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N:\sql project\"/>
    </mc:Choice>
  </mc:AlternateContent>
  <xr:revisionPtr revIDLastSave="0" documentId="13_ncr:1_{0F9C6ED7-35EF-42BE-A2E0-A1BDCC073F4E}" xr6:coauthVersionLast="47" xr6:coauthVersionMax="47" xr10:uidLastSave="{00000000-0000-0000-0000-000000000000}"/>
  <bookViews>
    <workbookView xWindow="-108" yWindow="-108" windowWidth="23256" windowHeight="12456" tabRatio="647" activeTab="1" xr2:uid="{00000000-000D-0000-FFFF-FFFF00000000}"/>
  </bookViews>
  <sheets>
    <sheet name="NOTE" sheetId="8" r:id="rId1"/>
    <sheet name="main_sheet" sheetId="1" r:id="rId2"/>
    <sheet name="Data cleaning Question " sheetId="3" r:id="rId3"/>
    <sheet name="After Data Cleaning" sheetId="4" r:id="rId4"/>
    <sheet name="Data Transformation" sheetId="5" r:id="rId5"/>
    <sheet name="Data Analysis Using Pivot Table" sheetId="6" r:id="rId6"/>
  </sheets>
  <definedNames>
    <definedName name="_xlnm._FilterDatabase" localSheetId="2" hidden="1">'Data cleaning Question '!$S$42:$T$58</definedName>
    <definedName name="Slicer_Brand1">#N/A</definedName>
    <definedName name="Slicer_Category">#N/A</definedName>
    <definedName name="Slicer_Country1">#N/A</definedName>
    <definedName name="Slicer_Customer_ID">#N/A</definedName>
    <definedName name="Slicer_Product_Name1">#N/A</definedName>
    <definedName name="Slicer_Status1">#N/A</definedName>
    <definedName name="Slicer_Supplier_ID">#N/A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700" i="5" l="1"/>
  <c r="M3568" i="5"/>
  <c r="M3316" i="5"/>
  <c r="M2725" i="5"/>
  <c r="M2521" i="5"/>
  <c r="M1621" i="5"/>
  <c r="L2832" i="5"/>
  <c r="L2824" i="5"/>
  <c r="L4237" i="5"/>
  <c r="L3977" i="5"/>
  <c r="L3973" i="5"/>
  <c r="L3945" i="5"/>
  <c r="L3797" i="5"/>
  <c r="L3729" i="5"/>
  <c r="L3477" i="5"/>
  <c r="L3405" i="5"/>
  <c r="L3349" i="5"/>
  <c r="L3293" i="5"/>
  <c r="L3233" i="5"/>
  <c r="L3093" i="5"/>
  <c r="L2742" i="5"/>
  <c r="L2542" i="5"/>
  <c r="L2278" i="5"/>
  <c r="L1902" i="5"/>
  <c r="L1818" i="5"/>
  <c r="L1790" i="5"/>
  <c r="L1742" i="5"/>
  <c r="L1534" i="5"/>
  <c r="L1458" i="5"/>
  <c r="L1190" i="5"/>
  <c r="L850" i="5"/>
  <c r="L846" i="5"/>
  <c r="L806" i="5"/>
  <c r="R24" i="5"/>
  <c r="L714" i="5"/>
  <c r="L658" i="5"/>
  <c r="L614" i="5"/>
  <c r="L538" i="5"/>
  <c r="L470" i="5"/>
  <c r="L406" i="5"/>
  <c r="L374" i="5"/>
  <c r="L266" i="5"/>
  <c r="L198" i="5"/>
  <c r="M27" i="5"/>
  <c r="M387" i="5"/>
  <c r="M2199" i="5"/>
  <c r="M2703" i="5"/>
  <c r="M3066" i="5"/>
  <c r="M3390" i="5"/>
  <c r="M4050" i="5"/>
  <c r="M2949" i="5"/>
  <c r="M196" i="5"/>
  <c r="M1216" i="5"/>
  <c r="M1384" i="5"/>
  <c r="M2164" i="5"/>
  <c r="M3007" i="5"/>
  <c r="M3331" i="5"/>
  <c r="M3559" i="5"/>
  <c r="S24" i="5"/>
  <c r="Q24" i="5"/>
  <c r="S18" i="5"/>
  <c r="R18" i="5"/>
  <c r="R12" i="5"/>
  <c r="L4202" i="5"/>
  <c r="L488" i="5"/>
  <c r="L300" i="5"/>
  <c r="M467" i="5"/>
  <c r="L387" i="5"/>
  <c r="L2870" i="5"/>
  <c r="M3194" i="5"/>
  <c r="L2456" i="5"/>
  <c r="M2389" i="5"/>
  <c r="L1555" i="5"/>
  <c r="L3799" i="5"/>
  <c r="L2021" i="5"/>
  <c r="M908" i="5"/>
  <c r="L911" i="5"/>
  <c r="L2979" i="5"/>
  <c r="L789" i="5"/>
  <c r="M1762" i="5"/>
  <c r="M621" i="5"/>
  <c r="L53" i="5"/>
  <c r="L3460" i="5"/>
  <c r="L1255" i="5"/>
  <c r="M3969" i="5"/>
  <c r="M3873" i="5"/>
  <c r="M4006" i="5"/>
  <c r="M2481" i="5"/>
  <c r="M3291" i="5"/>
  <c r="L3011" i="5"/>
  <c r="L1667" i="5"/>
  <c r="L1471" i="5"/>
  <c r="L1289" i="5"/>
  <c r="L2915" i="5"/>
  <c r="L1568" i="5"/>
  <c r="L920" i="5"/>
  <c r="M2879" i="5"/>
  <c r="L4328" i="5"/>
  <c r="M2526" i="5"/>
  <c r="M1941" i="5"/>
  <c r="M1254" i="5"/>
  <c r="L1143" i="5"/>
  <c r="L236" i="5"/>
  <c r="M470" i="5"/>
  <c r="L3707" i="5"/>
  <c r="M1580" i="5"/>
  <c r="M2741" i="5"/>
  <c r="M2394" i="5"/>
  <c r="L3820" i="5"/>
  <c r="M113" i="5"/>
  <c r="L1587" i="5"/>
  <c r="L1089" i="5"/>
  <c r="L2978" i="5"/>
  <c r="L1987" i="5"/>
  <c r="L3128" i="5"/>
  <c r="L2153" i="5"/>
  <c r="L1575" i="5"/>
  <c r="L2818" i="5"/>
  <c r="L2405" i="5"/>
  <c r="L2324" i="5"/>
  <c r="L2493" i="5"/>
  <c r="M43" i="5"/>
  <c r="M1448" i="5"/>
  <c r="M620" i="5"/>
  <c r="L2645" i="5"/>
  <c r="L2721" i="5"/>
  <c r="L1429" i="5"/>
  <c r="L1640" i="5"/>
  <c r="L237" i="5"/>
  <c r="M817" i="5"/>
  <c r="L4180" i="5"/>
  <c r="L1277" i="5"/>
  <c r="M12" i="5"/>
  <c r="L2347" i="5"/>
  <c r="L2219" i="5"/>
  <c r="L516" i="5"/>
  <c r="M3623" i="5"/>
  <c r="M3110" i="5"/>
  <c r="M218" i="5"/>
  <c r="L3475" i="5"/>
  <c r="L2711" i="5"/>
  <c r="L1372" i="5"/>
  <c r="L1859" i="5"/>
  <c r="L3232" i="5"/>
  <c r="L1553" i="5"/>
  <c r="L411" i="5"/>
  <c r="L768" i="5"/>
  <c r="L3815" i="5"/>
  <c r="L3543" i="5"/>
  <c r="L1129" i="5"/>
  <c r="M3265" i="5"/>
  <c r="M794" i="5"/>
  <c r="M4265" i="5"/>
  <c r="M2769" i="5"/>
  <c r="M3590" i="5"/>
  <c r="M1554" i="5"/>
  <c r="M2337" i="5"/>
  <c r="M854" i="5"/>
  <c r="L2708" i="5"/>
  <c r="M560" i="5"/>
  <c r="M2647" i="5"/>
  <c r="L471" i="5"/>
  <c r="L903" i="5"/>
  <c r="L3223" i="5"/>
  <c r="M803" i="5"/>
  <c r="M3233" i="5"/>
  <c r="L2279" i="5"/>
  <c r="M2143" i="5"/>
  <c r="M3934" i="5"/>
  <c r="L696" i="5"/>
  <c r="L1247" i="5"/>
  <c r="L4064" i="5"/>
  <c r="M754" i="5"/>
  <c r="M2939" i="5"/>
  <c r="M1944" i="5"/>
  <c r="L3984" i="5"/>
  <c r="L3084" i="5"/>
  <c r="L1407" i="5"/>
  <c r="L61" i="5"/>
  <c r="L553" i="5"/>
  <c r="M2837" i="5"/>
  <c r="M132" i="5"/>
  <c r="M3663" i="5"/>
  <c r="M224" i="5"/>
  <c r="L1217" i="5"/>
  <c r="L2637" i="5"/>
  <c r="L1423" i="5"/>
  <c r="L547" i="5"/>
  <c r="L3741" i="5"/>
  <c r="L3204" i="5"/>
  <c r="L2672" i="5"/>
  <c r="L624" i="5"/>
  <c r="L423" i="5"/>
  <c r="L3970" i="5"/>
  <c r="L2116" i="5"/>
  <c r="L985" i="5"/>
  <c r="L2631" i="5"/>
  <c r="L1972" i="5"/>
  <c r="L283" i="5"/>
  <c r="M1889" i="5"/>
  <c r="M3485" i="5"/>
  <c r="M1543" i="5"/>
  <c r="M992" i="5"/>
  <c r="M2412" i="5"/>
  <c r="M4238" i="5"/>
  <c r="M2429" i="5"/>
  <c r="M1315" i="5"/>
  <c r="M1998" i="5"/>
  <c r="L3246" i="5"/>
  <c r="L2151" i="5"/>
  <c r="M3512" i="5"/>
  <c r="M2900" i="5"/>
  <c r="L3290" i="5"/>
  <c r="L3358" i="5"/>
  <c r="L4094" i="5"/>
  <c r="L1031" i="5"/>
  <c r="L2660" i="5"/>
  <c r="L2553" i="5"/>
  <c r="L2081" i="5"/>
  <c r="L2942" i="5"/>
  <c r="L1632" i="5"/>
  <c r="L1797" i="5"/>
  <c r="L2768" i="5"/>
  <c r="M2006" i="5"/>
  <c r="M2588" i="5"/>
  <c r="M1628" i="5"/>
  <c r="L3554" i="5"/>
  <c r="M515" i="5"/>
  <c r="L4252" i="5"/>
  <c r="M1399" i="5"/>
  <c r="M755" i="5"/>
  <c r="M1068" i="5"/>
  <c r="M573" i="5"/>
  <c r="M707" i="5"/>
  <c r="L724" i="5"/>
  <c r="L247" i="5"/>
  <c r="L2265" i="5"/>
  <c r="L1391" i="5"/>
  <c r="L4070" i="5"/>
  <c r="L4146" i="5"/>
  <c r="L3395" i="5"/>
  <c r="L2793" i="5"/>
  <c r="L3328" i="5"/>
  <c r="M4370" i="5"/>
  <c r="M690" i="5"/>
  <c r="M1163" i="5"/>
  <c r="M2184" i="5"/>
  <c r="L3459" i="5"/>
  <c r="L2739" i="5"/>
  <c r="M1413" i="5"/>
  <c r="M2625" i="5"/>
  <c r="M634" i="5"/>
  <c r="M1322" i="5"/>
  <c r="M2157" i="5"/>
  <c r="L3976" i="5"/>
  <c r="L841" i="5"/>
  <c r="L2233" i="5"/>
  <c r="L2548" i="5"/>
  <c r="M3586" i="5"/>
  <c r="M4358" i="5"/>
  <c r="M2099" i="5"/>
  <c r="L3144" i="5"/>
  <c r="M3300" i="5"/>
  <c r="M192" i="5"/>
  <c r="M2802" i="5"/>
  <c r="M945" i="5"/>
  <c r="L1075" i="5"/>
  <c r="L2715" i="5"/>
  <c r="L816" i="5"/>
  <c r="L4083" i="5"/>
  <c r="L3580" i="5"/>
  <c r="L1719" i="5"/>
  <c r="L200" i="5"/>
  <c r="L1837" i="5"/>
  <c r="L3334" i="5"/>
  <c r="L1497" i="5"/>
  <c r="L4026" i="5"/>
  <c r="L4312" i="5"/>
  <c r="M1130" i="5"/>
  <c r="M2807" i="5"/>
  <c r="M904" i="5"/>
  <c r="J8" i="4"/>
  <c r="C14" i="4"/>
  <c r="C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5" i="4"/>
  <c r="C6" i="4"/>
  <c r="C7" i="4"/>
  <c r="C8" i="4"/>
  <c r="C9" i="4"/>
  <c r="C10" i="4"/>
  <c r="C11" i="4"/>
  <c r="C12" i="4"/>
  <c r="C13"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J6" i="4"/>
  <c r="J7"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J5" i="4"/>
  <c r="K5" i="4"/>
  <c r="I5" i="4"/>
  <c r="H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G5" i="4"/>
  <c r="F5" i="4"/>
  <c r="E5"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450" i="4"/>
  <c r="A3451"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5" i="4"/>
  <c r="F48" i="3"/>
  <c r="G14" i="3"/>
  <c r="G15" i="3"/>
  <c r="G16" i="3"/>
  <c r="G17" i="3"/>
  <c r="G18" i="3"/>
  <c r="G19" i="3"/>
  <c r="G20" i="3"/>
  <c r="G21" i="3"/>
  <c r="G22" i="3"/>
  <c r="G23" i="3"/>
  <c r="G24" i="3"/>
  <c r="G25" i="3"/>
  <c r="G26" i="3"/>
  <c r="G27" i="3"/>
  <c r="G28" i="3"/>
  <c r="G29" i="3"/>
  <c r="F58" i="3"/>
  <c r="F57" i="3"/>
  <c r="F56" i="3"/>
  <c r="F54" i="3"/>
  <c r="F53" i="3"/>
  <c r="F52" i="3"/>
  <c r="F51" i="3"/>
  <c r="F49" i="3"/>
  <c r="F47" i="3"/>
  <c r="F46" i="3"/>
  <c r="F45" i="3"/>
  <c r="F44" i="3"/>
  <c r="F43" i="3"/>
  <c r="E58" i="3"/>
  <c r="E57" i="3"/>
  <c r="E56" i="3"/>
  <c r="E54" i="3"/>
  <c r="E53" i="3"/>
  <c r="E52" i="3"/>
  <c r="E51" i="3"/>
  <c r="E49" i="3"/>
  <c r="E48" i="3"/>
  <c r="E47" i="3"/>
  <c r="E46" i="3"/>
  <c r="E45" i="3"/>
  <c r="E44" i="3"/>
  <c r="E43" i="3"/>
  <c r="H58" i="3"/>
  <c r="H57" i="3"/>
  <c r="H56" i="3"/>
  <c r="H55" i="3"/>
  <c r="H54" i="3"/>
  <c r="H53" i="3"/>
  <c r="H52" i="3"/>
  <c r="H51" i="3"/>
  <c r="H50" i="3"/>
  <c r="H49" i="3"/>
  <c r="H48" i="3"/>
  <c r="H47" i="3"/>
  <c r="H46" i="3"/>
  <c r="H45" i="3"/>
  <c r="H44" i="3"/>
  <c r="H43" i="3"/>
  <c r="G52" i="3"/>
  <c r="G57" i="3"/>
  <c r="G44" i="3"/>
  <c r="G45" i="3"/>
  <c r="G46" i="3"/>
  <c r="G47" i="3"/>
  <c r="G48" i="3"/>
  <c r="G49" i="3"/>
  <c r="G50" i="3"/>
  <c r="G51" i="3"/>
  <c r="G53" i="3"/>
  <c r="G54" i="3"/>
  <c r="G55" i="3"/>
  <c r="G56" i="3"/>
  <c r="G58" i="3"/>
  <c r="G43" i="3"/>
  <c r="T44" i="3"/>
  <c r="T45" i="3"/>
  <c r="T46" i="3"/>
  <c r="T47" i="3"/>
  <c r="T48" i="3"/>
  <c r="T49" i="3"/>
  <c r="T50" i="3"/>
  <c r="T51" i="3"/>
  <c r="T52" i="3"/>
  <c r="T53" i="3"/>
  <c r="T54" i="3"/>
  <c r="T55" i="3"/>
  <c r="T56" i="3"/>
  <c r="T57" i="3"/>
  <c r="T58" i="3"/>
  <c r="T43" i="3"/>
  <c r="S54" i="3"/>
  <c r="S55" i="3"/>
  <c r="S58" i="3"/>
  <c r="S52" i="3"/>
  <c r="S50" i="3"/>
  <c r="S45" i="3"/>
  <c r="S43" i="3"/>
  <c r="S46" i="3"/>
  <c r="S51" i="3"/>
  <c r="S53" i="3"/>
  <c r="S44" i="3"/>
  <c r="S47" i="3"/>
  <c r="S57" i="3"/>
  <c r="S49" i="3"/>
  <c r="S48" i="3"/>
  <c r="S56" i="3"/>
  <c r="T14" i="3"/>
  <c r="V15" i="3"/>
  <c r="V16" i="3"/>
  <c r="V17" i="3"/>
  <c r="V18" i="3"/>
  <c r="V19" i="3"/>
  <c r="V20" i="3"/>
  <c r="V21" i="3"/>
  <c r="V22" i="3"/>
  <c r="V23" i="3"/>
  <c r="V24" i="3"/>
  <c r="V25" i="3"/>
  <c r="V26" i="3"/>
  <c r="V27" i="3"/>
  <c r="V28" i="3"/>
  <c r="V29" i="3"/>
  <c r="U15" i="3"/>
  <c r="U16" i="3"/>
  <c r="U17" i="3"/>
  <c r="U18" i="3"/>
  <c r="U19" i="3"/>
  <c r="U20" i="3"/>
  <c r="U21" i="3"/>
  <c r="U22" i="3"/>
  <c r="U23" i="3"/>
  <c r="U24" i="3"/>
  <c r="U25" i="3"/>
  <c r="U26" i="3"/>
  <c r="U27" i="3"/>
  <c r="U28" i="3"/>
  <c r="U29" i="3"/>
  <c r="V14" i="3"/>
  <c r="U14" i="3"/>
  <c r="T15" i="3"/>
  <c r="T16" i="3"/>
  <c r="T17" i="3"/>
  <c r="T18" i="3"/>
  <c r="T19" i="3"/>
  <c r="T20" i="3"/>
  <c r="T21" i="3"/>
  <c r="T22" i="3"/>
  <c r="T23" i="3"/>
  <c r="T24" i="3"/>
  <c r="T25" i="3"/>
  <c r="T26" i="3"/>
  <c r="T27" i="3"/>
  <c r="T28" i="3"/>
  <c r="T29" i="3"/>
  <c r="S15" i="3"/>
  <c r="S16" i="3"/>
  <c r="S17" i="3"/>
  <c r="S18" i="3"/>
  <c r="S19" i="3"/>
  <c r="S20" i="3"/>
  <c r="S21" i="3"/>
  <c r="S22" i="3"/>
  <c r="S23" i="3"/>
  <c r="S24" i="3"/>
  <c r="S25" i="3"/>
  <c r="S26" i="3"/>
  <c r="S27" i="3"/>
  <c r="S28" i="3"/>
  <c r="S29" i="3"/>
  <c r="S14" i="3"/>
  <c r="R15" i="3"/>
  <c r="R16" i="3"/>
  <c r="R17" i="3"/>
  <c r="R18" i="3"/>
  <c r="R19" i="3"/>
  <c r="R20" i="3"/>
  <c r="R21" i="3"/>
  <c r="R22" i="3"/>
  <c r="R23" i="3"/>
  <c r="R24" i="3"/>
  <c r="R25" i="3"/>
  <c r="R26" i="3"/>
  <c r="R27" i="3"/>
  <c r="R28" i="3"/>
  <c r="R29" i="3"/>
  <c r="R14" i="3"/>
  <c r="P15" i="3"/>
  <c r="P16" i="3"/>
  <c r="P17" i="3"/>
  <c r="P18" i="3"/>
  <c r="P19" i="3"/>
  <c r="P20" i="3"/>
  <c r="P21" i="3"/>
  <c r="P22" i="3"/>
  <c r="P23" i="3"/>
  <c r="P24" i="3"/>
  <c r="P25" i="3"/>
  <c r="P26" i="3"/>
  <c r="P27" i="3"/>
  <c r="P28" i="3"/>
  <c r="P29" i="3"/>
  <c r="P14" i="3"/>
  <c r="Q15" i="3"/>
  <c r="Q16" i="3"/>
  <c r="Q17" i="3"/>
  <c r="Q18" i="3"/>
  <c r="Q19" i="3"/>
  <c r="Q20" i="3"/>
  <c r="Q21" i="3"/>
  <c r="Q22" i="3"/>
  <c r="Q23" i="3"/>
  <c r="Q24" i="3"/>
  <c r="Q25" i="3"/>
  <c r="Q26" i="3"/>
  <c r="Q27" i="3"/>
  <c r="Q28" i="3"/>
  <c r="Q29" i="3"/>
  <c r="Q14" i="3"/>
  <c r="E15" i="3"/>
  <c r="E16" i="3"/>
  <c r="E17" i="3"/>
  <c r="E18" i="3"/>
  <c r="E19" i="3"/>
  <c r="E20" i="3"/>
  <c r="E21" i="3"/>
  <c r="E22" i="3"/>
  <c r="E23" i="3"/>
  <c r="E24" i="3"/>
  <c r="E25" i="3"/>
  <c r="E26" i="3"/>
  <c r="E27" i="3"/>
  <c r="E28" i="3"/>
  <c r="E29" i="3"/>
  <c r="E14" i="3"/>
  <c r="F14" i="3"/>
  <c r="F15" i="3"/>
  <c r="F16" i="3"/>
  <c r="F17" i="3"/>
  <c r="F18" i="3"/>
  <c r="F19" i="3"/>
  <c r="F20" i="3"/>
  <c r="F21" i="3"/>
  <c r="F22" i="3"/>
  <c r="F23" i="3"/>
  <c r="F24" i="3"/>
  <c r="F25" i="3"/>
  <c r="F26" i="3"/>
  <c r="F27" i="3"/>
  <c r="F28" i="3"/>
  <c r="F29" i="3"/>
  <c r="M3977" i="5" l="1"/>
  <c r="L3007" i="5"/>
  <c r="N3007" i="5" s="1"/>
  <c r="M3584" i="5"/>
  <c r="N768" i="5"/>
  <c r="N1553" i="5"/>
  <c r="N3334" i="5"/>
  <c r="N850" i="5"/>
  <c r="N1859" i="5"/>
  <c r="M905" i="5"/>
  <c r="N406" i="5"/>
  <c r="N3144" i="5"/>
  <c r="L2859" i="5"/>
  <c r="N2859" i="5" s="1"/>
  <c r="L2434" i="5"/>
  <c r="N2434" i="5" s="1"/>
  <c r="L3059" i="5"/>
  <c r="N3059" i="5" s="1"/>
  <c r="L1807" i="5"/>
  <c r="L2577" i="5"/>
  <c r="L3717" i="5"/>
  <c r="N3717" i="5" s="1"/>
  <c r="L1298" i="5"/>
  <c r="L2911" i="5"/>
  <c r="N2911" i="5" s="1"/>
  <c r="M1175" i="5"/>
  <c r="L1131" i="5"/>
  <c r="N1131" i="5" s="1"/>
  <c r="L2450" i="5"/>
  <c r="N2450" i="5" s="1"/>
  <c r="L328" i="5"/>
  <c r="N328" i="5" s="1"/>
  <c r="L2305" i="5"/>
  <c r="N2305" i="5" s="1"/>
  <c r="M497" i="5"/>
  <c r="M895" i="5"/>
  <c r="L2647" i="5"/>
  <c r="L2412" i="5"/>
  <c r="L158" i="5"/>
  <c r="N158" i="5" s="1"/>
  <c r="L1023" i="5"/>
  <c r="N1023" i="5" s="1"/>
  <c r="M1906" i="5"/>
  <c r="M1494" i="5"/>
  <c r="L4274" i="5"/>
  <c r="N4274" i="5" s="1"/>
  <c r="L995" i="5"/>
  <c r="N995" i="5" s="1"/>
  <c r="L1604" i="5"/>
  <c r="N1604" i="5" s="1"/>
  <c r="L2762" i="5"/>
  <c r="N2762" i="5" s="1"/>
  <c r="L2910" i="5"/>
  <c r="N2910" i="5" s="1"/>
  <c r="L4381" i="5"/>
  <c r="N4381" i="5" s="1"/>
  <c r="M367" i="5"/>
  <c r="M2789" i="5"/>
  <c r="M1896" i="5"/>
  <c r="M3329" i="5"/>
  <c r="M448" i="5"/>
  <c r="M2155" i="5"/>
  <c r="M864" i="5"/>
  <c r="M704" i="5"/>
  <c r="L2109" i="5"/>
  <c r="N2109" i="5" s="1"/>
  <c r="M20" i="5"/>
  <c r="M1160" i="5"/>
  <c r="M3860" i="5"/>
  <c r="M775" i="5"/>
  <c r="M4079" i="5"/>
  <c r="M4359" i="5"/>
  <c r="M4225" i="5"/>
  <c r="M1741" i="5"/>
  <c r="M3182" i="5"/>
  <c r="M2650" i="5"/>
  <c r="M1374" i="5"/>
  <c r="M1938" i="5"/>
  <c r="M3711" i="5"/>
  <c r="M3829" i="5"/>
  <c r="L4186" i="5"/>
  <c r="L3421" i="5"/>
  <c r="N3421" i="5" s="1"/>
  <c r="L2586" i="5"/>
  <c r="L580" i="5"/>
  <c r="N580" i="5" s="1"/>
  <c r="L514" i="5"/>
  <c r="N514" i="5" s="1"/>
  <c r="L2486" i="5"/>
  <c r="N2486" i="5" s="1"/>
  <c r="L746" i="5"/>
  <c r="N746" i="5" s="1"/>
  <c r="L2215" i="5"/>
  <c r="N2215" i="5" s="1"/>
  <c r="L4357" i="5"/>
  <c r="N4357" i="5" s="1"/>
  <c r="L2953" i="5"/>
  <c r="N2953" i="5" s="1"/>
  <c r="L2662" i="5"/>
  <c r="N2662" i="5" s="1"/>
  <c r="L1527" i="5"/>
  <c r="N1527" i="5" s="1"/>
  <c r="L678" i="5"/>
  <c r="L2277" i="5"/>
  <c r="N2277" i="5" s="1"/>
  <c r="L587" i="5"/>
  <c r="L2206" i="5"/>
  <c r="N2206" i="5" s="1"/>
  <c r="L2163" i="5"/>
  <c r="N2163" i="5" s="1"/>
  <c r="L655" i="5"/>
  <c r="N655" i="5" s="1"/>
  <c r="L1439" i="5"/>
  <c r="N1439" i="5" s="1"/>
  <c r="L3947" i="5"/>
  <c r="N3947" i="5" s="1"/>
  <c r="L3566" i="5"/>
  <c r="N3566" i="5" s="1"/>
  <c r="L1636" i="5"/>
  <c r="N1636" i="5" s="1"/>
  <c r="L719" i="5"/>
  <c r="N719" i="5" s="1"/>
  <c r="L3848" i="5"/>
  <c r="N3848" i="5" s="1"/>
  <c r="L2266" i="5"/>
  <c r="M1742" i="5"/>
  <c r="M3575" i="5"/>
  <c r="M3772" i="5"/>
  <c r="L969" i="5"/>
  <c r="N969" i="5" s="1"/>
  <c r="L473" i="5"/>
  <c r="N473" i="5" s="1"/>
  <c r="L4106" i="5"/>
  <c r="N4106" i="5" s="1"/>
  <c r="L2873" i="5"/>
  <c r="N2873" i="5" s="1"/>
  <c r="L3845" i="5"/>
  <c r="N3845" i="5" s="1"/>
  <c r="L2883" i="5"/>
  <c r="N2883" i="5" s="1"/>
  <c r="L2114" i="5"/>
  <c r="N2114" i="5" s="1"/>
  <c r="L990" i="5"/>
  <c r="N990" i="5" s="1"/>
  <c r="L1938" i="5"/>
  <c r="L3711" i="5"/>
  <c r="L3829" i="5"/>
  <c r="L1945" i="5"/>
  <c r="N1945" i="5" s="1"/>
  <c r="M307" i="5"/>
  <c r="M2875" i="5"/>
  <c r="M4044" i="5"/>
  <c r="M4158" i="5"/>
  <c r="L2809" i="5"/>
  <c r="N2809" i="5" s="1"/>
  <c r="L894" i="5"/>
  <c r="N894" i="5" s="1"/>
  <c r="L1477" i="5"/>
  <c r="N1477" i="5" s="1"/>
  <c r="L331" i="5"/>
  <c r="N331" i="5" s="1"/>
  <c r="M1765" i="5"/>
  <c r="M2259" i="5"/>
  <c r="M4110" i="5"/>
  <c r="M979" i="5"/>
  <c r="M540" i="5"/>
  <c r="M1781" i="5"/>
  <c r="M4206" i="5"/>
  <c r="M3692" i="5"/>
  <c r="M1501" i="5"/>
  <c r="M3289" i="5"/>
  <c r="M2859" i="5"/>
  <c r="M376" i="5"/>
  <c r="M4237" i="5"/>
  <c r="M3306" i="5"/>
  <c r="M4162" i="5"/>
  <c r="M906" i="5"/>
  <c r="M1306" i="5"/>
  <c r="M1888" i="5"/>
  <c r="M876" i="5"/>
  <c r="M240" i="5"/>
  <c r="M2395" i="5"/>
  <c r="L4050" i="5"/>
  <c r="N4050" i="5" s="1"/>
  <c r="L2394" i="5"/>
  <c r="N2394" i="5" s="1"/>
  <c r="L3867" i="5"/>
  <c r="N3867" i="5" s="1"/>
  <c r="L721" i="5"/>
  <c r="L4385" i="5"/>
  <c r="L927" i="5"/>
  <c r="L906" i="5"/>
  <c r="N906" i="5" s="1"/>
  <c r="M3132" i="5"/>
  <c r="L2692" i="5"/>
  <c r="N2692" i="5" s="1"/>
  <c r="L4141" i="5"/>
  <c r="N4141" i="5" s="1"/>
  <c r="L4337" i="5"/>
  <c r="N4337" i="5" s="1"/>
  <c r="L634" i="5"/>
  <c r="N634" i="5" s="1"/>
  <c r="L1466" i="5"/>
  <c r="N1466" i="5" s="1"/>
  <c r="L3219" i="5"/>
  <c r="N3219" i="5" s="1"/>
  <c r="L1406" i="5"/>
  <c r="N1406" i="5" s="1"/>
  <c r="M599" i="5"/>
  <c r="L326" i="5"/>
  <c r="M921" i="5"/>
  <c r="L4333" i="5"/>
  <c r="N4333" i="5" s="1"/>
  <c r="M3525" i="5"/>
  <c r="L671" i="5"/>
  <c r="N671" i="5" s="1"/>
  <c r="L1784" i="5"/>
  <c r="N1784" i="5" s="1"/>
  <c r="L497" i="5"/>
  <c r="N497" i="5" s="1"/>
  <c r="L2814" i="5"/>
  <c r="N2814" i="5" s="1"/>
  <c r="M3752" i="5"/>
  <c r="M2425" i="5"/>
  <c r="M3644" i="5"/>
  <c r="M201" i="5"/>
  <c r="M4362" i="5"/>
  <c r="M507" i="5"/>
  <c r="L2879" i="5"/>
  <c r="N2879" i="5" s="1"/>
  <c r="L68" i="5"/>
  <c r="N68" i="5" s="1"/>
  <c r="L2164" i="5"/>
  <c r="N2164" i="5" s="1"/>
  <c r="L1076" i="5"/>
  <c r="N1076" i="5" s="1"/>
  <c r="L3428" i="5"/>
  <c r="N3428" i="5" s="1"/>
  <c r="L3636" i="5"/>
  <c r="N3636" i="5" s="1"/>
  <c r="M4094" i="5"/>
  <c r="M2712" i="5"/>
  <c r="M786" i="5"/>
  <c r="L2590" i="5"/>
  <c r="L1272" i="5"/>
  <c r="L3551" i="5"/>
  <c r="M2645" i="5"/>
  <c r="M2248" i="5"/>
  <c r="M3672" i="5"/>
  <c r="L4126" i="5"/>
  <c r="N4126" i="5" s="1"/>
  <c r="L2425" i="5"/>
  <c r="N2425" i="5" s="1"/>
  <c r="M3828" i="5"/>
  <c r="M2569" i="5"/>
  <c r="M3619" i="5"/>
  <c r="M1796" i="5"/>
  <c r="M308" i="5"/>
  <c r="M3865" i="5"/>
  <c r="M559" i="5"/>
  <c r="M3917" i="5"/>
  <c r="L1101" i="5"/>
  <c r="N1101" i="5" s="1"/>
  <c r="L1863" i="5"/>
  <c r="N1863" i="5" s="1"/>
  <c r="M2631" i="5"/>
  <c r="M2116" i="5"/>
  <c r="M1484" i="5"/>
  <c r="M4286" i="5"/>
  <c r="M2767" i="5"/>
  <c r="M624" i="5"/>
  <c r="M2672" i="5"/>
  <c r="M3539" i="5"/>
  <c r="M4290" i="5"/>
  <c r="M1491" i="5"/>
  <c r="M484" i="5"/>
  <c r="M3325" i="5"/>
  <c r="M1994" i="5"/>
  <c r="M1977" i="5"/>
  <c r="M1556" i="5"/>
  <c r="L2055" i="5"/>
  <c r="N2055" i="5" s="1"/>
  <c r="L1280" i="5"/>
  <c r="N1280" i="5" s="1"/>
  <c r="L3440" i="5"/>
  <c r="N3440" i="5" s="1"/>
  <c r="L3808" i="5"/>
  <c r="M993" i="5"/>
  <c r="L3539" i="5"/>
  <c r="L4290" i="5"/>
  <c r="N4290" i="5" s="1"/>
  <c r="L1491" i="5"/>
  <c r="N1491" i="5" s="1"/>
  <c r="M1490" i="5"/>
  <c r="M2287" i="5"/>
  <c r="M3136" i="5"/>
  <c r="M2185" i="5"/>
  <c r="L1430" i="5"/>
  <c r="N1430" i="5" s="1"/>
  <c r="L2147" i="5"/>
  <c r="N2147" i="5" s="1"/>
  <c r="L1163" i="5"/>
  <c r="N1163" i="5" s="1"/>
  <c r="L620" i="5"/>
  <c r="L2488" i="5"/>
  <c r="L3987" i="5"/>
  <c r="L1503" i="5"/>
  <c r="N1503" i="5" s="1"/>
  <c r="M1080" i="5"/>
  <c r="M2167" i="5"/>
  <c r="M1595" i="5"/>
  <c r="M2294" i="5"/>
  <c r="L1492" i="5"/>
  <c r="N1492" i="5" s="1"/>
  <c r="L1315" i="5"/>
  <c r="N1315" i="5" s="1"/>
  <c r="M3117" i="5"/>
  <c r="M426" i="5"/>
  <c r="M4287" i="5"/>
  <c r="M4085" i="5"/>
  <c r="L224" i="5"/>
  <c r="N224" i="5" s="1"/>
  <c r="M4130" i="5"/>
  <c r="M4014" i="5"/>
  <c r="L2268" i="5"/>
  <c r="N2268" i="5" s="1"/>
  <c r="L1559" i="5"/>
  <c r="N1559" i="5" s="1"/>
  <c r="L3879" i="5"/>
  <c r="N3879" i="5" s="1"/>
  <c r="L1511" i="5"/>
  <c r="N1511" i="5" s="1"/>
  <c r="L1239" i="5"/>
  <c r="N1239" i="5" s="1"/>
  <c r="L3236" i="5"/>
  <c r="N3236" i="5" s="1"/>
  <c r="L1901" i="5"/>
  <c r="N1901" i="5" s="1"/>
  <c r="L1564" i="5"/>
  <c r="N1564" i="5" s="1"/>
  <c r="L2511" i="5"/>
  <c r="L3507" i="5"/>
  <c r="L1629" i="5"/>
  <c r="N1629" i="5" s="1"/>
  <c r="L1249" i="5"/>
  <c r="N1249" i="5" s="1"/>
  <c r="L3407" i="5"/>
  <c r="N3407" i="5" s="1"/>
  <c r="M1804" i="5"/>
  <c r="M2861" i="5"/>
  <c r="M1173" i="5"/>
  <c r="M2648" i="5"/>
  <c r="M289" i="5"/>
  <c r="M770" i="5"/>
  <c r="M2604" i="5"/>
  <c r="M445" i="5"/>
  <c r="M2615" i="5"/>
  <c r="M1127" i="5"/>
  <c r="M3846" i="5"/>
  <c r="M1240" i="5"/>
  <c r="L1549" i="5"/>
  <c r="N1549" i="5" s="1"/>
  <c r="L1229" i="5"/>
  <c r="N1229" i="5" s="1"/>
  <c r="L2726" i="5"/>
  <c r="N2726" i="5" s="1"/>
  <c r="L3400" i="5"/>
  <c r="N3400" i="5" s="1"/>
  <c r="L1141" i="5"/>
  <c r="N1141" i="5" s="1"/>
  <c r="L3173" i="5"/>
  <c r="N3173" i="5" s="1"/>
  <c r="L1696" i="5"/>
  <c r="M3938" i="5"/>
  <c r="M2632" i="5"/>
  <c r="M2230" i="5"/>
  <c r="M829" i="5"/>
  <c r="M623" i="5"/>
  <c r="L2803" i="5"/>
  <c r="N2803" i="5" s="1"/>
  <c r="L1965" i="5"/>
  <c r="N1965" i="5" s="1"/>
  <c r="M1446" i="5"/>
  <c r="M2507" i="5"/>
  <c r="M2714" i="5"/>
  <c r="M2940" i="5"/>
  <c r="M1921" i="5"/>
  <c r="M2862" i="5"/>
  <c r="M2245" i="5"/>
  <c r="L623" i="5"/>
  <c r="N623" i="5" s="1"/>
  <c r="M471" i="5"/>
  <c r="L939" i="5"/>
  <c r="N939" i="5" s="1"/>
  <c r="L2802" i="5"/>
  <c r="N2802" i="5" s="1"/>
  <c r="L4374" i="5"/>
  <c r="N4374" i="5" s="1"/>
  <c r="L1128" i="5"/>
  <c r="N1128" i="5" s="1"/>
  <c r="L1168" i="5"/>
  <c r="N1168" i="5" s="1"/>
  <c r="L1437" i="5"/>
  <c r="N1437" i="5" s="1"/>
  <c r="L3649" i="5"/>
  <c r="N3649" i="5" s="1"/>
  <c r="L915" i="5"/>
  <c r="L3547" i="5"/>
  <c r="N3547" i="5" s="1"/>
  <c r="L3690" i="5"/>
  <c r="M516" i="5"/>
  <c r="M1179" i="5"/>
  <c r="M1416" i="5"/>
  <c r="M26" i="5"/>
  <c r="M28" i="5"/>
  <c r="M4376" i="5"/>
  <c r="M1302" i="5"/>
  <c r="M3027" i="5"/>
  <c r="M2371" i="5"/>
  <c r="M1936" i="5"/>
  <c r="M70" i="5"/>
  <c r="M2058" i="5"/>
  <c r="M3441" i="5"/>
  <c r="M2343" i="5"/>
  <c r="L1446" i="5"/>
  <c r="N1446" i="5" s="1"/>
  <c r="L1884" i="5"/>
  <c r="N1884" i="5" s="1"/>
  <c r="L1122" i="5"/>
  <c r="N1122" i="5" s="1"/>
  <c r="L2507" i="5"/>
  <c r="N2507" i="5" s="1"/>
  <c r="L2714" i="5"/>
  <c r="N2714" i="5" s="1"/>
  <c r="L1731" i="5"/>
  <c r="N1731" i="5" s="1"/>
  <c r="M4190" i="5"/>
  <c r="M3059" i="5"/>
  <c r="M1426" i="5"/>
  <c r="M1753" i="5"/>
  <c r="M889" i="5"/>
  <c r="M3048" i="5"/>
  <c r="M143" i="5"/>
  <c r="M3760" i="5"/>
  <c r="M3717" i="5"/>
  <c r="M1574" i="5"/>
  <c r="M1298" i="5"/>
  <c r="M2205" i="5"/>
  <c r="M2378" i="5"/>
  <c r="M3317" i="5"/>
  <c r="M509" i="5"/>
  <c r="M358" i="5"/>
  <c r="L3157" i="5"/>
  <c r="N3157" i="5" s="1"/>
  <c r="L1302" i="5"/>
  <c r="N1302" i="5" s="1"/>
  <c r="L3683" i="5"/>
  <c r="N3683" i="5" s="1"/>
  <c r="L957" i="5"/>
  <c r="N957" i="5" s="1"/>
  <c r="L2780" i="5"/>
  <c r="N2780" i="5" s="1"/>
  <c r="L649" i="5"/>
  <c r="N649" i="5" s="1"/>
  <c r="M3042" i="5"/>
  <c r="L2024" i="5"/>
  <c r="N2024" i="5" s="1"/>
  <c r="L3450" i="5"/>
  <c r="N3450" i="5" s="1"/>
  <c r="L1223" i="5"/>
  <c r="N1223" i="5" s="1"/>
  <c r="L2447" i="5"/>
  <c r="L1016" i="5"/>
  <c r="N1016" i="5" s="1"/>
  <c r="L2236" i="5"/>
  <c r="L3869" i="5"/>
  <c r="N3869" i="5" s="1"/>
  <c r="L761" i="5"/>
  <c r="N761" i="5" s="1"/>
  <c r="L509" i="5"/>
  <c r="N509" i="5" s="1"/>
  <c r="L2249" i="5"/>
  <c r="N2249" i="5" s="1"/>
  <c r="L107" i="5"/>
  <c r="N107" i="5" s="1"/>
  <c r="L3406" i="5"/>
  <c r="N3406" i="5" s="1"/>
  <c r="L358" i="5"/>
  <c r="N358" i="5" s="1"/>
  <c r="L1340" i="5"/>
  <c r="N1340" i="5" s="1"/>
  <c r="M879" i="5"/>
  <c r="M3354" i="5"/>
  <c r="L1156" i="5"/>
  <c r="L1400" i="5"/>
  <c r="N1400" i="5" s="1"/>
  <c r="L1543" i="5"/>
  <c r="N1543" i="5" s="1"/>
  <c r="L4351" i="5"/>
  <c r="N4351" i="5" s="1"/>
  <c r="L2132" i="5"/>
  <c r="N2132" i="5" s="1"/>
  <c r="L2467" i="5"/>
  <c r="N2467" i="5" s="1"/>
  <c r="L4006" i="5"/>
  <c r="N4006" i="5" s="1"/>
  <c r="M4292" i="5"/>
  <c r="M899" i="5"/>
  <c r="M3744" i="5"/>
  <c r="M1894" i="5"/>
  <c r="M2538" i="5"/>
  <c r="M2335" i="5"/>
  <c r="M3593" i="5"/>
  <c r="M3714" i="5"/>
  <c r="M3046" i="5"/>
  <c r="M980" i="5"/>
  <c r="M3451" i="5"/>
  <c r="M2757" i="5"/>
  <c r="M4269" i="5"/>
  <c r="M3471" i="5"/>
  <c r="M635" i="5"/>
  <c r="M4136" i="5"/>
  <c r="M2557" i="5"/>
  <c r="N1391" i="5"/>
  <c r="N3128" i="5"/>
  <c r="L2596" i="5"/>
  <c r="N2596" i="5" s="1"/>
  <c r="M2596" i="5"/>
  <c r="L4030" i="5"/>
  <c r="N4030" i="5" s="1"/>
  <c r="L2337" i="5"/>
  <c r="N2337" i="5" s="1"/>
  <c r="L3626" i="5"/>
  <c r="N3626" i="5" s="1"/>
  <c r="L3556" i="5"/>
  <c r="N3556" i="5" s="1"/>
  <c r="L619" i="5"/>
  <c r="N619" i="5" s="1"/>
  <c r="M2485" i="5"/>
  <c r="M2144" i="5"/>
  <c r="M1006" i="5"/>
  <c r="M2996" i="5"/>
  <c r="M868" i="5"/>
  <c r="M1530" i="5"/>
  <c r="M397" i="5"/>
  <c r="M2699" i="5"/>
  <c r="M3479" i="5"/>
  <c r="M4143" i="5"/>
  <c r="M1901" i="5"/>
  <c r="L164" i="5"/>
  <c r="N164" i="5" s="1"/>
  <c r="L2084" i="5"/>
  <c r="N2084" i="5" s="1"/>
  <c r="L4152" i="5"/>
  <c r="L2363" i="5"/>
  <c r="L3910" i="5"/>
  <c r="L3627" i="5"/>
  <c r="N3627" i="5" s="1"/>
  <c r="L4215" i="5"/>
  <c r="N4215" i="5" s="1"/>
  <c r="L1194" i="5"/>
  <c r="N1194" i="5" s="1"/>
  <c r="M2390" i="5"/>
  <c r="M962" i="5"/>
  <c r="N1818" i="5"/>
  <c r="N1534" i="5"/>
  <c r="N3976" i="5"/>
  <c r="M2809" i="5"/>
  <c r="L3937" i="5"/>
  <c r="M3937" i="5"/>
  <c r="L386" i="5"/>
  <c r="N386" i="5" s="1"/>
  <c r="L4112" i="5"/>
  <c r="N4112" i="5" s="1"/>
  <c r="L2094" i="5"/>
  <c r="N2094" i="5" s="1"/>
  <c r="L953" i="5"/>
  <c r="N953" i="5" s="1"/>
  <c r="L2688" i="5"/>
  <c r="N2688" i="5" s="1"/>
  <c r="L1153" i="5"/>
  <c r="N1153" i="5" s="1"/>
  <c r="L1878" i="5"/>
  <c r="N1878" i="5" s="1"/>
  <c r="L1848" i="5"/>
  <c r="N1848" i="5" s="1"/>
  <c r="L2550" i="5"/>
  <c r="N2550" i="5" s="1"/>
  <c r="M2770" i="5"/>
  <c r="M3643" i="5"/>
  <c r="L2368" i="5"/>
  <c r="M2368" i="5"/>
  <c r="L1846" i="5"/>
  <c r="N1846" i="5" s="1"/>
  <c r="L1130" i="5"/>
  <c r="N1130" i="5" s="1"/>
  <c r="M2228" i="5"/>
  <c r="M4026" i="5"/>
  <c r="M2539" i="5"/>
  <c r="M3432" i="5"/>
  <c r="M123" i="5"/>
  <c r="M1903" i="5"/>
  <c r="M2874" i="5"/>
  <c r="M1502" i="5"/>
  <c r="M2311" i="5"/>
  <c r="M1372" i="5"/>
  <c r="N658" i="5"/>
  <c r="M3153" i="5"/>
  <c r="M607" i="5"/>
  <c r="M2711" i="5"/>
  <c r="L3172" i="5"/>
  <c r="N3172" i="5" s="1"/>
  <c r="L4318" i="5"/>
  <c r="N4318" i="5" s="1"/>
  <c r="M441" i="5"/>
  <c r="M422" i="5"/>
  <c r="M1184" i="5"/>
  <c r="M230" i="5"/>
  <c r="M567" i="5"/>
  <c r="M2223" i="5"/>
  <c r="M4333" i="5"/>
  <c r="M1295" i="5"/>
  <c r="L2343" i="5"/>
  <c r="N2343" i="5" s="1"/>
  <c r="M1414" i="5"/>
  <c r="M4029" i="5"/>
  <c r="M2704" i="5"/>
  <c r="M649" i="5"/>
  <c r="L3102" i="5"/>
  <c r="N3102" i="5" s="1"/>
  <c r="L4277" i="5"/>
  <c r="N4277" i="5" s="1"/>
  <c r="L1264" i="5"/>
  <c r="L2365" i="5"/>
  <c r="L3872" i="5"/>
  <c r="L3510" i="5"/>
  <c r="N3510" i="5" s="1"/>
  <c r="L2487" i="5"/>
  <c r="L1064" i="5"/>
  <c r="N1064" i="5" s="1"/>
  <c r="L2921" i="5"/>
  <c r="N2921" i="5" s="1"/>
  <c r="L2691" i="5"/>
  <c r="N2691" i="5" s="1"/>
  <c r="L2982" i="5"/>
  <c r="N2982" i="5" s="1"/>
  <c r="L50" i="5"/>
  <c r="N50" i="5" s="1"/>
  <c r="M3750" i="5"/>
  <c r="M942" i="5"/>
  <c r="M403" i="5"/>
  <c r="M2578" i="5"/>
  <c r="M1165" i="5"/>
  <c r="M425" i="5"/>
  <c r="M3827" i="5"/>
  <c r="M3528" i="5"/>
  <c r="L2255" i="5"/>
  <c r="N2255" i="5" s="1"/>
  <c r="M3285" i="5"/>
  <c r="M2738" i="5"/>
  <c r="M1613" i="5"/>
  <c r="M3089" i="5"/>
  <c r="M1128" i="5"/>
  <c r="M1168" i="5"/>
  <c r="M4165" i="5"/>
  <c r="M3069" i="5"/>
  <c r="M1520" i="5"/>
  <c r="M1201" i="5"/>
  <c r="M3611" i="5"/>
  <c r="M306" i="5"/>
  <c r="M1178" i="5"/>
  <c r="M2701" i="5"/>
  <c r="L1979" i="5"/>
  <c r="N1979" i="5" s="1"/>
  <c r="L3645" i="5"/>
  <c r="N3645" i="5" s="1"/>
  <c r="L1956" i="5"/>
  <c r="N1956" i="5" s="1"/>
  <c r="M2910" i="5"/>
  <c r="L913" i="5"/>
  <c r="L4181" i="5"/>
  <c r="N4181" i="5" s="1"/>
  <c r="L2119" i="5"/>
  <c r="N2119" i="5" s="1"/>
  <c r="L2289" i="5"/>
  <c r="N2289" i="5" s="1"/>
  <c r="M1587" i="5"/>
  <c r="M2403" i="5"/>
  <c r="M2729" i="5"/>
  <c r="L1414" i="5"/>
  <c r="N1414" i="5" s="1"/>
  <c r="L75" i="5"/>
  <c r="N75" i="5" s="1"/>
  <c r="L3321" i="5"/>
  <c r="N3321" i="5" s="1"/>
  <c r="L3771" i="5"/>
  <c r="N3771" i="5" s="1"/>
  <c r="L2564" i="5"/>
  <c r="N2564" i="5" s="1"/>
  <c r="L4300" i="5"/>
  <c r="L3216" i="5"/>
  <c r="N3216" i="5" s="1"/>
  <c r="M3964" i="5"/>
  <c r="M3746" i="5"/>
  <c r="L1944" i="5"/>
  <c r="N1944" i="5" s="1"/>
  <c r="L2521" i="5"/>
  <c r="N2521" i="5" s="1"/>
  <c r="L64" i="5"/>
  <c r="N64" i="5" s="1"/>
  <c r="L1172" i="5"/>
  <c r="N1172" i="5" s="1"/>
  <c r="L2201" i="5"/>
  <c r="N2201" i="5" s="1"/>
  <c r="L240" i="5"/>
  <c r="N240" i="5" s="1"/>
  <c r="L4246" i="5"/>
  <c r="N4246" i="5" s="1"/>
  <c r="M1745" i="5"/>
  <c r="L1726" i="5"/>
  <c r="N1726" i="5" s="1"/>
  <c r="L2019" i="5"/>
  <c r="N2019" i="5" s="1"/>
  <c r="L3143" i="5"/>
  <c r="N3143" i="5" s="1"/>
  <c r="L865" i="5"/>
  <c r="N865" i="5" s="1"/>
  <c r="L464" i="5"/>
  <c r="N464" i="5" s="1"/>
  <c r="L3903" i="5"/>
  <c r="N3903" i="5" s="1"/>
  <c r="L3318" i="5"/>
  <c r="N3318" i="5" s="1"/>
  <c r="L4153" i="5"/>
  <c r="N4153" i="5" s="1"/>
  <c r="L3478" i="5"/>
  <c r="N3478" i="5" s="1"/>
  <c r="L1332" i="5"/>
  <c r="N1332" i="5" s="1"/>
  <c r="L3785" i="5"/>
  <c r="N3785" i="5" s="1"/>
  <c r="L2865" i="5"/>
  <c r="N2865" i="5" s="1"/>
  <c r="L3186" i="5"/>
  <c r="N3186" i="5" s="1"/>
  <c r="L3454" i="5"/>
  <c r="N3454" i="5" s="1"/>
  <c r="L384" i="5"/>
  <c r="N384" i="5" s="1"/>
  <c r="M3091" i="5"/>
  <c r="L4221" i="5"/>
  <c r="N4221" i="5" s="1"/>
  <c r="L2934" i="5"/>
  <c r="N2934" i="5" s="1"/>
  <c r="M3273" i="5"/>
  <c r="L131" i="5"/>
  <c r="N131" i="5" s="1"/>
  <c r="L2606" i="5"/>
  <c r="N2606" i="5" s="1"/>
  <c r="L2442" i="5"/>
  <c r="N2442" i="5" s="1"/>
  <c r="L4054" i="5"/>
  <c r="N4054" i="5" s="1"/>
  <c r="L683" i="5"/>
  <c r="M3275" i="5"/>
  <c r="M161" i="5"/>
  <c r="L2047" i="5"/>
  <c r="N2047" i="5" s="1"/>
  <c r="L1777" i="5"/>
  <c r="N1777" i="5" s="1"/>
  <c r="M2255" i="5"/>
  <c r="M430" i="5"/>
  <c r="M319" i="5"/>
  <c r="M1703" i="5"/>
  <c r="M3090" i="5"/>
  <c r="M1387" i="5"/>
  <c r="M617" i="5"/>
  <c r="M101" i="5"/>
  <c r="M626" i="5"/>
  <c r="M1318" i="5"/>
  <c r="M1253" i="5"/>
  <c r="M951" i="5"/>
  <c r="M1153" i="5"/>
  <c r="M1835" i="5"/>
  <c r="M3624" i="5"/>
  <c r="M4346" i="5"/>
  <c r="M777" i="5"/>
  <c r="L3795" i="5"/>
  <c r="N3795" i="5" s="1"/>
  <c r="L2588" i="5"/>
  <c r="N2588" i="5" s="1"/>
  <c r="L2854" i="5"/>
  <c r="N2854" i="5" s="1"/>
  <c r="L332" i="5"/>
  <c r="L1725" i="5"/>
  <c r="N1725" i="5" s="1"/>
  <c r="M2768" i="5"/>
  <c r="M371" i="5"/>
  <c r="M732" i="5"/>
  <c r="L527" i="5"/>
  <c r="N527" i="5" s="1"/>
  <c r="L2193" i="5"/>
  <c r="N2193" i="5" s="1"/>
  <c r="L3055" i="5"/>
  <c r="N3055" i="5" s="1"/>
  <c r="L141" i="5"/>
  <c r="N141" i="5" s="1"/>
  <c r="L354" i="5"/>
  <c r="N354" i="5" s="1"/>
  <c r="L1771" i="5"/>
  <c r="N1771" i="5" s="1"/>
  <c r="L1898" i="5"/>
  <c r="N1898" i="5" s="1"/>
  <c r="L4272" i="5"/>
  <c r="L884" i="5"/>
  <c r="N884" i="5" s="1"/>
  <c r="L2789" i="5"/>
  <c r="N2789" i="5" s="1"/>
  <c r="L94" i="5"/>
  <c r="N94" i="5" s="1"/>
  <c r="L1896" i="5"/>
  <c r="N1896" i="5" s="1"/>
  <c r="L3118" i="5"/>
  <c r="N3118" i="5" s="1"/>
  <c r="L4326" i="5"/>
  <c r="N4326" i="5" s="1"/>
  <c r="L1706" i="5"/>
  <c r="N1706" i="5" s="1"/>
  <c r="L3364" i="5"/>
  <c r="N3364" i="5" s="1"/>
  <c r="M1194" i="5"/>
  <c r="M1030" i="5"/>
  <c r="M4064" i="5"/>
  <c r="M1045" i="5"/>
  <c r="M3606" i="5"/>
  <c r="M3718" i="5"/>
  <c r="M1297" i="5"/>
  <c r="L2144" i="5"/>
  <c r="N2144" i="5" s="1"/>
  <c r="L3214" i="5"/>
  <c r="N3214" i="5" s="1"/>
  <c r="L4088" i="5"/>
  <c r="N4088" i="5" s="1"/>
  <c r="M4150" i="5"/>
  <c r="L3117" i="5"/>
  <c r="N3117" i="5" s="1"/>
  <c r="L2429" i="5"/>
  <c r="N2429" i="5" s="1"/>
  <c r="L3220" i="5"/>
  <c r="N3220" i="5" s="1"/>
  <c r="L2239" i="5"/>
  <c r="L4225" i="5"/>
  <c r="M414" i="5"/>
  <c r="L4110" i="5"/>
  <c r="N4110" i="5" s="1"/>
  <c r="L3292" i="5"/>
  <c r="N3292" i="5" s="1"/>
  <c r="L3732" i="5"/>
  <c r="N3732" i="5" s="1"/>
  <c r="L3238" i="5"/>
  <c r="N3238" i="5" s="1"/>
  <c r="L40" i="5"/>
  <c r="N40" i="5" s="1"/>
  <c r="L342" i="5"/>
  <c r="N342" i="5" s="1"/>
  <c r="L3590" i="5"/>
  <c r="N3590" i="5" s="1"/>
  <c r="L4369" i="5"/>
  <c r="N4369" i="5" s="1"/>
  <c r="L1138" i="5"/>
  <c r="N1138" i="5" s="1"/>
  <c r="M1891" i="5"/>
  <c r="M1560" i="5"/>
  <c r="L1461" i="5"/>
  <c r="N1461" i="5" s="1"/>
  <c r="L4228" i="5"/>
  <c r="N4228" i="5" s="1"/>
  <c r="L1686" i="5"/>
  <c r="N1686" i="5" s="1"/>
  <c r="L3138" i="5"/>
  <c r="N3138" i="5" s="1"/>
  <c r="L2427" i="5"/>
  <c r="N2427" i="5" s="1"/>
  <c r="L3501" i="5"/>
  <c r="N3501" i="5" s="1"/>
  <c r="L1479" i="5"/>
  <c r="N1479" i="5" s="1"/>
  <c r="L174" i="5"/>
  <c r="N174" i="5" s="1"/>
  <c r="L401" i="5"/>
  <c r="N401" i="5" s="1"/>
  <c r="L1709" i="5"/>
  <c r="N1709" i="5" s="1"/>
  <c r="L3765" i="5"/>
  <c r="N3765" i="5" s="1"/>
  <c r="L1798" i="5"/>
  <c r="N1798" i="5" s="1"/>
  <c r="L3096" i="5"/>
  <c r="N3096" i="5" s="1"/>
  <c r="L3604" i="5"/>
  <c r="N3604" i="5" s="1"/>
  <c r="M3258" i="5"/>
  <c r="L3242" i="5"/>
  <c r="N3242" i="5" s="1"/>
  <c r="M3022" i="5"/>
  <c r="M3472" i="5"/>
  <c r="M2831" i="5"/>
  <c r="M1436" i="5"/>
  <c r="M2351" i="5"/>
  <c r="M764" i="5"/>
  <c r="M2950" i="5"/>
  <c r="M59" i="5"/>
  <c r="M3767" i="5"/>
  <c r="M2750" i="5"/>
  <c r="M3929" i="5"/>
  <c r="L904" i="5"/>
  <c r="N904" i="5" s="1"/>
  <c r="L3911" i="5"/>
  <c r="N3911" i="5" s="1"/>
  <c r="L2011" i="5"/>
  <c r="N2011" i="5" s="1"/>
  <c r="L3632" i="5"/>
  <c r="N3632" i="5" s="1"/>
  <c r="L2997" i="5"/>
  <c r="N2997" i="5" s="1"/>
  <c r="L2432" i="5"/>
  <c r="N2432" i="5" s="1"/>
  <c r="L4082" i="5"/>
  <c r="N4082" i="5" s="1"/>
  <c r="L542" i="5"/>
  <c r="N542" i="5" s="1"/>
  <c r="L3819" i="5"/>
  <c r="N3819" i="5" s="1"/>
  <c r="L787" i="5"/>
  <c r="N787" i="5" s="1"/>
  <c r="L2969" i="5"/>
  <c r="N2969" i="5" s="1"/>
  <c r="L3308" i="5"/>
  <c r="N3308" i="5" s="1"/>
  <c r="L3337" i="5"/>
  <c r="N3337" i="5" s="1"/>
  <c r="L3474" i="5"/>
  <c r="N3474" i="5" s="1"/>
  <c r="L1570" i="5"/>
  <c r="N1570" i="5" s="1"/>
  <c r="L2136" i="5"/>
  <c r="N2136" i="5" s="1"/>
  <c r="L582" i="5"/>
  <c r="N582" i="5" s="1"/>
  <c r="L2474" i="5"/>
  <c r="N2474" i="5" s="1"/>
  <c r="M4391" i="5"/>
  <c r="M1077" i="5"/>
  <c r="M2523" i="5"/>
  <c r="L3491" i="5"/>
  <c r="N3491" i="5" s="1"/>
  <c r="L1271" i="5"/>
  <c r="N1271" i="5" s="1"/>
  <c r="L2736" i="5"/>
  <c r="N2736" i="5" s="1"/>
  <c r="L1727" i="5"/>
  <c r="N1727" i="5" s="1"/>
  <c r="L2099" i="5"/>
  <c r="N2099" i="5" s="1"/>
  <c r="L1704" i="5"/>
  <c r="N1704" i="5" s="1"/>
  <c r="M1277" i="5"/>
  <c r="M1733" i="5"/>
  <c r="L4270" i="5"/>
  <c r="N4270" i="5" s="1"/>
  <c r="L2000" i="5"/>
  <c r="N2000" i="5" s="1"/>
  <c r="L974" i="5"/>
  <c r="M1403" i="5"/>
  <c r="M2127" i="5"/>
  <c r="M862" i="5"/>
  <c r="M561" i="5"/>
  <c r="M871" i="5"/>
  <c r="M800" i="5"/>
  <c r="L1915" i="5"/>
  <c r="N1915" i="5" s="1"/>
  <c r="L381" i="5"/>
  <c r="N381" i="5" s="1"/>
  <c r="L3339" i="5"/>
  <c r="N3339" i="5" s="1"/>
  <c r="L765" i="5"/>
  <c r="N765" i="5" s="1"/>
  <c r="L2639" i="5"/>
  <c r="N2639" i="5" s="1"/>
  <c r="L1335" i="5"/>
  <c r="N1335" i="5" s="1"/>
  <c r="M1208" i="5"/>
  <c r="L1059" i="5"/>
  <c r="N1059" i="5" s="1"/>
  <c r="L1699" i="5"/>
  <c r="N1699" i="5" s="1"/>
  <c r="L3716" i="5"/>
  <c r="N3716" i="5" s="1"/>
  <c r="L581" i="5"/>
  <c r="N581" i="5" s="1"/>
  <c r="L1097" i="5"/>
  <c r="N1097" i="5" s="1"/>
  <c r="M3973" i="5"/>
  <c r="L70" i="5"/>
  <c r="N70" i="5" s="1"/>
  <c r="L3441" i="5"/>
  <c r="N3441" i="5" s="1"/>
  <c r="M3910" i="5"/>
  <c r="M4184" i="5"/>
  <c r="M1056" i="5"/>
  <c r="M1937" i="5"/>
  <c r="M2506" i="5"/>
  <c r="M3546" i="5"/>
  <c r="M672" i="5"/>
  <c r="M1836" i="5"/>
  <c r="M1635" i="5"/>
  <c r="L345" i="5"/>
  <c r="N345" i="5" s="1"/>
  <c r="L2353" i="5"/>
  <c r="N2353" i="5" s="1"/>
  <c r="L2452" i="5"/>
  <c r="N2452" i="5" s="1"/>
  <c r="L1608" i="5"/>
  <c r="N1608" i="5" s="1"/>
  <c r="L4276" i="5"/>
  <c r="N4276" i="5" s="1"/>
  <c r="L2944" i="5"/>
  <c r="N2944" i="5" s="1"/>
  <c r="M2682" i="5"/>
  <c r="M3603" i="5"/>
  <c r="M2919" i="5"/>
  <c r="L3509" i="5"/>
  <c r="N3509" i="5" s="1"/>
  <c r="L179" i="5"/>
  <c r="N179" i="5" s="1"/>
  <c r="L689" i="5"/>
  <c r="N689" i="5" s="1"/>
  <c r="L3116" i="5"/>
  <c r="N3116" i="5" s="1"/>
  <c r="L4092" i="5"/>
  <c r="N4092" i="5" s="1"/>
  <c r="L4113" i="5"/>
  <c r="N4113" i="5" s="1"/>
  <c r="L1365" i="5"/>
  <c r="N1365" i="5" s="1"/>
  <c r="L2757" i="5"/>
  <c r="N2757" i="5" s="1"/>
  <c r="L1542" i="5"/>
  <c r="N1542" i="5" s="1"/>
  <c r="L1544" i="5"/>
  <c r="N1544" i="5" s="1"/>
  <c r="L2800" i="5"/>
  <c r="N2800" i="5" s="1"/>
  <c r="L355" i="5"/>
  <c r="N355" i="5" s="1"/>
  <c r="M3878" i="5"/>
  <c r="M1279" i="5"/>
  <c r="M2503" i="5"/>
  <c r="M1058" i="5"/>
  <c r="M2468" i="5"/>
  <c r="M1150" i="5"/>
  <c r="L2640" i="5"/>
  <c r="N2640" i="5" s="1"/>
  <c r="L4009" i="5"/>
  <c r="N4009" i="5" s="1"/>
  <c r="M2254" i="5"/>
  <c r="L3221" i="5"/>
  <c r="M639" i="5"/>
  <c r="L2284" i="5"/>
  <c r="N2284" i="5" s="1"/>
  <c r="N846" i="5"/>
  <c r="M2643" i="5"/>
  <c r="L551" i="5"/>
  <c r="N551" i="5" s="1"/>
  <c r="M3144" i="5"/>
  <c r="N2347" i="5"/>
  <c r="L2157" i="5"/>
  <c r="N2157" i="5" s="1"/>
  <c r="M212" i="5"/>
  <c r="M3816" i="5"/>
  <c r="M2133" i="5"/>
  <c r="L2896" i="5"/>
  <c r="L2796" i="5"/>
  <c r="N2796" i="5" s="1"/>
  <c r="L2005" i="5"/>
  <c r="N2005" i="5" s="1"/>
  <c r="M2005" i="5"/>
  <c r="M893" i="5"/>
  <c r="L486" i="5"/>
  <c r="N486" i="5" s="1"/>
  <c r="L2599" i="5"/>
  <c r="N2599" i="5" s="1"/>
  <c r="L2397" i="5"/>
  <c r="N2397" i="5" s="1"/>
  <c r="L3418" i="5"/>
  <c r="N3418" i="5" s="1"/>
  <c r="M2256" i="5"/>
  <c r="M2530" i="5"/>
  <c r="M3633" i="5"/>
  <c r="M2436" i="5"/>
  <c r="M3805" i="5"/>
  <c r="M2904" i="5"/>
  <c r="M1326" i="5"/>
  <c r="M860" i="5"/>
  <c r="M641" i="5"/>
  <c r="L2562" i="5"/>
  <c r="N2562" i="5" s="1"/>
  <c r="L305" i="5"/>
  <c r="N305" i="5" s="1"/>
  <c r="L1805" i="5"/>
  <c r="N1805" i="5" s="1"/>
  <c r="L2936" i="5"/>
  <c r="N2936" i="5" s="1"/>
  <c r="L537" i="5"/>
  <c r="N537" i="5" s="1"/>
  <c r="L2990" i="5"/>
  <c r="N2990" i="5" s="1"/>
  <c r="L1204" i="5"/>
  <c r="L1065" i="5"/>
  <c r="N1065" i="5" s="1"/>
  <c r="L3864" i="5"/>
  <c r="N3864" i="5" s="1"/>
  <c r="L638" i="5"/>
  <c r="N638" i="5" s="1"/>
  <c r="M1271" i="5"/>
  <c r="M2134" i="5"/>
  <c r="M3531" i="5"/>
  <c r="L3069" i="5"/>
  <c r="N3069" i="5" s="1"/>
  <c r="M324" i="5"/>
  <c r="M555" i="5"/>
  <c r="L2756" i="5"/>
  <c r="N2756" i="5" s="1"/>
  <c r="L3796" i="5"/>
  <c r="N3796" i="5" s="1"/>
  <c r="L3807" i="5"/>
  <c r="L1355" i="5"/>
  <c r="N1355" i="5" s="1"/>
  <c r="M3821" i="5"/>
  <c r="M4230" i="5"/>
  <c r="M2323" i="5"/>
  <c r="L1293" i="5"/>
  <c r="N1293" i="5" s="1"/>
  <c r="M1823" i="5"/>
  <c r="M1380" i="5"/>
  <c r="L2036" i="5"/>
  <c r="N2036" i="5" s="1"/>
  <c r="M2036" i="5"/>
  <c r="L3655" i="5"/>
  <c r="N3655" i="5" s="1"/>
  <c r="L4320" i="5"/>
  <c r="N4320" i="5" s="1"/>
  <c r="L1505" i="5"/>
  <c r="N1505" i="5" s="1"/>
  <c r="N3293" i="5"/>
  <c r="M261" i="5"/>
  <c r="M465" i="5"/>
  <c r="M3880" i="5"/>
  <c r="L2856" i="5"/>
  <c r="N2856" i="5" s="1"/>
  <c r="M2227" i="5"/>
  <c r="L3351" i="5"/>
  <c r="N3351" i="5" s="1"/>
  <c r="M1278" i="5"/>
  <c r="M1412" i="5"/>
  <c r="L3411" i="5"/>
  <c r="N3411" i="5" s="1"/>
  <c r="M2811" i="5"/>
  <c r="M668" i="5"/>
  <c r="L599" i="5"/>
  <c r="N599" i="5" s="1"/>
  <c r="L261" i="5"/>
  <c r="N261" i="5" s="1"/>
  <c r="M4091" i="5"/>
  <c r="L3644" i="5"/>
  <c r="N3644" i="5" s="1"/>
  <c r="L62" i="5"/>
  <c r="N62" i="5" s="1"/>
  <c r="M4325" i="5"/>
  <c r="L3132" i="5"/>
  <c r="N3132" i="5" s="1"/>
  <c r="L2057" i="5"/>
  <c r="N2057" i="5" s="1"/>
  <c r="L2794" i="5"/>
  <c r="N2794" i="5" s="1"/>
  <c r="L2770" i="5"/>
  <c r="N2770" i="5" s="1"/>
  <c r="L241" i="5"/>
  <c r="N241" i="5" s="1"/>
  <c r="L826" i="5"/>
  <c r="L1845" i="5"/>
  <c r="N1845" i="5" s="1"/>
  <c r="L1930" i="5"/>
  <c r="N1930" i="5" s="1"/>
  <c r="L4003" i="5"/>
  <c r="N4003" i="5" s="1"/>
  <c r="L3691" i="5"/>
  <c r="N3691" i="5" s="1"/>
  <c r="L99" i="5"/>
  <c r="N99" i="5" s="1"/>
  <c r="L2027" i="5"/>
  <c r="N2027" i="5" s="1"/>
  <c r="L1040" i="5"/>
  <c r="N1040" i="5" s="1"/>
  <c r="L1066" i="5"/>
  <c r="N1066" i="5" s="1"/>
  <c r="L4021" i="5"/>
  <c r="N4021" i="5" s="1"/>
  <c r="L1868" i="5"/>
  <c r="N1868" i="5" s="1"/>
  <c r="L4313" i="5"/>
  <c r="L3750" i="5"/>
  <c r="N3750" i="5" s="1"/>
  <c r="L1759" i="5"/>
  <c r="N1759" i="5" s="1"/>
  <c r="N198" i="5"/>
  <c r="M190" i="5"/>
  <c r="L3975" i="5"/>
  <c r="N3975" i="5" s="1"/>
  <c r="M316" i="5"/>
  <c r="M288" i="5"/>
  <c r="M2336" i="5"/>
  <c r="L4391" i="5"/>
  <c r="N4391" i="5" s="1"/>
  <c r="M3052" i="5"/>
  <c r="M2471" i="5"/>
  <c r="M1428" i="5"/>
  <c r="M3130" i="5"/>
  <c r="M1409" i="5"/>
  <c r="M3389" i="5"/>
  <c r="L3316" i="5"/>
  <c r="N3316" i="5" s="1"/>
  <c r="M1548" i="5"/>
  <c r="M3018" i="5"/>
  <c r="M498" i="5"/>
  <c r="M1461" i="5"/>
  <c r="M3993" i="5"/>
  <c r="L2110" i="5"/>
  <c r="N2110" i="5" s="1"/>
  <c r="L2828" i="5"/>
  <c r="N2828" i="5" s="1"/>
  <c r="L2208" i="5"/>
  <c r="N2208" i="5" s="1"/>
  <c r="M492" i="5"/>
  <c r="L84" i="5"/>
  <c r="N84" i="5" s="1"/>
  <c r="L2884" i="5"/>
  <c r="N2884" i="5" s="1"/>
  <c r="L3828" i="5"/>
  <c r="N3828" i="5" s="1"/>
  <c r="M553" i="5"/>
  <c r="M2020" i="5"/>
  <c r="M189" i="5"/>
  <c r="M3696" i="5"/>
  <c r="M1129" i="5"/>
  <c r="L414" i="5"/>
  <c r="N414" i="5" s="1"/>
  <c r="L3493" i="5"/>
  <c r="N3493" i="5" s="1"/>
  <c r="L2791" i="5"/>
  <c r="N2791" i="5" s="1"/>
  <c r="M2216" i="5"/>
  <c r="M2071" i="5"/>
  <c r="M1000" i="5"/>
  <c r="M1104" i="5"/>
  <c r="M57" i="5"/>
  <c r="M3666" i="5"/>
  <c r="M329" i="5"/>
  <c r="M1231" i="5"/>
  <c r="M1736" i="5"/>
  <c r="M4365" i="5"/>
  <c r="M611" i="5"/>
  <c r="L2087" i="5"/>
  <c r="M749" i="5"/>
  <c r="M586" i="5"/>
  <c r="M4373" i="5"/>
  <c r="L505" i="5"/>
  <c r="N505" i="5" s="1"/>
  <c r="L1844" i="5"/>
  <c r="N1844" i="5" s="1"/>
  <c r="L566" i="5"/>
  <c r="N566" i="5" s="1"/>
  <c r="M1008" i="5"/>
  <c r="M2836" i="5"/>
  <c r="M3904" i="5"/>
  <c r="M3955" i="5"/>
  <c r="M3379" i="5"/>
  <c r="M3739" i="5"/>
  <c r="M3576" i="5"/>
  <c r="M519" i="5"/>
  <c r="L3159" i="5"/>
  <c r="N3159" i="5" s="1"/>
  <c r="L3589" i="5"/>
  <c r="N3589" i="5" s="1"/>
  <c r="L3054" i="5"/>
  <c r="N3054" i="5" s="1"/>
  <c r="L1420" i="5"/>
  <c r="N1420" i="5" s="1"/>
  <c r="L657" i="5"/>
  <c r="N657" i="5" s="1"/>
  <c r="L3826" i="5"/>
  <c r="N3826" i="5" s="1"/>
  <c r="L3333" i="5"/>
  <c r="N3333" i="5" s="1"/>
  <c r="L778" i="5"/>
  <c r="N778" i="5" s="1"/>
  <c r="L1680" i="5"/>
  <c r="M1459" i="5"/>
  <c r="M3126" i="5"/>
  <c r="M793" i="5"/>
  <c r="M1881" i="5"/>
  <c r="L2792" i="5"/>
  <c r="N2792" i="5" s="1"/>
  <c r="L3812" i="5"/>
  <c r="N3812" i="5" s="1"/>
  <c r="L2842" i="5"/>
  <c r="N2842" i="5" s="1"/>
  <c r="L4297" i="5"/>
  <c r="N4297" i="5" s="1"/>
  <c r="L3713" i="5"/>
  <c r="N3713" i="5" s="1"/>
  <c r="L1814" i="5"/>
  <c r="N1814" i="5" s="1"/>
  <c r="L3003" i="5"/>
  <c r="N3003" i="5" s="1"/>
  <c r="L2209" i="5"/>
  <c r="L1383" i="5"/>
  <c r="N1383" i="5" s="1"/>
  <c r="L3061" i="5"/>
  <c r="N3061" i="5" s="1"/>
  <c r="L949" i="5"/>
  <c r="N949" i="5" s="1"/>
  <c r="L1010" i="5"/>
  <c r="N1010" i="5" s="1"/>
  <c r="M1144" i="5"/>
  <c r="M4140" i="5"/>
  <c r="M1820" i="5"/>
  <c r="L2158" i="5"/>
  <c r="N2158" i="5" s="1"/>
  <c r="L562" i="5"/>
  <c r="N562" i="5" s="1"/>
  <c r="L2746" i="5"/>
  <c r="N2746" i="5" s="1"/>
  <c r="M345" i="5"/>
  <c r="M1120" i="5"/>
  <c r="M1724" i="5"/>
  <c r="L1159" i="5"/>
  <c r="N1159" i="5" s="1"/>
  <c r="L820" i="5"/>
  <c r="N820" i="5" s="1"/>
  <c r="L4120" i="5"/>
  <c r="N4120" i="5" s="1"/>
  <c r="L1202" i="5"/>
  <c r="N1202" i="5" s="1"/>
  <c r="M3400" i="5"/>
  <c r="L823" i="5"/>
  <c r="N823" i="5" s="1"/>
  <c r="M1498" i="5"/>
  <c r="L4079" i="5"/>
  <c r="N4079" i="5" s="1"/>
  <c r="L849" i="5"/>
  <c r="N849" i="5" s="1"/>
  <c r="L2925" i="5"/>
  <c r="N2925" i="5" s="1"/>
  <c r="L2684" i="5"/>
  <c r="N2684" i="5" s="1"/>
  <c r="L3182" i="5"/>
  <c r="N3182" i="5" s="1"/>
  <c r="L2667" i="5"/>
  <c r="N2667" i="5" s="1"/>
  <c r="L4099" i="5"/>
  <c r="N4099" i="5" s="1"/>
  <c r="M2170" i="5"/>
  <c r="M1652" i="5"/>
  <c r="M3569" i="5"/>
  <c r="M4121" i="5"/>
  <c r="M3918" i="5"/>
  <c r="M1500" i="5"/>
  <c r="M2529" i="5"/>
  <c r="M990" i="5"/>
  <c r="M3409" i="5"/>
  <c r="M4072" i="5"/>
  <c r="L1739" i="5"/>
  <c r="N1739" i="5" s="1"/>
  <c r="L3664" i="5"/>
  <c r="N3664" i="5" s="1"/>
  <c r="L1002" i="5"/>
  <c r="N1002" i="5" s="1"/>
  <c r="L1213" i="5"/>
  <c r="N1213" i="5" s="1"/>
  <c r="L2784" i="5"/>
  <c r="N2784" i="5" s="1"/>
  <c r="L1197" i="5"/>
  <c r="N1197" i="5" s="1"/>
  <c r="L2872" i="5"/>
  <c r="N2872" i="5" s="1"/>
  <c r="L3522" i="5"/>
  <c r="N3522" i="5" s="1"/>
  <c r="M4296" i="5"/>
  <c r="M3452" i="5"/>
  <c r="N3580" i="5"/>
  <c r="M1032" i="5"/>
  <c r="L2125" i="5"/>
  <c r="N2125" i="5" s="1"/>
  <c r="L2805" i="5"/>
  <c r="N2805" i="5" s="1"/>
  <c r="L1539" i="5"/>
  <c r="N1539" i="5" s="1"/>
  <c r="L2753" i="5"/>
  <c r="N2753" i="5" s="1"/>
  <c r="L263" i="5"/>
  <c r="N263" i="5" s="1"/>
  <c r="L3600" i="5"/>
  <c r="N3600" i="5" s="1"/>
  <c r="L2186" i="5"/>
  <c r="N2186" i="5" s="1"/>
  <c r="L3739" i="5"/>
  <c r="N3739" i="5" s="1"/>
  <c r="M3228" i="5"/>
  <c r="M823" i="5"/>
  <c r="L1627" i="5"/>
  <c r="N1627" i="5" s="1"/>
  <c r="L2067" i="5"/>
  <c r="N2067" i="5" s="1"/>
  <c r="M671" i="5"/>
  <c r="M3813" i="5"/>
  <c r="M2946" i="5"/>
  <c r="L1054" i="5"/>
  <c r="N1054" i="5" s="1"/>
  <c r="L2723" i="5"/>
  <c r="N2723" i="5" s="1"/>
  <c r="L805" i="5"/>
  <c r="N805" i="5" s="1"/>
  <c r="L2172" i="5"/>
  <c r="N2172" i="5" s="1"/>
  <c r="L2716" i="5"/>
  <c r="N2716" i="5" s="1"/>
  <c r="L3266" i="5"/>
  <c r="N3266" i="5" s="1"/>
  <c r="L1712" i="5"/>
  <c r="N1712" i="5" s="1"/>
  <c r="L1607" i="5"/>
  <c r="N1607" i="5" s="1"/>
  <c r="L1637" i="5"/>
  <c r="N1637" i="5" s="1"/>
  <c r="L72" i="5"/>
  <c r="N72" i="5" s="1"/>
  <c r="L1946" i="5"/>
  <c r="N1946" i="5" s="1"/>
  <c r="L320" i="5"/>
  <c r="N320" i="5" s="1"/>
  <c r="M4176" i="5"/>
  <c r="M706" i="5"/>
  <c r="M1864" i="5"/>
  <c r="M2131" i="5"/>
  <c r="M2916" i="5"/>
  <c r="M1043" i="5"/>
  <c r="M1645" i="5"/>
  <c r="M1417" i="5"/>
  <c r="M3201" i="5"/>
  <c r="L2677" i="5"/>
  <c r="N2677" i="5" s="1"/>
  <c r="M1983" i="5"/>
  <c r="M312" i="5"/>
  <c r="L3453" i="5"/>
  <c r="N3453" i="5" s="1"/>
  <c r="M3336" i="5"/>
  <c r="L586" i="5"/>
  <c r="N586" i="5" s="1"/>
  <c r="L4373" i="5"/>
  <c r="N4373" i="5" s="1"/>
  <c r="L28" i="5"/>
  <c r="N28" i="5" s="1"/>
  <c r="M3157" i="5"/>
  <c r="L984" i="5"/>
  <c r="N984" i="5" s="1"/>
  <c r="L1052" i="5"/>
  <c r="M3884" i="5"/>
  <c r="L422" i="5"/>
  <c r="N422" i="5" s="1"/>
  <c r="M4151" i="5"/>
  <c r="L238" i="5"/>
  <c r="N238" i="5" s="1"/>
  <c r="L444" i="5"/>
  <c r="N444" i="5" s="1"/>
  <c r="M814" i="5"/>
  <c r="M2387" i="5"/>
  <c r="M2063" i="5"/>
  <c r="M2826" i="5"/>
  <c r="L1382" i="5"/>
  <c r="N1382" i="5" s="1"/>
  <c r="L122" i="5"/>
  <c r="N122" i="5" s="1"/>
  <c r="M1795" i="5"/>
  <c r="L1085" i="5"/>
  <c r="N1085" i="5" s="1"/>
  <c r="L1641" i="5"/>
  <c r="N1641" i="5" s="1"/>
  <c r="L740" i="5"/>
  <c r="N740" i="5" s="1"/>
  <c r="L842" i="5"/>
  <c r="N842" i="5" s="1"/>
  <c r="L1660" i="5"/>
  <c r="N1660" i="5" s="1"/>
  <c r="L1110" i="5"/>
  <c r="N1110" i="5" s="1"/>
  <c r="L970" i="5"/>
  <c r="N970" i="5" s="1"/>
  <c r="L3294" i="5"/>
  <c r="N3294" i="5" s="1"/>
  <c r="L2689" i="5"/>
  <c r="N2689" i="5" s="1"/>
  <c r="L2415" i="5"/>
  <c r="N2415" i="5" s="1"/>
  <c r="L3320" i="5"/>
  <c r="N3320" i="5" s="1"/>
  <c r="L570" i="5"/>
  <c r="M2440" i="5"/>
  <c r="M431" i="5"/>
  <c r="L1937" i="5"/>
  <c r="N1937" i="5" s="1"/>
  <c r="L3137" i="5"/>
  <c r="N3137" i="5" s="1"/>
  <c r="L3546" i="5"/>
  <c r="N3546" i="5" s="1"/>
  <c r="L4199" i="5"/>
  <c r="N4199" i="5" s="1"/>
  <c r="L1528" i="5"/>
  <c r="N1528" i="5" s="1"/>
  <c r="L801" i="5"/>
  <c r="N801" i="5" s="1"/>
  <c r="L4001" i="5"/>
  <c r="N4001" i="5" s="1"/>
  <c r="L3821" i="5"/>
  <c r="N3821" i="5" s="1"/>
  <c r="L2323" i="5"/>
  <c r="N2323" i="5" s="1"/>
  <c r="L3030" i="5"/>
  <c r="N3030" i="5" s="1"/>
  <c r="L35" i="5"/>
  <c r="N35" i="5" s="1"/>
  <c r="L2649" i="5"/>
  <c r="N2649" i="5" s="1"/>
  <c r="L2069" i="5"/>
  <c r="N2069" i="5" s="1"/>
  <c r="L695" i="5"/>
  <c r="N695" i="5" s="1"/>
  <c r="L2552" i="5"/>
  <c r="N2552" i="5" s="1"/>
  <c r="L4255" i="5"/>
  <c r="N4255" i="5" s="1"/>
  <c r="M2675" i="5"/>
  <c r="M3108" i="5"/>
  <c r="L4298" i="5"/>
  <c r="N4298" i="5" s="1"/>
  <c r="L298" i="5"/>
  <c r="N298" i="5" s="1"/>
  <c r="L882" i="5"/>
  <c r="N882" i="5" s="1"/>
  <c r="L1385" i="5"/>
  <c r="N1385" i="5" s="1"/>
  <c r="M1136" i="5"/>
  <c r="L1823" i="5"/>
  <c r="N1823" i="5" s="1"/>
  <c r="L4287" i="5"/>
  <c r="N4287" i="5" s="1"/>
  <c r="L1299" i="5"/>
  <c r="N1299" i="5" s="1"/>
  <c r="L3701" i="5"/>
  <c r="N3701" i="5" s="1"/>
  <c r="L554" i="5"/>
  <c r="N554" i="5" s="1"/>
  <c r="L3461" i="5"/>
  <c r="N3461" i="5" s="1"/>
  <c r="L2168" i="5"/>
  <c r="N2168" i="5" s="1"/>
  <c r="L4324" i="5"/>
  <c r="N4324" i="5" s="1"/>
  <c r="L2926" i="5"/>
  <c r="N2926" i="5" s="1"/>
  <c r="M4337" i="5"/>
  <c r="L772" i="5"/>
  <c r="N772" i="5" s="1"/>
  <c r="L155" i="5"/>
  <c r="N155" i="5" s="1"/>
  <c r="L2568" i="5"/>
  <c r="N2568" i="5" s="1"/>
  <c r="L2574" i="5"/>
  <c r="N2574" i="5" s="1"/>
  <c r="L2899" i="5"/>
  <c r="N2899" i="5" s="1"/>
  <c r="M2756" i="5"/>
  <c r="M4342" i="5"/>
  <c r="M2787" i="5"/>
  <c r="M3662" i="5"/>
  <c r="L55" i="5"/>
  <c r="N55" i="5" s="1"/>
  <c r="L172" i="5"/>
  <c r="N172" i="5" s="1"/>
  <c r="L3497" i="5"/>
  <c r="M2677" i="5"/>
  <c r="L3289" i="5"/>
  <c r="N3289" i="5" s="1"/>
  <c r="M2370" i="5"/>
  <c r="M1879" i="5"/>
  <c r="L3408" i="5"/>
  <c r="N3408" i="5" s="1"/>
  <c r="L1109" i="5"/>
  <c r="N1109" i="5" s="1"/>
  <c r="L2964" i="5"/>
  <c r="N2964" i="5" s="1"/>
  <c r="M2786" i="5"/>
  <c r="M2264" i="5"/>
  <c r="M826" i="5"/>
  <c r="M900" i="5"/>
  <c r="M2733" i="5"/>
  <c r="M1524" i="5"/>
  <c r="L3499" i="5"/>
  <c r="N3499" i="5" s="1"/>
  <c r="M4338" i="5"/>
  <c r="M1808" i="5"/>
  <c r="M365" i="5"/>
  <c r="M2137" i="5"/>
  <c r="M2620" i="5"/>
  <c r="M4261" i="5"/>
  <c r="M1930" i="5"/>
  <c r="M3691" i="5"/>
  <c r="M135" i="5"/>
  <c r="M802" i="5"/>
  <c r="M1868" i="5"/>
  <c r="M4313" i="5"/>
  <c r="M1474" i="5"/>
  <c r="M1890" i="5"/>
  <c r="L2095" i="5"/>
  <c r="N2095" i="5" s="1"/>
  <c r="L546" i="5"/>
  <c r="N546" i="5" s="1"/>
  <c r="L1978" i="5"/>
  <c r="N1978" i="5" s="1"/>
  <c r="L4104" i="5"/>
  <c r="N4104" i="5" s="1"/>
  <c r="L3103" i="5"/>
  <c r="N3103" i="5" s="1"/>
  <c r="L1829" i="5"/>
  <c r="N1829" i="5" s="1"/>
  <c r="L1852" i="5"/>
  <c r="N1852" i="5" s="1"/>
  <c r="L1226" i="5"/>
  <c r="N1226" i="5" s="1"/>
  <c r="L134" i="5"/>
  <c r="N134" i="5" s="1"/>
  <c r="M4086" i="5"/>
  <c r="M2402" i="5"/>
  <c r="M1737" i="5"/>
  <c r="M2844" i="5"/>
  <c r="L4134" i="5"/>
  <c r="N4134" i="5" s="1"/>
  <c r="L1063" i="5"/>
  <c r="N1063" i="5" s="1"/>
  <c r="L1254" i="5"/>
  <c r="N1254" i="5" s="1"/>
  <c r="L1567" i="5"/>
  <c r="N1567" i="5" s="1"/>
  <c r="L2253" i="5"/>
  <c r="N2253" i="5" s="1"/>
  <c r="L291" i="5"/>
  <c r="L3463" i="5"/>
  <c r="N3463" i="5" s="1"/>
  <c r="L2685" i="5"/>
  <c r="N2685" i="5" s="1"/>
  <c r="L576" i="5"/>
  <c r="N576" i="5" s="1"/>
  <c r="L79" i="5"/>
  <c r="N79" i="5" s="1"/>
  <c r="L143" i="5"/>
  <c r="N143" i="5" s="1"/>
  <c r="M454" i="5"/>
  <c r="L2238" i="5"/>
  <c r="N2238" i="5" s="1"/>
  <c r="L1316" i="5"/>
  <c r="N1316" i="5" s="1"/>
  <c r="L3517" i="5"/>
  <c r="N3517" i="5" s="1"/>
  <c r="L1221" i="5"/>
  <c r="N1221" i="5" s="1"/>
  <c r="L3296" i="5"/>
  <c r="N3296" i="5" s="1"/>
  <c r="L3486" i="5"/>
  <c r="N3486" i="5" s="1"/>
  <c r="L1943" i="5"/>
  <c r="N1943" i="5" s="1"/>
  <c r="L2781" i="5"/>
  <c r="N2781" i="5" s="1"/>
  <c r="M1850" i="5"/>
  <c r="M364" i="5"/>
  <c r="L308" i="5"/>
  <c r="N308" i="5" s="1"/>
  <c r="L3249" i="5"/>
  <c r="N3249" i="5" s="1"/>
  <c r="L506" i="5"/>
  <c r="N506" i="5" s="1"/>
  <c r="L1653" i="5"/>
  <c r="N1653" i="5" s="1"/>
  <c r="L4332" i="5"/>
  <c r="N4332" i="5" s="1"/>
  <c r="L2987" i="5"/>
  <c r="N2987" i="5" s="1"/>
  <c r="M2772" i="5"/>
  <c r="M2804" i="5"/>
  <c r="M1790" i="5"/>
  <c r="M652" i="5"/>
  <c r="M4311" i="5"/>
  <c r="M4051" i="5"/>
  <c r="M1185" i="5"/>
  <c r="M3225" i="5"/>
  <c r="M583" i="5"/>
  <c r="L3986" i="5"/>
  <c r="N3986" i="5" s="1"/>
  <c r="M3498" i="5"/>
  <c r="M2463" i="5"/>
  <c r="L780" i="5"/>
  <c r="N780" i="5" s="1"/>
  <c r="L701" i="5"/>
  <c r="N701" i="5" s="1"/>
  <c r="L4010" i="5"/>
  <c r="N4010" i="5" s="1"/>
  <c r="L3875" i="5"/>
  <c r="N3875" i="5" s="1"/>
  <c r="L876" i="5"/>
  <c r="N876" i="5" s="1"/>
  <c r="L779" i="5"/>
  <c r="N779" i="5" s="1"/>
  <c r="L782" i="5"/>
  <c r="N782" i="5" s="1"/>
  <c r="M1092" i="5"/>
  <c r="M2072" i="5"/>
  <c r="M337" i="5"/>
  <c r="M4122" i="5"/>
  <c r="M1074" i="5"/>
  <c r="M4159" i="5"/>
  <c r="L1644" i="5"/>
  <c r="N1644" i="5" s="1"/>
  <c r="L3544" i="5"/>
  <c r="N3544" i="5" s="1"/>
  <c r="M1449" i="5"/>
  <c r="M1732" i="5"/>
  <c r="L4027" i="5"/>
  <c r="N4027" i="5" s="1"/>
  <c r="L2402" i="5"/>
  <c r="N2402" i="5" s="1"/>
  <c r="L4196" i="5"/>
  <c r="N4196" i="5" s="1"/>
  <c r="L3654" i="5"/>
  <c r="N3654" i="5" s="1"/>
  <c r="L1737" i="5"/>
  <c r="N1737" i="5" s="1"/>
  <c r="M3817" i="5"/>
  <c r="L3191" i="5"/>
  <c r="N3191" i="5" s="1"/>
  <c r="L2839" i="5"/>
  <c r="N2839" i="5" s="1"/>
  <c r="L3562" i="5"/>
  <c r="N3562" i="5" s="1"/>
  <c r="L3777" i="5"/>
  <c r="N3777" i="5" s="1"/>
  <c r="L966" i="5"/>
  <c r="N966" i="5" s="1"/>
  <c r="M953" i="5"/>
  <c r="M104" i="5"/>
  <c r="M2896" i="5"/>
  <c r="M1261" i="5"/>
  <c r="M2678" i="5"/>
  <c r="M330" i="5"/>
  <c r="L1929" i="5"/>
  <c r="N1929" i="5" s="1"/>
  <c r="L2205" i="5"/>
  <c r="N2205" i="5" s="1"/>
  <c r="L1967" i="5"/>
  <c r="N1967" i="5" s="1"/>
  <c r="L521" i="5"/>
  <c r="N521" i="5" s="1"/>
  <c r="L3176" i="5"/>
  <c r="N3176" i="5" s="1"/>
  <c r="L207" i="5"/>
  <c r="N207" i="5" s="1"/>
  <c r="M1810" i="5"/>
  <c r="M1489" i="5"/>
  <c r="L539" i="5"/>
  <c r="N539" i="5" s="1"/>
  <c r="L2197" i="5"/>
  <c r="N2197" i="5" s="1"/>
  <c r="L1531" i="5"/>
  <c r="N1531" i="5" s="1"/>
  <c r="L1932" i="5"/>
  <c r="N1932" i="5" s="1"/>
  <c r="L1273" i="5"/>
  <c r="N1273" i="5" s="1"/>
  <c r="L1169" i="5"/>
  <c r="N1169" i="5" s="1"/>
  <c r="L2335" i="5"/>
  <c r="N2335" i="5" s="1"/>
  <c r="L2441" i="5"/>
  <c r="N2441" i="5" s="1"/>
  <c r="M4167" i="5"/>
  <c r="L2072" i="5"/>
  <c r="N2072" i="5" s="1"/>
  <c r="L4122" i="5"/>
  <c r="N4122" i="5" s="1"/>
  <c r="L1074" i="5"/>
  <c r="N1074" i="5" s="1"/>
  <c r="L2386" i="5"/>
  <c r="N2386" i="5" s="1"/>
  <c r="L2029" i="5"/>
  <c r="N2029" i="5" s="1"/>
  <c r="L1317" i="5"/>
  <c r="N1317" i="5" s="1"/>
  <c r="L588" i="5"/>
  <c r="N588" i="5" s="1"/>
  <c r="L2670" i="5"/>
  <c r="N2670" i="5" s="1"/>
  <c r="L2771" i="5"/>
  <c r="N2771" i="5" s="1"/>
  <c r="L128" i="5"/>
  <c r="N128" i="5" s="1"/>
  <c r="L2406" i="5"/>
  <c r="N2406" i="5" s="1"/>
  <c r="L1953" i="5"/>
  <c r="N1953" i="5" s="1"/>
  <c r="L3726" i="5"/>
  <c r="N3726" i="5" s="1"/>
  <c r="L2758" i="5"/>
  <c r="N2758" i="5" s="1"/>
  <c r="M3655" i="5"/>
  <c r="M188" i="5"/>
  <c r="L1173" i="5"/>
  <c r="N1173" i="5" s="1"/>
  <c r="L2648" i="5"/>
  <c r="N2648" i="5" s="1"/>
  <c r="L2604" i="5"/>
  <c r="N2604" i="5" s="1"/>
  <c r="L1240" i="5"/>
  <c r="N1240" i="5" s="1"/>
  <c r="L2993" i="5"/>
  <c r="N2993" i="5" s="1"/>
  <c r="L881" i="5"/>
  <c r="N881" i="5" s="1"/>
  <c r="M3104" i="5"/>
  <c r="M2564" i="5"/>
  <c r="L306" i="5"/>
  <c r="N306" i="5" s="1"/>
  <c r="L2182" i="5"/>
  <c r="N2182" i="5" s="1"/>
  <c r="L1853" i="5"/>
  <c r="N1853" i="5" s="1"/>
  <c r="L3465" i="5"/>
  <c r="N3465" i="5" s="1"/>
  <c r="L3133" i="5"/>
  <c r="N3133" i="5" s="1"/>
  <c r="L611" i="5"/>
  <c r="N611" i="5" s="1"/>
  <c r="L2612" i="5"/>
  <c r="N2612" i="5" s="1"/>
  <c r="L4338" i="5"/>
  <c r="N4338" i="5" s="1"/>
  <c r="L3563" i="5"/>
  <c r="N3563" i="5" s="1"/>
  <c r="L1619" i="5"/>
  <c r="N1619" i="5" s="1"/>
  <c r="M1756" i="5"/>
  <c r="M197" i="5"/>
  <c r="L2956" i="5"/>
  <c r="N2956" i="5" s="1"/>
  <c r="M2285" i="5"/>
  <c r="L2735" i="5"/>
  <c r="N2735" i="5" s="1"/>
  <c r="M3984" i="5"/>
  <c r="M3871" i="5"/>
  <c r="L1150" i="5"/>
  <c r="N1150" i="5" s="1"/>
  <c r="L1493" i="5"/>
  <c r="N1493" i="5" s="1"/>
  <c r="L148" i="5"/>
  <c r="N148" i="5" s="1"/>
  <c r="L997" i="5"/>
  <c r="N997" i="5" s="1"/>
  <c r="L688" i="5"/>
  <c r="N688" i="5" s="1"/>
  <c r="L2871" i="5"/>
  <c r="N2871" i="5" s="1"/>
  <c r="L2303" i="5"/>
  <c r="N2303" i="5" s="1"/>
  <c r="L1622" i="5"/>
  <c r="N1622" i="5" s="1"/>
  <c r="L2533" i="5"/>
  <c r="N2533" i="5" s="1"/>
  <c r="L3382" i="5"/>
  <c r="N3382" i="5" s="1"/>
  <c r="L3146" i="5"/>
  <c r="N3146" i="5" s="1"/>
  <c r="L466" i="5"/>
  <c r="N466" i="5" s="1"/>
  <c r="L2403" i="5"/>
  <c r="N2403" i="5" s="1"/>
  <c r="L2271" i="5"/>
  <c r="N2271" i="5" s="1"/>
  <c r="L3965" i="5"/>
  <c r="N3965" i="5" s="1"/>
  <c r="L1785" i="5"/>
  <c r="N1785" i="5" s="1"/>
  <c r="L2878" i="5"/>
  <c r="N2878" i="5" s="1"/>
  <c r="L434" i="5"/>
  <c r="N434" i="5" s="1"/>
  <c r="L359" i="5"/>
  <c r="N359" i="5" s="1"/>
  <c r="L1419" i="5"/>
  <c r="N1419" i="5" s="1"/>
  <c r="L4382" i="5"/>
  <c r="N4382" i="5" s="1"/>
  <c r="L914" i="5"/>
  <c r="N914" i="5" s="1"/>
  <c r="M3992" i="5"/>
  <c r="M4164" i="5"/>
  <c r="M2884" i="5"/>
  <c r="M2892" i="5"/>
  <c r="M208" i="5"/>
  <c r="M1382" i="5"/>
  <c r="L564" i="5"/>
  <c r="N564" i="5" s="1"/>
  <c r="M3077" i="5"/>
  <c r="M2442" i="5"/>
  <c r="M14" i="5"/>
  <c r="M4054" i="5"/>
  <c r="M4335" i="5"/>
  <c r="M929" i="5"/>
  <c r="L430" i="5"/>
  <c r="N430" i="5" s="1"/>
  <c r="L3769" i="5"/>
  <c r="N3769" i="5" s="1"/>
  <c r="L3598" i="5"/>
  <c r="N3598" i="5" s="1"/>
  <c r="M3191" i="5"/>
  <c r="M576" i="5"/>
  <c r="M1807" i="5"/>
  <c r="M79" i="5"/>
  <c r="M1293" i="5"/>
  <c r="M2356" i="5"/>
  <c r="L3513" i="5"/>
  <c r="N3513" i="5" s="1"/>
  <c r="L3511" i="5"/>
  <c r="N3511" i="5" s="1"/>
  <c r="M346" i="5"/>
  <c r="M1187" i="5"/>
  <c r="M1159" i="5"/>
  <c r="M4279" i="5"/>
  <c r="L556" i="5"/>
  <c r="N556" i="5" s="1"/>
  <c r="L385" i="5"/>
  <c r="N385" i="5" s="1"/>
  <c r="L4189" i="5"/>
  <c r="N4189" i="5" s="1"/>
  <c r="L2906" i="5"/>
  <c r="N2906" i="5" s="1"/>
  <c r="L1285" i="5"/>
  <c r="N1285" i="5" s="1"/>
  <c r="L2214" i="5"/>
  <c r="N2214" i="5" s="1"/>
  <c r="L4343" i="5"/>
  <c r="N4343" i="5" s="1"/>
  <c r="L18" i="5"/>
  <c r="N18" i="5" s="1"/>
  <c r="L3245" i="5"/>
  <c r="N3245" i="5" s="1"/>
  <c r="L916" i="5"/>
  <c r="N916" i="5" s="1"/>
  <c r="M1137" i="5"/>
  <c r="M1504" i="5"/>
  <c r="M2088" i="5"/>
  <c r="M1345" i="5"/>
  <c r="M274" i="5"/>
  <c r="M2267" i="5"/>
  <c r="M2749" i="5"/>
  <c r="L1362" i="5"/>
  <c r="N1362" i="5" s="1"/>
  <c r="M4218" i="5"/>
  <c r="L3676" i="5"/>
  <c r="N3676" i="5" s="1"/>
  <c r="M3676" i="5"/>
  <c r="L3549" i="5"/>
  <c r="N3549" i="5" s="1"/>
  <c r="L2720" i="5"/>
  <c r="N2720" i="5" s="1"/>
  <c r="L1155" i="5"/>
  <c r="N1155" i="5" s="1"/>
  <c r="L1601" i="5"/>
  <c r="N1601" i="5" s="1"/>
  <c r="L4335" i="5"/>
  <c r="N4335" i="5" s="1"/>
  <c r="M336" i="5"/>
  <c r="M1777" i="5"/>
  <c r="L2747" i="5"/>
  <c r="N2747" i="5" s="1"/>
  <c r="L4023" i="5"/>
  <c r="N4023" i="5" s="1"/>
  <c r="L2587" i="5"/>
  <c r="N2587" i="5" s="1"/>
  <c r="L2264" i="5"/>
  <c r="N2264" i="5" s="1"/>
  <c r="M233" i="5"/>
  <c r="M2687" i="5"/>
  <c r="L1561" i="5"/>
  <c r="N1561" i="5" s="1"/>
  <c r="L2718" i="5"/>
  <c r="N2718" i="5" s="1"/>
  <c r="L2924" i="5"/>
  <c r="N2924" i="5" s="1"/>
  <c r="M2476" i="5"/>
  <c r="M563" i="5"/>
  <c r="L834" i="5"/>
  <c r="N834" i="5" s="1"/>
  <c r="L3585" i="5"/>
  <c r="N3585" i="5" s="1"/>
  <c r="L3194" i="5"/>
  <c r="N3194" i="5" s="1"/>
  <c r="M321" i="5"/>
  <c r="L2875" i="5"/>
  <c r="N2875" i="5" s="1"/>
  <c r="L2991" i="5"/>
  <c r="N2991" i="5" s="1"/>
  <c r="L97" i="5"/>
  <c r="N97" i="5" s="1"/>
  <c r="L4044" i="5"/>
  <c r="N4044" i="5" s="1"/>
  <c r="M4369" i="5"/>
  <c r="L3248" i="5"/>
  <c r="N3248" i="5" s="1"/>
  <c r="L1409" i="5"/>
  <c r="N1409" i="5" s="1"/>
  <c r="L861" i="5"/>
  <c r="N861" i="5" s="1"/>
  <c r="L3389" i="5"/>
  <c r="N3389" i="5" s="1"/>
  <c r="M4062" i="5"/>
  <c r="M2246" i="5"/>
  <c r="M667" i="5"/>
  <c r="M2833" i="5"/>
  <c r="L3980" i="5"/>
  <c r="N3980" i="5" s="1"/>
  <c r="L2059" i="5"/>
  <c r="N2059" i="5" s="1"/>
  <c r="M3107" i="5"/>
  <c r="M1507" i="5"/>
  <c r="L4222" i="5"/>
  <c r="N4222" i="5" s="1"/>
  <c r="L975" i="5"/>
  <c r="N975" i="5" s="1"/>
  <c r="L3853" i="5"/>
  <c r="N3853" i="5" s="1"/>
  <c r="L1855" i="5"/>
  <c r="N1855" i="5" s="1"/>
  <c r="L2444" i="5"/>
  <c r="N2444" i="5" s="1"/>
  <c r="L3672" i="5"/>
  <c r="N3672" i="5" s="1"/>
  <c r="L4102" i="5"/>
  <c r="N4102" i="5" s="1"/>
  <c r="M4102" i="5"/>
  <c r="L1799" i="5"/>
  <c r="N1799" i="5" s="1"/>
  <c r="L2246" i="5"/>
  <c r="N2246" i="5" s="1"/>
  <c r="L89" i="5"/>
  <c r="N89" i="5" s="1"/>
  <c r="L3761" i="5"/>
  <c r="N3761" i="5" s="1"/>
  <c r="L2995" i="5"/>
  <c r="N2995" i="5" s="1"/>
  <c r="L667" i="5"/>
  <c r="N667" i="5" s="1"/>
  <c r="M1065" i="5"/>
  <c r="M2077" i="5"/>
  <c r="M3832" i="5"/>
  <c r="L3955" i="5"/>
  <c r="N3955" i="5" s="1"/>
  <c r="M2209" i="5"/>
  <c r="M2031" i="5"/>
  <c r="M1230" i="5"/>
  <c r="M1458" i="5"/>
  <c r="M4307" i="5"/>
  <c r="M1667" i="5"/>
  <c r="L739" i="5"/>
  <c r="N739" i="5" s="1"/>
  <c r="M739" i="5"/>
  <c r="L316" i="5"/>
  <c r="N316" i="5" s="1"/>
  <c r="L288" i="5"/>
  <c r="N288" i="5" s="1"/>
  <c r="L3168" i="5"/>
  <c r="N3168" i="5" s="1"/>
  <c r="M372" i="5"/>
  <c r="M969" i="5"/>
  <c r="M3359" i="5"/>
  <c r="M3023" i="5"/>
  <c r="M1617" i="5"/>
  <c r="M3337" i="5"/>
  <c r="M952" i="5"/>
  <c r="L3827" i="5"/>
  <c r="N3827" i="5" s="1"/>
  <c r="L3528" i="5"/>
  <c r="N3528" i="5" s="1"/>
  <c r="L3228" i="5"/>
  <c r="N3228" i="5" s="1"/>
  <c r="L3578" i="5"/>
  <c r="N3578" i="5" s="1"/>
  <c r="L1571" i="5"/>
  <c r="N1571" i="5" s="1"/>
  <c r="L644" i="5"/>
  <c r="N644" i="5" s="1"/>
  <c r="L1583" i="5"/>
  <c r="N1583" i="5" s="1"/>
  <c r="M1583" i="5"/>
  <c r="L530" i="5"/>
  <c r="N530" i="5" s="1"/>
  <c r="L2659" i="5"/>
  <c r="N2659" i="5" s="1"/>
  <c r="L3134" i="5"/>
  <c r="N3134" i="5" s="1"/>
  <c r="M1198" i="5"/>
  <c r="L2876" i="5"/>
  <c r="N2876" i="5" s="1"/>
  <c r="M2876" i="5"/>
  <c r="M2153" i="5"/>
  <c r="N2153" i="5"/>
  <c r="M3189" i="5"/>
  <c r="L4143" i="5"/>
  <c r="N4143" i="5" s="1"/>
  <c r="M662" i="5"/>
  <c r="M3626" i="5"/>
  <c r="M849" i="5"/>
  <c r="L3101" i="5"/>
  <c r="N3101" i="5" s="1"/>
  <c r="L641" i="5"/>
  <c r="N641" i="5" s="1"/>
  <c r="M2136" i="5"/>
  <c r="M2474" i="5"/>
  <c r="L280" i="5"/>
  <c r="N280" i="5" s="1"/>
  <c r="M280" i="5"/>
  <c r="M1275" i="5"/>
  <c r="M1292" i="5"/>
  <c r="M2301" i="5"/>
  <c r="L427" i="5"/>
  <c r="N427" i="5" s="1"/>
  <c r="L4250" i="5"/>
  <c r="N4250" i="5" s="1"/>
  <c r="M4250" i="5"/>
  <c r="L1877" i="5"/>
  <c r="N1877" i="5" s="1"/>
  <c r="M1877" i="5"/>
  <c r="L2030" i="5"/>
  <c r="N2030" i="5" s="1"/>
  <c r="M2030" i="5"/>
  <c r="L1125" i="5"/>
  <c r="N1125" i="5" s="1"/>
  <c r="M1125" i="5"/>
  <c r="M1908" i="5"/>
  <c r="M494" i="5"/>
  <c r="L2807" i="5"/>
  <c r="N2807" i="5" s="1"/>
  <c r="L794" i="5"/>
  <c r="N794" i="5" s="1"/>
  <c r="L3376" i="5"/>
  <c r="N3376" i="5" s="1"/>
  <c r="L686" i="5"/>
  <c r="N686" i="5" s="1"/>
  <c r="L2949" i="5"/>
  <c r="N2949" i="5" s="1"/>
  <c r="L4334" i="5"/>
  <c r="N4334" i="5" s="1"/>
  <c r="L4296" i="5"/>
  <c r="N4296" i="5" s="1"/>
  <c r="L2851" i="5"/>
  <c r="N2851" i="5" s="1"/>
  <c r="M2284" i="5"/>
  <c r="L4203" i="5"/>
  <c r="N4203" i="5" s="1"/>
  <c r="M4203" i="5"/>
  <c r="L2301" i="5"/>
  <c r="N2301" i="5" s="1"/>
  <c r="M1727" i="5"/>
  <c r="L1865" i="5"/>
  <c r="N1865" i="5" s="1"/>
  <c r="L1525" i="5"/>
  <c r="N1525" i="5" s="1"/>
  <c r="M1525" i="5"/>
  <c r="L1908" i="5"/>
  <c r="N1908" i="5" s="1"/>
  <c r="L494" i="5"/>
  <c r="N494" i="5" s="1"/>
  <c r="L2972" i="5"/>
  <c r="N2972" i="5" s="1"/>
  <c r="M4182" i="5"/>
  <c r="M106" i="5"/>
  <c r="L3631" i="5"/>
  <c r="N3631" i="5" s="1"/>
  <c r="L1146" i="5"/>
  <c r="N1146" i="5" s="1"/>
  <c r="L3241" i="5"/>
  <c r="N3241" i="5" s="1"/>
  <c r="M1719" i="5"/>
  <c r="L872" i="5"/>
  <c r="N872" i="5" s="1"/>
  <c r="M872" i="5"/>
  <c r="M2140" i="5"/>
  <c r="L3684" i="5"/>
  <c r="N3684" i="5" s="1"/>
  <c r="L2955" i="5"/>
  <c r="N2955" i="5" s="1"/>
  <c r="L3599" i="5"/>
  <c r="N3599" i="5" s="1"/>
  <c r="L4229" i="5"/>
  <c r="N4229" i="5" s="1"/>
  <c r="L858" i="5"/>
  <c r="N858" i="5" s="1"/>
  <c r="L640" i="5"/>
  <c r="N640" i="5" s="1"/>
  <c r="L540" i="5"/>
  <c r="N540" i="5" s="1"/>
  <c r="L277" i="5"/>
  <c r="N277" i="5" s="1"/>
  <c r="L4206" i="5"/>
  <c r="N4206" i="5" s="1"/>
  <c r="L3277" i="5"/>
  <c r="N3277" i="5" s="1"/>
  <c r="M3458" i="5"/>
  <c r="L2420" i="5"/>
  <c r="N2420" i="5" s="1"/>
  <c r="L2263" i="5"/>
  <c r="N2263" i="5" s="1"/>
  <c r="L965" i="5"/>
  <c r="N965" i="5" s="1"/>
  <c r="L4248" i="5"/>
  <c r="N4248" i="5" s="1"/>
  <c r="M695" i="5"/>
  <c r="M1235" i="5"/>
  <c r="M3114" i="5"/>
  <c r="M2426" i="5"/>
  <c r="L396" i="5"/>
  <c r="N396" i="5" s="1"/>
  <c r="L2629" i="5"/>
  <c r="N2629" i="5" s="1"/>
  <c r="L3588" i="5"/>
  <c r="N3588" i="5" s="1"/>
  <c r="L348" i="5"/>
  <c r="N348" i="5" s="1"/>
  <c r="L3618" i="5"/>
  <c r="N3618" i="5" s="1"/>
  <c r="M2869" i="5"/>
  <c r="L189" i="5"/>
  <c r="N189" i="5" s="1"/>
  <c r="L73" i="5"/>
  <c r="N73" i="5" s="1"/>
  <c r="L4158" i="5"/>
  <c r="N4158" i="5" s="1"/>
  <c r="M221" i="5"/>
  <c r="M4015" i="5"/>
  <c r="M1713" i="5"/>
  <c r="M1846" i="5"/>
  <c r="L3424" i="5"/>
  <c r="N3424" i="5" s="1"/>
  <c r="L1250" i="5"/>
  <c r="N1250" i="5" s="1"/>
  <c r="M3664" i="5"/>
  <c r="M4124" i="5"/>
  <c r="M1158" i="5"/>
  <c r="M1623" i="5"/>
  <c r="M1668" i="5"/>
  <c r="M3730" i="5"/>
  <c r="M3522" i="5"/>
  <c r="N1372" i="5"/>
  <c r="L3564" i="5"/>
  <c r="N3564" i="5" s="1"/>
  <c r="M4155" i="5"/>
  <c r="M3547" i="5"/>
  <c r="M1895" i="5"/>
  <c r="M3690" i="5"/>
  <c r="M2104" i="5"/>
  <c r="M3272" i="5"/>
  <c r="M648" i="5"/>
  <c r="N516" i="5"/>
  <c r="L1162" i="5"/>
  <c r="N1162" i="5" s="1"/>
  <c r="M2427" i="5"/>
  <c r="L817" i="5"/>
  <c r="N817" i="5" s="1"/>
  <c r="L2426" i="5"/>
  <c r="N2426" i="5" s="1"/>
  <c r="L2603" i="5"/>
  <c r="N2603" i="5" s="1"/>
  <c r="M3882" i="5"/>
  <c r="L519" i="5"/>
  <c r="N519" i="5" s="1"/>
  <c r="L1368" i="5"/>
  <c r="N1368" i="5" s="1"/>
  <c r="L1342" i="5"/>
  <c r="N1342" i="5" s="1"/>
  <c r="L3258" i="5"/>
  <c r="N3258" i="5" s="1"/>
  <c r="L103" i="5"/>
  <c r="N103" i="5" s="1"/>
  <c r="L1049" i="5"/>
  <c r="N1049" i="5" s="1"/>
  <c r="M1425" i="5"/>
  <c r="L1666" i="5"/>
  <c r="N1666" i="5" s="1"/>
  <c r="L3913" i="5"/>
  <c r="N3913" i="5" s="1"/>
  <c r="M785" i="5"/>
  <c r="M1565" i="5"/>
  <c r="M3944" i="5"/>
  <c r="M1059" i="5"/>
  <c r="M2976" i="5"/>
  <c r="M2803" i="5"/>
  <c r="M2693" i="5"/>
  <c r="M550" i="5"/>
  <c r="M1396" i="5"/>
  <c r="L4043" i="5"/>
  <c r="N4043" i="5" s="1"/>
  <c r="L31" i="5"/>
  <c r="N31" i="5" s="1"/>
  <c r="L3542" i="5"/>
  <c r="N3542" i="5" s="1"/>
  <c r="L4029" i="5"/>
  <c r="N4029" i="5" s="1"/>
  <c r="L1783" i="5"/>
  <c r="N1783" i="5" s="1"/>
  <c r="M4192" i="5"/>
  <c r="M4132" i="5"/>
  <c r="M2730" i="5"/>
  <c r="M2269" i="5"/>
  <c r="L3695" i="5"/>
  <c r="N3695" i="5" s="1"/>
  <c r="M2034" i="5"/>
  <c r="M2282" i="5"/>
  <c r="L173" i="5"/>
  <c r="N173" i="5" s="1"/>
  <c r="L933" i="5"/>
  <c r="N933" i="5" s="1"/>
  <c r="L4098" i="5"/>
  <c r="N4098" i="5" s="1"/>
  <c r="L294" i="5"/>
  <c r="N294" i="5" s="1"/>
  <c r="L2484" i="5"/>
  <c r="N2484" i="5" s="1"/>
  <c r="L3766" i="5"/>
  <c r="N3766" i="5" s="1"/>
  <c r="L339" i="5"/>
  <c r="N339" i="5" s="1"/>
  <c r="M1989" i="5"/>
  <c r="L4317" i="5"/>
  <c r="N4317" i="5" s="1"/>
  <c r="L2665" i="5"/>
  <c r="N2665" i="5" s="1"/>
  <c r="M482" i="5"/>
  <c r="L3109" i="5"/>
  <c r="N3109" i="5" s="1"/>
  <c r="L1057" i="5"/>
  <c r="N1057" i="5" s="1"/>
  <c r="L315" i="5"/>
  <c r="N315" i="5" s="1"/>
  <c r="M1140" i="5"/>
  <c r="L1891" i="5"/>
  <c r="N1891" i="5" s="1"/>
  <c r="L1038" i="5"/>
  <c r="N1038" i="5" s="1"/>
  <c r="L2352" i="5"/>
  <c r="N2352" i="5" s="1"/>
  <c r="M2011" i="5"/>
  <c r="M632" i="5"/>
  <c r="M1952" i="5"/>
  <c r="L4100" i="5"/>
  <c r="N4100" i="5" s="1"/>
  <c r="L584" i="5"/>
  <c r="N584" i="5" s="1"/>
  <c r="L1307" i="5"/>
  <c r="N1307" i="5" s="1"/>
  <c r="L218" i="5"/>
  <c r="N218" i="5" s="1"/>
  <c r="M1131" i="5"/>
  <c r="M578" i="5"/>
  <c r="L3882" i="5"/>
  <c r="N3882" i="5" s="1"/>
  <c r="L3884" i="5"/>
  <c r="N3884" i="5" s="1"/>
  <c r="L2923" i="5"/>
  <c r="N2923" i="5" s="1"/>
  <c r="M3058" i="5"/>
  <c r="M2051" i="5"/>
  <c r="M771" i="5"/>
  <c r="M651" i="5"/>
  <c r="L2976" i="5"/>
  <c r="N2976" i="5" s="1"/>
  <c r="L2693" i="5"/>
  <c r="N2693" i="5" s="1"/>
  <c r="L1434" i="5"/>
  <c r="N1434" i="5" s="1"/>
  <c r="L3846" i="5"/>
  <c r="N3846" i="5" s="1"/>
  <c r="M2274" i="5"/>
  <c r="M3242" i="5"/>
  <c r="N1902" i="5"/>
  <c r="M3026" i="5"/>
  <c r="M1789" i="5"/>
  <c r="L2298" i="5"/>
  <c r="N2298" i="5" s="1"/>
  <c r="L2234" i="5"/>
  <c r="N2234" i="5" s="1"/>
  <c r="L2852" i="5"/>
  <c r="N2852" i="5" s="1"/>
  <c r="M3798" i="5"/>
  <c r="L885" i="5"/>
  <c r="N885" i="5" s="1"/>
  <c r="M3632" i="5"/>
  <c r="M112" i="5"/>
  <c r="M2432" i="5"/>
  <c r="L1748" i="5"/>
  <c r="N1748" i="5" s="1"/>
  <c r="L151" i="5"/>
  <c r="N151" i="5" s="1"/>
  <c r="M2490" i="5"/>
  <c r="M3656" i="5"/>
  <c r="M2258" i="5"/>
  <c r="L2571" i="5"/>
  <c r="N2571" i="5" s="1"/>
  <c r="M850" i="5"/>
  <c r="M1591" i="5"/>
  <c r="L2578" i="5"/>
  <c r="N2578" i="5" s="1"/>
  <c r="L569" i="5"/>
  <c r="N569" i="5" s="1"/>
  <c r="L4268" i="5"/>
  <c r="N4268" i="5" s="1"/>
  <c r="L3010" i="5"/>
  <c r="N3010" i="5" s="1"/>
  <c r="L3773" i="5"/>
  <c r="N3773" i="5" s="1"/>
  <c r="L2668" i="5"/>
  <c r="N2668" i="5" s="1"/>
  <c r="L1455" i="5"/>
  <c r="N1455" i="5" s="1"/>
  <c r="L1021" i="5"/>
  <c r="N1021" i="5" s="1"/>
  <c r="L2280" i="5"/>
  <c r="N2280" i="5" s="1"/>
  <c r="M855" i="5"/>
  <c r="M1406" i="5"/>
  <c r="M444" i="5"/>
  <c r="M3459" i="5"/>
  <c r="M455" i="5"/>
  <c r="L4008" i="5"/>
  <c r="N4008" i="5" s="1"/>
  <c r="L376" i="5"/>
  <c r="N376" i="5" s="1"/>
  <c r="L2332" i="5"/>
  <c r="N2332" i="5" s="1"/>
  <c r="L2966" i="5"/>
  <c r="N2966" i="5" s="1"/>
  <c r="L1237" i="5"/>
  <c r="N1237" i="5" s="1"/>
  <c r="L3824" i="5"/>
  <c r="N3824" i="5" s="1"/>
  <c r="M861" i="5"/>
  <c r="L2424" i="5"/>
  <c r="N2424" i="5" s="1"/>
  <c r="L1123" i="5"/>
  <c r="N1123" i="5" s="1"/>
  <c r="L3416" i="5"/>
  <c r="N3416" i="5" s="1"/>
  <c r="M3232" i="5"/>
  <c r="M2531" i="5"/>
  <c r="M424" i="5"/>
  <c r="M4334" i="5"/>
  <c r="M1874" i="5"/>
  <c r="M4012" i="5"/>
  <c r="M4331" i="5"/>
  <c r="M2043" i="5"/>
  <c r="N1837" i="5"/>
  <c r="M380" i="5"/>
  <c r="M537" i="5"/>
  <c r="L26" i="5"/>
  <c r="N26" i="5" s="1"/>
  <c r="M1844" i="5"/>
  <c r="L4380" i="5"/>
  <c r="N4380" i="5" s="1"/>
  <c r="L2661" i="5"/>
  <c r="N2661" i="5" s="1"/>
  <c r="L2385" i="5"/>
  <c r="N2385" i="5" s="1"/>
  <c r="L2561" i="5"/>
  <c r="N2561" i="5" s="1"/>
  <c r="L447" i="5"/>
  <c r="N447" i="5" s="1"/>
  <c r="L3822" i="5"/>
  <c r="N3822" i="5" s="1"/>
  <c r="L855" i="5"/>
  <c r="N855" i="5" s="1"/>
  <c r="L1199" i="5"/>
  <c r="N1199" i="5" s="1"/>
  <c r="L3930" i="5"/>
  <c r="N3930" i="5" s="1"/>
  <c r="M2736" i="5"/>
  <c r="L1916" i="5"/>
  <c r="N1916" i="5" s="1"/>
  <c r="L4227" i="5"/>
  <c r="N4227" i="5" s="1"/>
  <c r="L1224" i="5"/>
  <c r="N1224" i="5" s="1"/>
  <c r="L118" i="5"/>
  <c r="N118" i="5" s="1"/>
  <c r="L1119" i="5"/>
  <c r="N1119" i="5" s="1"/>
  <c r="L925" i="5"/>
  <c r="N925" i="5" s="1"/>
  <c r="L2958" i="5"/>
  <c r="N2958" i="5" s="1"/>
  <c r="L3943" i="5"/>
  <c r="N3943" i="5" s="1"/>
  <c r="L2989" i="5"/>
  <c r="N2989" i="5" s="1"/>
  <c r="L1107" i="5"/>
  <c r="N1107" i="5" s="1"/>
  <c r="M1601" i="5"/>
  <c r="M2640" i="5"/>
  <c r="M3891" i="5"/>
  <c r="M947" i="5"/>
  <c r="L1004" i="5"/>
  <c r="N1004" i="5" s="1"/>
  <c r="L1733" i="5"/>
  <c r="N1733" i="5" s="1"/>
  <c r="M4180" i="5"/>
  <c r="M3729" i="5"/>
  <c r="L3666" i="5"/>
  <c r="N3666" i="5" s="1"/>
  <c r="M691" i="5"/>
  <c r="M2085" i="5"/>
  <c r="M1624" i="5"/>
  <c r="M3801" i="5"/>
  <c r="M1460" i="5"/>
  <c r="L926" i="5"/>
  <c r="N926" i="5" s="1"/>
  <c r="M1432" i="5"/>
  <c r="L2063" i="5"/>
  <c r="N2063" i="5" s="1"/>
  <c r="L22" i="5"/>
  <c r="N22" i="5" s="1"/>
  <c r="N2645" i="5"/>
  <c r="L3115" i="5"/>
  <c r="N3115" i="5" s="1"/>
  <c r="M4270" i="5"/>
  <c r="N1680" i="5"/>
  <c r="M1947" i="5"/>
  <c r="M1589" i="5"/>
  <c r="M950" i="5"/>
  <c r="M2835" i="5"/>
  <c r="M1825" i="5"/>
  <c r="L1732" i="5"/>
  <c r="N1732" i="5" s="1"/>
  <c r="L4192" i="5"/>
  <c r="N4192" i="5" s="1"/>
  <c r="L3894" i="5"/>
  <c r="N3894" i="5" s="1"/>
  <c r="L2545" i="5"/>
  <c r="N2545" i="5" s="1"/>
  <c r="M377" i="5"/>
  <c r="N3820" i="5"/>
  <c r="L2031" i="5"/>
  <c r="N2031" i="5" s="1"/>
  <c r="L1836" i="5"/>
  <c r="N1836" i="5" s="1"/>
  <c r="L4366" i="5"/>
  <c r="N4366" i="5" s="1"/>
  <c r="L4207" i="5"/>
  <c r="N4207" i="5" s="1"/>
  <c r="L3558" i="5"/>
  <c r="N3558" i="5" s="1"/>
  <c r="M4001" i="5"/>
  <c r="L1736" i="5"/>
  <c r="N1736" i="5" s="1"/>
  <c r="M440" i="5"/>
  <c r="N2151" i="5"/>
  <c r="M1264" i="5"/>
  <c r="L947" i="5"/>
  <c r="N947" i="5" s="1"/>
  <c r="L4280" i="5"/>
  <c r="N4280" i="5" s="1"/>
  <c r="M2812" i="5"/>
  <c r="M3322" i="5"/>
  <c r="M286" i="5"/>
  <c r="M2367" i="5"/>
  <c r="L3402" i="5"/>
  <c r="N3402" i="5" s="1"/>
  <c r="L2503" i="5"/>
  <c r="N2503" i="5" s="1"/>
  <c r="M3844" i="5"/>
  <c r="M3514" i="5"/>
  <c r="M954" i="5"/>
  <c r="M67" i="5"/>
  <c r="M2017" i="5"/>
  <c r="L2939" i="5"/>
  <c r="N2939" i="5" s="1"/>
  <c r="L2869" i="5"/>
  <c r="N2869" i="5" s="1"/>
  <c r="M398" i="5"/>
  <c r="M4322" i="5"/>
  <c r="L4121" i="5"/>
  <c r="N4121" i="5" s="1"/>
  <c r="L3918" i="5"/>
  <c r="N3918" i="5" s="1"/>
  <c r="L1500" i="5"/>
  <c r="N1500" i="5" s="1"/>
  <c r="L3124" i="5"/>
  <c r="N3124" i="5" s="1"/>
  <c r="M499" i="5"/>
  <c r="L2904" i="5"/>
  <c r="N2904" i="5" s="1"/>
  <c r="L1326" i="5"/>
  <c r="N1326" i="5" s="1"/>
  <c r="L262" i="5"/>
  <c r="N262" i="5" s="1"/>
  <c r="L709" i="5"/>
  <c r="N709" i="5" s="1"/>
  <c r="L2471" i="5"/>
  <c r="N2471" i="5" s="1"/>
  <c r="L2543" i="5"/>
  <c r="N2543" i="5" s="1"/>
  <c r="L2738" i="5"/>
  <c r="N2738" i="5" s="1"/>
  <c r="L3038" i="5"/>
  <c r="N3038" i="5" s="1"/>
  <c r="L493" i="5"/>
  <c r="N493" i="5" s="1"/>
  <c r="M869" i="5"/>
  <c r="M2221" i="5"/>
  <c r="L2216" i="5"/>
  <c r="N2216" i="5" s="1"/>
  <c r="L1121" i="5"/>
  <c r="N1121" i="5" s="1"/>
  <c r="M3019" i="5"/>
  <c r="L2525" i="5"/>
  <c r="N2525" i="5" s="1"/>
  <c r="M3491" i="5"/>
  <c r="M3202" i="5"/>
  <c r="L186" i="5"/>
  <c r="N186" i="5" s="1"/>
  <c r="L3586" i="5"/>
  <c r="N3586" i="5" s="1"/>
  <c r="L245" i="5"/>
  <c r="N245" i="5" s="1"/>
  <c r="M2777" i="5"/>
  <c r="M2135" i="5"/>
  <c r="L691" i="5"/>
  <c r="N691" i="5" s="1"/>
  <c r="L3520" i="5"/>
  <c r="N3520" i="5" s="1"/>
  <c r="L3801" i="5"/>
  <c r="N3801" i="5" s="1"/>
  <c r="L1460" i="5"/>
  <c r="N1460" i="5" s="1"/>
  <c r="L3080" i="5"/>
  <c r="N3080" i="5" s="1"/>
  <c r="L3724" i="5"/>
  <c r="N3724" i="5" s="1"/>
  <c r="M1775" i="5"/>
  <c r="L1413" i="5"/>
  <c r="N1413" i="5" s="1"/>
  <c r="M2739" i="5"/>
  <c r="M1730" i="5"/>
  <c r="M1457" i="5"/>
  <c r="L3045" i="5"/>
  <c r="N3045" i="5" s="1"/>
  <c r="L2935" i="5"/>
  <c r="N2935" i="5" s="1"/>
  <c r="M3501" i="5"/>
  <c r="L3259" i="5"/>
  <c r="N3259" i="5" s="1"/>
  <c r="L964" i="5"/>
  <c r="N964" i="5" s="1"/>
  <c r="L215" i="5"/>
  <c r="N215" i="5" s="1"/>
  <c r="M974" i="5"/>
  <c r="L3152" i="5"/>
  <c r="N3152" i="5" s="1"/>
  <c r="L2887" i="5"/>
  <c r="N2887" i="5" s="1"/>
  <c r="L594" i="5"/>
  <c r="N594" i="5" s="1"/>
  <c r="L2348" i="5"/>
  <c r="N2348" i="5" s="1"/>
  <c r="L3592" i="5"/>
  <c r="N3592" i="5" s="1"/>
  <c r="L1348" i="5"/>
  <c r="N1348" i="5" s="1"/>
  <c r="M3344" i="5"/>
  <c r="M3852" i="5"/>
  <c r="M646" i="5"/>
  <c r="M3009" i="5"/>
  <c r="L1589" i="5"/>
  <c r="N1589" i="5" s="1"/>
  <c r="N2265" i="5"/>
  <c r="M2288" i="5"/>
  <c r="M1575" i="5"/>
  <c r="L950" i="5"/>
  <c r="N950" i="5" s="1"/>
  <c r="L2835" i="5"/>
  <c r="N2835" i="5" s="1"/>
  <c r="L3015" i="5"/>
  <c r="N3015" i="5" s="1"/>
  <c r="M3785" i="5"/>
  <c r="L3897" i="5"/>
  <c r="N3897" i="5" s="1"/>
  <c r="L742" i="5"/>
  <c r="N742" i="5" s="1"/>
  <c r="L3767" i="5"/>
  <c r="N3767" i="5" s="1"/>
  <c r="M3050" i="5"/>
  <c r="M956" i="5"/>
  <c r="M552" i="5"/>
  <c r="M175" i="5"/>
  <c r="M3678" i="5"/>
  <c r="M3017" i="5"/>
  <c r="M134" i="5"/>
  <c r="L2504" i="5"/>
  <c r="N2504" i="5" s="1"/>
  <c r="L4157" i="5"/>
  <c r="N4157" i="5" s="1"/>
  <c r="L2731" i="5"/>
  <c r="N2731" i="5" s="1"/>
  <c r="L1919" i="5"/>
  <c r="N1919" i="5" s="1"/>
  <c r="M438" i="5"/>
  <c r="M3841" i="5"/>
  <c r="L1356" i="5"/>
  <c r="N1356" i="5" s="1"/>
  <c r="M4117" i="5"/>
  <c r="L4117" i="5"/>
  <c r="N4117" i="5" s="1"/>
  <c r="L1828" i="5"/>
  <c r="N1828" i="5" s="1"/>
  <c r="L3073" i="5"/>
  <c r="N3073" i="5" s="1"/>
  <c r="L880" i="5"/>
  <c r="N880" i="5" s="1"/>
  <c r="L3591" i="5"/>
  <c r="N3591" i="5" s="1"/>
  <c r="L2212" i="5"/>
  <c r="N2212" i="5" s="1"/>
  <c r="M3463" i="5"/>
  <c r="M3923" i="5"/>
  <c r="M2353" i="5"/>
  <c r="M3931" i="5"/>
  <c r="L2492" i="5"/>
  <c r="N2492" i="5" s="1"/>
  <c r="L3650" i="5"/>
  <c r="N3650" i="5" s="1"/>
  <c r="L1631" i="5"/>
  <c r="N1631" i="5" s="1"/>
  <c r="L3620" i="5"/>
  <c r="N3620" i="5" s="1"/>
  <c r="L2414" i="5"/>
  <c r="N2414" i="5" s="1"/>
  <c r="L4256" i="5"/>
  <c r="N4256" i="5" s="1"/>
  <c r="L2957" i="5"/>
  <c r="N2957" i="5" s="1"/>
  <c r="L1991" i="5"/>
  <c r="N1991" i="5" s="1"/>
  <c r="L3720" i="5"/>
  <c r="N3720" i="5" s="1"/>
  <c r="L3085" i="5"/>
  <c r="N3085" i="5" s="1"/>
  <c r="L3550" i="5"/>
  <c r="N3550" i="5" s="1"/>
  <c r="L4125" i="5"/>
  <c r="N4125" i="5" s="1"/>
  <c r="L271" i="5"/>
  <c r="N271" i="5" s="1"/>
  <c r="M3455" i="5"/>
  <c r="M3757" i="5"/>
  <c r="M332" i="5"/>
  <c r="L2786" i="5"/>
  <c r="N2786" i="5" s="1"/>
  <c r="L3652" i="5"/>
  <c r="N3652" i="5" s="1"/>
  <c r="L2520" i="5"/>
  <c r="N2520" i="5" s="1"/>
  <c r="L685" i="5"/>
  <c r="N685" i="5" s="1"/>
  <c r="L1626" i="5"/>
  <c r="N1626" i="5" s="1"/>
  <c r="L2383" i="5"/>
  <c r="N2383" i="5" s="1"/>
  <c r="L3006" i="5"/>
  <c r="N3006" i="5" s="1"/>
  <c r="L1960" i="5"/>
  <c r="N1960" i="5" s="1"/>
  <c r="L452" i="5"/>
  <c r="N452" i="5" s="1"/>
  <c r="M3358" i="5"/>
  <c r="M2762" i="5"/>
  <c r="L490" i="5"/>
  <c r="N490" i="5" s="1"/>
  <c r="L2719" i="5"/>
  <c r="N2719" i="5" s="1"/>
  <c r="L2546" i="5"/>
  <c r="N2546" i="5" s="1"/>
  <c r="M4172" i="5"/>
  <c r="L3363" i="5"/>
  <c r="N3363" i="5" s="1"/>
  <c r="L109" i="5"/>
  <c r="N109" i="5" s="1"/>
  <c r="M4100" i="5"/>
  <c r="M2562" i="5"/>
  <c r="L869" i="5"/>
  <c r="N869" i="5" s="1"/>
  <c r="L2221" i="5"/>
  <c r="N2221" i="5" s="1"/>
  <c r="L3019" i="5"/>
  <c r="N3019" i="5" s="1"/>
  <c r="M2125" i="5"/>
  <c r="M137" i="5"/>
  <c r="L3202" i="5"/>
  <c r="N3202" i="5" s="1"/>
  <c r="L338" i="5"/>
  <c r="N338" i="5" s="1"/>
  <c r="L3444" i="5"/>
  <c r="N3444" i="5" s="1"/>
  <c r="L2540" i="5"/>
  <c r="N2540" i="5" s="1"/>
  <c r="M1534" i="5"/>
  <c r="M2548" i="5"/>
  <c r="M3612" i="5"/>
  <c r="M3941" i="5"/>
  <c r="M4354" i="5"/>
  <c r="M3254" i="5"/>
  <c r="M1466" i="5"/>
  <c r="M389" i="5"/>
  <c r="M3219" i="5"/>
  <c r="L2918" i="5"/>
  <c r="N2918" i="5" s="1"/>
  <c r="M1627" i="5"/>
  <c r="M2235" i="5"/>
  <c r="M2302" i="5"/>
  <c r="M1519" i="5"/>
  <c r="M4233" i="5"/>
  <c r="M3755" i="5"/>
  <c r="M1479" i="5"/>
  <c r="L4323" i="5"/>
  <c r="N4323" i="5" s="1"/>
  <c r="L2309" i="5"/>
  <c r="N2309" i="5" s="1"/>
  <c r="L874" i="5"/>
  <c r="N874" i="5" s="1"/>
  <c r="L2560" i="5"/>
  <c r="N2560" i="5" s="1"/>
  <c r="L2855" i="5"/>
  <c r="N2855" i="5" s="1"/>
  <c r="L1114" i="5"/>
  <c r="N1114" i="5" s="1"/>
  <c r="L1170" i="5"/>
  <c r="N1170" i="5" s="1"/>
  <c r="L3783" i="5"/>
  <c r="N3783" i="5" s="1"/>
  <c r="L3253" i="5"/>
  <c r="N3253" i="5" s="1"/>
  <c r="L3213" i="5"/>
  <c r="N3213" i="5" s="1"/>
  <c r="L1087" i="5"/>
  <c r="N1087" i="5" s="1"/>
  <c r="L1337" i="5"/>
  <c r="N1337" i="5" s="1"/>
  <c r="L1363" i="5"/>
  <c r="N1363" i="5" s="1"/>
  <c r="L1678" i="5"/>
  <c r="N1678" i="5" s="1"/>
  <c r="L3852" i="5"/>
  <c r="N3852" i="5" s="1"/>
  <c r="L4234" i="5"/>
  <c r="N4234" i="5" s="1"/>
  <c r="L3372" i="5"/>
  <c r="N3372" i="5" s="1"/>
  <c r="M805" i="5"/>
  <c r="M1634" i="5"/>
  <c r="M813" i="5"/>
  <c r="M4057" i="5"/>
  <c r="M1486" i="5"/>
  <c r="L2371" i="5"/>
  <c r="N2371" i="5" s="1"/>
  <c r="M1882" i="5"/>
  <c r="M1650" i="5"/>
  <c r="M2171" i="5"/>
  <c r="L3981" i="5"/>
  <c r="N3981" i="5" s="1"/>
  <c r="M564" i="5"/>
  <c r="L4204" i="5"/>
  <c r="N4204" i="5" s="1"/>
  <c r="L1384" i="5"/>
  <c r="N1384" i="5" s="1"/>
  <c r="L1475" i="5"/>
  <c r="N1475" i="5" s="1"/>
  <c r="M55" i="5"/>
  <c r="M4068" i="5"/>
  <c r="M783" i="5"/>
  <c r="M3635" i="5"/>
  <c r="M1480" i="5"/>
  <c r="L1650" i="5"/>
  <c r="N1650" i="5" s="1"/>
  <c r="L4047" i="5"/>
  <c r="N4047" i="5" s="1"/>
  <c r="M3181" i="5"/>
  <c r="M1447" i="5"/>
  <c r="M3481" i="5"/>
  <c r="M3834" i="5"/>
  <c r="L3931" i="5"/>
  <c r="N3931" i="5" s="1"/>
  <c r="L3455" i="5"/>
  <c r="N3455" i="5" s="1"/>
  <c r="L981" i="5"/>
  <c r="N981" i="5" s="1"/>
  <c r="L3907" i="5"/>
  <c r="N3907" i="5" s="1"/>
  <c r="M1452" i="5"/>
  <c r="M3028" i="5"/>
  <c r="M3919" i="5"/>
  <c r="M3564" i="5"/>
  <c r="L3041" i="5"/>
  <c r="N3041" i="5" s="1"/>
  <c r="L986" i="5"/>
  <c r="N986" i="5" s="1"/>
  <c r="L3623" i="5"/>
  <c r="N3623" i="5" s="1"/>
  <c r="L4175" i="5"/>
  <c r="N4175" i="5" s="1"/>
  <c r="L2914" i="5"/>
  <c r="N2914" i="5" s="1"/>
  <c r="L1843" i="5"/>
  <c r="N1843" i="5" s="1"/>
  <c r="L3300" i="5"/>
  <c r="N3300" i="5" s="1"/>
  <c r="L137" i="5"/>
  <c r="N137" i="5" s="1"/>
  <c r="M4380" i="5"/>
  <c r="L2134" i="5"/>
  <c r="N2134" i="5" s="1"/>
  <c r="L3531" i="5"/>
  <c r="N3531" i="5" s="1"/>
  <c r="M2445" i="5"/>
  <c r="M2561" i="5"/>
  <c r="M3822" i="5"/>
  <c r="L1093" i="5"/>
  <c r="N1093" i="5" s="1"/>
  <c r="M503" i="5"/>
  <c r="L441" i="5"/>
  <c r="N441" i="5" s="1"/>
  <c r="L3858" i="5"/>
  <c r="N3858" i="5" s="1"/>
  <c r="L2652" i="5"/>
  <c r="N2652" i="5" s="1"/>
  <c r="M3567" i="5"/>
  <c r="L3235" i="5"/>
  <c r="N3235" i="5" s="1"/>
  <c r="L3484" i="5"/>
  <c r="N3484" i="5" s="1"/>
  <c r="M3096" i="5"/>
  <c r="L1188" i="5"/>
  <c r="N1188" i="5" s="1"/>
  <c r="L2355" i="5"/>
  <c r="N2355" i="5" s="1"/>
  <c r="L2123" i="5"/>
  <c r="N2123" i="5" s="1"/>
  <c r="M4118" i="5"/>
  <c r="M1270" i="5"/>
  <c r="L324" i="5"/>
  <c r="N324" i="5" s="1"/>
  <c r="M427" i="5"/>
  <c r="M2838" i="5"/>
  <c r="L1127" i="5"/>
  <c r="N1127" i="5" s="1"/>
  <c r="M3070" i="5"/>
  <c r="M1155" i="5"/>
  <c r="L2849" i="5"/>
  <c r="N2849" i="5" s="1"/>
  <c r="L3850" i="5"/>
  <c r="N3850" i="5" s="1"/>
  <c r="L1115" i="5"/>
  <c r="N1115" i="5" s="1"/>
  <c r="L1447" i="5"/>
  <c r="N1447" i="5" s="1"/>
  <c r="L2261" i="5"/>
  <c r="N2261" i="5" s="1"/>
  <c r="L3557" i="5"/>
  <c r="N3557" i="5" s="1"/>
  <c r="M429" i="5"/>
  <c r="M514" i="5"/>
  <c r="M976" i="5"/>
  <c r="M3699" i="5"/>
  <c r="M3030" i="5"/>
  <c r="M1769" i="5"/>
  <c r="L3362" i="5"/>
  <c r="N3362" i="5" s="1"/>
  <c r="L4162" i="5"/>
  <c r="N4162" i="5" s="1"/>
  <c r="M1316" i="5"/>
  <c r="M3517" i="5"/>
  <c r="M2251" i="5"/>
  <c r="M3134" i="5"/>
  <c r="L1452" i="5"/>
  <c r="N1452" i="5" s="1"/>
  <c r="L1187" i="5"/>
  <c r="N1187" i="5" s="1"/>
  <c r="L4262" i="5"/>
  <c r="N4262" i="5" s="1"/>
  <c r="L3028" i="5"/>
  <c r="N3028" i="5" s="1"/>
  <c r="M2132" i="5"/>
  <c r="L2359" i="5"/>
  <c r="N2359" i="5" s="1"/>
  <c r="L3340" i="5"/>
  <c r="N3340" i="5" s="1"/>
  <c r="L4390" i="5"/>
  <c r="N4390" i="5" s="1"/>
  <c r="M3118" i="5"/>
  <c r="M1706" i="5"/>
  <c r="L46" i="5"/>
  <c r="N46" i="5" s="1"/>
  <c r="L2740" i="5"/>
  <c r="N2740" i="5" s="1"/>
  <c r="L2364" i="5"/>
  <c r="N2364" i="5" s="1"/>
  <c r="L2455" i="5"/>
  <c r="N2455" i="5" s="1"/>
  <c r="L3338" i="5"/>
  <c r="N3338" i="5" s="1"/>
  <c r="L2705" i="5"/>
  <c r="N2705" i="5" s="1"/>
  <c r="L2242" i="5"/>
  <c r="N2242" i="5" s="1"/>
  <c r="L4142" i="5"/>
  <c r="N4142" i="5" s="1"/>
  <c r="L2345" i="5"/>
  <c r="N2345" i="5" s="1"/>
  <c r="L1462" i="5"/>
  <c r="N1462" i="5" s="1"/>
  <c r="L43" i="5"/>
  <c r="N43" i="5" s="1"/>
  <c r="L3377" i="5"/>
  <c r="N3377" i="5" s="1"/>
  <c r="L3203" i="5"/>
  <c r="N3203" i="5" s="1"/>
  <c r="L460" i="5"/>
  <c r="N460" i="5" s="1"/>
  <c r="L1825" i="5"/>
  <c r="N1825" i="5" s="1"/>
  <c r="L2619" i="5"/>
  <c r="N2619" i="5" s="1"/>
  <c r="M1402" i="5"/>
  <c r="M85" i="5"/>
  <c r="M2154" i="5"/>
  <c r="L662" i="5"/>
  <c r="N662" i="5" s="1"/>
  <c r="L2315" i="5"/>
  <c r="N2315" i="5" s="1"/>
  <c r="L3470" i="5"/>
  <c r="N3470" i="5" s="1"/>
  <c r="M1401" i="5"/>
  <c r="L431" i="5"/>
  <c r="N431" i="5" s="1"/>
  <c r="M3796" i="5"/>
  <c r="M3302" i="5"/>
  <c r="M1090" i="5"/>
  <c r="M3137" i="5"/>
  <c r="M347" i="5"/>
  <c r="M946" i="5"/>
  <c r="M1105" i="5"/>
  <c r="M1063" i="5"/>
  <c r="M1772" i="5"/>
  <c r="L3090" i="5"/>
  <c r="N3090" i="5" s="1"/>
  <c r="L4115" i="5"/>
  <c r="N4115" i="5" s="1"/>
  <c r="M1320" i="5"/>
  <c r="M1367" i="5"/>
  <c r="L2299" i="5"/>
  <c r="N2299" i="5" s="1"/>
  <c r="L1200" i="5"/>
  <c r="N1200" i="5" s="1"/>
  <c r="L1684" i="5"/>
  <c r="N1684" i="5" s="1"/>
  <c r="M4328" i="5"/>
  <c r="M375" i="5"/>
  <c r="M2551" i="5"/>
  <c r="M2980" i="5"/>
  <c r="L1687" i="5"/>
  <c r="N1687" i="5" s="1"/>
  <c r="L3697" i="5"/>
  <c r="N3697" i="5" s="1"/>
  <c r="M4300" i="5"/>
  <c r="M3216" i="5"/>
  <c r="M9" i="5"/>
  <c r="M472" i="5"/>
  <c r="M2078" i="5"/>
  <c r="M3425" i="5"/>
  <c r="M781" i="5"/>
  <c r="L1724" i="5"/>
  <c r="N1724" i="5" s="1"/>
  <c r="M730" i="5"/>
  <c r="M141" i="5"/>
  <c r="M1771" i="5"/>
  <c r="M1141" i="5"/>
  <c r="N1696" i="5"/>
  <c r="L1243" i="5"/>
  <c r="N1243" i="5" s="1"/>
  <c r="M1243" i="5"/>
  <c r="L1685" i="5"/>
  <c r="N1685" i="5" s="1"/>
  <c r="L2713" i="5"/>
  <c r="N2713" i="5" s="1"/>
  <c r="L2245" i="5"/>
  <c r="N2245" i="5" s="1"/>
  <c r="M433" i="5"/>
  <c r="L2752" i="5"/>
  <c r="N2752" i="5" s="1"/>
  <c r="M4274" i="5"/>
  <c r="L2155" i="5"/>
  <c r="N2155" i="5" s="1"/>
  <c r="L4055" i="5"/>
  <c r="N4055" i="5" s="1"/>
  <c r="M303" i="5"/>
  <c r="L2314" i="5"/>
  <c r="N2314" i="5" s="1"/>
  <c r="L854" i="5"/>
  <c r="N854" i="5" s="1"/>
  <c r="N470" i="5"/>
  <c r="L20" i="5"/>
  <c r="N20" i="5" s="1"/>
  <c r="M2204" i="5"/>
  <c r="L1090" i="5"/>
  <c r="N1090" i="5" s="1"/>
  <c r="L1963" i="5"/>
  <c r="N1963" i="5" s="1"/>
  <c r="L1506" i="5"/>
  <c r="N1506" i="5" s="1"/>
  <c r="M2621" i="5"/>
  <c r="M150" i="5"/>
  <c r="M4059" i="5"/>
  <c r="M3476" i="5"/>
  <c r="M30" i="5"/>
  <c r="L1105" i="5"/>
  <c r="N1105" i="5" s="1"/>
  <c r="L3064" i="5"/>
  <c r="N3064" i="5" s="1"/>
  <c r="M1060" i="5"/>
  <c r="M587" i="5"/>
  <c r="M2163" i="5"/>
  <c r="M3733" i="5"/>
  <c r="M1439" i="5"/>
  <c r="M3210" i="5"/>
  <c r="L3210" i="5"/>
  <c r="N3210" i="5" s="1"/>
  <c r="L2472" i="5"/>
  <c r="N2472" i="5" s="1"/>
  <c r="L2626" i="5"/>
  <c r="N2626" i="5" s="1"/>
  <c r="L1585" i="5"/>
  <c r="N1585" i="5" s="1"/>
  <c r="L3758" i="5"/>
  <c r="N3758" i="5" s="1"/>
  <c r="L58" i="5"/>
  <c r="N58" i="5" s="1"/>
  <c r="M127" i="5"/>
  <c r="L2196" i="5"/>
  <c r="N2196" i="5" s="1"/>
  <c r="L9" i="5"/>
  <c r="N9" i="5" s="1"/>
  <c r="L4037" i="5"/>
  <c r="N4037" i="5" s="1"/>
  <c r="L4330" i="5"/>
  <c r="N4330" i="5" s="1"/>
  <c r="L2312" i="5"/>
  <c r="N2312" i="5" s="1"/>
  <c r="L3668" i="5"/>
  <c r="N3668" i="5" s="1"/>
  <c r="L517" i="5"/>
  <c r="N517" i="5" s="1"/>
  <c r="L472" i="5"/>
  <c r="N472" i="5" s="1"/>
  <c r="L167" i="5"/>
  <c r="N167" i="5" s="1"/>
  <c r="L3164" i="5"/>
  <c r="N3164" i="5" s="1"/>
  <c r="L2078" i="5"/>
  <c r="N2078" i="5" s="1"/>
  <c r="L159" i="5"/>
  <c r="N159" i="5" s="1"/>
  <c r="L1715" i="5"/>
  <c r="N1715" i="5" s="1"/>
  <c r="L3778" i="5"/>
  <c r="N3778" i="5" s="1"/>
  <c r="L2912" i="5"/>
  <c r="N2912" i="5" s="1"/>
  <c r="M521" i="5"/>
  <c r="L3271" i="5"/>
  <c r="N3271" i="5" s="1"/>
  <c r="L773" i="5"/>
  <c r="N773" i="5" s="1"/>
  <c r="L379" i="5"/>
  <c r="N379" i="5" s="1"/>
  <c r="L3953" i="5"/>
  <c r="N3953" i="5" s="1"/>
  <c r="L3804" i="5"/>
  <c r="N3804" i="5" s="1"/>
  <c r="M2727" i="5"/>
  <c r="M3170" i="5"/>
  <c r="L2798" i="5"/>
  <c r="N2798" i="5" s="1"/>
  <c r="M780" i="5"/>
  <c r="M822" i="5"/>
  <c r="M2279" i="5"/>
  <c r="L2882" i="5"/>
  <c r="N2882" i="5" s="1"/>
  <c r="L2485" i="5"/>
  <c r="N2485" i="5" s="1"/>
  <c r="L1080" i="5"/>
  <c r="N1080" i="5" s="1"/>
  <c r="L1839" i="5"/>
  <c r="N1839" i="5" s="1"/>
  <c r="M558" i="5"/>
  <c r="L704" i="5"/>
  <c r="N704" i="5" s="1"/>
  <c r="L936" i="5"/>
  <c r="N936" i="5" s="1"/>
  <c r="M922" i="5"/>
  <c r="L2992" i="5"/>
  <c r="N2992" i="5" s="1"/>
  <c r="L3222" i="5"/>
  <c r="N3222" i="5" s="1"/>
  <c r="M2283" i="5"/>
  <c r="M3936" i="5"/>
  <c r="M2244" i="5"/>
  <c r="M4353" i="5"/>
  <c r="L4220" i="5"/>
  <c r="N4220" i="5" s="1"/>
  <c r="L433" i="5"/>
  <c r="N433" i="5" s="1"/>
  <c r="L130" i="5"/>
  <c r="N130" i="5" s="1"/>
  <c r="L2408" i="5"/>
  <c r="N2408" i="5" s="1"/>
  <c r="M3133" i="5"/>
  <c r="L3058" i="5"/>
  <c r="N3058" i="5" s="1"/>
  <c r="L2051" i="5"/>
  <c r="N2051" i="5" s="1"/>
  <c r="L771" i="5"/>
  <c r="N771" i="5" s="1"/>
  <c r="L57" i="5"/>
  <c r="N57" i="5" s="1"/>
  <c r="L4000" i="5"/>
  <c r="N4000" i="5" s="1"/>
  <c r="L65" i="5"/>
  <c r="N65" i="5" s="1"/>
  <c r="M2094" i="5"/>
  <c r="M522" i="5"/>
  <c r="L4139" i="5"/>
  <c r="N4139" i="5" s="1"/>
  <c r="L1322" i="5"/>
  <c r="N1322" i="5" s="1"/>
  <c r="L2554" i="5"/>
  <c r="N2554" i="5" s="1"/>
  <c r="L753" i="5"/>
  <c r="N753" i="5" s="1"/>
  <c r="L2437" i="5"/>
  <c r="N2437" i="5" s="1"/>
  <c r="L567" i="5"/>
  <c r="N567" i="5" s="1"/>
  <c r="M4066" i="5"/>
  <c r="L410" i="5"/>
  <c r="N410" i="5" s="1"/>
  <c r="L395" i="5"/>
  <c r="N395" i="5" s="1"/>
  <c r="L188" i="5"/>
  <c r="N188" i="5" s="1"/>
  <c r="M2505" i="5"/>
  <c r="M3399" i="5"/>
  <c r="L297" i="5"/>
  <c r="N297" i="5" s="1"/>
  <c r="L1982" i="5"/>
  <c r="N1982" i="5" s="1"/>
  <c r="L960" i="5"/>
  <c r="N960" i="5" s="1"/>
  <c r="L973" i="5"/>
  <c r="N973" i="5" s="1"/>
  <c r="L2729" i="5"/>
  <c r="N2729" i="5" s="1"/>
  <c r="M434" i="5"/>
  <c r="L4273" i="5"/>
  <c r="N4273" i="5" s="1"/>
  <c r="L1189" i="5"/>
  <c r="N1189" i="5" s="1"/>
  <c r="M3943" i="5"/>
  <c r="M2989" i="5"/>
  <c r="M1711" i="5"/>
  <c r="M1702" i="5"/>
  <c r="M3313" i="5"/>
  <c r="L1804" i="5"/>
  <c r="N1804" i="5" s="1"/>
  <c r="L1646" i="5"/>
  <c r="N1646" i="5" s="1"/>
  <c r="M2717" i="5"/>
  <c r="L1377" i="5"/>
  <c r="N1377" i="5" s="1"/>
  <c r="L1436" i="5"/>
  <c r="N1436" i="5" s="1"/>
  <c r="M4201" i="5"/>
  <c r="M3893" i="5"/>
  <c r="L2062" i="5"/>
  <c r="N2062" i="5" s="1"/>
  <c r="L27" i="5"/>
  <c r="N27" i="5" s="1"/>
  <c r="L3125" i="5"/>
  <c r="N3125" i="5" s="1"/>
  <c r="M4204" i="5"/>
  <c r="M2504" i="5"/>
  <c r="M4157" i="5"/>
  <c r="M1773" i="5"/>
  <c r="M3097" i="5"/>
  <c r="M3303" i="5"/>
  <c r="M2253" i="5"/>
  <c r="M2994" i="5"/>
  <c r="M206" i="5"/>
  <c r="M291" i="5"/>
  <c r="L3681" i="5"/>
  <c r="N3681" i="5" s="1"/>
  <c r="L3624" i="5"/>
  <c r="N3624" i="5" s="1"/>
  <c r="L1183" i="5"/>
  <c r="N1183" i="5" s="1"/>
  <c r="L3013" i="5"/>
  <c r="N3013" i="5" s="1"/>
  <c r="M1966" i="5"/>
  <c r="L1966" i="5"/>
  <c r="N1966" i="5" s="1"/>
  <c r="L4190" i="5"/>
  <c r="N4190" i="5" s="1"/>
  <c r="M1356" i="5"/>
  <c r="M3001" i="5"/>
  <c r="L2999" i="5"/>
  <c r="N2999" i="5" s="1"/>
  <c r="L972" i="5"/>
  <c r="N972" i="5" s="1"/>
  <c r="M1485" i="5"/>
  <c r="L2341" i="5"/>
  <c r="N2341" i="5" s="1"/>
  <c r="M1223" i="5"/>
  <c r="M2156" i="5"/>
  <c r="M3362" i="5"/>
  <c r="L3162" i="5"/>
  <c r="N3162" i="5" s="1"/>
  <c r="L1177" i="5"/>
  <c r="N1177" i="5" s="1"/>
  <c r="L2283" i="5"/>
  <c r="N2283" i="5" s="1"/>
  <c r="L3534" i="5"/>
  <c r="N3534" i="5" s="1"/>
  <c r="L2885" i="5"/>
  <c r="N2885" i="5" s="1"/>
  <c r="L111" i="5"/>
  <c r="N111" i="5" s="1"/>
  <c r="L932" i="5"/>
  <c r="N932" i="5" s="1"/>
  <c r="L1551" i="5"/>
  <c r="N1551" i="5" s="1"/>
  <c r="L853" i="5"/>
  <c r="N853" i="5" s="1"/>
  <c r="L352" i="5"/>
  <c r="N352" i="5" s="1"/>
  <c r="M4277" i="5"/>
  <c r="L3622" i="5"/>
  <c r="N3622" i="5" s="1"/>
  <c r="L3239" i="5"/>
  <c r="N3239" i="5" s="1"/>
  <c r="M2977" i="5"/>
  <c r="M525" i="5"/>
  <c r="M751" i="5"/>
  <c r="L3593" i="5"/>
  <c r="N3593" i="5" s="1"/>
  <c r="L1513" i="5"/>
  <c r="N1513" i="5" s="1"/>
  <c r="L3714" i="5"/>
  <c r="N3714" i="5" s="1"/>
  <c r="L1135" i="5"/>
  <c r="N1135" i="5" s="1"/>
  <c r="L1246" i="5"/>
  <c r="N1246" i="5" s="1"/>
  <c r="L3046" i="5"/>
  <c r="N3046" i="5" s="1"/>
  <c r="L168" i="5"/>
  <c r="N168" i="5" s="1"/>
  <c r="M1285" i="5"/>
  <c r="L844" i="5"/>
  <c r="N844" i="5" s="1"/>
  <c r="L402" i="5"/>
  <c r="N402" i="5" s="1"/>
  <c r="L2482" i="5"/>
  <c r="N2482" i="5" s="1"/>
  <c r="L2307" i="5"/>
  <c r="N2307" i="5" s="1"/>
  <c r="L2968" i="5"/>
  <c r="N2968" i="5" s="1"/>
  <c r="M588" i="5"/>
  <c r="M834" i="5"/>
  <c r="M1073" i="5"/>
  <c r="M4177" i="5"/>
  <c r="M4191" i="5"/>
  <c r="L336" i="5"/>
  <c r="N336" i="5" s="1"/>
  <c r="L1215" i="5"/>
  <c r="N1215" i="5" s="1"/>
  <c r="L1133" i="5"/>
  <c r="N1133" i="5" s="1"/>
  <c r="L2204" i="5"/>
  <c r="N2204" i="5" s="1"/>
  <c r="L1985" i="5"/>
  <c r="N1985" i="5" s="1"/>
  <c r="L3699" i="5"/>
  <c r="N3699" i="5" s="1"/>
  <c r="M3033" i="5"/>
  <c r="N1797" i="5"/>
  <c r="M3608" i="5"/>
  <c r="M595" i="5"/>
  <c r="M191" i="5"/>
  <c r="L196" i="5"/>
  <c r="N196" i="5" s="1"/>
  <c r="L2816" i="5"/>
  <c r="N2816" i="5" s="1"/>
  <c r="M4090" i="5"/>
  <c r="L954" i="5"/>
  <c r="N954" i="5" s="1"/>
  <c r="L1802" i="5"/>
  <c r="N1802" i="5" s="1"/>
  <c r="L2401" i="5"/>
  <c r="N2401" i="5" s="1"/>
  <c r="M1576" i="5"/>
  <c r="M2613" i="5"/>
  <c r="M4063" i="5"/>
  <c r="M2611" i="5"/>
  <c r="L4195" i="5"/>
  <c r="N4195" i="5" s="1"/>
  <c r="L3710" i="5"/>
  <c r="N3710" i="5" s="1"/>
  <c r="L1817" i="5"/>
  <c r="N1817" i="5" s="1"/>
  <c r="L3139" i="5"/>
  <c r="N3139" i="5" s="1"/>
  <c r="L2288" i="5"/>
  <c r="N2288" i="5" s="1"/>
  <c r="L3992" i="5"/>
  <c r="N3992" i="5" s="1"/>
  <c r="L2892" i="5"/>
  <c r="N2892" i="5" s="1"/>
  <c r="L208" i="5"/>
  <c r="N208" i="5" s="1"/>
  <c r="L3479" i="5"/>
  <c r="N3479" i="5" s="1"/>
  <c r="L1584" i="5"/>
  <c r="N1584" i="5" s="1"/>
  <c r="M2842" i="5"/>
  <c r="M2654" i="5"/>
  <c r="M1532" i="5"/>
  <c r="M1856" i="5"/>
  <c r="L2674" i="5"/>
  <c r="N2674" i="5" s="1"/>
  <c r="M2817" i="5"/>
  <c r="L3091" i="5"/>
  <c r="N3091" i="5" s="1"/>
  <c r="M480" i="5"/>
  <c r="L1824" i="5"/>
  <c r="N1824" i="5" s="1"/>
  <c r="M505" i="5"/>
  <c r="M4379" i="5"/>
  <c r="L3420" i="5"/>
  <c r="N3420" i="5" s="1"/>
  <c r="L571" i="5"/>
  <c r="N571" i="5" s="1"/>
  <c r="M3867" i="5"/>
  <c r="M3051" i="5"/>
  <c r="L755" i="5"/>
  <c r="N755" i="5" s="1"/>
  <c r="L4372" i="5"/>
  <c r="N4372" i="5" s="1"/>
  <c r="M3654" i="5"/>
  <c r="M267" i="5"/>
  <c r="L2664" i="5"/>
  <c r="N2664" i="5" s="1"/>
  <c r="L4017" i="5"/>
  <c r="N4017" i="5" s="1"/>
  <c r="L832" i="5"/>
  <c r="N832" i="5" s="1"/>
  <c r="M2775" i="5"/>
  <c r="M1257" i="5"/>
  <c r="M3093" i="5"/>
  <c r="L2262" i="5"/>
  <c r="N2262" i="5" s="1"/>
  <c r="L2459" i="5"/>
  <c r="N2459" i="5" s="1"/>
  <c r="M2422" i="5"/>
  <c r="M3314" i="5"/>
  <c r="M3238" i="5"/>
  <c r="L1220" i="5"/>
  <c r="N1220" i="5" s="1"/>
  <c r="L3317" i="5"/>
  <c r="N3317" i="5" s="1"/>
  <c r="L3000" i="5"/>
  <c r="N3000" i="5" s="1"/>
  <c r="L3081" i="5"/>
  <c r="N3081" i="5" s="1"/>
  <c r="L2291" i="5"/>
  <c r="N2291" i="5" s="1"/>
  <c r="L3506" i="5"/>
  <c r="N3506" i="5" s="1"/>
  <c r="M3169" i="5"/>
  <c r="M4239" i="5"/>
  <c r="L3438" i="5"/>
  <c r="N3438" i="5" s="1"/>
  <c r="L1354" i="5"/>
  <c r="N1354" i="5" s="1"/>
  <c r="L1682" i="5"/>
  <c r="N1682" i="5" s="1"/>
  <c r="L371" i="5"/>
  <c r="N371" i="5" s="1"/>
  <c r="L1201" i="5"/>
  <c r="N1201" i="5" s="1"/>
  <c r="L3972" i="5"/>
  <c r="N3972" i="5" s="1"/>
  <c r="L700" i="5"/>
  <c r="N700" i="5" s="1"/>
  <c r="L1147" i="5"/>
  <c r="N1147" i="5" s="1"/>
  <c r="M2182" i="5"/>
  <c r="M1926" i="5"/>
  <c r="L2779" i="5"/>
  <c r="N2779" i="5" s="1"/>
  <c r="M241" i="5"/>
  <c r="M4219" i="5"/>
  <c r="L3901" i="5"/>
  <c r="N3901" i="5" s="1"/>
  <c r="L598" i="5"/>
  <c r="N598" i="5" s="1"/>
  <c r="L2313" i="5"/>
  <c r="N2313" i="5" s="1"/>
  <c r="L4368" i="5"/>
  <c r="N4368" i="5" s="1"/>
  <c r="M3465" i="5"/>
  <c r="M726" i="5"/>
  <c r="L3380" i="5"/>
  <c r="N3380" i="5" s="1"/>
  <c r="L2632" i="5"/>
  <c r="N2632" i="5" s="1"/>
  <c r="L3353" i="5"/>
  <c r="N3353" i="5" s="1"/>
  <c r="L2702" i="5"/>
  <c r="N2702" i="5" s="1"/>
  <c r="L2767" i="5"/>
  <c r="N2767" i="5" s="1"/>
  <c r="L3861" i="5"/>
  <c r="N3861" i="5" s="1"/>
  <c r="L2808" i="5"/>
  <c r="N2808" i="5" s="1"/>
  <c r="M2934" i="5"/>
  <c r="M2606" i="5"/>
  <c r="M2415" i="5"/>
  <c r="L1018" i="5"/>
  <c r="N1018" i="5" s="1"/>
  <c r="L2938" i="5"/>
  <c r="N2938" i="5" s="1"/>
  <c r="M3762" i="5"/>
  <c r="M80" i="5"/>
  <c r="M3321" i="5"/>
  <c r="M3771" i="5"/>
  <c r="L799" i="5"/>
  <c r="N799" i="5" s="1"/>
  <c r="L144" i="5"/>
  <c r="N144" i="5" s="1"/>
  <c r="M3067" i="5"/>
  <c r="M1470" i="5"/>
  <c r="M3598" i="5"/>
  <c r="M1832" i="5"/>
  <c r="M2434" i="5"/>
  <c r="M603" i="5"/>
  <c r="L4348" i="5"/>
  <c r="N4348" i="5" s="1"/>
  <c r="L3706" i="5"/>
  <c r="N3706" i="5" s="1"/>
  <c r="M2270" i="5"/>
  <c r="L3169" i="5"/>
  <c r="N3169" i="5" s="1"/>
  <c r="L758" i="5"/>
  <c r="N758" i="5" s="1"/>
  <c r="L3160" i="5"/>
  <c r="N3160" i="5" s="1"/>
  <c r="L4239" i="5"/>
  <c r="N4239" i="5" s="1"/>
  <c r="M1568" i="5"/>
  <c r="M1787" i="5"/>
  <c r="M4048" i="5"/>
  <c r="M162" i="5"/>
  <c r="M1779" i="5"/>
  <c r="L923" i="5"/>
  <c r="N923" i="5" s="1"/>
  <c r="L3412" i="5"/>
  <c r="N3412" i="5" s="1"/>
  <c r="L311" i="5"/>
  <c r="N311" i="5" s="1"/>
  <c r="L2547" i="5"/>
  <c r="N2547" i="5" s="1"/>
  <c r="L2710" i="5"/>
  <c r="N2710" i="5" s="1"/>
  <c r="L93" i="5"/>
  <c r="N93" i="5" s="1"/>
  <c r="L2243" i="5"/>
  <c r="N2243" i="5" s="1"/>
  <c r="L1954" i="5"/>
  <c r="N1954" i="5" s="1"/>
  <c r="M3610" i="5"/>
  <c r="M1932" i="5"/>
  <c r="M4324" i="5"/>
  <c r="M202" i="5"/>
  <c r="M1776" i="5"/>
  <c r="L4264" i="5"/>
  <c r="N4264" i="5" s="1"/>
  <c r="L290" i="5"/>
  <c r="N290" i="5" s="1"/>
  <c r="M157" i="5"/>
  <c r="M2314" i="5"/>
  <c r="M2217" i="5"/>
  <c r="M1862" i="5"/>
  <c r="M348" i="5"/>
  <c r="L2227" i="5"/>
  <c r="N2227" i="5" s="1"/>
  <c r="L3365" i="5"/>
  <c r="N3365" i="5" s="1"/>
  <c r="L1312" i="5"/>
  <c r="N1312" i="5" s="1"/>
  <c r="L3076" i="5"/>
  <c r="N3076" i="5" s="1"/>
  <c r="M3585" i="5"/>
  <c r="L2772" i="5"/>
  <c r="N2772" i="5" s="1"/>
  <c r="L2804" i="5"/>
  <c r="N2804" i="5" s="1"/>
  <c r="M1831" i="5"/>
  <c r="M432" i="5"/>
  <c r="M2430" i="5"/>
  <c r="L299" i="5"/>
  <c r="N299" i="5" s="1"/>
  <c r="L1826" i="5"/>
  <c r="N1826" i="5" s="1"/>
  <c r="L1999" i="5"/>
  <c r="N1999" i="5" s="1"/>
  <c r="L3718" i="5"/>
  <c r="N3718" i="5" s="1"/>
  <c r="L3193" i="5"/>
  <c r="N3193" i="5" s="1"/>
  <c r="L4341" i="5"/>
  <c r="N4341" i="5" s="1"/>
  <c r="M1247" i="5"/>
  <c r="M812" i="5"/>
  <c r="M2638" i="5"/>
  <c r="M3906" i="5"/>
  <c r="M1001" i="5"/>
  <c r="M1371" i="5"/>
  <c r="L469" i="5"/>
  <c r="N469" i="5" s="1"/>
  <c r="L2356" i="5"/>
  <c r="N2356" i="5" s="1"/>
  <c r="M481" i="5"/>
  <c r="L1178" i="5"/>
  <c r="N1178" i="5" s="1"/>
  <c r="L735" i="5"/>
  <c r="N735" i="5" s="1"/>
  <c r="L2050" i="5"/>
  <c r="N2050" i="5" s="1"/>
  <c r="M1394" i="5"/>
  <c r="L1558" i="5"/>
  <c r="N1558" i="5" s="1"/>
  <c r="L2544" i="5"/>
  <c r="N2544" i="5" s="1"/>
  <c r="M3667" i="5"/>
  <c r="L2411" i="5"/>
  <c r="N2411" i="5" s="1"/>
  <c r="M15" i="5"/>
  <c r="M3237" i="5"/>
  <c r="L3312" i="5"/>
  <c r="N3312" i="5" s="1"/>
  <c r="L4311" i="5"/>
  <c r="N4311" i="5" s="1"/>
  <c r="L978" i="5"/>
  <c r="N978" i="5" s="1"/>
  <c r="L702" i="5"/>
  <c r="N702" i="5" s="1"/>
  <c r="L2823" i="5"/>
  <c r="N2823" i="5" s="1"/>
  <c r="M991" i="5"/>
  <c r="L3643" i="5"/>
  <c r="N3643" i="5" s="1"/>
  <c r="M2528" i="5"/>
  <c r="M3467" i="5"/>
  <c r="M3728" i="5"/>
  <c r="L900" i="5"/>
  <c r="N900" i="5" s="1"/>
  <c r="L2891" i="5"/>
  <c r="N2891" i="5" s="1"/>
  <c r="L2733" i="5"/>
  <c r="N2733" i="5" s="1"/>
  <c r="L1831" i="5"/>
  <c r="N1831" i="5" s="1"/>
  <c r="L1921" i="5"/>
  <c r="N1921" i="5" s="1"/>
  <c r="L2961" i="5"/>
  <c r="N2961" i="5" s="1"/>
  <c r="L3047" i="5"/>
  <c r="N3047" i="5" s="1"/>
  <c r="M3495" i="5"/>
  <c r="M2433" i="5"/>
  <c r="L1380" i="5"/>
  <c r="N1380" i="5" s="1"/>
  <c r="L3545" i="5"/>
  <c r="N3545" i="5" s="1"/>
  <c r="M1845" i="5"/>
  <c r="M544" i="5"/>
  <c r="L3255" i="5"/>
  <c r="N3255" i="5" s="1"/>
  <c r="M4210" i="5"/>
  <c r="L2886" i="5"/>
  <c r="N2886" i="5" s="1"/>
  <c r="L2519" i="5"/>
  <c r="N2519" i="5" s="1"/>
  <c r="L2430" i="5"/>
  <c r="N2430" i="5" s="1"/>
  <c r="M2142" i="5"/>
  <c r="L3286" i="5"/>
  <c r="N3286" i="5" s="1"/>
  <c r="M1410" i="5"/>
  <c r="M616" i="5"/>
  <c r="L235" i="5"/>
  <c r="N235" i="5" s="1"/>
  <c r="L2083" i="5"/>
  <c r="N2083" i="5" s="1"/>
  <c r="L436" i="5"/>
  <c r="N436" i="5" s="1"/>
  <c r="L4306" i="5"/>
  <c r="N4306" i="5" s="1"/>
  <c r="M1263" i="5"/>
  <c r="M1577" i="5"/>
  <c r="M2895" i="5"/>
  <c r="L2468" i="5"/>
  <c r="N2468" i="5" s="1"/>
  <c r="M1993" i="5"/>
  <c r="M4283" i="5"/>
  <c r="M2921" i="5"/>
  <c r="M2745" i="5"/>
  <c r="M2901" i="5"/>
  <c r="L3366" i="5"/>
  <c r="N3366" i="5" s="1"/>
  <c r="L1463" i="5"/>
  <c r="N1463" i="5" s="1"/>
  <c r="M95" i="5"/>
  <c r="M198" i="5"/>
  <c r="L1998" i="5"/>
  <c r="N1998" i="5" s="1"/>
  <c r="L1427" i="5"/>
  <c r="N1427" i="5" s="1"/>
  <c r="M2391" i="5"/>
  <c r="L1311" i="5"/>
  <c r="N1311" i="5" s="1"/>
  <c r="L1358" i="5"/>
  <c r="N1358" i="5" s="1"/>
  <c r="L716" i="5"/>
  <c r="N716" i="5" s="1"/>
  <c r="L2528" i="5"/>
  <c r="N2528" i="5" s="1"/>
  <c r="M3622" i="5"/>
  <c r="L2829" i="5"/>
  <c r="N2829" i="5" s="1"/>
  <c r="L3495" i="5"/>
  <c r="N3495" i="5" s="1"/>
  <c r="M2535" i="5"/>
  <c r="L2296" i="5"/>
  <c r="N2296" i="5" s="1"/>
  <c r="L544" i="5"/>
  <c r="N544" i="5" s="1"/>
  <c r="M3645" i="5"/>
  <c r="M2359" i="5"/>
  <c r="M2317" i="5"/>
  <c r="L81" i="5"/>
  <c r="N81" i="5" s="1"/>
  <c r="L3319" i="5"/>
  <c r="N3319" i="5" s="1"/>
  <c r="L3373" i="5"/>
  <c r="N3373" i="5" s="1"/>
  <c r="L3092" i="5"/>
  <c r="N3092" i="5" s="1"/>
  <c r="L3749" i="5"/>
  <c r="N3749" i="5" s="1"/>
  <c r="N2116" i="5"/>
  <c r="M2702" i="5"/>
  <c r="M4003" i="5"/>
  <c r="L3780" i="5"/>
  <c r="N3780" i="5" s="1"/>
  <c r="L1263" i="5"/>
  <c r="N1263" i="5" s="1"/>
  <c r="L3927" i="5"/>
  <c r="N3927" i="5" s="1"/>
  <c r="L3630" i="5"/>
  <c r="N3630" i="5" s="1"/>
  <c r="L1698" i="5"/>
  <c r="N1698" i="5" s="1"/>
  <c r="L3192" i="5"/>
  <c r="N3192" i="5" s="1"/>
  <c r="M844" i="5"/>
  <c r="M4038" i="5"/>
  <c r="M3908" i="5"/>
  <c r="L4018" i="5"/>
  <c r="N4018" i="5" s="1"/>
  <c r="L1822" i="5"/>
  <c r="N1822" i="5" s="1"/>
  <c r="L3989" i="5"/>
  <c r="N3989" i="5" s="1"/>
  <c r="L1306" i="5"/>
  <c r="N1306" i="5" s="1"/>
  <c r="L3613" i="5"/>
  <c r="N3613" i="5" s="1"/>
  <c r="L2638" i="5"/>
  <c r="N2638" i="5" s="1"/>
  <c r="L1001" i="5"/>
  <c r="N1001" i="5" s="1"/>
  <c r="L278" i="5"/>
  <c r="N278" i="5" s="1"/>
  <c r="L3471" i="5"/>
  <c r="N3471" i="5" s="1"/>
  <c r="M2177" i="5"/>
  <c r="L2177" i="5"/>
  <c r="N2177" i="5" s="1"/>
  <c r="M3682" i="5"/>
  <c r="L4160" i="5"/>
  <c r="N4160" i="5" s="1"/>
  <c r="L4253" i="5"/>
  <c r="N4253" i="5" s="1"/>
  <c r="L1780" i="5"/>
  <c r="N1780" i="5" s="1"/>
  <c r="L2154" i="5"/>
  <c r="N2154" i="5" s="1"/>
  <c r="L4216" i="5"/>
  <c r="N4216" i="5" s="1"/>
  <c r="M4216" i="5"/>
  <c r="L314" i="5"/>
  <c r="N314" i="5" s="1"/>
  <c r="L4056" i="5"/>
  <c r="N4056" i="5" s="1"/>
  <c r="N200" i="5"/>
  <c r="M4126" i="5"/>
  <c r="N3246" i="5"/>
  <c r="M3246" i="5"/>
  <c r="M2873" i="5"/>
  <c r="L4209" i="5"/>
  <c r="N4209" i="5" s="1"/>
  <c r="M3824" i="5"/>
  <c r="N1129" i="5"/>
  <c r="N3543" i="5"/>
  <c r="N266" i="5"/>
  <c r="M584" i="5"/>
  <c r="L522" i="5"/>
  <c r="N522" i="5" s="1"/>
  <c r="L1457" i="5"/>
  <c r="N1457" i="5" s="1"/>
  <c r="L3833" i="5"/>
  <c r="N3833" i="5" s="1"/>
  <c r="L1325" i="5"/>
  <c r="N1325" i="5" s="1"/>
  <c r="M3443" i="5"/>
  <c r="M3519" i="5"/>
  <c r="M4224" i="5"/>
  <c r="M341" i="5"/>
  <c r="L2465" i="5"/>
  <c r="N2465" i="5" s="1"/>
  <c r="M2465" i="5"/>
  <c r="M2087" i="5"/>
  <c r="N2087" i="5"/>
  <c r="M782" i="5"/>
  <c r="M738" i="5"/>
  <c r="M3109" i="5"/>
  <c r="M1057" i="5"/>
  <c r="M3948" i="5"/>
  <c r="M2114" i="5"/>
  <c r="M2783" i="5"/>
  <c r="M486" i="5"/>
  <c r="M2599" i="5"/>
  <c r="M2397" i="5"/>
  <c r="M3819" i="5"/>
  <c r="L3156" i="5"/>
  <c r="N3156" i="5" s="1"/>
  <c r="L2103" i="5"/>
  <c r="N2103" i="5" s="1"/>
  <c r="M1310" i="5"/>
  <c r="M3674" i="5"/>
  <c r="M420" i="5"/>
  <c r="L632" i="5"/>
  <c r="N632" i="5" s="1"/>
  <c r="M2821" i="5"/>
  <c r="M3430" i="5"/>
  <c r="L3178" i="5"/>
  <c r="N3178" i="5" s="1"/>
  <c r="L693" i="5"/>
  <c r="N693" i="5" s="1"/>
  <c r="L1108" i="5"/>
  <c r="N1108" i="5" s="1"/>
  <c r="L534" i="5"/>
  <c r="N534" i="5" s="1"/>
  <c r="M3307" i="5"/>
  <c r="M638" i="5"/>
  <c r="M2644" i="5"/>
  <c r="L3110" i="5"/>
  <c r="N3110" i="5" s="1"/>
  <c r="L1860" i="5"/>
  <c r="N1860" i="5" s="1"/>
  <c r="L1793" i="5"/>
  <c r="N1793" i="5" s="1"/>
  <c r="L183" i="5"/>
  <c r="N183" i="5" s="1"/>
  <c r="M3649" i="5"/>
  <c r="M915" i="5"/>
  <c r="L578" i="5"/>
  <c r="N578" i="5" s="1"/>
  <c r="L1548" i="5"/>
  <c r="N1548" i="5" s="1"/>
  <c r="L498" i="5"/>
  <c r="N498" i="5" s="1"/>
  <c r="L1744" i="5"/>
  <c r="N1744" i="5" s="1"/>
  <c r="L1008" i="5"/>
  <c r="N1008" i="5" s="1"/>
  <c r="M1203" i="5"/>
  <c r="M2805" i="5"/>
  <c r="M2753" i="5"/>
  <c r="M406" i="5"/>
  <c r="M1162" i="5"/>
  <c r="L4358" i="5"/>
  <c r="N4358" i="5" s="1"/>
  <c r="L1216" i="5"/>
  <c r="N1216" i="5" s="1"/>
  <c r="M245" i="5"/>
  <c r="L160" i="5"/>
  <c r="N160" i="5" s="1"/>
  <c r="M3520" i="5"/>
  <c r="L1624" i="5"/>
  <c r="N1624" i="5" s="1"/>
  <c r="M792" i="5"/>
  <c r="L503" i="5"/>
  <c r="N503" i="5" s="1"/>
  <c r="M1571" i="5"/>
  <c r="M926" i="5"/>
  <c r="L1866" i="5"/>
  <c r="N1866" i="5" s="1"/>
  <c r="L389" i="5"/>
  <c r="N389" i="5" s="1"/>
  <c r="L3519" i="5"/>
  <c r="N3519" i="5" s="1"/>
  <c r="L4267" i="5"/>
  <c r="N4267" i="5" s="1"/>
  <c r="L1841" i="5"/>
  <c r="N1841" i="5" s="1"/>
  <c r="M2059" i="5"/>
  <c r="M2297" i="5"/>
  <c r="L1519" i="5"/>
  <c r="N1519" i="5" s="1"/>
  <c r="L1751" i="5"/>
  <c r="N1751" i="5" s="1"/>
  <c r="L1885" i="5"/>
  <c r="N1885" i="5" s="1"/>
  <c r="L3597" i="5"/>
  <c r="N3597" i="5" s="1"/>
  <c r="M3589" i="5"/>
  <c r="L1403" i="5"/>
  <c r="N1403" i="5" s="1"/>
  <c r="L3147" i="5"/>
  <c r="N3147" i="5" s="1"/>
  <c r="L2633" i="5"/>
  <c r="N2633" i="5" s="1"/>
  <c r="M3967" i="5"/>
  <c r="M3129" i="5"/>
  <c r="N3973" i="5"/>
  <c r="M914" i="5"/>
  <c r="M3186" i="5"/>
  <c r="M1154" i="5"/>
  <c r="M737" i="5"/>
  <c r="L2732" i="5"/>
  <c r="N2732" i="5" s="1"/>
  <c r="M1027" i="5"/>
  <c r="M3283" i="5"/>
  <c r="L3273" i="5"/>
  <c r="N3273" i="5" s="1"/>
  <c r="M2318" i="5"/>
  <c r="L4388" i="5"/>
  <c r="N4388" i="5" s="1"/>
  <c r="M4388" i="5"/>
  <c r="L267" i="5"/>
  <c r="N267" i="5" s="1"/>
  <c r="M58" i="5"/>
  <c r="L3089" i="5"/>
  <c r="N3089" i="5" s="1"/>
  <c r="M2334" i="5"/>
  <c r="L1623" i="5"/>
  <c r="N1623" i="5" s="1"/>
  <c r="N3729" i="5"/>
  <c r="L3648" i="5"/>
  <c r="N3648" i="5" s="1"/>
  <c r="M3648" i="5"/>
  <c r="M2813" i="5"/>
  <c r="L2813" i="5"/>
  <c r="N2813" i="5" s="1"/>
  <c r="M2168" i="5"/>
  <c r="L3813" i="5"/>
  <c r="N3813" i="5" s="1"/>
  <c r="L3802" i="5"/>
  <c r="N3802" i="5" s="1"/>
  <c r="L3016" i="5"/>
  <c r="N3016" i="5" s="1"/>
  <c r="M1325" i="5"/>
  <c r="L1980" i="5"/>
  <c r="N1980" i="5" s="1"/>
  <c r="L1741" i="5"/>
  <c r="N1741" i="5" s="1"/>
  <c r="M2925" i="5"/>
  <c r="L4182" i="5"/>
  <c r="N4182" i="5" s="1"/>
  <c r="L106" i="5"/>
  <c r="N106" i="5" s="1"/>
  <c r="L363" i="5"/>
  <c r="N363" i="5" s="1"/>
  <c r="L4015" i="5"/>
  <c r="N4015" i="5" s="1"/>
  <c r="M1038" i="5"/>
  <c r="M660" i="5"/>
  <c r="L1077" i="5"/>
  <c r="N1077" i="5" s="1"/>
  <c r="L2523" i="5"/>
  <c r="N2523" i="5" s="1"/>
  <c r="L3480" i="5"/>
  <c r="N3480" i="5" s="1"/>
  <c r="L2344" i="5"/>
  <c r="N2344" i="5" s="1"/>
  <c r="L3656" i="5"/>
  <c r="N3656" i="5" s="1"/>
  <c r="L2258" i="5"/>
  <c r="N2258" i="5" s="1"/>
  <c r="L443" i="5"/>
  <c r="N443" i="5" s="1"/>
  <c r="L3114" i="5"/>
  <c r="N3114" i="5" s="1"/>
  <c r="L1445" i="5"/>
  <c r="N1445" i="5" s="1"/>
  <c r="L181" i="5"/>
  <c r="N181" i="5" s="1"/>
  <c r="L123" i="5"/>
  <c r="N123" i="5" s="1"/>
  <c r="L3040" i="5"/>
  <c r="N3040" i="5" s="1"/>
  <c r="L3830" i="5"/>
  <c r="N3830" i="5" s="1"/>
  <c r="L4361" i="5"/>
  <c r="N4361" i="5" s="1"/>
  <c r="M3533" i="5"/>
  <c r="L4188" i="5"/>
  <c r="N4188" i="5" s="1"/>
  <c r="L3307" i="5"/>
  <c r="N3307" i="5" s="1"/>
  <c r="M4226" i="5"/>
  <c r="L2077" i="5"/>
  <c r="N2077" i="5" s="1"/>
  <c r="L3832" i="5"/>
  <c r="N3832" i="5" s="1"/>
  <c r="L948" i="5"/>
  <c r="N948" i="5" s="1"/>
  <c r="M3243" i="5"/>
  <c r="M1961" i="5"/>
  <c r="M1648" i="5"/>
  <c r="L1411" i="5"/>
  <c r="N1411" i="5" s="1"/>
  <c r="M4228" i="5"/>
  <c r="M3747" i="5"/>
  <c r="M3138" i="5"/>
  <c r="L2777" i="5"/>
  <c r="N2777" i="5" s="1"/>
  <c r="M3352" i="5"/>
  <c r="M176" i="5"/>
  <c r="M2742" i="5"/>
  <c r="L955" i="5"/>
  <c r="N955" i="5" s="1"/>
  <c r="L2930" i="5"/>
  <c r="N2930" i="5" s="1"/>
  <c r="L4024" i="5"/>
  <c r="N4024" i="5" s="1"/>
  <c r="L790" i="5"/>
  <c r="N790" i="5" s="1"/>
  <c r="L1149" i="5"/>
  <c r="N1149" i="5" s="1"/>
  <c r="M3976" i="5"/>
  <c r="M1182" i="5"/>
  <c r="M2610" i="5"/>
  <c r="M3270" i="5"/>
  <c r="M851" i="5"/>
  <c r="M846" i="5"/>
  <c r="M3252" i="5"/>
  <c r="L1942" i="5"/>
  <c r="N1942" i="5" s="1"/>
  <c r="L3262" i="5"/>
  <c r="N3262" i="5" s="1"/>
  <c r="L1259" i="5"/>
  <c r="N1259" i="5" s="1"/>
  <c r="L344" i="5"/>
  <c r="N344" i="5" s="1"/>
  <c r="L2369" i="5"/>
  <c r="N2369" i="5" s="1"/>
  <c r="L1369" i="5"/>
  <c r="N1369" i="5" s="1"/>
  <c r="L1184" i="5"/>
  <c r="N1184" i="5" s="1"/>
  <c r="L1745" i="5"/>
  <c r="N1745" i="5" s="1"/>
  <c r="M3398" i="5"/>
  <c r="L2297" i="5"/>
  <c r="N2297" i="5" s="1"/>
  <c r="M90" i="5"/>
  <c r="L3755" i="5"/>
  <c r="N3755" i="5" s="1"/>
  <c r="L3995" i="5"/>
  <c r="N3995" i="5" s="1"/>
  <c r="N3459" i="5"/>
  <c r="N2590" i="5"/>
  <c r="L3025" i="5"/>
  <c r="N3025" i="5" s="1"/>
  <c r="M2828" i="5"/>
  <c r="M3826" i="5"/>
  <c r="M1333" i="5"/>
  <c r="M4011" i="5"/>
  <c r="L800" i="5"/>
  <c r="N800" i="5" s="1"/>
  <c r="L628" i="5"/>
  <c r="N628" i="5" s="1"/>
  <c r="M3139" i="5"/>
  <c r="L2140" i="5"/>
  <c r="N2140" i="5" s="1"/>
  <c r="M692" i="5"/>
  <c r="M2674" i="5"/>
  <c r="N3707" i="5"/>
  <c r="M3707" i="5"/>
  <c r="L2318" i="5"/>
  <c r="N2318" i="5" s="1"/>
  <c r="L1431" i="5"/>
  <c r="N1431" i="5" s="1"/>
  <c r="L457" i="5"/>
  <c r="N457" i="5" s="1"/>
  <c r="M457" i="5"/>
  <c r="M3556" i="5"/>
  <c r="L4282" i="5"/>
  <c r="N4282" i="5" s="1"/>
  <c r="L7" i="5"/>
  <c r="N7" i="5" s="1"/>
  <c r="L3272" i="5"/>
  <c r="N3272" i="5" s="1"/>
  <c r="L3941" i="5"/>
  <c r="N3941" i="5" s="1"/>
  <c r="L723" i="5"/>
  <c r="N723" i="5" s="1"/>
  <c r="M723" i="5"/>
  <c r="L1588" i="5"/>
  <c r="N1588" i="5" s="1"/>
  <c r="M1588" i="5"/>
  <c r="M3328" i="5"/>
  <c r="N3328" i="5"/>
  <c r="M1089" i="5"/>
  <c r="N1089" i="5"/>
  <c r="M84" i="5"/>
  <c r="M2880" i="5"/>
  <c r="L2880" i="5"/>
  <c r="N2880" i="5" s="1"/>
  <c r="M884" i="5"/>
  <c r="L637" i="5"/>
  <c r="N637" i="5" s="1"/>
  <c r="M637" i="5"/>
  <c r="N2542" i="5"/>
  <c r="M2542" i="5"/>
  <c r="M1637" i="5"/>
  <c r="N2715" i="5"/>
  <c r="M370" i="5"/>
  <c r="L2039" i="5"/>
  <c r="N2039" i="5" s="1"/>
  <c r="L1648" i="5"/>
  <c r="N1648" i="5" s="1"/>
  <c r="L2836" i="5"/>
  <c r="N2836" i="5" s="1"/>
  <c r="L3747" i="5"/>
  <c r="N3747" i="5" s="1"/>
  <c r="L3352" i="5"/>
  <c r="N3352" i="5" s="1"/>
  <c r="L1182" i="5"/>
  <c r="N1182" i="5" s="1"/>
  <c r="L3252" i="5"/>
  <c r="N3252" i="5" s="1"/>
  <c r="N1429" i="5"/>
  <c r="L2811" i="5"/>
  <c r="N2811" i="5" s="1"/>
  <c r="L910" i="5"/>
  <c r="N910" i="5" s="1"/>
  <c r="L668" i="5"/>
  <c r="N668" i="5" s="1"/>
  <c r="M2488" i="5"/>
  <c r="L1333" i="5"/>
  <c r="N1333" i="5" s="1"/>
  <c r="L835" i="5"/>
  <c r="N835" i="5" s="1"/>
  <c r="M4234" i="5"/>
  <c r="L2801" i="5"/>
  <c r="N2801" i="5" s="1"/>
  <c r="M2247" i="5"/>
  <c r="M1962" i="5"/>
  <c r="L3188" i="5"/>
  <c r="N3188" i="5" s="1"/>
  <c r="L1006" i="5"/>
  <c r="N1006" i="5" s="1"/>
  <c r="L2996" i="5"/>
  <c r="L1948" i="5"/>
  <c r="N1948" i="5" s="1"/>
  <c r="M3214" i="5"/>
  <c r="M3264" i="5"/>
  <c r="L3487" i="5"/>
  <c r="N3487" i="5" s="1"/>
  <c r="M957" i="5"/>
  <c r="L2207" i="5"/>
  <c r="N2207" i="5" s="1"/>
  <c r="L3662" i="5"/>
  <c r="N3662" i="5" s="1"/>
  <c r="M3847" i="5"/>
  <c r="L1789" i="5"/>
  <c r="N1789" i="5" s="1"/>
  <c r="M3550" i="5"/>
  <c r="L408" i="5"/>
  <c r="N408" i="5" s="1"/>
  <c r="M408" i="5"/>
  <c r="M2886" i="5"/>
  <c r="L474" i="5"/>
  <c r="N474" i="5" s="1"/>
  <c r="N2711" i="5"/>
  <c r="L3153" i="5"/>
  <c r="N3153" i="5" s="1"/>
  <c r="L788" i="5"/>
  <c r="N788" i="5" s="1"/>
  <c r="M142" i="5"/>
  <c r="M3457" i="5"/>
  <c r="L2874" i="5"/>
  <c r="N2874" i="5" s="1"/>
  <c r="L3370" i="5"/>
  <c r="N3370" i="5" s="1"/>
  <c r="L1521" i="5"/>
  <c r="N1521" i="5" s="1"/>
  <c r="L425" i="5"/>
  <c r="N425" i="5" s="1"/>
  <c r="L192" i="5"/>
  <c r="N192" i="5" s="1"/>
  <c r="L3904" i="5"/>
  <c r="N3904" i="5" s="1"/>
  <c r="L2135" i="5"/>
  <c r="N2135" i="5" s="1"/>
  <c r="L1000" i="5"/>
  <c r="N1000" i="5" s="1"/>
  <c r="M1818" i="5"/>
  <c r="L2625" i="5"/>
  <c r="N2625" i="5" s="1"/>
  <c r="M713" i="5"/>
  <c r="L3567" i="5"/>
  <c r="N3567" i="5" s="1"/>
  <c r="L1968" i="5"/>
  <c r="N1968" i="5" s="1"/>
  <c r="L2184" i="5"/>
  <c r="N2184" i="5" s="1"/>
  <c r="N4146" i="5"/>
  <c r="M502" i="5"/>
  <c r="L502" i="5"/>
  <c r="N502" i="5" s="1"/>
  <c r="M527" i="5"/>
  <c r="N841" i="5"/>
  <c r="L351" i="5"/>
  <c r="N351" i="5" s="1"/>
  <c r="M351" i="5"/>
  <c r="M3889" i="5"/>
  <c r="L4033" i="5"/>
  <c r="N4033" i="5" s="1"/>
  <c r="L775" i="5"/>
  <c r="N775" i="5" s="1"/>
  <c r="M1026" i="5"/>
  <c r="L962" i="5"/>
  <c r="N962" i="5" s="1"/>
  <c r="L142" i="5"/>
  <c r="N142" i="5" s="1"/>
  <c r="L231" i="5"/>
  <c r="N231" i="5" s="1"/>
  <c r="L1554" i="5"/>
  <c r="N1554" i="5" s="1"/>
  <c r="M3661" i="5"/>
  <c r="L2256" i="5"/>
  <c r="N2256" i="5" s="1"/>
  <c r="L100" i="5"/>
  <c r="N100" i="5" s="1"/>
  <c r="L4265" i="5"/>
  <c r="N4265" i="5" s="1"/>
  <c r="M1570" i="5"/>
  <c r="L3584" i="5"/>
  <c r="N3584" i="5" s="1"/>
  <c r="L1661" i="5"/>
  <c r="N1661" i="5" s="1"/>
  <c r="L529" i="5"/>
  <c r="N529" i="5" s="1"/>
  <c r="L3991" i="5"/>
  <c r="N3991" i="5" s="1"/>
  <c r="L3052" i="5"/>
  <c r="N3052" i="5" s="1"/>
  <c r="M709" i="5"/>
  <c r="L2228" i="5"/>
  <c r="N2228" i="5" s="1"/>
  <c r="L4062" i="5"/>
  <c r="N4062" i="5" s="1"/>
  <c r="M1799" i="5"/>
  <c r="L2044" i="5"/>
  <c r="N2044" i="5" s="1"/>
  <c r="L3962" i="5"/>
  <c r="N3962" i="5" s="1"/>
  <c r="L335" i="5"/>
  <c r="N335" i="5" s="1"/>
  <c r="L4036" i="5"/>
  <c r="N4036" i="5" s="1"/>
  <c r="M1022" i="5"/>
  <c r="M4374" i="5"/>
  <c r="M3038" i="5"/>
  <c r="M493" i="5"/>
  <c r="L4155" i="5"/>
  <c r="N4155" i="5" s="1"/>
  <c r="L3854" i="5"/>
  <c r="N3854" i="5" s="1"/>
  <c r="M566" i="5"/>
  <c r="M399" i="5"/>
  <c r="M1121" i="5"/>
  <c r="M3600" i="5"/>
  <c r="L3885" i="5"/>
  <c r="N3885" i="5" s="1"/>
  <c r="L3379" i="5"/>
  <c r="N3379" i="5" s="1"/>
  <c r="M2186" i="5"/>
  <c r="M2219" i="5"/>
  <c r="L2445" i="5"/>
  <c r="N2445" i="5" s="1"/>
  <c r="M447" i="5"/>
  <c r="L12" i="5"/>
  <c r="N12" i="5" s="1"/>
  <c r="M4112" i="5"/>
  <c r="M1093" i="5"/>
  <c r="L1104" i="5"/>
  <c r="N1104" i="5" s="1"/>
  <c r="L3390" i="5"/>
  <c r="N3390" i="5" s="1"/>
  <c r="M3411" i="5"/>
  <c r="M1766" i="5"/>
  <c r="M753" i="5"/>
  <c r="M334" i="5"/>
  <c r="M1284" i="5"/>
  <c r="L1309" i="5"/>
  <c r="N1309" i="5" s="1"/>
  <c r="M3045" i="5"/>
  <c r="L2248" i="5"/>
  <c r="N2248" i="5" s="1"/>
  <c r="L492" i="5"/>
  <c r="N492" i="5" s="1"/>
  <c r="L1767" i="5"/>
  <c r="N1767" i="5" s="1"/>
  <c r="L3922" i="5"/>
  <c r="N3922" i="5" s="1"/>
  <c r="L4257" i="5"/>
  <c r="N4257" i="5" s="1"/>
  <c r="L2086" i="5"/>
  <c r="N2086" i="5" s="1"/>
  <c r="M148" i="5"/>
  <c r="M3447" i="5"/>
  <c r="M3689" i="5"/>
  <c r="M1049" i="5"/>
  <c r="M1689" i="5"/>
  <c r="M3913" i="5"/>
  <c r="M2325" i="5"/>
  <c r="M4181" i="5"/>
  <c r="N1587" i="5"/>
  <c r="L610" i="5"/>
  <c r="N610" i="5" s="1"/>
  <c r="M610" i="5"/>
  <c r="N3221" i="5"/>
  <c r="M3221" i="5"/>
  <c r="L451" i="5"/>
  <c r="N451" i="5" s="1"/>
  <c r="M2958" i="5"/>
  <c r="N3690" i="5"/>
  <c r="L3682" i="5"/>
  <c r="N3682" i="5" s="1"/>
  <c r="L2390" i="5"/>
  <c r="N2390" i="5" s="1"/>
  <c r="L2121" i="5"/>
  <c r="N2121" i="5" s="1"/>
  <c r="L4322" i="5"/>
  <c r="N4322" i="5" s="1"/>
  <c r="M656" i="5"/>
  <c r="L321" i="5"/>
  <c r="N321" i="5" s="1"/>
  <c r="L3661" i="5"/>
  <c r="N3661" i="5" s="1"/>
  <c r="L418" i="5"/>
  <c r="N418" i="5" s="1"/>
  <c r="L499" i="5"/>
  <c r="N499" i="5" s="1"/>
  <c r="M314" i="5"/>
  <c r="M582" i="5"/>
  <c r="L459" i="5"/>
  <c r="N459" i="5" s="1"/>
  <c r="M1812" i="5"/>
  <c r="M89" i="5"/>
  <c r="M4056" i="5"/>
  <c r="M3761" i="5"/>
  <c r="M1276" i="5"/>
  <c r="L1662" i="5"/>
  <c r="N1662" i="5" s="1"/>
  <c r="M658" i="5"/>
  <c r="M3831" i="5"/>
  <c r="M4282" i="5"/>
  <c r="M3099" i="5"/>
  <c r="L1258" i="5"/>
  <c r="N1258" i="5" s="1"/>
  <c r="L2010" i="5"/>
  <c r="N2010" i="5" s="1"/>
  <c r="L3415" i="5"/>
  <c r="N3415" i="5" s="1"/>
  <c r="L774" i="5"/>
  <c r="N774" i="5" s="1"/>
  <c r="M4065" i="5"/>
  <c r="M7" i="5"/>
  <c r="M989" i="5"/>
  <c r="M2347" i="5"/>
  <c r="N4180" i="5"/>
  <c r="L2464" i="5"/>
  <c r="N2464" i="5" s="1"/>
  <c r="L1763" i="5"/>
  <c r="N1763" i="5" s="1"/>
  <c r="M1716" i="5"/>
  <c r="L205" i="5"/>
  <c r="N205" i="5" s="1"/>
  <c r="L394" i="5"/>
  <c r="N394" i="5" s="1"/>
  <c r="L1766" i="5"/>
  <c r="N1766" i="5" s="1"/>
  <c r="L608" i="5"/>
  <c r="N608" i="5" s="1"/>
  <c r="L1284" i="5"/>
  <c r="N1284" i="5" s="1"/>
  <c r="L1214" i="5"/>
  <c r="N1214" i="5" s="1"/>
  <c r="M238" i="5"/>
  <c r="L2988" i="5"/>
  <c r="N2988" i="5" s="1"/>
  <c r="L325" i="5"/>
  <c r="N325" i="5" s="1"/>
  <c r="L450" i="5"/>
  <c r="N450" i="5" s="1"/>
  <c r="L1233" i="5"/>
  <c r="N1233" i="5" s="1"/>
  <c r="M997" i="5"/>
  <c r="L1448" i="5"/>
  <c r="N1448" i="5" s="1"/>
  <c r="M3592" i="5"/>
  <c r="L2396" i="5"/>
  <c r="N2396" i="5" s="1"/>
  <c r="L213" i="5"/>
  <c r="N213" i="5" s="1"/>
  <c r="L4235" i="5"/>
  <c r="N4235" i="5" s="1"/>
  <c r="L1872" i="5"/>
  <c r="N1872" i="5" s="1"/>
  <c r="L392" i="5"/>
  <c r="N392" i="5" s="1"/>
  <c r="L3743" i="5"/>
  <c r="N3743" i="5" s="1"/>
  <c r="L536" i="5"/>
  <c r="N536" i="5" s="1"/>
  <c r="M3029" i="5"/>
  <c r="M2722" i="5"/>
  <c r="M2047" i="5"/>
  <c r="L573" i="5"/>
  <c r="N573" i="5" s="1"/>
  <c r="L1782" i="5"/>
  <c r="N1782" i="5" s="1"/>
  <c r="L3536" i="5"/>
  <c r="N3536" i="5" s="1"/>
  <c r="L429" i="5"/>
  <c r="N429" i="5" s="1"/>
  <c r="L734" i="5"/>
  <c r="N734" i="5" s="1"/>
  <c r="L873" i="5"/>
  <c r="N873" i="5" s="1"/>
  <c r="M4199" i="5"/>
  <c r="L561" i="5"/>
  <c r="N561" i="5" s="1"/>
  <c r="M3837" i="5"/>
  <c r="M170" i="5"/>
  <c r="L1630" i="5"/>
  <c r="N1630" i="5" s="1"/>
  <c r="L2907" i="5"/>
  <c r="N2907" i="5" s="1"/>
  <c r="L4370" i="5"/>
  <c r="N4370" i="5" s="1"/>
  <c r="M1157" i="5"/>
  <c r="L1262" i="5"/>
  <c r="N1262" i="5" s="1"/>
  <c r="L4173" i="5"/>
  <c r="N4173" i="5" s="1"/>
  <c r="L2431" i="5"/>
  <c r="N2431" i="5" s="1"/>
  <c r="L16" i="5"/>
  <c r="N16" i="5" s="1"/>
  <c r="L555" i="5"/>
  <c r="N555" i="5" s="1"/>
  <c r="L2321" i="5"/>
  <c r="N2321" i="5" s="1"/>
  <c r="L577" i="5"/>
  <c r="N577" i="5" s="1"/>
  <c r="L707" i="5"/>
  <c r="N707" i="5" s="1"/>
  <c r="L4174" i="5"/>
  <c r="N4174" i="5" s="1"/>
  <c r="L2322" i="5"/>
  <c r="N2322" i="5" s="1"/>
  <c r="L3653" i="5"/>
  <c r="N3653" i="5" s="1"/>
  <c r="L1486" i="5"/>
  <c r="N1486" i="5" s="1"/>
  <c r="L868" i="5"/>
  <c r="N868" i="5" s="1"/>
  <c r="L510" i="5"/>
  <c r="N510" i="5" s="1"/>
  <c r="L169" i="5"/>
  <c r="N169" i="5" s="1"/>
  <c r="L1079" i="5"/>
  <c r="N1079" i="5" s="1"/>
  <c r="L2122" i="5"/>
  <c r="N2122" i="5" s="1"/>
  <c r="L4156" i="5"/>
  <c r="N4156" i="5" s="1"/>
  <c r="L2889" i="5"/>
  <c r="N2889" i="5" s="1"/>
  <c r="L2350" i="5"/>
  <c r="N2350" i="5" s="1"/>
  <c r="L1530" i="5"/>
  <c r="N1530" i="5" s="1"/>
  <c r="M3743" i="5"/>
  <c r="M536" i="5"/>
  <c r="L2654" i="5"/>
  <c r="N2654" i="5" s="1"/>
  <c r="L1532" i="5"/>
  <c r="N1532" i="5" s="1"/>
  <c r="L146" i="5"/>
  <c r="N146" i="5" s="1"/>
  <c r="M4297" i="5"/>
  <c r="M669" i="5"/>
  <c r="L1053" i="5"/>
  <c r="N1053" i="5" s="1"/>
  <c r="L2959" i="5"/>
  <c r="N2959" i="5" s="1"/>
  <c r="M1646" i="5"/>
  <c r="L3700" i="5"/>
  <c r="N3700" i="5" s="1"/>
  <c r="M2315" i="5"/>
  <c r="M3763" i="5"/>
  <c r="M2866" i="5"/>
  <c r="L2866" i="5"/>
  <c r="N2866" i="5" s="1"/>
  <c r="M3627" i="5"/>
  <c r="L1747" i="5"/>
  <c r="N1747" i="5" s="1"/>
  <c r="M1747" i="5"/>
  <c r="L2174" i="5"/>
  <c r="N2174" i="5" s="1"/>
  <c r="L1329" i="5"/>
  <c r="N1329" i="5" s="1"/>
  <c r="M4232" i="5"/>
  <c r="L4232" i="5"/>
  <c r="N4232" i="5" s="1"/>
  <c r="M2238" i="5"/>
  <c r="L2505" i="5"/>
  <c r="N2505" i="5" s="1"/>
  <c r="L178" i="5"/>
  <c r="N178" i="5" s="1"/>
  <c r="L2108" i="5"/>
  <c r="N2108" i="5" s="1"/>
  <c r="M688" i="5"/>
  <c r="M1680" i="5"/>
  <c r="M579" i="5"/>
  <c r="M313" i="5"/>
  <c r="M1557" i="5"/>
  <c r="L3009" i="5"/>
  <c r="N3009" i="5" s="1"/>
  <c r="L4118" i="5"/>
  <c r="N4118" i="5" s="1"/>
  <c r="L1219" i="5"/>
  <c r="N1219" i="5" s="1"/>
  <c r="L2131" i="5"/>
  <c r="N2131" i="5" s="1"/>
  <c r="L2325" i="5"/>
  <c r="N2325" i="5" s="1"/>
  <c r="M1391" i="5"/>
  <c r="L2838" i="5"/>
  <c r="N2838" i="5" s="1"/>
  <c r="M2774" i="5"/>
  <c r="M1726" i="5"/>
  <c r="M3671" i="5"/>
  <c r="M464" i="5"/>
  <c r="L2187" i="5"/>
  <c r="N2187" i="5" s="1"/>
  <c r="M1559" i="5"/>
  <c r="M2466" i="5"/>
  <c r="M3879" i="5"/>
  <c r="L397" i="5"/>
  <c r="N397" i="5" s="1"/>
  <c r="L4205" i="5"/>
  <c r="N4205" i="5" s="1"/>
  <c r="L1103" i="5"/>
  <c r="N1103" i="5" s="1"/>
  <c r="L2115" i="5"/>
  <c r="N2115" i="5" s="1"/>
  <c r="M1224" i="5"/>
  <c r="M2782" i="5"/>
  <c r="M2461" i="5"/>
  <c r="M118" i="5"/>
  <c r="M1383" i="5"/>
  <c r="L737" i="5"/>
  <c r="N737" i="5" s="1"/>
  <c r="L783" i="5"/>
  <c r="N783" i="5" s="1"/>
  <c r="L3022" i="5"/>
  <c r="N3022" i="5" s="1"/>
  <c r="M122" i="5"/>
  <c r="M3346" i="5"/>
  <c r="L465" i="5"/>
  <c r="N465" i="5" s="1"/>
  <c r="M1405" i="5"/>
  <c r="M886" i="5"/>
  <c r="M3981" i="5"/>
  <c r="M3791" i="5"/>
  <c r="M2679" i="5"/>
  <c r="M1226" i="5"/>
  <c r="M265" i="5"/>
  <c r="M1912" i="5"/>
  <c r="M2814" i="5"/>
  <c r="M1441" i="5"/>
  <c r="M1757" i="5"/>
  <c r="M2192" i="5"/>
  <c r="L741" i="5"/>
  <c r="N741" i="5" s="1"/>
  <c r="M741" i="5"/>
  <c r="L4213" i="5"/>
  <c r="N4213" i="5" s="1"/>
  <c r="L1522" i="5"/>
  <c r="N1522" i="5" s="1"/>
  <c r="L2983" i="5"/>
  <c r="N2983" i="5" s="1"/>
  <c r="L3500" i="5"/>
  <c r="N3500" i="5" s="1"/>
  <c r="L105" i="5"/>
  <c r="N105" i="5" s="1"/>
  <c r="L234" i="5"/>
  <c r="N234" i="5" s="1"/>
  <c r="M2676" i="5"/>
  <c r="L2676" i="5"/>
  <c r="N2676" i="5" s="1"/>
  <c r="M2993" i="5"/>
  <c r="M1492" i="5"/>
  <c r="M2855" i="5"/>
  <c r="M1909" i="5"/>
  <c r="M3251" i="5"/>
  <c r="M1170" i="5"/>
  <c r="M2172" i="5"/>
  <c r="M2716" i="5"/>
  <c r="M4081" i="5"/>
  <c r="L1881" i="5"/>
  <c r="N1881" i="5" s="1"/>
  <c r="L1288" i="5"/>
  <c r="N1288" i="5" s="1"/>
  <c r="L2868" i="5"/>
  <c r="N2868" i="5" s="1"/>
  <c r="L3394" i="5"/>
  <c r="N3394" i="5" s="1"/>
  <c r="M3710" i="5"/>
  <c r="M1817" i="5"/>
  <c r="L1515" i="5"/>
  <c r="N1515" i="5" s="1"/>
  <c r="M1335" i="5"/>
  <c r="M437" i="5"/>
  <c r="M2265" i="5"/>
  <c r="M34" i="5"/>
  <c r="M3965" i="5"/>
  <c r="L2002" i="5"/>
  <c r="N2002" i="5" s="1"/>
  <c r="L1487" i="5"/>
  <c r="N1487" i="5" s="1"/>
  <c r="M703" i="5"/>
  <c r="L3343" i="5"/>
  <c r="N3343" i="5" s="1"/>
  <c r="M925" i="5"/>
  <c r="M3061" i="5"/>
  <c r="M182" i="5"/>
  <c r="M1564" i="5"/>
  <c r="L289" i="5"/>
  <c r="N289" i="5" s="1"/>
  <c r="L3629" i="5"/>
  <c r="N3629" i="5" s="1"/>
  <c r="L837" i="5"/>
  <c r="N837" i="5" s="1"/>
  <c r="M2698" i="5"/>
  <c r="M740" i="5"/>
  <c r="L3050" i="5"/>
  <c r="N3050" i="5" s="1"/>
  <c r="L1495" i="5"/>
  <c r="N1495" i="5" s="1"/>
  <c r="L1116" i="5"/>
  <c r="N1116" i="5" s="1"/>
  <c r="M4178" i="5"/>
  <c r="L2004" i="5"/>
  <c r="N2004" i="5" s="1"/>
  <c r="L252" i="5"/>
  <c r="N252" i="5" s="1"/>
  <c r="M4349" i="5"/>
  <c r="L3791" i="5"/>
  <c r="N3791" i="5" s="1"/>
  <c r="L3275" i="5"/>
  <c r="N3275" i="5" s="1"/>
  <c r="L2679" i="5"/>
  <c r="N2679" i="5" s="1"/>
  <c r="L3817" i="5"/>
  <c r="N3817" i="5" s="1"/>
  <c r="L2304" i="5"/>
  <c r="N2304" i="5" s="1"/>
  <c r="L1757" i="5"/>
  <c r="N1757" i="5" s="1"/>
  <c r="L4362" i="5"/>
  <c r="N4362" i="5" s="1"/>
  <c r="L507" i="5"/>
  <c r="N507" i="5" s="1"/>
  <c r="L2508" i="5"/>
  <c r="N2508" i="5" s="1"/>
  <c r="M2577" i="5"/>
  <c r="N2577" i="5"/>
  <c r="M1016" i="5"/>
  <c r="M2307" i="5"/>
  <c r="M4215" i="5"/>
  <c r="L3039" i="5"/>
  <c r="N3039" i="5" s="1"/>
  <c r="L2380" i="5"/>
  <c r="N2380" i="5" s="1"/>
  <c r="L690" i="5"/>
  <c r="N690" i="5" s="1"/>
  <c r="L4137" i="5"/>
  <c r="N4137" i="5" s="1"/>
  <c r="M3213" i="5"/>
  <c r="M1087" i="5"/>
  <c r="L813" i="5"/>
  <c r="N813" i="5" s="1"/>
  <c r="L4057" i="5"/>
  <c r="N4057" i="5" s="1"/>
  <c r="L3688" i="5"/>
  <c r="N3688" i="5" s="1"/>
  <c r="L1565" i="5"/>
  <c r="N1565" i="5" s="1"/>
  <c r="M2843" i="5"/>
  <c r="M1227" i="5"/>
  <c r="M3355" i="5"/>
  <c r="L2014" i="5"/>
  <c r="N2014" i="5" s="1"/>
  <c r="L3189" i="5"/>
  <c r="N3189" i="5" s="1"/>
  <c r="L248" i="5"/>
  <c r="N248" i="5" s="1"/>
  <c r="M98" i="5"/>
  <c r="L1456" i="5"/>
  <c r="N1456" i="5" s="1"/>
  <c r="L1867" i="5"/>
  <c r="N1867" i="5" s="1"/>
  <c r="L78" i="5"/>
  <c r="N78" i="5" s="1"/>
  <c r="L645" i="5"/>
  <c r="N645" i="5" s="1"/>
  <c r="L1142" i="5"/>
  <c r="N1142" i="5" s="1"/>
  <c r="L2850" i="5"/>
  <c r="N2850" i="5" s="1"/>
  <c r="L182" i="5"/>
  <c r="N182" i="5" s="1"/>
  <c r="M1647" i="5"/>
  <c r="M1780" i="5"/>
  <c r="M3388" i="5"/>
  <c r="L212" i="5"/>
  <c r="N212" i="5" s="1"/>
  <c r="L2698" i="5"/>
  <c r="N2698" i="5" s="1"/>
  <c r="M2913" i="5"/>
  <c r="M1965" i="5"/>
  <c r="L3472" i="5"/>
  <c r="N3472" i="5" s="1"/>
  <c r="M2732" i="5"/>
  <c r="L2945" i="5"/>
  <c r="N2945" i="5" s="1"/>
  <c r="L1160" i="5"/>
  <c r="N1160" i="5" s="1"/>
  <c r="L446" i="5"/>
  <c r="N446" i="5" s="1"/>
  <c r="L220" i="5"/>
  <c r="N220" i="5" s="1"/>
  <c r="L56" i="5"/>
  <c r="N56" i="5" s="1"/>
  <c r="L631" i="5"/>
  <c r="N631" i="5" s="1"/>
  <c r="M631" i="5"/>
  <c r="L943" i="5"/>
  <c r="N943" i="5" s="1"/>
  <c r="L733" i="5"/>
  <c r="N733" i="5" s="1"/>
  <c r="L3669" i="5"/>
  <c r="N3669" i="5" s="1"/>
  <c r="M3669" i="5"/>
  <c r="M1954" i="5"/>
  <c r="L3635" i="5"/>
  <c r="N3635" i="5" s="1"/>
  <c r="L1480" i="5"/>
  <c r="N1480" i="5" s="1"/>
  <c r="L3070" i="5"/>
  <c r="N3070" i="5" s="1"/>
  <c r="L455" i="5"/>
  <c r="N455" i="5" s="1"/>
  <c r="L1422" i="5"/>
  <c r="N1422" i="5" s="1"/>
  <c r="L2950" i="5"/>
  <c r="N2950" i="5" s="1"/>
  <c r="L4336" i="5"/>
  <c r="N4336" i="5" s="1"/>
  <c r="M3894" i="5"/>
  <c r="L1510" i="5"/>
  <c r="N1510" i="5" s="1"/>
  <c r="M2007" i="5"/>
  <c r="L3860" i="5"/>
  <c r="N3860" i="5" s="1"/>
  <c r="M2158" i="5"/>
  <c r="M1301" i="5"/>
  <c r="M3925" i="5"/>
  <c r="M2800" i="5"/>
  <c r="L2185" i="5"/>
  <c r="N2185" i="5" s="1"/>
  <c r="M1282" i="5"/>
  <c r="M3076" i="5"/>
  <c r="M2618" i="5"/>
  <c r="M1670" i="5"/>
  <c r="M3082" i="5"/>
  <c r="M3427" i="5"/>
  <c r="L2614" i="5"/>
  <c r="N2614" i="5" s="1"/>
  <c r="M533" i="5"/>
  <c r="M3838" i="5"/>
  <c r="M1415" i="5"/>
  <c r="L1068" i="5"/>
  <c r="N1068" i="5" s="1"/>
  <c r="L3026" i="5"/>
  <c r="N3026" i="5" s="1"/>
  <c r="M2261" i="5"/>
  <c r="L4184" i="5"/>
  <c r="N4184" i="5" s="1"/>
  <c r="M4017" i="5"/>
  <c r="L329" i="5"/>
  <c r="N329" i="5" s="1"/>
  <c r="L3303" i="5"/>
  <c r="N3303" i="5" s="1"/>
  <c r="L2176" i="5"/>
  <c r="N2176" i="5" s="1"/>
  <c r="L1913" i="5"/>
  <c r="N1913" i="5" s="1"/>
  <c r="M2138" i="5"/>
  <c r="M4229" i="5"/>
  <c r="L1470" i="5"/>
  <c r="N1470" i="5" s="1"/>
  <c r="L2967" i="5"/>
  <c r="N2967" i="5" s="1"/>
  <c r="M4020" i="5"/>
  <c r="M1878" i="5"/>
  <c r="M880" i="5"/>
  <c r="M1357" i="5"/>
  <c r="M562" i="5"/>
  <c r="L2682" i="5"/>
  <c r="N2682" i="5" s="1"/>
  <c r="M483" i="5"/>
  <c r="L3603" i="5"/>
  <c r="N3603" i="5" s="1"/>
  <c r="L3033" i="5"/>
  <c r="N3033" i="5" s="1"/>
  <c r="L2220" i="5"/>
  <c r="N2220" i="5" s="1"/>
  <c r="M1715" i="5"/>
  <c r="L2012" i="5"/>
  <c r="N2012" i="5" s="1"/>
  <c r="L2694" i="5"/>
  <c r="N2694" i="5" s="1"/>
  <c r="L3925" i="5"/>
  <c r="N3925" i="5" s="1"/>
  <c r="L971" i="5"/>
  <c r="N971" i="5" s="1"/>
  <c r="M598" i="5"/>
  <c r="M158" i="5"/>
  <c r="L2607" i="5"/>
  <c r="N2607" i="5" s="1"/>
  <c r="L2773" i="5"/>
  <c r="N2773" i="5" s="1"/>
  <c r="L2524" i="5"/>
  <c r="N2524" i="5" s="1"/>
  <c r="L360" i="5"/>
  <c r="N360" i="5" s="1"/>
  <c r="L4101" i="5"/>
  <c r="N4101" i="5" s="1"/>
  <c r="L3451" i="5"/>
  <c r="N3451" i="5" s="1"/>
  <c r="M2013" i="5"/>
  <c r="M2200" i="5"/>
  <c r="M2686" i="5"/>
  <c r="M2630" i="5"/>
  <c r="L1180" i="5"/>
  <c r="N1180" i="5" s="1"/>
  <c r="M1180" i="5"/>
  <c r="L2696" i="5"/>
  <c r="N2696" i="5" s="1"/>
  <c r="L1614" i="5"/>
  <c r="N1614" i="5" s="1"/>
  <c r="L2618" i="5"/>
  <c r="N2618" i="5" s="1"/>
  <c r="L1786" i="5"/>
  <c r="N1786" i="5" s="1"/>
  <c r="L2730" i="5"/>
  <c r="N2730" i="5" s="1"/>
  <c r="L2198" i="5"/>
  <c r="N2198" i="5" s="1"/>
  <c r="L480" i="5"/>
  <c r="N480" i="5" s="1"/>
  <c r="L3111" i="5"/>
  <c r="N3111" i="5" s="1"/>
  <c r="M3351" i="5"/>
  <c r="L2102" i="5"/>
  <c r="N2102" i="5" s="1"/>
  <c r="M3582" i="5"/>
  <c r="L2641" i="5"/>
  <c r="N2641" i="5" s="1"/>
  <c r="L3891" i="5"/>
  <c r="N3891" i="5" s="1"/>
  <c r="L804" i="5"/>
  <c r="N804" i="5" s="1"/>
  <c r="L1230" i="5"/>
  <c r="N1230" i="5" s="1"/>
  <c r="L3838" i="5"/>
  <c r="N3838" i="5" s="1"/>
  <c r="L828" i="5"/>
  <c r="N828" i="5" s="1"/>
  <c r="M1341" i="5"/>
  <c r="N3405" i="5"/>
  <c r="L1164" i="5"/>
  <c r="N1164" i="5" s="1"/>
  <c r="M3557" i="5"/>
  <c r="L1773" i="5"/>
  <c r="N1773" i="5" s="1"/>
  <c r="L80" i="5"/>
  <c r="N80" i="5" s="1"/>
  <c r="L1834" i="5"/>
  <c r="N1834" i="5" s="1"/>
  <c r="L3122" i="5"/>
  <c r="N3122" i="5" s="1"/>
  <c r="L4020" i="5"/>
  <c r="N4020" i="5" s="1"/>
  <c r="M2420" i="5"/>
  <c r="M4028" i="5"/>
  <c r="L1590" i="5"/>
  <c r="N1590" i="5" s="1"/>
  <c r="L889" i="5"/>
  <c r="N889" i="5" s="1"/>
  <c r="L36" i="5"/>
  <c r="N36" i="5" s="1"/>
  <c r="L3889" i="5"/>
  <c r="N3889" i="5" s="1"/>
  <c r="M1687" i="5"/>
  <c r="M3697" i="5"/>
  <c r="M294" i="5"/>
  <c r="M1476" i="5"/>
  <c r="M3176" i="5"/>
  <c r="M1147" i="5"/>
  <c r="M63" i="5"/>
  <c r="L2671" i="5"/>
  <c r="N2671" i="5" s="1"/>
  <c r="L357" i="5"/>
  <c r="N357" i="5" s="1"/>
  <c r="M1023" i="5"/>
  <c r="M1106" i="5"/>
  <c r="L1410" i="5"/>
  <c r="N1410" i="5" s="1"/>
  <c r="L3433" i="5"/>
  <c r="N3433" i="5" s="1"/>
  <c r="L616" i="5"/>
  <c r="N616" i="5" s="1"/>
  <c r="L3621" i="5"/>
  <c r="N3621" i="5" s="1"/>
  <c r="L917" i="5"/>
  <c r="N917" i="5" s="1"/>
  <c r="L3756" i="5"/>
  <c r="N3756" i="5" s="1"/>
  <c r="L2013" i="5"/>
  <c r="N2013" i="5" s="1"/>
  <c r="L2200" i="5"/>
  <c r="N2200" i="5" s="1"/>
  <c r="L2686" i="5"/>
  <c r="N2686" i="5" s="1"/>
  <c r="L2630" i="5"/>
  <c r="N2630" i="5" s="1"/>
  <c r="L2817" i="5"/>
  <c r="N2817" i="5" s="1"/>
  <c r="L1882" i="5"/>
  <c r="N1882" i="5" s="1"/>
  <c r="L69" i="5"/>
  <c r="N69" i="5" s="1"/>
  <c r="L1697" i="5"/>
  <c r="N1697" i="5" s="1"/>
  <c r="L3332" i="5"/>
  <c r="N3332" i="5" s="1"/>
  <c r="L760" i="5"/>
  <c r="N760" i="5" s="1"/>
  <c r="L3582" i="5"/>
  <c r="N3582" i="5" s="1"/>
  <c r="M2310" i="5"/>
  <c r="M3549" i="5"/>
  <c r="L681" i="5"/>
  <c r="N681" i="5" s="1"/>
  <c r="M1433" i="5"/>
  <c r="M3850" i="5"/>
  <c r="M2398" i="5"/>
  <c r="M3421" i="5"/>
  <c r="L3302" i="5"/>
  <c r="N3302" i="5" s="1"/>
  <c r="L121" i="5"/>
  <c r="N121" i="5" s="1"/>
  <c r="L2398" i="5"/>
  <c r="N2398" i="5" s="1"/>
  <c r="L3021" i="5"/>
  <c r="N3021" i="5" s="1"/>
  <c r="L3834" i="5"/>
  <c r="N3834" i="5" s="1"/>
  <c r="L1796" i="5"/>
  <c r="N1796" i="5" s="1"/>
  <c r="L515" i="5"/>
  <c r="N515" i="5" s="1"/>
  <c r="L2526" i="5"/>
  <c r="N2526" i="5" s="1"/>
  <c r="L3923" i="5"/>
  <c r="N3923" i="5" s="1"/>
  <c r="M1545" i="5"/>
  <c r="L1628" i="5"/>
  <c r="N1628" i="5" s="1"/>
  <c r="M2024" i="5"/>
  <c r="N4237" i="5"/>
  <c r="M2915" i="5"/>
  <c r="N1458" i="5"/>
  <c r="L485" i="5"/>
  <c r="N485" i="5" s="1"/>
  <c r="L2443" i="5"/>
  <c r="N2443" i="5" s="1"/>
  <c r="L2931" i="5"/>
  <c r="N2931" i="5" s="1"/>
  <c r="L2159" i="5"/>
  <c r="N2159" i="5" s="1"/>
  <c r="L807" i="5"/>
  <c r="N807" i="5" s="1"/>
  <c r="M3412" i="5"/>
  <c r="L233" i="5"/>
  <c r="N233" i="5" s="1"/>
  <c r="L2901" i="5"/>
  <c r="N2901" i="5" s="1"/>
  <c r="M1904" i="5"/>
  <c r="L1449" i="5"/>
  <c r="N1449" i="5" s="1"/>
  <c r="L3179" i="5"/>
  <c r="N3179" i="5" s="1"/>
  <c r="M988" i="5"/>
  <c r="L175" i="5"/>
  <c r="N175" i="5" s="1"/>
  <c r="L1401" i="5"/>
  <c r="N1401" i="5" s="1"/>
  <c r="L3201" i="5"/>
  <c r="N3201" i="5" s="1"/>
  <c r="M3442" i="5"/>
  <c r="M970" i="5"/>
  <c r="M3196" i="5"/>
  <c r="L3181" i="5"/>
  <c r="N3181" i="5" s="1"/>
  <c r="M1985" i="5"/>
  <c r="L2146" i="5"/>
  <c r="N2146" i="5" s="1"/>
  <c r="M2731" i="5"/>
  <c r="M1782" i="5"/>
  <c r="L3762" i="5"/>
  <c r="N3762" i="5" s="1"/>
  <c r="L2592" i="5"/>
  <c r="N2592" i="5" s="1"/>
  <c r="L2375" i="5"/>
  <c r="N2375" i="5" s="1"/>
  <c r="L1134" i="5"/>
  <c r="N1134" i="5" s="1"/>
  <c r="L244" i="5"/>
  <c r="N244" i="5" s="1"/>
  <c r="L1635" i="5"/>
  <c r="N1635" i="5" s="1"/>
  <c r="L1017" i="5"/>
  <c r="N1017" i="5" s="1"/>
  <c r="M4134" i="5"/>
  <c r="L3935" i="5"/>
  <c r="N3935" i="5" s="1"/>
  <c r="L1029" i="5"/>
  <c r="N1029" i="5" s="1"/>
  <c r="L3575" i="5"/>
  <c r="N3575" i="5" s="1"/>
  <c r="L1941" i="5"/>
  <c r="N1941" i="5" s="1"/>
  <c r="M2579" i="5"/>
  <c r="L439" i="5"/>
  <c r="N439" i="5" s="1"/>
  <c r="M439" i="5"/>
  <c r="L840" i="5"/>
  <c r="N840" i="5" s="1"/>
  <c r="M4115" i="5"/>
  <c r="L2294" i="5"/>
  <c r="N2294" i="5" s="1"/>
  <c r="L4045" i="5"/>
  <c r="N4045" i="5" s="1"/>
  <c r="M4045" i="5"/>
  <c r="L4108" i="5"/>
  <c r="N4108" i="5" s="1"/>
  <c r="M4108" i="5"/>
  <c r="M1400" i="5"/>
  <c r="L197" i="5"/>
  <c r="N197" i="5" s="1"/>
  <c r="M64" i="5"/>
  <c r="L1904" i="5"/>
  <c r="N1904" i="5" s="1"/>
  <c r="L864" i="5"/>
  <c r="N864" i="5" s="1"/>
  <c r="L3893" i="5"/>
  <c r="N3893" i="5" s="1"/>
  <c r="L161" i="5"/>
  <c r="N161" i="5" s="1"/>
  <c r="L3442" i="5"/>
  <c r="N3442" i="5" s="1"/>
  <c r="L3196" i="5"/>
  <c r="N3196" i="5" s="1"/>
  <c r="M4363" i="5"/>
  <c r="M2689" i="5"/>
  <c r="M1373" i="5"/>
  <c r="L1883" i="5"/>
  <c r="N1883" i="5" s="1"/>
  <c r="L3855" i="5"/>
  <c r="N3855" i="5" s="1"/>
  <c r="L2148" i="5"/>
  <c r="N2148" i="5" s="1"/>
  <c r="M2084" i="5"/>
  <c r="N4152" i="5"/>
  <c r="M322" i="5"/>
  <c r="L3990" i="5"/>
  <c r="N3990" i="5" s="1"/>
  <c r="M4244" i="5"/>
  <c r="L931" i="5"/>
  <c r="N931" i="5" s="1"/>
  <c r="M799" i="5"/>
  <c r="M3732" i="5"/>
  <c r="M843" i="5"/>
  <c r="M105" i="5"/>
  <c r="M234" i="5"/>
  <c r="M491" i="5"/>
  <c r="L818" i="5"/>
  <c r="N818" i="5" s="1"/>
  <c r="M1395" i="5"/>
  <c r="L559" i="5"/>
  <c r="N559" i="5" s="1"/>
  <c r="L3278" i="5"/>
  <c r="N3278" i="5" s="1"/>
  <c r="M1653" i="5"/>
  <c r="L4058" i="5"/>
  <c r="N4058" i="5" s="1"/>
  <c r="L4097" i="5"/>
  <c r="N4097" i="5" s="1"/>
  <c r="M4097" i="5"/>
  <c r="L102" i="5"/>
  <c r="N102" i="5" s="1"/>
  <c r="M495" i="5"/>
  <c r="L3163" i="5"/>
  <c r="N3163" i="5" s="1"/>
  <c r="L4200" i="5"/>
  <c r="N4200" i="5" s="1"/>
  <c r="L4211" i="5"/>
  <c r="N4211" i="5" s="1"/>
  <c r="L1935" i="5"/>
  <c r="N1935" i="5" s="1"/>
  <c r="M1430" i="5"/>
  <c r="M995" i="5"/>
  <c r="L373" i="5"/>
  <c r="N373" i="5" s="1"/>
  <c r="L2806" i="5"/>
  <c r="N2806" i="5" s="1"/>
  <c r="L1488" i="5"/>
  <c r="N1488" i="5" s="1"/>
  <c r="M1972" i="5"/>
  <c r="L725" i="5"/>
  <c r="N725" i="5" s="1"/>
  <c r="L2319" i="5"/>
  <c r="N2319" i="5" s="1"/>
  <c r="N3984" i="5"/>
  <c r="L3896" i="5"/>
  <c r="N3896" i="5" s="1"/>
  <c r="L1592" i="5"/>
  <c r="N1592" i="5" s="1"/>
  <c r="L2998" i="5"/>
  <c r="N2998" i="5" s="1"/>
  <c r="M3064" i="5"/>
  <c r="L2138" i="5"/>
  <c r="N2138" i="5" s="1"/>
  <c r="L3940" i="5"/>
  <c r="N3940" i="5" s="1"/>
  <c r="M858" i="5"/>
  <c r="L1013" i="5"/>
  <c r="N1013" i="5" s="1"/>
  <c r="L1755" i="5"/>
  <c r="N1755" i="5" s="1"/>
  <c r="L1688" i="5"/>
  <c r="N1688" i="5" s="1"/>
  <c r="L3079" i="5"/>
  <c r="N3079" i="5" s="1"/>
  <c r="M2796" i="5"/>
  <c r="L330" i="5"/>
  <c r="N330" i="5" s="1"/>
  <c r="L1765" i="5"/>
  <c r="N1765" i="5" s="1"/>
  <c r="L4135" i="5"/>
  <c r="N4135" i="5" s="1"/>
  <c r="L824" i="5"/>
  <c r="N824" i="5" s="1"/>
  <c r="L2877" i="5"/>
  <c r="N2877" i="5" s="1"/>
  <c r="L3811" i="5"/>
  <c r="N3811" i="5" s="1"/>
  <c r="L677" i="5"/>
  <c r="N677" i="5" s="1"/>
  <c r="L2178" i="5"/>
  <c r="N2178" i="5" s="1"/>
  <c r="M2262" i="5"/>
  <c r="M2459" i="5"/>
  <c r="L979" i="5"/>
  <c r="N979" i="5" s="1"/>
  <c r="M1025" i="5"/>
  <c r="M2601" i="5"/>
  <c r="M2069" i="5"/>
  <c r="L1269" i="5"/>
  <c r="N1269" i="5" s="1"/>
  <c r="L720" i="5"/>
  <c r="N720" i="5" s="1"/>
  <c r="L362" i="5"/>
  <c r="N362" i="5" s="1"/>
  <c r="M4305" i="5"/>
  <c r="L127" i="5"/>
  <c r="N127" i="5" s="1"/>
  <c r="M761" i="5"/>
  <c r="L364" i="5"/>
  <c r="N364" i="5" s="1"/>
  <c r="L1989" i="5"/>
  <c r="N1989" i="5" s="1"/>
  <c r="M1760" i="5"/>
  <c r="M920" i="5"/>
  <c r="M3271" i="5"/>
  <c r="M2080" i="5"/>
  <c r="L1779" i="5"/>
  <c r="N1779" i="5" s="1"/>
  <c r="L1810" i="5"/>
  <c r="N1810" i="5" s="1"/>
  <c r="L2453" i="5"/>
  <c r="N2453" i="5" s="1"/>
  <c r="L730" i="5"/>
  <c r="N730" i="5" s="1"/>
  <c r="M2823" i="5"/>
  <c r="M3541" i="5"/>
  <c r="L3330" i="5"/>
  <c r="N3330" i="5" s="1"/>
  <c r="L2620" i="5"/>
  <c r="N2620" i="5" s="1"/>
  <c r="L3553" i="5"/>
  <c r="N3553" i="5" s="1"/>
  <c r="L1451" i="5"/>
  <c r="N1451" i="5" s="1"/>
  <c r="L2339" i="5"/>
  <c r="N2339" i="5" s="1"/>
  <c r="L944" i="5"/>
  <c r="N944" i="5" s="1"/>
  <c r="M3310" i="5"/>
  <c r="M2377" i="5"/>
  <c r="M2111" i="5"/>
  <c r="M557" i="5"/>
  <c r="L3401" i="5"/>
  <c r="N3401" i="5" s="1"/>
  <c r="M116" i="5"/>
  <c r="M4387" i="5"/>
  <c r="M4103" i="5"/>
  <c r="M4002" i="5"/>
  <c r="M3084" i="5"/>
  <c r="M2979" i="5"/>
  <c r="L3871" i="5"/>
  <c r="N3871" i="5" s="1"/>
  <c r="L37" i="5"/>
  <c r="N37" i="5" s="1"/>
  <c r="L2199" i="5"/>
  <c r="N2199" i="5" s="1"/>
  <c r="M546" i="5"/>
  <c r="L4105" i="5"/>
  <c r="N4105" i="5" s="1"/>
  <c r="L1346" i="5"/>
  <c r="N1346" i="5" s="1"/>
  <c r="M4032" i="5"/>
  <c r="L1257" i="5"/>
  <c r="N1257" i="5" s="1"/>
  <c r="L145" i="5"/>
  <c r="N145" i="5" s="1"/>
  <c r="M3562" i="5"/>
  <c r="M3866" i="5"/>
  <c r="L1320" i="5"/>
  <c r="N1320" i="5" s="1"/>
  <c r="L317" i="5"/>
  <c r="N317" i="5" s="1"/>
  <c r="M3681" i="5"/>
  <c r="M2124" i="5"/>
  <c r="L1529" i="5"/>
  <c r="N1529" i="5" s="1"/>
  <c r="M3292" i="5"/>
  <c r="M149" i="5"/>
  <c r="M277" i="5"/>
  <c r="L629" i="5"/>
  <c r="N629" i="5" s="1"/>
  <c r="L2617" i="5"/>
  <c r="N2617" i="5" s="1"/>
  <c r="M40" i="5"/>
  <c r="M1573" i="5"/>
  <c r="L4305" i="5"/>
  <c r="N4305" i="5" s="1"/>
  <c r="L2270" i="5"/>
  <c r="N2270" i="5" s="1"/>
  <c r="L1485" i="5"/>
  <c r="N1485" i="5" s="1"/>
  <c r="L1120" i="5"/>
  <c r="N1120" i="5" s="1"/>
  <c r="L548" i="5"/>
  <c r="N548" i="5" s="1"/>
  <c r="M1245" i="5"/>
  <c r="L2928" i="5"/>
  <c r="N2928" i="5" s="1"/>
  <c r="L1764" i="5"/>
  <c r="N1764" i="5" s="1"/>
  <c r="M3438" i="5"/>
  <c r="L2080" i="5"/>
  <c r="N2080" i="5" s="1"/>
  <c r="M3953" i="5"/>
  <c r="M3516" i="5"/>
  <c r="N1264" i="5"/>
  <c r="M1743" i="5"/>
  <c r="M4119" i="5"/>
  <c r="L2377" i="5"/>
  <c r="N2377" i="5" s="1"/>
  <c r="L222" i="5"/>
  <c r="N222" i="5" s="1"/>
  <c r="M4281" i="5"/>
  <c r="M1481" i="5"/>
  <c r="L3100" i="5"/>
  <c r="N3100" i="5" s="1"/>
  <c r="L1830" i="5"/>
  <c r="N1830" i="5" s="1"/>
  <c r="L1633" i="5"/>
  <c r="N1633" i="5" s="1"/>
  <c r="M199" i="5"/>
  <c r="L347" i="5"/>
  <c r="N347" i="5" s="1"/>
  <c r="L3835" i="5"/>
  <c r="N3835" i="5" s="1"/>
  <c r="L2506" i="5"/>
  <c r="N2506" i="5" s="1"/>
  <c r="L1300" i="5"/>
  <c r="N1300" i="5" s="1"/>
  <c r="L3476" i="5"/>
  <c r="N3476" i="5" s="1"/>
  <c r="L3571" i="5"/>
  <c r="N3571" i="5" s="1"/>
  <c r="M3131" i="5"/>
  <c r="M4207" i="5"/>
  <c r="M1887" i="5"/>
  <c r="L438" i="5"/>
  <c r="N438" i="5" s="1"/>
  <c r="L404" i="5"/>
  <c r="N404" i="5" s="1"/>
  <c r="M1636" i="5"/>
  <c r="M719" i="5"/>
  <c r="M2954" i="5"/>
  <c r="M83" i="5"/>
  <c r="L1253" i="5"/>
  <c r="N1253" i="5" s="1"/>
  <c r="L1353" i="5"/>
  <c r="N1353" i="5" s="1"/>
  <c r="L1035" i="5"/>
  <c r="N1035" i="5" s="1"/>
  <c r="L1974" i="5"/>
  <c r="N1974" i="5" s="1"/>
  <c r="M3774" i="5"/>
  <c r="M1884" i="5"/>
  <c r="M728" i="5"/>
  <c r="M71" i="5"/>
  <c r="L54" i="5"/>
  <c r="N54" i="5" s="1"/>
  <c r="L45" i="5"/>
  <c r="N45" i="5" s="1"/>
  <c r="L2342" i="5"/>
  <c r="N2342" i="5" s="1"/>
  <c r="L3301" i="5"/>
  <c r="N3301" i="5" s="1"/>
  <c r="L3048" i="5"/>
  <c r="N3048" i="5" s="1"/>
  <c r="L2495" i="5"/>
  <c r="N2495" i="5" s="1"/>
  <c r="M251" i="5"/>
  <c r="L3108" i="5"/>
  <c r="N3108" i="5" s="1"/>
  <c r="M3406" i="5"/>
  <c r="L3719" i="5"/>
  <c r="N3719" i="5" s="1"/>
  <c r="L257" i="5"/>
  <c r="N257" i="5" s="1"/>
  <c r="L575" i="5"/>
  <c r="N575" i="5" s="1"/>
  <c r="L2941" i="5"/>
  <c r="N2941" i="5" s="1"/>
  <c r="M1682" i="5"/>
  <c r="L3920" i="5"/>
  <c r="N3920" i="5" s="1"/>
  <c r="L2897" i="5"/>
  <c r="N2897" i="5" s="1"/>
  <c r="L3524" i="5"/>
  <c r="N3524" i="5" s="1"/>
  <c r="L3670" i="5"/>
  <c r="N3670" i="5" s="1"/>
  <c r="M710" i="5"/>
  <c r="L710" i="5"/>
  <c r="N710" i="5" s="1"/>
  <c r="L3257" i="5"/>
  <c r="N3257" i="5" s="1"/>
  <c r="L2727" i="5"/>
  <c r="N2727" i="5" s="1"/>
  <c r="L3647" i="5"/>
  <c r="N3647" i="5" s="1"/>
  <c r="L3936" i="5"/>
  <c r="N3936" i="5" s="1"/>
  <c r="L3020" i="5"/>
  <c r="N3020" i="5" s="1"/>
  <c r="M3020" i="5"/>
  <c r="L1228" i="5"/>
  <c r="N1228" i="5" s="1"/>
  <c r="L1581" i="5"/>
  <c r="N1581" i="5" s="1"/>
  <c r="L3180" i="5"/>
  <c r="N3180" i="5" s="1"/>
  <c r="M3888" i="5"/>
  <c r="L3997" i="5"/>
  <c r="N3997" i="5" s="1"/>
  <c r="M1055" i="5"/>
  <c r="M23" i="5"/>
  <c r="M3958" i="5"/>
  <c r="L4128" i="5"/>
  <c r="N4128" i="5" s="1"/>
  <c r="L1663" i="5"/>
  <c r="N1663" i="5" s="1"/>
  <c r="L1743" i="5"/>
  <c r="N1743" i="5" s="1"/>
  <c r="L1100" i="5"/>
  <c r="N1100" i="5" s="1"/>
  <c r="L2933" i="5"/>
  <c r="N2933" i="5" s="1"/>
  <c r="M2602" i="5"/>
  <c r="M3150" i="5"/>
  <c r="L3881" i="5"/>
  <c r="N3881" i="5" s="1"/>
  <c r="L2462" i="5"/>
  <c r="N2462" i="5" s="1"/>
  <c r="M870" i="5"/>
  <c r="L3779" i="5"/>
  <c r="N3779" i="5" s="1"/>
  <c r="L2929" i="5"/>
  <c r="N2929" i="5" s="1"/>
  <c r="L4119" i="5"/>
  <c r="N4119" i="5" s="1"/>
  <c r="M1840" i="5"/>
  <c r="M2091" i="5"/>
  <c r="M3705" i="5"/>
  <c r="L3087" i="5"/>
  <c r="N3087" i="5" s="1"/>
  <c r="L3908" i="5"/>
  <c r="N3908" i="5" s="1"/>
  <c r="L1324" i="5"/>
  <c r="N1324" i="5" s="1"/>
  <c r="L3561" i="5"/>
  <c r="N3561" i="5" s="1"/>
  <c r="L2409" i="5"/>
  <c r="N2409" i="5" s="1"/>
  <c r="L2927" i="5"/>
  <c r="N2927" i="5" s="1"/>
  <c r="L368" i="5"/>
  <c r="N368" i="5" s="1"/>
  <c r="L1073" i="5"/>
  <c r="N1073" i="5" s="1"/>
  <c r="L4191" i="5"/>
  <c r="N4191" i="5" s="1"/>
  <c r="L4138" i="5"/>
  <c r="N4138" i="5" s="1"/>
  <c r="L3934" i="5"/>
  <c r="N3934" i="5" s="1"/>
  <c r="L199" i="5"/>
  <c r="N199" i="5" s="1"/>
  <c r="M811" i="5"/>
  <c r="L811" i="5"/>
  <c r="N811" i="5" s="1"/>
  <c r="M2794" i="5"/>
  <c r="L4315" i="5"/>
  <c r="N4315" i="5" s="1"/>
  <c r="L2595" i="5"/>
  <c r="N2595" i="5" s="1"/>
  <c r="L4293" i="5"/>
  <c r="N4293" i="5" s="1"/>
  <c r="L30" i="5"/>
  <c r="N30" i="5" s="1"/>
  <c r="L1161" i="5"/>
  <c r="N1161" i="5" s="1"/>
  <c r="L1928" i="5"/>
  <c r="N1928" i="5" s="1"/>
  <c r="L1060" i="5"/>
  <c r="N1060" i="5" s="1"/>
  <c r="M2206" i="5"/>
  <c r="M1036" i="5"/>
  <c r="L1723" i="5"/>
  <c r="N1723" i="5" s="1"/>
  <c r="M3769" i="5"/>
  <c r="L319" i="5"/>
  <c r="N319" i="5" s="1"/>
  <c r="L1703" i="5"/>
  <c r="N1703" i="5" s="1"/>
  <c r="L2563" i="5"/>
  <c r="N2563" i="5" s="1"/>
  <c r="L3565" i="5"/>
  <c r="N3565" i="5" s="1"/>
  <c r="M1183" i="5"/>
  <c r="L3680" i="5"/>
  <c r="N3680" i="5" s="1"/>
  <c r="L777" i="5"/>
  <c r="N777" i="5" s="1"/>
  <c r="L3060" i="5"/>
  <c r="N3060" i="5" s="1"/>
  <c r="M4213" i="5"/>
  <c r="M1522" i="5"/>
  <c r="L1501" i="5"/>
  <c r="N1501" i="5" s="1"/>
  <c r="M4340" i="5"/>
  <c r="M1274" i="5"/>
  <c r="L728" i="5"/>
  <c r="N728" i="5" s="1"/>
  <c r="L71" i="5"/>
  <c r="N71" i="5" s="1"/>
  <c r="L1359" i="5"/>
  <c r="N1359" i="5" s="1"/>
  <c r="L1849" i="5"/>
  <c r="N1849" i="5" s="1"/>
  <c r="M1865" i="5"/>
  <c r="L2378" i="5"/>
  <c r="N2378" i="5" s="1"/>
  <c r="L1983" i="5"/>
  <c r="N1983" i="5" s="1"/>
  <c r="L1313" i="5"/>
  <c r="N1313" i="5" s="1"/>
  <c r="L312" i="5"/>
  <c r="N312" i="5" s="1"/>
  <c r="L2534" i="5"/>
  <c r="N2534" i="5" s="1"/>
  <c r="M2220" i="5"/>
  <c r="M2957" i="5"/>
  <c r="M2694" i="5"/>
  <c r="M1960" i="5"/>
  <c r="L3608" i="5"/>
  <c r="N3608" i="5" s="1"/>
  <c r="L3788" i="5"/>
  <c r="N3788" i="5" s="1"/>
  <c r="L275" i="5"/>
  <c r="N275" i="5" s="1"/>
  <c r="L3512" i="5"/>
  <c r="N3512" i="5" s="1"/>
  <c r="L353" i="5"/>
  <c r="N353" i="5" s="1"/>
  <c r="L2416" i="5"/>
  <c r="N2416" i="5" s="1"/>
  <c r="L3183" i="5"/>
  <c r="N3183" i="5" s="1"/>
  <c r="L3615" i="5"/>
  <c r="N3615" i="5" s="1"/>
  <c r="L4377" i="5"/>
  <c r="N4377" i="5" s="1"/>
  <c r="L1997" i="5"/>
  <c r="N1997" i="5" s="1"/>
  <c r="L1393" i="5"/>
  <c r="N1393" i="5" s="1"/>
  <c r="L3145" i="5"/>
  <c r="N3145" i="5" s="1"/>
  <c r="M909" i="5"/>
  <c r="L4365" i="5"/>
  <c r="N4365" i="5" s="1"/>
  <c r="L1055" i="5"/>
  <c r="N1055" i="5" s="1"/>
  <c r="L23" i="5"/>
  <c r="N23" i="5" s="1"/>
  <c r="M4280" i="5"/>
  <c r="M3509" i="5"/>
  <c r="M4101" i="5"/>
  <c r="L3602" i="5"/>
  <c r="N3602" i="5" s="1"/>
  <c r="L4187" i="5"/>
  <c r="N4187" i="5" s="1"/>
  <c r="L3746" i="5"/>
  <c r="N3746" i="5" s="1"/>
  <c r="M2278" i="5"/>
  <c r="L1137" i="5"/>
  <c r="N1137" i="5" s="1"/>
  <c r="L1840" i="5"/>
  <c r="N1840" i="5" s="1"/>
  <c r="M600" i="5"/>
  <c r="M1078" i="5"/>
  <c r="L2745" i="5"/>
  <c r="N2745" i="5" s="1"/>
  <c r="M2593" i="5"/>
  <c r="L754" i="5"/>
  <c r="N754" i="5" s="1"/>
  <c r="L1045" i="5"/>
  <c r="N1045" i="5" s="1"/>
  <c r="M293" i="5"/>
  <c r="M3208" i="5"/>
  <c r="N332" i="5"/>
  <c r="L1072" i="5"/>
  <c r="N1072" i="5" s="1"/>
  <c r="N1790" i="5"/>
  <c r="N3290" i="5"/>
  <c r="L1198" i="5"/>
  <c r="N1198" i="5" s="1"/>
  <c r="M342" i="5"/>
  <c r="L1894" i="5"/>
  <c r="N1894" i="5" s="1"/>
  <c r="M1251" i="5"/>
  <c r="L476" i="5"/>
  <c r="N476" i="5" s="1"/>
  <c r="L4329" i="5"/>
  <c r="N4329" i="5" s="1"/>
  <c r="M4329" i="5"/>
  <c r="L293" i="5"/>
  <c r="N293" i="5" s="1"/>
  <c r="M1717" i="5"/>
  <c r="M1829" i="5"/>
  <c r="L2370" i="5"/>
  <c r="N2370" i="5" s="1"/>
  <c r="L2093" i="5"/>
  <c r="N2093" i="5" s="1"/>
  <c r="L680" i="5"/>
  <c r="N680" i="5" s="1"/>
  <c r="L2156" i="5"/>
  <c r="N2156" i="5" s="1"/>
  <c r="L2778" i="5"/>
  <c r="N2778" i="5" s="1"/>
  <c r="L2636" i="5"/>
  <c r="N2636" i="5" s="1"/>
  <c r="L2251" i="5"/>
  <c r="N2251" i="5" s="1"/>
  <c r="M173" i="5"/>
  <c r="M1750" i="5"/>
  <c r="M933" i="5"/>
  <c r="M167" i="5"/>
  <c r="M3164" i="5"/>
  <c r="M3985" i="5"/>
  <c r="M2572" i="5"/>
  <c r="M4256" i="5"/>
  <c r="M1625" i="5"/>
  <c r="L4048" i="5"/>
  <c r="N4048" i="5" s="1"/>
  <c r="M4127" i="5"/>
  <c r="L895" i="5"/>
  <c r="N895" i="5" s="1"/>
  <c r="L1136" i="5"/>
  <c r="N1136" i="5" s="1"/>
  <c r="M506" i="5"/>
  <c r="M1033" i="5"/>
  <c r="L2919" i="5"/>
  <c r="N2919" i="5" s="1"/>
  <c r="M2151" i="5"/>
  <c r="M2747" i="5"/>
  <c r="M4019" i="5"/>
  <c r="M3102" i="5"/>
  <c r="M3986" i="5"/>
  <c r="L3391" i="5"/>
  <c r="N3391" i="5" s="1"/>
  <c r="M2663" i="5"/>
  <c r="L3485" i="5"/>
  <c r="N3485" i="5" s="1"/>
  <c r="M3468" i="5"/>
  <c r="L1906" i="5"/>
  <c r="N1906" i="5" s="1"/>
  <c r="M2218" i="5"/>
  <c r="L1523" i="5"/>
  <c r="N1523" i="5" s="1"/>
  <c r="M4259" i="5"/>
  <c r="M2195" i="5"/>
  <c r="M2728" i="5"/>
  <c r="L3503" i="5"/>
  <c r="N3503" i="5" s="1"/>
  <c r="M3595" i="5"/>
  <c r="M1248" i="5"/>
  <c r="M612" i="5"/>
  <c r="L1279" i="5"/>
  <c r="N1279" i="5" s="1"/>
  <c r="M1046" i="5"/>
  <c r="L822" i="5"/>
  <c r="N822" i="5" s="1"/>
  <c r="L2267" i="5"/>
  <c r="N2267" i="5" s="1"/>
  <c r="L2188" i="5"/>
  <c r="N2188" i="5" s="1"/>
  <c r="L1084" i="5"/>
  <c r="N1084" i="5" s="1"/>
  <c r="L877" i="5"/>
  <c r="N877" i="5" s="1"/>
  <c r="L1092" i="5"/>
  <c r="N1092" i="5" s="1"/>
  <c r="L1717" i="5"/>
  <c r="N1717" i="5" s="1"/>
  <c r="L1205" i="5"/>
  <c r="N1205" i="5" s="1"/>
  <c r="L1048" i="5"/>
  <c r="N1048" i="5" s="1"/>
  <c r="L2623" i="5"/>
  <c r="N2623" i="5" s="1"/>
  <c r="L4019" i="5"/>
  <c r="N4019" i="5" s="1"/>
  <c r="M1853" i="5"/>
  <c r="M1229" i="5"/>
  <c r="M3049" i="5"/>
  <c r="L4005" i="5"/>
  <c r="N4005" i="5" s="1"/>
  <c r="L1290" i="5"/>
  <c r="N1290" i="5" s="1"/>
  <c r="M630" i="5"/>
  <c r="M3212" i="5"/>
  <c r="M2966" i="5"/>
  <c r="L3969" i="5"/>
  <c r="N3969" i="5" s="1"/>
  <c r="L1498" i="5"/>
  <c r="N1498" i="5" s="1"/>
  <c r="M852" i="5"/>
  <c r="L3012" i="5"/>
  <c r="N3012" i="5" s="1"/>
  <c r="L3862" i="5"/>
  <c r="N3862" i="5" s="1"/>
  <c r="L1248" i="5"/>
  <c r="N1248" i="5" s="1"/>
  <c r="L3227" i="5"/>
  <c r="N3227" i="5" s="1"/>
  <c r="M193" i="5"/>
  <c r="L3136" i="5"/>
  <c r="N3136" i="5" s="1"/>
  <c r="L1046" i="5"/>
  <c r="N1046" i="5" s="1"/>
  <c r="L2400" i="5"/>
  <c r="N2400" i="5" s="1"/>
  <c r="M3949" i="5"/>
  <c r="M3588" i="5"/>
  <c r="M589" i="5"/>
  <c r="L1151" i="5"/>
  <c r="N1151" i="5" s="1"/>
  <c r="L3703" i="5"/>
  <c r="N3703" i="5" s="1"/>
  <c r="M2627" i="5"/>
  <c r="L549" i="5"/>
  <c r="N549" i="5" s="1"/>
  <c r="L2572" i="5"/>
  <c r="N2572" i="5" s="1"/>
  <c r="L1566" i="5"/>
  <c r="N1566" i="5" s="1"/>
  <c r="L260" i="5"/>
  <c r="N260" i="5" s="1"/>
  <c r="L1117" i="5"/>
  <c r="N1117" i="5" s="1"/>
  <c r="M1797" i="5"/>
  <c r="M4022" i="5"/>
  <c r="M2160" i="5"/>
  <c r="M2779" i="5"/>
  <c r="L993" i="5"/>
  <c r="N993" i="5" s="1"/>
  <c r="L3667" i="5"/>
  <c r="N3667" i="5" s="1"/>
  <c r="L3024" i="5"/>
  <c r="N3024" i="5" s="1"/>
  <c r="M3615" i="5"/>
  <c r="L748" i="5"/>
  <c r="N748" i="5" s="1"/>
  <c r="L3034" i="5"/>
  <c r="N3034" i="5" s="1"/>
  <c r="L3725" i="5"/>
  <c r="N3725" i="5" s="1"/>
  <c r="L3518" i="5"/>
  <c r="N3518" i="5" s="1"/>
  <c r="L2382" i="5"/>
  <c r="N2382" i="5" s="1"/>
  <c r="L2165" i="5"/>
  <c r="N2165" i="5" s="1"/>
  <c r="M887" i="5"/>
  <c r="M1922" i="5"/>
  <c r="L407" i="5"/>
  <c r="N407" i="5" s="1"/>
  <c r="L2001" i="5"/>
  <c r="N2001" i="5" s="1"/>
  <c r="L684" i="5"/>
  <c r="N684" i="5" s="1"/>
  <c r="L3537" i="5"/>
  <c r="N3537" i="5" s="1"/>
  <c r="L4231" i="5"/>
  <c r="N4231" i="5" s="1"/>
  <c r="M2607" i="5"/>
  <c r="L918" i="5"/>
  <c r="N918" i="5" s="1"/>
  <c r="M941" i="5"/>
  <c r="L2489" i="5"/>
  <c r="N2489" i="5" s="1"/>
  <c r="L1756" i="5"/>
  <c r="N1756" i="5" s="1"/>
  <c r="L852" i="5"/>
  <c r="N852" i="5" s="1"/>
  <c r="M3319" i="5"/>
  <c r="M2009" i="5"/>
  <c r="L4259" i="5"/>
  <c r="N4259" i="5" s="1"/>
  <c r="L2195" i="5"/>
  <c r="N2195" i="5" s="1"/>
  <c r="L4223" i="5"/>
  <c r="N4223" i="5" s="1"/>
  <c r="L2728" i="5"/>
  <c r="N2728" i="5" s="1"/>
  <c r="M1066" i="5"/>
  <c r="L666" i="5"/>
  <c r="N666" i="5" s="1"/>
  <c r="L193" i="5"/>
  <c r="N193" i="5" s="1"/>
  <c r="L3949" i="5"/>
  <c r="N3949" i="5" s="1"/>
  <c r="M3892" i="5"/>
  <c r="L803" i="5"/>
  <c r="N803" i="5" s="1"/>
  <c r="M1614" i="5"/>
  <c r="M2763" i="5"/>
  <c r="N471" i="5"/>
  <c r="L2557" i="5"/>
  <c r="N2557" i="5" s="1"/>
  <c r="L3331" i="5"/>
  <c r="N3331" i="5" s="1"/>
  <c r="L4022" i="5"/>
  <c r="N4022" i="5" s="1"/>
  <c r="M3636" i="5"/>
  <c r="L1349" i="5"/>
  <c r="N1349" i="5" s="1"/>
  <c r="L940" i="5"/>
  <c r="N940" i="5" s="1"/>
  <c r="L2900" i="5"/>
  <c r="N2900" i="5" s="1"/>
  <c r="L15" i="5"/>
  <c r="N15" i="5" s="1"/>
  <c r="L3466" i="5"/>
  <c r="N3466" i="5" s="1"/>
  <c r="L3237" i="5"/>
  <c r="N3237" i="5" s="1"/>
  <c r="L1618" i="5"/>
  <c r="N1618" i="5" s="1"/>
  <c r="L726" i="5"/>
  <c r="N726" i="5" s="1"/>
  <c r="M1202" i="5"/>
  <c r="M2798" i="5"/>
  <c r="L2663" i="5"/>
  <c r="N2663" i="5" s="1"/>
  <c r="L4089" i="5"/>
  <c r="N4089" i="5" s="1"/>
  <c r="L1222" i="5"/>
  <c r="N1222" i="5" s="1"/>
  <c r="M1222" i="5"/>
  <c r="L1490" i="5"/>
  <c r="N1490" i="5" s="1"/>
  <c r="M3780" i="5"/>
  <c r="M1064" i="5"/>
  <c r="L49" i="5"/>
  <c r="N49" i="5" s="1"/>
  <c r="L1464" i="5"/>
  <c r="N1464" i="5" s="1"/>
  <c r="L2763" i="5"/>
  <c r="N2763" i="5" s="1"/>
  <c r="L2890" i="5"/>
  <c r="N2890" i="5" s="1"/>
  <c r="L3659" i="5"/>
  <c r="N3659" i="5" s="1"/>
  <c r="L279" i="5"/>
  <c r="N279" i="5" s="1"/>
  <c r="L2642" i="5"/>
  <c r="N2642" i="5" s="1"/>
  <c r="L3929" i="5"/>
  <c r="N3929" i="5" s="1"/>
  <c r="L3856" i="5"/>
  <c r="N3856" i="5" s="1"/>
  <c r="M2854" i="5"/>
  <c r="M3171" i="5"/>
  <c r="L3611" i="5"/>
  <c r="N3611" i="5" s="1"/>
  <c r="M3440" i="5"/>
  <c r="L1806" i="5"/>
  <c r="N1806" i="5" s="1"/>
  <c r="L757" i="5"/>
  <c r="N757" i="5" s="1"/>
  <c r="L4060" i="5"/>
  <c r="N4060" i="5" s="1"/>
  <c r="L3917" i="5"/>
  <c r="N3917" i="5" s="1"/>
  <c r="L654" i="5"/>
  <c r="N654" i="5" s="1"/>
  <c r="M396" i="5"/>
  <c r="L2391" i="5"/>
  <c r="N2391" i="5" s="1"/>
  <c r="M353" i="5"/>
  <c r="L1185" i="5"/>
  <c r="N1185" i="5" s="1"/>
  <c r="L3225" i="5"/>
  <c r="N3225" i="5" s="1"/>
  <c r="M3423" i="5"/>
  <c r="L977" i="5"/>
  <c r="N977" i="5" s="1"/>
  <c r="M2327" i="5"/>
  <c r="M2149" i="5"/>
  <c r="M2825" i="5"/>
  <c r="M3902" i="5"/>
  <c r="M130" i="5"/>
  <c r="L2463" i="5"/>
  <c r="N2463" i="5" s="1"/>
  <c r="M3199" i="5"/>
  <c r="L4147" i="5"/>
  <c r="N4147" i="5" s="1"/>
  <c r="L2433" i="5"/>
  <c r="N2433" i="5" s="1"/>
  <c r="M1509" i="5"/>
  <c r="M2518" i="5"/>
  <c r="M4345" i="5"/>
  <c r="L4384" i="5"/>
  <c r="N4384" i="5" s="1"/>
  <c r="M2816" i="5"/>
  <c r="L391" i="5"/>
  <c r="N391" i="5" s="1"/>
  <c r="M848" i="5"/>
  <c r="L1994" i="5"/>
  <c r="N1994" i="5" s="1"/>
  <c r="L1977" i="5"/>
  <c r="N1977" i="5" s="1"/>
  <c r="L3574" i="5"/>
  <c r="N3574" i="5" s="1"/>
  <c r="M2224" i="5"/>
  <c r="L4069" i="5"/>
  <c r="N4069" i="5" s="1"/>
  <c r="L4084" i="5"/>
  <c r="N4084" i="5" s="1"/>
  <c r="M99" i="5"/>
  <c r="M2027" i="5"/>
  <c r="M1040" i="5"/>
  <c r="M38" i="5"/>
  <c r="L3959" i="5"/>
  <c r="N3959" i="5" s="1"/>
  <c r="L3423" i="5"/>
  <c r="N3423" i="5" s="1"/>
  <c r="M3534" i="5"/>
  <c r="M3647" i="5"/>
  <c r="L2327" i="5"/>
  <c r="N2327" i="5" s="1"/>
  <c r="L1758" i="5"/>
  <c r="N1758" i="5" s="1"/>
  <c r="M1358" i="5"/>
  <c r="L595" i="5"/>
  <c r="N595" i="5" s="1"/>
  <c r="L3994" i="5"/>
  <c r="N3994" i="5" s="1"/>
  <c r="M3034" i="5"/>
  <c r="M4243" i="5"/>
  <c r="M17" i="5"/>
  <c r="L361" i="5"/>
  <c r="N361" i="5" s="1"/>
  <c r="L4247" i="5"/>
  <c r="N4247" i="5" s="1"/>
  <c r="L2357" i="5"/>
  <c r="N2357" i="5" s="1"/>
  <c r="L3798" i="5"/>
  <c r="N3798" i="5" s="1"/>
  <c r="M4189" i="5"/>
  <c r="L2518" i="5"/>
  <c r="N2518" i="5" s="1"/>
  <c r="L2211" i="5"/>
  <c r="N2211" i="5" s="1"/>
  <c r="L4345" i="5"/>
  <c r="N4345" i="5" s="1"/>
  <c r="L3727" i="5"/>
  <c r="N3727" i="5" s="1"/>
  <c r="L365" i="5"/>
  <c r="N365" i="5" s="1"/>
  <c r="L413" i="5"/>
  <c r="N413" i="5" s="1"/>
  <c r="L1193" i="5"/>
  <c r="N1193" i="5" s="1"/>
  <c r="L202" i="5"/>
  <c r="N202" i="5" s="1"/>
  <c r="L848" i="5"/>
  <c r="N848" i="5" s="1"/>
  <c r="M4179" i="5"/>
  <c r="M1069" i="5"/>
  <c r="L3663" i="5"/>
  <c r="N3663" i="5" s="1"/>
  <c r="M3886" i="5"/>
  <c r="L38" i="5"/>
  <c r="N38" i="5" s="1"/>
  <c r="L3378" i="5"/>
  <c r="N3378" i="5" s="1"/>
  <c r="L67" i="5"/>
  <c r="N67" i="5" s="1"/>
  <c r="L4260" i="5"/>
  <c r="N4260" i="5" s="1"/>
  <c r="M4133" i="5"/>
  <c r="L812" i="5"/>
  <c r="N812" i="5" s="1"/>
  <c r="L3906" i="5"/>
  <c r="N3906" i="5" s="1"/>
  <c r="L4063" i="5"/>
  <c r="N4063" i="5" s="1"/>
  <c r="M3365" i="5"/>
  <c r="L560" i="5"/>
  <c r="N560" i="5" s="1"/>
  <c r="L3928" i="5"/>
  <c r="N3928" i="5" s="1"/>
  <c r="L2180" i="5"/>
  <c r="N2180" i="5" s="1"/>
  <c r="M2718" i="5"/>
  <c r="L3263" i="5"/>
  <c r="N3263" i="5" s="1"/>
  <c r="L600" i="5"/>
  <c r="N600" i="5" s="1"/>
  <c r="L1078" i="5"/>
  <c r="N1078" i="5" s="1"/>
  <c r="L1577" i="5"/>
  <c r="N1577" i="5" s="1"/>
  <c r="L2895" i="5"/>
  <c r="N2895" i="5" s="1"/>
  <c r="L1576" i="5"/>
  <c r="N1576" i="5" s="1"/>
  <c r="L1907" i="5"/>
  <c r="N1907" i="5" s="1"/>
  <c r="M2018" i="5"/>
  <c r="L2395" i="5"/>
  <c r="N2395" i="5" s="1"/>
  <c r="M1759" i="5"/>
  <c r="L731" i="5"/>
  <c r="N731" i="5" s="1"/>
  <c r="L592" i="5"/>
  <c r="N592" i="5" s="1"/>
  <c r="L2834" i="5"/>
  <c r="N2834" i="5" s="1"/>
  <c r="M4212" i="5"/>
  <c r="L1875" i="5"/>
  <c r="N1875" i="5" s="1"/>
  <c r="M1228" i="5"/>
  <c r="L2476" i="5"/>
  <c r="N2476" i="5" s="1"/>
  <c r="M3701" i="5"/>
  <c r="L1376" i="5"/>
  <c r="N1376" i="5" s="1"/>
  <c r="L1218" i="5"/>
  <c r="N1218" i="5" s="1"/>
  <c r="L1305" i="5"/>
  <c r="N1305" i="5" s="1"/>
  <c r="L3488" i="5"/>
  <c r="N3488" i="5" s="1"/>
  <c r="L4198" i="5"/>
  <c r="N4198" i="5" s="1"/>
  <c r="M1935" i="5"/>
  <c r="L796" i="5"/>
  <c r="N796" i="5" s="1"/>
  <c r="L994" i="5"/>
  <c r="N994" i="5" s="1"/>
  <c r="L3446" i="5"/>
  <c r="N3446" i="5" s="1"/>
  <c r="L3127" i="5"/>
  <c r="N3127" i="5" s="1"/>
  <c r="L87" i="5"/>
  <c r="N87" i="5" s="1"/>
  <c r="L1388" i="5"/>
  <c r="N1388" i="5" s="1"/>
  <c r="L284" i="5"/>
  <c r="N284" i="5" s="1"/>
  <c r="L3964" i="5"/>
  <c r="N3964" i="5" s="1"/>
  <c r="L1421" i="5"/>
  <c r="N1421" i="5" s="1"/>
  <c r="L3226" i="5"/>
  <c r="N3226" i="5" s="1"/>
  <c r="L2724" i="5"/>
  <c r="N2724" i="5" s="1"/>
  <c r="L1484" i="5"/>
  <c r="N1484" i="5" s="1"/>
  <c r="L3322" i="5"/>
  <c r="N3322" i="5" s="1"/>
  <c r="L838" i="5"/>
  <c r="N838" i="5" s="1"/>
  <c r="M2546" i="5"/>
  <c r="M3433" i="5"/>
  <c r="M917" i="5"/>
  <c r="M3756" i="5"/>
  <c r="L3646" i="5"/>
  <c r="N3646" i="5" s="1"/>
  <c r="L4038" i="5"/>
  <c r="N4038" i="5" s="1"/>
  <c r="M3100" i="5"/>
  <c r="L3514" i="5"/>
  <c r="N3514" i="5" s="1"/>
  <c r="M3561" i="5"/>
  <c r="L3288" i="5"/>
  <c r="N3288" i="5" s="1"/>
  <c r="L2025" i="5"/>
  <c r="N2025" i="5" s="1"/>
  <c r="L1514" i="5"/>
  <c r="N1514" i="5" s="1"/>
  <c r="L2300" i="5"/>
  <c r="N2300" i="5" s="1"/>
  <c r="L2749" i="5"/>
  <c r="N2749" i="5" s="1"/>
  <c r="L1014" i="5"/>
  <c r="N1014" i="5" s="1"/>
  <c r="L2230" i="5"/>
  <c r="N2230" i="5" s="1"/>
  <c r="M4104" i="5"/>
  <c r="M936" i="5"/>
  <c r="M832" i="5"/>
  <c r="M580" i="5"/>
  <c r="N4312" i="5"/>
  <c r="L1292" i="5"/>
  <c r="N1292" i="5" s="1"/>
  <c r="L4067" i="5"/>
  <c r="N4067" i="5" s="1"/>
  <c r="M4067" i="5"/>
  <c r="M1052" i="5"/>
  <c r="N1052" i="5"/>
  <c r="M4030" i="5"/>
  <c r="N3711" i="5"/>
  <c r="M2324" i="5"/>
  <c r="N2324" i="5"/>
  <c r="L3678" i="5"/>
  <c r="N3678" i="5" s="1"/>
  <c r="M538" i="5"/>
  <c r="N538" i="5"/>
  <c r="N1204" i="5"/>
  <c r="M1114" i="5"/>
  <c r="L1026" i="5"/>
  <c r="N1026" i="5" s="1"/>
  <c r="L372" i="5"/>
  <c r="N372" i="5" s="1"/>
  <c r="M180" i="5"/>
  <c r="M4106" i="5"/>
  <c r="L1140" i="5"/>
  <c r="N1140" i="5" s="1"/>
  <c r="M2667" i="5"/>
  <c r="M788" i="5"/>
  <c r="L2529" i="5"/>
  <c r="N2529" i="5" s="1"/>
  <c r="M3845" i="5"/>
  <c r="L307" i="5"/>
  <c r="N307" i="5" s="1"/>
  <c r="M2991" i="5"/>
  <c r="L1560" i="5"/>
  <c r="N1560" i="5" s="1"/>
  <c r="M606" i="5"/>
  <c r="L112" i="5"/>
  <c r="N112" i="5" s="1"/>
  <c r="L3359" i="5"/>
  <c r="N3359" i="5" s="1"/>
  <c r="M4082" i="5"/>
  <c r="L1792" i="5"/>
  <c r="N1792" i="5" s="1"/>
  <c r="L1713" i="5"/>
  <c r="N1713" i="5" s="1"/>
  <c r="L1428" i="5"/>
  <c r="N1428" i="5" s="1"/>
  <c r="M2982" i="5"/>
  <c r="M151" i="5"/>
  <c r="L1095" i="5"/>
  <c r="N1095" i="5" s="1"/>
  <c r="M4078" i="5"/>
  <c r="M3040" i="5"/>
  <c r="M3334" i="5"/>
  <c r="N614" i="5"/>
  <c r="M614" i="5"/>
  <c r="M1662" i="5"/>
  <c r="M1686" i="5"/>
  <c r="L682" i="5"/>
  <c r="N682" i="5" s="1"/>
  <c r="L92" i="5"/>
  <c r="N92" i="5" s="1"/>
  <c r="L1708" i="5"/>
  <c r="N1708" i="5" s="1"/>
  <c r="L1714" i="5"/>
  <c r="N1714" i="5" s="1"/>
  <c r="M2115" i="5"/>
  <c r="L341" i="5"/>
  <c r="N341" i="5" s="1"/>
  <c r="M2176" i="5"/>
  <c r="L3032" i="5"/>
  <c r="N3032" i="5" s="1"/>
  <c r="M3032" i="5"/>
  <c r="L3948" i="5"/>
  <c r="N3948" i="5" s="1"/>
  <c r="N2368" i="5"/>
  <c r="L180" i="5"/>
  <c r="N180" i="5" s="1"/>
  <c r="L606" i="5"/>
  <c r="N606" i="5" s="1"/>
  <c r="M2540" i="5"/>
  <c r="M524" i="5"/>
  <c r="M2321" i="5"/>
  <c r="L1669" i="5"/>
  <c r="N1669" i="5" s="1"/>
  <c r="M1669" i="5"/>
  <c r="L3023" i="5"/>
  <c r="N3023" i="5" s="1"/>
  <c r="M787" i="5"/>
  <c r="L3745" i="5"/>
  <c r="N3745" i="5" s="1"/>
  <c r="L1278" i="5"/>
  <c r="N1278" i="5" s="1"/>
  <c r="L3130" i="5"/>
  <c r="N3130" i="5" s="1"/>
  <c r="M3248" i="5"/>
  <c r="L2428" i="5"/>
  <c r="N2428" i="5" s="1"/>
  <c r="M1328" i="5"/>
  <c r="N3797" i="5"/>
  <c r="L648" i="5"/>
  <c r="N648" i="5" s="1"/>
  <c r="L1179" i="5"/>
  <c r="N1179" i="5" s="1"/>
  <c r="L2257" i="5"/>
  <c r="N2257" i="5" s="1"/>
  <c r="L1910" i="5"/>
  <c r="N1910" i="5" s="1"/>
  <c r="N1277" i="5"/>
  <c r="L176" i="5"/>
  <c r="N176" i="5" s="1"/>
  <c r="L3254" i="5"/>
  <c r="N3254" i="5" s="1"/>
  <c r="M645" i="5"/>
  <c r="L2336" i="5"/>
  <c r="N2336" i="5" s="1"/>
  <c r="L860" i="5"/>
  <c r="N860" i="5" s="1"/>
  <c r="L3899" i="5"/>
  <c r="N3899" i="5" s="1"/>
  <c r="M3899" i="5"/>
  <c r="L3696" i="5"/>
  <c r="N3696" i="5" s="1"/>
  <c r="L2530" i="5"/>
  <c r="N2530" i="5" s="1"/>
  <c r="M2978" i="5"/>
  <c r="N2978" i="5"/>
  <c r="M404" i="5"/>
  <c r="M619" i="5"/>
  <c r="M2329" i="5"/>
  <c r="L2329" i="5"/>
  <c r="N2329" i="5" s="1"/>
  <c r="L2764" i="5"/>
  <c r="N2764" i="5" s="1"/>
  <c r="L4359" i="5"/>
  <c r="N4359" i="5" s="1"/>
  <c r="L96" i="5"/>
  <c r="N96" i="5" s="1"/>
  <c r="L2170" i="5"/>
  <c r="N2170" i="5" s="1"/>
  <c r="L656" i="5"/>
  <c r="N656" i="5" s="1"/>
  <c r="L520" i="5"/>
  <c r="N520" i="5" s="1"/>
  <c r="L3409" i="5"/>
  <c r="N3409" i="5" s="1"/>
  <c r="L4072" i="5"/>
  <c r="N4072" i="5" s="1"/>
  <c r="L156" i="5"/>
  <c r="N156" i="5" s="1"/>
  <c r="L2769" i="5"/>
  <c r="N2769" i="5" s="1"/>
  <c r="L221" i="5"/>
  <c r="N221" i="5" s="1"/>
  <c r="L108" i="5"/>
  <c r="N108" i="5" s="1"/>
  <c r="L3633" i="5"/>
  <c r="N3633" i="5" s="1"/>
  <c r="L453" i="5"/>
  <c r="N453" i="5" s="1"/>
  <c r="L660" i="5"/>
  <c r="N660" i="5" s="1"/>
  <c r="L3559" i="5"/>
  <c r="N3559" i="5" s="1"/>
  <c r="M4209" i="5"/>
  <c r="L2975" i="5"/>
  <c r="N2975" i="5" s="1"/>
  <c r="M4052" i="5"/>
  <c r="M1445" i="5"/>
  <c r="M1197" i="5"/>
  <c r="M24" i="5"/>
  <c r="M2846" i="5"/>
  <c r="L4130" i="5"/>
  <c r="N4130" i="5" s="1"/>
  <c r="L4014" i="5"/>
  <c r="N4014" i="5" s="1"/>
  <c r="L1591" i="5"/>
  <c r="N1591" i="5" s="1"/>
  <c r="M569" i="5"/>
  <c r="M3041" i="5"/>
  <c r="M2723" i="5"/>
  <c r="M2222" i="5"/>
  <c r="M3507" i="5"/>
  <c r="N3507" i="5"/>
  <c r="M1164" i="5"/>
  <c r="L1927" i="5"/>
  <c r="N1927" i="5" s="1"/>
  <c r="M1927" i="5"/>
  <c r="L1649" i="5"/>
  <c r="N1649" i="5" s="1"/>
  <c r="L1681" i="5"/>
  <c r="N1681" i="5" s="1"/>
  <c r="M4033" i="5"/>
  <c r="L482" i="5"/>
  <c r="N482" i="5" s="1"/>
  <c r="M1980" i="5"/>
  <c r="L1652" i="5"/>
  <c r="N1652" i="5" s="1"/>
  <c r="M3868" i="5"/>
  <c r="L2650" i="5"/>
  <c r="N2650" i="5" s="1"/>
  <c r="M3175" i="5"/>
  <c r="L893" i="5"/>
  <c r="N893" i="5" s="1"/>
  <c r="M2909" i="5"/>
  <c r="L2436" i="5"/>
  <c r="N2436" i="5" s="1"/>
  <c r="M3802" i="5"/>
  <c r="L1617" i="5"/>
  <c r="N1617" i="5" s="1"/>
  <c r="M3308" i="5"/>
  <c r="L2583" i="5"/>
  <c r="N2583" i="5" s="1"/>
  <c r="M1599" i="5"/>
  <c r="L2328" i="5"/>
  <c r="N2328" i="5" s="1"/>
  <c r="L4052" i="5"/>
  <c r="N4052" i="5" s="1"/>
  <c r="M226" i="5"/>
  <c r="M1654" i="5"/>
  <c r="L24" i="5"/>
  <c r="N24" i="5" s="1"/>
  <c r="L1028" i="5"/>
  <c r="N1028" i="5" s="1"/>
  <c r="L2846" i="5"/>
  <c r="N2846" i="5" s="1"/>
  <c r="L269" i="5"/>
  <c r="N269" i="5" s="1"/>
  <c r="L4025" i="5"/>
  <c r="N4025" i="5" s="1"/>
  <c r="L4224" i="5"/>
  <c r="N4224" i="5" s="1"/>
  <c r="L47" i="5"/>
  <c r="N47" i="5" s="1"/>
  <c r="M3395" i="5"/>
  <c r="N3395" i="5"/>
  <c r="M4146" i="5"/>
  <c r="M4364" i="5"/>
  <c r="M3021" i="5"/>
  <c r="L4169" i="5"/>
  <c r="N4169" i="5" s="1"/>
  <c r="M1609" i="5"/>
  <c r="M964" i="5"/>
  <c r="M968" i="5"/>
  <c r="L968" i="5"/>
  <c r="N968" i="5" s="1"/>
  <c r="L2295" i="5"/>
  <c r="N2295" i="5" s="1"/>
  <c r="L738" i="5"/>
  <c r="N738" i="5" s="1"/>
  <c r="L1287" i="5"/>
  <c r="N1287" i="5" s="1"/>
  <c r="L3569" i="5"/>
  <c r="N3569" i="5" s="1"/>
  <c r="L3868" i="5"/>
  <c r="N3868" i="5" s="1"/>
  <c r="L4288" i="5"/>
  <c r="N4288" i="5" s="1"/>
  <c r="L1374" i="5"/>
  <c r="N1374" i="5" s="1"/>
  <c r="L3175" i="5"/>
  <c r="N3175" i="5" s="1"/>
  <c r="L4319" i="5"/>
  <c r="N4319" i="5" s="1"/>
  <c r="N1938" i="5"/>
  <c r="L2783" i="5"/>
  <c r="N2783" i="5" s="1"/>
  <c r="L2909" i="5"/>
  <c r="N2909" i="5" s="1"/>
  <c r="L795" i="5"/>
  <c r="N795" i="5" s="1"/>
  <c r="L3805" i="5"/>
  <c r="N3805" i="5" s="1"/>
  <c r="L2169" i="5"/>
  <c r="N2169" i="5" s="1"/>
  <c r="L924" i="5"/>
  <c r="N924" i="5" s="1"/>
  <c r="M3991" i="5"/>
  <c r="L2016" i="5"/>
  <c r="N2016" i="5" s="1"/>
  <c r="L1599" i="5"/>
  <c r="N1599" i="5" s="1"/>
  <c r="L226" i="5"/>
  <c r="N226" i="5" s="1"/>
  <c r="M2872" i="5"/>
  <c r="L1654" i="5"/>
  <c r="N1654" i="5" s="1"/>
  <c r="M2044" i="5"/>
  <c r="L3206" i="5"/>
  <c r="N3206" i="5" s="1"/>
  <c r="M3206" i="5"/>
  <c r="L1061" i="5"/>
  <c r="N1061" i="5" s="1"/>
  <c r="L382" i="5"/>
  <c r="N382" i="5" s="1"/>
  <c r="M1744" i="5"/>
  <c r="M4000" i="5"/>
  <c r="L1876" i="5"/>
  <c r="N1876" i="5" s="1"/>
  <c r="M3724" i="5"/>
  <c r="M3262" i="5"/>
  <c r="M1649" i="5"/>
  <c r="M2584" i="5"/>
  <c r="L4364" i="5"/>
  <c r="N4364" i="5" s="1"/>
  <c r="L952" i="5"/>
  <c r="N952" i="5" s="1"/>
  <c r="M3474" i="5"/>
  <c r="L3265" i="5"/>
  <c r="N3265" i="5" s="1"/>
  <c r="M3376" i="5"/>
  <c r="L3457" i="5"/>
  <c r="N3457" i="5" s="1"/>
  <c r="M1661" i="5"/>
  <c r="L2490" i="5"/>
  <c r="N2490" i="5" s="1"/>
  <c r="M2344" i="5"/>
  <c r="L1812" i="5"/>
  <c r="N1812" i="5" s="1"/>
  <c r="M474" i="5"/>
  <c r="N3815" i="5"/>
  <c r="L420" i="5"/>
  <c r="N420" i="5" s="1"/>
  <c r="M181" i="5"/>
  <c r="L2311" i="5"/>
  <c r="N2311" i="5" s="1"/>
  <c r="M768" i="5"/>
  <c r="L4331" i="5"/>
  <c r="N4331" i="5" s="1"/>
  <c r="M1859" i="5"/>
  <c r="M3631" i="5"/>
  <c r="L3452" i="5"/>
  <c r="N3452" i="5" s="1"/>
  <c r="L2070" i="5"/>
  <c r="N2070" i="5" s="1"/>
  <c r="N1719" i="5"/>
  <c r="M3178" i="5"/>
  <c r="M2479" i="5"/>
  <c r="L3831" i="5"/>
  <c r="N3831" i="5" s="1"/>
  <c r="L1613" i="5"/>
  <c r="N1613" i="5" s="1"/>
  <c r="L532" i="5"/>
  <c r="N532" i="5" s="1"/>
  <c r="M986" i="5"/>
  <c r="L1718" i="5"/>
  <c r="N1718" i="5" s="1"/>
  <c r="L3993" i="5"/>
  <c r="N3993" i="5" s="1"/>
  <c r="L2759" i="5"/>
  <c r="N2759" i="5" s="1"/>
  <c r="M263" i="5"/>
  <c r="L3027" i="5"/>
  <c r="N3027" i="5" s="1"/>
  <c r="M3683" i="5"/>
  <c r="L2372" i="5"/>
  <c r="N2372" i="5" s="1"/>
  <c r="L4077" i="5"/>
  <c r="N4077" i="5" s="1"/>
  <c r="L3877" i="5"/>
  <c r="N3877" i="5" s="1"/>
  <c r="M237" i="5"/>
  <c r="L1268" i="5"/>
  <c r="N1268" i="5" s="1"/>
  <c r="L487" i="5"/>
  <c r="N487" i="5" s="1"/>
  <c r="M487" i="5"/>
  <c r="M4139" i="5"/>
  <c r="M1214" i="5"/>
  <c r="L2387" i="5"/>
  <c r="N2387" i="5" s="1"/>
  <c r="L2826" i="5"/>
  <c r="N2826" i="5" s="1"/>
  <c r="L3806" i="5"/>
  <c r="N3806" i="5" s="1"/>
  <c r="M2108" i="5"/>
  <c r="M1054" i="5"/>
  <c r="L3149" i="5"/>
  <c r="N3149" i="5" s="1"/>
  <c r="L1975" i="5"/>
  <c r="N1975" i="5" s="1"/>
  <c r="M1982" i="5"/>
  <c r="L2379" i="5"/>
  <c r="N2379" i="5" s="1"/>
  <c r="L1483" i="5"/>
  <c r="N1483" i="5" s="1"/>
  <c r="L421" i="5"/>
  <c r="N421" i="5" s="1"/>
  <c r="M4174" i="5"/>
  <c r="M3478" i="5"/>
  <c r="M3236" i="5"/>
  <c r="L2857" i="5"/>
  <c r="N2857" i="5" s="1"/>
  <c r="L3410" i="5"/>
  <c r="N3410" i="5" s="1"/>
  <c r="L4091" i="5"/>
  <c r="N4091" i="5" s="1"/>
  <c r="M1037" i="5"/>
  <c r="L2366" i="5"/>
  <c r="N2366" i="5" s="1"/>
  <c r="M1115" i="5"/>
  <c r="M2148" i="5"/>
  <c r="M2827" i="5"/>
  <c r="L4289" i="5"/>
  <c r="N4289" i="5" s="1"/>
  <c r="L1261" i="5"/>
  <c r="N1261" i="5" s="1"/>
  <c r="L3161" i="5"/>
  <c r="N3161" i="5" s="1"/>
  <c r="M194" i="5"/>
  <c r="M4332" i="5"/>
  <c r="N4026" i="5"/>
  <c r="L1903" i="5"/>
  <c r="N1903" i="5" s="1"/>
  <c r="M50" i="5"/>
  <c r="L1952" i="5"/>
  <c r="N1952" i="5" s="1"/>
  <c r="M411" i="5"/>
  <c r="N1497" i="5"/>
  <c r="N3232" i="5"/>
  <c r="L905" i="5"/>
  <c r="N905" i="5" s="1"/>
  <c r="L1276" i="5"/>
  <c r="N1276" i="5" s="1"/>
  <c r="L2597" i="5"/>
  <c r="N2597" i="5" s="1"/>
  <c r="L3439" i="5"/>
  <c r="N3439" i="5" s="1"/>
  <c r="M1837" i="5"/>
  <c r="M3580" i="5"/>
  <c r="M693" i="5"/>
  <c r="M3010" i="5"/>
  <c r="M3773" i="5"/>
  <c r="L2644" i="5"/>
  <c r="N2644" i="5" s="1"/>
  <c r="L3190" i="5"/>
  <c r="N3190" i="5" s="1"/>
  <c r="L1022" i="5"/>
  <c r="N1022" i="5" s="1"/>
  <c r="M1258" i="5"/>
  <c r="M4175" i="5"/>
  <c r="M3885" i="5"/>
  <c r="L249" i="5"/>
  <c r="N249" i="5" s="1"/>
  <c r="M249" i="5"/>
  <c r="L4114" i="5"/>
  <c r="N4114" i="5" s="1"/>
  <c r="M2464" i="5"/>
  <c r="L2085" i="5"/>
  <c r="N2085" i="5" s="1"/>
  <c r="M790" i="5"/>
  <c r="M1149" i="5"/>
  <c r="M3675" i="5"/>
  <c r="M3152" i="5"/>
  <c r="L1791" i="5"/>
  <c r="N1791" i="5" s="1"/>
  <c r="L2023" i="5"/>
  <c r="N2023" i="5" s="1"/>
  <c r="L2888" i="5"/>
  <c r="N2888" i="5" s="1"/>
  <c r="L1526" i="5"/>
  <c r="N1526" i="5" s="1"/>
  <c r="L2584" i="5"/>
  <c r="N2584" i="5" s="1"/>
  <c r="M1641" i="5"/>
  <c r="L3912" i="5"/>
  <c r="N3912" i="5" s="1"/>
  <c r="L524" i="5"/>
  <c r="N524" i="5" s="1"/>
  <c r="L1037" i="5"/>
  <c r="N1037" i="5" s="1"/>
  <c r="L2776" i="5"/>
  <c r="N2776" i="5" s="1"/>
  <c r="L3532" i="5"/>
  <c r="N3532" i="5" s="1"/>
  <c r="M3532" i="5"/>
  <c r="L1350" i="5"/>
  <c r="N1350" i="5" s="1"/>
  <c r="L2498" i="5"/>
  <c r="N2498" i="5" s="1"/>
  <c r="M2498" i="5"/>
  <c r="L1992" i="5"/>
  <c r="N1992" i="5" s="1"/>
  <c r="M3558" i="5"/>
  <c r="M1366" i="5"/>
  <c r="L3809" i="5"/>
  <c r="N3809" i="5" s="1"/>
  <c r="M3809" i="5"/>
  <c r="M159" i="5"/>
  <c r="M1005" i="5"/>
  <c r="M3830" i="5"/>
  <c r="M2715" i="5"/>
  <c r="M2936" i="5"/>
  <c r="M2010" i="5"/>
  <c r="M1843" i="5"/>
  <c r="M325" i="5"/>
  <c r="M1505" i="5"/>
  <c r="M594" i="5"/>
  <c r="M2801" i="5"/>
  <c r="M1419" i="5"/>
  <c r="M2792" i="5"/>
  <c r="M891" i="5"/>
  <c r="M339" i="5"/>
  <c r="L4111" i="5"/>
  <c r="N4111" i="5" s="1"/>
  <c r="M4111" i="5"/>
  <c r="L3742" i="5"/>
  <c r="N3742" i="5" s="1"/>
  <c r="L3950" i="5"/>
  <c r="N3950" i="5" s="1"/>
  <c r="L2539" i="5"/>
  <c r="N2539" i="5" s="1"/>
  <c r="L4124" i="5"/>
  <c r="N4124" i="5" s="1"/>
  <c r="L2531" i="5"/>
  <c r="N2531" i="5" s="1"/>
  <c r="M200" i="5"/>
  <c r="M3158" i="5"/>
  <c r="M3370" i="5"/>
  <c r="M1521" i="5"/>
  <c r="M2668" i="5"/>
  <c r="M3415" i="5"/>
  <c r="M1860" i="5"/>
  <c r="M1793" i="5"/>
  <c r="L1895" i="5"/>
  <c r="N1895" i="5" s="1"/>
  <c r="L2104" i="5"/>
  <c r="N2104" i="5" s="1"/>
  <c r="L3018" i="5"/>
  <c r="N3018" i="5" s="1"/>
  <c r="L2071" i="5"/>
  <c r="N2071" i="5" s="1"/>
  <c r="M3854" i="5"/>
  <c r="M2525" i="5"/>
  <c r="L4129" i="5"/>
  <c r="N4129" i="5" s="1"/>
  <c r="L3008" i="5"/>
  <c r="N3008" i="5" s="1"/>
  <c r="L2272" i="5"/>
  <c r="N2272" i="5" s="1"/>
  <c r="L3966" i="5"/>
  <c r="N3966" i="5" s="1"/>
  <c r="L3675" i="5"/>
  <c r="N3675" i="5" s="1"/>
  <c r="L3709" i="5"/>
  <c r="N3709" i="5" s="1"/>
  <c r="L2152" i="5"/>
  <c r="N2152" i="5" s="1"/>
  <c r="L568" i="5"/>
  <c r="N568" i="5" s="1"/>
  <c r="M450" i="5"/>
  <c r="L2608" i="5"/>
  <c r="N2608" i="5" s="1"/>
  <c r="L313" i="5"/>
  <c r="N313" i="5" s="1"/>
  <c r="L2517" i="5"/>
  <c r="N2517" i="5" s="1"/>
  <c r="L3792" i="5"/>
  <c r="N3792" i="5" s="1"/>
  <c r="L3651" i="5"/>
  <c r="N3651" i="5" s="1"/>
  <c r="M2014" i="5"/>
  <c r="M3146" i="5"/>
  <c r="M466" i="5"/>
  <c r="M2865" i="5"/>
  <c r="M1629" i="5"/>
  <c r="L2499" i="5"/>
  <c r="N2499" i="5" s="1"/>
  <c r="M1469" i="5"/>
  <c r="M4047" i="5"/>
  <c r="M2102" i="5"/>
  <c r="M3320" i="5"/>
  <c r="M45" i="5"/>
  <c r="L1098" i="5"/>
  <c r="N1098" i="5" s="1"/>
  <c r="M1098" i="5"/>
  <c r="L1538" i="5"/>
  <c r="N1538" i="5" s="1"/>
  <c r="M1538" i="5"/>
  <c r="L4144" i="5"/>
  <c r="N4144" i="5" s="1"/>
  <c r="M4144" i="5"/>
  <c r="M647" i="5"/>
  <c r="L1939" i="5"/>
  <c r="N1939" i="5" s="1"/>
  <c r="M1939" i="5"/>
  <c r="M628" i="5"/>
  <c r="M2438" i="5"/>
  <c r="M769" i="5"/>
  <c r="M3956" i="5"/>
  <c r="N2363" i="5"/>
  <c r="M2558" i="5"/>
  <c r="L2079" i="5"/>
  <c r="N2079" i="5" s="1"/>
  <c r="M1828" i="5"/>
  <c r="M1997" i="5"/>
  <c r="M702" i="5"/>
  <c r="M2995" i="5"/>
  <c r="L1310" i="5"/>
  <c r="N1310" i="5" s="1"/>
  <c r="L1502" i="5"/>
  <c r="N1502" i="5" s="1"/>
  <c r="L1668" i="5"/>
  <c r="N1668" i="5" s="1"/>
  <c r="L2821" i="5"/>
  <c r="N2821" i="5" s="1"/>
  <c r="L1874" i="5"/>
  <c r="N1874" i="5" s="1"/>
  <c r="L380" i="5"/>
  <c r="N380" i="5" s="1"/>
  <c r="L1032" i="5"/>
  <c r="N1032" i="5" s="1"/>
  <c r="L607" i="5"/>
  <c r="N607" i="5" s="1"/>
  <c r="M3016" i="5"/>
  <c r="L3158" i="5"/>
  <c r="N3158" i="5" s="1"/>
  <c r="L3243" i="5"/>
  <c r="N3243" i="5" s="1"/>
  <c r="L1961" i="5"/>
  <c r="N1961" i="5" s="1"/>
  <c r="L3154" i="5"/>
  <c r="N3154" i="5" s="1"/>
  <c r="M3538" i="5"/>
  <c r="L2334" i="5"/>
  <c r="N2334" i="5" s="1"/>
  <c r="M1370" i="5"/>
  <c r="M1411" i="5"/>
  <c r="M2141" i="5"/>
  <c r="L4354" i="5"/>
  <c r="N4354" i="5" s="1"/>
  <c r="L3270" i="5"/>
  <c r="N3270" i="5" s="1"/>
  <c r="L851" i="5"/>
  <c r="N851" i="5" s="1"/>
  <c r="L3398" i="5"/>
  <c r="N3398" i="5" s="1"/>
  <c r="M3637" i="5"/>
  <c r="L2235" i="5"/>
  <c r="N2235" i="5" s="1"/>
  <c r="L504" i="5"/>
  <c r="N504" i="5" s="1"/>
  <c r="L647" i="5"/>
  <c r="N647" i="5" s="1"/>
  <c r="M4344" i="5"/>
  <c r="L170" i="5"/>
  <c r="N170" i="5" s="1"/>
  <c r="M1550" i="5"/>
  <c r="M309" i="5"/>
  <c r="M392" i="5"/>
  <c r="L1469" i="5"/>
  <c r="N1469" i="5" s="1"/>
  <c r="N683" i="5"/>
  <c r="M683" i="5"/>
  <c r="L2558" i="5"/>
  <c r="N2558" i="5" s="1"/>
  <c r="L618" i="5"/>
  <c r="N618" i="5" s="1"/>
  <c r="L1191" i="5"/>
  <c r="N1191" i="5" s="1"/>
  <c r="M1191" i="5"/>
  <c r="M3722" i="5"/>
  <c r="L1275" i="5"/>
  <c r="N1275" i="5" s="1"/>
  <c r="L442" i="5"/>
  <c r="N442" i="5" s="1"/>
  <c r="M335" i="5"/>
  <c r="M1021" i="5"/>
  <c r="M2280" i="5"/>
  <c r="L1412" i="5"/>
  <c r="N1412" i="5" s="1"/>
  <c r="L3538" i="5"/>
  <c r="N3538" i="5" s="1"/>
  <c r="L1294" i="5"/>
  <c r="N1294" i="5" s="1"/>
  <c r="L1370" i="5"/>
  <c r="N1370" i="5" s="1"/>
  <c r="L1019" i="5"/>
  <c r="N1019" i="5" s="1"/>
  <c r="M1061" i="5"/>
  <c r="L1976" i="5"/>
  <c r="N1976" i="5" s="1"/>
  <c r="M1976" i="5"/>
  <c r="L2141" i="5"/>
  <c r="N2141" i="5" s="1"/>
  <c r="M1704" i="5"/>
  <c r="M2603" i="5"/>
  <c r="M841" i="5"/>
  <c r="L2573" i="5"/>
  <c r="N2573" i="5" s="1"/>
  <c r="L4073" i="5"/>
  <c r="N4073" i="5" s="1"/>
  <c r="L2973" i="5"/>
  <c r="N2973" i="5" s="1"/>
  <c r="M682" i="5"/>
  <c r="L2863" i="5"/>
  <c r="N2863" i="5" s="1"/>
  <c r="L4035" i="5"/>
  <c r="N4035" i="5" s="1"/>
  <c r="L243" i="5"/>
  <c r="N243" i="5" s="1"/>
  <c r="L4344" i="5"/>
  <c r="N4344" i="5" s="1"/>
  <c r="M92" i="5"/>
  <c r="M2019" i="5"/>
  <c r="L2913" i="5"/>
  <c r="N2913" i="5" s="1"/>
  <c r="L1404" i="5"/>
  <c r="N1404" i="5" s="1"/>
  <c r="M4169" i="5"/>
  <c r="L718" i="5"/>
  <c r="N718" i="5" s="1"/>
  <c r="M2234" i="5"/>
  <c r="L1924" i="5"/>
  <c r="N1924" i="5" s="1"/>
  <c r="L1610" i="5"/>
  <c r="N1610" i="5" s="1"/>
  <c r="L1535" i="5"/>
  <c r="N1535" i="5" s="1"/>
  <c r="L4386" i="5"/>
  <c r="N4386" i="5" s="1"/>
  <c r="L1933" i="5"/>
  <c r="N1933" i="5" s="1"/>
  <c r="L3396" i="5"/>
  <c r="N3396" i="5" s="1"/>
  <c r="M3081" i="5"/>
  <c r="M2098" i="5"/>
  <c r="L1647" i="5"/>
  <c r="N1647" i="5" s="1"/>
  <c r="L3346" i="5"/>
  <c r="N3346" i="5" s="1"/>
  <c r="L2250" i="5"/>
  <c r="N2250" i="5" s="1"/>
  <c r="L673" i="5"/>
  <c r="N673" i="5" s="1"/>
  <c r="M673" i="5"/>
  <c r="L1478" i="5"/>
  <c r="N1478" i="5" s="1"/>
  <c r="M1478" i="5"/>
  <c r="M1280" i="5"/>
  <c r="M2633" i="5"/>
  <c r="M1975" i="5"/>
  <c r="L4081" i="5"/>
  <c r="N4081" i="5" s="1"/>
  <c r="L2916" i="5"/>
  <c r="N2916" i="5" s="1"/>
  <c r="L2026" i="5"/>
  <c r="N2026" i="5" s="1"/>
  <c r="L1009" i="5"/>
  <c r="N1009" i="5" s="1"/>
  <c r="L3267" i="5"/>
  <c r="N3267" i="5" s="1"/>
  <c r="M1699" i="5"/>
  <c r="L1520" i="5"/>
  <c r="N1520" i="5" s="1"/>
  <c r="L309" i="5"/>
  <c r="N309" i="5" s="1"/>
  <c r="L3671" i="5"/>
  <c r="N3671" i="5" s="1"/>
  <c r="L4241" i="5"/>
  <c r="N4241" i="5" s="1"/>
  <c r="L4096" i="5"/>
  <c r="N4096" i="5" s="1"/>
  <c r="M1511" i="5"/>
  <c r="L2782" i="5"/>
  <c r="N2782" i="5" s="1"/>
  <c r="L2461" i="5"/>
  <c r="N2461" i="5" s="1"/>
  <c r="L825" i="5"/>
  <c r="N825" i="5" s="1"/>
  <c r="M3410" i="5"/>
  <c r="L3185" i="5"/>
  <c r="N3185" i="5" s="1"/>
  <c r="L2274" i="5"/>
  <c r="N2274" i="5" s="1"/>
  <c r="M3912" i="5"/>
  <c r="M264" i="5"/>
  <c r="L1869" i="5"/>
  <c r="N1869" i="5" s="1"/>
  <c r="L1673" i="5"/>
  <c r="N1673" i="5" s="1"/>
  <c r="M2764" i="5"/>
  <c r="L627" i="5"/>
  <c r="N627" i="5" s="1"/>
  <c r="L239" i="5"/>
  <c r="N239" i="5" s="1"/>
  <c r="L4363" i="5"/>
  <c r="N4363" i="5" s="1"/>
  <c r="M2366" i="5"/>
  <c r="M3125" i="5"/>
  <c r="M1404" i="5"/>
  <c r="L2316" i="5"/>
  <c r="N2316" i="5" s="1"/>
  <c r="M3855" i="5"/>
  <c r="M1350" i="5"/>
  <c r="L672" i="5"/>
  <c r="N672" i="5" s="1"/>
  <c r="M1527" i="5"/>
  <c r="M678" i="5"/>
  <c r="L3097" i="5"/>
  <c r="N3097" i="5" s="1"/>
  <c r="M1913" i="5"/>
  <c r="M2967" i="5"/>
  <c r="M3396" i="5"/>
  <c r="L83" i="5"/>
  <c r="N83" i="5" s="1"/>
  <c r="M2563" i="5"/>
  <c r="L1367" i="5"/>
  <c r="N1367" i="5" s="1"/>
  <c r="M2393" i="5"/>
  <c r="M1833" i="5"/>
  <c r="L1088" i="5"/>
  <c r="N1088" i="5" s="1"/>
  <c r="M1088" i="5"/>
  <c r="M2852" i="5"/>
  <c r="N2768" i="5"/>
  <c r="M2097" i="5"/>
  <c r="L1440" i="5"/>
  <c r="N1440" i="5" s="1"/>
  <c r="M1440" i="5"/>
  <c r="L166" i="5"/>
  <c r="N166" i="5" s="1"/>
  <c r="M166" i="5"/>
  <c r="M4223" i="5"/>
  <c r="M386" i="5"/>
  <c r="L792" i="5"/>
  <c r="N792" i="5" s="1"/>
  <c r="L4352" i="5"/>
  <c r="N4352" i="5" s="1"/>
  <c r="N2548" i="5"/>
  <c r="L756" i="5"/>
  <c r="N756" i="5" s="1"/>
  <c r="M3578" i="5"/>
  <c r="M2305" i="5"/>
  <c r="M4267" i="5"/>
  <c r="L3435" i="5"/>
  <c r="N3435" i="5" s="1"/>
  <c r="L462" i="5"/>
  <c r="N462" i="5" s="1"/>
  <c r="M462" i="5"/>
  <c r="L4214" i="5"/>
  <c r="N4214" i="5" s="1"/>
  <c r="M2309" i="5"/>
  <c r="M4195" i="5"/>
  <c r="M16" i="5"/>
  <c r="M1785" i="5"/>
  <c r="L2222" i="5"/>
  <c r="N2222" i="5" s="1"/>
  <c r="L2438" i="5"/>
  <c r="N2438" i="5" s="1"/>
  <c r="M2619" i="5"/>
  <c r="L1856" i="5"/>
  <c r="N1856" i="5" s="1"/>
  <c r="L3388" i="5"/>
  <c r="N3388" i="5" s="1"/>
  <c r="M742" i="5"/>
  <c r="L4349" i="5"/>
  <c r="N4349" i="5" s="1"/>
  <c r="L552" i="5"/>
  <c r="N552" i="5" s="1"/>
  <c r="L323" i="5"/>
  <c r="N323" i="5" s="1"/>
  <c r="M4043" i="5"/>
  <c r="L3427" i="5"/>
  <c r="N3427" i="5" s="1"/>
  <c r="L3971" i="5"/>
  <c r="N3971" i="5" s="1"/>
  <c r="M571" i="5"/>
  <c r="L3942" i="5"/>
  <c r="N3942" i="5" s="1"/>
  <c r="L759" i="5"/>
  <c r="N759" i="5" s="1"/>
  <c r="M759" i="5"/>
  <c r="L3628" i="5"/>
  <c r="N3628" i="5" s="1"/>
  <c r="M3628" i="5"/>
  <c r="L1541" i="5"/>
  <c r="N1541" i="5" s="1"/>
  <c r="L3141" i="5"/>
  <c r="N3141" i="5" s="1"/>
  <c r="L4325" i="5"/>
  <c r="N4325" i="5" s="1"/>
  <c r="L322" i="5"/>
  <c r="N322" i="5" s="1"/>
  <c r="L2096" i="5"/>
  <c r="N2096" i="5" s="1"/>
  <c r="M4105" i="5"/>
  <c r="L1366" i="5"/>
  <c r="N1366" i="5" s="1"/>
  <c r="L2827" i="5"/>
  <c r="N2827" i="5" s="1"/>
  <c r="M3818" i="5"/>
  <c r="L194" i="5"/>
  <c r="N194" i="5" s="1"/>
  <c r="M2212" i="5"/>
  <c r="M2589" i="5"/>
  <c r="M2357" i="5"/>
  <c r="M2519" i="5"/>
  <c r="M983" i="5"/>
  <c r="L1800" i="5"/>
  <c r="N1800" i="5" s="1"/>
  <c r="M1800" i="5"/>
  <c r="M3444" i="5"/>
  <c r="L1716" i="5"/>
  <c r="N1716" i="5" s="1"/>
  <c r="M2090" i="5"/>
  <c r="L2090" i="5"/>
  <c r="N2090" i="5" s="1"/>
  <c r="L744" i="5"/>
  <c r="N744" i="5" s="1"/>
  <c r="M744" i="5"/>
  <c r="M1272" i="5"/>
  <c r="M4227" i="5"/>
  <c r="N3987" i="5"/>
  <c r="M2560" i="5"/>
  <c r="M1487" i="5"/>
  <c r="M2268" i="5"/>
  <c r="M1569" i="5"/>
  <c r="L1569" i="5"/>
  <c r="N1569" i="5" s="1"/>
  <c r="L2579" i="5"/>
  <c r="N2579" i="5" s="1"/>
  <c r="L810" i="5"/>
  <c r="N810" i="5" s="1"/>
  <c r="M810" i="5"/>
  <c r="L2709" i="5"/>
  <c r="N2709" i="5" s="1"/>
  <c r="M2709" i="5"/>
  <c r="M2369" i="5"/>
  <c r="M381" i="5"/>
  <c r="M4095" i="5"/>
  <c r="L2840" i="5"/>
  <c r="N2840" i="5" s="1"/>
  <c r="M2840" i="5"/>
  <c r="N2996" i="5"/>
  <c r="M831" i="5"/>
  <c r="L650" i="5"/>
  <c r="N650" i="5" s="1"/>
  <c r="M650" i="5"/>
  <c r="L2092" i="5"/>
  <c r="N2092" i="5" s="1"/>
  <c r="N3497" i="5"/>
  <c r="L206" i="5"/>
  <c r="N206" i="5" s="1"/>
  <c r="L2281" i="5"/>
  <c r="N2281" i="5" s="1"/>
  <c r="M2281" i="5"/>
  <c r="M3277" i="5"/>
  <c r="M720" i="5"/>
  <c r="L4271" i="5"/>
  <c r="N4271" i="5" s="1"/>
  <c r="M4271" i="5"/>
  <c r="L3946" i="5"/>
  <c r="N3946" i="5" s="1"/>
  <c r="M3946" i="5"/>
  <c r="L2056" i="5"/>
  <c r="N2056" i="5" s="1"/>
  <c r="M2056" i="5"/>
  <c r="M2483" i="5"/>
  <c r="L4376" i="5"/>
  <c r="N4376" i="5" s="1"/>
  <c r="M269" i="5"/>
  <c r="M2841" i="5"/>
  <c r="M1268" i="5"/>
  <c r="N2742" i="5"/>
  <c r="L3612" i="5"/>
  <c r="N3612" i="5" s="1"/>
  <c r="M2233" i="5"/>
  <c r="N2233" i="5"/>
  <c r="M3790" i="5"/>
  <c r="L3174" i="5"/>
  <c r="N3174" i="5" s="1"/>
  <c r="M2039" i="5"/>
  <c r="M867" i="5"/>
  <c r="L4218" i="5"/>
  <c r="N4218" i="5" s="1"/>
  <c r="L1819" i="5"/>
  <c r="N1819" i="5" s="1"/>
  <c r="L2101" i="5"/>
  <c r="N2101" i="5" s="1"/>
  <c r="L1062" i="5"/>
  <c r="N1062" i="5" s="1"/>
  <c r="L3385" i="5"/>
  <c r="N3385" i="5" s="1"/>
  <c r="M178" i="5"/>
  <c r="M185" i="5"/>
  <c r="L3617" i="5"/>
  <c r="N3617" i="5" s="1"/>
  <c r="M3372" i="5"/>
  <c r="M3120" i="5"/>
  <c r="L3770" i="5"/>
  <c r="N3770" i="5" s="1"/>
  <c r="L642" i="5"/>
  <c r="N642" i="5" s="1"/>
  <c r="M47" i="5"/>
  <c r="L4095" i="5"/>
  <c r="N4095" i="5" s="1"/>
  <c r="L34" i="5"/>
  <c r="N34" i="5" s="1"/>
  <c r="L703" i="5"/>
  <c r="N703" i="5" s="1"/>
  <c r="L545" i="5"/>
  <c r="N545" i="5" s="1"/>
  <c r="L1711" i="5"/>
  <c r="N1711" i="5" s="1"/>
  <c r="L1702" i="5"/>
  <c r="N1702" i="5" s="1"/>
  <c r="L3313" i="5"/>
  <c r="N3313" i="5" s="1"/>
  <c r="L615" i="5"/>
  <c r="N615" i="5" s="1"/>
  <c r="M1107" i="5"/>
  <c r="M2658" i="5"/>
  <c r="L831" i="5"/>
  <c r="N831" i="5" s="1"/>
  <c r="L692" i="5"/>
  <c r="N692" i="5" s="1"/>
  <c r="L445" i="5"/>
  <c r="N445" i="5" s="1"/>
  <c r="L764" i="5"/>
  <c r="N764" i="5" s="1"/>
  <c r="L1044" i="5"/>
  <c r="N1044" i="5" s="1"/>
  <c r="M3487" i="5"/>
  <c r="M1697" i="5"/>
  <c r="L4201" i="5"/>
  <c r="N4201" i="5" s="1"/>
  <c r="L1670" i="5"/>
  <c r="N1670" i="5" s="1"/>
  <c r="M3207" i="5"/>
  <c r="M2054" i="5"/>
  <c r="L2787" i="5"/>
  <c r="N2787" i="5" s="1"/>
  <c r="L1373" i="5"/>
  <c r="N1373" i="5" s="1"/>
  <c r="M2849" i="5"/>
  <c r="L2844" i="5"/>
  <c r="N2844" i="5" s="1"/>
  <c r="M2146" i="5"/>
  <c r="L3281" i="5"/>
  <c r="N3281" i="5" s="1"/>
  <c r="L3112" i="5"/>
  <c r="N3112" i="5" s="1"/>
  <c r="M3112" i="5"/>
  <c r="L301" i="5"/>
  <c r="N301" i="5" s="1"/>
  <c r="M1161" i="5"/>
  <c r="M3723" i="5"/>
  <c r="M1029" i="5"/>
  <c r="L2775" i="5"/>
  <c r="N2775" i="5" s="1"/>
  <c r="L1832" i="5"/>
  <c r="N1832" i="5" s="1"/>
  <c r="M3392" i="5"/>
  <c r="L4346" i="5"/>
  <c r="N4346" i="5" s="1"/>
  <c r="L2346" i="5"/>
  <c r="N2346" i="5" s="1"/>
  <c r="M2346" i="5"/>
  <c r="L2551" i="5"/>
  <c r="N2551" i="5" s="1"/>
  <c r="M972" i="5"/>
  <c r="N3358" i="5"/>
  <c r="L1489" i="5"/>
  <c r="N1489" i="5" s="1"/>
  <c r="M4058" i="5"/>
  <c r="M2372" i="5"/>
  <c r="M186" i="5"/>
  <c r="L2841" i="5"/>
  <c r="N2841" i="5" s="1"/>
  <c r="L2559" i="5"/>
  <c r="N2559" i="5" s="1"/>
  <c r="M4129" i="5"/>
  <c r="M3966" i="5"/>
  <c r="L4007" i="5"/>
  <c r="N4007" i="5" s="1"/>
  <c r="M1259" i="5"/>
  <c r="L370" i="5"/>
  <c r="N370" i="5" s="1"/>
  <c r="N2739" i="5"/>
  <c r="M2419" i="5"/>
  <c r="L2419" i="5"/>
  <c r="N2419" i="5" s="1"/>
  <c r="M250" i="5"/>
  <c r="L250" i="5"/>
  <c r="N250" i="5" s="1"/>
  <c r="M4073" i="5"/>
  <c r="L2240" i="5"/>
  <c r="N2240" i="5" s="1"/>
  <c r="M2240" i="5"/>
  <c r="M3709" i="5"/>
  <c r="L867" i="5"/>
  <c r="N867" i="5" s="1"/>
  <c r="M3806" i="5"/>
  <c r="M1855" i="5"/>
  <c r="L1986" i="5"/>
  <c r="N1986" i="5" s="1"/>
  <c r="L185" i="5"/>
  <c r="N185" i="5" s="1"/>
  <c r="M3203" i="5"/>
  <c r="M3665" i="5"/>
  <c r="M1708" i="5"/>
  <c r="M1679" i="5"/>
  <c r="M72" i="5"/>
  <c r="M2194" i="5"/>
  <c r="L3119" i="5"/>
  <c r="N3119" i="5" s="1"/>
  <c r="L3367" i="5"/>
  <c r="N3367" i="5" s="1"/>
  <c r="L935" i="5"/>
  <c r="N935" i="5" s="1"/>
  <c r="L4242" i="5"/>
  <c r="N4242" i="5" s="1"/>
  <c r="L2658" i="5"/>
  <c r="N2658" i="5" s="1"/>
  <c r="L2501" i="5"/>
  <c r="N2501" i="5" s="1"/>
  <c r="M2857" i="5"/>
  <c r="L3264" i="5"/>
  <c r="N3264" i="5" s="1"/>
  <c r="M2499" i="5"/>
  <c r="M1085" i="5"/>
  <c r="M1969" i="5"/>
  <c r="L1969" i="5"/>
  <c r="N1969" i="5" s="1"/>
  <c r="L2743" i="5"/>
  <c r="N2743" i="5" s="1"/>
  <c r="L3207" i="5"/>
  <c r="N3207" i="5" s="1"/>
  <c r="M1110" i="5"/>
  <c r="L2054" i="5"/>
  <c r="N2054" i="5" s="1"/>
  <c r="L133" i="5"/>
  <c r="N133" i="5" s="1"/>
  <c r="L114" i="5"/>
  <c r="N114" i="5" s="1"/>
  <c r="M1567" i="5"/>
  <c r="M2079" i="5"/>
  <c r="M3972" i="5"/>
  <c r="M700" i="5"/>
  <c r="M1471" i="5"/>
  <c r="N1471" i="5"/>
  <c r="M2964" i="5"/>
  <c r="L2475" i="5"/>
  <c r="N2475" i="5" s="1"/>
  <c r="L1174" i="5"/>
  <c r="N1174" i="5" s="1"/>
  <c r="L1970" i="5"/>
  <c r="N1970" i="5" s="1"/>
  <c r="M1312" i="5"/>
  <c r="N387" i="5"/>
  <c r="L3999" i="5"/>
  <c r="N3999" i="5" s="1"/>
  <c r="L2725" i="5"/>
  <c r="N2725" i="5" s="1"/>
  <c r="L3963" i="5"/>
  <c r="N3963" i="5" s="1"/>
  <c r="M328" i="5"/>
  <c r="M3172" i="5"/>
  <c r="M3833" i="5"/>
  <c r="M3685" i="5"/>
  <c r="M410" i="5"/>
  <c r="L1677" i="5"/>
  <c r="N1677" i="5" s="1"/>
  <c r="M3293" i="5"/>
  <c r="M3348" i="5"/>
  <c r="M2086" i="5"/>
  <c r="N620" i="5"/>
  <c r="L2622" i="5"/>
  <c r="N2622" i="5" s="1"/>
  <c r="N2488" i="5"/>
  <c r="L3129" i="5"/>
  <c r="N3129" i="5" s="1"/>
  <c r="L3689" i="5"/>
  <c r="N3689" i="5" s="1"/>
  <c r="L1847" i="5"/>
  <c r="N1847" i="5" s="1"/>
  <c r="M2123" i="5"/>
  <c r="M1288" i="5"/>
  <c r="M2948" i="5"/>
  <c r="M1097" i="5"/>
  <c r="L3309" i="5"/>
  <c r="N3309" i="5" s="1"/>
  <c r="M4235" i="5"/>
  <c r="N1575" i="5"/>
  <c r="L4168" i="5"/>
  <c r="N4168" i="5" s="1"/>
  <c r="L2902" i="5"/>
  <c r="N2902" i="5" s="1"/>
  <c r="L2810" i="5"/>
  <c r="N2810" i="5" s="1"/>
  <c r="L3304" i="5"/>
  <c r="N3304" i="5" s="1"/>
  <c r="M359" i="5"/>
  <c r="M865" i="5"/>
  <c r="M3015" i="5"/>
  <c r="L2466" i="5"/>
  <c r="N2466" i="5" s="1"/>
  <c r="M169" i="5"/>
  <c r="M2122" i="5"/>
  <c r="M1119" i="5"/>
  <c r="M3713" i="5"/>
  <c r="M3572" i="5"/>
  <c r="L2173" i="5"/>
  <c r="N2173" i="5" s="1"/>
  <c r="L769" i="5"/>
  <c r="N769" i="5" s="1"/>
  <c r="L2615" i="5"/>
  <c r="N2615" i="5" s="1"/>
  <c r="M1434" i="5"/>
  <c r="M1902" i="5"/>
  <c r="L2478" i="5"/>
  <c r="N2478" i="5" s="1"/>
  <c r="L153" i="5"/>
  <c r="N153" i="5" s="1"/>
  <c r="L59" i="5"/>
  <c r="N59" i="5" s="1"/>
  <c r="L886" i="5"/>
  <c r="N886" i="5" s="1"/>
  <c r="L2269" i="5"/>
  <c r="N2269" i="5" s="1"/>
  <c r="M3332" i="5"/>
  <c r="M511" i="5"/>
  <c r="L2310" i="5"/>
  <c r="N2310" i="5" s="1"/>
  <c r="L1659" i="5"/>
  <c r="N1659" i="5" s="1"/>
  <c r="L1433" i="5"/>
  <c r="N1433" i="5" s="1"/>
  <c r="L888" i="5"/>
  <c r="N888" i="5" s="1"/>
  <c r="L2440" i="5"/>
  <c r="N2440" i="5" s="1"/>
  <c r="L2404" i="5"/>
  <c r="N2404" i="5" s="1"/>
  <c r="L3017" i="5"/>
  <c r="N3017" i="5" s="1"/>
  <c r="L4086" i="5"/>
  <c r="N4086" i="5" s="1"/>
  <c r="M4372" i="5"/>
  <c r="L1341" i="5"/>
  <c r="N1341" i="5" s="1"/>
  <c r="M3405" i="5"/>
  <c r="M3695" i="5"/>
  <c r="L2354" i="5"/>
  <c r="N2354" i="5" s="1"/>
  <c r="L2388" i="5"/>
  <c r="N2388" i="5" s="1"/>
  <c r="L784" i="5"/>
  <c r="N784" i="5" s="1"/>
  <c r="L697" i="5"/>
  <c r="N697" i="5" s="1"/>
  <c r="M4366" i="5"/>
  <c r="L3723" i="5"/>
  <c r="N3723" i="5" s="1"/>
  <c r="L1399" i="5"/>
  <c r="N1399" i="5" s="1"/>
  <c r="M655" i="5"/>
  <c r="M3529" i="5"/>
  <c r="M3599" i="5"/>
  <c r="L1671" i="5"/>
  <c r="N1671" i="5" s="1"/>
  <c r="M3848" i="5"/>
  <c r="L2555" i="5"/>
  <c r="N2555" i="5" s="1"/>
  <c r="L3818" i="5"/>
  <c r="N3818" i="5" s="1"/>
  <c r="L2181" i="5"/>
  <c r="N2181" i="5" s="1"/>
  <c r="L2118" i="5"/>
  <c r="N2118" i="5" s="1"/>
  <c r="M1842" i="5"/>
  <c r="M331" i="5"/>
  <c r="L203" i="5"/>
  <c r="N203" i="5" s="1"/>
  <c r="L2035" i="5"/>
  <c r="N2035" i="5" s="1"/>
  <c r="L891" i="5"/>
  <c r="N891" i="5" s="1"/>
  <c r="M1508" i="5"/>
  <c r="M3486" i="5"/>
  <c r="L2006" i="5"/>
  <c r="N2006" i="5" s="1"/>
  <c r="M2065" i="5"/>
  <c r="L2065" i="5"/>
  <c r="N2065" i="5" s="1"/>
  <c r="L3360" i="5"/>
  <c r="N3360" i="5" s="1"/>
  <c r="M4298" i="5"/>
  <c r="M2232" i="5"/>
  <c r="M2956" i="5"/>
  <c r="L253" i="5"/>
  <c r="N253" i="5" s="1"/>
  <c r="L1297" i="5"/>
  <c r="N1297" i="5" s="1"/>
  <c r="L33" i="5"/>
  <c r="N33" i="5" s="1"/>
  <c r="M33" i="5"/>
  <c r="L3685" i="5"/>
  <c r="N3685" i="5" s="1"/>
  <c r="L4327" i="5"/>
  <c r="N4327" i="5" s="1"/>
  <c r="M1368" i="5"/>
  <c r="L1007" i="5"/>
  <c r="N1007" i="5" s="1"/>
  <c r="M2868" i="5"/>
  <c r="M2580" i="5"/>
  <c r="M3065" i="5"/>
  <c r="L4176" i="5"/>
  <c r="N4176" i="5" s="1"/>
  <c r="L3197" i="5"/>
  <c r="N3197" i="5" s="1"/>
  <c r="L3397" i="5"/>
  <c r="N3397" i="5" s="1"/>
  <c r="M2889" i="5"/>
  <c r="M2350" i="5"/>
  <c r="L3660" i="5"/>
  <c r="N3660" i="5" s="1"/>
  <c r="M285" i="5"/>
  <c r="M1249" i="5"/>
  <c r="M2720" i="5"/>
  <c r="L2522" i="5"/>
  <c r="N2522" i="5" s="1"/>
  <c r="L2513" i="5"/>
  <c r="N2513" i="5" s="1"/>
  <c r="M2513" i="5"/>
  <c r="N3093" i="5"/>
  <c r="M733" i="5"/>
  <c r="M1220" i="5"/>
  <c r="L2594" i="5"/>
  <c r="N2594" i="5" s="1"/>
  <c r="M379" i="5"/>
  <c r="N2365" i="5"/>
  <c r="M1317" i="5"/>
  <c r="M724" i="5"/>
  <c r="N724" i="5"/>
  <c r="M1786" i="5"/>
  <c r="L511" i="5"/>
  <c r="N511" i="5" s="1"/>
  <c r="M3448" i="5"/>
  <c r="L3529" i="5"/>
  <c r="N3529" i="5" s="1"/>
  <c r="N2266" i="5"/>
  <c r="L101" i="5"/>
  <c r="N101" i="5" s="1"/>
  <c r="L1842" i="5"/>
  <c r="N1842" i="5" s="1"/>
  <c r="M3013" i="5"/>
  <c r="L1070" i="5"/>
  <c r="N1070" i="5" s="1"/>
  <c r="M1070" i="5"/>
  <c r="M2495" i="5"/>
  <c r="M818" i="5"/>
  <c r="M3368" i="5"/>
  <c r="M3162" i="5"/>
  <c r="M1549" i="5"/>
  <c r="L4291" i="5"/>
  <c r="N4291" i="5" s="1"/>
  <c r="L2043" i="5"/>
  <c r="N2043" i="5" s="1"/>
  <c r="L717" i="5"/>
  <c r="N717" i="5" s="1"/>
  <c r="L3063" i="5"/>
  <c r="N3063" i="5" s="1"/>
  <c r="L1165" i="5"/>
  <c r="N1165" i="5" s="1"/>
  <c r="L399" i="5"/>
  <c r="N399" i="5" s="1"/>
  <c r="M1910" i="5"/>
  <c r="L1203" i="5"/>
  <c r="N1203" i="5" s="1"/>
  <c r="M1539" i="5"/>
  <c r="M984" i="5"/>
  <c r="L651" i="5"/>
  <c r="N651" i="5" s="1"/>
  <c r="L987" i="5"/>
  <c r="N987" i="5" s="1"/>
  <c r="L3576" i="5"/>
  <c r="N3576" i="5" s="1"/>
  <c r="M3080" i="5"/>
  <c r="M955" i="5"/>
  <c r="M2930" i="5"/>
  <c r="N2721" i="5"/>
  <c r="M3734" i="5"/>
  <c r="L3734" i="5"/>
  <c r="N3734" i="5" s="1"/>
  <c r="M1866" i="5"/>
  <c r="L4151" i="5"/>
  <c r="N4151" i="5" s="1"/>
  <c r="M2554" i="5"/>
  <c r="L1507" i="5"/>
  <c r="N1507" i="5" s="1"/>
  <c r="M3235" i="5"/>
  <c r="M1968" i="5"/>
  <c r="L2946" i="5"/>
  <c r="N2946" i="5" s="1"/>
  <c r="M3025" i="5"/>
  <c r="L2046" i="5"/>
  <c r="N2046" i="5" s="1"/>
  <c r="M1379" i="5"/>
  <c r="M3687" i="5"/>
  <c r="L2276" i="5"/>
  <c r="N2276" i="5" s="1"/>
  <c r="L809" i="5"/>
  <c r="N809" i="5" s="1"/>
  <c r="L2166" i="5"/>
  <c r="N2166" i="5" s="1"/>
  <c r="L417" i="5"/>
  <c r="N417" i="5" s="1"/>
  <c r="M778" i="5"/>
  <c r="L1166" i="5"/>
  <c r="N1166" i="5" s="1"/>
  <c r="L2963" i="5"/>
  <c r="N2963" i="5" s="1"/>
  <c r="L676" i="5"/>
  <c r="N676" i="5" s="1"/>
  <c r="M4160" i="5"/>
  <c r="L3344" i="5"/>
  <c r="N3344" i="5" s="1"/>
  <c r="L1557" i="5"/>
  <c r="N1557" i="5" s="1"/>
  <c r="L4011" i="5"/>
  <c r="N4011" i="5" s="1"/>
  <c r="L2120" i="5"/>
  <c r="N2120" i="5" s="1"/>
  <c r="L3768" i="5"/>
  <c r="N3768" i="5" s="1"/>
  <c r="M835" i="5"/>
  <c r="M3983" i="5"/>
  <c r="M1582" i="5"/>
  <c r="M3996" i="5"/>
  <c r="M1096" i="5"/>
  <c r="L1962" i="5"/>
  <c r="N1962" i="5" s="1"/>
  <c r="M2907" i="5"/>
  <c r="L2843" i="5"/>
  <c r="N2843" i="5" s="1"/>
  <c r="L3295" i="5"/>
  <c r="N3295" i="5" s="1"/>
  <c r="L896" i="5"/>
  <c r="N896" i="5" s="1"/>
  <c r="L3960" i="5"/>
  <c r="N3960" i="5" s="1"/>
  <c r="L3355" i="5"/>
  <c r="N3355" i="5" s="1"/>
  <c r="M115" i="5"/>
  <c r="M435" i="5"/>
  <c r="M3978" i="5"/>
  <c r="L3057" i="5"/>
  <c r="N3057" i="5" s="1"/>
  <c r="L98" i="5"/>
  <c r="N98" i="5" s="1"/>
  <c r="M4166" i="5"/>
  <c r="M643" i="5"/>
  <c r="M3721" i="5"/>
  <c r="L4254" i="5"/>
  <c r="N4254" i="5" s="1"/>
  <c r="M4240" i="5"/>
  <c r="M3268" i="5"/>
  <c r="L1154" i="5"/>
  <c r="N1154" i="5" s="1"/>
  <c r="L285" i="5"/>
  <c r="N285" i="5" s="1"/>
  <c r="M1010" i="5"/>
  <c r="M1990" i="5"/>
  <c r="L500" i="5"/>
  <c r="N500" i="5" s="1"/>
  <c r="L550" i="5"/>
  <c r="N550" i="5" s="1"/>
  <c r="L2831" i="5"/>
  <c r="N2831" i="5" s="1"/>
  <c r="L2351" i="5"/>
  <c r="N2351" i="5" s="1"/>
  <c r="L2171" i="5"/>
  <c r="N2171" i="5" s="1"/>
  <c r="L3177" i="5"/>
  <c r="N3177" i="5" s="1"/>
  <c r="M69" i="5"/>
  <c r="L1801" i="5"/>
  <c r="N1801" i="5" s="1"/>
  <c r="L736" i="5"/>
  <c r="N736" i="5" s="1"/>
  <c r="L2704" i="5"/>
  <c r="N2704" i="5" s="1"/>
  <c r="L377" i="5"/>
  <c r="N377" i="5" s="1"/>
  <c r="L2653" i="5"/>
  <c r="N2653" i="5" s="1"/>
  <c r="M3820" i="5"/>
  <c r="M3111" i="5"/>
  <c r="L4379" i="5"/>
  <c r="N4379" i="5" s="1"/>
  <c r="L14" i="5"/>
  <c r="N14" i="5" s="1"/>
  <c r="L3082" i="5"/>
  <c r="N3082" i="5" s="1"/>
  <c r="M804" i="5"/>
  <c r="L533" i="5"/>
  <c r="N533" i="5" s="1"/>
  <c r="L265" i="5"/>
  <c r="N265" i="5" s="1"/>
  <c r="L2922" i="5"/>
  <c r="N2922" i="5" s="1"/>
  <c r="L1441" i="5"/>
  <c r="N1441" i="5" s="1"/>
  <c r="L3752" i="5"/>
  <c r="N3752" i="5" s="1"/>
  <c r="L2192" i="5"/>
  <c r="N2192" i="5" s="1"/>
  <c r="L3616" i="5"/>
  <c r="N3616" i="5" s="1"/>
  <c r="M2664" i="5"/>
  <c r="L3448" i="5"/>
  <c r="N3448" i="5" s="1"/>
  <c r="L150" i="5"/>
  <c r="N150" i="5" s="1"/>
  <c r="L4059" i="5"/>
  <c r="N4059" i="5" s="1"/>
  <c r="M1518" i="5"/>
  <c r="L1984" i="5"/>
  <c r="N1984" i="5" s="1"/>
  <c r="L4244" i="5"/>
  <c r="N4244" i="5" s="1"/>
  <c r="L1036" i="5"/>
  <c r="N1036" i="5" s="1"/>
  <c r="M4252" i="5"/>
  <c r="L2282" i="5"/>
  <c r="N2282" i="5" s="1"/>
  <c r="L3866" i="5"/>
  <c r="N3866" i="5" s="1"/>
  <c r="M4123" i="5"/>
  <c r="M4135" i="5"/>
  <c r="L843" i="5"/>
  <c r="N843" i="5" s="1"/>
  <c r="L3490" i="5"/>
  <c r="N3490" i="5" s="1"/>
  <c r="M2236" i="5"/>
  <c r="N2236" i="5"/>
  <c r="L2656" i="5"/>
  <c r="N2656" i="5" s="1"/>
  <c r="M2656" i="5"/>
  <c r="M539" i="5"/>
  <c r="M3055" i="5"/>
  <c r="L1775" i="5"/>
  <c r="N1775" i="5" s="1"/>
  <c r="M608" i="5"/>
  <c r="L814" i="5"/>
  <c r="N814" i="5" s="1"/>
  <c r="L3673" i="5"/>
  <c r="N3673" i="5" s="1"/>
  <c r="L2189" i="5"/>
  <c r="N2189" i="5" s="1"/>
  <c r="M2110" i="5"/>
  <c r="M2863" i="5"/>
  <c r="M3054" i="5"/>
  <c r="L845" i="5"/>
  <c r="N845" i="5" s="1"/>
  <c r="L1379" i="5"/>
  <c r="N1379" i="5" s="1"/>
  <c r="L1639" i="5"/>
  <c r="N1639" i="5" s="1"/>
  <c r="L3687" i="5"/>
  <c r="N3687" i="5" s="1"/>
  <c r="M3377" i="5"/>
  <c r="L3126" i="5"/>
  <c r="N3126" i="5" s="1"/>
  <c r="L3983" i="5"/>
  <c r="N3983" i="5" s="1"/>
  <c r="L139" i="5"/>
  <c r="N139" i="5" s="1"/>
  <c r="L1582" i="5"/>
  <c r="N1582" i="5" s="1"/>
  <c r="L3996" i="5"/>
  <c r="N3996" i="5" s="1"/>
  <c r="L2611" i="5"/>
  <c r="N2611" i="5" s="1"/>
  <c r="L115" i="5"/>
  <c r="N115" i="5" s="1"/>
  <c r="L4165" i="5"/>
  <c r="N4165" i="5" s="1"/>
  <c r="L1947" i="5"/>
  <c r="N1947" i="5" s="1"/>
  <c r="L435" i="5"/>
  <c r="N435" i="5" s="1"/>
  <c r="M642" i="5"/>
  <c r="L3978" i="5"/>
  <c r="N3978" i="5" s="1"/>
  <c r="M3128" i="5"/>
  <c r="M2289" i="5"/>
  <c r="L4166" i="5"/>
  <c r="N4166" i="5" s="1"/>
  <c r="L2113" i="5"/>
  <c r="N2113" i="5" s="1"/>
  <c r="M1867" i="5"/>
  <c r="L643" i="5"/>
  <c r="N643" i="5" s="1"/>
  <c r="L3721" i="5"/>
  <c r="N3721" i="5" s="1"/>
  <c r="M4241" i="5"/>
  <c r="M4096" i="5"/>
  <c r="L4240" i="5"/>
  <c r="N4240" i="5" s="1"/>
  <c r="L3268" i="5"/>
  <c r="N3268" i="5" s="1"/>
  <c r="L958" i="5"/>
  <c r="N958" i="5" s="1"/>
  <c r="M1814" i="5"/>
  <c r="L1402" i="5"/>
  <c r="N1402" i="5" s="1"/>
  <c r="L1990" i="5"/>
  <c r="N1990" i="5" s="1"/>
  <c r="L113" i="5"/>
  <c r="N113" i="5" s="1"/>
  <c r="L2133" i="5"/>
  <c r="N2133" i="5" s="1"/>
  <c r="M2004" i="5"/>
  <c r="M1869" i="5"/>
  <c r="M1824" i="5"/>
  <c r="M1018" i="5"/>
  <c r="M734" i="5"/>
  <c r="M4013" i="5"/>
  <c r="M2953" i="5"/>
  <c r="L1518" i="5"/>
  <c r="N1518" i="5" s="1"/>
  <c r="L715" i="5"/>
  <c r="N715" i="5" s="1"/>
  <c r="L2951" i="5"/>
  <c r="N2951" i="5" s="1"/>
  <c r="L3841" i="5"/>
  <c r="N3841" i="5" s="1"/>
  <c r="M1475" i="5"/>
  <c r="L1091" i="5"/>
  <c r="N1091" i="5" s="1"/>
  <c r="M1924" i="5"/>
  <c r="L2994" i="5"/>
  <c r="N2994" i="5" s="1"/>
  <c r="M3940" i="5"/>
  <c r="M4386" i="5"/>
  <c r="L1606" i="5"/>
  <c r="N1606" i="5" s="1"/>
  <c r="M3777" i="5"/>
  <c r="L626" i="5"/>
  <c r="N626" i="5" s="1"/>
  <c r="L3256" i="5"/>
  <c r="N3256" i="5" s="1"/>
  <c r="L4123" i="5"/>
  <c r="N4123" i="5" s="1"/>
  <c r="L2392" i="5"/>
  <c r="N2392" i="5" s="1"/>
  <c r="M3680" i="5"/>
  <c r="L4150" i="5"/>
  <c r="N4150" i="5" s="1"/>
  <c r="M965" i="5"/>
  <c r="M1122" i="5"/>
  <c r="L163" i="5"/>
  <c r="N163" i="5" s="1"/>
  <c r="L590" i="5"/>
  <c r="N590" i="5" s="1"/>
  <c r="L1950" i="5"/>
  <c r="N1950" i="5" s="1"/>
  <c r="L4109" i="5"/>
  <c r="N4109" i="5" s="1"/>
  <c r="L3187" i="5"/>
  <c r="N3187" i="5" s="1"/>
  <c r="M807" i="5"/>
  <c r="M361" i="5"/>
  <c r="M2396" i="5"/>
  <c r="M3266" i="5"/>
  <c r="L3572" i="5"/>
  <c r="N3572" i="5" s="1"/>
  <c r="L2861" i="5"/>
  <c r="N2861" i="5" s="1"/>
  <c r="L770" i="5"/>
  <c r="N770" i="5" s="1"/>
  <c r="L223" i="5"/>
  <c r="N223" i="5" s="1"/>
  <c r="L2162" i="5"/>
  <c r="N2162" i="5" s="1"/>
  <c r="L3956" i="5"/>
  <c r="N3956" i="5" s="1"/>
  <c r="L264" i="5"/>
  <c r="N264" i="5" s="1"/>
  <c r="M1495" i="5"/>
  <c r="L1936" i="5"/>
  <c r="N1936" i="5" s="1"/>
  <c r="L988" i="5"/>
  <c r="N988" i="5" s="1"/>
  <c r="L4132" i="5"/>
  <c r="N4132" i="5" s="1"/>
  <c r="L2741" i="5"/>
  <c r="N2741" i="5" s="1"/>
  <c r="M627" i="5"/>
  <c r="M1660" i="5"/>
  <c r="L1415" i="5"/>
  <c r="N1415" i="5" s="1"/>
  <c r="L4342" i="5"/>
  <c r="N4342" i="5" s="1"/>
  <c r="L3847" i="5"/>
  <c r="N3847" i="5" s="1"/>
  <c r="L1609" i="5"/>
  <c r="N1609" i="5" s="1"/>
  <c r="L2569" i="5"/>
  <c r="N2569" i="5" s="1"/>
  <c r="M1506" i="5"/>
  <c r="L1231" i="5"/>
  <c r="N1231" i="5" s="1"/>
  <c r="M244" i="5"/>
  <c r="M1834" i="5"/>
  <c r="L4068" i="5"/>
  <c r="N4068" i="5" s="1"/>
  <c r="L1772" i="5"/>
  <c r="N1772" i="5" s="1"/>
  <c r="L3733" i="5"/>
  <c r="N3733" i="5" s="1"/>
  <c r="L4140" i="5"/>
  <c r="N4140" i="5" s="1"/>
  <c r="L1752" i="5"/>
  <c r="N1752" i="5" s="1"/>
  <c r="M3684" i="5"/>
  <c r="L154" i="5"/>
  <c r="N154" i="5" s="1"/>
  <c r="L3772" i="5"/>
  <c r="N3772" i="5" s="1"/>
  <c r="L2954" i="5"/>
  <c r="N2954" i="5" s="1"/>
  <c r="L165" i="5"/>
  <c r="N165" i="5" s="1"/>
  <c r="L1387" i="5"/>
  <c r="N1387" i="5" s="1"/>
  <c r="L3392" i="5"/>
  <c r="N3392" i="5" s="1"/>
  <c r="M1688" i="5"/>
  <c r="L922" i="5"/>
  <c r="N922" i="5" s="1"/>
  <c r="M416" i="5"/>
  <c r="M1529" i="5"/>
  <c r="M998" i="5"/>
  <c r="M2299" i="5"/>
  <c r="M1200" i="5"/>
  <c r="N4328" i="5"/>
  <c r="M2626" i="5"/>
  <c r="M1585" i="5"/>
  <c r="M1929" i="5"/>
  <c r="M3668" i="5"/>
  <c r="L3368" i="5"/>
  <c r="N3368" i="5" s="1"/>
  <c r="L162" i="5"/>
  <c r="N162" i="5" s="1"/>
  <c r="M3804" i="5"/>
  <c r="M2411" i="5"/>
  <c r="L2097" i="5"/>
  <c r="N2097" i="5" s="1"/>
  <c r="L1988" i="5"/>
  <c r="N1988" i="5" s="1"/>
  <c r="M1988" i="5"/>
  <c r="L2018" i="5"/>
  <c r="N2018" i="5" s="1"/>
  <c r="L3066" i="5"/>
  <c r="N3066" i="5" s="1"/>
  <c r="L3215" i="5"/>
  <c r="N3215" i="5" s="1"/>
  <c r="M3215" i="5"/>
  <c r="M2673" i="5"/>
  <c r="L3790" i="5"/>
  <c r="N3790" i="5" s="1"/>
  <c r="L3839" i="5"/>
  <c r="N3839" i="5" s="1"/>
  <c r="L3816" i="5"/>
  <c r="N3816" i="5" s="1"/>
  <c r="L1396" i="5"/>
  <c r="N1396" i="5" s="1"/>
  <c r="L1795" i="5"/>
  <c r="N1795" i="5" s="1"/>
  <c r="M2780" i="5"/>
  <c r="M3542" i="5"/>
  <c r="L3042" i="5"/>
  <c r="N3042" i="5" s="1"/>
  <c r="L1580" i="5"/>
  <c r="N1580" i="5" s="1"/>
  <c r="L3077" i="5"/>
  <c r="N3077" i="5" s="1"/>
  <c r="L4163" i="5"/>
  <c r="N4163" i="5" s="1"/>
  <c r="L2007" i="5"/>
  <c r="N2007" i="5" s="1"/>
  <c r="N291" i="5"/>
  <c r="M2376" i="5"/>
  <c r="L2376" i="5"/>
  <c r="N2376" i="5" s="1"/>
  <c r="M2536" i="5"/>
  <c r="M2685" i="5"/>
  <c r="M2452" i="5"/>
  <c r="M664" i="5"/>
  <c r="M3914" i="5"/>
  <c r="M3795" i="5"/>
  <c r="L1126" i="5"/>
  <c r="N1126" i="5" s="1"/>
  <c r="M1126" i="5"/>
  <c r="M3011" i="5"/>
  <c r="N3011" i="5"/>
  <c r="L2748" i="5"/>
  <c r="N2748" i="5" s="1"/>
  <c r="M2748" i="5"/>
  <c r="L119" i="5"/>
  <c r="N119" i="5" s="1"/>
  <c r="M119" i="5"/>
  <c r="M847" i="5"/>
  <c r="N1407" i="5"/>
  <c r="M1407" i="5"/>
  <c r="L3099" i="5"/>
  <c r="N3099" i="5" s="1"/>
  <c r="L1408" i="5"/>
  <c r="N1408" i="5" s="1"/>
  <c r="M3864" i="5"/>
  <c r="L4065" i="5"/>
  <c r="N4065" i="5" s="1"/>
  <c r="L2229" i="5"/>
  <c r="N2229" i="5" s="1"/>
  <c r="L989" i="5"/>
  <c r="N989" i="5" s="1"/>
  <c r="L2932" i="5"/>
  <c r="N2932" i="5" s="1"/>
  <c r="L1416" i="5"/>
  <c r="N1416" i="5" s="1"/>
  <c r="M3493" i="5"/>
  <c r="M1718" i="5"/>
  <c r="M2759" i="5"/>
  <c r="M551" i="5"/>
  <c r="M2661" i="5"/>
  <c r="M1199" i="5"/>
  <c r="M1004" i="5"/>
  <c r="L3347" i="5"/>
  <c r="N3347" i="5" s="1"/>
  <c r="M4077" i="5"/>
  <c r="M756" i="5"/>
  <c r="L2610" i="5"/>
  <c r="N2610" i="5" s="1"/>
  <c r="M1942" i="5"/>
  <c r="L3211" i="5"/>
  <c r="N3211" i="5" s="1"/>
  <c r="L1432" i="5"/>
  <c r="N1432" i="5" s="1"/>
  <c r="L1730" i="5"/>
  <c r="N1730" i="5" s="1"/>
  <c r="L3909" i="5"/>
  <c r="N3909" i="5" s="1"/>
  <c r="M3858" i="5"/>
  <c r="M910" i="5"/>
  <c r="L1691" i="5"/>
  <c r="N1691" i="5" s="1"/>
  <c r="L2223" i="5"/>
  <c r="N2223" i="5" s="1"/>
  <c r="L3107" i="5"/>
  <c r="N3107" i="5" s="1"/>
  <c r="L4233" i="5"/>
  <c r="N4233" i="5" s="1"/>
  <c r="L3793" i="5"/>
  <c r="N3793" i="5" s="1"/>
  <c r="M3464" i="5"/>
  <c r="L3068" i="5"/>
  <c r="N3068" i="5" s="1"/>
  <c r="L1210" i="5"/>
  <c r="N1210" i="5" s="1"/>
  <c r="M504" i="5"/>
  <c r="L393" i="5"/>
  <c r="N393" i="5" s="1"/>
  <c r="M1622" i="5"/>
  <c r="M3088" i="5"/>
  <c r="L412" i="5"/>
  <c r="N412" i="5" s="1"/>
  <c r="L579" i="5"/>
  <c r="N579" i="5" s="1"/>
  <c r="M3147" i="5"/>
  <c r="M2680" i="5"/>
  <c r="L1602" i="5"/>
  <c r="N1602" i="5" s="1"/>
  <c r="M2795" i="5"/>
  <c r="L871" i="5"/>
  <c r="N871" i="5" s="1"/>
  <c r="L3837" i="5"/>
  <c r="N3837" i="5" s="1"/>
  <c r="L793" i="5"/>
  <c r="N793" i="5" s="1"/>
  <c r="M1611" i="5"/>
  <c r="L3625" i="5"/>
  <c r="N3625" i="5" s="1"/>
  <c r="L2952" i="5"/>
  <c r="N2952" i="5" s="1"/>
  <c r="L3369" i="5"/>
  <c r="N3369" i="5" s="1"/>
  <c r="M1186" i="5"/>
  <c r="L1208" i="5"/>
  <c r="N1208" i="5" s="1"/>
  <c r="L437" i="5"/>
  <c r="N437" i="5" s="1"/>
  <c r="M1794" i="5"/>
  <c r="M1664" i="5"/>
  <c r="L340" i="5"/>
  <c r="N340" i="5" s="1"/>
  <c r="M2379" i="5"/>
  <c r="M248" i="5"/>
  <c r="M32" i="5"/>
  <c r="L2774" i="5"/>
  <c r="N2774" i="5" s="1"/>
  <c r="M2902" i="5"/>
  <c r="L2616" i="5"/>
  <c r="N2616" i="5" s="1"/>
  <c r="L4164" i="5"/>
  <c r="N4164" i="5" s="1"/>
  <c r="L1344" i="5"/>
  <c r="N1344" i="5" s="1"/>
  <c r="M1728" i="5"/>
  <c r="L4367" i="5"/>
  <c r="N4367" i="5" s="1"/>
  <c r="L2699" i="5"/>
  <c r="N2699" i="5" s="1"/>
  <c r="M4205" i="5"/>
  <c r="M3702" i="5"/>
  <c r="L669" i="5"/>
  <c r="N669" i="5" s="1"/>
  <c r="M1839" i="5"/>
  <c r="L85" i="5"/>
  <c r="N85" i="5" s="1"/>
  <c r="M2173" i="5"/>
  <c r="L558" i="5"/>
  <c r="N558" i="5" s="1"/>
  <c r="L3036" i="5"/>
  <c r="N3036" i="5" s="1"/>
  <c r="L2722" i="5"/>
  <c r="N2722" i="5" s="1"/>
  <c r="L956" i="5"/>
  <c r="N956" i="5" s="1"/>
  <c r="L2058" i="5"/>
  <c r="N2058" i="5" s="1"/>
  <c r="L3071" i="5"/>
  <c r="N3071" i="5" s="1"/>
  <c r="L2750" i="5"/>
  <c r="N2750" i="5" s="1"/>
  <c r="L3880" i="5"/>
  <c r="N3880" i="5" s="1"/>
  <c r="L2581" i="5"/>
  <c r="N2581" i="5" s="1"/>
  <c r="L201" i="5"/>
  <c r="N201" i="5" s="1"/>
  <c r="L3481" i="5"/>
  <c r="N3481" i="5" s="1"/>
  <c r="L898" i="5"/>
  <c r="N898" i="5" s="1"/>
  <c r="M2508" i="5"/>
  <c r="L11" i="5"/>
  <c r="N11" i="5" s="1"/>
  <c r="L3361" i="5"/>
  <c r="N3361" i="5" s="1"/>
  <c r="L1144" i="5"/>
  <c r="N1144" i="5" s="1"/>
  <c r="L4032" i="5"/>
  <c r="N4032" i="5" s="1"/>
  <c r="M1211" i="5"/>
  <c r="L1820" i="5"/>
  <c r="N1820" i="5" s="1"/>
  <c r="M528" i="5"/>
  <c r="L2457" i="5"/>
  <c r="N2457" i="5" s="1"/>
  <c r="L3067" i="5"/>
  <c r="N3067" i="5" s="1"/>
  <c r="L1595" i="5"/>
  <c r="N1595" i="5" s="1"/>
  <c r="L819" i="5"/>
  <c r="N819" i="5" s="1"/>
  <c r="L416" i="5"/>
  <c r="N416" i="5" s="1"/>
  <c r="M1041" i="5"/>
  <c r="L2690" i="5"/>
  <c r="N2690" i="5" s="1"/>
  <c r="L1426" i="5"/>
  <c r="N1426" i="5" s="1"/>
  <c r="L698" i="5"/>
  <c r="N698" i="5" s="1"/>
  <c r="L2536" i="5"/>
  <c r="N2536" i="5" s="1"/>
  <c r="L1390" i="5"/>
  <c r="N1390" i="5" s="1"/>
  <c r="L664" i="5"/>
  <c r="N664" i="5" s="1"/>
  <c r="L4074" i="5"/>
  <c r="N4074" i="5" s="1"/>
  <c r="L2106" i="5"/>
  <c r="N2106" i="5" s="1"/>
  <c r="M859" i="5"/>
  <c r="L3914" i="5"/>
  <c r="N3914" i="5" s="1"/>
  <c r="L1692" i="5"/>
  <c r="N1692" i="5" s="1"/>
  <c r="L711" i="5"/>
  <c r="N711" i="5" s="1"/>
  <c r="M2239" i="5"/>
  <c r="N2239" i="5"/>
  <c r="M2797" i="5"/>
  <c r="M3449" i="5"/>
  <c r="L4383" i="5"/>
  <c r="N4383" i="5" s="1"/>
  <c r="L2477" i="5"/>
  <c r="N2477" i="5" s="1"/>
  <c r="M2477" i="5"/>
  <c r="M2152" i="5"/>
  <c r="M401" i="5"/>
  <c r="L605" i="5"/>
  <c r="N605" i="5" s="1"/>
  <c r="M1819" i="5"/>
  <c r="L1094" i="5"/>
  <c r="N1094" i="5" s="1"/>
  <c r="M1767" i="5"/>
  <c r="L659" i="5"/>
  <c r="N659" i="5" s="1"/>
  <c r="L3464" i="5"/>
  <c r="N3464" i="5" s="1"/>
  <c r="M3887" i="5"/>
  <c r="L259" i="5"/>
  <c r="N259" i="5" s="1"/>
  <c r="M1166" i="5"/>
  <c r="M2963" i="5"/>
  <c r="M676" i="5"/>
  <c r="L2680" i="5"/>
  <c r="N2680" i="5" s="1"/>
  <c r="L287" i="5"/>
  <c r="N287" i="5" s="1"/>
  <c r="L2127" i="5"/>
  <c r="N2127" i="5" s="1"/>
  <c r="L2795" i="5"/>
  <c r="N2795" i="5" s="1"/>
  <c r="M2120" i="5"/>
  <c r="M3768" i="5"/>
  <c r="L1364" i="5"/>
  <c r="N1364" i="5" s="1"/>
  <c r="L4194" i="5"/>
  <c r="N4194" i="5" s="1"/>
  <c r="L535" i="5"/>
  <c r="N535" i="5" s="1"/>
  <c r="M1712" i="5"/>
  <c r="L3305" i="5"/>
  <c r="N3305" i="5" s="1"/>
  <c r="L1611" i="5"/>
  <c r="N1611" i="5" s="1"/>
  <c r="M3792" i="5"/>
  <c r="L1425" i="5"/>
  <c r="N1425" i="5" s="1"/>
  <c r="L10" i="5"/>
  <c r="N10" i="5" s="1"/>
  <c r="L2754" i="5"/>
  <c r="N2754" i="5" s="1"/>
  <c r="M1821" i="5"/>
  <c r="L1157" i="5"/>
  <c r="N1157" i="5" s="1"/>
  <c r="M1262" i="5"/>
  <c r="M2431" i="5"/>
  <c r="M1791" i="5"/>
  <c r="L1794" i="5"/>
  <c r="N1794" i="5" s="1"/>
  <c r="L1664" i="5"/>
  <c r="N1664" i="5" s="1"/>
  <c r="M421" i="5"/>
  <c r="L1838" i="5"/>
  <c r="N1838" i="5" s="1"/>
  <c r="L32" i="5"/>
  <c r="N32" i="5" s="1"/>
  <c r="M3367" i="5"/>
  <c r="M2113" i="5"/>
  <c r="M2888" i="5"/>
  <c r="M3903" i="5"/>
  <c r="L1728" i="5"/>
  <c r="N1728" i="5" s="1"/>
  <c r="M384" i="5"/>
  <c r="M1103" i="5"/>
  <c r="L3702" i="5"/>
  <c r="N3702" i="5" s="1"/>
  <c r="M545" i="5"/>
  <c r="M3660" i="5"/>
  <c r="M1053" i="5"/>
  <c r="L2717" i="5"/>
  <c r="N2717" i="5" s="1"/>
  <c r="L3029" i="5"/>
  <c r="N3029" i="5" s="1"/>
  <c r="L1405" i="5"/>
  <c r="N1405" i="5" s="1"/>
  <c r="L4178" i="5"/>
  <c r="N4178" i="5" s="1"/>
  <c r="L1027" i="5"/>
  <c r="N1027" i="5" s="1"/>
  <c r="L2491" i="5"/>
  <c r="N2491" i="5" s="1"/>
  <c r="M2743" i="5"/>
  <c r="M323" i="5"/>
  <c r="L3031" i="5"/>
  <c r="N3031" i="5" s="1"/>
  <c r="L875" i="5"/>
  <c r="N875" i="5" s="1"/>
  <c r="M746" i="5"/>
  <c r="M4357" i="5"/>
  <c r="M4315" i="5"/>
  <c r="M767" i="5"/>
  <c r="L523" i="5"/>
  <c r="N523" i="5" s="1"/>
  <c r="L3094" i="5"/>
  <c r="N3094" i="5" s="1"/>
  <c r="M3935" i="5"/>
  <c r="L1211" i="5"/>
  <c r="N1211" i="5" s="1"/>
  <c r="L528" i="5"/>
  <c r="N528" i="5" s="1"/>
  <c r="M2955" i="5"/>
  <c r="L976" i="5"/>
  <c r="N976" i="5" s="1"/>
  <c r="L2167" i="5"/>
  <c r="N2167" i="5" s="1"/>
  <c r="L674" i="5"/>
  <c r="N674" i="5" s="1"/>
  <c r="L2034" i="5"/>
  <c r="N2034" i="5" s="1"/>
  <c r="L617" i="5"/>
  <c r="N617" i="5" s="1"/>
  <c r="L1041" i="5"/>
  <c r="N1041" i="5" s="1"/>
  <c r="L2497" i="5"/>
  <c r="N2497" i="5" s="1"/>
  <c r="M3000" i="5"/>
  <c r="M2341" i="5"/>
  <c r="M2458" i="5"/>
  <c r="L1879" i="5"/>
  <c r="N1879" i="5" s="1"/>
  <c r="L86" i="5"/>
  <c r="N86" i="5" s="1"/>
  <c r="M86" i="5"/>
  <c r="L859" i="5"/>
  <c r="N859" i="5" s="1"/>
  <c r="L1171" i="5"/>
  <c r="N1171" i="5" s="1"/>
  <c r="L1034" i="5"/>
  <c r="N1034" i="5" s="1"/>
  <c r="L318" i="5"/>
  <c r="N318" i="5" s="1"/>
  <c r="M2553" i="5"/>
  <c r="N2553" i="5"/>
  <c r="M1531" i="5"/>
  <c r="L2149" i="5"/>
  <c r="N2149" i="5" s="1"/>
  <c r="M2243" i="5"/>
  <c r="L2797" i="5"/>
  <c r="N2797" i="5" s="1"/>
  <c r="L3449" i="5"/>
  <c r="N3449" i="5" s="1"/>
  <c r="L104" i="5"/>
  <c r="N104" i="5" s="1"/>
  <c r="L2124" i="5"/>
  <c r="N2124" i="5" s="1"/>
  <c r="L2510" i="5"/>
  <c r="N2510" i="5" s="1"/>
  <c r="L4302" i="5"/>
  <c r="N4302" i="5" s="1"/>
  <c r="M3554" i="5"/>
  <c r="L1206" i="5"/>
  <c r="N1206" i="5" s="1"/>
  <c r="M1035" i="5"/>
  <c r="L375" i="5"/>
  <c r="N375" i="5" s="1"/>
  <c r="L1833" i="5"/>
  <c r="N1833" i="5" s="1"/>
  <c r="L3056" i="5"/>
  <c r="N3056" i="5" s="1"/>
  <c r="L3297" i="5"/>
  <c r="N3297" i="5" s="1"/>
  <c r="L603" i="5"/>
  <c r="N603" i="5" s="1"/>
  <c r="L1753" i="5"/>
  <c r="N1753" i="5" s="1"/>
  <c r="L2980" i="5"/>
  <c r="N2980" i="5" s="1"/>
  <c r="L60" i="5"/>
  <c r="N60" i="5" s="1"/>
  <c r="L2033" i="5"/>
  <c r="N2033" i="5" s="1"/>
  <c r="L1770" i="5"/>
  <c r="N1770" i="5" s="1"/>
  <c r="L3722" i="5"/>
  <c r="N3722" i="5" s="1"/>
  <c r="M2249" i="5"/>
  <c r="N4300" i="5"/>
  <c r="M257" i="5"/>
  <c r="L1361" i="5"/>
  <c r="N1361" i="5" s="1"/>
  <c r="L4042" i="5"/>
  <c r="N4042" i="5" s="1"/>
  <c r="M4042" i="5"/>
  <c r="M3720" i="5"/>
  <c r="L732" i="5"/>
  <c r="N732" i="5" s="1"/>
  <c r="M260" i="5"/>
  <c r="M298" i="5"/>
  <c r="M2520" i="5"/>
  <c r="L346" i="5"/>
  <c r="N346" i="5" s="1"/>
  <c r="L1071" i="5"/>
  <c r="N1071" i="5" s="1"/>
  <c r="L1922" i="5"/>
  <c r="N1922" i="5" s="1"/>
  <c r="M994" i="5"/>
  <c r="L3150" i="5"/>
  <c r="N3150" i="5" s="1"/>
  <c r="L276" i="5"/>
  <c r="N276" i="5" s="1"/>
  <c r="L2232" i="5"/>
  <c r="N2232" i="5" s="1"/>
  <c r="M373" i="5"/>
  <c r="L295" i="5"/>
  <c r="N295" i="5" s="1"/>
  <c r="M295" i="5"/>
  <c r="M2509" i="5"/>
  <c r="M3890" i="5"/>
  <c r="M1953" i="5"/>
  <c r="M3726" i="5"/>
  <c r="L4193" i="5"/>
  <c r="N4193" i="5" s="1"/>
  <c r="M4193" i="5"/>
  <c r="M300" i="5"/>
  <c r="N300" i="5"/>
  <c r="L951" i="5"/>
  <c r="N951" i="5" s="1"/>
  <c r="M819" i="5"/>
  <c r="L2898" i="5"/>
  <c r="N2898" i="5" s="1"/>
  <c r="L2259" i="5"/>
  <c r="N2259" i="5" s="1"/>
  <c r="L149" i="5"/>
  <c r="N149" i="5" s="1"/>
  <c r="L1655" i="5"/>
  <c r="N1655" i="5" s="1"/>
  <c r="M35" i="5"/>
  <c r="M2649" i="5"/>
  <c r="L1274" i="5"/>
  <c r="N1274" i="5" s="1"/>
  <c r="L4149" i="5"/>
  <c r="N4149" i="5" s="1"/>
  <c r="M943" i="5"/>
  <c r="L2082" i="5"/>
  <c r="N2082" i="5" s="1"/>
  <c r="M3591" i="5"/>
  <c r="M4348" i="5"/>
  <c r="M378" i="5"/>
  <c r="M1674" i="5"/>
  <c r="M2514" i="5"/>
  <c r="L2864" i="5"/>
  <c r="N2864" i="5" s="1"/>
  <c r="M2864" i="5"/>
  <c r="L1508" i="5"/>
  <c r="N1508" i="5" s="1"/>
  <c r="L2458" i="5"/>
  <c r="N2458" i="5" s="1"/>
  <c r="L3105" i="5"/>
  <c r="N3105" i="5" s="1"/>
  <c r="L3601" i="5"/>
  <c r="N3601" i="5" s="1"/>
  <c r="M2174" i="5"/>
  <c r="M1329" i="5"/>
  <c r="M2196" i="5"/>
  <c r="M758" i="5"/>
  <c r="L636" i="5"/>
  <c r="N636" i="5" s="1"/>
  <c r="M1418" i="5"/>
  <c r="L3988" i="5"/>
  <c r="N3988" i="5" s="1"/>
  <c r="M3428" i="5"/>
  <c r="M2544" i="5"/>
  <c r="M2012" i="5"/>
  <c r="M2275" i="5"/>
  <c r="M275" i="5"/>
  <c r="M3776" i="5"/>
  <c r="L2483" i="5"/>
  <c r="N2483" i="5" s="1"/>
  <c r="M4211" i="5"/>
  <c r="M3553" i="5"/>
  <c r="M2083" i="5"/>
  <c r="L256" i="5"/>
  <c r="N256" i="5" s="1"/>
  <c r="L2576" i="5"/>
  <c r="N2576" i="5" s="1"/>
  <c r="L2509" i="5"/>
  <c r="N2509" i="5" s="1"/>
  <c r="L3890" i="5"/>
  <c r="N3890" i="5" s="1"/>
  <c r="L2646" i="5"/>
  <c r="N2646" i="5" s="1"/>
  <c r="M2646" i="5"/>
  <c r="L1892" i="5"/>
  <c r="N1892" i="5" s="1"/>
  <c r="M1892" i="5"/>
  <c r="M2899" i="5"/>
  <c r="M877" i="5"/>
  <c r="L3552" i="5"/>
  <c r="N3552" i="5" s="1"/>
  <c r="L2894" i="5"/>
  <c r="N2894" i="5" s="1"/>
  <c r="L378" i="5"/>
  <c r="N378" i="5" s="1"/>
  <c r="L1674" i="5"/>
  <c r="N1674" i="5" s="1"/>
  <c r="L2937" i="5"/>
  <c r="N2937" i="5" s="1"/>
  <c r="L2514" i="5"/>
  <c r="N2514" i="5" s="1"/>
  <c r="M1631" i="5"/>
  <c r="M735" i="5"/>
  <c r="L907" i="5"/>
  <c r="N907" i="5" s="1"/>
  <c r="L2275" i="5"/>
  <c r="N2275" i="5" s="1"/>
  <c r="L4304" i="5"/>
  <c r="N4304" i="5" s="1"/>
  <c r="M3518" i="5"/>
  <c r="L3776" i="5"/>
  <c r="N3776" i="5" s="1"/>
  <c r="L1281" i="5"/>
  <c r="N1281" i="5" s="1"/>
  <c r="M1281" i="5"/>
  <c r="L3840" i="5"/>
  <c r="N3840" i="5" s="1"/>
  <c r="N1807" i="5"/>
  <c r="M548" i="5"/>
  <c r="M3573" i="5"/>
  <c r="M1803" i="5"/>
  <c r="L857" i="5"/>
  <c r="N857" i="5" s="1"/>
  <c r="M857" i="5"/>
  <c r="M1234" i="5"/>
  <c r="M2159" i="5"/>
  <c r="M3145" i="5"/>
  <c r="M2524" i="5"/>
  <c r="L1949" i="5"/>
  <c r="N1949" i="5" s="1"/>
  <c r="M1949" i="5"/>
  <c r="M3374" i="5"/>
  <c r="M2629" i="5"/>
  <c r="L2678" i="5"/>
  <c r="N2678" i="5" s="1"/>
  <c r="L1318" i="5"/>
  <c r="N1318" i="5" s="1"/>
  <c r="L1835" i="5"/>
  <c r="N1835" i="5" s="1"/>
  <c r="L1020" i="5"/>
  <c r="N1020" i="5" s="1"/>
  <c r="M824" i="5"/>
  <c r="M2877" i="5"/>
  <c r="L2422" i="5"/>
  <c r="N2422" i="5" s="1"/>
  <c r="L1167" i="5"/>
  <c r="N1167" i="5" s="1"/>
  <c r="L963" i="5"/>
  <c r="N963" i="5" s="1"/>
  <c r="L3548" i="5"/>
  <c r="N3548" i="5" s="1"/>
  <c r="L4028" i="5"/>
  <c r="N4028" i="5" s="1"/>
  <c r="M2497" i="5"/>
  <c r="L1321" i="5"/>
  <c r="N1321" i="5" s="1"/>
  <c r="L1003" i="5"/>
  <c r="N1003" i="5" s="1"/>
  <c r="M4009" i="5"/>
  <c r="L3573" i="5"/>
  <c r="N3573" i="5" s="1"/>
  <c r="L2191" i="5"/>
  <c r="N2191" i="5" s="1"/>
  <c r="L1803" i="5"/>
  <c r="N1803" i="5" s="1"/>
  <c r="M2778" i="5"/>
  <c r="M2636" i="5"/>
  <c r="M3778" i="5"/>
  <c r="L3985" i="5"/>
  <c r="N3985" i="5" s="1"/>
  <c r="M2414" i="5"/>
  <c r="M1950" i="5"/>
  <c r="M3187" i="5"/>
  <c r="M978" i="5"/>
  <c r="L1435" i="5"/>
  <c r="N1435" i="5" s="1"/>
  <c r="M1435" i="5"/>
  <c r="M2382" i="5"/>
  <c r="L3244" i="5"/>
  <c r="N3244" i="5" s="1"/>
  <c r="M729" i="5"/>
  <c r="M4383" i="5"/>
  <c r="L609" i="5"/>
  <c r="N609" i="5" s="1"/>
  <c r="L304" i="5"/>
  <c r="N304" i="5" s="1"/>
  <c r="L1690" i="5"/>
  <c r="N1690" i="5" s="1"/>
  <c r="L3374" i="5"/>
  <c r="N3374" i="5" s="1"/>
  <c r="L2940" i="5"/>
  <c r="N2940" i="5" s="1"/>
  <c r="L1573" i="5"/>
  <c r="N1573" i="5" s="1"/>
  <c r="L2986" i="5"/>
  <c r="N2986" i="5" s="1"/>
  <c r="L140" i="5"/>
  <c r="N140" i="5" s="1"/>
  <c r="L209" i="5"/>
  <c r="N209" i="5" s="1"/>
  <c r="L1357" i="5"/>
  <c r="N1357" i="5" s="1"/>
  <c r="L1443" i="5"/>
  <c r="N1443" i="5" s="1"/>
  <c r="L3326" i="5"/>
  <c r="N3326" i="5" s="1"/>
  <c r="L3502" i="5"/>
  <c r="N3502" i="5" s="1"/>
  <c r="L1327" i="5"/>
  <c r="N1327" i="5" s="1"/>
  <c r="L3521" i="5"/>
  <c r="N3521" i="5" s="1"/>
  <c r="M2911" i="5"/>
  <c r="L3095" i="5"/>
  <c r="N3095" i="5" s="1"/>
  <c r="L2589" i="5"/>
  <c r="N2589" i="5" s="1"/>
  <c r="M2358" i="5"/>
  <c r="L251" i="5"/>
  <c r="N251" i="5" s="1"/>
  <c r="L1465" i="5"/>
  <c r="N1465" i="5" s="1"/>
  <c r="L1547" i="5"/>
  <c r="N1547" i="5" s="1"/>
  <c r="L3078" i="5"/>
  <c r="N3078" i="5" s="1"/>
  <c r="L1769" i="5"/>
  <c r="N1769" i="5" s="1"/>
  <c r="L1386" i="5"/>
  <c r="N1386" i="5" s="1"/>
  <c r="M8" i="5"/>
  <c r="L1395" i="5"/>
  <c r="N1395" i="5" s="1"/>
  <c r="M2605" i="5"/>
  <c r="L2605" i="5"/>
  <c r="N2605" i="5" s="1"/>
  <c r="L3306" i="5"/>
  <c r="N3306" i="5" s="1"/>
  <c r="M721" i="5"/>
  <c r="L2098" i="5"/>
  <c r="N2098" i="5" s="1"/>
  <c r="L1750" i="5"/>
  <c r="N1750" i="5" s="1"/>
  <c r="L3731" i="5"/>
  <c r="N3731" i="5" s="1"/>
  <c r="L3425" i="5"/>
  <c r="N3425" i="5" s="1"/>
  <c r="M68" i="5"/>
  <c r="L481" i="5"/>
  <c r="N481" i="5" s="1"/>
  <c r="M1996" i="5"/>
  <c r="L699" i="5"/>
  <c r="N699" i="5" s="1"/>
  <c r="L2701" i="5"/>
  <c r="N2701" i="5" s="1"/>
  <c r="L4321" i="5"/>
  <c r="N4321" i="5" s="1"/>
  <c r="M3290" i="5"/>
  <c r="L2669" i="5"/>
  <c r="N2669" i="5" s="1"/>
  <c r="M2669" i="5"/>
  <c r="M923" i="5"/>
  <c r="M311" i="5"/>
  <c r="M368" i="5"/>
  <c r="L3740" i="5"/>
  <c r="N3740" i="5" s="1"/>
  <c r="M3740" i="5"/>
  <c r="M2201" i="5"/>
  <c r="L302" i="5"/>
  <c r="N302" i="5" s="1"/>
  <c r="M302" i="5"/>
  <c r="M1014" i="5"/>
  <c r="L2358" i="5"/>
  <c r="N2358" i="5" s="1"/>
  <c r="L8" i="5"/>
  <c r="N8" i="5" s="1"/>
  <c r="L3104" i="5"/>
  <c r="N3104" i="5" s="1"/>
  <c r="L3708" i="5"/>
  <c r="N3708" i="5" s="1"/>
  <c r="L440" i="5"/>
  <c r="N440" i="5" s="1"/>
  <c r="L2179" i="5"/>
  <c r="N2179" i="5" s="1"/>
  <c r="L1442" i="5"/>
  <c r="N1442" i="5" s="1"/>
  <c r="M714" i="5"/>
  <c r="N714" i="5"/>
  <c r="M1642" i="5"/>
  <c r="L4378" i="5"/>
  <c r="N4378" i="5" s="1"/>
  <c r="M2942" i="5"/>
  <c r="N2942" i="5"/>
  <c r="M3883" i="5"/>
  <c r="M3453" i="5"/>
  <c r="M3524" i="5"/>
  <c r="L1517" i="5"/>
  <c r="N1517" i="5" s="1"/>
  <c r="M2197" i="5"/>
  <c r="M932" i="5"/>
  <c r="L3902" i="5"/>
  <c r="N3902" i="5" s="1"/>
  <c r="M3173" i="5"/>
  <c r="M1696" i="5"/>
  <c r="L3888" i="5"/>
  <c r="N3888" i="5" s="1"/>
  <c r="L3958" i="5"/>
  <c r="N3958" i="5" s="1"/>
  <c r="M357" i="5"/>
  <c r="L2218" i="5"/>
  <c r="N2218" i="5" s="1"/>
  <c r="L604" i="5"/>
  <c r="N604" i="5" s="1"/>
  <c r="M3163" i="5"/>
  <c r="M413" i="5"/>
  <c r="L1424" i="5"/>
  <c r="N1424" i="5" s="1"/>
  <c r="L3803" i="5"/>
  <c r="N3803" i="5" s="1"/>
  <c r="N283" i="5"/>
  <c r="L2091" i="5"/>
  <c r="N2091" i="5" s="1"/>
  <c r="L3705" i="5"/>
  <c r="N3705" i="5" s="1"/>
  <c r="L513" i="5"/>
  <c r="N513" i="5" s="1"/>
  <c r="L1282" i="5"/>
  <c r="N1282" i="5" s="1"/>
  <c r="M2401" i="5"/>
  <c r="L41" i="5"/>
  <c r="N41" i="5" s="1"/>
  <c r="M2447" i="5"/>
  <c r="M1151" i="5"/>
  <c r="M4037" i="5"/>
  <c r="L2627" i="5"/>
  <c r="N2627" i="5" s="1"/>
  <c r="M1221" i="5"/>
  <c r="L1850" i="5"/>
  <c r="N1850" i="5" s="1"/>
  <c r="M4098" i="5"/>
  <c r="M1205" i="5"/>
  <c r="M1048" i="5"/>
  <c r="M1991" i="5"/>
  <c r="N920" i="5"/>
  <c r="L3883" i="5"/>
  <c r="N3883" i="5" s="1"/>
  <c r="L3905" i="5"/>
  <c r="N3905" i="5" s="1"/>
  <c r="M4263" i="5"/>
  <c r="L4263" i="5"/>
  <c r="N4263" i="5" s="1"/>
  <c r="M3249" i="5"/>
  <c r="M485" i="5"/>
  <c r="M2443" i="5"/>
  <c r="L3694" i="5"/>
  <c r="N3694" i="5" s="1"/>
  <c r="M4299" i="5"/>
  <c r="L4299" i="5"/>
  <c r="N4299" i="5" s="1"/>
  <c r="M2416" i="5"/>
  <c r="M3183" i="5"/>
  <c r="L3849" i="5"/>
  <c r="N3849" i="5" s="1"/>
  <c r="L3951" i="5"/>
  <c r="N3951" i="5" s="1"/>
  <c r="L2451" i="5"/>
  <c r="N2451" i="5" s="1"/>
  <c r="M2313" i="5"/>
  <c r="M4368" i="5"/>
  <c r="M2726" i="5"/>
  <c r="L4238" i="5"/>
  <c r="N4238" i="5" s="1"/>
  <c r="M2761" i="5"/>
  <c r="M3602" i="5"/>
  <c r="M1898" i="5"/>
  <c r="L3004" i="5"/>
  <c r="N3004" i="5" s="1"/>
  <c r="M3004" i="5"/>
  <c r="L2984" i="5"/>
  <c r="N2984" i="5" s="1"/>
  <c r="M2984" i="5"/>
  <c r="M3192" i="5"/>
  <c r="M3698" i="5"/>
  <c r="M3618" i="5"/>
  <c r="M3489" i="5"/>
  <c r="M1555" i="5"/>
  <c r="M1633" i="5"/>
  <c r="M1086" i="5"/>
  <c r="L475" i="5"/>
  <c r="N475" i="5" s="1"/>
  <c r="M475" i="5"/>
  <c r="M930" i="5"/>
  <c r="M2361" i="5"/>
  <c r="L2361" i="5"/>
  <c r="N2361" i="5" s="1"/>
  <c r="L1192" i="5"/>
  <c r="N1192" i="5" s="1"/>
  <c r="M1192" i="5"/>
  <c r="L1251" i="5"/>
  <c r="N1251" i="5" s="1"/>
  <c r="M1375" i="5"/>
  <c r="L1375" i="5"/>
  <c r="N1375" i="5" s="1"/>
  <c r="N1972" i="5"/>
  <c r="L3311" i="5"/>
  <c r="N3311" i="5" s="1"/>
  <c r="M3087" i="5"/>
  <c r="L337" i="5"/>
  <c r="N337" i="5" s="1"/>
  <c r="L4284" i="5"/>
  <c r="N4284" i="5" s="1"/>
  <c r="M4284" i="5"/>
  <c r="L3354" i="5"/>
  <c r="N3354" i="5" s="1"/>
  <c r="L3823" i="5"/>
  <c r="N3823" i="5" s="1"/>
  <c r="M3823" i="5"/>
  <c r="L1086" i="5"/>
  <c r="N1086" i="5" s="1"/>
  <c r="L1787" i="5"/>
  <c r="N1787" i="5" s="1"/>
  <c r="L1394" i="5"/>
  <c r="N1394" i="5" s="1"/>
  <c r="L2712" i="5"/>
  <c r="N2712" i="5" s="1"/>
  <c r="M3142" i="5"/>
  <c r="L3142" i="5"/>
  <c r="N3142" i="5" s="1"/>
  <c r="L2947" i="5"/>
  <c r="N2947" i="5" s="1"/>
  <c r="M3652" i="5"/>
  <c r="L3865" i="5"/>
  <c r="N3865" i="5" s="1"/>
  <c r="M757" i="5"/>
  <c r="L2112" i="5"/>
  <c r="N2112" i="5" s="1"/>
  <c r="M2112" i="5"/>
  <c r="M1071" i="5"/>
  <c r="L4051" i="5"/>
  <c r="N4051" i="5" s="1"/>
  <c r="L930" i="5"/>
  <c r="N930" i="5" s="1"/>
  <c r="M354" i="5"/>
  <c r="M3350" i="5"/>
  <c r="M93" i="5"/>
  <c r="L4243" i="5"/>
  <c r="N4243" i="5" s="1"/>
  <c r="L17" i="5"/>
  <c r="N17" i="5" s="1"/>
  <c r="M1875" i="5"/>
  <c r="L1152" i="5"/>
  <c r="N1152" i="5" s="1"/>
  <c r="L1524" i="5"/>
  <c r="N1524" i="5" s="1"/>
  <c r="L2862" i="5"/>
  <c r="N2862" i="5" s="1"/>
  <c r="L2761" i="5"/>
  <c r="N2761" i="5" s="1"/>
  <c r="L3843" i="5"/>
  <c r="N3843" i="5" s="1"/>
  <c r="M3843" i="5"/>
  <c r="L25" i="5"/>
  <c r="N25" i="5" s="1"/>
  <c r="L2538" i="5"/>
  <c r="N2538" i="5" s="1"/>
  <c r="M4291" i="5"/>
  <c r="M609" i="5"/>
  <c r="L3686" i="5"/>
  <c r="N3686" i="5" s="1"/>
  <c r="M3686" i="5"/>
  <c r="M3881" i="5"/>
  <c r="M1657" i="5"/>
  <c r="M2705" i="5"/>
  <c r="L996" i="5"/>
  <c r="N996" i="5" s="1"/>
  <c r="L3200" i="5"/>
  <c r="N3200" i="5" s="1"/>
  <c r="L405" i="5"/>
  <c r="N405" i="5" s="1"/>
  <c r="M402" i="5"/>
  <c r="M1244" i="5"/>
  <c r="L3782" i="5"/>
  <c r="N3782" i="5" s="1"/>
  <c r="M3782" i="5"/>
  <c r="M2188" i="5"/>
  <c r="L4177" i="5"/>
  <c r="N4177" i="5" s="1"/>
  <c r="L2423" i="5"/>
  <c r="N2423" i="5" s="1"/>
  <c r="L2143" i="5"/>
  <c r="N2143" i="5" s="1"/>
  <c r="M3312" i="5"/>
  <c r="L3350" i="5"/>
  <c r="N3350" i="5" s="1"/>
  <c r="M2885" i="5"/>
  <c r="L1378" i="5"/>
  <c r="N1378" i="5" s="1"/>
  <c r="M1378" i="5"/>
  <c r="M2926" i="5"/>
  <c r="M4076" i="5"/>
  <c r="L941" i="5"/>
  <c r="N941" i="5" s="1"/>
  <c r="M1964" i="5"/>
  <c r="L1244" i="5"/>
  <c r="N1244" i="5" s="1"/>
  <c r="L2285" i="5"/>
  <c r="N2285" i="5" s="1"/>
  <c r="L254" i="5"/>
  <c r="N254" i="5" s="1"/>
  <c r="M254" i="5"/>
  <c r="M155" i="5"/>
  <c r="L4230" i="5"/>
  <c r="N4230" i="5" s="1"/>
  <c r="L3314" i="5"/>
  <c r="N3314" i="5" s="1"/>
  <c r="L727" i="5"/>
  <c r="N727" i="5" s="1"/>
  <c r="L2330" i="5"/>
  <c r="N2330" i="5" s="1"/>
  <c r="L3774" i="5"/>
  <c r="N3774" i="5" s="1"/>
  <c r="L1735" i="5"/>
  <c r="N1735" i="5" s="1"/>
  <c r="L1920" i="5"/>
  <c r="N1920" i="5" s="1"/>
  <c r="L454" i="5"/>
  <c r="N454" i="5" s="1"/>
  <c r="M1608" i="5"/>
  <c r="L1301" i="5"/>
  <c r="N1301" i="5" s="1"/>
  <c r="M4385" i="5"/>
  <c r="N4385" i="5"/>
  <c r="M3766" i="5"/>
  <c r="M3650" i="5"/>
  <c r="L1996" i="5"/>
  <c r="N1996" i="5" s="1"/>
  <c r="L1683" i="5"/>
  <c r="N1683" i="5" s="1"/>
  <c r="L48" i="5"/>
  <c r="N48" i="5" s="1"/>
  <c r="M1385" i="5"/>
  <c r="M3408" i="5"/>
  <c r="M2413" i="5"/>
  <c r="L2413" i="5"/>
  <c r="N2413" i="5" s="1"/>
  <c r="L4219" i="5"/>
  <c r="N4219" i="5" s="1"/>
  <c r="L639" i="5"/>
  <c r="N639" i="5" s="1"/>
  <c r="M3239" i="5"/>
  <c r="L3199" i="5"/>
  <c r="N3199" i="5" s="1"/>
  <c r="L66" i="5"/>
  <c r="N66" i="5" s="1"/>
  <c r="M66" i="5"/>
  <c r="L2681" i="5"/>
  <c r="N2681" i="5" s="1"/>
  <c r="L124" i="5"/>
  <c r="N124" i="5" s="1"/>
  <c r="L4076" i="5"/>
  <c r="N4076" i="5" s="1"/>
  <c r="L1958" i="5"/>
  <c r="N1958" i="5" s="1"/>
  <c r="M1958" i="5"/>
  <c r="L3921" i="5"/>
  <c r="N3921" i="5" s="1"/>
  <c r="N2824" i="5"/>
  <c r="M2824" i="5"/>
  <c r="L1964" i="5"/>
  <c r="N1964" i="5" s="1"/>
  <c r="L1897" i="5"/>
  <c r="N1897" i="5" s="1"/>
  <c r="N624" i="5"/>
  <c r="L4172" i="5"/>
  <c r="N4172" i="5" s="1"/>
  <c r="L478" i="5"/>
  <c r="N478" i="5" s="1"/>
  <c r="L1504" i="5"/>
  <c r="N1504" i="5" s="1"/>
  <c r="L2088" i="5"/>
  <c r="N2088" i="5" s="1"/>
  <c r="M1774" i="5"/>
  <c r="L3345" i="5"/>
  <c r="N3345" i="5" s="1"/>
  <c r="M1444" i="5"/>
  <c r="L2287" i="5"/>
  <c r="N2287" i="5" s="1"/>
  <c r="L3737" i="5"/>
  <c r="N3737" i="5" s="1"/>
  <c r="L4103" i="5"/>
  <c r="N4103" i="5" s="1"/>
  <c r="N2979" i="5"/>
  <c r="L1612" i="5"/>
  <c r="N1612" i="5" s="1"/>
  <c r="M1084" i="5"/>
  <c r="M1196" i="5"/>
  <c r="L398" i="5"/>
  <c r="N398" i="5" s="1"/>
  <c r="L3208" i="5"/>
  <c r="N3208" i="5" s="1"/>
  <c r="L3250" i="5"/>
  <c r="N3250" i="5" s="1"/>
  <c r="M696" i="5"/>
  <c r="M2300" i="5"/>
  <c r="M3659" i="5"/>
  <c r="M3155" i="5"/>
  <c r="L4375" i="5"/>
  <c r="N4375" i="5" s="1"/>
  <c r="L3851" i="5"/>
  <c r="N3851" i="5" s="1"/>
  <c r="M2983" i="5"/>
  <c r="L1025" i="5"/>
  <c r="N1025" i="5" s="1"/>
  <c r="L1781" i="5"/>
  <c r="N1781" i="5" s="1"/>
  <c r="L3458" i="5"/>
  <c r="N3458" i="5" s="1"/>
  <c r="L4340" i="5"/>
  <c r="N4340" i="5" s="1"/>
  <c r="L1389" i="5"/>
  <c r="N1389" i="5" s="1"/>
  <c r="M1870" i="5"/>
  <c r="L3383" i="5"/>
  <c r="N3383" i="5" s="1"/>
  <c r="M2028" i="5"/>
  <c r="L2634" i="5"/>
  <c r="N2634" i="5" s="1"/>
  <c r="L3760" i="5"/>
  <c r="N3760" i="5" s="1"/>
  <c r="L1593" i="5"/>
  <c r="N1593" i="5" s="1"/>
  <c r="L1574" i="5"/>
  <c r="N1574" i="5" s="1"/>
  <c r="M602" i="5"/>
  <c r="L1931" i="5"/>
  <c r="N1931" i="5" s="1"/>
  <c r="L750" i="5"/>
  <c r="N750" i="5" s="1"/>
  <c r="M1788" i="5"/>
  <c r="L1245" i="5"/>
  <c r="N1245" i="5" s="1"/>
  <c r="L879" i="5"/>
  <c r="N879" i="5" s="1"/>
  <c r="L518" i="5"/>
  <c r="N518" i="5" s="1"/>
  <c r="M2484" i="5"/>
  <c r="M1761" i="5"/>
  <c r="L1476" i="5"/>
  <c r="N1476" i="5" s="1"/>
  <c r="M4310" i="5"/>
  <c r="M451" i="5"/>
  <c r="L1234" i="5"/>
  <c r="N1234" i="5" s="1"/>
  <c r="L1625" i="5"/>
  <c r="N1625" i="5" s="1"/>
  <c r="L1926" i="5"/>
  <c r="N1926" i="5" s="1"/>
  <c r="L4307" i="5"/>
  <c r="N4307" i="5" s="1"/>
  <c r="L781" i="5"/>
  <c r="N781" i="5" s="1"/>
  <c r="M1072" i="5"/>
  <c r="L786" i="5"/>
  <c r="N786" i="5" s="1"/>
  <c r="M3473" i="5"/>
  <c r="L687" i="5"/>
  <c r="N687" i="5" s="1"/>
  <c r="L204" i="5"/>
  <c r="N204" i="5" s="1"/>
  <c r="L1033" i="5"/>
  <c r="N1033" i="5" s="1"/>
  <c r="M3466" i="5"/>
  <c r="L3230" i="5"/>
  <c r="N3230" i="5" s="1"/>
  <c r="N3937" i="5"/>
  <c r="M4285" i="5"/>
  <c r="M1176" i="5"/>
  <c r="M3431" i="5"/>
  <c r="M111" i="5"/>
  <c r="M883" i="5"/>
  <c r="M4262" i="5"/>
  <c r="L191" i="5"/>
  <c r="N191" i="5" s="1"/>
  <c r="L2825" i="5"/>
  <c r="N2825" i="5" s="1"/>
  <c r="M390" i="5"/>
  <c r="M3609" i="5"/>
  <c r="L4353" i="5"/>
  <c r="N4353" i="5" s="1"/>
  <c r="L495" i="5"/>
  <c r="N495" i="5" s="1"/>
  <c r="M1376" i="5"/>
  <c r="L1516" i="5"/>
  <c r="N1516" i="5" s="1"/>
  <c r="L743" i="5"/>
  <c r="N743" i="5" s="1"/>
  <c r="L2231" i="5"/>
  <c r="N2231" i="5" s="1"/>
  <c r="M901" i="5"/>
  <c r="M1135" i="5"/>
  <c r="L4071" i="5"/>
  <c r="N4071" i="5" s="1"/>
  <c r="L272" i="5"/>
  <c r="N272" i="5" s="1"/>
  <c r="M1813" i="5"/>
  <c r="M2691" i="5"/>
  <c r="L863" i="5"/>
  <c r="N863" i="5" s="1"/>
  <c r="M863" i="5"/>
  <c r="L2960" i="5"/>
  <c r="N2960" i="5" s="1"/>
  <c r="M2960" i="5"/>
  <c r="L3677" i="5"/>
  <c r="N3677" i="5" s="1"/>
  <c r="M1167" i="5"/>
  <c r="M963" i="5"/>
  <c r="L1235" i="5"/>
  <c r="N1235" i="5" s="1"/>
  <c r="M2552" i="5"/>
  <c r="L1870" i="5"/>
  <c r="N1870" i="5" s="1"/>
  <c r="L2028" i="5"/>
  <c r="N2028" i="5" s="1"/>
  <c r="M2986" i="5"/>
  <c r="L491" i="5"/>
  <c r="N491" i="5" s="1"/>
  <c r="L3001" i="5"/>
  <c r="N3001" i="5" s="1"/>
  <c r="M1443" i="5"/>
  <c r="L622" i="5"/>
  <c r="N622" i="5" s="1"/>
  <c r="M1327" i="5"/>
  <c r="L219" i="5"/>
  <c r="N219" i="5" s="1"/>
  <c r="L602" i="5"/>
  <c r="N602" i="5" s="1"/>
  <c r="L1788" i="5"/>
  <c r="N1788" i="5" s="1"/>
  <c r="L2920" i="5"/>
  <c r="N2920" i="5" s="1"/>
  <c r="M1386" i="5"/>
  <c r="L866" i="5"/>
  <c r="N866" i="5" s="1"/>
  <c r="L1761" i="5"/>
  <c r="N1761" i="5" s="1"/>
  <c r="L3260" i="5"/>
  <c r="N3260" i="5" s="1"/>
  <c r="L3979" i="5"/>
  <c r="N3979" i="5" s="1"/>
  <c r="L4310" i="5"/>
  <c r="N4310" i="5" s="1"/>
  <c r="L4148" i="5"/>
  <c r="N4148" i="5" s="1"/>
  <c r="M699" i="5"/>
  <c r="M1034" i="5"/>
  <c r="L830" i="5"/>
  <c r="N830" i="5" s="1"/>
  <c r="L2448" i="5"/>
  <c r="N2448" i="5" s="1"/>
  <c r="M4378" i="5"/>
  <c r="L4301" i="5"/>
  <c r="N4301" i="5" s="1"/>
  <c r="L2582" i="5"/>
  <c r="N2582" i="5" s="1"/>
  <c r="L3473" i="5"/>
  <c r="N3473" i="5" s="1"/>
  <c r="M907" i="5"/>
  <c r="M3788" i="5"/>
  <c r="L4285" i="5"/>
  <c r="N4285" i="5" s="1"/>
  <c r="L1176" i="5"/>
  <c r="N1176" i="5" s="1"/>
  <c r="M3951" i="5"/>
  <c r="M2193" i="5"/>
  <c r="L3431" i="5"/>
  <c r="N3431" i="5" s="1"/>
  <c r="L3998" i="5"/>
  <c r="N3998" i="5" s="1"/>
  <c r="M2365" i="5"/>
  <c r="M1152" i="5"/>
  <c r="L856" i="5"/>
  <c r="N856" i="5" s="1"/>
  <c r="M856" i="5"/>
  <c r="M3488" i="5"/>
  <c r="L572" i="5"/>
  <c r="N572" i="5" s="1"/>
  <c r="M572" i="5"/>
  <c r="M1663" i="5"/>
  <c r="M4005" i="5"/>
  <c r="M4089" i="5"/>
  <c r="L1304" i="5"/>
  <c r="N1304" i="5" s="1"/>
  <c r="L901" i="5"/>
  <c r="N901" i="5" s="1"/>
  <c r="L3874" i="5"/>
  <c r="N3874" i="5" s="1"/>
  <c r="M3874" i="5"/>
  <c r="L4314" i="5"/>
  <c r="N4314" i="5" s="1"/>
  <c r="M596" i="5"/>
  <c r="L1813" i="5"/>
  <c r="N1813" i="5" s="1"/>
  <c r="L4034" i="5"/>
  <c r="N4034" i="5" s="1"/>
  <c r="M3340" i="5"/>
  <c r="M1424" i="5"/>
  <c r="N2672" i="5"/>
  <c r="M216" i="5"/>
  <c r="L1345" i="5"/>
  <c r="N1345" i="5" s="1"/>
  <c r="L1774" i="5"/>
  <c r="N1774" i="5" s="1"/>
  <c r="L3261" i="5"/>
  <c r="N3261" i="5" s="1"/>
  <c r="L42" i="5"/>
  <c r="N42" i="5" s="1"/>
  <c r="L1444" i="5"/>
  <c r="N1444" i="5" s="1"/>
  <c r="L303" i="5"/>
  <c r="N303" i="5" s="1"/>
  <c r="M705" i="5"/>
  <c r="L3596" i="5"/>
  <c r="N3596" i="5" s="1"/>
  <c r="L4133" i="5"/>
  <c r="N4133" i="5" s="1"/>
  <c r="L1196" i="5"/>
  <c r="N1196" i="5" s="1"/>
  <c r="L3892" i="5"/>
  <c r="N3892" i="5" s="1"/>
  <c r="L3568" i="5"/>
  <c r="N3568" i="5" s="1"/>
  <c r="L2066" i="5"/>
  <c r="N2066" i="5" s="1"/>
  <c r="M2066" i="5"/>
  <c r="M731" i="5"/>
  <c r="M820" i="5"/>
  <c r="M4120" i="5"/>
  <c r="L3336" i="5"/>
  <c r="N3336" i="5" s="1"/>
  <c r="L1398" i="5"/>
  <c r="N1398" i="5" s="1"/>
  <c r="M1581" i="5"/>
  <c r="L2977" i="5"/>
  <c r="N2977" i="5" s="1"/>
  <c r="L432" i="5"/>
  <c r="N432" i="5" s="1"/>
  <c r="M1685" i="5"/>
  <c r="L729" i="5"/>
  <c r="N729" i="5" s="1"/>
  <c r="L899" i="5"/>
  <c r="N899" i="5" s="1"/>
  <c r="L2535" i="5"/>
  <c r="N2535" i="5" s="1"/>
  <c r="L1494" i="5"/>
  <c r="N1494" i="5" s="1"/>
  <c r="M2856" i="5"/>
  <c r="L980" i="5"/>
  <c r="N980" i="5" s="1"/>
  <c r="L3165" i="5"/>
  <c r="N3165" i="5" s="1"/>
  <c r="L2737" i="5"/>
  <c r="N2737" i="5" s="1"/>
  <c r="L596" i="5"/>
  <c r="N596" i="5" s="1"/>
  <c r="L3212" i="5"/>
  <c r="N3212" i="5" s="1"/>
  <c r="L367" i="5"/>
  <c r="N367" i="5" s="1"/>
  <c r="L3919" i="5"/>
  <c r="N3919" i="5" s="1"/>
  <c r="L448" i="5"/>
  <c r="N448" i="5" s="1"/>
  <c r="L4031" i="5"/>
  <c r="N4031" i="5" s="1"/>
  <c r="L4286" i="5"/>
  <c r="N4286" i="5" s="1"/>
  <c r="L1537" i="5"/>
  <c r="N1537" i="5" s="1"/>
  <c r="L74" i="5"/>
  <c r="N74" i="5" s="1"/>
  <c r="L983" i="5"/>
  <c r="N983" i="5" s="1"/>
  <c r="L1474" i="5"/>
  <c r="N1474" i="5" s="1"/>
  <c r="M633" i="5"/>
  <c r="L4159" i="5"/>
  <c r="N4159" i="5" s="1"/>
  <c r="L1762" i="5"/>
  <c r="N1762" i="5" s="1"/>
  <c r="M501" i="5"/>
  <c r="M128" i="5"/>
  <c r="M3422" i="5"/>
  <c r="M3560" i="5"/>
  <c r="L1296" i="5"/>
  <c r="N1296" i="5" s="1"/>
  <c r="M772" i="5"/>
  <c r="M1324" i="5"/>
  <c r="L2703" i="5"/>
  <c r="N2703" i="5" s="1"/>
  <c r="M2744" i="5"/>
  <c r="M2025" i="5"/>
  <c r="L349" i="5"/>
  <c r="N349" i="5" s="1"/>
  <c r="M349" i="5"/>
  <c r="L463" i="5"/>
  <c r="N463" i="5" s="1"/>
  <c r="L2673" i="5"/>
  <c r="N2673" i="5" s="1"/>
  <c r="L4136" i="5"/>
  <c r="N4136" i="5" s="1"/>
  <c r="L3155" i="5"/>
  <c r="N3155" i="5" s="1"/>
  <c r="M3896" i="5"/>
  <c r="M3537" i="5"/>
  <c r="L3414" i="5"/>
  <c r="N3414" i="5" s="1"/>
  <c r="M3414" i="5"/>
  <c r="L3863" i="5"/>
  <c r="N3863" i="5" s="1"/>
  <c r="M3863" i="5"/>
  <c r="M3875" i="5"/>
  <c r="L1675" i="5"/>
  <c r="N1675" i="5" s="1"/>
  <c r="M716" i="5"/>
  <c r="M743" i="5"/>
  <c r="L751" i="5"/>
  <c r="N751" i="5" s="1"/>
  <c r="L1889" i="5"/>
  <c r="N1889" i="5" s="1"/>
  <c r="L1509" i="5"/>
  <c r="N1509" i="5" s="1"/>
  <c r="L1695" i="5"/>
  <c r="N1695" i="5" s="1"/>
  <c r="L2602" i="5"/>
  <c r="N2602" i="5" s="1"/>
  <c r="L1749" i="5"/>
  <c r="N1749" i="5" s="1"/>
  <c r="L1808" i="5"/>
  <c r="N1808" i="5" s="1"/>
  <c r="M1388" i="5"/>
  <c r="L2074" i="5"/>
  <c r="N2074" i="5" s="1"/>
  <c r="L2860" i="5"/>
  <c r="N2860" i="5" s="1"/>
  <c r="M1863" i="5"/>
  <c r="L959" i="5"/>
  <c r="N959" i="5" s="1"/>
  <c r="M256" i="5"/>
  <c r="M2576" i="5"/>
  <c r="L3310" i="5"/>
  <c r="N3310" i="5" s="1"/>
  <c r="L633" i="5"/>
  <c r="N633" i="5" s="1"/>
  <c r="L2981" i="5"/>
  <c r="N2981" i="5" s="1"/>
  <c r="M3345" i="5"/>
  <c r="L1267" i="5"/>
  <c r="N1267" i="5" s="1"/>
  <c r="M1698" i="5"/>
  <c r="L3002" i="5"/>
  <c r="N3002" i="5" s="1"/>
  <c r="L3422" i="5"/>
  <c r="N3422" i="5" s="1"/>
  <c r="L2213" i="5"/>
  <c r="N2213" i="5" s="1"/>
  <c r="M3378" i="5"/>
  <c r="L116" i="5"/>
  <c r="N116" i="5" s="1"/>
  <c r="L3167" i="5"/>
  <c r="N3167" i="5" s="1"/>
  <c r="L3560" i="5"/>
  <c r="N3560" i="5" s="1"/>
  <c r="M41" i="5"/>
  <c r="M4260" i="5"/>
  <c r="L1862" i="5"/>
  <c r="N1862" i="5" s="1"/>
  <c r="M253" i="5"/>
  <c r="L2744" i="5"/>
  <c r="N2744" i="5" s="1"/>
  <c r="L1083" i="5"/>
  <c r="N1083" i="5" s="1"/>
  <c r="M1852" i="5"/>
  <c r="M549" i="5"/>
  <c r="L1418" i="5"/>
  <c r="N1418" i="5" s="1"/>
  <c r="L3171" i="5"/>
  <c r="N3171" i="5" s="1"/>
  <c r="L4185" i="5"/>
  <c r="N4185" i="5" s="1"/>
  <c r="M2897" i="5"/>
  <c r="N3977" i="5"/>
  <c r="L991" i="5"/>
  <c r="N991" i="5" s="1"/>
  <c r="L3744" i="5"/>
  <c r="N3744" i="5" s="1"/>
  <c r="L585" i="5"/>
  <c r="N585" i="5" s="1"/>
  <c r="M585" i="5"/>
  <c r="L3285" i="5"/>
  <c r="N3285" i="5" s="1"/>
  <c r="L2570" i="5"/>
  <c r="N2570" i="5" s="1"/>
  <c r="L4210" i="5"/>
  <c r="N4210" i="5" s="1"/>
  <c r="L3508" i="5"/>
  <c r="N3508" i="5" s="1"/>
  <c r="M3508" i="5"/>
  <c r="M2210" i="5"/>
  <c r="L2224" i="5"/>
  <c r="N2224" i="5" s="1"/>
  <c r="L216" i="5"/>
  <c r="N216" i="5" s="1"/>
  <c r="L4281" i="5"/>
  <c r="N4281" i="5" s="1"/>
  <c r="L1481" i="5"/>
  <c r="N1481" i="5" s="1"/>
  <c r="L3231" i="5"/>
  <c r="N3231" i="5" s="1"/>
  <c r="L132" i="5"/>
  <c r="N132" i="5" s="1"/>
  <c r="L3595" i="5"/>
  <c r="N3595" i="5" s="1"/>
  <c r="L501" i="5"/>
  <c r="N501" i="5" s="1"/>
  <c r="L2799" i="5"/>
  <c r="N2799" i="5" s="1"/>
  <c r="M2799" i="5"/>
  <c r="L1886" i="5"/>
  <c r="N1886" i="5" s="1"/>
  <c r="L4093" i="5"/>
  <c r="N4093" i="5" s="1"/>
  <c r="N553" i="5"/>
  <c r="L2017" i="5"/>
  <c r="N2017" i="5" s="1"/>
  <c r="L3535" i="5"/>
  <c r="N3535" i="5" s="1"/>
  <c r="M2695" i="5"/>
  <c r="L95" i="5"/>
  <c r="N95" i="5" s="1"/>
  <c r="L1005" i="5"/>
  <c r="N1005" i="5" s="1"/>
  <c r="N3233" i="5"/>
  <c r="L1371" i="5"/>
  <c r="N1371" i="5" s="1"/>
  <c r="L2512" i="5"/>
  <c r="N2512" i="5" s="1"/>
  <c r="L526" i="5"/>
  <c r="N526" i="5" s="1"/>
  <c r="M4125" i="5"/>
  <c r="M1725" i="5"/>
  <c r="M830" i="5"/>
  <c r="M2446" i="5"/>
  <c r="M2448" i="5"/>
  <c r="L4127" i="5"/>
  <c r="N4127" i="5" s="1"/>
  <c r="L63" i="5"/>
  <c r="N63" i="5" s="1"/>
  <c r="M3360" i="5"/>
  <c r="L2160" i="5"/>
  <c r="N2160" i="5" s="1"/>
  <c r="L3291" i="5"/>
  <c r="N3291" i="5" s="1"/>
  <c r="M2992" i="5"/>
  <c r="M1427" i="5"/>
  <c r="M4109" i="5"/>
  <c r="M3694" i="5"/>
  <c r="M2587" i="5"/>
  <c r="L2481" i="5"/>
  <c r="N2481" i="5" s="1"/>
  <c r="M3959" i="5"/>
  <c r="M748" i="5"/>
  <c r="M853" i="5"/>
  <c r="L909" i="5"/>
  <c r="N909" i="5" s="1"/>
  <c r="L426" i="5"/>
  <c r="N426" i="5" s="1"/>
  <c r="L3467" i="5"/>
  <c r="N3467" i="5" s="1"/>
  <c r="L2226" i="5"/>
  <c r="N2226" i="5" s="1"/>
  <c r="L3610" i="5"/>
  <c r="N3610" i="5" s="1"/>
  <c r="L3498" i="5"/>
  <c r="N3498" i="5" s="1"/>
  <c r="M2001" i="5"/>
  <c r="L3873" i="5"/>
  <c r="N3873" i="5" s="1"/>
  <c r="M1169" i="5"/>
  <c r="M1695" i="5"/>
  <c r="L2137" i="5"/>
  <c r="N2137" i="5" s="1"/>
  <c r="L870" i="5"/>
  <c r="N870" i="5" s="1"/>
  <c r="M2489" i="5"/>
  <c r="L2210" i="5"/>
  <c r="N2210" i="5" s="1"/>
  <c r="N2278" i="5"/>
  <c r="L286" i="5"/>
  <c r="N286" i="5" s="1"/>
  <c r="L2367" i="5"/>
  <c r="N2367" i="5" s="1"/>
  <c r="M3311" i="5"/>
  <c r="L2837" i="5"/>
  <c r="N2837" i="5" s="1"/>
  <c r="M3862" i="5"/>
  <c r="M3927" i="5"/>
  <c r="M405" i="5"/>
  <c r="M2771" i="5"/>
  <c r="L3844" i="5"/>
  <c r="N3844" i="5" s="1"/>
  <c r="L749" i="5"/>
  <c r="N749" i="5" s="1"/>
  <c r="M3596" i="5"/>
  <c r="L2695" i="5"/>
  <c r="N2695" i="5" s="1"/>
  <c r="L2613" i="5"/>
  <c r="N2613" i="5" s="1"/>
  <c r="L1030" i="5"/>
  <c r="N1030" i="5" s="1"/>
  <c r="M2537" i="5"/>
  <c r="M278" i="5"/>
  <c r="L4269" i="5"/>
  <c r="N4269" i="5" s="1"/>
  <c r="M2708" i="5"/>
  <c r="N2708" i="5"/>
  <c r="M2998" i="5"/>
  <c r="L992" i="5"/>
  <c r="N992" i="5" s="1"/>
  <c r="L3468" i="5"/>
  <c r="N3468" i="5" s="1"/>
  <c r="L2009" i="5"/>
  <c r="N2009" i="5" s="1"/>
  <c r="L1069" i="5"/>
  <c r="N1069" i="5" s="1"/>
  <c r="L847" i="5"/>
  <c r="N847" i="5" s="1"/>
  <c r="L4261" i="5"/>
  <c r="N4261" i="5" s="1"/>
  <c r="M222" i="5"/>
  <c r="M2386" i="5"/>
  <c r="L4217" i="5"/>
  <c r="N4217" i="5" s="1"/>
  <c r="M3276" i="5"/>
  <c r="L3489" i="5"/>
  <c r="N3489" i="5" s="1"/>
  <c r="L829" i="5"/>
  <c r="N829" i="5" s="1"/>
  <c r="L4292" i="5"/>
  <c r="N4292" i="5" s="1"/>
  <c r="L630" i="5"/>
  <c r="N630" i="5" s="1"/>
  <c r="L4167" i="5"/>
  <c r="N4167" i="5" s="1"/>
  <c r="L13" i="5"/>
  <c r="N13" i="5" s="1"/>
  <c r="L2785" i="5"/>
  <c r="N2785" i="5" s="1"/>
  <c r="L255" i="5"/>
  <c r="N255" i="5" s="1"/>
  <c r="L2320" i="5"/>
  <c r="N2320" i="5" s="1"/>
  <c r="L190" i="5"/>
  <c r="N190" i="5" s="1"/>
  <c r="L1861" i="5"/>
  <c r="N1861" i="5" s="1"/>
  <c r="M1861" i="5"/>
  <c r="M1101" i="5"/>
  <c r="M2475" i="5"/>
  <c r="L4145" i="5"/>
  <c r="N4145" i="5" s="1"/>
  <c r="L3814" i="5"/>
  <c r="N3814" i="5" s="1"/>
  <c r="M3621" i="5"/>
  <c r="M4021" i="5"/>
  <c r="L612" i="5"/>
  <c r="N612" i="5" s="1"/>
  <c r="L3878" i="5"/>
  <c r="N3878" i="5" s="1"/>
  <c r="M476" i="5"/>
  <c r="M3945" i="5"/>
  <c r="N3945" i="5"/>
  <c r="L1058" i="5"/>
  <c r="N1058" i="5" s="1"/>
  <c r="L2830" i="5"/>
  <c r="N2830" i="5" s="1"/>
  <c r="L4283" i="5"/>
  <c r="N4283" i="5" s="1"/>
  <c r="L2593" i="5"/>
  <c r="N2593" i="5" s="1"/>
  <c r="L2362" i="5"/>
  <c r="N2362" i="5" s="1"/>
  <c r="M3535" i="5"/>
  <c r="M2568" i="5"/>
  <c r="L2566" i="5"/>
  <c r="N2566" i="5" s="1"/>
  <c r="L1890" i="5"/>
  <c r="N1890" i="5" s="1"/>
  <c r="L1651" i="5"/>
  <c r="N1651" i="5" s="1"/>
  <c r="L2217" i="5"/>
  <c r="N2217" i="5" s="1"/>
  <c r="L589" i="5"/>
  <c r="N589" i="5" s="1"/>
  <c r="L2053" i="5"/>
  <c r="N2053" i="5" s="1"/>
  <c r="N2021" i="5"/>
  <c r="M2423" i="5"/>
  <c r="L1175" i="5"/>
  <c r="N1175" i="5" s="1"/>
  <c r="M2095" i="5"/>
  <c r="L635" i="5"/>
  <c r="N635" i="5" s="1"/>
  <c r="L467" i="5"/>
  <c r="N467" i="5" s="1"/>
  <c r="L3329" i="5"/>
  <c r="N3329" i="5" s="1"/>
  <c r="L4179" i="5"/>
  <c r="N4179" i="5" s="1"/>
  <c r="L1776" i="5"/>
  <c r="N1776" i="5" s="1"/>
  <c r="L484" i="5"/>
  <c r="N484" i="5" s="1"/>
  <c r="L3325" i="5"/>
  <c r="N3325" i="5" s="1"/>
  <c r="L1657" i="5"/>
  <c r="N1657" i="5" s="1"/>
  <c r="L274" i="5"/>
  <c r="N274" i="5" s="1"/>
  <c r="L135" i="5"/>
  <c r="N135" i="5" s="1"/>
  <c r="L802" i="5"/>
  <c r="N802" i="5" s="1"/>
  <c r="L2111" i="5"/>
  <c r="N2111" i="5" s="1"/>
  <c r="L557" i="5"/>
  <c r="N557" i="5" s="1"/>
  <c r="L621" i="5"/>
  <c r="N621" i="5" s="1"/>
  <c r="L3886" i="5"/>
  <c r="N3886" i="5" s="1"/>
  <c r="L157" i="5"/>
  <c r="N157" i="5" s="1"/>
  <c r="L705" i="5"/>
  <c r="N705" i="5" s="1"/>
  <c r="L3698" i="5"/>
  <c r="N3698" i="5" s="1"/>
  <c r="L1993" i="5"/>
  <c r="N1993" i="5" s="1"/>
  <c r="L908" i="5"/>
  <c r="N908" i="5" s="1"/>
  <c r="L1081" i="5"/>
  <c r="N1081" i="5" s="1"/>
  <c r="L2317" i="5"/>
  <c r="N2317" i="5" s="1"/>
  <c r="M4326" i="5"/>
  <c r="M3373" i="5"/>
  <c r="L1106" i="5"/>
  <c r="N1106" i="5" s="1"/>
  <c r="M121" i="5"/>
  <c r="L2812" i="5"/>
  <c r="N2812" i="5" s="1"/>
  <c r="M18" i="5"/>
  <c r="M478" i="5"/>
  <c r="L776" i="5"/>
  <c r="N776" i="5" s="1"/>
  <c r="M2345" i="5"/>
  <c r="L1556" i="5"/>
  <c r="N1556" i="5" s="1"/>
  <c r="M4217" i="5"/>
  <c r="M3002" i="5"/>
  <c r="M4093" i="5"/>
  <c r="L766" i="5"/>
  <c r="N766" i="5" s="1"/>
  <c r="N1190" i="5"/>
  <c r="L3607" i="5"/>
  <c r="N3607" i="5" s="1"/>
  <c r="M1118" i="5"/>
  <c r="L999" i="5"/>
  <c r="N999" i="5" s="1"/>
  <c r="M3366" i="5"/>
  <c r="L1888" i="5"/>
  <c r="N1888" i="5" s="1"/>
  <c r="L3217" i="5"/>
  <c r="N3217" i="5" s="1"/>
  <c r="L3606" i="5"/>
  <c r="N3606" i="5" s="1"/>
  <c r="L2389" i="5"/>
  <c r="N2389" i="5" s="1"/>
  <c r="M3288" i="5"/>
  <c r="M3103" i="5"/>
  <c r="M3999" i="5"/>
  <c r="M2257" i="5"/>
  <c r="L1899" i="5"/>
  <c r="N1899" i="5" s="1"/>
  <c r="M1899" i="5"/>
  <c r="M3950" i="5"/>
  <c r="L2833" i="5"/>
  <c r="N2833" i="5" s="1"/>
  <c r="M4312" i="5"/>
  <c r="M1250" i="5"/>
  <c r="L4078" i="5"/>
  <c r="N4078" i="5" s="1"/>
  <c r="M1739" i="5"/>
  <c r="M1497" i="5"/>
  <c r="L3430" i="5"/>
  <c r="N3430" i="5" s="1"/>
  <c r="M2571" i="5"/>
  <c r="M3439" i="5"/>
  <c r="M3241" i="5"/>
  <c r="M1075" i="5"/>
  <c r="N1075" i="5"/>
  <c r="M874" i="5"/>
  <c r="AF9" i="5"/>
  <c r="M4188" i="5"/>
  <c r="M534" i="5"/>
  <c r="M1805" i="5"/>
  <c r="M1408" i="5"/>
  <c r="M2229" i="5"/>
  <c r="M2070" i="5"/>
  <c r="M717" i="5"/>
  <c r="M3475" i="5"/>
  <c r="N3475" i="5"/>
  <c r="M3115" i="5"/>
  <c r="M3962" i="5"/>
  <c r="M344" i="5"/>
  <c r="M2851" i="5"/>
  <c r="M4361" i="5"/>
  <c r="L1314" i="5"/>
  <c r="N1314" i="5" s="1"/>
  <c r="M1314" i="5"/>
  <c r="M975" i="5"/>
  <c r="M581" i="5"/>
  <c r="M4070" i="5"/>
  <c r="N4070" i="5"/>
  <c r="L4236" i="5"/>
  <c r="N4236" i="5" s="1"/>
  <c r="M4236" i="5"/>
  <c r="N4225" i="5"/>
  <c r="N3829" i="5"/>
  <c r="M3543" i="5"/>
  <c r="L3674" i="5"/>
  <c r="N3674" i="5" s="1"/>
  <c r="M1002" i="5"/>
  <c r="L3730" i="5"/>
  <c r="N3730" i="5" s="1"/>
  <c r="N411" i="5"/>
  <c r="M2424" i="5"/>
  <c r="L4012" i="5"/>
  <c r="N4012" i="5" s="1"/>
  <c r="M3877" i="5"/>
  <c r="M3797" i="5"/>
  <c r="M4320" i="5"/>
  <c r="M806" i="5"/>
  <c r="N806" i="5"/>
  <c r="M2543" i="5"/>
  <c r="M3909" i="5"/>
  <c r="L3712" i="5"/>
  <c r="N3712" i="5" s="1"/>
  <c r="M3712" i="5"/>
  <c r="M3815" i="5"/>
  <c r="L3432" i="5"/>
  <c r="N3432" i="5" s="1"/>
  <c r="M1213" i="5"/>
  <c r="L1158" i="5"/>
  <c r="N1158" i="5" s="1"/>
  <c r="M1123" i="5"/>
  <c r="L424" i="5"/>
  <c r="N424" i="5" s="1"/>
  <c r="L1328" i="5"/>
  <c r="N1328" i="5" s="1"/>
  <c r="L3533" i="5"/>
  <c r="N3533" i="5" s="1"/>
  <c r="M816" i="5"/>
  <c r="N816" i="5"/>
  <c r="L2683" i="5"/>
  <c r="N2683" i="5" s="1"/>
  <c r="M2683" i="5"/>
  <c r="L942" i="5"/>
  <c r="N942" i="5" s="1"/>
  <c r="L2107" i="5"/>
  <c r="N2107" i="5" s="1"/>
  <c r="M2107" i="5"/>
  <c r="M338" i="5"/>
  <c r="M2295" i="5"/>
  <c r="M3168" i="5"/>
  <c r="M2121" i="5"/>
  <c r="M473" i="5"/>
  <c r="M73" i="5"/>
  <c r="M96" i="5"/>
  <c r="M1287" i="5"/>
  <c r="M315" i="5"/>
  <c r="M2684" i="5"/>
  <c r="M4099" i="5"/>
  <c r="M231" i="5"/>
  <c r="M520" i="5"/>
  <c r="M4288" i="5"/>
  <c r="M3124" i="5"/>
  <c r="M2972" i="5"/>
  <c r="M2883" i="5"/>
  <c r="M363" i="5"/>
  <c r="M156" i="5"/>
  <c r="M4319" i="5"/>
  <c r="M1945" i="5"/>
  <c r="M418" i="5"/>
  <c r="M97" i="5"/>
  <c r="M1138" i="5"/>
  <c r="M108" i="5"/>
  <c r="M795" i="5"/>
  <c r="M3418" i="5"/>
  <c r="M2352" i="5"/>
  <c r="M3911" i="5"/>
  <c r="M100" i="5"/>
  <c r="M453" i="5"/>
  <c r="M2169" i="5"/>
  <c r="M262" i="5"/>
  <c r="M2997" i="5"/>
  <c r="M542" i="5"/>
  <c r="M2969" i="5"/>
  <c r="M924" i="5"/>
  <c r="M3101" i="5"/>
  <c r="M1792" i="5"/>
  <c r="M3745" i="5"/>
  <c r="M2583" i="5"/>
  <c r="M686" i="5"/>
  <c r="M3156" i="5"/>
  <c r="M3480" i="5"/>
  <c r="M2975" i="5"/>
  <c r="M529" i="5"/>
  <c r="M459" i="5"/>
  <c r="M1748" i="5"/>
  <c r="M2103" i="5"/>
  <c r="M2016" i="5"/>
  <c r="M443" i="5"/>
  <c r="M1095" i="5"/>
  <c r="M2428" i="5"/>
  <c r="M2328" i="5"/>
  <c r="M3742" i="5"/>
  <c r="M266" i="5"/>
  <c r="M3424" i="5"/>
  <c r="M2784" i="5"/>
  <c r="M1553" i="5"/>
  <c r="M3416" i="5"/>
  <c r="M2597" i="5"/>
  <c r="M4083" i="5"/>
  <c r="N4083" i="5"/>
  <c r="M394" i="5"/>
  <c r="L2917" i="5"/>
  <c r="N2917" i="5" s="1"/>
  <c r="M2917" i="5"/>
  <c r="M213" i="5"/>
  <c r="M442" i="5"/>
  <c r="M1146" i="5"/>
  <c r="M1028" i="5"/>
  <c r="L945" i="5"/>
  <c r="N945" i="5" s="1"/>
  <c r="L2643" i="5"/>
  <c r="N2643" i="5" s="1"/>
  <c r="L468" i="5"/>
  <c r="N468" i="5" s="1"/>
  <c r="M532" i="5"/>
  <c r="L967" i="5"/>
  <c r="N967" i="5" s="1"/>
  <c r="M2932" i="5"/>
  <c r="L4197" i="5"/>
  <c r="N4197" i="5" s="1"/>
  <c r="L184" i="5"/>
  <c r="N184" i="5" s="1"/>
  <c r="L1694" i="5"/>
  <c r="N1694" i="5" s="1"/>
  <c r="L1343" i="5"/>
  <c r="N1343" i="5" s="1"/>
  <c r="L282" i="5"/>
  <c r="N282" i="5" s="1"/>
  <c r="L310" i="5"/>
  <c r="N310" i="5" s="1"/>
  <c r="L3074" i="5"/>
  <c r="N3074" i="5" s="1"/>
  <c r="L3693" i="5"/>
  <c r="N3693" i="5" s="1"/>
  <c r="L3198" i="5"/>
  <c r="N3198" i="5" s="1"/>
  <c r="L195" i="5"/>
  <c r="N195" i="5" s="1"/>
  <c r="M2385" i="5"/>
  <c r="L125" i="5"/>
  <c r="N125" i="5" s="1"/>
  <c r="M160" i="5"/>
  <c r="M1876" i="5"/>
  <c r="M3963" i="5"/>
  <c r="L2515" i="5"/>
  <c r="N2515" i="5" s="1"/>
  <c r="M2515" i="5"/>
  <c r="M3673" i="5"/>
  <c r="L2469" i="5"/>
  <c r="N2469" i="5" s="1"/>
  <c r="M2469" i="5"/>
  <c r="N3551" i="5"/>
  <c r="M3551" i="5"/>
  <c r="M1602" i="5"/>
  <c r="M1578" i="5"/>
  <c r="L2765" i="5"/>
  <c r="N2765" i="5" s="1"/>
  <c r="M2765" i="5"/>
  <c r="M1851" i="5"/>
  <c r="L1381" i="5"/>
  <c r="N1381" i="5" s="1"/>
  <c r="M1381" i="5"/>
  <c r="M2818" i="5"/>
  <c r="N2818" i="5"/>
  <c r="M3143" i="5"/>
  <c r="L2060" i="5"/>
  <c r="N2060" i="5" s="1"/>
  <c r="M2130" i="5"/>
  <c r="M4336" i="5"/>
  <c r="M1755" i="5"/>
  <c r="M2550" i="5"/>
  <c r="M1514" i="5"/>
  <c r="M1108" i="5"/>
  <c r="M305" i="5"/>
  <c r="M44" i="5"/>
  <c r="M2407" i="5"/>
  <c r="M1181" i="5"/>
  <c r="M3195" i="5"/>
  <c r="M2760" i="5"/>
  <c r="L2760" i="5"/>
  <c r="N2760" i="5" s="1"/>
  <c r="M2437" i="5"/>
  <c r="L356" i="5"/>
  <c r="N356" i="5" s="1"/>
  <c r="M356" i="5"/>
  <c r="M297" i="5"/>
  <c r="M2003" i="5"/>
  <c r="M1987" i="5"/>
  <c r="N1987" i="5"/>
  <c r="M114" i="5"/>
  <c r="L428" i="5"/>
  <c r="N428" i="5" s="1"/>
  <c r="M428" i="5"/>
  <c r="M220" i="5"/>
  <c r="M4128" i="5"/>
  <c r="M2406" i="5"/>
  <c r="L3384" i="5"/>
  <c r="N3384" i="5" s="1"/>
  <c r="M3384" i="5"/>
  <c r="M2696" i="5"/>
  <c r="L4041" i="5"/>
  <c r="N4041" i="5" s="1"/>
  <c r="M4041" i="5"/>
  <c r="M4202" i="5"/>
  <c r="U28" i="5"/>
  <c r="N4202" i="5"/>
  <c r="V28" i="5"/>
  <c r="U26" i="5"/>
  <c r="W28" i="5"/>
  <c r="V26" i="5"/>
  <c r="W26" i="5"/>
  <c r="U30" i="5"/>
  <c r="Y26" i="5"/>
  <c r="L44" i="5"/>
  <c r="N44" i="5" s="1"/>
  <c r="M3154" i="5"/>
  <c r="L2407" i="5"/>
  <c r="N2407" i="5" s="1"/>
  <c r="M1294" i="5"/>
  <c r="L1181" i="5"/>
  <c r="N1181" i="5" s="1"/>
  <c r="M3930" i="5"/>
  <c r="L3195" i="5"/>
  <c r="N3195" i="5" s="1"/>
  <c r="M3008" i="5"/>
  <c r="M65" i="5"/>
  <c r="M3349" i="5"/>
  <c r="N3349" i="5"/>
  <c r="M4024" i="5"/>
  <c r="L1973" i="5"/>
  <c r="N1973" i="5" s="1"/>
  <c r="M1973" i="5"/>
  <c r="M2573" i="5"/>
  <c r="M3980" i="5"/>
  <c r="L593" i="5"/>
  <c r="N593" i="5" s="1"/>
  <c r="M593" i="5"/>
  <c r="M2973" i="5"/>
  <c r="M326" i="5"/>
  <c r="N326" i="5"/>
  <c r="M3484" i="5"/>
  <c r="L1955" i="5"/>
  <c r="N1955" i="5" s="1"/>
  <c r="M1955" i="5"/>
  <c r="M1233" i="5"/>
  <c r="M1493" i="5"/>
  <c r="L3961" i="5"/>
  <c r="N3961" i="5" s="1"/>
  <c r="M3333" i="5"/>
  <c r="M3369" i="5"/>
  <c r="M3309" i="5"/>
  <c r="M2271" i="5"/>
  <c r="M1598" i="5"/>
  <c r="M3812" i="5"/>
  <c r="M4186" i="5"/>
  <c r="N4186" i="5"/>
  <c r="M4008" i="5"/>
  <c r="M2522" i="5"/>
  <c r="L39" i="5"/>
  <c r="N39" i="5" s="1"/>
  <c r="M39" i="5"/>
  <c r="M388" i="5"/>
  <c r="M2340" i="5"/>
  <c r="M4275" i="5"/>
  <c r="M1265" i="5"/>
  <c r="M489" i="5"/>
  <c r="M3839" i="5"/>
  <c r="L228" i="5"/>
  <c r="N228" i="5" s="1"/>
  <c r="M228" i="5"/>
  <c r="M3939" i="5"/>
  <c r="L3939" i="5"/>
  <c r="N3939" i="5" s="1"/>
  <c r="L2290" i="5"/>
  <c r="N2290" i="5" s="1"/>
  <c r="M2290" i="5"/>
  <c r="M2988" i="5"/>
  <c r="M3435" i="5"/>
  <c r="M3039" i="5"/>
  <c r="M460" i="5"/>
  <c r="M2754" i="5"/>
  <c r="L2117" i="5"/>
  <c r="N2117" i="5" s="1"/>
  <c r="M2117" i="5"/>
  <c r="M247" i="5"/>
  <c r="N247" i="5"/>
  <c r="M3343" i="5"/>
  <c r="M4273" i="5"/>
  <c r="M1189" i="5"/>
  <c r="M2417" i="5"/>
  <c r="M109" i="5"/>
  <c r="M1307" i="5"/>
  <c r="L388" i="5"/>
  <c r="N388" i="5" s="1"/>
  <c r="M3190" i="5"/>
  <c r="M2128" i="5"/>
  <c r="L2340" i="5"/>
  <c r="N2340" i="5" s="1"/>
  <c r="M1701" i="5"/>
  <c r="M665" i="5"/>
  <c r="M2943" i="5"/>
  <c r="M327" i="5"/>
  <c r="M2822" i="5"/>
  <c r="M3299" i="5"/>
  <c r="M797" i="5"/>
  <c r="M2032" i="5"/>
  <c r="M1242" i="5"/>
  <c r="M574" i="5"/>
  <c r="M2480" i="5"/>
  <c r="L4275" i="5"/>
  <c r="N4275" i="5" s="1"/>
  <c r="M928" i="5"/>
  <c r="N237" i="5"/>
  <c r="L1265" i="5"/>
  <c r="N1265" i="5" s="1"/>
  <c r="M1665" i="5"/>
  <c r="L489" i="5"/>
  <c r="N489" i="5" s="1"/>
  <c r="M1640" i="5"/>
  <c r="N1640" i="5"/>
  <c r="L1392" i="5"/>
  <c r="N1392" i="5" s="1"/>
  <c r="M1392" i="5"/>
  <c r="M3386" i="5"/>
  <c r="L3386" i="5"/>
  <c r="N3386" i="5" s="1"/>
  <c r="M1102" i="5"/>
  <c r="L1533" i="5"/>
  <c r="N1533" i="5" s="1"/>
  <c r="M1533" i="5"/>
  <c r="M3765" i="5"/>
  <c r="M2147" i="5"/>
  <c r="M1188" i="5"/>
  <c r="L2848" i="5"/>
  <c r="N2848" i="5" s="1"/>
  <c r="M2848" i="5"/>
  <c r="M1847" i="5"/>
  <c r="M960" i="5"/>
  <c r="M510" i="5"/>
  <c r="M2545" i="5"/>
  <c r="L3218" i="5"/>
  <c r="N3218" i="5" s="1"/>
  <c r="M3218" i="5"/>
  <c r="M54" i="5"/>
  <c r="L2252" i="5"/>
  <c r="N2252" i="5" s="1"/>
  <c r="M2252" i="5"/>
  <c r="M3301" i="5"/>
  <c r="L1854" i="5"/>
  <c r="N1854" i="5" s="1"/>
  <c r="M1854" i="5"/>
  <c r="L403" i="5"/>
  <c r="N403" i="5" s="1"/>
  <c r="M4036" i="5"/>
  <c r="M2990" i="5"/>
  <c r="L2128" i="5"/>
  <c r="N2128" i="5" s="1"/>
  <c r="M183" i="5"/>
  <c r="L1701" i="5"/>
  <c r="N1701" i="5" s="1"/>
  <c r="M382" i="5"/>
  <c r="L665" i="5"/>
  <c r="N665" i="5" s="1"/>
  <c r="L2943" i="5"/>
  <c r="N2943" i="5" s="1"/>
  <c r="L327" i="5"/>
  <c r="N327" i="5" s="1"/>
  <c r="L2822" i="5"/>
  <c r="N2822" i="5" s="1"/>
  <c r="L3299" i="5"/>
  <c r="N3299" i="5" s="1"/>
  <c r="L797" i="5"/>
  <c r="N797" i="5" s="1"/>
  <c r="L2032" i="5"/>
  <c r="N2032" i="5" s="1"/>
  <c r="L1242" i="5"/>
  <c r="N1242" i="5" s="1"/>
  <c r="L574" i="5"/>
  <c r="N574" i="5" s="1"/>
  <c r="L2480" i="5"/>
  <c r="N2480" i="5" s="1"/>
  <c r="M3759" i="5"/>
  <c r="L928" i="5"/>
  <c r="N928" i="5" s="1"/>
  <c r="L1665" i="5"/>
  <c r="N1665" i="5" s="1"/>
  <c r="M4249" i="5"/>
  <c r="M1429" i="5"/>
  <c r="M3211" i="5"/>
  <c r="L1102" i="5"/>
  <c r="N1102" i="5" s="1"/>
  <c r="L3657" i="5"/>
  <c r="N3657" i="5" s="1"/>
  <c r="M3657" i="5"/>
  <c r="L3284" i="5"/>
  <c r="N3284" i="5" s="1"/>
  <c r="M3284" i="5"/>
  <c r="M3604" i="5"/>
  <c r="M3149" i="5"/>
  <c r="L1096" i="5"/>
  <c r="N1096" i="5" s="1"/>
  <c r="M2493" i="5"/>
  <c r="N2493" i="5"/>
  <c r="M1344" i="5"/>
  <c r="M4253" i="5"/>
  <c r="M1116" i="5"/>
  <c r="M1204" i="5"/>
  <c r="M2541" i="5"/>
  <c r="M2061" i="5"/>
  <c r="M1705" i="5"/>
  <c r="L3759" i="5"/>
  <c r="N3759" i="5" s="1"/>
  <c r="M2923" i="5"/>
  <c r="M987" i="5"/>
  <c r="M4352" i="5"/>
  <c r="L4249" i="5"/>
  <c r="N4249" i="5" s="1"/>
  <c r="M3174" i="5"/>
  <c r="M2532" i="5"/>
  <c r="L2532" i="5"/>
  <c r="N2532" i="5" s="1"/>
  <c r="M4323" i="5"/>
  <c r="M2303" i="5"/>
  <c r="M1462" i="5"/>
  <c r="M3783" i="5"/>
  <c r="M3253" i="5"/>
  <c r="L496" i="5"/>
  <c r="N496" i="5" s="1"/>
  <c r="M496" i="5"/>
  <c r="M3454" i="5"/>
  <c r="L2479" i="5"/>
  <c r="N2479" i="5" s="1"/>
  <c r="L4226" i="5"/>
  <c r="N4226" i="5" s="1"/>
  <c r="M1455" i="5"/>
  <c r="L2541" i="5"/>
  <c r="N2541" i="5" s="1"/>
  <c r="M1437" i="5"/>
  <c r="L2061" i="5"/>
  <c r="N2061" i="5" s="1"/>
  <c r="M2791" i="5"/>
  <c r="L1705" i="5"/>
  <c r="N1705" i="5" s="1"/>
  <c r="M3347" i="5"/>
  <c r="M2559" i="5"/>
  <c r="M1691" i="5"/>
  <c r="L2609" i="5"/>
  <c r="N2609" i="5" s="1"/>
  <c r="M2609" i="5"/>
  <c r="L3640" i="5"/>
  <c r="N3640" i="5" s="1"/>
  <c r="M3640" i="5"/>
  <c r="L1917" i="5"/>
  <c r="N1917" i="5" s="1"/>
  <c r="M1917" i="5"/>
  <c r="M2918" i="5"/>
  <c r="L1597" i="5"/>
  <c r="N1597" i="5" s="1"/>
  <c r="M1597" i="5"/>
  <c r="L3014" i="5"/>
  <c r="N3014" i="5" s="1"/>
  <c r="M3014" i="5"/>
  <c r="M1062" i="5"/>
  <c r="M1916" i="5"/>
  <c r="M1503" i="5"/>
  <c r="M1195" i="5"/>
  <c r="M3397" i="5"/>
  <c r="M3304" i="5"/>
  <c r="M1079" i="5"/>
  <c r="M2478" i="5"/>
  <c r="M3063" i="5"/>
  <c r="M948" i="5"/>
  <c r="M2914" i="5"/>
  <c r="M4114" i="5"/>
  <c r="M3932" i="5"/>
  <c r="M2073" i="5"/>
  <c r="M4318" i="5"/>
  <c r="M1369" i="5"/>
  <c r="M2067" i="5"/>
  <c r="L246" i="5"/>
  <c r="N246" i="5" s="1"/>
  <c r="M246" i="5"/>
  <c r="M1342" i="5"/>
  <c r="M2055" i="5"/>
  <c r="M1526" i="5"/>
  <c r="M4268" i="5"/>
  <c r="M774" i="5"/>
  <c r="M1019" i="5"/>
  <c r="N2219" i="5"/>
  <c r="M1763" i="5"/>
  <c r="L3932" i="5"/>
  <c r="N3932" i="5" s="1"/>
  <c r="M2272" i="5"/>
  <c r="L2073" i="5"/>
  <c r="N2073" i="5" s="1"/>
  <c r="M644" i="5"/>
  <c r="M4007" i="5"/>
  <c r="L2089" i="5"/>
  <c r="N2089" i="5" s="1"/>
  <c r="M2089" i="5"/>
  <c r="M1784" i="5"/>
  <c r="M3259" i="5"/>
  <c r="M2225" i="5"/>
  <c r="M4168" i="5"/>
  <c r="M1332" i="5"/>
  <c r="M2959" i="5"/>
  <c r="M273" i="5"/>
  <c r="M1377" i="5"/>
  <c r="M468" i="5"/>
  <c r="M967" i="5"/>
  <c r="M4197" i="5"/>
  <c r="M184" i="5"/>
  <c r="M1694" i="5"/>
  <c r="M1343" i="5"/>
  <c r="M282" i="5"/>
  <c r="M310" i="5"/>
  <c r="M3074" i="5"/>
  <c r="M3693" i="5"/>
  <c r="M3198" i="5"/>
  <c r="M195" i="5"/>
  <c r="M125" i="5"/>
  <c r="L1438" i="5"/>
  <c r="N1438" i="5" s="1"/>
  <c r="M1438" i="5"/>
  <c r="M2450" i="5"/>
  <c r="M232" i="5"/>
  <c r="L232" i="5"/>
  <c r="N232" i="5" s="1"/>
  <c r="M4025" i="5"/>
  <c r="M2652" i="5"/>
  <c r="M3404" i="5"/>
  <c r="L3404" i="5"/>
  <c r="N3404" i="5" s="1"/>
  <c r="L1600" i="5"/>
  <c r="N1600" i="5" s="1"/>
  <c r="M1600" i="5"/>
  <c r="L3279" i="5"/>
  <c r="N3279" i="5" s="1"/>
  <c r="M3279" i="5"/>
  <c r="M3793" i="5"/>
  <c r="M4222" i="5"/>
  <c r="L1893" i="5"/>
  <c r="N1893" i="5" s="1"/>
  <c r="M1893" i="5"/>
  <c r="M3159" i="5"/>
  <c r="M3382" i="5"/>
  <c r="M2887" i="5"/>
  <c r="M4137" i="5"/>
  <c r="M78" i="5"/>
  <c r="M949" i="5"/>
  <c r="M205" i="5"/>
  <c r="L1232" i="5"/>
  <c r="N1232" i="5" s="1"/>
  <c r="M1232" i="5"/>
  <c r="L4339" i="5"/>
  <c r="N4339" i="5" s="1"/>
  <c r="M4339" i="5"/>
  <c r="L4171" i="5"/>
  <c r="N4171" i="5" s="1"/>
  <c r="M4171" i="5"/>
  <c r="L601" i="5"/>
  <c r="N601" i="5" s="1"/>
  <c r="M601" i="5"/>
  <c r="M3617" i="5"/>
  <c r="M1363" i="5"/>
  <c r="M187" i="5"/>
  <c r="M2333" i="5"/>
  <c r="L2707" i="5"/>
  <c r="N2707" i="5" s="1"/>
  <c r="M2707" i="5"/>
  <c r="L3825" i="5"/>
  <c r="N3825" i="5" s="1"/>
  <c r="M3825" i="5"/>
  <c r="M2207" i="5"/>
  <c r="M3616" i="5"/>
  <c r="L334" i="5"/>
  <c r="N334" i="5" s="1"/>
  <c r="L3974" i="5"/>
  <c r="N3974" i="5" s="1"/>
  <c r="M3974" i="5"/>
  <c r="L921" i="5"/>
  <c r="N921" i="5" s="1"/>
  <c r="M4327" i="5"/>
  <c r="L2905" i="5"/>
  <c r="N2905" i="5" s="1"/>
  <c r="M2905" i="5"/>
  <c r="L1295" i="5"/>
  <c r="N1295" i="5" s="1"/>
  <c r="M2590" i="5"/>
  <c r="L210" i="5"/>
  <c r="N210" i="5" s="1"/>
  <c r="M210" i="5"/>
  <c r="L110" i="5"/>
  <c r="N110" i="5" s="1"/>
  <c r="M110" i="5"/>
  <c r="M1210" i="5"/>
  <c r="L3887" i="5"/>
  <c r="N3887" i="5" s="1"/>
  <c r="M417" i="5"/>
  <c r="L1459" i="5"/>
  <c r="N1459" i="5" s="1"/>
  <c r="M1337" i="5"/>
  <c r="M1678" i="5"/>
  <c r="M535" i="5"/>
  <c r="M2952" i="5"/>
  <c r="M3787" i="5"/>
  <c r="N2209" i="5"/>
  <c r="L2755" i="5"/>
  <c r="N2755" i="5" s="1"/>
  <c r="M3407" i="5"/>
  <c r="L3417" i="5"/>
  <c r="N3417" i="5" s="1"/>
  <c r="M3417" i="5"/>
  <c r="M2092" i="5"/>
  <c r="M3071" i="5"/>
  <c r="M82" i="5"/>
  <c r="L3527" i="5"/>
  <c r="N3527" i="5" s="1"/>
  <c r="M3536" i="5"/>
  <c r="L1710" i="5"/>
  <c r="N1710" i="5" s="1"/>
  <c r="M2486" i="5"/>
  <c r="N915" i="5"/>
  <c r="L242" i="5"/>
  <c r="N242" i="5" s="1"/>
  <c r="M242" i="5"/>
  <c r="L1540" i="5"/>
  <c r="N1540" i="5" s="1"/>
  <c r="M1540" i="5"/>
  <c r="L694" i="5"/>
  <c r="N694" i="5" s="1"/>
  <c r="M694" i="5"/>
  <c r="L3952" i="5"/>
  <c r="N3952" i="5" s="1"/>
  <c r="M3952" i="5"/>
  <c r="M3781" i="5"/>
  <c r="M2292" i="5"/>
  <c r="M1607" i="5"/>
  <c r="M1946" i="5"/>
  <c r="M1009" i="5"/>
  <c r="L3751" i="5"/>
  <c r="N3751" i="5" s="1"/>
  <c r="M3751" i="5"/>
  <c r="M3947" i="5"/>
  <c r="M2721" i="5"/>
  <c r="L713" i="5"/>
  <c r="N713" i="5" s="1"/>
  <c r="L3443" i="5"/>
  <c r="N3443" i="5" s="1"/>
  <c r="L3637" i="5"/>
  <c r="N3637" i="5" s="1"/>
  <c r="L3184" i="5"/>
  <c r="N3184" i="5" s="1"/>
  <c r="M3184" i="5"/>
  <c r="L90" i="5"/>
  <c r="N90" i="5" s="1"/>
  <c r="M22" i="5"/>
  <c r="L3581" i="5"/>
  <c r="N3581" i="5" s="1"/>
  <c r="M3581" i="5"/>
  <c r="L4066" i="5"/>
  <c r="N4066" i="5" s="1"/>
  <c r="M395" i="5"/>
  <c r="N1272" i="5"/>
  <c r="M174" i="5"/>
  <c r="L1024" i="5"/>
  <c r="N1024" i="5" s="1"/>
  <c r="M1024" i="5"/>
  <c r="M2208" i="5"/>
  <c r="L3348" i="5"/>
  <c r="N3348" i="5" s="1"/>
  <c r="M296" i="5"/>
  <c r="M845" i="5"/>
  <c r="L3088" i="5"/>
  <c r="N3088" i="5" s="1"/>
  <c r="M1303" i="5"/>
  <c r="M3987" i="5"/>
  <c r="L3781" i="5"/>
  <c r="N3781" i="5" s="1"/>
  <c r="M1714" i="5"/>
  <c r="L2292" i="5"/>
  <c r="N2292" i="5" s="1"/>
  <c r="M3072" i="5"/>
  <c r="M320" i="5"/>
  <c r="M19" i="5"/>
  <c r="M1630" i="5"/>
  <c r="M1515" i="5"/>
  <c r="M4088" i="5"/>
  <c r="M2847" i="5"/>
  <c r="L3426" i="5"/>
  <c r="N3426" i="5" s="1"/>
  <c r="M2470" i="5"/>
  <c r="M1422" i="5"/>
  <c r="L3924" i="5"/>
  <c r="N3924" i="5" s="1"/>
  <c r="M3924" i="5"/>
  <c r="L3283" i="5"/>
  <c r="N3283" i="5" s="1"/>
  <c r="L230" i="5"/>
  <c r="N230" i="5" s="1"/>
  <c r="M1841" i="5"/>
  <c r="L3053" i="5"/>
  <c r="N3053" i="5" s="1"/>
  <c r="M3053" i="5"/>
  <c r="L2302" i="5"/>
  <c r="N2302" i="5" s="1"/>
  <c r="M3995" i="5"/>
  <c r="L897" i="5"/>
  <c r="N897" i="5" s="1"/>
  <c r="M897" i="5"/>
  <c r="L3870" i="5"/>
  <c r="N3870" i="5" s="1"/>
  <c r="M3870" i="5"/>
  <c r="L2037" i="5"/>
  <c r="N2037" i="5" s="1"/>
  <c r="M2037" i="5"/>
  <c r="L296" i="5"/>
  <c r="N296" i="5" s="1"/>
  <c r="M809" i="5"/>
  <c r="L1303" i="5"/>
  <c r="N1303" i="5" s="1"/>
  <c r="M287" i="5"/>
  <c r="L3072" i="5"/>
  <c r="N3072" i="5" s="1"/>
  <c r="L3065" i="5"/>
  <c r="N3065" i="5" s="1"/>
  <c r="M3394" i="5"/>
  <c r="M896" i="5"/>
  <c r="M3770" i="5"/>
  <c r="M1483" i="5"/>
  <c r="M2109" i="5"/>
  <c r="M4382" i="5"/>
  <c r="M4153" i="5"/>
  <c r="M1239" i="5"/>
  <c r="L4049" i="5"/>
  <c r="N4049" i="5" s="1"/>
  <c r="M3247" i="5"/>
  <c r="L2470" i="5"/>
  <c r="N2470" i="5" s="1"/>
  <c r="L3341" i="5"/>
  <c r="N3341" i="5" s="1"/>
  <c r="M3341" i="5"/>
  <c r="L3916" i="5"/>
  <c r="N3916" i="5" s="1"/>
  <c r="M3916" i="5"/>
  <c r="M1681" i="5"/>
  <c r="L1871" i="5"/>
  <c r="N1871" i="5" s="1"/>
  <c r="M1871" i="5"/>
  <c r="L1512" i="5"/>
  <c r="N1512" i="5" s="1"/>
  <c r="M1512" i="5"/>
  <c r="L3121" i="5"/>
  <c r="N3121" i="5" s="1"/>
  <c r="M3121" i="5"/>
  <c r="L3342" i="5"/>
  <c r="N3342" i="5" s="1"/>
  <c r="M3342" i="5"/>
  <c r="M1011" i="5"/>
  <c r="M139" i="5"/>
  <c r="M1219" i="5"/>
  <c r="M3651" i="5"/>
  <c r="M3786" i="5"/>
  <c r="M825" i="5"/>
  <c r="M591" i="5"/>
  <c r="M2162" i="5"/>
  <c r="L458" i="5"/>
  <c r="N458" i="5" s="1"/>
  <c r="M458" i="5"/>
  <c r="M718" i="5"/>
  <c r="L3434" i="5"/>
  <c r="N3434" i="5" s="1"/>
  <c r="M3434" i="5"/>
  <c r="L270" i="5"/>
  <c r="N270" i="5" s="1"/>
  <c r="M270" i="5"/>
  <c r="L1693" i="5"/>
  <c r="N1693" i="5" s="1"/>
  <c r="M1693" i="5"/>
  <c r="L1256" i="5"/>
  <c r="N1256" i="5" s="1"/>
  <c r="M1256" i="5"/>
  <c r="N974" i="5"/>
  <c r="M3688" i="5"/>
  <c r="M765" i="5"/>
  <c r="M4242" i="5"/>
  <c r="M3897" i="5"/>
  <c r="M815" i="5"/>
  <c r="L4309" i="5"/>
  <c r="N4309" i="5" s="1"/>
  <c r="M4309" i="5"/>
  <c r="L3926" i="5"/>
  <c r="N3926" i="5" s="1"/>
  <c r="M3926" i="5"/>
  <c r="L1360" i="5"/>
  <c r="N1360" i="5" s="1"/>
  <c r="M1360" i="5"/>
  <c r="L3525" i="5"/>
  <c r="N3525" i="5" s="1"/>
  <c r="L461" i="5"/>
  <c r="N461" i="5" s="1"/>
  <c r="M461" i="5"/>
  <c r="L2020" i="5"/>
  <c r="N2020" i="5" s="1"/>
  <c r="L3469" i="5"/>
  <c r="N3469" i="5" s="1"/>
  <c r="M3469" i="5"/>
  <c r="L4208" i="5"/>
  <c r="N4208" i="5" s="1"/>
  <c r="M4208" i="5"/>
  <c r="M657" i="5"/>
  <c r="L3399" i="5"/>
  <c r="N3399" i="5" s="1"/>
  <c r="M3961" i="5"/>
  <c r="L3665" i="5"/>
  <c r="N3665" i="5" s="1"/>
  <c r="L1909" i="5"/>
  <c r="N1909" i="5" s="1"/>
  <c r="M4194" i="5"/>
  <c r="M1918" i="5"/>
  <c r="M3716" i="5"/>
  <c r="M973" i="5"/>
  <c r="M2405" i="5"/>
  <c r="N2405" i="5"/>
  <c r="M913" i="5"/>
  <c r="N913" i="5"/>
  <c r="M2810" i="5"/>
  <c r="M2002" i="5"/>
  <c r="M2882" i="5"/>
  <c r="M2501" i="5"/>
  <c r="L2105" i="5"/>
  <c r="N2105" i="5" s="1"/>
  <c r="M653" i="5"/>
  <c r="L2903" i="5"/>
  <c r="N2903" i="5" s="1"/>
  <c r="M2903" i="5"/>
  <c r="L815" i="5"/>
  <c r="N815" i="5" s="1"/>
  <c r="L1015" i="5"/>
  <c r="N1015" i="5" s="1"/>
  <c r="M1015" i="5"/>
  <c r="L3229" i="5"/>
  <c r="N3229" i="5" s="1"/>
  <c r="M3229" i="5"/>
  <c r="L1679" i="5"/>
  <c r="N1679" i="5" s="1"/>
  <c r="L1195" i="5"/>
  <c r="N1195" i="5" s="1"/>
  <c r="M2517" i="5"/>
  <c r="L2247" i="5"/>
  <c r="N2247" i="5" s="1"/>
  <c r="L1689" i="5"/>
  <c r="N1689" i="5" s="1"/>
  <c r="L1851" i="5"/>
  <c r="N1851" i="5" s="1"/>
  <c r="L1227" i="5"/>
  <c r="N1227" i="5" s="1"/>
  <c r="L1645" i="5"/>
  <c r="N1645" i="5" s="1"/>
  <c r="M2970" i="5"/>
  <c r="M3658" i="5"/>
  <c r="L3787" i="5"/>
  <c r="N3787" i="5" s="1"/>
  <c r="M2338" i="5"/>
  <c r="M3185" i="5"/>
  <c r="L2790" i="5"/>
  <c r="N2790" i="5" s="1"/>
  <c r="M2790" i="5"/>
  <c r="L2130" i="5"/>
  <c r="N2130" i="5" s="1"/>
  <c r="M2641" i="5"/>
  <c r="M1215" i="5"/>
  <c r="M3579" i="5"/>
  <c r="L3579" i="5"/>
  <c r="N3579" i="5" s="1"/>
  <c r="L3482" i="5"/>
  <c r="N3482" i="5" s="1"/>
  <c r="M3482" i="5"/>
  <c r="M3073" i="5"/>
  <c r="M48" i="5"/>
  <c r="M3933" i="5"/>
  <c r="M4304" i="5"/>
  <c r="L4075" i="5"/>
  <c r="N4075" i="5" s="1"/>
  <c r="M4075" i="5"/>
  <c r="M235" i="5"/>
  <c r="M53" i="5"/>
  <c r="N53" i="5"/>
  <c r="M789" i="5"/>
  <c r="N789" i="5"/>
  <c r="L3251" i="5"/>
  <c r="N3251" i="5" s="1"/>
  <c r="L1634" i="5"/>
  <c r="N1634" i="5" s="1"/>
  <c r="M103" i="5"/>
  <c r="M1666" i="5"/>
  <c r="M2639" i="5"/>
  <c r="M3960" i="5"/>
  <c r="M3267" i="5"/>
  <c r="L2970" i="5"/>
  <c r="N2970" i="5" s="1"/>
  <c r="M2023" i="5"/>
  <c r="M2793" i="5"/>
  <c r="N2793" i="5"/>
  <c r="M3119" i="5"/>
  <c r="M1872" i="5"/>
  <c r="M340" i="5"/>
  <c r="M3057" i="5"/>
  <c r="M577" i="5"/>
  <c r="M1838" i="5"/>
  <c r="M3188" i="5"/>
  <c r="M2119" i="5"/>
  <c r="M935" i="5"/>
  <c r="M1456" i="5"/>
  <c r="M2878" i="5"/>
  <c r="M2322" i="5"/>
  <c r="M2616" i="5"/>
  <c r="M1142" i="5"/>
  <c r="M3653" i="5"/>
  <c r="M3318" i="5"/>
  <c r="M2850" i="5"/>
  <c r="M4254" i="5"/>
  <c r="M2187" i="5"/>
  <c r="M4367" i="5"/>
  <c r="L3658" i="5"/>
  <c r="N3658" i="5" s="1"/>
  <c r="M958" i="5"/>
  <c r="L2338" i="5"/>
  <c r="N2338" i="5" s="1"/>
  <c r="L129" i="5"/>
  <c r="N129" i="5" s="1"/>
  <c r="M129" i="5"/>
  <c r="L4116" i="5"/>
  <c r="N4116" i="5" s="1"/>
  <c r="M4116" i="5"/>
  <c r="M252" i="5"/>
  <c r="L1827" i="5"/>
  <c r="N1827" i="5" s="1"/>
  <c r="M1827" i="5"/>
  <c r="L3075" i="5"/>
  <c r="N3075" i="5" s="1"/>
  <c r="M570" i="5"/>
  <c r="N570" i="5"/>
  <c r="L763" i="5"/>
  <c r="N763" i="5" s="1"/>
  <c r="M763" i="5"/>
  <c r="M3601" i="5"/>
  <c r="M1007" i="5"/>
  <c r="M1309" i="5"/>
  <c r="M568" i="5"/>
  <c r="M2935" i="5"/>
  <c r="M1751" i="5"/>
  <c r="M1709" i="5"/>
  <c r="M2189" i="5"/>
  <c r="M1798" i="5"/>
  <c r="M605" i="5"/>
  <c r="M1677" i="5"/>
  <c r="M2046" i="5"/>
  <c r="M3853" i="5"/>
  <c r="M2101" i="5"/>
  <c r="M2444" i="5"/>
  <c r="M1885" i="5"/>
  <c r="M1094" i="5"/>
  <c r="M4214" i="5"/>
  <c r="M3385" i="5"/>
  <c r="M2000" i="5"/>
  <c r="M3922" i="5"/>
  <c r="M4035" i="5"/>
  <c r="M215" i="5"/>
  <c r="M659" i="5"/>
  <c r="M3597" i="5"/>
  <c r="M1420" i="5"/>
  <c r="M3068" i="5"/>
  <c r="M243" i="5"/>
  <c r="M4257" i="5"/>
  <c r="M393" i="5"/>
  <c r="M1639" i="5"/>
  <c r="M1986" i="5"/>
  <c r="M2871" i="5"/>
  <c r="M2533" i="5"/>
  <c r="M2276" i="5"/>
  <c r="M2380" i="5"/>
  <c r="M259" i="5"/>
  <c r="M2622" i="5"/>
  <c r="M2166" i="5"/>
  <c r="M412" i="5"/>
  <c r="M2608" i="5"/>
  <c r="M2348" i="5"/>
  <c r="M1348" i="5"/>
  <c r="L1011" i="5"/>
  <c r="N1011" i="5" s="1"/>
  <c r="L1578" i="5"/>
  <c r="N1578" i="5" s="1"/>
  <c r="M2355" i="5"/>
  <c r="M1915" i="5"/>
  <c r="L19" i="5"/>
  <c r="N19" i="5" s="1"/>
  <c r="L2225" i="5"/>
  <c r="N2225" i="5" s="1"/>
  <c r="L187" i="5"/>
  <c r="N187" i="5" s="1"/>
  <c r="L2003" i="5"/>
  <c r="N2003" i="5" s="1"/>
  <c r="L1918" i="5"/>
  <c r="N1918" i="5" s="1"/>
  <c r="L3786" i="5"/>
  <c r="N3786" i="5" s="1"/>
  <c r="M4156" i="5"/>
  <c r="L1598" i="5"/>
  <c r="N1598" i="5" s="1"/>
  <c r="M1584" i="5"/>
  <c r="L591" i="5"/>
  <c r="N591" i="5" s="1"/>
  <c r="L2847" i="5"/>
  <c r="N2847" i="5" s="1"/>
  <c r="L2417" i="5"/>
  <c r="N2417" i="5" s="1"/>
  <c r="L2333" i="5"/>
  <c r="N2333" i="5" s="1"/>
  <c r="L273" i="5"/>
  <c r="N273" i="5" s="1"/>
  <c r="L653" i="5"/>
  <c r="N653" i="5" s="1"/>
  <c r="L3247" i="5"/>
  <c r="N3247" i="5" s="1"/>
  <c r="M3629" i="5"/>
  <c r="M153" i="5"/>
  <c r="L3436" i="5"/>
  <c r="N3436" i="5" s="1"/>
  <c r="M3436" i="5"/>
  <c r="L2126" i="5"/>
  <c r="N2126" i="5" s="1"/>
  <c r="M2126" i="5"/>
  <c r="M736" i="5"/>
  <c r="L82" i="5"/>
  <c r="N82" i="5" s="1"/>
  <c r="M4027" i="5"/>
  <c r="M2945" i="5"/>
  <c r="L1236" i="5"/>
  <c r="N1236" i="5" s="1"/>
  <c r="L2628" i="5"/>
  <c r="N2628" i="5" s="1"/>
  <c r="M62" i="5"/>
  <c r="M2586" i="5"/>
  <c r="N2586" i="5"/>
  <c r="M1364" i="5"/>
  <c r="M3305" i="5"/>
  <c r="M3625" i="5"/>
  <c r="M4371" i="5"/>
  <c r="L2700" i="5"/>
  <c r="N2700" i="5" s="1"/>
  <c r="M2700" i="5"/>
  <c r="L3062" i="5"/>
  <c r="N3062" i="5" s="1"/>
  <c r="M3062" i="5"/>
  <c r="M837" i="5"/>
  <c r="M2706" i="5"/>
  <c r="M1044" i="5"/>
  <c r="L3754" i="5"/>
  <c r="N3754" i="5" s="1"/>
  <c r="M3754" i="5"/>
  <c r="M1510" i="5"/>
  <c r="M2363" i="5"/>
  <c r="M2595" i="5"/>
  <c r="M2375" i="5"/>
  <c r="M4293" i="5"/>
  <c r="L3967" i="5"/>
  <c r="N3967" i="5" s="1"/>
  <c r="L3447" i="5"/>
  <c r="N3447" i="5" s="1"/>
  <c r="L2580" i="5"/>
  <c r="N2580" i="5" s="1"/>
  <c r="M3197" i="5"/>
  <c r="M10" i="5"/>
  <c r="M3339" i="5"/>
  <c r="M3295" i="5"/>
  <c r="M2026" i="5"/>
  <c r="M4173" i="5"/>
  <c r="M1948" i="5"/>
  <c r="L4371" i="5"/>
  <c r="N4371" i="5" s="1"/>
  <c r="M615" i="5"/>
  <c r="M500" i="5"/>
  <c r="L1351" i="5"/>
  <c r="N1351" i="5" s="1"/>
  <c r="M1351" i="5"/>
  <c r="L2706" i="5"/>
  <c r="N2706" i="5" s="1"/>
  <c r="M1783" i="5"/>
  <c r="L3789" i="5"/>
  <c r="N3789" i="5" s="1"/>
  <c r="M4221" i="5"/>
  <c r="M2776" i="5"/>
  <c r="M3971" i="5"/>
  <c r="L5" i="5"/>
  <c r="N5" i="5" s="1"/>
  <c r="S12" i="5" s="1"/>
  <c r="L767" i="5"/>
  <c r="N767" i="5" s="1"/>
  <c r="M3456" i="5"/>
  <c r="L827" i="5"/>
  <c r="N827" i="5" s="1"/>
  <c r="M827" i="5"/>
  <c r="L3035" i="5"/>
  <c r="N3035" i="5" s="1"/>
  <c r="M3035" i="5"/>
  <c r="M712" i="5"/>
  <c r="M3177" i="5"/>
  <c r="M2062" i="5"/>
  <c r="M888" i="5"/>
  <c r="M828" i="5"/>
  <c r="L2460" i="5"/>
  <c r="N2460" i="5" s="1"/>
  <c r="M2460" i="5"/>
  <c r="L91" i="5"/>
  <c r="N91" i="5" s="1"/>
  <c r="M91" i="5"/>
  <c r="L646" i="5"/>
  <c r="N646" i="5" s="1"/>
  <c r="L1270" i="5"/>
  <c r="N1270" i="5" s="1"/>
  <c r="L2948" i="5"/>
  <c r="N2948" i="5" s="1"/>
  <c r="L1186" i="5"/>
  <c r="N1186" i="5" s="1"/>
  <c r="L3120" i="5"/>
  <c r="N3120" i="5" s="1"/>
  <c r="L1821" i="5"/>
  <c r="N1821" i="5" s="1"/>
  <c r="L1043" i="5"/>
  <c r="N1043" i="5" s="1"/>
  <c r="M477" i="5"/>
  <c r="M1722" i="5"/>
  <c r="M2049" i="5"/>
  <c r="M565" i="5"/>
  <c r="M2567" i="5"/>
  <c r="M625" i="5"/>
  <c r="M3876" i="5"/>
  <c r="M2858" i="5"/>
  <c r="M1260" i="5"/>
  <c r="M1809" i="5"/>
  <c r="M2145" i="5"/>
  <c r="M147" i="5"/>
  <c r="M136" i="5"/>
  <c r="M4303" i="5"/>
  <c r="M2473" i="5"/>
  <c r="M1241" i="5"/>
  <c r="M3224" i="5"/>
  <c r="M2965" i="5"/>
  <c r="M333" i="5"/>
  <c r="M1981" i="5"/>
  <c r="M2494" i="5"/>
  <c r="M4040" i="5"/>
  <c r="M3555" i="5"/>
  <c r="L3456" i="5"/>
  <c r="N3456" i="5" s="1"/>
  <c r="M3387" i="5"/>
  <c r="M223" i="5"/>
  <c r="M3036" i="5"/>
  <c r="L152" i="5"/>
  <c r="N152" i="5" s="1"/>
  <c r="M152" i="5"/>
  <c r="L712" i="5"/>
  <c r="N712" i="5" s="1"/>
  <c r="L938" i="5"/>
  <c r="N938" i="5" s="1"/>
  <c r="M938" i="5"/>
  <c r="M268" i="5"/>
  <c r="M1431" i="5"/>
  <c r="M3298" i="5"/>
  <c r="M1355" i="5"/>
  <c r="M3297" i="5"/>
  <c r="L862" i="5"/>
  <c r="N862" i="5" s="1"/>
  <c r="L1550" i="5"/>
  <c r="N1550" i="5" s="1"/>
  <c r="L2194" i="5"/>
  <c r="N2194" i="5" s="1"/>
  <c r="L706" i="5"/>
  <c r="N706" i="5" s="1"/>
  <c r="L1864" i="5"/>
  <c r="N1864" i="5" s="1"/>
  <c r="L785" i="5"/>
  <c r="N785" i="5" s="1"/>
  <c r="L3944" i="5"/>
  <c r="N3944" i="5" s="1"/>
  <c r="L1417" i="5"/>
  <c r="N1417" i="5" s="1"/>
  <c r="L477" i="5"/>
  <c r="N477" i="5" s="1"/>
  <c r="L1722" i="5"/>
  <c r="N1722" i="5" s="1"/>
  <c r="L2049" i="5"/>
  <c r="N2049" i="5" s="1"/>
  <c r="L565" i="5"/>
  <c r="N565" i="5" s="1"/>
  <c r="L2567" i="5"/>
  <c r="N2567" i="5" s="1"/>
  <c r="L625" i="5"/>
  <c r="N625" i="5" s="1"/>
  <c r="L3876" i="5"/>
  <c r="N3876" i="5" s="1"/>
  <c r="L2858" i="5"/>
  <c r="N2858" i="5" s="1"/>
  <c r="L1260" i="5"/>
  <c r="N1260" i="5" s="1"/>
  <c r="L1809" i="5"/>
  <c r="N1809" i="5" s="1"/>
  <c r="L2145" i="5"/>
  <c r="N2145" i="5" s="1"/>
  <c r="L147" i="5"/>
  <c r="N147" i="5" s="1"/>
  <c r="L136" i="5"/>
  <c r="N136" i="5" s="1"/>
  <c r="L4303" i="5"/>
  <c r="N4303" i="5" s="1"/>
  <c r="L2473" i="5"/>
  <c r="N2473" i="5" s="1"/>
  <c r="L1241" i="5"/>
  <c r="N1241" i="5" s="1"/>
  <c r="L3224" i="5"/>
  <c r="N3224" i="5" s="1"/>
  <c r="L2965" i="5"/>
  <c r="N2965" i="5" s="1"/>
  <c r="L333" i="5"/>
  <c r="N333" i="5" s="1"/>
  <c r="L1981" i="5"/>
  <c r="N1981" i="5" s="1"/>
  <c r="L2494" i="5"/>
  <c r="N2494" i="5" s="1"/>
  <c r="L4040" i="5"/>
  <c r="N4040" i="5" s="1"/>
  <c r="L3555" i="5"/>
  <c r="N3555" i="5" s="1"/>
  <c r="M4049" i="5"/>
  <c r="L3387" i="5"/>
  <c r="N3387" i="5" s="1"/>
  <c r="M146" i="5"/>
  <c r="M3003" i="5"/>
  <c r="M2060" i="5"/>
  <c r="M2105" i="5"/>
  <c r="M2511" i="5"/>
  <c r="N2511" i="5"/>
  <c r="M3426" i="5"/>
  <c r="M2755" i="5"/>
  <c r="L821" i="5"/>
  <c r="N821" i="5" s="1"/>
  <c r="M821" i="5"/>
  <c r="L798" i="5"/>
  <c r="N798" i="5" s="1"/>
  <c r="M798" i="5"/>
  <c r="M2491" i="5"/>
  <c r="L268" i="5"/>
  <c r="N268" i="5" s="1"/>
  <c r="L1912" i="5"/>
  <c r="N1912" i="5" s="1"/>
  <c r="M2922" i="5"/>
  <c r="L3298" i="5"/>
  <c r="N3298" i="5" s="1"/>
  <c r="M1883" i="5"/>
  <c r="M2938" i="5"/>
  <c r="M3161" i="5"/>
  <c r="M3470" i="5"/>
  <c r="M3544" i="5"/>
  <c r="M31" i="5"/>
  <c r="M2653" i="5"/>
  <c r="M1659" i="5"/>
  <c r="M3942" i="5"/>
  <c r="M4196" i="5"/>
  <c r="M2581" i="5"/>
  <c r="M3835" i="5"/>
  <c r="M2662" i="5"/>
  <c r="L3280" i="5"/>
  <c r="N3280" i="5" s="1"/>
  <c r="M3280" i="5"/>
  <c r="L3113" i="5"/>
  <c r="N3113" i="5" s="1"/>
  <c r="M3113" i="5"/>
  <c r="L833" i="5"/>
  <c r="N833" i="5" s="1"/>
  <c r="M833" i="5"/>
  <c r="M1269" i="5"/>
  <c r="M750" i="5"/>
  <c r="M760" i="5"/>
  <c r="L3763" i="5"/>
  <c r="N3763" i="5" s="1"/>
  <c r="M3420" i="5"/>
  <c r="M236" i="5"/>
  <c r="N236" i="5"/>
  <c r="M1541" i="5"/>
  <c r="M3281" i="5"/>
  <c r="M164" i="5"/>
  <c r="M784" i="5"/>
  <c r="M11" i="5"/>
  <c r="L3764" i="5"/>
  <c r="N3764" i="5" s="1"/>
  <c r="M3764" i="5"/>
  <c r="M1017" i="5"/>
  <c r="L3135" i="5"/>
  <c r="N3135" i="5" s="1"/>
  <c r="M3135" i="5"/>
  <c r="L2496" i="5"/>
  <c r="N2496" i="5" s="1"/>
  <c r="M2496" i="5"/>
  <c r="M3095" i="5"/>
  <c r="M2920" i="5"/>
  <c r="M1673" i="5"/>
  <c r="M131" i="5"/>
  <c r="L3051" i="5"/>
  <c r="N3051" i="5" s="1"/>
  <c r="M842" i="5"/>
  <c r="M1133" i="5"/>
  <c r="M1143" i="5"/>
  <c r="N1143" i="5"/>
  <c r="M3094" i="5"/>
  <c r="L2962" i="5"/>
  <c r="N2962" i="5" s="1"/>
  <c r="M2962" i="5"/>
  <c r="M2457" i="5"/>
  <c r="M2392" i="5"/>
  <c r="M3811" i="5"/>
  <c r="M1361" i="5"/>
  <c r="M2912" i="5"/>
  <c r="M3620" i="5"/>
  <c r="M1801" i="5"/>
  <c r="M1644" i="5"/>
  <c r="M3179" i="5"/>
  <c r="M3031" i="5"/>
  <c r="L929" i="5"/>
  <c r="N929" i="5" s="1"/>
  <c r="M681" i="5"/>
  <c r="M2404" i="5"/>
  <c r="M875" i="5"/>
  <c r="M1919" i="5"/>
  <c r="M873" i="5"/>
  <c r="M1300" i="5"/>
  <c r="M1984" i="5"/>
  <c r="L3445" i="5"/>
  <c r="N3445" i="5" s="1"/>
  <c r="M2839" i="5"/>
  <c r="M677" i="5"/>
  <c r="L3594" i="5"/>
  <c r="N3594" i="5" s="1"/>
  <c r="M3594" i="5"/>
  <c r="M2594" i="5"/>
  <c r="M2198" i="5"/>
  <c r="M239" i="5"/>
  <c r="M3294" i="5"/>
  <c r="M2316" i="5"/>
  <c r="M3141" i="5"/>
  <c r="M2388" i="5"/>
  <c r="M618" i="5"/>
  <c r="L2565" i="5"/>
  <c r="N2565" i="5" s="1"/>
  <c r="M2565" i="5"/>
  <c r="L934" i="5"/>
  <c r="N934" i="5" s="1"/>
  <c r="M2118" i="5"/>
  <c r="M2035" i="5"/>
  <c r="M4163" i="5"/>
  <c r="M2250" i="5"/>
  <c r="M3807" i="5"/>
  <c r="N3807" i="5"/>
  <c r="M2304" i="5"/>
  <c r="M898" i="5"/>
  <c r="M1590" i="5"/>
  <c r="M517" i="5"/>
  <c r="M3789" i="5"/>
  <c r="M3075" i="5"/>
  <c r="M2614" i="5"/>
  <c r="M1236" i="5"/>
  <c r="M2628" i="5"/>
  <c r="M3527" i="5"/>
  <c r="M5" i="5"/>
  <c r="Q18" i="5" s="1"/>
  <c r="L1112" i="5"/>
  <c r="N1112" i="5" s="1"/>
  <c r="M1535" i="5"/>
  <c r="M1933" i="5"/>
  <c r="L2326" i="5"/>
  <c r="N2326" i="5" s="1"/>
  <c r="M2326" i="5"/>
  <c r="L3748" i="5"/>
  <c r="N3748" i="5" s="1"/>
  <c r="M3748" i="5"/>
  <c r="M2082" i="5"/>
  <c r="M3490" i="5"/>
  <c r="M2690" i="5"/>
  <c r="M3056" i="5"/>
  <c r="M1735" i="5"/>
  <c r="M1920" i="5"/>
  <c r="M2937" i="5"/>
  <c r="M1547" i="5"/>
  <c r="L3429" i="5"/>
  <c r="N3429" i="5" s="1"/>
  <c r="M3429" i="5"/>
  <c r="M469" i="5"/>
  <c r="M3979" i="5"/>
  <c r="M2834" i="5"/>
  <c r="M1305" i="5"/>
  <c r="M4084" i="5"/>
  <c r="M2482" i="5"/>
  <c r="M1978" i="5"/>
  <c r="M2354" i="5"/>
  <c r="M1963" i="5"/>
  <c r="M1134" i="5"/>
  <c r="M3548" i="5"/>
  <c r="L3583" i="5"/>
  <c r="N3583" i="5" s="1"/>
  <c r="M3583" i="5"/>
  <c r="L3492" i="5"/>
  <c r="N3492" i="5" s="1"/>
  <c r="M3492" i="5"/>
  <c r="M3706" i="5"/>
  <c r="M3521" i="5"/>
  <c r="L1923" i="5"/>
  <c r="N1923" i="5" s="1"/>
  <c r="M1923" i="5"/>
  <c r="M1770" i="5"/>
  <c r="M2332" i="5"/>
  <c r="L3523" i="5"/>
  <c r="N3523" i="5" s="1"/>
  <c r="M3523" i="5"/>
  <c r="L1139" i="5"/>
  <c r="N1139" i="5" s="1"/>
  <c r="M1139" i="5"/>
  <c r="L3619" i="5"/>
  <c r="N3619" i="5" s="1"/>
  <c r="L1887" i="5"/>
  <c r="N1887" i="5" s="1"/>
  <c r="M1992" i="5"/>
  <c r="M172" i="5"/>
  <c r="M4375" i="5"/>
  <c r="L3692" i="5"/>
  <c r="N3692" i="5" s="1"/>
  <c r="M140" i="5"/>
  <c r="M1967" i="5"/>
  <c r="L2527" i="5"/>
  <c r="N2527" i="5" s="1"/>
  <c r="M2527" i="5"/>
  <c r="M3506" i="5"/>
  <c r="L1047" i="5"/>
  <c r="N1047" i="5" s="1"/>
  <c r="M1047" i="5"/>
  <c r="M3160" i="5"/>
  <c r="L1352" i="5"/>
  <c r="N1352" i="5" s="1"/>
  <c r="M1352" i="5"/>
  <c r="M711" i="5"/>
  <c r="M3708" i="5"/>
  <c r="N2660" i="5"/>
  <c r="M2660" i="5"/>
  <c r="M773" i="5"/>
  <c r="M3571" i="5"/>
  <c r="M75" i="5"/>
  <c r="M727" i="5"/>
  <c r="L791" i="5"/>
  <c r="N791" i="5" s="1"/>
  <c r="M791" i="5"/>
  <c r="M2534" i="5"/>
  <c r="L2161" i="5"/>
  <c r="N2161" i="5" s="1"/>
  <c r="M2161" i="5"/>
  <c r="N927" i="5"/>
  <c r="M927" i="5"/>
  <c r="M530" i="5"/>
  <c r="L1536" i="5"/>
  <c r="N1536" i="5" s="1"/>
  <c r="M1536" i="5"/>
  <c r="M2226" i="5"/>
  <c r="M4231" i="5"/>
  <c r="M2929" i="5"/>
  <c r="M4152" i="5"/>
  <c r="N3910" i="5"/>
  <c r="L1056" i="5"/>
  <c r="N1056" i="5" s="1"/>
  <c r="M301" i="5"/>
  <c r="M1528" i="5"/>
  <c r="M2951" i="5"/>
  <c r="M3990" i="5"/>
  <c r="M3497" i="5"/>
  <c r="M2277" i="5"/>
  <c r="M1752" i="5"/>
  <c r="M1671" i="5"/>
  <c r="M1723" i="5"/>
  <c r="M1606" i="5"/>
  <c r="M3079" i="5"/>
  <c r="M3565" i="5"/>
  <c r="M1477" i="5"/>
  <c r="M3851" i="5"/>
  <c r="L808" i="5"/>
  <c r="N808" i="5" s="1"/>
  <c r="M808" i="5"/>
  <c r="M2330" i="5"/>
  <c r="M622" i="5"/>
  <c r="L3413" i="5"/>
  <c r="N3413" i="5" s="1"/>
  <c r="M3413" i="5"/>
  <c r="M2472" i="5"/>
  <c r="M2033" i="5"/>
  <c r="L483" i="5"/>
  <c r="N483" i="5" s="1"/>
  <c r="L2549" i="5"/>
  <c r="N2549" i="5" s="1"/>
  <c r="M2549" i="5"/>
  <c r="M2941" i="5"/>
  <c r="M523" i="5"/>
  <c r="M629" i="5"/>
  <c r="L3505" i="5"/>
  <c r="N3505" i="5" s="1"/>
  <c r="M3505" i="5"/>
  <c r="L4266" i="5"/>
  <c r="N4266" i="5" s="1"/>
  <c r="M4266" i="5"/>
  <c r="L2008" i="5"/>
  <c r="N2008" i="5" s="1"/>
  <c r="M2008" i="5"/>
  <c r="L2575" i="5"/>
  <c r="N2575" i="5" s="1"/>
  <c r="M2575" i="5"/>
  <c r="M680" i="5"/>
  <c r="M1764" i="5"/>
  <c r="M3477" i="5"/>
  <c r="N3477" i="5"/>
  <c r="M1806" i="5"/>
  <c r="M654" i="5"/>
  <c r="N587" i="5"/>
  <c r="N2896" i="5"/>
  <c r="L2190" i="5"/>
  <c r="N2190" i="5" s="1"/>
  <c r="M2190" i="5"/>
  <c r="M881" i="5"/>
  <c r="L1331" i="5"/>
  <c r="N1331" i="5" s="1"/>
  <c r="M1331" i="5"/>
  <c r="M2312" i="5"/>
  <c r="M3907" i="5"/>
  <c r="M1558" i="5"/>
  <c r="M3670" i="5"/>
  <c r="L1995" i="5"/>
  <c r="N1995" i="5" s="1"/>
  <c r="M1995" i="5"/>
  <c r="M2453" i="5"/>
  <c r="L4013" i="5"/>
  <c r="N4013" i="5" s="1"/>
  <c r="M2592" i="5"/>
  <c r="L946" i="5"/>
  <c r="N946" i="5" s="1"/>
  <c r="M2040" i="5"/>
  <c r="M4154" i="5"/>
  <c r="M1091" i="5"/>
  <c r="M1610" i="5"/>
  <c r="M640" i="5"/>
  <c r="M144" i="5"/>
  <c r="M165" i="5"/>
  <c r="M2181" i="5"/>
  <c r="M1353" i="5"/>
  <c r="M2898" i="5"/>
  <c r="M2237" i="5"/>
  <c r="L2601" i="5"/>
  <c r="N2601" i="5" s="1"/>
  <c r="L4389" i="5"/>
  <c r="N4389" i="5" s="1"/>
  <c r="M4389" i="5"/>
  <c r="M4255" i="5"/>
  <c r="L3274" i="5"/>
  <c r="N3274" i="5" s="1"/>
  <c r="M3274" i="5"/>
  <c r="L3526" i="5"/>
  <c r="N3526" i="5" s="1"/>
  <c r="M3526" i="5"/>
  <c r="M3502" i="5"/>
  <c r="M1313" i="5"/>
  <c r="L3324" i="5"/>
  <c r="N3324" i="5" s="1"/>
  <c r="M3324" i="5"/>
  <c r="M3869" i="5"/>
  <c r="M2106" i="5"/>
  <c r="M1171" i="5"/>
  <c r="M526" i="5"/>
  <c r="M2179" i="5"/>
  <c r="M1710" i="5"/>
  <c r="M2215" i="5"/>
  <c r="L1621" i="5"/>
  <c r="N1621" i="5" s="1"/>
  <c r="L3131" i="5"/>
  <c r="N3131" i="5" s="1"/>
  <c r="M697" i="5"/>
  <c r="M715" i="5"/>
  <c r="L2040" i="5"/>
  <c r="N2040" i="5" s="1"/>
  <c r="M1928" i="5"/>
  <c r="M133" i="5"/>
  <c r="L4154" i="5"/>
  <c r="N4154" i="5" s="1"/>
  <c r="M1346" i="5"/>
  <c r="M1112" i="5"/>
  <c r="M154" i="5"/>
  <c r="M1013" i="5"/>
  <c r="M3445" i="5"/>
  <c r="M446" i="5"/>
  <c r="M934" i="5"/>
  <c r="M1848" i="5"/>
  <c r="L2237" i="5"/>
  <c r="N2237" i="5" s="1"/>
  <c r="M1974" i="5"/>
  <c r="L961" i="5"/>
  <c r="N961" i="5" s="1"/>
  <c r="M961" i="5"/>
  <c r="M2263" i="5"/>
  <c r="M3383" i="5"/>
  <c r="L4183" i="5"/>
  <c r="N4183" i="5" s="1"/>
  <c r="M4183" i="5"/>
  <c r="L1563" i="5"/>
  <c r="N1563" i="5" s="1"/>
  <c r="M1563" i="5"/>
  <c r="L3083" i="5"/>
  <c r="N3083" i="5" s="1"/>
  <c r="M3083" i="5"/>
  <c r="L2202" i="5"/>
  <c r="N2202" i="5" s="1"/>
  <c r="M2202" i="5"/>
  <c r="L3393" i="5"/>
  <c r="N3393" i="5" s="1"/>
  <c r="M3393" i="5"/>
  <c r="M636" i="5"/>
  <c r="L3005" i="5"/>
  <c r="N3005" i="5" s="1"/>
  <c r="M3005" i="5"/>
  <c r="M1683" i="5"/>
  <c r="L2621" i="5"/>
  <c r="N2621" i="5" s="1"/>
  <c r="M2096" i="5"/>
  <c r="M3361" i="5"/>
  <c r="M2342" i="5"/>
  <c r="M163" i="5"/>
  <c r="M3326" i="5"/>
  <c r="L1132" i="5"/>
  <c r="N1132" i="5" s="1"/>
  <c r="M1132" i="5"/>
  <c r="L3315" i="5"/>
  <c r="N3315" i="5" s="1"/>
  <c r="M3315" i="5"/>
  <c r="M3105" i="5"/>
  <c r="M107" i="5"/>
  <c r="M3703" i="5"/>
  <c r="L3496" i="5"/>
  <c r="N3496" i="5" s="1"/>
  <c r="M3496" i="5"/>
  <c r="M2928" i="5"/>
  <c r="M3296" i="5"/>
  <c r="M3731" i="5"/>
  <c r="L2175" i="5"/>
  <c r="N2175" i="5" s="1"/>
  <c r="M2175" i="5"/>
  <c r="M4185" i="5"/>
  <c r="L3494" i="5"/>
  <c r="N3494" i="5" s="1"/>
  <c r="M3494" i="5"/>
  <c r="N3808" i="5"/>
  <c r="M3808" i="5"/>
  <c r="L3516" i="5"/>
  <c r="N3516" i="5" s="1"/>
  <c r="M1551" i="5"/>
  <c r="M1218" i="5"/>
  <c r="M3261" i="5"/>
  <c r="M3840" i="5"/>
  <c r="M463" i="5"/>
  <c r="L3784" i="5"/>
  <c r="N3784" i="5" s="1"/>
  <c r="M3784" i="5"/>
  <c r="M3566" i="5"/>
  <c r="M2266" i="5"/>
  <c r="M931" i="5"/>
  <c r="M2555" i="5"/>
  <c r="M674" i="5"/>
  <c r="M3122" i="5"/>
  <c r="M145" i="5"/>
  <c r="M966" i="5"/>
  <c r="M840" i="5"/>
  <c r="M56" i="5"/>
  <c r="M4289" i="5"/>
  <c r="M317" i="5"/>
  <c r="M2688" i="5"/>
  <c r="M3256" i="5"/>
  <c r="M2510" i="5"/>
  <c r="M894" i="5"/>
  <c r="M4302" i="5"/>
  <c r="M1020" i="5"/>
  <c r="M2178" i="5"/>
  <c r="M1206" i="5"/>
  <c r="M3060" i="5"/>
  <c r="M3500" i="5"/>
  <c r="M1655" i="5"/>
  <c r="M3677" i="5"/>
  <c r="M1389" i="5"/>
  <c r="M1684" i="5"/>
  <c r="M3552" i="5"/>
  <c r="M2894" i="5"/>
  <c r="M1593" i="5"/>
  <c r="M2999" i="5"/>
  <c r="L2139" i="5"/>
  <c r="N2139" i="5" s="1"/>
  <c r="M2139" i="5"/>
  <c r="M4276" i="5"/>
  <c r="M866" i="5"/>
  <c r="M207" i="5"/>
  <c r="M271" i="5"/>
  <c r="M4301" i="5"/>
  <c r="L2349" i="5"/>
  <c r="N2349" i="5" s="1"/>
  <c r="M2349" i="5"/>
  <c r="M352" i="5"/>
  <c r="M1758" i="5"/>
  <c r="L3605" i="5"/>
  <c r="N3605" i="5" s="1"/>
  <c r="M3605" i="5"/>
  <c r="L2254" i="5"/>
  <c r="N2254" i="5" s="1"/>
  <c r="L2815" i="5"/>
  <c r="N2815" i="5" s="1"/>
  <c r="M2815" i="5"/>
  <c r="L3234" i="5"/>
  <c r="N3234" i="5" s="1"/>
  <c r="M3234" i="5"/>
  <c r="L2048" i="5"/>
  <c r="N2048" i="5" s="1"/>
  <c r="M2048" i="5"/>
  <c r="L2052" i="5"/>
  <c r="N2052" i="5" s="1"/>
  <c r="M2052" i="5"/>
  <c r="M1731" i="5"/>
  <c r="M36" i="5"/>
  <c r="L2500" i="5"/>
  <c r="N2500" i="5" s="1"/>
  <c r="M2500" i="5"/>
  <c r="M2746" i="5"/>
  <c r="L4016" i="5"/>
  <c r="N4016" i="5" s="1"/>
  <c r="M4016" i="5"/>
  <c r="M1340" i="5"/>
  <c r="M2781" i="5"/>
  <c r="L2502" i="5"/>
  <c r="N2502" i="5" s="1"/>
  <c r="M2502" i="5"/>
  <c r="M3988" i="5"/>
  <c r="M318" i="5"/>
  <c r="M882" i="5"/>
  <c r="M2671" i="5"/>
  <c r="L3515" i="5"/>
  <c r="N3515" i="5" s="1"/>
  <c r="M3515" i="5"/>
  <c r="N678" i="5"/>
  <c r="N1742" i="5"/>
  <c r="N4252" i="5"/>
  <c r="N3554" i="5"/>
  <c r="L541" i="5"/>
  <c r="N541" i="5" s="1"/>
  <c r="M541" i="5"/>
  <c r="L3043" i="5"/>
  <c r="N3043" i="5" s="1"/>
  <c r="M3043" i="5"/>
  <c r="L1323" i="5"/>
  <c r="N1323" i="5" s="1"/>
  <c r="M1323" i="5"/>
  <c r="M60" i="5"/>
  <c r="L3282" i="5"/>
  <c r="N3282" i="5" s="1"/>
  <c r="M3282" i="5"/>
  <c r="L1467" i="5"/>
  <c r="N1467" i="5" s="1"/>
  <c r="M1467" i="5"/>
  <c r="L77" i="5"/>
  <c r="N77" i="5" s="1"/>
  <c r="M77" i="5"/>
  <c r="M1354" i="5"/>
  <c r="M2492" i="5"/>
  <c r="N1031" i="5"/>
  <c r="M1031" i="5"/>
  <c r="M3024" i="5"/>
  <c r="L3140" i="5"/>
  <c r="N3140" i="5" s="1"/>
  <c r="M3140" i="5"/>
  <c r="M2710" i="5"/>
  <c r="M2165" i="5"/>
  <c r="M2298" i="5"/>
  <c r="M801" i="5"/>
  <c r="L2655" i="5"/>
  <c r="N2655" i="5" s="1"/>
  <c r="M2655" i="5"/>
  <c r="L2076" i="5"/>
  <c r="N2076" i="5" s="1"/>
  <c r="M2076" i="5"/>
  <c r="L1729" i="5"/>
  <c r="N1729" i="5" s="1"/>
  <c r="M1729" i="5"/>
  <c r="M698" i="5"/>
  <c r="M3758" i="5"/>
  <c r="L3614" i="5"/>
  <c r="N3614" i="5" s="1"/>
  <c r="M3614" i="5"/>
  <c r="M2944" i="5"/>
  <c r="L3437" i="5"/>
  <c r="N3437" i="5" s="1"/>
  <c r="M3437" i="5"/>
  <c r="M2191" i="5"/>
  <c r="L3895" i="5"/>
  <c r="N3895" i="5" s="1"/>
  <c r="M3895" i="5"/>
  <c r="M2093" i="5"/>
  <c r="L1858" i="5"/>
  <c r="N1858" i="5" s="1"/>
  <c r="M1858" i="5"/>
  <c r="M3719" i="5"/>
  <c r="M575" i="5"/>
  <c r="M2623" i="5"/>
  <c r="M3260" i="5"/>
  <c r="M3327" i="5"/>
  <c r="M2512" i="5"/>
  <c r="N1568" i="5"/>
  <c r="M3205" i="5"/>
  <c r="L4080" i="5"/>
  <c r="N4080" i="5" s="1"/>
  <c r="M4080" i="5"/>
  <c r="M3998" i="5"/>
  <c r="M4149" i="5"/>
  <c r="L229" i="5"/>
  <c r="N229" i="5" s="1"/>
  <c r="M229" i="5"/>
  <c r="L1450" i="5"/>
  <c r="N1450" i="5" s="1"/>
  <c r="M1450" i="5"/>
  <c r="M1465" i="5"/>
  <c r="M3450" i="5"/>
  <c r="M3078" i="5"/>
  <c r="L663" i="5"/>
  <c r="N663" i="5" s="1"/>
  <c r="M663" i="5"/>
  <c r="M4074" i="5"/>
  <c r="M518" i="5"/>
  <c r="M2291" i="5"/>
  <c r="L1768" i="5"/>
  <c r="N1768" i="5" s="1"/>
  <c r="M1768" i="5"/>
  <c r="L3327" i="5"/>
  <c r="N3327" i="5" s="1"/>
  <c r="L3205" i="5"/>
  <c r="N3205" i="5" s="1"/>
  <c r="M3230" i="5"/>
  <c r="L1336" i="5"/>
  <c r="N1336" i="5" s="1"/>
  <c r="M1336" i="5"/>
  <c r="L2393" i="5"/>
  <c r="N2393" i="5" s="1"/>
  <c r="L1397" i="5"/>
  <c r="N1397" i="5" s="1"/>
  <c r="M1397" i="5"/>
  <c r="L2038" i="5"/>
  <c r="N2038" i="5" s="1"/>
  <c r="M2038" i="5"/>
  <c r="L4131" i="5"/>
  <c r="N4131" i="5" s="1"/>
  <c r="M4131" i="5"/>
  <c r="L1740" i="5"/>
  <c r="N1740" i="5" s="1"/>
  <c r="M1740" i="5"/>
  <c r="L1934" i="5"/>
  <c r="N1934" i="5" s="1"/>
  <c r="M1934" i="5"/>
  <c r="L52" i="5"/>
  <c r="N52" i="5" s="1"/>
  <c r="M52" i="5"/>
  <c r="L120" i="5"/>
  <c r="N120" i="5" s="1"/>
  <c r="M120" i="5"/>
  <c r="L613" i="5"/>
  <c r="N613" i="5" s="1"/>
  <c r="M613" i="5"/>
  <c r="L419" i="5"/>
  <c r="N419" i="5" s="1"/>
  <c r="M419" i="5"/>
  <c r="L1603" i="5"/>
  <c r="N1603" i="5" s="1"/>
  <c r="M1603" i="5"/>
  <c r="M3856" i="5"/>
  <c r="L1760" i="5"/>
  <c r="N1760" i="5" s="1"/>
  <c r="M1442" i="5"/>
  <c r="N2915" i="5"/>
  <c r="L3371" i="5"/>
  <c r="N3371" i="5" s="1"/>
  <c r="M3371" i="5"/>
  <c r="M2987" i="5"/>
  <c r="L3900" i="5"/>
  <c r="N3900" i="5" s="1"/>
  <c r="M3900" i="5"/>
  <c r="M1517" i="5"/>
  <c r="L3641" i="5"/>
  <c r="N3641" i="5" s="1"/>
  <c r="M3641" i="5"/>
  <c r="M2451" i="5"/>
  <c r="L708" i="5"/>
  <c r="N708" i="5" s="1"/>
  <c r="M708" i="5"/>
  <c r="L2591" i="5"/>
  <c r="N2591" i="5" s="1"/>
  <c r="M2591" i="5"/>
  <c r="M456" i="5"/>
  <c r="L456" i="5"/>
  <c r="N456" i="5" s="1"/>
  <c r="L1971" i="5"/>
  <c r="N1971" i="5" s="1"/>
  <c r="M1971" i="5"/>
  <c r="M1513" i="5"/>
  <c r="M2617" i="5"/>
  <c r="M4248" i="5"/>
  <c r="L1778" i="5"/>
  <c r="N1778" i="5" s="1"/>
  <c r="M1778" i="5"/>
  <c r="M1359" i="5"/>
  <c r="L1721" i="5"/>
  <c r="N1721" i="5" s="1"/>
  <c r="M1721" i="5"/>
  <c r="M362" i="5"/>
  <c r="L1453" i="5"/>
  <c r="N1453" i="5" s="1"/>
  <c r="M1453" i="5"/>
  <c r="M1849" i="5"/>
  <c r="L2260" i="5"/>
  <c r="N2260" i="5" s="1"/>
  <c r="M2260" i="5"/>
  <c r="N1298" i="5"/>
  <c r="M219" i="5"/>
  <c r="L1656" i="5"/>
  <c r="N1656" i="5" s="1"/>
  <c r="M1656" i="5"/>
  <c r="M1390" i="5"/>
  <c r="L1746" i="5"/>
  <c r="N1746" i="5" s="1"/>
  <c r="M1746" i="5"/>
  <c r="N2447" i="5"/>
  <c r="L4295" i="5"/>
  <c r="N4295" i="5" s="1"/>
  <c r="M4295" i="5"/>
  <c r="L3639" i="5"/>
  <c r="N3639" i="5" s="1"/>
  <c r="M3639" i="5"/>
  <c r="N721" i="5"/>
  <c r="L2064" i="5"/>
  <c r="N2064" i="5" s="1"/>
  <c r="M2064" i="5"/>
  <c r="L1672" i="5"/>
  <c r="N1672" i="5" s="1"/>
  <c r="M1672" i="5"/>
  <c r="L1050" i="5"/>
  <c r="N1050" i="5" s="1"/>
  <c r="M1050" i="5"/>
  <c r="M3513" i="5"/>
  <c r="M1618" i="5"/>
  <c r="M977" i="5"/>
  <c r="M203" i="5"/>
  <c r="M1321" i="5"/>
  <c r="L4053" i="5"/>
  <c r="N4053" i="5" s="1"/>
  <c r="M4053" i="5"/>
  <c r="M209" i="5"/>
  <c r="L1111" i="5"/>
  <c r="N1111" i="5" s="1"/>
  <c r="M1111" i="5"/>
  <c r="M2634" i="5"/>
  <c r="L1605" i="5"/>
  <c r="N1605" i="5" s="1"/>
  <c r="M1605" i="5"/>
  <c r="M1003" i="5"/>
  <c r="L1572" i="5"/>
  <c r="N1572" i="5" s="1"/>
  <c r="M1572" i="5"/>
  <c r="M1931" i="5"/>
  <c r="L369" i="5"/>
  <c r="N369" i="5" s="1"/>
  <c r="M369" i="5"/>
  <c r="L211" i="5"/>
  <c r="N211" i="5" s="1"/>
  <c r="M211" i="5"/>
  <c r="L3753" i="5"/>
  <c r="N3753" i="5" s="1"/>
  <c r="M3753" i="5"/>
  <c r="M4330" i="5"/>
  <c r="L138" i="5"/>
  <c r="N138" i="5" s="1"/>
  <c r="M138" i="5"/>
  <c r="M1943" i="5"/>
  <c r="L126" i="5"/>
  <c r="N126" i="5" s="1"/>
  <c r="M126" i="5"/>
  <c r="M1692" i="5"/>
  <c r="M2057" i="5"/>
  <c r="M1117" i="5"/>
  <c r="M4317" i="5"/>
  <c r="M3511" i="5"/>
  <c r="M3006" i="5"/>
  <c r="L4360" i="5"/>
  <c r="N4360" i="5" s="1"/>
  <c r="M4360" i="5"/>
  <c r="M590" i="5"/>
  <c r="L2908" i="5"/>
  <c r="N2908" i="5" s="1"/>
  <c r="M2908" i="5"/>
  <c r="M4060" i="5"/>
  <c r="L3609" i="5"/>
  <c r="N3609" i="5" s="1"/>
  <c r="L1734" i="5"/>
  <c r="N1734" i="5" s="1"/>
  <c r="M1734" i="5"/>
  <c r="L2410" i="5"/>
  <c r="N2410" i="5" s="1"/>
  <c r="M2410" i="5"/>
  <c r="L3287" i="5"/>
  <c r="N3287" i="5" s="1"/>
  <c r="M3287" i="5"/>
  <c r="L3166" i="5"/>
  <c r="N3166" i="5" s="1"/>
  <c r="M3166" i="5"/>
  <c r="L1012" i="5"/>
  <c r="N1012" i="5" s="1"/>
  <c r="M1012" i="5"/>
  <c r="L1562" i="5"/>
  <c r="N1562" i="5" s="1"/>
  <c r="M1562" i="5"/>
  <c r="L4161" i="5"/>
  <c r="N4161" i="5" s="1"/>
  <c r="M4161" i="5"/>
  <c r="L2556" i="5"/>
  <c r="N2556" i="5" s="1"/>
  <c r="M2556" i="5"/>
  <c r="L1579" i="5"/>
  <c r="N1579" i="5" s="1"/>
  <c r="M1579" i="5"/>
  <c r="L937" i="5"/>
  <c r="N937" i="5" s="1"/>
  <c r="M937" i="5"/>
  <c r="M1586" i="5"/>
  <c r="L2241" i="5"/>
  <c r="N2241" i="5" s="1"/>
  <c r="L1266" i="5"/>
  <c r="N1266" i="5" s="1"/>
  <c r="M1266" i="5"/>
  <c r="M940" i="5"/>
  <c r="L2845" i="5"/>
  <c r="N2845" i="5" s="1"/>
  <c r="L400" i="5"/>
  <c r="N400" i="5" s="1"/>
  <c r="M400" i="5"/>
  <c r="M3220" i="5"/>
  <c r="L3800" i="5"/>
  <c r="N3800" i="5" s="1"/>
  <c r="M3800" i="5"/>
  <c r="L679" i="5"/>
  <c r="N679" i="5" s="1"/>
  <c r="M679" i="5"/>
  <c r="L3335" i="5"/>
  <c r="N3335" i="5" s="1"/>
  <c r="M3335" i="5"/>
  <c r="L1283" i="5"/>
  <c r="N1283" i="5" s="1"/>
  <c r="M1283" i="5"/>
  <c r="L2308" i="5"/>
  <c r="N2308" i="5" s="1"/>
  <c r="M2308" i="5"/>
  <c r="L3209" i="5"/>
  <c r="N3209" i="5" s="1"/>
  <c r="M3209" i="5"/>
  <c r="L3859" i="5"/>
  <c r="N3859" i="5" s="1"/>
  <c r="M3859" i="5"/>
  <c r="L3483" i="5"/>
  <c r="N3483" i="5" s="1"/>
  <c r="M3483" i="5"/>
  <c r="L258" i="5"/>
  <c r="N258" i="5" s="1"/>
  <c r="M258" i="5"/>
  <c r="L839" i="5"/>
  <c r="N839" i="5" s="1"/>
  <c r="M839" i="5"/>
  <c r="L1586" i="5"/>
  <c r="N1586" i="5" s="1"/>
  <c r="L3757" i="5"/>
  <c r="N3757" i="5" s="1"/>
  <c r="M981" i="5"/>
  <c r="M2659" i="5"/>
  <c r="L3836" i="5"/>
  <c r="N3836" i="5" s="1"/>
  <c r="M3836" i="5"/>
  <c r="M3278" i="5"/>
  <c r="M292" i="5"/>
  <c r="L281" i="5"/>
  <c r="N281" i="5" s="1"/>
  <c r="M281" i="5"/>
  <c r="M2547" i="5"/>
  <c r="L4279" i="5"/>
  <c r="N4279" i="5" s="1"/>
  <c r="L3123" i="5"/>
  <c r="N3123" i="5" s="1"/>
  <c r="L998" i="5"/>
  <c r="N998" i="5" s="1"/>
  <c r="L2675" i="5"/>
  <c r="N2675" i="5" s="1"/>
  <c r="L2421" i="5"/>
  <c r="N2421" i="5" s="1"/>
  <c r="M2421" i="5"/>
  <c r="L6" i="5"/>
  <c r="N6" i="5" s="1"/>
  <c r="M6" i="5"/>
  <c r="L762" i="5"/>
  <c r="N762" i="5" s="1"/>
  <c r="M762" i="5"/>
  <c r="L1545" i="5"/>
  <c r="N1545" i="5" s="1"/>
  <c r="L3735" i="5"/>
  <c r="N3735" i="5" s="1"/>
  <c r="M3735" i="5"/>
  <c r="L2971" i="5"/>
  <c r="N2971" i="5" s="1"/>
  <c r="M2971" i="5"/>
  <c r="L3679" i="5"/>
  <c r="N3679" i="5" s="1"/>
  <c r="M3679" i="5"/>
  <c r="L4355" i="5"/>
  <c r="N4355" i="5" s="1"/>
  <c r="M4355" i="5"/>
  <c r="L1499" i="5"/>
  <c r="N1499" i="5" s="1"/>
  <c r="M1499" i="5"/>
  <c r="L1339" i="5"/>
  <c r="N1339" i="5" s="1"/>
  <c r="M1339" i="5"/>
  <c r="M1566" i="5"/>
  <c r="M4148" i="5"/>
  <c r="L3323" i="5"/>
  <c r="N3323" i="5" s="1"/>
  <c r="N2081" i="5"/>
  <c r="M2081" i="5"/>
  <c r="L3577" i="5"/>
  <c r="N3577" i="5" s="1"/>
  <c r="M3920" i="5"/>
  <c r="M4321" i="5"/>
  <c r="M1349" i="5"/>
  <c r="M3257" i="5"/>
  <c r="L292" i="5"/>
  <c r="N292" i="5" s="1"/>
  <c r="M3330" i="5"/>
  <c r="L1642" i="5"/>
  <c r="N1642" i="5" s="1"/>
  <c r="M3323" i="5"/>
  <c r="L3170" i="5"/>
  <c r="N3170" i="5" s="1"/>
  <c r="M3222" i="5"/>
  <c r="L4004" i="5"/>
  <c r="N4004" i="5" s="1"/>
  <c r="M4004" i="5"/>
  <c r="L652" i="5"/>
  <c r="N652" i="5" s="1"/>
  <c r="L3933" i="5"/>
  <c r="N3933" i="5" s="1"/>
  <c r="L883" i="5"/>
  <c r="N883" i="5" s="1"/>
  <c r="L508" i="5"/>
  <c r="N508" i="5" s="1"/>
  <c r="M508" i="5"/>
  <c r="L2598" i="5"/>
  <c r="N2598" i="5" s="1"/>
  <c r="M2598" i="5"/>
  <c r="M2752" i="5"/>
  <c r="M547" i="5"/>
  <c r="N547" i="5"/>
  <c r="M1542" i="5"/>
  <c r="M1632" i="5"/>
  <c r="N1632" i="5"/>
  <c r="L3356" i="5"/>
  <c r="N3356" i="5" s="1"/>
  <c r="M3356" i="5"/>
  <c r="L2293" i="5"/>
  <c r="N2293" i="5" s="1"/>
  <c r="M2293" i="5"/>
  <c r="M971" i="5"/>
  <c r="L3037" i="5"/>
  <c r="N3037" i="5" s="1"/>
  <c r="M3037" i="5"/>
  <c r="M2931" i="5"/>
  <c r="M1311" i="5"/>
  <c r="M3928" i="5"/>
  <c r="L1238" i="5"/>
  <c r="N1238" i="5" s="1"/>
  <c r="M1238" i="5"/>
  <c r="M1398" i="5"/>
  <c r="M4147" i="5"/>
  <c r="L1620" i="5"/>
  <c r="N1620" i="5" s="1"/>
  <c r="M1620" i="5"/>
  <c r="M3226" i="5"/>
  <c r="M3975" i="5"/>
  <c r="N4094" i="5"/>
  <c r="M102" i="5"/>
  <c r="L409" i="5"/>
  <c r="N409" i="5" s="1"/>
  <c r="M409" i="5"/>
  <c r="N3872" i="5"/>
  <c r="M3872" i="5"/>
  <c r="M3353" i="5"/>
  <c r="L3530" i="5"/>
  <c r="N3530" i="5" s="1"/>
  <c r="M3530" i="5"/>
  <c r="M1109" i="5"/>
  <c r="M452" i="5"/>
  <c r="L2853" i="5"/>
  <c r="N2853" i="5" s="1"/>
  <c r="M2853" i="5"/>
  <c r="M2435" i="5"/>
  <c r="M2231" i="5"/>
  <c r="L4316" i="5"/>
  <c r="N4316" i="5" s="1"/>
  <c r="M4316" i="5"/>
  <c r="L2129" i="5"/>
  <c r="N2129" i="5" s="1"/>
  <c r="M2129" i="5"/>
  <c r="M2273" i="5"/>
  <c r="L2446" i="5"/>
  <c r="N2446" i="5" s="1"/>
  <c r="M3148" i="5"/>
  <c r="L3738" i="5"/>
  <c r="N3738" i="5" s="1"/>
  <c r="M3738" i="5"/>
  <c r="L583" i="5"/>
  <c r="N583" i="5" s="1"/>
  <c r="M3849" i="5"/>
  <c r="L2734" i="5"/>
  <c r="N2734" i="5" s="1"/>
  <c r="M2734" i="5"/>
  <c r="M3901" i="5"/>
  <c r="M3725" i="5"/>
  <c r="L2435" i="5"/>
  <c r="N2435" i="5" s="1"/>
  <c r="M3044" i="5"/>
  <c r="M4198" i="5"/>
  <c r="M385" i="5"/>
  <c r="M3085" i="5"/>
  <c r="M2241" i="5"/>
  <c r="L2273" i="5"/>
  <c r="N2273" i="5" s="1"/>
  <c r="M1289" i="5"/>
  <c r="M2050" i="5"/>
  <c r="M3577" i="5"/>
  <c r="M1076" i="5"/>
  <c r="L3148" i="5"/>
  <c r="N3148" i="5" s="1"/>
  <c r="M1626" i="5"/>
  <c r="L350" i="5"/>
  <c r="N350" i="5" s="1"/>
  <c r="M350" i="5"/>
  <c r="L878" i="5"/>
  <c r="N878" i="5" s="1"/>
  <c r="M878" i="5"/>
  <c r="L2666" i="5"/>
  <c r="N2666" i="5" s="1"/>
  <c r="M2666" i="5"/>
  <c r="M2845" i="5"/>
  <c r="M4023" i="5"/>
  <c r="M4377" i="5"/>
  <c r="L4212" i="5"/>
  <c r="N4212" i="5" s="1"/>
  <c r="L3044" i="5"/>
  <c r="N3044" i="5" s="1"/>
  <c r="L3736" i="5"/>
  <c r="N3736" i="5" s="1"/>
  <c r="M3736" i="5"/>
  <c r="L2600" i="5"/>
  <c r="N2600" i="5" s="1"/>
  <c r="M2600" i="5"/>
  <c r="L2100" i="5"/>
  <c r="N2100" i="5" s="1"/>
  <c r="M2100" i="5"/>
  <c r="L1347" i="5"/>
  <c r="N1347" i="5" s="1"/>
  <c r="M1347" i="5"/>
  <c r="L76" i="5"/>
  <c r="N76" i="5" s="1"/>
  <c r="M76" i="5"/>
  <c r="L1914" i="5"/>
  <c r="N1914" i="5" s="1"/>
  <c r="M1914" i="5"/>
  <c r="N826" i="5"/>
  <c r="L2687" i="5"/>
  <c r="N2687" i="5" s="1"/>
  <c r="M88" i="5"/>
  <c r="L2286" i="5"/>
  <c r="N2286" i="5" s="1"/>
  <c r="M2286" i="5"/>
  <c r="M1082" i="5"/>
  <c r="L3049" i="5"/>
  <c r="N3049" i="5" s="1"/>
  <c r="L390" i="5"/>
  <c r="N390" i="5" s="1"/>
  <c r="M407" i="5"/>
  <c r="M1156" i="5"/>
  <c r="N1156" i="5"/>
  <c r="M25" i="5"/>
  <c r="M1100" i="5"/>
  <c r="M1193" i="5"/>
  <c r="L2820" i="5"/>
  <c r="N2820" i="5" s="1"/>
  <c r="M2719" i="5"/>
  <c r="M204" i="5"/>
  <c r="L2306" i="5"/>
  <c r="N2306" i="5" s="1"/>
  <c r="M2306" i="5"/>
  <c r="L2516" i="5"/>
  <c r="N2516" i="5" s="1"/>
  <c r="M2516" i="5"/>
  <c r="L3419" i="5"/>
  <c r="N3419" i="5" s="1"/>
  <c r="M3419" i="5"/>
  <c r="L1496" i="5"/>
  <c r="N1496" i="5" s="1"/>
  <c r="M1496" i="5"/>
  <c r="L88" i="5"/>
  <c r="N88" i="5" s="1"/>
  <c r="L1082" i="5"/>
  <c r="N1082" i="5" s="1"/>
  <c r="M592" i="5"/>
  <c r="M3994" i="5"/>
  <c r="M1675" i="5"/>
  <c r="L745" i="5"/>
  <c r="N745" i="5" s="1"/>
  <c r="M745" i="5"/>
  <c r="L3728" i="5"/>
  <c r="N3728" i="5" s="1"/>
  <c r="M3997" i="5"/>
  <c r="L2974" i="5"/>
  <c r="N2974" i="5" s="1"/>
  <c r="M2974" i="5"/>
  <c r="L543" i="5"/>
  <c r="N543" i="5" s="1"/>
  <c r="M543" i="5"/>
  <c r="M2681" i="5"/>
  <c r="M3127" i="5"/>
  <c r="M3749" i="5"/>
  <c r="M4343" i="5"/>
  <c r="M2364" i="5"/>
  <c r="N1289" i="5"/>
  <c r="N1667" i="5"/>
  <c r="L1099" i="5"/>
  <c r="N1099" i="5" s="1"/>
  <c r="M1099" i="5"/>
  <c r="L449" i="5"/>
  <c r="N449" i="5" s="1"/>
  <c r="M449" i="5"/>
  <c r="L1596" i="5"/>
  <c r="N1596" i="5" s="1"/>
  <c r="M1596" i="5"/>
  <c r="L1473" i="5"/>
  <c r="N1473" i="5" s="1"/>
  <c r="M1473" i="5"/>
  <c r="L2150" i="5"/>
  <c r="N2150" i="5" s="1"/>
  <c r="M2150" i="5"/>
  <c r="M554" i="5"/>
  <c r="M4220" i="5"/>
  <c r="M4141" i="5"/>
  <c r="M4200" i="5"/>
  <c r="M284" i="5"/>
  <c r="M2074" i="5"/>
  <c r="M2320" i="5"/>
  <c r="M94" i="5"/>
  <c r="L2454" i="5"/>
  <c r="N2454" i="5" s="1"/>
  <c r="M2454" i="5"/>
  <c r="L3240" i="5"/>
  <c r="N3240" i="5" s="1"/>
  <c r="M3240" i="5"/>
  <c r="L3842" i="5"/>
  <c r="N3842" i="5" s="1"/>
  <c r="M3842" i="5"/>
  <c r="L1225" i="5"/>
  <c r="N1225" i="5" s="1"/>
  <c r="M1225" i="5"/>
  <c r="L3541" i="5"/>
  <c r="N3541" i="5" s="1"/>
  <c r="L2399" i="5"/>
  <c r="N2399" i="5" s="1"/>
  <c r="M2399" i="5"/>
  <c r="L2244" i="5"/>
  <c r="N2244" i="5" s="1"/>
  <c r="M4107" i="5"/>
  <c r="L887" i="5"/>
  <c r="N887" i="5" s="1"/>
  <c r="L479" i="5"/>
  <c r="N479" i="5" s="1"/>
  <c r="M479" i="5"/>
  <c r="L2331" i="5"/>
  <c r="N2331" i="5" s="1"/>
  <c r="M2331" i="5"/>
  <c r="L227" i="5"/>
  <c r="N227" i="5" s="1"/>
  <c r="M227" i="5"/>
  <c r="L1951" i="5"/>
  <c r="N1951" i="5" s="1"/>
  <c r="M1951" i="5"/>
  <c r="L2635" i="5"/>
  <c r="N2635" i="5" s="1"/>
  <c r="M2635" i="5"/>
  <c r="M1273" i="5"/>
  <c r="L1212" i="5"/>
  <c r="N1212" i="5" s="1"/>
  <c r="L1308" i="5"/>
  <c r="N1308" i="5" s="1"/>
  <c r="L366" i="5"/>
  <c r="N366" i="5" s="1"/>
  <c r="M366" i="5"/>
  <c r="L2384" i="5"/>
  <c r="N2384" i="5" s="1"/>
  <c r="M2384" i="5"/>
  <c r="L2439" i="5"/>
  <c r="N2439" i="5" s="1"/>
  <c r="M2439" i="5"/>
  <c r="L919" i="5"/>
  <c r="N919" i="5" s="1"/>
  <c r="M919" i="5"/>
  <c r="M383" i="5"/>
  <c r="L4107" i="5"/>
  <c r="N4107" i="5" s="1"/>
  <c r="M3391" i="5"/>
  <c r="M1290" i="5"/>
  <c r="M2211" i="5"/>
  <c r="M1246" i="5"/>
  <c r="M3255" i="5"/>
  <c r="L1873" i="5"/>
  <c r="N1873" i="5" s="1"/>
  <c r="M1873" i="5"/>
  <c r="L2015" i="5"/>
  <c r="N2015" i="5" s="1"/>
  <c r="M2015" i="5"/>
  <c r="L2657" i="5"/>
  <c r="N2657" i="5" s="1"/>
  <c r="M2657" i="5"/>
  <c r="L1334" i="5"/>
  <c r="N1334" i="5" s="1"/>
  <c r="M1334" i="5"/>
  <c r="L3570" i="5"/>
  <c r="N3570" i="5" s="1"/>
  <c r="M3570" i="5"/>
  <c r="L1286" i="5"/>
  <c r="N1286" i="5" s="1"/>
  <c r="M1286" i="5"/>
  <c r="M1393" i="5"/>
  <c r="L836" i="5"/>
  <c r="N836" i="5" s="1"/>
  <c r="M836" i="5"/>
  <c r="M1177" i="5"/>
  <c r="L383" i="5"/>
  <c r="N383" i="5" s="1"/>
  <c r="M3123" i="5"/>
  <c r="L1546" i="5"/>
  <c r="N1546" i="5" s="1"/>
  <c r="M1546" i="5"/>
  <c r="L4085" i="5"/>
  <c r="N4085" i="5" s="1"/>
  <c r="M2924" i="5"/>
  <c r="L3587" i="5"/>
  <c r="N3587" i="5" s="1"/>
  <c r="M3587" i="5"/>
  <c r="L2068" i="5"/>
  <c r="N2068" i="5" s="1"/>
  <c r="M2068" i="5"/>
  <c r="L3704" i="5"/>
  <c r="N3704" i="5" s="1"/>
  <c r="M3704" i="5"/>
  <c r="M360" i="5"/>
  <c r="M3905" i="5"/>
  <c r="M2947" i="5"/>
  <c r="M2582" i="5"/>
  <c r="M687" i="5"/>
  <c r="M685" i="5"/>
  <c r="M2383" i="5"/>
  <c r="M3380" i="5"/>
  <c r="M3180" i="5"/>
  <c r="M1604" i="5"/>
  <c r="M4356" i="5"/>
  <c r="M2570" i="5"/>
  <c r="L2022" i="5"/>
  <c r="N2022" i="5" s="1"/>
  <c r="M776" i="5"/>
  <c r="L2360" i="5"/>
  <c r="N2360" i="5" s="1"/>
  <c r="M2360" i="5"/>
  <c r="M1172" i="5"/>
  <c r="M49" i="5"/>
  <c r="N2412" i="5"/>
  <c r="L3642" i="5"/>
  <c r="N3642" i="5" s="1"/>
  <c r="M3642" i="5"/>
  <c r="M1304" i="5"/>
  <c r="L3982" i="5"/>
  <c r="N3982" i="5" s="1"/>
  <c r="L4356" i="5"/>
  <c r="N4356" i="5" s="1"/>
  <c r="M87" i="5"/>
  <c r="M1749" i="5"/>
  <c r="M276" i="5"/>
  <c r="M912" i="5"/>
  <c r="M3814" i="5"/>
  <c r="M355" i="5"/>
  <c r="M1925" i="5"/>
  <c r="M3098" i="5"/>
  <c r="M2860" i="5"/>
  <c r="M4055" i="5"/>
  <c r="M513" i="5"/>
  <c r="M1217" i="5"/>
  <c r="N1217" i="5"/>
  <c r="M1544" i="5"/>
  <c r="M1561" i="5"/>
  <c r="L525" i="5"/>
  <c r="N525" i="5" s="1"/>
  <c r="M2180" i="5"/>
  <c r="L563" i="5"/>
  <c r="N563" i="5" s="1"/>
  <c r="M1299" i="5"/>
  <c r="L3938" i="5"/>
  <c r="N3938" i="5" s="1"/>
  <c r="M3461" i="5"/>
  <c r="M2891" i="5"/>
  <c r="M3244" i="5"/>
  <c r="M1516" i="5"/>
  <c r="M2961" i="5"/>
  <c r="M2713" i="5"/>
  <c r="M4247" i="5"/>
  <c r="M2408" i="5"/>
  <c r="M4351" i="5"/>
  <c r="M2467" i="5"/>
  <c r="M3047" i="5"/>
  <c r="M684" i="5"/>
  <c r="M2829" i="5"/>
  <c r="M556" i="5"/>
  <c r="M2906" i="5"/>
  <c r="M796" i="5"/>
  <c r="M2773" i="5"/>
  <c r="M3727" i="5"/>
  <c r="M4381" i="5"/>
  <c r="M3574" i="5"/>
  <c r="M4142" i="5"/>
  <c r="M3263" i="5"/>
  <c r="M4113" i="5"/>
  <c r="L3086" i="5"/>
  <c r="N3086" i="5" s="1"/>
  <c r="M1488" i="5"/>
  <c r="M916" i="5"/>
  <c r="M3338" i="5"/>
  <c r="M2737" i="5"/>
  <c r="M3446" i="5"/>
  <c r="M3563" i="5"/>
  <c r="M1237" i="5"/>
  <c r="M2665" i="5"/>
  <c r="M299" i="5"/>
  <c r="M2808" i="5"/>
  <c r="M4069" i="5"/>
  <c r="M4308" i="5"/>
  <c r="M3462" i="5"/>
  <c r="M1979" i="5"/>
  <c r="M4170" i="5"/>
  <c r="M4034" i="5"/>
  <c r="M1552" i="5"/>
  <c r="M4278" i="5"/>
  <c r="M4347" i="5"/>
  <c r="M1754" i="5"/>
  <c r="M4087" i="5"/>
  <c r="L1124" i="5"/>
  <c r="N1124" i="5" s="1"/>
  <c r="M1124" i="5"/>
  <c r="M1970" i="5"/>
  <c r="L4308" i="5"/>
  <c r="N4308" i="5" s="1"/>
  <c r="L3462" i="5"/>
  <c r="N3462" i="5" s="1"/>
  <c r="M3545" i="5"/>
  <c r="M3982" i="5"/>
  <c r="M168" i="5"/>
  <c r="M3116" i="5"/>
  <c r="M604" i="5"/>
  <c r="L4170" i="5"/>
  <c r="N4170" i="5" s="1"/>
  <c r="M2022" i="5"/>
  <c r="M1308" i="5"/>
  <c r="M2820" i="5"/>
  <c r="M1421" i="5"/>
  <c r="M3086" i="5"/>
  <c r="M4384" i="5"/>
  <c r="L1552" i="5"/>
  <c r="N1552" i="5" s="1"/>
  <c r="L4278" i="5"/>
  <c r="N4278" i="5" s="1"/>
  <c r="L4347" i="5"/>
  <c r="N4347" i="5" s="1"/>
  <c r="L1754" i="5"/>
  <c r="N1754" i="5" s="1"/>
  <c r="L4087" i="5"/>
  <c r="N4087" i="5" s="1"/>
  <c r="L3794" i="5"/>
  <c r="N3794" i="5" s="1"/>
  <c r="M3794" i="5"/>
  <c r="L4090" i="5"/>
  <c r="N4090" i="5" s="1"/>
  <c r="M1897" i="5"/>
  <c r="L1940" i="5"/>
  <c r="N1940" i="5" s="1"/>
  <c r="M1940" i="5"/>
  <c r="L3638" i="5"/>
  <c r="N3638" i="5" s="1"/>
  <c r="M3638" i="5"/>
  <c r="L1900" i="5"/>
  <c r="N1900" i="5" s="1"/>
  <c r="M1900" i="5"/>
  <c r="L1815" i="5"/>
  <c r="N1815" i="5" s="1"/>
  <c r="M1815" i="5"/>
  <c r="L1707" i="5"/>
  <c r="N1707" i="5" s="1"/>
  <c r="M1707" i="5"/>
  <c r="L752" i="5"/>
  <c r="N752" i="5" s="1"/>
  <c r="M752" i="5"/>
  <c r="L902" i="5"/>
  <c r="N902" i="5" s="1"/>
  <c r="M902" i="5"/>
  <c r="L2183" i="5"/>
  <c r="N2183" i="5" s="1"/>
  <c r="M2183" i="5"/>
  <c r="L1911" i="5"/>
  <c r="N1911" i="5" s="1"/>
  <c r="M1911" i="5"/>
  <c r="L3098" i="5"/>
  <c r="N3098" i="5" s="1"/>
  <c r="M272" i="5"/>
  <c r="M3499" i="5"/>
  <c r="M1619" i="5"/>
  <c r="L912" i="5"/>
  <c r="N912" i="5" s="1"/>
  <c r="M391" i="5"/>
  <c r="M2462" i="5"/>
  <c r="M2724" i="5"/>
  <c r="M4390" i="5"/>
  <c r="M2981" i="5"/>
  <c r="M13" i="5"/>
  <c r="M2296" i="5"/>
  <c r="M4314" i="5"/>
  <c r="M939" i="5"/>
  <c r="M304" i="5"/>
  <c r="M2933" i="5"/>
  <c r="M4187" i="5"/>
  <c r="M1956" i="5"/>
  <c r="M918" i="5"/>
  <c r="M1451" i="5"/>
  <c r="M124" i="5"/>
  <c r="M701" i="5"/>
  <c r="M4010" i="5"/>
  <c r="M2806" i="5"/>
  <c r="M3364" i="5"/>
  <c r="M1255" i="5"/>
  <c r="N1255" i="5"/>
  <c r="M2927" i="5"/>
  <c r="M1999" i="5"/>
  <c r="M1616" i="5"/>
  <c r="M1365" i="5"/>
  <c r="M885" i="5"/>
  <c r="M1042" i="5"/>
  <c r="M3403" i="5"/>
  <c r="M225" i="5"/>
  <c r="M3968" i="5"/>
  <c r="M81" i="5"/>
  <c r="M1615" i="5"/>
  <c r="L1615" i="5"/>
  <c r="N1615" i="5" s="1"/>
  <c r="M1907" i="5"/>
  <c r="M2574" i="5"/>
  <c r="M3810" i="5"/>
  <c r="M2585" i="5"/>
  <c r="M747" i="5"/>
  <c r="L1616" i="5"/>
  <c r="N1616" i="5" s="1"/>
  <c r="M2041" i="5"/>
  <c r="M1720" i="5"/>
  <c r="M1658" i="5"/>
  <c r="M1643" i="5"/>
  <c r="M177" i="5"/>
  <c r="M2819" i="5"/>
  <c r="M4272" i="5"/>
  <c r="N4272" i="5"/>
  <c r="L1042" i="5"/>
  <c r="N1042" i="5" s="1"/>
  <c r="L3403" i="5"/>
  <c r="N3403" i="5" s="1"/>
  <c r="L225" i="5"/>
  <c r="N225" i="5" s="1"/>
  <c r="L3968" i="5"/>
  <c r="N3968" i="5" s="1"/>
  <c r="M531" i="5"/>
  <c r="L217" i="5"/>
  <c r="N217" i="5" s="1"/>
  <c r="M217" i="5"/>
  <c r="L2751" i="5"/>
  <c r="N2751" i="5" s="1"/>
  <c r="M2751" i="5"/>
  <c r="L597" i="5"/>
  <c r="N597" i="5" s="1"/>
  <c r="M597" i="5"/>
  <c r="L343" i="5"/>
  <c r="N343" i="5" s="1"/>
  <c r="M343" i="5"/>
  <c r="L29" i="5"/>
  <c r="N29" i="5" s="1"/>
  <c r="M29" i="5"/>
  <c r="L2766" i="5"/>
  <c r="N2766" i="5" s="1"/>
  <c r="M2766" i="5"/>
  <c r="L4350" i="5"/>
  <c r="N4350" i="5" s="1"/>
  <c r="M4350" i="5"/>
  <c r="L2075" i="5"/>
  <c r="N2075" i="5" s="1"/>
  <c r="M2075" i="5"/>
  <c r="L1857" i="5"/>
  <c r="N1857" i="5" s="1"/>
  <c r="M1857" i="5"/>
  <c r="M3227" i="5"/>
  <c r="M2441" i="5"/>
  <c r="L3810" i="5"/>
  <c r="N3810" i="5" s="1"/>
  <c r="L2585" i="5"/>
  <c r="N2585" i="5" s="1"/>
  <c r="L747" i="5"/>
  <c r="N747" i="5" s="1"/>
  <c r="M179" i="5"/>
  <c r="M1212" i="5"/>
  <c r="M2612" i="5"/>
  <c r="L2041" i="5"/>
  <c r="N2041" i="5" s="1"/>
  <c r="L1720" i="5"/>
  <c r="N1720" i="5" s="1"/>
  <c r="L1658" i="5"/>
  <c r="N1658" i="5" s="1"/>
  <c r="L1643" i="5"/>
  <c r="N1643" i="5" s="1"/>
  <c r="L177" i="5"/>
  <c r="N177" i="5" s="1"/>
  <c r="L2819" i="5"/>
  <c r="N2819" i="5" s="1"/>
  <c r="M255" i="5"/>
  <c r="L531" i="5"/>
  <c r="N531" i="5" s="1"/>
  <c r="M3861" i="5"/>
  <c r="M3245" i="5"/>
  <c r="M3460" i="5"/>
  <c r="N3460" i="5"/>
  <c r="M3286" i="5"/>
  <c r="M4145" i="5"/>
  <c r="M4306" i="5"/>
  <c r="M2740" i="5"/>
  <c r="M666" i="5"/>
  <c r="M2637" i="5"/>
  <c r="N2637" i="5"/>
  <c r="L1957" i="5"/>
  <c r="N1957" i="5" s="1"/>
  <c r="M61" i="5"/>
  <c r="N61" i="5"/>
  <c r="M1463" i="5"/>
  <c r="M3200" i="5"/>
  <c r="L1925" i="5"/>
  <c r="N1925" i="5" s="1"/>
  <c r="L1482" i="5"/>
  <c r="N1482" i="5" s="1"/>
  <c r="M1482" i="5"/>
  <c r="L1118" i="5"/>
  <c r="N1118" i="5" s="1"/>
  <c r="M1830" i="5"/>
  <c r="M3921" i="5"/>
  <c r="M4031" i="5"/>
  <c r="M3970" i="5"/>
  <c r="N3970" i="5"/>
  <c r="L3106" i="5"/>
  <c r="N3106" i="5" s="1"/>
  <c r="M1886" i="5"/>
  <c r="L1816" i="5"/>
  <c r="N1816" i="5" s="1"/>
  <c r="M3217" i="5"/>
  <c r="M2642" i="5"/>
  <c r="M3803" i="5"/>
  <c r="M423" i="5"/>
  <c r="N423" i="5"/>
  <c r="M2400" i="5"/>
  <c r="M1296" i="5"/>
  <c r="M2735" i="5"/>
  <c r="N488" i="5"/>
  <c r="M488" i="5"/>
  <c r="M2785" i="5"/>
  <c r="M3165" i="5"/>
  <c r="M4071" i="5"/>
  <c r="M689" i="5"/>
  <c r="M4092" i="5"/>
  <c r="M985" i="5"/>
  <c r="N985" i="5"/>
  <c r="L3375" i="5"/>
  <c r="N3375" i="5" s="1"/>
  <c r="M3375" i="5"/>
  <c r="M3503" i="5"/>
  <c r="M2651" i="5"/>
  <c r="M3775" i="5"/>
  <c r="M3250" i="5"/>
  <c r="M1464" i="5"/>
  <c r="M283" i="5"/>
  <c r="L2142" i="5"/>
  <c r="N2142" i="5" s="1"/>
  <c r="M725" i="5"/>
  <c r="M2214" i="5"/>
  <c r="M490" i="5"/>
  <c r="M838" i="5"/>
  <c r="M3363" i="5"/>
  <c r="M3779" i="5"/>
  <c r="M3204" i="5"/>
  <c r="N3204" i="5"/>
  <c r="M3741" i="5"/>
  <c r="N3741" i="5"/>
  <c r="M374" i="5"/>
  <c r="N374" i="5"/>
  <c r="M959" i="5"/>
  <c r="M436" i="5"/>
  <c r="M46" i="5"/>
  <c r="M74" i="5"/>
  <c r="M2455" i="5"/>
  <c r="M944" i="5"/>
  <c r="M2242" i="5"/>
  <c r="M1423" i="5"/>
  <c r="N1423" i="5"/>
  <c r="M42" i="5"/>
  <c r="L1700" i="5"/>
  <c r="N1700" i="5" s="1"/>
  <c r="M1700" i="5"/>
  <c r="L2651" i="5"/>
  <c r="N2651" i="5" s="1"/>
  <c r="N911" i="5"/>
  <c r="M911" i="5"/>
  <c r="M3613" i="5"/>
  <c r="L3775" i="5"/>
  <c r="N3775" i="5" s="1"/>
  <c r="L512" i="5"/>
  <c r="N512" i="5" s="1"/>
  <c r="M512" i="5"/>
  <c r="N903" i="5"/>
  <c r="M903" i="5"/>
  <c r="M3092" i="5"/>
  <c r="M3646" i="5"/>
  <c r="M3737" i="5"/>
  <c r="L1880" i="5"/>
  <c r="N1880" i="5" s="1"/>
  <c r="M1880" i="5"/>
  <c r="M2339" i="5"/>
  <c r="M1523" i="5"/>
  <c r="M3231" i="5"/>
  <c r="M4046" i="5"/>
  <c r="L3504" i="5"/>
  <c r="N3504" i="5" s="1"/>
  <c r="M3504" i="5"/>
  <c r="M1612" i="5"/>
  <c r="L1905" i="5"/>
  <c r="N1905" i="5" s="1"/>
  <c r="M1905" i="5"/>
  <c r="M3223" i="5"/>
  <c r="N3223" i="5"/>
  <c r="M1537" i="5"/>
  <c r="L4046" i="5"/>
  <c r="N4046" i="5" s="1"/>
  <c r="M1957" i="5"/>
  <c r="M766" i="5"/>
  <c r="M2870" i="5"/>
  <c r="N2870" i="5"/>
  <c r="M1802" i="5"/>
  <c r="L2381" i="5"/>
  <c r="N2381" i="5" s="1"/>
  <c r="M2381" i="5"/>
  <c r="L1454" i="5"/>
  <c r="N1454" i="5" s="1"/>
  <c r="M1454" i="5"/>
  <c r="L3898" i="5"/>
  <c r="N3898" i="5" s="1"/>
  <c r="M3898" i="5"/>
  <c r="M1083" i="5"/>
  <c r="L2449" i="5"/>
  <c r="N2449" i="5" s="1"/>
  <c r="M2449" i="5"/>
  <c r="L1113" i="5"/>
  <c r="N1113" i="5" s="1"/>
  <c r="M1113" i="5"/>
  <c r="L4258" i="5"/>
  <c r="N4258" i="5" s="1"/>
  <c r="M4258" i="5"/>
  <c r="M3989" i="5"/>
  <c r="M1690" i="5"/>
  <c r="M2456" i="5"/>
  <c r="N2456" i="5"/>
  <c r="L21" i="5"/>
  <c r="N21" i="5" s="1"/>
  <c r="M21" i="5"/>
  <c r="L2374" i="5"/>
  <c r="N2374" i="5" s="1"/>
  <c r="M2374" i="5"/>
  <c r="L2042" i="5"/>
  <c r="N2042" i="5" s="1"/>
  <c r="M2042" i="5"/>
  <c r="L892" i="5"/>
  <c r="N892" i="5" s="1"/>
  <c r="M892" i="5"/>
  <c r="M2692" i="5"/>
  <c r="AF21" i="5"/>
  <c r="M4264" i="5"/>
  <c r="M1267" i="5"/>
  <c r="M3012" i="5"/>
  <c r="M2319" i="5"/>
  <c r="M3510" i="5"/>
  <c r="M3630" i="5"/>
  <c r="M2487" i="5"/>
  <c r="N2487" i="5"/>
  <c r="M2968" i="5"/>
  <c r="M2670" i="5"/>
  <c r="M2758" i="5"/>
  <c r="M3402" i="5"/>
  <c r="M3167" i="5"/>
  <c r="L2985" i="5"/>
  <c r="N2985" i="5" s="1"/>
  <c r="M2985" i="5"/>
  <c r="L1738" i="5"/>
  <c r="N1738" i="5" s="1"/>
  <c r="M1738" i="5"/>
  <c r="L2867" i="5"/>
  <c r="N2867" i="5" s="1"/>
  <c r="M2867" i="5"/>
  <c r="L4251" i="5"/>
  <c r="N4251" i="5" s="1"/>
  <c r="M4251" i="5"/>
  <c r="M3799" i="5"/>
  <c r="N3799" i="5"/>
  <c r="L1207" i="5"/>
  <c r="N1207" i="5" s="1"/>
  <c r="M1207" i="5"/>
  <c r="M1959" i="5"/>
  <c r="N2631" i="5"/>
  <c r="N3539" i="5"/>
  <c r="N4313" i="5"/>
  <c r="M2213" i="5"/>
  <c r="M4061" i="5"/>
  <c r="M1190" i="5"/>
  <c r="M415" i="5"/>
  <c r="M1174" i="5"/>
  <c r="M2566" i="5"/>
  <c r="L1811" i="5"/>
  <c r="N1811" i="5" s="1"/>
  <c r="M1811" i="5"/>
  <c r="L675" i="5"/>
  <c r="N675" i="5" s="1"/>
  <c r="M675" i="5"/>
  <c r="M4341" i="5"/>
  <c r="L982" i="5"/>
  <c r="N982" i="5" s="1"/>
  <c r="M982" i="5"/>
  <c r="L1959" i="5"/>
  <c r="N1959" i="5" s="1"/>
  <c r="M1592" i="5"/>
  <c r="M996" i="5"/>
  <c r="M290" i="5"/>
  <c r="L4002" i="5"/>
  <c r="N4002" i="5" s="1"/>
  <c r="M2830" i="5"/>
  <c r="L4039" i="5"/>
  <c r="N4039" i="5" s="1"/>
  <c r="M4039" i="5"/>
  <c r="L4061" i="5"/>
  <c r="N4061" i="5" s="1"/>
  <c r="L415" i="5"/>
  <c r="N415" i="5" s="1"/>
  <c r="L3634" i="5"/>
  <c r="N3634" i="5" s="1"/>
  <c r="M3634" i="5"/>
  <c r="L4245" i="5"/>
  <c r="N4245" i="5" s="1"/>
  <c r="M4245" i="5"/>
  <c r="L2893" i="5"/>
  <c r="N2893" i="5" s="1"/>
  <c r="M2893" i="5"/>
  <c r="M1039" i="5"/>
  <c r="AF13" i="5"/>
  <c r="M2832" i="5"/>
  <c r="N2832" i="5"/>
  <c r="M2362" i="5"/>
  <c r="L3957" i="5"/>
  <c r="N3957" i="5" s="1"/>
  <c r="M3957" i="5"/>
  <c r="N1247" i="5"/>
  <c r="M117" i="5"/>
  <c r="L2624" i="5"/>
  <c r="N2624" i="5" s="1"/>
  <c r="M2624" i="5"/>
  <c r="M279" i="5"/>
  <c r="L1039" i="5"/>
  <c r="N1039" i="5" s="1"/>
  <c r="M1067" i="5"/>
  <c r="M2029" i="5"/>
  <c r="L51" i="5"/>
  <c r="N51" i="5" s="1"/>
  <c r="M51" i="5"/>
  <c r="L3954" i="5"/>
  <c r="N3954" i="5" s="1"/>
  <c r="M3954" i="5"/>
  <c r="M779" i="5"/>
  <c r="M1209" i="5"/>
  <c r="L3151" i="5"/>
  <c r="N3151" i="5" s="1"/>
  <c r="M3151" i="5"/>
  <c r="M1081" i="5"/>
  <c r="L117" i="5"/>
  <c r="N117" i="5" s="1"/>
  <c r="L1067" i="5"/>
  <c r="N1067" i="5" s="1"/>
  <c r="M3106" i="5"/>
  <c r="M2881" i="5"/>
  <c r="L2881" i="5"/>
  <c r="N2881" i="5" s="1"/>
  <c r="M3401" i="5"/>
  <c r="N3084" i="5"/>
  <c r="L1338" i="5"/>
  <c r="N1338" i="5" s="1"/>
  <c r="M1338" i="5"/>
  <c r="L1252" i="5"/>
  <c r="N1252" i="5" s="1"/>
  <c r="M1252" i="5"/>
  <c r="M1651" i="5"/>
  <c r="M1816" i="5"/>
  <c r="M4246" i="5"/>
  <c r="L1594" i="5"/>
  <c r="N1594" i="5" s="1"/>
  <c r="M1594" i="5"/>
  <c r="L1209" i="5"/>
  <c r="N1209" i="5" s="1"/>
  <c r="AF17" i="5"/>
  <c r="L4387" i="5"/>
  <c r="N4387" i="5" s="1"/>
  <c r="L3276" i="5"/>
  <c r="N3276" i="5" s="1"/>
  <c r="L171" i="5"/>
  <c r="N171" i="5" s="1"/>
  <c r="M171" i="5"/>
  <c r="L1468" i="5"/>
  <c r="N1468" i="5" s="1"/>
  <c r="M1468" i="5"/>
  <c r="M3193" i="5"/>
  <c r="L1472" i="5"/>
  <c r="N1472" i="5" s="1"/>
  <c r="M1472" i="5"/>
  <c r="M2890" i="5"/>
  <c r="L2203" i="5"/>
  <c r="N2203" i="5" s="1"/>
  <c r="M2203" i="5"/>
  <c r="N2647" i="5"/>
  <c r="M37" i="5"/>
  <c r="L3915" i="5"/>
  <c r="N3915" i="5" s="1"/>
  <c r="M3915" i="5"/>
  <c r="L3857" i="5"/>
  <c r="N3857" i="5" s="1"/>
  <c r="M3857" i="5"/>
  <c r="L670" i="5"/>
  <c r="N670" i="5" s="1"/>
  <c r="M670" i="5"/>
  <c r="L661" i="5"/>
  <c r="N661" i="5" s="1"/>
  <c r="M661" i="5"/>
  <c r="M2053" i="5"/>
  <c r="M2021" i="5"/>
  <c r="L2537" i="5"/>
  <c r="N2537" i="5" s="1"/>
  <c r="L1319" i="5"/>
  <c r="N1319" i="5" s="1"/>
  <c r="M1319" i="5"/>
  <c r="L1051" i="5"/>
  <c r="N1051" i="5" s="1"/>
  <c r="M1051" i="5"/>
  <c r="M4018" i="5"/>
  <c r="M1822" i="5"/>
  <c r="M3607" i="5"/>
  <c r="M4138" i="5"/>
  <c r="M999" i="5"/>
  <c r="L1148" i="5"/>
  <c r="N1148" i="5" s="1"/>
  <c r="M1148" i="5"/>
  <c r="L1145" i="5"/>
  <c r="N1145" i="5" s="1"/>
  <c r="M1145" i="5"/>
  <c r="L2045" i="5"/>
  <c r="N2045" i="5" s="1"/>
  <c r="M2045" i="5"/>
  <c r="L4294" i="5"/>
  <c r="N4294" i="5" s="1"/>
  <c r="M4294" i="5"/>
  <c r="M1362" i="5"/>
  <c r="M1330" i="5"/>
  <c r="L890" i="5"/>
  <c r="N890" i="5" s="1"/>
  <c r="M890" i="5"/>
  <c r="L3540" i="5"/>
  <c r="N3540" i="5" s="1"/>
  <c r="M3540" i="5"/>
  <c r="N2279" i="5"/>
  <c r="L1291" i="5"/>
  <c r="N1291" i="5" s="1"/>
  <c r="M1291" i="5"/>
  <c r="L2788" i="5"/>
  <c r="N2788" i="5" s="1"/>
  <c r="M2788" i="5"/>
  <c r="M2418" i="5"/>
  <c r="L2697" i="5"/>
  <c r="N2697" i="5" s="1"/>
  <c r="M2697" i="5"/>
  <c r="M2373" i="5"/>
  <c r="L1330" i="5"/>
  <c r="N1330" i="5" s="1"/>
  <c r="L1638" i="5"/>
  <c r="N1638" i="5" s="1"/>
  <c r="M1638" i="5"/>
  <c r="L3715" i="5"/>
  <c r="N3715" i="5" s="1"/>
  <c r="M3715" i="5"/>
  <c r="L3357" i="5"/>
  <c r="N3357" i="5" s="1"/>
  <c r="M3357" i="5"/>
  <c r="L2418" i="5"/>
  <c r="N2418" i="5" s="1"/>
  <c r="L2373" i="5"/>
  <c r="N2373" i="5" s="1"/>
  <c r="M2409" i="5"/>
  <c r="L1676" i="5"/>
  <c r="N1676" i="5" s="1"/>
  <c r="M1676" i="5"/>
  <c r="L3269" i="5"/>
  <c r="N3269" i="5" s="1"/>
  <c r="M3269" i="5"/>
  <c r="M1826" i="5"/>
  <c r="L3381" i="5"/>
  <c r="N3381" i="5" s="1"/>
  <c r="M3381" i="5"/>
  <c r="L722" i="5"/>
  <c r="N722" i="5" s="1"/>
  <c r="M722" i="5"/>
  <c r="L214" i="5"/>
  <c r="N214" i="5" s="1"/>
  <c r="M214" i="5"/>
  <c r="N4064" i="5"/>
  <c r="N1555" i="5"/>
  <c r="N696" i="5"/>
  <c r="Y8" i="5" l="1"/>
  <c r="Y5" i="5"/>
  <c r="Y32" i="5"/>
  <c r="Y17" i="5"/>
  <c r="Y1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9975C4-E9B7-47B8-B649-39E97F115B98}" keepAlive="1" name="Query - Table3" description="Connection to the 'Table3' query in the workbook." type="5" refreshedVersion="0" background="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<sst xmlns="http://schemas.openxmlformats.org/spreadsheetml/2006/main" count="76361" uniqueCount="10696">
  <si>
    <t>Product_ID</t>
  </si>
  <si>
    <t>Product_Name</t>
  </si>
  <si>
    <t>Country</t>
  </si>
  <si>
    <t>Category</t>
  </si>
  <si>
    <t>Brand</t>
  </si>
  <si>
    <t>Supplier_ID</t>
  </si>
  <si>
    <t>Selling_Price</t>
  </si>
  <si>
    <t>Quantity</t>
  </si>
  <si>
    <t>Status</t>
  </si>
  <si>
    <t>Date</t>
  </si>
  <si>
    <t>Customer_ID</t>
  </si>
  <si>
    <t>Mouse</t>
  </si>
  <si>
    <t>Monitor</t>
  </si>
  <si>
    <t>Smartphone</t>
  </si>
  <si>
    <t>Tablet</t>
  </si>
  <si>
    <t>Printer</t>
  </si>
  <si>
    <t>Keyboard</t>
  </si>
  <si>
    <t>Headphones</t>
  </si>
  <si>
    <t>Camera</t>
  </si>
  <si>
    <t>Smartwatch</t>
  </si>
  <si>
    <t>Laptop</t>
  </si>
  <si>
    <t>China</t>
  </si>
  <si>
    <t>USA</t>
  </si>
  <si>
    <t>UK</t>
  </si>
  <si>
    <t>Japan</t>
  </si>
  <si>
    <t>France</t>
  </si>
  <si>
    <t>Australia</t>
  </si>
  <si>
    <t>India</t>
  </si>
  <si>
    <t>Brazil</t>
  </si>
  <si>
    <t>Germany</t>
  </si>
  <si>
    <t>Canada</t>
  </si>
  <si>
    <t>Office Supplies</t>
  </si>
  <si>
    <t>Computers</t>
  </si>
  <si>
    <t>Electronics</t>
  </si>
  <si>
    <t>Wearables</t>
  </si>
  <si>
    <t>Accessories</t>
  </si>
  <si>
    <t>Asus</t>
  </si>
  <si>
    <t>Microsoft</t>
  </si>
  <si>
    <t>Sony</t>
  </si>
  <si>
    <t>HP</t>
  </si>
  <si>
    <t>Apple</t>
  </si>
  <si>
    <t>Logitech</t>
  </si>
  <si>
    <t>Canon</t>
  </si>
  <si>
    <t>Lenovo</t>
  </si>
  <si>
    <t>Samsung</t>
  </si>
  <si>
    <t>Dell</t>
  </si>
  <si>
    <t>Cancelled</t>
  </si>
  <si>
    <t>Ongoing</t>
  </si>
  <si>
    <t>Delivered</t>
  </si>
  <si>
    <t>CUST44525</t>
  </si>
  <si>
    <t>CUST44398</t>
  </si>
  <si>
    <t>CUST99057</t>
  </si>
  <si>
    <t>CUST10881</t>
  </si>
  <si>
    <t>CUST35023</t>
  </si>
  <si>
    <t>CUST42912</t>
  </si>
  <si>
    <t>CUST47379</t>
  </si>
  <si>
    <t>CUST50842</t>
  </si>
  <si>
    <t>CUST57629</t>
  </si>
  <si>
    <t>CUST66701</t>
  </si>
  <si>
    <t>CUST16289</t>
  </si>
  <si>
    <t>CUST56914</t>
  </si>
  <si>
    <t>CUST96463</t>
  </si>
  <si>
    <t>CUST45267</t>
  </si>
  <si>
    <t>CUST51301</t>
  </si>
  <si>
    <t>CUST50302</t>
  </si>
  <si>
    <t>CUST39059</t>
  </si>
  <si>
    <t>CUST96155</t>
  </si>
  <si>
    <t>CUST86246</t>
  </si>
  <si>
    <t>CUST10885</t>
  </si>
  <si>
    <t>CUST72826</t>
  </si>
  <si>
    <t>CUST37281</t>
  </si>
  <si>
    <t>CUST60797</t>
  </si>
  <si>
    <t>CUST37025</t>
  </si>
  <si>
    <t>CUST70183</t>
  </si>
  <si>
    <t>CUST25865</t>
  </si>
  <si>
    <t>CUST28093</t>
  </si>
  <si>
    <t>CUST79468</t>
  </si>
  <si>
    <t>CUST86403</t>
  </si>
  <si>
    <t>CUST28581</t>
  </si>
  <si>
    <t>CUST53753</t>
  </si>
  <si>
    <t>CUST52483</t>
  </si>
  <si>
    <t>CUST17919</t>
  </si>
  <si>
    <t>CUST41764</t>
  </si>
  <si>
    <t>CUST49892</t>
  </si>
  <si>
    <t>CUST51287</t>
  </si>
  <si>
    <t>CUST48984</t>
  </si>
  <si>
    <t>CUST87304</t>
  </si>
  <si>
    <t>CUST71518</t>
  </si>
  <si>
    <t>CUST25491</t>
  </si>
  <si>
    <t>CUST64482</t>
  </si>
  <si>
    <t>CUST87167</t>
  </si>
  <si>
    <t>CUST81744</t>
  </si>
  <si>
    <t>CUST88472</t>
  </si>
  <si>
    <t>CUST54019</t>
  </si>
  <si>
    <t>CUST18451</t>
  </si>
  <si>
    <t>CUST19695</t>
  </si>
  <si>
    <t>CUST69541</t>
  </si>
  <si>
    <t>CUST92106</t>
  </si>
  <si>
    <t>CUST84802</t>
  </si>
  <si>
    <t>CUST33367</t>
  </si>
  <si>
    <t>CUST90831</t>
  </si>
  <si>
    <t>CUST71819</t>
  </si>
  <si>
    <t>CUST77560</t>
  </si>
  <si>
    <t>CUST40978</t>
  </si>
  <si>
    <t>CUST71499</t>
  </si>
  <si>
    <t>CUST41855</t>
  </si>
  <si>
    <t>CUST91186</t>
  </si>
  <si>
    <t>CUST38420</t>
  </si>
  <si>
    <t>CUST81284</t>
  </si>
  <si>
    <t>CUST89987</t>
  </si>
  <si>
    <t>CUST56256</t>
  </si>
  <si>
    <t>CUST66619</t>
  </si>
  <si>
    <t>CUST94441</t>
  </si>
  <si>
    <t>CUST47055</t>
  </si>
  <si>
    <t>CUST23305</t>
  </si>
  <si>
    <t>CUST73108</t>
  </si>
  <si>
    <t>CUST45835</t>
  </si>
  <si>
    <t>CUST22402</t>
  </si>
  <si>
    <t>CUST92771</t>
  </si>
  <si>
    <t>CUST89242</t>
  </si>
  <si>
    <t>CUST15943</t>
  </si>
  <si>
    <t>CUST84271</t>
  </si>
  <si>
    <t>CUST94326</t>
  </si>
  <si>
    <t>CUST25667</t>
  </si>
  <si>
    <t>CUST15877</t>
  </si>
  <si>
    <t>CUST94246</t>
  </si>
  <si>
    <t>CUST47922</t>
  </si>
  <si>
    <t>CUST36578</t>
  </si>
  <si>
    <t>CUST11925</t>
  </si>
  <si>
    <t>CUST89051</t>
  </si>
  <si>
    <t>CUST88399</t>
  </si>
  <si>
    <t>CUST40933</t>
  </si>
  <si>
    <t>CUST27646</t>
  </si>
  <si>
    <t>CUST66766</t>
  </si>
  <si>
    <t>CUST21408</t>
  </si>
  <si>
    <t>CUST18492</t>
  </si>
  <si>
    <t>CUST68024</t>
  </si>
  <si>
    <t>CUST96936</t>
  </si>
  <si>
    <t>CUST13031</t>
  </si>
  <si>
    <t>CUST93871</t>
  </si>
  <si>
    <t>CUST67320</t>
  </si>
  <si>
    <t>CUST17271</t>
  </si>
  <si>
    <t>CUST76504</t>
  </si>
  <si>
    <t>CUST36757</t>
  </si>
  <si>
    <t>CUST69420</t>
  </si>
  <si>
    <t>CUST57830</t>
  </si>
  <si>
    <t>CUST97313</t>
  </si>
  <si>
    <t>CUST86698</t>
  </si>
  <si>
    <t>CUST25839</t>
  </si>
  <si>
    <t>CUST47707</t>
  </si>
  <si>
    <t>CUST56657</t>
  </si>
  <si>
    <t>CUST15745</t>
  </si>
  <si>
    <t>CUST61532</t>
  </si>
  <si>
    <t>CUST99591</t>
  </si>
  <si>
    <t>CUST18514</t>
  </si>
  <si>
    <t>CUST35367</t>
  </si>
  <si>
    <t>CUST49836</t>
  </si>
  <si>
    <t>CUST67212</t>
  </si>
  <si>
    <t>CUST51355</t>
  </si>
  <si>
    <t>CUST11286</t>
  </si>
  <si>
    <t>CUST54522</t>
  </si>
  <si>
    <t>CUST42941</t>
  </si>
  <si>
    <t>CUST52129</t>
  </si>
  <si>
    <t>CUST41847</t>
  </si>
  <si>
    <t>CUST97567</t>
  </si>
  <si>
    <t>CUST36611</t>
  </si>
  <si>
    <t>CUST99168</t>
  </si>
  <si>
    <t>CUST71881</t>
  </si>
  <si>
    <t>CUST71864</t>
  </si>
  <si>
    <t>CUST69774</t>
  </si>
  <si>
    <t>CUST26291</t>
  </si>
  <si>
    <t>CUST39250</t>
  </si>
  <si>
    <t>CUST40940</t>
  </si>
  <si>
    <t>CUST91918</t>
  </si>
  <si>
    <t>CUST10400</t>
  </si>
  <si>
    <t>CUST66091</t>
  </si>
  <si>
    <t>CUST29929</t>
  </si>
  <si>
    <t>CUST70105</t>
  </si>
  <si>
    <t>CUST59132</t>
  </si>
  <si>
    <t>CUST78153</t>
  </si>
  <si>
    <t>CUST56018</t>
  </si>
  <si>
    <t>CUST10869</t>
  </si>
  <si>
    <t>CUST99360</t>
  </si>
  <si>
    <t>CUST47436</t>
  </si>
  <si>
    <t>CUST46552</t>
  </si>
  <si>
    <t>CUST84596</t>
  </si>
  <si>
    <t>CUST96122</t>
  </si>
  <si>
    <t>CUST78417</t>
  </si>
  <si>
    <t>CUST28767</t>
  </si>
  <si>
    <t>CUST64198</t>
  </si>
  <si>
    <t>CUST20578</t>
  </si>
  <si>
    <t>CUST50081</t>
  </si>
  <si>
    <t>CUST89871</t>
  </si>
  <si>
    <t>CUST56790</t>
  </si>
  <si>
    <t>CUST97017</t>
  </si>
  <si>
    <t>CUST43984</t>
  </si>
  <si>
    <t>CUST73452</t>
  </si>
  <si>
    <t>CUST78004</t>
  </si>
  <si>
    <t>CUST41760</t>
  </si>
  <si>
    <t>CUST31300</t>
  </si>
  <si>
    <t>CUST97387</t>
  </si>
  <si>
    <t>CUST50311</t>
  </si>
  <si>
    <t>CUST16947</t>
  </si>
  <si>
    <t>CUST44041</t>
  </si>
  <si>
    <t>CUST20803</t>
  </si>
  <si>
    <t>CUST31173</t>
  </si>
  <si>
    <t>CUST56519</t>
  </si>
  <si>
    <t>CUST24383</t>
  </si>
  <si>
    <t>CUST23531</t>
  </si>
  <si>
    <t>CUST22898</t>
  </si>
  <si>
    <t>CUST37697</t>
  </si>
  <si>
    <t>CUST74757</t>
  </si>
  <si>
    <t>CUST99269</t>
  </si>
  <si>
    <t>CUST29942</t>
  </si>
  <si>
    <t>CUST32140</t>
  </si>
  <si>
    <t>CUST71356</t>
  </si>
  <si>
    <t>CUST70754</t>
  </si>
  <si>
    <t>CUST17122</t>
  </si>
  <si>
    <t>CUST57921</t>
  </si>
  <si>
    <t>CUST46061</t>
  </si>
  <si>
    <t>CUST81654</t>
  </si>
  <si>
    <t>CUST46495</t>
  </si>
  <si>
    <t>CUST87100</t>
  </si>
  <si>
    <t>CUST21376</t>
  </si>
  <si>
    <t>CUST58698</t>
  </si>
  <si>
    <t>CUST45187</t>
  </si>
  <si>
    <t>CUST62897</t>
  </si>
  <si>
    <t>CUST32084</t>
  </si>
  <si>
    <t>CUST78286</t>
  </si>
  <si>
    <t>CUST80452</t>
  </si>
  <si>
    <t>CUST91219</t>
  </si>
  <si>
    <t>CUST47572</t>
  </si>
  <si>
    <t>CUST86626</t>
  </si>
  <si>
    <t>CUST19405</t>
  </si>
  <si>
    <t>CUST99966</t>
  </si>
  <si>
    <t>CUST77435</t>
  </si>
  <si>
    <t>CUST68397</t>
  </si>
  <si>
    <t>CUST94433</t>
  </si>
  <si>
    <t>CUST15052</t>
  </si>
  <si>
    <t>CUST97945</t>
  </si>
  <si>
    <t>CUST32317</t>
  </si>
  <si>
    <t>CUST42822</t>
  </si>
  <si>
    <t>CUST14905</t>
  </si>
  <si>
    <t>CUST52806</t>
  </si>
  <si>
    <t>CUST73506</t>
  </si>
  <si>
    <t>CUST16392</t>
  </si>
  <si>
    <t>CUST26950</t>
  </si>
  <si>
    <t>CUST21746</t>
  </si>
  <si>
    <t>CUST19800</t>
  </si>
  <si>
    <t>CUST41762</t>
  </si>
  <si>
    <t>CUST18239</t>
  </si>
  <si>
    <t>CUST21273</t>
  </si>
  <si>
    <t>CUST55283</t>
  </si>
  <si>
    <t>CUST27908</t>
  </si>
  <si>
    <t>CUST38942</t>
  </si>
  <si>
    <t>CUST87019</t>
  </si>
  <si>
    <t>CUST69738</t>
  </si>
  <si>
    <t>CUST12190</t>
  </si>
  <si>
    <t>CUST63572</t>
  </si>
  <si>
    <t>CUST61811</t>
  </si>
  <si>
    <t>CUST33660</t>
  </si>
  <si>
    <t>CUST55431</t>
  </si>
  <si>
    <t>CUST95859</t>
  </si>
  <si>
    <t>CUST95603</t>
  </si>
  <si>
    <t>CUST38005</t>
  </si>
  <si>
    <t>CUST75480</t>
  </si>
  <si>
    <t>CUST79345</t>
  </si>
  <si>
    <t>CUST77058</t>
  </si>
  <si>
    <t>CUST24134</t>
  </si>
  <si>
    <t>CUST17432</t>
  </si>
  <si>
    <t>CUST42454</t>
  </si>
  <si>
    <t>CUST42842</t>
  </si>
  <si>
    <t>CUST49844</t>
  </si>
  <si>
    <t>CUST67430</t>
  </si>
  <si>
    <t>CUST36175</t>
  </si>
  <si>
    <t>CUST30032</t>
  </si>
  <si>
    <t>CUST60434</t>
  </si>
  <si>
    <t>CUST63171</t>
  </si>
  <si>
    <t>CUST66913</t>
  </si>
  <si>
    <t>CUST58680</t>
  </si>
  <si>
    <t>CUST52688</t>
  </si>
  <si>
    <t>CUST47998</t>
  </si>
  <si>
    <t>CUST73062</t>
  </si>
  <si>
    <t>CUST10604</t>
  </si>
  <si>
    <t>CUST63527</t>
  </si>
  <si>
    <t>CUST40577</t>
  </si>
  <si>
    <t>CUST55969</t>
  </si>
  <si>
    <t>CUST91868</t>
  </si>
  <si>
    <t>CUST33511</t>
  </si>
  <si>
    <t>CUST42482</t>
  </si>
  <si>
    <t>CUST62674</t>
  </si>
  <si>
    <t>CUST44186</t>
  </si>
  <si>
    <t>CUST84096</t>
  </si>
  <si>
    <t>CUST92312</t>
  </si>
  <si>
    <t>CUST96218</t>
  </si>
  <si>
    <t>CUST36340</t>
  </si>
  <si>
    <t>CUST97779</t>
  </si>
  <si>
    <t>CUST45226</t>
  </si>
  <si>
    <t>CUST94244</t>
  </si>
  <si>
    <t>CUST16998</t>
  </si>
  <si>
    <t>CUST47365</t>
  </si>
  <si>
    <t>CUST70677</t>
  </si>
  <si>
    <t>CUST53668</t>
  </si>
  <si>
    <t>CUST73546</t>
  </si>
  <si>
    <t>CUST72349</t>
  </si>
  <si>
    <t>CUST62934</t>
  </si>
  <si>
    <t>CUST17621</t>
  </si>
  <si>
    <t>CUST32237</t>
  </si>
  <si>
    <t>CUST85124</t>
  </si>
  <si>
    <t>CUST65526</t>
  </si>
  <si>
    <t>CUST69698</t>
  </si>
  <si>
    <t>CUST55995</t>
  </si>
  <si>
    <t>CUST60194</t>
  </si>
  <si>
    <t>CUST61743</t>
  </si>
  <si>
    <t>CUST47654</t>
  </si>
  <si>
    <t>CUST75986</t>
  </si>
  <si>
    <t>CUST35533</t>
  </si>
  <si>
    <t>CUST79471</t>
  </si>
  <si>
    <t>CUST72869</t>
  </si>
  <si>
    <t>CUST88346</t>
  </si>
  <si>
    <t>CUST64926</t>
  </si>
  <si>
    <t>CUST98143</t>
  </si>
  <si>
    <t>CUST10093</t>
  </si>
  <si>
    <t>CUST61706</t>
  </si>
  <si>
    <t>CUST21766</t>
  </si>
  <si>
    <t>CUST76075</t>
  </si>
  <si>
    <t>CUST32755</t>
  </si>
  <si>
    <t>CUST27305</t>
  </si>
  <si>
    <t>CUST78147</t>
  </si>
  <si>
    <t>CUST95315</t>
  </si>
  <si>
    <t>CUST54611</t>
  </si>
  <si>
    <t>CUST75635</t>
  </si>
  <si>
    <t>CUST71878</t>
  </si>
  <si>
    <t>CUST21282</t>
  </si>
  <si>
    <t>CUST94242</t>
  </si>
  <si>
    <t>CUST30111</t>
  </si>
  <si>
    <t>CUST49189</t>
  </si>
  <si>
    <t>CUST81031</t>
  </si>
  <si>
    <t>CUST48324</t>
  </si>
  <si>
    <t>CUST78713</t>
  </si>
  <si>
    <t>CUST90799</t>
  </si>
  <si>
    <t>CUST36560</t>
  </si>
  <si>
    <t>CUST98733</t>
  </si>
  <si>
    <t>CUST12236</t>
  </si>
  <si>
    <t>CUST88382</t>
  </si>
  <si>
    <t>CUST16762</t>
  </si>
  <si>
    <t>CUST26637</t>
  </si>
  <si>
    <t>CUST39101</t>
  </si>
  <si>
    <t>CUST91595</t>
  </si>
  <si>
    <t>CUST28962</t>
  </si>
  <si>
    <t>CUST55649</t>
  </si>
  <si>
    <t>CUST39360</t>
  </si>
  <si>
    <t>CUST40633</t>
  </si>
  <si>
    <t>CUST91613</t>
  </si>
  <si>
    <t>CUST48390</t>
  </si>
  <si>
    <t>CUST93155</t>
  </si>
  <si>
    <t>CUST23497</t>
  </si>
  <si>
    <t>CUST18187</t>
  </si>
  <si>
    <t>CUST49429</t>
  </si>
  <si>
    <t>CUST17148</t>
  </si>
  <si>
    <t>CUST53378</t>
  </si>
  <si>
    <t>CUST72696</t>
  </si>
  <si>
    <t>CUST39978</t>
  </si>
  <si>
    <t>CUST22325</t>
  </si>
  <si>
    <t>CUST22868</t>
  </si>
  <si>
    <t>CUST58800</t>
  </si>
  <si>
    <t>CUST75125</t>
  </si>
  <si>
    <t>CUST42241</t>
  </si>
  <si>
    <t>CUST96371</t>
  </si>
  <si>
    <t>CUST19914</t>
  </si>
  <si>
    <t>CUST66459</t>
  </si>
  <si>
    <t>CUST34959</t>
  </si>
  <si>
    <t>CUST92700</t>
  </si>
  <si>
    <t>CUST87597</t>
  </si>
  <si>
    <t>CUST97819</t>
  </si>
  <si>
    <t>CUST93186</t>
  </si>
  <si>
    <t>CUST75962</t>
  </si>
  <si>
    <t>CUST82495</t>
  </si>
  <si>
    <t>CUST17352</t>
  </si>
  <si>
    <t>CUST47726</t>
  </si>
  <si>
    <t>CUST85079</t>
  </si>
  <si>
    <t>CUST52159</t>
  </si>
  <si>
    <t>CUST24933</t>
  </si>
  <si>
    <t>CUST34741</t>
  </si>
  <si>
    <t>CUST39230</t>
  </si>
  <si>
    <t>CUST40558</t>
  </si>
  <si>
    <t>CUST21292</t>
  </si>
  <si>
    <t>CUST14152</t>
  </si>
  <si>
    <t>CUST27031</t>
  </si>
  <si>
    <t>CUST74895</t>
  </si>
  <si>
    <t>CUST60689</t>
  </si>
  <si>
    <t>CUST17728</t>
  </si>
  <si>
    <t>CUST18556</t>
  </si>
  <si>
    <t>CUST87533</t>
  </si>
  <si>
    <t>CUST28486</t>
  </si>
  <si>
    <t>CUST49205</t>
  </si>
  <si>
    <t>CUST50668</t>
  </si>
  <si>
    <t>CUST57875</t>
  </si>
  <si>
    <t>CUST31719</t>
  </si>
  <si>
    <t>CUST92493</t>
  </si>
  <si>
    <t>CUST49568</t>
  </si>
  <si>
    <t>CUST73541</t>
  </si>
  <si>
    <t>CUST70950</t>
  </si>
  <si>
    <t>CUST30464</t>
  </si>
  <si>
    <t>CUST24805</t>
  </si>
  <si>
    <t>CUST22064</t>
  </si>
  <si>
    <t>CUST51475</t>
  </si>
  <si>
    <t>CUST45186</t>
  </si>
  <si>
    <t>CUST51198</t>
  </si>
  <si>
    <t>CUST94442</t>
  </si>
  <si>
    <t>CUST18775</t>
  </si>
  <si>
    <t>CUST49923</t>
  </si>
  <si>
    <t>CUST64792</t>
  </si>
  <si>
    <t>CUST49380</t>
  </si>
  <si>
    <t>CUST78472</t>
  </si>
  <si>
    <t>CUST58571</t>
  </si>
  <si>
    <t>CUST58556</t>
  </si>
  <si>
    <t>CUST24437</t>
  </si>
  <si>
    <t>CUST74445</t>
  </si>
  <si>
    <t>CUST56974</t>
  </si>
  <si>
    <t>CUST13801</t>
  </si>
  <si>
    <t>CUST43543</t>
  </si>
  <si>
    <t>CUST82443</t>
  </si>
  <si>
    <t>CUST93468</t>
  </si>
  <si>
    <t>CUST97534</t>
  </si>
  <si>
    <t>CUST77281</t>
  </si>
  <si>
    <t>CUST82149</t>
  </si>
  <si>
    <t>CUST28817</t>
  </si>
  <si>
    <t>CUST15023</t>
  </si>
  <si>
    <t>CUST59756</t>
  </si>
  <si>
    <t>CUST11620</t>
  </si>
  <si>
    <t>CUST20885</t>
  </si>
  <si>
    <t>CUST46030</t>
  </si>
  <si>
    <t>CUST47046</t>
  </si>
  <si>
    <t>CUST56678</t>
  </si>
  <si>
    <t>CUST41984</t>
  </si>
  <si>
    <t>CUST80851</t>
  </si>
  <si>
    <t>CUST27275</t>
  </si>
  <si>
    <t>CUST34616</t>
  </si>
  <si>
    <t>CUST77407</t>
  </si>
  <si>
    <t>CUST63974</t>
  </si>
  <si>
    <t>CUST55811</t>
  </si>
  <si>
    <t>CUST85688</t>
  </si>
  <si>
    <t>CUST61691</t>
  </si>
  <si>
    <t>CUST92342</t>
  </si>
  <si>
    <t>CUST45891</t>
  </si>
  <si>
    <t>CUST35635</t>
  </si>
  <si>
    <t>CUST99396</t>
  </si>
  <si>
    <t>CUST35692</t>
  </si>
  <si>
    <t>CUST31496</t>
  </si>
  <si>
    <t>CUST63551</t>
  </si>
  <si>
    <t>CUST67943</t>
  </si>
  <si>
    <t>CUST51530</t>
  </si>
  <si>
    <t>CUST13379</t>
  </si>
  <si>
    <t>CUST96687</t>
  </si>
  <si>
    <t>CUST56156</t>
  </si>
  <si>
    <t>CUST56496</t>
  </si>
  <si>
    <t>CUST25761</t>
  </si>
  <si>
    <t>CUST76656</t>
  </si>
  <si>
    <t>CUST78036</t>
  </si>
  <si>
    <t>CUST98546</t>
  </si>
  <si>
    <t>CUST57677</t>
  </si>
  <si>
    <t>CUST67561</t>
  </si>
  <si>
    <t>CUST87033</t>
  </si>
  <si>
    <t>CUST71596</t>
  </si>
  <si>
    <t>CUST62428</t>
  </si>
  <si>
    <t>CUST49612</t>
  </si>
  <si>
    <t>CUST65419</t>
  </si>
  <si>
    <t>CUST91045</t>
  </si>
  <si>
    <t>CUST49280</t>
  </si>
  <si>
    <t>CUST39197</t>
  </si>
  <si>
    <t>CUST64439</t>
  </si>
  <si>
    <t>CUST39051</t>
  </si>
  <si>
    <t>CUST58059</t>
  </si>
  <si>
    <t>CUST63579</t>
  </si>
  <si>
    <t>CUST40133</t>
  </si>
  <si>
    <t>CUST14226</t>
  </si>
  <si>
    <t>CUST55029</t>
  </si>
  <si>
    <t>CUST52091</t>
  </si>
  <si>
    <t>CUST42725</t>
  </si>
  <si>
    <t>CUST28151</t>
  </si>
  <si>
    <t>CUST72142</t>
  </si>
  <si>
    <t>CUST62356</t>
  </si>
  <si>
    <t>CUST91814</t>
  </si>
  <si>
    <t>CUST43750</t>
  </si>
  <si>
    <t>CUST20203</t>
  </si>
  <si>
    <t>CUST37692</t>
  </si>
  <si>
    <t>CUST34437</t>
  </si>
  <si>
    <t>CUST87633</t>
  </si>
  <si>
    <t>CUST59025</t>
  </si>
  <si>
    <t>CUST45890</t>
  </si>
  <si>
    <t>CUST72243</t>
  </si>
  <si>
    <t>CUST17376</t>
  </si>
  <si>
    <t>CUST92637</t>
  </si>
  <si>
    <t>CUST88521</t>
  </si>
  <si>
    <t>CUST79048</t>
  </si>
  <si>
    <t>CUST92784</t>
  </si>
  <si>
    <t>CUST36157</t>
  </si>
  <si>
    <t>CUST33194</t>
  </si>
  <si>
    <t>CUST91764</t>
  </si>
  <si>
    <t>CUST89207</t>
  </si>
  <si>
    <t>CUST58473</t>
  </si>
  <si>
    <t>CUST22251</t>
  </si>
  <si>
    <t>CUST49212</t>
  </si>
  <si>
    <t>CUST62180</t>
  </si>
  <si>
    <t>CUST18780</t>
  </si>
  <si>
    <t>CUST40105</t>
  </si>
  <si>
    <t>CUST21295</t>
  </si>
  <si>
    <t>CUST77979</t>
  </si>
  <si>
    <t>CUST22729</t>
  </si>
  <si>
    <t>CUST33887</t>
  </si>
  <si>
    <t>CUST43792</t>
  </si>
  <si>
    <t>CUST52758</t>
  </si>
  <si>
    <t>CUST73465</t>
  </si>
  <si>
    <t>CUST64810</t>
  </si>
  <si>
    <t>CUST72479</t>
  </si>
  <si>
    <t>CUST48075</t>
  </si>
  <si>
    <t>CUST65997</t>
  </si>
  <si>
    <t>CUST34483</t>
  </si>
  <si>
    <t>CUST39627</t>
  </si>
  <si>
    <t>CUST43507</t>
  </si>
  <si>
    <t>CUST37799</t>
  </si>
  <si>
    <t>CUST32056</t>
  </si>
  <si>
    <t>CUST83564</t>
  </si>
  <si>
    <t>CUST93309</t>
  </si>
  <si>
    <t>CUST46659</t>
  </si>
  <si>
    <t>CUST68628</t>
  </si>
  <si>
    <t>CUST68270</t>
  </si>
  <si>
    <t>CUST82734</t>
  </si>
  <si>
    <t>CUST96011</t>
  </si>
  <si>
    <t>CUST65585</t>
  </si>
  <si>
    <t>CUST27110</t>
  </si>
  <si>
    <t>CUST67822</t>
  </si>
  <si>
    <t>CUST20515</t>
  </si>
  <si>
    <t>CUST62628</t>
  </si>
  <si>
    <t>CUST47878</t>
  </si>
  <si>
    <t>CUST37127</t>
  </si>
  <si>
    <t>CUST11469</t>
  </si>
  <si>
    <t>CUST67932</t>
  </si>
  <si>
    <t>CUST48136</t>
  </si>
  <si>
    <t>CUST34813</t>
  </si>
  <si>
    <t>CUST11574</t>
  </si>
  <si>
    <t>CUST17788</t>
  </si>
  <si>
    <t>CUST86104</t>
  </si>
  <si>
    <t>CUST67284</t>
  </si>
  <si>
    <t>CUST28633</t>
  </si>
  <si>
    <t>CUST41994</t>
  </si>
  <si>
    <t>CUST42857</t>
  </si>
  <si>
    <t>CUST30700</t>
  </si>
  <si>
    <t>CUST83657</t>
  </si>
  <si>
    <t>CUST89661</t>
  </si>
  <si>
    <t>CUST47677</t>
  </si>
  <si>
    <t>CUST43014</t>
  </si>
  <si>
    <t>CUST42274</t>
  </si>
  <si>
    <t>CUST64471</t>
  </si>
  <si>
    <t>CUST39510</t>
  </si>
  <si>
    <t>CUST72941</t>
  </si>
  <si>
    <t>CUST95386</t>
  </si>
  <si>
    <t>CUST40845</t>
  </si>
  <si>
    <t>CUST13232</t>
  </si>
  <si>
    <t>CUST98964</t>
  </si>
  <si>
    <t>CUST34654</t>
  </si>
  <si>
    <t>CUST62301</t>
  </si>
  <si>
    <t>CUST64380</t>
  </si>
  <si>
    <t>CUST30959</t>
  </si>
  <si>
    <t>CUST38407</t>
  </si>
  <si>
    <t>CUST85578</t>
  </si>
  <si>
    <t>CUST69726</t>
  </si>
  <si>
    <t>CUST23628</t>
  </si>
  <si>
    <t>CUST80375</t>
  </si>
  <si>
    <t>CUST97399</t>
  </si>
  <si>
    <t>CUST46074</t>
  </si>
  <si>
    <t>CUST42259</t>
  </si>
  <si>
    <t>CUST21030</t>
  </si>
  <si>
    <t>CUST67484</t>
  </si>
  <si>
    <t>CUST89571</t>
  </si>
  <si>
    <t>CUST47841</t>
  </si>
  <si>
    <t>CUST62973</t>
  </si>
  <si>
    <t>CUST61740</t>
  </si>
  <si>
    <t>CUST78212</t>
  </si>
  <si>
    <t>CUST93168</t>
  </si>
  <si>
    <t>CUST95365</t>
  </si>
  <si>
    <t>CUST53251</t>
  </si>
  <si>
    <t>CUST43576</t>
  </si>
  <si>
    <t>CUST30536</t>
  </si>
  <si>
    <t>CUST32748</t>
  </si>
  <si>
    <t>CUST36754</t>
  </si>
  <si>
    <t>CUST37479</t>
  </si>
  <si>
    <t>CUST75950</t>
  </si>
  <si>
    <t>CUST93283</t>
  </si>
  <si>
    <t>CUST75186</t>
  </si>
  <si>
    <t>CUST27132</t>
  </si>
  <si>
    <t>CUST51413</t>
  </si>
  <si>
    <t>CUST11759</t>
  </si>
  <si>
    <t>CUST60892</t>
  </si>
  <si>
    <t>CUST63745</t>
  </si>
  <si>
    <t>CUST34347</t>
  </si>
  <si>
    <t>CUST36304</t>
  </si>
  <si>
    <t>CUST94523</t>
  </si>
  <si>
    <t>CUST60296</t>
  </si>
  <si>
    <t>CUST82670</t>
  </si>
  <si>
    <t>CUST43720</t>
  </si>
  <si>
    <t>CUST33771</t>
  </si>
  <si>
    <t>CUST69516</t>
  </si>
  <si>
    <t>CUST36360</t>
  </si>
  <si>
    <t>CUST42677</t>
  </si>
  <si>
    <t>CUST11341</t>
  </si>
  <si>
    <t>CUST39022</t>
  </si>
  <si>
    <t>CUST69051</t>
  </si>
  <si>
    <t>CUST83403</t>
  </si>
  <si>
    <t>CUST85501</t>
  </si>
  <si>
    <t>CUST58296</t>
  </si>
  <si>
    <t>CUST39893</t>
  </si>
  <si>
    <t>CUST64774</t>
  </si>
  <si>
    <t>CUST49918</t>
  </si>
  <si>
    <t>CUST71375</t>
  </si>
  <si>
    <t>CUST20399</t>
  </si>
  <si>
    <t>CUST27663</t>
  </si>
  <si>
    <t>CUST26137</t>
  </si>
  <si>
    <t>CUST27932</t>
  </si>
  <si>
    <t>CUST45613</t>
  </si>
  <si>
    <t>CUST73191</t>
  </si>
  <si>
    <t>CUST64588</t>
  </si>
  <si>
    <t>CUST17490</t>
  </si>
  <si>
    <t>CUST73263</t>
  </si>
  <si>
    <t>CUST67752</t>
  </si>
  <si>
    <t>CUST44286</t>
  </si>
  <si>
    <t>CUST78579</t>
  </si>
  <si>
    <t>CUST11751</t>
  </si>
  <si>
    <t>CUST46321</t>
  </si>
  <si>
    <t>CUST77975</t>
  </si>
  <si>
    <t>CUST48001</t>
  </si>
  <si>
    <t>CUST89886</t>
  </si>
  <si>
    <t>CUST93122</t>
  </si>
  <si>
    <t>CUST39373</t>
  </si>
  <si>
    <t>CUST45225</t>
  </si>
  <si>
    <t>CUST35935</t>
  </si>
  <si>
    <t>CUST64705</t>
  </si>
  <si>
    <t>CUST30467</t>
  </si>
  <si>
    <t>CUST58501</t>
  </si>
  <si>
    <t>CUST82005</t>
  </si>
  <si>
    <t>CUST86951</t>
  </si>
  <si>
    <t>CUST49850</t>
  </si>
  <si>
    <t>CUST35473</t>
  </si>
  <si>
    <t>CUST85992</t>
  </si>
  <si>
    <t>CUST10685</t>
  </si>
  <si>
    <t>CUST15926</t>
  </si>
  <si>
    <t>CUST11927</t>
  </si>
  <si>
    <t>CUST49332</t>
  </si>
  <si>
    <t>CUST21596</t>
  </si>
  <si>
    <t>CUST91338</t>
  </si>
  <si>
    <t>CUST64289</t>
  </si>
  <si>
    <t>CUST21620</t>
  </si>
  <si>
    <t>CUST76419</t>
  </si>
  <si>
    <t>CUST81306</t>
  </si>
  <si>
    <t>CUST72657</t>
  </si>
  <si>
    <t>CUST21985</t>
  </si>
  <si>
    <t>CUST53332</t>
  </si>
  <si>
    <t>CUST17033</t>
  </si>
  <si>
    <t>CUST39168</t>
  </si>
  <si>
    <t>CUST51270</t>
  </si>
  <si>
    <t>CUST61635</t>
  </si>
  <si>
    <t>CUST72274</t>
  </si>
  <si>
    <t>CUST16856</t>
  </si>
  <si>
    <t>CUST65561</t>
  </si>
  <si>
    <t>CUST12432</t>
  </si>
  <si>
    <t>CUST25433</t>
  </si>
  <si>
    <t>CUST70470</t>
  </si>
  <si>
    <t>CUST23409</t>
  </si>
  <si>
    <t>CUST30804</t>
  </si>
  <si>
    <t>CUST60205</t>
  </si>
  <si>
    <t>CUST13762</t>
  </si>
  <si>
    <t>CUST72719</t>
  </si>
  <si>
    <t>CUST93680</t>
  </si>
  <si>
    <t>CUST84478</t>
  </si>
  <si>
    <t>CUST49410</t>
  </si>
  <si>
    <t>CUST42091</t>
  </si>
  <si>
    <t>CUST76956</t>
  </si>
  <si>
    <t>CUST68818</t>
  </si>
  <si>
    <t>CUST97395</t>
  </si>
  <si>
    <t>CUST27364</t>
  </si>
  <si>
    <t>CUST54737</t>
  </si>
  <si>
    <t>CUST71786</t>
  </si>
  <si>
    <t>CUST25269</t>
  </si>
  <si>
    <t>CUST48591</t>
  </si>
  <si>
    <t>CUST17823</t>
  </si>
  <si>
    <t>CUST93594</t>
  </si>
  <si>
    <t>CUST71934</t>
  </si>
  <si>
    <t>CUST88381</t>
  </si>
  <si>
    <t>CUST60247</t>
  </si>
  <si>
    <t>CUST76242</t>
  </si>
  <si>
    <t>CUST46514</t>
  </si>
  <si>
    <t>CUST83797</t>
  </si>
  <si>
    <t>CUST43283</t>
  </si>
  <si>
    <t>CUST61589</t>
  </si>
  <si>
    <t>CUST12447</t>
  </si>
  <si>
    <t>CUST31133</t>
  </si>
  <si>
    <t>CUST71398</t>
  </si>
  <si>
    <t>CUST10562</t>
  </si>
  <si>
    <t>CUST85882</t>
  </si>
  <si>
    <t>CUST35009</t>
  </si>
  <si>
    <t>CUST91023</t>
  </si>
  <si>
    <t>CUST92170</t>
  </si>
  <si>
    <t>CUST57070</t>
  </si>
  <si>
    <t>CUST59821</t>
  </si>
  <si>
    <t>CUST76606</t>
  </si>
  <si>
    <t>CUST34338</t>
  </si>
  <si>
    <t>CUST35007</t>
  </si>
  <si>
    <t>CUST63849</t>
  </si>
  <si>
    <t>CUST26584</t>
  </si>
  <si>
    <t>CUST53788</t>
  </si>
  <si>
    <t>CUST15883</t>
  </si>
  <si>
    <t>CUST96584</t>
  </si>
  <si>
    <t>CUST25412</t>
  </si>
  <si>
    <t>CUST84074</t>
  </si>
  <si>
    <t>CUST57547</t>
  </si>
  <si>
    <t>CUST95298</t>
  </si>
  <si>
    <t>CUST79371</t>
  </si>
  <si>
    <t>CUST83166</t>
  </si>
  <si>
    <t>CUST50596</t>
  </si>
  <si>
    <t>CUST24428</t>
  </si>
  <si>
    <t>CUST52383</t>
  </si>
  <si>
    <t>CUST14150</t>
  </si>
  <si>
    <t>CUST30081</t>
  </si>
  <si>
    <t>CUST65359</t>
  </si>
  <si>
    <t>CUST53223</t>
  </si>
  <si>
    <t>CUST66139</t>
  </si>
  <si>
    <t>CUST16038</t>
  </si>
  <si>
    <t>CUST33084</t>
  </si>
  <si>
    <t>CUST96073</t>
  </si>
  <si>
    <t>CUST44423</t>
  </si>
  <si>
    <t>CUST95266</t>
  </si>
  <si>
    <t>CUST36473</t>
  </si>
  <si>
    <t>CUST36555</t>
  </si>
  <si>
    <t>CUST72653</t>
  </si>
  <si>
    <t>CUST60547</t>
  </si>
  <si>
    <t>CUST82952</t>
  </si>
  <si>
    <t>CUST97152</t>
  </si>
  <si>
    <t>CUST49441</t>
  </si>
  <si>
    <t>CUST78631</t>
  </si>
  <si>
    <t>CUST26568</t>
  </si>
  <si>
    <t>CUST44686</t>
  </si>
  <si>
    <t>CUST41099</t>
  </si>
  <si>
    <t>CUST29592</t>
  </si>
  <si>
    <t>CUST87226</t>
  </si>
  <si>
    <t>CUST65825</t>
  </si>
  <si>
    <t>CUST14556</t>
  </si>
  <si>
    <t>CUST65463</t>
  </si>
  <si>
    <t>CUST91615</t>
  </si>
  <si>
    <t>CUST15905</t>
  </si>
  <si>
    <t>CUST53859</t>
  </si>
  <si>
    <t>CUST17289</t>
  </si>
  <si>
    <t>CUST44018</t>
  </si>
  <si>
    <t>CUST92620</t>
  </si>
  <si>
    <t>CUST56885</t>
  </si>
  <si>
    <t>CUST97577</t>
  </si>
  <si>
    <t>CUST51805</t>
  </si>
  <si>
    <t>CUST57907</t>
  </si>
  <si>
    <t>CUST16265</t>
  </si>
  <si>
    <t>CUST24506</t>
  </si>
  <si>
    <t>CUST65293</t>
  </si>
  <si>
    <t>CUST38373</t>
  </si>
  <si>
    <t>CUST33387</t>
  </si>
  <si>
    <t>CUST80609</t>
  </si>
  <si>
    <t>CUST86745</t>
  </si>
  <si>
    <t>CUST74980</t>
  </si>
  <si>
    <t>CUST92581</t>
  </si>
  <si>
    <t>CUST72121</t>
  </si>
  <si>
    <t>CUST35311</t>
  </si>
  <si>
    <t>CUST28355</t>
  </si>
  <si>
    <t>CUST55134</t>
  </si>
  <si>
    <t>CUST35640</t>
  </si>
  <si>
    <t>CUST31845</t>
  </si>
  <si>
    <t>CUST72199</t>
  </si>
  <si>
    <t>CUST76203</t>
  </si>
  <si>
    <t>CUST90894</t>
  </si>
  <si>
    <t>CUST92544</t>
  </si>
  <si>
    <t>CUST46042</t>
  </si>
  <si>
    <t>CUST56088</t>
  </si>
  <si>
    <t>CUST33551</t>
  </si>
  <si>
    <t>CUST94103</t>
  </si>
  <si>
    <t>CUST40190</t>
  </si>
  <si>
    <t>CUST74239</t>
  </si>
  <si>
    <t>CUST33514</t>
  </si>
  <si>
    <t>CUST83158</t>
  </si>
  <si>
    <t>CUST53561</t>
  </si>
  <si>
    <t>CUST47525</t>
  </si>
  <si>
    <t>CUST38795</t>
  </si>
  <si>
    <t>CUST82799</t>
  </si>
  <si>
    <t>CUST10010</t>
  </si>
  <si>
    <t>CUST85281</t>
  </si>
  <si>
    <t>CUST98279</t>
  </si>
  <si>
    <t>CUST70968</t>
  </si>
  <si>
    <t>CUST18200</t>
  </si>
  <si>
    <t>CUST34009</t>
  </si>
  <si>
    <t>CUST10265</t>
  </si>
  <si>
    <t>CUST28751</t>
  </si>
  <si>
    <t>CUST81095</t>
  </si>
  <si>
    <t>CUST36687</t>
  </si>
  <si>
    <t>CUST84679</t>
  </si>
  <si>
    <t>CUST43265</t>
  </si>
  <si>
    <t>CUST70117</t>
  </si>
  <si>
    <t>CUST11768</t>
  </si>
  <si>
    <t>CUST37808</t>
  </si>
  <si>
    <t>CUST46653</t>
  </si>
  <si>
    <t>CUST57232</t>
  </si>
  <si>
    <t>CUST54761</t>
  </si>
  <si>
    <t>CUST77046</t>
  </si>
  <si>
    <t>CUST88631</t>
  </si>
  <si>
    <t>CUST39884</t>
  </si>
  <si>
    <t>CUST73169</t>
  </si>
  <si>
    <t>CUST88975</t>
  </si>
  <si>
    <t>CUST43110</t>
  </si>
  <si>
    <t>CUST29172</t>
  </si>
  <si>
    <t>CUST87966</t>
  </si>
  <si>
    <t>CUST35245</t>
  </si>
  <si>
    <t>CUST26438</t>
  </si>
  <si>
    <t>CUST41672</t>
  </si>
  <si>
    <t>CUST60948</t>
  </si>
  <si>
    <t>CUST57038</t>
  </si>
  <si>
    <t>CUST89361</t>
  </si>
  <si>
    <t>CUST82927</t>
  </si>
  <si>
    <t>CUST14660</t>
  </si>
  <si>
    <t>CUST90786</t>
  </si>
  <si>
    <t>CUST89382</t>
  </si>
  <si>
    <t>CUST29576</t>
  </si>
  <si>
    <t>CUST88132</t>
  </si>
  <si>
    <t>CUST16803</t>
  </si>
  <si>
    <t>CUST51851</t>
  </si>
  <si>
    <t>CUST82333</t>
  </si>
  <si>
    <t>CUST37062</t>
  </si>
  <si>
    <t>CUST97653</t>
  </si>
  <si>
    <t>CUST68363</t>
  </si>
  <si>
    <t>CUST71096</t>
  </si>
  <si>
    <t>CUST34333</t>
  </si>
  <si>
    <t>CUST13905</t>
  </si>
  <si>
    <t>CUST81988</t>
  </si>
  <si>
    <t>CUST32209</t>
  </si>
  <si>
    <t>CUST47800</t>
  </si>
  <si>
    <t>CUST39920</t>
  </si>
  <si>
    <t>CUST83821</t>
  </si>
  <si>
    <t>CUST88414</t>
  </si>
  <si>
    <t>CUST39820</t>
  </si>
  <si>
    <t>CUST45804</t>
  </si>
  <si>
    <t>CUST22931</t>
  </si>
  <si>
    <t>CUST70233</t>
  </si>
  <si>
    <t>CUST65083</t>
  </si>
  <si>
    <t>CUST86814</t>
  </si>
  <si>
    <t>CUST58513</t>
  </si>
  <si>
    <t>CUST69040</t>
  </si>
  <si>
    <t>CUST80917</t>
  </si>
  <si>
    <t>CUST37899</t>
  </si>
  <si>
    <t>CUST38101</t>
  </si>
  <si>
    <t>CUST12844</t>
  </si>
  <si>
    <t>CUST19631</t>
  </si>
  <si>
    <t>CUST68758</t>
  </si>
  <si>
    <t>CUST82782</t>
  </si>
  <si>
    <t>CUST39545</t>
  </si>
  <si>
    <t>CUST71515</t>
  </si>
  <si>
    <t>CUST68834</t>
  </si>
  <si>
    <t>CUST10442</t>
  </si>
  <si>
    <t>CUST61024</t>
  </si>
  <si>
    <t>CUST97270</t>
  </si>
  <si>
    <t>CUST54464</t>
  </si>
  <si>
    <t>CUST13411</t>
  </si>
  <si>
    <t>CUST87392</t>
  </si>
  <si>
    <t>CUST80082</t>
  </si>
  <si>
    <t>CUST10098</t>
  </si>
  <si>
    <t>CUST40498</t>
  </si>
  <si>
    <t>CUST73912</t>
  </si>
  <si>
    <t>CUST50115</t>
  </si>
  <si>
    <t>CUST53576</t>
  </si>
  <si>
    <t>CUST98272</t>
  </si>
  <si>
    <t>CUST94474</t>
  </si>
  <si>
    <t>CUST90790</t>
  </si>
  <si>
    <t>CUST93265</t>
  </si>
  <si>
    <t>CUST22467</t>
  </si>
  <si>
    <t>CUST13000</t>
  </si>
  <si>
    <t>CUST45473</t>
  </si>
  <si>
    <t>CUST95247</t>
  </si>
  <si>
    <t>CUST17081</t>
  </si>
  <si>
    <t>CUST86313</t>
  </si>
  <si>
    <t>CUST35426</t>
  </si>
  <si>
    <t>CUST27868</t>
  </si>
  <si>
    <t>CUST48870</t>
  </si>
  <si>
    <t>CUST48933</t>
  </si>
  <si>
    <t>CUST37907</t>
  </si>
  <si>
    <t>CUST94956</t>
  </si>
  <si>
    <t>CUST82381</t>
  </si>
  <si>
    <t>CUST24726</t>
  </si>
  <si>
    <t>CUST43881</t>
  </si>
  <si>
    <t>CUST13883</t>
  </si>
  <si>
    <t>CUST33375</t>
  </si>
  <si>
    <t>CUST58934</t>
  </si>
  <si>
    <t>CUST95359</t>
  </si>
  <si>
    <t>CUST29198</t>
  </si>
  <si>
    <t>CUST95887</t>
  </si>
  <si>
    <t>CUST16173</t>
  </si>
  <si>
    <t>CUST25946</t>
  </si>
  <si>
    <t>CUST18432</t>
  </si>
  <si>
    <t>CUST28297</t>
  </si>
  <si>
    <t>CUST78627</t>
  </si>
  <si>
    <t>CUST16931</t>
  </si>
  <si>
    <t>CUST38030</t>
  </si>
  <si>
    <t>CUST14292</t>
  </si>
  <si>
    <t>CUST89453</t>
  </si>
  <si>
    <t>CUST17103</t>
  </si>
  <si>
    <t>CUST47456</t>
  </si>
  <si>
    <t>CUST93473</t>
  </si>
  <si>
    <t>CUST42470</t>
  </si>
  <si>
    <t>CUST86325</t>
  </si>
  <si>
    <t>CUST62568</t>
  </si>
  <si>
    <t>CUST60226</t>
  </si>
  <si>
    <t>CUST55877</t>
  </si>
  <si>
    <t>CUST50191</t>
  </si>
  <si>
    <t>CUST56315</t>
  </si>
  <si>
    <t>CUST55002</t>
  </si>
  <si>
    <t>CUST41859</t>
  </si>
  <si>
    <t>CUST19123</t>
  </si>
  <si>
    <t>CUST75037</t>
  </si>
  <si>
    <t>CUST83469</t>
  </si>
  <si>
    <t>CUST46853</t>
  </si>
  <si>
    <t>CUST81216</t>
  </si>
  <si>
    <t>CUST13897</t>
  </si>
  <si>
    <t>CUST96056</t>
  </si>
  <si>
    <t>CUST67071</t>
  </si>
  <si>
    <t>CUST72487</t>
  </si>
  <si>
    <t>CUST53511</t>
  </si>
  <si>
    <t>CUST49872</t>
  </si>
  <si>
    <t>CUST95547</t>
  </si>
  <si>
    <t>CUST34489</t>
  </si>
  <si>
    <t>CUST95901</t>
  </si>
  <si>
    <t>CUST18611</t>
  </si>
  <si>
    <t>CUST37267</t>
  </si>
  <si>
    <t>CUST57861</t>
  </si>
  <si>
    <t>CUST21673</t>
  </si>
  <si>
    <t>CUST11135</t>
  </si>
  <si>
    <t>CUST29497</t>
  </si>
  <si>
    <t>CUST62455</t>
  </si>
  <si>
    <t>CUST97262</t>
  </si>
  <si>
    <t>CUST42107</t>
  </si>
  <si>
    <t>CUST63506</t>
  </si>
  <si>
    <t>CUST19105</t>
  </si>
  <si>
    <t>CUST64643</t>
  </si>
  <si>
    <t>CUST22464</t>
  </si>
  <si>
    <t>CUST69733</t>
  </si>
  <si>
    <t>CUST29594</t>
  </si>
  <si>
    <t>CUST90984</t>
  </si>
  <si>
    <t>CUST26729</t>
  </si>
  <si>
    <t>CUST56860</t>
  </si>
  <si>
    <t>CUST41270</t>
  </si>
  <si>
    <t>CUST87177</t>
  </si>
  <si>
    <t>CUST56737</t>
  </si>
  <si>
    <t>CUST74727</t>
  </si>
  <si>
    <t>CUST77827</t>
  </si>
  <si>
    <t>CUST39560</t>
  </si>
  <si>
    <t>CUST60650</t>
  </si>
  <si>
    <t>CUST25826</t>
  </si>
  <si>
    <t>CUST53077</t>
  </si>
  <si>
    <t>CUST59096</t>
  </si>
  <si>
    <t>CUST95554</t>
  </si>
  <si>
    <t>CUST52789</t>
  </si>
  <si>
    <t>CUST76457</t>
  </si>
  <si>
    <t>CUST46066</t>
  </si>
  <si>
    <t>CUST71441</t>
  </si>
  <si>
    <t>CUST43050</t>
  </si>
  <si>
    <t>CUST27995</t>
  </si>
  <si>
    <t>CUST13422</t>
  </si>
  <si>
    <t>CUST35128</t>
  </si>
  <si>
    <t>CUST42609</t>
  </si>
  <si>
    <t>CUST58126</t>
  </si>
  <si>
    <t>CUST72678</t>
  </si>
  <si>
    <t>CUST61037</t>
  </si>
  <si>
    <t>CUST96866</t>
  </si>
  <si>
    <t>CUST81583</t>
  </si>
  <si>
    <t>CUST88904</t>
  </si>
  <si>
    <t>CUST97775</t>
  </si>
  <si>
    <t>CUST51139</t>
  </si>
  <si>
    <t>CUST45190</t>
  </si>
  <si>
    <t>CUST67573</t>
  </si>
  <si>
    <t>CUST42064</t>
  </si>
  <si>
    <t>CUST70794</t>
  </si>
  <si>
    <t>CUST47927</t>
  </si>
  <si>
    <t>CUST38835</t>
  </si>
  <si>
    <t>CUST46925</t>
  </si>
  <si>
    <t>CUST48032</t>
  </si>
  <si>
    <t>CUST79256</t>
  </si>
  <si>
    <t>CUST74255</t>
  </si>
  <si>
    <t>CUST19949</t>
  </si>
  <si>
    <t>CUST47811</t>
  </si>
  <si>
    <t>CUST46589</t>
  </si>
  <si>
    <t>CUST84299</t>
  </si>
  <si>
    <t>CUST12519</t>
  </si>
  <si>
    <t>CUST55446</t>
  </si>
  <si>
    <t>CUST84865</t>
  </si>
  <si>
    <t>CUST74181</t>
  </si>
  <si>
    <t>CUST57077</t>
  </si>
  <si>
    <t>CUST26607</t>
  </si>
  <si>
    <t>CUST82199</t>
  </si>
  <si>
    <t>CUST85322</t>
  </si>
  <si>
    <t>CUST79140</t>
  </si>
  <si>
    <t>CUST61392</t>
  </si>
  <si>
    <t>CUST32901</t>
  </si>
  <si>
    <t>CUST80280</t>
  </si>
  <si>
    <t>CUST42712</t>
  </si>
  <si>
    <t>CUST94743</t>
  </si>
  <si>
    <t>CUST21067</t>
  </si>
  <si>
    <t>CUST45550</t>
  </si>
  <si>
    <t>CUST27590</t>
  </si>
  <si>
    <t>CUST36216</t>
  </si>
  <si>
    <t>CUST56048</t>
  </si>
  <si>
    <t>CUST94023</t>
  </si>
  <si>
    <t>CUST80065</t>
  </si>
  <si>
    <t>CUST73586</t>
  </si>
  <si>
    <t>CUST51151</t>
  </si>
  <si>
    <t>CUST85862</t>
  </si>
  <si>
    <t>CUST63822</t>
  </si>
  <si>
    <t>CUST69106</t>
  </si>
  <si>
    <t>CUST42379</t>
  </si>
  <si>
    <t>CUST79785</t>
  </si>
  <si>
    <t>CUST33700</t>
  </si>
  <si>
    <t>CUST53421</t>
  </si>
  <si>
    <t>CUST41443</t>
  </si>
  <si>
    <t>CUST59515</t>
  </si>
  <si>
    <t>CUST58694</t>
  </si>
  <si>
    <t>CUST53309</t>
  </si>
  <si>
    <t>CUST95150</t>
  </si>
  <si>
    <t>CUST14386</t>
  </si>
  <si>
    <t>CUST24798</t>
  </si>
  <si>
    <t>CUST25776</t>
  </si>
  <si>
    <t>CUST87678</t>
  </si>
  <si>
    <t>CUST37605</t>
  </si>
  <si>
    <t>CUST34644</t>
  </si>
  <si>
    <t>CUST28952</t>
  </si>
  <si>
    <t>CUST90341</t>
  </si>
  <si>
    <t>CUST21559</t>
  </si>
  <si>
    <t>CUST99247</t>
  </si>
  <si>
    <t>CUST53838</t>
  </si>
  <si>
    <t>CUST38301</t>
  </si>
  <si>
    <t>CUST17096</t>
  </si>
  <si>
    <t>CUST92204</t>
  </si>
  <si>
    <t>CUST42522</t>
  </si>
  <si>
    <t>CUST79919</t>
  </si>
  <si>
    <t>CUST81881</t>
  </si>
  <si>
    <t>CUST59741</t>
  </si>
  <si>
    <t>CUST73832</t>
  </si>
  <si>
    <t>CUST72215</t>
  </si>
  <si>
    <t>CUST86785</t>
  </si>
  <si>
    <t>CUST69988</t>
  </si>
  <si>
    <t>CUST30482</t>
  </si>
  <si>
    <t>CUST61716</t>
  </si>
  <si>
    <t>CUST98424</t>
  </si>
  <si>
    <t>CUST65071</t>
  </si>
  <si>
    <t>CUST36132</t>
  </si>
  <si>
    <t>CUST44900</t>
  </si>
  <si>
    <t>CUST68577</t>
  </si>
  <si>
    <t>CUST29645</t>
  </si>
  <si>
    <t>CUST38183</t>
  </si>
  <si>
    <t>CUST53745</t>
  </si>
  <si>
    <t>CUST49074</t>
  </si>
  <si>
    <t>CUST71799</t>
  </si>
  <si>
    <t>CUST94838</t>
  </si>
  <si>
    <t>CUST14667</t>
  </si>
  <si>
    <t>CUST21170</t>
  </si>
  <si>
    <t>CUST47000</t>
  </si>
  <si>
    <t>CUST85764</t>
  </si>
  <si>
    <t>CUST44665</t>
  </si>
  <si>
    <t>CUST67150</t>
  </si>
  <si>
    <t>CUST84454</t>
  </si>
  <si>
    <t>CUST91387</t>
  </si>
  <si>
    <t>CUST50644</t>
  </si>
  <si>
    <t>CUST62074</t>
  </si>
  <si>
    <t>CUST62223</t>
  </si>
  <si>
    <t>CUST20054</t>
  </si>
  <si>
    <t>CUST35190</t>
  </si>
  <si>
    <t>CUST71644</t>
  </si>
  <si>
    <t>CUST57981</t>
  </si>
  <si>
    <t>CUST90194</t>
  </si>
  <si>
    <t>CUST77572</t>
  </si>
  <si>
    <t>CUST25428</t>
  </si>
  <si>
    <t>CUST66882</t>
  </si>
  <si>
    <t>CUST29288</t>
  </si>
  <si>
    <t>CUST25617</t>
  </si>
  <si>
    <t>CUST75373</t>
  </si>
  <si>
    <t>CUST53169</t>
  </si>
  <si>
    <t>CUST95400</t>
  </si>
  <si>
    <t>CUST42536</t>
  </si>
  <si>
    <t>CUST97832</t>
  </si>
  <si>
    <t>CUST33566</t>
  </si>
  <si>
    <t>CUST99898</t>
  </si>
  <si>
    <t>CUST31422</t>
  </si>
  <si>
    <t>CUST58639</t>
  </si>
  <si>
    <t>CUST87878</t>
  </si>
  <si>
    <t>CUST59335</t>
  </si>
  <si>
    <t>CUST75518</t>
  </si>
  <si>
    <t>CUST21045</t>
  </si>
  <si>
    <t>CUST68276</t>
  </si>
  <si>
    <t>CUST85706</t>
  </si>
  <si>
    <t>CUST69399</t>
  </si>
  <si>
    <t>CUST13497</t>
  </si>
  <si>
    <t>CUST92927</t>
  </si>
  <si>
    <t>CUST83965</t>
  </si>
  <si>
    <t>CUST39580</t>
  </si>
  <si>
    <t>CUST21151</t>
  </si>
  <si>
    <t>CUST78173</t>
  </si>
  <si>
    <t>CUST87429</t>
  </si>
  <si>
    <t>CUST85877</t>
  </si>
  <si>
    <t>CUST22431</t>
  </si>
  <si>
    <t>CUST44932</t>
  </si>
  <si>
    <t>CUST59685</t>
  </si>
  <si>
    <t>CUST84382</t>
  </si>
  <si>
    <t>CUST26858</t>
  </si>
  <si>
    <t>CUST56157</t>
  </si>
  <si>
    <t>CUST46614</t>
  </si>
  <si>
    <t>CUST97702</t>
  </si>
  <si>
    <t>CUST29449</t>
  </si>
  <si>
    <t>CUST28320</t>
  </si>
  <si>
    <t>CUST68548</t>
  </si>
  <si>
    <t>CUST24611</t>
  </si>
  <si>
    <t>CUST49003</t>
  </si>
  <si>
    <t>CUST25072</t>
  </si>
  <si>
    <t>CUST68569</t>
  </si>
  <si>
    <t>CUST87786</t>
  </si>
  <si>
    <t>CUST37587</t>
  </si>
  <si>
    <t>CUST53823</t>
  </si>
  <si>
    <t>CUST72298</t>
  </si>
  <si>
    <t>CUST54225</t>
  </si>
  <si>
    <t>CUST53497</t>
  </si>
  <si>
    <t>CUST90852</t>
  </si>
  <si>
    <t>CUST21776</t>
  </si>
  <si>
    <t>CUST69946</t>
  </si>
  <si>
    <t>CUST93232</t>
  </si>
  <si>
    <t>CUST95215</t>
  </si>
  <si>
    <t>CUST54851</t>
  </si>
  <si>
    <t>CUST13503</t>
  </si>
  <si>
    <t>CUST66434</t>
  </si>
  <si>
    <t>CUST43242</t>
  </si>
  <si>
    <t>CUST24482</t>
  </si>
  <si>
    <t>CUST68558</t>
  </si>
  <si>
    <t>CUST69744</t>
  </si>
  <si>
    <t>CUST69044</t>
  </si>
  <si>
    <t>CUST67214</t>
  </si>
  <si>
    <t>CUST99981</t>
  </si>
  <si>
    <t>CUST27535</t>
  </si>
  <si>
    <t>CUST58713</t>
  </si>
  <si>
    <t>CUST25445</t>
  </si>
  <si>
    <t>CUST15217</t>
  </si>
  <si>
    <t>CUST21136</t>
  </si>
  <si>
    <t>CUST13843</t>
  </si>
  <si>
    <t>CUST60911</t>
  </si>
  <si>
    <t>CUST15628</t>
  </si>
  <si>
    <t>CUST16423</t>
  </si>
  <si>
    <t>CUST73206</t>
  </si>
  <si>
    <t>CUST39501</t>
  </si>
  <si>
    <t>CUST70187</t>
  </si>
  <si>
    <t>CUST96581</t>
  </si>
  <si>
    <t>CUST48936</t>
  </si>
  <si>
    <t>CUST54661</t>
  </si>
  <si>
    <t>CUST19083</t>
  </si>
  <si>
    <t>CUST40637</t>
  </si>
  <si>
    <t>CUST59379</t>
  </si>
  <si>
    <t>CUST72342</t>
  </si>
  <si>
    <t>CUST83102</t>
  </si>
  <si>
    <t>CUST87774</t>
  </si>
  <si>
    <t>CUST84288</t>
  </si>
  <si>
    <t>CUST66812</t>
  </si>
  <si>
    <t>CUST10110</t>
  </si>
  <si>
    <t>CUST80312</t>
  </si>
  <si>
    <t>CUST80784</t>
  </si>
  <si>
    <t>CUST38133</t>
  </si>
  <si>
    <t>CUST21191</t>
  </si>
  <si>
    <t>CUST70440</t>
  </si>
  <si>
    <t>CUST38450</t>
  </si>
  <si>
    <t>CUST82892</t>
  </si>
  <si>
    <t>CUST76293</t>
  </si>
  <si>
    <t>CUST12434</t>
  </si>
  <si>
    <t>CUST82808</t>
  </si>
  <si>
    <t>CUST79046</t>
  </si>
  <si>
    <t>CUST92930</t>
  </si>
  <si>
    <t>CUST50295</t>
  </si>
  <si>
    <t>CUST30687</t>
  </si>
  <si>
    <t>CUST51685</t>
  </si>
  <si>
    <t>CUST37052</t>
  </si>
  <si>
    <t>CUST79765</t>
  </si>
  <si>
    <t>CUST97948</t>
  </si>
  <si>
    <t>CUST96974</t>
  </si>
  <si>
    <t>CUST29992</t>
  </si>
  <si>
    <t>CUST85651</t>
  </si>
  <si>
    <t>CUST48427</t>
  </si>
  <si>
    <t>CUST50626</t>
  </si>
  <si>
    <t>CUST72320</t>
  </si>
  <si>
    <t>CUST48161</t>
  </si>
  <si>
    <t>CUST54107</t>
  </si>
  <si>
    <t>CUST45043</t>
  </si>
  <si>
    <t>CUST21041</t>
  </si>
  <si>
    <t>CUST97480</t>
  </si>
  <si>
    <t>CUST43146</t>
  </si>
  <si>
    <t>CUST31346</t>
  </si>
  <si>
    <t>CUST59650</t>
  </si>
  <si>
    <t>CUST22280</t>
  </si>
  <si>
    <t>CUST93995</t>
  </si>
  <si>
    <t>CUST32932</t>
  </si>
  <si>
    <t>CUST80386</t>
  </si>
  <si>
    <t>CUST62596</t>
  </si>
  <si>
    <t>CUST13157</t>
  </si>
  <si>
    <t>CUST29856</t>
  </si>
  <si>
    <t>CUST18888</t>
  </si>
  <si>
    <t>CUST18291</t>
  </si>
  <si>
    <t>CUST34612</t>
  </si>
  <si>
    <t>CUST32607</t>
  </si>
  <si>
    <t>CUST82494</t>
  </si>
  <si>
    <t>CUST31659</t>
  </si>
  <si>
    <t>CUST51026</t>
  </si>
  <si>
    <t>CUST85245</t>
  </si>
  <si>
    <t>CUST62373</t>
  </si>
  <si>
    <t>CUST52320</t>
  </si>
  <si>
    <t>CUST80036</t>
  </si>
  <si>
    <t>CUST11849</t>
  </si>
  <si>
    <t>CUST77408</t>
  </si>
  <si>
    <t>CUST76175</t>
  </si>
  <si>
    <t>CUST75156</t>
  </si>
  <si>
    <t>CUST57022</t>
  </si>
  <si>
    <t>CUST22268</t>
  </si>
  <si>
    <t>CUST52734</t>
  </si>
  <si>
    <t>CUST70578</t>
  </si>
  <si>
    <t>CUST95700</t>
  </si>
  <si>
    <t>CUST39636</t>
  </si>
  <si>
    <t>CUST29894</t>
  </si>
  <si>
    <t>CUST18619</t>
  </si>
  <si>
    <t>CUST96362</t>
  </si>
  <si>
    <t>CUST92378</t>
  </si>
  <si>
    <t>CUST89257</t>
  </si>
  <si>
    <t>CUST73852</t>
  </si>
  <si>
    <t>CUST58386</t>
  </si>
  <si>
    <t>CUST16228</t>
  </si>
  <si>
    <t>CUST19246</t>
  </si>
  <si>
    <t>CUST11141</t>
  </si>
  <si>
    <t>CUST30925</t>
  </si>
  <si>
    <t>CUST91686</t>
  </si>
  <si>
    <t>CUST79936</t>
  </si>
  <si>
    <t>CUST79270</t>
  </si>
  <si>
    <t>CUST25806</t>
  </si>
  <si>
    <t>CUST25235</t>
  </si>
  <si>
    <t>CUST43179</t>
  </si>
  <si>
    <t>CUST11234</t>
  </si>
  <si>
    <t>CUST57121</t>
  </si>
  <si>
    <t>CUST76164</t>
  </si>
  <si>
    <t>CUST75442</t>
  </si>
  <si>
    <t>CUST78788</t>
  </si>
  <si>
    <t>CUST79878</t>
  </si>
  <si>
    <t>CUST58595</t>
  </si>
  <si>
    <t>CUST30709</t>
  </si>
  <si>
    <t>CUST69552</t>
  </si>
  <si>
    <t>CUST84489</t>
  </si>
  <si>
    <t>CUST57029</t>
  </si>
  <si>
    <t>CUST96852</t>
  </si>
  <si>
    <t>CUST46243</t>
  </si>
  <si>
    <t>CUST19207</t>
  </si>
  <si>
    <t>CUST15380</t>
  </si>
  <si>
    <t>CUST60165</t>
  </si>
  <si>
    <t>CUST68450</t>
  </si>
  <si>
    <t>CUST64837</t>
  </si>
  <si>
    <t>CUST69846</t>
  </si>
  <si>
    <t>CUST90429</t>
  </si>
  <si>
    <t>CUST46884</t>
  </si>
  <si>
    <t>CUST52527</t>
  </si>
  <si>
    <t>CUST96283</t>
  </si>
  <si>
    <t>CUST99393</t>
  </si>
  <si>
    <t>CUST88614</t>
  </si>
  <si>
    <t>CUST67996</t>
  </si>
  <si>
    <t>CUST41306</t>
  </si>
  <si>
    <t>CUST98734</t>
  </si>
  <si>
    <t>CUST25224</t>
  </si>
  <si>
    <t>CUST26388</t>
  </si>
  <si>
    <t>CUST11324</t>
  </si>
  <si>
    <t>CUST57444</t>
  </si>
  <si>
    <t>CUST42362</t>
  </si>
  <si>
    <t>CUST68286</t>
  </si>
  <si>
    <t>CUST27990</t>
  </si>
  <si>
    <t>CUST73118</t>
  </si>
  <si>
    <t>CUST56160</t>
  </si>
  <si>
    <t>CUST15916</t>
  </si>
  <si>
    <t>CUST96683</t>
  </si>
  <si>
    <t>CUST13540</t>
  </si>
  <si>
    <t>CUST15172</t>
  </si>
  <si>
    <t>CUST49382</t>
  </si>
  <si>
    <t>CUST78886</t>
  </si>
  <si>
    <t>CUST98893</t>
  </si>
  <si>
    <t>CUST26851</t>
  </si>
  <si>
    <t>CUST23080</t>
  </si>
  <si>
    <t>CUST77680</t>
  </si>
  <si>
    <t>CUST22080</t>
  </si>
  <si>
    <t>CUST36084</t>
  </si>
  <si>
    <t>CUST19248</t>
  </si>
  <si>
    <t>CUST74799</t>
  </si>
  <si>
    <t>CUST18516</t>
  </si>
  <si>
    <t>CUST12469</t>
  </si>
  <si>
    <t>CUST39152</t>
  </si>
  <si>
    <t>CUST54625</t>
  </si>
  <si>
    <t>CUST44783</t>
  </si>
  <si>
    <t>CUST13172</t>
  </si>
  <si>
    <t>CUST85973</t>
  </si>
  <si>
    <t>CUST41551</t>
  </si>
  <si>
    <t>CUST82992</t>
  </si>
  <si>
    <t>CUST60652</t>
  </si>
  <si>
    <t>CUST55713</t>
  </si>
  <si>
    <t>CUST92463</t>
  </si>
  <si>
    <t>CUST24072</t>
  </si>
  <si>
    <t>CUST91817</t>
  </si>
  <si>
    <t>CUST72677</t>
  </si>
  <si>
    <t>CUST22744</t>
  </si>
  <si>
    <t>CUST14545</t>
  </si>
  <si>
    <t>CUST90403</t>
  </si>
  <si>
    <t>CUST98065</t>
  </si>
  <si>
    <t>CUST85179</t>
  </si>
  <si>
    <t>CUST95001</t>
  </si>
  <si>
    <t>CUST28228</t>
  </si>
  <si>
    <t>CUST51081</t>
  </si>
  <si>
    <t>CUST64392</t>
  </si>
  <si>
    <t>CUST21060</t>
  </si>
  <si>
    <t>CUST59427</t>
  </si>
  <si>
    <t>CUST36587</t>
  </si>
  <si>
    <t>CUST28728</t>
  </si>
  <si>
    <t>CUST99480</t>
  </si>
  <si>
    <t>CUST93338</t>
  </si>
  <si>
    <t>CUST36072</t>
  </si>
  <si>
    <t>CUST68611</t>
  </si>
  <si>
    <t>CUST80975</t>
  </si>
  <si>
    <t>CUST56324</t>
  </si>
  <si>
    <t>CUST66750</t>
  </si>
  <si>
    <t>CUST95801</t>
  </si>
  <si>
    <t>CUST20046</t>
  </si>
  <si>
    <t>CUST29419</t>
  </si>
  <si>
    <t>CUST82974</t>
  </si>
  <si>
    <t>CUST95582</t>
  </si>
  <si>
    <t>CUST72064</t>
  </si>
  <si>
    <t>CUST40508</t>
  </si>
  <si>
    <t>CUST89446</t>
  </si>
  <si>
    <t>CUST20628</t>
  </si>
  <si>
    <t>CUST95202</t>
  </si>
  <si>
    <t>CUST57501</t>
  </si>
  <si>
    <t>CUST79552</t>
  </si>
  <si>
    <t>CUST54179</t>
  </si>
  <si>
    <t>CUST26777</t>
  </si>
  <si>
    <t>CUST49072</t>
  </si>
  <si>
    <t>CUST49262</t>
  </si>
  <si>
    <t>CUST28830</t>
  </si>
  <si>
    <t>CUST51077</t>
  </si>
  <si>
    <t>CUST91324</t>
  </si>
  <si>
    <t>CUST50998</t>
  </si>
  <si>
    <t>CUST78544</t>
  </si>
  <si>
    <t>CUST44480</t>
  </si>
  <si>
    <t>CUST24456</t>
  </si>
  <si>
    <t>CUST47316</t>
  </si>
  <si>
    <t>CUST74022</t>
  </si>
  <si>
    <t>CUST25884</t>
  </si>
  <si>
    <t>CUST23623</t>
  </si>
  <si>
    <t>CUST47799</t>
  </si>
  <si>
    <t>CUST44107</t>
  </si>
  <si>
    <t>CUST85891</t>
  </si>
  <si>
    <t>CUST94925</t>
  </si>
  <si>
    <t>CUST42564</t>
  </si>
  <si>
    <t>CUST28780</t>
  </si>
  <si>
    <t>CUST91114</t>
  </si>
  <si>
    <t>CUST23245</t>
  </si>
  <si>
    <t>CUST75904</t>
  </si>
  <si>
    <t>CUST34922</t>
  </si>
  <si>
    <t>CUST47783</t>
  </si>
  <si>
    <t>CUST56630</t>
  </si>
  <si>
    <t>CUST83205</t>
  </si>
  <si>
    <t>CUST38656</t>
  </si>
  <si>
    <t>CUST82499</t>
  </si>
  <si>
    <t>CUST55204</t>
  </si>
  <si>
    <t>CUST54220</t>
  </si>
  <si>
    <t>CUST90571</t>
  </si>
  <si>
    <t>CUST81184</t>
  </si>
  <si>
    <t>CUST48880</t>
  </si>
  <si>
    <t>CUST35338</t>
  </si>
  <si>
    <t>CUST42694</t>
  </si>
  <si>
    <t>CUST38015</t>
  </si>
  <si>
    <t>CUST46393</t>
  </si>
  <si>
    <t>CUST33289</t>
  </si>
  <si>
    <t>CUST59020</t>
  </si>
  <si>
    <t>CUST94766</t>
  </si>
  <si>
    <t>CUST68861</t>
  </si>
  <si>
    <t>CUST86677</t>
  </si>
  <si>
    <t>CUST64095</t>
  </si>
  <si>
    <t>CUST37791</t>
  </si>
  <si>
    <t>CUST94750</t>
  </si>
  <si>
    <t>CUST36877</t>
  </si>
  <si>
    <t>CUST54251</t>
  </si>
  <si>
    <t>CUST68749</t>
  </si>
  <si>
    <t>CUST94202</t>
  </si>
  <si>
    <t>CUST39169</t>
  </si>
  <si>
    <t>CUST81820</t>
  </si>
  <si>
    <t>CUST69199</t>
  </si>
  <si>
    <t>CUST53955</t>
  </si>
  <si>
    <t>CUST55587</t>
  </si>
  <si>
    <t>CUST76801</t>
  </si>
  <si>
    <t>CUST89205</t>
  </si>
  <si>
    <t>CUST92415</t>
  </si>
  <si>
    <t>CUST86560</t>
  </si>
  <si>
    <t>CUST39179</t>
  </si>
  <si>
    <t>CUST39392</t>
  </si>
  <si>
    <t>CUST63046</t>
  </si>
  <si>
    <t>CUST29981</t>
  </si>
  <si>
    <t>CUST29282</t>
  </si>
  <si>
    <t>CUST22516</t>
  </si>
  <si>
    <t>CUST33159</t>
  </si>
  <si>
    <t>CUST89389</t>
  </si>
  <si>
    <t>CUST47205</t>
  </si>
  <si>
    <t>CUST64382</t>
  </si>
  <si>
    <t>CUST48706</t>
  </si>
  <si>
    <t>CUST97929</t>
  </si>
  <si>
    <t>CUST77124</t>
  </si>
  <si>
    <t>CUST12006</t>
  </si>
  <si>
    <t>CUST42764</t>
  </si>
  <si>
    <t>CUST85560</t>
  </si>
  <si>
    <t>CUST14268</t>
  </si>
  <si>
    <t>CUST57771</t>
  </si>
  <si>
    <t>CUST30158</t>
  </si>
  <si>
    <t>CUST54348</t>
  </si>
  <si>
    <t>CUST33492</t>
  </si>
  <si>
    <t>CUST82335</t>
  </si>
  <si>
    <t>CUST83845</t>
  </si>
  <si>
    <t>CUST36232</t>
  </si>
  <si>
    <t>CUST82585</t>
  </si>
  <si>
    <t>CUST57608</t>
  </si>
  <si>
    <t>CUST63092</t>
  </si>
  <si>
    <t>CUST70250</t>
  </si>
  <si>
    <t>CUST33225</t>
  </si>
  <si>
    <t>CUST37081</t>
  </si>
  <si>
    <t>CUST88806</t>
  </si>
  <si>
    <t>CUST10360</t>
  </si>
  <si>
    <t>CUST27942</t>
  </si>
  <si>
    <t>CUST66813</t>
  </si>
  <si>
    <t>CUST70678</t>
  </si>
  <si>
    <t>CUST32985</t>
  </si>
  <si>
    <t>CUST71601</t>
  </si>
  <si>
    <t>CUST80746</t>
  </si>
  <si>
    <t>CUST47422</t>
  </si>
  <si>
    <t>CUST25037</t>
  </si>
  <si>
    <t>CUST59614</t>
  </si>
  <si>
    <t>CUST28925</t>
  </si>
  <si>
    <t>CUST25510</t>
  </si>
  <si>
    <t>CUST40835</t>
  </si>
  <si>
    <t>CUST40473</t>
  </si>
  <si>
    <t>CUST46260</t>
  </si>
  <si>
    <t>CUST91961</t>
  </si>
  <si>
    <t>CUST61722</t>
  </si>
  <si>
    <t>CUST50278</t>
  </si>
  <si>
    <t>CUST48285</t>
  </si>
  <si>
    <t>CUST44946</t>
  </si>
  <si>
    <t>CUST95787</t>
  </si>
  <si>
    <t>CUST36463</t>
  </si>
  <si>
    <t>CUST98741</t>
  </si>
  <si>
    <t>CUST65300</t>
  </si>
  <si>
    <t>CUST83907</t>
  </si>
  <si>
    <t>CUST18821</t>
  </si>
  <si>
    <t>CUST74048</t>
  </si>
  <si>
    <t>CUST39773</t>
  </si>
  <si>
    <t>CUST85011</t>
  </si>
  <si>
    <t>CUST17270</t>
  </si>
  <si>
    <t>CUST56747</t>
  </si>
  <si>
    <t>CUST26450</t>
  </si>
  <si>
    <t>CUST66581</t>
  </si>
  <si>
    <t>CUST60896</t>
  </si>
  <si>
    <t>CUST40818</t>
  </si>
  <si>
    <t>CUST58437</t>
  </si>
  <si>
    <t>CUST27474</t>
  </si>
  <si>
    <t>CUST99759</t>
  </si>
  <si>
    <t>CUST17174</t>
  </si>
  <si>
    <t>CUST18877</t>
  </si>
  <si>
    <t>CUST19041</t>
  </si>
  <si>
    <t>CUST97674</t>
  </si>
  <si>
    <t>CUST51399</t>
  </si>
  <si>
    <t>CUST76527</t>
  </si>
  <si>
    <t>CUST16552</t>
  </si>
  <si>
    <t>CUST76953</t>
  </si>
  <si>
    <t>CUST57897</t>
  </si>
  <si>
    <t>CUST15901</t>
  </si>
  <si>
    <t>CUST69185</t>
  </si>
  <si>
    <t>CUST32729</t>
  </si>
  <si>
    <t>CUST11268</t>
  </si>
  <si>
    <t>CUST29028</t>
  </si>
  <si>
    <t>CUST59137</t>
  </si>
  <si>
    <t>CUST87894</t>
  </si>
  <si>
    <t>CUST17180</t>
  </si>
  <si>
    <t>CUST68115</t>
  </si>
  <si>
    <t>CUST10185</t>
  </si>
  <si>
    <t>CUST98215</t>
  </si>
  <si>
    <t>CUST80592</t>
  </si>
  <si>
    <t>CUST51767</t>
  </si>
  <si>
    <t>CUST33481</t>
  </si>
  <si>
    <t>CUST65657</t>
  </si>
  <si>
    <t>CUST67113</t>
  </si>
  <si>
    <t>CUST29885</t>
  </si>
  <si>
    <t>CUST83773</t>
  </si>
  <si>
    <t>CUST95175</t>
  </si>
  <si>
    <t>CUST93253</t>
  </si>
  <si>
    <t>CUST88742</t>
  </si>
  <si>
    <t>CUST81420</t>
  </si>
  <si>
    <t>CUST98173</t>
  </si>
  <si>
    <t>CUST20720</t>
  </si>
  <si>
    <t>CUST51204</t>
  </si>
  <si>
    <t>CUST47327</t>
  </si>
  <si>
    <t>CUST56869</t>
  </si>
  <si>
    <t>CUST59901</t>
  </si>
  <si>
    <t>CUST53317</t>
  </si>
  <si>
    <t>CUST45675</t>
  </si>
  <si>
    <t>CUST21645</t>
  </si>
  <si>
    <t>CUST92831</t>
  </si>
  <si>
    <t>CUST71777</t>
  </si>
  <si>
    <t>CUST99088</t>
  </si>
  <si>
    <t>CUST89545</t>
  </si>
  <si>
    <t>CUST61333</t>
  </si>
  <si>
    <t>CUST10389</t>
  </si>
  <si>
    <t>CUST79514</t>
  </si>
  <si>
    <t>CUST57753</t>
  </si>
  <si>
    <t>CUST57584</t>
  </si>
  <si>
    <t>CUST84644</t>
  </si>
  <si>
    <t>CUST52304</t>
  </si>
  <si>
    <t>CUST81682</t>
  </si>
  <si>
    <t>CUST60238</t>
  </si>
  <si>
    <t>CUST65621</t>
  </si>
  <si>
    <t>CUST99102</t>
  </si>
  <si>
    <t>CUST40268</t>
  </si>
  <si>
    <t>CUST27803</t>
  </si>
  <si>
    <t>CUST52109</t>
  </si>
  <si>
    <t>CUST88156</t>
  </si>
  <si>
    <t>CUST64437</t>
  </si>
  <si>
    <t>CUST97011</t>
  </si>
  <si>
    <t>CUST30745</t>
  </si>
  <si>
    <t>CUST60769</t>
  </si>
  <si>
    <t>CUST31835</t>
  </si>
  <si>
    <t>CUST53813</t>
  </si>
  <si>
    <t>CUST66415</t>
  </si>
  <si>
    <t>CUST92897</t>
  </si>
  <si>
    <t>CUST14081</t>
  </si>
  <si>
    <t>CUST63815</t>
  </si>
  <si>
    <t>CUST75543</t>
  </si>
  <si>
    <t>CUST32346</t>
  </si>
  <si>
    <t>CUST27348</t>
  </si>
  <si>
    <t>CUST59551</t>
  </si>
  <si>
    <t>CUST74754</t>
  </si>
  <si>
    <t>CUST53709</t>
  </si>
  <si>
    <t>CUST47462</t>
  </si>
  <si>
    <t>CUST32934</t>
  </si>
  <si>
    <t>CUST41121</t>
  </si>
  <si>
    <t>CUST31983</t>
  </si>
  <si>
    <t>CUST20835</t>
  </si>
  <si>
    <t>CUST82354</t>
  </si>
  <si>
    <t>CUST27819</t>
  </si>
  <si>
    <t>CUST69432</t>
  </si>
  <si>
    <t>CUST94391</t>
  </si>
  <si>
    <t>CUST97134</t>
  </si>
  <si>
    <t>CUST54351</t>
  </si>
  <si>
    <t>CUST55741</t>
  </si>
  <si>
    <t>CUST67021</t>
  </si>
  <si>
    <t>CUST86105</t>
  </si>
  <si>
    <t>CUST99905</t>
  </si>
  <si>
    <t>CUST61857</t>
  </si>
  <si>
    <t>CUST18119</t>
  </si>
  <si>
    <t>CUST65236</t>
  </si>
  <si>
    <t>CUST17807</t>
  </si>
  <si>
    <t>CUST31134</t>
  </si>
  <si>
    <t>CUST86026</t>
  </si>
  <si>
    <t>CUST31158</t>
  </si>
  <si>
    <t>CUST11147</t>
  </si>
  <si>
    <t>CUST90234</t>
  </si>
  <si>
    <t>CUST33219</t>
  </si>
  <si>
    <t>CUST64472</t>
  </si>
  <si>
    <t>CUST60520</t>
  </si>
  <si>
    <t>CUST70942</t>
  </si>
  <si>
    <t>CUST85586</t>
  </si>
  <si>
    <t>CUST83524</t>
  </si>
  <si>
    <t>CUST31866</t>
  </si>
  <si>
    <t>CUST60032</t>
  </si>
  <si>
    <t>CUST27788</t>
  </si>
  <si>
    <t>CUST67149</t>
  </si>
  <si>
    <t>CUST76128</t>
  </si>
  <si>
    <t>CUST89964</t>
  </si>
  <si>
    <t>CUST41547</t>
  </si>
  <si>
    <t>CUST26877</t>
  </si>
  <si>
    <t>CUST10083</t>
  </si>
  <si>
    <t>CUST67560</t>
  </si>
  <si>
    <t>CUST28696</t>
  </si>
  <si>
    <t>CUST34201</t>
  </si>
  <si>
    <t>CUST70408</t>
  </si>
  <si>
    <t>CUST58341</t>
  </si>
  <si>
    <t>CUST66256</t>
  </si>
  <si>
    <t>CUST20080</t>
  </si>
  <si>
    <t>CUST91141</t>
  </si>
  <si>
    <t>CUST22389</t>
  </si>
  <si>
    <t>CUST35876</t>
  </si>
  <si>
    <t>CUST94978</t>
  </si>
  <si>
    <t>CUST84658</t>
  </si>
  <si>
    <t>CUST15703</t>
  </si>
  <si>
    <t>CUST23045</t>
  </si>
  <si>
    <t>CUST43438</t>
  </si>
  <si>
    <t>CUST15106</t>
  </si>
  <si>
    <t>CUST54945</t>
  </si>
  <si>
    <t>CUST91544</t>
  </si>
  <si>
    <t>CUST70642</t>
  </si>
  <si>
    <t>CUST26955</t>
  </si>
  <si>
    <t>CUST89788</t>
  </si>
  <si>
    <t>CUST16130</t>
  </si>
  <si>
    <t>CUST42148</t>
  </si>
  <si>
    <t>CUST61575</t>
  </si>
  <si>
    <t>CUST80931</t>
  </si>
  <si>
    <t>CUST64702</t>
  </si>
  <si>
    <t>CUST79093</t>
  </si>
  <si>
    <t>CUST59597</t>
  </si>
  <si>
    <t>CUST54472</t>
  </si>
  <si>
    <t>CUST62262</t>
  </si>
  <si>
    <t>CUST68457</t>
  </si>
  <si>
    <t>CUST63488</t>
  </si>
  <si>
    <t>CUST31021</t>
  </si>
  <si>
    <t>CUST66817</t>
  </si>
  <si>
    <t>CUST88995</t>
  </si>
  <si>
    <t>CUST22153</t>
  </si>
  <si>
    <t>CUST52065</t>
  </si>
  <si>
    <t>CUST65568</t>
  </si>
  <si>
    <t>CUST20065</t>
  </si>
  <si>
    <t>CUST30660</t>
  </si>
  <si>
    <t>CUST14625</t>
  </si>
  <si>
    <t>CUST55681</t>
  </si>
  <si>
    <t>CUST54785</t>
  </si>
  <si>
    <t>CUST56609</t>
  </si>
  <si>
    <t>CUST68912</t>
  </si>
  <si>
    <t>CUST63287</t>
  </si>
  <si>
    <t>CUST76167</t>
  </si>
  <si>
    <t>CUST82841</t>
  </si>
  <si>
    <t>CUST12761</t>
  </si>
  <si>
    <t>CUST94657</t>
  </si>
  <si>
    <t>CUST71445</t>
  </si>
  <si>
    <t>CUST57212</t>
  </si>
  <si>
    <t>CUST13597</t>
  </si>
  <si>
    <t>CUST89914</t>
  </si>
  <si>
    <t>CUST21651</t>
  </si>
  <si>
    <t>CUST60729</t>
  </si>
  <si>
    <t>CUST33247</t>
  </si>
  <si>
    <t>CUST14422</t>
  </si>
  <si>
    <t>CUST46566</t>
  </si>
  <si>
    <t>CUST58196</t>
  </si>
  <si>
    <t>CUST41557</t>
  </si>
  <si>
    <t>CUST29519</t>
  </si>
  <si>
    <t>CUST86196</t>
  </si>
  <si>
    <t>CUST99380</t>
  </si>
  <si>
    <t>CUST53257</t>
  </si>
  <si>
    <t>CUST77342</t>
  </si>
  <si>
    <t>CUST69359</t>
  </si>
  <si>
    <t>CUST59836</t>
  </si>
  <si>
    <t>CUST85887</t>
  </si>
  <si>
    <t>CUST27773</t>
  </si>
  <si>
    <t>CUST86556</t>
  </si>
  <si>
    <t>CUST57375</t>
  </si>
  <si>
    <t>CUST53288</t>
  </si>
  <si>
    <t>CUST60118</t>
  </si>
  <si>
    <t>CUST64847</t>
  </si>
  <si>
    <t>CUST88744</t>
  </si>
  <si>
    <t>CUST22879</t>
  </si>
  <si>
    <t>CUST64543</t>
  </si>
  <si>
    <t>CUST68013</t>
  </si>
  <si>
    <t>CUST94983</t>
  </si>
  <si>
    <t>CUST24083</t>
  </si>
  <si>
    <t>CUST98646</t>
  </si>
  <si>
    <t>CUST22388</t>
  </si>
  <si>
    <t>CUST24778</t>
  </si>
  <si>
    <t>CUST21211</t>
  </si>
  <si>
    <t>CUST24492</t>
  </si>
  <si>
    <t>CUST18277</t>
  </si>
  <si>
    <t>CUST52833</t>
  </si>
  <si>
    <t>CUST62368</t>
  </si>
  <si>
    <t>CUST96602</t>
  </si>
  <si>
    <t>CUST51241</t>
  </si>
  <si>
    <t>CUST51343</t>
  </si>
  <si>
    <t>CUST85302</t>
  </si>
  <si>
    <t>CUST49076</t>
  </si>
  <si>
    <t>CUST43753</t>
  </si>
  <si>
    <t>CUST58070</t>
  </si>
  <si>
    <t>CUST56011</t>
  </si>
  <si>
    <t>CUST33371</t>
  </si>
  <si>
    <t>CUST23001</t>
  </si>
  <si>
    <t>CUST33393</t>
  </si>
  <si>
    <t>CUST64060</t>
  </si>
  <si>
    <t>CUST17256</t>
  </si>
  <si>
    <t>CUST96969</t>
  </si>
  <si>
    <t>CUST88940</t>
  </si>
  <si>
    <t>CUST78933</t>
  </si>
  <si>
    <t>CUST58254</t>
  </si>
  <si>
    <t>CUST78721</t>
  </si>
  <si>
    <t>CUST71269</t>
  </si>
  <si>
    <t>CUST69134</t>
  </si>
  <si>
    <t>CUST27547</t>
  </si>
  <si>
    <t>CUST57356</t>
  </si>
  <si>
    <t>CUST80616</t>
  </si>
  <si>
    <t>CUST94268</t>
  </si>
  <si>
    <t>CUST99988</t>
  </si>
  <si>
    <t>CUST15955</t>
  </si>
  <si>
    <t>CUST96879</t>
  </si>
  <si>
    <t>CUST45597</t>
  </si>
  <si>
    <t>CUST95827</t>
  </si>
  <si>
    <t>CUST10179</t>
  </si>
  <si>
    <t>CUST38152</t>
  </si>
  <si>
    <t>CUST69114</t>
  </si>
  <si>
    <t>CUST57899</t>
  </si>
  <si>
    <t>CUST82669</t>
  </si>
  <si>
    <t>CUST91789</t>
  </si>
  <si>
    <t>CUST57027</t>
  </si>
  <si>
    <t>CUST86392</t>
  </si>
  <si>
    <t>CUST77293</t>
  </si>
  <si>
    <t>CUST23761</t>
  </si>
  <si>
    <t>CUST42248</t>
  </si>
  <si>
    <t>CUST21420</t>
  </si>
  <si>
    <t>CUST45533</t>
  </si>
  <si>
    <t>CUST27461</t>
  </si>
  <si>
    <t>CUST72654</t>
  </si>
  <si>
    <t>CUST93236</t>
  </si>
  <si>
    <t>CUST65482</t>
  </si>
  <si>
    <t>CUST41311</t>
  </si>
  <si>
    <t>CUST57140</t>
  </si>
  <si>
    <t>CUST79845</t>
  </si>
  <si>
    <t>CUST25645</t>
  </si>
  <si>
    <t>CUST81042</t>
  </si>
  <si>
    <t>CUST86324</t>
  </si>
  <si>
    <t>CUST46986</t>
  </si>
  <si>
    <t>CUST68660</t>
  </si>
  <si>
    <t>CUST41295</t>
  </si>
  <si>
    <t>CUST75395</t>
  </si>
  <si>
    <t>CUST80589</t>
  </si>
  <si>
    <t>CUST63728</t>
  </si>
  <si>
    <t>CUST66574</t>
  </si>
  <si>
    <t>CUST69830</t>
  </si>
  <si>
    <t>CUST77626</t>
  </si>
  <si>
    <t>CUST98941</t>
  </si>
  <si>
    <t>CUST19375</t>
  </si>
  <si>
    <t>CUST85349</t>
  </si>
  <si>
    <t>CUST38162</t>
  </si>
  <si>
    <t>CUST64560</t>
  </si>
  <si>
    <t>CUST59446</t>
  </si>
  <si>
    <t>CUST89387</t>
  </si>
  <si>
    <t>CUST91656</t>
  </si>
  <si>
    <t>CUST64920</t>
  </si>
  <si>
    <t>CUST83116</t>
  </si>
  <si>
    <t>CUST86961</t>
  </si>
  <si>
    <t>CUST46282</t>
  </si>
  <si>
    <t>CUST21889</t>
  </si>
  <si>
    <t>CUST79377</t>
  </si>
  <si>
    <t>CUST51671</t>
  </si>
  <si>
    <t>CUST44448</t>
  </si>
  <si>
    <t>CUST26945</t>
  </si>
  <si>
    <t>CUST95398</t>
  </si>
  <si>
    <t>CUST42984</t>
  </si>
  <si>
    <t>CUST12476</t>
  </si>
  <si>
    <t>CUST30840</t>
  </si>
  <si>
    <t>CUST86674</t>
  </si>
  <si>
    <t>CUST45676</t>
  </si>
  <si>
    <t>CUST42413</t>
  </si>
  <si>
    <t>CUST15790</t>
  </si>
  <si>
    <t>CUST51907</t>
  </si>
  <si>
    <t>CUST60027</t>
  </si>
  <si>
    <t>CUST16129</t>
  </si>
  <si>
    <t>CUST34834</t>
  </si>
  <si>
    <t>CUST92701</t>
  </si>
  <si>
    <t>CUST81944</t>
  </si>
  <si>
    <t>CUST46014</t>
  </si>
  <si>
    <t>CUST54576</t>
  </si>
  <si>
    <t>CUST12450</t>
  </si>
  <si>
    <t>CUST10777</t>
  </si>
  <si>
    <t>CUST84829</t>
  </si>
  <si>
    <t>CUST22692</t>
  </si>
  <si>
    <t>CUST54961</t>
  </si>
  <si>
    <t>CUST73635</t>
  </si>
  <si>
    <t>CUST62871</t>
  </si>
  <si>
    <t>CUST12896</t>
  </si>
  <si>
    <t>CUST50560</t>
  </si>
  <si>
    <t>CUST65038</t>
  </si>
  <si>
    <t>CUST14090</t>
  </si>
  <si>
    <t>CUST72400</t>
  </si>
  <si>
    <t>CUST34857</t>
  </si>
  <si>
    <t>CUST65548</t>
  </si>
  <si>
    <t>CUST27112</t>
  </si>
  <si>
    <t>CUST10697</t>
  </si>
  <si>
    <t>CUST85903</t>
  </si>
  <si>
    <t>CUST14458</t>
  </si>
  <si>
    <t>CUST89789</t>
  </si>
  <si>
    <t>CUST40317</t>
  </si>
  <si>
    <t>CUST86239</t>
  </si>
  <si>
    <t>CUST46318</t>
  </si>
  <si>
    <t>CUST67735</t>
  </si>
  <si>
    <t>CUST39444</t>
  </si>
  <si>
    <t>CUST71035</t>
  </si>
  <si>
    <t>CUST98558</t>
  </si>
  <si>
    <t>CUST39136</t>
  </si>
  <si>
    <t>CUST55546</t>
  </si>
  <si>
    <t>CUST33877</t>
  </si>
  <si>
    <t>CUST88978</t>
  </si>
  <si>
    <t>CUST56841</t>
  </si>
  <si>
    <t>CUST52377</t>
  </si>
  <si>
    <t>CUST93106</t>
  </si>
  <si>
    <t>CUST41372</t>
  </si>
  <si>
    <t>CUST15124</t>
  </si>
  <si>
    <t>CUST10687</t>
  </si>
  <si>
    <t>CUST92422</t>
  </si>
  <si>
    <t>CUST16612</t>
  </si>
  <si>
    <t>CUST53563</t>
  </si>
  <si>
    <t>CUST29907</t>
  </si>
  <si>
    <t>CUST78140</t>
  </si>
  <si>
    <t>CUST23879</t>
  </si>
  <si>
    <t>CUST14166</t>
  </si>
  <si>
    <t>CUST68785</t>
  </si>
  <si>
    <t>CUST36726</t>
  </si>
  <si>
    <t>CUST45666</t>
  </si>
  <si>
    <t>CUST42226</t>
  </si>
  <si>
    <t>CUST88168</t>
  </si>
  <si>
    <t>CUST55351</t>
  </si>
  <si>
    <t>CUST97418</t>
  </si>
  <si>
    <t>CUST69118</t>
  </si>
  <si>
    <t>CUST39925</t>
  </si>
  <si>
    <t>CUST98537</t>
  </si>
  <si>
    <t>CUST89333</t>
  </si>
  <si>
    <t>CUST32412</t>
  </si>
  <si>
    <t>CUST34676</t>
  </si>
  <si>
    <t>CUST52813</t>
  </si>
  <si>
    <t>CUST75585</t>
  </si>
  <si>
    <t>CUST91620</t>
  </si>
  <si>
    <t>CUST37897</t>
  </si>
  <si>
    <t>CUST92549</t>
  </si>
  <si>
    <t>CUST11964</t>
  </si>
  <si>
    <t>CUST89866</t>
  </si>
  <si>
    <t>CUST97347</t>
  </si>
  <si>
    <t>CUST99891</t>
  </si>
  <si>
    <t>CUST40841</t>
  </si>
  <si>
    <t>CUST48142</t>
  </si>
  <si>
    <t>CUST90616</t>
  </si>
  <si>
    <t>CUST38950</t>
  </si>
  <si>
    <t>CUST56154</t>
  </si>
  <si>
    <t>CUST67107</t>
  </si>
  <si>
    <t>CUST92615</t>
  </si>
  <si>
    <t>CUST95795</t>
  </si>
  <si>
    <t>CUST61661</t>
  </si>
  <si>
    <t>CUST13878</t>
  </si>
  <si>
    <t>CUST39737</t>
  </si>
  <si>
    <t>CUST17889</t>
  </si>
  <si>
    <t>CUST30255</t>
  </si>
  <si>
    <t>CUST35391</t>
  </si>
  <si>
    <t>CUST44492</t>
  </si>
  <si>
    <t>CUST90733</t>
  </si>
  <si>
    <t>CUST12979</t>
  </si>
  <si>
    <t>CUST66356</t>
  </si>
  <si>
    <t>CUST17812</t>
  </si>
  <si>
    <t>CUST47175</t>
  </si>
  <si>
    <t>CUST39843</t>
  </si>
  <si>
    <t>CUST26173</t>
  </si>
  <si>
    <t>CUST36100</t>
  </si>
  <si>
    <t>CUST66230</t>
  </si>
  <si>
    <t>CUST15562</t>
  </si>
  <si>
    <t>CUST65604</t>
  </si>
  <si>
    <t>CUST34828</t>
  </si>
  <si>
    <t>CUST29873</t>
  </si>
  <si>
    <t>CUST45648</t>
  </si>
  <si>
    <t>CUST86017</t>
  </si>
  <si>
    <t>CUST25349</t>
  </si>
  <si>
    <t>CUST76371</t>
  </si>
  <si>
    <t>CUST50938</t>
  </si>
  <si>
    <t>CUST48760</t>
  </si>
  <si>
    <t>CUST98247</t>
  </si>
  <si>
    <t>CUST70612</t>
  </si>
  <si>
    <t>CUST35696</t>
  </si>
  <si>
    <t>CUST82851</t>
  </si>
  <si>
    <t>CUST77060</t>
  </si>
  <si>
    <t>CUST66042</t>
  </si>
  <si>
    <t>CUST80113</t>
  </si>
  <si>
    <t>CUST11155</t>
  </si>
  <si>
    <t>CUST92796</t>
  </si>
  <si>
    <t>CUST19457</t>
  </si>
  <si>
    <t>CUST19417</t>
  </si>
  <si>
    <t>CUST47787</t>
  </si>
  <si>
    <t>CUST77602</t>
  </si>
  <si>
    <t>CUST12699</t>
  </si>
  <si>
    <t>CUST21154</t>
  </si>
  <si>
    <t>CUST55538</t>
  </si>
  <si>
    <t>CUST67226</t>
  </si>
  <si>
    <t>CUST85763</t>
  </si>
  <si>
    <t>CUST74975</t>
  </si>
  <si>
    <t>CUST82556</t>
  </si>
  <si>
    <t>CUST12070</t>
  </si>
  <si>
    <t>CUST91949</t>
  </si>
  <si>
    <t>CUST16545</t>
  </si>
  <si>
    <t>CUST94128</t>
  </si>
  <si>
    <t>CUST97582</t>
  </si>
  <si>
    <t>CUST39416</t>
  </si>
  <si>
    <t>CUST75160</t>
  </si>
  <si>
    <t>CUST96100</t>
  </si>
  <si>
    <t>CUST46093</t>
  </si>
  <si>
    <t>CUST61135</t>
  </si>
  <si>
    <t>CUST31840</t>
  </si>
  <si>
    <t>CUST64911</t>
  </si>
  <si>
    <t>CUST85489</t>
  </si>
  <si>
    <t>CUST32739</t>
  </si>
  <si>
    <t>CUST72448</t>
  </si>
  <si>
    <t>CUST80577</t>
  </si>
  <si>
    <t>CUST23467</t>
  </si>
  <si>
    <t>CUST69121</t>
  </si>
  <si>
    <t>CUST61682</t>
  </si>
  <si>
    <t>CUST70055</t>
  </si>
  <si>
    <t>CUST20455</t>
  </si>
  <si>
    <t>CUST63903</t>
  </si>
  <si>
    <t>CUST73985</t>
  </si>
  <si>
    <t>CUST52543</t>
  </si>
  <si>
    <t>CUST71275</t>
  </si>
  <si>
    <t>CUST67935</t>
  </si>
  <si>
    <t>CUST94942</t>
  </si>
  <si>
    <t>CUST17686</t>
  </si>
  <si>
    <t>CUST15742</t>
  </si>
  <si>
    <t>CUST30816</t>
  </si>
  <si>
    <t>CUST47554</t>
  </si>
  <si>
    <t>CUST82762</t>
  </si>
  <si>
    <t>CUST62524</t>
  </si>
  <si>
    <t>CUST96316</t>
  </si>
  <si>
    <t>CUST12116</t>
  </si>
  <si>
    <t>CUST93323</t>
  </si>
  <si>
    <t>CUST28492</t>
  </si>
  <si>
    <t>CUST54121</t>
  </si>
  <si>
    <t>CUST57186</t>
  </si>
  <si>
    <t>CUST53918</t>
  </si>
  <si>
    <t>CUST41915</t>
  </si>
  <si>
    <t>CUST68839</t>
  </si>
  <si>
    <t>CUST49553</t>
  </si>
  <si>
    <t>CUST60837</t>
  </si>
  <si>
    <t>CUST96091</t>
  </si>
  <si>
    <t>CUST13592</t>
  </si>
  <si>
    <t>CUST78962</t>
  </si>
  <si>
    <t>CUST50039</t>
  </si>
  <si>
    <t>CUST51948</t>
  </si>
  <si>
    <t>CUST34276</t>
  </si>
  <si>
    <t>CUST10487</t>
  </si>
  <si>
    <t>CUST50429</t>
  </si>
  <si>
    <t>CUST24122</t>
  </si>
  <si>
    <t>CUST24682</t>
  </si>
  <si>
    <t>CUST46817</t>
  </si>
  <si>
    <t>CUST46441</t>
  </si>
  <si>
    <t>CUST59272</t>
  </si>
  <si>
    <t>CUST78373</t>
  </si>
  <si>
    <t>CUST14602</t>
  </si>
  <si>
    <t>CUST15833</t>
  </si>
  <si>
    <t>CUST76078</t>
  </si>
  <si>
    <t>CUST28310</t>
  </si>
  <si>
    <t>CUST38815</t>
  </si>
  <si>
    <t>CUST12160</t>
  </si>
  <si>
    <t>CUST32279</t>
  </si>
  <si>
    <t>CUST48284</t>
  </si>
  <si>
    <t>CUST57206</t>
  </si>
  <si>
    <t>CUST91365</t>
  </si>
  <si>
    <t>CUST56574</t>
  </si>
  <si>
    <t>CUST33827</t>
  </si>
  <si>
    <t>CUST83886</t>
  </si>
  <si>
    <t>CUST48790</t>
  </si>
  <si>
    <t>CUST47732</t>
  </si>
  <si>
    <t>CUST81189</t>
  </si>
  <si>
    <t>CUST85519</t>
  </si>
  <si>
    <t>CUST59262</t>
  </si>
  <si>
    <t>CUST72534</t>
  </si>
  <si>
    <t>CUST93297</t>
  </si>
  <si>
    <t>CUST93878</t>
  </si>
  <si>
    <t>CUST97554</t>
  </si>
  <si>
    <t>CUST88029</t>
  </si>
  <si>
    <t>CUST50500</t>
  </si>
  <si>
    <t>CUST45729</t>
  </si>
  <si>
    <t>CUST88898</t>
  </si>
  <si>
    <t>CUST45241</t>
  </si>
  <si>
    <t>CUST26304</t>
  </si>
  <si>
    <t>CUST99007</t>
  </si>
  <si>
    <t>CUST10603</t>
  </si>
  <si>
    <t>CUST26598</t>
  </si>
  <si>
    <t>CUST88980</t>
  </si>
  <si>
    <t>CUST81750</t>
  </si>
  <si>
    <t>CUST19959</t>
  </si>
  <si>
    <t>CUST84699</t>
  </si>
  <si>
    <t>CUST89828</t>
  </si>
  <si>
    <t>CUST95439</t>
  </si>
  <si>
    <t>CUST19903</t>
  </si>
  <si>
    <t>CUST50432</t>
  </si>
  <si>
    <t>CUST14390</t>
  </si>
  <si>
    <t>CUST33535</t>
  </si>
  <si>
    <t>CUST92660</t>
  </si>
  <si>
    <t>CUST87205</t>
  </si>
  <si>
    <t>CUST90264</t>
  </si>
  <si>
    <t>CUST52111</t>
  </si>
  <si>
    <t>CUST87379</t>
  </si>
  <si>
    <t>CUST92599</t>
  </si>
  <si>
    <t>CUST87327</t>
  </si>
  <si>
    <t>CUST64134</t>
  </si>
  <si>
    <t>CUST73348</t>
  </si>
  <si>
    <t>CUST15596</t>
  </si>
  <si>
    <t>CUST10969</t>
  </si>
  <si>
    <t>CUST39834</t>
  </si>
  <si>
    <t>CUST68331</t>
  </si>
  <si>
    <t>CUST68656</t>
  </si>
  <si>
    <t>CUST83637</t>
  </si>
  <si>
    <t>CUST25434</t>
  </si>
  <si>
    <t>CUST10429</t>
  </si>
  <si>
    <t>CUST73296</t>
  </si>
  <si>
    <t>CUST50267</t>
  </si>
  <si>
    <t>CUST55442</t>
  </si>
  <si>
    <t>CUST82547</t>
  </si>
  <si>
    <t>CUST41172</t>
  </si>
  <si>
    <t>CUST65046</t>
  </si>
  <si>
    <t>CUST19267</t>
  </si>
  <si>
    <t>CUST10564</t>
  </si>
  <si>
    <t>CUST22113</t>
  </si>
  <si>
    <t>CUST80934</t>
  </si>
  <si>
    <t>CUST66803</t>
  </si>
  <si>
    <t>CUST10811</t>
  </si>
  <si>
    <t>CUST92905</t>
  </si>
  <si>
    <t>CUST16835</t>
  </si>
  <si>
    <t>CUST75365</t>
  </si>
  <si>
    <t>CUST20884</t>
  </si>
  <si>
    <t>CUST31762</t>
  </si>
  <si>
    <t>CUST31505</t>
  </si>
  <si>
    <t>CUST69049</t>
  </si>
  <si>
    <t>CUST78444</t>
  </si>
  <si>
    <t>CUST53590</t>
  </si>
  <si>
    <t>CUST72795</t>
  </si>
  <si>
    <t>CUST50927</t>
  </si>
  <si>
    <t>CUST20185</t>
  </si>
  <si>
    <t>CUST76921</t>
  </si>
  <si>
    <t>CUST46877</t>
  </si>
  <si>
    <t>CUST12623</t>
  </si>
  <si>
    <t>CUST80689</t>
  </si>
  <si>
    <t>CUST43848</t>
  </si>
  <si>
    <t>CUST15200</t>
  </si>
  <si>
    <t>CUST23830</t>
  </si>
  <si>
    <t>CUST85504</t>
  </si>
  <si>
    <t>CUST45277</t>
  </si>
  <si>
    <t>CUST93835</t>
  </si>
  <si>
    <t>CUST79370</t>
  </si>
  <si>
    <t>CUST16278</t>
  </si>
  <si>
    <t>CUST55380</t>
  </si>
  <si>
    <t>CUST19682</t>
  </si>
  <si>
    <t>CUST71434</t>
  </si>
  <si>
    <t>CUST43616</t>
  </si>
  <si>
    <t>CUST52118</t>
  </si>
  <si>
    <t>CUST95258</t>
  </si>
  <si>
    <t>CUST43471</t>
  </si>
  <si>
    <t>CUST39971</t>
  </si>
  <si>
    <t>CUST76336</t>
  </si>
  <si>
    <t>CUST45011</t>
  </si>
  <si>
    <t>CUST86894</t>
  </si>
  <si>
    <t>CUST27578</t>
  </si>
  <si>
    <t>CUST21747</t>
  </si>
  <si>
    <t>CUST21876</t>
  </si>
  <si>
    <t>CUST78591</t>
  </si>
  <si>
    <t>CUST89704</t>
  </si>
  <si>
    <t>CUST41917</t>
  </si>
  <si>
    <t>CUST96906</t>
  </si>
  <si>
    <t>CUST28547</t>
  </si>
  <si>
    <t>CUST11219</t>
  </si>
  <si>
    <t>CUST83544</t>
  </si>
  <si>
    <t>CUST64115</t>
  </si>
  <si>
    <t>CUST79766</t>
  </si>
  <si>
    <t>CUST21720</t>
  </si>
  <si>
    <t>CUST35101</t>
  </si>
  <si>
    <t>CUST22697</t>
  </si>
  <si>
    <t>CUST23010</t>
  </si>
  <si>
    <t>CUST99156</t>
  </si>
  <si>
    <t>CUST75702</t>
  </si>
  <si>
    <t>CUST18471</t>
  </si>
  <si>
    <t>CUST24046</t>
  </si>
  <si>
    <t>CUST32071</t>
  </si>
  <si>
    <t>CUST81867</t>
  </si>
  <si>
    <t>CUST32311</t>
  </si>
  <si>
    <t>CUST59423</t>
  </si>
  <si>
    <t>CUST73345</t>
  </si>
  <si>
    <t>CUST13127</t>
  </si>
  <si>
    <t>CUST10502</t>
  </si>
  <si>
    <t>CUST21525</t>
  </si>
  <si>
    <t>CUST77096</t>
  </si>
  <si>
    <t>CUST79051</t>
  </si>
  <si>
    <t>CUST88083</t>
  </si>
  <si>
    <t>CUST96861</t>
  </si>
  <si>
    <t>CUST71062</t>
  </si>
  <si>
    <t>CUST26233</t>
  </si>
  <si>
    <t>CUST12677</t>
  </si>
  <si>
    <t>CUST21439</t>
  </si>
  <si>
    <t>CUST19763</t>
  </si>
  <si>
    <t>CUST23821</t>
  </si>
  <si>
    <t>CUST17528</t>
  </si>
  <si>
    <t>CUST49711</t>
  </si>
  <si>
    <t>CUST74286</t>
  </si>
  <si>
    <t>CUST35580</t>
  </si>
  <si>
    <t>CUST57681</t>
  </si>
  <si>
    <t>CUST34863</t>
  </si>
  <si>
    <t>CUST61120</t>
  </si>
  <si>
    <t>CUST57112</t>
  </si>
  <si>
    <t>CUST42595</t>
  </si>
  <si>
    <t>CUST43171</t>
  </si>
  <si>
    <t>CUST85965</t>
  </si>
  <si>
    <t>CUST65740</t>
  </si>
  <si>
    <t>CUST80142</t>
  </si>
  <si>
    <t>CUST89608</t>
  </si>
  <si>
    <t>CUST24871</t>
  </si>
  <si>
    <t>CUST53038</t>
  </si>
  <si>
    <t>CUST26076</t>
  </si>
  <si>
    <t>CUST69869</t>
  </si>
  <si>
    <t>CUST66300</t>
  </si>
  <si>
    <t>CUST77084</t>
  </si>
  <si>
    <t>CUST10201</t>
  </si>
  <si>
    <t>CUST16463</t>
  </si>
  <si>
    <t>CUST43829</t>
  </si>
  <si>
    <t>CUST45451</t>
  </si>
  <si>
    <t>CUST71437</t>
  </si>
  <si>
    <t>CUST66470</t>
  </si>
  <si>
    <t>CUST87246</t>
  </si>
  <si>
    <t>CUST70326</t>
  </si>
  <si>
    <t>CUST54960</t>
  </si>
  <si>
    <t>CUST74412</t>
  </si>
  <si>
    <t>CUST11389</t>
  </si>
  <si>
    <t>CUST66761</t>
  </si>
  <si>
    <t>CUST42896</t>
  </si>
  <si>
    <t>CUST17941</t>
  </si>
  <si>
    <t>CUST87053</t>
  </si>
  <si>
    <t>CUST52656</t>
  </si>
  <si>
    <t>CUST55639</t>
  </si>
  <si>
    <t>CUST50407</t>
  </si>
  <si>
    <t>CUST12680</t>
  </si>
  <si>
    <t>CUST97358</t>
  </si>
  <si>
    <t>CUST67094</t>
  </si>
  <si>
    <t>CUST26308</t>
  </si>
  <si>
    <t>CUST36934</t>
  </si>
  <si>
    <t>CUST90591</t>
  </si>
  <si>
    <t>CUST81495</t>
  </si>
  <si>
    <t>CUST66917</t>
  </si>
  <si>
    <t>CUST40617</t>
  </si>
  <si>
    <t>CUST72092</t>
  </si>
  <si>
    <t>CUST84158</t>
  </si>
  <si>
    <t>CUST87926</t>
  </si>
  <si>
    <t>CUST76679</t>
  </si>
  <si>
    <t>CUST63510</t>
  </si>
  <si>
    <t>CUST28059</t>
  </si>
  <si>
    <t>CUST84304</t>
  </si>
  <si>
    <t>CUST99795</t>
  </si>
  <si>
    <t>CUST27665</t>
  </si>
  <si>
    <t>CUST17891</t>
  </si>
  <si>
    <t>CUST93317</t>
  </si>
  <si>
    <t>CUST97998</t>
  </si>
  <si>
    <t>CUST94301</t>
  </si>
  <si>
    <t>CUST76068</t>
  </si>
  <si>
    <t>CUST11770</t>
  </si>
  <si>
    <t>CUST49742</t>
  </si>
  <si>
    <t>CUST12808</t>
  </si>
  <si>
    <t>CUST22794</t>
  </si>
  <si>
    <t>CUST60801</t>
  </si>
  <si>
    <t>CUST79803</t>
  </si>
  <si>
    <t>CUST50712</t>
  </si>
  <si>
    <t>CUST39124</t>
  </si>
  <si>
    <t>CUST97271</t>
  </si>
  <si>
    <t>CUST83690</t>
  </si>
  <si>
    <t>CUST13628</t>
  </si>
  <si>
    <t>CUST78422</t>
  </si>
  <si>
    <t>CUST63132</t>
  </si>
  <si>
    <t>CUST10544</t>
  </si>
  <si>
    <t>CUST18528</t>
  </si>
  <si>
    <t>CUST73384</t>
  </si>
  <si>
    <t>CUST39189</t>
  </si>
  <si>
    <t>CUST49102</t>
  </si>
  <si>
    <t>CUST31393</t>
  </si>
  <si>
    <t>CUST58949</t>
  </si>
  <si>
    <t>CUST56051</t>
  </si>
  <si>
    <t>CUST88536</t>
  </si>
  <si>
    <t>CUST50903</t>
  </si>
  <si>
    <t>CUST52333</t>
  </si>
  <si>
    <t>CUST18220</t>
  </si>
  <si>
    <t>CUST31357</t>
  </si>
  <si>
    <t>CUST88701</t>
  </si>
  <si>
    <t>CUST58162</t>
  </si>
  <si>
    <t>CUST96810</t>
  </si>
  <si>
    <t>CUST98976</t>
  </si>
  <si>
    <t>CUST45316</t>
  </si>
  <si>
    <t>CUST35693</t>
  </si>
  <si>
    <t>CUST45767</t>
  </si>
  <si>
    <t>CUST99139</t>
  </si>
  <si>
    <t>CUST15544</t>
  </si>
  <si>
    <t>CUST52507</t>
  </si>
  <si>
    <t>CUST43031</t>
  </si>
  <si>
    <t>CUST81140</t>
  </si>
  <si>
    <t>CUST35915</t>
  </si>
  <si>
    <t>CUST10216</t>
  </si>
  <si>
    <t>CUST56815</t>
  </si>
  <si>
    <t>CUST89766</t>
  </si>
  <si>
    <t>CUST21901</t>
  </si>
  <si>
    <t>CUST51459</t>
  </si>
  <si>
    <t>CUST35217</t>
  </si>
  <si>
    <t>CUST89222</t>
  </si>
  <si>
    <t>CUST31541</t>
  </si>
  <si>
    <t>CUST43605</t>
  </si>
  <si>
    <t>CUST38901</t>
  </si>
  <si>
    <t>CUST89234</t>
  </si>
  <si>
    <t>CUST45479</t>
  </si>
  <si>
    <t>CUST19925</t>
  </si>
  <si>
    <t>CUST62121</t>
  </si>
  <si>
    <t>CUST36140</t>
  </si>
  <si>
    <t>CUST26838</t>
  </si>
  <si>
    <t>CUST33598</t>
  </si>
  <si>
    <t>CUST29722</t>
  </si>
  <si>
    <t>CUST71560</t>
  </si>
  <si>
    <t>CUST34410</t>
  </si>
  <si>
    <t>CUST40383</t>
  </si>
  <si>
    <t>CUST16993</t>
  </si>
  <si>
    <t>CUST52273</t>
  </si>
  <si>
    <t>CUST79506</t>
  </si>
  <si>
    <t>CUST77436</t>
  </si>
  <si>
    <t>CUST62680</t>
  </si>
  <si>
    <t>CUST16722</t>
  </si>
  <si>
    <t>CUST29526</t>
  </si>
  <si>
    <t>CUST19629</t>
  </si>
  <si>
    <t>CUST58731</t>
  </si>
  <si>
    <t>CUST52953</t>
  </si>
  <si>
    <t>CUST43182</t>
  </si>
  <si>
    <t>CUST35622</t>
  </si>
  <si>
    <t>CUST65218</t>
  </si>
  <si>
    <t>CUST27928</t>
  </si>
  <si>
    <t>CUST17799</t>
  </si>
  <si>
    <t>CUST33751</t>
  </si>
  <si>
    <t>CUST23025</t>
  </si>
  <si>
    <t>CUST54025</t>
  </si>
  <si>
    <t>CUST26048</t>
  </si>
  <si>
    <t>CUST59593</t>
  </si>
  <si>
    <t>CUST66643</t>
  </si>
  <si>
    <t>CUST60370</t>
  </si>
  <si>
    <t>CUST69525</t>
  </si>
  <si>
    <t>CUST32844</t>
  </si>
  <si>
    <t>CUST80770</t>
  </si>
  <si>
    <t>CUST84912</t>
  </si>
  <si>
    <t>CUST98036</t>
  </si>
  <si>
    <t>CUST66844</t>
  </si>
  <si>
    <t>CUST92405</t>
  </si>
  <si>
    <t>CUST84781</t>
  </si>
  <si>
    <t>CUST49497</t>
  </si>
  <si>
    <t>CUST11289</t>
  </si>
  <si>
    <t>CUST63202</t>
  </si>
  <si>
    <t>CUST34353</t>
  </si>
  <si>
    <t>CUST46342</t>
  </si>
  <si>
    <t>CUST62730</t>
  </si>
  <si>
    <t>CUST59665</t>
  </si>
  <si>
    <t>CUST22319</t>
  </si>
  <si>
    <t>CUST22499</t>
  </si>
  <si>
    <t>CUST18418</t>
  </si>
  <si>
    <t>CUST32480</t>
  </si>
  <si>
    <t>CUST22842</t>
  </si>
  <si>
    <t>CUST17348</t>
  </si>
  <si>
    <t>CUST80688</t>
  </si>
  <si>
    <t>CUST36784</t>
  </si>
  <si>
    <t>CUST96234</t>
  </si>
  <si>
    <t>CUST31244</t>
  </si>
  <si>
    <t>CUST78398</t>
  </si>
  <si>
    <t>CUST56325</t>
  </si>
  <si>
    <t>CUST39938</t>
  </si>
  <si>
    <t>CUST40860</t>
  </si>
  <si>
    <t>CUST78556</t>
  </si>
  <si>
    <t>CUST72210</t>
  </si>
  <si>
    <t>CUST57428</t>
  </si>
  <si>
    <t>CUST59208</t>
  </si>
  <si>
    <t>CUST72247</t>
  </si>
  <si>
    <t>CUST55965</t>
  </si>
  <si>
    <t>CUST14302</t>
  </si>
  <si>
    <t>CUST42024</t>
  </si>
  <si>
    <t>CUST35316</t>
  </si>
  <si>
    <t>CUST54395</t>
  </si>
  <si>
    <t>CUST17712</t>
  </si>
  <si>
    <t>CUST10899</t>
  </si>
  <si>
    <t>CUST88087</t>
  </si>
  <si>
    <t>CUST81737</t>
  </si>
  <si>
    <t>CUST20381</t>
  </si>
  <si>
    <t>CUST38644</t>
  </si>
  <si>
    <t>CUST21029</t>
  </si>
  <si>
    <t>CUST80780</t>
  </si>
  <si>
    <t>CUST15095</t>
  </si>
  <si>
    <t>CUST68949</t>
  </si>
  <si>
    <t>CUST53940</t>
  </si>
  <si>
    <t>CUST66375</t>
  </si>
  <si>
    <t>CUST48627</t>
  </si>
  <si>
    <t>CUST16920</t>
  </si>
  <si>
    <t>CUST50974</t>
  </si>
  <si>
    <t>CUST21415</t>
  </si>
  <si>
    <t>CUST37649</t>
  </si>
  <si>
    <t>CUST62471</t>
  </si>
  <si>
    <t>CUST33088</t>
  </si>
  <si>
    <t>CUST18363</t>
  </si>
  <si>
    <t>CUST40437</t>
  </si>
  <si>
    <t>CUST15011</t>
  </si>
  <si>
    <t>CUST19146</t>
  </si>
  <si>
    <t>CUST81621</t>
  </si>
  <si>
    <t>CUST53232</t>
  </si>
  <si>
    <t>CUST85442</t>
  </si>
  <si>
    <t>CUST10570</t>
  </si>
  <si>
    <t>CUST91189</t>
  </si>
  <si>
    <t>CUST12374</t>
  </si>
  <si>
    <t>CUST20554</t>
  </si>
  <si>
    <t>CUST77616</t>
  </si>
  <si>
    <t>CUST98246</t>
  </si>
  <si>
    <t>CUST28838</t>
  </si>
  <si>
    <t>CUST39786</t>
  </si>
  <si>
    <t>CUST16277</t>
  </si>
  <si>
    <t>CUST28923</t>
  </si>
  <si>
    <t>CUST22440</t>
  </si>
  <si>
    <t>CUST12110</t>
  </si>
  <si>
    <t>CUST83103</t>
  </si>
  <si>
    <t>CUST54697</t>
  </si>
  <si>
    <t>CUST11870</t>
  </si>
  <si>
    <t>CUST99568</t>
  </si>
  <si>
    <t>CUST92649</t>
  </si>
  <si>
    <t>CUST50565</t>
  </si>
  <si>
    <t>CUST94546</t>
  </si>
  <si>
    <t>CUST82643</t>
  </si>
  <si>
    <t>CUST74817</t>
  </si>
  <si>
    <t>CUST82596</t>
  </si>
  <si>
    <t>CUST33804</t>
  </si>
  <si>
    <t>CUST33975</t>
  </si>
  <si>
    <t>CUST18027</t>
  </si>
  <si>
    <t>CUST31820</t>
  </si>
  <si>
    <t>CUST59943</t>
  </si>
  <si>
    <t>CUST92105</t>
  </si>
  <si>
    <t>CUST63067</t>
  </si>
  <si>
    <t>CUST67754</t>
  </si>
  <si>
    <t>CUST17257</t>
  </si>
  <si>
    <t>CUST35619</t>
  </si>
  <si>
    <t>CUST64623</t>
  </si>
  <si>
    <t>CUST29732</t>
  </si>
  <si>
    <t>CUST44353</t>
  </si>
  <si>
    <t>CUST56327</t>
  </si>
  <si>
    <t>CUST78269</t>
  </si>
  <si>
    <t>CUST81726</t>
  </si>
  <si>
    <t>CUST51507</t>
  </si>
  <si>
    <t>CUST73223</t>
  </si>
  <si>
    <t>CUST42955</t>
  </si>
  <si>
    <t>CUST31621</t>
  </si>
  <si>
    <t>CUST11208</t>
  </si>
  <si>
    <t>CUST55921</t>
  </si>
  <si>
    <t>CUST90068</t>
  </si>
  <si>
    <t>CUST31258</t>
  </si>
  <si>
    <t>CUST22797</t>
  </si>
  <si>
    <t>CUST29184</t>
  </si>
  <si>
    <t>CUST80615</t>
  </si>
  <si>
    <t>CUST51394</t>
  </si>
  <si>
    <t>CUST50508</t>
  </si>
  <si>
    <t>CUST98776</t>
  </si>
  <si>
    <t>CUST13163</t>
  </si>
  <si>
    <t>CUST73999</t>
  </si>
  <si>
    <t>CUST18858</t>
  </si>
  <si>
    <t>CUST46835</t>
  </si>
  <si>
    <t>CUST50716</t>
  </si>
  <si>
    <t>CUST56363</t>
  </si>
  <si>
    <t>CUST97732</t>
  </si>
  <si>
    <t>CUST40555</t>
  </si>
  <si>
    <t>CUST95549</t>
  </si>
  <si>
    <t>CUST38415</t>
  </si>
  <si>
    <t>CUST35038</t>
  </si>
  <si>
    <t>CUST67340</t>
  </si>
  <si>
    <t>CUST28631</t>
  </si>
  <si>
    <t>CUST67693</t>
  </si>
  <si>
    <t>CUST67057</t>
  </si>
  <si>
    <t>CUST18732</t>
  </si>
  <si>
    <t>CUST17689</t>
  </si>
  <si>
    <t>CUST10866</t>
  </si>
  <si>
    <t>CUST52845</t>
  </si>
  <si>
    <t>CUST94273</t>
  </si>
  <si>
    <t>CUST78647</t>
  </si>
  <si>
    <t>CUST48599</t>
  </si>
  <si>
    <t>CUST70732</t>
  </si>
  <si>
    <t>CUST66065</t>
  </si>
  <si>
    <t>CUST98390</t>
  </si>
  <si>
    <t>CUST97770</t>
  </si>
  <si>
    <t>CUST31564</t>
  </si>
  <si>
    <t>CUST54920</t>
  </si>
  <si>
    <t>CUST13396</t>
  </si>
  <si>
    <t>CUST34658</t>
  </si>
  <si>
    <t>CUST22581</t>
  </si>
  <si>
    <t>CUST53863</t>
  </si>
  <si>
    <t>CUST63239</t>
  </si>
  <si>
    <t>CUST54357</t>
  </si>
  <si>
    <t>CUST96147</t>
  </si>
  <si>
    <t>CUST84748</t>
  </si>
  <si>
    <t>CUST56063</t>
  </si>
  <si>
    <t>CUST37006</t>
  </si>
  <si>
    <t>CUST70315</t>
  </si>
  <si>
    <t>CUST24059</t>
  </si>
  <si>
    <t>CUST74113</t>
  </si>
  <si>
    <t>CUST33543</t>
  </si>
  <si>
    <t>CUST74706</t>
  </si>
  <si>
    <t>CUST69167</t>
  </si>
  <si>
    <t>CUST49214</t>
  </si>
  <si>
    <t>CUST17876</t>
  </si>
  <si>
    <t>CUST16668</t>
  </si>
  <si>
    <t>CUST61973</t>
  </si>
  <si>
    <t>CUST41896</t>
  </si>
  <si>
    <t>CUST15064</t>
  </si>
  <si>
    <t>CUST34454</t>
  </si>
  <si>
    <t>CUST94353</t>
  </si>
  <si>
    <t>CUST21640</t>
  </si>
  <si>
    <t>CUST97878</t>
  </si>
  <si>
    <t>CUST22750</t>
  </si>
  <si>
    <t>CUST23046</t>
  </si>
  <si>
    <t>CUST59401</t>
  </si>
  <si>
    <t>CUST96321</t>
  </si>
  <si>
    <t>CUST44094</t>
  </si>
  <si>
    <t>CUST50397</t>
  </si>
  <si>
    <t>CUST51742</t>
  </si>
  <si>
    <t>CUST92116</t>
  </si>
  <si>
    <t>CUST10549</t>
  </si>
  <si>
    <t>CUST70583</t>
  </si>
  <si>
    <t>CUST12440</t>
  </si>
  <si>
    <t>CUST58282</t>
  </si>
  <si>
    <t>CUST62352</t>
  </si>
  <si>
    <t>CUST76004</t>
  </si>
  <si>
    <t>CUST40836</t>
  </si>
  <si>
    <t>CUST69692</t>
  </si>
  <si>
    <t>CUST70810</t>
  </si>
  <si>
    <t>CUST40888</t>
  </si>
  <si>
    <t>CUST91692</t>
  </si>
  <si>
    <t>CUST48874</t>
  </si>
  <si>
    <t>CUST97109</t>
  </si>
  <si>
    <t>CUST82814</t>
  </si>
  <si>
    <t>CUST58826</t>
  </si>
  <si>
    <t>CUST64627</t>
  </si>
  <si>
    <t>CUST14914</t>
  </si>
  <si>
    <t>CUST44984</t>
  </si>
  <si>
    <t>CUST12314</t>
  </si>
  <si>
    <t>CUST44883</t>
  </si>
  <si>
    <t>CUST59539</t>
  </si>
  <si>
    <t>CUST41511</t>
  </si>
  <si>
    <t>CUST80377</t>
  </si>
  <si>
    <t>CUST92200</t>
  </si>
  <si>
    <t>CUST10392</t>
  </si>
  <si>
    <t>CUST94693</t>
  </si>
  <si>
    <t>CUST91743</t>
  </si>
  <si>
    <t>CUST53207</t>
  </si>
  <si>
    <t>CUST83800</t>
  </si>
  <si>
    <t>CUST31901</t>
  </si>
  <si>
    <t>CUST67123</t>
  </si>
  <si>
    <t>CUST64204</t>
  </si>
  <si>
    <t>CUST44010</t>
  </si>
  <si>
    <t>CUST95939</t>
  </si>
  <si>
    <t>CUST15270</t>
  </si>
  <si>
    <t>CUST94793</t>
  </si>
  <si>
    <t>CUST13908</t>
  </si>
  <si>
    <t>CUST14542</t>
  </si>
  <si>
    <t>CUST75683</t>
  </si>
  <si>
    <t>CUST54999</t>
  </si>
  <si>
    <t>CUST95872</t>
  </si>
  <si>
    <t>CUST47570</t>
  </si>
  <si>
    <t>CUST74442</t>
  </si>
  <si>
    <t>CUST49688</t>
  </si>
  <si>
    <t>CUST23545</t>
  </si>
  <si>
    <t>CUST74277</t>
  </si>
  <si>
    <t>CUST83235</t>
  </si>
  <si>
    <t>CUST21849</t>
  </si>
  <si>
    <t>CUST46808</t>
  </si>
  <si>
    <t>CUST95520</t>
  </si>
  <si>
    <t>CUST43693</t>
  </si>
  <si>
    <t>CUST77916</t>
  </si>
  <si>
    <t>CUST81605</t>
  </si>
  <si>
    <t>CUST38734</t>
  </si>
  <si>
    <t>CUST48083</t>
  </si>
  <si>
    <t>CUST82525</t>
  </si>
  <si>
    <t>CUST55194</t>
  </si>
  <si>
    <t>CUST93965</t>
  </si>
  <si>
    <t>CUST49624</t>
  </si>
  <si>
    <t>CUST38060</t>
  </si>
  <si>
    <t>CUST79235</t>
  </si>
  <si>
    <t>CUST14772</t>
  </si>
  <si>
    <t>CUST58260</t>
  </si>
  <si>
    <t>CUST74472</t>
  </si>
  <si>
    <t>CUST66095</t>
  </si>
  <si>
    <t>CUST46528</t>
  </si>
  <si>
    <t>CUST54836</t>
  </si>
  <si>
    <t>CUST99959</t>
  </si>
  <si>
    <t>CUST64145</t>
  </si>
  <si>
    <t>CUST62898</t>
  </si>
  <si>
    <t>CUST21947</t>
  </si>
  <si>
    <t>CUST87509</t>
  </si>
  <si>
    <t>CUST86044</t>
  </si>
  <si>
    <t>CUST20380</t>
  </si>
  <si>
    <t>CUST90693</t>
  </si>
  <si>
    <t>CUST32111</t>
  </si>
  <si>
    <t>CUST65590</t>
  </si>
  <si>
    <t>CUST89817</t>
  </si>
  <si>
    <t>CUST10456</t>
  </si>
  <si>
    <t>CUST10131</t>
  </si>
  <si>
    <t>CUST22102</t>
  </si>
  <si>
    <t>CUST54958</t>
  </si>
  <si>
    <t>CUST60386</t>
  </si>
  <si>
    <t>CUST15590</t>
  </si>
  <si>
    <t>CUST15573</t>
  </si>
  <si>
    <t>CUST23219</t>
  </si>
  <si>
    <t>CUST22446</t>
  </si>
  <si>
    <t>CUST77131</t>
  </si>
  <si>
    <t>CUST71242</t>
  </si>
  <si>
    <t>CUST92353</t>
  </si>
  <si>
    <t>CUST96738</t>
  </si>
  <si>
    <t>CUST70383</t>
  </si>
  <si>
    <t>CUST56031</t>
  </si>
  <si>
    <t>CUST15801</t>
  </si>
  <si>
    <t>CUST38169</t>
  </si>
  <si>
    <t>CUST40981</t>
  </si>
  <si>
    <t>CUST55856</t>
  </si>
  <si>
    <t>CUST89950</t>
  </si>
  <si>
    <t>CUST76104</t>
  </si>
  <si>
    <t>CUST94723</t>
  </si>
  <si>
    <t>CUST21513</t>
  </si>
  <si>
    <t>CUST20724</t>
  </si>
  <si>
    <t>CUST11961</t>
  </si>
  <si>
    <t>CUST83937</t>
  </si>
  <si>
    <t>CUST54837</t>
  </si>
  <si>
    <t>CUST34406</t>
  </si>
  <si>
    <t>CUST19912</t>
  </si>
  <si>
    <t>CUST23811</t>
  </si>
  <si>
    <t>CUST28309</t>
  </si>
  <si>
    <t>CUST97969</t>
  </si>
  <si>
    <t>CUST96764</t>
  </si>
  <si>
    <t>CUST99696</t>
  </si>
  <si>
    <t>CUST67937</t>
  </si>
  <si>
    <t>CUST72216</t>
  </si>
  <si>
    <t>CUST61139</t>
  </si>
  <si>
    <t>CUST67940</t>
  </si>
  <si>
    <t>CUST23945</t>
  </si>
  <si>
    <t>CUST32746</t>
  </si>
  <si>
    <t>CUST62900</t>
  </si>
  <si>
    <t>CUST81438</t>
  </si>
  <si>
    <t>CUST99228</t>
  </si>
  <si>
    <t>CUST20382</t>
  </si>
  <si>
    <t>CUST66850</t>
  </si>
  <si>
    <t>CUST52548</t>
  </si>
  <si>
    <t>CUST37910</t>
  </si>
  <si>
    <t>CUST38249</t>
  </si>
  <si>
    <t>CUST86911</t>
  </si>
  <si>
    <t>CUST71068</t>
  </si>
  <si>
    <t>CUST85025</t>
  </si>
  <si>
    <t>CUST39917</t>
  </si>
  <si>
    <t>CUST30148</t>
  </si>
  <si>
    <t>CUST72297</t>
  </si>
  <si>
    <t>CUST37790</t>
  </si>
  <si>
    <t>CUST45800</t>
  </si>
  <si>
    <t>CUST98413</t>
  </si>
  <si>
    <t>CUST93838</t>
  </si>
  <si>
    <t>CUST10623</t>
  </si>
  <si>
    <t>CUST17264</t>
  </si>
  <si>
    <t>CUST30967</t>
  </si>
  <si>
    <t>CUST73492</t>
  </si>
  <si>
    <t>CUST10509</t>
  </si>
  <si>
    <t>CUST47671</t>
  </si>
  <si>
    <t>CUST24820</t>
  </si>
  <si>
    <t>CUST27603</t>
  </si>
  <si>
    <t>CUST70888</t>
  </si>
  <si>
    <t>CUST31877</t>
  </si>
  <si>
    <t>CUST76984</t>
  </si>
  <si>
    <t>CUST34421</t>
  </si>
  <si>
    <t>CUST53624</t>
  </si>
  <si>
    <t>CUST60318</t>
  </si>
  <si>
    <t>CUST15633</t>
  </si>
  <si>
    <t>CUST96027</t>
  </si>
  <si>
    <t>CUST56401</t>
  </si>
  <si>
    <t>CUST84903</t>
  </si>
  <si>
    <t>CUST53722</t>
  </si>
  <si>
    <t>CUST12770</t>
  </si>
  <si>
    <t>CUST69447</t>
  </si>
  <si>
    <t>CUST25578</t>
  </si>
  <si>
    <t>CUST98652</t>
  </si>
  <si>
    <t>CUST16781</t>
  </si>
  <si>
    <t>CUST58757</t>
  </si>
  <si>
    <t>CUST98972</t>
  </si>
  <si>
    <t>CUST47302</t>
  </si>
  <si>
    <t>CUST92146</t>
  </si>
  <si>
    <t>CUST69172</t>
  </si>
  <si>
    <t>CUST17978</t>
  </si>
  <si>
    <t>CUST22884</t>
  </si>
  <si>
    <t>CUST58721</t>
  </si>
  <si>
    <t>CUST72241</t>
  </si>
  <si>
    <t>CUST53484</t>
  </si>
  <si>
    <t>CUST72451</t>
  </si>
  <si>
    <t>CUST35286</t>
  </si>
  <si>
    <t>CUST99528</t>
  </si>
  <si>
    <t>CUST48261</t>
  </si>
  <si>
    <t>CUST79787</t>
  </si>
  <si>
    <t>CUST58996</t>
  </si>
  <si>
    <t>CUST12585</t>
  </si>
  <si>
    <t>CUST56185</t>
  </si>
  <si>
    <t>CUST66050</t>
  </si>
  <si>
    <t>CUST82662</t>
  </si>
  <si>
    <t>CUST18303</t>
  </si>
  <si>
    <t>CUST70618</t>
  </si>
  <si>
    <t>CUST55499</t>
  </si>
  <si>
    <t>CUST87610</t>
  </si>
  <si>
    <t>CUST61036</t>
  </si>
  <si>
    <t>CUST97440</t>
  </si>
  <si>
    <t>CUST94564</t>
  </si>
  <si>
    <t>CUST92786</t>
  </si>
  <si>
    <t>CUST51361</t>
  </si>
  <si>
    <t>CUST13656</t>
  </si>
  <si>
    <t>CUST92524</t>
  </si>
  <si>
    <t>CUST44231</t>
  </si>
  <si>
    <t>CUST23121</t>
  </si>
  <si>
    <t>CUST76877</t>
  </si>
  <si>
    <t>CUST88242</t>
  </si>
  <si>
    <t>CUST93197</t>
  </si>
  <si>
    <t>CUST55012</t>
  </si>
  <si>
    <t>CUST68404</t>
  </si>
  <si>
    <t>CUST42730</t>
  </si>
  <si>
    <t>CUST98349</t>
  </si>
  <si>
    <t>CUST48172</t>
  </si>
  <si>
    <t>CUST65423</t>
  </si>
  <si>
    <t>CUST22811</t>
  </si>
  <si>
    <t>CUST10766</t>
  </si>
  <si>
    <t>CUST90655</t>
  </si>
  <si>
    <t>CUST64177</t>
  </si>
  <si>
    <t>CUST88231</t>
  </si>
  <si>
    <t>CUST49854</t>
  </si>
  <si>
    <t>CUST15036</t>
  </si>
  <si>
    <t>CUST27287</t>
  </si>
  <si>
    <t>CUST70828</t>
  </si>
  <si>
    <t>CUST37537</t>
  </si>
  <si>
    <t>CUST66129</t>
  </si>
  <si>
    <t>CUST17268</t>
  </si>
  <si>
    <t>CUST67133</t>
  </si>
  <si>
    <t>CUST90475</t>
  </si>
  <si>
    <t>CUST52995</t>
  </si>
  <si>
    <t>CUST86487</t>
  </si>
  <si>
    <t>CUST82561</t>
  </si>
  <si>
    <t>CUST71216</t>
  </si>
  <si>
    <t>CUST55584</t>
  </si>
  <si>
    <t>CUST49134</t>
  </si>
  <si>
    <t>CUST84527</t>
  </si>
  <si>
    <t>CUST57752</t>
  </si>
  <si>
    <t>CUST57545</t>
  </si>
  <si>
    <t>CUST56654</t>
  </si>
  <si>
    <t>CUST38487</t>
  </si>
  <si>
    <t>CUST55560</t>
  </si>
  <si>
    <t>CUST98897</t>
  </si>
  <si>
    <t>CUST99089</t>
  </si>
  <si>
    <t>CUST41615</t>
  </si>
  <si>
    <t>CUST23716</t>
  </si>
  <si>
    <t>CUST28918</t>
  </si>
  <si>
    <t>CUST71454</t>
  </si>
  <si>
    <t>CUST22532</t>
  </si>
  <si>
    <t>CUST89861</t>
  </si>
  <si>
    <t>CUST73869</t>
  </si>
  <si>
    <t>CUST72532</t>
  </si>
  <si>
    <t>CUST93176</t>
  </si>
  <si>
    <t>CUST53356</t>
  </si>
  <si>
    <t>CUST40424</t>
  </si>
  <si>
    <t>CUST46594</t>
  </si>
  <si>
    <t>CUST78072</t>
  </si>
  <si>
    <t>CUST46506</t>
  </si>
  <si>
    <t>CUST61400</t>
  </si>
  <si>
    <t>CUST38176</t>
  </si>
  <si>
    <t>CUST75731</t>
  </si>
  <si>
    <t>CUST81247</t>
  </si>
  <si>
    <t>CUST27191</t>
  </si>
  <si>
    <t>CUST77742</t>
  </si>
  <si>
    <t>CUST94243</t>
  </si>
  <si>
    <t>CUST58983</t>
  </si>
  <si>
    <t>CUST73577</t>
  </si>
  <si>
    <t>CUST44313</t>
  </si>
  <si>
    <t>CUST92576</t>
  </si>
  <si>
    <t>CUST52032</t>
  </si>
  <si>
    <t>CUST34164</t>
  </si>
  <si>
    <t>CUST53786</t>
  </si>
  <si>
    <t>CUST57427</t>
  </si>
  <si>
    <t>CUST20259</t>
  </si>
  <si>
    <t>CUST19292</t>
  </si>
  <si>
    <t>CUST83450</t>
  </si>
  <si>
    <t>CUST43809</t>
  </si>
  <si>
    <t>CUST12790</t>
  </si>
  <si>
    <t>CUST63133</t>
  </si>
  <si>
    <t>CUST40234</t>
  </si>
  <si>
    <t>CUST42492</t>
  </si>
  <si>
    <t>CUST19521</t>
  </si>
  <si>
    <t>CUST36031</t>
  </si>
  <si>
    <t>CUST19598</t>
  </si>
  <si>
    <t>CUST51633</t>
  </si>
  <si>
    <t>CUST66569</t>
  </si>
  <si>
    <t>CUST24801</t>
  </si>
  <si>
    <t>CUST90265</t>
  </si>
  <si>
    <t>CUST91392</t>
  </si>
  <si>
    <t>CUST66408</t>
  </si>
  <si>
    <t>CUST66077</t>
  </si>
  <si>
    <t>CUST82236</t>
  </si>
  <si>
    <t>CUST85826</t>
  </si>
  <si>
    <t>CUST21327</t>
  </si>
  <si>
    <t>CUST73631</t>
  </si>
  <si>
    <t>CUST21522</t>
  </si>
  <si>
    <t>CUST48408</t>
  </si>
  <si>
    <t>CUST43361</t>
  </si>
  <si>
    <t>CUST62193</t>
  </si>
  <si>
    <t>CUST24060</t>
  </si>
  <si>
    <t>CUST63055</t>
  </si>
  <si>
    <t>CUST55018</t>
  </si>
  <si>
    <t>CUST20718</t>
  </si>
  <si>
    <t>CUST88078</t>
  </si>
  <si>
    <t>CUST19758</t>
  </si>
  <si>
    <t>CUST19097</t>
  </si>
  <si>
    <t>CUST49346</t>
  </si>
  <si>
    <t>CUST90670</t>
  </si>
  <si>
    <t>CUST42780</t>
  </si>
  <si>
    <t>CUST24626</t>
  </si>
  <si>
    <t>CUST30302</t>
  </si>
  <si>
    <t>CUST38103</t>
  </si>
  <si>
    <t>CUST83981</t>
  </si>
  <si>
    <t>CUST39573</t>
  </si>
  <si>
    <t>CUST59673</t>
  </si>
  <si>
    <t>CUST67557</t>
  </si>
  <si>
    <t>CUST10414</t>
  </si>
  <si>
    <t>CUST13682</t>
  </si>
  <si>
    <t>CUST18440</t>
  </si>
  <si>
    <t>CUST79949</t>
  </si>
  <si>
    <t>CUST54693</t>
  </si>
  <si>
    <t>CUST15067</t>
  </si>
  <si>
    <t>CUST83013</t>
  </si>
  <si>
    <t>CUST35877</t>
  </si>
  <si>
    <t>CUST98789</t>
  </si>
  <si>
    <t>CUST80950</t>
  </si>
  <si>
    <t>CUST81055</t>
  </si>
  <si>
    <t>CUST34775</t>
  </si>
  <si>
    <t>CUST29295</t>
  </si>
  <si>
    <t>CUST34556</t>
  </si>
  <si>
    <t>CUST46383</t>
  </si>
  <si>
    <t>CUST59371</t>
  </si>
  <si>
    <t>CUST85783</t>
  </si>
  <si>
    <t>CUST63374</t>
  </si>
  <si>
    <t>CUST22808</t>
  </si>
  <si>
    <t>CUST59731</t>
  </si>
  <si>
    <t>CUST56426</t>
  </si>
  <si>
    <t>CUST83130</t>
  </si>
  <si>
    <t>CUST20413</t>
  </si>
  <si>
    <t>CUST78446</t>
  </si>
  <si>
    <t>CUST19984</t>
  </si>
  <si>
    <t>CUST85836</t>
  </si>
  <si>
    <t>CUST28654</t>
  </si>
  <si>
    <t>CUST58915</t>
  </si>
  <si>
    <t>CUST71674</t>
  </si>
  <si>
    <t>CUST11623</t>
  </si>
  <si>
    <t>CUST87519</t>
  </si>
  <si>
    <t>CUST75497</t>
  </si>
  <si>
    <t>CUST55341</t>
  </si>
  <si>
    <t>CUST62386</t>
  </si>
  <si>
    <t>CUST98266</t>
  </si>
  <si>
    <t>CUST27849</t>
  </si>
  <si>
    <t>CUST25251</t>
  </si>
  <si>
    <t>CUST41043</t>
  </si>
  <si>
    <t>CUST61919</t>
  </si>
  <si>
    <t>CUST62603</t>
  </si>
  <si>
    <t>CUST26112</t>
  </si>
  <si>
    <t>CUST43279</t>
  </si>
  <si>
    <t>CUST51402</t>
  </si>
  <si>
    <t>CUST22062</t>
  </si>
  <si>
    <t>CUST44201</t>
  </si>
  <si>
    <t>CUST80205</t>
  </si>
  <si>
    <t>CUST89193</t>
  </si>
  <si>
    <t>CUST37351</t>
  </si>
  <si>
    <t>CUST52966</t>
  </si>
  <si>
    <t>CUST38197</t>
  </si>
  <si>
    <t>CUST53275</t>
  </si>
  <si>
    <t>CUST46903</t>
  </si>
  <si>
    <t>CUST52562</t>
  </si>
  <si>
    <t>CUST69965</t>
  </si>
  <si>
    <t>CUST19328</t>
  </si>
  <si>
    <t>CUST40775</t>
  </si>
  <si>
    <t>CUST47686</t>
  </si>
  <si>
    <t>CUST43041</t>
  </si>
  <si>
    <t>CUST75424</t>
  </si>
  <si>
    <t>CUST36712</t>
  </si>
  <si>
    <t>CUST23612</t>
  </si>
  <si>
    <t>CUST98134</t>
  </si>
  <si>
    <t>CUST49039</t>
  </si>
  <si>
    <t>CUST99940</t>
  </si>
  <si>
    <t>CUST28744</t>
  </si>
  <si>
    <t>CUST73159</t>
  </si>
  <si>
    <t>CUST35687</t>
  </si>
  <si>
    <t>CUST20558</t>
  </si>
  <si>
    <t>CUST95141</t>
  </si>
  <si>
    <t>CUST63569</t>
  </si>
  <si>
    <t>CUST39055</t>
  </si>
  <si>
    <t>CUST24000</t>
  </si>
  <si>
    <t>CUST63668</t>
  </si>
  <si>
    <t>CUST47102</t>
  </si>
  <si>
    <t>CUST86297</t>
  </si>
  <si>
    <t>CUST95839</t>
  </si>
  <si>
    <t>CUST55151</t>
  </si>
  <si>
    <t>CUST48485</t>
  </si>
  <si>
    <t>CUST57602</t>
  </si>
  <si>
    <t>CUST70018</t>
  </si>
  <si>
    <t>CUST72617</t>
  </si>
  <si>
    <t>CUST23695</t>
  </si>
  <si>
    <t>CUST68652</t>
  </si>
  <si>
    <t>CUST78214</t>
  </si>
  <si>
    <t>CUST26461</t>
  </si>
  <si>
    <t>CUST34416</t>
  </si>
  <si>
    <t>CUST56525</t>
  </si>
  <si>
    <t>CUST58259</t>
  </si>
  <si>
    <t>CUST10556</t>
  </si>
  <si>
    <t>CUST82745</t>
  </si>
  <si>
    <t>CUST69177</t>
  </si>
  <si>
    <t>CUST24001</t>
  </si>
  <si>
    <t>CUST65283</t>
  </si>
  <si>
    <t>CUST90363</t>
  </si>
  <si>
    <t>CUST20501</t>
  </si>
  <si>
    <t>CUST67709</t>
  </si>
  <si>
    <t>CUST21307</t>
  </si>
  <si>
    <t>CUST84079</t>
  </si>
  <si>
    <t>CUST82180</t>
  </si>
  <si>
    <t>CUST53184</t>
  </si>
  <si>
    <t>CUST65184</t>
  </si>
  <si>
    <t>CUST88667</t>
  </si>
  <si>
    <t>CUST36139</t>
  </si>
  <si>
    <t>CUST51813</t>
  </si>
  <si>
    <t>CUST66380</t>
  </si>
  <si>
    <t>CUST28864</t>
  </si>
  <si>
    <t>CUST51945</t>
  </si>
  <si>
    <t>CUST21369</t>
  </si>
  <si>
    <t>CUST29542</t>
  </si>
  <si>
    <t>CUST10346</t>
  </si>
  <si>
    <t>CUST52955</t>
  </si>
  <si>
    <t>CUST33076</t>
  </si>
  <si>
    <t>CUST97940</t>
  </si>
  <si>
    <t>CUST54725</t>
  </si>
  <si>
    <t>CUST67330</t>
  </si>
  <si>
    <t>CUST13313</t>
  </si>
  <si>
    <t>CUST10713</t>
  </si>
  <si>
    <t>CUST24435</t>
  </si>
  <si>
    <t>CUST58184</t>
  </si>
  <si>
    <t>CUST72383</t>
  </si>
  <si>
    <t>CUST98331</t>
  </si>
  <si>
    <t>CUST73229</t>
  </si>
  <si>
    <t>CUST94432</t>
  </si>
  <si>
    <t>CUST37367</t>
  </si>
  <si>
    <t>CUST85241</t>
  </si>
  <si>
    <t>CUST19219</t>
  </si>
  <si>
    <t>CUST13393</t>
  </si>
  <si>
    <t>CUST99970</t>
  </si>
  <si>
    <t>CUST50408</t>
  </si>
  <si>
    <t>CUST28491</t>
  </si>
  <si>
    <t>CUST18111</t>
  </si>
  <si>
    <t>CUST75661</t>
  </si>
  <si>
    <t>CUST59865</t>
  </si>
  <si>
    <t>CUST17604</t>
  </si>
  <si>
    <t>CUST39134</t>
  </si>
  <si>
    <t>CUST62836</t>
  </si>
  <si>
    <t>CUST83244</t>
  </si>
  <si>
    <t>CUST98084</t>
  </si>
  <si>
    <t>CUST29765</t>
  </si>
  <si>
    <t>CUST49779</t>
  </si>
  <si>
    <t>CUST74999</t>
  </si>
  <si>
    <t>CUST80343</t>
  </si>
  <si>
    <t>CUST31918</t>
  </si>
  <si>
    <t>CUST30280</t>
  </si>
  <si>
    <t>CUST51535</t>
  </si>
  <si>
    <t>CUST89805</t>
  </si>
  <si>
    <t>CUST71070</t>
  </si>
  <si>
    <t>CUST20999</t>
  </si>
  <si>
    <t>CUST34282</t>
  </si>
  <si>
    <t>CUST87583</t>
  </si>
  <si>
    <t>CUST34653</t>
  </si>
  <si>
    <t>CUST22077</t>
  </si>
  <si>
    <t>CUST26484</t>
  </si>
  <si>
    <t>CUST78638</t>
  </si>
  <si>
    <t>CUST39287</t>
  </si>
  <si>
    <t>CUST55855</t>
  </si>
  <si>
    <t>CUST60109</t>
  </si>
  <si>
    <t>CUST76445</t>
  </si>
  <si>
    <t>CUST24045</t>
  </si>
  <si>
    <t>CUST72292</t>
  </si>
  <si>
    <t>CUST28115</t>
  </si>
  <si>
    <t>CUST11796</t>
  </si>
  <si>
    <t>CUST25850</t>
  </si>
  <si>
    <t>CUST76623</t>
  </si>
  <si>
    <t>CUST15431</t>
  </si>
  <si>
    <t>CUST26856</t>
  </si>
  <si>
    <t>CUST69472</t>
  </si>
  <si>
    <t>CUST76528</t>
  </si>
  <si>
    <t>CUST85477</t>
  </si>
  <si>
    <t>CUST34425</t>
  </si>
  <si>
    <t>CUST81714</t>
  </si>
  <si>
    <t>CUST66492</t>
  </si>
  <si>
    <t>CUST98551</t>
  </si>
  <si>
    <t>CUST11100</t>
  </si>
  <si>
    <t>CUST26016</t>
  </si>
  <si>
    <t>CUST33330</t>
  </si>
  <si>
    <t>CUST60186</t>
  </si>
  <si>
    <t>CUST57536</t>
  </si>
  <si>
    <t>CUST62716</t>
  </si>
  <si>
    <t>CUST98908</t>
  </si>
  <si>
    <t>CUST71533</t>
  </si>
  <si>
    <t>CUST23089</t>
  </si>
  <si>
    <t>CUST59125</t>
  </si>
  <si>
    <t>CUST93455</t>
  </si>
  <si>
    <t>CUST72882</t>
  </si>
  <si>
    <t>CUST53789</t>
  </si>
  <si>
    <t>CUST69887</t>
  </si>
  <si>
    <t>CUST20362</t>
  </si>
  <si>
    <t>CUST28910</t>
  </si>
  <si>
    <t>CUST23459</t>
  </si>
  <si>
    <t>CUST61869</t>
  </si>
  <si>
    <t>CUST19172</t>
  </si>
  <si>
    <t>CUST74736</t>
  </si>
  <si>
    <t>CUST36134</t>
  </si>
  <si>
    <t>CUST81674</t>
  </si>
  <si>
    <t>CUST22426</t>
  </si>
  <si>
    <t>CUST88845</t>
  </si>
  <si>
    <t>CUST40594</t>
  </si>
  <si>
    <t>CUST59363</t>
  </si>
  <si>
    <t>CUST62303</t>
  </si>
  <si>
    <t>CUST38961</t>
  </si>
  <si>
    <t>CUST88931</t>
  </si>
  <si>
    <t>CUST82462</t>
  </si>
  <si>
    <t>CUST66510</t>
  </si>
  <si>
    <t>CUST44698</t>
  </si>
  <si>
    <t>CUST90912</t>
  </si>
  <si>
    <t>CUST16698</t>
  </si>
  <si>
    <t>CUST31808</t>
  </si>
  <si>
    <t>CUST27999</t>
  </si>
  <si>
    <t>CUST74206</t>
  </si>
  <si>
    <t>CUST96458</t>
  </si>
  <si>
    <t>CUST23394</t>
  </si>
  <si>
    <t>CUST68958</t>
  </si>
  <si>
    <t>CUST13395</t>
  </si>
  <si>
    <t>CUST92122</t>
  </si>
  <si>
    <t>CUST52082</t>
  </si>
  <si>
    <t>CUST11174</t>
  </si>
  <si>
    <t>CUST29373</t>
  </si>
  <si>
    <t>CUST42527</t>
  </si>
  <si>
    <t>CUST16092</t>
  </si>
  <si>
    <t>CUST31625</t>
  </si>
  <si>
    <t>CUST27194</t>
  </si>
  <si>
    <t>CUST68921</t>
  </si>
  <si>
    <t>CUST42177</t>
  </si>
  <si>
    <t>CUST70675</t>
  </si>
  <si>
    <t>CUST40591</t>
  </si>
  <si>
    <t>CUST62870</t>
  </si>
  <si>
    <t>CUST74037</t>
  </si>
  <si>
    <t>CUST96148</t>
  </si>
  <si>
    <t>CUST90796</t>
  </si>
  <si>
    <t>CUST85259</t>
  </si>
  <si>
    <t>CUST99838</t>
  </si>
  <si>
    <t>CUST38653</t>
  </si>
  <si>
    <t>CUST84159</t>
  </si>
  <si>
    <t>CUST67234</t>
  </si>
  <si>
    <t>CUST12837</t>
  </si>
  <si>
    <t>CUST65152</t>
  </si>
  <si>
    <t>CUST28652</t>
  </si>
  <si>
    <t>CUST40074</t>
  </si>
  <si>
    <t>CUST49223</t>
  </si>
  <si>
    <t>CUST28562</t>
  </si>
  <si>
    <t>CUST38675</t>
  </si>
  <si>
    <t>CUST38174</t>
  </si>
  <si>
    <t>CUST45602</t>
  </si>
  <si>
    <t>CUST46154</t>
  </si>
  <si>
    <t>CUST85055</t>
  </si>
  <si>
    <t>CUST64744</t>
  </si>
  <si>
    <t>CUST41338</t>
  </si>
  <si>
    <t>CUST98422</t>
  </si>
  <si>
    <t>CUST15213</t>
  </si>
  <si>
    <t>CUST13994</t>
  </si>
  <si>
    <t>CUST70952</t>
  </si>
  <si>
    <t>CUST72396</t>
  </si>
  <si>
    <t>CUST75221</t>
  </si>
  <si>
    <t>CUST84848</t>
  </si>
  <si>
    <t>CUST82756</t>
  </si>
  <si>
    <t>CUST47929</t>
  </si>
  <si>
    <t>CUST37738</t>
  </si>
  <si>
    <t>CUST28405</t>
  </si>
  <si>
    <t>CUST52829</t>
  </si>
  <si>
    <t>CUST95458</t>
  </si>
  <si>
    <t>CUST98986</t>
  </si>
  <si>
    <t>CUST20555</t>
  </si>
  <si>
    <t>CUST82533</t>
  </si>
  <si>
    <t>CUST16733</t>
  </si>
  <si>
    <t>CUST46860</t>
  </si>
  <si>
    <t>CUST82572</t>
  </si>
  <si>
    <t>CUST27901</t>
  </si>
  <si>
    <t>CUST90182</t>
  </si>
  <si>
    <t>CUST14404</t>
  </si>
  <si>
    <t>CUST13392</t>
  </si>
  <si>
    <t>CUST56371</t>
  </si>
  <si>
    <t>CUST47930</t>
  </si>
  <si>
    <t>CUST58051</t>
  </si>
  <si>
    <t>CUST47395</t>
  </si>
  <si>
    <t>CUST72088</t>
  </si>
  <si>
    <t>CUST19881</t>
  </si>
  <si>
    <t>CUST54103</t>
  </si>
  <si>
    <t>CUST76529</t>
  </si>
  <si>
    <t>CUST15225</t>
  </si>
  <si>
    <t>CUST19615</t>
  </si>
  <si>
    <t>CUST63767</t>
  </si>
  <si>
    <t>CUST80064</t>
  </si>
  <si>
    <t>CUST44332</t>
  </si>
  <si>
    <t>CUST84124</t>
  </si>
  <si>
    <t>CUST14432</t>
  </si>
  <si>
    <t>CUST13226</t>
  </si>
  <si>
    <t>CUST35599</t>
  </si>
  <si>
    <t>CUST61217</t>
  </si>
  <si>
    <t>CUST91382</t>
  </si>
  <si>
    <t>CUST87729</t>
  </si>
  <si>
    <t>CUST65560</t>
  </si>
  <si>
    <t>CUST86872</t>
  </si>
  <si>
    <t>CUST15566</t>
  </si>
  <si>
    <t>CUST76844</t>
  </si>
  <si>
    <t>CUST44622</t>
  </si>
  <si>
    <t>CUST81710</t>
  </si>
  <si>
    <t>CUST41413</t>
  </si>
  <si>
    <t>CUST26653</t>
  </si>
  <si>
    <t>CUST74708</t>
  </si>
  <si>
    <t>CUST69475</t>
  </si>
  <si>
    <t>CUST97825</t>
  </si>
  <si>
    <t>CUST98402</t>
  </si>
  <si>
    <t>CUST88781</t>
  </si>
  <si>
    <t>CUST24596</t>
  </si>
  <si>
    <t>CUST83363</t>
  </si>
  <si>
    <t>CUST80108</t>
  </si>
  <si>
    <t>CUST77411</t>
  </si>
  <si>
    <t>CUST98970</t>
  </si>
  <si>
    <t>CUST27015</t>
  </si>
  <si>
    <t>CUST68559</t>
  </si>
  <si>
    <t>CUST19908</t>
  </si>
  <si>
    <t>CUST50958</t>
  </si>
  <si>
    <t>CUST19195</t>
  </si>
  <si>
    <t>CUST23145</t>
  </si>
  <si>
    <t>CUST53897</t>
  </si>
  <si>
    <t>CUST10449</t>
  </si>
  <si>
    <t>CUST74550</t>
  </si>
  <si>
    <t>CUST16808</t>
  </si>
  <si>
    <t>CUST39448</t>
  </si>
  <si>
    <t>CUST91862</t>
  </si>
  <si>
    <t>CUST64497</t>
  </si>
  <si>
    <t>CUST52425</t>
  </si>
  <si>
    <t>CUST75992</t>
  </si>
  <si>
    <t>CUST29273</t>
  </si>
  <si>
    <t>CUST55825</t>
  </si>
  <si>
    <t>CUST28908</t>
  </si>
  <si>
    <t>CUST14530</t>
  </si>
  <si>
    <t>CUST95274</t>
  </si>
  <si>
    <t>CUST89748</t>
  </si>
  <si>
    <t>CUST56501</t>
  </si>
  <si>
    <t>CUST82506</t>
  </si>
  <si>
    <t>CUST84938</t>
  </si>
  <si>
    <t>CUST26819</t>
  </si>
  <si>
    <t>CUST52969</t>
  </si>
  <si>
    <t>CUST73101</t>
  </si>
  <si>
    <t>CUST26328</t>
  </si>
  <si>
    <t>CUST98885</t>
  </si>
  <si>
    <t>CUST26736</t>
  </si>
  <si>
    <t>CUST11503</t>
  </si>
  <si>
    <t>CUST19797</t>
  </si>
  <si>
    <t>CUST35775</t>
  </si>
  <si>
    <t>CUST78122</t>
  </si>
  <si>
    <t>CUST78325</t>
  </si>
  <si>
    <t>CUST74903</t>
  </si>
  <si>
    <t>CUST77632</t>
  </si>
  <si>
    <t>CUST18651</t>
  </si>
  <si>
    <t>CUST58969</t>
  </si>
  <si>
    <t>CUST41092</t>
  </si>
  <si>
    <t>CUST81286</t>
  </si>
  <si>
    <t>CUST64412</t>
  </si>
  <si>
    <t>CUST24830</t>
  </si>
  <si>
    <t>CUST24503</t>
  </si>
  <si>
    <t>CUST83684</t>
  </si>
  <si>
    <t>CUST15336</t>
  </si>
  <si>
    <t>CUST44733</t>
  </si>
  <si>
    <t>CUST10353</t>
  </si>
  <si>
    <t>CUST67263</t>
  </si>
  <si>
    <t>CUST13418</t>
  </si>
  <si>
    <t>CUST95969</t>
  </si>
  <si>
    <t>CUST27548</t>
  </si>
  <si>
    <t>CUST93591</t>
  </si>
  <si>
    <t>CUST13970</t>
  </si>
  <si>
    <t>CUST34286</t>
  </si>
  <si>
    <t>CUST38729</t>
  </si>
  <si>
    <t>CUST12798</t>
  </si>
  <si>
    <t>CUST85921</t>
  </si>
  <si>
    <t>CUST99719</t>
  </si>
  <si>
    <t>CUST60143</t>
  </si>
  <si>
    <t>CUST34232</t>
  </si>
  <si>
    <t>CUST19795</t>
  </si>
  <si>
    <t>CUST37893</t>
  </si>
  <si>
    <t>CUST26565</t>
  </si>
  <si>
    <t>CUST91854</t>
  </si>
  <si>
    <t>CUST31364</t>
  </si>
  <si>
    <t>CUST66640</t>
  </si>
  <si>
    <t>CUST50881</t>
  </si>
  <si>
    <t>CUST92369</t>
  </si>
  <si>
    <t>CUST28065</t>
  </si>
  <si>
    <t>CUST52746</t>
  </si>
  <si>
    <t>CUST27953</t>
  </si>
  <si>
    <t>CUST42534</t>
  </si>
  <si>
    <t>CUST56864</t>
  </si>
  <si>
    <t>CUST83417</t>
  </si>
  <si>
    <t>CUST48669</t>
  </si>
  <si>
    <t>CUST30382</t>
  </si>
  <si>
    <t>CUST73897</t>
  </si>
  <si>
    <t>CUST56903</t>
  </si>
  <si>
    <t>CUST15320</t>
  </si>
  <si>
    <t>CUST53439</t>
  </si>
  <si>
    <t>CUST12392</t>
  </si>
  <si>
    <t>CUST72556</t>
  </si>
  <si>
    <t>CUST87322</t>
  </si>
  <si>
    <t>CUST61599</t>
  </si>
  <si>
    <t>CUST84906</t>
  </si>
  <si>
    <t>CUST24674</t>
  </si>
  <si>
    <t>CUST64541</t>
  </si>
  <si>
    <t>CUST82140</t>
  </si>
  <si>
    <t>CUST90739</t>
  </si>
  <si>
    <t>CUST14934</t>
  </si>
  <si>
    <t>CUST81931</t>
  </si>
  <si>
    <t>CUST27068</t>
  </si>
  <si>
    <t>CUST75141</t>
  </si>
  <si>
    <t>CUST71760</t>
  </si>
  <si>
    <t>CUST72747</t>
  </si>
  <si>
    <t>CUST69719</t>
  </si>
  <si>
    <t>CUST61031</t>
  </si>
  <si>
    <t>CUST55353</t>
  </si>
  <si>
    <t>CUST78866</t>
  </si>
  <si>
    <t>CUST55836</t>
  </si>
  <si>
    <t>CUST81103</t>
  </si>
  <si>
    <t>CUST23319</t>
  </si>
  <si>
    <t>CUST18632</t>
  </si>
  <si>
    <t>CUST57188</t>
  </si>
  <si>
    <t>CUST13501</t>
  </si>
  <si>
    <t>CUST39947</t>
  </si>
  <si>
    <t>CUST58344</t>
  </si>
  <si>
    <t>CUST33836</t>
  </si>
  <si>
    <t>CUST80759</t>
  </si>
  <si>
    <t>CUST70146</t>
  </si>
  <si>
    <t>CUST16721</t>
  </si>
  <si>
    <t>CUST88074</t>
  </si>
  <si>
    <t>CUST90251</t>
  </si>
  <si>
    <t>CUST99497</t>
  </si>
  <si>
    <t>CUST92499</t>
  </si>
  <si>
    <t>CUST25074</t>
  </si>
  <si>
    <t>CUST79744</t>
  </si>
  <si>
    <t>CUST51847</t>
  </si>
  <si>
    <t>CUST20042</t>
  </si>
  <si>
    <t>CUST15909</t>
  </si>
  <si>
    <t>CUST84997</t>
  </si>
  <si>
    <t>CUST83897</t>
  </si>
  <si>
    <t>CUST74917</t>
  </si>
  <si>
    <t>CUST98884</t>
  </si>
  <si>
    <t>CUST95018</t>
  </si>
  <si>
    <t>CUST75087</t>
  </si>
  <si>
    <t>CUST63337</t>
  </si>
  <si>
    <t>CUST84535</t>
  </si>
  <si>
    <t>CUST99655</t>
  </si>
  <si>
    <t>CUST50055</t>
  </si>
  <si>
    <t>CUST41676</t>
  </si>
  <si>
    <t>CUST16531</t>
  </si>
  <si>
    <t>CUST49656</t>
  </si>
  <si>
    <t>CUST29013</t>
  </si>
  <si>
    <t>CUST60585</t>
  </si>
  <si>
    <t>CUST51779</t>
  </si>
  <si>
    <t>CUST46473</t>
  </si>
  <si>
    <t>CUST27787</t>
  </si>
  <si>
    <t>CUST53928</t>
  </si>
  <si>
    <t>CUST38699</t>
  </si>
  <si>
    <t>CUST29916</t>
  </si>
  <si>
    <t>CUST51966</t>
  </si>
  <si>
    <t>CUST30321</t>
  </si>
  <si>
    <t>CUST63341</t>
  </si>
  <si>
    <t>CUST45871</t>
  </si>
  <si>
    <t>CUST21487</t>
  </si>
  <si>
    <t>CUST69644</t>
  </si>
  <si>
    <t>CUST12046</t>
  </si>
  <si>
    <t>CUST46634</t>
  </si>
  <si>
    <t>CUST53442</t>
  </si>
  <si>
    <t>CUST13242</t>
  </si>
  <si>
    <t>CUST86689</t>
  </si>
  <si>
    <t>CUST49642</t>
  </si>
  <si>
    <t>CUST53542</t>
  </si>
  <si>
    <t>CUST53039</t>
  </si>
  <si>
    <t>CUST14964</t>
  </si>
  <si>
    <t>CUST93945</t>
  </si>
  <si>
    <t>CUST10175</t>
  </si>
  <si>
    <t>CUST15660</t>
  </si>
  <si>
    <t>CUST96217</t>
  </si>
  <si>
    <t>CUST16671</t>
  </si>
  <si>
    <t>CUST79217</t>
  </si>
  <si>
    <t>CUST11727</t>
  </si>
  <si>
    <t>CUST64251</t>
  </si>
  <si>
    <t>CUST94527</t>
  </si>
  <si>
    <t>CUST47255</t>
  </si>
  <si>
    <t>CUST94366</t>
  </si>
  <si>
    <t>CUST19608</t>
  </si>
  <si>
    <t>CUST93117</t>
  </si>
  <si>
    <t>CUST41586</t>
  </si>
  <si>
    <t>CUST39113</t>
  </si>
  <si>
    <t>CUST49151</t>
  </si>
  <si>
    <t>CUST37829</t>
  </si>
  <si>
    <t>CUST37848</t>
  </si>
  <si>
    <t>CUST46536</t>
  </si>
  <si>
    <t>CUST98544</t>
  </si>
  <si>
    <t>CUST14385</t>
  </si>
  <si>
    <t>CUST67663</t>
  </si>
  <si>
    <t>CUST84546</t>
  </si>
  <si>
    <t>CUST99426</t>
  </si>
  <si>
    <t>CUST79439</t>
  </si>
  <si>
    <t>CUST46941</t>
  </si>
  <si>
    <t>CUST65939</t>
  </si>
  <si>
    <t>CUST22979</t>
  </si>
  <si>
    <t>CUST70428</t>
  </si>
  <si>
    <t>CUST19863</t>
  </si>
  <si>
    <t>CUST43695</t>
  </si>
  <si>
    <t>CUST58613</t>
  </si>
  <si>
    <t>CUST37050</t>
  </si>
  <si>
    <t>CUST52173</t>
  </si>
  <si>
    <t>CUST52655</t>
  </si>
  <si>
    <t>CUST23849</t>
  </si>
  <si>
    <t>CUST29227</t>
  </si>
  <si>
    <t>CUST46715</t>
  </si>
  <si>
    <t>CUST96367</t>
  </si>
  <si>
    <t>CUST36734</t>
  </si>
  <si>
    <t>CUST79362</t>
  </si>
  <si>
    <t>CUST67737</t>
  </si>
  <si>
    <t>CUST51340</t>
  </si>
  <si>
    <t>CUST78797</t>
  </si>
  <si>
    <t>CUST55483</t>
  </si>
  <si>
    <t>CUST53934</t>
  </si>
  <si>
    <t>CUST10872</t>
  </si>
  <si>
    <t>CUST46312</t>
  </si>
  <si>
    <t>CUST60057</t>
  </si>
  <si>
    <t>CUST32321</t>
  </si>
  <si>
    <t>CUST29395</t>
  </si>
  <si>
    <t>CUST15937</t>
  </si>
  <si>
    <t>CUST17595</t>
  </si>
  <si>
    <t>CUST32751</t>
  </si>
  <si>
    <t>CUST23798</t>
  </si>
  <si>
    <t>CUST77071</t>
  </si>
  <si>
    <t>CUST16809</t>
  </si>
  <si>
    <t>CUST25965</t>
  </si>
  <si>
    <t>CUST41066</t>
  </si>
  <si>
    <t>CUST98373</t>
  </si>
  <si>
    <t>CUST61521</t>
  </si>
  <si>
    <t>CUST35012</t>
  </si>
  <si>
    <t>CUST32147</t>
  </si>
  <si>
    <t>CUST56615</t>
  </si>
  <si>
    <t>CUST83853</t>
  </si>
  <si>
    <t>CUST59357</t>
  </si>
  <si>
    <t>CUST38747</t>
  </si>
  <si>
    <t>CUST79412</t>
  </si>
  <si>
    <t>CUST99875</t>
  </si>
  <si>
    <t>CUST36873</t>
  </si>
  <si>
    <t>CUST96354</t>
  </si>
  <si>
    <t>CUST97014</t>
  </si>
  <si>
    <t>CUST56685</t>
  </si>
  <si>
    <t>CUST40880</t>
  </si>
  <si>
    <t>CUST10027</t>
  </si>
  <si>
    <t>CUST73684</t>
  </si>
  <si>
    <t>CUST36390</t>
  </si>
  <si>
    <t>CUST99896</t>
  </si>
  <si>
    <t>CUST18246</t>
  </si>
  <si>
    <t>CUST60787</t>
  </si>
  <si>
    <t>CUST70837</t>
  </si>
  <si>
    <t>CUST67293</t>
  </si>
  <si>
    <t>CUST50319</t>
  </si>
  <si>
    <t>CUST73299</t>
  </si>
  <si>
    <t>CUST25553</t>
  </si>
  <si>
    <t>CUST98817</t>
  </si>
  <si>
    <t>CUST88084</t>
  </si>
  <si>
    <t>CUST34515</t>
  </si>
  <si>
    <t>CUST16223</t>
  </si>
  <si>
    <t>CUST33658</t>
  </si>
  <si>
    <t>CUST18443</t>
  </si>
  <si>
    <t>CUST26336</t>
  </si>
  <si>
    <t>CUST45834</t>
  </si>
  <si>
    <t>CUST71662</t>
  </si>
  <si>
    <t>CUST27209</t>
  </si>
  <si>
    <t>CUST48144</t>
  </si>
  <si>
    <t>CUST27054</t>
  </si>
  <si>
    <t>CUST41659</t>
  </si>
  <si>
    <t>CUST65574</t>
  </si>
  <si>
    <t>CUST64908</t>
  </si>
  <si>
    <t>CUST96565</t>
  </si>
  <si>
    <t>CUST89212</t>
  </si>
  <si>
    <t>CUST70490</t>
  </si>
  <si>
    <t>CUST91703</t>
  </si>
  <si>
    <t>CUST59200</t>
  </si>
  <si>
    <t>CUST76012</t>
  </si>
  <si>
    <t>CUST27256</t>
  </si>
  <si>
    <t>CUST69913</t>
  </si>
  <si>
    <t>CUST42688</t>
  </si>
  <si>
    <t>CUST92530</t>
  </si>
  <si>
    <t>CUST97485</t>
  </si>
  <si>
    <t>CUST93485</t>
  </si>
  <si>
    <t>CUST78037</t>
  </si>
  <si>
    <t>CUST47298</t>
  </si>
  <si>
    <t>CUST55699</t>
  </si>
  <si>
    <t>CUST80369</t>
  </si>
  <si>
    <t>CUST61164</t>
  </si>
  <si>
    <t>CUST14329</t>
  </si>
  <si>
    <t>CUST19188</t>
  </si>
  <si>
    <t>CUST94091</t>
  </si>
  <si>
    <t>CUST14617</t>
  </si>
  <si>
    <t>CUST32525</t>
  </si>
  <si>
    <t>CUST78475</t>
  </si>
  <si>
    <t>CUST25708</t>
  </si>
  <si>
    <t>CUST48697</t>
  </si>
  <si>
    <t>CUST32383</t>
  </si>
  <si>
    <t>CUST49794</t>
  </si>
  <si>
    <t>CUST71806</t>
  </si>
  <si>
    <t>CUST10194</t>
  </si>
  <si>
    <t>CUST78864</t>
  </si>
  <si>
    <t>CUST67978</t>
  </si>
  <si>
    <t>CUST14709</t>
  </si>
  <si>
    <t>CUST60792</t>
  </si>
  <si>
    <t>CUST65894</t>
  </si>
  <si>
    <t>CUST64729</t>
  </si>
  <si>
    <t>CUST71567</t>
  </si>
  <si>
    <t>CUST12603</t>
  </si>
  <si>
    <t>CUST83473</t>
  </si>
  <si>
    <t>CUST48301</t>
  </si>
  <si>
    <t>CUST69249</t>
  </si>
  <si>
    <t>CUST13941</t>
  </si>
  <si>
    <t>CUST74233</t>
  </si>
  <si>
    <t>CUST73913</t>
  </si>
  <si>
    <t>CUST78219</t>
  </si>
  <si>
    <t>CUST18260</t>
  </si>
  <si>
    <t>CUST51648</t>
  </si>
  <si>
    <t>CUST25596</t>
  </si>
  <si>
    <t>CUST67305</t>
  </si>
  <si>
    <t>CUST96479</t>
  </si>
  <si>
    <t>CUST46104</t>
  </si>
  <si>
    <t>CUST64548</t>
  </si>
  <si>
    <t>CUST35542</t>
  </si>
  <si>
    <t>CUST66934</t>
  </si>
  <si>
    <t>CUST89783</t>
  </si>
  <si>
    <t>CUST65724</t>
  </si>
  <si>
    <t>CUST70723</t>
  </si>
  <si>
    <t>CUST87602</t>
  </si>
  <si>
    <t>CUST53310</t>
  </si>
  <si>
    <t>CUST23135</t>
  </si>
  <si>
    <t>CUST21245</t>
  </si>
  <si>
    <t>CUST68760</t>
  </si>
  <si>
    <t>CUST21885</t>
  </si>
  <si>
    <t>CUST34319</t>
  </si>
  <si>
    <t>CUST55016</t>
  </si>
  <si>
    <t>CUST17688</t>
  </si>
  <si>
    <t>CUST31314</t>
  </si>
  <si>
    <t>CUST86448</t>
  </si>
  <si>
    <t>CUST92435</t>
  </si>
  <si>
    <t>CUST24618</t>
  </si>
  <si>
    <t>CUST51353</t>
  </si>
  <si>
    <t>CUST63195</t>
  </si>
  <si>
    <t>CUST13081</t>
  </si>
  <si>
    <t>CUST83324</t>
  </si>
  <si>
    <t>CUST26863</t>
  </si>
  <si>
    <t>CUST50891</t>
  </si>
  <si>
    <t>CUST29853</t>
  </si>
  <si>
    <t>CUST72768</t>
  </si>
  <si>
    <t>CUST69052</t>
  </si>
  <si>
    <t>CUST37054</t>
  </si>
  <si>
    <t>CUST92646</t>
  </si>
  <si>
    <t>CUST20299</t>
  </si>
  <si>
    <t>CUST84057</t>
  </si>
  <si>
    <t>CUST83361</t>
  </si>
  <si>
    <t>CUST96237</t>
  </si>
  <si>
    <t>CUST63221</t>
  </si>
  <si>
    <t>CUST73800</t>
  </si>
  <si>
    <t>CUST67892</t>
  </si>
  <si>
    <t>CUST37780</t>
  </si>
  <si>
    <t>CUST21309</t>
  </si>
  <si>
    <t>CUST75371</t>
  </si>
  <si>
    <t>CUST83826</t>
  </si>
  <si>
    <t>CUST36540</t>
  </si>
  <si>
    <t>CUST16254</t>
  </si>
  <si>
    <t>CUST54539</t>
  </si>
  <si>
    <t>CUST35675</t>
  </si>
  <si>
    <t>CUST76762</t>
  </si>
  <si>
    <t>CUST77322</t>
  </si>
  <si>
    <t>CUST30732</t>
  </si>
  <si>
    <t>CUST28619</t>
  </si>
  <si>
    <t>CUST17421</t>
  </si>
  <si>
    <t>CUST55857</t>
  </si>
  <si>
    <t>CUST25118</t>
  </si>
  <si>
    <t>CUST96968</t>
  </si>
  <si>
    <t>CUST38724</t>
  </si>
  <si>
    <t>CUST52476</t>
  </si>
  <si>
    <t>CUST38674</t>
  </si>
  <si>
    <t>CUST34230</t>
  </si>
  <si>
    <t>CUST60379</t>
  </si>
  <si>
    <t>CUST62066</t>
  </si>
  <si>
    <t>CUST51069</t>
  </si>
  <si>
    <t>CUST24434</t>
  </si>
  <si>
    <t>CUST15572</t>
  </si>
  <si>
    <t>CUST70221</t>
  </si>
  <si>
    <t>CUST29868</t>
  </si>
  <si>
    <t>CUST90222</t>
  </si>
  <si>
    <t>CUST31565</t>
  </si>
  <si>
    <t>CUST32936</t>
  </si>
  <si>
    <t>CUST33927</t>
  </si>
  <si>
    <t>CUST74839</t>
  </si>
  <si>
    <t>CUST18799</t>
  </si>
  <si>
    <t>CUST86506</t>
  </si>
  <si>
    <t>CUST40640</t>
  </si>
  <si>
    <t>CUST83711</t>
  </si>
  <si>
    <t>CUST91794</t>
  </si>
  <si>
    <t>CUST96821</t>
  </si>
  <si>
    <t>CUST12470</t>
  </si>
  <si>
    <t>CUST95065</t>
  </si>
  <si>
    <t>CUST83459</t>
  </si>
  <si>
    <t>CUST88312</t>
  </si>
  <si>
    <t>CUST14035</t>
  </si>
  <si>
    <t>CUST16405</t>
  </si>
  <si>
    <t>CUST33197</t>
  </si>
  <si>
    <t>CUST10061</t>
  </si>
  <si>
    <t>CUST87725</t>
  </si>
  <si>
    <t>CUST97963</t>
  </si>
  <si>
    <t>CUST73420</t>
  </si>
  <si>
    <t>CUST81195</t>
  </si>
  <si>
    <t>CUST33301</t>
  </si>
  <si>
    <t>CUST90722</t>
  </si>
  <si>
    <t>CUST14543</t>
  </si>
  <si>
    <t>CUST23781</t>
  </si>
  <si>
    <t>CUST58569</t>
  </si>
  <si>
    <t>CUST37053</t>
  </si>
  <si>
    <t>CUST44194</t>
  </si>
  <si>
    <t>CUST47785</t>
  </si>
  <si>
    <t>CUST39663</t>
  </si>
  <si>
    <t>CUST53284</t>
  </si>
  <si>
    <t>CUST35700</t>
  </si>
  <si>
    <t>CUST19380</t>
  </si>
  <si>
    <t>CUST84506</t>
  </si>
  <si>
    <t>CUST78222</t>
  </si>
  <si>
    <t>CUST35213</t>
  </si>
  <si>
    <t>CUST56613</t>
  </si>
  <si>
    <t>CUST46845</t>
  </si>
  <si>
    <t>CUST43058</t>
  </si>
  <si>
    <t>CUST44997</t>
  </si>
  <si>
    <t>CUST57474</t>
  </si>
  <si>
    <t>CUST81246</t>
  </si>
  <si>
    <t>CUST48389</t>
  </si>
  <si>
    <t>CUST10654</t>
  </si>
  <si>
    <t>CUST64556</t>
  </si>
  <si>
    <t>CUST44980</t>
  </si>
  <si>
    <t>CUST94625</t>
  </si>
  <si>
    <t>CUST93905</t>
  </si>
  <si>
    <t>CUST52615</t>
  </si>
  <si>
    <t>CUST18242</t>
  </si>
  <si>
    <t>CUST93274</t>
  </si>
  <si>
    <t>CUST66991</t>
  </si>
  <si>
    <t>CUST71078</t>
  </si>
  <si>
    <t>CUST10142</t>
  </si>
  <si>
    <t>CUST44498</t>
  </si>
  <si>
    <t>CUST21845</t>
  </si>
  <si>
    <t>CUST71622</t>
  </si>
  <si>
    <t>CUST14511</t>
  </si>
  <si>
    <t>CUST59631</t>
  </si>
  <si>
    <t>CUST90381</t>
  </si>
  <si>
    <t>CUST81135</t>
  </si>
  <si>
    <t>CUST14687</t>
  </si>
  <si>
    <t>CUST69832</t>
  </si>
  <si>
    <t>CUST49521</t>
  </si>
  <si>
    <t>CUST77818</t>
  </si>
  <si>
    <t>CUST38022</t>
  </si>
  <si>
    <t>CUST88588</t>
  </si>
  <si>
    <t>CUST50808</t>
  </si>
  <si>
    <t>CUST12922</t>
  </si>
  <si>
    <t>CUST61488</t>
  </si>
  <si>
    <t>CUST94534</t>
  </si>
  <si>
    <t>CUST27826</t>
  </si>
  <si>
    <t>CUST25856</t>
  </si>
  <si>
    <t>CUST30229</t>
  </si>
  <si>
    <t>CUST59047</t>
  </si>
  <si>
    <t>CUST32293</t>
  </si>
  <si>
    <t>CUST22396</t>
  </si>
  <si>
    <t>CUST70592</t>
  </si>
  <si>
    <t>CUST69339</t>
  </si>
  <si>
    <t>CUST37867</t>
  </si>
  <si>
    <t>CUST99914</t>
  </si>
  <si>
    <t>CUST21658</t>
  </si>
  <si>
    <t>CUST90181</t>
  </si>
  <si>
    <t>CUST48189</t>
  </si>
  <si>
    <t>CUST96287</t>
  </si>
  <si>
    <t>CUST14614</t>
  </si>
  <si>
    <t>CUST41384</t>
  </si>
  <si>
    <t>CUST33938</t>
  </si>
  <si>
    <t>CUST83437</t>
  </si>
  <si>
    <t>CUST69619</t>
  </si>
  <si>
    <t>CUST57236</t>
  </si>
  <si>
    <t>CUST30506</t>
  </si>
  <si>
    <t>CUST99742</t>
  </si>
  <si>
    <t>CUST44183</t>
  </si>
  <si>
    <t>CUST26650</t>
  </si>
  <si>
    <t>CUST47182</t>
  </si>
  <si>
    <t>CUST63830</t>
  </si>
  <si>
    <t>CUST74058</t>
  </si>
  <si>
    <t>CUST31926</t>
  </si>
  <si>
    <t>CUST78263</t>
  </si>
  <si>
    <t>CUST77160</t>
  </si>
  <si>
    <t>CUST46078</t>
  </si>
  <si>
    <t>CUST38012</t>
  </si>
  <si>
    <t>CUST78287</t>
  </si>
  <si>
    <t>CUST64136</t>
  </si>
  <si>
    <t>CUST75437</t>
  </si>
  <si>
    <t>CUST54259</t>
  </si>
  <si>
    <t>CUST40486</t>
  </si>
  <si>
    <t>CUST28335</t>
  </si>
  <si>
    <t>CUST93285</t>
  </si>
  <si>
    <t>CUST26853</t>
  </si>
  <si>
    <t>CUST12949</t>
  </si>
  <si>
    <t>CUST97203</t>
  </si>
  <si>
    <t>CUST78879</t>
  </si>
  <si>
    <t>CUST18759</t>
  </si>
  <si>
    <t>CUST76234</t>
  </si>
  <si>
    <t>CUST94076</t>
  </si>
  <si>
    <t>CUST21093</t>
  </si>
  <si>
    <t>CUST37781</t>
  </si>
  <si>
    <t>CUST57707</t>
  </si>
  <si>
    <t>CUST10947</t>
  </si>
  <si>
    <t>CUST70238</t>
  </si>
  <si>
    <t>CUST98132</t>
  </si>
  <si>
    <t>CUST43494</t>
  </si>
  <si>
    <t>CUST78248</t>
  </si>
  <si>
    <t>CUST41519</t>
  </si>
  <si>
    <t>CUST12833</t>
  </si>
  <si>
    <t>CUST10983</t>
  </si>
  <si>
    <t>CUST59957</t>
  </si>
  <si>
    <t>CUST66005</t>
  </si>
  <si>
    <t>CUST69954</t>
  </si>
  <si>
    <t>CUST99732</t>
  </si>
  <si>
    <t>CUST73555</t>
  </si>
  <si>
    <t>CUST17693</t>
  </si>
  <si>
    <t>CUST16057</t>
  </si>
  <si>
    <t>CUST37135</t>
  </si>
  <si>
    <t>CUST59720</t>
  </si>
  <si>
    <t>CUST94104</t>
  </si>
  <si>
    <t>CUST56783</t>
  </si>
  <si>
    <t>CUST52336</t>
  </si>
  <si>
    <t>CUST70555</t>
  </si>
  <si>
    <t>CUST52491</t>
  </si>
  <si>
    <t>CUST96604</t>
  </si>
  <si>
    <t>CUST96171</t>
  </si>
  <si>
    <t>CUST72603</t>
  </si>
  <si>
    <t>CUST20596</t>
  </si>
  <si>
    <t>CUST57951</t>
  </si>
  <si>
    <t>CUST95824</t>
  </si>
  <si>
    <t>CUST43552</t>
  </si>
  <si>
    <t>CUST55447</t>
  </si>
  <si>
    <t>CUST86121</t>
  </si>
  <si>
    <t>CUST34315</t>
  </si>
  <si>
    <t>CUST58380</t>
  </si>
  <si>
    <t>CUST11477</t>
  </si>
  <si>
    <t>CUST55066</t>
  </si>
  <si>
    <t>CUST17094</t>
  </si>
  <si>
    <t>CUST74868</t>
  </si>
  <si>
    <t>CUST49132</t>
  </si>
  <si>
    <t>CUST60484</t>
  </si>
  <si>
    <t>CUST25723</t>
  </si>
  <si>
    <t>CUST89180</t>
  </si>
  <si>
    <t>CUST67757</t>
  </si>
  <si>
    <t>CUST46208</t>
  </si>
  <si>
    <t>CUST21334</t>
  </si>
  <si>
    <t>CUST73441</t>
  </si>
  <si>
    <t>CUST84958</t>
  </si>
  <si>
    <t>CUST26709</t>
  </si>
  <si>
    <t>CUST19565</t>
  </si>
  <si>
    <t>CUST36705</t>
  </si>
  <si>
    <t>CUST66183</t>
  </si>
  <si>
    <t>CUST90440</t>
  </si>
  <si>
    <t>CUST54944</t>
  </si>
  <si>
    <t>CUST17558</t>
  </si>
  <si>
    <t>CUST75704</t>
  </si>
  <si>
    <t>CUST43724</t>
  </si>
  <si>
    <t>CUST68405</t>
  </si>
  <si>
    <t>CUST98189</t>
  </si>
  <si>
    <t>CUST92808</t>
  </si>
  <si>
    <t>CUST64848</t>
  </si>
  <si>
    <t>CUST42864</t>
  </si>
  <si>
    <t>CUST28748</t>
  </si>
  <si>
    <t>CUST67860</t>
  </si>
  <si>
    <t>CUST89300</t>
  </si>
  <si>
    <t>CUST79542</t>
  </si>
  <si>
    <t>CUST15751</t>
  </si>
  <si>
    <t>CUST12082</t>
  </si>
  <si>
    <t>CUST89746</t>
  </si>
  <si>
    <t>CUST94954</t>
  </si>
  <si>
    <t>CUST74749</t>
  </si>
  <si>
    <t>CUST56100</t>
  </si>
  <si>
    <t>CUST68630</t>
  </si>
  <si>
    <t>CUST76495</t>
  </si>
  <si>
    <t>CUST73872</t>
  </si>
  <si>
    <t>CUST12628</t>
  </si>
  <si>
    <t>CUST29995</t>
  </si>
  <si>
    <t>CUST17707</t>
  </si>
  <si>
    <t>CUST48278</t>
  </si>
  <si>
    <t>CUST10450</t>
  </si>
  <si>
    <t>CUST20313</t>
  </si>
  <si>
    <t>CUST53941</t>
  </si>
  <si>
    <t>CUST70609</t>
  </si>
  <si>
    <t>CUST50581</t>
  </si>
  <si>
    <t>CUST23819</t>
  </si>
  <si>
    <t>CUST81974</t>
  </si>
  <si>
    <t>CUST73217</t>
  </si>
  <si>
    <t>CUST39070</t>
  </si>
  <si>
    <t>CUST14623</t>
  </si>
  <si>
    <t>CUST63321</t>
  </si>
  <si>
    <t>CUST11106</t>
  </si>
  <si>
    <t>CUST25905</t>
  </si>
  <si>
    <t>CUST35803</t>
  </si>
  <si>
    <t>CUST10085</t>
  </si>
  <si>
    <t>CUST66667</t>
  </si>
  <si>
    <t>CUST76120</t>
  </si>
  <si>
    <t>CUST17583</t>
  </si>
  <si>
    <t>CUST40576</t>
  </si>
  <si>
    <t>CUST22804</t>
  </si>
  <si>
    <t>CUST90134</t>
  </si>
  <si>
    <t>CUST31538</t>
  </si>
  <si>
    <t>CUST61085</t>
  </si>
  <si>
    <t>CUST32214</t>
  </si>
  <si>
    <t>CUST17856</t>
  </si>
  <si>
    <t>CUST78427</t>
  </si>
  <si>
    <t>CUST45343</t>
  </si>
  <si>
    <t>CUST99848</t>
  </si>
  <si>
    <t>CUST71367</t>
  </si>
  <si>
    <t>CUST65722</t>
  </si>
  <si>
    <t>CUST92214</t>
  </si>
  <si>
    <t>CUST93948</t>
  </si>
  <si>
    <t>CUST80814</t>
  </si>
  <si>
    <t>CUST45300</t>
  </si>
  <si>
    <t>CUST55765</t>
  </si>
  <si>
    <t>CUST95548</t>
  </si>
  <si>
    <t>CUST49697</t>
  </si>
  <si>
    <t>CUST95966</t>
  </si>
  <si>
    <t>CUST73426</t>
  </si>
  <si>
    <t>CUST27945</t>
  </si>
  <si>
    <t>CUST33616</t>
  </si>
  <si>
    <t>CUST44483</t>
  </si>
  <si>
    <t>CUST93470</t>
  </si>
  <si>
    <t>CUST17898</t>
  </si>
  <si>
    <t>CUST15093</t>
  </si>
  <si>
    <t>CUST95602</t>
  </si>
  <si>
    <t>CUST27760</t>
  </si>
  <si>
    <t>CUST44581</t>
  </si>
  <si>
    <t>CUST91419</t>
  </si>
  <si>
    <t>CUST21108</t>
  </si>
  <si>
    <t>CUST90893</t>
  </si>
  <si>
    <t>CUST63074</t>
  </si>
  <si>
    <t>CUST53351</t>
  </si>
  <si>
    <t>CUST63327</t>
  </si>
  <si>
    <t>CUST89485</t>
  </si>
  <si>
    <t>CUST84122</t>
  </si>
  <si>
    <t>CUST18520</t>
  </si>
  <si>
    <t>CUST61634</t>
  </si>
  <si>
    <t>CUST54196</t>
  </si>
  <si>
    <t>CUST24748</t>
  </si>
  <si>
    <t>CUST43886</t>
  </si>
  <si>
    <t>CUST69791</t>
  </si>
  <si>
    <t>CUST87556</t>
  </si>
  <si>
    <t>CUST45746</t>
  </si>
  <si>
    <t>CUST59384</t>
  </si>
  <si>
    <t>CUST54907</t>
  </si>
  <si>
    <t>CUST49716</t>
  </si>
  <si>
    <t>CUST69025</t>
  </si>
  <si>
    <t>CUST43123</t>
  </si>
  <si>
    <t>CUST22674</t>
  </si>
  <si>
    <t>CUST25031</t>
  </si>
  <si>
    <t>CUST13342</t>
  </si>
  <si>
    <t>CUST17616</t>
  </si>
  <si>
    <t>CUST41558</t>
  </si>
  <si>
    <t>CUST94450</t>
  </si>
  <si>
    <t>CUST65069</t>
  </si>
  <si>
    <t>CUST65119</t>
  </si>
  <si>
    <t>CUST48213</t>
  </si>
  <si>
    <t>CUST28122</t>
  </si>
  <si>
    <t>CUST30108</t>
  </si>
  <si>
    <t>CUST27205</t>
  </si>
  <si>
    <t>CUST62161</t>
  </si>
  <si>
    <t>CUST62476</t>
  </si>
  <si>
    <t>CUST58630</t>
  </si>
  <si>
    <t>CUST16981</t>
  </si>
  <si>
    <t>CUST65224</t>
  </si>
  <si>
    <t>CUST67503</t>
  </si>
  <si>
    <t>CUST61904</t>
  </si>
  <si>
    <t>CUST26373</t>
  </si>
  <si>
    <t>CUST79252</t>
  </si>
  <si>
    <t>CUST13663</t>
  </si>
  <si>
    <t>CUST76318</t>
  </si>
  <si>
    <t>CUST61639</t>
  </si>
  <si>
    <t>CUST24951</t>
  </si>
  <si>
    <t>CUST64686</t>
  </si>
  <si>
    <t>CUST21587</t>
  </si>
  <si>
    <t>CUST67454</t>
  </si>
  <si>
    <t>CUST19669</t>
  </si>
  <si>
    <t>CUST27335</t>
  </si>
  <si>
    <t>CUST72789</t>
  </si>
  <si>
    <t>CUST73004</t>
  </si>
  <si>
    <t>CUST31864</t>
  </si>
  <si>
    <t>CUST48816</t>
  </si>
  <si>
    <t>CUST64085</t>
  </si>
  <si>
    <t>CUST59194</t>
  </si>
  <si>
    <t>CUST22538</t>
  </si>
  <si>
    <t>CUST87836</t>
  </si>
  <si>
    <t>CUST46365</t>
  </si>
  <si>
    <t>CUST61279</t>
  </si>
  <si>
    <t>CUST48525</t>
  </si>
  <si>
    <t>CUST30748</t>
  </si>
  <si>
    <t>CUST95568</t>
  </si>
  <si>
    <t>CUST95809</t>
  </si>
  <si>
    <t>CUST35816</t>
  </si>
  <si>
    <t>CUST31239</t>
  </si>
  <si>
    <t>CUST60581</t>
  </si>
  <si>
    <t>CUST42070</t>
  </si>
  <si>
    <t>CUST91072</t>
  </si>
  <si>
    <t>CUST54115</t>
  </si>
  <si>
    <t>CUST10075</t>
  </si>
  <si>
    <t>CUST30225</t>
  </si>
  <si>
    <t>CUST80236</t>
  </si>
  <si>
    <t>CUST45950</t>
  </si>
  <si>
    <t>CUST66054</t>
  </si>
  <si>
    <t>CUST50940</t>
  </si>
  <si>
    <t>CUST24579</t>
  </si>
  <si>
    <t>CUST98846</t>
  </si>
  <si>
    <t>CUST14372</t>
  </si>
  <si>
    <t>CUST71399</t>
  </si>
  <si>
    <t>CUST85834</t>
  </si>
  <si>
    <t>CUST33426</t>
  </si>
  <si>
    <t>CUST34709</t>
  </si>
  <si>
    <t>CUST28705</t>
  </si>
  <si>
    <t>CUST22034</t>
  </si>
  <si>
    <t>CUST11123</t>
  </si>
  <si>
    <t>CUST33441</t>
  </si>
  <si>
    <t>CUST36520</t>
  </si>
  <si>
    <t>CUST59364</t>
  </si>
  <si>
    <t>CUST96617</t>
  </si>
  <si>
    <t>CUST92340</t>
  </si>
  <si>
    <t>CUST37217</t>
  </si>
  <si>
    <t>CUST39530</t>
  </si>
  <si>
    <t>CUST54835</t>
  </si>
  <si>
    <t>CUST58285</t>
  </si>
  <si>
    <t>CUST72352</t>
  </si>
  <si>
    <t>CUST90469</t>
  </si>
  <si>
    <t>CUST93335</t>
  </si>
  <si>
    <t>CUST28688</t>
  </si>
  <si>
    <t>CUST72075</t>
  </si>
  <si>
    <t>CUST17441</t>
  </si>
  <si>
    <t>CUST36899</t>
  </si>
  <si>
    <t>CUST69417</t>
  </si>
  <si>
    <t>CUST70930</t>
  </si>
  <si>
    <t>CUST49934</t>
  </si>
  <si>
    <t>CUST31306</t>
  </si>
  <si>
    <t>CUST95143</t>
  </si>
  <si>
    <t>CUST84202</t>
  </si>
  <si>
    <t>CUST62248</t>
  </si>
  <si>
    <t>CUST79665</t>
  </si>
  <si>
    <t>CUST92996</t>
  </si>
  <si>
    <t>CUST86428</t>
  </si>
  <si>
    <t>CUST60635</t>
  </si>
  <si>
    <t>CUST70608</t>
  </si>
  <si>
    <t>CUST86955</t>
  </si>
  <si>
    <t>CUST15363</t>
  </si>
  <si>
    <t>CUST27721</t>
  </si>
  <si>
    <t>CUST34776</t>
  </si>
  <si>
    <t>CUST45818</t>
  </si>
  <si>
    <t>CUST21988</t>
  </si>
  <si>
    <t>CUST21873</t>
  </si>
  <si>
    <t>CUST16908</t>
  </si>
  <si>
    <t>CUST65216</t>
  </si>
  <si>
    <t>CUST10016</t>
  </si>
  <si>
    <t>CUST96121</t>
  </si>
  <si>
    <t>CUST43007</t>
  </si>
  <si>
    <t>CUST13907</t>
  </si>
  <si>
    <t>CUST91172</t>
  </si>
  <si>
    <t>CUST82268</t>
  </si>
  <si>
    <t>CUST64050</t>
  </si>
  <si>
    <t>CUST47016</t>
  </si>
  <si>
    <t>CUST33024</t>
  </si>
  <si>
    <t>CUST25276</t>
  </si>
  <si>
    <t>CUST78015</t>
  </si>
  <si>
    <t>CUST53414</t>
  </si>
  <si>
    <t>CUST62436</t>
  </si>
  <si>
    <t>CUST15787</t>
  </si>
  <si>
    <t>CUST17354</t>
  </si>
  <si>
    <t>CUST58979</t>
  </si>
  <si>
    <t>CUST70247</t>
  </si>
  <si>
    <t>CUST36504</t>
  </si>
  <si>
    <t>CUST30164</t>
  </si>
  <si>
    <t>CUST11907</t>
  </si>
  <si>
    <t>CUST39275</t>
  </si>
  <si>
    <t>CUST39669</t>
  </si>
  <si>
    <t>CUST81936</t>
  </si>
  <si>
    <t>CUST54912</t>
  </si>
  <si>
    <t>CUST26402</t>
  </si>
  <si>
    <t>CUST17260</t>
  </si>
  <si>
    <t>CUST30050</t>
  </si>
  <si>
    <t>CUST38024</t>
  </si>
  <si>
    <t>CUST52947</t>
  </si>
  <si>
    <t>CUST55673</t>
  </si>
  <si>
    <t>CUST84084</t>
  </si>
  <si>
    <t>CUST32857</t>
  </si>
  <si>
    <t>CUST62572</t>
  </si>
  <si>
    <t>CUST19701</t>
  </si>
  <si>
    <t>CUST38041</t>
  </si>
  <si>
    <t>CUST79080</t>
  </si>
  <si>
    <t>CUST32996</t>
  </si>
  <si>
    <t>CUST58186</t>
  </si>
  <si>
    <t>CUST39277</t>
  </si>
  <si>
    <t>CUST90436</t>
  </si>
  <si>
    <t>CUST83837</t>
  </si>
  <si>
    <t>CUST42704</t>
  </si>
  <si>
    <t>CUST29640</t>
  </si>
  <si>
    <t>CUST49676</t>
  </si>
  <si>
    <t>CUST88510</t>
  </si>
  <si>
    <t>CUST97258</t>
  </si>
  <si>
    <t>CUST60555</t>
  </si>
  <si>
    <t>CUST27706</t>
  </si>
  <si>
    <t>CUST52849</t>
  </si>
  <si>
    <t>CUST39607</t>
  </si>
  <si>
    <t>CUST37553</t>
  </si>
  <si>
    <t>CUST92331</t>
  </si>
  <si>
    <t>CUST41818</t>
  </si>
  <si>
    <t>CUST55475</t>
  </si>
  <si>
    <t>CUST41556</t>
  </si>
  <si>
    <t>CUST24215</t>
  </si>
  <si>
    <t>CUST62218</t>
  </si>
  <si>
    <t>CUST70997</t>
  </si>
  <si>
    <t>CUST99810</t>
  </si>
  <si>
    <t>CUST59145</t>
  </si>
  <si>
    <t>CUST76044</t>
  </si>
  <si>
    <t>CUST58635</t>
  </si>
  <si>
    <t>CUST93509</t>
  </si>
  <si>
    <t>CUST23464</t>
  </si>
  <si>
    <t>CUST17092</t>
  </si>
  <si>
    <t>CUST17249</t>
  </si>
  <si>
    <t>CUST88533</t>
  </si>
  <si>
    <t>CUST63874</t>
  </si>
  <si>
    <t>CUST72076</t>
  </si>
  <si>
    <t>CUST62808</t>
  </si>
  <si>
    <t>CUST61863</t>
  </si>
  <si>
    <t>CUST61388</t>
  </si>
  <si>
    <t>CUST22587</t>
  </si>
  <si>
    <t>CUST35413</t>
  </si>
  <si>
    <t>CUST72593</t>
  </si>
  <si>
    <t>CUST82994</t>
  </si>
  <si>
    <t>CUST59825</t>
  </si>
  <si>
    <t>CUST36462</t>
  </si>
  <si>
    <t>CUST78574</t>
  </si>
  <si>
    <t>CUST54602</t>
  </si>
  <si>
    <t>CUST10154</t>
  </si>
  <si>
    <t>CUST37818</t>
  </si>
  <si>
    <t>CUST40423</t>
  </si>
  <si>
    <t>CUST70730</t>
  </si>
  <si>
    <t>CUST57446</t>
  </si>
  <si>
    <t>CUST52372</t>
  </si>
  <si>
    <t>CUST21662</t>
  </si>
  <si>
    <t>CUST40704</t>
  </si>
  <si>
    <t>CUST67466</t>
  </si>
  <si>
    <t>CUST53179</t>
  </si>
  <si>
    <t>CUST64200</t>
  </si>
  <si>
    <t>CUST15085</t>
  </si>
  <si>
    <t>CUST59294</t>
  </si>
  <si>
    <t>CUST55758</t>
  </si>
  <si>
    <t>CUST27010</t>
  </si>
  <si>
    <t>CUST78676</t>
  </si>
  <si>
    <t>CUST24048</t>
  </si>
  <si>
    <t>CUST14135</t>
  </si>
  <si>
    <t>CUST23329</t>
  </si>
  <si>
    <t>CUST65595</t>
  </si>
  <si>
    <t>CUST35849</t>
  </si>
  <si>
    <t>CUST71495</t>
  </si>
  <si>
    <t>CUST42557</t>
  </si>
  <si>
    <t>CUST51574</t>
  </si>
  <si>
    <t>CUST35479</t>
  </si>
  <si>
    <t>CUST81456</t>
  </si>
  <si>
    <t>CUST49030</t>
  </si>
  <si>
    <t>CUST76171</t>
  </si>
  <si>
    <t>CUST47599</t>
  </si>
  <si>
    <t>CUST31604</t>
  </si>
  <si>
    <t>CUST52233</t>
  </si>
  <si>
    <t>CUST52161</t>
  </si>
  <si>
    <t>CUST23577</t>
  </si>
  <si>
    <t>CUST54242</t>
  </si>
  <si>
    <t>CUST61309</t>
  </si>
  <si>
    <t>CUST71994</t>
  </si>
  <si>
    <t>CUST73711</t>
  </si>
  <si>
    <t>CUST20432</t>
  </si>
  <si>
    <t>CUST70715</t>
  </si>
  <si>
    <t>CUST95544</t>
  </si>
  <si>
    <t>CUST66056</t>
  </si>
  <si>
    <t>CUST89508</t>
  </si>
  <si>
    <t>CUST62216</t>
  </si>
  <si>
    <t>CUST88482</t>
  </si>
  <si>
    <t>CUST95922</t>
  </si>
  <si>
    <t>CUST60481</t>
  </si>
  <si>
    <t>CUST29930</t>
  </si>
  <si>
    <t>CUST62708</t>
  </si>
  <si>
    <t>CUST56115</t>
  </si>
  <si>
    <t>CUST57716</t>
  </si>
  <si>
    <t>CUST56627</t>
  </si>
  <si>
    <t>CUST27282</t>
  </si>
  <si>
    <t>CUST39122</t>
  </si>
  <si>
    <t>CUST82165</t>
  </si>
  <si>
    <t>CUST45162</t>
  </si>
  <si>
    <t>CUST43359</t>
  </si>
  <si>
    <t>CUST92306</t>
  </si>
  <si>
    <t>CUST47089</t>
  </si>
  <si>
    <t>CUST60888</t>
  </si>
  <si>
    <t>CUST10944</t>
  </si>
  <si>
    <t>CUST21523</t>
  </si>
  <si>
    <t>CUST78543</t>
  </si>
  <si>
    <t>CUST87971</t>
  </si>
  <si>
    <t>CUST69781</t>
  </si>
  <si>
    <t>CUST97142</t>
  </si>
  <si>
    <t>CUST25308</t>
  </si>
  <si>
    <t>CUST99888</t>
  </si>
  <si>
    <t>CUST82397</t>
  </si>
  <si>
    <t>CUST61060</t>
  </si>
  <si>
    <t>CUST69925</t>
  </si>
  <si>
    <t>CUST19921</t>
  </si>
  <si>
    <t>CUST33366</t>
  </si>
  <si>
    <t>CUST20499</t>
  </si>
  <si>
    <t>CUST50627</t>
  </si>
  <si>
    <t>CUST41580</t>
  </si>
  <si>
    <t>CUST98455</t>
  </si>
  <si>
    <t>CUST37539</t>
  </si>
  <si>
    <t>CUST18548</t>
  </si>
  <si>
    <t>CUST68241</t>
  </si>
  <si>
    <t>CUST57361</t>
  </si>
  <si>
    <t>CUST99051</t>
  </si>
  <si>
    <t>CUST77498</t>
  </si>
  <si>
    <t>CUST89249</t>
  </si>
  <si>
    <t>CUST71793</t>
  </si>
  <si>
    <t>CUST22922</t>
  </si>
  <si>
    <t>CUST83951</t>
  </si>
  <si>
    <t>CUST56123</t>
  </si>
  <si>
    <t>CUST20489</t>
  </si>
  <si>
    <t>CUST59233</t>
  </si>
  <si>
    <t>CUST70037</t>
  </si>
  <si>
    <t>CUST28380</t>
  </si>
  <si>
    <t>CUST41180</t>
  </si>
  <si>
    <t>CUST36622</t>
  </si>
  <si>
    <t>CUST18365</t>
  </si>
  <si>
    <t>CUST77774</t>
  </si>
  <si>
    <t>CUST90199</t>
  </si>
  <si>
    <t>CUST36929</t>
  </si>
  <si>
    <t>CUST27592</t>
  </si>
  <si>
    <t>CUST64282</t>
  </si>
  <si>
    <t>CUST82293</t>
  </si>
  <si>
    <t>CUST27450</t>
  </si>
  <si>
    <t>CUST15340</t>
  </si>
  <si>
    <t>CUST13903</t>
  </si>
  <si>
    <t>CUST92859</t>
  </si>
  <si>
    <t>CUST58784</t>
  </si>
  <si>
    <t>CUST94746</t>
  </si>
  <si>
    <t>CUST88963</t>
  </si>
  <si>
    <t>CUST10403</t>
  </si>
  <si>
    <t>CUST71054</t>
  </si>
  <si>
    <t>CUST21614</t>
  </si>
  <si>
    <t>CUST55513</t>
  </si>
  <si>
    <t>CUST82190</t>
  </si>
  <si>
    <t>CUST27449</t>
  </si>
  <si>
    <t>CUST30142</t>
  </si>
  <si>
    <t>CUST76409</t>
  </si>
  <si>
    <t>CUST61915</t>
  </si>
  <si>
    <t>CUST76490</t>
  </si>
  <si>
    <t>CUST78466</t>
  </si>
  <si>
    <t>CUST64180</t>
  </si>
  <si>
    <t>CUST19944</t>
  </si>
  <si>
    <t>CUST49401</t>
  </si>
  <si>
    <t>CUST89396</t>
  </si>
  <si>
    <t>CUST89098</t>
  </si>
  <si>
    <t>CUST39847</t>
  </si>
  <si>
    <t>CUST10044</t>
  </si>
  <si>
    <t>CUST65058</t>
  </si>
  <si>
    <t>CUST59807</t>
  </si>
  <si>
    <t>CUST65424</t>
  </si>
  <si>
    <t>CUST66260</t>
  </si>
  <si>
    <t>CUST78918</t>
  </si>
  <si>
    <t>CUST87489</t>
  </si>
  <si>
    <t>CUST96297</t>
  </si>
  <si>
    <t>CUST99450</t>
  </si>
  <si>
    <t>CUST63768</t>
  </si>
  <si>
    <t>CUST53648</t>
  </si>
  <si>
    <t>CUST52077</t>
  </si>
  <si>
    <t>CUST37821</t>
  </si>
  <si>
    <t>CUST64657</t>
  </si>
  <si>
    <t>CUST43758</t>
  </si>
  <si>
    <t>CUST43925</t>
  </si>
  <si>
    <t>CUST94715</t>
  </si>
  <si>
    <t>CUST91967</t>
  </si>
  <si>
    <t>CUST95584</t>
  </si>
  <si>
    <t>CUST20204</t>
  </si>
  <si>
    <t>CUST89093</t>
  </si>
  <si>
    <t>CUST55130</t>
  </si>
  <si>
    <t>CUST26315</t>
  </si>
  <si>
    <t>CUST49811</t>
  </si>
  <si>
    <t>CUST40132</t>
  </si>
  <si>
    <t>CUST17541</t>
  </si>
  <si>
    <t>CUST11299</t>
  </si>
  <si>
    <t>CUST83885</t>
  </si>
  <si>
    <t>CUST37088</t>
  </si>
  <si>
    <t>CUST75465</t>
  </si>
  <si>
    <t>CUST93906</t>
  </si>
  <si>
    <t>CUST49860</t>
  </si>
  <si>
    <t>CUST27937</t>
  </si>
  <si>
    <t>CUST95078</t>
  </si>
  <si>
    <t>CUST23187</t>
  </si>
  <si>
    <t>CUST44174</t>
  </si>
  <si>
    <t>CUST16200</t>
  </si>
  <si>
    <t>CUST22651</t>
  </si>
  <si>
    <t>CUST71850</t>
  </si>
  <si>
    <t>CUST46544</t>
  </si>
  <si>
    <t>CUST52194</t>
  </si>
  <si>
    <t>CUST25315</t>
  </si>
  <si>
    <t>CUST77300</t>
  </si>
  <si>
    <t>CUST30617</t>
  </si>
  <si>
    <t>CUST49480</t>
  </si>
  <si>
    <t>CUST57871</t>
  </si>
  <si>
    <t>CUST72769</t>
  </si>
  <si>
    <t>CUST92227</t>
  </si>
  <si>
    <t>CUST43099</t>
  </si>
  <si>
    <t>CUST10746</t>
  </si>
  <si>
    <t>CUST75271</t>
  </si>
  <si>
    <t>CUST90316</t>
  </si>
  <si>
    <t>CUST44870</t>
  </si>
  <si>
    <t>CUST32052</t>
  </si>
  <si>
    <t>CUST73181</t>
  </si>
  <si>
    <t>CUST89750</t>
  </si>
  <si>
    <t>CUST70346</t>
  </si>
  <si>
    <t>CUST76601</t>
  </si>
  <si>
    <t>CUST59767</t>
  </si>
  <si>
    <t>CUST80433</t>
  </si>
  <si>
    <t>CUST33693</t>
  </si>
  <si>
    <t>CUST93089</t>
  </si>
  <si>
    <t>CUST35266</t>
  </si>
  <si>
    <t>CUST49524</t>
  </si>
  <si>
    <t>CUST93016</t>
  </si>
  <si>
    <t>CUST76997</t>
  </si>
  <si>
    <t>CUST41853</t>
  </si>
  <si>
    <t>CUST56194</t>
  </si>
  <si>
    <t>CUST60123</t>
  </si>
  <si>
    <t>CUST44054</t>
  </si>
  <si>
    <t>CUST93758</t>
  </si>
  <si>
    <t>CUST91953</t>
  </si>
  <si>
    <t>CUST23567</t>
  </si>
  <si>
    <t>CUST95371</t>
  </si>
  <si>
    <t>CUST76831</t>
  </si>
  <si>
    <t>CUST51210</t>
  </si>
  <si>
    <t>CUST45232</t>
  </si>
  <si>
    <t>CUST58463</t>
  </si>
  <si>
    <t>CUST17914</t>
  </si>
  <si>
    <t>CUST76914</t>
  </si>
  <si>
    <t>CUST64233</t>
  </si>
  <si>
    <t>CUST27087</t>
  </si>
  <si>
    <t>CUST53841</t>
  </si>
  <si>
    <t>CUST34671</t>
  </si>
  <si>
    <t>CUST62232</t>
  </si>
  <si>
    <t>CUST64663</t>
  </si>
  <si>
    <t>CUST59486</t>
  </si>
  <si>
    <t>CUST48069</t>
  </si>
  <si>
    <t>CUST57169</t>
  </si>
  <si>
    <t>CUST35586</t>
  </si>
  <si>
    <t>CUST93102</t>
  </si>
  <si>
    <t>CUST84647</t>
  </si>
  <si>
    <t>CUST49586</t>
  </si>
  <si>
    <t>CUST42019</t>
  </si>
  <si>
    <t>CUST35167</t>
  </si>
  <si>
    <t>CUST18940</t>
  </si>
  <si>
    <t>CUST84014</t>
  </si>
  <si>
    <t>CUST99182</t>
  </si>
  <si>
    <t>CUST16696</t>
  </si>
  <si>
    <t>CUST58018</t>
  </si>
  <si>
    <t>CUST61452</t>
  </si>
  <si>
    <t>CUST75788</t>
  </si>
  <si>
    <t>CUST77454</t>
  </si>
  <si>
    <t>CUST59979</t>
  </si>
  <si>
    <t>CUST12855</t>
  </si>
  <si>
    <t>CUST53901</t>
  </si>
  <si>
    <t>CUST19012</t>
  </si>
  <si>
    <t>CUST43548</t>
  </si>
  <si>
    <t>CUST33112</t>
  </si>
  <si>
    <t>CUST41040</t>
  </si>
  <si>
    <t>CUST90911</t>
  </si>
  <si>
    <t>CUST41514</t>
  </si>
  <si>
    <t>CUST58389</t>
  </si>
  <si>
    <t>CUST55963</t>
  </si>
  <si>
    <t>CUST21688</t>
  </si>
  <si>
    <t>CUST16003</t>
  </si>
  <si>
    <t>CUST65779</t>
  </si>
  <si>
    <t>CUST92806</t>
  </si>
  <si>
    <t>CUST75483</t>
  </si>
  <si>
    <t>CUST10466</t>
  </si>
  <si>
    <t>CUST94183</t>
  </si>
  <si>
    <t>CUST77756</t>
  </si>
  <si>
    <t>CUST72998</t>
  </si>
  <si>
    <t>CUST95834</t>
  </si>
  <si>
    <t>CUST83170</t>
  </si>
  <si>
    <t>CUST13108</t>
  </si>
  <si>
    <t>CUST25828</t>
  </si>
  <si>
    <t>CUST40648</t>
  </si>
  <si>
    <t>CUST21870</t>
  </si>
  <si>
    <t>CUST12032</t>
  </si>
  <si>
    <t>CUST77184</t>
  </si>
  <si>
    <t>CUST46298</t>
  </si>
  <si>
    <t>CUST62236</t>
  </si>
  <si>
    <t>CUST75908</t>
  </si>
  <si>
    <t>CUST72585</t>
  </si>
  <si>
    <t>CUST15867</t>
  </si>
  <si>
    <t>CUST99741</t>
  </si>
  <si>
    <t>CUST70648</t>
  </si>
  <si>
    <t>CUST11018</t>
  </si>
  <si>
    <t>CUST34932</t>
  </si>
  <si>
    <t>CUST35390</t>
  </si>
  <si>
    <t>CUST76664</t>
  </si>
  <si>
    <t>CUST37966</t>
  </si>
  <si>
    <t>CUST94428</t>
  </si>
  <si>
    <t>CUST30445</t>
  </si>
  <si>
    <t>CUST24977</t>
  </si>
  <si>
    <t>CUST24569</t>
  </si>
  <si>
    <t>CUST77353</t>
  </si>
  <si>
    <t>CUST19855</t>
  </si>
  <si>
    <t>CUST69501</t>
  </si>
  <si>
    <t>CUST11427</t>
  </si>
  <si>
    <t>CUST24271</t>
  </si>
  <si>
    <t>CUST91456</t>
  </si>
  <si>
    <t>CUST80068</t>
  </si>
  <si>
    <t>CUST60356</t>
  </si>
  <si>
    <t>CUST81294</t>
  </si>
  <si>
    <t>CUST56718</t>
  </si>
  <si>
    <t>CUST69789</t>
  </si>
  <si>
    <t>CUST89442</t>
  </si>
  <si>
    <t>CUST72042</t>
  </si>
  <si>
    <t>CUST96048</t>
  </si>
  <si>
    <t>CUST47685</t>
  </si>
  <si>
    <t>CUST40462</t>
  </si>
  <si>
    <t>CUST90192</t>
  </si>
  <si>
    <t>CUST53227</t>
  </si>
  <si>
    <t>CUST54672</t>
  </si>
  <si>
    <t>CUST17021</t>
  </si>
  <si>
    <t>CUST99893</t>
  </si>
  <si>
    <t>CUST72537</t>
  </si>
  <si>
    <t>CUST77108</t>
  </si>
  <si>
    <t>CUST56456</t>
  </si>
  <si>
    <t>CUST60507</t>
  </si>
  <si>
    <t>CUST73442</t>
  </si>
  <si>
    <t>CUST98130</t>
  </si>
  <si>
    <t>CUST46450</t>
  </si>
  <si>
    <t>CUST17133</t>
  </si>
  <si>
    <t>CUST14536</t>
  </si>
  <si>
    <t>CUST46235</t>
  </si>
  <si>
    <t>CUST98202</t>
  </si>
  <si>
    <t>CUST32049</t>
  </si>
  <si>
    <t>CUST31775</t>
  </si>
  <si>
    <t>CUST53006</t>
  </si>
  <si>
    <t>CUST34824</t>
  </si>
  <si>
    <t>CUST85467</t>
  </si>
  <si>
    <t>CUST30227</t>
  </si>
  <si>
    <t>CUST78622</t>
  </si>
  <si>
    <t>CUST90322</t>
  </si>
  <si>
    <t>CUST64396</t>
  </si>
  <si>
    <t>CUST78868</t>
  </si>
  <si>
    <t>CUST17899</t>
  </si>
  <si>
    <t>CUST15309</t>
  </si>
  <si>
    <t>CUST68960</t>
  </si>
  <si>
    <t>CUST39631</t>
  </si>
  <si>
    <t>CUST98550</t>
  </si>
  <si>
    <t>CUST50650</t>
  </si>
  <si>
    <t>CUST63466</t>
  </si>
  <si>
    <t>CUST30822</t>
  </si>
  <si>
    <t>CUST29078</t>
  </si>
  <si>
    <t>CUST37461</t>
  </si>
  <si>
    <t>CUST78573</t>
  </si>
  <si>
    <t>CUST57704</t>
  </si>
  <si>
    <t>CUST19120</t>
  </si>
  <si>
    <t>CUST64525</t>
  </si>
  <si>
    <t>CUST33628</t>
  </si>
  <si>
    <t>CUST45770</t>
  </si>
  <si>
    <t>CUST99433</t>
  </si>
  <si>
    <t>CUST80517</t>
  </si>
  <si>
    <t>CUST38204</t>
  </si>
  <si>
    <t>CUST94314</t>
  </si>
  <si>
    <t>CUST60094</t>
  </si>
  <si>
    <t>CUST55982</t>
  </si>
  <si>
    <t>CUST24068</t>
  </si>
  <si>
    <t>CUST44779</t>
  </si>
  <si>
    <t>CUST39890</t>
  </si>
  <si>
    <t>CUST72492</t>
  </si>
  <si>
    <t>CUST92816</t>
  </si>
  <si>
    <t>CUST32410</t>
  </si>
  <si>
    <t>CUST56261</t>
  </si>
  <si>
    <t>CUST16812</t>
  </si>
  <si>
    <t>CUST43503</t>
  </si>
  <si>
    <t>CUST60515</t>
  </si>
  <si>
    <t>CUST30761</t>
  </si>
  <si>
    <t>CUST48115</t>
  </si>
  <si>
    <t>CUST93363</t>
  </si>
  <si>
    <t>CUST69623</t>
  </si>
  <si>
    <t>CUST48658</t>
  </si>
  <si>
    <t>CUST53858</t>
  </si>
  <si>
    <t>CUST25111</t>
  </si>
  <si>
    <t>CUST25281</t>
  </si>
  <si>
    <t>CUST75503</t>
  </si>
  <si>
    <t>CUST90814</t>
  </si>
  <si>
    <t>CUST20315</t>
  </si>
  <si>
    <t>CUST66586</t>
  </si>
  <si>
    <t>CUST86788</t>
  </si>
  <si>
    <t>CUST35069</t>
  </si>
  <si>
    <t>CUST42567</t>
  </si>
  <si>
    <t>CUST34175</t>
  </si>
  <si>
    <t>CUST76710</t>
  </si>
  <si>
    <t>CUST15041</t>
  </si>
  <si>
    <t>CUST71782</t>
  </si>
  <si>
    <t>CUST51560</t>
  </si>
  <si>
    <t>CUST61147</t>
  </si>
  <si>
    <t>CUST94278</t>
  </si>
  <si>
    <t>CUST10375</t>
  </si>
  <si>
    <t>CUST36358</t>
  </si>
  <si>
    <t>CUST60913</t>
  </si>
  <si>
    <t>CUST69659</t>
  </si>
  <si>
    <t>CUST15589</t>
  </si>
  <si>
    <t>CUST58292</t>
  </si>
  <si>
    <t>CUST77341</t>
  </si>
  <si>
    <t>CUST69218</t>
  </si>
  <si>
    <t>CUST48559</t>
  </si>
  <si>
    <t>CUST51311</t>
  </si>
  <si>
    <t>CUST23882</t>
  </si>
  <si>
    <t>CUST71522</t>
  </si>
  <si>
    <t>CUST24623</t>
  </si>
  <si>
    <t>CUST84559</t>
  </si>
  <si>
    <t>CUST31294</t>
  </si>
  <si>
    <t>CUST30869</t>
  </si>
  <si>
    <t>CUST66818</t>
  </si>
  <si>
    <t>CUST58814</t>
  </si>
  <si>
    <t>CUST36382</t>
  </si>
  <si>
    <t>CUST38311</t>
  </si>
  <si>
    <t>CUST67745</t>
  </si>
  <si>
    <t>CUST76022</t>
  </si>
  <si>
    <t>CUST21928</t>
  </si>
  <si>
    <t>CUST81471</t>
  </si>
  <si>
    <t>CUST72813</t>
  </si>
  <si>
    <t>CUST65678</t>
  </si>
  <si>
    <t>CUST57808</t>
  </si>
  <si>
    <t>CUST16472</t>
  </si>
  <si>
    <t>CUST62073</t>
  </si>
  <si>
    <t>CUST57484</t>
  </si>
  <si>
    <t>CUST30129</t>
  </si>
  <si>
    <t>CUST60006</t>
  </si>
  <si>
    <t>CUST77831</t>
  </si>
  <si>
    <t>CUST10305</t>
  </si>
  <si>
    <t>CUST53187</t>
  </si>
  <si>
    <t>CUST90608</t>
  </si>
  <si>
    <t>CUST93681</t>
  </si>
  <si>
    <t>CUST96720</t>
  </si>
  <si>
    <t>CUST46574</t>
  </si>
  <si>
    <t>CUST61662</t>
  </si>
  <si>
    <t>CUST70161</t>
  </si>
  <si>
    <t>CUST77539</t>
  </si>
  <si>
    <t>CUST48077</t>
  </si>
  <si>
    <t>CUST24641</t>
  </si>
  <si>
    <t>CUST48749</t>
  </si>
  <si>
    <t>CUST67870</t>
  </si>
  <si>
    <t>CUST22576</t>
  </si>
  <si>
    <t>CUST79000</t>
  </si>
  <si>
    <t>CUST31289</t>
  </si>
  <si>
    <t>CUST76239</t>
  </si>
  <si>
    <t>CUST60804</t>
  </si>
  <si>
    <t>CUST61238</t>
  </si>
  <si>
    <t>CUST74059</t>
  </si>
  <si>
    <t>CUST67483</t>
  </si>
  <si>
    <t>CUST34680</t>
  </si>
  <si>
    <t>CUST50253</t>
  </si>
  <si>
    <t>CUST20128</t>
  </si>
  <si>
    <t>CUST12400</t>
  </si>
  <si>
    <t>CUST66918</t>
  </si>
  <si>
    <t>CUST50862</t>
  </si>
  <si>
    <t>CUST23150</t>
  </si>
  <si>
    <t>CUST53862</t>
  </si>
  <si>
    <t>CUST35973</t>
  </si>
  <si>
    <t>CUST28029</t>
  </si>
  <si>
    <t>CUST23671</t>
  </si>
  <si>
    <t>CUST23808</t>
  </si>
  <si>
    <t>CUST60127</t>
  </si>
  <si>
    <t>CUST69721</t>
  </si>
  <si>
    <t>CUST48853</t>
  </si>
  <si>
    <t>CUST25456</t>
  </si>
  <si>
    <t>CUST88372</t>
  </si>
  <si>
    <t>CUST98408</t>
  </si>
  <si>
    <t>CUST28426</t>
  </si>
  <si>
    <t>CUST48571</t>
  </si>
  <si>
    <t>CUST20621</t>
  </si>
  <si>
    <t>CUST19069</t>
  </si>
  <si>
    <t>CUST13433</t>
  </si>
  <si>
    <t>CUST47600</t>
  </si>
  <si>
    <t>CUST61734</t>
  </si>
  <si>
    <t>CUST19423</t>
  </si>
  <si>
    <t>CUST71974</t>
  </si>
  <si>
    <t>CUST45410</t>
  </si>
  <si>
    <t>CUST82513</t>
  </si>
  <si>
    <t>CUST68398</t>
  </si>
  <si>
    <t>CUST62750</t>
  </si>
  <si>
    <t>CUST39531</t>
  </si>
  <si>
    <t>CUST25098</t>
  </si>
  <si>
    <t>CUST22427</t>
  </si>
  <si>
    <t>CUST78264</t>
  </si>
  <si>
    <t>CUST61867</t>
  </si>
  <si>
    <t>CUST51258</t>
  </si>
  <si>
    <t>CUST95186</t>
  </si>
  <si>
    <t>CUST39155</t>
  </si>
  <si>
    <t>CUST82085</t>
  </si>
  <si>
    <t>CUST32465</t>
  </si>
  <si>
    <t>CUST83106</t>
  </si>
  <si>
    <t>CUST51130</t>
  </si>
  <si>
    <t>CUST19230</t>
  </si>
  <si>
    <t>CUST13743</t>
  </si>
  <si>
    <t>CUST28298</t>
  </si>
  <si>
    <t>CUST18891</t>
  </si>
  <si>
    <t>CUST23759</t>
  </si>
  <si>
    <t>CUST64042</t>
  </si>
  <si>
    <t>CUST65248</t>
  </si>
  <si>
    <t>CUST34702</t>
  </si>
  <si>
    <t>CUST14185</t>
  </si>
  <si>
    <t>CUST91441</t>
  </si>
  <si>
    <t>CUST41371</t>
  </si>
  <si>
    <t>CUST97342</t>
  </si>
  <si>
    <t>CUST14666</t>
  </si>
  <si>
    <t>Market_Price</t>
  </si>
  <si>
    <t>Total_Profit</t>
  </si>
  <si>
    <t xml:space="preserve"> </t>
  </si>
  <si>
    <t>Original Data in main sheet</t>
  </si>
  <si>
    <t>After using Function</t>
  </si>
  <si>
    <r>
      <rPr>
        <b/>
        <sz val="13"/>
        <color rgb="FFC00000"/>
        <rFont val="Calibri"/>
        <family val="2"/>
        <scheme val="minor"/>
      </rPr>
      <t>ans.</t>
    </r>
    <r>
      <rPr>
        <b/>
        <sz val="13"/>
        <color theme="1"/>
        <rFont val="Calibri"/>
        <family val="2"/>
        <scheme val="minor"/>
      </rPr>
      <t xml:space="preserve">  Using " iferror , if , isblank "  Functions </t>
    </r>
  </si>
  <si>
    <r>
      <rPr>
        <b/>
        <sz val="13"/>
        <color rgb="FFC00000"/>
        <rFont val="Calibri"/>
        <family val="2"/>
        <scheme val="minor"/>
      </rPr>
      <t>Q1)</t>
    </r>
    <r>
      <rPr>
        <b/>
        <sz val="13"/>
        <color theme="1"/>
        <rFont val="Calibri"/>
        <family val="2"/>
        <scheme val="minor"/>
      </rPr>
      <t xml:space="preserve"> How do you handle missing values in Excel?</t>
    </r>
  </si>
  <si>
    <t>"=IF(ISBLANK(Table2[@Status]), "No Data Entered", IFERROR(Table2[@Status], "No Data Entered"))"</t>
  </si>
  <si>
    <r>
      <rPr>
        <b/>
        <sz val="13"/>
        <color rgb="FFC00000"/>
        <rFont val="Calibri"/>
        <family val="2"/>
        <scheme val="minor"/>
      </rPr>
      <t>Q2)</t>
    </r>
    <r>
      <rPr>
        <b/>
        <sz val="13"/>
        <color theme="1"/>
        <rFont val="Calibri"/>
        <family val="2"/>
        <scheme val="minor"/>
      </rPr>
      <t>Detect and correct inconsistencies in Product Names, Categories, and Brands?</t>
    </r>
  </si>
  <si>
    <t>camera</t>
  </si>
  <si>
    <t xml:space="preserve">       Smartphone</t>
  </si>
  <si>
    <t>monitor</t>
  </si>
  <si>
    <t xml:space="preserve">     Monitor</t>
  </si>
  <si>
    <t>computers</t>
  </si>
  <si>
    <t>office Supplies</t>
  </si>
  <si>
    <t>wearables</t>
  </si>
  <si>
    <t>hP</t>
  </si>
  <si>
    <t xml:space="preserve">    HP</t>
  </si>
  <si>
    <t xml:space="preserve">    canon</t>
  </si>
  <si>
    <t xml:space="preserve">    Electronics</t>
  </si>
  <si>
    <r>
      <rPr>
        <b/>
        <sz val="13"/>
        <color rgb="FFC00000"/>
        <rFont val="Calibri"/>
        <family val="2"/>
        <scheme val="minor"/>
      </rPr>
      <t>Ans.</t>
    </r>
    <r>
      <rPr>
        <b/>
        <sz val="13"/>
        <color theme="1"/>
        <rFont val="Calibri"/>
        <family val="2"/>
        <scheme val="minor"/>
      </rPr>
      <t xml:space="preserve"> Remove Extra Spaces &amp; Standardize Text using "trim , proper"</t>
    </r>
  </si>
  <si>
    <t>"=TRIM(PROPER(Table2[@[colume_name]]))"</t>
  </si>
  <si>
    <r>
      <rPr>
        <b/>
        <sz val="13"/>
        <color rgb="FFC00000"/>
        <rFont val="Calibri"/>
        <family val="2"/>
        <scheme val="minor"/>
      </rPr>
      <t>Ans.</t>
    </r>
    <r>
      <rPr>
        <b/>
        <sz val="13"/>
        <rFont val="Calibri"/>
        <family val="2"/>
        <scheme val="minor"/>
      </rPr>
      <t xml:space="preserve">  Step 1:- convert into the date formats , Step 2:- Add filter in "Date" Column       </t>
    </r>
    <r>
      <rPr>
        <b/>
        <sz val="13"/>
        <color theme="5" tint="-0.249977111117893"/>
        <rFont val="Calibri"/>
        <family val="2"/>
        <scheme val="minor"/>
      </rPr>
      <t>" Home → Editing → Sort &amp; Filter → Filter"</t>
    </r>
  </si>
  <si>
    <r>
      <rPr>
        <b/>
        <sz val="13"/>
        <color rgb="FFC00000"/>
        <rFont val="Calibri"/>
        <family val="2"/>
        <scheme val="minor"/>
      </rPr>
      <t>Q3)</t>
    </r>
    <r>
      <rPr>
        <b/>
        <sz val="13"/>
        <color theme="1"/>
        <rFont val="Calibri"/>
        <family val="2"/>
        <scheme val="minor"/>
      </rPr>
      <t xml:space="preserve"> Convert date formats for proper time-based analysis?</t>
    </r>
  </si>
  <si>
    <t>After remove duplicate value</t>
  </si>
  <si>
    <r>
      <rPr>
        <b/>
        <sz val="13"/>
        <color rgb="FFC00000"/>
        <rFont val="Calibri"/>
        <family val="2"/>
        <scheme val="minor"/>
      </rPr>
      <t>Q4)</t>
    </r>
    <r>
      <rPr>
        <b/>
        <sz val="13"/>
        <color theme="1"/>
        <rFont val="Calibri"/>
        <family val="2"/>
        <scheme val="minor"/>
      </rPr>
      <t xml:space="preserve"> How to Remove duplicate records to maintain data integrity?</t>
    </r>
  </si>
  <si>
    <r>
      <rPr>
        <b/>
        <sz val="13"/>
        <color rgb="FFC00000"/>
        <rFont val="Calibri"/>
        <family val="2"/>
        <scheme val="minor"/>
      </rPr>
      <t xml:space="preserve">Ans. </t>
    </r>
    <r>
      <rPr>
        <b/>
        <sz val="13"/>
        <color theme="2" tint="-0.499984740745262"/>
        <rFont val="Calibri"/>
        <family val="2"/>
        <scheme val="minor"/>
      </rPr>
      <t>Step 1:</t>
    </r>
    <r>
      <rPr>
        <b/>
        <sz val="13"/>
        <color theme="1"/>
        <rFont val="Calibri"/>
        <family val="2"/>
        <scheme val="minor"/>
      </rPr>
      <t xml:space="preserve"> Select the whole dataset  to avoid being inconsistent with respect to all correlated data.  </t>
    </r>
    <r>
      <rPr>
        <b/>
        <sz val="13"/>
        <color theme="2" tint="-0.499984740745262"/>
        <rFont val="Calibri"/>
        <family val="2"/>
        <scheme val="minor"/>
      </rPr>
      <t>Step 2:</t>
    </r>
    <r>
      <rPr>
        <b/>
        <sz val="13"/>
        <color theme="1"/>
        <rFont val="Calibri"/>
        <family val="2"/>
        <scheme val="minor"/>
      </rPr>
      <t xml:space="preserve"> Click </t>
    </r>
    <r>
      <rPr>
        <b/>
        <i/>
        <sz val="13"/>
        <color theme="1"/>
        <rFont val="Calibri"/>
        <family val="2"/>
        <scheme val="minor"/>
      </rPr>
      <t>"Data → Data Tools → Remove Duplicates"</t>
    </r>
    <r>
      <rPr>
        <b/>
        <sz val="13"/>
        <color theme="1"/>
        <rFont val="Calibri"/>
        <family val="2"/>
        <scheme val="minor"/>
      </rPr>
      <t xml:space="preserve">.  </t>
    </r>
    <r>
      <rPr>
        <b/>
        <sz val="13"/>
        <color theme="2" tint="-0.499984740745262"/>
        <rFont val="Calibri"/>
        <family val="2"/>
        <scheme val="minor"/>
      </rPr>
      <t>Step 3:</t>
    </r>
    <r>
      <rPr>
        <b/>
        <sz val="13"/>
        <color theme="1"/>
        <rFont val="Calibri"/>
        <family val="2"/>
        <scheme val="minor"/>
      </rPr>
      <t xml:space="preserve"> In the Remove Duplicates value</t>
    </r>
  </si>
  <si>
    <t>After Data Cleaning</t>
  </si>
  <si>
    <t>Data Cleaning Question</t>
  </si>
  <si>
    <t>Usa</t>
  </si>
  <si>
    <t>No Data Entered</t>
  </si>
  <si>
    <t>Uk</t>
  </si>
  <si>
    <t>Hp</t>
  </si>
  <si>
    <r>
      <rPr>
        <b/>
        <i/>
        <sz val="14"/>
        <color theme="1"/>
        <rFont val="Calibri"/>
        <family val="2"/>
        <scheme val="minor"/>
      </rPr>
      <t>Note:-</t>
    </r>
    <r>
      <rPr>
        <sz val="13"/>
        <color rgb="FFFF0000"/>
        <rFont val="Calibri"/>
        <family val="2"/>
        <scheme val="minor"/>
      </rPr>
      <t xml:space="preserve">  This sheet connect with "main_sheet".  If you change data in the main sheet, the data will always be auto-changed in this sheet.  </t>
    </r>
  </si>
  <si>
    <r>
      <rPr>
        <b/>
        <i/>
        <sz val="13"/>
        <color theme="1"/>
        <rFont val="Calibri"/>
        <family val="2"/>
        <scheme val="minor"/>
      </rPr>
      <t>Note:-</t>
    </r>
    <r>
      <rPr>
        <sz val="13"/>
        <color theme="1"/>
        <rFont val="Calibri"/>
        <family val="2"/>
        <scheme val="minor"/>
      </rPr>
      <t xml:space="preserve">  </t>
    </r>
    <r>
      <rPr>
        <sz val="13"/>
        <color rgb="FFFF0000"/>
        <rFont val="Calibri"/>
        <family val="2"/>
        <scheme val="minor"/>
      </rPr>
      <t xml:space="preserve">This sheet connect with "main_sheet".  If you change data in the main sheet, the data will always be auto-changed in this sheet.  </t>
    </r>
  </si>
  <si>
    <t>Data Transformation</t>
  </si>
  <si>
    <t>Total_Revenue</t>
  </si>
  <si>
    <t>Profit_Per_Quantity</t>
  </si>
  <si>
    <t>Overall Profit</t>
  </si>
  <si>
    <t>Overall Revenue</t>
  </si>
  <si>
    <t>Average Profit</t>
  </si>
  <si>
    <t>Average Revenue</t>
  </si>
  <si>
    <t>Total Blank(No Data Entered)</t>
  </si>
  <si>
    <t>Total Cancelled</t>
  </si>
  <si>
    <t>Total Delivered</t>
  </si>
  <si>
    <t>Total Ongoing</t>
  </si>
  <si>
    <t>PROFIT</t>
  </si>
  <si>
    <t>Revenue</t>
  </si>
  <si>
    <t xml:space="preserve">TOP SELLER IN QUANTITY DETAILS </t>
  </si>
  <si>
    <t>Most Profitable Brand</t>
  </si>
  <si>
    <t xml:space="preserve">Total Quantity </t>
  </si>
  <si>
    <t>Row Labels</t>
  </si>
  <si>
    <t>Grand Total</t>
  </si>
  <si>
    <t>Sales &amp; Profit Analysis</t>
  </si>
  <si>
    <t>Sum of Total_Revenue</t>
  </si>
  <si>
    <t>Sum of Total_Profit</t>
  </si>
  <si>
    <r>
      <rPr>
        <b/>
        <sz val="13"/>
        <color rgb="FFC00000"/>
        <rFont val="Calibri"/>
        <family val="2"/>
        <scheme val="minor"/>
      </rPr>
      <t xml:space="preserve">Q2) </t>
    </r>
    <r>
      <rPr>
        <b/>
        <sz val="13"/>
        <color theme="1"/>
        <rFont val="Calibri"/>
        <family val="2"/>
        <scheme val="minor"/>
      </rPr>
      <t>Which brand has the highest total profit?</t>
    </r>
  </si>
  <si>
    <r>
      <t xml:space="preserve">Q3) </t>
    </r>
    <r>
      <rPr>
        <b/>
        <sz val="13"/>
        <rFont val="Calibri"/>
        <family val="2"/>
        <scheme val="minor"/>
      </rPr>
      <t>Which country generates the most revenue?</t>
    </r>
  </si>
  <si>
    <r>
      <rPr>
        <b/>
        <sz val="13"/>
        <color rgb="FFC00000"/>
        <rFont val="Calibri"/>
        <family val="2"/>
        <scheme val="minor"/>
      </rPr>
      <t>Q4)</t>
    </r>
    <r>
      <rPr>
        <b/>
        <sz val="13"/>
        <color theme="1"/>
        <rFont val="Calibri"/>
        <family val="2"/>
        <scheme val="minor"/>
      </rPr>
      <t>What is the average selling price of products in each category?</t>
    </r>
  </si>
  <si>
    <t>Average of Selling_Price</t>
  </si>
  <si>
    <t>Customer &amp; Sales Trends</t>
  </si>
  <si>
    <r>
      <rPr>
        <b/>
        <sz val="13"/>
        <color rgb="FFC00000"/>
        <rFont val="Calibri"/>
        <family val="2"/>
        <scheme val="minor"/>
      </rPr>
      <t>Q1)</t>
    </r>
    <r>
      <rPr>
        <b/>
        <sz val="13"/>
        <color theme="1"/>
        <rFont val="Calibri"/>
        <family val="2"/>
        <scheme val="minor"/>
      </rPr>
      <t xml:space="preserve"> What is the total revenue (Total_Earn) and total profit (Total_Profit) for each product?
</t>
    </r>
  </si>
  <si>
    <r>
      <rPr>
        <b/>
        <sz val="13"/>
        <color rgb="FFC00000"/>
        <rFont val="Calibri"/>
        <family val="2"/>
        <scheme val="minor"/>
      </rPr>
      <t xml:space="preserve"> Q1)</t>
    </r>
    <r>
      <rPr>
        <b/>
        <sz val="13"/>
        <color theme="1"/>
        <rFont val="Calibri"/>
        <family val="2"/>
        <scheme val="minor"/>
      </rPr>
      <t xml:space="preserve"> Which customers (Customer_ID) have purchased the most quantity?</t>
    </r>
  </si>
  <si>
    <t>Sum of Quantity</t>
  </si>
  <si>
    <r>
      <rPr>
        <b/>
        <sz val="13"/>
        <color rgb="FFC00000"/>
        <rFont val="Calibri"/>
        <family val="2"/>
        <scheme val="minor"/>
      </rPr>
      <t>Q2)</t>
    </r>
    <r>
      <rPr>
        <b/>
        <sz val="13"/>
        <color theme="1"/>
        <rFont val="Calibri"/>
        <family val="2"/>
        <scheme val="minor"/>
      </rPr>
      <t>What is the most sold product by quantity?</t>
    </r>
  </si>
  <si>
    <t>02/12/2021</t>
  </si>
  <si>
    <t>19/05/2024</t>
  </si>
  <si>
    <t>17/02/2023</t>
  </si>
  <si>
    <t>18/07/2021</t>
  </si>
  <si>
    <t>21/06/2024</t>
  </si>
  <si>
    <t>06/07/2021</t>
  </si>
  <si>
    <t>06/04/2025</t>
  </si>
  <si>
    <t>16/01/2025</t>
  </si>
  <si>
    <t>08/11/2023</t>
  </si>
  <si>
    <t>24/06/2025</t>
  </si>
  <si>
    <t>06/06/2024</t>
  </si>
  <si>
    <t>03/02/2023</t>
  </si>
  <si>
    <t>21/05/2020</t>
  </si>
  <si>
    <t>18/07/2023</t>
  </si>
  <si>
    <t>07/12/2024</t>
  </si>
  <si>
    <t>30/05/2022</t>
  </si>
  <si>
    <t>27/10/2022</t>
  </si>
  <si>
    <t>14/12/2025</t>
  </si>
  <si>
    <t>04/07/2020</t>
  </si>
  <si>
    <t>29/04/2021</t>
  </si>
  <si>
    <t>27/11/2023</t>
  </si>
  <si>
    <t>29/06/2024</t>
  </si>
  <si>
    <t>09/09/2020</t>
  </si>
  <si>
    <t>25/02/2020</t>
  </si>
  <si>
    <t>08/05/2022</t>
  </si>
  <si>
    <t>06/08/2022</t>
  </si>
  <si>
    <t>18/12/2020</t>
  </si>
  <si>
    <t>27/06/2024</t>
  </si>
  <si>
    <t>01/11/2021</t>
  </si>
  <si>
    <t>21/09/2022</t>
  </si>
  <si>
    <t>20/11/2023</t>
  </si>
  <si>
    <t>24/07/2021</t>
  </si>
  <si>
    <t>02/01/2021</t>
  </si>
  <si>
    <t>26/05/2020</t>
  </si>
  <si>
    <t>27/02/2023</t>
  </si>
  <si>
    <t>01/07/2023</t>
  </si>
  <si>
    <t>22/03/2022</t>
  </si>
  <si>
    <t>06/03/2024</t>
  </si>
  <si>
    <t>20/04/2022</t>
  </si>
  <si>
    <t>14/08/2023</t>
  </si>
  <si>
    <t>13/02/2023</t>
  </si>
  <si>
    <t>28/12/2022</t>
  </si>
  <si>
    <t>24/07/2024</t>
  </si>
  <si>
    <t>12/05/2022</t>
  </si>
  <si>
    <t>06/05/2025</t>
  </si>
  <si>
    <t>26/07/2020</t>
  </si>
  <si>
    <t>31/08/2024</t>
  </si>
  <si>
    <t>12/12/2024</t>
  </si>
  <si>
    <t>02/04/2022</t>
  </si>
  <si>
    <t>15/05/2025</t>
  </si>
  <si>
    <t>28/02/2022</t>
  </si>
  <si>
    <t>15/02/2024</t>
  </si>
  <si>
    <t>14/04/2021</t>
  </si>
  <si>
    <t>23/03/2024</t>
  </si>
  <si>
    <t>24/01/2021</t>
  </si>
  <si>
    <t>10/05/2025</t>
  </si>
  <si>
    <t>20/01/2025</t>
  </si>
  <si>
    <t>08/11/2024</t>
  </si>
  <si>
    <t>16/11/2020</t>
  </si>
  <si>
    <t>03/07/2023</t>
  </si>
  <si>
    <t>22/09/2021</t>
  </si>
  <si>
    <t>24/03/2023</t>
  </si>
  <si>
    <t>02/11/2023</t>
  </si>
  <si>
    <t>11/10/2024</t>
  </si>
  <si>
    <t>16/12/2023</t>
  </si>
  <si>
    <t>07/01/2022</t>
  </si>
  <si>
    <t>12/04/2023</t>
  </si>
  <si>
    <t>22/11/2024</t>
  </si>
  <si>
    <t>26/01/2020</t>
  </si>
  <si>
    <t>02/09/2025</t>
  </si>
  <si>
    <t>19/11/2020</t>
  </si>
  <si>
    <t>25/07/2022</t>
  </si>
  <si>
    <t>16/08/2023</t>
  </si>
  <si>
    <t>05/09/2020</t>
  </si>
  <si>
    <t>29/01/2021</t>
  </si>
  <si>
    <t>20/12/2025</t>
  </si>
  <si>
    <t>25/09/2025</t>
  </si>
  <si>
    <t>01/01/2021</t>
  </si>
  <si>
    <t>14/06/2021</t>
  </si>
  <si>
    <t>24/05/2022</t>
  </si>
  <si>
    <t>09/11/2022</t>
  </si>
  <si>
    <t>01/11/2024</t>
  </si>
  <si>
    <t>17/01/2024</t>
  </si>
  <si>
    <t>09/11/2021</t>
  </si>
  <si>
    <t>11/06/2025</t>
  </si>
  <si>
    <t>05/04/2022</t>
  </si>
  <si>
    <t>14/11/2022</t>
  </si>
  <si>
    <t>23/01/2023</t>
  </si>
  <si>
    <t>12/07/2020</t>
  </si>
  <si>
    <t>19/12/2021</t>
  </si>
  <si>
    <t>01/08/2023</t>
  </si>
  <si>
    <t>29/04/2024</t>
  </si>
  <si>
    <t>24/04/2025</t>
  </si>
  <si>
    <t>16/05/2024</t>
  </si>
  <si>
    <t>24/07/2020</t>
  </si>
  <si>
    <t>28/08/2024</t>
  </si>
  <si>
    <t>08/04/2022</t>
  </si>
  <si>
    <t>29/02/2020</t>
  </si>
  <si>
    <t>22/01/2023</t>
  </si>
  <si>
    <t>31/10/2020</t>
  </si>
  <si>
    <t>21/03/2022</t>
  </si>
  <si>
    <t>18/01/2024</t>
  </si>
  <si>
    <t>26/04/2025</t>
  </si>
  <si>
    <t>31/08/2023</t>
  </si>
  <si>
    <t>27/11/2021</t>
  </si>
  <si>
    <t>24/08/2022</t>
  </si>
  <si>
    <t>13/05/2025</t>
  </si>
  <si>
    <t>10/01/2022</t>
  </si>
  <si>
    <t>09/01/2023</t>
  </si>
  <si>
    <t>16/11/2025</t>
  </si>
  <si>
    <t>02/01/2020</t>
  </si>
  <si>
    <t>12/09/2024</t>
  </si>
  <si>
    <t>24/10/2021</t>
  </si>
  <si>
    <t>07/09/2020</t>
  </si>
  <si>
    <t>14/11/2023</t>
  </si>
  <si>
    <t>02/08/2024</t>
  </si>
  <si>
    <t>11/12/2021</t>
  </si>
  <si>
    <t>12/05/2025</t>
  </si>
  <si>
    <t>20/09/2024</t>
  </si>
  <si>
    <t>26/08/2023</t>
  </si>
  <si>
    <t>21/10/2025</t>
  </si>
  <si>
    <t>11/04/2024</t>
  </si>
  <si>
    <t>13/02/2021</t>
  </si>
  <si>
    <t>09/10/2021</t>
  </si>
  <si>
    <t>21/07/2022</t>
  </si>
  <si>
    <t>27/06/2023</t>
  </si>
  <si>
    <t>12/04/2020</t>
  </si>
  <si>
    <t>04/02/2022</t>
  </si>
  <si>
    <t>08/04/2025</t>
  </si>
  <si>
    <t>20/12/2024</t>
  </si>
  <si>
    <t>10/07/2022</t>
  </si>
  <si>
    <t>07/05/2021</t>
  </si>
  <si>
    <t>22/01/2025</t>
  </si>
  <si>
    <t>19/09/2022</t>
  </si>
  <si>
    <t>23/08/2024</t>
  </si>
  <si>
    <t>27/12/2025</t>
  </si>
  <si>
    <t>05/04/2021</t>
  </si>
  <si>
    <t>07/12/2020</t>
  </si>
  <si>
    <t>14/04/2020</t>
  </si>
  <si>
    <t>28/10/2025</t>
  </si>
  <si>
    <t>28/03/2020</t>
  </si>
  <si>
    <t>27/01/2023</t>
  </si>
  <si>
    <t>16/10/2022</t>
  </si>
  <si>
    <t>20/10/2023</t>
  </si>
  <si>
    <t>04/02/2024</t>
  </si>
  <si>
    <t>09/02/2021</t>
  </si>
  <si>
    <t>06/08/2021</t>
  </si>
  <si>
    <t>27/10/2020</t>
  </si>
  <si>
    <t>20/01/2023</t>
  </si>
  <si>
    <t>02/10/2023</t>
  </si>
  <si>
    <t>14/06/2023</t>
  </si>
  <si>
    <t>18/11/2021</t>
  </si>
  <si>
    <t>08/08/2021</t>
  </si>
  <si>
    <t>01/02/2023</t>
  </si>
  <si>
    <t>23/01/2020</t>
  </si>
  <si>
    <t>01/09/2023</t>
  </si>
  <si>
    <t>29/10/2025</t>
  </si>
  <si>
    <t>31/08/2025</t>
  </si>
  <si>
    <t>23/02/2023</t>
  </si>
  <si>
    <t>07/04/2024</t>
  </si>
  <si>
    <t>28/04/2024</t>
  </si>
  <si>
    <t>05/10/2022</t>
  </si>
  <si>
    <t>22/09/2020</t>
  </si>
  <si>
    <t>04/05/2024</t>
  </si>
  <si>
    <t>20/12/2022</t>
  </si>
  <si>
    <t>27/05/2025</t>
  </si>
  <si>
    <t>04/05/2025</t>
  </si>
  <si>
    <t>10/10/2023</t>
  </si>
  <si>
    <t>10/11/2022</t>
  </si>
  <si>
    <t>09/08/2020</t>
  </si>
  <si>
    <t>29/01/2025</t>
  </si>
  <si>
    <t>22/09/2024</t>
  </si>
  <si>
    <t>15/01/2020</t>
  </si>
  <si>
    <t>29/11/2024</t>
  </si>
  <si>
    <t>24/06/2020</t>
  </si>
  <si>
    <t>11/07/2025</t>
  </si>
  <si>
    <t>02/12/2024</t>
  </si>
  <si>
    <t>15/07/2023</t>
  </si>
  <si>
    <t>24/12/2025</t>
  </si>
  <si>
    <t>12/02/2020</t>
  </si>
  <si>
    <t>22/04/2025</t>
  </si>
  <si>
    <t>16/12/2022</t>
  </si>
  <si>
    <t>04/08/2021</t>
  </si>
  <si>
    <t>10/08/2023</t>
  </si>
  <si>
    <t>26/07/2023</t>
  </si>
  <si>
    <t>07/07/2022</t>
  </si>
  <si>
    <t>24/10/2022</t>
  </si>
  <si>
    <t>16/01/2022</t>
  </si>
  <si>
    <t>13/08/2022</t>
  </si>
  <si>
    <t>22/12/2021</t>
  </si>
  <si>
    <t>25/09/2020</t>
  </si>
  <si>
    <t>16/04/2020</t>
  </si>
  <si>
    <t>13/09/2023</t>
  </si>
  <si>
    <t>27/10/2024</t>
  </si>
  <si>
    <t>28/11/2023</t>
  </si>
  <si>
    <t>19/11/2024</t>
  </si>
  <si>
    <t>03/07/2022</t>
  </si>
  <si>
    <t>21/06/2021</t>
  </si>
  <si>
    <t>09/07/2020</t>
  </si>
  <si>
    <t>19/02/2021</t>
  </si>
  <si>
    <t>15/09/2021</t>
  </si>
  <si>
    <t>25/12/2024</t>
  </si>
  <si>
    <t>04/05/2021</t>
  </si>
  <si>
    <t>28/04/2025</t>
  </si>
  <si>
    <t>27/05/2021</t>
  </si>
  <si>
    <t>29/10/2023</t>
  </si>
  <si>
    <t>20/07/2024</t>
  </si>
  <si>
    <t>09/08/2025</t>
  </si>
  <si>
    <t>20/11/2025</t>
  </si>
  <si>
    <t>30/09/2022</t>
  </si>
  <si>
    <t>14/07/2023</t>
  </si>
  <si>
    <t>05/07/2023</t>
  </si>
  <si>
    <t>08/07/2024</t>
  </si>
  <si>
    <t>28/07/2024</t>
  </si>
  <si>
    <t>22/09/2023</t>
  </si>
  <si>
    <t>30/10/2025</t>
  </si>
  <si>
    <t>07/01/2024</t>
  </si>
  <si>
    <t>19/07/2024</t>
  </si>
  <si>
    <t>10/02/2021</t>
  </si>
  <si>
    <t>16/08/2021</t>
  </si>
  <si>
    <t>29/08/2023</t>
  </si>
  <si>
    <t>17/12/2025</t>
  </si>
  <si>
    <t>15/06/2024</t>
  </si>
  <si>
    <t>16/07/2025</t>
  </si>
  <si>
    <t>09/12/2023</t>
  </si>
  <si>
    <t>23/03/2021</t>
  </si>
  <si>
    <t>25/01/2021</t>
  </si>
  <si>
    <t>19/01/2024</t>
  </si>
  <si>
    <t>25/12/2020</t>
  </si>
  <si>
    <t>12/08/2023</t>
  </si>
  <si>
    <t>29/05/2021</t>
  </si>
  <si>
    <t>30/05/2025</t>
  </si>
  <si>
    <t>08/06/2020</t>
  </si>
  <si>
    <t>03/03/2020</t>
  </si>
  <si>
    <t>02/05/2024</t>
  </si>
  <si>
    <t>12/07/2024</t>
  </si>
  <si>
    <t>22/05/2024</t>
  </si>
  <si>
    <t>15/12/2020</t>
  </si>
  <si>
    <t>04/11/2023</t>
  </si>
  <si>
    <t>18/11/2020</t>
  </si>
  <si>
    <t>03/08/2020</t>
  </si>
  <si>
    <t>22/08/2020</t>
  </si>
  <si>
    <t>17/06/2021</t>
  </si>
  <si>
    <t>09/10/2025</t>
  </si>
  <si>
    <t>14/07/2021</t>
  </si>
  <si>
    <t>25/11/2024</t>
  </si>
  <si>
    <t>23/08/2025</t>
  </si>
  <si>
    <t>05/10/2023</t>
  </si>
  <si>
    <t>08/12/2022</t>
  </si>
  <si>
    <t>03/12/2025</t>
  </si>
  <si>
    <t>06/12/2022</t>
  </si>
  <si>
    <t>08/02/2021</t>
  </si>
  <si>
    <t>16/04/2025</t>
  </si>
  <si>
    <t>03/11/2024</t>
  </si>
  <si>
    <t>04/03/2022</t>
  </si>
  <si>
    <t>19/04/2020</t>
  </si>
  <si>
    <t>03/11/2020</t>
  </si>
  <si>
    <t>14/09/2022</t>
  </si>
  <si>
    <t>11/07/2020</t>
  </si>
  <si>
    <t>16/09/2020</t>
  </si>
  <si>
    <t>18/01/2020</t>
  </si>
  <si>
    <t>09/12/2025</t>
  </si>
  <si>
    <t>15/02/2022</t>
  </si>
  <si>
    <t>21/02/2024</t>
  </si>
  <si>
    <t>17/05/2023</t>
  </si>
  <si>
    <t>25/04/2020</t>
  </si>
  <si>
    <t>02/03/2020</t>
  </si>
  <si>
    <t>02/07/2024</t>
  </si>
  <si>
    <t>06/02/2020</t>
  </si>
  <si>
    <t>15/12/2025</t>
  </si>
  <si>
    <t>05/02/2020</t>
  </si>
  <si>
    <t>14/03/2025</t>
  </si>
  <si>
    <t>27/03/2020</t>
  </si>
  <si>
    <t>22/11/2022</t>
  </si>
  <si>
    <t>01/10/2024</t>
  </si>
  <si>
    <t>25/08/2024</t>
  </si>
  <si>
    <t>04/04/2022</t>
  </si>
  <si>
    <t>25/11/2021</t>
  </si>
  <si>
    <t>09/03/2024</t>
  </si>
  <si>
    <t>22/06/2024</t>
  </si>
  <si>
    <t>18/08/2021</t>
  </si>
  <si>
    <t>10/01/2023</t>
  </si>
  <si>
    <t>18/09/2022</t>
  </si>
  <si>
    <t>05/05/2025</t>
  </si>
  <si>
    <t>18/06/2022</t>
  </si>
  <si>
    <t>07/05/2023</t>
  </si>
  <si>
    <t>21/11/2023</t>
  </si>
  <si>
    <t>05/09/2024</t>
  </si>
  <si>
    <t>06/07/2023</t>
  </si>
  <si>
    <t>16/02/2025</t>
  </si>
  <si>
    <t>08/08/2025</t>
  </si>
  <si>
    <t>19/04/2021</t>
  </si>
  <si>
    <t>31/10/2022</t>
  </si>
  <si>
    <t>23/02/2020</t>
  </si>
  <si>
    <t>15/12/2024</t>
  </si>
  <si>
    <t>12/10/2025</t>
  </si>
  <si>
    <t>09/05/2023</t>
  </si>
  <si>
    <t>11/01/2025</t>
  </si>
  <si>
    <t>04/01/2024</t>
  </si>
  <si>
    <t>03/06/2024</t>
  </si>
  <si>
    <t>13/03/2022</t>
  </si>
  <si>
    <t>18/08/2020</t>
  </si>
  <si>
    <t>01/01/2022</t>
  </si>
  <si>
    <t>03/09/2020</t>
  </si>
  <si>
    <t>20/09/2025</t>
  </si>
  <si>
    <t>03/08/2023</t>
  </si>
  <si>
    <t>17/06/2020</t>
  </si>
  <si>
    <t>13/07/2024</t>
  </si>
  <si>
    <t>06/10/2025</t>
  </si>
  <si>
    <t>31/10/2023</t>
  </si>
  <si>
    <t>03/09/2021</t>
  </si>
  <si>
    <t>06/05/2024</t>
  </si>
  <si>
    <t>09/06/2024</t>
  </si>
  <si>
    <t>22/02/2024</t>
  </si>
  <si>
    <t>30/06/2023</t>
  </si>
  <si>
    <t>31/05/2024</t>
  </si>
  <si>
    <t>05/04/2024</t>
  </si>
  <si>
    <t>19/01/2025</t>
  </si>
  <si>
    <t>15/02/2025</t>
  </si>
  <si>
    <t>01/03/2024</t>
  </si>
  <si>
    <t>20/08/2022</t>
  </si>
  <si>
    <t>25/07/2025</t>
  </si>
  <si>
    <t>22/03/2024</t>
  </si>
  <si>
    <t>12/09/2025</t>
  </si>
  <si>
    <t>24/03/2025</t>
  </si>
  <si>
    <t>31/08/2021</t>
  </si>
  <si>
    <t>28/05/2024</t>
  </si>
  <si>
    <t>05/12/2024</t>
  </si>
  <si>
    <t>07/01/2020</t>
  </si>
  <si>
    <t>16/02/2023</t>
  </si>
  <si>
    <t>19/07/2025</t>
  </si>
  <si>
    <t>24/02/2021</t>
  </si>
  <si>
    <t>12/10/2022</t>
  </si>
  <si>
    <t>18/09/2025</t>
  </si>
  <si>
    <t>09/04/2025</t>
  </si>
  <si>
    <t>17/05/2021</t>
  </si>
  <si>
    <t>04/10/2020</t>
  </si>
  <si>
    <t>14/05/2020</t>
  </si>
  <si>
    <t>19/05/2025</t>
  </si>
  <si>
    <t>09/06/2023</t>
  </si>
  <si>
    <t>19/12/2025</t>
  </si>
  <si>
    <t>09/02/2025</t>
  </si>
  <si>
    <t>01/12/2022</t>
  </si>
  <si>
    <t>08/02/2023</t>
  </si>
  <si>
    <t>14/07/2022</t>
  </si>
  <si>
    <t>04/04/2021</t>
  </si>
  <si>
    <t>22/01/2021</t>
  </si>
  <si>
    <t>29/04/2020</t>
  </si>
  <si>
    <t>15/01/2022</t>
  </si>
  <si>
    <t>21/02/2020</t>
  </si>
  <si>
    <t>14/06/2022</t>
  </si>
  <si>
    <t>11/08/2020</t>
  </si>
  <si>
    <t>18/03/2025</t>
  </si>
  <si>
    <t>07/06/2023</t>
  </si>
  <si>
    <t>27/12/2023</t>
  </si>
  <si>
    <t>06/02/2025</t>
  </si>
  <si>
    <t>05/01/2023</t>
  </si>
  <si>
    <t>05/01/2021</t>
  </si>
  <si>
    <t>21/04/2022</t>
  </si>
  <si>
    <t>12/12/2023</t>
  </si>
  <si>
    <t>14/10/2023</t>
  </si>
  <si>
    <t>02/08/2025</t>
  </si>
  <si>
    <t>03/02/2022</t>
  </si>
  <si>
    <t>03/01/2021</t>
  </si>
  <si>
    <t>16/01/2023</t>
  </si>
  <si>
    <t>10/04/2020</t>
  </si>
  <si>
    <t>05/10/2021</t>
  </si>
  <si>
    <t>22/06/2020</t>
  </si>
  <si>
    <t>04/03/2024</t>
  </si>
  <si>
    <t>30/07/2020</t>
  </si>
  <si>
    <t>16/11/2021</t>
  </si>
  <si>
    <t>03/12/2021</t>
  </si>
  <si>
    <t>26/06/2021</t>
  </si>
  <si>
    <t>30/09/2021</t>
  </si>
  <si>
    <t>29/12/2020</t>
  </si>
  <si>
    <t>19/04/2022</t>
  </si>
  <si>
    <t>18/04/2021</t>
  </si>
  <si>
    <t>21/10/2021</t>
  </si>
  <si>
    <t>17/05/2020</t>
  </si>
  <si>
    <t>13/01/2021</t>
  </si>
  <si>
    <t>11/09/2024</t>
  </si>
  <si>
    <t>31/05/2025</t>
  </si>
  <si>
    <t>28/03/2021</t>
  </si>
  <si>
    <t>30/11/2024</t>
  </si>
  <si>
    <t>04/03/2025</t>
  </si>
  <si>
    <t>28/08/2021</t>
  </si>
  <si>
    <t>07/10/2025</t>
  </si>
  <si>
    <t>17/10/2023</t>
  </si>
  <si>
    <t>11/04/2025</t>
  </si>
  <si>
    <t>25/11/2020</t>
  </si>
  <si>
    <t>22/08/2021</t>
  </si>
  <si>
    <t>16/12/2020</t>
  </si>
  <si>
    <t>20/08/2024</t>
  </si>
  <si>
    <t>15/02/2023</t>
  </si>
  <si>
    <t>21/05/2021</t>
  </si>
  <si>
    <t>26/03/2025</t>
  </si>
  <si>
    <t>06/04/2022</t>
  </si>
  <si>
    <t>01/06/2025</t>
  </si>
  <si>
    <t>24/05/2025</t>
  </si>
  <si>
    <t>25/04/2023</t>
  </si>
  <si>
    <t>01/11/2020</t>
  </si>
  <si>
    <t>08/05/2020</t>
  </si>
  <si>
    <t>26/01/2021</t>
  </si>
  <si>
    <t>02/03/2021</t>
  </si>
  <si>
    <t>19/06/2023</t>
  </si>
  <si>
    <t>12/01/2021</t>
  </si>
  <si>
    <t>24/12/2021</t>
  </si>
  <si>
    <t>17/08/2024</t>
  </si>
  <si>
    <t>30/01/2023</t>
  </si>
  <si>
    <t>07/11/2020</t>
  </si>
  <si>
    <t>17/06/2023</t>
  </si>
  <si>
    <t>19/07/2020</t>
  </si>
  <si>
    <t>26/08/2025</t>
  </si>
  <si>
    <t>17/05/2025</t>
  </si>
  <si>
    <t>30/08/2023</t>
  </si>
  <si>
    <t>05/11/2021</t>
  </si>
  <si>
    <t>12/10/2021</t>
  </si>
  <si>
    <t>03/08/2025</t>
  </si>
  <si>
    <t>13/11/2024</t>
  </si>
  <si>
    <t>24/07/2025</t>
  </si>
  <si>
    <t>16/03/2025</t>
  </si>
  <si>
    <t>12/08/2025</t>
  </si>
  <si>
    <t>02/04/2024</t>
  </si>
  <si>
    <t>07/11/2022</t>
  </si>
  <si>
    <t>15/03/2022</t>
  </si>
  <si>
    <t>24/08/2024</t>
  </si>
  <si>
    <t>21/07/2025</t>
  </si>
  <si>
    <t>02/02/2020</t>
  </si>
  <si>
    <t>05/06/2024</t>
  </si>
  <si>
    <t>10/07/2020</t>
  </si>
  <si>
    <t>03/06/2023</t>
  </si>
  <si>
    <t>11/11/2024</t>
  </si>
  <si>
    <t>15/06/2025</t>
  </si>
  <si>
    <t>05/03/2021</t>
  </si>
  <si>
    <t>16/03/2023</t>
  </si>
  <si>
    <t>29/09/2025</t>
  </si>
  <si>
    <t>02/09/2023</t>
  </si>
  <si>
    <t>02/01/2024</t>
  </si>
  <si>
    <t>16/08/2022</t>
  </si>
  <si>
    <t>15/05/2023</t>
  </si>
  <si>
    <t>11/01/2024</t>
  </si>
  <si>
    <t>12/01/2022</t>
  </si>
  <si>
    <t>10/09/2021</t>
  </si>
  <si>
    <t>25/03/2023</t>
  </si>
  <si>
    <t>06/02/2021</t>
  </si>
  <si>
    <t>24/10/2020</t>
  </si>
  <si>
    <t>23/11/2020</t>
  </si>
  <si>
    <t>04/02/2023</t>
  </si>
  <si>
    <t>18/05/2022</t>
  </si>
  <si>
    <t>28/08/2025</t>
  </si>
  <si>
    <t>05/11/2024</t>
  </si>
  <si>
    <t>05/03/2024</t>
  </si>
  <si>
    <t>09/02/2023</t>
  </si>
  <si>
    <t>17/04/2021</t>
  </si>
  <si>
    <t>13/06/2023</t>
  </si>
  <si>
    <t>17/08/2020</t>
  </si>
  <si>
    <t>18/06/2020</t>
  </si>
  <si>
    <t>09/06/2025</t>
  </si>
  <si>
    <t>01/07/2020</t>
  </si>
  <si>
    <t>21/01/2024</t>
  </si>
  <si>
    <t>20/07/2022</t>
  </si>
  <si>
    <t>14/04/2023</t>
  </si>
  <si>
    <t>17/09/2025</t>
  </si>
  <si>
    <t>24/08/2020</t>
  </si>
  <si>
    <t>11/03/2025</t>
  </si>
  <si>
    <t>12/11/2024</t>
  </si>
  <si>
    <t>18/05/2021</t>
  </si>
  <si>
    <t>14/05/2025</t>
  </si>
  <si>
    <t>20/01/2021</t>
  </si>
  <si>
    <t>22/10/2020</t>
  </si>
  <si>
    <t>19/08/2025</t>
  </si>
  <si>
    <t>16/12/2024</t>
  </si>
  <si>
    <t>22/10/2023</t>
  </si>
  <si>
    <t>03/01/2020</t>
  </si>
  <si>
    <t>25/03/2020</t>
  </si>
  <si>
    <t>09/08/2021</t>
  </si>
  <si>
    <t>30/10/2020</t>
  </si>
  <si>
    <t>04/11/2020</t>
  </si>
  <si>
    <t>23/09/2021</t>
  </si>
  <si>
    <t>09/03/2022</t>
  </si>
  <si>
    <t>07/06/2022</t>
  </si>
  <si>
    <t>16/07/2020</t>
  </si>
  <si>
    <t>08/08/2023</t>
  </si>
  <si>
    <t>10/07/2021</t>
  </si>
  <si>
    <t>03/02/2024</t>
  </si>
  <si>
    <t>11/01/2021</t>
  </si>
  <si>
    <t>25/04/2021</t>
  </si>
  <si>
    <t>29/05/2025</t>
  </si>
  <si>
    <t>11/02/2020</t>
  </si>
  <si>
    <t>11/12/2023</t>
  </si>
  <si>
    <t>29/09/2020</t>
  </si>
  <si>
    <t>20/11/2021</t>
  </si>
  <si>
    <t>11/04/2023</t>
  </si>
  <si>
    <t>28/03/2024</t>
  </si>
  <si>
    <t>10/05/2021</t>
  </si>
  <si>
    <t>20/08/2021</t>
  </si>
  <si>
    <t>12/02/2023</t>
  </si>
  <si>
    <t>01/03/2020</t>
  </si>
  <si>
    <t>21/04/2023</t>
  </si>
  <si>
    <t>19/04/2023</t>
  </si>
  <si>
    <t>28/04/2020</t>
  </si>
  <si>
    <t>02/09/2022</t>
  </si>
  <si>
    <t>10/06/2023</t>
  </si>
  <si>
    <t>05/06/2023</t>
  </si>
  <si>
    <t>17/12/2022</t>
  </si>
  <si>
    <t>14/11/2020</t>
  </si>
  <si>
    <t>12/10/2023</t>
  </si>
  <si>
    <t>08/09/2023</t>
  </si>
  <si>
    <t>31/07/2023</t>
  </si>
  <si>
    <t>17/09/2024</t>
  </si>
  <si>
    <t>12/12/2022</t>
  </si>
  <si>
    <t>16/03/2024</t>
  </si>
  <si>
    <t>14/02/2025</t>
  </si>
  <si>
    <t>29/06/2022</t>
  </si>
  <si>
    <t>18/11/2025</t>
  </si>
  <si>
    <t>28/11/2021</t>
  </si>
  <si>
    <t>09/05/2020</t>
  </si>
  <si>
    <t>06/12/2023</t>
  </si>
  <si>
    <t>28/05/2025</t>
  </si>
  <si>
    <t>11/02/2024</t>
  </si>
  <si>
    <t>02/05/2021</t>
  </si>
  <si>
    <t>09/04/2022</t>
  </si>
  <si>
    <t>05/12/2025</t>
  </si>
  <si>
    <t>28/05/2023</t>
  </si>
  <si>
    <t>08/10/2024</t>
  </si>
  <si>
    <t>07/11/2025</t>
  </si>
  <si>
    <t>13/06/2020</t>
  </si>
  <si>
    <t>20/06/2023</t>
  </si>
  <si>
    <t>24/09/2025</t>
  </si>
  <si>
    <t>05/11/2025</t>
  </si>
  <si>
    <t>11/09/2022</t>
  </si>
  <si>
    <t>10/12/2024</t>
  </si>
  <si>
    <t>31/01/2025</t>
  </si>
  <si>
    <t>01/02/2022</t>
  </si>
  <si>
    <t>11/08/2022</t>
  </si>
  <si>
    <t>14/08/2024</t>
  </si>
  <si>
    <t>26/06/2020</t>
  </si>
  <si>
    <t>10/06/2021</t>
  </si>
  <si>
    <t>25/06/2023</t>
  </si>
  <si>
    <t>03/06/2020</t>
  </si>
  <si>
    <t>23/04/2023</t>
  </si>
  <si>
    <t>24/09/2022</t>
  </si>
  <si>
    <t>08/03/2024</t>
  </si>
  <si>
    <t>17/04/2022</t>
  </si>
  <si>
    <t>25/01/2022</t>
  </si>
  <si>
    <t>28/01/2025</t>
  </si>
  <si>
    <t>21/01/2023</t>
  </si>
  <si>
    <t>13/01/2023</t>
  </si>
  <si>
    <t>10/10/2025</t>
  </si>
  <si>
    <t>21/01/2020</t>
  </si>
  <si>
    <t>07/01/2021</t>
  </si>
  <si>
    <t>11/05/2025</t>
  </si>
  <si>
    <t>17/06/2025</t>
  </si>
  <si>
    <t>25/01/2023</t>
  </si>
  <si>
    <t>07/06/2020</t>
  </si>
  <si>
    <t>15/03/2023</t>
  </si>
  <si>
    <t>26/05/2022</t>
  </si>
  <si>
    <t>03/11/2022</t>
  </si>
  <si>
    <t>07/02/2020</t>
  </si>
  <si>
    <t>15/11/2021</t>
  </si>
  <si>
    <t>06/01/2020</t>
  </si>
  <si>
    <t>06/04/2020</t>
  </si>
  <si>
    <t>27/07/2022</t>
  </si>
  <si>
    <t>28/10/2021</t>
  </si>
  <si>
    <t>16/03/2022</t>
  </si>
  <si>
    <t>13/06/2025</t>
  </si>
  <si>
    <t>25/05/2024</t>
  </si>
  <si>
    <t>14/04/2024</t>
  </si>
  <si>
    <t>08/12/2025</t>
  </si>
  <si>
    <t>24/11/2021</t>
  </si>
  <si>
    <t>03/04/2024</t>
  </si>
  <si>
    <t>02/02/2021</t>
  </si>
  <si>
    <t>05/02/2022</t>
  </si>
  <si>
    <t>09/10/2024</t>
  </si>
  <si>
    <t>08/11/2021</t>
  </si>
  <si>
    <t>17/01/2021</t>
  </si>
  <si>
    <t>10/11/2023</t>
  </si>
  <si>
    <t>26/06/2024</t>
  </si>
  <si>
    <t>03/07/2021</t>
  </si>
  <si>
    <t>15/01/2024</t>
  </si>
  <si>
    <t>12/04/2022</t>
  </si>
  <si>
    <t>09/11/2023</t>
  </si>
  <si>
    <t>27/11/2025</t>
  </si>
  <si>
    <t>26/08/2020</t>
  </si>
  <si>
    <t>07/10/2024</t>
  </si>
  <si>
    <t>03/04/2025</t>
  </si>
  <si>
    <t>26/04/2023</t>
  </si>
  <si>
    <t>07/01/2025</t>
  </si>
  <si>
    <t>15/04/2020</t>
  </si>
  <si>
    <t>27/05/2020</t>
  </si>
  <si>
    <t>02/06/2020</t>
  </si>
  <si>
    <t>01/04/2022</t>
  </si>
  <si>
    <t>09/10/2020</t>
  </si>
  <si>
    <t>19/06/2024</t>
  </si>
  <si>
    <t>08/12/2021</t>
  </si>
  <si>
    <t>19/08/2022</t>
  </si>
  <si>
    <t>30/09/2020</t>
  </si>
  <si>
    <t>18/11/2024</t>
  </si>
  <si>
    <t>19/09/2021</t>
  </si>
  <si>
    <t>02/12/2023</t>
  </si>
  <si>
    <t>04/01/2021</t>
  </si>
  <si>
    <t>27/09/2023</t>
  </si>
  <si>
    <t>06/12/2020</t>
  </si>
  <si>
    <t>23/09/2022</t>
  </si>
  <si>
    <t>10/06/2025</t>
  </si>
  <si>
    <t>07/04/2025</t>
  </si>
  <si>
    <t>06/03/2025</t>
  </si>
  <si>
    <t>08/03/2023</t>
  </si>
  <si>
    <t>12/10/2024</t>
  </si>
  <si>
    <t>28/07/2022</t>
  </si>
  <si>
    <t>18/10/2023</t>
  </si>
  <si>
    <t>04/06/2021</t>
  </si>
  <si>
    <t>16/02/2024</t>
  </si>
  <si>
    <t>14/10/2021</t>
  </si>
  <si>
    <t>24/06/2023</t>
  </si>
  <si>
    <t>08/07/2022</t>
  </si>
  <si>
    <t>25/06/2024</t>
  </si>
  <si>
    <t>23/10/2024</t>
  </si>
  <si>
    <t>18/03/2021</t>
  </si>
  <si>
    <t>28/05/2020</t>
  </si>
  <si>
    <t>01/03/2025</t>
  </si>
  <si>
    <t>06/03/2022</t>
  </si>
  <si>
    <t>23/11/2023</t>
  </si>
  <si>
    <t>09/01/2022</t>
  </si>
  <si>
    <t>04/07/2021</t>
  </si>
  <si>
    <t>14/04/2025</t>
  </si>
  <si>
    <t>13/02/2022</t>
  </si>
  <si>
    <t>19/10/2024</t>
  </si>
  <si>
    <t>11/11/2022</t>
  </si>
  <si>
    <t>29/04/2022</t>
  </si>
  <si>
    <t>07/09/2022</t>
  </si>
  <si>
    <t>17/03/2021</t>
  </si>
  <si>
    <t>28/07/2025</t>
  </si>
  <si>
    <t>14/08/2021</t>
  </si>
  <si>
    <t>12/02/2024</t>
  </si>
  <si>
    <t>29/07/2020</t>
  </si>
  <si>
    <t>28/08/2022</t>
  </si>
  <si>
    <t>16/06/2022</t>
  </si>
  <si>
    <t>06/02/2022</t>
  </si>
  <si>
    <t>03/03/2022</t>
  </si>
  <si>
    <t>20/08/2025</t>
  </si>
  <si>
    <t>13/09/2022</t>
  </si>
  <si>
    <t>18/08/2022</t>
  </si>
  <si>
    <t>22/10/2025</t>
  </si>
  <si>
    <t>02/02/2025</t>
  </si>
  <si>
    <t>30/10/2022</t>
  </si>
  <si>
    <t>12/06/2024</t>
  </si>
  <si>
    <t>12/11/2025</t>
  </si>
  <si>
    <t>07/09/2024</t>
  </si>
  <si>
    <t>13/04/2021</t>
  </si>
  <si>
    <t>17/01/2022</t>
  </si>
  <si>
    <t>23/11/2025</t>
  </si>
  <si>
    <t>15/02/2020</t>
  </si>
  <si>
    <t>25/02/2023</t>
  </si>
  <si>
    <t>25/09/2024</t>
  </si>
  <si>
    <t>12/07/2021</t>
  </si>
  <si>
    <t>16/06/2025</t>
  </si>
  <si>
    <t>03/05/2024</t>
  </si>
  <si>
    <t>20/04/2023</t>
  </si>
  <si>
    <t>16/02/2021</t>
  </si>
  <si>
    <t>23/05/2023</t>
  </si>
  <si>
    <t>01/09/2025</t>
  </si>
  <si>
    <t>11/02/2023</t>
  </si>
  <si>
    <t>02/10/2020</t>
  </si>
  <si>
    <t>03/09/2022</t>
  </si>
  <si>
    <t>16/07/2024</t>
  </si>
  <si>
    <t>25/02/2021</t>
  </si>
  <si>
    <t>04/04/2020</t>
  </si>
  <si>
    <t>15/12/2023</t>
  </si>
  <si>
    <t>31/12/2025</t>
  </si>
  <si>
    <t>23/01/2024</t>
  </si>
  <si>
    <t>20/02/2020</t>
  </si>
  <si>
    <t>18/06/2023</t>
  </si>
  <si>
    <t>18/01/2023</t>
  </si>
  <si>
    <t>03/07/2024</t>
  </si>
  <si>
    <t>06/05/2022</t>
  </si>
  <si>
    <t>05/07/2024</t>
  </si>
  <si>
    <t>24/10/2025</t>
  </si>
  <si>
    <t>24/05/2023</t>
  </si>
  <si>
    <t>06/06/2022</t>
  </si>
  <si>
    <t>11/07/2023</t>
  </si>
  <si>
    <t>04/01/2025</t>
  </si>
  <si>
    <t>09/09/2021</t>
  </si>
  <si>
    <t>19/09/2020</t>
  </si>
  <si>
    <t>25/01/2024</t>
  </si>
  <si>
    <t>23/06/2025</t>
  </si>
  <si>
    <t>26/07/2022</t>
  </si>
  <si>
    <t>17/10/2020</t>
  </si>
  <si>
    <t>31/10/2024</t>
  </si>
  <si>
    <t>10/01/2020</t>
  </si>
  <si>
    <t>07/04/2021</t>
  </si>
  <si>
    <t>13/12/2025</t>
  </si>
  <si>
    <t>23/04/2021</t>
  </si>
  <si>
    <t>09/03/2021</t>
  </si>
  <si>
    <t>01/05/2024</t>
  </si>
  <si>
    <t>26/02/2020</t>
  </si>
  <si>
    <t>23/08/2023</t>
  </si>
  <si>
    <t>05/03/2025</t>
  </si>
  <si>
    <t>10/07/2023</t>
  </si>
  <si>
    <t>19/01/2020</t>
  </si>
  <si>
    <t>14/07/2024</t>
  </si>
  <si>
    <t>27/06/2021</t>
  </si>
  <si>
    <t>27/11/2020</t>
  </si>
  <si>
    <t>27/11/2022</t>
  </si>
  <si>
    <t>14/01/2025</t>
  </si>
  <si>
    <t>07/05/2022</t>
  </si>
  <si>
    <t>27/08/2024</t>
  </si>
  <si>
    <t>19/02/2025</t>
  </si>
  <si>
    <t>03/10/2023</t>
  </si>
  <si>
    <t>24/04/2023</t>
  </si>
  <si>
    <t>03/05/2025</t>
  </si>
  <si>
    <t>15/05/2020</t>
  </si>
  <si>
    <t>18/08/2023</t>
  </si>
  <si>
    <t>13/03/2020</t>
  </si>
  <si>
    <t>14/12/2020</t>
  </si>
  <si>
    <t>22/03/2021</t>
  </si>
  <si>
    <t>13/11/2021</t>
  </si>
  <si>
    <t>06/09/2025</t>
  </si>
  <si>
    <t>23/02/2022</t>
  </si>
  <si>
    <t>04/12/2024</t>
  </si>
  <si>
    <t>15/10/2021</t>
  </si>
  <si>
    <t>29/08/2022</t>
  </si>
  <si>
    <t>13/07/2023</t>
  </si>
  <si>
    <t>08/12/2024</t>
  </si>
  <si>
    <t>14/07/2020</t>
  </si>
  <si>
    <t>12/08/2024</t>
  </si>
  <si>
    <t>19/10/2020</t>
  </si>
  <si>
    <t>11/06/2020</t>
  </si>
  <si>
    <t>11/10/2021</t>
  </si>
  <si>
    <t>28/07/2021</t>
  </si>
  <si>
    <t>15/08/2025</t>
  </si>
  <si>
    <t>10/05/2023</t>
  </si>
  <si>
    <t>02/06/2022</t>
  </si>
  <si>
    <t>23/10/2020</t>
  </si>
  <si>
    <t>21/07/2020</t>
  </si>
  <si>
    <t>08/06/2022</t>
  </si>
  <si>
    <t>02/07/2023</t>
  </si>
  <si>
    <t>14/12/2021</t>
  </si>
  <si>
    <t>29/11/2022</t>
  </si>
  <si>
    <t>06/10/2024</t>
  </si>
  <si>
    <t>06/12/2024</t>
  </si>
  <si>
    <t>08/07/2023</t>
  </si>
  <si>
    <t>27/05/2023</t>
  </si>
  <si>
    <t>02/12/2020</t>
  </si>
  <si>
    <t>23/06/2024</t>
  </si>
  <si>
    <t>12/03/2023</t>
  </si>
  <si>
    <t>10/03/2021</t>
  </si>
  <si>
    <t>08/09/2021</t>
  </si>
  <si>
    <t>29/12/2022</t>
  </si>
  <si>
    <t>22/08/2023</t>
  </si>
  <si>
    <t>04/09/2025</t>
  </si>
  <si>
    <t>21/12/2021</t>
  </si>
  <si>
    <t>21/11/2022</t>
  </si>
  <si>
    <t>01/01/2025</t>
  </si>
  <si>
    <t>13/01/2024</t>
  </si>
  <si>
    <t>09/01/2021</t>
  </si>
  <si>
    <t>26/06/2023</t>
  </si>
  <si>
    <t>10/03/2024</t>
  </si>
  <si>
    <t>05/02/2021</t>
  </si>
  <si>
    <t>19/02/2024</t>
  </si>
  <si>
    <t>12/01/2025</t>
  </si>
  <si>
    <t>23/03/2025</t>
  </si>
  <si>
    <t>18/03/2020</t>
  </si>
  <si>
    <t>07/09/2025</t>
  </si>
  <si>
    <t>12/02/2025</t>
  </si>
  <si>
    <t>08/02/2022</t>
  </si>
  <si>
    <t>28/10/2023</t>
  </si>
  <si>
    <t>05/12/2021</t>
  </si>
  <si>
    <t>22/09/2022</t>
  </si>
  <si>
    <t>06/01/2025</t>
  </si>
  <si>
    <t>14/05/2023</t>
  </si>
  <si>
    <t>22/01/2024</t>
  </si>
  <si>
    <t>29/03/2022</t>
  </si>
  <si>
    <t>02/01/2023</t>
  </si>
  <si>
    <t>14/01/2020</t>
  </si>
  <si>
    <t>24/05/2021</t>
  </si>
  <si>
    <t>11/07/2021</t>
  </si>
  <si>
    <t>06/06/2023</t>
  </si>
  <si>
    <t>11/10/2023</t>
  </si>
  <si>
    <t>13/10/2022</t>
  </si>
  <si>
    <t>22/02/2020</t>
  </si>
  <si>
    <t>15/05/2021</t>
  </si>
  <si>
    <t>04/03/2021</t>
  </si>
  <si>
    <t>01/10/2023</t>
  </si>
  <si>
    <t>23/10/2025</t>
  </si>
  <si>
    <t>07/12/2022</t>
  </si>
  <si>
    <t>09/01/2025</t>
  </si>
  <si>
    <t>26/12/2020</t>
  </si>
  <si>
    <t>09/04/2021</t>
  </si>
  <si>
    <t>29/08/2020</t>
  </si>
  <si>
    <t>06/10/2020</t>
  </si>
  <si>
    <t>13/07/2022</t>
  </si>
  <si>
    <t>14/02/2021</t>
  </si>
  <si>
    <t>31/07/2022</t>
  </si>
  <si>
    <t>06/07/2025</t>
  </si>
  <si>
    <t>17/12/2020</t>
  </si>
  <si>
    <t>04/10/2025</t>
  </si>
  <si>
    <t>04/06/2025</t>
  </si>
  <si>
    <t>05/12/2023</t>
  </si>
  <si>
    <t>01/05/2020</t>
  </si>
  <si>
    <t>01/08/2025</t>
  </si>
  <si>
    <t>01/12/2023</t>
  </si>
  <si>
    <t>20/08/2020</t>
  </si>
  <si>
    <t>01/03/2022</t>
  </si>
  <si>
    <t>10/06/2024</t>
  </si>
  <si>
    <t>30/03/2023</t>
  </si>
  <si>
    <t>20/06/2021</t>
  </si>
  <si>
    <t>30/03/2025</t>
  </si>
  <si>
    <t>26/09/2023</t>
  </si>
  <si>
    <t>07/04/2023</t>
  </si>
  <si>
    <t>02/10/2024</t>
  </si>
  <si>
    <t>29/07/2021</t>
  </si>
  <si>
    <t>05/06/2025</t>
  </si>
  <si>
    <t>14/05/2024</t>
  </si>
  <si>
    <t>08/10/2025</t>
  </si>
  <si>
    <t>29/05/2022</t>
  </si>
  <si>
    <t>30/12/2024</t>
  </si>
  <si>
    <t>14/02/2020</t>
  </si>
  <si>
    <t>21/02/2021</t>
  </si>
  <si>
    <t>15/08/2023</t>
  </si>
  <si>
    <t>19/04/2024</t>
  </si>
  <si>
    <t>13/07/2025</t>
  </si>
  <si>
    <t>19/02/2022</t>
  </si>
  <si>
    <t>27/01/2020</t>
  </si>
  <si>
    <t>23/08/2020</t>
  </si>
  <si>
    <t>30/08/2025</t>
  </si>
  <si>
    <t>28/11/2022</t>
  </si>
  <si>
    <t>25/09/2022</t>
  </si>
  <si>
    <t>25/03/2024</t>
  </si>
  <si>
    <t>18/09/2024</t>
  </si>
  <si>
    <t>17/12/2023</t>
  </si>
  <si>
    <t>07/03/2022</t>
  </si>
  <si>
    <t>04/04/2024</t>
  </si>
  <si>
    <t>18/09/2023</t>
  </si>
  <si>
    <t>21/07/2021</t>
  </si>
  <si>
    <t>06/08/2025</t>
  </si>
  <si>
    <t>03/04/2022</t>
  </si>
  <si>
    <t>18/02/2023</t>
  </si>
  <si>
    <t>11/05/2020</t>
  </si>
  <si>
    <t>31/01/2020</t>
  </si>
  <si>
    <t>22/12/2025</t>
  </si>
  <si>
    <t>06/03/2021</t>
  </si>
  <si>
    <t>28/04/2021</t>
  </si>
  <si>
    <t>15/11/2022</t>
  </si>
  <si>
    <t>20/10/2025</t>
  </si>
  <si>
    <t>10/05/2022</t>
  </si>
  <si>
    <t>09/01/2020</t>
  </si>
  <si>
    <t>15/09/2020</t>
  </si>
  <si>
    <t>20/03/2023</t>
  </si>
  <si>
    <t>31/03/2020</t>
  </si>
  <si>
    <t>09/07/2021</t>
  </si>
  <si>
    <t>01/11/2022</t>
  </si>
  <si>
    <t>09/05/2025</t>
  </si>
  <si>
    <t>11/03/2021</t>
  </si>
  <si>
    <t>04/01/2020</t>
  </si>
  <si>
    <t>26/11/2020</t>
  </si>
  <si>
    <t>18/11/2022</t>
  </si>
  <si>
    <t>12/06/2023</t>
  </si>
  <si>
    <t>07/08/2023</t>
  </si>
  <si>
    <t>04/05/2022</t>
  </si>
  <si>
    <t>17/02/2025</t>
  </si>
  <si>
    <t>30/04/2022</t>
  </si>
  <si>
    <t>21/01/2022</t>
  </si>
  <si>
    <t>18/04/2020</t>
  </si>
  <si>
    <t>25/01/2025</t>
  </si>
  <si>
    <t>28/05/2022</t>
  </si>
  <si>
    <t>12/03/2025</t>
  </si>
  <si>
    <t>23/02/2021</t>
  </si>
  <si>
    <t>02/09/2021</t>
  </si>
  <si>
    <t>12/01/2024</t>
  </si>
  <si>
    <t>21/11/2021</t>
  </si>
  <si>
    <t>01/10/2020</t>
  </si>
  <si>
    <t>10/01/2025</t>
  </si>
  <si>
    <t>22/10/2024</t>
  </si>
  <si>
    <t>15/07/2022</t>
  </si>
  <si>
    <t>20/12/2023</t>
  </si>
  <si>
    <t>06/07/2024</t>
  </si>
  <si>
    <t>10/02/2024</t>
  </si>
  <si>
    <t>05/12/2020</t>
  </si>
  <si>
    <t>05/05/2022</t>
  </si>
  <si>
    <t>26/02/2023</t>
  </si>
  <si>
    <t>30/12/2020</t>
  </si>
  <si>
    <t>26/12/2025</t>
  </si>
  <si>
    <t>27/10/2025</t>
  </si>
  <si>
    <t>18/01/2021</t>
  </si>
  <si>
    <t>27/02/2021</t>
  </si>
  <si>
    <t>23/10/2022</t>
  </si>
  <si>
    <t>08/06/2024</t>
  </si>
  <si>
    <t>19/06/2021</t>
  </si>
  <si>
    <t>01/08/2024</t>
  </si>
  <si>
    <t>02/11/2022</t>
  </si>
  <si>
    <t>02/08/2023</t>
  </si>
  <si>
    <t>12/09/2023</t>
  </si>
  <si>
    <t>27/07/2025</t>
  </si>
  <si>
    <t>07/08/2024</t>
  </si>
  <si>
    <t>10/09/2025</t>
  </si>
  <si>
    <t>01/07/2024</t>
  </si>
  <si>
    <t>29/09/2023</t>
  </si>
  <si>
    <t>04/07/2024</t>
  </si>
  <si>
    <t>17/09/2022</t>
  </si>
  <si>
    <t>27/05/2022</t>
  </si>
  <si>
    <t>30/03/2022</t>
  </si>
  <si>
    <t>18/10/2025</t>
  </si>
  <si>
    <t>09/07/2022</t>
  </si>
  <si>
    <t>18/06/2024</t>
  </si>
  <si>
    <t>05/03/2023</t>
  </si>
  <si>
    <t>23/12/2023</t>
  </si>
  <si>
    <t>01/02/2020</t>
  </si>
  <si>
    <t>26/11/2025</t>
  </si>
  <si>
    <t>22/08/2022</t>
  </si>
  <si>
    <t>19/11/2021</t>
  </si>
  <si>
    <t>20/07/2023</t>
  </si>
  <si>
    <t>11/01/2022</t>
  </si>
  <si>
    <t>20/08/2023</t>
  </si>
  <si>
    <t>08/11/2022</t>
  </si>
  <si>
    <t>07/07/2025</t>
  </si>
  <si>
    <t>10/06/2020</t>
  </si>
  <si>
    <t>28/05/2021</t>
  </si>
  <si>
    <t>25/06/2021</t>
  </si>
  <si>
    <t>13/02/2024</t>
  </si>
  <si>
    <t>11/04/2020</t>
  </si>
  <si>
    <t>29/01/2022</t>
  </si>
  <si>
    <t>19/09/2024</t>
  </si>
  <si>
    <t>17/02/2021</t>
  </si>
  <si>
    <t>30/03/2020</t>
  </si>
  <si>
    <t>19/06/2025</t>
  </si>
  <si>
    <t>12/06/2021</t>
  </si>
  <si>
    <t>11/01/2020</t>
  </si>
  <si>
    <t>14/03/2020</t>
  </si>
  <si>
    <t>18/02/2020</t>
  </si>
  <si>
    <t>23/04/2022</t>
  </si>
  <si>
    <t>14/07/2025</t>
  </si>
  <si>
    <t>23/02/2025</t>
  </si>
  <si>
    <t>03/10/2021</t>
  </si>
  <si>
    <t>24/11/2024</t>
  </si>
  <si>
    <t>10/02/2020</t>
  </si>
  <si>
    <t>04/06/2022</t>
  </si>
  <si>
    <t>04/10/2021</t>
  </si>
  <si>
    <t>04/10/2023</t>
  </si>
  <si>
    <t>11/07/2022</t>
  </si>
  <si>
    <t>14/03/2022</t>
  </si>
  <si>
    <t>27/01/2022</t>
  </si>
  <si>
    <t>02/11/2024</t>
  </si>
  <si>
    <t>17/01/2023</t>
  </si>
  <si>
    <t>17/03/2020</t>
  </si>
  <si>
    <t>14/02/2023</t>
  </si>
  <si>
    <t>04/08/2023</t>
  </si>
  <si>
    <t>12/06/2025</t>
  </si>
  <si>
    <t>21/05/2025</t>
  </si>
  <si>
    <t>30/05/2024</t>
  </si>
  <si>
    <t>13/07/2020</t>
  </si>
  <si>
    <t>15/11/2025</t>
  </si>
  <si>
    <t>10/09/2022</t>
  </si>
  <si>
    <t>06/07/2020</t>
  </si>
  <si>
    <t>08/08/2024</t>
  </si>
  <si>
    <t>02/04/2023</t>
  </si>
  <si>
    <t>13/05/2022</t>
  </si>
  <si>
    <t>08/01/2024</t>
  </si>
  <si>
    <t>28/04/2023</t>
  </si>
  <si>
    <t>31/12/2024</t>
  </si>
  <si>
    <t>27/06/2020</t>
  </si>
  <si>
    <t>04/06/2020</t>
  </si>
  <si>
    <t>03/06/2022</t>
  </si>
  <si>
    <t>24/02/2023</t>
  </si>
  <si>
    <t>26/10/2023</t>
  </si>
  <si>
    <t>21/11/2025</t>
  </si>
  <si>
    <t>11/09/2021</t>
  </si>
  <si>
    <t>12/01/2023</t>
  </si>
  <si>
    <t>06/11/2023</t>
  </si>
  <si>
    <t>27/03/2024</t>
  </si>
  <si>
    <t>18/10/2024</t>
  </si>
  <si>
    <t>18/08/2024</t>
  </si>
  <si>
    <t>09/09/2023</t>
  </si>
  <si>
    <t>14/11/2025</t>
  </si>
  <si>
    <t>26/04/2021</t>
  </si>
  <si>
    <t>12/02/2022</t>
  </si>
  <si>
    <t>12/11/2020</t>
  </si>
  <si>
    <t>08/09/2024</t>
  </si>
  <si>
    <t>27/02/2025</t>
  </si>
  <si>
    <t>01/12/2024</t>
  </si>
  <si>
    <t>19/01/2021</t>
  </si>
  <si>
    <t>01/12/2020</t>
  </si>
  <si>
    <t>14/09/2024</t>
  </si>
  <si>
    <t>25/11/2023</t>
  </si>
  <si>
    <t>05/10/2024</t>
  </si>
  <si>
    <t>02/10/2021</t>
  </si>
  <si>
    <t>24/09/2023</t>
  </si>
  <si>
    <t>18/04/2022</t>
  </si>
  <si>
    <t>05/05/2023</t>
  </si>
  <si>
    <t>07/12/2025</t>
  </si>
  <si>
    <t>25/12/2021</t>
  </si>
  <si>
    <t>25/08/2023</t>
  </si>
  <si>
    <t>26/03/2020</t>
  </si>
  <si>
    <t>13/05/2020</t>
  </si>
  <si>
    <t>05/06/2022</t>
  </si>
  <si>
    <t>09/11/2024</t>
  </si>
  <si>
    <t>04/03/2023</t>
  </si>
  <si>
    <t>24/11/2023</t>
  </si>
  <si>
    <t>05/02/2024</t>
  </si>
  <si>
    <t>07/09/2021</t>
  </si>
  <si>
    <t>11/08/2025</t>
  </si>
  <si>
    <t>30/08/2022</t>
  </si>
  <si>
    <t>20/02/2023</t>
  </si>
  <si>
    <t>30/12/2021</t>
  </si>
  <si>
    <t>14/03/2024</t>
  </si>
  <si>
    <t>30/08/2024</t>
  </si>
  <si>
    <t>20/05/2023</t>
  </si>
  <si>
    <t>01/10/2022</t>
  </si>
  <si>
    <t>12/07/2022</t>
  </si>
  <si>
    <t>14/02/2022</t>
  </si>
  <si>
    <t>14/01/2021</t>
  </si>
  <si>
    <t>29/10/2020</t>
  </si>
  <si>
    <t>31/03/2023</t>
  </si>
  <si>
    <t>21/03/2025</t>
  </si>
  <si>
    <t>25/06/2020</t>
  </si>
  <si>
    <t>05/01/2025</t>
  </si>
  <si>
    <t>01/07/2025</t>
  </si>
  <si>
    <t>28/01/2020</t>
  </si>
  <si>
    <t>23/09/2023</t>
  </si>
  <si>
    <t>28/07/2020</t>
  </si>
  <si>
    <t>30/12/2025</t>
  </si>
  <si>
    <t>30/11/2023</t>
  </si>
  <si>
    <t>26/08/2021</t>
  </si>
  <si>
    <t>04/05/2023</t>
  </si>
  <si>
    <t>19/12/2022</t>
  </si>
  <si>
    <t>25/02/2025</t>
  </si>
  <si>
    <t>28/08/2023</t>
  </si>
  <si>
    <t>12/08/2022</t>
  </si>
  <si>
    <t>29/08/2021</t>
  </si>
  <si>
    <t>25/03/2022</t>
  </si>
  <si>
    <t>21/12/2022</t>
  </si>
  <si>
    <t>07/08/2022</t>
  </si>
  <si>
    <t>01/09/2020</t>
  </si>
  <si>
    <t>23/02/2024</t>
  </si>
  <si>
    <t>14/03/2023</t>
  </si>
  <si>
    <t>28/12/2021</t>
  </si>
  <si>
    <t>07/09/2023</t>
  </si>
  <si>
    <t>29/05/2023</t>
  </si>
  <si>
    <t>07/03/2024</t>
  </si>
  <si>
    <t>27/04/2020</t>
  </si>
  <si>
    <t>24/08/2023</t>
  </si>
  <si>
    <t>13/01/2020</t>
  </si>
  <si>
    <t>15/10/2023</t>
  </si>
  <si>
    <t>07/01/2023</t>
  </si>
  <si>
    <t>03/03/2025</t>
  </si>
  <si>
    <t>19/12/2020</t>
  </si>
  <si>
    <t>09/08/2022</t>
  </si>
  <si>
    <t>06/11/2020</t>
  </si>
  <si>
    <t>21/06/2022</t>
  </si>
  <si>
    <t>25/01/2020</t>
  </si>
  <si>
    <t>29/05/2024</t>
  </si>
  <si>
    <t>30/08/2021</t>
  </si>
  <si>
    <t>22/04/2021</t>
  </si>
  <si>
    <t>25/10/2021</t>
  </si>
  <si>
    <t>22/07/2024</t>
  </si>
  <si>
    <t>28/01/2021</t>
  </si>
  <si>
    <t>09/07/2024</t>
  </si>
  <si>
    <t>07/06/2021</t>
  </si>
  <si>
    <t>18/02/2022</t>
  </si>
  <si>
    <t>27/07/2021</t>
  </si>
  <si>
    <t>28/09/2020</t>
  </si>
  <si>
    <t>21/08/2024</t>
  </si>
  <si>
    <t>13/08/2024</t>
  </si>
  <si>
    <t>15/10/2025</t>
  </si>
  <si>
    <t>12/11/2022</t>
  </si>
  <si>
    <t>09/05/2024</t>
  </si>
  <si>
    <t>13/11/2023</t>
  </si>
  <si>
    <t>04/11/2022</t>
  </si>
  <si>
    <t>06/04/2023</t>
  </si>
  <si>
    <t>09/03/2020</t>
  </si>
  <si>
    <t>10/08/2021</t>
  </si>
  <si>
    <t>13/02/2025</t>
  </si>
  <si>
    <t>03/03/2024</t>
  </si>
  <si>
    <t>15/06/2021</t>
  </si>
  <si>
    <t>20/03/2021</t>
  </si>
  <si>
    <t>06/08/2023</t>
  </si>
  <si>
    <t>17/04/2023</t>
  </si>
  <si>
    <t>14/06/2024</t>
  </si>
  <si>
    <t>20/12/2021</t>
  </si>
  <si>
    <t>15/04/2021</t>
  </si>
  <si>
    <t>02/05/2023</t>
  </si>
  <si>
    <t>10/07/2024</t>
  </si>
  <si>
    <t>30/09/2023</t>
  </si>
  <si>
    <t>12/05/2024</t>
  </si>
  <si>
    <t>21/03/2024</t>
  </si>
  <si>
    <t>02/09/2024</t>
  </si>
  <si>
    <t>30/05/2020</t>
  </si>
  <si>
    <t>18/03/2022</t>
  </si>
  <si>
    <t>05/08/2021</t>
  </si>
  <si>
    <t>20/06/2025</t>
  </si>
  <si>
    <t>27/08/2021</t>
  </si>
  <si>
    <t>22/12/2022</t>
  </si>
  <si>
    <t>22/07/2023</t>
  </si>
  <si>
    <t>14/10/2024</t>
  </si>
  <si>
    <t>15/09/2023</t>
  </si>
  <si>
    <t>20/01/2020</t>
  </si>
  <si>
    <t>22/05/2023</t>
  </si>
  <si>
    <t>28/10/2024</t>
  </si>
  <si>
    <t>12/12/2020</t>
  </si>
  <si>
    <t>20/11/2020</t>
  </si>
  <si>
    <t>03/05/2022</t>
  </si>
  <si>
    <t>15/08/2020</t>
  </si>
  <si>
    <t>26/10/2021</t>
  </si>
  <si>
    <t>28/12/2024</t>
  </si>
  <si>
    <t>28/09/2024</t>
  </si>
  <si>
    <t>21/09/2025</t>
  </si>
  <si>
    <t>28/03/2022</t>
  </si>
  <si>
    <t>14/06/2025</t>
  </si>
  <si>
    <t>05/06/2021</t>
  </si>
  <si>
    <t>02/07/2022</t>
  </si>
  <si>
    <t>23/09/2024</t>
  </si>
  <si>
    <t>17/10/2021</t>
  </si>
  <si>
    <t>21/06/2020</t>
  </si>
  <si>
    <t>16/06/2021</t>
  </si>
  <si>
    <t>21/10/2022</t>
  </si>
  <si>
    <t>02/01/2025</t>
  </si>
  <si>
    <t>23/07/2020</t>
  </si>
  <si>
    <t>09/08/2023</t>
  </si>
  <si>
    <t>23/06/2021</t>
  </si>
  <si>
    <t>31/01/2021</t>
  </si>
  <si>
    <t>22/12/2020</t>
  </si>
  <si>
    <t>13/11/2020</t>
  </si>
  <si>
    <t>28/02/2021</t>
  </si>
  <si>
    <t>13/06/2021</t>
  </si>
  <si>
    <t>04/06/2024</t>
  </si>
  <si>
    <t>24/01/2024</t>
  </si>
  <si>
    <t>03/04/2023</t>
  </si>
  <si>
    <t>21/02/2025</t>
  </si>
  <si>
    <t>16/01/2021</t>
  </si>
  <si>
    <t>26/05/2023</t>
  </si>
  <si>
    <t>22/02/2021</t>
  </si>
  <si>
    <t>19/05/2021</t>
  </si>
  <si>
    <t>16/12/2025</t>
  </si>
  <si>
    <t>19/10/2021</t>
  </si>
  <si>
    <t>29/04/2023</t>
  </si>
  <si>
    <t>01/10/2021</t>
  </si>
  <si>
    <t>16/05/2022</t>
  </si>
  <si>
    <t>10/12/2020</t>
  </si>
  <si>
    <t>06/10/2022</t>
  </si>
  <si>
    <t>21/12/2024</t>
  </si>
  <si>
    <t>12/05/2023</t>
  </si>
  <si>
    <t>25/08/2022</t>
  </si>
  <si>
    <t>06/05/2020</t>
  </si>
  <si>
    <t>25/02/2024</t>
  </si>
  <si>
    <t>13/12/2020</t>
  </si>
  <si>
    <t>14/12/2023</t>
  </si>
  <si>
    <t>18/05/2020</t>
  </si>
  <si>
    <t>13/10/2025</t>
  </si>
  <si>
    <t>12/04/2024</t>
  </si>
  <si>
    <t>25/02/2022</t>
  </si>
  <si>
    <t>25/06/2025</t>
  </si>
  <si>
    <t>06/09/2024</t>
  </si>
  <si>
    <t>20/04/2025</t>
  </si>
  <si>
    <t>20/05/2020</t>
  </si>
  <si>
    <t>08/07/2020</t>
  </si>
  <si>
    <t>16/03/2020</t>
  </si>
  <si>
    <t>25/07/2021</t>
  </si>
  <si>
    <t>20/02/2021</t>
  </si>
  <si>
    <t>17/02/2022</t>
  </si>
  <si>
    <t>01/06/2024</t>
  </si>
  <si>
    <t>27/04/2021</t>
  </si>
  <si>
    <t>17/06/2022</t>
  </si>
  <si>
    <t>06/11/2021</t>
  </si>
  <si>
    <t>20/10/2021</t>
  </si>
  <si>
    <t>26/04/2022</t>
  </si>
  <si>
    <t>23/07/2022</t>
  </si>
  <si>
    <t>11/05/2021</t>
  </si>
  <si>
    <t>19/10/2023</t>
  </si>
  <si>
    <t>06/08/2024</t>
  </si>
  <si>
    <t>10/12/2023</t>
  </si>
  <si>
    <t>18/04/2025</t>
  </si>
  <si>
    <t>28/12/2020</t>
  </si>
  <si>
    <t>27/04/2025</t>
  </si>
  <si>
    <t>26/12/2021</t>
  </si>
  <si>
    <t>17/11/2020</t>
  </si>
  <si>
    <t>06/04/2021</t>
  </si>
  <si>
    <t>17/10/2024</t>
  </si>
  <si>
    <t>20/05/2022</t>
  </si>
  <si>
    <t>12/04/2021</t>
  </si>
  <si>
    <t>12/11/2023</t>
  </si>
  <si>
    <t>17/11/2022</t>
  </si>
  <si>
    <t>01/07/2021</t>
  </si>
  <si>
    <t>04/11/2024</t>
  </si>
  <si>
    <t>04/07/2022</t>
  </si>
  <si>
    <t>31/03/2025</t>
  </si>
  <si>
    <t>28/06/2020</t>
  </si>
  <si>
    <t>10/11/2021</t>
  </si>
  <si>
    <t>28/11/2024</t>
  </si>
  <si>
    <t>12/03/2021</t>
  </si>
  <si>
    <t>29/06/2021</t>
  </si>
  <si>
    <t>01/04/2025</t>
  </si>
  <si>
    <t>11/09/2023</t>
  </si>
  <si>
    <t>10/05/2024</t>
  </si>
  <si>
    <t>18/04/2024</t>
  </si>
  <si>
    <t>19/03/2022</t>
  </si>
  <si>
    <t>06/02/2023</t>
  </si>
  <si>
    <t>17/11/2025</t>
  </si>
  <si>
    <t>10/01/2024</t>
  </si>
  <si>
    <t>03/01/2025</t>
  </si>
  <si>
    <t>21/07/2023</t>
  </si>
  <si>
    <t>07/08/2021</t>
  </si>
  <si>
    <t>14/01/2022</t>
  </si>
  <si>
    <t>03/06/2021</t>
  </si>
  <si>
    <t>27/10/2021</t>
  </si>
  <si>
    <t>29/12/2025</t>
  </si>
  <si>
    <t>24/09/2021</t>
  </si>
  <si>
    <t>18/04/2023</t>
  </si>
  <si>
    <t>31/05/2023</t>
  </si>
  <si>
    <t>01/06/2022</t>
  </si>
  <si>
    <t>31/03/2021</t>
  </si>
  <si>
    <t>03/09/2023</t>
  </si>
  <si>
    <t>07/03/2025</t>
  </si>
  <si>
    <t>21/07/2024</t>
  </si>
  <si>
    <t>27/04/2022</t>
  </si>
  <si>
    <t>24/11/2025</t>
  </si>
  <si>
    <t>17/09/2020</t>
  </si>
  <si>
    <t>25/12/2023</t>
  </si>
  <si>
    <t>04/02/2025</t>
  </si>
  <si>
    <t>20/03/2024</t>
  </si>
  <si>
    <t>04/11/2021</t>
  </si>
  <si>
    <t>04/07/2025</t>
  </si>
  <si>
    <t>04/01/2023</t>
  </si>
  <si>
    <t>26/01/2022</t>
  </si>
  <si>
    <t>07/11/2021</t>
  </si>
  <si>
    <t>24/09/2024</t>
  </si>
  <si>
    <t>30/01/2022</t>
  </si>
  <si>
    <t>08/04/2020</t>
  </si>
  <si>
    <t>03/08/2024</t>
  </si>
  <si>
    <t>01/10/2025</t>
  </si>
  <si>
    <t>22/03/2025</t>
  </si>
  <si>
    <t>11/05/2024</t>
  </si>
  <si>
    <t>27/03/2025</t>
  </si>
  <si>
    <t>28/04/2022</t>
  </si>
  <si>
    <t>11/12/2022</t>
  </si>
  <si>
    <t>26/07/2021</t>
  </si>
  <si>
    <t>13/04/2020</t>
  </si>
  <si>
    <t>29/03/2021</t>
  </si>
  <si>
    <t>28/06/2025</t>
  </si>
  <si>
    <t>05/08/2025</t>
  </si>
  <si>
    <t>05/04/2023</t>
  </si>
  <si>
    <t>25/05/2023</t>
  </si>
  <si>
    <t>14/12/2022</t>
  </si>
  <si>
    <t>16/12/2021</t>
  </si>
  <si>
    <t>29/09/2022</t>
  </si>
  <si>
    <t>11/10/2022</t>
  </si>
  <si>
    <t>25/09/2023</t>
  </si>
  <si>
    <t>02/06/2023</t>
  </si>
  <si>
    <t>29/06/2025</t>
  </si>
  <si>
    <t>29/08/2025</t>
  </si>
  <si>
    <t>16/07/2021</t>
  </si>
  <si>
    <t>08/10/2021</t>
  </si>
  <si>
    <t>03/07/2025</t>
  </si>
  <si>
    <t>15/12/2022</t>
  </si>
  <si>
    <t>22/11/2021</t>
  </si>
  <si>
    <t>04/02/2020</t>
  </si>
  <si>
    <t>19/03/2024</t>
  </si>
  <si>
    <t>23/05/2022</t>
  </si>
  <si>
    <t>27/01/2021</t>
  </si>
  <si>
    <t>24/05/2024</t>
  </si>
  <si>
    <t>06/06/2025</t>
  </si>
  <si>
    <t>23/06/2022</t>
  </si>
  <si>
    <t>21/09/2024</t>
  </si>
  <si>
    <t>15/08/2024</t>
  </si>
  <si>
    <t>22/05/2025</t>
  </si>
  <si>
    <t>30/06/2024</t>
  </si>
  <si>
    <t>13/06/2022</t>
  </si>
  <si>
    <t>20/02/2025</t>
  </si>
  <si>
    <t>27/12/2022</t>
  </si>
  <si>
    <t>10/11/2024</t>
  </si>
  <si>
    <t>21/06/2025</t>
  </si>
  <si>
    <t>16/10/2021</t>
  </si>
  <si>
    <t>24/04/2022</t>
  </si>
  <si>
    <t>28/06/2023</t>
  </si>
  <si>
    <t>22/09/2025</t>
  </si>
  <si>
    <t>30/08/2020</t>
  </si>
  <si>
    <t>09/09/2022</t>
  </si>
  <si>
    <t>22/02/2022</t>
  </si>
  <si>
    <t>12/05/2021</t>
  </si>
  <si>
    <t>19/09/2023</t>
  </si>
  <si>
    <t>04/06/2023</t>
  </si>
  <si>
    <t>04/12/2022</t>
  </si>
  <si>
    <t>02/10/2025</t>
  </si>
  <si>
    <t>18/02/2024</t>
  </si>
  <si>
    <t>19/10/2022</t>
  </si>
  <si>
    <t>13/03/2024</t>
  </si>
  <si>
    <t>07/02/2022</t>
  </si>
  <si>
    <t>10/04/2022</t>
  </si>
  <si>
    <t>04/08/2020</t>
  </si>
  <si>
    <t>27/07/2024</t>
  </si>
  <si>
    <t>03/03/2021</t>
  </si>
  <si>
    <t>17/07/2024</t>
  </si>
  <si>
    <t>17/03/2022</t>
  </si>
  <si>
    <t>30/05/2021</t>
  </si>
  <si>
    <t>07/11/2024</t>
  </si>
  <si>
    <t>14/02/2024</t>
  </si>
  <si>
    <t>26/03/2024</t>
  </si>
  <si>
    <t>28/09/2022</t>
  </si>
  <si>
    <t>30/06/2022</t>
  </si>
  <si>
    <t>06/09/2022</t>
  </si>
  <si>
    <t>09/03/2023</t>
  </si>
  <si>
    <t>18/08/2025</t>
  </si>
  <si>
    <t>15/05/2022</t>
  </si>
  <si>
    <t>15/11/2023</t>
  </si>
  <si>
    <t>02/12/2022</t>
  </si>
  <si>
    <t>05/09/2023</t>
  </si>
  <si>
    <t>07/10/2023</t>
  </si>
  <si>
    <t>16/04/2023</t>
  </si>
  <si>
    <t>02/08/2021</t>
  </si>
  <si>
    <t>03/11/2023</t>
  </si>
  <si>
    <t>09/07/2023</t>
  </si>
  <si>
    <t>23/09/2020</t>
  </si>
  <si>
    <t>17/07/2021</t>
  </si>
  <si>
    <t>03/10/2020</t>
  </si>
  <si>
    <t>26/09/2022</t>
  </si>
  <si>
    <t>02/07/2025</t>
  </si>
  <si>
    <t>27/07/2020</t>
  </si>
  <si>
    <t>06/10/2021</t>
  </si>
  <si>
    <t>26/02/2025</t>
  </si>
  <si>
    <t>01/09/2022</t>
  </si>
  <si>
    <t>29/02/2024</t>
  </si>
  <si>
    <t>21/08/2025</t>
  </si>
  <si>
    <t>15/12/2021</t>
  </si>
  <si>
    <t>07/02/2025</t>
  </si>
  <si>
    <t>07/08/2020</t>
  </si>
  <si>
    <t>24/03/2021</t>
  </si>
  <si>
    <t>26/11/2022</t>
  </si>
  <si>
    <t>04/04/2023</t>
  </si>
  <si>
    <t>10/03/2020</t>
  </si>
  <si>
    <t>07/07/2020</t>
  </si>
  <si>
    <t>02/04/2021</t>
  </si>
  <si>
    <t>17/09/2023</t>
  </si>
  <si>
    <t>14/03/2021</t>
  </si>
  <si>
    <t>01/02/2025</t>
  </si>
  <si>
    <t>12/04/2025</t>
  </si>
  <si>
    <t>22/12/2023</t>
  </si>
  <si>
    <t>11/12/2025</t>
  </si>
  <si>
    <t>18/05/2023</t>
  </si>
  <si>
    <t>19/11/2025</t>
  </si>
  <si>
    <t>22/02/2023</t>
  </si>
  <si>
    <t>27/09/2021</t>
  </si>
  <si>
    <t>23/05/2025</t>
  </si>
  <si>
    <t>16/06/2023</t>
  </si>
  <si>
    <t>16/10/2024</t>
  </si>
  <si>
    <t>24/10/2024</t>
  </si>
  <si>
    <t>21/09/2020</t>
  </si>
  <si>
    <t>08/08/2020</t>
  </si>
  <si>
    <t>19/12/2024</t>
  </si>
  <si>
    <t>04/02/2021</t>
  </si>
  <si>
    <t>11/06/2024</t>
  </si>
  <si>
    <t>01/05/2023</t>
  </si>
  <si>
    <t>22/05/2021</t>
  </si>
  <si>
    <t>25/11/2025</t>
  </si>
  <si>
    <t>18/09/2021</t>
  </si>
  <si>
    <t>07/08/2025</t>
  </si>
  <si>
    <t>22/06/2023</t>
  </si>
  <si>
    <t>29/11/2025</t>
  </si>
  <si>
    <t>01/04/2024</t>
  </si>
  <si>
    <t>12/03/2024</t>
  </si>
  <si>
    <t>30/04/2023</t>
  </si>
  <si>
    <t>31/07/2020</t>
  </si>
  <si>
    <t>23/11/2022</t>
  </si>
  <si>
    <t>06/06/2021</t>
  </si>
  <si>
    <t>25/06/2022</t>
  </si>
  <si>
    <t>14/09/2021</t>
  </si>
  <si>
    <t>30/04/2024</t>
  </si>
  <si>
    <t>02/03/2025</t>
  </si>
  <si>
    <t>26/05/2025</t>
  </si>
  <si>
    <t>22/10/2022</t>
  </si>
  <si>
    <t>06/01/2023</t>
  </si>
  <si>
    <t>25/09/2021</t>
  </si>
  <si>
    <t>25/03/2021</t>
  </si>
  <si>
    <t>30/04/2021</t>
  </si>
  <si>
    <t>07/12/2023</t>
  </si>
  <si>
    <t>17/10/2025</t>
  </si>
  <si>
    <t>28/12/2025</t>
  </si>
  <si>
    <t>09/06/2020</t>
  </si>
  <si>
    <t>07/06/2024</t>
  </si>
  <si>
    <t>08/01/2025</t>
  </si>
  <si>
    <t>25/05/2025</t>
  </si>
  <si>
    <t>02/06/2021</t>
  </si>
  <si>
    <t>15/04/2025</t>
  </si>
  <si>
    <t>12/08/2021</t>
  </si>
  <si>
    <t>29/03/2025</t>
  </si>
  <si>
    <t>05/12/2022</t>
  </si>
  <si>
    <t>07/02/2024</t>
  </si>
  <si>
    <t>29/01/2024</t>
  </si>
  <si>
    <t>08/04/2021</t>
  </si>
  <si>
    <t>23/09/2025</t>
  </si>
  <si>
    <t>21/01/2021</t>
  </si>
  <si>
    <t>24/05/2020</t>
  </si>
  <si>
    <t>22/04/2023</t>
  </si>
  <si>
    <t>09/12/2020</t>
  </si>
  <si>
    <t>22/08/2025</t>
  </si>
  <si>
    <t>04/11/2025</t>
  </si>
  <si>
    <t>04/01/2022</t>
  </si>
  <si>
    <t>30/01/2021</t>
  </si>
  <si>
    <t>26/07/2025</t>
  </si>
  <si>
    <t>04/09/2020</t>
  </si>
  <si>
    <t>10/03/2023</t>
  </si>
  <si>
    <t>08/12/2023</t>
  </si>
  <si>
    <t>29/03/2023</t>
  </si>
  <si>
    <t>08/01/2020</t>
  </si>
  <si>
    <t>11/08/2023</t>
  </si>
  <si>
    <t>30/07/2022</t>
  </si>
  <si>
    <t>11/01/2023</t>
  </si>
  <si>
    <t>16/04/2024</t>
  </si>
  <si>
    <t>16/11/2024</t>
  </si>
  <si>
    <t>22/11/2023</t>
  </si>
  <si>
    <t>18/12/2025</t>
  </si>
  <si>
    <t>11/11/2021</t>
  </si>
  <si>
    <t>06/05/2021</t>
  </si>
  <si>
    <t>09/01/2024</t>
  </si>
  <si>
    <t>05/05/2020</t>
  </si>
  <si>
    <t>01/04/2021</t>
  </si>
  <si>
    <t>09/12/2022</t>
  </si>
  <si>
    <t>02/03/2024</t>
  </si>
  <si>
    <t>25/04/2022</t>
  </si>
  <si>
    <t>16/08/2024</t>
  </si>
  <si>
    <t>07/03/2021</t>
  </si>
  <si>
    <t>12/06/2020</t>
  </si>
  <si>
    <t>15/08/2021</t>
  </si>
  <si>
    <t>27/03/2022</t>
  </si>
  <si>
    <t>18/10/2021</t>
  </si>
  <si>
    <t>09/04/2024</t>
  </si>
  <si>
    <t>23/05/2021</t>
  </si>
  <si>
    <t>09/03/2025</t>
  </si>
  <si>
    <t>16/02/2020</t>
  </si>
  <si>
    <t>13/12/2023</t>
  </si>
  <si>
    <t>18/03/2024</t>
  </si>
  <si>
    <t>16/05/2025</t>
  </si>
  <si>
    <t>08/01/2021</t>
  </si>
  <si>
    <t>20/11/2024</t>
  </si>
  <si>
    <t>18/10/2022</t>
  </si>
  <si>
    <t>31/03/2024</t>
  </si>
  <si>
    <t>25/07/2020</t>
  </si>
  <si>
    <t>19/08/2023</t>
  </si>
  <si>
    <t>22/08/2024</t>
  </si>
  <si>
    <t>26/05/2021</t>
  </si>
  <si>
    <t>08/06/2023</t>
  </si>
  <si>
    <t>29/07/2025</t>
  </si>
  <si>
    <t>01/01/2020</t>
  </si>
  <si>
    <t>21/08/2022</t>
  </si>
  <si>
    <t>21/04/2024</t>
  </si>
  <si>
    <t>12/06/2022</t>
  </si>
  <si>
    <t>16/11/2022</t>
  </si>
  <si>
    <t>29/07/2022</t>
  </si>
  <si>
    <t>01/06/2023</t>
  </si>
  <si>
    <t>17/11/2021</t>
  </si>
  <si>
    <t>01/03/2021</t>
  </si>
  <si>
    <t>25/08/2021</t>
  </si>
  <si>
    <t>26/09/2021</t>
  </si>
  <si>
    <t>11/04/2022</t>
  </si>
  <si>
    <t>23/12/2025</t>
  </si>
  <si>
    <t>02/04/2025</t>
  </si>
  <si>
    <t>08/01/2022</t>
  </si>
  <si>
    <t>26/02/2022</t>
  </si>
  <si>
    <t>12/09/2020</t>
  </si>
  <si>
    <t>15/09/2022</t>
  </si>
  <si>
    <t>02/06/2025</t>
  </si>
  <si>
    <t>03/10/2022</t>
  </si>
  <si>
    <t>20/03/2025</t>
  </si>
  <si>
    <t>22/06/2021</t>
  </si>
  <si>
    <t>11/08/2024</t>
  </si>
  <si>
    <t>06/01/2024</t>
  </si>
  <si>
    <t>10/01/2021</t>
  </si>
  <si>
    <t>08/03/2025</t>
  </si>
  <si>
    <t>06/11/2024</t>
  </si>
  <si>
    <t>02/02/2024</t>
  </si>
  <si>
    <t>03/12/2024</t>
  </si>
  <si>
    <t>25/11/2022</t>
  </si>
  <si>
    <t>16/01/2020</t>
  </si>
  <si>
    <t>27/09/2025</t>
  </si>
  <si>
    <t>19/03/2025</t>
  </si>
  <si>
    <t>07/02/2023</t>
  </si>
  <si>
    <t>05/09/2025</t>
  </si>
  <si>
    <t>06/09/2020</t>
  </si>
  <si>
    <t>07/07/2023</t>
  </si>
  <si>
    <t>18/09/2020</t>
  </si>
  <si>
    <t>02/01/2022</t>
  </si>
  <si>
    <t>03/01/2023</t>
  </si>
  <si>
    <t>04/12/2025</t>
  </si>
  <si>
    <t>12/05/2020</t>
  </si>
  <si>
    <t>19/04/2025</t>
  </si>
  <si>
    <t>16/03/2021</t>
  </si>
  <si>
    <t>25/10/2020</t>
  </si>
  <si>
    <t>29/03/2024</t>
  </si>
  <si>
    <t>24/01/2025</t>
  </si>
  <si>
    <t>24/11/2022</t>
  </si>
  <si>
    <t>06/11/2025</t>
  </si>
  <si>
    <t>11/03/2023</t>
  </si>
  <si>
    <t>28/02/2023</t>
  </si>
  <si>
    <t>11/06/2022</t>
  </si>
  <si>
    <t>30/10/2021</t>
  </si>
  <si>
    <t>23/03/2020</t>
  </si>
  <si>
    <t>16/06/2020</t>
  </si>
  <si>
    <t>16/05/2021</t>
  </si>
  <si>
    <t>13/02/2020</t>
  </si>
  <si>
    <t>27/12/2024</t>
  </si>
  <si>
    <t>11/03/2020</t>
  </si>
  <si>
    <t>15/10/2024</t>
  </si>
  <si>
    <t>23/01/2025</t>
  </si>
  <si>
    <t>23/12/2020</t>
  </si>
  <si>
    <t>29/06/2023</t>
  </si>
  <si>
    <t>25/10/2022</t>
  </si>
  <si>
    <t>28/10/2020</t>
  </si>
  <si>
    <t>05/10/2025</t>
  </si>
  <si>
    <t>01/08/2022</t>
  </si>
  <si>
    <t>02/02/2022</t>
  </si>
  <si>
    <t>13/10/2023</t>
  </si>
  <si>
    <t>26/07/2024</t>
  </si>
  <si>
    <t>14/09/2023</t>
  </si>
  <si>
    <t>30/06/2020</t>
  </si>
  <si>
    <t>15/05/2024</t>
  </si>
  <si>
    <t>09/12/2024</t>
  </si>
  <si>
    <t>21/02/2023</t>
  </si>
  <si>
    <t>30/11/2021</t>
  </si>
  <si>
    <t>10/04/2023</t>
  </si>
  <si>
    <t>31/07/2025</t>
  </si>
  <si>
    <t>26/05/2024</t>
  </si>
  <si>
    <t>22/05/2020</t>
  </si>
  <si>
    <t>25/12/2025</t>
  </si>
  <si>
    <t>01/05/2021</t>
  </si>
  <si>
    <t>08/02/2025</t>
  </si>
  <si>
    <t>22/01/2022</t>
  </si>
  <si>
    <t>07/03/2023</t>
  </si>
  <si>
    <t>20/09/2020</t>
  </si>
  <si>
    <t>06/07/2022</t>
  </si>
  <si>
    <t>22/07/2021</t>
  </si>
  <si>
    <t>04/12/2021</t>
  </si>
  <si>
    <t>01/11/2023</t>
  </si>
  <si>
    <t>01/05/2022</t>
  </si>
  <si>
    <t>18/02/2021</t>
  </si>
  <si>
    <t>02/12/2025</t>
  </si>
  <si>
    <t>08/04/2024</t>
  </si>
  <si>
    <t>11/10/2025</t>
  </si>
  <si>
    <t>03/10/2024</t>
  </si>
  <si>
    <t>12/09/2021</t>
  </si>
  <si>
    <t>13/05/2024</t>
  </si>
  <si>
    <t>24/01/2020</t>
  </si>
  <si>
    <t>23/12/2021</t>
  </si>
  <si>
    <t>29/07/2024</t>
  </si>
  <si>
    <t>30/11/2025</t>
  </si>
  <si>
    <t>17/12/2021</t>
  </si>
  <si>
    <t>17/04/2020</t>
  </si>
  <si>
    <t>15/09/2025</t>
  </si>
  <si>
    <t>24/12/2020</t>
  </si>
  <si>
    <t>28/06/2024</t>
  </si>
  <si>
    <t>05/07/2022</t>
  </si>
  <si>
    <t>31/03/2022</t>
  </si>
  <si>
    <t>28/01/2024</t>
  </si>
  <si>
    <t>26/12/2022</t>
  </si>
  <si>
    <t>29/09/2021</t>
  </si>
  <si>
    <t>04/09/2024</t>
  </si>
  <si>
    <t>18/12/2021</t>
  </si>
  <si>
    <t>03/01/2022</t>
  </si>
  <si>
    <t>17/03/2025</t>
  </si>
  <si>
    <t>17/01/2025</t>
  </si>
  <si>
    <t>11/05/2023</t>
  </si>
  <si>
    <t>17/07/2020</t>
  </si>
  <si>
    <t>18/06/2021</t>
  </si>
  <si>
    <t>25/07/2024</t>
  </si>
  <si>
    <t>10/08/2025</t>
  </si>
  <si>
    <t>12/07/2025</t>
  </si>
  <si>
    <t>23/07/2025</t>
  </si>
  <si>
    <t>05/08/2022</t>
  </si>
  <si>
    <t>19/07/2023</t>
  </si>
  <si>
    <t>11/03/2022</t>
  </si>
  <si>
    <t>08/12/2020</t>
  </si>
  <si>
    <t>15/08/2022</t>
  </si>
  <si>
    <t>22/07/2022</t>
  </si>
  <si>
    <t>29/07/2023</t>
  </si>
  <si>
    <t>19/05/2022</t>
  </si>
  <si>
    <t>10/08/2020</t>
  </si>
  <si>
    <t>01/08/2021</t>
  </si>
  <si>
    <t>08/05/2024</t>
  </si>
  <si>
    <t>10/09/2020</t>
  </si>
  <si>
    <t>10/10/2020</t>
  </si>
  <si>
    <t>07/10/2020</t>
  </si>
  <si>
    <t>01/01/2024</t>
  </si>
  <si>
    <t>16/09/2021</t>
  </si>
  <si>
    <t>21/04/2025</t>
  </si>
  <si>
    <t>21/10/2024</t>
  </si>
  <si>
    <t>20/04/2020</t>
  </si>
  <si>
    <t>17/01/2020</t>
  </si>
  <si>
    <t>04/09/2021</t>
  </si>
  <si>
    <t>28/09/2025</t>
  </si>
  <si>
    <t>06/08/2020</t>
  </si>
  <si>
    <t>14/12/2024</t>
  </si>
  <si>
    <t>23/07/2024</t>
  </si>
  <si>
    <t>02/07/2021</t>
  </si>
  <si>
    <t>25/10/2023</t>
  </si>
  <si>
    <t>27/07/2023</t>
  </si>
  <si>
    <t>10/03/2022</t>
  </si>
  <si>
    <t>31/07/2021</t>
  </si>
  <si>
    <t>27/12/2020</t>
  </si>
  <si>
    <t>03/11/2021</t>
  </si>
  <si>
    <t>25/05/2022</t>
  </si>
  <si>
    <t>24/08/2021</t>
  </si>
  <si>
    <t>17/11/2023</t>
  </si>
  <si>
    <t>03/02/2021</t>
  </si>
  <si>
    <t>24/02/2025</t>
  </si>
  <si>
    <t>01/01/2023</t>
  </si>
  <si>
    <t>26/03/2021</t>
  </si>
  <si>
    <t>13/08/2021</t>
  </si>
  <si>
    <t>23/08/2021</t>
  </si>
  <si>
    <t>18/12/2024</t>
  </si>
  <si>
    <t>27/08/2025</t>
  </si>
  <si>
    <t>27/04/2023</t>
  </si>
  <si>
    <t>28/01/2023</t>
  </si>
  <si>
    <t>29/01/2020</t>
  </si>
  <si>
    <t>21/03/2021</t>
  </si>
  <si>
    <t>22/07/2020</t>
  </si>
  <si>
    <t>14/11/2021</t>
  </si>
  <si>
    <t>16/07/2022</t>
  </si>
  <si>
    <t>28/12/2023</t>
  </si>
  <si>
    <t>10/04/2025</t>
  </si>
  <si>
    <t>06/06/2020</t>
  </si>
  <si>
    <t>05/05/2024</t>
  </si>
  <si>
    <t>04/09/2023</t>
  </si>
  <si>
    <t>02/02/2023</t>
  </si>
  <si>
    <t>09/08/2024</t>
  </si>
  <si>
    <t>09/02/2020</t>
  </si>
  <si>
    <t>30/10/2024</t>
  </si>
  <si>
    <t>19/10/2025</t>
  </si>
  <si>
    <t>09/12/2021</t>
  </si>
  <si>
    <t>31/10/2021</t>
  </si>
  <si>
    <t>04/05/2020</t>
  </si>
  <si>
    <t>05/09/2022</t>
  </si>
  <si>
    <t>15/04/2024</t>
  </si>
  <si>
    <t>02/05/2022</t>
  </si>
  <si>
    <t>20/09/2021</t>
  </si>
  <si>
    <t>12/01/2020</t>
  </si>
  <si>
    <t>05/05/2021</t>
  </si>
  <si>
    <t>10/07/2025</t>
  </si>
  <si>
    <t>19/09/2025</t>
  </si>
  <si>
    <t>27/04/2024</t>
  </si>
  <si>
    <t>22/06/2025</t>
  </si>
  <si>
    <t>21/08/2021</t>
  </si>
  <si>
    <t>16/08/2025</t>
  </si>
  <si>
    <t>17/07/2025</t>
  </si>
  <si>
    <t>28/09/2023</t>
  </si>
  <si>
    <t>07/07/2024</t>
  </si>
  <si>
    <t>06/01/2021</t>
  </si>
  <si>
    <t>15/07/2020</t>
  </si>
  <si>
    <t>03/01/2024</t>
  </si>
  <si>
    <t>13/03/2025</t>
  </si>
  <si>
    <t>26/06/2025</t>
  </si>
  <si>
    <t>21/03/2023</t>
  </si>
  <si>
    <t>19/02/2023</t>
  </si>
  <si>
    <t>19/08/2020</t>
  </si>
  <si>
    <t>15/03/2020</t>
  </si>
  <si>
    <t>04/07/2023</t>
  </si>
  <si>
    <t>15/07/2021</t>
  </si>
  <si>
    <t>08/10/2020</t>
  </si>
  <si>
    <t>04/12/2023</t>
  </si>
  <si>
    <t>17/08/2021</t>
  </si>
  <si>
    <t>18/07/2022</t>
  </si>
  <si>
    <t>13/03/2023</t>
  </si>
  <si>
    <t>18/02/2025</t>
  </si>
  <si>
    <t>07/12/2021</t>
  </si>
  <si>
    <t>23/01/2022</t>
  </si>
  <si>
    <t>18/10/2020</t>
  </si>
  <si>
    <t>07/04/2022</t>
  </si>
  <si>
    <t>15/11/2024</t>
  </si>
  <si>
    <t>02/11/2025</t>
  </si>
  <si>
    <t>28/09/2021</t>
  </si>
  <si>
    <t>26/11/2024</t>
  </si>
  <si>
    <t>20/11/2022</t>
  </si>
  <si>
    <t>16/10/2023</t>
  </si>
  <si>
    <t>10/04/2021</t>
  </si>
  <si>
    <t>05/03/2020</t>
  </si>
  <si>
    <t>26/12/2024</t>
  </si>
  <si>
    <t>11/10/2020</t>
  </si>
  <si>
    <t>24/12/2023</t>
  </si>
  <si>
    <t>05/02/2025</t>
  </si>
  <si>
    <t>11/11/2020</t>
  </si>
  <si>
    <t>27/06/2025</t>
  </si>
  <si>
    <t>08/02/2024</t>
  </si>
  <si>
    <t>30/07/2024</t>
  </si>
  <si>
    <t>24/06/2024</t>
  </si>
  <si>
    <t>06/03/2023</t>
  </si>
  <si>
    <t>05/11/2023</t>
  </si>
  <si>
    <t>24/02/2022</t>
  </si>
  <si>
    <t>01/02/2021</t>
  </si>
  <si>
    <t>15/11/2020</t>
  </si>
  <si>
    <t>24/04/2021</t>
  </si>
  <si>
    <t>18/12/2022</t>
  </si>
  <si>
    <t>05/11/2022</t>
  </si>
  <si>
    <t>27/01/2025</t>
  </si>
  <si>
    <t>03/04/2020</t>
  </si>
  <si>
    <t>11/02/2025</t>
  </si>
  <si>
    <t>22/10/2021</t>
  </si>
  <si>
    <t>24/08/2025</t>
  </si>
  <si>
    <t>21/11/2020</t>
  </si>
  <si>
    <t>21/10/2023</t>
  </si>
  <si>
    <t>29/11/2020</t>
  </si>
  <si>
    <t>14/11/2024</t>
  </si>
  <si>
    <t>29/12/2021</t>
  </si>
  <si>
    <t>21/05/2024</t>
  </si>
  <si>
    <t>12/12/2021</t>
  </si>
  <si>
    <t>17/07/2023</t>
  </si>
  <si>
    <t>03/11/2025</t>
  </si>
  <si>
    <t>16/04/2022</t>
  </si>
  <si>
    <t>10/02/2023</t>
  </si>
  <si>
    <t>17/05/2024</t>
  </si>
  <si>
    <t>27/05/2024</t>
  </si>
  <si>
    <t>15/07/2025</t>
  </si>
  <si>
    <t>23/10/2023</t>
  </si>
  <si>
    <t>15/04/2023</t>
  </si>
  <si>
    <t>17/06/2024</t>
  </si>
  <si>
    <t>20/01/2024</t>
  </si>
  <si>
    <t>23/03/2023</t>
  </si>
  <si>
    <t>31/12/2021</t>
  </si>
  <si>
    <t>06/02/2024</t>
  </si>
  <si>
    <t>24/06/2022</t>
  </si>
  <si>
    <t>11/06/2023</t>
  </si>
  <si>
    <t>07/02/2021</t>
  </si>
  <si>
    <t>07/03/2020</t>
  </si>
  <si>
    <t>06/10/2023</t>
  </si>
  <si>
    <t>03/09/2025</t>
  </si>
  <si>
    <t>17/02/2024</t>
  </si>
  <si>
    <t>08/06/2021</t>
  </si>
  <si>
    <t>31/01/2024</t>
  </si>
  <si>
    <t>13/04/2023</t>
  </si>
  <si>
    <t>09/05/2022</t>
  </si>
  <si>
    <t>17/08/2025</t>
  </si>
  <si>
    <t>30/03/2024</t>
  </si>
  <si>
    <t>10/02/2025</t>
  </si>
  <si>
    <t>03/10/2025</t>
  </si>
  <si>
    <t>27/09/2020</t>
  </si>
  <si>
    <t>08/03/2022</t>
  </si>
  <si>
    <t>10/03/2025</t>
  </si>
  <si>
    <t>18/01/2022</t>
  </si>
  <si>
    <t>20/06/2022</t>
  </si>
  <si>
    <t>11/09/2025</t>
  </si>
  <si>
    <t>10/04/2024</t>
  </si>
  <si>
    <t>24/07/2022</t>
  </si>
  <si>
    <t>02/11/2021</t>
  </si>
  <si>
    <t>13/12/2024</t>
  </si>
  <si>
    <t>17/12/2024</t>
  </si>
  <si>
    <t>30/04/2020</t>
  </si>
  <si>
    <t>18/05/2025</t>
  </si>
  <si>
    <t>21/12/2020</t>
  </si>
  <si>
    <t>17/08/2023</t>
  </si>
  <si>
    <t>29/10/2022</t>
  </si>
  <si>
    <t>22/12/2024</t>
  </si>
  <si>
    <t>27/08/2022</t>
  </si>
  <si>
    <t>10/12/2022</t>
  </si>
  <si>
    <t>28/11/2025</t>
  </si>
  <si>
    <t>11/04/2021</t>
  </si>
  <si>
    <t>15/03/2024</t>
  </si>
  <si>
    <t>23/05/2020</t>
  </si>
  <si>
    <t>17/04/2024</t>
  </si>
  <si>
    <t>15/01/2023</t>
  </si>
  <si>
    <t>02/05/2025</t>
  </si>
  <si>
    <t>05/04/2020</t>
  </si>
  <si>
    <t>21/05/2023</t>
  </si>
  <si>
    <t>03/02/2020</t>
  </si>
  <si>
    <t>13/04/2022</t>
  </si>
  <si>
    <t>26/01/2023</t>
  </si>
  <si>
    <t>19/02/2020</t>
  </si>
  <si>
    <t>15/07/2024</t>
  </si>
  <si>
    <t>09/02/2024</t>
  </si>
  <si>
    <t>29/01/2023</t>
  </si>
  <si>
    <t>30/07/2021</t>
  </si>
  <si>
    <t>27/12/2021</t>
  </si>
  <si>
    <t>01/08/2020</t>
  </si>
  <si>
    <t>04/08/2022</t>
  </si>
  <si>
    <t>29/10/2024</t>
  </si>
  <si>
    <t>23/04/2020</t>
  </si>
  <si>
    <t>02/11/2020</t>
  </si>
  <si>
    <t>15/04/2022</t>
  </si>
  <si>
    <t>08/10/2023</t>
  </si>
  <si>
    <t>16/10/2020</t>
  </si>
  <si>
    <t>31/05/2022</t>
  </si>
  <si>
    <t>26/11/2021</t>
  </si>
  <si>
    <t>13/01/2025</t>
  </si>
  <si>
    <t>15/03/2021</t>
  </si>
  <si>
    <t>23/12/2024</t>
  </si>
  <si>
    <t>13/10/2021</t>
  </si>
  <si>
    <t>21/09/2023</t>
  </si>
  <si>
    <t>31/12/2023</t>
  </si>
  <si>
    <t>04/10/2022</t>
  </si>
  <si>
    <t>21/08/2020</t>
  </si>
  <si>
    <t>05/07/2020</t>
  </si>
  <si>
    <t>15/01/2021</t>
  </si>
  <si>
    <t>15/10/2022</t>
  </si>
  <si>
    <t>25/10/2025</t>
  </si>
  <si>
    <t>13/05/2021</t>
  </si>
  <si>
    <t>31/08/2022</t>
  </si>
  <si>
    <t>14/08/2025</t>
  </si>
  <si>
    <t>27/08/2020</t>
  </si>
  <si>
    <t>20/05/2024</t>
  </si>
  <si>
    <t>10/08/2024</t>
  </si>
  <si>
    <t>31/05/2021</t>
  </si>
  <si>
    <t>19/07/2021</t>
  </si>
  <si>
    <t>08/01/2023</t>
  </si>
  <si>
    <t>10/10/2024</t>
  </si>
  <si>
    <t>27/03/2021</t>
  </si>
  <si>
    <t>25/10/2024</t>
  </si>
  <si>
    <t>26/08/2022</t>
  </si>
  <si>
    <t>26/06/2022</t>
  </si>
  <si>
    <t>26/01/2024</t>
  </si>
  <si>
    <t>06/09/2023</t>
  </si>
  <si>
    <t>20/01/2022</t>
  </si>
  <si>
    <t>16/05/2023</t>
  </si>
  <si>
    <t>27/02/2022</t>
  </si>
  <si>
    <t>14/09/2020</t>
  </si>
  <si>
    <t>22/04/2020</t>
  </si>
  <si>
    <t>08/11/2025</t>
  </si>
  <si>
    <t>08/07/2021</t>
  </si>
  <si>
    <t>01/12/2025</t>
  </si>
  <si>
    <t>06/12/2021</t>
  </si>
  <si>
    <t>31/01/2023</t>
  </si>
  <si>
    <t>01/09/2021</t>
  </si>
  <si>
    <t>06/03/2020</t>
  </si>
  <si>
    <t>01/12/2021</t>
  </si>
  <si>
    <t>23/10/2021</t>
  </si>
  <si>
    <t>07/10/2021</t>
  </si>
  <si>
    <t>21/12/2023</t>
  </si>
  <si>
    <t>23/11/2024</t>
  </si>
  <si>
    <t>02/04/2020</t>
  </si>
  <si>
    <t>15/06/2020</t>
  </si>
  <si>
    <t>20/12/2020</t>
  </si>
  <si>
    <t>14/05/2022</t>
  </si>
  <si>
    <t>01/11/2025</t>
  </si>
  <si>
    <t>17/03/2024</t>
  </si>
  <si>
    <t>04/03/2020</t>
  </si>
  <si>
    <t>31/05/2020</t>
  </si>
  <si>
    <t>23/07/2021</t>
  </si>
  <si>
    <t>21/03/2020</t>
  </si>
  <si>
    <t>05/02/2023</t>
  </si>
  <si>
    <t>30/10/2023</t>
  </si>
  <si>
    <t>23/06/2020</t>
  </si>
  <si>
    <t>08/02/2020</t>
  </si>
  <si>
    <t>26/10/2025</t>
  </si>
  <si>
    <t>31/08/2020</t>
  </si>
  <si>
    <t>03/05/2021</t>
  </si>
  <si>
    <t>03/08/2021</t>
  </si>
  <si>
    <t>26/04/2020</t>
  </si>
  <si>
    <t>11/12/2020</t>
  </si>
  <si>
    <t>30/01/2025</t>
  </si>
  <si>
    <t>20/04/2021</t>
  </si>
  <si>
    <t>28/06/2022</t>
  </si>
  <si>
    <t>09/06/2022</t>
  </si>
  <si>
    <t>27/11/2024</t>
  </si>
  <si>
    <t>20/10/2020</t>
  </si>
  <si>
    <t>21/04/2020</t>
  </si>
  <si>
    <t>09/10/2023</t>
  </si>
  <si>
    <t>08/07/2025</t>
  </si>
  <si>
    <t>22/06/2022</t>
  </si>
  <si>
    <t>22/02/2025</t>
  </si>
  <si>
    <t>27/02/2024</t>
  </si>
  <si>
    <t>20/06/2024</t>
  </si>
  <si>
    <t>19/01/2022</t>
  </si>
  <si>
    <t>13/11/2025</t>
  </si>
  <si>
    <t>29/09/2024</t>
  </si>
  <si>
    <t>30/01/2020</t>
  </si>
  <si>
    <t>10/05/2020</t>
  </si>
  <si>
    <t>06/01/2022</t>
  </si>
  <si>
    <t>19/05/2023</t>
  </si>
  <si>
    <t>20/06/2020</t>
  </si>
  <si>
    <t>05/08/2024</t>
  </si>
  <si>
    <t>05/07/2021</t>
  </si>
  <si>
    <t>22/07/2025</t>
  </si>
  <si>
    <t>03/09/2024</t>
  </si>
  <si>
    <t>10/10/2022</t>
  </si>
  <si>
    <t>01/03/2023</t>
  </si>
  <si>
    <t>08/09/2025</t>
  </si>
  <si>
    <t>04/08/2024</t>
  </si>
  <si>
    <t>13/09/2025</t>
  </si>
  <si>
    <t>21/02/2022</t>
  </si>
  <si>
    <t>09/06/2021</t>
  </si>
  <si>
    <t>19/06/2022</t>
  </si>
  <si>
    <t>27/02/2020</t>
  </si>
  <si>
    <t>20/07/2025</t>
  </si>
  <si>
    <t>05/04/2025</t>
  </si>
  <si>
    <t>23/05/2024</t>
  </si>
  <si>
    <t>16/06/2024</t>
  </si>
  <si>
    <t>16/07/2023</t>
  </si>
  <si>
    <t>02/06/2024</t>
  </si>
  <si>
    <t>23/07/2023</t>
  </si>
  <si>
    <t>25/08/2020</t>
  </si>
  <si>
    <t>16/04/2021</t>
  </si>
  <si>
    <t>09/09/2024</t>
  </si>
  <si>
    <t>19/08/2021</t>
  </si>
  <si>
    <t>14/05/2021</t>
  </si>
  <si>
    <t>09/05/2021</t>
  </si>
  <si>
    <t>31/07/2024</t>
  </si>
  <si>
    <t>02/10/2022</t>
  </si>
  <si>
    <t>18/07/2025</t>
  </si>
  <si>
    <t>30/05/2023</t>
  </si>
  <si>
    <t>05/08/2020</t>
  </si>
  <si>
    <t>09/02/2022</t>
  </si>
  <si>
    <t>11/08/2021</t>
  </si>
  <si>
    <t>08/11/2020</t>
  </si>
  <si>
    <t>08/05/2023</t>
  </si>
  <si>
    <t>12/12/2025</t>
  </si>
  <si>
    <t>26/03/2022</t>
  </si>
  <si>
    <t>16/02/2022</t>
  </si>
  <si>
    <t>22/01/2020</t>
  </si>
  <si>
    <t>16/01/2024</t>
  </si>
  <si>
    <t>24/10/2023</t>
  </si>
  <si>
    <t>08/10/2022</t>
  </si>
  <si>
    <t>10/09/2023</t>
  </si>
  <si>
    <t>05/08/2023</t>
  </si>
  <si>
    <t>01/04/2023</t>
  </si>
  <si>
    <t>28/07/2023</t>
  </si>
  <si>
    <t>PRO7154</t>
  </si>
  <si>
    <t>PRO2459</t>
  </si>
  <si>
    <t>PRO5711</t>
  </si>
  <si>
    <t>PRO6852</t>
  </si>
  <si>
    <t>PRO1472</t>
  </si>
  <si>
    <t>PRO4975</t>
  </si>
  <si>
    <t>PRO3137</t>
  </si>
  <si>
    <t>PRO7602</t>
  </si>
  <si>
    <t>PRO5649</t>
  </si>
  <si>
    <t>PRO4973</t>
  </si>
  <si>
    <t>PRO2807</t>
  </si>
  <si>
    <t>PRO5003</t>
  </si>
  <si>
    <t>PRO9920</t>
  </si>
  <si>
    <t>PRO6773</t>
  </si>
  <si>
    <t>PRO6011</t>
  </si>
  <si>
    <t>PRO9024</t>
  </si>
  <si>
    <t>PRO5997</t>
  </si>
  <si>
    <t>PRO6810</t>
  </si>
  <si>
    <t>PRO9098</t>
  </si>
  <si>
    <t>PRO2257</t>
  </si>
  <si>
    <t>PRO2311</t>
  </si>
  <si>
    <t>PRO9430</t>
  </si>
  <si>
    <t>PRO5782</t>
  </si>
  <si>
    <t>PRO2312</t>
  </si>
  <si>
    <t>PRO8972</t>
  </si>
  <si>
    <t>PRO2428</t>
  </si>
  <si>
    <t>PRO3472</t>
  </si>
  <si>
    <t>PRO6410</t>
  </si>
  <si>
    <t>PRO8732</t>
  </si>
  <si>
    <t>PRO1009</t>
  </si>
  <si>
    <t>PRO4346</t>
  </si>
  <si>
    <t>PRO3430</t>
  </si>
  <si>
    <t>PRO2425</t>
  </si>
  <si>
    <t>PRO4079</t>
  </si>
  <si>
    <t>PRO8041</t>
  </si>
  <si>
    <t>PRO2853</t>
  </si>
  <si>
    <t>PRO2848</t>
  </si>
  <si>
    <t>PRO9870</t>
  </si>
  <si>
    <t>PRO7180</t>
  </si>
  <si>
    <t>PRO2195</t>
  </si>
  <si>
    <t>PRO7030</t>
  </si>
  <si>
    <t>PRO6293</t>
  </si>
  <si>
    <t>PRO5657</t>
  </si>
  <si>
    <t>PRO2430</t>
  </si>
  <si>
    <t>PRO6668</t>
  </si>
  <si>
    <t>PRO9072</t>
  </si>
  <si>
    <t>PRO1505</t>
  </si>
  <si>
    <t>PRO1215</t>
  </si>
  <si>
    <t>PRO8332</t>
  </si>
  <si>
    <t>PRO9054</t>
  </si>
  <si>
    <t>PRO8533</t>
  </si>
  <si>
    <t>PRO4877</t>
  </si>
  <si>
    <t>PRO8571</t>
  </si>
  <si>
    <t>PRO7924</t>
  </si>
  <si>
    <t>PRO8803</t>
  </si>
  <si>
    <t>PRO3116</t>
  </si>
  <si>
    <t>PRO1924</t>
  </si>
  <si>
    <t>PRO9140</t>
  </si>
  <si>
    <t>PRO8149</t>
  </si>
  <si>
    <t>PRO2364</t>
  </si>
  <si>
    <t>PRO4440</t>
  </si>
  <si>
    <t>PRO4195</t>
  </si>
  <si>
    <t>PRO8887</t>
  </si>
  <si>
    <t>PRO7544</t>
  </si>
  <si>
    <t>PRO8777</t>
  </si>
  <si>
    <t>PRO7212</t>
  </si>
  <si>
    <t>PRO1496</t>
  </si>
  <si>
    <t>PRO6715</t>
  </si>
  <si>
    <t>PRO5828</t>
  </si>
  <si>
    <t>PRO5260</t>
  </si>
  <si>
    <t>PRO3036</t>
  </si>
  <si>
    <t>PRO5632</t>
  </si>
  <si>
    <t>PRO7646</t>
  </si>
  <si>
    <t>PRO4173</t>
  </si>
  <si>
    <t>PRO5069</t>
  </si>
  <si>
    <t>PRO2450</t>
  </si>
  <si>
    <t>PRO6548</t>
  </si>
  <si>
    <t>PRO9093</t>
  </si>
  <si>
    <t>PRO9740</t>
  </si>
  <si>
    <t>PRO4802</t>
  </si>
  <si>
    <t>PRO5454</t>
  </si>
  <si>
    <t>PRO3608</t>
  </si>
  <si>
    <t>PRO4524</t>
  </si>
  <si>
    <t>PRO6280</t>
  </si>
  <si>
    <t>PRO7149</t>
  </si>
  <si>
    <t>PRO8319</t>
  </si>
  <si>
    <t>PRO1680</t>
  </si>
  <si>
    <t>PRO9237</t>
  </si>
  <si>
    <t>PRO8257</t>
  </si>
  <si>
    <t>PRO1451</t>
  </si>
  <si>
    <t>PRO2861</t>
  </si>
  <si>
    <t>PRO9526</t>
  </si>
  <si>
    <t>PRO9402</t>
  </si>
  <si>
    <t>PRO3216</t>
  </si>
  <si>
    <t>PRO9507</t>
  </si>
  <si>
    <t>PRO4044</t>
  </si>
  <si>
    <t>PRO3221</t>
  </si>
  <si>
    <t>PRO8866</t>
  </si>
  <si>
    <t>PRO9490</t>
  </si>
  <si>
    <t>PRO6947</t>
  </si>
  <si>
    <t>PRO6428</t>
  </si>
  <si>
    <t>PRO2054</t>
  </si>
  <si>
    <t>PRO6076</t>
  </si>
  <si>
    <t>PRO8679</t>
  </si>
  <si>
    <t>PRO6767</t>
  </si>
  <si>
    <t>PRO9636</t>
  </si>
  <si>
    <t>PRO6654</t>
  </si>
  <si>
    <t>PRO9415</t>
  </si>
  <si>
    <t>PRO7806</t>
  </si>
  <si>
    <t>PRO3652</t>
  </si>
  <si>
    <t>PRO9682</t>
  </si>
  <si>
    <t>PRO1022</t>
  </si>
  <si>
    <t>PRO7941</t>
  </si>
  <si>
    <t>PRO8269</t>
  </si>
  <si>
    <t>PRO9165</t>
  </si>
  <si>
    <t>PRO1911</t>
  </si>
  <si>
    <t>PRO9036</t>
  </si>
  <si>
    <t>PRO4808</t>
  </si>
  <si>
    <t>PRO6545</t>
  </si>
  <si>
    <t>PRO6496</t>
  </si>
  <si>
    <t>PRO2949</t>
  </si>
  <si>
    <t>PRO3688</t>
  </si>
  <si>
    <t>PRO1935</t>
  </si>
  <si>
    <t>PRO1676</t>
  </si>
  <si>
    <t>PRO5733</t>
  </si>
  <si>
    <t>PRO2479</t>
  </si>
  <si>
    <t>PRO1895</t>
  </si>
  <si>
    <t>PRO8711</t>
  </si>
  <si>
    <t>PRO2435</t>
  </si>
  <si>
    <t>PRO4742</t>
  </si>
  <si>
    <t>PRO7370</t>
  </si>
  <si>
    <t>PRO8792</t>
  </si>
  <si>
    <t>PRO1149</t>
  </si>
  <si>
    <t>PRO5660</t>
  </si>
  <si>
    <t>PRO9456</t>
  </si>
  <si>
    <t>PRO8564</t>
  </si>
  <si>
    <t>PRO3662</t>
  </si>
  <si>
    <t>PRO8913</t>
  </si>
  <si>
    <t>PRO5473</t>
  </si>
  <si>
    <t>PRO9995</t>
  </si>
  <si>
    <t>PRO5056</t>
  </si>
  <si>
    <t>PRO8642</t>
  </si>
  <si>
    <t>PRO2638</t>
  </si>
  <si>
    <t>PRO7948</t>
  </si>
  <si>
    <t>PRO5651</t>
  </si>
  <si>
    <t>PRO7101</t>
  </si>
  <si>
    <t>PRO1094</t>
  </si>
  <si>
    <t>PRO4127</t>
  </si>
  <si>
    <t>PRO2751</t>
  </si>
  <si>
    <t>PRO1448</t>
  </si>
  <si>
    <t>PRO8254</t>
  </si>
  <si>
    <t>PRO9344</t>
  </si>
  <si>
    <t>PRO8062</t>
  </si>
  <si>
    <t>PRO7553</t>
  </si>
  <si>
    <t>PRO4737</t>
  </si>
  <si>
    <t>PRO5465</t>
  </si>
  <si>
    <t>PRO1081</t>
  </si>
  <si>
    <t>PRO1960</t>
  </si>
  <si>
    <t>PRO3419</t>
  </si>
  <si>
    <t>PRO8226</t>
  </si>
  <si>
    <t>PRO9754</t>
  </si>
  <si>
    <t>PRO8860</t>
  </si>
  <si>
    <t>PRO6639</t>
  </si>
  <si>
    <t>PRO1435</t>
  </si>
  <si>
    <t>PRO8248</t>
  </si>
  <si>
    <t>PRO1556</t>
  </si>
  <si>
    <t>PRO2383</t>
  </si>
  <si>
    <t>PRO9993</t>
  </si>
  <si>
    <t>PRO8180</t>
  </si>
  <si>
    <t>PRO4748</t>
  </si>
  <si>
    <t>PRO2941</t>
  </si>
  <si>
    <t>PRO8098</t>
  </si>
  <si>
    <t>PRO5968</t>
  </si>
  <si>
    <t>PRO2019</t>
  </si>
  <si>
    <t>PRO9164</t>
  </si>
  <si>
    <t>PRO2897</t>
  </si>
  <si>
    <t>PRO4846</t>
  </si>
  <si>
    <t>PRO8730</t>
  </si>
  <si>
    <t>PRO2035</t>
  </si>
  <si>
    <t>PRO9338</t>
  </si>
  <si>
    <t>PRO8664</t>
  </si>
  <si>
    <t>PRO1514</t>
  </si>
  <si>
    <t>PRO4442</t>
  </si>
  <si>
    <t>PRO4097</t>
  </si>
  <si>
    <t>PRO3810</t>
  </si>
  <si>
    <t>PRO1807</t>
  </si>
  <si>
    <t>PRO5279</t>
  </si>
  <si>
    <t>PRO7873</t>
  </si>
  <si>
    <t>PRO3598</t>
  </si>
  <si>
    <t>PRO5002</t>
  </si>
  <si>
    <t>PRO7176</t>
  </si>
  <si>
    <t>PRO4264</t>
  </si>
  <si>
    <t>PRO7019</t>
  </si>
  <si>
    <t>PRO5743</t>
  </si>
  <si>
    <t>PRO1797</t>
  </si>
  <si>
    <t>PRO3801</t>
  </si>
  <si>
    <t>PRO4882</t>
  </si>
  <si>
    <t>PRO4528</t>
  </si>
  <si>
    <t>PRO8751</t>
  </si>
  <si>
    <t>PRO1047</t>
  </si>
  <si>
    <t>PRO4338</t>
  </si>
  <si>
    <t>PRO7676</t>
  </si>
  <si>
    <t>PRO6549</t>
  </si>
  <si>
    <t>PRO2409</t>
  </si>
  <si>
    <t>PRO8580</t>
  </si>
  <si>
    <t>PRO9888</t>
  </si>
  <si>
    <t>PRO2318</t>
  </si>
  <si>
    <t>PRO2183</t>
  </si>
  <si>
    <t>PRO7746</t>
  </si>
  <si>
    <t>PRO4323</t>
  </si>
  <si>
    <t>PRO1806</t>
  </si>
  <si>
    <t>PRO2380</t>
  </si>
  <si>
    <t>PRO5267</t>
  </si>
  <si>
    <t>PRO2775</t>
  </si>
  <si>
    <t>PRO3267</t>
  </si>
  <si>
    <t>PRO8225</t>
  </si>
  <si>
    <t>PRO8904</t>
  </si>
  <si>
    <t>PRO1498</t>
  </si>
  <si>
    <t>PRO8044</t>
  </si>
  <si>
    <t>PRO6167</t>
  </si>
  <si>
    <t>PRO1769</t>
  </si>
  <si>
    <t>PRO6169</t>
  </si>
  <si>
    <t>PRO3457</t>
  </si>
  <si>
    <t>PRO3019</t>
  </si>
  <si>
    <t>PRO9301</t>
  </si>
  <si>
    <t>PRO8007</t>
  </si>
  <si>
    <t>PRO1317</t>
  </si>
  <si>
    <t>PRO1509</t>
  </si>
  <si>
    <t>PRO4427</t>
  </si>
  <si>
    <t>PRO8569</t>
  </si>
  <si>
    <t>PRO7428</t>
  </si>
  <si>
    <t>PRO4716</t>
  </si>
  <si>
    <t>PRO1671</t>
  </si>
  <si>
    <t>PRO3584</t>
  </si>
  <si>
    <t>PRO3169</t>
  </si>
  <si>
    <t>PRO5367</t>
  </si>
  <si>
    <t>PRO2625</t>
  </si>
  <si>
    <t>PRO2524</t>
  </si>
  <si>
    <t>PRO7901</t>
  </si>
  <si>
    <t>PRO8178</t>
  </si>
  <si>
    <t>PRO9308</t>
  </si>
  <si>
    <t>PRO6536</t>
  </si>
  <si>
    <t>PRO7195</t>
  </si>
  <si>
    <t>PRO5462</t>
  </si>
  <si>
    <t>PRO6618</t>
  </si>
  <si>
    <t>PRO2133</t>
  </si>
  <si>
    <t>PRO5342</t>
  </si>
  <si>
    <t>PRO9463</t>
  </si>
  <si>
    <t>PRO8474</t>
  </si>
  <si>
    <t>PRO7510</t>
  </si>
  <si>
    <t>PRO4651</t>
  </si>
  <si>
    <t>PRO2674</t>
  </si>
  <si>
    <t>PRO4193</t>
  </si>
  <si>
    <t>PRO5834</t>
  </si>
  <si>
    <t>PRO5424</t>
  </si>
  <si>
    <t>PRO5257</t>
  </si>
  <si>
    <t>PRO4484</t>
  </si>
  <si>
    <t>PRO9819</t>
  </si>
  <si>
    <t>PRO4863</t>
  </si>
  <si>
    <t>PRO3849</t>
  </si>
  <si>
    <t>PRO1629</t>
  </si>
  <si>
    <t>PRO2733</t>
  </si>
  <si>
    <t>PRO2281</t>
  </si>
  <si>
    <t>PRO5877</t>
  </si>
  <si>
    <t>PRO8153</t>
  </si>
  <si>
    <t>PRO7975</t>
  </si>
  <si>
    <t>PRO7471</t>
  </si>
  <si>
    <t>PRO9411</t>
  </si>
  <si>
    <t>PRO4574</t>
  </si>
  <si>
    <t>PRO7077</t>
  </si>
  <si>
    <t>PRO5074</t>
  </si>
  <si>
    <t>PRO8046</t>
  </si>
  <si>
    <t>PRO1687</t>
  </si>
  <si>
    <t>PRO7294</t>
  </si>
  <si>
    <t>PRO4738</t>
  </si>
  <si>
    <t>PRO3230</t>
  </si>
  <si>
    <t>PRO4959</t>
  </si>
  <si>
    <t>PRO8756</t>
  </si>
  <si>
    <t>PRO6898</t>
  </si>
  <si>
    <t>PRO1723</t>
  </si>
  <si>
    <t>PRO9937</t>
  </si>
  <si>
    <t>PRO9446</t>
  </si>
  <si>
    <t>PRO6178</t>
  </si>
  <si>
    <t>PRO8366</t>
  </si>
  <si>
    <t>PRO8146</t>
  </si>
  <si>
    <t>PRO4362</t>
  </si>
  <si>
    <t>PRO4331</t>
  </si>
  <si>
    <t>PRO8291</t>
  </si>
  <si>
    <t>PRO8026</t>
  </si>
  <si>
    <t>PRO1691</t>
  </si>
  <si>
    <t>PRO2714</t>
  </si>
  <si>
    <t>PRO1939</t>
  </si>
  <si>
    <t>PRO1624</t>
  </si>
  <si>
    <t>PRO9231</t>
  </si>
  <si>
    <t>PRO9266</t>
  </si>
  <si>
    <t>PRO7529</t>
  </si>
  <si>
    <t>PRO1018</t>
  </si>
  <si>
    <t>PRO1128</t>
  </si>
  <si>
    <t>PRO4276</t>
  </si>
  <si>
    <t>PRO6607</t>
  </si>
  <si>
    <t>PRO9952</t>
  </si>
  <si>
    <t>PRO2351</t>
  </si>
  <si>
    <t>PRO4628</t>
  </si>
  <si>
    <t>PRO5163</t>
  </si>
  <si>
    <t>PRO9363</t>
  </si>
  <si>
    <t>PRO5826</t>
  </si>
  <si>
    <t>PRO4066</t>
  </si>
  <si>
    <t>PRO9653</t>
  </si>
  <si>
    <t>PRO4540</t>
  </si>
  <si>
    <t>PRO2484</t>
  </si>
  <si>
    <t>PRO4833</t>
  </si>
  <si>
    <t>PRO9524</t>
  </si>
  <si>
    <t>PRO5436</t>
  </si>
  <si>
    <t>PRO9688</t>
  </si>
  <si>
    <t>PRO8493</t>
  </si>
  <si>
    <t>PRO1004</t>
  </si>
  <si>
    <t>PRO6890</t>
  </si>
  <si>
    <t>PRO3165</t>
  </si>
  <si>
    <t>PRO9323</t>
  </si>
  <si>
    <t>PRO8190</t>
  </si>
  <si>
    <t>PRO7088</t>
  </si>
  <si>
    <t>PRO7871</t>
  </si>
  <si>
    <t>PRO3063</t>
  </si>
  <si>
    <t>PRO7162</t>
  </si>
  <si>
    <t>PRO4492</t>
  </si>
  <si>
    <t>PRO5532</t>
  </si>
  <si>
    <t>PRO9158</t>
  </si>
  <si>
    <t>PRO3627</t>
  </si>
  <si>
    <t>PRO3848</t>
  </si>
  <si>
    <t>PRO8132</t>
  </si>
  <si>
    <t>PRO9236</t>
  </si>
  <si>
    <t>PRO1955</t>
  </si>
  <si>
    <t>PRO3771</t>
  </si>
  <si>
    <t>PRO3926</t>
  </si>
  <si>
    <t>PRO7414</t>
  </si>
  <si>
    <t>PRO8343</t>
  </si>
  <si>
    <t>PRO9633</t>
  </si>
  <si>
    <t>PRO7925</t>
  </si>
  <si>
    <t>PRO1046</t>
  </si>
  <si>
    <t>PRO4457</t>
  </si>
  <si>
    <t>PRO3802</t>
  </si>
  <si>
    <t>PRO4212</t>
  </si>
  <si>
    <t>PRO5646</t>
  </si>
  <si>
    <t>PRO4224</t>
  </si>
  <si>
    <t>PRO7956</t>
  </si>
  <si>
    <t>PRO6906</t>
  </si>
  <si>
    <t>PRO8181</t>
  </si>
  <si>
    <t>PRO7332</t>
  </si>
  <si>
    <t>PRO3289</t>
  </si>
  <si>
    <t>PRO1327</t>
  </si>
  <si>
    <t>PRO9938</t>
  </si>
  <si>
    <t>PRO2563</t>
  </si>
  <si>
    <t>PRO9865</t>
  </si>
  <si>
    <t>PRO9690</t>
  </si>
  <si>
    <t>PRO9771</t>
  </si>
  <si>
    <t>PRO1664</t>
  </si>
  <si>
    <t>PRO3477</t>
  </si>
  <si>
    <t>PRO3872</t>
  </si>
  <si>
    <t>PRO4126</t>
  </si>
  <si>
    <t>PRO7181</t>
  </si>
  <si>
    <t>PRO8465</t>
  </si>
  <si>
    <t>PRO4604</t>
  </si>
  <si>
    <t>PRO8049</t>
  </si>
  <si>
    <t>PRO2661</t>
  </si>
  <si>
    <t>PRO4394</t>
  </si>
  <si>
    <t>PRO3866</t>
  </si>
  <si>
    <t>PRO6326</t>
  </si>
  <si>
    <t>PRO3892</t>
  </si>
  <si>
    <t>PRO5519</t>
  </si>
  <si>
    <t>PRO2565</t>
  </si>
  <si>
    <t>PRO4424</t>
  </si>
  <si>
    <t>PRO9233</t>
  </si>
  <si>
    <t>PRO7844</t>
  </si>
  <si>
    <t>PRO6259</t>
  </si>
  <si>
    <t>PRO7170</t>
  </si>
  <si>
    <t>PRO3244</t>
  </si>
  <si>
    <t>PRO1193</t>
  </si>
  <si>
    <t>PRO8791</t>
  </si>
  <si>
    <t>PRO3527</t>
  </si>
  <si>
    <t>PRO6288</t>
  </si>
  <si>
    <t>PRO8556</t>
  </si>
  <si>
    <t>PRO3900</t>
  </si>
  <si>
    <t>PRO7472</t>
  </si>
  <si>
    <t>PRO4399</t>
  </si>
  <si>
    <t>PRO4115</t>
  </si>
  <si>
    <t>PRO9477</t>
  </si>
  <si>
    <t>PRO8208</t>
  </si>
  <si>
    <t>PRO9540</t>
  </si>
  <si>
    <t>PRO4578</t>
  </si>
  <si>
    <t>PRO5191</t>
  </si>
  <si>
    <t>PRO9207</t>
  </si>
  <si>
    <t>PRO9007</t>
  </si>
  <si>
    <t>PRO6568</t>
  </si>
  <si>
    <t>PRO3668</t>
  </si>
  <si>
    <t>PRO8552</t>
  </si>
  <si>
    <t>PRO8737</t>
  </si>
  <si>
    <t>PRO3665</t>
  </si>
  <si>
    <t>PRO9745</t>
  </si>
  <si>
    <t>PRO4328</t>
  </si>
  <si>
    <t>PRO3756</t>
  </si>
  <si>
    <t>PRO1746</t>
  </si>
  <si>
    <t>PRO4707</t>
  </si>
  <si>
    <t>PRO3728</t>
  </si>
  <si>
    <t>PRO4694</t>
  </si>
  <si>
    <t>PRO5747</t>
  </si>
  <si>
    <t>PRO5618</t>
  </si>
  <si>
    <t>PRO6425</t>
  </si>
  <si>
    <t>PRO4785</t>
  </si>
  <si>
    <t>PRO7047</t>
  </si>
  <si>
    <t>PRO3689</t>
  </si>
  <si>
    <t>PRO6483</t>
  </si>
  <si>
    <t>PRO3195</t>
  </si>
  <si>
    <t>PRO6943</t>
  </si>
  <si>
    <t>PRO9921</t>
  </si>
  <si>
    <t>PRO1430</t>
  </si>
  <si>
    <t>PRO1368</t>
  </si>
  <si>
    <t>PRO7579</t>
  </si>
  <si>
    <t>PRO6137</t>
  </si>
  <si>
    <t>PRO8207</t>
  </si>
  <si>
    <t>PRO7201</t>
  </si>
  <si>
    <t>PRO8037</t>
  </si>
  <si>
    <t>PRO7267</t>
  </si>
  <si>
    <t>PRO5882</t>
  </si>
  <si>
    <t>PRO3711</t>
  </si>
  <si>
    <t>PRO2722</t>
  </si>
  <si>
    <t>PRO2192</t>
  </si>
  <si>
    <t>PRO4908</t>
  </si>
  <si>
    <t>PRO5175</t>
  </si>
  <si>
    <t>PRO4309</t>
  </si>
  <si>
    <t>PRO1745</t>
  </si>
  <si>
    <t>PRO1812</t>
  </si>
  <si>
    <t>PRO3651</t>
  </si>
  <si>
    <t>PRO4447</t>
  </si>
  <si>
    <t>PRO1079</t>
  </si>
  <si>
    <t>PRO9704</t>
  </si>
  <si>
    <t>PRO1767</t>
  </si>
  <si>
    <t>PRO7827</t>
  </si>
  <si>
    <t>PRO2826</t>
  </si>
  <si>
    <t>PRO2497</t>
  </si>
  <si>
    <t>PRO2487</t>
  </si>
  <si>
    <t>PRO2678</t>
  </si>
  <si>
    <t>PRO3901</t>
  </si>
  <si>
    <t>PRO1610</t>
  </si>
  <si>
    <t>PRO2419</t>
  </si>
  <si>
    <t>PRO5478</t>
  </si>
  <si>
    <t>PRO4565</t>
  </si>
  <si>
    <t>PRO8328</t>
  </si>
  <si>
    <t>PRO4905</t>
  </si>
  <si>
    <t>PRO8779</t>
  </si>
  <si>
    <t>PRO9716</t>
  </si>
  <si>
    <t>PRO7340</t>
  </si>
  <si>
    <t>PRO1187</t>
  </si>
  <si>
    <t>PRO7438</t>
  </si>
  <si>
    <t>PRO3447</t>
  </si>
  <si>
    <t>PRO3475</t>
  </si>
  <si>
    <t>PRO3506</t>
  </si>
  <si>
    <t>PRO6128</t>
  </si>
  <si>
    <t>PRO4950</t>
  </si>
  <si>
    <t>PRO7769</t>
  </si>
  <si>
    <t>PRO6090</t>
  </si>
  <si>
    <t>PRO8599</t>
  </si>
  <si>
    <t>PRO2302</t>
  </si>
  <si>
    <t>PRO9013</t>
  </si>
  <si>
    <t>PRO6596</t>
  </si>
  <si>
    <t>PRO7188</t>
  </si>
  <si>
    <t>PRO5081</t>
  </si>
  <si>
    <t>PRO6554</t>
  </si>
  <si>
    <t>PRO4957</t>
  </si>
  <si>
    <t>PRO7763</t>
  </si>
  <si>
    <t>PRO1339</t>
  </si>
  <si>
    <t>PRO6833</t>
  </si>
  <si>
    <t>PRO6224</t>
  </si>
  <si>
    <t>PRO6103</t>
  </si>
  <si>
    <t>PRO8206</t>
  </si>
  <si>
    <t>PRO3364</t>
  </si>
  <si>
    <t>PRO1239</t>
  </si>
  <si>
    <t>PRO3899</t>
  </si>
  <si>
    <t>PRO1586</t>
  </si>
  <si>
    <t>PRO4120</t>
  </si>
  <si>
    <t>PRO3072</t>
  </si>
  <si>
    <t>PRO1278</t>
  </si>
  <si>
    <t>PRO1782</t>
  </si>
  <si>
    <t>PRO5933</t>
  </si>
  <si>
    <t>PRO5384</t>
  </si>
  <si>
    <t>PRO6990</t>
  </si>
  <si>
    <t>PRO8883</t>
  </si>
  <si>
    <t>PRO9481</t>
  </si>
  <si>
    <t>PRO2975</t>
  </si>
  <si>
    <t>PRO8270</t>
  </si>
  <si>
    <t>PRO6491</t>
  </si>
  <si>
    <t>PRO8247</t>
  </si>
  <si>
    <t>PRO4719</t>
  </si>
  <si>
    <t>PRO6391</t>
  </si>
  <si>
    <t>PRO2648</t>
  </si>
  <si>
    <t>PRO7593</t>
  </si>
  <si>
    <t>PRO6398</t>
  </si>
  <si>
    <t>PRO2353</t>
  </si>
  <si>
    <t>PRO1449</t>
  </si>
  <si>
    <t>PRO9776</t>
  </si>
  <si>
    <t>PRO5252</t>
  </si>
  <si>
    <t>PRO5486</t>
  </si>
  <si>
    <t>PRO8482</t>
  </si>
  <si>
    <t>PRO5193</t>
  </si>
  <si>
    <t>PRO7893</t>
  </si>
  <si>
    <t>PRO5783</t>
  </si>
  <si>
    <t>PRO6652</t>
  </si>
  <si>
    <t>PRO2680</t>
  </si>
  <si>
    <t>PRO4455</t>
  </si>
  <si>
    <t>PRO2609</t>
  </si>
  <si>
    <t>PRO8974</t>
  </si>
  <si>
    <t>PRO3505</t>
  </si>
  <si>
    <t>PRO9127</t>
  </si>
  <si>
    <t>PRO5400</t>
  </si>
  <si>
    <t>PRO8960</t>
  </si>
  <si>
    <t>PRO9804</t>
  </si>
  <si>
    <t>PRO1957</t>
  </si>
  <si>
    <t>PRO1457</t>
  </si>
  <si>
    <t>PRO1922</t>
  </si>
  <si>
    <t>PRO4232</t>
  </si>
  <si>
    <t>PRO8222</t>
  </si>
  <si>
    <t>PRO9395</t>
  </si>
  <si>
    <t>PRO1538</t>
  </si>
  <si>
    <t>PRO6655</t>
  </si>
  <si>
    <t>PRO7348</t>
  </si>
  <si>
    <t>PRO7068</t>
  </si>
  <si>
    <t>PRO7868</t>
  </si>
  <si>
    <t>PRO2516</t>
  </si>
  <si>
    <t>PRO9019</t>
  </si>
  <si>
    <t>PRO5208</t>
  </si>
  <si>
    <t>PRO7797</t>
  </si>
  <si>
    <t>PRO7794</t>
  </si>
  <si>
    <t>PRO5122</t>
  </si>
  <si>
    <t>PRO4584</t>
  </si>
  <si>
    <t>PRO8137</t>
  </si>
  <si>
    <t>PRO7357</t>
  </si>
  <si>
    <t>PRO3830</t>
  </si>
  <si>
    <t>PRO6832</t>
  </si>
  <si>
    <t>PRO8392</t>
  </si>
  <si>
    <t>PRO9670</t>
  </si>
  <si>
    <t>PRO1419</t>
  </si>
  <si>
    <t>PRO5870</t>
  </si>
  <si>
    <t>PRO3946</t>
  </si>
  <si>
    <t>PRO3934</t>
  </si>
  <si>
    <t>PRO3427</t>
  </si>
  <si>
    <t>PRO2999</t>
  </si>
  <si>
    <t>PRO8119</t>
  </si>
  <si>
    <t>PRO2165</t>
  </si>
  <si>
    <t>PRO1497</t>
  </si>
  <si>
    <t>PRO5856</t>
  </si>
  <si>
    <t>PRO3326</t>
  </si>
  <si>
    <t>PRO1789</t>
  </si>
  <si>
    <t>PRO6286</t>
  </si>
  <si>
    <t>PRO1401</t>
  </si>
  <si>
    <t>PRO1065</t>
  </si>
  <si>
    <t>PRO1874</t>
  </si>
  <si>
    <t>PRO4500</t>
  </si>
  <si>
    <t>PRO1707</t>
  </si>
  <si>
    <t>PRO4188</t>
  </si>
  <si>
    <t>PRO2708</t>
  </si>
  <si>
    <t>PRO8241</t>
  </si>
  <si>
    <t>PRO9272</t>
  </si>
  <si>
    <t>PRO8839</t>
  </si>
  <si>
    <t>PRO1334</t>
  </si>
  <si>
    <t>PRO3013</t>
  </si>
  <si>
    <t>PRO8057</t>
  </si>
  <si>
    <t>PRO4249</t>
  </si>
  <si>
    <t>PRO6412</t>
  </si>
  <si>
    <t>PRO4945</t>
  </si>
  <si>
    <t>PRO1417</t>
  </si>
  <si>
    <t>PRO5255</t>
  </si>
  <si>
    <t>PRO7865</t>
  </si>
  <si>
    <t>PRO9468</t>
  </si>
  <si>
    <t>PRO2504</t>
  </si>
  <si>
    <t>PRO8424</t>
  </si>
  <si>
    <t>PRO6447</t>
  </si>
  <si>
    <t>PRO1234</t>
  </si>
  <si>
    <t>PRO1795</t>
  </si>
  <si>
    <t>PRO3823</t>
  </si>
  <si>
    <t>PRO1951</t>
  </si>
  <si>
    <t>PRO9226</t>
  </si>
  <si>
    <t>PRO7015</t>
  </si>
  <si>
    <t>PRO9781</t>
  </si>
  <si>
    <t>PRO6616</t>
  </si>
  <si>
    <t>PRO6089</t>
  </si>
  <si>
    <t>PRO8230</t>
  </si>
  <si>
    <t>PRO8654</t>
  </si>
  <si>
    <t>PRO1318</t>
  </si>
  <si>
    <t>PRO8547</t>
  </si>
  <si>
    <t>PRO8600</t>
  </si>
  <si>
    <t>PRO3401</t>
  </si>
  <si>
    <t>PRO6866</t>
  </si>
  <si>
    <t>PRO1703</t>
  </si>
  <si>
    <t>PRO7705</t>
  </si>
  <si>
    <t>PRO7915</t>
  </si>
  <si>
    <t>PRO5723</t>
  </si>
  <si>
    <t>PRO5221</t>
  </si>
  <si>
    <t>PRO6218</t>
  </si>
  <si>
    <t>PRO5615</t>
  </si>
  <si>
    <t>PRO9605</t>
  </si>
  <si>
    <t>PRO9326</t>
  </si>
  <si>
    <t>PRO5349</t>
  </si>
  <si>
    <t>PRO1169</t>
  </si>
  <si>
    <t>PRO6631</t>
  </si>
  <si>
    <t>PRO5810</t>
  </si>
  <si>
    <t>PRO2027</t>
  </si>
  <si>
    <t>PRO9855</t>
  </si>
  <si>
    <t>PRO1920</t>
  </si>
  <si>
    <t>PRO2292</t>
  </si>
  <si>
    <t>PRO6216</t>
  </si>
  <si>
    <t>PRO1181</t>
  </si>
  <si>
    <t>PRO6818</t>
  </si>
  <si>
    <t>PRO4203</t>
  </si>
  <si>
    <t>PRO4054</t>
  </si>
  <si>
    <t>PRO4781</t>
  </si>
  <si>
    <t>PRO2841</t>
  </si>
  <si>
    <t>PRO4251</t>
  </si>
  <si>
    <t>PRO2917</t>
  </si>
  <si>
    <t>PRO5840</t>
  </si>
  <si>
    <t>PRO7187</t>
  </si>
  <si>
    <t>PRO8077</t>
  </si>
  <si>
    <t>PRO3782</t>
  </si>
  <si>
    <t>PRO5079</t>
  </si>
  <si>
    <t>PRO4928</t>
  </si>
  <si>
    <t>PRO1592</t>
  </si>
  <si>
    <t>PRO3546</t>
  </si>
  <si>
    <t>PRO9837</t>
  </si>
  <si>
    <t>PRO2056</t>
  </si>
  <si>
    <t>PRO7935</t>
  </si>
  <si>
    <t>PRO8894</t>
  </si>
  <si>
    <t>PRO2983</t>
  </si>
  <si>
    <t>PRO9879</t>
  </si>
  <si>
    <t>PRO9109</t>
  </si>
  <si>
    <t>PRO9496</t>
  </si>
  <si>
    <t>PRO2837</t>
  </si>
  <si>
    <t>PRO7002</t>
  </si>
  <si>
    <t>PRO3625</t>
  </si>
  <si>
    <t>PRO9616</t>
  </si>
  <si>
    <t>PRO8169</t>
  </si>
  <si>
    <t>PRO5075</t>
  </si>
  <si>
    <t>PRO7250</t>
  </si>
  <si>
    <t>PRO8926</t>
  </si>
  <si>
    <t>PRO5973</t>
  </si>
  <si>
    <t>PRO1652</t>
  </si>
  <si>
    <t>PRO7460</t>
  </si>
  <si>
    <t>PRO8024</t>
  </si>
  <si>
    <t>PRO3789</t>
  </si>
  <si>
    <t>PRO9863</t>
  </si>
  <si>
    <t>PRO8379</t>
  </si>
  <si>
    <t>PRO2576</t>
  </si>
  <si>
    <t>PRO3134</t>
  </si>
  <si>
    <t>PRO1833</t>
  </si>
  <si>
    <t>PRO3973</t>
  </si>
  <si>
    <t>PRO8050</t>
  </si>
  <si>
    <t>PRO8506</t>
  </si>
  <si>
    <t>PRO5923</t>
  </si>
  <si>
    <t>PRO7770</t>
  </si>
  <si>
    <t>PRO7466</t>
  </si>
  <si>
    <t>PRO6403</t>
  </si>
  <si>
    <t>PRO2034</t>
  </si>
  <si>
    <t>PRO3812</t>
  </si>
  <si>
    <t>PRO5608</t>
  </si>
  <si>
    <t>PRO2945</t>
  </si>
  <si>
    <t>PRO5203</t>
  </si>
  <si>
    <t>PRO2229</t>
  </si>
  <si>
    <t>PRO8155</t>
  </si>
  <si>
    <t>PRO4971</t>
  </si>
  <si>
    <t>PRO3004</t>
  </si>
  <si>
    <t>PRO6599</t>
  </si>
  <si>
    <t>PRO3715</t>
  </si>
  <si>
    <t>PRO1466</t>
  </si>
  <si>
    <t>PRO1261</t>
  </si>
  <si>
    <t>PRO7407</t>
  </si>
  <si>
    <t>PRO9038</t>
  </si>
  <si>
    <t>PRO3021</t>
  </si>
  <si>
    <t>PRO5207</t>
  </si>
  <si>
    <t>PRO2938</t>
  </si>
  <si>
    <t>PRO2643</t>
  </si>
  <si>
    <t>PRO6998</t>
  </si>
  <si>
    <t>PRO1813</t>
  </si>
  <si>
    <t>PRO6590</t>
  </si>
  <si>
    <t>PRO9536</t>
  </si>
  <si>
    <t>PRO3213</t>
  </si>
  <si>
    <t>PRO3543</t>
  </si>
  <si>
    <t>PRO9760</t>
  </si>
  <si>
    <t>PRO3297</t>
  </si>
  <si>
    <t>PRO4116</t>
  </si>
  <si>
    <t>PRO6243</t>
  </si>
  <si>
    <t>PRO2539</t>
  </si>
  <si>
    <t>PRO9483</t>
  </si>
  <si>
    <t>PRO6211</t>
  </si>
  <si>
    <t>PRO4153</t>
  </si>
  <si>
    <t>PRO7776</t>
  </si>
  <si>
    <t>PRO2752</t>
  </si>
  <si>
    <t>PRO7278</t>
  </si>
  <si>
    <t>PRO5263</t>
  </si>
  <si>
    <t>PRO6504</t>
  </si>
  <si>
    <t>PRO3753</t>
  </si>
  <si>
    <t>PRO1692</t>
  </si>
  <si>
    <t>PRO4587</t>
  </si>
  <si>
    <t>PRO8249</t>
  </si>
  <si>
    <t>PRO1352</t>
  </si>
  <si>
    <t>PRO9287</t>
  </si>
  <si>
    <t>PRO3964</t>
  </si>
  <si>
    <t>PRO9629</t>
  </si>
  <si>
    <t>PRO2540</t>
  </si>
  <si>
    <t>PRO2710</t>
  </si>
  <si>
    <t>PRO9400</t>
  </si>
  <si>
    <t>PRO3346</t>
  </si>
  <si>
    <t>PRO3513</t>
  </si>
  <si>
    <t>PRO3113</t>
  </si>
  <si>
    <t>PRO7394</t>
  </si>
  <si>
    <t>PRO9309</t>
  </si>
  <si>
    <t>PRO7890</t>
  </si>
  <si>
    <t>PRO5787</t>
  </si>
  <si>
    <t>PRO7377</t>
  </si>
  <si>
    <t>PRO6656</t>
  </si>
  <si>
    <t>PRO2744</t>
  </si>
  <si>
    <t>PRO8798</t>
  </si>
  <si>
    <t>PRO3461</t>
  </si>
  <si>
    <t>PRO9564</t>
  </si>
  <si>
    <t>PRO7711</t>
  </si>
  <si>
    <t>PRO4639</t>
  </si>
  <si>
    <t>PRO5157</t>
  </si>
  <si>
    <t>PRO6195</t>
  </si>
  <si>
    <t>PRO7489</t>
  </si>
  <si>
    <t>PRO8147</t>
  </si>
  <si>
    <t>PRO1659</t>
  </si>
  <si>
    <t>PRO2396</t>
  </si>
  <si>
    <t>PRO1364</t>
  </si>
  <si>
    <t>PRO6018</t>
  </si>
  <si>
    <t>PRO8981</t>
  </si>
  <si>
    <t>PRO4894</t>
  </si>
  <si>
    <t>PRO6966</t>
  </si>
  <si>
    <t>PRO2138</t>
  </si>
  <si>
    <t>PRO4479</t>
  </si>
  <si>
    <t>PRO8477</t>
  </si>
  <si>
    <t>PRO1335</t>
  </si>
  <si>
    <t>PRO8326</t>
  </si>
  <si>
    <t>PRO8129</t>
  </si>
  <si>
    <t>PRO7715</t>
  </si>
  <si>
    <t>PRO3659</t>
  </si>
  <si>
    <t>PRO4400</t>
  </si>
  <si>
    <t>PRO4311</t>
  </si>
  <si>
    <t>PRO5851</t>
  </si>
  <si>
    <t>PRO3051</t>
  </si>
  <si>
    <t>PRO4176</t>
  </si>
  <si>
    <t>PRO7010</t>
  </si>
  <si>
    <t>PRO1316</t>
  </si>
  <si>
    <t>PRO3280</t>
  </si>
  <si>
    <t>PRO9357</t>
  </si>
  <si>
    <t>PRO7641</t>
  </si>
  <si>
    <t>PRO6640</t>
  </si>
  <si>
    <t>PRO6845</t>
  </si>
  <si>
    <t>PRO6136</t>
  </si>
  <si>
    <t>PRO1109</t>
  </si>
  <si>
    <t>PRO6399</t>
  </si>
  <si>
    <t>PRO9842</t>
  </si>
  <si>
    <t>PRO7549</t>
  </si>
  <si>
    <t>PRO2591</t>
  </si>
  <si>
    <t>PRO7126</t>
  </si>
  <si>
    <t>PRO2900</t>
  </si>
  <si>
    <t>PRO4174</t>
  </si>
  <si>
    <t>PRO6815</t>
  </si>
  <si>
    <t>PRO2002</t>
  </si>
  <si>
    <t>PRO9213</t>
  </si>
  <si>
    <t>PRO5817</t>
  </si>
  <si>
    <t>PRO8715</t>
  </si>
  <si>
    <t>PRO3149</t>
  </si>
  <si>
    <t>PRO5602</t>
  </si>
  <si>
    <t>PRO8192</t>
  </si>
  <si>
    <t>PRO5543</t>
  </si>
  <si>
    <t>PRO2478</t>
  </si>
  <si>
    <t>PRO4984</t>
  </si>
  <si>
    <t>PRO6074</t>
  </si>
  <si>
    <t>PRO7477</t>
  </si>
  <si>
    <t>PRO1489</t>
  </si>
  <si>
    <t>PRO7165</t>
  </si>
  <si>
    <t>PRO3303</t>
  </si>
  <si>
    <t>PRO8114</t>
  </si>
  <si>
    <t>PRO2713</t>
  </si>
  <si>
    <t>PRO2588</t>
  </si>
  <si>
    <t>PRO1549</t>
  </si>
  <si>
    <t>PRO8888</t>
  </si>
  <si>
    <t>PRO5343</t>
  </si>
  <si>
    <t>PRO8841</t>
  </si>
  <si>
    <t>PRO9550</t>
  </si>
  <si>
    <t>PRO8314</t>
  </si>
  <si>
    <t>PRO8641</t>
  </si>
  <si>
    <t>PRO4292</t>
  </si>
  <si>
    <t>PRO2948</t>
  </si>
  <si>
    <t>PRO7239</t>
  </si>
  <si>
    <t>PRO5244</t>
  </si>
  <si>
    <t>PRO9867</t>
  </si>
  <si>
    <t>PRO3182</t>
  </si>
  <si>
    <t>PRO7632</t>
  </si>
  <si>
    <t>PRO9535</t>
  </si>
  <si>
    <t>PRO2681</t>
  </si>
  <si>
    <t>PRO9531</t>
  </si>
  <si>
    <t>PRO8397</t>
  </si>
  <si>
    <t>PRO6945</t>
  </si>
  <si>
    <t>PRO7106</t>
  </si>
  <si>
    <t>PRO3496</t>
  </si>
  <si>
    <t>PRO2212</t>
  </si>
  <si>
    <t>PRO5172</t>
  </si>
  <si>
    <t>PRO6044</t>
  </si>
  <si>
    <t>PRO1185</t>
  </si>
  <si>
    <t>PRO6944</t>
  </si>
  <si>
    <t>PRO9071</t>
  </si>
  <si>
    <t>PRO1654</t>
  </si>
  <si>
    <t>PRO1519</t>
  </si>
  <si>
    <t>PRO2403</t>
  </si>
  <si>
    <t>PRO6967</t>
  </si>
  <si>
    <t>PRO6340</t>
  </si>
  <si>
    <t>PRO2249</t>
  </si>
  <si>
    <t>PRO5406</t>
  </si>
  <si>
    <t>PRO1594</t>
  </si>
  <si>
    <t>PRO1309</t>
  </si>
  <si>
    <t>PRO2313</t>
  </si>
  <si>
    <t>PRO9429</t>
  </si>
  <si>
    <t>PRO8736</t>
  </si>
  <si>
    <t>PRO7688</t>
  </si>
  <si>
    <t>PRO7117</t>
  </si>
  <si>
    <t>PRO2721</t>
  </si>
  <si>
    <t>PRO2778</t>
  </si>
  <si>
    <t>PRO1712</t>
  </si>
  <si>
    <t>PRO9319</t>
  </si>
  <si>
    <t>PRO2628</t>
  </si>
  <si>
    <t>PRO8171</t>
  </si>
  <si>
    <t>PRO3512</t>
  </si>
  <si>
    <t>PRO3080</t>
  </si>
  <si>
    <t>PRO5630</t>
  </si>
  <si>
    <t>PRO3851</t>
  </si>
  <si>
    <t>PRO7650</t>
  </si>
  <si>
    <t>PRO3413</t>
  </si>
  <si>
    <t>PRO4358</t>
  </si>
  <si>
    <t>PRO1530</t>
  </si>
  <si>
    <t>PRO7059</t>
  </si>
  <si>
    <t>PRO9276</t>
  </si>
  <si>
    <t>PRO9132</t>
  </si>
  <si>
    <t>PRO8590</t>
  </si>
  <si>
    <t>PRO1932</t>
  </si>
  <si>
    <t>PRO6759</t>
  </si>
  <si>
    <t>PRO5139</t>
  </si>
  <si>
    <t>PRO8097</t>
  </si>
  <si>
    <t>PRO6325</t>
  </si>
  <si>
    <t>PRO8284</t>
  </si>
  <si>
    <t>PRO1219</t>
  </si>
  <si>
    <t>PRO2743</t>
  </si>
  <si>
    <t>PRO6043</t>
  </si>
  <si>
    <t>PRO7683</t>
  </si>
  <si>
    <t>PRO4814</t>
  </si>
  <si>
    <t>PRO6439</t>
  </si>
  <si>
    <t>PRO5896</t>
  </si>
  <si>
    <t>PRO2051</t>
  </si>
  <si>
    <t>PRO9839</t>
  </si>
  <si>
    <t>PRO4750</t>
  </si>
  <si>
    <t>PRO4318</t>
  </si>
  <si>
    <t>PRO5717</t>
  </si>
  <si>
    <t>PRO4818</t>
  </si>
  <si>
    <t>PRO7207</t>
  </si>
  <si>
    <t>PRO9553</t>
  </si>
  <si>
    <t>PRO2803</t>
  </si>
  <si>
    <t>PRO5535</t>
  </si>
  <si>
    <t>PRO5540</t>
  </si>
  <si>
    <t>PRO5897</t>
  </si>
  <si>
    <t>PRO7599</t>
  </si>
  <si>
    <t>PRO6322</t>
  </si>
  <si>
    <t>PRO8179</t>
  </si>
  <si>
    <t>PRO1264</t>
  </si>
  <si>
    <t>PRO1112</t>
  </si>
  <si>
    <t>PRO4638</t>
  </si>
  <si>
    <t>PRO3750</t>
  </si>
  <si>
    <t>PRO8643</t>
  </si>
  <si>
    <t>PRO7483</t>
  </si>
  <si>
    <t>PRO8176</t>
  </si>
  <si>
    <t>PRO1345</t>
  </si>
  <si>
    <t>PRO9329</t>
  </si>
  <si>
    <t>PRO5099</t>
  </si>
  <si>
    <t>PRO5492</t>
  </si>
  <si>
    <t>PRO3071</t>
  </si>
  <si>
    <t>PRO2833</t>
  </si>
  <si>
    <t>PRO3790</t>
  </si>
  <si>
    <t>PRO8862</t>
  </si>
  <si>
    <t>PRO5310</t>
  </si>
  <si>
    <t>PRO3602</t>
  </si>
  <si>
    <t>PRO7782</t>
  </si>
  <si>
    <t>PRO2886</t>
  </si>
  <si>
    <t>PRO4956</t>
  </si>
  <si>
    <t>PRO3749</t>
  </si>
  <si>
    <t>PRO2821</t>
  </si>
  <si>
    <t>PRO3700</t>
  </si>
  <si>
    <t>PRO3396</t>
  </si>
  <si>
    <t>PRO1902</t>
  </si>
  <si>
    <t>PRO1125</t>
  </si>
  <si>
    <t>PRO5551</t>
  </si>
  <si>
    <t>PRO4514</t>
  </si>
  <si>
    <t>PRO2550</t>
  </si>
  <si>
    <t>PRO5318</t>
  </si>
  <si>
    <t>PRO3431</t>
  </si>
  <si>
    <t>PRO8278</t>
  </si>
  <si>
    <t>PRO9129</t>
  </si>
  <si>
    <t>PRO3706</t>
  </si>
  <si>
    <t>PRO6923</t>
  </si>
  <si>
    <t>PRO8081</t>
  </si>
  <si>
    <t>PRO9075</t>
  </si>
  <si>
    <t>PRO7226</t>
  </si>
  <si>
    <t>PRO1039</t>
  </si>
  <si>
    <t>PRO6514</t>
  </si>
  <si>
    <t>PRO9440</t>
  </si>
  <si>
    <t>PRO9377</t>
  </si>
  <si>
    <t>PRO5287</t>
  </si>
  <si>
    <t>PRO5268</t>
  </si>
  <si>
    <t>PRO5528</t>
  </si>
  <si>
    <t>PRO4133</t>
  </si>
  <si>
    <t>PRO2768</t>
  </si>
  <si>
    <t>PRO7609</t>
  </si>
  <si>
    <t>PRO3604</t>
  </si>
  <si>
    <t>PRO8167</t>
  </si>
  <si>
    <t>PRO3792</t>
  </si>
  <si>
    <t>PRO4829</t>
  </si>
  <si>
    <t>PRO2277</t>
  </si>
  <si>
    <t>PRO1635</t>
  </si>
  <si>
    <t>PRO9420</t>
  </si>
  <si>
    <t>PRO2110</t>
  </si>
  <si>
    <t>PRO4450</t>
  </si>
  <si>
    <t>PRO3054</t>
  </si>
  <si>
    <t>PRO2090</t>
  </si>
  <si>
    <t>PRO7642</t>
  </si>
  <si>
    <t>PRO2272</t>
  </si>
  <si>
    <t>PRO3719</t>
  </si>
  <si>
    <t>PRO1632</t>
  </si>
  <si>
    <t>PRO5166</t>
  </si>
  <si>
    <t>PRO9384</t>
  </si>
  <si>
    <t>PRO8432</t>
  </si>
  <si>
    <t>PRO8553</t>
  </si>
  <si>
    <t>PRO6994</t>
  </si>
  <si>
    <t>PRO4241</t>
  </si>
  <si>
    <t>PRO6097</t>
  </si>
  <si>
    <t>PRO3143</t>
  </si>
  <si>
    <t>PRO9288</t>
  </si>
  <si>
    <t>PRO3539</t>
  </si>
  <si>
    <t>PRO2902</t>
  </si>
  <si>
    <t>PRO7191</t>
  </si>
  <si>
    <t>PRO5924</t>
  </si>
  <si>
    <t>PRO1666</t>
  </si>
  <si>
    <t>PRO7039</t>
  </si>
  <si>
    <t>PRO2987</t>
  </si>
  <si>
    <t>PRO2881</t>
  </si>
  <si>
    <t>PRO4246</t>
  </si>
  <si>
    <t>PRO1122</t>
  </si>
  <si>
    <t>PRO5446</t>
  </si>
  <si>
    <t>PRO7884</t>
  </si>
  <si>
    <t>PRO4746</t>
  </si>
  <si>
    <t>PRO5599</t>
  </si>
  <si>
    <t>PRO5441</t>
  </si>
  <si>
    <t>PRO9835</t>
  </si>
  <si>
    <t>PRO6891</t>
  </si>
  <si>
    <t>PRO2515</t>
  </si>
  <si>
    <t>PRO4397</t>
  </si>
  <si>
    <t>PRO2823</t>
  </si>
  <si>
    <t>PRO9584</t>
  </si>
  <si>
    <t>PRO5403</t>
  </si>
  <si>
    <t>PRO3644</t>
  </si>
  <si>
    <t>PRO2804</t>
  </si>
  <si>
    <t>PRO1148</t>
  </si>
  <si>
    <t>PRO5572</t>
  </si>
  <si>
    <t>PRO5698</t>
  </si>
  <si>
    <t>PRO3696</t>
  </si>
  <si>
    <t>PRO4340</t>
  </si>
  <si>
    <t>PRO6731</t>
  </si>
  <si>
    <t>PRO5865</t>
  </si>
  <si>
    <t>PRO8690</t>
  </si>
  <si>
    <t>PRO2689</t>
  </si>
  <si>
    <t>PRO9966</t>
  </si>
  <si>
    <t>PRO6047</t>
  </si>
  <si>
    <t>PRO3603</t>
  </si>
  <si>
    <t>PRO1120</t>
  </si>
  <si>
    <t>PRO2936</t>
  </si>
  <si>
    <t>PRO4892</t>
  </si>
  <si>
    <t>PRO4983</t>
  </si>
  <si>
    <t>PRO1750</t>
  </si>
  <si>
    <t>PRO7687</t>
  </si>
  <si>
    <t>PRO2397</t>
  </si>
  <si>
    <t>PRO8683</t>
  </si>
  <si>
    <t>PRO4310</t>
  </si>
  <si>
    <t>PRO1644</t>
  </si>
  <si>
    <t>PRO5962</t>
  </si>
  <si>
    <t>PRO7622</t>
  </si>
  <si>
    <t>PRO3212</t>
  </si>
  <si>
    <t>PRO4180</t>
  </si>
  <si>
    <t>PRO7551</t>
  </si>
  <si>
    <t>PRO5580</t>
  </si>
  <si>
    <t>PRO6614</t>
  </si>
  <si>
    <t>PRO1103</t>
  </si>
  <si>
    <t>PRO8197</t>
  </si>
  <si>
    <t>PRO4005</t>
  </si>
  <si>
    <t>PRO6853</t>
  </si>
  <si>
    <t>PRO3850</t>
  </si>
  <si>
    <t>PRO2475</t>
  </si>
  <si>
    <t>PRO2444</t>
  </si>
  <si>
    <t>PRO8263</t>
  </si>
  <si>
    <t>PRO9353</t>
  </si>
  <si>
    <t>PRO3114</t>
  </si>
  <si>
    <t>PRO4027</t>
  </si>
  <si>
    <t>PRO4758</t>
  </si>
  <si>
    <t>PRO4816</t>
  </si>
  <si>
    <t>PRO4289</t>
  </si>
  <si>
    <t>PRO4685</t>
  </si>
  <si>
    <t>PRO2299</t>
  </si>
  <si>
    <t>PRO2113</t>
  </si>
  <si>
    <t>PRO7275</t>
  </si>
  <si>
    <t>PRO4182</t>
  </si>
  <si>
    <t>PRO3515</t>
  </si>
  <si>
    <t>PRO3086</t>
  </si>
  <si>
    <t>PRO2191</t>
  </si>
  <si>
    <t>PRO3697</t>
  </si>
  <si>
    <t>PRO8793</t>
  </si>
  <si>
    <t>PRO7070</t>
  </si>
  <si>
    <t>PRO6461</t>
  </si>
  <si>
    <t>PRO3903</t>
  </si>
  <si>
    <t>PRO2452</t>
  </si>
  <si>
    <t>PRO4789</t>
  </si>
  <si>
    <t>PRO8565</t>
  </si>
  <si>
    <t>PRO9762</t>
  </si>
  <si>
    <t>PRO5150</t>
  </si>
  <si>
    <t>PRO2636</t>
  </si>
  <si>
    <t>PRO7135</t>
  </si>
  <si>
    <t>PRO9494</t>
  </si>
  <si>
    <t>PRO8568</t>
  </si>
  <si>
    <t>PRO3786</t>
  </si>
  <si>
    <t>PRO7965</t>
  </si>
  <si>
    <t>PRO6542</t>
  </si>
  <si>
    <t>PRO8986</t>
  </si>
  <si>
    <t>PRO2822</t>
  </si>
  <si>
    <t>PRO4817</t>
  </si>
  <si>
    <t>PRO7252</t>
  </si>
  <si>
    <t>PRO8794</t>
  </si>
  <si>
    <t>PRO2567</t>
  </si>
  <si>
    <t>PRO1398</t>
  </si>
  <si>
    <t>PRO8503</t>
  </si>
  <si>
    <t>PRO4001</t>
  </si>
  <si>
    <t>PRO2801</t>
  </si>
  <si>
    <t>PRO4938</t>
  </si>
  <si>
    <t>PRO1921</t>
  </si>
  <si>
    <t>PRO7547</t>
  </si>
  <si>
    <t>PRO6613</t>
  </si>
  <si>
    <t>PRO4723</t>
  </si>
  <si>
    <t>PRO4024</t>
  </si>
  <si>
    <t>PRO7700</t>
  </si>
  <si>
    <t>PRO5905</t>
  </si>
  <si>
    <t>PRO8344</t>
  </si>
  <si>
    <t>PRO2384</t>
  </si>
  <si>
    <t>PRO6981</t>
  </si>
  <si>
    <t>PRO9959</t>
  </si>
  <si>
    <t>PRO1303</t>
  </si>
  <si>
    <t>PRO7732</t>
  </si>
  <si>
    <t>PRO1381</t>
  </si>
  <si>
    <t>PRO5376</t>
  </si>
  <si>
    <t>PRO5695</t>
  </si>
  <si>
    <t>PRO8735</t>
  </si>
  <si>
    <t>PRO1344</t>
  </si>
  <si>
    <t>PRO6058</t>
  </si>
  <si>
    <t>PRO4262</t>
  </si>
  <si>
    <t>PRO2293</t>
  </si>
  <si>
    <t>PRO4673</t>
  </si>
  <si>
    <t>PRO9200</t>
  </si>
  <si>
    <t>PRO1801</t>
  </si>
  <si>
    <t>PRO4730</t>
  </si>
  <si>
    <t>PRO8329</t>
  </si>
  <si>
    <t>PRO3453</t>
  </si>
  <si>
    <t>PRO2932</t>
  </si>
  <si>
    <t>PRO7701</t>
  </si>
  <si>
    <t>PRO2171</t>
  </si>
  <si>
    <t>PRO2556</t>
  </si>
  <si>
    <t>PRO2800</t>
  </si>
  <si>
    <t>PRO5010</t>
  </si>
  <si>
    <t>PRO6835</t>
  </si>
  <si>
    <t>PRO6541</t>
  </si>
  <si>
    <t>PRO7870</t>
  </si>
  <si>
    <t>PRO7287</t>
  </si>
  <si>
    <t>PRO2522</t>
  </si>
  <si>
    <t>PRO7044</t>
  </si>
  <si>
    <t>PRO8361</t>
  </si>
  <si>
    <t>PRO8483</t>
  </si>
  <si>
    <t>PRO6000</t>
  </si>
  <si>
    <t>PRO7242</t>
  </si>
  <si>
    <t>PRO1045</t>
  </si>
  <si>
    <t>PRO1251</t>
  </si>
  <si>
    <t>PRO6849</t>
  </si>
  <si>
    <t>PRO4393</t>
  </si>
  <si>
    <t>PRO5266</t>
  </si>
  <si>
    <t>PRO9394</t>
  </si>
  <si>
    <t>PRO3566</t>
  </si>
  <si>
    <t>PRO2289</t>
  </si>
  <si>
    <t>PRO2340</t>
  </si>
  <si>
    <t>PRO5833</t>
  </si>
  <si>
    <t>PRO9965</t>
  </si>
  <si>
    <t>PRO2290</t>
  </si>
  <si>
    <t>PRO1761</t>
  </si>
  <si>
    <t>PRO1699</t>
  </si>
  <si>
    <t>PRO6368</t>
  </si>
  <si>
    <t>PRO5181</t>
  </si>
  <si>
    <t>PRO6766</t>
  </si>
  <si>
    <t>PRO4408</t>
  </si>
  <si>
    <t>PRO4842</t>
  </si>
  <si>
    <t>PRO8068</t>
  </si>
  <si>
    <t>PRO5120</t>
  </si>
  <si>
    <t>PRO3864</t>
  </si>
  <si>
    <t>PRO8902</t>
  </si>
  <si>
    <t>PRO5471</t>
  </si>
  <si>
    <t>PRO9374</t>
  </si>
  <si>
    <t>PRO7565</t>
  </si>
  <si>
    <t>PRO1114</t>
  </si>
  <si>
    <t>PRO6997</t>
  </si>
  <si>
    <t>PRO1432</t>
  </si>
  <si>
    <t>PRO9800</t>
  </si>
  <si>
    <t>PRO6674</t>
  </si>
  <si>
    <t>PRO1048</t>
  </si>
  <si>
    <t>PRO3264</t>
  </si>
  <si>
    <t>PRO4050</t>
  </si>
  <si>
    <t>PRO5835</t>
  </si>
  <si>
    <t>PRO8655</t>
  </si>
  <si>
    <t>PRO8060</t>
  </si>
  <si>
    <t>PRO8971</t>
  </si>
  <si>
    <t>PRO1299</t>
  </si>
  <si>
    <t>PRO1819</t>
  </si>
  <si>
    <t>PRO5627</t>
  </si>
  <si>
    <t>PRO3241</t>
  </si>
  <si>
    <t>PRO8223</t>
  </si>
  <si>
    <t>PRO9106</t>
  </si>
  <si>
    <t>PRO4315</t>
  </si>
  <si>
    <t>PRO6878</t>
  </si>
  <si>
    <t>PRO1232</t>
  </si>
  <si>
    <t>PRO2108</t>
  </si>
  <si>
    <t>PRO8681</t>
  </si>
  <si>
    <t>PRO7090</t>
  </si>
  <si>
    <t>PRO1829</t>
  </si>
  <si>
    <t>PRO2812</t>
  </si>
  <si>
    <t>PRO2122</t>
  </si>
  <si>
    <t>PRO7304</t>
  </si>
  <si>
    <t>PRO3940</t>
  </si>
  <si>
    <t>PRO5907</t>
  </si>
  <si>
    <t>PRO1168</t>
  </si>
  <si>
    <t>PRO6744</t>
  </si>
  <si>
    <t>PRO2083</t>
  </si>
  <si>
    <t>PRO1393</t>
  </si>
  <si>
    <t>PRO3315</t>
  </si>
  <si>
    <t>PRO9191</t>
  </si>
  <si>
    <t>PRO6651</t>
  </si>
  <si>
    <t>PRO6482</t>
  </si>
  <si>
    <t>PRO9050</t>
  </si>
  <si>
    <t>PRO9795</t>
  </si>
  <si>
    <t>PRO7389</t>
  </si>
  <si>
    <t>PRO5836</t>
  </si>
  <si>
    <t>PRO9438</t>
  </si>
  <si>
    <t>PRO3833</t>
  </si>
  <si>
    <t>PRO9777</t>
  </si>
  <si>
    <t>PRO1771</t>
  </si>
  <si>
    <t>PRO9725</t>
  </si>
  <si>
    <t>PRO3895</t>
  </si>
  <si>
    <t>PRO7063</t>
  </si>
  <si>
    <t>PRO1353</t>
  </si>
  <si>
    <t>PRO2163</t>
  </si>
  <si>
    <t>PRO9449</t>
  </si>
  <si>
    <t>PRO1319</t>
  </si>
  <si>
    <t>PRO6377</t>
  </si>
  <si>
    <t>PRO1359</t>
  </si>
  <si>
    <t>PRO8365</t>
  </si>
  <si>
    <t>PRO2627</t>
  </si>
  <si>
    <t>PRO4653</t>
  </si>
  <si>
    <t>PRO1160</t>
  </si>
  <si>
    <t>PRO5292</t>
  </si>
  <si>
    <t>PRO7672</t>
  </si>
  <si>
    <t>PRO4585</t>
  </si>
  <si>
    <t>PRO9810</t>
  </si>
  <si>
    <t>PRO9112</t>
  </si>
  <si>
    <t>PRO8983</t>
  </si>
  <si>
    <t>PRO1229</t>
  </si>
  <si>
    <t>PRO7860</t>
  </si>
  <si>
    <t>PRO2880</t>
  </si>
  <si>
    <t>PRO3247</t>
  </si>
  <si>
    <t>PRO8193</t>
  </si>
  <si>
    <t>PRO7225</t>
  </si>
  <si>
    <t>PRO8698</t>
  </si>
  <si>
    <t>PRO1608</t>
  </si>
  <si>
    <t>PRO5584</t>
  </si>
  <si>
    <t>PRO3306</t>
  </si>
  <si>
    <t>PRO4286</t>
  </si>
  <si>
    <t>PRO8962</t>
  </si>
  <si>
    <t>PRO6692</t>
  </si>
  <si>
    <t>PRO6411</t>
  </si>
  <si>
    <t>PRO5621</t>
  </si>
  <si>
    <t>PRO4062</t>
  </si>
  <si>
    <t>PRO1994</t>
  </si>
  <si>
    <t>PRO1442</t>
  </si>
  <si>
    <t>PRO7779</t>
  </si>
  <si>
    <t>PRO8535</t>
  </si>
  <si>
    <t>PRO3502</t>
  </si>
  <si>
    <t>PRO2961</t>
  </si>
  <si>
    <t>PRO6055</t>
  </si>
  <si>
    <t>PRO5186</t>
  </si>
  <si>
    <t>PRO4650</t>
  </si>
  <si>
    <t>PRO3654</t>
  </si>
  <si>
    <t>PRO9183</t>
  </si>
  <si>
    <t>PRO3915</t>
  </si>
  <si>
    <t>PRO2913</t>
  </si>
  <si>
    <t>PRO9066</t>
  </si>
  <si>
    <t>PRO6723</t>
  </si>
  <si>
    <t>PRO7376</t>
  </si>
  <si>
    <t>PRO4543</t>
  </si>
  <si>
    <t>PRO1823</t>
  </si>
  <si>
    <t>PRO4979</t>
  </si>
  <si>
    <t>PRO6755</t>
  </si>
  <si>
    <t>PRO1540</t>
  </si>
  <si>
    <t>PRO5121</t>
  </si>
  <si>
    <t>PRO4952</t>
  </si>
  <si>
    <t>PRO9247</t>
  </si>
  <si>
    <t>PRO7209</t>
  </si>
  <si>
    <t>PRO7867</t>
  </si>
  <si>
    <t>PRO3746</t>
  </si>
  <si>
    <t>PRO1975</t>
  </si>
  <si>
    <t>PRO1441</t>
  </si>
  <si>
    <t>PRO4530</t>
  </si>
  <si>
    <t>PRO2042</t>
  </si>
  <si>
    <t>PRO4041</t>
  </si>
  <si>
    <t>PRO4177</t>
  </si>
  <si>
    <t>PRO3702</t>
  </si>
  <si>
    <t>PRO9186</t>
  </si>
  <si>
    <t>PRO7969</t>
  </si>
  <si>
    <t>PRO5143</t>
  </si>
  <si>
    <t>PRO6189</t>
  </si>
  <si>
    <t>PRO7842</t>
  </si>
  <si>
    <t>PRO6150</t>
  </si>
  <si>
    <t>PRO3424</t>
  </si>
  <si>
    <t>PRO6663</t>
  </si>
  <si>
    <t>PRO6160</t>
  </si>
  <si>
    <t>PRO6006</t>
  </si>
  <si>
    <t>PRO2086</t>
  </si>
  <si>
    <t>PRO6512</t>
  </si>
  <si>
    <t>PRO4874</t>
  </si>
  <si>
    <t>PRO5564</t>
  </si>
  <si>
    <t>PRO9010</t>
  </si>
  <si>
    <t>PRO5982</t>
  </si>
  <si>
    <t>PRO4545</t>
  </si>
  <si>
    <t>PRO8398</t>
  </si>
  <si>
    <t>PRO6319</t>
  </si>
  <si>
    <t>PRO5730</t>
  </si>
  <si>
    <t>PRO4893</t>
  </si>
  <si>
    <t>PRO2598</t>
  </si>
  <si>
    <t>PRO8250</t>
  </si>
  <si>
    <t>PRO5592</t>
  </si>
  <si>
    <t>PRO7322</t>
  </si>
  <si>
    <t>PRO4495</t>
  </si>
  <si>
    <t>PRO5697</t>
  </si>
  <si>
    <t>PRO4236</t>
  </si>
  <si>
    <t>PRO6547</t>
  </si>
  <si>
    <t>PRO2310</t>
  </si>
  <si>
    <t>PRO1880</t>
  </si>
  <si>
    <t>PRO5385</t>
  </si>
  <si>
    <t>PRO1775</t>
  </si>
  <si>
    <t>PRO8573</t>
  </si>
  <si>
    <t>PRO9504</t>
  </si>
  <si>
    <t>PRO4355</t>
  </si>
  <si>
    <t>PRO6796</t>
  </si>
  <si>
    <t>PRO6184</t>
  </si>
  <si>
    <t>PRO7728</t>
  </si>
  <si>
    <t>PRO8279</t>
  </si>
  <si>
    <t>PRO6283</t>
  </si>
  <si>
    <t>PRO8804</t>
  </si>
  <si>
    <t>PRO8595</t>
  </si>
  <si>
    <t>PRO8006</t>
  </si>
  <si>
    <t>PRO9539</t>
  </si>
  <si>
    <t>PRO6446</t>
  </si>
  <si>
    <t>PRO8293</t>
  </si>
  <si>
    <t>PRO6135</t>
  </si>
  <si>
    <t>PRO5687</t>
  </si>
  <si>
    <t>PRO7494</t>
  </si>
  <si>
    <t>PRO4077</t>
  </si>
  <si>
    <t>PRO7305</t>
  </si>
  <si>
    <t>PRO1411</t>
  </si>
  <si>
    <t>PRO3391</t>
  </si>
  <si>
    <t>PRO8235</t>
  </si>
  <si>
    <t>PRO6804</t>
  </si>
  <si>
    <t>PRO8724</t>
  </si>
  <si>
    <t>PRO1850</t>
  </si>
  <si>
    <t>PRO5113</t>
  </si>
  <si>
    <t>PRO6758</t>
  </si>
  <si>
    <t>PRO8144</t>
  </si>
  <si>
    <t>PRO7318</t>
  </si>
  <si>
    <t>PRO9632</t>
  </si>
  <si>
    <t>PRO6779</t>
  </si>
  <si>
    <t>PRO8976</t>
  </si>
  <si>
    <t>PRO2107</t>
  </si>
  <si>
    <t>PRO1614</t>
  </si>
  <si>
    <t>PRO5058</t>
  </si>
  <si>
    <t>PRO7883</t>
  </si>
  <si>
    <t>PRO4084</t>
  </si>
  <si>
    <t>PRO9778</t>
  </si>
  <si>
    <t>PRO7036</t>
  </si>
  <si>
    <t>PRO1014</t>
  </si>
  <si>
    <t>PRO1504</t>
  </si>
  <si>
    <t>PRO1735</t>
  </si>
  <si>
    <t>PRO4157</t>
  </si>
  <si>
    <t>PRO5701</t>
  </si>
  <si>
    <t>PRO8537</t>
  </si>
  <si>
    <t>PRO7074</t>
  </si>
  <si>
    <t>PRO2358</t>
  </si>
  <si>
    <t>PRO5404</t>
  </si>
  <si>
    <t>PRO1846</t>
  </si>
  <si>
    <t>PRO3577</t>
  </si>
  <si>
    <t>PRO8921</t>
  </si>
  <si>
    <t>PRO5827</t>
  </si>
  <si>
    <t>PRO8079</t>
  </si>
  <si>
    <t>PRO9187</t>
  </si>
  <si>
    <t>PRO2048</t>
  </si>
  <si>
    <t>PRO8597</t>
  </si>
  <si>
    <t>PRO9198</t>
  </si>
  <si>
    <t>PRO6122</t>
  </si>
  <si>
    <t>PRO3194</t>
  </si>
  <si>
    <t>PRO3057</t>
  </si>
  <si>
    <t>PRO5807</t>
  </si>
  <si>
    <t>PRO3504</t>
  </si>
  <si>
    <t>PRO3779</t>
  </si>
  <si>
    <t>PRO6081</t>
  </si>
  <si>
    <t>PRO9076</t>
  </si>
  <si>
    <t>PRO2621</t>
  </si>
  <si>
    <t>PRO8875</t>
  </si>
  <si>
    <t>PRO3379</t>
  </si>
  <si>
    <t>PRO1208</t>
  </si>
  <si>
    <t>PRO2869</t>
  </si>
  <si>
    <t>PRO7749</t>
  </si>
  <si>
    <t>PRO3759</t>
  </si>
  <si>
    <t>PRO6871</t>
  </si>
  <si>
    <t>PRO9843</t>
  </si>
  <si>
    <t>PRO5744</t>
  </si>
  <si>
    <t>PRO7718</t>
  </si>
  <si>
    <t>PRO7775</t>
  </si>
  <si>
    <t>PRO4040</t>
  </si>
  <si>
    <t>PRO1488</t>
  </si>
  <si>
    <t>PRO3186</t>
  </si>
  <si>
    <t>PRO9368</t>
  </si>
  <si>
    <t>PRO1555</t>
  </si>
  <si>
    <t>PRO4491</t>
  </si>
  <si>
    <t>PRO3448</t>
  </si>
  <si>
    <t>PRO7448</t>
  </si>
  <si>
    <t>PRO5063</t>
  </si>
  <si>
    <t>PRO5841</t>
  </si>
  <si>
    <t>PRO1068</t>
  </si>
  <si>
    <t>PRO3000</t>
  </si>
  <si>
    <t>PRO7851</t>
  </si>
  <si>
    <t>PRO5092</t>
  </si>
  <si>
    <t>PRO8772</t>
  </si>
  <si>
    <t>PRO9211</t>
  </si>
  <si>
    <t>PRO7445</t>
  </si>
  <si>
    <t>PRO8528</t>
  </si>
  <si>
    <t>PRO9225</t>
  </si>
  <si>
    <t>PRO8472</t>
  </si>
  <si>
    <t>PRO2543</t>
  </si>
  <si>
    <t>PRO3610</t>
  </si>
  <si>
    <t>PRO9899</t>
  </si>
  <si>
    <t>PRO6287</t>
  </si>
  <si>
    <t>PRO6151</t>
  </si>
  <si>
    <t>PRO5588</t>
  </si>
  <si>
    <t>PRO1946</t>
  </si>
  <si>
    <t>PRO2325</t>
  </si>
  <si>
    <t>PRO6266</t>
  </si>
  <si>
    <t>PRO6069</t>
  </si>
  <si>
    <t>PRO6850</t>
  </si>
  <si>
    <t>PRO2520</t>
  </si>
  <si>
    <t>PRO2120</t>
  </si>
  <si>
    <t>PRO4925</t>
  </si>
  <si>
    <t>PRO4383</t>
  </si>
  <si>
    <t>PRO5642</t>
  </si>
  <si>
    <t>PRO4353</t>
  </si>
  <si>
    <t>PRO1383</t>
  </si>
  <si>
    <t>PRO8125</t>
  </si>
  <si>
    <t>PRO6501</t>
  </si>
  <si>
    <t>PRO9042</t>
  </si>
  <si>
    <t>PRO3432</t>
  </si>
  <si>
    <t>PRO5600</t>
  </si>
  <si>
    <t>PRO6746</t>
  </si>
  <si>
    <t>PRO4154</t>
  </si>
  <si>
    <t>PRO2223</t>
  </si>
  <si>
    <t>PRO2323</t>
  </si>
  <si>
    <t>PRO9858</t>
  </si>
  <si>
    <t>PRO7724</t>
  </si>
  <si>
    <t>PRO4330</t>
  </si>
  <si>
    <t>PRO9997</t>
  </si>
  <si>
    <t>PRO7657</t>
  </si>
  <si>
    <t>PRO8120</t>
  </si>
  <si>
    <t>PRO3255</t>
  </si>
  <si>
    <t>PRO1483</t>
  </si>
  <si>
    <t>PRO7689</t>
  </si>
  <si>
    <t>PRO8162</t>
  </si>
  <si>
    <t>PRO3272</t>
  </si>
  <si>
    <t>PRO5789</t>
  </si>
  <si>
    <t>PRO1933</t>
  </si>
  <si>
    <t>PRO9944</t>
  </si>
  <si>
    <t>PRO9176</t>
  </si>
  <si>
    <t>PRO3745</t>
  </si>
  <si>
    <t>PRO5879</t>
  </si>
  <si>
    <t>PRO7172</t>
  </si>
  <si>
    <t>PRO8977</t>
  </si>
  <si>
    <t>PRO9929</t>
  </si>
  <si>
    <t>PRO2238</t>
  </si>
  <si>
    <t>PRO9527</t>
  </si>
  <si>
    <t>PRO9826</t>
  </si>
  <si>
    <t>PRO8034</t>
  </si>
  <si>
    <t>PRO5051</t>
  </si>
  <si>
    <t>PRO1274</t>
  </si>
  <si>
    <t>PRO7463</t>
  </si>
  <si>
    <t>PRO1493</t>
  </si>
  <si>
    <t>PRO4962</t>
  </si>
  <si>
    <t>PRO6671</t>
  </si>
  <si>
    <t>PRO9651</t>
  </si>
  <si>
    <t>PRO2074</t>
  </si>
  <si>
    <t>PRO6789</t>
  </si>
  <si>
    <t>PRO1202</t>
  </si>
  <si>
    <t>PRO3960</t>
  </si>
  <si>
    <t>PRO7743</t>
  </si>
  <si>
    <t>PRO6129</t>
  </si>
  <si>
    <t>PRO3104</t>
  </si>
  <si>
    <t>PRO7167</t>
  </si>
  <si>
    <t>PRO4932</t>
  </si>
  <si>
    <t>PRO6959</t>
  </si>
  <si>
    <t>PRO1073</t>
  </si>
  <si>
    <t>PRO6040</t>
  </si>
  <si>
    <t>PRO6376</t>
  </si>
  <si>
    <t>PRO8069</t>
  </si>
  <si>
    <t>PRO4485</t>
  </si>
  <si>
    <t>PRO4228</t>
  </si>
  <si>
    <t>PRO3423</t>
  </si>
  <si>
    <t>PRO6499</t>
  </si>
  <si>
    <t>PRO8450</t>
  </si>
  <si>
    <t>PRO5639</t>
  </si>
  <si>
    <t>PRO1338</t>
  </si>
  <si>
    <t>PRO1865</t>
  </si>
  <si>
    <t>PRO7166</t>
  </si>
  <si>
    <t>PRO6071</t>
  </si>
  <si>
    <t>PRO4403</t>
  </si>
  <si>
    <t>PRO3301</t>
  </si>
  <si>
    <t>PRO3118</t>
  </si>
  <si>
    <t>PRO5664</t>
  </si>
  <si>
    <t>PRO7279</t>
  </si>
  <si>
    <t>PRO7704</t>
  </si>
  <si>
    <t>PRO6973</t>
  </si>
  <si>
    <t>PRO7550</t>
  </si>
  <si>
    <t>PRO5868</t>
  </si>
  <si>
    <t>PRO5943</t>
  </si>
  <si>
    <t>PRO1734</t>
  </si>
  <si>
    <t>PRO5271</t>
  </si>
  <si>
    <t>PRO3081</t>
  </si>
  <si>
    <t>PRO5059</t>
  </si>
  <si>
    <t>PRO8356</t>
  </si>
  <si>
    <t>PRO3667</t>
  </si>
  <si>
    <t>PRO2592</t>
  </si>
  <si>
    <t>PRO6219</t>
  </si>
  <si>
    <t>PRO2977</t>
  </si>
  <si>
    <t>PRO8076</t>
  </si>
  <si>
    <t>PRO3677</t>
  </si>
  <si>
    <t>PRO3440</t>
  </si>
  <si>
    <t>PRO6477</t>
  </si>
  <si>
    <t>PRO9657</t>
  </si>
  <si>
    <t>PRO9015</t>
  </si>
  <si>
    <t>PRO2662</t>
  </si>
  <si>
    <t>PRO4898</t>
  </si>
  <si>
    <t>PRO7679</t>
  </si>
  <si>
    <t>PRO4722</t>
  </si>
  <si>
    <t>PRO1052</t>
  </si>
  <si>
    <t>PRO6242</t>
  </si>
  <si>
    <t>PRO5563</t>
  </si>
  <si>
    <t>PRO4853</t>
  </si>
  <si>
    <t>PRO2696</t>
  </si>
  <si>
    <t>PRO1216</t>
  </si>
  <si>
    <t>PRO7406</t>
  </si>
  <si>
    <t>PRO1070</t>
  </si>
  <si>
    <t>PRO4487</t>
  </si>
  <si>
    <t>PRO6695</t>
  </si>
  <si>
    <t>PRO5797</t>
  </si>
  <si>
    <t>PRO5237</t>
  </si>
  <si>
    <t>PRO1420</t>
  </si>
  <si>
    <t>PRO5724</t>
  </si>
  <si>
    <t>PRO5607</t>
  </si>
  <si>
    <t>PRO4354</t>
  </si>
  <si>
    <t>PRO9046</t>
  </si>
  <si>
    <t>PRO7211</t>
  </si>
  <si>
    <t>PRO6275</t>
  </si>
  <si>
    <t>PRO2433</t>
  </si>
  <si>
    <t>PRO8725</t>
  </si>
  <si>
    <t>PRO5493</t>
  </si>
  <si>
    <t>PRO8557</t>
  </si>
  <si>
    <t>PRO8090</t>
  </si>
  <si>
    <t>PRO7058</t>
  </si>
  <si>
    <t>PRO7638</t>
  </si>
  <si>
    <t>PRO7994</t>
  </si>
  <si>
    <t>PRO2275</t>
  </si>
  <si>
    <t>PRO5936</t>
  </si>
  <si>
    <t>PRO4494</t>
  </si>
  <si>
    <t>PRO1011</t>
  </si>
  <si>
    <t>PRO3409</t>
  </si>
  <si>
    <t>PRO7282</t>
  </si>
  <si>
    <t>PRO3325</t>
  </si>
  <si>
    <t>PRO1974</t>
  </si>
  <si>
    <t>PRO3417</t>
  </si>
  <si>
    <t>PRO4480</t>
  </si>
  <si>
    <t>PRO8994</t>
  </si>
  <si>
    <t>PRO8130</t>
  </si>
  <si>
    <t>PRO3701</t>
  </si>
  <si>
    <t>PRO4481</t>
  </si>
  <si>
    <t>PRO7462</t>
  </si>
  <si>
    <t>PRO2694</t>
  </si>
  <si>
    <t>PRO2046</t>
  </si>
  <si>
    <t>PRO9243</t>
  </si>
  <si>
    <t>PRO8416</t>
  </si>
  <si>
    <t>PRO6910</t>
  </si>
  <si>
    <t>PRO3442</t>
  </si>
  <si>
    <t>PRO9627</t>
  </si>
  <si>
    <t>PRO8826</t>
  </si>
  <si>
    <t>PRO6215</t>
  </si>
  <si>
    <t>PRO2825</t>
  </si>
  <si>
    <t>PRO6421</t>
  </si>
  <si>
    <t>PRO6039</t>
  </si>
  <si>
    <t>PRO8530</t>
  </si>
  <si>
    <t>PRO8870</t>
  </si>
  <si>
    <t>PRO6431</t>
  </si>
  <si>
    <t>PRO1485</t>
  </si>
  <si>
    <t>PRO7652</t>
  </si>
  <si>
    <t>PRO7959</t>
  </si>
  <si>
    <t>PRO8228</t>
  </si>
  <si>
    <t>PRO4626</t>
  </si>
  <si>
    <t>PRO5064</t>
  </si>
  <si>
    <t>PRO7610</t>
  </si>
  <si>
    <t>PRO7437</t>
  </si>
  <si>
    <t>PRO2129</t>
  </si>
  <si>
    <t>PRO7218</t>
  </si>
  <si>
    <t>PRO1964</t>
  </si>
  <si>
    <t>PRO5525</t>
  </si>
  <si>
    <t>PRO2500</t>
  </si>
  <si>
    <t>PRO4570</t>
  </si>
  <si>
    <t>PRO9613</t>
  </si>
  <si>
    <t>PRO2532</t>
  </si>
  <si>
    <t>PRO1643</t>
  </si>
  <si>
    <t>PRO8901</t>
  </si>
  <si>
    <t>PRO3905</t>
  </si>
  <si>
    <t>PRO1220</t>
  </si>
  <si>
    <t>PRO7358</t>
  </si>
  <si>
    <t>PRO7523</t>
  </si>
  <si>
    <t>PRO8818</t>
  </si>
  <si>
    <t>PRO5821</t>
  </si>
  <si>
    <t>PRO9271</t>
  </si>
  <si>
    <t>PRO5044</t>
  </si>
  <si>
    <t>PRO2317</t>
  </si>
  <si>
    <t>PRO8941</t>
  </si>
  <si>
    <t>PRO1824</t>
  </si>
  <si>
    <t>PRO6670</t>
  </si>
  <si>
    <t>PRO7269</t>
  </si>
  <si>
    <t>PRO4879</t>
  </si>
  <si>
    <t>PRO4731</t>
  </si>
  <si>
    <t>PRO6075</t>
  </si>
  <si>
    <t>PRO5155</t>
  </si>
  <si>
    <t>PRO3434</t>
  </si>
  <si>
    <t>PRO5453</t>
  </si>
  <si>
    <t>PRO9986</t>
  </si>
  <si>
    <t>PRO7140</t>
  </si>
  <si>
    <t>PRO6296</t>
  </si>
  <si>
    <t>PRO5533</t>
  </si>
  <si>
    <t>PRO4865</t>
  </si>
  <si>
    <t>PRO6608</t>
  </si>
  <si>
    <t>PRO3222</t>
  </si>
  <si>
    <t>PRO3593</t>
  </si>
  <si>
    <t>PRO1156</t>
  </si>
  <si>
    <t>PRO9330</t>
  </si>
  <si>
    <t>PRO3265</t>
  </si>
  <si>
    <t>PRO5594</t>
  </si>
  <si>
    <t>PRO3368</t>
  </si>
  <si>
    <t>PRO5169</t>
  </si>
  <si>
    <t>PRO1059</t>
  </si>
  <si>
    <t>PRO6753</t>
  </si>
  <si>
    <t>PRO9273</t>
  </si>
  <si>
    <t>PRO1778</t>
  </si>
  <si>
    <t>PRO1625</t>
  </si>
  <si>
    <t>PRO3870</t>
  </si>
  <si>
    <t>PRO5415</t>
  </si>
  <si>
    <t>PRO1863</t>
  </si>
  <si>
    <t>PRO9911</t>
  </si>
  <si>
    <t>PRO9215</t>
  </si>
  <si>
    <t>PRO5920</t>
  </si>
  <si>
    <t>PRO9030</t>
  </si>
  <si>
    <t>PRO9936</t>
  </si>
  <si>
    <t>PRO8805</t>
  </si>
  <si>
    <t>PRO8406</t>
  </si>
  <si>
    <t>PRO2248</t>
  </si>
  <si>
    <t>PRO6001</t>
  </si>
  <si>
    <t>PRO8403</t>
  </si>
  <si>
    <t>PRO5073</t>
  </si>
  <si>
    <t>PRO6378</t>
  </si>
  <si>
    <t>PRO9630</t>
  </si>
  <si>
    <t>PRO3814</t>
  </si>
  <si>
    <t>PRO6261</t>
  </si>
  <si>
    <t>PRO7710</t>
  </si>
  <si>
    <t>PRO4537</t>
  </si>
  <si>
    <t>PRO9157</t>
  </si>
  <si>
    <t>PRO1574</t>
  </si>
  <si>
    <t>PRO5253</t>
  </si>
  <si>
    <t>PRO1903</t>
  </si>
  <si>
    <t>PRO2253</t>
  </si>
  <si>
    <t>PRO8487</t>
  </si>
  <si>
    <t>PRO3357</t>
  </si>
  <si>
    <t>PRO7203</t>
  </si>
  <si>
    <t>PRO9980</t>
  </si>
  <si>
    <t>PRO1561</t>
  </si>
  <si>
    <t>PRO4643</t>
  </si>
  <si>
    <t>PRO1467</t>
  </si>
  <si>
    <t>PRO5476</t>
  </si>
  <si>
    <t>PRO2226</t>
  </si>
  <si>
    <t>PRO3658</t>
  </si>
  <si>
    <t>PRO2118</t>
  </si>
  <si>
    <t>PRO7141</t>
  </si>
  <si>
    <t>PRO3354</t>
  </si>
  <si>
    <t>PRO6093</t>
  </si>
  <si>
    <t>PRO2508</t>
  </si>
  <si>
    <t>PRO1564</t>
  </si>
  <si>
    <t>PRO5170</t>
  </si>
  <si>
    <t>PRO4028</t>
  </si>
  <si>
    <t>PRO9426</t>
  </si>
  <si>
    <t>PRO3083</t>
  </si>
  <si>
    <t>PRO4735</t>
  </si>
  <si>
    <t>PRO7620</t>
  </si>
  <si>
    <t>PRO4377</t>
  </si>
  <si>
    <t>PRO8930</t>
  </si>
  <si>
    <t>PRO7004</t>
  </si>
  <si>
    <t>PRO4843</t>
  </si>
  <si>
    <t>PRO3889</t>
  </si>
  <si>
    <t>PRO1286</t>
  </si>
  <si>
    <t>PRO4368</t>
  </si>
  <si>
    <t>PRO1511</t>
  </si>
  <si>
    <t>PRO3761</t>
  </si>
  <si>
    <t>PRO3648</t>
  </si>
  <si>
    <t>PRO1008</t>
  </si>
  <si>
    <t>PRO4363</t>
  </si>
  <si>
    <t>PRO9848</t>
  </si>
  <si>
    <t>PRO6139</t>
  </si>
  <si>
    <t>PRO9508</t>
  </si>
  <si>
    <t>PRO5412</t>
  </si>
  <si>
    <t>PRO7411</t>
  </si>
  <si>
    <t>PRO3781</t>
  </si>
  <si>
    <t>PRO2924</t>
  </si>
  <si>
    <t>PRO5483</t>
  </si>
  <si>
    <t>PRO4670</t>
  </si>
  <si>
    <t>PRO2832</t>
  </si>
  <si>
    <t>PRO9138</t>
  </si>
  <si>
    <t>PRO4641</t>
  </si>
  <si>
    <t>PRO9312</t>
  </si>
  <si>
    <t>PRO9081</t>
  </si>
  <si>
    <t>PRO1054</t>
  </si>
  <si>
    <t>PRO2750</t>
  </si>
  <si>
    <t>PRO7730</t>
  </si>
  <si>
    <t>PRO2241</t>
  </si>
  <si>
    <t>PRO3479</t>
  </si>
  <si>
    <t>PRO2672</t>
  </si>
  <si>
    <t>PRO7204</t>
  </si>
  <si>
    <t>PRO3023</t>
  </si>
  <si>
    <t>PRO7562</t>
  </si>
  <si>
    <t>PRO2610</t>
  </si>
  <si>
    <t>PRO6337</t>
  </si>
  <si>
    <t>PRO5435</t>
  </si>
  <si>
    <t>PRO6678</t>
  </si>
  <si>
    <t>PRO7667</t>
  </si>
  <si>
    <t>PRO6895</t>
  </si>
  <si>
    <t>PRO1662</t>
  </si>
  <si>
    <t>PRO7251</t>
  </si>
  <si>
    <t>PRO8660</t>
  </si>
  <si>
    <t>PRO9125</t>
  </si>
  <si>
    <t>PRO8053</t>
  </si>
  <si>
    <t>PRO2740</t>
  </si>
  <si>
    <t>PRO6393</t>
  </si>
  <si>
    <t>PRO4812</t>
  </si>
  <si>
    <t>PRO2441</t>
  </si>
  <si>
    <t>PRO5275</t>
  </si>
  <si>
    <t>PRO9088</t>
  </si>
  <si>
    <t>PRO6348</t>
  </si>
  <si>
    <t>PRO7837</t>
  </si>
  <si>
    <t>PRO9614</t>
  </si>
  <si>
    <t>PRO1479</t>
  </si>
  <si>
    <t>PRO1543</t>
  </si>
  <si>
    <t>PRO5534</t>
  </si>
  <si>
    <t>PRO2647</t>
  </si>
  <si>
    <t>PRO5341</t>
  </si>
  <si>
    <t>PRO8027</t>
  </si>
  <si>
    <t>PRO5214</t>
  </si>
  <si>
    <t>PRO7852</t>
  </si>
  <si>
    <t>PRO3720</t>
  </si>
  <si>
    <t>PRO6956</t>
  </si>
  <si>
    <t>PRO4042</t>
  </si>
  <si>
    <t>PRO8457</t>
  </si>
  <si>
    <t>PRO4437</t>
  </si>
  <si>
    <t>PRO8255</t>
  </si>
  <si>
    <t>PRO9817</t>
  </si>
  <si>
    <t>PRO7951</t>
  </si>
  <si>
    <t>PRO6481</t>
  </si>
  <si>
    <t>PRO7790</t>
  </si>
  <si>
    <t>PRO8551</t>
  </si>
  <si>
    <t>PRO9248</t>
  </si>
  <si>
    <t>PRO4900</t>
  </si>
  <si>
    <t>PRO2096</t>
  </si>
  <si>
    <t>PRO4839</t>
  </si>
  <si>
    <t>PRO2577</t>
  </si>
  <si>
    <t>PRO1421</t>
  </si>
  <si>
    <t>PRO3196</t>
  </si>
  <si>
    <t>PRO7111</t>
  </si>
  <si>
    <t>PRO2923</t>
  </si>
  <si>
    <t>PRO1854</t>
  </si>
  <si>
    <t>PRO7934</t>
  </si>
  <si>
    <t>PRO6163</t>
  </si>
  <si>
    <t>PRO3390</t>
  </si>
  <si>
    <t>PRO4071</t>
  </si>
  <si>
    <t>PRO3580</t>
  </si>
  <si>
    <t>PRO6972</t>
  </si>
  <si>
    <t>PRO8240</t>
  </si>
  <si>
    <t>PRO1031</t>
  </si>
  <si>
    <t>PRO6843</t>
  </si>
  <si>
    <t>PRO4698</t>
  </si>
  <si>
    <t>PRO8847</t>
  </si>
  <si>
    <t>PRO7391</t>
  </si>
  <si>
    <t>PRO3177</t>
  </si>
  <si>
    <t>PRO3320</t>
  </si>
  <si>
    <t>PRO4429</t>
  </si>
  <si>
    <t>PRO3950</t>
  </si>
  <si>
    <t>PRO4590</t>
  </si>
  <si>
    <t>PRO7537</t>
  </si>
  <si>
    <t>PRO7564</t>
  </si>
  <si>
    <t>PRO9437</t>
  </si>
  <si>
    <t>PRO1450</t>
  </si>
  <si>
    <t>PRO1324</t>
  </si>
  <si>
    <t>PRO5370</t>
  </si>
  <si>
    <t>PRO5932</t>
  </si>
  <si>
    <t>PRO3908</t>
  </si>
  <si>
    <t>PRO1649</t>
  </si>
  <si>
    <t>PRO7617</t>
  </si>
  <si>
    <t>PRO3476</t>
  </si>
  <si>
    <t>PRO4386</t>
  </si>
  <si>
    <t>PRO4609</t>
  </si>
  <si>
    <t>PRO1469</t>
  </si>
  <si>
    <t>PRO1858</t>
  </si>
  <si>
    <t>PRO8094</t>
  </si>
  <si>
    <t>PRO8889</t>
  </si>
  <si>
    <t>PRO4341</t>
  </si>
  <si>
    <t>PRO2228</t>
  </si>
  <si>
    <t>PRO8978</t>
  </si>
  <si>
    <t>PRO9743</t>
  </si>
  <si>
    <t>PRO3410</t>
  </si>
  <si>
    <t>PRO7835</t>
  </si>
  <si>
    <t>PRO9943</t>
  </si>
  <si>
    <t>PRO2603</t>
  </si>
  <si>
    <t>PRO9118</t>
  </si>
  <si>
    <t>PRO4449</t>
  </si>
  <si>
    <t>PRO6500</t>
  </si>
  <si>
    <t>PRO5795</t>
  </si>
  <si>
    <t>PRO3944</t>
  </si>
  <si>
    <t>PRO4965</t>
  </si>
  <si>
    <t>PRO8857</t>
  </si>
  <si>
    <t>PRO7918</t>
  </si>
  <si>
    <t>PRO7283</t>
  </si>
  <si>
    <t>PRO2772</t>
  </si>
  <si>
    <t>PRO4329</t>
  </si>
  <si>
    <t>PRO4562</t>
  </si>
  <si>
    <t>PRO3980</t>
  </si>
  <si>
    <t>PRO8246</t>
  </si>
  <si>
    <t>PRO4762</t>
  </si>
  <si>
    <t>PRO1116</t>
  </si>
  <si>
    <t>PRO4981</t>
  </si>
  <si>
    <t>PRO6370</t>
  </si>
  <si>
    <t>PRO4194</t>
  </si>
  <si>
    <t>PRO5326</t>
  </si>
  <si>
    <t>PRO5860</t>
  </si>
  <si>
    <t>PRO4954</t>
  </si>
  <si>
    <t>PRO5991</t>
  </si>
  <si>
    <t>PRO9802</t>
  </si>
  <si>
    <t>PRO1904</t>
  </si>
  <si>
    <t>PRO9332</t>
  </si>
  <si>
    <t>PRO7530</t>
  </si>
  <si>
    <t>PRO8869</t>
  </si>
  <si>
    <t>PRO6478</t>
  </si>
  <si>
    <t>PRO8701</t>
  </si>
  <si>
    <t>PRO8209</t>
  </si>
  <si>
    <t>PRO1516</t>
  </si>
  <si>
    <t>PRO1306</t>
  </si>
  <si>
    <t>PRO5939</t>
  </si>
  <si>
    <t>PRO5934</t>
  </si>
  <si>
    <t>PRO8935</t>
  </si>
  <si>
    <t>PRO5245</t>
  </si>
  <si>
    <t>PRO8441</t>
  </si>
  <si>
    <t>PRO3549</t>
  </si>
  <si>
    <t>PRO3879</t>
  </si>
  <si>
    <t>PRO2057</t>
  </si>
  <si>
    <t>PRO4757</t>
  </si>
  <si>
    <t>PRO6515</t>
  </si>
  <si>
    <t>PRO4815</t>
  </si>
  <si>
    <t>PRO5959</t>
  </si>
  <si>
    <t>PRO3878</t>
  </si>
  <si>
    <t>PRO7354</t>
  </si>
  <si>
    <t>PRO6781</t>
  </si>
  <si>
    <t>PRO2342</t>
  </si>
  <si>
    <t>PRO6621</t>
  </si>
  <si>
    <t>PRO9155</t>
  </si>
  <si>
    <t>PRO9628</t>
  </si>
  <si>
    <t>PRO1428</t>
  </si>
  <si>
    <t>PRO8013</t>
  </si>
  <si>
    <t>PRO7899</t>
  </si>
  <si>
    <t>PRO1292</t>
  </si>
  <si>
    <t>PRO9634</t>
  </si>
  <si>
    <t>PRO8696</t>
  </si>
  <si>
    <t>PRO6065</t>
  </si>
  <si>
    <t>PRO9685</t>
  </si>
  <si>
    <t>PRO1901</t>
  </si>
  <si>
    <t>PRO7011</t>
  </si>
  <si>
    <t>PRO5842</t>
  </si>
  <si>
    <t>PRO4373</t>
  </si>
  <si>
    <t>PRO4936</t>
  </si>
  <si>
    <t>PRO9188</t>
  </si>
  <si>
    <t>PRO5628</t>
  </si>
  <si>
    <t>PRO3329</t>
  </si>
  <si>
    <t>PRO1790</t>
  </si>
  <si>
    <t>PRO3699</t>
  </si>
  <si>
    <t>PRO6441</t>
  </si>
  <si>
    <t>PRO8436</t>
  </si>
  <si>
    <t>PRO8030</t>
  </si>
  <si>
    <t>PRO6045</t>
  </si>
  <si>
    <t>PRO4769</t>
  </si>
  <si>
    <t>PRO5531</t>
  </si>
  <si>
    <t>PRO2049</t>
  </si>
  <si>
    <t>PRO9311</t>
  </si>
  <si>
    <t>PRO3735</t>
  </si>
  <si>
    <t>PRO7580</t>
  </si>
  <si>
    <t>PRO7521</t>
  </si>
  <si>
    <t>PRO4396</t>
  </si>
  <si>
    <t>PRO9003</t>
  </si>
  <si>
    <t>PRO1147</t>
  </si>
  <si>
    <t>PRO2728</t>
  </si>
  <si>
    <t>PRO9386</t>
  </si>
  <si>
    <t>PRO1814</t>
  </si>
  <si>
    <t>PRO4476</t>
  </si>
  <si>
    <t>PRO7943</t>
  </si>
  <si>
    <t>PRO9472</t>
  </si>
  <si>
    <t>PRO7337</t>
  </si>
  <si>
    <t>PRO8722</t>
  </si>
  <si>
    <t>PRO1042</t>
  </si>
  <si>
    <t>PRO5648</t>
  </si>
  <si>
    <t>PRO3638</t>
  </si>
  <si>
    <t>PRO8303</t>
  </si>
  <si>
    <t>PRO2919</t>
  </si>
  <si>
    <t>PRO2589</t>
  </si>
  <si>
    <t>PRO6502</t>
  </si>
  <si>
    <t>PRO5529</t>
  </si>
  <si>
    <t>PRO9910</t>
  </si>
  <si>
    <t>PRO5803</t>
  </si>
  <si>
    <t>PRO7006</t>
  </si>
  <si>
    <t>PRO2787</t>
  </si>
  <si>
    <t>PRO5469</t>
  </si>
  <si>
    <t>PRO6305</t>
  </si>
  <si>
    <t>PRO6677</t>
  </si>
  <si>
    <t>PRO3002</t>
  </si>
  <si>
    <t>PRO7434</t>
  </si>
  <si>
    <t>PRO4148</t>
  </si>
  <si>
    <t>PRO8505</t>
  </si>
  <si>
    <t>PRO1684</t>
  </si>
  <si>
    <t>PRO4665</t>
  </si>
  <si>
    <t>PRO5488</t>
  </si>
  <si>
    <t>PRO8391</t>
  </si>
  <si>
    <t>PRO3319</t>
  </si>
  <si>
    <t>PRO7637</t>
  </si>
  <si>
    <t>PRO8939</t>
  </si>
  <si>
    <t>PRO1986</t>
  </si>
  <si>
    <t>PRO2418</t>
  </si>
  <si>
    <t>PRO1841</t>
  </si>
  <si>
    <t>PRO3032</t>
  </si>
  <si>
    <t>PRO1212</t>
  </si>
  <si>
    <t>PRO2372</t>
  </si>
  <si>
    <t>PRO4379</t>
  </si>
  <si>
    <t>PRO1638</t>
  </si>
  <si>
    <t>PRO1861</t>
  </si>
  <si>
    <t>PRO5331</t>
  </si>
  <si>
    <t>PRO3305</t>
  </si>
  <si>
    <t>PRO1584</t>
  </si>
  <si>
    <t>PRO1392</t>
  </si>
  <si>
    <t>PRO3106</t>
  </si>
  <si>
    <t>PRO9950</t>
  </si>
  <si>
    <t>PRO9596</t>
  </si>
  <si>
    <t>PRO9268</t>
  </si>
  <si>
    <t>PRO1436</t>
  </si>
  <si>
    <t>PRO8022</t>
  </si>
  <si>
    <t>PRO2659</t>
  </si>
  <si>
    <t>PRO1061</t>
  </si>
  <si>
    <t>PRO2407</t>
  </si>
  <si>
    <t>PRO1738</t>
  </si>
  <si>
    <t>PRO2912</t>
  </si>
  <si>
    <t>PRO3924</t>
  </si>
  <si>
    <t>PRO6725</t>
  </si>
  <si>
    <t>PRO8105</t>
  </si>
  <si>
    <t>PRO2386</t>
  </si>
  <si>
    <t>PRO1394</t>
  </si>
  <si>
    <t>PRO8964</t>
  </si>
  <si>
    <t>PRO6517</t>
  </si>
  <si>
    <t>PRO6173</t>
  </si>
  <si>
    <t>PRO1851</t>
  </si>
  <si>
    <t>PRO6535</t>
  </si>
  <si>
    <t>PRO4939</t>
  </si>
  <si>
    <t>PRO1180</t>
  </si>
  <si>
    <t>PRO7800</t>
  </si>
  <si>
    <t>PRO8194</t>
  </si>
  <si>
    <t>PRO2194</t>
  </si>
  <si>
    <t>PRO9971</t>
  </si>
  <si>
    <t>PRO8563</t>
  </si>
  <si>
    <t>PRO9602</t>
  </si>
  <si>
    <t>PRO1183</t>
  </si>
  <si>
    <t>PRO6884</t>
  </si>
  <si>
    <t>PRO4591</t>
  </si>
  <si>
    <t>PRO2029</t>
  </si>
  <si>
    <t>PRO1891</t>
  </si>
  <si>
    <t>PRO6488</t>
  </si>
  <si>
    <t>PRO5127</t>
  </si>
  <si>
    <t>PRO5523</t>
  </si>
  <si>
    <t>PRO8413</t>
  </si>
  <si>
    <t>PRO5090</t>
  </si>
  <si>
    <t>PRO2529</t>
  </si>
  <si>
    <t>PRO7639</t>
  </si>
  <si>
    <t>PRO8784</t>
  </si>
  <si>
    <t>PRO7423</t>
  </si>
  <si>
    <t>PRO4906</t>
  </si>
  <si>
    <t>PRO1437</t>
  </si>
  <si>
    <t>PRO3526</t>
  </si>
  <si>
    <t>PRO7260</t>
  </si>
  <si>
    <t>PRO6732</t>
  </si>
  <si>
    <t>PRO3338</t>
  </si>
  <si>
    <t>PRO3653</t>
  </si>
  <si>
    <t>PRO5028</t>
  </si>
  <si>
    <t>PRO5431</t>
  </si>
  <si>
    <t>PRO3752</t>
  </si>
  <si>
    <t>PRO3099</t>
  </si>
  <si>
    <t>PRO8418</t>
  </si>
  <si>
    <t>PRO1067</t>
  </si>
  <si>
    <t>PRO2600</t>
  </si>
  <si>
    <t>PRO5334</t>
  </si>
  <si>
    <t>PRO7864</t>
  </si>
  <si>
    <t>PRO7520</t>
  </si>
  <si>
    <t>PRO8389</t>
  </si>
  <si>
    <t>PRO9518</t>
  </si>
  <si>
    <t>PRO6112</t>
  </si>
  <si>
    <t>PRO9283</t>
  </si>
  <si>
    <t>PRO1710</t>
  </si>
  <si>
    <t>PRO6872</t>
  </si>
  <si>
    <t>PRO9181</t>
  </si>
  <si>
    <t>PRO1477</t>
  </si>
  <si>
    <t>PRO7125</t>
  </si>
  <si>
    <t>PRO9473</t>
  </si>
  <si>
    <t>PRO1464</t>
  </si>
  <si>
    <t>PRO3563</t>
  </si>
  <si>
    <t>PRO3101</t>
  </si>
  <si>
    <t>PRO8746</t>
  </si>
  <si>
    <t>PRO2838</t>
  </si>
  <si>
    <t>PRO6350</t>
  </si>
  <si>
    <t>PRO8635</t>
  </si>
  <si>
    <t>PRO7328</t>
  </si>
  <si>
    <t>PRO9274</t>
  </si>
  <si>
    <t>PRO4619</t>
  </si>
  <si>
    <t>PRO2089</t>
  </si>
  <si>
    <t>PRO2664</t>
  </si>
  <si>
    <t>PRO2810</t>
  </si>
  <si>
    <t>PRO5387</t>
  </si>
  <si>
    <t>PRO8000</t>
  </si>
  <si>
    <t>PRO1868</t>
  </si>
  <si>
    <t>PRO4964</t>
  </si>
  <si>
    <t>PRO8908</t>
  </si>
  <si>
    <t>PRO8914</t>
  </si>
  <si>
    <t>PRO9834</t>
  </si>
  <si>
    <t>PRO2755</t>
  </si>
  <si>
    <t>PRO3231</t>
  </si>
  <si>
    <t>PRO6682</t>
  </si>
  <si>
    <t>PRO9851</t>
  </si>
  <si>
    <t>PRO5284</t>
  </si>
  <si>
    <t>PRO3517</t>
  </si>
  <si>
    <t>PRO6140</t>
  </si>
  <si>
    <t>PRO1376</t>
  </si>
  <si>
    <t>PRO8021</t>
  </si>
  <si>
    <t>PRO7921</t>
  </si>
  <si>
    <t>PRO8324</t>
  </si>
  <si>
    <t>PRO5204</t>
  </si>
  <si>
    <t>PRO9241</t>
  </si>
  <si>
    <t>PRO8210</t>
  </si>
  <si>
    <t>PRO6445</t>
  </si>
  <si>
    <t>PRO5677</t>
  </si>
  <si>
    <t>PRO4390</t>
  </si>
  <si>
    <t>PRO8200</t>
  </si>
  <si>
    <t>PRO7566</t>
  </si>
  <si>
    <t>PRO3558</t>
  </si>
  <si>
    <t>PRO3887</t>
  </si>
  <si>
    <t>PRO6302</t>
  </si>
  <si>
    <t>PRO9661</t>
  </si>
  <si>
    <t>PRO6162</t>
  </si>
  <si>
    <t>PRO6544</t>
  </si>
  <si>
    <t>PRO9828</t>
  </si>
  <si>
    <t>PRO1720</t>
  </si>
  <si>
    <t>PRO9322</t>
  </si>
  <si>
    <t>PRO2474</t>
  </si>
  <si>
    <t>PRO6396</t>
  </si>
  <si>
    <t>PRO8639</t>
  </si>
  <si>
    <t>PRO9679</t>
  </si>
  <si>
    <t>PRO3334</t>
  </si>
  <si>
    <t>PRO2581</t>
  </si>
  <si>
    <t>PRO8133</t>
  </si>
  <si>
    <t>PRO7955</t>
  </si>
  <si>
    <t>PRO2467</t>
  </si>
  <si>
    <t>PRO4475</t>
  </si>
  <si>
    <t>PRO1970</t>
  </si>
  <si>
    <t>PRO2706</t>
  </si>
  <si>
    <t>PRO3595</t>
  </si>
  <si>
    <t>PRO2831</t>
  </si>
  <si>
    <t>PRO5823</t>
  </si>
  <si>
    <t>PRO5719</t>
  </si>
  <si>
    <t>PRO8868</t>
  </si>
  <si>
    <t>PRO8911</t>
  </si>
  <si>
    <t>PRO1843</t>
  </si>
  <si>
    <t>PRO3138</t>
  </si>
  <si>
    <t>PRO7344</t>
  </si>
  <si>
    <t>PRO9946</t>
  </si>
  <si>
    <t>PRO1135</t>
  </si>
  <si>
    <t>PRO2971</t>
  </si>
  <si>
    <t>PRO1953</t>
  </si>
  <si>
    <t>PRO3484</t>
  </si>
  <si>
    <t>PRO8561</t>
  </si>
  <si>
    <t>PRO2456</t>
  </si>
  <si>
    <t>PRO2590</t>
  </si>
  <si>
    <t>PRO5922</t>
  </si>
  <si>
    <t>PRO6114</t>
  </si>
  <si>
    <t>PRO2207</t>
  </si>
  <si>
    <t>PRO9123</t>
  </si>
  <si>
    <t>PRO3793</t>
  </si>
  <si>
    <t>PRO2984</t>
  </si>
  <si>
    <t>PRO5909</t>
  </si>
  <si>
    <t>PRO8035</t>
  </si>
  <si>
    <t>PRO1137</t>
  </si>
  <si>
    <t>PRO1141</t>
  </si>
  <si>
    <t>PRO3669</t>
  </si>
  <si>
    <t>PRO9677</t>
  </si>
  <si>
    <t>PRO7585</t>
  </si>
  <si>
    <t>PRO9615</t>
  </si>
  <si>
    <t>PRO8066</t>
  </si>
  <si>
    <t>PRO4810</t>
  </si>
  <si>
    <t>PRO9594</t>
  </si>
  <si>
    <t>PRO5567</t>
  </si>
  <si>
    <t>PRO2618</t>
  </si>
  <si>
    <t>PRO4660</t>
  </si>
  <si>
    <t>PRO3160</t>
  </si>
  <si>
    <t>PRO9177</t>
  </si>
  <si>
    <t>PRO9120</t>
  </si>
  <si>
    <t>PRO1410</t>
  </si>
  <si>
    <t>PRO9822</t>
  </si>
  <si>
    <t>PRO6331</t>
  </si>
  <si>
    <t>PRO6374</t>
  </si>
  <si>
    <t>PRO9096</t>
  </si>
  <si>
    <t>PRO8498</t>
  </si>
  <si>
    <t>PRO7697</t>
  </si>
  <si>
    <t>PRO6593</t>
  </si>
  <si>
    <t>PRO1999</t>
  </si>
  <si>
    <t>PRO1909</t>
  </si>
  <si>
    <t>PRO7995</t>
  </si>
  <si>
    <t>PRO4630</t>
  </si>
  <si>
    <t>PRO9156</t>
  </si>
  <si>
    <t>PRO1006</t>
  </si>
  <si>
    <t>PRO8101</t>
  </si>
  <si>
    <t>PRO9611</t>
  </si>
  <si>
    <t>PRO6110</t>
  </si>
  <si>
    <t>PRO4677</t>
  </si>
  <si>
    <t>PRO2617</t>
  </si>
  <si>
    <t>PRO6793</t>
  </si>
  <si>
    <t>PRO6924</t>
  </si>
  <si>
    <t>PRO9982</t>
  </si>
  <si>
    <t>PRO8106</t>
  </si>
  <si>
    <t>PRO8666</t>
  </si>
  <si>
    <t>PRO3284</t>
  </si>
  <si>
    <t>PRO3042</t>
  </si>
  <si>
    <t>PRO7651</t>
  </si>
  <si>
    <t>PRO6811</t>
  </si>
  <si>
    <t>PRO6333</t>
  </si>
  <si>
    <t>PRO6380</t>
  </si>
  <si>
    <t>PRO6078</t>
  </si>
  <si>
    <t>PRO9869</t>
  </si>
  <si>
    <t>PRO1575</t>
  </si>
  <si>
    <t>PRO6430</t>
  </si>
  <si>
    <t>PRO9358</t>
  </si>
  <si>
    <t>PRO9814</t>
  </si>
  <si>
    <t>PRO1560</t>
  </si>
  <si>
    <t>PRO5989</t>
  </si>
  <si>
    <t>PRO3006</t>
  </si>
  <si>
    <t>PRO4883</t>
  </si>
  <si>
    <t>PRO6701</t>
  </si>
  <si>
    <t>PRO1525</t>
  </si>
  <si>
    <t>PRO9951</t>
  </si>
  <si>
    <t>PRO3005</t>
  </si>
  <si>
    <t>PRO9451</t>
  </si>
  <si>
    <t>PRO3523</t>
  </si>
  <si>
    <t>PRO4566</t>
  </si>
  <si>
    <t>PRO4687</t>
  </si>
  <si>
    <t>PRO2863</t>
  </si>
  <si>
    <t>PRO7559</t>
  </si>
  <si>
    <t>PRO3441</t>
  </si>
  <si>
    <t>PRO1161</t>
  </si>
  <si>
    <t>PRO2156</t>
  </si>
  <si>
    <t>PRO6735</t>
  </si>
  <si>
    <t>PRO8168</t>
  </si>
  <si>
    <t>PRO9933</t>
  </si>
  <si>
    <t>PRO9160</t>
  </si>
  <si>
    <t>PRO8462</t>
  </si>
  <si>
    <t>PRO5516</t>
  </si>
  <si>
    <t>PRO8837</t>
  </si>
  <si>
    <t>PRO5776</t>
  </si>
  <si>
    <t>PRO4119</t>
  </si>
  <si>
    <t>PRO7708</t>
  </si>
  <si>
    <t>PRO3619</t>
  </si>
  <si>
    <t>PRO3951</t>
  </si>
  <si>
    <t>PRO9953</t>
  </si>
  <si>
    <t>PRO1154</t>
  </si>
  <si>
    <t>PRO8116</t>
  </si>
  <si>
    <t>PRO6190</t>
  </si>
  <si>
    <t>PRO2785</t>
  </si>
  <si>
    <t>PRO7768</t>
  </si>
  <si>
    <t>PRO9462</t>
  </si>
  <si>
    <t>PRO6454</t>
  </si>
  <si>
    <t>PRO3587</t>
  </si>
  <si>
    <t>PRO9895</t>
  </si>
  <si>
    <t>PRO4725</t>
  </si>
  <si>
    <t>PRO9811</t>
  </si>
  <si>
    <t>PRO2883</t>
  </si>
  <si>
    <t>PRO5361</t>
  </si>
  <si>
    <t>PRO8218</t>
  </si>
  <si>
    <t>PRO7930</t>
  </si>
  <si>
    <t>PRO2656</t>
  </si>
  <si>
    <t>PRO2829</t>
  </si>
  <si>
    <t>PRO5388</t>
  </si>
  <si>
    <t>PRO9260</t>
  </si>
  <si>
    <t>PRO9418</t>
  </si>
  <si>
    <t>PRO7588</t>
  </si>
  <si>
    <t>PRO9141</t>
  </si>
  <si>
    <t>PRO4470</t>
  </si>
  <si>
    <t>PRO7433</t>
  </si>
  <si>
    <t>PRO7241</t>
  </si>
  <si>
    <t>PRO2468</t>
  </si>
  <si>
    <t>PRO1622</t>
  </si>
  <si>
    <t>PRO5251</t>
  </si>
  <si>
    <t>PRO1897</t>
  </si>
  <si>
    <t>PRO8019</t>
  </si>
  <si>
    <t>PRO6159</t>
  </si>
  <si>
    <t>PRO5780</t>
  </si>
  <si>
    <t>PRO2732</t>
  </si>
  <si>
    <t>PRO7281</t>
  </si>
  <si>
    <t>PRO4517</t>
  </si>
  <si>
    <t>PRO2525</t>
  </si>
  <si>
    <t>PRO3262</t>
  </si>
  <si>
    <t>PRO6814</t>
  </si>
  <si>
    <t>PRO8431</t>
  </si>
  <si>
    <t>PRO2991</t>
  </si>
  <si>
    <t>PRO4520</t>
  </si>
  <si>
    <t>PRO7849</t>
  </si>
  <si>
    <t>PRO3583</t>
  </si>
  <si>
    <t>PRO1952</t>
  </si>
  <si>
    <t>PRO2167</t>
  </si>
  <si>
    <t>PRO6132</t>
  </si>
  <si>
    <t>PRO9974</t>
  </si>
  <si>
    <t>PRO7179</t>
  </si>
  <si>
    <t>PRO1124</t>
  </si>
  <si>
    <t>PRO7659</t>
  </si>
  <si>
    <t>PRO6650</t>
  </si>
  <si>
    <t>PRO6570</t>
  </si>
  <si>
    <t>PRO2995</t>
  </si>
  <si>
    <t>PRO4056</t>
  </si>
  <si>
    <t>PRO5709</t>
  </si>
  <si>
    <t>PRO6622</t>
  </si>
  <si>
    <t>PRO5272</t>
  </si>
  <si>
    <t>PRO2401</t>
  </si>
  <si>
    <t>PRO4798</t>
  </si>
  <si>
    <t>PRO1693</t>
  </si>
  <si>
    <t>PRO6289</t>
  </si>
  <si>
    <t>PRO6335</t>
  </si>
  <si>
    <t>PRO7904</t>
  </si>
  <si>
    <t>PRO7744</t>
  </si>
  <si>
    <t>PRO5353</t>
  </si>
  <si>
    <t>PRO2809</t>
  </si>
  <si>
    <t>PRO8853</t>
  </si>
  <si>
    <t>PRO8359</t>
  </si>
  <si>
    <t>PRO7736</t>
  </si>
  <si>
    <t>PRO5978</t>
  </si>
  <si>
    <t>PRO9824</t>
  </si>
  <si>
    <t>PRO5847</t>
  </si>
  <si>
    <t>PRO5130</t>
  </si>
  <si>
    <t>PRO4752</t>
  </si>
  <si>
    <t>PRO8055</t>
  </si>
  <si>
    <t>PRO7996</t>
  </si>
  <si>
    <t>PRO2547</t>
  </si>
  <si>
    <t>PRO4702</t>
  </si>
  <si>
    <t>PRO1683</t>
  </si>
  <si>
    <t>PRO7392</t>
  </si>
  <si>
    <t>PRO1884</t>
  </si>
  <si>
    <t>PRO4051</t>
  </si>
  <si>
    <t>PRO1732</t>
  </si>
  <si>
    <t>PRO1152</t>
  </si>
  <si>
    <t>PRO9469</t>
  </si>
  <si>
    <t>PRO1105</t>
  </si>
  <si>
    <t>PRO3035</t>
  </si>
  <si>
    <t>PRO3533</t>
  </si>
  <si>
    <t>PRO8274</t>
  </si>
  <si>
    <t>PRO9335</t>
  </si>
  <si>
    <t>PRO5108</t>
  </si>
  <si>
    <t>PRO7615</t>
  </si>
  <si>
    <t>PRO2507</t>
  </si>
  <si>
    <t>PRO7085</t>
  </si>
  <si>
    <t>PRO6312</t>
  </si>
  <si>
    <t>PRO9435</t>
  </si>
  <si>
    <t>PRO7830</t>
  </si>
  <si>
    <t>PRO5969</t>
  </si>
  <si>
    <t>PRO7703</t>
  </si>
  <si>
    <t>PRO9840</t>
  </si>
  <si>
    <t>PRO9731</t>
  </si>
  <si>
    <t>PRO2616</t>
  </si>
  <si>
    <t>PRO9220</t>
  </si>
  <si>
    <t>PRO3119</t>
  </si>
  <si>
    <t>PRO5470</t>
  </si>
  <si>
    <t>PRO5739</t>
  </si>
  <si>
    <t>PRO8231</t>
  </si>
  <si>
    <t>PRO9673</t>
  </si>
  <si>
    <t>PRO7836</t>
  </si>
  <si>
    <t>PRO9493</t>
  </si>
  <si>
    <t>PRO6851</t>
  </si>
  <si>
    <t>PRO1445</t>
  </si>
  <si>
    <t>PRO4674</t>
  </si>
  <si>
    <t>PRO4145</t>
  </si>
  <si>
    <t>PRO2237</t>
  </si>
  <si>
    <t>PRO4219</t>
  </si>
  <si>
    <t>PRO9041</t>
  </si>
  <si>
    <t>PRO2908</t>
  </si>
  <si>
    <t>PRO8848</t>
  </si>
  <si>
    <t>PRO8187</t>
  </si>
  <si>
    <t>PRO4136</t>
  </si>
  <si>
    <t>PRO7264</t>
  </si>
  <si>
    <t>PRO5689</t>
  </si>
  <si>
    <t>PRO8160</t>
  </si>
  <si>
    <t>PRO2518</t>
  </si>
  <si>
    <t>PRO3571</t>
  </si>
  <si>
    <t>PRO6992</t>
  </si>
  <si>
    <t>PRO3708</t>
  </si>
  <si>
    <t>PRO3234</t>
  </si>
  <si>
    <t>PRO2784</t>
  </si>
  <si>
    <t>PRO3798</t>
  </si>
  <si>
    <t>PRO6905</t>
  </si>
  <si>
    <t>PRO3968</t>
  </si>
  <si>
    <t>PRO9259</t>
  </si>
  <si>
    <t>PRO4767</t>
  </si>
  <si>
    <t>PRO4558</t>
  </si>
  <si>
    <t>PRO3384</t>
  </si>
  <si>
    <t>PRO1573</t>
  </si>
  <si>
    <t>PRO3726</t>
  </si>
  <si>
    <t>PRO3039</t>
  </si>
  <si>
    <t>PRO1315</t>
  </si>
  <si>
    <t>PRO2782</t>
  </si>
  <si>
    <t>PRO6426</t>
  </si>
  <si>
    <t>PRO8307</t>
  </si>
  <si>
    <t>PRO5830</t>
  </si>
  <si>
    <t>PRO4559</t>
  </si>
  <si>
    <t>PRO1474</t>
  </si>
  <si>
    <t>PRO4467</t>
  </si>
  <si>
    <t>PRO9604</t>
  </si>
  <si>
    <t>PRO6713</t>
  </si>
  <si>
    <t>PRO7103</t>
  </si>
  <si>
    <t>PRO7876</t>
  </si>
  <si>
    <t>PRO4933</t>
  </si>
  <si>
    <t>PRO9693</t>
  </si>
  <si>
    <t>PRO9954</t>
  </si>
  <si>
    <t>PRO7210</t>
  </si>
  <si>
    <t>PRO9433</t>
  </si>
  <si>
    <t>PRO5889</t>
  </si>
  <si>
    <t>PRO4889</t>
  </si>
  <si>
    <t>PRO5894</t>
  </si>
  <si>
    <t>PRO7573</t>
  </si>
  <si>
    <t>PRO2346</t>
  </si>
  <si>
    <t>PRO1217</t>
  </si>
  <si>
    <t>PRO8713</t>
  </si>
  <si>
    <t>PRO1371</t>
  </si>
  <si>
    <t>PRO2123</t>
  </si>
  <si>
    <t>PRO1166</t>
  </si>
  <si>
    <t>PRO4629</t>
  </si>
  <si>
    <t>PRO3022</t>
  </si>
  <si>
    <t>PRO6119</t>
  </si>
  <si>
    <t>PRO4426</t>
  </si>
  <si>
    <t>PRO7504</t>
  </si>
  <si>
    <t>PRO5974</t>
  </si>
  <si>
    <t>PRO5421</t>
  </si>
  <si>
    <t>PRO5444</t>
  </si>
  <si>
    <t>PRO4870</t>
  </si>
  <si>
    <t>PRO4836</t>
  </si>
  <si>
    <t>PRO5375</t>
  </si>
  <si>
    <t>PRO9818</t>
  </si>
  <si>
    <t>PRO8750</t>
  </si>
  <si>
    <t>PRO7146</t>
  </si>
  <si>
    <t>PRO8031</t>
  </si>
  <si>
    <t>PRO5549</t>
  </si>
  <si>
    <t>PRO1918</t>
  </si>
  <si>
    <t>PRO4222</t>
  </si>
  <si>
    <t>PRO1830</t>
  </si>
  <si>
    <t>PRO1855</t>
  </si>
  <si>
    <t>PRO1619</t>
  </si>
  <si>
    <t>PRO2411</t>
  </si>
  <si>
    <t>PRO5136</t>
  </si>
  <si>
    <t>PRO2885</t>
  </si>
  <si>
    <t>PRO4167</t>
  </si>
  <si>
    <t>PRO6141</t>
  </si>
  <si>
    <t>PRO6142</t>
  </si>
  <si>
    <t>PRO2370</t>
  </si>
  <si>
    <t>PRO1665</t>
  </si>
  <si>
    <t>PRO7912</t>
  </si>
  <si>
    <t>PRO2012</t>
  </si>
  <si>
    <t>PRO3826</t>
  </si>
  <si>
    <t>PRO8102</t>
  </si>
  <si>
    <t>PRO5732</t>
  </si>
  <si>
    <t>PRO1958</t>
  </si>
  <si>
    <t>PRO9753</t>
  </si>
  <si>
    <t>PRO8648</t>
  </si>
  <si>
    <t>PRO7927</t>
  </si>
  <si>
    <t>PRO4030</t>
  </si>
  <si>
    <t>PRO7628</t>
  </si>
  <si>
    <t>PRO6958</t>
  </si>
  <si>
    <t>PRO5363</t>
  </si>
  <si>
    <t>PRO6558</t>
  </si>
  <si>
    <t>PRO9403</t>
  </si>
  <si>
    <t>PRO8023</t>
  </si>
  <si>
    <t>PRO2884</t>
  </si>
  <si>
    <t>PRO1585</t>
  </si>
  <si>
    <t>PRO5036</t>
  </si>
  <si>
    <t>PRO8809</t>
  </si>
  <si>
    <t>PRO9525</t>
  </si>
  <si>
    <t>PRO6537</t>
  </si>
  <si>
    <t>PRO2151</t>
  </si>
  <si>
    <t>PRO4096</t>
  </si>
  <si>
    <t>PRO7600</t>
  </si>
  <si>
    <t>PRO5451</t>
  </si>
  <si>
    <t>PRO1899</t>
  </si>
  <si>
    <t>PRO3233</t>
  </si>
  <si>
    <t>PRO8011</t>
  </si>
  <si>
    <t>PRO3955</t>
  </si>
  <si>
    <t>PRO4811</t>
  </si>
  <si>
    <t>PRO4117</t>
  </si>
  <si>
    <t>PRO9151</t>
  </si>
  <si>
    <t>PRO9014</t>
  </si>
  <si>
    <t>PRO7484</t>
  </si>
  <si>
    <t>PRO9931</t>
  </si>
  <si>
    <t>PRO9927</t>
  </si>
  <si>
    <t>PRO6961</t>
  </si>
  <si>
    <t>PRO1701</t>
  </si>
  <si>
    <t>PRO9868</t>
  </si>
  <si>
    <t>PRO9914</t>
  </si>
  <si>
    <t>PRO9142</t>
  </si>
  <si>
    <t>PRO2308</t>
  </si>
  <si>
    <t>PRO5647</t>
  </si>
  <si>
    <t>PRO4350</t>
  </si>
  <si>
    <t>PRO8404</t>
  </si>
  <si>
    <t>PRO4910</t>
  </si>
  <si>
    <t>PRO5308</t>
  </si>
  <si>
    <t>PRO5021</t>
  </si>
  <si>
    <t>PRO9182</t>
  </si>
  <si>
    <t>PRO9367</t>
  </si>
  <si>
    <t>PRO2814</t>
  </si>
  <si>
    <t>PRO4237</t>
  </si>
  <si>
    <t>PRO7326</t>
  </si>
  <si>
    <t>PRO8622</t>
  </si>
  <si>
    <t>PRO1140</t>
  </si>
  <si>
    <t>PRO9080</t>
  </si>
  <si>
    <t>PRO8591</t>
  </si>
  <si>
    <t>PRO9833</t>
  </si>
  <si>
    <t>PRO2865</t>
  </si>
  <si>
    <t>PRO8239</t>
  </si>
  <si>
    <t>PRO5223</t>
  </si>
  <si>
    <t>PRO5726</t>
  </si>
  <si>
    <t>PRO2596</t>
  </si>
  <si>
    <t>PRO9649</t>
  </si>
  <si>
    <t>PRO5890</t>
  </si>
  <si>
    <t>PRO7339</t>
  </si>
  <si>
    <t>PRO4067</t>
  </si>
  <si>
    <t>PRO2870</t>
  </si>
  <si>
    <t>PRO7005</t>
  </si>
  <si>
    <t>PRO2534</t>
  </si>
  <si>
    <t>PRO5696</t>
  </si>
  <si>
    <t>PRO8009</t>
  </si>
  <si>
    <t>PRO1406</t>
  </si>
  <si>
    <t>PRO8158</t>
  </si>
  <si>
    <t>PRO7664</t>
  </si>
  <si>
    <t>PRO9252</t>
  </si>
  <si>
    <t>PRO6270</t>
  </si>
  <si>
    <t>PRO9094</t>
  </si>
  <si>
    <t>PRO4969</t>
  </si>
  <si>
    <t>PRO9592</t>
  </si>
  <si>
    <t>PRO7942</t>
  </si>
  <si>
    <t>PRO2477</t>
  </si>
  <si>
    <t>PRO8907</t>
  </si>
  <si>
    <t>PRO5538</t>
  </si>
  <si>
    <t>PRO4531</t>
  </si>
  <si>
    <t>PRO7216</t>
  </si>
  <si>
    <t>PRO7840</t>
  </si>
  <si>
    <t>PRO7629</t>
  </si>
  <si>
    <t>PRO4156</t>
  </si>
  <si>
    <t>PRO5914</t>
  </si>
  <si>
    <t>PRO8697</t>
  </si>
  <si>
    <t>PRO6585</t>
  </si>
  <si>
    <t>PRO9121</t>
  </si>
  <si>
    <t>PRO6130</t>
  </si>
  <si>
    <t>PRO3902</t>
  </si>
  <si>
    <t>PRO6121</t>
  </si>
  <si>
    <t>PRO7078</t>
  </si>
  <si>
    <t>PRO1322</t>
  </si>
  <si>
    <t>PRO1405</t>
  </si>
  <si>
    <t>PRO3217</t>
  </si>
  <si>
    <t>PRO7618</t>
  </si>
  <si>
    <t>PRO1486</t>
  </si>
  <si>
    <t>PRO8352</t>
  </si>
  <si>
    <t>PRO2698</t>
  </si>
  <si>
    <t>PRO3836</t>
  </si>
  <si>
    <t>PRO7158</t>
  </si>
  <si>
    <t>PRO3647</t>
  </si>
  <si>
    <t>PRO8283</t>
  </si>
  <si>
    <t>PRO4838</t>
  </si>
  <si>
    <t>PRO6339</t>
  </si>
  <si>
    <t>PRO1967</t>
  </si>
  <si>
    <t>PRO2350</t>
  </si>
  <si>
    <t>PRO8970</t>
  </si>
  <si>
    <t>PRO6306</t>
  </si>
  <si>
    <t>PRO2599</t>
  </si>
  <si>
    <t>PRO1250</t>
  </si>
  <si>
    <t>PRO8273</t>
  </si>
  <si>
    <t>PRO9741</t>
  </si>
  <si>
    <t>PRO1959</t>
  </si>
  <si>
    <t>PRO9775</t>
  </si>
  <si>
    <t>PRO5954</t>
  </si>
  <si>
    <t>PRO8369</t>
  </si>
  <si>
    <t>PRO2903</t>
  </si>
  <si>
    <t>PRO3839</t>
  </si>
  <si>
    <t>PRO7880</t>
  </si>
  <si>
    <t>PRO6166</t>
  </si>
  <si>
    <t>PRO7148</t>
  </si>
  <si>
    <t>PRO5515</t>
  </si>
  <si>
    <t>PRO9261</t>
  </si>
  <si>
    <t>PRO4110</t>
  </si>
  <si>
    <t>PRO3916</t>
  </si>
  <si>
    <t>PRO1985</t>
  </si>
  <si>
    <t>PRO6375</t>
  </si>
  <si>
    <t>PRO5768</t>
  </si>
  <si>
    <t>PRO5742</t>
  </si>
  <si>
    <t>PRO3911</t>
  </si>
  <si>
    <t>PRO5671</t>
  </si>
  <si>
    <t>PRO5197</t>
  </si>
  <si>
    <t>PRO6689</t>
  </si>
  <si>
    <t>PRO4703</t>
  </si>
  <si>
    <t>PRO6575</t>
  </si>
  <si>
    <t>PRO2887</t>
  </si>
  <si>
    <t>PRO4034</t>
  </si>
  <si>
    <t>PRO7089</t>
  </si>
  <si>
    <t>PRO1577</t>
  </si>
  <si>
    <t>PRO9350</t>
  </si>
  <si>
    <t>PRO4618</t>
  </si>
  <si>
    <t>PRO9291</t>
  </si>
  <si>
    <t>PRO4821</t>
  </si>
  <si>
    <t>PRO4992</t>
  </si>
  <si>
    <t>PRO1262</t>
  </si>
  <si>
    <t>PRO7818</t>
  </si>
  <si>
    <t>PRO4884</t>
  </si>
  <si>
    <t>PRO3503</t>
  </si>
  <si>
    <t>PRO5117</t>
  </si>
  <si>
    <t>PRO4571</t>
  </si>
  <si>
    <t>PRO9381</t>
  </si>
  <si>
    <t>PRO3091</t>
  </si>
  <si>
    <t>PRO9331</t>
  </si>
  <si>
    <t>PRO5857</t>
  </si>
  <si>
    <t>PRO5093</t>
  </si>
  <si>
    <t>PRO1333</t>
  </si>
  <si>
    <t>PRO9376</t>
  </si>
  <si>
    <t>PRO5530</t>
  </si>
  <si>
    <t>PRO7607</t>
  </si>
  <si>
    <t>PRO6577</t>
  </si>
  <si>
    <t>PRO6686</t>
  </si>
  <si>
    <t>PRO9964</t>
  </si>
  <si>
    <t>PRO5184</t>
  </si>
  <si>
    <t>PRO9509</t>
  </si>
  <si>
    <t>PRO4371</t>
  </si>
  <si>
    <t>PRO2675</t>
  </si>
  <si>
    <t>PRO1078</t>
  </si>
  <si>
    <t>PRO4213</t>
  </si>
  <si>
    <t>PRO1409</t>
  </si>
  <si>
    <t>PRO7653</t>
  </si>
  <si>
    <t>PRO6582</t>
  </si>
  <si>
    <t>PRO3918</t>
  </si>
  <si>
    <t>PRO1618</t>
  </si>
  <si>
    <t>PRO6645</t>
  </si>
  <si>
    <t>PRO4990</t>
  </si>
  <si>
    <t>PRO9385</t>
  </si>
  <si>
    <t>PRO5016</t>
  </si>
  <si>
    <t>PRO1363</t>
  </si>
  <si>
    <t>PRO4764</t>
  </si>
  <si>
    <t>PRO8435</t>
  </si>
  <si>
    <t>PRO2172</t>
  </si>
  <si>
    <t>PRO6116</t>
  </si>
  <si>
    <t>PRO4074</t>
  </si>
  <si>
    <t>PRO6984</t>
  </si>
  <si>
    <t>PRO1221</t>
  </si>
  <si>
    <t>PRO3308</t>
  </si>
  <si>
    <t>PRO3613</t>
  </si>
  <si>
    <t>PRO7986</t>
  </si>
  <si>
    <t>PRO5737</t>
  </si>
  <si>
    <t>PRO9930</t>
  </si>
  <si>
    <t>PRO9820</t>
  </si>
  <si>
    <t>PRO5686</t>
  </si>
  <si>
    <t>PRO4835</t>
  </si>
  <si>
    <t>PRO6612</t>
  </si>
  <si>
    <t>PRO4809</t>
  </si>
  <si>
    <t>PRO6917</t>
  </si>
  <si>
    <t>PRO7237</t>
  </si>
  <si>
    <t>PRO6187</t>
  </si>
  <si>
    <t>PRO9961</t>
  </si>
  <si>
    <t>PRO1949</t>
  </si>
  <si>
    <t>PRO5798</t>
  </si>
  <si>
    <t>PRO2495</t>
  </si>
  <si>
    <t>PRO1910</t>
  </si>
  <si>
    <t>PRO5489</t>
  </si>
  <si>
    <t>PRO1862</t>
  </si>
  <si>
    <t>PRO6886</t>
  </si>
  <si>
    <t>PRO2578</t>
  </si>
  <si>
    <t>PRO3428</t>
  </si>
  <si>
    <t>PRO6523</t>
  </si>
  <si>
    <t>PRO8634</t>
  </si>
  <si>
    <t>PRO5958</t>
  </si>
  <si>
    <t>PRO3528</t>
  </si>
  <si>
    <t>PRO8917</t>
  </si>
  <si>
    <t>PRO6099</t>
  </si>
  <si>
    <t>PRO3082</t>
  </si>
  <si>
    <t>PRO5423</t>
  </si>
  <si>
    <t>PRO9678</t>
  </si>
  <si>
    <t>PRO7424</t>
  </si>
  <si>
    <t>PRO6567</t>
  </si>
  <si>
    <t>PRO1803</t>
  </si>
  <si>
    <t>PRO8620</t>
  </si>
  <si>
    <t>PRO4832</t>
  </si>
  <si>
    <t>PRO5633</t>
  </si>
  <si>
    <t>PRO7051</t>
  </si>
  <si>
    <t>PRO8216</t>
  </si>
  <si>
    <t>PRO3136</t>
  </si>
  <si>
    <t>PRO1968</t>
  </si>
  <si>
    <t>PRO2898</t>
  </si>
  <si>
    <t>PRO2558</t>
  </si>
  <si>
    <t>PRO5226</t>
  </si>
  <si>
    <t>PRO9078</t>
  </si>
  <si>
    <t>PRO4664</t>
  </si>
  <si>
    <t>PRO7120</t>
  </si>
  <si>
    <t>PRO3819</t>
  </si>
  <si>
    <t>PRO4103</t>
  </si>
  <si>
    <t>PRO7396</t>
  </si>
  <si>
    <t>PRO6658</t>
  </si>
  <si>
    <t>PRO5034</t>
  </si>
  <si>
    <t>PRO9763</t>
  </si>
  <si>
    <t>PRO8997</t>
  </si>
  <si>
    <t>PRO9671</t>
  </si>
  <si>
    <t>PRO1321</t>
  </si>
  <si>
    <t>PRO9625</t>
  </si>
  <si>
    <t>PRO8829</t>
  </si>
  <si>
    <t>PRO6258</t>
  </si>
  <si>
    <t>PRO8785</t>
  </si>
  <si>
    <t>PRO4474</t>
  </si>
  <si>
    <t>PRO5537</t>
  </si>
  <si>
    <t>PRO3932</t>
  </si>
  <si>
    <t>PRO6823</t>
  </si>
  <si>
    <t>PRO8790</t>
  </si>
  <si>
    <t>PRO1146</t>
  </si>
  <si>
    <t>PRO1143</t>
  </si>
  <si>
    <t>PRO9389</t>
  </si>
  <si>
    <t>PRO3630</t>
  </si>
  <si>
    <t>PRO4100</t>
  </si>
  <si>
    <t>PRO4775</t>
  </si>
  <si>
    <t>PRO6726</t>
  </si>
  <si>
    <t>PRO1002</t>
  </si>
  <si>
    <t>PRO6020</t>
  </si>
  <si>
    <t>PRO4686</t>
  </si>
  <si>
    <t>PRO5506</t>
  </si>
  <si>
    <t>PRO2263</t>
  </si>
  <si>
    <t>PRO1203</t>
  </si>
  <si>
    <t>PRO7648</t>
  </si>
  <si>
    <t>PRO4854</t>
  </si>
  <si>
    <t>PRO5665</t>
  </si>
  <si>
    <t>PRO4974</t>
  </si>
  <si>
    <t>PRO3842</t>
  </si>
  <si>
    <t>PRO2359</t>
  </si>
  <si>
    <t>PRO7568</t>
  </si>
  <si>
    <t>PRO1717</t>
  </si>
  <si>
    <t>PRO2160</t>
  </si>
  <si>
    <t>PRO9460</t>
  </si>
  <si>
    <t>PRO7767</t>
  </si>
  <si>
    <t>PRO6836</t>
  </si>
  <si>
    <t>PRO6870</t>
  </si>
  <si>
    <t>PRO5053</t>
  </si>
  <si>
    <t>PRO5050</t>
  </si>
  <si>
    <t>PRO5269</t>
  </si>
  <si>
    <t>PRO4645</t>
  </si>
  <si>
    <t>PRO3227</t>
  </si>
  <si>
    <t>PRO2436</t>
  </si>
  <si>
    <t>PRO7946</t>
  </si>
  <si>
    <t>PRO4045</t>
  </si>
  <si>
    <t>PRO5111</t>
  </si>
  <si>
    <t>PRO8205</t>
  </si>
  <si>
    <t>PRO5876</t>
  </si>
  <si>
    <t>PRO1490</t>
  </si>
  <si>
    <t>PRO3017</t>
  </si>
  <si>
    <t>PRO5813</t>
  </si>
  <si>
    <t>PRO8014</t>
  </si>
  <si>
    <t>PRO4509</t>
  </si>
  <si>
    <t>PRO5035</t>
  </si>
  <si>
    <t>PRO3135</t>
  </si>
  <si>
    <t>PRO2693</t>
  </si>
  <si>
    <t>PRO4112</t>
  </si>
  <si>
    <t>PRO3540</t>
  </si>
  <si>
    <t>PRO2986</t>
  </si>
  <si>
    <t>PRO3498</t>
  </si>
  <si>
    <t>PRO8596</t>
  </si>
  <si>
    <t>PRO4278</t>
  </si>
  <si>
    <t>PRO6578</t>
  </si>
  <si>
    <t>PRO5554</t>
  </si>
  <si>
    <t>PRO2505</t>
  </si>
  <si>
    <t>PRO6067</t>
  </si>
  <si>
    <t>PRO5706</t>
  </si>
  <si>
    <t>PRO6583</t>
  </si>
  <si>
    <t>PRO8906</t>
  </si>
  <si>
    <t>PRO3816</t>
  </si>
  <si>
    <t>PRO9558</t>
  </si>
  <si>
    <t>PRO1800</t>
  </si>
  <si>
    <t>PRO8598</t>
  </si>
  <si>
    <t>PRO3983</t>
  </si>
  <si>
    <t>PRO7554</t>
  </si>
  <si>
    <t>PRO2006</t>
  </si>
  <si>
    <t>PRO6222</t>
  </si>
  <si>
    <t>PRO8771</t>
  </si>
  <si>
    <t>PRO6143</t>
  </si>
  <si>
    <t>PRO1766</t>
  </si>
  <si>
    <t>PRO7536</t>
  </si>
  <si>
    <t>PRO3716</t>
  </si>
  <si>
    <t>PRO3763</t>
  </si>
  <si>
    <t>PRO9815</t>
  </si>
  <si>
    <t>PRO7298</t>
  </si>
  <si>
    <t>PRO2187</t>
  </si>
  <si>
    <t>PRO1546</t>
  </si>
  <si>
    <t>PRO2615</t>
  </si>
  <si>
    <t>PRO9040</t>
  </si>
  <si>
    <t>PRO2631</t>
  </si>
  <si>
    <t>PRO5652</t>
  </si>
  <si>
    <t>PRO6304</t>
  </si>
  <si>
    <t>PRO8005</t>
  </si>
  <si>
    <t>PRO2009</t>
  </si>
  <si>
    <t>PRO3084</t>
  </si>
  <si>
    <t>PRO9798</t>
  </si>
  <si>
    <t>PRO6145</t>
  </si>
  <si>
    <t>PRO3480</t>
  </si>
  <si>
    <t>PRO7071</t>
  </si>
  <si>
    <t>PRO8084</t>
  </si>
  <si>
    <t>PRO8470</t>
  </si>
  <si>
    <t>PRO7035</t>
  </si>
  <si>
    <t>PRO5680</t>
  </si>
  <si>
    <t>PRO1756</t>
  </si>
  <si>
    <t>PRO8706</t>
  </si>
  <si>
    <t>PRO5040</t>
  </si>
  <si>
    <t>PRO7174</t>
  </si>
  <si>
    <t>PRO1650</t>
  </si>
  <si>
    <t>PRO7229</t>
  </si>
  <si>
    <t>PRO4744</t>
  </si>
  <si>
    <t>PRO2437</t>
  </si>
  <si>
    <t>PRO3426</t>
  </si>
  <si>
    <t>PRO9532</t>
  </si>
  <si>
    <t>PRO1890</t>
  </si>
  <si>
    <t>PRO7589</t>
  </si>
  <si>
    <t>PRO4572</t>
  </si>
  <si>
    <t>PRO8048</t>
  </si>
  <si>
    <t>PRO3565</t>
  </si>
  <si>
    <t>PRO1275</t>
  </si>
  <si>
    <t>PRO2753</t>
  </si>
  <si>
    <t>PRO2309</t>
  </si>
  <si>
    <t>PRO9581</t>
  </si>
  <si>
    <t>PRO7881</t>
  </si>
  <si>
    <t>PRO6764</t>
  </si>
  <si>
    <t>PRO6170</t>
  </si>
  <si>
    <t>PRO7168</t>
  </si>
  <si>
    <t>PRO1279</t>
  </si>
  <si>
    <t>PRO4065</t>
  </si>
  <si>
    <t>PRO1311</t>
  </si>
  <si>
    <t>PRO4075</t>
  </si>
  <si>
    <t>PRO1162</t>
  </si>
  <si>
    <t>PRO9262</t>
  </si>
  <si>
    <t>PRO8156</t>
  </si>
  <si>
    <t>PRO6344</t>
  </si>
  <si>
    <t>PRO3730</t>
  </si>
  <si>
    <t>PRO8562</t>
  </si>
  <si>
    <t>PRO5666</t>
  </si>
  <si>
    <t>PRO1628</t>
  </si>
  <si>
    <t>PRO6786</t>
  </si>
  <si>
    <t>PRO5586</t>
  </si>
  <si>
    <t>PRO1227</t>
  </si>
  <si>
    <t>PRO5228</t>
  </si>
  <si>
    <t>PRO8363</t>
  </si>
  <si>
    <t>PRO9100</t>
  </si>
  <si>
    <t>PRO3018</t>
  </si>
  <si>
    <t>PRO9409</t>
  </si>
  <si>
    <t>PRO5048</t>
  </si>
  <si>
    <t>PRO2127</t>
  </si>
  <si>
    <t>PRO5377</t>
  </si>
  <si>
    <t>PRO4168</t>
  </si>
  <si>
    <t>PRO8946</t>
  </si>
  <si>
    <t>PRO7227</t>
  </si>
  <si>
    <t>PRO3773</t>
  </si>
  <si>
    <t>PRO4411</t>
  </si>
  <si>
    <t>PRO7049</t>
  </si>
  <si>
    <t>PRO7178</t>
  </si>
  <si>
    <t>PRO1751</t>
  </si>
  <si>
    <t>PRO7194</t>
  </si>
  <si>
    <t>PRO9955</t>
  </si>
  <si>
    <t>PRO7276</t>
  </si>
  <si>
    <t>PRO9580</t>
  </si>
  <si>
    <t>PRO1057</t>
  </si>
  <si>
    <t>PRO7754</t>
  </si>
  <si>
    <t>PRO8958</t>
  </si>
  <si>
    <t>PRO8567</t>
  </si>
  <si>
    <t>PRO5561</t>
  </si>
  <si>
    <t>PRO7359</t>
  </si>
  <si>
    <t>PRO1404</t>
  </si>
  <si>
    <t>PRO2431</t>
  </si>
  <si>
    <t>PRO1997</t>
  </si>
  <si>
    <t>PRO5314</t>
  </si>
  <si>
    <t>PRO3766</t>
  </si>
  <si>
    <t>PRO4830</t>
  </si>
  <si>
    <t>PRO3875</t>
  </si>
  <si>
    <t>PRO7033</t>
  </si>
  <si>
    <t>PRO9108</t>
  </si>
  <si>
    <t>PRO6468</t>
  </si>
  <si>
    <t>PRO6030</t>
  </si>
  <si>
    <t>PRO6193</t>
  </si>
  <si>
    <t>PRO5323</t>
  </si>
  <si>
    <t>PRO7310</t>
  </si>
  <si>
    <t>PRO2510</t>
  </si>
  <si>
    <t>PRO4337</t>
  </si>
  <si>
    <t>PRO7441</t>
  </si>
  <si>
    <t>PRO2354</t>
  </si>
  <si>
    <t>PRO5084</t>
  </si>
  <si>
    <t>PRO9144</t>
  </si>
  <si>
    <t>PRO4840</t>
  </si>
  <si>
    <t>PRO7268</t>
  </si>
  <si>
    <t>PRO9257</t>
  </si>
  <si>
    <t>PRO4603</t>
  </si>
  <si>
    <t>PRO9242</t>
  </si>
  <si>
    <t>PRO1715</t>
  </si>
  <si>
    <t>PRO1763</t>
  </si>
  <si>
    <t>PRO2756</t>
  </si>
  <si>
    <t>PRO3788</t>
  </si>
  <si>
    <t>PRO7220</t>
  </si>
  <si>
    <t>PRO8290</t>
  </si>
  <si>
    <t>PRO6521</t>
  </si>
  <si>
    <t>PRO9601</t>
  </si>
  <si>
    <t>PRO5475</t>
  </si>
  <si>
    <t>PRO1929</t>
  </si>
  <si>
    <t>PRO3618</t>
  </si>
  <si>
    <t>PRO9115</t>
  </si>
  <si>
    <t>PRO3207</t>
  </si>
  <si>
    <t>PRO2780</t>
  </si>
  <si>
    <t>PRO7374</t>
  </si>
  <si>
    <t>PRO4583</t>
  </si>
  <si>
    <t>PRO1348</t>
  </si>
  <si>
    <t>PRO5167</t>
  </si>
  <si>
    <t>PRO9854</t>
  </si>
  <si>
    <t>PRO9772</t>
  </si>
  <si>
    <t>PRO1083</t>
  </si>
  <si>
    <t>PRO1724</t>
  </si>
  <si>
    <t>PRO2059</t>
  </si>
  <si>
    <t>PRO1347</t>
  </si>
  <si>
    <t>PRO6469</t>
  </si>
  <si>
    <t>PRO7147</t>
  </si>
  <si>
    <t>PRO9208</t>
  </si>
  <si>
    <t>PRO6993</t>
  </si>
  <si>
    <t>PRO8546</t>
  </si>
  <si>
    <t>PRO5574</t>
  </si>
  <si>
    <t>PRO1291</t>
  </si>
  <si>
    <t>PRO6298</t>
  </si>
  <si>
    <t>PRO8177</t>
  </si>
  <si>
    <t>PRO8428</t>
  </si>
  <si>
    <t>PRO4265</t>
  </si>
  <si>
    <t>PRO7824</t>
  </si>
  <si>
    <t>PRO2572</t>
  </si>
  <si>
    <t>PRO7908</t>
  </si>
  <si>
    <t>PRO8096</t>
  </si>
  <si>
    <t>PRO1545</t>
  </si>
  <si>
    <t>PRO8947</t>
  </si>
  <si>
    <t>PRO5929</t>
  </si>
  <si>
    <t>PRO1700</t>
  </si>
  <si>
    <t>PRO5791</t>
  </si>
  <si>
    <t>PRO1284</t>
  </si>
  <si>
    <t>PRO4091</t>
  </si>
  <si>
    <t>PRO9408</t>
  </si>
  <si>
    <t>PRO5738</t>
  </si>
  <si>
    <t>PRO5312</t>
  </si>
  <si>
    <t>PRO4512</t>
  </si>
  <si>
    <t>PRO1621</t>
  </si>
  <si>
    <t>PRO3261</t>
  </si>
  <si>
    <t>PRO6673</t>
  </si>
  <si>
    <t>PRO5154</t>
  </si>
  <si>
    <t>PRO1053</t>
  </si>
  <si>
    <t>PRO8301</t>
  </si>
  <si>
    <t>PRO6948</t>
  </si>
  <si>
    <t>PRO1844</t>
  </si>
  <si>
    <t>PRO2857</t>
  </si>
  <si>
    <t>PRO7189</t>
  </si>
  <si>
    <t>PRO9785</t>
  </si>
  <si>
    <t>PRO9393</t>
  </si>
  <si>
    <t>PRO9084</t>
  </si>
  <si>
    <t>PRO1240</t>
  </si>
  <si>
    <t>PRO6694</t>
  </si>
  <si>
    <t>PRO9315</t>
  </si>
  <si>
    <t>PRO4206</t>
  </si>
  <si>
    <t>PRO6679</t>
  </si>
  <si>
    <t>PRO2802</t>
  </si>
  <si>
    <t>PRO2878</t>
  </si>
  <si>
    <t>PRO7027</t>
  </si>
  <si>
    <t>PRO5294</t>
  </si>
  <si>
    <t>PRO8759</t>
  </si>
  <si>
    <t>PRO5355</t>
  </si>
  <si>
    <t>PRO4535</t>
  </si>
  <si>
    <t>PRO6230</t>
  </si>
  <si>
    <t>PRO7526</t>
  </si>
  <si>
    <t>PRO6094</t>
  </si>
  <si>
    <t>PRO7733</t>
  </si>
  <si>
    <t>PRO2799</t>
  </si>
  <si>
    <t>PRO2102</t>
  </si>
  <si>
    <t>PRO6564</t>
  </si>
  <si>
    <t>PRO5001</t>
  </si>
  <si>
    <t>PRO6070</t>
  </si>
  <si>
    <t>PRO9569</t>
  </si>
  <si>
    <t>PRO8172</t>
  </si>
  <si>
    <t>PRO7894</t>
  </si>
  <si>
    <t>PRO4332</t>
  </si>
  <si>
    <t>PRO1940</t>
  </si>
  <si>
    <t>PRO4873</t>
  </si>
  <si>
    <t>PRO7451</t>
  </si>
  <si>
    <t>PRO2066</t>
  </si>
  <si>
    <t>PRO7214</t>
  </si>
  <si>
    <t>PRO4125</t>
  </si>
  <si>
    <t>PRO8836</t>
  </si>
  <si>
    <t>PRO1979</t>
  </si>
  <si>
    <t>PRO4547</t>
  </si>
  <si>
    <t>PRO6246</t>
  </si>
  <si>
    <t>PRO2406</t>
  </si>
  <si>
    <t>PRO4092</t>
  </si>
  <si>
    <t>PRO8682</t>
  </si>
  <si>
    <t>PRO9334</t>
  </si>
  <si>
    <t>PRO4736</t>
  </si>
  <si>
    <t>PRO8775</t>
  </si>
  <si>
    <t>PRO2269</t>
  </si>
  <si>
    <t>PRO2015</t>
  </si>
  <si>
    <t>PRO7936</t>
  </si>
  <si>
    <t>PRO3049</t>
  </si>
  <si>
    <t>PRO5676</t>
  </si>
  <si>
    <t>PRO5107</t>
  </si>
  <si>
    <t>PRO4192</t>
  </si>
  <si>
    <t>PRO5745</t>
  </si>
  <si>
    <t>PRO5937</t>
  </si>
  <si>
    <t>PRO3443</t>
  </si>
  <si>
    <t>PRO1294</t>
  </si>
  <si>
    <t>PRO3683</t>
  </si>
  <si>
    <t>PRO7962</t>
  </si>
  <si>
    <t>PRO7403</t>
  </si>
  <si>
    <t>PRO4438</t>
  </si>
  <si>
    <t>PRO8630</t>
  </si>
  <si>
    <t>PRO4365</t>
  </si>
  <si>
    <t>PRO8186</t>
  </si>
  <si>
    <t>PRO6532</t>
  </si>
  <si>
    <t>PRO9600</t>
  </si>
  <si>
    <t>PRO8856</t>
  </si>
  <si>
    <t>PRO4551</t>
  </si>
  <si>
    <t>PRO4771</t>
  </si>
  <si>
    <t>PRO5420</t>
  </si>
  <si>
    <t>PRO1552</t>
  </si>
  <si>
    <t>PRO8508</t>
  </si>
  <si>
    <t>PRO7810</t>
  </si>
  <si>
    <t>PRO5047</t>
  </si>
  <si>
    <t>PRO1165</t>
  </si>
  <si>
    <t>PRO1454</t>
  </si>
  <si>
    <t>PRO9758</t>
  </si>
  <si>
    <t>PRO8236</t>
  </si>
  <si>
    <t>PRO5307</t>
  </si>
  <si>
    <t>PRO3740</t>
  </si>
  <si>
    <t>PRO6269</t>
  </si>
  <si>
    <t>PRO6647</t>
  </si>
  <si>
    <t>PRO5162</t>
  </si>
  <si>
    <t>PRO3886</t>
  </si>
  <si>
    <t>PRO7950</t>
  </si>
  <si>
    <t>PRO5291</t>
  </si>
  <si>
    <t>PRO1138</t>
  </si>
  <si>
    <t>PRO5522</t>
  </si>
  <si>
    <t>PRO4876</t>
  </si>
  <si>
    <t>PRO8399</t>
  </si>
  <si>
    <t>PRO9780</t>
  </si>
  <si>
    <t>PRO6308</t>
  </si>
  <si>
    <t>PRO5201</t>
  </si>
  <si>
    <t>PRO3224</t>
  </si>
  <si>
    <t>PRO3510</t>
  </si>
  <si>
    <t>PRO6785</t>
  </si>
  <si>
    <t>PRO9757</t>
  </si>
  <si>
    <t>PRO6330</t>
  </si>
  <si>
    <t>PRO1106</t>
  </si>
  <si>
    <t>PRO5339</t>
  </si>
  <si>
    <t>PRO5656</t>
  </si>
  <si>
    <t>PRO3657</t>
  </si>
  <si>
    <t>PRO6520</t>
  </si>
  <si>
    <t>PRO8998</t>
  </si>
  <si>
    <t>PRO7257</t>
  </si>
  <si>
    <t>PRO6451</t>
  </si>
  <si>
    <t>PRO7177</t>
  </si>
  <si>
    <t>PRO1914</t>
  </si>
  <si>
    <t>PRO1102</t>
  </si>
  <si>
    <t>PRO2546</t>
  </si>
  <si>
    <t>PRO7114</t>
  </si>
  <si>
    <t>PRO7624</t>
  </si>
  <si>
    <t>PRO3963</t>
  </si>
  <si>
    <t>PRO5609</t>
  </si>
  <si>
    <t>PRO1369</t>
  </si>
  <si>
    <t>PRO8693</t>
  </si>
  <si>
    <t>PRO8310</t>
  </si>
  <si>
    <t>PRO3015</t>
  </si>
  <si>
    <t>PRO9401</t>
  </si>
  <si>
    <t>PRO3921</t>
  </si>
  <si>
    <t>PRO3685</t>
  </si>
  <si>
    <t>PRO6257</t>
  </si>
  <si>
    <t>PRO6730</t>
  </si>
  <si>
    <t>PRO7293</t>
  </si>
  <si>
    <t>PRO7468</t>
  </si>
  <si>
    <t>PRO6722</t>
  </si>
  <si>
    <t>PRO6820</t>
  </si>
  <si>
    <t>PRO5838</t>
  </si>
  <si>
    <t>PRO2700</t>
  </si>
  <si>
    <t>PRO1282</t>
  </si>
  <si>
    <t>PRO4471</t>
  </si>
  <si>
    <t>PRO9717</t>
  </si>
  <si>
    <t>PRO6705</t>
  </si>
  <si>
    <t>PRO8944</t>
  </si>
  <si>
    <t>PRO4013</t>
  </si>
  <si>
    <t>PRO6680</t>
  </si>
  <si>
    <t>PRO5662</t>
  </si>
  <si>
    <t>PRO3869</t>
  </si>
  <si>
    <t>PRO3131</t>
  </si>
  <si>
    <t>PRO5801</t>
  </si>
  <si>
    <t>PRO4902</t>
  </si>
  <si>
    <t>PRO7707</t>
  </si>
  <si>
    <t>PRO4527</t>
  </si>
  <si>
    <t>PRO9767</t>
  </si>
  <si>
    <t>PRO6728</t>
  </si>
  <si>
    <t>PRO9738</t>
  </si>
  <si>
    <t>PRO3374</t>
  </si>
  <si>
    <t>PRO8047</t>
  </si>
  <si>
    <t>PRO5722</t>
  </si>
  <si>
    <t>PRO5846</t>
  </si>
  <si>
    <t>PRO4718</t>
  </si>
  <si>
    <t>PRO7545</t>
  </si>
  <si>
    <t>PRO8833</t>
  </si>
  <si>
    <t>PRO2013</t>
  </si>
  <si>
    <t>PRO1533</t>
  </si>
  <si>
    <t>PRO2498</t>
  </si>
  <si>
    <t>PRO5655</t>
  </si>
  <si>
    <t>PRO4316</t>
  </si>
  <si>
    <t>PRO8325</t>
  </si>
  <si>
    <t>PRO8692</t>
  </si>
  <si>
    <t>PRO8973</t>
  </si>
  <si>
    <t>PRO2519</t>
  </si>
  <si>
    <t>PRO2161</t>
  </si>
  <si>
    <t>PRO9328</t>
  </si>
  <si>
    <t>PRO4763</t>
  </si>
  <si>
    <t>PRO1484</t>
  </si>
  <si>
    <t>PRO3822</t>
  </si>
  <si>
    <t>PRO8652</t>
  </si>
  <si>
    <t>PRO4142</t>
  </si>
  <si>
    <t>PRO1214</t>
  </si>
  <si>
    <t>PRO9991</t>
  </si>
  <si>
    <t>PRO6623</t>
  </si>
  <si>
    <t>PRO2882</t>
  </si>
  <si>
    <t>PRO4200</t>
  </si>
  <si>
    <t>PRO9861</t>
  </si>
  <si>
    <t>PRO8337</t>
  </si>
  <si>
    <t>PRO1593</t>
  </si>
  <si>
    <t>PRO6413</t>
  </si>
  <si>
    <t>PRO3323</t>
  </si>
  <si>
    <t>PRO8618</t>
  </si>
  <si>
    <t>PRO3888</t>
  </si>
  <si>
    <t>PRO2842</t>
  </si>
  <si>
    <t>PRO5125</t>
  </si>
  <si>
    <t>PRO1596</t>
  </si>
  <si>
    <t>PRO7206</t>
  </si>
  <si>
    <t>PRO1588</t>
  </si>
  <si>
    <t>PRO5396</t>
  </si>
  <si>
    <t>PRO9970</t>
  </si>
  <si>
    <t>PRO6176</t>
  </si>
  <si>
    <t>PRO8271</t>
  </si>
  <si>
    <t>PRO1126</t>
  </si>
  <si>
    <t>PRO8572</t>
  </si>
  <si>
    <t>PRO7061</t>
  </si>
  <si>
    <t>PRO6354</t>
  </si>
  <si>
    <t>PRO4419</t>
  </si>
  <si>
    <t>PRO4806</t>
  </si>
  <si>
    <t>PRO5693</t>
  </si>
  <si>
    <t>PRO3995</t>
  </si>
  <si>
    <t>PRO6031</t>
  </si>
  <si>
    <t>PRO2764</t>
  </si>
  <si>
    <t>PRO7926</t>
  </si>
  <si>
    <t>PRO6869</t>
  </si>
  <si>
    <t>PRO5434</t>
  </si>
  <si>
    <t>PRO3266</t>
  </si>
  <si>
    <t>PRO6386</t>
  </si>
  <si>
    <t>PRO1258</t>
  </si>
  <si>
    <t>PRO3518</t>
  </si>
  <si>
    <t>PRO5474</t>
  </si>
  <si>
    <t>PRO2993</t>
  </si>
  <si>
    <t>PRO3486</t>
  </si>
  <si>
    <t>PRO7640</t>
  </si>
  <si>
    <t>PRO1501</t>
  </si>
  <si>
    <t>PRO1395</t>
  </si>
  <si>
    <t>PRO6595</t>
  </si>
  <si>
    <t>PRO4166</t>
  </si>
  <si>
    <t>PRO3463</t>
  </si>
  <si>
    <t>PRO4144</t>
  </si>
  <si>
    <t>PRO2305</t>
  </si>
  <si>
    <t>PRO8689</t>
  </si>
  <si>
    <t>PRO4980</t>
  </si>
  <si>
    <t>PRO5809</t>
  </si>
  <si>
    <t>PRO7877</t>
  </si>
  <si>
    <t>PRO4878</t>
  </si>
  <si>
    <t>PRO6904</t>
  </si>
  <si>
    <t>PRO8217</t>
  </si>
  <si>
    <t>PRO9830</t>
  </si>
  <si>
    <t>PRO1241</t>
  </si>
  <si>
    <t>PRO8495</t>
  </si>
  <si>
    <t>PRO8335</t>
  </si>
  <si>
    <t>PRO7383</t>
  </si>
  <si>
    <t>PRO6792</t>
  </si>
  <si>
    <t>PRO7440</t>
  </si>
  <si>
    <t>PRO4871</t>
  </si>
  <si>
    <t>PRO8611</t>
  </si>
  <si>
    <t>PRO7696</t>
  </si>
  <si>
    <t>PRO2894</t>
  </si>
  <si>
    <t>PRO5700</t>
  </si>
  <si>
    <t>PRO8468</t>
  </si>
  <si>
    <t>PRO1912</t>
  </si>
  <si>
    <t>PRO3344</t>
  </si>
  <si>
    <t>PRO8486</t>
  </si>
  <si>
    <t>PRO6556</t>
  </si>
  <si>
    <t>PRO2242</t>
  </si>
  <si>
    <t>PRO9056</t>
  </si>
  <si>
    <t>PRO6660</t>
  </si>
  <si>
    <t>PRO3199</t>
  </si>
  <si>
    <t>PRO5008</t>
  </si>
  <si>
    <t>PRO2953</t>
  </si>
  <si>
    <t>PRO6199</t>
  </si>
  <si>
    <t>PRO5185</t>
  </si>
  <si>
    <t>PRO1551</t>
  </si>
  <si>
    <t>PRO6236</t>
  </si>
  <si>
    <t>PRO8128</t>
  </si>
  <si>
    <t>PRO8668</t>
  </si>
  <si>
    <t>PRO5347</t>
  </si>
  <si>
    <t>PRO4896</t>
  </si>
  <si>
    <t>PRO7979</t>
  </si>
  <si>
    <t>PRO5088</t>
  </si>
  <si>
    <t>PRO8440</t>
  </si>
  <si>
    <t>PRO7449</t>
  </si>
  <si>
    <t>PRO7330</t>
  </si>
  <si>
    <t>PRO8678</t>
  </si>
  <si>
    <t>PRO1211</t>
  </si>
  <si>
    <t>PRO1132</t>
  </si>
  <si>
    <t>PRO3896</t>
  </si>
  <si>
    <t>PRO2527</t>
  </si>
  <si>
    <t>PRO7516</t>
  </si>
  <si>
    <t>PRO3682</t>
  </si>
  <si>
    <t>PRO5622</t>
  </si>
  <si>
    <t>PRO3646</t>
  </si>
  <si>
    <t>PRO5022</t>
  </si>
  <si>
    <t>PRO3429</t>
  </si>
  <si>
    <t>PRO7771</t>
  </si>
  <si>
    <t>PRO4880</t>
  </si>
  <si>
    <t>PRO6361</t>
  </si>
  <si>
    <t>PRO3485</t>
  </si>
  <si>
    <t>PRO7021</t>
  </si>
  <si>
    <t>PRO5727</t>
  </si>
  <si>
    <t>PRO2559</t>
  </si>
  <si>
    <t>PRO2786</t>
  </si>
  <si>
    <t>PRO1134</t>
  </si>
  <si>
    <t>PRO5552</t>
  </si>
  <si>
    <t>PRO5410</t>
  </si>
  <si>
    <t>PRO3211</t>
  </si>
  <si>
    <t>PRO1837</t>
  </si>
  <si>
    <t>PRO4496</t>
  </si>
  <si>
    <t>PRO5218</t>
  </si>
  <si>
    <t>PRO6466</t>
  </si>
  <si>
    <t>PRO9934</t>
  </si>
  <si>
    <t>PRO5288</t>
  </si>
  <si>
    <t>PRO6712</t>
  </si>
  <si>
    <t>PRO4347</t>
  </si>
  <si>
    <t>PRO9575</t>
  </si>
  <si>
    <t>PRO5405</t>
  </si>
  <si>
    <t>PRO1021</t>
  </si>
  <si>
    <t>PRO5500</t>
  </si>
  <si>
    <t>PRO4070</t>
  </si>
  <si>
    <t>PRO7989</t>
  </si>
  <si>
    <t>PRO3287</t>
  </si>
  <si>
    <t>PRO3797</t>
  </si>
  <si>
    <t>PRO9756</t>
  </si>
  <si>
    <t>PRO3163</t>
  </si>
  <si>
    <t>PRO3460</t>
  </si>
  <si>
    <t>PRO7296</t>
  </si>
  <si>
    <t>PRO6201</t>
  </si>
  <si>
    <t>PRO8152</t>
  </si>
  <si>
    <t>PRO2037</t>
  </si>
  <si>
    <t>PRO7430</t>
  </si>
  <si>
    <t>PRO6949</t>
  </si>
  <si>
    <t>PRO4047</t>
  </si>
  <si>
    <t>PRO1647</t>
  </si>
  <si>
    <t>PRO5227</t>
  </si>
  <si>
    <t>PRO8646</t>
  </si>
  <si>
    <t>PRO7474</t>
  </si>
  <si>
    <t>PRO6626</t>
  </si>
  <si>
    <t>PRO2453</t>
  </si>
  <si>
    <t>PRO8388</t>
  </si>
  <si>
    <t>PRO1523</t>
  </si>
  <si>
    <t>PRO7906</t>
  </si>
  <si>
    <t>PRO8845</t>
  </si>
  <si>
    <t>PRO1175</t>
  </si>
  <si>
    <t>PRO3993</t>
  </si>
  <si>
    <t>PRO6896</t>
  </si>
  <si>
    <t>PRO7595</t>
  </si>
  <si>
    <t>PRO4867</t>
  </si>
  <si>
    <t>PRO3943</t>
  </si>
  <si>
    <t>PRO3408</t>
  </si>
  <si>
    <t>PRO9148</t>
  </si>
  <si>
    <t>PRO7145</t>
  </si>
  <si>
    <t>PRO8411</t>
  </si>
  <si>
    <t>PRO9032</t>
  </si>
  <si>
    <t>PRO3474</t>
  </si>
  <si>
    <t>PRO1066</t>
  </si>
  <si>
    <t>PRO7496</t>
  </si>
  <si>
    <t>PRO5289</t>
  </si>
  <si>
    <t>PRO3471</t>
  </si>
  <si>
    <t>PRO5888</t>
  </si>
  <si>
    <t>PRO9576</t>
  </si>
  <si>
    <t>PRO7037</t>
  </si>
  <si>
    <t>PRO3394</t>
  </si>
  <si>
    <t>PRO9450</t>
  </si>
  <si>
    <t>PRO5948</t>
  </si>
  <si>
    <t>PRO6392</t>
  </si>
  <si>
    <t>PRO7929</t>
  </si>
  <si>
    <t>PRO8863</t>
  </si>
  <si>
    <t>PRO6054</t>
  </si>
  <si>
    <t>PRO7297</t>
  </si>
  <si>
    <t>PRO1980</t>
  </si>
  <si>
    <t>PRO3784</t>
  </si>
  <si>
    <t>PRO6459</t>
  </si>
  <si>
    <t>PRO5595</t>
  </si>
  <si>
    <t>PRO3202</t>
  </si>
  <si>
    <t>PRO4795</t>
  </si>
  <si>
    <t>PRO7100</t>
  </si>
  <si>
    <t>PRO1580</t>
  </si>
  <si>
    <t>PRO9362</t>
  </si>
  <si>
    <t>PRO9864</t>
  </si>
  <si>
    <t>PRO2695</t>
  </si>
  <si>
    <t>PRO6424</t>
  </si>
  <si>
    <t>PRO2159</t>
  </si>
  <si>
    <t>PRO7431</t>
  </si>
  <si>
    <t>PRO3349</t>
  </si>
  <si>
    <t>PRO6156</t>
  </si>
  <si>
    <t>PRO1139</t>
  </si>
  <si>
    <t>PRO5591</t>
  </si>
  <si>
    <t>PRO2749</t>
  </si>
  <si>
    <t>PRO9454</t>
  </si>
  <si>
    <t>PRO2363</t>
  </si>
  <si>
    <t>PRO7457</t>
  </si>
  <si>
    <t>PRO6968</t>
  </si>
  <si>
    <t>PRO6573</t>
  </si>
  <si>
    <t>PRO8299</t>
  </si>
  <si>
    <t>PRO1947</t>
  </si>
  <si>
    <t>PRO7923</t>
  </si>
  <si>
    <t>PRO4288</t>
  </si>
  <si>
    <t>PRO3703</t>
  </si>
  <si>
    <t>PRO1569</t>
  </si>
  <si>
    <t>PRO9159</t>
  </si>
  <si>
    <t>PRO6209</t>
  </si>
  <si>
    <t>PRO2410</t>
  </si>
  <si>
    <t>PRO9065</t>
  </si>
  <si>
    <t>PRO9794</t>
  </si>
  <si>
    <t>PRO6155</t>
  </si>
  <si>
    <t>PRO7645</t>
  </si>
  <si>
    <t>PRO3007</t>
  </si>
  <si>
    <t>PRO7685</t>
  </si>
  <si>
    <t>PRO7907</t>
  </si>
  <si>
    <t>PRO9994</t>
  </si>
  <si>
    <t>PRO2705</t>
  </si>
  <si>
    <t>PRO5350</t>
  </si>
  <si>
    <t>PRO5555</t>
  </si>
  <si>
    <t>PRO2068</t>
  </si>
  <si>
    <t>PRO1726</t>
  </si>
  <si>
    <t>PRO4502</t>
  </si>
  <si>
    <t>PRO1783</t>
  </si>
  <si>
    <t>PRO8788</t>
  </si>
  <si>
    <t>PRO2792</t>
  </si>
  <si>
    <t>PRO5383</t>
  </si>
  <si>
    <t>PRO7902</t>
  </si>
  <si>
    <t>PRO1705</t>
  </si>
  <si>
    <t>PRO3829</t>
  </si>
  <si>
    <t>PRO8345</t>
  </si>
  <si>
    <t>PRO2719</t>
  </si>
  <si>
    <t>PRO2169</t>
  </si>
  <si>
    <t>PRO1288</t>
  </si>
  <si>
    <t>PRO5990</t>
  </si>
  <si>
    <t>PRO1129</t>
  </si>
  <si>
    <t>PRO5372</t>
  </si>
  <si>
    <t>PRO6415</t>
  </si>
  <si>
    <t>PRO5690</t>
  </si>
  <si>
    <t>PRO6522</t>
  </si>
  <si>
    <t>PRO2702</t>
  </si>
  <si>
    <t>PRO1158</t>
  </si>
  <si>
    <t>PRO4131</t>
  </si>
  <si>
    <t>PRO4231</t>
  </si>
  <si>
    <t>PRO1984</t>
  </si>
  <si>
    <t>PRO5713</t>
  </si>
  <si>
    <t>PRO7729</t>
  </si>
  <si>
    <t>PRO9906</t>
  </si>
  <si>
    <t>PRO5965</t>
  </si>
  <si>
    <t>PRO9608</t>
  </si>
  <si>
    <t>PRO4934</t>
  </si>
  <si>
    <t>PRO3201</t>
  </si>
  <si>
    <t>PRO1917</t>
  </si>
  <si>
    <t>PRO4803</t>
  </si>
  <si>
    <t>PRO5156</t>
  </si>
  <si>
    <t>PRO6661</t>
  </si>
  <si>
    <t>PRO4357</t>
  </si>
  <si>
    <t>PRO1051</t>
  </si>
  <si>
    <t>PRO5112</t>
  </si>
  <si>
    <t>PRO9841</t>
  </si>
  <si>
    <t>PRO2235</t>
  </si>
  <si>
    <t>PRO9447</t>
  </si>
  <si>
    <t>PRO8549</t>
  </si>
  <si>
    <t>PRO6028</t>
  </si>
  <si>
    <t>PRO4218</t>
  </si>
  <si>
    <t>PRO6144</t>
  </si>
  <si>
    <t>PRO3917</t>
  </si>
  <si>
    <t>PRO3542</t>
  </si>
  <si>
    <t>PRO4269</t>
  </si>
  <si>
    <t>PRO6717</t>
  </si>
  <si>
    <t>PRO3223</t>
  </si>
  <si>
    <t>PRO4710</t>
  </si>
  <si>
    <t>PRO7499</t>
  </si>
  <si>
    <t>PRO6721</t>
  </si>
  <si>
    <t>PRO2055</t>
  </si>
  <si>
    <t>PRO1195</t>
  </si>
  <si>
    <t>PRO9124</t>
  </si>
  <si>
    <t>PRO8244</t>
  </si>
  <si>
    <t>PRO3573</t>
  </si>
  <si>
    <t>PRO9197</t>
  </si>
  <si>
    <t>PRO3358</t>
  </si>
  <si>
    <t>PRO2490</t>
  </si>
  <si>
    <t>PRO9852</t>
  </si>
  <si>
    <t>PRO4445</t>
  </si>
  <si>
    <t>PRO4293</t>
  </si>
  <si>
    <t>PRO3641</t>
  </si>
  <si>
    <t>PRO5187</t>
  </si>
  <si>
    <t>PRO5101</t>
  </si>
  <si>
    <t>PRO1422</t>
  </si>
  <si>
    <t>PRO1774</t>
  </si>
  <si>
    <t>PRO8157</t>
  </si>
  <si>
    <t>PRO6247</t>
  </si>
  <si>
    <t>PRO1424</t>
  </si>
  <si>
    <t>PRO4155</t>
  </si>
  <si>
    <t>PRO4078</t>
  </si>
  <si>
    <t>PRO6347</t>
  </si>
  <si>
    <t>PRO5445</t>
  </si>
  <si>
    <t>PRO7081</t>
  </si>
  <si>
    <t>PRO3649</t>
  </si>
  <si>
    <t>PRO3534</t>
  </si>
  <si>
    <t>PRO7197</t>
  </si>
  <si>
    <t>PRO2324</t>
  </si>
  <si>
    <t>PRO3791</t>
  </si>
  <si>
    <t>PRO4395</t>
  </si>
  <si>
    <t>PRO2541</t>
  </si>
  <si>
    <t>PRO8876</t>
  </si>
  <si>
    <t>PRO8644</t>
  </si>
  <si>
    <t>PRO7205</t>
  </si>
  <si>
    <t>PRO3041</t>
  </si>
  <si>
    <t>PRO9168</t>
  </si>
  <si>
    <t>PRO9189</t>
  </si>
  <si>
    <t>PRO1602</t>
  </si>
  <si>
    <t>PRO6420</t>
  </si>
  <si>
    <t>PRO5325</t>
  </si>
  <si>
    <t>PRO6716</t>
  </si>
  <si>
    <t>PRO9624</t>
  </si>
  <si>
    <t>PRO5174</t>
  </si>
  <si>
    <t>PRO6320</t>
  </si>
  <si>
    <t>PRO5593</t>
  </si>
  <si>
    <t>PRO4989</t>
  </si>
  <si>
    <t>PRO3945</t>
  </si>
  <si>
    <t>PRO7008</t>
  </si>
  <si>
    <t>PRO3671</t>
  </si>
  <si>
    <t>PRO1462</t>
  </si>
  <si>
    <t>PRO9593</t>
  </si>
  <si>
    <t>PRO7022</t>
  </si>
  <si>
    <t>PRO7872</t>
  </si>
  <si>
    <t>PRO6092</t>
  </si>
  <si>
    <t>PRO7129</t>
  </si>
  <si>
    <t>PRO9359</t>
  </si>
  <si>
    <t>PRO9143</t>
  </si>
  <si>
    <t>PRO5043</t>
  </si>
  <si>
    <t>PRO9960</t>
  </si>
  <si>
    <t>PRO5763</t>
  </si>
  <si>
    <t>PRO5831</t>
  </si>
  <si>
    <t>PRO6783</t>
  </si>
  <si>
    <t>PRO8414</t>
  </si>
  <si>
    <t>PRO6664</t>
  </si>
  <si>
    <t>PRO1847</t>
  </si>
  <si>
    <t>PRO2765</t>
  </si>
  <si>
    <t>PRO3925</t>
  </si>
  <si>
    <t>PRO4458</t>
  </si>
  <si>
    <t>PRO2494</t>
  </si>
  <si>
    <t>PRO9752</t>
  </si>
  <si>
    <t>PRO2994</t>
  </si>
  <si>
    <t>PRO7552</t>
  </si>
  <si>
    <t>PRO4113</t>
  </si>
  <si>
    <t>PRO9551</t>
  </si>
  <si>
    <t>PRO6892</t>
  </si>
  <si>
    <t>PRO5024</t>
  </si>
  <si>
    <t>PRO7557</t>
  </si>
  <si>
    <t>PRO3197</t>
  </si>
  <si>
    <t>PRO3692</t>
  </si>
  <si>
    <t>PRO6265</t>
  </si>
  <si>
    <t>PRO4312</t>
  </si>
  <si>
    <t>PRO9998</t>
  </si>
  <si>
    <t>PRO9721</t>
  </si>
  <si>
    <t>PRO2111</t>
  </si>
  <si>
    <t>PRO1123</t>
  </si>
  <si>
    <t>PRO7611</t>
  </si>
  <si>
    <t>PRO4108</t>
  </si>
  <si>
    <t>PRO4834</t>
  </si>
  <si>
    <t>PRO6816</t>
  </si>
  <si>
    <t>PRO1728</t>
  </si>
  <si>
    <t>PRO8502</t>
  </si>
  <si>
    <t>PRO3100</t>
  </si>
  <si>
    <t>PRO4314</t>
  </si>
  <si>
    <t>PRO3348</t>
  </si>
  <si>
    <t>PRO2979</t>
  </si>
  <si>
    <t>PRO7751</t>
  </si>
  <si>
    <t>PRO3397</t>
  </si>
  <si>
    <t>PRO3780</t>
  </si>
  <si>
    <t>PRO2998</t>
  </si>
  <si>
    <t>PRO5946</t>
  </si>
  <si>
    <t>PRO3670</t>
  </si>
  <si>
    <t>PRO7968</t>
  </si>
  <si>
    <t>PRO3741</t>
  </si>
  <si>
    <t>PRO3205</t>
  </si>
  <si>
    <t>PRO3356</t>
  </si>
  <si>
    <t>PRO8614</t>
  </si>
  <si>
    <t>PRO5333</t>
  </si>
  <si>
    <t>PRO7421</t>
  </si>
  <si>
    <t>PRO4175</t>
  </si>
  <si>
    <t>PRO3817</t>
  </si>
  <si>
    <t>PRO2097</t>
  </si>
  <si>
    <t>PRO2830</t>
  </si>
  <si>
    <t>PRO4855</t>
  </si>
  <si>
    <t>PRO5126</t>
  </si>
  <si>
    <t>PRO3642</t>
  </si>
  <si>
    <t>PRO3996</t>
  </si>
  <si>
    <t>PRO5822</t>
  </si>
  <si>
    <t>PRO4123</t>
  </si>
  <si>
    <t>PRO1259</t>
  </si>
  <si>
    <t>PRO8040</t>
  </si>
  <si>
    <t>PRO2116</t>
  </si>
  <si>
    <t>PRO7266</t>
  </si>
  <si>
    <t>PRO4741</t>
  </si>
  <si>
    <t>PRO3936</t>
  </si>
  <si>
    <t>PRO2390</t>
  </si>
  <si>
    <t>PRO8810</t>
  </si>
  <si>
    <t>PRO3633</t>
  </si>
  <si>
    <t>PRO8831</t>
  </si>
  <si>
    <t>PRO1544</t>
  </si>
  <si>
    <t>PRO4755</t>
  </si>
  <si>
    <t>PRO4929</t>
  </si>
  <si>
    <t>PRO6962</t>
  </si>
  <si>
    <t>PRO7238</t>
  </si>
  <si>
    <t>PRO6301</t>
  </si>
  <si>
    <t>PRO4586</t>
  </si>
  <si>
    <t>PRO7597</t>
  </si>
  <si>
    <t>PRO7675</t>
  </si>
  <si>
    <t>PRO2144</t>
  </si>
  <si>
    <t>PRO5578</t>
  </si>
  <si>
    <t>PRO6309</t>
  </si>
  <si>
    <t>PRO3794</t>
  </si>
  <si>
    <t>PRO4336</t>
  </si>
  <si>
    <t>PRO3055</t>
  </si>
  <si>
    <t>PRO4243</t>
  </si>
  <si>
    <t>PRO6134</t>
  </si>
  <si>
    <t>PRO8501</t>
  </si>
  <si>
    <t>PRO9361</t>
  </si>
  <si>
    <t>PRO7390</t>
  </si>
  <si>
    <t>PRO9983</t>
  </si>
  <si>
    <t>PRO5983</t>
  </si>
  <si>
    <t>PRO7548</t>
  </si>
  <si>
    <t>PRO4121</t>
  </si>
  <si>
    <t>PRO7360</t>
  </si>
  <si>
    <t>PRO2677</t>
  </si>
  <si>
    <t>PRO5861</t>
  </si>
  <si>
    <t>PRO5729</t>
  </si>
  <si>
    <t>PRO5872</t>
  </si>
  <si>
    <t>PRO4490</t>
  </si>
  <si>
    <t>PRO3681</t>
  </si>
  <si>
    <t>PRO6127</t>
  </si>
  <si>
    <t>PRO4953</t>
  </si>
  <si>
    <t>PRO8657</t>
  </si>
  <si>
    <t>PRO2934</t>
  </si>
  <si>
    <t>PRO9390</t>
  </si>
  <si>
    <t>PRO3990</t>
  </si>
  <si>
    <t>PRO1515</t>
  </si>
  <si>
    <t>PRO9324</t>
  </si>
  <si>
    <t>PRO5820</t>
  </si>
  <si>
    <t>PRO4230</t>
  </si>
  <si>
    <t>PRO8323</t>
  </si>
  <si>
    <t>PRO1990</t>
  </si>
  <si>
    <t>PRO8886</t>
  </si>
  <si>
    <t>PRO3157</t>
  </si>
  <si>
    <t>PRO4850</t>
  </si>
  <si>
    <t>PRO1015</t>
  </si>
  <si>
    <t>PRO8628</t>
  </si>
  <si>
    <t>PRO5442</t>
  </si>
  <si>
    <t>PRO1356</t>
  </si>
  <si>
    <t>PRO4497</t>
  </si>
  <si>
    <t>PRO3898</t>
  </si>
  <si>
    <t>PRO3464</t>
  </si>
  <si>
    <t>PRO7747</t>
  </si>
  <si>
    <t>PRO3436</t>
  </si>
  <si>
    <t>PRO9289</t>
  </si>
  <si>
    <t>PRO7882</t>
  </si>
  <si>
    <t>PRO7404</t>
  </si>
  <si>
    <t>PRO2356</t>
  </si>
  <si>
    <t>PRO1725</t>
  </si>
  <si>
    <t>PRO8458</t>
  </si>
  <si>
    <t>PRO5065</t>
  </si>
  <si>
    <t>PRO6619</t>
  </si>
  <si>
    <t>PRO6929</t>
  </si>
  <si>
    <t>PRO9161</t>
  </si>
  <si>
    <t>PRO1595</t>
  </si>
  <si>
    <t>PRO5728</t>
  </si>
  <si>
    <t>PRO2320</t>
  </si>
  <si>
    <t>PRO4793</t>
  </si>
  <si>
    <t>PRO5878</t>
  </si>
  <si>
    <t>PRO4104</t>
  </si>
  <si>
    <t>PRO9170</t>
  </si>
  <si>
    <t>PRO3115</t>
  </si>
  <si>
    <t>PRO3124</t>
  </si>
  <si>
    <t>PRO7582</t>
  </si>
  <si>
    <t>PRO2738</t>
  </si>
  <si>
    <t>PRO2206</t>
  </si>
  <si>
    <t>PRO9747</t>
  </si>
  <si>
    <t>PRO6008</t>
  </si>
  <si>
    <t>PRO2050</t>
  </si>
  <si>
    <t>PRO4284</t>
  </si>
  <si>
    <t>PRO6311</t>
  </si>
  <si>
    <t>PRO1866</t>
  </si>
  <si>
    <t>PRO8349</t>
  </si>
  <si>
    <t>PRO5779</t>
  </si>
  <si>
    <t>PRO3156</t>
  </si>
  <si>
    <t>PRO5497</t>
  </si>
  <si>
    <t>PRO9640</t>
  </si>
  <si>
    <t>PRO8619</t>
  </si>
  <si>
    <t>PRO5614</t>
  </si>
  <si>
    <t>PRO2331</t>
  </si>
  <si>
    <t>PRO6480</t>
  </si>
  <si>
    <t>PRO4581</t>
  </si>
  <si>
    <t>PRO3524</t>
  </si>
  <si>
    <t>PRO2711</t>
  </si>
  <si>
    <t>PRO1590</t>
  </si>
  <si>
    <t>PRO4068</t>
  </si>
  <si>
    <t>PRO8676</t>
  </si>
  <si>
    <t>PRO8308</t>
  </si>
  <si>
    <t>PRO6893</t>
  </si>
  <si>
    <t>PRO4008</t>
  </si>
  <si>
    <t>PRO8123</t>
  </si>
  <si>
    <t>PRO3600</t>
  </si>
  <si>
    <t>PRO3405</t>
  </si>
  <si>
    <t>PRO4542</t>
  </si>
  <si>
    <t>PRO2914</t>
  </si>
  <si>
    <t>PRO2910</t>
  </si>
  <si>
    <t>PRO7570</t>
  </si>
  <si>
    <t>PRO2707</t>
  </si>
  <si>
    <t>PRO8802</t>
  </si>
  <si>
    <t>PRO6324</t>
  </si>
  <si>
    <t>PRO7028</t>
  </si>
  <si>
    <t>PRO4621</t>
  </si>
  <si>
    <t>PRO8916</t>
  </si>
  <si>
    <t>PRO9436</t>
  </si>
  <si>
    <t>PRO8265</t>
  </si>
  <si>
    <t>PRO3650</t>
  </si>
  <si>
    <t>PRO7772</t>
  </si>
  <si>
    <t>PRO9566</t>
  </si>
  <si>
    <t>PRO7320</t>
  </si>
  <si>
    <t>PRO4717</t>
  </si>
  <si>
    <t>PRO2105</t>
  </si>
  <si>
    <t>PRO9893</t>
  </si>
  <si>
    <t>PRO8576</t>
  </si>
  <si>
    <t>PRO6083</t>
  </si>
  <si>
    <t>PRO8427</t>
  </si>
  <si>
    <t>PRO5921</t>
  </si>
  <si>
    <t>PRO8951</t>
  </si>
  <si>
    <t>PRO1655</t>
  </si>
  <si>
    <t>PRO7766</t>
  </si>
  <si>
    <t>PRO2573</t>
  </si>
  <si>
    <t>PRO4402</t>
  </si>
  <si>
    <t>PRO7584</t>
  </si>
  <si>
    <t>PRO9644</t>
  </si>
  <si>
    <t>PRO9001</t>
  </si>
  <si>
    <t>PRO4159</t>
  </si>
  <si>
    <t>PRO5597</t>
  </si>
  <si>
    <t>PRO3796</t>
  </si>
  <si>
    <t>PRO2104</t>
  </si>
  <si>
    <t>PRO4138</t>
  </si>
  <si>
    <t>PRO5460</t>
  </si>
  <si>
    <t>PRO7780</t>
  </si>
  <si>
    <t>PRO9788</t>
  </si>
  <si>
    <t>PRO7199</t>
  </si>
  <si>
    <t>PRO1532</t>
  </si>
  <si>
    <t>PRO9073</t>
  </si>
  <si>
    <t>PRO2070</t>
  </si>
  <si>
    <t>PRO5138</t>
  </si>
  <si>
    <t>PRO7331</t>
  </si>
  <si>
    <t>PRO2052</t>
  </si>
  <si>
    <t>PRO8494</t>
  </si>
  <si>
    <t>PRO4169</t>
  </si>
  <si>
    <t>PRO1983</t>
  </si>
  <si>
    <t>PRO8633</t>
  </si>
  <si>
    <t>PRO9866</t>
  </si>
  <si>
    <t>PRO2795</t>
  </si>
  <si>
    <t>PRO4349</t>
  </si>
  <si>
    <t>PRO5104</t>
  </si>
  <si>
    <t>PRO4550</t>
  </si>
  <si>
    <t>PRO8071</t>
  </si>
  <si>
    <t>PRO2001</t>
  </si>
  <si>
    <t>PRO3140</t>
  </si>
  <si>
    <t>PRO1864</t>
  </si>
  <si>
    <t>PRO8871</t>
  </si>
  <si>
    <t>PRO4751</t>
  </si>
  <si>
    <t>PRO8004</t>
  </si>
  <si>
    <t>PRO4370</t>
  </si>
  <si>
    <t>PRO1757</t>
  </si>
  <si>
    <t>PRO9712</t>
  </si>
  <si>
    <t>PRO5463</t>
  </si>
  <si>
    <t>PRO2256</t>
  </si>
  <si>
    <t>PRO9924</t>
  </si>
  <si>
    <t>PRO7507</t>
  </si>
  <si>
    <t>PRO2210</t>
  </si>
  <si>
    <t>PRO6975</t>
  </si>
  <si>
    <t>PRO9427</t>
  </si>
  <si>
    <t>PRO2375</t>
  </si>
  <si>
    <t>PRO4098</t>
  </si>
  <si>
    <t>PRO8874</t>
  </si>
  <si>
    <t>PRO2931</t>
  </si>
  <si>
    <t>PRO8139</t>
  </si>
  <si>
    <t>PRO3966</t>
  </si>
  <si>
    <t>PRO2766</t>
  </si>
  <si>
    <t>PRO1373</t>
  </si>
  <si>
    <t>PRO1872</t>
  </si>
  <si>
    <t>PRO4946</t>
  </si>
  <si>
    <t>PRO7062</t>
  </si>
  <si>
    <t>PRO2843</t>
  </si>
  <si>
    <t>PRO5236</t>
  </si>
  <si>
    <t>PRO8015</t>
  </si>
  <si>
    <t>PRO9005</t>
  </si>
  <si>
    <t>PRO3581</t>
  </si>
  <si>
    <t>PRO1402</t>
  </si>
  <si>
    <t>PRO4416</t>
  </si>
  <si>
    <t>PRO4697</t>
  </si>
  <si>
    <t>PRO4667</t>
  </si>
  <si>
    <t>PRO6323</t>
  </si>
  <si>
    <t>PRO3098</t>
  </si>
  <si>
    <t>PRO8113</t>
  </si>
  <si>
    <t>PRO6615</t>
  </si>
  <si>
    <t>PRO9557</t>
  </si>
  <si>
    <t>PRO2646</t>
  </si>
  <si>
    <t>PRO4726</t>
  </si>
  <si>
    <t>PRO3724</t>
  </si>
  <si>
    <t>PRO9610</t>
  </si>
  <si>
    <t>PRO4256</t>
  </si>
  <si>
    <t>PRO8067</t>
  </si>
  <si>
    <t>PRO3863</t>
  </si>
  <si>
    <t>PRO5987</t>
  </si>
  <si>
    <t>PRO4866</t>
  </si>
  <si>
    <t>PRO7335</t>
  </si>
  <si>
    <t>PRO6676</t>
  </si>
  <si>
    <t>PRO2466</t>
  </si>
  <si>
    <t>PRO4554</t>
  </si>
  <si>
    <t>PRO1934</t>
  </si>
  <si>
    <t>PRO9623</t>
  </si>
  <si>
    <t>PRO5072</t>
  </si>
  <si>
    <t>PRO2079</t>
  </si>
  <si>
    <t>PRO9482</t>
  </si>
  <si>
    <t>PRO2574</t>
  </si>
  <si>
    <t>PRO7980</t>
  </si>
  <si>
    <t>PRO9057</t>
  </si>
  <si>
    <t>PRO3279</t>
  </si>
  <si>
    <t>PRO3314</t>
  </si>
  <si>
    <t>PRO6107</t>
  </si>
  <si>
    <t>PRO6208</t>
  </si>
  <si>
    <t>PRO6813</t>
  </si>
  <si>
    <t>PRO1521</t>
  </si>
  <si>
    <t>PRO5668</t>
  </si>
  <si>
    <t>PRO3729</t>
  </si>
  <si>
    <t>PRO5020</t>
  </si>
  <si>
    <t>PRO6401</t>
  </si>
  <si>
    <t>PRO5336</t>
  </si>
  <si>
    <t>PRO6638</t>
  </si>
  <si>
    <t>PRO6434</t>
  </si>
  <si>
    <t>PRO1651</t>
  </si>
  <si>
    <t>PRO6207</t>
  </si>
  <si>
    <t>PRO5464</t>
  </si>
  <si>
    <t>PRO3076</t>
  </si>
  <si>
    <t>PRO2906</t>
  </si>
  <si>
    <t>PRO9680</t>
  </si>
  <si>
    <t>PRO6433</t>
  </si>
  <si>
    <t>PRO9751</t>
  </si>
  <si>
    <t>PRO4864</t>
  </si>
  <si>
    <t>PRO1768</t>
  </si>
  <si>
    <t>PRO2723</t>
  </si>
  <si>
    <t>PRO7957</t>
  </si>
  <si>
    <t>PRO4367</t>
  </si>
  <si>
    <t>PRO8832</t>
  </si>
  <si>
    <t>PRO3930</t>
  </si>
  <si>
    <t>PRO4804</t>
  </si>
  <si>
    <t>PRO6877</t>
  </si>
  <si>
    <t>PRO7356</t>
  </si>
  <si>
    <t>PRO8266</t>
  </si>
  <si>
    <t>PRO7817</t>
  </si>
  <si>
    <t>PRO3077</t>
  </si>
  <si>
    <t>PRO5994</t>
  </si>
  <si>
    <t>PRO2959</t>
  </si>
  <si>
    <t>PRO5804</t>
  </si>
  <si>
    <t>PRO3164</t>
  </si>
  <si>
    <t>PRO3372</t>
  </si>
  <si>
    <t>PRO5231</t>
  </si>
  <si>
    <t>PRO4459</t>
  </si>
  <si>
    <t>PRO1694</t>
  </si>
  <si>
    <t>PRO5507</t>
  </si>
  <si>
    <t>PRO4105</t>
  </si>
  <si>
    <t>PRO9894</t>
  </si>
  <si>
    <t>PRO7075</t>
  </si>
  <si>
    <t>PRO6104</t>
  </si>
  <si>
    <t>PRO8800</t>
  </si>
  <si>
    <t>PRO7493</t>
  </si>
  <si>
    <t>PRO5029</t>
  </si>
  <si>
    <t>PRO7660</t>
  </si>
  <si>
    <t>PRO6589</t>
  </si>
  <si>
    <t>PRO5019</t>
  </si>
  <si>
    <t>PRO2619</t>
  </si>
  <si>
    <t>PRO3175</t>
  </si>
  <si>
    <t>PRO7302</t>
  </si>
  <si>
    <t>PRO4489</t>
  </si>
  <si>
    <t>PRO7541</t>
  </si>
  <si>
    <t>PRO8224</t>
  </si>
  <si>
    <t>PRO7843</t>
  </si>
  <si>
    <t>PRO2663</t>
  </si>
  <si>
    <t>PRO8984</t>
  </si>
  <si>
    <t>PRO3079</t>
  </si>
  <si>
    <t>PRO3574</t>
  </si>
  <si>
    <t>PRO9856</t>
  </si>
  <si>
    <t>PRO7086</t>
  </si>
  <si>
    <t>PRO8626</t>
  </si>
  <si>
    <t>PRO3263</t>
  </si>
  <si>
    <t>PRO3491</t>
  </si>
  <si>
    <t>PRO8387</t>
  </si>
  <si>
    <t>PRO7709</t>
  </si>
  <si>
    <t>PRO1171</t>
  </si>
  <si>
    <t>PRO4313</t>
  </si>
  <si>
    <t>PRO9047</t>
  </si>
  <si>
    <t>PRO8294</t>
  </si>
  <si>
    <t>PRO9537</t>
  </si>
  <si>
    <t>PRO5598</t>
  </si>
  <si>
    <t>PRO3469</t>
  </si>
  <si>
    <t>PRO7960</t>
  </si>
  <si>
    <t>PRO3757</t>
  </si>
  <si>
    <t>PRO5161</t>
  </si>
  <si>
    <t>PRO6624</t>
  </si>
  <si>
    <t>PRO7846</t>
  </si>
  <si>
    <t>PRO3636</t>
  </si>
  <si>
    <t>PRO9664</t>
  </si>
  <si>
    <t>PRO6584</t>
  </si>
  <si>
    <t>PRO7373</t>
  </si>
  <si>
    <t>PRO1060</t>
  </si>
  <si>
    <t>PRO7094</t>
  </si>
  <si>
    <t>PRO1007</t>
  </si>
  <si>
    <t>PRO8086</t>
  </si>
  <si>
    <t>PRO5953</t>
  </si>
  <si>
    <t>PRO8703</t>
  </si>
  <si>
    <t>PRO2008</t>
  </si>
  <si>
    <t>PRO4679</t>
  </si>
  <si>
    <t>PRO3353</t>
  </si>
  <si>
    <t>PRO9090</t>
  </si>
  <si>
    <t>PRO5704</t>
  </si>
  <si>
    <t>PRO9406</t>
  </si>
  <si>
    <t>PRO1648</t>
  </si>
  <si>
    <t>PRO2399</t>
  </si>
  <si>
    <t>PRO5855</t>
  </si>
  <si>
    <t>PRO9253</t>
  </si>
  <si>
    <t>PRO6552</t>
  </si>
  <si>
    <t>PRO2871</t>
  </si>
  <si>
    <t>PRO9229</t>
  </si>
  <si>
    <t>PRO1835</t>
  </si>
  <si>
    <t>PRO3594</t>
  </si>
  <si>
    <t>PRO6963</t>
  </si>
  <si>
    <t>PRO2112</t>
  </si>
  <si>
    <t>PRO9779</t>
  </si>
  <si>
    <t>PRO1308</t>
  </si>
  <si>
    <t>PRO1471</t>
  </si>
  <si>
    <t>PRO2198</t>
  </si>
  <si>
    <t>PRO7834</t>
  </si>
  <si>
    <t>PRO6738</t>
  </si>
  <si>
    <t>PRO9917</t>
  </si>
  <si>
    <t>PRO5996</t>
  </si>
  <si>
    <t>PRO2935</t>
  </si>
  <si>
    <t>PRO3050</t>
  </si>
  <si>
    <t>PRO3765</t>
  </si>
  <si>
    <t>PRO8987</t>
  </si>
  <si>
    <t>PRO6534</t>
  </si>
  <si>
    <t>PRO9969</t>
  </si>
  <si>
    <t>PRO1245</t>
  </si>
  <si>
    <t>PRO4615</t>
  </si>
  <si>
    <t>PRO1834</t>
  </si>
  <si>
    <t>PRO1660</t>
  </si>
  <si>
    <t>PRO1885</t>
  </si>
  <si>
    <t>PRO1639</t>
  </si>
  <si>
    <t>PRO6017</t>
  </si>
  <si>
    <t>PRO3437</t>
  </si>
  <si>
    <t>PRO7862</t>
  </si>
  <si>
    <t>PRO6292</t>
  </si>
  <si>
    <t>PRO4991</t>
  </si>
  <si>
    <t>PRO6724</t>
  </si>
  <si>
    <t>PRO6168</t>
  </si>
  <si>
    <t>PRO6560</t>
  </si>
  <si>
    <t>PRO1090</t>
  </si>
  <si>
    <t>PRO4579</t>
  </si>
  <si>
    <t>PRO6602</t>
  </si>
  <si>
    <t>PRO4469</t>
  </si>
  <si>
    <t>PRO6821</t>
  </si>
  <si>
    <t>PRO2746</t>
  </si>
  <si>
    <t>PRO3031</t>
  </si>
  <si>
    <t>PRO9505</t>
  </si>
  <si>
    <t>PRO2236</t>
  </si>
  <si>
    <t>PRO9184</t>
  </si>
  <si>
    <t>PRO6685</t>
  </si>
  <si>
    <t>PRO2188</t>
  </si>
  <si>
    <t>PRO3056</t>
  </si>
  <si>
    <t>PRO3010</t>
  </si>
  <si>
    <t>PRO1678</t>
  </si>
  <si>
    <t>PRO3676</t>
  </si>
  <si>
    <t>PRO8165</t>
  </si>
  <si>
    <t>PRO4837</t>
  </si>
  <si>
    <t>PRO5128</t>
  </si>
  <si>
    <t>PRO4299</t>
  </si>
  <si>
    <t>PRO4017</t>
  </si>
  <si>
    <t>PRO6228</t>
  </si>
  <si>
    <t>PRO2082</t>
  </si>
  <si>
    <t>PRO1012</t>
  </si>
  <si>
    <t>PRO5402</t>
  </si>
  <si>
    <t>PRO7590</t>
  </si>
  <si>
    <t>PRO4713</t>
  </si>
  <si>
    <t>PRO5995</t>
  </si>
  <si>
    <t>PRO8708</t>
  </si>
  <si>
    <t>PRO1709</t>
  </si>
  <si>
    <t>PRO5589</t>
  </si>
  <si>
    <t>PRO4031</t>
  </si>
  <si>
    <t>PRO8898</t>
  </si>
  <si>
    <t>PRO6565</t>
  </si>
  <si>
    <t>PRO8058</t>
  </si>
  <si>
    <t>PRO8762</t>
  </si>
  <si>
    <t>PRO3601</t>
  </si>
  <si>
    <t>PRO9021</t>
  </si>
  <si>
    <t>PRO3808</t>
  </si>
  <si>
    <t>PRO5636</t>
  </si>
  <si>
    <t>PRO9659</t>
  </si>
  <si>
    <t>PRO1973</t>
  </si>
  <si>
    <t>PRO7933</t>
  </si>
  <si>
    <t>PRO7401</t>
  </si>
  <si>
    <t>PRO5883</t>
  </si>
  <si>
    <t>PRO7020</t>
  </si>
  <si>
    <t>PRO6574</t>
  </si>
  <si>
    <t>PRO3621</t>
  </si>
  <si>
    <t>PRO8267</t>
  </si>
  <si>
    <t>PRO2408</t>
  </si>
  <si>
    <t>PRO7121</t>
  </si>
  <si>
    <t>PRO1207</t>
  </si>
  <si>
    <t>PRO4472</t>
  </si>
  <si>
    <t>PRO5941</t>
  </si>
  <si>
    <t>PRO3026</t>
  </si>
  <si>
    <t>PRO2601</t>
  </si>
  <si>
    <t>PRO5409</t>
  </si>
  <si>
    <t>PRO3522</t>
  </si>
  <si>
    <t>PRO2025</t>
  </si>
  <si>
    <t>PRO5091</t>
  </si>
  <si>
    <t>PRO3672</t>
  </si>
  <si>
    <t>PRO8747</t>
  </si>
  <si>
    <t>PRO3832</t>
  </si>
  <si>
    <t>PRO6703</t>
  </si>
  <si>
    <t>PRO4766</t>
  </si>
  <si>
    <t>PRO1390</t>
  </si>
  <si>
    <t>PRO7481</t>
  </si>
  <si>
    <t>PRO8227</t>
  </si>
  <si>
    <t>PRO4824</t>
  </si>
  <si>
    <t>PRO8381</t>
  </si>
  <si>
    <t>PRO5212</t>
  </si>
  <si>
    <t>PRO3984</t>
  </si>
  <si>
    <t>PRO6865</t>
  </si>
  <si>
    <t>PRO7515</t>
  </si>
  <si>
    <t>PRO8672</t>
  </si>
  <si>
    <t>PRO1871</t>
  </si>
  <si>
    <t>PRO6734</t>
  </si>
  <si>
    <t>PRO6873</t>
  </si>
  <si>
    <t>PRO8961</t>
  </si>
  <si>
    <t>PRO4303</t>
  </si>
  <si>
    <t>PRO2208</t>
  </si>
  <si>
    <t>PRO7367</t>
  </si>
  <si>
    <t>PRO5513</t>
  </si>
  <si>
    <t>PRO9317</t>
  </si>
  <si>
    <t>PRO1222</t>
  </si>
  <si>
    <t>PRO3747</t>
  </si>
  <si>
    <t>PRO3030</t>
  </si>
  <si>
    <t>PRO2486</t>
  </si>
  <si>
    <t>PRO3897</t>
  </si>
  <si>
    <t>PRO9718</t>
  </si>
  <si>
    <t>PRO7727</t>
  </si>
  <si>
    <t>PRO2967</t>
  </si>
  <si>
    <t>PRO5641</t>
  </si>
  <si>
    <t>PRO2709</t>
  </si>
  <si>
    <t>PRO8897</t>
  </si>
  <si>
    <t>PRO5033</t>
  </si>
  <si>
    <t>PRO2033</t>
  </si>
  <si>
    <t>PRO6822</t>
  </si>
  <si>
    <t>PRO3189</t>
  </si>
  <si>
    <t>PRO3937</t>
  </si>
  <si>
    <t>PRO4170</t>
  </si>
  <si>
    <t>PRO3299</t>
  </si>
  <si>
    <t>PRO1331</t>
  </si>
  <si>
    <t>PRO9639</t>
  </si>
  <si>
    <t>PRO3309</t>
  </si>
  <si>
    <t>PRO2682</t>
  </si>
  <si>
    <t>PRO5961</t>
  </si>
  <si>
    <t>PRO8554</t>
  </si>
  <si>
    <t>PRO8074</t>
  </si>
  <si>
    <t>PRO6002</t>
  </si>
  <si>
    <t>PRO5011</t>
  </si>
  <si>
    <t>PRO1798</t>
  </si>
  <si>
    <t>PRO5440</t>
  </si>
  <si>
    <t>PRO8036</t>
  </si>
  <si>
    <t>PRO2252</t>
  </si>
  <si>
    <t>PRO8550</t>
  </si>
  <si>
    <t>PRO9202</t>
  </si>
  <si>
    <t>PRO7001</t>
  </si>
  <si>
    <t>PRO8051</t>
  </si>
  <si>
    <t>PRO2731</t>
  </si>
  <si>
    <t>PRO2926</t>
  </si>
  <si>
    <t>PRO5274</t>
  </si>
  <si>
    <t>PRO6819</t>
  </si>
  <si>
    <t>PRO7990</t>
  </si>
  <si>
    <t>PRO9228</t>
  </si>
  <si>
    <t>PRO2215</t>
  </si>
  <si>
    <t>PRO3713</t>
  </si>
  <si>
    <t>PRO3433</t>
  </si>
  <si>
    <t>PRO1253</t>
  </si>
  <si>
    <t>PRO2458</t>
  </si>
  <si>
    <t>PRO7505</t>
  </si>
  <si>
    <t>PRO6260</t>
  </si>
  <si>
    <t>PRO2062</t>
  </si>
  <si>
    <t>PRO9448</t>
  </si>
  <si>
    <t>PRO4656</t>
  </si>
  <si>
    <t>PRO9174</t>
  </si>
  <si>
    <t>PRO3969</t>
  </si>
  <si>
    <t>PRO8882</t>
  </si>
  <si>
    <t>PRO8560</t>
  </si>
  <si>
    <t>PRO6364</t>
  </si>
  <si>
    <t>PRO9491</t>
  </si>
  <si>
    <t>PRO1942</t>
  </si>
  <si>
    <t>PRO1713</t>
  </si>
  <si>
    <t>PRO3355</t>
  </si>
  <si>
    <t>PRO5094</t>
  </si>
  <si>
    <t>PRO8695</t>
  </si>
  <si>
    <t>PRO3215</t>
  </si>
  <si>
    <t>PRO3725</t>
  </si>
  <si>
    <t>PRO9831</t>
  </si>
  <si>
    <t>PRO8817</t>
  </si>
  <si>
    <t>PRO4627</t>
  </si>
  <si>
    <t>PRO5681</t>
  </si>
  <si>
    <t>PRO8980</t>
  </si>
  <si>
    <t>PRO4544</t>
  </si>
  <si>
    <t>PRO6436</t>
  </si>
  <si>
    <t>PRO6253</t>
  </si>
  <si>
    <t>PRO2735</t>
  </si>
  <si>
    <t>PRO7040</t>
  </si>
  <si>
    <t>PRO9342</t>
  </si>
  <si>
    <t>PRO1822</t>
  </si>
  <si>
    <t>PRO1948</t>
  </si>
  <si>
    <t>PRO9935</t>
  </si>
  <si>
    <t>PRO6418</t>
  </si>
  <si>
    <t>PRO5070</t>
  </si>
  <si>
    <t>PRO2839</t>
  </si>
  <si>
    <t>PRO3770</t>
  </si>
  <si>
    <t>PRO9707</t>
  </si>
  <si>
    <t>PRO3208</t>
  </si>
  <si>
    <t>PRO6988</t>
  </si>
  <si>
    <t>PRO2639</t>
  </si>
  <si>
    <t>PRO8135</t>
  </si>
  <si>
    <t>PRO7402</t>
  </si>
  <si>
    <t>PRO6188</t>
  </si>
  <si>
    <t>PRO4209</t>
  </si>
  <si>
    <t>PRO4087</t>
  </si>
  <si>
    <t>PRO5881</t>
  </si>
  <si>
    <t>PRO5544</t>
  </si>
  <si>
    <t>PRO8405</t>
  </si>
  <si>
    <t>PRO5767</t>
  </si>
  <si>
    <t>PRO9511</t>
  </si>
  <si>
    <t>PRO6290</t>
  </si>
  <si>
    <t>PRO9560</t>
  </si>
  <si>
    <t>PRO5144</t>
  </si>
  <si>
    <t>PRO5206</t>
  </si>
  <si>
    <t>PRO5814</t>
  </si>
  <si>
    <t>PRO5927</t>
  </si>
  <si>
    <t>PRO8259</t>
  </si>
  <si>
    <t>PRO6473</t>
  </si>
  <si>
    <t>PRO6736</t>
  </si>
  <si>
    <t>PRO7144</t>
  </si>
  <si>
    <t>PRO5381</t>
  </si>
  <si>
    <t>PRO7745</t>
  </si>
  <si>
    <t>PRO5547</t>
  </si>
  <si>
    <t>PRO8305</t>
  </si>
  <si>
    <t>PRO2670</t>
  </si>
  <si>
    <t>PRO6825</t>
  </si>
  <si>
    <t>PRO1064</t>
  </si>
  <si>
    <t>PRO7815</t>
  </si>
  <si>
    <t>PRO4633</t>
  </si>
  <si>
    <t>PRO9805</t>
  </si>
  <si>
    <t>PRO5124</t>
  </si>
  <si>
    <t>PRO5433</t>
  </si>
  <si>
    <t>PRO6868</t>
  </si>
  <si>
    <t>PRO6976</t>
  </si>
  <si>
    <t>PRO1658</t>
  </si>
  <si>
    <t>PRO8738</t>
  </si>
  <si>
    <t>PRO2369</t>
  </si>
  <si>
    <t>PRO3095</t>
  </si>
  <si>
    <t>PRO6255</t>
  </si>
  <si>
    <t>PRO6601</t>
  </si>
  <si>
    <t>PRO9882</t>
  </si>
  <si>
    <t>PRO6366</t>
  </si>
  <si>
    <t>PRO3954</t>
  </si>
  <si>
    <t>PRO4541</t>
  </si>
  <si>
    <t>PRO3861</t>
  </si>
  <si>
    <t>PRO6102</t>
  </si>
  <si>
    <t>PRO3605</t>
  </si>
  <si>
    <t>PRO9981</t>
  </si>
  <si>
    <t>PRO3739</t>
  </si>
  <si>
    <t>PRO3285</t>
  </si>
  <si>
    <t>PRO3317</t>
  </si>
  <si>
    <t>PRO9872</t>
  </si>
  <si>
    <t>PRO8694</t>
  </si>
  <si>
    <t>PRO4689</t>
  </si>
  <si>
    <t>PRO9333</t>
  </si>
  <si>
    <t>PRO7300</t>
  </si>
  <si>
    <t>PRO9305</t>
  </si>
  <si>
    <t>PRO6908</t>
  </si>
  <si>
    <t>PRO7097</t>
  </si>
  <si>
    <t>PRO1581</t>
  </si>
  <si>
    <t>PRO3203</t>
  </si>
  <si>
    <t>PRO6837</t>
  </si>
  <si>
    <t>PRO5103</t>
  </si>
  <si>
    <t>PRO4549</t>
  </si>
  <si>
    <t>PRO9051</t>
  </si>
  <si>
    <t>PRO1085</t>
  </si>
  <si>
    <t>PRO4428</t>
  </si>
  <si>
    <t>PRO7270</t>
  </si>
  <si>
    <t>PRO5619</t>
  </si>
  <si>
    <t>PRO3611</t>
  </si>
  <si>
    <t>PRO2063</t>
  </si>
  <si>
    <t>PRO7169</t>
  </si>
  <si>
    <t>PRO5573</t>
  </si>
  <si>
    <t>PRO3148</t>
  </si>
  <si>
    <t>PRO2368</t>
  </si>
  <si>
    <t>PRO3857</t>
  </si>
  <si>
    <t>PRO8707</t>
  </si>
  <si>
    <t>PRO3521</t>
  </si>
  <si>
    <t>PRO1857</t>
  </si>
  <si>
    <t>PRO6470</t>
  </si>
  <si>
    <t>PRO6920</t>
  </si>
  <si>
    <t>PRO3847</t>
  </si>
  <si>
    <t>PRO8112</t>
  </si>
  <si>
    <t>PRO8855</t>
  </si>
  <si>
    <t>PRO5182</t>
  </si>
  <si>
    <t>PRO8636</t>
  </si>
  <si>
    <t>PRO4259</t>
  </si>
  <si>
    <t>PRO3108</t>
  </si>
  <si>
    <t>PRO6404</t>
  </si>
  <si>
    <t>PRO6604</t>
  </si>
  <si>
    <t>PRO7443</t>
  </si>
  <si>
    <t>PRO7183</t>
  </si>
  <si>
    <t>PRO3090</t>
  </si>
  <si>
    <t>PRO8995</t>
  </si>
  <si>
    <t>PRO3578</t>
  </si>
  <si>
    <t>PRO7323</t>
  </si>
  <si>
    <t>PRO7983</t>
  </si>
  <si>
    <t>PRO4918</t>
  </si>
  <si>
    <t>PRO9498</t>
  </si>
  <si>
    <t>PRO8083</t>
  </si>
  <si>
    <t>PRO6844</t>
  </si>
  <si>
    <t>PRO2955</t>
  </si>
  <si>
    <t>PRO6475</t>
  </si>
  <si>
    <t>PRO8476</t>
  </si>
  <si>
    <t>PRO8621</t>
  </si>
  <si>
    <t>PRO3628</t>
  </si>
  <si>
    <t>PRO9797</t>
  </si>
  <si>
    <t>PRO5302</t>
  </si>
  <si>
    <t>PRO6900</t>
  </si>
  <si>
    <t>PRO7413</t>
  </si>
  <si>
    <t>PRO9113</t>
  </si>
  <si>
    <t>PRO4631</t>
  </si>
  <si>
    <t>PRO5514</t>
  </si>
  <si>
    <t>PRO3824</t>
  </si>
  <si>
    <t>PRO4539</t>
  </si>
  <si>
    <t>PRO2583</t>
  </si>
  <si>
    <t>PRO3324</t>
  </si>
  <si>
    <t>PRO1349</t>
  </si>
  <si>
    <t>PRO7131</t>
  </si>
  <si>
    <t>PRO6885</t>
  </si>
  <si>
    <t>PRO3105</t>
  </si>
  <si>
    <t>PRO7378</t>
  </si>
  <si>
    <t>PRO6539</t>
  </si>
  <si>
    <t>PRO8617</t>
  </si>
  <si>
    <t>PRO9689</t>
  </si>
  <si>
    <t>PRO9692</t>
  </si>
  <si>
    <t>PRO6050</t>
  </si>
  <si>
    <t>PRO3296</t>
  </si>
  <si>
    <t>PRO1617</t>
  </si>
  <si>
    <t>PRO5220</t>
  </si>
  <si>
    <t>PRO3591</t>
  </si>
  <si>
    <t>PRO7175</t>
  </si>
  <si>
    <t>PRO4935</t>
  </si>
  <si>
    <t>PRO2071</t>
  </si>
  <si>
    <t>PRO9457</t>
  </si>
  <si>
    <t>PRO3363</t>
  </si>
  <si>
    <t>PRO1266</t>
  </si>
  <si>
    <t>PRO5942</t>
  </si>
  <si>
    <t>PRO6627</t>
  </si>
  <si>
    <t>PRO4504</t>
  </si>
  <si>
    <t>PRO5351</t>
  </si>
  <si>
    <t>PRO3508</t>
  </si>
  <si>
    <t>PRO1831</t>
  </si>
  <si>
    <t>PRO3112</t>
  </si>
  <si>
    <t>PRO2951</t>
  </si>
  <si>
    <t>PRO5151</t>
  </si>
  <si>
    <t>PRO7069</t>
  </si>
  <si>
    <t>PRO7043</t>
  </si>
  <si>
    <t>PRO8768</t>
  </si>
  <si>
    <t>PRO5373</t>
  </si>
  <si>
    <t>PRO2641</t>
  </si>
  <si>
    <t>PRO4623</t>
  </si>
  <si>
    <t>PRO4486</t>
  </si>
  <si>
    <t>PRO4600</t>
  </si>
  <si>
    <t>PRO7535</t>
  </si>
  <si>
    <t>PRO9898</t>
  </si>
  <si>
    <t>PRO6802</t>
  </si>
  <si>
    <t>PRO7937</t>
  </si>
  <si>
    <t>PRO2747</t>
  </si>
  <si>
    <t>PRO5298</t>
  </si>
  <si>
    <t>PRO6817</t>
  </si>
  <si>
    <t>PRO8341</t>
  </si>
  <si>
    <t>PRO7109</t>
  </si>
  <si>
    <t>PRO3120</t>
  </si>
  <si>
    <t>PRO2528</t>
  </si>
  <si>
    <t>PRO5853</t>
  </si>
  <si>
    <t>PRO7784</t>
  </si>
  <si>
    <t>PRO9715</t>
  </si>
  <si>
    <t>PRO7192</t>
  </si>
  <si>
    <t>PRO2462</t>
  </si>
  <si>
    <t>PRO6733</t>
  </si>
  <si>
    <t>PRO9501</t>
  </si>
  <si>
    <t>PRO4780</t>
  </si>
  <si>
    <t>PRO5565</t>
  </si>
  <si>
    <t>PRO5369</t>
  </si>
  <si>
    <t>PRO6171</t>
  </si>
  <si>
    <t>PRO8357</t>
  </si>
  <si>
    <t>PRO8825</t>
  </si>
  <si>
    <t>PRO1755</t>
  </si>
  <si>
    <t>PRO1582</t>
  </si>
  <si>
    <t>PRO2378</t>
  </si>
  <si>
    <t>PRO4783</t>
  </si>
  <si>
    <t>PRO8262</t>
  </si>
  <si>
    <t>PRO4225</t>
  </si>
  <si>
    <t>PRO5904</t>
  </si>
  <si>
    <t>PRO6345</t>
  </si>
  <si>
    <t>PRO8481</t>
  </si>
  <si>
    <t>PRO3392</t>
  </si>
  <si>
    <t>PRO5880</t>
  </si>
  <si>
    <t>PRO6013</t>
  </si>
  <si>
    <t>PRO7470</t>
  </si>
  <si>
    <t>PRO1661</t>
  </si>
  <si>
    <t>PRO5912</t>
  </si>
  <si>
    <t>PRO1748</t>
  </si>
  <si>
    <t>PRO5638</t>
  </si>
  <si>
    <t>PRO5629</t>
  </si>
  <si>
    <t>PRO1257</t>
  </si>
  <si>
    <t>PRO4712</t>
  </si>
  <si>
    <t>PRO6847</t>
  </si>
  <si>
    <t>PRO5585</t>
  </si>
  <si>
    <t>PRO5368</t>
  </si>
  <si>
    <t>PRO4250</t>
  </si>
  <si>
    <t>PRO9523</t>
  </si>
  <si>
    <t>PRO9025</t>
  </si>
  <si>
    <t>PRO2739</t>
  </si>
  <si>
    <t>PRO2854</t>
  </si>
  <si>
    <t>PRO1439</t>
  </si>
  <si>
    <t>PRO9643</t>
  </si>
  <si>
    <t>PRO4655</t>
  </si>
  <si>
    <t>PRO6907</t>
  </si>
  <si>
    <t>PRO3411</t>
  </si>
  <si>
    <t>PRO2922</t>
  </si>
  <si>
    <t>PRO5210</t>
  </si>
  <si>
    <t>PRO4701</t>
  </si>
  <si>
    <t>PRO8873</t>
  </si>
  <si>
    <t>PRO5790</t>
  </si>
  <si>
    <t>PRO7928</t>
  </si>
  <si>
    <t>PRO8823</t>
  </si>
  <si>
    <t>PRO5635</t>
  </si>
  <si>
    <t>PRO6784</t>
  </si>
  <si>
    <t>PRO9012</t>
  </si>
  <si>
    <t>PRO7706</t>
  </si>
  <si>
    <t>PRO9217</t>
  </si>
  <si>
    <t>PRO1458</t>
  </si>
  <si>
    <t>PRO6600</t>
  </si>
  <si>
    <t>PRO1905</t>
  </si>
  <si>
    <t>PRO8336</t>
  </si>
  <si>
    <t>PRO1753</t>
  </si>
  <si>
    <t>PRO1362</t>
  </si>
  <si>
    <t>PRO6632</t>
  </si>
  <si>
    <t>PRO3962</t>
  </si>
  <si>
    <t>PRO9853</t>
  </si>
  <si>
    <t>PRO8915</t>
  </si>
  <si>
    <t>PRO5490</t>
  </si>
  <si>
    <t>PRO7255</t>
  </si>
  <si>
    <t>PRO2139</t>
  </si>
  <si>
    <t>PRO8480</t>
  </si>
  <si>
    <t>PRO3316</t>
  </si>
  <si>
    <t>PRO8189</t>
  </si>
  <si>
    <t>PRO4343</t>
  </si>
  <si>
    <t>PRO3552</t>
  </si>
  <si>
    <t>PRO7491</t>
  </si>
  <si>
    <t>PRO5149</t>
  </si>
  <si>
    <t>PRO9018</t>
  </si>
  <si>
    <t>PRO8484</t>
  </si>
  <si>
    <t>PRO4462</t>
  </si>
  <si>
    <t>PRO9825</t>
  </si>
  <si>
    <t>PRO1100</t>
  </si>
  <si>
    <t>PRO5852</t>
  </si>
  <si>
    <t>PRO6387</t>
  </si>
  <si>
    <t>PRO1886</t>
  </si>
  <si>
    <t>PRO2047</t>
  </si>
  <si>
    <t>PRO8589</t>
  </si>
  <si>
    <t>PRO4859</t>
  </si>
  <si>
    <t>PRO7185</t>
  </si>
  <si>
    <t>PRO9990</t>
  </si>
  <si>
    <t>PRO9563</t>
  </si>
  <si>
    <t>PRO4057</t>
  </si>
  <si>
    <t>PRO1685</t>
  </si>
  <si>
    <t>PRO5450</t>
  </si>
  <si>
    <t>PRO3191</t>
  </si>
  <si>
    <t>PRO6918</t>
  </si>
  <si>
    <t>PRO9327</t>
  </si>
  <si>
    <t>PRO9962</t>
  </si>
  <si>
    <t>PRO7716</t>
  </si>
  <si>
    <t>PRO2817</t>
  </si>
  <si>
    <t>PRO6471</t>
  </si>
  <si>
    <t>PRO2258</t>
  </si>
  <si>
    <t>PRO6297</t>
  </si>
  <si>
    <t>PRO8151</t>
  </si>
  <si>
    <t>PRO4801</t>
  </si>
  <si>
    <t>PRO1084</t>
  </si>
  <si>
    <t>PRO1389</t>
  </si>
  <si>
    <t>PRO1470</t>
  </si>
  <si>
    <t>PRO2099</t>
  </si>
  <si>
    <t>PRO5354</t>
  </si>
  <si>
    <t>PRO5839</t>
  </si>
  <si>
    <t>PRO5765</t>
  </si>
  <si>
    <t>PRO8289</t>
  </si>
  <si>
    <t>PRO4897</t>
  </si>
  <si>
    <t>PRO3258</t>
  </si>
  <si>
    <t>PRO3626</t>
  </si>
  <si>
    <t>PRO3606</t>
  </si>
  <si>
    <t>PRO1972</t>
  </si>
  <si>
    <t>PRO4747</t>
  </si>
  <si>
    <t>PRO9147</t>
  </si>
  <si>
    <t>PRO9515</t>
  </si>
  <si>
    <t>PRO8093</t>
  </si>
  <si>
    <t>PRO8925</t>
  </si>
  <si>
    <t>PRO6264</t>
  </si>
  <si>
    <t>PRO6087</t>
  </si>
  <si>
    <t>PRO4700</t>
  </si>
  <si>
    <t>PRO1412</t>
  </si>
  <si>
    <t>PRO4662</t>
  </si>
  <si>
    <t>PRO4511</t>
  </si>
  <si>
    <t>PRO2117</t>
  </si>
  <si>
    <t>PRO6996</t>
  </si>
  <si>
    <t>PRO7850</t>
  </si>
  <si>
    <t>PRO1164</t>
  </si>
  <si>
    <t>PRO7041</t>
  </si>
  <si>
    <t>PRO9321</t>
  </si>
  <si>
    <t>PRO7895</t>
  </si>
  <si>
    <t>PRO2757</t>
  </si>
  <si>
    <t>PRO5558</t>
  </si>
  <si>
    <t>PRO7512</t>
  </si>
  <si>
    <t>PRO5502</t>
  </si>
  <si>
    <t>PRO4141</t>
  </si>
  <si>
    <t>PRO1805</t>
  </si>
  <si>
    <t>PRO9733</t>
  </si>
  <si>
    <t>PRO7000</t>
  </si>
  <si>
    <t>PRO5802</t>
  </si>
  <si>
    <t>PRO4724</t>
  </si>
  <si>
    <t>PRO8354</t>
  </si>
  <si>
    <t>PRO5862</t>
  </si>
  <si>
    <t>PRO7758</t>
  </si>
  <si>
    <t>PRO8253</t>
  </si>
  <si>
    <t>PRO3536</t>
  </si>
  <si>
    <t>PRO2960</t>
  </si>
  <si>
    <t>PRO8726</t>
  </si>
  <si>
    <t>PRO3210</t>
  </si>
  <si>
    <t>PRO5950</t>
  </si>
  <si>
    <t>PRO8920</t>
  </si>
  <si>
    <t>PRO6938</t>
  </si>
  <si>
    <t>PRO7741</t>
  </si>
  <si>
    <t>PRO9131</t>
  </si>
  <si>
    <t>PRO6739</t>
  </si>
  <si>
    <t>PRO9803</t>
  </si>
  <si>
    <t>PRO7228</t>
  </si>
  <si>
    <t>PRO2162</t>
  </si>
  <si>
    <t>PRO8761</t>
  </si>
  <si>
    <t>PRO6765</t>
  </si>
  <si>
    <t>PRO8446</t>
  </si>
  <si>
    <t>PRO4433</t>
  </si>
  <si>
    <t>PRO8302</t>
  </si>
  <si>
    <t>PRO3981</t>
  </si>
  <si>
    <t>PRO4478</t>
  </si>
  <si>
    <t>PRO9696</t>
  </si>
  <si>
    <t>PRO6529</t>
  </si>
  <si>
    <t>PRO8104</t>
  </si>
  <si>
    <t>PRO6507</t>
  </si>
  <si>
    <t>PRO4595</t>
  </si>
  <si>
    <t>PRO3250</t>
  </si>
  <si>
    <t>PRO4048</t>
  </si>
  <si>
    <t>PRO9871</t>
  </si>
  <si>
    <t>PRO8674</t>
  </si>
  <si>
    <t>PRO8150</t>
  </si>
  <si>
    <t>PRO6740</t>
  </si>
  <si>
    <t>PRO5716</t>
  </si>
  <si>
    <t>PRO6737</t>
  </si>
  <si>
    <t>PRO8045</t>
  </si>
  <si>
    <t>PRO5793</t>
  </si>
  <si>
    <t>PRO3129</t>
  </si>
  <si>
    <t>PRO7801</t>
  </si>
  <si>
    <t>PRO9166</t>
  </si>
  <si>
    <t>PRO7781</t>
  </si>
  <si>
    <t>PRO9375</t>
  </si>
  <si>
    <t>PRO3462</t>
  </si>
  <si>
    <t>PRO9987</t>
  </si>
  <si>
    <t>PRO3288</t>
  </si>
  <si>
    <t>PRO7258</t>
  </si>
  <si>
    <t>PRO9695</t>
  </si>
  <si>
    <t>PRO2491</t>
  </si>
  <si>
    <t>PRO7670</t>
  </si>
  <si>
    <t>PRO6356</t>
  </si>
  <si>
    <t>PRO3977</t>
  </si>
  <si>
    <t>PRO1127</t>
  </si>
  <si>
    <t>PRO8688</t>
  </si>
  <si>
    <t>PRO1531</t>
  </si>
  <si>
    <t>PRO4820</t>
  </si>
  <si>
    <t>PRO4708</t>
  </si>
  <si>
    <t>PRO1998</t>
  </si>
  <si>
    <t>PRO9588</t>
  </si>
  <si>
    <t>PRO2217</t>
  </si>
  <si>
    <t>PRO5556</t>
  </si>
  <si>
    <t>PRO8362</t>
  </si>
  <si>
    <t>PRO2827</t>
  </si>
  <si>
    <t>PRO2322</t>
  </si>
  <si>
    <t>PRO9279</t>
  </si>
  <si>
    <t>PRO5527</t>
  </si>
  <si>
    <t>PRO9941</t>
  </si>
  <si>
    <t>PRO6824</t>
  </si>
  <si>
    <t>PRO3070</t>
  </si>
  <si>
    <t>PRO9847</t>
  </si>
  <si>
    <t>PRO9167</t>
  </si>
  <si>
    <t>PRO2649</t>
  </si>
  <si>
    <t>PRO8507</t>
  </si>
  <si>
    <t>PRO4825</t>
  </si>
  <si>
    <t>PRO5009</t>
  </si>
  <si>
    <t>PRO8199</t>
  </si>
  <si>
    <t>PRO3204</t>
  </si>
  <si>
    <t>PRO4890</t>
  </si>
  <si>
    <t>PRO5721</t>
  </si>
  <si>
    <t>PRO6921</t>
  </si>
  <si>
    <t>PRO5679</t>
  </si>
  <si>
    <t>PRO5459</t>
  </si>
  <si>
    <t>PRO5672</t>
  </si>
  <si>
    <t>PRO8145</t>
  </si>
  <si>
    <t>PRO5757</t>
  </si>
  <si>
    <t>PRO7826</t>
  </si>
  <si>
    <t>PRO6683</t>
  </si>
  <si>
    <t>PRO7127</t>
  </si>
  <si>
    <t>PRO7478</t>
  </si>
  <si>
    <t>PRO9256</t>
  </si>
  <si>
    <t>PRO4482</t>
  </si>
  <si>
    <t>PRO9245</t>
  </si>
  <si>
    <t>PRO7196</t>
  </si>
  <si>
    <t>PRO1913</t>
  </si>
  <si>
    <t>PRO7223</t>
  </si>
  <si>
    <t>PRO3470</t>
  </si>
  <si>
    <t>PRO5391</t>
  </si>
  <si>
    <t>PRO2106</t>
  </si>
  <si>
    <t>PRO6276</t>
  </si>
  <si>
    <t>PRO6239</t>
  </si>
  <si>
    <t>PRO9281</t>
  </si>
  <si>
    <t>PRO4122</t>
  </si>
  <si>
    <t>PRO6970</t>
  </si>
  <si>
    <t>PRO1708</t>
  </si>
  <si>
    <t>PRO5012</t>
  </si>
  <si>
    <t>PRO5076</t>
  </si>
  <si>
    <t>PRO7964</t>
  </si>
  <si>
    <t>PRO6429</t>
  </si>
  <si>
    <t>PRO5005</t>
  </si>
  <si>
    <t>PRO5498</t>
  </si>
  <si>
    <t>PRO5867</t>
  </si>
  <si>
    <t>PRO4993</t>
  </si>
  <si>
    <t>PRO9548</t>
  </si>
  <si>
    <t>PRO8525</t>
  </si>
  <si>
    <t>PRO6588</t>
  </si>
  <si>
    <t>PRO1883</t>
  </si>
  <si>
    <t>PRO2000</t>
  </si>
  <si>
    <t>PRO8822</t>
  </si>
  <si>
    <t>PRO2426</t>
  </si>
  <si>
    <t>PRO4852</t>
  </si>
  <si>
    <t>PRO7578</t>
  </si>
  <si>
    <t>PRO8996</t>
  </si>
  <si>
    <t>PRO3961</t>
  </si>
  <si>
    <t>PRO3251</t>
  </si>
  <si>
    <t>PRO6880</t>
  </si>
  <si>
    <t>PRO7630</t>
  </si>
  <si>
    <t>PRO9441</t>
  </si>
  <si>
    <t>PRO8131</t>
  </si>
  <si>
    <t>PRO2221</t>
  </si>
  <si>
    <t>PRO3871</t>
  </si>
  <si>
    <t>PRO4573</t>
  </si>
  <si>
    <t>PRO5164</t>
  </si>
  <si>
    <t>PRO5337</t>
  </si>
  <si>
    <t>PRO8382</t>
  </si>
  <si>
    <t>PRO1131</t>
  </si>
  <si>
    <t>PRO4612</t>
  </si>
  <si>
    <t>PRO2899</t>
  </si>
  <si>
    <t>PRO2017</t>
  </si>
  <si>
    <t>PRO3978</t>
  </si>
  <si>
    <t>PRO1273</t>
  </si>
  <si>
    <t>PRO9031</t>
  </si>
  <si>
    <t>PRO3302</t>
  </si>
  <si>
    <t>PRO1247</t>
  </si>
  <si>
    <t>PRO9850</t>
  </si>
  <si>
    <t>PRO1714</t>
  </si>
  <si>
    <t>PRO4014</t>
  </si>
  <si>
    <t>PRO4267</t>
  </si>
  <si>
    <t>PRO6648</t>
  </si>
  <si>
    <t>PRO3014</t>
  </si>
  <si>
    <t>PRO8056</t>
  </si>
  <si>
    <t>PRO6857</t>
  </si>
  <si>
    <t>PRO5947</t>
  </si>
  <si>
    <t>PRO4774</t>
  </si>
  <si>
    <t>PRO7124</t>
  </si>
  <si>
    <t>PRO2630</t>
  </si>
  <si>
    <t>PRO6036</t>
  </si>
  <si>
    <t>PRO5392</t>
  </si>
  <si>
    <r>
      <rPr>
        <b/>
        <i/>
        <sz val="13"/>
        <color theme="1"/>
        <rFont val="Calibri"/>
        <family val="2"/>
        <scheme val="minor"/>
      </rPr>
      <t>Note:-</t>
    </r>
    <r>
      <rPr>
        <sz val="13"/>
        <color theme="1"/>
        <rFont val="Calibri"/>
        <family val="2"/>
        <scheme val="minor"/>
      </rPr>
      <t xml:space="preserve">  </t>
    </r>
    <r>
      <rPr>
        <sz val="13"/>
        <color rgb="FFFF0000"/>
        <rFont val="Calibri"/>
        <family val="2"/>
        <scheme val="minor"/>
      </rPr>
      <t>This sheet is not  connect to "main_sheet".  If you change data in the main sheet, the data will be does not changed in this sheet. You try with manually</t>
    </r>
    <r>
      <rPr>
        <sz val="13"/>
        <color theme="1"/>
        <rFont val="Calibri"/>
        <family val="2"/>
        <scheme val="minor"/>
      </rPr>
      <t>.</t>
    </r>
  </si>
  <si>
    <t>Find Customer Detail</t>
  </si>
  <si>
    <t>Profit</t>
  </si>
  <si>
    <t xml:space="preserve"> Enter Your Customer_ID</t>
  </si>
  <si>
    <t xml:space="preserve">Product_Sales </t>
  </si>
  <si>
    <t>How to work this excel sheet and many more</t>
  </si>
  <si>
    <r>
      <rPr>
        <b/>
        <sz val="13"/>
        <color rgb="FFC00000"/>
        <rFont val="Calibri"/>
        <family val="2"/>
        <scheme val="minor"/>
      </rPr>
      <t>Main_sheet:-</t>
    </r>
    <r>
      <rPr>
        <b/>
        <sz val="13"/>
        <color theme="1"/>
        <rFont val="Calibri"/>
        <family val="2"/>
        <scheme val="minor"/>
      </rPr>
      <t xml:space="preserve"> This sheet is the main part of project .The main sheet is connect with the "data cleaning question and after data cleaning" sheets. If you change data in the main sheet, the data will always be auto-changed in two sheet.</t>
    </r>
  </si>
  <si>
    <r>
      <rPr>
        <b/>
        <sz val="13"/>
        <color rgb="FFC00000"/>
        <rFont val="Calibri"/>
        <family val="2"/>
        <scheme val="minor"/>
      </rPr>
      <t xml:space="preserve">Data cleaning Question:- </t>
    </r>
    <r>
      <rPr>
        <b/>
        <sz val="13"/>
        <color theme="1"/>
        <rFont val="Calibri"/>
        <family val="2"/>
        <scheme val="minor"/>
      </rPr>
      <t xml:space="preserve">This question sheet basically identify the question or queries in this section of sheet. It's coverd a main formula of adv. Excel                    </t>
    </r>
    <r>
      <rPr>
        <b/>
        <sz val="13"/>
        <color rgb="FFC00000"/>
        <rFont val="Calibri"/>
        <family val="2"/>
        <scheme val="minor"/>
      </rPr>
      <t xml:space="preserve"> After Data cleaning:-T</t>
    </r>
    <r>
      <rPr>
        <b/>
        <sz val="13"/>
        <color theme="1"/>
        <rFont val="Calibri"/>
        <family val="2"/>
        <scheme val="minor"/>
      </rPr>
      <t xml:space="preserve">his sheet show a clean data   </t>
    </r>
  </si>
  <si>
    <r>
      <rPr>
        <b/>
        <sz val="13"/>
        <color rgb="FFC00000"/>
        <rFont val="Calibri"/>
        <family val="2"/>
        <scheme val="minor"/>
      </rPr>
      <t>Data Transformation:-</t>
    </r>
    <r>
      <rPr>
        <b/>
        <sz val="13"/>
        <color theme="1"/>
        <rFont val="Calibri"/>
        <family val="2"/>
        <scheme val="minor"/>
      </rPr>
      <t xml:space="preserve"> After data cleaning is a transform into text ,no, date format. It add a (Total Revenue and Profit), find a Customer details using vlookup formula, and many more to add in this section</t>
    </r>
  </si>
  <si>
    <r>
      <rPr>
        <b/>
        <sz val="13"/>
        <color rgb="FFC00000"/>
        <rFont val="Calibri"/>
        <family val="2"/>
        <scheme val="minor"/>
      </rPr>
      <t xml:space="preserve">Data Analysis Using Pivot Table:- </t>
    </r>
    <r>
      <rPr>
        <b/>
        <sz val="13"/>
        <color theme="1"/>
        <rFont val="Calibri"/>
        <family val="2"/>
        <scheme val="minor"/>
      </rPr>
      <t xml:space="preserve">This sheet show a pivot table for analysis a data and it is a easy to used </t>
    </r>
  </si>
  <si>
    <r>
      <rPr>
        <b/>
        <sz val="13"/>
        <color rgb="FFC00000"/>
        <rFont val="Calibri"/>
        <family val="2"/>
        <scheme val="minor"/>
      </rPr>
      <t>Q3)</t>
    </r>
    <r>
      <rPr>
        <b/>
        <sz val="13"/>
        <color theme="1"/>
        <rFont val="Calibri"/>
        <family val="2"/>
        <scheme val="minor"/>
      </rPr>
      <t>Which supplier (Supplier_ID) provides the most profitable products?</t>
    </r>
  </si>
  <si>
    <r>
      <rPr>
        <b/>
        <sz val="13"/>
        <color rgb="FFC00000"/>
        <rFont val="Calibri"/>
        <family val="2"/>
        <scheme val="minor"/>
      </rPr>
      <t>Q4)</t>
    </r>
    <r>
      <rPr>
        <b/>
        <sz val="13"/>
        <color theme="1"/>
        <rFont val="Calibri"/>
        <family val="2"/>
        <scheme val="minor"/>
      </rPr>
      <t>How does revenue change over time?</t>
    </r>
  </si>
  <si>
    <t xml:space="preserve">This section is find a cutomer info.  </t>
  </si>
  <si>
    <t>This 3 section is same       It is find a total</t>
  </si>
  <si>
    <t>This section is find a status of delivery</t>
  </si>
  <si>
    <t>If you more information click this 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</si>
</sst>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6" x14ac:knownFonts="1">
    <font>
      <sz val="11"/>
      <color theme="1"/>
      <name val="Calibri"/>
      <family val="2"/>
      <scheme val="minor"/>
    </font>
    <font>
      <b/>
      <sz val="11"/>
      <color theme="1"/>
      <name val="Calibri"/>
      <family val="2"/>
      <scheme val="minor"/>
    </font>
    <font>
      <b/>
      <sz val="20"/>
      <color theme="1"/>
      <name val="Bahnschrift Light"/>
      <family val="2"/>
    </font>
    <font>
      <sz val="11"/>
      <color rgb="FFFF0000"/>
      <name val="Calibri"/>
      <family val="2"/>
      <scheme val="minor"/>
    </font>
    <font>
      <b/>
      <sz val="13"/>
      <color theme="1"/>
      <name val="Calibri"/>
      <family val="2"/>
      <scheme val="minor"/>
    </font>
    <font>
      <b/>
      <sz val="13"/>
      <name val="Calibri"/>
      <family val="2"/>
      <scheme val="minor"/>
    </font>
    <font>
      <b/>
      <sz val="13"/>
      <color rgb="FFC00000"/>
      <name val="Calibri"/>
      <family val="2"/>
      <scheme val="minor"/>
    </font>
    <font>
      <b/>
      <sz val="12"/>
      <color rgb="FF00B0F0"/>
      <name val="Calibri"/>
      <family val="2"/>
      <scheme val="minor"/>
    </font>
    <font>
      <i/>
      <sz val="11"/>
      <color theme="1"/>
      <name val="Calibri"/>
      <family val="2"/>
      <scheme val="minor"/>
    </font>
    <font>
      <i/>
      <sz val="12"/>
      <color theme="1"/>
      <name val="Calibri"/>
      <family val="2"/>
      <scheme val="minor"/>
    </font>
    <font>
      <b/>
      <u/>
      <sz val="26"/>
      <color theme="1"/>
      <name val="Calibri"/>
      <family val="2"/>
      <scheme val="minor"/>
    </font>
    <font>
      <b/>
      <i/>
      <sz val="14"/>
      <color theme="1"/>
      <name val="Calibri"/>
      <family val="2"/>
      <scheme val="minor"/>
    </font>
    <font>
      <b/>
      <sz val="13"/>
      <color theme="5" tint="-0.249977111117893"/>
      <name val="Calibri"/>
      <family val="2"/>
      <scheme val="minor"/>
    </font>
    <font>
      <b/>
      <i/>
      <sz val="13"/>
      <color theme="1"/>
      <name val="Calibri"/>
      <family val="2"/>
      <scheme val="minor"/>
    </font>
    <font>
      <b/>
      <sz val="13"/>
      <color theme="2" tint="-0.499984740745262"/>
      <name val="Calibri"/>
      <family val="2"/>
      <scheme val="minor"/>
    </font>
    <font>
      <b/>
      <u val="double"/>
      <sz val="25"/>
      <color theme="1"/>
      <name val="Calibri"/>
      <family val="2"/>
      <scheme val="minor"/>
    </font>
    <font>
      <sz val="8"/>
      <name val="Calibri"/>
      <family val="2"/>
      <scheme val="minor"/>
    </font>
    <font>
      <sz val="13"/>
      <color rgb="FFFF0000"/>
      <name val="Calibri"/>
      <family val="2"/>
      <scheme val="minor"/>
    </font>
    <font>
      <sz val="13"/>
      <color theme="1"/>
      <name val="Calibri"/>
      <family val="2"/>
      <scheme val="minor"/>
    </font>
    <font>
      <b/>
      <sz val="15"/>
      <color theme="1"/>
      <name val="Calibri"/>
      <family val="2"/>
      <scheme val="minor"/>
    </font>
    <font>
      <b/>
      <u/>
      <sz val="20"/>
      <color theme="1"/>
      <name val="Calibri"/>
      <family val="2"/>
      <scheme val="minor"/>
    </font>
    <font>
      <b/>
      <u/>
      <sz val="13"/>
      <color theme="1"/>
      <name val="Calibri"/>
      <family val="2"/>
      <scheme val="minor"/>
    </font>
    <font>
      <sz val="13"/>
      <name val="Calibri"/>
      <family val="2"/>
      <scheme val="minor"/>
    </font>
    <font>
      <u/>
      <sz val="11"/>
      <color theme="10"/>
      <name val="Calibri"/>
      <family val="2"/>
      <scheme val="minor"/>
    </font>
    <font>
      <b/>
      <u/>
      <sz val="25"/>
      <color theme="1"/>
      <name val="Arial Black"/>
      <family val="2"/>
    </font>
    <font>
      <b/>
      <u/>
      <sz val="18"/>
      <color theme="10"/>
      <name val="Calibri"/>
      <family val="2"/>
      <scheme val="minor"/>
    </font>
  </fonts>
  <fills count="11">
    <fill>
      <patternFill patternType="none"/>
    </fill>
    <fill>
      <patternFill patternType="gray125"/>
    </fill>
    <fill>
      <patternFill patternType="solid">
        <fgColor rgb="FF00B05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1"/>
        <bgColor indexed="64"/>
      </patternFill>
    </fill>
    <fill>
      <patternFill patternType="solid">
        <fgColor theme="4" tint="0.79998168889431442"/>
        <bgColor indexed="64"/>
      </patternFill>
    </fill>
  </fills>
  <borders count="14">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bottom/>
      <diagonal/>
    </border>
    <border>
      <left/>
      <right/>
      <top/>
      <bottom style="thin">
        <color rgb="FFABABAB"/>
      </bottom>
      <diagonal/>
    </border>
  </borders>
  <cellStyleXfs count="2">
    <xf numFmtId="0" fontId="0" fillId="0" borderId="0"/>
    <xf numFmtId="0" fontId="23" fillId="0" borderId="0" applyNumberFormat="0" applyFill="0" applyBorder="0" applyAlignment="0" applyProtection="0"/>
  </cellStyleXfs>
  <cellXfs count="95">
    <xf numFmtId="0" fontId="0" fillId="0" borderId="0" xfId="0"/>
    <xf numFmtId="0" fontId="0" fillId="0" borderId="0" xfId="0" applyAlignment="1">
      <alignment horizontal="center"/>
    </xf>
    <xf numFmtId="0" fontId="1" fillId="0" borderId="1" xfId="0" applyFont="1" applyBorder="1" applyAlignment="1">
      <alignment horizontal="center" vertical="top"/>
    </xf>
    <xf numFmtId="0" fontId="0" fillId="2" borderId="0" xfId="0" applyFill="1"/>
    <xf numFmtId="0" fontId="4" fillId="0" borderId="0" xfId="0" applyFont="1" applyAlignment="1">
      <alignment horizontal="center"/>
    </xf>
    <xf numFmtId="0" fontId="0" fillId="3" borderId="2" xfId="0" applyFill="1" applyBorder="1"/>
    <xf numFmtId="0" fontId="0" fillId="3" borderId="2" xfId="0" applyFill="1" applyBorder="1" applyAlignment="1">
      <alignment horizontal="center"/>
    </xf>
    <xf numFmtId="0" fontId="0" fillId="4" borderId="2" xfId="0" applyFill="1" applyBorder="1" applyAlignment="1">
      <alignment horizontal="center"/>
    </xf>
    <xf numFmtId="0" fontId="0" fillId="5" borderId="2" xfId="0" applyFill="1" applyBorder="1" applyAlignment="1">
      <alignment horizontal="center"/>
    </xf>
    <xf numFmtId="0" fontId="0" fillId="6" borderId="2" xfId="0" applyFill="1" applyBorder="1"/>
    <xf numFmtId="0" fontId="1" fillId="6" borderId="2" xfId="0" applyFont="1" applyFill="1" applyBorder="1" applyAlignment="1">
      <alignment horizontal="center"/>
    </xf>
    <xf numFmtId="0" fontId="0" fillId="4" borderId="2" xfId="0" applyFill="1" applyBorder="1"/>
    <xf numFmtId="0" fontId="1" fillId="6" borderId="2" xfId="0" applyFont="1" applyFill="1" applyBorder="1"/>
    <xf numFmtId="0" fontId="0" fillId="5" borderId="2" xfId="0" applyFill="1" applyBorder="1"/>
    <xf numFmtId="14" fontId="0" fillId="0" borderId="0" xfId="0" applyNumberFormat="1" applyAlignment="1">
      <alignment horizontal="center"/>
    </xf>
    <xf numFmtId="14" fontId="1" fillId="0" borderId="1" xfId="0" applyNumberFormat="1" applyFont="1" applyBorder="1" applyAlignment="1">
      <alignment horizontal="center" vertical="top"/>
    </xf>
    <xf numFmtId="14" fontId="0" fillId="5" borderId="2" xfId="0" applyNumberFormat="1" applyFill="1" applyBorder="1" applyAlignment="1">
      <alignment horizontal="center"/>
    </xf>
    <xf numFmtId="0" fontId="1" fillId="7" borderId="2" xfId="0" applyFont="1" applyFill="1" applyBorder="1" applyAlignment="1">
      <alignment horizontal="center"/>
    </xf>
    <xf numFmtId="0" fontId="0" fillId="0" borderId="0" xfId="0" applyAlignment="1">
      <alignment horizontal="left"/>
    </xf>
    <xf numFmtId="0" fontId="4" fillId="0" borderId="0" xfId="0" applyFont="1"/>
    <xf numFmtId="0" fontId="0" fillId="0" borderId="4" xfId="0" applyBorder="1" applyAlignment="1">
      <alignment vertical="center"/>
    </xf>
    <xf numFmtId="0" fontId="1" fillId="0" borderId="1" xfId="0" applyFont="1" applyBorder="1" applyAlignment="1">
      <alignment horizontal="left" vertical="top"/>
    </xf>
    <xf numFmtId="0" fontId="10" fillId="0" borderId="0" xfId="0" applyFont="1"/>
    <xf numFmtId="0" fontId="3" fillId="0" borderId="0" xfId="0" applyFont="1" applyAlignment="1">
      <alignment wrapText="1"/>
    </xf>
    <xf numFmtId="0" fontId="3" fillId="0" borderId="0" xfId="0" applyFont="1" applyAlignment="1">
      <alignment vertical="center" wrapText="1"/>
    </xf>
    <xf numFmtId="0" fontId="4" fillId="0" borderId="0" xfId="0" applyFont="1" applyAlignment="1">
      <alignment horizontal="center" vertical="top" wrapText="1"/>
    </xf>
    <xf numFmtId="0" fontId="18" fillId="0" borderId="0" xfId="0" applyFont="1"/>
    <xf numFmtId="0" fontId="18" fillId="9" borderId="0" xfId="0" applyFont="1" applyFill="1"/>
    <xf numFmtId="0" fontId="21" fillId="0" borderId="0" xfId="0" applyFont="1" applyAlignment="1">
      <alignment horizontal="center" vertical="center"/>
    </xf>
    <xf numFmtId="0" fontId="18" fillId="0" borderId="13" xfId="0" applyFont="1" applyBorder="1"/>
    <xf numFmtId="0" fontId="22" fillId="0" borderId="0" xfId="0" applyFont="1"/>
    <xf numFmtId="0" fontId="18" fillId="0" borderId="2" xfId="0" pivotButton="1" applyFont="1" applyBorder="1"/>
    <xf numFmtId="0" fontId="18" fillId="0" borderId="2" xfId="0" applyFont="1" applyBorder="1" applyAlignment="1">
      <alignment horizontal="center"/>
    </xf>
    <xf numFmtId="0" fontId="18" fillId="0" borderId="2" xfId="0" pivotButton="1" applyFont="1" applyBorder="1" applyAlignment="1">
      <alignment horizontal="left"/>
    </xf>
    <xf numFmtId="0" fontId="18" fillId="0" borderId="2" xfId="0" applyFont="1" applyBorder="1" applyAlignment="1">
      <alignment horizontal="left"/>
    </xf>
    <xf numFmtId="0" fontId="18" fillId="0" borderId="2" xfId="0" applyFont="1" applyBorder="1" applyAlignment="1">
      <alignment horizontal="center" vertical="center"/>
    </xf>
    <xf numFmtId="1" fontId="18" fillId="0" borderId="2" xfId="0" applyNumberFormat="1" applyFont="1" applyBorder="1" applyAlignment="1">
      <alignment horizontal="center"/>
    </xf>
    <xf numFmtId="0" fontId="18" fillId="0" borderId="0" xfId="0" applyFont="1" applyAlignment="1">
      <alignment horizontal="left"/>
    </xf>
    <xf numFmtId="0" fontId="18" fillId="0" borderId="0" xfId="0" applyFont="1" applyAlignment="1">
      <alignment horizontal="center"/>
    </xf>
    <xf numFmtId="0" fontId="4" fillId="0" borderId="0" xfId="0" applyFont="1" applyAlignment="1">
      <alignment vertical="top" wrapText="1"/>
    </xf>
    <xf numFmtId="164" fontId="0" fillId="0" borderId="0" xfId="0" applyNumberFormat="1" applyAlignment="1">
      <alignment horizontal="left"/>
    </xf>
    <xf numFmtId="0" fontId="1" fillId="0" borderId="2" xfId="0" applyFont="1" applyBorder="1" applyAlignment="1">
      <alignment horizontal="center" vertical="top"/>
    </xf>
    <xf numFmtId="164" fontId="0" fillId="0" borderId="0" xfId="0" applyNumberFormat="1"/>
    <xf numFmtId="0" fontId="0" fillId="0" borderId="0" xfId="0" applyAlignment="1">
      <alignment horizontal="right"/>
    </xf>
    <xf numFmtId="0" fontId="18" fillId="0" borderId="2" xfId="0" pivotButton="1" applyFont="1" applyBorder="1" applyAlignment="1">
      <alignment horizontal="left" vertical="center"/>
    </xf>
    <xf numFmtId="0" fontId="18" fillId="0" borderId="2" xfId="0" applyFont="1" applyBorder="1" applyAlignment="1">
      <alignment horizontal="left" vertical="center"/>
    </xf>
    <xf numFmtId="0" fontId="1" fillId="0" borderId="0" xfId="0" applyFont="1" applyAlignment="1">
      <alignment horizontal="center" vertical="top"/>
    </xf>
    <xf numFmtId="0" fontId="0" fillId="0" borderId="7" xfId="0" applyBorder="1"/>
    <xf numFmtId="0" fontId="1" fillId="0" borderId="2" xfId="0" applyFont="1" applyBorder="1" applyAlignment="1">
      <alignment horizontal="right" vertical="top"/>
    </xf>
    <xf numFmtId="0" fontId="2" fillId="0" borderId="0" xfId="0" applyFont="1" applyAlignment="1">
      <alignment horizontal="center"/>
    </xf>
    <xf numFmtId="0" fontId="25" fillId="8" borderId="2" xfId="1" applyFont="1" applyFill="1" applyBorder="1" applyAlignment="1">
      <alignment horizontal="center" vertical="center"/>
    </xf>
    <xf numFmtId="0" fontId="1" fillId="6" borderId="2" xfId="0" applyFont="1" applyFill="1" applyBorder="1" applyAlignment="1">
      <alignment horizontal="center"/>
    </xf>
    <xf numFmtId="0" fontId="1" fillId="6" borderId="5" xfId="0" applyFont="1" applyFill="1" applyBorder="1" applyAlignment="1">
      <alignment horizontal="center"/>
    </xf>
    <xf numFmtId="0" fontId="1" fillId="6" borderId="6" xfId="0" applyFont="1" applyFill="1" applyBorder="1" applyAlignment="1">
      <alignment horizontal="center"/>
    </xf>
    <xf numFmtId="0" fontId="0" fillId="0" borderId="0" xfId="0" applyAlignment="1">
      <alignment horizontal="center"/>
    </xf>
    <xf numFmtId="0" fontId="4" fillId="0" borderId="0" xfId="0" applyFont="1" applyAlignment="1">
      <alignment horizontal="center"/>
    </xf>
    <xf numFmtId="0" fontId="4" fillId="0" borderId="0" xfId="0" applyFont="1" applyAlignment="1">
      <alignment horizontal="center" vertical="center" wrapText="1"/>
    </xf>
    <xf numFmtId="0" fontId="4" fillId="0" borderId="3" xfId="0" applyFont="1" applyBorder="1" applyAlignment="1">
      <alignment horizontal="center" vertical="center" wrapText="1"/>
    </xf>
    <xf numFmtId="14" fontId="5" fillId="0" borderId="0" xfId="0" applyNumberFormat="1" applyFont="1" applyAlignment="1">
      <alignment horizontal="center" vertical="top" wrapText="1"/>
    </xf>
    <xf numFmtId="0" fontId="10" fillId="0" borderId="0" xfId="0" applyFont="1" applyAlignment="1">
      <alignment horizontal="center"/>
    </xf>
    <xf numFmtId="0" fontId="1" fillId="6" borderId="2" xfId="0" applyFont="1" applyFill="1" applyBorder="1" applyAlignment="1">
      <alignment horizontal="center" vertical="center" wrapText="1"/>
    </xf>
    <xf numFmtId="0" fontId="9" fillId="0" borderId="3" xfId="0" applyFont="1" applyBorder="1" applyAlignment="1">
      <alignment horizontal="center" vertical="center"/>
    </xf>
    <xf numFmtId="0" fontId="7" fillId="6" borderId="2" xfId="0" applyFont="1" applyFill="1" applyBorder="1" applyAlignment="1">
      <alignment horizontal="center"/>
    </xf>
    <xf numFmtId="0" fontId="8" fillId="0" borderId="3" xfId="0" applyFont="1" applyBorder="1" applyAlignment="1">
      <alignment horizontal="center" wrapText="1"/>
    </xf>
    <xf numFmtId="0" fontId="17" fillId="0" borderId="0" xfId="0" applyFont="1" applyAlignment="1">
      <alignment horizontal="center" wrapText="1"/>
    </xf>
    <xf numFmtId="0" fontId="15" fillId="0" borderId="0" xfId="0" applyFont="1" applyAlignment="1">
      <alignment horizontal="center"/>
    </xf>
    <xf numFmtId="0" fontId="18" fillId="0" borderId="0" xfId="0" applyFont="1" applyAlignment="1">
      <alignment horizontal="center" vertical="center" wrapText="1"/>
    </xf>
    <xf numFmtId="0" fontId="4" fillId="8" borderId="6" xfId="0" applyFont="1" applyFill="1" applyBorder="1" applyAlignment="1">
      <alignment horizontal="center" vertical="center" wrapText="1"/>
    </xf>
    <xf numFmtId="0" fontId="4" fillId="8" borderId="2" xfId="0" applyFont="1" applyFill="1" applyBorder="1" applyAlignment="1">
      <alignment horizontal="center" vertical="center" wrapText="1"/>
    </xf>
    <xf numFmtId="0" fontId="4" fillId="8" borderId="2" xfId="0" applyFont="1" applyFill="1" applyBorder="1" applyAlignment="1">
      <alignment horizontal="center" vertical="center"/>
    </xf>
    <xf numFmtId="0" fontId="4" fillId="8" borderId="6" xfId="0" applyFont="1" applyFill="1" applyBorder="1" applyAlignment="1">
      <alignment horizontal="center" vertical="center"/>
    </xf>
    <xf numFmtId="0" fontId="19" fillId="4" borderId="2" xfId="0" applyFont="1" applyFill="1" applyBorder="1" applyAlignment="1">
      <alignment horizontal="center" vertical="center"/>
    </xf>
    <xf numFmtId="0" fontId="4" fillId="4" borderId="2" xfId="0" applyFont="1" applyFill="1" applyBorder="1" applyAlignment="1">
      <alignment horizontal="center" vertical="center"/>
    </xf>
    <xf numFmtId="0" fontId="4" fillId="8" borderId="8"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11" xfId="0" applyFont="1" applyFill="1" applyBorder="1" applyAlignment="1">
      <alignment horizontal="center" vertical="center"/>
    </xf>
    <xf numFmtId="0" fontId="4" fillId="4" borderId="2" xfId="0" applyFont="1" applyFill="1" applyBorder="1" applyAlignment="1">
      <alignment horizontal="center" vertical="center" wrapText="1"/>
    </xf>
    <xf numFmtId="0" fontId="4" fillId="4" borderId="8"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4" fillId="4" borderId="12" xfId="0" applyFont="1" applyFill="1" applyBorder="1" applyAlignment="1">
      <alignment horizontal="center" vertical="center" wrapText="1"/>
    </xf>
    <xf numFmtId="0" fontId="4" fillId="4" borderId="10" xfId="0" applyFont="1" applyFill="1" applyBorder="1" applyAlignment="1">
      <alignment horizontal="center" vertical="center" wrapText="1"/>
    </xf>
    <xf numFmtId="0" fontId="4" fillId="4" borderId="11" xfId="0" applyFont="1" applyFill="1" applyBorder="1" applyAlignment="1">
      <alignment horizontal="center" vertical="center" wrapText="1"/>
    </xf>
    <xf numFmtId="0" fontId="1" fillId="8"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0" borderId="2" xfId="0" applyFont="1" applyFill="1" applyBorder="1" applyAlignment="1">
      <alignment horizontal="center" vertical="center" wrapText="1"/>
    </xf>
    <xf numFmtId="0" fontId="4" fillId="10" borderId="2" xfId="0" applyFont="1" applyFill="1" applyBorder="1" applyAlignment="1">
      <alignment horizontal="center" vertical="center"/>
    </xf>
    <xf numFmtId="0" fontId="20" fillId="0" borderId="0" xfId="0" applyFont="1" applyAlignment="1">
      <alignment horizontal="center" vertical="center"/>
    </xf>
    <xf numFmtId="0" fontId="4" fillId="0" borderId="0" xfId="0" applyFont="1" applyAlignment="1">
      <alignment horizontal="center" vertical="top" wrapText="1"/>
    </xf>
    <xf numFmtId="0" fontId="6" fillId="0" borderId="0" xfId="0" applyFont="1" applyAlignment="1">
      <alignment horizontal="center" vertical="top" wrapText="1"/>
    </xf>
    <xf numFmtId="0" fontId="4" fillId="0" borderId="2" xfId="0" applyFont="1" applyBorder="1" applyAlignment="1">
      <alignment horizontal="center" vertical="top" wrapText="1"/>
    </xf>
    <xf numFmtId="0" fontId="24" fillId="0" borderId="0" xfId="0" applyFont="1" applyAlignment="1">
      <alignment horizontal="center" vertical="center" wrapText="1"/>
    </xf>
    <xf numFmtId="0" fontId="4" fillId="0" borderId="0" xfId="0" applyFont="1" applyAlignment="1">
      <alignment horizontal="left" vertical="top" wrapText="1"/>
    </xf>
  </cellXfs>
  <cellStyles count="2">
    <cellStyle name="Hyperlink" xfId="1" builtinId="8"/>
    <cellStyle name="Normal" xfId="0" builtinId="0"/>
  </cellStyles>
  <dxfs count="178">
    <dxf>
      <font>
        <color rgb="FF9C0006"/>
      </font>
      <fill>
        <patternFill>
          <bgColor rgb="FFFFC7CE"/>
        </patternFill>
      </fill>
    </dxf>
    <dxf>
      <fill>
        <patternFill patternType="solid">
          <bgColor rgb="FFFF000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sz val="13"/>
      </font>
    </dxf>
    <dxf>
      <font>
        <sz val="13"/>
      </font>
    </dxf>
    <dxf>
      <font>
        <sz val="13"/>
      </font>
    </dxf>
    <dxf>
      <font>
        <sz val="13"/>
      </font>
    </dxf>
    <dxf>
      <font>
        <sz val="13"/>
      </font>
    </dxf>
    <dxf>
      <font>
        <sz val="13"/>
      </font>
    </dxf>
    <dxf>
      <alignment horizontal="center"/>
    </dxf>
    <dxf>
      <alignment horizontal="cent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3"/>
      </font>
    </dxf>
    <dxf>
      <font>
        <sz val="13"/>
      </font>
    </dxf>
    <dxf>
      <font>
        <sz val="13"/>
      </font>
    </dxf>
    <dxf>
      <font>
        <sz val="13"/>
      </font>
    </dxf>
    <dxf>
      <font>
        <sz val="13"/>
      </font>
    </dxf>
    <dxf>
      <font>
        <sz val="13"/>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alignment horizontal="center"/>
    </dxf>
    <dxf>
      <alignment horizontal="center"/>
    </dxf>
    <dxf>
      <font>
        <sz val="13"/>
      </font>
    </dxf>
    <dxf>
      <font>
        <sz val="13"/>
      </font>
    </dxf>
    <dxf>
      <font>
        <sz val="13"/>
      </font>
    </dxf>
    <dxf>
      <font>
        <sz val="13"/>
      </font>
    </dxf>
    <dxf>
      <font>
        <sz val="13"/>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sz val="13"/>
      </font>
    </dxf>
    <dxf>
      <font>
        <sz val="13"/>
      </font>
    </dxf>
    <dxf>
      <font>
        <sz val="13"/>
      </font>
    </dxf>
    <dxf>
      <font>
        <sz val="13"/>
      </font>
    </dxf>
    <dxf>
      <font>
        <sz val="13"/>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sz val="13"/>
      </font>
    </dxf>
    <dxf>
      <font>
        <sz val="13"/>
      </font>
    </dxf>
    <dxf>
      <font>
        <sz val="13"/>
      </font>
    </dxf>
    <dxf>
      <font>
        <sz val="13"/>
      </font>
    </dxf>
    <dxf>
      <font>
        <sz val="13"/>
      </font>
    </dxf>
    <dxf>
      <font>
        <sz val="13"/>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3"/>
      </font>
    </dxf>
    <dxf>
      <font>
        <sz val="13"/>
      </font>
    </dxf>
    <dxf>
      <font>
        <sz val="13"/>
      </font>
    </dxf>
    <dxf>
      <font>
        <sz val="13"/>
      </font>
    </dxf>
    <dxf>
      <font>
        <sz val="13"/>
      </font>
    </dxf>
    <dxf>
      <font>
        <sz val="13"/>
      </font>
    </dxf>
    <dxf>
      <alignment horizontal="center"/>
    </dxf>
    <dxf>
      <alignment horizontal="center"/>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3"/>
      </font>
    </dxf>
    <dxf>
      <font>
        <sz val="13"/>
      </font>
    </dxf>
    <dxf>
      <font>
        <sz val="13"/>
      </font>
    </dxf>
    <dxf>
      <font>
        <sz val="13"/>
      </font>
    </dxf>
    <dxf>
      <font>
        <sz val="13"/>
      </font>
    </dxf>
    <dxf>
      <font>
        <sz val="13"/>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font>
        <sz val="13"/>
      </font>
    </dxf>
    <dxf>
      <font>
        <sz val="13"/>
      </font>
    </dxf>
    <dxf>
      <font>
        <sz val="13"/>
      </font>
    </dxf>
    <dxf>
      <font>
        <sz val="13"/>
      </font>
    </dxf>
    <dxf>
      <font>
        <sz val="13"/>
      </font>
    </dxf>
    <dxf>
      <font>
        <sz val="13"/>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alignment horizontal="left" vertical="bottom" textRotation="0" wrapText="0" indent="0" justifyLastLine="0" shrinkToFit="0" readingOrder="0"/>
    </dxf>
    <dxf>
      <numFmt numFmtId="164" formatCode="[$-F800]dddd\,\ mmmm\ dd\,\ yyyy"/>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outline="0">
        <top style="thin">
          <color auto="1"/>
        </top>
      </border>
    </dxf>
    <dxf>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FF0000"/>
      <color rgb="FFFFE6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xdr:col>
      <xdr:colOff>322963</xdr:colOff>
      <xdr:row>8</xdr:row>
      <xdr:rowOff>185385</xdr:rowOff>
    </xdr:from>
    <xdr:to>
      <xdr:col>21</xdr:col>
      <xdr:colOff>334027</xdr:colOff>
      <xdr:row>11</xdr:row>
      <xdr:rowOff>59803</xdr:rowOff>
    </xdr:to>
    <xdr:pic>
      <xdr:nvPicPr>
        <xdr:cNvPr id="3" name="Picture 2">
          <a:extLst>
            <a:ext uri="{FF2B5EF4-FFF2-40B4-BE49-F238E27FC236}">
              <a16:creationId xmlns:a16="http://schemas.microsoft.com/office/drawing/2014/main" id="{52FAFE9F-878C-FDA4-8660-023FE04FE29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96" t="18793" r="1"/>
        <a:stretch/>
      </xdr:blipFill>
      <xdr:spPr>
        <a:xfrm>
          <a:off x="3955511" y="1688508"/>
          <a:ext cx="9092434" cy="438090"/>
        </a:xfrm>
        <a:prstGeom prst="rect">
          <a:avLst/>
        </a:prstGeom>
      </xdr:spPr>
    </xdr:pic>
    <xdr:clientData/>
  </xdr:twoCellAnchor>
  <xdr:twoCellAnchor editAs="oneCell">
    <xdr:from>
      <xdr:col>13</xdr:col>
      <xdr:colOff>235856</xdr:colOff>
      <xdr:row>27</xdr:row>
      <xdr:rowOff>172358</xdr:rowOff>
    </xdr:from>
    <xdr:to>
      <xdr:col>19</xdr:col>
      <xdr:colOff>104357</xdr:colOff>
      <xdr:row>52</xdr:row>
      <xdr:rowOff>133070</xdr:rowOff>
    </xdr:to>
    <xdr:pic>
      <xdr:nvPicPr>
        <xdr:cNvPr id="5" name="Picture 4">
          <a:extLst>
            <a:ext uri="{FF2B5EF4-FFF2-40B4-BE49-F238E27FC236}">
              <a16:creationId xmlns:a16="http://schemas.microsoft.com/office/drawing/2014/main" id="{8201120D-B7A5-3A42-15C8-025A3E0324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37070" y="5070929"/>
          <a:ext cx="3515216" cy="4496427"/>
        </a:xfrm>
        <a:prstGeom prst="rect">
          <a:avLst/>
        </a:prstGeom>
      </xdr:spPr>
    </xdr:pic>
    <xdr:clientData/>
  </xdr:twoCellAnchor>
  <xdr:twoCellAnchor>
    <xdr:from>
      <xdr:col>14</xdr:col>
      <xdr:colOff>371929</xdr:colOff>
      <xdr:row>10</xdr:row>
      <xdr:rowOff>27214</xdr:rowOff>
    </xdr:from>
    <xdr:to>
      <xdr:col>14</xdr:col>
      <xdr:colOff>571500</xdr:colOff>
      <xdr:row>28</xdr:row>
      <xdr:rowOff>0</xdr:rowOff>
    </xdr:to>
    <xdr:cxnSp macro="">
      <xdr:nvCxnSpPr>
        <xdr:cNvPr id="7" name="Straight Arrow Connector 6">
          <a:extLst>
            <a:ext uri="{FF2B5EF4-FFF2-40B4-BE49-F238E27FC236}">
              <a16:creationId xmlns:a16="http://schemas.microsoft.com/office/drawing/2014/main" id="{6DB51F8A-AB47-EAD1-DD16-9CD210C8D82E}"/>
            </a:ext>
          </a:extLst>
        </xdr:cNvPr>
        <xdr:cNvCxnSpPr/>
      </xdr:nvCxnSpPr>
      <xdr:spPr>
        <a:xfrm flipV="1">
          <a:off x="8880929" y="1841500"/>
          <a:ext cx="199571" cy="323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108857</xdr:colOff>
      <xdr:row>35</xdr:row>
      <xdr:rowOff>9071</xdr:rowOff>
    </xdr:from>
    <xdr:to>
      <xdr:col>21</xdr:col>
      <xdr:colOff>235857</xdr:colOff>
      <xdr:row>37</xdr:row>
      <xdr:rowOff>172357</xdr:rowOff>
    </xdr:to>
    <xdr:cxnSp macro="">
      <xdr:nvCxnSpPr>
        <xdr:cNvPr id="11" name="Straight Arrow Connector 10">
          <a:extLst>
            <a:ext uri="{FF2B5EF4-FFF2-40B4-BE49-F238E27FC236}">
              <a16:creationId xmlns:a16="http://schemas.microsoft.com/office/drawing/2014/main" id="{175299E2-7F82-6CDA-9C66-499863B27D2F}"/>
            </a:ext>
          </a:extLst>
        </xdr:cNvPr>
        <xdr:cNvCxnSpPr/>
      </xdr:nvCxnSpPr>
      <xdr:spPr>
        <a:xfrm flipH="1">
          <a:off x="9225643" y="6359071"/>
          <a:ext cx="3773714" cy="526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217714</xdr:colOff>
      <xdr:row>42</xdr:row>
      <xdr:rowOff>36286</xdr:rowOff>
    </xdr:from>
    <xdr:to>
      <xdr:col>42</xdr:col>
      <xdr:colOff>32856</xdr:colOff>
      <xdr:row>59</xdr:row>
      <xdr:rowOff>48057</xdr:rowOff>
    </xdr:to>
    <xdr:pic>
      <xdr:nvPicPr>
        <xdr:cNvPr id="15" name="Picture 14">
          <a:extLst>
            <a:ext uri="{FF2B5EF4-FFF2-40B4-BE49-F238E27FC236}">
              <a16:creationId xmlns:a16="http://schemas.microsoft.com/office/drawing/2014/main" id="{62E65487-CE20-061E-580B-F37B8E3FE2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882428" y="7656286"/>
          <a:ext cx="4677428" cy="3096057"/>
        </a:xfrm>
        <a:prstGeom prst="rect">
          <a:avLst/>
        </a:prstGeom>
      </xdr:spPr>
    </xdr:pic>
    <xdr:clientData/>
  </xdr:twoCellAnchor>
  <xdr:twoCellAnchor editAs="oneCell">
    <xdr:from>
      <xdr:col>28</xdr:col>
      <xdr:colOff>32071</xdr:colOff>
      <xdr:row>14</xdr:row>
      <xdr:rowOff>32071</xdr:rowOff>
    </xdr:from>
    <xdr:to>
      <xdr:col>35</xdr:col>
      <xdr:colOff>178735</xdr:colOff>
      <xdr:row>36</xdr:row>
      <xdr:rowOff>136964</xdr:rowOff>
    </xdr:to>
    <xdr:pic>
      <xdr:nvPicPr>
        <xdr:cNvPr id="17" name="Picture 16">
          <a:extLst>
            <a:ext uri="{FF2B5EF4-FFF2-40B4-BE49-F238E27FC236}">
              <a16:creationId xmlns:a16="http://schemas.microsoft.com/office/drawing/2014/main" id="{6CF6E0CA-C7D5-14FC-68B9-058E2C79ED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050071" y="2572071"/>
          <a:ext cx="4401164" cy="4096322"/>
        </a:xfrm>
        <a:prstGeom prst="rect">
          <a:avLst/>
        </a:prstGeom>
      </xdr:spPr>
    </xdr:pic>
    <xdr:clientData/>
  </xdr:twoCellAnchor>
  <xdr:twoCellAnchor editAs="oneCell">
    <xdr:from>
      <xdr:col>19</xdr:col>
      <xdr:colOff>431857</xdr:colOff>
      <xdr:row>46</xdr:row>
      <xdr:rowOff>41787</xdr:rowOff>
    </xdr:from>
    <xdr:to>
      <xdr:col>28</xdr:col>
      <xdr:colOff>515636</xdr:colOff>
      <xdr:row>62</xdr:row>
      <xdr:rowOff>177829</xdr:rowOff>
    </xdr:to>
    <xdr:pic>
      <xdr:nvPicPr>
        <xdr:cNvPr id="21" name="Picture 20">
          <a:extLst>
            <a:ext uri="{FF2B5EF4-FFF2-40B4-BE49-F238E27FC236}">
              <a16:creationId xmlns:a16="http://schemas.microsoft.com/office/drawing/2014/main" id="{2A76B3E9-5266-E8B0-05F8-0E400CDE5D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79786" y="8387501"/>
          <a:ext cx="5553850" cy="3038899"/>
        </a:xfrm>
        <a:prstGeom prst="rect">
          <a:avLst/>
        </a:prstGeom>
      </xdr:spPr>
    </xdr:pic>
    <xdr:clientData/>
  </xdr:twoCellAnchor>
  <xdr:twoCellAnchor>
    <xdr:from>
      <xdr:col>27</xdr:col>
      <xdr:colOff>362857</xdr:colOff>
      <xdr:row>47</xdr:row>
      <xdr:rowOff>81643</xdr:rowOff>
    </xdr:from>
    <xdr:to>
      <xdr:col>30</xdr:col>
      <xdr:colOff>63500</xdr:colOff>
      <xdr:row>48</xdr:row>
      <xdr:rowOff>154215</xdr:rowOff>
    </xdr:to>
    <xdr:cxnSp macro="">
      <xdr:nvCxnSpPr>
        <xdr:cNvPr id="23" name="Straight Arrow Connector 22">
          <a:extLst>
            <a:ext uri="{FF2B5EF4-FFF2-40B4-BE49-F238E27FC236}">
              <a16:creationId xmlns:a16="http://schemas.microsoft.com/office/drawing/2014/main" id="{F29191D4-75A4-8B2F-B05C-B90D20163F86}"/>
            </a:ext>
          </a:extLst>
        </xdr:cNvPr>
        <xdr:cNvCxnSpPr/>
      </xdr:nvCxnSpPr>
      <xdr:spPr>
        <a:xfrm flipH="1">
          <a:off x="16773071" y="8608786"/>
          <a:ext cx="1524000"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342899</xdr:colOff>
      <xdr:row>46</xdr:row>
      <xdr:rowOff>27215</xdr:rowOff>
    </xdr:from>
    <xdr:to>
      <xdr:col>34</xdr:col>
      <xdr:colOff>371929</xdr:colOff>
      <xdr:row>49</xdr:row>
      <xdr:rowOff>88900</xdr:rowOff>
    </xdr:to>
    <xdr:cxnSp macro="">
      <xdr:nvCxnSpPr>
        <xdr:cNvPr id="24" name="Straight Arrow Connector 23">
          <a:extLst>
            <a:ext uri="{FF2B5EF4-FFF2-40B4-BE49-F238E27FC236}">
              <a16:creationId xmlns:a16="http://schemas.microsoft.com/office/drawing/2014/main" id="{27D02E71-3E5C-0D67-C616-C7896E219206}"/>
            </a:ext>
          </a:extLst>
        </xdr:cNvPr>
        <xdr:cNvCxnSpPr/>
      </xdr:nvCxnSpPr>
      <xdr:spPr>
        <a:xfrm flipV="1">
          <a:off x="19792042" y="8372929"/>
          <a:ext cx="1244601" cy="605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332013</xdr:colOff>
      <xdr:row>49</xdr:row>
      <xdr:rowOff>105229</xdr:rowOff>
    </xdr:from>
    <xdr:to>
      <xdr:col>34</xdr:col>
      <xdr:colOff>480786</xdr:colOff>
      <xdr:row>56</xdr:row>
      <xdr:rowOff>172357</xdr:rowOff>
    </xdr:to>
    <xdr:cxnSp macro="">
      <xdr:nvCxnSpPr>
        <xdr:cNvPr id="25" name="Straight Arrow Connector 24">
          <a:extLst>
            <a:ext uri="{FF2B5EF4-FFF2-40B4-BE49-F238E27FC236}">
              <a16:creationId xmlns:a16="http://schemas.microsoft.com/office/drawing/2014/main" id="{B3E43340-2420-DB9D-CEC4-45487E4C4A2B}"/>
            </a:ext>
          </a:extLst>
        </xdr:cNvPr>
        <xdr:cNvCxnSpPr/>
      </xdr:nvCxnSpPr>
      <xdr:spPr>
        <a:xfrm>
          <a:off x="19781156" y="8995229"/>
          <a:ext cx="1364344" cy="13371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145142</xdr:colOff>
      <xdr:row>17</xdr:row>
      <xdr:rowOff>0</xdr:rowOff>
    </xdr:from>
    <xdr:to>
      <xdr:col>36</xdr:col>
      <xdr:colOff>81643</xdr:colOff>
      <xdr:row>19</xdr:row>
      <xdr:rowOff>154215</xdr:rowOff>
    </xdr:to>
    <xdr:cxnSp macro="">
      <xdr:nvCxnSpPr>
        <xdr:cNvPr id="29" name="Straight Arrow Connector 28">
          <a:extLst>
            <a:ext uri="{FF2B5EF4-FFF2-40B4-BE49-F238E27FC236}">
              <a16:creationId xmlns:a16="http://schemas.microsoft.com/office/drawing/2014/main" id="{65963991-B9AB-978C-4E80-02781D2C64ED}"/>
            </a:ext>
          </a:extLst>
        </xdr:cNvPr>
        <xdr:cNvCxnSpPr/>
      </xdr:nvCxnSpPr>
      <xdr:spPr>
        <a:xfrm flipH="1" flipV="1">
          <a:off x="20202071" y="3084286"/>
          <a:ext cx="1759858" cy="5170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108857</xdr:colOff>
      <xdr:row>35</xdr:row>
      <xdr:rowOff>163286</xdr:rowOff>
    </xdr:from>
    <xdr:to>
      <xdr:col>22</xdr:col>
      <xdr:colOff>181428</xdr:colOff>
      <xdr:row>48</xdr:row>
      <xdr:rowOff>45358</xdr:rowOff>
    </xdr:to>
    <xdr:cxnSp macro="">
      <xdr:nvCxnSpPr>
        <xdr:cNvPr id="33" name="Straight Arrow Connector 32">
          <a:extLst>
            <a:ext uri="{FF2B5EF4-FFF2-40B4-BE49-F238E27FC236}">
              <a16:creationId xmlns:a16="http://schemas.microsoft.com/office/drawing/2014/main" id="{E7FB73C5-931B-7389-5134-D709E90FA51B}"/>
            </a:ext>
          </a:extLst>
        </xdr:cNvPr>
        <xdr:cNvCxnSpPr/>
      </xdr:nvCxnSpPr>
      <xdr:spPr>
        <a:xfrm flipH="1">
          <a:off x="13480143" y="6513286"/>
          <a:ext cx="72571" cy="2240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502920</xdr:colOff>
      <xdr:row>6</xdr:row>
      <xdr:rowOff>22860</xdr:rowOff>
    </xdr:from>
    <xdr:to>
      <xdr:col>17</xdr:col>
      <xdr:colOff>502920</xdr:colOff>
      <xdr:row>8</xdr:row>
      <xdr:rowOff>7620</xdr:rowOff>
    </xdr:to>
    <xdr:cxnSp macro="">
      <xdr:nvCxnSpPr>
        <xdr:cNvPr id="3" name="Straight Arrow Connector 2">
          <a:extLst>
            <a:ext uri="{FF2B5EF4-FFF2-40B4-BE49-F238E27FC236}">
              <a16:creationId xmlns:a16="http://schemas.microsoft.com/office/drawing/2014/main" id="{1B5E954B-923B-2BF3-B55E-8556CEBA6E2D}"/>
            </a:ext>
          </a:extLst>
        </xdr:cNvPr>
        <xdr:cNvCxnSpPr/>
      </xdr:nvCxnSpPr>
      <xdr:spPr>
        <a:xfrm>
          <a:off x="19819620" y="1348740"/>
          <a:ext cx="0" cy="3505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1156138</xdr:colOff>
      <xdr:row>9</xdr:row>
      <xdr:rowOff>13400</xdr:rowOff>
    </xdr:from>
    <xdr:to>
      <xdr:col>6</xdr:col>
      <xdr:colOff>126913</xdr:colOff>
      <xdr:row>22</xdr:row>
      <xdr:rowOff>210206</xdr:rowOff>
    </xdr:to>
    <mc:AlternateContent xmlns:mc="http://schemas.openxmlformats.org/markup-compatibility/2006" xmlns:a14="http://schemas.microsoft.com/office/drawing/2010/main">
      <mc:Choice Requires="a14">
        <xdr:graphicFrame macro="">
          <xdr:nvGraphicFramePr>
            <xdr:cNvPr id="27" name="Product_Name 1">
              <a:extLst>
                <a:ext uri="{FF2B5EF4-FFF2-40B4-BE49-F238E27FC236}">
                  <a16:creationId xmlns:a16="http://schemas.microsoft.com/office/drawing/2014/main" id="{22968BB5-5CE5-3713-3882-2E19E7675D15}"/>
                </a:ext>
              </a:extLst>
            </xdr:cNvPr>
            <xdr:cNvGraphicFramePr/>
          </xdr:nvGraphicFramePr>
          <xdr:xfrm>
            <a:off x="0" y="0"/>
            <a:ext cx="0" cy="0"/>
          </xdr:xfrm>
          <a:graphic>
            <a:graphicData uri="http://schemas.microsoft.com/office/drawing/2010/slicer">
              <sle:slicer xmlns:sle="http://schemas.microsoft.com/office/drawing/2010/slicer" name="Product_Name 1"/>
            </a:graphicData>
          </a:graphic>
        </xdr:graphicFrame>
      </mc:Choice>
      <mc:Fallback xmlns="">
        <xdr:sp macro="" textlink="">
          <xdr:nvSpPr>
            <xdr:cNvPr id="0" name=""/>
            <xdr:cNvSpPr>
              <a:spLocks noTextEdit="1"/>
            </xdr:cNvSpPr>
          </xdr:nvSpPr>
          <xdr:spPr>
            <a:xfrm>
              <a:off x="3871984" y="2035631"/>
              <a:ext cx="1882006" cy="3117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998482</xdr:colOff>
      <xdr:row>9</xdr:row>
      <xdr:rowOff>20495</xdr:rowOff>
    </xdr:from>
    <xdr:to>
      <xdr:col>3</xdr:col>
      <xdr:colOff>1171902</xdr:colOff>
      <xdr:row>23</xdr:row>
      <xdr:rowOff>0</xdr:rowOff>
    </xdr:to>
    <mc:AlternateContent xmlns:mc="http://schemas.openxmlformats.org/markup-compatibility/2006" xmlns:a14="http://schemas.microsoft.com/office/drawing/2010/main">
      <mc:Choice Requires="a14">
        <xdr:graphicFrame macro="">
          <xdr:nvGraphicFramePr>
            <xdr:cNvPr id="28" name="Country 1">
              <a:extLst>
                <a:ext uri="{FF2B5EF4-FFF2-40B4-BE49-F238E27FC236}">
                  <a16:creationId xmlns:a16="http://schemas.microsoft.com/office/drawing/2014/main" id="{F314E2FB-3E43-FDF4-8CE3-A4481CD641D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366174" y="2042726"/>
              <a:ext cx="1521574" cy="31251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972207</xdr:colOff>
      <xdr:row>23</xdr:row>
      <xdr:rowOff>1313</xdr:rowOff>
    </xdr:from>
    <xdr:to>
      <xdr:col>6</xdr:col>
      <xdr:colOff>157656</xdr:colOff>
      <xdr:row>30</xdr:row>
      <xdr:rowOff>183932</xdr:rowOff>
    </xdr:to>
    <mc:AlternateContent xmlns:mc="http://schemas.openxmlformats.org/markup-compatibility/2006" xmlns:a14="http://schemas.microsoft.com/office/drawing/2010/main">
      <mc:Choice Requires="a14">
        <xdr:graphicFrame macro="">
          <xdr:nvGraphicFramePr>
            <xdr:cNvPr id="29" name="Category 1">
              <a:extLst>
                <a:ext uri="{FF2B5EF4-FFF2-40B4-BE49-F238E27FC236}">
                  <a16:creationId xmlns:a16="http://schemas.microsoft.com/office/drawing/2014/main" id="{F5C905A5-5903-9AEC-AB99-75C2463D1C0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339899" y="5169236"/>
              <a:ext cx="3444834" cy="1755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210206</xdr:colOff>
      <xdr:row>15</xdr:row>
      <xdr:rowOff>74096</xdr:rowOff>
    </xdr:from>
    <xdr:to>
      <xdr:col>2</xdr:col>
      <xdr:colOff>1001109</xdr:colOff>
      <xdr:row>28</xdr:row>
      <xdr:rowOff>170792</xdr:rowOff>
    </xdr:to>
    <mc:AlternateContent xmlns:mc="http://schemas.openxmlformats.org/markup-compatibility/2006" xmlns:a14="http://schemas.microsoft.com/office/drawing/2010/main">
      <mc:Choice Requires="a14">
        <xdr:graphicFrame macro="">
          <xdr:nvGraphicFramePr>
            <xdr:cNvPr id="30" name="Brand 1">
              <a:extLst>
                <a:ext uri="{FF2B5EF4-FFF2-40B4-BE49-F238E27FC236}">
                  <a16:creationId xmlns:a16="http://schemas.microsoft.com/office/drawing/2014/main" id="{79E9E2C6-0B7C-DA1B-908A-5DA321364980}"/>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815898" y="3444481"/>
              <a:ext cx="1552903" cy="3017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223345</xdr:colOff>
      <xdr:row>9</xdr:row>
      <xdr:rowOff>15504</xdr:rowOff>
    </xdr:from>
    <xdr:to>
      <xdr:col>2</xdr:col>
      <xdr:colOff>987972</xdr:colOff>
      <xdr:row>15</xdr:row>
      <xdr:rowOff>78828</xdr:rowOff>
    </xdr:to>
    <mc:AlternateContent xmlns:mc="http://schemas.openxmlformats.org/markup-compatibility/2006" xmlns:a14="http://schemas.microsoft.com/office/drawing/2010/main">
      <mc:Choice Requires="a14">
        <xdr:graphicFrame macro="">
          <xdr:nvGraphicFramePr>
            <xdr:cNvPr id="31" name="Status 1">
              <a:extLst>
                <a:ext uri="{FF2B5EF4-FFF2-40B4-BE49-F238E27FC236}">
                  <a16:creationId xmlns:a16="http://schemas.microsoft.com/office/drawing/2014/main" id="{D624EB73-18DF-00B6-C9C5-930C935536F1}"/>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829037" y="2037735"/>
              <a:ext cx="1526627" cy="1411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312420</xdr:colOff>
      <xdr:row>11</xdr:row>
      <xdr:rowOff>12895</xdr:rowOff>
    </xdr:from>
    <xdr:to>
      <xdr:col>19</xdr:col>
      <xdr:colOff>277252</xdr:colOff>
      <xdr:row>22</xdr:row>
      <xdr:rowOff>29747</xdr:rowOff>
    </xdr:to>
    <mc:AlternateContent xmlns:mc="http://schemas.openxmlformats.org/markup-compatibility/2006" xmlns:a14="http://schemas.microsoft.com/office/drawing/2010/main">
      <mc:Choice Requires="a14">
        <xdr:graphicFrame macro="">
          <xdr:nvGraphicFramePr>
            <xdr:cNvPr id="32" name="Customer_ID">
              <a:extLst>
                <a:ext uri="{FF2B5EF4-FFF2-40B4-BE49-F238E27FC236}">
                  <a16:creationId xmlns:a16="http://schemas.microsoft.com/office/drawing/2014/main" id="{0279E318-0A5C-5E3F-414F-E4178EBCE65C}"/>
                </a:ext>
              </a:extLst>
            </xdr:cNvPr>
            <xdr:cNvGraphicFramePr/>
          </xdr:nvGraphicFramePr>
          <xdr:xfrm>
            <a:off x="0" y="0"/>
            <a:ext cx="0" cy="0"/>
          </xdr:xfrm>
          <a:graphic>
            <a:graphicData uri="http://schemas.microsoft.com/office/drawing/2010/slicer">
              <sle:slicer xmlns:sle="http://schemas.microsoft.com/office/drawing/2010/slicer" name="Customer_ID"/>
            </a:graphicData>
          </a:graphic>
        </xdr:graphicFrame>
      </mc:Choice>
      <mc:Fallback xmlns="">
        <xdr:sp macro="" textlink="">
          <xdr:nvSpPr>
            <xdr:cNvPr id="0" name=""/>
            <xdr:cNvSpPr>
              <a:spLocks noTextEdit="1"/>
            </xdr:cNvSpPr>
          </xdr:nvSpPr>
          <xdr:spPr>
            <a:xfrm>
              <a:off x="16607497" y="2484510"/>
              <a:ext cx="1820986" cy="24884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307462</xdr:colOff>
      <xdr:row>22</xdr:row>
      <xdr:rowOff>42966</xdr:rowOff>
    </xdr:from>
    <xdr:to>
      <xdr:col>19</xdr:col>
      <xdr:colOff>281756</xdr:colOff>
      <xdr:row>33</xdr:row>
      <xdr:rowOff>86230</xdr:rowOff>
    </xdr:to>
    <mc:AlternateContent xmlns:mc="http://schemas.openxmlformats.org/markup-compatibility/2006" xmlns:a14="http://schemas.microsoft.com/office/drawing/2010/main">
      <mc:Choice Requires="a14">
        <xdr:graphicFrame macro="">
          <xdr:nvGraphicFramePr>
            <xdr:cNvPr id="35" name="Supplier_ID">
              <a:extLst>
                <a:ext uri="{FF2B5EF4-FFF2-40B4-BE49-F238E27FC236}">
                  <a16:creationId xmlns:a16="http://schemas.microsoft.com/office/drawing/2014/main" id="{F7857092-4AD9-D35A-DDFA-C8E04EA92909}"/>
                </a:ext>
              </a:extLst>
            </xdr:cNvPr>
            <xdr:cNvGraphicFramePr/>
          </xdr:nvGraphicFramePr>
          <xdr:xfrm>
            <a:off x="0" y="0"/>
            <a:ext cx="0" cy="0"/>
          </xdr:xfrm>
          <a:graphic>
            <a:graphicData uri="http://schemas.microsoft.com/office/drawing/2010/slicer">
              <sle:slicer xmlns:sle="http://schemas.microsoft.com/office/drawing/2010/slicer" name="Supplier_ID"/>
            </a:graphicData>
          </a:graphic>
        </xdr:graphicFrame>
      </mc:Choice>
      <mc:Fallback xmlns="">
        <xdr:sp macro="" textlink="">
          <xdr:nvSpPr>
            <xdr:cNvPr id="0" name=""/>
            <xdr:cNvSpPr>
              <a:spLocks noTextEdit="1"/>
            </xdr:cNvSpPr>
          </xdr:nvSpPr>
          <xdr:spPr>
            <a:xfrm>
              <a:off x="16602539" y="4986197"/>
              <a:ext cx="1830448" cy="2514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hant Patil" refreshedDate="45715.853901736111" createdVersion="8" refreshedVersion="8" minRefreshableVersion="3" recordCount="4387" xr:uid="{F6596960-80D3-40E0-A7F2-3A94636F2F79}">
  <cacheSource type="worksheet">
    <worksheetSource ref="A4:O4391" sheet="Data Transformation"/>
  </cacheSource>
  <cacheFields count="15">
    <cacheField name="Product_ID" numFmtId="0">
      <sharedItems/>
    </cacheField>
    <cacheField name="Customer_ID" numFmtId="0">
      <sharedItems count="4271">
        <s v="CUST57981"/>
        <s v="CUST15380"/>
        <s v="CUST45225"/>
        <s v="CUST32147"/>
        <s v="CUST39560"/>
        <s v="CUST89205"/>
        <s v="CUST68405"/>
        <s v="CUST35675"/>
        <s v="CUST27535"/>
        <s v="CUST13313"/>
        <s v="CUST41762"/>
        <s v="CUST12110"/>
        <s v="CUST26856"/>
        <s v="CUST98846"/>
        <s v="CUST38450"/>
        <s v="CUST16392"/>
        <s v="CUST60386"/>
        <s v="CUST64482"/>
        <s v="CUST90799"/>
        <s v="CUST20185"/>
        <s v="CUST99696"/>
        <s v="CUST41338"/>
        <s v="CUST61661"/>
        <s v="CUST81247"/>
        <s v="CUST10179"/>
        <s v="CUST60729"/>
        <s v="CUST25965"/>
        <s v="CUST30111"/>
        <s v="CUST95548"/>
        <s v="CUST20042"/>
        <s v="CUST31564"/>
        <s v="CUST24437"/>
        <s v="CUST72719"/>
        <s v="CUST63374"/>
        <s v="CUST73191"/>
        <s v="CUST72677"/>
        <s v="CUST40317"/>
        <s v="CUST28335"/>
        <s v="CUST85903"/>
        <s v="CUST37821"/>
        <s v="CUST26373"/>
        <s v="CUST21245"/>
        <s v="CUST93681"/>
        <s v="CUST64282"/>
        <s v="CUST75365"/>
        <s v="CUST41915"/>
        <s v="CUST68758"/>
        <s v="CUST73296"/>
        <s v="CUST86814"/>
        <s v="CUST95298"/>
        <s v="CUST74799"/>
        <s v="CUST89242"/>
        <s v="CUST31877"/>
        <s v="CUST21030"/>
        <s v="CUST90265"/>
        <s v="CUST36687"/>
        <s v="CUST69832"/>
        <s v="CUST12808"/>
        <s v="CUST29497"/>
        <s v="CUST97940"/>
        <s v="CUST15590"/>
        <s v="CUST19069"/>
        <s v="CUST40860"/>
        <s v="CUST21415"/>
        <s v="CUST42274"/>
        <s v="CUST53251"/>
        <s v="CUST95439"/>
        <s v="CUST40888"/>
        <s v="CUST68569"/>
        <s v="CUST43576"/>
        <s v="CUST39773"/>
        <s v="CUST74048"/>
        <s v="CUST86626"/>
        <s v="CUST73546"/>
        <s v="CUST31808"/>
        <s v="CUST38101"/>
        <s v="CUST57547"/>
        <s v="CUST28838"/>
        <s v="CUST92353"/>
        <s v="CUST19855"/>
        <s v="CUST46514"/>
        <s v="CUST53288"/>
        <s v="CUST76831"/>
        <s v="CUST93297"/>
        <s v="CUST51139"/>
        <s v="CUST89704"/>
        <s v="CUST35622"/>
        <s v="CUST37050"/>
        <s v="CUST95549"/>
        <s v="CUST53378"/>
        <s v="CUST21309"/>
        <s v="CUST96371"/>
        <s v="CUST63728"/>
        <s v="CUST42912"/>
        <s v="CUST69501"/>
        <s v="CUST45800"/>
        <s v="CUST62262"/>
        <s v="CUST97674"/>
        <s v="CUST37053"/>
        <s v="CUST49656"/>
        <s v="CUST39938"/>
        <s v="CUST17621"/>
        <s v="CUST87246"/>
        <s v="CUST24503"/>
        <s v="CUST86785"/>
        <s v="CUST96866"/>
        <s v="CUST59943"/>
        <s v="CUST69619"/>
        <s v="CUST26777"/>
        <s v="CUST59047"/>
        <s v="CUST96602"/>
        <s v="CUST46986"/>
        <s v="CUST63849"/>
        <s v="CUST78544"/>
        <s v="CUST29288"/>
        <s v="CUST39843"/>
        <s v="CUST62121"/>
        <s v="CUST78864"/>
        <s v="CUST62750"/>
        <s v="CUST29856"/>
        <s v="CUST94103"/>
        <s v="CUST37135"/>
        <s v="CUST52161"/>
        <s v="CUST50903"/>
        <s v="CUST11623"/>
        <s v="CUST25072"/>
        <s v="CUST26388"/>
        <s v="CUST11147"/>
        <s v="CUST36504"/>
        <s v="CUST71974"/>
        <s v="CUST67293"/>
        <s v="CUST14422"/>
        <s v="CUST72696"/>
        <s v="CUST85887"/>
        <s v="CUST27578"/>
        <s v="CUST92549"/>
        <s v="CUST58380"/>
        <s v="CUST10456"/>
        <s v="CUST16612"/>
        <s v="CUST96122"/>
        <s v="CUST13592"/>
        <s v="CUST78015"/>
        <s v="CUST77411"/>
        <s v="CUST86698"/>
        <s v="CUST78037"/>
        <s v="CUST83205"/>
        <s v="CUST86556"/>
        <s v="CUST21673"/>
        <s v="CUST95859"/>
        <s v="CUST11123"/>
        <s v="CUST15877"/>
        <s v="CUST13656"/>
        <s v="CUST28925"/>
        <s v="CUST92930"/>
        <s v="CUST73062"/>
        <s v="CUST74206"/>
        <s v="CUST78263"/>
        <s v="CUST19248"/>
        <s v="CUST25723"/>
        <s v="CUST10216"/>
        <s v="CUST52953"/>
        <s v="CUST13994"/>
        <s v="CUST96604"/>
        <s v="CUST13843"/>
        <s v="CUST71035"/>
        <s v="CUST50560"/>
        <s v="CUST70608"/>
        <s v="CUST41092"/>
        <s v="CUST89387"/>
        <s v="CUST72383"/>
        <s v="CUST51805"/>
        <s v="CUST68241"/>
        <s v="CUST82974"/>
        <s v="CUST99719"/>
        <s v="CUST43182"/>
        <s v="CUST50927"/>
        <s v="CUST88904"/>
        <s v="CUST89748"/>
        <s v="CUST37692"/>
        <s v="CUST48001"/>
        <s v="CUST23612"/>
        <s v="CUST64657"/>
        <s v="CUST93905"/>
        <s v="CUST32755"/>
        <s v="CUST28492"/>
        <s v="CUST39360"/>
        <s v="CUST45767"/>
        <s v="CUST57771"/>
        <s v="CUST46860"/>
        <s v="CUST78325"/>
        <s v="CUST42248"/>
        <s v="CUST50295"/>
        <s v="CUST99981"/>
        <s v="CUST90403"/>
        <s v="CUST85501"/>
        <s v="CUST49568"/>
        <s v="CUST80433"/>
        <s v="CUST28355"/>
        <s v="CUST62524"/>
        <s v="CUST31775"/>
        <s v="CUST75497"/>
        <s v="CUST69447"/>
        <s v="CUST92146"/>
        <s v="CUST78153"/>
        <s v="CUST75635"/>
        <s v="CUST94942"/>
        <s v="CUST59357"/>
        <s v="CUST71878"/>
        <s v="CUST50668"/>
        <s v="CUST29930"/>
        <s v="CUST90363"/>
        <s v="CUST77071"/>
        <s v="CUST58934"/>
        <s v="CUST70161"/>
        <s v="CUST93835"/>
        <s v="CUST60801"/>
        <s v="CUST70810"/>
        <s v="CUST97554"/>
        <s v="CUST52377"/>
        <s v="CUST50627"/>
        <s v="CUST71216"/>
        <s v="CUST55811"/>
        <s v="CUST47205"/>
        <s v="CUST24748"/>
        <s v="CUST72826"/>
        <s v="CUST43758"/>
        <s v="CUST47298"/>
        <s v="CUST39545"/>
        <s v="CUST69733"/>
        <s v="CUST41984"/>
        <s v="CUST41557"/>
        <s v="CUST11208"/>
        <s v="CUST10201"/>
        <s v="CUST56194"/>
        <s v="CUST97948"/>
        <s v="CUST40132"/>
        <s v="CUST22581"/>
        <s v="CUST45675"/>
        <s v="CUST70715"/>
        <s v="CUST40617"/>
        <s v="CUST26853"/>
        <s v="CUST14292"/>
        <s v="CUST45316"/>
        <s v="CUST60792"/>
        <s v="CUST39277"/>
        <s v="CUST17441"/>
        <s v="CUST59767"/>
        <s v="CUST46817"/>
        <s v="CUST24001"/>
        <s v="CUST57830"/>
        <s v="CUST38835"/>
        <s v="CUST81931"/>
        <s v="CUST13163"/>
        <s v="CUST76956"/>
        <s v="CUST19267"/>
        <s v="CUST98550"/>
        <s v="CUST13392"/>
        <s v="CUST71062"/>
        <s v="CUST79665"/>
        <s v="CUST64848"/>
        <s v="CUST14386"/>
        <s v="CUST80205"/>
        <s v="CUST69118"/>
        <s v="CUST89964"/>
        <s v="CUST46235"/>
        <s v="CUST34353"/>
        <s v="CUST56574"/>
        <s v="CUST28310"/>
        <s v="CUST99568"/>
        <s v="CUST60205"/>
        <s v="CUST61691"/>
        <s v="CUST56747"/>
        <s v="CUST67123"/>
        <s v="CUST95901"/>
        <s v="CUST97342"/>
        <s v="CUST65561"/>
        <s v="CUST52527"/>
        <s v="CUST50397"/>
        <s v="CUST27205"/>
        <s v="CUST67466"/>
        <s v="CUST76075"/>
        <s v="CUST71799"/>
        <s v="CUST98132"/>
        <s v="CUST99795"/>
        <s v="CUST28910"/>
        <s v="CUST72298"/>
        <s v="CUST55639"/>
        <s v="CUST95247"/>
        <s v="CUST80343"/>
        <s v="CUST63510"/>
        <s v="CUST93197"/>
        <s v="CUST70888"/>
        <s v="CUST18520"/>
        <s v="CUST50311"/>
        <s v="CUST33024"/>
        <s v="CUST99480"/>
        <s v="CUST69106"/>
        <s v="CUST38950"/>
        <s v="CUST33387"/>
        <s v="CUST72534"/>
        <s v="CUST61706"/>
        <s v="CUST24492"/>
        <s v="CUST49497"/>
        <s v="CUST58595"/>
        <s v="CUST82443"/>
        <s v="CUST75986"/>
        <s v="CUST73913"/>
        <s v="CUST29449"/>
        <s v="CUST96861"/>
        <s v="CUST73223"/>
        <s v="CUST45834"/>
        <s v="CUST47379"/>
        <s v="CUST22153"/>
        <s v="CUST18632"/>
        <s v="CUST81674"/>
        <s v="CUST49794"/>
        <s v="CUST46154"/>
        <s v="CUST27760"/>
        <s v="CUST69516"/>
        <s v="CUST83473"/>
        <s v="CUST81456"/>
        <s v="CUST48870"/>
        <s v="CUST32936"/>
        <s v="CUST87678"/>
        <s v="CUST80609"/>
        <s v="CUST98976"/>
        <s v="CUST23577"/>
        <s v="CUST20299"/>
        <s v="CUST12770"/>
        <s v="CUST45804"/>
        <s v="CUST55969"/>
        <s v="CUST82190"/>
        <s v="CUST92806"/>
        <s v="CUST85763"/>
        <s v="CUST80036"/>
        <s v="CUST87966"/>
        <s v="CUST69644"/>
        <s v="CUST91868"/>
        <s v="CUST91620"/>
        <s v="CUST69399"/>
        <s v="CUST22280"/>
        <s v="CUST62898"/>
        <s v="CUST17941"/>
        <s v="CUST81471"/>
        <s v="CUST96968"/>
        <s v="CUST20885"/>
        <s v="CUST94693"/>
        <s v="CUST74868"/>
        <s v="CUST78264"/>
        <s v="CUST30840"/>
        <s v="CUST87894"/>
        <s v="CUST32056"/>
        <s v="CUST51402"/>
        <s v="CUST89789"/>
        <s v="CUST18111"/>
        <s v="CUST38060"/>
        <s v="CUST63055"/>
        <s v="CUST80917"/>
        <s v="CUST53439"/>
        <s v="CUST35367"/>
        <s v="CUST98733"/>
        <s v="CUST81195"/>
        <s v="CUST17823"/>
        <s v="CUST47599"/>
        <s v="CUST34437"/>
        <s v="CUST80616"/>
        <s v="CUST18548"/>
        <s v="CUST40704"/>
        <s v="CUST79093"/>
        <s v="CUST98970"/>
        <s v="CUST51355"/>
        <s v="CUST86674"/>
        <s v="CUST31134"/>
        <s v="CUST53187"/>
        <s v="CUST84997"/>
        <s v="CUST37054"/>
        <s v="CUST19921"/>
        <s v="CUST98652"/>
        <s v="CUST38301"/>
        <s v="CUST63874"/>
        <s v="CUST37281"/>
        <s v="CUST58260"/>
        <s v="CUST70997"/>
        <s v="CUST23531"/>
        <s v="CUST78543"/>
        <s v="CUST16781"/>
        <s v="CUST12949"/>
        <s v="CUST27819"/>
        <s v="CUST35012"/>
        <s v="CUST39179"/>
        <s v="CUST48069"/>
        <s v="CUST94527"/>
        <s v="CUST27110"/>
        <s v="CUST44201"/>
        <s v="CUST68397"/>
        <s v="CUST23821"/>
        <s v="CUST98189"/>
        <s v="CUST63572"/>
        <s v="CUST67320"/>
        <s v="CUST98065"/>
        <s v="CUST73586"/>
        <s v="CUST54912"/>
        <s v="CUST62218"/>
        <s v="CUST64729"/>
        <s v="CUST76012"/>
        <s v="CUST18363"/>
        <s v="CUST70677"/>
        <s v="CUST30700"/>
        <s v="CUST35391"/>
        <s v="CUST87205"/>
        <s v="CUST46506"/>
        <s v="CUST44946"/>
        <s v="CUST23497"/>
        <s v="CUST47572"/>
        <s v="CUST51151"/>
        <s v="CUST48816"/>
        <s v="CUST37025"/>
        <s v="CUST35533"/>
        <s v="CUST46393"/>
        <s v="CUST39884"/>
        <s v="CUST97825"/>
        <s v="CUST85055"/>
        <s v="CUST66492"/>
        <s v="CUST49612"/>
        <s v="CUST38022"/>
        <s v="CUST56501"/>
        <s v="CUST12082"/>
        <s v="CUST93176"/>
        <s v="CUST48749"/>
        <s v="CUST65083"/>
        <s v="CUST69249"/>
        <s v="CUST15340"/>
        <s v="CUST94657"/>
        <s v="CUST93186"/>
        <s v="CUST31133"/>
        <s v="CUST35311"/>
        <s v="CUST77572"/>
        <s v="CUST43984"/>
        <s v="CUST76078"/>
        <s v="CUST57186"/>
        <s v="CUST27646"/>
        <s v="CUST98455"/>
        <s v="CUST11751"/>
        <s v="CUST48880"/>
        <s v="CUST38729"/>
        <s v="CUST27928"/>
        <s v="CUST69659"/>
        <s v="CUST16835"/>
        <s v="CUST54837"/>
        <s v="CUST45550"/>
        <s v="CUST98349"/>
        <s v="CUST86894"/>
        <s v="CUST25428"/>
        <s v="CUST27087"/>
        <s v="CUST46014"/>
        <s v="CUST79765"/>
        <s v="CUST21849"/>
        <s v="CUST27953"/>
        <s v="CUST15589"/>
        <s v="CUST48301"/>
        <s v="CUST39416"/>
        <s v="CUST30148"/>
        <s v="CUST53207"/>
        <s v="CUST92200"/>
        <s v="CUST92808"/>
        <s v="CUST55204"/>
        <s v="CUST49030"/>
        <s v="CUST34009"/>
        <s v="CUST72941"/>
        <s v="CUST25412"/>
        <s v="CUST59363"/>
        <s v="CUST42522"/>
        <s v="CUST62373"/>
        <s v="CUST77408"/>
        <s v="CUST67430"/>
        <s v="CUST21041"/>
        <s v="CUST77124"/>
        <s v="CUST11469"/>
        <s v="CUST16200"/>
        <s v="CUST83711"/>
        <s v="CUST90316"/>
        <s v="CUST18451"/>
        <s v="CUST32739"/>
        <s v="CUST41896"/>
        <s v="CUST19615"/>
        <s v="CUST15801"/>
        <s v="CUST25806"/>
        <s v="CUST97779"/>
        <s v="CUST88667"/>
        <s v="CUST99848"/>
        <s v="CUST72654"/>
        <s v="CUST29078"/>
        <s v="CUST67752"/>
        <s v="CUST67870"/>
        <s v="CUST26653"/>
        <s v="CUST44398"/>
        <s v="CUST55741"/>
        <s v="CUST73684"/>
        <s v="CUST70408"/>
        <s v="CUST21559"/>
        <s v="CUST88083"/>
        <s v="CUST71275"/>
        <s v="CUST61734"/>
        <s v="CUST96936"/>
        <s v="CUST56613"/>
        <s v="CUST98413"/>
        <s v="CUST97819"/>
        <s v="CUST30506"/>
        <s v="CUST93906"/>
        <s v="CUST74442"/>
        <s v="CUST29732"/>
        <s v="CUST11768"/>
        <s v="CUST16223"/>
        <s v="CUST13903"/>
        <s v="CUST44883"/>
        <s v="CUST87100"/>
        <s v="CUST15431"/>
        <s v="CUST89866"/>
        <s v="CUST76529"/>
        <s v="CUST81944"/>
        <s v="CUST72297"/>
        <s v="CUST31621"/>
        <s v="CUST11286"/>
        <s v="CUST86239"/>
        <s v="CUST58341"/>
        <s v="CUST24951"/>
        <s v="CUST61135"/>
        <s v="CUST38734"/>
        <s v="CUST47395"/>
        <s v="CUST17354"/>
        <s v="CUST49860"/>
        <s v="CUST83417"/>
        <s v="CUST16254"/>
        <s v="CUST13907"/>
        <s v="CUST33975"/>
        <s v="CUST78036"/>
        <s v="CUST27788"/>
        <s v="CUST40555"/>
        <s v="CUST22808"/>
        <s v="CUST43925"/>
        <s v="CUST77602"/>
        <s v="CUST95458"/>
        <s v="CUST84159"/>
        <s v="CUST71522"/>
        <s v="CUST95018"/>
        <s v="CUST56048"/>
        <s v="CUST76120"/>
        <s v="CUST24801"/>
        <s v="CUST92530"/>
        <s v="CUST94523"/>
        <s v="CUST98266"/>
        <s v="CUST69185"/>
        <s v="CUST57236"/>
        <s v="CUST60186"/>
        <s v="CUST96048"/>
        <s v="CUST97775"/>
        <s v="CUST23001"/>
        <s v="CUST64643"/>
        <s v="CUST44984"/>
        <s v="CUST97109"/>
        <s v="CUST20489"/>
        <s v="CUST40775"/>
        <s v="CUST67150"/>
        <s v="CUST43283"/>
        <s v="CUST12440"/>
        <s v="CUST17180"/>
        <s v="CUST24871"/>
        <s v="CUST13108"/>
        <s v="CUST28297"/>
        <s v="CUST81103"/>
        <s v="CUST10265"/>
        <s v="CUST89817"/>
        <s v="CUST49214"/>
        <s v="CUST89446"/>
        <s v="CUST22898"/>
        <s v="CUST76128"/>
        <s v="CUST72768"/>
        <s v="CUST28918"/>
        <s v="CUST78466"/>
        <s v="CUST22868"/>
        <s v="CUST12677"/>
        <s v="CUST55699"/>
        <s v="CUST72292"/>
        <s v="CUST69726"/>
        <s v="CUST61488"/>
        <s v="CUST10449"/>
        <s v="CUST22464"/>
        <s v="CUST99732"/>
        <s v="CUST33628"/>
        <s v="CUST48853"/>
        <s v="CUST15566"/>
        <s v="CUST71441"/>
        <s v="CUST53753"/>
        <s v="CUST20046"/>
        <s v="CUST67940"/>
        <s v="CUST26863"/>
        <s v="CUST25946"/>
        <s v="CUST26308"/>
        <s v="CUST48083"/>
        <s v="CUST26048"/>
        <s v="CUST68760"/>
        <s v="CUST23135"/>
        <s v="CUST69044"/>
        <s v="CUST91949"/>
        <s v="CUST19908"/>
        <s v="CUST33693"/>
        <s v="CUST99450"/>
        <s v="CUST19041"/>
        <s v="CUST52543"/>
        <s v="CUST93509"/>
        <s v="CUST95603"/>
        <s v="CUST30467"/>
        <s v="CUST22879"/>
        <s v="CUST56627"/>
        <s v="CUST79051"/>
        <s v="CUST50881"/>
        <s v="CUST56456"/>
        <s v="CUST83235"/>
        <s v="CUST56815"/>
        <s v="CUST21151"/>
        <s v="CUST58196"/>
        <s v="CUST67330"/>
        <s v="CUST10131"/>
        <s v="CUST62303"/>
        <s v="CUST13411"/>
        <s v="CUST41311"/>
        <s v="CUST66005"/>
        <s v="CUST89805"/>
        <s v="CUST60094"/>
        <s v="CUST60520"/>
        <s v="CUST66050"/>
        <s v="CUST98246"/>
        <s v="CUST93455"/>
        <s v="CUST40133"/>
        <s v="CUST66091"/>
        <s v="CUST61037"/>
        <s v="CUST31346"/>
        <s v="CUST99393"/>
        <s v="CUST77979"/>
        <s v="CUST86961"/>
        <s v="CUST28491"/>
        <s v="CUST68024"/>
        <s v="CUST11268"/>
        <s v="CUST58826"/>
        <s v="CUST86448"/>
        <s v="CUST27335"/>
        <s v="CUST57188"/>
        <s v="CUST25776"/>
        <s v="CUST32237"/>
        <s v="CUST91862"/>
        <s v="CUST53179"/>
        <s v="CUST88806"/>
        <s v="CUST74749"/>
        <s v="CUST71560"/>
        <s v="CUST28962"/>
        <s v="CUST62603"/>
        <s v="CUST73999"/>
        <s v="CUST85586"/>
        <s v="CUST71662"/>
        <s v="CUST43110"/>
        <s v="CUST54539"/>
        <s v="CUST23467"/>
        <s v="CUST48324"/>
        <s v="CUST33301"/>
        <s v="CUST28908"/>
        <s v="CUST94793"/>
        <s v="CUST79785"/>
        <s v="CUST16998"/>
        <s v="CUST39168"/>
        <s v="CUST49205"/>
        <s v="CUST79000"/>
        <s v="CUST98173"/>
        <s v="CUST72092"/>
        <s v="CUST27461"/>
        <s v="CUST30142"/>
        <s v="CUST35935"/>
        <s v="CUST88742"/>
        <s v="CUST30660"/>
        <s v="CUST21369"/>
        <s v="CUST34425"/>
        <s v="CUST61333"/>
        <s v="CUST59979"/>
        <s v="CUST29184"/>
        <s v="CUST62301"/>
        <s v="CUST59720"/>
        <s v="CUST84596"/>
        <s v="CUST61863"/>
        <s v="CUST26565"/>
        <s v="CUST47878"/>
        <s v="CUST38373"/>
        <s v="CUST93309"/>
        <s v="CUST84748"/>
        <s v="CUST19083"/>
        <s v="CUST54348"/>
        <s v="CUST27449"/>
        <s v="CUST64847"/>
        <s v="CUST37867"/>
        <s v="CUST32607"/>
        <s v="CUST47671"/>
        <s v="CUST78622"/>
        <s v="CUST92576"/>
        <s v="CUST81184"/>
        <s v="CUST78446"/>
        <s v="CUST17528"/>
        <s v="CUST96171"/>
        <s v="CUST63551"/>
        <s v="CUST63815"/>
        <s v="CUST80082"/>
        <s v="CUST22389"/>
        <s v="CUST64560"/>
        <s v="CUST20835"/>
        <s v="CUST51685"/>
        <s v="CUST55002"/>
        <s v="CUST80142"/>
        <s v="CUST65548"/>
        <s v="CUST70428"/>
        <s v="CUST27348"/>
        <s v="CUST40190"/>
        <s v="CUST72210"/>
        <s v="CUST59145"/>
        <s v="CUST74895"/>
        <s v="CUST90381"/>
        <s v="CUST69744"/>
        <s v="CUST65585"/>
        <s v="CUST55499"/>
        <s v="CUST50508"/>
        <s v="CUST20884"/>
        <s v="CUST88414"/>
        <s v="CUST53722"/>
        <s v="CUST97014"/>
        <s v="CUST85560"/>
        <s v="CUST16920"/>
        <s v="CUST40462"/>
        <s v="CUST87226"/>
        <s v="CUST87033"/>
        <s v="CUST42226"/>
        <s v="CUST98422"/>
        <s v="CUST12392"/>
        <s v="CUST47365"/>
        <s v="CUST92524"/>
        <s v="CUST59020"/>
        <s v="CUST33194"/>
        <s v="CUST86428"/>
        <s v="CUST25708"/>
        <s v="CUST38942"/>
        <s v="CUST64380"/>
        <s v="CUST50862"/>
        <s v="CUST39124"/>
        <s v="CUST21776"/>
        <s v="CUST97418"/>
        <s v="CUST13157"/>
        <s v="CUST56974"/>
        <s v="CUST19380"/>
        <s v="CUST87167"/>
        <s v="CUST12469"/>
        <s v="CUST45451"/>
        <s v="CUST41547"/>
        <s v="CUST45473"/>
        <s v="CUST49850"/>
        <s v="CUST36304"/>
        <s v="CUST47255"/>
        <s v="CUST10969"/>
        <s v="CUST58437"/>
        <s v="CUST23010"/>
        <s v="CUST43750"/>
        <s v="CUST34702"/>
        <s v="CUST10083"/>
        <s v="CUST60585"/>
        <s v="CUST92227"/>
        <s v="CUST68630"/>
        <s v="CUST62572"/>
        <s v="CUST86392"/>
        <s v="CUST67263"/>
        <s v="CUST76445"/>
        <s v="CUST55380"/>
        <s v="CUST43503"/>
        <s v="CUST49441"/>
        <s v="CUST94242"/>
        <s v="CUST65423"/>
        <s v="CUST40981"/>
        <s v="CUST46536"/>
        <s v="CUST57677"/>
        <s v="CUST80814"/>
        <s v="CUST29542"/>
        <s v="CUST43548"/>
        <s v="CUST91817"/>
        <s v="CUST95839"/>
        <s v="CUST86506"/>
        <s v="CUST54960"/>
        <s v="CUST75271"/>
        <s v="CUST68656"/>
        <s v="CUST31505"/>
        <s v="CUST53511"/>
        <s v="CUST92116"/>
        <s v="CUST84304"/>
        <s v="CUST29992"/>
        <s v="CUST43471"/>
        <s v="CUST71242"/>
        <s v="CUST95520"/>
        <s v="CUST67932"/>
        <s v="CUST13395"/>
        <s v="CUST28405"/>
        <s v="CUST14614"/>
        <s v="CUST15106"/>
        <s v="CUST20362"/>
        <s v="CUST26607"/>
        <s v="CUST86872"/>
        <s v="CUST65590"/>
        <s v="CUST76606"/>
        <s v="CUST58713"/>
        <s v="CUST74917"/>
        <s v="CUST19405"/>
        <s v="CUST57707"/>
        <s v="CUST46042"/>
        <s v="CUST50055"/>
        <s v="CUST17558"/>
        <s v="CUST55855"/>
        <s v="CUST95922"/>
        <s v="CUST77626"/>
        <s v="CUST78573"/>
        <s v="CUST39531"/>
        <s v="CUST51353"/>
        <s v="CUST60555"/>
        <s v="CUST48874"/>
        <s v="CUST62568"/>
        <s v="CUST75465"/>
        <s v="CUST34863"/>
        <s v="CUST46566"/>
        <s v="CUST55029"/>
        <s v="CUST45676"/>
        <s v="CUST64233"/>
        <s v="CUST18528"/>
        <s v="CUST61400"/>
        <s v="CUST14530"/>
        <s v="CUST29722"/>
        <s v="CUST81284"/>
        <s v="CUST58070"/>
        <s v="CUST60507"/>
        <s v="CUST73635"/>
        <s v="CUST11135"/>
        <s v="CUST46853"/>
        <s v="CUST50596"/>
        <s v="CUST50974"/>
        <s v="CUST42842"/>
        <s v="CUST66095"/>
        <s v="CUST13226"/>
        <s v="CUST11155"/>
        <s v="CUST72216"/>
        <s v="CUST84644"/>
        <s v="CUST34828"/>
        <s v="CUST93117"/>
        <s v="CUST62934"/>
        <s v="CUST55713"/>
        <s v="CUST82927"/>
        <s v="CUST67561"/>
        <s v="CUST43361"/>
        <s v="CUST46614"/>
        <s v="CUST10044"/>
        <s v="CUST25761"/>
        <s v="CUST60318"/>
        <s v="CUST38795"/>
        <s v="CUST78248"/>
        <s v="CUST16931"/>
        <s v="CUST94314"/>
        <s v="CUST78631"/>
        <s v="CUST59731"/>
        <s v="CUST17788"/>
        <s v="CUST82140"/>
        <s v="CUST39444"/>
        <s v="CUST49401"/>
        <s v="CUST51530"/>
        <s v="CUST79542"/>
        <s v="CUST61238"/>
        <s v="CUST81495"/>
        <s v="CUST26819"/>
        <s v="CUST62180"/>
        <s v="CUST18277"/>
        <s v="CUST60481"/>
        <s v="CUST44492"/>
        <s v="CUST31541"/>
        <s v="CUST88381"/>
        <s v="CUST54225"/>
        <s v="CUST17807"/>
        <s v="CUST24482"/>
        <s v="CUST70490"/>
        <s v="CUST29873"/>
        <s v="CUST45479"/>
        <s v="CUST65058"/>
        <s v="CUST66761"/>
        <s v="CUST95266"/>
        <s v="CUST49074"/>
        <s v="CUST41443"/>
        <s v="CUST47800"/>
        <s v="CUST64837"/>
        <s v="CUST29526"/>
        <s v="CUST17096"/>
        <s v="CUST12006"/>
        <s v="CUST47600"/>
        <s v="CUST99959"/>
        <s v="CUST42704"/>
        <s v="CUST39636"/>
        <s v="CUST33836"/>
        <s v="CUST38030"/>
        <s v="CUST27999"/>
        <s v="CUST12236"/>
        <s v="CUST96027"/>
        <s v="CUST16698"/>
        <s v="CUST97480"/>
        <s v="CUST21273"/>
        <s v="CUST10142"/>
        <s v="CUST24506"/>
        <s v="CUST55877"/>
        <s v="CUST70238"/>
        <s v="CUST75992"/>
        <s v="CUST53332"/>
        <s v="CUST58259"/>
        <s v="CUST14617"/>
        <s v="CUST23459"/>
        <s v="CUST91045"/>
        <s v="CUST74239"/>
        <s v="CUST19914"/>
        <s v="CUST69719"/>
        <s v="CUST17260"/>
        <s v="CUST84781"/>
        <s v="CUST92340"/>
        <s v="CUST38699"/>
        <s v="CUST75788"/>
        <s v="CUST37829"/>
        <s v="CUST48189"/>
        <s v="CUST64471"/>
        <s v="CUST36134"/>
        <s v="CUST22842"/>
        <s v="CUST30302"/>
        <s v="CUST95568"/>
        <s v="CUST47841"/>
        <s v="CUST40268"/>
        <s v="CUST79766"/>
        <s v="CUST47525"/>
        <s v="CUST88701"/>
        <s v="CUST34164"/>
        <s v="CUST46653"/>
        <s v="CUST10414"/>
        <s v="CUST65248"/>
        <s v="CUST31289"/>
        <s v="CUST47998"/>
        <s v="CUST45533"/>
        <s v="CUST27364"/>
        <s v="CUST93680"/>
        <s v="CUST47570"/>
        <s v="CUST92646"/>
        <s v="CUST67484"/>
        <s v="CUST51130"/>
        <s v="CUST12623"/>
        <s v="CUST21645"/>
        <s v="CUST49076"/>
        <s v="CUST42379"/>
        <s v="CUST99269"/>
        <s v="CUST47927"/>
        <s v="CUST52383"/>
        <s v="CUST35700"/>
        <s v="CUST69339"/>
        <s v="CUST13081"/>
        <s v="CUST82782"/>
        <s v="CUST14667"/>
        <s v="CUST37267"/>
        <s v="CUST44231"/>
        <s v="CUST21620"/>
        <s v="CUST15742"/>
        <s v="CUST78475"/>
        <s v="CUST92996"/>
        <s v="CUST56011"/>
        <s v="CUST98134"/>
        <s v="CUST40836"/>
        <s v="CUST12070"/>
        <s v="CUST73442"/>
        <s v="CUST72492"/>
        <s v="CUST70055"/>
        <s v="CUST17021"/>
        <s v="CUST58344"/>
        <s v="CUST27787"/>
        <s v="CUST14385"/>
        <s v="CUST78579"/>
        <s v="CUST33481"/>
        <s v="CUST81820"/>
        <s v="CUST79552"/>
        <s v="CUST35190"/>
        <s v="CUST50940"/>
        <s v="CUST26851"/>
        <s v="CUST90893"/>
        <s v="CUST64412"/>
        <s v="CUST78472"/>
        <s v="CUST19097"/>
        <s v="CUST99396"/>
        <s v="CUST90571"/>
        <s v="CUST27721"/>
        <s v="CUST27305"/>
        <s v="CUST31239"/>
        <s v="CUST26402"/>
        <s v="CUST87304"/>
        <s v="CUST72199"/>
        <s v="CUST26484"/>
        <s v="CUST92581"/>
        <s v="CUST22516"/>
        <s v="CUST35426"/>
        <s v="CUST24215"/>
        <s v="CUST78638"/>
        <s v="CUST53227"/>
        <s v="CUST21720"/>
        <s v="CUST51287"/>
        <s v="CUST52304"/>
        <s v="CUST97929"/>
        <s v="CUST34654"/>
        <s v="CUST83657"/>
        <s v="CUST74708"/>
        <s v="CUST98776"/>
        <s v="CUST19669"/>
        <s v="CUST42941"/>
        <s v="CUST57536"/>
        <s v="CUST10346"/>
        <s v="CUST42677"/>
        <s v="CUST31820"/>
        <s v="CUST51966"/>
        <s v="CUST34319"/>
        <s v="CUST39392"/>
        <s v="CUST94366"/>
        <s v="CUST70675"/>
        <s v="CUST76239"/>
        <s v="CUST48408"/>
        <s v="CUST47182"/>
        <s v="CUST76490"/>
        <s v="CUST66643"/>
        <s v="CUST97399"/>
        <s v="CUST57871"/>
        <s v="CUST42492"/>
        <s v="CUST80770"/>
        <s v="CUST83937"/>
        <s v="CUST22750"/>
        <s v="CUST62161"/>
        <s v="CUST69623"/>
        <s v="CUST98789"/>
        <s v="CUST22692"/>
        <s v="CUST94954"/>
        <s v="CUST33112"/>
        <s v="CUST33088"/>
        <s v="CUST47000"/>
        <s v="CUST27191"/>
        <s v="CUST67757"/>
        <s v="CUST56885"/>
        <s v="CUST30687"/>
        <s v="CUST69541"/>
        <s v="CUST15320"/>
        <s v="CUST96738"/>
        <s v="CUST87327"/>
        <s v="CUST93253"/>
        <s v="CUST91172"/>
        <s v="CUST52091"/>
        <s v="CUST66882"/>
        <s v="CUST83469"/>
        <s v="CUST59614"/>
        <s v="CUST91365"/>
        <s v="CUST73159"/>
        <s v="CUST76664"/>
        <s v="CUST66918"/>
        <s v="CUST96297"/>
        <s v="CUST27937"/>
        <s v="CUST67107"/>
        <s v="CUST33514"/>
        <s v="CUST65939"/>
        <s v="CUST71567"/>
        <s v="CUST67709"/>
        <s v="CUST56051"/>
        <s v="CUST92106"/>
        <s v="CUST10746"/>
        <s v="CUST61599"/>
        <s v="CUST88533"/>
        <s v="CUST64289"/>
        <s v="CUST43123"/>
        <s v="CUST74817"/>
        <s v="CUST32049"/>
        <s v="CUST86911"/>
        <s v="CUST64050"/>
        <s v="CUST19758"/>
        <s v="CUST31926"/>
        <s v="CUST81710"/>
        <s v="CUST68398"/>
        <s v="CUST93016"/>
        <s v="CUST98143"/>
        <s v="CUST79371"/>
        <s v="CUST49262"/>
        <s v="CUST38012"/>
        <s v="CUST84906"/>
        <s v="CUST43792"/>
        <s v="CUST70037"/>
        <s v="CUST22674"/>
        <s v="CUST44186"/>
        <s v="CUST38675"/>
        <s v="CUST12680"/>
        <s v="CUST60635"/>
        <s v="CUST96283"/>
        <s v="CUST45226"/>
        <s v="CUST24383"/>
        <s v="CUST96011"/>
        <s v="CUST45186"/>
        <s v="CUST33751"/>
        <s v="CUST22467"/>
        <s v="CUST24626"/>
        <s v="CUST76004"/>
        <s v="CUST50319"/>
        <s v="CUST96683"/>
        <s v="CUST49132"/>
        <s v="CUST80950"/>
        <s v="CUST49102"/>
        <s v="CUST10509"/>
        <s v="CUST70247"/>
        <s v="CUST64439"/>
        <s v="CUST79949"/>
        <s v="CUST30321"/>
        <s v="CUST32071"/>
        <s v="CUST82994"/>
        <s v="CUST34489"/>
        <s v="CUST56185"/>
        <s v="CUST36216"/>
        <s v="CUST71495"/>
        <s v="CUST37006"/>
        <s v="CUST70794"/>
        <s v="CUST59673"/>
        <s v="CUST83907"/>
        <s v="CUST66510"/>
        <s v="CUST18732"/>
        <s v="CUST12833"/>
        <s v="CUST44525"/>
        <s v="CUST27282"/>
        <s v="CUST69846"/>
        <s v="CUST11427"/>
        <s v="CUST47016"/>
        <s v="CUST34515"/>
        <s v="CUST99168"/>
        <s v="CUST54785"/>
        <s v="CUST74277"/>
        <s v="CUST94766"/>
        <s v="CUST17712"/>
        <s v="CUST10185"/>
        <s v="CUST35640"/>
        <s v="CUST75221"/>
        <s v="CUST17693"/>
        <s v="CUST81988"/>
        <s v="CUST19219"/>
        <s v="CUST51648"/>
        <s v="CUST85921"/>
        <s v="CUST76242"/>
        <s v="CUST43552"/>
        <s v="CUST53918"/>
        <s v="CUST97945"/>
        <s v="CUST77084"/>
        <s v="CUST21662"/>
        <s v="CUST99088"/>
        <s v="CUST92105"/>
        <s v="CUST52995"/>
        <s v="CUST14536"/>
        <s v="CUST43031"/>
        <s v="CUST37367"/>
        <s v="CUST79362"/>
        <s v="CUST51311"/>
        <s v="CUST53863"/>
        <s v="CUST64543"/>
        <s v="CUST97770"/>
        <s v="CUST16981"/>
        <s v="CUST51301"/>
        <s v="CUST30032"/>
        <s v="CUST90796"/>
        <s v="CUST43438"/>
        <s v="CUST95386"/>
        <s v="CUST68949"/>
        <s v="CUST58162"/>
        <s v="CUST22979"/>
        <s v="CUST48559"/>
        <s v="CUST52109"/>
        <s v="CUST12400"/>
        <s v="CUST68286"/>
        <s v="CUST77058"/>
        <s v="CUST46835"/>
        <s v="CUST59025"/>
        <s v="CUST81936"/>
        <s v="CUST64134"/>
        <s v="CUST21029"/>
        <s v="CUST21928"/>
        <s v="CUST12922"/>
        <s v="CUST91814"/>
        <s v="CUST18220"/>
        <s v="CUST31864"/>
        <s v="CUST35213"/>
        <s v="CUST71786"/>
        <s v="CUST69887"/>
        <s v="CUST57875"/>
        <s v="CUST53858"/>
        <s v="CUST68749"/>
        <s v="CUST68834"/>
        <s v="CUST79787"/>
        <s v="CUST61452"/>
        <s v="CUST25850"/>
        <s v="CUST65621"/>
        <s v="CUST52548"/>
        <s v="CUST27942"/>
        <s v="CUST18514"/>
        <s v="CUST95315"/>
        <s v="CUST40105"/>
        <s v="CUST92342"/>
        <s v="CUST33247"/>
        <s v="CUST18443"/>
        <s v="CUST41859"/>
        <s v="CUST30967"/>
        <s v="CUST67663"/>
        <s v="CUST90264"/>
        <s v="CUST85834"/>
        <s v="CUST78797"/>
        <s v="CUST35775"/>
        <s v="CUST18200"/>
        <s v="CUST96091"/>
        <s v="CUST16038"/>
        <s v="CUST53414"/>
        <s v="CUST69052"/>
        <s v="CUST27256"/>
        <s v="CUST34813"/>
        <s v="CUST66934"/>
        <s v="CUST82462"/>
        <s v="CUST33927"/>
        <s v="CUST19105"/>
        <s v="CUST72396"/>
        <s v="CUST30816"/>
        <s v="CUST45746"/>
        <s v="CUST44174"/>
        <s v="CUST67737"/>
        <s v="CUST81974"/>
        <s v="CUST61639"/>
        <s v="CUST51077"/>
        <s v="CUST54576"/>
        <s v="CUST53788"/>
        <s v="CUST97963"/>
        <s v="CUST65678"/>
        <s v="CUST95078"/>
        <s v="CUST79256"/>
        <s v="CUST72352"/>
        <s v="CUST17270"/>
        <s v="CUST43279"/>
        <s v="CUST90790"/>
        <s v="CUST21746"/>
        <s v="CUST99139"/>
        <s v="CUST20413"/>
        <s v="CUST15336"/>
        <s v="CUST35316"/>
        <s v="CUST50626"/>
        <s v="CUST20554"/>
        <s v="CUST99528"/>
        <s v="CUST62870"/>
        <s v="CUST33225"/>
        <s v="CUST15901"/>
        <s v="CUST51198"/>
        <s v="CUST79468"/>
        <s v="CUST10564"/>
        <s v="CUST80517"/>
        <s v="CUST34347"/>
        <s v="CUST73181"/>
        <s v="CUST88132"/>
        <s v="CUST63287"/>
        <s v="CUST69774"/>
        <s v="CUST30536"/>
        <s v="CUST82561"/>
        <s v="CUST43058"/>
        <s v="CUST84057"/>
        <s v="CUST94956"/>
        <s v="CUST68652"/>
        <s v="CUST72247"/>
        <s v="CUST78962"/>
        <s v="CUST15200"/>
        <s v="CUST89051"/>
        <s v="CUST81654"/>
        <s v="CUST19521"/>
        <s v="CUST36340"/>
        <s v="CUST23045"/>
        <s v="CUST37697"/>
        <s v="CUST71399"/>
        <s v="CUST39580"/>
        <s v="CUST60194"/>
        <s v="CUST83800"/>
        <s v="CUST39250"/>
        <s v="CUST75037"/>
        <s v="CUST68839"/>
        <s v="CUST73555"/>
        <s v="CUST59515"/>
        <s v="CUST90234"/>
        <s v="CUST23145"/>
        <s v="CUST32465"/>
        <s v="CUST95969"/>
        <s v="CUST46208"/>
        <s v="CUST18611"/>
        <s v="CUST52129"/>
        <s v="CUST71760"/>
        <s v="CUST94983"/>
        <s v="CUST62897"/>
        <s v="CUST54907"/>
        <s v="CUST45241"/>
        <s v="CUST35877"/>
        <s v="CUST49524"/>
        <s v="CUST36877"/>
        <s v="CUST32293"/>
        <s v="CUST19631"/>
        <s v="CUST91186"/>
        <s v="CUST49380"/>
        <s v="CUST40835"/>
        <s v="CUST57753"/>
        <s v="CUST10872"/>
        <s v="CUST12190"/>
        <s v="CUST15955"/>
        <s v="CUST33219"/>
        <s v="CUST65482"/>
        <s v="CUST15751"/>
        <s v="CUST55513"/>
        <s v="CUST88940"/>
        <s v="CUST33660"/>
        <s v="CUST67557"/>
        <s v="CUST52194"/>
        <s v="CUST75661"/>
        <s v="CUST94353"/>
        <s v="CUST40558"/>
        <s v="CUST42413"/>
        <s v="CUST52688"/>
        <s v="CUST50191"/>
        <s v="CUST18303"/>
        <s v="CUST77454"/>
        <s v="CUST42259"/>
        <s v="CUST75424"/>
        <s v="CUST52829"/>
        <s v="CUST33804"/>
        <s v="CUST81216"/>
        <s v="CUST34315"/>
        <s v="CUST72617"/>
        <s v="CUST74839"/>
        <s v="CUST22587"/>
        <s v="CUST40591"/>
        <s v="CUST52966"/>
        <s v="CUST31983"/>
        <s v="CUST59371"/>
        <s v="CUST63092"/>
        <s v="CUST43829"/>
        <s v="CUST48599"/>
        <s v="CUST84202"/>
        <s v="CUST99247"/>
        <s v="CUST86044"/>
        <s v="CUST94978"/>
        <s v="CUST48389"/>
        <s v="CUST30822"/>
        <s v="CUST85651"/>
        <s v="CUST29894"/>
        <s v="CUST32729"/>
        <s v="CUST87836"/>
        <s v="CUST31306"/>
        <s v="CUST52320"/>
        <s v="CUST16856"/>
        <s v="CUST72274"/>
        <s v="CUST72789"/>
        <s v="CUST69791"/>
        <s v="CUST34286"/>
        <s v="CUST70326"/>
        <s v="CUST82572"/>
        <s v="CUST64115"/>
        <s v="CUST10562"/>
        <s v="CUST25456"/>
        <s v="CUST78713"/>
        <s v="CUST25645"/>
        <s v="CUST71864"/>
        <s v="CUST67212"/>
        <s v="CUST21295"/>
        <s v="CUST36934"/>
        <s v="CUST65595"/>
        <s v="CUST65293"/>
        <s v="CUST77827"/>
        <s v="CUST78556"/>
        <s v="CUST99914"/>
        <s v="CUST94432"/>
        <s v="CUST10685"/>
        <s v="CUST21292"/>
        <s v="CUST15937"/>
        <s v="CUST76293"/>
        <s v="CUST90912"/>
        <s v="CUST43616"/>
        <s v="CUST35023"/>
        <s v="CUST11234"/>
        <s v="CUST53232"/>
        <s v="CUST79936"/>
        <s v="CUST66850"/>
        <s v="CUST28728"/>
        <s v="CUST43848"/>
        <s v="CUST88382"/>
        <s v="CUST38176"/>
        <s v="CUST84535"/>
        <s v="CUST98741"/>
        <s v="CUST29942"/>
        <s v="CUST61919"/>
        <s v="CUST63830"/>
        <s v="CUST66260"/>
        <s v="CUST67057"/>
        <s v="CUST71819"/>
        <s v="CUST90475"/>
        <s v="CUST21876"/>
        <s v="CUST73800"/>
        <s v="CUST15883"/>
        <s v="CUST54196"/>
        <s v="CUST75373"/>
        <s v="CUST24435"/>
        <s v="CUST20128"/>
        <s v="CUST99051"/>
        <s v="CUST78444"/>
        <s v="CUST48075"/>
        <s v="CUST55825"/>
        <s v="CUST96056"/>
        <s v="CUST95824"/>
        <s v="CUST98279"/>
        <s v="CUST15309"/>
        <s v="CUST19423"/>
        <s v="CUST94441"/>
        <s v="CUST75908"/>
        <s v="CUST97134"/>
        <s v="CUST71622"/>
        <s v="CUST69177"/>
        <s v="CUST38415"/>
        <s v="CUST63132"/>
        <s v="CUST85836"/>
        <s v="CUST13031"/>
        <s v="CUST87519"/>
        <s v="CUST38961"/>
        <s v="CUST28547"/>
        <s v="CUST61867"/>
        <s v="CUST83826"/>
        <s v="CUST93871"/>
        <s v="CUST88346"/>
        <s v="CUST45613"/>
        <s v="CUST69988"/>
        <s v="CUST38674"/>
        <s v="CUST90429"/>
        <s v="CUST88231"/>
        <s v="CUST25828"/>
        <s v="CUST27275"/>
        <s v="CUST44686"/>
        <s v="CUST51204"/>
        <s v="CUST78269"/>
        <s v="CUST24271"/>
        <s v="CUST12761"/>
        <s v="CUST58513"/>
        <s v="CUST67305"/>
        <s v="CUST54761"/>
        <s v="CUST10403"/>
        <s v="CUST27068"/>
        <s v="CUST27773"/>
        <s v="CUST38162"/>
        <s v="CUST43242"/>
        <s v="CUST74736"/>
        <s v="CUST11870"/>
        <s v="CUST57921"/>
        <s v="CUST57501"/>
        <s v="CUST57375"/>
        <s v="CUST54920"/>
        <s v="CUST69172"/>
        <s v="CUST31158"/>
        <s v="CUST65526"/>
        <s v="CUST10450"/>
        <s v="CUST97347"/>
        <s v="CUST69121"/>
        <s v="CUST84454"/>
        <s v="CUST55130"/>
        <s v="CUST64497"/>
        <s v="CUST26450"/>
        <s v="CUST70250"/>
        <s v="CUST87583"/>
        <s v="CUST53442"/>
        <s v="CUST66077"/>
        <s v="CUST11141"/>
        <s v="CUST60238"/>
        <s v="CUST57427"/>
        <s v="CUST53006"/>
        <s v="CUST88029"/>
        <s v="CUST99898"/>
        <s v="CUST34338"/>
        <s v="CUST19457"/>
        <s v="CUST47102"/>
        <s v="CUST67745"/>
        <s v="CUST58915"/>
        <s v="CUST64911"/>
        <s v="CUST54944"/>
        <s v="CUST65236"/>
        <s v="CUST74255"/>
        <s v="CUST93473"/>
        <s v="CUST98986"/>
        <s v="CUST59486"/>
        <s v="CUST66470"/>
        <s v="CUST81140"/>
        <s v="CUST16173"/>
        <s v="CUST63527"/>
        <s v="CUST53576"/>
        <s v="CUST16130"/>
        <s v="CUST68611"/>
        <s v="CUST66812"/>
        <s v="CUST22729"/>
        <s v="CUST47929"/>
        <s v="CUST15544"/>
        <s v="CUST58694"/>
        <s v="CUST17256"/>
        <s v="CUST15225"/>
        <s v="CUST74058"/>
        <s v="CUST73299"/>
        <s v="CUST85862"/>
        <s v="CUST46383"/>
        <s v="CUST25578"/>
        <s v="CUST63171"/>
        <s v="CUST50039"/>
        <s v="CUST85992"/>
        <s v="CUST38311"/>
        <s v="CUST12116"/>
        <s v="CUST96217"/>
        <s v="CUST94326"/>
        <s v="CUST28767"/>
        <s v="CUST42896"/>
        <s v="CUST13801"/>
        <s v="CUST15562"/>
        <s v="CUST48278"/>
        <s v="CUST70950"/>
        <s v="CUST14545"/>
        <s v="CUST99228"/>
        <s v="CUST18432"/>
        <s v="CUST80065"/>
        <s v="CUST93168"/>
        <s v="CUST78676"/>
        <s v="CUST17148"/>
        <s v="CUST53184"/>
        <s v="CUST56031"/>
        <s v="CUST91686"/>
        <s v="CUST66844"/>
        <s v="CUST97702"/>
        <s v="CUST82762"/>
        <s v="CUST49039"/>
        <s v="CUST37966"/>
        <s v="CUST33566"/>
        <s v="CUST95544"/>
        <s v="CUST89987"/>
        <s v="CUST93591"/>
        <s v="CUST35816"/>
        <s v="CUST23121"/>
        <s v="CUST40576"/>
        <s v="CUST68785"/>
        <s v="CUST51258"/>
        <s v="CUST37910"/>
        <s v="CUST71096"/>
        <s v="CUST31835"/>
        <s v="CUST76528"/>
        <s v="CUST28320"/>
        <s v="CUST91743"/>
        <s v="CUST57752"/>
        <s v="CUST33393"/>
        <s v="CUST53624"/>
        <s v="CUST75371"/>
        <s v="CUST56371"/>
        <s v="CUST18516"/>
        <s v="CUST75731"/>
        <s v="CUST92771"/>
        <s v="CUST37791"/>
        <s v="CUST52655"/>
        <s v="CUST49346"/>
        <s v="CUST65071"/>
        <s v="CUST74286"/>
        <s v="CUST51535"/>
        <s v="CUST66129"/>
        <s v="CUST19417"/>
        <s v="CUST56256"/>
        <s v="CUST13682"/>
        <s v="CUST56519"/>
        <s v="CUST94128"/>
        <s v="CUST36712"/>
        <s v="CUST59446"/>
        <s v="CUST77046"/>
        <s v="CUST13883"/>
        <s v="CUST28581"/>
        <s v="CUST41180"/>
        <s v="CUST92214"/>
        <s v="CUST39786"/>
        <s v="CUST35599"/>
        <s v="CUST87429"/>
        <s v="CUST87379"/>
        <s v="CUST41413"/>
        <s v="CUST96764"/>
        <s v="CUST55758"/>
        <s v="CUST98893"/>
        <s v="CUST69134"/>
        <s v="CUST59272"/>
        <s v="CUST75087"/>
        <s v="CUST46528"/>
        <s v="CUST83363"/>
        <s v="CUST24072"/>
        <s v="CUST41760"/>
        <s v="CUST45162"/>
        <s v="CUST55995"/>
        <s v="CUST21307"/>
        <s v="CUST39059"/>
        <s v="CUST58473"/>
        <s v="CUST38644"/>
        <s v="CUST42091"/>
        <s v="CUST70618"/>
        <s v="CUST80452"/>
        <s v="CUST52758"/>
        <s v="CUST49134"/>
        <s v="CUST20501"/>
        <s v="CUST15213"/>
        <s v="CUST10556"/>
        <s v="CUST88074"/>
        <s v="CUST33887"/>
        <s v="CUST77632"/>
        <s v="CUST83690"/>
        <s v="CUST95359"/>
        <s v="CUST48032"/>
        <s v="CUST17541"/>
        <s v="CUST79252"/>
        <s v="CUST90341"/>
        <s v="CUST46298"/>
        <s v="CUST39920"/>
        <s v="CUST24682"/>
        <s v="CUST39136"/>
        <s v="CUST37537"/>
        <s v="CUST76984"/>
        <s v="CUST79439"/>
        <s v="CUST54019"/>
        <s v="CUST30745"/>
        <s v="CUST22922"/>
        <s v="CUST26650"/>
        <s v="CUST77742"/>
        <s v="CUST21487"/>
        <s v="CUST90199"/>
        <s v="CUST90984"/>
        <s v="CUST92435"/>
        <s v="CUST97577"/>
        <s v="CUST21747"/>
        <s v="CUST39663"/>
        <s v="CUST95787"/>
        <s v="CUST37127"/>
        <s v="CUST94433"/>
        <s v="CUST72585"/>
        <s v="CUST78140"/>
        <s v="CUST49189"/>
        <s v="CUST58571"/>
        <s v="CUST94278"/>
        <s v="CUST47456"/>
        <s v="CUST31314"/>
        <s v="CUST38041"/>
        <s v="CUST58059"/>
        <s v="CUST41586"/>
        <s v="CUST23695"/>
        <s v="CUST44332"/>
        <s v="CUST44997"/>
        <s v="CUST34644"/>
        <s v="CUST31294"/>
        <s v="CUST19146"/>
        <s v="CUST98331"/>
        <s v="CUST41855"/>
        <s v="CUST79235"/>
        <s v="CUST39275"/>
        <s v="CUST79514"/>
        <s v="CUST35266"/>
        <s v="CUST90616"/>
        <s v="CUST52173"/>
        <s v="CUST33551"/>
        <s v="CUST82799"/>
        <s v="CUST66380"/>
        <s v="CUST99156"/>
        <s v="CUST24611"/>
        <s v="CUST66667"/>
        <s v="CUST59379"/>
        <s v="CUST98247"/>
        <s v="CUST15572"/>
        <s v="CUST62248"/>
        <s v="CUST68912"/>
        <s v="CUST43886"/>
        <s v="CUST44698"/>
        <s v="CUST97152"/>
        <s v="CUST36705"/>
        <s v="CUST42482"/>
        <s v="CUST72448"/>
        <s v="CUST65224"/>
        <s v="CUST87729"/>
        <s v="CUST32279"/>
        <s v="CUST31364"/>
        <s v="CUST95547"/>
        <s v="CUST63506"/>
        <s v="CUST66619"/>
        <s v="CUST27194"/>
        <s v="CUST48591"/>
        <s v="CUST56790"/>
        <s v="CUST15916"/>
        <s v="CUST13597"/>
        <s v="CUST88372"/>
        <s v="CUST40845"/>
        <s v="CUST15596"/>
        <s v="CUST21885"/>
        <s v="CUST53789"/>
        <s v="CUST12896"/>
        <s v="CUST60804"/>
        <s v="CUST94268"/>
        <s v="CUST46903"/>
        <s v="CUST78219"/>
        <s v="CUST85025"/>
        <s v="CUST92700"/>
        <s v="CUST35390"/>
        <s v="CUST79080"/>
        <s v="CUST42984"/>
        <s v="CUST88472"/>
        <s v="CUST86246"/>
        <s v="CUST13433"/>
        <s v="CUST14709"/>
        <s v="CUST88614"/>
        <s v="CUST76656"/>
        <s v="CUST11174"/>
        <s v="CUST19701"/>
        <s v="CUST65424"/>
        <s v="CUST84958"/>
        <s v="CUST85281"/>
        <s v="CUST42064"/>
        <s v="CUST93122"/>
        <s v="CUST49934"/>
        <s v="CUST73426"/>
        <s v="CUST82585"/>
        <s v="CUST36072"/>
        <s v="CUST46552"/>
        <s v="CUST19012"/>
        <s v="CUST95175"/>
        <s v="CUST62074"/>
        <s v="CUST65574"/>
        <s v="CUST52746"/>
        <s v="CUST56115"/>
        <s v="CUST52491"/>
        <s v="CUST33771"/>
        <s v="CUST93089"/>
        <s v="CUST58969"/>
        <s v="CUST90894"/>
        <s v="CUST33492"/>
        <s v="CUST29198"/>
        <s v="CUST86951"/>
        <s v="CUST60787"/>
        <s v="CUST24083"/>
        <s v="CUST27474"/>
        <s v="CUST71934"/>
        <s v="CUST17616"/>
        <s v="CUST52969"/>
        <s v="CUST18651"/>
        <s v="CUST59294"/>
        <s v="CUST89750"/>
        <s v="CUST82165"/>
        <s v="CUST39820"/>
        <s v="CUST96852"/>
        <s v="CUST89249"/>
        <s v="CUST63466"/>
        <s v="CUST71068"/>
        <s v="CUST54242"/>
        <s v="CUST28619"/>
        <s v="CUST62386"/>
        <s v="CUST38653"/>
        <s v="CUST13127"/>
        <s v="CUST58639"/>
        <s v="CUST19959"/>
        <s v="CUST67454"/>
        <s v="CUST42019"/>
        <s v="CUST96073"/>
        <s v="CUST13418"/>
        <s v="CUST12585"/>
        <s v="CUST46104"/>
        <s v="CUST30709"/>
        <s v="CUST63903"/>
        <s v="CUST61743"/>
        <s v="CUST24778"/>
        <s v="CUST41043"/>
        <s v="CUST99896"/>
        <s v="CUST20065"/>
        <s v="CUST16463"/>
        <s v="CUST46544"/>
        <s v="CUST17707"/>
        <s v="CUST28093"/>
        <s v="CUST24596"/>
        <s v="CUST34333"/>
        <s v="CUST54522"/>
        <s v="CUST41514"/>
        <s v="CUST73108"/>
        <s v="CUST66300"/>
        <s v="CUST95582"/>
        <s v="CUST94625"/>
        <s v="CUST72487"/>
        <s v="CUST46061"/>
        <s v="CUST48284"/>
        <s v="CUST18891"/>
        <s v="CUST66581"/>
        <s v="CUST59825"/>
        <s v="CUST72451"/>
        <s v="CUST64200"/>
        <s v="CUST48669"/>
        <s v="CUST50842"/>
        <s v="CUST20999"/>
        <s v="CUST59401"/>
        <s v="CUST29172"/>
        <s v="CUST52077"/>
        <s v="CUST26858"/>
        <s v="CUST34406"/>
        <s v="CUST75962"/>
        <s v="CUST13628"/>
        <s v="CUST67822"/>
        <s v="CUST28780"/>
        <s v="CUST27132"/>
        <s v="CUST97832"/>
        <s v="CUST94076"/>
        <s v="CUST23305"/>
        <s v="CUST36611"/>
        <s v="CUST63569"/>
        <s v="CUST91441"/>
        <s v="CUST20720"/>
        <s v="CUST50650"/>
        <s v="CUST98734"/>
        <s v="CUST71078"/>
        <s v="CUST30761"/>
        <s v="CUST18492"/>
        <s v="CUST57140"/>
        <s v="CUST29981"/>
        <s v="CUST74727"/>
        <s v="CUST85826"/>
        <s v="CUST44107"/>
        <s v="CUST74181"/>
        <s v="CUST63221"/>
        <s v="CUST54107"/>
        <s v="CUST38656"/>
        <s v="CUST79377"/>
        <s v="CUST26838"/>
        <s v="CUST24434"/>
        <s v="CUST12603"/>
        <s v="CUST54725"/>
        <s v="CUST74059"/>
        <s v="CUST54999"/>
        <s v="CUST76527"/>
        <s v="CUST56426"/>
        <s v="CUST58784"/>
        <s v="CUST49742"/>
        <s v="CUST51847"/>
        <s v="CUST14625"/>
        <s v="CUST60143"/>
        <s v="CUST67693"/>
        <s v="CUST84865"/>
        <s v="CUST77436"/>
        <s v="CUST96100"/>
        <s v="CUST22931"/>
        <s v="CUST14390"/>
        <s v="CUST23187"/>
        <s v="CUST89222"/>
        <s v="CUST73541"/>
        <s v="CUST88087"/>
        <s v="CUST58569"/>
        <s v="CUST84478"/>
        <s v="CUST42362"/>
        <s v="CUST42609"/>
        <s v="CUST48658"/>
        <s v="CUST54602"/>
        <s v="CUST36473"/>
        <s v="CUST29013"/>
        <s v="CUST22499"/>
        <s v="CUST11299"/>
        <s v="CUST90814"/>
        <s v="CUST60296"/>
        <s v="CUST22697"/>
        <s v="CUST93232"/>
        <s v="CUST28486"/>
        <s v="CUST15064"/>
        <s v="CUST22431"/>
        <s v="CUST22034"/>
        <s v="CUST57356"/>
        <s v="CUST60127"/>
        <s v="CUST89193"/>
        <s v="CUST31845"/>
        <s v="CUST53077"/>
        <s v="CUST21513"/>
        <s v="CUST15787"/>
        <s v="CUST31300"/>
        <s v="CUST30482"/>
        <s v="CUST49429"/>
        <s v="CUST47799"/>
        <s v="CUST82506"/>
        <s v="CUST24579"/>
        <s v="CUST19195"/>
        <s v="CUST26461"/>
        <s v="CUST36578"/>
        <s v="CUST67149"/>
        <s v="CUST64392"/>
        <s v="CUST69040"/>
        <s v="CUST65419"/>
        <s v="CUST77560"/>
        <s v="CUST39501"/>
        <s v="CUST49844"/>
        <s v="CUST16908"/>
        <s v="CUST57897"/>
        <s v="CUST88744"/>
        <s v="CUST32996"/>
        <s v="CUST21901"/>
        <s v="CUST15943"/>
        <s v="CUST55447"/>
        <s v="CUST24134"/>
        <s v="CUST67133"/>
        <s v="CUST56324"/>
        <s v="CUST89783"/>
        <s v="CUST25224"/>
        <s v="CUST96720"/>
        <s v="CUST55538"/>
        <s v="CUST95966"/>
        <s v="CUST84506"/>
        <s v="CUST60006"/>
        <s v="CUST92405"/>
        <s v="CUST48115"/>
        <s v="CUST35696"/>
        <s v="CUST93285"/>
        <s v="CUST72813"/>
        <s v="CUST29419"/>
        <s v="CUST64251"/>
        <s v="CUST72747"/>
        <s v="CUST59685"/>
        <s v="CUST54395"/>
        <s v="CUST12790"/>
        <s v="CUST49923"/>
        <s v="CUST15660"/>
        <s v="CUST83437"/>
        <s v="CUST32985"/>
        <s v="CUST57584"/>
        <s v="CUST94838"/>
        <s v="CUST54472"/>
        <s v="CUST71454"/>
        <s v="CUST93948"/>
        <s v="CUST59262"/>
        <s v="CUST33371"/>
        <s v="CUST29885"/>
        <s v="CUST57602"/>
        <s v="CUST65657"/>
        <s v="CUST56018"/>
        <s v="CUST20621"/>
        <s v="CUST99875"/>
        <s v="CUST83013"/>
        <s v="CUST37479"/>
        <s v="CUST17604"/>
        <s v="CUST75503"/>
        <s v="CUST89300"/>
        <s v="CUST56864"/>
        <s v="CUST15745"/>
        <s v="CUST21136"/>
        <s v="CUST39573"/>
        <s v="CUST16472"/>
        <s v="CUST44054"/>
        <s v="CUST59200"/>
        <s v="CUST46282"/>
        <s v="CUST32480"/>
        <s v="CUST14152"/>
        <s v="CUST46845"/>
        <s v="CUST39925"/>
        <s v="CUST36084"/>
        <s v="CUST60484"/>
        <s v="CUST84903"/>
        <s v="CUST61217"/>
        <s v="CUST97270"/>
        <s v="CUST47327"/>
        <s v="CUST67937"/>
        <s v="CUST53484"/>
        <s v="CUST56160"/>
        <s v="CUST10885"/>
        <s v="CUST23623"/>
        <s v="CUST20399"/>
        <s v="CUST33616"/>
        <s v="CUST87926"/>
        <s v="CUST83130"/>
        <s v="CUST47726"/>
        <s v="CUST67892"/>
        <s v="CUST68363"/>
        <s v="CUST33700"/>
        <s v="CUST19881"/>
        <s v="CUST96458"/>
        <s v="CUST63341"/>
        <s v="CUST35803"/>
        <s v="CUST92615"/>
        <s v="CUST15909"/>
        <s v="CUST38024"/>
        <s v="CUST95795"/>
        <s v="CUST21947"/>
        <s v="CUST19912"/>
        <s v="CUST59539"/>
        <s v="CUST60057"/>
        <s v="CUST88980"/>
        <s v="CUST11727"/>
        <s v="CUST98408"/>
        <s v="CUST55194"/>
        <s v="CUST14090"/>
        <s v="CUST72320"/>
        <s v="CUST57112"/>
        <s v="CUST19629"/>
        <s v="CUST90655"/>
        <s v="CUST21988"/>
        <s v="CUST34932"/>
        <s v="CUST30748"/>
        <s v="CUST60652"/>
        <s v="CUST63202"/>
        <s v="CUST73345"/>
        <s v="CUST56401"/>
        <s v="CUST82499"/>
        <s v="CUST54697"/>
        <s v="CUST78788"/>
        <s v="CUST92599"/>
        <s v="CUST27603"/>
        <s v="CUST79048"/>
        <s v="CUST10085"/>
        <s v="CUST68331"/>
        <s v="CUST66375"/>
        <s v="CUST39122"/>
        <s v="CUST44498"/>
        <s v="CUST82841"/>
        <s v="CUST81621"/>
        <s v="CUST25276"/>
        <s v="CUST19763"/>
        <s v="CUST53497"/>
        <s v="CUST14268"/>
        <s v="CUST42955"/>
        <s v="CUST51241"/>
        <s v="CUST45871"/>
        <s v="CUST73101"/>
        <s v="CUST98646"/>
        <s v="CUST39197"/>
        <s v="CUST61532"/>
        <s v="CUST86745"/>
        <s v="CUST31866"/>
        <s v="CUST93995"/>
        <s v="CUST61279"/>
        <s v="CUST71054"/>
        <s v="CUST30229"/>
        <s v="CUST36734"/>
        <s v="CUST10697"/>
        <s v="CUST27209"/>
        <s v="CUST42712"/>
        <s v="CUST83773"/>
        <s v="CUST91114"/>
        <s v="CUST88975"/>
        <s v="CUST43494"/>
        <s v="CUST53421"/>
        <s v="CUST98272"/>
        <s v="CUST62356"/>
        <s v="CUST24045"/>
        <s v="CUST12374"/>
        <s v="CUST89828"/>
        <s v="CUST86017"/>
        <s v="CUST52849"/>
        <s v="CUST28688"/>
        <s v="CUST88898"/>
        <s v="CUST44932"/>
        <s v="CUST41676"/>
        <s v="CUST48142"/>
        <s v="CUST93236"/>
        <s v="CUST45187"/>
        <s v="CUST98941"/>
        <s v="CUST48172"/>
        <s v="CUST25667"/>
        <s v="CUST79471"/>
        <s v="CUST34775"/>
        <s v="CUST43543"/>
        <s v="CUST55353"/>
        <s v="CUST28426"/>
        <s v="CUST41172"/>
        <s v="CUST67340"/>
        <s v="CUST46594"/>
        <s v="CUST47785"/>
        <s v="CUST22319"/>
        <s v="CUST65463"/>
        <s v="CUST43693"/>
        <s v="CUST39669"/>
        <s v="CUST89361"/>
        <s v="CUST95584"/>
        <s v="CUST48760"/>
        <s v="CUST36555"/>
        <s v="CUST44900"/>
        <s v="CUST15011"/>
        <s v="CUST20432"/>
        <s v="CUST10154"/>
        <s v="CUST99057"/>
        <s v="CUST15573"/>
        <s v="CUST32857"/>
        <s v="CUST82199"/>
        <s v="CUST28830"/>
        <s v="CUST64060"/>
        <s v="CUST17856"/>
        <s v="CUST54836"/>
        <s v="CUST96821"/>
        <s v="CUST26016"/>
        <s v="CUST71596"/>
        <s v="CUST26568"/>
        <s v="CUST23882"/>
        <s v="CUST14666"/>
        <s v="CUST27665"/>
        <s v="CUST21108"/>
        <s v="CUST76762"/>
        <s v="CUST88995"/>
        <s v="CUST69051"/>
        <s v="CUST22440"/>
        <s v="CUST32410"/>
        <s v="CUST78222"/>
        <s v="CUST62471"/>
        <s v="CUST79270"/>
        <s v="CUST46260"/>
        <s v="CUST57206"/>
        <s v="CUST12519"/>
        <s v="CUST69199"/>
        <s v="CUST22427"/>
        <s v="CUST64792"/>
        <s v="CUST93470"/>
        <s v="CUST58949"/>
        <s v="CUST39607"/>
        <s v="CUST34483"/>
        <s v="CUST97203"/>
        <s v="CUST55963"/>
        <s v="CUST58184"/>
        <s v="CUST55446"/>
        <s v="CUST72241"/>
        <s v="CUST69869"/>
        <s v="CUST76409"/>
        <s v="CUST90194"/>
        <s v="CUST89746"/>
        <s v="CUST90436"/>
        <s v="CUST20555"/>
        <s v="CUST57212"/>
        <s v="CUST68559"/>
        <s v="CUST39947"/>
        <s v="CUST78886"/>
        <s v="CUST36175"/>
        <s v="CUST27868"/>
        <s v="CUST53590"/>
        <s v="CUST71674"/>
        <s v="CUST31357"/>
        <s v="CUST92701"/>
        <s v="CUST84074"/>
        <s v="CUST85688"/>
        <s v="CUST85578"/>
        <s v="CUST30732"/>
        <s v="CUST33511"/>
        <s v="CUST35338"/>
        <s v="CUST83951"/>
        <s v="CUST37461"/>
        <s v="CUST17688"/>
        <s v="CUST62716"/>
        <s v="CUST77831"/>
        <s v="CUST83103"/>
        <s v="CUST99759"/>
        <s v="CUST46634"/>
        <s v="CUST27826"/>
        <s v="CUST95143"/>
        <s v="CUST73852"/>
        <s v="CUST92170"/>
        <s v="CUST23409"/>
        <s v="CUST19903"/>
        <s v="CUST85079"/>
        <s v="CUST32346"/>
        <s v="CUST24068"/>
        <s v="CUST23464"/>
        <s v="CUST55431"/>
        <s v="CUST44783"/>
        <s v="CUST46495"/>
        <s v="CUST68276"/>
        <s v="CUST31918"/>
        <s v="CUST57029"/>
        <s v="CUST76997"/>
        <s v="CUST36463"/>
        <s v="CUST40637"/>
        <s v="CUST38815"/>
        <s v="CUST94301"/>
        <s v="CUST70609"/>
        <s v="CUST45343"/>
        <s v="CUST21067"/>
        <s v="CUST52065"/>
        <s v="CUST37649"/>
        <s v="CUST92897"/>
        <s v="CUST81605"/>
        <s v="CUST45770"/>
        <s v="CUST53841"/>
        <s v="CUST77293"/>
        <s v="CUST73631"/>
        <s v="CUST26137"/>
        <s v="CUST36462"/>
        <s v="CUST60892"/>
        <s v="CUST41066"/>
        <s v="CUST64686"/>
        <s v="CUST92422"/>
        <s v="CUST47686"/>
        <s v="CUST19695"/>
        <s v="CUST83106"/>
        <s v="CUST73711"/>
        <s v="CUST62368"/>
        <s v="CUST57232"/>
        <s v="CUST38724"/>
        <s v="CUST91692"/>
        <s v="CUST40880"/>
        <s v="CUST17268"/>
        <s v="CUST55584"/>
        <s v="CUST97878"/>
        <s v="CUST37738"/>
        <s v="CUST96367"/>
        <s v="CUST98908"/>
        <s v="CUST56869"/>
        <s v="CUST87725"/>
        <s v="CUST42536"/>
        <s v="CUST67234"/>
        <s v="CUST72795"/>
        <s v="CUST59125"/>
        <s v="CUST22794"/>
        <s v="CUST80108"/>
        <s v="CUST76318"/>
        <s v="CUST64437"/>
        <s v="CUST14302"/>
        <s v="CUST32746"/>
        <s v="CUST44041"/>
        <s v="CUST52233"/>
        <s v="CUST49716"/>
        <s v="CUST48936"/>
        <s v="CUST33159"/>
        <s v="CUST99888"/>
        <s v="CUST18799"/>
        <s v="CUST31604"/>
        <s v="CUST12046"/>
        <s v="CUST96287"/>
        <s v="CUST49586"/>
        <s v="CUST70642"/>
        <s v="CUST78173"/>
        <s v="CUST26950"/>
        <s v="CUST50302"/>
        <s v="CUST27010"/>
        <s v="CUST67560"/>
        <s v="CUST49711"/>
        <s v="CUST65046"/>
        <s v="CUST84559"/>
        <s v="CUST35473"/>
        <s v="CUST83544"/>
        <s v="CUST13540"/>
        <s v="CUST76953"/>
        <s v="CUST21211"/>
        <s v="CUST57121"/>
        <s v="CUST66586"/>
        <s v="CUST47554"/>
        <s v="CUST89207"/>
        <s v="CUST22396"/>
        <s v="CUST80931"/>
        <s v="CUST26709"/>
        <s v="CUST25884"/>
        <s v="CUST58296"/>
        <s v="CUST60226"/>
        <s v="CUST22446"/>
        <s v="CUST78422"/>
        <s v="CUST38747"/>
        <s v="CUST77160"/>
        <s v="CUST34416"/>
        <s v="CUST58731"/>
        <s v="CUST90182"/>
        <s v="CUST88084"/>
        <s v="CUST53709"/>
        <s v="CUST88631"/>
        <s v="CUST36232"/>
        <s v="CUST38169"/>
        <s v="CUST56718"/>
        <s v="CUST30227"/>
        <s v="CUST67284"/>
        <s v="CUST25111"/>
        <s v="CUST32311"/>
        <s v="CUST84014"/>
        <s v="CUST77435"/>
        <s v="CUST90852"/>
        <s v="CUST48627"/>
        <s v="CUST30280"/>
        <s v="CUST40633"/>
        <s v="CUST92204"/>
        <s v="CUST30869"/>
        <s v="CUST24456"/>
        <s v="CUST40841"/>
        <s v="CUST43179"/>
        <s v="CUST70440"/>
        <s v="CUST55681"/>
        <s v="CUST93323"/>
        <s v="CUST35915"/>
        <s v="CUST42567"/>
        <s v="CUST73869"/>
        <s v="CUST89093"/>
        <s v="CUST23819"/>
        <s v="CUST25235"/>
        <s v="CUST59821"/>
        <s v="CUST33330"/>
        <s v="CUST92544"/>
        <s v="CUST36360"/>
        <s v="CUST35693"/>
        <s v="CUST72088"/>
        <s v="CUST26736"/>
        <s v="CUST10944"/>
        <s v="CUST37897"/>
        <s v="CUST90192"/>
        <s v="CUST33367"/>
        <s v="CUST64920"/>
        <s v="CUST54220"/>
        <s v="CUST35101"/>
        <s v="CUST84647"/>
        <s v="CUST75480"/>
        <s v="CUST29916"/>
        <s v="CUST11324"/>
        <s v="CUST51459"/>
        <s v="CUST66056"/>
        <s v="CUST71777"/>
        <s v="CUST17583"/>
        <s v="CUST58051"/>
        <s v="CUST82180"/>
        <s v="CUST91967"/>
        <s v="CUST28654"/>
        <s v="CUST86104"/>
        <s v="CUST65724"/>
        <s v="CUST93878"/>
        <s v="CUST57629"/>
        <s v="CUST97262"/>
        <s v="CUST72532"/>
        <s v="CUST74980"/>
        <s v="CUST67860"/>
        <s v="CUST28952"/>
        <s v="CUST69830"/>
        <s v="CUST95258"/>
        <s v="CUST20204"/>
        <s v="CUST45011"/>
        <s v="CUST44483"/>
        <s v="CUST78004"/>
        <s v="CUST59423"/>
        <s v="CUST97653"/>
        <s v="CUST31719"/>
        <s v="CUST82293"/>
        <s v="CUST76044"/>
        <s v="CUST48144"/>
        <s v="CUST41659"/>
        <s v="CUST77680"/>
        <s v="CUST94246"/>
        <s v="CUST55151"/>
        <s v="CUST18940"/>
        <s v="CUST94428"/>
        <s v="CUST10305"/>
        <s v="CUST66750"/>
        <s v="CUST73506"/>
        <s v="CUST70018"/>
        <s v="CUST53317"/>
        <s v="CUST27995"/>
        <s v="CUST34282"/>
        <s v="CUST34741"/>
        <s v="CUST42557"/>
        <s v="CUST53941"/>
        <s v="CUST73118"/>
        <s v="CUST95065"/>
        <s v="CUST63239"/>
        <s v="CUST35128"/>
        <s v="CUST95215"/>
        <s v="CUST58126"/>
        <s v="CUST38015"/>
        <s v="CUST43099"/>
        <s v="CUST24048"/>
        <s v="CUST36390"/>
        <s v="CUST53542"/>
        <s v="CUST61740"/>
        <s v="CUST76171"/>
        <s v="CUST10110"/>
        <s v="CUST63822"/>
        <s v="CUST38174"/>
        <s v="CUST30959"/>
        <s v="CUST90251"/>
        <s v="CUST91789"/>
        <s v="CUST22804"/>
        <s v="CUST32412"/>
        <s v="CUST10881"/>
        <s v="CUST47922"/>
        <s v="CUST47707"/>
        <s v="CUST91141"/>
        <s v="CUST25839"/>
        <s v="CUST53284"/>
        <s v="CUST30164"/>
        <s v="CUST22064"/>
        <s v="CUST54693"/>
        <s v="CUST28298"/>
        <s v="CUST24059"/>
        <s v="CUST41040"/>
        <s v="CUST79412"/>
        <s v="CUST70578"/>
        <s v="CUST94750"/>
        <s v="CUST71881"/>
        <s v="CUST64136"/>
        <s v="CUST54464"/>
        <s v="CUST76104"/>
        <s v="CUST34556"/>
        <s v="CUST94474"/>
        <s v="CUST55560"/>
        <s v="CUST84299"/>
        <s v="CUST82333"/>
        <s v="CUST90722"/>
        <s v="CUST24000"/>
        <s v="CUST12798"/>
        <s v="CUST13762"/>
        <s v="CUST54958"/>
        <s v="CUST88399"/>
        <s v="CUST53928"/>
        <s v="CUST17421"/>
        <s v="CUST94091"/>
        <s v="CUST95274"/>
        <s v="CUST46318"/>
        <s v="CUST17490"/>
        <s v="CUST40486"/>
        <s v="CUST72121"/>
        <s v="CUST76623"/>
        <s v="CUST19120"/>
        <s v="CUST51574"/>
        <s v="CUST18260"/>
        <s v="CUST70837"/>
        <s v="CUST40818"/>
        <s v="CUST81438"/>
        <s v="CUST80589"/>
        <s v="CUST10544"/>
        <s v="CUST14185"/>
        <s v="CUST74999"/>
        <s v="CUST32525"/>
        <s v="CUST73897"/>
        <s v="CUST55765"/>
        <s v="CUST17122"/>
        <s v="CUST18888"/>
        <s v="CUST43007"/>
        <s v="CUST16668"/>
        <s v="CUST19682"/>
        <s v="CUST48261"/>
        <s v="CUST89871"/>
        <s v="CUST59551"/>
        <s v="CUST54251"/>
        <s v="CUST67226"/>
        <s v="CUST40508"/>
        <s v="CUST84527"/>
        <s v="CUST50432"/>
        <s v="CUST37081"/>
        <s v="CUST51270"/>
        <s v="CUST17978"/>
        <s v="CUST28652"/>
        <s v="CUST32052"/>
        <s v="CUST85179"/>
        <s v="CUST69472"/>
        <s v="CUST98897"/>
        <s v="CUST50938"/>
        <s v="CUST66042"/>
        <s v="CUST99497"/>
        <s v="CUST39169"/>
        <s v="CUST87556"/>
        <s v="CUST82596"/>
        <s v="CUST53039"/>
        <s v="CUST24674"/>
        <s v="CUST82005"/>
        <s v="CUST59756"/>
        <s v="CUST38407"/>
        <s v="CUST20628"/>
        <s v="CUST46925"/>
        <s v="CUST82808"/>
        <s v="CUST95001"/>
        <s v="CUST78214"/>
        <s v="CUST46030"/>
        <s v="CUST93106"/>
        <s v="CUST21191"/>
        <s v="CUST99940"/>
        <s v="CUST89661"/>
        <s v="CUST21376"/>
        <s v="CUST42107"/>
        <s v="CUST37790"/>
        <s v="CUST20203"/>
        <s v="CUST95150"/>
        <s v="CUST24798"/>
        <s v="CUST18119"/>
        <s v="CUST20382"/>
        <s v="CUST35876"/>
        <s v="CUST76419"/>
        <s v="CUST17919"/>
        <s v="CUST75683"/>
        <s v="CUST76203"/>
        <s v="CUST31173"/>
        <s v="CUST72479"/>
        <s v="CUST87509"/>
        <s v="CUST96362"/>
        <s v="CUST49836"/>
        <s v="CUST87602"/>
        <s v="CUST26315"/>
        <s v="CUST69359"/>
        <s v="CUST37818"/>
        <s v="CUST93155"/>
        <s v="CUST76068"/>
        <s v="CUST60123"/>
        <s v="CUST81726"/>
        <s v="CUST34922"/>
        <s v="CUST29995"/>
        <s v="CUST19984"/>
        <s v="CUST83166"/>
        <s v="CUST66574"/>
        <s v="CUST85504"/>
        <s v="CUST11289"/>
        <s v="CUST35619"/>
        <s v="CUST64541"/>
        <s v="CUST15270"/>
        <s v="CUST16947"/>
        <s v="CUST17174"/>
        <s v="CUST70730"/>
        <s v="CUST14135"/>
        <s v="CUST10983"/>
        <s v="CUST67021"/>
        <s v="CUST63321"/>
        <s v="CUST36540"/>
        <s v="CUST70612"/>
        <s v="CUST46342"/>
        <s v="CUST58814"/>
        <s v="CUST56088"/>
        <s v="CUST34230"/>
        <s v="CUST80577"/>
        <s v="CUST98972"/>
        <s v="CUST90440"/>
        <s v="CUST53351"/>
        <s v="CUST23830"/>
        <s v="CUST61722"/>
        <s v="CUST69692"/>
        <s v="CUST56783"/>
        <s v="CUST60650"/>
        <s v="CUST44870"/>
        <s v="CUST36031"/>
        <s v="CUST52336"/>
        <s v="CUST99007"/>
        <s v="CUST15628"/>
        <s v="CUST44194"/>
        <s v="CUST24623"/>
        <s v="CUST53668"/>
        <s v="CUST87019"/>
        <s v="CUST66818"/>
        <s v="CUST27908"/>
        <s v="CUST55018"/>
        <s v="CUST35245"/>
        <s v="CUST69475"/>
        <s v="CUST35542"/>
        <s v="CUST37893"/>
        <s v="CUST54961"/>
        <s v="CUST63768"/>
        <s v="CUST53563"/>
        <s v="CUST53275"/>
        <s v="CUST73465"/>
        <s v="CUST28696"/>
        <s v="CUST60434"/>
        <s v="CUST80386"/>
        <s v="CUST52111"/>
        <s v="CUST35580"/>
        <s v="CUST85477"/>
        <s v="CUST40498"/>
        <s v="CUST33827"/>
        <s v="CUST27287"/>
        <s v="CUST24726"/>
        <s v="CUST81286"/>
        <s v="CUST55442"/>
        <s v="CUST34671"/>
        <s v="CUST10429"/>
        <s v="CUST64774"/>
        <s v="CUST21985"/>
        <s v="CUST26438"/>
        <s v="CUST15703"/>
        <s v="CUST45043"/>
        <s v="CUST82669"/>
        <s v="CUST23329"/>
        <s v="CUST58721"/>
        <s v="CUST78918"/>
        <s v="CUST13379"/>
        <s v="CUST97271"/>
        <s v="CUST17899"/>
        <s v="CUST80780"/>
        <s v="CUST55066"/>
        <s v="CUST61634"/>
        <s v="CUST22402"/>
        <s v="CUST84271"/>
        <s v="CUST71375"/>
        <s v="CUST40933"/>
        <s v="CUST11925"/>
        <s v="CUST81714"/>
        <s v="CUST60370"/>
        <s v="CUST17033"/>
        <s v="CUST88536"/>
        <s v="CUST27450"/>
        <s v="CUST74113"/>
        <s v="CUST34421"/>
        <s v="CUST46659"/>
        <s v="CUST29765"/>
        <s v="CUST75160"/>
        <s v="CUST61031"/>
        <s v="CUST65283"/>
        <s v="CUST60581"/>
        <s v="CUST76679"/>
        <s v="CUST19188"/>
        <s v="CUST87489"/>
        <s v="CUST50407"/>
        <s v="CUST23219"/>
        <s v="CUST28748"/>
        <s v="CUST68404"/>
        <s v="CUST79744"/>
        <s v="CUST10549"/>
        <s v="CUST60797"/>
        <s v="CUST89608"/>
        <s v="CUST30129"/>
        <s v="CUST25433"/>
        <s v="CUST15093"/>
        <s v="CUST16721"/>
        <s v="CUST23319"/>
        <s v="CUST66183"/>
        <s v="CUST63067"/>
        <s v="CUST32140"/>
        <s v="CUST21522"/>
        <s v="CUST51945"/>
        <s v="CUST10811"/>
        <s v="CUST53223"/>
        <s v="CUST21640"/>
        <s v="CUST85783"/>
        <s v="CUST85442"/>
        <s v="CUST41295"/>
        <s v="CUST55546"/>
        <s v="CUST64085"/>
        <s v="CUST31538"/>
        <s v="CUST37217"/>
        <s v="CUST42725"/>
        <s v="CUST76504"/>
        <s v="CUST72882"/>
        <s v="CUST91764"/>
        <s v="CUST25510"/>
        <s v="CUST47089"/>
        <s v="CUST82495"/>
        <s v="CUST76601"/>
        <s v="CUST84829"/>
        <s v="CUST70346"/>
        <s v="CUST84802"/>
        <s v="CUST10603"/>
        <s v="CUST61811"/>
        <s v="CUST83897"/>
        <s v="CUST11018"/>
        <s v="CUST59741"/>
        <s v="CUST14934"/>
        <s v="CUST41847"/>
        <s v="CUST48390"/>
        <s v="CUST22113"/>
        <s v="CUST60027"/>
        <s v="CUST77131"/>
        <s v="CUST68861"/>
        <s v="CUST99741"/>
        <s v="CUST14602"/>
        <s v="CUST71806"/>
        <s v="CUST18187"/>
        <s v="CUST13501"/>
        <s v="CUST44665"/>
        <s v="CUST45818"/>
        <s v="CUST54121"/>
        <s v="CUST53813"/>
        <s v="CUST65997"/>
        <s v="CUST91324"/>
        <s v="CUST10075"/>
        <s v="CUST55283"/>
        <s v="CUST36132"/>
        <s v="CUST96565"/>
        <s v="CUST47930"/>
        <s v="CUST54025"/>
        <s v="CUST29645"/>
        <s v="CUST53310"/>
        <s v="CUST12699"/>
        <s v="CUST62066"/>
        <s v="CUST92415"/>
        <s v="CUST43720"/>
        <s v="CUST70117"/>
        <s v="CUST41511"/>
        <s v="CUST14035"/>
        <s v="CUST19207"/>
        <s v="CUST85973"/>
        <s v="CUST66415"/>
        <s v="CUST36587"/>
        <s v="CUST47462"/>
        <s v="CUST23798"/>
        <s v="CUST80784"/>
        <s v="CUST48077"/>
        <s v="CUST79217"/>
        <s v="CUST23046"/>
        <s v="CUST73263"/>
        <s v="CUST40437"/>
        <s v="CUST62596"/>
        <s v="CUST41580"/>
        <s v="CUST63327"/>
        <s v="CUST55016"/>
        <s v="CUST42070"/>
        <s v="CUST24569"/>
        <s v="CUST84158"/>
        <s v="CUST42564"/>
        <s v="CUST34658"/>
        <s v="CUST79845"/>
        <s v="CUST83684"/>
        <s v="CUST19863"/>
        <s v="CUST20803"/>
        <s v="CUST62836"/>
        <s v="CUST29929"/>
        <s v="CUST73169"/>
        <s v="CUST11389"/>
        <s v="CUST32321"/>
        <s v="CUST31258"/>
        <s v="CUST11907"/>
        <s v="CUST86689"/>
        <s v="CUST57361"/>
        <s v="CUST55836"/>
        <s v="CUST32317"/>
        <s v="CUST95887"/>
        <s v="CUST93338"/>
        <s v="CUST26598"/>
        <s v="CUST82085"/>
        <s v="CUST43265"/>
        <s v="CUST41818"/>
        <s v="CUST26076"/>
        <s v="CUST51851"/>
        <s v="CUST62808"/>
        <s v="CUST63488"/>
        <s v="CUST66813"/>
        <s v="CUST32844"/>
        <s v="CUST23811"/>
        <s v="CUST34653"/>
        <s v="CUST78072"/>
        <s v="CUST75395"/>
        <s v="CUST47787"/>
        <s v="CUST25251"/>
        <s v="CUST65722"/>
        <s v="CUST19795"/>
        <s v="CUST66913"/>
        <s v="CUST69218"/>
        <s v="CUST65604"/>
        <s v="CUST11219"/>
        <s v="CUST28151"/>
        <s v="CUST76710"/>
        <s v="CUST29853"/>
        <s v="CUST41551"/>
        <s v="CUST69552"/>
        <s v="CUST51210"/>
        <s v="CUST26173"/>
        <s v="CUST91615"/>
        <s v="CUST49410"/>
        <s v="CUST44980"/>
        <s v="CUST41917"/>
        <s v="CUST77616"/>
        <s v="CUST87177"/>
        <s v="CUST27990"/>
        <s v="CUST22811"/>
        <s v="CUST38249"/>
        <s v="CUST71434"/>
        <s v="CUST89442"/>
        <s v="CUST70723"/>
        <s v="CUST16762"/>
        <s v="CUST60896"/>
        <s v="CUST18471"/>
        <s v="CUST45277"/>
        <s v="CUST60547"/>
        <s v="CUST51475"/>
        <s v="CUST61388"/>
        <s v="CUST61589"/>
        <s v="CUST61085"/>
        <s v="CUST69789"/>
        <s v="CUST14329"/>
        <s v="CUST65779"/>
        <s v="CUST81294"/>
        <s v="CUST97011"/>
        <s v="CUST49212"/>
        <s v="CUST45891"/>
        <s v="CUST25434"/>
        <s v="CUST20724"/>
        <s v="CUST52159"/>
        <s v="CUST77342"/>
        <s v="CUST12032"/>
        <s v="CUST14905"/>
        <s v="CUST74445"/>
        <s v="CUST72243"/>
        <s v="CUST45267"/>
        <s v="CUST10400"/>
        <s v="CUST53356"/>
        <s v="CUST82397"/>
        <s v="CUST73348"/>
        <s v="CUST52833"/>
        <s v="CUST94715"/>
        <s v="CUST16993"/>
        <s v="CUST15926"/>
        <s v="CUST59836"/>
        <s v="CUST49676"/>
        <s v="CUST99742"/>
        <s v="CUST37351"/>
        <s v="CUST72657"/>
        <s v="CUST90739"/>
        <s v="CUST83158"/>
        <s v="CUST14458"/>
        <s v="CUST24060"/>
        <s v="CUST92331"/>
        <s v="CUST58630"/>
        <s v="CUST41519"/>
        <s v="CUST52118"/>
        <s v="CUST24618"/>
        <s v="CUST44183"/>
        <s v="CUST65300"/>
        <s v="CUST39890"/>
        <s v="CUST45300"/>
        <s v="CUST80064"/>
        <s v="CUST28029"/>
        <s v="CUST21439"/>
        <s v="CUST80592"/>
        <s v="CUST62476"/>
        <s v="CUST90670"/>
        <s v="CUST96617"/>
        <s v="CUST71994"/>
        <s v="CUST95202"/>
        <s v="CUST31659"/>
        <s v="CUST33375"/>
        <s v="CUST10375"/>
        <s v="CUST78933"/>
        <s v="CUST13743"/>
        <s v="CUST59631"/>
        <s v="CUST54115"/>
        <s v="CUST17898"/>
        <s v="CUST31393"/>
        <s v="CUST51767"/>
        <s v="CUST18877"/>
        <s v="CUST47046"/>
        <s v="CUST88588"/>
        <s v="CUST99655"/>
        <s v="CUST15172"/>
        <s v="CUST23150"/>
        <s v="CUST34959"/>
        <s v="CUST15363"/>
        <s v="CUST33289"/>
        <s v="CUST29282"/>
        <s v="CUST37088"/>
        <s v="CUST19292"/>
        <s v="CUST40594"/>
        <s v="CUST51813"/>
        <s v="CUST35038"/>
        <s v="CUST53257"/>
        <s v="CUST72075"/>
        <s v="CUST38901"/>
        <s v="CUST13897"/>
        <s v="CUST47302"/>
        <s v="CUST57716"/>
        <s v="CUST48213"/>
        <s v="CUST17799"/>
        <s v="CUST23245"/>
        <s v="CUST64180"/>
        <s v="CUST59194"/>
        <s v="CUST25281"/>
        <s v="CUST43050"/>
        <s v="CUST11927"/>
        <s v="CUST98084"/>
        <s v="CUST58389"/>
        <s v="CUST35007"/>
        <s v="CUST86313"/>
        <s v="CUST84489"/>
        <s v="CUST42024"/>
        <s v="CUST30255"/>
        <s v="CUST56327"/>
        <s v="CUST78417"/>
        <s v="CUST98424"/>
        <s v="CUST25074"/>
        <s v="CUST85706"/>
        <s v="CUST38197"/>
        <s v="CUST69913"/>
        <s v="CUST90222"/>
        <s v="CUST77916"/>
        <s v="CUST12314"/>
        <s v="CUST76022"/>
        <s v="CUST97998"/>
        <s v="CUST16808"/>
        <s v="CUST95602"/>
        <s v="CUST47677"/>
        <s v="CUST54179"/>
        <s v="CUST56100"/>
        <s v="CUST29373"/>
        <s v="CUST19123"/>
        <s v="CUST41372"/>
        <s v="CUST79878"/>
        <s v="CUST91953"/>
        <s v="CUST68548"/>
        <s v="CUST98390"/>
        <s v="CUST93102"/>
        <s v="CUST21093"/>
        <s v="CUST30925"/>
        <s v="CUST80375"/>
        <s v="CUST68558"/>
        <s v="CUST42454"/>
        <s v="CUST86487"/>
        <s v="CUST27054"/>
        <s v="CUST73452"/>
        <s v="CUST16812"/>
        <s v="CUST18239"/>
        <s v="CUST83459"/>
        <s v="CUST53940"/>
        <s v="CUST56654"/>
        <s v="CUST45648"/>
        <s v="CUST52082"/>
        <s v="CUST10947"/>
        <s v="CUST81042"/>
        <s v="CUST61575"/>
        <s v="CUST60888"/>
        <s v="CUST56063"/>
        <s v="CUST42780"/>
        <s v="CUST75704"/>
        <s v="CUST45232"/>
        <s v="CUST55673"/>
        <s v="CUST57861"/>
        <s v="CUST17352"/>
        <s v="CUST78721"/>
        <s v="CUST64382"/>
        <s v="CUST73577"/>
        <s v="CUST91918"/>
        <s v="CUST50712"/>
        <s v="CUST84938"/>
        <s v="CUST17812"/>
        <s v="CUST52947"/>
        <s v="CUST64204"/>
        <s v="CUST91544"/>
        <s v="CUST37780"/>
        <s v="CUST49642"/>
        <s v="CUST32932"/>
        <s v="CUST79046"/>
        <s v="CUST35286"/>
        <s v="CUST10098"/>
        <s v="CUST99426"/>
        <s v="CUST19246"/>
        <s v="CUST46884"/>
        <s v="CUST43041"/>
        <s v="CUST98373"/>
        <s v="CUST30108"/>
        <s v="CUST44094"/>
        <s v="CUST29028"/>
        <s v="CUST56737"/>
        <s v="CUST14964"/>
        <s v="CUST41556"/>
        <s v="CUST50716"/>
        <s v="CUST31762"/>
        <s v="CUST20381"/>
        <s v="CUST57608"/>
        <s v="CUST14543"/>
        <s v="CUST23759"/>
        <s v="CUST80851"/>
        <s v="CUST51507"/>
        <s v="CUST15041"/>
        <s v="CUST99089"/>
        <s v="CUST86955"/>
        <s v="CUST97534"/>
        <s v="CUST93468"/>
        <s v="CUST32214"/>
        <s v="CUST94273"/>
        <s v="CUST32901"/>
        <s v="CUST33877"/>
        <s v="CUST89257"/>
        <s v="CUST49553"/>
        <s v="CUST14772"/>
        <s v="CUST48427"/>
        <s v="CUST87392"/>
        <s v="CUST74550"/>
        <s v="CUST82662"/>
        <s v="CUST81583"/>
        <s v="CUST50998"/>
        <s v="CUST81737"/>
        <s v="CUST31021"/>
        <s v="CUST62436"/>
        <s v="CUST36520"/>
        <s v="CUST92905"/>
        <s v="CUST27547"/>
        <s v="CUST81095"/>
        <s v="CUST52476"/>
        <s v="CUST77756"/>
        <s v="CUST80236"/>
        <s v="CUST94746"/>
        <s v="CUST95186"/>
        <s v="CUST18440"/>
        <s v="CUST90733"/>
        <s v="CUST59427"/>
        <s v="CUST17249"/>
        <s v="CUST89571"/>
        <s v="CUST60913"/>
        <s v="CUST58996"/>
        <s v="CUST14404"/>
        <s v="CUST24805"/>
        <s v="CUST80975"/>
        <s v="CUST71644"/>
        <s v="CUST51361"/>
        <s v="CUST28059"/>
        <s v="CUST28705"/>
        <s v="CUST52273"/>
        <s v="CUST82670"/>
        <s v="CUST24428"/>
        <s v="CUST31840"/>
        <s v="CUST72342"/>
        <s v="CUST56630"/>
        <s v="CUST15790"/>
        <s v="CUST58292"/>
        <s v="CUST97395"/>
        <s v="CUST52507"/>
        <s v="CUST96969"/>
        <s v="CUST72998"/>
        <s v="CUST65568"/>
        <s v="CUST75904"/>
        <s v="CUST54357"/>
        <s v="CUST31565"/>
        <s v="CUST16265"/>
        <s v="CUST66434"/>
        <s v="CUST44286"/>
        <s v="CUST16671"/>
        <s v="CUST53169"/>
        <s v="CUST56123"/>
        <s v="CUST66803"/>
        <s v="CUST34824"/>
        <s v="CUST92493"/>
        <s v="CUST86325"/>
        <s v="CUST27849"/>
        <s v="CUST62352"/>
        <s v="CUST51671"/>
        <s v="CUST13663"/>
        <s v="CUST30382"/>
        <s v="CUST62973"/>
        <s v="CUST83797"/>
        <s v="CUST96316"/>
        <s v="CUST38420"/>
        <s v="CUST24641"/>
        <s v="CUST79370"/>
        <s v="CUST28115"/>
        <s v="CUST17257"/>
        <s v="CUST61973"/>
        <s v="CUST70942"/>
        <s v="CUST65069"/>
        <s v="CUST19608"/>
        <s v="CUST52813"/>
        <s v="CUST35635"/>
        <s v="CUST19375"/>
        <s v="CUST70828"/>
        <s v="CUST99838"/>
        <s v="CUST83637"/>
        <s v="CUST33426"/>
        <s v="CUST56156"/>
        <s v="CUST31244"/>
        <s v="CUST54103"/>
        <s v="CUST56841"/>
        <s v="CUST34232"/>
        <s v="CUST13503"/>
        <s v="CUST33197"/>
        <s v="CUST40940"/>
        <s v="CUST16531"/>
        <s v="CUST46243"/>
        <s v="CUST78398"/>
        <s v="CUST23761"/>
        <s v="CUST86297"/>
        <s v="CUST94534"/>
        <s v="CUST89508"/>
        <s v="CUST16809"/>
        <s v="CUST62871"/>
        <s v="CUST57022"/>
        <s v="CUST21154"/>
        <s v="CUST34776"/>
        <s v="CUST40383"/>
        <s v="CUST86105"/>
        <s v="CUST20558"/>
        <s v="CUST11100"/>
        <s v="CUST70233"/>
        <s v="CUST97313"/>
        <s v="CUST10360"/>
        <s v="CUST12470"/>
        <s v="CUST12628"/>
        <s v="CUST24122"/>
        <s v="CUST50408"/>
        <s v="CUST96155"/>
        <s v="CUST18858"/>
        <s v="CUST69738"/>
        <s v="CUST36899"/>
        <s v="CUST84658"/>
        <s v="CUST29295"/>
        <s v="CUST87533"/>
        <s v="CUST76801"/>
        <s v="CUST72869"/>
        <s v="CUST44353"/>
        <s v="CUST58282"/>
        <s v="CUST57907"/>
        <s v="CUST10604"/>
        <s v="CUST48984"/>
        <s v="CUST64548"/>
        <s v="CUST79506"/>
        <s v="CUST83116"/>
        <s v="CUST30225"/>
        <s v="CUST70221"/>
        <s v="CUST55587"/>
        <s v="CUST96234"/>
        <s v="CUST46093"/>
        <s v="CUST17289"/>
        <s v="CUST90608"/>
        <s v="CUST30445"/>
        <s v="CUST96321"/>
        <s v="CUST16278"/>
        <s v="CUST35479"/>
        <s v="CUST58018"/>
        <s v="CUST94183"/>
        <s v="CUST90068"/>
        <s v="CUST49872"/>
        <s v="CUST71782"/>
        <s v="CUST18242"/>
        <s v="CUST68660"/>
        <s v="CUST59335"/>
        <s v="CUST88156"/>
        <s v="CUST36622"/>
        <s v="CUST10175"/>
        <s v="CUST13396"/>
        <s v="CUST39917"/>
        <s v="CUST47811"/>
        <s v="CUST94104"/>
        <s v="CUST53897"/>
        <s v="CUST43809"/>
        <s v="CUST62232"/>
        <s v="CUST49521"/>
        <s v="CUST59208"/>
        <s v="CUST82149"/>
        <s v="CUST78286"/>
        <s v="CUST64525"/>
        <s v="CUST82851"/>
        <s v="CUST17133"/>
        <s v="CUST58186"/>
        <s v="CUST86026"/>
        <s v="CUST52372"/>
        <s v="CUST39113"/>
        <s v="CUST44313"/>
        <s v="CUST21525"/>
        <s v="CUST42730"/>
        <s v="CUST63668"/>
        <s v="CUST45950"/>
        <s v="CUST48790"/>
        <s v="CUST43359"/>
        <s v="CUST53786"/>
        <s v="CUST67483"/>
        <s v="CUST54351"/>
        <s v="CUST40234"/>
        <s v="CUST60247"/>
        <s v="CUST70592"/>
        <s v="CUST92312"/>
        <s v="CUST69781"/>
        <s v="CUST18780"/>
        <s v="CUST59137"/>
        <s v="CUST23394"/>
        <s v="CUST72678"/>
        <s v="CUST34680"/>
        <s v="CUST27706"/>
        <s v="CUST32084"/>
        <s v="CUST39287"/>
        <s v="CUST70952"/>
        <s v="CUST36754"/>
        <s v="CUST15905"/>
        <s v="CUST71445"/>
        <s v="CUST77322"/>
        <s v="CUST47654"/>
        <s v="CUST28631"/>
        <s v="CUST52562"/>
        <s v="CUST93485"/>
        <s v="CUST50644"/>
        <s v="CUST93594"/>
        <s v="CUST13172"/>
        <s v="CUST67573"/>
        <s v="CUST41270"/>
        <s v="CUST91392"/>
        <s v="CUST56914"/>
        <s v="CUST37052"/>
        <s v="CUST14623"/>
        <s v="CUST43605"/>
        <s v="CUST69049"/>
        <s v="CUST61716"/>
        <s v="CUST87774"/>
        <s v="CUST53862"/>
        <s v="CUST79345"/>
        <s v="CUST84096"/>
        <s v="CUST56615"/>
        <s v="CUST60689"/>
        <s v="CUST96810"/>
        <s v="CUST25553"/>
        <s v="CUST95872"/>
        <s v="CUST42688"/>
        <s v="CUST51399"/>
        <s v="CUST75442"/>
        <s v="CUST81306"/>
        <s v="CUST76371"/>
        <s v="CUST28228"/>
        <s v="CUST90591"/>
        <s v="CUST84679"/>
        <s v="CUST15217"/>
        <s v="CUST67935"/>
        <s v="CUST78868"/>
        <s v="CUST57484"/>
        <s v="CUST19328"/>
        <s v="CUST67113"/>
        <s v="CUST39510"/>
        <s v="CUST49688"/>
        <s v="CUST52845"/>
        <s v="CUST88078"/>
        <s v="CUST36929"/>
        <s v="CUST16722"/>
        <s v="CUST64588"/>
        <s v="CUST23808"/>
        <s v="CUST10687"/>
        <s v="CUST30081"/>
        <s v="CUST14226"/>
        <s v="CUST69925"/>
        <s v="CUST26584"/>
        <s v="CUST58613"/>
        <s v="CUST68921"/>
        <s v="CUST26945"/>
        <s v="CUST41672"/>
        <s v="CUST39847"/>
        <s v="CUST52955"/>
        <s v="CUST37899"/>
        <s v="CUST90181"/>
        <s v="CUST17876"/>
        <s v="CUST55856"/>
        <s v="CUST53901"/>
        <s v="CUST17595"/>
        <s v="CUST80113"/>
        <s v="CUST29576"/>
        <s v="CUST21688"/>
        <s v="CUST71515"/>
        <s v="CUST57038"/>
        <s v="CUST78427"/>
        <s v="CUST44448"/>
        <s v="CUST85241"/>
        <s v="CUST67978"/>
        <s v="CUST38103"/>
        <s v="CUST69114"/>
        <s v="CUST99182"/>
        <s v="CUST64396"/>
        <s v="CUST64744"/>
        <s v="CUST98215"/>
        <s v="CUST14150"/>
        <s v="CUST37808"/>
        <s v="CUST82892"/>
        <s v="CUST10899"/>
        <s v="CUST74037"/>
        <s v="CUST91382"/>
        <s v="CUST92369"/>
        <s v="CUST39737"/>
        <s v="CUST82533"/>
        <s v="CUST77108"/>
        <s v="CUST83170"/>
        <s v="CUST58635"/>
        <s v="CUST59593"/>
        <s v="CUST97142"/>
        <s v="CUST54851"/>
        <s v="CUST39978"/>
        <s v="CUST54672"/>
        <s v="CUST85891"/>
        <s v="CUST85519"/>
        <s v="CUST49697"/>
        <s v="CUST46473"/>
        <s v="CUST57444"/>
        <s v="CUST45666"/>
        <s v="CUST34175"/>
        <s v="CUST79140"/>
        <s v="CUST50115"/>
        <s v="CUST80369"/>
        <s v="CUST71518"/>
        <s v="CUST82381"/>
        <s v="CUST94442"/>
        <s v="CUST83102"/>
        <s v="CUST59807"/>
        <s v="CUST37848"/>
        <s v="CUST68450"/>
        <s v="CUST29395"/>
        <s v="CUST10010"/>
        <s v="CUST95371"/>
        <s v="CUST41764"/>
        <s v="CUST10027"/>
        <s v="CUST21334"/>
        <s v="CUST96479"/>
        <s v="CUST77281"/>
        <s v="CUST42470"/>
        <s v="CUST13878"/>
        <s v="CUST45835"/>
        <s v="CUST34276"/>
        <s v="CUST77353"/>
        <s v="CUST38487"/>
        <s v="CUST10502"/>
        <s v="CUST25826"/>
        <s v="CUST35217"/>
        <s v="CUST18619"/>
        <s v="CUST86196"/>
        <s v="CUST99970"/>
        <s v="CUST74233"/>
        <s v="CUST55649"/>
        <s v="CUST82268"/>
        <s v="CUST89389"/>
        <s v="CUST16545"/>
        <s v="CUST76914"/>
        <s v="CUST99360"/>
        <s v="CUST26304"/>
        <s v="CUST64145"/>
        <s v="CUST60948"/>
        <s v="CUST56363"/>
        <s v="CUST23545"/>
        <s v="CUST88168"/>
        <s v="CUST37605"/>
        <s v="CUST53859"/>
        <s v="CUST71499"/>
        <s v="CUST17376"/>
        <s v="CUST10392"/>
        <s v="CUST45190"/>
        <s v="CUST51560"/>
        <s v="CUST73384"/>
        <s v="CUST73832"/>
        <s v="CUST87971"/>
        <s v="CUST74706"/>
        <s v="CUST82952"/>
        <s v="CUST91794"/>
        <s v="CUST57027"/>
        <s v="CUST77975"/>
        <s v="CUST17686"/>
        <s v="CUST88510"/>
        <s v="CUST21766"/>
        <s v="CUST96581"/>
        <s v="CUST15052"/>
        <s v="CUST81420"/>
        <s v="CUST70930"/>
        <s v="CUST84699"/>
        <s v="CUST63133"/>
        <s v="CUST62628"/>
        <s v="CUST83403"/>
        <s v="CUST98884"/>
        <s v="CUST41853"/>
        <s v="CUST53934"/>
        <s v="CUST51948"/>
        <s v="CUST62073"/>
        <s v="CUST69965"/>
        <s v="CUST15067"/>
        <s v="CUST16057"/>
        <s v="CUST67754"/>
        <s v="CUST18418"/>
        <s v="CUST72556"/>
        <s v="CUST34709"/>
        <s v="CUST44480"/>
        <s v="CUST92649"/>
        <s v="CUST59957"/>
        <s v="CUST75585"/>
        <s v="CUST46321"/>
        <s v="CUST83821"/>
        <s v="CUST62428"/>
        <s v="CUST34201"/>
        <s v="CUST12434"/>
        <s v="CUST78287"/>
        <s v="CUST67214"/>
        <s v="CUST25617"/>
        <s v="CUST10869"/>
        <s v="CUST10389"/>
        <s v="CUST26328"/>
        <s v="CUST55134"/>
        <s v="CUST87633"/>
        <s v="CUST21282"/>
        <s v="CUST53745"/>
        <s v="CUST64663"/>
        <s v="CUST17914"/>
        <s v="CUST17264"/>
        <s v="CUST70754"/>
        <s v="CUST80280"/>
        <s v="CUST95365"/>
        <s v="CUST78879"/>
        <s v="CUST82643"/>
        <s v="CUST55341"/>
        <s v="CUST27590"/>
        <s v="CUST72042"/>
        <s v="CUST86677"/>
        <s v="CUST81867"/>
        <s v="CUST21651"/>
        <s v="CUST10654"/>
        <s v="CUST73229"/>
        <s v="CUST37781"/>
        <s v="CUST32209"/>
        <s v="CUST19230"/>
        <s v="CUST43146"/>
        <s v="CUST51069"/>
        <s v="CUST78212"/>
        <s v="CUST66459"/>
        <s v="CUST93283"/>
        <s v="CUST13970"/>
        <s v="CUST83885"/>
        <s v="CUST86560"/>
        <s v="CUST65560"/>
        <s v="CUST54259"/>
        <s v="CUST45410"/>
        <s v="CUST62223"/>
        <s v="CUST80759"/>
        <s v="CUST51340"/>
        <s v="CUST59364"/>
        <s v="CUST26955"/>
        <s v="CUST83853"/>
        <s v="CUST76164"/>
        <s v="CUST49480"/>
        <s v="CUST70183"/>
        <s v="CUST55351"/>
        <s v="CUST12432"/>
        <s v="CUST64705"/>
        <s v="CUST53838"/>
        <s v="CUST70648"/>
        <s v="CUST26637"/>
        <s v="CUST21596"/>
        <s v="CUST24830"/>
        <s v="CUST55483"/>
        <s v="CUST99988"/>
        <s v="CUST23671"/>
        <s v="CUST88931"/>
        <s v="CUST98036"/>
        <s v="CUST62730"/>
        <s v="CUST38152"/>
        <s v="CUST56154"/>
        <s v="CUST76167"/>
        <s v="CUST20515"/>
        <s v="CUST73872"/>
        <s v="CUST78866"/>
        <s v="CUST29273"/>
        <s v="CUST54945"/>
        <s v="CUST86788"/>
        <s v="CUST15633"/>
        <s v="CUST42595"/>
        <s v="CUST51413"/>
        <s v="CUST60356"/>
        <s v="CUST53648"/>
        <s v="CUST64623"/>
        <s v="CUST35692"/>
        <s v="CUST37799"/>
        <s v="CUST68013"/>
        <s v="CUST58757"/>
        <s v="CUST25445"/>
        <s v="CUST56315"/>
        <s v="CUST62193"/>
        <s v="CUST96237"/>
        <s v="CUST51081"/>
        <s v="CUST12447"/>
        <s v="CUST22797"/>
        <s v="CUST57808"/>
        <s v="CUST82556"/>
        <s v="CUST15036"/>
        <s v="CUST29907"/>
        <s v="CUST19949"/>
        <s v="CUST91656"/>
        <s v="CUST92786"/>
        <s v="CUST68270"/>
        <s v="CUST78373"/>
        <s v="CUST17103"/>
        <s v="CUST28380"/>
        <s v="CUST65825"/>
        <s v="CUST16552"/>
        <s v="CUST71601"/>
        <s v="CUST22325"/>
        <s v="CUST14914"/>
        <s v="CUST93363"/>
        <s v="CUST22251"/>
        <s v="CUST59901"/>
        <s v="CUST75141"/>
        <s v="CUST82525"/>
        <s v="CUST97567"/>
        <s v="CUST69420"/>
        <s v="CUST36157"/>
        <s v="CUST48706"/>
        <s v="CUST89234"/>
        <s v="CUST72653"/>
        <s v="CUST66817"/>
        <s v="CUST11849"/>
        <s v="CUST49151"/>
        <s v="CUST88521"/>
        <s v="CUST66991"/>
        <s v="CUST41384"/>
        <s v="CUST48933"/>
        <s v="CUST28923"/>
        <s v="CUST45729"/>
        <s v="CUST83837"/>
        <s v="CUST97258"/>
        <s v="CUST10623"/>
        <s v="CUST47055"/>
        <s v="CUST39134"/>
        <s v="CUST49072"/>
        <s v="CUST80688"/>
        <s v="CUST81682"/>
        <s v="CUST16696"/>
        <s v="CUST87597"/>
        <s v="CUST32111"/>
        <s v="CUST16405"/>
        <s v="CUST90134"/>
        <s v="CUST15085"/>
        <s v="CUST10487"/>
        <s v="CUST31625"/>
        <s v="CUST51779"/>
        <s v="CUST73420"/>
        <s v="CUST74754"/>
        <s v="CUST64926"/>
        <s v="CUST11770"/>
        <s v="CUST18291"/>
        <s v="CUST10442"/>
        <s v="CUST35009"/>
        <s v="CUST81750"/>
        <s v="CUST48161"/>
        <s v="CUST39530"/>
        <s v="CUST49811"/>
        <s v="CUST51907"/>
        <s v="CUST75156"/>
        <s v="CUST55965"/>
        <s v="CUST29227"/>
        <s v="CUST80377"/>
        <s v="CUST17889"/>
        <s v="CUST62236"/>
        <s v="CUST19800"/>
        <s v="CUST71367"/>
        <s v="CUST62455"/>
        <s v="CUST88845"/>
        <s v="CUST46877"/>
        <s v="CUST89886"/>
        <s v="CUST99905"/>
        <s v="CUST65184"/>
        <s v="CUST92637"/>
        <s v="CUST21060"/>
        <s v="CUST14511"/>
        <s v="CUST74757"/>
        <s v="CUST34410"/>
        <s v="CUST37539"/>
        <s v="CUST52656"/>
        <s v="CUST55475"/>
        <s v="CUST64095"/>
        <s v="CUST43171"/>
        <s v="CUST20380"/>
        <s v="CUST98551"/>
        <s v="CUST96974"/>
        <s v="CUST35167"/>
        <s v="CUST14081"/>
        <s v="CUST40423"/>
        <s v="CUST89382"/>
        <s v="CUST38204"/>
        <s v="CUST51343"/>
        <s v="CUST89545"/>
        <s v="CUST23567"/>
        <s v="CUST95700"/>
        <s v="CUST36726"/>
        <s v="CUST48571"/>
        <s v="CUST43695"/>
        <s v="CUST51394"/>
        <s v="CUST28817"/>
        <s v="CUST62674"/>
        <s v="CUST13905"/>
        <s v="CUST39055"/>
        <s v="CUST74903"/>
        <s v="CUST33535"/>
        <s v="CUST89914"/>
        <s v="CUST85877"/>
        <s v="CUST50581"/>
        <s v="CUST11574"/>
        <s v="CUST70732"/>
        <s v="CUST24933"/>
        <s v="CUST40424"/>
        <s v="CUST20596"/>
        <s v="CUST58556"/>
        <s v="CUST60165"/>
        <s v="CUST40074"/>
        <s v="CUST14166"/>
        <s v="CUST53561"/>
        <s v="CUST66256"/>
        <s v="CUST72064"/>
        <s v="CUST71356"/>
        <s v="CUST36784"/>
        <s v="CUST99591"/>
        <s v="CUST77184"/>
        <s v="CUST41371"/>
        <s v="CUST98130"/>
        <s v="CUST59865"/>
        <s v="CUST91023"/>
        <s v="CUST65218"/>
        <s v="CUST89788"/>
        <s v="CUST56860"/>
        <s v="CUST81189"/>
        <s v="CUST54835"/>
        <s v="CUST59233"/>
        <s v="CUST35849"/>
        <s v="CUST76844"/>
        <s v="CUST89098"/>
        <s v="CUST77774"/>
        <s v="CUST23025"/>
        <s v="CUST66408"/>
        <s v="CUST95141"/>
        <s v="CUST36140"/>
        <s v="CUST27932"/>
        <s v="CUST28744"/>
        <s v="CUST20718"/>
        <s v="CUST33366"/>
        <s v="CUST40577"/>
        <s v="CUST94564"/>
        <s v="CUST60515"/>
        <s v="CUST77539"/>
        <s v="CUST68958"/>
        <s v="CUST69698"/>
        <s v="CUST21870"/>
        <s v="CUST78122"/>
        <s v="CUST93965"/>
        <s v="CUST15124"/>
        <s v="CUST22651"/>
        <s v="CUST62900"/>
        <s v="CUST18759"/>
        <s v="CUST53309"/>
        <s v="CUST75437"/>
        <s v="CUST19598"/>
        <s v="CUST22744"/>
        <s v="CUST11477"/>
        <s v="CUST13232"/>
        <s v="CUST22388"/>
        <s v="CUST75125"/>
        <s v="CUST21614"/>
        <s v="CUST10353"/>
        <s v="CUST90469"/>
        <s v="CUST91072"/>
        <s v="CUST79803"/>
        <s v="CUST23879"/>
        <s v="CUST65152"/>
        <s v="CUST58254"/>
        <s v="CUST92859"/>
        <s v="CUST73217"/>
        <s v="CUST37587"/>
        <s v="CUST71850"/>
        <s v="CUST60769"/>
        <s v="CUST84912"/>
        <s v="CUST69432"/>
        <s v="CUST89212"/>
        <s v="CUST94243"/>
        <s v="CUST62680"/>
        <s v="CUST81055"/>
        <s v="CUST21873"/>
        <s v="CUST97358"/>
        <s v="CUST23089"/>
        <s v="CUST63046"/>
        <s v="CUST58285"/>
        <s v="CUST49003"/>
        <s v="CUST46941"/>
        <s v="CUST10713"/>
        <s v="CUST46441"/>
        <s v="CUST84124"/>
        <s v="CUST96687"/>
        <s v="CUST95809"/>
        <s v="CUST68628"/>
        <s v="CUST61915"/>
        <s v="CUST70968"/>
        <s v="CUST61036"/>
        <s v="CUST55921"/>
        <s v="CUST81881"/>
        <s v="CUST71437"/>
        <s v="CUST49223"/>
        <s v="CUST17432"/>
        <s v="CUST56525"/>
        <s v="CUST85124"/>
        <s v="CUST85259"/>
        <s v="CUST91338"/>
        <s v="CUST59665"/>
        <s v="CUST77818"/>
        <s v="CUST80068"/>
        <s v="CUST22426"/>
        <s v="CUST56325"/>
        <s v="CUST94391"/>
        <s v="CUST95400"/>
        <s v="CUST61682"/>
        <s v="CUST72603"/>
        <s v="CUST68960"/>
        <s v="CUST89766"/>
        <s v="CUST90693"/>
        <s v="CUST85965"/>
        <s v="CUST76921"/>
        <s v="CUST13342"/>
        <s v="CUST89180"/>
        <s v="CUST20578"/>
        <s v="CUST80312"/>
        <s v="CUST98402"/>
        <s v="CUST36757"/>
        <s v="CUST56685"/>
        <s v="CUST59597"/>
        <s v="CUST73004"/>
        <s v="CUST55857"/>
        <s v="CUST57474"/>
        <s v="CUST60837"/>
        <s v="CUST52806"/>
        <s v="CUST94546"/>
        <s v="CUST26233"/>
        <s v="CUST12855"/>
        <s v="CUST39189"/>
        <s v="CUST63974"/>
        <s v="CUST46066"/>
        <s v="CUST31496"/>
        <s v="CUST98546"/>
        <s v="CUST91419"/>
        <s v="CUST67943"/>
        <s v="CUST81246"/>
        <s v="CUST61392"/>
        <s v="CUST93317"/>
        <s v="CUST72076"/>
        <s v="CUST25349"/>
        <s v="CUST40648"/>
        <s v="CUST29868"/>
        <s v="CUST84084"/>
        <s v="CUST61857"/>
        <s v="CUST45890"/>
        <s v="CUST73985"/>
        <s v="CUST97969"/>
        <s v="CUST39627"/>
        <s v="CUST18556"/>
        <s v="CUST50278"/>
        <s v="CUST74472"/>
        <s v="CUST18821"/>
        <s v="CUST34834"/>
        <s v="CUST51026"/>
        <s v="CUST75543"/>
        <s v="CUST42864"/>
        <s v="CUST30464"/>
        <s v="CUST93945"/>
        <s v="CUST92122"/>
        <s v="CUST17728"/>
        <s v="CUST48485"/>
        <s v="CUST66766"/>
        <s v="CUST21170"/>
        <s v="CUST26112"/>
        <s v="CUST39631"/>
        <s v="CUST22576"/>
        <s v="CUST25308"/>
        <s v="CUST57446"/>
        <s v="CUST91854"/>
        <s v="CUST91961"/>
        <s v="CUST22062"/>
        <s v="CUST63337"/>
        <s v="CUST77096"/>
        <s v="CUST85489"/>
        <s v="CUST57070"/>
        <s v="CUST50081"/>
        <s v="CUST97732"/>
        <s v="CUST41121"/>
        <s v="CUST89453"/>
        <s v="CUST14660"/>
        <s v="CUST48525"/>
        <s v="CUST12160"/>
        <s v="CUST40978"/>
        <s v="CUST21523"/>
        <s v="CUST39155"/>
        <s v="CUST69167"/>
        <s v="CUST60109"/>
        <s v="CUST28633"/>
        <s v="CUST17271"/>
        <s v="CUST64556"/>
        <s v="CUST88781"/>
        <s v="CUST92306"/>
        <s v="CUST52425"/>
        <s v="CUST85245"/>
        <s v="CUST87610"/>
        <s v="CUST86121"/>
        <s v="CUST69721"/>
        <s v="CUST28864"/>
        <s v="CUST66701"/>
        <s v="CUST66230"/>
        <s v="CUST86403"/>
        <s v="CUST44018"/>
        <s v="CUST33938"/>
        <s v="CUST60379"/>
        <s v="CUST33598"/>
        <s v="CUST94023"/>
        <s v="CUST39101"/>
        <s v="CUST32934"/>
        <s v="CUST49280"/>
        <s v="CUST42857"/>
        <s v="CUST22884"/>
        <s v="CUST39051"/>
        <s v="CUST71793"/>
        <s v="CUST42527"/>
        <s v="CUST94202"/>
        <s v="CUST90911"/>
        <s v="CUST66640"/>
        <s v="CUST72769"/>
        <s v="CUST94244"/>
        <s v="CUST78574"/>
        <s v="CUST56657"/>
        <s v="CUST96218"/>
        <s v="CUST12450"/>
        <s v="CUST96906"/>
        <s v="CUST89333"/>
        <s v="CUST45602"/>
        <s v="CUST57899"/>
        <s v="CUST49779"/>
        <s v="CUST50808"/>
        <s v="CUST14687"/>
        <s v="CUST91613"/>
        <s v="CUST59650"/>
        <s v="CUST70383"/>
        <s v="CUST83361"/>
        <s v="CUST65740"/>
        <s v="CUST84288"/>
        <s v="CUST63074"/>
        <s v="CUST92796"/>
        <s v="CUST52483"/>
        <s v="CUST19565"/>
        <s v="CUST41994"/>
        <s v="CUST52615"/>
        <s v="CUST98544"/>
        <s v="CUST50429"/>
        <s v="CUST32383"/>
        <s v="CUST28309"/>
        <s v="CUST14372"/>
        <s v="CUST50253"/>
        <s v="CUST47422"/>
        <s v="CUST80934"/>
        <s v="CUST82756"/>
        <s v="CUST91219"/>
        <s v="CUST11503"/>
        <s v="CUST49854"/>
        <s v="CUST29594"/>
        <s v="CUST61060"/>
        <s v="CUST77341"/>
        <s v="CUST87878"/>
        <s v="CUST82236"/>
        <s v="CUST18365"/>
        <s v="CUST50565"/>
        <s v="CUST96463"/>
        <s v="CUST19172"/>
        <s v="CUST88482"/>
        <s v="CUST54625"/>
        <s v="CUST82513"/>
        <s v="CUST66065"/>
        <s v="CUST88312"/>
        <s v="CUST66054"/>
        <s v="CUST26877"/>
        <s v="CUST78627"/>
        <s v="CUST83981"/>
        <s v="CUST20315"/>
        <s v="CUST23849"/>
        <s v="CUST31901"/>
        <s v="CUST67503"/>
        <s v="CUST25269"/>
        <s v="CUST69525"/>
        <s v="CUST87322"/>
        <s v="CUST13908"/>
        <s v="CUST95554"/>
        <s v="CUST26291"/>
        <s v="CUST15095"/>
        <s v="CUST21587"/>
        <s v="CUST83845"/>
        <s v="CUST87786"/>
        <s v="CUST25596"/>
        <s v="CUST47175"/>
        <s v="CUST52789"/>
        <s v="CUST98817"/>
        <s v="CUST22532"/>
        <s v="CUST16423"/>
        <s v="CUST27663"/>
        <s v="CUST63195"/>
        <s v="CUST85302"/>
        <s v="CUST68457"/>
        <s v="CUST86324"/>
        <s v="CUST28122"/>
        <s v="CUST83524"/>
        <s v="CUST69417"/>
        <s v="CUST10777"/>
        <s v="CUST81744"/>
        <s v="CUST39022"/>
        <s v="CUST38133"/>
        <s v="CUST46074"/>
        <s v="CUST93838"/>
        <s v="CUST76336"/>
        <s v="CUST10866"/>
        <s v="CUST91387"/>
        <s v="CUST16003"/>
        <s v="CUST18246"/>
        <s v="CUST30050"/>
        <s v="CUST90786"/>
        <s v="CUST92620"/>
        <s v="CUST83965"/>
        <s v="CUST23716"/>
        <s v="CUST21889"/>
        <s v="CUST25315"/>
        <s v="CUST17689"/>
        <s v="CUST31422"/>
        <s v="CUST70105"/>
        <s v="CUST39373"/>
        <s v="CUST34676"/>
        <s v="CUST52333"/>
        <s v="CUST44010"/>
        <s v="CUST85882"/>
        <s v="CUST61662"/>
        <s v="CUST98964"/>
        <s v="CUST72537"/>
        <s v="CUST56261"/>
        <s v="CUST76877"/>
        <s v="CUST22077"/>
        <s v="CUST57951"/>
        <s v="CUST70583"/>
        <s v="CUST11341"/>
        <s v="CUST56678"/>
        <s v="CUST84382"/>
        <s v="CUST61120"/>
        <s v="CUST50891"/>
        <s v="CUST61869"/>
        <s v="CUST48697"/>
        <s v="CUST97387"/>
        <s v="CUST88242"/>
        <s v="CUST44581"/>
        <s v="CUST73492"/>
        <s v="CUST34616"/>
        <s v="CUST67735"/>
        <s v="CUST76234"/>
        <s v="CUST22080"/>
        <s v="CUST88978"/>
        <s v="CUST81135"/>
        <s v="CUST30158"/>
        <s v="CUST36139"/>
        <s v="CUST20499"/>
        <s v="CUST17081"/>
        <s v="CUST61904"/>
        <s v="CUST99433"/>
        <s v="CUST69954"/>
        <s v="CUST91703"/>
        <s v="CUST21845"/>
        <s v="CUST36560"/>
        <s v="CUST42764"/>
        <s v="CUST97582"/>
        <s v="CUST92784"/>
        <s v="CUST12476"/>
        <s v="CUST99380"/>
        <s v="CUST36358"/>
        <s v="CUST46312"/>
        <s v="CUST50267"/>
        <s v="CUST60911"/>
        <s v="CUST64908"/>
        <s v="CUST61147"/>
        <s v="CUST95398"/>
        <s v="CUST67071"/>
        <s v="CUST41099"/>
        <s v="CUST16228"/>
        <s v="CUST60118"/>
        <s v="CUST33076"/>
        <s v="CUST54611"/>
        <s v="CUST73206"/>
        <s v="CUST91595"/>
        <s v="CUST76175"/>
        <s v="CUST56496"/>
        <s v="CUST34612"/>
        <s v="CUST55982"/>
        <s v="CUST36382"/>
        <s v="CUST11620"/>
        <s v="CUST21327"/>
        <s v="CUST76495"/>
        <s v="CUST13393"/>
        <s v="CUST67996"/>
        <s v="CUST85349"/>
        <s v="CUST65119"/>
        <s v="CUST46589"/>
        <s v="CUST23781"/>
        <s v="CUST58698"/>
        <s v="CUST47436"/>
        <s v="CUST36100"/>
        <s v="CUST25856"/>
        <s v="CUST92499"/>
        <s v="CUST58463"/>
        <s v="CUST83564"/>
        <s v="CUST81031"/>
        <s v="CUST84079"/>
        <s v="CUST96879"/>
        <s v="CUST19944"/>
        <s v="CUST53038"/>
        <s v="CUST98885"/>
        <s v="CUST34454"/>
        <s v="CUST23080"/>
        <s v="CUST21408"/>
        <s v="CUST41558"/>
        <s v="CUST20455"/>
        <s v="CUST61024"/>
        <s v="CUST91189"/>
        <s v="CUST43724"/>
        <s v="CUST72400"/>
        <s v="CUST71269"/>
        <s v="CUST25865"/>
        <s v="CUST70470"/>
        <s v="CUST41615"/>
        <s v="CUST35687"/>
        <s v="CUST37553"/>
        <s v="CUST56157"/>
        <s v="CUST49624"/>
        <s v="CUST36873"/>
        <s v="CUST46450"/>
        <s v="CUST39152"/>
        <s v="CUST65216"/>
        <s v="CUST49382"/>
        <s v="CUST42148"/>
        <s v="CUST95801"/>
        <s v="CUST99966"/>
        <s v="CUST85011"/>
        <s v="CUST82745"/>
        <s v="CUST66356"/>
        <s v="CUST83244"/>
        <s v="CUST57077"/>
        <s v="CUST27803"/>
        <s v="CUST80689"/>
        <s v="CUST97440"/>
        <s v="CUST38183"/>
        <s v="CUST26336"/>
        <s v="CUST99891"/>
        <s v="CUST43753"/>
        <s v="CUST16289"/>
        <s v="CUST63767"/>
        <s v="CUST29592"/>
        <s v="CUST70678"/>
        <s v="CUST17348"/>
        <s v="CUST39448"/>
        <s v="CUST57681"/>
        <s v="CUST13422"/>
        <s v="CUST73912"/>
        <s v="CUST16092"/>
        <s v="CUST99893"/>
        <s v="CUST92831"/>
        <s v="CUST90831"/>
        <s v="CUST35973"/>
        <s v="CUST11964"/>
        <s v="CUST23945"/>
        <s v="CUST70555"/>
        <s v="CUST39230"/>
        <s v="CUST70315"/>
        <s v="CUST54737"/>
        <s v="CUST82814"/>
        <s v="CUST93758"/>
        <s v="CUST58979"/>
        <s v="CUST68115"/>
        <s v="CUST65359"/>
        <s v="CUST94743"/>
        <s v="CUST19797"/>
        <s v="CUST12844"/>
        <s v="CUST42822"/>
        <s v="CUST77407"/>
        <s v="CUST82547"/>
        <s v="CUST61521"/>
        <s v="CUST56903"/>
        <s v="CUST42177"/>
        <s v="CUST72215"/>
        <s v="CUST17094"/>
        <s v="CUST43881"/>
        <s v="CUST54661"/>
        <s v="CUST35069"/>
        <s v="CUST33441"/>
        <s v="CUST35413"/>
        <s v="CUST61309"/>
        <s v="CUST83324"/>
        <s v="CUST94450"/>
        <s v="CUST83450"/>
        <s v="CUST92463"/>
        <s v="CUST39070"/>
        <s v="CUST77300"/>
        <s v="CUST15023"/>
        <s v="CUST62216"/>
        <s v="CUST63745"/>
        <s v="CUST85764"/>
        <s v="CUST99102"/>
        <s v="CUST98558"/>
        <s v="CUST75186"/>
        <s v="CUST56609"/>
        <s v="CUST71070"/>
        <s v="CUST92378"/>
        <s v="CUST46715"/>
        <s v="CUST11961"/>
        <s v="CUST66139"/>
        <s v="CUST46574"/>
        <s v="CUST84122"/>
        <s v="CUST20259"/>
        <s v="CUST83886"/>
        <s v="CUST44733"/>
        <s v="CUST82354"/>
        <s v="CUST25905"/>
        <s v="CUST46365"/>
        <s v="CUST96148"/>
        <s v="CUST74975"/>
        <s v="CUST16277"/>
        <s v="CUST95827"/>
        <s v="CUST29519"/>
        <s v="CUST47732"/>
        <s v="CUST57704"/>
        <s v="CUST70187"/>
        <s v="CUST57545"/>
        <s v="CUST11759"/>
        <s v="CUST15833"/>
        <s v="CUST16129"/>
        <s v="CUST42241"/>
        <s v="CUST26729"/>
        <s v="CUST94925"/>
        <s v="CUST94723"/>
        <s v="CUST27548"/>
        <s v="CUST58501"/>
        <s v="CUST21420"/>
        <s v="CUST20054"/>
        <s v="CUST75950"/>
        <s v="CUST64177"/>
        <s v="CUST42534"/>
        <s v="CUST10766"/>
        <s v="CUST40473"/>
        <s v="CUST39971"/>
        <s v="CUST59132"/>
        <s v="CUST55012"/>
        <s v="CUST77060"/>
        <s v="CUST58386"/>
        <s v="CUST64198"/>
        <s v="CUST80615"/>
        <s v="CUST46078"/>
        <s v="CUST71533"/>
        <s v="CUST62708"/>
        <s v="CUST84848"/>
        <s v="CUST69946"/>
        <s v="CUST47685"/>
        <s v="CUST65038"/>
        <s v="CUST60032"/>
        <s v="CUST40640"/>
        <s v="CUST64810"/>
        <s v="CUST32751"/>
        <s v="CUST48285"/>
        <s v="CUST25037"/>
        <s v="CUST37907"/>
        <s v="CUST32748"/>
        <s v="CUST53955"/>
        <s v="CUST82734"/>
        <s v="CUST70146"/>
        <s v="CUST16803"/>
        <s v="CUST97017"/>
        <s v="CUST64702"/>
        <s v="CUST10016"/>
        <s v="CUST25118"/>
        <s v="CUST96121"/>
        <s v="CUST59096"/>
        <s v="CUST85467"/>
        <s v="CUST15867"/>
        <s v="CUST58983"/>
        <s v="CUST27015"/>
        <s v="CUST17092"/>
        <s v="CUST33658"/>
        <s v="CUST78591"/>
        <s v="CUST21658"/>
        <s v="CUST66569"/>
        <s v="CUST67094"/>
        <s v="CUST13000"/>
        <s v="CUST35586"/>
        <s v="CUST24046"/>
        <s v="CUST82335"/>
        <s v="CUST82494"/>
        <s v="CUST49892"/>
        <s v="CUST28562"/>
        <s v="CUST11796"/>
        <s v="CUST52032"/>
        <s v="CUST79919"/>
        <s v="CUST23628"/>
        <s v="CUST18027"/>
        <s v="CUST39834"/>
        <s v="CUST50500"/>
        <s v="CUST24977"/>
        <s v="CUST95939"/>
        <s v="CUST80746"/>
        <s v="CUST75702"/>
        <s v="CUST57169"/>
        <s v="CUST27112"/>
        <s v="CUST22268"/>
        <s v="CUST68577"/>
        <s v="CUST64627"/>
        <s v="CUST52734"/>
        <s v="CUST97485"/>
        <s v="CUST92660"/>
        <s v="CUST41306"/>
        <s v="CUST12979"/>
        <s v="CUST27901"/>
        <s v="CUST14542"/>
        <s v="CUST33543"/>
        <s v="CUST93335"/>
        <s v="CUST20080"/>
        <s v="CUST11106"/>
        <s v="CUST10466"/>
        <s v="CUST65894"/>
        <s v="CUST27945"/>
        <s v="CUST61164"/>
        <s v="CUST44423"/>
        <s v="CUST30804"/>
        <s v="CUST64472"/>
        <s v="CUST30617"/>
        <s v="CUST85322"/>
        <s v="CUST69025"/>
        <s v="CUST74022"/>
        <s v="CUST39893"/>
        <s v="CUST37062"/>
        <s v="CUST27592"/>
        <s v="CUST99810"/>
        <s v="CUST43507"/>
        <s v="CUST19925"/>
        <s v="CUST73441"/>
        <s v="CUST53823"/>
        <s v="CUST63579"/>
        <s v="CUST49918"/>
        <s v="CUST72593"/>
        <s v="CUST93265"/>
        <s v="CUST61139"/>
        <s v="CUST75483"/>
        <s v="CUST22102"/>
        <s v="CUST92816"/>
        <s v="CUST27031"/>
        <s v="CUST25098"/>
        <s v="CUST72142"/>
        <s v="CUST24820"/>
        <s v="CUST77498"/>
        <s v="CUST34857"/>
        <s v="CUST66917"/>
        <s v="CUST84546"/>
        <s v="CUST10061"/>
        <s v="CUST87053"/>
        <s v="CUST98537"/>
        <s v="CUST51742"/>
        <s v="CUST10093"/>
        <s v="CUST14432"/>
        <s v="CUST13941"/>
        <s v="CUST13497"/>
        <s v="CUST61635"/>
        <s v="CUST48136"/>
        <s v="CUST91456"/>
        <s v="CUST25031"/>
        <s v="CUST78647"/>
        <s v="CUST89485"/>
        <s v="CUST57428"/>
        <s v="CUST12837"/>
        <s v="CUST13242"/>
        <s v="CUST33084"/>
        <s v="CUST29640"/>
        <s v="CUST18775"/>
        <s v="CUST89950"/>
        <s v="CUST38005"/>
        <s v="CUST72349"/>
        <s v="CUST92927"/>
        <s v="CUST93274"/>
        <s v="CUST50958"/>
        <s v="CUST21045"/>
        <s v="CUST44622"/>
        <s v="CUST47316"/>
        <s v="CUST75518"/>
        <s v="CUST71398"/>
        <s v="CUST10570"/>
        <s v="CUST16733"/>
        <s v="CUST28065"/>
        <s v="CUST20313"/>
        <s v="CUST44779"/>
        <s v="CUST25491"/>
        <s v="CUST95834"/>
        <s v="CUST43014"/>
        <s v="CUST78147"/>
        <s v="CUST68818"/>
        <s v="CUST22538"/>
        <s v="CUST96584"/>
        <s v="CUST76457"/>
        <s v="CUST45597"/>
        <s v="CUST96354"/>
        <s v="CUST89861"/>
        <s v="CUST47783"/>
        <s v="CUST89396"/>
        <s v="CUST82992"/>
        <s v="CUST42694"/>
        <s v="CUST64042"/>
        <s v="CUST10194"/>
        <s v="CUST17891"/>
        <s v="CUST58800"/>
        <s v="CUST28751"/>
        <s v="CUST90322"/>
        <s v="CUST59384"/>
        <s v="CUST49332"/>
        <s v="CUST14556"/>
        <s v="CUST98202"/>
        <s v="CUST88963"/>
        <s v="CUST74412"/>
        <s v="CUST58680"/>
        <s v="CUST46808"/>
        <s v="CUST96147"/>
        <s v="CUST51633"/>
      </sharedItems>
    </cacheField>
    <cacheField name="Date" numFmtId="14">
      <sharedItems count="1908">
        <s v="19/04/2023"/>
        <s v="18/11/2025"/>
        <s v="04/03/2020"/>
        <s v="23/10/2022"/>
        <s v="21/05/2023"/>
        <s v="19/08/2025"/>
        <s v="25/02/2023"/>
        <s v="23/10/2020"/>
        <s v="03/12/2021"/>
        <s v="12/06/2025"/>
        <s v="03/05/2022"/>
        <s v="23/02/2024"/>
        <s v="07/01/2022"/>
        <s v="14/08/2024"/>
        <s v="21/05/2021"/>
        <s v="23/05/2024"/>
        <s v="04/03/2024"/>
        <s v="20/12/2023"/>
        <s v="09/02/2020"/>
        <s v="25/10/2021"/>
        <s v="04/06/2023"/>
        <s v="09/05/2025"/>
        <s v="09/12/2024"/>
        <s v="27/04/2022"/>
        <s v="25/02/2020"/>
        <s v="20/05/2023"/>
        <s v="10/05/2021"/>
        <s v="05/08/2024"/>
        <s v="22/01/2023"/>
        <s v="11/01/2022"/>
        <s v="07/06/2023"/>
        <s v="20/11/2021"/>
        <s v="23/11/2024"/>
        <s v="26/08/2020"/>
        <s v="14/05/2022"/>
        <s v="05/10/2023"/>
        <s v="01/05/2022"/>
        <s v="14/01/2025"/>
        <s v="20/07/2022"/>
        <s v="22/03/2024"/>
        <s v="14/04/2024"/>
        <s v="04/06/2025"/>
        <s v="20/12/2025"/>
        <s v="10/01/2022"/>
        <s v="06/04/2023"/>
        <s v="18/12/2020"/>
        <s v="24/09/2023"/>
        <s v="01/12/2022"/>
        <s v="06/09/2025"/>
        <s v="10/12/2023"/>
        <s v="23/04/2021"/>
        <s v="22/04/2021"/>
        <s v="06/06/2025"/>
        <s v="28/07/2020"/>
        <s v="03/06/2021"/>
        <s v="15/04/2025"/>
        <s v="26/08/2025"/>
        <s v="31/05/2023"/>
        <s v="31/08/2025"/>
        <s v="13/12/2025"/>
        <s v="28/01/2021"/>
        <s v="01/07/2023"/>
        <s v="06/02/2025"/>
        <s v="03/07/2022"/>
        <s v="25/03/2024"/>
        <s v="08/09/2023"/>
        <s v="07/02/2023"/>
        <s v="01/09/2022"/>
        <s v="24/08/2024"/>
        <s v="15/01/2024"/>
        <s v="29/10/2023"/>
        <s v="05/10/2022"/>
        <s v="18/01/2020"/>
        <s v="05/06/2021"/>
        <s v="18/06/2020"/>
        <s v="09/07/2024"/>
        <s v="22/05/2023"/>
        <s v="21/07/2021"/>
        <s v="15/09/2021"/>
        <s v="13/04/2023"/>
        <s v="05/12/2025"/>
        <s v="06/02/2020"/>
        <s v="22/10/2022"/>
        <s v="14/02/2025"/>
        <s v="03/08/2024"/>
        <s v="18/05/2023"/>
        <s v="30/03/2022"/>
        <s v="05/02/2020"/>
        <s v="30/03/2023"/>
        <s v="25/05/2024"/>
        <s v="05/10/2021"/>
        <s v="02/06/2023"/>
        <s v="24/11/2022"/>
        <s v="19/02/2021"/>
        <s v="29/01/2022"/>
        <s v="21/11/2022"/>
        <s v="29/09/2022"/>
        <s v="30/05/2022"/>
        <s v="14/07/2025"/>
        <s v="11/05/2021"/>
        <s v="10/10/2022"/>
        <s v="08/06/2023"/>
        <s v="30/10/2020"/>
        <s v="18/01/2022"/>
        <s v="08/07/2022"/>
        <s v="22/05/2021"/>
        <s v="04/12/2024"/>
        <s v="28/07/2021"/>
        <s v="11/03/2022"/>
        <s v="31/03/2022"/>
        <s v="24/12/2020"/>
        <s v="20/02/2023"/>
        <s v="22/08/2023"/>
        <s v="24/05/2020"/>
        <s v="06/03/2021"/>
        <s v="21/05/2024"/>
        <s v="28/10/2025"/>
        <s v="31/10/2022"/>
        <s v="05/11/2021"/>
        <s v="09/01/2024"/>
        <s v="07/10/2024"/>
        <s v="13/05/2020"/>
        <s v="19/08/2022"/>
        <s v="26/02/2022"/>
        <s v="11/01/2021"/>
        <s v="20/11/2023"/>
        <s v="06/07/2024"/>
        <s v="01/08/2021"/>
        <s v="15/06/2021"/>
        <s v="27/07/2020"/>
        <s v="18/05/2021"/>
        <s v="26/07/2020"/>
        <s v="30/11/2024"/>
        <s v="17/07/2024"/>
        <s v="27/11/2025"/>
        <s v="25/11/2024"/>
        <s v="26/01/2022"/>
        <s v="29/09/2020"/>
        <s v="23/10/2025"/>
        <s v="14/12/2024"/>
        <s v="08/11/2021"/>
        <s v="08/10/2020"/>
        <s v="01/03/2021"/>
        <s v="23/05/2023"/>
        <s v="25/01/2025"/>
        <s v="05/01/2023"/>
        <s v="27/08/2020"/>
        <s v="14/12/2022"/>
        <s v="05/09/2022"/>
        <s v="12/07/2022"/>
        <s v="06/08/2023"/>
        <s v="13/03/2020"/>
        <s v="25/09/2022"/>
        <s v="15/12/2023"/>
        <s v="02/07/2023"/>
        <s v="06/07/2020"/>
        <s v="21/06/2022"/>
        <s v="11/07/2023"/>
        <s v="10/01/2023"/>
        <s v="04/12/2021"/>
        <s v="08/02/2023"/>
        <s v="12/10/2023"/>
        <s v="08/07/2024"/>
        <s v="24/03/2021"/>
        <s v="25/10/2024"/>
        <s v="14/06/2021"/>
        <s v="03/09/2021"/>
        <s v="03/11/2022"/>
        <s v="04/11/2025"/>
        <s v="30/08/2022"/>
        <s v="11/08/2025"/>
        <s v="07/08/2025"/>
        <s v="14/05/2023"/>
        <s v="20/04/2025"/>
        <s v="25/07/2025"/>
        <s v="21/12/2021"/>
        <s v="23/01/2024"/>
        <s v="28/05/2024"/>
        <s v="24/02/2025"/>
        <s v="22/03/2022"/>
        <s v="20/04/2023"/>
        <s v="04/06/2020"/>
        <s v="19/02/2025"/>
        <s v="22/01/2025"/>
        <s v="19/11/2025"/>
        <s v="25/05/2025"/>
        <s v="26/11/2024"/>
        <s v="03/01/2022"/>
        <s v="16/03/2020"/>
        <s v="31/10/2023"/>
        <s v="27/03/2025"/>
        <s v="10/11/2022"/>
        <s v="06/08/2024"/>
        <s v="26/09/2023"/>
        <s v="15/12/2022"/>
        <s v="14/06/2022"/>
        <s v="24/06/2022"/>
        <s v="23/08/2024"/>
        <s v="03/08/2023"/>
        <s v="10/03/2021"/>
        <s v="02/08/2024"/>
        <s v="02/11/2022"/>
        <s v="17/05/2023"/>
        <s v="25/07/2022"/>
        <s v="25/03/2021"/>
        <s v="26/11/2022"/>
        <s v="29/02/2024"/>
        <s v="21/02/2024"/>
        <s v="20/09/2020"/>
        <s v="21/10/2021"/>
        <s v="01/10/2025"/>
        <s v="13/10/2023"/>
        <s v="19/04/2020"/>
        <s v="02/06/2020"/>
        <s v="12/01/2021"/>
        <s v="20/08/2022"/>
        <s v="18/11/2022"/>
        <s v="20/02/2025"/>
        <s v="31/03/2020"/>
        <s v="11/10/2023"/>
        <s v="04/02/2021"/>
        <s v="01/01/2020"/>
        <s v="22/11/2022"/>
        <s v="10/02/2023"/>
        <s v="02/10/2023"/>
        <s v="28/10/2021"/>
        <s v="07/11/2020"/>
        <s v="16/05/2025"/>
        <s v="27/11/2022"/>
        <s v="11/09/2021"/>
        <s v="17/02/2023"/>
        <s v="06/03/2024"/>
        <s v="31/08/2021"/>
        <s v="28/05/2025"/>
        <s v="18/09/2022"/>
        <s v="29/03/2024"/>
        <s v="16/05/2022"/>
        <s v="08/11/2020"/>
        <s v="12/09/2023"/>
        <s v="28/04/2023"/>
        <s v="14/04/2023"/>
        <s v="07/10/2021"/>
        <s v="12/08/2021"/>
        <s v="23/01/2020"/>
        <s v="09/12/2025"/>
        <s v="17/10/2021"/>
        <s v="17/09/2024"/>
        <s v="23/11/2025"/>
        <s v="10/04/2024"/>
        <s v="01/06/2024"/>
        <s v="05/12/2021"/>
        <s v="22/09/2024"/>
        <s v="02/09/2022"/>
        <s v="08/04/2020"/>
        <s v="01/04/2024"/>
        <s v="17/11/2023"/>
        <s v="16/08/2024"/>
        <s v="25/11/2023"/>
        <s v="02/08/2021"/>
        <s v="09/02/2024"/>
        <s v="19/05/2024"/>
        <s v="24/11/2024"/>
        <s v="18/05/2020"/>
        <s v="30/06/2024"/>
        <s v="03/10/2025"/>
        <s v="26/02/2020"/>
        <s v="09/03/2025"/>
        <s v="12/05/2024"/>
        <s v="02/12/2025"/>
        <s v="18/10/2022"/>
        <s v="03/07/2024"/>
        <s v="08/12/2021"/>
        <s v="28/06/2025"/>
        <s v="23/06/2022"/>
        <s v="19/06/2024"/>
        <s v="15/03/2020"/>
        <s v="11/04/2023"/>
        <s v="02/07/2022"/>
        <s v="24/07/2022"/>
        <s v="11/04/2025"/>
        <s v="27/03/2021"/>
        <s v="07/07/2023"/>
        <s v="13/01/2023"/>
        <s v="14/06/2023"/>
        <s v="15/08/2023"/>
        <s v="12/08/2023"/>
        <s v="18/12/2024"/>
        <s v="17/12/2023"/>
        <s v="17/08/2024"/>
        <s v="01/05/2023"/>
        <s v="12/01/2024"/>
        <s v="03/11/2025"/>
        <s v="01/01/2024"/>
        <s v="13/07/2020"/>
        <s v="02/05/2023"/>
        <s v="20/10/2025"/>
        <s v="29/05/2024"/>
        <s v="05/02/2023"/>
        <s v="24/07/2025"/>
        <s v="08/08/2024"/>
        <s v="15/05/2021"/>
        <s v="21/02/2020"/>
        <s v="10/05/2023"/>
        <s v="06/05/2021"/>
        <s v="30/08/2023"/>
        <s v="16/03/2025"/>
        <s v="23/05/2022"/>
        <s v="06/07/2025"/>
        <s v="05/08/2021"/>
        <s v="29/04/2020"/>
        <s v="19/01/2024"/>
        <s v="23/01/2025"/>
        <s v="15/11/2024"/>
        <s v="09/03/2023"/>
        <s v="24/05/2023"/>
        <s v="10/04/2023"/>
        <s v="12/04/2023"/>
        <s v="25/12/2023"/>
        <s v="31/03/2024"/>
        <s v="23/01/2023"/>
        <s v="12/02/2024"/>
        <s v="17/10/2023"/>
        <s v="23/09/2020"/>
        <s v="06/02/2021"/>
        <s v="29/06/2024"/>
        <s v="09/11/2023"/>
        <s v="28/12/2023"/>
        <s v="06/04/2022"/>
        <s v="17/06/2022"/>
        <s v="24/07/2020"/>
        <s v="09/08/2023"/>
        <s v="26/03/2024"/>
        <s v="17/11/2025"/>
        <s v="17/12/2022"/>
        <s v="26/10/2023"/>
        <s v="07/02/2022"/>
        <s v="02/05/2024"/>
        <s v="06/01/2025"/>
        <s v="10/07/2025"/>
        <s v="03/08/2025"/>
        <s v="15/06/2025"/>
        <s v="30/09/2021"/>
        <s v="16/03/2023"/>
        <s v="13/11/2024"/>
        <s v="21/03/2025"/>
        <s v="31/01/2020"/>
        <s v="25/10/2023"/>
        <s v="01/01/2021"/>
        <s v="09/01/2021"/>
        <s v="10/06/2024"/>
        <s v="06/08/2021"/>
        <s v="04/02/2020"/>
        <s v="06/10/2024"/>
        <s v="05/03/2024"/>
        <s v="04/03/2021"/>
        <s v="14/02/2024"/>
        <s v="02/09/2025"/>
        <s v="28/09/2023"/>
        <s v="07/10/2025"/>
        <s v="02/03/2021"/>
        <s v="01/06/2025"/>
        <s v="02/04/2024"/>
        <s v="08/06/2024"/>
        <s v="22/04/2023"/>
        <s v="20/07/2023"/>
        <s v="23/04/2022"/>
        <s v="14/11/2022"/>
        <s v="14/07/2024"/>
        <s v="19/10/2024"/>
        <s v="15/02/2020"/>
        <s v="16/06/2023"/>
        <s v="28/04/2020"/>
        <s v="28/09/2022"/>
        <s v="26/05/2021"/>
        <s v="07/06/2022"/>
        <s v="09/06/2025"/>
        <s v="18/02/2023"/>
        <s v="17/02/2025"/>
        <s v="26/05/2025"/>
        <s v="22/01/2024"/>
        <s v="12/04/2020"/>
        <s v="20/12/2022"/>
        <s v="17/09/2020"/>
        <s v="28/02/2021"/>
        <s v="28/05/2022"/>
        <s v="11/11/2024"/>
        <s v="02/12/2023"/>
        <s v="26/05/2022"/>
        <s v="28/07/2023"/>
        <s v="31/12/2021"/>
        <s v="09/08/2022"/>
        <s v="31/08/2022"/>
        <s v="01/07/2025"/>
        <s v="10/03/2024"/>
        <s v="04/07/2023"/>
        <s v="06/12/2024"/>
        <s v="02/02/2025"/>
        <s v="20/03/2024"/>
        <s v="22/11/2024"/>
        <s v="12/08/2024"/>
        <s v="11/02/2023"/>
        <s v="27/12/2023"/>
        <s v="01/09/2025"/>
        <s v="01/10/2023"/>
        <s v="21/10/2022"/>
        <s v="19/02/2024"/>
        <s v="16/03/2021"/>
        <s v="30/07/2020"/>
        <s v="19/04/2022"/>
        <s v="18/07/2022"/>
        <s v="14/09/2024"/>
        <s v="10/02/2024"/>
        <s v="23/11/2023"/>
        <s v="13/12/2024"/>
        <s v="13/04/2020"/>
        <s v="24/12/2025"/>
        <s v="30/05/2021"/>
        <s v="15/02/2022"/>
        <s v="25/09/2021"/>
        <s v="17/05/2024"/>
        <s v="15/11/2023"/>
        <s v="18/08/2024"/>
        <s v="13/05/2025"/>
        <s v="18/09/2023"/>
        <s v="12/10/2021"/>
        <s v="13/02/2022"/>
        <s v="04/01/2020"/>
        <s v="17/07/2021"/>
        <s v="06/07/2022"/>
        <s v="10/08/2024"/>
        <s v="03/08/2021"/>
        <s v="06/01/2020"/>
        <s v="13/07/2024"/>
        <s v="23/06/2024"/>
        <s v="21/10/2023"/>
        <s v="18/06/2022"/>
        <s v="03/02/2023"/>
        <s v="30/01/2025"/>
        <s v="16/08/2023"/>
        <s v="16/02/2025"/>
        <s v="25/10/2022"/>
        <s v="11/03/2020"/>
        <s v="02/04/2021"/>
        <s v="07/08/2022"/>
        <s v="14/06/2024"/>
        <s v="23/02/2020"/>
        <s v="05/03/2020"/>
        <s v="18/07/2021"/>
        <s v="24/06/2023"/>
        <s v="29/09/2021"/>
        <s v="02/04/2022"/>
        <s v="23/09/2023"/>
        <s v="21/11/2020"/>
        <s v="18/06/2024"/>
        <s v="05/05/2022"/>
        <s v="28/06/2024"/>
        <s v="02/06/2022"/>
        <s v="12/04/2021"/>
        <s v="23/03/2020"/>
        <s v="02/01/2021"/>
        <s v="11/03/2023"/>
        <s v="17/04/2022"/>
        <s v="27/11/2021"/>
        <s v="19/07/2025"/>
        <s v="17/06/2020"/>
        <s v="09/10/2024"/>
        <s v="26/06/2023"/>
        <s v="01/10/2020"/>
        <s v="26/09/2022"/>
        <s v="21/02/2023"/>
        <s v="05/12/2020"/>
        <s v="01/10/2024"/>
        <s v="27/12/2022"/>
        <s v="23/12/2023"/>
        <s v="30/05/2023"/>
        <s v="01/11/2023"/>
        <s v="09/09/2021"/>
        <s v="16/03/2022"/>
        <s v="13/11/2021"/>
        <s v="06/09/2022"/>
        <s v="28/12/2021"/>
        <s v="25/04/2021"/>
        <s v="09/05/2020"/>
        <s v="04/10/2025"/>
        <s v="06/07/2023"/>
        <s v="27/05/2025"/>
        <s v="28/06/2023"/>
        <s v="25/02/2022"/>
        <s v="23/06/2021"/>
        <s v="17/10/2024"/>
        <s v="01/03/2024"/>
        <s v="26/02/2025"/>
        <s v="07/01/2023"/>
        <s v="11/08/2022"/>
        <s v="31/10/2020"/>
        <s v="22/09/2022"/>
        <s v="19/05/2022"/>
        <s v="27/10/2021"/>
        <s v="07/08/2023"/>
        <s v="24/10/2021"/>
        <s v="03/03/2024"/>
        <s v="25/08/2024"/>
        <s v="23/02/2022"/>
        <s v="20/06/2025"/>
        <s v="13/08/2022"/>
        <s v="21/01/2024"/>
        <s v="29/10/2020"/>
        <s v="26/12/2021"/>
        <s v="28/11/2022"/>
        <s v="07/02/2025"/>
        <s v="17/05/2025"/>
        <s v="01/12/2024"/>
        <s v="29/08/2023"/>
        <s v="10/10/2023"/>
        <s v="15/11/2025"/>
        <s v="06/02/2024"/>
        <s v="14/03/2022"/>
        <s v="11/09/2022"/>
        <s v="07/04/2022"/>
        <s v="07/09/2025"/>
        <s v="06/08/2020"/>
        <s v="30/03/2025"/>
        <s v="09/02/2025"/>
        <s v="05/09/2020"/>
        <s v="01/06/2023"/>
        <s v="05/11/2024"/>
        <s v="05/07/2022"/>
        <s v="21/07/2020"/>
        <s v="04/01/2025"/>
        <s v="10/01/2020"/>
        <s v="09/02/2021"/>
        <s v="24/07/2024"/>
        <s v="30/11/2023"/>
        <s v="04/06/2021"/>
        <s v="14/03/2024"/>
        <s v="17/02/2022"/>
        <s v="20/10/2023"/>
        <s v="07/04/2023"/>
        <s v="08/12/2025"/>
        <s v="08/01/2021"/>
        <s v="05/06/2023"/>
        <s v="11/06/2024"/>
        <s v="19/04/2024"/>
        <s v="26/07/2022"/>
        <s v="27/11/2020"/>
        <s v="07/09/2024"/>
        <s v="24/03/2023"/>
        <s v="18/08/2021"/>
        <s v="31/12/2025"/>
        <s v="16/06/2020"/>
        <s v="14/08/2023"/>
        <s v="19/09/2025"/>
        <s v="14/07/2021"/>
        <s v="03/10/2023"/>
        <s v="24/05/2025"/>
        <s v="04/02/2022"/>
        <s v="14/11/2025"/>
        <s v="26/08/2023"/>
        <s v="23/08/2023"/>
        <s v="02/12/2022"/>
        <s v="22/11/2023"/>
        <s v="14/04/2025"/>
        <s v="28/03/2021"/>
        <s v="15/04/2021"/>
        <s v="13/02/2025"/>
        <s v="14/07/2022"/>
        <s v="28/03/2020"/>
        <s v="22/10/2025"/>
        <s v="07/01/2025"/>
        <s v="26/06/2021"/>
        <s v="21/03/2024"/>
        <s v="08/05/2020"/>
        <s v="13/09/2023"/>
        <s v="29/10/2022"/>
        <s v="16/02/2022"/>
        <s v="09/08/2025"/>
        <s v="29/05/2022"/>
        <s v="28/12/2022"/>
        <s v="29/09/2023"/>
        <s v="14/11/2023"/>
        <s v="05/03/2021"/>
        <s v="18/09/2025"/>
        <s v="18/08/2022"/>
        <s v="29/01/2021"/>
        <s v="19/02/2022"/>
        <s v="20/10/2021"/>
        <s v="07/08/2020"/>
        <s v="02/09/2021"/>
        <s v="12/05/2021"/>
        <s v="17/12/2020"/>
        <s v="28/08/2022"/>
        <s v="04/05/2024"/>
        <s v="03/09/2022"/>
        <s v="06/02/2023"/>
        <s v="28/12/2020"/>
        <s v="16/12/2023"/>
        <s v="26/08/2021"/>
        <s v="04/04/2021"/>
        <s v="22/10/2024"/>
        <s v="10/10/2020"/>
        <s v="14/10/2024"/>
        <s v="10/08/2020"/>
        <s v="03/08/2020"/>
        <s v="21/09/2020"/>
        <s v="10/02/2020"/>
        <s v="23/06/2025"/>
        <s v="24/02/2021"/>
        <s v="28/08/2025"/>
        <s v="12/02/2022"/>
        <s v="17/04/2023"/>
        <s v="04/11/2023"/>
        <s v="23/04/2023"/>
        <s v="14/07/2023"/>
        <s v="15/10/2025"/>
        <s v="22/01/2021"/>
        <s v="24/09/2025"/>
        <s v="14/11/2024"/>
        <s v="31/03/2021"/>
        <s v="25/07/2021"/>
        <s v="27/04/2025"/>
        <s v="17/11/2022"/>
        <s v="11/09/2024"/>
        <s v="19/12/2025"/>
        <s v="06/12/2020"/>
        <s v="28/09/2025"/>
        <s v="17/04/2020"/>
        <s v="29/12/2025"/>
        <s v="05/02/2024"/>
        <s v="18/10/2025"/>
        <s v="31/05/2021"/>
        <s v="29/12/2022"/>
        <s v="17/08/2020"/>
        <s v="02/12/2020"/>
        <s v="23/03/2023"/>
        <s v="30/05/2020"/>
        <s v="03/03/2021"/>
        <s v="02/09/2024"/>
        <s v="10/01/2021"/>
        <s v="21/09/2023"/>
        <s v="05/07/2023"/>
        <s v="20/11/2025"/>
        <s v="07/11/2022"/>
        <s v="05/12/2024"/>
        <s v="24/10/2022"/>
        <s v="19/06/2023"/>
        <s v="12/10/2022"/>
        <s v="27/01/2022"/>
        <s v="25/10/2025"/>
        <s v="14/02/2022"/>
        <s v="19/02/2023"/>
        <s v="06/09/2024"/>
        <s v="15/02/2023"/>
        <s v="29/01/2025"/>
        <s v="15/10/2022"/>
        <s v="14/04/2021"/>
        <s v="12/12/2021"/>
        <s v="30/03/2024"/>
        <s v="23/03/2025"/>
        <s v="10/05/2025"/>
        <s v="14/02/2021"/>
        <s v="12/10/2024"/>
        <s v="19/04/2025"/>
        <s v="16/12/2025"/>
        <s v="13/07/2025"/>
        <s v="28/12/2024"/>
        <s v="29/08/2025"/>
        <s v="02/09/2023"/>
        <s v="22/12/2022"/>
        <s v="06/07/2021"/>
        <s v="13/09/2022"/>
        <s v="18/02/2022"/>
        <s v="18/04/2022"/>
        <s v="20/01/2022"/>
        <s v="25/02/2024"/>
        <s v="11/11/2022"/>
        <s v="19/10/2022"/>
        <s v="02/01/2020"/>
        <s v="01/07/2020"/>
        <s v="25/03/2022"/>
        <s v="22/05/2024"/>
        <s v="03/07/2025"/>
        <s v="22/08/2024"/>
        <s v="08/08/2025"/>
        <s v="17/03/2020"/>
        <s v="28/09/2021"/>
        <s v="16/02/2020"/>
        <s v="16/11/2020"/>
        <s v="23/10/2024"/>
        <s v="01/11/2021"/>
        <s v="18/08/2025"/>
        <s v="28/11/2021"/>
        <s v="10/08/2021"/>
        <s v="19/12/2020"/>
        <s v="01/04/2022"/>
        <s v="14/03/2020"/>
        <s v="15/01/2020"/>
        <s v="17/03/2022"/>
        <s v="08/11/2025"/>
        <s v="11/07/2022"/>
        <s v="10/07/2023"/>
        <s v="03/10/2021"/>
        <s v="16/06/2025"/>
        <s v="26/10/2021"/>
        <s v="15/09/2025"/>
        <s v="20/01/2023"/>
        <s v="06/08/2022"/>
        <s v="05/06/2025"/>
        <s v="24/08/2020"/>
        <s v="04/05/2021"/>
        <s v="02/03/2024"/>
        <s v="24/11/2025"/>
        <s v="16/08/2021"/>
        <s v="13/02/2024"/>
        <s v="16/11/2021"/>
        <s v="03/06/2023"/>
        <s v="15/07/2023"/>
        <s v="06/05/2022"/>
        <s v="05/03/2025"/>
        <s v="08/12/2023"/>
        <s v="12/08/2022"/>
        <s v="28/10/2020"/>
        <s v="19/09/2023"/>
        <s v="16/04/2020"/>
        <s v="01/08/2022"/>
        <s v="19/11/2021"/>
        <s v="16/10/2023"/>
        <s v="16/01/2025"/>
        <s v="21/07/2023"/>
        <s v="17/05/2021"/>
        <s v="29/04/2024"/>
        <s v="24/05/2024"/>
        <s v="20/06/2021"/>
        <s v="16/07/2025"/>
        <s v="27/01/2023"/>
        <s v="06/09/2023"/>
        <s v="16/07/2024"/>
        <s v="15/04/2024"/>
        <s v="27/06/2020"/>
        <s v="19/05/2025"/>
        <s v="12/06/2024"/>
        <s v="22/09/2021"/>
        <s v="05/09/2023"/>
        <s v="24/11/2023"/>
        <s v="09/09/2022"/>
        <s v="26/01/2021"/>
        <s v="08/11/2024"/>
        <s v="01/09/2021"/>
        <s v="11/06/2023"/>
        <s v="02/11/2024"/>
        <s v="08/02/2024"/>
        <s v="18/04/2020"/>
        <s v="29/03/2022"/>
        <s v="30/07/2022"/>
        <s v="09/04/2025"/>
        <s v="25/07/2020"/>
        <s v="21/06/2020"/>
        <s v="27/09/2020"/>
        <s v="28/03/2024"/>
        <s v="04/11/2022"/>
        <s v="29/08/2022"/>
        <s v="30/01/2021"/>
        <s v="21/08/2021"/>
        <s v="26/05/2020"/>
        <s v="21/11/2025"/>
        <s v="14/05/2025"/>
        <s v="01/10/2021"/>
        <s v="05/03/2023"/>
        <s v="20/03/2021"/>
        <s v="05/04/2025"/>
        <s v="03/01/2020"/>
        <s v="01/08/2020"/>
        <s v="21/12/2024"/>
        <s v="30/12/2024"/>
        <s v="30/09/2023"/>
        <s v="15/02/2025"/>
        <s v="17/09/2023"/>
        <s v="13/06/2020"/>
        <s v="12/05/2022"/>
        <s v="17/06/2021"/>
        <s v="01/02/2020"/>
        <s v="08/12/2024"/>
        <s v="10/07/2024"/>
        <s v="02/06/2021"/>
        <s v="29/06/2021"/>
        <s v="10/10/2025"/>
        <s v="10/09/2022"/>
        <s v="09/02/2023"/>
        <s v="04/08/2023"/>
        <s v="01/06/2022"/>
        <s v="16/01/2023"/>
        <s v="01/11/2024"/>
        <s v="06/04/2025"/>
        <s v="11/10/2024"/>
        <s v="28/04/2022"/>
        <s v="04/09/2024"/>
        <s v="01/12/2021"/>
        <s v="29/03/2025"/>
        <s v="31/08/2020"/>
        <s v="18/07/2023"/>
        <s v="29/05/2021"/>
        <s v="29/04/2021"/>
        <s v="02/10/2024"/>
        <s v="12/06/2020"/>
        <s v="12/06/2023"/>
        <s v="25/05/2023"/>
        <s v="12/11/2023"/>
        <s v="20/03/2023"/>
        <s v="31/07/2023"/>
        <s v="28/04/2021"/>
        <s v="02/12/2024"/>
        <s v="31/08/2024"/>
        <s v="04/08/2021"/>
        <s v="21/05/2025"/>
        <s v="08/06/2022"/>
        <s v="13/03/2025"/>
        <s v="23/01/2022"/>
        <s v="18/04/2021"/>
        <s v="10/06/2021"/>
        <s v="24/12/2023"/>
        <s v="15/02/2024"/>
        <s v="16/09/2020"/>
        <s v="09/01/2025"/>
        <s v="22/02/2024"/>
        <s v="28/01/2025"/>
        <s v="09/03/2022"/>
        <s v="19/07/2021"/>
        <s v="21/09/2025"/>
        <s v="10/10/2024"/>
        <s v="07/07/2024"/>
        <s v="28/09/2024"/>
        <s v="26/07/2023"/>
        <s v="17/11/2021"/>
        <s v="31/10/2024"/>
        <s v="09/09/2023"/>
        <s v="28/01/2020"/>
        <s v="19/03/2025"/>
        <s v="16/11/2025"/>
        <s v="09/05/2023"/>
        <s v="19/06/2025"/>
        <s v="19/09/2021"/>
        <s v="13/08/2024"/>
        <s v="02/11/2023"/>
        <s v="09/10/2020"/>
        <s v="27/09/2025"/>
        <s v="15/12/2024"/>
        <s v="24/08/2022"/>
        <s v="04/04/2022"/>
        <s v="10/06/2023"/>
        <s v="12/07/2024"/>
        <s v="25/06/2021"/>
        <s v="07/12/2022"/>
        <s v="25/02/2021"/>
        <s v="19/12/2024"/>
        <s v="05/08/2023"/>
        <s v="16/10/2021"/>
        <s v="16/01/2020"/>
        <s v="12/02/2023"/>
        <s v="18/12/2022"/>
        <s v="23/03/2024"/>
        <s v="07/01/2020"/>
        <s v="10/09/2021"/>
        <s v="03/04/2022"/>
        <s v="29/04/2023"/>
        <s v="08/05/2022"/>
        <s v="03/06/2022"/>
        <s v="27/07/2023"/>
        <s v="09/08/2020"/>
        <s v="21/06/2025"/>
        <s v="10/05/2024"/>
        <s v="14/12/2020"/>
        <s v="27/06/2024"/>
        <s v="25/11/2021"/>
        <s v="26/08/2022"/>
        <s v="03/05/2025"/>
        <s v="08/09/2025"/>
        <s v="07/12/2020"/>
        <s v="11/12/2023"/>
        <s v="12/01/2025"/>
        <s v="01/04/2025"/>
        <s v="01/04/2021"/>
        <s v="15/08/2024"/>
        <s v="12/12/2024"/>
        <s v="19/12/2022"/>
        <s v="18/10/2023"/>
        <s v="23/11/2020"/>
        <s v="26/11/2020"/>
        <s v="12/07/2020"/>
        <s v="18/05/2022"/>
        <s v="10/11/2021"/>
        <s v="19/01/2025"/>
        <s v="09/03/2021"/>
        <s v="03/09/2020"/>
        <s v="24/02/2022"/>
        <s v="09/07/2020"/>
        <s v="10/01/2025"/>
        <s v="18/08/2020"/>
        <s v="28/12/2025"/>
        <s v="16/07/2022"/>
        <s v="08/01/2023"/>
        <s v="17/10/2020"/>
        <s v="22/12/2020"/>
        <s v="31/01/2023"/>
        <s v="05/07/2024"/>
        <s v="16/06/2024"/>
        <s v="08/03/2023"/>
        <s v="29/09/2025"/>
        <s v="04/06/2022"/>
        <s v="18/12/2025"/>
        <s v="13/11/2020"/>
        <s v="27/10/2025"/>
        <s v="18/01/2024"/>
        <s v="27/05/2020"/>
        <s v="02/02/2021"/>
        <s v="25/01/2024"/>
        <s v="09/06/2021"/>
        <s v="07/06/2021"/>
        <s v="01/02/2023"/>
        <s v="26/04/2025"/>
        <s v="24/01/2021"/>
        <s v="30/07/2024"/>
        <s v="10/04/2022"/>
        <s v="27/09/2021"/>
        <s v="21/03/2023"/>
        <s v="07/11/2024"/>
        <s v="15/12/2020"/>
        <s v="22/08/2025"/>
        <s v="05/06/2024"/>
        <s v="06/03/2020"/>
        <s v="01/03/2022"/>
        <s v="08/04/2025"/>
        <s v="21/04/2023"/>
        <s v="11/10/2022"/>
        <s v="09/10/2025"/>
        <s v="12/12/2020"/>
        <s v="13/01/2021"/>
        <s v="25/06/2020"/>
        <s v="10/08/2023"/>
        <s v="09/06/2022"/>
        <s v="12/11/2022"/>
        <s v="21/11/2021"/>
        <s v="25/12/2021"/>
        <s v="18/10/2024"/>
        <s v="22/09/2023"/>
        <s v="05/06/2022"/>
        <s v="09/05/2022"/>
        <s v="23/08/2020"/>
        <s v="22/02/2020"/>
        <s v="30/08/2025"/>
        <s v="06/11/2020"/>
        <s v="28/05/2023"/>
        <s v="01/01/2022"/>
        <s v="07/09/2022"/>
        <s v="13/06/2025"/>
        <s v="19/10/2023"/>
        <s v="02/07/2021"/>
        <s v="20/09/2025"/>
        <s v="09/04/2022"/>
        <s v="30/10/2024"/>
        <s v="04/10/2020"/>
        <s v="28/08/2024"/>
        <s v="11/10/2025"/>
        <s v="09/06/2020"/>
        <s v="02/08/2025"/>
        <s v="06/06/2021"/>
        <s v="25/09/2023"/>
        <s v="28/09/2020"/>
        <s v="06/06/2020"/>
        <s v="07/11/2025"/>
        <s v="04/11/2021"/>
        <s v="21/11/2023"/>
        <s v="09/03/2020"/>
        <s v="17/06/2023"/>
        <s v="09/01/2022"/>
        <s v="04/03/2025"/>
        <s v="22/03/2025"/>
        <s v="16/10/2020"/>
        <s v="25/08/2022"/>
        <s v="08/01/2025"/>
        <s v="05/08/2025"/>
        <s v="07/07/2022"/>
        <s v="16/04/2021"/>
        <s v="10/12/2020"/>
        <s v="01/03/2023"/>
        <s v="10/06/2025"/>
        <s v="19/11/2024"/>
        <s v="01/02/2022"/>
        <s v="16/07/2020"/>
        <s v="30/12/2025"/>
        <s v="03/11/2023"/>
        <s v="30/07/2021"/>
        <s v="12/03/2023"/>
        <s v="14/01/2021"/>
        <s v="04/02/2024"/>
        <s v="03/02/2024"/>
        <s v="23/07/2023"/>
        <s v="03/04/2025"/>
        <s v="01/07/2021"/>
        <s v="19/12/2021"/>
        <s v="11/10/2021"/>
        <s v="27/02/2020"/>
        <s v="16/01/2021"/>
        <s v="04/08/2020"/>
        <s v="10/09/2025"/>
        <s v="30/08/2021"/>
        <s v="08/09/2024"/>
        <s v="01/08/2023"/>
        <s v="15/01/2022"/>
        <s v="25/07/2024"/>
        <s v="20/07/2025"/>
        <s v="28/06/2020"/>
        <s v="04/01/2024"/>
        <s v="23/07/2020"/>
        <s v="12/11/2025"/>
        <s v="12/09/2021"/>
        <s v="15/03/2022"/>
        <s v="22/08/2020"/>
        <s v="15/05/2020"/>
        <s v="16/01/2022"/>
        <s v="03/03/2025"/>
        <s v="25/09/2025"/>
        <s v="18/01/2023"/>
        <s v="21/08/2024"/>
        <s v="24/08/2021"/>
        <s v="27/11/2023"/>
        <s v="16/03/2024"/>
        <s v="25/09/2020"/>
        <s v="18/11/2021"/>
        <s v="16/04/2022"/>
        <s v="22/10/2021"/>
        <s v="25/02/2025"/>
        <s v="25/01/2023"/>
        <s v="29/06/2022"/>
        <s v="15/11/2021"/>
        <s v="15/04/2020"/>
        <s v="15/10/2023"/>
        <s v="24/06/2025"/>
        <s v="29/12/2020"/>
        <s v="18/07/2025"/>
        <s v="28/10/2023"/>
        <s v="03/02/2020"/>
        <s v="01/11/2022"/>
        <s v="08/01/2022"/>
        <s v="27/01/2025"/>
        <s v="14/09/2021"/>
        <s v="06/06/2023"/>
        <s v="07/04/2021"/>
        <s v="22/06/2021"/>
        <s v="03/02/2022"/>
        <s v="09/12/2021"/>
        <s v="16/02/2021"/>
        <s v="26/04/2022"/>
        <s v="01/03/2025"/>
        <s v="11/04/2022"/>
        <s v="27/08/2022"/>
        <s v="17/08/2025"/>
        <s v="13/06/2021"/>
        <s v="20/01/2025"/>
        <s v="28/06/2022"/>
        <s v="13/11/2023"/>
        <s v="20/08/2024"/>
        <s v="02/11/2025"/>
        <s v="23/02/2023"/>
        <s v="24/07/2021"/>
        <s v="27/12/2020"/>
        <s v="26/03/2020"/>
        <s v="12/12/2025"/>
        <s v="13/06/2023"/>
        <s v="20/12/2021"/>
        <s v="05/12/2023"/>
        <s v="02/12/2021"/>
        <s v="29/08/2020"/>
        <s v="30/12/2021"/>
        <s v="21/03/2021"/>
        <s v="21/06/2021"/>
        <s v="30/05/2024"/>
        <s v="11/07/2021"/>
        <s v="14/08/2025"/>
        <s v="22/09/2020"/>
        <s v="08/01/2024"/>
        <s v="09/09/2024"/>
        <s v="03/11/2020"/>
        <s v="03/09/2024"/>
        <s v="28/04/2025"/>
        <s v="21/07/2025"/>
        <s v="09/06/2024"/>
        <s v="30/08/2024"/>
        <s v="15/12/2025"/>
        <s v="20/09/2021"/>
        <s v="04/11/2020"/>
        <s v="10/02/2021"/>
        <s v="03/05/2024"/>
        <s v="29/10/2024"/>
        <s v="15/12/2021"/>
        <s v="17/09/2022"/>
        <s v="19/10/2021"/>
        <s v="31/05/2024"/>
        <s v="21/09/2022"/>
        <s v="23/10/2023"/>
        <s v="23/07/2025"/>
        <s v="27/05/2023"/>
        <s v="22/03/2021"/>
        <s v="06/12/2023"/>
        <s v="19/03/2024"/>
        <s v="28/03/2022"/>
        <s v="07/07/2025"/>
        <s v="06/11/2021"/>
        <s v="09/01/2023"/>
        <s v="29/07/2020"/>
        <s v="24/06/2024"/>
        <s v="20/11/2022"/>
        <s v="30/08/2020"/>
        <s v="15/04/2022"/>
        <s v="08/04/2024"/>
        <s v="21/12/2022"/>
        <s v="22/02/2021"/>
        <s v="13/03/2024"/>
        <s v="24/10/2020"/>
        <s v="06/10/2023"/>
        <s v="30/10/2021"/>
        <s v="30/01/2023"/>
        <s v="08/10/2022"/>
        <s v="02/10/2021"/>
        <s v="21/01/2023"/>
        <s v="05/04/2023"/>
        <s v="06/03/2022"/>
        <s v="24/04/2022"/>
        <s v="15/09/2023"/>
        <s v="09/07/2023"/>
        <s v="30/01/2022"/>
        <s v="19/07/2023"/>
        <s v="18/06/2023"/>
        <s v="24/09/2021"/>
        <s v="11/09/2023"/>
        <s v="16/11/2022"/>
        <s v="31/03/2025"/>
        <s v="17/11/2020"/>
        <s v="20/05/2020"/>
        <s v="28/08/2023"/>
        <s v="12/04/2022"/>
        <s v="08/10/2023"/>
        <s v="26/06/2025"/>
        <s v="04/12/2022"/>
        <s v="10/07/2020"/>
        <s v="05/02/2025"/>
        <s v="15/11/2022"/>
        <s v="01/01/2023"/>
        <s v="07/12/2025"/>
        <s v="11/01/2020"/>
        <s v="02/04/2023"/>
        <s v="05/05/2020"/>
        <s v="25/01/2020"/>
        <s v="06/10/2022"/>
        <s v="07/03/2021"/>
        <s v="13/07/2022"/>
        <s v="25/06/2023"/>
        <s v="03/12/2024"/>
        <s v="02/05/2025"/>
        <s v="11/05/2025"/>
        <s v="14/08/2021"/>
        <s v="29/10/2025"/>
        <s v="21/07/2024"/>
        <s v="17/02/2021"/>
        <s v="12/12/2023"/>
        <s v="26/01/2023"/>
        <s v="08/10/2025"/>
        <s v="07/05/2023"/>
        <s v="11/12/2022"/>
        <s v="12/09/2024"/>
        <s v="23/04/2020"/>
        <s v="16/02/2023"/>
        <s v="22/08/2022"/>
        <s v="06/05/2020"/>
        <s v="30/11/2021"/>
        <s v="08/04/2022"/>
        <s v="30/04/2024"/>
        <s v="11/06/2020"/>
        <s v="08/08/2023"/>
        <s v="09/03/2024"/>
        <s v="27/05/2022"/>
        <s v="30/12/2020"/>
        <s v="21/02/2025"/>
        <s v="07/02/2021"/>
        <s v="24/10/2024"/>
        <s v="12/12/2022"/>
        <s v="27/06/2021"/>
        <s v="27/06/2023"/>
        <s v="03/04/2024"/>
        <s v="23/02/2021"/>
        <s v="15/10/2024"/>
        <s v="09/05/2021"/>
        <s v="14/01/2022"/>
        <s v="13/02/2023"/>
        <s v="03/05/2021"/>
        <s v="18/09/2024"/>
        <s v="20/07/2024"/>
        <s v="22/10/2023"/>
        <s v="13/05/2024"/>
        <s v="03/12/2025"/>
        <s v="27/02/2023"/>
        <s v="05/11/2023"/>
        <s v="05/05/2021"/>
        <s v="14/11/2021"/>
        <s v="07/09/2023"/>
        <s v="11/03/2021"/>
        <s v="01/11/2020"/>
        <s v="22/06/2024"/>
        <s v="18/02/2021"/>
        <s v="27/04/2024"/>
        <s v="08/08/2021"/>
        <s v="10/11/2024"/>
        <s v="31/07/2022"/>
        <s v="08/06/2021"/>
        <s v="20/12/2024"/>
        <s v="02/02/2020"/>
        <s v="13/02/2020"/>
        <s v="22/07/2025"/>
        <s v="23/07/2022"/>
        <s v="29/07/2025"/>
        <s v="03/06/2024"/>
        <s v="21/08/2020"/>
        <s v="08/06/2020"/>
        <s v="21/08/2022"/>
        <s v="07/08/2024"/>
        <s v="29/06/2025"/>
        <s v="27/03/2024"/>
        <s v="10/03/2020"/>
        <s v="12/09/2025"/>
        <s v="04/12/2023"/>
        <s v="13/05/2022"/>
        <s v="13/01/2020"/>
        <s v="22/07/2020"/>
        <s v="02/01/2023"/>
        <s v="20/06/2023"/>
        <s v="26/12/2022"/>
        <s v="30/09/2022"/>
        <s v="24/05/2021"/>
        <s v="01/08/2025"/>
        <s v="15/07/2021"/>
        <s v="29/07/2024"/>
        <s v="06/08/2025"/>
        <s v="03/07/2023"/>
        <s v="02/02/2023"/>
        <s v="06/04/2021"/>
        <s v="14/03/2025"/>
        <s v="08/12/2020"/>
        <s v="07/03/2022"/>
        <s v="16/04/2024"/>
        <s v="07/12/2023"/>
        <s v="08/02/2022"/>
        <s v="23/05/2020"/>
        <s v="31/07/2025"/>
        <s v="16/12/2024"/>
        <s v="17/12/2024"/>
        <s v="17/02/2024"/>
        <s v="06/05/2025"/>
        <s v="20/02/2021"/>
        <s v="29/05/2025"/>
        <s v="10/04/2021"/>
        <s v="11/01/2023"/>
        <s v="06/10/2020"/>
        <s v="08/09/2021"/>
        <s v="07/09/2021"/>
        <s v="26/06/2020"/>
        <s v="22/12/2025"/>
        <s v="12/05/2023"/>
        <s v="22/01/2020"/>
        <s v="11/05/2024"/>
        <s v="17/06/2024"/>
        <s v="19/06/2022"/>
        <s v="05/05/2024"/>
        <s v="29/07/2023"/>
        <s v="16/11/2024"/>
        <s v="24/10/2023"/>
        <s v="07/11/2021"/>
        <s v="01/12/2023"/>
        <s v="09/11/2022"/>
        <s v="29/01/2024"/>
        <s v="07/05/2021"/>
        <s v="24/09/2022"/>
        <s v="15/10/2021"/>
        <s v="27/07/2022"/>
        <s v="17/07/2020"/>
        <s v="18/09/2020"/>
        <s v="13/12/2020"/>
        <s v="08/05/2024"/>
        <s v="26/12/2025"/>
        <s v="04/11/2024"/>
        <s v="26/10/2025"/>
        <s v="23/03/2021"/>
        <s v="11/06/2025"/>
        <s v="28/11/2023"/>
        <s v="30/04/2022"/>
        <s v="17/12/2021"/>
        <s v="05/02/2021"/>
        <s v="18/03/2024"/>
        <s v="27/10/2020"/>
        <s v="27/01/2021"/>
        <s v="23/12/2024"/>
        <s v="16/06/2021"/>
        <s v="19/11/2020"/>
        <s v="08/11/2023"/>
        <s v="05/07/2020"/>
        <s v="07/03/2020"/>
        <s v="30/03/2020"/>
        <s v="07/05/2022"/>
        <s v="24/04/2025"/>
        <s v="05/12/2022"/>
        <s v="06/11/2023"/>
        <s v="08/11/2022"/>
        <s v="04/07/2021"/>
        <s v="25/11/2022"/>
        <s v="02/10/2020"/>
        <s v="26/03/2025"/>
        <s v="10/09/2020"/>
        <s v="25/03/2023"/>
        <s v="05/02/2022"/>
        <s v="07/01/2021"/>
        <s v="15/08/2025"/>
        <s v="28/02/2022"/>
        <s v="18/05/2025"/>
        <s v="01/05/2024"/>
        <s v="25/06/2022"/>
        <s v="21/03/2022"/>
        <s v="17/09/2025"/>
        <s v="11/02/2024"/>
        <s v="03/09/2025"/>
        <s v="18/03/2025"/>
        <s v="22/11/2021"/>
        <s v="26/07/2021"/>
        <s v="18/02/2025"/>
        <s v="20/04/2022"/>
        <s v="04/02/2025"/>
        <s v="05/04/2024"/>
        <s v="30/10/2025"/>
        <s v="27/02/2022"/>
        <s v="12/01/2022"/>
        <s v="04/02/2023"/>
        <s v="25/03/2020"/>
        <s v="13/03/2023"/>
        <s v="05/08/2022"/>
        <s v="25/06/2024"/>
        <s v="21/04/2020"/>
        <s v="26/01/2024"/>
        <s v="04/01/2021"/>
        <s v="16/09/2021"/>
        <s v="30/04/2023"/>
        <s v="17/01/2023"/>
        <s v="01/05/2021"/>
        <s v="10/06/2020"/>
        <s v="12/05/2020"/>
        <s v="22/12/2024"/>
        <s v="09/09/2020"/>
        <s v="16/07/2021"/>
        <s v="22/10/2020"/>
        <s v="09/10/2021"/>
        <s v="03/10/2022"/>
        <s v="11/08/2024"/>
        <s v="18/04/2025"/>
        <s v="04/08/2024"/>
        <s v="14/02/2020"/>
        <s v="12/03/2024"/>
        <s v="11/07/2020"/>
        <s v="27/02/2021"/>
        <s v="25/01/2022"/>
        <s v="13/11/2025"/>
        <s v="17/04/2021"/>
        <s v="14/10/2023"/>
        <s v="01/07/2024"/>
        <s v="31/10/2021"/>
        <s v="07/10/2023"/>
        <s v="12/05/2025"/>
        <s v="07/10/2020"/>
        <s v="07/08/2021"/>
        <s v="30/10/2023"/>
        <s v="01/08/2024"/>
        <s v="07/12/2024"/>
        <s v="19/07/2020"/>
        <s v="28/05/2020"/>
        <s v="01/12/2020"/>
        <s v="18/03/2022"/>
        <s v="29/01/2020"/>
        <s v="27/03/2022"/>
        <s v="07/06/2024"/>
        <s v="07/02/2020"/>
        <s v="22/01/2022"/>
        <s v="19/09/2024"/>
        <s v="14/12/2025"/>
        <s v="06/12/2022"/>
        <s v="31/07/2020"/>
        <s v="29/08/2021"/>
        <s v="29/07/2022"/>
        <s v="06/11/2024"/>
        <s v="29/02/2020"/>
        <s v="25/12/2025"/>
        <s v="18/10/2021"/>
        <s v="15/08/2022"/>
        <s v="11/04/2024"/>
        <s v="21/07/2022"/>
        <s v="21/10/2024"/>
        <s v="14/09/2022"/>
        <s v="18/08/2023"/>
        <s v="04/01/2022"/>
        <s v="24/08/2023"/>
        <s v="05/11/2022"/>
        <s v="20/10/2020"/>
        <s v="23/09/2024"/>
        <s v="12/11/2020"/>
        <s v="10/05/2020"/>
        <s v="20/03/2025"/>
        <s v="11/06/2022"/>
        <s v="20/09/2024"/>
        <s v="03/07/2021"/>
        <s v="17/03/2021"/>
        <s v="27/08/2021"/>
        <s v="23/12/2020"/>
        <s v="11/11/2021"/>
        <s v="14/03/2023"/>
        <s v="18/02/2020"/>
        <s v="08/02/2021"/>
        <s v="27/04/2023"/>
        <s v="12/06/2021"/>
        <s v="06/03/2023"/>
        <s v="30/10/2022"/>
        <s v="19/05/2021"/>
        <s v="08/10/2024"/>
        <s v="27/01/2020"/>
        <s v="16/12/2022"/>
        <s v="02/04/2025"/>
        <s v="23/12/2025"/>
        <s v="07/04/2025"/>
        <s v="03/11/2024"/>
        <s v="15/01/2021"/>
        <s v="19/01/2022"/>
        <s v="04/03/2022"/>
        <s v="12/03/2025"/>
        <s v="11/10/2020"/>
        <s v="16/01/2024"/>
        <s v="14/12/2023"/>
        <s v="08/12/2022"/>
        <s v="27/05/2021"/>
        <s v="28/01/2023"/>
        <s v="17/04/2024"/>
        <s v="02/02/2024"/>
        <s v="19/04/2021"/>
        <s v="23/09/2021"/>
        <s v="14/02/2023"/>
        <s v="10/05/2022"/>
        <s v="22/05/2020"/>
        <s v="15/08/2021"/>
        <s v="28/07/2024"/>
        <s v="28/02/2023"/>
        <s v="11/08/2021"/>
        <s v="18/03/2020"/>
        <s v="06/06/2024"/>
        <s v="22/12/2023"/>
        <s v="26/07/2024"/>
        <s v="16/05/2024"/>
        <s v="09/07/2021"/>
        <s v="28/10/2024"/>
        <s v="12/08/2025"/>
        <s v="09/08/2024"/>
        <s v="25/04/2022"/>
        <s v="21/06/2024"/>
        <s v="17/06/2025"/>
        <s v="12/01/2023"/>
        <s v="29/12/2021"/>
        <s v="14/03/2021"/>
        <s v="03/02/2021"/>
        <s v="15/03/2023"/>
        <s v="19/01/2020"/>
        <s v="24/05/2022"/>
        <s v="05/09/2024"/>
        <s v="20/01/2020"/>
        <s v="05/09/2025"/>
        <s v="17/03/2024"/>
        <s v="08/04/2021"/>
        <s v="29/07/2021"/>
        <s v="05/04/2021"/>
        <s v="26/04/2020"/>
        <s v="11/09/2025"/>
        <s v="22/09/2025"/>
        <s v="01/02/2025"/>
        <s v="07/03/2024"/>
        <s v="18/02/2024"/>
        <s v="27/03/2020"/>
        <s v="06/05/2024"/>
        <s v="05/01/2021"/>
        <s v="21/08/2025"/>
        <s v="09/04/2024"/>
        <s v="16/06/2022"/>
        <s v="07/02/2024"/>
        <s v="25/11/2025"/>
        <s v="16/08/2022"/>
        <s v="05/10/2025"/>
        <s v="27/12/2024"/>
        <s v="18/11/2024"/>
        <s v="19/09/2020"/>
        <s v="26/09/2021"/>
        <s v="04/09/2025"/>
        <s v="12/02/2025"/>
        <s v="03/09/2023"/>
        <s v="13/05/2021"/>
        <s v="25/04/2023"/>
        <s v="15/09/2022"/>
        <s v="21/02/2022"/>
        <s v="17/07/2023"/>
        <s v="22/04/2025"/>
        <s v="15/03/2021"/>
        <s v="29/03/2023"/>
        <s v="25/08/2023"/>
        <s v="31/05/2020"/>
        <s v="22/07/2022"/>
        <s v="08/10/2021"/>
        <s v="07/04/2024"/>
        <s v="20/02/2020"/>
        <s v="03/04/2020"/>
        <s v="21/01/2021"/>
        <s v="12/03/2021"/>
        <s v="30/06/2023"/>
        <s v="13/12/2023"/>
        <s v="26/06/2024"/>
        <s v="13/04/2021"/>
        <s v="29/03/2021"/>
        <s v="21/04/2024"/>
        <s v="15/06/2020"/>
        <s v="23/09/2022"/>
        <s v="10/07/2022"/>
        <s v="07/07/2020"/>
        <s v="20/05/2022"/>
        <s v="11/01/2025"/>
        <s v="22/07/2021"/>
        <s v="22/12/2021"/>
        <s v="22/08/2021"/>
        <s v="05/05/2025"/>
        <s v="14/09/2023"/>
        <s v="03/10/2024"/>
        <s v="10/02/2025"/>
        <s v="24/09/2024"/>
        <s v="08/03/2022"/>
        <s v="04/04/2024"/>
        <s v="29/05/2023"/>
        <s v="09/12/2020"/>
        <s v="26/12/2020"/>
        <s v="14/01/2020"/>
        <s v="02/08/2023"/>
        <s v="15/07/2025"/>
        <s v="20/08/2023"/>
        <s v="01/03/2020"/>
        <s v="02/03/2025"/>
        <s v="30/09/2020"/>
        <s v="21/02/2021"/>
        <s v="21/10/2025"/>
        <s v="04/04/2020"/>
        <s v="19/08/2021"/>
        <s v="19/09/2022"/>
        <s v="27/07/2025"/>
        <s v="10/07/2021"/>
        <s v="27/10/2022"/>
        <s v="18/04/2023"/>
        <s v="14/06/2025"/>
        <s v="29/06/2023"/>
        <s v="16/02/2024"/>
        <s v="31/08/2023"/>
        <s v="11/12/2021"/>
        <s v="26/12/2024"/>
        <s v="15/11/2020"/>
        <s v="02/07/2024"/>
        <s v="30/04/2021"/>
        <s v="21/12/2023"/>
        <s v="19/05/2023"/>
        <s v="20/04/2020"/>
        <s v="18/03/2021"/>
        <s v="25/12/2020"/>
        <s v="27/10/2024"/>
        <s v="13/08/2021"/>
        <s v="18/04/2024"/>
        <s v="07/01/2024"/>
        <s v="31/05/2025"/>
        <s v="12/11/2024"/>
        <s v="31/12/2024"/>
        <s v="10/01/2024"/>
        <s v="14/05/2024"/>
        <s v="19/10/2025"/>
        <s v="12/04/2024"/>
        <s v="18/10/2020"/>
        <s v="29/11/2020"/>
        <s v="29/11/2022"/>
        <s v="27/06/2025"/>
        <s v="14/11/2020"/>
        <s v="19/08/2020"/>
        <s v="19/06/2021"/>
        <s v="05/04/2022"/>
        <s v="30/05/2025"/>
        <s v="25/01/2021"/>
        <s v="10/03/2025"/>
        <s v="02/07/2025"/>
        <s v="01/10/2022"/>
        <s v="07/12/2021"/>
        <s v="20/08/2025"/>
        <s v="27/12/2021"/>
        <s v="24/04/2021"/>
        <s v="16/04/2025"/>
        <s v="14/05/2021"/>
        <s v="27/12/2025"/>
        <s v="27/09/2023"/>
        <s v="06/01/2023"/>
        <s v="28/01/2024"/>
        <s v="25/11/2020"/>
        <s v="12/07/2021"/>
        <s v="02/03/2020"/>
        <s v="15/07/2024"/>
        <s v="16/08/2025"/>
        <s v="17/01/2020"/>
        <s v="01/05/2020"/>
        <s v="15/05/2023"/>
        <s v="27/05/2024"/>
        <s v="08/07/2020"/>
        <s v="17/01/2021"/>
        <s v="28/05/2021"/>
        <s v="06/01/2024"/>
        <s v="12/01/2020"/>
        <s v="04/01/2023"/>
        <s v="06/10/2025"/>
        <s v="21/12/2020"/>
        <s v="16/10/2022"/>
        <s v="11/02/2020"/>
        <s v="08/03/2025"/>
        <s v="20/05/2024"/>
        <s v="03/06/2020"/>
        <s v="04/07/2020"/>
        <s v="30/06/2020"/>
        <s v="27/04/2020"/>
        <s v="10/12/2024"/>
        <s v="09/01/2020"/>
        <s v="22/04/2020"/>
        <s v="15/04/2023"/>
        <s v="23/10/2021"/>
        <s v="10/08/2025"/>
        <s v="15/06/2024"/>
        <s v="04/05/2025"/>
        <s v="23/12/2021"/>
        <s v="07/09/2020"/>
        <s v="06/12/2021"/>
        <s v="05/10/2024"/>
        <s v="27/11/2024"/>
        <s v="26/01/2020"/>
        <s v="02/06/2025"/>
        <s v="20/11/2020"/>
        <s v="18/09/2021"/>
        <s v="02/10/2025"/>
        <s v="31/01/2025"/>
        <s v="09/10/2023"/>
        <s v="01/09/2020"/>
        <s v="27/02/2025"/>
        <s v="24/04/2023"/>
        <s v="02/10/2022"/>
        <s v="23/02/2025"/>
        <s v="01/02/2021"/>
        <s v="24/12/2021"/>
        <s v="20/11/2024"/>
        <s v="09/08/2021"/>
        <s v="25/06/2025"/>
        <s v="16/12/2020"/>
        <s v="06/02/2022"/>
        <s v="03/04/2023"/>
        <s v="31/01/2021"/>
        <s v="23/05/2025"/>
        <s v="04/09/2021"/>
        <s v="17/01/2022"/>
        <s v="10/03/2023"/>
        <s v="15/07/2020"/>
        <s v="09/07/2022"/>
        <s v="04/04/2023"/>
        <s v="09/12/2023"/>
        <s v="29/01/2023"/>
        <s v="03/01/2021"/>
        <s v="27/04/2021"/>
        <s v="29/11/2024"/>
        <s v="26/03/2022"/>
        <s v="26/11/2025"/>
        <s v="13/10/2025"/>
        <s v="03/01/2023"/>
        <s v="19/10/2020"/>
        <s v="15/03/2024"/>
        <s v="30/06/2022"/>
        <s v="31/03/2023"/>
        <s v="11/04/2021"/>
        <s v="15/07/2022"/>
        <s v="04/05/2022"/>
        <s v="24/02/2023"/>
        <s v="28/04/2024"/>
        <s v="17/01/2024"/>
        <s v="21/04/2022"/>
        <s v="26/07/2025"/>
        <s v="07/03/2023"/>
        <s v="26/11/2021"/>
        <s v="13/10/2021"/>
        <s v="14/07/2020"/>
        <s v="24/01/2020"/>
        <s v="17/03/2025"/>
        <s v="23/08/2025"/>
        <s v="09/06/2023"/>
        <s v="04/10/2021"/>
        <s v="17/10/2025"/>
        <s v="27/07/2021"/>
        <s v="15/05/2024"/>
        <s v="12/02/2020"/>
        <s v="28/07/2022"/>
        <s v="13/01/2025"/>
        <s v="20/06/2024"/>
        <s v="04/08/2022"/>
        <s v="25/12/2024"/>
        <s v="05/04/2020"/>
        <s v="11/02/2025"/>
        <s v="20/08/2021"/>
        <s v="20/06/2022"/>
        <s v="10/09/2023"/>
        <s v="28/11/2025"/>
        <s v="09/12/2022"/>
        <s v="28/08/2021"/>
        <s v="16/07/2023"/>
        <s v="04/10/2023"/>
        <s v="09/11/2021"/>
        <s v="04/07/2022"/>
        <s v="20/08/2020"/>
        <s v="31/12/2023"/>
        <s v="17/08/2023"/>
        <s v="14/04/2020"/>
        <s v="20/01/2024"/>
        <s v="27/08/2025"/>
        <s v="22/06/2020"/>
        <s v="29/11/2025"/>
        <s v="01/01/2025"/>
        <s v="11/01/2024"/>
        <s v="21/05/2020"/>
        <s v="30/01/2020"/>
        <s v="06/01/2021"/>
        <s v="04/05/2023"/>
        <s v="04/07/2024"/>
        <s v="18/01/2021"/>
        <s v="12/10/2025"/>
        <s v="09/11/2024"/>
        <s v="06/01/2022"/>
        <s v="28/07/2025"/>
        <s v="17/01/2025"/>
        <s v="03/03/2022"/>
        <s v="23/06/2020"/>
        <s v="24/03/2025"/>
        <s v="03/01/2025"/>
        <s v="01/12/2025"/>
        <s v="08/08/2020"/>
        <s v="10/12/2022"/>
        <s v="10/04/2020"/>
        <s v="26/06/2022"/>
        <s v="04/09/2023"/>
        <s v="06/10/2021"/>
        <s v="02/05/2022"/>
        <s v="16/05/2023"/>
        <s v="13/07/2023"/>
        <s v="20/01/2021"/>
        <s v="11/03/2025"/>
        <s v="13/06/2022"/>
        <s v="29/09/2024"/>
        <s v="03/10/2020"/>
        <s v="14/10/2021"/>
        <s v="19/02/2020"/>
        <s v="31/07/2021"/>
        <s v="26/05/2023"/>
        <s v="22/06/2023"/>
        <s v="08/01/2020"/>
        <s v="22/02/2023"/>
        <s v="22/07/2023"/>
        <s v="14/05/2020"/>
        <s v="24/08/2025"/>
        <s v="08/02/2025"/>
        <s v="16/10/2024"/>
        <s v="04/10/2022"/>
        <s v="22/07/2024"/>
        <s v="05/08/2020"/>
        <s v="11/07/2025"/>
        <s v="02/01/2025"/>
        <s v="19/01/2021"/>
        <s v="13/04/2022"/>
        <s v="02/01/2022"/>
        <s v="17/07/2025"/>
        <s v="11/08/2023"/>
        <s v="19/03/2022"/>
        <s v="17/05/2020"/>
        <s v="19/07/2024"/>
        <s v="22/02/2022"/>
        <s v="10/04/2025"/>
        <s v="27/08/2024"/>
        <s v="13/03/2022"/>
        <s v="05/05/2023"/>
        <s v="08/03/2024"/>
        <s v="18/06/2021"/>
        <s v="29/04/2022"/>
        <s v="26/03/2021"/>
        <s v="25/05/2022"/>
        <s v="07/03/2025"/>
        <s v="04/09/2020"/>
        <s v="04/06/2024"/>
        <s v="25/10/2020"/>
        <s v="08/07/2025"/>
        <s v="16/12/2021"/>
        <s v="03/11/2021"/>
        <s v="06/06/2022"/>
        <s v="24/01/2024"/>
        <s v="04/03/2023"/>
        <s v="21/04/2025"/>
        <s v="06/11/2025"/>
        <s v="18/11/2020"/>
        <s v="22/06/2022"/>
        <s v="13/01/2024"/>
        <s v="23/05/2021"/>
        <s v="10/03/2022"/>
        <s v="16/05/2021"/>
        <s v="01/09/2023"/>
        <s v="02/01/2024"/>
        <s v="26/04/2021"/>
        <s v="02/11/2020"/>
        <s v="21/01/2020"/>
        <s v="15/08/2020"/>
        <s v="08/05/2023"/>
        <s v="05/01/2025"/>
        <s v="02/02/2022"/>
        <s v="09/04/2021"/>
        <s v="02/11/2021"/>
        <s v="09/05/2024"/>
        <s v="03/03/2020"/>
        <s v="22/02/2025"/>
        <s v="09/02/2022"/>
        <s v="25/08/2021"/>
        <s v="12/07/2025"/>
        <s v="14/12/2021"/>
        <s v="08/07/2023"/>
        <s v="12/06/2022"/>
        <s v="24/01/2025"/>
        <s v="02/06/2024"/>
        <s v="31/01/2024"/>
        <s v="28/11/2024"/>
        <s v="13/02/2021"/>
        <s v="24/11/2021"/>
        <s v="23/09/2025"/>
        <s v="06/04/2020"/>
        <s v="04/07/2025"/>
        <s v="10/11/2023"/>
        <s v="21/03/2020"/>
        <s v="30/11/2025"/>
        <s v="26/05/2024"/>
        <s v="24/10/2025"/>
        <s v="15/09/2020"/>
        <s v="22/05/2025"/>
        <s v="22/06/2025"/>
        <s v="21/01/2022"/>
        <s v="20/06/2020"/>
        <s v="25/08/2020"/>
        <s v="25/04/2020"/>
        <s v="17/12/2025"/>
        <s v="25/09/2024"/>
        <s v="24/06/2020"/>
        <s v="11/11/2020"/>
        <s v="23/08/2021"/>
        <s v="15/01/2023"/>
        <s v="15/05/2025"/>
        <s v="30/04/2020"/>
        <s v="05/11/2025"/>
        <s v="27/02/2024"/>
        <s v="08/02/2020"/>
        <s v="04/12/2025"/>
        <s v="23/11/2022"/>
        <s v="11/12/2025"/>
        <s v="11/05/2023"/>
        <s v="05/07/2021"/>
        <s v="18/12/2021"/>
        <s v="31/07/2024"/>
        <s v="13/10/2022"/>
        <s v="04/05/2020"/>
        <s v="31/05/2022"/>
        <s v="03/01/2024"/>
        <s v="20/04/2021"/>
        <s v="01/04/2023"/>
        <s v="06/09/2020"/>
        <s v="16/04/2023"/>
        <s v="12/04/2025"/>
        <s v="02/05/2021"/>
        <s v="11/05/2020"/>
        <s v="06/03/2025"/>
        <s v="14/09/2020"/>
        <s v="02/04/2020"/>
        <s v="23/07/2024"/>
        <s v="17/08/2021"/>
        <s v="23/07/2021"/>
        <s v="12/09/2020"/>
        <s v="27/07/2024"/>
        <s v="21/09/2024"/>
        <s v="20/12/2020"/>
        <s v="11/12/2020"/>
        <s v="11/04/2020"/>
        <s v="11/08/2020"/>
        <s v="08/07/2021"/>
        <s v="07/06/2020"/>
        <s v="26/02/2023"/>
        <s v="26/04/2023"/>
        <s v="01/11/2025"/>
        <s v="19/08/2023"/>
        <s v="13/09/2025"/>
        <s v="15/05/2022"/>
      </sharedItems>
    </cacheField>
    <cacheField name="Product_Name" numFmtId="0">
      <sharedItems count="10">
        <s v="Monitor"/>
        <s v="Printer"/>
        <s v="Camera"/>
        <s v="Keyboard"/>
        <s v="Laptop"/>
        <s v="Tablet"/>
        <s v="Headphones"/>
        <s v="Mouse"/>
        <s v="Smartwatch"/>
        <s v="Smartphone"/>
      </sharedItems>
    </cacheField>
    <cacheField name="Country" numFmtId="0">
      <sharedItems count="10">
        <s v="Australia"/>
        <s v="France"/>
        <s v="Usa"/>
        <s v="Brazil"/>
        <s v="Japan"/>
        <s v="Uk"/>
        <s v="China"/>
        <s v="Germany"/>
        <s v="Canada"/>
        <s v="India"/>
      </sharedItems>
    </cacheField>
    <cacheField name="Category" numFmtId="0">
      <sharedItems count="5">
        <s v="Office Supplies"/>
        <s v="Computers"/>
        <s v="Wearables"/>
        <s v="Accessories"/>
        <s v="Electronics"/>
      </sharedItems>
    </cacheField>
    <cacheField name="Brand" numFmtId="0">
      <sharedItems count="10">
        <s v="Samsung"/>
        <s v="Logitech"/>
        <s v="Dell"/>
        <s v="Hp"/>
        <s v="Asus"/>
        <s v="Lenovo"/>
        <s v="Apple"/>
        <s v="Sony"/>
        <s v="Canon"/>
        <s v="Microsoft"/>
      </sharedItems>
    </cacheField>
    <cacheField name="Supplier_ID" numFmtId="0">
      <sharedItems containsSemiMixedTypes="0" containsString="0" containsNumber="1" containsInteger="1" minValue="1001" maxValue="1100" count="100">
        <n v="1056"/>
        <n v="1082"/>
        <n v="1034"/>
        <n v="1077"/>
        <n v="1091"/>
        <n v="1070"/>
        <n v="1004"/>
        <n v="1013"/>
        <n v="1016"/>
        <n v="1086"/>
        <n v="1054"/>
        <n v="1067"/>
        <n v="1039"/>
        <n v="1001"/>
        <n v="1030"/>
        <n v="1061"/>
        <n v="1033"/>
        <n v="1026"/>
        <n v="1037"/>
        <n v="1063"/>
        <n v="1042"/>
        <n v="1075"/>
        <n v="1096"/>
        <n v="1043"/>
        <n v="1041"/>
        <n v="1020"/>
        <n v="1069"/>
        <n v="1076"/>
        <n v="1029"/>
        <n v="1068"/>
        <n v="1092"/>
        <n v="1038"/>
        <n v="1052"/>
        <n v="1081"/>
        <n v="1012"/>
        <n v="1018"/>
        <n v="1071"/>
        <n v="1008"/>
        <n v="1058"/>
        <n v="1028"/>
        <n v="1057"/>
        <n v="1084"/>
        <n v="1053"/>
        <n v="1011"/>
        <n v="1083"/>
        <n v="1003"/>
        <n v="1055"/>
        <n v="1014"/>
        <n v="1065"/>
        <n v="1100"/>
        <n v="1021"/>
        <n v="1050"/>
        <n v="1079"/>
        <n v="1074"/>
        <n v="1072"/>
        <n v="1023"/>
        <n v="1088"/>
        <n v="1073"/>
        <n v="1047"/>
        <n v="1010"/>
        <n v="1015"/>
        <n v="1044"/>
        <n v="1085"/>
        <n v="1007"/>
        <n v="1080"/>
        <n v="1035"/>
        <n v="1022"/>
        <n v="1046"/>
        <n v="1032"/>
        <n v="1048"/>
        <n v="1089"/>
        <n v="1062"/>
        <n v="1024"/>
        <n v="1060"/>
        <n v="1040"/>
        <n v="1036"/>
        <n v="1097"/>
        <n v="1099"/>
        <n v="1005"/>
        <n v="1098"/>
        <n v="1049"/>
        <n v="1090"/>
        <n v="1066"/>
        <n v="1078"/>
        <n v="1009"/>
        <n v="1019"/>
        <n v="1002"/>
        <n v="1006"/>
        <n v="1095"/>
        <n v="1031"/>
        <n v="1045"/>
        <n v="1059"/>
        <n v="1064"/>
        <n v="1025"/>
        <n v="1051"/>
        <n v="1093"/>
        <n v="1087"/>
        <n v="1017"/>
        <n v="1027"/>
        <n v="1094"/>
      </sharedItems>
    </cacheField>
    <cacheField name="Market_Price" numFmtId="0">
      <sharedItems containsSemiMixedTypes="0" containsString="0" containsNumber="1" minValue="50.65" maxValue="1999.36"/>
    </cacheField>
    <cacheField name="Selling_Price" numFmtId="0">
      <sharedItems containsSemiMixedTypes="0" containsString="0" containsNumber="1" minValue="59.02" maxValue="3987.56"/>
    </cacheField>
    <cacheField name="Quantity" numFmtId="0">
      <sharedItems containsSemiMixedTypes="0" containsString="0" containsNumber="1" containsInteger="1" minValue="1" maxValue="500"/>
    </cacheField>
    <cacheField name="Profit_Per_Quantity" numFmtId="0">
      <sharedItems containsSemiMixedTypes="0" containsString="0" containsNumber="1" minValue="5.4400000000000048" maxValue="1989.62"/>
    </cacheField>
    <cacheField name="Total_Revenue" numFmtId="0">
      <sharedItems containsSemiMixedTypes="0" containsString="0" containsNumber="1" minValue="141.34" maxValue="1833983.56"/>
    </cacheField>
    <cacheField name="Total_Profit" numFmtId="0">
      <sharedItems containsSemiMixedTypes="0" containsString="0" containsNumber="1" minValue="16.86" maxValue="895349.5"/>
    </cacheField>
    <cacheField name="Status" numFmtId="0">
      <sharedItems count="4">
        <s v="Cancelled"/>
        <s v="Delivered"/>
        <s v="Ongoing"/>
        <s v="No Data Entered"/>
      </sharedItems>
    </cacheField>
  </cacheFields>
  <extLst>
    <ext xmlns:x14="http://schemas.microsoft.com/office/spreadsheetml/2009/9/main" uri="{725AE2AE-9491-48be-B2B4-4EB974FC3084}">
      <x14:pivotCacheDefinition pivotCacheId="1914836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87">
  <r>
    <s v="PRO1002"/>
    <x v="0"/>
    <x v="0"/>
    <x v="0"/>
    <x v="0"/>
    <x v="0"/>
    <x v="0"/>
    <x v="0"/>
    <n v="1105.25"/>
    <n v="1375.29"/>
    <n v="348"/>
    <n v="270.03999999999996"/>
    <n v="478600.92"/>
    <n v="93973.919999999984"/>
    <x v="0"/>
  </r>
  <r>
    <s v="PRO1004"/>
    <x v="1"/>
    <x v="1"/>
    <x v="1"/>
    <x v="0"/>
    <x v="1"/>
    <x v="1"/>
    <x v="1"/>
    <n v="1535.26"/>
    <n v="2607.9899999999998"/>
    <n v="417"/>
    <n v="1072.7299999999998"/>
    <n v="1087531.8299999998"/>
    <n v="447328.40999999992"/>
    <x v="1"/>
  </r>
  <r>
    <s v="PRO1006"/>
    <x v="2"/>
    <x v="2"/>
    <x v="2"/>
    <x v="1"/>
    <x v="1"/>
    <x v="2"/>
    <x v="2"/>
    <n v="253.98"/>
    <n v="358.75"/>
    <n v="313"/>
    <n v="104.77000000000001"/>
    <n v="112288.75"/>
    <n v="32793.01"/>
    <x v="1"/>
  </r>
  <r>
    <s v="PRO1007"/>
    <x v="3"/>
    <x v="3"/>
    <x v="1"/>
    <x v="2"/>
    <x v="2"/>
    <x v="3"/>
    <x v="3"/>
    <n v="1704.98"/>
    <n v="3400.45"/>
    <n v="275"/>
    <n v="1695.4699999999998"/>
    <n v="935123.75"/>
    <n v="466254.24999999994"/>
    <x v="0"/>
  </r>
  <r>
    <s v="PRO1008"/>
    <x v="4"/>
    <x v="4"/>
    <x v="3"/>
    <x v="3"/>
    <x v="3"/>
    <x v="4"/>
    <x v="4"/>
    <n v="189.05"/>
    <n v="333.44"/>
    <n v="339"/>
    <n v="144.38999999999999"/>
    <n v="113036.16"/>
    <n v="48948.209999999992"/>
    <x v="1"/>
  </r>
  <r>
    <s v="PRO1009"/>
    <x v="5"/>
    <x v="5"/>
    <x v="4"/>
    <x v="1"/>
    <x v="3"/>
    <x v="3"/>
    <x v="5"/>
    <n v="194.22"/>
    <n v="357.94"/>
    <n v="195"/>
    <n v="163.72"/>
    <n v="69798.3"/>
    <n v="31925.4"/>
    <x v="0"/>
  </r>
  <r>
    <s v="PRO1011"/>
    <x v="6"/>
    <x v="6"/>
    <x v="5"/>
    <x v="1"/>
    <x v="1"/>
    <x v="5"/>
    <x v="6"/>
    <n v="1211.1400000000001"/>
    <n v="1690.66"/>
    <n v="316"/>
    <n v="479.52"/>
    <n v="534248.56000000006"/>
    <n v="151528.32000000001"/>
    <x v="1"/>
  </r>
  <r>
    <s v="PRO1012"/>
    <x v="7"/>
    <x v="7"/>
    <x v="0"/>
    <x v="4"/>
    <x v="3"/>
    <x v="6"/>
    <x v="7"/>
    <n v="622"/>
    <n v="1122.29"/>
    <n v="278"/>
    <n v="500.28999999999996"/>
    <n v="311996.62"/>
    <n v="139080.62"/>
    <x v="0"/>
  </r>
  <r>
    <s v="PRO1014"/>
    <x v="8"/>
    <x v="8"/>
    <x v="5"/>
    <x v="5"/>
    <x v="0"/>
    <x v="5"/>
    <x v="8"/>
    <n v="1795.08"/>
    <n v="2921.05"/>
    <n v="286"/>
    <n v="1125.9700000000003"/>
    <n v="835420.3"/>
    <n v="322027.4200000001"/>
    <x v="0"/>
  </r>
  <r>
    <s v="PRO1015"/>
    <x v="9"/>
    <x v="9"/>
    <x v="3"/>
    <x v="6"/>
    <x v="2"/>
    <x v="7"/>
    <x v="9"/>
    <n v="72.83"/>
    <n v="127.15"/>
    <n v="194"/>
    <n v="54.320000000000007"/>
    <n v="24667.100000000002"/>
    <n v="10538.080000000002"/>
    <x v="2"/>
  </r>
  <r>
    <s v="PRO1018"/>
    <x v="10"/>
    <x v="10"/>
    <x v="0"/>
    <x v="5"/>
    <x v="3"/>
    <x v="0"/>
    <x v="10"/>
    <n v="332.28"/>
    <n v="413.55"/>
    <n v="436"/>
    <n v="81.270000000000039"/>
    <n v="180307.80000000002"/>
    <n v="35433.720000000016"/>
    <x v="0"/>
  </r>
  <r>
    <s v="PRO1021"/>
    <x v="11"/>
    <x v="11"/>
    <x v="6"/>
    <x v="1"/>
    <x v="1"/>
    <x v="6"/>
    <x v="11"/>
    <n v="1854.33"/>
    <n v="2596.41"/>
    <n v="483"/>
    <n v="742.07999999999993"/>
    <n v="1254066.03"/>
    <n v="358424.63999999996"/>
    <x v="2"/>
  </r>
  <r>
    <s v="PRO1022"/>
    <x v="12"/>
    <x v="12"/>
    <x v="1"/>
    <x v="7"/>
    <x v="4"/>
    <x v="1"/>
    <x v="12"/>
    <n v="1555.38"/>
    <n v="1739.94"/>
    <n v="154"/>
    <n v="184.55999999999995"/>
    <n v="267950.76"/>
    <n v="28422.239999999991"/>
    <x v="2"/>
  </r>
  <r>
    <s v="PRO1031"/>
    <x v="13"/>
    <x v="13"/>
    <x v="4"/>
    <x v="0"/>
    <x v="2"/>
    <x v="7"/>
    <x v="13"/>
    <n v="1046.45"/>
    <n v="1825.15"/>
    <n v="478"/>
    <n v="778.7"/>
    <n v="872421.70000000007"/>
    <n v="372218.60000000003"/>
    <x v="2"/>
  </r>
  <r>
    <s v="PRO1039"/>
    <x v="14"/>
    <x v="14"/>
    <x v="2"/>
    <x v="1"/>
    <x v="2"/>
    <x v="5"/>
    <x v="14"/>
    <n v="1896.62"/>
    <n v="2588.1799999999998"/>
    <n v="112"/>
    <n v="691.56"/>
    <n v="289876.15999999997"/>
    <n v="77454.720000000001"/>
    <x v="1"/>
  </r>
  <r>
    <s v="PRO1042"/>
    <x v="15"/>
    <x v="15"/>
    <x v="3"/>
    <x v="7"/>
    <x v="3"/>
    <x v="8"/>
    <x v="15"/>
    <n v="1713.33"/>
    <n v="1981.84"/>
    <n v="483"/>
    <n v="268.51"/>
    <n v="957228.72"/>
    <n v="129690.33"/>
    <x v="2"/>
  </r>
  <r>
    <s v="PRO1045"/>
    <x v="16"/>
    <x v="16"/>
    <x v="4"/>
    <x v="2"/>
    <x v="3"/>
    <x v="8"/>
    <x v="16"/>
    <n v="850.45"/>
    <n v="963.91"/>
    <n v="86"/>
    <n v="113.45999999999992"/>
    <n v="82896.259999999995"/>
    <n v="9757.559999999994"/>
    <x v="2"/>
  </r>
  <r>
    <s v="PRO1046"/>
    <x v="17"/>
    <x v="17"/>
    <x v="0"/>
    <x v="5"/>
    <x v="2"/>
    <x v="9"/>
    <x v="17"/>
    <n v="770.31"/>
    <n v="1103.79"/>
    <n v="218"/>
    <n v="333.48"/>
    <n v="240626.22"/>
    <n v="72698.64"/>
    <x v="3"/>
  </r>
  <r>
    <s v="PRO1047"/>
    <x v="18"/>
    <x v="18"/>
    <x v="3"/>
    <x v="1"/>
    <x v="1"/>
    <x v="8"/>
    <x v="9"/>
    <n v="330.46"/>
    <n v="602.33000000000004"/>
    <n v="108"/>
    <n v="271.87000000000006"/>
    <n v="65051.640000000007"/>
    <n v="29361.960000000006"/>
    <x v="1"/>
  </r>
  <r>
    <s v="PRO1048"/>
    <x v="19"/>
    <x v="19"/>
    <x v="7"/>
    <x v="1"/>
    <x v="4"/>
    <x v="7"/>
    <x v="18"/>
    <n v="1291.73"/>
    <n v="1995.16"/>
    <n v="211"/>
    <n v="703.43000000000006"/>
    <n v="420978.76"/>
    <n v="148423.73000000001"/>
    <x v="0"/>
  </r>
  <r>
    <s v="PRO1051"/>
    <x v="20"/>
    <x v="20"/>
    <x v="2"/>
    <x v="8"/>
    <x v="2"/>
    <x v="0"/>
    <x v="19"/>
    <n v="676.7"/>
    <n v="1241.45"/>
    <n v="392"/>
    <n v="564.75"/>
    <n v="486648.4"/>
    <n v="221382"/>
    <x v="0"/>
  </r>
  <r>
    <s v="PRO1052"/>
    <x v="21"/>
    <x v="21"/>
    <x v="0"/>
    <x v="9"/>
    <x v="4"/>
    <x v="5"/>
    <x v="20"/>
    <n v="1804.23"/>
    <n v="2096.34"/>
    <n v="110"/>
    <n v="292.11000000000013"/>
    <n v="230597.40000000002"/>
    <n v="32132.100000000013"/>
    <x v="1"/>
  </r>
  <r>
    <s v="PRO1053"/>
    <x v="22"/>
    <x v="22"/>
    <x v="4"/>
    <x v="9"/>
    <x v="4"/>
    <x v="6"/>
    <x v="21"/>
    <n v="813.15"/>
    <n v="1157.18"/>
    <n v="141"/>
    <n v="344.03000000000009"/>
    <n v="163162.38"/>
    <n v="48508.23000000001"/>
    <x v="0"/>
  </r>
  <r>
    <s v="PRO1054"/>
    <x v="23"/>
    <x v="23"/>
    <x v="7"/>
    <x v="5"/>
    <x v="3"/>
    <x v="5"/>
    <x v="20"/>
    <n v="189.55"/>
    <n v="250.8"/>
    <n v="22"/>
    <n v="61.25"/>
    <n v="5517.6"/>
    <n v="1347.5"/>
    <x v="0"/>
  </r>
  <r>
    <s v="PRO1057"/>
    <x v="24"/>
    <x v="24"/>
    <x v="4"/>
    <x v="8"/>
    <x v="3"/>
    <x v="4"/>
    <x v="22"/>
    <n v="524.41"/>
    <n v="804.3"/>
    <n v="136"/>
    <n v="279.89"/>
    <n v="109384.79999999999"/>
    <n v="38065.040000000001"/>
    <x v="2"/>
  </r>
  <r>
    <s v="PRO1059"/>
    <x v="25"/>
    <x v="25"/>
    <x v="7"/>
    <x v="5"/>
    <x v="3"/>
    <x v="5"/>
    <x v="23"/>
    <n v="1776.43"/>
    <n v="2301.5700000000002"/>
    <n v="205"/>
    <n v="525.1400000000001"/>
    <n v="471821.85000000003"/>
    <n v="107653.70000000003"/>
    <x v="1"/>
  </r>
  <r>
    <s v="PRO1060"/>
    <x v="26"/>
    <x v="26"/>
    <x v="1"/>
    <x v="5"/>
    <x v="1"/>
    <x v="6"/>
    <x v="24"/>
    <n v="474.05"/>
    <n v="727.99"/>
    <n v="111"/>
    <n v="253.94"/>
    <n v="80806.89"/>
    <n v="28187.34"/>
    <x v="1"/>
  </r>
  <r>
    <s v="PRO1061"/>
    <x v="27"/>
    <x v="27"/>
    <x v="8"/>
    <x v="4"/>
    <x v="2"/>
    <x v="2"/>
    <x v="25"/>
    <n v="1335.15"/>
    <n v="2641.37"/>
    <n v="319"/>
    <n v="1306.2199999999998"/>
    <n v="842597.02999999991"/>
    <n v="416684.17999999993"/>
    <x v="2"/>
  </r>
  <r>
    <s v="PRO1064"/>
    <x v="28"/>
    <x v="28"/>
    <x v="9"/>
    <x v="2"/>
    <x v="2"/>
    <x v="4"/>
    <x v="26"/>
    <n v="247.43"/>
    <n v="331.24"/>
    <n v="493"/>
    <n v="83.81"/>
    <n v="163301.32"/>
    <n v="41318.33"/>
    <x v="1"/>
  </r>
  <r>
    <s v="PRO1065"/>
    <x v="29"/>
    <x v="29"/>
    <x v="8"/>
    <x v="0"/>
    <x v="3"/>
    <x v="2"/>
    <x v="27"/>
    <n v="1283.69"/>
    <n v="2239"/>
    <n v="185"/>
    <n v="955.31"/>
    <n v="414215"/>
    <n v="176732.34999999998"/>
    <x v="1"/>
  </r>
  <r>
    <s v="PRO1066"/>
    <x v="30"/>
    <x v="30"/>
    <x v="7"/>
    <x v="7"/>
    <x v="3"/>
    <x v="6"/>
    <x v="28"/>
    <n v="1881"/>
    <n v="2897.22"/>
    <n v="18"/>
    <n v="1016.2199999999998"/>
    <n v="52149.96"/>
    <n v="18291.959999999995"/>
    <x v="1"/>
  </r>
  <r>
    <s v="PRO1067"/>
    <x v="31"/>
    <x v="31"/>
    <x v="0"/>
    <x v="5"/>
    <x v="0"/>
    <x v="1"/>
    <x v="29"/>
    <n v="1328.39"/>
    <n v="1486.22"/>
    <n v="81"/>
    <n v="157.82999999999993"/>
    <n v="120383.82"/>
    <n v="12784.229999999994"/>
    <x v="1"/>
  </r>
  <r>
    <s v="PRO1068"/>
    <x v="32"/>
    <x v="32"/>
    <x v="7"/>
    <x v="0"/>
    <x v="2"/>
    <x v="4"/>
    <x v="30"/>
    <n v="1342.66"/>
    <n v="1871.29"/>
    <n v="341"/>
    <n v="528.62999999999988"/>
    <n v="638109.89"/>
    <n v="180262.82999999996"/>
    <x v="1"/>
  </r>
  <r>
    <s v="PRO1070"/>
    <x v="33"/>
    <x v="33"/>
    <x v="1"/>
    <x v="9"/>
    <x v="1"/>
    <x v="1"/>
    <x v="31"/>
    <n v="1490.22"/>
    <n v="1744.22"/>
    <n v="408"/>
    <n v="254"/>
    <n v="711641.76"/>
    <n v="103632"/>
    <x v="0"/>
  </r>
  <r>
    <s v="PRO1073"/>
    <x v="34"/>
    <x v="34"/>
    <x v="7"/>
    <x v="9"/>
    <x v="4"/>
    <x v="0"/>
    <x v="32"/>
    <n v="649.92999999999995"/>
    <n v="1215.3800000000001"/>
    <n v="357"/>
    <n v="565.45000000000016"/>
    <n v="433890.66000000003"/>
    <n v="201865.65000000005"/>
    <x v="0"/>
  </r>
  <r>
    <s v="PRO1078"/>
    <x v="35"/>
    <x v="35"/>
    <x v="2"/>
    <x v="4"/>
    <x v="0"/>
    <x v="0"/>
    <x v="3"/>
    <n v="1304.9100000000001"/>
    <n v="2001.47"/>
    <n v="209"/>
    <n v="696.56"/>
    <n v="418307.23"/>
    <n v="145581.03999999998"/>
    <x v="1"/>
  </r>
  <r>
    <s v="PRO1079"/>
    <x v="36"/>
    <x v="36"/>
    <x v="8"/>
    <x v="0"/>
    <x v="0"/>
    <x v="8"/>
    <x v="33"/>
    <n v="690.17"/>
    <n v="1133.3399999999999"/>
    <n v="68"/>
    <n v="443.16999999999996"/>
    <n v="77067.12"/>
    <n v="30135.559999999998"/>
    <x v="2"/>
  </r>
  <r>
    <s v="PRO1081"/>
    <x v="37"/>
    <x v="37"/>
    <x v="9"/>
    <x v="4"/>
    <x v="3"/>
    <x v="0"/>
    <x v="17"/>
    <n v="1239.95"/>
    <n v="1408.17"/>
    <n v="16"/>
    <n v="168.22000000000003"/>
    <n v="22530.720000000001"/>
    <n v="2691.5200000000004"/>
    <x v="2"/>
  </r>
  <r>
    <s v="PRO1083"/>
    <x v="38"/>
    <x v="38"/>
    <x v="6"/>
    <x v="5"/>
    <x v="1"/>
    <x v="2"/>
    <x v="24"/>
    <n v="364.68"/>
    <n v="440.04"/>
    <n v="435"/>
    <n v="75.360000000000014"/>
    <n v="191417.40000000002"/>
    <n v="32781.600000000006"/>
    <x v="0"/>
  </r>
  <r>
    <s v="PRO1084"/>
    <x v="39"/>
    <x v="39"/>
    <x v="0"/>
    <x v="4"/>
    <x v="2"/>
    <x v="0"/>
    <x v="34"/>
    <n v="939.9"/>
    <n v="1144.72"/>
    <n v="286"/>
    <n v="204.82000000000005"/>
    <n v="327389.92"/>
    <n v="58578.520000000011"/>
    <x v="2"/>
  </r>
  <r>
    <s v="PRO1085"/>
    <x v="40"/>
    <x v="40"/>
    <x v="5"/>
    <x v="8"/>
    <x v="0"/>
    <x v="8"/>
    <x v="35"/>
    <n v="58.46"/>
    <n v="65.94"/>
    <n v="485"/>
    <n v="7.4799999999999969"/>
    <n v="31980.899999999998"/>
    <n v="3627.7999999999984"/>
    <x v="3"/>
  </r>
  <r>
    <s v="PRO1090"/>
    <x v="41"/>
    <x v="41"/>
    <x v="0"/>
    <x v="3"/>
    <x v="4"/>
    <x v="7"/>
    <x v="26"/>
    <n v="871.93"/>
    <n v="1577.02"/>
    <n v="95"/>
    <n v="705.09"/>
    <n v="149816.9"/>
    <n v="66983.55"/>
    <x v="0"/>
  </r>
  <r>
    <s v="PRO1094"/>
    <x v="42"/>
    <x v="42"/>
    <x v="7"/>
    <x v="5"/>
    <x v="2"/>
    <x v="6"/>
    <x v="36"/>
    <n v="699.83"/>
    <n v="1245.58"/>
    <n v="114"/>
    <n v="545.74999999999989"/>
    <n v="141996.12"/>
    <n v="62215.499999999985"/>
    <x v="3"/>
  </r>
  <r>
    <s v="PRO1100"/>
    <x v="43"/>
    <x v="43"/>
    <x v="2"/>
    <x v="4"/>
    <x v="4"/>
    <x v="2"/>
    <x v="37"/>
    <n v="375.12"/>
    <n v="719.3"/>
    <n v="246"/>
    <n v="344.17999999999995"/>
    <n v="176947.8"/>
    <n v="84668.279999999984"/>
    <x v="0"/>
  </r>
  <r>
    <s v="PRO1102"/>
    <x v="44"/>
    <x v="44"/>
    <x v="9"/>
    <x v="6"/>
    <x v="3"/>
    <x v="8"/>
    <x v="38"/>
    <n v="1569.97"/>
    <n v="2996.13"/>
    <n v="36"/>
    <n v="1426.16"/>
    <n v="107860.68000000001"/>
    <n v="51341.760000000002"/>
    <x v="0"/>
  </r>
  <r>
    <s v="PRO1103"/>
    <x v="45"/>
    <x v="45"/>
    <x v="0"/>
    <x v="0"/>
    <x v="0"/>
    <x v="2"/>
    <x v="39"/>
    <n v="50.65"/>
    <n v="82.53"/>
    <n v="130"/>
    <n v="31.880000000000003"/>
    <n v="10728.9"/>
    <n v="4144.4000000000005"/>
    <x v="1"/>
  </r>
  <r>
    <s v="PRO1105"/>
    <x v="46"/>
    <x v="46"/>
    <x v="6"/>
    <x v="1"/>
    <x v="0"/>
    <x v="5"/>
    <x v="40"/>
    <n v="536.77"/>
    <n v="965.26"/>
    <n v="135"/>
    <n v="428.49"/>
    <n v="130310.1"/>
    <n v="57846.15"/>
    <x v="0"/>
  </r>
  <r>
    <s v="PRO1106"/>
    <x v="47"/>
    <x v="47"/>
    <x v="0"/>
    <x v="1"/>
    <x v="0"/>
    <x v="5"/>
    <x v="41"/>
    <n v="854.11"/>
    <n v="1230.6300000000001"/>
    <n v="399"/>
    <n v="376.5200000000001"/>
    <n v="491021.37000000005"/>
    <n v="150231.48000000004"/>
    <x v="1"/>
  </r>
  <r>
    <s v="PRO1109"/>
    <x v="48"/>
    <x v="48"/>
    <x v="8"/>
    <x v="4"/>
    <x v="1"/>
    <x v="8"/>
    <x v="42"/>
    <n v="64.69"/>
    <n v="76.91"/>
    <n v="463"/>
    <n v="12.219999999999999"/>
    <n v="35609.33"/>
    <n v="5657.86"/>
    <x v="0"/>
  </r>
  <r>
    <s v="PRO1112"/>
    <x v="49"/>
    <x v="49"/>
    <x v="6"/>
    <x v="6"/>
    <x v="2"/>
    <x v="7"/>
    <x v="43"/>
    <n v="1356.99"/>
    <n v="2633.09"/>
    <n v="253"/>
    <n v="1276.1000000000001"/>
    <n v="666171.77"/>
    <n v="322853.30000000005"/>
    <x v="0"/>
  </r>
  <r>
    <s v="PRO1114"/>
    <x v="50"/>
    <x v="50"/>
    <x v="8"/>
    <x v="5"/>
    <x v="2"/>
    <x v="2"/>
    <x v="44"/>
    <n v="1480.31"/>
    <n v="2017.32"/>
    <n v="401"/>
    <n v="537.01"/>
    <n v="808945.32"/>
    <n v="215341.01"/>
    <x v="1"/>
  </r>
  <r>
    <s v="PRO1116"/>
    <x v="51"/>
    <x v="51"/>
    <x v="6"/>
    <x v="4"/>
    <x v="3"/>
    <x v="9"/>
    <x v="45"/>
    <n v="188.48"/>
    <n v="286.51"/>
    <n v="388"/>
    <n v="98.03"/>
    <n v="111165.87999999999"/>
    <n v="38035.64"/>
    <x v="2"/>
  </r>
  <r>
    <s v="PRO1120"/>
    <x v="52"/>
    <x v="52"/>
    <x v="0"/>
    <x v="8"/>
    <x v="4"/>
    <x v="8"/>
    <x v="46"/>
    <n v="116.93"/>
    <n v="219.08"/>
    <n v="317"/>
    <n v="102.15"/>
    <n v="69448.36"/>
    <n v="32381.550000000003"/>
    <x v="0"/>
  </r>
  <r>
    <s v="PRO1122"/>
    <x v="53"/>
    <x v="53"/>
    <x v="4"/>
    <x v="1"/>
    <x v="4"/>
    <x v="1"/>
    <x v="18"/>
    <n v="370.38"/>
    <n v="566.27"/>
    <n v="102"/>
    <n v="195.89"/>
    <n v="57759.54"/>
    <n v="19980.78"/>
    <x v="0"/>
  </r>
  <r>
    <s v="PRO1123"/>
    <x v="54"/>
    <x v="54"/>
    <x v="0"/>
    <x v="9"/>
    <x v="2"/>
    <x v="9"/>
    <x v="12"/>
    <n v="925.48"/>
    <n v="1821.27"/>
    <n v="307"/>
    <n v="895.79"/>
    <n v="559129.89"/>
    <n v="275007.52999999997"/>
    <x v="1"/>
  </r>
  <r>
    <s v="PRO1124"/>
    <x v="55"/>
    <x v="55"/>
    <x v="1"/>
    <x v="9"/>
    <x v="0"/>
    <x v="4"/>
    <x v="40"/>
    <n v="222.8"/>
    <n v="372.91"/>
    <n v="314"/>
    <n v="150.11000000000001"/>
    <n v="117093.74"/>
    <n v="47134.54"/>
    <x v="0"/>
  </r>
  <r>
    <s v="PRO1125"/>
    <x v="56"/>
    <x v="56"/>
    <x v="2"/>
    <x v="1"/>
    <x v="0"/>
    <x v="3"/>
    <x v="31"/>
    <n v="1582.44"/>
    <n v="2132.44"/>
    <n v="370"/>
    <n v="550"/>
    <n v="789002.8"/>
    <n v="203500"/>
    <x v="0"/>
  </r>
  <r>
    <s v="PRO1126"/>
    <x v="57"/>
    <x v="57"/>
    <x v="3"/>
    <x v="6"/>
    <x v="1"/>
    <x v="2"/>
    <x v="47"/>
    <n v="1608.19"/>
    <n v="3088.22"/>
    <n v="432"/>
    <n v="1480.0299999999997"/>
    <n v="1334111.0399999998"/>
    <n v="639372.95999999985"/>
    <x v="1"/>
  </r>
  <r>
    <s v="PRO1127"/>
    <x v="58"/>
    <x v="58"/>
    <x v="3"/>
    <x v="0"/>
    <x v="0"/>
    <x v="8"/>
    <x v="48"/>
    <n v="1269.32"/>
    <n v="1906.11"/>
    <n v="9"/>
    <n v="636.79"/>
    <n v="17154.989999999998"/>
    <n v="5731.11"/>
    <x v="1"/>
  </r>
  <r>
    <s v="PRO1128"/>
    <x v="59"/>
    <x v="59"/>
    <x v="9"/>
    <x v="4"/>
    <x v="4"/>
    <x v="8"/>
    <x v="3"/>
    <n v="1398.43"/>
    <n v="2449.96"/>
    <n v="286"/>
    <n v="1051.53"/>
    <n v="700688.56"/>
    <n v="300737.58"/>
    <x v="2"/>
  </r>
  <r>
    <s v="PRO1129"/>
    <x v="60"/>
    <x v="60"/>
    <x v="1"/>
    <x v="6"/>
    <x v="2"/>
    <x v="4"/>
    <x v="2"/>
    <n v="717.69"/>
    <n v="935.92"/>
    <n v="53"/>
    <n v="218.2299999999999"/>
    <n v="49603.759999999995"/>
    <n v="11566.189999999995"/>
    <x v="0"/>
  </r>
  <r>
    <s v="PRO1131"/>
    <x v="61"/>
    <x v="61"/>
    <x v="7"/>
    <x v="4"/>
    <x v="1"/>
    <x v="0"/>
    <x v="49"/>
    <n v="1919.79"/>
    <n v="3549.91"/>
    <n v="234"/>
    <n v="1630.12"/>
    <n v="830678.94"/>
    <n v="381448.07999999996"/>
    <x v="1"/>
  </r>
  <r>
    <s v="PRO1132"/>
    <x v="62"/>
    <x v="62"/>
    <x v="7"/>
    <x v="7"/>
    <x v="0"/>
    <x v="0"/>
    <x v="50"/>
    <n v="718.9"/>
    <n v="1201.47"/>
    <n v="177"/>
    <n v="482.57000000000005"/>
    <n v="212660.19"/>
    <n v="85414.890000000014"/>
    <x v="1"/>
  </r>
  <r>
    <s v="PRO1134"/>
    <x v="63"/>
    <x v="63"/>
    <x v="9"/>
    <x v="1"/>
    <x v="3"/>
    <x v="2"/>
    <x v="49"/>
    <n v="403.32"/>
    <n v="559.79"/>
    <n v="398"/>
    <n v="156.46999999999997"/>
    <n v="222796.41999999998"/>
    <n v="62275.05999999999"/>
    <x v="0"/>
  </r>
  <r>
    <s v="PRO1135"/>
    <x v="64"/>
    <x v="64"/>
    <x v="3"/>
    <x v="0"/>
    <x v="2"/>
    <x v="5"/>
    <x v="51"/>
    <n v="765.85"/>
    <n v="1269.49"/>
    <n v="59"/>
    <n v="503.64"/>
    <n v="74899.91"/>
    <n v="29714.76"/>
    <x v="1"/>
  </r>
  <r>
    <s v="PRO1137"/>
    <x v="65"/>
    <x v="65"/>
    <x v="5"/>
    <x v="2"/>
    <x v="3"/>
    <x v="8"/>
    <x v="11"/>
    <n v="1493.73"/>
    <n v="2958.17"/>
    <n v="58"/>
    <n v="1464.44"/>
    <n v="171573.86000000002"/>
    <n v="84937.52"/>
    <x v="1"/>
  </r>
  <r>
    <s v="PRO1138"/>
    <x v="66"/>
    <x v="66"/>
    <x v="9"/>
    <x v="8"/>
    <x v="4"/>
    <x v="5"/>
    <x v="42"/>
    <n v="808.02"/>
    <n v="1525.83"/>
    <n v="94"/>
    <n v="717.81"/>
    <n v="143428.01999999999"/>
    <n v="67474.14"/>
    <x v="1"/>
  </r>
  <r>
    <s v="PRO1139"/>
    <x v="67"/>
    <x v="67"/>
    <x v="4"/>
    <x v="3"/>
    <x v="4"/>
    <x v="2"/>
    <x v="52"/>
    <n v="674.67"/>
    <n v="1192.33"/>
    <n v="445"/>
    <n v="517.66"/>
    <n v="530586.85"/>
    <n v="230358.69999999998"/>
    <x v="2"/>
  </r>
  <r>
    <s v="PRO1140"/>
    <x v="68"/>
    <x v="68"/>
    <x v="7"/>
    <x v="7"/>
    <x v="3"/>
    <x v="4"/>
    <x v="8"/>
    <n v="318.04000000000002"/>
    <n v="617.22"/>
    <n v="367"/>
    <n v="299.18"/>
    <n v="226519.74000000002"/>
    <n v="109799.06"/>
    <x v="2"/>
  </r>
  <r>
    <s v="PRO1141"/>
    <x v="69"/>
    <x v="69"/>
    <x v="3"/>
    <x v="4"/>
    <x v="1"/>
    <x v="1"/>
    <x v="14"/>
    <n v="1567.16"/>
    <n v="2776.64"/>
    <n v="476"/>
    <n v="1209.4799999999998"/>
    <n v="1321680.6399999999"/>
    <n v="575712.47999999986"/>
    <x v="1"/>
  </r>
  <r>
    <s v="PRO1143"/>
    <x v="70"/>
    <x v="70"/>
    <x v="1"/>
    <x v="2"/>
    <x v="4"/>
    <x v="5"/>
    <x v="11"/>
    <n v="323.89999999999998"/>
    <n v="478.42"/>
    <n v="90"/>
    <n v="154.52000000000004"/>
    <n v="43057.8"/>
    <n v="13906.800000000003"/>
    <x v="0"/>
  </r>
  <r>
    <s v="PRO1146"/>
    <x v="71"/>
    <x v="71"/>
    <x v="4"/>
    <x v="6"/>
    <x v="1"/>
    <x v="2"/>
    <x v="41"/>
    <n v="1773.91"/>
    <n v="3403"/>
    <n v="31"/>
    <n v="1629.09"/>
    <n v="105493"/>
    <n v="50501.79"/>
    <x v="1"/>
  </r>
  <r>
    <s v="PRO1147"/>
    <x v="72"/>
    <x v="72"/>
    <x v="9"/>
    <x v="8"/>
    <x v="1"/>
    <x v="1"/>
    <x v="53"/>
    <n v="1645.49"/>
    <n v="3159.65"/>
    <n v="278"/>
    <n v="1514.16"/>
    <n v="878382.70000000007"/>
    <n v="420936.48000000004"/>
    <x v="1"/>
  </r>
  <r>
    <s v="PRO1148"/>
    <x v="73"/>
    <x v="73"/>
    <x v="0"/>
    <x v="8"/>
    <x v="0"/>
    <x v="8"/>
    <x v="5"/>
    <n v="860.78"/>
    <n v="1697.28"/>
    <n v="242"/>
    <n v="836.5"/>
    <n v="410741.76000000001"/>
    <n v="202433"/>
    <x v="0"/>
  </r>
  <r>
    <s v="PRO1149"/>
    <x v="74"/>
    <x v="74"/>
    <x v="1"/>
    <x v="5"/>
    <x v="2"/>
    <x v="8"/>
    <x v="54"/>
    <n v="765.78"/>
    <n v="1358.32"/>
    <n v="354"/>
    <n v="592.54"/>
    <n v="480845.27999999997"/>
    <n v="209759.15999999997"/>
    <x v="1"/>
  </r>
  <r>
    <s v="PRO1152"/>
    <x v="75"/>
    <x v="75"/>
    <x v="9"/>
    <x v="3"/>
    <x v="2"/>
    <x v="0"/>
    <x v="24"/>
    <n v="1375.29"/>
    <n v="2277.13"/>
    <n v="112"/>
    <n v="901.84000000000015"/>
    <n v="255038.56"/>
    <n v="101006.08000000002"/>
    <x v="1"/>
  </r>
  <r>
    <s v="PRO1154"/>
    <x v="76"/>
    <x v="14"/>
    <x v="8"/>
    <x v="7"/>
    <x v="4"/>
    <x v="6"/>
    <x v="0"/>
    <n v="1397.61"/>
    <n v="2508.9899999999998"/>
    <n v="40"/>
    <n v="1111.3799999999999"/>
    <n v="100359.59999999999"/>
    <n v="44455.199999999997"/>
    <x v="1"/>
  </r>
  <r>
    <s v="PRO1156"/>
    <x v="77"/>
    <x v="76"/>
    <x v="8"/>
    <x v="3"/>
    <x v="1"/>
    <x v="7"/>
    <x v="28"/>
    <n v="462.61"/>
    <n v="552.1"/>
    <n v="233"/>
    <n v="89.490000000000009"/>
    <n v="128639.3"/>
    <n v="20851.170000000002"/>
    <x v="0"/>
  </r>
  <r>
    <s v="PRO1158"/>
    <x v="78"/>
    <x v="77"/>
    <x v="1"/>
    <x v="4"/>
    <x v="1"/>
    <x v="2"/>
    <x v="55"/>
    <n v="769.94"/>
    <n v="1441.85"/>
    <n v="37"/>
    <n v="671.90999999999985"/>
    <n v="53348.45"/>
    <n v="24860.669999999995"/>
    <x v="0"/>
  </r>
  <r>
    <s v="PRO1160"/>
    <x v="79"/>
    <x v="78"/>
    <x v="0"/>
    <x v="6"/>
    <x v="4"/>
    <x v="0"/>
    <x v="56"/>
    <n v="1226.1099999999999"/>
    <n v="1833.83"/>
    <n v="306"/>
    <n v="607.72"/>
    <n v="561151.98"/>
    <n v="185962.32"/>
    <x v="2"/>
  </r>
  <r>
    <s v="PRO1161"/>
    <x v="80"/>
    <x v="79"/>
    <x v="9"/>
    <x v="0"/>
    <x v="0"/>
    <x v="1"/>
    <x v="52"/>
    <n v="373.36"/>
    <n v="481.28"/>
    <n v="476"/>
    <n v="107.91999999999996"/>
    <n v="229089.28"/>
    <n v="51369.919999999984"/>
    <x v="1"/>
  </r>
  <r>
    <s v="PRO1162"/>
    <x v="81"/>
    <x v="80"/>
    <x v="8"/>
    <x v="2"/>
    <x v="0"/>
    <x v="4"/>
    <x v="42"/>
    <n v="104.55"/>
    <n v="162.13999999999999"/>
    <n v="366"/>
    <n v="57.589999999999989"/>
    <n v="59343.24"/>
    <n v="21077.939999999995"/>
    <x v="1"/>
  </r>
  <r>
    <s v="PRO1164"/>
    <x v="82"/>
    <x v="81"/>
    <x v="8"/>
    <x v="7"/>
    <x v="4"/>
    <x v="8"/>
    <x v="48"/>
    <n v="703.83"/>
    <n v="1168.77"/>
    <n v="8"/>
    <n v="464.93999999999994"/>
    <n v="9350.16"/>
    <n v="3719.5199999999995"/>
    <x v="0"/>
  </r>
  <r>
    <s v="PRO1165"/>
    <x v="83"/>
    <x v="82"/>
    <x v="1"/>
    <x v="8"/>
    <x v="4"/>
    <x v="1"/>
    <x v="57"/>
    <n v="1434.41"/>
    <n v="1994.51"/>
    <n v="94"/>
    <n v="560.09999999999991"/>
    <n v="187483.94"/>
    <n v="52649.399999999994"/>
    <x v="0"/>
  </r>
  <r>
    <s v="PRO1166"/>
    <x v="84"/>
    <x v="83"/>
    <x v="6"/>
    <x v="2"/>
    <x v="4"/>
    <x v="5"/>
    <x v="57"/>
    <n v="900.05"/>
    <n v="1241.68"/>
    <n v="152"/>
    <n v="341.63000000000011"/>
    <n v="188735.36000000002"/>
    <n v="51927.760000000017"/>
    <x v="1"/>
  </r>
  <r>
    <s v="PRO1168"/>
    <x v="85"/>
    <x v="84"/>
    <x v="5"/>
    <x v="5"/>
    <x v="1"/>
    <x v="2"/>
    <x v="58"/>
    <n v="194.93"/>
    <n v="359.9"/>
    <n v="101"/>
    <n v="164.96999999999997"/>
    <n v="36349.899999999994"/>
    <n v="16661.969999999998"/>
    <x v="2"/>
  </r>
  <r>
    <s v="PRO1169"/>
    <x v="86"/>
    <x v="85"/>
    <x v="1"/>
    <x v="1"/>
    <x v="4"/>
    <x v="3"/>
    <x v="53"/>
    <n v="1861.76"/>
    <n v="2313.67"/>
    <n v="285"/>
    <n v="451.91000000000008"/>
    <n v="659395.95000000007"/>
    <n v="128794.35000000002"/>
    <x v="0"/>
  </r>
  <r>
    <s v="PRO1171"/>
    <x v="87"/>
    <x v="86"/>
    <x v="5"/>
    <x v="8"/>
    <x v="0"/>
    <x v="2"/>
    <x v="46"/>
    <n v="1708.17"/>
    <n v="2876.83"/>
    <n v="476"/>
    <n v="1168.6599999999999"/>
    <n v="1369371.08"/>
    <n v="556282.15999999992"/>
    <x v="0"/>
  </r>
  <r>
    <s v="PRO1175"/>
    <x v="88"/>
    <x v="87"/>
    <x v="1"/>
    <x v="4"/>
    <x v="4"/>
    <x v="7"/>
    <x v="49"/>
    <n v="1618.68"/>
    <n v="3202.62"/>
    <n v="499"/>
    <n v="1583.9399999999998"/>
    <n v="1598107.38"/>
    <n v="790386.05999999994"/>
    <x v="2"/>
  </r>
  <r>
    <s v="PRO1180"/>
    <x v="89"/>
    <x v="88"/>
    <x v="2"/>
    <x v="3"/>
    <x v="3"/>
    <x v="7"/>
    <x v="59"/>
    <n v="698.05"/>
    <n v="898.89"/>
    <n v="199"/>
    <n v="200.84000000000003"/>
    <n v="178879.11"/>
    <n v="39967.160000000003"/>
    <x v="2"/>
  </r>
  <r>
    <s v="PRO1181"/>
    <x v="90"/>
    <x v="89"/>
    <x v="6"/>
    <x v="9"/>
    <x v="3"/>
    <x v="2"/>
    <x v="60"/>
    <n v="1770.17"/>
    <n v="2981.44"/>
    <n v="64"/>
    <n v="1211.27"/>
    <n v="190812.16"/>
    <n v="77521.279999999999"/>
    <x v="1"/>
  </r>
  <r>
    <s v="PRO1183"/>
    <x v="91"/>
    <x v="90"/>
    <x v="1"/>
    <x v="6"/>
    <x v="1"/>
    <x v="5"/>
    <x v="61"/>
    <n v="1713.63"/>
    <n v="2976.76"/>
    <n v="134"/>
    <n v="1263.1300000000001"/>
    <n v="398885.84"/>
    <n v="169259.42"/>
    <x v="1"/>
  </r>
  <r>
    <s v="PRO1185"/>
    <x v="92"/>
    <x v="91"/>
    <x v="9"/>
    <x v="1"/>
    <x v="3"/>
    <x v="0"/>
    <x v="56"/>
    <n v="350.9"/>
    <n v="608.66"/>
    <n v="56"/>
    <n v="257.76"/>
    <n v="34084.959999999999"/>
    <n v="14434.56"/>
    <x v="1"/>
  </r>
  <r>
    <s v="PRO1187"/>
    <x v="93"/>
    <x v="92"/>
    <x v="1"/>
    <x v="4"/>
    <x v="1"/>
    <x v="6"/>
    <x v="8"/>
    <n v="1566.98"/>
    <n v="1824.95"/>
    <n v="449"/>
    <n v="257.97000000000003"/>
    <n v="819402.55"/>
    <n v="115828.53000000001"/>
    <x v="1"/>
  </r>
  <r>
    <s v="PRO1193"/>
    <x v="94"/>
    <x v="93"/>
    <x v="4"/>
    <x v="5"/>
    <x v="2"/>
    <x v="6"/>
    <x v="34"/>
    <n v="1051.71"/>
    <n v="1817.91"/>
    <n v="212"/>
    <n v="766.2"/>
    <n v="385396.92000000004"/>
    <n v="162434.40000000002"/>
    <x v="1"/>
  </r>
  <r>
    <s v="PRO1195"/>
    <x v="95"/>
    <x v="94"/>
    <x v="3"/>
    <x v="1"/>
    <x v="2"/>
    <x v="7"/>
    <x v="62"/>
    <n v="236.79"/>
    <n v="268.86"/>
    <n v="173"/>
    <n v="32.070000000000022"/>
    <n v="46512.78"/>
    <n v="5548.1100000000033"/>
    <x v="1"/>
  </r>
  <r>
    <s v="PRO1202"/>
    <x v="96"/>
    <x v="95"/>
    <x v="2"/>
    <x v="6"/>
    <x v="3"/>
    <x v="4"/>
    <x v="46"/>
    <n v="599.70000000000005"/>
    <n v="1105.43"/>
    <n v="417"/>
    <n v="505.73"/>
    <n v="460964.31"/>
    <n v="210889.41"/>
    <x v="1"/>
  </r>
  <r>
    <s v="PRO1203"/>
    <x v="97"/>
    <x v="96"/>
    <x v="0"/>
    <x v="6"/>
    <x v="4"/>
    <x v="7"/>
    <x v="63"/>
    <n v="1324.27"/>
    <n v="1629.3"/>
    <n v="433"/>
    <n v="305.02999999999997"/>
    <n v="705486.9"/>
    <n v="132077.99"/>
    <x v="0"/>
  </r>
  <r>
    <s v="PRO1207"/>
    <x v="98"/>
    <x v="97"/>
    <x v="2"/>
    <x v="6"/>
    <x v="4"/>
    <x v="5"/>
    <x v="64"/>
    <n v="70.16"/>
    <n v="123.68"/>
    <n v="377"/>
    <n v="53.52000000000001"/>
    <n v="46627.360000000001"/>
    <n v="20177.040000000005"/>
    <x v="2"/>
  </r>
  <r>
    <s v="PRO1208"/>
    <x v="99"/>
    <x v="98"/>
    <x v="5"/>
    <x v="8"/>
    <x v="2"/>
    <x v="7"/>
    <x v="65"/>
    <n v="660.58"/>
    <n v="977.44"/>
    <n v="355"/>
    <n v="316.86"/>
    <n v="346991.2"/>
    <n v="112485.3"/>
    <x v="0"/>
  </r>
  <r>
    <s v="PRO1211"/>
    <x v="100"/>
    <x v="99"/>
    <x v="8"/>
    <x v="7"/>
    <x v="3"/>
    <x v="6"/>
    <x v="20"/>
    <n v="1845.67"/>
    <n v="2977.85"/>
    <n v="201"/>
    <n v="1132.1799999999998"/>
    <n v="598547.85"/>
    <n v="227568.17999999996"/>
    <x v="1"/>
  </r>
  <r>
    <s v="PRO1212"/>
    <x v="101"/>
    <x v="100"/>
    <x v="3"/>
    <x v="0"/>
    <x v="1"/>
    <x v="6"/>
    <x v="41"/>
    <n v="1877.83"/>
    <n v="3208.46"/>
    <n v="254"/>
    <n v="1330.63"/>
    <n v="814948.84"/>
    <n v="337980.02"/>
    <x v="2"/>
  </r>
  <r>
    <s v="PRO1214"/>
    <x v="102"/>
    <x v="101"/>
    <x v="5"/>
    <x v="6"/>
    <x v="2"/>
    <x v="1"/>
    <x v="49"/>
    <n v="713.74"/>
    <n v="1121.81"/>
    <n v="325"/>
    <n v="408.06999999999994"/>
    <n v="364588.25"/>
    <n v="132622.74999999997"/>
    <x v="2"/>
  </r>
  <r>
    <s v="PRO1215"/>
    <x v="103"/>
    <x v="102"/>
    <x v="4"/>
    <x v="1"/>
    <x v="4"/>
    <x v="8"/>
    <x v="42"/>
    <n v="1642.67"/>
    <n v="1877.71"/>
    <n v="178"/>
    <n v="235.03999999999996"/>
    <n v="334232.38"/>
    <n v="41837.119999999995"/>
    <x v="1"/>
  </r>
  <r>
    <s v="PRO1216"/>
    <x v="104"/>
    <x v="103"/>
    <x v="9"/>
    <x v="1"/>
    <x v="0"/>
    <x v="0"/>
    <x v="66"/>
    <n v="1321.96"/>
    <n v="1773.83"/>
    <n v="449"/>
    <n v="451.86999999999989"/>
    <n v="796449.66999999993"/>
    <n v="202889.62999999995"/>
    <x v="0"/>
  </r>
  <r>
    <s v="PRO1217"/>
    <x v="105"/>
    <x v="104"/>
    <x v="1"/>
    <x v="2"/>
    <x v="4"/>
    <x v="8"/>
    <x v="67"/>
    <n v="272.2"/>
    <n v="327.35000000000002"/>
    <n v="187"/>
    <n v="55.150000000000034"/>
    <n v="61214.450000000004"/>
    <n v="10313.050000000007"/>
    <x v="0"/>
  </r>
  <r>
    <s v="PRO1219"/>
    <x v="106"/>
    <x v="105"/>
    <x v="2"/>
    <x v="3"/>
    <x v="2"/>
    <x v="1"/>
    <x v="62"/>
    <n v="1713.94"/>
    <n v="2892.36"/>
    <n v="297"/>
    <n v="1178.42"/>
    <n v="859030.92"/>
    <n v="349990.74000000005"/>
    <x v="2"/>
  </r>
  <r>
    <s v="PRO1220"/>
    <x v="107"/>
    <x v="106"/>
    <x v="7"/>
    <x v="8"/>
    <x v="0"/>
    <x v="3"/>
    <x v="38"/>
    <n v="1207.22"/>
    <n v="2243.33"/>
    <n v="292"/>
    <n v="1036.1099999999999"/>
    <n v="655052.36"/>
    <n v="302544.12"/>
    <x v="2"/>
  </r>
  <r>
    <s v="PRO1221"/>
    <x v="108"/>
    <x v="61"/>
    <x v="0"/>
    <x v="6"/>
    <x v="3"/>
    <x v="9"/>
    <x v="55"/>
    <n v="194.76"/>
    <n v="247.31"/>
    <n v="66"/>
    <n v="52.550000000000011"/>
    <n v="16322.460000000001"/>
    <n v="3468.3000000000006"/>
    <x v="2"/>
  </r>
  <r>
    <s v="PRO1222"/>
    <x v="109"/>
    <x v="107"/>
    <x v="4"/>
    <x v="7"/>
    <x v="0"/>
    <x v="9"/>
    <x v="29"/>
    <n v="172.65"/>
    <n v="210.64"/>
    <n v="90"/>
    <n v="37.989999999999981"/>
    <n v="18957.599999999999"/>
    <n v="3419.0999999999981"/>
    <x v="0"/>
  </r>
  <r>
    <s v="PRO1227"/>
    <x v="110"/>
    <x v="108"/>
    <x v="4"/>
    <x v="5"/>
    <x v="3"/>
    <x v="9"/>
    <x v="68"/>
    <n v="439.42"/>
    <n v="641.16999999999996"/>
    <n v="405"/>
    <n v="201.74999999999994"/>
    <n v="259673.84999999998"/>
    <n v="81708.749999999971"/>
    <x v="2"/>
  </r>
  <r>
    <s v="PRO1229"/>
    <x v="111"/>
    <x v="109"/>
    <x v="3"/>
    <x v="3"/>
    <x v="0"/>
    <x v="6"/>
    <x v="59"/>
    <n v="1032.18"/>
    <n v="1682.88"/>
    <n v="289"/>
    <n v="650.70000000000005"/>
    <n v="486352.32"/>
    <n v="188052.30000000002"/>
    <x v="2"/>
  </r>
  <r>
    <s v="PRO1232"/>
    <x v="112"/>
    <x v="110"/>
    <x v="4"/>
    <x v="5"/>
    <x v="0"/>
    <x v="0"/>
    <x v="56"/>
    <n v="1256.45"/>
    <n v="2343.63"/>
    <n v="372"/>
    <n v="1087.18"/>
    <n v="871830.36"/>
    <n v="404430.96"/>
    <x v="1"/>
  </r>
  <r>
    <s v="PRO1234"/>
    <x v="113"/>
    <x v="111"/>
    <x v="4"/>
    <x v="4"/>
    <x v="1"/>
    <x v="6"/>
    <x v="19"/>
    <n v="892.05"/>
    <n v="988.03"/>
    <n v="357"/>
    <n v="95.980000000000018"/>
    <n v="352726.70999999996"/>
    <n v="34264.860000000008"/>
    <x v="2"/>
  </r>
  <r>
    <s v="PRO1239"/>
    <x v="114"/>
    <x v="18"/>
    <x v="9"/>
    <x v="9"/>
    <x v="2"/>
    <x v="9"/>
    <x v="27"/>
    <n v="1529.24"/>
    <n v="2360.06"/>
    <n v="266"/>
    <n v="830.81999999999994"/>
    <n v="627775.96"/>
    <n v="220998.12"/>
    <x v="2"/>
  </r>
  <r>
    <s v="PRO1240"/>
    <x v="115"/>
    <x v="112"/>
    <x v="0"/>
    <x v="1"/>
    <x v="3"/>
    <x v="2"/>
    <x v="17"/>
    <n v="1910.31"/>
    <n v="3706.34"/>
    <n v="391"/>
    <n v="1796.0300000000002"/>
    <n v="1449178.94"/>
    <n v="702247.7300000001"/>
    <x v="2"/>
  </r>
  <r>
    <s v="PRO1241"/>
    <x v="116"/>
    <x v="113"/>
    <x v="9"/>
    <x v="5"/>
    <x v="3"/>
    <x v="0"/>
    <x v="69"/>
    <n v="1990.79"/>
    <n v="2417.9299999999998"/>
    <n v="343"/>
    <n v="427.13999999999987"/>
    <n v="829349.99"/>
    <n v="146509.01999999996"/>
    <x v="2"/>
  </r>
  <r>
    <s v="PRO1245"/>
    <x v="117"/>
    <x v="114"/>
    <x v="4"/>
    <x v="4"/>
    <x v="1"/>
    <x v="2"/>
    <x v="70"/>
    <n v="1398.95"/>
    <n v="2169.69"/>
    <n v="160"/>
    <n v="770.74"/>
    <n v="347150.4"/>
    <n v="123318.39999999999"/>
    <x v="0"/>
  </r>
  <r>
    <s v="PRO1247"/>
    <x v="118"/>
    <x v="45"/>
    <x v="5"/>
    <x v="7"/>
    <x v="4"/>
    <x v="9"/>
    <x v="49"/>
    <n v="1558"/>
    <n v="2014.97"/>
    <n v="62"/>
    <n v="456.97"/>
    <n v="124928.14"/>
    <n v="28332.140000000003"/>
    <x v="1"/>
  </r>
  <r>
    <s v="PRO1250"/>
    <x v="119"/>
    <x v="115"/>
    <x v="3"/>
    <x v="3"/>
    <x v="4"/>
    <x v="8"/>
    <x v="12"/>
    <n v="1741.5"/>
    <n v="3346.57"/>
    <n v="324"/>
    <n v="1605.0700000000002"/>
    <n v="1084288.6800000002"/>
    <n v="520042.68000000005"/>
    <x v="1"/>
  </r>
  <r>
    <s v="PRO1251"/>
    <x v="120"/>
    <x v="116"/>
    <x v="6"/>
    <x v="2"/>
    <x v="0"/>
    <x v="0"/>
    <x v="29"/>
    <n v="93.24"/>
    <n v="109.98"/>
    <n v="425"/>
    <n v="16.740000000000009"/>
    <n v="46741.5"/>
    <n v="7114.5000000000036"/>
    <x v="1"/>
  </r>
  <r>
    <s v="PRO1253"/>
    <x v="121"/>
    <x v="117"/>
    <x v="3"/>
    <x v="4"/>
    <x v="3"/>
    <x v="8"/>
    <x v="71"/>
    <n v="1310.52"/>
    <n v="1783.98"/>
    <n v="353"/>
    <n v="473.46000000000004"/>
    <n v="629744.94000000006"/>
    <n v="167131.38"/>
    <x v="1"/>
  </r>
  <r>
    <s v="PRO1257"/>
    <x v="122"/>
    <x v="118"/>
    <x v="2"/>
    <x v="6"/>
    <x v="1"/>
    <x v="4"/>
    <x v="23"/>
    <n v="1369.05"/>
    <n v="2165.0300000000002"/>
    <n v="8"/>
    <n v="795.98000000000025"/>
    <n v="17320.240000000002"/>
    <n v="6367.840000000002"/>
    <x v="0"/>
  </r>
  <r>
    <s v="PRO1258"/>
    <x v="123"/>
    <x v="119"/>
    <x v="8"/>
    <x v="6"/>
    <x v="0"/>
    <x v="2"/>
    <x v="72"/>
    <n v="795.36"/>
    <n v="1559.18"/>
    <n v="413"/>
    <n v="763.82"/>
    <n v="643941.34000000008"/>
    <n v="315457.66000000003"/>
    <x v="2"/>
  </r>
  <r>
    <s v="PRO1259"/>
    <x v="124"/>
    <x v="120"/>
    <x v="1"/>
    <x v="0"/>
    <x v="3"/>
    <x v="0"/>
    <x v="5"/>
    <n v="248.25"/>
    <n v="475.06"/>
    <n v="302"/>
    <n v="226.81"/>
    <n v="143468.12"/>
    <n v="68496.62"/>
    <x v="0"/>
  </r>
  <r>
    <s v="PRO1261"/>
    <x v="125"/>
    <x v="121"/>
    <x v="3"/>
    <x v="8"/>
    <x v="3"/>
    <x v="3"/>
    <x v="72"/>
    <n v="1976.93"/>
    <n v="2239.0100000000002"/>
    <n v="447"/>
    <n v="262.08000000000015"/>
    <n v="1000837.4700000001"/>
    <n v="117149.76000000007"/>
    <x v="2"/>
  </r>
  <r>
    <s v="PRO1262"/>
    <x v="126"/>
    <x v="122"/>
    <x v="4"/>
    <x v="8"/>
    <x v="3"/>
    <x v="2"/>
    <x v="73"/>
    <n v="1952.07"/>
    <n v="2423.06"/>
    <n v="240"/>
    <n v="470.99"/>
    <n v="581534.4"/>
    <n v="113037.6"/>
    <x v="1"/>
  </r>
  <r>
    <s v="PRO1264"/>
    <x v="127"/>
    <x v="123"/>
    <x v="2"/>
    <x v="0"/>
    <x v="3"/>
    <x v="7"/>
    <x v="74"/>
    <n v="1747.02"/>
    <n v="2317.4"/>
    <n v="77"/>
    <n v="570.38000000000011"/>
    <n v="178439.80000000002"/>
    <n v="43919.260000000009"/>
    <x v="0"/>
  </r>
  <r>
    <s v="PRO1266"/>
    <x v="128"/>
    <x v="124"/>
    <x v="2"/>
    <x v="6"/>
    <x v="4"/>
    <x v="5"/>
    <x v="5"/>
    <n v="558.96"/>
    <n v="684.41"/>
    <n v="485"/>
    <n v="125.44999999999993"/>
    <n v="331938.84999999998"/>
    <n v="60843.249999999964"/>
    <x v="1"/>
  </r>
  <r>
    <s v="PRO1273"/>
    <x v="129"/>
    <x v="125"/>
    <x v="2"/>
    <x v="1"/>
    <x v="0"/>
    <x v="8"/>
    <x v="14"/>
    <n v="156.72999999999999"/>
    <n v="304.73"/>
    <n v="89"/>
    <n v="148.00000000000003"/>
    <n v="27120.97"/>
    <n v="13172.000000000002"/>
    <x v="1"/>
  </r>
  <r>
    <s v="PRO1274"/>
    <x v="130"/>
    <x v="126"/>
    <x v="7"/>
    <x v="7"/>
    <x v="2"/>
    <x v="3"/>
    <x v="41"/>
    <n v="1789.64"/>
    <n v="3378.45"/>
    <n v="59"/>
    <n v="1588.8099999999997"/>
    <n v="199328.55"/>
    <n v="93739.789999999979"/>
    <x v="1"/>
  </r>
  <r>
    <s v="PRO1275"/>
    <x v="131"/>
    <x v="127"/>
    <x v="1"/>
    <x v="5"/>
    <x v="1"/>
    <x v="2"/>
    <x v="11"/>
    <n v="424.57"/>
    <n v="747.34"/>
    <n v="165"/>
    <n v="322.77000000000004"/>
    <n v="123311.1"/>
    <n v="53257.05"/>
    <x v="1"/>
  </r>
  <r>
    <s v="PRO1278"/>
    <x v="132"/>
    <x v="128"/>
    <x v="5"/>
    <x v="5"/>
    <x v="0"/>
    <x v="3"/>
    <x v="19"/>
    <n v="211.26"/>
    <n v="374.34"/>
    <n v="401"/>
    <n v="163.07999999999998"/>
    <n v="150110.34"/>
    <n v="65395.079999999994"/>
    <x v="2"/>
  </r>
  <r>
    <s v="PRO1279"/>
    <x v="133"/>
    <x v="129"/>
    <x v="5"/>
    <x v="9"/>
    <x v="3"/>
    <x v="3"/>
    <x v="7"/>
    <n v="636.83000000000004"/>
    <n v="736.3"/>
    <n v="120"/>
    <n v="99.469999999999914"/>
    <n v="88356"/>
    <n v="11936.399999999991"/>
    <x v="1"/>
  </r>
  <r>
    <s v="PRO1282"/>
    <x v="134"/>
    <x v="130"/>
    <x v="5"/>
    <x v="3"/>
    <x v="0"/>
    <x v="1"/>
    <x v="49"/>
    <n v="1050.01"/>
    <n v="1205.6400000000001"/>
    <n v="201"/>
    <n v="155.63000000000011"/>
    <n v="242333.64"/>
    <n v="31281.630000000023"/>
    <x v="0"/>
  </r>
  <r>
    <s v="PRO1284"/>
    <x v="135"/>
    <x v="131"/>
    <x v="7"/>
    <x v="1"/>
    <x v="4"/>
    <x v="4"/>
    <x v="73"/>
    <n v="818.44"/>
    <n v="1210.5"/>
    <n v="309"/>
    <n v="392.05999999999995"/>
    <n v="374044.5"/>
    <n v="121146.53999999998"/>
    <x v="1"/>
  </r>
  <r>
    <s v="PRO1286"/>
    <x v="136"/>
    <x v="132"/>
    <x v="3"/>
    <x v="7"/>
    <x v="0"/>
    <x v="6"/>
    <x v="13"/>
    <n v="1027.17"/>
    <n v="1248.6400000000001"/>
    <n v="249"/>
    <n v="221.47000000000003"/>
    <n v="310911.36000000004"/>
    <n v="55146.030000000006"/>
    <x v="0"/>
  </r>
  <r>
    <s v="PRO1288"/>
    <x v="137"/>
    <x v="133"/>
    <x v="0"/>
    <x v="5"/>
    <x v="0"/>
    <x v="1"/>
    <x v="60"/>
    <n v="291.87"/>
    <n v="372.41"/>
    <n v="440"/>
    <n v="80.54000000000002"/>
    <n v="163860.40000000002"/>
    <n v="35437.600000000006"/>
    <x v="1"/>
  </r>
  <r>
    <s v="PRO1291"/>
    <x v="138"/>
    <x v="134"/>
    <x v="6"/>
    <x v="3"/>
    <x v="4"/>
    <x v="6"/>
    <x v="26"/>
    <n v="531.19000000000005"/>
    <n v="922.85"/>
    <n v="214"/>
    <n v="391.65999999999997"/>
    <n v="197489.9"/>
    <n v="83815.239999999991"/>
    <x v="0"/>
  </r>
  <r>
    <s v="PRO1292"/>
    <x v="139"/>
    <x v="135"/>
    <x v="7"/>
    <x v="9"/>
    <x v="0"/>
    <x v="9"/>
    <x v="27"/>
    <n v="1262.79"/>
    <n v="1687.16"/>
    <n v="269"/>
    <n v="424.37000000000012"/>
    <n v="453846.04000000004"/>
    <n v="114155.53000000003"/>
    <x v="1"/>
  </r>
  <r>
    <s v="PRO1294"/>
    <x v="140"/>
    <x v="136"/>
    <x v="8"/>
    <x v="2"/>
    <x v="0"/>
    <x v="6"/>
    <x v="62"/>
    <n v="1660.78"/>
    <n v="3239.91"/>
    <n v="381"/>
    <n v="1579.1299999999999"/>
    <n v="1234405.71"/>
    <n v="601648.52999999991"/>
    <x v="0"/>
  </r>
  <r>
    <s v="PRO1299"/>
    <x v="141"/>
    <x v="137"/>
    <x v="9"/>
    <x v="9"/>
    <x v="0"/>
    <x v="6"/>
    <x v="3"/>
    <n v="1463.62"/>
    <n v="1734"/>
    <n v="290"/>
    <n v="270.38000000000011"/>
    <n v="502860"/>
    <n v="78410.200000000026"/>
    <x v="0"/>
  </r>
  <r>
    <s v="PRO1303"/>
    <x v="142"/>
    <x v="138"/>
    <x v="2"/>
    <x v="7"/>
    <x v="3"/>
    <x v="8"/>
    <x v="52"/>
    <n v="788.46"/>
    <n v="969.82"/>
    <n v="34"/>
    <n v="181.36"/>
    <n v="32973.880000000005"/>
    <n v="6166.2400000000007"/>
    <x v="0"/>
  </r>
  <r>
    <s v="PRO1306"/>
    <x v="143"/>
    <x v="139"/>
    <x v="9"/>
    <x v="4"/>
    <x v="0"/>
    <x v="3"/>
    <x v="56"/>
    <n v="59.59"/>
    <n v="88.34"/>
    <n v="446"/>
    <n v="28.75"/>
    <n v="39399.64"/>
    <n v="12822.5"/>
    <x v="2"/>
  </r>
  <r>
    <s v="PRO1308"/>
    <x v="144"/>
    <x v="140"/>
    <x v="2"/>
    <x v="5"/>
    <x v="0"/>
    <x v="3"/>
    <x v="75"/>
    <n v="259.51"/>
    <n v="498.62"/>
    <n v="453"/>
    <n v="239.11"/>
    <n v="225874.86000000002"/>
    <n v="108316.83"/>
    <x v="1"/>
  </r>
  <r>
    <s v="PRO1309"/>
    <x v="145"/>
    <x v="141"/>
    <x v="8"/>
    <x v="8"/>
    <x v="3"/>
    <x v="0"/>
    <x v="11"/>
    <n v="339.51"/>
    <n v="410.72"/>
    <n v="131"/>
    <n v="71.210000000000036"/>
    <n v="53804.320000000007"/>
    <n v="9328.5100000000057"/>
    <x v="1"/>
  </r>
  <r>
    <s v="PRO1311"/>
    <x v="146"/>
    <x v="142"/>
    <x v="0"/>
    <x v="5"/>
    <x v="2"/>
    <x v="7"/>
    <x v="76"/>
    <n v="1969.04"/>
    <n v="3903.49"/>
    <n v="137"/>
    <n v="1934.4499999999998"/>
    <n v="534778.13"/>
    <n v="265019.64999999997"/>
    <x v="0"/>
  </r>
  <r>
    <s v="PRO1315"/>
    <x v="147"/>
    <x v="143"/>
    <x v="3"/>
    <x v="8"/>
    <x v="2"/>
    <x v="3"/>
    <x v="7"/>
    <n v="1322.48"/>
    <n v="1464.93"/>
    <n v="10"/>
    <n v="142.45000000000005"/>
    <n v="14649.300000000001"/>
    <n v="1424.5000000000005"/>
    <x v="2"/>
  </r>
  <r>
    <s v="PRO1316"/>
    <x v="148"/>
    <x v="144"/>
    <x v="5"/>
    <x v="5"/>
    <x v="4"/>
    <x v="7"/>
    <x v="47"/>
    <n v="1609.05"/>
    <n v="2400.5300000000002"/>
    <n v="145"/>
    <n v="791.48000000000025"/>
    <n v="348076.85000000003"/>
    <n v="114764.60000000003"/>
    <x v="2"/>
  </r>
  <r>
    <s v="PRO1317"/>
    <x v="149"/>
    <x v="145"/>
    <x v="1"/>
    <x v="2"/>
    <x v="4"/>
    <x v="5"/>
    <x v="36"/>
    <n v="648.04999999999995"/>
    <n v="834.16"/>
    <n v="177"/>
    <n v="186.11"/>
    <n v="147646.32"/>
    <n v="32941.47"/>
    <x v="2"/>
  </r>
  <r>
    <s v="PRO1318"/>
    <x v="150"/>
    <x v="146"/>
    <x v="0"/>
    <x v="1"/>
    <x v="2"/>
    <x v="6"/>
    <x v="37"/>
    <n v="1604.62"/>
    <n v="2717.74"/>
    <n v="140"/>
    <n v="1113.1199999999999"/>
    <n v="380483.6"/>
    <n v="155836.79999999999"/>
    <x v="0"/>
  </r>
  <r>
    <s v="PRO1319"/>
    <x v="151"/>
    <x v="147"/>
    <x v="4"/>
    <x v="6"/>
    <x v="3"/>
    <x v="4"/>
    <x v="77"/>
    <n v="1413.46"/>
    <n v="2465.06"/>
    <n v="455"/>
    <n v="1051.5999999999999"/>
    <n v="1121602.3"/>
    <n v="478477.99999999994"/>
    <x v="2"/>
  </r>
  <r>
    <s v="PRO1321"/>
    <x v="152"/>
    <x v="148"/>
    <x v="5"/>
    <x v="5"/>
    <x v="1"/>
    <x v="0"/>
    <x v="19"/>
    <n v="427.43"/>
    <n v="535.85"/>
    <n v="392"/>
    <n v="108.42000000000002"/>
    <n v="210053.2"/>
    <n v="42500.640000000007"/>
    <x v="1"/>
  </r>
  <r>
    <s v="PRO1322"/>
    <x v="153"/>
    <x v="149"/>
    <x v="4"/>
    <x v="8"/>
    <x v="0"/>
    <x v="3"/>
    <x v="32"/>
    <n v="159.44"/>
    <n v="306.27999999999997"/>
    <n v="6"/>
    <n v="146.83999999999997"/>
    <n v="1837.6799999999998"/>
    <n v="881.03999999999985"/>
    <x v="0"/>
  </r>
  <r>
    <s v="PRO1324"/>
    <x v="154"/>
    <x v="150"/>
    <x v="5"/>
    <x v="9"/>
    <x v="0"/>
    <x v="1"/>
    <x v="71"/>
    <n v="326.60000000000002"/>
    <n v="446.11"/>
    <n v="266"/>
    <n v="119.50999999999999"/>
    <n v="118665.26000000001"/>
    <n v="31789.659999999996"/>
    <x v="2"/>
  </r>
  <r>
    <s v="PRO1327"/>
    <x v="155"/>
    <x v="128"/>
    <x v="4"/>
    <x v="9"/>
    <x v="3"/>
    <x v="0"/>
    <x v="45"/>
    <n v="1474.75"/>
    <n v="1820.67"/>
    <n v="343"/>
    <n v="345.92000000000007"/>
    <n v="624489.81000000006"/>
    <n v="118650.56000000003"/>
    <x v="0"/>
  </r>
  <r>
    <s v="PRO1331"/>
    <x v="156"/>
    <x v="151"/>
    <x v="4"/>
    <x v="0"/>
    <x v="0"/>
    <x v="8"/>
    <x v="58"/>
    <n v="814.15"/>
    <n v="1045"/>
    <n v="99"/>
    <n v="230.85000000000002"/>
    <n v="103455"/>
    <n v="22854.15"/>
    <x v="1"/>
  </r>
  <r>
    <s v="PRO1333"/>
    <x v="157"/>
    <x v="152"/>
    <x v="9"/>
    <x v="2"/>
    <x v="0"/>
    <x v="9"/>
    <x v="78"/>
    <n v="1820.28"/>
    <n v="2993.03"/>
    <n v="115"/>
    <n v="1172.7500000000002"/>
    <n v="344198.45"/>
    <n v="134866.25000000003"/>
    <x v="1"/>
  </r>
  <r>
    <s v="PRO1334"/>
    <x v="158"/>
    <x v="153"/>
    <x v="7"/>
    <x v="0"/>
    <x v="4"/>
    <x v="0"/>
    <x v="46"/>
    <n v="1629.5"/>
    <n v="2654.98"/>
    <n v="238"/>
    <n v="1025.48"/>
    <n v="631885.24"/>
    <n v="244064.24"/>
    <x v="2"/>
  </r>
  <r>
    <s v="PRO1335"/>
    <x v="159"/>
    <x v="154"/>
    <x v="5"/>
    <x v="7"/>
    <x v="1"/>
    <x v="9"/>
    <x v="79"/>
    <n v="133.13999999999999"/>
    <n v="257.08"/>
    <n v="14"/>
    <n v="123.94"/>
    <n v="3599.12"/>
    <n v="1735.1599999999999"/>
    <x v="0"/>
  </r>
  <r>
    <s v="PRO1338"/>
    <x v="160"/>
    <x v="155"/>
    <x v="6"/>
    <x v="6"/>
    <x v="2"/>
    <x v="6"/>
    <x v="44"/>
    <n v="1586.42"/>
    <n v="2534.8200000000002"/>
    <n v="497"/>
    <n v="948.40000000000009"/>
    <n v="1259805.54"/>
    <n v="471354.80000000005"/>
    <x v="1"/>
  </r>
  <r>
    <s v="PRO1339"/>
    <x v="161"/>
    <x v="156"/>
    <x v="6"/>
    <x v="0"/>
    <x v="1"/>
    <x v="5"/>
    <x v="80"/>
    <n v="1382.01"/>
    <n v="2147.65"/>
    <n v="467"/>
    <n v="765.6400000000001"/>
    <n v="1002952.55"/>
    <n v="357553.88000000006"/>
    <x v="1"/>
  </r>
  <r>
    <s v="PRO1344"/>
    <x v="162"/>
    <x v="157"/>
    <x v="7"/>
    <x v="3"/>
    <x v="3"/>
    <x v="6"/>
    <x v="58"/>
    <n v="1398.61"/>
    <n v="2218.96"/>
    <n v="164"/>
    <n v="820.35000000000014"/>
    <n v="363909.44"/>
    <n v="134537.40000000002"/>
    <x v="1"/>
  </r>
  <r>
    <s v="PRO1345"/>
    <x v="163"/>
    <x v="158"/>
    <x v="0"/>
    <x v="3"/>
    <x v="0"/>
    <x v="6"/>
    <x v="18"/>
    <n v="451.61"/>
    <n v="507.54"/>
    <n v="19"/>
    <n v="55.930000000000007"/>
    <n v="9643.26"/>
    <n v="1062.67"/>
    <x v="1"/>
  </r>
  <r>
    <s v="PRO1347"/>
    <x v="164"/>
    <x v="159"/>
    <x v="0"/>
    <x v="5"/>
    <x v="2"/>
    <x v="3"/>
    <x v="29"/>
    <n v="230"/>
    <n v="364.9"/>
    <n v="110"/>
    <n v="134.89999999999998"/>
    <n v="40139"/>
    <n v="14838.999999999998"/>
    <x v="2"/>
  </r>
  <r>
    <s v="PRO1348"/>
    <x v="165"/>
    <x v="160"/>
    <x v="4"/>
    <x v="8"/>
    <x v="2"/>
    <x v="4"/>
    <x v="78"/>
    <n v="606.14"/>
    <n v="990.48"/>
    <n v="143"/>
    <n v="384.34000000000003"/>
    <n v="141638.64000000001"/>
    <n v="54960.62"/>
    <x v="1"/>
  </r>
  <r>
    <s v="PRO1349"/>
    <x v="166"/>
    <x v="161"/>
    <x v="3"/>
    <x v="4"/>
    <x v="0"/>
    <x v="9"/>
    <x v="53"/>
    <n v="807.17"/>
    <n v="1304.32"/>
    <n v="355"/>
    <n v="497.15"/>
    <n v="463033.59999999998"/>
    <n v="176488.25"/>
    <x v="1"/>
  </r>
  <r>
    <s v="PRO1352"/>
    <x v="167"/>
    <x v="162"/>
    <x v="4"/>
    <x v="1"/>
    <x v="4"/>
    <x v="0"/>
    <x v="81"/>
    <n v="1216.8599999999999"/>
    <n v="2323.12"/>
    <n v="165"/>
    <n v="1106.26"/>
    <n v="383314.8"/>
    <n v="182532.9"/>
    <x v="2"/>
  </r>
  <r>
    <s v="PRO1353"/>
    <x v="168"/>
    <x v="163"/>
    <x v="3"/>
    <x v="4"/>
    <x v="4"/>
    <x v="6"/>
    <x v="82"/>
    <n v="60.63"/>
    <n v="66.95"/>
    <n v="278"/>
    <n v="6.32"/>
    <n v="18612.100000000002"/>
    <n v="1756.96"/>
    <x v="2"/>
  </r>
  <r>
    <s v="PRO1356"/>
    <x v="169"/>
    <x v="86"/>
    <x v="8"/>
    <x v="4"/>
    <x v="0"/>
    <x v="3"/>
    <x v="8"/>
    <n v="839.04"/>
    <n v="1090.8699999999999"/>
    <n v="386"/>
    <n v="251.82999999999993"/>
    <n v="421075.81999999995"/>
    <n v="97206.379999999976"/>
    <x v="0"/>
  </r>
  <r>
    <s v="PRO1359"/>
    <x v="170"/>
    <x v="164"/>
    <x v="1"/>
    <x v="2"/>
    <x v="0"/>
    <x v="7"/>
    <x v="63"/>
    <n v="270.23"/>
    <n v="431.66"/>
    <n v="430"/>
    <n v="161.43"/>
    <n v="185613.80000000002"/>
    <n v="69414.900000000009"/>
    <x v="0"/>
  </r>
  <r>
    <s v="PRO1362"/>
    <x v="171"/>
    <x v="165"/>
    <x v="0"/>
    <x v="7"/>
    <x v="0"/>
    <x v="0"/>
    <x v="9"/>
    <n v="938.08"/>
    <n v="1101.1600000000001"/>
    <n v="373"/>
    <n v="163.08000000000004"/>
    <n v="410732.68000000005"/>
    <n v="60828.840000000018"/>
    <x v="0"/>
  </r>
  <r>
    <s v="PRO1363"/>
    <x v="172"/>
    <x v="166"/>
    <x v="2"/>
    <x v="9"/>
    <x v="1"/>
    <x v="3"/>
    <x v="73"/>
    <n v="1862.45"/>
    <n v="2866.83"/>
    <n v="238"/>
    <n v="1004.3799999999999"/>
    <n v="682305.54"/>
    <n v="239042.43999999997"/>
    <x v="2"/>
  </r>
  <r>
    <s v="PRO1364"/>
    <x v="173"/>
    <x v="167"/>
    <x v="8"/>
    <x v="0"/>
    <x v="4"/>
    <x v="9"/>
    <x v="46"/>
    <n v="259.37"/>
    <n v="289.18"/>
    <n v="203"/>
    <n v="29.810000000000002"/>
    <n v="58703.54"/>
    <n v="6051.43"/>
    <x v="1"/>
  </r>
  <r>
    <s v="PRO1368"/>
    <x v="174"/>
    <x v="168"/>
    <x v="9"/>
    <x v="9"/>
    <x v="0"/>
    <x v="9"/>
    <x v="18"/>
    <n v="266.42"/>
    <n v="494.71"/>
    <n v="490"/>
    <n v="228.28999999999996"/>
    <n v="242407.9"/>
    <n v="111862.09999999998"/>
    <x v="2"/>
  </r>
  <r>
    <s v="PRO1369"/>
    <x v="175"/>
    <x v="169"/>
    <x v="7"/>
    <x v="8"/>
    <x v="1"/>
    <x v="9"/>
    <x v="39"/>
    <n v="337.43"/>
    <n v="469.76"/>
    <n v="100"/>
    <n v="132.32999999999998"/>
    <n v="46976"/>
    <n v="13232.999999999998"/>
    <x v="2"/>
  </r>
  <r>
    <s v="PRO1371"/>
    <x v="176"/>
    <x v="72"/>
    <x v="0"/>
    <x v="2"/>
    <x v="4"/>
    <x v="3"/>
    <x v="83"/>
    <n v="1549.19"/>
    <n v="3046.92"/>
    <n v="134"/>
    <n v="1497.73"/>
    <n v="408287.28"/>
    <n v="200695.82"/>
    <x v="0"/>
  </r>
  <r>
    <s v="PRO1373"/>
    <x v="177"/>
    <x v="170"/>
    <x v="9"/>
    <x v="7"/>
    <x v="4"/>
    <x v="4"/>
    <x v="46"/>
    <n v="591.15"/>
    <n v="987.14"/>
    <n v="264"/>
    <n v="395.99"/>
    <n v="260604.96"/>
    <n v="104541.36"/>
    <x v="0"/>
  </r>
  <r>
    <s v="PRO1376"/>
    <x v="178"/>
    <x v="171"/>
    <x v="8"/>
    <x v="2"/>
    <x v="2"/>
    <x v="1"/>
    <x v="23"/>
    <n v="103.56"/>
    <n v="180.03"/>
    <n v="297"/>
    <n v="76.47"/>
    <n v="53468.91"/>
    <n v="22711.59"/>
    <x v="1"/>
  </r>
  <r>
    <s v="PRO1381"/>
    <x v="179"/>
    <x v="172"/>
    <x v="0"/>
    <x v="0"/>
    <x v="3"/>
    <x v="2"/>
    <x v="79"/>
    <n v="583.34"/>
    <n v="669.7"/>
    <n v="356"/>
    <n v="86.360000000000014"/>
    <n v="238413.2"/>
    <n v="30744.160000000003"/>
    <x v="2"/>
  </r>
  <r>
    <s v="PRO1383"/>
    <x v="180"/>
    <x v="173"/>
    <x v="0"/>
    <x v="2"/>
    <x v="2"/>
    <x v="7"/>
    <x v="10"/>
    <n v="1701.83"/>
    <n v="1962.82"/>
    <n v="34"/>
    <n v="260.99"/>
    <n v="66735.88"/>
    <n v="8873.66"/>
    <x v="1"/>
  </r>
  <r>
    <s v="PRO1389"/>
    <x v="181"/>
    <x v="174"/>
    <x v="1"/>
    <x v="8"/>
    <x v="2"/>
    <x v="1"/>
    <x v="8"/>
    <n v="1810.32"/>
    <n v="3596.95"/>
    <n v="155"/>
    <n v="1786.6299999999999"/>
    <n v="557527.25"/>
    <n v="276927.64999999997"/>
    <x v="0"/>
  </r>
  <r>
    <s v="PRO1390"/>
    <x v="182"/>
    <x v="175"/>
    <x v="5"/>
    <x v="8"/>
    <x v="1"/>
    <x v="0"/>
    <x v="68"/>
    <n v="1438.06"/>
    <n v="1766.78"/>
    <n v="234"/>
    <n v="328.72"/>
    <n v="413426.52"/>
    <n v="76920.48000000001"/>
    <x v="2"/>
  </r>
  <r>
    <s v="PRO1392"/>
    <x v="183"/>
    <x v="176"/>
    <x v="5"/>
    <x v="9"/>
    <x v="0"/>
    <x v="5"/>
    <x v="46"/>
    <n v="342.89"/>
    <n v="526.04999999999995"/>
    <n v="456"/>
    <n v="183.15999999999997"/>
    <n v="239878.8"/>
    <n v="83520.959999999992"/>
    <x v="0"/>
  </r>
  <r>
    <s v="PRO1393"/>
    <x v="184"/>
    <x v="177"/>
    <x v="4"/>
    <x v="3"/>
    <x v="4"/>
    <x v="1"/>
    <x v="8"/>
    <n v="382.79"/>
    <n v="427.98"/>
    <n v="411"/>
    <n v="45.19"/>
    <n v="175899.78"/>
    <n v="18573.09"/>
    <x v="0"/>
  </r>
  <r>
    <s v="PRO1394"/>
    <x v="185"/>
    <x v="178"/>
    <x v="0"/>
    <x v="5"/>
    <x v="3"/>
    <x v="6"/>
    <x v="45"/>
    <n v="323.14999999999998"/>
    <n v="507.86"/>
    <n v="121"/>
    <n v="184.71000000000004"/>
    <n v="61451.060000000005"/>
    <n v="22349.910000000003"/>
    <x v="1"/>
  </r>
  <r>
    <s v="PRO1395"/>
    <x v="186"/>
    <x v="179"/>
    <x v="6"/>
    <x v="4"/>
    <x v="0"/>
    <x v="5"/>
    <x v="1"/>
    <n v="280.7"/>
    <n v="415.47"/>
    <n v="165"/>
    <n v="134.77000000000004"/>
    <n v="68552.55"/>
    <n v="22237.050000000007"/>
    <x v="2"/>
  </r>
  <r>
    <s v="PRO1398"/>
    <x v="187"/>
    <x v="180"/>
    <x v="5"/>
    <x v="3"/>
    <x v="2"/>
    <x v="7"/>
    <x v="68"/>
    <n v="383.08"/>
    <n v="702.78"/>
    <n v="150"/>
    <n v="319.7"/>
    <n v="105417"/>
    <n v="47955"/>
    <x v="2"/>
  </r>
  <r>
    <s v="PRO1401"/>
    <x v="188"/>
    <x v="181"/>
    <x v="0"/>
    <x v="8"/>
    <x v="4"/>
    <x v="1"/>
    <x v="84"/>
    <n v="1279.08"/>
    <n v="1666.93"/>
    <n v="329"/>
    <n v="387.85000000000014"/>
    <n v="548419.97"/>
    <n v="127602.65000000004"/>
    <x v="0"/>
  </r>
  <r>
    <s v="PRO1402"/>
    <x v="189"/>
    <x v="182"/>
    <x v="2"/>
    <x v="8"/>
    <x v="0"/>
    <x v="0"/>
    <x v="18"/>
    <n v="1379.34"/>
    <n v="1525.88"/>
    <n v="179"/>
    <n v="146.54000000000019"/>
    <n v="273132.52"/>
    <n v="26230.660000000033"/>
    <x v="0"/>
  </r>
  <r>
    <s v="PRO1404"/>
    <x v="190"/>
    <x v="183"/>
    <x v="2"/>
    <x v="1"/>
    <x v="2"/>
    <x v="7"/>
    <x v="33"/>
    <n v="1788.78"/>
    <n v="3556.56"/>
    <n v="172"/>
    <n v="1767.78"/>
    <n v="611728.31999999995"/>
    <n v="304058.15999999997"/>
    <x v="1"/>
  </r>
  <r>
    <s v="PRO1405"/>
    <x v="191"/>
    <x v="184"/>
    <x v="3"/>
    <x v="9"/>
    <x v="4"/>
    <x v="8"/>
    <x v="20"/>
    <n v="308.27999999999997"/>
    <n v="559.29999999999995"/>
    <n v="88"/>
    <n v="251.01999999999998"/>
    <n v="49218.399999999994"/>
    <n v="22089.759999999998"/>
    <x v="2"/>
  </r>
  <r>
    <s v="PRO1406"/>
    <x v="192"/>
    <x v="185"/>
    <x v="7"/>
    <x v="4"/>
    <x v="2"/>
    <x v="1"/>
    <x v="6"/>
    <n v="1214.1400000000001"/>
    <n v="1630.07"/>
    <n v="107"/>
    <n v="415.92999999999984"/>
    <n v="174417.49"/>
    <n v="44504.50999999998"/>
    <x v="0"/>
  </r>
  <r>
    <s v="PRO1409"/>
    <x v="193"/>
    <x v="186"/>
    <x v="6"/>
    <x v="2"/>
    <x v="3"/>
    <x v="7"/>
    <x v="80"/>
    <n v="68.760000000000005"/>
    <n v="76.55"/>
    <n v="47"/>
    <n v="7.789999999999992"/>
    <n v="3597.85"/>
    <n v="366.12999999999965"/>
    <x v="2"/>
  </r>
  <r>
    <s v="PRO1410"/>
    <x v="194"/>
    <x v="187"/>
    <x v="7"/>
    <x v="0"/>
    <x v="1"/>
    <x v="6"/>
    <x v="0"/>
    <n v="1312.7"/>
    <n v="2156.88"/>
    <n v="98"/>
    <n v="844.18000000000006"/>
    <n v="211374.24000000002"/>
    <n v="82729.64"/>
    <x v="1"/>
  </r>
  <r>
    <s v="PRO1411"/>
    <x v="195"/>
    <x v="188"/>
    <x v="8"/>
    <x v="7"/>
    <x v="0"/>
    <x v="2"/>
    <x v="85"/>
    <n v="1630.18"/>
    <n v="2724.32"/>
    <n v="165"/>
    <n v="1094.1400000000001"/>
    <n v="449512.80000000005"/>
    <n v="180533.1"/>
    <x v="0"/>
  </r>
  <r>
    <s v="PRO1412"/>
    <x v="196"/>
    <x v="158"/>
    <x v="2"/>
    <x v="1"/>
    <x v="3"/>
    <x v="1"/>
    <x v="73"/>
    <n v="1057.3900000000001"/>
    <n v="1795.43"/>
    <n v="222"/>
    <n v="738.04"/>
    <n v="398585.46"/>
    <n v="163844.88"/>
    <x v="1"/>
  </r>
  <r>
    <s v="PRO1417"/>
    <x v="197"/>
    <x v="189"/>
    <x v="8"/>
    <x v="3"/>
    <x v="1"/>
    <x v="7"/>
    <x v="51"/>
    <n v="592.41999999999996"/>
    <n v="1156.9000000000001"/>
    <n v="220"/>
    <n v="564.48000000000013"/>
    <n v="254518.00000000003"/>
    <n v="124185.60000000003"/>
    <x v="2"/>
  </r>
  <r>
    <s v="PRO1419"/>
    <x v="198"/>
    <x v="190"/>
    <x v="1"/>
    <x v="9"/>
    <x v="4"/>
    <x v="3"/>
    <x v="39"/>
    <n v="1041.94"/>
    <n v="1717.08"/>
    <n v="189"/>
    <n v="675.13999999999987"/>
    <n v="324528.12"/>
    <n v="127601.45999999998"/>
    <x v="2"/>
  </r>
  <r>
    <s v="PRO1420"/>
    <x v="199"/>
    <x v="191"/>
    <x v="8"/>
    <x v="2"/>
    <x v="0"/>
    <x v="9"/>
    <x v="54"/>
    <n v="978.94"/>
    <n v="1587.1"/>
    <n v="28"/>
    <n v="608.15999999999985"/>
    <n v="44438.799999999996"/>
    <n v="17028.479999999996"/>
    <x v="0"/>
  </r>
  <r>
    <s v="PRO1421"/>
    <x v="200"/>
    <x v="192"/>
    <x v="8"/>
    <x v="7"/>
    <x v="0"/>
    <x v="3"/>
    <x v="35"/>
    <n v="1106.22"/>
    <n v="1977.69"/>
    <n v="19"/>
    <n v="871.47"/>
    <n v="37576.11"/>
    <n v="16557.93"/>
    <x v="2"/>
  </r>
  <r>
    <s v="PRO1422"/>
    <x v="201"/>
    <x v="193"/>
    <x v="8"/>
    <x v="8"/>
    <x v="3"/>
    <x v="7"/>
    <x v="8"/>
    <n v="1953.14"/>
    <n v="3133.36"/>
    <n v="234"/>
    <n v="1180.22"/>
    <n v="733206.24"/>
    <n v="276171.48"/>
    <x v="0"/>
  </r>
  <r>
    <s v="PRO1424"/>
    <x v="202"/>
    <x v="194"/>
    <x v="6"/>
    <x v="4"/>
    <x v="0"/>
    <x v="0"/>
    <x v="80"/>
    <n v="1957.73"/>
    <n v="3559.45"/>
    <n v="469"/>
    <n v="1601.7199999999998"/>
    <n v="1669382.0499999998"/>
    <n v="751206.67999999993"/>
    <x v="1"/>
  </r>
  <r>
    <s v="PRO1428"/>
    <x v="203"/>
    <x v="195"/>
    <x v="4"/>
    <x v="6"/>
    <x v="2"/>
    <x v="3"/>
    <x v="24"/>
    <n v="807.12"/>
    <n v="1302.28"/>
    <n v="106"/>
    <n v="495.15999999999997"/>
    <n v="138041.68"/>
    <n v="52486.96"/>
    <x v="2"/>
  </r>
  <r>
    <s v="PRO1430"/>
    <x v="204"/>
    <x v="196"/>
    <x v="6"/>
    <x v="6"/>
    <x v="1"/>
    <x v="7"/>
    <x v="22"/>
    <n v="591.57000000000005"/>
    <n v="1059.43"/>
    <n v="316"/>
    <n v="467.86"/>
    <n v="334779.88"/>
    <n v="147843.76"/>
    <x v="0"/>
  </r>
  <r>
    <s v="PRO1432"/>
    <x v="205"/>
    <x v="59"/>
    <x v="5"/>
    <x v="0"/>
    <x v="4"/>
    <x v="1"/>
    <x v="6"/>
    <n v="1898.53"/>
    <n v="3006.25"/>
    <n v="25"/>
    <n v="1107.72"/>
    <n v="75156.25"/>
    <n v="27693"/>
    <x v="2"/>
  </r>
  <r>
    <s v="PRO1435"/>
    <x v="206"/>
    <x v="197"/>
    <x v="0"/>
    <x v="1"/>
    <x v="4"/>
    <x v="2"/>
    <x v="9"/>
    <n v="1184.95"/>
    <n v="2127.4899999999998"/>
    <n v="416"/>
    <n v="942.53999999999974"/>
    <n v="885035.83999999985"/>
    <n v="392096.6399999999"/>
    <x v="1"/>
  </r>
  <r>
    <s v="PRO1436"/>
    <x v="207"/>
    <x v="198"/>
    <x v="1"/>
    <x v="5"/>
    <x v="0"/>
    <x v="2"/>
    <x v="71"/>
    <n v="1318.22"/>
    <n v="1945.06"/>
    <n v="27"/>
    <n v="626.83999999999992"/>
    <n v="52516.619999999995"/>
    <n v="16924.679999999997"/>
    <x v="0"/>
  </r>
  <r>
    <s v="PRO1437"/>
    <x v="208"/>
    <x v="199"/>
    <x v="3"/>
    <x v="7"/>
    <x v="4"/>
    <x v="0"/>
    <x v="49"/>
    <n v="1808.26"/>
    <n v="2020.15"/>
    <n v="10"/>
    <n v="211.8900000000001"/>
    <n v="20201.5"/>
    <n v="2118.900000000001"/>
    <x v="1"/>
  </r>
  <r>
    <s v="PRO1439"/>
    <x v="209"/>
    <x v="200"/>
    <x v="7"/>
    <x v="5"/>
    <x v="4"/>
    <x v="7"/>
    <x v="86"/>
    <n v="852.95"/>
    <n v="1574.55"/>
    <n v="445"/>
    <n v="721.59999999999991"/>
    <n v="700674.75"/>
    <n v="321111.99999999994"/>
    <x v="3"/>
  </r>
  <r>
    <s v="PRO1441"/>
    <x v="210"/>
    <x v="73"/>
    <x v="8"/>
    <x v="9"/>
    <x v="2"/>
    <x v="4"/>
    <x v="68"/>
    <n v="1373.83"/>
    <n v="2497.61"/>
    <n v="149"/>
    <n v="1123.7800000000002"/>
    <n v="372143.89"/>
    <n v="167443.22000000003"/>
    <x v="0"/>
  </r>
  <r>
    <s v="PRO1442"/>
    <x v="211"/>
    <x v="201"/>
    <x v="2"/>
    <x v="9"/>
    <x v="2"/>
    <x v="0"/>
    <x v="61"/>
    <n v="1745.28"/>
    <n v="3349.19"/>
    <n v="441"/>
    <n v="1603.91"/>
    <n v="1476992.79"/>
    <n v="707324.31"/>
    <x v="0"/>
  </r>
  <r>
    <s v="PRO1445"/>
    <x v="212"/>
    <x v="202"/>
    <x v="6"/>
    <x v="9"/>
    <x v="2"/>
    <x v="6"/>
    <x v="5"/>
    <n v="218.73"/>
    <n v="426.13"/>
    <n v="491"/>
    <n v="207.4"/>
    <n v="209229.83"/>
    <n v="101833.40000000001"/>
    <x v="1"/>
  </r>
  <r>
    <s v="PRO1448"/>
    <x v="213"/>
    <x v="203"/>
    <x v="5"/>
    <x v="0"/>
    <x v="1"/>
    <x v="4"/>
    <x v="65"/>
    <n v="1494.78"/>
    <n v="2346.36"/>
    <n v="5"/>
    <n v="851.58000000000015"/>
    <n v="11731.800000000001"/>
    <n v="4257.9000000000005"/>
    <x v="2"/>
  </r>
  <r>
    <s v="PRO1449"/>
    <x v="214"/>
    <x v="204"/>
    <x v="3"/>
    <x v="8"/>
    <x v="3"/>
    <x v="5"/>
    <x v="5"/>
    <n v="1089.28"/>
    <n v="1538.96"/>
    <n v="297"/>
    <n v="449.68000000000006"/>
    <n v="457071.12"/>
    <n v="133554.96000000002"/>
    <x v="1"/>
  </r>
  <r>
    <s v="PRO1450"/>
    <x v="215"/>
    <x v="205"/>
    <x v="9"/>
    <x v="8"/>
    <x v="0"/>
    <x v="9"/>
    <x v="87"/>
    <n v="1305.9000000000001"/>
    <n v="2395.1799999999998"/>
    <n v="464"/>
    <n v="1089.2799999999997"/>
    <n v="1111363.52"/>
    <n v="505425.91999999987"/>
    <x v="0"/>
  </r>
  <r>
    <s v="PRO1451"/>
    <x v="216"/>
    <x v="206"/>
    <x v="2"/>
    <x v="8"/>
    <x v="4"/>
    <x v="0"/>
    <x v="65"/>
    <n v="523.67999999999995"/>
    <n v="692.87"/>
    <n v="389"/>
    <n v="169.19000000000005"/>
    <n v="269526.43"/>
    <n v="65814.910000000018"/>
    <x v="2"/>
  </r>
  <r>
    <s v="PRO1454"/>
    <x v="217"/>
    <x v="207"/>
    <x v="4"/>
    <x v="0"/>
    <x v="1"/>
    <x v="0"/>
    <x v="27"/>
    <n v="117.81"/>
    <n v="166.77"/>
    <n v="495"/>
    <n v="48.960000000000008"/>
    <n v="82551.150000000009"/>
    <n v="24235.200000000004"/>
    <x v="1"/>
  </r>
  <r>
    <s v="PRO1457"/>
    <x v="218"/>
    <x v="208"/>
    <x v="0"/>
    <x v="6"/>
    <x v="3"/>
    <x v="6"/>
    <x v="32"/>
    <n v="1182.42"/>
    <n v="1500.6"/>
    <n v="177"/>
    <n v="318.17999999999984"/>
    <n v="265606.2"/>
    <n v="56317.859999999971"/>
    <x v="3"/>
  </r>
  <r>
    <s v="PRO1458"/>
    <x v="219"/>
    <x v="209"/>
    <x v="2"/>
    <x v="4"/>
    <x v="1"/>
    <x v="3"/>
    <x v="0"/>
    <n v="1399.81"/>
    <n v="2129.9499999999998"/>
    <n v="96"/>
    <n v="730.13999999999987"/>
    <n v="204475.19999999998"/>
    <n v="70093.439999999988"/>
    <x v="1"/>
  </r>
  <r>
    <s v="PRO1462"/>
    <x v="220"/>
    <x v="210"/>
    <x v="7"/>
    <x v="7"/>
    <x v="3"/>
    <x v="9"/>
    <x v="72"/>
    <n v="1461.35"/>
    <n v="2684.99"/>
    <n v="23"/>
    <n v="1223.6399999999999"/>
    <n v="61754.77"/>
    <n v="28143.719999999998"/>
    <x v="3"/>
  </r>
  <r>
    <s v="PRO1464"/>
    <x v="221"/>
    <x v="211"/>
    <x v="0"/>
    <x v="0"/>
    <x v="2"/>
    <x v="0"/>
    <x v="10"/>
    <n v="920.94"/>
    <n v="1800.25"/>
    <n v="358"/>
    <n v="879.31"/>
    <n v="644489.5"/>
    <n v="314792.98"/>
    <x v="0"/>
  </r>
  <r>
    <s v="PRO1466"/>
    <x v="222"/>
    <x v="212"/>
    <x v="3"/>
    <x v="4"/>
    <x v="3"/>
    <x v="1"/>
    <x v="88"/>
    <n v="956.32"/>
    <n v="1500.4"/>
    <n v="283"/>
    <n v="544.08000000000004"/>
    <n v="424613.2"/>
    <n v="153974.64000000001"/>
    <x v="0"/>
  </r>
  <r>
    <s v="PRO1467"/>
    <x v="223"/>
    <x v="213"/>
    <x v="9"/>
    <x v="6"/>
    <x v="1"/>
    <x v="8"/>
    <x v="65"/>
    <n v="1470.23"/>
    <n v="2114.5700000000002"/>
    <n v="108"/>
    <n v="644.34000000000015"/>
    <n v="228373.56000000003"/>
    <n v="69588.720000000016"/>
    <x v="0"/>
  </r>
  <r>
    <s v="PRO1469"/>
    <x v="224"/>
    <x v="214"/>
    <x v="0"/>
    <x v="1"/>
    <x v="3"/>
    <x v="7"/>
    <x v="81"/>
    <n v="1341.73"/>
    <n v="1697.08"/>
    <n v="405"/>
    <n v="355.34999999999991"/>
    <n v="687317.4"/>
    <n v="143916.74999999997"/>
    <x v="1"/>
  </r>
  <r>
    <s v="PRO1470"/>
    <x v="225"/>
    <x v="215"/>
    <x v="6"/>
    <x v="2"/>
    <x v="4"/>
    <x v="8"/>
    <x v="33"/>
    <n v="989.37"/>
    <n v="1266.1199999999999"/>
    <n v="96"/>
    <n v="276.74999999999989"/>
    <n v="121547.51999999999"/>
    <n v="26567.999999999989"/>
    <x v="1"/>
  </r>
  <r>
    <s v="PRO1471"/>
    <x v="226"/>
    <x v="216"/>
    <x v="0"/>
    <x v="8"/>
    <x v="4"/>
    <x v="0"/>
    <x v="24"/>
    <n v="1333.54"/>
    <n v="1996.18"/>
    <n v="184"/>
    <n v="662.6400000000001"/>
    <n v="367297.12"/>
    <n v="121925.76000000002"/>
    <x v="3"/>
  </r>
  <r>
    <s v="PRO1472"/>
    <x v="227"/>
    <x v="64"/>
    <x v="2"/>
    <x v="1"/>
    <x v="0"/>
    <x v="1"/>
    <x v="82"/>
    <n v="1392.37"/>
    <n v="1858.44"/>
    <n v="484"/>
    <n v="466.07000000000016"/>
    <n v="899484.96000000008"/>
    <n v="225577.88000000009"/>
    <x v="0"/>
  </r>
  <r>
    <s v="PRO1474"/>
    <x v="228"/>
    <x v="217"/>
    <x v="7"/>
    <x v="9"/>
    <x v="0"/>
    <x v="4"/>
    <x v="64"/>
    <n v="1746.25"/>
    <n v="2791.83"/>
    <n v="449"/>
    <n v="1045.58"/>
    <n v="1253531.67"/>
    <n v="469465.42"/>
    <x v="0"/>
  </r>
  <r>
    <s v="PRO1477"/>
    <x v="229"/>
    <x v="218"/>
    <x v="6"/>
    <x v="0"/>
    <x v="1"/>
    <x v="0"/>
    <x v="84"/>
    <n v="1500.17"/>
    <n v="2644.73"/>
    <n v="346"/>
    <n v="1144.56"/>
    <n v="915076.58"/>
    <n v="396017.76"/>
    <x v="1"/>
  </r>
  <r>
    <s v="PRO1479"/>
    <x v="230"/>
    <x v="219"/>
    <x v="6"/>
    <x v="9"/>
    <x v="3"/>
    <x v="2"/>
    <x v="10"/>
    <n v="1807.9"/>
    <n v="2740.91"/>
    <n v="25"/>
    <n v="933.00999999999976"/>
    <n v="68522.75"/>
    <n v="23325.249999999993"/>
    <x v="1"/>
  </r>
  <r>
    <s v="PRO1483"/>
    <x v="231"/>
    <x v="220"/>
    <x v="1"/>
    <x v="5"/>
    <x v="2"/>
    <x v="4"/>
    <x v="0"/>
    <n v="961.58"/>
    <n v="1693.53"/>
    <n v="1"/>
    <n v="731.94999999999993"/>
    <n v="1693.53"/>
    <n v="731.94999999999993"/>
    <x v="2"/>
  </r>
  <r>
    <s v="PRO1484"/>
    <x v="232"/>
    <x v="221"/>
    <x v="0"/>
    <x v="3"/>
    <x v="0"/>
    <x v="5"/>
    <x v="8"/>
    <n v="204.8"/>
    <n v="270.38"/>
    <n v="390"/>
    <n v="65.579999999999984"/>
    <n v="105448.2"/>
    <n v="25576.199999999993"/>
    <x v="0"/>
  </r>
  <r>
    <s v="PRO1485"/>
    <x v="233"/>
    <x v="222"/>
    <x v="5"/>
    <x v="9"/>
    <x v="1"/>
    <x v="2"/>
    <x v="64"/>
    <n v="1428.98"/>
    <n v="1658.89"/>
    <n v="217"/>
    <n v="229.91000000000008"/>
    <n v="359979.13"/>
    <n v="49890.470000000016"/>
    <x v="1"/>
  </r>
  <r>
    <s v="PRO1486"/>
    <x v="234"/>
    <x v="223"/>
    <x v="9"/>
    <x v="6"/>
    <x v="1"/>
    <x v="7"/>
    <x v="4"/>
    <n v="737.39"/>
    <n v="841.46"/>
    <n v="472"/>
    <n v="104.07000000000005"/>
    <n v="397169.12"/>
    <n v="49121.040000000023"/>
    <x v="1"/>
  </r>
  <r>
    <s v="PRO1488"/>
    <x v="235"/>
    <x v="224"/>
    <x v="2"/>
    <x v="5"/>
    <x v="4"/>
    <x v="1"/>
    <x v="56"/>
    <n v="1044.3"/>
    <n v="1824.72"/>
    <n v="269"/>
    <n v="780.42000000000007"/>
    <n v="490849.68"/>
    <n v="209932.98"/>
    <x v="1"/>
  </r>
  <r>
    <s v="PRO1489"/>
    <x v="236"/>
    <x v="225"/>
    <x v="4"/>
    <x v="3"/>
    <x v="4"/>
    <x v="1"/>
    <x v="21"/>
    <n v="898.42"/>
    <n v="1662.75"/>
    <n v="3"/>
    <n v="764.33"/>
    <n v="4988.25"/>
    <n v="2292.9900000000002"/>
    <x v="1"/>
  </r>
  <r>
    <s v="PRO1490"/>
    <x v="237"/>
    <x v="68"/>
    <x v="2"/>
    <x v="6"/>
    <x v="3"/>
    <x v="1"/>
    <x v="6"/>
    <n v="1711.1"/>
    <n v="2210.4899999999998"/>
    <n v="354"/>
    <n v="499.38999999999987"/>
    <n v="782513.46"/>
    <n v="176784.05999999997"/>
    <x v="0"/>
  </r>
  <r>
    <s v="PRO1493"/>
    <x v="238"/>
    <x v="226"/>
    <x v="8"/>
    <x v="6"/>
    <x v="2"/>
    <x v="2"/>
    <x v="61"/>
    <n v="348.74"/>
    <n v="413.47"/>
    <n v="355"/>
    <n v="64.730000000000018"/>
    <n v="146781.85"/>
    <n v="22979.150000000005"/>
    <x v="0"/>
  </r>
  <r>
    <s v="PRO1496"/>
    <x v="239"/>
    <x v="227"/>
    <x v="0"/>
    <x v="8"/>
    <x v="3"/>
    <x v="9"/>
    <x v="44"/>
    <n v="143.80000000000001"/>
    <n v="243.01"/>
    <n v="49"/>
    <n v="99.20999999999998"/>
    <n v="11907.49"/>
    <n v="4861.2899999999991"/>
    <x v="2"/>
  </r>
  <r>
    <s v="PRO1497"/>
    <x v="240"/>
    <x v="228"/>
    <x v="5"/>
    <x v="1"/>
    <x v="4"/>
    <x v="8"/>
    <x v="89"/>
    <n v="85.66"/>
    <n v="157.29"/>
    <n v="139"/>
    <n v="71.63"/>
    <n v="21863.309999999998"/>
    <n v="9956.57"/>
    <x v="0"/>
  </r>
  <r>
    <s v="PRO1498"/>
    <x v="241"/>
    <x v="229"/>
    <x v="8"/>
    <x v="5"/>
    <x v="4"/>
    <x v="6"/>
    <x v="69"/>
    <n v="1101.6199999999999"/>
    <n v="1289.2"/>
    <n v="154"/>
    <n v="187.58000000000015"/>
    <n v="198536.80000000002"/>
    <n v="28887.320000000025"/>
    <x v="2"/>
  </r>
  <r>
    <s v="PRO1501"/>
    <x v="242"/>
    <x v="230"/>
    <x v="8"/>
    <x v="8"/>
    <x v="0"/>
    <x v="6"/>
    <x v="75"/>
    <n v="1674.43"/>
    <n v="3325.83"/>
    <n v="232"/>
    <n v="1651.3999999999999"/>
    <n v="771592.55999999994"/>
    <n v="383124.8"/>
    <x v="1"/>
  </r>
  <r>
    <s v="PRO1504"/>
    <x v="243"/>
    <x v="231"/>
    <x v="6"/>
    <x v="1"/>
    <x v="4"/>
    <x v="1"/>
    <x v="9"/>
    <n v="1477.68"/>
    <n v="2020.47"/>
    <n v="468"/>
    <n v="542.79"/>
    <n v="945579.96"/>
    <n v="254025.71999999997"/>
    <x v="2"/>
  </r>
  <r>
    <s v="PRO1505"/>
    <x v="244"/>
    <x v="232"/>
    <x v="5"/>
    <x v="6"/>
    <x v="1"/>
    <x v="7"/>
    <x v="76"/>
    <n v="1694.83"/>
    <n v="1883.51"/>
    <n v="259"/>
    <n v="188.68000000000006"/>
    <n v="487829.09"/>
    <n v="48868.120000000017"/>
    <x v="2"/>
  </r>
  <r>
    <s v="PRO1509"/>
    <x v="245"/>
    <x v="233"/>
    <x v="2"/>
    <x v="0"/>
    <x v="1"/>
    <x v="8"/>
    <x v="77"/>
    <n v="1042.08"/>
    <n v="1771.37"/>
    <n v="436"/>
    <n v="729.29"/>
    <n v="772317.32"/>
    <n v="317970.44"/>
    <x v="2"/>
  </r>
  <r>
    <s v="PRO1511"/>
    <x v="246"/>
    <x v="234"/>
    <x v="4"/>
    <x v="8"/>
    <x v="4"/>
    <x v="4"/>
    <x v="52"/>
    <n v="1946.63"/>
    <n v="3426.31"/>
    <n v="456"/>
    <n v="1479.6799999999998"/>
    <n v="1562397.3599999999"/>
    <n v="674734.07999999996"/>
    <x v="2"/>
  </r>
  <r>
    <s v="PRO1514"/>
    <x v="247"/>
    <x v="235"/>
    <x v="5"/>
    <x v="6"/>
    <x v="4"/>
    <x v="9"/>
    <x v="13"/>
    <n v="433.13"/>
    <n v="848.25"/>
    <n v="346"/>
    <n v="415.12"/>
    <n v="293494.5"/>
    <n v="143631.51999999999"/>
    <x v="2"/>
  </r>
  <r>
    <s v="PRO1515"/>
    <x v="248"/>
    <x v="236"/>
    <x v="5"/>
    <x v="1"/>
    <x v="3"/>
    <x v="3"/>
    <x v="56"/>
    <n v="1455.97"/>
    <n v="2108.5300000000002"/>
    <n v="47"/>
    <n v="652.56000000000017"/>
    <n v="99100.91"/>
    <n v="30670.320000000007"/>
    <x v="0"/>
  </r>
  <r>
    <s v="PRO1516"/>
    <x v="249"/>
    <x v="237"/>
    <x v="0"/>
    <x v="4"/>
    <x v="4"/>
    <x v="4"/>
    <x v="15"/>
    <n v="659.54"/>
    <n v="837.17"/>
    <n v="286"/>
    <n v="177.63"/>
    <n v="239430.62"/>
    <n v="50802.18"/>
    <x v="1"/>
  </r>
  <r>
    <s v="PRO1519"/>
    <x v="250"/>
    <x v="238"/>
    <x v="3"/>
    <x v="0"/>
    <x v="4"/>
    <x v="4"/>
    <x v="62"/>
    <n v="1623.33"/>
    <n v="1847.43"/>
    <n v="82"/>
    <n v="224.10000000000014"/>
    <n v="151489.26"/>
    <n v="18376.200000000012"/>
    <x v="1"/>
  </r>
  <r>
    <s v="PRO1521"/>
    <x v="251"/>
    <x v="239"/>
    <x v="4"/>
    <x v="1"/>
    <x v="1"/>
    <x v="3"/>
    <x v="76"/>
    <n v="341.99"/>
    <n v="463.66"/>
    <n v="245"/>
    <n v="121.67000000000002"/>
    <n v="113596.70000000001"/>
    <n v="29809.150000000005"/>
    <x v="2"/>
  </r>
  <r>
    <s v="PRO1523"/>
    <x v="252"/>
    <x v="240"/>
    <x v="5"/>
    <x v="8"/>
    <x v="1"/>
    <x v="9"/>
    <x v="90"/>
    <n v="1031.25"/>
    <n v="1156.3599999999999"/>
    <n v="473"/>
    <n v="125.1099999999999"/>
    <n v="546958.27999999991"/>
    <n v="59177.029999999955"/>
    <x v="0"/>
  </r>
  <r>
    <s v="PRO1525"/>
    <x v="253"/>
    <x v="241"/>
    <x v="5"/>
    <x v="5"/>
    <x v="0"/>
    <x v="0"/>
    <x v="1"/>
    <n v="460.49"/>
    <n v="778.73"/>
    <n v="29"/>
    <n v="318.24"/>
    <n v="22583.170000000002"/>
    <n v="9228.9600000000009"/>
    <x v="0"/>
  </r>
  <r>
    <s v="PRO1530"/>
    <x v="254"/>
    <x v="242"/>
    <x v="9"/>
    <x v="5"/>
    <x v="2"/>
    <x v="0"/>
    <x v="72"/>
    <n v="1036.8599999999999"/>
    <n v="1957.57"/>
    <n v="295"/>
    <n v="920.71"/>
    <n v="577483.15"/>
    <n v="271609.45"/>
    <x v="1"/>
  </r>
  <r>
    <s v="PRO1531"/>
    <x v="255"/>
    <x v="243"/>
    <x v="1"/>
    <x v="9"/>
    <x v="3"/>
    <x v="9"/>
    <x v="91"/>
    <n v="1527.67"/>
    <n v="2722.99"/>
    <n v="472"/>
    <n v="1195.3199999999997"/>
    <n v="1285251.2799999998"/>
    <n v="564191.0399999998"/>
    <x v="1"/>
  </r>
  <r>
    <s v="PRO1532"/>
    <x v="256"/>
    <x v="244"/>
    <x v="2"/>
    <x v="6"/>
    <x v="4"/>
    <x v="3"/>
    <x v="36"/>
    <n v="1900.52"/>
    <n v="3326.22"/>
    <n v="181"/>
    <n v="1425.6999999999998"/>
    <n v="602045.81999999995"/>
    <n v="258051.69999999995"/>
    <x v="1"/>
  </r>
  <r>
    <s v="PRO1533"/>
    <x v="257"/>
    <x v="245"/>
    <x v="6"/>
    <x v="9"/>
    <x v="2"/>
    <x v="1"/>
    <x v="79"/>
    <n v="446.92"/>
    <n v="717.48"/>
    <n v="295"/>
    <n v="270.56"/>
    <n v="211656.6"/>
    <n v="79815.199999999997"/>
    <x v="0"/>
  </r>
  <r>
    <s v="PRO1538"/>
    <x v="258"/>
    <x v="246"/>
    <x v="7"/>
    <x v="7"/>
    <x v="0"/>
    <x v="2"/>
    <x v="65"/>
    <n v="795.28"/>
    <n v="1369.04"/>
    <n v="411"/>
    <n v="573.76"/>
    <n v="562675.43999999994"/>
    <n v="235815.36"/>
    <x v="2"/>
  </r>
  <r>
    <s v="PRO1540"/>
    <x v="259"/>
    <x v="247"/>
    <x v="4"/>
    <x v="8"/>
    <x v="4"/>
    <x v="8"/>
    <x v="18"/>
    <n v="173.84"/>
    <n v="328.99"/>
    <n v="454"/>
    <n v="155.15"/>
    <n v="149361.46"/>
    <n v="70438.100000000006"/>
    <x v="2"/>
  </r>
  <r>
    <s v="PRO1543"/>
    <x v="260"/>
    <x v="248"/>
    <x v="5"/>
    <x v="7"/>
    <x v="2"/>
    <x v="4"/>
    <x v="8"/>
    <n v="1816.27"/>
    <n v="3144.79"/>
    <n v="31"/>
    <n v="1328.52"/>
    <n v="97488.49"/>
    <n v="41184.120000000003"/>
    <x v="0"/>
  </r>
  <r>
    <s v="PRO1544"/>
    <x v="261"/>
    <x v="249"/>
    <x v="6"/>
    <x v="9"/>
    <x v="4"/>
    <x v="9"/>
    <x v="51"/>
    <n v="973.93"/>
    <n v="1129.4100000000001"/>
    <n v="200"/>
    <n v="155.48000000000013"/>
    <n v="225882.00000000003"/>
    <n v="31096.000000000025"/>
    <x v="2"/>
  </r>
  <r>
    <s v="PRO1545"/>
    <x v="262"/>
    <x v="250"/>
    <x v="9"/>
    <x v="7"/>
    <x v="2"/>
    <x v="5"/>
    <x v="28"/>
    <n v="154.11000000000001"/>
    <n v="234.33"/>
    <n v="191"/>
    <n v="80.22"/>
    <n v="44757.03"/>
    <n v="15322.02"/>
    <x v="0"/>
  </r>
  <r>
    <s v="PRO1546"/>
    <x v="263"/>
    <x v="67"/>
    <x v="8"/>
    <x v="7"/>
    <x v="4"/>
    <x v="1"/>
    <x v="65"/>
    <n v="662.1"/>
    <n v="1261.1300000000001"/>
    <n v="125"/>
    <n v="599.03000000000009"/>
    <n v="157641.25"/>
    <n v="74878.750000000015"/>
    <x v="0"/>
  </r>
  <r>
    <s v="PRO1549"/>
    <x v="264"/>
    <x v="251"/>
    <x v="4"/>
    <x v="2"/>
    <x v="4"/>
    <x v="8"/>
    <x v="52"/>
    <n v="58.37"/>
    <n v="90.29"/>
    <n v="296"/>
    <n v="31.920000000000009"/>
    <n v="26725.84"/>
    <n v="9448.3200000000033"/>
    <x v="2"/>
  </r>
  <r>
    <s v="PRO1551"/>
    <x v="265"/>
    <x v="252"/>
    <x v="6"/>
    <x v="6"/>
    <x v="3"/>
    <x v="1"/>
    <x v="92"/>
    <n v="1332.69"/>
    <n v="1468.17"/>
    <n v="429"/>
    <n v="135.48000000000002"/>
    <n v="629844.93000000005"/>
    <n v="58120.920000000006"/>
    <x v="0"/>
  </r>
  <r>
    <s v="PRO1552"/>
    <x v="266"/>
    <x v="135"/>
    <x v="6"/>
    <x v="9"/>
    <x v="2"/>
    <x v="0"/>
    <x v="92"/>
    <n v="1121.75"/>
    <n v="1784.85"/>
    <n v="9"/>
    <n v="663.09999999999991"/>
    <n v="16063.65"/>
    <n v="5967.9"/>
    <x v="1"/>
  </r>
  <r>
    <s v="PRO1555"/>
    <x v="267"/>
    <x v="253"/>
    <x v="5"/>
    <x v="8"/>
    <x v="4"/>
    <x v="9"/>
    <x v="50"/>
    <n v="1732.5"/>
    <n v="2635.37"/>
    <n v="124"/>
    <n v="902.86999999999989"/>
    <n v="326785.88"/>
    <n v="111955.87999999999"/>
    <x v="2"/>
  </r>
  <r>
    <s v="PRO1556"/>
    <x v="268"/>
    <x v="254"/>
    <x v="4"/>
    <x v="7"/>
    <x v="1"/>
    <x v="7"/>
    <x v="35"/>
    <n v="559.73"/>
    <n v="1041.83"/>
    <n v="165"/>
    <n v="482.09999999999991"/>
    <n v="171901.94999999998"/>
    <n v="79546.499999999985"/>
    <x v="2"/>
  </r>
  <r>
    <s v="PRO1560"/>
    <x v="269"/>
    <x v="255"/>
    <x v="6"/>
    <x v="6"/>
    <x v="4"/>
    <x v="6"/>
    <x v="32"/>
    <n v="852.88"/>
    <n v="1591.84"/>
    <n v="240"/>
    <n v="738.95999999999992"/>
    <n v="382041.59999999998"/>
    <n v="177350.39999999999"/>
    <x v="0"/>
  </r>
  <r>
    <s v="PRO1561"/>
    <x v="270"/>
    <x v="256"/>
    <x v="1"/>
    <x v="7"/>
    <x v="3"/>
    <x v="3"/>
    <x v="30"/>
    <n v="1838.44"/>
    <n v="2074.37"/>
    <n v="44"/>
    <n v="235.92999999999984"/>
    <n v="91272.28"/>
    <n v="10380.919999999993"/>
    <x v="1"/>
  </r>
  <r>
    <s v="PRO1564"/>
    <x v="271"/>
    <x v="257"/>
    <x v="5"/>
    <x v="7"/>
    <x v="0"/>
    <x v="5"/>
    <x v="40"/>
    <n v="1004.15"/>
    <n v="1817.04"/>
    <n v="102"/>
    <n v="812.89"/>
    <n v="185338.08"/>
    <n v="82914.78"/>
    <x v="1"/>
  </r>
  <r>
    <s v="PRO1569"/>
    <x v="272"/>
    <x v="258"/>
    <x v="3"/>
    <x v="3"/>
    <x v="0"/>
    <x v="6"/>
    <x v="44"/>
    <n v="644.62"/>
    <n v="1075.96"/>
    <n v="389"/>
    <n v="431.34000000000003"/>
    <n v="418548.44"/>
    <n v="167791.26"/>
    <x v="0"/>
  </r>
  <r>
    <s v="PRO1573"/>
    <x v="273"/>
    <x v="259"/>
    <x v="9"/>
    <x v="5"/>
    <x v="3"/>
    <x v="8"/>
    <x v="7"/>
    <n v="951.92"/>
    <n v="1546.97"/>
    <n v="387"/>
    <n v="595.05000000000007"/>
    <n v="598677.39"/>
    <n v="230284.35000000003"/>
    <x v="0"/>
  </r>
  <r>
    <s v="PRO1574"/>
    <x v="274"/>
    <x v="260"/>
    <x v="7"/>
    <x v="7"/>
    <x v="0"/>
    <x v="1"/>
    <x v="34"/>
    <n v="292.95"/>
    <n v="366.04"/>
    <n v="414"/>
    <n v="73.090000000000032"/>
    <n v="151540.56"/>
    <n v="30259.260000000013"/>
    <x v="1"/>
  </r>
  <r>
    <s v="PRO1575"/>
    <x v="275"/>
    <x v="261"/>
    <x v="9"/>
    <x v="5"/>
    <x v="4"/>
    <x v="0"/>
    <x v="68"/>
    <n v="1974.44"/>
    <n v="2400.75"/>
    <n v="51"/>
    <n v="426.30999999999995"/>
    <n v="122438.25"/>
    <n v="21741.809999999998"/>
    <x v="2"/>
  </r>
  <r>
    <s v="PRO1577"/>
    <x v="276"/>
    <x v="262"/>
    <x v="9"/>
    <x v="0"/>
    <x v="4"/>
    <x v="7"/>
    <x v="74"/>
    <n v="1236.3599999999999"/>
    <n v="2272.94"/>
    <n v="445"/>
    <n v="1036.5800000000002"/>
    <n v="1011458.3"/>
    <n v="461278.10000000009"/>
    <x v="1"/>
  </r>
  <r>
    <s v="PRO1580"/>
    <x v="277"/>
    <x v="205"/>
    <x v="9"/>
    <x v="5"/>
    <x v="2"/>
    <x v="2"/>
    <x v="88"/>
    <n v="476.12"/>
    <n v="711.2"/>
    <n v="244"/>
    <n v="235.08000000000004"/>
    <n v="173532.80000000002"/>
    <n v="57359.520000000011"/>
    <x v="1"/>
  </r>
  <r>
    <s v="PRO1581"/>
    <x v="278"/>
    <x v="140"/>
    <x v="5"/>
    <x v="9"/>
    <x v="3"/>
    <x v="6"/>
    <x v="5"/>
    <n v="1605.06"/>
    <n v="2635.7"/>
    <n v="269"/>
    <n v="1030.6399999999999"/>
    <n v="709003.29999999993"/>
    <n v="277242.15999999997"/>
    <x v="0"/>
  </r>
  <r>
    <s v="PRO1582"/>
    <x v="279"/>
    <x v="45"/>
    <x v="4"/>
    <x v="2"/>
    <x v="4"/>
    <x v="1"/>
    <x v="26"/>
    <n v="132.06"/>
    <n v="220.25"/>
    <n v="319"/>
    <n v="88.19"/>
    <n v="70259.75"/>
    <n v="28132.61"/>
    <x v="1"/>
  </r>
  <r>
    <s v="PRO1584"/>
    <x v="280"/>
    <x v="263"/>
    <x v="9"/>
    <x v="8"/>
    <x v="1"/>
    <x v="8"/>
    <x v="47"/>
    <n v="1579.79"/>
    <n v="2228.1"/>
    <n v="151"/>
    <n v="648.30999999999995"/>
    <n v="336443.1"/>
    <n v="97894.81"/>
    <x v="1"/>
  </r>
  <r>
    <s v="PRO1585"/>
    <x v="281"/>
    <x v="264"/>
    <x v="4"/>
    <x v="2"/>
    <x v="0"/>
    <x v="2"/>
    <x v="79"/>
    <n v="1756.34"/>
    <n v="2582.1999999999998"/>
    <n v="207"/>
    <n v="825.8599999999999"/>
    <n v="534515.39999999991"/>
    <n v="170953.02"/>
    <x v="1"/>
  </r>
  <r>
    <s v="PRO1586"/>
    <x v="282"/>
    <x v="265"/>
    <x v="4"/>
    <x v="7"/>
    <x v="4"/>
    <x v="6"/>
    <x v="34"/>
    <n v="1934.49"/>
    <n v="2613.02"/>
    <n v="141"/>
    <n v="678.53"/>
    <n v="368435.82"/>
    <n v="95672.73"/>
    <x v="2"/>
  </r>
  <r>
    <s v="PRO1588"/>
    <x v="283"/>
    <x v="266"/>
    <x v="8"/>
    <x v="1"/>
    <x v="0"/>
    <x v="4"/>
    <x v="32"/>
    <n v="1664.78"/>
    <n v="2783.11"/>
    <n v="363"/>
    <n v="1118.3300000000002"/>
    <n v="1010268.93"/>
    <n v="405953.79000000004"/>
    <x v="2"/>
  </r>
  <r>
    <s v="PRO1590"/>
    <x v="284"/>
    <x v="267"/>
    <x v="2"/>
    <x v="2"/>
    <x v="4"/>
    <x v="1"/>
    <x v="52"/>
    <n v="1371.94"/>
    <n v="2338.27"/>
    <n v="390"/>
    <n v="966.32999999999993"/>
    <n v="911925.3"/>
    <n v="376868.69999999995"/>
    <x v="1"/>
  </r>
  <r>
    <s v="PRO1592"/>
    <x v="285"/>
    <x v="268"/>
    <x v="4"/>
    <x v="2"/>
    <x v="3"/>
    <x v="3"/>
    <x v="4"/>
    <n v="1003.81"/>
    <n v="1977.01"/>
    <n v="408"/>
    <n v="973.2"/>
    <n v="806620.08"/>
    <n v="397065.60000000003"/>
    <x v="0"/>
  </r>
  <r>
    <s v="PRO1593"/>
    <x v="286"/>
    <x v="269"/>
    <x v="4"/>
    <x v="3"/>
    <x v="0"/>
    <x v="1"/>
    <x v="43"/>
    <n v="1805.33"/>
    <n v="3475.78"/>
    <n v="364"/>
    <n v="1670.4500000000003"/>
    <n v="1265183.9200000002"/>
    <n v="608043.80000000005"/>
    <x v="2"/>
  </r>
  <r>
    <s v="PRO1594"/>
    <x v="287"/>
    <x v="270"/>
    <x v="2"/>
    <x v="9"/>
    <x v="0"/>
    <x v="0"/>
    <x v="27"/>
    <n v="1423.01"/>
    <n v="1761.34"/>
    <n v="44"/>
    <n v="338.32999999999993"/>
    <n v="77498.959999999992"/>
    <n v="14886.519999999997"/>
    <x v="1"/>
  </r>
  <r>
    <s v="PRO1595"/>
    <x v="288"/>
    <x v="271"/>
    <x v="1"/>
    <x v="8"/>
    <x v="0"/>
    <x v="1"/>
    <x v="79"/>
    <n v="1734.2"/>
    <n v="3328.73"/>
    <n v="496"/>
    <n v="1594.53"/>
    <n v="1651050.08"/>
    <n v="790886.88"/>
    <x v="1"/>
  </r>
  <r>
    <s v="PRO1596"/>
    <x v="289"/>
    <x v="53"/>
    <x v="1"/>
    <x v="7"/>
    <x v="3"/>
    <x v="5"/>
    <x v="85"/>
    <n v="494.46"/>
    <n v="561.14"/>
    <n v="27"/>
    <n v="66.680000000000007"/>
    <n v="15150.779999999999"/>
    <n v="1800.3600000000001"/>
    <x v="1"/>
  </r>
  <r>
    <s v="PRO1602"/>
    <x v="290"/>
    <x v="272"/>
    <x v="8"/>
    <x v="8"/>
    <x v="2"/>
    <x v="3"/>
    <x v="67"/>
    <n v="1292.83"/>
    <n v="1653.57"/>
    <n v="362"/>
    <n v="360.74"/>
    <n v="598592.34"/>
    <n v="130587.88"/>
    <x v="2"/>
  </r>
  <r>
    <s v="PRO1608"/>
    <x v="291"/>
    <x v="273"/>
    <x v="2"/>
    <x v="0"/>
    <x v="3"/>
    <x v="4"/>
    <x v="24"/>
    <n v="601.84"/>
    <n v="1179.8399999999999"/>
    <n v="11"/>
    <n v="577.99999999999989"/>
    <n v="12978.24"/>
    <n v="6357.9999999999991"/>
    <x v="0"/>
  </r>
  <r>
    <s v="PRO1610"/>
    <x v="292"/>
    <x v="274"/>
    <x v="4"/>
    <x v="7"/>
    <x v="1"/>
    <x v="9"/>
    <x v="40"/>
    <n v="1705.5"/>
    <n v="2298.3200000000002"/>
    <n v="46"/>
    <n v="592.82000000000016"/>
    <n v="105722.72"/>
    <n v="27269.720000000008"/>
    <x v="0"/>
  </r>
  <r>
    <s v="PRO1614"/>
    <x v="293"/>
    <x v="275"/>
    <x v="4"/>
    <x v="8"/>
    <x v="4"/>
    <x v="0"/>
    <x v="24"/>
    <n v="840.57"/>
    <n v="1302.8699999999999"/>
    <n v="256"/>
    <n v="462.29999999999984"/>
    <n v="333534.71999999997"/>
    <n v="118348.79999999996"/>
    <x v="0"/>
  </r>
  <r>
    <s v="PRO1617"/>
    <x v="294"/>
    <x v="276"/>
    <x v="9"/>
    <x v="0"/>
    <x v="1"/>
    <x v="6"/>
    <x v="41"/>
    <n v="127.65"/>
    <n v="212.08"/>
    <n v="179"/>
    <n v="84.43"/>
    <n v="37962.32"/>
    <n v="15112.970000000001"/>
    <x v="2"/>
  </r>
  <r>
    <s v="PRO1618"/>
    <x v="295"/>
    <x v="277"/>
    <x v="6"/>
    <x v="1"/>
    <x v="3"/>
    <x v="6"/>
    <x v="73"/>
    <n v="544.17999999999995"/>
    <n v="785.99"/>
    <n v="404"/>
    <n v="241.81000000000006"/>
    <n v="317539.96000000002"/>
    <n v="97691.24000000002"/>
    <x v="0"/>
  </r>
  <r>
    <s v="PRO1619"/>
    <x v="296"/>
    <x v="278"/>
    <x v="8"/>
    <x v="0"/>
    <x v="2"/>
    <x v="9"/>
    <x v="2"/>
    <n v="521"/>
    <n v="709.01"/>
    <n v="215"/>
    <n v="188.01"/>
    <n v="152437.15"/>
    <n v="40422.15"/>
    <x v="1"/>
  </r>
  <r>
    <s v="PRO1621"/>
    <x v="297"/>
    <x v="279"/>
    <x v="8"/>
    <x v="4"/>
    <x v="0"/>
    <x v="2"/>
    <x v="93"/>
    <n v="316.79000000000002"/>
    <n v="368.71"/>
    <n v="379"/>
    <n v="51.919999999999959"/>
    <n v="139741.09"/>
    <n v="19677.679999999986"/>
    <x v="2"/>
  </r>
  <r>
    <s v="PRO1622"/>
    <x v="298"/>
    <x v="280"/>
    <x v="0"/>
    <x v="1"/>
    <x v="3"/>
    <x v="7"/>
    <x v="94"/>
    <n v="1140.81"/>
    <n v="1542.43"/>
    <n v="26"/>
    <n v="401.62000000000012"/>
    <n v="40103.18"/>
    <n v="10442.120000000003"/>
    <x v="2"/>
  </r>
  <r>
    <s v="PRO1624"/>
    <x v="299"/>
    <x v="281"/>
    <x v="8"/>
    <x v="3"/>
    <x v="0"/>
    <x v="1"/>
    <x v="9"/>
    <n v="336.88"/>
    <n v="425.16"/>
    <n v="284"/>
    <n v="88.28000000000003"/>
    <n v="120745.44"/>
    <n v="25071.520000000008"/>
    <x v="0"/>
  </r>
  <r>
    <s v="PRO1625"/>
    <x v="300"/>
    <x v="282"/>
    <x v="1"/>
    <x v="2"/>
    <x v="3"/>
    <x v="3"/>
    <x v="1"/>
    <n v="821.98"/>
    <n v="1513.35"/>
    <n v="145"/>
    <n v="691.36999999999989"/>
    <n v="219435.75"/>
    <n v="100248.64999999998"/>
    <x v="1"/>
  </r>
  <r>
    <s v="PRO1628"/>
    <x v="301"/>
    <x v="283"/>
    <x v="3"/>
    <x v="6"/>
    <x v="2"/>
    <x v="9"/>
    <x v="38"/>
    <n v="724.03"/>
    <n v="1004.8"/>
    <n v="331"/>
    <n v="280.77"/>
    <n v="332588.79999999999"/>
    <n v="92934.87"/>
    <x v="0"/>
  </r>
  <r>
    <s v="PRO1629"/>
    <x v="302"/>
    <x v="284"/>
    <x v="2"/>
    <x v="6"/>
    <x v="3"/>
    <x v="9"/>
    <x v="2"/>
    <n v="1537.74"/>
    <n v="2568.4299999999998"/>
    <n v="119"/>
    <n v="1030.6899999999998"/>
    <n v="305643.17"/>
    <n v="122652.10999999999"/>
    <x v="2"/>
  </r>
  <r>
    <s v="PRO1632"/>
    <x v="303"/>
    <x v="285"/>
    <x v="7"/>
    <x v="6"/>
    <x v="4"/>
    <x v="3"/>
    <x v="59"/>
    <n v="1909.23"/>
    <n v="3227.79"/>
    <n v="298"/>
    <n v="1318.56"/>
    <n v="961881.42"/>
    <n v="392930.88"/>
    <x v="1"/>
  </r>
  <r>
    <s v="PRO1635"/>
    <x v="304"/>
    <x v="152"/>
    <x v="9"/>
    <x v="6"/>
    <x v="0"/>
    <x v="2"/>
    <x v="41"/>
    <n v="1728.36"/>
    <n v="2480.58"/>
    <n v="272"/>
    <n v="752.22"/>
    <n v="674717.76"/>
    <n v="204603.84"/>
    <x v="0"/>
  </r>
  <r>
    <s v="PRO1638"/>
    <x v="305"/>
    <x v="286"/>
    <x v="3"/>
    <x v="4"/>
    <x v="3"/>
    <x v="3"/>
    <x v="61"/>
    <n v="1443.2"/>
    <n v="2796.35"/>
    <n v="338"/>
    <n v="1353.1499999999999"/>
    <n v="945166.29999999993"/>
    <n v="457364.69999999995"/>
    <x v="0"/>
  </r>
  <r>
    <s v="PRO1639"/>
    <x v="306"/>
    <x v="287"/>
    <x v="1"/>
    <x v="6"/>
    <x v="1"/>
    <x v="8"/>
    <x v="59"/>
    <n v="632.13"/>
    <n v="801.94"/>
    <n v="131"/>
    <n v="169.81000000000006"/>
    <n v="105054.14000000001"/>
    <n v="22245.110000000008"/>
    <x v="1"/>
  </r>
  <r>
    <s v="PRO1643"/>
    <x v="307"/>
    <x v="288"/>
    <x v="7"/>
    <x v="9"/>
    <x v="4"/>
    <x v="7"/>
    <x v="82"/>
    <n v="51.86"/>
    <n v="70.86"/>
    <n v="241"/>
    <n v="19"/>
    <n v="17077.259999999998"/>
    <n v="4579"/>
    <x v="1"/>
  </r>
  <r>
    <s v="PRO1644"/>
    <x v="308"/>
    <x v="254"/>
    <x v="0"/>
    <x v="8"/>
    <x v="2"/>
    <x v="5"/>
    <x v="4"/>
    <n v="1285.1400000000001"/>
    <n v="1757.63"/>
    <n v="241"/>
    <n v="472.49"/>
    <n v="423588.83"/>
    <n v="113870.09"/>
    <x v="0"/>
  </r>
  <r>
    <s v="PRO1647"/>
    <x v="309"/>
    <x v="289"/>
    <x v="6"/>
    <x v="3"/>
    <x v="3"/>
    <x v="2"/>
    <x v="75"/>
    <n v="1132.24"/>
    <n v="1920.04"/>
    <n v="402"/>
    <n v="787.8"/>
    <n v="771856.08"/>
    <n v="316695.59999999998"/>
    <x v="2"/>
  </r>
  <r>
    <s v="PRO1648"/>
    <x v="310"/>
    <x v="290"/>
    <x v="8"/>
    <x v="7"/>
    <x v="1"/>
    <x v="7"/>
    <x v="90"/>
    <n v="1545.67"/>
    <n v="2296.88"/>
    <n v="221"/>
    <n v="751.21"/>
    <n v="507610.48000000004"/>
    <n v="166017.41"/>
    <x v="0"/>
  </r>
  <r>
    <s v="PRO1649"/>
    <x v="311"/>
    <x v="291"/>
    <x v="0"/>
    <x v="1"/>
    <x v="0"/>
    <x v="1"/>
    <x v="69"/>
    <n v="283.49"/>
    <n v="517.51"/>
    <n v="422"/>
    <n v="234.01999999999998"/>
    <n v="218389.22"/>
    <n v="98756.439999999988"/>
    <x v="1"/>
  </r>
  <r>
    <s v="PRO1650"/>
    <x v="312"/>
    <x v="292"/>
    <x v="3"/>
    <x v="8"/>
    <x v="4"/>
    <x v="7"/>
    <x v="49"/>
    <n v="644.34"/>
    <n v="1149"/>
    <n v="466"/>
    <n v="504.65999999999997"/>
    <n v="535434"/>
    <n v="235171.56"/>
    <x v="2"/>
  </r>
  <r>
    <s v="PRO1651"/>
    <x v="313"/>
    <x v="293"/>
    <x v="8"/>
    <x v="3"/>
    <x v="2"/>
    <x v="0"/>
    <x v="93"/>
    <n v="533.30999999999995"/>
    <n v="920.18"/>
    <n v="357"/>
    <n v="386.87"/>
    <n v="328504.26"/>
    <n v="138112.59"/>
    <x v="1"/>
  </r>
  <r>
    <s v="PRO1652"/>
    <x v="314"/>
    <x v="294"/>
    <x v="1"/>
    <x v="0"/>
    <x v="3"/>
    <x v="3"/>
    <x v="15"/>
    <n v="1085.22"/>
    <n v="1745.22"/>
    <n v="413"/>
    <n v="660"/>
    <n v="720775.86"/>
    <n v="272580"/>
    <x v="2"/>
  </r>
  <r>
    <s v="PRO1654"/>
    <x v="315"/>
    <x v="295"/>
    <x v="9"/>
    <x v="9"/>
    <x v="4"/>
    <x v="2"/>
    <x v="90"/>
    <n v="693.8"/>
    <n v="900.51"/>
    <n v="78"/>
    <n v="206.71000000000004"/>
    <n v="70239.78"/>
    <n v="16123.380000000003"/>
    <x v="1"/>
  </r>
  <r>
    <s v="PRO1655"/>
    <x v="316"/>
    <x v="296"/>
    <x v="4"/>
    <x v="5"/>
    <x v="2"/>
    <x v="2"/>
    <x v="30"/>
    <n v="1635.48"/>
    <n v="2468.64"/>
    <n v="34"/>
    <n v="833.15999999999985"/>
    <n v="83933.759999999995"/>
    <n v="28327.439999999995"/>
    <x v="2"/>
  </r>
  <r>
    <s v="PRO1658"/>
    <x v="317"/>
    <x v="191"/>
    <x v="0"/>
    <x v="5"/>
    <x v="3"/>
    <x v="4"/>
    <x v="93"/>
    <n v="381.83"/>
    <n v="601.24"/>
    <n v="260"/>
    <n v="219.41000000000003"/>
    <n v="156322.4"/>
    <n v="57046.600000000006"/>
    <x v="0"/>
  </r>
  <r>
    <s v="PRO1659"/>
    <x v="318"/>
    <x v="297"/>
    <x v="8"/>
    <x v="6"/>
    <x v="3"/>
    <x v="3"/>
    <x v="11"/>
    <n v="1925.56"/>
    <n v="2920.47"/>
    <n v="92"/>
    <n v="994.90999999999985"/>
    <n v="268683.24"/>
    <n v="91531.719999999987"/>
    <x v="2"/>
  </r>
  <r>
    <s v="PRO1660"/>
    <x v="319"/>
    <x v="77"/>
    <x v="7"/>
    <x v="6"/>
    <x v="3"/>
    <x v="7"/>
    <x v="77"/>
    <n v="1573.48"/>
    <n v="2905.78"/>
    <n v="12"/>
    <n v="1332.3000000000002"/>
    <n v="34869.360000000001"/>
    <n v="15987.600000000002"/>
    <x v="0"/>
  </r>
  <r>
    <s v="PRO1661"/>
    <x v="320"/>
    <x v="298"/>
    <x v="5"/>
    <x v="3"/>
    <x v="4"/>
    <x v="7"/>
    <x v="75"/>
    <n v="502.84"/>
    <n v="983.17"/>
    <n v="223"/>
    <n v="480.33"/>
    <n v="219246.91"/>
    <n v="107113.59"/>
    <x v="0"/>
  </r>
  <r>
    <s v="PRO1662"/>
    <x v="321"/>
    <x v="299"/>
    <x v="7"/>
    <x v="0"/>
    <x v="1"/>
    <x v="5"/>
    <x v="50"/>
    <n v="1506.97"/>
    <n v="1675.03"/>
    <n v="89"/>
    <n v="168.05999999999995"/>
    <n v="149077.66999999998"/>
    <n v="14957.339999999995"/>
    <x v="0"/>
  </r>
  <r>
    <s v="PRO1664"/>
    <x v="322"/>
    <x v="300"/>
    <x v="5"/>
    <x v="7"/>
    <x v="1"/>
    <x v="1"/>
    <x v="51"/>
    <n v="126.7"/>
    <n v="158.91999999999999"/>
    <n v="153"/>
    <n v="32.219999999999985"/>
    <n v="24314.76"/>
    <n v="4929.659999999998"/>
    <x v="2"/>
  </r>
  <r>
    <s v="PRO1665"/>
    <x v="323"/>
    <x v="301"/>
    <x v="7"/>
    <x v="8"/>
    <x v="0"/>
    <x v="5"/>
    <x v="27"/>
    <n v="612.20000000000005"/>
    <n v="693.79"/>
    <n v="450"/>
    <n v="81.589999999999918"/>
    <n v="312205.5"/>
    <n v="36715.499999999964"/>
    <x v="0"/>
  </r>
  <r>
    <s v="PRO1666"/>
    <x v="324"/>
    <x v="302"/>
    <x v="2"/>
    <x v="8"/>
    <x v="4"/>
    <x v="3"/>
    <x v="79"/>
    <n v="329.78"/>
    <n v="636.19000000000005"/>
    <n v="160"/>
    <n v="306.41000000000008"/>
    <n v="101790.40000000001"/>
    <n v="49025.600000000013"/>
    <x v="0"/>
  </r>
  <r>
    <s v="PRO1671"/>
    <x v="325"/>
    <x v="303"/>
    <x v="4"/>
    <x v="6"/>
    <x v="3"/>
    <x v="5"/>
    <x v="76"/>
    <n v="259.73"/>
    <n v="416.6"/>
    <n v="319"/>
    <n v="156.87"/>
    <n v="132895.4"/>
    <n v="50041.53"/>
    <x v="0"/>
  </r>
  <r>
    <s v="PRO1676"/>
    <x v="326"/>
    <x v="304"/>
    <x v="8"/>
    <x v="0"/>
    <x v="4"/>
    <x v="9"/>
    <x v="85"/>
    <n v="410.13"/>
    <n v="627.34"/>
    <n v="45"/>
    <n v="217.21000000000004"/>
    <n v="28230.300000000003"/>
    <n v="9774.4500000000007"/>
    <x v="1"/>
  </r>
  <r>
    <s v="PRO1678"/>
    <x v="327"/>
    <x v="305"/>
    <x v="7"/>
    <x v="3"/>
    <x v="1"/>
    <x v="9"/>
    <x v="41"/>
    <n v="1458.08"/>
    <n v="2702.9"/>
    <n v="408"/>
    <n v="1244.8200000000002"/>
    <n v="1102783.2"/>
    <n v="507886.56000000006"/>
    <x v="1"/>
  </r>
  <r>
    <s v="PRO1680"/>
    <x v="328"/>
    <x v="306"/>
    <x v="0"/>
    <x v="1"/>
    <x v="1"/>
    <x v="3"/>
    <x v="74"/>
    <n v="1427.41"/>
    <n v="2191.4299999999998"/>
    <n v="213"/>
    <n v="764.01999999999975"/>
    <n v="466774.58999999997"/>
    <n v="162736.25999999995"/>
    <x v="2"/>
  </r>
  <r>
    <s v="PRO1683"/>
    <x v="329"/>
    <x v="307"/>
    <x v="7"/>
    <x v="4"/>
    <x v="3"/>
    <x v="9"/>
    <x v="1"/>
    <n v="1458.57"/>
    <n v="2781.49"/>
    <n v="234"/>
    <n v="1322.9199999999998"/>
    <n v="650868.65999999992"/>
    <n v="309563.27999999997"/>
    <x v="2"/>
  </r>
  <r>
    <s v="PRO1684"/>
    <x v="330"/>
    <x v="308"/>
    <x v="5"/>
    <x v="3"/>
    <x v="1"/>
    <x v="7"/>
    <x v="1"/>
    <n v="72.760000000000005"/>
    <n v="117.65"/>
    <n v="459"/>
    <n v="44.89"/>
    <n v="54001.350000000006"/>
    <n v="20604.510000000002"/>
    <x v="0"/>
  </r>
  <r>
    <s v="PRO1685"/>
    <x v="331"/>
    <x v="309"/>
    <x v="4"/>
    <x v="2"/>
    <x v="2"/>
    <x v="7"/>
    <x v="69"/>
    <n v="622.59"/>
    <n v="1014.73"/>
    <n v="143"/>
    <n v="392.14"/>
    <n v="145106.39000000001"/>
    <n v="56076.02"/>
    <x v="2"/>
  </r>
  <r>
    <s v="PRO1687"/>
    <x v="332"/>
    <x v="310"/>
    <x v="4"/>
    <x v="8"/>
    <x v="2"/>
    <x v="5"/>
    <x v="57"/>
    <n v="333.86"/>
    <n v="419.79"/>
    <n v="489"/>
    <n v="85.93"/>
    <n v="205277.31"/>
    <n v="42019.770000000004"/>
    <x v="3"/>
  </r>
  <r>
    <s v="PRO1691"/>
    <x v="333"/>
    <x v="311"/>
    <x v="2"/>
    <x v="1"/>
    <x v="0"/>
    <x v="3"/>
    <x v="86"/>
    <n v="284.76"/>
    <n v="509.52"/>
    <n v="426"/>
    <n v="224.76"/>
    <n v="217055.52"/>
    <n v="95747.76"/>
    <x v="2"/>
  </r>
  <r>
    <s v="PRO1692"/>
    <x v="334"/>
    <x v="312"/>
    <x v="9"/>
    <x v="2"/>
    <x v="0"/>
    <x v="2"/>
    <x v="37"/>
    <n v="1119.9100000000001"/>
    <n v="1827.52"/>
    <n v="287"/>
    <n v="707.6099999999999"/>
    <n v="524498.24"/>
    <n v="203084.06999999998"/>
    <x v="0"/>
  </r>
  <r>
    <s v="PRO1693"/>
    <x v="335"/>
    <x v="313"/>
    <x v="3"/>
    <x v="3"/>
    <x v="1"/>
    <x v="0"/>
    <x v="78"/>
    <n v="85.67"/>
    <n v="105.6"/>
    <n v="285"/>
    <n v="19.929999999999993"/>
    <n v="30096"/>
    <n v="5680.0499999999975"/>
    <x v="2"/>
  </r>
  <r>
    <s v="PRO1694"/>
    <x v="336"/>
    <x v="307"/>
    <x v="3"/>
    <x v="5"/>
    <x v="0"/>
    <x v="4"/>
    <x v="51"/>
    <n v="1197.8699999999999"/>
    <n v="2023.12"/>
    <n v="216"/>
    <n v="825.25"/>
    <n v="436993.92"/>
    <n v="178254"/>
    <x v="0"/>
  </r>
  <r>
    <s v="PRO1699"/>
    <x v="337"/>
    <x v="314"/>
    <x v="3"/>
    <x v="3"/>
    <x v="4"/>
    <x v="1"/>
    <x v="59"/>
    <n v="85.49"/>
    <n v="95.75"/>
    <n v="371"/>
    <n v="10.260000000000005"/>
    <n v="35523.25"/>
    <n v="3806.4600000000019"/>
    <x v="0"/>
  </r>
  <r>
    <s v="PRO1700"/>
    <x v="338"/>
    <x v="315"/>
    <x v="5"/>
    <x v="9"/>
    <x v="3"/>
    <x v="2"/>
    <x v="10"/>
    <n v="105.82"/>
    <n v="118.52"/>
    <n v="93"/>
    <n v="12.700000000000003"/>
    <n v="11022.359999999999"/>
    <n v="1181.1000000000004"/>
    <x v="1"/>
  </r>
  <r>
    <s v="PRO1701"/>
    <x v="339"/>
    <x v="316"/>
    <x v="4"/>
    <x v="6"/>
    <x v="3"/>
    <x v="4"/>
    <x v="45"/>
    <n v="1936.04"/>
    <n v="3737.48"/>
    <n v="163"/>
    <n v="1801.44"/>
    <n v="609209.24"/>
    <n v="293634.72000000003"/>
    <x v="2"/>
  </r>
  <r>
    <s v="PRO1703"/>
    <x v="340"/>
    <x v="258"/>
    <x v="3"/>
    <x v="1"/>
    <x v="0"/>
    <x v="8"/>
    <x v="35"/>
    <n v="1325.07"/>
    <n v="1607.88"/>
    <n v="453"/>
    <n v="282.81000000000017"/>
    <n v="728369.64"/>
    <n v="128112.93000000008"/>
    <x v="2"/>
  </r>
  <r>
    <s v="PRO1705"/>
    <x v="341"/>
    <x v="317"/>
    <x v="6"/>
    <x v="1"/>
    <x v="4"/>
    <x v="1"/>
    <x v="92"/>
    <n v="1426.65"/>
    <n v="1909.08"/>
    <n v="261"/>
    <n v="482.42999999999984"/>
    <n v="498269.88"/>
    <n v="125914.22999999995"/>
    <x v="1"/>
  </r>
  <r>
    <s v="PRO1707"/>
    <x v="342"/>
    <x v="318"/>
    <x v="6"/>
    <x v="8"/>
    <x v="0"/>
    <x v="8"/>
    <x v="56"/>
    <n v="1624.53"/>
    <n v="2921.25"/>
    <n v="124"/>
    <n v="1296.72"/>
    <n v="362235"/>
    <n v="160793.28"/>
    <x v="2"/>
  </r>
  <r>
    <s v="PRO1708"/>
    <x v="343"/>
    <x v="319"/>
    <x v="8"/>
    <x v="2"/>
    <x v="2"/>
    <x v="9"/>
    <x v="17"/>
    <n v="1387.13"/>
    <n v="2711.11"/>
    <n v="361"/>
    <n v="1323.98"/>
    <n v="978710.71000000008"/>
    <n v="477956.78"/>
    <x v="2"/>
  </r>
  <r>
    <s v="PRO1709"/>
    <x v="344"/>
    <x v="320"/>
    <x v="0"/>
    <x v="7"/>
    <x v="3"/>
    <x v="2"/>
    <x v="60"/>
    <n v="920.24"/>
    <n v="1720.77"/>
    <n v="7"/>
    <n v="800.53"/>
    <n v="12045.39"/>
    <n v="5603.71"/>
    <x v="0"/>
  </r>
  <r>
    <s v="PRO1710"/>
    <x v="345"/>
    <x v="321"/>
    <x v="3"/>
    <x v="0"/>
    <x v="0"/>
    <x v="1"/>
    <x v="88"/>
    <n v="1786.02"/>
    <n v="2883.21"/>
    <n v="196"/>
    <n v="1097.19"/>
    <n v="565109.16"/>
    <n v="215049.24000000002"/>
    <x v="2"/>
  </r>
  <r>
    <s v="PRO1712"/>
    <x v="346"/>
    <x v="322"/>
    <x v="3"/>
    <x v="8"/>
    <x v="0"/>
    <x v="8"/>
    <x v="35"/>
    <n v="110.22"/>
    <n v="147.4"/>
    <n v="274"/>
    <n v="37.180000000000007"/>
    <n v="40387.599999999999"/>
    <n v="10187.320000000002"/>
    <x v="0"/>
  </r>
  <r>
    <s v="PRO1713"/>
    <x v="347"/>
    <x v="323"/>
    <x v="2"/>
    <x v="1"/>
    <x v="4"/>
    <x v="7"/>
    <x v="27"/>
    <n v="341.62"/>
    <n v="394.42"/>
    <n v="356"/>
    <n v="52.800000000000011"/>
    <n v="140413.52000000002"/>
    <n v="18796.800000000003"/>
    <x v="2"/>
  </r>
  <r>
    <s v="PRO1714"/>
    <x v="348"/>
    <x v="324"/>
    <x v="1"/>
    <x v="9"/>
    <x v="4"/>
    <x v="9"/>
    <x v="15"/>
    <n v="720.91"/>
    <n v="1129.02"/>
    <n v="442"/>
    <n v="408.11"/>
    <n v="499026.83999999997"/>
    <n v="180384.62"/>
    <x v="2"/>
  </r>
  <r>
    <s v="PRO1715"/>
    <x v="349"/>
    <x v="325"/>
    <x v="0"/>
    <x v="2"/>
    <x v="1"/>
    <x v="2"/>
    <x v="3"/>
    <n v="148.09"/>
    <n v="188.75"/>
    <n v="272"/>
    <n v="40.659999999999997"/>
    <n v="51340"/>
    <n v="11059.519999999999"/>
    <x v="2"/>
  </r>
  <r>
    <s v="PRO1717"/>
    <x v="350"/>
    <x v="326"/>
    <x v="7"/>
    <x v="1"/>
    <x v="3"/>
    <x v="3"/>
    <x v="16"/>
    <n v="1091.4100000000001"/>
    <n v="1449.27"/>
    <n v="472"/>
    <n v="357.8599999999999"/>
    <n v="684055.44"/>
    <n v="168909.91999999995"/>
    <x v="1"/>
  </r>
  <r>
    <s v="PRO1720"/>
    <x v="351"/>
    <x v="327"/>
    <x v="3"/>
    <x v="7"/>
    <x v="4"/>
    <x v="2"/>
    <x v="12"/>
    <n v="229.62"/>
    <n v="373.95"/>
    <n v="347"/>
    <n v="144.32999999999998"/>
    <n v="129760.65"/>
    <n v="50082.509999999995"/>
    <x v="0"/>
  </r>
  <r>
    <s v="PRO1723"/>
    <x v="352"/>
    <x v="328"/>
    <x v="6"/>
    <x v="3"/>
    <x v="3"/>
    <x v="5"/>
    <x v="75"/>
    <n v="1654.77"/>
    <n v="2563.48"/>
    <n v="236"/>
    <n v="908.71"/>
    <n v="604981.28"/>
    <n v="214455.56"/>
    <x v="0"/>
  </r>
  <r>
    <s v="PRO1724"/>
    <x v="353"/>
    <x v="329"/>
    <x v="2"/>
    <x v="9"/>
    <x v="2"/>
    <x v="2"/>
    <x v="20"/>
    <n v="1505.37"/>
    <n v="2086.29"/>
    <n v="327"/>
    <n v="580.92000000000007"/>
    <n v="682216.83"/>
    <n v="189960.84000000003"/>
    <x v="2"/>
  </r>
  <r>
    <s v="PRO1725"/>
    <x v="354"/>
    <x v="330"/>
    <x v="2"/>
    <x v="4"/>
    <x v="1"/>
    <x v="6"/>
    <x v="53"/>
    <n v="1973.78"/>
    <n v="3353.04"/>
    <n v="261"/>
    <n v="1379.26"/>
    <n v="875143.44"/>
    <n v="359986.86"/>
    <x v="1"/>
  </r>
  <r>
    <s v="PRO1726"/>
    <x v="355"/>
    <x v="331"/>
    <x v="8"/>
    <x v="3"/>
    <x v="2"/>
    <x v="7"/>
    <x v="69"/>
    <n v="499.06"/>
    <n v="908.28"/>
    <n v="29"/>
    <n v="409.21999999999997"/>
    <n v="26340.12"/>
    <n v="11867.38"/>
    <x v="0"/>
  </r>
  <r>
    <s v="PRO1728"/>
    <x v="356"/>
    <x v="332"/>
    <x v="7"/>
    <x v="4"/>
    <x v="0"/>
    <x v="1"/>
    <x v="86"/>
    <n v="846.07"/>
    <n v="1633.91"/>
    <n v="147"/>
    <n v="787.84"/>
    <n v="240184.77000000002"/>
    <n v="115812.48000000001"/>
    <x v="0"/>
  </r>
  <r>
    <s v="PRO1732"/>
    <x v="357"/>
    <x v="333"/>
    <x v="9"/>
    <x v="6"/>
    <x v="4"/>
    <x v="4"/>
    <x v="25"/>
    <n v="643.05999999999995"/>
    <n v="1093.44"/>
    <n v="303"/>
    <n v="450.38000000000011"/>
    <n v="331312.32"/>
    <n v="136465.14000000004"/>
    <x v="0"/>
  </r>
  <r>
    <s v="PRO1734"/>
    <x v="358"/>
    <x v="334"/>
    <x v="9"/>
    <x v="2"/>
    <x v="2"/>
    <x v="7"/>
    <x v="65"/>
    <n v="644.57000000000005"/>
    <n v="930.7"/>
    <n v="152"/>
    <n v="286.13"/>
    <n v="141466.4"/>
    <n v="43491.76"/>
    <x v="2"/>
  </r>
  <r>
    <s v="PRO1735"/>
    <x v="359"/>
    <x v="335"/>
    <x v="2"/>
    <x v="1"/>
    <x v="4"/>
    <x v="2"/>
    <x v="67"/>
    <n v="243.87"/>
    <n v="384.16"/>
    <n v="324"/>
    <n v="140.29000000000002"/>
    <n v="124467.84000000001"/>
    <n v="45453.960000000006"/>
    <x v="1"/>
  </r>
  <r>
    <s v="PRO1738"/>
    <x v="360"/>
    <x v="336"/>
    <x v="0"/>
    <x v="5"/>
    <x v="3"/>
    <x v="9"/>
    <x v="91"/>
    <n v="1161.68"/>
    <n v="2185.9699999999998"/>
    <n v="245"/>
    <n v="1024.2899999999997"/>
    <n v="535562.64999999991"/>
    <n v="250951.04999999993"/>
    <x v="1"/>
  </r>
  <r>
    <s v="PRO1745"/>
    <x v="361"/>
    <x v="337"/>
    <x v="5"/>
    <x v="8"/>
    <x v="3"/>
    <x v="7"/>
    <x v="46"/>
    <n v="1856.29"/>
    <n v="3549.86"/>
    <n v="454"/>
    <n v="1693.5700000000002"/>
    <n v="1611636.44"/>
    <n v="768880.78"/>
    <x v="0"/>
  </r>
  <r>
    <s v="PRO1746"/>
    <x v="362"/>
    <x v="338"/>
    <x v="9"/>
    <x v="7"/>
    <x v="4"/>
    <x v="3"/>
    <x v="31"/>
    <n v="1754.34"/>
    <n v="2857.37"/>
    <n v="112"/>
    <n v="1103.03"/>
    <n v="320025.44"/>
    <n v="123539.36"/>
    <x v="0"/>
  </r>
  <r>
    <s v="PRO1748"/>
    <x v="363"/>
    <x v="339"/>
    <x v="5"/>
    <x v="1"/>
    <x v="2"/>
    <x v="6"/>
    <x v="21"/>
    <n v="1255.0999999999999"/>
    <n v="2203.75"/>
    <n v="478"/>
    <n v="948.65000000000009"/>
    <n v="1053392.5"/>
    <n v="453454.70000000007"/>
    <x v="0"/>
  </r>
  <r>
    <s v="PRO1750"/>
    <x v="364"/>
    <x v="340"/>
    <x v="6"/>
    <x v="3"/>
    <x v="2"/>
    <x v="1"/>
    <x v="43"/>
    <n v="59.62"/>
    <n v="89.65"/>
    <n v="339"/>
    <n v="30.030000000000008"/>
    <n v="30391.350000000002"/>
    <n v="10180.170000000002"/>
    <x v="2"/>
  </r>
  <r>
    <s v="PRO1751"/>
    <x v="365"/>
    <x v="247"/>
    <x v="8"/>
    <x v="4"/>
    <x v="0"/>
    <x v="6"/>
    <x v="55"/>
    <n v="1083.8800000000001"/>
    <n v="1965.18"/>
    <n v="44"/>
    <n v="881.3"/>
    <n v="86467.92"/>
    <n v="38777.199999999997"/>
    <x v="2"/>
  </r>
  <r>
    <s v="PRO1753"/>
    <x v="366"/>
    <x v="341"/>
    <x v="7"/>
    <x v="3"/>
    <x v="4"/>
    <x v="7"/>
    <x v="91"/>
    <n v="1476.89"/>
    <n v="1796.43"/>
    <n v="206"/>
    <n v="319.53999999999996"/>
    <n v="370064.58"/>
    <n v="65825.239999999991"/>
    <x v="1"/>
  </r>
  <r>
    <s v="PRO1755"/>
    <x v="367"/>
    <x v="342"/>
    <x v="3"/>
    <x v="9"/>
    <x v="2"/>
    <x v="8"/>
    <x v="88"/>
    <n v="1623.48"/>
    <n v="2896.13"/>
    <n v="307"/>
    <n v="1272.6500000000001"/>
    <n v="889111.91"/>
    <n v="390703.55000000005"/>
    <x v="1"/>
  </r>
  <r>
    <s v="PRO1756"/>
    <x v="368"/>
    <x v="343"/>
    <x v="0"/>
    <x v="7"/>
    <x v="0"/>
    <x v="2"/>
    <x v="70"/>
    <n v="656.54"/>
    <n v="1306.22"/>
    <n v="49"/>
    <n v="649.68000000000006"/>
    <n v="64004.78"/>
    <n v="31834.320000000003"/>
    <x v="1"/>
  </r>
  <r>
    <s v="PRO1757"/>
    <x v="369"/>
    <x v="344"/>
    <x v="8"/>
    <x v="9"/>
    <x v="0"/>
    <x v="6"/>
    <x v="39"/>
    <n v="719.78"/>
    <n v="890.09"/>
    <n v="147"/>
    <n v="170.31000000000006"/>
    <n v="130843.23000000001"/>
    <n v="25035.570000000007"/>
    <x v="0"/>
  </r>
  <r>
    <s v="PRO1761"/>
    <x v="370"/>
    <x v="345"/>
    <x v="1"/>
    <x v="8"/>
    <x v="0"/>
    <x v="2"/>
    <x v="22"/>
    <n v="1112.23"/>
    <n v="1903.07"/>
    <n v="98"/>
    <n v="790.83999999999992"/>
    <n v="186500.86"/>
    <n v="77502.319999999992"/>
    <x v="0"/>
  </r>
  <r>
    <s v="PRO1763"/>
    <x v="371"/>
    <x v="320"/>
    <x v="5"/>
    <x v="6"/>
    <x v="4"/>
    <x v="5"/>
    <x v="86"/>
    <n v="1732.01"/>
    <n v="2477.56"/>
    <n v="486"/>
    <n v="745.55"/>
    <n v="1204094.1599999999"/>
    <n v="362337.3"/>
    <x v="2"/>
  </r>
  <r>
    <s v="PRO1766"/>
    <x v="372"/>
    <x v="346"/>
    <x v="1"/>
    <x v="2"/>
    <x v="1"/>
    <x v="4"/>
    <x v="7"/>
    <n v="1502.2"/>
    <n v="2088.16"/>
    <n v="479"/>
    <n v="585.95999999999981"/>
    <n v="1000228.6399999999"/>
    <n v="280674.83999999991"/>
    <x v="2"/>
  </r>
  <r>
    <s v="PRO1767"/>
    <x v="373"/>
    <x v="347"/>
    <x v="1"/>
    <x v="4"/>
    <x v="0"/>
    <x v="9"/>
    <x v="45"/>
    <n v="1134.05"/>
    <n v="1759.67"/>
    <n v="365"/>
    <n v="625.62000000000012"/>
    <n v="642279.55000000005"/>
    <n v="228351.30000000005"/>
    <x v="2"/>
  </r>
  <r>
    <s v="PRO1768"/>
    <x v="374"/>
    <x v="348"/>
    <x v="7"/>
    <x v="4"/>
    <x v="2"/>
    <x v="9"/>
    <x v="76"/>
    <n v="153.97"/>
    <n v="255.18"/>
    <n v="108"/>
    <n v="101.21000000000001"/>
    <n v="27559.440000000002"/>
    <n v="10930.68"/>
    <x v="0"/>
  </r>
  <r>
    <s v="PRO1769"/>
    <x v="375"/>
    <x v="349"/>
    <x v="0"/>
    <x v="8"/>
    <x v="1"/>
    <x v="4"/>
    <x v="35"/>
    <n v="1940.69"/>
    <n v="2539.71"/>
    <n v="400"/>
    <n v="599.02"/>
    <n v="1015884"/>
    <n v="239608"/>
    <x v="0"/>
  </r>
  <r>
    <s v="PRO1771"/>
    <x v="376"/>
    <x v="350"/>
    <x v="0"/>
    <x v="3"/>
    <x v="0"/>
    <x v="8"/>
    <x v="79"/>
    <n v="1631.9"/>
    <n v="2554.73"/>
    <n v="141"/>
    <n v="922.82999999999993"/>
    <n v="360216.93"/>
    <n v="130119.02999999998"/>
    <x v="1"/>
  </r>
  <r>
    <s v="PRO1774"/>
    <x v="377"/>
    <x v="351"/>
    <x v="4"/>
    <x v="7"/>
    <x v="4"/>
    <x v="0"/>
    <x v="65"/>
    <n v="980.2"/>
    <n v="1181.32"/>
    <n v="150"/>
    <n v="201.11999999999989"/>
    <n v="177198"/>
    <n v="30167.999999999985"/>
    <x v="1"/>
  </r>
  <r>
    <s v="PRO1775"/>
    <x v="378"/>
    <x v="352"/>
    <x v="8"/>
    <x v="8"/>
    <x v="2"/>
    <x v="0"/>
    <x v="49"/>
    <n v="952.08"/>
    <n v="1732.86"/>
    <n v="386"/>
    <n v="780.77999999999986"/>
    <n v="668883.96"/>
    <n v="301381.07999999996"/>
    <x v="2"/>
  </r>
  <r>
    <s v="PRO1778"/>
    <x v="379"/>
    <x v="353"/>
    <x v="2"/>
    <x v="5"/>
    <x v="0"/>
    <x v="6"/>
    <x v="87"/>
    <n v="1708.01"/>
    <n v="2516.9899999999998"/>
    <n v="158"/>
    <n v="808.97999999999979"/>
    <n v="397684.42"/>
    <n v="127818.83999999997"/>
    <x v="2"/>
  </r>
  <r>
    <s v="PRO1782"/>
    <x v="380"/>
    <x v="354"/>
    <x v="5"/>
    <x v="3"/>
    <x v="1"/>
    <x v="6"/>
    <x v="81"/>
    <n v="193.94"/>
    <n v="289.57"/>
    <n v="412"/>
    <n v="95.63"/>
    <n v="119302.84"/>
    <n v="39399.56"/>
    <x v="0"/>
  </r>
  <r>
    <s v="PRO1783"/>
    <x v="381"/>
    <x v="355"/>
    <x v="5"/>
    <x v="3"/>
    <x v="3"/>
    <x v="2"/>
    <x v="94"/>
    <n v="348.13"/>
    <n v="397.03"/>
    <n v="108"/>
    <n v="48.899999999999977"/>
    <n v="42879.24"/>
    <n v="5281.1999999999971"/>
    <x v="0"/>
  </r>
  <r>
    <s v="PRO1789"/>
    <x v="382"/>
    <x v="356"/>
    <x v="1"/>
    <x v="3"/>
    <x v="3"/>
    <x v="9"/>
    <x v="23"/>
    <n v="1880.7"/>
    <n v="2131.54"/>
    <n v="500"/>
    <n v="250.83999999999992"/>
    <n v="1065770"/>
    <n v="125419.99999999996"/>
    <x v="2"/>
  </r>
  <r>
    <s v="PRO1790"/>
    <x v="383"/>
    <x v="357"/>
    <x v="0"/>
    <x v="9"/>
    <x v="1"/>
    <x v="5"/>
    <x v="59"/>
    <n v="1846.09"/>
    <n v="3353.35"/>
    <n v="355"/>
    <n v="1507.26"/>
    <n v="1190439.25"/>
    <n v="535077.30000000005"/>
    <x v="0"/>
  </r>
  <r>
    <s v="PRO1795"/>
    <x v="384"/>
    <x v="358"/>
    <x v="4"/>
    <x v="3"/>
    <x v="1"/>
    <x v="6"/>
    <x v="76"/>
    <n v="1631.43"/>
    <n v="2824.01"/>
    <n v="211"/>
    <n v="1192.5800000000002"/>
    <n v="595866.1100000001"/>
    <n v="251634.38000000003"/>
    <x v="3"/>
  </r>
  <r>
    <s v="PRO1797"/>
    <x v="385"/>
    <x v="359"/>
    <x v="1"/>
    <x v="0"/>
    <x v="3"/>
    <x v="2"/>
    <x v="37"/>
    <n v="588.29"/>
    <n v="858.31"/>
    <n v="92"/>
    <n v="270.02"/>
    <n v="78964.51999999999"/>
    <n v="24841.839999999997"/>
    <x v="1"/>
  </r>
  <r>
    <s v="PRO1798"/>
    <x v="386"/>
    <x v="360"/>
    <x v="5"/>
    <x v="2"/>
    <x v="2"/>
    <x v="0"/>
    <x v="15"/>
    <n v="755.9"/>
    <n v="1283.52"/>
    <n v="178"/>
    <n v="527.62"/>
    <n v="228466.56"/>
    <n v="93916.36"/>
    <x v="0"/>
  </r>
  <r>
    <s v="PRO1800"/>
    <x v="387"/>
    <x v="361"/>
    <x v="1"/>
    <x v="4"/>
    <x v="1"/>
    <x v="1"/>
    <x v="85"/>
    <n v="806.15"/>
    <n v="1577.95"/>
    <n v="103"/>
    <n v="771.80000000000007"/>
    <n v="162528.85"/>
    <n v="79495.400000000009"/>
    <x v="2"/>
  </r>
  <r>
    <s v="PRO1801"/>
    <x v="388"/>
    <x v="362"/>
    <x v="0"/>
    <x v="1"/>
    <x v="3"/>
    <x v="7"/>
    <x v="33"/>
    <n v="1356.7"/>
    <n v="1965.71"/>
    <n v="193"/>
    <n v="609.01"/>
    <n v="379382.03"/>
    <n v="117538.93"/>
    <x v="2"/>
  </r>
  <r>
    <s v="PRO1803"/>
    <x v="389"/>
    <x v="363"/>
    <x v="3"/>
    <x v="6"/>
    <x v="0"/>
    <x v="1"/>
    <x v="59"/>
    <n v="918.96"/>
    <n v="1535.86"/>
    <n v="151"/>
    <n v="616.89999999999986"/>
    <n v="231914.86"/>
    <n v="93151.89999999998"/>
    <x v="0"/>
  </r>
  <r>
    <s v="PRO1805"/>
    <x v="390"/>
    <x v="212"/>
    <x v="7"/>
    <x v="4"/>
    <x v="0"/>
    <x v="5"/>
    <x v="52"/>
    <n v="508.65"/>
    <n v="990.54"/>
    <n v="286"/>
    <n v="481.89"/>
    <n v="283294.44"/>
    <n v="137820.54"/>
    <x v="0"/>
  </r>
  <r>
    <s v="PRO1806"/>
    <x v="391"/>
    <x v="364"/>
    <x v="7"/>
    <x v="0"/>
    <x v="2"/>
    <x v="7"/>
    <x v="95"/>
    <n v="1590.42"/>
    <n v="1883.36"/>
    <n v="78"/>
    <n v="292.93999999999983"/>
    <n v="146902.07999999999"/>
    <n v="22849.319999999985"/>
    <x v="0"/>
  </r>
  <r>
    <s v="PRO1807"/>
    <x v="392"/>
    <x v="365"/>
    <x v="7"/>
    <x v="5"/>
    <x v="0"/>
    <x v="5"/>
    <x v="70"/>
    <n v="677.42"/>
    <n v="998.56"/>
    <n v="115"/>
    <n v="321.14"/>
    <n v="114834.4"/>
    <n v="36931.1"/>
    <x v="2"/>
  </r>
  <r>
    <s v="PRO1812"/>
    <x v="49"/>
    <x v="366"/>
    <x v="9"/>
    <x v="5"/>
    <x v="3"/>
    <x v="3"/>
    <x v="73"/>
    <n v="1627.67"/>
    <n v="1899.97"/>
    <n v="203"/>
    <n v="272.29999999999995"/>
    <n v="385693.91000000003"/>
    <n v="55276.899999999994"/>
    <x v="0"/>
  </r>
  <r>
    <s v="PRO1813"/>
    <x v="393"/>
    <x v="218"/>
    <x v="8"/>
    <x v="9"/>
    <x v="2"/>
    <x v="0"/>
    <x v="23"/>
    <n v="816.89"/>
    <n v="1113.29"/>
    <n v="250"/>
    <n v="296.39999999999998"/>
    <n v="278322.5"/>
    <n v="74100"/>
    <x v="2"/>
  </r>
  <r>
    <s v="PRO1814"/>
    <x v="394"/>
    <x v="367"/>
    <x v="0"/>
    <x v="5"/>
    <x v="2"/>
    <x v="8"/>
    <x v="82"/>
    <n v="343.05"/>
    <n v="436.03"/>
    <n v="130"/>
    <n v="92.979999999999961"/>
    <n v="56683.899999999994"/>
    <n v="12087.399999999994"/>
    <x v="2"/>
  </r>
  <r>
    <s v="PRO1819"/>
    <x v="395"/>
    <x v="368"/>
    <x v="6"/>
    <x v="3"/>
    <x v="2"/>
    <x v="6"/>
    <x v="20"/>
    <n v="1254"/>
    <n v="1451.01"/>
    <n v="44"/>
    <n v="197.01"/>
    <n v="63844.44"/>
    <n v="8668.4399999999987"/>
    <x v="1"/>
  </r>
  <r>
    <s v="PRO1822"/>
    <x v="396"/>
    <x v="369"/>
    <x v="5"/>
    <x v="0"/>
    <x v="1"/>
    <x v="7"/>
    <x v="58"/>
    <n v="811.27"/>
    <n v="1031.71"/>
    <n v="202"/>
    <n v="220.44000000000005"/>
    <n v="208405.42"/>
    <n v="44528.880000000012"/>
    <x v="1"/>
  </r>
  <r>
    <s v="PRO1823"/>
    <x v="397"/>
    <x v="370"/>
    <x v="5"/>
    <x v="8"/>
    <x v="2"/>
    <x v="0"/>
    <x v="62"/>
    <n v="1070.83"/>
    <n v="1238.31"/>
    <n v="413"/>
    <n v="167.48000000000002"/>
    <n v="511422.02999999997"/>
    <n v="69169.240000000005"/>
    <x v="0"/>
  </r>
  <r>
    <s v="PRO1824"/>
    <x v="398"/>
    <x v="371"/>
    <x v="3"/>
    <x v="8"/>
    <x v="3"/>
    <x v="9"/>
    <x v="73"/>
    <n v="770.17"/>
    <n v="1247"/>
    <n v="311"/>
    <n v="476.83000000000004"/>
    <n v="387817"/>
    <n v="148294.13"/>
    <x v="2"/>
  </r>
  <r>
    <s v="PRO1829"/>
    <x v="399"/>
    <x v="372"/>
    <x v="6"/>
    <x v="0"/>
    <x v="1"/>
    <x v="3"/>
    <x v="11"/>
    <n v="727.72"/>
    <n v="1197.43"/>
    <n v="190"/>
    <n v="469.71000000000004"/>
    <n v="227511.7"/>
    <n v="89244.900000000009"/>
    <x v="2"/>
  </r>
  <r>
    <s v="PRO1830"/>
    <x v="400"/>
    <x v="373"/>
    <x v="0"/>
    <x v="0"/>
    <x v="0"/>
    <x v="5"/>
    <x v="66"/>
    <n v="440.03"/>
    <n v="675.62"/>
    <n v="84"/>
    <n v="235.59000000000003"/>
    <n v="56752.08"/>
    <n v="19789.560000000001"/>
    <x v="0"/>
  </r>
  <r>
    <s v="PRO1831"/>
    <x v="401"/>
    <x v="374"/>
    <x v="6"/>
    <x v="9"/>
    <x v="4"/>
    <x v="4"/>
    <x v="51"/>
    <n v="1508.02"/>
    <n v="2851.1"/>
    <n v="272"/>
    <n v="1343.08"/>
    <n v="775499.2"/>
    <n v="365317.76"/>
    <x v="1"/>
  </r>
  <r>
    <s v="PRO1833"/>
    <x v="402"/>
    <x v="375"/>
    <x v="0"/>
    <x v="9"/>
    <x v="4"/>
    <x v="4"/>
    <x v="22"/>
    <n v="858.6"/>
    <n v="1694.84"/>
    <n v="453"/>
    <n v="836.2399999999999"/>
    <n v="767762.52"/>
    <n v="378816.72"/>
    <x v="2"/>
  </r>
  <r>
    <s v="PRO1834"/>
    <x v="403"/>
    <x v="376"/>
    <x v="0"/>
    <x v="9"/>
    <x v="1"/>
    <x v="9"/>
    <x v="21"/>
    <n v="1066.07"/>
    <n v="1457.52"/>
    <n v="407"/>
    <n v="391.45000000000005"/>
    <n v="593210.64"/>
    <n v="159320.15000000002"/>
    <x v="1"/>
  </r>
  <r>
    <s v="PRO1835"/>
    <x v="404"/>
    <x v="377"/>
    <x v="1"/>
    <x v="0"/>
    <x v="0"/>
    <x v="1"/>
    <x v="82"/>
    <n v="1599.74"/>
    <n v="2905.62"/>
    <n v="346"/>
    <n v="1305.8799999999999"/>
    <n v="1005344.52"/>
    <n v="451834.48"/>
    <x v="0"/>
  </r>
  <r>
    <s v="PRO1837"/>
    <x v="405"/>
    <x v="378"/>
    <x v="1"/>
    <x v="8"/>
    <x v="2"/>
    <x v="1"/>
    <x v="35"/>
    <n v="1473.4"/>
    <n v="2141.71"/>
    <n v="446"/>
    <n v="668.31"/>
    <n v="955202.66"/>
    <n v="298066.25999999995"/>
    <x v="1"/>
  </r>
  <r>
    <s v="PRO1841"/>
    <x v="406"/>
    <x v="379"/>
    <x v="5"/>
    <x v="3"/>
    <x v="2"/>
    <x v="2"/>
    <x v="16"/>
    <n v="1324.67"/>
    <n v="2153.06"/>
    <n v="379"/>
    <n v="828.38999999999987"/>
    <n v="816009.74"/>
    <n v="313959.80999999994"/>
    <x v="0"/>
  </r>
  <r>
    <s v="PRO1843"/>
    <x v="407"/>
    <x v="380"/>
    <x v="4"/>
    <x v="5"/>
    <x v="2"/>
    <x v="6"/>
    <x v="70"/>
    <n v="255.42"/>
    <n v="424.32"/>
    <n v="140"/>
    <n v="168.9"/>
    <n v="59404.799999999996"/>
    <n v="23646"/>
    <x v="0"/>
  </r>
  <r>
    <s v="PRO1844"/>
    <x v="408"/>
    <x v="381"/>
    <x v="8"/>
    <x v="3"/>
    <x v="2"/>
    <x v="7"/>
    <x v="20"/>
    <n v="1361.23"/>
    <n v="1719.52"/>
    <n v="222"/>
    <n v="358.28999999999996"/>
    <n v="381733.44"/>
    <n v="79540.37999999999"/>
    <x v="0"/>
  </r>
  <r>
    <s v="PRO1846"/>
    <x v="409"/>
    <x v="88"/>
    <x v="0"/>
    <x v="4"/>
    <x v="2"/>
    <x v="2"/>
    <x v="8"/>
    <n v="1081.33"/>
    <n v="1758.19"/>
    <n v="214"/>
    <n v="676.86000000000013"/>
    <n v="376252.66000000003"/>
    <n v="144848.04000000004"/>
    <x v="1"/>
  </r>
  <r>
    <s v="PRO1847"/>
    <x v="410"/>
    <x v="382"/>
    <x v="7"/>
    <x v="7"/>
    <x v="1"/>
    <x v="0"/>
    <x v="72"/>
    <n v="1663.85"/>
    <n v="2135.6799999999998"/>
    <n v="449"/>
    <n v="471.82999999999993"/>
    <n v="958920.32"/>
    <n v="211851.66999999995"/>
    <x v="2"/>
  </r>
  <r>
    <s v="PRO1850"/>
    <x v="411"/>
    <x v="383"/>
    <x v="6"/>
    <x v="1"/>
    <x v="3"/>
    <x v="9"/>
    <x v="20"/>
    <n v="1310.72"/>
    <n v="2056.65"/>
    <n v="74"/>
    <n v="745.93000000000006"/>
    <n v="152192.1"/>
    <n v="55198.820000000007"/>
    <x v="0"/>
  </r>
  <r>
    <s v="PRO1851"/>
    <x v="412"/>
    <x v="384"/>
    <x v="3"/>
    <x v="3"/>
    <x v="4"/>
    <x v="2"/>
    <x v="49"/>
    <n v="1715.16"/>
    <n v="2268.88"/>
    <n v="437"/>
    <n v="553.72"/>
    <n v="991500.56"/>
    <n v="241975.64"/>
    <x v="0"/>
  </r>
  <r>
    <s v="PRO1854"/>
    <x v="413"/>
    <x v="385"/>
    <x v="0"/>
    <x v="9"/>
    <x v="4"/>
    <x v="4"/>
    <x v="96"/>
    <n v="585.52"/>
    <n v="1145.97"/>
    <n v="101"/>
    <n v="560.45000000000005"/>
    <n v="115742.97"/>
    <n v="56605.450000000004"/>
    <x v="0"/>
  </r>
  <r>
    <s v="PRO1855"/>
    <x v="414"/>
    <x v="386"/>
    <x v="6"/>
    <x v="9"/>
    <x v="0"/>
    <x v="1"/>
    <x v="91"/>
    <n v="1899.4"/>
    <n v="2369.96"/>
    <n v="195"/>
    <n v="470.55999999999995"/>
    <n v="462142.2"/>
    <n v="91759.199999999983"/>
    <x v="1"/>
  </r>
  <r>
    <s v="PRO1857"/>
    <x v="415"/>
    <x v="387"/>
    <x v="2"/>
    <x v="6"/>
    <x v="0"/>
    <x v="7"/>
    <x v="15"/>
    <n v="1246.47"/>
    <n v="2023.09"/>
    <n v="301"/>
    <n v="776.61999999999989"/>
    <n v="608950.09"/>
    <n v="233762.61999999997"/>
    <x v="2"/>
  </r>
  <r>
    <s v="PRO1858"/>
    <x v="416"/>
    <x v="388"/>
    <x v="1"/>
    <x v="3"/>
    <x v="2"/>
    <x v="7"/>
    <x v="72"/>
    <n v="1577.15"/>
    <n v="2431.36"/>
    <n v="189"/>
    <n v="854.21"/>
    <n v="459527.04000000004"/>
    <n v="161445.69"/>
    <x v="0"/>
  </r>
  <r>
    <s v="PRO1861"/>
    <x v="417"/>
    <x v="389"/>
    <x v="0"/>
    <x v="1"/>
    <x v="3"/>
    <x v="8"/>
    <x v="53"/>
    <n v="136.03"/>
    <n v="214.74"/>
    <n v="461"/>
    <n v="78.710000000000008"/>
    <n v="98995.14"/>
    <n v="36285.310000000005"/>
    <x v="0"/>
  </r>
  <r>
    <s v="PRO1862"/>
    <x v="418"/>
    <x v="390"/>
    <x v="0"/>
    <x v="3"/>
    <x v="2"/>
    <x v="0"/>
    <x v="41"/>
    <n v="898.31"/>
    <n v="1455.63"/>
    <n v="180"/>
    <n v="557.32000000000016"/>
    <n v="262013.40000000002"/>
    <n v="100317.60000000003"/>
    <x v="1"/>
  </r>
  <r>
    <s v="PRO1863"/>
    <x v="419"/>
    <x v="391"/>
    <x v="7"/>
    <x v="0"/>
    <x v="4"/>
    <x v="2"/>
    <x v="1"/>
    <n v="664.76"/>
    <n v="1049.47"/>
    <n v="250"/>
    <n v="384.71000000000004"/>
    <n v="262367.5"/>
    <n v="96177.500000000015"/>
    <x v="2"/>
  </r>
  <r>
    <s v="PRO1864"/>
    <x v="420"/>
    <x v="392"/>
    <x v="5"/>
    <x v="6"/>
    <x v="2"/>
    <x v="6"/>
    <x v="56"/>
    <n v="514.17999999999995"/>
    <n v="682.09"/>
    <n v="346"/>
    <n v="167.91000000000008"/>
    <n v="236003.14"/>
    <n v="58096.86000000003"/>
    <x v="2"/>
  </r>
  <r>
    <s v="PRO1865"/>
    <x v="421"/>
    <x v="31"/>
    <x v="9"/>
    <x v="7"/>
    <x v="3"/>
    <x v="5"/>
    <x v="94"/>
    <n v="1099.3"/>
    <n v="2144.42"/>
    <n v="364"/>
    <n v="1045.1200000000001"/>
    <n v="780568.88"/>
    <n v="380423.68000000005"/>
    <x v="1"/>
  </r>
  <r>
    <s v="PRO1866"/>
    <x v="422"/>
    <x v="393"/>
    <x v="0"/>
    <x v="2"/>
    <x v="2"/>
    <x v="0"/>
    <x v="76"/>
    <n v="636.99"/>
    <n v="1185.5"/>
    <n v="263"/>
    <n v="548.51"/>
    <n v="311786.5"/>
    <n v="144258.13"/>
    <x v="3"/>
  </r>
  <r>
    <s v="PRO1868"/>
    <x v="423"/>
    <x v="394"/>
    <x v="8"/>
    <x v="2"/>
    <x v="4"/>
    <x v="1"/>
    <x v="82"/>
    <n v="1604.7"/>
    <n v="2293.71"/>
    <n v="319"/>
    <n v="689.01"/>
    <n v="731693.49"/>
    <n v="219794.19"/>
    <x v="0"/>
  </r>
  <r>
    <s v="PRO1871"/>
    <x v="424"/>
    <x v="395"/>
    <x v="8"/>
    <x v="0"/>
    <x v="4"/>
    <x v="0"/>
    <x v="76"/>
    <n v="722.37"/>
    <n v="1180.29"/>
    <n v="71"/>
    <n v="457.91999999999996"/>
    <n v="83800.59"/>
    <n v="32512.319999999996"/>
    <x v="1"/>
  </r>
  <r>
    <s v="PRO1872"/>
    <x v="425"/>
    <x v="154"/>
    <x v="5"/>
    <x v="1"/>
    <x v="0"/>
    <x v="3"/>
    <x v="79"/>
    <n v="1172.68"/>
    <n v="1584.11"/>
    <n v="415"/>
    <n v="411.42999999999984"/>
    <n v="657405.64999999991"/>
    <n v="170743.44999999992"/>
    <x v="1"/>
  </r>
  <r>
    <s v="PRO1874"/>
    <x v="426"/>
    <x v="396"/>
    <x v="2"/>
    <x v="1"/>
    <x v="3"/>
    <x v="7"/>
    <x v="10"/>
    <n v="1368.57"/>
    <n v="1778.72"/>
    <n v="327"/>
    <n v="410.15000000000009"/>
    <n v="581641.44000000006"/>
    <n v="134119.05000000002"/>
    <x v="1"/>
  </r>
  <r>
    <s v="PRO1880"/>
    <x v="427"/>
    <x v="397"/>
    <x v="2"/>
    <x v="4"/>
    <x v="1"/>
    <x v="2"/>
    <x v="56"/>
    <n v="182.34"/>
    <n v="291.10000000000002"/>
    <n v="102"/>
    <n v="108.76000000000002"/>
    <n v="29692.2"/>
    <n v="11093.520000000002"/>
    <x v="0"/>
  </r>
  <r>
    <s v="PRO1883"/>
    <x v="428"/>
    <x v="398"/>
    <x v="5"/>
    <x v="7"/>
    <x v="0"/>
    <x v="6"/>
    <x v="55"/>
    <n v="418.38"/>
    <n v="701.07"/>
    <n v="53"/>
    <n v="282.69000000000005"/>
    <n v="37156.71"/>
    <n v="14982.570000000003"/>
    <x v="2"/>
  </r>
  <r>
    <s v="PRO1884"/>
    <x v="429"/>
    <x v="399"/>
    <x v="0"/>
    <x v="2"/>
    <x v="4"/>
    <x v="0"/>
    <x v="40"/>
    <n v="347.53"/>
    <n v="489.26"/>
    <n v="44"/>
    <n v="141.73000000000002"/>
    <n v="21527.439999999999"/>
    <n v="6236.1200000000008"/>
    <x v="2"/>
  </r>
  <r>
    <s v="PRO1885"/>
    <x v="430"/>
    <x v="400"/>
    <x v="2"/>
    <x v="4"/>
    <x v="0"/>
    <x v="6"/>
    <x v="68"/>
    <n v="817.48"/>
    <n v="915.71"/>
    <n v="66"/>
    <n v="98.230000000000018"/>
    <n v="60436.86"/>
    <n v="6483.1800000000012"/>
    <x v="1"/>
  </r>
  <r>
    <s v="PRO1886"/>
    <x v="431"/>
    <x v="401"/>
    <x v="1"/>
    <x v="5"/>
    <x v="0"/>
    <x v="6"/>
    <x v="33"/>
    <n v="91.99"/>
    <n v="138.25"/>
    <n v="211"/>
    <n v="46.260000000000005"/>
    <n v="29170.75"/>
    <n v="9760.86"/>
    <x v="0"/>
  </r>
  <r>
    <s v="PRO1890"/>
    <x v="432"/>
    <x v="243"/>
    <x v="3"/>
    <x v="8"/>
    <x v="3"/>
    <x v="2"/>
    <x v="81"/>
    <n v="252.29"/>
    <n v="356.64"/>
    <n v="150"/>
    <n v="104.35"/>
    <n v="53496"/>
    <n v="15652.5"/>
    <x v="1"/>
  </r>
  <r>
    <s v="PRO1891"/>
    <x v="433"/>
    <x v="23"/>
    <x v="9"/>
    <x v="2"/>
    <x v="0"/>
    <x v="5"/>
    <x v="31"/>
    <n v="174.2"/>
    <n v="286.87"/>
    <n v="282"/>
    <n v="112.67000000000002"/>
    <n v="80897.34"/>
    <n v="31772.940000000006"/>
    <x v="2"/>
  </r>
  <r>
    <s v="PRO1895"/>
    <x v="434"/>
    <x v="402"/>
    <x v="6"/>
    <x v="8"/>
    <x v="3"/>
    <x v="0"/>
    <x v="79"/>
    <n v="209.16"/>
    <n v="416.93"/>
    <n v="165"/>
    <n v="207.77"/>
    <n v="68793.45"/>
    <n v="34282.050000000003"/>
    <x v="0"/>
  </r>
  <r>
    <s v="PRO1897"/>
    <x v="435"/>
    <x v="403"/>
    <x v="1"/>
    <x v="8"/>
    <x v="4"/>
    <x v="5"/>
    <x v="45"/>
    <n v="64.31"/>
    <n v="111.11"/>
    <n v="452"/>
    <n v="46.8"/>
    <n v="50221.72"/>
    <n v="21153.599999999999"/>
    <x v="1"/>
  </r>
  <r>
    <s v="PRO1899"/>
    <x v="436"/>
    <x v="404"/>
    <x v="8"/>
    <x v="6"/>
    <x v="1"/>
    <x v="2"/>
    <x v="24"/>
    <n v="1577.68"/>
    <n v="2644.03"/>
    <n v="26"/>
    <n v="1066.3500000000001"/>
    <n v="68744.78"/>
    <n v="27725.100000000002"/>
    <x v="2"/>
  </r>
  <r>
    <s v="PRO1901"/>
    <x v="437"/>
    <x v="405"/>
    <x v="1"/>
    <x v="0"/>
    <x v="4"/>
    <x v="9"/>
    <x v="35"/>
    <n v="264.64999999999998"/>
    <n v="326.95999999999998"/>
    <n v="261"/>
    <n v="62.31"/>
    <n v="85336.56"/>
    <n v="16262.91"/>
    <x v="2"/>
  </r>
  <r>
    <s v="PRO1902"/>
    <x v="438"/>
    <x v="406"/>
    <x v="7"/>
    <x v="7"/>
    <x v="3"/>
    <x v="8"/>
    <x v="68"/>
    <n v="835.27"/>
    <n v="1360.08"/>
    <n v="68"/>
    <n v="524.80999999999995"/>
    <n v="92485.440000000002"/>
    <n v="35687.079999999994"/>
    <x v="0"/>
  </r>
  <r>
    <s v="PRO1903"/>
    <x v="439"/>
    <x v="407"/>
    <x v="4"/>
    <x v="8"/>
    <x v="3"/>
    <x v="7"/>
    <x v="34"/>
    <n v="1741.05"/>
    <n v="3477.9"/>
    <n v="219"/>
    <n v="1736.8500000000001"/>
    <n v="761660.1"/>
    <n v="380370.15"/>
    <x v="0"/>
  </r>
  <r>
    <s v="PRO1904"/>
    <x v="440"/>
    <x v="79"/>
    <x v="1"/>
    <x v="0"/>
    <x v="4"/>
    <x v="6"/>
    <x v="73"/>
    <n v="1782.66"/>
    <n v="2728.26"/>
    <n v="479"/>
    <n v="945.60000000000014"/>
    <n v="1306836.54"/>
    <n v="452942.40000000008"/>
    <x v="3"/>
  </r>
  <r>
    <s v="PRO1905"/>
    <x v="441"/>
    <x v="408"/>
    <x v="6"/>
    <x v="2"/>
    <x v="4"/>
    <x v="8"/>
    <x v="33"/>
    <n v="1132.03"/>
    <n v="2012.44"/>
    <n v="126"/>
    <n v="880.41000000000008"/>
    <n v="253567.44"/>
    <n v="110931.66"/>
    <x v="1"/>
  </r>
  <r>
    <s v="PRO1909"/>
    <x v="442"/>
    <x v="409"/>
    <x v="8"/>
    <x v="4"/>
    <x v="1"/>
    <x v="7"/>
    <x v="96"/>
    <n v="134.47999999999999"/>
    <n v="193.21"/>
    <n v="14"/>
    <n v="58.730000000000018"/>
    <n v="2704.94"/>
    <n v="822.22000000000025"/>
    <x v="2"/>
  </r>
  <r>
    <s v="PRO1910"/>
    <x v="443"/>
    <x v="17"/>
    <x v="8"/>
    <x v="6"/>
    <x v="0"/>
    <x v="9"/>
    <x v="56"/>
    <n v="270.67"/>
    <n v="319.22000000000003"/>
    <n v="61"/>
    <n v="48.550000000000011"/>
    <n v="19472.420000000002"/>
    <n v="2961.5500000000006"/>
    <x v="2"/>
  </r>
  <r>
    <s v="PRO1911"/>
    <x v="444"/>
    <x v="410"/>
    <x v="2"/>
    <x v="0"/>
    <x v="4"/>
    <x v="2"/>
    <x v="9"/>
    <n v="446.37"/>
    <n v="857.21"/>
    <n v="320"/>
    <n v="410.84000000000003"/>
    <n v="274307.20000000001"/>
    <n v="131468.80000000002"/>
    <x v="1"/>
  </r>
  <r>
    <s v="PRO1912"/>
    <x v="445"/>
    <x v="17"/>
    <x v="7"/>
    <x v="9"/>
    <x v="3"/>
    <x v="0"/>
    <x v="18"/>
    <n v="694.87"/>
    <n v="1386.84"/>
    <n v="414"/>
    <n v="691.96999999999991"/>
    <n v="574151.76"/>
    <n v="286475.57999999996"/>
    <x v="2"/>
  </r>
  <r>
    <s v="PRO1913"/>
    <x v="446"/>
    <x v="43"/>
    <x v="1"/>
    <x v="3"/>
    <x v="3"/>
    <x v="5"/>
    <x v="38"/>
    <n v="772.31"/>
    <n v="1254.5999999999999"/>
    <n v="293"/>
    <n v="482.28999999999996"/>
    <n v="367597.8"/>
    <n v="141310.97"/>
    <x v="1"/>
  </r>
  <r>
    <s v="PRO1914"/>
    <x v="447"/>
    <x v="411"/>
    <x v="2"/>
    <x v="5"/>
    <x v="1"/>
    <x v="4"/>
    <x v="53"/>
    <n v="541.41999999999996"/>
    <n v="802"/>
    <n v="468"/>
    <n v="260.58000000000004"/>
    <n v="375336"/>
    <n v="121951.44000000002"/>
    <x v="1"/>
  </r>
  <r>
    <s v="PRO1917"/>
    <x v="448"/>
    <x v="412"/>
    <x v="1"/>
    <x v="3"/>
    <x v="4"/>
    <x v="8"/>
    <x v="97"/>
    <n v="1161.93"/>
    <n v="1977.65"/>
    <n v="285"/>
    <n v="815.72"/>
    <n v="563630.25"/>
    <n v="232480.2"/>
    <x v="2"/>
  </r>
  <r>
    <s v="PRO1918"/>
    <x v="449"/>
    <x v="413"/>
    <x v="3"/>
    <x v="2"/>
    <x v="3"/>
    <x v="4"/>
    <x v="18"/>
    <n v="1457.21"/>
    <n v="2039.4"/>
    <n v="112"/>
    <n v="582.19000000000005"/>
    <n v="228412.80000000002"/>
    <n v="65205.280000000006"/>
    <x v="2"/>
  </r>
  <r>
    <s v="PRO1920"/>
    <x v="450"/>
    <x v="414"/>
    <x v="8"/>
    <x v="3"/>
    <x v="0"/>
    <x v="5"/>
    <x v="39"/>
    <n v="346.18"/>
    <n v="523.49"/>
    <n v="137"/>
    <n v="177.31"/>
    <n v="71718.13"/>
    <n v="24291.47"/>
    <x v="1"/>
  </r>
  <r>
    <s v="PRO1921"/>
    <x v="451"/>
    <x v="415"/>
    <x v="7"/>
    <x v="0"/>
    <x v="3"/>
    <x v="9"/>
    <x v="67"/>
    <n v="353.75"/>
    <n v="616.27"/>
    <n v="377"/>
    <n v="262.52"/>
    <n v="232333.78999999998"/>
    <n v="98970.04"/>
    <x v="2"/>
  </r>
  <r>
    <s v="PRO1922"/>
    <x v="452"/>
    <x v="416"/>
    <x v="0"/>
    <x v="6"/>
    <x v="4"/>
    <x v="3"/>
    <x v="86"/>
    <n v="1477.48"/>
    <n v="2400.67"/>
    <n v="441"/>
    <n v="923.19"/>
    <n v="1058695.47"/>
    <n v="407126.79000000004"/>
    <x v="2"/>
  </r>
  <r>
    <s v="PRO1924"/>
    <x v="453"/>
    <x v="417"/>
    <x v="7"/>
    <x v="6"/>
    <x v="3"/>
    <x v="5"/>
    <x v="18"/>
    <n v="878.94"/>
    <n v="1310.81"/>
    <n v="379"/>
    <n v="431.86999999999989"/>
    <n v="496796.99"/>
    <n v="163678.72999999995"/>
    <x v="2"/>
  </r>
  <r>
    <s v="PRO1929"/>
    <x v="454"/>
    <x v="418"/>
    <x v="6"/>
    <x v="2"/>
    <x v="4"/>
    <x v="7"/>
    <x v="29"/>
    <n v="841.36"/>
    <n v="1599.3"/>
    <n v="238"/>
    <n v="757.93999999999994"/>
    <n v="380633.39999999997"/>
    <n v="180389.71999999997"/>
    <x v="2"/>
  </r>
  <r>
    <s v="PRO1932"/>
    <x v="455"/>
    <x v="419"/>
    <x v="1"/>
    <x v="2"/>
    <x v="4"/>
    <x v="2"/>
    <x v="38"/>
    <n v="898.21"/>
    <n v="1683.3"/>
    <n v="489"/>
    <n v="785.08999999999992"/>
    <n v="823133.7"/>
    <n v="383909.00999999995"/>
    <x v="2"/>
  </r>
  <r>
    <s v="PRO1933"/>
    <x v="456"/>
    <x v="420"/>
    <x v="9"/>
    <x v="9"/>
    <x v="2"/>
    <x v="5"/>
    <x v="60"/>
    <n v="807.49"/>
    <n v="1133.3399999999999"/>
    <n v="14"/>
    <n v="325.84999999999991"/>
    <n v="15866.759999999998"/>
    <n v="4561.8999999999987"/>
    <x v="0"/>
  </r>
  <r>
    <s v="PRO1934"/>
    <x v="457"/>
    <x v="421"/>
    <x v="8"/>
    <x v="7"/>
    <x v="1"/>
    <x v="3"/>
    <x v="61"/>
    <n v="1525.34"/>
    <n v="2970.64"/>
    <n v="35"/>
    <n v="1445.3"/>
    <n v="103972.4"/>
    <n v="50585.5"/>
    <x v="1"/>
  </r>
  <r>
    <s v="PRO1935"/>
    <x v="458"/>
    <x v="422"/>
    <x v="8"/>
    <x v="7"/>
    <x v="3"/>
    <x v="4"/>
    <x v="27"/>
    <n v="1530.01"/>
    <n v="1887.92"/>
    <n v="473"/>
    <n v="357.91000000000008"/>
    <n v="892986.16"/>
    <n v="169291.43000000005"/>
    <x v="1"/>
  </r>
  <r>
    <s v="PRO1939"/>
    <x v="459"/>
    <x v="423"/>
    <x v="7"/>
    <x v="7"/>
    <x v="2"/>
    <x v="7"/>
    <x v="75"/>
    <n v="514.28"/>
    <n v="663.99"/>
    <n v="354"/>
    <n v="149.71000000000004"/>
    <n v="235052.46"/>
    <n v="52997.340000000011"/>
    <x v="1"/>
  </r>
  <r>
    <s v="PRO1940"/>
    <x v="460"/>
    <x v="424"/>
    <x v="7"/>
    <x v="5"/>
    <x v="0"/>
    <x v="7"/>
    <x v="80"/>
    <n v="1285.07"/>
    <n v="1545.13"/>
    <n v="18"/>
    <n v="260.06000000000017"/>
    <n v="27812.340000000004"/>
    <n v="4681.0800000000036"/>
    <x v="2"/>
  </r>
  <r>
    <s v="PRO1942"/>
    <x v="461"/>
    <x v="425"/>
    <x v="0"/>
    <x v="4"/>
    <x v="2"/>
    <x v="3"/>
    <x v="78"/>
    <n v="1738.58"/>
    <n v="2167.66"/>
    <n v="134"/>
    <n v="429.07999999999993"/>
    <n v="290466.44"/>
    <n v="57496.719999999987"/>
    <x v="0"/>
  </r>
  <r>
    <s v="PRO1946"/>
    <x v="462"/>
    <x v="426"/>
    <x v="2"/>
    <x v="1"/>
    <x v="2"/>
    <x v="0"/>
    <x v="29"/>
    <n v="140.31"/>
    <n v="271.69"/>
    <n v="409"/>
    <n v="131.38"/>
    <n v="111121.20999999999"/>
    <n v="53734.42"/>
    <x v="0"/>
  </r>
  <r>
    <s v="PRO1947"/>
    <x v="463"/>
    <x v="427"/>
    <x v="0"/>
    <x v="1"/>
    <x v="1"/>
    <x v="9"/>
    <x v="0"/>
    <n v="1761.41"/>
    <n v="3337.91"/>
    <n v="7"/>
    <n v="1576.4999999999998"/>
    <n v="23365.37"/>
    <n v="11035.499999999998"/>
    <x v="2"/>
  </r>
  <r>
    <s v="PRO1948"/>
    <x v="464"/>
    <x v="93"/>
    <x v="3"/>
    <x v="5"/>
    <x v="0"/>
    <x v="7"/>
    <x v="87"/>
    <n v="1326.65"/>
    <n v="2530.4699999999998"/>
    <n v="408"/>
    <n v="1203.8199999999997"/>
    <n v="1032431.7599999999"/>
    <n v="491158.55999999988"/>
    <x v="1"/>
  </r>
  <r>
    <s v="PRO1949"/>
    <x v="465"/>
    <x v="428"/>
    <x v="0"/>
    <x v="8"/>
    <x v="0"/>
    <x v="7"/>
    <x v="72"/>
    <n v="219.05"/>
    <n v="296.08"/>
    <n v="236"/>
    <n v="77.029999999999973"/>
    <n v="69874.87999999999"/>
    <n v="18179.079999999994"/>
    <x v="1"/>
  </r>
  <r>
    <s v="PRO1951"/>
    <x v="466"/>
    <x v="343"/>
    <x v="6"/>
    <x v="1"/>
    <x v="2"/>
    <x v="7"/>
    <x v="46"/>
    <n v="461.72"/>
    <n v="893.91"/>
    <n v="107"/>
    <n v="432.18999999999994"/>
    <n v="95648.37"/>
    <n v="46244.329999999994"/>
    <x v="1"/>
  </r>
  <r>
    <s v="PRO1952"/>
    <x v="467"/>
    <x v="429"/>
    <x v="6"/>
    <x v="7"/>
    <x v="1"/>
    <x v="9"/>
    <x v="18"/>
    <n v="1073.53"/>
    <n v="1856.27"/>
    <n v="466"/>
    <n v="782.74"/>
    <n v="865021.82"/>
    <n v="364756.84"/>
    <x v="0"/>
  </r>
  <r>
    <s v="PRO1953"/>
    <x v="468"/>
    <x v="430"/>
    <x v="9"/>
    <x v="9"/>
    <x v="3"/>
    <x v="6"/>
    <x v="50"/>
    <n v="600.94000000000005"/>
    <n v="665.12"/>
    <n v="488"/>
    <n v="64.17999999999995"/>
    <n v="324578.56"/>
    <n v="31319.839999999975"/>
    <x v="2"/>
  </r>
  <r>
    <s v="PRO1955"/>
    <x v="469"/>
    <x v="431"/>
    <x v="2"/>
    <x v="7"/>
    <x v="1"/>
    <x v="3"/>
    <x v="67"/>
    <n v="382.53"/>
    <n v="602.83000000000004"/>
    <n v="397"/>
    <n v="220.30000000000007"/>
    <n v="239323.51"/>
    <n v="87459.10000000002"/>
    <x v="1"/>
  </r>
  <r>
    <s v="PRO1957"/>
    <x v="470"/>
    <x v="432"/>
    <x v="7"/>
    <x v="9"/>
    <x v="4"/>
    <x v="8"/>
    <x v="66"/>
    <n v="1417.82"/>
    <n v="1895.26"/>
    <n v="54"/>
    <n v="477.44000000000005"/>
    <n v="102344.04"/>
    <n v="25781.760000000002"/>
    <x v="0"/>
  </r>
  <r>
    <s v="PRO1958"/>
    <x v="471"/>
    <x v="57"/>
    <x v="9"/>
    <x v="8"/>
    <x v="1"/>
    <x v="1"/>
    <x v="10"/>
    <n v="118.88"/>
    <n v="185.61"/>
    <n v="481"/>
    <n v="66.730000000000018"/>
    <n v="89278.41"/>
    <n v="32097.130000000008"/>
    <x v="0"/>
  </r>
  <r>
    <s v="PRO1959"/>
    <x v="472"/>
    <x v="433"/>
    <x v="9"/>
    <x v="4"/>
    <x v="2"/>
    <x v="7"/>
    <x v="38"/>
    <n v="1571.16"/>
    <n v="2574.4699999999998"/>
    <n v="294"/>
    <n v="1003.3099999999997"/>
    <n v="756894.17999999993"/>
    <n v="294973.1399999999"/>
    <x v="1"/>
  </r>
  <r>
    <s v="PRO1960"/>
    <x v="473"/>
    <x v="434"/>
    <x v="7"/>
    <x v="6"/>
    <x v="1"/>
    <x v="6"/>
    <x v="89"/>
    <n v="1713.51"/>
    <n v="3221.18"/>
    <n v="371"/>
    <n v="1507.6699999999998"/>
    <n v="1195057.78"/>
    <n v="559345.56999999995"/>
    <x v="1"/>
  </r>
  <r>
    <s v="PRO1964"/>
    <x v="474"/>
    <x v="216"/>
    <x v="7"/>
    <x v="8"/>
    <x v="2"/>
    <x v="5"/>
    <x v="36"/>
    <n v="1862.84"/>
    <n v="3330.51"/>
    <n v="258"/>
    <n v="1467.6700000000003"/>
    <n v="859271.58000000007"/>
    <n v="378658.8600000001"/>
    <x v="0"/>
  </r>
  <r>
    <s v="PRO1967"/>
    <x v="475"/>
    <x v="435"/>
    <x v="0"/>
    <x v="7"/>
    <x v="3"/>
    <x v="8"/>
    <x v="65"/>
    <n v="469.79"/>
    <n v="834.89"/>
    <n v="277"/>
    <n v="365.09999999999997"/>
    <n v="231264.53"/>
    <n v="101132.7"/>
    <x v="1"/>
  </r>
  <r>
    <s v="PRO1968"/>
    <x v="476"/>
    <x v="436"/>
    <x v="9"/>
    <x v="8"/>
    <x v="2"/>
    <x v="7"/>
    <x v="38"/>
    <n v="684.52"/>
    <n v="1081.54"/>
    <n v="29"/>
    <n v="397.02"/>
    <n v="31364.66"/>
    <n v="11513.58"/>
    <x v="0"/>
  </r>
  <r>
    <s v="PRO1970"/>
    <x v="477"/>
    <x v="437"/>
    <x v="4"/>
    <x v="8"/>
    <x v="1"/>
    <x v="8"/>
    <x v="16"/>
    <n v="946.32"/>
    <n v="1058.99"/>
    <n v="285"/>
    <n v="112.66999999999996"/>
    <n v="301812.15000000002"/>
    <n v="32110.94999999999"/>
    <x v="2"/>
  </r>
  <r>
    <s v="PRO1972"/>
    <x v="478"/>
    <x v="438"/>
    <x v="3"/>
    <x v="8"/>
    <x v="2"/>
    <x v="1"/>
    <x v="66"/>
    <n v="1501.7"/>
    <n v="2051.17"/>
    <n v="121"/>
    <n v="549.47"/>
    <n v="248191.57"/>
    <n v="66485.87000000001"/>
    <x v="2"/>
  </r>
  <r>
    <s v="PRO1973"/>
    <x v="479"/>
    <x v="219"/>
    <x v="0"/>
    <x v="4"/>
    <x v="0"/>
    <x v="1"/>
    <x v="12"/>
    <n v="812.83"/>
    <n v="1156.27"/>
    <n v="311"/>
    <n v="343.43999999999994"/>
    <n v="359599.97"/>
    <n v="106809.83999999998"/>
    <x v="1"/>
  </r>
  <r>
    <s v="PRO1974"/>
    <x v="480"/>
    <x v="439"/>
    <x v="1"/>
    <x v="5"/>
    <x v="2"/>
    <x v="4"/>
    <x v="65"/>
    <n v="1408.31"/>
    <n v="1778.28"/>
    <n v="489"/>
    <n v="369.97"/>
    <n v="869578.92"/>
    <n v="180915.33000000002"/>
    <x v="2"/>
  </r>
  <r>
    <s v="PRO1975"/>
    <x v="481"/>
    <x v="440"/>
    <x v="6"/>
    <x v="9"/>
    <x v="2"/>
    <x v="4"/>
    <x v="21"/>
    <n v="1869.29"/>
    <n v="2081.36"/>
    <n v="33"/>
    <n v="212.07000000000016"/>
    <n v="68684.88"/>
    <n v="6998.3100000000049"/>
    <x v="3"/>
  </r>
  <r>
    <s v="PRO1979"/>
    <x v="482"/>
    <x v="441"/>
    <x v="8"/>
    <x v="4"/>
    <x v="0"/>
    <x v="0"/>
    <x v="11"/>
    <n v="1406.77"/>
    <n v="2763.43"/>
    <n v="204"/>
    <n v="1356.6599999999999"/>
    <n v="563739.72"/>
    <n v="276758.63999999996"/>
    <x v="2"/>
  </r>
  <r>
    <s v="PRO1980"/>
    <x v="483"/>
    <x v="442"/>
    <x v="5"/>
    <x v="9"/>
    <x v="2"/>
    <x v="0"/>
    <x v="0"/>
    <n v="426.28"/>
    <n v="549.1"/>
    <n v="253"/>
    <n v="122.82000000000005"/>
    <n v="138922.30000000002"/>
    <n v="31073.460000000014"/>
    <x v="0"/>
  </r>
  <r>
    <s v="PRO1983"/>
    <x v="484"/>
    <x v="443"/>
    <x v="8"/>
    <x v="3"/>
    <x v="4"/>
    <x v="0"/>
    <x v="75"/>
    <n v="534.95000000000005"/>
    <n v="810.78"/>
    <n v="252"/>
    <n v="275.82999999999993"/>
    <n v="204316.56"/>
    <n v="69509.159999999974"/>
    <x v="2"/>
  </r>
  <r>
    <s v="PRO1984"/>
    <x v="485"/>
    <x v="444"/>
    <x v="7"/>
    <x v="4"/>
    <x v="1"/>
    <x v="3"/>
    <x v="96"/>
    <n v="648.19000000000005"/>
    <n v="1128.82"/>
    <n v="54"/>
    <n v="480.62999999999988"/>
    <n v="60956.28"/>
    <n v="25954.019999999993"/>
    <x v="2"/>
  </r>
  <r>
    <s v="PRO1985"/>
    <x v="486"/>
    <x v="445"/>
    <x v="3"/>
    <x v="9"/>
    <x v="1"/>
    <x v="6"/>
    <x v="44"/>
    <n v="484.22"/>
    <n v="568.63"/>
    <n v="386"/>
    <n v="84.409999999999968"/>
    <n v="219491.18"/>
    <n v="32582.259999999987"/>
    <x v="2"/>
  </r>
  <r>
    <s v="PRO1986"/>
    <x v="487"/>
    <x v="446"/>
    <x v="3"/>
    <x v="2"/>
    <x v="0"/>
    <x v="7"/>
    <x v="46"/>
    <n v="1916.99"/>
    <n v="3298.64"/>
    <n v="370"/>
    <n v="1381.6499999999999"/>
    <n v="1220496.8"/>
    <n v="511210.49999999994"/>
    <x v="0"/>
  </r>
  <r>
    <s v="PRO1990"/>
    <x v="488"/>
    <x v="447"/>
    <x v="2"/>
    <x v="6"/>
    <x v="4"/>
    <x v="3"/>
    <x v="57"/>
    <n v="1118.98"/>
    <n v="1550.35"/>
    <n v="84"/>
    <n v="431.36999999999989"/>
    <n v="130229.4"/>
    <n v="36235.079999999987"/>
    <x v="2"/>
  </r>
  <r>
    <s v="PRO1994"/>
    <x v="489"/>
    <x v="448"/>
    <x v="9"/>
    <x v="0"/>
    <x v="4"/>
    <x v="8"/>
    <x v="30"/>
    <n v="109.05"/>
    <n v="198.53"/>
    <n v="53"/>
    <n v="89.48"/>
    <n v="10522.09"/>
    <n v="4742.4400000000005"/>
    <x v="0"/>
  </r>
  <r>
    <s v="PRO1997"/>
    <x v="490"/>
    <x v="449"/>
    <x v="1"/>
    <x v="6"/>
    <x v="2"/>
    <x v="8"/>
    <x v="36"/>
    <n v="1702.72"/>
    <n v="3259.65"/>
    <n v="388"/>
    <n v="1556.93"/>
    <n v="1264744.2"/>
    <n v="604088.84"/>
    <x v="0"/>
  </r>
  <r>
    <s v="PRO1998"/>
    <x v="491"/>
    <x v="283"/>
    <x v="7"/>
    <x v="3"/>
    <x v="1"/>
    <x v="6"/>
    <x v="71"/>
    <n v="1873.78"/>
    <n v="2182.3200000000002"/>
    <n v="126"/>
    <n v="308.54000000000019"/>
    <n v="274972.32"/>
    <n v="38876.040000000023"/>
    <x v="0"/>
  </r>
  <r>
    <s v="PRO1999"/>
    <x v="492"/>
    <x v="450"/>
    <x v="1"/>
    <x v="1"/>
    <x v="1"/>
    <x v="1"/>
    <x v="69"/>
    <n v="769.13"/>
    <n v="1318.2"/>
    <n v="353"/>
    <n v="549.07000000000005"/>
    <n v="465324.60000000003"/>
    <n v="193821.71000000002"/>
    <x v="2"/>
  </r>
  <r>
    <s v="PRO2000"/>
    <x v="493"/>
    <x v="316"/>
    <x v="6"/>
    <x v="5"/>
    <x v="1"/>
    <x v="9"/>
    <x v="73"/>
    <n v="902.04"/>
    <n v="1584.77"/>
    <n v="165"/>
    <n v="682.73"/>
    <n v="261487.05"/>
    <n v="112650.45"/>
    <x v="1"/>
  </r>
  <r>
    <s v="PRO2001"/>
    <x v="494"/>
    <x v="451"/>
    <x v="7"/>
    <x v="7"/>
    <x v="0"/>
    <x v="6"/>
    <x v="24"/>
    <n v="1440.46"/>
    <n v="2251.56"/>
    <n v="421"/>
    <n v="811.09999999999991"/>
    <n v="947906.76"/>
    <n v="341473.1"/>
    <x v="0"/>
  </r>
  <r>
    <s v="PRO2002"/>
    <x v="495"/>
    <x v="452"/>
    <x v="0"/>
    <x v="2"/>
    <x v="1"/>
    <x v="9"/>
    <x v="19"/>
    <n v="914.1"/>
    <n v="1783.18"/>
    <n v="215"/>
    <n v="869.08"/>
    <n v="383383.7"/>
    <n v="186852.2"/>
    <x v="0"/>
  </r>
  <r>
    <s v="PRO2006"/>
    <x v="496"/>
    <x v="453"/>
    <x v="8"/>
    <x v="4"/>
    <x v="4"/>
    <x v="9"/>
    <x v="92"/>
    <n v="387.77"/>
    <n v="775.07"/>
    <n v="486"/>
    <n v="387.30000000000007"/>
    <n v="376684.02"/>
    <n v="188227.80000000005"/>
    <x v="0"/>
  </r>
  <r>
    <s v="PRO2008"/>
    <x v="497"/>
    <x v="454"/>
    <x v="9"/>
    <x v="9"/>
    <x v="3"/>
    <x v="3"/>
    <x v="10"/>
    <n v="1067.9100000000001"/>
    <n v="1426.45"/>
    <n v="435"/>
    <n v="358.53999999999996"/>
    <n v="620505.75"/>
    <n v="155964.9"/>
    <x v="2"/>
  </r>
  <r>
    <s v="PRO2009"/>
    <x v="498"/>
    <x v="455"/>
    <x v="0"/>
    <x v="5"/>
    <x v="1"/>
    <x v="3"/>
    <x v="40"/>
    <n v="1517.86"/>
    <n v="2216.04"/>
    <n v="91"/>
    <n v="698.18000000000006"/>
    <n v="201659.63999999998"/>
    <n v="63534.380000000005"/>
    <x v="1"/>
  </r>
  <r>
    <s v="PRO2012"/>
    <x v="499"/>
    <x v="456"/>
    <x v="0"/>
    <x v="8"/>
    <x v="3"/>
    <x v="7"/>
    <x v="86"/>
    <n v="409.84"/>
    <n v="669.62"/>
    <n v="113"/>
    <n v="259.78000000000003"/>
    <n v="75667.06"/>
    <n v="29355.140000000003"/>
    <x v="2"/>
  </r>
  <r>
    <s v="PRO2013"/>
    <x v="500"/>
    <x v="457"/>
    <x v="1"/>
    <x v="9"/>
    <x v="2"/>
    <x v="1"/>
    <x v="16"/>
    <n v="1490.1"/>
    <n v="1754.04"/>
    <n v="300"/>
    <n v="263.94000000000005"/>
    <n v="526212"/>
    <n v="79182.000000000015"/>
    <x v="0"/>
  </r>
  <r>
    <s v="PRO2015"/>
    <x v="501"/>
    <x v="458"/>
    <x v="1"/>
    <x v="6"/>
    <x v="1"/>
    <x v="5"/>
    <x v="29"/>
    <n v="568.73"/>
    <n v="709.19"/>
    <n v="46"/>
    <n v="140.46000000000004"/>
    <n v="32622.74"/>
    <n v="6461.1600000000017"/>
    <x v="0"/>
  </r>
  <r>
    <s v="PRO2017"/>
    <x v="502"/>
    <x v="459"/>
    <x v="3"/>
    <x v="4"/>
    <x v="4"/>
    <x v="0"/>
    <x v="8"/>
    <n v="294.69"/>
    <n v="531.39"/>
    <n v="6"/>
    <n v="236.7"/>
    <n v="3188.34"/>
    <n v="1420.1999999999998"/>
    <x v="0"/>
  </r>
  <r>
    <s v="PRO2019"/>
    <x v="503"/>
    <x v="460"/>
    <x v="5"/>
    <x v="9"/>
    <x v="3"/>
    <x v="5"/>
    <x v="25"/>
    <n v="746.55"/>
    <n v="1274.31"/>
    <n v="235"/>
    <n v="527.76"/>
    <n v="299462.84999999998"/>
    <n v="124023.59999999999"/>
    <x v="2"/>
  </r>
  <r>
    <s v="PRO2025"/>
    <x v="504"/>
    <x v="461"/>
    <x v="0"/>
    <x v="3"/>
    <x v="4"/>
    <x v="3"/>
    <x v="32"/>
    <n v="971.67"/>
    <n v="1362.88"/>
    <n v="126"/>
    <n v="391.21000000000015"/>
    <n v="171722.88"/>
    <n v="49292.460000000021"/>
    <x v="2"/>
  </r>
  <r>
    <s v="PRO2027"/>
    <x v="505"/>
    <x v="462"/>
    <x v="0"/>
    <x v="8"/>
    <x v="4"/>
    <x v="5"/>
    <x v="87"/>
    <n v="1753.68"/>
    <n v="2837.38"/>
    <n v="479"/>
    <n v="1083.7"/>
    <n v="1359105.02"/>
    <n v="519092.30000000005"/>
    <x v="0"/>
  </r>
  <r>
    <s v="PRO2029"/>
    <x v="506"/>
    <x v="463"/>
    <x v="0"/>
    <x v="4"/>
    <x v="4"/>
    <x v="3"/>
    <x v="16"/>
    <n v="1387.78"/>
    <n v="2517.3000000000002"/>
    <n v="479"/>
    <n v="1129.5200000000002"/>
    <n v="1205786.7000000002"/>
    <n v="541040.08000000007"/>
    <x v="2"/>
  </r>
  <r>
    <s v="PRO2033"/>
    <x v="507"/>
    <x v="48"/>
    <x v="6"/>
    <x v="8"/>
    <x v="0"/>
    <x v="2"/>
    <x v="60"/>
    <n v="931.39"/>
    <n v="1759.37"/>
    <n v="343"/>
    <n v="827.9799999999999"/>
    <n v="603463.90999999992"/>
    <n v="283997.13999999996"/>
    <x v="0"/>
  </r>
  <r>
    <s v="PRO2034"/>
    <x v="508"/>
    <x v="464"/>
    <x v="6"/>
    <x v="3"/>
    <x v="4"/>
    <x v="8"/>
    <x v="89"/>
    <n v="1446.22"/>
    <n v="2321.0100000000002"/>
    <n v="224"/>
    <n v="874.79000000000019"/>
    <n v="519906.24000000005"/>
    <n v="195952.96000000005"/>
    <x v="0"/>
  </r>
  <r>
    <s v="PRO2035"/>
    <x v="509"/>
    <x v="465"/>
    <x v="4"/>
    <x v="9"/>
    <x v="1"/>
    <x v="5"/>
    <x v="56"/>
    <n v="1309.17"/>
    <n v="1848.1"/>
    <n v="398"/>
    <n v="538.92999999999984"/>
    <n v="735543.79999999993"/>
    <n v="214494.13999999993"/>
    <x v="1"/>
  </r>
  <r>
    <s v="PRO2037"/>
    <x v="510"/>
    <x v="466"/>
    <x v="8"/>
    <x v="8"/>
    <x v="1"/>
    <x v="8"/>
    <x v="7"/>
    <n v="1909.76"/>
    <n v="2781.99"/>
    <n v="30"/>
    <n v="872.22999999999979"/>
    <n v="83459.7"/>
    <n v="26166.899999999994"/>
    <x v="1"/>
  </r>
  <r>
    <s v="PRO2042"/>
    <x v="511"/>
    <x v="212"/>
    <x v="2"/>
    <x v="7"/>
    <x v="1"/>
    <x v="5"/>
    <x v="14"/>
    <n v="1587.5"/>
    <n v="2765.4"/>
    <n v="314"/>
    <n v="1177.9000000000001"/>
    <n v="868335.6"/>
    <n v="369860.60000000003"/>
    <x v="0"/>
  </r>
  <r>
    <s v="PRO2046"/>
    <x v="512"/>
    <x v="467"/>
    <x v="8"/>
    <x v="1"/>
    <x v="3"/>
    <x v="4"/>
    <x v="33"/>
    <n v="1781.62"/>
    <n v="3407.14"/>
    <n v="203"/>
    <n v="1625.52"/>
    <n v="691649.41999999993"/>
    <n v="329980.56"/>
    <x v="0"/>
  </r>
  <r>
    <s v="PRO2047"/>
    <x v="513"/>
    <x v="30"/>
    <x v="9"/>
    <x v="8"/>
    <x v="1"/>
    <x v="0"/>
    <x v="39"/>
    <n v="58.8"/>
    <n v="98.78"/>
    <n v="81"/>
    <n v="39.980000000000004"/>
    <n v="8001.18"/>
    <n v="3238.38"/>
    <x v="0"/>
  </r>
  <r>
    <s v="PRO2048"/>
    <x v="514"/>
    <x v="468"/>
    <x v="3"/>
    <x v="9"/>
    <x v="0"/>
    <x v="1"/>
    <x v="23"/>
    <n v="1694.15"/>
    <n v="2306.41"/>
    <n v="143"/>
    <n v="612.25999999999976"/>
    <n v="329816.63"/>
    <n v="87553.179999999964"/>
    <x v="1"/>
  </r>
  <r>
    <s v="PRO2049"/>
    <x v="515"/>
    <x v="45"/>
    <x v="1"/>
    <x v="7"/>
    <x v="1"/>
    <x v="7"/>
    <x v="11"/>
    <n v="876.71"/>
    <n v="1521.82"/>
    <n v="153"/>
    <n v="645.1099999999999"/>
    <n v="232838.46"/>
    <n v="98701.829999999987"/>
    <x v="1"/>
  </r>
  <r>
    <s v="PRO2050"/>
    <x v="516"/>
    <x v="76"/>
    <x v="4"/>
    <x v="9"/>
    <x v="3"/>
    <x v="9"/>
    <x v="0"/>
    <n v="1563.01"/>
    <n v="2818.14"/>
    <n v="23"/>
    <n v="1255.1299999999999"/>
    <n v="64817.219999999994"/>
    <n v="28867.989999999998"/>
    <x v="0"/>
  </r>
  <r>
    <s v="PRO2051"/>
    <x v="517"/>
    <x v="469"/>
    <x v="3"/>
    <x v="5"/>
    <x v="0"/>
    <x v="9"/>
    <x v="82"/>
    <n v="893.7"/>
    <n v="1712.48"/>
    <n v="125"/>
    <n v="818.78"/>
    <n v="214060"/>
    <n v="102347.5"/>
    <x v="0"/>
  </r>
  <r>
    <s v="PRO2052"/>
    <x v="518"/>
    <x v="470"/>
    <x v="7"/>
    <x v="4"/>
    <x v="2"/>
    <x v="8"/>
    <x v="85"/>
    <n v="1302.74"/>
    <n v="1922.41"/>
    <n v="383"/>
    <n v="619.67000000000007"/>
    <n v="736283.03"/>
    <n v="237333.61000000002"/>
    <x v="2"/>
  </r>
  <r>
    <s v="PRO2054"/>
    <x v="519"/>
    <x v="471"/>
    <x v="4"/>
    <x v="0"/>
    <x v="0"/>
    <x v="6"/>
    <x v="26"/>
    <n v="848.82"/>
    <n v="1530.08"/>
    <n v="161"/>
    <n v="681.25999999999988"/>
    <n v="246342.87999999998"/>
    <n v="109682.85999999999"/>
    <x v="1"/>
  </r>
  <r>
    <s v="PRO2055"/>
    <x v="520"/>
    <x v="472"/>
    <x v="0"/>
    <x v="6"/>
    <x v="3"/>
    <x v="8"/>
    <x v="85"/>
    <n v="1986.3"/>
    <n v="2301.8000000000002"/>
    <n v="68"/>
    <n v="315.50000000000023"/>
    <n v="156522.40000000002"/>
    <n v="21454.000000000015"/>
    <x v="0"/>
  </r>
  <r>
    <s v="PRO2056"/>
    <x v="521"/>
    <x v="473"/>
    <x v="4"/>
    <x v="5"/>
    <x v="2"/>
    <x v="2"/>
    <x v="98"/>
    <n v="908.11"/>
    <n v="1417.06"/>
    <n v="121"/>
    <n v="508.94999999999993"/>
    <n v="171464.25999999998"/>
    <n v="61582.94999999999"/>
    <x v="2"/>
  </r>
  <r>
    <s v="PRO2057"/>
    <x v="522"/>
    <x v="474"/>
    <x v="1"/>
    <x v="0"/>
    <x v="4"/>
    <x v="9"/>
    <x v="33"/>
    <n v="784.51"/>
    <n v="1293.1600000000001"/>
    <n v="464"/>
    <n v="508.65000000000009"/>
    <n v="600026.24"/>
    <n v="236013.60000000003"/>
    <x v="0"/>
  </r>
  <r>
    <s v="PRO2059"/>
    <x v="523"/>
    <x v="475"/>
    <x v="6"/>
    <x v="2"/>
    <x v="4"/>
    <x v="6"/>
    <x v="27"/>
    <n v="1780.58"/>
    <n v="2360.96"/>
    <n v="126"/>
    <n v="580.38000000000011"/>
    <n v="297480.96000000002"/>
    <n v="73127.880000000019"/>
    <x v="1"/>
  </r>
  <r>
    <s v="PRO2062"/>
    <x v="524"/>
    <x v="476"/>
    <x v="1"/>
    <x v="3"/>
    <x v="3"/>
    <x v="5"/>
    <x v="98"/>
    <n v="534.08000000000004"/>
    <n v="932.93"/>
    <n v="91"/>
    <n v="398.84999999999991"/>
    <n v="84896.62999999999"/>
    <n v="36295.349999999991"/>
    <x v="3"/>
  </r>
  <r>
    <s v="PRO2063"/>
    <x v="525"/>
    <x v="477"/>
    <x v="1"/>
    <x v="9"/>
    <x v="0"/>
    <x v="0"/>
    <x v="47"/>
    <n v="400.56"/>
    <n v="741.39"/>
    <n v="423"/>
    <n v="340.83"/>
    <n v="313607.96999999997"/>
    <n v="144171.09"/>
    <x v="0"/>
  </r>
  <r>
    <s v="PRO2066"/>
    <x v="526"/>
    <x v="478"/>
    <x v="5"/>
    <x v="4"/>
    <x v="4"/>
    <x v="7"/>
    <x v="9"/>
    <n v="1781.93"/>
    <n v="2561.9899999999998"/>
    <n v="20"/>
    <n v="780.05999999999972"/>
    <n v="51239.799999999996"/>
    <n v="15601.199999999993"/>
    <x v="1"/>
  </r>
  <r>
    <s v="PRO2068"/>
    <x v="527"/>
    <x v="479"/>
    <x v="8"/>
    <x v="0"/>
    <x v="0"/>
    <x v="4"/>
    <x v="17"/>
    <n v="1747.04"/>
    <n v="3444.13"/>
    <n v="393"/>
    <n v="1697.0900000000001"/>
    <n v="1353543.09"/>
    <n v="666956.37000000011"/>
    <x v="2"/>
  </r>
  <r>
    <s v="PRO2070"/>
    <x v="528"/>
    <x v="480"/>
    <x v="4"/>
    <x v="0"/>
    <x v="3"/>
    <x v="5"/>
    <x v="41"/>
    <n v="130.24"/>
    <n v="184.9"/>
    <n v="180"/>
    <n v="54.66"/>
    <n v="33282"/>
    <n v="9838.7999999999993"/>
    <x v="0"/>
  </r>
  <r>
    <s v="PRO2071"/>
    <x v="529"/>
    <x v="481"/>
    <x v="2"/>
    <x v="1"/>
    <x v="3"/>
    <x v="9"/>
    <x v="70"/>
    <n v="1869.15"/>
    <n v="2240.09"/>
    <n v="69"/>
    <n v="370.94000000000005"/>
    <n v="154566.21000000002"/>
    <n v="25594.860000000004"/>
    <x v="2"/>
  </r>
  <r>
    <s v="PRO2074"/>
    <x v="530"/>
    <x v="198"/>
    <x v="7"/>
    <x v="6"/>
    <x v="0"/>
    <x v="9"/>
    <x v="38"/>
    <n v="897.35"/>
    <n v="1103.43"/>
    <n v="304"/>
    <n v="206.08000000000004"/>
    <n v="335442.72000000003"/>
    <n v="62648.320000000014"/>
    <x v="2"/>
  </r>
  <r>
    <s v="PRO2079"/>
    <x v="531"/>
    <x v="482"/>
    <x v="7"/>
    <x v="4"/>
    <x v="2"/>
    <x v="0"/>
    <x v="5"/>
    <n v="1084.94"/>
    <n v="1448.27"/>
    <n v="241"/>
    <n v="363.32999999999993"/>
    <n v="349033.07"/>
    <n v="87562.529999999984"/>
    <x v="1"/>
  </r>
  <r>
    <s v="PRO2082"/>
    <x v="532"/>
    <x v="483"/>
    <x v="4"/>
    <x v="0"/>
    <x v="0"/>
    <x v="4"/>
    <x v="58"/>
    <n v="1555.04"/>
    <n v="2149.58"/>
    <n v="246"/>
    <n v="594.54"/>
    <n v="528796.67999999993"/>
    <n v="146256.84"/>
    <x v="1"/>
  </r>
  <r>
    <s v="PRO2083"/>
    <x v="533"/>
    <x v="484"/>
    <x v="9"/>
    <x v="9"/>
    <x v="0"/>
    <x v="6"/>
    <x v="45"/>
    <n v="746.89"/>
    <n v="922.12"/>
    <n v="353"/>
    <n v="175.23000000000002"/>
    <n v="325508.36"/>
    <n v="61856.19000000001"/>
    <x v="1"/>
  </r>
  <r>
    <s v="PRO2086"/>
    <x v="534"/>
    <x v="485"/>
    <x v="0"/>
    <x v="9"/>
    <x v="4"/>
    <x v="3"/>
    <x v="30"/>
    <n v="1209.1099999999999"/>
    <n v="1743.54"/>
    <n v="473"/>
    <n v="534.43000000000006"/>
    <n v="824694.41999999993"/>
    <n v="252785.39000000004"/>
    <x v="0"/>
  </r>
  <r>
    <s v="PRO2089"/>
    <x v="535"/>
    <x v="486"/>
    <x v="3"/>
    <x v="5"/>
    <x v="1"/>
    <x v="0"/>
    <x v="76"/>
    <n v="1720.15"/>
    <n v="3394.57"/>
    <n v="496"/>
    <n v="1674.42"/>
    <n v="1683706.72"/>
    <n v="830512.32000000007"/>
    <x v="1"/>
  </r>
  <r>
    <s v="PRO2090"/>
    <x v="536"/>
    <x v="487"/>
    <x v="5"/>
    <x v="9"/>
    <x v="0"/>
    <x v="3"/>
    <x v="96"/>
    <n v="1174.75"/>
    <n v="1979.79"/>
    <n v="419"/>
    <n v="805.04"/>
    <n v="829532.01"/>
    <n v="337311.76"/>
    <x v="0"/>
  </r>
  <r>
    <s v="PRO2096"/>
    <x v="537"/>
    <x v="488"/>
    <x v="6"/>
    <x v="0"/>
    <x v="3"/>
    <x v="4"/>
    <x v="33"/>
    <n v="973.42"/>
    <n v="1675.16"/>
    <n v="112"/>
    <n v="701.74000000000012"/>
    <n v="187617.92000000001"/>
    <n v="78594.880000000019"/>
    <x v="2"/>
  </r>
  <r>
    <s v="PRO2097"/>
    <x v="538"/>
    <x v="489"/>
    <x v="0"/>
    <x v="7"/>
    <x v="4"/>
    <x v="3"/>
    <x v="29"/>
    <n v="982.66"/>
    <n v="1198.08"/>
    <n v="489"/>
    <n v="215.41999999999996"/>
    <n v="585861.12"/>
    <n v="105340.37999999998"/>
    <x v="0"/>
  </r>
  <r>
    <s v="PRO2099"/>
    <x v="539"/>
    <x v="490"/>
    <x v="5"/>
    <x v="9"/>
    <x v="4"/>
    <x v="1"/>
    <x v="35"/>
    <n v="1464.5"/>
    <n v="2295.8200000000002"/>
    <n v="66"/>
    <n v="831.32000000000016"/>
    <n v="151524.12000000002"/>
    <n v="54867.12000000001"/>
    <x v="2"/>
  </r>
  <r>
    <s v="PRO2102"/>
    <x v="540"/>
    <x v="491"/>
    <x v="2"/>
    <x v="9"/>
    <x v="1"/>
    <x v="4"/>
    <x v="21"/>
    <n v="1629.4"/>
    <n v="3042.79"/>
    <n v="477"/>
    <n v="1413.3899999999999"/>
    <n v="1451410.83"/>
    <n v="674187.02999999991"/>
    <x v="1"/>
  </r>
  <r>
    <s v="PRO2104"/>
    <x v="541"/>
    <x v="492"/>
    <x v="1"/>
    <x v="2"/>
    <x v="0"/>
    <x v="9"/>
    <x v="53"/>
    <n v="1549.6"/>
    <n v="1818.72"/>
    <n v="308"/>
    <n v="269.12000000000012"/>
    <n v="560165.76"/>
    <n v="82888.960000000036"/>
    <x v="1"/>
  </r>
  <r>
    <s v="PRO2105"/>
    <x v="542"/>
    <x v="493"/>
    <x v="8"/>
    <x v="2"/>
    <x v="1"/>
    <x v="6"/>
    <x v="21"/>
    <n v="1925.87"/>
    <n v="2605.79"/>
    <n v="200"/>
    <n v="679.92000000000007"/>
    <n v="521158"/>
    <n v="135984"/>
    <x v="2"/>
  </r>
  <r>
    <s v="PRO2106"/>
    <x v="543"/>
    <x v="494"/>
    <x v="1"/>
    <x v="1"/>
    <x v="0"/>
    <x v="9"/>
    <x v="79"/>
    <n v="1610.46"/>
    <n v="3091.42"/>
    <n v="256"/>
    <n v="1480.96"/>
    <n v="791403.52000000002"/>
    <n v="379125.76000000001"/>
    <x v="1"/>
  </r>
  <r>
    <s v="PRO2107"/>
    <x v="544"/>
    <x v="495"/>
    <x v="0"/>
    <x v="6"/>
    <x v="4"/>
    <x v="1"/>
    <x v="78"/>
    <n v="114.15"/>
    <n v="161.46"/>
    <n v="487"/>
    <n v="47.31"/>
    <n v="78631.02"/>
    <n v="23039.97"/>
    <x v="0"/>
  </r>
  <r>
    <s v="PRO2108"/>
    <x v="545"/>
    <x v="496"/>
    <x v="5"/>
    <x v="6"/>
    <x v="2"/>
    <x v="8"/>
    <x v="35"/>
    <n v="688.02"/>
    <n v="1297.04"/>
    <n v="31"/>
    <n v="609.02"/>
    <n v="40208.239999999998"/>
    <n v="18879.62"/>
    <x v="1"/>
  </r>
  <r>
    <s v="PRO2110"/>
    <x v="546"/>
    <x v="232"/>
    <x v="8"/>
    <x v="1"/>
    <x v="3"/>
    <x v="4"/>
    <x v="87"/>
    <n v="1631.73"/>
    <n v="2887.77"/>
    <n v="338"/>
    <n v="1256.04"/>
    <n v="976066.26"/>
    <n v="424541.51999999996"/>
    <x v="1"/>
  </r>
  <r>
    <s v="PRO2111"/>
    <x v="547"/>
    <x v="497"/>
    <x v="4"/>
    <x v="6"/>
    <x v="1"/>
    <x v="6"/>
    <x v="13"/>
    <n v="1600.44"/>
    <n v="1864.9"/>
    <n v="341"/>
    <n v="264.46000000000004"/>
    <n v="635930.9"/>
    <n v="90180.860000000015"/>
    <x v="2"/>
  </r>
  <r>
    <s v="PRO2112"/>
    <x v="548"/>
    <x v="498"/>
    <x v="8"/>
    <x v="1"/>
    <x v="2"/>
    <x v="1"/>
    <x v="42"/>
    <n v="427.23"/>
    <n v="722.22"/>
    <n v="279"/>
    <n v="294.99"/>
    <n v="201499.38"/>
    <n v="82302.210000000006"/>
    <x v="1"/>
  </r>
  <r>
    <s v="PRO2113"/>
    <x v="549"/>
    <x v="499"/>
    <x v="3"/>
    <x v="3"/>
    <x v="1"/>
    <x v="2"/>
    <x v="59"/>
    <n v="473.95"/>
    <n v="598.54"/>
    <n v="303"/>
    <n v="124.58999999999997"/>
    <n v="181357.62"/>
    <n v="37750.76999999999"/>
    <x v="2"/>
  </r>
  <r>
    <s v="PRO2116"/>
    <x v="550"/>
    <x v="500"/>
    <x v="6"/>
    <x v="1"/>
    <x v="0"/>
    <x v="0"/>
    <x v="25"/>
    <n v="1738.12"/>
    <n v="3189.66"/>
    <n v="202"/>
    <n v="1451.54"/>
    <n v="644311.31999999995"/>
    <n v="293211.08"/>
    <x v="0"/>
  </r>
  <r>
    <s v="PRO2117"/>
    <x v="551"/>
    <x v="501"/>
    <x v="9"/>
    <x v="7"/>
    <x v="1"/>
    <x v="3"/>
    <x v="34"/>
    <n v="1165.55"/>
    <n v="1972.86"/>
    <n v="136"/>
    <n v="807.31"/>
    <n v="268308.95999999996"/>
    <n v="109794.15999999999"/>
    <x v="2"/>
  </r>
  <r>
    <s v="PRO2118"/>
    <x v="552"/>
    <x v="502"/>
    <x v="2"/>
    <x v="5"/>
    <x v="4"/>
    <x v="8"/>
    <x v="61"/>
    <n v="125.87"/>
    <n v="246.87"/>
    <n v="448"/>
    <n v="121"/>
    <n v="110597.76000000001"/>
    <n v="54208"/>
    <x v="0"/>
  </r>
  <r>
    <s v="PRO2120"/>
    <x v="553"/>
    <x v="503"/>
    <x v="8"/>
    <x v="8"/>
    <x v="4"/>
    <x v="4"/>
    <x v="33"/>
    <n v="81.760000000000005"/>
    <n v="99.24"/>
    <n v="265"/>
    <n v="17.47999999999999"/>
    <n v="26298.6"/>
    <n v="4632.1999999999971"/>
    <x v="3"/>
  </r>
  <r>
    <s v="PRO2122"/>
    <x v="554"/>
    <x v="504"/>
    <x v="9"/>
    <x v="0"/>
    <x v="1"/>
    <x v="3"/>
    <x v="17"/>
    <n v="993.61"/>
    <n v="1178.1600000000001"/>
    <n v="113"/>
    <n v="184.55000000000007"/>
    <n v="133132.08000000002"/>
    <n v="20854.150000000009"/>
    <x v="2"/>
  </r>
  <r>
    <s v="PRO2123"/>
    <x v="555"/>
    <x v="505"/>
    <x v="4"/>
    <x v="8"/>
    <x v="1"/>
    <x v="0"/>
    <x v="65"/>
    <n v="284.17"/>
    <n v="545.9"/>
    <n v="67"/>
    <n v="261.72999999999996"/>
    <n v="36575.299999999996"/>
    <n v="17535.909999999996"/>
    <x v="1"/>
  </r>
  <r>
    <s v="PRO2127"/>
    <x v="556"/>
    <x v="506"/>
    <x v="9"/>
    <x v="3"/>
    <x v="0"/>
    <x v="1"/>
    <x v="95"/>
    <n v="607.96"/>
    <n v="1193.4100000000001"/>
    <n v="156"/>
    <n v="585.45000000000005"/>
    <n v="186171.96000000002"/>
    <n v="91330.200000000012"/>
    <x v="2"/>
  </r>
  <r>
    <s v="PRO2129"/>
    <x v="557"/>
    <x v="507"/>
    <x v="9"/>
    <x v="0"/>
    <x v="3"/>
    <x v="9"/>
    <x v="61"/>
    <n v="187.94"/>
    <n v="332.15"/>
    <n v="225"/>
    <n v="144.20999999999998"/>
    <n v="74733.75"/>
    <n v="32447.249999999996"/>
    <x v="2"/>
  </r>
  <r>
    <s v="PRO2133"/>
    <x v="558"/>
    <x v="129"/>
    <x v="3"/>
    <x v="0"/>
    <x v="2"/>
    <x v="4"/>
    <x v="59"/>
    <n v="1961.81"/>
    <n v="2418.52"/>
    <n v="25"/>
    <n v="456.71000000000004"/>
    <n v="60463"/>
    <n v="11417.75"/>
    <x v="0"/>
  </r>
  <r>
    <s v="PRO2138"/>
    <x v="559"/>
    <x v="491"/>
    <x v="5"/>
    <x v="6"/>
    <x v="0"/>
    <x v="6"/>
    <x v="2"/>
    <n v="906.31"/>
    <n v="1404.23"/>
    <n v="385"/>
    <n v="497.92000000000007"/>
    <n v="540628.55000000005"/>
    <n v="191699.20000000004"/>
    <x v="1"/>
  </r>
  <r>
    <s v="PRO2139"/>
    <x v="560"/>
    <x v="117"/>
    <x v="1"/>
    <x v="0"/>
    <x v="0"/>
    <x v="4"/>
    <x v="76"/>
    <n v="617.49"/>
    <n v="1210.3599999999999"/>
    <n v="5"/>
    <n v="592.86999999999989"/>
    <n v="6051.7999999999993"/>
    <n v="2964.3499999999995"/>
    <x v="0"/>
  </r>
  <r>
    <s v="PRO2144"/>
    <x v="561"/>
    <x v="188"/>
    <x v="9"/>
    <x v="9"/>
    <x v="1"/>
    <x v="1"/>
    <x v="5"/>
    <n v="376.54"/>
    <n v="739.33"/>
    <n v="488"/>
    <n v="362.79"/>
    <n v="360793.04000000004"/>
    <n v="177041.52000000002"/>
    <x v="1"/>
  </r>
  <r>
    <s v="PRO2151"/>
    <x v="562"/>
    <x v="508"/>
    <x v="5"/>
    <x v="1"/>
    <x v="4"/>
    <x v="9"/>
    <x v="57"/>
    <n v="1495.03"/>
    <n v="1895.81"/>
    <n v="50"/>
    <n v="400.78"/>
    <n v="94790.5"/>
    <n v="20039"/>
    <x v="0"/>
  </r>
  <r>
    <s v="PRO2156"/>
    <x v="563"/>
    <x v="281"/>
    <x v="2"/>
    <x v="2"/>
    <x v="1"/>
    <x v="0"/>
    <x v="38"/>
    <n v="404.41"/>
    <n v="694.35"/>
    <n v="123"/>
    <n v="289.94"/>
    <n v="85405.05"/>
    <n v="35662.620000000003"/>
    <x v="1"/>
  </r>
  <r>
    <s v="PRO2159"/>
    <x v="564"/>
    <x v="509"/>
    <x v="0"/>
    <x v="3"/>
    <x v="1"/>
    <x v="0"/>
    <x v="81"/>
    <n v="1576.84"/>
    <n v="2188.9899999999998"/>
    <n v="144"/>
    <n v="612.14999999999986"/>
    <n v="315214.55999999994"/>
    <n v="88149.599999999977"/>
    <x v="1"/>
  </r>
  <r>
    <s v="PRO2160"/>
    <x v="565"/>
    <x v="510"/>
    <x v="7"/>
    <x v="8"/>
    <x v="4"/>
    <x v="4"/>
    <x v="52"/>
    <n v="1341.98"/>
    <n v="2211.3200000000002"/>
    <n v="381"/>
    <n v="869.34000000000015"/>
    <n v="842512.92"/>
    <n v="331218.54000000004"/>
    <x v="0"/>
  </r>
  <r>
    <s v="PRO2161"/>
    <x v="566"/>
    <x v="511"/>
    <x v="8"/>
    <x v="2"/>
    <x v="0"/>
    <x v="1"/>
    <x v="14"/>
    <n v="977.76"/>
    <n v="1421.71"/>
    <n v="5"/>
    <n v="443.95000000000005"/>
    <n v="7108.55"/>
    <n v="2219.75"/>
    <x v="0"/>
  </r>
  <r>
    <s v="PRO2162"/>
    <x v="567"/>
    <x v="512"/>
    <x v="4"/>
    <x v="1"/>
    <x v="4"/>
    <x v="9"/>
    <x v="2"/>
    <n v="1468.9"/>
    <n v="2320.1"/>
    <n v="155"/>
    <n v="851.19999999999982"/>
    <n v="359615.5"/>
    <n v="131935.99999999997"/>
    <x v="2"/>
  </r>
  <r>
    <s v="PRO2163"/>
    <x v="568"/>
    <x v="513"/>
    <x v="1"/>
    <x v="1"/>
    <x v="1"/>
    <x v="3"/>
    <x v="32"/>
    <n v="1023.01"/>
    <n v="1651.87"/>
    <n v="89"/>
    <n v="628.8599999999999"/>
    <n v="147016.43"/>
    <n v="55968.539999999994"/>
    <x v="1"/>
  </r>
  <r>
    <s v="PRO2165"/>
    <x v="569"/>
    <x v="514"/>
    <x v="4"/>
    <x v="5"/>
    <x v="2"/>
    <x v="5"/>
    <x v="19"/>
    <n v="99.66"/>
    <n v="164.19"/>
    <n v="319"/>
    <n v="64.53"/>
    <n v="52376.61"/>
    <n v="20585.07"/>
    <x v="2"/>
  </r>
  <r>
    <s v="PRO2167"/>
    <x v="570"/>
    <x v="515"/>
    <x v="8"/>
    <x v="2"/>
    <x v="1"/>
    <x v="0"/>
    <x v="42"/>
    <n v="1369.41"/>
    <n v="2383.15"/>
    <n v="49"/>
    <n v="1013.74"/>
    <n v="116774.35"/>
    <n v="49673.26"/>
    <x v="2"/>
  </r>
  <r>
    <s v="PRO2169"/>
    <x v="571"/>
    <x v="516"/>
    <x v="7"/>
    <x v="4"/>
    <x v="0"/>
    <x v="5"/>
    <x v="97"/>
    <n v="162.71"/>
    <n v="275.20999999999998"/>
    <n v="222"/>
    <n v="112.49999999999997"/>
    <n v="61096.619999999995"/>
    <n v="24974.999999999993"/>
    <x v="0"/>
  </r>
  <r>
    <s v="PRO2171"/>
    <x v="572"/>
    <x v="517"/>
    <x v="9"/>
    <x v="2"/>
    <x v="0"/>
    <x v="4"/>
    <x v="36"/>
    <n v="1660.79"/>
    <n v="2281.92"/>
    <n v="33"/>
    <n v="621.13000000000011"/>
    <n v="75303.360000000001"/>
    <n v="20497.290000000005"/>
    <x v="1"/>
  </r>
  <r>
    <s v="PRO2172"/>
    <x v="573"/>
    <x v="518"/>
    <x v="8"/>
    <x v="2"/>
    <x v="0"/>
    <x v="9"/>
    <x v="45"/>
    <n v="1216.3"/>
    <n v="1465.29"/>
    <n v="332"/>
    <n v="248.99"/>
    <n v="486476.27999999997"/>
    <n v="82664.680000000008"/>
    <x v="1"/>
  </r>
  <r>
    <s v="PRO2183"/>
    <x v="574"/>
    <x v="519"/>
    <x v="0"/>
    <x v="5"/>
    <x v="0"/>
    <x v="8"/>
    <x v="87"/>
    <n v="1659.69"/>
    <n v="2675.59"/>
    <n v="486"/>
    <n v="1015.9000000000001"/>
    <n v="1300336.74"/>
    <n v="493727.4"/>
    <x v="2"/>
  </r>
  <r>
    <s v="PRO2187"/>
    <x v="575"/>
    <x v="520"/>
    <x v="1"/>
    <x v="2"/>
    <x v="2"/>
    <x v="2"/>
    <x v="42"/>
    <n v="1728.78"/>
    <n v="3267.09"/>
    <n v="266"/>
    <n v="1538.3100000000002"/>
    <n v="869045.94000000006"/>
    <n v="409190.46"/>
    <x v="2"/>
  </r>
  <r>
    <s v="PRO2188"/>
    <x v="576"/>
    <x v="521"/>
    <x v="1"/>
    <x v="2"/>
    <x v="3"/>
    <x v="4"/>
    <x v="66"/>
    <n v="1431.61"/>
    <n v="2781.51"/>
    <n v="141"/>
    <n v="1349.9000000000003"/>
    <n v="392192.91000000003"/>
    <n v="190335.90000000005"/>
    <x v="0"/>
  </r>
  <r>
    <s v="PRO2191"/>
    <x v="577"/>
    <x v="477"/>
    <x v="2"/>
    <x v="9"/>
    <x v="0"/>
    <x v="9"/>
    <x v="69"/>
    <n v="802.61"/>
    <n v="1154.8900000000001"/>
    <n v="440"/>
    <n v="352.28000000000009"/>
    <n v="508151.60000000003"/>
    <n v="155003.20000000004"/>
    <x v="3"/>
  </r>
  <r>
    <s v="PRO2192"/>
    <x v="578"/>
    <x v="522"/>
    <x v="1"/>
    <x v="8"/>
    <x v="2"/>
    <x v="6"/>
    <x v="55"/>
    <n v="132.13"/>
    <n v="217.11"/>
    <n v="425"/>
    <n v="84.980000000000018"/>
    <n v="92271.75"/>
    <n v="36116.500000000007"/>
    <x v="1"/>
  </r>
  <r>
    <s v="PRO2194"/>
    <x v="579"/>
    <x v="523"/>
    <x v="3"/>
    <x v="4"/>
    <x v="2"/>
    <x v="8"/>
    <x v="13"/>
    <n v="196.65"/>
    <n v="240.87"/>
    <n v="202"/>
    <n v="44.22"/>
    <n v="48655.74"/>
    <n v="8932.44"/>
    <x v="2"/>
  </r>
  <r>
    <s v="PRO2195"/>
    <x v="580"/>
    <x v="524"/>
    <x v="9"/>
    <x v="6"/>
    <x v="1"/>
    <x v="4"/>
    <x v="27"/>
    <n v="475.05"/>
    <n v="727.22"/>
    <n v="342"/>
    <n v="252.17000000000002"/>
    <n v="248709.24000000002"/>
    <n v="86242.14"/>
    <x v="0"/>
  </r>
  <r>
    <s v="PRO2198"/>
    <x v="581"/>
    <x v="456"/>
    <x v="7"/>
    <x v="3"/>
    <x v="1"/>
    <x v="8"/>
    <x v="71"/>
    <n v="1768.84"/>
    <n v="2678.16"/>
    <n v="44"/>
    <n v="909.31999999999994"/>
    <n v="117839.03999999999"/>
    <n v="40010.079999999994"/>
    <x v="3"/>
  </r>
  <r>
    <s v="PRO2206"/>
    <x v="582"/>
    <x v="525"/>
    <x v="3"/>
    <x v="5"/>
    <x v="3"/>
    <x v="5"/>
    <x v="90"/>
    <n v="1858.12"/>
    <n v="2261.12"/>
    <n v="243"/>
    <n v="403"/>
    <n v="549452.15999999992"/>
    <n v="97929"/>
    <x v="2"/>
  </r>
  <r>
    <s v="PRO2207"/>
    <x v="583"/>
    <x v="526"/>
    <x v="0"/>
    <x v="5"/>
    <x v="4"/>
    <x v="1"/>
    <x v="62"/>
    <n v="293.27"/>
    <n v="391.91"/>
    <n v="412"/>
    <n v="98.640000000000043"/>
    <n v="161466.92000000001"/>
    <n v="40639.680000000015"/>
    <x v="1"/>
  </r>
  <r>
    <s v="PRO2208"/>
    <x v="584"/>
    <x v="527"/>
    <x v="4"/>
    <x v="0"/>
    <x v="1"/>
    <x v="3"/>
    <x v="74"/>
    <n v="1682.92"/>
    <n v="2236.54"/>
    <n v="199"/>
    <n v="553.61999999999989"/>
    <n v="445071.46"/>
    <n v="110170.37999999998"/>
    <x v="2"/>
  </r>
  <r>
    <s v="PRO2210"/>
    <x v="585"/>
    <x v="528"/>
    <x v="1"/>
    <x v="5"/>
    <x v="4"/>
    <x v="8"/>
    <x v="20"/>
    <n v="787.87"/>
    <n v="1044.1199999999999"/>
    <n v="143"/>
    <n v="256.24999999999989"/>
    <n v="149309.15999999997"/>
    <n v="36643.749999999985"/>
    <x v="1"/>
  </r>
  <r>
    <s v="PRO2212"/>
    <x v="586"/>
    <x v="301"/>
    <x v="6"/>
    <x v="0"/>
    <x v="4"/>
    <x v="5"/>
    <x v="62"/>
    <n v="1431.25"/>
    <n v="2488.42"/>
    <n v="31"/>
    <n v="1057.17"/>
    <n v="77141.02"/>
    <n v="32772.270000000004"/>
    <x v="2"/>
  </r>
  <r>
    <s v="PRO2215"/>
    <x v="587"/>
    <x v="529"/>
    <x v="5"/>
    <x v="4"/>
    <x v="0"/>
    <x v="3"/>
    <x v="28"/>
    <n v="1990.55"/>
    <n v="2888.21"/>
    <n v="361"/>
    <n v="897.66000000000008"/>
    <n v="1042643.81"/>
    <n v="324055.26"/>
    <x v="2"/>
  </r>
  <r>
    <s v="PRO2217"/>
    <x v="588"/>
    <x v="530"/>
    <x v="6"/>
    <x v="8"/>
    <x v="0"/>
    <x v="7"/>
    <x v="81"/>
    <n v="1200.96"/>
    <n v="1326.08"/>
    <n v="7"/>
    <n v="125.11999999999989"/>
    <n v="9282.56"/>
    <n v="875.83999999999924"/>
    <x v="0"/>
  </r>
  <r>
    <s v="PRO2221"/>
    <x v="589"/>
    <x v="531"/>
    <x v="6"/>
    <x v="0"/>
    <x v="2"/>
    <x v="2"/>
    <x v="17"/>
    <n v="322.76"/>
    <n v="551.28"/>
    <n v="482"/>
    <n v="228.51999999999998"/>
    <n v="265716.95999999996"/>
    <n v="110146.63999999998"/>
    <x v="2"/>
  </r>
  <r>
    <s v="PRO2223"/>
    <x v="590"/>
    <x v="532"/>
    <x v="0"/>
    <x v="5"/>
    <x v="1"/>
    <x v="4"/>
    <x v="44"/>
    <n v="426.98"/>
    <n v="802.7"/>
    <n v="136"/>
    <n v="375.72"/>
    <n v="109167.20000000001"/>
    <n v="51097.920000000006"/>
    <x v="0"/>
  </r>
  <r>
    <s v="PRO2226"/>
    <x v="591"/>
    <x v="533"/>
    <x v="4"/>
    <x v="5"/>
    <x v="2"/>
    <x v="8"/>
    <x v="84"/>
    <n v="1799.07"/>
    <n v="3128.67"/>
    <n v="53"/>
    <n v="1329.6000000000001"/>
    <n v="165819.51"/>
    <n v="70468.800000000003"/>
    <x v="2"/>
  </r>
  <r>
    <s v="PRO2228"/>
    <x v="592"/>
    <x v="534"/>
    <x v="7"/>
    <x v="5"/>
    <x v="2"/>
    <x v="2"/>
    <x v="45"/>
    <n v="1104.03"/>
    <n v="1979.1"/>
    <n v="180"/>
    <n v="875.06999999999994"/>
    <n v="356238"/>
    <n v="157512.59999999998"/>
    <x v="0"/>
  </r>
  <r>
    <s v="PRO2229"/>
    <x v="593"/>
    <x v="535"/>
    <x v="4"/>
    <x v="2"/>
    <x v="1"/>
    <x v="7"/>
    <x v="96"/>
    <n v="124.15"/>
    <n v="238.07"/>
    <n v="51"/>
    <n v="113.91999999999999"/>
    <n v="12141.57"/>
    <n v="5809.9199999999992"/>
    <x v="2"/>
  </r>
  <r>
    <s v="PRO2235"/>
    <x v="594"/>
    <x v="536"/>
    <x v="7"/>
    <x v="9"/>
    <x v="3"/>
    <x v="0"/>
    <x v="2"/>
    <n v="1099.71"/>
    <n v="1500.42"/>
    <n v="224"/>
    <n v="400.71000000000004"/>
    <n v="336094.08"/>
    <n v="89759.040000000008"/>
    <x v="2"/>
  </r>
  <r>
    <s v="PRO2236"/>
    <x v="595"/>
    <x v="537"/>
    <x v="6"/>
    <x v="1"/>
    <x v="1"/>
    <x v="3"/>
    <x v="91"/>
    <n v="1258.1400000000001"/>
    <n v="1947.9"/>
    <n v="300"/>
    <n v="689.76"/>
    <n v="584370"/>
    <n v="206928"/>
    <x v="1"/>
  </r>
  <r>
    <s v="PRO2237"/>
    <x v="596"/>
    <x v="538"/>
    <x v="7"/>
    <x v="4"/>
    <x v="3"/>
    <x v="9"/>
    <x v="93"/>
    <n v="1850.34"/>
    <n v="3001.65"/>
    <n v="332"/>
    <n v="1151.3100000000002"/>
    <n v="996547.8"/>
    <n v="382234.92000000004"/>
    <x v="0"/>
  </r>
  <r>
    <s v="PRO2238"/>
    <x v="597"/>
    <x v="539"/>
    <x v="0"/>
    <x v="4"/>
    <x v="4"/>
    <x v="5"/>
    <x v="63"/>
    <n v="645.35"/>
    <n v="1216.97"/>
    <n v="344"/>
    <n v="571.62"/>
    <n v="418637.68"/>
    <n v="196637.28"/>
    <x v="2"/>
  </r>
  <r>
    <s v="PRO2241"/>
    <x v="598"/>
    <x v="540"/>
    <x v="4"/>
    <x v="5"/>
    <x v="1"/>
    <x v="9"/>
    <x v="27"/>
    <n v="1722.96"/>
    <n v="2161.41"/>
    <n v="294"/>
    <n v="438.44999999999982"/>
    <n v="635454.53999999992"/>
    <n v="128904.29999999994"/>
    <x v="2"/>
  </r>
  <r>
    <s v="PRO2242"/>
    <x v="599"/>
    <x v="541"/>
    <x v="5"/>
    <x v="3"/>
    <x v="3"/>
    <x v="6"/>
    <x v="89"/>
    <n v="677.47"/>
    <n v="1308.03"/>
    <n v="485"/>
    <n v="630.55999999999995"/>
    <n v="634394.54999999993"/>
    <n v="305821.59999999998"/>
    <x v="1"/>
  </r>
  <r>
    <s v="PRO2248"/>
    <x v="600"/>
    <x v="542"/>
    <x v="4"/>
    <x v="4"/>
    <x v="0"/>
    <x v="0"/>
    <x v="27"/>
    <n v="966.56"/>
    <n v="1186.8800000000001"/>
    <n v="178"/>
    <n v="220.32000000000016"/>
    <n v="211264.64000000001"/>
    <n v="39216.960000000028"/>
    <x v="2"/>
  </r>
  <r>
    <s v="PRO2249"/>
    <x v="601"/>
    <x v="543"/>
    <x v="7"/>
    <x v="1"/>
    <x v="1"/>
    <x v="7"/>
    <x v="62"/>
    <n v="602.59"/>
    <n v="878.31"/>
    <n v="479"/>
    <n v="275.71999999999991"/>
    <n v="420710.49"/>
    <n v="132069.87999999995"/>
    <x v="1"/>
  </r>
  <r>
    <s v="PRO2252"/>
    <x v="602"/>
    <x v="544"/>
    <x v="1"/>
    <x v="6"/>
    <x v="0"/>
    <x v="1"/>
    <x v="12"/>
    <n v="1417.71"/>
    <n v="2707.45"/>
    <n v="17"/>
    <n v="1289.7399999999998"/>
    <n v="46026.649999999994"/>
    <n v="21925.579999999994"/>
    <x v="3"/>
  </r>
  <r>
    <s v="PRO2253"/>
    <x v="603"/>
    <x v="545"/>
    <x v="1"/>
    <x v="5"/>
    <x v="0"/>
    <x v="5"/>
    <x v="76"/>
    <n v="1737.98"/>
    <n v="3107.46"/>
    <n v="336"/>
    <n v="1369.48"/>
    <n v="1044106.56"/>
    <n v="460145.28"/>
    <x v="2"/>
  </r>
  <r>
    <s v="PRO2256"/>
    <x v="604"/>
    <x v="546"/>
    <x v="9"/>
    <x v="7"/>
    <x v="1"/>
    <x v="2"/>
    <x v="48"/>
    <n v="1245.46"/>
    <n v="2418.5"/>
    <n v="461"/>
    <n v="1173.04"/>
    <n v="1114928.5"/>
    <n v="540771.43999999994"/>
    <x v="0"/>
  </r>
  <r>
    <s v="PRO2257"/>
    <x v="605"/>
    <x v="547"/>
    <x v="3"/>
    <x v="7"/>
    <x v="0"/>
    <x v="6"/>
    <x v="44"/>
    <n v="1761.65"/>
    <n v="3446.8"/>
    <n v="289"/>
    <n v="1685.15"/>
    <n v="996125.20000000007"/>
    <n v="487008.35000000003"/>
    <x v="1"/>
  </r>
  <r>
    <s v="PRO2258"/>
    <x v="606"/>
    <x v="177"/>
    <x v="8"/>
    <x v="9"/>
    <x v="4"/>
    <x v="6"/>
    <x v="93"/>
    <n v="478.64"/>
    <n v="561.39"/>
    <n v="485"/>
    <n v="82.75"/>
    <n v="272274.14999999997"/>
    <n v="40133.75"/>
    <x v="0"/>
  </r>
  <r>
    <s v="PRO2263"/>
    <x v="607"/>
    <x v="548"/>
    <x v="7"/>
    <x v="0"/>
    <x v="2"/>
    <x v="0"/>
    <x v="35"/>
    <n v="1088.97"/>
    <n v="2109.17"/>
    <n v="44"/>
    <n v="1020.2"/>
    <n v="92803.48000000001"/>
    <n v="44888.800000000003"/>
    <x v="1"/>
  </r>
  <r>
    <s v="PRO2269"/>
    <x v="608"/>
    <x v="549"/>
    <x v="9"/>
    <x v="4"/>
    <x v="4"/>
    <x v="2"/>
    <x v="88"/>
    <n v="403.24"/>
    <n v="607.15"/>
    <n v="367"/>
    <n v="203.90999999999997"/>
    <n v="222824.05"/>
    <n v="74834.969999999987"/>
    <x v="0"/>
  </r>
  <r>
    <s v="PRO2272"/>
    <x v="609"/>
    <x v="550"/>
    <x v="2"/>
    <x v="5"/>
    <x v="3"/>
    <x v="1"/>
    <x v="0"/>
    <n v="1224.9000000000001"/>
    <n v="1603.62"/>
    <n v="189"/>
    <n v="378.7199999999998"/>
    <n v="303084.18"/>
    <n v="71578.079999999958"/>
    <x v="0"/>
  </r>
  <r>
    <s v="PRO2275"/>
    <x v="610"/>
    <x v="551"/>
    <x v="6"/>
    <x v="4"/>
    <x v="1"/>
    <x v="1"/>
    <x v="72"/>
    <n v="1267.48"/>
    <n v="2012.18"/>
    <n v="100"/>
    <n v="744.7"/>
    <n v="201218"/>
    <n v="74470"/>
    <x v="1"/>
  </r>
  <r>
    <s v="PRO2277"/>
    <x v="611"/>
    <x v="552"/>
    <x v="5"/>
    <x v="6"/>
    <x v="0"/>
    <x v="6"/>
    <x v="43"/>
    <n v="1494.26"/>
    <n v="2506.89"/>
    <n v="219"/>
    <n v="1012.6299999999999"/>
    <n v="549008.90999999992"/>
    <n v="221765.96999999997"/>
    <x v="2"/>
  </r>
  <r>
    <s v="PRO2281"/>
    <x v="612"/>
    <x v="553"/>
    <x v="1"/>
    <x v="6"/>
    <x v="4"/>
    <x v="7"/>
    <x v="63"/>
    <n v="1646.87"/>
    <n v="2396.12"/>
    <n v="238"/>
    <n v="749.25"/>
    <n v="570276.55999999994"/>
    <n v="178321.5"/>
    <x v="0"/>
  </r>
  <r>
    <s v="PRO2289"/>
    <x v="613"/>
    <x v="554"/>
    <x v="9"/>
    <x v="0"/>
    <x v="4"/>
    <x v="3"/>
    <x v="46"/>
    <n v="1704.65"/>
    <n v="1877.59"/>
    <n v="280"/>
    <n v="172.93999999999983"/>
    <n v="525725.19999999995"/>
    <n v="48423.199999999953"/>
    <x v="1"/>
  </r>
  <r>
    <s v="PRO2290"/>
    <x v="614"/>
    <x v="555"/>
    <x v="0"/>
    <x v="3"/>
    <x v="0"/>
    <x v="5"/>
    <x v="33"/>
    <n v="1908.93"/>
    <n v="2111.3200000000002"/>
    <n v="37"/>
    <n v="202.3900000000001"/>
    <n v="78118.840000000011"/>
    <n v="7488.4300000000039"/>
    <x v="2"/>
  </r>
  <r>
    <s v="PRO2292"/>
    <x v="615"/>
    <x v="556"/>
    <x v="9"/>
    <x v="9"/>
    <x v="0"/>
    <x v="8"/>
    <x v="99"/>
    <n v="332.1"/>
    <n v="547.11"/>
    <n v="65"/>
    <n v="215.01"/>
    <n v="35562.15"/>
    <n v="13975.65"/>
    <x v="2"/>
  </r>
  <r>
    <s v="PRO2293"/>
    <x v="616"/>
    <x v="557"/>
    <x v="2"/>
    <x v="1"/>
    <x v="3"/>
    <x v="7"/>
    <x v="48"/>
    <n v="569.97"/>
    <n v="1030.3"/>
    <n v="6"/>
    <n v="460.32999999999993"/>
    <n v="6181.7999999999993"/>
    <n v="2761.9799999999996"/>
    <x v="0"/>
  </r>
  <r>
    <s v="PRO2299"/>
    <x v="393"/>
    <x v="558"/>
    <x v="3"/>
    <x v="6"/>
    <x v="3"/>
    <x v="2"/>
    <x v="45"/>
    <n v="1557.77"/>
    <n v="3112.42"/>
    <n v="335"/>
    <n v="1554.65"/>
    <n v="1042660.7000000001"/>
    <n v="520807.75000000006"/>
    <x v="0"/>
  </r>
  <r>
    <s v="PRO2302"/>
    <x v="617"/>
    <x v="559"/>
    <x v="6"/>
    <x v="1"/>
    <x v="3"/>
    <x v="1"/>
    <x v="8"/>
    <n v="1860.22"/>
    <n v="3284.33"/>
    <n v="87"/>
    <n v="1424.11"/>
    <n v="285736.71000000002"/>
    <n v="123897.56999999999"/>
    <x v="1"/>
  </r>
  <r>
    <s v="PRO2305"/>
    <x v="618"/>
    <x v="560"/>
    <x v="7"/>
    <x v="0"/>
    <x v="3"/>
    <x v="9"/>
    <x v="14"/>
    <n v="1328.28"/>
    <n v="2612.63"/>
    <n v="351"/>
    <n v="1284.3500000000001"/>
    <n v="917033.13"/>
    <n v="450806.85000000003"/>
    <x v="0"/>
  </r>
  <r>
    <s v="PRO2308"/>
    <x v="619"/>
    <x v="561"/>
    <x v="3"/>
    <x v="1"/>
    <x v="2"/>
    <x v="2"/>
    <x v="97"/>
    <n v="768.43"/>
    <n v="940.9"/>
    <n v="480"/>
    <n v="172.47000000000003"/>
    <n v="451632"/>
    <n v="82785.600000000006"/>
    <x v="1"/>
  </r>
  <r>
    <s v="PRO2309"/>
    <x v="620"/>
    <x v="314"/>
    <x v="1"/>
    <x v="9"/>
    <x v="3"/>
    <x v="4"/>
    <x v="14"/>
    <n v="1319.27"/>
    <n v="2292.17"/>
    <n v="347"/>
    <n v="972.90000000000009"/>
    <n v="795382.99"/>
    <n v="337596.30000000005"/>
    <x v="0"/>
  </r>
  <r>
    <s v="PRO2310"/>
    <x v="621"/>
    <x v="25"/>
    <x v="0"/>
    <x v="0"/>
    <x v="4"/>
    <x v="5"/>
    <x v="88"/>
    <n v="592.01"/>
    <n v="973.79"/>
    <n v="236"/>
    <n v="381.78"/>
    <n v="229814.44"/>
    <n v="90100.079999999987"/>
    <x v="1"/>
  </r>
  <r>
    <s v="PRO2311"/>
    <x v="622"/>
    <x v="562"/>
    <x v="0"/>
    <x v="9"/>
    <x v="1"/>
    <x v="9"/>
    <x v="95"/>
    <n v="1080.1600000000001"/>
    <n v="1702.2"/>
    <n v="36"/>
    <n v="622.04"/>
    <n v="61279.200000000004"/>
    <n v="22393.439999999999"/>
    <x v="0"/>
  </r>
  <r>
    <s v="PRO2312"/>
    <x v="623"/>
    <x v="563"/>
    <x v="7"/>
    <x v="3"/>
    <x v="1"/>
    <x v="2"/>
    <x v="8"/>
    <n v="1693.09"/>
    <n v="2836.64"/>
    <n v="363"/>
    <n v="1143.55"/>
    <n v="1029700.32"/>
    <n v="415108.64999999997"/>
    <x v="1"/>
  </r>
  <r>
    <s v="PRO2313"/>
    <x v="624"/>
    <x v="373"/>
    <x v="3"/>
    <x v="3"/>
    <x v="0"/>
    <x v="8"/>
    <x v="78"/>
    <n v="1524.12"/>
    <n v="1950.28"/>
    <n v="327"/>
    <n v="426.16000000000008"/>
    <n v="637741.55999999994"/>
    <n v="139354.32000000004"/>
    <x v="2"/>
  </r>
  <r>
    <s v="PRO2317"/>
    <x v="625"/>
    <x v="564"/>
    <x v="1"/>
    <x v="0"/>
    <x v="1"/>
    <x v="5"/>
    <x v="73"/>
    <n v="1835.56"/>
    <n v="2585.73"/>
    <n v="499"/>
    <n v="750.17000000000007"/>
    <n v="1290279.27"/>
    <n v="374334.83"/>
    <x v="2"/>
  </r>
  <r>
    <s v="PRO2318"/>
    <x v="626"/>
    <x v="59"/>
    <x v="5"/>
    <x v="7"/>
    <x v="3"/>
    <x v="9"/>
    <x v="47"/>
    <n v="1494.44"/>
    <n v="2828.77"/>
    <n v="80"/>
    <n v="1334.33"/>
    <n v="226301.6"/>
    <n v="106746.4"/>
    <x v="2"/>
  </r>
  <r>
    <s v="PRO2320"/>
    <x v="627"/>
    <x v="565"/>
    <x v="0"/>
    <x v="9"/>
    <x v="3"/>
    <x v="1"/>
    <x v="5"/>
    <n v="1711.86"/>
    <n v="3353.85"/>
    <n v="299"/>
    <n v="1641.99"/>
    <n v="1002801.15"/>
    <n v="490955.01"/>
    <x v="2"/>
  </r>
  <r>
    <s v="PRO2322"/>
    <x v="628"/>
    <x v="566"/>
    <x v="6"/>
    <x v="8"/>
    <x v="4"/>
    <x v="2"/>
    <x v="80"/>
    <n v="537.34"/>
    <n v="671.86"/>
    <n v="302"/>
    <n v="134.51999999999998"/>
    <n v="202901.72"/>
    <n v="40625.039999999994"/>
    <x v="0"/>
  </r>
  <r>
    <s v="PRO2323"/>
    <x v="629"/>
    <x v="567"/>
    <x v="5"/>
    <x v="0"/>
    <x v="0"/>
    <x v="8"/>
    <x v="88"/>
    <n v="338.08"/>
    <n v="556.89"/>
    <n v="432"/>
    <n v="218.81"/>
    <n v="240576.47999999998"/>
    <n v="94525.92"/>
    <x v="1"/>
  </r>
  <r>
    <s v="PRO2324"/>
    <x v="630"/>
    <x v="568"/>
    <x v="6"/>
    <x v="4"/>
    <x v="1"/>
    <x v="8"/>
    <x v="12"/>
    <n v="696.31"/>
    <n v="1223.5899999999999"/>
    <n v="451"/>
    <n v="527.28"/>
    <n v="551839.09"/>
    <n v="237803.28"/>
    <x v="0"/>
  </r>
  <r>
    <s v="PRO2325"/>
    <x v="631"/>
    <x v="569"/>
    <x v="4"/>
    <x v="8"/>
    <x v="3"/>
    <x v="0"/>
    <x v="81"/>
    <n v="1672.65"/>
    <n v="1867.91"/>
    <n v="445"/>
    <n v="195.26"/>
    <n v="831219.95000000007"/>
    <n v="86890.7"/>
    <x v="1"/>
  </r>
  <r>
    <s v="PRO2331"/>
    <x v="632"/>
    <x v="570"/>
    <x v="1"/>
    <x v="6"/>
    <x v="4"/>
    <x v="9"/>
    <x v="89"/>
    <n v="521.1"/>
    <n v="836.3"/>
    <n v="383"/>
    <n v="315.19999999999993"/>
    <n v="320302.89999999997"/>
    <n v="120721.59999999998"/>
    <x v="3"/>
  </r>
  <r>
    <s v="PRO2340"/>
    <x v="633"/>
    <x v="289"/>
    <x v="0"/>
    <x v="8"/>
    <x v="1"/>
    <x v="6"/>
    <x v="15"/>
    <n v="1824.63"/>
    <n v="2271.8000000000002"/>
    <n v="169"/>
    <n v="447.17000000000007"/>
    <n v="383934.2"/>
    <n v="75571.73000000001"/>
    <x v="1"/>
  </r>
  <r>
    <s v="PRO2342"/>
    <x v="634"/>
    <x v="568"/>
    <x v="9"/>
    <x v="8"/>
    <x v="2"/>
    <x v="4"/>
    <x v="25"/>
    <n v="422.3"/>
    <n v="578.88"/>
    <n v="296"/>
    <n v="156.57999999999998"/>
    <n v="171348.48000000001"/>
    <n v="46347.679999999993"/>
    <x v="0"/>
  </r>
  <r>
    <s v="PRO2346"/>
    <x v="635"/>
    <x v="571"/>
    <x v="8"/>
    <x v="7"/>
    <x v="3"/>
    <x v="6"/>
    <x v="81"/>
    <n v="526.66"/>
    <n v="897.97"/>
    <n v="208"/>
    <n v="371.31000000000006"/>
    <n v="186777.76"/>
    <n v="77232.48000000001"/>
    <x v="1"/>
  </r>
  <r>
    <s v="PRO2350"/>
    <x v="636"/>
    <x v="572"/>
    <x v="9"/>
    <x v="5"/>
    <x v="2"/>
    <x v="2"/>
    <x v="61"/>
    <n v="68.31"/>
    <n v="91.42"/>
    <n v="201"/>
    <n v="23.11"/>
    <n v="18375.420000000002"/>
    <n v="4645.1099999999997"/>
    <x v="0"/>
  </r>
  <r>
    <s v="PRO2351"/>
    <x v="637"/>
    <x v="181"/>
    <x v="6"/>
    <x v="5"/>
    <x v="1"/>
    <x v="2"/>
    <x v="27"/>
    <n v="1068.44"/>
    <n v="1316.89"/>
    <n v="178"/>
    <n v="248.45000000000005"/>
    <n v="234406.42"/>
    <n v="44224.100000000006"/>
    <x v="1"/>
  </r>
  <r>
    <s v="PRO2353"/>
    <x v="638"/>
    <x v="573"/>
    <x v="9"/>
    <x v="1"/>
    <x v="1"/>
    <x v="9"/>
    <x v="69"/>
    <n v="171.73"/>
    <n v="263.18"/>
    <n v="120"/>
    <n v="91.450000000000017"/>
    <n v="31581.600000000002"/>
    <n v="10974.000000000002"/>
    <x v="1"/>
  </r>
  <r>
    <s v="PRO2354"/>
    <x v="639"/>
    <x v="510"/>
    <x v="4"/>
    <x v="8"/>
    <x v="1"/>
    <x v="2"/>
    <x v="74"/>
    <n v="1150.7"/>
    <n v="2247.48"/>
    <n v="245"/>
    <n v="1096.78"/>
    <n v="550632.6"/>
    <n v="268711.09999999998"/>
    <x v="0"/>
  </r>
  <r>
    <s v="PRO2356"/>
    <x v="640"/>
    <x v="488"/>
    <x v="9"/>
    <x v="3"/>
    <x v="2"/>
    <x v="5"/>
    <x v="62"/>
    <n v="1365.03"/>
    <n v="2349.85"/>
    <n v="442"/>
    <n v="984.81999999999994"/>
    <n v="1038633.7"/>
    <n v="435290.43999999994"/>
    <x v="1"/>
  </r>
  <r>
    <s v="PRO2358"/>
    <x v="641"/>
    <x v="574"/>
    <x v="5"/>
    <x v="2"/>
    <x v="3"/>
    <x v="2"/>
    <x v="6"/>
    <n v="1403.72"/>
    <n v="1697.22"/>
    <n v="140"/>
    <n v="293.5"/>
    <n v="237610.80000000002"/>
    <n v="41090"/>
    <x v="3"/>
  </r>
  <r>
    <s v="PRO2359"/>
    <x v="642"/>
    <x v="575"/>
    <x v="8"/>
    <x v="0"/>
    <x v="2"/>
    <x v="7"/>
    <x v="89"/>
    <n v="1746.34"/>
    <n v="2183.52"/>
    <n v="318"/>
    <n v="437.18000000000006"/>
    <n v="694359.36"/>
    <n v="139023.24000000002"/>
    <x v="0"/>
  </r>
  <r>
    <s v="PRO2363"/>
    <x v="643"/>
    <x v="198"/>
    <x v="5"/>
    <x v="5"/>
    <x v="0"/>
    <x v="4"/>
    <x v="33"/>
    <n v="1527.63"/>
    <n v="2716.2"/>
    <n v="76"/>
    <n v="1188.5699999999997"/>
    <n v="206431.19999999998"/>
    <n v="90331.319999999978"/>
    <x v="2"/>
  </r>
  <r>
    <s v="PRO2364"/>
    <x v="644"/>
    <x v="576"/>
    <x v="7"/>
    <x v="6"/>
    <x v="0"/>
    <x v="3"/>
    <x v="27"/>
    <n v="1616.68"/>
    <n v="2735.16"/>
    <n v="346"/>
    <n v="1118.4799999999998"/>
    <n v="946365.36"/>
    <n v="386994.0799999999"/>
    <x v="1"/>
  </r>
  <r>
    <s v="PRO2368"/>
    <x v="645"/>
    <x v="577"/>
    <x v="3"/>
    <x v="7"/>
    <x v="0"/>
    <x v="0"/>
    <x v="55"/>
    <n v="265.43"/>
    <n v="368.47"/>
    <n v="8"/>
    <n v="103.04000000000002"/>
    <n v="2947.76"/>
    <n v="824.32000000000016"/>
    <x v="2"/>
  </r>
  <r>
    <s v="PRO2369"/>
    <x v="646"/>
    <x v="386"/>
    <x v="8"/>
    <x v="3"/>
    <x v="2"/>
    <x v="1"/>
    <x v="22"/>
    <n v="141.01"/>
    <n v="222.32"/>
    <n v="56"/>
    <n v="81.31"/>
    <n v="12449.92"/>
    <n v="4553.3600000000006"/>
    <x v="1"/>
  </r>
  <r>
    <s v="PRO2370"/>
    <x v="647"/>
    <x v="578"/>
    <x v="7"/>
    <x v="3"/>
    <x v="4"/>
    <x v="4"/>
    <x v="30"/>
    <n v="1795.06"/>
    <n v="2880.91"/>
    <n v="462"/>
    <n v="1085.8499999999999"/>
    <n v="1330980.42"/>
    <n v="501662.69999999995"/>
    <x v="2"/>
  </r>
  <r>
    <s v="PRO2372"/>
    <x v="648"/>
    <x v="579"/>
    <x v="3"/>
    <x v="2"/>
    <x v="1"/>
    <x v="3"/>
    <x v="24"/>
    <n v="646.9"/>
    <n v="879.82"/>
    <n v="411"/>
    <n v="232.92000000000007"/>
    <n v="361606.02"/>
    <n v="95730.120000000024"/>
    <x v="0"/>
  </r>
  <r>
    <s v="PRO2375"/>
    <x v="649"/>
    <x v="154"/>
    <x v="2"/>
    <x v="8"/>
    <x v="4"/>
    <x v="7"/>
    <x v="29"/>
    <n v="76.45"/>
    <n v="132.56"/>
    <n v="373"/>
    <n v="56.11"/>
    <n v="49444.88"/>
    <n v="20929.03"/>
    <x v="2"/>
  </r>
  <r>
    <s v="PRO2378"/>
    <x v="650"/>
    <x v="580"/>
    <x v="7"/>
    <x v="4"/>
    <x v="0"/>
    <x v="3"/>
    <x v="54"/>
    <n v="1675.89"/>
    <n v="1861.7"/>
    <n v="396"/>
    <n v="185.80999999999995"/>
    <n v="737233.20000000007"/>
    <n v="73580.75999999998"/>
    <x v="2"/>
  </r>
  <r>
    <s v="PRO2380"/>
    <x v="651"/>
    <x v="581"/>
    <x v="0"/>
    <x v="9"/>
    <x v="3"/>
    <x v="2"/>
    <x v="27"/>
    <n v="660.76"/>
    <n v="828.7"/>
    <n v="325"/>
    <n v="167.94000000000005"/>
    <n v="269327.5"/>
    <n v="54580.500000000015"/>
    <x v="1"/>
  </r>
  <r>
    <s v="PRO2383"/>
    <x v="652"/>
    <x v="582"/>
    <x v="2"/>
    <x v="8"/>
    <x v="4"/>
    <x v="9"/>
    <x v="39"/>
    <n v="609.48"/>
    <n v="722.95"/>
    <n v="371"/>
    <n v="113.47000000000003"/>
    <n v="268214.45"/>
    <n v="42097.37000000001"/>
    <x v="1"/>
  </r>
  <r>
    <s v="PRO2384"/>
    <x v="653"/>
    <x v="583"/>
    <x v="1"/>
    <x v="2"/>
    <x v="4"/>
    <x v="1"/>
    <x v="43"/>
    <n v="965.56"/>
    <n v="1340.92"/>
    <n v="303"/>
    <n v="375.36000000000013"/>
    <n v="406298.76"/>
    <n v="113734.08000000005"/>
    <x v="0"/>
  </r>
  <r>
    <s v="PRO2386"/>
    <x v="654"/>
    <x v="584"/>
    <x v="2"/>
    <x v="0"/>
    <x v="2"/>
    <x v="6"/>
    <x v="12"/>
    <n v="333.04"/>
    <n v="630.69000000000005"/>
    <n v="234"/>
    <n v="297.65000000000003"/>
    <n v="147581.46000000002"/>
    <n v="69650.100000000006"/>
    <x v="2"/>
  </r>
  <r>
    <s v="PRO2390"/>
    <x v="655"/>
    <x v="585"/>
    <x v="6"/>
    <x v="5"/>
    <x v="3"/>
    <x v="4"/>
    <x v="97"/>
    <n v="734.6"/>
    <n v="1180.26"/>
    <n v="175"/>
    <n v="445.65999999999997"/>
    <n v="206545.5"/>
    <n v="77990.5"/>
    <x v="1"/>
  </r>
  <r>
    <s v="PRO2396"/>
    <x v="656"/>
    <x v="586"/>
    <x v="1"/>
    <x v="5"/>
    <x v="2"/>
    <x v="8"/>
    <x v="47"/>
    <n v="1707.59"/>
    <n v="2266.6"/>
    <n v="399"/>
    <n v="559.01"/>
    <n v="904373.39999999991"/>
    <n v="223044.99"/>
    <x v="0"/>
  </r>
  <r>
    <s v="PRO2397"/>
    <x v="657"/>
    <x v="139"/>
    <x v="0"/>
    <x v="9"/>
    <x v="2"/>
    <x v="3"/>
    <x v="25"/>
    <n v="708.12"/>
    <n v="832.41"/>
    <n v="457"/>
    <n v="124.28999999999996"/>
    <n v="380411.37"/>
    <n v="56800.529999999984"/>
    <x v="2"/>
  </r>
  <r>
    <s v="PRO2399"/>
    <x v="658"/>
    <x v="587"/>
    <x v="1"/>
    <x v="0"/>
    <x v="0"/>
    <x v="4"/>
    <x v="94"/>
    <n v="67.13"/>
    <n v="88.49"/>
    <n v="318"/>
    <n v="21.36"/>
    <n v="28139.82"/>
    <n v="6792.48"/>
    <x v="2"/>
  </r>
  <r>
    <s v="PRO2401"/>
    <x v="659"/>
    <x v="588"/>
    <x v="4"/>
    <x v="3"/>
    <x v="4"/>
    <x v="8"/>
    <x v="28"/>
    <n v="513.58000000000004"/>
    <n v="1008.58"/>
    <n v="145"/>
    <n v="495"/>
    <n v="146244.1"/>
    <n v="71775"/>
    <x v="2"/>
  </r>
  <r>
    <s v="PRO2403"/>
    <x v="660"/>
    <x v="589"/>
    <x v="9"/>
    <x v="4"/>
    <x v="4"/>
    <x v="9"/>
    <x v="81"/>
    <n v="283.52999999999997"/>
    <n v="490.39"/>
    <n v="420"/>
    <n v="206.86"/>
    <n v="205963.8"/>
    <n v="86881.200000000012"/>
    <x v="1"/>
  </r>
  <r>
    <s v="PRO2406"/>
    <x v="661"/>
    <x v="512"/>
    <x v="4"/>
    <x v="1"/>
    <x v="0"/>
    <x v="0"/>
    <x v="58"/>
    <n v="1368.48"/>
    <n v="2638.67"/>
    <n v="334"/>
    <n v="1270.19"/>
    <n v="881315.78"/>
    <n v="424243.46"/>
    <x v="0"/>
  </r>
  <r>
    <s v="PRO2407"/>
    <x v="662"/>
    <x v="590"/>
    <x v="8"/>
    <x v="3"/>
    <x v="4"/>
    <x v="2"/>
    <x v="27"/>
    <n v="1056.72"/>
    <n v="1805.79"/>
    <n v="219"/>
    <n v="749.06999999999994"/>
    <n v="395468.01"/>
    <n v="164046.32999999999"/>
    <x v="1"/>
  </r>
  <r>
    <s v="PRO2408"/>
    <x v="663"/>
    <x v="130"/>
    <x v="5"/>
    <x v="0"/>
    <x v="2"/>
    <x v="6"/>
    <x v="57"/>
    <n v="527.38"/>
    <n v="661.64"/>
    <n v="322"/>
    <n v="134.26"/>
    <n v="213048.08"/>
    <n v="43231.719999999994"/>
    <x v="1"/>
  </r>
  <r>
    <s v="PRO2409"/>
    <x v="664"/>
    <x v="111"/>
    <x v="7"/>
    <x v="8"/>
    <x v="1"/>
    <x v="5"/>
    <x v="25"/>
    <n v="1666.64"/>
    <n v="3105.02"/>
    <n v="92"/>
    <n v="1438.3799999999999"/>
    <n v="285661.84000000003"/>
    <n v="132330.96"/>
    <x v="1"/>
  </r>
  <r>
    <s v="PRO2410"/>
    <x v="665"/>
    <x v="591"/>
    <x v="1"/>
    <x v="8"/>
    <x v="0"/>
    <x v="1"/>
    <x v="12"/>
    <n v="940.77"/>
    <n v="1579.22"/>
    <n v="265"/>
    <n v="638.45000000000005"/>
    <n v="418493.3"/>
    <n v="169189.25"/>
    <x v="2"/>
  </r>
  <r>
    <s v="PRO2411"/>
    <x v="666"/>
    <x v="592"/>
    <x v="0"/>
    <x v="3"/>
    <x v="2"/>
    <x v="2"/>
    <x v="9"/>
    <n v="910.87"/>
    <n v="1590.21"/>
    <n v="126"/>
    <n v="679.34"/>
    <n v="200366.46"/>
    <n v="85596.840000000011"/>
    <x v="1"/>
  </r>
  <r>
    <s v="PRO2418"/>
    <x v="667"/>
    <x v="311"/>
    <x v="4"/>
    <x v="5"/>
    <x v="3"/>
    <x v="1"/>
    <x v="49"/>
    <n v="802.25"/>
    <n v="1361.66"/>
    <n v="124"/>
    <n v="559.41000000000008"/>
    <n v="168845.84"/>
    <n v="69366.840000000011"/>
    <x v="0"/>
  </r>
  <r>
    <s v="PRO2419"/>
    <x v="668"/>
    <x v="593"/>
    <x v="4"/>
    <x v="5"/>
    <x v="2"/>
    <x v="1"/>
    <x v="95"/>
    <n v="1219.8499999999999"/>
    <n v="1629.16"/>
    <n v="25"/>
    <n v="409.31000000000017"/>
    <n v="40729"/>
    <n v="10232.750000000004"/>
    <x v="2"/>
  </r>
  <r>
    <s v="PRO2425"/>
    <x v="669"/>
    <x v="594"/>
    <x v="5"/>
    <x v="9"/>
    <x v="0"/>
    <x v="3"/>
    <x v="7"/>
    <n v="739.4"/>
    <n v="1210.55"/>
    <n v="299"/>
    <n v="471.15"/>
    <n v="361954.45"/>
    <n v="140873.85"/>
    <x v="0"/>
  </r>
  <r>
    <s v="PRO2426"/>
    <x v="670"/>
    <x v="595"/>
    <x v="2"/>
    <x v="0"/>
    <x v="0"/>
    <x v="1"/>
    <x v="8"/>
    <n v="1209.18"/>
    <n v="2122.02"/>
    <n v="108"/>
    <n v="912.83999999999992"/>
    <n v="229178.16"/>
    <n v="98586.719999999987"/>
    <x v="2"/>
  </r>
  <r>
    <s v="PRO2428"/>
    <x v="671"/>
    <x v="380"/>
    <x v="4"/>
    <x v="5"/>
    <x v="2"/>
    <x v="3"/>
    <x v="64"/>
    <n v="1434.51"/>
    <n v="1859.9"/>
    <n v="343"/>
    <n v="425.3900000000001"/>
    <n v="637945.70000000007"/>
    <n v="145908.77000000005"/>
    <x v="1"/>
  </r>
  <r>
    <s v="PRO2430"/>
    <x v="672"/>
    <x v="596"/>
    <x v="8"/>
    <x v="7"/>
    <x v="3"/>
    <x v="7"/>
    <x v="22"/>
    <n v="68.14"/>
    <n v="125.48"/>
    <n v="215"/>
    <n v="57.34"/>
    <n v="26978.2"/>
    <n v="12328.1"/>
    <x v="0"/>
  </r>
  <r>
    <s v="PRO2431"/>
    <x v="673"/>
    <x v="472"/>
    <x v="8"/>
    <x v="1"/>
    <x v="2"/>
    <x v="9"/>
    <x v="80"/>
    <n v="731.26"/>
    <n v="1246.6300000000001"/>
    <n v="424"/>
    <n v="515.37000000000012"/>
    <n v="528571.12"/>
    <n v="218516.88000000006"/>
    <x v="0"/>
  </r>
  <r>
    <s v="PRO2433"/>
    <x v="674"/>
    <x v="597"/>
    <x v="9"/>
    <x v="2"/>
    <x v="1"/>
    <x v="6"/>
    <x v="50"/>
    <n v="443.12"/>
    <n v="828.19"/>
    <n v="308"/>
    <n v="385.07000000000005"/>
    <n v="255082.52000000002"/>
    <n v="118601.56000000001"/>
    <x v="2"/>
  </r>
  <r>
    <s v="PRO2435"/>
    <x v="675"/>
    <x v="266"/>
    <x v="4"/>
    <x v="5"/>
    <x v="1"/>
    <x v="3"/>
    <x v="22"/>
    <n v="1850.31"/>
    <n v="2319.88"/>
    <n v="442"/>
    <n v="469.57000000000016"/>
    <n v="1025386.9600000001"/>
    <n v="207549.94000000006"/>
    <x v="1"/>
  </r>
  <r>
    <s v="PRO2436"/>
    <x v="676"/>
    <x v="598"/>
    <x v="8"/>
    <x v="3"/>
    <x v="4"/>
    <x v="4"/>
    <x v="2"/>
    <n v="867.62"/>
    <n v="1309.4000000000001"/>
    <n v="293"/>
    <n v="441.78000000000009"/>
    <n v="383654.2"/>
    <n v="129441.54000000002"/>
    <x v="2"/>
  </r>
  <r>
    <s v="PRO2437"/>
    <x v="677"/>
    <x v="599"/>
    <x v="0"/>
    <x v="1"/>
    <x v="4"/>
    <x v="0"/>
    <x v="29"/>
    <n v="1601.9"/>
    <n v="2699.25"/>
    <n v="347"/>
    <n v="1097.3499999999999"/>
    <n v="936639.75"/>
    <n v="380780.44999999995"/>
    <x v="0"/>
  </r>
  <r>
    <s v="PRO2441"/>
    <x v="678"/>
    <x v="552"/>
    <x v="9"/>
    <x v="4"/>
    <x v="2"/>
    <x v="2"/>
    <x v="38"/>
    <n v="301.89999999999998"/>
    <n v="547"/>
    <n v="421"/>
    <n v="245.10000000000002"/>
    <n v="230287"/>
    <n v="103187.1"/>
    <x v="0"/>
  </r>
  <r>
    <s v="PRO2444"/>
    <x v="679"/>
    <x v="600"/>
    <x v="0"/>
    <x v="8"/>
    <x v="4"/>
    <x v="7"/>
    <x v="48"/>
    <n v="405.96"/>
    <n v="703.56"/>
    <n v="85"/>
    <n v="297.59999999999997"/>
    <n v="59802.6"/>
    <n v="25295.999999999996"/>
    <x v="0"/>
  </r>
  <r>
    <s v="PRO2450"/>
    <x v="680"/>
    <x v="601"/>
    <x v="0"/>
    <x v="6"/>
    <x v="0"/>
    <x v="4"/>
    <x v="47"/>
    <n v="1982.05"/>
    <n v="3645.45"/>
    <n v="496"/>
    <n v="1663.3999999999999"/>
    <n v="1808143.2"/>
    <n v="825046.39999999991"/>
    <x v="2"/>
  </r>
  <r>
    <s v="PRO2452"/>
    <x v="681"/>
    <x v="602"/>
    <x v="5"/>
    <x v="9"/>
    <x v="4"/>
    <x v="8"/>
    <x v="74"/>
    <n v="1768.78"/>
    <n v="2963.25"/>
    <n v="410"/>
    <n v="1194.47"/>
    <n v="1214932.5"/>
    <n v="489732.7"/>
    <x v="2"/>
  </r>
  <r>
    <s v="PRO2453"/>
    <x v="682"/>
    <x v="603"/>
    <x v="2"/>
    <x v="8"/>
    <x v="0"/>
    <x v="9"/>
    <x v="81"/>
    <n v="854.23"/>
    <n v="1037.03"/>
    <n v="346"/>
    <n v="182.79999999999995"/>
    <n v="358812.38"/>
    <n v="63248.799999999981"/>
    <x v="2"/>
  </r>
  <r>
    <s v="PRO2456"/>
    <x v="683"/>
    <x v="604"/>
    <x v="6"/>
    <x v="6"/>
    <x v="2"/>
    <x v="2"/>
    <x v="62"/>
    <n v="1640.4"/>
    <n v="1866.1"/>
    <n v="11"/>
    <n v="225.69999999999982"/>
    <n v="20527.099999999999"/>
    <n v="2482.699999999998"/>
    <x v="0"/>
  </r>
  <r>
    <s v="PRO2458"/>
    <x v="684"/>
    <x v="605"/>
    <x v="4"/>
    <x v="5"/>
    <x v="0"/>
    <x v="2"/>
    <x v="82"/>
    <n v="1574.62"/>
    <n v="2747.84"/>
    <n v="39"/>
    <n v="1173.2200000000003"/>
    <n v="107165.76000000001"/>
    <n v="45755.580000000009"/>
    <x v="2"/>
  </r>
  <r>
    <s v="PRO2459"/>
    <x v="685"/>
    <x v="606"/>
    <x v="7"/>
    <x v="5"/>
    <x v="2"/>
    <x v="0"/>
    <x v="7"/>
    <n v="66.42"/>
    <n v="99.77"/>
    <n v="291"/>
    <n v="33.349999999999994"/>
    <n v="29033.07"/>
    <n v="9704.8499999999985"/>
    <x v="2"/>
  </r>
  <r>
    <s v="PRO2462"/>
    <x v="686"/>
    <x v="607"/>
    <x v="3"/>
    <x v="0"/>
    <x v="3"/>
    <x v="5"/>
    <x v="95"/>
    <n v="67.03"/>
    <n v="128.77000000000001"/>
    <n v="193"/>
    <n v="61.740000000000009"/>
    <n v="24852.61"/>
    <n v="11915.820000000002"/>
    <x v="1"/>
  </r>
  <r>
    <s v="PRO2466"/>
    <x v="687"/>
    <x v="608"/>
    <x v="5"/>
    <x v="2"/>
    <x v="3"/>
    <x v="4"/>
    <x v="1"/>
    <n v="1869.06"/>
    <n v="3280.54"/>
    <n v="469"/>
    <n v="1411.48"/>
    <n v="1538573.26"/>
    <n v="661984.12"/>
    <x v="1"/>
  </r>
  <r>
    <s v="PRO2467"/>
    <x v="688"/>
    <x v="609"/>
    <x v="2"/>
    <x v="4"/>
    <x v="2"/>
    <x v="8"/>
    <x v="98"/>
    <n v="685.23"/>
    <n v="1246.3499999999999"/>
    <n v="130"/>
    <n v="561.11999999999989"/>
    <n v="162025.5"/>
    <n v="72945.599999999991"/>
    <x v="2"/>
  </r>
  <r>
    <s v="PRO2468"/>
    <x v="689"/>
    <x v="17"/>
    <x v="3"/>
    <x v="6"/>
    <x v="1"/>
    <x v="7"/>
    <x v="63"/>
    <n v="1775.93"/>
    <n v="2842.37"/>
    <n v="455"/>
    <n v="1066.4399999999998"/>
    <n v="1293278.3499999999"/>
    <n v="485230.1999999999"/>
    <x v="0"/>
  </r>
  <r>
    <s v="PRO2474"/>
    <x v="690"/>
    <x v="610"/>
    <x v="6"/>
    <x v="5"/>
    <x v="3"/>
    <x v="1"/>
    <x v="32"/>
    <n v="812.4"/>
    <n v="1226.24"/>
    <n v="466"/>
    <n v="413.84000000000003"/>
    <n v="571427.83999999997"/>
    <n v="192849.44"/>
    <x v="2"/>
  </r>
  <r>
    <s v="PRO2475"/>
    <x v="691"/>
    <x v="611"/>
    <x v="7"/>
    <x v="8"/>
    <x v="1"/>
    <x v="1"/>
    <x v="1"/>
    <n v="1076.44"/>
    <n v="1372.31"/>
    <n v="269"/>
    <n v="295.86999999999989"/>
    <n v="369151.39"/>
    <n v="79589.02999999997"/>
    <x v="2"/>
  </r>
  <r>
    <s v="PRO2477"/>
    <x v="692"/>
    <x v="612"/>
    <x v="0"/>
    <x v="1"/>
    <x v="0"/>
    <x v="9"/>
    <x v="98"/>
    <n v="1623.86"/>
    <n v="2693.93"/>
    <n v="141"/>
    <n v="1070.07"/>
    <n v="379844.13"/>
    <n v="150879.87"/>
    <x v="0"/>
  </r>
  <r>
    <s v="PRO2478"/>
    <x v="693"/>
    <x v="613"/>
    <x v="7"/>
    <x v="2"/>
    <x v="1"/>
    <x v="7"/>
    <x v="17"/>
    <n v="1421.91"/>
    <n v="2430.3200000000002"/>
    <n v="193"/>
    <n v="1008.4100000000001"/>
    <n v="469051.76"/>
    <n v="194623.13"/>
    <x v="2"/>
  </r>
  <r>
    <s v="PRO2479"/>
    <x v="694"/>
    <x v="614"/>
    <x v="4"/>
    <x v="6"/>
    <x v="4"/>
    <x v="9"/>
    <x v="3"/>
    <n v="1923"/>
    <n v="3507.32"/>
    <n v="192"/>
    <n v="1584.3200000000002"/>
    <n v="673405.44000000006"/>
    <n v="304189.44000000006"/>
    <x v="3"/>
  </r>
  <r>
    <s v="PRO2484"/>
    <x v="695"/>
    <x v="592"/>
    <x v="5"/>
    <x v="0"/>
    <x v="3"/>
    <x v="3"/>
    <x v="7"/>
    <n v="1969.33"/>
    <n v="2976.2"/>
    <n v="367"/>
    <n v="1006.8699999999999"/>
    <n v="1092265.3999999999"/>
    <n v="369521.29"/>
    <x v="1"/>
  </r>
  <r>
    <s v="PRO2486"/>
    <x v="696"/>
    <x v="615"/>
    <x v="3"/>
    <x v="3"/>
    <x v="2"/>
    <x v="6"/>
    <x v="41"/>
    <n v="1276.51"/>
    <n v="2551.09"/>
    <n v="12"/>
    <n v="1274.5800000000002"/>
    <n v="30613.08"/>
    <n v="15294.960000000003"/>
    <x v="2"/>
  </r>
  <r>
    <s v="PRO2487"/>
    <x v="697"/>
    <x v="616"/>
    <x v="6"/>
    <x v="2"/>
    <x v="2"/>
    <x v="5"/>
    <x v="5"/>
    <n v="1423.87"/>
    <n v="2242.75"/>
    <n v="462"/>
    <n v="818.88000000000011"/>
    <n v="1036150.5"/>
    <n v="378322.56000000006"/>
    <x v="1"/>
  </r>
  <r>
    <s v="PRO2490"/>
    <x v="698"/>
    <x v="195"/>
    <x v="6"/>
    <x v="2"/>
    <x v="0"/>
    <x v="6"/>
    <x v="19"/>
    <n v="957.19"/>
    <n v="1832.35"/>
    <n v="444"/>
    <n v="875.15999999999985"/>
    <n v="813563.39999999991"/>
    <n v="388571.03999999992"/>
    <x v="0"/>
  </r>
  <r>
    <s v="PRO2491"/>
    <x v="699"/>
    <x v="591"/>
    <x v="8"/>
    <x v="4"/>
    <x v="1"/>
    <x v="1"/>
    <x v="86"/>
    <n v="988.18"/>
    <n v="1328.89"/>
    <n v="14"/>
    <n v="340.71000000000015"/>
    <n v="18604.460000000003"/>
    <n v="4769.9400000000023"/>
    <x v="1"/>
  </r>
  <r>
    <s v="PRO2494"/>
    <x v="700"/>
    <x v="617"/>
    <x v="7"/>
    <x v="0"/>
    <x v="3"/>
    <x v="2"/>
    <x v="1"/>
    <n v="828.13"/>
    <n v="1424.48"/>
    <n v="102"/>
    <n v="596.35"/>
    <n v="145296.95999999999"/>
    <n v="60827.700000000004"/>
    <x v="1"/>
  </r>
  <r>
    <s v="PRO2495"/>
    <x v="701"/>
    <x v="618"/>
    <x v="2"/>
    <x v="2"/>
    <x v="3"/>
    <x v="1"/>
    <x v="89"/>
    <n v="358.85"/>
    <n v="423.64"/>
    <n v="187"/>
    <n v="64.789999999999964"/>
    <n v="79220.679999999993"/>
    <n v="12115.729999999992"/>
    <x v="0"/>
  </r>
  <r>
    <s v="PRO2497"/>
    <x v="702"/>
    <x v="619"/>
    <x v="0"/>
    <x v="4"/>
    <x v="0"/>
    <x v="4"/>
    <x v="52"/>
    <n v="494.35"/>
    <n v="882.23"/>
    <n v="268"/>
    <n v="387.88"/>
    <n v="236437.64"/>
    <n v="103951.84"/>
    <x v="2"/>
  </r>
  <r>
    <s v="PRO2498"/>
    <x v="703"/>
    <x v="620"/>
    <x v="0"/>
    <x v="5"/>
    <x v="0"/>
    <x v="3"/>
    <x v="28"/>
    <n v="171.17"/>
    <n v="259.55"/>
    <n v="389"/>
    <n v="88.380000000000024"/>
    <n v="100964.95000000001"/>
    <n v="34379.820000000007"/>
    <x v="1"/>
  </r>
  <r>
    <s v="PRO2500"/>
    <x v="704"/>
    <x v="621"/>
    <x v="2"/>
    <x v="6"/>
    <x v="0"/>
    <x v="4"/>
    <x v="95"/>
    <n v="1255.94"/>
    <n v="2375.1999999999998"/>
    <n v="489"/>
    <n v="1119.2599999999998"/>
    <n v="1161472.7999999998"/>
    <n v="547318.1399999999"/>
    <x v="0"/>
  </r>
  <r>
    <s v="PRO2504"/>
    <x v="705"/>
    <x v="622"/>
    <x v="4"/>
    <x v="9"/>
    <x v="4"/>
    <x v="3"/>
    <x v="21"/>
    <n v="1389.26"/>
    <n v="1630.61"/>
    <n v="477"/>
    <n v="241.34999999999991"/>
    <n v="777800.97"/>
    <n v="115123.94999999995"/>
    <x v="1"/>
  </r>
  <r>
    <s v="PRO2505"/>
    <x v="706"/>
    <x v="151"/>
    <x v="1"/>
    <x v="3"/>
    <x v="1"/>
    <x v="4"/>
    <x v="10"/>
    <n v="1265.0999999999999"/>
    <n v="2512.5300000000002"/>
    <n v="101"/>
    <n v="1247.4300000000003"/>
    <n v="253765.53000000003"/>
    <n v="125990.43000000002"/>
    <x v="2"/>
  </r>
  <r>
    <s v="PRO2507"/>
    <x v="707"/>
    <x v="623"/>
    <x v="7"/>
    <x v="4"/>
    <x v="0"/>
    <x v="1"/>
    <x v="68"/>
    <n v="97.17"/>
    <n v="165.05"/>
    <n v="35"/>
    <n v="67.88000000000001"/>
    <n v="5776.75"/>
    <n v="2375.8000000000002"/>
    <x v="2"/>
  </r>
  <r>
    <s v="PRO2508"/>
    <x v="708"/>
    <x v="624"/>
    <x v="9"/>
    <x v="6"/>
    <x v="3"/>
    <x v="7"/>
    <x v="25"/>
    <n v="1510.51"/>
    <n v="2413.67"/>
    <n v="203"/>
    <n v="903.16000000000008"/>
    <n v="489975.01"/>
    <n v="183341.48"/>
    <x v="0"/>
  </r>
  <r>
    <s v="PRO2510"/>
    <x v="709"/>
    <x v="625"/>
    <x v="0"/>
    <x v="0"/>
    <x v="4"/>
    <x v="1"/>
    <x v="9"/>
    <n v="848.87"/>
    <n v="1119.04"/>
    <n v="486"/>
    <n v="270.16999999999996"/>
    <n v="543853.43999999994"/>
    <n v="131302.61999999997"/>
    <x v="0"/>
  </r>
  <r>
    <s v="PRO2515"/>
    <x v="710"/>
    <x v="386"/>
    <x v="4"/>
    <x v="5"/>
    <x v="0"/>
    <x v="2"/>
    <x v="11"/>
    <n v="1529.16"/>
    <n v="2246.84"/>
    <n v="58"/>
    <n v="717.68000000000006"/>
    <n v="130316.72"/>
    <n v="41625.440000000002"/>
    <x v="1"/>
  </r>
  <r>
    <s v="PRO2516"/>
    <x v="711"/>
    <x v="43"/>
    <x v="9"/>
    <x v="2"/>
    <x v="4"/>
    <x v="3"/>
    <x v="75"/>
    <n v="1817.58"/>
    <n v="3150.89"/>
    <n v="190"/>
    <n v="1333.31"/>
    <n v="598669.1"/>
    <n v="253328.9"/>
    <x v="1"/>
  </r>
  <r>
    <s v="PRO2518"/>
    <x v="712"/>
    <x v="626"/>
    <x v="0"/>
    <x v="4"/>
    <x v="0"/>
    <x v="2"/>
    <x v="95"/>
    <n v="1288.6400000000001"/>
    <n v="2079.34"/>
    <n v="86"/>
    <n v="790.7"/>
    <n v="178823.24000000002"/>
    <n v="68000.2"/>
    <x v="0"/>
  </r>
  <r>
    <s v="PRO2519"/>
    <x v="713"/>
    <x v="627"/>
    <x v="5"/>
    <x v="3"/>
    <x v="1"/>
    <x v="6"/>
    <x v="20"/>
    <n v="836.94"/>
    <n v="1449.97"/>
    <n v="31"/>
    <n v="613.03"/>
    <n v="44949.07"/>
    <n v="19003.93"/>
    <x v="2"/>
  </r>
  <r>
    <s v="PRO2520"/>
    <x v="714"/>
    <x v="379"/>
    <x v="0"/>
    <x v="5"/>
    <x v="0"/>
    <x v="5"/>
    <x v="11"/>
    <n v="1820.8"/>
    <n v="2476.86"/>
    <n v="251"/>
    <n v="656.06000000000017"/>
    <n v="621691.86"/>
    <n v="164671.06000000006"/>
    <x v="1"/>
  </r>
  <r>
    <s v="PRO2522"/>
    <x v="715"/>
    <x v="628"/>
    <x v="6"/>
    <x v="4"/>
    <x v="2"/>
    <x v="5"/>
    <x v="1"/>
    <n v="1306.99"/>
    <n v="1604.95"/>
    <n v="416"/>
    <n v="297.96000000000004"/>
    <n v="667659.20000000007"/>
    <n v="123951.36000000002"/>
    <x v="1"/>
  </r>
  <r>
    <s v="PRO2524"/>
    <x v="716"/>
    <x v="178"/>
    <x v="5"/>
    <x v="9"/>
    <x v="0"/>
    <x v="9"/>
    <x v="71"/>
    <n v="750.4"/>
    <n v="942"/>
    <n v="46"/>
    <n v="191.60000000000002"/>
    <n v="43332"/>
    <n v="8813.6"/>
    <x v="2"/>
  </r>
  <r>
    <s v="PRO2525"/>
    <x v="717"/>
    <x v="629"/>
    <x v="5"/>
    <x v="4"/>
    <x v="4"/>
    <x v="4"/>
    <x v="88"/>
    <n v="586.79"/>
    <n v="1119.99"/>
    <n v="384"/>
    <n v="533.20000000000005"/>
    <n v="430076.16000000003"/>
    <n v="204748.80000000002"/>
    <x v="1"/>
  </r>
  <r>
    <s v="PRO2527"/>
    <x v="718"/>
    <x v="630"/>
    <x v="9"/>
    <x v="6"/>
    <x v="1"/>
    <x v="6"/>
    <x v="37"/>
    <n v="268.91000000000003"/>
    <n v="473.28"/>
    <n v="435"/>
    <n v="204.36999999999995"/>
    <n v="205876.8"/>
    <n v="88900.949999999983"/>
    <x v="2"/>
  </r>
  <r>
    <s v="PRO2528"/>
    <x v="719"/>
    <x v="631"/>
    <x v="9"/>
    <x v="1"/>
    <x v="4"/>
    <x v="3"/>
    <x v="26"/>
    <n v="114.61"/>
    <n v="203.42"/>
    <n v="170"/>
    <n v="88.809999999999988"/>
    <n v="34581.4"/>
    <n v="15097.699999999997"/>
    <x v="1"/>
  </r>
  <r>
    <s v="PRO2529"/>
    <x v="720"/>
    <x v="395"/>
    <x v="9"/>
    <x v="1"/>
    <x v="4"/>
    <x v="1"/>
    <x v="87"/>
    <n v="1572.44"/>
    <n v="2122.2199999999998"/>
    <n v="445"/>
    <n v="549.77999999999975"/>
    <n v="944387.89999999991"/>
    <n v="244652.09999999989"/>
    <x v="2"/>
  </r>
  <r>
    <s v="PRO2532"/>
    <x v="721"/>
    <x v="632"/>
    <x v="5"/>
    <x v="8"/>
    <x v="2"/>
    <x v="1"/>
    <x v="58"/>
    <n v="1949.79"/>
    <n v="3052.59"/>
    <n v="434"/>
    <n v="1102.8000000000002"/>
    <n v="1324824.06"/>
    <n v="478615.20000000007"/>
    <x v="2"/>
  </r>
  <r>
    <s v="PRO2534"/>
    <x v="722"/>
    <x v="633"/>
    <x v="6"/>
    <x v="9"/>
    <x v="1"/>
    <x v="4"/>
    <x v="5"/>
    <n v="94.99"/>
    <n v="174.9"/>
    <n v="7"/>
    <n v="79.910000000000011"/>
    <n v="1224.3"/>
    <n v="559.37000000000012"/>
    <x v="0"/>
  </r>
  <r>
    <s v="PRO2539"/>
    <x v="723"/>
    <x v="634"/>
    <x v="8"/>
    <x v="4"/>
    <x v="4"/>
    <x v="3"/>
    <x v="23"/>
    <n v="672.14"/>
    <n v="778.85"/>
    <n v="57"/>
    <n v="106.71000000000004"/>
    <n v="44394.450000000004"/>
    <n v="6082.4700000000021"/>
    <x v="0"/>
  </r>
  <r>
    <s v="PRO2540"/>
    <x v="617"/>
    <x v="635"/>
    <x v="9"/>
    <x v="5"/>
    <x v="4"/>
    <x v="0"/>
    <x v="23"/>
    <n v="930.83"/>
    <n v="1738.69"/>
    <n v="452"/>
    <n v="807.86"/>
    <n v="785887.88"/>
    <n v="365152.72000000003"/>
    <x v="1"/>
  </r>
  <r>
    <s v="PRO2541"/>
    <x v="724"/>
    <x v="636"/>
    <x v="3"/>
    <x v="4"/>
    <x v="4"/>
    <x v="1"/>
    <x v="24"/>
    <n v="1494.39"/>
    <n v="2589.23"/>
    <n v="130"/>
    <n v="1094.8399999999999"/>
    <n v="336599.9"/>
    <n v="142329.19999999998"/>
    <x v="3"/>
  </r>
  <r>
    <s v="PRO2543"/>
    <x v="725"/>
    <x v="370"/>
    <x v="7"/>
    <x v="8"/>
    <x v="0"/>
    <x v="7"/>
    <x v="24"/>
    <n v="255.07"/>
    <n v="507.47"/>
    <n v="96"/>
    <n v="252.40000000000003"/>
    <n v="48717.120000000003"/>
    <n v="24230.400000000001"/>
    <x v="1"/>
  </r>
  <r>
    <s v="PRO2546"/>
    <x v="726"/>
    <x v="637"/>
    <x v="9"/>
    <x v="1"/>
    <x v="3"/>
    <x v="0"/>
    <x v="37"/>
    <n v="585.96"/>
    <n v="869.51"/>
    <n v="235"/>
    <n v="283.54999999999995"/>
    <n v="204334.85"/>
    <n v="66634.249999999985"/>
    <x v="2"/>
  </r>
  <r>
    <s v="PRO2547"/>
    <x v="727"/>
    <x v="638"/>
    <x v="2"/>
    <x v="2"/>
    <x v="2"/>
    <x v="2"/>
    <x v="96"/>
    <n v="1271.76"/>
    <n v="2170.9499999999998"/>
    <n v="470"/>
    <n v="899.18999999999983"/>
    <n v="1020346.4999999999"/>
    <n v="422619.29999999993"/>
    <x v="0"/>
  </r>
  <r>
    <s v="PRO2550"/>
    <x v="728"/>
    <x v="639"/>
    <x v="8"/>
    <x v="0"/>
    <x v="1"/>
    <x v="7"/>
    <x v="40"/>
    <n v="1386.33"/>
    <n v="2637.88"/>
    <n v="440"/>
    <n v="1251.5500000000002"/>
    <n v="1160667.2"/>
    <n v="550682.00000000012"/>
    <x v="1"/>
  </r>
  <r>
    <s v="PRO2556"/>
    <x v="729"/>
    <x v="640"/>
    <x v="8"/>
    <x v="2"/>
    <x v="3"/>
    <x v="5"/>
    <x v="75"/>
    <n v="1507.51"/>
    <n v="1731.38"/>
    <n v="15"/>
    <n v="223.87000000000012"/>
    <n v="25970.7"/>
    <n v="3358.050000000002"/>
    <x v="0"/>
  </r>
  <r>
    <s v="PRO2558"/>
    <x v="730"/>
    <x v="641"/>
    <x v="6"/>
    <x v="6"/>
    <x v="4"/>
    <x v="3"/>
    <x v="49"/>
    <n v="809.65"/>
    <n v="1585.53"/>
    <n v="387"/>
    <n v="775.88"/>
    <n v="613600.11"/>
    <n v="300265.56"/>
    <x v="0"/>
  </r>
  <r>
    <s v="PRO2559"/>
    <x v="731"/>
    <x v="642"/>
    <x v="9"/>
    <x v="4"/>
    <x v="1"/>
    <x v="4"/>
    <x v="40"/>
    <n v="171.57"/>
    <n v="340.94"/>
    <n v="463"/>
    <n v="169.37"/>
    <n v="157855.22"/>
    <n v="78418.31"/>
    <x v="0"/>
  </r>
  <r>
    <s v="PRO2563"/>
    <x v="732"/>
    <x v="643"/>
    <x v="7"/>
    <x v="6"/>
    <x v="0"/>
    <x v="2"/>
    <x v="5"/>
    <n v="1008.25"/>
    <n v="1396.57"/>
    <n v="164"/>
    <n v="388.31999999999994"/>
    <n v="229037.47999999998"/>
    <n v="63684.479999999989"/>
    <x v="1"/>
  </r>
  <r>
    <s v="PRO2565"/>
    <x v="733"/>
    <x v="136"/>
    <x v="8"/>
    <x v="9"/>
    <x v="2"/>
    <x v="5"/>
    <x v="12"/>
    <n v="1845.9"/>
    <n v="2207.02"/>
    <n v="4"/>
    <n v="361.11999999999989"/>
    <n v="8828.08"/>
    <n v="1444.4799999999996"/>
    <x v="1"/>
  </r>
  <r>
    <s v="PRO2567"/>
    <x v="734"/>
    <x v="644"/>
    <x v="8"/>
    <x v="6"/>
    <x v="4"/>
    <x v="7"/>
    <x v="84"/>
    <n v="1535.65"/>
    <n v="2042.13"/>
    <n v="481"/>
    <n v="506.48"/>
    <n v="982264.53"/>
    <n v="243616.88"/>
    <x v="0"/>
  </r>
  <r>
    <s v="PRO2572"/>
    <x v="735"/>
    <x v="399"/>
    <x v="3"/>
    <x v="6"/>
    <x v="0"/>
    <x v="3"/>
    <x v="25"/>
    <n v="1767.92"/>
    <n v="2995.57"/>
    <n v="316"/>
    <n v="1227.6500000000001"/>
    <n v="946600.12"/>
    <n v="387937.4"/>
    <x v="0"/>
  </r>
  <r>
    <s v="PRO2573"/>
    <x v="736"/>
    <x v="645"/>
    <x v="4"/>
    <x v="9"/>
    <x v="1"/>
    <x v="7"/>
    <x v="26"/>
    <n v="831.47"/>
    <n v="960.15"/>
    <n v="466"/>
    <n v="128.67999999999995"/>
    <n v="447429.89999999997"/>
    <n v="59964.879999999976"/>
    <x v="0"/>
  </r>
  <r>
    <s v="PRO2574"/>
    <x v="737"/>
    <x v="646"/>
    <x v="6"/>
    <x v="7"/>
    <x v="3"/>
    <x v="2"/>
    <x v="80"/>
    <n v="352.53"/>
    <n v="445.12"/>
    <n v="86"/>
    <n v="92.590000000000032"/>
    <n v="38280.32"/>
    <n v="7962.7400000000025"/>
    <x v="2"/>
  </r>
  <r>
    <s v="PRO2576"/>
    <x v="738"/>
    <x v="647"/>
    <x v="3"/>
    <x v="1"/>
    <x v="0"/>
    <x v="4"/>
    <x v="41"/>
    <n v="252.56"/>
    <n v="444.83"/>
    <n v="433"/>
    <n v="192.26999999999998"/>
    <n v="192611.38999999998"/>
    <n v="83252.909999999989"/>
    <x v="1"/>
  </r>
  <r>
    <s v="PRO2577"/>
    <x v="739"/>
    <x v="648"/>
    <x v="9"/>
    <x v="9"/>
    <x v="2"/>
    <x v="7"/>
    <x v="21"/>
    <n v="1624.89"/>
    <n v="1888.4"/>
    <n v="453"/>
    <n v="263.51"/>
    <n v="855445.20000000007"/>
    <n v="119370.03"/>
    <x v="2"/>
  </r>
  <r>
    <s v="PRO2578"/>
    <x v="740"/>
    <x v="649"/>
    <x v="1"/>
    <x v="3"/>
    <x v="4"/>
    <x v="0"/>
    <x v="25"/>
    <n v="1110.23"/>
    <n v="1223.81"/>
    <n v="107"/>
    <n v="113.57999999999993"/>
    <n v="130947.67"/>
    <n v="12153.059999999992"/>
    <x v="2"/>
  </r>
  <r>
    <s v="PRO2581"/>
    <x v="741"/>
    <x v="650"/>
    <x v="3"/>
    <x v="2"/>
    <x v="3"/>
    <x v="5"/>
    <x v="98"/>
    <n v="1004.05"/>
    <n v="1358.38"/>
    <n v="283"/>
    <n v="354.33000000000015"/>
    <n v="384421.54000000004"/>
    <n v="100275.39000000004"/>
    <x v="2"/>
  </r>
  <r>
    <s v="PRO2583"/>
    <x v="742"/>
    <x v="651"/>
    <x v="9"/>
    <x v="8"/>
    <x v="0"/>
    <x v="5"/>
    <x v="56"/>
    <n v="930.3"/>
    <n v="1066.6400000000001"/>
    <n v="1"/>
    <n v="136.34000000000015"/>
    <n v="1066.6400000000001"/>
    <n v="136.34000000000015"/>
    <x v="2"/>
  </r>
  <r>
    <s v="PRO2588"/>
    <x v="743"/>
    <x v="652"/>
    <x v="7"/>
    <x v="0"/>
    <x v="0"/>
    <x v="5"/>
    <x v="42"/>
    <n v="1610.71"/>
    <n v="2339.44"/>
    <n v="35"/>
    <n v="728.73"/>
    <n v="81880.400000000009"/>
    <n v="25505.55"/>
    <x v="2"/>
  </r>
  <r>
    <s v="PRO2589"/>
    <x v="744"/>
    <x v="155"/>
    <x v="1"/>
    <x v="4"/>
    <x v="1"/>
    <x v="6"/>
    <x v="74"/>
    <n v="1934.43"/>
    <n v="2494.85"/>
    <n v="434"/>
    <n v="560.41999999999985"/>
    <n v="1082764.8999999999"/>
    <n v="243222.27999999994"/>
    <x v="2"/>
  </r>
  <r>
    <s v="PRO2590"/>
    <x v="745"/>
    <x v="653"/>
    <x v="6"/>
    <x v="0"/>
    <x v="2"/>
    <x v="3"/>
    <x v="55"/>
    <n v="865.74"/>
    <n v="1520.49"/>
    <n v="421"/>
    <n v="654.75"/>
    <n v="640126.29"/>
    <n v="275649.75"/>
    <x v="2"/>
  </r>
  <r>
    <s v="PRO2591"/>
    <x v="746"/>
    <x v="654"/>
    <x v="1"/>
    <x v="0"/>
    <x v="1"/>
    <x v="9"/>
    <x v="29"/>
    <n v="1108.06"/>
    <n v="1353.43"/>
    <n v="365"/>
    <n v="245.37000000000012"/>
    <n v="494001.95"/>
    <n v="89560.050000000047"/>
    <x v="2"/>
  </r>
  <r>
    <s v="PRO2592"/>
    <x v="747"/>
    <x v="390"/>
    <x v="7"/>
    <x v="0"/>
    <x v="2"/>
    <x v="0"/>
    <x v="34"/>
    <n v="1945.7"/>
    <n v="3726.83"/>
    <n v="200"/>
    <n v="1781.1299999999999"/>
    <n v="745366"/>
    <n v="356226"/>
    <x v="2"/>
  </r>
  <r>
    <s v="PRO2596"/>
    <x v="748"/>
    <x v="266"/>
    <x v="9"/>
    <x v="4"/>
    <x v="2"/>
    <x v="6"/>
    <x v="87"/>
    <n v="1980.12"/>
    <n v="2357.38"/>
    <n v="146"/>
    <n v="377.26000000000022"/>
    <n v="344177.48000000004"/>
    <n v="55079.960000000036"/>
    <x v="0"/>
  </r>
  <r>
    <s v="PRO2598"/>
    <x v="749"/>
    <x v="369"/>
    <x v="6"/>
    <x v="0"/>
    <x v="2"/>
    <x v="6"/>
    <x v="26"/>
    <n v="1878.65"/>
    <n v="3365.03"/>
    <n v="414"/>
    <n v="1486.38"/>
    <n v="1393122.4200000002"/>
    <n v="615361.32000000007"/>
    <x v="0"/>
  </r>
  <r>
    <s v="PRO2599"/>
    <x v="750"/>
    <x v="655"/>
    <x v="9"/>
    <x v="5"/>
    <x v="1"/>
    <x v="0"/>
    <x v="97"/>
    <n v="1311.7"/>
    <n v="2017.95"/>
    <n v="150"/>
    <n v="706.25"/>
    <n v="302692.5"/>
    <n v="105937.5"/>
    <x v="0"/>
  </r>
  <r>
    <s v="PRO2600"/>
    <x v="751"/>
    <x v="656"/>
    <x v="7"/>
    <x v="3"/>
    <x v="0"/>
    <x v="6"/>
    <x v="82"/>
    <n v="1851.15"/>
    <n v="2747.26"/>
    <n v="7"/>
    <n v="896.11000000000013"/>
    <n v="19230.82"/>
    <n v="6272.77"/>
    <x v="0"/>
  </r>
  <r>
    <s v="PRO2601"/>
    <x v="752"/>
    <x v="657"/>
    <x v="1"/>
    <x v="4"/>
    <x v="1"/>
    <x v="6"/>
    <x v="39"/>
    <n v="1478.19"/>
    <n v="1776.33"/>
    <n v="178"/>
    <n v="298.13999999999987"/>
    <n v="316186.74"/>
    <n v="53068.919999999976"/>
    <x v="0"/>
  </r>
  <r>
    <s v="PRO2603"/>
    <x v="753"/>
    <x v="658"/>
    <x v="0"/>
    <x v="4"/>
    <x v="0"/>
    <x v="5"/>
    <x v="23"/>
    <n v="1924.38"/>
    <n v="2372.37"/>
    <n v="405"/>
    <n v="447.98999999999978"/>
    <n v="960809.85"/>
    <n v="181435.94999999992"/>
    <x v="3"/>
  </r>
  <r>
    <s v="PRO2609"/>
    <x v="754"/>
    <x v="659"/>
    <x v="6"/>
    <x v="7"/>
    <x v="1"/>
    <x v="5"/>
    <x v="64"/>
    <n v="1003.59"/>
    <n v="1760.54"/>
    <n v="493"/>
    <n v="756.94999999999993"/>
    <n v="867946.22"/>
    <n v="373176.35"/>
    <x v="1"/>
  </r>
  <r>
    <s v="PRO2610"/>
    <x v="755"/>
    <x v="298"/>
    <x v="4"/>
    <x v="3"/>
    <x v="1"/>
    <x v="1"/>
    <x v="4"/>
    <n v="1231.19"/>
    <n v="1863.11"/>
    <n v="25"/>
    <n v="631.91999999999985"/>
    <n v="46577.75"/>
    <n v="15797.999999999996"/>
    <x v="2"/>
  </r>
  <r>
    <s v="PRO2615"/>
    <x v="756"/>
    <x v="660"/>
    <x v="2"/>
    <x v="4"/>
    <x v="0"/>
    <x v="2"/>
    <x v="37"/>
    <n v="893.48"/>
    <n v="1571.5"/>
    <n v="452"/>
    <n v="678.02"/>
    <n v="710318"/>
    <n v="306465.03999999998"/>
    <x v="1"/>
  </r>
  <r>
    <s v="PRO2616"/>
    <x v="757"/>
    <x v="661"/>
    <x v="7"/>
    <x v="7"/>
    <x v="3"/>
    <x v="0"/>
    <x v="68"/>
    <n v="230.75"/>
    <n v="328.95"/>
    <n v="365"/>
    <n v="98.199999999999989"/>
    <n v="120066.75"/>
    <n v="35842.999999999993"/>
    <x v="2"/>
  </r>
  <r>
    <s v="PRO2617"/>
    <x v="758"/>
    <x v="662"/>
    <x v="8"/>
    <x v="3"/>
    <x v="2"/>
    <x v="5"/>
    <x v="72"/>
    <n v="1674.36"/>
    <n v="2737.79"/>
    <n v="300"/>
    <n v="1063.43"/>
    <n v="821337"/>
    <n v="319029"/>
    <x v="0"/>
  </r>
  <r>
    <s v="PRO2618"/>
    <x v="759"/>
    <x v="358"/>
    <x v="0"/>
    <x v="5"/>
    <x v="3"/>
    <x v="9"/>
    <x v="10"/>
    <n v="1050.58"/>
    <n v="1247.21"/>
    <n v="281"/>
    <n v="196.63000000000011"/>
    <n v="350466.01"/>
    <n v="55253.030000000028"/>
    <x v="0"/>
  </r>
  <r>
    <s v="PRO2619"/>
    <x v="760"/>
    <x v="663"/>
    <x v="1"/>
    <x v="8"/>
    <x v="4"/>
    <x v="7"/>
    <x v="78"/>
    <n v="927.54"/>
    <n v="1048.68"/>
    <n v="381"/>
    <n v="121.1400000000001"/>
    <n v="399547.08"/>
    <n v="46154.34000000004"/>
    <x v="0"/>
  </r>
  <r>
    <s v="PRO2621"/>
    <x v="761"/>
    <x v="664"/>
    <x v="8"/>
    <x v="7"/>
    <x v="4"/>
    <x v="2"/>
    <x v="31"/>
    <n v="1024.17"/>
    <n v="1851.3"/>
    <n v="48"/>
    <n v="827.12999999999988"/>
    <n v="88862.399999999994"/>
    <n v="39702.239999999991"/>
    <x v="2"/>
  </r>
  <r>
    <s v="PRO2625"/>
    <x v="762"/>
    <x v="665"/>
    <x v="5"/>
    <x v="3"/>
    <x v="4"/>
    <x v="1"/>
    <x v="17"/>
    <n v="1068.27"/>
    <n v="1348.76"/>
    <n v="191"/>
    <n v="280.49"/>
    <n v="257613.16"/>
    <n v="53573.590000000004"/>
    <x v="0"/>
  </r>
  <r>
    <s v="PRO2627"/>
    <x v="763"/>
    <x v="666"/>
    <x v="0"/>
    <x v="4"/>
    <x v="1"/>
    <x v="9"/>
    <x v="11"/>
    <n v="340.9"/>
    <n v="391.04"/>
    <n v="28"/>
    <n v="50.140000000000043"/>
    <n v="10949.12"/>
    <n v="1403.9200000000012"/>
    <x v="1"/>
  </r>
  <r>
    <s v="PRO2628"/>
    <x v="764"/>
    <x v="667"/>
    <x v="5"/>
    <x v="9"/>
    <x v="1"/>
    <x v="5"/>
    <x v="78"/>
    <n v="1382.16"/>
    <n v="2397.52"/>
    <n v="259"/>
    <n v="1015.3599999999999"/>
    <n v="620957.68000000005"/>
    <n v="262978.24"/>
    <x v="1"/>
  </r>
  <r>
    <s v="PRO2630"/>
    <x v="765"/>
    <x v="668"/>
    <x v="9"/>
    <x v="9"/>
    <x v="4"/>
    <x v="5"/>
    <x v="33"/>
    <n v="1749.55"/>
    <n v="2409.6799999999998"/>
    <n v="174"/>
    <n v="660.12999999999988"/>
    <n v="419284.31999999995"/>
    <n v="114862.61999999998"/>
    <x v="0"/>
  </r>
  <r>
    <s v="PRO2631"/>
    <x v="766"/>
    <x v="10"/>
    <x v="3"/>
    <x v="8"/>
    <x v="2"/>
    <x v="3"/>
    <x v="61"/>
    <n v="1458.6"/>
    <n v="2761.19"/>
    <n v="242"/>
    <n v="1302.5900000000001"/>
    <n v="668207.98"/>
    <n v="315226.78000000003"/>
    <x v="2"/>
  </r>
  <r>
    <s v="PRO2636"/>
    <x v="767"/>
    <x v="365"/>
    <x v="1"/>
    <x v="2"/>
    <x v="2"/>
    <x v="9"/>
    <x v="88"/>
    <n v="466.56"/>
    <n v="590.80999999999995"/>
    <n v="77"/>
    <n v="124.24999999999994"/>
    <n v="45492.369999999995"/>
    <n v="9567.2499999999964"/>
    <x v="2"/>
  </r>
  <r>
    <s v="PRO2638"/>
    <x v="768"/>
    <x v="117"/>
    <x v="7"/>
    <x v="0"/>
    <x v="0"/>
    <x v="4"/>
    <x v="80"/>
    <n v="172.7"/>
    <n v="288.92"/>
    <n v="79"/>
    <n v="116.22000000000003"/>
    <n v="22824.68"/>
    <n v="9181.3800000000028"/>
    <x v="0"/>
  </r>
  <r>
    <s v="PRO2639"/>
    <x v="769"/>
    <x v="669"/>
    <x v="3"/>
    <x v="7"/>
    <x v="4"/>
    <x v="7"/>
    <x v="9"/>
    <n v="1686.81"/>
    <n v="2922.05"/>
    <n v="288"/>
    <n v="1235.2400000000002"/>
    <n v="841550.4"/>
    <n v="355749.12000000005"/>
    <x v="0"/>
  </r>
  <r>
    <s v="PRO2641"/>
    <x v="770"/>
    <x v="158"/>
    <x v="9"/>
    <x v="0"/>
    <x v="1"/>
    <x v="8"/>
    <x v="11"/>
    <n v="1723.03"/>
    <n v="2722.39"/>
    <n v="472"/>
    <n v="999.3599999999999"/>
    <n v="1284968.0799999998"/>
    <n v="471697.91999999993"/>
    <x v="1"/>
  </r>
  <r>
    <s v="PRO2643"/>
    <x v="771"/>
    <x v="670"/>
    <x v="4"/>
    <x v="1"/>
    <x v="0"/>
    <x v="3"/>
    <x v="81"/>
    <n v="1948.55"/>
    <n v="3282.28"/>
    <n v="303"/>
    <n v="1333.7300000000002"/>
    <n v="994530.84000000008"/>
    <n v="404120.19000000006"/>
    <x v="1"/>
  </r>
  <r>
    <s v="PRO2646"/>
    <x v="772"/>
    <x v="671"/>
    <x v="0"/>
    <x v="3"/>
    <x v="1"/>
    <x v="0"/>
    <x v="8"/>
    <n v="1722.62"/>
    <n v="3252.6"/>
    <n v="158"/>
    <n v="1529.98"/>
    <n v="513910.8"/>
    <n v="241736.84"/>
    <x v="3"/>
  </r>
  <r>
    <s v="PRO2647"/>
    <x v="773"/>
    <x v="10"/>
    <x v="9"/>
    <x v="4"/>
    <x v="3"/>
    <x v="1"/>
    <x v="17"/>
    <n v="937.5"/>
    <n v="1032.95"/>
    <n v="154"/>
    <n v="95.450000000000045"/>
    <n v="159074.30000000002"/>
    <n v="14699.300000000007"/>
    <x v="0"/>
  </r>
  <r>
    <s v="PRO2648"/>
    <x v="774"/>
    <x v="269"/>
    <x v="6"/>
    <x v="8"/>
    <x v="0"/>
    <x v="8"/>
    <x v="83"/>
    <n v="953.59"/>
    <n v="1320.74"/>
    <n v="337"/>
    <n v="367.15"/>
    <n v="445089.38"/>
    <n v="123729.54999999999"/>
    <x v="0"/>
  </r>
  <r>
    <s v="PRO2649"/>
    <x v="775"/>
    <x v="197"/>
    <x v="9"/>
    <x v="5"/>
    <x v="3"/>
    <x v="8"/>
    <x v="25"/>
    <n v="1741.64"/>
    <n v="2749.52"/>
    <n v="29"/>
    <n v="1007.8799999999999"/>
    <n v="79736.08"/>
    <n v="29228.519999999997"/>
    <x v="0"/>
  </r>
  <r>
    <s v="PRO2656"/>
    <x v="776"/>
    <x v="672"/>
    <x v="2"/>
    <x v="3"/>
    <x v="2"/>
    <x v="6"/>
    <x v="65"/>
    <n v="596.1"/>
    <n v="741.17"/>
    <n v="320"/>
    <n v="145.06999999999994"/>
    <n v="237174.39999999999"/>
    <n v="46422.39999999998"/>
    <x v="2"/>
  </r>
  <r>
    <s v="PRO2659"/>
    <x v="777"/>
    <x v="673"/>
    <x v="0"/>
    <x v="6"/>
    <x v="4"/>
    <x v="7"/>
    <x v="26"/>
    <n v="1013.63"/>
    <n v="1752.48"/>
    <n v="473"/>
    <n v="738.85"/>
    <n v="828923.04"/>
    <n v="349476.05"/>
    <x v="1"/>
  </r>
  <r>
    <s v="PRO2661"/>
    <x v="778"/>
    <x v="674"/>
    <x v="5"/>
    <x v="4"/>
    <x v="1"/>
    <x v="4"/>
    <x v="1"/>
    <n v="439.08"/>
    <n v="791.44"/>
    <n v="432"/>
    <n v="352.36000000000007"/>
    <n v="341902.08000000002"/>
    <n v="152219.52000000002"/>
    <x v="1"/>
  </r>
  <r>
    <s v="PRO2662"/>
    <x v="779"/>
    <x v="675"/>
    <x v="5"/>
    <x v="4"/>
    <x v="0"/>
    <x v="8"/>
    <x v="63"/>
    <n v="827.81"/>
    <n v="1569.26"/>
    <n v="244"/>
    <n v="741.45"/>
    <n v="382899.44"/>
    <n v="180913.80000000002"/>
    <x v="1"/>
  </r>
  <r>
    <s v="PRO2663"/>
    <x v="780"/>
    <x v="473"/>
    <x v="3"/>
    <x v="8"/>
    <x v="0"/>
    <x v="3"/>
    <x v="84"/>
    <n v="607.54999999999995"/>
    <n v="781.27"/>
    <n v="87"/>
    <n v="173.72000000000003"/>
    <n v="67970.490000000005"/>
    <n v="15113.640000000003"/>
    <x v="1"/>
  </r>
  <r>
    <s v="PRO2664"/>
    <x v="781"/>
    <x v="676"/>
    <x v="2"/>
    <x v="1"/>
    <x v="4"/>
    <x v="5"/>
    <x v="68"/>
    <n v="244.23"/>
    <n v="298.37"/>
    <n v="261"/>
    <n v="54.140000000000015"/>
    <n v="77874.570000000007"/>
    <n v="14130.540000000005"/>
    <x v="1"/>
  </r>
  <r>
    <s v="PRO2670"/>
    <x v="782"/>
    <x v="677"/>
    <x v="8"/>
    <x v="2"/>
    <x v="3"/>
    <x v="1"/>
    <x v="87"/>
    <n v="1094.68"/>
    <n v="1378.21"/>
    <n v="337"/>
    <n v="283.52999999999997"/>
    <n v="464456.77"/>
    <n v="95549.609999999986"/>
    <x v="2"/>
  </r>
  <r>
    <s v="PRO2672"/>
    <x v="783"/>
    <x v="678"/>
    <x v="4"/>
    <x v="2"/>
    <x v="4"/>
    <x v="5"/>
    <x v="56"/>
    <n v="703.96"/>
    <n v="881.76"/>
    <n v="5"/>
    <n v="177.79999999999995"/>
    <n v="4408.8"/>
    <n v="888.99999999999977"/>
    <x v="0"/>
  </r>
  <r>
    <s v="PRO2674"/>
    <x v="784"/>
    <x v="679"/>
    <x v="2"/>
    <x v="3"/>
    <x v="1"/>
    <x v="2"/>
    <x v="15"/>
    <n v="1132"/>
    <n v="2135.39"/>
    <n v="399"/>
    <n v="1003.3899999999999"/>
    <n v="852020.61"/>
    <n v="400352.60999999993"/>
    <x v="0"/>
  </r>
  <r>
    <s v="PRO2675"/>
    <x v="785"/>
    <x v="680"/>
    <x v="7"/>
    <x v="1"/>
    <x v="1"/>
    <x v="2"/>
    <x v="85"/>
    <n v="249.52"/>
    <n v="482.01"/>
    <n v="254"/>
    <n v="232.48999999999998"/>
    <n v="122430.54"/>
    <n v="59052.459999999992"/>
    <x v="1"/>
  </r>
  <r>
    <s v="PRO2677"/>
    <x v="786"/>
    <x v="262"/>
    <x v="6"/>
    <x v="9"/>
    <x v="3"/>
    <x v="1"/>
    <x v="98"/>
    <n v="1959.49"/>
    <n v="2794.18"/>
    <n v="153"/>
    <n v="834.68999999999983"/>
    <n v="427509.54"/>
    <n v="127707.56999999998"/>
    <x v="2"/>
  </r>
  <r>
    <s v="PRO2678"/>
    <x v="787"/>
    <x v="180"/>
    <x v="4"/>
    <x v="1"/>
    <x v="2"/>
    <x v="0"/>
    <x v="10"/>
    <n v="1220.6600000000001"/>
    <n v="2363.77"/>
    <n v="326"/>
    <n v="1143.1099999999999"/>
    <n v="770589.02"/>
    <n v="372653.86"/>
    <x v="1"/>
  </r>
  <r>
    <s v="PRO2680"/>
    <x v="788"/>
    <x v="681"/>
    <x v="0"/>
    <x v="1"/>
    <x v="2"/>
    <x v="7"/>
    <x v="82"/>
    <n v="1104.8699999999999"/>
    <n v="1867.19"/>
    <n v="368"/>
    <n v="762.32000000000016"/>
    <n v="687125.92"/>
    <n v="280533.76000000007"/>
    <x v="0"/>
  </r>
  <r>
    <s v="PRO2681"/>
    <x v="789"/>
    <x v="682"/>
    <x v="3"/>
    <x v="5"/>
    <x v="3"/>
    <x v="4"/>
    <x v="77"/>
    <n v="328.07"/>
    <n v="421.49"/>
    <n v="411"/>
    <n v="93.420000000000016"/>
    <n v="173232.39"/>
    <n v="38395.62000000001"/>
    <x v="2"/>
  </r>
  <r>
    <s v="PRO2682"/>
    <x v="790"/>
    <x v="553"/>
    <x v="6"/>
    <x v="6"/>
    <x v="2"/>
    <x v="8"/>
    <x v="71"/>
    <n v="505.76"/>
    <n v="581.39"/>
    <n v="59"/>
    <n v="75.63"/>
    <n v="34302.01"/>
    <n v="4462.17"/>
    <x v="2"/>
  </r>
  <r>
    <s v="PRO2689"/>
    <x v="791"/>
    <x v="683"/>
    <x v="6"/>
    <x v="5"/>
    <x v="0"/>
    <x v="6"/>
    <x v="16"/>
    <n v="1941.1"/>
    <n v="3539.89"/>
    <n v="437"/>
    <n v="1598.79"/>
    <n v="1546931.93"/>
    <n v="698671.23"/>
    <x v="0"/>
  </r>
  <r>
    <s v="PRO2693"/>
    <x v="662"/>
    <x v="286"/>
    <x v="6"/>
    <x v="6"/>
    <x v="1"/>
    <x v="2"/>
    <x v="75"/>
    <n v="999.7"/>
    <n v="1453.72"/>
    <n v="55"/>
    <n v="454.02"/>
    <n v="79954.600000000006"/>
    <n v="24971.1"/>
    <x v="2"/>
  </r>
  <r>
    <s v="PRO2694"/>
    <x v="792"/>
    <x v="684"/>
    <x v="2"/>
    <x v="5"/>
    <x v="4"/>
    <x v="8"/>
    <x v="8"/>
    <n v="1706.18"/>
    <n v="3350.47"/>
    <n v="110"/>
    <n v="1644.2899999999997"/>
    <n v="368551.69999999995"/>
    <n v="180871.89999999997"/>
    <x v="0"/>
  </r>
  <r>
    <s v="PRO2695"/>
    <x v="793"/>
    <x v="65"/>
    <x v="4"/>
    <x v="5"/>
    <x v="2"/>
    <x v="4"/>
    <x v="66"/>
    <n v="723.59"/>
    <n v="1072.5999999999999"/>
    <n v="322"/>
    <n v="349.00999999999988"/>
    <n v="345377.19999999995"/>
    <n v="112381.21999999996"/>
    <x v="0"/>
  </r>
  <r>
    <s v="PRO2696"/>
    <x v="794"/>
    <x v="685"/>
    <x v="4"/>
    <x v="5"/>
    <x v="4"/>
    <x v="1"/>
    <x v="75"/>
    <n v="936.97"/>
    <n v="1607.48"/>
    <n v="276"/>
    <n v="670.51"/>
    <n v="443664.48"/>
    <n v="185060.76"/>
    <x v="0"/>
  </r>
  <r>
    <s v="PRO2698"/>
    <x v="795"/>
    <x v="686"/>
    <x v="0"/>
    <x v="0"/>
    <x v="1"/>
    <x v="3"/>
    <x v="56"/>
    <n v="441.48"/>
    <n v="737.79"/>
    <n v="96"/>
    <n v="296.30999999999995"/>
    <n v="70827.839999999997"/>
    <n v="28445.759999999995"/>
    <x v="0"/>
  </r>
  <r>
    <s v="PRO2700"/>
    <x v="796"/>
    <x v="687"/>
    <x v="6"/>
    <x v="2"/>
    <x v="1"/>
    <x v="2"/>
    <x v="30"/>
    <n v="1935.85"/>
    <n v="3593.09"/>
    <n v="287"/>
    <n v="1657.2400000000002"/>
    <n v="1031216.8300000001"/>
    <n v="475627.88000000006"/>
    <x v="0"/>
  </r>
  <r>
    <s v="PRO2702"/>
    <x v="797"/>
    <x v="688"/>
    <x v="7"/>
    <x v="9"/>
    <x v="4"/>
    <x v="0"/>
    <x v="53"/>
    <n v="715.68"/>
    <n v="1382.68"/>
    <n v="197"/>
    <n v="667.00000000000011"/>
    <n v="272387.96000000002"/>
    <n v="131399.00000000003"/>
    <x v="2"/>
  </r>
  <r>
    <s v="PRO2705"/>
    <x v="798"/>
    <x v="689"/>
    <x v="6"/>
    <x v="7"/>
    <x v="0"/>
    <x v="7"/>
    <x v="32"/>
    <n v="448.4"/>
    <n v="561.74"/>
    <n v="119"/>
    <n v="113.34000000000003"/>
    <n v="66847.06"/>
    <n v="13487.460000000005"/>
    <x v="1"/>
  </r>
  <r>
    <s v="PRO2706"/>
    <x v="799"/>
    <x v="690"/>
    <x v="2"/>
    <x v="5"/>
    <x v="3"/>
    <x v="3"/>
    <x v="31"/>
    <n v="1758.49"/>
    <n v="3108.64"/>
    <n v="5"/>
    <n v="1350.1499999999999"/>
    <n v="15543.199999999999"/>
    <n v="6750.7499999999991"/>
    <x v="0"/>
  </r>
  <r>
    <s v="PRO2707"/>
    <x v="800"/>
    <x v="691"/>
    <x v="6"/>
    <x v="5"/>
    <x v="4"/>
    <x v="9"/>
    <x v="70"/>
    <n v="1451.07"/>
    <n v="2325.5700000000002"/>
    <n v="302"/>
    <n v="874.50000000000023"/>
    <n v="702322.14"/>
    <n v="264099.00000000006"/>
    <x v="2"/>
  </r>
  <r>
    <s v="PRO2708"/>
    <x v="801"/>
    <x v="692"/>
    <x v="1"/>
    <x v="1"/>
    <x v="3"/>
    <x v="5"/>
    <x v="60"/>
    <n v="477.23"/>
    <n v="654.25"/>
    <n v="315"/>
    <n v="177.01999999999998"/>
    <n v="206088.75"/>
    <n v="55761.299999999996"/>
    <x v="1"/>
  </r>
  <r>
    <s v="PRO2709"/>
    <x v="802"/>
    <x v="693"/>
    <x v="2"/>
    <x v="6"/>
    <x v="2"/>
    <x v="9"/>
    <x v="40"/>
    <n v="813.96"/>
    <n v="1550.36"/>
    <n v="460"/>
    <n v="736.39999999999986"/>
    <n v="713165.6"/>
    <n v="338743.99999999994"/>
    <x v="0"/>
  </r>
  <r>
    <s v="PRO2710"/>
    <x v="803"/>
    <x v="694"/>
    <x v="2"/>
    <x v="7"/>
    <x v="0"/>
    <x v="9"/>
    <x v="83"/>
    <n v="1623.7"/>
    <n v="2660.3"/>
    <n v="381"/>
    <n v="1036.6000000000001"/>
    <n v="1013574.3"/>
    <n v="394944.60000000003"/>
    <x v="1"/>
  </r>
  <r>
    <s v="PRO2711"/>
    <x v="804"/>
    <x v="695"/>
    <x v="5"/>
    <x v="2"/>
    <x v="1"/>
    <x v="1"/>
    <x v="54"/>
    <n v="1256.4100000000001"/>
    <n v="1920.25"/>
    <n v="319"/>
    <n v="663.83999999999992"/>
    <n v="612559.75"/>
    <n v="211764.95999999996"/>
    <x v="2"/>
  </r>
  <r>
    <s v="PRO2713"/>
    <x v="805"/>
    <x v="10"/>
    <x v="4"/>
    <x v="2"/>
    <x v="1"/>
    <x v="6"/>
    <x v="63"/>
    <n v="732.29"/>
    <n v="1217.58"/>
    <n v="217"/>
    <n v="485.28999999999996"/>
    <n v="264214.86"/>
    <n v="105307.93"/>
    <x v="2"/>
  </r>
  <r>
    <s v="PRO2714"/>
    <x v="806"/>
    <x v="596"/>
    <x v="4"/>
    <x v="2"/>
    <x v="4"/>
    <x v="7"/>
    <x v="74"/>
    <n v="1504.71"/>
    <n v="2496.4899999999998"/>
    <n v="478"/>
    <n v="991.77999999999975"/>
    <n v="1193322.22"/>
    <n v="474070.83999999985"/>
    <x v="1"/>
  </r>
  <r>
    <s v="PRO2719"/>
    <x v="807"/>
    <x v="696"/>
    <x v="2"/>
    <x v="3"/>
    <x v="4"/>
    <x v="6"/>
    <x v="39"/>
    <n v="451.23"/>
    <n v="686.51"/>
    <n v="445"/>
    <n v="235.27999999999997"/>
    <n v="305496.95"/>
    <n v="104699.59999999999"/>
    <x v="1"/>
  </r>
  <r>
    <s v="PRO2721"/>
    <x v="808"/>
    <x v="697"/>
    <x v="1"/>
    <x v="9"/>
    <x v="1"/>
    <x v="4"/>
    <x v="43"/>
    <n v="1453.72"/>
    <n v="1820.56"/>
    <n v="433"/>
    <n v="366.83999999999992"/>
    <n v="788302.48"/>
    <n v="158841.71999999997"/>
    <x v="2"/>
  </r>
  <r>
    <s v="PRO2722"/>
    <x v="809"/>
    <x v="320"/>
    <x v="6"/>
    <x v="4"/>
    <x v="0"/>
    <x v="6"/>
    <x v="44"/>
    <n v="803.92"/>
    <n v="1223.08"/>
    <n v="142"/>
    <n v="419.15999999999997"/>
    <n v="173677.36"/>
    <n v="59520.719999999994"/>
    <x v="0"/>
  </r>
  <r>
    <s v="PRO2723"/>
    <x v="810"/>
    <x v="698"/>
    <x v="0"/>
    <x v="7"/>
    <x v="4"/>
    <x v="6"/>
    <x v="35"/>
    <n v="1948.86"/>
    <n v="3232.56"/>
    <n v="393"/>
    <n v="1283.7"/>
    <n v="1270396.08"/>
    <n v="504494.10000000003"/>
    <x v="1"/>
  </r>
  <r>
    <s v="PRO2728"/>
    <x v="811"/>
    <x v="252"/>
    <x v="7"/>
    <x v="9"/>
    <x v="1"/>
    <x v="4"/>
    <x v="85"/>
    <n v="1203.3900000000001"/>
    <n v="2107.06"/>
    <n v="105"/>
    <n v="903.66999999999985"/>
    <n v="221241.3"/>
    <n v="94885.349999999977"/>
    <x v="2"/>
  </r>
  <r>
    <s v="PRO2731"/>
    <x v="812"/>
    <x v="699"/>
    <x v="4"/>
    <x v="2"/>
    <x v="2"/>
    <x v="0"/>
    <x v="53"/>
    <n v="430.76"/>
    <n v="731.24"/>
    <n v="112"/>
    <n v="300.48"/>
    <n v="81898.880000000005"/>
    <n v="33653.760000000002"/>
    <x v="1"/>
  </r>
  <r>
    <s v="PRO2732"/>
    <x v="813"/>
    <x v="424"/>
    <x v="7"/>
    <x v="7"/>
    <x v="2"/>
    <x v="1"/>
    <x v="46"/>
    <n v="1192.42"/>
    <n v="2116.4499999999998"/>
    <n v="325"/>
    <n v="924.02999999999975"/>
    <n v="687846.24999999988"/>
    <n v="300309.74999999994"/>
    <x v="2"/>
  </r>
  <r>
    <s v="PRO2733"/>
    <x v="814"/>
    <x v="700"/>
    <x v="9"/>
    <x v="1"/>
    <x v="2"/>
    <x v="4"/>
    <x v="90"/>
    <n v="658.31"/>
    <n v="943.78"/>
    <n v="191"/>
    <n v="285.47000000000003"/>
    <n v="180261.97999999998"/>
    <n v="54524.770000000004"/>
    <x v="2"/>
  </r>
  <r>
    <s v="PRO2735"/>
    <x v="815"/>
    <x v="701"/>
    <x v="1"/>
    <x v="7"/>
    <x v="4"/>
    <x v="8"/>
    <x v="28"/>
    <n v="1164.58"/>
    <n v="1621.73"/>
    <n v="244"/>
    <n v="457.15000000000009"/>
    <n v="395702.12"/>
    <n v="111544.60000000002"/>
    <x v="0"/>
  </r>
  <r>
    <s v="PRO2738"/>
    <x v="816"/>
    <x v="702"/>
    <x v="7"/>
    <x v="5"/>
    <x v="0"/>
    <x v="6"/>
    <x v="95"/>
    <n v="769.33"/>
    <n v="880.42"/>
    <n v="25"/>
    <n v="111.08999999999992"/>
    <n v="22010.5"/>
    <n v="2777.2499999999982"/>
    <x v="0"/>
  </r>
  <r>
    <s v="PRO2739"/>
    <x v="817"/>
    <x v="359"/>
    <x v="4"/>
    <x v="4"/>
    <x v="0"/>
    <x v="7"/>
    <x v="71"/>
    <n v="1845.89"/>
    <n v="2930.7"/>
    <n v="443"/>
    <n v="1084.8099999999997"/>
    <n v="1298300.0999999999"/>
    <n v="480570.8299999999"/>
    <x v="2"/>
  </r>
  <r>
    <s v="PRO2740"/>
    <x v="818"/>
    <x v="703"/>
    <x v="5"/>
    <x v="8"/>
    <x v="1"/>
    <x v="3"/>
    <x v="30"/>
    <n v="241.23"/>
    <n v="341.06"/>
    <n v="494"/>
    <n v="99.830000000000013"/>
    <n v="168483.64"/>
    <n v="49316.020000000004"/>
    <x v="1"/>
  </r>
  <r>
    <s v="PRO2743"/>
    <x v="819"/>
    <x v="704"/>
    <x v="7"/>
    <x v="5"/>
    <x v="1"/>
    <x v="6"/>
    <x v="37"/>
    <n v="690.1"/>
    <n v="883.07"/>
    <n v="224"/>
    <n v="192.97000000000003"/>
    <n v="197807.68000000002"/>
    <n v="43225.280000000006"/>
    <x v="2"/>
  </r>
  <r>
    <s v="PRO2744"/>
    <x v="820"/>
    <x v="705"/>
    <x v="8"/>
    <x v="3"/>
    <x v="4"/>
    <x v="6"/>
    <x v="14"/>
    <n v="386.81"/>
    <n v="740.58"/>
    <n v="24"/>
    <n v="353.77000000000004"/>
    <n v="17773.920000000002"/>
    <n v="8490.4800000000014"/>
    <x v="0"/>
  </r>
  <r>
    <s v="PRO2746"/>
    <x v="821"/>
    <x v="706"/>
    <x v="6"/>
    <x v="6"/>
    <x v="3"/>
    <x v="2"/>
    <x v="73"/>
    <n v="1989.87"/>
    <n v="2336.9299999999998"/>
    <n v="247"/>
    <n v="347.05999999999995"/>
    <n v="577221.71"/>
    <n v="85723.819999999992"/>
    <x v="0"/>
  </r>
  <r>
    <s v="PRO2747"/>
    <x v="822"/>
    <x v="707"/>
    <x v="0"/>
    <x v="6"/>
    <x v="2"/>
    <x v="7"/>
    <x v="35"/>
    <n v="1373.18"/>
    <n v="1769.11"/>
    <n v="203"/>
    <n v="395.92999999999984"/>
    <n v="359129.32999999996"/>
    <n v="80373.789999999964"/>
    <x v="0"/>
  </r>
  <r>
    <s v="PRO2749"/>
    <x v="823"/>
    <x v="173"/>
    <x v="3"/>
    <x v="0"/>
    <x v="4"/>
    <x v="7"/>
    <x v="36"/>
    <n v="1242.9000000000001"/>
    <n v="2127.61"/>
    <n v="330"/>
    <n v="884.71"/>
    <n v="702111.3"/>
    <n v="291954.3"/>
    <x v="1"/>
  </r>
  <r>
    <s v="PRO2750"/>
    <x v="824"/>
    <x v="691"/>
    <x v="5"/>
    <x v="8"/>
    <x v="0"/>
    <x v="0"/>
    <x v="16"/>
    <n v="377.68"/>
    <n v="612.02"/>
    <n v="113"/>
    <n v="234.33999999999997"/>
    <n v="69158.259999999995"/>
    <n v="26480.42"/>
    <x v="0"/>
  </r>
  <r>
    <s v="PRO2751"/>
    <x v="825"/>
    <x v="432"/>
    <x v="2"/>
    <x v="5"/>
    <x v="1"/>
    <x v="5"/>
    <x v="38"/>
    <n v="83.66"/>
    <n v="121.01"/>
    <n v="391"/>
    <n v="37.350000000000009"/>
    <n v="47314.91"/>
    <n v="14603.850000000004"/>
    <x v="3"/>
  </r>
  <r>
    <s v="PRO2752"/>
    <x v="826"/>
    <x v="444"/>
    <x v="5"/>
    <x v="6"/>
    <x v="1"/>
    <x v="7"/>
    <x v="56"/>
    <n v="1428.79"/>
    <n v="2062.35"/>
    <n v="402"/>
    <n v="633.55999999999995"/>
    <n v="829064.7"/>
    <n v="254691.11999999997"/>
    <x v="1"/>
  </r>
  <r>
    <s v="PRO2753"/>
    <x v="827"/>
    <x v="601"/>
    <x v="5"/>
    <x v="9"/>
    <x v="3"/>
    <x v="7"/>
    <x v="15"/>
    <n v="1978.87"/>
    <n v="2546.5100000000002"/>
    <n v="103"/>
    <n v="567.64000000000033"/>
    <n v="262290.53000000003"/>
    <n v="58466.920000000035"/>
    <x v="1"/>
  </r>
  <r>
    <s v="PRO2755"/>
    <x v="828"/>
    <x v="690"/>
    <x v="7"/>
    <x v="9"/>
    <x v="3"/>
    <x v="1"/>
    <x v="77"/>
    <n v="665.59"/>
    <n v="906.47"/>
    <n v="439"/>
    <n v="240.88"/>
    <n v="397940.33"/>
    <n v="105746.31999999999"/>
    <x v="1"/>
  </r>
  <r>
    <s v="PRO2756"/>
    <x v="829"/>
    <x v="708"/>
    <x v="7"/>
    <x v="4"/>
    <x v="0"/>
    <x v="0"/>
    <x v="69"/>
    <n v="1686.85"/>
    <n v="2898.19"/>
    <n v="164"/>
    <n v="1211.3400000000001"/>
    <n v="475303.16000000003"/>
    <n v="198659.76"/>
    <x v="1"/>
  </r>
  <r>
    <s v="PRO2757"/>
    <x v="830"/>
    <x v="207"/>
    <x v="2"/>
    <x v="1"/>
    <x v="0"/>
    <x v="6"/>
    <x v="43"/>
    <n v="835.18"/>
    <n v="990.25"/>
    <n v="185"/>
    <n v="155.07000000000005"/>
    <n v="183196.25"/>
    <n v="28687.950000000008"/>
    <x v="0"/>
  </r>
  <r>
    <s v="PRO2764"/>
    <x v="831"/>
    <x v="709"/>
    <x v="9"/>
    <x v="5"/>
    <x v="2"/>
    <x v="7"/>
    <x v="79"/>
    <n v="1602.22"/>
    <n v="2918.42"/>
    <n v="242"/>
    <n v="1316.2"/>
    <n v="706257.64"/>
    <n v="318520.40000000002"/>
    <x v="0"/>
  </r>
  <r>
    <s v="PRO2765"/>
    <x v="832"/>
    <x v="710"/>
    <x v="8"/>
    <x v="6"/>
    <x v="0"/>
    <x v="4"/>
    <x v="88"/>
    <n v="190.96"/>
    <n v="366.02"/>
    <n v="338"/>
    <n v="175.05999999999997"/>
    <n v="123714.76"/>
    <n v="59170.279999999992"/>
    <x v="2"/>
  </r>
  <r>
    <s v="PRO2766"/>
    <x v="833"/>
    <x v="711"/>
    <x v="4"/>
    <x v="3"/>
    <x v="2"/>
    <x v="3"/>
    <x v="1"/>
    <n v="1056.43"/>
    <n v="1541.12"/>
    <n v="123"/>
    <n v="484.68999999999983"/>
    <n v="189557.75999999998"/>
    <n v="59616.869999999981"/>
    <x v="1"/>
  </r>
  <r>
    <s v="PRO2768"/>
    <x v="834"/>
    <x v="712"/>
    <x v="4"/>
    <x v="3"/>
    <x v="0"/>
    <x v="6"/>
    <x v="61"/>
    <n v="1169.6300000000001"/>
    <n v="1564.92"/>
    <n v="105"/>
    <n v="395.28999999999996"/>
    <n v="164316.6"/>
    <n v="41505.449999999997"/>
    <x v="0"/>
  </r>
  <r>
    <s v="PRO2772"/>
    <x v="835"/>
    <x v="713"/>
    <x v="0"/>
    <x v="1"/>
    <x v="2"/>
    <x v="6"/>
    <x v="44"/>
    <n v="499.52"/>
    <n v="717.15"/>
    <n v="456"/>
    <n v="217.63"/>
    <n v="327020.39999999997"/>
    <n v="99239.28"/>
    <x v="1"/>
  </r>
  <r>
    <s v="PRO2775"/>
    <x v="836"/>
    <x v="714"/>
    <x v="4"/>
    <x v="3"/>
    <x v="0"/>
    <x v="3"/>
    <x v="93"/>
    <n v="572.19000000000005"/>
    <n v="689.08"/>
    <n v="213"/>
    <n v="116.88999999999999"/>
    <n v="146774.04"/>
    <n v="24897.569999999996"/>
    <x v="2"/>
  </r>
  <r>
    <s v="PRO2778"/>
    <x v="837"/>
    <x v="715"/>
    <x v="5"/>
    <x v="0"/>
    <x v="2"/>
    <x v="9"/>
    <x v="91"/>
    <n v="1892.94"/>
    <n v="3542.77"/>
    <n v="69"/>
    <n v="1649.83"/>
    <n v="244451.13"/>
    <n v="113838.26999999999"/>
    <x v="2"/>
  </r>
  <r>
    <s v="PRO2780"/>
    <x v="838"/>
    <x v="716"/>
    <x v="0"/>
    <x v="6"/>
    <x v="4"/>
    <x v="1"/>
    <x v="90"/>
    <n v="1365.41"/>
    <n v="2524.48"/>
    <n v="364"/>
    <n v="1159.07"/>
    <n v="918910.72"/>
    <n v="421901.48"/>
    <x v="0"/>
  </r>
  <r>
    <s v="PRO2782"/>
    <x v="839"/>
    <x v="717"/>
    <x v="4"/>
    <x v="7"/>
    <x v="3"/>
    <x v="8"/>
    <x v="95"/>
    <n v="348.67"/>
    <n v="669.75"/>
    <n v="488"/>
    <n v="321.08"/>
    <n v="326838"/>
    <n v="156687.03999999998"/>
    <x v="0"/>
  </r>
  <r>
    <s v="PRO2784"/>
    <x v="840"/>
    <x v="696"/>
    <x v="2"/>
    <x v="5"/>
    <x v="3"/>
    <x v="5"/>
    <x v="15"/>
    <n v="161.56"/>
    <n v="318.29000000000002"/>
    <n v="211"/>
    <n v="156.73000000000002"/>
    <n v="67159.19"/>
    <n v="33070.030000000006"/>
    <x v="0"/>
  </r>
  <r>
    <s v="PRO2785"/>
    <x v="841"/>
    <x v="718"/>
    <x v="1"/>
    <x v="1"/>
    <x v="1"/>
    <x v="8"/>
    <x v="63"/>
    <n v="1754.77"/>
    <n v="3480.41"/>
    <n v="460"/>
    <n v="1725.6399999999999"/>
    <n v="1600988.5999999999"/>
    <n v="793794.39999999991"/>
    <x v="0"/>
  </r>
  <r>
    <s v="PRO2786"/>
    <x v="842"/>
    <x v="240"/>
    <x v="8"/>
    <x v="3"/>
    <x v="4"/>
    <x v="5"/>
    <x v="65"/>
    <n v="431.04"/>
    <n v="648.99"/>
    <n v="373"/>
    <n v="217.95"/>
    <n v="242073.27"/>
    <n v="81295.349999999991"/>
    <x v="1"/>
  </r>
  <r>
    <s v="PRO2787"/>
    <x v="843"/>
    <x v="190"/>
    <x v="7"/>
    <x v="2"/>
    <x v="1"/>
    <x v="6"/>
    <x v="20"/>
    <n v="107.55"/>
    <n v="121.56"/>
    <n v="31"/>
    <n v="14.010000000000005"/>
    <n v="3768.36"/>
    <n v="434.31000000000017"/>
    <x v="2"/>
  </r>
  <r>
    <s v="PRO2792"/>
    <x v="844"/>
    <x v="323"/>
    <x v="4"/>
    <x v="6"/>
    <x v="4"/>
    <x v="5"/>
    <x v="4"/>
    <n v="1879.04"/>
    <n v="3363.63"/>
    <n v="407"/>
    <n v="1484.5900000000001"/>
    <n v="1368997.4100000001"/>
    <n v="604228.13"/>
    <x v="0"/>
  </r>
  <r>
    <s v="PRO2795"/>
    <x v="845"/>
    <x v="719"/>
    <x v="5"/>
    <x v="0"/>
    <x v="4"/>
    <x v="1"/>
    <x v="95"/>
    <n v="1926.07"/>
    <n v="3584.64"/>
    <n v="443"/>
    <n v="1658.57"/>
    <n v="1587995.52"/>
    <n v="734746.51"/>
    <x v="3"/>
  </r>
  <r>
    <s v="PRO2799"/>
    <x v="846"/>
    <x v="720"/>
    <x v="8"/>
    <x v="7"/>
    <x v="2"/>
    <x v="4"/>
    <x v="40"/>
    <n v="795.41"/>
    <n v="1569.36"/>
    <n v="185"/>
    <n v="773.94999999999993"/>
    <n v="290331.59999999998"/>
    <n v="143180.75"/>
    <x v="2"/>
  </r>
  <r>
    <s v="PRO2800"/>
    <x v="847"/>
    <x v="721"/>
    <x v="4"/>
    <x v="2"/>
    <x v="3"/>
    <x v="7"/>
    <x v="77"/>
    <n v="687.07"/>
    <n v="813.18"/>
    <n v="292"/>
    <n v="126.1099999999999"/>
    <n v="237448.56"/>
    <n v="36824.119999999974"/>
    <x v="3"/>
  </r>
  <r>
    <s v="PRO2801"/>
    <x v="848"/>
    <x v="722"/>
    <x v="6"/>
    <x v="8"/>
    <x v="4"/>
    <x v="6"/>
    <x v="20"/>
    <n v="747.92"/>
    <n v="1049.96"/>
    <n v="238"/>
    <n v="302.04000000000008"/>
    <n v="249890.48"/>
    <n v="71885.520000000019"/>
    <x v="1"/>
  </r>
  <r>
    <s v="PRO2802"/>
    <x v="849"/>
    <x v="723"/>
    <x v="7"/>
    <x v="1"/>
    <x v="0"/>
    <x v="7"/>
    <x v="24"/>
    <n v="110.5"/>
    <n v="200.92"/>
    <n v="31"/>
    <n v="90.419999999999987"/>
    <n v="6228.5199999999995"/>
    <n v="2803.0199999999995"/>
    <x v="0"/>
  </r>
  <r>
    <s v="PRO2803"/>
    <x v="850"/>
    <x v="724"/>
    <x v="1"/>
    <x v="0"/>
    <x v="3"/>
    <x v="6"/>
    <x v="72"/>
    <n v="499.18"/>
    <n v="584.74"/>
    <n v="199"/>
    <n v="85.56"/>
    <n v="116363.26"/>
    <n v="17026.439999999999"/>
    <x v="1"/>
  </r>
  <r>
    <s v="PRO2804"/>
    <x v="851"/>
    <x v="140"/>
    <x v="5"/>
    <x v="5"/>
    <x v="2"/>
    <x v="6"/>
    <x v="39"/>
    <n v="1046.69"/>
    <n v="1832.37"/>
    <n v="479"/>
    <n v="785.67999999999984"/>
    <n v="877705.23"/>
    <n v="376340.71999999991"/>
    <x v="1"/>
  </r>
  <r>
    <s v="PRO2807"/>
    <x v="852"/>
    <x v="725"/>
    <x v="2"/>
    <x v="6"/>
    <x v="4"/>
    <x v="0"/>
    <x v="55"/>
    <n v="1697.79"/>
    <n v="2870.08"/>
    <n v="105"/>
    <n v="1172.29"/>
    <n v="301358.39999999997"/>
    <n v="123090.45"/>
    <x v="1"/>
  </r>
  <r>
    <s v="PRO2809"/>
    <x v="853"/>
    <x v="647"/>
    <x v="8"/>
    <x v="6"/>
    <x v="1"/>
    <x v="0"/>
    <x v="39"/>
    <n v="636.77"/>
    <n v="993.39"/>
    <n v="160"/>
    <n v="356.62"/>
    <n v="158942.39999999999"/>
    <n v="57059.199999999997"/>
    <x v="2"/>
  </r>
  <r>
    <s v="PRO2810"/>
    <x v="854"/>
    <x v="726"/>
    <x v="4"/>
    <x v="2"/>
    <x v="1"/>
    <x v="8"/>
    <x v="5"/>
    <n v="1751.26"/>
    <n v="2763.64"/>
    <n v="75"/>
    <n v="1012.3799999999999"/>
    <n v="207273"/>
    <n v="75928.499999999985"/>
    <x v="0"/>
  </r>
  <r>
    <s v="PRO2812"/>
    <x v="855"/>
    <x v="727"/>
    <x v="7"/>
    <x v="4"/>
    <x v="4"/>
    <x v="3"/>
    <x v="78"/>
    <n v="175.39"/>
    <n v="260.33999999999997"/>
    <n v="130"/>
    <n v="84.949999999999989"/>
    <n v="33844.199999999997"/>
    <n v="11043.499999999998"/>
    <x v="1"/>
  </r>
  <r>
    <s v="PRO2814"/>
    <x v="856"/>
    <x v="3"/>
    <x v="9"/>
    <x v="8"/>
    <x v="4"/>
    <x v="8"/>
    <x v="79"/>
    <n v="377.76"/>
    <n v="443.09"/>
    <n v="453"/>
    <n v="65.329999999999984"/>
    <n v="200719.77"/>
    <n v="29594.489999999994"/>
    <x v="0"/>
  </r>
  <r>
    <s v="PRO2817"/>
    <x v="857"/>
    <x v="728"/>
    <x v="5"/>
    <x v="7"/>
    <x v="2"/>
    <x v="4"/>
    <x v="75"/>
    <n v="302.37"/>
    <n v="600.73"/>
    <n v="52"/>
    <n v="298.36"/>
    <n v="31237.96"/>
    <n v="15514.720000000001"/>
    <x v="2"/>
  </r>
  <r>
    <s v="PRO2821"/>
    <x v="858"/>
    <x v="729"/>
    <x v="6"/>
    <x v="2"/>
    <x v="3"/>
    <x v="3"/>
    <x v="41"/>
    <n v="1828.01"/>
    <n v="2261.75"/>
    <n v="297"/>
    <n v="433.74"/>
    <n v="671739.75"/>
    <n v="128820.78"/>
    <x v="1"/>
  </r>
  <r>
    <s v="PRO2822"/>
    <x v="859"/>
    <x v="730"/>
    <x v="4"/>
    <x v="7"/>
    <x v="1"/>
    <x v="0"/>
    <x v="13"/>
    <n v="958.26"/>
    <n v="1824.25"/>
    <n v="42"/>
    <n v="865.99"/>
    <n v="76618.5"/>
    <n v="36371.58"/>
    <x v="1"/>
  </r>
  <r>
    <s v="PRO2823"/>
    <x v="860"/>
    <x v="731"/>
    <x v="8"/>
    <x v="0"/>
    <x v="1"/>
    <x v="4"/>
    <x v="42"/>
    <n v="1444.77"/>
    <n v="2544.96"/>
    <n v="495"/>
    <n v="1100.19"/>
    <n v="1259755.2"/>
    <n v="544594.05000000005"/>
    <x v="2"/>
  </r>
  <r>
    <s v="PRO2825"/>
    <x v="861"/>
    <x v="623"/>
    <x v="3"/>
    <x v="5"/>
    <x v="3"/>
    <x v="8"/>
    <x v="70"/>
    <n v="1451.85"/>
    <n v="2131.84"/>
    <n v="318"/>
    <n v="679.99000000000024"/>
    <n v="677925.12"/>
    <n v="216236.82000000007"/>
    <x v="1"/>
  </r>
  <r>
    <s v="PRO2826"/>
    <x v="862"/>
    <x v="732"/>
    <x v="7"/>
    <x v="5"/>
    <x v="1"/>
    <x v="8"/>
    <x v="92"/>
    <n v="1081.92"/>
    <n v="1760.33"/>
    <n v="428"/>
    <n v="678.40999999999985"/>
    <n v="753421.24"/>
    <n v="290359.47999999992"/>
    <x v="0"/>
  </r>
  <r>
    <s v="PRO2827"/>
    <x v="863"/>
    <x v="733"/>
    <x v="0"/>
    <x v="3"/>
    <x v="0"/>
    <x v="9"/>
    <x v="30"/>
    <n v="498.17"/>
    <n v="835.32"/>
    <n v="72"/>
    <n v="337.15000000000003"/>
    <n v="60143.040000000001"/>
    <n v="24274.800000000003"/>
    <x v="2"/>
  </r>
  <r>
    <s v="PRO2829"/>
    <x v="864"/>
    <x v="734"/>
    <x v="6"/>
    <x v="1"/>
    <x v="1"/>
    <x v="7"/>
    <x v="72"/>
    <n v="1327.15"/>
    <n v="2306.9899999999998"/>
    <n v="302"/>
    <n v="979.83999999999969"/>
    <n v="696710.98"/>
    <n v="295911.67999999993"/>
    <x v="0"/>
  </r>
  <r>
    <s v="PRO2830"/>
    <x v="865"/>
    <x v="735"/>
    <x v="1"/>
    <x v="4"/>
    <x v="2"/>
    <x v="6"/>
    <x v="95"/>
    <n v="1773.82"/>
    <n v="2282.61"/>
    <n v="94"/>
    <n v="508.79000000000019"/>
    <n v="214565.34000000003"/>
    <n v="47826.260000000017"/>
    <x v="1"/>
  </r>
  <r>
    <s v="PRO2831"/>
    <x v="866"/>
    <x v="736"/>
    <x v="9"/>
    <x v="4"/>
    <x v="1"/>
    <x v="9"/>
    <x v="29"/>
    <n v="1835.75"/>
    <n v="3611.79"/>
    <n v="246"/>
    <n v="1776.04"/>
    <n v="888500.34"/>
    <n v="436905.83999999997"/>
    <x v="2"/>
  </r>
  <r>
    <s v="PRO2832"/>
    <x v="867"/>
    <x v="737"/>
    <x v="4"/>
    <x v="9"/>
    <x v="0"/>
    <x v="0"/>
    <x v="6"/>
    <n v="938.06"/>
    <n v="1624.2"/>
    <n v="346"/>
    <n v="686.1400000000001"/>
    <n v="561973.20000000007"/>
    <n v="237404.44000000003"/>
    <x v="0"/>
  </r>
  <r>
    <s v="PRO2833"/>
    <x v="868"/>
    <x v="677"/>
    <x v="9"/>
    <x v="3"/>
    <x v="0"/>
    <x v="2"/>
    <x v="13"/>
    <n v="576.04"/>
    <n v="809.65"/>
    <n v="214"/>
    <n v="233.61"/>
    <n v="173265.1"/>
    <n v="49992.54"/>
    <x v="2"/>
  </r>
  <r>
    <s v="PRO2837"/>
    <x v="869"/>
    <x v="738"/>
    <x v="0"/>
    <x v="6"/>
    <x v="2"/>
    <x v="5"/>
    <x v="6"/>
    <n v="738.79"/>
    <n v="1219.6400000000001"/>
    <n v="435"/>
    <n v="480.85000000000014"/>
    <n v="530543.4"/>
    <n v="209169.75000000006"/>
    <x v="3"/>
  </r>
  <r>
    <s v="PRO2838"/>
    <x v="870"/>
    <x v="421"/>
    <x v="6"/>
    <x v="7"/>
    <x v="0"/>
    <x v="8"/>
    <x v="4"/>
    <n v="1873.23"/>
    <n v="2924.98"/>
    <n v="229"/>
    <n v="1051.75"/>
    <n v="669820.42000000004"/>
    <n v="240850.75"/>
    <x v="1"/>
  </r>
  <r>
    <s v="PRO2839"/>
    <x v="871"/>
    <x v="739"/>
    <x v="1"/>
    <x v="0"/>
    <x v="3"/>
    <x v="9"/>
    <x v="67"/>
    <n v="1541.48"/>
    <n v="3000.73"/>
    <n v="200"/>
    <n v="1459.25"/>
    <n v="600146"/>
    <n v="291850"/>
    <x v="0"/>
  </r>
  <r>
    <s v="PRO2841"/>
    <x v="872"/>
    <x v="740"/>
    <x v="6"/>
    <x v="9"/>
    <x v="2"/>
    <x v="3"/>
    <x v="97"/>
    <n v="692.82"/>
    <n v="1030.9100000000001"/>
    <n v="52"/>
    <n v="338.09000000000003"/>
    <n v="53607.320000000007"/>
    <n v="17580.68"/>
    <x v="2"/>
  </r>
  <r>
    <s v="PRO2842"/>
    <x v="873"/>
    <x v="741"/>
    <x v="9"/>
    <x v="1"/>
    <x v="1"/>
    <x v="7"/>
    <x v="82"/>
    <n v="590.47"/>
    <n v="835.94"/>
    <n v="351"/>
    <n v="245.47000000000003"/>
    <n v="293414.94"/>
    <n v="86159.970000000016"/>
    <x v="2"/>
  </r>
  <r>
    <s v="PRO2843"/>
    <x v="874"/>
    <x v="742"/>
    <x v="1"/>
    <x v="1"/>
    <x v="3"/>
    <x v="6"/>
    <x v="79"/>
    <n v="1470.45"/>
    <n v="2110.91"/>
    <n v="132"/>
    <n v="640.45999999999981"/>
    <n v="278640.12"/>
    <n v="84540.719999999972"/>
    <x v="0"/>
  </r>
  <r>
    <s v="PRO2848"/>
    <x v="875"/>
    <x v="295"/>
    <x v="8"/>
    <x v="1"/>
    <x v="4"/>
    <x v="9"/>
    <x v="18"/>
    <n v="332.86"/>
    <n v="618.77"/>
    <n v="183"/>
    <n v="285.90999999999997"/>
    <n v="113234.91"/>
    <n v="52321.529999999992"/>
    <x v="0"/>
  </r>
  <r>
    <s v="PRO2853"/>
    <x v="876"/>
    <x v="743"/>
    <x v="5"/>
    <x v="8"/>
    <x v="0"/>
    <x v="0"/>
    <x v="6"/>
    <n v="1847.39"/>
    <n v="3110.62"/>
    <n v="299"/>
    <n v="1263.2299999999998"/>
    <n v="930075.38"/>
    <n v="377705.76999999996"/>
    <x v="2"/>
  </r>
  <r>
    <s v="PRO2854"/>
    <x v="877"/>
    <x v="744"/>
    <x v="0"/>
    <x v="9"/>
    <x v="4"/>
    <x v="5"/>
    <x v="22"/>
    <n v="378.46"/>
    <n v="670.06"/>
    <n v="297"/>
    <n v="291.59999999999997"/>
    <n v="199007.81999999998"/>
    <n v="86605.2"/>
    <x v="0"/>
  </r>
  <r>
    <s v="PRO2857"/>
    <x v="878"/>
    <x v="465"/>
    <x v="3"/>
    <x v="3"/>
    <x v="1"/>
    <x v="6"/>
    <x v="62"/>
    <n v="347.89"/>
    <n v="422.22"/>
    <n v="160"/>
    <n v="74.330000000000041"/>
    <n v="67555.200000000012"/>
    <n v="11892.800000000007"/>
    <x v="0"/>
  </r>
  <r>
    <s v="PRO2861"/>
    <x v="879"/>
    <x v="745"/>
    <x v="8"/>
    <x v="7"/>
    <x v="1"/>
    <x v="1"/>
    <x v="98"/>
    <n v="307.92"/>
    <n v="376.44"/>
    <n v="210"/>
    <n v="68.519999999999982"/>
    <n v="79052.399999999994"/>
    <n v="14389.199999999997"/>
    <x v="1"/>
  </r>
  <r>
    <s v="PRO2863"/>
    <x v="880"/>
    <x v="746"/>
    <x v="0"/>
    <x v="1"/>
    <x v="2"/>
    <x v="1"/>
    <x v="13"/>
    <n v="1920.37"/>
    <n v="3509.12"/>
    <n v="46"/>
    <n v="1588.75"/>
    <n v="161419.51999999999"/>
    <n v="73082.5"/>
    <x v="1"/>
  </r>
  <r>
    <s v="PRO2865"/>
    <x v="881"/>
    <x v="747"/>
    <x v="7"/>
    <x v="6"/>
    <x v="0"/>
    <x v="3"/>
    <x v="94"/>
    <n v="1516.44"/>
    <n v="1989.23"/>
    <n v="257"/>
    <n v="472.78999999999996"/>
    <n v="511232.11"/>
    <n v="121507.02999999998"/>
    <x v="0"/>
  </r>
  <r>
    <s v="PRO2869"/>
    <x v="882"/>
    <x v="748"/>
    <x v="0"/>
    <x v="9"/>
    <x v="3"/>
    <x v="5"/>
    <x v="93"/>
    <n v="1112.04"/>
    <n v="2187.31"/>
    <n v="97"/>
    <n v="1075.27"/>
    <n v="212169.07"/>
    <n v="104301.19"/>
    <x v="0"/>
  </r>
  <r>
    <s v="PRO2870"/>
    <x v="883"/>
    <x v="749"/>
    <x v="5"/>
    <x v="6"/>
    <x v="3"/>
    <x v="4"/>
    <x v="95"/>
    <n v="297.89"/>
    <n v="444.02"/>
    <n v="48"/>
    <n v="146.13"/>
    <n v="21312.959999999999"/>
    <n v="7014.24"/>
    <x v="2"/>
  </r>
  <r>
    <s v="PRO2871"/>
    <x v="884"/>
    <x v="750"/>
    <x v="1"/>
    <x v="4"/>
    <x v="4"/>
    <x v="1"/>
    <x v="70"/>
    <n v="521.33000000000004"/>
    <n v="652.29999999999995"/>
    <n v="124"/>
    <n v="130.96999999999991"/>
    <n v="80885.2"/>
    <n v="16240.27999999999"/>
    <x v="0"/>
  </r>
  <r>
    <s v="PRO2878"/>
    <x v="885"/>
    <x v="751"/>
    <x v="8"/>
    <x v="0"/>
    <x v="2"/>
    <x v="7"/>
    <x v="19"/>
    <n v="431.19"/>
    <n v="600.73"/>
    <n v="282"/>
    <n v="169.54000000000002"/>
    <n v="169405.86000000002"/>
    <n v="47810.280000000006"/>
    <x v="1"/>
  </r>
  <r>
    <s v="PRO2880"/>
    <x v="886"/>
    <x v="752"/>
    <x v="0"/>
    <x v="7"/>
    <x v="0"/>
    <x v="8"/>
    <x v="32"/>
    <n v="421.47"/>
    <n v="695.93"/>
    <n v="144"/>
    <n v="274.45999999999992"/>
    <n v="100213.92"/>
    <n v="39522.239999999991"/>
    <x v="0"/>
  </r>
  <r>
    <s v="PRO2881"/>
    <x v="887"/>
    <x v="753"/>
    <x v="6"/>
    <x v="1"/>
    <x v="2"/>
    <x v="1"/>
    <x v="77"/>
    <n v="1224.23"/>
    <n v="2167.62"/>
    <n v="255"/>
    <n v="943.38999999999987"/>
    <n v="552743.1"/>
    <n v="240564.44999999995"/>
    <x v="1"/>
  </r>
  <r>
    <s v="PRO2882"/>
    <x v="888"/>
    <x v="754"/>
    <x v="8"/>
    <x v="1"/>
    <x v="2"/>
    <x v="8"/>
    <x v="45"/>
    <n v="1923.9"/>
    <n v="2779.31"/>
    <n v="281"/>
    <n v="855.40999999999985"/>
    <n v="780986.11"/>
    <n v="240370.20999999996"/>
    <x v="2"/>
  </r>
  <r>
    <s v="PRO2883"/>
    <x v="889"/>
    <x v="755"/>
    <x v="3"/>
    <x v="0"/>
    <x v="2"/>
    <x v="6"/>
    <x v="63"/>
    <n v="1721.49"/>
    <n v="2388.71"/>
    <n v="36"/>
    <n v="667.22"/>
    <n v="85993.56"/>
    <n v="24019.920000000002"/>
    <x v="1"/>
  </r>
  <r>
    <s v="PRO2884"/>
    <x v="890"/>
    <x v="756"/>
    <x v="0"/>
    <x v="3"/>
    <x v="2"/>
    <x v="6"/>
    <x v="96"/>
    <n v="1243.82"/>
    <n v="2454.36"/>
    <n v="221"/>
    <n v="1210.5400000000002"/>
    <n v="542413.56000000006"/>
    <n v="267529.34000000003"/>
    <x v="1"/>
  </r>
  <r>
    <s v="PRO2885"/>
    <x v="891"/>
    <x v="757"/>
    <x v="8"/>
    <x v="0"/>
    <x v="0"/>
    <x v="3"/>
    <x v="5"/>
    <n v="444.84"/>
    <n v="864.3"/>
    <n v="65"/>
    <n v="419.46"/>
    <n v="56179.5"/>
    <n v="27264.899999999998"/>
    <x v="0"/>
  </r>
  <r>
    <s v="PRO2886"/>
    <x v="892"/>
    <x v="758"/>
    <x v="0"/>
    <x v="6"/>
    <x v="0"/>
    <x v="1"/>
    <x v="4"/>
    <n v="952.95"/>
    <n v="1157.71"/>
    <n v="345"/>
    <n v="204.76"/>
    <n v="399409.95"/>
    <n v="70642.2"/>
    <x v="1"/>
  </r>
  <r>
    <s v="PRO2887"/>
    <x v="893"/>
    <x v="759"/>
    <x v="8"/>
    <x v="2"/>
    <x v="2"/>
    <x v="4"/>
    <x v="24"/>
    <n v="1110.24"/>
    <n v="2012.34"/>
    <n v="430"/>
    <n v="902.09999999999991"/>
    <n v="865306.2"/>
    <n v="387902.99999999994"/>
    <x v="0"/>
  </r>
  <r>
    <s v="PRO2894"/>
    <x v="894"/>
    <x v="760"/>
    <x v="9"/>
    <x v="8"/>
    <x v="3"/>
    <x v="5"/>
    <x v="4"/>
    <n v="1674.26"/>
    <n v="2294.63"/>
    <n v="332"/>
    <n v="620.37000000000012"/>
    <n v="761817.16"/>
    <n v="205962.84000000003"/>
    <x v="1"/>
  </r>
  <r>
    <s v="PRO2897"/>
    <x v="895"/>
    <x v="669"/>
    <x v="6"/>
    <x v="8"/>
    <x v="1"/>
    <x v="8"/>
    <x v="5"/>
    <n v="155.36000000000001"/>
    <n v="279.83"/>
    <n v="280"/>
    <n v="124.46999999999997"/>
    <n v="78352.399999999994"/>
    <n v="34851.599999999991"/>
    <x v="1"/>
  </r>
  <r>
    <s v="PRO2898"/>
    <x v="896"/>
    <x v="761"/>
    <x v="8"/>
    <x v="9"/>
    <x v="2"/>
    <x v="5"/>
    <x v="76"/>
    <n v="1895.41"/>
    <n v="3532.76"/>
    <n v="300"/>
    <n v="1637.3500000000001"/>
    <n v="1059828"/>
    <n v="491205.00000000006"/>
    <x v="0"/>
  </r>
  <r>
    <s v="PRO2899"/>
    <x v="897"/>
    <x v="762"/>
    <x v="6"/>
    <x v="0"/>
    <x v="3"/>
    <x v="6"/>
    <x v="23"/>
    <n v="980.81"/>
    <n v="1108.22"/>
    <n v="371"/>
    <n v="127.41000000000008"/>
    <n v="411149.62"/>
    <n v="47269.11000000003"/>
    <x v="2"/>
  </r>
  <r>
    <s v="PRO2900"/>
    <x v="898"/>
    <x v="763"/>
    <x v="5"/>
    <x v="2"/>
    <x v="2"/>
    <x v="6"/>
    <x v="85"/>
    <n v="470.93"/>
    <n v="916.61"/>
    <n v="31"/>
    <n v="445.68"/>
    <n v="28414.91"/>
    <n v="13816.08"/>
    <x v="2"/>
  </r>
  <r>
    <s v="PRO2902"/>
    <x v="899"/>
    <x v="764"/>
    <x v="9"/>
    <x v="4"/>
    <x v="3"/>
    <x v="9"/>
    <x v="31"/>
    <n v="1457.43"/>
    <n v="2598.58"/>
    <n v="43"/>
    <n v="1141.1499999999999"/>
    <n v="111738.94"/>
    <n v="49069.45"/>
    <x v="2"/>
  </r>
  <r>
    <s v="PRO2903"/>
    <x v="900"/>
    <x v="765"/>
    <x v="1"/>
    <x v="1"/>
    <x v="2"/>
    <x v="3"/>
    <x v="88"/>
    <n v="1775.37"/>
    <n v="2906.92"/>
    <n v="42"/>
    <n v="1131.5500000000002"/>
    <n v="122090.64"/>
    <n v="47525.100000000006"/>
    <x v="2"/>
  </r>
  <r>
    <s v="PRO2906"/>
    <x v="901"/>
    <x v="766"/>
    <x v="7"/>
    <x v="7"/>
    <x v="3"/>
    <x v="6"/>
    <x v="30"/>
    <n v="395.46"/>
    <n v="712.57"/>
    <n v="167"/>
    <n v="317.11000000000007"/>
    <n v="118999.19"/>
    <n v="52957.37000000001"/>
    <x v="2"/>
  </r>
  <r>
    <s v="PRO2908"/>
    <x v="902"/>
    <x v="269"/>
    <x v="7"/>
    <x v="2"/>
    <x v="3"/>
    <x v="7"/>
    <x v="71"/>
    <n v="1523.5"/>
    <n v="2309.6999999999998"/>
    <n v="470"/>
    <n v="786.19999999999982"/>
    <n v="1085559"/>
    <n v="369513.99999999994"/>
    <x v="2"/>
  </r>
  <r>
    <s v="PRO2910"/>
    <x v="903"/>
    <x v="38"/>
    <x v="8"/>
    <x v="9"/>
    <x v="1"/>
    <x v="6"/>
    <x v="93"/>
    <n v="125.88"/>
    <n v="236.18"/>
    <n v="244"/>
    <n v="110.30000000000001"/>
    <n v="57627.92"/>
    <n v="26913.200000000004"/>
    <x v="0"/>
  </r>
  <r>
    <s v="PRO2912"/>
    <x v="904"/>
    <x v="731"/>
    <x v="8"/>
    <x v="4"/>
    <x v="2"/>
    <x v="2"/>
    <x v="69"/>
    <n v="1101.79"/>
    <n v="1638.58"/>
    <n v="432"/>
    <n v="536.79"/>
    <n v="707866.55999999994"/>
    <n v="231893.27999999997"/>
    <x v="2"/>
  </r>
  <r>
    <s v="PRO2913"/>
    <x v="905"/>
    <x v="575"/>
    <x v="1"/>
    <x v="9"/>
    <x v="1"/>
    <x v="4"/>
    <x v="40"/>
    <n v="1128.3800000000001"/>
    <n v="1654.45"/>
    <n v="214"/>
    <n v="526.06999999999994"/>
    <n v="354052.3"/>
    <n v="112578.97999999998"/>
    <x v="2"/>
  </r>
  <r>
    <s v="PRO2914"/>
    <x v="906"/>
    <x v="767"/>
    <x v="1"/>
    <x v="2"/>
    <x v="0"/>
    <x v="6"/>
    <x v="15"/>
    <n v="295.92"/>
    <n v="557.44000000000005"/>
    <n v="216"/>
    <n v="261.52000000000004"/>
    <n v="120407.04000000001"/>
    <n v="56488.320000000007"/>
    <x v="3"/>
  </r>
  <r>
    <s v="PRO2917"/>
    <x v="907"/>
    <x v="646"/>
    <x v="7"/>
    <x v="0"/>
    <x v="3"/>
    <x v="6"/>
    <x v="34"/>
    <n v="1599.34"/>
    <n v="2232.85"/>
    <n v="353"/>
    <n v="633.51"/>
    <n v="788196.04999999993"/>
    <n v="223629.03"/>
    <x v="0"/>
  </r>
  <r>
    <s v="PRO2919"/>
    <x v="908"/>
    <x v="768"/>
    <x v="5"/>
    <x v="1"/>
    <x v="4"/>
    <x v="2"/>
    <x v="62"/>
    <n v="1595.88"/>
    <n v="2239.7399999999998"/>
    <n v="40"/>
    <n v="643.85999999999967"/>
    <n v="89589.599999999991"/>
    <n v="25754.399999999987"/>
    <x v="2"/>
  </r>
  <r>
    <s v="PRO2922"/>
    <x v="909"/>
    <x v="327"/>
    <x v="0"/>
    <x v="3"/>
    <x v="3"/>
    <x v="8"/>
    <x v="47"/>
    <n v="592.92999999999995"/>
    <n v="1162.8"/>
    <n v="111"/>
    <n v="569.87"/>
    <n v="129070.79999999999"/>
    <n v="63255.57"/>
    <x v="0"/>
  </r>
  <r>
    <s v="PRO2923"/>
    <x v="910"/>
    <x v="769"/>
    <x v="1"/>
    <x v="4"/>
    <x v="4"/>
    <x v="4"/>
    <x v="60"/>
    <n v="816.67"/>
    <n v="1072.21"/>
    <n v="62"/>
    <n v="255.54000000000008"/>
    <n v="66477.02"/>
    <n v="15843.480000000005"/>
    <x v="1"/>
  </r>
  <r>
    <s v="PRO2924"/>
    <x v="911"/>
    <x v="770"/>
    <x v="8"/>
    <x v="2"/>
    <x v="3"/>
    <x v="1"/>
    <x v="46"/>
    <n v="1015.14"/>
    <n v="1940.97"/>
    <n v="313"/>
    <n v="925.83"/>
    <n v="607523.61"/>
    <n v="289784.79000000004"/>
    <x v="2"/>
  </r>
  <r>
    <s v="PRO2926"/>
    <x v="912"/>
    <x v="558"/>
    <x v="3"/>
    <x v="8"/>
    <x v="4"/>
    <x v="7"/>
    <x v="84"/>
    <n v="615.79999999999995"/>
    <n v="748.53"/>
    <n v="71"/>
    <n v="132.73000000000002"/>
    <n v="53145.63"/>
    <n v="9423.8300000000017"/>
    <x v="1"/>
  </r>
  <r>
    <s v="PRO2931"/>
    <x v="913"/>
    <x v="534"/>
    <x v="3"/>
    <x v="9"/>
    <x v="0"/>
    <x v="3"/>
    <x v="27"/>
    <n v="462.31"/>
    <n v="777.36"/>
    <n v="123"/>
    <n v="315.05"/>
    <n v="95615.28"/>
    <n v="38751.15"/>
    <x v="1"/>
  </r>
  <r>
    <s v="PRO2932"/>
    <x v="914"/>
    <x v="34"/>
    <x v="2"/>
    <x v="2"/>
    <x v="0"/>
    <x v="6"/>
    <x v="79"/>
    <n v="708.2"/>
    <n v="1303.79"/>
    <n v="184"/>
    <n v="595.58999999999992"/>
    <n v="239897.36"/>
    <n v="109588.55999999998"/>
    <x v="2"/>
  </r>
  <r>
    <s v="PRO2934"/>
    <x v="915"/>
    <x v="771"/>
    <x v="0"/>
    <x v="6"/>
    <x v="2"/>
    <x v="0"/>
    <x v="96"/>
    <n v="359.64"/>
    <n v="444.65"/>
    <n v="46"/>
    <n v="85.009999999999991"/>
    <n v="20453.899999999998"/>
    <n v="3910.4599999999996"/>
    <x v="2"/>
  </r>
  <r>
    <s v="PRO2935"/>
    <x v="916"/>
    <x v="772"/>
    <x v="5"/>
    <x v="0"/>
    <x v="2"/>
    <x v="0"/>
    <x v="5"/>
    <n v="222.25"/>
    <n v="345.76"/>
    <n v="440"/>
    <n v="123.50999999999999"/>
    <n v="152134.39999999999"/>
    <n v="54344.399999999994"/>
    <x v="1"/>
  </r>
  <r>
    <s v="PRO2936"/>
    <x v="0"/>
    <x v="601"/>
    <x v="5"/>
    <x v="5"/>
    <x v="1"/>
    <x v="5"/>
    <x v="4"/>
    <n v="1811.19"/>
    <n v="2118.36"/>
    <n v="344"/>
    <n v="307.17000000000007"/>
    <n v="728715.84000000008"/>
    <n v="105666.48000000003"/>
    <x v="2"/>
  </r>
  <r>
    <s v="PRO2938"/>
    <x v="917"/>
    <x v="773"/>
    <x v="5"/>
    <x v="1"/>
    <x v="4"/>
    <x v="2"/>
    <x v="15"/>
    <n v="1887.67"/>
    <n v="2486.4899999999998"/>
    <n v="224"/>
    <n v="598.81999999999971"/>
    <n v="556973.76"/>
    <n v="134135.67999999993"/>
    <x v="0"/>
  </r>
  <r>
    <s v="PRO2941"/>
    <x v="918"/>
    <x v="38"/>
    <x v="2"/>
    <x v="2"/>
    <x v="4"/>
    <x v="6"/>
    <x v="60"/>
    <n v="1753"/>
    <n v="2140.79"/>
    <n v="377"/>
    <n v="387.78999999999996"/>
    <n v="807077.83"/>
    <n v="146196.82999999999"/>
    <x v="0"/>
  </r>
  <r>
    <s v="PRO2945"/>
    <x v="919"/>
    <x v="748"/>
    <x v="3"/>
    <x v="7"/>
    <x v="2"/>
    <x v="2"/>
    <x v="2"/>
    <n v="1104.81"/>
    <n v="1596.58"/>
    <n v="376"/>
    <n v="491.77"/>
    <n v="600314.07999999996"/>
    <n v="184905.52"/>
    <x v="1"/>
  </r>
  <r>
    <s v="PRO2948"/>
    <x v="920"/>
    <x v="774"/>
    <x v="7"/>
    <x v="4"/>
    <x v="1"/>
    <x v="5"/>
    <x v="1"/>
    <n v="252.34"/>
    <n v="380.91"/>
    <n v="344"/>
    <n v="128.57000000000002"/>
    <n v="131033.04000000001"/>
    <n v="44228.080000000009"/>
    <x v="2"/>
  </r>
  <r>
    <s v="PRO2949"/>
    <x v="921"/>
    <x v="477"/>
    <x v="3"/>
    <x v="1"/>
    <x v="1"/>
    <x v="1"/>
    <x v="75"/>
    <n v="371.89"/>
    <n v="544.33000000000004"/>
    <n v="351"/>
    <n v="172.44000000000005"/>
    <n v="191059.83000000002"/>
    <n v="60526.440000000017"/>
    <x v="1"/>
  </r>
  <r>
    <s v="PRO2951"/>
    <x v="922"/>
    <x v="243"/>
    <x v="8"/>
    <x v="3"/>
    <x v="1"/>
    <x v="7"/>
    <x v="25"/>
    <n v="1964.48"/>
    <n v="2876.87"/>
    <n v="122"/>
    <n v="912.38999999999987"/>
    <n v="350978.14"/>
    <n v="111311.57999999999"/>
    <x v="3"/>
  </r>
  <r>
    <s v="PRO2953"/>
    <x v="923"/>
    <x v="775"/>
    <x v="1"/>
    <x v="7"/>
    <x v="0"/>
    <x v="3"/>
    <x v="75"/>
    <n v="1224.23"/>
    <n v="2093.77"/>
    <n v="301"/>
    <n v="869.54"/>
    <n v="630224.77"/>
    <n v="261731.53999999998"/>
    <x v="0"/>
  </r>
  <r>
    <s v="PRO2955"/>
    <x v="924"/>
    <x v="776"/>
    <x v="1"/>
    <x v="9"/>
    <x v="3"/>
    <x v="1"/>
    <x v="13"/>
    <n v="825.02"/>
    <n v="1374.75"/>
    <n v="122"/>
    <n v="549.73"/>
    <n v="167719.5"/>
    <n v="67067.06"/>
    <x v="2"/>
  </r>
  <r>
    <s v="PRO2959"/>
    <x v="925"/>
    <x v="777"/>
    <x v="2"/>
    <x v="0"/>
    <x v="2"/>
    <x v="2"/>
    <x v="85"/>
    <n v="109.78"/>
    <n v="148.85"/>
    <n v="31"/>
    <n v="39.069999999999993"/>
    <n v="4614.3499999999995"/>
    <n v="1211.1699999999998"/>
    <x v="0"/>
  </r>
  <r>
    <s v="PRO2960"/>
    <x v="926"/>
    <x v="778"/>
    <x v="3"/>
    <x v="5"/>
    <x v="0"/>
    <x v="7"/>
    <x v="53"/>
    <n v="567"/>
    <n v="648.91999999999996"/>
    <n v="188"/>
    <n v="81.919999999999959"/>
    <n v="121996.95999999999"/>
    <n v="15400.959999999992"/>
    <x v="2"/>
  </r>
  <r>
    <s v="PRO2961"/>
    <x v="927"/>
    <x v="779"/>
    <x v="8"/>
    <x v="8"/>
    <x v="1"/>
    <x v="5"/>
    <x v="4"/>
    <n v="1483.93"/>
    <n v="2646.08"/>
    <n v="6"/>
    <n v="1162.1499999999999"/>
    <n v="15876.48"/>
    <n v="6972.9"/>
    <x v="2"/>
  </r>
  <r>
    <s v="PRO2967"/>
    <x v="928"/>
    <x v="780"/>
    <x v="6"/>
    <x v="5"/>
    <x v="3"/>
    <x v="6"/>
    <x v="57"/>
    <n v="707.38"/>
    <n v="970.2"/>
    <n v="127"/>
    <n v="262.82000000000005"/>
    <n v="123215.40000000001"/>
    <n v="33378.140000000007"/>
    <x v="3"/>
  </r>
  <r>
    <s v="PRO2971"/>
    <x v="929"/>
    <x v="544"/>
    <x v="3"/>
    <x v="9"/>
    <x v="4"/>
    <x v="5"/>
    <x v="74"/>
    <n v="1235.44"/>
    <n v="2041.39"/>
    <n v="280"/>
    <n v="805.95"/>
    <n v="571589.20000000007"/>
    <n v="225666"/>
    <x v="1"/>
  </r>
  <r>
    <s v="PRO2975"/>
    <x v="930"/>
    <x v="781"/>
    <x v="0"/>
    <x v="8"/>
    <x v="4"/>
    <x v="4"/>
    <x v="32"/>
    <n v="1783.85"/>
    <n v="2547.39"/>
    <n v="222"/>
    <n v="763.54"/>
    <n v="565520.57999999996"/>
    <n v="169505.88"/>
    <x v="1"/>
  </r>
  <r>
    <s v="PRO2977"/>
    <x v="931"/>
    <x v="782"/>
    <x v="5"/>
    <x v="0"/>
    <x v="1"/>
    <x v="7"/>
    <x v="24"/>
    <n v="771.25"/>
    <n v="1056.2"/>
    <n v="101"/>
    <n v="284.95000000000005"/>
    <n v="106676.20000000001"/>
    <n v="28779.950000000004"/>
    <x v="0"/>
  </r>
  <r>
    <s v="PRO2979"/>
    <x v="932"/>
    <x v="783"/>
    <x v="1"/>
    <x v="5"/>
    <x v="3"/>
    <x v="0"/>
    <x v="97"/>
    <n v="1881.63"/>
    <n v="2842.35"/>
    <n v="11"/>
    <n v="960.7199999999998"/>
    <n v="31265.85"/>
    <n v="10567.919999999998"/>
    <x v="1"/>
  </r>
  <r>
    <s v="PRO2983"/>
    <x v="933"/>
    <x v="784"/>
    <x v="2"/>
    <x v="0"/>
    <x v="2"/>
    <x v="7"/>
    <x v="97"/>
    <n v="353.56"/>
    <n v="406.09"/>
    <n v="84"/>
    <n v="52.529999999999973"/>
    <n v="34111.56"/>
    <n v="4412.5199999999977"/>
    <x v="0"/>
  </r>
  <r>
    <s v="PRO2984"/>
    <x v="934"/>
    <x v="504"/>
    <x v="7"/>
    <x v="0"/>
    <x v="3"/>
    <x v="9"/>
    <x v="90"/>
    <n v="1412.97"/>
    <n v="1827.3"/>
    <n v="125"/>
    <n v="414.32999999999993"/>
    <n v="228412.5"/>
    <n v="51791.249999999993"/>
    <x v="2"/>
  </r>
  <r>
    <s v="PRO2986"/>
    <x v="935"/>
    <x v="785"/>
    <x v="2"/>
    <x v="4"/>
    <x v="0"/>
    <x v="8"/>
    <x v="28"/>
    <n v="1854.06"/>
    <n v="2213.0700000000002"/>
    <n v="216"/>
    <n v="359.01000000000022"/>
    <n v="478023.12000000005"/>
    <n v="77546.160000000047"/>
    <x v="0"/>
  </r>
  <r>
    <s v="PRO2987"/>
    <x v="936"/>
    <x v="786"/>
    <x v="7"/>
    <x v="0"/>
    <x v="1"/>
    <x v="7"/>
    <x v="74"/>
    <n v="916.85"/>
    <n v="1105.32"/>
    <n v="124"/>
    <n v="188.46999999999991"/>
    <n v="137059.68"/>
    <n v="23370.279999999988"/>
    <x v="0"/>
  </r>
  <r>
    <s v="PRO2991"/>
    <x v="937"/>
    <x v="688"/>
    <x v="8"/>
    <x v="6"/>
    <x v="1"/>
    <x v="5"/>
    <x v="50"/>
    <n v="127.93"/>
    <n v="210.71"/>
    <n v="325"/>
    <n v="82.78"/>
    <n v="68480.75"/>
    <n v="26903.5"/>
    <x v="2"/>
  </r>
  <r>
    <s v="PRO2993"/>
    <x v="938"/>
    <x v="787"/>
    <x v="0"/>
    <x v="3"/>
    <x v="0"/>
    <x v="4"/>
    <x v="47"/>
    <n v="1034.5999999999999"/>
    <n v="1903.68"/>
    <n v="274"/>
    <n v="869.08000000000015"/>
    <n v="521608.32"/>
    <n v="238127.92000000004"/>
    <x v="0"/>
  </r>
  <r>
    <s v="PRO2994"/>
    <x v="939"/>
    <x v="788"/>
    <x v="6"/>
    <x v="4"/>
    <x v="2"/>
    <x v="7"/>
    <x v="96"/>
    <n v="721.67"/>
    <n v="1156.1400000000001"/>
    <n v="238"/>
    <n v="434.47000000000014"/>
    <n v="275161.32"/>
    <n v="103403.86000000003"/>
    <x v="0"/>
  </r>
  <r>
    <s v="PRO2995"/>
    <x v="940"/>
    <x v="789"/>
    <x v="4"/>
    <x v="9"/>
    <x v="2"/>
    <x v="8"/>
    <x v="85"/>
    <n v="1195.3699999999999"/>
    <n v="1597.97"/>
    <n v="12"/>
    <n v="402.60000000000014"/>
    <n v="19175.64"/>
    <n v="4831.2000000000016"/>
    <x v="2"/>
  </r>
  <r>
    <s v="PRO2998"/>
    <x v="941"/>
    <x v="790"/>
    <x v="4"/>
    <x v="4"/>
    <x v="1"/>
    <x v="3"/>
    <x v="32"/>
    <n v="719.49"/>
    <n v="1023.82"/>
    <n v="466"/>
    <n v="304.33000000000004"/>
    <n v="477100.12"/>
    <n v="141817.78000000003"/>
    <x v="2"/>
  </r>
  <r>
    <s v="PRO2999"/>
    <x v="942"/>
    <x v="791"/>
    <x v="4"/>
    <x v="7"/>
    <x v="2"/>
    <x v="3"/>
    <x v="85"/>
    <n v="1433.26"/>
    <n v="2115.89"/>
    <n v="481"/>
    <n v="682.62999999999988"/>
    <n v="1017743.09"/>
    <n v="328345.02999999997"/>
    <x v="3"/>
  </r>
  <r>
    <s v="PRO3000"/>
    <x v="943"/>
    <x v="792"/>
    <x v="3"/>
    <x v="6"/>
    <x v="2"/>
    <x v="8"/>
    <x v="27"/>
    <n v="1214.8699999999999"/>
    <n v="1813.72"/>
    <n v="354"/>
    <n v="598.85000000000014"/>
    <n v="642056.88"/>
    <n v="211992.90000000005"/>
    <x v="1"/>
  </r>
  <r>
    <s v="PRO3002"/>
    <x v="944"/>
    <x v="793"/>
    <x v="7"/>
    <x v="8"/>
    <x v="1"/>
    <x v="2"/>
    <x v="41"/>
    <n v="232.44"/>
    <n v="384.44"/>
    <n v="468"/>
    <n v="152"/>
    <n v="179917.92"/>
    <n v="71136"/>
    <x v="2"/>
  </r>
  <r>
    <s v="PRO3004"/>
    <x v="945"/>
    <x v="794"/>
    <x v="6"/>
    <x v="7"/>
    <x v="3"/>
    <x v="8"/>
    <x v="57"/>
    <n v="609.19000000000005"/>
    <n v="878.18"/>
    <n v="485"/>
    <n v="268.9899999999999"/>
    <n v="425917.3"/>
    <n v="130460.14999999995"/>
    <x v="1"/>
  </r>
  <r>
    <s v="PRO3005"/>
    <x v="946"/>
    <x v="795"/>
    <x v="9"/>
    <x v="4"/>
    <x v="1"/>
    <x v="8"/>
    <x v="14"/>
    <n v="915.8"/>
    <n v="1549.88"/>
    <n v="353"/>
    <n v="634.08000000000015"/>
    <n v="547107.64"/>
    <n v="223830.24000000005"/>
    <x v="0"/>
  </r>
  <r>
    <s v="PRO3006"/>
    <x v="947"/>
    <x v="796"/>
    <x v="4"/>
    <x v="4"/>
    <x v="4"/>
    <x v="4"/>
    <x v="58"/>
    <n v="1227.4000000000001"/>
    <n v="2123.1799999999998"/>
    <n v="72"/>
    <n v="895.77999999999975"/>
    <n v="152868.96"/>
    <n v="64496.159999999982"/>
    <x v="0"/>
  </r>
  <r>
    <s v="PRO3007"/>
    <x v="948"/>
    <x v="620"/>
    <x v="3"/>
    <x v="2"/>
    <x v="1"/>
    <x v="4"/>
    <x v="6"/>
    <n v="465.29"/>
    <n v="580.58000000000004"/>
    <n v="413"/>
    <n v="115.29000000000002"/>
    <n v="239779.54"/>
    <n v="47614.770000000011"/>
    <x v="2"/>
  </r>
  <r>
    <s v="PRO3010"/>
    <x v="949"/>
    <x v="7"/>
    <x v="3"/>
    <x v="1"/>
    <x v="4"/>
    <x v="7"/>
    <x v="44"/>
    <n v="731.69"/>
    <n v="1406.77"/>
    <n v="499"/>
    <n v="675.07999999999993"/>
    <n v="701978.23"/>
    <n v="336864.92"/>
    <x v="0"/>
  </r>
  <r>
    <s v="PRO3013"/>
    <x v="950"/>
    <x v="797"/>
    <x v="0"/>
    <x v="6"/>
    <x v="4"/>
    <x v="3"/>
    <x v="7"/>
    <n v="1925.08"/>
    <n v="3399.57"/>
    <n v="233"/>
    <n v="1474.4900000000002"/>
    <n v="792099.81"/>
    <n v="343556.17000000004"/>
    <x v="1"/>
  </r>
  <r>
    <s v="PRO3014"/>
    <x v="951"/>
    <x v="798"/>
    <x v="8"/>
    <x v="8"/>
    <x v="0"/>
    <x v="2"/>
    <x v="23"/>
    <n v="1126.0999999999999"/>
    <n v="2184.04"/>
    <n v="102"/>
    <n v="1057.94"/>
    <n v="222772.08"/>
    <n v="107909.88"/>
    <x v="1"/>
  </r>
  <r>
    <s v="PRO3015"/>
    <x v="952"/>
    <x v="796"/>
    <x v="5"/>
    <x v="5"/>
    <x v="1"/>
    <x v="6"/>
    <x v="22"/>
    <n v="1378.29"/>
    <n v="2754.13"/>
    <n v="104"/>
    <n v="1375.8400000000001"/>
    <n v="286429.52"/>
    <n v="143087.36000000002"/>
    <x v="0"/>
  </r>
  <r>
    <s v="PRO3017"/>
    <x v="953"/>
    <x v="213"/>
    <x v="6"/>
    <x v="6"/>
    <x v="3"/>
    <x v="1"/>
    <x v="36"/>
    <n v="451.75"/>
    <n v="649.23"/>
    <n v="320"/>
    <n v="197.48000000000002"/>
    <n v="207753.60000000001"/>
    <n v="63193.600000000006"/>
    <x v="0"/>
  </r>
  <r>
    <s v="PRO3018"/>
    <x v="954"/>
    <x v="694"/>
    <x v="5"/>
    <x v="5"/>
    <x v="0"/>
    <x v="3"/>
    <x v="77"/>
    <n v="1014.99"/>
    <n v="1985.45"/>
    <n v="362"/>
    <n v="970.46"/>
    <n v="718732.9"/>
    <n v="351306.52"/>
    <x v="1"/>
  </r>
  <r>
    <s v="PRO3019"/>
    <x v="955"/>
    <x v="799"/>
    <x v="5"/>
    <x v="1"/>
    <x v="1"/>
    <x v="5"/>
    <x v="22"/>
    <n v="536.27"/>
    <n v="1043.3399999999999"/>
    <n v="234"/>
    <n v="507.06999999999994"/>
    <n v="244141.55999999997"/>
    <n v="118654.37999999999"/>
    <x v="2"/>
  </r>
  <r>
    <s v="PRO3021"/>
    <x v="956"/>
    <x v="551"/>
    <x v="3"/>
    <x v="6"/>
    <x v="4"/>
    <x v="7"/>
    <x v="88"/>
    <n v="309.82"/>
    <n v="345.18"/>
    <n v="44"/>
    <n v="35.360000000000014"/>
    <n v="15187.92"/>
    <n v="1555.8400000000006"/>
    <x v="0"/>
  </r>
  <r>
    <s v="PRO3022"/>
    <x v="957"/>
    <x v="315"/>
    <x v="7"/>
    <x v="1"/>
    <x v="0"/>
    <x v="5"/>
    <x v="81"/>
    <n v="1310.3699999999999"/>
    <n v="1851.72"/>
    <n v="45"/>
    <n v="541.35000000000014"/>
    <n v="83327.399999999994"/>
    <n v="24360.750000000007"/>
    <x v="2"/>
  </r>
  <r>
    <s v="PRO3023"/>
    <x v="958"/>
    <x v="483"/>
    <x v="8"/>
    <x v="0"/>
    <x v="4"/>
    <x v="1"/>
    <x v="99"/>
    <n v="688.91"/>
    <n v="848.76"/>
    <n v="491"/>
    <n v="159.85000000000002"/>
    <n v="416741.16"/>
    <n v="78486.350000000006"/>
    <x v="2"/>
  </r>
  <r>
    <s v="PRO3026"/>
    <x v="959"/>
    <x v="540"/>
    <x v="6"/>
    <x v="2"/>
    <x v="4"/>
    <x v="8"/>
    <x v="94"/>
    <n v="1635.98"/>
    <n v="2776.49"/>
    <n v="279"/>
    <n v="1140.5099999999998"/>
    <n v="774640.71"/>
    <n v="318202.28999999992"/>
    <x v="0"/>
  </r>
  <r>
    <s v="PRO3030"/>
    <x v="960"/>
    <x v="800"/>
    <x v="6"/>
    <x v="4"/>
    <x v="4"/>
    <x v="7"/>
    <x v="66"/>
    <n v="1729.49"/>
    <n v="3072.69"/>
    <n v="118"/>
    <n v="1343.2"/>
    <n v="362577.42"/>
    <n v="158497.60000000001"/>
    <x v="2"/>
  </r>
  <r>
    <s v="PRO3031"/>
    <x v="961"/>
    <x v="801"/>
    <x v="3"/>
    <x v="2"/>
    <x v="3"/>
    <x v="9"/>
    <x v="12"/>
    <n v="1190.49"/>
    <n v="1742.09"/>
    <n v="35"/>
    <n v="551.59999999999991"/>
    <n v="60973.149999999994"/>
    <n v="19305.999999999996"/>
    <x v="1"/>
  </r>
  <r>
    <s v="PRO3032"/>
    <x v="851"/>
    <x v="365"/>
    <x v="3"/>
    <x v="6"/>
    <x v="3"/>
    <x v="0"/>
    <x v="27"/>
    <n v="1874.3"/>
    <n v="3640.11"/>
    <n v="148"/>
    <n v="1765.8100000000002"/>
    <n v="538736.28"/>
    <n v="261339.88000000003"/>
    <x v="0"/>
  </r>
  <r>
    <s v="PRO3035"/>
    <x v="962"/>
    <x v="802"/>
    <x v="0"/>
    <x v="8"/>
    <x v="2"/>
    <x v="8"/>
    <x v="21"/>
    <n v="1909.23"/>
    <n v="3598.57"/>
    <n v="341"/>
    <n v="1689.3400000000001"/>
    <n v="1227112.3700000001"/>
    <n v="576064.94000000006"/>
    <x v="0"/>
  </r>
  <r>
    <s v="PRO3036"/>
    <x v="963"/>
    <x v="13"/>
    <x v="0"/>
    <x v="3"/>
    <x v="3"/>
    <x v="9"/>
    <x v="11"/>
    <n v="1495.62"/>
    <n v="2966.77"/>
    <n v="223"/>
    <n v="1471.15"/>
    <n v="661589.71"/>
    <n v="328066.45"/>
    <x v="1"/>
  </r>
  <r>
    <s v="PRO3039"/>
    <x v="964"/>
    <x v="803"/>
    <x v="0"/>
    <x v="9"/>
    <x v="1"/>
    <x v="9"/>
    <x v="25"/>
    <n v="1872.45"/>
    <n v="2955.75"/>
    <n v="468"/>
    <n v="1083.3"/>
    <n v="1383291"/>
    <n v="506984.39999999997"/>
    <x v="1"/>
  </r>
  <r>
    <s v="PRO3041"/>
    <x v="965"/>
    <x v="804"/>
    <x v="7"/>
    <x v="3"/>
    <x v="1"/>
    <x v="5"/>
    <x v="14"/>
    <n v="1284.1099999999999"/>
    <n v="2495.59"/>
    <n v="375"/>
    <n v="1211.4800000000002"/>
    <n v="935846.25"/>
    <n v="454305.00000000012"/>
    <x v="2"/>
  </r>
  <r>
    <s v="PRO3042"/>
    <x v="966"/>
    <x v="805"/>
    <x v="8"/>
    <x v="3"/>
    <x v="2"/>
    <x v="7"/>
    <x v="85"/>
    <n v="960.79"/>
    <n v="1824.2"/>
    <n v="292"/>
    <n v="863.41000000000008"/>
    <n v="532666.4"/>
    <n v="252115.72000000003"/>
    <x v="1"/>
  </r>
  <r>
    <s v="PRO3049"/>
    <x v="967"/>
    <x v="142"/>
    <x v="4"/>
    <x v="2"/>
    <x v="3"/>
    <x v="9"/>
    <x v="17"/>
    <n v="1290.55"/>
    <n v="2205.02"/>
    <n v="287"/>
    <n v="914.47"/>
    <n v="632840.74"/>
    <n v="262452.89"/>
    <x v="1"/>
  </r>
  <r>
    <s v="PRO3050"/>
    <x v="968"/>
    <x v="806"/>
    <x v="7"/>
    <x v="4"/>
    <x v="3"/>
    <x v="8"/>
    <x v="38"/>
    <n v="1281.74"/>
    <n v="1902.81"/>
    <n v="95"/>
    <n v="621.06999999999994"/>
    <n v="180766.94999999998"/>
    <n v="59001.649999999994"/>
    <x v="2"/>
  </r>
  <r>
    <s v="PRO3051"/>
    <x v="969"/>
    <x v="807"/>
    <x v="0"/>
    <x v="8"/>
    <x v="1"/>
    <x v="1"/>
    <x v="20"/>
    <n v="1756.46"/>
    <n v="1998.82"/>
    <n v="296"/>
    <n v="242.3599999999999"/>
    <n v="591650.72"/>
    <n v="71738.559999999969"/>
    <x v="0"/>
  </r>
  <r>
    <s v="PRO3054"/>
    <x v="970"/>
    <x v="808"/>
    <x v="9"/>
    <x v="4"/>
    <x v="2"/>
    <x v="5"/>
    <x v="13"/>
    <n v="1475.05"/>
    <n v="1738.85"/>
    <n v="79"/>
    <n v="263.79999999999995"/>
    <n v="137369.15"/>
    <n v="20840.199999999997"/>
    <x v="0"/>
  </r>
  <r>
    <s v="PRO3055"/>
    <x v="971"/>
    <x v="226"/>
    <x v="1"/>
    <x v="7"/>
    <x v="0"/>
    <x v="2"/>
    <x v="39"/>
    <n v="259.42"/>
    <n v="400.07"/>
    <n v="292"/>
    <n v="140.64999999999998"/>
    <n v="116820.44"/>
    <n v="41069.799999999996"/>
    <x v="1"/>
  </r>
  <r>
    <s v="PRO3056"/>
    <x v="972"/>
    <x v="731"/>
    <x v="4"/>
    <x v="0"/>
    <x v="0"/>
    <x v="8"/>
    <x v="8"/>
    <n v="52.03"/>
    <n v="100.56"/>
    <n v="82"/>
    <n v="48.53"/>
    <n v="8245.92"/>
    <n v="3979.46"/>
    <x v="2"/>
  </r>
  <r>
    <s v="PRO3057"/>
    <x v="973"/>
    <x v="185"/>
    <x v="9"/>
    <x v="1"/>
    <x v="2"/>
    <x v="7"/>
    <x v="78"/>
    <n v="822.94"/>
    <n v="1204.67"/>
    <n v="152"/>
    <n v="381.73"/>
    <n v="183109.84000000003"/>
    <n v="58022.960000000006"/>
    <x v="0"/>
  </r>
  <r>
    <s v="PRO3063"/>
    <x v="974"/>
    <x v="809"/>
    <x v="9"/>
    <x v="1"/>
    <x v="0"/>
    <x v="8"/>
    <x v="25"/>
    <n v="1672.81"/>
    <n v="2364.7399999999998"/>
    <n v="87"/>
    <n v="691.92999999999984"/>
    <n v="205732.37999999998"/>
    <n v="60197.909999999989"/>
    <x v="3"/>
  </r>
  <r>
    <s v="PRO3070"/>
    <x v="975"/>
    <x v="810"/>
    <x v="6"/>
    <x v="5"/>
    <x v="1"/>
    <x v="1"/>
    <x v="82"/>
    <n v="1381.57"/>
    <n v="2740.33"/>
    <n v="392"/>
    <n v="1358.76"/>
    <n v="1074209.3599999999"/>
    <n v="532633.92000000004"/>
    <x v="3"/>
  </r>
  <r>
    <s v="PRO3071"/>
    <x v="976"/>
    <x v="203"/>
    <x v="6"/>
    <x v="8"/>
    <x v="4"/>
    <x v="9"/>
    <x v="53"/>
    <n v="826.91"/>
    <n v="1396.93"/>
    <n v="216"/>
    <n v="570.0200000000001"/>
    <n v="301736.88"/>
    <n v="123124.32000000002"/>
    <x v="0"/>
  </r>
  <r>
    <s v="PRO3072"/>
    <x v="977"/>
    <x v="811"/>
    <x v="3"/>
    <x v="2"/>
    <x v="3"/>
    <x v="6"/>
    <x v="85"/>
    <n v="604.67999999999995"/>
    <n v="851.6"/>
    <n v="234"/>
    <n v="246.92000000000007"/>
    <n v="199274.4"/>
    <n v="57779.280000000013"/>
    <x v="2"/>
  </r>
  <r>
    <s v="PRO3076"/>
    <x v="978"/>
    <x v="812"/>
    <x v="2"/>
    <x v="9"/>
    <x v="4"/>
    <x v="2"/>
    <x v="90"/>
    <n v="515.33000000000004"/>
    <n v="674.12"/>
    <n v="250"/>
    <n v="158.78999999999996"/>
    <n v="168530"/>
    <n v="39697.499999999993"/>
    <x v="0"/>
  </r>
  <r>
    <s v="PRO3077"/>
    <x v="979"/>
    <x v="694"/>
    <x v="9"/>
    <x v="0"/>
    <x v="1"/>
    <x v="7"/>
    <x v="35"/>
    <n v="541.05999999999995"/>
    <n v="883.52"/>
    <n v="467"/>
    <n v="342.46000000000004"/>
    <n v="412603.83999999997"/>
    <n v="159928.82"/>
    <x v="3"/>
  </r>
  <r>
    <s v="PRO3079"/>
    <x v="980"/>
    <x v="766"/>
    <x v="2"/>
    <x v="1"/>
    <x v="3"/>
    <x v="5"/>
    <x v="10"/>
    <n v="847.54"/>
    <n v="1220.56"/>
    <n v="367"/>
    <n v="373.02"/>
    <n v="447945.51999999996"/>
    <n v="136898.34"/>
    <x v="2"/>
  </r>
  <r>
    <s v="PRO3080"/>
    <x v="981"/>
    <x v="813"/>
    <x v="8"/>
    <x v="8"/>
    <x v="0"/>
    <x v="6"/>
    <x v="42"/>
    <n v="229.56"/>
    <n v="398.22"/>
    <n v="214"/>
    <n v="168.66000000000003"/>
    <n v="85219.08"/>
    <n v="36093.240000000005"/>
    <x v="0"/>
  </r>
  <r>
    <s v="PRO3081"/>
    <x v="982"/>
    <x v="436"/>
    <x v="6"/>
    <x v="1"/>
    <x v="2"/>
    <x v="9"/>
    <x v="76"/>
    <n v="88.54"/>
    <n v="174.05"/>
    <n v="322"/>
    <n v="85.51"/>
    <n v="56044.100000000006"/>
    <n v="27534.22"/>
    <x v="0"/>
  </r>
  <r>
    <s v="PRO3082"/>
    <x v="983"/>
    <x v="814"/>
    <x v="9"/>
    <x v="7"/>
    <x v="2"/>
    <x v="8"/>
    <x v="52"/>
    <n v="885.45"/>
    <n v="1747.83"/>
    <n v="47"/>
    <n v="862.37999999999988"/>
    <n v="82148.009999999995"/>
    <n v="40531.859999999993"/>
    <x v="0"/>
  </r>
  <r>
    <s v="PRO3083"/>
    <x v="984"/>
    <x v="815"/>
    <x v="7"/>
    <x v="2"/>
    <x v="3"/>
    <x v="4"/>
    <x v="6"/>
    <n v="172.9"/>
    <n v="335.19"/>
    <n v="485"/>
    <n v="162.29"/>
    <n v="162567.15"/>
    <n v="78710.649999999994"/>
    <x v="2"/>
  </r>
  <r>
    <s v="PRO3084"/>
    <x v="524"/>
    <x v="195"/>
    <x v="3"/>
    <x v="6"/>
    <x v="4"/>
    <x v="7"/>
    <x v="26"/>
    <n v="700.17"/>
    <n v="1331.44"/>
    <n v="358"/>
    <n v="631.2700000000001"/>
    <n v="476655.52"/>
    <n v="225994.66000000003"/>
    <x v="2"/>
  </r>
  <r>
    <s v="PRO3086"/>
    <x v="985"/>
    <x v="816"/>
    <x v="5"/>
    <x v="1"/>
    <x v="2"/>
    <x v="7"/>
    <x v="98"/>
    <n v="986.26"/>
    <n v="1806.83"/>
    <n v="55"/>
    <n v="820.56999999999994"/>
    <n v="99375.65"/>
    <n v="45131.35"/>
    <x v="2"/>
  </r>
  <r>
    <s v="PRO3090"/>
    <x v="986"/>
    <x v="817"/>
    <x v="7"/>
    <x v="5"/>
    <x v="0"/>
    <x v="2"/>
    <x v="28"/>
    <n v="1551.73"/>
    <n v="2114.36"/>
    <n v="370"/>
    <n v="562.63000000000011"/>
    <n v="782313.20000000007"/>
    <n v="208173.10000000003"/>
    <x v="0"/>
  </r>
  <r>
    <s v="PRO3091"/>
    <x v="987"/>
    <x v="818"/>
    <x v="5"/>
    <x v="9"/>
    <x v="2"/>
    <x v="6"/>
    <x v="48"/>
    <n v="903.3"/>
    <n v="1740.25"/>
    <n v="357"/>
    <n v="836.95"/>
    <n v="621269.25"/>
    <n v="298791.15000000002"/>
    <x v="1"/>
  </r>
  <r>
    <s v="PRO3095"/>
    <x v="988"/>
    <x v="819"/>
    <x v="0"/>
    <x v="9"/>
    <x v="4"/>
    <x v="5"/>
    <x v="33"/>
    <n v="1566.88"/>
    <n v="2042.15"/>
    <n v="204"/>
    <n v="475.27"/>
    <n v="416598.60000000003"/>
    <n v="96955.08"/>
    <x v="0"/>
  </r>
  <r>
    <s v="PRO3098"/>
    <x v="989"/>
    <x v="820"/>
    <x v="6"/>
    <x v="8"/>
    <x v="1"/>
    <x v="3"/>
    <x v="44"/>
    <n v="1718.14"/>
    <n v="2627.37"/>
    <n v="425"/>
    <n v="909.22999999999979"/>
    <n v="1116632.25"/>
    <n v="386422.74999999988"/>
    <x v="0"/>
  </r>
  <r>
    <s v="PRO3099"/>
    <x v="990"/>
    <x v="821"/>
    <x v="4"/>
    <x v="3"/>
    <x v="4"/>
    <x v="4"/>
    <x v="67"/>
    <n v="935.13"/>
    <n v="1366.38"/>
    <n v="142"/>
    <n v="431.25000000000011"/>
    <n v="194025.96000000002"/>
    <n v="61237.500000000015"/>
    <x v="0"/>
  </r>
  <r>
    <s v="PRO3100"/>
    <x v="991"/>
    <x v="822"/>
    <x v="5"/>
    <x v="7"/>
    <x v="3"/>
    <x v="0"/>
    <x v="90"/>
    <n v="1830.29"/>
    <n v="2906.62"/>
    <n v="11"/>
    <n v="1076.33"/>
    <n v="31972.82"/>
    <n v="11839.63"/>
    <x v="1"/>
  </r>
  <r>
    <s v="PRO3101"/>
    <x v="992"/>
    <x v="96"/>
    <x v="2"/>
    <x v="2"/>
    <x v="2"/>
    <x v="7"/>
    <x v="20"/>
    <n v="1282.95"/>
    <n v="2343.08"/>
    <n v="349"/>
    <n v="1060.1299999999999"/>
    <n v="817734.91999999993"/>
    <n v="369985.36999999994"/>
    <x v="2"/>
  </r>
  <r>
    <s v="PRO3104"/>
    <x v="993"/>
    <x v="394"/>
    <x v="8"/>
    <x v="7"/>
    <x v="2"/>
    <x v="3"/>
    <x v="84"/>
    <n v="320.49"/>
    <n v="582.53"/>
    <n v="92"/>
    <n v="262.03999999999996"/>
    <n v="53592.759999999995"/>
    <n v="24107.679999999997"/>
    <x v="0"/>
  </r>
  <r>
    <s v="PRO3105"/>
    <x v="994"/>
    <x v="333"/>
    <x v="2"/>
    <x v="9"/>
    <x v="1"/>
    <x v="4"/>
    <x v="23"/>
    <n v="549.52"/>
    <n v="898.2"/>
    <n v="184"/>
    <n v="348.68000000000006"/>
    <n v="165268.80000000002"/>
    <n v="64157.12000000001"/>
    <x v="2"/>
  </r>
  <r>
    <s v="PRO3106"/>
    <x v="995"/>
    <x v="81"/>
    <x v="3"/>
    <x v="3"/>
    <x v="1"/>
    <x v="8"/>
    <x v="43"/>
    <n v="1619.15"/>
    <n v="3120.45"/>
    <n v="401"/>
    <n v="1501.2999999999997"/>
    <n v="1251300.45"/>
    <n v="602021.29999999993"/>
    <x v="2"/>
  </r>
  <r>
    <s v="PRO3108"/>
    <x v="996"/>
    <x v="823"/>
    <x v="7"/>
    <x v="1"/>
    <x v="2"/>
    <x v="5"/>
    <x v="71"/>
    <n v="962.87"/>
    <n v="1650.02"/>
    <n v="36"/>
    <n v="687.15"/>
    <n v="59400.72"/>
    <n v="24737.399999999998"/>
    <x v="0"/>
  </r>
  <r>
    <s v="PRO3112"/>
    <x v="997"/>
    <x v="824"/>
    <x v="9"/>
    <x v="6"/>
    <x v="3"/>
    <x v="3"/>
    <x v="23"/>
    <n v="564.5"/>
    <n v="635.80999999999995"/>
    <n v="142"/>
    <n v="71.309999999999945"/>
    <n v="90285.01999999999"/>
    <n v="10126.019999999993"/>
    <x v="1"/>
  </r>
  <r>
    <s v="PRO3113"/>
    <x v="998"/>
    <x v="748"/>
    <x v="3"/>
    <x v="0"/>
    <x v="3"/>
    <x v="8"/>
    <x v="29"/>
    <n v="594.29999999999995"/>
    <n v="692.88"/>
    <n v="357"/>
    <n v="98.580000000000041"/>
    <n v="247358.16"/>
    <n v="35193.060000000012"/>
    <x v="3"/>
  </r>
  <r>
    <s v="PRO3114"/>
    <x v="999"/>
    <x v="825"/>
    <x v="7"/>
    <x v="5"/>
    <x v="4"/>
    <x v="7"/>
    <x v="13"/>
    <n v="1304.6199999999999"/>
    <n v="1756.41"/>
    <n v="140"/>
    <n v="451.79000000000019"/>
    <n v="245897.40000000002"/>
    <n v="63250.600000000028"/>
    <x v="0"/>
  </r>
  <r>
    <s v="PRO3115"/>
    <x v="1000"/>
    <x v="826"/>
    <x v="9"/>
    <x v="9"/>
    <x v="0"/>
    <x v="0"/>
    <x v="42"/>
    <n v="980.7"/>
    <n v="1611.7"/>
    <n v="495"/>
    <n v="631"/>
    <n v="797791.5"/>
    <n v="312345"/>
    <x v="0"/>
  </r>
  <r>
    <s v="PRO3116"/>
    <x v="1001"/>
    <x v="827"/>
    <x v="7"/>
    <x v="0"/>
    <x v="4"/>
    <x v="2"/>
    <x v="20"/>
    <n v="1630.94"/>
    <n v="2402.5300000000002"/>
    <n v="438"/>
    <n v="771.59000000000015"/>
    <n v="1052308.1400000001"/>
    <n v="337956.42000000004"/>
    <x v="0"/>
  </r>
  <r>
    <s v="PRO3118"/>
    <x v="1002"/>
    <x v="828"/>
    <x v="4"/>
    <x v="6"/>
    <x v="2"/>
    <x v="4"/>
    <x v="65"/>
    <n v="1379.38"/>
    <n v="2709.61"/>
    <n v="296"/>
    <n v="1330.23"/>
    <n v="802044.56"/>
    <n v="393748.08"/>
    <x v="0"/>
  </r>
  <r>
    <s v="PRO3119"/>
    <x v="1003"/>
    <x v="456"/>
    <x v="9"/>
    <x v="1"/>
    <x v="0"/>
    <x v="0"/>
    <x v="27"/>
    <n v="129.72"/>
    <n v="169.04"/>
    <n v="21"/>
    <n v="39.319999999999993"/>
    <n v="3549.8399999999997"/>
    <n v="825.7199999999998"/>
    <x v="0"/>
  </r>
  <r>
    <s v="PRO3120"/>
    <x v="1004"/>
    <x v="677"/>
    <x v="8"/>
    <x v="2"/>
    <x v="2"/>
    <x v="0"/>
    <x v="90"/>
    <n v="1058.1600000000001"/>
    <n v="1792.46"/>
    <n v="370"/>
    <n v="734.3"/>
    <n v="663210.20000000007"/>
    <n v="271691"/>
    <x v="3"/>
  </r>
  <r>
    <s v="PRO3124"/>
    <x v="1005"/>
    <x v="829"/>
    <x v="1"/>
    <x v="3"/>
    <x v="3"/>
    <x v="9"/>
    <x v="87"/>
    <n v="724.4"/>
    <n v="940.64"/>
    <n v="493"/>
    <n v="216.24"/>
    <n v="463735.52"/>
    <n v="106606.32"/>
    <x v="0"/>
  </r>
  <r>
    <s v="PRO3129"/>
    <x v="1006"/>
    <x v="830"/>
    <x v="1"/>
    <x v="7"/>
    <x v="4"/>
    <x v="4"/>
    <x v="62"/>
    <n v="880.39"/>
    <n v="1310.0899999999999"/>
    <n v="102"/>
    <n v="429.69999999999993"/>
    <n v="133629.18"/>
    <n v="43829.399999999994"/>
    <x v="2"/>
  </r>
  <r>
    <s v="PRO3131"/>
    <x v="1007"/>
    <x v="831"/>
    <x v="5"/>
    <x v="4"/>
    <x v="0"/>
    <x v="6"/>
    <x v="2"/>
    <n v="1976.9"/>
    <n v="3710.04"/>
    <n v="108"/>
    <n v="1733.1399999999999"/>
    <n v="400684.32"/>
    <n v="187179.12"/>
    <x v="0"/>
  </r>
  <r>
    <s v="PRO3134"/>
    <x v="1008"/>
    <x v="664"/>
    <x v="4"/>
    <x v="6"/>
    <x v="4"/>
    <x v="4"/>
    <x v="19"/>
    <n v="959.16"/>
    <n v="1874"/>
    <n v="270"/>
    <n v="914.84"/>
    <n v="505980"/>
    <n v="247006.80000000002"/>
    <x v="3"/>
  </r>
  <r>
    <s v="PRO3135"/>
    <x v="1009"/>
    <x v="56"/>
    <x v="4"/>
    <x v="1"/>
    <x v="4"/>
    <x v="7"/>
    <x v="64"/>
    <n v="1830.26"/>
    <n v="3653.93"/>
    <n v="55"/>
    <n v="1823.6699999999998"/>
    <n v="200966.15"/>
    <n v="100301.84999999999"/>
    <x v="1"/>
  </r>
  <r>
    <s v="PRO3136"/>
    <x v="1010"/>
    <x v="832"/>
    <x v="7"/>
    <x v="8"/>
    <x v="4"/>
    <x v="6"/>
    <x v="10"/>
    <n v="1640.55"/>
    <n v="2406.0100000000002"/>
    <n v="166"/>
    <n v="765.46000000000026"/>
    <n v="399397.66000000003"/>
    <n v="127066.36000000004"/>
    <x v="2"/>
  </r>
  <r>
    <s v="PRO3137"/>
    <x v="1011"/>
    <x v="833"/>
    <x v="8"/>
    <x v="6"/>
    <x v="4"/>
    <x v="9"/>
    <x v="19"/>
    <n v="1647.1"/>
    <n v="2330.79"/>
    <n v="234"/>
    <n v="683.69"/>
    <n v="545404.86"/>
    <n v="159983.46000000002"/>
    <x v="1"/>
  </r>
  <r>
    <s v="PRO3138"/>
    <x v="1012"/>
    <x v="655"/>
    <x v="6"/>
    <x v="9"/>
    <x v="4"/>
    <x v="1"/>
    <x v="52"/>
    <n v="873.72"/>
    <n v="1043.22"/>
    <n v="476"/>
    <n v="169.5"/>
    <n v="496572.72000000003"/>
    <n v="80682"/>
    <x v="1"/>
  </r>
  <r>
    <s v="PRO3140"/>
    <x v="1013"/>
    <x v="834"/>
    <x v="8"/>
    <x v="7"/>
    <x v="0"/>
    <x v="4"/>
    <x v="84"/>
    <n v="1108.27"/>
    <n v="2202.85"/>
    <n v="395"/>
    <n v="1094.58"/>
    <n v="870125.75"/>
    <n v="432359.1"/>
    <x v="3"/>
  </r>
  <r>
    <s v="PRO3143"/>
    <x v="1014"/>
    <x v="463"/>
    <x v="4"/>
    <x v="7"/>
    <x v="2"/>
    <x v="5"/>
    <x v="80"/>
    <n v="1820.99"/>
    <n v="2099.91"/>
    <n v="57"/>
    <n v="278.91999999999985"/>
    <n v="119694.87"/>
    <n v="15898.439999999991"/>
    <x v="0"/>
  </r>
  <r>
    <s v="PRO3148"/>
    <x v="1015"/>
    <x v="431"/>
    <x v="2"/>
    <x v="0"/>
    <x v="1"/>
    <x v="4"/>
    <x v="5"/>
    <n v="249.34"/>
    <n v="410.71"/>
    <n v="176"/>
    <n v="161.36999999999998"/>
    <n v="72284.959999999992"/>
    <n v="28401.119999999995"/>
    <x v="1"/>
  </r>
  <r>
    <s v="PRO3149"/>
    <x v="1016"/>
    <x v="835"/>
    <x v="3"/>
    <x v="2"/>
    <x v="2"/>
    <x v="5"/>
    <x v="85"/>
    <n v="573.87"/>
    <n v="1017.16"/>
    <n v="423"/>
    <n v="443.28999999999996"/>
    <n v="430258.68"/>
    <n v="187511.66999999998"/>
    <x v="0"/>
  </r>
  <r>
    <s v="PRO3156"/>
    <x v="1017"/>
    <x v="308"/>
    <x v="3"/>
    <x v="1"/>
    <x v="0"/>
    <x v="2"/>
    <x v="97"/>
    <n v="1092.71"/>
    <n v="1638.44"/>
    <n v="217"/>
    <n v="545.73"/>
    <n v="355541.48000000004"/>
    <n v="118423.41"/>
    <x v="3"/>
  </r>
  <r>
    <s v="PRO3157"/>
    <x v="1018"/>
    <x v="651"/>
    <x v="6"/>
    <x v="8"/>
    <x v="2"/>
    <x v="7"/>
    <x v="23"/>
    <n v="795.36"/>
    <n v="1107.75"/>
    <n v="264"/>
    <n v="312.39"/>
    <n v="292446"/>
    <n v="82470.959999999992"/>
    <x v="1"/>
  </r>
  <r>
    <s v="PRO3160"/>
    <x v="1019"/>
    <x v="836"/>
    <x v="4"/>
    <x v="9"/>
    <x v="0"/>
    <x v="3"/>
    <x v="14"/>
    <n v="1911.36"/>
    <n v="2500.65"/>
    <n v="239"/>
    <n v="589.29000000000019"/>
    <n v="597655.35"/>
    <n v="140840.31000000006"/>
    <x v="1"/>
  </r>
  <r>
    <s v="PRO3163"/>
    <x v="1020"/>
    <x v="837"/>
    <x v="8"/>
    <x v="7"/>
    <x v="1"/>
    <x v="3"/>
    <x v="9"/>
    <n v="1238.5999999999999"/>
    <n v="2169.96"/>
    <n v="383"/>
    <n v="931.36000000000013"/>
    <n v="831094.68"/>
    <n v="356710.88000000006"/>
    <x v="2"/>
  </r>
  <r>
    <s v="PRO3164"/>
    <x v="1021"/>
    <x v="838"/>
    <x v="7"/>
    <x v="2"/>
    <x v="4"/>
    <x v="6"/>
    <x v="61"/>
    <n v="890.89"/>
    <n v="1731.86"/>
    <n v="11"/>
    <n v="840.96999999999991"/>
    <n v="19050.46"/>
    <n v="9250.6699999999983"/>
    <x v="0"/>
  </r>
  <r>
    <s v="PRO3165"/>
    <x v="1022"/>
    <x v="50"/>
    <x v="7"/>
    <x v="3"/>
    <x v="4"/>
    <x v="1"/>
    <x v="34"/>
    <n v="1546.47"/>
    <n v="2743.22"/>
    <n v="423"/>
    <n v="1196.7499999999998"/>
    <n v="1160382.0599999998"/>
    <n v="506225.24999999988"/>
    <x v="1"/>
  </r>
  <r>
    <s v="PRO3169"/>
    <x v="1023"/>
    <x v="839"/>
    <x v="0"/>
    <x v="7"/>
    <x v="1"/>
    <x v="3"/>
    <x v="14"/>
    <n v="1960.21"/>
    <n v="3031.4"/>
    <n v="98"/>
    <n v="1071.19"/>
    <n v="297077.2"/>
    <n v="104976.62000000001"/>
    <x v="0"/>
  </r>
  <r>
    <s v="PRO3175"/>
    <x v="1024"/>
    <x v="729"/>
    <x v="1"/>
    <x v="9"/>
    <x v="2"/>
    <x v="5"/>
    <x v="42"/>
    <n v="1738.69"/>
    <n v="2434.3200000000002"/>
    <n v="338"/>
    <n v="695.63000000000011"/>
    <n v="822800.16"/>
    <n v="235122.94000000003"/>
    <x v="1"/>
  </r>
  <r>
    <s v="PRO3177"/>
    <x v="1025"/>
    <x v="840"/>
    <x v="5"/>
    <x v="2"/>
    <x v="2"/>
    <x v="6"/>
    <x v="18"/>
    <n v="1107.6099999999999"/>
    <n v="1259.21"/>
    <n v="15"/>
    <n v="151.60000000000014"/>
    <n v="18888.150000000001"/>
    <n v="2274.0000000000018"/>
    <x v="1"/>
  </r>
  <r>
    <s v="PRO3182"/>
    <x v="1026"/>
    <x v="841"/>
    <x v="3"/>
    <x v="4"/>
    <x v="0"/>
    <x v="7"/>
    <x v="72"/>
    <n v="555.38"/>
    <n v="989.72"/>
    <n v="396"/>
    <n v="434.34000000000003"/>
    <n v="391929.12"/>
    <n v="171998.64"/>
    <x v="2"/>
  </r>
  <r>
    <s v="PRO3186"/>
    <x v="1027"/>
    <x v="456"/>
    <x v="1"/>
    <x v="4"/>
    <x v="1"/>
    <x v="2"/>
    <x v="8"/>
    <n v="676.86"/>
    <n v="1270.3499999999999"/>
    <n v="317"/>
    <n v="593.4899999999999"/>
    <n v="402700.94999999995"/>
    <n v="188136.32999999996"/>
    <x v="1"/>
  </r>
  <r>
    <s v="PRO3189"/>
    <x v="1028"/>
    <x v="842"/>
    <x v="6"/>
    <x v="3"/>
    <x v="3"/>
    <x v="0"/>
    <x v="64"/>
    <n v="377.77"/>
    <n v="427.45"/>
    <n v="383"/>
    <n v="49.680000000000007"/>
    <n v="163713.35"/>
    <n v="19027.440000000002"/>
    <x v="2"/>
  </r>
  <r>
    <s v="PRO3191"/>
    <x v="1029"/>
    <x v="47"/>
    <x v="3"/>
    <x v="7"/>
    <x v="4"/>
    <x v="5"/>
    <x v="24"/>
    <n v="1167.32"/>
    <n v="2073.7399999999998"/>
    <n v="71"/>
    <n v="906.41999999999985"/>
    <n v="147235.53999999998"/>
    <n v="64355.819999999992"/>
    <x v="1"/>
  </r>
  <r>
    <s v="PRO3194"/>
    <x v="1030"/>
    <x v="113"/>
    <x v="8"/>
    <x v="1"/>
    <x v="4"/>
    <x v="7"/>
    <x v="37"/>
    <n v="1264.6500000000001"/>
    <n v="2368.1799999999998"/>
    <n v="33"/>
    <n v="1103.5299999999997"/>
    <n v="78149.939999999988"/>
    <n v="36416.489999999991"/>
    <x v="0"/>
  </r>
  <r>
    <s v="PRO3195"/>
    <x v="1031"/>
    <x v="843"/>
    <x v="2"/>
    <x v="6"/>
    <x v="2"/>
    <x v="0"/>
    <x v="48"/>
    <n v="1517.14"/>
    <n v="2301.6799999999998"/>
    <n v="484"/>
    <n v="784.53999999999974"/>
    <n v="1114013.1199999999"/>
    <n v="379717.35999999987"/>
    <x v="0"/>
  </r>
  <r>
    <s v="PRO3196"/>
    <x v="1032"/>
    <x v="844"/>
    <x v="6"/>
    <x v="9"/>
    <x v="4"/>
    <x v="4"/>
    <x v="30"/>
    <n v="1879.17"/>
    <n v="2338.6999999999998"/>
    <n v="316"/>
    <n v="459.52999999999975"/>
    <n v="739029.2"/>
    <n v="145211.47999999992"/>
    <x v="1"/>
  </r>
  <r>
    <s v="PRO3197"/>
    <x v="1033"/>
    <x v="144"/>
    <x v="9"/>
    <x v="4"/>
    <x v="1"/>
    <x v="5"/>
    <x v="53"/>
    <n v="873.58"/>
    <n v="1718.62"/>
    <n v="289"/>
    <n v="845.03999999999985"/>
    <n v="496681.18"/>
    <n v="244216.55999999997"/>
    <x v="1"/>
  </r>
  <r>
    <s v="PRO3199"/>
    <x v="1034"/>
    <x v="550"/>
    <x v="8"/>
    <x v="8"/>
    <x v="4"/>
    <x v="4"/>
    <x v="52"/>
    <n v="497.88"/>
    <n v="591.13"/>
    <n v="194"/>
    <n v="93.25"/>
    <n v="114679.22"/>
    <n v="18090.5"/>
    <x v="0"/>
  </r>
  <r>
    <s v="PRO3201"/>
    <x v="1035"/>
    <x v="514"/>
    <x v="0"/>
    <x v="2"/>
    <x v="2"/>
    <x v="3"/>
    <x v="46"/>
    <n v="1399.4"/>
    <n v="2149.7399999999998"/>
    <n v="187"/>
    <n v="750.33999999999969"/>
    <n v="402001.37999999995"/>
    <n v="140313.57999999993"/>
    <x v="1"/>
  </r>
  <r>
    <s v="PRO3202"/>
    <x v="1036"/>
    <x v="542"/>
    <x v="1"/>
    <x v="6"/>
    <x v="2"/>
    <x v="1"/>
    <x v="60"/>
    <n v="1489.83"/>
    <n v="2415.0300000000002"/>
    <n v="435"/>
    <n v="925.20000000000027"/>
    <n v="1050538.05"/>
    <n v="402462.00000000012"/>
    <x v="0"/>
  </r>
  <r>
    <s v="PRO3203"/>
    <x v="1037"/>
    <x v="644"/>
    <x v="2"/>
    <x v="6"/>
    <x v="1"/>
    <x v="7"/>
    <x v="93"/>
    <n v="1507.88"/>
    <n v="2345.54"/>
    <n v="201"/>
    <n v="837.65999999999985"/>
    <n v="471453.54"/>
    <n v="168369.65999999997"/>
    <x v="2"/>
  </r>
  <r>
    <s v="PRO3204"/>
    <x v="1038"/>
    <x v="845"/>
    <x v="8"/>
    <x v="5"/>
    <x v="0"/>
    <x v="7"/>
    <x v="85"/>
    <n v="1517.88"/>
    <n v="1864.21"/>
    <n v="157"/>
    <n v="346.32999999999993"/>
    <n v="292680.97000000003"/>
    <n v="54373.80999999999"/>
    <x v="1"/>
  </r>
  <r>
    <s v="PRO3205"/>
    <x v="1039"/>
    <x v="590"/>
    <x v="9"/>
    <x v="5"/>
    <x v="4"/>
    <x v="1"/>
    <x v="82"/>
    <n v="1209.99"/>
    <n v="1736.44"/>
    <n v="57"/>
    <n v="526.45000000000005"/>
    <n v="98977.08"/>
    <n v="30007.65"/>
    <x v="2"/>
  </r>
  <r>
    <s v="PRO3207"/>
    <x v="1040"/>
    <x v="846"/>
    <x v="1"/>
    <x v="2"/>
    <x v="2"/>
    <x v="4"/>
    <x v="44"/>
    <n v="77.930000000000007"/>
    <n v="135.16999999999999"/>
    <n v="83"/>
    <n v="57.239999999999981"/>
    <n v="11219.109999999999"/>
    <n v="4750.9199999999983"/>
    <x v="1"/>
  </r>
  <r>
    <s v="PRO3208"/>
    <x v="1041"/>
    <x v="847"/>
    <x v="3"/>
    <x v="4"/>
    <x v="4"/>
    <x v="0"/>
    <x v="2"/>
    <n v="662.14"/>
    <n v="1297.53"/>
    <n v="237"/>
    <n v="635.39"/>
    <n v="307514.61"/>
    <n v="150587.43"/>
    <x v="2"/>
  </r>
  <r>
    <s v="PRO3210"/>
    <x v="1042"/>
    <x v="848"/>
    <x v="4"/>
    <x v="3"/>
    <x v="3"/>
    <x v="6"/>
    <x v="83"/>
    <n v="1229.3599999999999"/>
    <n v="1374.09"/>
    <n v="340"/>
    <n v="144.73000000000002"/>
    <n v="467190.6"/>
    <n v="49208.200000000004"/>
    <x v="2"/>
  </r>
  <r>
    <s v="PRO3211"/>
    <x v="1043"/>
    <x v="849"/>
    <x v="3"/>
    <x v="2"/>
    <x v="1"/>
    <x v="9"/>
    <x v="26"/>
    <n v="1691.06"/>
    <n v="2775.28"/>
    <n v="352"/>
    <n v="1084.2200000000003"/>
    <n v="976898.56000000006"/>
    <n v="381645.44000000006"/>
    <x v="2"/>
  </r>
  <r>
    <s v="PRO3212"/>
    <x v="1044"/>
    <x v="291"/>
    <x v="2"/>
    <x v="8"/>
    <x v="0"/>
    <x v="5"/>
    <x v="41"/>
    <n v="499.3"/>
    <n v="964.54"/>
    <n v="46"/>
    <n v="465.23999999999995"/>
    <n v="44368.84"/>
    <n v="21401.039999999997"/>
    <x v="2"/>
  </r>
  <r>
    <s v="PRO3213"/>
    <x v="1045"/>
    <x v="850"/>
    <x v="0"/>
    <x v="4"/>
    <x v="3"/>
    <x v="0"/>
    <x v="33"/>
    <n v="270.51"/>
    <n v="363.44"/>
    <n v="156"/>
    <n v="92.93"/>
    <n v="56696.639999999999"/>
    <n v="14497.080000000002"/>
    <x v="1"/>
  </r>
  <r>
    <s v="PRO3215"/>
    <x v="1046"/>
    <x v="851"/>
    <x v="0"/>
    <x v="5"/>
    <x v="1"/>
    <x v="5"/>
    <x v="70"/>
    <n v="518.91"/>
    <n v="978.06"/>
    <n v="114"/>
    <n v="459.15"/>
    <n v="111498.84"/>
    <n v="52343.1"/>
    <x v="0"/>
  </r>
  <r>
    <s v="PRO3216"/>
    <x v="1047"/>
    <x v="852"/>
    <x v="4"/>
    <x v="0"/>
    <x v="1"/>
    <x v="4"/>
    <x v="15"/>
    <n v="699.9"/>
    <n v="1131.67"/>
    <n v="216"/>
    <n v="431.7700000000001"/>
    <n v="244440.72000000003"/>
    <n v="93262.320000000022"/>
    <x v="0"/>
  </r>
  <r>
    <s v="PRO3217"/>
    <x v="1048"/>
    <x v="333"/>
    <x v="4"/>
    <x v="0"/>
    <x v="1"/>
    <x v="5"/>
    <x v="1"/>
    <n v="1087.3800000000001"/>
    <n v="1501.58"/>
    <n v="45"/>
    <n v="414.19999999999982"/>
    <n v="67571.099999999991"/>
    <n v="18638.999999999993"/>
    <x v="2"/>
  </r>
  <r>
    <s v="PRO3221"/>
    <x v="1049"/>
    <x v="853"/>
    <x v="9"/>
    <x v="3"/>
    <x v="0"/>
    <x v="1"/>
    <x v="90"/>
    <n v="1252.06"/>
    <n v="1546.97"/>
    <n v="204"/>
    <n v="294.91000000000008"/>
    <n v="315581.88"/>
    <n v="60161.640000000014"/>
    <x v="3"/>
  </r>
  <r>
    <s v="PRO3222"/>
    <x v="1050"/>
    <x v="763"/>
    <x v="0"/>
    <x v="4"/>
    <x v="3"/>
    <x v="0"/>
    <x v="99"/>
    <n v="1638.76"/>
    <n v="2636.8"/>
    <n v="320"/>
    <n v="998.04000000000019"/>
    <n v="843776"/>
    <n v="319372.80000000005"/>
    <x v="1"/>
  </r>
  <r>
    <s v="PRO3223"/>
    <x v="1051"/>
    <x v="854"/>
    <x v="3"/>
    <x v="7"/>
    <x v="3"/>
    <x v="0"/>
    <x v="52"/>
    <n v="1580.01"/>
    <n v="2453.1799999999998"/>
    <n v="320"/>
    <n v="873.16999999999985"/>
    <n v="785017.6"/>
    <n v="279414.39999999997"/>
    <x v="1"/>
  </r>
  <r>
    <s v="PRO3224"/>
    <x v="1052"/>
    <x v="855"/>
    <x v="0"/>
    <x v="5"/>
    <x v="1"/>
    <x v="7"/>
    <x v="97"/>
    <n v="1147.3399999999999"/>
    <n v="1496.33"/>
    <n v="380"/>
    <n v="348.99"/>
    <n v="568605.4"/>
    <n v="132616.20000000001"/>
    <x v="2"/>
  </r>
  <r>
    <s v="PRO3227"/>
    <x v="1053"/>
    <x v="535"/>
    <x v="0"/>
    <x v="0"/>
    <x v="1"/>
    <x v="6"/>
    <x v="87"/>
    <n v="1507.11"/>
    <n v="2245.5700000000002"/>
    <n v="364"/>
    <n v="738.46000000000026"/>
    <n v="817387.4800000001"/>
    <n v="268799.44000000012"/>
    <x v="0"/>
  </r>
  <r>
    <s v="PRO3230"/>
    <x v="1054"/>
    <x v="856"/>
    <x v="5"/>
    <x v="6"/>
    <x v="3"/>
    <x v="9"/>
    <x v="55"/>
    <n v="888.07"/>
    <n v="1232.1500000000001"/>
    <n v="358"/>
    <n v="344.08000000000004"/>
    <n v="441109.7"/>
    <n v="123180.64000000001"/>
    <x v="2"/>
  </r>
  <r>
    <s v="PRO3231"/>
    <x v="1055"/>
    <x v="236"/>
    <x v="7"/>
    <x v="1"/>
    <x v="3"/>
    <x v="8"/>
    <x v="44"/>
    <n v="1566.67"/>
    <n v="2983.5"/>
    <n v="146"/>
    <n v="1416.83"/>
    <n v="435591"/>
    <n v="206857.18"/>
    <x v="0"/>
  </r>
  <r>
    <s v="PRO3233"/>
    <x v="1056"/>
    <x v="857"/>
    <x v="8"/>
    <x v="7"/>
    <x v="0"/>
    <x v="3"/>
    <x v="2"/>
    <n v="1858.77"/>
    <n v="2312.21"/>
    <n v="273"/>
    <n v="453.44000000000005"/>
    <n v="631233.32999999996"/>
    <n v="123789.12000000001"/>
    <x v="0"/>
  </r>
  <r>
    <s v="PRO3234"/>
    <x v="1057"/>
    <x v="287"/>
    <x v="8"/>
    <x v="6"/>
    <x v="1"/>
    <x v="3"/>
    <x v="87"/>
    <n v="1542.28"/>
    <n v="1995.61"/>
    <n v="11"/>
    <n v="453.32999999999993"/>
    <n v="21951.71"/>
    <n v="4986.6299999999992"/>
    <x v="2"/>
  </r>
  <r>
    <s v="PRO3241"/>
    <x v="1058"/>
    <x v="102"/>
    <x v="4"/>
    <x v="2"/>
    <x v="1"/>
    <x v="0"/>
    <x v="11"/>
    <n v="561.85"/>
    <n v="624.30999999999995"/>
    <n v="140"/>
    <n v="62.459999999999923"/>
    <n v="87403.4"/>
    <n v="8744.3999999999887"/>
    <x v="2"/>
  </r>
  <r>
    <s v="PRO3244"/>
    <x v="1059"/>
    <x v="174"/>
    <x v="2"/>
    <x v="2"/>
    <x v="1"/>
    <x v="4"/>
    <x v="63"/>
    <n v="153.49"/>
    <n v="216.51"/>
    <n v="417"/>
    <n v="63.019999999999982"/>
    <n v="90284.67"/>
    <n v="26279.339999999993"/>
    <x v="0"/>
  </r>
  <r>
    <s v="PRO3247"/>
    <x v="1060"/>
    <x v="219"/>
    <x v="6"/>
    <x v="2"/>
    <x v="3"/>
    <x v="5"/>
    <x v="70"/>
    <n v="581.75"/>
    <n v="888.01"/>
    <n v="257"/>
    <n v="306.26"/>
    <n v="228218.57"/>
    <n v="78708.819999999992"/>
    <x v="0"/>
  </r>
  <r>
    <s v="PRO3250"/>
    <x v="1061"/>
    <x v="70"/>
    <x v="8"/>
    <x v="6"/>
    <x v="3"/>
    <x v="9"/>
    <x v="0"/>
    <n v="282.20999999999998"/>
    <n v="412.41"/>
    <n v="186"/>
    <n v="130.20000000000005"/>
    <n v="76708.260000000009"/>
    <n v="24217.200000000008"/>
    <x v="2"/>
  </r>
  <r>
    <s v="PRO3251"/>
    <x v="1062"/>
    <x v="858"/>
    <x v="6"/>
    <x v="1"/>
    <x v="1"/>
    <x v="5"/>
    <x v="68"/>
    <n v="1095.96"/>
    <n v="2063.9499999999998"/>
    <n v="156"/>
    <n v="967.98999999999978"/>
    <n v="321976.19999999995"/>
    <n v="151006.43999999997"/>
    <x v="1"/>
  </r>
  <r>
    <s v="PRO3255"/>
    <x v="1063"/>
    <x v="859"/>
    <x v="2"/>
    <x v="6"/>
    <x v="0"/>
    <x v="2"/>
    <x v="8"/>
    <n v="631.9"/>
    <n v="919.97"/>
    <n v="41"/>
    <n v="288.07000000000005"/>
    <n v="37718.770000000004"/>
    <n v="11810.870000000003"/>
    <x v="0"/>
  </r>
  <r>
    <s v="PRO3258"/>
    <x v="1064"/>
    <x v="836"/>
    <x v="4"/>
    <x v="6"/>
    <x v="1"/>
    <x v="3"/>
    <x v="57"/>
    <n v="61.75"/>
    <n v="102.92"/>
    <n v="392"/>
    <n v="41.17"/>
    <n v="40344.639999999999"/>
    <n v="16138.640000000001"/>
    <x v="0"/>
  </r>
  <r>
    <s v="PRO3261"/>
    <x v="1065"/>
    <x v="30"/>
    <x v="0"/>
    <x v="0"/>
    <x v="3"/>
    <x v="3"/>
    <x v="78"/>
    <n v="1215.3699999999999"/>
    <n v="2227.11"/>
    <n v="88"/>
    <n v="1011.7400000000002"/>
    <n v="195985.68000000002"/>
    <n v="89033.120000000024"/>
    <x v="2"/>
  </r>
  <r>
    <s v="PRO3262"/>
    <x v="1066"/>
    <x v="394"/>
    <x v="0"/>
    <x v="5"/>
    <x v="3"/>
    <x v="6"/>
    <x v="63"/>
    <n v="1152.99"/>
    <n v="1556.81"/>
    <n v="286"/>
    <n v="403.81999999999994"/>
    <n v="445247.66"/>
    <n v="115492.51999999997"/>
    <x v="1"/>
  </r>
  <r>
    <s v="PRO3263"/>
    <x v="1067"/>
    <x v="860"/>
    <x v="2"/>
    <x v="4"/>
    <x v="2"/>
    <x v="5"/>
    <x v="39"/>
    <n v="1556.93"/>
    <n v="2963.93"/>
    <n v="344"/>
    <n v="1406.9999999999998"/>
    <n v="1019591.9199999999"/>
    <n v="484007.99999999994"/>
    <x v="0"/>
  </r>
  <r>
    <s v="PRO3264"/>
    <x v="1068"/>
    <x v="861"/>
    <x v="4"/>
    <x v="9"/>
    <x v="0"/>
    <x v="2"/>
    <x v="9"/>
    <n v="1074.78"/>
    <n v="2007.19"/>
    <n v="261"/>
    <n v="932.41000000000008"/>
    <n v="523876.59"/>
    <n v="243359.01"/>
    <x v="2"/>
  </r>
  <r>
    <s v="PRO3265"/>
    <x v="1069"/>
    <x v="862"/>
    <x v="2"/>
    <x v="2"/>
    <x v="3"/>
    <x v="8"/>
    <x v="74"/>
    <n v="1704.59"/>
    <n v="3331.16"/>
    <n v="9"/>
    <n v="1626.57"/>
    <n v="29980.44"/>
    <n v="14639.13"/>
    <x v="0"/>
  </r>
  <r>
    <s v="PRO3266"/>
    <x v="1070"/>
    <x v="634"/>
    <x v="2"/>
    <x v="3"/>
    <x v="2"/>
    <x v="4"/>
    <x v="28"/>
    <n v="1774.18"/>
    <n v="3299.47"/>
    <n v="19"/>
    <n v="1525.2899999999997"/>
    <n v="62689.929999999993"/>
    <n v="28980.509999999995"/>
    <x v="1"/>
  </r>
  <r>
    <s v="PRO3267"/>
    <x v="1071"/>
    <x v="841"/>
    <x v="4"/>
    <x v="4"/>
    <x v="2"/>
    <x v="3"/>
    <x v="60"/>
    <n v="423.58"/>
    <n v="607.12"/>
    <n v="322"/>
    <n v="183.54000000000002"/>
    <n v="195492.64"/>
    <n v="59099.880000000005"/>
    <x v="3"/>
  </r>
  <r>
    <s v="PRO3272"/>
    <x v="1072"/>
    <x v="863"/>
    <x v="9"/>
    <x v="4"/>
    <x v="3"/>
    <x v="7"/>
    <x v="53"/>
    <n v="449.39"/>
    <n v="509.54"/>
    <n v="455"/>
    <n v="60.150000000000034"/>
    <n v="231840.7"/>
    <n v="27368.250000000015"/>
    <x v="1"/>
  </r>
  <r>
    <s v="PRO3279"/>
    <x v="1073"/>
    <x v="864"/>
    <x v="4"/>
    <x v="1"/>
    <x v="2"/>
    <x v="1"/>
    <x v="54"/>
    <n v="1121.4000000000001"/>
    <n v="2101.5500000000002"/>
    <n v="451"/>
    <n v="980.15000000000009"/>
    <n v="947799.05"/>
    <n v="442047.65"/>
    <x v="1"/>
  </r>
  <r>
    <s v="PRO3280"/>
    <x v="1074"/>
    <x v="786"/>
    <x v="7"/>
    <x v="8"/>
    <x v="2"/>
    <x v="7"/>
    <x v="4"/>
    <n v="204.37"/>
    <n v="368.34"/>
    <n v="345"/>
    <n v="163.96999999999997"/>
    <n v="127077.29999999999"/>
    <n v="56569.649999999987"/>
    <x v="0"/>
  </r>
  <r>
    <s v="PRO3284"/>
    <x v="1075"/>
    <x v="865"/>
    <x v="4"/>
    <x v="1"/>
    <x v="3"/>
    <x v="6"/>
    <x v="35"/>
    <n v="813.87"/>
    <n v="1600.33"/>
    <n v="118"/>
    <n v="786.45999999999992"/>
    <n v="188838.94"/>
    <n v="92802.279999999984"/>
    <x v="0"/>
  </r>
  <r>
    <s v="PRO3285"/>
    <x v="1076"/>
    <x v="33"/>
    <x v="4"/>
    <x v="7"/>
    <x v="4"/>
    <x v="0"/>
    <x v="96"/>
    <n v="1048.5"/>
    <n v="1176.49"/>
    <n v="214"/>
    <n v="127.99000000000001"/>
    <n v="251768.86000000002"/>
    <n v="27389.86"/>
    <x v="2"/>
  </r>
  <r>
    <s v="PRO3287"/>
    <x v="1077"/>
    <x v="670"/>
    <x v="5"/>
    <x v="8"/>
    <x v="1"/>
    <x v="4"/>
    <x v="90"/>
    <n v="745.08"/>
    <n v="1016.14"/>
    <n v="365"/>
    <n v="271.05999999999995"/>
    <n v="370891.1"/>
    <n v="98936.89999999998"/>
    <x v="1"/>
  </r>
  <r>
    <s v="PRO3288"/>
    <x v="1078"/>
    <x v="866"/>
    <x v="2"/>
    <x v="5"/>
    <x v="3"/>
    <x v="2"/>
    <x v="24"/>
    <n v="865.2"/>
    <n v="1523.95"/>
    <n v="176"/>
    <n v="658.75"/>
    <n v="268215.2"/>
    <n v="115940"/>
    <x v="1"/>
  </r>
  <r>
    <s v="PRO3289"/>
    <x v="1079"/>
    <x v="867"/>
    <x v="6"/>
    <x v="7"/>
    <x v="2"/>
    <x v="3"/>
    <x v="90"/>
    <n v="1355.23"/>
    <n v="1999.35"/>
    <n v="153"/>
    <n v="644.11999999999989"/>
    <n v="305900.55"/>
    <n v="98550.359999999986"/>
    <x v="1"/>
  </r>
  <r>
    <s v="PRO3296"/>
    <x v="1080"/>
    <x v="26"/>
    <x v="7"/>
    <x v="0"/>
    <x v="1"/>
    <x v="4"/>
    <x v="90"/>
    <n v="1171.81"/>
    <n v="2044.26"/>
    <n v="366"/>
    <n v="872.45"/>
    <n v="748199.16"/>
    <n v="319316.7"/>
    <x v="2"/>
  </r>
  <r>
    <s v="PRO3297"/>
    <x v="1081"/>
    <x v="868"/>
    <x v="1"/>
    <x v="2"/>
    <x v="4"/>
    <x v="8"/>
    <x v="55"/>
    <n v="1042.3499999999999"/>
    <n v="1928.44"/>
    <n v="182"/>
    <n v="886.09000000000015"/>
    <n v="350976.08"/>
    <n v="161268.38000000003"/>
    <x v="2"/>
  </r>
  <r>
    <s v="PRO3299"/>
    <x v="1082"/>
    <x v="869"/>
    <x v="4"/>
    <x v="5"/>
    <x v="0"/>
    <x v="0"/>
    <x v="17"/>
    <n v="926.36"/>
    <n v="1833.19"/>
    <n v="414"/>
    <n v="906.83"/>
    <n v="758940.66"/>
    <n v="375427.62"/>
    <x v="2"/>
  </r>
  <r>
    <s v="PRO3301"/>
    <x v="1083"/>
    <x v="53"/>
    <x v="6"/>
    <x v="3"/>
    <x v="3"/>
    <x v="5"/>
    <x v="70"/>
    <n v="1718.18"/>
    <n v="2695.35"/>
    <n v="458"/>
    <n v="977.16999999999985"/>
    <n v="1234470.3"/>
    <n v="447543.85999999993"/>
    <x v="3"/>
  </r>
  <r>
    <s v="PRO3302"/>
    <x v="1084"/>
    <x v="870"/>
    <x v="9"/>
    <x v="6"/>
    <x v="1"/>
    <x v="4"/>
    <x v="53"/>
    <n v="644.95000000000005"/>
    <n v="1030.0899999999999"/>
    <n v="425"/>
    <n v="385.13999999999987"/>
    <n v="437788.24999999994"/>
    <n v="163684.49999999994"/>
    <x v="3"/>
  </r>
  <r>
    <s v="PRO3303"/>
    <x v="1085"/>
    <x v="871"/>
    <x v="3"/>
    <x v="7"/>
    <x v="2"/>
    <x v="4"/>
    <x v="1"/>
    <n v="1233.43"/>
    <n v="2169.46"/>
    <n v="241"/>
    <n v="936.03"/>
    <n v="522839.86"/>
    <n v="225583.22999999998"/>
    <x v="2"/>
  </r>
  <r>
    <s v="PRO3305"/>
    <x v="1086"/>
    <x v="872"/>
    <x v="8"/>
    <x v="8"/>
    <x v="1"/>
    <x v="4"/>
    <x v="38"/>
    <n v="974.01"/>
    <n v="1173.01"/>
    <n v="103"/>
    <n v="199"/>
    <n v="120820.03"/>
    <n v="20497"/>
    <x v="1"/>
  </r>
  <r>
    <s v="PRO3306"/>
    <x v="1087"/>
    <x v="152"/>
    <x v="0"/>
    <x v="9"/>
    <x v="1"/>
    <x v="2"/>
    <x v="41"/>
    <n v="531.30999999999995"/>
    <n v="707.43"/>
    <n v="15"/>
    <n v="176.12"/>
    <n v="10611.449999999999"/>
    <n v="2641.8"/>
    <x v="0"/>
  </r>
  <r>
    <s v="PRO3308"/>
    <x v="1088"/>
    <x v="358"/>
    <x v="9"/>
    <x v="3"/>
    <x v="1"/>
    <x v="8"/>
    <x v="31"/>
    <n v="1456.09"/>
    <n v="1769.28"/>
    <n v="65"/>
    <n v="313.19000000000005"/>
    <n v="115003.2"/>
    <n v="20357.350000000002"/>
    <x v="0"/>
  </r>
  <r>
    <s v="PRO3309"/>
    <x v="1089"/>
    <x v="873"/>
    <x v="2"/>
    <x v="8"/>
    <x v="4"/>
    <x v="6"/>
    <x v="11"/>
    <n v="970.37"/>
    <n v="1121.4000000000001"/>
    <n v="472"/>
    <n v="151.03000000000009"/>
    <n v="529300.80000000005"/>
    <n v="71286.160000000047"/>
    <x v="3"/>
  </r>
  <r>
    <s v="PRO3314"/>
    <x v="1090"/>
    <x v="860"/>
    <x v="8"/>
    <x v="7"/>
    <x v="1"/>
    <x v="3"/>
    <x v="0"/>
    <n v="812.54"/>
    <n v="1179.05"/>
    <n v="491"/>
    <n v="366.51"/>
    <n v="578913.54999999993"/>
    <n v="179956.41"/>
    <x v="1"/>
  </r>
  <r>
    <s v="PRO3315"/>
    <x v="1091"/>
    <x v="428"/>
    <x v="9"/>
    <x v="3"/>
    <x v="4"/>
    <x v="3"/>
    <x v="81"/>
    <n v="1729.92"/>
    <n v="3055.51"/>
    <n v="350"/>
    <n v="1325.5900000000001"/>
    <n v="1069428.5"/>
    <n v="463956.50000000006"/>
    <x v="1"/>
  </r>
  <r>
    <s v="PRO3316"/>
    <x v="1092"/>
    <x v="90"/>
    <x v="5"/>
    <x v="7"/>
    <x v="0"/>
    <x v="6"/>
    <x v="49"/>
    <n v="454.61"/>
    <n v="904.56"/>
    <n v="118"/>
    <n v="449.94999999999993"/>
    <n v="106738.07999999999"/>
    <n v="53094.099999999991"/>
    <x v="2"/>
  </r>
  <r>
    <s v="PRO3317"/>
    <x v="1093"/>
    <x v="134"/>
    <x v="4"/>
    <x v="5"/>
    <x v="4"/>
    <x v="4"/>
    <x v="43"/>
    <n v="984.82"/>
    <n v="1723.51"/>
    <n v="452"/>
    <n v="738.68999999999994"/>
    <n v="779026.52"/>
    <n v="333887.87999999995"/>
    <x v="0"/>
  </r>
  <r>
    <s v="PRO3319"/>
    <x v="1094"/>
    <x v="874"/>
    <x v="6"/>
    <x v="1"/>
    <x v="3"/>
    <x v="3"/>
    <x v="33"/>
    <n v="249.57"/>
    <n v="437.66"/>
    <n v="353"/>
    <n v="188.09000000000003"/>
    <n v="154493.98000000001"/>
    <n v="66395.77"/>
    <x v="0"/>
  </r>
  <r>
    <s v="PRO3320"/>
    <x v="1095"/>
    <x v="51"/>
    <x v="6"/>
    <x v="6"/>
    <x v="0"/>
    <x v="7"/>
    <x v="36"/>
    <n v="912.18"/>
    <n v="1104.54"/>
    <n v="224"/>
    <n v="192.36"/>
    <n v="247416.95999999999"/>
    <n v="43088.639999999999"/>
    <x v="0"/>
  </r>
  <r>
    <s v="PRO3323"/>
    <x v="1096"/>
    <x v="875"/>
    <x v="4"/>
    <x v="9"/>
    <x v="2"/>
    <x v="2"/>
    <x v="97"/>
    <n v="516.53"/>
    <n v="850.04"/>
    <n v="242"/>
    <n v="333.51"/>
    <n v="205709.68"/>
    <n v="80709.42"/>
    <x v="0"/>
  </r>
  <r>
    <s v="PRO3324"/>
    <x v="1097"/>
    <x v="65"/>
    <x v="1"/>
    <x v="9"/>
    <x v="2"/>
    <x v="8"/>
    <x v="73"/>
    <n v="1704.18"/>
    <n v="3204.63"/>
    <n v="373"/>
    <n v="1500.45"/>
    <n v="1195326.99"/>
    <n v="559667.85"/>
    <x v="1"/>
  </r>
  <r>
    <s v="PRO3325"/>
    <x v="1098"/>
    <x v="284"/>
    <x v="1"/>
    <x v="5"/>
    <x v="4"/>
    <x v="1"/>
    <x v="75"/>
    <n v="675.14"/>
    <n v="1254.74"/>
    <n v="471"/>
    <n v="579.6"/>
    <n v="590982.54"/>
    <n v="272991.60000000003"/>
    <x v="2"/>
  </r>
  <r>
    <s v="PRO3326"/>
    <x v="1099"/>
    <x v="634"/>
    <x v="7"/>
    <x v="1"/>
    <x v="1"/>
    <x v="7"/>
    <x v="96"/>
    <n v="1622.99"/>
    <n v="2833.61"/>
    <n v="5"/>
    <n v="1210.6200000000001"/>
    <n v="14168.050000000001"/>
    <n v="6053.1"/>
    <x v="1"/>
  </r>
  <r>
    <s v="PRO3329"/>
    <x v="1100"/>
    <x v="876"/>
    <x v="6"/>
    <x v="9"/>
    <x v="1"/>
    <x v="3"/>
    <x v="14"/>
    <n v="1374.47"/>
    <n v="1659.27"/>
    <n v="259"/>
    <n v="284.79999999999995"/>
    <n v="429750.93"/>
    <n v="73763.199999999983"/>
    <x v="0"/>
  </r>
  <r>
    <s v="PRO3334"/>
    <x v="1101"/>
    <x v="159"/>
    <x v="9"/>
    <x v="9"/>
    <x v="3"/>
    <x v="6"/>
    <x v="81"/>
    <n v="1043.5899999999999"/>
    <n v="1449.44"/>
    <n v="2"/>
    <n v="405.85000000000014"/>
    <n v="2898.88"/>
    <n v="811.70000000000027"/>
    <x v="1"/>
  </r>
  <r>
    <s v="PRO3338"/>
    <x v="1102"/>
    <x v="665"/>
    <x v="6"/>
    <x v="2"/>
    <x v="2"/>
    <x v="0"/>
    <x v="21"/>
    <n v="1551.76"/>
    <n v="2706.43"/>
    <n v="36"/>
    <n v="1154.6699999999998"/>
    <n v="97431.48"/>
    <n v="41568.119999999995"/>
    <x v="0"/>
  </r>
  <r>
    <s v="PRO3344"/>
    <x v="1103"/>
    <x v="877"/>
    <x v="1"/>
    <x v="4"/>
    <x v="4"/>
    <x v="5"/>
    <x v="41"/>
    <n v="1326.96"/>
    <n v="1970.63"/>
    <n v="399"/>
    <n v="643.67000000000007"/>
    <n v="786281.37"/>
    <n v="256824.33000000002"/>
    <x v="0"/>
  </r>
  <r>
    <s v="PRO3346"/>
    <x v="1104"/>
    <x v="550"/>
    <x v="7"/>
    <x v="0"/>
    <x v="0"/>
    <x v="0"/>
    <x v="62"/>
    <n v="1769.05"/>
    <n v="2960.75"/>
    <n v="337"/>
    <n v="1191.7"/>
    <n v="997772.75"/>
    <n v="401602.9"/>
    <x v="0"/>
  </r>
  <r>
    <s v="PRO3348"/>
    <x v="1105"/>
    <x v="878"/>
    <x v="9"/>
    <x v="0"/>
    <x v="4"/>
    <x v="2"/>
    <x v="28"/>
    <n v="618.67999999999995"/>
    <n v="700.76"/>
    <n v="131"/>
    <n v="82.080000000000041"/>
    <n v="91799.56"/>
    <n v="10752.480000000005"/>
    <x v="2"/>
  </r>
  <r>
    <s v="PRO3349"/>
    <x v="1106"/>
    <x v="132"/>
    <x v="7"/>
    <x v="3"/>
    <x v="2"/>
    <x v="1"/>
    <x v="92"/>
    <n v="439.22"/>
    <n v="736.48"/>
    <n v="455"/>
    <n v="297.26"/>
    <n v="335098.40000000002"/>
    <n v="135253.29999999999"/>
    <x v="1"/>
  </r>
  <r>
    <s v="PRO3353"/>
    <x v="1107"/>
    <x v="17"/>
    <x v="4"/>
    <x v="8"/>
    <x v="2"/>
    <x v="8"/>
    <x v="20"/>
    <n v="1411.7"/>
    <n v="1911.67"/>
    <n v="14"/>
    <n v="499.97"/>
    <n v="26763.38"/>
    <n v="6999.58"/>
    <x v="0"/>
  </r>
  <r>
    <s v="PRO3354"/>
    <x v="1108"/>
    <x v="349"/>
    <x v="1"/>
    <x v="1"/>
    <x v="0"/>
    <x v="2"/>
    <x v="59"/>
    <n v="93.83"/>
    <n v="111.8"/>
    <n v="429"/>
    <n v="17.97"/>
    <n v="47962.2"/>
    <n v="7709.1299999999992"/>
    <x v="1"/>
  </r>
  <r>
    <s v="PRO3355"/>
    <x v="1109"/>
    <x v="225"/>
    <x v="5"/>
    <x v="5"/>
    <x v="0"/>
    <x v="8"/>
    <x v="7"/>
    <n v="221.09"/>
    <n v="435.06"/>
    <n v="229"/>
    <n v="213.97"/>
    <n v="99628.74"/>
    <n v="48999.13"/>
    <x v="1"/>
  </r>
  <r>
    <s v="PRO3356"/>
    <x v="1110"/>
    <x v="620"/>
    <x v="8"/>
    <x v="2"/>
    <x v="3"/>
    <x v="3"/>
    <x v="10"/>
    <n v="966.08"/>
    <n v="1306.95"/>
    <n v="104"/>
    <n v="340.87"/>
    <n v="135922.80000000002"/>
    <n v="35450.480000000003"/>
    <x v="1"/>
  </r>
  <r>
    <s v="PRO3357"/>
    <x v="1111"/>
    <x v="879"/>
    <x v="6"/>
    <x v="8"/>
    <x v="2"/>
    <x v="9"/>
    <x v="6"/>
    <n v="603.99"/>
    <n v="1083.28"/>
    <n v="143"/>
    <n v="479.28999999999996"/>
    <n v="154909.04"/>
    <n v="68538.47"/>
    <x v="0"/>
  </r>
  <r>
    <s v="PRO3358"/>
    <x v="1112"/>
    <x v="880"/>
    <x v="8"/>
    <x v="8"/>
    <x v="3"/>
    <x v="0"/>
    <x v="46"/>
    <n v="891.97"/>
    <n v="1705.73"/>
    <n v="339"/>
    <n v="813.76"/>
    <n v="578242.47"/>
    <n v="275864.64"/>
    <x v="1"/>
  </r>
  <r>
    <s v="PRO3363"/>
    <x v="1113"/>
    <x v="881"/>
    <x v="9"/>
    <x v="1"/>
    <x v="4"/>
    <x v="4"/>
    <x v="9"/>
    <n v="312.45"/>
    <n v="489.3"/>
    <n v="293"/>
    <n v="176.85000000000002"/>
    <n v="143364.9"/>
    <n v="51817.05000000001"/>
    <x v="1"/>
  </r>
  <r>
    <s v="PRO3364"/>
    <x v="1114"/>
    <x v="788"/>
    <x v="8"/>
    <x v="1"/>
    <x v="0"/>
    <x v="4"/>
    <x v="75"/>
    <n v="861.39"/>
    <n v="1272.18"/>
    <n v="468"/>
    <n v="410.79000000000008"/>
    <n v="595380.24"/>
    <n v="192249.72000000003"/>
    <x v="0"/>
  </r>
  <r>
    <s v="PRO3368"/>
    <x v="1115"/>
    <x v="882"/>
    <x v="3"/>
    <x v="0"/>
    <x v="0"/>
    <x v="7"/>
    <x v="32"/>
    <n v="1217.9000000000001"/>
    <n v="2219.44"/>
    <n v="165"/>
    <n v="1001.54"/>
    <n v="366207.60000000003"/>
    <n v="165254.1"/>
    <x v="0"/>
  </r>
  <r>
    <s v="PRO3372"/>
    <x v="1116"/>
    <x v="883"/>
    <x v="2"/>
    <x v="6"/>
    <x v="4"/>
    <x v="6"/>
    <x v="69"/>
    <n v="1051.25"/>
    <n v="1182.99"/>
    <n v="359"/>
    <n v="131.74"/>
    <n v="424693.41"/>
    <n v="47294.66"/>
    <x v="2"/>
  </r>
  <r>
    <s v="PRO3374"/>
    <x v="1117"/>
    <x v="402"/>
    <x v="4"/>
    <x v="5"/>
    <x v="4"/>
    <x v="8"/>
    <x v="4"/>
    <n v="482.53"/>
    <n v="835.17"/>
    <n v="157"/>
    <n v="352.64"/>
    <n v="131121.69"/>
    <n v="55364.479999999996"/>
    <x v="0"/>
  </r>
  <r>
    <s v="PRO3379"/>
    <x v="1118"/>
    <x v="884"/>
    <x v="4"/>
    <x v="1"/>
    <x v="3"/>
    <x v="8"/>
    <x v="90"/>
    <n v="848"/>
    <n v="1324.18"/>
    <n v="156"/>
    <n v="476.18000000000006"/>
    <n v="206572.08000000002"/>
    <n v="74284.080000000016"/>
    <x v="3"/>
  </r>
  <r>
    <s v="PRO3384"/>
    <x v="1119"/>
    <x v="885"/>
    <x v="6"/>
    <x v="5"/>
    <x v="2"/>
    <x v="3"/>
    <x v="61"/>
    <n v="1449.96"/>
    <n v="1877.05"/>
    <n v="88"/>
    <n v="427.08999999999992"/>
    <n v="165180.4"/>
    <n v="37583.919999999991"/>
    <x v="1"/>
  </r>
  <r>
    <s v="PRO3390"/>
    <x v="1120"/>
    <x v="527"/>
    <x v="7"/>
    <x v="8"/>
    <x v="2"/>
    <x v="8"/>
    <x v="35"/>
    <n v="990.04"/>
    <n v="1960.02"/>
    <n v="425"/>
    <n v="969.98"/>
    <n v="833008.5"/>
    <n v="412241.5"/>
    <x v="2"/>
  </r>
  <r>
    <s v="PRO3391"/>
    <x v="1121"/>
    <x v="728"/>
    <x v="0"/>
    <x v="1"/>
    <x v="4"/>
    <x v="3"/>
    <x v="82"/>
    <n v="1676.84"/>
    <n v="2206.19"/>
    <n v="404"/>
    <n v="529.35000000000014"/>
    <n v="891300.76"/>
    <n v="213857.40000000005"/>
    <x v="0"/>
  </r>
  <r>
    <s v="PRO3392"/>
    <x v="1122"/>
    <x v="641"/>
    <x v="1"/>
    <x v="5"/>
    <x v="0"/>
    <x v="6"/>
    <x v="56"/>
    <n v="1084.3399999999999"/>
    <n v="1939.43"/>
    <n v="68"/>
    <n v="855.09000000000015"/>
    <n v="131881.24"/>
    <n v="58146.12000000001"/>
    <x v="0"/>
  </r>
  <r>
    <s v="PRO3394"/>
    <x v="1123"/>
    <x v="886"/>
    <x v="7"/>
    <x v="1"/>
    <x v="2"/>
    <x v="1"/>
    <x v="89"/>
    <n v="876.75"/>
    <n v="1344.41"/>
    <n v="248"/>
    <n v="467.66000000000008"/>
    <n v="333413.68"/>
    <n v="115979.68000000002"/>
    <x v="0"/>
  </r>
  <r>
    <s v="PRO3396"/>
    <x v="1124"/>
    <x v="887"/>
    <x v="4"/>
    <x v="1"/>
    <x v="4"/>
    <x v="1"/>
    <x v="6"/>
    <n v="543.07000000000005"/>
    <n v="1001.22"/>
    <n v="462"/>
    <n v="458.15"/>
    <n v="462563.64"/>
    <n v="211665.3"/>
    <x v="2"/>
  </r>
  <r>
    <s v="PRO3397"/>
    <x v="1125"/>
    <x v="888"/>
    <x v="9"/>
    <x v="6"/>
    <x v="4"/>
    <x v="1"/>
    <x v="51"/>
    <n v="707.75"/>
    <n v="1342.61"/>
    <n v="38"/>
    <n v="634.8599999999999"/>
    <n v="51019.179999999993"/>
    <n v="24124.679999999997"/>
    <x v="0"/>
  </r>
  <r>
    <s v="PRO3401"/>
    <x v="1126"/>
    <x v="239"/>
    <x v="5"/>
    <x v="3"/>
    <x v="1"/>
    <x v="7"/>
    <x v="98"/>
    <n v="839.46"/>
    <n v="1507.82"/>
    <n v="12"/>
    <n v="668.3599999999999"/>
    <n v="18093.84"/>
    <n v="8020.3199999999988"/>
    <x v="0"/>
  </r>
  <r>
    <s v="PRO3405"/>
    <x v="1127"/>
    <x v="609"/>
    <x v="1"/>
    <x v="4"/>
    <x v="0"/>
    <x v="5"/>
    <x v="65"/>
    <n v="1971.29"/>
    <n v="3089.25"/>
    <n v="303"/>
    <n v="1117.96"/>
    <n v="936042.75"/>
    <n v="338741.88"/>
    <x v="0"/>
  </r>
  <r>
    <s v="PRO3408"/>
    <x v="1128"/>
    <x v="889"/>
    <x v="8"/>
    <x v="1"/>
    <x v="3"/>
    <x v="8"/>
    <x v="40"/>
    <n v="394.31"/>
    <n v="514.35"/>
    <n v="36"/>
    <n v="120.04000000000002"/>
    <n v="18516.600000000002"/>
    <n v="4321.4400000000005"/>
    <x v="1"/>
  </r>
  <r>
    <s v="PRO3409"/>
    <x v="1129"/>
    <x v="890"/>
    <x v="3"/>
    <x v="7"/>
    <x v="0"/>
    <x v="5"/>
    <x v="55"/>
    <n v="965.54"/>
    <n v="1591.7"/>
    <n v="110"/>
    <n v="626.16000000000008"/>
    <n v="175087"/>
    <n v="68877.600000000006"/>
    <x v="3"/>
  </r>
  <r>
    <s v="PRO3410"/>
    <x v="1130"/>
    <x v="891"/>
    <x v="1"/>
    <x v="7"/>
    <x v="0"/>
    <x v="8"/>
    <x v="56"/>
    <n v="238.01"/>
    <n v="475.7"/>
    <n v="251"/>
    <n v="237.69"/>
    <n v="119400.7"/>
    <n v="59660.19"/>
    <x v="3"/>
  </r>
  <r>
    <s v="PRO3411"/>
    <x v="1131"/>
    <x v="360"/>
    <x v="0"/>
    <x v="9"/>
    <x v="1"/>
    <x v="7"/>
    <x v="70"/>
    <n v="862.47"/>
    <n v="1354.95"/>
    <n v="244"/>
    <n v="492.48"/>
    <n v="330607.8"/>
    <n v="120165.12000000001"/>
    <x v="0"/>
  </r>
  <r>
    <s v="PRO3413"/>
    <x v="1132"/>
    <x v="892"/>
    <x v="0"/>
    <x v="1"/>
    <x v="2"/>
    <x v="6"/>
    <x v="57"/>
    <n v="660.08"/>
    <n v="734.71"/>
    <n v="264"/>
    <n v="74.63"/>
    <n v="193963.44"/>
    <n v="19702.32"/>
    <x v="0"/>
  </r>
  <r>
    <s v="PRO3417"/>
    <x v="1133"/>
    <x v="893"/>
    <x v="0"/>
    <x v="1"/>
    <x v="2"/>
    <x v="0"/>
    <x v="71"/>
    <n v="989.06"/>
    <n v="1887.7"/>
    <n v="137"/>
    <n v="898.6400000000001"/>
    <n v="258614.9"/>
    <n v="123113.68000000001"/>
    <x v="2"/>
  </r>
  <r>
    <s v="PRO3419"/>
    <x v="1134"/>
    <x v="757"/>
    <x v="5"/>
    <x v="2"/>
    <x v="1"/>
    <x v="1"/>
    <x v="48"/>
    <n v="1220.96"/>
    <n v="1653.67"/>
    <n v="135"/>
    <n v="432.71000000000004"/>
    <n v="223245.45"/>
    <n v="58415.850000000006"/>
    <x v="0"/>
  </r>
  <r>
    <s v="PRO3423"/>
    <x v="1135"/>
    <x v="894"/>
    <x v="1"/>
    <x v="7"/>
    <x v="3"/>
    <x v="8"/>
    <x v="97"/>
    <n v="1826.26"/>
    <n v="3181.83"/>
    <n v="289"/>
    <n v="1355.57"/>
    <n v="919548.87"/>
    <n v="391759.73"/>
    <x v="0"/>
  </r>
  <r>
    <s v="PRO3424"/>
    <x v="1136"/>
    <x v="895"/>
    <x v="8"/>
    <x v="3"/>
    <x v="1"/>
    <x v="8"/>
    <x v="97"/>
    <n v="223.73"/>
    <n v="338.24"/>
    <n v="410"/>
    <n v="114.51000000000002"/>
    <n v="138678.39999999999"/>
    <n v="46949.100000000006"/>
    <x v="2"/>
  </r>
  <r>
    <s v="PRO3426"/>
    <x v="1137"/>
    <x v="765"/>
    <x v="4"/>
    <x v="2"/>
    <x v="4"/>
    <x v="1"/>
    <x v="86"/>
    <n v="1541.7"/>
    <n v="2378.7399999999998"/>
    <n v="41"/>
    <n v="837.03999999999974"/>
    <n v="97528.34"/>
    <n v="34318.639999999992"/>
    <x v="2"/>
  </r>
  <r>
    <s v="PRO3427"/>
    <x v="1138"/>
    <x v="668"/>
    <x v="1"/>
    <x v="6"/>
    <x v="2"/>
    <x v="3"/>
    <x v="64"/>
    <n v="1034.5899999999999"/>
    <n v="1188.68"/>
    <n v="390"/>
    <n v="154.09000000000015"/>
    <n v="463585.2"/>
    <n v="60095.100000000057"/>
    <x v="1"/>
  </r>
  <r>
    <s v="PRO3428"/>
    <x v="1139"/>
    <x v="817"/>
    <x v="3"/>
    <x v="3"/>
    <x v="0"/>
    <x v="2"/>
    <x v="52"/>
    <n v="939.94"/>
    <n v="1221.1400000000001"/>
    <n v="396"/>
    <n v="281.20000000000005"/>
    <n v="483571.44000000006"/>
    <n v="111355.20000000001"/>
    <x v="0"/>
  </r>
  <r>
    <s v="PRO3429"/>
    <x v="1140"/>
    <x v="896"/>
    <x v="7"/>
    <x v="0"/>
    <x v="3"/>
    <x v="9"/>
    <x v="14"/>
    <n v="1834.89"/>
    <n v="2235.67"/>
    <n v="255"/>
    <n v="400.78"/>
    <n v="570095.85"/>
    <n v="102198.9"/>
    <x v="1"/>
  </r>
  <r>
    <s v="PRO3430"/>
    <x v="1141"/>
    <x v="897"/>
    <x v="5"/>
    <x v="2"/>
    <x v="3"/>
    <x v="6"/>
    <x v="48"/>
    <n v="698.33"/>
    <n v="1207.77"/>
    <n v="241"/>
    <n v="509.43999999999994"/>
    <n v="291072.57"/>
    <n v="122775.03999999998"/>
    <x v="1"/>
  </r>
  <r>
    <s v="PRO3431"/>
    <x v="1142"/>
    <x v="898"/>
    <x v="6"/>
    <x v="7"/>
    <x v="4"/>
    <x v="3"/>
    <x v="55"/>
    <n v="140.72999999999999"/>
    <n v="205.54"/>
    <n v="305"/>
    <n v="64.81"/>
    <n v="62689.7"/>
    <n v="19767.05"/>
    <x v="0"/>
  </r>
  <r>
    <s v="PRO3432"/>
    <x v="1143"/>
    <x v="390"/>
    <x v="0"/>
    <x v="8"/>
    <x v="4"/>
    <x v="0"/>
    <x v="0"/>
    <n v="1352.64"/>
    <n v="2031.21"/>
    <n v="137"/>
    <n v="678.56999999999994"/>
    <n v="278275.77"/>
    <n v="92964.09"/>
    <x v="2"/>
  </r>
  <r>
    <s v="PRO3433"/>
    <x v="1144"/>
    <x v="899"/>
    <x v="9"/>
    <x v="7"/>
    <x v="3"/>
    <x v="7"/>
    <x v="80"/>
    <n v="1286.3"/>
    <n v="2115.42"/>
    <n v="45"/>
    <n v="829.12000000000012"/>
    <n v="95193.900000000009"/>
    <n v="37310.400000000009"/>
    <x v="2"/>
  </r>
  <r>
    <s v="PRO3434"/>
    <x v="1145"/>
    <x v="60"/>
    <x v="9"/>
    <x v="9"/>
    <x v="1"/>
    <x v="9"/>
    <x v="25"/>
    <n v="1210.25"/>
    <n v="1360.19"/>
    <n v="134"/>
    <n v="149.94000000000005"/>
    <n v="182265.46000000002"/>
    <n v="20091.960000000006"/>
    <x v="2"/>
  </r>
  <r>
    <s v="PRO3436"/>
    <x v="1146"/>
    <x v="900"/>
    <x v="2"/>
    <x v="5"/>
    <x v="1"/>
    <x v="2"/>
    <x v="56"/>
    <n v="1781.43"/>
    <n v="2881.01"/>
    <n v="376"/>
    <n v="1099.5800000000002"/>
    <n v="1083259.76"/>
    <n v="413442.08000000007"/>
    <x v="2"/>
  </r>
  <r>
    <s v="PRO3437"/>
    <x v="1147"/>
    <x v="152"/>
    <x v="6"/>
    <x v="8"/>
    <x v="4"/>
    <x v="6"/>
    <x v="84"/>
    <n v="1239.22"/>
    <n v="2415.69"/>
    <n v="25"/>
    <n v="1176.47"/>
    <n v="60392.25"/>
    <n v="29411.75"/>
    <x v="1"/>
  </r>
  <r>
    <s v="PRO3440"/>
    <x v="1148"/>
    <x v="0"/>
    <x v="3"/>
    <x v="8"/>
    <x v="2"/>
    <x v="0"/>
    <x v="89"/>
    <n v="1110.81"/>
    <n v="1487"/>
    <n v="237"/>
    <n v="376.19000000000005"/>
    <n v="352419"/>
    <n v="89157.030000000013"/>
    <x v="3"/>
  </r>
  <r>
    <s v="PRO3441"/>
    <x v="1149"/>
    <x v="901"/>
    <x v="5"/>
    <x v="5"/>
    <x v="3"/>
    <x v="8"/>
    <x v="38"/>
    <n v="360.79"/>
    <n v="692.19"/>
    <n v="50"/>
    <n v="331.40000000000003"/>
    <n v="34609.5"/>
    <n v="16570"/>
    <x v="2"/>
  </r>
  <r>
    <s v="PRO3442"/>
    <x v="1150"/>
    <x v="902"/>
    <x v="6"/>
    <x v="8"/>
    <x v="1"/>
    <x v="3"/>
    <x v="94"/>
    <n v="485.36"/>
    <n v="832.09"/>
    <n v="232"/>
    <n v="346.73"/>
    <n v="193044.88"/>
    <n v="80441.36"/>
    <x v="2"/>
  </r>
  <r>
    <s v="PRO3443"/>
    <x v="1151"/>
    <x v="460"/>
    <x v="6"/>
    <x v="8"/>
    <x v="1"/>
    <x v="1"/>
    <x v="8"/>
    <n v="1059.69"/>
    <n v="1591"/>
    <n v="434"/>
    <n v="531.30999999999995"/>
    <n v="690494"/>
    <n v="230588.53999999998"/>
    <x v="2"/>
  </r>
  <r>
    <s v="PRO3447"/>
    <x v="1152"/>
    <x v="903"/>
    <x v="2"/>
    <x v="3"/>
    <x v="2"/>
    <x v="8"/>
    <x v="56"/>
    <n v="1242.3900000000001"/>
    <n v="2213.13"/>
    <n v="84"/>
    <n v="970.74"/>
    <n v="185902.92"/>
    <n v="81542.16"/>
    <x v="2"/>
  </r>
  <r>
    <s v="PRO3448"/>
    <x v="1153"/>
    <x v="904"/>
    <x v="8"/>
    <x v="1"/>
    <x v="0"/>
    <x v="1"/>
    <x v="62"/>
    <n v="781.37"/>
    <n v="891.07"/>
    <n v="176"/>
    <n v="109.70000000000005"/>
    <n v="156828.32"/>
    <n v="19307.200000000008"/>
    <x v="0"/>
  </r>
  <r>
    <s v="PRO3453"/>
    <x v="1154"/>
    <x v="905"/>
    <x v="2"/>
    <x v="5"/>
    <x v="2"/>
    <x v="2"/>
    <x v="10"/>
    <n v="845.56"/>
    <n v="1033.82"/>
    <n v="439"/>
    <n v="188.26"/>
    <n v="453846.98"/>
    <n v="82646.14"/>
    <x v="1"/>
  </r>
  <r>
    <s v="PRO3457"/>
    <x v="1155"/>
    <x v="906"/>
    <x v="2"/>
    <x v="8"/>
    <x v="0"/>
    <x v="8"/>
    <x v="1"/>
    <n v="661.23"/>
    <n v="983.12"/>
    <n v="326"/>
    <n v="321.89"/>
    <n v="320497.12"/>
    <n v="104936.14"/>
    <x v="1"/>
  </r>
  <r>
    <s v="PRO3460"/>
    <x v="1156"/>
    <x v="521"/>
    <x v="0"/>
    <x v="8"/>
    <x v="0"/>
    <x v="8"/>
    <x v="88"/>
    <n v="1001.55"/>
    <n v="1915.98"/>
    <n v="181"/>
    <n v="914.43000000000006"/>
    <n v="346792.38"/>
    <n v="165511.83000000002"/>
    <x v="0"/>
  </r>
  <r>
    <s v="PRO3461"/>
    <x v="1157"/>
    <x v="727"/>
    <x v="2"/>
    <x v="1"/>
    <x v="0"/>
    <x v="1"/>
    <x v="93"/>
    <n v="74.25"/>
    <n v="94.87"/>
    <n v="276"/>
    <n v="20.620000000000005"/>
    <n v="26184.120000000003"/>
    <n v="5691.1200000000008"/>
    <x v="3"/>
  </r>
  <r>
    <s v="PRO3462"/>
    <x v="1158"/>
    <x v="695"/>
    <x v="8"/>
    <x v="5"/>
    <x v="1"/>
    <x v="6"/>
    <x v="50"/>
    <n v="602.79999999999995"/>
    <n v="909.82"/>
    <n v="140"/>
    <n v="307.0200000000001"/>
    <n v="127374.8"/>
    <n v="42982.80000000001"/>
    <x v="0"/>
  </r>
  <r>
    <s v="PRO3463"/>
    <x v="1159"/>
    <x v="907"/>
    <x v="0"/>
    <x v="1"/>
    <x v="3"/>
    <x v="3"/>
    <x v="96"/>
    <n v="1880.31"/>
    <n v="2537.2399999999998"/>
    <n v="341"/>
    <n v="656.92999999999984"/>
    <n v="865198.84"/>
    <n v="224013.12999999995"/>
    <x v="2"/>
  </r>
  <r>
    <s v="PRO3464"/>
    <x v="1160"/>
    <x v="908"/>
    <x v="4"/>
    <x v="8"/>
    <x v="2"/>
    <x v="4"/>
    <x v="28"/>
    <n v="777.44"/>
    <n v="888.08"/>
    <n v="240"/>
    <n v="110.63999999999999"/>
    <n v="213139.20000000001"/>
    <n v="26553.599999999999"/>
    <x v="2"/>
  </r>
  <r>
    <s v="PRO3469"/>
    <x v="1161"/>
    <x v="909"/>
    <x v="4"/>
    <x v="4"/>
    <x v="2"/>
    <x v="9"/>
    <x v="38"/>
    <n v="778.49"/>
    <n v="870.33"/>
    <n v="500"/>
    <n v="91.840000000000032"/>
    <n v="435165"/>
    <n v="45920.000000000015"/>
    <x v="1"/>
  </r>
  <r>
    <s v="PRO3470"/>
    <x v="1162"/>
    <x v="910"/>
    <x v="2"/>
    <x v="5"/>
    <x v="2"/>
    <x v="9"/>
    <x v="63"/>
    <n v="538.23"/>
    <n v="872.55"/>
    <n v="280"/>
    <n v="334.31999999999994"/>
    <n v="244314"/>
    <n v="93609.599999999977"/>
    <x v="1"/>
  </r>
  <r>
    <s v="PRO3471"/>
    <x v="1163"/>
    <x v="911"/>
    <x v="5"/>
    <x v="9"/>
    <x v="4"/>
    <x v="6"/>
    <x v="97"/>
    <n v="1846.72"/>
    <n v="2094.58"/>
    <n v="84"/>
    <n v="247.8599999999999"/>
    <n v="175944.72"/>
    <n v="20820.239999999991"/>
    <x v="1"/>
  </r>
  <r>
    <s v="PRO3472"/>
    <x v="1164"/>
    <x v="912"/>
    <x v="3"/>
    <x v="1"/>
    <x v="1"/>
    <x v="8"/>
    <x v="35"/>
    <n v="1088.81"/>
    <n v="1935.11"/>
    <n v="412"/>
    <n v="846.3"/>
    <n v="797265.32"/>
    <n v="348675.6"/>
    <x v="1"/>
  </r>
  <r>
    <s v="PRO3474"/>
    <x v="1165"/>
    <x v="353"/>
    <x v="9"/>
    <x v="1"/>
    <x v="3"/>
    <x v="8"/>
    <x v="77"/>
    <n v="1518.3"/>
    <n v="2380.7800000000002"/>
    <n v="395"/>
    <n v="862.48000000000025"/>
    <n v="940408.10000000009"/>
    <n v="340679.60000000009"/>
    <x v="2"/>
  </r>
  <r>
    <s v="PRO3475"/>
    <x v="1166"/>
    <x v="415"/>
    <x v="9"/>
    <x v="0"/>
    <x v="3"/>
    <x v="9"/>
    <x v="68"/>
    <n v="1631.89"/>
    <n v="1889.28"/>
    <n v="262"/>
    <n v="257.38999999999987"/>
    <n v="494991.35999999999"/>
    <n v="67436.179999999964"/>
    <x v="2"/>
  </r>
  <r>
    <s v="PRO3476"/>
    <x v="1167"/>
    <x v="913"/>
    <x v="1"/>
    <x v="4"/>
    <x v="0"/>
    <x v="3"/>
    <x v="86"/>
    <n v="1935.31"/>
    <n v="3225"/>
    <n v="43"/>
    <n v="1289.69"/>
    <n v="138675"/>
    <n v="55456.670000000006"/>
    <x v="2"/>
  </r>
  <r>
    <s v="PRO3477"/>
    <x v="1168"/>
    <x v="914"/>
    <x v="1"/>
    <x v="8"/>
    <x v="3"/>
    <x v="4"/>
    <x v="7"/>
    <n v="1523.29"/>
    <n v="2412.4499999999998"/>
    <n v="89"/>
    <n v="889.15999999999985"/>
    <n v="214708.05"/>
    <n v="79135.239999999991"/>
    <x v="2"/>
  </r>
  <r>
    <s v="PRO3479"/>
    <x v="1169"/>
    <x v="915"/>
    <x v="8"/>
    <x v="8"/>
    <x v="2"/>
    <x v="8"/>
    <x v="90"/>
    <n v="506.28"/>
    <n v="1004.71"/>
    <n v="315"/>
    <n v="498.43000000000006"/>
    <n v="316483.65000000002"/>
    <n v="157005.45000000001"/>
    <x v="2"/>
  </r>
  <r>
    <s v="PRO3480"/>
    <x v="1170"/>
    <x v="542"/>
    <x v="0"/>
    <x v="2"/>
    <x v="1"/>
    <x v="4"/>
    <x v="12"/>
    <n v="1355.76"/>
    <n v="2297.86"/>
    <n v="12"/>
    <n v="942.10000000000014"/>
    <n v="27574.32"/>
    <n v="11305.2"/>
    <x v="2"/>
  </r>
  <r>
    <s v="PRO3484"/>
    <x v="1171"/>
    <x v="220"/>
    <x v="3"/>
    <x v="8"/>
    <x v="2"/>
    <x v="5"/>
    <x v="85"/>
    <n v="1745.36"/>
    <n v="3463.65"/>
    <n v="50"/>
    <n v="1718.2900000000002"/>
    <n v="173182.5"/>
    <n v="85914.500000000015"/>
    <x v="1"/>
  </r>
  <r>
    <s v="PRO3485"/>
    <x v="1172"/>
    <x v="836"/>
    <x v="2"/>
    <x v="8"/>
    <x v="4"/>
    <x v="2"/>
    <x v="57"/>
    <n v="594.94000000000005"/>
    <n v="856.81"/>
    <n v="425"/>
    <n v="261.86999999999989"/>
    <n v="364144.25"/>
    <n v="111294.74999999996"/>
    <x v="2"/>
  </r>
  <r>
    <s v="PRO3486"/>
    <x v="1173"/>
    <x v="577"/>
    <x v="8"/>
    <x v="9"/>
    <x v="4"/>
    <x v="3"/>
    <x v="71"/>
    <n v="512.77"/>
    <n v="573.55999999999995"/>
    <n v="135"/>
    <n v="60.789999999999964"/>
    <n v="77430.599999999991"/>
    <n v="8206.6499999999942"/>
    <x v="2"/>
  </r>
  <r>
    <s v="PRO3491"/>
    <x v="1174"/>
    <x v="916"/>
    <x v="6"/>
    <x v="1"/>
    <x v="1"/>
    <x v="8"/>
    <x v="70"/>
    <n v="1100.6199999999999"/>
    <n v="1657.02"/>
    <n v="278"/>
    <n v="556.40000000000009"/>
    <n v="460651.56"/>
    <n v="154679.20000000001"/>
    <x v="2"/>
  </r>
  <r>
    <s v="PRO3496"/>
    <x v="1175"/>
    <x v="917"/>
    <x v="2"/>
    <x v="4"/>
    <x v="2"/>
    <x v="7"/>
    <x v="28"/>
    <n v="1570.56"/>
    <n v="2081.54"/>
    <n v="21"/>
    <n v="510.98"/>
    <n v="43712.34"/>
    <n v="10730.58"/>
    <x v="3"/>
  </r>
  <r>
    <s v="PRO3498"/>
    <x v="1176"/>
    <x v="764"/>
    <x v="1"/>
    <x v="1"/>
    <x v="4"/>
    <x v="1"/>
    <x v="93"/>
    <n v="1698.31"/>
    <n v="3029.16"/>
    <n v="174"/>
    <n v="1330.85"/>
    <n v="527073.84"/>
    <n v="231567.9"/>
    <x v="0"/>
  </r>
  <r>
    <s v="PRO3502"/>
    <x v="1177"/>
    <x v="918"/>
    <x v="5"/>
    <x v="9"/>
    <x v="0"/>
    <x v="5"/>
    <x v="7"/>
    <n v="969.92"/>
    <n v="1219.42"/>
    <n v="52"/>
    <n v="249.50000000000011"/>
    <n v="63409.840000000004"/>
    <n v="12974.000000000005"/>
    <x v="2"/>
  </r>
  <r>
    <s v="PRO3503"/>
    <x v="1178"/>
    <x v="919"/>
    <x v="0"/>
    <x v="9"/>
    <x v="4"/>
    <x v="7"/>
    <x v="26"/>
    <n v="908.76"/>
    <n v="1295.57"/>
    <n v="144"/>
    <n v="386.80999999999995"/>
    <n v="186562.08"/>
    <n v="55700.639999999992"/>
    <x v="2"/>
  </r>
  <r>
    <s v="PRO3504"/>
    <x v="1179"/>
    <x v="920"/>
    <x v="0"/>
    <x v="0"/>
    <x v="3"/>
    <x v="6"/>
    <x v="39"/>
    <n v="188.37"/>
    <n v="277.66000000000003"/>
    <n v="181"/>
    <n v="89.29000000000002"/>
    <n v="50256.460000000006"/>
    <n v="16161.490000000003"/>
    <x v="2"/>
  </r>
  <r>
    <s v="PRO3505"/>
    <x v="1180"/>
    <x v="921"/>
    <x v="6"/>
    <x v="3"/>
    <x v="1"/>
    <x v="4"/>
    <x v="85"/>
    <n v="825.46"/>
    <n v="1403.38"/>
    <n v="323"/>
    <n v="577.92000000000007"/>
    <n v="453291.74000000005"/>
    <n v="186668.16000000003"/>
    <x v="0"/>
  </r>
  <r>
    <s v="PRO3506"/>
    <x v="1181"/>
    <x v="922"/>
    <x v="8"/>
    <x v="4"/>
    <x v="1"/>
    <x v="1"/>
    <x v="92"/>
    <n v="838.61"/>
    <n v="995.86"/>
    <n v="365"/>
    <n v="157.25"/>
    <n v="363488.9"/>
    <n v="57396.25"/>
    <x v="1"/>
  </r>
  <r>
    <s v="PRO3508"/>
    <x v="1182"/>
    <x v="579"/>
    <x v="5"/>
    <x v="8"/>
    <x v="1"/>
    <x v="8"/>
    <x v="9"/>
    <n v="1178.74"/>
    <n v="1548.64"/>
    <n v="61"/>
    <n v="369.90000000000009"/>
    <n v="94467.040000000008"/>
    <n v="22563.900000000005"/>
    <x v="1"/>
  </r>
  <r>
    <s v="PRO3510"/>
    <x v="1183"/>
    <x v="923"/>
    <x v="6"/>
    <x v="1"/>
    <x v="2"/>
    <x v="4"/>
    <x v="80"/>
    <n v="505.83"/>
    <n v="708.08"/>
    <n v="389"/>
    <n v="202.25000000000006"/>
    <n v="275443.12"/>
    <n v="78675.250000000029"/>
    <x v="0"/>
  </r>
  <r>
    <s v="PRO3512"/>
    <x v="1184"/>
    <x v="418"/>
    <x v="0"/>
    <x v="2"/>
    <x v="2"/>
    <x v="4"/>
    <x v="22"/>
    <n v="1450.96"/>
    <n v="2779.24"/>
    <n v="30"/>
    <n v="1328.2799999999997"/>
    <n v="83377.2"/>
    <n v="39848.399999999994"/>
    <x v="1"/>
  </r>
  <r>
    <s v="PRO3513"/>
    <x v="1185"/>
    <x v="886"/>
    <x v="2"/>
    <x v="7"/>
    <x v="2"/>
    <x v="7"/>
    <x v="30"/>
    <n v="1608.14"/>
    <n v="2741.01"/>
    <n v="419"/>
    <n v="1132.8700000000001"/>
    <n v="1148483.1900000002"/>
    <n v="474672.53"/>
    <x v="1"/>
  </r>
  <r>
    <s v="PRO3515"/>
    <x v="1186"/>
    <x v="813"/>
    <x v="9"/>
    <x v="0"/>
    <x v="1"/>
    <x v="8"/>
    <x v="12"/>
    <n v="945.46"/>
    <n v="1381.43"/>
    <n v="154"/>
    <n v="435.97"/>
    <n v="212740.22"/>
    <n v="67139.38"/>
    <x v="1"/>
  </r>
  <r>
    <s v="PRO3517"/>
    <x v="1187"/>
    <x v="924"/>
    <x v="7"/>
    <x v="0"/>
    <x v="3"/>
    <x v="3"/>
    <x v="31"/>
    <n v="1150.02"/>
    <n v="2299.59"/>
    <n v="39"/>
    <n v="1149.5700000000002"/>
    <n v="89684.010000000009"/>
    <n v="44833.23"/>
    <x v="2"/>
  </r>
  <r>
    <s v="PRO3518"/>
    <x v="1188"/>
    <x v="925"/>
    <x v="7"/>
    <x v="6"/>
    <x v="1"/>
    <x v="5"/>
    <x v="9"/>
    <n v="1418.72"/>
    <n v="1629.16"/>
    <n v="218"/>
    <n v="210.44000000000005"/>
    <n v="355156.88"/>
    <n v="45875.920000000013"/>
    <x v="2"/>
  </r>
  <r>
    <s v="PRO3521"/>
    <x v="1189"/>
    <x v="167"/>
    <x v="8"/>
    <x v="4"/>
    <x v="0"/>
    <x v="0"/>
    <x v="35"/>
    <n v="1206.28"/>
    <n v="1576.49"/>
    <n v="224"/>
    <n v="370.21000000000004"/>
    <n v="353133.76"/>
    <n v="82927.040000000008"/>
    <x v="0"/>
  </r>
  <r>
    <s v="PRO3522"/>
    <x v="1190"/>
    <x v="926"/>
    <x v="6"/>
    <x v="4"/>
    <x v="1"/>
    <x v="2"/>
    <x v="32"/>
    <n v="345.05"/>
    <n v="662.27"/>
    <n v="14"/>
    <n v="317.21999999999997"/>
    <n v="9271.7799999999988"/>
    <n v="4441.08"/>
    <x v="2"/>
  </r>
  <r>
    <s v="PRO3523"/>
    <x v="1191"/>
    <x v="927"/>
    <x v="1"/>
    <x v="8"/>
    <x v="4"/>
    <x v="7"/>
    <x v="62"/>
    <n v="1427.36"/>
    <n v="2248.1999999999998"/>
    <n v="193"/>
    <n v="820.83999999999992"/>
    <n v="433902.6"/>
    <n v="158422.12"/>
    <x v="2"/>
  </r>
  <r>
    <s v="PRO3524"/>
    <x v="1192"/>
    <x v="928"/>
    <x v="1"/>
    <x v="0"/>
    <x v="2"/>
    <x v="8"/>
    <x v="23"/>
    <n v="1271.05"/>
    <n v="1744.29"/>
    <n v="284"/>
    <n v="473.24"/>
    <n v="495378.36"/>
    <n v="134400.16"/>
    <x v="1"/>
  </r>
  <r>
    <s v="PRO3526"/>
    <x v="1193"/>
    <x v="632"/>
    <x v="7"/>
    <x v="8"/>
    <x v="1"/>
    <x v="2"/>
    <x v="90"/>
    <n v="1437.53"/>
    <n v="2174.94"/>
    <n v="192"/>
    <n v="737.41000000000008"/>
    <n v="417588.47999999998"/>
    <n v="141582.72000000003"/>
    <x v="2"/>
  </r>
  <r>
    <s v="PRO3527"/>
    <x v="1194"/>
    <x v="929"/>
    <x v="9"/>
    <x v="8"/>
    <x v="4"/>
    <x v="7"/>
    <x v="72"/>
    <n v="1100"/>
    <n v="1556.35"/>
    <n v="290"/>
    <n v="456.34999999999991"/>
    <n v="451341.5"/>
    <n v="132341.49999999997"/>
    <x v="0"/>
  </r>
  <r>
    <s v="PRO3528"/>
    <x v="1195"/>
    <x v="253"/>
    <x v="4"/>
    <x v="4"/>
    <x v="0"/>
    <x v="1"/>
    <x v="89"/>
    <n v="572.22"/>
    <n v="894"/>
    <n v="156"/>
    <n v="321.77999999999997"/>
    <n v="139464"/>
    <n v="50197.679999999993"/>
    <x v="1"/>
  </r>
  <r>
    <s v="PRO3533"/>
    <x v="1196"/>
    <x v="930"/>
    <x v="6"/>
    <x v="2"/>
    <x v="3"/>
    <x v="3"/>
    <x v="65"/>
    <n v="1457.81"/>
    <n v="1834.13"/>
    <n v="218"/>
    <n v="376.32000000000016"/>
    <n v="399840.34"/>
    <n v="82037.760000000038"/>
    <x v="2"/>
  </r>
  <r>
    <s v="PRO3534"/>
    <x v="1197"/>
    <x v="931"/>
    <x v="8"/>
    <x v="3"/>
    <x v="0"/>
    <x v="0"/>
    <x v="6"/>
    <n v="1424.7"/>
    <n v="1891.38"/>
    <n v="287"/>
    <n v="466.68000000000006"/>
    <n v="542826.06000000006"/>
    <n v="133937.16000000003"/>
    <x v="0"/>
  </r>
  <r>
    <s v="PRO3536"/>
    <x v="1198"/>
    <x v="932"/>
    <x v="5"/>
    <x v="5"/>
    <x v="1"/>
    <x v="2"/>
    <x v="32"/>
    <n v="962.33"/>
    <n v="1573.95"/>
    <n v="98"/>
    <n v="611.62"/>
    <n v="154247.1"/>
    <n v="59938.76"/>
    <x v="0"/>
  </r>
  <r>
    <s v="PRO3539"/>
    <x v="1199"/>
    <x v="933"/>
    <x v="0"/>
    <x v="6"/>
    <x v="3"/>
    <x v="9"/>
    <x v="51"/>
    <n v="158.13999999999999"/>
    <n v="257.81"/>
    <n v="169"/>
    <n v="99.670000000000016"/>
    <n v="43569.89"/>
    <n v="16844.230000000003"/>
    <x v="1"/>
  </r>
  <r>
    <s v="PRO3540"/>
    <x v="1200"/>
    <x v="678"/>
    <x v="1"/>
    <x v="5"/>
    <x v="2"/>
    <x v="0"/>
    <x v="29"/>
    <n v="969.72"/>
    <n v="1843.07"/>
    <n v="119"/>
    <n v="873.34999999999991"/>
    <n v="219325.33"/>
    <n v="103928.65"/>
    <x v="0"/>
  </r>
  <r>
    <s v="PRO3542"/>
    <x v="1201"/>
    <x v="486"/>
    <x v="3"/>
    <x v="6"/>
    <x v="4"/>
    <x v="7"/>
    <x v="9"/>
    <n v="1153.71"/>
    <n v="2083.1999999999998"/>
    <n v="178"/>
    <n v="929.48999999999978"/>
    <n v="370809.59999999998"/>
    <n v="165449.21999999997"/>
    <x v="2"/>
  </r>
  <r>
    <s v="PRO3543"/>
    <x v="1202"/>
    <x v="934"/>
    <x v="6"/>
    <x v="9"/>
    <x v="0"/>
    <x v="9"/>
    <x v="28"/>
    <n v="786.31"/>
    <n v="1141.69"/>
    <n v="301"/>
    <n v="355.38000000000011"/>
    <n v="343648.69"/>
    <n v="106969.38000000003"/>
    <x v="2"/>
  </r>
  <r>
    <s v="PRO3546"/>
    <x v="267"/>
    <x v="260"/>
    <x v="8"/>
    <x v="4"/>
    <x v="1"/>
    <x v="4"/>
    <x v="65"/>
    <n v="841.07"/>
    <n v="1610.69"/>
    <n v="76"/>
    <n v="769.62"/>
    <n v="122412.44"/>
    <n v="58491.12"/>
    <x v="0"/>
  </r>
  <r>
    <s v="PRO3549"/>
    <x v="1203"/>
    <x v="935"/>
    <x v="0"/>
    <x v="2"/>
    <x v="1"/>
    <x v="5"/>
    <x v="64"/>
    <n v="1441.2"/>
    <n v="2588.9"/>
    <n v="219"/>
    <n v="1147.7"/>
    <n v="566969.1"/>
    <n v="251346.30000000002"/>
    <x v="1"/>
  </r>
  <r>
    <s v="PRO3552"/>
    <x v="1204"/>
    <x v="936"/>
    <x v="1"/>
    <x v="1"/>
    <x v="4"/>
    <x v="8"/>
    <x v="10"/>
    <n v="514.78"/>
    <n v="823.54"/>
    <n v="358"/>
    <n v="308.76"/>
    <n v="294827.32"/>
    <n v="110536.08"/>
    <x v="1"/>
  </r>
  <r>
    <s v="PRO3558"/>
    <x v="1205"/>
    <x v="937"/>
    <x v="7"/>
    <x v="7"/>
    <x v="4"/>
    <x v="4"/>
    <x v="4"/>
    <n v="1135.8599999999999"/>
    <n v="1999.11"/>
    <n v="117"/>
    <n v="863.25"/>
    <n v="233895.87"/>
    <n v="101000.25"/>
    <x v="1"/>
  </r>
  <r>
    <s v="PRO3563"/>
    <x v="1206"/>
    <x v="825"/>
    <x v="9"/>
    <x v="8"/>
    <x v="4"/>
    <x v="7"/>
    <x v="27"/>
    <n v="1354.66"/>
    <n v="2604.1999999999998"/>
    <n v="399"/>
    <n v="1249.5399999999997"/>
    <n v="1039075.7999999999"/>
    <n v="498566.4599999999"/>
    <x v="0"/>
  </r>
  <r>
    <s v="PRO3565"/>
    <x v="1207"/>
    <x v="938"/>
    <x v="5"/>
    <x v="1"/>
    <x v="3"/>
    <x v="5"/>
    <x v="77"/>
    <n v="851"/>
    <n v="1618.72"/>
    <n v="465"/>
    <n v="767.72"/>
    <n v="752704.8"/>
    <n v="356989.8"/>
    <x v="2"/>
  </r>
  <r>
    <s v="PRO3566"/>
    <x v="1208"/>
    <x v="939"/>
    <x v="1"/>
    <x v="9"/>
    <x v="2"/>
    <x v="3"/>
    <x v="92"/>
    <n v="1405.91"/>
    <n v="2523.63"/>
    <n v="267"/>
    <n v="1117.72"/>
    <n v="673809.21000000008"/>
    <n v="298431.24"/>
    <x v="1"/>
  </r>
  <r>
    <s v="PRO3571"/>
    <x v="1209"/>
    <x v="940"/>
    <x v="7"/>
    <x v="7"/>
    <x v="1"/>
    <x v="9"/>
    <x v="52"/>
    <n v="935.59"/>
    <n v="1747.21"/>
    <n v="456"/>
    <n v="811.62"/>
    <n v="796727.76"/>
    <n v="370098.72000000003"/>
    <x v="2"/>
  </r>
  <r>
    <s v="PRO3573"/>
    <x v="1210"/>
    <x v="263"/>
    <x v="5"/>
    <x v="3"/>
    <x v="1"/>
    <x v="6"/>
    <x v="74"/>
    <n v="86.35"/>
    <n v="152.56"/>
    <n v="268"/>
    <n v="66.210000000000008"/>
    <n v="40886.080000000002"/>
    <n v="17744.280000000002"/>
    <x v="2"/>
  </r>
  <r>
    <s v="PRO3574"/>
    <x v="1211"/>
    <x v="611"/>
    <x v="5"/>
    <x v="3"/>
    <x v="4"/>
    <x v="3"/>
    <x v="82"/>
    <n v="1860.18"/>
    <n v="2789.39"/>
    <n v="111"/>
    <n v="929.20999999999981"/>
    <n v="309622.28999999998"/>
    <n v="103142.30999999998"/>
    <x v="0"/>
  </r>
  <r>
    <s v="PRO3577"/>
    <x v="1212"/>
    <x v="941"/>
    <x v="2"/>
    <x v="1"/>
    <x v="1"/>
    <x v="0"/>
    <x v="96"/>
    <n v="652.53"/>
    <n v="723.53"/>
    <n v="422"/>
    <n v="71"/>
    <n v="305329.65999999997"/>
    <n v="29962"/>
    <x v="0"/>
  </r>
  <r>
    <s v="PRO3578"/>
    <x v="1213"/>
    <x v="942"/>
    <x v="0"/>
    <x v="5"/>
    <x v="3"/>
    <x v="2"/>
    <x v="77"/>
    <n v="356.91"/>
    <n v="609.37"/>
    <n v="477"/>
    <n v="252.45999999999998"/>
    <n v="290669.49"/>
    <n v="120423.41999999998"/>
    <x v="0"/>
  </r>
  <r>
    <s v="PRO3580"/>
    <x v="1214"/>
    <x v="578"/>
    <x v="7"/>
    <x v="4"/>
    <x v="2"/>
    <x v="6"/>
    <x v="43"/>
    <n v="654.80999999999995"/>
    <n v="1209.19"/>
    <n v="189"/>
    <n v="554.38000000000011"/>
    <n v="228536.91"/>
    <n v="104777.82000000002"/>
    <x v="0"/>
  </r>
  <r>
    <s v="PRO3581"/>
    <x v="1215"/>
    <x v="943"/>
    <x v="3"/>
    <x v="5"/>
    <x v="1"/>
    <x v="7"/>
    <x v="18"/>
    <n v="797.05"/>
    <n v="1585.37"/>
    <n v="427"/>
    <n v="788.31999999999994"/>
    <n v="676952.99"/>
    <n v="336612.63999999996"/>
    <x v="2"/>
  </r>
  <r>
    <s v="PRO3583"/>
    <x v="1216"/>
    <x v="594"/>
    <x v="8"/>
    <x v="9"/>
    <x v="3"/>
    <x v="7"/>
    <x v="97"/>
    <n v="581.75"/>
    <n v="919.52"/>
    <n v="213"/>
    <n v="337.77"/>
    <n v="195857.76"/>
    <n v="71945.009999999995"/>
    <x v="2"/>
  </r>
  <r>
    <s v="PRO3584"/>
    <x v="1217"/>
    <x v="267"/>
    <x v="8"/>
    <x v="3"/>
    <x v="3"/>
    <x v="1"/>
    <x v="49"/>
    <n v="379.41"/>
    <n v="551.34"/>
    <n v="361"/>
    <n v="171.93"/>
    <n v="199033.74000000002"/>
    <n v="62066.73"/>
    <x v="0"/>
  </r>
  <r>
    <s v="PRO3587"/>
    <x v="1218"/>
    <x v="336"/>
    <x v="8"/>
    <x v="7"/>
    <x v="4"/>
    <x v="8"/>
    <x v="78"/>
    <n v="771.25"/>
    <n v="1456.3"/>
    <n v="401"/>
    <n v="685.05"/>
    <n v="583976.29999999993"/>
    <n v="274705.05"/>
    <x v="1"/>
  </r>
  <r>
    <s v="PRO3591"/>
    <x v="1219"/>
    <x v="876"/>
    <x v="5"/>
    <x v="4"/>
    <x v="1"/>
    <x v="3"/>
    <x v="32"/>
    <n v="1366.01"/>
    <n v="2347.83"/>
    <n v="231"/>
    <n v="981.81999999999994"/>
    <n v="542348.73"/>
    <n v="226800.41999999998"/>
    <x v="2"/>
  </r>
  <r>
    <s v="PRO3593"/>
    <x v="1220"/>
    <x v="88"/>
    <x v="7"/>
    <x v="7"/>
    <x v="3"/>
    <x v="8"/>
    <x v="28"/>
    <n v="1898.76"/>
    <n v="3637.73"/>
    <n v="77"/>
    <n v="1738.97"/>
    <n v="280105.21000000002"/>
    <n v="133900.69"/>
    <x v="2"/>
  </r>
  <r>
    <s v="PRO3594"/>
    <x v="1221"/>
    <x v="483"/>
    <x v="8"/>
    <x v="5"/>
    <x v="2"/>
    <x v="0"/>
    <x v="3"/>
    <n v="1312.63"/>
    <n v="2558.09"/>
    <n v="201"/>
    <n v="1245.46"/>
    <n v="514176.09"/>
    <n v="250337.46000000002"/>
    <x v="2"/>
  </r>
  <r>
    <s v="PRO3595"/>
    <x v="1222"/>
    <x v="944"/>
    <x v="7"/>
    <x v="0"/>
    <x v="2"/>
    <x v="6"/>
    <x v="69"/>
    <n v="1856.11"/>
    <n v="3576.5"/>
    <n v="43"/>
    <n v="1720.39"/>
    <n v="153789.5"/>
    <n v="73976.77"/>
    <x v="2"/>
  </r>
  <r>
    <s v="PRO3598"/>
    <x v="1223"/>
    <x v="945"/>
    <x v="0"/>
    <x v="5"/>
    <x v="0"/>
    <x v="1"/>
    <x v="61"/>
    <n v="904.3"/>
    <n v="1709.15"/>
    <n v="109"/>
    <n v="804.85000000000014"/>
    <n v="186297.35"/>
    <n v="87728.650000000009"/>
    <x v="2"/>
  </r>
  <r>
    <s v="PRO3600"/>
    <x v="1224"/>
    <x v="837"/>
    <x v="4"/>
    <x v="3"/>
    <x v="0"/>
    <x v="6"/>
    <x v="29"/>
    <n v="829.52"/>
    <n v="1276.43"/>
    <n v="89"/>
    <n v="446.91000000000008"/>
    <n v="113602.27"/>
    <n v="39774.990000000005"/>
    <x v="0"/>
  </r>
  <r>
    <s v="PRO3601"/>
    <x v="1225"/>
    <x v="946"/>
    <x v="6"/>
    <x v="7"/>
    <x v="0"/>
    <x v="3"/>
    <x v="35"/>
    <n v="1939.51"/>
    <n v="2534.7600000000002"/>
    <n v="205"/>
    <n v="595.25000000000023"/>
    <n v="519625.80000000005"/>
    <n v="122026.25000000004"/>
    <x v="1"/>
  </r>
  <r>
    <s v="PRO3602"/>
    <x v="1226"/>
    <x v="947"/>
    <x v="5"/>
    <x v="9"/>
    <x v="1"/>
    <x v="6"/>
    <x v="85"/>
    <n v="1748.19"/>
    <n v="2637.19"/>
    <n v="319"/>
    <n v="889"/>
    <n v="841263.61"/>
    <n v="283591"/>
    <x v="1"/>
  </r>
  <r>
    <s v="PRO3603"/>
    <x v="1227"/>
    <x v="948"/>
    <x v="3"/>
    <x v="8"/>
    <x v="0"/>
    <x v="8"/>
    <x v="87"/>
    <n v="961.8"/>
    <n v="1082.8599999999999"/>
    <n v="115"/>
    <n v="121.05999999999995"/>
    <n v="124528.9"/>
    <n v="13921.899999999994"/>
    <x v="1"/>
  </r>
  <r>
    <s v="PRO3604"/>
    <x v="1228"/>
    <x v="416"/>
    <x v="3"/>
    <x v="7"/>
    <x v="0"/>
    <x v="7"/>
    <x v="88"/>
    <n v="552.32000000000005"/>
    <n v="725.11"/>
    <n v="472"/>
    <n v="172.78999999999996"/>
    <n v="342251.92"/>
    <n v="81556.879999999976"/>
    <x v="1"/>
  </r>
  <r>
    <s v="PRO3605"/>
    <x v="1229"/>
    <x v="949"/>
    <x v="0"/>
    <x v="4"/>
    <x v="4"/>
    <x v="8"/>
    <x v="65"/>
    <n v="1018.12"/>
    <n v="2025.57"/>
    <n v="313"/>
    <n v="1007.4499999999999"/>
    <n v="634003.41"/>
    <n v="315331.84999999998"/>
    <x v="0"/>
  </r>
  <r>
    <s v="PRO3606"/>
    <x v="1230"/>
    <x v="950"/>
    <x v="6"/>
    <x v="9"/>
    <x v="1"/>
    <x v="3"/>
    <x v="60"/>
    <n v="1365.28"/>
    <n v="2492.0100000000002"/>
    <n v="182"/>
    <n v="1126.7300000000002"/>
    <n v="453545.82000000007"/>
    <n v="205064.86000000004"/>
    <x v="0"/>
  </r>
  <r>
    <s v="PRO3608"/>
    <x v="1231"/>
    <x v="201"/>
    <x v="8"/>
    <x v="7"/>
    <x v="0"/>
    <x v="8"/>
    <x v="53"/>
    <n v="640.79"/>
    <n v="1013.54"/>
    <n v="441"/>
    <n v="372.75"/>
    <n v="446971.13999999996"/>
    <n v="164382.75"/>
    <x v="2"/>
  </r>
  <r>
    <s v="PRO3610"/>
    <x v="1232"/>
    <x v="951"/>
    <x v="8"/>
    <x v="2"/>
    <x v="1"/>
    <x v="0"/>
    <x v="7"/>
    <n v="963.8"/>
    <n v="1340.24"/>
    <n v="463"/>
    <n v="376.44000000000005"/>
    <n v="620531.12"/>
    <n v="174291.72000000003"/>
    <x v="0"/>
  </r>
  <r>
    <s v="PRO3611"/>
    <x v="1233"/>
    <x v="952"/>
    <x v="9"/>
    <x v="4"/>
    <x v="1"/>
    <x v="8"/>
    <x v="71"/>
    <n v="986.35"/>
    <n v="1133.54"/>
    <n v="387"/>
    <n v="147.18999999999994"/>
    <n v="438679.98"/>
    <n v="56962.529999999977"/>
    <x v="3"/>
  </r>
  <r>
    <s v="PRO3613"/>
    <x v="1234"/>
    <x v="409"/>
    <x v="8"/>
    <x v="6"/>
    <x v="4"/>
    <x v="6"/>
    <x v="68"/>
    <n v="695.06"/>
    <n v="989.6"/>
    <n v="443"/>
    <n v="294.54000000000008"/>
    <n v="438392.8"/>
    <n v="130481.22000000003"/>
    <x v="0"/>
  </r>
  <r>
    <s v="PRO3618"/>
    <x v="1235"/>
    <x v="953"/>
    <x v="6"/>
    <x v="8"/>
    <x v="1"/>
    <x v="3"/>
    <x v="45"/>
    <n v="1264.1099999999999"/>
    <n v="2111.59"/>
    <n v="378"/>
    <n v="847.48000000000025"/>
    <n v="798181.02"/>
    <n v="320347.44000000012"/>
    <x v="1"/>
  </r>
  <r>
    <s v="PRO3619"/>
    <x v="1236"/>
    <x v="954"/>
    <x v="3"/>
    <x v="1"/>
    <x v="0"/>
    <x v="8"/>
    <x v="24"/>
    <n v="1459.17"/>
    <n v="1736.12"/>
    <n v="55"/>
    <n v="276.94999999999982"/>
    <n v="95486.599999999991"/>
    <n v="15232.249999999989"/>
    <x v="1"/>
  </r>
  <r>
    <s v="PRO3621"/>
    <x v="1237"/>
    <x v="407"/>
    <x v="9"/>
    <x v="7"/>
    <x v="2"/>
    <x v="8"/>
    <x v="49"/>
    <n v="1195.76"/>
    <n v="2174.13"/>
    <n v="59"/>
    <n v="978.37000000000012"/>
    <n v="128273.67000000001"/>
    <n v="57723.830000000009"/>
    <x v="1"/>
  </r>
  <r>
    <s v="PRO3625"/>
    <x v="1238"/>
    <x v="366"/>
    <x v="0"/>
    <x v="9"/>
    <x v="0"/>
    <x v="7"/>
    <x v="74"/>
    <n v="1571.44"/>
    <n v="2095.14"/>
    <n v="413"/>
    <n v="523.69999999999982"/>
    <n v="865292.82"/>
    <n v="216288.09999999992"/>
    <x v="0"/>
  </r>
  <r>
    <s v="PRO3626"/>
    <x v="1239"/>
    <x v="955"/>
    <x v="2"/>
    <x v="8"/>
    <x v="2"/>
    <x v="0"/>
    <x v="59"/>
    <n v="410.18"/>
    <n v="527.4"/>
    <n v="483"/>
    <n v="117.21999999999997"/>
    <n v="254734.19999999998"/>
    <n v="56617.259999999987"/>
    <x v="1"/>
  </r>
  <r>
    <s v="PRO3627"/>
    <x v="1240"/>
    <x v="313"/>
    <x v="5"/>
    <x v="7"/>
    <x v="0"/>
    <x v="8"/>
    <x v="11"/>
    <n v="1790.07"/>
    <n v="2197.5500000000002"/>
    <n v="44"/>
    <n v="407.48000000000025"/>
    <n v="96692.200000000012"/>
    <n v="17929.12000000001"/>
    <x v="0"/>
  </r>
  <r>
    <s v="PRO3628"/>
    <x v="1241"/>
    <x v="956"/>
    <x v="7"/>
    <x v="8"/>
    <x v="4"/>
    <x v="2"/>
    <x v="19"/>
    <n v="280.45"/>
    <n v="475.49"/>
    <n v="281"/>
    <n v="195.04000000000002"/>
    <n v="133612.69"/>
    <n v="54806.240000000005"/>
    <x v="1"/>
  </r>
  <r>
    <s v="PRO3630"/>
    <x v="1242"/>
    <x v="957"/>
    <x v="0"/>
    <x v="9"/>
    <x v="0"/>
    <x v="0"/>
    <x v="32"/>
    <n v="969.36"/>
    <n v="1892.1"/>
    <n v="246"/>
    <n v="922.7399999999999"/>
    <n v="465456.6"/>
    <n v="226994.03999999998"/>
    <x v="0"/>
  </r>
  <r>
    <s v="PRO3633"/>
    <x v="1243"/>
    <x v="958"/>
    <x v="5"/>
    <x v="4"/>
    <x v="4"/>
    <x v="7"/>
    <x v="54"/>
    <n v="958.84"/>
    <n v="1112.3599999999999"/>
    <n v="156"/>
    <n v="153.51999999999987"/>
    <n v="173528.15999999997"/>
    <n v="23949.119999999981"/>
    <x v="2"/>
  </r>
  <r>
    <s v="PRO3636"/>
    <x v="1244"/>
    <x v="959"/>
    <x v="3"/>
    <x v="8"/>
    <x v="1"/>
    <x v="8"/>
    <x v="13"/>
    <n v="1256.25"/>
    <n v="1642.1"/>
    <n v="253"/>
    <n v="385.84999999999991"/>
    <n v="415451.3"/>
    <n v="97620.049999999974"/>
    <x v="1"/>
  </r>
  <r>
    <s v="PRO3638"/>
    <x v="1245"/>
    <x v="960"/>
    <x v="8"/>
    <x v="4"/>
    <x v="0"/>
    <x v="4"/>
    <x v="70"/>
    <n v="1651.59"/>
    <n v="2683.64"/>
    <n v="431"/>
    <n v="1032.05"/>
    <n v="1156648.8399999999"/>
    <n v="444813.55"/>
    <x v="2"/>
  </r>
  <r>
    <s v="PRO3641"/>
    <x v="1246"/>
    <x v="908"/>
    <x v="6"/>
    <x v="2"/>
    <x v="4"/>
    <x v="3"/>
    <x v="61"/>
    <n v="1966.38"/>
    <n v="3253.21"/>
    <n v="408"/>
    <n v="1286.83"/>
    <n v="1327309.68"/>
    <n v="525026.64"/>
    <x v="0"/>
  </r>
  <r>
    <s v="PRO3642"/>
    <x v="1247"/>
    <x v="507"/>
    <x v="4"/>
    <x v="9"/>
    <x v="2"/>
    <x v="5"/>
    <x v="50"/>
    <n v="186.07"/>
    <n v="228.69"/>
    <n v="361"/>
    <n v="42.620000000000005"/>
    <n v="82557.09"/>
    <n v="15385.820000000002"/>
    <x v="1"/>
  </r>
  <r>
    <s v="PRO3644"/>
    <x v="1248"/>
    <x v="940"/>
    <x v="7"/>
    <x v="2"/>
    <x v="3"/>
    <x v="8"/>
    <x v="81"/>
    <n v="1232.5899999999999"/>
    <n v="1523.54"/>
    <n v="65"/>
    <n v="290.95000000000005"/>
    <n v="99030.099999999991"/>
    <n v="18911.750000000004"/>
    <x v="2"/>
  </r>
  <r>
    <s v="PRO3646"/>
    <x v="1249"/>
    <x v="961"/>
    <x v="0"/>
    <x v="1"/>
    <x v="2"/>
    <x v="1"/>
    <x v="22"/>
    <n v="1668.31"/>
    <n v="3222.73"/>
    <n v="216"/>
    <n v="1554.42"/>
    <n v="696109.68"/>
    <n v="335754.72000000003"/>
    <x v="2"/>
  </r>
  <r>
    <s v="PRO3647"/>
    <x v="1250"/>
    <x v="962"/>
    <x v="1"/>
    <x v="2"/>
    <x v="0"/>
    <x v="3"/>
    <x v="10"/>
    <n v="198.7"/>
    <n v="327.42"/>
    <n v="212"/>
    <n v="128.72000000000003"/>
    <n v="69413.040000000008"/>
    <n v="27288.640000000007"/>
    <x v="0"/>
  </r>
  <r>
    <s v="PRO3648"/>
    <x v="1251"/>
    <x v="963"/>
    <x v="6"/>
    <x v="3"/>
    <x v="1"/>
    <x v="5"/>
    <x v="80"/>
    <n v="1677.85"/>
    <n v="2086.06"/>
    <n v="80"/>
    <n v="408.21000000000004"/>
    <n v="166884.79999999999"/>
    <n v="32656.800000000003"/>
    <x v="2"/>
  </r>
  <r>
    <s v="PRO3649"/>
    <x v="1252"/>
    <x v="964"/>
    <x v="3"/>
    <x v="3"/>
    <x v="3"/>
    <x v="8"/>
    <x v="76"/>
    <n v="1604.1"/>
    <n v="1902.23"/>
    <n v="432"/>
    <n v="298.13000000000011"/>
    <n v="821763.36"/>
    <n v="128792.16000000005"/>
    <x v="1"/>
  </r>
  <r>
    <s v="PRO3650"/>
    <x v="1253"/>
    <x v="965"/>
    <x v="1"/>
    <x v="9"/>
    <x v="0"/>
    <x v="2"/>
    <x v="97"/>
    <n v="1726.52"/>
    <n v="2820.03"/>
    <n v="179"/>
    <n v="1093.5100000000002"/>
    <n v="504785.37000000005"/>
    <n v="195738.29000000004"/>
    <x v="0"/>
  </r>
  <r>
    <s v="PRO3651"/>
    <x v="1254"/>
    <x v="351"/>
    <x v="8"/>
    <x v="3"/>
    <x v="0"/>
    <x v="3"/>
    <x v="97"/>
    <n v="1308.42"/>
    <n v="1587.17"/>
    <n v="53"/>
    <n v="278.75"/>
    <n v="84120.010000000009"/>
    <n v="14773.75"/>
    <x v="0"/>
  </r>
  <r>
    <s v="PRO3652"/>
    <x v="1255"/>
    <x v="966"/>
    <x v="2"/>
    <x v="5"/>
    <x v="1"/>
    <x v="2"/>
    <x v="76"/>
    <n v="282.52"/>
    <n v="407.54"/>
    <n v="387"/>
    <n v="125.02000000000004"/>
    <n v="157717.98000000001"/>
    <n v="48382.740000000013"/>
    <x v="0"/>
  </r>
  <r>
    <s v="PRO3653"/>
    <x v="1256"/>
    <x v="125"/>
    <x v="6"/>
    <x v="4"/>
    <x v="4"/>
    <x v="3"/>
    <x v="6"/>
    <n v="467.67"/>
    <n v="888.77"/>
    <n v="48"/>
    <n v="421.09999999999997"/>
    <n v="42660.959999999999"/>
    <n v="20212.8"/>
    <x v="2"/>
  </r>
  <r>
    <s v="PRO3654"/>
    <x v="1257"/>
    <x v="967"/>
    <x v="4"/>
    <x v="7"/>
    <x v="3"/>
    <x v="3"/>
    <x v="34"/>
    <n v="1816.74"/>
    <n v="2189.5700000000002"/>
    <n v="407"/>
    <n v="372.83000000000015"/>
    <n v="891154.99000000011"/>
    <n v="151741.81000000006"/>
    <x v="1"/>
  </r>
  <r>
    <s v="PRO3657"/>
    <x v="1258"/>
    <x v="968"/>
    <x v="2"/>
    <x v="9"/>
    <x v="1"/>
    <x v="9"/>
    <x v="23"/>
    <n v="1844.5"/>
    <n v="2267.9299999999998"/>
    <n v="238"/>
    <n v="423.42999999999984"/>
    <n v="539767.34"/>
    <n v="100776.33999999997"/>
    <x v="2"/>
  </r>
  <r>
    <s v="PRO3658"/>
    <x v="1259"/>
    <x v="536"/>
    <x v="6"/>
    <x v="4"/>
    <x v="0"/>
    <x v="5"/>
    <x v="57"/>
    <n v="500.59"/>
    <n v="706.29"/>
    <n v="98"/>
    <n v="205.7"/>
    <n v="69216.42"/>
    <n v="20158.599999999999"/>
    <x v="2"/>
  </r>
  <r>
    <s v="PRO3659"/>
    <x v="1260"/>
    <x v="805"/>
    <x v="8"/>
    <x v="5"/>
    <x v="0"/>
    <x v="7"/>
    <x v="1"/>
    <n v="329.89"/>
    <n v="384.11"/>
    <n v="163"/>
    <n v="54.220000000000027"/>
    <n v="62609.93"/>
    <n v="8837.8600000000042"/>
    <x v="0"/>
  </r>
  <r>
    <s v="PRO3662"/>
    <x v="1261"/>
    <x v="969"/>
    <x v="7"/>
    <x v="6"/>
    <x v="3"/>
    <x v="6"/>
    <x v="48"/>
    <n v="286.04000000000002"/>
    <n v="421.79"/>
    <n v="451"/>
    <n v="135.75"/>
    <n v="190227.29"/>
    <n v="61223.25"/>
    <x v="1"/>
  </r>
  <r>
    <s v="PRO3665"/>
    <x v="1262"/>
    <x v="970"/>
    <x v="0"/>
    <x v="2"/>
    <x v="1"/>
    <x v="4"/>
    <x v="63"/>
    <n v="634.92999999999995"/>
    <n v="1091.1400000000001"/>
    <n v="390"/>
    <n v="456.21000000000015"/>
    <n v="425544.60000000003"/>
    <n v="177921.90000000005"/>
    <x v="1"/>
  </r>
  <r>
    <s v="PRO3667"/>
    <x v="1263"/>
    <x v="581"/>
    <x v="9"/>
    <x v="2"/>
    <x v="3"/>
    <x v="0"/>
    <x v="97"/>
    <n v="1020.8"/>
    <n v="1356.95"/>
    <n v="306"/>
    <n v="336.15000000000009"/>
    <n v="415226.7"/>
    <n v="102861.90000000002"/>
    <x v="2"/>
  </r>
  <r>
    <s v="PRO3668"/>
    <x v="1264"/>
    <x v="971"/>
    <x v="6"/>
    <x v="4"/>
    <x v="0"/>
    <x v="6"/>
    <x v="6"/>
    <n v="1290.74"/>
    <n v="2497.4699999999998"/>
    <n v="436"/>
    <n v="1206.7299999999998"/>
    <n v="1088896.92"/>
    <n v="526134.27999999991"/>
    <x v="2"/>
  </r>
  <r>
    <s v="PRO3669"/>
    <x v="1265"/>
    <x v="972"/>
    <x v="2"/>
    <x v="0"/>
    <x v="2"/>
    <x v="4"/>
    <x v="74"/>
    <n v="1951.74"/>
    <n v="3716.13"/>
    <n v="471"/>
    <n v="1764.39"/>
    <n v="1750297.23"/>
    <n v="831027.69000000006"/>
    <x v="2"/>
  </r>
  <r>
    <s v="PRO3670"/>
    <x v="720"/>
    <x v="973"/>
    <x v="5"/>
    <x v="2"/>
    <x v="0"/>
    <x v="5"/>
    <x v="11"/>
    <n v="776.75"/>
    <n v="1168.9000000000001"/>
    <n v="39"/>
    <n v="392.15000000000009"/>
    <n v="45587.100000000006"/>
    <n v="15293.850000000004"/>
    <x v="1"/>
  </r>
  <r>
    <s v="PRO3671"/>
    <x v="1266"/>
    <x v="974"/>
    <x v="5"/>
    <x v="7"/>
    <x v="3"/>
    <x v="1"/>
    <x v="31"/>
    <n v="1733.82"/>
    <n v="2295.89"/>
    <n v="289"/>
    <n v="562.06999999999994"/>
    <n v="663512.21"/>
    <n v="162438.22999999998"/>
    <x v="3"/>
  </r>
  <r>
    <s v="PRO3672"/>
    <x v="1267"/>
    <x v="393"/>
    <x v="4"/>
    <x v="3"/>
    <x v="4"/>
    <x v="6"/>
    <x v="96"/>
    <n v="1131.24"/>
    <n v="1727.71"/>
    <n v="6"/>
    <n v="596.47"/>
    <n v="10366.26"/>
    <n v="3578.82"/>
    <x v="0"/>
  </r>
  <r>
    <s v="PRO3676"/>
    <x v="1268"/>
    <x v="928"/>
    <x v="6"/>
    <x v="8"/>
    <x v="0"/>
    <x v="2"/>
    <x v="36"/>
    <n v="367.34"/>
    <n v="628.16"/>
    <n v="386"/>
    <n v="260.82"/>
    <n v="242469.75999999998"/>
    <n v="100676.52"/>
    <x v="1"/>
  </r>
  <r>
    <s v="PRO3677"/>
    <x v="1269"/>
    <x v="975"/>
    <x v="0"/>
    <x v="0"/>
    <x v="4"/>
    <x v="9"/>
    <x v="6"/>
    <n v="148.78"/>
    <n v="214.87"/>
    <n v="215"/>
    <n v="66.09"/>
    <n v="46197.05"/>
    <n v="14209.35"/>
    <x v="0"/>
  </r>
  <r>
    <s v="PRO3681"/>
    <x v="1270"/>
    <x v="976"/>
    <x v="5"/>
    <x v="3"/>
    <x v="3"/>
    <x v="7"/>
    <x v="72"/>
    <n v="164.92"/>
    <n v="312.22000000000003"/>
    <n v="204"/>
    <n v="147.30000000000004"/>
    <n v="63692.880000000005"/>
    <n v="30049.200000000008"/>
    <x v="0"/>
  </r>
  <r>
    <s v="PRO3682"/>
    <x v="1271"/>
    <x v="977"/>
    <x v="3"/>
    <x v="3"/>
    <x v="1"/>
    <x v="9"/>
    <x v="98"/>
    <n v="1288.8599999999999"/>
    <n v="1600.41"/>
    <n v="417"/>
    <n v="311.55000000000018"/>
    <n v="667370.97000000009"/>
    <n v="129916.35000000008"/>
    <x v="2"/>
  </r>
  <r>
    <s v="PRO3683"/>
    <x v="1272"/>
    <x v="978"/>
    <x v="0"/>
    <x v="0"/>
    <x v="1"/>
    <x v="0"/>
    <x v="98"/>
    <n v="1978.59"/>
    <n v="2252.6799999999998"/>
    <n v="244"/>
    <n v="274.08999999999992"/>
    <n v="549653.91999999993"/>
    <n v="66877.959999999977"/>
    <x v="2"/>
  </r>
  <r>
    <s v="PRO3685"/>
    <x v="1273"/>
    <x v="179"/>
    <x v="0"/>
    <x v="7"/>
    <x v="3"/>
    <x v="0"/>
    <x v="72"/>
    <n v="1538.03"/>
    <n v="1968.54"/>
    <n v="60"/>
    <n v="430.51"/>
    <n v="118112.4"/>
    <n v="25830.6"/>
    <x v="1"/>
  </r>
  <r>
    <s v="PRO3688"/>
    <x v="1274"/>
    <x v="979"/>
    <x v="8"/>
    <x v="8"/>
    <x v="4"/>
    <x v="8"/>
    <x v="77"/>
    <n v="691.12"/>
    <n v="943.9"/>
    <n v="98"/>
    <n v="252.77999999999997"/>
    <n v="92502.2"/>
    <n v="24772.44"/>
    <x v="0"/>
  </r>
  <r>
    <s v="PRO3689"/>
    <x v="1275"/>
    <x v="980"/>
    <x v="8"/>
    <x v="5"/>
    <x v="3"/>
    <x v="7"/>
    <x v="33"/>
    <n v="1926.66"/>
    <n v="3103.35"/>
    <n v="394"/>
    <n v="1176.6899999999998"/>
    <n v="1222719.8999999999"/>
    <n v="463615.85999999993"/>
    <x v="2"/>
  </r>
  <r>
    <s v="PRO3692"/>
    <x v="1276"/>
    <x v="981"/>
    <x v="1"/>
    <x v="4"/>
    <x v="2"/>
    <x v="6"/>
    <x v="57"/>
    <n v="352.49"/>
    <n v="420.7"/>
    <n v="18"/>
    <n v="68.20999999999998"/>
    <n v="7572.5999999999995"/>
    <n v="1227.7799999999997"/>
    <x v="1"/>
  </r>
  <r>
    <s v="PRO3696"/>
    <x v="1277"/>
    <x v="982"/>
    <x v="3"/>
    <x v="4"/>
    <x v="4"/>
    <x v="4"/>
    <x v="14"/>
    <n v="503.96"/>
    <n v="826.52"/>
    <n v="241"/>
    <n v="322.56"/>
    <n v="199191.32"/>
    <n v="77736.960000000006"/>
    <x v="1"/>
  </r>
  <r>
    <s v="PRO3697"/>
    <x v="1278"/>
    <x v="983"/>
    <x v="7"/>
    <x v="4"/>
    <x v="1"/>
    <x v="5"/>
    <x v="89"/>
    <n v="128.06"/>
    <n v="153.54"/>
    <n v="125"/>
    <n v="25.47999999999999"/>
    <n v="19192.5"/>
    <n v="3184.9999999999986"/>
    <x v="0"/>
  </r>
  <r>
    <s v="PRO3699"/>
    <x v="1279"/>
    <x v="984"/>
    <x v="4"/>
    <x v="9"/>
    <x v="1"/>
    <x v="5"/>
    <x v="85"/>
    <n v="379.86"/>
    <n v="542.86"/>
    <n v="209"/>
    <n v="163"/>
    <n v="113457.74"/>
    <n v="34067"/>
    <x v="2"/>
  </r>
  <r>
    <s v="PRO3700"/>
    <x v="1280"/>
    <x v="985"/>
    <x v="0"/>
    <x v="0"/>
    <x v="1"/>
    <x v="4"/>
    <x v="14"/>
    <n v="1573.15"/>
    <n v="1786.97"/>
    <n v="260"/>
    <n v="213.81999999999994"/>
    <n v="464612.2"/>
    <n v="55593.199999999983"/>
    <x v="1"/>
  </r>
  <r>
    <s v="PRO3701"/>
    <x v="1281"/>
    <x v="986"/>
    <x v="4"/>
    <x v="4"/>
    <x v="4"/>
    <x v="8"/>
    <x v="45"/>
    <n v="1526.55"/>
    <n v="2679.18"/>
    <n v="287"/>
    <n v="1152.6299999999999"/>
    <n v="768924.65999999992"/>
    <n v="330804.80999999994"/>
    <x v="0"/>
  </r>
  <r>
    <s v="PRO3702"/>
    <x v="1282"/>
    <x v="987"/>
    <x v="6"/>
    <x v="3"/>
    <x v="4"/>
    <x v="9"/>
    <x v="50"/>
    <n v="668.38"/>
    <n v="921.32"/>
    <n v="483"/>
    <n v="252.94000000000005"/>
    <n v="444997.56"/>
    <n v="122170.02000000003"/>
    <x v="0"/>
  </r>
  <r>
    <s v="PRO3703"/>
    <x v="1283"/>
    <x v="988"/>
    <x v="1"/>
    <x v="8"/>
    <x v="3"/>
    <x v="4"/>
    <x v="73"/>
    <n v="1915.59"/>
    <n v="2435.39"/>
    <n v="372"/>
    <n v="519.79999999999995"/>
    <n v="905965.08"/>
    <n v="193365.59999999998"/>
    <x v="0"/>
  </r>
  <r>
    <s v="PRO3706"/>
    <x v="1284"/>
    <x v="922"/>
    <x v="9"/>
    <x v="9"/>
    <x v="2"/>
    <x v="5"/>
    <x v="67"/>
    <n v="94.14"/>
    <n v="154"/>
    <n v="308"/>
    <n v="59.86"/>
    <n v="47432"/>
    <n v="18436.88"/>
    <x v="0"/>
  </r>
  <r>
    <s v="PRO3708"/>
    <x v="1285"/>
    <x v="989"/>
    <x v="0"/>
    <x v="1"/>
    <x v="2"/>
    <x v="4"/>
    <x v="61"/>
    <n v="1027.43"/>
    <n v="1937.56"/>
    <n v="390"/>
    <n v="910.12999999999988"/>
    <n v="755648.4"/>
    <n v="354950.69999999995"/>
    <x v="1"/>
  </r>
  <r>
    <s v="PRO3711"/>
    <x v="1286"/>
    <x v="384"/>
    <x v="3"/>
    <x v="6"/>
    <x v="4"/>
    <x v="2"/>
    <x v="46"/>
    <n v="60.76"/>
    <n v="105.48"/>
    <n v="215"/>
    <n v="44.720000000000006"/>
    <n v="22678.2"/>
    <n v="9614.8000000000011"/>
    <x v="0"/>
  </r>
  <r>
    <s v="PRO3713"/>
    <x v="1287"/>
    <x v="832"/>
    <x v="9"/>
    <x v="0"/>
    <x v="3"/>
    <x v="3"/>
    <x v="98"/>
    <n v="1931.06"/>
    <n v="3851.84"/>
    <n v="458"/>
    <n v="1920.7800000000002"/>
    <n v="1764142.72"/>
    <n v="879717.24000000011"/>
    <x v="2"/>
  </r>
  <r>
    <s v="PRO3715"/>
    <x v="1288"/>
    <x v="207"/>
    <x v="8"/>
    <x v="7"/>
    <x v="0"/>
    <x v="5"/>
    <x v="1"/>
    <n v="479.53"/>
    <n v="727.9"/>
    <n v="307"/>
    <n v="248.37"/>
    <n v="223465.3"/>
    <n v="76249.59"/>
    <x v="2"/>
  </r>
  <r>
    <s v="PRO3716"/>
    <x v="1289"/>
    <x v="990"/>
    <x v="5"/>
    <x v="0"/>
    <x v="3"/>
    <x v="7"/>
    <x v="52"/>
    <n v="922.49"/>
    <n v="1459.03"/>
    <n v="341"/>
    <n v="536.54"/>
    <n v="497529.23"/>
    <n v="182960.13999999998"/>
    <x v="1"/>
  </r>
  <r>
    <s v="PRO3719"/>
    <x v="1290"/>
    <x v="991"/>
    <x v="5"/>
    <x v="0"/>
    <x v="4"/>
    <x v="4"/>
    <x v="91"/>
    <n v="465.48"/>
    <n v="710.76"/>
    <n v="476"/>
    <n v="245.27999999999997"/>
    <n v="338321.76"/>
    <n v="116753.27999999998"/>
    <x v="1"/>
  </r>
  <r>
    <s v="PRO3720"/>
    <x v="1291"/>
    <x v="97"/>
    <x v="8"/>
    <x v="9"/>
    <x v="3"/>
    <x v="0"/>
    <x v="36"/>
    <n v="1733.83"/>
    <n v="2189.48"/>
    <n v="140"/>
    <n v="455.65000000000009"/>
    <n v="306527.2"/>
    <n v="63791.000000000015"/>
    <x v="2"/>
  </r>
  <r>
    <s v="PRO3724"/>
    <x v="1292"/>
    <x v="992"/>
    <x v="0"/>
    <x v="0"/>
    <x v="0"/>
    <x v="5"/>
    <x v="41"/>
    <n v="1830.88"/>
    <n v="2502.2600000000002"/>
    <n v="360"/>
    <n v="671.38000000000011"/>
    <n v="900813.60000000009"/>
    <n v="241696.80000000005"/>
    <x v="0"/>
  </r>
  <r>
    <s v="PRO3725"/>
    <x v="1293"/>
    <x v="993"/>
    <x v="0"/>
    <x v="8"/>
    <x v="3"/>
    <x v="8"/>
    <x v="92"/>
    <n v="347.67"/>
    <n v="518.54"/>
    <n v="353"/>
    <n v="170.86999999999995"/>
    <n v="183044.62"/>
    <n v="60317.109999999979"/>
    <x v="0"/>
  </r>
  <r>
    <s v="PRO3726"/>
    <x v="1294"/>
    <x v="924"/>
    <x v="3"/>
    <x v="2"/>
    <x v="2"/>
    <x v="0"/>
    <x v="38"/>
    <n v="373.43"/>
    <n v="705.8"/>
    <n v="137"/>
    <n v="332.36999999999995"/>
    <n v="96694.599999999991"/>
    <n v="45534.689999999995"/>
    <x v="1"/>
  </r>
  <r>
    <s v="PRO3728"/>
    <x v="1295"/>
    <x v="215"/>
    <x v="6"/>
    <x v="4"/>
    <x v="4"/>
    <x v="4"/>
    <x v="17"/>
    <n v="1940.37"/>
    <n v="2552.44"/>
    <n v="228"/>
    <n v="612.07000000000016"/>
    <n v="581956.32000000007"/>
    <n v="139551.96000000005"/>
    <x v="1"/>
  </r>
  <r>
    <s v="PRO3729"/>
    <x v="1296"/>
    <x v="299"/>
    <x v="2"/>
    <x v="2"/>
    <x v="3"/>
    <x v="8"/>
    <x v="26"/>
    <n v="966.87"/>
    <n v="1297.79"/>
    <n v="12"/>
    <n v="330.91999999999996"/>
    <n v="15573.48"/>
    <n v="3971.0399999999995"/>
    <x v="2"/>
  </r>
  <r>
    <s v="PRO3730"/>
    <x v="1297"/>
    <x v="542"/>
    <x v="1"/>
    <x v="3"/>
    <x v="2"/>
    <x v="0"/>
    <x v="63"/>
    <n v="1912.42"/>
    <n v="3511.8"/>
    <n v="224"/>
    <n v="1599.38"/>
    <n v="786643.20000000007"/>
    <n v="358261.12"/>
    <x v="0"/>
  </r>
  <r>
    <s v="PRO3735"/>
    <x v="1298"/>
    <x v="994"/>
    <x v="3"/>
    <x v="3"/>
    <x v="1"/>
    <x v="8"/>
    <x v="36"/>
    <n v="1413.41"/>
    <n v="1582.11"/>
    <n v="33"/>
    <n v="168.69999999999982"/>
    <n v="52209.63"/>
    <n v="5567.099999999994"/>
    <x v="1"/>
  </r>
  <r>
    <s v="PRO3739"/>
    <x v="1299"/>
    <x v="995"/>
    <x v="5"/>
    <x v="2"/>
    <x v="0"/>
    <x v="8"/>
    <x v="84"/>
    <n v="878.81"/>
    <n v="1562.24"/>
    <n v="212"/>
    <n v="683.43000000000006"/>
    <n v="331194.88"/>
    <n v="144887.16"/>
    <x v="1"/>
  </r>
  <r>
    <s v="PRO3740"/>
    <x v="1300"/>
    <x v="598"/>
    <x v="4"/>
    <x v="0"/>
    <x v="4"/>
    <x v="6"/>
    <x v="87"/>
    <n v="1142.33"/>
    <n v="1740.19"/>
    <n v="192"/>
    <n v="597.86000000000013"/>
    <n v="334116.47999999998"/>
    <n v="114789.12000000002"/>
    <x v="0"/>
  </r>
  <r>
    <s v="PRO3741"/>
    <x v="1301"/>
    <x v="996"/>
    <x v="2"/>
    <x v="1"/>
    <x v="2"/>
    <x v="2"/>
    <x v="48"/>
    <n v="319.16000000000003"/>
    <n v="393.17"/>
    <n v="466"/>
    <n v="74.009999999999991"/>
    <n v="183217.22"/>
    <n v="34488.659999999996"/>
    <x v="1"/>
  </r>
  <r>
    <s v="PRO3745"/>
    <x v="1302"/>
    <x v="997"/>
    <x v="9"/>
    <x v="0"/>
    <x v="1"/>
    <x v="6"/>
    <x v="42"/>
    <n v="1641.04"/>
    <n v="2961.71"/>
    <n v="35"/>
    <n v="1320.67"/>
    <n v="103659.85"/>
    <n v="46223.450000000004"/>
    <x v="2"/>
  </r>
  <r>
    <s v="PRO3746"/>
    <x v="1303"/>
    <x v="922"/>
    <x v="8"/>
    <x v="0"/>
    <x v="2"/>
    <x v="1"/>
    <x v="54"/>
    <n v="808.5"/>
    <n v="954.16"/>
    <n v="175"/>
    <n v="145.65999999999997"/>
    <n v="166978"/>
    <n v="25490.499999999993"/>
    <x v="1"/>
  </r>
  <r>
    <s v="PRO3747"/>
    <x v="1304"/>
    <x v="998"/>
    <x v="6"/>
    <x v="2"/>
    <x v="3"/>
    <x v="8"/>
    <x v="35"/>
    <n v="851.77"/>
    <n v="1202.94"/>
    <n v="10"/>
    <n v="351.17000000000007"/>
    <n v="12029.400000000001"/>
    <n v="3511.7000000000007"/>
    <x v="3"/>
  </r>
  <r>
    <s v="PRO3749"/>
    <x v="1305"/>
    <x v="500"/>
    <x v="7"/>
    <x v="1"/>
    <x v="4"/>
    <x v="8"/>
    <x v="63"/>
    <n v="829.79"/>
    <n v="1288.6099999999999"/>
    <n v="48"/>
    <n v="458.81999999999994"/>
    <n v="61853.279999999999"/>
    <n v="22023.359999999997"/>
    <x v="0"/>
  </r>
  <r>
    <s v="PRO3750"/>
    <x v="1306"/>
    <x v="999"/>
    <x v="9"/>
    <x v="8"/>
    <x v="3"/>
    <x v="9"/>
    <x v="8"/>
    <n v="765.62"/>
    <n v="959.85"/>
    <n v="259"/>
    <n v="194.23000000000002"/>
    <n v="248601.15"/>
    <n v="50305.570000000007"/>
    <x v="1"/>
  </r>
  <r>
    <s v="PRO3752"/>
    <x v="1307"/>
    <x v="1000"/>
    <x v="4"/>
    <x v="1"/>
    <x v="2"/>
    <x v="2"/>
    <x v="88"/>
    <n v="306"/>
    <n v="480"/>
    <n v="355"/>
    <n v="174"/>
    <n v="170400"/>
    <n v="61770"/>
    <x v="2"/>
  </r>
  <r>
    <s v="PRO3753"/>
    <x v="1308"/>
    <x v="1001"/>
    <x v="3"/>
    <x v="2"/>
    <x v="2"/>
    <x v="2"/>
    <x v="72"/>
    <n v="588.82000000000005"/>
    <n v="880.44"/>
    <n v="28"/>
    <n v="291.62"/>
    <n v="24652.32"/>
    <n v="8165.3600000000006"/>
    <x v="0"/>
  </r>
  <r>
    <s v="PRO3756"/>
    <x v="1309"/>
    <x v="29"/>
    <x v="3"/>
    <x v="2"/>
    <x v="4"/>
    <x v="2"/>
    <x v="2"/>
    <n v="176.75"/>
    <n v="352.98"/>
    <n v="57"/>
    <n v="176.23000000000002"/>
    <n v="20119.86"/>
    <n v="10045.11"/>
    <x v="2"/>
  </r>
  <r>
    <s v="PRO3757"/>
    <x v="1310"/>
    <x v="1002"/>
    <x v="0"/>
    <x v="7"/>
    <x v="4"/>
    <x v="3"/>
    <x v="20"/>
    <n v="542.73"/>
    <n v="837.24"/>
    <n v="104"/>
    <n v="294.51"/>
    <n v="87072.960000000006"/>
    <n v="30629.040000000001"/>
    <x v="0"/>
  </r>
  <r>
    <s v="PRO3759"/>
    <x v="1311"/>
    <x v="960"/>
    <x v="8"/>
    <x v="4"/>
    <x v="2"/>
    <x v="1"/>
    <x v="34"/>
    <n v="1078.9100000000001"/>
    <n v="2066.06"/>
    <n v="2"/>
    <n v="987.14999999999986"/>
    <n v="4132.12"/>
    <n v="1974.2999999999997"/>
    <x v="1"/>
  </r>
  <r>
    <s v="PRO3761"/>
    <x v="1312"/>
    <x v="1003"/>
    <x v="0"/>
    <x v="8"/>
    <x v="0"/>
    <x v="5"/>
    <x v="95"/>
    <n v="1938.51"/>
    <n v="3386.35"/>
    <n v="268"/>
    <n v="1447.84"/>
    <n v="907541.79999999993"/>
    <n v="388021.12"/>
    <x v="0"/>
  </r>
  <r>
    <s v="PRO3763"/>
    <x v="1313"/>
    <x v="954"/>
    <x v="9"/>
    <x v="1"/>
    <x v="1"/>
    <x v="1"/>
    <x v="37"/>
    <n v="442.31"/>
    <n v="576.34"/>
    <n v="470"/>
    <n v="134.03000000000003"/>
    <n v="270879.8"/>
    <n v="62994.100000000013"/>
    <x v="2"/>
  </r>
  <r>
    <s v="PRO3765"/>
    <x v="580"/>
    <x v="62"/>
    <x v="9"/>
    <x v="6"/>
    <x v="3"/>
    <x v="0"/>
    <x v="24"/>
    <n v="1688.51"/>
    <n v="2760.45"/>
    <n v="38"/>
    <n v="1071.9399999999998"/>
    <n v="104897.09999999999"/>
    <n v="40733.719999999994"/>
    <x v="0"/>
  </r>
  <r>
    <s v="PRO3766"/>
    <x v="1314"/>
    <x v="1004"/>
    <x v="4"/>
    <x v="6"/>
    <x v="2"/>
    <x v="8"/>
    <x v="85"/>
    <n v="1794.05"/>
    <n v="2102.19"/>
    <n v="336"/>
    <n v="308.1400000000001"/>
    <n v="706335.84"/>
    <n v="103535.04000000004"/>
    <x v="1"/>
  </r>
  <r>
    <s v="PRO3770"/>
    <x v="1315"/>
    <x v="1005"/>
    <x v="1"/>
    <x v="5"/>
    <x v="2"/>
    <x v="8"/>
    <x v="14"/>
    <n v="1692.15"/>
    <n v="2503.52"/>
    <n v="188"/>
    <n v="811.36999999999989"/>
    <n v="470661.76"/>
    <n v="152537.55999999997"/>
    <x v="1"/>
  </r>
  <r>
    <s v="PRO3771"/>
    <x v="1316"/>
    <x v="1006"/>
    <x v="1"/>
    <x v="8"/>
    <x v="0"/>
    <x v="4"/>
    <x v="83"/>
    <n v="1849.42"/>
    <n v="2234.4499999999998"/>
    <n v="68"/>
    <n v="385.02999999999975"/>
    <n v="151942.59999999998"/>
    <n v="26182.039999999983"/>
    <x v="3"/>
  </r>
  <r>
    <s v="PRO3773"/>
    <x v="1317"/>
    <x v="1007"/>
    <x v="0"/>
    <x v="8"/>
    <x v="1"/>
    <x v="2"/>
    <x v="93"/>
    <n v="78.290000000000006"/>
    <n v="138.81"/>
    <n v="108"/>
    <n v="60.519999999999996"/>
    <n v="14991.48"/>
    <n v="6536.16"/>
    <x v="2"/>
  </r>
  <r>
    <s v="PRO3779"/>
    <x v="1318"/>
    <x v="1008"/>
    <x v="8"/>
    <x v="4"/>
    <x v="1"/>
    <x v="1"/>
    <x v="7"/>
    <n v="1874.43"/>
    <n v="2882.23"/>
    <n v="313"/>
    <n v="1007.8"/>
    <n v="902137.99"/>
    <n v="315441.39999999997"/>
    <x v="2"/>
  </r>
  <r>
    <s v="PRO3780"/>
    <x v="1319"/>
    <x v="1009"/>
    <x v="4"/>
    <x v="9"/>
    <x v="4"/>
    <x v="6"/>
    <x v="32"/>
    <n v="1501.13"/>
    <n v="2885.2"/>
    <n v="248"/>
    <n v="1384.0699999999997"/>
    <n v="715529.6"/>
    <n v="343249.35999999993"/>
    <x v="1"/>
  </r>
  <r>
    <s v="PRO3781"/>
    <x v="1320"/>
    <x v="1010"/>
    <x v="0"/>
    <x v="6"/>
    <x v="0"/>
    <x v="2"/>
    <x v="55"/>
    <n v="217.87"/>
    <n v="316.99"/>
    <n v="497"/>
    <n v="99.12"/>
    <n v="157544.03"/>
    <n v="49262.64"/>
    <x v="0"/>
  </r>
  <r>
    <s v="PRO3782"/>
    <x v="1321"/>
    <x v="1011"/>
    <x v="5"/>
    <x v="0"/>
    <x v="2"/>
    <x v="3"/>
    <x v="98"/>
    <n v="1101.26"/>
    <n v="1381.89"/>
    <n v="4"/>
    <n v="280.63000000000011"/>
    <n v="5527.56"/>
    <n v="1122.5200000000004"/>
    <x v="0"/>
  </r>
  <r>
    <s v="PRO3784"/>
    <x v="1322"/>
    <x v="277"/>
    <x v="1"/>
    <x v="8"/>
    <x v="1"/>
    <x v="5"/>
    <x v="92"/>
    <n v="1058.06"/>
    <n v="1422.1"/>
    <n v="490"/>
    <n v="364.03999999999996"/>
    <n v="696829"/>
    <n v="178379.59999999998"/>
    <x v="2"/>
  </r>
  <r>
    <s v="PRO3786"/>
    <x v="1323"/>
    <x v="1012"/>
    <x v="3"/>
    <x v="0"/>
    <x v="1"/>
    <x v="1"/>
    <x v="85"/>
    <n v="730.26"/>
    <n v="1067.42"/>
    <n v="464"/>
    <n v="337.16000000000008"/>
    <n v="495282.88"/>
    <n v="156442.24000000005"/>
    <x v="0"/>
  </r>
  <r>
    <s v="PRO3788"/>
    <x v="1324"/>
    <x v="1013"/>
    <x v="6"/>
    <x v="7"/>
    <x v="4"/>
    <x v="6"/>
    <x v="41"/>
    <n v="342.65"/>
    <n v="485.4"/>
    <n v="63"/>
    <n v="142.75"/>
    <n v="30580.199999999997"/>
    <n v="8993.25"/>
    <x v="2"/>
  </r>
  <r>
    <s v="PRO3789"/>
    <x v="1325"/>
    <x v="362"/>
    <x v="3"/>
    <x v="8"/>
    <x v="2"/>
    <x v="4"/>
    <x v="30"/>
    <n v="1660.18"/>
    <n v="2270.6"/>
    <n v="258"/>
    <n v="610.41999999999985"/>
    <n v="585814.79999999993"/>
    <n v="157488.35999999996"/>
    <x v="1"/>
  </r>
  <r>
    <s v="PRO3790"/>
    <x v="1326"/>
    <x v="1014"/>
    <x v="6"/>
    <x v="9"/>
    <x v="0"/>
    <x v="3"/>
    <x v="96"/>
    <n v="1193.27"/>
    <n v="2030.97"/>
    <n v="294"/>
    <n v="837.7"/>
    <n v="597105.18000000005"/>
    <n v="246283.80000000002"/>
    <x v="1"/>
  </r>
  <r>
    <s v="PRO3791"/>
    <x v="1327"/>
    <x v="73"/>
    <x v="7"/>
    <x v="6"/>
    <x v="1"/>
    <x v="6"/>
    <x v="94"/>
    <n v="1620.36"/>
    <n v="2526.23"/>
    <n v="116"/>
    <n v="905.87000000000012"/>
    <n v="293042.68"/>
    <n v="105080.92000000001"/>
    <x v="1"/>
  </r>
  <r>
    <s v="PRO3792"/>
    <x v="1328"/>
    <x v="1015"/>
    <x v="2"/>
    <x v="8"/>
    <x v="2"/>
    <x v="1"/>
    <x v="88"/>
    <n v="557.25"/>
    <n v="656.23"/>
    <n v="351"/>
    <n v="98.980000000000018"/>
    <n v="230336.73"/>
    <n v="34741.980000000003"/>
    <x v="2"/>
  </r>
  <r>
    <s v="PRO3793"/>
    <x v="1329"/>
    <x v="1016"/>
    <x v="2"/>
    <x v="0"/>
    <x v="0"/>
    <x v="2"/>
    <x v="74"/>
    <n v="474.57"/>
    <n v="611.71"/>
    <n v="292"/>
    <n v="137.14000000000004"/>
    <n v="178619.32"/>
    <n v="40044.880000000012"/>
    <x v="2"/>
  </r>
  <r>
    <s v="PRO3794"/>
    <x v="1330"/>
    <x v="1017"/>
    <x v="8"/>
    <x v="3"/>
    <x v="2"/>
    <x v="3"/>
    <x v="87"/>
    <n v="154.86000000000001"/>
    <n v="191.14"/>
    <n v="78"/>
    <n v="36.279999999999973"/>
    <n v="14908.919999999998"/>
    <n v="2829.8399999999979"/>
    <x v="1"/>
  </r>
  <r>
    <s v="PRO3796"/>
    <x v="1331"/>
    <x v="1018"/>
    <x v="3"/>
    <x v="3"/>
    <x v="0"/>
    <x v="7"/>
    <x v="54"/>
    <n v="1294.8800000000001"/>
    <n v="2208.13"/>
    <n v="318"/>
    <n v="913.25"/>
    <n v="702185.34000000008"/>
    <n v="290413.5"/>
    <x v="0"/>
  </r>
  <r>
    <s v="PRO3797"/>
    <x v="1332"/>
    <x v="545"/>
    <x v="6"/>
    <x v="6"/>
    <x v="4"/>
    <x v="6"/>
    <x v="57"/>
    <n v="555.04999999999995"/>
    <n v="956.17"/>
    <n v="450"/>
    <n v="401.12"/>
    <n v="430276.5"/>
    <n v="180504"/>
    <x v="0"/>
  </r>
  <r>
    <s v="PRO3798"/>
    <x v="1333"/>
    <x v="1019"/>
    <x v="5"/>
    <x v="5"/>
    <x v="1"/>
    <x v="1"/>
    <x v="81"/>
    <n v="822.54"/>
    <n v="1556.16"/>
    <n v="404"/>
    <n v="733.62000000000012"/>
    <n v="628688.64000000001"/>
    <n v="296382.48000000004"/>
    <x v="1"/>
  </r>
  <r>
    <s v="PRO3801"/>
    <x v="1334"/>
    <x v="1020"/>
    <x v="7"/>
    <x v="7"/>
    <x v="0"/>
    <x v="0"/>
    <x v="57"/>
    <n v="1725.38"/>
    <n v="2991.33"/>
    <n v="238"/>
    <n v="1265.9499999999998"/>
    <n v="711936.54"/>
    <n v="301296.09999999998"/>
    <x v="1"/>
  </r>
  <r>
    <s v="PRO3802"/>
    <x v="1335"/>
    <x v="936"/>
    <x v="4"/>
    <x v="5"/>
    <x v="4"/>
    <x v="5"/>
    <x v="99"/>
    <n v="890.65"/>
    <n v="1406.16"/>
    <n v="59"/>
    <n v="515.5100000000001"/>
    <n v="82963.44"/>
    <n v="30415.090000000007"/>
    <x v="2"/>
  </r>
  <r>
    <s v="PRO3808"/>
    <x v="1336"/>
    <x v="228"/>
    <x v="1"/>
    <x v="0"/>
    <x v="2"/>
    <x v="2"/>
    <x v="9"/>
    <n v="1197.5"/>
    <n v="2109.4"/>
    <n v="481"/>
    <n v="911.90000000000009"/>
    <n v="1014621.4"/>
    <n v="438623.9"/>
    <x v="0"/>
  </r>
  <r>
    <s v="PRO3810"/>
    <x v="1337"/>
    <x v="973"/>
    <x v="1"/>
    <x v="9"/>
    <x v="2"/>
    <x v="9"/>
    <x v="67"/>
    <n v="1090.29"/>
    <n v="1497.44"/>
    <n v="223"/>
    <n v="407.15000000000009"/>
    <n v="333929.12"/>
    <n v="90794.450000000026"/>
    <x v="2"/>
  </r>
  <r>
    <s v="PRO3812"/>
    <x v="1338"/>
    <x v="1021"/>
    <x v="8"/>
    <x v="4"/>
    <x v="2"/>
    <x v="3"/>
    <x v="38"/>
    <n v="1201.9100000000001"/>
    <n v="1728.69"/>
    <n v="160"/>
    <n v="526.78"/>
    <n v="276590.40000000002"/>
    <n v="84284.799999999988"/>
    <x v="2"/>
  </r>
  <r>
    <s v="PRO3814"/>
    <x v="1339"/>
    <x v="767"/>
    <x v="7"/>
    <x v="2"/>
    <x v="0"/>
    <x v="0"/>
    <x v="34"/>
    <n v="787.54"/>
    <n v="1437.24"/>
    <n v="237"/>
    <n v="649.70000000000005"/>
    <n v="340625.88"/>
    <n v="153978.90000000002"/>
    <x v="0"/>
  </r>
  <r>
    <s v="PRO3816"/>
    <x v="1340"/>
    <x v="1022"/>
    <x v="1"/>
    <x v="8"/>
    <x v="0"/>
    <x v="5"/>
    <x v="11"/>
    <n v="1351.98"/>
    <n v="1950.15"/>
    <n v="475"/>
    <n v="598.17000000000007"/>
    <n v="926321.25"/>
    <n v="284130.75000000006"/>
    <x v="0"/>
  </r>
  <r>
    <s v="PRO3817"/>
    <x v="1341"/>
    <x v="457"/>
    <x v="3"/>
    <x v="6"/>
    <x v="0"/>
    <x v="2"/>
    <x v="3"/>
    <n v="1694.27"/>
    <n v="2678.65"/>
    <n v="349"/>
    <n v="984.38000000000011"/>
    <n v="934848.85"/>
    <n v="343548.62000000005"/>
    <x v="1"/>
  </r>
  <r>
    <s v="PRO3819"/>
    <x v="1342"/>
    <x v="931"/>
    <x v="6"/>
    <x v="0"/>
    <x v="4"/>
    <x v="6"/>
    <x v="94"/>
    <n v="1881.49"/>
    <n v="2366.31"/>
    <n v="173"/>
    <n v="484.81999999999994"/>
    <n v="409371.63"/>
    <n v="83873.859999999986"/>
    <x v="1"/>
  </r>
  <r>
    <s v="PRO3822"/>
    <x v="1343"/>
    <x v="1023"/>
    <x v="5"/>
    <x v="8"/>
    <x v="0"/>
    <x v="0"/>
    <x v="10"/>
    <n v="1624.32"/>
    <n v="3040.38"/>
    <n v="246"/>
    <n v="1416.0600000000002"/>
    <n v="747933.48"/>
    <n v="348350.76000000007"/>
    <x v="2"/>
  </r>
  <r>
    <s v="PRO3823"/>
    <x v="1344"/>
    <x v="876"/>
    <x v="5"/>
    <x v="9"/>
    <x v="3"/>
    <x v="7"/>
    <x v="32"/>
    <n v="1575.48"/>
    <n v="2842.24"/>
    <n v="416"/>
    <n v="1266.7599999999998"/>
    <n v="1182371.8399999999"/>
    <n v="526972.15999999992"/>
    <x v="0"/>
  </r>
  <r>
    <s v="PRO3824"/>
    <x v="1345"/>
    <x v="1024"/>
    <x v="6"/>
    <x v="0"/>
    <x v="2"/>
    <x v="5"/>
    <x v="27"/>
    <n v="487.49"/>
    <n v="538.08000000000004"/>
    <n v="11"/>
    <n v="50.590000000000032"/>
    <n v="5918.88"/>
    <n v="556.49000000000035"/>
    <x v="0"/>
  </r>
  <r>
    <s v="PRO3826"/>
    <x v="1346"/>
    <x v="928"/>
    <x v="7"/>
    <x v="3"/>
    <x v="2"/>
    <x v="4"/>
    <x v="80"/>
    <n v="558.32000000000005"/>
    <n v="831.25"/>
    <n v="437"/>
    <n v="272.92999999999995"/>
    <n v="363256.25"/>
    <n v="119270.40999999997"/>
    <x v="2"/>
  </r>
  <r>
    <s v="PRO3829"/>
    <x v="1347"/>
    <x v="1025"/>
    <x v="2"/>
    <x v="1"/>
    <x v="4"/>
    <x v="2"/>
    <x v="74"/>
    <n v="1441.5"/>
    <n v="2866.7"/>
    <n v="17"/>
    <n v="1425.1999999999998"/>
    <n v="48733.899999999994"/>
    <n v="24228.399999999998"/>
    <x v="0"/>
  </r>
  <r>
    <s v="PRO3830"/>
    <x v="1348"/>
    <x v="861"/>
    <x v="9"/>
    <x v="3"/>
    <x v="1"/>
    <x v="2"/>
    <x v="34"/>
    <n v="1921.63"/>
    <n v="2323.2399999999998"/>
    <n v="135"/>
    <n v="401.60999999999967"/>
    <n v="313637.39999999997"/>
    <n v="54217.349999999955"/>
    <x v="0"/>
  </r>
  <r>
    <s v="PRO3832"/>
    <x v="1349"/>
    <x v="232"/>
    <x v="4"/>
    <x v="8"/>
    <x v="0"/>
    <x v="5"/>
    <x v="39"/>
    <n v="746.08"/>
    <n v="1140.1600000000001"/>
    <n v="468"/>
    <n v="394.08000000000004"/>
    <n v="533594.88"/>
    <n v="184429.44000000003"/>
    <x v="2"/>
  </r>
  <r>
    <s v="PRO3833"/>
    <x v="1350"/>
    <x v="1026"/>
    <x v="0"/>
    <x v="5"/>
    <x v="3"/>
    <x v="9"/>
    <x v="10"/>
    <n v="1304.8699999999999"/>
    <n v="2227.71"/>
    <n v="247"/>
    <n v="922.84000000000015"/>
    <n v="550244.37"/>
    <n v="227941.48000000004"/>
    <x v="1"/>
  </r>
  <r>
    <s v="PRO3836"/>
    <x v="1351"/>
    <x v="1027"/>
    <x v="6"/>
    <x v="9"/>
    <x v="4"/>
    <x v="3"/>
    <x v="0"/>
    <n v="1597.02"/>
    <n v="2172.09"/>
    <n v="220"/>
    <n v="575.07000000000016"/>
    <n v="477859.80000000005"/>
    <n v="126515.40000000004"/>
    <x v="0"/>
  </r>
  <r>
    <s v="PRO3839"/>
    <x v="1352"/>
    <x v="1028"/>
    <x v="8"/>
    <x v="2"/>
    <x v="1"/>
    <x v="1"/>
    <x v="65"/>
    <n v="1825.71"/>
    <n v="3274.14"/>
    <n v="263"/>
    <n v="1448.4299999999998"/>
    <n v="861098.82"/>
    <n v="380937.08999999997"/>
    <x v="0"/>
  </r>
  <r>
    <s v="PRO3842"/>
    <x v="1353"/>
    <x v="1029"/>
    <x v="8"/>
    <x v="9"/>
    <x v="3"/>
    <x v="9"/>
    <x v="86"/>
    <n v="364.06"/>
    <n v="515.71"/>
    <n v="24"/>
    <n v="151.65000000000003"/>
    <n v="12377.04"/>
    <n v="3639.6000000000008"/>
    <x v="0"/>
  </r>
  <r>
    <s v="PRO3847"/>
    <x v="1354"/>
    <x v="1030"/>
    <x v="2"/>
    <x v="1"/>
    <x v="1"/>
    <x v="9"/>
    <x v="73"/>
    <n v="228"/>
    <n v="256.17"/>
    <n v="44"/>
    <n v="28.170000000000016"/>
    <n v="11271.480000000001"/>
    <n v="1239.4800000000007"/>
    <x v="1"/>
  </r>
  <r>
    <s v="PRO3848"/>
    <x v="1355"/>
    <x v="1031"/>
    <x v="0"/>
    <x v="9"/>
    <x v="2"/>
    <x v="5"/>
    <x v="65"/>
    <n v="356.96"/>
    <n v="460.72"/>
    <n v="136"/>
    <n v="103.76000000000005"/>
    <n v="62657.920000000006"/>
    <n v="14111.360000000006"/>
    <x v="2"/>
  </r>
  <r>
    <s v="PRO3849"/>
    <x v="1356"/>
    <x v="838"/>
    <x v="4"/>
    <x v="0"/>
    <x v="1"/>
    <x v="8"/>
    <x v="92"/>
    <n v="1615.02"/>
    <n v="2981.67"/>
    <n v="407"/>
    <n v="1366.65"/>
    <n v="1213539.69"/>
    <n v="556226.55000000005"/>
    <x v="2"/>
  </r>
  <r>
    <s v="PRO3850"/>
    <x v="1357"/>
    <x v="479"/>
    <x v="8"/>
    <x v="6"/>
    <x v="0"/>
    <x v="5"/>
    <x v="34"/>
    <n v="1489.08"/>
    <n v="1684.86"/>
    <n v="205"/>
    <n v="195.77999999999997"/>
    <n v="345396.3"/>
    <n v="40134.899999999994"/>
    <x v="2"/>
  </r>
  <r>
    <s v="PRO3851"/>
    <x v="1358"/>
    <x v="835"/>
    <x v="3"/>
    <x v="9"/>
    <x v="1"/>
    <x v="1"/>
    <x v="8"/>
    <n v="704.66"/>
    <n v="1408.13"/>
    <n v="418"/>
    <n v="703.47000000000014"/>
    <n v="588598.34000000008"/>
    <n v="294050.46000000008"/>
    <x v="1"/>
  </r>
  <r>
    <s v="PRO3857"/>
    <x v="1359"/>
    <x v="1032"/>
    <x v="2"/>
    <x v="0"/>
    <x v="4"/>
    <x v="6"/>
    <x v="59"/>
    <n v="675.99"/>
    <n v="1065.24"/>
    <n v="371"/>
    <n v="389.25"/>
    <n v="395204.04"/>
    <n v="144411.75"/>
    <x v="0"/>
  </r>
  <r>
    <s v="PRO3861"/>
    <x v="1360"/>
    <x v="1033"/>
    <x v="5"/>
    <x v="6"/>
    <x v="2"/>
    <x v="3"/>
    <x v="8"/>
    <n v="996.52"/>
    <n v="1327.79"/>
    <n v="280"/>
    <n v="331.27"/>
    <n v="371781.2"/>
    <n v="92755.599999999991"/>
    <x v="0"/>
  </r>
  <r>
    <s v="PRO3863"/>
    <x v="1361"/>
    <x v="257"/>
    <x v="3"/>
    <x v="8"/>
    <x v="1"/>
    <x v="0"/>
    <x v="10"/>
    <n v="1192.6099999999999"/>
    <n v="1885.44"/>
    <n v="386"/>
    <n v="692.83000000000015"/>
    <n v="727779.83999999997"/>
    <n v="267432.38000000006"/>
    <x v="3"/>
  </r>
  <r>
    <s v="PRO3864"/>
    <x v="1362"/>
    <x v="373"/>
    <x v="0"/>
    <x v="2"/>
    <x v="0"/>
    <x v="8"/>
    <x v="86"/>
    <n v="1893.42"/>
    <n v="3268.15"/>
    <n v="369"/>
    <n v="1374.73"/>
    <n v="1205947.3500000001"/>
    <n v="507275.37"/>
    <x v="1"/>
  </r>
  <r>
    <s v="PRO3866"/>
    <x v="1363"/>
    <x v="1034"/>
    <x v="2"/>
    <x v="3"/>
    <x v="0"/>
    <x v="2"/>
    <x v="45"/>
    <n v="1920.72"/>
    <n v="2594.44"/>
    <n v="500"/>
    <n v="673.72"/>
    <n v="1297220"/>
    <n v="336860"/>
    <x v="0"/>
  </r>
  <r>
    <s v="PRO3869"/>
    <x v="1364"/>
    <x v="973"/>
    <x v="3"/>
    <x v="0"/>
    <x v="4"/>
    <x v="1"/>
    <x v="0"/>
    <n v="1642.08"/>
    <n v="2318.77"/>
    <n v="129"/>
    <n v="676.69"/>
    <n v="299121.33"/>
    <n v="87293.010000000009"/>
    <x v="1"/>
  </r>
  <r>
    <s v="PRO3870"/>
    <x v="1365"/>
    <x v="1035"/>
    <x v="1"/>
    <x v="8"/>
    <x v="4"/>
    <x v="9"/>
    <x v="94"/>
    <n v="1173.18"/>
    <n v="1789.98"/>
    <n v="320"/>
    <n v="616.79999999999995"/>
    <n v="572793.59999999998"/>
    <n v="197376"/>
    <x v="1"/>
  </r>
  <r>
    <s v="PRO3871"/>
    <x v="1366"/>
    <x v="577"/>
    <x v="6"/>
    <x v="5"/>
    <x v="0"/>
    <x v="9"/>
    <x v="43"/>
    <n v="1792.28"/>
    <n v="2321.92"/>
    <n v="329"/>
    <n v="529.6400000000001"/>
    <n v="763911.68000000005"/>
    <n v="174251.56000000003"/>
    <x v="2"/>
  </r>
  <r>
    <s v="PRO3872"/>
    <x v="1367"/>
    <x v="455"/>
    <x v="3"/>
    <x v="5"/>
    <x v="3"/>
    <x v="7"/>
    <x v="79"/>
    <n v="1585.19"/>
    <n v="1835.57"/>
    <n v="63"/>
    <n v="250.37999999999988"/>
    <n v="115640.90999999999"/>
    <n v="15773.939999999993"/>
    <x v="2"/>
  </r>
  <r>
    <s v="PRO3875"/>
    <x v="1368"/>
    <x v="1036"/>
    <x v="0"/>
    <x v="5"/>
    <x v="4"/>
    <x v="8"/>
    <x v="20"/>
    <n v="136.61000000000001"/>
    <n v="182.57"/>
    <n v="263"/>
    <n v="45.95999999999998"/>
    <n v="48015.909999999996"/>
    <n v="12087.479999999994"/>
    <x v="2"/>
  </r>
  <r>
    <s v="PRO3878"/>
    <x v="1369"/>
    <x v="1037"/>
    <x v="1"/>
    <x v="3"/>
    <x v="3"/>
    <x v="8"/>
    <x v="43"/>
    <n v="1960.47"/>
    <n v="3146.5"/>
    <n v="129"/>
    <n v="1186.03"/>
    <n v="405898.5"/>
    <n v="152997.87"/>
    <x v="2"/>
  </r>
  <r>
    <s v="PRO3879"/>
    <x v="1370"/>
    <x v="1038"/>
    <x v="3"/>
    <x v="8"/>
    <x v="3"/>
    <x v="3"/>
    <x v="7"/>
    <n v="1790.81"/>
    <n v="3152.45"/>
    <n v="348"/>
    <n v="1361.6399999999999"/>
    <n v="1097052.5999999999"/>
    <n v="473850.72"/>
    <x v="1"/>
  </r>
  <r>
    <s v="PRO3886"/>
    <x v="1191"/>
    <x v="862"/>
    <x v="1"/>
    <x v="5"/>
    <x v="3"/>
    <x v="7"/>
    <x v="0"/>
    <n v="972.11"/>
    <n v="1850.99"/>
    <n v="119"/>
    <n v="878.88"/>
    <n v="220267.81"/>
    <n v="104586.72"/>
    <x v="2"/>
  </r>
  <r>
    <s v="PRO3887"/>
    <x v="1371"/>
    <x v="223"/>
    <x v="1"/>
    <x v="6"/>
    <x v="1"/>
    <x v="9"/>
    <x v="3"/>
    <n v="1912.1"/>
    <n v="2820.46"/>
    <n v="211"/>
    <n v="908.36000000000013"/>
    <n v="595117.06000000006"/>
    <n v="191663.96000000002"/>
    <x v="0"/>
  </r>
  <r>
    <s v="PRO3888"/>
    <x v="1372"/>
    <x v="172"/>
    <x v="3"/>
    <x v="7"/>
    <x v="3"/>
    <x v="5"/>
    <x v="74"/>
    <n v="1913.62"/>
    <n v="2466.1799999999998"/>
    <n v="394"/>
    <n v="552.55999999999995"/>
    <n v="971674.91999999993"/>
    <n v="217708.63999999998"/>
    <x v="1"/>
  </r>
  <r>
    <s v="PRO3889"/>
    <x v="1373"/>
    <x v="68"/>
    <x v="3"/>
    <x v="1"/>
    <x v="2"/>
    <x v="6"/>
    <x v="67"/>
    <n v="1824.55"/>
    <n v="3202.52"/>
    <n v="53"/>
    <n v="1377.97"/>
    <n v="169733.56"/>
    <n v="73032.41"/>
    <x v="2"/>
  </r>
  <r>
    <s v="PRO3892"/>
    <x v="1374"/>
    <x v="855"/>
    <x v="6"/>
    <x v="8"/>
    <x v="3"/>
    <x v="5"/>
    <x v="69"/>
    <n v="540.79999999999995"/>
    <n v="831.98"/>
    <n v="409"/>
    <n v="291.18000000000006"/>
    <n v="340279.82"/>
    <n v="119092.62000000002"/>
    <x v="0"/>
  </r>
  <r>
    <s v="PRO3895"/>
    <x v="1375"/>
    <x v="1039"/>
    <x v="3"/>
    <x v="5"/>
    <x v="4"/>
    <x v="7"/>
    <x v="70"/>
    <n v="1205.1500000000001"/>
    <n v="2327.1"/>
    <n v="453"/>
    <n v="1121.9499999999998"/>
    <n v="1054176.3"/>
    <n v="508243.34999999992"/>
    <x v="0"/>
  </r>
  <r>
    <s v="PRO3896"/>
    <x v="1376"/>
    <x v="1040"/>
    <x v="0"/>
    <x v="9"/>
    <x v="0"/>
    <x v="1"/>
    <x v="30"/>
    <n v="1211.22"/>
    <n v="1509.13"/>
    <n v="64"/>
    <n v="297.91000000000008"/>
    <n v="96584.320000000007"/>
    <n v="19066.240000000005"/>
    <x v="0"/>
  </r>
  <r>
    <s v="PRO3897"/>
    <x v="1377"/>
    <x v="399"/>
    <x v="5"/>
    <x v="6"/>
    <x v="0"/>
    <x v="0"/>
    <x v="96"/>
    <n v="1412.94"/>
    <n v="2347.48"/>
    <n v="409"/>
    <n v="934.54"/>
    <n v="960119.32000000007"/>
    <n v="382226.86"/>
    <x v="1"/>
  </r>
  <r>
    <s v="PRO3898"/>
    <x v="1378"/>
    <x v="464"/>
    <x v="1"/>
    <x v="9"/>
    <x v="4"/>
    <x v="3"/>
    <x v="31"/>
    <n v="1069.08"/>
    <n v="2078.96"/>
    <n v="327"/>
    <n v="1009.8800000000001"/>
    <n v="679819.92"/>
    <n v="330230.76"/>
    <x v="1"/>
  </r>
  <r>
    <s v="PRO3899"/>
    <x v="1379"/>
    <x v="302"/>
    <x v="0"/>
    <x v="0"/>
    <x v="1"/>
    <x v="1"/>
    <x v="87"/>
    <n v="1899.23"/>
    <n v="3167.32"/>
    <n v="334"/>
    <n v="1268.0900000000001"/>
    <n v="1057884.8800000001"/>
    <n v="423542.06000000006"/>
    <x v="2"/>
  </r>
  <r>
    <s v="PRO3900"/>
    <x v="1380"/>
    <x v="598"/>
    <x v="0"/>
    <x v="9"/>
    <x v="0"/>
    <x v="6"/>
    <x v="7"/>
    <n v="1805.79"/>
    <n v="3368.68"/>
    <n v="296"/>
    <n v="1562.8899999999999"/>
    <n v="997129.27999999991"/>
    <n v="462615.43999999994"/>
    <x v="2"/>
  </r>
  <r>
    <s v="PRO3901"/>
    <x v="1381"/>
    <x v="955"/>
    <x v="1"/>
    <x v="5"/>
    <x v="3"/>
    <x v="5"/>
    <x v="76"/>
    <n v="1541.03"/>
    <n v="2971.83"/>
    <n v="135"/>
    <n v="1430.8"/>
    <n v="401197.05"/>
    <n v="193158"/>
    <x v="2"/>
  </r>
  <r>
    <s v="PRO3902"/>
    <x v="1382"/>
    <x v="738"/>
    <x v="7"/>
    <x v="3"/>
    <x v="0"/>
    <x v="4"/>
    <x v="52"/>
    <n v="1370.9"/>
    <n v="1666.37"/>
    <n v="54"/>
    <n v="295.4699999999998"/>
    <n v="89983.98"/>
    <n v="15955.37999999999"/>
    <x v="1"/>
  </r>
  <r>
    <s v="PRO3903"/>
    <x v="1383"/>
    <x v="150"/>
    <x v="2"/>
    <x v="9"/>
    <x v="2"/>
    <x v="9"/>
    <x v="99"/>
    <n v="516.52"/>
    <n v="1031.05"/>
    <n v="147"/>
    <n v="514.53"/>
    <n v="151564.35"/>
    <n v="75635.909999999989"/>
    <x v="0"/>
  </r>
  <r>
    <s v="PRO3905"/>
    <x v="1384"/>
    <x v="1041"/>
    <x v="8"/>
    <x v="9"/>
    <x v="3"/>
    <x v="5"/>
    <x v="69"/>
    <n v="807.69"/>
    <n v="1005.69"/>
    <n v="67"/>
    <n v="198"/>
    <n v="67381.23000000001"/>
    <n v="13266"/>
    <x v="1"/>
  </r>
  <r>
    <s v="PRO3908"/>
    <x v="1385"/>
    <x v="866"/>
    <x v="5"/>
    <x v="5"/>
    <x v="4"/>
    <x v="3"/>
    <x v="92"/>
    <n v="1775.51"/>
    <n v="3125.18"/>
    <n v="296"/>
    <n v="1349.6699999999998"/>
    <n v="925053.27999999991"/>
    <n v="399502.31999999995"/>
    <x v="3"/>
  </r>
  <r>
    <s v="PRO3911"/>
    <x v="1386"/>
    <x v="1042"/>
    <x v="8"/>
    <x v="5"/>
    <x v="4"/>
    <x v="3"/>
    <x v="51"/>
    <n v="815.53"/>
    <n v="971.18"/>
    <n v="325"/>
    <n v="155.64999999999998"/>
    <n v="315633.5"/>
    <n v="50586.249999999993"/>
    <x v="0"/>
  </r>
  <r>
    <s v="PRO3915"/>
    <x v="1387"/>
    <x v="1043"/>
    <x v="0"/>
    <x v="0"/>
    <x v="3"/>
    <x v="6"/>
    <x v="42"/>
    <n v="586.27"/>
    <n v="1106.58"/>
    <n v="251"/>
    <n v="520.30999999999995"/>
    <n v="277751.57999999996"/>
    <n v="130597.80999999998"/>
    <x v="2"/>
  </r>
  <r>
    <s v="PRO3916"/>
    <x v="1388"/>
    <x v="1021"/>
    <x v="5"/>
    <x v="5"/>
    <x v="2"/>
    <x v="5"/>
    <x v="47"/>
    <n v="785.51"/>
    <n v="1388.88"/>
    <n v="179"/>
    <n v="603.37000000000012"/>
    <n v="248609.52000000002"/>
    <n v="108003.23000000003"/>
    <x v="1"/>
  </r>
  <r>
    <s v="PRO3917"/>
    <x v="1389"/>
    <x v="1044"/>
    <x v="6"/>
    <x v="3"/>
    <x v="4"/>
    <x v="2"/>
    <x v="58"/>
    <n v="1161.6400000000001"/>
    <n v="1938.01"/>
    <n v="302"/>
    <n v="776.36999999999989"/>
    <n v="585279.02"/>
    <n v="234463.73999999996"/>
    <x v="0"/>
  </r>
  <r>
    <s v="PRO3918"/>
    <x v="1390"/>
    <x v="1045"/>
    <x v="0"/>
    <x v="9"/>
    <x v="4"/>
    <x v="8"/>
    <x v="73"/>
    <n v="1105.05"/>
    <n v="1791.03"/>
    <n v="45"/>
    <n v="685.98"/>
    <n v="80596.350000000006"/>
    <n v="30869.100000000002"/>
    <x v="2"/>
  </r>
  <r>
    <s v="PRO3921"/>
    <x v="1391"/>
    <x v="1046"/>
    <x v="5"/>
    <x v="6"/>
    <x v="2"/>
    <x v="8"/>
    <x v="83"/>
    <n v="336.81"/>
    <n v="385.63"/>
    <n v="427"/>
    <n v="48.819999999999993"/>
    <n v="164664.01"/>
    <n v="20846.139999999996"/>
    <x v="1"/>
  </r>
  <r>
    <s v="PRO3924"/>
    <x v="1392"/>
    <x v="1047"/>
    <x v="1"/>
    <x v="2"/>
    <x v="1"/>
    <x v="5"/>
    <x v="47"/>
    <n v="1868.8"/>
    <n v="2265.64"/>
    <n v="167"/>
    <n v="396.83999999999992"/>
    <n v="378361.88"/>
    <n v="66272.279999999984"/>
    <x v="1"/>
  </r>
  <r>
    <s v="PRO3925"/>
    <x v="1393"/>
    <x v="405"/>
    <x v="3"/>
    <x v="9"/>
    <x v="0"/>
    <x v="1"/>
    <x v="27"/>
    <n v="603.45000000000005"/>
    <n v="808.36"/>
    <n v="355"/>
    <n v="204.90999999999997"/>
    <n v="286967.8"/>
    <n v="72743.049999999988"/>
    <x v="1"/>
  </r>
  <r>
    <s v="PRO3926"/>
    <x v="1212"/>
    <x v="835"/>
    <x v="2"/>
    <x v="8"/>
    <x v="3"/>
    <x v="2"/>
    <x v="36"/>
    <n v="1509.52"/>
    <n v="2005.82"/>
    <n v="25"/>
    <n v="496.29999999999995"/>
    <n v="50145.5"/>
    <n v="12407.499999999998"/>
    <x v="0"/>
  </r>
  <r>
    <s v="PRO3930"/>
    <x v="1394"/>
    <x v="906"/>
    <x v="9"/>
    <x v="3"/>
    <x v="2"/>
    <x v="6"/>
    <x v="81"/>
    <n v="1764.45"/>
    <n v="2186.19"/>
    <n v="148"/>
    <n v="421.74"/>
    <n v="323556.12"/>
    <n v="62417.520000000004"/>
    <x v="2"/>
  </r>
  <r>
    <s v="PRO3932"/>
    <x v="1395"/>
    <x v="1048"/>
    <x v="6"/>
    <x v="3"/>
    <x v="2"/>
    <x v="5"/>
    <x v="91"/>
    <n v="114.36"/>
    <n v="170.68"/>
    <n v="365"/>
    <n v="56.320000000000007"/>
    <n v="62298.200000000004"/>
    <n v="20556.800000000003"/>
    <x v="2"/>
  </r>
  <r>
    <s v="PRO3934"/>
    <x v="1396"/>
    <x v="1049"/>
    <x v="7"/>
    <x v="6"/>
    <x v="4"/>
    <x v="8"/>
    <x v="31"/>
    <n v="635.09"/>
    <n v="845.59"/>
    <n v="280"/>
    <n v="210.5"/>
    <n v="236765.2"/>
    <n v="58940"/>
    <x v="0"/>
  </r>
  <r>
    <s v="PRO3936"/>
    <x v="1397"/>
    <x v="1050"/>
    <x v="6"/>
    <x v="7"/>
    <x v="1"/>
    <x v="0"/>
    <x v="94"/>
    <n v="1397.7"/>
    <n v="2295.69"/>
    <n v="49"/>
    <n v="897.99"/>
    <n v="112488.81"/>
    <n v="44001.51"/>
    <x v="2"/>
  </r>
  <r>
    <s v="PRO3937"/>
    <x v="1398"/>
    <x v="1051"/>
    <x v="9"/>
    <x v="7"/>
    <x v="3"/>
    <x v="2"/>
    <x v="99"/>
    <n v="76.459999999999994"/>
    <n v="151.06"/>
    <n v="237"/>
    <n v="74.600000000000009"/>
    <n v="35801.22"/>
    <n v="17680.2"/>
    <x v="2"/>
  </r>
  <r>
    <s v="PRO3940"/>
    <x v="1399"/>
    <x v="606"/>
    <x v="0"/>
    <x v="6"/>
    <x v="1"/>
    <x v="6"/>
    <x v="62"/>
    <n v="1908.45"/>
    <n v="2277.88"/>
    <n v="441"/>
    <n v="369.43000000000006"/>
    <n v="1004545.0800000001"/>
    <n v="162918.63000000003"/>
    <x v="0"/>
  </r>
  <r>
    <s v="PRO3943"/>
    <x v="1400"/>
    <x v="833"/>
    <x v="9"/>
    <x v="3"/>
    <x v="3"/>
    <x v="8"/>
    <x v="86"/>
    <n v="1521.98"/>
    <n v="1742.52"/>
    <n v="286"/>
    <n v="220.53999999999996"/>
    <n v="498360.72"/>
    <n v="63074.439999999988"/>
    <x v="1"/>
  </r>
  <r>
    <s v="PRO3944"/>
    <x v="1401"/>
    <x v="622"/>
    <x v="6"/>
    <x v="9"/>
    <x v="3"/>
    <x v="4"/>
    <x v="76"/>
    <n v="1952.67"/>
    <n v="2567.8000000000002"/>
    <n v="444"/>
    <n v="615.13000000000011"/>
    <n v="1140103.2000000002"/>
    <n v="273117.72000000003"/>
    <x v="3"/>
  </r>
  <r>
    <s v="PRO3945"/>
    <x v="1402"/>
    <x v="43"/>
    <x v="5"/>
    <x v="4"/>
    <x v="0"/>
    <x v="5"/>
    <x v="7"/>
    <n v="898.42"/>
    <n v="1313.45"/>
    <n v="4"/>
    <n v="415.03000000000009"/>
    <n v="5253.8"/>
    <n v="1660.1200000000003"/>
    <x v="3"/>
  </r>
  <r>
    <s v="PRO3946"/>
    <x v="1403"/>
    <x v="1052"/>
    <x v="4"/>
    <x v="1"/>
    <x v="0"/>
    <x v="7"/>
    <x v="49"/>
    <n v="655.44"/>
    <n v="1246.4100000000001"/>
    <n v="242"/>
    <n v="590.97"/>
    <n v="301631.22000000003"/>
    <n v="143014.74000000002"/>
    <x v="0"/>
  </r>
  <r>
    <s v="PRO3950"/>
    <x v="1404"/>
    <x v="733"/>
    <x v="4"/>
    <x v="9"/>
    <x v="3"/>
    <x v="8"/>
    <x v="14"/>
    <n v="228.79"/>
    <n v="405.39"/>
    <n v="196"/>
    <n v="176.6"/>
    <n v="79456.44"/>
    <n v="34613.599999999999"/>
    <x v="2"/>
  </r>
  <r>
    <s v="PRO3951"/>
    <x v="1405"/>
    <x v="1053"/>
    <x v="3"/>
    <x v="5"/>
    <x v="3"/>
    <x v="0"/>
    <x v="50"/>
    <n v="1332.04"/>
    <n v="2316.98"/>
    <n v="220"/>
    <n v="984.94"/>
    <n v="509735.6"/>
    <n v="216686.80000000002"/>
    <x v="0"/>
  </r>
  <r>
    <s v="PRO3954"/>
    <x v="1406"/>
    <x v="693"/>
    <x v="5"/>
    <x v="9"/>
    <x v="1"/>
    <x v="9"/>
    <x v="31"/>
    <n v="1567.01"/>
    <n v="2748.12"/>
    <n v="185"/>
    <n v="1181.1099999999999"/>
    <n v="508402.19999999995"/>
    <n v="218505.34999999998"/>
    <x v="0"/>
  </r>
  <r>
    <s v="PRO3955"/>
    <x v="1407"/>
    <x v="1054"/>
    <x v="0"/>
    <x v="3"/>
    <x v="2"/>
    <x v="7"/>
    <x v="48"/>
    <n v="413.73"/>
    <n v="818.38"/>
    <n v="310"/>
    <n v="404.65"/>
    <n v="253697.8"/>
    <n v="125441.5"/>
    <x v="1"/>
  </r>
  <r>
    <s v="PRO3960"/>
    <x v="1408"/>
    <x v="1055"/>
    <x v="8"/>
    <x v="4"/>
    <x v="1"/>
    <x v="1"/>
    <x v="25"/>
    <n v="1577.35"/>
    <n v="2245.39"/>
    <n v="13"/>
    <n v="668.04"/>
    <n v="29190.07"/>
    <n v="8684.52"/>
    <x v="1"/>
  </r>
  <r>
    <s v="PRO3961"/>
    <x v="1409"/>
    <x v="658"/>
    <x v="5"/>
    <x v="3"/>
    <x v="2"/>
    <x v="6"/>
    <x v="90"/>
    <n v="962.04"/>
    <n v="1116.04"/>
    <n v="458"/>
    <n v="154"/>
    <n v="511146.32"/>
    <n v="70532"/>
    <x v="0"/>
  </r>
  <r>
    <s v="PRO3962"/>
    <x v="1410"/>
    <x v="1056"/>
    <x v="6"/>
    <x v="7"/>
    <x v="2"/>
    <x v="8"/>
    <x v="20"/>
    <n v="1602.43"/>
    <n v="2448.86"/>
    <n v="449"/>
    <n v="846.43000000000006"/>
    <n v="1099538.1400000001"/>
    <n v="380047.07"/>
    <x v="0"/>
  </r>
  <r>
    <s v="PRO3963"/>
    <x v="1411"/>
    <x v="14"/>
    <x v="0"/>
    <x v="6"/>
    <x v="1"/>
    <x v="6"/>
    <x v="37"/>
    <n v="977.48"/>
    <n v="1249.3699999999999"/>
    <n v="61"/>
    <n v="271.88999999999987"/>
    <n v="76211.569999999992"/>
    <n v="16585.289999999994"/>
    <x v="0"/>
  </r>
  <r>
    <s v="PRO3964"/>
    <x v="1412"/>
    <x v="1057"/>
    <x v="1"/>
    <x v="2"/>
    <x v="1"/>
    <x v="2"/>
    <x v="36"/>
    <n v="392.55"/>
    <n v="732.18"/>
    <n v="438"/>
    <n v="339.62999999999994"/>
    <n v="320694.83999999997"/>
    <n v="148757.93999999997"/>
    <x v="0"/>
  </r>
  <r>
    <s v="PRO3966"/>
    <x v="1413"/>
    <x v="323"/>
    <x v="2"/>
    <x v="4"/>
    <x v="1"/>
    <x v="9"/>
    <x v="53"/>
    <n v="1094.17"/>
    <n v="1571.21"/>
    <n v="34"/>
    <n v="477.03999999999996"/>
    <n v="53421.14"/>
    <n v="16219.359999999999"/>
    <x v="2"/>
  </r>
  <r>
    <s v="PRO3968"/>
    <x v="1414"/>
    <x v="1058"/>
    <x v="9"/>
    <x v="1"/>
    <x v="0"/>
    <x v="4"/>
    <x v="50"/>
    <n v="891.24"/>
    <n v="1239.53"/>
    <n v="126"/>
    <n v="348.28999999999996"/>
    <n v="156180.78"/>
    <n v="43884.539999999994"/>
    <x v="2"/>
  </r>
  <r>
    <s v="PRO3969"/>
    <x v="1415"/>
    <x v="1059"/>
    <x v="5"/>
    <x v="3"/>
    <x v="0"/>
    <x v="4"/>
    <x v="93"/>
    <n v="1600.68"/>
    <n v="2184"/>
    <n v="393"/>
    <n v="583.31999999999994"/>
    <n v="858312"/>
    <n v="229244.75999999998"/>
    <x v="1"/>
  </r>
  <r>
    <s v="PRO3973"/>
    <x v="1416"/>
    <x v="1060"/>
    <x v="5"/>
    <x v="4"/>
    <x v="3"/>
    <x v="8"/>
    <x v="91"/>
    <n v="647.57000000000005"/>
    <n v="966.96"/>
    <n v="209"/>
    <n v="319.39"/>
    <n v="202094.64"/>
    <n v="66752.509999999995"/>
    <x v="2"/>
  </r>
  <r>
    <s v="PRO3977"/>
    <x v="1417"/>
    <x v="1061"/>
    <x v="4"/>
    <x v="5"/>
    <x v="2"/>
    <x v="3"/>
    <x v="53"/>
    <n v="813.75"/>
    <n v="924.75"/>
    <n v="239"/>
    <n v="111"/>
    <n v="221015.25"/>
    <n v="26529"/>
    <x v="0"/>
  </r>
  <r>
    <s v="PRO3978"/>
    <x v="1418"/>
    <x v="1062"/>
    <x v="2"/>
    <x v="3"/>
    <x v="3"/>
    <x v="7"/>
    <x v="92"/>
    <n v="439.54"/>
    <n v="716.8"/>
    <n v="242"/>
    <n v="277.25999999999993"/>
    <n v="173465.59999999998"/>
    <n v="67096.919999999984"/>
    <x v="1"/>
  </r>
  <r>
    <s v="PRO3980"/>
    <x v="1419"/>
    <x v="954"/>
    <x v="2"/>
    <x v="9"/>
    <x v="1"/>
    <x v="2"/>
    <x v="94"/>
    <n v="1581.47"/>
    <n v="1893.59"/>
    <n v="79"/>
    <n v="312.11999999999989"/>
    <n v="149593.60999999999"/>
    <n v="24657.479999999992"/>
    <x v="0"/>
  </r>
  <r>
    <s v="PRO3981"/>
    <x v="1420"/>
    <x v="162"/>
    <x v="9"/>
    <x v="5"/>
    <x v="1"/>
    <x v="2"/>
    <x v="62"/>
    <n v="976.64"/>
    <n v="1366.33"/>
    <n v="40"/>
    <n v="389.68999999999994"/>
    <n v="54653.2"/>
    <n v="15587.599999999999"/>
    <x v="0"/>
  </r>
  <r>
    <s v="PRO3983"/>
    <x v="1421"/>
    <x v="1063"/>
    <x v="7"/>
    <x v="7"/>
    <x v="2"/>
    <x v="1"/>
    <x v="84"/>
    <n v="1178.03"/>
    <n v="2072.0700000000002"/>
    <n v="477"/>
    <n v="894.04000000000019"/>
    <n v="988377.39000000013"/>
    <n v="426457.08000000007"/>
    <x v="2"/>
  </r>
  <r>
    <s v="PRO3984"/>
    <x v="1422"/>
    <x v="199"/>
    <x v="6"/>
    <x v="1"/>
    <x v="3"/>
    <x v="4"/>
    <x v="19"/>
    <n v="1871.36"/>
    <n v="2967.53"/>
    <n v="417"/>
    <n v="1096.1700000000003"/>
    <n v="1237460.01"/>
    <n v="457102.89000000013"/>
    <x v="1"/>
  </r>
  <r>
    <s v="PRO3990"/>
    <x v="1423"/>
    <x v="1064"/>
    <x v="2"/>
    <x v="3"/>
    <x v="1"/>
    <x v="0"/>
    <x v="25"/>
    <n v="329.6"/>
    <n v="405.01"/>
    <n v="274"/>
    <n v="75.409999999999968"/>
    <n v="110972.73999999999"/>
    <n v="20662.339999999993"/>
    <x v="0"/>
  </r>
  <r>
    <s v="PRO3993"/>
    <x v="1424"/>
    <x v="940"/>
    <x v="3"/>
    <x v="1"/>
    <x v="4"/>
    <x v="7"/>
    <x v="57"/>
    <n v="879.99"/>
    <n v="1354.29"/>
    <n v="475"/>
    <n v="474.29999999999995"/>
    <n v="643287.75"/>
    <n v="225292.49999999997"/>
    <x v="0"/>
  </r>
  <r>
    <s v="PRO3995"/>
    <x v="1425"/>
    <x v="842"/>
    <x v="7"/>
    <x v="0"/>
    <x v="1"/>
    <x v="7"/>
    <x v="98"/>
    <n v="1511.79"/>
    <n v="2307.56"/>
    <n v="161"/>
    <n v="795.77"/>
    <n v="371517.16"/>
    <n v="128118.97"/>
    <x v="1"/>
  </r>
  <r>
    <s v="PRO3996"/>
    <x v="1426"/>
    <x v="719"/>
    <x v="3"/>
    <x v="3"/>
    <x v="1"/>
    <x v="2"/>
    <x v="69"/>
    <n v="1473.82"/>
    <n v="2689.74"/>
    <n v="236"/>
    <n v="1215.9199999999998"/>
    <n v="634778.6399999999"/>
    <n v="286957.11999999994"/>
    <x v="2"/>
  </r>
  <r>
    <s v="PRO4001"/>
    <x v="1427"/>
    <x v="1065"/>
    <x v="2"/>
    <x v="8"/>
    <x v="2"/>
    <x v="9"/>
    <x v="75"/>
    <n v="691.52"/>
    <n v="1316.25"/>
    <n v="490"/>
    <n v="624.73"/>
    <n v="644962.5"/>
    <n v="306117.7"/>
    <x v="3"/>
  </r>
  <r>
    <s v="PRO4005"/>
    <x v="1428"/>
    <x v="1066"/>
    <x v="7"/>
    <x v="4"/>
    <x v="2"/>
    <x v="6"/>
    <x v="40"/>
    <n v="1145.6600000000001"/>
    <n v="1392.62"/>
    <n v="13"/>
    <n v="246.95999999999981"/>
    <n v="18104.059999999998"/>
    <n v="3210.4799999999977"/>
    <x v="2"/>
  </r>
  <r>
    <s v="PRO4008"/>
    <x v="1429"/>
    <x v="1067"/>
    <x v="4"/>
    <x v="8"/>
    <x v="1"/>
    <x v="2"/>
    <x v="8"/>
    <n v="51.89"/>
    <n v="70.91"/>
    <n v="148"/>
    <n v="19.019999999999996"/>
    <n v="10494.68"/>
    <n v="2814.9599999999996"/>
    <x v="3"/>
  </r>
  <r>
    <s v="PRO4013"/>
    <x v="1430"/>
    <x v="316"/>
    <x v="5"/>
    <x v="4"/>
    <x v="1"/>
    <x v="7"/>
    <x v="9"/>
    <n v="1265.22"/>
    <n v="1841.94"/>
    <n v="283"/>
    <n v="576.72"/>
    <n v="521269.02"/>
    <n v="163211.76"/>
    <x v="2"/>
  </r>
  <r>
    <s v="PRO4014"/>
    <x v="1431"/>
    <x v="1023"/>
    <x v="9"/>
    <x v="0"/>
    <x v="2"/>
    <x v="5"/>
    <x v="14"/>
    <n v="860.89"/>
    <n v="1529.06"/>
    <n v="101"/>
    <n v="668.17"/>
    <n v="154435.06"/>
    <n v="67485.17"/>
    <x v="1"/>
  </r>
  <r>
    <s v="PRO4017"/>
    <x v="1432"/>
    <x v="1068"/>
    <x v="1"/>
    <x v="6"/>
    <x v="3"/>
    <x v="1"/>
    <x v="2"/>
    <n v="1621.08"/>
    <n v="2642.9"/>
    <n v="120"/>
    <n v="1021.8200000000002"/>
    <n v="317148"/>
    <n v="122618.40000000002"/>
    <x v="1"/>
  </r>
  <r>
    <s v="PRO4024"/>
    <x v="1433"/>
    <x v="551"/>
    <x v="0"/>
    <x v="8"/>
    <x v="3"/>
    <x v="3"/>
    <x v="16"/>
    <n v="1058.31"/>
    <n v="1604.57"/>
    <n v="238"/>
    <n v="546.26"/>
    <n v="381887.66"/>
    <n v="130009.88"/>
    <x v="1"/>
  </r>
  <r>
    <s v="PRO4027"/>
    <x v="1434"/>
    <x v="1069"/>
    <x v="4"/>
    <x v="3"/>
    <x v="3"/>
    <x v="4"/>
    <x v="94"/>
    <n v="99.45"/>
    <n v="121.46"/>
    <n v="32"/>
    <n v="22.009999999999991"/>
    <n v="3886.72"/>
    <n v="704.31999999999971"/>
    <x v="2"/>
  </r>
  <r>
    <s v="PRO4028"/>
    <x v="1435"/>
    <x v="438"/>
    <x v="9"/>
    <x v="4"/>
    <x v="4"/>
    <x v="8"/>
    <x v="20"/>
    <n v="1815.48"/>
    <n v="2982.13"/>
    <n v="291"/>
    <n v="1166.6500000000001"/>
    <n v="867799.83000000007"/>
    <n v="339495.15"/>
    <x v="0"/>
  </r>
  <r>
    <s v="PRO4030"/>
    <x v="1436"/>
    <x v="68"/>
    <x v="7"/>
    <x v="1"/>
    <x v="0"/>
    <x v="1"/>
    <x v="44"/>
    <n v="875.9"/>
    <n v="1483.08"/>
    <n v="375"/>
    <n v="607.17999999999995"/>
    <n v="556155"/>
    <n v="227692.49999999997"/>
    <x v="2"/>
  </r>
  <r>
    <s v="PRO4031"/>
    <x v="1437"/>
    <x v="1070"/>
    <x v="9"/>
    <x v="8"/>
    <x v="0"/>
    <x v="1"/>
    <x v="9"/>
    <n v="84.31"/>
    <n v="92.75"/>
    <n v="500"/>
    <n v="8.4399999999999977"/>
    <n v="46375"/>
    <n v="4219.9999999999991"/>
    <x v="2"/>
  </r>
  <r>
    <s v="PRO4034"/>
    <x v="1438"/>
    <x v="268"/>
    <x v="5"/>
    <x v="2"/>
    <x v="3"/>
    <x v="5"/>
    <x v="79"/>
    <n v="1705.62"/>
    <n v="3319.3"/>
    <n v="483"/>
    <n v="1613.6800000000003"/>
    <n v="1603221.9000000001"/>
    <n v="779407.44000000018"/>
    <x v="1"/>
  </r>
  <r>
    <s v="PRO4040"/>
    <x v="1439"/>
    <x v="767"/>
    <x v="0"/>
    <x v="5"/>
    <x v="1"/>
    <x v="9"/>
    <x v="37"/>
    <n v="1811.84"/>
    <n v="2547.14"/>
    <n v="224"/>
    <n v="735.3"/>
    <n v="570559.36"/>
    <n v="164707.19999999998"/>
    <x v="2"/>
  </r>
  <r>
    <s v="PRO4041"/>
    <x v="1440"/>
    <x v="711"/>
    <x v="5"/>
    <x v="6"/>
    <x v="3"/>
    <x v="4"/>
    <x v="29"/>
    <n v="1455.05"/>
    <n v="1793.12"/>
    <n v="193"/>
    <n v="338.06999999999994"/>
    <n v="346072.16"/>
    <n v="65247.509999999987"/>
    <x v="1"/>
  </r>
  <r>
    <s v="PRO4042"/>
    <x v="1441"/>
    <x v="1071"/>
    <x v="2"/>
    <x v="7"/>
    <x v="4"/>
    <x v="0"/>
    <x v="94"/>
    <n v="1042.77"/>
    <n v="1986.76"/>
    <n v="54"/>
    <n v="943.99"/>
    <n v="107285.04"/>
    <n v="50975.46"/>
    <x v="0"/>
  </r>
  <r>
    <s v="PRO4044"/>
    <x v="1442"/>
    <x v="444"/>
    <x v="1"/>
    <x v="7"/>
    <x v="3"/>
    <x v="8"/>
    <x v="80"/>
    <n v="1799.08"/>
    <n v="3005.11"/>
    <n v="475"/>
    <n v="1206.0300000000002"/>
    <n v="1427427.25"/>
    <n v="572864.25000000012"/>
    <x v="2"/>
  </r>
  <r>
    <s v="PRO4045"/>
    <x v="1443"/>
    <x v="1072"/>
    <x v="4"/>
    <x v="5"/>
    <x v="3"/>
    <x v="4"/>
    <x v="21"/>
    <n v="378.28"/>
    <n v="442.5"/>
    <n v="454"/>
    <n v="64.220000000000027"/>
    <n v="200895"/>
    <n v="29155.880000000012"/>
    <x v="0"/>
  </r>
  <r>
    <s v="PRO4047"/>
    <x v="1444"/>
    <x v="72"/>
    <x v="4"/>
    <x v="3"/>
    <x v="2"/>
    <x v="7"/>
    <x v="93"/>
    <n v="1214.99"/>
    <n v="2144.11"/>
    <n v="451"/>
    <n v="929.12000000000012"/>
    <n v="966993.6100000001"/>
    <n v="419033.12000000005"/>
    <x v="1"/>
  </r>
  <r>
    <s v="PRO4048"/>
    <x v="1445"/>
    <x v="1073"/>
    <x v="5"/>
    <x v="3"/>
    <x v="1"/>
    <x v="3"/>
    <x v="3"/>
    <n v="391.17"/>
    <n v="454.63"/>
    <n v="202"/>
    <n v="63.45999999999998"/>
    <n v="91835.26"/>
    <n v="12818.919999999996"/>
    <x v="2"/>
  </r>
  <r>
    <s v="PRO4050"/>
    <x v="1446"/>
    <x v="1074"/>
    <x v="3"/>
    <x v="4"/>
    <x v="3"/>
    <x v="9"/>
    <x v="43"/>
    <n v="578.09"/>
    <n v="768.37"/>
    <n v="50"/>
    <n v="190.27999999999997"/>
    <n v="38418.5"/>
    <n v="9513.9999999999982"/>
    <x v="2"/>
  </r>
  <r>
    <s v="PRO4051"/>
    <x v="1447"/>
    <x v="1075"/>
    <x v="5"/>
    <x v="8"/>
    <x v="4"/>
    <x v="2"/>
    <x v="86"/>
    <n v="1887.05"/>
    <n v="3515.12"/>
    <n v="271"/>
    <n v="1628.07"/>
    <n v="952597.52"/>
    <n v="441206.97"/>
    <x v="2"/>
  </r>
  <r>
    <s v="PRO4054"/>
    <x v="1448"/>
    <x v="1056"/>
    <x v="7"/>
    <x v="9"/>
    <x v="0"/>
    <x v="7"/>
    <x v="18"/>
    <n v="1679.69"/>
    <n v="2419.0700000000002"/>
    <n v="10"/>
    <n v="739.38000000000011"/>
    <n v="24190.7"/>
    <n v="7393.8000000000011"/>
    <x v="2"/>
  </r>
  <r>
    <s v="PRO4056"/>
    <x v="1449"/>
    <x v="1076"/>
    <x v="1"/>
    <x v="9"/>
    <x v="2"/>
    <x v="3"/>
    <x v="25"/>
    <n v="1180.58"/>
    <n v="1496.61"/>
    <n v="99"/>
    <n v="316.02999999999997"/>
    <n v="148164.38999999998"/>
    <n v="31286.969999999998"/>
    <x v="1"/>
  </r>
  <r>
    <s v="PRO4057"/>
    <x v="1450"/>
    <x v="1077"/>
    <x v="4"/>
    <x v="4"/>
    <x v="0"/>
    <x v="9"/>
    <x v="86"/>
    <n v="1754.53"/>
    <n v="2349.77"/>
    <n v="341"/>
    <n v="595.24"/>
    <n v="801271.57"/>
    <n v="202976.84"/>
    <x v="1"/>
  </r>
  <r>
    <s v="PRO4062"/>
    <x v="1451"/>
    <x v="1078"/>
    <x v="8"/>
    <x v="1"/>
    <x v="2"/>
    <x v="5"/>
    <x v="43"/>
    <n v="1822.36"/>
    <n v="2558.0100000000002"/>
    <n v="199"/>
    <n v="735.65000000000032"/>
    <n v="509043.99000000005"/>
    <n v="146394.35000000006"/>
    <x v="0"/>
  </r>
  <r>
    <s v="PRO4065"/>
    <x v="1452"/>
    <x v="532"/>
    <x v="4"/>
    <x v="6"/>
    <x v="3"/>
    <x v="1"/>
    <x v="60"/>
    <n v="344.49"/>
    <n v="389.82"/>
    <n v="308"/>
    <n v="45.329999999999984"/>
    <n v="120064.56"/>
    <n v="13961.639999999996"/>
    <x v="1"/>
  </r>
  <r>
    <s v="PRO4066"/>
    <x v="1453"/>
    <x v="838"/>
    <x v="2"/>
    <x v="0"/>
    <x v="0"/>
    <x v="0"/>
    <x v="14"/>
    <n v="1096.22"/>
    <n v="1869.86"/>
    <n v="249"/>
    <n v="773.63999999999987"/>
    <n v="465595.13999999996"/>
    <n v="192636.35999999996"/>
    <x v="0"/>
  </r>
  <r>
    <s v="PRO4067"/>
    <x v="1454"/>
    <x v="389"/>
    <x v="7"/>
    <x v="4"/>
    <x v="3"/>
    <x v="5"/>
    <x v="7"/>
    <n v="1777.66"/>
    <n v="2258.62"/>
    <n v="31"/>
    <n v="480.95999999999981"/>
    <n v="70017.22"/>
    <n v="14909.759999999995"/>
    <x v="2"/>
  </r>
  <r>
    <s v="PRO4068"/>
    <x v="1455"/>
    <x v="170"/>
    <x v="3"/>
    <x v="9"/>
    <x v="4"/>
    <x v="4"/>
    <x v="88"/>
    <n v="261.01"/>
    <n v="423.18"/>
    <n v="51"/>
    <n v="162.17000000000002"/>
    <n v="21582.18"/>
    <n v="8270.67"/>
    <x v="0"/>
  </r>
  <r>
    <s v="PRO4070"/>
    <x v="1456"/>
    <x v="153"/>
    <x v="6"/>
    <x v="8"/>
    <x v="3"/>
    <x v="0"/>
    <x v="41"/>
    <n v="1427.82"/>
    <n v="2130.9299999999998"/>
    <n v="370"/>
    <n v="703.1099999999999"/>
    <n v="788444.1"/>
    <n v="260150.69999999995"/>
    <x v="0"/>
  </r>
  <r>
    <s v="PRO4071"/>
    <x v="1457"/>
    <x v="1079"/>
    <x v="0"/>
    <x v="6"/>
    <x v="4"/>
    <x v="0"/>
    <x v="74"/>
    <n v="1377.39"/>
    <n v="1803.45"/>
    <n v="80"/>
    <n v="426.05999999999995"/>
    <n v="144276"/>
    <n v="34084.799999999996"/>
    <x v="1"/>
  </r>
  <r>
    <s v="PRO4074"/>
    <x v="1458"/>
    <x v="191"/>
    <x v="9"/>
    <x v="2"/>
    <x v="1"/>
    <x v="3"/>
    <x v="60"/>
    <n v="1153.21"/>
    <n v="1777.23"/>
    <n v="28"/>
    <n v="624.02"/>
    <n v="49762.44"/>
    <n v="17472.559999999998"/>
    <x v="2"/>
  </r>
  <r>
    <s v="PRO4075"/>
    <x v="1459"/>
    <x v="703"/>
    <x v="9"/>
    <x v="5"/>
    <x v="2"/>
    <x v="0"/>
    <x v="80"/>
    <n v="1270.73"/>
    <n v="2370.65"/>
    <n v="111"/>
    <n v="1099.92"/>
    <n v="263142.15000000002"/>
    <n v="122091.12000000001"/>
    <x v="2"/>
  </r>
  <r>
    <s v="PRO4077"/>
    <x v="1460"/>
    <x v="575"/>
    <x v="4"/>
    <x v="1"/>
    <x v="0"/>
    <x v="2"/>
    <x v="43"/>
    <n v="1686.65"/>
    <n v="2013.69"/>
    <n v="444"/>
    <n v="327.03999999999996"/>
    <n v="894078.36"/>
    <n v="145205.75999999998"/>
    <x v="2"/>
  </r>
  <r>
    <s v="PRO4078"/>
    <x v="1461"/>
    <x v="885"/>
    <x v="5"/>
    <x v="3"/>
    <x v="2"/>
    <x v="9"/>
    <x v="24"/>
    <n v="1863"/>
    <n v="3257.95"/>
    <n v="243"/>
    <n v="1394.9499999999998"/>
    <n v="791681.85"/>
    <n v="338972.85"/>
    <x v="0"/>
  </r>
  <r>
    <s v="PRO4079"/>
    <x v="1462"/>
    <x v="1080"/>
    <x v="1"/>
    <x v="4"/>
    <x v="2"/>
    <x v="3"/>
    <x v="42"/>
    <n v="1429.5"/>
    <n v="2741.74"/>
    <n v="191"/>
    <n v="1312.2399999999998"/>
    <n v="523672.33999999997"/>
    <n v="250637.83999999997"/>
    <x v="0"/>
  </r>
  <r>
    <s v="PRO4084"/>
    <x v="1463"/>
    <x v="1081"/>
    <x v="0"/>
    <x v="6"/>
    <x v="4"/>
    <x v="7"/>
    <x v="54"/>
    <n v="1543.26"/>
    <n v="2312.7600000000002"/>
    <n v="374"/>
    <n v="769.50000000000023"/>
    <n v="864972.24000000011"/>
    <n v="287793.00000000006"/>
    <x v="1"/>
  </r>
  <r>
    <s v="PRO4087"/>
    <x v="1464"/>
    <x v="1082"/>
    <x v="0"/>
    <x v="1"/>
    <x v="0"/>
    <x v="9"/>
    <x v="27"/>
    <n v="149.6"/>
    <n v="245.73"/>
    <n v="75"/>
    <n v="96.13"/>
    <n v="18429.75"/>
    <n v="7209.75"/>
    <x v="1"/>
  </r>
  <r>
    <s v="PRO4091"/>
    <x v="1465"/>
    <x v="163"/>
    <x v="2"/>
    <x v="4"/>
    <x v="3"/>
    <x v="9"/>
    <x v="82"/>
    <n v="1865.31"/>
    <n v="2382.34"/>
    <n v="146"/>
    <n v="517.0300000000002"/>
    <n v="347821.64"/>
    <n v="75486.380000000034"/>
    <x v="0"/>
  </r>
  <r>
    <s v="PRO4092"/>
    <x v="1466"/>
    <x v="1083"/>
    <x v="2"/>
    <x v="8"/>
    <x v="0"/>
    <x v="1"/>
    <x v="78"/>
    <n v="444.62"/>
    <n v="884.34"/>
    <n v="88"/>
    <n v="439.72"/>
    <n v="77821.919999999998"/>
    <n v="38695.360000000001"/>
    <x v="2"/>
  </r>
  <r>
    <s v="PRO4096"/>
    <x v="1467"/>
    <x v="1073"/>
    <x v="1"/>
    <x v="0"/>
    <x v="4"/>
    <x v="7"/>
    <x v="71"/>
    <n v="54.42"/>
    <n v="95.07"/>
    <n v="270"/>
    <n v="40.649999999999991"/>
    <n v="25668.899999999998"/>
    <n v="10975.499999999998"/>
    <x v="1"/>
  </r>
  <r>
    <s v="PRO4097"/>
    <x v="1468"/>
    <x v="1084"/>
    <x v="6"/>
    <x v="4"/>
    <x v="2"/>
    <x v="3"/>
    <x v="41"/>
    <n v="796.09"/>
    <n v="1315.14"/>
    <n v="393"/>
    <n v="519.05000000000007"/>
    <n v="516850.02"/>
    <n v="203986.65000000002"/>
    <x v="2"/>
  </r>
  <r>
    <s v="PRO4098"/>
    <x v="1469"/>
    <x v="1085"/>
    <x v="7"/>
    <x v="7"/>
    <x v="0"/>
    <x v="0"/>
    <x v="49"/>
    <n v="1856.28"/>
    <n v="2062.9699999999998"/>
    <n v="284"/>
    <n v="206.68999999999983"/>
    <n v="585883.48"/>
    <n v="58699.959999999948"/>
    <x v="1"/>
  </r>
  <r>
    <s v="PRO4100"/>
    <x v="1470"/>
    <x v="1086"/>
    <x v="7"/>
    <x v="5"/>
    <x v="3"/>
    <x v="1"/>
    <x v="5"/>
    <n v="1774.72"/>
    <n v="2714.73"/>
    <n v="40"/>
    <n v="940.01"/>
    <n v="108589.2"/>
    <n v="37600.400000000001"/>
    <x v="2"/>
  </r>
  <r>
    <s v="PRO4103"/>
    <x v="1471"/>
    <x v="1087"/>
    <x v="1"/>
    <x v="4"/>
    <x v="4"/>
    <x v="2"/>
    <x v="0"/>
    <n v="978.33"/>
    <n v="1779.71"/>
    <n v="409"/>
    <n v="801.38"/>
    <n v="727901.39"/>
    <n v="327764.42"/>
    <x v="1"/>
  </r>
  <r>
    <s v="PRO4104"/>
    <x v="1472"/>
    <x v="73"/>
    <x v="5"/>
    <x v="4"/>
    <x v="2"/>
    <x v="3"/>
    <x v="68"/>
    <n v="526.14"/>
    <n v="696.86"/>
    <n v="444"/>
    <n v="170.72000000000003"/>
    <n v="309405.84000000003"/>
    <n v="75799.680000000008"/>
    <x v="1"/>
  </r>
  <r>
    <s v="PRO4105"/>
    <x v="1473"/>
    <x v="1088"/>
    <x v="2"/>
    <x v="0"/>
    <x v="1"/>
    <x v="3"/>
    <x v="32"/>
    <n v="1894.29"/>
    <n v="3386.48"/>
    <n v="260"/>
    <n v="1492.19"/>
    <n v="880484.8"/>
    <n v="387969.4"/>
    <x v="2"/>
  </r>
  <r>
    <s v="PRO4108"/>
    <x v="1474"/>
    <x v="1014"/>
    <x v="9"/>
    <x v="7"/>
    <x v="4"/>
    <x v="6"/>
    <x v="0"/>
    <n v="1108.02"/>
    <n v="1955.76"/>
    <n v="125"/>
    <n v="847.74"/>
    <n v="244470"/>
    <n v="105967.5"/>
    <x v="1"/>
  </r>
  <r>
    <s v="PRO4110"/>
    <x v="1475"/>
    <x v="1089"/>
    <x v="8"/>
    <x v="7"/>
    <x v="0"/>
    <x v="0"/>
    <x v="30"/>
    <n v="775.8"/>
    <n v="1532.87"/>
    <n v="51"/>
    <n v="757.06999999999994"/>
    <n v="78176.37"/>
    <n v="38610.57"/>
    <x v="1"/>
  </r>
  <r>
    <s v="PRO4112"/>
    <x v="1476"/>
    <x v="698"/>
    <x v="2"/>
    <x v="4"/>
    <x v="3"/>
    <x v="4"/>
    <x v="56"/>
    <n v="552.12"/>
    <n v="1071.57"/>
    <n v="81"/>
    <n v="519.44999999999993"/>
    <n v="86797.17"/>
    <n v="42075.45"/>
    <x v="0"/>
  </r>
  <r>
    <s v="PRO4113"/>
    <x v="1477"/>
    <x v="167"/>
    <x v="3"/>
    <x v="4"/>
    <x v="3"/>
    <x v="4"/>
    <x v="91"/>
    <n v="270.08999999999997"/>
    <n v="402.95"/>
    <n v="384"/>
    <n v="132.86000000000001"/>
    <n v="154732.79999999999"/>
    <n v="51018.240000000005"/>
    <x v="1"/>
  </r>
  <r>
    <s v="PRO4115"/>
    <x v="1478"/>
    <x v="513"/>
    <x v="6"/>
    <x v="4"/>
    <x v="3"/>
    <x v="6"/>
    <x v="69"/>
    <n v="78.489999999999995"/>
    <n v="120.03"/>
    <n v="230"/>
    <n v="41.540000000000006"/>
    <n v="27606.9"/>
    <n v="9554.2000000000007"/>
    <x v="1"/>
  </r>
  <r>
    <s v="PRO4116"/>
    <x v="1479"/>
    <x v="228"/>
    <x v="2"/>
    <x v="5"/>
    <x v="0"/>
    <x v="5"/>
    <x v="82"/>
    <n v="1729.17"/>
    <n v="2008.16"/>
    <n v="63"/>
    <n v="278.99"/>
    <n v="126514.08"/>
    <n v="17576.37"/>
    <x v="1"/>
  </r>
  <r>
    <s v="PRO4117"/>
    <x v="1480"/>
    <x v="79"/>
    <x v="1"/>
    <x v="9"/>
    <x v="4"/>
    <x v="6"/>
    <x v="91"/>
    <n v="1750.84"/>
    <n v="3258.82"/>
    <n v="369"/>
    <n v="1507.9800000000002"/>
    <n v="1202504.58"/>
    <n v="556444.62000000011"/>
    <x v="1"/>
  </r>
  <r>
    <s v="PRO4119"/>
    <x v="1481"/>
    <x v="396"/>
    <x v="9"/>
    <x v="8"/>
    <x v="1"/>
    <x v="6"/>
    <x v="64"/>
    <n v="764.9"/>
    <n v="962.54"/>
    <n v="1"/>
    <n v="197.64"/>
    <n v="962.54"/>
    <n v="197.64"/>
    <x v="1"/>
  </r>
  <r>
    <s v="PRO4120"/>
    <x v="1482"/>
    <x v="995"/>
    <x v="8"/>
    <x v="2"/>
    <x v="3"/>
    <x v="9"/>
    <x v="92"/>
    <n v="964.15"/>
    <n v="1874.39"/>
    <n v="304"/>
    <n v="910.24000000000012"/>
    <n v="569814.56000000006"/>
    <n v="276712.96000000002"/>
    <x v="0"/>
  </r>
  <r>
    <s v="PRO4121"/>
    <x v="1483"/>
    <x v="820"/>
    <x v="1"/>
    <x v="4"/>
    <x v="3"/>
    <x v="5"/>
    <x v="44"/>
    <n v="1670.86"/>
    <n v="3241.91"/>
    <n v="357"/>
    <n v="1571.05"/>
    <n v="1157361.8699999999"/>
    <n v="560864.85"/>
    <x v="1"/>
  </r>
  <r>
    <s v="PRO4122"/>
    <x v="1484"/>
    <x v="1005"/>
    <x v="1"/>
    <x v="3"/>
    <x v="4"/>
    <x v="0"/>
    <x v="31"/>
    <n v="1511.14"/>
    <n v="2990.11"/>
    <n v="44"/>
    <n v="1478.97"/>
    <n v="131564.84"/>
    <n v="65074.68"/>
    <x v="2"/>
  </r>
  <r>
    <s v="PRO4123"/>
    <x v="1485"/>
    <x v="594"/>
    <x v="1"/>
    <x v="5"/>
    <x v="2"/>
    <x v="8"/>
    <x v="74"/>
    <n v="623.48"/>
    <n v="958.43"/>
    <n v="16"/>
    <n v="334.94999999999993"/>
    <n v="15334.88"/>
    <n v="5359.1999999999989"/>
    <x v="1"/>
  </r>
  <r>
    <s v="PRO4125"/>
    <x v="1486"/>
    <x v="864"/>
    <x v="3"/>
    <x v="6"/>
    <x v="2"/>
    <x v="6"/>
    <x v="80"/>
    <n v="682.46"/>
    <n v="1282.53"/>
    <n v="293"/>
    <n v="600.06999999999994"/>
    <n v="375781.29"/>
    <n v="175820.50999999998"/>
    <x v="1"/>
  </r>
  <r>
    <s v="PRO4126"/>
    <x v="1487"/>
    <x v="1090"/>
    <x v="5"/>
    <x v="3"/>
    <x v="2"/>
    <x v="5"/>
    <x v="63"/>
    <n v="1950.86"/>
    <n v="2235.5"/>
    <n v="459"/>
    <n v="284.6400000000001"/>
    <n v="1026094.5"/>
    <n v="130649.76000000005"/>
    <x v="0"/>
  </r>
  <r>
    <s v="PRO4127"/>
    <x v="1488"/>
    <x v="865"/>
    <x v="9"/>
    <x v="4"/>
    <x v="1"/>
    <x v="4"/>
    <x v="32"/>
    <n v="1255.76"/>
    <n v="2209.04"/>
    <n v="145"/>
    <n v="953.28"/>
    <n v="320310.8"/>
    <n v="138225.60000000001"/>
    <x v="0"/>
  </r>
  <r>
    <s v="PRO4131"/>
    <x v="1051"/>
    <x v="534"/>
    <x v="7"/>
    <x v="6"/>
    <x v="2"/>
    <x v="0"/>
    <x v="68"/>
    <n v="1222.5"/>
    <n v="2050.96"/>
    <n v="133"/>
    <n v="828.46"/>
    <n v="272777.68"/>
    <n v="110185.18000000001"/>
    <x v="0"/>
  </r>
  <r>
    <s v="PRO4133"/>
    <x v="1489"/>
    <x v="820"/>
    <x v="5"/>
    <x v="9"/>
    <x v="1"/>
    <x v="5"/>
    <x v="84"/>
    <n v="1460.1"/>
    <n v="2317.27"/>
    <n v="451"/>
    <n v="857.17000000000007"/>
    <n v="1045088.77"/>
    <n v="386583.67000000004"/>
    <x v="2"/>
  </r>
  <r>
    <s v="PRO4136"/>
    <x v="1490"/>
    <x v="1091"/>
    <x v="3"/>
    <x v="4"/>
    <x v="1"/>
    <x v="4"/>
    <x v="4"/>
    <n v="395.96"/>
    <n v="567.65"/>
    <n v="237"/>
    <n v="171.69"/>
    <n v="134533.04999999999"/>
    <n v="40690.53"/>
    <x v="0"/>
  </r>
  <r>
    <s v="PRO4138"/>
    <x v="1491"/>
    <x v="473"/>
    <x v="0"/>
    <x v="6"/>
    <x v="3"/>
    <x v="7"/>
    <x v="86"/>
    <n v="1104.3"/>
    <n v="1672.32"/>
    <n v="318"/>
    <n v="568.02"/>
    <n v="531797.76000000001"/>
    <n v="180630.36"/>
    <x v="2"/>
  </r>
  <r>
    <s v="PRO4141"/>
    <x v="1492"/>
    <x v="1080"/>
    <x v="0"/>
    <x v="8"/>
    <x v="0"/>
    <x v="4"/>
    <x v="99"/>
    <n v="900.17"/>
    <n v="1222.5899999999999"/>
    <n v="365"/>
    <n v="322.41999999999996"/>
    <n v="446245.35"/>
    <n v="117683.29999999999"/>
    <x v="1"/>
  </r>
  <r>
    <s v="PRO4142"/>
    <x v="1493"/>
    <x v="1092"/>
    <x v="9"/>
    <x v="5"/>
    <x v="4"/>
    <x v="3"/>
    <x v="23"/>
    <n v="1551.13"/>
    <n v="2594.06"/>
    <n v="335"/>
    <n v="1042.9299999999998"/>
    <n v="869010.1"/>
    <n v="349381.54999999993"/>
    <x v="1"/>
  </r>
  <r>
    <s v="PRO4144"/>
    <x v="1494"/>
    <x v="1093"/>
    <x v="2"/>
    <x v="2"/>
    <x v="3"/>
    <x v="0"/>
    <x v="11"/>
    <n v="682.99"/>
    <n v="1055.05"/>
    <n v="392"/>
    <n v="372.05999999999995"/>
    <n v="413579.6"/>
    <n v="145847.51999999999"/>
    <x v="0"/>
  </r>
  <r>
    <s v="PRO4145"/>
    <x v="1495"/>
    <x v="145"/>
    <x v="7"/>
    <x v="4"/>
    <x v="4"/>
    <x v="8"/>
    <x v="6"/>
    <n v="1358.19"/>
    <n v="2148.73"/>
    <n v="245"/>
    <n v="790.54"/>
    <n v="526438.85"/>
    <n v="193682.3"/>
    <x v="2"/>
  </r>
  <r>
    <s v="PRO4148"/>
    <x v="1496"/>
    <x v="1094"/>
    <x v="4"/>
    <x v="3"/>
    <x v="3"/>
    <x v="4"/>
    <x v="17"/>
    <n v="1776.28"/>
    <n v="3151.51"/>
    <n v="74"/>
    <n v="1375.2300000000002"/>
    <n v="233211.74000000002"/>
    <n v="101767.02000000002"/>
    <x v="2"/>
  </r>
  <r>
    <s v="PRO4153"/>
    <x v="1497"/>
    <x v="1095"/>
    <x v="8"/>
    <x v="0"/>
    <x v="4"/>
    <x v="3"/>
    <x v="79"/>
    <n v="316.35000000000002"/>
    <n v="415.27"/>
    <n v="410"/>
    <n v="98.919999999999959"/>
    <n v="170260.69999999998"/>
    <n v="40557.199999999983"/>
    <x v="0"/>
  </r>
  <r>
    <s v="PRO4154"/>
    <x v="1498"/>
    <x v="497"/>
    <x v="6"/>
    <x v="3"/>
    <x v="2"/>
    <x v="4"/>
    <x v="96"/>
    <n v="1160.1600000000001"/>
    <n v="1564.11"/>
    <n v="158"/>
    <n v="403.94999999999982"/>
    <n v="247129.37999999998"/>
    <n v="63824.099999999969"/>
    <x v="2"/>
  </r>
  <r>
    <s v="PRO4155"/>
    <x v="1499"/>
    <x v="1096"/>
    <x v="5"/>
    <x v="1"/>
    <x v="4"/>
    <x v="1"/>
    <x v="50"/>
    <n v="894.59"/>
    <n v="1203.68"/>
    <n v="468"/>
    <n v="309.09000000000003"/>
    <n v="563322.24"/>
    <n v="144654.12000000002"/>
    <x v="0"/>
  </r>
  <r>
    <s v="PRO4156"/>
    <x v="1500"/>
    <x v="1097"/>
    <x v="9"/>
    <x v="2"/>
    <x v="0"/>
    <x v="9"/>
    <x v="41"/>
    <n v="497.14"/>
    <n v="787.18"/>
    <n v="37"/>
    <n v="290.03999999999996"/>
    <n v="29125.66"/>
    <n v="10731.48"/>
    <x v="0"/>
  </r>
  <r>
    <s v="PRO4157"/>
    <x v="1501"/>
    <x v="111"/>
    <x v="7"/>
    <x v="2"/>
    <x v="0"/>
    <x v="7"/>
    <x v="82"/>
    <n v="763.04"/>
    <n v="1463.25"/>
    <n v="277"/>
    <n v="700.21"/>
    <n v="405320.25"/>
    <n v="193958.17"/>
    <x v="1"/>
  </r>
  <r>
    <s v="PRO4159"/>
    <x v="1502"/>
    <x v="717"/>
    <x v="3"/>
    <x v="2"/>
    <x v="4"/>
    <x v="7"/>
    <x v="3"/>
    <n v="147.57"/>
    <n v="261.2"/>
    <n v="355"/>
    <n v="113.63"/>
    <n v="92726"/>
    <n v="40338.65"/>
    <x v="0"/>
  </r>
  <r>
    <s v="PRO4166"/>
    <x v="1503"/>
    <x v="714"/>
    <x v="3"/>
    <x v="3"/>
    <x v="2"/>
    <x v="9"/>
    <x v="79"/>
    <n v="1952.47"/>
    <n v="2877.84"/>
    <n v="215"/>
    <n v="925.37000000000012"/>
    <n v="618735.6"/>
    <n v="198954.55000000002"/>
    <x v="1"/>
  </r>
  <r>
    <s v="PRO4167"/>
    <x v="1504"/>
    <x v="355"/>
    <x v="4"/>
    <x v="1"/>
    <x v="4"/>
    <x v="4"/>
    <x v="17"/>
    <n v="1241.8399999999999"/>
    <n v="2326.63"/>
    <n v="498"/>
    <n v="1084.7900000000002"/>
    <n v="1158661.74"/>
    <n v="540225.42000000004"/>
    <x v="0"/>
  </r>
  <r>
    <s v="PRO4168"/>
    <x v="1505"/>
    <x v="1098"/>
    <x v="2"/>
    <x v="7"/>
    <x v="1"/>
    <x v="9"/>
    <x v="75"/>
    <n v="268.51"/>
    <n v="470.36"/>
    <n v="259"/>
    <n v="201.85000000000002"/>
    <n v="121823.24"/>
    <n v="52279.150000000009"/>
    <x v="2"/>
  </r>
  <r>
    <s v="PRO4169"/>
    <x v="1506"/>
    <x v="1099"/>
    <x v="9"/>
    <x v="4"/>
    <x v="2"/>
    <x v="6"/>
    <x v="15"/>
    <n v="446.41"/>
    <n v="585.58000000000004"/>
    <n v="384"/>
    <n v="139.17000000000002"/>
    <n v="224862.72000000003"/>
    <n v="53441.280000000006"/>
    <x v="1"/>
  </r>
  <r>
    <s v="PRO4170"/>
    <x v="1507"/>
    <x v="1100"/>
    <x v="9"/>
    <x v="2"/>
    <x v="4"/>
    <x v="5"/>
    <x v="71"/>
    <n v="1175.94"/>
    <n v="2173.56"/>
    <n v="98"/>
    <n v="997.61999999999989"/>
    <n v="213008.88"/>
    <n v="97766.76"/>
    <x v="2"/>
  </r>
  <r>
    <s v="PRO4173"/>
    <x v="1508"/>
    <x v="1101"/>
    <x v="9"/>
    <x v="5"/>
    <x v="0"/>
    <x v="6"/>
    <x v="3"/>
    <n v="1737.16"/>
    <n v="1993.9"/>
    <n v="185"/>
    <n v="256.74"/>
    <n v="368871.5"/>
    <n v="47496.9"/>
    <x v="0"/>
  </r>
  <r>
    <s v="PRO4174"/>
    <x v="1509"/>
    <x v="50"/>
    <x v="4"/>
    <x v="7"/>
    <x v="4"/>
    <x v="7"/>
    <x v="45"/>
    <n v="1483.13"/>
    <n v="2097.0500000000002"/>
    <n v="209"/>
    <n v="613.92000000000007"/>
    <n v="438283.45"/>
    <n v="128309.28000000001"/>
    <x v="0"/>
  </r>
  <r>
    <s v="PRO4175"/>
    <x v="1510"/>
    <x v="805"/>
    <x v="9"/>
    <x v="8"/>
    <x v="2"/>
    <x v="5"/>
    <x v="75"/>
    <n v="127.31"/>
    <n v="176.71"/>
    <n v="465"/>
    <n v="49.400000000000006"/>
    <n v="82170.150000000009"/>
    <n v="22971.000000000004"/>
    <x v="2"/>
  </r>
  <r>
    <s v="PRO4176"/>
    <x v="1511"/>
    <x v="1102"/>
    <x v="1"/>
    <x v="3"/>
    <x v="3"/>
    <x v="8"/>
    <x v="77"/>
    <n v="1554.77"/>
    <n v="2874.38"/>
    <n v="230"/>
    <n v="1319.6100000000001"/>
    <n v="661107.4"/>
    <n v="303510.30000000005"/>
    <x v="0"/>
  </r>
  <r>
    <s v="PRO4177"/>
    <x v="1512"/>
    <x v="1103"/>
    <x v="2"/>
    <x v="2"/>
    <x v="4"/>
    <x v="1"/>
    <x v="92"/>
    <n v="1368.3"/>
    <n v="1917.24"/>
    <n v="239"/>
    <n v="548.94000000000005"/>
    <n v="458220.36"/>
    <n v="131196.66"/>
    <x v="2"/>
  </r>
  <r>
    <s v="PRO4180"/>
    <x v="1513"/>
    <x v="92"/>
    <x v="2"/>
    <x v="8"/>
    <x v="1"/>
    <x v="4"/>
    <x v="75"/>
    <n v="1969.92"/>
    <n v="3173.24"/>
    <n v="331"/>
    <n v="1203.3199999999997"/>
    <n v="1050342.44"/>
    <n v="398298.91999999993"/>
    <x v="2"/>
  </r>
  <r>
    <s v="PRO4182"/>
    <x v="1514"/>
    <x v="555"/>
    <x v="2"/>
    <x v="9"/>
    <x v="3"/>
    <x v="2"/>
    <x v="79"/>
    <n v="793.6"/>
    <n v="1403.96"/>
    <n v="220"/>
    <n v="610.36"/>
    <n v="308871.2"/>
    <n v="134279.20000000001"/>
    <x v="1"/>
  </r>
  <r>
    <s v="PRO4188"/>
    <x v="1515"/>
    <x v="729"/>
    <x v="6"/>
    <x v="0"/>
    <x v="2"/>
    <x v="1"/>
    <x v="59"/>
    <n v="1043.72"/>
    <n v="1447.69"/>
    <n v="226"/>
    <n v="403.97"/>
    <n v="327177.94"/>
    <n v="91297.22"/>
    <x v="3"/>
  </r>
  <r>
    <s v="PRO4192"/>
    <x v="1516"/>
    <x v="193"/>
    <x v="7"/>
    <x v="6"/>
    <x v="0"/>
    <x v="0"/>
    <x v="11"/>
    <n v="759.29"/>
    <n v="1350.41"/>
    <n v="303"/>
    <n v="591.12000000000012"/>
    <n v="409174.23000000004"/>
    <n v="179109.36000000004"/>
    <x v="0"/>
  </r>
  <r>
    <s v="PRO4193"/>
    <x v="1517"/>
    <x v="1104"/>
    <x v="1"/>
    <x v="7"/>
    <x v="0"/>
    <x v="9"/>
    <x v="47"/>
    <n v="605.26"/>
    <n v="959.98"/>
    <n v="240"/>
    <n v="354.72"/>
    <n v="230395.2"/>
    <n v="85132.800000000003"/>
    <x v="1"/>
  </r>
  <r>
    <s v="PRO4194"/>
    <x v="1518"/>
    <x v="1105"/>
    <x v="9"/>
    <x v="6"/>
    <x v="3"/>
    <x v="1"/>
    <x v="8"/>
    <n v="1279.81"/>
    <n v="1682.88"/>
    <n v="105"/>
    <n v="403.07000000000016"/>
    <n v="176702.40000000002"/>
    <n v="42322.35000000002"/>
    <x v="0"/>
  </r>
  <r>
    <s v="PRO4195"/>
    <x v="1519"/>
    <x v="1038"/>
    <x v="5"/>
    <x v="2"/>
    <x v="1"/>
    <x v="3"/>
    <x v="12"/>
    <n v="1982.77"/>
    <n v="2669.48"/>
    <n v="41"/>
    <n v="686.71"/>
    <n v="109448.68000000001"/>
    <n v="28155.11"/>
    <x v="1"/>
  </r>
  <r>
    <s v="PRO4200"/>
    <x v="1520"/>
    <x v="69"/>
    <x v="8"/>
    <x v="4"/>
    <x v="3"/>
    <x v="1"/>
    <x v="26"/>
    <n v="954.41"/>
    <n v="1481.92"/>
    <n v="484"/>
    <n v="527.5100000000001"/>
    <n v="717249.28"/>
    <n v="255314.84000000005"/>
    <x v="1"/>
  </r>
  <r>
    <s v="PRO4203"/>
    <x v="1521"/>
    <x v="1106"/>
    <x v="0"/>
    <x v="5"/>
    <x v="1"/>
    <x v="9"/>
    <x v="63"/>
    <n v="409.7"/>
    <n v="546.82000000000005"/>
    <n v="227"/>
    <n v="137.12000000000006"/>
    <n v="124128.14000000001"/>
    <n v="31126.240000000013"/>
    <x v="0"/>
  </r>
  <r>
    <s v="PRO4206"/>
    <x v="1522"/>
    <x v="525"/>
    <x v="4"/>
    <x v="9"/>
    <x v="0"/>
    <x v="9"/>
    <x v="40"/>
    <n v="710.96"/>
    <n v="1189.68"/>
    <n v="45"/>
    <n v="478.72"/>
    <n v="53535.600000000006"/>
    <n v="21542.400000000001"/>
    <x v="0"/>
  </r>
  <r>
    <s v="PRO4209"/>
    <x v="1523"/>
    <x v="1107"/>
    <x v="4"/>
    <x v="0"/>
    <x v="0"/>
    <x v="4"/>
    <x v="74"/>
    <n v="1636.46"/>
    <n v="2439.15"/>
    <n v="237"/>
    <n v="802.69"/>
    <n v="578078.55000000005"/>
    <n v="190237.53"/>
    <x v="1"/>
  </r>
  <r>
    <s v="PRO4212"/>
    <x v="1524"/>
    <x v="1108"/>
    <x v="7"/>
    <x v="4"/>
    <x v="2"/>
    <x v="1"/>
    <x v="1"/>
    <n v="998.93"/>
    <n v="1442.74"/>
    <n v="328"/>
    <n v="443.81000000000006"/>
    <n v="473218.72000000003"/>
    <n v="145569.68000000002"/>
    <x v="1"/>
  </r>
  <r>
    <s v="PRO4213"/>
    <x v="1525"/>
    <x v="1109"/>
    <x v="8"/>
    <x v="8"/>
    <x v="1"/>
    <x v="6"/>
    <x v="34"/>
    <n v="905.13"/>
    <n v="1773.76"/>
    <n v="8"/>
    <n v="868.63"/>
    <n v="14190.08"/>
    <n v="6949.04"/>
    <x v="1"/>
  </r>
  <r>
    <s v="PRO4218"/>
    <x v="1526"/>
    <x v="1110"/>
    <x v="7"/>
    <x v="6"/>
    <x v="0"/>
    <x v="0"/>
    <x v="70"/>
    <n v="1138.5999999999999"/>
    <n v="1671.58"/>
    <n v="464"/>
    <n v="532.98"/>
    <n v="775613.12"/>
    <n v="247302.72"/>
    <x v="0"/>
  </r>
  <r>
    <s v="PRO4219"/>
    <x v="1527"/>
    <x v="1111"/>
    <x v="2"/>
    <x v="8"/>
    <x v="4"/>
    <x v="2"/>
    <x v="7"/>
    <n v="1574.33"/>
    <n v="2798.53"/>
    <n v="291"/>
    <n v="1224.2000000000003"/>
    <n v="814372.2300000001"/>
    <n v="356242.20000000007"/>
    <x v="0"/>
  </r>
  <r>
    <s v="PRO4222"/>
    <x v="1528"/>
    <x v="427"/>
    <x v="9"/>
    <x v="4"/>
    <x v="4"/>
    <x v="4"/>
    <x v="91"/>
    <n v="260.58"/>
    <n v="513.46"/>
    <n v="77"/>
    <n v="252.88000000000005"/>
    <n v="39536.420000000006"/>
    <n v="19471.760000000006"/>
    <x v="2"/>
  </r>
  <r>
    <s v="PRO4224"/>
    <x v="1529"/>
    <x v="1112"/>
    <x v="4"/>
    <x v="6"/>
    <x v="1"/>
    <x v="9"/>
    <x v="87"/>
    <n v="1330.24"/>
    <n v="2644.21"/>
    <n v="465"/>
    <n v="1313.97"/>
    <n v="1229557.6499999999"/>
    <n v="610996.05000000005"/>
    <x v="0"/>
  </r>
  <r>
    <s v="PRO4225"/>
    <x v="1530"/>
    <x v="926"/>
    <x v="5"/>
    <x v="1"/>
    <x v="1"/>
    <x v="1"/>
    <x v="0"/>
    <n v="502.11"/>
    <n v="727.92"/>
    <n v="426"/>
    <n v="225.80999999999995"/>
    <n v="310093.92"/>
    <n v="96195.059999999983"/>
    <x v="1"/>
  </r>
  <r>
    <s v="PRO4228"/>
    <x v="1531"/>
    <x v="1113"/>
    <x v="5"/>
    <x v="9"/>
    <x v="2"/>
    <x v="8"/>
    <x v="14"/>
    <n v="1891.21"/>
    <n v="3547.77"/>
    <n v="184"/>
    <n v="1656.56"/>
    <n v="652789.68000000005"/>
    <n v="304807.03999999998"/>
    <x v="0"/>
  </r>
  <r>
    <s v="PRO4230"/>
    <x v="1532"/>
    <x v="1114"/>
    <x v="9"/>
    <x v="4"/>
    <x v="4"/>
    <x v="7"/>
    <x v="30"/>
    <n v="937.18"/>
    <n v="1578.36"/>
    <n v="92"/>
    <n v="641.17999999999995"/>
    <n v="145209.12"/>
    <n v="58988.56"/>
    <x v="0"/>
  </r>
  <r>
    <s v="PRO4231"/>
    <x v="1533"/>
    <x v="1115"/>
    <x v="3"/>
    <x v="9"/>
    <x v="1"/>
    <x v="0"/>
    <x v="48"/>
    <n v="780.87"/>
    <n v="1362.7"/>
    <n v="25"/>
    <n v="581.83000000000004"/>
    <n v="34067.5"/>
    <n v="14545.750000000002"/>
    <x v="3"/>
  </r>
  <r>
    <s v="PRO4232"/>
    <x v="1534"/>
    <x v="1116"/>
    <x v="0"/>
    <x v="1"/>
    <x v="3"/>
    <x v="9"/>
    <x v="77"/>
    <n v="604.15"/>
    <n v="1185.22"/>
    <n v="21"/>
    <n v="581.07000000000005"/>
    <n v="24889.62"/>
    <n v="12202.470000000001"/>
    <x v="0"/>
  </r>
  <r>
    <s v="PRO4236"/>
    <x v="1535"/>
    <x v="626"/>
    <x v="5"/>
    <x v="5"/>
    <x v="0"/>
    <x v="1"/>
    <x v="45"/>
    <n v="1767.9"/>
    <n v="2725.49"/>
    <n v="329"/>
    <n v="957.58999999999969"/>
    <n v="896686.21"/>
    <n v="315047.10999999987"/>
    <x v="1"/>
  </r>
  <r>
    <s v="PRO4237"/>
    <x v="1536"/>
    <x v="1117"/>
    <x v="2"/>
    <x v="8"/>
    <x v="3"/>
    <x v="4"/>
    <x v="65"/>
    <n v="663.82"/>
    <n v="1247.1500000000001"/>
    <n v="311"/>
    <n v="583.33000000000004"/>
    <n v="387863.65"/>
    <n v="181415.63"/>
    <x v="1"/>
  </r>
  <r>
    <s v="PRO4241"/>
    <x v="1537"/>
    <x v="1118"/>
    <x v="4"/>
    <x v="6"/>
    <x v="1"/>
    <x v="8"/>
    <x v="20"/>
    <n v="1386.94"/>
    <n v="2503.62"/>
    <n v="426"/>
    <n v="1116.6799999999998"/>
    <n v="1066542.1199999999"/>
    <n v="475705.67999999993"/>
    <x v="0"/>
  </r>
  <r>
    <s v="PRO4243"/>
    <x v="1538"/>
    <x v="69"/>
    <x v="8"/>
    <x v="6"/>
    <x v="2"/>
    <x v="1"/>
    <x v="50"/>
    <n v="280.88"/>
    <n v="385.37"/>
    <n v="270"/>
    <n v="104.49000000000001"/>
    <n v="104049.9"/>
    <n v="28212.300000000003"/>
    <x v="0"/>
  </r>
  <r>
    <s v="PRO4246"/>
    <x v="1539"/>
    <x v="398"/>
    <x v="0"/>
    <x v="7"/>
    <x v="1"/>
    <x v="8"/>
    <x v="39"/>
    <n v="1696.03"/>
    <n v="2668.36"/>
    <n v="191"/>
    <n v="972.33000000000015"/>
    <n v="509656.76"/>
    <n v="185715.03000000003"/>
    <x v="2"/>
  </r>
  <r>
    <s v="PRO4249"/>
    <x v="1540"/>
    <x v="724"/>
    <x v="6"/>
    <x v="6"/>
    <x v="4"/>
    <x v="9"/>
    <x v="7"/>
    <n v="1609.96"/>
    <n v="2858.48"/>
    <n v="344"/>
    <n v="1248.52"/>
    <n v="983317.12"/>
    <n v="429490.88"/>
    <x v="1"/>
  </r>
  <r>
    <s v="PRO4250"/>
    <x v="1541"/>
    <x v="1119"/>
    <x v="2"/>
    <x v="4"/>
    <x v="1"/>
    <x v="2"/>
    <x v="43"/>
    <n v="1913.55"/>
    <n v="2736.59"/>
    <n v="426"/>
    <n v="823.04000000000019"/>
    <n v="1165787.3400000001"/>
    <n v="350615.0400000001"/>
    <x v="2"/>
  </r>
  <r>
    <s v="PRO4251"/>
    <x v="1542"/>
    <x v="1120"/>
    <x v="0"/>
    <x v="2"/>
    <x v="4"/>
    <x v="8"/>
    <x v="17"/>
    <n v="1950.28"/>
    <n v="2361.19"/>
    <n v="329"/>
    <n v="410.91000000000008"/>
    <n v="776831.51"/>
    <n v="135189.39000000001"/>
    <x v="2"/>
  </r>
  <r>
    <s v="PRO4256"/>
    <x v="1543"/>
    <x v="1121"/>
    <x v="7"/>
    <x v="5"/>
    <x v="2"/>
    <x v="7"/>
    <x v="56"/>
    <n v="1216.07"/>
    <n v="1921.46"/>
    <n v="298"/>
    <n v="705.3900000000001"/>
    <n v="572595.07999999996"/>
    <n v="210206.22000000003"/>
    <x v="3"/>
  </r>
  <r>
    <s v="PRO4259"/>
    <x v="1544"/>
    <x v="1122"/>
    <x v="2"/>
    <x v="5"/>
    <x v="3"/>
    <x v="0"/>
    <x v="10"/>
    <n v="1614.62"/>
    <n v="2171.0100000000002"/>
    <n v="301"/>
    <n v="556.39000000000033"/>
    <n v="653474.01"/>
    <n v="167473.3900000001"/>
    <x v="0"/>
  </r>
  <r>
    <s v="PRO4262"/>
    <x v="1545"/>
    <x v="1123"/>
    <x v="4"/>
    <x v="0"/>
    <x v="4"/>
    <x v="4"/>
    <x v="88"/>
    <n v="164.87"/>
    <n v="322.41000000000003"/>
    <n v="287"/>
    <n v="157.54000000000002"/>
    <n v="92531.670000000013"/>
    <n v="45213.98"/>
    <x v="2"/>
  </r>
  <r>
    <s v="PRO4264"/>
    <x v="1546"/>
    <x v="1124"/>
    <x v="9"/>
    <x v="8"/>
    <x v="4"/>
    <x v="7"/>
    <x v="10"/>
    <n v="1301.47"/>
    <n v="1891.37"/>
    <n v="486"/>
    <n v="589.89999999999986"/>
    <n v="919205.82"/>
    <n v="286691.39999999991"/>
    <x v="2"/>
  </r>
  <r>
    <s v="PRO4265"/>
    <x v="1547"/>
    <x v="566"/>
    <x v="3"/>
    <x v="7"/>
    <x v="4"/>
    <x v="4"/>
    <x v="47"/>
    <n v="1934.1"/>
    <n v="2593.33"/>
    <n v="323"/>
    <n v="659.23"/>
    <n v="837645.59"/>
    <n v="212931.29"/>
    <x v="0"/>
  </r>
  <r>
    <s v="PRO4267"/>
    <x v="1548"/>
    <x v="800"/>
    <x v="1"/>
    <x v="4"/>
    <x v="0"/>
    <x v="9"/>
    <x v="47"/>
    <n v="664.27"/>
    <n v="1115.17"/>
    <n v="68"/>
    <n v="450.90000000000009"/>
    <n v="75831.56"/>
    <n v="30661.200000000004"/>
    <x v="0"/>
  </r>
  <r>
    <s v="PRO4269"/>
    <x v="1549"/>
    <x v="1125"/>
    <x v="4"/>
    <x v="6"/>
    <x v="0"/>
    <x v="2"/>
    <x v="59"/>
    <n v="670.48"/>
    <n v="1025.98"/>
    <n v="167"/>
    <n v="355.5"/>
    <n v="171338.66"/>
    <n v="59368.5"/>
    <x v="0"/>
  </r>
  <r>
    <s v="PRO4276"/>
    <x v="1550"/>
    <x v="920"/>
    <x v="5"/>
    <x v="8"/>
    <x v="0"/>
    <x v="8"/>
    <x v="7"/>
    <n v="1281.3499999999999"/>
    <n v="1692.84"/>
    <n v="184"/>
    <n v="411.49"/>
    <n v="311482.56"/>
    <n v="75714.16"/>
    <x v="1"/>
  </r>
  <r>
    <s v="PRO4278"/>
    <x v="1551"/>
    <x v="1121"/>
    <x v="0"/>
    <x v="3"/>
    <x v="4"/>
    <x v="4"/>
    <x v="68"/>
    <n v="1787.12"/>
    <n v="3129.67"/>
    <n v="453"/>
    <n v="1342.5500000000002"/>
    <n v="1417740.51"/>
    <n v="608175.15000000014"/>
    <x v="1"/>
  </r>
  <r>
    <s v="PRO4284"/>
    <x v="1552"/>
    <x v="1126"/>
    <x v="5"/>
    <x v="7"/>
    <x v="4"/>
    <x v="7"/>
    <x v="40"/>
    <n v="1276.6300000000001"/>
    <n v="1484.11"/>
    <n v="109"/>
    <n v="207.47999999999979"/>
    <n v="161767.99"/>
    <n v="22615.319999999978"/>
    <x v="1"/>
  </r>
  <r>
    <s v="PRO4286"/>
    <x v="1553"/>
    <x v="318"/>
    <x v="6"/>
    <x v="7"/>
    <x v="4"/>
    <x v="9"/>
    <x v="75"/>
    <n v="922.5"/>
    <n v="1572.78"/>
    <n v="160"/>
    <n v="650.28"/>
    <n v="251644.79999999999"/>
    <n v="104044.79999999999"/>
    <x v="0"/>
  </r>
  <r>
    <s v="PRO4288"/>
    <x v="1554"/>
    <x v="1127"/>
    <x v="5"/>
    <x v="8"/>
    <x v="4"/>
    <x v="6"/>
    <x v="34"/>
    <n v="1428.19"/>
    <n v="1699.53"/>
    <n v="306"/>
    <n v="271.33999999999992"/>
    <n v="520056.18"/>
    <n v="83030.039999999979"/>
    <x v="0"/>
  </r>
  <r>
    <s v="PRO4289"/>
    <x v="1555"/>
    <x v="1128"/>
    <x v="3"/>
    <x v="3"/>
    <x v="0"/>
    <x v="2"/>
    <x v="84"/>
    <n v="1055.08"/>
    <n v="1362.36"/>
    <n v="74"/>
    <n v="307.27999999999997"/>
    <n v="100814.64"/>
    <n v="22738.719999999998"/>
    <x v="3"/>
  </r>
  <r>
    <s v="PRO4292"/>
    <x v="1556"/>
    <x v="1129"/>
    <x v="7"/>
    <x v="6"/>
    <x v="3"/>
    <x v="9"/>
    <x v="56"/>
    <n v="1166.31"/>
    <n v="1308.73"/>
    <n v="214"/>
    <n v="142.42000000000007"/>
    <n v="280068.22000000003"/>
    <n v="30477.880000000016"/>
    <x v="0"/>
  </r>
  <r>
    <s v="PRO4293"/>
    <x v="1557"/>
    <x v="1020"/>
    <x v="3"/>
    <x v="7"/>
    <x v="3"/>
    <x v="4"/>
    <x v="50"/>
    <n v="1725.58"/>
    <n v="2628.46"/>
    <n v="169"/>
    <n v="902.88000000000011"/>
    <n v="444209.74"/>
    <n v="152586.72000000003"/>
    <x v="0"/>
  </r>
  <r>
    <s v="PRO4299"/>
    <x v="1558"/>
    <x v="910"/>
    <x v="5"/>
    <x v="4"/>
    <x v="0"/>
    <x v="6"/>
    <x v="97"/>
    <n v="474.84"/>
    <n v="682.57"/>
    <n v="171"/>
    <n v="207.73000000000008"/>
    <n v="116719.47000000002"/>
    <n v="35521.830000000016"/>
    <x v="2"/>
  </r>
  <r>
    <s v="PRO4303"/>
    <x v="1559"/>
    <x v="154"/>
    <x v="4"/>
    <x v="1"/>
    <x v="0"/>
    <x v="4"/>
    <x v="71"/>
    <n v="953.62"/>
    <n v="1804.38"/>
    <n v="12"/>
    <n v="850.7600000000001"/>
    <n v="21652.560000000001"/>
    <n v="10209.120000000001"/>
    <x v="2"/>
  </r>
  <r>
    <s v="PRO4309"/>
    <x v="1560"/>
    <x v="961"/>
    <x v="6"/>
    <x v="3"/>
    <x v="0"/>
    <x v="9"/>
    <x v="59"/>
    <n v="1217.8599999999999"/>
    <n v="1797.07"/>
    <n v="226"/>
    <n v="579.21"/>
    <n v="406137.82"/>
    <n v="130901.46"/>
    <x v="2"/>
  </r>
  <r>
    <s v="PRO4310"/>
    <x v="1561"/>
    <x v="277"/>
    <x v="6"/>
    <x v="5"/>
    <x v="2"/>
    <x v="0"/>
    <x v="50"/>
    <n v="212.85"/>
    <n v="306.19"/>
    <n v="429"/>
    <n v="93.34"/>
    <n v="131355.51"/>
    <n v="40042.86"/>
    <x v="2"/>
  </r>
  <r>
    <s v="PRO4311"/>
    <x v="1562"/>
    <x v="1130"/>
    <x v="8"/>
    <x v="2"/>
    <x v="4"/>
    <x v="8"/>
    <x v="94"/>
    <n v="1601.51"/>
    <n v="2747.11"/>
    <n v="479"/>
    <n v="1145.6000000000001"/>
    <n v="1315865.6900000002"/>
    <n v="548742.40000000002"/>
    <x v="2"/>
  </r>
  <r>
    <s v="PRO4312"/>
    <x v="1563"/>
    <x v="1131"/>
    <x v="7"/>
    <x v="2"/>
    <x v="2"/>
    <x v="6"/>
    <x v="51"/>
    <n v="1627.1"/>
    <n v="2623.38"/>
    <n v="358"/>
    <n v="996.2800000000002"/>
    <n v="939170.04"/>
    <n v="356668.24000000005"/>
    <x v="0"/>
  </r>
  <r>
    <s v="PRO4313"/>
    <x v="1564"/>
    <x v="359"/>
    <x v="2"/>
    <x v="1"/>
    <x v="2"/>
    <x v="0"/>
    <x v="24"/>
    <n v="1842.46"/>
    <n v="3411.03"/>
    <n v="6"/>
    <n v="1568.5700000000002"/>
    <n v="20466.18"/>
    <n v="9411.4200000000019"/>
    <x v="2"/>
  </r>
  <r>
    <s v="PRO4314"/>
    <x v="1565"/>
    <x v="1132"/>
    <x v="3"/>
    <x v="5"/>
    <x v="1"/>
    <x v="2"/>
    <x v="25"/>
    <n v="1151.67"/>
    <n v="1290.0899999999999"/>
    <n v="376"/>
    <n v="138.41999999999985"/>
    <n v="485073.83999999997"/>
    <n v="52045.91999999994"/>
    <x v="2"/>
  </r>
  <r>
    <s v="PRO4315"/>
    <x v="1566"/>
    <x v="499"/>
    <x v="6"/>
    <x v="1"/>
    <x v="2"/>
    <x v="2"/>
    <x v="75"/>
    <n v="399.29"/>
    <n v="754.47"/>
    <n v="298"/>
    <n v="355.18"/>
    <n v="224832.06"/>
    <n v="105843.64"/>
    <x v="0"/>
  </r>
  <r>
    <s v="PRO4316"/>
    <x v="1567"/>
    <x v="1133"/>
    <x v="8"/>
    <x v="7"/>
    <x v="0"/>
    <x v="4"/>
    <x v="20"/>
    <n v="471.03"/>
    <n v="714.67"/>
    <n v="219"/>
    <n v="243.64"/>
    <n v="156512.72999999998"/>
    <n v="53357.159999999996"/>
    <x v="2"/>
  </r>
  <r>
    <s v="PRO4318"/>
    <x v="1568"/>
    <x v="1062"/>
    <x v="3"/>
    <x v="0"/>
    <x v="4"/>
    <x v="5"/>
    <x v="40"/>
    <n v="1705.41"/>
    <n v="2871.07"/>
    <n v="98"/>
    <n v="1165.6600000000001"/>
    <n v="281364.86000000004"/>
    <n v="114234.68000000001"/>
    <x v="2"/>
  </r>
  <r>
    <s v="PRO4323"/>
    <x v="1569"/>
    <x v="25"/>
    <x v="0"/>
    <x v="3"/>
    <x v="0"/>
    <x v="6"/>
    <x v="89"/>
    <n v="1473.19"/>
    <n v="2056.0100000000002"/>
    <n v="300"/>
    <n v="582.82000000000016"/>
    <n v="616803.00000000012"/>
    <n v="174846.00000000006"/>
    <x v="1"/>
  </r>
  <r>
    <s v="PRO4328"/>
    <x v="1570"/>
    <x v="440"/>
    <x v="5"/>
    <x v="0"/>
    <x v="2"/>
    <x v="0"/>
    <x v="57"/>
    <n v="191.59"/>
    <n v="328.8"/>
    <n v="18"/>
    <n v="137.21"/>
    <n v="5918.4000000000005"/>
    <n v="2469.7800000000002"/>
    <x v="0"/>
  </r>
  <r>
    <s v="PRO4329"/>
    <x v="1571"/>
    <x v="672"/>
    <x v="0"/>
    <x v="7"/>
    <x v="2"/>
    <x v="6"/>
    <x v="20"/>
    <n v="338.34"/>
    <n v="399.82"/>
    <n v="301"/>
    <n v="61.480000000000018"/>
    <n v="120345.81999999999"/>
    <n v="18505.480000000007"/>
    <x v="2"/>
  </r>
  <r>
    <s v="PRO4330"/>
    <x v="1572"/>
    <x v="1134"/>
    <x v="6"/>
    <x v="6"/>
    <x v="1"/>
    <x v="9"/>
    <x v="29"/>
    <n v="1829.35"/>
    <n v="2835"/>
    <n v="406"/>
    <n v="1005.6500000000001"/>
    <n v="1151010"/>
    <n v="408293.9"/>
    <x v="0"/>
  </r>
  <r>
    <s v="PRO4331"/>
    <x v="1573"/>
    <x v="1135"/>
    <x v="1"/>
    <x v="9"/>
    <x v="2"/>
    <x v="6"/>
    <x v="34"/>
    <n v="1551.93"/>
    <n v="2965.14"/>
    <n v="101"/>
    <n v="1413.2099999999998"/>
    <n v="299479.14"/>
    <n v="142734.21"/>
    <x v="1"/>
  </r>
  <r>
    <s v="PRO4332"/>
    <x v="1574"/>
    <x v="689"/>
    <x v="4"/>
    <x v="9"/>
    <x v="1"/>
    <x v="9"/>
    <x v="83"/>
    <n v="676.88"/>
    <n v="934.44"/>
    <n v="24"/>
    <n v="257.56000000000006"/>
    <n v="22426.560000000001"/>
    <n v="6181.4400000000014"/>
    <x v="2"/>
  </r>
  <r>
    <s v="PRO4336"/>
    <x v="1575"/>
    <x v="1136"/>
    <x v="7"/>
    <x v="4"/>
    <x v="0"/>
    <x v="3"/>
    <x v="85"/>
    <n v="132.74"/>
    <n v="146.77000000000001"/>
    <n v="184"/>
    <n v="14.030000000000001"/>
    <n v="27005.68"/>
    <n v="2581.5200000000004"/>
    <x v="2"/>
  </r>
  <r>
    <s v="PRO4337"/>
    <x v="1576"/>
    <x v="1137"/>
    <x v="9"/>
    <x v="1"/>
    <x v="4"/>
    <x v="1"/>
    <x v="52"/>
    <n v="583.79"/>
    <n v="942.78"/>
    <n v="451"/>
    <n v="358.99"/>
    <n v="425193.77999999997"/>
    <n v="161904.49"/>
    <x v="1"/>
  </r>
  <r>
    <s v="PRO4338"/>
    <x v="1577"/>
    <x v="1138"/>
    <x v="3"/>
    <x v="9"/>
    <x v="1"/>
    <x v="6"/>
    <x v="32"/>
    <n v="595.38"/>
    <n v="715.53"/>
    <n v="289"/>
    <n v="120.14999999999998"/>
    <n v="206788.16999999998"/>
    <n v="34723.349999999991"/>
    <x v="2"/>
  </r>
  <r>
    <s v="PRO4340"/>
    <x v="1578"/>
    <x v="1139"/>
    <x v="5"/>
    <x v="0"/>
    <x v="3"/>
    <x v="5"/>
    <x v="69"/>
    <n v="825.02"/>
    <n v="935.03"/>
    <n v="246"/>
    <n v="110.00999999999999"/>
    <n v="230017.38"/>
    <n v="27062.46"/>
    <x v="1"/>
  </r>
  <r>
    <s v="PRO4341"/>
    <x v="1579"/>
    <x v="760"/>
    <x v="8"/>
    <x v="8"/>
    <x v="2"/>
    <x v="0"/>
    <x v="41"/>
    <n v="1045.67"/>
    <n v="1414.82"/>
    <n v="417"/>
    <n v="369.14999999999986"/>
    <n v="589979.93999999994"/>
    <n v="153935.54999999993"/>
    <x v="0"/>
  </r>
  <r>
    <s v="PRO4343"/>
    <x v="1580"/>
    <x v="789"/>
    <x v="7"/>
    <x v="1"/>
    <x v="4"/>
    <x v="6"/>
    <x v="28"/>
    <n v="1647.36"/>
    <n v="2371.4299999999998"/>
    <n v="489"/>
    <n v="724.06999999999994"/>
    <n v="1159629.27"/>
    <n v="354070.23"/>
    <x v="1"/>
  </r>
  <r>
    <s v="PRO4346"/>
    <x v="1581"/>
    <x v="533"/>
    <x v="1"/>
    <x v="2"/>
    <x v="3"/>
    <x v="5"/>
    <x v="74"/>
    <n v="359.57"/>
    <n v="688.49"/>
    <n v="16"/>
    <n v="328.92"/>
    <n v="11015.84"/>
    <n v="5262.72"/>
    <x v="1"/>
  </r>
  <r>
    <s v="PRO4347"/>
    <x v="1582"/>
    <x v="253"/>
    <x v="7"/>
    <x v="7"/>
    <x v="1"/>
    <x v="2"/>
    <x v="40"/>
    <n v="1101.72"/>
    <n v="1560.41"/>
    <n v="220"/>
    <n v="458.69000000000005"/>
    <n v="343290.2"/>
    <n v="100911.80000000002"/>
    <x v="2"/>
  </r>
  <r>
    <s v="PRO4349"/>
    <x v="1583"/>
    <x v="992"/>
    <x v="2"/>
    <x v="1"/>
    <x v="1"/>
    <x v="3"/>
    <x v="67"/>
    <n v="1570.71"/>
    <n v="2669.62"/>
    <n v="216"/>
    <n v="1098.9099999999999"/>
    <n v="576637.91999999993"/>
    <n v="237364.55999999997"/>
    <x v="3"/>
  </r>
  <r>
    <s v="PRO4350"/>
    <x v="1584"/>
    <x v="1140"/>
    <x v="5"/>
    <x v="0"/>
    <x v="0"/>
    <x v="0"/>
    <x v="22"/>
    <n v="860.73"/>
    <n v="1540.67"/>
    <n v="3"/>
    <n v="679.94"/>
    <n v="4622.01"/>
    <n v="2039.8200000000002"/>
    <x v="1"/>
  </r>
  <r>
    <s v="PRO4353"/>
    <x v="1585"/>
    <x v="843"/>
    <x v="8"/>
    <x v="9"/>
    <x v="3"/>
    <x v="8"/>
    <x v="28"/>
    <n v="1814.17"/>
    <n v="2189.0500000000002"/>
    <n v="232"/>
    <n v="374.88000000000011"/>
    <n v="507859.60000000003"/>
    <n v="86972.160000000033"/>
    <x v="1"/>
  </r>
  <r>
    <s v="PRO4354"/>
    <x v="1114"/>
    <x v="645"/>
    <x v="4"/>
    <x v="2"/>
    <x v="2"/>
    <x v="1"/>
    <x v="71"/>
    <n v="876.85"/>
    <n v="1489.22"/>
    <n v="488"/>
    <n v="612.37"/>
    <n v="726739.36"/>
    <n v="298836.56"/>
    <x v="1"/>
  </r>
  <r>
    <s v="PRO4355"/>
    <x v="1586"/>
    <x v="21"/>
    <x v="3"/>
    <x v="9"/>
    <x v="1"/>
    <x v="8"/>
    <x v="73"/>
    <n v="633.64"/>
    <n v="905.24"/>
    <n v="210"/>
    <n v="271.60000000000002"/>
    <n v="190100.4"/>
    <n v="57036.000000000007"/>
    <x v="0"/>
  </r>
  <r>
    <s v="PRO4357"/>
    <x v="1587"/>
    <x v="1141"/>
    <x v="1"/>
    <x v="5"/>
    <x v="0"/>
    <x v="2"/>
    <x v="57"/>
    <n v="1185.71"/>
    <n v="1836.2"/>
    <n v="346"/>
    <n v="650.49"/>
    <n v="635325.20000000007"/>
    <n v="225069.54"/>
    <x v="1"/>
  </r>
  <r>
    <s v="PRO4358"/>
    <x v="1588"/>
    <x v="1142"/>
    <x v="0"/>
    <x v="3"/>
    <x v="2"/>
    <x v="5"/>
    <x v="39"/>
    <n v="710.15"/>
    <n v="1052.43"/>
    <n v="234"/>
    <n v="342.28000000000009"/>
    <n v="246268.62000000002"/>
    <n v="80093.520000000019"/>
    <x v="2"/>
  </r>
  <r>
    <s v="PRO4362"/>
    <x v="1589"/>
    <x v="1143"/>
    <x v="1"/>
    <x v="8"/>
    <x v="2"/>
    <x v="7"/>
    <x v="25"/>
    <n v="1379.74"/>
    <n v="2248.08"/>
    <n v="396"/>
    <n v="868.33999999999992"/>
    <n v="890239.67999999993"/>
    <n v="343862.63999999996"/>
    <x v="1"/>
  </r>
  <r>
    <s v="PRO4363"/>
    <x v="1590"/>
    <x v="1144"/>
    <x v="7"/>
    <x v="6"/>
    <x v="2"/>
    <x v="1"/>
    <x v="20"/>
    <n v="328.35"/>
    <n v="463.47"/>
    <n v="163"/>
    <n v="135.12"/>
    <n v="75545.61"/>
    <n v="22024.560000000001"/>
    <x v="1"/>
  </r>
  <r>
    <s v="PRO4365"/>
    <x v="1591"/>
    <x v="553"/>
    <x v="1"/>
    <x v="6"/>
    <x v="2"/>
    <x v="0"/>
    <x v="59"/>
    <n v="179.94"/>
    <n v="351.54"/>
    <n v="153"/>
    <n v="171.60000000000002"/>
    <n v="53785.62"/>
    <n v="26254.800000000003"/>
    <x v="2"/>
  </r>
  <r>
    <s v="PRO4367"/>
    <x v="1592"/>
    <x v="631"/>
    <x v="7"/>
    <x v="8"/>
    <x v="2"/>
    <x v="3"/>
    <x v="27"/>
    <n v="519.69000000000005"/>
    <n v="638.66"/>
    <n v="412"/>
    <n v="118.96999999999991"/>
    <n v="263127.92"/>
    <n v="49015.639999999963"/>
    <x v="2"/>
  </r>
  <r>
    <s v="PRO4368"/>
    <x v="1593"/>
    <x v="54"/>
    <x v="0"/>
    <x v="0"/>
    <x v="4"/>
    <x v="6"/>
    <x v="1"/>
    <n v="1685.22"/>
    <n v="2111.08"/>
    <n v="438"/>
    <n v="425.8599999999999"/>
    <n v="924653.03999999992"/>
    <n v="186526.67999999996"/>
    <x v="1"/>
  </r>
  <r>
    <s v="PRO4370"/>
    <x v="1594"/>
    <x v="935"/>
    <x v="5"/>
    <x v="8"/>
    <x v="4"/>
    <x v="7"/>
    <x v="71"/>
    <n v="1532.43"/>
    <n v="3020.51"/>
    <n v="257"/>
    <n v="1488.0800000000002"/>
    <n v="776271.07000000007"/>
    <n v="382436.56000000006"/>
    <x v="2"/>
  </r>
  <r>
    <s v="PRO4371"/>
    <x v="1595"/>
    <x v="1145"/>
    <x v="4"/>
    <x v="8"/>
    <x v="3"/>
    <x v="7"/>
    <x v="32"/>
    <n v="714.39"/>
    <n v="1278.69"/>
    <n v="406"/>
    <n v="564.30000000000007"/>
    <n v="519148.14"/>
    <n v="229105.80000000002"/>
    <x v="0"/>
  </r>
  <r>
    <s v="PRO4373"/>
    <x v="1596"/>
    <x v="1146"/>
    <x v="4"/>
    <x v="3"/>
    <x v="4"/>
    <x v="7"/>
    <x v="38"/>
    <n v="134.58000000000001"/>
    <n v="187.7"/>
    <n v="148"/>
    <n v="53.119999999999976"/>
    <n v="27779.599999999999"/>
    <n v="7861.7599999999966"/>
    <x v="1"/>
  </r>
  <r>
    <s v="PRO4377"/>
    <x v="1597"/>
    <x v="651"/>
    <x v="8"/>
    <x v="1"/>
    <x v="4"/>
    <x v="8"/>
    <x v="17"/>
    <n v="528.04"/>
    <n v="806"/>
    <n v="352"/>
    <n v="277.96000000000004"/>
    <n v="283712"/>
    <n v="97841.920000000013"/>
    <x v="0"/>
  </r>
  <r>
    <s v="PRO4379"/>
    <x v="1598"/>
    <x v="419"/>
    <x v="2"/>
    <x v="8"/>
    <x v="0"/>
    <x v="1"/>
    <x v="71"/>
    <n v="971.79"/>
    <n v="1381.3"/>
    <n v="68"/>
    <n v="409.51"/>
    <n v="93928.4"/>
    <n v="27846.68"/>
    <x v="2"/>
  </r>
  <r>
    <s v="PRO4383"/>
    <x v="1599"/>
    <x v="1094"/>
    <x v="6"/>
    <x v="8"/>
    <x v="4"/>
    <x v="6"/>
    <x v="96"/>
    <n v="582.13"/>
    <n v="1029.26"/>
    <n v="187"/>
    <n v="447.13"/>
    <n v="192471.62"/>
    <n v="83613.31"/>
    <x v="1"/>
  </r>
  <r>
    <s v="PRO4386"/>
    <x v="1600"/>
    <x v="864"/>
    <x v="9"/>
    <x v="6"/>
    <x v="4"/>
    <x v="0"/>
    <x v="94"/>
    <n v="956.61"/>
    <n v="1212"/>
    <n v="126"/>
    <n v="255.39"/>
    <n v="152712"/>
    <n v="32179.14"/>
    <x v="1"/>
  </r>
  <r>
    <s v="PRO4390"/>
    <x v="1601"/>
    <x v="1122"/>
    <x v="2"/>
    <x v="4"/>
    <x v="2"/>
    <x v="2"/>
    <x v="64"/>
    <n v="1819.2"/>
    <n v="2750.02"/>
    <n v="423"/>
    <n v="930.81999999999994"/>
    <n v="1163258.46"/>
    <n v="393736.86"/>
    <x v="2"/>
  </r>
  <r>
    <s v="PRO4393"/>
    <x v="1602"/>
    <x v="204"/>
    <x v="0"/>
    <x v="4"/>
    <x v="4"/>
    <x v="3"/>
    <x v="52"/>
    <n v="1421.25"/>
    <n v="1714.79"/>
    <n v="267"/>
    <n v="293.53999999999996"/>
    <n v="457848.93"/>
    <n v="78375.179999999993"/>
    <x v="1"/>
  </r>
  <r>
    <s v="PRO4394"/>
    <x v="1603"/>
    <x v="1147"/>
    <x v="5"/>
    <x v="2"/>
    <x v="0"/>
    <x v="3"/>
    <x v="72"/>
    <n v="191.99"/>
    <n v="366.1"/>
    <n v="145"/>
    <n v="174.11"/>
    <n v="53084.5"/>
    <n v="25245.95"/>
    <x v="1"/>
  </r>
  <r>
    <s v="PRO4395"/>
    <x v="1604"/>
    <x v="1148"/>
    <x v="2"/>
    <x v="2"/>
    <x v="0"/>
    <x v="9"/>
    <x v="15"/>
    <n v="1405.65"/>
    <n v="1915.39"/>
    <n v="116"/>
    <n v="509.74"/>
    <n v="222185.24000000002"/>
    <n v="59129.840000000004"/>
    <x v="1"/>
  </r>
  <r>
    <s v="PRO4396"/>
    <x v="1605"/>
    <x v="1149"/>
    <x v="7"/>
    <x v="6"/>
    <x v="1"/>
    <x v="2"/>
    <x v="30"/>
    <n v="1769.69"/>
    <n v="2258.6999999999998"/>
    <n v="285"/>
    <n v="489.00999999999976"/>
    <n v="643729.5"/>
    <n v="139367.84999999992"/>
    <x v="0"/>
  </r>
  <r>
    <s v="PRO4397"/>
    <x v="1606"/>
    <x v="665"/>
    <x v="9"/>
    <x v="0"/>
    <x v="0"/>
    <x v="0"/>
    <x v="13"/>
    <n v="662.04"/>
    <n v="1029.49"/>
    <n v="95"/>
    <n v="367.45000000000005"/>
    <n v="97801.55"/>
    <n v="34907.750000000007"/>
    <x v="2"/>
  </r>
  <r>
    <s v="PRO4399"/>
    <x v="1607"/>
    <x v="84"/>
    <x v="0"/>
    <x v="6"/>
    <x v="1"/>
    <x v="8"/>
    <x v="40"/>
    <n v="384.38"/>
    <n v="456.38"/>
    <n v="357"/>
    <n v="72"/>
    <n v="162927.66"/>
    <n v="25704"/>
    <x v="3"/>
  </r>
  <r>
    <s v="PRO4400"/>
    <x v="1608"/>
    <x v="765"/>
    <x v="8"/>
    <x v="9"/>
    <x v="2"/>
    <x v="1"/>
    <x v="75"/>
    <n v="1823.47"/>
    <n v="2915.09"/>
    <n v="338"/>
    <n v="1091.6200000000001"/>
    <n v="985300.42"/>
    <n v="368967.56000000006"/>
    <x v="2"/>
  </r>
  <r>
    <s v="PRO4402"/>
    <x v="1609"/>
    <x v="1150"/>
    <x v="5"/>
    <x v="3"/>
    <x v="1"/>
    <x v="9"/>
    <x v="16"/>
    <n v="1385.55"/>
    <n v="1918.02"/>
    <n v="201"/>
    <n v="532.47"/>
    <n v="385522.02"/>
    <n v="107026.47"/>
    <x v="2"/>
  </r>
  <r>
    <s v="PRO4403"/>
    <x v="1610"/>
    <x v="1151"/>
    <x v="9"/>
    <x v="8"/>
    <x v="2"/>
    <x v="8"/>
    <x v="84"/>
    <n v="537.83000000000004"/>
    <n v="718.83"/>
    <n v="375"/>
    <n v="181"/>
    <n v="269561.25"/>
    <n v="67875"/>
    <x v="0"/>
  </r>
  <r>
    <s v="PRO4408"/>
    <x v="1611"/>
    <x v="787"/>
    <x v="4"/>
    <x v="0"/>
    <x v="2"/>
    <x v="3"/>
    <x v="55"/>
    <n v="175.92"/>
    <n v="277.24"/>
    <n v="403"/>
    <n v="101.32000000000002"/>
    <n v="111727.72"/>
    <n v="40831.960000000006"/>
    <x v="0"/>
  </r>
  <r>
    <s v="PRO4411"/>
    <x v="1612"/>
    <x v="830"/>
    <x v="1"/>
    <x v="9"/>
    <x v="1"/>
    <x v="7"/>
    <x v="7"/>
    <n v="1666.34"/>
    <n v="3084.28"/>
    <n v="36"/>
    <n v="1417.9400000000003"/>
    <n v="111034.08"/>
    <n v="51045.840000000011"/>
    <x v="1"/>
  </r>
  <r>
    <s v="PRO4416"/>
    <x v="1613"/>
    <x v="1064"/>
    <x v="4"/>
    <x v="3"/>
    <x v="3"/>
    <x v="9"/>
    <x v="0"/>
    <n v="887.9"/>
    <n v="1724.06"/>
    <n v="309"/>
    <n v="836.16"/>
    <n v="532734.54"/>
    <n v="258373.44"/>
    <x v="1"/>
  </r>
  <r>
    <s v="PRO4419"/>
    <x v="1614"/>
    <x v="1152"/>
    <x v="2"/>
    <x v="9"/>
    <x v="4"/>
    <x v="5"/>
    <x v="86"/>
    <n v="1764.41"/>
    <n v="3162.21"/>
    <n v="140"/>
    <n v="1397.8"/>
    <n v="442709.4"/>
    <n v="195692"/>
    <x v="0"/>
  </r>
  <r>
    <s v="PRO4424"/>
    <x v="1615"/>
    <x v="362"/>
    <x v="1"/>
    <x v="8"/>
    <x v="4"/>
    <x v="6"/>
    <x v="8"/>
    <n v="1962.62"/>
    <n v="2813.3"/>
    <n v="337"/>
    <n v="850.68000000000029"/>
    <n v="948082.10000000009"/>
    <n v="286679.16000000009"/>
    <x v="0"/>
  </r>
  <r>
    <s v="PRO4426"/>
    <x v="1616"/>
    <x v="1153"/>
    <x v="7"/>
    <x v="1"/>
    <x v="0"/>
    <x v="1"/>
    <x v="18"/>
    <n v="965.23"/>
    <n v="1803.58"/>
    <n v="435"/>
    <n v="838.34999999999991"/>
    <n v="784557.29999999993"/>
    <n v="364682.24999999994"/>
    <x v="2"/>
  </r>
  <r>
    <s v="PRO4427"/>
    <x v="1617"/>
    <x v="189"/>
    <x v="3"/>
    <x v="4"/>
    <x v="4"/>
    <x v="4"/>
    <x v="51"/>
    <n v="1238.56"/>
    <n v="1745.24"/>
    <n v="427"/>
    <n v="506.68000000000006"/>
    <n v="745217.48"/>
    <n v="216352.36000000002"/>
    <x v="2"/>
  </r>
  <r>
    <s v="PRO4428"/>
    <x v="1618"/>
    <x v="1154"/>
    <x v="8"/>
    <x v="9"/>
    <x v="1"/>
    <x v="8"/>
    <x v="0"/>
    <n v="83.26"/>
    <n v="105.43"/>
    <n v="205"/>
    <n v="22.17"/>
    <n v="21613.15"/>
    <n v="4544.8500000000004"/>
    <x v="1"/>
  </r>
  <r>
    <s v="PRO4429"/>
    <x v="1619"/>
    <x v="1155"/>
    <x v="9"/>
    <x v="7"/>
    <x v="4"/>
    <x v="9"/>
    <x v="74"/>
    <n v="553.64"/>
    <n v="1093.21"/>
    <n v="132"/>
    <n v="539.57000000000005"/>
    <n v="144303.72"/>
    <n v="71223.240000000005"/>
    <x v="0"/>
  </r>
  <r>
    <s v="PRO4433"/>
    <x v="1620"/>
    <x v="942"/>
    <x v="8"/>
    <x v="5"/>
    <x v="0"/>
    <x v="2"/>
    <x v="9"/>
    <n v="803.44"/>
    <n v="1268.57"/>
    <n v="184"/>
    <n v="465.12999999999988"/>
    <n v="233416.87999999998"/>
    <n v="85583.919999999984"/>
    <x v="2"/>
  </r>
  <r>
    <s v="PRO4437"/>
    <x v="1621"/>
    <x v="1156"/>
    <x v="0"/>
    <x v="8"/>
    <x v="4"/>
    <x v="9"/>
    <x v="24"/>
    <n v="1859.56"/>
    <n v="2355.5300000000002"/>
    <n v="188"/>
    <n v="495.97000000000025"/>
    <n v="442839.64"/>
    <n v="93242.360000000044"/>
    <x v="1"/>
  </r>
  <r>
    <s v="PRO4438"/>
    <x v="1622"/>
    <x v="940"/>
    <x v="3"/>
    <x v="5"/>
    <x v="4"/>
    <x v="0"/>
    <x v="49"/>
    <n v="1038.49"/>
    <n v="1571.96"/>
    <n v="66"/>
    <n v="533.47"/>
    <n v="103749.36"/>
    <n v="35209.020000000004"/>
    <x v="2"/>
  </r>
  <r>
    <s v="PRO4440"/>
    <x v="1623"/>
    <x v="1157"/>
    <x v="7"/>
    <x v="9"/>
    <x v="4"/>
    <x v="8"/>
    <x v="26"/>
    <n v="634.45000000000005"/>
    <n v="973.6"/>
    <n v="260"/>
    <n v="339.15"/>
    <n v="253136"/>
    <n v="88179"/>
    <x v="3"/>
  </r>
  <r>
    <s v="PRO4442"/>
    <x v="1624"/>
    <x v="1158"/>
    <x v="9"/>
    <x v="2"/>
    <x v="1"/>
    <x v="7"/>
    <x v="55"/>
    <n v="1913.85"/>
    <n v="2320.11"/>
    <n v="419"/>
    <n v="406.26000000000022"/>
    <n v="972126.09000000008"/>
    <n v="170222.94000000009"/>
    <x v="2"/>
  </r>
  <r>
    <s v="PRO4445"/>
    <x v="1625"/>
    <x v="582"/>
    <x v="1"/>
    <x v="0"/>
    <x v="3"/>
    <x v="9"/>
    <x v="81"/>
    <n v="552.9"/>
    <n v="876.94"/>
    <n v="383"/>
    <n v="324.04000000000008"/>
    <n v="335868.02"/>
    <n v="124107.32000000004"/>
    <x v="2"/>
  </r>
  <r>
    <s v="PRO4447"/>
    <x v="1626"/>
    <x v="384"/>
    <x v="1"/>
    <x v="1"/>
    <x v="2"/>
    <x v="4"/>
    <x v="41"/>
    <n v="898.25"/>
    <n v="1284.54"/>
    <n v="425"/>
    <n v="386.28999999999996"/>
    <n v="545929.5"/>
    <n v="164173.24999999997"/>
    <x v="0"/>
  </r>
  <r>
    <s v="PRO4449"/>
    <x v="1627"/>
    <x v="980"/>
    <x v="6"/>
    <x v="9"/>
    <x v="1"/>
    <x v="7"/>
    <x v="15"/>
    <n v="81.540000000000006"/>
    <n v="121.9"/>
    <n v="317"/>
    <n v="40.36"/>
    <n v="38642.300000000003"/>
    <n v="12794.119999999999"/>
    <x v="3"/>
  </r>
  <r>
    <s v="PRO4450"/>
    <x v="1628"/>
    <x v="868"/>
    <x v="5"/>
    <x v="7"/>
    <x v="4"/>
    <x v="0"/>
    <x v="71"/>
    <n v="405.11"/>
    <n v="669.76"/>
    <n v="113"/>
    <n v="264.64999999999998"/>
    <n v="75682.880000000005"/>
    <n v="29905.449999999997"/>
    <x v="0"/>
  </r>
  <r>
    <s v="PRO4455"/>
    <x v="1629"/>
    <x v="260"/>
    <x v="1"/>
    <x v="2"/>
    <x v="2"/>
    <x v="6"/>
    <x v="98"/>
    <n v="1445.26"/>
    <n v="1932.75"/>
    <n v="489"/>
    <n v="487.49"/>
    <n v="945114.75"/>
    <n v="238382.61000000002"/>
    <x v="3"/>
  </r>
  <r>
    <s v="PRO4457"/>
    <x v="1630"/>
    <x v="1159"/>
    <x v="1"/>
    <x v="0"/>
    <x v="4"/>
    <x v="4"/>
    <x v="16"/>
    <n v="1059.71"/>
    <n v="1726.93"/>
    <n v="331"/>
    <n v="667.22"/>
    <n v="571613.83000000007"/>
    <n v="220849.82"/>
    <x v="2"/>
  </r>
  <r>
    <s v="PRO4458"/>
    <x v="1631"/>
    <x v="1160"/>
    <x v="2"/>
    <x v="9"/>
    <x v="0"/>
    <x v="1"/>
    <x v="80"/>
    <n v="889.29"/>
    <n v="1696.28"/>
    <n v="99"/>
    <n v="806.99"/>
    <n v="167931.72"/>
    <n v="79892.009999999995"/>
    <x v="1"/>
  </r>
  <r>
    <s v="PRO4459"/>
    <x v="1632"/>
    <x v="1161"/>
    <x v="4"/>
    <x v="0"/>
    <x v="0"/>
    <x v="7"/>
    <x v="96"/>
    <n v="282.94"/>
    <n v="453.22"/>
    <n v="121"/>
    <n v="170.28000000000003"/>
    <n v="54839.62"/>
    <n v="20603.880000000005"/>
    <x v="1"/>
  </r>
  <r>
    <s v="PRO4462"/>
    <x v="1633"/>
    <x v="1162"/>
    <x v="7"/>
    <x v="4"/>
    <x v="2"/>
    <x v="7"/>
    <x v="51"/>
    <n v="1419.08"/>
    <n v="1909.99"/>
    <n v="259"/>
    <n v="490.91000000000008"/>
    <n v="494687.41"/>
    <n v="127145.69000000002"/>
    <x v="2"/>
  </r>
  <r>
    <s v="PRO4467"/>
    <x v="1634"/>
    <x v="1163"/>
    <x v="7"/>
    <x v="8"/>
    <x v="1"/>
    <x v="3"/>
    <x v="56"/>
    <n v="1897.44"/>
    <n v="3683.8"/>
    <n v="69"/>
    <n v="1786.3600000000001"/>
    <n v="254182.2"/>
    <n v="123258.84000000001"/>
    <x v="0"/>
  </r>
  <r>
    <s v="PRO4469"/>
    <x v="1635"/>
    <x v="1164"/>
    <x v="4"/>
    <x v="7"/>
    <x v="1"/>
    <x v="8"/>
    <x v="45"/>
    <n v="1902.1"/>
    <n v="2765.67"/>
    <n v="400"/>
    <n v="863.57000000000016"/>
    <n v="1106268"/>
    <n v="345428.00000000006"/>
    <x v="0"/>
  </r>
  <r>
    <s v="PRO4470"/>
    <x v="1636"/>
    <x v="735"/>
    <x v="0"/>
    <x v="3"/>
    <x v="1"/>
    <x v="6"/>
    <x v="57"/>
    <n v="469.22"/>
    <n v="644.01"/>
    <n v="158"/>
    <n v="174.78999999999996"/>
    <n v="101753.58"/>
    <n v="27616.819999999992"/>
    <x v="2"/>
  </r>
  <r>
    <s v="PRO4471"/>
    <x v="1637"/>
    <x v="1165"/>
    <x v="2"/>
    <x v="4"/>
    <x v="0"/>
    <x v="1"/>
    <x v="5"/>
    <n v="1511.26"/>
    <n v="2308.08"/>
    <n v="213"/>
    <n v="796.81999999999994"/>
    <n v="491621.04"/>
    <n v="169722.65999999997"/>
    <x v="1"/>
  </r>
  <r>
    <s v="PRO4472"/>
    <x v="1638"/>
    <x v="519"/>
    <x v="5"/>
    <x v="2"/>
    <x v="1"/>
    <x v="2"/>
    <x v="33"/>
    <n v="472.18"/>
    <n v="921.45"/>
    <n v="273"/>
    <n v="449.27000000000004"/>
    <n v="251555.85"/>
    <n v="122650.71"/>
    <x v="0"/>
  </r>
  <r>
    <s v="PRO4474"/>
    <x v="1639"/>
    <x v="1166"/>
    <x v="1"/>
    <x v="1"/>
    <x v="4"/>
    <x v="8"/>
    <x v="44"/>
    <n v="422.27"/>
    <n v="497.84"/>
    <n v="341"/>
    <n v="75.569999999999993"/>
    <n v="169763.44"/>
    <n v="25769.37"/>
    <x v="0"/>
  </r>
  <r>
    <s v="PRO4475"/>
    <x v="1640"/>
    <x v="518"/>
    <x v="5"/>
    <x v="9"/>
    <x v="4"/>
    <x v="3"/>
    <x v="64"/>
    <n v="544.45000000000005"/>
    <n v="1069.9000000000001"/>
    <n v="329"/>
    <n v="525.45000000000005"/>
    <n v="351997.10000000003"/>
    <n v="172873.05000000002"/>
    <x v="2"/>
  </r>
  <r>
    <s v="PRO4476"/>
    <x v="1641"/>
    <x v="926"/>
    <x v="6"/>
    <x v="4"/>
    <x v="0"/>
    <x v="6"/>
    <x v="3"/>
    <n v="1744.71"/>
    <n v="2912.47"/>
    <n v="332"/>
    <n v="1167.7599999999998"/>
    <n v="966940.03999999992"/>
    <n v="387696.31999999995"/>
    <x v="0"/>
  </r>
  <r>
    <s v="PRO4478"/>
    <x v="1642"/>
    <x v="639"/>
    <x v="7"/>
    <x v="8"/>
    <x v="3"/>
    <x v="8"/>
    <x v="33"/>
    <n v="1848.65"/>
    <n v="2392.15"/>
    <n v="175"/>
    <n v="543.5"/>
    <n v="418626.25"/>
    <n v="95112.5"/>
    <x v="1"/>
  </r>
  <r>
    <s v="PRO4479"/>
    <x v="1643"/>
    <x v="592"/>
    <x v="2"/>
    <x v="2"/>
    <x v="2"/>
    <x v="3"/>
    <x v="88"/>
    <n v="527.64"/>
    <n v="795.36"/>
    <n v="132"/>
    <n v="267.72000000000003"/>
    <n v="104987.52"/>
    <n v="35339.040000000001"/>
    <x v="1"/>
  </r>
  <r>
    <s v="PRO4480"/>
    <x v="1644"/>
    <x v="919"/>
    <x v="5"/>
    <x v="8"/>
    <x v="2"/>
    <x v="6"/>
    <x v="67"/>
    <n v="1530.48"/>
    <n v="3018.98"/>
    <n v="205"/>
    <n v="1488.5"/>
    <n v="618890.9"/>
    <n v="305142.5"/>
    <x v="0"/>
  </r>
  <r>
    <s v="PRO4481"/>
    <x v="1645"/>
    <x v="877"/>
    <x v="9"/>
    <x v="2"/>
    <x v="2"/>
    <x v="9"/>
    <x v="73"/>
    <n v="1233.5899999999999"/>
    <n v="2440.5500000000002"/>
    <n v="94"/>
    <n v="1206.9600000000003"/>
    <n v="229411.7"/>
    <n v="113454.24000000002"/>
    <x v="1"/>
  </r>
  <r>
    <s v="PRO4482"/>
    <x v="1646"/>
    <x v="1167"/>
    <x v="0"/>
    <x v="6"/>
    <x v="1"/>
    <x v="5"/>
    <x v="99"/>
    <n v="1851.53"/>
    <n v="2387.9299999999998"/>
    <n v="20"/>
    <n v="536.39999999999986"/>
    <n v="47758.6"/>
    <n v="10727.999999999996"/>
    <x v="1"/>
  </r>
  <r>
    <s v="PRO4484"/>
    <x v="1647"/>
    <x v="1168"/>
    <x v="9"/>
    <x v="1"/>
    <x v="0"/>
    <x v="5"/>
    <x v="50"/>
    <n v="252.59"/>
    <n v="311.26"/>
    <n v="80"/>
    <n v="58.669999999999987"/>
    <n v="24900.799999999999"/>
    <n v="4693.5999999999985"/>
    <x v="0"/>
  </r>
  <r>
    <s v="PRO4485"/>
    <x v="1648"/>
    <x v="772"/>
    <x v="7"/>
    <x v="4"/>
    <x v="0"/>
    <x v="1"/>
    <x v="20"/>
    <n v="1152.18"/>
    <n v="1812.46"/>
    <n v="400"/>
    <n v="660.28"/>
    <n v="724984"/>
    <n v="264112"/>
    <x v="2"/>
  </r>
  <r>
    <s v="PRO4486"/>
    <x v="1649"/>
    <x v="769"/>
    <x v="2"/>
    <x v="5"/>
    <x v="3"/>
    <x v="4"/>
    <x v="1"/>
    <n v="93.06"/>
    <n v="172.24"/>
    <n v="124"/>
    <n v="79.180000000000007"/>
    <n v="21357.760000000002"/>
    <n v="9818.3200000000015"/>
    <x v="1"/>
  </r>
  <r>
    <s v="PRO4487"/>
    <x v="1650"/>
    <x v="1169"/>
    <x v="2"/>
    <x v="0"/>
    <x v="1"/>
    <x v="4"/>
    <x v="71"/>
    <n v="1741.07"/>
    <n v="2139.0500000000002"/>
    <n v="266"/>
    <n v="397.98000000000025"/>
    <n v="568987.30000000005"/>
    <n v="105862.68000000007"/>
    <x v="2"/>
  </r>
  <r>
    <s v="PRO4489"/>
    <x v="1651"/>
    <x v="1170"/>
    <x v="1"/>
    <x v="0"/>
    <x v="3"/>
    <x v="8"/>
    <x v="76"/>
    <n v="1427.05"/>
    <n v="1600.25"/>
    <n v="479"/>
    <n v="173.20000000000005"/>
    <n v="766519.75"/>
    <n v="82962.800000000017"/>
    <x v="0"/>
  </r>
  <r>
    <s v="PRO4490"/>
    <x v="1652"/>
    <x v="1171"/>
    <x v="9"/>
    <x v="1"/>
    <x v="1"/>
    <x v="8"/>
    <x v="61"/>
    <n v="137.06"/>
    <n v="175.61"/>
    <n v="496"/>
    <n v="38.550000000000011"/>
    <n v="87102.560000000012"/>
    <n v="19120.800000000007"/>
    <x v="2"/>
  </r>
  <r>
    <s v="PRO4491"/>
    <x v="1653"/>
    <x v="41"/>
    <x v="0"/>
    <x v="7"/>
    <x v="3"/>
    <x v="9"/>
    <x v="41"/>
    <n v="1449.6"/>
    <n v="2260.17"/>
    <n v="447"/>
    <n v="810.57000000000016"/>
    <n v="1010295.99"/>
    <n v="362324.7900000001"/>
    <x v="2"/>
  </r>
  <r>
    <s v="PRO4492"/>
    <x v="1654"/>
    <x v="466"/>
    <x v="3"/>
    <x v="9"/>
    <x v="1"/>
    <x v="8"/>
    <x v="71"/>
    <n v="711.46"/>
    <n v="955.05"/>
    <n v="370"/>
    <n v="243.58999999999992"/>
    <n v="353368.5"/>
    <n v="90128.299999999974"/>
    <x v="3"/>
  </r>
  <r>
    <s v="PRO4494"/>
    <x v="1655"/>
    <x v="1172"/>
    <x v="2"/>
    <x v="1"/>
    <x v="1"/>
    <x v="2"/>
    <x v="60"/>
    <n v="281.61"/>
    <n v="483.11"/>
    <n v="402"/>
    <n v="201.5"/>
    <n v="194210.22"/>
    <n v="81003"/>
    <x v="0"/>
  </r>
  <r>
    <s v="PRO4495"/>
    <x v="1656"/>
    <x v="1173"/>
    <x v="6"/>
    <x v="9"/>
    <x v="3"/>
    <x v="1"/>
    <x v="61"/>
    <n v="401.22"/>
    <n v="659.35"/>
    <n v="154"/>
    <n v="258.13"/>
    <n v="101539.90000000001"/>
    <n v="39752.019999999997"/>
    <x v="2"/>
  </r>
  <r>
    <s v="PRO4496"/>
    <x v="1657"/>
    <x v="1174"/>
    <x v="2"/>
    <x v="1"/>
    <x v="0"/>
    <x v="9"/>
    <x v="26"/>
    <n v="226.15"/>
    <n v="313.41000000000003"/>
    <n v="317"/>
    <n v="87.260000000000019"/>
    <n v="99350.97"/>
    <n v="27661.420000000006"/>
    <x v="0"/>
  </r>
  <r>
    <s v="PRO4497"/>
    <x v="1658"/>
    <x v="1175"/>
    <x v="1"/>
    <x v="2"/>
    <x v="2"/>
    <x v="5"/>
    <x v="2"/>
    <n v="608.94000000000005"/>
    <n v="791.58"/>
    <n v="204"/>
    <n v="182.64"/>
    <n v="161482.32"/>
    <n v="37258.559999999998"/>
    <x v="1"/>
  </r>
  <r>
    <s v="PRO4500"/>
    <x v="1659"/>
    <x v="132"/>
    <x v="2"/>
    <x v="0"/>
    <x v="2"/>
    <x v="1"/>
    <x v="98"/>
    <n v="704.52"/>
    <n v="1299.3900000000001"/>
    <n v="448"/>
    <n v="594.87000000000012"/>
    <n v="582126.72000000009"/>
    <n v="266501.76000000007"/>
    <x v="3"/>
  </r>
  <r>
    <s v="PRO4502"/>
    <x v="1660"/>
    <x v="361"/>
    <x v="6"/>
    <x v="7"/>
    <x v="2"/>
    <x v="4"/>
    <x v="57"/>
    <n v="1058.5999999999999"/>
    <n v="1324.99"/>
    <n v="121"/>
    <n v="266.3900000000001"/>
    <n v="160323.79"/>
    <n v="32233.190000000013"/>
    <x v="0"/>
  </r>
  <r>
    <s v="PRO4504"/>
    <x v="1661"/>
    <x v="1176"/>
    <x v="2"/>
    <x v="4"/>
    <x v="0"/>
    <x v="1"/>
    <x v="27"/>
    <n v="1769.99"/>
    <n v="2876.67"/>
    <n v="479"/>
    <n v="1106.68"/>
    <n v="1377924.93"/>
    <n v="530099.72000000009"/>
    <x v="1"/>
  </r>
  <r>
    <s v="PRO4509"/>
    <x v="1662"/>
    <x v="293"/>
    <x v="2"/>
    <x v="5"/>
    <x v="2"/>
    <x v="6"/>
    <x v="86"/>
    <n v="1397.85"/>
    <n v="2560.3000000000002"/>
    <n v="8"/>
    <n v="1162.4500000000003"/>
    <n v="20482.400000000001"/>
    <n v="9299.6000000000022"/>
    <x v="1"/>
  </r>
  <r>
    <s v="PRO4511"/>
    <x v="1663"/>
    <x v="1177"/>
    <x v="2"/>
    <x v="6"/>
    <x v="1"/>
    <x v="4"/>
    <x v="24"/>
    <n v="786.78"/>
    <n v="893.12"/>
    <n v="107"/>
    <n v="106.34000000000003"/>
    <n v="95563.839999999997"/>
    <n v="11378.380000000003"/>
    <x v="1"/>
  </r>
  <r>
    <s v="PRO4512"/>
    <x v="1664"/>
    <x v="934"/>
    <x v="5"/>
    <x v="4"/>
    <x v="2"/>
    <x v="9"/>
    <x v="38"/>
    <n v="940.72"/>
    <n v="1870.63"/>
    <n v="355"/>
    <n v="929.91000000000008"/>
    <n v="664073.65"/>
    <n v="330118.05000000005"/>
    <x v="0"/>
  </r>
  <r>
    <s v="PRO4514"/>
    <x v="1665"/>
    <x v="1178"/>
    <x v="8"/>
    <x v="8"/>
    <x v="2"/>
    <x v="3"/>
    <x v="57"/>
    <n v="1299.08"/>
    <n v="1510.97"/>
    <n v="307"/>
    <n v="211.8900000000001"/>
    <n v="463867.79000000004"/>
    <n v="65050.230000000032"/>
    <x v="2"/>
  </r>
  <r>
    <s v="PRO4517"/>
    <x v="1666"/>
    <x v="807"/>
    <x v="0"/>
    <x v="6"/>
    <x v="4"/>
    <x v="3"/>
    <x v="69"/>
    <n v="1416.92"/>
    <n v="2324.36"/>
    <n v="118"/>
    <n v="907.44"/>
    <n v="274274.48000000004"/>
    <n v="107077.92000000001"/>
    <x v="2"/>
  </r>
  <r>
    <s v="PRO4520"/>
    <x v="1667"/>
    <x v="1179"/>
    <x v="7"/>
    <x v="4"/>
    <x v="1"/>
    <x v="1"/>
    <x v="88"/>
    <n v="559.78"/>
    <n v="1094.31"/>
    <n v="115"/>
    <n v="534.53"/>
    <n v="125845.65"/>
    <n v="61470.95"/>
    <x v="0"/>
  </r>
  <r>
    <s v="PRO4524"/>
    <x v="1668"/>
    <x v="1180"/>
    <x v="5"/>
    <x v="5"/>
    <x v="1"/>
    <x v="8"/>
    <x v="68"/>
    <n v="1042.26"/>
    <n v="1573.23"/>
    <n v="220"/>
    <n v="530.97"/>
    <n v="346110.6"/>
    <n v="116813.40000000001"/>
    <x v="0"/>
  </r>
  <r>
    <s v="PRO4527"/>
    <x v="1669"/>
    <x v="10"/>
    <x v="9"/>
    <x v="7"/>
    <x v="4"/>
    <x v="1"/>
    <x v="88"/>
    <n v="1523.63"/>
    <n v="1937.7"/>
    <n v="313"/>
    <n v="414.06999999999994"/>
    <n v="606500.1"/>
    <n v="129603.90999999997"/>
    <x v="1"/>
  </r>
  <r>
    <s v="PRO4528"/>
    <x v="1670"/>
    <x v="1181"/>
    <x v="6"/>
    <x v="5"/>
    <x v="1"/>
    <x v="9"/>
    <x v="56"/>
    <n v="826.74"/>
    <n v="1558.88"/>
    <n v="89"/>
    <n v="732.1400000000001"/>
    <n v="138740.32"/>
    <n v="65160.460000000006"/>
    <x v="2"/>
  </r>
  <r>
    <s v="PRO4530"/>
    <x v="1671"/>
    <x v="972"/>
    <x v="4"/>
    <x v="0"/>
    <x v="1"/>
    <x v="8"/>
    <x v="37"/>
    <n v="1238.1600000000001"/>
    <n v="2007.07"/>
    <n v="495"/>
    <n v="768.90999999999985"/>
    <n v="993499.65"/>
    <n v="380610.44999999995"/>
    <x v="1"/>
  </r>
  <r>
    <s v="PRO4531"/>
    <x v="1672"/>
    <x v="1182"/>
    <x v="5"/>
    <x v="7"/>
    <x v="0"/>
    <x v="1"/>
    <x v="33"/>
    <n v="610.16999999999996"/>
    <n v="739.22"/>
    <n v="484"/>
    <n v="129.05000000000007"/>
    <n v="357782.48000000004"/>
    <n v="62460.200000000033"/>
    <x v="1"/>
  </r>
  <r>
    <s v="PRO4535"/>
    <x v="1673"/>
    <x v="1182"/>
    <x v="5"/>
    <x v="5"/>
    <x v="1"/>
    <x v="4"/>
    <x v="93"/>
    <n v="630.29999999999995"/>
    <n v="1039.58"/>
    <n v="309"/>
    <n v="409.28"/>
    <n v="321230.21999999997"/>
    <n v="126467.51999999999"/>
    <x v="1"/>
  </r>
  <r>
    <s v="PRO4537"/>
    <x v="1674"/>
    <x v="850"/>
    <x v="0"/>
    <x v="4"/>
    <x v="4"/>
    <x v="7"/>
    <x v="4"/>
    <n v="1754.25"/>
    <n v="2426.63"/>
    <n v="199"/>
    <n v="672.38000000000011"/>
    <n v="482899.37"/>
    <n v="133803.62000000002"/>
    <x v="1"/>
  </r>
  <r>
    <s v="PRO4539"/>
    <x v="1675"/>
    <x v="1183"/>
    <x v="4"/>
    <x v="8"/>
    <x v="1"/>
    <x v="0"/>
    <x v="3"/>
    <n v="1538.6"/>
    <n v="2434.5700000000002"/>
    <n v="159"/>
    <n v="895.97000000000025"/>
    <n v="387096.63"/>
    <n v="142459.23000000004"/>
    <x v="0"/>
  </r>
  <r>
    <s v="PRO4540"/>
    <x v="1676"/>
    <x v="550"/>
    <x v="7"/>
    <x v="7"/>
    <x v="0"/>
    <x v="0"/>
    <x v="60"/>
    <n v="1146.3599999999999"/>
    <n v="2014.1"/>
    <n v="155"/>
    <n v="867.74"/>
    <n v="312185.5"/>
    <n v="134499.70000000001"/>
    <x v="1"/>
  </r>
  <r>
    <s v="PRO4541"/>
    <x v="1677"/>
    <x v="911"/>
    <x v="8"/>
    <x v="1"/>
    <x v="4"/>
    <x v="8"/>
    <x v="4"/>
    <n v="705.66"/>
    <n v="1409.09"/>
    <n v="346"/>
    <n v="703.43"/>
    <n v="487545.13999999996"/>
    <n v="243386.77999999997"/>
    <x v="1"/>
  </r>
  <r>
    <s v="PRO4542"/>
    <x v="1678"/>
    <x v="1184"/>
    <x v="4"/>
    <x v="8"/>
    <x v="2"/>
    <x v="3"/>
    <x v="36"/>
    <n v="244.46"/>
    <n v="320.42"/>
    <n v="291"/>
    <n v="75.960000000000008"/>
    <n v="93242.22"/>
    <n v="22104.36"/>
    <x v="2"/>
  </r>
  <r>
    <s v="PRO4543"/>
    <x v="1679"/>
    <x v="133"/>
    <x v="8"/>
    <x v="4"/>
    <x v="0"/>
    <x v="2"/>
    <x v="8"/>
    <n v="275.08"/>
    <n v="497.98"/>
    <n v="277"/>
    <n v="222.90000000000003"/>
    <n v="137940.46"/>
    <n v="61743.30000000001"/>
    <x v="0"/>
  </r>
  <r>
    <s v="PRO4544"/>
    <x v="1680"/>
    <x v="143"/>
    <x v="1"/>
    <x v="9"/>
    <x v="3"/>
    <x v="2"/>
    <x v="76"/>
    <n v="999.25"/>
    <n v="1358.96"/>
    <n v="333"/>
    <n v="359.71000000000004"/>
    <n v="452533.68"/>
    <n v="119783.43000000001"/>
    <x v="0"/>
  </r>
  <r>
    <s v="PRO4545"/>
    <x v="1681"/>
    <x v="1185"/>
    <x v="4"/>
    <x v="8"/>
    <x v="0"/>
    <x v="7"/>
    <x v="15"/>
    <n v="848.98"/>
    <n v="1336.8"/>
    <n v="452"/>
    <n v="487.81999999999994"/>
    <n v="604233.6"/>
    <n v="220494.63999999998"/>
    <x v="0"/>
  </r>
  <r>
    <s v="PRO4547"/>
    <x v="1682"/>
    <x v="558"/>
    <x v="6"/>
    <x v="0"/>
    <x v="0"/>
    <x v="0"/>
    <x v="6"/>
    <n v="1791.53"/>
    <n v="2541.75"/>
    <n v="124"/>
    <n v="750.22"/>
    <n v="315177"/>
    <n v="93027.28"/>
    <x v="2"/>
  </r>
  <r>
    <s v="PRO4549"/>
    <x v="1683"/>
    <x v="1186"/>
    <x v="9"/>
    <x v="0"/>
    <x v="0"/>
    <x v="0"/>
    <x v="33"/>
    <n v="354.12"/>
    <n v="598.85"/>
    <n v="374"/>
    <n v="244.73000000000002"/>
    <n v="223969.9"/>
    <n v="91529.02"/>
    <x v="2"/>
  </r>
  <r>
    <s v="PRO4550"/>
    <x v="1684"/>
    <x v="882"/>
    <x v="5"/>
    <x v="8"/>
    <x v="4"/>
    <x v="8"/>
    <x v="71"/>
    <n v="1430.2"/>
    <n v="2606.5300000000002"/>
    <n v="197"/>
    <n v="1176.3300000000002"/>
    <n v="513486.41000000003"/>
    <n v="231737.01000000004"/>
    <x v="2"/>
  </r>
  <r>
    <s v="PRO4551"/>
    <x v="1685"/>
    <x v="661"/>
    <x v="2"/>
    <x v="4"/>
    <x v="3"/>
    <x v="0"/>
    <x v="62"/>
    <n v="1475.95"/>
    <n v="1943.11"/>
    <n v="435"/>
    <n v="467.15999999999985"/>
    <n v="845252.85"/>
    <n v="203214.59999999995"/>
    <x v="0"/>
  </r>
  <r>
    <s v="PRO4554"/>
    <x v="1686"/>
    <x v="1187"/>
    <x v="7"/>
    <x v="9"/>
    <x v="1"/>
    <x v="9"/>
    <x v="56"/>
    <n v="1285.81"/>
    <n v="2219.02"/>
    <n v="47"/>
    <n v="933.21"/>
    <n v="104293.94"/>
    <n v="43860.87"/>
    <x v="1"/>
  </r>
  <r>
    <s v="PRO4558"/>
    <x v="1687"/>
    <x v="939"/>
    <x v="7"/>
    <x v="9"/>
    <x v="2"/>
    <x v="3"/>
    <x v="53"/>
    <n v="1225.76"/>
    <n v="2169.25"/>
    <n v="167"/>
    <n v="943.49"/>
    <n v="362264.75"/>
    <n v="157562.82999999999"/>
    <x v="0"/>
  </r>
  <r>
    <s v="PRO4559"/>
    <x v="1688"/>
    <x v="1188"/>
    <x v="3"/>
    <x v="0"/>
    <x v="1"/>
    <x v="0"/>
    <x v="82"/>
    <n v="1887.8"/>
    <n v="3692.13"/>
    <n v="12"/>
    <n v="1804.3300000000002"/>
    <n v="44305.56"/>
    <n v="21651.960000000003"/>
    <x v="0"/>
  </r>
  <r>
    <s v="PRO4562"/>
    <x v="1689"/>
    <x v="549"/>
    <x v="9"/>
    <x v="6"/>
    <x v="2"/>
    <x v="1"/>
    <x v="52"/>
    <n v="1055.1199999999999"/>
    <n v="1220.68"/>
    <n v="277"/>
    <n v="165.56000000000017"/>
    <n v="338128.36000000004"/>
    <n v="45860.120000000046"/>
    <x v="0"/>
  </r>
  <r>
    <s v="PRO4565"/>
    <x v="1690"/>
    <x v="938"/>
    <x v="5"/>
    <x v="2"/>
    <x v="4"/>
    <x v="7"/>
    <x v="50"/>
    <n v="1564.99"/>
    <n v="2395.84"/>
    <n v="257"/>
    <n v="830.85000000000014"/>
    <n v="615730.88"/>
    <n v="213528.45000000004"/>
    <x v="2"/>
  </r>
  <r>
    <s v="PRO4566"/>
    <x v="1691"/>
    <x v="185"/>
    <x v="9"/>
    <x v="0"/>
    <x v="0"/>
    <x v="8"/>
    <x v="17"/>
    <n v="1392.64"/>
    <n v="2533.27"/>
    <n v="320"/>
    <n v="1140.6299999999999"/>
    <n v="810646.4"/>
    <n v="365001.6"/>
    <x v="2"/>
  </r>
  <r>
    <s v="PRO4570"/>
    <x v="1692"/>
    <x v="1189"/>
    <x v="2"/>
    <x v="5"/>
    <x v="1"/>
    <x v="2"/>
    <x v="18"/>
    <n v="569.08000000000004"/>
    <n v="838.5"/>
    <n v="80"/>
    <n v="269.41999999999996"/>
    <n v="67080"/>
    <n v="21553.599999999999"/>
    <x v="0"/>
  </r>
  <r>
    <s v="PRO4571"/>
    <x v="1693"/>
    <x v="147"/>
    <x v="0"/>
    <x v="3"/>
    <x v="4"/>
    <x v="4"/>
    <x v="6"/>
    <n v="291.74"/>
    <n v="520.52"/>
    <n v="166"/>
    <n v="228.77999999999997"/>
    <n v="86406.319999999992"/>
    <n v="37977.479999999996"/>
    <x v="1"/>
  </r>
  <r>
    <s v="PRO4572"/>
    <x v="1694"/>
    <x v="1190"/>
    <x v="1"/>
    <x v="0"/>
    <x v="3"/>
    <x v="3"/>
    <x v="21"/>
    <n v="196.69"/>
    <n v="293.76"/>
    <n v="241"/>
    <n v="97.07"/>
    <n v="70796.160000000003"/>
    <n v="23393.87"/>
    <x v="2"/>
  </r>
  <r>
    <s v="PRO4573"/>
    <x v="1695"/>
    <x v="1191"/>
    <x v="6"/>
    <x v="3"/>
    <x v="1"/>
    <x v="0"/>
    <x v="14"/>
    <n v="609.87"/>
    <n v="1139.2"/>
    <n v="256"/>
    <n v="529.33000000000004"/>
    <n v="291635.20000000001"/>
    <n v="135508.48000000001"/>
    <x v="2"/>
  </r>
  <r>
    <s v="PRO4574"/>
    <x v="1696"/>
    <x v="1192"/>
    <x v="9"/>
    <x v="9"/>
    <x v="2"/>
    <x v="6"/>
    <x v="87"/>
    <n v="1382.47"/>
    <n v="1783.14"/>
    <n v="431"/>
    <n v="400.67000000000007"/>
    <n v="768533.34000000008"/>
    <n v="172688.77000000002"/>
    <x v="2"/>
  </r>
  <r>
    <s v="PRO4578"/>
    <x v="1697"/>
    <x v="687"/>
    <x v="7"/>
    <x v="9"/>
    <x v="3"/>
    <x v="5"/>
    <x v="70"/>
    <n v="1309.22"/>
    <n v="2609.2600000000002"/>
    <n v="246"/>
    <n v="1300.0400000000002"/>
    <n v="641877.96000000008"/>
    <n v="319809.84000000003"/>
    <x v="2"/>
  </r>
  <r>
    <s v="PRO4579"/>
    <x v="1698"/>
    <x v="284"/>
    <x v="2"/>
    <x v="5"/>
    <x v="0"/>
    <x v="4"/>
    <x v="81"/>
    <n v="954.38"/>
    <n v="1522.69"/>
    <n v="350"/>
    <n v="568.31000000000006"/>
    <n v="532941.5"/>
    <n v="198908.50000000003"/>
    <x v="2"/>
  </r>
  <r>
    <s v="PRO4581"/>
    <x v="1699"/>
    <x v="234"/>
    <x v="6"/>
    <x v="3"/>
    <x v="0"/>
    <x v="8"/>
    <x v="48"/>
    <n v="1403.13"/>
    <n v="2805"/>
    <n v="164"/>
    <n v="1401.87"/>
    <n v="460020"/>
    <n v="229906.68"/>
    <x v="3"/>
  </r>
  <r>
    <s v="PRO4583"/>
    <x v="1700"/>
    <x v="824"/>
    <x v="4"/>
    <x v="9"/>
    <x v="3"/>
    <x v="7"/>
    <x v="12"/>
    <n v="1344.32"/>
    <n v="2219.27"/>
    <n v="340"/>
    <n v="874.95"/>
    <n v="754551.8"/>
    <n v="297483"/>
    <x v="2"/>
  </r>
  <r>
    <s v="PRO4584"/>
    <x v="1701"/>
    <x v="546"/>
    <x v="0"/>
    <x v="5"/>
    <x v="2"/>
    <x v="1"/>
    <x v="83"/>
    <n v="924.55"/>
    <n v="1431.62"/>
    <n v="441"/>
    <n v="507.06999999999994"/>
    <n v="631344.41999999993"/>
    <n v="223617.86999999997"/>
    <x v="3"/>
  </r>
  <r>
    <s v="PRO4585"/>
    <x v="1702"/>
    <x v="923"/>
    <x v="6"/>
    <x v="1"/>
    <x v="0"/>
    <x v="4"/>
    <x v="48"/>
    <n v="245.13"/>
    <n v="469.81"/>
    <n v="490"/>
    <n v="224.68"/>
    <n v="230206.9"/>
    <n v="110093.2"/>
    <x v="1"/>
  </r>
  <r>
    <s v="PRO4586"/>
    <x v="1703"/>
    <x v="932"/>
    <x v="3"/>
    <x v="2"/>
    <x v="3"/>
    <x v="5"/>
    <x v="49"/>
    <n v="739.58"/>
    <n v="1296.32"/>
    <n v="32"/>
    <n v="556.7399999999999"/>
    <n v="41482.239999999998"/>
    <n v="17815.679999999997"/>
    <x v="2"/>
  </r>
  <r>
    <s v="PRO4587"/>
    <x v="1704"/>
    <x v="1193"/>
    <x v="4"/>
    <x v="6"/>
    <x v="0"/>
    <x v="5"/>
    <x v="10"/>
    <n v="466.73"/>
    <n v="837.28"/>
    <n v="96"/>
    <n v="370.54999999999995"/>
    <n v="80378.880000000005"/>
    <n v="35572.799999999996"/>
    <x v="0"/>
  </r>
  <r>
    <s v="PRO4590"/>
    <x v="1705"/>
    <x v="1019"/>
    <x v="8"/>
    <x v="8"/>
    <x v="2"/>
    <x v="7"/>
    <x v="22"/>
    <n v="1030.01"/>
    <n v="1990.08"/>
    <n v="169"/>
    <n v="960.06999999999994"/>
    <n v="336323.51999999996"/>
    <n v="162251.82999999999"/>
    <x v="1"/>
  </r>
  <r>
    <s v="PRO4591"/>
    <x v="1706"/>
    <x v="1083"/>
    <x v="4"/>
    <x v="2"/>
    <x v="3"/>
    <x v="7"/>
    <x v="3"/>
    <n v="1287.19"/>
    <n v="2031.53"/>
    <n v="247"/>
    <n v="744.33999999999992"/>
    <n v="501787.91"/>
    <n v="183851.97999999998"/>
    <x v="2"/>
  </r>
  <r>
    <s v="PRO4595"/>
    <x v="1707"/>
    <x v="1194"/>
    <x v="2"/>
    <x v="5"/>
    <x v="3"/>
    <x v="4"/>
    <x v="2"/>
    <n v="1866.17"/>
    <n v="3070.81"/>
    <n v="18"/>
    <n v="1204.6399999999999"/>
    <n v="55274.58"/>
    <n v="21683.519999999997"/>
    <x v="3"/>
  </r>
  <r>
    <s v="PRO4600"/>
    <x v="1708"/>
    <x v="1195"/>
    <x v="4"/>
    <x v="4"/>
    <x v="0"/>
    <x v="0"/>
    <x v="38"/>
    <n v="1483.68"/>
    <n v="2786.67"/>
    <n v="436"/>
    <n v="1302.99"/>
    <n v="1214988.1200000001"/>
    <n v="568103.64"/>
    <x v="0"/>
  </r>
  <r>
    <s v="PRO4603"/>
    <x v="1709"/>
    <x v="1196"/>
    <x v="1"/>
    <x v="5"/>
    <x v="4"/>
    <x v="5"/>
    <x v="41"/>
    <n v="533.69000000000005"/>
    <n v="661.67"/>
    <n v="91"/>
    <n v="127.9799999999999"/>
    <n v="60211.969999999994"/>
    <n v="11646.179999999991"/>
    <x v="1"/>
  </r>
  <r>
    <s v="PRO4604"/>
    <x v="1710"/>
    <x v="1136"/>
    <x v="4"/>
    <x v="4"/>
    <x v="4"/>
    <x v="3"/>
    <x v="41"/>
    <n v="236.91"/>
    <n v="272.23"/>
    <n v="366"/>
    <n v="35.320000000000022"/>
    <n v="99636.180000000008"/>
    <n v="12927.120000000008"/>
    <x v="3"/>
  </r>
  <r>
    <s v="PRO4609"/>
    <x v="1711"/>
    <x v="1197"/>
    <x v="9"/>
    <x v="0"/>
    <x v="3"/>
    <x v="0"/>
    <x v="11"/>
    <n v="685.98"/>
    <n v="1210.49"/>
    <n v="417"/>
    <n v="524.51"/>
    <n v="504774.33"/>
    <n v="218720.66999999998"/>
    <x v="3"/>
  </r>
  <r>
    <s v="PRO4612"/>
    <x v="1712"/>
    <x v="1198"/>
    <x v="8"/>
    <x v="9"/>
    <x v="0"/>
    <x v="3"/>
    <x v="77"/>
    <n v="1293.44"/>
    <n v="1679.73"/>
    <n v="169"/>
    <n v="386.28999999999996"/>
    <n v="283874.37"/>
    <n v="65283.009999999995"/>
    <x v="0"/>
  </r>
  <r>
    <s v="PRO4615"/>
    <x v="1713"/>
    <x v="345"/>
    <x v="3"/>
    <x v="2"/>
    <x v="3"/>
    <x v="9"/>
    <x v="53"/>
    <n v="1371.04"/>
    <n v="2186.09"/>
    <n v="130"/>
    <n v="815.05000000000018"/>
    <n v="284191.7"/>
    <n v="105956.50000000003"/>
    <x v="1"/>
  </r>
  <r>
    <s v="PRO4618"/>
    <x v="1714"/>
    <x v="1199"/>
    <x v="9"/>
    <x v="5"/>
    <x v="3"/>
    <x v="5"/>
    <x v="22"/>
    <n v="490.94"/>
    <n v="722.95"/>
    <n v="67"/>
    <n v="232.01000000000005"/>
    <n v="48437.65"/>
    <n v="15544.670000000004"/>
    <x v="1"/>
  </r>
  <r>
    <s v="PRO4619"/>
    <x v="1715"/>
    <x v="164"/>
    <x v="1"/>
    <x v="5"/>
    <x v="4"/>
    <x v="8"/>
    <x v="87"/>
    <n v="509.14"/>
    <n v="648.41"/>
    <n v="500"/>
    <n v="139.26999999999998"/>
    <n v="324205"/>
    <n v="69634.999999999985"/>
    <x v="2"/>
  </r>
  <r>
    <s v="PRO4621"/>
    <x v="1716"/>
    <x v="758"/>
    <x v="3"/>
    <x v="5"/>
    <x v="3"/>
    <x v="3"/>
    <x v="90"/>
    <n v="1024.46"/>
    <n v="1163.8"/>
    <n v="241"/>
    <n v="139.33999999999992"/>
    <n v="280475.8"/>
    <n v="33580.939999999981"/>
    <x v="2"/>
  </r>
  <r>
    <s v="PRO4623"/>
    <x v="1717"/>
    <x v="816"/>
    <x v="6"/>
    <x v="7"/>
    <x v="3"/>
    <x v="5"/>
    <x v="49"/>
    <n v="80.819999999999993"/>
    <n v="120.24"/>
    <n v="402"/>
    <n v="39.42"/>
    <n v="48336.479999999996"/>
    <n v="15846.84"/>
    <x v="1"/>
  </r>
  <r>
    <s v="PRO4626"/>
    <x v="1718"/>
    <x v="959"/>
    <x v="6"/>
    <x v="1"/>
    <x v="0"/>
    <x v="4"/>
    <x v="14"/>
    <n v="935.7"/>
    <n v="1410.07"/>
    <n v="135"/>
    <n v="474.36999999999989"/>
    <n v="190359.44999999998"/>
    <n v="64039.949999999983"/>
    <x v="3"/>
  </r>
  <r>
    <s v="PRO4627"/>
    <x v="1719"/>
    <x v="400"/>
    <x v="4"/>
    <x v="9"/>
    <x v="3"/>
    <x v="1"/>
    <x v="46"/>
    <n v="1442.4"/>
    <n v="2471.33"/>
    <n v="338"/>
    <n v="1028.9299999999998"/>
    <n v="835309.53999999992"/>
    <n v="347778.33999999997"/>
    <x v="1"/>
  </r>
  <r>
    <s v="PRO4628"/>
    <x v="1720"/>
    <x v="1046"/>
    <x v="5"/>
    <x v="1"/>
    <x v="4"/>
    <x v="4"/>
    <x v="50"/>
    <n v="1478.52"/>
    <n v="2320.4299999999998"/>
    <n v="245"/>
    <n v="841.90999999999985"/>
    <n v="568505.35"/>
    <n v="206267.94999999995"/>
    <x v="1"/>
  </r>
  <r>
    <s v="PRO4629"/>
    <x v="1721"/>
    <x v="421"/>
    <x v="4"/>
    <x v="9"/>
    <x v="3"/>
    <x v="6"/>
    <x v="43"/>
    <n v="1701.63"/>
    <n v="2519.5700000000002"/>
    <n v="44"/>
    <n v="817.94"/>
    <n v="110861.08"/>
    <n v="35989.360000000001"/>
    <x v="1"/>
  </r>
  <r>
    <s v="PRO4630"/>
    <x v="1722"/>
    <x v="510"/>
    <x v="4"/>
    <x v="9"/>
    <x v="3"/>
    <x v="7"/>
    <x v="84"/>
    <n v="956.93"/>
    <n v="1913.14"/>
    <n v="110"/>
    <n v="956.21000000000015"/>
    <n v="210445.40000000002"/>
    <n v="105183.10000000002"/>
    <x v="0"/>
  </r>
  <r>
    <s v="PRO4631"/>
    <x v="1723"/>
    <x v="1"/>
    <x v="4"/>
    <x v="0"/>
    <x v="2"/>
    <x v="1"/>
    <x v="31"/>
    <n v="1215.6099999999999"/>
    <n v="2341.4299999999998"/>
    <n v="66"/>
    <n v="1125.82"/>
    <n v="154534.37999999998"/>
    <n v="74304.12"/>
    <x v="3"/>
  </r>
  <r>
    <s v="PRO4633"/>
    <x v="1724"/>
    <x v="904"/>
    <x v="8"/>
    <x v="3"/>
    <x v="2"/>
    <x v="4"/>
    <x v="73"/>
    <n v="704.74"/>
    <n v="806.13"/>
    <n v="276"/>
    <n v="101.38999999999999"/>
    <n v="222491.88"/>
    <n v="27983.639999999996"/>
    <x v="0"/>
  </r>
  <r>
    <s v="PRO4638"/>
    <x v="1725"/>
    <x v="1200"/>
    <x v="3"/>
    <x v="5"/>
    <x v="4"/>
    <x v="6"/>
    <x v="5"/>
    <n v="1859.5"/>
    <n v="3605.69"/>
    <n v="169"/>
    <n v="1746.19"/>
    <n v="609361.61"/>
    <n v="295106.11"/>
    <x v="2"/>
  </r>
  <r>
    <s v="PRO4639"/>
    <x v="1726"/>
    <x v="790"/>
    <x v="3"/>
    <x v="5"/>
    <x v="2"/>
    <x v="7"/>
    <x v="3"/>
    <n v="1189.72"/>
    <n v="2245.4"/>
    <n v="335"/>
    <n v="1055.68"/>
    <n v="752209"/>
    <n v="353652.80000000005"/>
    <x v="1"/>
  </r>
  <r>
    <s v="PRO4641"/>
    <x v="1727"/>
    <x v="957"/>
    <x v="6"/>
    <x v="9"/>
    <x v="2"/>
    <x v="4"/>
    <x v="73"/>
    <n v="1059.44"/>
    <n v="1173.72"/>
    <n v="6"/>
    <n v="114.27999999999997"/>
    <n v="7042.32"/>
    <n v="685.67999999999984"/>
    <x v="1"/>
  </r>
  <r>
    <s v="PRO4643"/>
    <x v="1728"/>
    <x v="924"/>
    <x v="5"/>
    <x v="8"/>
    <x v="2"/>
    <x v="0"/>
    <x v="99"/>
    <n v="1326.43"/>
    <n v="1850.25"/>
    <n v="385"/>
    <n v="523.81999999999994"/>
    <n v="712346.25"/>
    <n v="201670.69999999998"/>
    <x v="2"/>
  </r>
  <r>
    <s v="PRO4645"/>
    <x v="1729"/>
    <x v="1201"/>
    <x v="3"/>
    <x v="5"/>
    <x v="1"/>
    <x v="8"/>
    <x v="0"/>
    <n v="1974.44"/>
    <n v="3165.88"/>
    <n v="253"/>
    <n v="1191.44"/>
    <n v="800967.64"/>
    <n v="301434.32"/>
    <x v="1"/>
  </r>
  <r>
    <s v="PRO4650"/>
    <x v="1730"/>
    <x v="1202"/>
    <x v="4"/>
    <x v="3"/>
    <x v="1"/>
    <x v="1"/>
    <x v="54"/>
    <n v="1161.9000000000001"/>
    <n v="1813.76"/>
    <n v="36"/>
    <n v="651.8599999999999"/>
    <n v="65295.360000000001"/>
    <n v="23466.959999999995"/>
    <x v="2"/>
  </r>
  <r>
    <s v="PRO4651"/>
    <x v="1731"/>
    <x v="1203"/>
    <x v="3"/>
    <x v="2"/>
    <x v="2"/>
    <x v="7"/>
    <x v="39"/>
    <n v="314.08"/>
    <n v="409.55"/>
    <n v="141"/>
    <n v="95.470000000000027"/>
    <n v="57746.55"/>
    <n v="13461.270000000004"/>
    <x v="1"/>
  </r>
  <r>
    <s v="PRO4653"/>
    <x v="1732"/>
    <x v="751"/>
    <x v="8"/>
    <x v="7"/>
    <x v="4"/>
    <x v="3"/>
    <x v="67"/>
    <n v="1022.24"/>
    <n v="1365.3"/>
    <n v="225"/>
    <n v="343.05999999999995"/>
    <n v="307192.5"/>
    <n v="77188.499999999985"/>
    <x v="0"/>
  </r>
  <r>
    <s v="PRO4655"/>
    <x v="1733"/>
    <x v="1204"/>
    <x v="7"/>
    <x v="6"/>
    <x v="2"/>
    <x v="7"/>
    <x v="79"/>
    <n v="1056.68"/>
    <n v="1972.34"/>
    <n v="351"/>
    <n v="915.65999999999985"/>
    <n v="692291.34"/>
    <n v="321396.65999999997"/>
    <x v="3"/>
  </r>
  <r>
    <s v="PRO4656"/>
    <x v="1734"/>
    <x v="528"/>
    <x v="5"/>
    <x v="5"/>
    <x v="2"/>
    <x v="1"/>
    <x v="4"/>
    <n v="1727.88"/>
    <n v="3404.48"/>
    <n v="165"/>
    <n v="1676.6"/>
    <n v="561739.19999999995"/>
    <n v="276639"/>
    <x v="2"/>
  </r>
  <r>
    <s v="PRO4660"/>
    <x v="1735"/>
    <x v="801"/>
    <x v="4"/>
    <x v="7"/>
    <x v="4"/>
    <x v="5"/>
    <x v="94"/>
    <n v="1638.32"/>
    <n v="3013.25"/>
    <n v="469"/>
    <n v="1374.93"/>
    <n v="1413214.25"/>
    <n v="644842.17000000004"/>
    <x v="0"/>
  </r>
  <r>
    <s v="PRO4662"/>
    <x v="1736"/>
    <x v="1205"/>
    <x v="5"/>
    <x v="8"/>
    <x v="4"/>
    <x v="0"/>
    <x v="71"/>
    <n v="896.27"/>
    <n v="1433.25"/>
    <n v="110"/>
    <n v="536.98"/>
    <n v="157657.5"/>
    <n v="59067.8"/>
    <x v="0"/>
  </r>
  <r>
    <s v="PRO4664"/>
    <x v="1688"/>
    <x v="1206"/>
    <x v="4"/>
    <x v="9"/>
    <x v="4"/>
    <x v="9"/>
    <x v="33"/>
    <n v="1205.21"/>
    <n v="1600.38"/>
    <n v="160"/>
    <n v="395.17000000000007"/>
    <n v="256060.80000000002"/>
    <n v="63227.200000000012"/>
    <x v="2"/>
  </r>
  <r>
    <s v="PRO4665"/>
    <x v="337"/>
    <x v="775"/>
    <x v="7"/>
    <x v="9"/>
    <x v="3"/>
    <x v="2"/>
    <x v="22"/>
    <n v="764.1"/>
    <n v="1471.5"/>
    <n v="201"/>
    <n v="707.4"/>
    <n v="295771.5"/>
    <n v="142187.4"/>
    <x v="1"/>
  </r>
  <r>
    <s v="PRO4667"/>
    <x v="1737"/>
    <x v="571"/>
    <x v="5"/>
    <x v="5"/>
    <x v="3"/>
    <x v="3"/>
    <x v="76"/>
    <n v="617.67999999999995"/>
    <n v="1182.02"/>
    <n v="429"/>
    <n v="564.34"/>
    <n v="507086.58"/>
    <n v="242101.86000000002"/>
    <x v="2"/>
  </r>
  <r>
    <s v="PRO4670"/>
    <x v="1738"/>
    <x v="978"/>
    <x v="4"/>
    <x v="9"/>
    <x v="1"/>
    <x v="5"/>
    <x v="10"/>
    <n v="1429.32"/>
    <n v="2618.79"/>
    <n v="265"/>
    <n v="1189.47"/>
    <n v="693979.35"/>
    <n v="315209.55"/>
    <x v="2"/>
  </r>
  <r>
    <s v="PRO4673"/>
    <x v="1739"/>
    <x v="1207"/>
    <x v="8"/>
    <x v="6"/>
    <x v="4"/>
    <x v="6"/>
    <x v="8"/>
    <n v="203.06"/>
    <n v="358.53"/>
    <n v="61"/>
    <n v="155.46999999999997"/>
    <n v="21870.329999999998"/>
    <n v="9483.6699999999983"/>
    <x v="2"/>
  </r>
  <r>
    <s v="PRO4674"/>
    <x v="1740"/>
    <x v="1195"/>
    <x v="6"/>
    <x v="4"/>
    <x v="4"/>
    <x v="9"/>
    <x v="88"/>
    <n v="1725.07"/>
    <n v="2077.77"/>
    <n v="476"/>
    <n v="352.70000000000005"/>
    <n v="989018.52"/>
    <n v="167885.2"/>
    <x v="0"/>
  </r>
  <r>
    <s v="PRO4677"/>
    <x v="1741"/>
    <x v="596"/>
    <x v="8"/>
    <x v="0"/>
    <x v="1"/>
    <x v="0"/>
    <x v="69"/>
    <n v="1252.3599999999999"/>
    <n v="1862.6"/>
    <n v="206"/>
    <n v="610.24"/>
    <n v="383695.6"/>
    <n v="125709.44"/>
    <x v="2"/>
  </r>
  <r>
    <s v="PRO4679"/>
    <x v="1742"/>
    <x v="179"/>
    <x v="3"/>
    <x v="6"/>
    <x v="4"/>
    <x v="7"/>
    <x v="90"/>
    <n v="1963.87"/>
    <n v="3873.2"/>
    <n v="183"/>
    <n v="1909.33"/>
    <n v="708795.6"/>
    <n v="349407.39"/>
    <x v="2"/>
  </r>
  <r>
    <s v="PRO4685"/>
    <x v="1743"/>
    <x v="213"/>
    <x v="5"/>
    <x v="8"/>
    <x v="0"/>
    <x v="2"/>
    <x v="38"/>
    <n v="317.27"/>
    <n v="564.78"/>
    <n v="213"/>
    <n v="247.51"/>
    <n v="120298.14"/>
    <n v="52719.63"/>
    <x v="1"/>
  </r>
  <r>
    <s v="PRO4686"/>
    <x v="1744"/>
    <x v="953"/>
    <x v="1"/>
    <x v="2"/>
    <x v="0"/>
    <x v="8"/>
    <x v="12"/>
    <n v="1787.95"/>
    <n v="3196.48"/>
    <n v="495"/>
    <n v="1408.53"/>
    <n v="1582257.6"/>
    <n v="697222.35"/>
    <x v="0"/>
  </r>
  <r>
    <s v="PRO4687"/>
    <x v="1745"/>
    <x v="402"/>
    <x v="0"/>
    <x v="0"/>
    <x v="0"/>
    <x v="9"/>
    <x v="83"/>
    <n v="797.8"/>
    <n v="1099.46"/>
    <n v="186"/>
    <n v="301.66000000000008"/>
    <n v="204499.56"/>
    <n v="56108.760000000017"/>
    <x v="0"/>
  </r>
  <r>
    <s v="PRO4689"/>
    <x v="1746"/>
    <x v="69"/>
    <x v="7"/>
    <x v="4"/>
    <x v="4"/>
    <x v="4"/>
    <x v="32"/>
    <n v="211.68"/>
    <n v="274.33"/>
    <n v="368"/>
    <n v="62.649999999999977"/>
    <n v="100953.43999999999"/>
    <n v="23055.19999999999"/>
    <x v="0"/>
  </r>
  <r>
    <s v="PRO4694"/>
    <x v="1747"/>
    <x v="214"/>
    <x v="8"/>
    <x v="0"/>
    <x v="1"/>
    <x v="7"/>
    <x v="89"/>
    <n v="1698.13"/>
    <n v="3083.95"/>
    <n v="397"/>
    <n v="1385.8199999999997"/>
    <n v="1224328.1499999999"/>
    <n v="550170.53999999992"/>
    <x v="0"/>
  </r>
  <r>
    <s v="PRO4697"/>
    <x v="1748"/>
    <x v="860"/>
    <x v="9"/>
    <x v="5"/>
    <x v="2"/>
    <x v="1"/>
    <x v="29"/>
    <n v="1771.71"/>
    <n v="3369.44"/>
    <n v="370"/>
    <n v="1597.73"/>
    <n v="1246692.8"/>
    <n v="591160.1"/>
    <x v="0"/>
  </r>
  <r>
    <s v="PRO4698"/>
    <x v="1749"/>
    <x v="714"/>
    <x v="0"/>
    <x v="2"/>
    <x v="0"/>
    <x v="2"/>
    <x v="27"/>
    <n v="331.18"/>
    <n v="430.64"/>
    <n v="24"/>
    <n v="99.45999999999998"/>
    <n v="10335.36"/>
    <n v="2387.0399999999995"/>
    <x v="3"/>
  </r>
  <r>
    <s v="PRO4700"/>
    <x v="1750"/>
    <x v="1165"/>
    <x v="7"/>
    <x v="7"/>
    <x v="3"/>
    <x v="2"/>
    <x v="71"/>
    <n v="522.39"/>
    <n v="594.76"/>
    <n v="23"/>
    <n v="72.37"/>
    <n v="13679.48"/>
    <n v="1664.5100000000002"/>
    <x v="0"/>
  </r>
  <r>
    <s v="PRO4701"/>
    <x v="1751"/>
    <x v="14"/>
    <x v="0"/>
    <x v="0"/>
    <x v="2"/>
    <x v="5"/>
    <x v="12"/>
    <n v="805.79"/>
    <n v="977.67"/>
    <n v="63"/>
    <n v="171.88"/>
    <n v="61593.21"/>
    <n v="10828.44"/>
    <x v="1"/>
  </r>
  <r>
    <s v="PRO4702"/>
    <x v="1752"/>
    <x v="995"/>
    <x v="5"/>
    <x v="0"/>
    <x v="0"/>
    <x v="6"/>
    <x v="40"/>
    <n v="136.22"/>
    <n v="225.79"/>
    <n v="226"/>
    <n v="89.57"/>
    <n v="51028.54"/>
    <n v="20242.82"/>
    <x v="0"/>
  </r>
  <r>
    <s v="PRO4703"/>
    <x v="1753"/>
    <x v="1070"/>
    <x v="1"/>
    <x v="7"/>
    <x v="1"/>
    <x v="8"/>
    <x v="63"/>
    <n v="384.01"/>
    <n v="630.27"/>
    <n v="35"/>
    <n v="246.26"/>
    <n v="22059.45"/>
    <n v="8619.1"/>
    <x v="1"/>
  </r>
  <r>
    <s v="PRO4707"/>
    <x v="1754"/>
    <x v="713"/>
    <x v="3"/>
    <x v="7"/>
    <x v="1"/>
    <x v="8"/>
    <x v="16"/>
    <n v="319.18"/>
    <n v="469.41"/>
    <n v="168"/>
    <n v="150.23000000000002"/>
    <n v="78860.88"/>
    <n v="25238.640000000003"/>
    <x v="1"/>
  </r>
  <r>
    <s v="PRO4708"/>
    <x v="1755"/>
    <x v="1208"/>
    <x v="0"/>
    <x v="3"/>
    <x v="1"/>
    <x v="1"/>
    <x v="45"/>
    <n v="1937.83"/>
    <n v="3007.48"/>
    <n v="267"/>
    <n v="1069.6500000000001"/>
    <n v="802997.16"/>
    <n v="285596.55000000005"/>
    <x v="1"/>
  </r>
  <r>
    <s v="PRO4710"/>
    <x v="1756"/>
    <x v="1209"/>
    <x v="0"/>
    <x v="1"/>
    <x v="2"/>
    <x v="9"/>
    <x v="5"/>
    <n v="1649.06"/>
    <n v="2533.41"/>
    <n v="202"/>
    <n v="884.34999999999991"/>
    <n v="511748.81999999995"/>
    <n v="178638.69999999998"/>
    <x v="2"/>
  </r>
  <r>
    <s v="PRO4712"/>
    <x v="1757"/>
    <x v="510"/>
    <x v="8"/>
    <x v="4"/>
    <x v="1"/>
    <x v="0"/>
    <x v="19"/>
    <n v="1631.37"/>
    <n v="2330.19"/>
    <n v="496"/>
    <n v="698.82000000000016"/>
    <n v="1155774.24"/>
    <n v="346614.72000000009"/>
    <x v="2"/>
  </r>
  <r>
    <s v="PRO4713"/>
    <x v="1758"/>
    <x v="1210"/>
    <x v="0"/>
    <x v="6"/>
    <x v="3"/>
    <x v="5"/>
    <x v="40"/>
    <n v="86.93"/>
    <n v="139.16"/>
    <n v="113"/>
    <n v="52.22999999999999"/>
    <n v="15725.08"/>
    <n v="5901.9899999999989"/>
    <x v="2"/>
  </r>
  <r>
    <s v="PRO4716"/>
    <x v="1759"/>
    <x v="953"/>
    <x v="1"/>
    <x v="0"/>
    <x v="1"/>
    <x v="9"/>
    <x v="12"/>
    <n v="728.24"/>
    <n v="1324.95"/>
    <n v="463"/>
    <n v="596.71"/>
    <n v="613451.85"/>
    <n v="276276.73000000004"/>
    <x v="2"/>
  </r>
  <r>
    <s v="PRO4717"/>
    <x v="1760"/>
    <x v="555"/>
    <x v="6"/>
    <x v="3"/>
    <x v="1"/>
    <x v="9"/>
    <x v="89"/>
    <n v="521.02"/>
    <n v="707.51"/>
    <n v="265"/>
    <n v="186.49"/>
    <n v="187490.15"/>
    <n v="49419.850000000006"/>
    <x v="0"/>
  </r>
  <r>
    <s v="PRO4718"/>
    <x v="1761"/>
    <x v="1190"/>
    <x v="6"/>
    <x v="6"/>
    <x v="2"/>
    <x v="5"/>
    <x v="88"/>
    <n v="350.24"/>
    <n v="489.89"/>
    <n v="94"/>
    <n v="139.64999999999998"/>
    <n v="46049.659999999996"/>
    <n v="13127.099999999999"/>
    <x v="0"/>
  </r>
  <r>
    <s v="PRO4719"/>
    <x v="1762"/>
    <x v="1211"/>
    <x v="4"/>
    <x v="2"/>
    <x v="2"/>
    <x v="6"/>
    <x v="92"/>
    <n v="92.17"/>
    <n v="164.01"/>
    <n v="471"/>
    <n v="71.839999999999989"/>
    <n v="77248.709999999992"/>
    <n v="33836.639999999992"/>
    <x v="2"/>
  </r>
  <r>
    <s v="PRO4722"/>
    <x v="1763"/>
    <x v="1212"/>
    <x v="9"/>
    <x v="2"/>
    <x v="0"/>
    <x v="7"/>
    <x v="47"/>
    <n v="1539.96"/>
    <n v="2953.23"/>
    <n v="163"/>
    <n v="1413.27"/>
    <n v="481376.49"/>
    <n v="230363.01"/>
    <x v="1"/>
  </r>
  <r>
    <s v="PRO4723"/>
    <x v="1764"/>
    <x v="1213"/>
    <x v="8"/>
    <x v="5"/>
    <x v="3"/>
    <x v="8"/>
    <x v="59"/>
    <n v="826.91"/>
    <n v="1639.21"/>
    <n v="334"/>
    <n v="812.30000000000007"/>
    <n v="547496.14"/>
    <n v="271308.2"/>
    <x v="2"/>
  </r>
  <r>
    <s v="PRO4724"/>
    <x v="1765"/>
    <x v="1198"/>
    <x v="3"/>
    <x v="3"/>
    <x v="3"/>
    <x v="9"/>
    <x v="81"/>
    <n v="389.36"/>
    <n v="714.11"/>
    <n v="23"/>
    <n v="324.75"/>
    <n v="16424.53"/>
    <n v="7469.25"/>
    <x v="1"/>
  </r>
  <r>
    <s v="PRO4725"/>
    <x v="1766"/>
    <x v="890"/>
    <x v="8"/>
    <x v="4"/>
    <x v="2"/>
    <x v="0"/>
    <x v="4"/>
    <n v="1602.33"/>
    <n v="3032.73"/>
    <n v="359"/>
    <n v="1430.4"/>
    <n v="1088750.07"/>
    <n v="513513.60000000003"/>
    <x v="1"/>
  </r>
  <r>
    <s v="PRO4726"/>
    <x v="1767"/>
    <x v="135"/>
    <x v="9"/>
    <x v="3"/>
    <x v="2"/>
    <x v="8"/>
    <x v="94"/>
    <n v="1293.97"/>
    <n v="1571.97"/>
    <n v="200"/>
    <n v="278"/>
    <n v="314394"/>
    <n v="55600"/>
    <x v="3"/>
  </r>
  <r>
    <s v="PRO4730"/>
    <x v="1768"/>
    <x v="748"/>
    <x v="2"/>
    <x v="2"/>
    <x v="1"/>
    <x v="2"/>
    <x v="44"/>
    <n v="786.71"/>
    <n v="1290.58"/>
    <n v="189"/>
    <n v="503.86999999999989"/>
    <n v="243919.62"/>
    <n v="95231.429999999978"/>
    <x v="1"/>
  </r>
  <r>
    <s v="PRO4731"/>
    <x v="1769"/>
    <x v="70"/>
    <x v="4"/>
    <x v="3"/>
    <x v="1"/>
    <x v="7"/>
    <x v="20"/>
    <n v="242.42"/>
    <n v="288.35000000000002"/>
    <n v="36"/>
    <n v="45.930000000000035"/>
    <n v="10380.6"/>
    <n v="1653.4800000000014"/>
    <x v="0"/>
  </r>
  <r>
    <s v="PRO4735"/>
    <x v="1770"/>
    <x v="521"/>
    <x v="3"/>
    <x v="6"/>
    <x v="1"/>
    <x v="1"/>
    <x v="12"/>
    <n v="1145.8499999999999"/>
    <n v="1503.23"/>
    <n v="214"/>
    <n v="357.38000000000011"/>
    <n v="321691.22000000003"/>
    <n v="76479.320000000022"/>
    <x v="0"/>
  </r>
  <r>
    <s v="PRO4736"/>
    <x v="1771"/>
    <x v="1214"/>
    <x v="0"/>
    <x v="3"/>
    <x v="2"/>
    <x v="1"/>
    <x v="38"/>
    <n v="1466.28"/>
    <n v="2419"/>
    <n v="92"/>
    <n v="952.72"/>
    <n v="222548"/>
    <n v="87650.240000000005"/>
    <x v="0"/>
  </r>
  <r>
    <s v="PRO4737"/>
    <x v="1772"/>
    <x v="1215"/>
    <x v="8"/>
    <x v="7"/>
    <x v="1"/>
    <x v="2"/>
    <x v="61"/>
    <n v="840.96"/>
    <n v="1654.71"/>
    <n v="417"/>
    <n v="813.75"/>
    <n v="690014.07000000007"/>
    <n v="339333.75"/>
    <x v="0"/>
  </r>
  <r>
    <s v="PRO4738"/>
    <x v="1773"/>
    <x v="290"/>
    <x v="5"/>
    <x v="1"/>
    <x v="2"/>
    <x v="6"/>
    <x v="89"/>
    <n v="1887.15"/>
    <n v="2334.2600000000002"/>
    <n v="251"/>
    <n v="447.11000000000013"/>
    <n v="585899.26"/>
    <n v="112224.61000000003"/>
    <x v="1"/>
  </r>
  <r>
    <s v="PRO4741"/>
    <x v="1774"/>
    <x v="1216"/>
    <x v="3"/>
    <x v="4"/>
    <x v="0"/>
    <x v="1"/>
    <x v="12"/>
    <n v="1924.14"/>
    <n v="3563.4"/>
    <n v="326"/>
    <n v="1639.26"/>
    <n v="1161668.4000000001"/>
    <n v="534398.76"/>
    <x v="0"/>
  </r>
  <r>
    <s v="PRO4742"/>
    <x v="1775"/>
    <x v="300"/>
    <x v="4"/>
    <x v="4"/>
    <x v="2"/>
    <x v="9"/>
    <x v="37"/>
    <n v="698.39"/>
    <n v="1118.95"/>
    <n v="218"/>
    <n v="420.56000000000006"/>
    <n v="243931.1"/>
    <n v="91682.080000000016"/>
    <x v="2"/>
  </r>
  <r>
    <s v="PRO4744"/>
    <x v="1776"/>
    <x v="925"/>
    <x v="3"/>
    <x v="2"/>
    <x v="3"/>
    <x v="1"/>
    <x v="8"/>
    <n v="138.13"/>
    <n v="225.37"/>
    <n v="40"/>
    <n v="87.240000000000009"/>
    <n v="9014.7999999999993"/>
    <n v="3489.6000000000004"/>
    <x v="0"/>
  </r>
  <r>
    <s v="PRO4746"/>
    <x v="1777"/>
    <x v="1217"/>
    <x v="1"/>
    <x v="0"/>
    <x v="4"/>
    <x v="0"/>
    <x v="38"/>
    <n v="1792.33"/>
    <n v="3442.37"/>
    <n v="77"/>
    <n v="1650.04"/>
    <n v="265062.49"/>
    <n v="127053.08"/>
    <x v="2"/>
  </r>
  <r>
    <s v="PRO4747"/>
    <x v="1778"/>
    <x v="1218"/>
    <x v="2"/>
    <x v="2"/>
    <x v="3"/>
    <x v="1"/>
    <x v="51"/>
    <n v="811.31"/>
    <n v="934.25"/>
    <n v="168"/>
    <n v="122.94000000000005"/>
    <n v="156954"/>
    <n v="20653.920000000009"/>
    <x v="1"/>
  </r>
  <r>
    <s v="PRO4748"/>
    <x v="1779"/>
    <x v="590"/>
    <x v="2"/>
    <x v="2"/>
    <x v="1"/>
    <x v="5"/>
    <x v="86"/>
    <n v="1977.93"/>
    <n v="2639.9"/>
    <n v="90"/>
    <n v="661.97"/>
    <n v="237591"/>
    <n v="59577.3"/>
    <x v="0"/>
  </r>
  <r>
    <s v="PRO4750"/>
    <x v="1780"/>
    <x v="321"/>
    <x v="1"/>
    <x v="6"/>
    <x v="2"/>
    <x v="2"/>
    <x v="92"/>
    <n v="718.55"/>
    <n v="1044.8800000000001"/>
    <n v="327"/>
    <n v="326.33000000000015"/>
    <n v="341675.76"/>
    <n v="106709.91000000005"/>
    <x v="2"/>
  </r>
  <r>
    <s v="PRO4751"/>
    <x v="1781"/>
    <x v="470"/>
    <x v="7"/>
    <x v="5"/>
    <x v="1"/>
    <x v="7"/>
    <x v="19"/>
    <n v="887.32"/>
    <n v="1277.03"/>
    <n v="427"/>
    <n v="389.70999999999992"/>
    <n v="545291.80999999994"/>
    <n v="166406.16999999995"/>
    <x v="0"/>
  </r>
  <r>
    <s v="PRO4752"/>
    <x v="1782"/>
    <x v="1219"/>
    <x v="6"/>
    <x v="7"/>
    <x v="2"/>
    <x v="0"/>
    <x v="15"/>
    <n v="1222.81"/>
    <n v="1871.05"/>
    <n v="445"/>
    <n v="648.24"/>
    <n v="832617.25"/>
    <n v="288466.8"/>
    <x v="0"/>
  </r>
  <r>
    <s v="PRO4755"/>
    <x v="855"/>
    <x v="535"/>
    <x v="3"/>
    <x v="4"/>
    <x v="0"/>
    <x v="6"/>
    <x v="76"/>
    <n v="646.91"/>
    <n v="1284.03"/>
    <n v="60"/>
    <n v="637.12"/>
    <n v="77041.8"/>
    <n v="38227.199999999997"/>
    <x v="0"/>
  </r>
  <r>
    <s v="PRO4757"/>
    <x v="1783"/>
    <x v="1177"/>
    <x v="4"/>
    <x v="8"/>
    <x v="3"/>
    <x v="4"/>
    <x v="44"/>
    <n v="1277.1400000000001"/>
    <n v="1734.57"/>
    <n v="127"/>
    <n v="457.42999999999984"/>
    <n v="220290.38999999998"/>
    <n v="58093.609999999979"/>
    <x v="0"/>
  </r>
  <r>
    <s v="PRO4758"/>
    <x v="1784"/>
    <x v="1220"/>
    <x v="4"/>
    <x v="8"/>
    <x v="3"/>
    <x v="4"/>
    <x v="66"/>
    <n v="1986.77"/>
    <n v="3630.98"/>
    <n v="441"/>
    <n v="1644.21"/>
    <n v="1601262.18"/>
    <n v="725096.61"/>
    <x v="2"/>
  </r>
  <r>
    <s v="PRO4762"/>
    <x v="1785"/>
    <x v="972"/>
    <x v="0"/>
    <x v="6"/>
    <x v="2"/>
    <x v="5"/>
    <x v="76"/>
    <n v="1179.42"/>
    <n v="1763.56"/>
    <n v="287"/>
    <n v="584.13999999999987"/>
    <n v="506141.72"/>
    <n v="167648.17999999996"/>
    <x v="3"/>
  </r>
  <r>
    <s v="PRO4763"/>
    <x v="1786"/>
    <x v="1221"/>
    <x v="5"/>
    <x v="0"/>
    <x v="0"/>
    <x v="4"/>
    <x v="21"/>
    <n v="1435.9"/>
    <n v="2599.1"/>
    <n v="331"/>
    <n v="1163.1999999999998"/>
    <n v="860302.1"/>
    <n v="385019.19999999995"/>
    <x v="1"/>
  </r>
  <r>
    <s v="PRO4764"/>
    <x v="1787"/>
    <x v="1222"/>
    <x v="5"/>
    <x v="1"/>
    <x v="2"/>
    <x v="3"/>
    <x v="68"/>
    <n v="1480.62"/>
    <n v="2543.9299999999998"/>
    <n v="302"/>
    <n v="1063.31"/>
    <n v="768266.86"/>
    <n v="321119.62"/>
    <x v="1"/>
  </r>
  <r>
    <s v="PRO4766"/>
    <x v="1788"/>
    <x v="95"/>
    <x v="7"/>
    <x v="4"/>
    <x v="3"/>
    <x v="5"/>
    <x v="20"/>
    <n v="1424.08"/>
    <n v="1584.18"/>
    <n v="143"/>
    <n v="160.10000000000014"/>
    <n v="226537.74000000002"/>
    <n v="22894.300000000021"/>
    <x v="0"/>
  </r>
  <r>
    <s v="PRO4767"/>
    <x v="1789"/>
    <x v="664"/>
    <x v="1"/>
    <x v="1"/>
    <x v="1"/>
    <x v="0"/>
    <x v="0"/>
    <n v="255.5"/>
    <n v="348.68"/>
    <n v="260"/>
    <n v="93.18"/>
    <n v="90656.8"/>
    <n v="24226.800000000003"/>
    <x v="1"/>
  </r>
  <r>
    <s v="PRO4769"/>
    <x v="1790"/>
    <x v="249"/>
    <x v="8"/>
    <x v="1"/>
    <x v="0"/>
    <x v="4"/>
    <x v="73"/>
    <n v="531.6"/>
    <n v="1062.22"/>
    <n v="139"/>
    <n v="530.62"/>
    <n v="147648.58000000002"/>
    <n v="73756.180000000008"/>
    <x v="0"/>
  </r>
  <r>
    <s v="PRO4771"/>
    <x v="1791"/>
    <x v="743"/>
    <x v="8"/>
    <x v="0"/>
    <x v="1"/>
    <x v="8"/>
    <x v="30"/>
    <n v="293.74"/>
    <n v="464.71"/>
    <n v="54"/>
    <n v="170.96999999999997"/>
    <n v="25094.34"/>
    <n v="9232.3799999999992"/>
    <x v="0"/>
  </r>
  <r>
    <s v="PRO4774"/>
    <x v="1792"/>
    <x v="1035"/>
    <x v="0"/>
    <x v="0"/>
    <x v="1"/>
    <x v="8"/>
    <x v="59"/>
    <n v="746.93"/>
    <n v="1160.69"/>
    <n v="249"/>
    <n v="413.7600000000001"/>
    <n v="289011.81"/>
    <n v="103026.24000000002"/>
    <x v="0"/>
  </r>
  <r>
    <s v="PRO4775"/>
    <x v="1793"/>
    <x v="18"/>
    <x v="8"/>
    <x v="6"/>
    <x v="1"/>
    <x v="9"/>
    <x v="72"/>
    <n v="964"/>
    <n v="1237.24"/>
    <n v="494"/>
    <n v="273.24"/>
    <n v="611196.56000000006"/>
    <n v="134980.56"/>
    <x v="2"/>
  </r>
  <r>
    <s v="PRO4780"/>
    <x v="1794"/>
    <x v="1116"/>
    <x v="8"/>
    <x v="4"/>
    <x v="3"/>
    <x v="1"/>
    <x v="89"/>
    <n v="1211.33"/>
    <n v="1923.82"/>
    <n v="63"/>
    <n v="712.49"/>
    <n v="121200.65999999999"/>
    <n v="44886.87"/>
    <x v="1"/>
  </r>
  <r>
    <s v="PRO4781"/>
    <x v="1795"/>
    <x v="1223"/>
    <x v="2"/>
    <x v="2"/>
    <x v="3"/>
    <x v="9"/>
    <x v="90"/>
    <n v="1022.02"/>
    <n v="1862.35"/>
    <n v="204"/>
    <n v="840.32999999999993"/>
    <n v="379919.39999999997"/>
    <n v="171427.31999999998"/>
    <x v="1"/>
  </r>
  <r>
    <s v="PRO4783"/>
    <x v="1796"/>
    <x v="340"/>
    <x v="0"/>
    <x v="6"/>
    <x v="1"/>
    <x v="7"/>
    <x v="64"/>
    <n v="502.22"/>
    <n v="775.37"/>
    <n v="386"/>
    <n v="273.14999999999998"/>
    <n v="299292.82"/>
    <n v="105435.9"/>
    <x v="3"/>
  </r>
  <r>
    <s v="PRO4785"/>
    <x v="1797"/>
    <x v="1224"/>
    <x v="7"/>
    <x v="3"/>
    <x v="4"/>
    <x v="6"/>
    <x v="87"/>
    <n v="1954.89"/>
    <n v="2863.74"/>
    <n v="163"/>
    <n v="908.84999999999968"/>
    <n v="466789.61999999994"/>
    <n v="148142.54999999996"/>
    <x v="1"/>
  </r>
  <r>
    <s v="PRO4789"/>
    <x v="1798"/>
    <x v="1008"/>
    <x v="9"/>
    <x v="0"/>
    <x v="4"/>
    <x v="8"/>
    <x v="42"/>
    <n v="1826.16"/>
    <n v="3577.2"/>
    <n v="435"/>
    <n v="1751.0399999999997"/>
    <n v="1556082"/>
    <n v="761702.39999999991"/>
    <x v="1"/>
  </r>
  <r>
    <s v="PRO4793"/>
    <x v="1799"/>
    <x v="764"/>
    <x v="7"/>
    <x v="2"/>
    <x v="1"/>
    <x v="5"/>
    <x v="5"/>
    <n v="1178.33"/>
    <n v="2000.04"/>
    <n v="106"/>
    <n v="821.71"/>
    <n v="212004.24"/>
    <n v="87101.260000000009"/>
    <x v="0"/>
  </r>
  <r>
    <s v="PRO4795"/>
    <x v="1800"/>
    <x v="1225"/>
    <x v="1"/>
    <x v="4"/>
    <x v="3"/>
    <x v="4"/>
    <x v="48"/>
    <n v="200.38"/>
    <n v="242.21"/>
    <n v="182"/>
    <n v="41.830000000000013"/>
    <n v="44082.22"/>
    <n v="7613.0600000000022"/>
    <x v="2"/>
  </r>
  <r>
    <s v="PRO4798"/>
    <x v="1801"/>
    <x v="72"/>
    <x v="6"/>
    <x v="2"/>
    <x v="2"/>
    <x v="5"/>
    <x v="21"/>
    <n v="1870.66"/>
    <n v="3420.01"/>
    <n v="189"/>
    <n v="1549.3500000000001"/>
    <n v="646381.89"/>
    <n v="292827.15000000002"/>
    <x v="2"/>
  </r>
  <r>
    <s v="PRO4801"/>
    <x v="1802"/>
    <x v="1226"/>
    <x v="3"/>
    <x v="8"/>
    <x v="2"/>
    <x v="3"/>
    <x v="71"/>
    <n v="215.43"/>
    <n v="386.39"/>
    <n v="51"/>
    <n v="170.95999999999998"/>
    <n v="19705.89"/>
    <n v="8718.9599999999991"/>
    <x v="0"/>
  </r>
  <r>
    <s v="PRO4802"/>
    <x v="1803"/>
    <x v="590"/>
    <x v="8"/>
    <x v="0"/>
    <x v="0"/>
    <x v="9"/>
    <x v="5"/>
    <n v="464.94"/>
    <n v="709.7"/>
    <n v="245"/>
    <n v="244.76000000000005"/>
    <n v="173876.5"/>
    <n v="59966.200000000012"/>
    <x v="1"/>
  </r>
  <r>
    <s v="PRO4803"/>
    <x v="1804"/>
    <x v="830"/>
    <x v="6"/>
    <x v="2"/>
    <x v="4"/>
    <x v="0"/>
    <x v="7"/>
    <n v="1850.82"/>
    <n v="3550.28"/>
    <n v="236"/>
    <n v="1699.4600000000003"/>
    <n v="837866.08000000007"/>
    <n v="401072.56000000006"/>
    <x v="2"/>
  </r>
  <r>
    <s v="PRO4804"/>
    <x v="1805"/>
    <x v="604"/>
    <x v="2"/>
    <x v="7"/>
    <x v="0"/>
    <x v="1"/>
    <x v="44"/>
    <n v="686.82"/>
    <n v="1287.54"/>
    <n v="99"/>
    <n v="600.71999999999991"/>
    <n v="127466.45999999999"/>
    <n v="59471.279999999992"/>
    <x v="2"/>
  </r>
  <r>
    <s v="PRO4806"/>
    <x v="1806"/>
    <x v="393"/>
    <x v="5"/>
    <x v="9"/>
    <x v="0"/>
    <x v="0"/>
    <x v="10"/>
    <n v="1052.69"/>
    <n v="1733.7"/>
    <n v="456"/>
    <n v="681.01"/>
    <n v="790567.20000000007"/>
    <n v="310540.56"/>
    <x v="1"/>
  </r>
  <r>
    <s v="PRO4808"/>
    <x v="1807"/>
    <x v="116"/>
    <x v="5"/>
    <x v="3"/>
    <x v="2"/>
    <x v="8"/>
    <x v="20"/>
    <n v="869.23"/>
    <n v="1432.47"/>
    <n v="472"/>
    <n v="563.24"/>
    <n v="676125.84"/>
    <n v="265849.28000000003"/>
    <x v="1"/>
  </r>
  <r>
    <s v="PRO4809"/>
    <x v="1808"/>
    <x v="1227"/>
    <x v="1"/>
    <x v="5"/>
    <x v="3"/>
    <x v="0"/>
    <x v="95"/>
    <n v="1031.68"/>
    <n v="1603.44"/>
    <n v="151"/>
    <n v="571.76"/>
    <n v="242119.44"/>
    <n v="86335.76"/>
    <x v="2"/>
  </r>
  <r>
    <s v="PRO4810"/>
    <x v="1809"/>
    <x v="114"/>
    <x v="5"/>
    <x v="4"/>
    <x v="0"/>
    <x v="4"/>
    <x v="27"/>
    <n v="61.22"/>
    <n v="70.2"/>
    <n v="442"/>
    <n v="8.980000000000004"/>
    <n v="31028.400000000001"/>
    <n v="3969.1600000000017"/>
    <x v="0"/>
  </r>
  <r>
    <s v="PRO4811"/>
    <x v="1810"/>
    <x v="418"/>
    <x v="2"/>
    <x v="7"/>
    <x v="1"/>
    <x v="8"/>
    <x v="45"/>
    <n v="239.68"/>
    <n v="328.87"/>
    <n v="199"/>
    <n v="89.19"/>
    <n v="65445.13"/>
    <n v="17748.810000000001"/>
    <x v="2"/>
  </r>
  <r>
    <s v="PRO4812"/>
    <x v="1811"/>
    <x v="837"/>
    <x v="1"/>
    <x v="6"/>
    <x v="1"/>
    <x v="1"/>
    <x v="89"/>
    <n v="374.06"/>
    <n v="492.45"/>
    <n v="480"/>
    <n v="118.38999999999999"/>
    <n v="236376"/>
    <n v="56827.199999999997"/>
    <x v="0"/>
  </r>
  <r>
    <s v="PRO4814"/>
    <x v="1812"/>
    <x v="1228"/>
    <x v="3"/>
    <x v="4"/>
    <x v="4"/>
    <x v="8"/>
    <x v="82"/>
    <n v="1928.54"/>
    <n v="2193.4"/>
    <n v="417"/>
    <n v="264.86000000000013"/>
    <n v="914647.8"/>
    <n v="110446.62000000005"/>
    <x v="3"/>
  </r>
  <r>
    <s v="PRO4815"/>
    <x v="1813"/>
    <x v="1229"/>
    <x v="4"/>
    <x v="5"/>
    <x v="0"/>
    <x v="4"/>
    <x v="58"/>
    <n v="79.290000000000006"/>
    <n v="106.18"/>
    <n v="285"/>
    <n v="26.89"/>
    <n v="30261.300000000003"/>
    <n v="7663.6500000000005"/>
    <x v="0"/>
  </r>
  <r>
    <s v="PRO4816"/>
    <x v="1814"/>
    <x v="121"/>
    <x v="3"/>
    <x v="9"/>
    <x v="4"/>
    <x v="1"/>
    <x v="87"/>
    <n v="506.24"/>
    <n v="936.33"/>
    <n v="74"/>
    <n v="430.09000000000003"/>
    <n v="69288.42"/>
    <n v="31826.660000000003"/>
    <x v="0"/>
  </r>
  <r>
    <s v="PRO4817"/>
    <x v="1815"/>
    <x v="447"/>
    <x v="9"/>
    <x v="6"/>
    <x v="0"/>
    <x v="8"/>
    <x v="97"/>
    <n v="1345.25"/>
    <n v="2510"/>
    <n v="447"/>
    <n v="1164.75"/>
    <n v="1121970"/>
    <n v="520643.25"/>
    <x v="2"/>
  </r>
  <r>
    <s v="PRO4818"/>
    <x v="1816"/>
    <x v="1230"/>
    <x v="4"/>
    <x v="3"/>
    <x v="4"/>
    <x v="0"/>
    <x v="30"/>
    <n v="1662.44"/>
    <n v="2586.36"/>
    <n v="221"/>
    <n v="923.92000000000007"/>
    <n v="571585.56000000006"/>
    <n v="204186.32"/>
    <x v="1"/>
  </r>
  <r>
    <s v="PRO4820"/>
    <x v="1817"/>
    <x v="916"/>
    <x v="9"/>
    <x v="1"/>
    <x v="1"/>
    <x v="0"/>
    <x v="7"/>
    <n v="781.38"/>
    <n v="1116.21"/>
    <n v="336"/>
    <n v="334.83000000000004"/>
    <n v="375046.56"/>
    <n v="112502.88000000002"/>
    <x v="2"/>
  </r>
  <r>
    <s v="PRO4821"/>
    <x v="1818"/>
    <x v="1231"/>
    <x v="7"/>
    <x v="7"/>
    <x v="4"/>
    <x v="3"/>
    <x v="63"/>
    <n v="727.97"/>
    <n v="1224.55"/>
    <n v="194"/>
    <n v="496.57999999999993"/>
    <n v="237562.69999999998"/>
    <n v="96336.51999999999"/>
    <x v="2"/>
  </r>
  <r>
    <s v="PRO4824"/>
    <x v="1819"/>
    <x v="1232"/>
    <x v="0"/>
    <x v="4"/>
    <x v="1"/>
    <x v="2"/>
    <x v="91"/>
    <n v="657.32"/>
    <n v="1190.1099999999999"/>
    <n v="161"/>
    <n v="532.78999999999985"/>
    <n v="191607.71"/>
    <n v="85779.189999999973"/>
    <x v="2"/>
  </r>
  <r>
    <s v="PRO4825"/>
    <x v="1820"/>
    <x v="183"/>
    <x v="0"/>
    <x v="9"/>
    <x v="0"/>
    <x v="6"/>
    <x v="89"/>
    <n v="1707.78"/>
    <n v="3292.66"/>
    <n v="452"/>
    <n v="1584.8799999999999"/>
    <n v="1488282.3199999998"/>
    <n v="716365.75999999989"/>
    <x v="1"/>
  </r>
  <r>
    <s v="PRO4829"/>
    <x v="1821"/>
    <x v="183"/>
    <x v="8"/>
    <x v="2"/>
    <x v="0"/>
    <x v="0"/>
    <x v="38"/>
    <n v="1101.95"/>
    <n v="1313.41"/>
    <n v="106"/>
    <n v="211.46000000000004"/>
    <n v="139221.46000000002"/>
    <n v="22414.760000000002"/>
    <x v="3"/>
  </r>
  <r>
    <s v="PRO4830"/>
    <x v="1822"/>
    <x v="1233"/>
    <x v="0"/>
    <x v="2"/>
    <x v="4"/>
    <x v="7"/>
    <x v="86"/>
    <n v="1504.34"/>
    <n v="2629.03"/>
    <n v="21"/>
    <n v="1124.6900000000003"/>
    <n v="55209.630000000005"/>
    <n v="23618.490000000005"/>
    <x v="1"/>
  </r>
  <r>
    <s v="PRO4832"/>
    <x v="1823"/>
    <x v="1234"/>
    <x v="7"/>
    <x v="3"/>
    <x v="2"/>
    <x v="6"/>
    <x v="47"/>
    <n v="463.1"/>
    <n v="922.02"/>
    <n v="342"/>
    <n v="458.91999999999996"/>
    <n v="315330.83999999997"/>
    <n v="156950.63999999998"/>
    <x v="0"/>
  </r>
  <r>
    <s v="PRO4833"/>
    <x v="1824"/>
    <x v="1235"/>
    <x v="5"/>
    <x v="2"/>
    <x v="0"/>
    <x v="0"/>
    <x v="53"/>
    <n v="1804.58"/>
    <n v="3406.16"/>
    <n v="171"/>
    <n v="1601.58"/>
    <n v="582453.36"/>
    <n v="273870.18"/>
    <x v="0"/>
  </r>
  <r>
    <s v="PRO4834"/>
    <x v="1825"/>
    <x v="953"/>
    <x v="4"/>
    <x v="5"/>
    <x v="3"/>
    <x v="6"/>
    <x v="69"/>
    <n v="746.07"/>
    <n v="1207.3699999999999"/>
    <n v="157"/>
    <n v="461.29999999999984"/>
    <n v="189557.09"/>
    <n v="72424.099999999977"/>
    <x v="0"/>
  </r>
  <r>
    <s v="PRO4835"/>
    <x v="1826"/>
    <x v="817"/>
    <x v="2"/>
    <x v="5"/>
    <x v="1"/>
    <x v="2"/>
    <x v="73"/>
    <n v="916.6"/>
    <n v="1776.62"/>
    <n v="259"/>
    <n v="860.01999999999987"/>
    <n v="460144.57999999996"/>
    <n v="222745.17999999996"/>
    <x v="0"/>
  </r>
  <r>
    <s v="PRO4836"/>
    <x v="1827"/>
    <x v="409"/>
    <x v="1"/>
    <x v="2"/>
    <x v="0"/>
    <x v="6"/>
    <x v="78"/>
    <n v="1869.56"/>
    <n v="3176.99"/>
    <n v="166"/>
    <n v="1307.4299999999998"/>
    <n v="527380.34"/>
    <n v="217033.37999999998"/>
    <x v="2"/>
  </r>
  <r>
    <s v="PRO4837"/>
    <x v="1828"/>
    <x v="1236"/>
    <x v="1"/>
    <x v="1"/>
    <x v="2"/>
    <x v="9"/>
    <x v="52"/>
    <n v="1934.75"/>
    <n v="2762.4"/>
    <n v="371"/>
    <n v="827.65000000000009"/>
    <n v="1024850.4"/>
    <n v="307058.15000000002"/>
    <x v="1"/>
  </r>
  <r>
    <s v="PRO4838"/>
    <x v="1829"/>
    <x v="894"/>
    <x v="9"/>
    <x v="7"/>
    <x v="0"/>
    <x v="2"/>
    <x v="56"/>
    <n v="222.36"/>
    <n v="384.66"/>
    <n v="77"/>
    <n v="162.30000000000001"/>
    <n v="29618.820000000003"/>
    <n v="12497.1"/>
    <x v="0"/>
  </r>
  <r>
    <s v="PRO4839"/>
    <x v="1830"/>
    <x v="1237"/>
    <x v="9"/>
    <x v="0"/>
    <x v="1"/>
    <x v="8"/>
    <x v="21"/>
    <n v="1721.45"/>
    <n v="1909.03"/>
    <n v="409"/>
    <n v="187.57999999999993"/>
    <n v="780793.27"/>
    <n v="76720.219999999972"/>
    <x v="2"/>
  </r>
  <r>
    <s v="PRO4840"/>
    <x v="1831"/>
    <x v="1238"/>
    <x v="8"/>
    <x v="6"/>
    <x v="1"/>
    <x v="4"/>
    <x v="52"/>
    <n v="899.79"/>
    <n v="1604.53"/>
    <n v="438"/>
    <n v="704.74"/>
    <n v="702784.14"/>
    <n v="308676.12"/>
    <x v="0"/>
  </r>
  <r>
    <s v="PRO4842"/>
    <x v="1832"/>
    <x v="683"/>
    <x v="7"/>
    <x v="0"/>
    <x v="3"/>
    <x v="6"/>
    <x v="88"/>
    <n v="250.78"/>
    <n v="388.1"/>
    <n v="327"/>
    <n v="137.32000000000002"/>
    <n v="126908.70000000001"/>
    <n v="44903.640000000007"/>
    <x v="1"/>
  </r>
  <r>
    <s v="PRO4843"/>
    <x v="1833"/>
    <x v="821"/>
    <x v="0"/>
    <x v="3"/>
    <x v="2"/>
    <x v="8"/>
    <x v="11"/>
    <n v="1452.43"/>
    <n v="2709.96"/>
    <n v="364"/>
    <n v="1257.53"/>
    <n v="986425.44000000006"/>
    <n v="457740.92"/>
    <x v="2"/>
  </r>
  <r>
    <s v="PRO4846"/>
    <x v="1834"/>
    <x v="1239"/>
    <x v="8"/>
    <x v="5"/>
    <x v="4"/>
    <x v="9"/>
    <x v="12"/>
    <n v="746"/>
    <n v="1331.64"/>
    <n v="73"/>
    <n v="585.6400000000001"/>
    <n v="97209.72"/>
    <n v="42751.720000000008"/>
    <x v="0"/>
  </r>
  <r>
    <s v="PRO4850"/>
    <x v="1835"/>
    <x v="482"/>
    <x v="2"/>
    <x v="4"/>
    <x v="4"/>
    <x v="1"/>
    <x v="10"/>
    <n v="1418.65"/>
    <n v="1845.63"/>
    <n v="54"/>
    <n v="426.98"/>
    <n v="99664.02"/>
    <n v="23056.920000000002"/>
    <x v="1"/>
  </r>
  <r>
    <s v="PRO4852"/>
    <x v="1836"/>
    <x v="1240"/>
    <x v="5"/>
    <x v="0"/>
    <x v="4"/>
    <x v="9"/>
    <x v="75"/>
    <n v="1248.25"/>
    <n v="2125.98"/>
    <n v="226"/>
    <n v="877.73"/>
    <n v="480471.48"/>
    <n v="198366.98"/>
    <x v="0"/>
  </r>
  <r>
    <s v="PRO4853"/>
    <x v="1837"/>
    <x v="581"/>
    <x v="4"/>
    <x v="7"/>
    <x v="1"/>
    <x v="5"/>
    <x v="53"/>
    <n v="345.93"/>
    <n v="403.22"/>
    <n v="366"/>
    <n v="57.29000000000002"/>
    <n v="147578.52000000002"/>
    <n v="20968.140000000007"/>
    <x v="1"/>
  </r>
  <r>
    <s v="PRO4854"/>
    <x v="1838"/>
    <x v="1241"/>
    <x v="4"/>
    <x v="1"/>
    <x v="2"/>
    <x v="1"/>
    <x v="88"/>
    <n v="744.71"/>
    <n v="916.06"/>
    <n v="322"/>
    <n v="171.34999999999991"/>
    <n v="294971.32"/>
    <n v="55174.699999999968"/>
    <x v="0"/>
  </r>
  <r>
    <s v="PRO4855"/>
    <x v="1839"/>
    <x v="1242"/>
    <x v="1"/>
    <x v="1"/>
    <x v="1"/>
    <x v="8"/>
    <x v="71"/>
    <n v="651.19000000000005"/>
    <n v="920.62"/>
    <n v="215"/>
    <n v="269.42999999999995"/>
    <n v="197933.3"/>
    <n v="57927.44999999999"/>
    <x v="1"/>
  </r>
  <r>
    <s v="PRO4859"/>
    <x v="1840"/>
    <x v="652"/>
    <x v="7"/>
    <x v="6"/>
    <x v="1"/>
    <x v="0"/>
    <x v="85"/>
    <n v="545.39"/>
    <n v="722.04"/>
    <n v="8"/>
    <n v="176.64999999999998"/>
    <n v="5776.32"/>
    <n v="1413.1999999999998"/>
    <x v="0"/>
  </r>
  <r>
    <s v="PRO4863"/>
    <x v="1841"/>
    <x v="1138"/>
    <x v="7"/>
    <x v="1"/>
    <x v="4"/>
    <x v="4"/>
    <x v="71"/>
    <n v="165.93"/>
    <n v="193.5"/>
    <n v="333"/>
    <n v="27.569999999999993"/>
    <n v="64435.5"/>
    <n v="9180.8099999999977"/>
    <x v="0"/>
  </r>
  <r>
    <s v="PRO4864"/>
    <x v="1842"/>
    <x v="646"/>
    <x v="7"/>
    <x v="4"/>
    <x v="2"/>
    <x v="6"/>
    <x v="40"/>
    <n v="290.12"/>
    <n v="394.31"/>
    <n v="421"/>
    <n v="104.19"/>
    <n v="166004.51"/>
    <n v="43863.99"/>
    <x v="2"/>
  </r>
  <r>
    <s v="PRO4865"/>
    <x v="1843"/>
    <x v="273"/>
    <x v="5"/>
    <x v="4"/>
    <x v="0"/>
    <x v="6"/>
    <x v="54"/>
    <n v="893.62"/>
    <n v="1600.94"/>
    <n v="256"/>
    <n v="707.32"/>
    <n v="409840.64000000001"/>
    <n v="181073.92000000001"/>
    <x v="1"/>
  </r>
  <r>
    <s v="PRO4866"/>
    <x v="1844"/>
    <x v="511"/>
    <x v="3"/>
    <x v="1"/>
    <x v="2"/>
    <x v="7"/>
    <x v="97"/>
    <n v="1255.5999999999999"/>
    <n v="1873.93"/>
    <n v="30"/>
    <n v="618.33000000000015"/>
    <n v="56217.9"/>
    <n v="18549.900000000005"/>
    <x v="0"/>
  </r>
  <r>
    <s v="PRO4867"/>
    <x v="1845"/>
    <x v="936"/>
    <x v="5"/>
    <x v="0"/>
    <x v="3"/>
    <x v="5"/>
    <x v="20"/>
    <n v="68.069999999999993"/>
    <n v="85.47"/>
    <n v="465"/>
    <n v="17.400000000000006"/>
    <n v="39743.550000000003"/>
    <n v="8091.0000000000027"/>
    <x v="1"/>
  </r>
  <r>
    <s v="PRO4870"/>
    <x v="1846"/>
    <x v="1243"/>
    <x v="8"/>
    <x v="8"/>
    <x v="2"/>
    <x v="9"/>
    <x v="97"/>
    <n v="1379.99"/>
    <n v="2316.35"/>
    <n v="459"/>
    <n v="936.3599999999999"/>
    <n v="1063204.6499999999"/>
    <n v="429789.23999999993"/>
    <x v="0"/>
  </r>
  <r>
    <s v="PRO4871"/>
    <x v="1847"/>
    <x v="602"/>
    <x v="6"/>
    <x v="8"/>
    <x v="2"/>
    <x v="9"/>
    <x v="77"/>
    <n v="179.71"/>
    <n v="355.16"/>
    <n v="156"/>
    <n v="175.45000000000002"/>
    <n v="55404.960000000006"/>
    <n v="27370.200000000004"/>
    <x v="0"/>
  </r>
  <r>
    <s v="PRO4873"/>
    <x v="1848"/>
    <x v="67"/>
    <x v="3"/>
    <x v="5"/>
    <x v="3"/>
    <x v="9"/>
    <x v="24"/>
    <n v="326.17"/>
    <n v="440.4"/>
    <n v="32"/>
    <n v="114.22999999999996"/>
    <n v="14092.8"/>
    <n v="3655.3599999999988"/>
    <x v="2"/>
  </r>
  <r>
    <s v="PRO4874"/>
    <x v="1849"/>
    <x v="1244"/>
    <x v="6"/>
    <x v="1"/>
    <x v="3"/>
    <x v="9"/>
    <x v="8"/>
    <n v="1764.64"/>
    <n v="2518.37"/>
    <n v="420"/>
    <n v="753.72999999999979"/>
    <n v="1057715.3999999999"/>
    <n v="316566.59999999992"/>
    <x v="2"/>
  </r>
  <r>
    <s v="PRO4876"/>
    <x v="1850"/>
    <x v="1245"/>
    <x v="3"/>
    <x v="7"/>
    <x v="2"/>
    <x v="2"/>
    <x v="59"/>
    <n v="1254.25"/>
    <n v="2267.84"/>
    <n v="192"/>
    <n v="1013.5900000000001"/>
    <n v="435425.28000000003"/>
    <n v="194609.28000000003"/>
    <x v="0"/>
  </r>
  <r>
    <s v="PRO4877"/>
    <x v="1851"/>
    <x v="891"/>
    <x v="5"/>
    <x v="5"/>
    <x v="4"/>
    <x v="8"/>
    <x v="10"/>
    <n v="1501.4"/>
    <n v="2383.87"/>
    <n v="320"/>
    <n v="882.4699999999998"/>
    <n v="762838.39999999991"/>
    <n v="282390.39999999991"/>
    <x v="0"/>
  </r>
  <r>
    <s v="PRO4878"/>
    <x v="1852"/>
    <x v="1246"/>
    <x v="5"/>
    <x v="0"/>
    <x v="4"/>
    <x v="2"/>
    <x v="70"/>
    <n v="109.98"/>
    <n v="176.51"/>
    <n v="47"/>
    <n v="66.529999999999987"/>
    <n v="8295.9699999999993"/>
    <n v="3126.9099999999994"/>
    <x v="2"/>
  </r>
  <r>
    <s v="PRO4879"/>
    <x v="1853"/>
    <x v="854"/>
    <x v="2"/>
    <x v="8"/>
    <x v="1"/>
    <x v="4"/>
    <x v="19"/>
    <n v="1147.31"/>
    <n v="1378.17"/>
    <n v="320"/>
    <n v="230.86000000000013"/>
    <n v="441014.4"/>
    <n v="73875.200000000041"/>
    <x v="2"/>
  </r>
  <r>
    <s v="PRO4880"/>
    <x v="1854"/>
    <x v="1247"/>
    <x v="9"/>
    <x v="1"/>
    <x v="1"/>
    <x v="3"/>
    <x v="72"/>
    <n v="350.48"/>
    <n v="467.28"/>
    <n v="120"/>
    <n v="116.79999999999995"/>
    <n v="56073.599999999999"/>
    <n v="14015.999999999995"/>
    <x v="2"/>
  </r>
  <r>
    <s v="PRO4882"/>
    <x v="1855"/>
    <x v="1248"/>
    <x v="1"/>
    <x v="4"/>
    <x v="1"/>
    <x v="2"/>
    <x v="36"/>
    <n v="606.71"/>
    <n v="957.29"/>
    <n v="415"/>
    <n v="350.57999999999993"/>
    <n v="397275.35"/>
    <n v="145490.69999999998"/>
    <x v="0"/>
  </r>
  <r>
    <s v="PRO4883"/>
    <x v="1856"/>
    <x v="997"/>
    <x v="7"/>
    <x v="9"/>
    <x v="2"/>
    <x v="8"/>
    <x v="45"/>
    <n v="698.09"/>
    <n v="858.13"/>
    <n v="167"/>
    <n v="160.03999999999996"/>
    <n v="143307.71"/>
    <n v="26726.679999999993"/>
    <x v="0"/>
  </r>
  <r>
    <s v="PRO4884"/>
    <x v="1857"/>
    <x v="256"/>
    <x v="3"/>
    <x v="9"/>
    <x v="1"/>
    <x v="2"/>
    <x v="19"/>
    <n v="1746.79"/>
    <n v="2899.97"/>
    <n v="496"/>
    <n v="1153.1799999999998"/>
    <n v="1438385.1199999999"/>
    <n v="571977.27999999991"/>
    <x v="0"/>
  </r>
  <r>
    <s v="PRO4889"/>
    <x v="1858"/>
    <x v="1249"/>
    <x v="9"/>
    <x v="8"/>
    <x v="0"/>
    <x v="4"/>
    <x v="95"/>
    <n v="336.52"/>
    <n v="518.34"/>
    <n v="313"/>
    <n v="181.82000000000005"/>
    <n v="162240.42000000001"/>
    <n v="56909.660000000018"/>
    <x v="1"/>
  </r>
  <r>
    <s v="PRO4890"/>
    <x v="1859"/>
    <x v="1212"/>
    <x v="1"/>
    <x v="9"/>
    <x v="4"/>
    <x v="0"/>
    <x v="47"/>
    <n v="1707.12"/>
    <n v="1881.66"/>
    <n v="11"/>
    <n v="174.54000000000019"/>
    <n v="20698.260000000002"/>
    <n v="1919.9400000000021"/>
    <x v="0"/>
  </r>
  <r>
    <s v="PRO4892"/>
    <x v="1860"/>
    <x v="860"/>
    <x v="5"/>
    <x v="2"/>
    <x v="0"/>
    <x v="6"/>
    <x v="97"/>
    <n v="95.88"/>
    <n v="140.93"/>
    <n v="416"/>
    <n v="45.050000000000011"/>
    <n v="58626.880000000005"/>
    <n v="18740.800000000003"/>
    <x v="0"/>
  </r>
  <r>
    <s v="PRO4893"/>
    <x v="1861"/>
    <x v="1250"/>
    <x v="6"/>
    <x v="3"/>
    <x v="1"/>
    <x v="0"/>
    <x v="2"/>
    <n v="258.41000000000003"/>
    <n v="400.5"/>
    <n v="360"/>
    <n v="142.08999999999997"/>
    <n v="144180"/>
    <n v="51152.399999999994"/>
    <x v="2"/>
  </r>
  <r>
    <s v="PRO4894"/>
    <x v="1862"/>
    <x v="1251"/>
    <x v="6"/>
    <x v="7"/>
    <x v="1"/>
    <x v="9"/>
    <x v="14"/>
    <n v="1158.19"/>
    <n v="1426.47"/>
    <n v="132"/>
    <n v="268.27999999999997"/>
    <n v="188294.04"/>
    <n v="35412.959999999999"/>
    <x v="0"/>
  </r>
  <r>
    <s v="PRO4896"/>
    <x v="1863"/>
    <x v="242"/>
    <x v="8"/>
    <x v="7"/>
    <x v="3"/>
    <x v="6"/>
    <x v="61"/>
    <n v="540.36"/>
    <n v="676.02"/>
    <n v="292"/>
    <n v="135.65999999999997"/>
    <n v="197397.84"/>
    <n v="39612.719999999994"/>
    <x v="1"/>
  </r>
  <r>
    <s v="PRO4897"/>
    <x v="1864"/>
    <x v="820"/>
    <x v="1"/>
    <x v="6"/>
    <x v="1"/>
    <x v="9"/>
    <x v="33"/>
    <n v="1146.3"/>
    <n v="1946.05"/>
    <n v="138"/>
    <n v="799.75"/>
    <n v="268554.89999999997"/>
    <n v="110365.5"/>
    <x v="1"/>
  </r>
  <r>
    <s v="PRO4898"/>
    <x v="1865"/>
    <x v="1185"/>
    <x v="1"/>
    <x v="2"/>
    <x v="4"/>
    <x v="7"/>
    <x v="1"/>
    <n v="1905.04"/>
    <n v="3309.76"/>
    <n v="219"/>
    <n v="1404.7200000000003"/>
    <n v="724837.44000000006"/>
    <n v="307633.68000000005"/>
    <x v="1"/>
  </r>
  <r>
    <s v="PRO4900"/>
    <x v="1866"/>
    <x v="1252"/>
    <x v="4"/>
    <x v="4"/>
    <x v="1"/>
    <x v="8"/>
    <x v="27"/>
    <n v="441.85"/>
    <n v="599.52"/>
    <n v="282"/>
    <n v="157.66999999999996"/>
    <n v="169064.63999999998"/>
    <n v="44462.939999999988"/>
    <x v="2"/>
  </r>
  <r>
    <s v="PRO4902"/>
    <x v="1867"/>
    <x v="609"/>
    <x v="7"/>
    <x v="4"/>
    <x v="1"/>
    <x v="3"/>
    <x v="51"/>
    <n v="309.47000000000003"/>
    <n v="568.59"/>
    <n v="49"/>
    <n v="259.12"/>
    <n v="27860.91"/>
    <n v="12696.880000000001"/>
    <x v="1"/>
  </r>
  <r>
    <s v="PRO4905"/>
    <x v="1868"/>
    <x v="196"/>
    <x v="1"/>
    <x v="7"/>
    <x v="3"/>
    <x v="1"/>
    <x v="9"/>
    <n v="190.63"/>
    <n v="378.89"/>
    <n v="485"/>
    <n v="188.26"/>
    <n v="183761.65"/>
    <n v="91306.099999999991"/>
    <x v="0"/>
  </r>
  <r>
    <s v="PRO4906"/>
    <x v="1869"/>
    <x v="720"/>
    <x v="4"/>
    <x v="2"/>
    <x v="3"/>
    <x v="1"/>
    <x v="45"/>
    <n v="1688.04"/>
    <n v="1948.98"/>
    <n v="207"/>
    <n v="260.94000000000005"/>
    <n v="403438.86"/>
    <n v="54014.580000000009"/>
    <x v="2"/>
  </r>
  <r>
    <s v="PRO4908"/>
    <x v="1870"/>
    <x v="707"/>
    <x v="8"/>
    <x v="7"/>
    <x v="2"/>
    <x v="3"/>
    <x v="41"/>
    <n v="1568.28"/>
    <n v="3074.76"/>
    <n v="469"/>
    <n v="1506.4800000000002"/>
    <n v="1442062.4400000002"/>
    <n v="706539.12000000011"/>
    <x v="2"/>
  </r>
  <r>
    <s v="PRO4910"/>
    <x v="1871"/>
    <x v="1253"/>
    <x v="4"/>
    <x v="6"/>
    <x v="1"/>
    <x v="6"/>
    <x v="24"/>
    <n v="1600.15"/>
    <n v="2475.04"/>
    <n v="430"/>
    <n v="874.88999999999987"/>
    <n v="1064267.2"/>
    <n v="376202.69999999995"/>
    <x v="1"/>
  </r>
  <r>
    <s v="PRO4918"/>
    <x v="1872"/>
    <x v="517"/>
    <x v="7"/>
    <x v="9"/>
    <x v="3"/>
    <x v="0"/>
    <x v="1"/>
    <n v="1185.52"/>
    <n v="1386.3"/>
    <n v="112"/>
    <n v="200.77999999999997"/>
    <n v="155265.60000000001"/>
    <n v="22487.359999999997"/>
    <x v="2"/>
  </r>
  <r>
    <s v="PRO4925"/>
    <x v="1873"/>
    <x v="1146"/>
    <x v="2"/>
    <x v="9"/>
    <x v="3"/>
    <x v="6"/>
    <x v="68"/>
    <n v="957.71"/>
    <n v="1062.1500000000001"/>
    <n v="264"/>
    <n v="104.44000000000005"/>
    <n v="280407.60000000003"/>
    <n v="27572.160000000014"/>
    <x v="0"/>
  </r>
  <r>
    <s v="PRO4928"/>
    <x v="1874"/>
    <x v="1254"/>
    <x v="7"/>
    <x v="4"/>
    <x v="2"/>
    <x v="6"/>
    <x v="29"/>
    <n v="979.4"/>
    <n v="1387.21"/>
    <n v="381"/>
    <n v="407.81000000000006"/>
    <n v="528527.01"/>
    <n v="155375.61000000002"/>
    <x v="3"/>
  </r>
  <r>
    <s v="PRO4929"/>
    <x v="1875"/>
    <x v="1255"/>
    <x v="2"/>
    <x v="4"/>
    <x v="1"/>
    <x v="8"/>
    <x v="26"/>
    <n v="1595.32"/>
    <n v="1966"/>
    <n v="141"/>
    <n v="370.68000000000006"/>
    <n v="277206"/>
    <n v="52265.880000000012"/>
    <x v="1"/>
  </r>
  <r>
    <s v="PRO4932"/>
    <x v="1876"/>
    <x v="531"/>
    <x v="2"/>
    <x v="2"/>
    <x v="4"/>
    <x v="0"/>
    <x v="26"/>
    <n v="1445.61"/>
    <n v="1775.12"/>
    <n v="421"/>
    <n v="329.51"/>
    <n v="747325.5199999999"/>
    <n v="138723.71"/>
    <x v="1"/>
  </r>
  <r>
    <s v="PRO4933"/>
    <x v="1877"/>
    <x v="378"/>
    <x v="4"/>
    <x v="8"/>
    <x v="4"/>
    <x v="2"/>
    <x v="4"/>
    <n v="1321.35"/>
    <n v="2143.4499999999998"/>
    <n v="229"/>
    <n v="822.09999999999991"/>
    <n v="490850.04999999993"/>
    <n v="188260.89999999997"/>
    <x v="1"/>
  </r>
  <r>
    <s v="PRO4934"/>
    <x v="1878"/>
    <x v="660"/>
    <x v="6"/>
    <x v="1"/>
    <x v="2"/>
    <x v="0"/>
    <x v="14"/>
    <n v="524.13"/>
    <n v="701.97"/>
    <n v="239"/>
    <n v="177.84000000000003"/>
    <n v="167770.83000000002"/>
    <n v="42503.760000000009"/>
    <x v="0"/>
  </r>
  <r>
    <s v="PRO4935"/>
    <x v="1879"/>
    <x v="1256"/>
    <x v="6"/>
    <x v="6"/>
    <x v="4"/>
    <x v="2"/>
    <x v="8"/>
    <n v="1706.24"/>
    <n v="3249.78"/>
    <n v="6"/>
    <n v="1543.5400000000002"/>
    <n v="19498.68"/>
    <n v="9261.2400000000016"/>
    <x v="2"/>
  </r>
  <r>
    <s v="PRO4936"/>
    <x v="1880"/>
    <x v="1257"/>
    <x v="6"/>
    <x v="2"/>
    <x v="0"/>
    <x v="6"/>
    <x v="21"/>
    <n v="394.47"/>
    <n v="499.67"/>
    <n v="226"/>
    <n v="105.19999999999999"/>
    <n v="112925.42"/>
    <n v="23775.199999999997"/>
    <x v="1"/>
  </r>
  <r>
    <s v="PRO4938"/>
    <x v="1881"/>
    <x v="1258"/>
    <x v="4"/>
    <x v="3"/>
    <x v="1"/>
    <x v="1"/>
    <x v="43"/>
    <n v="181.75"/>
    <n v="353.73"/>
    <n v="59"/>
    <n v="171.98000000000002"/>
    <n v="20870.07"/>
    <n v="10146.820000000002"/>
    <x v="0"/>
  </r>
  <r>
    <s v="PRO4939"/>
    <x v="1882"/>
    <x v="1259"/>
    <x v="3"/>
    <x v="9"/>
    <x v="3"/>
    <x v="8"/>
    <x v="43"/>
    <n v="1632.19"/>
    <n v="3202.88"/>
    <n v="318"/>
    <n v="1570.69"/>
    <n v="1018515.8400000001"/>
    <n v="499479.42000000004"/>
    <x v="2"/>
  </r>
  <r>
    <s v="PRO4945"/>
    <x v="1883"/>
    <x v="1260"/>
    <x v="1"/>
    <x v="7"/>
    <x v="3"/>
    <x v="6"/>
    <x v="83"/>
    <n v="142.02000000000001"/>
    <n v="278.94"/>
    <n v="284"/>
    <n v="136.91999999999999"/>
    <n v="79218.960000000006"/>
    <n v="38885.279999999999"/>
    <x v="2"/>
  </r>
  <r>
    <s v="PRO4946"/>
    <x v="1884"/>
    <x v="1261"/>
    <x v="8"/>
    <x v="6"/>
    <x v="1"/>
    <x v="4"/>
    <x v="3"/>
    <n v="611.11"/>
    <n v="697.92"/>
    <n v="58"/>
    <n v="86.809999999999945"/>
    <n v="40479.360000000001"/>
    <n v="5034.9799999999968"/>
    <x v="2"/>
  </r>
  <r>
    <s v="PRO4950"/>
    <x v="1885"/>
    <x v="1262"/>
    <x v="9"/>
    <x v="3"/>
    <x v="2"/>
    <x v="1"/>
    <x v="29"/>
    <n v="891.57"/>
    <n v="1750.89"/>
    <n v="493"/>
    <n v="859.32"/>
    <n v="863188.77"/>
    <n v="423644.76"/>
    <x v="2"/>
  </r>
  <r>
    <s v="PRO4952"/>
    <x v="1886"/>
    <x v="1263"/>
    <x v="2"/>
    <x v="9"/>
    <x v="4"/>
    <x v="7"/>
    <x v="34"/>
    <n v="1938.25"/>
    <n v="3407.08"/>
    <n v="347"/>
    <n v="1468.83"/>
    <n v="1182256.76"/>
    <n v="509684.00999999995"/>
    <x v="1"/>
  </r>
  <r>
    <s v="PRO4953"/>
    <x v="1887"/>
    <x v="1264"/>
    <x v="1"/>
    <x v="7"/>
    <x v="1"/>
    <x v="9"/>
    <x v="65"/>
    <n v="1687"/>
    <n v="2244.06"/>
    <n v="458"/>
    <n v="557.05999999999995"/>
    <n v="1027779.48"/>
    <n v="255133.47999999998"/>
    <x v="2"/>
  </r>
  <r>
    <s v="PRO4954"/>
    <x v="1888"/>
    <x v="1265"/>
    <x v="4"/>
    <x v="6"/>
    <x v="1"/>
    <x v="9"/>
    <x v="26"/>
    <n v="713.36"/>
    <n v="927.56"/>
    <n v="295"/>
    <n v="214.19999999999993"/>
    <n v="273630.2"/>
    <n v="63188.999999999978"/>
    <x v="1"/>
  </r>
  <r>
    <s v="PRO4956"/>
    <x v="1103"/>
    <x v="9"/>
    <x v="2"/>
    <x v="0"/>
    <x v="4"/>
    <x v="2"/>
    <x v="87"/>
    <n v="166.3"/>
    <n v="249.42"/>
    <n v="426"/>
    <n v="83.119999999999976"/>
    <n v="106252.92"/>
    <n v="35409.119999999988"/>
    <x v="2"/>
  </r>
  <r>
    <s v="PRO4957"/>
    <x v="1889"/>
    <x v="936"/>
    <x v="2"/>
    <x v="1"/>
    <x v="1"/>
    <x v="8"/>
    <x v="51"/>
    <n v="249.73"/>
    <n v="413"/>
    <n v="297"/>
    <n v="163.27000000000001"/>
    <n v="122661"/>
    <n v="48491.19"/>
    <x v="2"/>
  </r>
  <r>
    <s v="PRO4959"/>
    <x v="1890"/>
    <x v="799"/>
    <x v="5"/>
    <x v="1"/>
    <x v="1"/>
    <x v="6"/>
    <x v="8"/>
    <n v="1321.07"/>
    <n v="2290.84"/>
    <n v="350"/>
    <n v="969.77000000000021"/>
    <n v="801794"/>
    <n v="339419.50000000006"/>
    <x v="0"/>
  </r>
  <r>
    <s v="PRO4962"/>
    <x v="1891"/>
    <x v="703"/>
    <x v="0"/>
    <x v="4"/>
    <x v="4"/>
    <x v="7"/>
    <x v="48"/>
    <n v="1609.12"/>
    <n v="2985.47"/>
    <n v="359"/>
    <n v="1376.35"/>
    <n v="1071783.73"/>
    <n v="494109.64999999997"/>
    <x v="2"/>
  </r>
  <r>
    <s v="PRO4964"/>
    <x v="1892"/>
    <x v="799"/>
    <x v="5"/>
    <x v="0"/>
    <x v="3"/>
    <x v="9"/>
    <x v="53"/>
    <n v="75.47"/>
    <n v="104.06"/>
    <n v="224"/>
    <n v="28.590000000000003"/>
    <n v="23309.440000000002"/>
    <n v="6404.1600000000008"/>
    <x v="0"/>
  </r>
  <r>
    <s v="PRO4965"/>
    <x v="1893"/>
    <x v="1266"/>
    <x v="3"/>
    <x v="6"/>
    <x v="3"/>
    <x v="6"/>
    <x v="81"/>
    <n v="891.89"/>
    <n v="1286.56"/>
    <n v="85"/>
    <n v="394.66999999999996"/>
    <n v="109357.59999999999"/>
    <n v="33546.949999999997"/>
    <x v="3"/>
  </r>
  <r>
    <s v="PRO4969"/>
    <x v="1894"/>
    <x v="1267"/>
    <x v="7"/>
    <x v="8"/>
    <x v="2"/>
    <x v="3"/>
    <x v="45"/>
    <n v="1236.04"/>
    <n v="1951.28"/>
    <n v="44"/>
    <n v="715.24"/>
    <n v="85856.319999999992"/>
    <n v="31470.560000000001"/>
    <x v="2"/>
  </r>
  <r>
    <s v="PRO4971"/>
    <x v="1895"/>
    <x v="1268"/>
    <x v="5"/>
    <x v="3"/>
    <x v="0"/>
    <x v="6"/>
    <x v="27"/>
    <n v="1197.1500000000001"/>
    <n v="1458.98"/>
    <n v="341"/>
    <n v="261.82999999999993"/>
    <n v="497512.18"/>
    <n v="89284.02999999997"/>
    <x v="1"/>
  </r>
  <r>
    <s v="PRO4973"/>
    <x v="1896"/>
    <x v="371"/>
    <x v="1"/>
    <x v="6"/>
    <x v="2"/>
    <x v="2"/>
    <x v="59"/>
    <n v="66"/>
    <n v="101.59"/>
    <n v="182"/>
    <n v="35.590000000000003"/>
    <n v="18489.38"/>
    <n v="6477.380000000001"/>
    <x v="2"/>
  </r>
  <r>
    <s v="PRO4974"/>
    <x v="1897"/>
    <x v="1269"/>
    <x v="1"/>
    <x v="9"/>
    <x v="3"/>
    <x v="2"/>
    <x v="10"/>
    <n v="102.34"/>
    <n v="145.51"/>
    <n v="319"/>
    <n v="43.169999999999987"/>
    <n v="46417.689999999995"/>
    <n v="13771.229999999996"/>
    <x v="1"/>
  </r>
  <r>
    <s v="PRO4975"/>
    <x v="1898"/>
    <x v="1270"/>
    <x v="2"/>
    <x v="6"/>
    <x v="2"/>
    <x v="2"/>
    <x v="20"/>
    <n v="1894.78"/>
    <n v="3183.53"/>
    <n v="1"/>
    <n v="1288.7500000000002"/>
    <n v="3183.53"/>
    <n v="1288.7500000000002"/>
    <x v="2"/>
  </r>
  <r>
    <s v="PRO4979"/>
    <x v="1899"/>
    <x v="1251"/>
    <x v="3"/>
    <x v="0"/>
    <x v="4"/>
    <x v="7"/>
    <x v="95"/>
    <n v="1938.65"/>
    <n v="3367.84"/>
    <n v="365"/>
    <n v="1429.19"/>
    <n v="1229261.6000000001"/>
    <n v="521654.35000000003"/>
    <x v="1"/>
  </r>
  <r>
    <s v="PRO4980"/>
    <x v="1900"/>
    <x v="1271"/>
    <x v="3"/>
    <x v="3"/>
    <x v="4"/>
    <x v="8"/>
    <x v="29"/>
    <n v="1963.3"/>
    <n v="2286.12"/>
    <n v="246"/>
    <n v="322.81999999999994"/>
    <n v="562385.52"/>
    <n v="79413.719999999987"/>
    <x v="0"/>
  </r>
  <r>
    <s v="PRO4981"/>
    <x v="1901"/>
    <x v="1272"/>
    <x v="6"/>
    <x v="2"/>
    <x v="3"/>
    <x v="9"/>
    <x v="72"/>
    <n v="1110.01"/>
    <n v="1519.67"/>
    <n v="292"/>
    <n v="409.66000000000008"/>
    <n v="443743.64"/>
    <n v="119620.72000000003"/>
    <x v="0"/>
  </r>
  <r>
    <s v="PRO4983"/>
    <x v="1902"/>
    <x v="716"/>
    <x v="8"/>
    <x v="6"/>
    <x v="2"/>
    <x v="8"/>
    <x v="79"/>
    <n v="1636.49"/>
    <n v="2974.33"/>
    <n v="360"/>
    <n v="1337.84"/>
    <n v="1070758.8"/>
    <n v="481622.39999999997"/>
    <x v="3"/>
  </r>
  <r>
    <s v="PRO4984"/>
    <x v="1903"/>
    <x v="1273"/>
    <x v="9"/>
    <x v="9"/>
    <x v="3"/>
    <x v="8"/>
    <x v="46"/>
    <n v="195.15"/>
    <n v="305.29000000000002"/>
    <n v="134"/>
    <n v="110.14000000000001"/>
    <n v="40908.86"/>
    <n v="14758.760000000002"/>
    <x v="0"/>
  </r>
  <r>
    <s v="PRO4989"/>
    <x v="1904"/>
    <x v="830"/>
    <x v="5"/>
    <x v="4"/>
    <x v="2"/>
    <x v="6"/>
    <x v="52"/>
    <n v="987.83"/>
    <n v="1923.22"/>
    <n v="57"/>
    <n v="935.39"/>
    <n v="109623.54000000001"/>
    <n v="53317.229999999996"/>
    <x v="0"/>
  </r>
  <r>
    <s v="PRO4990"/>
    <x v="1905"/>
    <x v="846"/>
    <x v="3"/>
    <x v="0"/>
    <x v="3"/>
    <x v="6"/>
    <x v="83"/>
    <n v="753.09"/>
    <n v="1453.39"/>
    <n v="96"/>
    <n v="700.30000000000007"/>
    <n v="139525.44"/>
    <n v="67228.800000000003"/>
    <x v="2"/>
  </r>
  <r>
    <s v="PRO4991"/>
    <x v="1906"/>
    <x v="28"/>
    <x v="0"/>
    <x v="8"/>
    <x v="2"/>
    <x v="6"/>
    <x v="98"/>
    <n v="935.49"/>
    <n v="1429.02"/>
    <n v="315"/>
    <n v="493.53"/>
    <n v="450141.3"/>
    <n v="155461.94999999998"/>
    <x v="0"/>
  </r>
  <r>
    <s v="PRO4992"/>
    <x v="1907"/>
    <x v="1075"/>
    <x v="0"/>
    <x v="7"/>
    <x v="4"/>
    <x v="5"/>
    <x v="69"/>
    <n v="1984.5"/>
    <n v="2385.2399999999998"/>
    <n v="427"/>
    <n v="400.73999999999978"/>
    <n v="1018497.4799999999"/>
    <n v="171115.97999999989"/>
    <x v="1"/>
  </r>
  <r>
    <s v="PRO4993"/>
    <x v="1908"/>
    <x v="583"/>
    <x v="9"/>
    <x v="9"/>
    <x v="1"/>
    <x v="4"/>
    <x v="43"/>
    <n v="926.06"/>
    <n v="1691.05"/>
    <n v="173"/>
    <n v="764.99"/>
    <n v="292551.64999999997"/>
    <n v="132343.26999999999"/>
    <x v="2"/>
  </r>
  <r>
    <s v="PRO5001"/>
    <x v="1909"/>
    <x v="1274"/>
    <x v="1"/>
    <x v="9"/>
    <x v="3"/>
    <x v="4"/>
    <x v="21"/>
    <n v="54.32"/>
    <n v="107.5"/>
    <n v="8"/>
    <n v="53.18"/>
    <n v="860"/>
    <n v="425.44"/>
    <x v="1"/>
  </r>
  <r>
    <s v="PRO5002"/>
    <x v="1910"/>
    <x v="660"/>
    <x v="4"/>
    <x v="9"/>
    <x v="1"/>
    <x v="8"/>
    <x v="51"/>
    <n v="732.3"/>
    <n v="1096.97"/>
    <n v="161"/>
    <n v="364.67000000000007"/>
    <n v="176612.17"/>
    <n v="58711.87000000001"/>
    <x v="1"/>
  </r>
  <r>
    <s v="PRO5003"/>
    <x v="1911"/>
    <x v="877"/>
    <x v="8"/>
    <x v="8"/>
    <x v="1"/>
    <x v="6"/>
    <x v="29"/>
    <n v="284.42"/>
    <n v="567.13"/>
    <n v="255"/>
    <n v="282.70999999999998"/>
    <n v="144618.15"/>
    <n v="72091.049999999988"/>
    <x v="1"/>
  </r>
  <r>
    <s v="PRO5005"/>
    <x v="1912"/>
    <x v="1275"/>
    <x v="5"/>
    <x v="6"/>
    <x v="1"/>
    <x v="2"/>
    <x v="62"/>
    <n v="1514.14"/>
    <n v="1850.3"/>
    <n v="32"/>
    <n v="336.15999999999985"/>
    <n v="59209.599999999999"/>
    <n v="10757.119999999995"/>
    <x v="2"/>
  </r>
  <r>
    <s v="PRO5008"/>
    <x v="1913"/>
    <x v="1276"/>
    <x v="5"/>
    <x v="9"/>
    <x v="1"/>
    <x v="2"/>
    <x v="5"/>
    <n v="302.16000000000003"/>
    <n v="469.06"/>
    <n v="254"/>
    <n v="166.89999999999998"/>
    <n v="119141.24"/>
    <n v="42392.599999999991"/>
    <x v="0"/>
  </r>
  <r>
    <s v="PRO5009"/>
    <x v="1914"/>
    <x v="1277"/>
    <x v="9"/>
    <x v="4"/>
    <x v="4"/>
    <x v="5"/>
    <x v="53"/>
    <n v="824.2"/>
    <n v="1578.68"/>
    <n v="471"/>
    <n v="754.48"/>
    <n v="743558.28"/>
    <n v="355360.08"/>
    <x v="1"/>
  </r>
  <r>
    <s v="PRO5010"/>
    <x v="1915"/>
    <x v="883"/>
    <x v="2"/>
    <x v="8"/>
    <x v="0"/>
    <x v="6"/>
    <x v="33"/>
    <n v="1140.3800000000001"/>
    <n v="2120.61"/>
    <n v="478"/>
    <n v="980.23"/>
    <n v="1013651.5800000001"/>
    <n v="468549.94"/>
    <x v="0"/>
  </r>
  <r>
    <s v="PRO5011"/>
    <x v="1916"/>
    <x v="870"/>
    <x v="2"/>
    <x v="7"/>
    <x v="1"/>
    <x v="9"/>
    <x v="66"/>
    <n v="1297.6600000000001"/>
    <n v="2126.63"/>
    <n v="56"/>
    <n v="828.97"/>
    <n v="119091.28"/>
    <n v="46422.32"/>
    <x v="0"/>
  </r>
  <r>
    <s v="PRO5012"/>
    <x v="1917"/>
    <x v="1275"/>
    <x v="5"/>
    <x v="0"/>
    <x v="2"/>
    <x v="4"/>
    <x v="35"/>
    <n v="852.79"/>
    <n v="1106.78"/>
    <n v="270"/>
    <n v="253.99"/>
    <n v="298830.59999999998"/>
    <n v="68577.3"/>
    <x v="2"/>
  </r>
  <r>
    <s v="PRO5016"/>
    <x v="1918"/>
    <x v="674"/>
    <x v="5"/>
    <x v="9"/>
    <x v="2"/>
    <x v="3"/>
    <x v="34"/>
    <n v="82.25"/>
    <n v="93.49"/>
    <n v="105"/>
    <n v="11.239999999999995"/>
    <n v="9816.4499999999989"/>
    <n v="1180.1999999999994"/>
    <x v="1"/>
  </r>
  <r>
    <s v="PRO5019"/>
    <x v="1919"/>
    <x v="29"/>
    <x v="2"/>
    <x v="7"/>
    <x v="0"/>
    <x v="4"/>
    <x v="46"/>
    <n v="605.45000000000005"/>
    <n v="724.28"/>
    <n v="229"/>
    <n v="118.82999999999993"/>
    <n v="165860.12"/>
    <n v="27212.069999999985"/>
    <x v="2"/>
  </r>
  <r>
    <s v="PRO5020"/>
    <x v="1920"/>
    <x v="1278"/>
    <x v="9"/>
    <x v="5"/>
    <x v="0"/>
    <x v="9"/>
    <x v="13"/>
    <n v="807.16"/>
    <n v="910.8"/>
    <n v="429"/>
    <n v="103.63999999999999"/>
    <n v="390733.19999999995"/>
    <n v="44461.56"/>
    <x v="1"/>
  </r>
  <r>
    <s v="PRO5021"/>
    <x v="1921"/>
    <x v="821"/>
    <x v="8"/>
    <x v="5"/>
    <x v="1"/>
    <x v="6"/>
    <x v="72"/>
    <n v="441.52"/>
    <n v="559.83000000000004"/>
    <n v="469"/>
    <n v="118.31000000000006"/>
    <n v="262560.27"/>
    <n v="55487.390000000029"/>
    <x v="2"/>
  </r>
  <r>
    <s v="PRO5022"/>
    <x v="1922"/>
    <x v="1095"/>
    <x v="2"/>
    <x v="8"/>
    <x v="4"/>
    <x v="9"/>
    <x v="59"/>
    <n v="1721.5"/>
    <n v="1928.62"/>
    <n v="205"/>
    <n v="207.11999999999989"/>
    <n v="395367.1"/>
    <n v="42459.599999999977"/>
    <x v="1"/>
  </r>
  <r>
    <s v="PRO5024"/>
    <x v="1923"/>
    <x v="57"/>
    <x v="7"/>
    <x v="8"/>
    <x v="4"/>
    <x v="5"/>
    <x v="24"/>
    <n v="61.99"/>
    <n v="122.62"/>
    <n v="380"/>
    <n v="60.63"/>
    <n v="46595.6"/>
    <n v="23039.4"/>
    <x v="2"/>
  </r>
  <r>
    <s v="PRO5028"/>
    <x v="1924"/>
    <x v="225"/>
    <x v="2"/>
    <x v="3"/>
    <x v="3"/>
    <x v="2"/>
    <x v="64"/>
    <n v="1362.87"/>
    <n v="2321.16"/>
    <n v="55"/>
    <n v="958.29"/>
    <n v="127663.79999999999"/>
    <n v="52705.95"/>
    <x v="2"/>
  </r>
  <r>
    <s v="PRO5029"/>
    <x v="1925"/>
    <x v="393"/>
    <x v="6"/>
    <x v="6"/>
    <x v="3"/>
    <x v="7"/>
    <x v="31"/>
    <n v="1710.83"/>
    <n v="2325.58"/>
    <n v="165"/>
    <n v="614.75"/>
    <n v="383720.7"/>
    <n v="101433.75"/>
    <x v="1"/>
  </r>
  <r>
    <s v="PRO5033"/>
    <x v="1926"/>
    <x v="1279"/>
    <x v="1"/>
    <x v="1"/>
    <x v="3"/>
    <x v="2"/>
    <x v="95"/>
    <n v="542.79999999999995"/>
    <n v="855.03"/>
    <n v="477"/>
    <n v="312.23"/>
    <n v="407849.31"/>
    <n v="148933.71000000002"/>
    <x v="1"/>
  </r>
  <r>
    <s v="PRO5034"/>
    <x v="1927"/>
    <x v="584"/>
    <x v="0"/>
    <x v="7"/>
    <x v="2"/>
    <x v="6"/>
    <x v="13"/>
    <n v="691.24"/>
    <n v="1013.28"/>
    <n v="339"/>
    <n v="322.03999999999996"/>
    <n v="343501.92"/>
    <n v="109171.55999999998"/>
    <x v="1"/>
  </r>
  <r>
    <s v="PRO5035"/>
    <x v="1928"/>
    <x v="1280"/>
    <x v="9"/>
    <x v="4"/>
    <x v="2"/>
    <x v="7"/>
    <x v="98"/>
    <n v="635.33000000000004"/>
    <n v="1205.47"/>
    <n v="460"/>
    <n v="570.14"/>
    <n v="554516.20000000007"/>
    <n v="262264.39999999997"/>
    <x v="1"/>
  </r>
  <r>
    <s v="PRO5036"/>
    <x v="1929"/>
    <x v="1281"/>
    <x v="6"/>
    <x v="5"/>
    <x v="3"/>
    <x v="0"/>
    <x v="27"/>
    <n v="1464.95"/>
    <n v="2035.91"/>
    <n v="53"/>
    <n v="570.96"/>
    <n v="107903.23000000001"/>
    <n v="30260.880000000001"/>
    <x v="0"/>
  </r>
  <r>
    <s v="PRO5040"/>
    <x v="1930"/>
    <x v="473"/>
    <x v="6"/>
    <x v="0"/>
    <x v="3"/>
    <x v="1"/>
    <x v="27"/>
    <n v="69.84"/>
    <n v="127.77"/>
    <n v="33"/>
    <n v="57.929999999999993"/>
    <n v="4216.41"/>
    <n v="1911.6899999999998"/>
    <x v="2"/>
  </r>
  <r>
    <s v="PRO5043"/>
    <x v="1931"/>
    <x v="1240"/>
    <x v="5"/>
    <x v="5"/>
    <x v="1"/>
    <x v="5"/>
    <x v="55"/>
    <n v="1326.76"/>
    <n v="1483.56"/>
    <n v="193"/>
    <n v="156.79999999999995"/>
    <n v="286327.08"/>
    <n v="30262.399999999991"/>
    <x v="2"/>
  </r>
  <r>
    <s v="PRO5044"/>
    <x v="1932"/>
    <x v="459"/>
    <x v="7"/>
    <x v="1"/>
    <x v="1"/>
    <x v="8"/>
    <x v="99"/>
    <n v="706.57"/>
    <n v="1358.01"/>
    <n v="175"/>
    <n v="651.43999999999994"/>
    <n v="237651.75"/>
    <n v="114001.99999999999"/>
    <x v="1"/>
  </r>
  <r>
    <s v="PRO5047"/>
    <x v="1933"/>
    <x v="1282"/>
    <x v="2"/>
    <x v="5"/>
    <x v="2"/>
    <x v="4"/>
    <x v="83"/>
    <n v="657.06"/>
    <n v="857.12"/>
    <n v="77"/>
    <n v="200.06000000000006"/>
    <n v="65998.240000000005"/>
    <n v="15404.620000000004"/>
    <x v="1"/>
  </r>
  <r>
    <s v="PRO5048"/>
    <x v="1934"/>
    <x v="1116"/>
    <x v="3"/>
    <x v="3"/>
    <x v="3"/>
    <x v="4"/>
    <x v="88"/>
    <n v="1871.26"/>
    <n v="2936.4"/>
    <n v="55"/>
    <n v="1065.1400000000001"/>
    <n v="161502"/>
    <n v="58582.700000000004"/>
    <x v="2"/>
  </r>
  <r>
    <s v="PRO5050"/>
    <x v="1935"/>
    <x v="352"/>
    <x v="9"/>
    <x v="5"/>
    <x v="4"/>
    <x v="0"/>
    <x v="21"/>
    <n v="1973.59"/>
    <n v="2848.54"/>
    <n v="463"/>
    <n v="874.95"/>
    <n v="1318874.02"/>
    <n v="405101.85000000003"/>
    <x v="2"/>
  </r>
  <r>
    <s v="PRO5051"/>
    <x v="1936"/>
    <x v="1283"/>
    <x v="3"/>
    <x v="0"/>
    <x v="1"/>
    <x v="0"/>
    <x v="75"/>
    <n v="955.72"/>
    <n v="1756.42"/>
    <n v="259"/>
    <n v="800.7"/>
    <n v="454912.78"/>
    <n v="207381.30000000002"/>
    <x v="0"/>
  </r>
  <r>
    <s v="PRO5053"/>
    <x v="1937"/>
    <x v="1284"/>
    <x v="9"/>
    <x v="2"/>
    <x v="3"/>
    <x v="0"/>
    <x v="39"/>
    <n v="1058.6500000000001"/>
    <n v="1415.28"/>
    <n v="441"/>
    <n v="356.62999999999988"/>
    <n v="624138.48"/>
    <n v="157273.82999999996"/>
    <x v="0"/>
  </r>
  <r>
    <s v="PRO5056"/>
    <x v="1938"/>
    <x v="1227"/>
    <x v="5"/>
    <x v="5"/>
    <x v="0"/>
    <x v="6"/>
    <x v="15"/>
    <n v="1617.55"/>
    <n v="2164.0300000000002"/>
    <n v="425"/>
    <n v="546.48000000000025"/>
    <n v="919712.75000000012"/>
    <n v="232254.00000000012"/>
    <x v="0"/>
  </r>
  <r>
    <s v="PRO5058"/>
    <x v="1939"/>
    <x v="179"/>
    <x v="9"/>
    <x v="7"/>
    <x v="1"/>
    <x v="7"/>
    <x v="78"/>
    <n v="812.12"/>
    <n v="1481.58"/>
    <n v="482"/>
    <n v="669.45999999999992"/>
    <n v="714121.55999999994"/>
    <n v="322679.71999999997"/>
    <x v="1"/>
  </r>
  <r>
    <s v="PRO5059"/>
    <x v="1940"/>
    <x v="1285"/>
    <x v="2"/>
    <x v="5"/>
    <x v="0"/>
    <x v="5"/>
    <x v="87"/>
    <n v="1336.43"/>
    <n v="2030.07"/>
    <n v="401"/>
    <n v="693.63999999999987"/>
    <n v="814058.07"/>
    <n v="278149.63999999996"/>
    <x v="0"/>
  </r>
  <r>
    <s v="PRO5063"/>
    <x v="1941"/>
    <x v="1286"/>
    <x v="4"/>
    <x v="1"/>
    <x v="2"/>
    <x v="0"/>
    <x v="27"/>
    <n v="881.87"/>
    <n v="1496.3"/>
    <n v="487"/>
    <n v="614.42999999999995"/>
    <n v="728698.1"/>
    <n v="299227.40999999997"/>
    <x v="2"/>
  </r>
  <r>
    <s v="PRO5064"/>
    <x v="1942"/>
    <x v="1287"/>
    <x v="7"/>
    <x v="9"/>
    <x v="2"/>
    <x v="5"/>
    <x v="38"/>
    <n v="436.72"/>
    <n v="546.63"/>
    <n v="19"/>
    <n v="109.90999999999997"/>
    <n v="10385.969999999999"/>
    <n v="2088.2899999999995"/>
    <x v="0"/>
  </r>
  <r>
    <s v="PRO5065"/>
    <x v="1943"/>
    <x v="1288"/>
    <x v="1"/>
    <x v="0"/>
    <x v="4"/>
    <x v="8"/>
    <x v="53"/>
    <n v="1302.01"/>
    <n v="1519.69"/>
    <n v="281"/>
    <n v="217.68000000000006"/>
    <n v="427032.89"/>
    <n v="61168.080000000016"/>
    <x v="1"/>
  </r>
  <r>
    <s v="PRO5069"/>
    <x v="1944"/>
    <x v="380"/>
    <x v="4"/>
    <x v="7"/>
    <x v="0"/>
    <x v="6"/>
    <x v="2"/>
    <n v="246.91"/>
    <n v="279.27"/>
    <n v="239"/>
    <n v="32.359999999999985"/>
    <n v="66745.53"/>
    <n v="7734.0399999999963"/>
    <x v="2"/>
  </r>
  <r>
    <s v="PRO5070"/>
    <x v="1945"/>
    <x v="1012"/>
    <x v="9"/>
    <x v="8"/>
    <x v="2"/>
    <x v="2"/>
    <x v="38"/>
    <n v="870.16"/>
    <n v="1698.57"/>
    <n v="332"/>
    <n v="828.41"/>
    <n v="563925.24"/>
    <n v="275032.12"/>
    <x v="2"/>
  </r>
  <r>
    <s v="PRO5072"/>
    <x v="1946"/>
    <x v="177"/>
    <x v="5"/>
    <x v="2"/>
    <x v="0"/>
    <x v="3"/>
    <x v="54"/>
    <n v="134.38999999999999"/>
    <n v="227"/>
    <n v="122"/>
    <n v="92.610000000000014"/>
    <n v="27694"/>
    <n v="11298.420000000002"/>
    <x v="0"/>
  </r>
  <r>
    <s v="PRO5073"/>
    <x v="1947"/>
    <x v="331"/>
    <x v="0"/>
    <x v="9"/>
    <x v="1"/>
    <x v="4"/>
    <x v="65"/>
    <n v="288.24"/>
    <n v="427.97"/>
    <n v="205"/>
    <n v="139.73000000000002"/>
    <n v="87733.85"/>
    <n v="28644.650000000005"/>
    <x v="0"/>
  </r>
  <r>
    <s v="PRO5074"/>
    <x v="1948"/>
    <x v="451"/>
    <x v="4"/>
    <x v="5"/>
    <x v="2"/>
    <x v="8"/>
    <x v="52"/>
    <n v="117.03"/>
    <n v="135.72"/>
    <n v="272"/>
    <n v="18.689999999999998"/>
    <n v="36915.839999999997"/>
    <n v="5083.6799999999994"/>
    <x v="0"/>
  </r>
  <r>
    <s v="PRO5075"/>
    <x v="1949"/>
    <x v="228"/>
    <x v="7"/>
    <x v="2"/>
    <x v="0"/>
    <x v="1"/>
    <x v="59"/>
    <n v="1089.74"/>
    <n v="1698.21"/>
    <n v="403"/>
    <n v="608.47"/>
    <n v="684378.63"/>
    <n v="245213.41"/>
    <x v="1"/>
  </r>
  <r>
    <s v="PRO5076"/>
    <x v="1950"/>
    <x v="1289"/>
    <x v="6"/>
    <x v="3"/>
    <x v="4"/>
    <x v="8"/>
    <x v="19"/>
    <n v="1992.08"/>
    <n v="3369.59"/>
    <n v="291"/>
    <n v="1377.5100000000002"/>
    <n v="980550.69000000006"/>
    <n v="400855.41000000009"/>
    <x v="2"/>
  </r>
  <r>
    <s v="PRO5079"/>
    <x v="1951"/>
    <x v="1290"/>
    <x v="3"/>
    <x v="9"/>
    <x v="0"/>
    <x v="2"/>
    <x v="88"/>
    <n v="358.5"/>
    <n v="672.44"/>
    <n v="339"/>
    <n v="313.94000000000005"/>
    <n v="227957.16000000003"/>
    <n v="106425.66000000002"/>
    <x v="0"/>
  </r>
  <r>
    <s v="PRO5081"/>
    <x v="1952"/>
    <x v="1291"/>
    <x v="4"/>
    <x v="4"/>
    <x v="0"/>
    <x v="6"/>
    <x v="81"/>
    <n v="513"/>
    <n v="613.33000000000004"/>
    <n v="112"/>
    <n v="100.33000000000004"/>
    <n v="68692.960000000006"/>
    <n v="11236.960000000005"/>
    <x v="0"/>
  </r>
  <r>
    <s v="PRO5084"/>
    <x v="1953"/>
    <x v="1292"/>
    <x v="1"/>
    <x v="8"/>
    <x v="3"/>
    <x v="8"/>
    <x v="75"/>
    <n v="1021.3"/>
    <n v="1564.48"/>
    <n v="315"/>
    <n v="543.18000000000006"/>
    <n v="492811.2"/>
    <n v="171101.7"/>
    <x v="1"/>
  </r>
  <r>
    <s v="PRO5088"/>
    <x v="1954"/>
    <x v="832"/>
    <x v="5"/>
    <x v="8"/>
    <x v="0"/>
    <x v="6"/>
    <x v="91"/>
    <n v="1788.03"/>
    <n v="3177.34"/>
    <n v="223"/>
    <n v="1389.3100000000002"/>
    <n v="708546.82000000007"/>
    <n v="309816.13000000006"/>
    <x v="0"/>
  </r>
  <r>
    <s v="PRO5090"/>
    <x v="1955"/>
    <x v="536"/>
    <x v="9"/>
    <x v="1"/>
    <x v="2"/>
    <x v="5"/>
    <x v="71"/>
    <n v="1616.63"/>
    <n v="2741.35"/>
    <n v="364"/>
    <n v="1124.7199999999998"/>
    <n v="997851.4"/>
    <n v="409398.0799999999"/>
    <x v="1"/>
  </r>
  <r>
    <s v="PRO5091"/>
    <x v="1956"/>
    <x v="1293"/>
    <x v="4"/>
    <x v="0"/>
    <x v="3"/>
    <x v="1"/>
    <x v="79"/>
    <n v="530.4"/>
    <n v="963.94"/>
    <n v="446"/>
    <n v="433.54000000000008"/>
    <n v="429917.24000000005"/>
    <n v="193358.84000000003"/>
    <x v="1"/>
  </r>
  <r>
    <s v="PRO5092"/>
    <x v="1957"/>
    <x v="1294"/>
    <x v="8"/>
    <x v="3"/>
    <x v="2"/>
    <x v="6"/>
    <x v="90"/>
    <n v="1874.79"/>
    <n v="2094.4499999999998"/>
    <n v="358"/>
    <n v="219.65999999999985"/>
    <n v="749813.1"/>
    <n v="78638.279999999941"/>
    <x v="2"/>
  </r>
  <r>
    <s v="PRO5093"/>
    <x v="1958"/>
    <x v="1295"/>
    <x v="1"/>
    <x v="8"/>
    <x v="3"/>
    <x v="8"/>
    <x v="2"/>
    <n v="358.51"/>
    <n v="428.99"/>
    <n v="109"/>
    <n v="70.480000000000018"/>
    <n v="46759.91"/>
    <n v="7682.3200000000015"/>
    <x v="0"/>
  </r>
  <r>
    <s v="PRO5094"/>
    <x v="1959"/>
    <x v="548"/>
    <x v="4"/>
    <x v="5"/>
    <x v="1"/>
    <x v="7"/>
    <x v="90"/>
    <n v="1697.31"/>
    <n v="2171.0100000000002"/>
    <n v="345"/>
    <n v="473.70000000000027"/>
    <n v="748998.45000000007"/>
    <n v="163426.50000000009"/>
    <x v="2"/>
  </r>
  <r>
    <s v="PRO5099"/>
    <x v="1710"/>
    <x v="846"/>
    <x v="2"/>
    <x v="0"/>
    <x v="4"/>
    <x v="8"/>
    <x v="74"/>
    <n v="1848.09"/>
    <n v="2060.9499999999998"/>
    <n v="212"/>
    <n v="212.8599999999999"/>
    <n v="436921.39999999997"/>
    <n v="45126.319999999978"/>
    <x v="3"/>
  </r>
  <r>
    <s v="PRO5101"/>
    <x v="1960"/>
    <x v="1296"/>
    <x v="9"/>
    <x v="2"/>
    <x v="4"/>
    <x v="1"/>
    <x v="43"/>
    <n v="1629.32"/>
    <n v="2538.96"/>
    <n v="463"/>
    <n v="909.6400000000001"/>
    <n v="1175538.48"/>
    <n v="421163.32000000007"/>
    <x v="1"/>
  </r>
  <r>
    <s v="PRO5103"/>
    <x v="1166"/>
    <x v="912"/>
    <x v="2"/>
    <x v="7"/>
    <x v="4"/>
    <x v="0"/>
    <x v="44"/>
    <n v="880.02"/>
    <n v="1239.6099999999999"/>
    <n v="235"/>
    <n v="359.58999999999992"/>
    <n v="291308.34999999998"/>
    <n v="84503.64999999998"/>
    <x v="0"/>
  </r>
  <r>
    <s v="PRO5104"/>
    <x v="1961"/>
    <x v="1137"/>
    <x v="6"/>
    <x v="0"/>
    <x v="3"/>
    <x v="2"/>
    <x v="61"/>
    <n v="1326.36"/>
    <n v="2079.06"/>
    <n v="39"/>
    <n v="752.7"/>
    <n v="81083.34"/>
    <n v="29355.300000000003"/>
    <x v="0"/>
  </r>
  <r>
    <s v="PRO5107"/>
    <x v="198"/>
    <x v="567"/>
    <x v="0"/>
    <x v="9"/>
    <x v="2"/>
    <x v="0"/>
    <x v="61"/>
    <n v="88.69"/>
    <n v="154.47999999999999"/>
    <n v="362"/>
    <n v="65.789999999999992"/>
    <n v="55921.759999999995"/>
    <n v="23815.979999999996"/>
    <x v="1"/>
  </r>
  <r>
    <s v="PRO5108"/>
    <x v="1962"/>
    <x v="1297"/>
    <x v="6"/>
    <x v="0"/>
    <x v="2"/>
    <x v="4"/>
    <x v="34"/>
    <n v="1515.03"/>
    <n v="1949.33"/>
    <n v="51"/>
    <n v="434.29999999999995"/>
    <n v="99415.83"/>
    <n v="22149.3"/>
    <x v="0"/>
  </r>
  <r>
    <s v="PRO5111"/>
    <x v="1963"/>
    <x v="310"/>
    <x v="8"/>
    <x v="6"/>
    <x v="2"/>
    <x v="0"/>
    <x v="21"/>
    <n v="524.96"/>
    <n v="868.47"/>
    <n v="226"/>
    <n v="343.51"/>
    <n v="196274.22"/>
    <n v="77633.259999999995"/>
    <x v="2"/>
  </r>
  <r>
    <s v="PRO5112"/>
    <x v="1964"/>
    <x v="1298"/>
    <x v="3"/>
    <x v="6"/>
    <x v="0"/>
    <x v="3"/>
    <x v="30"/>
    <n v="838.14"/>
    <n v="1261.7"/>
    <n v="354"/>
    <n v="423.56000000000006"/>
    <n v="446641.8"/>
    <n v="149940.24000000002"/>
    <x v="1"/>
  </r>
  <r>
    <s v="PRO5113"/>
    <x v="1965"/>
    <x v="665"/>
    <x v="6"/>
    <x v="4"/>
    <x v="3"/>
    <x v="7"/>
    <x v="36"/>
    <n v="1230.45"/>
    <n v="1994.46"/>
    <n v="90"/>
    <n v="764.01"/>
    <n v="179501.4"/>
    <n v="68760.899999999994"/>
    <x v="0"/>
  </r>
  <r>
    <s v="PRO5117"/>
    <x v="1966"/>
    <x v="44"/>
    <x v="1"/>
    <x v="9"/>
    <x v="4"/>
    <x v="4"/>
    <x v="67"/>
    <n v="1829.65"/>
    <n v="3154.45"/>
    <n v="9"/>
    <n v="1324.7999999999997"/>
    <n v="28390.05"/>
    <n v="11923.199999999997"/>
    <x v="0"/>
  </r>
  <r>
    <s v="PRO5120"/>
    <x v="1967"/>
    <x v="977"/>
    <x v="3"/>
    <x v="3"/>
    <x v="3"/>
    <x v="4"/>
    <x v="40"/>
    <n v="1472.19"/>
    <n v="2472"/>
    <n v="462"/>
    <n v="999.81"/>
    <n v="1142064"/>
    <n v="461912.22"/>
    <x v="3"/>
  </r>
  <r>
    <s v="PRO5121"/>
    <x v="1968"/>
    <x v="627"/>
    <x v="0"/>
    <x v="4"/>
    <x v="0"/>
    <x v="1"/>
    <x v="21"/>
    <n v="1901.05"/>
    <n v="3332.87"/>
    <n v="161"/>
    <n v="1431.82"/>
    <n v="536592.06999999995"/>
    <n v="230523.02"/>
    <x v="0"/>
  </r>
  <r>
    <s v="PRO5122"/>
    <x v="1969"/>
    <x v="149"/>
    <x v="7"/>
    <x v="6"/>
    <x v="4"/>
    <x v="3"/>
    <x v="35"/>
    <n v="1295.67"/>
    <n v="2340"/>
    <n v="39"/>
    <n v="1044.33"/>
    <n v="91260"/>
    <n v="40728.869999999995"/>
    <x v="2"/>
  </r>
  <r>
    <s v="PRO5124"/>
    <x v="1970"/>
    <x v="1299"/>
    <x v="4"/>
    <x v="7"/>
    <x v="2"/>
    <x v="5"/>
    <x v="80"/>
    <n v="336.21"/>
    <n v="636.79"/>
    <n v="245"/>
    <n v="300.58"/>
    <n v="156013.54999999999"/>
    <n v="73642.099999999991"/>
    <x v="3"/>
  </r>
  <r>
    <s v="PRO5125"/>
    <x v="1971"/>
    <x v="986"/>
    <x v="0"/>
    <x v="3"/>
    <x v="4"/>
    <x v="2"/>
    <x v="99"/>
    <n v="305.12"/>
    <n v="527.58000000000004"/>
    <n v="460"/>
    <n v="222.46000000000004"/>
    <n v="242686.80000000002"/>
    <n v="102331.60000000002"/>
    <x v="1"/>
  </r>
  <r>
    <s v="PRO5126"/>
    <x v="1972"/>
    <x v="1135"/>
    <x v="4"/>
    <x v="4"/>
    <x v="0"/>
    <x v="4"/>
    <x v="4"/>
    <n v="688.01"/>
    <n v="1183.1500000000001"/>
    <n v="39"/>
    <n v="495.1400000000001"/>
    <n v="46142.850000000006"/>
    <n v="19310.460000000003"/>
    <x v="2"/>
  </r>
  <r>
    <s v="PRO5127"/>
    <x v="1973"/>
    <x v="1300"/>
    <x v="7"/>
    <x v="7"/>
    <x v="0"/>
    <x v="2"/>
    <x v="51"/>
    <n v="661.72"/>
    <n v="1102.8"/>
    <n v="126"/>
    <n v="441.07999999999993"/>
    <n v="138952.79999999999"/>
    <n v="55576.079999999987"/>
    <x v="0"/>
  </r>
  <r>
    <s v="PRO5128"/>
    <x v="1974"/>
    <x v="622"/>
    <x v="8"/>
    <x v="2"/>
    <x v="4"/>
    <x v="9"/>
    <x v="13"/>
    <n v="743.72"/>
    <n v="1394.94"/>
    <n v="182"/>
    <n v="651.22"/>
    <n v="253879.08000000002"/>
    <n v="118522.04000000001"/>
    <x v="1"/>
  </r>
  <r>
    <s v="PRO5130"/>
    <x v="1975"/>
    <x v="1301"/>
    <x v="2"/>
    <x v="2"/>
    <x v="3"/>
    <x v="1"/>
    <x v="41"/>
    <n v="1881.7"/>
    <n v="2285.42"/>
    <n v="327"/>
    <n v="403.72"/>
    <n v="747332.34"/>
    <n v="132016.44"/>
    <x v="2"/>
  </r>
  <r>
    <s v="PRO5136"/>
    <x v="1976"/>
    <x v="1302"/>
    <x v="6"/>
    <x v="1"/>
    <x v="4"/>
    <x v="7"/>
    <x v="13"/>
    <n v="475.12"/>
    <n v="531.63"/>
    <n v="434"/>
    <n v="56.509999999999991"/>
    <n v="230727.41999999998"/>
    <n v="24525.339999999997"/>
    <x v="1"/>
  </r>
  <r>
    <s v="PRO5138"/>
    <x v="1977"/>
    <x v="11"/>
    <x v="5"/>
    <x v="9"/>
    <x v="4"/>
    <x v="4"/>
    <x v="72"/>
    <n v="1872.74"/>
    <n v="2213.08"/>
    <n v="227"/>
    <n v="340.33999999999992"/>
    <n v="502369.16"/>
    <n v="77257.179999999978"/>
    <x v="0"/>
  </r>
  <r>
    <s v="PRO5139"/>
    <x v="1978"/>
    <x v="500"/>
    <x v="6"/>
    <x v="5"/>
    <x v="1"/>
    <x v="6"/>
    <x v="99"/>
    <n v="1897.22"/>
    <n v="2256.14"/>
    <n v="276"/>
    <n v="358.91999999999985"/>
    <n v="622694.64"/>
    <n v="99061.919999999955"/>
    <x v="1"/>
  </r>
  <r>
    <s v="PRO5143"/>
    <x v="1979"/>
    <x v="1303"/>
    <x v="3"/>
    <x v="4"/>
    <x v="4"/>
    <x v="3"/>
    <x v="41"/>
    <n v="1447.74"/>
    <n v="2116.9699999999998"/>
    <n v="328"/>
    <n v="669.22999999999979"/>
    <n v="694366.15999999992"/>
    <n v="219507.43999999994"/>
    <x v="2"/>
  </r>
  <r>
    <s v="PRO5144"/>
    <x v="1980"/>
    <x v="972"/>
    <x v="2"/>
    <x v="4"/>
    <x v="1"/>
    <x v="1"/>
    <x v="22"/>
    <n v="1135.19"/>
    <n v="2145.62"/>
    <n v="238"/>
    <n v="1010.4299999999998"/>
    <n v="510657.56"/>
    <n v="240482.33999999997"/>
    <x v="2"/>
  </r>
  <r>
    <s v="PRO5149"/>
    <x v="1981"/>
    <x v="1047"/>
    <x v="2"/>
    <x v="2"/>
    <x v="4"/>
    <x v="8"/>
    <x v="37"/>
    <n v="322.95999999999998"/>
    <n v="591.70000000000005"/>
    <n v="224"/>
    <n v="268.74000000000007"/>
    <n v="132540.80000000002"/>
    <n v="60197.760000000017"/>
    <x v="2"/>
  </r>
  <r>
    <s v="PRO5150"/>
    <x v="1982"/>
    <x v="333"/>
    <x v="3"/>
    <x v="9"/>
    <x v="2"/>
    <x v="6"/>
    <x v="46"/>
    <n v="211.47"/>
    <n v="346.94"/>
    <n v="255"/>
    <n v="135.47"/>
    <n v="88469.7"/>
    <n v="34544.85"/>
    <x v="0"/>
  </r>
  <r>
    <s v="PRO5151"/>
    <x v="1983"/>
    <x v="1088"/>
    <x v="2"/>
    <x v="0"/>
    <x v="2"/>
    <x v="5"/>
    <x v="76"/>
    <n v="1714.93"/>
    <n v="2117.0300000000002"/>
    <n v="375"/>
    <n v="402.10000000000014"/>
    <n v="793886.25000000012"/>
    <n v="150787.50000000006"/>
    <x v="0"/>
  </r>
  <r>
    <s v="PRO5154"/>
    <x v="1984"/>
    <x v="501"/>
    <x v="8"/>
    <x v="7"/>
    <x v="0"/>
    <x v="5"/>
    <x v="8"/>
    <n v="627.45000000000005"/>
    <n v="1108.31"/>
    <n v="100"/>
    <n v="480.8599999999999"/>
    <n v="110831"/>
    <n v="48085.999999999993"/>
    <x v="2"/>
  </r>
  <r>
    <s v="PRO5155"/>
    <x v="1985"/>
    <x v="224"/>
    <x v="9"/>
    <x v="9"/>
    <x v="1"/>
    <x v="2"/>
    <x v="59"/>
    <n v="348.52"/>
    <n v="438.63"/>
    <n v="42"/>
    <n v="90.110000000000014"/>
    <n v="18422.46"/>
    <n v="3784.6200000000008"/>
    <x v="1"/>
  </r>
  <r>
    <s v="PRO5156"/>
    <x v="1986"/>
    <x v="172"/>
    <x v="3"/>
    <x v="6"/>
    <x v="4"/>
    <x v="6"/>
    <x v="10"/>
    <n v="772.24"/>
    <n v="1390.16"/>
    <n v="233"/>
    <n v="617.92000000000007"/>
    <n v="323907.28000000003"/>
    <n v="143975.36000000002"/>
    <x v="2"/>
  </r>
  <r>
    <s v="PRO5157"/>
    <x v="1987"/>
    <x v="1304"/>
    <x v="3"/>
    <x v="2"/>
    <x v="1"/>
    <x v="2"/>
    <x v="9"/>
    <n v="273.61"/>
    <n v="329.82"/>
    <n v="17"/>
    <n v="56.20999999999998"/>
    <n v="5606.94"/>
    <n v="955.56999999999971"/>
    <x v="1"/>
  </r>
  <r>
    <s v="PRO5161"/>
    <x v="1988"/>
    <x v="1222"/>
    <x v="2"/>
    <x v="3"/>
    <x v="0"/>
    <x v="1"/>
    <x v="30"/>
    <n v="1294.5"/>
    <n v="1747"/>
    <n v="438"/>
    <n v="452.5"/>
    <n v="765186"/>
    <n v="198195"/>
    <x v="1"/>
  </r>
  <r>
    <s v="PRO5162"/>
    <x v="1989"/>
    <x v="130"/>
    <x v="8"/>
    <x v="1"/>
    <x v="2"/>
    <x v="3"/>
    <x v="37"/>
    <n v="658.44"/>
    <n v="1241.27"/>
    <n v="221"/>
    <n v="582.82999999999993"/>
    <n v="274320.67"/>
    <n v="128805.42999999998"/>
    <x v="2"/>
  </r>
  <r>
    <s v="PRO5163"/>
    <x v="1990"/>
    <x v="1305"/>
    <x v="0"/>
    <x v="3"/>
    <x v="0"/>
    <x v="0"/>
    <x v="65"/>
    <n v="946.84"/>
    <n v="1532.49"/>
    <n v="156"/>
    <n v="585.65"/>
    <n v="239068.44"/>
    <n v="91361.4"/>
    <x v="0"/>
  </r>
  <r>
    <s v="PRO5164"/>
    <x v="1991"/>
    <x v="550"/>
    <x v="6"/>
    <x v="8"/>
    <x v="2"/>
    <x v="8"/>
    <x v="26"/>
    <n v="353.58"/>
    <n v="499.79"/>
    <n v="228"/>
    <n v="146.21000000000004"/>
    <n v="113952.12000000001"/>
    <n v="33335.880000000005"/>
    <x v="2"/>
  </r>
  <r>
    <s v="PRO5166"/>
    <x v="1992"/>
    <x v="745"/>
    <x v="0"/>
    <x v="0"/>
    <x v="3"/>
    <x v="3"/>
    <x v="81"/>
    <n v="1396.82"/>
    <n v="1900.22"/>
    <n v="253"/>
    <n v="503.40000000000009"/>
    <n v="480755.66000000003"/>
    <n v="127360.20000000003"/>
    <x v="1"/>
  </r>
  <r>
    <s v="PRO5167"/>
    <x v="1993"/>
    <x v="591"/>
    <x v="9"/>
    <x v="6"/>
    <x v="1"/>
    <x v="9"/>
    <x v="21"/>
    <n v="1442.64"/>
    <n v="2296.3200000000002"/>
    <n v="275"/>
    <n v="853.68000000000006"/>
    <n v="631488"/>
    <n v="234762.00000000003"/>
    <x v="1"/>
  </r>
  <r>
    <s v="PRO5169"/>
    <x v="1994"/>
    <x v="608"/>
    <x v="9"/>
    <x v="1"/>
    <x v="2"/>
    <x v="3"/>
    <x v="53"/>
    <n v="1309.48"/>
    <n v="2550.9699999999998"/>
    <n v="72"/>
    <n v="1241.4899999999998"/>
    <n v="183669.84"/>
    <n v="89387.279999999984"/>
    <x v="2"/>
  </r>
  <r>
    <s v="PRO5170"/>
    <x v="1995"/>
    <x v="1069"/>
    <x v="5"/>
    <x v="5"/>
    <x v="0"/>
    <x v="7"/>
    <x v="37"/>
    <n v="927.63"/>
    <n v="1076.29"/>
    <n v="445"/>
    <n v="148.65999999999997"/>
    <n v="478949.05"/>
    <n v="66153.699999999983"/>
    <x v="0"/>
  </r>
  <r>
    <s v="PRO5172"/>
    <x v="1996"/>
    <x v="96"/>
    <x v="8"/>
    <x v="6"/>
    <x v="1"/>
    <x v="9"/>
    <x v="85"/>
    <n v="1542.19"/>
    <n v="2151.6"/>
    <n v="327"/>
    <n v="609.40999999999985"/>
    <n v="703573.2"/>
    <n v="199277.06999999995"/>
    <x v="2"/>
  </r>
  <r>
    <s v="PRO5174"/>
    <x v="1997"/>
    <x v="540"/>
    <x v="9"/>
    <x v="1"/>
    <x v="0"/>
    <x v="4"/>
    <x v="77"/>
    <n v="1195.1199999999999"/>
    <n v="2139.5300000000002"/>
    <n v="399"/>
    <n v="944.41000000000031"/>
    <n v="853672.47000000009"/>
    <n v="376819.59000000014"/>
    <x v="2"/>
  </r>
  <r>
    <s v="PRO5175"/>
    <x v="1998"/>
    <x v="847"/>
    <x v="0"/>
    <x v="6"/>
    <x v="3"/>
    <x v="7"/>
    <x v="86"/>
    <n v="994.51"/>
    <n v="1259.6300000000001"/>
    <n v="269"/>
    <n v="265.12000000000012"/>
    <n v="338840.47000000003"/>
    <n v="71317.280000000028"/>
    <x v="2"/>
  </r>
  <r>
    <s v="PRO5181"/>
    <x v="1999"/>
    <x v="575"/>
    <x v="3"/>
    <x v="8"/>
    <x v="0"/>
    <x v="5"/>
    <x v="58"/>
    <n v="702.45"/>
    <n v="791.39"/>
    <n v="87"/>
    <n v="88.939999999999941"/>
    <n v="68850.929999999993"/>
    <n v="7737.7799999999952"/>
    <x v="2"/>
  </r>
  <r>
    <s v="PRO5182"/>
    <x v="2000"/>
    <x v="557"/>
    <x v="3"/>
    <x v="6"/>
    <x v="2"/>
    <x v="1"/>
    <x v="33"/>
    <n v="813.19"/>
    <n v="1464.25"/>
    <n v="106"/>
    <n v="651.05999999999995"/>
    <n v="155210.5"/>
    <n v="69012.36"/>
    <x v="1"/>
  </r>
  <r>
    <s v="PRO5184"/>
    <x v="2001"/>
    <x v="1257"/>
    <x v="1"/>
    <x v="4"/>
    <x v="4"/>
    <x v="7"/>
    <x v="56"/>
    <n v="1588.94"/>
    <n v="2953.88"/>
    <n v="214"/>
    <n v="1364.94"/>
    <n v="632130.32000000007"/>
    <n v="292097.16000000003"/>
    <x v="2"/>
  </r>
  <r>
    <s v="PRO5185"/>
    <x v="2002"/>
    <x v="1306"/>
    <x v="9"/>
    <x v="3"/>
    <x v="4"/>
    <x v="2"/>
    <x v="61"/>
    <n v="109.81"/>
    <n v="203.75"/>
    <n v="393"/>
    <n v="93.94"/>
    <n v="80073.75"/>
    <n v="36918.42"/>
    <x v="2"/>
  </r>
  <r>
    <s v="PRO5186"/>
    <x v="2003"/>
    <x v="1185"/>
    <x v="0"/>
    <x v="3"/>
    <x v="3"/>
    <x v="8"/>
    <x v="27"/>
    <n v="1537.49"/>
    <n v="1832.88"/>
    <n v="470"/>
    <n v="295.3900000000001"/>
    <n v="861453.60000000009"/>
    <n v="138833.30000000005"/>
    <x v="2"/>
  </r>
  <r>
    <s v="PRO5187"/>
    <x v="2004"/>
    <x v="737"/>
    <x v="0"/>
    <x v="2"/>
    <x v="2"/>
    <x v="0"/>
    <x v="21"/>
    <n v="1013.03"/>
    <n v="1344.64"/>
    <n v="142"/>
    <n v="331.61000000000013"/>
    <n v="190938.88"/>
    <n v="47088.620000000017"/>
    <x v="2"/>
  </r>
  <r>
    <s v="PRO5191"/>
    <x v="2005"/>
    <x v="116"/>
    <x v="7"/>
    <x v="2"/>
    <x v="1"/>
    <x v="3"/>
    <x v="76"/>
    <n v="1491"/>
    <n v="2820.33"/>
    <n v="156"/>
    <n v="1329.33"/>
    <n v="439971.48"/>
    <n v="207375.47999999998"/>
    <x v="1"/>
  </r>
  <r>
    <s v="PRO5193"/>
    <x v="2006"/>
    <x v="505"/>
    <x v="1"/>
    <x v="1"/>
    <x v="2"/>
    <x v="8"/>
    <x v="8"/>
    <n v="1903.6"/>
    <n v="3429.89"/>
    <n v="444"/>
    <n v="1526.29"/>
    <n v="1522871.16"/>
    <n v="677672.76"/>
    <x v="0"/>
  </r>
  <r>
    <s v="PRO5197"/>
    <x v="2007"/>
    <x v="1307"/>
    <x v="8"/>
    <x v="6"/>
    <x v="1"/>
    <x v="4"/>
    <x v="49"/>
    <n v="464.9"/>
    <n v="667.81"/>
    <n v="373"/>
    <n v="202.90999999999997"/>
    <n v="249093.12999999998"/>
    <n v="75685.429999999993"/>
    <x v="2"/>
  </r>
  <r>
    <s v="PRO5201"/>
    <x v="2008"/>
    <x v="1308"/>
    <x v="9"/>
    <x v="6"/>
    <x v="2"/>
    <x v="9"/>
    <x v="79"/>
    <n v="1064.68"/>
    <n v="1466.28"/>
    <n v="434"/>
    <n v="401.59999999999991"/>
    <n v="636365.52"/>
    <n v="174294.39999999997"/>
    <x v="0"/>
  </r>
  <r>
    <s v="PRO5203"/>
    <x v="2009"/>
    <x v="379"/>
    <x v="8"/>
    <x v="8"/>
    <x v="0"/>
    <x v="1"/>
    <x v="23"/>
    <n v="1055.23"/>
    <n v="1999.32"/>
    <n v="459"/>
    <n v="944.08999999999992"/>
    <n v="917687.88"/>
    <n v="433337.30999999994"/>
    <x v="1"/>
  </r>
  <r>
    <s v="PRO5204"/>
    <x v="2010"/>
    <x v="3"/>
    <x v="7"/>
    <x v="8"/>
    <x v="3"/>
    <x v="0"/>
    <x v="22"/>
    <n v="1167.3599999999999"/>
    <n v="1860.19"/>
    <n v="476"/>
    <n v="692.83000000000015"/>
    <n v="885450.44000000006"/>
    <n v="329787.08000000007"/>
    <x v="1"/>
  </r>
  <r>
    <s v="PRO5206"/>
    <x v="2011"/>
    <x v="1309"/>
    <x v="8"/>
    <x v="1"/>
    <x v="1"/>
    <x v="4"/>
    <x v="87"/>
    <n v="1965.61"/>
    <n v="3840.34"/>
    <n v="407"/>
    <n v="1874.7300000000002"/>
    <n v="1563018.3800000001"/>
    <n v="763015.1100000001"/>
    <x v="1"/>
  </r>
  <r>
    <s v="PRO5207"/>
    <x v="2012"/>
    <x v="1310"/>
    <x v="2"/>
    <x v="3"/>
    <x v="3"/>
    <x v="0"/>
    <x v="98"/>
    <n v="1510.33"/>
    <n v="1933.62"/>
    <n v="139"/>
    <n v="423.28999999999996"/>
    <n v="268773.18"/>
    <n v="58837.31"/>
    <x v="2"/>
  </r>
  <r>
    <s v="PRO5208"/>
    <x v="2013"/>
    <x v="1311"/>
    <x v="1"/>
    <x v="2"/>
    <x v="3"/>
    <x v="6"/>
    <x v="70"/>
    <n v="1307.22"/>
    <n v="2300.75"/>
    <n v="420"/>
    <n v="993.53"/>
    <n v="966315"/>
    <n v="417282.6"/>
    <x v="0"/>
  </r>
  <r>
    <s v="PRO5210"/>
    <x v="2014"/>
    <x v="1312"/>
    <x v="7"/>
    <x v="2"/>
    <x v="0"/>
    <x v="6"/>
    <x v="64"/>
    <n v="381.27"/>
    <n v="654.79999999999995"/>
    <n v="21"/>
    <n v="273.52999999999997"/>
    <n v="13750.8"/>
    <n v="5744.1299999999992"/>
    <x v="1"/>
  </r>
  <r>
    <s v="PRO5212"/>
    <x v="2015"/>
    <x v="630"/>
    <x v="0"/>
    <x v="6"/>
    <x v="0"/>
    <x v="5"/>
    <x v="10"/>
    <n v="485.9"/>
    <n v="582.27"/>
    <n v="476"/>
    <n v="96.37"/>
    <n v="277160.52"/>
    <n v="45872.12"/>
    <x v="2"/>
  </r>
  <r>
    <s v="PRO5214"/>
    <x v="2016"/>
    <x v="1313"/>
    <x v="5"/>
    <x v="2"/>
    <x v="4"/>
    <x v="0"/>
    <x v="43"/>
    <n v="1567.53"/>
    <n v="2871.67"/>
    <n v="254"/>
    <n v="1304.1400000000001"/>
    <n v="729404.18"/>
    <n v="331251.56"/>
    <x v="2"/>
  </r>
  <r>
    <s v="PRO5218"/>
    <x v="2017"/>
    <x v="106"/>
    <x v="5"/>
    <x v="9"/>
    <x v="4"/>
    <x v="3"/>
    <x v="10"/>
    <n v="1218.1099999999999"/>
    <n v="2251.84"/>
    <n v="249"/>
    <n v="1033.7300000000002"/>
    <n v="560708.16"/>
    <n v="257398.77000000005"/>
    <x v="0"/>
  </r>
  <r>
    <s v="PRO5220"/>
    <x v="2018"/>
    <x v="31"/>
    <x v="1"/>
    <x v="9"/>
    <x v="1"/>
    <x v="2"/>
    <x v="23"/>
    <n v="1543.54"/>
    <n v="2260.86"/>
    <n v="259"/>
    <n v="717.32000000000016"/>
    <n v="585562.74"/>
    <n v="185785.88000000003"/>
    <x v="1"/>
  </r>
  <r>
    <s v="PRO5221"/>
    <x v="2019"/>
    <x v="491"/>
    <x v="3"/>
    <x v="4"/>
    <x v="0"/>
    <x v="0"/>
    <x v="78"/>
    <n v="247.27"/>
    <n v="290.55"/>
    <n v="417"/>
    <n v="43.28"/>
    <n v="121159.35"/>
    <n v="18047.760000000002"/>
    <x v="0"/>
  </r>
  <r>
    <s v="PRO5223"/>
    <x v="2020"/>
    <x v="466"/>
    <x v="1"/>
    <x v="4"/>
    <x v="4"/>
    <x v="5"/>
    <x v="29"/>
    <n v="387"/>
    <n v="513.79999999999995"/>
    <n v="480"/>
    <n v="126.79999999999995"/>
    <n v="246623.99999999997"/>
    <n v="60863.999999999978"/>
    <x v="1"/>
  </r>
  <r>
    <s v="PRO5226"/>
    <x v="2021"/>
    <x v="502"/>
    <x v="4"/>
    <x v="0"/>
    <x v="0"/>
    <x v="7"/>
    <x v="64"/>
    <n v="1254.45"/>
    <n v="1867.41"/>
    <n v="79"/>
    <n v="612.96"/>
    <n v="147525.39000000001"/>
    <n v="48423.840000000004"/>
    <x v="1"/>
  </r>
  <r>
    <s v="PRO5227"/>
    <x v="2022"/>
    <x v="541"/>
    <x v="5"/>
    <x v="0"/>
    <x v="1"/>
    <x v="5"/>
    <x v="31"/>
    <n v="1674.89"/>
    <n v="2765.09"/>
    <n v="237"/>
    <n v="1090.2"/>
    <n v="655326.33000000007"/>
    <n v="258377.40000000002"/>
    <x v="2"/>
  </r>
  <r>
    <s v="PRO5228"/>
    <x v="2023"/>
    <x v="1314"/>
    <x v="6"/>
    <x v="1"/>
    <x v="4"/>
    <x v="9"/>
    <x v="32"/>
    <n v="770.63"/>
    <n v="1522.22"/>
    <n v="407"/>
    <n v="751.59"/>
    <n v="619543.54"/>
    <n v="305897.13"/>
    <x v="2"/>
  </r>
  <r>
    <s v="PRO5231"/>
    <x v="2024"/>
    <x v="106"/>
    <x v="9"/>
    <x v="7"/>
    <x v="3"/>
    <x v="8"/>
    <x v="33"/>
    <n v="1185.76"/>
    <n v="2013.52"/>
    <n v="312"/>
    <n v="827.76"/>
    <n v="628218.24"/>
    <n v="258261.12"/>
    <x v="1"/>
  </r>
  <r>
    <s v="PRO5236"/>
    <x v="2025"/>
    <x v="1107"/>
    <x v="1"/>
    <x v="3"/>
    <x v="2"/>
    <x v="9"/>
    <x v="29"/>
    <n v="241.28"/>
    <n v="452.25"/>
    <n v="315"/>
    <n v="210.97"/>
    <n v="142458.75"/>
    <n v="66455.55"/>
    <x v="2"/>
  </r>
  <r>
    <s v="PRO5237"/>
    <x v="2026"/>
    <x v="1315"/>
    <x v="1"/>
    <x v="3"/>
    <x v="0"/>
    <x v="2"/>
    <x v="9"/>
    <n v="1879.84"/>
    <n v="3041.8"/>
    <n v="99"/>
    <n v="1161.9600000000003"/>
    <n v="301138.2"/>
    <n v="115034.04000000002"/>
    <x v="0"/>
  </r>
  <r>
    <s v="PRO5244"/>
    <x v="2027"/>
    <x v="646"/>
    <x v="6"/>
    <x v="0"/>
    <x v="4"/>
    <x v="8"/>
    <x v="35"/>
    <n v="1625.91"/>
    <n v="2224.71"/>
    <n v="105"/>
    <n v="598.79999999999995"/>
    <n v="233594.55000000002"/>
    <n v="62873.999999999993"/>
    <x v="1"/>
  </r>
  <r>
    <s v="PRO5245"/>
    <x v="2028"/>
    <x v="700"/>
    <x v="4"/>
    <x v="6"/>
    <x v="0"/>
    <x v="7"/>
    <x v="40"/>
    <n v="1198.51"/>
    <n v="1683.54"/>
    <n v="484"/>
    <n v="485.03"/>
    <n v="814833.36"/>
    <n v="234754.52"/>
    <x v="0"/>
  </r>
  <r>
    <s v="PRO5251"/>
    <x v="2029"/>
    <x v="48"/>
    <x v="5"/>
    <x v="3"/>
    <x v="1"/>
    <x v="1"/>
    <x v="11"/>
    <n v="545.95000000000005"/>
    <n v="853.76"/>
    <n v="409"/>
    <n v="307.80999999999995"/>
    <n v="349187.83999999997"/>
    <n v="125894.28999999998"/>
    <x v="0"/>
  </r>
  <r>
    <s v="PRO5252"/>
    <x v="2030"/>
    <x v="491"/>
    <x v="1"/>
    <x v="6"/>
    <x v="3"/>
    <x v="5"/>
    <x v="88"/>
    <n v="86.66"/>
    <n v="165.23"/>
    <n v="347"/>
    <n v="78.569999999999993"/>
    <n v="57334.81"/>
    <n v="27263.789999999997"/>
    <x v="0"/>
  </r>
  <r>
    <s v="PRO5253"/>
    <x v="2031"/>
    <x v="291"/>
    <x v="9"/>
    <x v="5"/>
    <x v="3"/>
    <x v="9"/>
    <x v="86"/>
    <n v="1834.12"/>
    <n v="2422.92"/>
    <n v="455"/>
    <n v="588.80000000000018"/>
    <n v="1102428.6000000001"/>
    <n v="267904.00000000006"/>
    <x v="2"/>
  </r>
  <r>
    <s v="PRO5255"/>
    <x v="2032"/>
    <x v="1316"/>
    <x v="4"/>
    <x v="3"/>
    <x v="4"/>
    <x v="9"/>
    <x v="86"/>
    <n v="1722.03"/>
    <n v="2822.19"/>
    <n v="361"/>
    <n v="1100.1600000000001"/>
    <n v="1018810.59"/>
    <n v="397157.76"/>
    <x v="2"/>
  </r>
  <r>
    <s v="PRO5257"/>
    <x v="2033"/>
    <x v="301"/>
    <x v="3"/>
    <x v="4"/>
    <x v="1"/>
    <x v="2"/>
    <x v="39"/>
    <n v="698.29"/>
    <n v="1237.23"/>
    <n v="158"/>
    <n v="538.94000000000005"/>
    <n v="195482.34"/>
    <n v="85152.52"/>
    <x v="2"/>
  </r>
  <r>
    <s v="PRO5260"/>
    <x v="2034"/>
    <x v="1317"/>
    <x v="0"/>
    <x v="3"/>
    <x v="1"/>
    <x v="6"/>
    <x v="31"/>
    <n v="928.82"/>
    <n v="1336.56"/>
    <n v="80"/>
    <n v="407.7399999999999"/>
    <n v="106924.79999999999"/>
    <n v="32619.19999999999"/>
    <x v="1"/>
  </r>
  <r>
    <s v="PRO5263"/>
    <x v="2035"/>
    <x v="354"/>
    <x v="4"/>
    <x v="5"/>
    <x v="1"/>
    <x v="6"/>
    <x v="41"/>
    <n v="1125.69"/>
    <n v="2188.5700000000002"/>
    <n v="29"/>
    <n v="1062.8800000000001"/>
    <n v="63468.530000000006"/>
    <n v="30823.520000000004"/>
    <x v="2"/>
  </r>
  <r>
    <s v="PRO5266"/>
    <x v="2036"/>
    <x v="1318"/>
    <x v="0"/>
    <x v="2"/>
    <x v="0"/>
    <x v="8"/>
    <x v="16"/>
    <n v="1959.25"/>
    <n v="2522.79"/>
    <n v="3"/>
    <n v="563.54"/>
    <n v="7568.37"/>
    <n v="1690.62"/>
    <x v="0"/>
  </r>
  <r>
    <s v="PRO5267"/>
    <x v="2037"/>
    <x v="1187"/>
    <x v="3"/>
    <x v="4"/>
    <x v="2"/>
    <x v="5"/>
    <x v="1"/>
    <n v="1291.6300000000001"/>
    <n v="2182.52"/>
    <n v="492"/>
    <n v="890.88999999999987"/>
    <n v="1073799.8400000001"/>
    <n v="438317.87999999995"/>
    <x v="2"/>
  </r>
  <r>
    <s v="PRO5268"/>
    <x v="2038"/>
    <x v="1319"/>
    <x v="8"/>
    <x v="8"/>
    <x v="2"/>
    <x v="9"/>
    <x v="7"/>
    <n v="106.62"/>
    <n v="194.94"/>
    <n v="271"/>
    <n v="88.32"/>
    <n v="52828.74"/>
    <n v="23934.719999999998"/>
    <x v="1"/>
  </r>
  <r>
    <s v="PRO5269"/>
    <x v="2039"/>
    <x v="1175"/>
    <x v="3"/>
    <x v="0"/>
    <x v="3"/>
    <x v="4"/>
    <x v="21"/>
    <n v="253.28"/>
    <n v="472.75"/>
    <n v="328"/>
    <n v="219.47"/>
    <n v="155062"/>
    <n v="71986.16"/>
    <x v="1"/>
  </r>
  <r>
    <s v="PRO5271"/>
    <x v="2040"/>
    <x v="1313"/>
    <x v="2"/>
    <x v="0"/>
    <x v="2"/>
    <x v="5"/>
    <x v="10"/>
    <n v="1648.82"/>
    <n v="1993.15"/>
    <n v="480"/>
    <n v="344.33000000000015"/>
    <n v="956712"/>
    <n v="165278.40000000008"/>
    <x v="2"/>
  </r>
  <r>
    <s v="PRO5272"/>
    <x v="2041"/>
    <x v="1191"/>
    <x v="2"/>
    <x v="0"/>
    <x v="2"/>
    <x v="6"/>
    <x v="98"/>
    <n v="1529.87"/>
    <n v="2549.09"/>
    <n v="383"/>
    <n v="1019.2200000000003"/>
    <n v="976301.47000000009"/>
    <n v="390361.26000000013"/>
    <x v="1"/>
  </r>
  <r>
    <s v="PRO5274"/>
    <x v="2042"/>
    <x v="1320"/>
    <x v="7"/>
    <x v="8"/>
    <x v="2"/>
    <x v="0"/>
    <x v="42"/>
    <n v="287.45999999999998"/>
    <n v="410.32"/>
    <n v="389"/>
    <n v="122.86000000000001"/>
    <n v="159614.48000000001"/>
    <n v="47792.540000000008"/>
    <x v="1"/>
  </r>
  <r>
    <s v="PRO5275"/>
    <x v="2043"/>
    <x v="116"/>
    <x v="2"/>
    <x v="7"/>
    <x v="4"/>
    <x v="5"/>
    <x v="11"/>
    <n v="125.08"/>
    <n v="146.72999999999999"/>
    <n v="232"/>
    <n v="21.649999999999991"/>
    <n v="34041.360000000001"/>
    <n v="5022.7999999999984"/>
    <x v="2"/>
  </r>
  <r>
    <s v="PRO5279"/>
    <x v="2044"/>
    <x v="1181"/>
    <x v="0"/>
    <x v="4"/>
    <x v="1"/>
    <x v="5"/>
    <x v="45"/>
    <n v="244.12"/>
    <n v="411.55"/>
    <n v="287"/>
    <n v="167.43"/>
    <n v="118114.85"/>
    <n v="48052.41"/>
    <x v="0"/>
  </r>
  <r>
    <s v="PRO5284"/>
    <x v="2045"/>
    <x v="155"/>
    <x v="0"/>
    <x v="6"/>
    <x v="0"/>
    <x v="9"/>
    <x v="37"/>
    <n v="1386.54"/>
    <n v="2715.13"/>
    <n v="125"/>
    <n v="1328.5900000000001"/>
    <n v="339391.25"/>
    <n v="166073.75000000003"/>
    <x v="0"/>
  </r>
  <r>
    <s v="PRO5287"/>
    <x v="2046"/>
    <x v="1307"/>
    <x v="0"/>
    <x v="9"/>
    <x v="3"/>
    <x v="0"/>
    <x v="41"/>
    <n v="362.21"/>
    <n v="705.56"/>
    <n v="97"/>
    <n v="343.34999999999997"/>
    <n v="68439.319999999992"/>
    <n v="33304.949999999997"/>
    <x v="1"/>
  </r>
  <r>
    <s v="PRO5288"/>
    <x v="2047"/>
    <x v="1321"/>
    <x v="8"/>
    <x v="1"/>
    <x v="4"/>
    <x v="8"/>
    <x v="43"/>
    <n v="1755.65"/>
    <n v="2649.74"/>
    <n v="67"/>
    <n v="894.08999999999969"/>
    <n v="177532.58"/>
    <n v="59904.029999999977"/>
    <x v="1"/>
  </r>
  <r>
    <s v="PRO5289"/>
    <x v="236"/>
    <x v="550"/>
    <x v="0"/>
    <x v="6"/>
    <x v="2"/>
    <x v="4"/>
    <x v="5"/>
    <n v="1423.27"/>
    <n v="2552.67"/>
    <n v="133"/>
    <n v="1129.4000000000001"/>
    <n v="339505.11"/>
    <n v="150210.20000000001"/>
    <x v="1"/>
  </r>
  <r>
    <s v="PRO5291"/>
    <x v="2048"/>
    <x v="1322"/>
    <x v="2"/>
    <x v="6"/>
    <x v="4"/>
    <x v="5"/>
    <x v="65"/>
    <n v="1154.68"/>
    <n v="2280.85"/>
    <n v="219"/>
    <n v="1126.1699999999998"/>
    <n v="499506.14999999997"/>
    <n v="246631.22999999995"/>
    <x v="0"/>
  </r>
  <r>
    <s v="PRO5292"/>
    <x v="790"/>
    <x v="1043"/>
    <x v="2"/>
    <x v="7"/>
    <x v="0"/>
    <x v="0"/>
    <x v="17"/>
    <n v="1355.29"/>
    <n v="1744.26"/>
    <n v="454"/>
    <n v="388.97"/>
    <n v="791894.04"/>
    <n v="176592.38"/>
    <x v="0"/>
  </r>
  <r>
    <s v="PRO5294"/>
    <x v="2049"/>
    <x v="1177"/>
    <x v="5"/>
    <x v="3"/>
    <x v="4"/>
    <x v="1"/>
    <x v="98"/>
    <n v="1319.88"/>
    <n v="2621.97"/>
    <n v="423"/>
    <n v="1302.0899999999997"/>
    <n v="1109093.3099999998"/>
    <n v="550784.06999999983"/>
    <x v="1"/>
  </r>
  <r>
    <s v="PRO5298"/>
    <x v="2050"/>
    <x v="1323"/>
    <x v="3"/>
    <x v="7"/>
    <x v="1"/>
    <x v="2"/>
    <x v="63"/>
    <n v="1516.41"/>
    <n v="1910.98"/>
    <n v="414"/>
    <n v="394.56999999999994"/>
    <n v="791145.72"/>
    <n v="163351.97999999998"/>
    <x v="1"/>
  </r>
  <r>
    <s v="PRO5302"/>
    <x v="2051"/>
    <x v="1324"/>
    <x v="1"/>
    <x v="5"/>
    <x v="2"/>
    <x v="5"/>
    <x v="30"/>
    <n v="531.24"/>
    <n v="1056.55"/>
    <n v="429"/>
    <n v="525.30999999999995"/>
    <n v="453259.94999999995"/>
    <n v="225357.99"/>
    <x v="2"/>
  </r>
  <r>
    <s v="PRO5307"/>
    <x v="2052"/>
    <x v="414"/>
    <x v="5"/>
    <x v="2"/>
    <x v="1"/>
    <x v="2"/>
    <x v="1"/>
    <n v="157.15"/>
    <n v="246.35"/>
    <n v="171"/>
    <n v="89.199999999999989"/>
    <n v="42125.85"/>
    <n v="15253.199999999999"/>
    <x v="1"/>
  </r>
  <r>
    <s v="PRO5308"/>
    <x v="2053"/>
    <x v="1325"/>
    <x v="3"/>
    <x v="0"/>
    <x v="4"/>
    <x v="0"/>
    <x v="64"/>
    <n v="229.84"/>
    <n v="409.97"/>
    <n v="448"/>
    <n v="180.13000000000002"/>
    <n v="183666.56"/>
    <n v="80698.240000000005"/>
    <x v="1"/>
  </r>
  <r>
    <s v="PRO5310"/>
    <x v="2054"/>
    <x v="1326"/>
    <x v="3"/>
    <x v="1"/>
    <x v="0"/>
    <x v="8"/>
    <x v="22"/>
    <n v="1155.18"/>
    <n v="1885.67"/>
    <n v="470"/>
    <n v="730.49"/>
    <n v="886264.9"/>
    <n v="343330.3"/>
    <x v="1"/>
  </r>
  <r>
    <s v="PRO5312"/>
    <x v="2055"/>
    <x v="1186"/>
    <x v="0"/>
    <x v="0"/>
    <x v="0"/>
    <x v="9"/>
    <x v="78"/>
    <n v="219.77"/>
    <n v="298.10000000000002"/>
    <n v="286"/>
    <n v="78.330000000000013"/>
    <n v="85256.6"/>
    <n v="22402.380000000005"/>
    <x v="1"/>
  </r>
  <r>
    <s v="PRO5314"/>
    <x v="2056"/>
    <x v="242"/>
    <x v="3"/>
    <x v="5"/>
    <x v="2"/>
    <x v="5"/>
    <x v="15"/>
    <n v="793.05"/>
    <n v="949.31"/>
    <n v="147"/>
    <n v="156.26"/>
    <n v="139548.56999999998"/>
    <n v="22970.219999999998"/>
    <x v="0"/>
  </r>
  <r>
    <s v="PRO5318"/>
    <x v="2057"/>
    <x v="1327"/>
    <x v="3"/>
    <x v="5"/>
    <x v="4"/>
    <x v="3"/>
    <x v="36"/>
    <n v="1856.89"/>
    <n v="3414.75"/>
    <n v="264"/>
    <n v="1557.86"/>
    <n v="901494"/>
    <n v="411275.04"/>
    <x v="1"/>
  </r>
  <r>
    <s v="PRO5323"/>
    <x v="2058"/>
    <x v="1055"/>
    <x v="1"/>
    <x v="9"/>
    <x v="0"/>
    <x v="9"/>
    <x v="47"/>
    <n v="796.08"/>
    <n v="1556.22"/>
    <n v="362"/>
    <n v="760.14"/>
    <n v="563351.64"/>
    <n v="275170.68"/>
    <x v="0"/>
  </r>
  <r>
    <s v="PRO5325"/>
    <x v="2059"/>
    <x v="1328"/>
    <x v="9"/>
    <x v="0"/>
    <x v="2"/>
    <x v="2"/>
    <x v="82"/>
    <n v="314.39999999999998"/>
    <n v="513.6"/>
    <n v="409"/>
    <n v="199.20000000000005"/>
    <n v="210062.40000000002"/>
    <n v="81472.800000000017"/>
    <x v="1"/>
  </r>
  <r>
    <s v="PRO5326"/>
    <x v="2060"/>
    <x v="604"/>
    <x v="7"/>
    <x v="6"/>
    <x v="2"/>
    <x v="7"/>
    <x v="7"/>
    <n v="210.75"/>
    <n v="310.74"/>
    <n v="202"/>
    <n v="99.990000000000009"/>
    <n v="62769.48"/>
    <n v="20197.980000000003"/>
    <x v="2"/>
  </r>
  <r>
    <s v="PRO5331"/>
    <x v="2061"/>
    <x v="1329"/>
    <x v="9"/>
    <x v="8"/>
    <x v="0"/>
    <x v="1"/>
    <x v="14"/>
    <n v="573.97"/>
    <n v="859.72"/>
    <n v="442"/>
    <n v="285.75"/>
    <n v="379996.24"/>
    <n v="126301.5"/>
    <x v="0"/>
  </r>
  <r>
    <s v="PRO5333"/>
    <x v="2062"/>
    <x v="407"/>
    <x v="4"/>
    <x v="2"/>
    <x v="1"/>
    <x v="5"/>
    <x v="11"/>
    <n v="1074.79"/>
    <n v="1206.76"/>
    <n v="66"/>
    <n v="131.97000000000003"/>
    <n v="79646.16"/>
    <n v="8710.0200000000023"/>
    <x v="1"/>
  </r>
  <r>
    <s v="PRO5334"/>
    <x v="2063"/>
    <x v="1084"/>
    <x v="6"/>
    <x v="7"/>
    <x v="3"/>
    <x v="1"/>
    <x v="35"/>
    <n v="1730.44"/>
    <n v="3164.42"/>
    <n v="350"/>
    <n v="1433.98"/>
    <n v="1107547"/>
    <n v="501893"/>
    <x v="2"/>
  </r>
  <r>
    <s v="PRO5336"/>
    <x v="2064"/>
    <x v="155"/>
    <x v="8"/>
    <x v="1"/>
    <x v="2"/>
    <x v="9"/>
    <x v="2"/>
    <n v="124.32"/>
    <n v="241.59"/>
    <n v="75"/>
    <n v="117.27000000000001"/>
    <n v="18119.25"/>
    <n v="8795.25"/>
    <x v="1"/>
  </r>
  <r>
    <s v="PRO5337"/>
    <x v="2065"/>
    <x v="1330"/>
    <x v="4"/>
    <x v="9"/>
    <x v="2"/>
    <x v="3"/>
    <x v="13"/>
    <n v="1383.56"/>
    <n v="2704.49"/>
    <n v="430"/>
    <n v="1320.9299999999998"/>
    <n v="1162930.7"/>
    <n v="567999.89999999991"/>
    <x v="1"/>
  </r>
  <r>
    <s v="PRO5339"/>
    <x v="2066"/>
    <x v="1122"/>
    <x v="7"/>
    <x v="1"/>
    <x v="2"/>
    <x v="4"/>
    <x v="18"/>
    <n v="1252.04"/>
    <n v="1484.01"/>
    <n v="442"/>
    <n v="231.97000000000003"/>
    <n v="655932.42000000004"/>
    <n v="102530.74"/>
    <x v="1"/>
  </r>
  <r>
    <s v="PRO5341"/>
    <x v="2067"/>
    <x v="677"/>
    <x v="6"/>
    <x v="1"/>
    <x v="0"/>
    <x v="9"/>
    <x v="8"/>
    <n v="568.29"/>
    <n v="664.73"/>
    <n v="227"/>
    <n v="96.440000000000055"/>
    <n v="150893.71"/>
    <n v="21891.880000000012"/>
    <x v="1"/>
  </r>
  <r>
    <s v="PRO5342"/>
    <x v="2068"/>
    <x v="1331"/>
    <x v="1"/>
    <x v="7"/>
    <x v="4"/>
    <x v="6"/>
    <x v="11"/>
    <n v="1659.63"/>
    <n v="1924.61"/>
    <n v="432"/>
    <n v="264.97999999999979"/>
    <n v="831431.5199999999"/>
    <n v="114471.35999999991"/>
    <x v="2"/>
  </r>
  <r>
    <s v="PRO5343"/>
    <x v="2069"/>
    <x v="459"/>
    <x v="7"/>
    <x v="5"/>
    <x v="0"/>
    <x v="9"/>
    <x v="67"/>
    <n v="1649.85"/>
    <n v="3255.31"/>
    <n v="460"/>
    <n v="1605.46"/>
    <n v="1497442.5999999999"/>
    <n v="738511.6"/>
    <x v="3"/>
  </r>
  <r>
    <s v="PRO5347"/>
    <x v="2070"/>
    <x v="875"/>
    <x v="2"/>
    <x v="4"/>
    <x v="0"/>
    <x v="3"/>
    <x v="13"/>
    <n v="919.15"/>
    <n v="1531.6"/>
    <n v="435"/>
    <n v="612.44999999999993"/>
    <n v="666246"/>
    <n v="266415.74999999994"/>
    <x v="2"/>
  </r>
  <r>
    <s v="PRO5349"/>
    <x v="2071"/>
    <x v="128"/>
    <x v="6"/>
    <x v="8"/>
    <x v="2"/>
    <x v="7"/>
    <x v="24"/>
    <n v="1344.88"/>
    <n v="1506.49"/>
    <n v="416"/>
    <n v="161.6099999999999"/>
    <n v="626699.84"/>
    <n v="67229.759999999951"/>
    <x v="0"/>
  </r>
  <r>
    <s v="PRO5350"/>
    <x v="2072"/>
    <x v="525"/>
    <x v="4"/>
    <x v="6"/>
    <x v="1"/>
    <x v="3"/>
    <x v="62"/>
    <n v="1922.65"/>
    <n v="2121.2600000000002"/>
    <n v="466"/>
    <n v="198.61000000000013"/>
    <n v="988507.16000000015"/>
    <n v="92552.260000000053"/>
    <x v="0"/>
  </r>
  <r>
    <s v="PRO5351"/>
    <x v="2073"/>
    <x v="986"/>
    <x v="8"/>
    <x v="5"/>
    <x v="4"/>
    <x v="9"/>
    <x v="67"/>
    <n v="1253.6400000000001"/>
    <n v="2402.63"/>
    <n v="345"/>
    <n v="1148.99"/>
    <n v="828907.35000000009"/>
    <n v="396401.55"/>
    <x v="2"/>
  </r>
  <r>
    <s v="PRO5353"/>
    <x v="2074"/>
    <x v="1255"/>
    <x v="0"/>
    <x v="6"/>
    <x v="4"/>
    <x v="0"/>
    <x v="97"/>
    <n v="1865.01"/>
    <n v="2743.78"/>
    <n v="366"/>
    <n v="878.77000000000021"/>
    <n v="1004223.4800000001"/>
    <n v="321629.82000000007"/>
    <x v="0"/>
  </r>
  <r>
    <s v="PRO5354"/>
    <x v="2075"/>
    <x v="1332"/>
    <x v="3"/>
    <x v="5"/>
    <x v="4"/>
    <x v="4"/>
    <x v="78"/>
    <n v="1996.71"/>
    <n v="3518.99"/>
    <n v="310"/>
    <n v="1522.2799999999997"/>
    <n v="1090886.8999999999"/>
    <n v="471906.79999999993"/>
    <x v="1"/>
  </r>
  <r>
    <s v="PRO5355"/>
    <x v="2076"/>
    <x v="1333"/>
    <x v="7"/>
    <x v="4"/>
    <x v="2"/>
    <x v="1"/>
    <x v="62"/>
    <n v="1148.44"/>
    <n v="1707.38"/>
    <n v="355"/>
    <n v="558.94000000000005"/>
    <n v="606119.9"/>
    <n v="198423.7"/>
    <x v="0"/>
  </r>
  <r>
    <s v="PRO5361"/>
    <x v="2077"/>
    <x v="1334"/>
    <x v="9"/>
    <x v="8"/>
    <x v="2"/>
    <x v="9"/>
    <x v="25"/>
    <n v="508.86"/>
    <n v="609.35"/>
    <n v="382"/>
    <n v="100.49000000000001"/>
    <n v="232771.7"/>
    <n v="38387.18"/>
    <x v="1"/>
  </r>
  <r>
    <s v="PRO5363"/>
    <x v="2078"/>
    <x v="1023"/>
    <x v="4"/>
    <x v="2"/>
    <x v="3"/>
    <x v="9"/>
    <x v="4"/>
    <n v="411.21"/>
    <n v="784.44"/>
    <n v="194"/>
    <n v="373.23000000000008"/>
    <n v="152181.36000000002"/>
    <n v="72406.62000000001"/>
    <x v="1"/>
  </r>
  <r>
    <s v="PRO5367"/>
    <x v="2079"/>
    <x v="1291"/>
    <x v="4"/>
    <x v="2"/>
    <x v="0"/>
    <x v="2"/>
    <x v="69"/>
    <n v="1912.09"/>
    <n v="2484.16"/>
    <n v="403"/>
    <n v="572.06999999999994"/>
    <n v="1001116.48"/>
    <n v="230544.20999999996"/>
    <x v="0"/>
  </r>
  <r>
    <s v="PRO5368"/>
    <x v="2080"/>
    <x v="971"/>
    <x v="8"/>
    <x v="8"/>
    <x v="0"/>
    <x v="9"/>
    <x v="68"/>
    <n v="1700.64"/>
    <n v="2299.2199999999998"/>
    <n v="179"/>
    <n v="598.5799999999997"/>
    <n v="411560.37999999995"/>
    <n v="107145.81999999995"/>
    <x v="0"/>
  </r>
  <r>
    <s v="PRO5369"/>
    <x v="2081"/>
    <x v="1335"/>
    <x v="6"/>
    <x v="6"/>
    <x v="1"/>
    <x v="7"/>
    <x v="36"/>
    <n v="1495.49"/>
    <n v="2839.02"/>
    <n v="41"/>
    <n v="1343.53"/>
    <n v="116399.81999999999"/>
    <n v="55084.729999999996"/>
    <x v="2"/>
  </r>
  <r>
    <s v="PRO5370"/>
    <x v="2082"/>
    <x v="1336"/>
    <x v="9"/>
    <x v="6"/>
    <x v="4"/>
    <x v="7"/>
    <x v="62"/>
    <n v="548.55999999999995"/>
    <n v="673.33"/>
    <n v="340"/>
    <n v="124.7700000000001"/>
    <n v="228932.2"/>
    <n v="42421.800000000032"/>
    <x v="0"/>
  </r>
  <r>
    <s v="PRO5372"/>
    <x v="2083"/>
    <x v="137"/>
    <x v="0"/>
    <x v="7"/>
    <x v="0"/>
    <x v="8"/>
    <x v="99"/>
    <n v="1098.23"/>
    <n v="1587.5"/>
    <n v="218"/>
    <n v="489.27"/>
    <n v="346075"/>
    <n v="106660.86"/>
    <x v="2"/>
  </r>
  <r>
    <s v="PRO5373"/>
    <x v="2084"/>
    <x v="1337"/>
    <x v="0"/>
    <x v="7"/>
    <x v="0"/>
    <x v="3"/>
    <x v="14"/>
    <n v="728.78"/>
    <n v="1264.6600000000001"/>
    <n v="377"/>
    <n v="535.88000000000011"/>
    <n v="476776.82"/>
    <n v="202026.76000000004"/>
    <x v="0"/>
  </r>
  <r>
    <s v="PRO5375"/>
    <x v="2085"/>
    <x v="573"/>
    <x v="1"/>
    <x v="0"/>
    <x v="4"/>
    <x v="5"/>
    <x v="36"/>
    <n v="289.76"/>
    <n v="506.64"/>
    <n v="300"/>
    <n v="216.88"/>
    <n v="151992"/>
    <n v="65064"/>
    <x v="0"/>
  </r>
  <r>
    <s v="PRO5376"/>
    <x v="2086"/>
    <x v="1338"/>
    <x v="6"/>
    <x v="7"/>
    <x v="3"/>
    <x v="0"/>
    <x v="49"/>
    <n v="981.78"/>
    <n v="1900.9"/>
    <n v="453"/>
    <n v="919.12000000000012"/>
    <n v="861107.70000000007"/>
    <n v="416361.36000000004"/>
    <x v="1"/>
  </r>
  <r>
    <s v="PRO5377"/>
    <x v="2087"/>
    <x v="1339"/>
    <x v="4"/>
    <x v="9"/>
    <x v="4"/>
    <x v="5"/>
    <x v="63"/>
    <n v="549.91"/>
    <n v="967.29"/>
    <n v="407"/>
    <n v="417.38"/>
    <n v="393687.02999999997"/>
    <n v="169873.66"/>
    <x v="2"/>
  </r>
  <r>
    <s v="PRO5381"/>
    <x v="2088"/>
    <x v="1340"/>
    <x v="0"/>
    <x v="4"/>
    <x v="4"/>
    <x v="0"/>
    <x v="95"/>
    <n v="877.62"/>
    <n v="1330.27"/>
    <n v="443"/>
    <n v="452.65"/>
    <n v="589309.61"/>
    <n v="200523.94999999998"/>
    <x v="1"/>
  </r>
  <r>
    <s v="PRO5383"/>
    <x v="2089"/>
    <x v="76"/>
    <x v="0"/>
    <x v="7"/>
    <x v="4"/>
    <x v="4"/>
    <x v="49"/>
    <n v="1657.04"/>
    <n v="2061.2600000000002"/>
    <n v="294"/>
    <n v="404.22000000000025"/>
    <n v="606010.44000000006"/>
    <n v="118840.68000000008"/>
    <x v="1"/>
  </r>
  <r>
    <s v="PRO5384"/>
    <x v="2090"/>
    <x v="1044"/>
    <x v="5"/>
    <x v="8"/>
    <x v="3"/>
    <x v="7"/>
    <x v="60"/>
    <n v="134.66999999999999"/>
    <n v="174.53"/>
    <n v="30"/>
    <n v="39.860000000000014"/>
    <n v="5235.8999999999996"/>
    <n v="1195.8000000000004"/>
    <x v="1"/>
  </r>
  <r>
    <s v="PRO5385"/>
    <x v="2091"/>
    <x v="494"/>
    <x v="5"/>
    <x v="1"/>
    <x v="0"/>
    <x v="6"/>
    <x v="42"/>
    <n v="1342.1"/>
    <n v="1735.29"/>
    <n v="215"/>
    <n v="393.19000000000005"/>
    <n v="373087.35"/>
    <n v="84535.85"/>
    <x v="3"/>
  </r>
  <r>
    <s v="PRO5387"/>
    <x v="2092"/>
    <x v="1341"/>
    <x v="9"/>
    <x v="2"/>
    <x v="4"/>
    <x v="7"/>
    <x v="90"/>
    <n v="350.64"/>
    <n v="615.15"/>
    <n v="440"/>
    <n v="264.51"/>
    <n v="270666"/>
    <n v="116384.4"/>
    <x v="0"/>
  </r>
  <r>
    <s v="PRO5388"/>
    <x v="2093"/>
    <x v="1342"/>
    <x v="5"/>
    <x v="5"/>
    <x v="3"/>
    <x v="1"/>
    <x v="5"/>
    <n v="1114.97"/>
    <n v="1842.44"/>
    <n v="262"/>
    <n v="727.47"/>
    <n v="482719.28"/>
    <n v="190597.14"/>
    <x v="1"/>
  </r>
  <r>
    <s v="PRO5391"/>
    <x v="2094"/>
    <x v="1322"/>
    <x v="6"/>
    <x v="7"/>
    <x v="1"/>
    <x v="4"/>
    <x v="13"/>
    <n v="1448.63"/>
    <n v="2367.21"/>
    <n v="257"/>
    <n v="918.57999999999993"/>
    <n v="608372.97"/>
    <n v="236075.05999999997"/>
    <x v="1"/>
  </r>
  <r>
    <s v="PRO5392"/>
    <x v="2095"/>
    <x v="1069"/>
    <x v="5"/>
    <x v="7"/>
    <x v="4"/>
    <x v="9"/>
    <x v="89"/>
    <n v="432.11"/>
    <n v="729.9"/>
    <n v="214"/>
    <n v="297.78999999999996"/>
    <n v="156198.6"/>
    <n v="63727.05999999999"/>
    <x v="2"/>
  </r>
  <r>
    <s v="PRO5396"/>
    <x v="2096"/>
    <x v="965"/>
    <x v="1"/>
    <x v="3"/>
    <x v="2"/>
    <x v="2"/>
    <x v="99"/>
    <n v="637.71"/>
    <n v="891.5"/>
    <n v="348"/>
    <n v="253.78999999999996"/>
    <n v="310242"/>
    <n v="88318.919999999984"/>
    <x v="0"/>
  </r>
  <r>
    <s v="PRO5400"/>
    <x v="2097"/>
    <x v="1343"/>
    <x v="5"/>
    <x v="8"/>
    <x v="1"/>
    <x v="4"/>
    <x v="61"/>
    <n v="1276.1400000000001"/>
    <n v="1711.32"/>
    <n v="438"/>
    <n v="435.17999999999984"/>
    <n v="749558.15999999992"/>
    <n v="190608.83999999994"/>
    <x v="1"/>
  </r>
  <r>
    <s v="PRO5402"/>
    <x v="2098"/>
    <x v="117"/>
    <x v="8"/>
    <x v="6"/>
    <x v="0"/>
    <x v="4"/>
    <x v="5"/>
    <n v="1692.19"/>
    <n v="3376.43"/>
    <n v="121"/>
    <n v="1684.2399999999998"/>
    <n v="408548.02999999997"/>
    <n v="203793.03999999998"/>
    <x v="1"/>
  </r>
  <r>
    <s v="PRO5403"/>
    <x v="2099"/>
    <x v="1344"/>
    <x v="1"/>
    <x v="4"/>
    <x v="2"/>
    <x v="2"/>
    <x v="99"/>
    <n v="1784.89"/>
    <n v="3407.7"/>
    <n v="340"/>
    <n v="1622.8099999999997"/>
    <n v="1158618"/>
    <n v="551755.39999999991"/>
    <x v="0"/>
  </r>
  <r>
    <s v="PRO5404"/>
    <x v="2100"/>
    <x v="188"/>
    <x v="0"/>
    <x v="1"/>
    <x v="2"/>
    <x v="1"/>
    <x v="41"/>
    <n v="1342.39"/>
    <n v="2558.7800000000002"/>
    <n v="44"/>
    <n v="1216.3900000000001"/>
    <n v="112586.32"/>
    <n v="53521.16"/>
    <x v="0"/>
  </r>
  <r>
    <s v="PRO5405"/>
    <x v="2101"/>
    <x v="1345"/>
    <x v="7"/>
    <x v="3"/>
    <x v="4"/>
    <x v="4"/>
    <x v="35"/>
    <n v="1039.3599999999999"/>
    <n v="1771.31"/>
    <n v="474"/>
    <n v="731.95"/>
    <n v="839600.94"/>
    <n v="346944.30000000005"/>
    <x v="0"/>
  </r>
  <r>
    <s v="PRO5406"/>
    <x v="2102"/>
    <x v="523"/>
    <x v="7"/>
    <x v="4"/>
    <x v="1"/>
    <x v="6"/>
    <x v="40"/>
    <n v="141.51"/>
    <n v="200.94"/>
    <n v="440"/>
    <n v="59.430000000000007"/>
    <n v="88413.6"/>
    <n v="26149.200000000004"/>
    <x v="0"/>
  </r>
  <r>
    <s v="PRO5409"/>
    <x v="2103"/>
    <x v="405"/>
    <x v="9"/>
    <x v="2"/>
    <x v="3"/>
    <x v="0"/>
    <x v="13"/>
    <n v="428.13"/>
    <n v="705.97"/>
    <n v="70"/>
    <n v="277.84000000000003"/>
    <n v="49417.9"/>
    <n v="19448.800000000003"/>
    <x v="1"/>
  </r>
  <r>
    <s v="PRO5410"/>
    <x v="2104"/>
    <x v="1346"/>
    <x v="1"/>
    <x v="3"/>
    <x v="0"/>
    <x v="3"/>
    <x v="52"/>
    <n v="1921.6"/>
    <n v="3718.47"/>
    <n v="141"/>
    <n v="1796.87"/>
    <n v="524304.27"/>
    <n v="253358.66999999998"/>
    <x v="2"/>
  </r>
  <r>
    <s v="PRO5412"/>
    <x v="2105"/>
    <x v="1347"/>
    <x v="0"/>
    <x v="5"/>
    <x v="3"/>
    <x v="0"/>
    <x v="9"/>
    <n v="795.07"/>
    <n v="1543.95"/>
    <n v="32"/>
    <n v="748.88"/>
    <n v="49406.400000000001"/>
    <n v="23964.16"/>
    <x v="2"/>
  </r>
  <r>
    <s v="PRO5415"/>
    <x v="2106"/>
    <x v="1348"/>
    <x v="5"/>
    <x v="7"/>
    <x v="0"/>
    <x v="1"/>
    <x v="99"/>
    <n v="517.03"/>
    <n v="592.21"/>
    <n v="365"/>
    <n v="75.180000000000064"/>
    <n v="216156.65000000002"/>
    <n v="27440.700000000023"/>
    <x v="0"/>
  </r>
  <r>
    <s v="PRO5420"/>
    <x v="2107"/>
    <x v="1349"/>
    <x v="1"/>
    <x v="4"/>
    <x v="2"/>
    <x v="6"/>
    <x v="8"/>
    <n v="266.18"/>
    <n v="519.82000000000005"/>
    <n v="182"/>
    <n v="253.64000000000004"/>
    <n v="94607.24"/>
    <n v="46162.48000000001"/>
    <x v="1"/>
  </r>
  <r>
    <s v="PRO5421"/>
    <x v="2108"/>
    <x v="1350"/>
    <x v="4"/>
    <x v="0"/>
    <x v="3"/>
    <x v="8"/>
    <x v="24"/>
    <n v="1495"/>
    <n v="1906"/>
    <n v="252"/>
    <n v="411"/>
    <n v="480312"/>
    <n v="103572"/>
    <x v="1"/>
  </r>
  <r>
    <s v="PRO5423"/>
    <x v="2109"/>
    <x v="676"/>
    <x v="7"/>
    <x v="4"/>
    <x v="2"/>
    <x v="8"/>
    <x v="86"/>
    <n v="876.71"/>
    <n v="1544.32"/>
    <n v="94"/>
    <n v="667.6099999999999"/>
    <n v="145166.07999999999"/>
    <n v="62755.339999999989"/>
    <x v="0"/>
  </r>
  <r>
    <s v="PRO5424"/>
    <x v="2110"/>
    <x v="1351"/>
    <x v="1"/>
    <x v="8"/>
    <x v="0"/>
    <x v="6"/>
    <x v="51"/>
    <n v="115.24"/>
    <n v="188.58"/>
    <n v="358"/>
    <n v="73.340000000000018"/>
    <n v="67511.64"/>
    <n v="26255.720000000005"/>
    <x v="1"/>
  </r>
  <r>
    <s v="PRO5431"/>
    <x v="2111"/>
    <x v="217"/>
    <x v="0"/>
    <x v="4"/>
    <x v="1"/>
    <x v="4"/>
    <x v="80"/>
    <n v="1576.83"/>
    <n v="2421.37"/>
    <n v="130"/>
    <n v="844.54"/>
    <n v="314778.09999999998"/>
    <n v="109790.2"/>
    <x v="1"/>
  </r>
  <r>
    <s v="PRO5433"/>
    <x v="2112"/>
    <x v="447"/>
    <x v="5"/>
    <x v="1"/>
    <x v="4"/>
    <x v="0"/>
    <x v="47"/>
    <n v="938.73"/>
    <n v="1223.23"/>
    <n v="294"/>
    <n v="284.5"/>
    <n v="359629.62"/>
    <n v="83643"/>
    <x v="1"/>
  </r>
  <r>
    <s v="PRO5434"/>
    <x v="2113"/>
    <x v="198"/>
    <x v="8"/>
    <x v="1"/>
    <x v="3"/>
    <x v="8"/>
    <x v="50"/>
    <n v="1392.96"/>
    <n v="2394.9499999999998"/>
    <n v="452"/>
    <n v="1001.9899999999998"/>
    <n v="1082517.3999999999"/>
    <n v="452899.47999999992"/>
    <x v="2"/>
  </r>
  <r>
    <s v="PRO5435"/>
    <x v="2114"/>
    <x v="1290"/>
    <x v="7"/>
    <x v="6"/>
    <x v="4"/>
    <x v="5"/>
    <x v="94"/>
    <n v="1385.1"/>
    <n v="1704.06"/>
    <n v="217"/>
    <n v="318.96000000000004"/>
    <n v="369781.01999999996"/>
    <n v="69214.320000000007"/>
    <x v="1"/>
  </r>
  <r>
    <s v="PRO5436"/>
    <x v="2115"/>
    <x v="648"/>
    <x v="9"/>
    <x v="8"/>
    <x v="1"/>
    <x v="5"/>
    <x v="63"/>
    <n v="930.96"/>
    <n v="1142.58"/>
    <n v="382"/>
    <n v="211.61999999999989"/>
    <n v="436465.56"/>
    <n v="80838.839999999953"/>
    <x v="2"/>
  </r>
  <r>
    <s v="PRO5440"/>
    <x v="2116"/>
    <x v="581"/>
    <x v="3"/>
    <x v="7"/>
    <x v="2"/>
    <x v="8"/>
    <x v="21"/>
    <n v="1116.93"/>
    <n v="1710.2"/>
    <n v="107"/>
    <n v="593.27"/>
    <n v="182991.4"/>
    <n v="63479.89"/>
    <x v="0"/>
  </r>
  <r>
    <s v="PRO5441"/>
    <x v="2117"/>
    <x v="799"/>
    <x v="3"/>
    <x v="3"/>
    <x v="2"/>
    <x v="6"/>
    <x v="56"/>
    <n v="1479.01"/>
    <n v="2671.53"/>
    <n v="35"/>
    <n v="1192.5200000000002"/>
    <n v="93503.55"/>
    <n v="41738.200000000004"/>
    <x v="0"/>
  </r>
  <r>
    <s v="PRO5442"/>
    <x v="2118"/>
    <x v="341"/>
    <x v="0"/>
    <x v="8"/>
    <x v="4"/>
    <x v="8"/>
    <x v="4"/>
    <n v="962.85"/>
    <n v="1440.57"/>
    <n v="143"/>
    <n v="477.71999999999991"/>
    <n v="206001.50999999998"/>
    <n v="68313.959999999992"/>
    <x v="0"/>
  </r>
  <r>
    <s v="PRO5444"/>
    <x v="2119"/>
    <x v="1348"/>
    <x v="5"/>
    <x v="3"/>
    <x v="0"/>
    <x v="3"/>
    <x v="15"/>
    <n v="572.38"/>
    <n v="944.77"/>
    <n v="153"/>
    <n v="372.39"/>
    <n v="144549.81"/>
    <n v="56975.67"/>
    <x v="0"/>
  </r>
  <r>
    <s v="PRO5445"/>
    <x v="2120"/>
    <x v="1352"/>
    <x v="8"/>
    <x v="0"/>
    <x v="1"/>
    <x v="2"/>
    <x v="90"/>
    <n v="632.87"/>
    <n v="766.25"/>
    <n v="201"/>
    <n v="133.38"/>
    <n v="154016.25"/>
    <n v="26809.379999999997"/>
    <x v="2"/>
  </r>
  <r>
    <s v="PRO5446"/>
    <x v="2121"/>
    <x v="1187"/>
    <x v="6"/>
    <x v="5"/>
    <x v="4"/>
    <x v="8"/>
    <x v="10"/>
    <n v="1889.37"/>
    <n v="3557.75"/>
    <n v="83"/>
    <n v="1668.38"/>
    <n v="295293.25"/>
    <n v="138475.54"/>
    <x v="1"/>
  </r>
  <r>
    <s v="PRO5450"/>
    <x v="2122"/>
    <x v="565"/>
    <x v="6"/>
    <x v="6"/>
    <x v="1"/>
    <x v="9"/>
    <x v="64"/>
    <n v="128.68"/>
    <n v="147.78"/>
    <n v="408"/>
    <n v="19.099999999999994"/>
    <n v="60294.239999999998"/>
    <n v="7792.7999999999975"/>
    <x v="1"/>
  </r>
  <r>
    <s v="PRO5451"/>
    <x v="2123"/>
    <x v="204"/>
    <x v="5"/>
    <x v="6"/>
    <x v="4"/>
    <x v="6"/>
    <x v="32"/>
    <n v="1848.37"/>
    <n v="3271.66"/>
    <n v="484"/>
    <n v="1423.29"/>
    <n v="1583483.44"/>
    <n v="688872.36"/>
    <x v="2"/>
  </r>
  <r>
    <s v="PRO5453"/>
    <x v="2124"/>
    <x v="567"/>
    <x v="7"/>
    <x v="0"/>
    <x v="0"/>
    <x v="1"/>
    <x v="59"/>
    <n v="1874.69"/>
    <n v="3386.09"/>
    <n v="151"/>
    <n v="1511.4"/>
    <n v="511299.59"/>
    <n v="228221.40000000002"/>
    <x v="0"/>
  </r>
  <r>
    <s v="PRO5454"/>
    <x v="2125"/>
    <x v="1353"/>
    <x v="6"/>
    <x v="4"/>
    <x v="0"/>
    <x v="6"/>
    <x v="11"/>
    <n v="1328.7"/>
    <n v="2004.04"/>
    <n v="5"/>
    <n v="675.33999999999992"/>
    <n v="10020.200000000001"/>
    <n v="3376.7"/>
    <x v="2"/>
  </r>
  <r>
    <s v="PRO5459"/>
    <x v="720"/>
    <x v="1354"/>
    <x v="9"/>
    <x v="6"/>
    <x v="4"/>
    <x v="1"/>
    <x v="3"/>
    <n v="630.44000000000005"/>
    <n v="947.14"/>
    <n v="18"/>
    <n v="316.69999999999993"/>
    <n v="17048.52"/>
    <n v="5700.5999999999985"/>
    <x v="2"/>
  </r>
  <r>
    <s v="PRO5460"/>
    <x v="2126"/>
    <x v="1234"/>
    <x v="5"/>
    <x v="7"/>
    <x v="2"/>
    <x v="1"/>
    <x v="59"/>
    <n v="672.02"/>
    <n v="938.28"/>
    <n v="480"/>
    <n v="266.26"/>
    <n v="450374.39999999997"/>
    <n v="127804.79999999999"/>
    <x v="0"/>
  </r>
  <r>
    <s v="PRO5462"/>
    <x v="2127"/>
    <x v="1284"/>
    <x v="2"/>
    <x v="5"/>
    <x v="0"/>
    <x v="7"/>
    <x v="1"/>
    <n v="641.46"/>
    <n v="963.68"/>
    <n v="67"/>
    <n v="322.21999999999991"/>
    <n v="64566.559999999998"/>
    <n v="21588.739999999994"/>
    <x v="1"/>
  </r>
  <r>
    <s v="PRO5463"/>
    <x v="2128"/>
    <x v="506"/>
    <x v="6"/>
    <x v="9"/>
    <x v="4"/>
    <x v="6"/>
    <x v="38"/>
    <n v="280.43"/>
    <n v="430.67"/>
    <n v="304"/>
    <n v="150.24"/>
    <n v="130923.68000000001"/>
    <n v="45672.960000000006"/>
    <x v="1"/>
  </r>
  <r>
    <s v="PRO5464"/>
    <x v="2129"/>
    <x v="1074"/>
    <x v="4"/>
    <x v="2"/>
    <x v="0"/>
    <x v="9"/>
    <x v="77"/>
    <n v="1133.3699999999999"/>
    <n v="1851.06"/>
    <n v="254"/>
    <n v="717.69"/>
    <n v="470169.24"/>
    <n v="182293.26"/>
    <x v="0"/>
  </r>
  <r>
    <s v="PRO5465"/>
    <x v="2130"/>
    <x v="709"/>
    <x v="1"/>
    <x v="9"/>
    <x v="2"/>
    <x v="6"/>
    <x v="34"/>
    <n v="1082.0899999999999"/>
    <n v="2007.13"/>
    <n v="386"/>
    <n v="925.04000000000019"/>
    <n v="774752.18"/>
    <n v="357065.44000000006"/>
    <x v="1"/>
  </r>
  <r>
    <s v="PRO5469"/>
    <x v="2131"/>
    <x v="1355"/>
    <x v="9"/>
    <x v="4"/>
    <x v="0"/>
    <x v="7"/>
    <x v="33"/>
    <n v="431.41"/>
    <n v="826.94"/>
    <n v="140"/>
    <n v="395.53000000000003"/>
    <n v="115771.6"/>
    <n v="55374.200000000004"/>
    <x v="1"/>
  </r>
  <r>
    <s v="PRO5470"/>
    <x v="2132"/>
    <x v="1115"/>
    <x v="4"/>
    <x v="2"/>
    <x v="3"/>
    <x v="7"/>
    <x v="89"/>
    <n v="1634.39"/>
    <n v="2283.4"/>
    <n v="368"/>
    <n v="649.01"/>
    <n v="840291.20000000007"/>
    <n v="238835.68"/>
    <x v="1"/>
  </r>
  <r>
    <s v="PRO5471"/>
    <x v="2133"/>
    <x v="1356"/>
    <x v="5"/>
    <x v="5"/>
    <x v="0"/>
    <x v="3"/>
    <x v="75"/>
    <n v="288.37"/>
    <n v="497.18"/>
    <n v="127"/>
    <n v="208.81"/>
    <n v="63141.86"/>
    <n v="26518.87"/>
    <x v="0"/>
  </r>
  <r>
    <s v="PRO5473"/>
    <x v="2134"/>
    <x v="1357"/>
    <x v="1"/>
    <x v="1"/>
    <x v="2"/>
    <x v="7"/>
    <x v="64"/>
    <n v="289.14999999999998"/>
    <n v="335.67"/>
    <n v="16"/>
    <n v="46.520000000000039"/>
    <n v="5370.72"/>
    <n v="744.32000000000062"/>
    <x v="1"/>
  </r>
  <r>
    <s v="PRO5474"/>
    <x v="2135"/>
    <x v="267"/>
    <x v="0"/>
    <x v="0"/>
    <x v="2"/>
    <x v="4"/>
    <x v="55"/>
    <n v="1836.01"/>
    <n v="2819.79"/>
    <n v="407"/>
    <n v="983.78"/>
    <n v="1147654.53"/>
    <n v="400398.45999999996"/>
    <x v="0"/>
  </r>
  <r>
    <s v="PRO5475"/>
    <x v="2136"/>
    <x v="619"/>
    <x v="3"/>
    <x v="5"/>
    <x v="3"/>
    <x v="3"/>
    <x v="15"/>
    <n v="1130.04"/>
    <n v="2186.7600000000002"/>
    <n v="114"/>
    <n v="1056.7200000000003"/>
    <n v="249290.64"/>
    <n v="120466.08000000003"/>
    <x v="1"/>
  </r>
  <r>
    <s v="PRO5476"/>
    <x v="2137"/>
    <x v="1243"/>
    <x v="1"/>
    <x v="6"/>
    <x v="1"/>
    <x v="4"/>
    <x v="6"/>
    <n v="781.61"/>
    <n v="1153.03"/>
    <n v="419"/>
    <n v="371.41999999999996"/>
    <n v="483119.57"/>
    <n v="155624.97999999998"/>
    <x v="0"/>
  </r>
  <r>
    <s v="PRO5478"/>
    <x v="2138"/>
    <x v="887"/>
    <x v="1"/>
    <x v="8"/>
    <x v="3"/>
    <x v="9"/>
    <x v="33"/>
    <n v="462.05"/>
    <n v="850.4"/>
    <n v="452"/>
    <n v="388.34999999999997"/>
    <n v="384380.8"/>
    <n v="175534.19999999998"/>
    <x v="0"/>
  </r>
  <r>
    <s v="PRO5483"/>
    <x v="2139"/>
    <x v="67"/>
    <x v="6"/>
    <x v="6"/>
    <x v="2"/>
    <x v="3"/>
    <x v="57"/>
    <n v="1054.1500000000001"/>
    <n v="1878.78"/>
    <n v="366"/>
    <n v="824.62999999999988"/>
    <n v="687633.48"/>
    <n v="301814.57999999996"/>
    <x v="1"/>
  </r>
  <r>
    <s v="PRO5486"/>
    <x v="2140"/>
    <x v="307"/>
    <x v="5"/>
    <x v="5"/>
    <x v="3"/>
    <x v="2"/>
    <x v="45"/>
    <n v="1662.04"/>
    <n v="2541.62"/>
    <n v="73"/>
    <n v="879.57999999999993"/>
    <n v="185538.25999999998"/>
    <n v="64209.34"/>
    <x v="1"/>
  </r>
  <r>
    <s v="PRO5488"/>
    <x v="2141"/>
    <x v="1358"/>
    <x v="8"/>
    <x v="4"/>
    <x v="4"/>
    <x v="7"/>
    <x v="0"/>
    <n v="215.95"/>
    <n v="258.69"/>
    <n v="200"/>
    <n v="42.740000000000009"/>
    <n v="51738"/>
    <n v="8548.0000000000018"/>
    <x v="2"/>
  </r>
  <r>
    <s v="PRO5489"/>
    <x v="2142"/>
    <x v="275"/>
    <x v="7"/>
    <x v="6"/>
    <x v="4"/>
    <x v="7"/>
    <x v="41"/>
    <n v="1008"/>
    <n v="1171.1099999999999"/>
    <n v="474"/>
    <n v="163.1099999999999"/>
    <n v="555106.1399999999"/>
    <n v="77314.139999999956"/>
    <x v="2"/>
  </r>
  <r>
    <s v="PRO5490"/>
    <x v="2143"/>
    <x v="1290"/>
    <x v="2"/>
    <x v="9"/>
    <x v="3"/>
    <x v="4"/>
    <x v="95"/>
    <n v="676.05"/>
    <n v="862.36"/>
    <n v="170"/>
    <n v="186.31000000000006"/>
    <n v="146601.20000000001"/>
    <n v="31672.700000000012"/>
    <x v="2"/>
  </r>
  <r>
    <s v="PRO5492"/>
    <x v="2144"/>
    <x v="224"/>
    <x v="9"/>
    <x v="9"/>
    <x v="4"/>
    <x v="7"/>
    <x v="72"/>
    <n v="1712.42"/>
    <n v="2416.16"/>
    <n v="152"/>
    <n v="703.73999999999978"/>
    <n v="367256.31999999995"/>
    <n v="106968.47999999997"/>
    <x v="1"/>
  </r>
  <r>
    <s v="PRO5493"/>
    <x v="2145"/>
    <x v="1359"/>
    <x v="5"/>
    <x v="4"/>
    <x v="1"/>
    <x v="0"/>
    <x v="86"/>
    <n v="1327.52"/>
    <n v="2581.2600000000002"/>
    <n v="405"/>
    <n v="1253.7400000000002"/>
    <n v="1045410.3"/>
    <n v="507764.70000000007"/>
    <x v="0"/>
  </r>
  <r>
    <s v="PRO5497"/>
    <x v="2146"/>
    <x v="345"/>
    <x v="0"/>
    <x v="8"/>
    <x v="0"/>
    <x v="7"/>
    <x v="26"/>
    <n v="416.39"/>
    <n v="578.25"/>
    <n v="236"/>
    <n v="161.86000000000001"/>
    <n v="136467"/>
    <n v="38198.960000000006"/>
    <x v="3"/>
  </r>
  <r>
    <s v="PRO5498"/>
    <x v="2147"/>
    <x v="12"/>
    <x v="9"/>
    <x v="6"/>
    <x v="1"/>
    <x v="6"/>
    <x v="97"/>
    <n v="651.20000000000005"/>
    <n v="770.73"/>
    <n v="70"/>
    <n v="119.52999999999997"/>
    <n v="53951.1"/>
    <n v="8367.0999999999985"/>
    <x v="1"/>
  </r>
  <r>
    <s v="PRO5500"/>
    <x v="2148"/>
    <x v="1360"/>
    <x v="4"/>
    <x v="9"/>
    <x v="1"/>
    <x v="1"/>
    <x v="85"/>
    <n v="1178.44"/>
    <n v="1875.19"/>
    <n v="275"/>
    <n v="696.75"/>
    <n v="515677.25"/>
    <n v="191606.25"/>
    <x v="1"/>
  </r>
  <r>
    <s v="PRO5502"/>
    <x v="1491"/>
    <x v="1361"/>
    <x v="9"/>
    <x v="2"/>
    <x v="1"/>
    <x v="0"/>
    <x v="14"/>
    <n v="995.88"/>
    <n v="1258.3499999999999"/>
    <n v="140"/>
    <n v="262.46999999999991"/>
    <n v="176169"/>
    <n v="36745.799999999988"/>
    <x v="2"/>
  </r>
  <r>
    <s v="PRO5506"/>
    <x v="2149"/>
    <x v="257"/>
    <x v="6"/>
    <x v="8"/>
    <x v="2"/>
    <x v="9"/>
    <x v="70"/>
    <n v="1631.71"/>
    <n v="2295.0100000000002"/>
    <n v="175"/>
    <n v="663.30000000000018"/>
    <n v="401626.75000000006"/>
    <n v="116077.50000000003"/>
    <x v="2"/>
  </r>
  <r>
    <s v="PRO5507"/>
    <x v="2150"/>
    <x v="94"/>
    <x v="4"/>
    <x v="6"/>
    <x v="2"/>
    <x v="3"/>
    <x v="83"/>
    <n v="1748.28"/>
    <n v="3439.05"/>
    <n v="240"/>
    <n v="1690.7700000000002"/>
    <n v="825372"/>
    <n v="405784.80000000005"/>
    <x v="3"/>
  </r>
  <r>
    <s v="PRO5513"/>
    <x v="2151"/>
    <x v="456"/>
    <x v="2"/>
    <x v="2"/>
    <x v="3"/>
    <x v="7"/>
    <x v="62"/>
    <n v="729.58"/>
    <n v="1061.97"/>
    <n v="92"/>
    <n v="332.39"/>
    <n v="97701.24"/>
    <n v="30579.879999999997"/>
    <x v="0"/>
  </r>
  <r>
    <s v="PRO5514"/>
    <x v="2152"/>
    <x v="83"/>
    <x v="0"/>
    <x v="6"/>
    <x v="1"/>
    <x v="1"/>
    <x v="36"/>
    <n v="1002.05"/>
    <n v="1802.03"/>
    <n v="74"/>
    <n v="799.98"/>
    <n v="133350.22"/>
    <n v="59198.520000000004"/>
    <x v="2"/>
  </r>
  <r>
    <s v="PRO5515"/>
    <x v="2153"/>
    <x v="1362"/>
    <x v="7"/>
    <x v="8"/>
    <x v="0"/>
    <x v="3"/>
    <x v="29"/>
    <n v="635.15"/>
    <n v="1016.26"/>
    <n v="230"/>
    <n v="381.11"/>
    <n v="233739.8"/>
    <n v="87655.3"/>
    <x v="2"/>
  </r>
  <r>
    <s v="PRO5516"/>
    <x v="2154"/>
    <x v="1363"/>
    <x v="9"/>
    <x v="1"/>
    <x v="1"/>
    <x v="8"/>
    <x v="42"/>
    <n v="1963.46"/>
    <n v="3857.36"/>
    <n v="98"/>
    <n v="1893.9"/>
    <n v="378021.28"/>
    <n v="185602.2"/>
    <x v="2"/>
  </r>
  <r>
    <s v="PRO5519"/>
    <x v="2155"/>
    <x v="985"/>
    <x v="9"/>
    <x v="5"/>
    <x v="2"/>
    <x v="2"/>
    <x v="61"/>
    <n v="890.88"/>
    <n v="1666.79"/>
    <n v="279"/>
    <n v="775.91"/>
    <n v="465034.41"/>
    <n v="216478.88999999998"/>
    <x v="0"/>
  </r>
  <r>
    <s v="PRO5522"/>
    <x v="2156"/>
    <x v="602"/>
    <x v="9"/>
    <x v="6"/>
    <x v="3"/>
    <x v="8"/>
    <x v="14"/>
    <n v="1647"/>
    <n v="3285.4"/>
    <n v="343"/>
    <n v="1638.4"/>
    <n v="1126892.2"/>
    <n v="561971.20000000007"/>
    <x v="1"/>
  </r>
  <r>
    <s v="PRO5523"/>
    <x v="2157"/>
    <x v="1364"/>
    <x v="1"/>
    <x v="9"/>
    <x v="2"/>
    <x v="5"/>
    <x v="11"/>
    <n v="1090.55"/>
    <n v="1395.18"/>
    <n v="119"/>
    <n v="304.63000000000011"/>
    <n v="166026.42000000001"/>
    <n v="36250.970000000016"/>
    <x v="0"/>
  </r>
  <r>
    <s v="PRO5525"/>
    <x v="2158"/>
    <x v="294"/>
    <x v="4"/>
    <x v="8"/>
    <x v="3"/>
    <x v="5"/>
    <x v="35"/>
    <n v="1711.49"/>
    <n v="2044.44"/>
    <n v="294"/>
    <n v="332.95000000000005"/>
    <n v="601065.36"/>
    <n v="97887.300000000017"/>
    <x v="0"/>
  </r>
  <r>
    <s v="PRO5527"/>
    <x v="2159"/>
    <x v="116"/>
    <x v="0"/>
    <x v="8"/>
    <x v="2"/>
    <x v="5"/>
    <x v="67"/>
    <n v="1630.38"/>
    <n v="2599.13"/>
    <n v="208"/>
    <n v="968.75"/>
    <n v="540619.04"/>
    <n v="201500"/>
    <x v="0"/>
  </r>
  <r>
    <s v="PRO5528"/>
    <x v="2160"/>
    <x v="1365"/>
    <x v="0"/>
    <x v="1"/>
    <x v="2"/>
    <x v="5"/>
    <x v="22"/>
    <n v="1168.22"/>
    <n v="2252.98"/>
    <n v="154"/>
    <n v="1084.76"/>
    <n v="346958.92"/>
    <n v="167053.04"/>
    <x v="2"/>
  </r>
  <r>
    <s v="PRO5529"/>
    <x v="2161"/>
    <x v="909"/>
    <x v="6"/>
    <x v="6"/>
    <x v="0"/>
    <x v="3"/>
    <x v="8"/>
    <n v="692.78"/>
    <n v="1191.77"/>
    <n v="390"/>
    <n v="498.99"/>
    <n v="464790.3"/>
    <n v="194606.1"/>
    <x v="2"/>
  </r>
  <r>
    <s v="PRO5530"/>
    <x v="2162"/>
    <x v="967"/>
    <x v="6"/>
    <x v="7"/>
    <x v="4"/>
    <x v="9"/>
    <x v="39"/>
    <n v="764.22"/>
    <n v="906.27"/>
    <n v="369"/>
    <n v="142.04999999999995"/>
    <n v="334413.63"/>
    <n v="52416.449999999983"/>
    <x v="0"/>
  </r>
  <r>
    <s v="PRO5531"/>
    <x v="2163"/>
    <x v="1366"/>
    <x v="1"/>
    <x v="7"/>
    <x v="4"/>
    <x v="5"/>
    <x v="73"/>
    <n v="59.25"/>
    <n v="76.77"/>
    <n v="291"/>
    <n v="17.519999999999996"/>
    <n v="22340.07"/>
    <n v="5098.3199999999988"/>
    <x v="2"/>
  </r>
  <r>
    <s v="PRO5532"/>
    <x v="2164"/>
    <x v="534"/>
    <x v="6"/>
    <x v="8"/>
    <x v="4"/>
    <x v="3"/>
    <x v="85"/>
    <n v="209.79"/>
    <n v="313.08999999999997"/>
    <n v="364"/>
    <n v="103.29999999999998"/>
    <n v="113964.76"/>
    <n v="37601.199999999997"/>
    <x v="0"/>
  </r>
  <r>
    <s v="PRO5533"/>
    <x v="2165"/>
    <x v="1367"/>
    <x v="6"/>
    <x v="4"/>
    <x v="2"/>
    <x v="5"/>
    <x v="20"/>
    <n v="537.47"/>
    <n v="922.27"/>
    <n v="364"/>
    <n v="384.79999999999995"/>
    <n v="335706.27999999997"/>
    <n v="140067.19999999998"/>
    <x v="2"/>
  </r>
  <r>
    <s v="PRO5534"/>
    <x v="2166"/>
    <x v="1209"/>
    <x v="0"/>
    <x v="4"/>
    <x v="3"/>
    <x v="6"/>
    <x v="8"/>
    <n v="855.42"/>
    <n v="1507.98"/>
    <n v="403"/>
    <n v="652.56000000000006"/>
    <n v="607715.94000000006"/>
    <n v="262981.68000000005"/>
    <x v="0"/>
  </r>
  <r>
    <s v="PRO5535"/>
    <x v="2167"/>
    <x v="846"/>
    <x v="8"/>
    <x v="4"/>
    <x v="0"/>
    <x v="1"/>
    <x v="67"/>
    <n v="1041.19"/>
    <n v="1195.83"/>
    <n v="253"/>
    <n v="154.63999999999987"/>
    <n v="302544.99"/>
    <n v="39123.919999999969"/>
    <x v="0"/>
  </r>
  <r>
    <s v="PRO5537"/>
    <x v="2168"/>
    <x v="1368"/>
    <x v="4"/>
    <x v="0"/>
    <x v="2"/>
    <x v="4"/>
    <x v="25"/>
    <n v="427.38"/>
    <n v="626.64"/>
    <n v="152"/>
    <n v="199.26"/>
    <n v="95249.279999999999"/>
    <n v="30287.519999999997"/>
    <x v="0"/>
  </r>
  <r>
    <s v="PRO5538"/>
    <x v="2169"/>
    <x v="1369"/>
    <x v="9"/>
    <x v="4"/>
    <x v="4"/>
    <x v="9"/>
    <x v="6"/>
    <n v="301.41000000000003"/>
    <n v="360.26"/>
    <n v="69"/>
    <n v="58.849999999999966"/>
    <n v="24857.94"/>
    <n v="4060.6499999999978"/>
    <x v="2"/>
  </r>
  <r>
    <s v="PRO5540"/>
    <x v="2170"/>
    <x v="1149"/>
    <x v="6"/>
    <x v="8"/>
    <x v="0"/>
    <x v="4"/>
    <x v="81"/>
    <n v="666.51"/>
    <n v="899.41"/>
    <n v="73"/>
    <n v="232.89999999999998"/>
    <n v="65656.929999999993"/>
    <n v="17001.699999999997"/>
    <x v="0"/>
  </r>
  <r>
    <s v="PRO5543"/>
    <x v="2171"/>
    <x v="689"/>
    <x v="3"/>
    <x v="0"/>
    <x v="4"/>
    <x v="2"/>
    <x v="84"/>
    <n v="1356.76"/>
    <n v="2023.18"/>
    <n v="324"/>
    <n v="666.42000000000007"/>
    <n v="655510.32000000007"/>
    <n v="215920.08000000002"/>
    <x v="1"/>
  </r>
  <r>
    <s v="PRO5544"/>
    <x v="2172"/>
    <x v="714"/>
    <x v="8"/>
    <x v="4"/>
    <x v="4"/>
    <x v="3"/>
    <x v="15"/>
    <n v="1359.88"/>
    <n v="1548.94"/>
    <n v="299"/>
    <n v="189.05999999999995"/>
    <n v="463133.06"/>
    <n v="56528.939999999981"/>
    <x v="2"/>
  </r>
  <r>
    <s v="PRO5547"/>
    <x v="2173"/>
    <x v="1370"/>
    <x v="3"/>
    <x v="7"/>
    <x v="3"/>
    <x v="9"/>
    <x v="19"/>
    <n v="1407.25"/>
    <n v="1744.42"/>
    <n v="145"/>
    <n v="337.17000000000007"/>
    <n v="252940.90000000002"/>
    <n v="48889.650000000009"/>
    <x v="2"/>
  </r>
  <r>
    <s v="PRO5549"/>
    <x v="2174"/>
    <x v="1252"/>
    <x v="8"/>
    <x v="7"/>
    <x v="0"/>
    <x v="5"/>
    <x v="45"/>
    <n v="641.32000000000005"/>
    <n v="1120.53"/>
    <n v="378"/>
    <n v="479.20999999999992"/>
    <n v="423560.33999999997"/>
    <n v="181141.37999999998"/>
    <x v="0"/>
  </r>
  <r>
    <s v="PRO5551"/>
    <x v="2175"/>
    <x v="1371"/>
    <x v="1"/>
    <x v="5"/>
    <x v="2"/>
    <x v="5"/>
    <x v="4"/>
    <n v="1401.98"/>
    <n v="1709.78"/>
    <n v="105"/>
    <n v="307.79999999999995"/>
    <n v="179526.9"/>
    <n v="32318.999999999996"/>
    <x v="0"/>
  </r>
  <r>
    <s v="PRO5552"/>
    <x v="2176"/>
    <x v="1070"/>
    <x v="3"/>
    <x v="5"/>
    <x v="0"/>
    <x v="8"/>
    <x v="44"/>
    <n v="1271.24"/>
    <n v="2189.7199999999998"/>
    <n v="199"/>
    <n v="918.47999999999979"/>
    <n v="435754.27999999997"/>
    <n v="182777.51999999996"/>
    <x v="1"/>
  </r>
  <r>
    <s v="PRO5554"/>
    <x v="2177"/>
    <x v="1145"/>
    <x v="2"/>
    <x v="8"/>
    <x v="0"/>
    <x v="6"/>
    <x v="42"/>
    <n v="603.83000000000004"/>
    <n v="800.72"/>
    <n v="416"/>
    <n v="196.89"/>
    <n v="333099.52000000002"/>
    <n v="81906.239999999991"/>
    <x v="2"/>
  </r>
  <r>
    <s v="PRO5555"/>
    <x v="2178"/>
    <x v="558"/>
    <x v="6"/>
    <x v="1"/>
    <x v="2"/>
    <x v="4"/>
    <x v="25"/>
    <n v="995.62"/>
    <n v="1480.5"/>
    <n v="129"/>
    <n v="484.88"/>
    <n v="190984.5"/>
    <n v="62549.52"/>
    <x v="2"/>
  </r>
  <r>
    <s v="PRO5556"/>
    <x v="2179"/>
    <x v="992"/>
    <x v="8"/>
    <x v="2"/>
    <x v="4"/>
    <x v="5"/>
    <x v="34"/>
    <n v="1560.03"/>
    <n v="2059.84"/>
    <n v="499"/>
    <n v="499.81000000000017"/>
    <n v="1027860.16"/>
    <n v="249405.19000000009"/>
    <x v="0"/>
  </r>
  <r>
    <s v="PRO5558"/>
    <x v="2180"/>
    <x v="244"/>
    <x v="7"/>
    <x v="5"/>
    <x v="4"/>
    <x v="9"/>
    <x v="53"/>
    <n v="1252.7"/>
    <n v="2220.7199999999998"/>
    <n v="212"/>
    <n v="968.01999999999975"/>
    <n v="470792.63999999996"/>
    <n v="205220.23999999996"/>
    <x v="2"/>
  </r>
  <r>
    <s v="PRO5561"/>
    <x v="2181"/>
    <x v="817"/>
    <x v="8"/>
    <x v="6"/>
    <x v="1"/>
    <x v="6"/>
    <x v="73"/>
    <n v="1152.97"/>
    <n v="2076.12"/>
    <n v="74"/>
    <n v="923.14999999999986"/>
    <n v="153632.88"/>
    <n v="68313.099999999991"/>
    <x v="0"/>
  </r>
  <r>
    <s v="PRO5563"/>
    <x v="2182"/>
    <x v="1372"/>
    <x v="9"/>
    <x v="8"/>
    <x v="1"/>
    <x v="1"/>
    <x v="22"/>
    <n v="1057.72"/>
    <n v="1400.3"/>
    <n v="133"/>
    <n v="342.57999999999993"/>
    <n v="186239.9"/>
    <n v="45563.139999999992"/>
    <x v="2"/>
  </r>
  <r>
    <s v="PRO5564"/>
    <x v="2183"/>
    <x v="1231"/>
    <x v="4"/>
    <x v="5"/>
    <x v="2"/>
    <x v="8"/>
    <x v="24"/>
    <n v="70.5"/>
    <n v="125.99"/>
    <n v="78"/>
    <n v="55.489999999999995"/>
    <n v="9827.2199999999993"/>
    <n v="4328.2199999999993"/>
    <x v="1"/>
  </r>
  <r>
    <s v="PRO5565"/>
    <x v="2184"/>
    <x v="323"/>
    <x v="9"/>
    <x v="7"/>
    <x v="4"/>
    <x v="8"/>
    <x v="17"/>
    <n v="1365.81"/>
    <n v="2391.46"/>
    <n v="92"/>
    <n v="1025.6500000000001"/>
    <n v="220014.32"/>
    <n v="94359.8"/>
    <x v="1"/>
  </r>
  <r>
    <s v="PRO5567"/>
    <x v="2185"/>
    <x v="1373"/>
    <x v="9"/>
    <x v="1"/>
    <x v="1"/>
    <x v="0"/>
    <x v="92"/>
    <n v="648.29"/>
    <n v="971.44"/>
    <n v="274"/>
    <n v="323.15000000000009"/>
    <n v="266174.56"/>
    <n v="88543.10000000002"/>
    <x v="0"/>
  </r>
  <r>
    <s v="PRO5572"/>
    <x v="2186"/>
    <x v="1374"/>
    <x v="2"/>
    <x v="7"/>
    <x v="1"/>
    <x v="8"/>
    <x v="51"/>
    <n v="655.17999999999995"/>
    <n v="1191.5"/>
    <n v="356"/>
    <n v="536.32000000000005"/>
    <n v="424174"/>
    <n v="190929.92000000001"/>
    <x v="2"/>
  </r>
  <r>
    <s v="PRO5573"/>
    <x v="2187"/>
    <x v="1280"/>
    <x v="6"/>
    <x v="1"/>
    <x v="3"/>
    <x v="8"/>
    <x v="62"/>
    <n v="1578.3"/>
    <n v="2191.4699999999998"/>
    <n v="474"/>
    <n v="613.16999999999985"/>
    <n v="1038756.7799999999"/>
    <n v="290642.5799999999"/>
    <x v="0"/>
  </r>
  <r>
    <s v="PRO5574"/>
    <x v="2188"/>
    <x v="968"/>
    <x v="0"/>
    <x v="3"/>
    <x v="0"/>
    <x v="0"/>
    <x v="20"/>
    <n v="821.29"/>
    <n v="1039.3399999999999"/>
    <n v="31"/>
    <n v="218.04999999999995"/>
    <n v="32219.539999999997"/>
    <n v="6759.5499999999984"/>
    <x v="2"/>
  </r>
  <r>
    <s v="PRO5578"/>
    <x v="2189"/>
    <x v="387"/>
    <x v="3"/>
    <x v="1"/>
    <x v="3"/>
    <x v="8"/>
    <x v="50"/>
    <n v="1051.29"/>
    <n v="1916"/>
    <n v="97"/>
    <n v="864.71"/>
    <n v="185852"/>
    <n v="83876.87000000001"/>
    <x v="0"/>
  </r>
  <r>
    <s v="PRO5580"/>
    <x v="2190"/>
    <x v="161"/>
    <x v="7"/>
    <x v="3"/>
    <x v="0"/>
    <x v="7"/>
    <x v="18"/>
    <n v="1047.78"/>
    <n v="2061.06"/>
    <n v="444"/>
    <n v="1013.28"/>
    <n v="915110.64"/>
    <n v="449896.32"/>
    <x v="3"/>
  </r>
  <r>
    <s v="PRO5584"/>
    <x v="2191"/>
    <x v="1375"/>
    <x v="5"/>
    <x v="7"/>
    <x v="4"/>
    <x v="3"/>
    <x v="65"/>
    <n v="111.6"/>
    <n v="140.16"/>
    <n v="496"/>
    <n v="28.560000000000002"/>
    <n v="69519.360000000001"/>
    <n v="14165.760000000002"/>
    <x v="1"/>
  </r>
  <r>
    <s v="PRO5585"/>
    <x v="2192"/>
    <x v="1376"/>
    <x v="8"/>
    <x v="6"/>
    <x v="0"/>
    <x v="0"/>
    <x v="51"/>
    <n v="272.04000000000002"/>
    <n v="365.59"/>
    <n v="56"/>
    <n v="93.549999999999955"/>
    <n v="20473.039999999997"/>
    <n v="5238.7999999999975"/>
    <x v="3"/>
  </r>
  <r>
    <s v="PRO5586"/>
    <x v="2193"/>
    <x v="1244"/>
    <x v="7"/>
    <x v="3"/>
    <x v="1"/>
    <x v="7"/>
    <x v="51"/>
    <n v="1660.96"/>
    <n v="2705.41"/>
    <n v="88"/>
    <n v="1044.4499999999998"/>
    <n v="238076.08"/>
    <n v="91911.599999999977"/>
    <x v="2"/>
  </r>
  <r>
    <s v="PRO5588"/>
    <x v="2194"/>
    <x v="1344"/>
    <x v="7"/>
    <x v="0"/>
    <x v="0"/>
    <x v="4"/>
    <x v="50"/>
    <n v="1126.54"/>
    <n v="1792.32"/>
    <n v="419"/>
    <n v="665.78"/>
    <n v="750982.08"/>
    <n v="278961.82"/>
    <x v="2"/>
  </r>
  <r>
    <s v="PRO5589"/>
    <x v="2195"/>
    <x v="1153"/>
    <x v="0"/>
    <x v="8"/>
    <x v="2"/>
    <x v="3"/>
    <x v="52"/>
    <n v="819.09"/>
    <n v="1526.72"/>
    <n v="86"/>
    <n v="707.63"/>
    <n v="131297.92000000001"/>
    <n v="60856.18"/>
    <x v="0"/>
  </r>
  <r>
    <s v="PRO5591"/>
    <x v="2196"/>
    <x v="1130"/>
    <x v="4"/>
    <x v="5"/>
    <x v="1"/>
    <x v="4"/>
    <x v="62"/>
    <n v="420.39"/>
    <n v="541.6"/>
    <n v="169"/>
    <n v="121.21000000000004"/>
    <n v="91530.400000000009"/>
    <n v="20484.490000000005"/>
    <x v="0"/>
  </r>
  <r>
    <s v="PRO5592"/>
    <x v="2197"/>
    <x v="579"/>
    <x v="0"/>
    <x v="7"/>
    <x v="2"/>
    <x v="9"/>
    <x v="97"/>
    <n v="1618.77"/>
    <n v="3079.21"/>
    <n v="120"/>
    <n v="1460.44"/>
    <n v="369505.2"/>
    <n v="175252.80000000002"/>
    <x v="2"/>
  </r>
  <r>
    <s v="PRO5593"/>
    <x v="2198"/>
    <x v="1377"/>
    <x v="5"/>
    <x v="8"/>
    <x v="4"/>
    <x v="5"/>
    <x v="46"/>
    <n v="1321.05"/>
    <n v="2207.79"/>
    <n v="327"/>
    <n v="886.74"/>
    <n v="721947.33"/>
    <n v="289963.98"/>
    <x v="1"/>
  </r>
  <r>
    <s v="PRO5594"/>
    <x v="2199"/>
    <x v="567"/>
    <x v="1"/>
    <x v="6"/>
    <x v="3"/>
    <x v="2"/>
    <x v="88"/>
    <n v="1668.16"/>
    <n v="3026.83"/>
    <n v="334"/>
    <n v="1358.6699999999998"/>
    <n v="1010961.22"/>
    <n v="453795.77999999997"/>
    <x v="3"/>
  </r>
  <r>
    <s v="PRO5595"/>
    <x v="2200"/>
    <x v="89"/>
    <x v="4"/>
    <x v="9"/>
    <x v="0"/>
    <x v="7"/>
    <x v="21"/>
    <n v="75.680000000000007"/>
    <n v="131.37"/>
    <n v="306"/>
    <n v="55.69"/>
    <n v="40199.22"/>
    <n v="17041.14"/>
    <x v="0"/>
  </r>
  <r>
    <s v="PRO5597"/>
    <x v="2201"/>
    <x v="1378"/>
    <x v="6"/>
    <x v="4"/>
    <x v="2"/>
    <x v="7"/>
    <x v="61"/>
    <n v="1487.24"/>
    <n v="1653.81"/>
    <n v="220"/>
    <n v="166.56999999999994"/>
    <n v="363838.2"/>
    <n v="36645.399999999987"/>
    <x v="0"/>
  </r>
  <r>
    <s v="PRO5598"/>
    <x v="2202"/>
    <x v="581"/>
    <x v="8"/>
    <x v="9"/>
    <x v="1"/>
    <x v="5"/>
    <x v="16"/>
    <n v="931.36"/>
    <n v="1439.29"/>
    <n v="475"/>
    <n v="507.92999999999995"/>
    <n v="683662.75"/>
    <n v="241266.74999999997"/>
    <x v="2"/>
  </r>
  <r>
    <s v="PRO5599"/>
    <x v="2203"/>
    <x v="1379"/>
    <x v="8"/>
    <x v="0"/>
    <x v="1"/>
    <x v="0"/>
    <x v="69"/>
    <n v="483.99"/>
    <n v="851.37"/>
    <n v="237"/>
    <n v="367.38"/>
    <n v="201774.69"/>
    <n v="87069.06"/>
    <x v="3"/>
  </r>
  <r>
    <s v="PRO5600"/>
    <x v="2204"/>
    <x v="1380"/>
    <x v="7"/>
    <x v="7"/>
    <x v="0"/>
    <x v="5"/>
    <x v="89"/>
    <n v="185.39"/>
    <n v="346.58"/>
    <n v="81"/>
    <n v="161.19"/>
    <n v="28072.98"/>
    <n v="13056.39"/>
    <x v="0"/>
  </r>
  <r>
    <s v="PRO5602"/>
    <x v="2205"/>
    <x v="172"/>
    <x v="5"/>
    <x v="8"/>
    <x v="0"/>
    <x v="7"/>
    <x v="10"/>
    <n v="542.22"/>
    <n v="967.05"/>
    <n v="464"/>
    <n v="424.82999999999993"/>
    <n v="448711.19999999995"/>
    <n v="197121.11999999997"/>
    <x v="1"/>
  </r>
  <r>
    <s v="PRO5607"/>
    <x v="2206"/>
    <x v="944"/>
    <x v="9"/>
    <x v="6"/>
    <x v="3"/>
    <x v="0"/>
    <x v="43"/>
    <n v="1787.86"/>
    <n v="2061.91"/>
    <n v="339"/>
    <n v="274.04999999999995"/>
    <n v="698987.49"/>
    <n v="92902.949999999983"/>
    <x v="0"/>
  </r>
  <r>
    <s v="PRO5608"/>
    <x v="2207"/>
    <x v="60"/>
    <x v="1"/>
    <x v="8"/>
    <x v="4"/>
    <x v="7"/>
    <x v="25"/>
    <n v="562.67999999999995"/>
    <n v="635.21"/>
    <n v="187"/>
    <n v="72.530000000000086"/>
    <n v="118784.27"/>
    <n v="13563.110000000017"/>
    <x v="1"/>
  </r>
  <r>
    <s v="PRO5609"/>
    <x v="2208"/>
    <x v="742"/>
    <x v="3"/>
    <x v="5"/>
    <x v="1"/>
    <x v="4"/>
    <x v="41"/>
    <n v="101.58"/>
    <n v="159.85"/>
    <n v="481"/>
    <n v="58.269999999999996"/>
    <n v="76887.849999999991"/>
    <n v="28027.87"/>
    <x v="1"/>
  </r>
  <r>
    <s v="PRO5614"/>
    <x v="2209"/>
    <x v="144"/>
    <x v="4"/>
    <x v="9"/>
    <x v="1"/>
    <x v="5"/>
    <x v="17"/>
    <n v="535"/>
    <n v="1045.8499999999999"/>
    <n v="250"/>
    <n v="510.84999999999991"/>
    <n v="261462.49999999997"/>
    <n v="127712.49999999997"/>
    <x v="3"/>
  </r>
  <r>
    <s v="PRO5615"/>
    <x v="2210"/>
    <x v="1381"/>
    <x v="5"/>
    <x v="5"/>
    <x v="1"/>
    <x v="8"/>
    <x v="8"/>
    <n v="1069.4100000000001"/>
    <n v="1387.21"/>
    <n v="432"/>
    <n v="317.79999999999995"/>
    <n v="599274.72"/>
    <n v="137289.59999999998"/>
    <x v="0"/>
  </r>
  <r>
    <s v="PRO5618"/>
    <x v="2211"/>
    <x v="435"/>
    <x v="4"/>
    <x v="7"/>
    <x v="0"/>
    <x v="8"/>
    <x v="3"/>
    <n v="733.93"/>
    <n v="1285.8599999999999"/>
    <n v="191"/>
    <n v="551.92999999999995"/>
    <n v="245599.25999999998"/>
    <n v="105418.62999999999"/>
    <x v="2"/>
  </r>
  <r>
    <s v="PRO5619"/>
    <x v="2212"/>
    <x v="89"/>
    <x v="6"/>
    <x v="4"/>
    <x v="2"/>
    <x v="9"/>
    <x v="9"/>
    <n v="1453.98"/>
    <n v="2264.69"/>
    <n v="342"/>
    <n v="810.71"/>
    <n v="774523.98"/>
    <n v="277262.82"/>
    <x v="2"/>
  </r>
  <r>
    <s v="PRO5621"/>
    <x v="2213"/>
    <x v="1262"/>
    <x v="3"/>
    <x v="2"/>
    <x v="0"/>
    <x v="0"/>
    <x v="74"/>
    <n v="1708.19"/>
    <n v="3246.3"/>
    <n v="424"/>
    <n v="1538.1100000000001"/>
    <n v="1376431.2000000002"/>
    <n v="652158.64"/>
    <x v="2"/>
  </r>
  <r>
    <s v="PRO5622"/>
    <x v="2214"/>
    <x v="1382"/>
    <x v="2"/>
    <x v="1"/>
    <x v="0"/>
    <x v="7"/>
    <x v="86"/>
    <n v="1015.73"/>
    <n v="1846.74"/>
    <n v="444"/>
    <n v="831.01"/>
    <n v="819952.56"/>
    <n v="368968.44"/>
    <x v="2"/>
  </r>
  <r>
    <s v="PRO5627"/>
    <x v="2215"/>
    <x v="1261"/>
    <x v="1"/>
    <x v="4"/>
    <x v="1"/>
    <x v="1"/>
    <x v="76"/>
    <n v="935.68"/>
    <n v="1376.26"/>
    <n v="239"/>
    <n v="440.58000000000004"/>
    <n v="328926.14"/>
    <n v="105298.62000000001"/>
    <x v="1"/>
  </r>
  <r>
    <s v="PRO5628"/>
    <x v="2216"/>
    <x v="896"/>
    <x v="9"/>
    <x v="6"/>
    <x v="0"/>
    <x v="0"/>
    <x v="16"/>
    <n v="100.07"/>
    <n v="174.9"/>
    <n v="383"/>
    <n v="74.830000000000013"/>
    <n v="66986.7"/>
    <n v="28659.890000000003"/>
    <x v="1"/>
  </r>
  <r>
    <s v="PRO5629"/>
    <x v="2217"/>
    <x v="424"/>
    <x v="3"/>
    <x v="3"/>
    <x v="0"/>
    <x v="4"/>
    <x v="24"/>
    <n v="70.260000000000005"/>
    <n v="123.32"/>
    <n v="20"/>
    <n v="53.059999999999988"/>
    <n v="2466.3999999999996"/>
    <n v="1061.1999999999998"/>
    <x v="1"/>
  </r>
  <r>
    <s v="PRO5630"/>
    <x v="2218"/>
    <x v="1383"/>
    <x v="9"/>
    <x v="6"/>
    <x v="1"/>
    <x v="2"/>
    <x v="34"/>
    <n v="727.79"/>
    <n v="1410.51"/>
    <n v="5"/>
    <n v="682.72"/>
    <n v="7052.55"/>
    <n v="3413.6000000000004"/>
    <x v="1"/>
  </r>
  <r>
    <s v="PRO5632"/>
    <x v="2219"/>
    <x v="1384"/>
    <x v="5"/>
    <x v="8"/>
    <x v="0"/>
    <x v="5"/>
    <x v="91"/>
    <n v="1034.68"/>
    <n v="1980.31"/>
    <n v="457"/>
    <n v="945.62999999999988"/>
    <n v="905001.66999999993"/>
    <n v="432152.91"/>
    <x v="1"/>
  </r>
  <r>
    <s v="PRO5633"/>
    <x v="2220"/>
    <x v="357"/>
    <x v="9"/>
    <x v="5"/>
    <x v="2"/>
    <x v="4"/>
    <x v="52"/>
    <n v="1656.09"/>
    <n v="3236.44"/>
    <n v="43"/>
    <n v="1580.3500000000001"/>
    <n v="139166.92000000001"/>
    <n v="67955.05"/>
    <x v="0"/>
  </r>
  <r>
    <s v="PRO5635"/>
    <x v="2221"/>
    <x v="562"/>
    <x v="0"/>
    <x v="4"/>
    <x v="2"/>
    <x v="8"/>
    <x v="84"/>
    <n v="1383.19"/>
    <n v="2518.89"/>
    <n v="209"/>
    <n v="1135.6999999999998"/>
    <n v="526448.01"/>
    <n v="237361.29999999996"/>
    <x v="1"/>
  </r>
  <r>
    <s v="PRO5636"/>
    <x v="2222"/>
    <x v="117"/>
    <x v="6"/>
    <x v="1"/>
    <x v="2"/>
    <x v="4"/>
    <x v="73"/>
    <n v="90.48"/>
    <n v="175.94"/>
    <n v="388"/>
    <n v="85.46"/>
    <n v="68264.72"/>
    <n v="33158.479999999996"/>
    <x v="2"/>
  </r>
  <r>
    <s v="PRO5638"/>
    <x v="2223"/>
    <x v="1106"/>
    <x v="7"/>
    <x v="2"/>
    <x v="4"/>
    <x v="4"/>
    <x v="29"/>
    <n v="206.19"/>
    <n v="251.8"/>
    <n v="354"/>
    <n v="45.610000000000014"/>
    <n v="89137.2"/>
    <n v="16145.940000000004"/>
    <x v="2"/>
  </r>
  <r>
    <s v="PRO5639"/>
    <x v="2224"/>
    <x v="1385"/>
    <x v="6"/>
    <x v="0"/>
    <x v="3"/>
    <x v="2"/>
    <x v="42"/>
    <n v="612.66"/>
    <n v="1000.34"/>
    <n v="170"/>
    <n v="387.68000000000006"/>
    <n v="170057.80000000002"/>
    <n v="65905.600000000006"/>
    <x v="0"/>
  </r>
  <r>
    <s v="PRO5641"/>
    <x v="2225"/>
    <x v="1386"/>
    <x v="9"/>
    <x v="7"/>
    <x v="2"/>
    <x v="3"/>
    <x v="64"/>
    <n v="1546.99"/>
    <n v="1968.28"/>
    <n v="232"/>
    <n v="421.28999999999996"/>
    <n v="456640.96"/>
    <n v="97739.28"/>
    <x v="0"/>
  </r>
  <r>
    <s v="PRO5642"/>
    <x v="2226"/>
    <x v="1387"/>
    <x v="6"/>
    <x v="1"/>
    <x v="1"/>
    <x v="3"/>
    <x v="43"/>
    <n v="907.72"/>
    <n v="1661.45"/>
    <n v="200"/>
    <n v="753.73"/>
    <n v="332290"/>
    <n v="150746"/>
    <x v="0"/>
  </r>
  <r>
    <s v="PRO5646"/>
    <x v="2227"/>
    <x v="1388"/>
    <x v="0"/>
    <x v="2"/>
    <x v="3"/>
    <x v="5"/>
    <x v="28"/>
    <n v="1898.65"/>
    <n v="2503.0500000000002"/>
    <n v="427"/>
    <n v="604.40000000000009"/>
    <n v="1068802.3500000001"/>
    <n v="258078.80000000005"/>
    <x v="0"/>
  </r>
  <r>
    <s v="PRO5647"/>
    <x v="2228"/>
    <x v="707"/>
    <x v="9"/>
    <x v="6"/>
    <x v="0"/>
    <x v="1"/>
    <x v="6"/>
    <n v="1424.25"/>
    <n v="1719.83"/>
    <n v="49"/>
    <n v="295.57999999999993"/>
    <n v="84271.67"/>
    <n v="14483.419999999996"/>
    <x v="2"/>
  </r>
  <r>
    <s v="PRO5648"/>
    <x v="2229"/>
    <x v="1389"/>
    <x v="4"/>
    <x v="2"/>
    <x v="3"/>
    <x v="3"/>
    <x v="97"/>
    <n v="1350.57"/>
    <n v="1813.95"/>
    <n v="20"/>
    <n v="463.38000000000011"/>
    <n v="36279"/>
    <n v="9267.6000000000022"/>
    <x v="2"/>
  </r>
  <r>
    <s v="PRO5649"/>
    <x v="2230"/>
    <x v="1196"/>
    <x v="0"/>
    <x v="3"/>
    <x v="3"/>
    <x v="5"/>
    <x v="28"/>
    <n v="180.75"/>
    <n v="244.78"/>
    <n v="232"/>
    <n v="64.03"/>
    <n v="56788.959999999999"/>
    <n v="14854.960000000001"/>
    <x v="2"/>
  </r>
  <r>
    <s v="PRO5651"/>
    <x v="2231"/>
    <x v="1173"/>
    <x v="1"/>
    <x v="0"/>
    <x v="2"/>
    <x v="9"/>
    <x v="34"/>
    <n v="452.95"/>
    <n v="632.24"/>
    <n v="195"/>
    <n v="179.29000000000002"/>
    <n v="123286.8"/>
    <n v="34961.550000000003"/>
    <x v="2"/>
  </r>
  <r>
    <s v="PRO5652"/>
    <x v="2232"/>
    <x v="1093"/>
    <x v="7"/>
    <x v="1"/>
    <x v="2"/>
    <x v="9"/>
    <x v="76"/>
    <n v="1309.25"/>
    <n v="2481.96"/>
    <n v="231"/>
    <n v="1172.71"/>
    <n v="573332.76"/>
    <n v="270896.01"/>
    <x v="1"/>
  </r>
  <r>
    <s v="PRO5655"/>
    <x v="2233"/>
    <x v="1390"/>
    <x v="8"/>
    <x v="0"/>
    <x v="4"/>
    <x v="7"/>
    <x v="5"/>
    <n v="1746.79"/>
    <n v="2485.4899999999998"/>
    <n v="112"/>
    <n v="738.69999999999982"/>
    <n v="278374.88"/>
    <n v="82734.39999999998"/>
    <x v="2"/>
  </r>
  <r>
    <s v="PRO5656"/>
    <x v="2234"/>
    <x v="1391"/>
    <x v="7"/>
    <x v="7"/>
    <x v="1"/>
    <x v="7"/>
    <x v="9"/>
    <n v="1394.98"/>
    <n v="1588.12"/>
    <n v="75"/>
    <n v="193.13999999999987"/>
    <n v="119108.99999999999"/>
    <n v="14485.499999999991"/>
    <x v="2"/>
  </r>
  <r>
    <s v="PRO5657"/>
    <x v="2235"/>
    <x v="1392"/>
    <x v="2"/>
    <x v="6"/>
    <x v="0"/>
    <x v="4"/>
    <x v="44"/>
    <n v="1702.78"/>
    <n v="2758.2"/>
    <n v="65"/>
    <n v="1055.4199999999998"/>
    <n v="179283"/>
    <n v="68602.299999999988"/>
    <x v="1"/>
  </r>
  <r>
    <s v="PRO5660"/>
    <x v="2236"/>
    <x v="1393"/>
    <x v="4"/>
    <x v="8"/>
    <x v="0"/>
    <x v="9"/>
    <x v="3"/>
    <n v="882.21"/>
    <n v="1450.83"/>
    <n v="352"/>
    <n v="568.61999999999989"/>
    <n v="510692.16"/>
    <n v="200154.23999999996"/>
    <x v="2"/>
  </r>
  <r>
    <s v="PRO5662"/>
    <x v="2237"/>
    <x v="324"/>
    <x v="6"/>
    <x v="6"/>
    <x v="3"/>
    <x v="7"/>
    <x v="42"/>
    <n v="318.45999999999998"/>
    <n v="576.70000000000005"/>
    <n v="264"/>
    <n v="258.24000000000007"/>
    <n v="152248.80000000002"/>
    <n v="68175.360000000015"/>
    <x v="1"/>
  </r>
  <r>
    <s v="PRO5664"/>
    <x v="2238"/>
    <x v="749"/>
    <x v="7"/>
    <x v="2"/>
    <x v="3"/>
    <x v="5"/>
    <x v="55"/>
    <n v="1789.13"/>
    <n v="3287.42"/>
    <n v="111"/>
    <n v="1498.29"/>
    <n v="364903.62"/>
    <n v="166310.19"/>
    <x v="0"/>
  </r>
  <r>
    <s v="PRO5665"/>
    <x v="2239"/>
    <x v="1394"/>
    <x v="9"/>
    <x v="0"/>
    <x v="4"/>
    <x v="6"/>
    <x v="71"/>
    <n v="1728.67"/>
    <n v="3383.95"/>
    <n v="80"/>
    <n v="1655.2799999999997"/>
    <n v="270716"/>
    <n v="132422.39999999997"/>
    <x v="0"/>
  </r>
  <r>
    <s v="PRO5666"/>
    <x v="2240"/>
    <x v="1395"/>
    <x v="0"/>
    <x v="7"/>
    <x v="2"/>
    <x v="6"/>
    <x v="10"/>
    <n v="1687.1"/>
    <n v="2647"/>
    <n v="190"/>
    <n v="959.90000000000009"/>
    <n v="502930"/>
    <n v="182381.00000000003"/>
    <x v="0"/>
  </r>
  <r>
    <s v="PRO5668"/>
    <x v="467"/>
    <x v="1228"/>
    <x v="5"/>
    <x v="3"/>
    <x v="1"/>
    <x v="8"/>
    <x v="69"/>
    <n v="263.72000000000003"/>
    <n v="354.93"/>
    <n v="93"/>
    <n v="91.20999999999998"/>
    <n v="33008.49"/>
    <n v="8482.5299999999988"/>
    <x v="2"/>
  </r>
  <r>
    <s v="PRO5671"/>
    <x v="2241"/>
    <x v="1113"/>
    <x v="5"/>
    <x v="1"/>
    <x v="2"/>
    <x v="2"/>
    <x v="77"/>
    <n v="1989.06"/>
    <n v="3737.13"/>
    <n v="77"/>
    <n v="1748.0700000000002"/>
    <n v="287759.01"/>
    <n v="134601.39000000001"/>
    <x v="2"/>
  </r>
  <r>
    <s v="PRO5672"/>
    <x v="2242"/>
    <x v="1396"/>
    <x v="1"/>
    <x v="6"/>
    <x v="0"/>
    <x v="7"/>
    <x v="28"/>
    <n v="1072.67"/>
    <n v="1268.53"/>
    <n v="425"/>
    <n v="195.8599999999999"/>
    <n v="539125.25"/>
    <n v="83240.499999999956"/>
    <x v="2"/>
  </r>
  <r>
    <s v="PRO5676"/>
    <x v="2243"/>
    <x v="964"/>
    <x v="1"/>
    <x v="9"/>
    <x v="3"/>
    <x v="6"/>
    <x v="37"/>
    <n v="721.75"/>
    <n v="1130.79"/>
    <n v="24"/>
    <n v="409.03999999999996"/>
    <n v="27138.959999999999"/>
    <n v="9816.9599999999991"/>
    <x v="2"/>
  </r>
  <r>
    <s v="PRO5677"/>
    <x v="2244"/>
    <x v="16"/>
    <x v="6"/>
    <x v="4"/>
    <x v="4"/>
    <x v="4"/>
    <x v="78"/>
    <n v="897.62"/>
    <n v="1272.42"/>
    <n v="233"/>
    <n v="374.80000000000007"/>
    <n v="296473.86000000004"/>
    <n v="87328.400000000009"/>
    <x v="0"/>
  </r>
  <r>
    <s v="PRO5679"/>
    <x v="2245"/>
    <x v="1397"/>
    <x v="2"/>
    <x v="7"/>
    <x v="0"/>
    <x v="5"/>
    <x v="95"/>
    <n v="1199.26"/>
    <n v="2118.6999999999998"/>
    <n v="190"/>
    <n v="919.43999999999983"/>
    <n v="402552.99999999994"/>
    <n v="174693.59999999998"/>
    <x v="0"/>
  </r>
  <r>
    <s v="PRO5680"/>
    <x v="2246"/>
    <x v="1398"/>
    <x v="7"/>
    <x v="5"/>
    <x v="2"/>
    <x v="7"/>
    <x v="12"/>
    <n v="98.06"/>
    <n v="129.62"/>
    <n v="147"/>
    <n v="31.560000000000002"/>
    <n v="19054.14"/>
    <n v="4639.3200000000006"/>
    <x v="0"/>
  </r>
  <r>
    <s v="PRO5681"/>
    <x v="2247"/>
    <x v="1047"/>
    <x v="8"/>
    <x v="1"/>
    <x v="4"/>
    <x v="2"/>
    <x v="69"/>
    <n v="1926.07"/>
    <n v="2356.48"/>
    <n v="10"/>
    <n v="430.41000000000008"/>
    <n v="23564.799999999999"/>
    <n v="4304.1000000000004"/>
    <x v="0"/>
  </r>
  <r>
    <s v="PRO5686"/>
    <x v="2248"/>
    <x v="54"/>
    <x v="0"/>
    <x v="6"/>
    <x v="4"/>
    <x v="4"/>
    <x v="76"/>
    <n v="1954.67"/>
    <n v="3413.26"/>
    <n v="384"/>
    <n v="1458.5900000000001"/>
    <n v="1310691.8400000001"/>
    <n v="560098.56000000006"/>
    <x v="2"/>
  </r>
  <r>
    <s v="PRO5687"/>
    <x v="2249"/>
    <x v="785"/>
    <x v="8"/>
    <x v="4"/>
    <x v="2"/>
    <x v="4"/>
    <x v="63"/>
    <n v="1880.74"/>
    <n v="3447.42"/>
    <n v="185"/>
    <n v="1566.68"/>
    <n v="637772.70000000007"/>
    <n v="289835.8"/>
    <x v="1"/>
  </r>
  <r>
    <s v="PRO5689"/>
    <x v="2250"/>
    <x v="1190"/>
    <x v="1"/>
    <x v="3"/>
    <x v="4"/>
    <x v="8"/>
    <x v="89"/>
    <n v="85.76"/>
    <n v="127.18"/>
    <n v="145"/>
    <n v="41.42"/>
    <n v="18441.100000000002"/>
    <n v="6005.9000000000005"/>
    <x v="0"/>
  </r>
  <r>
    <s v="PRO5690"/>
    <x v="2251"/>
    <x v="920"/>
    <x v="7"/>
    <x v="9"/>
    <x v="1"/>
    <x v="9"/>
    <x v="91"/>
    <n v="1269.3900000000001"/>
    <n v="1606.79"/>
    <n v="435"/>
    <n v="337.39999999999986"/>
    <n v="698953.65"/>
    <n v="146768.99999999994"/>
    <x v="1"/>
  </r>
  <r>
    <s v="PRO5693"/>
    <x v="2252"/>
    <x v="256"/>
    <x v="2"/>
    <x v="3"/>
    <x v="2"/>
    <x v="8"/>
    <x v="30"/>
    <n v="1701.85"/>
    <n v="2263.6799999999998"/>
    <n v="405"/>
    <n v="561.82999999999993"/>
    <n v="916790.39999999991"/>
    <n v="227541.14999999997"/>
    <x v="2"/>
  </r>
  <r>
    <s v="PRO5695"/>
    <x v="2253"/>
    <x v="1399"/>
    <x v="5"/>
    <x v="2"/>
    <x v="4"/>
    <x v="8"/>
    <x v="21"/>
    <n v="1538.21"/>
    <n v="2137.5500000000002"/>
    <n v="470"/>
    <n v="599.34000000000015"/>
    <n v="1004648.5000000001"/>
    <n v="281689.80000000005"/>
    <x v="1"/>
  </r>
  <r>
    <s v="PRO5696"/>
    <x v="602"/>
    <x v="333"/>
    <x v="9"/>
    <x v="3"/>
    <x v="4"/>
    <x v="6"/>
    <x v="53"/>
    <n v="1658.61"/>
    <n v="3090.16"/>
    <n v="133"/>
    <n v="1431.55"/>
    <n v="410991.27999999997"/>
    <n v="190396.15"/>
    <x v="2"/>
  </r>
  <r>
    <s v="PRO5697"/>
    <x v="2254"/>
    <x v="1400"/>
    <x v="1"/>
    <x v="8"/>
    <x v="3"/>
    <x v="7"/>
    <x v="15"/>
    <n v="276.8"/>
    <n v="529.4"/>
    <n v="155"/>
    <n v="252.59999999999997"/>
    <n v="82057"/>
    <n v="39152.999999999993"/>
    <x v="2"/>
  </r>
  <r>
    <s v="PRO5698"/>
    <x v="2255"/>
    <x v="59"/>
    <x v="5"/>
    <x v="5"/>
    <x v="4"/>
    <x v="9"/>
    <x v="98"/>
    <n v="1066.8699999999999"/>
    <n v="1817.76"/>
    <n v="189"/>
    <n v="750.8900000000001"/>
    <n v="343556.64"/>
    <n v="141918.21000000002"/>
    <x v="0"/>
  </r>
  <r>
    <s v="PRO5700"/>
    <x v="2256"/>
    <x v="1401"/>
    <x v="2"/>
    <x v="4"/>
    <x v="0"/>
    <x v="0"/>
    <x v="64"/>
    <n v="1089.58"/>
    <n v="1977.14"/>
    <n v="55"/>
    <n v="887.56000000000017"/>
    <n v="108742.70000000001"/>
    <n v="48815.80000000001"/>
    <x v="1"/>
  </r>
  <r>
    <s v="PRO5701"/>
    <x v="2257"/>
    <x v="1402"/>
    <x v="8"/>
    <x v="6"/>
    <x v="2"/>
    <x v="8"/>
    <x v="2"/>
    <n v="1087.31"/>
    <n v="1933.82"/>
    <n v="403"/>
    <n v="846.51"/>
    <n v="779329.46"/>
    <n v="341143.52999999997"/>
    <x v="1"/>
  </r>
  <r>
    <s v="PRO5704"/>
    <x v="2258"/>
    <x v="598"/>
    <x v="9"/>
    <x v="3"/>
    <x v="3"/>
    <x v="3"/>
    <x v="0"/>
    <n v="103.08"/>
    <n v="133.66999999999999"/>
    <n v="57"/>
    <n v="30.589999999999989"/>
    <n v="7619.19"/>
    <n v="1743.6299999999994"/>
    <x v="1"/>
  </r>
  <r>
    <s v="PRO5706"/>
    <x v="2259"/>
    <x v="548"/>
    <x v="6"/>
    <x v="2"/>
    <x v="3"/>
    <x v="9"/>
    <x v="2"/>
    <n v="1572.94"/>
    <n v="3021.97"/>
    <n v="452"/>
    <n v="1449.0299999999997"/>
    <n v="1365930.44"/>
    <n v="654961.55999999994"/>
    <x v="2"/>
  </r>
  <r>
    <s v="PRO5709"/>
    <x v="2260"/>
    <x v="1403"/>
    <x v="2"/>
    <x v="8"/>
    <x v="2"/>
    <x v="1"/>
    <x v="22"/>
    <n v="727.88"/>
    <n v="1227.8800000000001"/>
    <n v="120"/>
    <n v="500.00000000000011"/>
    <n v="147345.60000000001"/>
    <n v="60000.000000000015"/>
    <x v="0"/>
  </r>
  <r>
    <s v="PRO5711"/>
    <x v="2261"/>
    <x v="338"/>
    <x v="0"/>
    <x v="9"/>
    <x v="0"/>
    <x v="6"/>
    <x v="32"/>
    <n v="1313.95"/>
    <n v="1648.08"/>
    <n v="461"/>
    <n v="334.12999999999988"/>
    <n v="759764.88"/>
    <n v="154033.92999999993"/>
    <x v="2"/>
  </r>
  <r>
    <s v="PRO5713"/>
    <x v="2262"/>
    <x v="1203"/>
    <x v="9"/>
    <x v="3"/>
    <x v="3"/>
    <x v="3"/>
    <x v="81"/>
    <n v="272.94"/>
    <n v="441.33"/>
    <n v="143"/>
    <n v="168.39"/>
    <n v="63110.189999999995"/>
    <n v="24079.769999999997"/>
    <x v="2"/>
  </r>
  <r>
    <s v="PRO5716"/>
    <x v="2263"/>
    <x v="572"/>
    <x v="6"/>
    <x v="7"/>
    <x v="4"/>
    <x v="6"/>
    <x v="25"/>
    <n v="95.05"/>
    <n v="134.66999999999999"/>
    <n v="19"/>
    <n v="39.61999999999999"/>
    <n v="2558.7299999999996"/>
    <n v="752.77999999999986"/>
    <x v="1"/>
  </r>
  <r>
    <s v="PRO5717"/>
    <x v="2264"/>
    <x v="381"/>
    <x v="0"/>
    <x v="6"/>
    <x v="1"/>
    <x v="0"/>
    <x v="18"/>
    <n v="337.61"/>
    <n v="562.03"/>
    <n v="108"/>
    <n v="224.41999999999996"/>
    <n v="60699.24"/>
    <n v="24237.359999999997"/>
    <x v="1"/>
  </r>
  <r>
    <s v="PRO5719"/>
    <x v="2265"/>
    <x v="108"/>
    <x v="5"/>
    <x v="5"/>
    <x v="4"/>
    <x v="1"/>
    <x v="83"/>
    <n v="369.47"/>
    <n v="598.16999999999996"/>
    <n v="94"/>
    <n v="228.69999999999993"/>
    <n v="56227.979999999996"/>
    <n v="21497.799999999992"/>
    <x v="2"/>
  </r>
  <r>
    <s v="PRO5721"/>
    <x v="2266"/>
    <x v="555"/>
    <x v="3"/>
    <x v="0"/>
    <x v="3"/>
    <x v="8"/>
    <x v="90"/>
    <n v="376.19"/>
    <n v="591.36"/>
    <n v="462"/>
    <n v="215.17000000000002"/>
    <n v="273208.32000000001"/>
    <n v="99408.540000000008"/>
    <x v="3"/>
  </r>
  <r>
    <s v="PRO5722"/>
    <x v="2267"/>
    <x v="1321"/>
    <x v="9"/>
    <x v="2"/>
    <x v="0"/>
    <x v="4"/>
    <x v="20"/>
    <n v="1778.38"/>
    <n v="2643.55"/>
    <n v="25"/>
    <n v="865.17000000000007"/>
    <n v="66088.75"/>
    <n v="21629.25"/>
    <x v="2"/>
  </r>
  <r>
    <s v="PRO5723"/>
    <x v="2268"/>
    <x v="35"/>
    <x v="7"/>
    <x v="8"/>
    <x v="2"/>
    <x v="8"/>
    <x v="62"/>
    <n v="1799.25"/>
    <n v="2027.49"/>
    <n v="380"/>
    <n v="228.24"/>
    <n v="770446.2"/>
    <n v="86731.199999999997"/>
    <x v="2"/>
  </r>
  <r>
    <s v="PRO5724"/>
    <x v="2269"/>
    <x v="1404"/>
    <x v="3"/>
    <x v="2"/>
    <x v="0"/>
    <x v="6"/>
    <x v="33"/>
    <n v="1745.73"/>
    <n v="2462.17"/>
    <n v="455"/>
    <n v="716.44"/>
    <n v="1120287.3500000001"/>
    <n v="325980.2"/>
    <x v="1"/>
  </r>
  <r>
    <s v="PRO5726"/>
    <x v="2270"/>
    <x v="571"/>
    <x v="8"/>
    <x v="4"/>
    <x v="3"/>
    <x v="9"/>
    <x v="44"/>
    <n v="1927.38"/>
    <n v="3765.88"/>
    <n v="487"/>
    <n v="1838.5"/>
    <n v="1833983.56"/>
    <n v="895349.5"/>
    <x v="1"/>
  </r>
  <r>
    <s v="PRO5727"/>
    <x v="2271"/>
    <x v="82"/>
    <x v="2"/>
    <x v="0"/>
    <x v="1"/>
    <x v="9"/>
    <x v="51"/>
    <n v="160.01"/>
    <n v="316.92"/>
    <n v="280"/>
    <n v="156.91000000000003"/>
    <n v="88737.600000000006"/>
    <n v="43934.80000000001"/>
    <x v="2"/>
  </r>
  <r>
    <s v="PRO5728"/>
    <x v="2272"/>
    <x v="1405"/>
    <x v="7"/>
    <x v="2"/>
    <x v="0"/>
    <x v="7"/>
    <x v="63"/>
    <n v="65.25"/>
    <n v="96.32"/>
    <n v="354"/>
    <n v="31.069999999999993"/>
    <n v="34097.279999999999"/>
    <n v="10998.779999999997"/>
    <x v="1"/>
  </r>
  <r>
    <s v="PRO5729"/>
    <x v="2216"/>
    <x v="1406"/>
    <x v="4"/>
    <x v="9"/>
    <x v="1"/>
    <x v="3"/>
    <x v="74"/>
    <n v="1856.55"/>
    <n v="2303.56"/>
    <n v="393"/>
    <n v="447.01"/>
    <n v="905299.08"/>
    <n v="175674.93"/>
    <x v="2"/>
  </r>
  <r>
    <s v="PRO5730"/>
    <x v="2273"/>
    <x v="1407"/>
    <x v="6"/>
    <x v="2"/>
    <x v="1"/>
    <x v="8"/>
    <x v="16"/>
    <n v="1677.95"/>
    <n v="2301.98"/>
    <n v="256"/>
    <n v="624.03"/>
    <n v="589306.88"/>
    <n v="159751.67999999999"/>
    <x v="0"/>
  </r>
  <r>
    <s v="PRO5732"/>
    <x v="2274"/>
    <x v="644"/>
    <x v="5"/>
    <x v="1"/>
    <x v="4"/>
    <x v="5"/>
    <x v="91"/>
    <n v="241.72"/>
    <n v="418.25"/>
    <n v="105"/>
    <n v="176.53"/>
    <n v="43916.25"/>
    <n v="18535.650000000001"/>
    <x v="0"/>
  </r>
  <r>
    <s v="PRO5733"/>
    <x v="2275"/>
    <x v="959"/>
    <x v="6"/>
    <x v="8"/>
    <x v="0"/>
    <x v="8"/>
    <x v="39"/>
    <n v="472.67"/>
    <n v="586.36"/>
    <n v="314"/>
    <n v="113.69"/>
    <n v="184117.04"/>
    <n v="35698.659999999996"/>
    <x v="2"/>
  </r>
  <r>
    <s v="PRO5737"/>
    <x v="2276"/>
    <x v="665"/>
    <x v="5"/>
    <x v="2"/>
    <x v="2"/>
    <x v="1"/>
    <x v="75"/>
    <n v="458.58"/>
    <n v="743.88"/>
    <n v="315"/>
    <n v="285.3"/>
    <n v="234322.2"/>
    <n v="89869.5"/>
    <x v="1"/>
  </r>
  <r>
    <s v="PRO5738"/>
    <x v="2277"/>
    <x v="227"/>
    <x v="1"/>
    <x v="0"/>
    <x v="2"/>
    <x v="8"/>
    <x v="56"/>
    <n v="1212.06"/>
    <n v="1503.25"/>
    <n v="331"/>
    <n v="291.19000000000005"/>
    <n v="497575.75"/>
    <n v="96383.890000000014"/>
    <x v="2"/>
  </r>
  <r>
    <s v="PRO5739"/>
    <x v="321"/>
    <x v="414"/>
    <x v="6"/>
    <x v="3"/>
    <x v="0"/>
    <x v="1"/>
    <x v="6"/>
    <n v="1706.16"/>
    <n v="3283.03"/>
    <n v="268"/>
    <n v="1576.8700000000001"/>
    <n v="879852.04"/>
    <n v="422601.16000000003"/>
    <x v="1"/>
  </r>
  <r>
    <s v="PRO5742"/>
    <x v="2278"/>
    <x v="1408"/>
    <x v="1"/>
    <x v="0"/>
    <x v="3"/>
    <x v="4"/>
    <x v="51"/>
    <n v="660.08"/>
    <n v="1128.25"/>
    <n v="457"/>
    <n v="468.16999999999996"/>
    <n v="515610.25"/>
    <n v="213953.68999999997"/>
    <x v="1"/>
  </r>
  <r>
    <s v="PRO5743"/>
    <x v="2279"/>
    <x v="367"/>
    <x v="3"/>
    <x v="0"/>
    <x v="1"/>
    <x v="3"/>
    <x v="59"/>
    <n v="1828.73"/>
    <n v="2908.47"/>
    <n v="144"/>
    <n v="1079.7399999999998"/>
    <n v="418819.68"/>
    <n v="155482.55999999997"/>
    <x v="0"/>
  </r>
  <r>
    <s v="PRO5744"/>
    <x v="2280"/>
    <x v="1370"/>
    <x v="8"/>
    <x v="6"/>
    <x v="2"/>
    <x v="8"/>
    <x v="50"/>
    <n v="774.33"/>
    <n v="1175.03"/>
    <n v="274"/>
    <n v="400.69999999999993"/>
    <n v="321958.21999999997"/>
    <n v="109791.79999999999"/>
    <x v="1"/>
  </r>
  <r>
    <s v="PRO5745"/>
    <x v="2281"/>
    <x v="1409"/>
    <x v="8"/>
    <x v="9"/>
    <x v="2"/>
    <x v="5"/>
    <x v="25"/>
    <n v="1939.15"/>
    <n v="2533.59"/>
    <n v="101"/>
    <n v="594.44000000000005"/>
    <n v="255892.59000000003"/>
    <n v="60038.44"/>
    <x v="0"/>
  </r>
  <r>
    <s v="PRO5747"/>
    <x v="2282"/>
    <x v="634"/>
    <x v="3"/>
    <x v="6"/>
    <x v="2"/>
    <x v="7"/>
    <x v="50"/>
    <n v="1289.19"/>
    <n v="1796.91"/>
    <n v="27"/>
    <n v="507.72"/>
    <n v="48516.57"/>
    <n v="13708.44"/>
    <x v="2"/>
  </r>
  <r>
    <s v="PRO5757"/>
    <x v="2283"/>
    <x v="1410"/>
    <x v="2"/>
    <x v="3"/>
    <x v="0"/>
    <x v="8"/>
    <x v="12"/>
    <n v="403.35"/>
    <n v="642.54999999999995"/>
    <n v="291"/>
    <n v="239.19999999999993"/>
    <n v="186982.05"/>
    <n v="69607.199999999983"/>
    <x v="1"/>
  </r>
  <r>
    <s v="PRO5763"/>
    <x v="2284"/>
    <x v="1411"/>
    <x v="1"/>
    <x v="9"/>
    <x v="0"/>
    <x v="8"/>
    <x v="45"/>
    <n v="862.97"/>
    <n v="1085.72"/>
    <n v="467"/>
    <n v="222.75"/>
    <n v="507031.24"/>
    <n v="104024.25"/>
    <x v="1"/>
  </r>
  <r>
    <s v="PRO5765"/>
    <x v="2285"/>
    <x v="822"/>
    <x v="5"/>
    <x v="0"/>
    <x v="4"/>
    <x v="1"/>
    <x v="40"/>
    <n v="375.27"/>
    <n v="485.97"/>
    <n v="221"/>
    <n v="110.70000000000005"/>
    <n v="107399.37000000001"/>
    <n v="24464.700000000012"/>
    <x v="2"/>
  </r>
  <r>
    <s v="PRO5767"/>
    <x v="2286"/>
    <x v="1412"/>
    <x v="1"/>
    <x v="1"/>
    <x v="1"/>
    <x v="4"/>
    <x v="12"/>
    <n v="1973.87"/>
    <n v="3461.4"/>
    <n v="436"/>
    <n v="1487.5300000000002"/>
    <n v="1509170.4000000001"/>
    <n v="648563.08000000007"/>
    <x v="1"/>
  </r>
  <r>
    <s v="PRO5768"/>
    <x v="2287"/>
    <x v="526"/>
    <x v="6"/>
    <x v="9"/>
    <x v="3"/>
    <x v="0"/>
    <x v="1"/>
    <n v="1206.5899999999999"/>
    <n v="2281.4699999999998"/>
    <n v="334"/>
    <n v="1074.8799999999999"/>
    <n v="762010.98"/>
    <n v="359009.92"/>
    <x v="2"/>
  </r>
  <r>
    <s v="PRO5776"/>
    <x v="2288"/>
    <x v="416"/>
    <x v="7"/>
    <x v="0"/>
    <x v="0"/>
    <x v="3"/>
    <x v="28"/>
    <n v="577"/>
    <n v="1068.8699999999999"/>
    <n v="92"/>
    <n v="491.86999999999989"/>
    <n v="98336.04"/>
    <n v="45252.039999999994"/>
    <x v="1"/>
  </r>
  <r>
    <s v="PRO5779"/>
    <x v="2289"/>
    <x v="1413"/>
    <x v="8"/>
    <x v="4"/>
    <x v="2"/>
    <x v="5"/>
    <x v="26"/>
    <n v="764.15"/>
    <n v="1440.77"/>
    <n v="346"/>
    <n v="676.62"/>
    <n v="498506.42"/>
    <n v="234110.52"/>
    <x v="3"/>
  </r>
  <r>
    <s v="PRO5780"/>
    <x v="2290"/>
    <x v="1414"/>
    <x v="2"/>
    <x v="1"/>
    <x v="2"/>
    <x v="8"/>
    <x v="46"/>
    <n v="575.34"/>
    <n v="676.06"/>
    <n v="15"/>
    <n v="100.71999999999991"/>
    <n v="10140.9"/>
    <n v="1510.7999999999988"/>
    <x v="1"/>
  </r>
  <r>
    <s v="PRO5782"/>
    <x v="2291"/>
    <x v="500"/>
    <x v="3"/>
    <x v="8"/>
    <x v="4"/>
    <x v="5"/>
    <x v="46"/>
    <n v="1262.8900000000001"/>
    <n v="2173.4899999999998"/>
    <n v="35"/>
    <n v="910.59999999999968"/>
    <n v="76072.149999999994"/>
    <n v="31870.999999999989"/>
    <x v="0"/>
  </r>
  <r>
    <s v="PRO5783"/>
    <x v="2292"/>
    <x v="1415"/>
    <x v="4"/>
    <x v="4"/>
    <x v="3"/>
    <x v="5"/>
    <x v="59"/>
    <n v="1907.76"/>
    <n v="2869.99"/>
    <n v="352"/>
    <n v="962.22999999999979"/>
    <n v="1010236.48"/>
    <n v="338704.9599999999"/>
    <x v="1"/>
  </r>
  <r>
    <s v="PRO5787"/>
    <x v="2293"/>
    <x v="1416"/>
    <x v="8"/>
    <x v="3"/>
    <x v="3"/>
    <x v="1"/>
    <x v="68"/>
    <n v="1766.44"/>
    <n v="2086.7600000000002"/>
    <n v="264"/>
    <n v="320.32000000000016"/>
    <n v="550904.64"/>
    <n v="84564.48000000004"/>
    <x v="2"/>
  </r>
  <r>
    <s v="PRO5789"/>
    <x v="2294"/>
    <x v="748"/>
    <x v="9"/>
    <x v="7"/>
    <x v="3"/>
    <x v="8"/>
    <x v="42"/>
    <n v="1202.31"/>
    <n v="1647.63"/>
    <n v="29"/>
    <n v="445.32000000000016"/>
    <n v="47781.270000000004"/>
    <n v="12914.280000000004"/>
    <x v="2"/>
  </r>
  <r>
    <s v="PRO5790"/>
    <x v="2295"/>
    <x v="279"/>
    <x v="7"/>
    <x v="9"/>
    <x v="1"/>
    <x v="4"/>
    <x v="78"/>
    <n v="280.73"/>
    <n v="348.3"/>
    <n v="189"/>
    <n v="67.569999999999993"/>
    <n v="65828.7"/>
    <n v="12770.73"/>
    <x v="2"/>
  </r>
  <r>
    <s v="PRO5791"/>
    <x v="2296"/>
    <x v="1172"/>
    <x v="1"/>
    <x v="4"/>
    <x v="2"/>
    <x v="4"/>
    <x v="17"/>
    <n v="1420.22"/>
    <n v="2664.59"/>
    <n v="278"/>
    <n v="1244.3700000000001"/>
    <n v="740756.02"/>
    <n v="345934.86000000004"/>
    <x v="1"/>
  </r>
  <r>
    <s v="PRO5793"/>
    <x v="2297"/>
    <x v="979"/>
    <x v="2"/>
    <x v="7"/>
    <x v="0"/>
    <x v="9"/>
    <x v="14"/>
    <n v="1442.25"/>
    <n v="2615.41"/>
    <n v="315"/>
    <n v="1173.1599999999999"/>
    <n v="823854.14999999991"/>
    <n v="369545.39999999997"/>
    <x v="1"/>
  </r>
  <r>
    <s v="PRO5795"/>
    <x v="2298"/>
    <x v="644"/>
    <x v="1"/>
    <x v="0"/>
    <x v="1"/>
    <x v="5"/>
    <x v="4"/>
    <n v="382.76"/>
    <n v="647.29"/>
    <n v="491"/>
    <n v="264.52999999999997"/>
    <n v="317819.38999999996"/>
    <n v="129884.22999999998"/>
    <x v="3"/>
  </r>
  <r>
    <s v="PRO5797"/>
    <x v="2299"/>
    <x v="362"/>
    <x v="1"/>
    <x v="6"/>
    <x v="2"/>
    <x v="1"/>
    <x v="21"/>
    <n v="1241.19"/>
    <n v="2413.08"/>
    <n v="57"/>
    <n v="1171.8899999999999"/>
    <n v="137545.56"/>
    <n v="66797.73"/>
    <x v="1"/>
  </r>
  <r>
    <s v="PRO5798"/>
    <x v="2300"/>
    <x v="1417"/>
    <x v="9"/>
    <x v="4"/>
    <x v="2"/>
    <x v="1"/>
    <x v="77"/>
    <n v="418.6"/>
    <n v="650.74"/>
    <n v="380"/>
    <n v="232.14"/>
    <n v="247281.2"/>
    <n v="88213.2"/>
    <x v="2"/>
  </r>
  <r>
    <s v="PRO5801"/>
    <x v="2301"/>
    <x v="371"/>
    <x v="9"/>
    <x v="3"/>
    <x v="4"/>
    <x v="8"/>
    <x v="49"/>
    <n v="1562.14"/>
    <n v="2326.54"/>
    <n v="477"/>
    <n v="764.39999999999986"/>
    <n v="1109759.58"/>
    <n v="364618.79999999993"/>
    <x v="2"/>
  </r>
  <r>
    <s v="PRO5802"/>
    <x v="2302"/>
    <x v="1418"/>
    <x v="2"/>
    <x v="2"/>
    <x v="1"/>
    <x v="3"/>
    <x v="37"/>
    <n v="149.25"/>
    <n v="279.12"/>
    <n v="162"/>
    <n v="129.87"/>
    <n v="45217.440000000002"/>
    <n v="21038.940000000002"/>
    <x v="1"/>
  </r>
  <r>
    <s v="PRO5803"/>
    <x v="2303"/>
    <x v="1419"/>
    <x v="4"/>
    <x v="4"/>
    <x v="1"/>
    <x v="0"/>
    <x v="0"/>
    <n v="876.98"/>
    <n v="1160.1600000000001"/>
    <n v="87"/>
    <n v="283.18000000000006"/>
    <n v="100933.92000000001"/>
    <n v="24636.660000000007"/>
    <x v="1"/>
  </r>
  <r>
    <s v="PRO5804"/>
    <x v="2304"/>
    <x v="1420"/>
    <x v="1"/>
    <x v="7"/>
    <x v="2"/>
    <x v="3"/>
    <x v="56"/>
    <n v="174.64"/>
    <n v="314.36"/>
    <n v="38"/>
    <n v="139.72000000000003"/>
    <n v="11945.68"/>
    <n v="5309.3600000000006"/>
    <x v="0"/>
  </r>
  <r>
    <s v="PRO5807"/>
    <x v="2305"/>
    <x v="1421"/>
    <x v="7"/>
    <x v="8"/>
    <x v="0"/>
    <x v="4"/>
    <x v="94"/>
    <n v="1777.31"/>
    <n v="3236.85"/>
    <n v="223"/>
    <n v="1459.54"/>
    <n v="721817.54999999993"/>
    <n v="325477.42"/>
    <x v="2"/>
  </r>
  <r>
    <s v="PRO5809"/>
    <x v="2306"/>
    <x v="917"/>
    <x v="2"/>
    <x v="0"/>
    <x v="3"/>
    <x v="5"/>
    <x v="25"/>
    <n v="1299.3599999999999"/>
    <n v="1902.28"/>
    <n v="81"/>
    <n v="602.92000000000007"/>
    <n v="154084.68"/>
    <n v="48836.520000000004"/>
    <x v="0"/>
  </r>
  <r>
    <s v="PRO5810"/>
    <x v="2307"/>
    <x v="288"/>
    <x v="0"/>
    <x v="1"/>
    <x v="4"/>
    <x v="3"/>
    <x v="76"/>
    <n v="1140.33"/>
    <n v="1616.25"/>
    <n v="432"/>
    <n v="475.92000000000007"/>
    <n v="698220"/>
    <n v="205597.44000000003"/>
    <x v="0"/>
  </r>
  <r>
    <s v="PRO5813"/>
    <x v="2308"/>
    <x v="1422"/>
    <x v="4"/>
    <x v="7"/>
    <x v="4"/>
    <x v="7"/>
    <x v="84"/>
    <n v="1516.74"/>
    <n v="2234.5500000000002"/>
    <n v="445"/>
    <n v="717.81000000000017"/>
    <n v="994374.75000000012"/>
    <n v="319425.45000000007"/>
    <x v="0"/>
  </r>
  <r>
    <s v="PRO5814"/>
    <x v="2309"/>
    <x v="412"/>
    <x v="3"/>
    <x v="1"/>
    <x v="3"/>
    <x v="0"/>
    <x v="56"/>
    <n v="1621.19"/>
    <n v="2793.99"/>
    <n v="379"/>
    <n v="1172.7999999999997"/>
    <n v="1058922.21"/>
    <n v="444491.1999999999"/>
    <x v="1"/>
  </r>
  <r>
    <s v="PRO5817"/>
    <x v="2310"/>
    <x v="1202"/>
    <x v="0"/>
    <x v="7"/>
    <x v="3"/>
    <x v="5"/>
    <x v="83"/>
    <n v="286.37"/>
    <n v="498.77"/>
    <n v="371"/>
    <n v="212.39999999999998"/>
    <n v="185043.66999999998"/>
    <n v="78800.399999999994"/>
    <x v="0"/>
  </r>
  <r>
    <s v="PRO5820"/>
    <x v="2311"/>
    <x v="1423"/>
    <x v="7"/>
    <x v="2"/>
    <x v="3"/>
    <x v="8"/>
    <x v="98"/>
    <n v="660.24"/>
    <n v="883.08"/>
    <n v="198"/>
    <n v="222.84000000000003"/>
    <n v="174849.84"/>
    <n v="44122.320000000007"/>
    <x v="1"/>
  </r>
  <r>
    <s v="PRO5821"/>
    <x v="2312"/>
    <x v="889"/>
    <x v="2"/>
    <x v="3"/>
    <x v="4"/>
    <x v="7"/>
    <x v="33"/>
    <n v="994.79"/>
    <n v="1244.67"/>
    <n v="84"/>
    <n v="249.88000000000011"/>
    <n v="104552.28"/>
    <n v="20989.920000000009"/>
    <x v="1"/>
  </r>
  <r>
    <s v="PRO5822"/>
    <x v="2313"/>
    <x v="1318"/>
    <x v="5"/>
    <x v="5"/>
    <x v="3"/>
    <x v="7"/>
    <x v="75"/>
    <n v="1299.24"/>
    <n v="1718.6"/>
    <n v="479"/>
    <n v="419.3599999999999"/>
    <n v="823209.39999999991"/>
    <n v="200873.43999999994"/>
    <x v="0"/>
  </r>
  <r>
    <s v="PRO5823"/>
    <x v="2314"/>
    <x v="1424"/>
    <x v="0"/>
    <x v="0"/>
    <x v="2"/>
    <x v="0"/>
    <x v="51"/>
    <n v="1283.6600000000001"/>
    <n v="1676.63"/>
    <n v="238"/>
    <n v="392.97"/>
    <n v="399037.94"/>
    <n v="93526.86"/>
    <x v="0"/>
  </r>
  <r>
    <s v="PRO5826"/>
    <x v="2315"/>
    <x v="1425"/>
    <x v="5"/>
    <x v="0"/>
    <x v="2"/>
    <x v="8"/>
    <x v="7"/>
    <n v="1297.32"/>
    <n v="2412.9499999999998"/>
    <n v="246"/>
    <n v="1115.6299999999999"/>
    <n v="593585.69999999995"/>
    <n v="274444.98"/>
    <x v="2"/>
  </r>
  <r>
    <s v="PRO5827"/>
    <x v="2316"/>
    <x v="1420"/>
    <x v="7"/>
    <x v="4"/>
    <x v="0"/>
    <x v="3"/>
    <x v="60"/>
    <n v="1419.77"/>
    <n v="2375.7199999999998"/>
    <n v="124"/>
    <n v="955.94999999999982"/>
    <n v="294589.27999999997"/>
    <n v="118537.79999999997"/>
    <x v="1"/>
  </r>
  <r>
    <s v="PRO5828"/>
    <x v="2317"/>
    <x v="521"/>
    <x v="3"/>
    <x v="1"/>
    <x v="1"/>
    <x v="7"/>
    <x v="42"/>
    <n v="913.49"/>
    <n v="1084.3"/>
    <n v="49"/>
    <n v="170.80999999999995"/>
    <n v="53130.7"/>
    <n v="8369.6899999999969"/>
    <x v="1"/>
  </r>
  <r>
    <s v="PRO5830"/>
    <x v="2318"/>
    <x v="1255"/>
    <x v="8"/>
    <x v="1"/>
    <x v="3"/>
    <x v="0"/>
    <x v="15"/>
    <n v="1422.24"/>
    <n v="1626.49"/>
    <n v="294"/>
    <n v="204.25"/>
    <n v="478188.06"/>
    <n v="60049.5"/>
    <x v="2"/>
  </r>
  <r>
    <s v="PRO5831"/>
    <x v="2319"/>
    <x v="968"/>
    <x v="8"/>
    <x v="0"/>
    <x v="3"/>
    <x v="7"/>
    <x v="25"/>
    <n v="1290.3800000000001"/>
    <n v="2174.37"/>
    <n v="279"/>
    <n v="883.98999999999978"/>
    <n v="606649.23"/>
    <n v="246633.20999999993"/>
    <x v="1"/>
  </r>
  <r>
    <s v="PRO5833"/>
    <x v="2320"/>
    <x v="1426"/>
    <x v="0"/>
    <x v="9"/>
    <x v="3"/>
    <x v="1"/>
    <x v="37"/>
    <n v="536.32000000000005"/>
    <n v="849.86"/>
    <n v="209"/>
    <n v="313.53999999999996"/>
    <n v="177620.74"/>
    <n v="65529.859999999993"/>
    <x v="2"/>
  </r>
  <r>
    <s v="PRO5834"/>
    <x v="2321"/>
    <x v="545"/>
    <x v="0"/>
    <x v="7"/>
    <x v="4"/>
    <x v="8"/>
    <x v="5"/>
    <n v="905.75"/>
    <n v="1014.66"/>
    <n v="308"/>
    <n v="108.90999999999997"/>
    <n v="312515.27999999997"/>
    <n v="33544.279999999992"/>
    <x v="0"/>
  </r>
  <r>
    <s v="PRO5835"/>
    <x v="2322"/>
    <x v="613"/>
    <x v="2"/>
    <x v="8"/>
    <x v="3"/>
    <x v="5"/>
    <x v="39"/>
    <n v="258.02"/>
    <n v="384.48"/>
    <n v="313"/>
    <n v="126.46000000000004"/>
    <n v="120342.24"/>
    <n v="39581.98000000001"/>
    <x v="2"/>
  </r>
  <r>
    <s v="PRO5836"/>
    <x v="2323"/>
    <x v="1016"/>
    <x v="5"/>
    <x v="3"/>
    <x v="4"/>
    <x v="8"/>
    <x v="43"/>
    <n v="1442.21"/>
    <n v="2163.7600000000002"/>
    <n v="381"/>
    <n v="721.55000000000018"/>
    <n v="824392.56"/>
    <n v="274910.55000000005"/>
    <x v="0"/>
  </r>
  <r>
    <s v="PRO5838"/>
    <x v="2324"/>
    <x v="1427"/>
    <x v="3"/>
    <x v="2"/>
    <x v="2"/>
    <x v="2"/>
    <x v="49"/>
    <n v="200.41"/>
    <n v="303.77"/>
    <n v="246"/>
    <n v="103.35999999999999"/>
    <n v="74727.42"/>
    <n v="25426.559999999998"/>
    <x v="1"/>
  </r>
  <r>
    <s v="PRO5839"/>
    <x v="2325"/>
    <x v="1095"/>
    <x v="7"/>
    <x v="2"/>
    <x v="1"/>
    <x v="3"/>
    <x v="7"/>
    <n v="1370.6"/>
    <n v="2343.91"/>
    <n v="363"/>
    <n v="973.31"/>
    <n v="850839.33"/>
    <n v="353311.52999999997"/>
    <x v="1"/>
  </r>
  <r>
    <s v="PRO5840"/>
    <x v="2326"/>
    <x v="1428"/>
    <x v="1"/>
    <x v="2"/>
    <x v="2"/>
    <x v="4"/>
    <x v="95"/>
    <n v="1960.37"/>
    <n v="2659.48"/>
    <n v="103"/>
    <n v="699.11000000000013"/>
    <n v="273926.44"/>
    <n v="72008.330000000016"/>
    <x v="1"/>
  </r>
  <r>
    <s v="PRO5841"/>
    <x v="2327"/>
    <x v="1429"/>
    <x v="7"/>
    <x v="4"/>
    <x v="3"/>
    <x v="3"/>
    <x v="19"/>
    <n v="533.70000000000005"/>
    <n v="626.41"/>
    <n v="336"/>
    <n v="92.709999999999923"/>
    <n v="210473.75999999998"/>
    <n v="31150.559999999976"/>
    <x v="1"/>
  </r>
  <r>
    <s v="PRO5842"/>
    <x v="2328"/>
    <x v="1430"/>
    <x v="9"/>
    <x v="9"/>
    <x v="4"/>
    <x v="7"/>
    <x v="87"/>
    <n v="395.07"/>
    <n v="437.24"/>
    <n v="250"/>
    <n v="42.170000000000016"/>
    <n v="109310"/>
    <n v="10542.500000000004"/>
    <x v="0"/>
  </r>
  <r>
    <s v="PRO5846"/>
    <x v="2329"/>
    <x v="265"/>
    <x v="0"/>
    <x v="9"/>
    <x v="3"/>
    <x v="7"/>
    <x v="78"/>
    <n v="544.09"/>
    <n v="728.85"/>
    <n v="315"/>
    <n v="184.76"/>
    <n v="229587.75"/>
    <n v="58199.399999999994"/>
    <x v="1"/>
  </r>
  <r>
    <s v="PRO5847"/>
    <x v="2330"/>
    <x v="1431"/>
    <x v="7"/>
    <x v="3"/>
    <x v="3"/>
    <x v="0"/>
    <x v="61"/>
    <n v="131.19999999999999"/>
    <n v="146.16999999999999"/>
    <n v="316"/>
    <n v="14.969999999999999"/>
    <n v="46189.719999999994"/>
    <n v="4730.5199999999995"/>
    <x v="0"/>
  </r>
  <r>
    <s v="PRO5851"/>
    <x v="2331"/>
    <x v="1432"/>
    <x v="5"/>
    <x v="8"/>
    <x v="2"/>
    <x v="1"/>
    <x v="0"/>
    <n v="336.37"/>
    <n v="526.17999999999995"/>
    <n v="441"/>
    <n v="189.80999999999995"/>
    <n v="232045.37999999998"/>
    <n v="83706.209999999977"/>
    <x v="1"/>
  </r>
  <r>
    <s v="PRO5852"/>
    <x v="2332"/>
    <x v="145"/>
    <x v="1"/>
    <x v="4"/>
    <x v="4"/>
    <x v="5"/>
    <x v="87"/>
    <n v="1617.07"/>
    <n v="3027.63"/>
    <n v="26"/>
    <n v="1410.5600000000002"/>
    <n v="78718.38"/>
    <n v="36674.560000000005"/>
    <x v="1"/>
  </r>
  <r>
    <s v="PRO5853"/>
    <x v="2333"/>
    <x v="1433"/>
    <x v="9"/>
    <x v="5"/>
    <x v="4"/>
    <x v="2"/>
    <x v="74"/>
    <n v="428.93"/>
    <n v="530.9"/>
    <n v="339"/>
    <n v="101.96999999999997"/>
    <n v="179975.1"/>
    <n v="34567.829999999987"/>
    <x v="0"/>
  </r>
  <r>
    <s v="PRO5855"/>
    <x v="2334"/>
    <x v="1434"/>
    <x v="2"/>
    <x v="0"/>
    <x v="4"/>
    <x v="1"/>
    <x v="40"/>
    <n v="1576.51"/>
    <n v="2568.23"/>
    <n v="334"/>
    <n v="991.72"/>
    <n v="857788.82"/>
    <n v="331234.48"/>
    <x v="2"/>
  </r>
  <r>
    <s v="PRO5856"/>
    <x v="2335"/>
    <x v="384"/>
    <x v="8"/>
    <x v="2"/>
    <x v="2"/>
    <x v="4"/>
    <x v="4"/>
    <n v="1387.96"/>
    <n v="2219.7199999999998"/>
    <n v="446"/>
    <n v="831.75999999999976"/>
    <n v="989995.11999999988"/>
    <n v="370964.9599999999"/>
    <x v="0"/>
  </r>
  <r>
    <s v="PRO5857"/>
    <x v="2336"/>
    <x v="1435"/>
    <x v="5"/>
    <x v="2"/>
    <x v="1"/>
    <x v="2"/>
    <x v="3"/>
    <n v="572.08000000000004"/>
    <n v="919.54"/>
    <n v="359"/>
    <n v="347.45999999999992"/>
    <n v="330114.86"/>
    <n v="124738.13999999997"/>
    <x v="1"/>
  </r>
  <r>
    <s v="PRO5860"/>
    <x v="2337"/>
    <x v="1436"/>
    <x v="0"/>
    <x v="3"/>
    <x v="2"/>
    <x v="4"/>
    <x v="88"/>
    <n v="220.33"/>
    <n v="342.14"/>
    <n v="134"/>
    <n v="121.80999999999997"/>
    <n v="45846.759999999995"/>
    <n v="16322.539999999997"/>
    <x v="2"/>
  </r>
  <r>
    <s v="PRO5861"/>
    <x v="2338"/>
    <x v="1437"/>
    <x v="8"/>
    <x v="9"/>
    <x v="0"/>
    <x v="5"/>
    <x v="35"/>
    <n v="1973.68"/>
    <n v="3540.1"/>
    <n v="238"/>
    <n v="1566.4199999999998"/>
    <n v="842543.79999999993"/>
    <n v="372807.95999999996"/>
    <x v="1"/>
  </r>
  <r>
    <s v="PRO5862"/>
    <x v="2339"/>
    <x v="1438"/>
    <x v="0"/>
    <x v="0"/>
    <x v="2"/>
    <x v="1"/>
    <x v="65"/>
    <n v="1942.56"/>
    <n v="2933.72"/>
    <n v="66"/>
    <n v="991.15999999999985"/>
    <n v="193625.52"/>
    <n v="65416.55999999999"/>
    <x v="1"/>
  </r>
  <r>
    <s v="PRO5865"/>
    <x v="2340"/>
    <x v="1439"/>
    <x v="9"/>
    <x v="1"/>
    <x v="4"/>
    <x v="4"/>
    <x v="47"/>
    <n v="1411.69"/>
    <n v="1934.58"/>
    <n v="40"/>
    <n v="522.88999999999987"/>
    <n v="77383.199999999997"/>
    <n v="20915.599999999995"/>
    <x v="1"/>
  </r>
  <r>
    <s v="PRO5867"/>
    <x v="2341"/>
    <x v="165"/>
    <x v="4"/>
    <x v="7"/>
    <x v="4"/>
    <x v="0"/>
    <x v="72"/>
    <n v="1652.22"/>
    <n v="3114.19"/>
    <n v="48"/>
    <n v="1461.97"/>
    <n v="149481.12"/>
    <n v="70174.559999999998"/>
    <x v="2"/>
  </r>
  <r>
    <s v="PRO5868"/>
    <x v="2342"/>
    <x v="139"/>
    <x v="4"/>
    <x v="3"/>
    <x v="2"/>
    <x v="6"/>
    <x v="94"/>
    <n v="992.64"/>
    <n v="1219.46"/>
    <n v="158"/>
    <n v="226.82000000000005"/>
    <n v="192674.68"/>
    <n v="35837.560000000005"/>
    <x v="1"/>
  </r>
  <r>
    <s v="PRO5870"/>
    <x v="2343"/>
    <x v="1042"/>
    <x v="5"/>
    <x v="1"/>
    <x v="1"/>
    <x v="2"/>
    <x v="6"/>
    <n v="382.8"/>
    <n v="571.20000000000005"/>
    <n v="312"/>
    <n v="188.40000000000003"/>
    <n v="178214.40000000002"/>
    <n v="58780.80000000001"/>
    <x v="2"/>
  </r>
  <r>
    <s v="PRO5872"/>
    <x v="2344"/>
    <x v="673"/>
    <x v="5"/>
    <x v="8"/>
    <x v="4"/>
    <x v="1"/>
    <x v="99"/>
    <n v="944.92"/>
    <n v="1080.29"/>
    <n v="320"/>
    <n v="135.37"/>
    <n v="345692.8"/>
    <n v="43318.400000000001"/>
    <x v="2"/>
  </r>
  <r>
    <s v="PRO5876"/>
    <x v="2345"/>
    <x v="1440"/>
    <x v="8"/>
    <x v="5"/>
    <x v="3"/>
    <x v="9"/>
    <x v="78"/>
    <n v="1058.75"/>
    <n v="1716.95"/>
    <n v="398"/>
    <n v="658.2"/>
    <n v="683346.1"/>
    <n v="261963.6"/>
    <x v="2"/>
  </r>
  <r>
    <s v="PRO5877"/>
    <x v="2346"/>
    <x v="151"/>
    <x v="3"/>
    <x v="1"/>
    <x v="2"/>
    <x v="7"/>
    <x v="30"/>
    <n v="1439.78"/>
    <n v="2151.37"/>
    <n v="424"/>
    <n v="711.58999999999992"/>
    <n v="912180.88"/>
    <n v="301714.15999999997"/>
    <x v="0"/>
  </r>
  <r>
    <s v="PRO5878"/>
    <x v="2347"/>
    <x v="597"/>
    <x v="6"/>
    <x v="7"/>
    <x v="4"/>
    <x v="5"/>
    <x v="56"/>
    <n v="476.22"/>
    <n v="897.74"/>
    <n v="368"/>
    <n v="421.52"/>
    <n v="330368.32"/>
    <n v="155119.35999999999"/>
    <x v="2"/>
  </r>
  <r>
    <s v="PRO5879"/>
    <x v="2348"/>
    <x v="577"/>
    <x v="8"/>
    <x v="7"/>
    <x v="2"/>
    <x v="1"/>
    <x v="71"/>
    <n v="158.88"/>
    <n v="316.83"/>
    <n v="119"/>
    <n v="157.94999999999999"/>
    <n v="37702.769999999997"/>
    <n v="18796.05"/>
    <x v="0"/>
  </r>
  <r>
    <s v="PRO5880"/>
    <x v="2349"/>
    <x v="361"/>
    <x v="9"/>
    <x v="0"/>
    <x v="2"/>
    <x v="2"/>
    <x v="23"/>
    <n v="1553.7"/>
    <n v="2021.11"/>
    <n v="38"/>
    <n v="467.40999999999985"/>
    <n v="76802.179999999993"/>
    <n v="17761.579999999994"/>
    <x v="0"/>
  </r>
  <r>
    <s v="PRO5881"/>
    <x v="2350"/>
    <x v="1158"/>
    <x v="1"/>
    <x v="0"/>
    <x v="4"/>
    <x v="6"/>
    <x v="39"/>
    <n v="140.62"/>
    <n v="263.7"/>
    <n v="444"/>
    <n v="123.07999999999998"/>
    <n v="117082.79999999999"/>
    <n v="54647.51999999999"/>
    <x v="2"/>
  </r>
  <r>
    <s v="PRO5882"/>
    <x v="2351"/>
    <x v="721"/>
    <x v="1"/>
    <x v="0"/>
    <x v="3"/>
    <x v="1"/>
    <x v="93"/>
    <n v="762.18"/>
    <n v="1088.3399999999999"/>
    <n v="89"/>
    <n v="326.15999999999997"/>
    <n v="96862.26"/>
    <n v="29028.239999999998"/>
    <x v="2"/>
  </r>
  <r>
    <s v="PRO5883"/>
    <x v="2352"/>
    <x v="1075"/>
    <x v="3"/>
    <x v="3"/>
    <x v="3"/>
    <x v="3"/>
    <x v="20"/>
    <n v="367.2"/>
    <n v="409.76"/>
    <n v="372"/>
    <n v="42.56"/>
    <n v="152430.72"/>
    <n v="15832.320000000002"/>
    <x v="1"/>
  </r>
  <r>
    <s v="PRO5888"/>
    <x v="2353"/>
    <x v="1413"/>
    <x v="0"/>
    <x v="5"/>
    <x v="3"/>
    <x v="7"/>
    <x v="27"/>
    <n v="983.48"/>
    <n v="1372.74"/>
    <n v="210"/>
    <n v="389.26"/>
    <n v="288275.40000000002"/>
    <n v="81744.599999999991"/>
    <x v="2"/>
  </r>
  <r>
    <s v="PRO5889"/>
    <x v="2354"/>
    <x v="1441"/>
    <x v="5"/>
    <x v="1"/>
    <x v="3"/>
    <x v="5"/>
    <x v="59"/>
    <n v="1912.37"/>
    <n v="2733.91"/>
    <n v="236"/>
    <n v="821.54"/>
    <n v="645202.76"/>
    <n v="193883.44"/>
    <x v="1"/>
  </r>
  <r>
    <s v="PRO5890"/>
    <x v="2355"/>
    <x v="1442"/>
    <x v="5"/>
    <x v="9"/>
    <x v="3"/>
    <x v="4"/>
    <x v="11"/>
    <n v="1063.68"/>
    <n v="1577.05"/>
    <n v="205"/>
    <n v="513.36999999999989"/>
    <n v="323295.25"/>
    <n v="105240.84999999998"/>
    <x v="0"/>
  </r>
  <r>
    <s v="PRO5894"/>
    <x v="2356"/>
    <x v="1409"/>
    <x v="8"/>
    <x v="2"/>
    <x v="1"/>
    <x v="5"/>
    <x v="37"/>
    <n v="1023.13"/>
    <n v="1647.49"/>
    <n v="170"/>
    <n v="624.36"/>
    <n v="280073.3"/>
    <n v="106141.2"/>
    <x v="1"/>
  </r>
  <r>
    <s v="PRO5896"/>
    <x v="2357"/>
    <x v="396"/>
    <x v="5"/>
    <x v="4"/>
    <x v="0"/>
    <x v="0"/>
    <x v="7"/>
    <n v="684.74"/>
    <n v="1152.46"/>
    <n v="132"/>
    <n v="467.72"/>
    <n v="152124.72"/>
    <n v="61739.040000000001"/>
    <x v="0"/>
  </r>
  <r>
    <s v="PRO5897"/>
    <x v="2358"/>
    <x v="1443"/>
    <x v="4"/>
    <x v="3"/>
    <x v="2"/>
    <x v="6"/>
    <x v="77"/>
    <n v="1457.09"/>
    <n v="2286.6799999999998"/>
    <n v="47"/>
    <n v="829.58999999999992"/>
    <n v="107473.95999999999"/>
    <n v="38990.729999999996"/>
    <x v="0"/>
  </r>
  <r>
    <s v="PRO5904"/>
    <x v="2359"/>
    <x v="1213"/>
    <x v="3"/>
    <x v="9"/>
    <x v="3"/>
    <x v="6"/>
    <x v="3"/>
    <n v="454.79"/>
    <n v="705.36"/>
    <n v="274"/>
    <n v="250.57"/>
    <n v="193268.64"/>
    <n v="68656.179999999993"/>
    <x v="2"/>
  </r>
  <r>
    <s v="PRO5905"/>
    <x v="2360"/>
    <x v="470"/>
    <x v="6"/>
    <x v="1"/>
    <x v="1"/>
    <x v="7"/>
    <x v="89"/>
    <n v="221.48"/>
    <n v="440.8"/>
    <n v="247"/>
    <n v="219.32000000000002"/>
    <n v="108877.6"/>
    <n v="54172.040000000008"/>
    <x v="0"/>
  </r>
  <r>
    <s v="PRO5907"/>
    <x v="2361"/>
    <x v="849"/>
    <x v="1"/>
    <x v="9"/>
    <x v="0"/>
    <x v="5"/>
    <x v="54"/>
    <n v="1473.51"/>
    <n v="2304.79"/>
    <n v="387"/>
    <n v="831.28"/>
    <n v="891953.73"/>
    <n v="321705.36"/>
    <x v="1"/>
  </r>
  <r>
    <s v="PRO5909"/>
    <x v="2362"/>
    <x v="1166"/>
    <x v="6"/>
    <x v="6"/>
    <x v="2"/>
    <x v="2"/>
    <x v="26"/>
    <n v="616.1"/>
    <n v="1016.92"/>
    <n v="480"/>
    <n v="400.81999999999994"/>
    <n v="488121.59999999998"/>
    <n v="192393.59999999998"/>
    <x v="2"/>
  </r>
  <r>
    <s v="PRO5912"/>
    <x v="2363"/>
    <x v="792"/>
    <x v="1"/>
    <x v="7"/>
    <x v="1"/>
    <x v="6"/>
    <x v="93"/>
    <n v="55.54"/>
    <n v="96.29"/>
    <n v="500"/>
    <n v="40.750000000000007"/>
    <n v="48145"/>
    <n v="20375.000000000004"/>
    <x v="1"/>
  </r>
  <r>
    <s v="PRO5914"/>
    <x v="2364"/>
    <x v="1444"/>
    <x v="1"/>
    <x v="8"/>
    <x v="1"/>
    <x v="9"/>
    <x v="78"/>
    <n v="1131.0899999999999"/>
    <n v="1427.45"/>
    <n v="161"/>
    <n v="296.36000000000013"/>
    <n v="229819.45"/>
    <n v="47713.960000000021"/>
    <x v="1"/>
  </r>
  <r>
    <s v="PRO5920"/>
    <x v="2365"/>
    <x v="186"/>
    <x v="4"/>
    <x v="2"/>
    <x v="1"/>
    <x v="9"/>
    <x v="44"/>
    <n v="1982.98"/>
    <n v="3069.74"/>
    <n v="52"/>
    <n v="1086.7599999999998"/>
    <n v="159626.47999999998"/>
    <n v="56511.51999999999"/>
    <x v="2"/>
  </r>
  <r>
    <s v="PRO5921"/>
    <x v="2366"/>
    <x v="1003"/>
    <x v="5"/>
    <x v="1"/>
    <x v="1"/>
    <x v="9"/>
    <x v="99"/>
    <n v="1043.92"/>
    <n v="1748.57"/>
    <n v="397"/>
    <n v="704.64999999999986"/>
    <n v="694182.28999999992"/>
    <n v="279746.04999999993"/>
    <x v="1"/>
  </r>
  <r>
    <s v="PRO5922"/>
    <x v="2367"/>
    <x v="394"/>
    <x v="1"/>
    <x v="7"/>
    <x v="2"/>
    <x v="3"/>
    <x v="74"/>
    <n v="857.88"/>
    <n v="1337.92"/>
    <n v="406"/>
    <n v="480.04000000000008"/>
    <n v="543195.52"/>
    <n v="194896.24000000002"/>
    <x v="0"/>
  </r>
  <r>
    <s v="PRO5923"/>
    <x v="2368"/>
    <x v="1445"/>
    <x v="1"/>
    <x v="9"/>
    <x v="2"/>
    <x v="7"/>
    <x v="19"/>
    <n v="1334.44"/>
    <n v="2370.02"/>
    <n v="139"/>
    <n v="1035.58"/>
    <n v="329432.77999999997"/>
    <n v="143945.62"/>
    <x v="0"/>
  </r>
  <r>
    <s v="PRO5924"/>
    <x v="2369"/>
    <x v="1446"/>
    <x v="9"/>
    <x v="5"/>
    <x v="3"/>
    <x v="1"/>
    <x v="6"/>
    <n v="1124.22"/>
    <n v="1952.7"/>
    <n v="291"/>
    <n v="828.48"/>
    <n v="568235.70000000007"/>
    <n v="241087.68"/>
    <x v="0"/>
  </r>
  <r>
    <s v="PRO5927"/>
    <x v="2370"/>
    <x v="271"/>
    <x v="3"/>
    <x v="9"/>
    <x v="0"/>
    <x v="4"/>
    <x v="86"/>
    <n v="1451.91"/>
    <n v="2580.35"/>
    <n v="354"/>
    <n v="1128.4399999999998"/>
    <n v="913443.9"/>
    <n v="399467.75999999995"/>
    <x v="1"/>
  </r>
  <r>
    <s v="PRO5929"/>
    <x v="2371"/>
    <x v="1447"/>
    <x v="8"/>
    <x v="1"/>
    <x v="2"/>
    <x v="8"/>
    <x v="35"/>
    <n v="1786.31"/>
    <n v="3499.21"/>
    <n v="307"/>
    <n v="1712.9"/>
    <n v="1074257.47"/>
    <n v="525860.30000000005"/>
    <x v="2"/>
  </r>
  <r>
    <s v="PRO5932"/>
    <x v="2372"/>
    <x v="1448"/>
    <x v="0"/>
    <x v="6"/>
    <x v="1"/>
    <x v="4"/>
    <x v="23"/>
    <n v="1050.2"/>
    <n v="2079.4699999999998"/>
    <n v="446"/>
    <n v="1029.2699999999998"/>
    <n v="927443.61999999988"/>
    <n v="459054.41999999987"/>
    <x v="0"/>
  </r>
  <r>
    <s v="PRO5933"/>
    <x v="2373"/>
    <x v="1054"/>
    <x v="8"/>
    <x v="8"/>
    <x v="3"/>
    <x v="4"/>
    <x v="21"/>
    <n v="1119.8"/>
    <n v="2048.73"/>
    <n v="480"/>
    <n v="928.93000000000006"/>
    <n v="983390.4"/>
    <n v="445886.4"/>
    <x v="0"/>
  </r>
  <r>
    <s v="PRO5934"/>
    <x v="2374"/>
    <x v="9"/>
    <x v="9"/>
    <x v="2"/>
    <x v="4"/>
    <x v="3"/>
    <x v="25"/>
    <n v="1629.15"/>
    <n v="2727.33"/>
    <n v="200"/>
    <n v="1098.1799999999998"/>
    <n v="545466"/>
    <n v="219635.99999999997"/>
    <x v="0"/>
  </r>
  <r>
    <s v="PRO5936"/>
    <x v="2101"/>
    <x v="1449"/>
    <x v="8"/>
    <x v="6"/>
    <x v="2"/>
    <x v="0"/>
    <x v="13"/>
    <n v="1268.44"/>
    <n v="2256.59"/>
    <n v="130"/>
    <n v="988.15000000000009"/>
    <n v="293356.7"/>
    <n v="128459.50000000001"/>
    <x v="0"/>
  </r>
  <r>
    <s v="PRO5937"/>
    <x v="2375"/>
    <x v="1450"/>
    <x v="8"/>
    <x v="5"/>
    <x v="2"/>
    <x v="1"/>
    <x v="34"/>
    <n v="1683.75"/>
    <n v="2177.39"/>
    <n v="356"/>
    <n v="493.63999999999987"/>
    <n v="775150.84"/>
    <n v="175735.83999999997"/>
    <x v="2"/>
  </r>
  <r>
    <s v="PRO5939"/>
    <x v="2376"/>
    <x v="1451"/>
    <x v="6"/>
    <x v="0"/>
    <x v="0"/>
    <x v="3"/>
    <x v="88"/>
    <n v="1423.71"/>
    <n v="2203.21"/>
    <n v="430"/>
    <n v="779.5"/>
    <n v="947380.3"/>
    <n v="335185"/>
    <x v="2"/>
  </r>
  <r>
    <s v="PRO5941"/>
    <x v="2377"/>
    <x v="1452"/>
    <x v="0"/>
    <x v="0"/>
    <x v="1"/>
    <x v="1"/>
    <x v="34"/>
    <n v="1252.51"/>
    <n v="2343.9299999999998"/>
    <n v="416"/>
    <n v="1091.4199999999998"/>
    <n v="975074.87999999989"/>
    <n v="454030.71999999991"/>
    <x v="1"/>
  </r>
  <r>
    <s v="PRO5942"/>
    <x v="2378"/>
    <x v="993"/>
    <x v="0"/>
    <x v="2"/>
    <x v="2"/>
    <x v="4"/>
    <x v="94"/>
    <n v="1730.98"/>
    <n v="3238.46"/>
    <n v="487"/>
    <n v="1507.48"/>
    <n v="1577130.02"/>
    <n v="734142.76"/>
    <x v="1"/>
  </r>
  <r>
    <s v="PRO5943"/>
    <x v="2379"/>
    <x v="605"/>
    <x v="6"/>
    <x v="0"/>
    <x v="3"/>
    <x v="8"/>
    <x v="2"/>
    <n v="1572.93"/>
    <n v="2511.44"/>
    <n v="127"/>
    <n v="938.51"/>
    <n v="318952.88"/>
    <n v="119190.77"/>
    <x v="1"/>
  </r>
  <r>
    <s v="PRO5946"/>
    <x v="2380"/>
    <x v="1157"/>
    <x v="8"/>
    <x v="0"/>
    <x v="1"/>
    <x v="3"/>
    <x v="56"/>
    <n v="1572.96"/>
    <n v="2738.7"/>
    <n v="387"/>
    <n v="1165.7399999999998"/>
    <n v="1059876.8999999999"/>
    <n v="451141.37999999989"/>
    <x v="2"/>
  </r>
  <r>
    <s v="PRO5947"/>
    <x v="2381"/>
    <x v="1453"/>
    <x v="8"/>
    <x v="8"/>
    <x v="3"/>
    <x v="7"/>
    <x v="70"/>
    <n v="1280.82"/>
    <n v="2497.56"/>
    <n v="137"/>
    <n v="1216.74"/>
    <n v="342165.72"/>
    <n v="166693.38"/>
    <x v="1"/>
  </r>
  <r>
    <s v="PRO5948"/>
    <x v="2382"/>
    <x v="1454"/>
    <x v="0"/>
    <x v="9"/>
    <x v="2"/>
    <x v="1"/>
    <x v="37"/>
    <n v="1475.56"/>
    <n v="1691.74"/>
    <n v="447"/>
    <n v="216.18000000000006"/>
    <n v="756207.78"/>
    <n v="96632.460000000036"/>
    <x v="1"/>
  </r>
  <r>
    <s v="PRO5950"/>
    <x v="2383"/>
    <x v="336"/>
    <x v="2"/>
    <x v="3"/>
    <x v="2"/>
    <x v="0"/>
    <x v="32"/>
    <n v="1844.56"/>
    <n v="3575.15"/>
    <n v="209"/>
    <n v="1730.5900000000001"/>
    <n v="747206.35"/>
    <n v="361693.31000000006"/>
    <x v="3"/>
  </r>
  <r>
    <s v="PRO5953"/>
    <x v="2384"/>
    <x v="909"/>
    <x v="4"/>
    <x v="0"/>
    <x v="1"/>
    <x v="0"/>
    <x v="58"/>
    <n v="867.09"/>
    <n v="1659.59"/>
    <n v="136"/>
    <n v="792.49999999999989"/>
    <n v="225704.24"/>
    <n v="107779.99999999999"/>
    <x v="0"/>
  </r>
  <r>
    <s v="PRO5954"/>
    <x v="2385"/>
    <x v="668"/>
    <x v="7"/>
    <x v="2"/>
    <x v="3"/>
    <x v="7"/>
    <x v="83"/>
    <n v="951.18"/>
    <n v="1204.19"/>
    <n v="82"/>
    <n v="253.0100000000001"/>
    <n v="98743.58"/>
    <n v="20746.820000000007"/>
    <x v="2"/>
  </r>
  <r>
    <s v="PRO5958"/>
    <x v="2386"/>
    <x v="1312"/>
    <x v="4"/>
    <x v="2"/>
    <x v="3"/>
    <x v="0"/>
    <x v="26"/>
    <n v="158.66"/>
    <n v="248.02"/>
    <n v="472"/>
    <n v="89.360000000000014"/>
    <n v="117065.44"/>
    <n v="42177.920000000006"/>
    <x v="0"/>
  </r>
  <r>
    <s v="PRO5959"/>
    <x v="2387"/>
    <x v="798"/>
    <x v="2"/>
    <x v="4"/>
    <x v="4"/>
    <x v="1"/>
    <x v="2"/>
    <n v="458.96"/>
    <n v="562.96"/>
    <n v="480"/>
    <n v="104.00000000000006"/>
    <n v="270220.80000000005"/>
    <n v="49920.000000000029"/>
    <x v="1"/>
  </r>
  <r>
    <s v="PRO5961"/>
    <x v="2388"/>
    <x v="182"/>
    <x v="5"/>
    <x v="8"/>
    <x v="0"/>
    <x v="0"/>
    <x v="68"/>
    <n v="304.97000000000003"/>
    <n v="477.94"/>
    <n v="242"/>
    <n v="172.96999999999997"/>
    <n v="115661.48"/>
    <n v="41858.739999999991"/>
    <x v="0"/>
  </r>
  <r>
    <s v="PRO5962"/>
    <x v="2389"/>
    <x v="1455"/>
    <x v="6"/>
    <x v="2"/>
    <x v="4"/>
    <x v="9"/>
    <x v="68"/>
    <n v="1507.05"/>
    <n v="2911.65"/>
    <n v="85"/>
    <n v="1404.6000000000001"/>
    <n v="247490.25"/>
    <n v="119391.00000000001"/>
    <x v="2"/>
  </r>
  <r>
    <s v="PRO5965"/>
    <x v="2390"/>
    <x v="1456"/>
    <x v="4"/>
    <x v="0"/>
    <x v="4"/>
    <x v="1"/>
    <x v="85"/>
    <n v="906.91"/>
    <n v="1316.79"/>
    <n v="178"/>
    <n v="409.88"/>
    <n v="234388.62"/>
    <n v="72958.64"/>
    <x v="2"/>
  </r>
  <r>
    <s v="PRO5968"/>
    <x v="2391"/>
    <x v="682"/>
    <x v="6"/>
    <x v="0"/>
    <x v="3"/>
    <x v="5"/>
    <x v="51"/>
    <n v="421.59"/>
    <n v="592.96"/>
    <n v="465"/>
    <n v="171.37000000000006"/>
    <n v="275726.40000000002"/>
    <n v="79687.050000000032"/>
    <x v="1"/>
  </r>
  <r>
    <s v="PRO5969"/>
    <x v="2392"/>
    <x v="1034"/>
    <x v="0"/>
    <x v="3"/>
    <x v="1"/>
    <x v="7"/>
    <x v="89"/>
    <n v="1200.55"/>
    <n v="2143.7600000000002"/>
    <n v="320"/>
    <n v="943.21000000000026"/>
    <n v="686003.20000000007"/>
    <n v="301827.20000000007"/>
    <x v="1"/>
  </r>
  <r>
    <s v="PRO5973"/>
    <x v="2393"/>
    <x v="1273"/>
    <x v="7"/>
    <x v="4"/>
    <x v="1"/>
    <x v="9"/>
    <x v="81"/>
    <n v="1554.52"/>
    <n v="2895.19"/>
    <n v="18"/>
    <n v="1340.67"/>
    <n v="52113.42"/>
    <n v="24132.06"/>
    <x v="3"/>
  </r>
  <r>
    <s v="PRO5974"/>
    <x v="2394"/>
    <x v="28"/>
    <x v="6"/>
    <x v="2"/>
    <x v="4"/>
    <x v="7"/>
    <x v="72"/>
    <n v="361.37"/>
    <n v="415.64"/>
    <n v="193"/>
    <n v="54.269999999999982"/>
    <n v="80218.52"/>
    <n v="10474.109999999997"/>
    <x v="1"/>
  </r>
  <r>
    <s v="PRO5978"/>
    <x v="2395"/>
    <x v="653"/>
    <x v="7"/>
    <x v="5"/>
    <x v="3"/>
    <x v="2"/>
    <x v="0"/>
    <n v="1915.87"/>
    <n v="3166.98"/>
    <n v="304"/>
    <n v="1251.1100000000001"/>
    <n v="962761.92"/>
    <n v="380337.44000000006"/>
    <x v="2"/>
  </r>
  <r>
    <s v="PRO5982"/>
    <x v="2396"/>
    <x v="495"/>
    <x v="7"/>
    <x v="9"/>
    <x v="3"/>
    <x v="8"/>
    <x v="76"/>
    <n v="1522.46"/>
    <n v="2286.86"/>
    <n v="383"/>
    <n v="764.40000000000009"/>
    <n v="875867.38"/>
    <n v="292765.2"/>
    <x v="0"/>
  </r>
  <r>
    <s v="PRO5983"/>
    <x v="2397"/>
    <x v="116"/>
    <x v="0"/>
    <x v="6"/>
    <x v="1"/>
    <x v="5"/>
    <x v="28"/>
    <n v="1074.3399999999999"/>
    <n v="1808.13"/>
    <n v="441"/>
    <n v="733.79000000000019"/>
    <n v="797385.33000000007"/>
    <n v="323601.39000000007"/>
    <x v="0"/>
  </r>
  <r>
    <s v="PRO5987"/>
    <x v="2398"/>
    <x v="1378"/>
    <x v="1"/>
    <x v="4"/>
    <x v="3"/>
    <x v="4"/>
    <x v="68"/>
    <n v="484.48"/>
    <n v="836.11"/>
    <n v="94"/>
    <n v="351.63"/>
    <n v="78594.34"/>
    <n v="33053.22"/>
    <x v="3"/>
  </r>
  <r>
    <s v="PRO5989"/>
    <x v="2399"/>
    <x v="535"/>
    <x v="5"/>
    <x v="2"/>
    <x v="4"/>
    <x v="4"/>
    <x v="83"/>
    <n v="571.91"/>
    <n v="700.74"/>
    <n v="258"/>
    <n v="128.83000000000004"/>
    <n v="180790.92"/>
    <n v="33238.140000000014"/>
    <x v="0"/>
  </r>
  <r>
    <s v="PRO5990"/>
    <x v="2400"/>
    <x v="885"/>
    <x v="1"/>
    <x v="6"/>
    <x v="0"/>
    <x v="9"/>
    <x v="62"/>
    <n v="1181.44"/>
    <n v="1584.39"/>
    <n v="252"/>
    <n v="402.95000000000005"/>
    <n v="399266.28"/>
    <n v="101543.40000000001"/>
    <x v="1"/>
  </r>
  <r>
    <s v="PRO5991"/>
    <x v="2401"/>
    <x v="1224"/>
    <x v="6"/>
    <x v="8"/>
    <x v="0"/>
    <x v="3"/>
    <x v="25"/>
    <n v="1725.17"/>
    <n v="3360.64"/>
    <n v="48"/>
    <n v="1635.4699999999998"/>
    <n v="161310.72"/>
    <n v="78502.559999999998"/>
    <x v="1"/>
  </r>
  <r>
    <s v="PRO5994"/>
    <x v="2402"/>
    <x v="1147"/>
    <x v="6"/>
    <x v="0"/>
    <x v="3"/>
    <x v="2"/>
    <x v="37"/>
    <n v="1769.46"/>
    <n v="2142.35"/>
    <n v="280"/>
    <n v="372.88999999999987"/>
    <n v="599858"/>
    <n v="104409.19999999997"/>
    <x v="2"/>
  </r>
  <r>
    <s v="PRO5995"/>
    <x v="2403"/>
    <x v="546"/>
    <x v="5"/>
    <x v="7"/>
    <x v="1"/>
    <x v="5"/>
    <x v="48"/>
    <n v="811.6"/>
    <n v="1094.96"/>
    <n v="131"/>
    <n v="283.36"/>
    <n v="143439.76"/>
    <n v="37120.160000000003"/>
    <x v="3"/>
  </r>
  <r>
    <s v="PRO5996"/>
    <x v="2404"/>
    <x v="1457"/>
    <x v="6"/>
    <x v="6"/>
    <x v="0"/>
    <x v="0"/>
    <x v="32"/>
    <n v="570.44000000000005"/>
    <n v="813.65"/>
    <n v="230"/>
    <n v="243.20999999999992"/>
    <n v="187139.5"/>
    <n v="55938.299999999981"/>
    <x v="1"/>
  </r>
  <r>
    <s v="PRO5997"/>
    <x v="2405"/>
    <x v="169"/>
    <x v="0"/>
    <x v="2"/>
    <x v="1"/>
    <x v="0"/>
    <x v="18"/>
    <n v="1183.58"/>
    <n v="1424.33"/>
    <n v="184"/>
    <n v="240.75"/>
    <n v="262076.71999999997"/>
    <n v="44298"/>
    <x v="0"/>
  </r>
  <r>
    <s v="PRO6000"/>
    <x v="2406"/>
    <x v="845"/>
    <x v="1"/>
    <x v="3"/>
    <x v="2"/>
    <x v="9"/>
    <x v="53"/>
    <n v="491.08"/>
    <n v="631.08000000000004"/>
    <n v="399"/>
    <n v="140.00000000000006"/>
    <n v="251800.92"/>
    <n v="55860.000000000022"/>
    <x v="2"/>
  </r>
  <r>
    <s v="PRO6001"/>
    <x v="2407"/>
    <x v="71"/>
    <x v="9"/>
    <x v="8"/>
    <x v="1"/>
    <x v="0"/>
    <x v="11"/>
    <n v="686.65"/>
    <n v="1063.6300000000001"/>
    <n v="427"/>
    <n v="376.98000000000013"/>
    <n v="454170.01000000007"/>
    <n v="160970.46000000005"/>
    <x v="2"/>
  </r>
  <r>
    <s v="PRO6002"/>
    <x v="2408"/>
    <x v="1304"/>
    <x v="3"/>
    <x v="7"/>
    <x v="0"/>
    <x v="7"/>
    <x v="25"/>
    <n v="129.36000000000001"/>
    <n v="148.13999999999999"/>
    <n v="383"/>
    <n v="18.779999999999973"/>
    <n v="56737.619999999995"/>
    <n v="7192.7399999999898"/>
    <x v="2"/>
  </r>
  <r>
    <s v="PRO6006"/>
    <x v="2409"/>
    <x v="507"/>
    <x v="3"/>
    <x v="5"/>
    <x v="0"/>
    <x v="6"/>
    <x v="51"/>
    <n v="1905.28"/>
    <n v="2640.06"/>
    <n v="500"/>
    <n v="734.78"/>
    <n v="1320030"/>
    <n v="367390"/>
    <x v="2"/>
  </r>
  <r>
    <s v="PRO6008"/>
    <x v="2410"/>
    <x v="1458"/>
    <x v="5"/>
    <x v="0"/>
    <x v="4"/>
    <x v="3"/>
    <x v="54"/>
    <n v="659.8"/>
    <n v="1054.3"/>
    <n v="93"/>
    <n v="394.5"/>
    <n v="98049.9"/>
    <n v="36688.5"/>
    <x v="2"/>
  </r>
  <r>
    <s v="PRO6011"/>
    <x v="2411"/>
    <x v="350"/>
    <x v="5"/>
    <x v="7"/>
    <x v="3"/>
    <x v="3"/>
    <x v="7"/>
    <n v="1841.04"/>
    <n v="2071.98"/>
    <n v="319"/>
    <n v="230.94000000000005"/>
    <n v="660961.62"/>
    <n v="73669.860000000015"/>
    <x v="1"/>
  </r>
  <r>
    <s v="PRO6013"/>
    <x v="2412"/>
    <x v="1459"/>
    <x v="5"/>
    <x v="4"/>
    <x v="2"/>
    <x v="9"/>
    <x v="85"/>
    <n v="1002.95"/>
    <n v="1430.78"/>
    <n v="118"/>
    <n v="427.82999999999993"/>
    <n v="168832.04"/>
    <n v="50483.939999999988"/>
    <x v="3"/>
  </r>
  <r>
    <s v="PRO6017"/>
    <x v="2413"/>
    <x v="64"/>
    <x v="9"/>
    <x v="3"/>
    <x v="1"/>
    <x v="9"/>
    <x v="83"/>
    <n v="541.75"/>
    <n v="763.17"/>
    <n v="432"/>
    <n v="221.41999999999996"/>
    <n v="329689.44"/>
    <n v="95653.439999999988"/>
    <x v="1"/>
  </r>
  <r>
    <s v="PRO6018"/>
    <x v="2414"/>
    <x v="411"/>
    <x v="0"/>
    <x v="9"/>
    <x v="4"/>
    <x v="9"/>
    <x v="56"/>
    <n v="847.54"/>
    <n v="1233.1099999999999"/>
    <n v="413"/>
    <n v="385.56999999999994"/>
    <n v="509274.42999999993"/>
    <n v="159240.40999999997"/>
    <x v="0"/>
  </r>
  <r>
    <s v="PRO6020"/>
    <x v="2415"/>
    <x v="1460"/>
    <x v="3"/>
    <x v="4"/>
    <x v="0"/>
    <x v="7"/>
    <x v="3"/>
    <n v="345.16"/>
    <n v="634.29999999999995"/>
    <n v="91"/>
    <n v="289.13999999999993"/>
    <n v="57721.299999999996"/>
    <n v="26311.739999999994"/>
    <x v="1"/>
  </r>
  <r>
    <s v="PRO6028"/>
    <x v="2416"/>
    <x v="743"/>
    <x v="5"/>
    <x v="3"/>
    <x v="3"/>
    <x v="3"/>
    <x v="38"/>
    <n v="597.72"/>
    <n v="908.55"/>
    <n v="454"/>
    <n v="310.82999999999993"/>
    <n v="412481.69999999995"/>
    <n v="141116.81999999998"/>
    <x v="0"/>
  </r>
  <r>
    <s v="PRO6030"/>
    <x v="2417"/>
    <x v="110"/>
    <x v="3"/>
    <x v="0"/>
    <x v="3"/>
    <x v="8"/>
    <x v="54"/>
    <n v="331.64"/>
    <n v="611.69000000000005"/>
    <n v="237"/>
    <n v="280.05000000000007"/>
    <n v="144970.53"/>
    <n v="66371.85000000002"/>
    <x v="2"/>
  </r>
  <r>
    <s v="PRO6031"/>
    <x v="2418"/>
    <x v="1461"/>
    <x v="2"/>
    <x v="2"/>
    <x v="2"/>
    <x v="3"/>
    <x v="40"/>
    <n v="1037.8800000000001"/>
    <n v="1628.38"/>
    <n v="296"/>
    <n v="590.5"/>
    <n v="482000.48000000004"/>
    <n v="174788"/>
    <x v="2"/>
  </r>
  <r>
    <s v="PRO6036"/>
    <x v="2419"/>
    <x v="1462"/>
    <x v="2"/>
    <x v="8"/>
    <x v="0"/>
    <x v="0"/>
    <x v="92"/>
    <n v="350.59"/>
    <n v="569.41"/>
    <n v="338"/>
    <n v="218.82"/>
    <n v="192460.58"/>
    <n v="73961.16"/>
    <x v="2"/>
  </r>
  <r>
    <s v="PRO6039"/>
    <x v="2420"/>
    <x v="443"/>
    <x v="7"/>
    <x v="0"/>
    <x v="1"/>
    <x v="4"/>
    <x v="58"/>
    <n v="441.64"/>
    <n v="685.58"/>
    <n v="418"/>
    <n v="243.94000000000005"/>
    <n v="286572.44"/>
    <n v="101966.92000000003"/>
    <x v="2"/>
  </r>
  <r>
    <s v="PRO6040"/>
    <x v="2421"/>
    <x v="1463"/>
    <x v="4"/>
    <x v="0"/>
    <x v="0"/>
    <x v="0"/>
    <x v="11"/>
    <n v="1079.31"/>
    <n v="1541.74"/>
    <n v="400"/>
    <n v="462.43000000000006"/>
    <n v="616696"/>
    <n v="184972.00000000003"/>
    <x v="0"/>
  </r>
  <r>
    <s v="PRO6043"/>
    <x v="2422"/>
    <x v="1464"/>
    <x v="7"/>
    <x v="5"/>
    <x v="1"/>
    <x v="3"/>
    <x v="70"/>
    <n v="1793.23"/>
    <n v="2117"/>
    <n v="195"/>
    <n v="323.77"/>
    <n v="412815"/>
    <n v="63135.149999999994"/>
    <x v="1"/>
  </r>
  <r>
    <s v="PRO6044"/>
    <x v="2423"/>
    <x v="883"/>
    <x v="2"/>
    <x v="1"/>
    <x v="2"/>
    <x v="4"/>
    <x v="96"/>
    <n v="1242.6199999999999"/>
    <n v="2046.99"/>
    <n v="70"/>
    <n v="804.37000000000012"/>
    <n v="143289.29999999999"/>
    <n v="56305.900000000009"/>
    <x v="2"/>
  </r>
  <r>
    <s v="PRO6045"/>
    <x v="2424"/>
    <x v="100"/>
    <x v="3"/>
    <x v="4"/>
    <x v="1"/>
    <x v="4"/>
    <x v="78"/>
    <n v="146.1"/>
    <n v="277.02999999999997"/>
    <n v="341"/>
    <n v="130.92999999999998"/>
    <n v="94467.23"/>
    <n v="44647.12999999999"/>
    <x v="0"/>
  </r>
  <r>
    <s v="PRO6047"/>
    <x v="2425"/>
    <x v="1465"/>
    <x v="2"/>
    <x v="3"/>
    <x v="3"/>
    <x v="5"/>
    <x v="94"/>
    <n v="1069.99"/>
    <n v="1755.19"/>
    <n v="488"/>
    <n v="685.2"/>
    <n v="856532.72"/>
    <n v="334377.60000000003"/>
    <x v="0"/>
  </r>
  <r>
    <s v="PRO6050"/>
    <x v="2426"/>
    <x v="969"/>
    <x v="2"/>
    <x v="5"/>
    <x v="4"/>
    <x v="9"/>
    <x v="84"/>
    <n v="1766.43"/>
    <n v="3082.48"/>
    <n v="135"/>
    <n v="1316.05"/>
    <n v="416134.8"/>
    <n v="177666.75"/>
    <x v="1"/>
  </r>
  <r>
    <s v="PRO6054"/>
    <x v="2427"/>
    <x v="1466"/>
    <x v="6"/>
    <x v="3"/>
    <x v="1"/>
    <x v="1"/>
    <x v="39"/>
    <n v="1049.24"/>
    <n v="1777.3"/>
    <n v="306"/>
    <n v="728.06"/>
    <n v="543853.79999999993"/>
    <n v="222786.36"/>
    <x v="0"/>
  </r>
  <r>
    <s v="PRO6055"/>
    <x v="2428"/>
    <x v="1417"/>
    <x v="4"/>
    <x v="2"/>
    <x v="2"/>
    <x v="4"/>
    <x v="53"/>
    <n v="109.35"/>
    <n v="208.68"/>
    <n v="490"/>
    <n v="99.330000000000013"/>
    <n v="102253.2"/>
    <n v="48671.700000000004"/>
    <x v="0"/>
  </r>
  <r>
    <s v="PRO6058"/>
    <x v="2429"/>
    <x v="816"/>
    <x v="7"/>
    <x v="7"/>
    <x v="0"/>
    <x v="8"/>
    <x v="4"/>
    <n v="1717.47"/>
    <n v="3303.77"/>
    <n v="329"/>
    <n v="1586.3"/>
    <n v="1086940.33"/>
    <n v="521892.7"/>
    <x v="0"/>
  </r>
  <r>
    <s v="PRO6065"/>
    <x v="2430"/>
    <x v="91"/>
    <x v="0"/>
    <x v="2"/>
    <x v="0"/>
    <x v="9"/>
    <x v="10"/>
    <n v="1294.07"/>
    <n v="2578.7199999999998"/>
    <n v="189"/>
    <n v="1284.6499999999999"/>
    <n v="487378.07999999996"/>
    <n v="242798.84999999998"/>
    <x v="1"/>
  </r>
  <r>
    <s v="PRO6067"/>
    <x v="2431"/>
    <x v="1467"/>
    <x v="1"/>
    <x v="5"/>
    <x v="1"/>
    <x v="6"/>
    <x v="43"/>
    <n v="1442.39"/>
    <n v="2050.4299999999998"/>
    <n v="181"/>
    <n v="608.03999999999974"/>
    <n v="371127.82999999996"/>
    <n v="110055.23999999995"/>
    <x v="1"/>
  </r>
  <r>
    <s v="PRO6069"/>
    <x v="2432"/>
    <x v="1140"/>
    <x v="3"/>
    <x v="8"/>
    <x v="4"/>
    <x v="5"/>
    <x v="1"/>
    <n v="92.39"/>
    <n v="106.97"/>
    <n v="473"/>
    <n v="14.579999999999998"/>
    <n v="50596.81"/>
    <n v="6896.3399999999992"/>
    <x v="1"/>
  </r>
  <r>
    <s v="PRO6070"/>
    <x v="2433"/>
    <x v="1468"/>
    <x v="7"/>
    <x v="8"/>
    <x v="0"/>
    <x v="5"/>
    <x v="27"/>
    <n v="244.79"/>
    <n v="431.45"/>
    <n v="178"/>
    <n v="186.66"/>
    <n v="76798.099999999991"/>
    <n v="33225.479999999996"/>
    <x v="0"/>
  </r>
  <r>
    <s v="PRO6071"/>
    <x v="2434"/>
    <x v="522"/>
    <x v="3"/>
    <x v="2"/>
    <x v="0"/>
    <x v="8"/>
    <x v="28"/>
    <n v="1006.43"/>
    <n v="1733"/>
    <n v="370"/>
    <n v="726.57"/>
    <n v="641210"/>
    <n v="268830.90000000002"/>
    <x v="0"/>
  </r>
  <r>
    <s v="PRO6074"/>
    <x v="2435"/>
    <x v="253"/>
    <x v="3"/>
    <x v="9"/>
    <x v="0"/>
    <x v="0"/>
    <x v="84"/>
    <n v="1652.04"/>
    <n v="1918.62"/>
    <n v="117"/>
    <n v="266.57999999999993"/>
    <n v="224478.53999999998"/>
    <n v="31189.859999999993"/>
    <x v="3"/>
  </r>
  <r>
    <s v="PRO6075"/>
    <x v="2436"/>
    <x v="68"/>
    <x v="8"/>
    <x v="8"/>
    <x v="0"/>
    <x v="9"/>
    <x v="13"/>
    <n v="267.83"/>
    <n v="377.98"/>
    <n v="147"/>
    <n v="110.15000000000003"/>
    <n v="55563.060000000005"/>
    <n v="16192.050000000005"/>
    <x v="0"/>
  </r>
  <r>
    <s v="PRO6076"/>
    <x v="2437"/>
    <x v="1469"/>
    <x v="1"/>
    <x v="9"/>
    <x v="4"/>
    <x v="8"/>
    <x v="64"/>
    <n v="1418.4"/>
    <n v="2428.37"/>
    <n v="311"/>
    <n v="1009.9699999999998"/>
    <n v="755223.07"/>
    <n v="314100.66999999993"/>
    <x v="0"/>
  </r>
  <r>
    <s v="PRO6078"/>
    <x v="2438"/>
    <x v="666"/>
    <x v="6"/>
    <x v="0"/>
    <x v="2"/>
    <x v="8"/>
    <x v="69"/>
    <n v="1564.97"/>
    <n v="2007"/>
    <n v="300"/>
    <n v="442.03"/>
    <n v="602100"/>
    <n v="132609"/>
    <x v="1"/>
  </r>
  <r>
    <s v="PRO6081"/>
    <x v="2439"/>
    <x v="1184"/>
    <x v="1"/>
    <x v="0"/>
    <x v="2"/>
    <x v="9"/>
    <x v="68"/>
    <n v="769.31"/>
    <n v="1119.05"/>
    <n v="87"/>
    <n v="349.74"/>
    <n v="97357.349999999991"/>
    <n v="30427.38"/>
    <x v="2"/>
  </r>
  <r>
    <s v="PRO6083"/>
    <x v="2440"/>
    <x v="1470"/>
    <x v="7"/>
    <x v="3"/>
    <x v="1"/>
    <x v="2"/>
    <x v="90"/>
    <n v="571.08000000000004"/>
    <n v="852.23"/>
    <n v="404"/>
    <n v="281.14999999999998"/>
    <n v="344300.92"/>
    <n v="113584.59999999999"/>
    <x v="2"/>
  </r>
  <r>
    <s v="PRO6087"/>
    <x v="2441"/>
    <x v="1471"/>
    <x v="2"/>
    <x v="6"/>
    <x v="1"/>
    <x v="6"/>
    <x v="33"/>
    <n v="1620.38"/>
    <n v="2606.23"/>
    <n v="250"/>
    <n v="985.84999999999991"/>
    <n v="651557.5"/>
    <n v="246462.49999999997"/>
    <x v="3"/>
  </r>
  <r>
    <s v="PRO6089"/>
    <x v="2442"/>
    <x v="142"/>
    <x v="1"/>
    <x v="7"/>
    <x v="4"/>
    <x v="1"/>
    <x v="77"/>
    <n v="1478.25"/>
    <n v="2808.57"/>
    <n v="269"/>
    <n v="1330.3200000000002"/>
    <n v="755505.33000000007"/>
    <n v="357856.08"/>
    <x v="0"/>
  </r>
  <r>
    <s v="PRO6090"/>
    <x v="2443"/>
    <x v="1472"/>
    <x v="5"/>
    <x v="8"/>
    <x v="4"/>
    <x v="5"/>
    <x v="49"/>
    <n v="1690.85"/>
    <n v="2551.2800000000002"/>
    <n v="40"/>
    <n v="860.43000000000029"/>
    <n v="102051.20000000001"/>
    <n v="34417.200000000012"/>
    <x v="0"/>
  </r>
  <r>
    <s v="PRO6092"/>
    <x v="2444"/>
    <x v="136"/>
    <x v="4"/>
    <x v="1"/>
    <x v="0"/>
    <x v="4"/>
    <x v="75"/>
    <n v="1172.32"/>
    <n v="2237.87"/>
    <n v="294"/>
    <n v="1065.55"/>
    <n v="657933.77999999991"/>
    <n v="313271.7"/>
    <x v="3"/>
  </r>
  <r>
    <s v="PRO6093"/>
    <x v="2445"/>
    <x v="165"/>
    <x v="0"/>
    <x v="1"/>
    <x v="0"/>
    <x v="2"/>
    <x v="74"/>
    <n v="167.7"/>
    <n v="245.72"/>
    <n v="466"/>
    <n v="78.02000000000001"/>
    <n v="114505.52"/>
    <n v="36357.320000000007"/>
    <x v="0"/>
  </r>
  <r>
    <s v="PRO6094"/>
    <x v="2446"/>
    <x v="841"/>
    <x v="3"/>
    <x v="7"/>
    <x v="0"/>
    <x v="5"/>
    <x v="35"/>
    <n v="957.59"/>
    <n v="1403.9"/>
    <n v="242"/>
    <n v="446.31000000000006"/>
    <n v="339743.80000000005"/>
    <n v="108007.02000000002"/>
    <x v="0"/>
  </r>
  <r>
    <s v="PRO6097"/>
    <x v="2447"/>
    <x v="683"/>
    <x v="2"/>
    <x v="5"/>
    <x v="1"/>
    <x v="2"/>
    <x v="76"/>
    <n v="1581.37"/>
    <n v="2954.13"/>
    <n v="43"/>
    <n v="1372.7600000000002"/>
    <n v="127027.59000000001"/>
    <n v="59028.680000000008"/>
    <x v="1"/>
  </r>
  <r>
    <s v="PRO6099"/>
    <x v="2448"/>
    <x v="1473"/>
    <x v="0"/>
    <x v="6"/>
    <x v="3"/>
    <x v="7"/>
    <x v="93"/>
    <n v="579.96"/>
    <n v="939.16"/>
    <n v="28"/>
    <n v="359.19999999999993"/>
    <n v="26296.48"/>
    <n v="10057.599999999999"/>
    <x v="0"/>
  </r>
  <r>
    <s v="PRO6102"/>
    <x v="2449"/>
    <x v="568"/>
    <x v="9"/>
    <x v="0"/>
    <x v="4"/>
    <x v="6"/>
    <x v="22"/>
    <n v="1991.68"/>
    <n v="2926.89"/>
    <n v="371"/>
    <n v="935.20999999999981"/>
    <n v="1085876.19"/>
    <n v="346962.90999999992"/>
    <x v="0"/>
  </r>
  <r>
    <s v="PRO6103"/>
    <x v="2450"/>
    <x v="212"/>
    <x v="8"/>
    <x v="0"/>
    <x v="0"/>
    <x v="9"/>
    <x v="0"/>
    <n v="1196.08"/>
    <n v="1828.34"/>
    <n v="18"/>
    <n v="632.26"/>
    <n v="32910.119999999995"/>
    <n v="11380.68"/>
    <x v="0"/>
  </r>
  <r>
    <s v="PRO6104"/>
    <x v="2451"/>
    <x v="699"/>
    <x v="9"/>
    <x v="1"/>
    <x v="2"/>
    <x v="3"/>
    <x v="71"/>
    <n v="1007.74"/>
    <n v="1816.06"/>
    <n v="465"/>
    <n v="808.31999999999994"/>
    <n v="844467.9"/>
    <n v="375868.8"/>
    <x v="0"/>
  </r>
  <r>
    <s v="PRO6107"/>
    <x v="2452"/>
    <x v="98"/>
    <x v="3"/>
    <x v="4"/>
    <x v="2"/>
    <x v="1"/>
    <x v="71"/>
    <n v="1497.35"/>
    <n v="1952.41"/>
    <n v="231"/>
    <n v="455.06000000000017"/>
    <n v="451006.71"/>
    <n v="105118.86000000004"/>
    <x v="0"/>
  </r>
  <r>
    <s v="PRO6110"/>
    <x v="2453"/>
    <x v="1474"/>
    <x v="6"/>
    <x v="8"/>
    <x v="1"/>
    <x v="0"/>
    <x v="79"/>
    <n v="1330.47"/>
    <n v="2075.06"/>
    <n v="475"/>
    <n v="744.58999999999992"/>
    <n v="985653.5"/>
    <n v="353680.24999999994"/>
    <x v="2"/>
  </r>
  <r>
    <s v="PRO6112"/>
    <x v="2454"/>
    <x v="1475"/>
    <x v="1"/>
    <x v="3"/>
    <x v="2"/>
    <x v="1"/>
    <x v="85"/>
    <n v="658.52"/>
    <n v="1164.6199999999999"/>
    <n v="452"/>
    <n v="506.09999999999991"/>
    <n v="526408.24"/>
    <n v="228757.19999999995"/>
    <x v="2"/>
  </r>
  <r>
    <s v="PRO6114"/>
    <x v="2455"/>
    <x v="737"/>
    <x v="3"/>
    <x v="6"/>
    <x v="3"/>
    <x v="0"/>
    <x v="93"/>
    <n v="1326.93"/>
    <n v="2124.9699999999998"/>
    <n v="495"/>
    <n v="798.03999999999974"/>
    <n v="1051860.1499999999"/>
    <n v="395029.79999999987"/>
    <x v="2"/>
  </r>
  <r>
    <s v="PRO6116"/>
    <x v="2456"/>
    <x v="551"/>
    <x v="3"/>
    <x v="0"/>
    <x v="3"/>
    <x v="3"/>
    <x v="67"/>
    <n v="400.53"/>
    <n v="610.79"/>
    <n v="415"/>
    <n v="210.26"/>
    <n v="253477.84999999998"/>
    <n v="87257.9"/>
    <x v="1"/>
  </r>
  <r>
    <s v="PRO6119"/>
    <x v="2457"/>
    <x v="1476"/>
    <x v="0"/>
    <x v="3"/>
    <x v="2"/>
    <x v="5"/>
    <x v="47"/>
    <n v="1382.16"/>
    <n v="1625.54"/>
    <n v="472"/>
    <n v="243.37999999999988"/>
    <n v="767254.88"/>
    <n v="114875.35999999994"/>
    <x v="2"/>
  </r>
  <r>
    <s v="PRO6121"/>
    <x v="2458"/>
    <x v="19"/>
    <x v="2"/>
    <x v="4"/>
    <x v="1"/>
    <x v="8"/>
    <x v="73"/>
    <n v="283.02999999999997"/>
    <n v="564.84"/>
    <n v="4"/>
    <n v="281.81000000000006"/>
    <n v="2259.36"/>
    <n v="1127.2400000000002"/>
    <x v="2"/>
  </r>
  <r>
    <s v="PRO6122"/>
    <x v="2459"/>
    <x v="684"/>
    <x v="8"/>
    <x v="3"/>
    <x v="1"/>
    <x v="4"/>
    <x v="20"/>
    <n v="307.23"/>
    <n v="357.63"/>
    <n v="386"/>
    <n v="50.399999999999977"/>
    <n v="138045.18"/>
    <n v="19454.399999999991"/>
    <x v="2"/>
  </r>
  <r>
    <s v="PRO6127"/>
    <x v="2460"/>
    <x v="1471"/>
    <x v="4"/>
    <x v="8"/>
    <x v="2"/>
    <x v="5"/>
    <x v="20"/>
    <n v="706.16"/>
    <n v="1123.3599999999999"/>
    <n v="272"/>
    <n v="417.19999999999993"/>
    <n v="305553.91999999998"/>
    <n v="113478.39999999998"/>
    <x v="2"/>
  </r>
  <r>
    <s v="PRO6128"/>
    <x v="2461"/>
    <x v="704"/>
    <x v="3"/>
    <x v="0"/>
    <x v="4"/>
    <x v="5"/>
    <x v="86"/>
    <n v="435.65"/>
    <n v="812.5"/>
    <n v="347"/>
    <n v="376.85"/>
    <n v="281937.5"/>
    <n v="130766.95000000001"/>
    <x v="2"/>
  </r>
  <r>
    <s v="PRO6129"/>
    <x v="2462"/>
    <x v="201"/>
    <x v="0"/>
    <x v="8"/>
    <x v="4"/>
    <x v="2"/>
    <x v="20"/>
    <n v="1754.67"/>
    <n v="2648.31"/>
    <n v="24"/>
    <n v="893.63999999999987"/>
    <n v="63559.44"/>
    <n v="21447.359999999997"/>
    <x v="3"/>
  </r>
  <r>
    <s v="PRO6130"/>
    <x v="2463"/>
    <x v="1477"/>
    <x v="1"/>
    <x v="7"/>
    <x v="2"/>
    <x v="8"/>
    <x v="9"/>
    <n v="785.96"/>
    <n v="1207.51"/>
    <n v="309"/>
    <n v="421.54999999999995"/>
    <n v="373120.59"/>
    <n v="130258.94999999998"/>
    <x v="2"/>
  </r>
  <r>
    <s v="PRO6132"/>
    <x v="1011"/>
    <x v="865"/>
    <x v="3"/>
    <x v="8"/>
    <x v="0"/>
    <x v="8"/>
    <x v="47"/>
    <n v="847.24"/>
    <n v="1529.75"/>
    <n v="255"/>
    <n v="682.51"/>
    <n v="390086.25"/>
    <n v="174040.05"/>
    <x v="2"/>
  </r>
  <r>
    <s v="PRO6134"/>
    <x v="2464"/>
    <x v="650"/>
    <x v="6"/>
    <x v="6"/>
    <x v="1"/>
    <x v="8"/>
    <x v="26"/>
    <n v="944.97"/>
    <n v="1441.75"/>
    <n v="25"/>
    <n v="496.78"/>
    <n v="36043.75"/>
    <n v="12419.5"/>
    <x v="2"/>
  </r>
  <r>
    <s v="PRO6135"/>
    <x v="2465"/>
    <x v="1478"/>
    <x v="2"/>
    <x v="4"/>
    <x v="0"/>
    <x v="1"/>
    <x v="69"/>
    <n v="1302.97"/>
    <n v="1470.09"/>
    <n v="244"/>
    <n v="167.11999999999989"/>
    <n v="358701.95999999996"/>
    <n v="40777.27999999997"/>
    <x v="0"/>
  </r>
  <r>
    <s v="PRO6136"/>
    <x v="2466"/>
    <x v="330"/>
    <x v="0"/>
    <x v="3"/>
    <x v="0"/>
    <x v="4"/>
    <x v="85"/>
    <n v="220.65"/>
    <n v="339.89"/>
    <n v="62"/>
    <n v="119.23999999999998"/>
    <n v="21073.18"/>
    <n v="7392.8799999999992"/>
    <x v="2"/>
  </r>
  <r>
    <s v="PRO6137"/>
    <x v="2467"/>
    <x v="1089"/>
    <x v="5"/>
    <x v="3"/>
    <x v="4"/>
    <x v="8"/>
    <x v="23"/>
    <n v="410.27"/>
    <n v="537.12"/>
    <n v="194"/>
    <n v="126.85000000000002"/>
    <n v="104201.28"/>
    <n v="24608.900000000005"/>
    <x v="2"/>
  </r>
  <r>
    <s v="PRO6139"/>
    <x v="2468"/>
    <x v="1186"/>
    <x v="0"/>
    <x v="1"/>
    <x v="3"/>
    <x v="7"/>
    <x v="39"/>
    <n v="1193.1099999999999"/>
    <n v="2202.2199999999998"/>
    <n v="158"/>
    <n v="1009.1099999999999"/>
    <n v="347950.75999999995"/>
    <n v="159439.37999999998"/>
    <x v="2"/>
  </r>
  <r>
    <s v="PRO6140"/>
    <x v="2469"/>
    <x v="1404"/>
    <x v="0"/>
    <x v="6"/>
    <x v="4"/>
    <x v="4"/>
    <x v="14"/>
    <n v="744.43"/>
    <n v="1317.51"/>
    <n v="169"/>
    <n v="573.08000000000004"/>
    <n v="222659.19"/>
    <n v="96850.52"/>
    <x v="1"/>
  </r>
  <r>
    <s v="PRO6141"/>
    <x v="2470"/>
    <x v="858"/>
    <x v="4"/>
    <x v="4"/>
    <x v="3"/>
    <x v="4"/>
    <x v="18"/>
    <n v="1441.53"/>
    <n v="1915.98"/>
    <n v="324"/>
    <n v="474.45000000000005"/>
    <n v="620777.52"/>
    <n v="153721.80000000002"/>
    <x v="2"/>
  </r>
  <r>
    <s v="PRO6142"/>
    <x v="2471"/>
    <x v="1479"/>
    <x v="4"/>
    <x v="3"/>
    <x v="3"/>
    <x v="8"/>
    <x v="9"/>
    <n v="931.43"/>
    <n v="1589.22"/>
    <n v="482"/>
    <n v="657.79000000000008"/>
    <n v="766004.04"/>
    <n v="317054.78000000003"/>
    <x v="0"/>
  </r>
  <r>
    <s v="PRO6143"/>
    <x v="2472"/>
    <x v="438"/>
    <x v="4"/>
    <x v="0"/>
    <x v="4"/>
    <x v="5"/>
    <x v="60"/>
    <n v="1091.06"/>
    <n v="1396.86"/>
    <n v="344"/>
    <n v="305.79999999999995"/>
    <n v="480519.83999999997"/>
    <n v="105195.19999999998"/>
    <x v="0"/>
  </r>
  <r>
    <s v="PRO6144"/>
    <x v="2473"/>
    <x v="1480"/>
    <x v="2"/>
    <x v="7"/>
    <x v="2"/>
    <x v="5"/>
    <x v="81"/>
    <n v="1477.1"/>
    <n v="2216.17"/>
    <n v="239"/>
    <n v="739.07000000000016"/>
    <n v="529664.63"/>
    <n v="176637.73000000004"/>
    <x v="1"/>
  </r>
  <r>
    <s v="PRO6145"/>
    <x v="2474"/>
    <x v="1481"/>
    <x v="9"/>
    <x v="9"/>
    <x v="2"/>
    <x v="8"/>
    <x v="20"/>
    <n v="554.71"/>
    <n v="860.54"/>
    <n v="353"/>
    <n v="305.82999999999993"/>
    <n v="303770.62"/>
    <n v="107957.98999999998"/>
    <x v="0"/>
  </r>
  <r>
    <s v="PRO6150"/>
    <x v="2475"/>
    <x v="977"/>
    <x v="0"/>
    <x v="9"/>
    <x v="1"/>
    <x v="1"/>
    <x v="74"/>
    <n v="1372.22"/>
    <n v="2502.37"/>
    <n v="150"/>
    <n v="1130.1499999999999"/>
    <n v="375355.5"/>
    <n v="169522.49999999997"/>
    <x v="1"/>
  </r>
  <r>
    <s v="PRO6151"/>
    <x v="2476"/>
    <x v="1482"/>
    <x v="0"/>
    <x v="7"/>
    <x v="1"/>
    <x v="7"/>
    <x v="66"/>
    <n v="338.93"/>
    <n v="461.95"/>
    <n v="299"/>
    <n v="123.01999999999998"/>
    <n v="138123.04999999999"/>
    <n v="36782.979999999996"/>
    <x v="3"/>
  </r>
  <r>
    <s v="PRO6155"/>
    <x v="2477"/>
    <x v="716"/>
    <x v="5"/>
    <x v="6"/>
    <x v="2"/>
    <x v="4"/>
    <x v="33"/>
    <n v="959.98"/>
    <n v="1539.06"/>
    <n v="398"/>
    <n v="579.07999999999993"/>
    <n v="612545.88"/>
    <n v="230473.83999999997"/>
    <x v="0"/>
  </r>
  <r>
    <s v="PRO6156"/>
    <x v="972"/>
    <x v="1397"/>
    <x v="7"/>
    <x v="4"/>
    <x v="2"/>
    <x v="5"/>
    <x v="79"/>
    <n v="842.79"/>
    <n v="1110.33"/>
    <n v="150"/>
    <n v="267.53999999999996"/>
    <n v="166549.5"/>
    <n v="40130.999999999993"/>
    <x v="1"/>
  </r>
  <r>
    <s v="PRO6159"/>
    <x v="2478"/>
    <x v="648"/>
    <x v="7"/>
    <x v="4"/>
    <x v="0"/>
    <x v="7"/>
    <x v="67"/>
    <n v="123.81"/>
    <n v="184.62"/>
    <n v="60"/>
    <n v="60.81"/>
    <n v="11077.2"/>
    <n v="3648.6000000000004"/>
    <x v="2"/>
  </r>
  <r>
    <s v="PRO6160"/>
    <x v="2479"/>
    <x v="257"/>
    <x v="8"/>
    <x v="8"/>
    <x v="1"/>
    <x v="1"/>
    <x v="54"/>
    <n v="1907.94"/>
    <n v="2860.37"/>
    <n v="244"/>
    <n v="952.42999999999984"/>
    <n v="697930.28"/>
    <n v="232392.91999999995"/>
    <x v="1"/>
  </r>
  <r>
    <s v="PRO6162"/>
    <x v="2480"/>
    <x v="1483"/>
    <x v="9"/>
    <x v="8"/>
    <x v="1"/>
    <x v="6"/>
    <x v="91"/>
    <n v="59.04"/>
    <n v="109.43"/>
    <n v="11"/>
    <n v="50.390000000000008"/>
    <n v="1203.73"/>
    <n v="554.29000000000008"/>
    <x v="2"/>
  </r>
  <r>
    <s v="PRO6163"/>
    <x v="2481"/>
    <x v="899"/>
    <x v="5"/>
    <x v="6"/>
    <x v="0"/>
    <x v="5"/>
    <x v="19"/>
    <n v="196.92"/>
    <n v="265.14999999999998"/>
    <n v="409"/>
    <n v="68.22999999999999"/>
    <n v="108446.34999999999"/>
    <n v="27906.069999999996"/>
    <x v="2"/>
  </r>
  <r>
    <s v="PRO6166"/>
    <x v="2482"/>
    <x v="1484"/>
    <x v="8"/>
    <x v="8"/>
    <x v="3"/>
    <x v="4"/>
    <x v="22"/>
    <n v="1709.8"/>
    <n v="3389.16"/>
    <n v="225"/>
    <n v="1679.36"/>
    <n v="762561"/>
    <n v="377856"/>
    <x v="0"/>
  </r>
  <r>
    <s v="PRO6167"/>
    <x v="2483"/>
    <x v="1112"/>
    <x v="8"/>
    <x v="0"/>
    <x v="1"/>
    <x v="3"/>
    <x v="32"/>
    <n v="1231.05"/>
    <n v="2342.83"/>
    <n v="342"/>
    <n v="1111.78"/>
    <n v="801247.86"/>
    <n v="380228.76"/>
    <x v="2"/>
  </r>
  <r>
    <s v="PRO6168"/>
    <x v="2484"/>
    <x v="663"/>
    <x v="9"/>
    <x v="8"/>
    <x v="3"/>
    <x v="2"/>
    <x v="68"/>
    <n v="85.78"/>
    <n v="135.66"/>
    <n v="168"/>
    <n v="49.879999999999995"/>
    <n v="22790.880000000001"/>
    <n v="8379.84"/>
    <x v="0"/>
  </r>
  <r>
    <s v="PRO6169"/>
    <x v="2485"/>
    <x v="1485"/>
    <x v="9"/>
    <x v="7"/>
    <x v="4"/>
    <x v="8"/>
    <x v="82"/>
    <n v="1223.8"/>
    <n v="1801.55"/>
    <n v="148"/>
    <n v="577.75"/>
    <n v="266629.39999999997"/>
    <n v="85507"/>
    <x v="1"/>
  </r>
  <r>
    <s v="PRO6170"/>
    <x v="2486"/>
    <x v="1376"/>
    <x v="8"/>
    <x v="6"/>
    <x v="4"/>
    <x v="5"/>
    <x v="3"/>
    <n v="1643.88"/>
    <n v="2805.66"/>
    <n v="485"/>
    <n v="1161.7799999999997"/>
    <n v="1360745.0999999999"/>
    <n v="563463.29999999993"/>
    <x v="1"/>
  </r>
  <r>
    <s v="PRO6171"/>
    <x v="2487"/>
    <x v="1486"/>
    <x v="6"/>
    <x v="8"/>
    <x v="3"/>
    <x v="1"/>
    <x v="26"/>
    <n v="973.25"/>
    <n v="1557.43"/>
    <n v="312"/>
    <n v="584.18000000000006"/>
    <n v="485918.16000000003"/>
    <n v="182264.16000000003"/>
    <x v="0"/>
  </r>
  <r>
    <s v="PRO6173"/>
    <x v="2488"/>
    <x v="1487"/>
    <x v="0"/>
    <x v="1"/>
    <x v="2"/>
    <x v="0"/>
    <x v="86"/>
    <n v="1438.14"/>
    <n v="1995.98"/>
    <n v="221"/>
    <n v="557.83999999999992"/>
    <n v="441111.58"/>
    <n v="123282.63999999998"/>
    <x v="0"/>
  </r>
  <r>
    <s v="PRO6176"/>
    <x v="2489"/>
    <x v="1488"/>
    <x v="1"/>
    <x v="8"/>
    <x v="3"/>
    <x v="4"/>
    <x v="72"/>
    <n v="898.01"/>
    <n v="1596.31"/>
    <n v="69"/>
    <n v="698.3"/>
    <n v="110145.39"/>
    <n v="48182.7"/>
    <x v="1"/>
  </r>
  <r>
    <s v="PRO6178"/>
    <x v="2490"/>
    <x v="436"/>
    <x v="7"/>
    <x v="5"/>
    <x v="1"/>
    <x v="5"/>
    <x v="41"/>
    <n v="1468.42"/>
    <n v="2487.12"/>
    <n v="12"/>
    <n v="1018.6999999999998"/>
    <n v="29845.439999999999"/>
    <n v="12224.399999999998"/>
    <x v="0"/>
  </r>
  <r>
    <s v="PRO6184"/>
    <x v="2491"/>
    <x v="105"/>
    <x v="7"/>
    <x v="0"/>
    <x v="0"/>
    <x v="8"/>
    <x v="75"/>
    <n v="907.5"/>
    <n v="1643.43"/>
    <n v="366"/>
    <n v="735.93000000000006"/>
    <n v="601495.38"/>
    <n v="269350.38"/>
    <x v="2"/>
  </r>
  <r>
    <s v="PRO6187"/>
    <x v="2492"/>
    <x v="695"/>
    <x v="5"/>
    <x v="6"/>
    <x v="2"/>
    <x v="1"/>
    <x v="67"/>
    <n v="1066.18"/>
    <n v="1242.6400000000001"/>
    <n v="390"/>
    <n v="176.46000000000004"/>
    <n v="484629.60000000003"/>
    <n v="68819.400000000009"/>
    <x v="1"/>
  </r>
  <r>
    <s v="PRO6188"/>
    <x v="2493"/>
    <x v="1489"/>
    <x v="2"/>
    <x v="8"/>
    <x v="1"/>
    <x v="5"/>
    <x v="56"/>
    <n v="471.28"/>
    <n v="754.54"/>
    <n v="113"/>
    <n v="283.26"/>
    <n v="85263.01999999999"/>
    <n v="32008.379999999997"/>
    <x v="0"/>
  </r>
  <r>
    <s v="PRO6189"/>
    <x v="2494"/>
    <x v="542"/>
    <x v="4"/>
    <x v="0"/>
    <x v="1"/>
    <x v="2"/>
    <x v="29"/>
    <n v="742.58"/>
    <n v="1029.8399999999999"/>
    <n v="368"/>
    <n v="287.25999999999988"/>
    <n v="378981.12"/>
    <n v="105711.67999999995"/>
    <x v="0"/>
  </r>
  <r>
    <s v="PRO6190"/>
    <x v="2495"/>
    <x v="418"/>
    <x v="2"/>
    <x v="2"/>
    <x v="2"/>
    <x v="1"/>
    <x v="40"/>
    <n v="1077.47"/>
    <n v="2065.62"/>
    <n v="102"/>
    <n v="988.14999999999986"/>
    <n v="210693.24"/>
    <n v="100791.29999999999"/>
    <x v="2"/>
  </r>
  <r>
    <s v="PRO6193"/>
    <x v="2496"/>
    <x v="1263"/>
    <x v="0"/>
    <x v="0"/>
    <x v="2"/>
    <x v="0"/>
    <x v="54"/>
    <n v="1574.32"/>
    <n v="2035.95"/>
    <n v="241"/>
    <n v="461.63000000000011"/>
    <n v="490663.95"/>
    <n v="111252.83000000003"/>
    <x v="2"/>
  </r>
  <r>
    <s v="PRO6195"/>
    <x v="2497"/>
    <x v="402"/>
    <x v="0"/>
    <x v="5"/>
    <x v="1"/>
    <x v="7"/>
    <x v="67"/>
    <n v="1009.14"/>
    <n v="1231.3499999999999"/>
    <n v="324"/>
    <n v="222.20999999999992"/>
    <n v="398957.39999999997"/>
    <n v="71996.039999999979"/>
    <x v="2"/>
  </r>
  <r>
    <s v="PRO6199"/>
    <x v="2498"/>
    <x v="1490"/>
    <x v="7"/>
    <x v="4"/>
    <x v="4"/>
    <x v="4"/>
    <x v="34"/>
    <n v="583.77"/>
    <n v="736.23"/>
    <n v="372"/>
    <n v="152.46000000000004"/>
    <n v="273877.56"/>
    <n v="56715.12000000001"/>
    <x v="1"/>
  </r>
  <r>
    <s v="PRO6201"/>
    <x v="2499"/>
    <x v="1491"/>
    <x v="6"/>
    <x v="7"/>
    <x v="0"/>
    <x v="9"/>
    <x v="86"/>
    <n v="281.45"/>
    <n v="409.23"/>
    <n v="103"/>
    <n v="127.78000000000003"/>
    <n v="42150.69"/>
    <n v="13161.340000000004"/>
    <x v="1"/>
  </r>
  <r>
    <s v="PRO6207"/>
    <x v="646"/>
    <x v="1366"/>
    <x v="5"/>
    <x v="6"/>
    <x v="2"/>
    <x v="6"/>
    <x v="90"/>
    <n v="1766.1"/>
    <n v="2477.5700000000002"/>
    <n v="285"/>
    <n v="711.47000000000025"/>
    <n v="706107.45000000007"/>
    <n v="202768.95000000007"/>
    <x v="2"/>
  </r>
  <r>
    <s v="PRO6208"/>
    <x v="2500"/>
    <x v="181"/>
    <x v="1"/>
    <x v="7"/>
    <x v="1"/>
    <x v="8"/>
    <x v="66"/>
    <n v="745.43"/>
    <n v="1000.98"/>
    <n v="234"/>
    <n v="255.55000000000007"/>
    <n v="234229.32"/>
    <n v="59798.700000000019"/>
    <x v="1"/>
  </r>
  <r>
    <s v="PRO6209"/>
    <x v="2501"/>
    <x v="614"/>
    <x v="2"/>
    <x v="7"/>
    <x v="0"/>
    <x v="5"/>
    <x v="61"/>
    <n v="530.64"/>
    <n v="1009.58"/>
    <n v="150"/>
    <n v="478.94000000000005"/>
    <n v="151437"/>
    <n v="71841.000000000015"/>
    <x v="2"/>
  </r>
  <r>
    <s v="PRO6211"/>
    <x v="2502"/>
    <x v="1000"/>
    <x v="6"/>
    <x v="2"/>
    <x v="3"/>
    <x v="3"/>
    <x v="36"/>
    <n v="1878.6"/>
    <n v="2234.79"/>
    <n v="230"/>
    <n v="356.19000000000005"/>
    <n v="514001.7"/>
    <n v="81923.700000000012"/>
    <x v="2"/>
  </r>
  <r>
    <s v="PRO6215"/>
    <x v="2503"/>
    <x v="799"/>
    <x v="9"/>
    <x v="7"/>
    <x v="3"/>
    <x v="3"/>
    <x v="22"/>
    <n v="1939.9"/>
    <n v="3680.7"/>
    <n v="214"/>
    <n v="1740.7999999999997"/>
    <n v="787669.79999999993"/>
    <n v="372531.19999999995"/>
    <x v="1"/>
  </r>
  <r>
    <s v="PRO6216"/>
    <x v="2504"/>
    <x v="1492"/>
    <x v="4"/>
    <x v="2"/>
    <x v="3"/>
    <x v="3"/>
    <x v="22"/>
    <n v="246.68"/>
    <n v="453.56"/>
    <n v="155"/>
    <n v="206.88"/>
    <n v="70301.8"/>
    <n v="32066.399999999998"/>
    <x v="0"/>
  </r>
  <r>
    <s v="PRO6218"/>
    <x v="2505"/>
    <x v="230"/>
    <x v="0"/>
    <x v="6"/>
    <x v="3"/>
    <x v="5"/>
    <x v="92"/>
    <n v="280.73"/>
    <n v="553.36"/>
    <n v="176"/>
    <n v="272.63"/>
    <n v="97391.360000000001"/>
    <n v="47982.879999999997"/>
    <x v="0"/>
  </r>
  <r>
    <s v="PRO6219"/>
    <x v="2506"/>
    <x v="569"/>
    <x v="3"/>
    <x v="6"/>
    <x v="0"/>
    <x v="7"/>
    <x v="20"/>
    <n v="894.19"/>
    <n v="1650.35"/>
    <n v="45"/>
    <n v="756.15999999999985"/>
    <n v="74265.75"/>
    <n v="34027.199999999997"/>
    <x v="1"/>
  </r>
  <r>
    <s v="PRO6222"/>
    <x v="2507"/>
    <x v="546"/>
    <x v="3"/>
    <x v="2"/>
    <x v="1"/>
    <x v="0"/>
    <x v="73"/>
    <n v="682.04"/>
    <n v="864.27"/>
    <n v="157"/>
    <n v="182.23000000000002"/>
    <n v="135690.38999999998"/>
    <n v="28610.110000000004"/>
    <x v="2"/>
  </r>
  <r>
    <s v="PRO6224"/>
    <x v="2508"/>
    <x v="425"/>
    <x v="9"/>
    <x v="2"/>
    <x v="4"/>
    <x v="9"/>
    <x v="81"/>
    <n v="287.91000000000003"/>
    <n v="465.2"/>
    <n v="220"/>
    <n v="177.28999999999996"/>
    <n v="102344"/>
    <n v="39003.799999999988"/>
    <x v="1"/>
  </r>
  <r>
    <s v="PRO6228"/>
    <x v="2509"/>
    <x v="41"/>
    <x v="7"/>
    <x v="7"/>
    <x v="3"/>
    <x v="3"/>
    <x v="28"/>
    <n v="1544.54"/>
    <n v="2684.72"/>
    <n v="307"/>
    <n v="1140.1799999999998"/>
    <n v="824209.03999999992"/>
    <n v="350035.25999999995"/>
    <x v="1"/>
  </r>
  <r>
    <s v="PRO6230"/>
    <x v="2510"/>
    <x v="1493"/>
    <x v="7"/>
    <x v="9"/>
    <x v="4"/>
    <x v="6"/>
    <x v="64"/>
    <n v="739.76"/>
    <n v="1184.1400000000001"/>
    <n v="168"/>
    <n v="444.38000000000011"/>
    <n v="198935.52000000002"/>
    <n v="74655.840000000026"/>
    <x v="1"/>
  </r>
  <r>
    <s v="PRO6236"/>
    <x v="2511"/>
    <x v="796"/>
    <x v="1"/>
    <x v="2"/>
    <x v="3"/>
    <x v="2"/>
    <x v="73"/>
    <n v="1164.27"/>
    <n v="1851.69"/>
    <n v="129"/>
    <n v="687.42000000000007"/>
    <n v="238868.01"/>
    <n v="88677.180000000008"/>
    <x v="0"/>
  </r>
  <r>
    <s v="PRO6239"/>
    <x v="2512"/>
    <x v="1456"/>
    <x v="1"/>
    <x v="1"/>
    <x v="4"/>
    <x v="4"/>
    <x v="9"/>
    <n v="1606.53"/>
    <n v="2028.04"/>
    <n v="56"/>
    <n v="421.51"/>
    <n v="113570.23999999999"/>
    <n v="23604.559999999998"/>
    <x v="0"/>
  </r>
  <r>
    <s v="PRO6242"/>
    <x v="2513"/>
    <x v="288"/>
    <x v="8"/>
    <x v="2"/>
    <x v="3"/>
    <x v="4"/>
    <x v="98"/>
    <n v="473.52"/>
    <n v="622.91"/>
    <n v="284"/>
    <n v="149.38999999999999"/>
    <n v="176906.44"/>
    <n v="42426.759999999995"/>
    <x v="1"/>
  </r>
  <r>
    <s v="PRO6243"/>
    <x v="2514"/>
    <x v="87"/>
    <x v="2"/>
    <x v="1"/>
    <x v="1"/>
    <x v="0"/>
    <x v="23"/>
    <n v="1242.8900000000001"/>
    <n v="1394.71"/>
    <n v="78"/>
    <n v="151.81999999999994"/>
    <n v="108787.38"/>
    <n v="11841.959999999995"/>
    <x v="0"/>
  </r>
  <r>
    <s v="PRO6246"/>
    <x v="2515"/>
    <x v="1494"/>
    <x v="8"/>
    <x v="8"/>
    <x v="0"/>
    <x v="6"/>
    <x v="41"/>
    <n v="1940.91"/>
    <n v="2406.84"/>
    <n v="430"/>
    <n v="465.93000000000006"/>
    <n v="1034941.2000000001"/>
    <n v="200349.90000000002"/>
    <x v="0"/>
  </r>
  <r>
    <s v="PRO6247"/>
    <x v="2516"/>
    <x v="193"/>
    <x v="7"/>
    <x v="3"/>
    <x v="4"/>
    <x v="7"/>
    <x v="34"/>
    <n v="1519.5"/>
    <n v="2985.75"/>
    <n v="321"/>
    <n v="1466.25"/>
    <n v="958425.75"/>
    <n v="470666.25"/>
    <x v="1"/>
  </r>
  <r>
    <s v="PRO6253"/>
    <x v="2517"/>
    <x v="180"/>
    <x v="3"/>
    <x v="6"/>
    <x v="4"/>
    <x v="3"/>
    <x v="61"/>
    <n v="506.49"/>
    <n v="931.09"/>
    <n v="468"/>
    <n v="424.6"/>
    <n v="435750.12"/>
    <n v="198712.80000000002"/>
    <x v="2"/>
  </r>
  <r>
    <s v="PRO6255"/>
    <x v="2518"/>
    <x v="1495"/>
    <x v="8"/>
    <x v="8"/>
    <x v="1"/>
    <x v="8"/>
    <x v="73"/>
    <n v="1204.3599999999999"/>
    <n v="1812.65"/>
    <n v="242"/>
    <n v="608.29000000000019"/>
    <n v="438661.30000000005"/>
    <n v="147206.18000000005"/>
    <x v="2"/>
  </r>
  <r>
    <s v="PRO6257"/>
    <x v="2519"/>
    <x v="1408"/>
    <x v="0"/>
    <x v="0"/>
    <x v="3"/>
    <x v="9"/>
    <x v="7"/>
    <n v="1000.01"/>
    <n v="1938.39"/>
    <n v="273"/>
    <n v="938.38000000000011"/>
    <n v="529180.47"/>
    <n v="256177.74000000002"/>
    <x v="1"/>
  </r>
  <r>
    <s v="PRO6258"/>
    <x v="2520"/>
    <x v="664"/>
    <x v="2"/>
    <x v="8"/>
    <x v="4"/>
    <x v="8"/>
    <x v="9"/>
    <n v="1407.16"/>
    <n v="2224"/>
    <n v="42"/>
    <n v="816.83999999999992"/>
    <n v="93408"/>
    <n v="34307.279999999999"/>
    <x v="1"/>
  </r>
  <r>
    <s v="PRO6259"/>
    <x v="2521"/>
    <x v="1487"/>
    <x v="7"/>
    <x v="9"/>
    <x v="4"/>
    <x v="1"/>
    <x v="93"/>
    <n v="800.81"/>
    <n v="1036.19"/>
    <n v="305"/>
    <n v="235.38000000000011"/>
    <n v="316037.95"/>
    <n v="71790.900000000038"/>
    <x v="0"/>
  </r>
  <r>
    <s v="PRO6260"/>
    <x v="2522"/>
    <x v="1496"/>
    <x v="2"/>
    <x v="1"/>
    <x v="3"/>
    <x v="2"/>
    <x v="83"/>
    <n v="751.83"/>
    <n v="1483.72"/>
    <n v="109"/>
    <n v="731.89"/>
    <n v="161725.48000000001"/>
    <n v="79776.009999999995"/>
    <x v="1"/>
  </r>
  <r>
    <s v="PRO6261"/>
    <x v="2523"/>
    <x v="1497"/>
    <x v="2"/>
    <x v="3"/>
    <x v="4"/>
    <x v="3"/>
    <x v="42"/>
    <n v="1072.0899999999999"/>
    <n v="1719.25"/>
    <n v="10"/>
    <n v="647.16000000000008"/>
    <n v="17192.5"/>
    <n v="6471.6"/>
    <x v="0"/>
  </r>
  <r>
    <s v="PRO6264"/>
    <x v="2524"/>
    <x v="484"/>
    <x v="7"/>
    <x v="8"/>
    <x v="0"/>
    <x v="7"/>
    <x v="36"/>
    <n v="1358.9"/>
    <n v="1616.73"/>
    <n v="465"/>
    <n v="257.82999999999993"/>
    <n v="751779.45"/>
    <n v="119890.94999999997"/>
    <x v="0"/>
  </r>
  <r>
    <s v="PRO6265"/>
    <x v="2525"/>
    <x v="448"/>
    <x v="9"/>
    <x v="3"/>
    <x v="1"/>
    <x v="9"/>
    <x v="54"/>
    <n v="1721.16"/>
    <n v="2144.1"/>
    <n v="207"/>
    <n v="422.93999999999983"/>
    <n v="443828.69999999995"/>
    <n v="87548.579999999958"/>
    <x v="1"/>
  </r>
  <r>
    <s v="PRO6266"/>
    <x v="2526"/>
    <x v="1051"/>
    <x v="7"/>
    <x v="0"/>
    <x v="0"/>
    <x v="5"/>
    <x v="56"/>
    <n v="1555.21"/>
    <n v="2594.17"/>
    <n v="452"/>
    <n v="1038.96"/>
    <n v="1172564.8400000001"/>
    <n v="469609.92000000004"/>
    <x v="1"/>
  </r>
  <r>
    <s v="PRO6269"/>
    <x v="2527"/>
    <x v="1498"/>
    <x v="9"/>
    <x v="3"/>
    <x v="2"/>
    <x v="3"/>
    <x v="71"/>
    <n v="368.19"/>
    <n v="593.28"/>
    <n v="156"/>
    <n v="225.08999999999997"/>
    <n v="92551.679999999993"/>
    <n v="35114.039999999994"/>
    <x v="2"/>
  </r>
  <r>
    <s v="PRO6270"/>
    <x v="2528"/>
    <x v="762"/>
    <x v="6"/>
    <x v="6"/>
    <x v="4"/>
    <x v="4"/>
    <x v="54"/>
    <n v="1628.78"/>
    <n v="2672.95"/>
    <n v="246"/>
    <n v="1044.1699999999998"/>
    <n v="657545.69999999995"/>
    <n v="256865.81999999995"/>
    <x v="1"/>
  </r>
  <r>
    <s v="PRO6275"/>
    <x v="2529"/>
    <x v="1499"/>
    <x v="6"/>
    <x v="7"/>
    <x v="4"/>
    <x v="7"/>
    <x v="29"/>
    <n v="527.11"/>
    <n v="900.5"/>
    <n v="304"/>
    <n v="373.39"/>
    <n v="273752"/>
    <n v="113510.56"/>
    <x v="1"/>
  </r>
  <r>
    <s v="PRO6276"/>
    <x v="2530"/>
    <x v="28"/>
    <x v="7"/>
    <x v="3"/>
    <x v="2"/>
    <x v="3"/>
    <x v="96"/>
    <n v="645.95000000000005"/>
    <n v="726.46"/>
    <n v="91"/>
    <n v="80.509999999999991"/>
    <n v="66107.86"/>
    <n v="7326.4099999999989"/>
    <x v="0"/>
  </r>
  <r>
    <s v="PRO6280"/>
    <x v="2531"/>
    <x v="260"/>
    <x v="9"/>
    <x v="9"/>
    <x v="2"/>
    <x v="7"/>
    <x v="17"/>
    <n v="1923.86"/>
    <n v="3370.83"/>
    <n v="111"/>
    <n v="1446.97"/>
    <n v="374162.13"/>
    <n v="160613.67000000001"/>
    <x v="0"/>
  </r>
  <r>
    <s v="PRO6283"/>
    <x v="2532"/>
    <x v="671"/>
    <x v="2"/>
    <x v="9"/>
    <x v="3"/>
    <x v="0"/>
    <x v="12"/>
    <n v="1448.51"/>
    <n v="2245.79"/>
    <n v="281"/>
    <n v="797.28"/>
    <n v="631066.99"/>
    <n v="224035.68"/>
    <x v="0"/>
  </r>
  <r>
    <s v="PRO6286"/>
    <x v="2533"/>
    <x v="329"/>
    <x v="2"/>
    <x v="7"/>
    <x v="0"/>
    <x v="5"/>
    <x v="89"/>
    <n v="1106.6600000000001"/>
    <n v="1810.18"/>
    <n v="490"/>
    <n v="703.52"/>
    <n v="886988.20000000007"/>
    <n v="344724.8"/>
    <x v="2"/>
  </r>
  <r>
    <s v="PRO6287"/>
    <x v="2534"/>
    <x v="1500"/>
    <x v="3"/>
    <x v="8"/>
    <x v="3"/>
    <x v="4"/>
    <x v="52"/>
    <n v="867.06"/>
    <n v="1529.31"/>
    <n v="115"/>
    <n v="662.25"/>
    <n v="175870.65"/>
    <n v="76158.75"/>
    <x v="1"/>
  </r>
  <r>
    <s v="PRO6288"/>
    <x v="2535"/>
    <x v="593"/>
    <x v="6"/>
    <x v="4"/>
    <x v="0"/>
    <x v="2"/>
    <x v="63"/>
    <n v="162.66999999999999"/>
    <n v="184.06"/>
    <n v="231"/>
    <n v="21.390000000000015"/>
    <n v="42517.86"/>
    <n v="4941.0900000000038"/>
    <x v="1"/>
  </r>
  <r>
    <s v="PRO6289"/>
    <x v="2536"/>
    <x v="1501"/>
    <x v="0"/>
    <x v="3"/>
    <x v="3"/>
    <x v="5"/>
    <x v="1"/>
    <n v="1545.37"/>
    <n v="1896.86"/>
    <n v="214"/>
    <n v="351.49"/>
    <n v="405928.04"/>
    <n v="75218.86"/>
    <x v="2"/>
  </r>
  <r>
    <s v="PRO6290"/>
    <x v="2537"/>
    <x v="1502"/>
    <x v="1"/>
    <x v="4"/>
    <x v="2"/>
    <x v="5"/>
    <x v="29"/>
    <n v="493.57"/>
    <n v="783.77"/>
    <n v="16"/>
    <n v="290.2"/>
    <n v="12540.32"/>
    <n v="4643.2"/>
    <x v="1"/>
  </r>
  <r>
    <s v="PRO6292"/>
    <x v="2538"/>
    <x v="947"/>
    <x v="6"/>
    <x v="5"/>
    <x v="4"/>
    <x v="4"/>
    <x v="85"/>
    <n v="537.96"/>
    <n v="1061.6199999999999"/>
    <n v="298"/>
    <n v="523.65999999999985"/>
    <n v="316362.75999999995"/>
    <n v="156050.67999999996"/>
    <x v="1"/>
  </r>
  <r>
    <s v="PRO6293"/>
    <x v="2539"/>
    <x v="1406"/>
    <x v="5"/>
    <x v="3"/>
    <x v="0"/>
    <x v="9"/>
    <x v="53"/>
    <n v="753.82"/>
    <n v="1194.72"/>
    <n v="104"/>
    <n v="440.9"/>
    <n v="124250.88"/>
    <n v="45853.599999999999"/>
    <x v="2"/>
  </r>
  <r>
    <s v="PRO6296"/>
    <x v="2540"/>
    <x v="365"/>
    <x v="7"/>
    <x v="9"/>
    <x v="0"/>
    <x v="4"/>
    <x v="48"/>
    <n v="699.06"/>
    <n v="1356.33"/>
    <n v="84"/>
    <n v="657.27"/>
    <n v="113931.72"/>
    <n v="55210.68"/>
    <x v="0"/>
  </r>
  <r>
    <s v="PRO6297"/>
    <x v="2541"/>
    <x v="232"/>
    <x v="1"/>
    <x v="8"/>
    <x v="3"/>
    <x v="9"/>
    <x v="67"/>
    <n v="95.41"/>
    <n v="133.83000000000001"/>
    <n v="243"/>
    <n v="38.420000000000016"/>
    <n v="32520.690000000002"/>
    <n v="9336.0600000000031"/>
    <x v="2"/>
  </r>
  <r>
    <s v="PRO6298"/>
    <x v="2542"/>
    <x v="532"/>
    <x v="2"/>
    <x v="8"/>
    <x v="1"/>
    <x v="7"/>
    <x v="1"/>
    <n v="328.09"/>
    <n v="371.83"/>
    <n v="412"/>
    <n v="43.740000000000009"/>
    <n v="153193.96"/>
    <n v="18020.880000000005"/>
    <x v="0"/>
  </r>
  <r>
    <s v="PRO6301"/>
    <x v="2543"/>
    <x v="568"/>
    <x v="2"/>
    <x v="3"/>
    <x v="4"/>
    <x v="7"/>
    <x v="94"/>
    <n v="450.72"/>
    <n v="847.63"/>
    <n v="138"/>
    <n v="396.90999999999997"/>
    <n v="116972.94"/>
    <n v="54773.579999999994"/>
    <x v="2"/>
  </r>
  <r>
    <s v="PRO6302"/>
    <x v="2544"/>
    <x v="677"/>
    <x v="4"/>
    <x v="1"/>
    <x v="3"/>
    <x v="8"/>
    <x v="76"/>
    <n v="1709.18"/>
    <n v="3293.97"/>
    <n v="93"/>
    <n v="1584.7899999999997"/>
    <n v="306339.20999999996"/>
    <n v="147385.46999999997"/>
    <x v="2"/>
  </r>
  <r>
    <s v="PRO6304"/>
    <x v="2545"/>
    <x v="1503"/>
    <x v="2"/>
    <x v="4"/>
    <x v="4"/>
    <x v="1"/>
    <x v="98"/>
    <n v="1662.3"/>
    <n v="3287"/>
    <n v="154"/>
    <n v="1624.7"/>
    <n v="506198"/>
    <n v="250203.80000000002"/>
    <x v="2"/>
  </r>
  <r>
    <s v="PRO6305"/>
    <x v="2546"/>
    <x v="1504"/>
    <x v="3"/>
    <x v="6"/>
    <x v="2"/>
    <x v="7"/>
    <x v="75"/>
    <n v="827.1"/>
    <n v="1480.36"/>
    <n v="273"/>
    <n v="653.25999999999988"/>
    <n v="404138.27999999997"/>
    <n v="178339.97999999995"/>
    <x v="2"/>
  </r>
  <r>
    <s v="PRO6306"/>
    <x v="2547"/>
    <x v="1505"/>
    <x v="3"/>
    <x v="6"/>
    <x v="2"/>
    <x v="5"/>
    <x v="34"/>
    <n v="377.67"/>
    <n v="503.53"/>
    <n v="395"/>
    <n v="125.85999999999996"/>
    <n v="198894.34999999998"/>
    <n v="49714.699999999983"/>
    <x v="0"/>
  </r>
  <r>
    <s v="PRO6308"/>
    <x v="2548"/>
    <x v="1506"/>
    <x v="2"/>
    <x v="5"/>
    <x v="3"/>
    <x v="4"/>
    <x v="37"/>
    <n v="1082.1500000000001"/>
    <n v="1569.12"/>
    <n v="227"/>
    <n v="486.9699999999998"/>
    <n v="356190.24"/>
    <n v="110542.18999999996"/>
    <x v="0"/>
  </r>
  <r>
    <s v="PRO6309"/>
    <x v="2549"/>
    <x v="12"/>
    <x v="6"/>
    <x v="3"/>
    <x v="1"/>
    <x v="7"/>
    <x v="71"/>
    <n v="395.38"/>
    <n v="688.11"/>
    <n v="132"/>
    <n v="292.73"/>
    <n v="90830.52"/>
    <n v="38640.36"/>
    <x v="0"/>
  </r>
  <r>
    <s v="PRO6311"/>
    <x v="2550"/>
    <x v="33"/>
    <x v="3"/>
    <x v="3"/>
    <x v="1"/>
    <x v="9"/>
    <x v="17"/>
    <n v="1742.02"/>
    <n v="3163.98"/>
    <n v="441"/>
    <n v="1421.96"/>
    <n v="1395315.18"/>
    <n v="627084.36"/>
    <x v="2"/>
  </r>
  <r>
    <s v="PRO6312"/>
    <x v="2551"/>
    <x v="1507"/>
    <x v="7"/>
    <x v="5"/>
    <x v="2"/>
    <x v="5"/>
    <x v="26"/>
    <n v="1873.34"/>
    <n v="2136.84"/>
    <n v="236"/>
    <n v="263.50000000000023"/>
    <n v="504294.24000000005"/>
    <n v="62186.000000000051"/>
    <x v="2"/>
  </r>
  <r>
    <s v="PRO6319"/>
    <x v="2552"/>
    <x v="1508"/>
    <x v="6"/>
    <x v="8"/>
    <x v="3"/>
    <x v="0"/>
    <x v="13"/>
    <n v="1143.47"/>
    <n v="1716.12"/>
    <n v="426"/>
    <n v="572.64999999999986"/>
    <n v="731067.12"/>
    <n v="243948.89999999994"/>
    <x v="0"/>
  </r>
  <r>
    <s v="PRO6320"/>
    <x v="2553"/>
    <x v="1298"/>
    <x v="8"/>
    <x v="4"/>
    <x v="2"/>
    <x v="2"/>
    <x v="41"/>
    <n v="1282.6500000000001"/>
    <n v="2370.09"/>
    <n v="165"/>
    <n v="1087.44"/>
    <n v="391064.85000000003"/>
    <n v="179427.6"/>
    <x v="0"/>
  </r>
  <r>
    <s v="PRO6322"/>
    <x v="2554"/>
    <x v="1152"/>
    <x v="3"/>
    <x v="1"/>
    <x v="1"/>
    <x v="4"/>
    <x v="56"/>
    <n v="1657.07"/>
    <n v="2619.42"/>
    <n v="143"/>
    <n v="962.35000000000014"/>
    <n v="374577.06"/>
    <n v="137616.05000000002"/>
    <x v="2"/>
  </r>
  <r>
    <s v="PRO6323"/>
    <x v="2555"/>
    <x v="1509"/>
    <x v="2"/>
    <x v="2"/>
    <x v="1"/>
    <x v="1"/>
    <x v="77"/>
    <n v="1451.53"/>
    <n v="2623.56"/>
    <n v="428"/>
    <n v="1172.03"/>
    <n v="1122883.68"/>
    <n v="501628.83999999997"/>
    <x v="1"/>
  </r>
  <r>
    <s v="PRO6324"/>
    <x v="1768"/>
    <x v="44"/>
    <x v="6"/>
    <x v="8"/>
    <x v="4"/>
    <x v="5"/>
    <x v="11"/>
    <n v="1160.75"/>
    <n v="1818.12"/>
    <n v="133"/>
    <n v="657.36999999999989"/>
    <n v="241809.96"/>
    <n v="87430.209999999992"/>
    <x v="2"/>
  </r>
  <r>
    <s v="PRO6325"/>
    <x v="2556"/>
    <x v="1294"/>
    <x v="7"/>
    <x v="0"/>
    <x v="1"/>
    <x v="0"/>
    <x v="46"/>
    <n v="746.65"/>
    <n v="920.55"/>
    <n v="331"/>
    <n v="173.89999999999998"/>
    <n v="304702.05"/>
    <n v="57560.899999999994"/>
    <x v="1"/>
  </r>
  <r>
    <s v="PRO6326"/>
    <x v="2557"/>
    <x v="72"/>
    <x v="5"/>
    <x v="6"/>
    <x v="0"/>
    <x v="8"/>
    <x v="35"/>
    <n v="792.23"/>
    <n v="1452.07"/>
    <n v="21"/>
    <n v="659.83999999999992"/>
    <n v="30493.469999999998"/>
    <n v="13856.639999999998"/>
    <x v="1"/>
  </r>
  <r>
    <s v="PRO6330"/>
    <x v="2558"/>
    <x v="1169"/>
    <x v="9"/>
    <x v="5"/>
    <x v="1"/>
    <x v="5"/>
    <x v="10"/>
    <n v="106.91"/>
    <n v="174.41"/>
    <n v="339"/>
    <n v="67.5"/>
    <n v="59124.99"/>
    <n v="22882.5"/>
    <x v="1"/>
  </r>
  <r>
    <s v="PRO6331"/>
    <x v="2559"/>
    <x v="1510"/>
    <x v="3"/>
    <x v="3"/>
    <x v="3"/>
    <x v="0"/>
    <x v="63"/>
    <n v="1578.97"/>
    <n v="1983.12"/>
    <n v="483"/>
    <n v="404.14999999999986"/>
    <n v="957846.96"/>
    <n v="195204.44999999992"/>
    <x v="1"/>
  </r>
  <r>
    <s v="PRO6333"/>
    <x v="2560"/>
    <x v="36"/>
    <x v="2"/>
    <x v="1"/>
    <x v="4"/>
    <x v="5"/>
    <x v="42"/>
    <n v="128.87"/>
    <n v="209.77"/>
    <n v="474"/>
    <n v="80.900000000000006"/>
    <n v="99430.98000000001"/>
    <n v="38346.600000000006"/>
    <x v="0"/>
  </r>
  <r>
    <s v="PRO6335"/>
    <x v="2561"/>
    <x v="483"/>
    <x v="9"/>
    <x v="4"/>
    <x v="0"/>
    <x v="7"/>
    <x v="84"/>
    <n v="1071.8"/>
    <n v="1392.01"/>
    <n v="53"/>
    <n v="320.21000000000004"/>
    <n v="73776.53"/>
    <n v="16971.13"/>
    <x v="0"/>
  </r>
  <r>
    <s v="PRO6337"/>
    <x v="2562"/>
    <x v="968"/>
    <x v="2"/>
    <x v="0"/>
    <x v="3"/>
    <x v="4"/>
    <x v="70"/>
    <n v="313.48"/>
    <n v="423.51"/>
    <n v="461"/>
    <n v="110.02999999999997"/>
    <n v="195238.11"/>
    <n v="50723.829999999987"/>
    <x v="2"/>
  </r>
  <r>
    <s v="PRO6339"/>
    <x v="2563"/>
    <x v="428"/>
    <x v="3"/>
    <x v="4"/>
    <x v="4"/>
    <x v="5"/>
    <x v="77"/>
    <n v="411.86"/>
    <n v="605.59"/>
    <n v="431"/>
    <n v="193.73000000000002"/>
    <n v="261009.29"/>
    <n v="83497.63"/>
    <x v="2"/>
  </r>
  <r>
    <s v="PRO6340"/>
    <x v="2564"/>
    <x v="187"/>
    <x v="1"/>
    <x v="7"/>
    <x v="0"/>
    <x v="8"/>
    <x v="79"/>
    <n v="1260.8800000000001"/>
    <n v="1478.34"/>
    <n v="105"/>
    <n v="217.45999999999981"/>
    <n v="155225.69999999998"/>
    <n v="22833.299999999981"/>
    <x v="2"/>
  </r>
  <r>
    <s v="PRO6344"/>
    <x v="2320"/>
    <x v="1511"/>
    <x v="9"/>
    <x v="7"/>
    <x v="2"/>
    <x v="8"/>
    <x v="25"/>
    <n v="1038.3"/>
    <n v="1229.0999999999999"/>
    <n v="320"/>
    <n v="190.79999999999995"/>
    <n v="393312"/>
    <n v="61055.999999999985"/>
    <x v="2"/>
  </r>
  <r>
    <s v="PRO6345"/>
    <x v="2565"/>
    <x v="1083"/>
    <x v="2"/>
    <x v="5"/>
    <x v="1"/>
    <x v="7"/>
    <x v="15"/>
    <n v="229.68"/>
    <n v="375.61"/>
    <n v="380"/>
    <n v="145.93"/>
    <n v="142731.80000000002"/>
    <n v="55453.4"/>
    <x v="0"/>
  </r>
  <r>
    <s v="PRO6347"/>
    <x v="2566"/>
    <x v="1512"/>
    <x v="6"/>
    <x v="4"/>
    <x v="4"/>
    <x v="6"/>
    <x v="87"/>
    <n v="1498.1"/>
    <n v="2898.82"/>
    <n v="160"/>
    <n v="1400.7200000000003"/>
    <n v="463811.2"/>
    <n v="224115.20000000004"/>
    <x v="1"/>
  </r>
  <r>
    <s v="PRO6348"/>
    <x v="2567"/>
    <x v="463"/>
    <x v="7"/>
    <x v="2"/>
    <x v="1"/>
    <x v="5"/>
    <x v="16"/>
    <n v="1806.39"/>
    <n v="2313.7600000000002"/>
    <n v="295"/>
    <n v="507.37000000000012"/>
    <n v="682559.20000000007"/>
    <n v="149674.15000000002"/>
    <x v="2"/>
  </r>
  <r>
    <s v="PRO6350"/>
    <x v="2568"/>
    <x v="923"/>
    <x v="3"/>
    <x v="4"/>
    <x v="1"/>
    <x v="3"/>
    <x v="69"/>
    <n v="246.58"/>
    <n v="448.39"/>
    <n v="139"/>
    <n v="201.80999999999997"/>
    <n v="62326.21"/>
    <n v="28051.589999999997"/>
    <x v="1"/>
  </r>
  <r>
    <s v="PRO6354"/>
    <x v="2569"/>
    <x v="609"/>
    <x v="2"/>
    <x v="9"/>
    <x v="4"/>
    <x v="0"/>
    <x v="76"/>
    <n v="266.14999999999998"/>
    <n v="443.25"/>
    <n v="30"/>
    <n v="177.10000000000002"/>
    <n v="13297.5"/>
    <n v="5313.0000000000009"/>
    <x v="2"/>
  </r>
  <r>
    <s v="PRO6356"/>
    <x v="2570"/>
    <x v="1513"/>
    <x v="0"/>
    <x v="4"/>
    <x v="3"/>
    <x v="3"/>
    <x v="79"/>
    <n v="1091.44"/>
    <n v="2058.13"/>
    <n v="240"/>
    <n v="966.69"/>
    <n v="493951.2"/>
    <n v="232005.6"/>
    <x v="1"/>
  </r>
  <r>
    <s v="PRO6361"/>
    <x v="2571"/>
    <x v="46"/>
    <x v="8"/>
    <x v="0"/>
    <x v="3"/>
    <x v="1"/>
    <x v="55"/>
    <n v="1626.92"/>
    <n v="2984.79"/>
    <n v="311"/>
    <n v="1357.87"/>
    <n v="928269.69"/>
    <n v="422297.56999999995"/>
    <x v="0"/>
  </r>
  <r>
    <s v="PRO6364"/>
    <x v="2572"/>
    <x v="1514"/>
    <x v="5"/>
    <x v="6"/>
    <x v="0"/>
    <x v="0"/>
    <x v="92"/>
    <n v="799.35"/>
    <n v="1254.33"/>
    <n v="122"/>
    <n v="454.9799999999999"/>
    <n v="153028.25999999998"/>
    <n v="55507.55999999999"/>
    <x v="0"/>
  </r>
  <r>
    <s v="PRO6366"/>
    <x v="2573"/>
    <x v="842"/>
    <x v="8"/>
    <x v="5"/>
    <x v="2"/>
    <x v="0"/>
    <x v="39"/>
    <n v="1466.49"/>
    <n v="2690.17"/>
    <n v="499"/>
    <n v="1223.68"/>
    <n v="1342394.83"/>
    <n v="610616.32000000007"/>
    <x v="0"/>
  </r>
  <r>
    <s v="PRO6368"/>
    <x v="2574"/>
    <x v="337"/>
    <x v="6"/>
    <x v="1"/>
    <x v="4"/>
    <x v="6"/>
    <x v="1"/>
    <n v="1129.2"/>
    <n v="2160.98"/>
    <n v="455"/>
    <n v="1031.78"/>
    <n v="983245.9"/>
    <n v="469459.89999999997"/>
    <x v="1"/>
  </r>
  <r>
    <s v="PRO6370"/>
    <x v="2575"/>
    <x v="1190"/>
    <x v="8"/>
    <x v="4"/>
    <x v="4"/>
    <x v="9"/>
    <x v="3"/>
    <n v="253.29"/>
    <n v="404.81"/>
    <n v="352"/>
    <n v="151.52000000000001"/>
    <n v="142493.12"/>
    <n v="53335.040000000001"/>
    <x v="2"/>
  </r>
  <r>
    <s v="PRO6374"/>
    <x v="2576"/>
    <x v="23"/>
    <x v="8"/>
    <x v="0"/>
    <x v="1"/>
    <x v="6"/>
    <x v="90"/>
    <n v="839.71"/>
    <n v="1397.31"/>
    <n v="412"/>
    <n v="557.59999999999991"/>
    <n v="575691.72"/>
    <n v="229731.19999999995"/>
    <x v="2"/>
  </r>
  <r>
    <s v="PRO6375"/>
    <x v="2577"/>
    <x v="1515"/>
    <x v="1"/>
    <x v="8"/>
    <x v="4"/>
    <x v="4"/>
    <x v="93"/>
    <n v="296.25"/>
    <n v="581.99"/>
    <n v="231"/>
    <n v="285.74"/>
    <n v="134439.69"/>
    <n v="66005.94"/>
    <x v="1"/>
  </r>
  <r>
    <s v="PRO6376"/>
    <x v="2578"/>
    <x v="1468"/>
    <x v="9"/>
    <x v="3"/>
    <x v="4"/>
    <x v="1"/>
    <x v="31"/>
    <n v="1606.4"/>
    <n v="2236.81"/>
    <n v="152"/>
    <n v="630.40999999999985"/>
    <n v="339995.12"/>
    <n v="95822.319999999978"/>
    <x v="1"/>
  </r>
  <r>
    <s v="PRO6377"/>
    <x v="2579"/>
    <x v="72"/>
    <x v="4"/>
    <x v="3"/>
    <x v="1"/>
    <x v="3"/>
    <x v="46"/>
    <n v="1272.6099999999999"/>
    <n v="1989.61"/>
    <n v="36"/>
    <n v="717"/>
    <n v="71625.959999999992"/>
    <n v="25812"/>
    <x v="3"/>
  </r>
  <r>
    <s v="PRO6378"/>
    <x v="2580"/>
    <x v="1516"/>
    <x v="5"/>
    <x v="0"/>
    <x v="4"/>
    <x v="3"/>
    <x v="25"/>
    <n v="1574.72"/>
    <n v="2660.69"/>
    <n v="335"/>
    <n v="1085.97"/>
    <n v="891331.15"/>
    <n v="363799.95"/>
    <x v="1"/>
  </r>
  <r>
    <s v="PRO6380"/>
    <x v="2581"/>
    <x v="1517"/>
    <x v="7"/>
    <x v="9"/>
    <x v="2"/>
    <x v="5"/>
    <x v="51"/>
    <n v="101.55"/>
    <n v="136.88999999999999"/>
    <n v="345"/>
    <n v="35.339999999999989"/>
    <n v="47227.049999999996"/>
    <n v="12192.299999999996"/>
    <x v="2"/>
  </r>
  <r>
    <s v="PRO6386"/>
    <x v="2582"/>
    <x v="1149"/>
    <x v="9"/>
    <x v="9"/>
    <x v="2"/>
    <x v="2"/>
    <x v="46"/>
    <n v="453.93"/>
    <n v="824.34"/>
    <n v="96"/>
    <n v="370.41"/>
    <n v="79136.639999999999"/>
    <n v="35559.360000000001"/>
    <x v="1"/>
  </r>
  <r>
    <s v="PRO6387"/>
    <x v="2583"/>
    <x v="62"/>
    <x v="4"/>
    <x v="9"/>
    <x v="0"/>
    <x v="9"/>
    <x v="35"/>
    <n v="1732.51"/>
    <n v="2051.44"/>
    <n v="407"/>
    <n v="318.93000000000006"/>
    <n v="834936.08000000007"/>
    <n v="129804.51000000002"/>
    <x v="1"/>
  </r>
  <r>
    <s v="PRO6391"/>
    <x v="2406"/>
    <x v="1518"/>
    <x v="2"/>
    <x v="5"/>
    <x v="3"/>
    <x v="5"/>
    <x v="78"/>
    <n v="571.79"/>
    <n v="1063.0999999999999"/>
    <n v="208"/>
    <n v="491.30999999999995"/>
    <n v="221124.8"/>
    <n v="102192.47999999998"/>
    <x v="1"/>
  </r>
  <r>
    <s v="PRO6392"/>
    <x v="2584"/>
    <x v="423"/>
    <x v="0"/>
    <x v="2"/>
    <x v="1"/>
    <x v="6"/>
    <x v="0"/>
    <n v="660.67"/>
    <n v="1196.79"/>
    <n v="6"/>
    <n v="536.12"/>
    <n v="7180.74"/>
    <n v="3216.7200000000003"/>
    <x v="1"/>
  </r>
  <r>
    <s v="PRO6393"/>
    <x v="2585"/>
    <x v="345"/>
    <x v="5"/>
    <x v="8"/>
    <x v="0"/>
    <x v="3"/>
    <x v="8"/>
    <n v="422.7"/>
    <n v="634.97"/>
    <n v="479"/>
    <n v="212.27000000000004"/>
    <n v="304150.63"/>
    <n v="101677.33000000002"/>
    <x v="0"/>
  </r>
  <r>
    <s v="PRO6396"/>
    <x v="2586"/>
    <x v="298"/>
    <x v="7"/>
    <x v="0"/>
    <x v="4"/>
    <x v="3"/>
    <x v="38"/>
    <n v="1696.96"/>
    <n v="2603.4299999999998"/>
    <n v="454"/>
    <n v="906.4699999999998"/>
    <n v="1181957.22"/>
    <n v="411537.37999999989"/>
    <x v="2"/>
  </r>
  <r>
    <s v="PRO6398"/>
    <x v="2587"/>
    <x v="1298"/>
    <x v="5"/>
    <x v="5"/>
    <x v="4"/>
    <x v="6"/>
    <x v="23"/>
    <n v="632.75"/>
    <n v="854.62"/>
    <n v="129"/>
    <n v="221.87"/>
    <n v="110245.98"/>
    <n v="28621.23"/>
    <x v="1"/>
  </r>
  <r>
    <s v="PRO6399"/>
    <x v="2588"/>
    <x v="630"/>
    <x v="9"/>
    <x v="3"/>
    <x v="3"/>
    <x v="9"/>
    <x v="55"/>
    <n v="113.56"/>
    <n v="200.19"/>
    <n v="298"/>
    <n v="86.63"/>
    <n v="59656.62"/>
    <n v="25815.739999999998"/>
    <x v="2"/>
  </r>
  <r>
    <s v="PRO6401"/>
    <x v="2589"/>
    <x v="494"/>
    <x v="2"/>
    <x v="8"/>
    <x v="3"/>
    <x v="3"/>
    <x v="71"/>
    <n v="1156.27"/>
    <n v="1944.65"/>
    <n v="399"/>
    <n v="788.38000000000011"/>
    <n v="775915.35000000009"/>
    <n v="314563.62000000005"/>
    <x v="1"/>
  </r>
  <r>
    <s v="PRO6403"/>
    <x v="2590"/>
    <x v="343"/>
    <x v="4"/>
    <x v="3"/>
    <x v="4"/>
    <x v="6"/>
    <x v="82"/>
    <n v="262.5"/>
    <n v="352.33"/>
    <n v="227"/>
    <n v="89.829999999999984"/>
    <n v="79978.91"/>
    <n v="20391.409999999996"/>
    <x v="2"/>
  </r>
  <r>
    <s v="PRO6404"/>
    <x v="2591"/>
    <x v="1363"/>
    <x v="3"/>
    <x v="5"/>
    <x v="0"/>
    <x v="8"/>
    <x v="48"/>
    <n v="1074.23"/>
    <n v="1414.35"/>
    <n v="285"/>
    <n v="340.11999999999989"/>
    <n v="403089.75"/>
    <n v="96934.199999999968"/>
    <x v="0"/>
  </r>
  <r>
    <s v="PRO6410"/>
    <x v="2592"/>
    <x v="1519"/>
    <x v="1"/>
    <x v="2"/>
    <x v="2"/>
    <x v="8"/>
    <x v="95"/>
    <n v="857.21"/>
    <n v="1259.3"/>
    <n v="19"/>
    <n v="402.08999999999992"/>
    <n v="23926.7"/>
    <n v="7639.7099999999982"/>
    <x v="2"/>
  </r>
  <r>
    <s v="PRO6411"/>
    <x v="2593"/>
    <x v="1040"/>
    <x v="9"/>
    <x v="4"/>
    <x v="4"/>
    <x v="5"/>
    <x v="8"/>
    <n v="857.25"/>
    <n v="1639.97"/>
    <n v="135"/>
    <n v="782.72"/>
    <n v="221395.95"/>
    <n v="105667.2"/>
    <x v="0"/>
  </r>
  <r>
    <s v="PRO6412"/>
    <x v="2594"/>
    <x v="1169"/>
    <x v="6"/>
    <x v="3"/>
    <x v="0"/>
    <x v="5"/>
    <x v="85"/>
    <n v="1729.65"/>
    <n v="2825.07"/>
    <n v="397"/>
    <n v="1095.42"/>
    <n v="1121552.79"/>
    <n v="434881.74000000005"/>
    <x v="0"/>
  </r>
  <r>
    <s v="PRO6413"/>
    <x v="2595"/>
    <x v="1520"/>
    <x v="7"/>
    <x v="1"/>
    <x v="2"/>
    <x v="2"/>
    <x v="3"/>
    <n v="601.08000000000004"/>
    <n v="1003.89"/>
    <n v="419"/>
    <n v="402.80999999999995"/>
    <n v="420629.91"/>
    <n v="168777.38999999998"/>
    <x v="1"/>
  </r>
  <r>
    <s v="PRO6415"/>
    <x v="2596"/>
    <x v="1001"/>
    <x v="1"/>
    <x v="9"/>
    <x v="1"/>
    <x v="7"/>
    <x v="21"/>
    <n v="883.89"/>
    <n v="1414.05"/>
    <n v="51"/>
    <n v="530.16"/>
    <n v="72116.55"/>
    <n v="27038.16"/>
    <x v="2"/>
  </r>
  <r>
    <s v="PRO6418"/>
    <x v="2597"/>
    <x v="1521"/>
    <x v="5"/>
    <x v="0"/>
    <x v="2"/>
    <x v="1"/>
    <x v="72"/>
    <n v="513.78"/>
    <n v="882.54"/>
    <n v="293"/>
    <n v="368.76"/>
    <n v="258584.22"/>
    <n v="108046.68"/>
    <x v="0"/>
  </r>
  <r>
    <s v="PRO6420"/>
    <x v="2598"/>
    <x v="1522"/>
    <x v="8"/>
    <x v="7"/>
    <x v="0"/>
    <x v="0"/>
    <x v="28"/>
    <n v="846.27"/>
    <n v="1364.24"/>
    <n v="46"/>
    <n v="517.97"/>
    <n v="62755.040000000001"/>
    <n v="23826.620000000003"/>
    <x v="3"/>
  </r>
  <r>
    <s v="PRO6421"/>
    <x v="2599"/>
    <x v="748"/>
    <x v="2"/>
    <x v="7"/>
    <x v="1"/>
    <x v="5"/>
    <x v="84"/>
    <n v="831.63"/>
    <n v="933.18"/>
    <n v="17"/>
    <n v="101.54999999999995"/>
    <n v="15864.06"/>
    <n v="1726.3499999999992"/>
    <x v="0"/>
  </r>
  <r>
    <s v="PRO6424"/>
    <x v="2600"/>
    <x v="163"/>
    <x v="0"/>
    <x v="1"/>
    <x v="3"/>
    <x v="3"/>
    <x v="81"/>
    <n v="658.85"/>
    <n v="936.13"/>
    <n v="286"/>
    <n v="277.27999999999997"/>
    <n v="267733.18"/>
    <n v="79302.079999999987"/>
    <x v="1"/>
  </r>
  <r>
    <s v="PRO6425"/>
    <x v="2601"/>
    <x v="933"/>
    <x v="1"/>
    <x v="0"/>
    <x v="2"/>
    <x v="9"/>
    <x v="71"/>
    <n v="1234.29"/>
    <n v="2251.94"/>
    <n v="163"/>
    <n v="1017.6500000000001"/>
    <n v="367066.22000000003"/>
    <n v="165876.95000000001"/>
    <x v="2"/>
  </r>
  <r>
    <s v="PRO6426"/>
    <x v="58"/>
    <x v="1356"/>
    <x v="5"/>
    <x v="4"/>
    <x v="1"/>
    <x v="7"/>
    <x v="89"/>
    <n v="1954.26"/>
    <n v="2931.08"/>
    <n v="298"/>
    <n v="976.81999999999994"/>
    <n v="873461.84"/>
    <n v="291092.36"/>
    <x v="2"/>
  </r>
  <r>
    <s v="PRO6428"/>
    <x v="2602"/>
    <x v="1523"/>
    <x v="4"/>
    <x v="7"/>
    <x v="0"/>
    <x v="8"/>
    <x v="94"/>
    <n v="1175.45"/>
    <n v="1747.96"/>
    <n v="219"/>
    <n v="572.51"/>
    <n v="382803.24"/>
    <n v="125379.69"/>
    <x v="1"/>
  </r>
  <r>
    <s v="PRO6429"/>
    <x v="2603"/>
    <x v="790"/>
    <x v="2"/>
    <x v="5"/>
    <x v="2"/>
    <x v="3"/>
    <x v="57"/>
    <n v="846.58"/>
    <n v="1393.88"/>
    <n v="165"/>
    <n v="547.30000000000007"/>
    <n v="229990.2"/>
    <n v="90304.500000000015"/>
    <x v="0"/>
  </r>
  <r>
    <s v="PRO6430"/>
    <x v="2604"/>
    <x v="1524"/>
    <x v="5"/>
    <x v="4"/>
    <x v="4"/>
    <x v="9"/>
    <x v="86"/>
    <n v="269.06"/>
    <n v="465.49"/>
    <n v="228"/>
    <n v="196.43"/>
    <n v="106131.72"/>
    <n v="44786.04"/>
    <x v="2"/>
  </r>
  <r>
    <s v="PRO6431"/>
    <x v="2605"/>
    <x v="1525"/>
    <x v="5"/>
    <x v="7"/>
    <x v="4"/>
    <x v="5"/>
    <x v="90"/>
    <n v="1095.26"/>
    <n v="2073.12"/>
    <n v="32"/>
    <n v="977.8599999999999"/>
    <n v="66339.839999999997"/>
    <n v="31291.519999999997"/>
    <x v="1"/>
  </r>
  <r>
    <s v="PRO6433"/>
    <x v="2606"/>
    <x v="1176"/>
    <x v="1"/>
    <x v="9"/>
    <x v="1"/>
    <x v="1"/>
    <x v="70"/>
    <n v="686.45"/>
    <n v="1363.87"/>
    <n v="4"/>
    <n v="677.41999999999985"/>
    <n v="5455.48"/>
    <n v="2709.6799999999994"/>
    <x v="1"/>
  </r>
  <r>
    <s v="PRO6434"/>
    <x v="2607"/>
    <x v="232"/>
    <x v="1"/>
    <x v="2"/>
    <x v="3"/>
    <x v="8"/>
    <x v="87"/>
    <n v="783.02"/>
    <n v="1171.33"/>
    <n v="23"/>
    <n v="388.30999999999995"/>
    <n v="26940.589999999997"/>
    <n v="8931.1299999999992"/>
    <x v="2"/>
  </r>
  <r>
    <s v="PRO6436"/>
    <x v="2608"/>
    <x v="1049"/>
    <x v="9"/>
    <x v="2"/>
    <x v="3"/>
    <x v="3"/>
    <x v="12"/>
    <n v="1994.27"/>
    <n v="3333.53"/>
    <n v="276"/>
    <n v="1339.2600000000002"/>
    <n v="920054.28"/>
    <n v="369635.76000000007"/>
    <x v="0"/>
  </r>
  <r>
    <s v="PRO6439"/>
    <x v="2609"/>
    <x v="548"/>
    <x v="2"/>
    <x v="6"/>
    <x v="0"/>
    <x v="9"/>
    <x v="76"/>
    <n v="1598.17"/>
    <n v="2606.79"/>
    <n v="448"/>
    <n v="1008.6199999999999"/>
    <n v="1167841.92"/>
    <n v="451861.75999999995"/>
    <x v="1"/>
  </r>
  <r>
    <s v="PRO6441"/>
    <x v="2610"/>
    <x v="1201"/>
    <x v="7"/>
    <x v="1"/>
    <x v="3"/>
    <x v="3"/>
    <x v="62"/>
    <n v="1740.52"/>
    <n v="3362.17"/>
    <n v="4"/>
    <n v="1621.65"/>
    <n v="13448.68"/>
    <n v="6486.6"/>
    <x v="1"/>
  </r>
  <r>
    <s v="PRO6445"/>
    <x v="741"/>
    <x v="1311"/>
    <x v="6"/>
    <x v="3"/>
    <x v="2"/>
    <x v="2"/>
    <x v="29"/>
    <n v="358.28"/>
    <n v="445.45"/>
    <n v="199"/>
    <n v="87.170000000000016"/>
    <n v="88644.55"/>
    <n v="17346.830000000002"/>
    <x v="2"/>
  </r>
  <r>
    <s v="PRO6446"/>
    <x v="2611"/>
    <x v="1526"/>
    <x v="0"/>
    <x v="0"/>
    <x v="0"/>
    <x v="6"/>
    <x v="69"/>
    <n v="409.93"/>
    <n v="761.42"/>
    <n v="215"/>
    <n v="351.48999999999995"/>
    <n v="163705.29999999999"/>
    <n v="75570.349999999991"/>
    <x v="1"/>
  </r>
  <r>
    <s v="PRO6447"/>
    <x v="2612"/>
    <x v="1251"/>
    <x v="5"/>
    <x v="4"/>
    <x v="4"/>
    <x v="1"/>
    <x v="81"/>
    <n v="545.55999999999995"/>
    <n v="613.65"/>
    <n v="66"/>
    <n v="68.090000000000032"/>
    <n v="40500.9"/>
    <n v="4493.9400000000023"/>
    <x v="1"/>
  </r>
  <r>
    <s v="PRO6451"/>
    <x v="2613"/>
    <x v="958"/>
    <x v="1"/>
    <x v="4"/>
    <x v="3"/>
    <x v="2"/>
    <x v="61"/>
    <n v="1941.27"/>
    <n v="3285.54"/>
    <n v="330"/>
    <n v="1344.27"/>
    <n v="1084228.2"/>
    <n v="443609.1"/>
    <x v="0"/>
  </r>
  <r>
    <s v="PRO6454"/>
    <x v="2614"/>
    <x v="1280"/>
    <x v="4"/>
    <x v="6"/>
    <x v="0"/>
    <x v="5"/>
    <x v="96"/>
    <n v="1887.68"/>
    <n v="3408.22"/>
    <n v="398"/>
    <n v="1520.5399999999997"/>
    <n v="1356471.5599999998"/>
    <n v="605174.91999999993"/>
    <x v="3"/>
  </r>
  <r>
    <s v="PRO6459"/>
    <x v="2615"/>
    <x v="1527"/>
    <x v="4"/>
    <x v="6"/>
    <x v="4"/>
    <x v="3"/>
    <x v="58"/>
    <n v="781.36"/>
    <n v="1118.3900000000001"/>
    <n v="477"/>
    <n v="337.03000000000009"/>
    <n v="533472.03"/>
    <n v="160763.31000000003"/>
    <x v="0"/>
  </r>
  <r>
    <s v="PRO6461"/>
    <x v="2616"/>
    <x v="1528"/>
    <x v="5"/>
    <x v="6"/>
    <x v="3"/>
    <x v="8"/>
    <x v="45"/>
    <n v="1683.46"/>
    <n v="2583.0700000000002"/>
    <n v="394"/>
    <n v="899.61000000000013"/>
    <n v="1017729.5800000001"/>
    <n v="354446.34"/>
    <x v="1"/>
  </r>
  <r>
    <s v="PRO6466"/>
    <x v="2617"/>
    <x v="1529"/>
    <x v="0"/>
    <x v="1"/>
    <x v="2"/>
    <x v="5"/>
    <x v="8"/>
    <n v="130.18"/>
    <n v="229.4"/>
    <n v="336"/>
    <n v="99.22"/>
    <n v="77078.400000000009"/>
    <n v="33337.919999999998"/>
    <x v="0"/>
  </r>
  <r>
    <s v="PRO6468"/>
    <x v="2618"/>
    <x v="455"/>
    <x v="1"/>
    <x v="1"/>
    <x v="2"/>
    <x v="5"/>
    <x v="3"/>
    <n v="1138.32"/>
    <n v="1992.16"/>
    <n v="153"/>
    <n v="853.84000000000015"/>
    <n v="304800.48000000004"/>
    <n v="130637.52000000002"/>
    <x v="0"/>
  </r>
  <r>
    <s v="PRO6469"/>
    <x v="2619"/>
    <x v="1530"/>
    <x v="5"/>
    <x v="0"/>
    <x v="4"/>
    <x v="1"/>
    <x v="60"/>
    <n v="1744.2"/>
    <n v="2871.62"/>
    <n v="447"/>
    <n v="1127.4199999999998"/>
    <n v="1283614.1399999999"/>
    <n v="503956.73999999993"/>
    <x v="3"/>
  </r>
  <r>
    <s v="PRO6470"/>
    <x v="2620"/>
    <x v="1531"/>
    <x v="5"/>
    <x v="3"/>
    <x v="1"/>
    <x v="3"/>
    <x v="31"/>
    <n v="1733.86"/>
    <n v="3166.63"/>
    <n v="454"/>
    <n v="1432.7700000000002"/>
    <n v="1437650.02"/>
    <n v="650477.58000000007"/>
    <x v="1"/>
  </r>
  <r>
    <s v="PRO6471"/>
    <x v="482"/>
    <x v="581"/>
    <x v="3"/>
    <x v="1"/>
    <x v="3"/>
    <x v="0"/>
    <x v="88"/>
    <n v="1342.48"/>
    <n v="2359.14"/>
    <n v="22"/>
    <n v="1016.6599999999999"/>
    <n v="51901.079999999994"/>
    <n v="22366.519999999997"/>
    <x v="0"/>
  </r>
  <r>
    <s v="PRO6473"/>
    <x v="2621"/>
    <x v="1377"/>
    <x v="1"/>
    <x v="4"/>
    <x v="3"/>
    <x v="2"/>
    <x v="75"/>
    <n v="168.97"/>
    <n v="249.53"/>
    <n v="341"/>
    <n v="80.56"/>
    <n v="85089.73"/>
    <n v="27470.959999999999"/>
    <x v="0"/>
  </r>
  <r>
    <s v="PRO6475"/>
    <x v="2622"/>
    <x v="967"/>
    <x v="4"/>
    <x v="1"/>
    <x v="0"/>
    <x v="1"/>
    <x v="16"/>
    <n v="96.85"/>
    <n v="168"/>
    <n v="465"/>
    <n v="71.150000000000006"/>
    <n v="78120"/>
    <n v="33084.75"/>
    <x v="2"/>
  </r>
  <r>
    <s v="PRO6477"/>
    <x v="2623"/>
    <x v="682"/>
    <x v="6"/>
    <x v="2"/>
    <x v="3"/>
    <x v="7"/>
    <x v="92"/>
    <n v="1851.12"/>
    <n v="2809.43"/>
    <n v="492"/>
    <n v="958.31"/>
    <n v="1382239.5599999998"/>
    <n v="471488.51999999996"/>
    <x v="1"/>
  </r>
  <r>
    <s v="PRO6478"/>
    <x v="2624"/>
    <x v="337"/>
    <x v="5"/>
    <x v="8"/>
    <x v="0"/>
    <x v="4"/>
    <x v="45"/>
    <n v="1080.53"/>
    <n v="1590.72"/>
    <n v="450"/>
    <n v="510.19000000000005"/>
    <n v="715824"/>
    <n v="229585.50000000003"/>
    <x v="0"/>
  </r>
  <r>
    <s v="PRO6480"/>
    <x v="2625"/>
    <x v="701"/>
    <x v="8"/>
    <x v="2"/>
    <x v="3"/>
    <x v="4"/>
    <x v="5"/>
    <n v="322.02"/>
    <n v="596.97"/>
    <n v="495"/>
    <n v="274.95000000000005"/>
    <n v="295500.15000000002"/>
    <n v="136100.25000000003"/>
    <x v="3"/>
  </r>
  <r>
    <s v="PRO6481"/>
    <x v="2626"/>
    <x v="1467"/>
    <x v="8"/>
    <x v="2"/>
    <x v="1"/>
    <x v="1"/>
    <x v="32"/>
    <n v="1950.16"/>
    <n v="2274.19"/>
    <n v="203"/>
    <n v="324.02999999999997"/>
    <n v="461660.57"/>
    <n v="65778.09"/>
    <x v="0"/>
  </r>
  <r>
    <s v="PRO6482"/>
    <x v="2627"/>
    <x v="1016"/>
    <x v="6"/>
    <x v="7"/>
    <x v="3"/>
    <x v="2"/>
    <x v="80"/>
    <n v="129.6"/>
    <n v="154.5"/>
    <n v="181"/>
    <n v="24.900000000000006"/>
    <n v="27964.5"/>
    <n v="4506.9000000000015"/>
    <x v="0"/>
  </r>
  <r>
    <s v="PRO6483"/>
    <x v="2628"/>
    <x v="1532"/>
    <x v="7"/>
    <x v="4"/>
    <x v="3"/>
    <x v="2"/>
    <x v="98"/>
    <n v="730.56"/>
    <n v="1049.67"/>
    <n v="150"/>
    <n v="319.11000000000013"/>
    <n v="157450.5"/>
    <n v="47866.500000000022"/>
    <x v="3"/>
  </r>
  <r>
    <s v="PRO6488"/>
    <x v="2629"/>
    <x v="44"/>
    <x v="3"/>
    <x v="7"/>
    <x v="0"/>
    <x v="6"/>
    <x v="9"/>
    <n v="1707.98"/>
    <n v="2722.61"/>
    <n v="183"/>
    <n v="1014.6300000000001"/>
    <n v="498237.63"/>
    <n v="185677.29"/>
    <x v="0"/>
  </r>
  <r>
    <s v="PRO6491"/>
    <x v="2630"/>
    <x v="1533"/>
    <x v="5"/>
    <x v="3"/>
    <x v="3"/>
    <x v="6"/>
    <x v="11"/>
    <n v="1390.73"/>
    <n v="2683.01"/>
    <n v="130"/>
    <n v="1292.2800000000002"/>
    <n v="348791.30000000005"/>
    <n v="167996.40000000002"/>
    <x v="0"/>
  </r>
  <r>
    <s v="PRO6496"/>
    <x v="2631"/>
    <x v="527"/>
    <x v="8"/>
    <x v="1"/>
    <x v="3"/>
    <x v="2"/>
    <x v="11"/>
    <n v="1612.64"/>
    <n v="1971.69"/>
    <n v="26"/>
    <n v="359.04999999999995"/>
    <n v="51263.94"/>
    <n v="9335.2999999999993"/>
    <x v="1"/>
  </r>
  <r>
    <s v="PRO6499"/>
    <x v="2632"/>
    <x v="435"/>
    <x v="1"/>
    <x v="4"/>
    <x v="2"/>
    <x v="9"/>
    <x v="12"/>
    <n v="851.45"/>
    <n v="1083.3499999999999"/>
    <n v="477"/>
    <n v="231.89999999999986"/>
    <n v="516757.94999999995"/>
    <n v="110616.29999999993"/>
    <x v="2"/>
  </r>
  <r>
    <s v="PRO6500"/>
    <x v="2633"/>
    <x v="228"/>
    <x v="6"/>
    <x v="8"/>
    <x v="3"/>
    <x v="1"/>
    <x v="20"/>
    <n v="583.48"/>
    <n v="1031.44"/>
    <n v="347"/>
    <n v="447.96000000000004"/>
    <n v="357909.68"/>
    <n v="155442.12000000002"/>
    <x v="3"/>
  </r>
  <r>
    <s v="PRO6501"/>
    <x v="2634"/>
    <x v="552"/>
    <x v="3"/>
    <x v="5"/>
    <x v="0"/>
    <x v="6"/>
    <x v="89"/>
    <n v="1284.17"/>
    <n v="1697.35"/>
    <n v="321"/>
    <n v="413.17999999999984"/>
    <n v="544849.35"/>
    <n v="132630.77999999994"/>
    <x v="1"/>
  </r>
  <r>
    <s v="PRO6502"/>
    <x v="2635"/>
    <x v="1484"/>
    <x v="0"/>
    <x v="9"/>
    <x v="1"/>
    <x v="6"/>
    <x v="36"/>
    <n v="1964.64"/>
    <n v="3638.37"/>
    <n v="499"/>
    <n v="1673.7299999999998"/>
    <n v="1815546.63"/>
    <n v="835191.2699999999"/>
    <x v="1"/>
  </r>
  <r>
    <s v="PRO6504"/>
    <x v="2636"/>
    <x v="516"/>
    <x v="0"/>
    <x v="2"/>
    <x v="1"/>
    <x v="7"/>
    <x v="34"/>
    <n v="1297.6099999999999"/>
    <n v="1933.67"/>
    <n v="316"/>
    <n v="636.06000000000017"/>
    <n v="611039.72"/>
    <n v="200994.96000000005"/>
    <x v="2"/>
  </r>
  <r>
    <s v="PRO6507"/>
    <x v="2637"/>
    <x v="640"/>
    <x v="9"/>
    <x v="2"/>
    <x v="1"/>
    <x v="2"/>
    <x v="14"/>
    <n v="550.92999999999995"/>
    <n v="747.43"/>
    <n v="211"/>
    <n v="196.5"/>
    <n v="157707.72999999998"/>
    <n v="41461.5"/>
    <x v="3"/>
  </r>
  <r>
    <s v="PRO6512"/>
    <x v="2638"/>
    <x v="1534"/>
    <x v="7"/>
    <x v="9"/>
    <x v="2"/>
    <x v="3"/>
    <x v="76"/>
    <n v="840.29"/>
    <n v="1103.77"/>
    <n v="294"/>
    <n v="263.48"/>
    <n v="324508.38"/>
    <n v="77463.12000000001"/>
    <x v="0"/>
  </r>
  <r>
    <s v="PRO6514"/>
    <x v="2639"/>
    <x v="918"/>
    <x v="9"/>
    <x v="6"/>
    <x v="2"/>
    <x v="5"/>
    <x v="81"/>
    <n v="882.36"/>
    <n v="1601.02"/>
    <n v="198"/>
    <n v="718.66"/>
    <n v="317001.96000000002"/>
    <n v="142294.68"/>
    <x v="0"/>
  </r>
  <r>
    <s v="PRO6515"/>
    <x v="2640"/>
    <x v="529"/>
    <x v="7"/>
    <x v="2"/>
    <x v="3"/>
    <x v="6"/>
    <x v="34"/>
    <n v="1727.92"/>
    <n v="2172.7199999999998"/>
    <n v="133"/>
    <n v="444.79999999999973"/>
    <n v="288971.75999999995"/>
    <n v="59158.399999999965"/>
    <x v="1"/>
  </r>
  <r>
    <s v="PRO6517"/>
    <x v="2641"/>
    <x v="205"/>
    <x v="2"/>
    <x v="5"/>
    <x v="2"/>
    <x v="7"/>
    <x v="16"/>
    <n v="1077.81"/>
    <n v="1518.35"/>
    <n v="142"/>
    <n v="440.53999999999996"/>
    <n v="215605.69999999998"/>
    <n v="62556.679999999993"/>
    <x v="0"/>
  </r>
  <r>
    <s v="PRO6520"/>
    <x v="2642"/>
    <x v="300"/>
    <x v="6"/>
    <x v="0"/>
    <x v="0"/>
    <x v="1"/>
    <x v="43"/>
    <n v="1142.99"/>
    <n v="1742.43"/>
    <n v="438"/>
    <n v="599.44000000000005"/>
    <n v="763184.34000000008"/>
    <n v="262554.72000000003"/>
    <x v="1"/>
  </r>
  <r>
    <s v="PRO6521"/>
    <x v="2643"/>
    <x v="1535"/>
    <x v="7"/>
    <x v="5"/>
    <x v="0"/>
    <x v="6"/>
    <x v="83"/>
    <n v="124.03"/>
    <n v="202.17"/>
    <n v="62"/>
    <n v="78.139999999999986"/>
    <n v="12534.539999999999"/>
    <n v="4844.6799999999994"/>
    <x v="1"/>
  </r>
  <r>
    <s v="PRO6522"/>
    <x v="2644"/>
    <x v="335"/>
    <x v="2"/>
    <x v="2"/>
    <x v="4"/>
    <x v="1"/>
    <x v="7"/>
    <n v="1318.24"/>
    <n v="1741.84"/>
    <n v="196"/>
    <n v="423.59999999999991"/>
    <n v="341400.63999999996"/>
    <n v="83025.599999999977"/>
    <x v="1"/>
  </r>
  <r>
    <s v="PRO6523"/>
    <x v="2645"/>
    <x v="169"/>
    <x v="5"/>
    <x v="9"/>
    <x v="3"/>
    <x v="3"/>
    <x v="25"/>
    <n v="1966.05"/>
    <n v="3684.99"/>
    <n v="417"/>
    <n v="1718.9399999999998"/>
    <n v="1536640.8299999998"/>
    <n v="716797.98"/>
    <x v="1"/>
  </r>
  <r>
    <s v="PRO6529"/>
    <x v="2646"/>
    <x v="499"/>
    <x v="5"/>
    <x v="3"/>
    <x v="1"/>
    <x v="9"/>
    <x v="87"/>
    <n v="1986.71"/>
    <n v="3047.79"/>
    <n v="26"/>
    <n v="1061.08"/>
    <n v="79242.539999999994"/>
    <n v="27588.079999999998"/>
    <x v="3"/>
  </r>
  <r>
    <s v="PRO6532"/>
    <x v="2647"/>
    <x v="1399"/>
    <x v="0"/>
    <x v="5"/>
    <x v="2"/>
    <x v="6"/>
    <x v="76"/>
    <n v="1914.95"/>
    <n v="2484.2199999999998"/>
    <n v="45"/>
    <n v="569.26999999999975"/>
    <n v="111789.9"/>
    <n v="25617.149999999991"/>
    <x v="0"/>
  </r>
  <r>
    <s v="PRO6534"/>
    <x v="2648"/>
    <x v="1484"/>
    <x v="8"/>
    <x v="8"/>
    <x v="3"/>
    <x v="0"/>
    <x v="45"/>
    <n v="889.17"/>
    <n v="1033.69"/>
    <n v="365"/>
    <n v="144.5200000000001"/>
    <n v="377296.85000000003"/>
    <n v="52749.800000000032"/>
    <x v="2"/>
  </r>
  <r>
    <s v="PRO6535"/>
    <x v="2649"/>
    <x v="1500"/>
    <x v="3"/>
    <x v="2"/>
    <x v="4"/>
    <x v="9"/>
    <x v="40"/>
    <n v="1876.62"/>
    <n v="2135.92"/>
    <n v="385"/>
    <n v="259.30000000000018"/>
    <n v="822329.20000000007"/>
    <n v="99830.500000000073"/>
    <x v="0"/>
  </r>
  <r>
    <s v="PRO6536"/>
    <x v="2650"/>
    <x v="274"/>
    <x v="9"/>
    <x v="7"/>
    <x v="2"/>
    <x v="5"/>
    <x v="90"/>
    <n v="1113.27"/>
    <n v="2067.0300000000002"/>
    <n v="193"/>
    <n v="953.76000000000022"/>
    <n v="398936.79000000004"/>
    <n v="184075.68000000005"/>
    <x v="1"/>
  </r>
  <r>
    <s v="PRO6537"/>
    <x v="2651"/>
    <x v="1536"/>
    <x v="2"/>
    <x v="8"/>
    <x v="3"/>
    <x v="8"/>
    <x v="26"/>
    <n v="1263.96"/>
    <n v="2460.16"/>
    <n v="307"/>
    <n v="1196.1999999999998"/>
    <n v="755269.12"/>
    <n v="367233.39999999997"/>
    <x v="1"/>
  </r>
  <r>
    <s v="PRO6539"/>
    <x v="2652"/>
    <x v="540"/>
    <x v="1"/>
    <x v="1"/>
    <x v="0"/>
    <x v="9"/>
    <x v="37"/>
    <n v="809.65"/>
    <n v="1619.07"/>
    <n v="487"/>
    <n v="809.42"/>
    <n v="788487.09"/>
    <n v="394187.54"/>
    <x v="0"/>
  </r>
  <r>
    <s v="PRO6541"/>
    <x v="2653"/>
    <x v="1537"/>
    <x v="9"/>
    <x v="3"/>
    <x v="2"/>
    <x v="4"/>
    <x v="41"/>
    <n v="1356.63"/>
    <n v="1901.34"/>
    <n v="244"/>
    <n v="544.70999999999981"/>
    <n v="463926.95999999996"/>
    <n v="132909.23999999996"/>
    <x v="2"/>
  </r>
  <r>
    <s v="PRO6542"/>
    <x v="2654"/>
    <x v="1148"/>
    <x v="7"/>
    <x v="2"/>
    <x v="0"/>
    <x v="8"/>
    <x v="7"/>
    <n v="909.46"/>
    <n v="1564.28"/>
    <n v="482"/>
    <n v="654.81999999999994"/>
    <n v="753982.96"/>
    <n v="315623.24"/>
    <x v="2"/>
  </r>
  <r>
    <s v="PRO6544"/>
    <x v="2655"/>
    <x v="798"/>
    <x v="1"/>
    <x v="2"/>
    <x v="1"/>
    <x v="4"/>
    <x v="99"/>
    <n v="431.65"/>
    <n v="490.45"/>
    <n v="52"/>
    <n v="58.800000000000011"/>
    <n v="25503.399999999998"/>
    <n v="3057.6000000000004"/>
    <x v="2"/>
  </r>
  <r>
    <s v="PRO6545"/>
    <x v="2656"/>
    <x v="169"/>
    <x v="4"/>
    <x v="3"/>
    <x v="0"/>
    <x v="0"/>
    <x v="66"/>
    <n v="844.47"/>
    <n v="1406.99"/>
    <n v="343"/>
    <n v="562.52"/>
    <n v="482597.57"/>
    <n v="192944.36"/>
    <x v="2"/>
  </r>
  <r>
    <s v="PRO6547"/>
    <x v="2657"/>
    <x v="1278"/>
    <x v="3"/>
    <x v="9"/>
    <x v="0"/>
    <x v="2"/>
    <x v="33"/>
    <n v="417.06"/>
    <n v="694.37"/>
    <n v="51"/>
    <n v="277.31"/>
    <n v="35412.870000000003"/>
    <n v="14142.81"/>
    <x v="2"/>
  </r>
  <r>
    <s v="PRO6548"/>
    <x v="2658"/>
    <x v="1103"/>
    <x v="1"/>
    <x v="5"/>
    <x v="1"/>
    <x v="0"/>
    <x v="20"/>
    <n v="1905.11"/>
    <n v="2521.52"/>
    <n v="92"/>
    <n v="616.41000000000008"/>
    <n v="231979.84"/>
    <n v="56709.720000000008"/>
    <x v="1"/>
  </r>
  <r>
    <s v="PRO6549"/>
    <x v="2659"/>
    <x v="1538"/>
    <x v="2"/>
    <x v="0"/>
    <x v="3"/>
    <x v="7"/>
    <x v="71"/>
    <n v="325.56"/>
    <n v="384.35"/>
    <n v="417"/>
    <n v="58.79000000000002"/>
    <n v="160273.95000000001"/>
    <n v="24515.430000000008"/>
    <x v="2"/>
  </r>
  <r>
    <s v="PRO6552"/>
    <x v="2660"/>
    <x v="1539"/>
    <x v="7"/>
    <x v="2"/>
    <x v="0"/>
    <x v="1"/>
    <x v="25"/>
    <n v="1819.43"/>
    <n v="3636.62"/>
    <n v="326"/>
    <n v="1817.1899999999998"/>
    <n v="1185538.1199999999"/>
    <n v="592403.93999999994"/>
    <x v="2"/>
  </r>
  <r>
    <s v="PRO6554"/>
    <x v="2661"/>
    <x v="1540"/>
    <x v="6"/>
    <x v="3"/>
    <x v="0"/>
    <x v="5"/>
    <x v="37"/>
    <n v="681.48"/>
    <n v="1008.04"/>
    <n v="25"/>
    <n v="326.55999999999995"/>
    <n v="25201"/>
    <n v="8163.9999999999982"/>
    <x v="1"/>
  </r>
  <r>
    <s v="PRO6556"/>
    <x v="2662"/>
    <x v="1541"/>
    <x v="4"/>
    <x v="4"/>
    <x v="2"/>
    <x v="2"/>
    <x v="32"/>
    <n v="261.02999999999997"/>
    <n v="308.33"/>
    <n v="447"/>
    <n v="47.300000000000011"/>
    <n v="137823.50999999998"/>
    <n v="21143.100000000006"/>
    <x v="2"/>
  </r>
  <r>
    <s v="PRO6558"/>
    <x v="2663"/>
    <x v="1365"/>
    <x v="2"/>
    <x v="1"/>
    <x v="4"/>
    <x v="6"/>
    <x v="71"/>
    <n v="1355.71"/>
    <n v="2626.85"/>
    <n v="497"/>
    <n v="1271.1399999999999"/>
    <n v="1305544.45"/>
    <n v="631756.57999999996"/>
    <x v="1"/>
  </r>
  <r>
    <s v="PRO6560"/>
    <x v="2664"/>
    <x v="398"/>
    <x v="9"/>
    <x v="9"/>
    <x v="2"/>
    <x v="2"/>
    <x v="13"/>
    <n v="1090.08"/>
    <n v="2059.25"/>
    <n v="133"/>
    <n v="969.17000000000007"/>
    <n v="273880.25"/>
    <n v="128899.61000000002"/>
    <x v="0"/>
  </r>
  <r>
    <s v="PRO6564"/>
    <x v="2665"/>
    <x v="1187"/>
    <x v="3"/>
    <x v="6"/>
    <x v="3"/>
    <x v="2"/>
    <x v="86"/>
    <n v="1787.97"/>
    <n v="3102.97"/>
    <n v="280"/>
    <n v="1314.9999999999998"/>
    <n v="868831.6"/>
    <n v="368199.99999999994"/>
    <x v="1"/>
  </r>
  <r>
    <s v="PRO6565"/>
    <x v="2666"/>
    <x v="1542"/>
    <x v="3"/>
    <x v="1"/>
    <x v="0"/>
    <x v="6"/>
    <x v="20"/>
    <n v="895.44"/>
    <n v="1322.73"/>
    <n v="491"/>
    <n v="427.28999999999996"/>
    <n v="649460.43000000005"/>
    <n v="209799.38999999998"/>
    <x v="0"/>
  </r>
  <r>
    <s v="PRO6567"/>
    <x v="2667"/>
    <x v="239"/>
    <x v="3"/>
    <x v="3"/>
    <x v="1"/>
    <x v="6"/>
    <x v="91"/>
    <n v="779.93"/>
    <n v="1128.3399999999999"/>
    <n v="320"/>
    <n v="348.40999999999997"/>
    <n v="361068.79999999999"/>
    <n v="111491.19999999998"/>
    <x v="0"/>
  </r>
  <r>
    <s v="PRO6568"/>
    <x v="2668"/>
    <x v="618"/>
    <x v="4"/>
    <x v="0"/>
    <x v="1"/>
    <x v="1"/>
    <x v="98"/>
    <n v="1548.31"/>
    <n v="3088.85"/>
    <n v="192"/>
    <n v="1540.54"/>
    <n v="593059.19999999995"/>
    <n v="295783.67999999999"/>
    <x v="1"/>
  </r>
  <r>
    <s v="PRO6570"/>
    <x v="2669"/>
    <x v="1201"/>
    <x v="2"/>
    <x v="5"/>
    <x v="4"/>
    <x v="8"/>
    <x v="83"/>
    <n v="809.75"/>
    <n v="917.74"/>
    <n v="463"/>
    <n v="107.99000000000001"/>
    <n v="424913.62"/>
    <n v="49999.37"/>
    <x v="0"/>
  </r>
  <r>
    <s v="PRO6573"/>
    <x v="2670"/>
    <x v="682"/>
    <x v="6"/>
    <x v="2"/>
    <x v="0"/>
    <x v="5"/>
    <x v="57"/>
    <n v="318.16000000000003"/>
    <n v="578.54"/>
    <n v="181"/>
    <n v="260.37999999999994"/>
    <n v="104715.73999999999"/>
    <n v="47128.779999999992"/>
    <x v="2"/>
  </r>
  <r>
    <s v="PRO6574"/>
    <x v="2671"/>
    <x v="1543"/>
    <x v="6"/>
    <x v="6"/>
    <x v="3"/>
    <x v="9"/>
    <x v="59"/>
    <n v="1595.39"/>
    <n v="1770.97"/>
    <n v="464"/>
    <n v="175.57999999999993"/>
    <n v="821730.08"/>
    <n v="81469.119999999966"/>
    <x v="2"/>
  </r>
  <r>
    <s v="PRO6575"/>
    <x v="2672"/>
    <x v="47"/>
    <x v="9"/>
    <x v="9"/>
    <x v="2"/>
    <x v="6"/>
    <x v="3"/>
    <n v="1821.74"/>
    <n v="2889.07"/>
    <n v="427"/>
    <n v="1067.3300000000002"/>
    <n v="1233632.8900000001"/>
    <n v="455749.91000000009"/>
    <x v="2"/>
  </r>
  <r>
    <s v="PRO6577"/>
    <x v="2673"/>
    <x v="569"/>
    <x v="5"/>
    <x v="8"/>
    <x v="0"/>
    <x v="1"/>
    <x v="44"/>
    <n v="1064.9000000000001"/>
    <n v="1254.9100000000001"/>
    <n v="249"/>
    <n v="190.01"/>
    <n v="312472.59000000003"/>
    <n v="47312.49"/>
    <x v="0"/>
  </r>
  <r>
    <s v="PRO6578"/>
    <x v="2674"/>
    <x v="523"/>
    <x v="4"/>
    <x v="9"/>
    <x v="1"/>
    <x v="6"/>
    <x v="95"/>
    <n v="917.34"/>
    <n v="1111.06"/>
    <n v="258"/>
    <n v="193.71999999999991"/>
    <n v="286653.48"/>
    <n v="49979.75999999998"/>
    <x v="1"/>
  </r>
  <r>
    <s v="PRO6582"/>
    <x v="2675"/>
    <x v="1060"/>
    <x v="6"/>
    <x v="9"/>
    <x v="0"/>
    <x v="7"/>
    <x v="37"/>
    <n v="1857.49"/>
    <n v="2383.0700000000002"/>
    <n v="348"/>
    <n v="525.58000000000015"/>
    <n v="829308.3600000001"/>
    <n v="182901.84000000005"/>
    <x v="2"/>
  </r>
  <r>
    <s v="PRO6583"/>
    <x v="2676"/>
    <x v="1263"/>
    <x v="4"/>
    <x v="8"/>
    <x v="0"/>
    <x v="8"/>
    <x v="54"/>
    <n v="693.67"/>
    <n v="1234.46"/>
    <n v="158"/>
    <n v="540.79000000000008"/>
    <n v="195044.68"/>
    <n v="85444.82"/>
    <x v="1"/>
  </r>
  <r>
    <s v="PRO6584"/>
    <x v="2677"/>
    <x v="1544"/>
    <x v="0"/>
    <x v="7"/>
    <x v="2"/>
    <x v="4"/>
    <x v="82"/>
    <n v="398.01"/>
    <n v="728.13"/>
    <n v="330"/>
    <n v="330.12"/>
    <n v="240282.9"/>
    <n v="108939.6"/>
    <x v="0"/>
  </r>
  <r>
    <s v="PRO6585"/>
    <x v="2678"/>
    <x v="1545"/>
    <x v="0"/>
    <x v="6"/>
    <x v="2"/>
    <x v="6"/>
    <x v="22"/>
    <n v="1265.3399999999999"/>
    <n v="1928.22"/>
    <n v="371"/>
    <n v="662.88000000000011"/>
    <n v="715369.62"/>
    <n v="245928.48000000004"/>
    <x v="1"/>
  </r>
  <r>
    <s v="PRO6588"/>
    <x v="2679"/>
    <x v="356"/>
    <x v="1"/>
    <x v="2"/>
    <x v="1"/>
    <x v="9"/>
    <x v="15"/>
    <n v="506.87"/>
    <n v="822.65"/>
    <n v="469"/>
    <n v="315.77999999999997"/>
    <n v="385822.85"/>
    <n v="148100.81999999998"/>
    <x v="2"/>
  </r>
  <r>
    <s v="PRO6589"/>
    <x v="2680"/>
    <x v="1546"/>
    <x v="8"/>
    <x v="6"/>
    <x v="3"/>
    <x v="6"/>
    <x v="32"/>
    <n v="1929.08"/>
    <n v="3131.96"/>
    <n v="175"/>
    <n v="1202.8800000000001"/>
    <n v="548093"/>
    <n v="210504.00000000003"/>
    <x v="2"/>
  </r>
  <r>
    <s v="PRO6590"/>
    <x v="2681"/>
    <x v="486"/>
    <x v="5"/>
    <x v="6"/>
    <x v="2"/>
    <x v="6"/>
    <x v="70"/>
    <n v="376.28"/>
    <n v="554.26"/>
    <n v="95"/>
    <n v="177.98000000000002"/>
    <n v="52654.7"/>
    <n v="16908.100000000002"/>
    <x v="1"/>
  </r>
  <r>
    <s v="PRO6593"/>
    <x v="2682"/>
    <x v="1547"/>
    <x v="6"/>
    <x v="0"/>
    <x v="0"/>
    <x v="7"/>
    <x v="90"/>
    <n v="197.44"/>
    <n v="306.42"/>
    <n v="26"/>
    <n v="108.98000000000002"/>
    <n v="7966.92"/>
    <n v="2833.4800000000005"/>
    <x v="0"/>
  </r>
  <r>
    <s v="PRO6595"/>
    <x v="1246"/>
    <x v="1362"/>
    <x v="9"/>
    <x v="6"/>
    <x v="2"/>
    <x v="0"/>
    <x v="95"/>
    <n v="1255.54"/>
    <n v="2318.25"/>
    <n v="75"/>
    <n v="1062.71"/>
    <n v="173868.75"/>
    <n v="79703.25"/>
    <x v="1"/>
  </r>
  <r>
    <s v="PRO6596"/>
    <x v="2683"/>
    <x v="1548"/>
    <x v="8"/>
    <x v="6"/>
    <x v="2"/>
    <x v="3"/>
    <x v="28"/>
    <n v="1742.35"/>
    <n v="3116.13"/>
    <n v="23"/>
    <n v="1373.7800000000002"/>
    <n v="71670.990000000005"/>
    <n v="31596.940000000006"/>
    <x v="0"/>
  </r>
  <r>
    <s v="PRO6599"/>
    <x v="2684"/>
    <x v="115"/>
    <x v="1"/>
    <x v="0"/>
    <x v="2"/>
    <x v="5"/>
    <x v="94"/>
    <n v="332.75"/>
    <n v="389.33"/>
    <n v="156"/>
    <n v="56.579999999999984"/>
    <n v="60735.479999999996"/>
    <n v="8826.4799999999977"/>
    <x v="0"/>
  </r>
  <r>
    <s v="PRO6600"/>
    <x v="2685"/>
    <x v="816"/>
    <x v="9"/>
    <x v="2"/>
    <x v="0"/>
    <x v="3"/>
    <x v="92"/>
    <n v="1076.0899999999999"/>
    <n v="2058.36"/>
    <n v="460"/>
    <n v="982.27000000000021"/>
    <n v="946845.60000000009"/>
    <n v="451844.20000000007"/>
    <x v="2"/>
  </r>
  <r>
    <s v="PRO6601"/>
    <x v="2686"/>
    <x v="1549"/>
    <x v="5"/>
    <x v="8"/>
    <x v="1"/>
    <x v="9"/>
    <x v="83"/>
    <n v="1927.23"/>
    <n v="2774.87"/>
    <n v="163"/>
    <n v="847.63999999999987"/>
    <n v="452303.81"/>
    <n v="138165.31999999998"/>
    <x v="2"/>
  </r>
  <r>
    <s v="PRO6602"/>
    <x v="2687"/>
    <x v="1550"/>
    <x v="3"/>
    <x v="1"/>
    <x v="0"/>
    <x v="4"/>
    <x v="19"/>
    <n v="1633.2"/>
    <n v="2327.66"/>
    <n v="164"/>
    <n v="694.45999999999981"/>
    <n v="381736.24"/>
    <n v="113891.43999999997"/>
    <x v="2"/>
  </r>
  <r>
    <s v="PRO6604"/>
    <x v="2688"/>
    <x v="461"/>
    <x v="1"/>
    <x v="5"/>
    <x v="3"/>
    <x v="2"/>
    <x v="92"/>
    <n v="1249.47"/>
    <n v="2268.36"/>
    <n v="292"/>
    <n v="1018.8900000000001"/>
    <n v="662361.12"/>
    <n v="297515.88"/>
    <x v="1"/>
  </r>
  <r>
    <s v="PRO6607"/>
    <x v="2689"/>
    <x v="1551"/>
    <x v="1"/>
    <x v="6"/>
    <x v="3"/>
    <x v="6"/>
    <x v="24"/>
    <n v="1787.07"/>
    <n v="3074.38"/>
    <n v="287"/>
    <n v="1287.3100000000002"/>
    <n v="882347.06"/>
    <n v="369457.97000000003"/>
    <x v="1"/>
  </r>
  <r>
    <s v="PRO6608"/>
    <x v="2690"/>
    <x v="1294"/>
    <x v="2"/>
    <x v="0"/>
    <x v="0"/>
    <x v="8"/>
    <x v="19"/>
    <n v="1235.93"/>
    <n v="1619.28"/>
    <n v="259"/>
    <n v="383.34999999999991"/>
    <n v="419393.52"/>
    <n v="99287.64999999998"/>
    <x v="1"/>
  </r>
  <r>
    <s v="PRO6612"/>
    <x v="2691"/>
    <x v="869"/>
    <x v="6"/>
    <x v="3"/>
    <x v="3"/>
    <x v="9"/>
    <x v="56"/>
    <n v="1257.75"/>
    <n v="2364.6999999999998"/>
    <n v="145"/>
    <n v="1106.9499999999998"/>
    <n v="342881.5"/>
    <n v="160507.74999999997"/>
    <x v="0"/>
  </r>
  <r>
    <s v="PRO6613"/>
    <x v="2692"/>
    <x v="85"/>
    <x v="5"/>
    <x v="3"/>
    <x v="4"/>
    <x v="8"/>
    <x v="43"/>
    <n v="275.66000000000003"/>
    <n v="403.56"/>
    <n v="429"/>
    <n v="127.89999999999998"/>
    <n v="173127.24"/>
    <n v="54869.099999999991"/>
    <x v="1"/>
  </r>
  <r>
    <s v="PRO6614"/>
    <x v="2693"/>
    <x v="1385"/>
    <x v="8"/>
    <x v="3"/>
    <x v="4"/>
    <x v="6"/>
    <x v="95"/>
    <n v="1672.83"/>
    <n v="2249.6999999999998"/>
    <n v="421"/>
    <n v="576.86999999999989"/>
    <n v="947123.7"/>
    <n v="242862.26999999996"/>
    <x v="0"/>
  </r>
  <r>
    <s v="PRO6615"/>
    <x v="2694"/>
    <x v="1259"/>
    <x v="7"/>
    <x v="4"/>
    <x v="2"/>
    <x v="4"/>
    <x v="71"/>
    <n v="662"/>
    <n v="921.28"/>
    <n v="102"/>
    <n v="259.27999999999997"/>
    <n v="93970.559999999998"/>
    <n v="26446.559999999998"/>
    <x v="0"/>
  </r>
  <r>
    <s v="PRO6616"/>
    <x v="2695"/>
    <x v="1552"/>
    <x v="9"/>
    <x v="9"/>
    <x v="3"/>
    <x v="6"/>
    <x v="45"/>
    <n v="1585.31"/>
    <n v="2062.8200000000002"/>
    <n v="178"/>
    <n v="477.51000000000022"/>
    <n v="367181.96"/>
    <n v="84996.780000000042"/>
    <x v="2"/>
  </r>
  <r>
    <s v="PRO6618"/>
    <x v="2696"/>
    <x v="1553"/>
    <x v="1"/>
    <x v="6"/>
    <x v="4"/>
    <x v="1"/>
    <x v="31"/>
    <n v="646.75"/>
    <n v="1088.58"/>
    <n v="445"/>
    <n v="441.82999999999993"/>
    <n v="484418.1"/>
    <n v="196614.34999999998"/>
    <x v="2"/>
  </r>
  <r>
    <s v="PRO6619"/>
    <x v="2697"/>
    <x v="404"/>
    <x v="3"/>
    <x v="3"/>
    <x v="0"/>
    <x v="7"/>
    <x v="7"/>
    <n v="1273.06"/>
    <n v="1716.27"/>
    <n v="140"/>
    <n v="443.21000000000004"/>
    <n v="240277.8"/>
    <n v="62049.400000000009"/>
    <x v="1"/>
  </r>
  <r>
    <s v="PRO6621"/>
    <x v="2698"/>
    <x v="1554"/>
    <x v="6"/>
    <x v="8"/>
    <x v="1"/>
    <x v="3"/>
    <x v="97"/>
    <n v="1649.42"/>
    <n v="3006.21"/>
    <n v="440"/>
    <n v="1356.79"/>
    <n v="1322732.3999999999"/>
    <n v="596987.6"/>
    <x v="0"/>
  </r>
  <r>
    <s v="PRO6622"/>
    <x v="2699"/>
    <x v="25"/>
    <x v="8"/>
    <x v="6"/>
    <x v="4"/>
    <x v="1"/>
    <x v="50"/>
    <n v="635.1"/>
    <n v="1013.6"/>
    <n v="211"/>
    <n v="378.5"/>
    <n v="213869.6"/>
    <n v="79863.5"/>
    <x v="0"/>
  </r>
  <r>
    <s v="PRO6623"/>
    <x v="2700"/>
    <x v="905"/>
    <x v="9"/>
    <x v="2"/>
    <x v="0"/>
    <x v="6"/>
    <x v="45"/>
    <n v="1730.38"/>
    <n v="3050.14"/>
    <n v="379"/>
    <n v="1319.7599999999998"/>
    <n v="1156003.06"/>
    <n v="500189.03999999992"/>
    <x v="2"/>
  </r>
  <r>
    <s v="PRO6624"/>
    <x v="2701"/>
    <x v="1555"/>
    <x v="3"/>
    <x v="8"/>
    <x v="2"/>
    <x v="9"/>
    <x v="28"/>
    <n v="650.44000000000005"/>
    <n v="730.27"/>
    <n v="484"/>
    <n v="79.829999999999927"/>
    <n v="353450.68"/>
    <n v="38637.719999999965"/>
    <x v="2"/>
  </r>
  <r>
    <s v="PRO6626"/>
    <x v="2702"/>
    <x v="722"/>
    <x v="6"/>
    <x v="9"/>
    <x v="3"/>
    <x v="1"/>
    <x v="66"/>
    <n v="1355.35"/>
    <n v="1527.26"/>
    <n v="98"/>
    <n v="171.91000000000008"/>
    <n v="149671.48000000001"/>
    <n v="16847.180000000008"/>
    <x v="0"/>
  </r>
  <r>
    <s v="PRO6627"/>
    <x v="2703"/>
    <x v="1556"/>
    <x v="6"/>
    <x v="6"/>
    <x v="0"/>
    <x v="5"/>
    <x v="15"/>
    <n v="216.83"/>
    <n v="384.47"/>
    <n v="294"/>
    <n v="167.64000000000001"/>
    <n v="113034.18000000001"/>
    <n v="49286.16"/>
    <x v="2"/>
  </r>
  <r>
    <s v="PRO6631"/>
    <x v="2704"/>
    <x v="712"/>
    <x v="2"/>
    <x v="0"/>
    <x v="4"/>
    <x v="7"/>
    <x v="20"/>
    <n v="344.99"/>
    <n v="590.92999999999995"/>
    <n v="299"/>
    <n v="245.93999999999994"/>
    <n v="176688.06999999998"/>
    <n v="73536.059999999983"/>
    <x v="1"/>
  </r>
  <r>
    <s v="PRO6632"/>
    <x v="2705"/>
    <x v="569"/>
    <x v="2"/>
    <x v="2"/>
    <x v="4"/>
    <x v="1"/>
    <x v="21"/>
    <n v="1070.1400000000001"/>
    <n v="1648.97"/>
    <n v="216"/>
    <n v="578.82999999999993"/>
    <n v="356177.52"/>
    <n v="125027.27999999998"/>
    <x v="3"/>
  </r>
  <r>
    <s v="PRO6638"/>
    <x v="2706"/>
    <x v="785"/>
    <x v="1"/>
    <x v="8"/>
    <x v="4"/>
    <x v="0"/>
    <x v="11"/>
    <n v="1496.77"/>
    <n v="2467.9"/>
    <n v="20"/>
    <n v="971.13000000000011"/>
    <n v="49358"/>
    <n v="19422.600000000002"/>
    <x v="0"/>
  </r>
  <r>
    <s v="PRO6639"/>
    <x v="2707"/>
    <x v="1021"/>
    <x v="1"/>
    <x v="2"/>
    <x v="3"/>
    <x v="7"/>
    <x v="48"/>
    <n v="268.25"/>
    <n v="492.28"/>
    <n v="117"/>
    <n v="224.02999999999997"/>
    <n v="57596.759999999995"/>
    <n v="26211.51"/>
    <x v="2"/>
  </r>
  <r>
    <s v="PRO6640"/>
    <x v="2708"/>
    <x v="1465"/>
    <x v="0"/>
    <x v="3"/>
    <x v="1"/>
    <x v="2"/>
    <x v="73"/>
    <n v="778.65"/>
    <n v="965.15"/>
    <n v="451"/>
    <n v="186.5"/>
    <n v="435282.64999999997"/>
    <n v="84111.5"/>
    <x v="0"/>
  </r>
  <r>
    <s v="PRO6645"/>
    <x v="2709"/>
    <x v="858"/>
    <x v="5"/>
    <x v="6"/>
    <x v="0"/>
    <x v="5"/>
    <x v="51"/>
    <n v="1146.8399999999999"/>
    <n v="1511.15"/>
    <n v="427"/>
    <n v="364.31000000000017"/>
    <n v="645261.05000000005"/>
    <n v="155560.37000000008"/>
    <x v="2"/>
  </r>
  <r>
    <s v="PRO6647"/>
    <x v="2710"/>
    <x v="1217"/>
    <x v="5"/>
    <x v="7"/>
    <x v="4"/>
    <x v="7"/>
    <x v="27"/>
    <n v="211.15"/>
    <n v="287.11"/>
    <n v="74"/>
    <n v="75.960000000000008"/>
    <n v="21246.14"/>
    <n v="5621.0400000000009"/>
    <x v="1"/>
  </r>
  <r>
    <s v="PRO6648"/>
    <x v="2711"/>
    <x v="1557"/>
    <x v="4"/>
    <x v="0"/>
    <x v="4"/>
    <x v="0"/>
    <x v="60"/>
    <n v="1245.48"/>
    <n v="1876.42"/>
    <n v="343"/>
    <n v="630.94000000000005"/>
    <n v="643612.06000000006"/>
    <n v="216412.42"/>
    <x v="1"/>
  </r>
  <r>
    <s v="PRO6650"/>
    <x v="2712"/>
    <x v="655"/>
    <x v="6"/>
    <x v="4"/>
    <x v="0"/>
    <x v="0"/>
    <x v="7"/>
    <n v="1053.0899999999999"/>
    <n v="1464.58"/>
    <n v="206"/>
    <n v="411.49"/>
    <n v="301703.48"/>
    <n v="84766.94"/>
    <x v="2"/>
  </r>
  <r>
    <s v="PRO6651"/>
    <x v="2713"/>
    <x v="1336"/>
    <x v="5"/>
    <x v="3"/>
    <x v="0"/>
    <x v="6"/>
    <x v="2"/>
    <n v="341.89"/>
    <n v="539.32000000000005"/>
    <n v="26"/>
    <n v="197.43000000000006"/>
    <n v="14022.320000000002"/>
    <n v="5133.1800000000021"/>
    <x v="1"/>
  </r>
  <r>
    <s v="PRO6652"/>
    <x v="2714"/>
    <x v="369"/>
    <x v="8"/>
    <x v="0"/>
    <x v="3"/>
    <x v="7"/>
    <x v="37"/>
    <n v="1330.69"/>
    <n v="1657.95"/>
    <n v="387"/>
    <n v="327.26"/>
    <n v="641626.65"/>
    <n v="126649.62"/>
    <x v="2"/>
  </r>
  <r>
    <s v="PRO6654"/>
    <x v="2715"/>
    <x v="981"/>
    <x v="9"/>
    <x v="1"/>
    <x v="1"/>
    <x v="6"/>
    <x v="70"/>
    <n v="1651.01"/>
    <n v="2306.4899999999998"/>
    <n v="195"/>
    <n v="655.47999999999979"/>
    <n v="449765.54999999993"/>
    <n v="127818.59999999996"/>
    <x v="2"/>
  </r>
  <r>
    <s v="PRO6655"/>
    <x v="2716"/>
    <x v="72"/>
    <x v="4"/>
    <x v="2"/>
    <x v="2"/>
    <x v="1"/>
    <x v="34"/>
    <n v="1825.87"/>
    <n v="3553.89"/>
    <n v="340"/>
    <n v="1728.02"/>
    <n v="1208322.5999999999"/>
    <n v="587526.80000000005"/>
    <x v="0"/>
  </r>
  <r>
    <s v="PRO6656"/>
    <x v="2717"/>
    <x v="1558"/>
    <x v="5"/>
    <x v="5"/>
    <x v="1"/>
    <x v="7"/>
    <x v="49"/>
    <n v="1392.33"/>
    <n v="2642.44"/>
    <n v="243"/>
    <n v="1250.1100000000001"/>
    <n v="642112.92000000004"/>
    <n v="303776.73000000004"/>
    <x v="0"/>
  </r>
  <r>
    <s v="PRO6658"/>
    <x v="2718"/>
    <x v="377"/>
    <x v="4"/>
    <x v="1"/>
    <x v="4"/>
    <x v="5"/>
    <x v="57"/>
    <n v="1760.63"/>
    <n v="2385.11"/>
    <n v="444"/>
    <n v="624.48"/>
    <n v="1058988.8400000001"/>
    <n v="277269.12"/>
    <x v="1"/>
  </r>
  <r>
    <s v="PRO6660"/>
    <x v="2719"/>
    <x v="1475"/>
    <x v="3"/>
    <x v="6"/>
    <x v="0"/>
    <x v="2"/>
    <x v="16"/>
    <n v="1806.77"/>
    <n v="2548.62"/>
    <n v="158"/>
    <n v="741.84999999999991"/>
    <n v="402681.95999999996"/>
    <n v="117212.29999999999"/>
    <x v="2"/>
  </r>
  <r>
    <s v="PRO6661"/>
    <x v="2720"/>
    <x v="1483"/>
    <x v="1"/>
    <x v="1"/>
    <x v="4"/>
    <x v="8"/>
    <x v="20"/>
    <n v="1736.32"/>
    <n v="2151.83"/>
    <n v="23"/>
    <n v="415.51"/>
    <n v="49492.09"/>
    <n v="9556.73"/>
    <x v="0"/>
  </r>
  <r>
    <s v="PRO6663"/>
    <x v="2721"/>
    <x v="1559"/>
    <x v="2"/>
    <x v="5"/>
    <x v="0"/>
    <x v="1"/>
    <x v="55"/>
    <n v="477.55"/>
    <n v="739.97"/>
    <n v="354"/>
    <n v="262.42"/>
    <n v="261949.38"/>
    <n v="92896.680000000008"/>
    <x v="0"/>
  </r>
  <r>
    <s v="PRO6664"/>
    <x v="2722"/>
    <x v="317"/>
    <x v="0"/>
    <x v="2"/>
    <x v="2"/>
    <x v="4"/>
    <x v="88"/>
    <n v="707.43"/>
    <n v="1057.04"/>
    <n v="154"/>
    <n v="349.61"/>
    <n v="162784.16"/>
    <n v="53839.94"/>
    <x v="2"/>
  </r>
  <r>
    <s v="PRO6668"/>
    <x v="2723"/>
    <x v="1349"/>
    <x v="6"/>
    <x v="7"/>
    <x v="4"/>
    <x v="8"/>
    <x v="48"/>
    <n v="1428.79"/>
    <n v="2328.81"/>
    <n v="370"/>
    <n v="900.02"/>
    <n v="861659.7"/>
    <n v="333007.39999999997"/>
    <x v="2"/>
  </r>
  <r>
    <s v="PRO6670"/>
    <x v="2724"/>
    <x v="1560"/>
    <x v="2"/>
    <x v="5"/>
    <x v="0"/>
    <x v="8"/>
    <x v="14"/>
    <n v="358.18"/>
    <n v="708.83"/>
    <n v="222"/>
    <n v="350.65000000000003"/>
    <n v="157360.26"/>
    <n v="77844.3"/>
    <x v="2"/>
  </r>
  <r>
    <s v="PRO6671"/>
    <x v="2725"/>
    <x v="99"/>
    <x v="3"/>
    <x v="0"/>
    <x v="0"/>
    <x v="7"/>
    <x v="10"/>
    <n v="1051.0999999999999"/>
    <n v="1532.56"/>
    <n v="384"/>
    <n v="481.46000000000004"/>
    <n v="588503.04000000004"/>
    <n v="184880.64000000001"/>
    <x v="0"/>
  </r>
  <r>
    <s v="PRO6673"/>
    <x v="1981"/>
    <x v="1106"/>
    <x v="4"/>
    <x v="8"/>
    <x v="0"/>
    <x v="9"/>
    <x v="92"/>
    <n v="1624.8"/>
    <n v="1966.47"/>
    <n v="452"/>
    <n v="341.67000000000007"/>
    <n v="888844.44000000006"/>
    <n v="154434.84000000003"/>
    <x v="0"/>
  </r>
  <r>
    <s v="PRO6674"/>
    <x v="2726"/>
    <x v="1561"/>
    <x v="9"/>
    <x v="3"/>
    <x v="3"/>
    <x v="5"/>
    <x v="45"/>
    <n v="1127.0999999999999"/>
    <n v="1668.57"/>
    <n v="207"/>
    <n v="541.47"/>
    <n v="345393.99"/>
    <n v="112084.29000000001"/>
    <x v="2"/>
  </r>
  <r>
    <s v="PRO6676"/>
    <x v="2727"/>
    <x v="1004"/>
    <x v="0"/>
    <x v="8"/>
    <x v="4"/>
    <x v="2"/>
    <x v="58"/>
    <n v="765.35"/>
    <n v="950"/>
    <n v="265"/>
    <n v="184.64999999999998"/>
    <n v="251750"/>
    <n v="48932.249999999993"/>
    <x v="2"/>
  </r>
  <r>
    <s v="PRO6677"/>
    <x v="2728"/>
    <x v="634"/>
    <x v="3"/>
    <x v="8"/>
    <x v="1"/>
    <x v="4"/>
    <x v="3"/>
    <n v="1471.43"/>
    <n v="2286.21"/>
    <n v="69"/>
    <n v="814.78"/>
    <n v="157748.49"/>
    <n v="56219.82"/>
    <x v="1"/>
  </r>
  <r>
    <s v="PRO6678"/>
    <x v="2729"/>
    <x v="1562"/>
    <x v="3"/>
    <x v="6"/>
    <x v="2"/>
    <x v="3"/>
    <x v="17"/>
    <n v="719.65"/>
    <n v="1045.02"/>
    <n v="408"/>
    <n v="325.37"/>
    <n v="426368.16"/>
    <n v="132750.96"/>
    <x v="1"/>
  </r>
  <r>
    <s v="PRO6679"/>
    <x v="2730"/>
    <x v="635"/>
    <x v="6"/>
    <x v="5"/>
    <x v="3"/>
    <x v="0"/>
    <x v="31"/>
    <n v="1809.37"/>
    <n v="2481.38"/>
    <n v="153"/>
    <n v="672.01000000000022"/>
    <n v="379651.14"/>
    <n v="102817.53000000003"/>
    <x v="2"/>
  </r>
  <r>
    <s v="PRO6680"/>
    <x v="2731"/>
    <x v="142"/>
    <x v="0"/>
    <x v="0"/>
    <x v="0"/>
    <x v="1"/>
    <x v="47"/>
    <n v="1682.12"/>
    <n v="2045.9"/>
    <n v="2"/>
    <n v="363.7800000000002"/>
    <n v="4091.8"/>
    <n v="727.5600000000004"/>
    <x v="2"/>
  </r>
  <r>
    <s v="PRO6682"/>
    <x v="2732"/>
    <x v="298"/>
    <x v="7"/>
    <x v="2"/>
    <x v="4"/>
    <x v="2"/>
    <x v="64"/>
    <n v="200.3"/>
    <n v="299.67"/>
    <n v="280"/>
    <n v="99.37"/>
    <n v="83907.6"/>
    <n v="27823.600000000002"/>
    <x v="2"/>
  </r>
  <r>
    <s v="PRO6683"/>
    <x v="2733"/>
    <x v="1563"/>
    <x v="8"/>
    <x v="0"/>
    <x v="1"/>
    <x v="8"/>
    <x v="26"/>
    <n v="1884.35"/>
    <n v="3020.72"/>
    <n v="91"/>
    <n v="1136.3699999999999"/>
    <n v="274885.51999999996"/>
    <n v="103409.66999999998"/>
    <x v="2"/>
  </r>
  <r>
    <s v="PRO6685"/>
    <x v="2734"/>
    <x v="528"/>
    <x v="9"/>
    <x v="0"/>
    <x v="4"/>
    <x v="7"/>
    <x v="36"/>
    <n v="879.47"/>
    <n v="1396.01"/>
    <n v="313"/>
    <n v="516.54"/>
    <n v="436951.13"/>
    <n v="161677.01999999999"/>
    <x v="2"/>
  </r>
  <r>
    <s v="PRO6686"/>
    <x v="2735"/>
    <x v="1564"/>
    <x v="0"/>
    <x v="8"/>
    <x v="3"/>
    <x v="4"/>
    <x v="54"/>
    <n v="1273.8499999999999"/>
    <n v="1632.12"/>
    <n v="363"/>
    <n v="358.27"/>
    <n v="592459.55999999994"/>
    <n v="130052.01"/>
    <x v="1"/>
  </r>
  <r>
    <s v="PRO6689"/>
    <x v="2736"/>
    <x v="1565"/>
    <x v="6"/>
    <x v="1"/>
    <x v="3"/>
    <x v="9"/>
    <x v="47"/>
    <n v="995.95"/>
    <n v="1900.88"/>
    <n v="388"/>
    <n v="904.93000000000006"/>
    <n v="737541.44000000006"/>
    <n v="351112.84"/>
    <x v="1"/>
  </r>
  <r>
    <s v="PRO6692"/>
    <x v="2737"/>
    <x v="1566"/>
    <x v="4"/>
    <x v="0"/>
    <x v="4"/>
    <x v="6"/>
    <x v="44"/>
    <n v="165.36"/>
    <n v="206.81"/>
    <n v="417"/>
    <n v="41.449999999999989"/>
    <n v="86239.77"/>
    <n v="17284.649999999994"/>
    <x v="2"/>
  </r>
  <r>
    <s v="PRO6694"/>
    <x v="2738"/>
    <x v="227"/>
    <x v="6"/>
    <x v="1"/>
    <x v="0"/>
    <x v="3"/>
    <x v="18"/>
    <n v="1813.07"/>
    <n v="3009.84"/>
    <n v="426"/>
    <n v="1196.7700000000002"/>
    <n v="1282191.8400000001"/>
    <n v="509824.02000000008"/>
    <x v="2"/>
  </r>
  <r>
    <s v="PRO6695"/>
    <x v="2739"/>
    <x v="1567"/>
    <x v="2"/>
    <x v="2"/>
    <x v="0"/>
    <x v="6"/>
    <x v="35"/>
    <n v="1230.69"/>
    <n v="1879.07"/>
    <n v="184"/>
    <n v="648.37999999999988"/>
    <n v="345748.88"/>
    <n v="119301.91999999998"/>
    <x v="0"/>
  </r>
  <r>
    <s v="PRO6701"/>
    <x v="2740"/>
    <x v="1568"/>
    <x v="4"/>
    <x v="7"/>
    <x v="3"/>
    <x v="4"/>
    <x v="93"/>
    <n v="853.75"/>
    <n v="1455.02"/>
    <n v="251"/>
    <n v="601.27"/>
    <n v="365210.02"/>
    <n v="150918.76999999999"/>
    <x v="2"/>
  </r>
  <r>
    <s v="PRO6703"/>
    <x v="2741"/>
    <x v="1314"/>
    <x v="0"/>
    <x v="0"/>
    <x v="2"/>
    <x v="0"/>
    <x v="75"/>
    <n v="1258.05"/>
    <n v="1610.56"/>
    <n v="375"/>
    <n v="352.51"/>
    <n v="603960"/>
    <n v="132191.25"/>
    <x v="1"/>
  </r>
  <r>
    <s v="PRO6705"/>
    <x v="2742"/>
    <x v="1497"/>
    <x v="3"/>
    <x v="0"/>
    <x v="3"/>
    <x v="3"/>
    <x v="35"/>
    <n v="429.85"/>
    <n v="601.52"/>
    <n v="284"/>
    <n v="171.66999999999996"/>
    <n v="170831.68"/>
    <n v="48754.279999999992"/>
    <x v="2"/>
  </r>
  <r>
    <s v="PRO6712"/>
    <x v="2743"/>
    <x v="52"/>
    <x v="8"/>
    <x v="8"/>
    <x v="4"/>
    <x v="3"/>
    <x v="28"/>
    <n v="889.58"/>
    <n v="1364.43"/>
    <n v="307"/>
    <n v="474.85"/>
    <n v="418880.01"/>
    <n v="145778.95000000001"/>
    <x v="2"/>
  </r>
  <r>
    <s v="PRO6713"/>
    <x v="2744"/>
    <x v="878"/>
    <x v="6"/>
    <x v="9"/>
    <x v="4"/>
    <x v="9"/>
    <x v="50"/>
    <n v="1304.99"/>
    <n v="2469.5300000000002"/>
    <n v="374"/>
    <n v="1164.5400000000002"/>
    <n v="923604.22000000009"/>
    <n v="435537.96000000008"/>
    <x v="2"/>
  </r>
  <r>
    <s v="PRO6715"/>
    <x v="2745"/>
    <x v="714"/>
    <x v="5"/>
    <x v="9"/>
    <x v="4"/>
    <x v="9"/>
    <x v="79"/>
    <n v="1566.09"/>
    <n v="2390.8200000000002"/>
    <n v="224"/>
    <n v="824.73000000000025"/>
    <n v="535543.68000000005"/>
    <n v="184739.52000000005"/>
    <x v="2"/>
  </r>
  <r>
    <s v="PRO6716"/>
    <x v="2746"/>
    <x v="456"/>
    <x v="3"/>
    <x v="9"/>
    <x v="1"/>
    <x v="4"/>
    <x v="91"/>
    <n v="396.45"/>
    <n v="578.29"/>
    <n v="169"/>
    <n v="181.83999999999997"/>
    <n v="97731.01"/>
    <n v="30730.959999999995"/>
    <x v="1"/>
  </r>
  <r>
    <s v="PRO6717"/>
    <x v="2747"/>
    <x v="310"/>
    <x v="3"/>
    <x v="5"/>
    <x v="2"/>
    <x v="2"/>
    <x v="25"/>
    <n v="1849.53"/>
    <n v="3446.36"/>
    <n v="207"/>
    <n v="1596.8300000000002"/>
    <n v="713396.52"/>
    <n v="330543.81000000006"/>
    <x v="2"/>
  </r>
  <r>
    <s v="PRO6721"/>
    <x v="461"/>
    <x v="339"/>
    <x v="9"/>
    <x v="4"/>
    <x v="2"/>
    <x v="5"/>
    <x v="41"/>
    <n v="1343.04"/>
    <n v="2515.6"/>
    <n v="237"/>
    <n v="1172.56"/>
    <n v="596197.19999999995"/>
    <n v="277896.71999999997"/>
    <x v="2"/>
  </r>
  <r>
    <s v="PRO6722"/>
    <x v="2748"/>
    <x v="123"/>
    <x v="7"/>
    <x v="3"/>
    <x v="1"/>
    <x v="8"/>
    <x v="24"/>
    <n v="380.8"/>
    <n v="498.42"/>
    <n v="149"/>
    <n v="117.62"/>
    <n v="74264.58"/>
    <n v="17525.38"/>
    <x v="2"/>
  </r>
  <r>
    <s v="PRO6723"/>
    <x v="2749"/>
    <x v="1025"/>
    <x v="6"/>
    <x v="5"/>
    <x v="0"/>
    <x v="9"/>
    <x v="90"/>
    <n v="924.32"/>
    <n v="1843.73"/>
    <n v="145"/>
    <n v="919.41"/>
    <n v="267340.84999999998"/>
    <n v="133314.44999999998"/>
    <x v="0"/>
  </r>
  <r>
    <s v="PRO6724"/>
    <x v="2750"/>
    <x v="584"/>
    <x v="0"/>
    <x v="5"/>
    <x v="0"/>
    <x v="4"/>
    <x v="39"/>
    <n v="295.33"/>
    <n v="441.32"/>
    <n v="278"/>
    <n v="145.99"/>
    <n v="122686.95999999999"/>
    <n v="40585.22"/>
    <x v="1"/>
  </r>
  <r>
    <s v="PRO6725"/>
    <x v="2751"/>
    <x v="1569"/>
    <x v="9"/>
    <x v="9"/>
    <x v="4"/>
    <x v="5"/>
    <x v="32"/>
    <n v="841.03"/>
    <n v="1474.34"/>
    <n v="107"/>
    <n v="633.30999999999995"/>
    <n v="157754.38"/>
    <n v="67764.17"/>
    <x v="2"/>
  </r>
  <r>
    <s v="PRO6726"/>
    <x v="2752"/>
    <x v="1127"/>
    <x v="0"/>
    <x v="0"/>
    <x v="3"/>
    <x v="7"/>
    <x v="30"/>
    <n v="667.45"/>
    <n v="961.58"/>
    <n v="207"/>
    <n v="294.13"/>
    <n v="199047.06"/>
    <n v="60884.909999999996"/>
    <x v="2"/>
  </r>
  <r>
    <s v="PRO6728"/>
    <x v="2753"/>
    <x v="361"/>
    <x v="1"/>
    <x v="0"/>
    <x v="1"/>
    <x v="5"/>
    <x v="68"/>
    <n v="129.61000000000001"/>
    <n v="230.96"/>
    <n v="91"/>
    <n v="101.35"/>
    <n v="21017.360000000001"/>
    <n v="9222.85"/>
    <x v="0"/>
  </r>
  <r>
    <s v="PRO6730"/>
    <x v="2754"/>
    <x v="1355"/>
    <x v="2"/>
    <x v="1"/>
    <x v="4"/>
    <x v="2"/>
    <x v="6"/>
    <n v="1529.38"/>
    <n v="3009.24"/>
    <n v="458"/>
    <n v="1479.8599999999997"/>
    <n v="1378231.92"/>
    <n v="677775.87999999989"/>
    <x v="0"/>
  </r>
  <r>
    <s v="PRO6731"/>
    <x v="2755"/>
    <x v="1116"/>
    <x v="2"/>
    <x v="8"/>
    <x v="1"/>
    <x v="3"/>
    <x v="22"/>
    <n v="1627.32"/>
    <n v="3176.28"/>
    <n v="395"/>
    <n v="1548.9600000000003"/>
    <n v="1254630.6000000001"/>
    <n v="611839.20000000007"/>
    <x v="1"/>
  </r>
  <r>
    <s v="PRO6732"/>
    <x v="2756"/>
    <x v="1570"/>
    <x v="8"/>
    <x v="9"/>
    <x v="2"/>
    <x v="4"/>
    <x v="99"/>
    <n v="554.69000000000005"/>
    <n v="818.82"/>
    <n v="20"/>
    <n v="264.13"/>
    <n v="16376.400000000001"/>
    <n v="5282.6"/>
    <x v="1"/>
  </r>
  <r>
    <s v="PRO6733"/>
    <x v="2757"/>
    <x v="610"/>
    <x v="3"/>
    <x v="7"/>
    <x v="4"/>
    <x v="1"/>
    <x v="36"/>
    <n v="1706.86"/>
    <n v="2568.86"/>
    <n v="184"/>
    <n v="862.00000000000023"/>
    <n v="472670.24000000005"/>
    <n v="158608.00000000003"/>
    <x v="2"/>
  </r>
  <r>
    <s v="PRO6734"/>
    <x v="202"/>
    <x v="352"/>
    <x v="5"/>
    <x v="2"/>
    <x v="0"/>
    <x v="2"/>
    <x v="58"/>
    <n v="757.23"/>
    <n v="1110.99"/>
    <n v="168"/>
    <n v="353.76"/>
    <n v="186646.32"/>
    <n v="59431.68"/>
    <x v="2"/>
  </r>
  <r>
    <s v="PRO6735"/>
    <x v="2758"/>
    <x v="622"/>
    <x v="2"/>
    <x v="0"/>
    <x v="2"/>
    <x v="5"/>
    <x v="4"/>
    <n v="1513.45"/>
    <n v="2072.6"/>
    <n v="17"/>
    <n v="559.14999999999986"/>
    <n v="35234.199999999997"/>
    <n v="9505.5499999999975"/>
    <x v="1"/>
  </r>
  <r>
    <s v="PRO6736"/>
    <x v="2759"/>
    <x v="1571"/>
    <x v="0"/>
    <x v="8"/>
    <x v="4"/>
    <x v="1"/>
    <x v="22"/>
    <n v="439.64"/>
    <n v="694.12"/>
    <n v="285"/>
    <n v="254.48000000000002"/>
    <n v="197824.2"/>
    <n v="72526.8"/>
    <x v="2"/>
  </r>
  <r>
    <s v="PRO6737"/>
    <x v="2760"/>
    <x v="722"/>
    <x v="3"/>
    <x v="0"/>
    <x v="3"/>
    <x v="9"/>
    <x v="79"/>
    <n v="1779.33"/>
    <n v="3459.05"/>
    <n v="154"/>
    <n v="1679.7200000000003"/>
    <n v="532693.70000000007"/>
    <n v="258676.88000000003"/>
    <x v="3"/>
  </r>
  <r>
    <s v="PRO6738"/>
    <x v="2761"/>
    <x v="21"/>
    <x v="5"/>
    <x v="5"/>
    <x v="3"/>
    <x v="0"/>
    <x v="8"/>
    <n v="352.76"/>
    <n v="592.77"/>
    <n v="500"/>
    <n v="240.01"/>
    <n v="296385"/>
    <n v="120005"/>
    <x v="3"/>
  </r>
  <r>
    <s v="PRO6739"/>
    <x v="2762"/>
    <x v="1572"/>
    <x v="8"/>
    <x v="8"/>
    <x v="2"/>
    <x v="3"/>
    <x v="53"/>
    <n v="1497.94"/>
    <n v="1862.05"/>
    <n v="137"/>
    <n v="364.1099999999999"/>
    <n v="255100.85"/>
    <n v="49883.069999999985"/>
    <x v="1"/>
  </r>
  <r>
    <s v="PRO6740"/>
    <x v="2763"/>
    <x v="1573"/>
    <x v="9"/>
    <x v="0"/>
    <x v="3"/>
    <x v="0"/>
    <x v="15"/>
    <n v="1185.8699999999999"/>
    <n v="1921.88"/>
    <n v="332"/>
    <n v="736.01000000000022"/>
    <n v="638064.16"/>
    <n v="244355.32000000007"/>
    <x v="3"/>
  </r>
  <r>
    <s v="PRO6744"/>
    <x v="2764"/>
    <x v="1574"/>
    <x v="6"/>
    <x v="2"/>
    <x v="4"/>
    <x v="0"/>
    <x v="6"/>
    <n v="938.39"/>
    <n v="1508.54"/>
    <n v="18"/>
    <n v="570.15"/>
    <n v="27153.72"/>
    <n v="10262.699999999999"/>
    <x v="1"/>
  </r>
  <r>
    <s v="PRO6746"/>
    <x v="2765"/>
    <x v="1086"/>
    <x v="5"/>
    <x v="4"/>
    <x v="1"/>
    <x v="8"/>
    <x v="67"/>
    <n v="1916.52"/>
    <n v="2274.46"/>
    <n v="159"/>
    <n v="357.94000000000005"/>
    <n v="361639.14"/>
    <n v="56912.460000000006"/>
    <x v="2"/>
  </r>
  <r>
    <s v="PRO6753"/>
    <x v="2766"/>
    <x v="1258"/>
    <x v="8"/>
    <x v="2"/>
    <x v="2"/>
    <x v="6"/>
    <x v="30"/>
    <n v="1028.3499999999999"/>
    <n v="1266.44"/>
    <n v="86"/>
    <n v="238.09000000000015"/>
    <n v="108913.84000000001"/>
    <n v="20475.740000000013"/>
    <x v="0"/>
  </r>
  <r>
    <s v="PRO6755"/>
    <x v="2767"/>
    <x v="1130"/>
    <x v="8"/>
    <x v="7"/>
    <x v="4"/>
    <x v="0"/>
    <x v="48"/>
    <n v="1967.98"/>
    <n v="2635.45"/>
    <n v="145"/>
    <n v="667.4699999999998"/>
    <n v="382140.25"/>
    <n v="96783.149999999965"/>
    <x v="1"/>
  </r>
  <r>
    <s v="PRO6758"/>
    <x v="2768"/>
    <x v="607"/>
    <x v="1"/>
    <x v="0"/>
    <x v="0"/>
    <x v="5"/>
    <x v="45"/>
    <n v="382.02"/>
    <n v="705.52"/>
    <n v="63"/>
    <n v="323.5"/>
    <n v="44447.76"/>
    <n v="20380.5"/>
    <x v="2"/>
  </r>
  <r>
    <s v="PRO6759"/>
    <x v="2769"/>
    <x v="1575"/>
    <x v="2"/>
    <x v="1"/>
    <x v="2"/>
    <x v="6"/>
    <x v="90"/>
    <n v="990.65"/>
    <n v="1741.03"/>
    <n v="156"/>
    <n v="750.38"/>
    <n v="271600.68"/>
    <n v="117059.28"/>
    <x v="0"/>
  </r>
  <r>
    <s v="PRO6764"/>
    <x v="2770"/>
    <x v="1260"/>
    <x v="4"/>
    <x v="3"/>
    <x v="1"/>
    <x v="8"/>
    <x v="39"/>
    <n v="965.68"/>
    <n v="1274.03"/>
    <n v="155"/>
    <n v="308.35000000000002"/>
    <n v="197474.65"/>
    <n v="47794.25"/>
    <x v="2"/>
  </r>
  <r>
    <s v="PRO6765"/>
    <x v="2771"/>
    <x v="1576"/>
    <x v="2"/>
    <x v="3"/>
    <x v="1"/>
    <x v="5"/>
    <x v="60"/>
    <n v="752.72"/>
    <n v="1324.46"/>
    <n v="444"/>
    <n v="571.74"/>
    <n v="588060.24"/>
    <n v="253852.56"/>
    <x v="1"/>
  </r>
  <r>
    <s v="PRO6766"/>
    <x v="2772"/>
    <x v="623"/>
    <x v="0"/>
    <x v="2"/>
    <x v="3"/>
    <x v="9"/>
    <x v="68"/>
    <n v="1952.61"/>
    <n v="3883.51"/>
    <n v="251"/>
    <n v="1930.9000000000003"/>
    <n v="974761.01"/>
    <n v="484655.90000000008"/>
    <x v="1"/>
  </r>
  <r>
    <s v="PRO6767"/>
    <x v="2773"/>
    <x v="1495"/>
    <x v="8"/>
    <x v="7"/>
    <x v="4"/>
    <x v="4"/>
    <x v="19"/>
    <n v="1923.27"/>
    <n v="3199.56"/>
    <n v="272"/>
    <n v="1276.29"/>
    <n v="870280.32"/>
    <n v="347150.88"/>
    <x v="0"/>
  </r>
  <r>
    <s v="PRO6773"/>
    <x v="2774"/>
    <x v="946"/>
    <x v="7"/>
    <x v="2"/>
    <x v="1"/>
    <x v="3"/>
    <x v="55"/>
    <n v="898.22"/>
    <n v="1414.38"/>
    <n v="491"/>
    <n v="516.16000000000008"/>
    <n v="694460.58000000007"/>
    <n v="253434.56000000003"/>
    <x v="1"/>
  </r>
  <r>
    <s v="PRO6779"/>
    <x v="2775"/>
    <x v="444"/>
    <x v="7"/>
    <x v="6"/>
    <x v="4"/>
    <x v="7"/>
    <x v="64"/>
    <n v="1149.42"/>
    <n v="1603.59"/>
    <n v="395"/>
    <n v="454.16999999999985"/>
    <n v="633418.04999999993"/>
    <n v="179397.14999999994"/>
    <x v="1"/>
  </r>
  <r>
    <s v="PRO6781"/>
    <x v="2776"/>
    <x v="592"/>
    <x v="5"/>
    <x v="6"/>
    <x v="4"/>
    <x v="5"/>
    <x v="31"/>
    <n v="1365.3"/>
    <n v="1982.09"/>
    <n v="194"/>
    <n v="616.79"/>
    <n v="384525.45999999996"/>
    <n v="119657.26"/>
    <x v="0"/>
  </r>
  <r>
    <s v="PRO6783"/>
    <x v="2777"/>
    <x v="932"/>
    <x v="1"/>
    <x v="6"/>
    <x v="2"/>
    <x v="9"/>
    <x v="36"/>
    <n v="143.41999999999999"/>
    <n v="217.51"/>
    <n v="470"/>
    <n v="74.09"/>
    <n v="102229.7"/>
    <n v="34822.300000000003"/>
    <x v="1"/>
  </r>
  <r>
    <s v="PRO6784"/>
    <x v="2778"/>
    <x v="1577"/>
    <x v="2"/>
    <x v="0"/>
    <x v="1"/>
    <x v="0"/>
    <x v="75"/>
    <n v="833.29"/>
    <n v="1510.17"/>
    <n v="360"/>
    <n v="676.88000000000011"/>
    <n v="543661.20000000007"/>
    <n v="243676.80000000005"/>
    <x v="0"/>
  </r>
  <r>
    <s v="PRO6785"/>
    <x v="2779"/>
    <x v="24"/>
    <x v="4"/>
    <x v="7"/>
    <x v="0"/>
    <x v="8"/>
    <x v="88"/>
    <n v="1108.23"/>
    <n v="1997.12"/>
    <n v="248"/>
    <n v="888.88999999999987"/>
    <n v="495285.75999999995"/>
    <n v="220444.71999999997"/>
    <x v="2"/>
  </r>
  <r>
    <s v="PRO6786"/>
    <x v="2780"/>
    <x v="1055"/>
    <x v="2"/>
    <x v="0"/>
    <x v="2"/>
    <x v="9"/>
    <x v="86"/>
    <n v="1662.12"/>
    <n v="3048.49"/>
    <n v="490"/>
    <n v="1386.37"/>
    <n v="1493760.0999999999"/>
    <n v="679321.29999999993"/>
    <x v="0"/>
  </r>
  <r>
    <s v="PRO6789"/>
    <x v="2781"/>
    <x v="774"/>
    <x v="0"/>
    <x v="6"/>
    <x v="1"/>
    <x v="1"/>
    <x v="14"/>
    <n v="1271.25"/>
    <n v="2358.65"/>
    <n v="50"/>
    <n v="1087.4000000000001"/>
    <n v="117932.5"/>
    <n v="54370.000000000007"/>
    <x v="0"/>
  </r>
  <r>
    <s v="PRO6792"/>
    <x v="2782"/>
    <x v="718"/>
    <x v="9"/>
    <x v="2"/>
    <x v="3"/>
    <x v="3"/>
    <x v="59"/>
    <n v="1310.3"/>
    <n v="2230.46"/>
    <n v="402"/>
    <n v="920.16000000000008"/>
    <n v="896644.92"/>
    <n v="369904.32"/>
    <x v="1"/>
  </r>
  <r>
    <s v="PRO6793"/>
    <x v="2783"/>
    <x v="1339"/>
    <x v="5"/>
    <x v="8"/>
    <x v="3"/>
    <x v="4"/>
    <x v="1"/>
    <n v="735.26"/>
    <n v="1223.32"/>
    <n v="434"/>
    <n v="488.05999999999995"/>
    <n v="530920.88"/>
    <n v="211818.03999999998"/>
    <x v="0"/>
  </r>
  <r>
    <s v="PRO6796"/>
    <x v="2784"/>
    <x v="108"/>
    <x v="3"/>
    <x v="3"/>
    <x v="0"/>
    <x v="8"/>
    <x v="94"/>
    <n v="925.63"/>
    <n v="1631.33"/>
    <n v="140"/>
    <n v="705.69999999999993"/>
    <n v="228386.19999999998"/>
    <n v="98797.999999999985"/>
    <x v="1"/>
  </r>
  <r>
    <s v="PRO6802"/>
    <x v="2785"/>
    <x v="1578"/>
    <x v="0"/>
    <x v="6"/>
    <x v="3"/>
    <x v="6"/>
    <x v="29"/>
    <n v="1059.0999999999999"/>
    <n v="1479.64"/>
    <n v="265"/>
    <n v="420.54000000000019"/>
    <n v="392104.60000000003"/>
    <n v="111443.10000000005"/>
    <x v="2"/>
  </r>
  <r>
    <s v="PRO6804"/>
    <x v="2786"/>
    <x v="823"/>
    <x v="3"/>
    <x v="7"/>
    <x v="2"/>
    <x v="6"/>
    <x v="9"/>
    <n v="1949.27"/>
    <n v="3065.13"/>
    <n v="497"/>
    <n v="1115.8600000000001"/>
    <n v="1523369.61"/>
    <n v="554582.42000000004"/>
    <x v="2"/>
  </r>
  <r>
    <s v="PRO6810"/>
    <x v="2787"/>
    <x v="597"/>
    <x v="1"/>
    <x v="8"/>
    <x v="3"/>
    <x v="6"/>
    <x v="82"/>
    <n v="1730.52"/>
    <n v="3255.29"/>
    <n v="328"/>
    <n v="1524.77"/>
    <n v="1067735.1199999999"/>
    <n v="500124.56"/>
    <x v="0"/>
  </r>
  <r>
    <s v="PRO6811"/>
    <x v="2788"/>
    <x v="1146"/>
    <x v="0"/>
    <x v="1"/>
    <x v="0"/>
    <x v="1"/>
    <x v="35"/>
    <n v="1073.76"/>
    <n v="1436.77"/>
    <n v="294"/>
    <n v="363.01"/>
    <n v="422410.38"/>
    <n v="106724.94"/>
    <x v="2"/>
  </r>
  <r>
    <s v="PRO6813"/>
    <x v="2789"/>
    <x v="1579"/>
    <x v="2"/>
    <x v="5"/>
    <x v="1"/>
    <x v="4"/>
    <x v="66"/>
    <n v="1426.02"/>
    <n v="1974.66"/>
    <n v="159"/>
    <n v="548.6400000000001"/>
    <n v="313970.94"/>
    <n v="87233.760000000009"/>
    <x v="0"/>
  </r>
  <r>
    <s v="PRO6814"/>
    <x v="2790"/>
    <x v="542"/>
    <x v="8"/>
    <x v="3"/>
    <x v="3"/>
    <x v="2"/>
    <x v="40"/>
    <n v="1324.62"/>
    <n v="2611.2199999999998"/>
    <n v="295"/>
    <n v="1286.5999999999999"/>
    <n v="770309.89999999991"/>
    <n v="379547"/>
    <x v="2"/>
  </r>
  <r>
    <s v="PRO6815"/>
    <x v="2791"/>
    <x v="1206"/>
    <x v="1"/>
    <x v="2"/>
    <x v="3"/>
    <x v="5"/>
    <x v="1"/>
    <n v="1710.98"/>
    <n v="1913.31"/>
    <n v="263"/>
    <n v="202.32999999999993"/>
    <n v="503200.52999999997"/>
    <n v="53212.789999999979"/>
    <x v="1"/>
  </r>
  <r>
    <s v="PRO6816"/>
    <x v="2792"/>
    <x v="1580"/>
    <x v="9"/>
    <x v="3"/>
    <x v="4"/>
    <x v="0"/>
    <x v="14"/>
    <n v="475.47"/>
    <n v="776.87"/>
    <n v="327"/>
    <n v="301.39999999999998"/>
    <n v="254036.49"/>
    <n v="98557.799999999988"/>
    <x v="1"/>
  </r>
  <r>
    <s v="PRO6817"/>
    <x v="2793"/>
    <x v="38"/>
    <x v="7"/>
    <x v="1"/>
    <x v="0"/>
    <x v="9"/>
    <x v="43"/>
    <n v="1829.1"/>
    <n v="2109.06"/>
    <n v="487"/>
    <n v="279.96000000000004"/>
    <n v="1027112.22"/>
    <n v="136340.52000000002"/>
    <x v="2"/>
  </r>
  <r>
    <s v="PRO6818"/>
    <x v="2794"/>
    <x v="1315"/>
    <x v="2"/>
    <x v="8"/>
    <x v="2"/>
    <x v="7"/>
    <x v="22"/>
    <n v="395.24"/>
    <n v="604.91999999999996"/>
    <n v="389"/>
    <n v="209.67999999999995"/>
    <n v="235313.87999999998"/>
    <n v="81565.519999999975"/>
    <x v="1"/>
  </r>
  <r>
    <s v="PRO6819"/>
    <x v="2795"/>
    <x v="967"/>
    <x v="9"/>
    <x v="0"/>
    <x v="1"/>
    <x v="7"/>
    <x v="53"/>
    <n v="1187.4100000000001"/>
    <n v="1388.46"/>
    <n v="359"/>
    <n v="201.04999999999995"/>
    <n v="498457.14"/>
    <n v="72176.949999999983"/>
    <x v="0"/>
  </r>
  <r>
    <s v="PRO6820"/>
    <x v="2796"/>
    <x v="613"/>
    <x v="9"/>
    <x v="8"/>
    <x v="1"/>
    <x v="6"/>
    <x v="49"/>
    <n v="346.77"/>
    <n v="417.28"/>
    <n v="5"/>
    <n v="70.509999999999991"/>
    <n v="2086.3999999999996"/>
    <n v="352.54999999999995"/>
    <x v="2"/>
  </r>
  <r>
    <s v="PRO6821"/>
    <x v="2797"/>
    <x v="1581"/>
    <x v="1"/>
    <x v="2"/>
    <x v="3"/>
    <x v="6"/>
    <x v="1"/>
    <n v="1816.37"/>
    <n v="3243.13"/>
    <n v="224"/>
    <n v="1426.7600000000002"/>
    <n v="726461.12"/>
    <n v="319594.24000000005"/>
    <x v="2"/>
  </r>
  <r>
    <s v="PRO6822"/>
    <x v="2798"/>
    <x v="478"/>
    <x v="4"/>
    <x v="5"/>
    <x v="4"/>
    <x v="2"/>
    <x v="1"/>
    <n v="502.1"/>
    <n v="932.3"/>
    <n v="491"/>
    <n v="430.19999999999993"/>
    <n v="457759.3"/>
    <n v="211228.19999999995"/>
    <x v="2"/>
  </r>
  <r>
    <s v="PRO6823"/>
    <x v="2799"/>
    <x v="1582"/>
    <x v="8"/>
    <x v="6"/>
    <x v="4"/>
    <x v="5"/>
    <x v="69"/>
    <n v="1201.93"/>
    <n v="1889.84"/>
    <n v="434"/>
    <n v="687.90999999999985"/>
    <n v="820190.55999999994"/>
    <n v="298552.93999999994"/>
    <x v="1"/>
  </r>
  <r>
    <s v="PRO6824"/>
    <x v="2800"/>
    <x v="875"/>
    <x v="9"/>
    <x v="6"/>
    <x v="0"/>
    <x v="8"/>
    <x v="12"/>
    <n v="813.91"/>
    <n v="1451.17"/>
    <n v="416"/>
    <n v="637.2600000000001"/>
    <n v="603686.72"/>
    <n v="265100.16000000003"/>
    <x v="1"/>
  </r>
  <r>
    <s v="PRO6825"/>
    <x v="2801"/>
    <x v="640"/>
    <x v="8"/>
    <x v="1"/>
    <x v="1"/>
    <x v="7"/>
    <x v="82"/>
    <n v="1035.1300000000001"/>
    <n v="1848.8"/>
    <n v="398"/>
    <n v="813.66999999999985"/>
    <n v="735822.4"/>
    <n v="323840.65999999992"/>
    <x v="0"/>
  </r>
  <r>
    <s v="PRO6832"/>
    <x v="2802"/>
    <x v="678"/>
    <x v="0"/>
    <x v="2"/>
    <x v="1"/>
    <x v="4"/>
    <x v="81"/>
    <n v="957.34"/>
    <n v="1720.32"/>
    <n v="274"/>
    <n v="762.9799999999999"/>
    <n v="471367.67999999999"/>
    <n v="209056.51999999996"/>
    <x v="1"/>
  </r>
  <r>
    <s v="PRO6833"/>
    <x v="2803"/>
    <x v="881"/>
    <x v="1"/>
    <x v="2"/>
    <x v="3"/>
    <x v="7"/>
    <x v="31"/>
    <n v="1040.24"/>
    <n v="1152.94"/>
    <n v="434"/>
    <n v="112.70000000000005"/>
    <n v="500375.96"/>
    <n v="48911.800000000017"/>
    <x v="1"/>
  </r>
  <r>
    <s v="PRO6835"/>
    <x v="2804"/>
    <x v="472"/>
    <x v="5"/>
    <x v="2"/>
    <x v="3"/>
    <x v="2"/>
    <x v="15"/>
    <n v="599.24"/>
    <n v="710.3"/>
    <n v="332"/>
    <n v="111.05999999999995"/>
    <n v="235819.59999999998"/>
    <n v="36871.919999999984"/>
    <x v="2"/>
  </r>
  <r>
    <s v="PRO6836"/>
    <x v="2805"/>
    <x v="1583"/>
    <x v="6"/>
    <x v="7"/>
    <x v="2"/>
    <x v="7"/>
    <x v="55"/>
    <n v="75.39"/>
    <n v="145.97999999999999"/>
    <n v="308"/>
    <n v="70.589999999999989"/>
    <n v="44961.84"/>
    <n v="21741.719999999998"/>
    <x v="0"/>
  </r>
  <r>
    <s v="PRO6837"/>
    <x v="2806"/>
    <x v="465"/>
    <x v="2"/>
    <x v="5"/>
    <x v="2"/>
    <x v="2"/>
    <x v="78"/>
    <n v="625.82000000000005"/>
    <n v="919.85"/>
    <n v="400"/>
    <n v="294.02999999999997"/>
    <n v="367940"/>
    <n v="117611.99999999999"/>
    <x v="1"/>
  </r>
  <r>
    <s v="PRO6843"/>
    <x v="2807"/>
    <x v="1402"/>
    <x v="4"/>
    <x v="0"/>
    <x v="4"/>
    <x v="5"/>
    <x v="48"/>
    <n v="210.67"/>
    <n v="388.9"/>
    <n v="229"/>
    <n v="178.23"/>
    <n v="89058.099999999991"/>
    <n v="40814.67"/>
    <x v="2"/>
  </r>
  <r>
    <s v="PRO6844"/>
    <x v="2808"/>
    <x v="1232"/>
    <x v="6"/>
    <x v="7"/>
    <x v="1"/>
    <x v="7"/>
    <x v="35"/>
    <n v="1812.33"/>
    <n v="2945.26"/>
    <n v="491"/>
    <n v="1132.9300000000003"/>
    <n v="1446122.6600000001"/>
    <n v="556268.63000000012"/>
    <x v="2"/>
  </r>
  <r>
    <s v="PRO6845"/>
    <x v="1562"/>
    <x v="426"/>
    <x v="9"/>
    <x v="6"/>
    <x v="1"/>
    <x v="8"/>
    <x v="14"/>
    <n v="1710.91"/>
    <n v="2703"/>
    <n v="179"/>
    <n v="992.08999999999992"/>
    <n v="483837"/>
    <n v="177584.11"/>
    <x v="3"/>
  </r>
  <r>
    <s v="PRO6847"/>
    <x v="2809"/>
    <x v="56"/>
    <x v="1"/>
    <x v="6"/>
    <x v="0"/>
    <x v="2"/>
    <x v="50"/>
    <n v="1311.72"/>
    <n v="2501.2199999999998"/>
    <n v="290"/>
    <n v="1189.4999999999998"/>
    <n v="725353.79999999993"/>
    <n v="344954.99999999994"/>
    <x v="2"/>
  </r>
  <r>
    <s v="PRO6849"/>
    <x v="2810"/>
    <x v="1584"/>
    <x v="8"/>
    <x v="3"/>
    <x v="0"/>
    <x v="3"/>
    <x v="17"/>
    <n v="1651.95"/>
    <n v="1862.55"/>
    <n v="400"/>
    <n v="210.59999999999991"/>
    <n v="745020"/>
    <n v="84239.999999999971"/>
    <x v="0"/>
  </r>
  <r>
    <s v="PRO6850"/>
    <x v="2811"/>
    <x v="1585"/>
    <x v="5"/>
    <x v="4"/>
    <x v="3"/>
    <x v="3"/>
    <x v="95"/>
    <n v="1895.73"/>
    <n v="2296.6"/>
    <n v="246"/>
    <n v="400.86999999999989"/>
    <n v="564963.6"/>
    <n v="98614.019999999975"/>
    <x v="0"/>
  </r>
  <r>
    <s v="PRO6851"/>
    <x v="2812"/>
    <x v="350"/>
    <x v="8"/>
    <x v="2"/>
    <x v="0"/>
    <x v="1"/>
    <x v="91"/>
    <n v="1665.27"/>
    <n v="1895.62"/>
    <n v="334"/>
    <n v="230.34999999999991"/>
    <n v="633137.07999999996"/>
    <n v="76936.899999999965"/>
    <x v="1"/>
  </r>
  <r>
    <s v="PRO6852"/>
    <x v="2813"/>
    <x v="676"/>
    <x v="1"/>
    <x v="0"/>
    <x v="0"/>
    <x v="1"/>
    <x v="49"/>
    <n v="1326.73"/>
    <n v="2335.61"/>
    <n v="26"/>
    <n v="1008.8800000000001"/>
    <n v="60725.86"/>
    <n v="26230.880000000005"/>
    <x v="0"/>
  </r>
  <r>
    <s v="PRO6853"/>
    <x v="2814"/>
    <x v="1541"/>
    <x v="3"/>
    <x v="3"/>
    <x v="0"/>
    <x v="2"/>
    <x v="90"/>
    <n v="910.3"/>
    <n v="1232.07"/>
    <n v="122"/>
    <n v="321.77"/>
    <n v="150312.53999999998"/>
    <n v="39255.939999999995"/>
    <x v="0"/>
  </r>
  <r>
    <s v="PRO6857"/>
    <x v="2815"/>
    <x v="436"/>
    <x v="2"/>
    <x v="5"/>
    <x v="1"/>
    <x v="8"/>
    <x v="8"/>
    <n v="461.99"/>
    <n v="886.47"/>
    <n v="223"/>
    <n v="424.48"/>
    <n v="197682.81"/>
    <n v="94659.040000000008"/>
    <x v="0"/>
  </r>
  <r>
    <s v="PRO6865"/>
    <x v="2816"/>
    <x v="433"/>
    <x v="4"/>
    <x v="1"/>
    <x v="1"/>
    <x v="9"/>
    <x v="60"/>
    <n v="1602.61"/>
    <n v="2414.5"/>
    <n v="243"/>
    <n v="811.8900000000001"/>
    <n v="586723.5"/>
    <n v="197289.27000000002"/>
    <x v="0"/>
  </r>
  <r>
    <s v="PRO6866"/>
    <x v="2817"/>
    <x v="517"/>
    <x v="0"/>
    <x v="6"/>
    <x v="1"/>
    <x v="0"/>
    <x v="84"/>
    <n v="1339.04"/>
    <n v="2620.4299999999998"/>
    <n v="29"/>
    <n v="1281.3899999999999"/>
    <n v="75992.47"/>
    <n v="37160.31"/>
    <x v="0"/>
  </r>
  <r>
    <s v="PRO6868"/>
    <x v="2818"/>
    <x v="983"/>
    <x v="3"/>
    <x v="6"/>
    <x v="3"/>
    <x v="8"/>
    <x v="1"/>
    <n v="1472.39"/>
    <n v="1850.39"/>
    <n v="226"/>
    <n v="378"/>
    <n v="418188.14"/>
    <n v="85428"/>
    <x v="1"/>
  </r>
  <r>
    <s v="PRO6869"/>
    <x v="2819"/>
    <x v="1476"/>
    <x v="0"/>
    <x v="8"/>
    <x v="0"/>
    <x v="6"/>
    <x v="19"/>
    <n v="1216.78"/>
    <n v="1894.31"/>
    <n v="391"/>
    <n v="677.53"/>
    <n v="740675.21"/>
    <n v="264914.23"/>
    <x v="0"/>
  </r>
  <r>
    <s v="PRO6870"/>
    <x v="2820"/>
    <x v="104"/>
    <x v="3"/>
    <x v="2"/>
    <x v="2"/>
    <x v="7"/>
    <x v="7"/>
    <n v="233.8"/>
    <n v="362.54"/>
    <n v="52"/>
    <n v="128.74"/>
    <n v="18852.080000000002"/>
    <n v="6694.4800000000005"/>
    <x v="0"/>
  </r>
  <r>
    <s v="PRO6871"/>
    <x v="2821"/>
    <x v="1260"/>
    <x v="2"/>
    <x v="2"/>
    <x v="2"/>
    <x v="4"/>
    <x v="26"/>
    <n v="810.26"/>
    <n v="1372.6"/>
    <n v="246"/>
    <n v="562.33999999999992"/>
    <n v="337659.6"/>
    <n v="138335.63999999998"/>
    <x v="2"/>
  </r>
  <r>
    <s v="PRO6872"/>
    <x v="2822"/>
    <x v="684"/>
    <x v="9"/>
    <x v="3"/>
    <x v="2"/>
    <x v="7"/>
    <x v="78"/>
    <n v="1616.89"/>
    <n v="2320.92"/>
    <n v="496"/>
    <n v="704.03"/>
    <n v="1151176.32"/>
    <n v="349198.88"/>
    <x v="0"/>
  </r>
  <r>
    <s v="PRO6873"/>
    <x v="2823"/>
    <x v="1586"/>
    <x v="2"/>
    <x v="7"/>
    <x v="4"/>
    <x v="0"/>
    <x v="62"/>
    <n v="404.03"/>
    <n v="794.81"/>
    <n v="440"/>
    <n v="390.78"/>
    <n v="349716.39999999997"/>
    <n v="171943.19999999998"/>
    <x v="2"/>
  </r>
  <r>
    <s v="PRO6877"/>
    <x v="2824"/>
    <x v="261"/>
    <x v="5"/>
    <x v="1"/>
    <x v="0"/>
    <x v="9"/>
    <x v="50"/>
    <n v="529.1"/>
    <n v="887.65"/>
    <n v="425"/>
    <n v="358.54999999999995"/>
    <n v="377251.25"/>
    <n v="152383.74999999997"/>
    <x v="0"/>
  </r>
  <r>
    <s v="PRO6878"/>
    <x v="2825"/>
    <x v="1587"/>
    <x v="6"/>
    <x v="8"/>
    <x v="1"/>
    <x v="9"/>
    <x v="21"/>
    <n v="856.69"/>
    <n v="1237.17"/>
    <n v="94"/>
    <n v="380.48"/>
    <n v="116293.98000000001"/>
    <n v="35765.120000000003"/>
    <x v="0"/>
  </r>
  <r>
    <s v="PRO6880"/>
    <x v="2826"/>
    <x v="819"/>
    <x v="4"/>
    <x v="8"/>
    <x v="4"/>
    <x v="8"/>
    <x v="52"/>
    <n v="341.02"/>
    <n v="592.72"/>
    <n v="17"/>
    <n v="251.70000000000005"/>
    <n v="10076.24"/>
    <n v="4278.9000000000005"/>
    <x v="0"/>
  </r>
  <r>
    <s v="PRO6884"/>
    <x v="2827"/>
    <x v="1236"/>
    <x v="1"/>
    <x v="7"/>
    <x v="0"/>
    <x v="4"/>
    <x v="42"/>
    <n v="173.93"/>
    <n v="236.15"/>
    <n v="310"/>
    <n v="62.22"/>
    <n v="73206.5"/>
    <n v="19288.2"/>
    <x v="1"/>
  </r>
  <r>
    <s v="PRO6885"/>
    <x v="2828"/>
    <x v="1588"/>
    <x v="6"/>
    <x v="0"/>
    <x v="0"/>
    <x v="6"/>
    <x v="39"/>
    <n v="774.64"/>
    <n v="961.5"/>
    <n v="12"/>
    <n v="186.86"/>
    <n v="11538"/>
    <n v="2242.3200000000002"/>
    <x v="0"/>
  </r>
  <r>
    <s v="PRO6886"/>
    <x v="2829"/>
    <x v="1589"/>
    <x v="5"/>
    <x v="9"/>
    <x v="4"/>
    <x v="7"/>
    <x v="33"/>
    <n v="1173.82"/>
    <n v="2053.6"/>
    <n v="291"/>
    <n v="879.78"/>
    <n v="597597.6"/>
    <n v="256015.97999999998"/>
    <x v="1"/>
  </r>
  <r>
    <s v="PRO6890"/>
    <x v="2830"/>
    <x v="830"/>
    <x v="7"/>
    <x v="4"/>
    <x v="2"/>
    <x v="3"/>
    <x v="66"/>
    <n v="732.71"/>
    <n v="1016.72"/>
    <n v="234"/>
    <n v="284.01"/>
    <n v="237912.48"/>
    <n v="66458.34"/>
    <x v="1"/>
  </r>
  <r>
    <s v="PRO6891"/>
    <x v="2831"/>
    <x v="1023"/>
    <x v="6"/>
    <x v="5"/>
    <x v="0"/>
    <x v="0"/>
    <x v="19"/>
    <n v="1417.53"/>
    <n v="2773.27"/>
    <n v="176"/>
    <n v="1355.74"/>
    <n v="488095.52"/>
    <n v="238610.24"/>
    <x v="1"/>
  </r>
  <r>
    <s v="PRO6892"/>
    <x v="2832"/>
    <x v="1062"/>
    <x v="8"/>
    <x v="7"/>
    <x v="0"/>
    <x v="5"/>
    <x v="69"/>
    <n v="288.94"/>
    <n v="415.04"/>
    <n v="7"/>
    <n v="126.10000000000002"/>
    <n v="2905.28"/>
    <n v="882.70000000000016"/>
    <x v="1"/>
  </r>
  <r>
    <s v="PRO6893"/>
    <x v="2833"/>
    <x v="1590"/>
    <x v="5"/>
    <x v="9"/>
    <x v="0"/>
    <x v="2"/>
    <x v="80"/>
    <n v="290.55"/>
    <n v="421.65"/>
    <n v="85"/>
    <n v="131.09999999999997"/>
    <n v="35840.25"/>
    <n v="11143.499999999996"/>
    <x v="0"/>
  </r>
  <r>
    <s v="PRO6895"/>
    <x v="2834"/>
    <x v="1000"/>
    <x v="4"/>
    <x v="0"/>
    <x v="4"/>
    <x v="5"/>
    <x v="42"/>
    <n v="1591.16"/>
    <n v="3094.13"/>
    <n v="295"/>
    <n v="1502.97"/>
    <n v="912768.35"/>
    <n v="443376.15"/>
    <x v="0"/>
  </r>
  <r>
    <s v="PRO6896"/>
    <x v="2835"/>
    <x v="333"/>
    <x v="5"/>
    <x v="5"/>
    <x v="1"/>
    <x v="8"/>
    <x v="19"/>
    <n v="1867.63"/>
    <n v="2215.86"/>
    <n v="40"/>
    <n v="348.23"/>
    <n v="88634.400000000009"/>
    <n v="13929.2"/>
    <x v="1"/>
  </r>
  <r>
    <s v="PRO6898"/>
    <x v="2836"/>
    <x v="1292"/>
    <x v="7"/>
    <x v="8"/>
    <x v="0"/>
    <x v="1"/>
    <x v="73"/>
    <n v="1952.03"/>
    <n v="2434.56"/>
    <n v="410"/>
    <n v="482.53"/>
    <n v="998169.59999999998"/>
    <n v="197837.3"/>
    <x v="2"/>
  </r>
  <r>
    <s v="PRO6900"/>
    <x v="2837"/>
    <x v="1351"/>
    <x v="5"/>
    <x v="8"/>
    <x v="4"/>
    <x v="5"/>
    <x v="46"/>
    <n v="95.46"/>
    <n v="136.16999999999999"/>
    <n v="309"/>
    <n v="40.709999999999994"/>
    <n v="42076.53"/>
    <n v="12579.389999999998"/>
    <x v="0"/>
  </r>
  <r>
    <s v="PRO6904"/>
    <x v="2838"/>
    <x v="71"/>
    <x v="0"/>
    <x v="8"/>
    <x v="2"/>
    <x v="3"/>
    <x v="87"/>
    <n v="899.58"/>
    <n v="1377.09"/>
    <n v="226"/>
    <n v="477.50999999999988"/>
    <n v="311222.33999999997"/>
    <n v="107917.25999999997"/>
    <x v="2"/>
  </r>
  <r>
    <s v="PRO6905"/>
    <x v="2839"/>
    <x v="526"/>
    <x v="7"/>
    <x v="0"/>
    <x v="4"/>
    <x v="8"/>
    <x v="67"/>
    <n v="337.09"/>
    <n v="437.35"/>
    <n v="311"/>
    <n v="100.26000000000005"/>
    <n v="136015.85"/>
    <n v="31180.860000000015"/>
    <x v="0"/>
  </r>
  <r>
    <s v="PRO6906"/>
    <x v="2840"/>
    <x v="1327"/>
    <x v="1"/>
    <x v="8"/>
    <x v="0"/>
    <x v="7"/>
    <x v="33"/>
    <n v="1499.8"/>
    <n v="2746.18"/>
    <n v="35"/>
    <n v="1246.3799999999999"/>
    <n v="96116.299999999988"/>
    <n v="43623.299999999996"/>
    <x v="0"/>
  </r>
  <r>
    <s v="PRO6907"/>
    <x v="2841"/>
    <x v="1502"/>
    <x v="2"/>
    <x v="5"/>
    <x v="4"/>
    <x v="8"/>
    <x v="25"/>
    <n v="1531.54"/>
    <n v="2654.11"/>
    <n v="380"/>
    <n v="1122.5700000000002"/>
    <n v="1008561.8"/>
    <n v="426576.60000000003"/>
    <x v="2"/>
  </r>
  <r>
    <s v="PRO6908"/>
    <x v="2842"/>
    <x v="1591"/>
    <x v="3"/>
    <x v="5"/>
    <x v="0"/>
    <x v="5"/>
    <x v="79"/>
    <n v="73.5"/>
    <n v="84.26"/>
    <n v="95"/>
    <n v="10.760000000000005"/>
    <n v="8004.7000000000007"/>
    <n v="1022.2000000000005"/>
    <x v="2"/>
  </r>
  <r>
    <s v="PRO6910"/>
    <x v="2843"/>
    <x v="216"/>
    <x v="0"/>
    <x v="5"/>
    <x v="1"/>
    <x v="6"/>
    <x v="25"/>
    <n v="1216.3399999999999"/>
    <n v="2338.2800000000002"/>
    <n v="426"/>
    <n v="1121.9400000000003"/>
    <n v="996107.28"/>
    <n v="477946.44000000012"/>
    <x v="1"/>
  </r>
  <r>
    <s v="PRO6917"/>
    <x v="2844"/>
    <x v="473"/>
    <x v="0"/>
    <x v="4"/>
    <x v="1"/>
    <x v="0"/>
    <x v="36"/>
    <n v="1473.22"/>
    <n v="2046.15"/>
    <n v="159"/>
    <n v="572.93000000000006"/>
    <n v="325337.85000000003"/>
    <n v="91095.87000000001"/>
    <x v="1"/>
  </r>
  <r>
    <s v="PRO6918"/>
    <x v="2845"/>
    <x v="622"/>
    <x v="2"/>
    <x v="1"/>
    <x v="0"/>
    <x v="1"/>
    <x v="56"/>
    <n v="792.13"/>
    <n v="1015.18"/>
    <n v="192"/>
    <n v="223.04999999999995"/>
    <n v="194914.56"/>
    <n v="42825.599999999991"/>
    <x v="1"/>
  </r>
  <r>
    <s v="PRO6920"/>
    <x v="2846"/>
    <x v="1468"/>
    <x v="5"/>
    <x v="4"/>
    <x v="2"/>
    <x v="7"/>
    <x v="76"/>
    <n v="1879.25"/>
    <n v="3238.4"/>
    <n v="215"/>
    <n v="1359.15"/>
    <n v="696256"/>
    <n v="292217.25"/>
    <x v="2"/>
  </r>
  <r>
    <s v="PRO6921"/>
    <x v="2847"/>
    <x v="577"/>
    <x v="8"/>
    <x v="3"/>
    <x v="3"/>
    <x v="9"/>
    <x v="90"/>
    <n v="150.44999999999999"/>
    <n v="249.89"/>
    <n v="166"/>
    <n v="99.44"/>
    <n v="41481.74"/>
    <n v="16507.04"/>
    <x v="0"/>
  </r>
  <r>
    <s v="PRO6923"/>
    <x v="2848"/>
    <x v="1074"/>
    <x v="8"/>
    <x v="0"/>
    <x v="3"/>
    <x v="1"/>
    <x v="92"/>
    <n v="1030.1400000000001"/>
    <n v="1393.44"/>
    <n v="153"/>
    <n v="363.29999999999995"/>
    <n v="213196.32"/>
    <n v="55584.899999999994"/>
    <x v="2"/>
  </r>
  <r>
    <s v="PRO6924"/>
    <x v="2849"/>
    <x v="599"/>
    <x v="8"/>
    <x v="2"/>
    <x v="3"/>
    <x v="0"/>
    <x v="84"/>
    <n v="147.81"/>
    <n v="290.64"/>
    <n v="172"/>
    <n v="142.82999999999998"/>
    <n v="49990.079999999994"/>
    <n v="24566.76"/>
    <x v="2"/>
  </r>
  <r>
    <s v="PRO6929"/>
    <x v="2850"/>
    <x v="1304"/>
    <x v="2"/>
    <x v="2"/>
    <x v="2"/>
    <x v="2"/>
    <x v="89"/>
    <n v="1138.8599999999999"/>
    <n v="1965.07"/>
    <n v="144"/>
    <n v="826.21"/>
    <n v="282970.08"/>
    <n v="118974.24"/>
    <x v="1"/>
  </r>
  <r>
    <s v="PRO6938"/>
    <x v="2851"/>
    <x v="1592"/>
    <x v="0"/>
    <x v="0"/>
    <x v="1"/>
    <x v="0"/>
    <x v="60"/>
    <n v="1512.76"/>
    <n v="2518.6799999999998"/>
    <n v="178"/>
    <n v="1005.9199999999998"/>
    <n v="448325.04"/>
    <n v="179053.75999999998"/>
    <x v="2"/>
  </r>
  <r>
    <s v="PRO6943"/>
    <x v="2852"/>
    <x v="379"/>
    <x v="3"/>
    <x v="2"/>
    <x v="3"/>
    <x v="8"/>
    <x v="65"/>
    <n v="853.11"/>
    <n v="1511.59"/>
    <n v="377"/>
    <n v="658.4799999999999"/>
    <n v="569869.42999999993"/>
    <n v="248246.95999999996"/>
    <x v="2"/>
  </r>
  <r>
    <s v="PRO6944"/>
    <x v="2853"/>
    <x v="184"/>
    <x v="9"/>
    <x v="9"/>
    <x v="2"/>
    <x v="5"/>
    <x v="41"/>
    <n v="1091.02"/>
    <n v="1319.98"/>
    <n v="70"/>
    <n v="228.96000000000004"/>
    <n v="92398.6"/>
    <n v="16027.200000000003"/>
    <x v="0"/>
  </r>
  <r>
    <s v="PRO6945"/>
    <x v="2854"/>
    <x v="1593"/>
    <x v="2"/>
    <x v="1"/>
    <x v="4"/>
    <x v="0"/>
    <x v="97"/>
    <n v="595.36"/>
    <n v="716.29"/>
    <n v="229"/>
    <n v="120.92999999999995"/>
    <n v="164030.41"/>
    <n v="27692.96999999999"/>
    <x v="0"/>
  </r>
  <r>
    <s v="PRO6947"/>
    <x v="2855"/>
    <x v="554"/>
    <x v="7"/>
    <x v="5"/>
    <x v="3"/>
    <x v="4"/>
    <x v="85"/>
    <n v="1867.86"/>
    <n v="2656.06"/>
    <n v="418"/>
    <n v="788.2"/>
    <n v="1110233.08"/>
    <n v="329467.60000000003"/>
    <x v="0"/>
  </r>
  <r>
    <s v="PRO6948"/>
    <x v="2856"/>
    <x v="702"/>
    <x v="3"/>
    <x v="0"/>
    <x v="2"/>
    <x v="6"/>
    <x v="81"/>
    <n v="1253.21"/>
    <n v="2459.34"/>
    <n v="161"/>
    <n v="1206.1300000000001"/>
    <n v="395953.74000000005"/>
    <n v="194186.93000000002"/>
    <x v="0"/>
  </r>
  <r>
    <s v="PRO6949"/>
    <x v="2857"/>
    <x v="766"/>
    <x v="9"/>
    <x v="2"/>
    <x v="2"/>
    <x v="8"/>
    <x v="18"/>
    <n v="248.58"/>
    <n v="433.03"/>
    <n v="239"/>
    <n v="184.44999999999996"/>
    <n v="103494.17"/>
    <n v="44083.549999999988"/>
    <x v="2"/>
  </r>
  <r>
    <s v="PRO6956"/>
    <x v="2858"/>
    <x v="886"/>
    <x v="0"/>
    <x v="5"/>
    <x v="4"/>
    <x v="5"/>
    <x v="43"/>
    <n v="1676.46"/>
    <n v="3262.57"/>
    <n v="106"/>
    <n v="1586.1100000000001"/>
    <n v="345832.42000000004"/>
    <n v="168127.66"/>
    <x v="2"/>
  </r>
  <r>
    <s v="PRO6958"/>
    <x v="2859"/>
    <x v="1594"/>
    <x v="8"/>
    <x v="7"/>
    <x v="3"/>
    <x v="1"/>
    <x v="22"/>
    <n v="1372.71"/>
    <n v="1534.41"/>
    <n v="31"/>
    <n v="161.70000000000005"/>
    <n v="47566.71"/>
    <n v="5012.7000000000016"/>
    <x v="0"/>
  </r>
  <r>
    <s v="PRO6959"/>
    <x v="2860"/>
    <x v="845"/>
    <x v="2"/>
    <x v="1"/>
    <x v="4"/>
    <x v="7"/>
    <x v="32"/>
    <n v="1832.46"/>
    <n v="3470.08"/>
    <n v="468"/>
    <n v="1637.62"/>
    <n v="1623997.4399999999"/>
    <n v="766406.15999999992"/>
    <x v="2"/>
  </r>
  <r>
    <s v="PRO6961"/>
    <x v="2861"/>
    <x v="1030"/>
    <x v="2"/>
    <x v="2"/>
    <x v="3"/>
    <x v="4"/>
    <x v="79"/>
    <n v="1914.42"/>
    <n v="2782.96"/>
    <n v="462"/>
    <n v="868.54"/>
    <n v="1285727.52"/>
    <n v="401265.48"/>
    <x v="2"/>
  </r>
  <r>
    <s v="PRO6962"/>
    <x v="2862"/>
    <x v="448"/>
    <x v="6"/>
    <x v="9"/>
    <x v="3"/>
    <x v="3"/>
    <x v="39"/>
    <n v="1440.68"/>
    <n v="1937.78"/>
    <n v="336"/>
    <n v="497.09999999999991"/>
    <n v="651094.07999999996"/>
    <n v="167025.59999999998"/>
    <x v="2"/>
  </r>
  <r>
    <s v="PRO6963"/>
    <x v="2863"/>
    <x v="166"/>
    <x v="7"/>
    <x v="1"/>
    <x v="2"/>
    <x v="6"/>
    <x v="88"/>
    <n v="1522.64"/>
    <n v="2588.42"/>
    <n v="332"/>
    <n v="1065.78"/>
    <n v="859355.44000000006"/>
    <n v="353838.95999999996"/>
    <x v="2"/>
  </r>
  <r>
    <s v="PRO6966"/>
    <x v="2864"/>
    <x v="354"/>
    <x v="3"/>
    <x v="2"/>
    <x v="4"/>
    <x v="3"/>
    <x v="35"/>
    <n v="1086.6400000000001"/>
    <n v="2070.3200000000002"/>
    <n v="427"/>
    <n v="983.68000000000006"/>
    <n v="884026.64"/>
    <n v="420031.36000000004"/>
    <x v="1"/>
  </r>
  <r>
    <s v="PRO6967"/>
    <x v="2865"/>
    <x v="313"/>
    <x v="6"/>
    <x v="8"/>
    <x v="2"/>
    <x v="0"/>
    <x v="28"/>
    <n v="667.02"/>
    <n v="865.62"/>
    <n v="453"/>
    <n v="198.60000000000002"/>
    <n v="392125.86"/>
    <n v="89965.800000000017"/>
    <x v="1"/>
  </r>
  <r>
    <s v="PRO6968"/>
    <x v="2866"/>
    <x v="1595"/>
    <x v="5"/>
    <x v="4"/>
    <x v="1"/>
    <x v="4"/>
    <x v="9"/>
    <n v="350.02"/>
    <n v="411.31"/>
    <n v="359"/>
    <n v="61.29000000000002"/>
    <n v="147660.29"/>
    <n v="22003.110000000008"/>
    <x v="2"/>
  </r>
  <r>
    <s v="PRO6970"/>
    <x v="2867"/>
    <x v="997"/>
    <x v="5"/>
    <x v="2"/>
    <x v="4"/>
    <x v="2"/>
    <x v="1"/>
    <n v="1532.01"/>
    <n v="2298.9899999999998"/>
    <n v="84"/>
    <n v="766.97999999999979"/>
    <n v="193115.15999999997"/>
    <n v="64426.319999999985"/>
    <x v="1"/>
  </r>
  <r>
    <s v="PRO6972"/>
    <x v="2868"/>
    <x v="1066"/>
    <x v="3"/>
    <x v="2"/>
    <x v="3"/>
    <x v="0"/>
    <x v="67"/>
    <n v="1568.33"/>
    <n v="2645.45"/>
    <n v="104"/>
    <n v="1077.1199999999999"/>
    <n v="275126.8"/>
    <n v="112020.47999999998"/>
    <x v="0"/>
  </r>
  <r>
    <s v="PRO6973"/>
    <x v="2532"/>
    <x v="1144"/>
    <x v="6"/>
    <x v="4"/>
    <x v="2"/>
    <x v="1"/>
    <x v="99"/>
    <n v="1095.6300000000001"/>
    <n v="1404.76"/>
    <n v="194"/>
    <n v="309.12999999999988"/>
    <n v="272523.44"/>
    <n v="59971.219999999979"/>
    <x v="0"/>
  </r>
  <r>
    <s v="PRO6975"/>
    <x v="2869"/>
    <x v="1596"/>
    <x v="6"/>
    <x v="4"/>
    <x v="2"/>
    <x v="8"/>
    <x v="58"/>
    <n v="448.15"/>
    <n v="716.82"/>
    <n v="135"/>
    <n v="268.67000000000007"/>
    <n v="96770.700000000012"/>
    <n v="36270.450000000012"/>
    <x v="1"/>
  </r>
  <r>
    <s v="PRO6976"/>
    <x v="2870"/>
    <x v="547"/>
    <x v="5"/>
    <x v="4"/>
    <x v="0"/>
    <x v="1"/>
    <x v="54"/>
    <n v="331.21"/>
    <n v="373.06"/>
    <n v="465"/>
    <n v="41.850000000000023"/>
    <n v="173472.9"/>
    <n v="19460.250000000011"/>
    <x v="2"/>
  </r>
  <r>
    <s v="PRO6981"/>
    <x v="2871"/>
    <x v="283"/>
    <x v="2"/>
    <x v="8"/>
    <x v="3"/>
    <x v="7"/>
    <x v="71"/>
    <n v="280.45999999999998"/>
    <n v="369.59"/>
    <n v="11"/>
    <n v="89.13"/>
    <n v="4065.49"/>
    <n v="980.43"/>
    <x v="2"/>
  </r>
  <r>
    <s v="PRO6984"/>
    <x v="2872"/>
    <x v="1597"/>
    <x v="7"/>
    <x v="8"/>
    <x v="2"/>
    <x v="2"/>
    <x v="92"/>
    <n v="1960.49"/>
    <n v="3249.93"/>
    <n v="453"/>
    <n v="1289.4399999999998"/>
    <n v="1472218.29"/>
    <n v="584116.31999999995"/>
    <x v="1"/>
  </r>
  <r>
    <s v="PRO6988"/>
    <x v="2873"/>
    <x v="1598"/>
    <x v="8"/>
    <x v="1"/>
    <x v="1"/>
    <x v="3"/>
    <x v="61"/>
    <n v="1914.81"/>
    <n v="3635.14"/>
    <n v="469"/>
    <n v="1720.33"/>
    <n v="1704880.66"/>
    <n v="806834.77"/>
    <x v="0"/>
  </r>
  <r>
    <s v="PRO6990"/>
    <x v="2874"/>
    <x v="1058"/>
    <x v="9"/>
    <x v="6"/>
    <x v="1"/>
    <x v="7"/>
    <x v="28"/>
    <n v="1933.12"/>
    <n v="3030.28"/>
    <n v="14"/>
    <n v="1097.1600000000003"/>
    <n v="42423.920000000006"/>
    <n v="15360.240000000005"/>
    <x v="0"/>
  </r>
  <r>
    <s v="PRO6992"/>
    <x v="2875"/>
    <x v="1599"/>
    <x v="2"/>
    <x v="7"/>
    <x v="0"/>
    <x v="7"/>
    <x v="11"/>
    <n v="76.5"/>
    <n v="142.72999999999999"/>
    <n v="38"/>
    <n v="66.22999999999999"/>
    <n v="5423.74"/>
    <n v="2516.7399999999998"/>
    <x v="2"/>
  </r>
  <r>
    <s v="PRO6993"/>
    <x v="2876"/>
    <x v="304"/>
    <x v="6"/>
    <x v="8"/>
    <x v="0"/>
    <x v="0"/>
    <x v="53"/>
    <n v="1212.92"/>
    <n v="2393.77"/>
    <n v="351"/>
    <n v="1180.8499999999999"/>
    <n v="840213.27"/>
    <n v="414478.35"/>
    <x v="1"/>
  </r>
  <r>
    <s v="PRO6994"/>
    <x v="2877"/>
    <x v="1600"/>
    <x v="0"/>
    <x v="6"/>
    <x v="1"/>
    <x v="8"/>
    <x v="37"/>
    <n v="1473.3"/>
    <n v="2838.37"/>
    <n v="478"/>
    <n v="1365.07"/>
    <n v="1356740.8599999999"/>
    <n v="652503.46"/>
    <x v="0"/>
  </r>
  <r>
    <s v="PRO6996"/>
    <x v="2878"/>
    <x v="602"/>
    <x v="1"/>
    <x v="5"/>
    <x v="3"/>
    <x v="4"/>
    <x v="11"/>
    <n v="883.5"/>
    <n v="1607.3"/>
    <n v="14"/>
    <n v="723.8"/>
    <n v="22502.2"/>
    <n v="10133.199999999999"/>
    <x v="2"/>
  </r>
  <r>
    <s v="PRO6997"/>
    <x v="2879"/>
    <x v="524"/>
    <x v="7"/>
    <x v="9"/>
    <x v="1"/>
    <x v="3"/>
    <x v="93"/>
    <n v="1027.73"/>
    <n v="1777.91"/>
    <n v="348"/>
    <n v="750.18000000000006"/>
    <n v="618712.68000000005"/>
    <n v="261062.64"/>
    <x v="0"/>
  </r>
  <r>
    <s v="PRO6998"/>
    <x v="2880"/>
    <x v="10"/>
    <x v="6"/>
    <x v="1"/>
    <x v="3"/>
    <x v="8"/>
    <x v="40"/>
    <n v="1948.75"/>
    <n v="2876.53"/>
    <n v="122"/>
    <n v="927.7800000000002"/>
    <n v="350936.66000000003"/>
    <n v="113189.16000000002"/>
    <x v="2"/>
  </r>
  <r>
    <s v="PRO7000"/>
    <x v="2881"/>
    <x v="1601"/>
    <x v="8"/>
    <x v="1"/>
    <x v="4"/>
    <x v="2"/>
    <x v="6"/>
    <n v="1239.06"/>
    <n v="1676.67"/>
    <n v="93"/>
    <n v="437.61000000000013"/>
    <n v="155930.31"/>
    <n v="40697.73000000001"/>
    <x v="1"/>
  </r>
  <r>
    <s v="PRO7001"/>
    <x v="2882"/>
    <x v="567"/>
    <x v="2"/>
    <x v="3"/>
    <x v="1"/>
    <x v="3"/>
    <x v="61"/>
    <n v="1507.01"/>
    <n v="2604.37"/>
    <n v="24"/>
    <n v="1097.3599999999999"/>
    <n v="62504.88"/>
    <n v="26336.639999999999"/>
    <x v="2"/>
  </r>
  <r>
    <s v="PRO7002"/>
    <x v="2883"/>
    <x v="792"/>
    <x v="1"/>
    <x v="6"/>
    <x v="3"/>
    <x v="9"/>
    <x v="30"/>
    <n v="1622.59"/>
    <n v="2356.5300000000002"/>
    <n v="307"/>
    <n v="733.94000000000028"/>
    <n v="723454.71000000008"/>
    <n v="225319.58000000007"/>
    <x v="2"/>
  </r>
  <r>
    <s v="PRO7004"/>
    <x v="2884"/>
    <x v="1233"/>
    <x v="3"/>
    <x v="0"/>
    <x v="0"/>
    <x v="0"/>
    <x v="69"/>
    <n v="238.26"/>
    <n v="446.56"/>
    <n v="209"/>
    <n v="208.3"/>
    <n v="93331.04"/>
    <n v="43534.700000000004"/>
    <x v="2"/>
  </r>
  <r>
    <s v="PRO7005"/>
    <x v="2885"/>
    <x v="467"/>
    <x v="1"/>
    <x v="6"/>
    <x v="0"/>
    <x v="8"/>
    <x v="30"/>
    <n v="1381.96"/>
    <n v="1871.18"/>
    <n v="407"/>
    <n v="489.22"/>
    <n v="761570.26"/>
    <n v="199112.54"/>
    <x v="2"/>
  </r>
  <r>
    <s v="PRO7006"/>
    <x v="2886"/>
    <x v="999"/>
    <x v="6"/>
    <x v="6"/>
    <x v="4"/>
    <x v="7"/>
    <x v="93"/>
    <n v="1370.41"/>
    <n v="2402.04"/>
    <n v="452"/>
    <n v="1031.6299999999999"/>
    <n v="1085722.08"/>
    <n v="466296.75999999995"/>
    <x v="0"/>
  </r>
  <r>
    <s v="PRO7008"/>
    <x v="2887"/>
    <x v="490"/>
    <x v="5"/>
    <x v="2"/>
    <x v="2"/>
    <x v="5"/>
    <x v="74"/>
    <n v="455.25"/>
    <n v="849.33"/>
    <n v="51"/>
    <n v="394.08000000000004"/>
    <n v="43315.83"/>
    <n v="20098.080000000002"/>
    <x v="3"/>
  </r>
  <r>
    <s v="PRO7010"/>
    <x v="2888"/>
    <x v="14"/>
    <x v="1"/>
    <x v="9"/>
    <x v="3"/>
    <x v="8"/>
    <x v="75"/>
    <n v="769.11"/>
    <n v="1179.4100000000001"/>
    <n v="325"/>
    <n v="410.30000000000007"/>
    <n v="383308.25"/>
    <n v="133347.50000000003"/>
    <x v="0"/>
  </r>
  <r>
    <s v="PRO7011"/>
    <x v="2889"/>
    <x v="1602"/>
    <x v="2"/>
    <x v="5"/>
    <x v="4"/>
    <x v="1"/>
    <x v="65"/>
    <n v="1762.28"/>
    <n v="3195.1"/>
    <n v="353"/>
    <n v="1432.82"/>
    <n v="1127870.3"/>
    <n v="505785.45999999996"/>
    <x v="2"/>
  </r>
  <r>
    <s v="PRO7015"/>
    <x v="2890"/>
    <x v="1603"/>
    <x v="5"/>
    <x v="9"/>
    <x v="1"/>
    <x v="6"/>
    <x v="57"/>
    <n v="818.38"/>
    <n v="1122.06"/>
    <n v="234"/>
    <n v="303.67999999999995"/>
    <n v="262562.03999999998"/>
    <n v="71061.119999999995"/>
    <x v="0"/>
  </r>
  <r>
    <s v="PRO7019"/>
    <x v="2891"/>
    <x v="790"/>
    <x v="8"/>
    <x v="1"/>
    <x v="1"/>
    <x v="4"/>
    <x v="11"/>
    <n v="1619.63"/>
    <n v="3041.07"/>
    <n v="255"/>
    <n v="1421.44"/>
    <n v="775472.85000000009"/>
    <n v="362467.2"/>
    <x v="1"/>
  </r>
  <r>
    <s v="PRO7020"/>
    <x v="2892"/>
    <x v="1604"/>
    <x v="1"/>
    <x v="7"/>
    <x v="1"/>
    <x v="8"/>
    <x v="29"/>
    <n v="336.05"/>
    <n v="591.07000000000005"/>
    <n v="56"/>
    <n v="255.02000000000004"/>
    <n v="33099.920000000006"/>
    <n v="14281.120000000003"/>
    <x v="1"/>
  </r>
  <r>
    <s v="PRO7021"/>
    <x v="2893"/>
    <x v="1605"/>
    <x v="4"/>
    <x v="4"/>
    <x v="3"/>
    <x v="4"/>
    <x v="15"/>
    <n v="1648.04"/>
    <n v="3184.05"/>
    <n v="293"/>
    <n v="1536.0100000000002"/>
    <n v="932926.65"/>
    <n v="450050.93000000005"/>
    <x v="2"/>
  </r>
  <r>
    <s v="PRO7022"/>
    <x v="2894"/>
    <x v="1537"/>
    <x v="2"/>
    <x v="5"/>
    <x v="2"/>
    <x v="4"/>
    <x v="78"/>
    <n v="1594.54"/>
    <n v="2793.18"/>
    <n v="250"/>
    <n v="1198.6399999999999"/>
    <n v="698295"/>
    <n v="299659.99999999994"/>
    <x v="3"/>
  </r>
  <r>
    <s v="PRO7027"/>
    <x v="2895"/>
    <x v="1104"/>
    <x v="9"/>
    <x v="8"/>
    <x v="3"/>
    <x v="3"/>
    <x v="78"/>
    <n v="1828.99"/>
    <n v="3059.04"/>
    <n v="202"/>
    <n v="1230.05"/>
    <n v="617926.07999999996"/>
    <n v="248470.09999999998"/>
    <x v="0"/>
  </r>
  <r>
    <s v="PRO7028"/>
    <x v="2896"/>
    <x v="25"/>
    <x v="3"/>
    <x v="3"/>
    <x v="2"/>
    <x v="3"/>
    <x v="78"/>
    <n v="203.47"/>
    <n v="227.38"/>
    <n v="104"/>
    <n v="23.909999999999997"/>
    <n v="23647.52"/>
    <n v="2486.6399999999994"/>
    <x v="1"/>
  </r>
  <r>
    <s v="PRO7030"/>
    <x v="2897"/>
    <x v="717"/>
    <x v="1"/>
    <x v="9"/>
    <x v="4"/>
    <x v="8"/>
    <x v="0"/>
    <n v="1914.55"/>
    <n v="2149.83"/>
    <n v="230"/>
    <n v="235.27999999999997"/>
    <n v="494460.89999999997"/>
    <n v="54114.399999999994"/>
    <x v="2"/>
  </r>
  <r>
    <s v="PRO7033"/>
    <x v="2898"/>
    <x v="1606"/>
    <x v="8"/>
    <x v="1"/>
    <x v="2"/>
    <x v="9"/>
    <x v="36"/>
    <n v="289.89999999999998"/>
    <n v="476.54"/>
    <n v="421"/>
    <n v="186.64000000000004"/>
    <n v="200623.34"/>
    <n v="78575.440000000017"/>
    <x v="1"/>
  </r>
  <r>
    <s v="PRO7035"/>
    <x v="2899"/>
    <x v="962"/>
    <x v="9"/>
    <x v="8"/>
    <x v="4"/>
    <x v="3"/>
    <x v="78"/>
    <n v="528.16999999999996"/>
    <n v="894.17"/>
    <n v="374"/>
    <n v="366"/>
    <n v="334419.57999999996"/>
    <n v="136884"/>
    <x v="2"/>
  </r>
  <r>
    <s v="PRO7036"/>
    <x v="2900"/>
    <x v="1607"/>
    <x v="4"/>
    <x v="3"/>
    <x v="2"/>
    <x v="2"/>
    <x v="57"/>
    <n v="814.74"/>
    <n v="1104.57"/>
    <n v="107"/>
    <n v="289.82999999999993"/>
    <n v="118188.98999999999"/>
    <n v="31011.80999999999"/>
    <x v="2"/>
  </r>
  <r>
    <s v="PRO7037"/>
    <x v="2901"/>
    <x v="287"/>
    <x v="3"/>
    <x v="3"/>
    <x v="2"/>
    <x v="0"/>
    <x v="53"/>
    <n v="1611.86"/>
    <n v="2579.12"/>
    <n v="315"/>
    <n v="967.26"/>
    <n v="812422.79999999993"/>
    <n v="304686.90000000002"/>
    <x v="2"/>
  </r>
  <r>
    <s v="PRO7039"/>
    <x v="2902"/>
    <x v="1040"/>
    <x v="0"/>
    <x v="6"/>
    <x v="2"/>
    <x v="6"/>
    <x v="14"/>
    <n v="481.17"/>
    <n v="645.1"/>
    <n v="218"/>
    <n v="163.93"/>
    <n v="140631.80000000002"/>
    <n v="35736.74"/>
    <x v="2"/>
  </r>
  <r>
    <s v="PRO7040"/>
    <x v="2903"/>
    <x v="1608"/>
    <x v="9"/>
    <x v="1"/>
    <x v="2"/>
    <x v="4"/>
    <x v="61"/>
    <n v="621.04"/>
    <n v="819.13"/>
    <n v="273"/>
    <n v="198.09000000000003"/>
    <n v="223622.49"/>
    <n v="54078.570000000007"/>
    <x v="1"/>
  </r>
  <r>
    <s v="PRO7041"/>
    <x v="2904"/>
    <x v="1609"/>
    <x v="5"/>
    <x v="9"/>
    <x v="3"/>
    <x v="2"/>
    <x v="77"/>
    <n v="1790.49"/>
    <n v="3410.52"/>
    <n v="369"/>
    <n v="1620.03"/>
    <n v="1258481.8799999999"/>
    <n v="597791.06999999995"/>
    <x v="1"/>
  </r>
  <r>
    <s v="PRO7043"/>
    <x v="2905"/>
    <x v="102"/>
    <x v="6"/>
    <x v="0"/>
    <x v="2"/>
    <x v="9"/>
    <x v="80"/>
    <n v="1058.3800000000001"/>
    <n v="1723.96"/>
    <n v="383"/>
    <n v="665.57999999999993"/>
    <n v="660276.68000000005"/>
    <n v="254917.13999999998"/>
    <x v="3"/>
  </r>
  <r>
    <s v="PRO7044"/>
    <x v="2906"/>
    <x v="1610"/>
    <x v="8"/>
    <x v="0"/>
    <x v="0"/>
    <x v="5"/>
    <x v="40"/>
    <n v="469.69"/>
    <n v="799.05"/>
    <n v="268"/>
    <n v="329.35999999999996"/>
    <n v="214145.4"/>
    <n v="88268.479999999981"/>
    <x v="1"/>
  </r>
  <r>
    <s v="PRO7047"/>
    <x v="2907"/>
    <x v="1011"/>
    <x v="3"/>
    <x v="7"/>
    <x v="0"/>
    <x v="0"/>
    <x v="45"/>
    <n v="1792.81"/>
    <n v="2655.4"/>
    <n v="358"/>
    <n v="862.59000000000015"/>
    <n v="950633.20000000007"/>
    <n v="308807.22000000003"/>
    <x v="1"/>
  </r>
  <r>
    <s v="PRO7049"/>
    <x v="2908"/>
    <x v="1449"/>
    <x v="5"/>
    <x v="7"/>
    <x v="2"/>
    <x v="5"/>
    <x v="46"/>
    <n v="1732.89"/>
    <n v="2949.57"/>
    <n v="38"/>
    <n v="1216.68"/>
    <n v="112083.66"/>
    <n v="46233.840000000004"/>
    <x v="2"/>
  </r>
  <r>
    <s v="PRO7051"/>
    <x v="2909"/>
    <x v="1611"/>
    <x v="2"/>
    <x v="7"/>
    <x v="0"/>
    <x v="6"/>
    <x v="0"/>
    <n v="761.53"/>
    <n v="1118.5"/>
    <n v="205"/>
    <n v="356.97"/>
    <n v="229292.5"/>
    <n v="73178.850000000006"/>
    <x v="2"/>
  </r>
  <r>
    <s v="PRO7058"/>
    <x v="2910"/>
    <x v="1500"/>
    <x v="7"/>
    <x v="4"/>
    <x v="2"/>
    <x v="9"/>
    <x v="34"/>
    <n v="151.59"/>
    <n v="185.39"/>
    <n v="410"/>
    <n v="33.799999999999983"/>
    <n v="76009.899999999994"/>
    <n v="13857.999999999993"/>
    <x v="0"/>
  </r>
  <r>
    <s v="PRO7059"/>
    <x v="2911"/>
    <x v="37"/>
    <x v="4"/>
    <x v="4"/>
    <x v="0"/>
    <x v="1"/>
    <x v="86"/>
    <n v="1922.52"/>
    <n v="2433.4899999999998"/>
    <n v="435"/>
    <n v="510.9699999999998"/>
    <n v="1058568.1499999999"/>
    <n v="222271.94999999992"/>
    <x v="1"/>
  </r>
  <r>
    <s v="PRO7061"/>
    <x v="2912"/>
    <x v="802"/>
    <x v="2"/>
    <x v="5"/>
    <x v="0"/>
    <x v="5"/>
    <x v="73"/>
    <n v="276.58999999999997"/>
    <n v="505.23"/>
    <n v="139"/>
    <n v="228.64000000000004"/>
    <n v="70226.97"/>
    <n v="31780.960000000006"/>
    <x v="2"/>
  </r>
  <r>
    <s v="PRO7062"/>
    <x v="2913"/>
    <x v="627"/>
    <x v="4"/>
    <x v="6"/>
    <x v="4"/>
    <x v="4"/>
    <x v="0"/>
    <n v="761.09"/>
    <n v="1410.09"/>
    <n v="112"/>
    <n v="648.99999999999989"/>
    <n v="157930.07999999999"/>
    <n v="72687.999999999985"/>
    <x v="2"/>
  </r>
  <r>
    <s v="PRO7063"/>
    <x v="1596"/>
    <x v="1019"/>
    <x v="3"/>
    <x v="5"/>
    <x v="4"/>
    <x v="4"/>
    <x v="34"/>
    <n v="1810.04"/>
    <n v="2004.49"/>
    <n v="235"/>
    <n v="194.45000000000005"/>
    <n v="471055.15"/>
    <n v="45695.750000000007"/>
    <x v="1"/>
  </r>
  <r>
    <s v="PRO7068"/>
    <x v="2914"/>
    <x v="1455"/>
    <x v="3"/>
    <x v="4"/>
    <x v="2"/>
    <x v="6"/>
    <x v="85"/>
    <n v="1986.43"/>
    <n v="3962.85"/>
    <n v="125"/>
    <n v="1976.4199999999998"/>
    <n v="495356.25"/>
    <n v="247052.49999999997"/>
    <x v="0"/>
  </r>
  <r>
    <s v="PRO7069"/>
    <x v="2915"/>
    <x v="1083"/>
    <x v="7"/>
    <x v="4"/>
    <x v="0"/>
    <x v="5"/>
    <x v="91"/>
    <n v="1574.63"/>
    <n v="2357.89"/>
    <n v="419"/>
    <n v="783.25999999999976"/>
    <n v="987955.90999999992"/>
    <n v="328185.93999999989"/>
    <x v="1"/>
  </r>
  <r>
    <s v="PRO7070"/>
    <x v="2916"/>
    <x v="202"/>
    <x v="0"/>
    <x v="0"/>
    <x v="4"/>
    <x v="1"/>
    <x v="41"/>
    <n v="760.36"/>
    <n v="1059.26"/>
    <n v="371"/>
    <n v="298.89999999999998"/>
    <n v="392985.46"/>
    <n v="110891.9"/>
    <x v="0"/>
  </r>
  <r>
    <s v="PRO7071"/>
    <x v="2917"/>
    <x v="1612"/>
    <x v="1"/>
    <x v="1"/>
    <x v="1"/>
    <x v="8"/>
    <x v="76"/>
    <n v="532.54"/>
    <n v="989.49"/>
    <n v="7"/>
    <n v="456.95000000000005"/>
    <n v="6926.43"/>
    <n v="3198.6500000000005"/>
    <x v="2"/>
  </r>
  <r>
    <s v="PRO7074"/>
    <x v="2918"/>
    <x v="1613"/>
    <x v="9"/>
    <x v="3"/>
    <x v="2"/>
    <x v="8"/>
    <x v="11"/>
    <n v="830.64"/>
    <n v="1414.53"/>
    <n v="8"/>
    <n v="583.89"/>
    <n v="11316.24"/>
    <n v="4671.12"/>
    <x v="1"/>
  </r>
  <r>
    <s v="PRO7075"/>
    <x v="2919"/>
    <x v="1614"/>
    <x v="0"/>
    <x v="1"/>
    <x v="3"/>
    <x v="2"/>
    <x v="43"/>
    <n v="1889.74"/>
    <n v="3211.93"/>
    <n v="302"/>
    <n v="1322.1899999999998"/>
    <n v="970002.86"/>
    <n v="399301.37999999995"/>
    <x v="1"/>
  </r>
  <r>
    <s v="PRO7077"/>
    <x v="2920"/>
    <x v="20"/>
    <x v="9"/>
    <x v="3"/>
    <x v="3"/>
    <x v="9"/>
    <x v="53"/>
    <n v="1658.5"/>
    <n v="1851.77"/>
    <n v="431"/>
    <n v="193.26999999999998"/>
    <n v="798112.87"/>
    <n v="83299.37"/>
    <x v="0"/>
  </r>
  <r>
    <s v="PRO7078"/>
    <x v="2921"/>
    <x v="1615"/>
    <x v="3"/>
    <x v="7"/>
    <x v="3"/>
    <x v="1"/>
    <x v="92"/>
    <n v="1752.34"/>
    <n v="2610.5500000000002"/>
    <n v="244"/>
    <n v="858.21000000000026"/>
    <n v="636974.20000000007"/>
    <n v="209403.24000000008"/>
    <x v="2"/>
  </r>
  <r>
    <s v="PRO7081"/>
    <x v="2922"/>
    <x v="91"/>
    <x v="2"/>
    <x v="3"/>
    <x v="3"/>
    <x v="2"/>
    <x v="24"/>
    <n v="1490.4"/>
    <n v="1991.57"/>
    <n v="166"/>
    <n v="501.16999999999985"/>
    <n v="330600.62"/>
    <n v="83194.219999999972"/>
    <x v="0"/>
  </r>
  <r>
    <s v="PRO7085"/>
    <x v="2923"/>
    <x v="1379"/>
    <x v="2"/>
    <x v="7"/>
    <x v="2"/>
    <x v="4"/>
    <x v="42"/>
    <n v="1900.03"/>
    <n v="3006.32"/>
    <n v="352"/>
    <n v="1106.2900000000002"/>
    <n v="1058224.6400000001"/>
    <n v="389414.08000000007"/>
    <x v="2"/>
  </r>
  <r>
    <s v="PRO7086"/>
    <x v="2924"/>
    <x v="453"/>
    <x v="8"/>
    <x v="1"/>
    <x v="3"/>
    <x v="0"/>
    <x v="8"/>
    <n v="1740.19"/>
    <n v="3415.6"/>
    <n v="254"/>
    <n v="1675.4099999999999"/>
    <n v="867562.4"/>
    <n v="425554.13999999996"/>
    <x v="0"/>
  </r>
  <r>
    <s v="PRO7088"/>
    <x v="2925"/>
    <x v="1083"/>
    <x v="8"/>
    <x v="0"/>
    <x v="1"/>
    <x v="5"/>
    <x v="34"/>
    <n v="1232.24"/>
    <n v="1539.3"/>
    <n v="491"/>
    <n v="307.05999999999995"/>
    <n v="755796.29999999993"/>
    <n v="150766.45999999996"/>
    <x v="1"/>
  </r>
  <r>
    <s v="PRO7089"/>
    <x v="2926"/>
    <x v="1271"/>
    <x v="6"/>
    <x v="2"/>
    <x v="4"/>
    <x v="1"/>
    <x v="70"/>
    <n v="342.96"/>
    <n v="422.54"/>
    <n v="274"/>
    <n v="79.580000000000041"/>
    <n v="115775.96"/>
    <n v="21804.920000000013"/>
    <x v="1"/>
  </r>
  <r>
    <s v="PRO7090"/>
    <x v="2927"/>
    <x v="1616"/>
    <x v="6"/>
    <x v="5"/>
    <x v="0"/>
    <x v="5"/>
    <x v="11"/>
    <n v="1665.73"/>
    <n v="3059.68"/>
    <n v="36"/>
    <n v="1393.9499999999998"/>
    <n v="110148.48"/>
    <n v="50182.2"/>
    <x v="0"/>
  </r>
  <r>
    <s v="PRO7094"/>
    <x v="2928"/>
    <x v="316"/>
    <x v="8"/>
    <x v="2"/>
    <x v="3"/>
    <x v="6"/>
    <x v="53"/>
    <n v="270.42"/>
    <n v="343.35"/>
    <n v="26"/>
    <n v="72.930000000000007"/>
    <n v="8927.1"/>
    <n v="1896.1800000000003"/>
    <x v="0"/>
  </r>
  <r>
    <s v="PRO7097"/>
    <x v="2929"/>
    <x v="1617"/>
    <x v="9"/>
    <x v="6"/>
    <x v="3"/>
    <x v="0"/>
    <x v="8"/>
    <n v="1798.36"/>
    <n v="2498.25"/>
    <n v="30"/>
    <n v="699.8900000000001"/>
    <n v="74947.5"/>
    <n v="20996.700000000004"/>
    <x v="0"/>
  </r>
  <r>
    <s v="PRO7100"/>
    <x v="2930"/>
    <x v="913"/>
    <x v="7"/>
    <x v="7"/>
    <x v="3"/>
    <x v="5"/>
    <x v="32"/>
    <n v="1922"/>
    <n v="3030.49"/>
    <n v="427"/>
    <n v="1108.4899999999998"/>
    <n v="1294019.23"/>
    <n v="473325.22999999992"/>
    <x v="0"/>
  </r>
  <r>
    <s v="PRO7101"/>
    <x v="2931"/>
    <x v="1540"/>
    <x v="7"/>
    <x v="6"/>
    <x v="0"/>
    <x v="6"/>
    <x v="17"/>
    <n v="1999.36"/>
    <n v="2420.3000000000002"/>
    <n v="218"/>
    <n v="420.94000000000028"/>
    <n v="527625.4"/>
    <n v="91764.920000000056"/>
    <x v="0"/>
  </r>
  <r>
    <s v="PRO7103"/>
    <x v="2932"/>
    <x v="1467"/>
    <x v="3"/>
    <x v="2"/>
    <x v="4"/>
    <x v="7"/>
    <x v="67"/>
    <n v="1521.47"/>
    <n v="2980.52"/>
    <n v="294"/>
    <n v="1459.05"/>
    <n v="876272.88"/>
    <n v="428960.7"/>
    <x v="1"/>
  </r>
  <r>
    <s v="PRO7106"/>
    <x v="2933"/>
    <x v="1618"/>
    <x v="6"/>
    <x v="7"/>
    <x v="0"/>
    <x v="9"/>
    <x v="41"/>
    <n v="663.59"/>
    <n v="1223.44"/>
    <n v="4"/>
    <n v="559.85"/>
    <n v="4893.76"/>
    <n v="2239.4"/>
    <x v="0"/>
  </r>
  <r>
    <s v="PRO7109"/>
    <x v="2934"/>
    <x v="1397"/>
    <x v="4"/>
    <x v="4"/>
    <x v="4"/>
    <x v="7"/>
    <x v="53"/>
    <n v="801.85"/>
    <n v="938.4"/>
    <n v="48"/>
    <n v="136.54999999999995"/>
    <n v="45043.199999999997"/>
    <n v="6554.3999999999978"/>
    <x v="1"/>
  </r>
  <r>
    <s v="PRO7111"/>
    <x v="2935"/>
    <x v="1138"/>
    <x v="3"/>
    <x v="8"/>
    <x v="1"/>
    <x v="7"/>
    <x v="73"/>
    <n v="229.56"/>
    <n v="260.55"/>
    <n v="155"/>
    <n v="30.990000000000009"/>
    <n v="40385.25"/>
    <n v="4803.4500000000016"/>
    <x v="2"/>
  </r>
  <r>
    <s v="PRO7114"/>
    <x v="2936"/>
    <x v="1619"/>
    <x v="2"/>
    <x v="8"/>
    <x v="1"/>
    <x v="7"/>
    <x v="52"/>
    <n v="1120.25"/>
    <n v="1469.8"/>
    <n v="296"/>
    <n v="349.54999999999995"/>
    <n v="435060.8"/>
    <n v="103466.79999999999"/>
    <x v="2"/>
  </r>
  <r>
    <s v="PRO7117"/>
    <x v="2937"/>
    <x v="665"/>
    <x v="7"/>
    <x v="0"/>
    <x v="0"/>
    <x v="3"/>
    <x v="27"/>
    <n v="1354.61"/>
    <n v="2510.67"/>
    <n v="376"/>
    <n v="1156.0600000000002"/>
    <n v="944011.92"/>
    <n v="434678.56000000006"/>
    <x v="2"/>
  </r>
  <r>
    <s v="PRO7120"/>
    <x v="2938"/>
    <x v="1620"/>
    <x v="8"/>
    <x v="7"/>
    <x v="1"/>
    <x v="2"/>
    <x v="67"/>
    <n v="386.94"/>
    <n v="442.95"/>
    <n v="317"/>
    <n v="56.009999999999991"/>
    <n v="140415.15"/>
    <n v="17755.169999999998"/>
    <x v="2"/>
  </r>
  <r>
    <s v="PRO7121"/>
    <x v="2939"/>
    <x v="250"/>
    <x v="5"/>
    <x v="7"/>
    <x v="1"/>
    <x v="1"/>
    <x v="32"/>
    <n v="741.26"/>
    <n v="1452.57"/>
    <n v="254"/>
    <n v="711.31"/>
    <n v="368952.77999999997"/>
    <n v="180672.74"/>
    <x v="0"/>
  </r>
  <r>
    <s v="PRO7124"/>
    <x v="2940"/>
    <x v="1300"/>
    <x v="9"/>
    <x v="5"/>
    <x v="4"/>
    <x v="4"/>
    <x v="29"/>
    <n v="411.08"/>
    <n v="548"/>
    <n v="312"/>
    <n v="136.92000000000002"/>
    <n v="170976"/>
    <n v="42719.040000000008"/>
    <x v="2"/>
  </r>
  <r>
    <s v="PRO7125"/>
    <x v="2941"/>
    <x v="1116"/>
    <x v="3"/>
    <x v="1"/>
    <x v="1"/>
    <x v="5"/>
    <x v="13"/>
    <n v="735.27"/>
    <n v="979.62"/>
    <n v="318"/>
    <n v="244.35000000000002"/>
    <n v="311519.15999999997"/>
    <n v="77703.3"/>
    <x v="2"/>
  </r>
  <r>
    <s v="PRO7126"/>
    <x v="2942"/>
    <x v="1275"/>
    <x v="9"/>
    <x v="0"/>
    <x v="1"/>
    <x v="9"/>
    <x v="57"/>
    <n v="801.38"/>
    <n v="1554.27"/>
    <n v="443"/>
    <n v="752.89"/>
    <n v="688541.61"/>
    <n v="333530.27"/>
    <x v="1"/>
  </r>
  <r>
    <s v="PRO7127"/>
    <x v="2943"/>
    <x v="200"/>
    <x v="9"/>
    <x v="5"/>
    <x v="0"/>
    <x v="3"/>
    <x v="32"/>
    <n v="190.13"/>
    <n v="264.13"/>
    <n v="76"/>
    <n v="74"/>
    <n v="20073.88"/>
    <n v="5624"/>
    <x v="1"/>
  </r>
  <r>
    <s v="PRO7129"/>
    <x v="2944"/>
    <x v="1621"/>
    <x v="1"/>
    <x v="4"/>
    <x v="0"/>
    <x v="6"/>
    <x v="93"/>
    <n v="1817.99"/>
    <n v="3291.13"/>
    <n v="31"/>
    <n v="1473.14"/>
    <n v="102025.03"/>
    <n v="45667.340000000004"/>
    <x v="3"/>
  </r>
  <r>
    <s v="PRO7131"/>
    <x v="2945"/>
    <x v="1622"/>
    <x v="7"/>
    <x v="9"/>
    <x v="3"/>
    <x v="7"/>
    <x v="71"/>
    <n v="228"/>
    <n v="370.45"/>
    <n v="306"/>
    <n v="142.44999999999999"/>
    <n v="113357.7"/>
    <n v="43589.7"/>
    <x v="1"/>
  </r>
  <r>
    <s v="PRO7135"/>
    <x v="727"/>
    <x v="111"/>
    <x v="6"/>
    <x v="9"/>
    <x v="3"/>
    <x v="8"/>
    <x v="79"/>
    <n v="88.76"/>
    <n v="169.69"/>
    <n v="436"/>
    <n v="80.929999999999993"/>
    <n v="73984.84"/>
    <n v="35285.479999999996"/>
    <x v="2"/>
  </r>
  <r>
    <s v="PRO7140"/>
    <x v="2946"/>
    <x v="1163"/>
    <x v="4"/>
    <x v="8"/>
    <x v="2"/>
    <x v="5"/>
    <x v="49"/>
    <n v="829.44"/>
    <n v="1422.45"/>
    <n v="52"/>
    <n v="593.01"/>
    <n v="73967.400000000009"/>
    <n v="30836.52"/>
    <x v="0"/>
  </r>
  <r>
    <s v="PRO7141"/>
    <x v="2947"/>
    <x v="1234"/>
    <x v="9"/>
    <x v="5"/>
    <x v="1"/>
    <x v="6"/>
    <x v="54"/>
    <n v="690.32"/>
    <n v="1087.9000000000001"/>
    <n v="257"/>
    <n v="397.58000000000004"/>
    <n v="279590.30000000005"/>
    <n v="102178.06000000001"/>
    <x v="1"/>
  </r>
  <r>
    <s v="PRO7144"/>
    <x v="2948"/>
    <x v="687"/>
    <x v="1"/>
    <x v="4"/>
    <x v="1"/>
    <x v="7"/>
    <x v="21"/>
    <n v="665.17"/>
    <n v="1185.75"/>
    <n v="46"/>
    <n v="520.58000000000004"/>
    <n v="54544.5"/>
    <n v="23946.68"/>
    <x v="1"/>
  </r>
  <r>
    <s v="PRO7145"/>
    <x v="2949"/>
    <x v="184"/>
    <x v="5"/>
    <x v="7"/>
    <x v="2"/>
    <x v="5"/>
    <x v="31"/>
    <n v="1989.63"/>
    <n v="2784.68"/>
    <n v="111"/>
    <n v="795.04999999999973"/>
    <n v="309099.48"/>
    <n v="88250.549999999974"/>
    <x v="0"/>
  </r>
  <r>
    <s v="PRO7146"/>
    <x v="2950"/>
    <x v="1623"/>
    <x v="8"/>
    <x v="2"/>
    <x v="4"/>
    <x v="8"/>
    <x v="62"/>
    <n v="1492.02"/>
    <n v="2377.58"/>
    <n v="398"/>
    <n v="885.56"/>
    <n v="946276.84"/>
    <n v="352452.88"/>
    <x v="2"/>
  </r>
  <r>
    <s v="PRO7147"/>
    <x v="2951"/>
    <x v="428"/>
    <x v="5"/>
    <x v="6"/>
    <x v="4"/>
    <x v="0"/>
    <x v="40"/>
    <n v="1550.57"/>
    <n v="2983.49"/>
    <n v="252"/>
    <n v="1432.9199999999998"/>
    <n v="751839.48"/>
    <n v="361095.83999999997"/>
    <x v="3"/>
  </r>
  <r>
    <s v="PRO7148"/>
    <x v="2952"/>
    <x v="220"/>
    <x v="4"/>
    <x v="0"/>
    <x v="4"/>
    <x v="3"/>
    <x v="33"/>
    <n v="1468.78"/>
    <n v="2916.73"/>
    <n v="431"/>
    <n v="1447.95"/>
    <n v="1257110.6300000001"/>
    <n v="624066.45000000007"/>
    <x v="2"/>
  </r>
  <r>
    <s v="PRO7149"/>
    <x v="2953"/>
    <x v="149"/>
    <x v="3"/>
    <x v="6"/>
    <x v="4"/>
    <x v="9"/>
    <x v="10"/>
    <n v="1183.81"/>
    <n v="1752.13"/>
    <n v="298"/>
    <n v="568.32000000000016"/>
    <n v="522134.74000000005"/>
    <n v="169359.36000000004"/>
    <x v="0"/>
  </r>
  <r>
    <s v="PRO7154"/>
    <x v="2954"/>
    <x v="274"/>
    <x v="1"/>
    <x v="9"/>
    <x v="4"/>
    <x v="1"/>
    <x v="80"/>
    <n v="1497.31"/>
    <n v="2336.98"/>
    <n v="431"/>
    <n v="839.67000000000007"/>
    <n v="1007238.38"/>
    <n v="361897.77"/>
    <x v="0"/>
  </r>
  <r>
    <s v="PRO7158"/>
    <x v="2955"/>
    <x v="1136"/>
    <x v="5"/>
    <x v="0"/>
    <x v="2"/>
    <x v="4"/>
    <x v="72"/>
    <n v="441.61"/>
    <n v="548.13"/>
    <n v="422"/>
    <n v="106.51999999999998"/>
    <n v="231310.86"/>
    <n v="44951.439999999995"/>
    <x v="0"/>
  </r>
  <r>
    <s v="PRO7162"/>
    <x v="2956"/>
    <x v="24"/>
    <x v="0"/>
    <x v="1"/>
    <x v="1"/>
    <x v="3"/>
    <x v="64"/>
    <n v="655.1"/>
    <n v="1042.3599999999999"/>
    <n v="44"/>
    <n v="387.25999999999988"/>
    <n v="45863.839999999997"/>
    <n v="17039.439999999995"/>
    <x v="2"/>
  </r>
  <r>
    <s v="PRO7165"/>
    <x v="2957"/>
    <x v="149"/>
    <x v="0"/>
    <x v="4"/>
    <x v="4"/>
    <x v="1"/>
    <x v="20"/>
    <n v="627.84"/>
    <n v="913.05"/>
    <n v="320"/>
    <n v="285.20999999999992"/>
    <n v="292176"/>
    <n v="91267.199999999983"/>
    <x v="0"/>
  </r>
  <r>
    <s v="PRO7166"/>
    <x v="2071"/>
    <x v="1624"/>
    <x v="4"/>
    <x v="6"/>
    <x v="4"/>
    <x v="6"/>
    <x v="17"/>
    <n v="62.24"/>
    <n v="70.67"/>
    <n v="2"/>
    <n v="8.43"/>
    <n v="141.34"/>
    <n v="16.86"/>
    <x v="2"/>
  </r>
  <r>
    <s v="PRO7167"/>
    <x v="2958"/>
    <x v="96"/>
    <x v="9"/>
    <x v="5"/>
    <x v="2"/>
    <x v="9"/>
    <x v="18"/>
    <n v="1157.51"/>
    <n v="2230.73"/>
    <n v="294"/>
    <n v="1073.22"/>
    <n v="655834.62"/>
    <n v="315526.68"/>
    <x v="1"/>
  </r>
  <r>
    <s v="PRO7168"/>
    <x v="2682"/>
    <x v="1420"/>
    <x v="6"/>
    <x v="5"/>
    <x v="4"/>
    <x v="9"/>
    <x v="91"/>
    <n v="1160.8900000000001"/>
    <n v="1970.88"/>
    <n v="34"/>
    <n v="809.99"/>
    <n v="67009.919999999998"/>
    <n v="27539.66"/>
    <x v="2"/>
  </r>
  <r>
    <s v="PRO7169"/>
    <x v="2959"/>
    <x v="1624"/>
    <x v="7"/>
    <x v="8"/>
    <x v="3"/>
    <x v="1"/>
    <x v="25"/>
    <n v="127.9"/>
    <n v="201.81"/>
    <n v="456"/>
    <n v="73.91"/>
    <n v="92025.36"/>
    <n v="33702.959999999999"/>
    <x v="1"/>
  </r>
  <r>
    <s v="PRO7170"/>
    <x v="2960"/>
    <x v="953"/>
    <x v="7"/>
    <x v="0"/>
    <x v="0"/>
    <x v="5"/>
    <x v="91"/>
    <n v="1765.58"/>
    <n v="2087.67"/>
    <n v="45"/>
    <n v="322.09000000000015"/>
    <n v="93945.150000000009"/>
    <n v="14494.050000000007"/>
    <x v="0"/>
  </r>
  <r>
    <s v="PRO7172"/>
    <x v="2961"/>
    <x v="1567"/>
    <x v="3"/>
    <x v="9"/>
    <x v="0"/>
    <x v="7"/>
    <x v="31"/>
    <n v="785.9"/>
    <n v="1126.8800000000001"/>
    <n v="457"/>
    <n v="340.98000000000013"/>
    <n v="514984.16000000003"/>
    <n v="155827.86000000007"/>
    <x v="1"/>
  </r>
  <r>
    <s v="PRO7174"/>
    <x v="2962"/>
    <x v="702"/>
    <x v="6"/>
    <x v="2"/>
    <x v="1"/>
    <x v="5"/>
    <x v="97"/>
    <n v="1853.49"/>
    <n v="3252.27"/>
    <n v="220"/>
    <n v="1398.78"/>
    <n v="715499.4"/>
    <n v="307731.59999999998"/>
    <x v="2"/>
  </r>
  <r>
    <s v="PRO7175"/>
    <x v="2963"/>
    <x v="1625"/>
    <x v="4"/>
    <x v="6"/>
    <x v="1"/>
    <x v="8"/>
    <x v="34"/>
    <n v="1094.01"/>
    <n v="2156.09"/>
    <n v="35"/>
    <n v="1062.0800000000002"/>
    <n v="75463.150000000009"/>
    <n v="37172.800000000003"/>
    <x v="0"/>
  </r>
  <r>
    <s v="PRO7176"/>
    <x v="2964"/>
    <x v="1031"/>
    <x v="6"/>
    <x v="3"/>
    <x v="3"/>
    <x v="3"/>
    <x v="16"/>
    <n v="85.08"/>
    <n v="97.5"/>
    <n v="157"/>
    <n v="12.420000000000002"/>
    <n v="15307.5"/>
    <n v="1949.9400000000003"/>
    <x v="0"/>
  </r>
  <r>
    <s v="PRO7177"/>
    <x v="2965"/>
    <x v="1626"/>
    <x v="8"/>
    <x v="3"/>
    <x v="4"/>
    <x v="2"/>
    <x v="92"/>
    <n v="1972.12"/>
    <n v="3877.27"/>
    <n v="341"/>
    <n v="1905.15"/>
    <n v="1322149.07"/>
    <n v="649656.15"/>
    <x v="2"/>
  </r>
  <r>
    <s v="PRO7178"/>
    <x v="2966"/>
    <x v="1420"/>
    <x v="9"/>
    <x v="1"/>
    <x v="2"/>
    <x v="3"/>
    <x v="94"/>
    <n v="848.78"/>
    <n v="1497.28"/>
    <n v="321"/>
    <n v="648.5"/>
    <n v="480626.88"/>
    <n v="208168.5"/>
    <x v="1"/>
  </r>
  <r>
    <s v="PRO7179"/>
    <x v="2967"/>
    <x v="1627"/>
    <x v="3"/>
    <x v="8"/>
    <x v="0"/>
    <x v="9"/>
    <x v="56"/>
    <n v="1462.79"/>
    <n v="2180.79"/>
    <n v="277"/>
    <n v="718"/>
    <n v="604078.82999999996"/>
    <n v="198886"/>
    <x v="1"/>
  </r>
  <r>
    <s v="PRO7180"/>
    <x v="2968"/>
    <x v="1259"/>
    <x v="2"/>
    <x v="9"/>
    <x v="2"/>
    <x v="7"/>
    <x v="26"/>
    <n v="220.98"/>
    <n v="435.7"/>
    <n v="241"/>
    <n v="214.72"/>
    <n v="105003.7"/>
    <n v="51747.519999999997"/>
    <x v="2"/>
  </r>
  <r>
    <s v="PRO7181"/>
    <x v="2969"/>
    <x v="732"/>
    <x v="7"/>
    <x v="8"/>
    <x v="1"/>
    <x v="2"/>
    <x v="3"/>
    <n v="1483.89"/>
    <n v="2397.08"/>
    <n v="396"/>
    <n v="913.18999999999983"/>
    <n v="949243.67999999993"/>
    <n v="361623.23999999993"/>
    <x v="2"/>
  </r>
  <r>
    <s v="PRO7183"/>
    <x v="2970"/>
    <x v="1628"/>
    <x v="8"/>
    <x v="1"/>
    <x v="1"/>
    <x v="3"/>
    <x v="35"/>
    <n v="1462.04"/>
    <n v="1853.75"/>
    <n v="237"/>
    <n v="391.71000000000004"/>
    <n v="439338.75"/>
    <n v="92835.27"/>
    <x v="1"/>
  </r>
  <r>
    <s v="PRO7185"/>
    <x v="2971"/>
    <x v="78"/>
    <x v="6"/>
    <x v="4"/>
    <x v="0"/>
    <x v="3"/>
    <x v="34"/>
    <n v="1556.75"/>
    <n v="2851.64"/>
    <n v="459"/>
    <n v="1294.8899999999999"/>
    <n v="1308902.76"/>
    <n v="594354.50999999989"/>
    <x v="3"/>
  </r>
  <r>
    <s v="PRO7187"/>
    <x v="2972"/>
    <x v="1629"/>
    <x v="2"/>
    <x v="6"/>
    <x v="0"/>
    <x v="3"/>
    <x v="1"/>
    <n v="854.92"/>
    <n v="1073.3800000000001"/>
    <n v="145"/>
    <n v="218.46000000000015"/>
    <n v="155640.1"/>
    <n v="31676.700000000023"/>
    <x v="1"/>
  </r>
  <r>
    <s v="PRO7188"/>
    <x v="2973"/>
    <x v="290"/>
    <x v="9"/>
    <x v="3"/>
    <x v="2"/>
    <x v="5"/>
    <x v="4"/>
    <n v="1842.98"/>
    <n v="3455.63"/>
    <n v="118"/>
    <n v="1612.65"/>
    <n v="407764.34"/>
    <n v="190292.7"/>
    <x v="1"/>
  </r>
  <r>
    <s v="PRO7189"/>
    <x v="2974"/>
    <x v="1630"/>
    <x v="3"/>
    <x v="6"/>
    <x v="3"/>
    <x v="6"/>
    <x v="73"/>
    <n v="1906.78"/>
    <n v="3109.78"/>
    <n v="71"/>
    <n v="1203.0000000000002"/>
    <n v="220794.38"/>
    <n v="85413.000000000015"/>
    <x v="0"/>
  </r>
  <r>
    <s v="PRO7191"/>
    <x v="2975"/>
    <x v="1060"/>
    <x v="3"/>
    <x v="3"/>
    <x v="4"/>
    <x v="7"/>
    <x v="90"/>
    <n v="1850.16"/>
    <n v="2857.38"/>
    <n v="8"/>
    <n v="1007.22"/>
    <n v="22859.040000000001"/>
    <n v="8057.76"/>
    <x v="1"/>
  </r>
  <r>
    <s v="PRO7192"/>
    <x v="2976"/>
    <x v="1576"/>
    <x v="1"/>
    <x v="7"/>
    <x v="3"/>
    <x v="2"/>
    <x v="12"/>
    <n v="1797.67"/>
    <n v="2765.61"/>
    <n v="105"/>
    <n v="967.94"/>
    <n v="290389.05"/>
    <n v="101633.70000000001"/>
    <x v="1"/>
  </r>
  <r>
    <s v="PRO7194"/>
    <x v="1809"/>
    <x v="1281"/>
    <x v="2"/>
    <x v="0"/>
    <x v="2"/>
    <x v="7"/>
    <x v="85"/>
    <n v="1418.82"/>
    <n v="2572.3200000000002"/>
    <n v="283"/>
    <n v="1153.5000000000002"/>
    <n v="727966.56"/>
    <n v="326440.50000000006"/>
    <x v="1"/>
  </r>
  <r>
    <s v="PRO7195"/>
    <x v="2977"/>
    <x v="545"/>
    <x v="3"/>
    <x v="0"/>
    <x v="4"/>
    <x v="2"/>
    <x v="23"/>
    <n v="1151.6300000000001"/>
    <n v="2179.6799999999998"/>
    <n v="5"/>
    <n v="1028.0499999999997"/>
    <n v="10898.4"/>
    <n v="5140.2499999999982"/>
    <x v="1"/>
  </r>
  <r>
    <s v="PRO7196"/>
    <x v="2978"/>
    <x v="1106"/>
    <x v="8"/>
    <x v="1"/>
    <x v="1"/>
    <x v="7"/>
    <x v="68"/>
    <n v="319.60000000000002"/>
    <n v="505.13"/>
    <n v="262"/>
    <n v="185.52999999999997"/>
    <n v="132344.06"/>
    <n v="48608.859999999993"/>
    <x v="3"/>
  </r>
  <r>
    <s v="PRO7197"/>
    <x v="2979"/>
    <x v="593"/>
    <x v="8"/>
    <x v="7"/>
    <x v="0"/>
    <x v="6"/>
    <x v="14"/>
    <n v="1531.92"/>
    <n v="2667.5"/>
    <n v="249"/>
    <n v="1135.58"/>
    <n v="664207.5"/>
    <n v="282759.42"/>
    <x v="1"/>
  </r>
  <r>
    <s v="PRO7199"/>
    <x v="2980"/>
    <x v="1631"/>
    <x v="8"/>
    <x v="3"/>
    <x v="3"/>
    <x v="3"/>
    <x v="51"/>
    <n v="1473.03"/>
    <n v="2252.11"/>
    <n v="252"/>
    <n v="779.08000000000015"/>
    <n v="567531.72000000009"/>
    <n v="196328.16000000003"/>
    <x v="0"/>
  </r>
  <r>
    <s v="PRO7201"/>
    <x v="2981"/>
    <x v="301"/>
    <x v="6"/>
    <x v="7"/>
    <x v="0"/>
    <x v="1"/>
    <x v="14"/>
    <n v="246.22"/>
    <n v="367.3"/>
    <n v="113"/>
    <n v="121.08000000000001"/>
    <n v="41504.9"/>
    <n v="13682.04"/>
    <x v="0"/>
  </r>
  <r>
    <s v="PRO7203"/>
    <x v="2982"/>
    <x v="1414"/>
    <x v="3"/>
    <x v="3"/>
    <x v="4"/>
    <x v="9"/>
    <x v="23"/>
    <n v="1551"/>
    <n v="2898.66"/>
    <n v="420"/>
    <n v="1347.6599999999999"/>
    <n v="1217437.2"/>
    <n v="566017.19999999995"/>
    <x v="1"/>
  </r>
  <r>
    <s v="PRO7204"/>
    <x v="2983"/>
    <x v="310"/>
    <x v="6"/>
    <x v="8"/>
    <x v="2"/>
    <x v="1"/>
    <x v="55"/>
    <n v="397.67"/>
    <n v="503.02"/>
    <n v="378"/>
    <n v="105.34999999999997"/>
    <n v="190141.56"/>
    <n v="39822.299999999988"/>
    <x v="1"/>
  </r>
  <r>
    <s v="PRO7205"/>
    <x v="2984"/>
    <x v="1397"/>
    <x v="9"/>
    <x v="8"/>
    <x v="2"/>
    <x v="2"/>
    <x v="10"/>
    <n v="1228.51"/>
    <n v="1560.23"/>
    <n v="294"/>
    <n v="331.72"/>
    <n v="458707.62"/>
    <n v="97525.680000000008"/>
    <x v="1"/>
  </r>
  <r>
    <s v="PRO7206"/>
    <x v="2985"/>
    <x v="1186"/>
    <x v="1"/>
    <x v="3"/>
    <x v="2"/>
    <x v="1"/>
    <x v="25"/>
    <n v="1964.92"/>
    <n v="2512.38"/>
    <n v="402"/>
    <n v="547.46"/>
    <n v="1009976.76"/>
    <n v="220078.92"/>
    <x v="1"/>
  </r>
  <r>
    <s v="PRO7207"/>
    <x v="2986"/>
    <x v="1632"/>
    <x v="3"/>
    <x v="2"/>
    <x v="4"/>
    <x v="3"/>
    <x v="59"/>
    <n v="1341.65"/>
    <n v="2413.2399999999998"/>
    <n v="235"/>
    <n v="1071.5899999999997"/>
    <n v="567111.39999999991"/>
    <n v="251823.64999999994"/>
    <x v="2"/>
  </r>
  <r>
    <s v="PRO7209"/>
    <x v="2987"/>
    <x v="1544"/>
    <x v="0"/>
    <x v="0"/>
    <x v="4"/>
    <x v="3"/>
    <x v="49"/>
    <n v="1627.82"/>
    <n v="2984.77"/>
    <n v="335"/>
    <n v="1356.95"/>
    <n v="999897.95"/>
    <n v="454578.25"/>
    <x v="0"/>
  </r>
  <r>
    <s v="PRO7210"/>
    <x v="2848"/>
    <x v="1633"/>
    <x v="3"/>
    <x v="1"/>
    <x v="4"/>
    <x v="2"/>
    <x v="41"/>
    <n v="371.74"/>
    <n v="684.15"/>
    <n v="199"/>
    <n v="312.40999999999997"/>
    <n v="136145.85"/>
    <n v="62169.59"/>
    <x v="0"/>
  </r>
  <r>
    <s v="PRO7211"/>
    <x v="2988"/>
    <x v="67"/>
    <x v="1"/>
    <x v="8"/>
    <x v="3"/>
    <x v="3"/>
    <x v="40"/>
    <n v="656.88"/>
    <n v="1084.32"/>
    <n v="301"/>
    <n v="427.43999999999994"/>
    <n v="326380.32"/>
    <n v="128659.43999999999"/>
    <x v="2"/>
  </r>
  <r>
    <s v="PRO7212"/>
    <x v="2989"/>
    <x v="1634"/>
    <x v="5"/>
    <x v="5"/>
    <x v="3"/>
    <x v="4"/>
    <x v="80"/>
    <n v="108.09"/>
    <n v="168.83"/>
    <n v="126"/>
    <n v="60.740000000000009"/>
    <n v="21272.58"/>
    <n v="7653.2400000000016"/>
    <x v="0"/>
  </r>
  <r>
    <s v="PRO7214"/>
    <x v="2990"/>
    <x v="1188"/>
    <x v="1"/>
    <x v="1"/>
    <x v="4"/>
    <x v="0"/>
    <x v="18"/>
    <n v="1972.75"/>
    <n v="3940.91"/>
    <n v="21"/>
    <n v="1968.1599999999999"/>
    <n v="82759.11"/>
    <n v="41331.360000000001"/>
    <x v="0"/>
  </r>
  <r>
    <s v="PRO7216"/>
    <x v="2991"/>
    <x v="1635"/>
    <x v="2"/>
    <x v="9"/>
    <x v="2"/>
    <x v="9"/>
    <x v="35"/>
    <n v="248.41"/>
    <n v="338.53"/>
    <n v="180"/>
    <n v="90.119999999999976"/>
    <n v="60935.399999999994"/>
    <n v="16221.599999999995"/>
    <x v="0"/>
  </r>
  <r>
    <s v="PRO7218"/>
    <x v="2992"/>
    <x v="554"/>
    <x v="9"/>
    <x v="9"/>
    <x v="3"/>
    <x v="6"/>
    <x v="91"/>
    <n v="1854.06"/>
    <n v="2407.98"/>
    <n v="172"/>
    <n v="553.92000000000007"/>
    <n v="414172.56"/>
    <n v="95274.24000000002"/>
    <x v="1"/>
  </r>
  <r>
    <s v="PRO7220"/>
    <x v="2993"/>
    <x v="774"/>
    <x v="5"/>
    <x v="8"/>
    <x v="4"/>
    <x v="6"/>
    <x v="86"/>
    <n v="63.12"/>
    <n v="115.99"/>
    <n v="189"/>
    <n v="52.87"/>
    <n v="21922.11"/>
    <n v="9992.43"/>
    <x v="2"/>
  </r>
  <r>
    <s v="PRO7223"/>
    <x v="2994"/>
    <x v="845"/>
    <x v="5"/>
    <x v="4"/>
    <x v="0"/>
    <x v="5"/>
    <x v="83"/>
    <n v="1529.34"/>
    <n v="1719.66"/>
    <n v="70"/>
    <n v="190.32000000000016"/>
    <n v="120376.20000000001"/>
    <n v="13322.400000000012"/>
    <x v="1"/>
  </r>
  <r>
    <s v="PRO7225"/>
    <x v="2995"/>
    <x v="1636"/>
    <x v="0"/>
    <x v="3"/>
    <x v="0"/>
    <x v="6"/>
    <x v="52"/>
    <n v="497.83"/>
    <n v="565.49"/>
    <n v="162"/>
    <n v="67.660000000000025"/>
    <n v="91609.38"/>
    <n v="10960.920000000004"/>
    <x v="2"/>
  </r>
  <r>
    <s v="PRO7226"/>
    <x v="2996"/>
    <x v="840"/>
    <x v="5"/>
    <x v="2"/>
    <x v="2"/>
    <x v="4"/>
    <x v="54"/>
    <n v="976.92"/>
    <n v="1753.13"/>
    <n v="195"/>
    <n v="776.21000000000015"/>
    <n v="341860.35000000003"/>
    <n v="151360.95000000004"/>
    <x v="1"/>
  </r>
  <r>
    <s v="PRO7227"/>
    <x v="2997"/>
    <x v="1637"/>
    <x v="0"/>
    <x v="6"/>
    <x v="4"/>
    <x v="9"/>
    <x v="85"/>
    <n v="1706.73"/>
    <n v="2314.81"/>
    <n v="149"/>
    <n v="608.07999999999993"/>
    <n v="344906.69"/>
    <n v="90603.919999999984"/>
    <x v="2"/>
  </r>
  <r>
    <s v="PRO7228"/>
    <x v="2998"/>
    <x v="1638"/>
    <x v="0"/>
    <x v="8"/>
    <x v="2"/>
    <x v="8"/>
    <x v="55"/>
    <n v="1158.6300000000001"/>
    <n v="2249.62"/>
    <n v="234"/>
    <n v="1090.9899999999998"/>
    <n v="526411.07999999996"/>
    <n v="255291.65999999995"/>
    <x v="2"/>
  </r>
  <r>
    <s v="PRO7229"/>
    <x v="2999"/>
    <x v="748"/>
    <x v="9"/>
    <x v="8"/>
    <x v="1"/>
    <x v="9"/>
    <x v="35"/>
    <n v="534.38"/>
    <n v="747.35"/>
    <n v="151"/>
    <n v="212.97000000000003"/>
    <n v="112849.85"/>
    <n v="32158.470000000005"/>
    <x v="2"/>
  </r>
  <r>
    <s v="PRO7237"/>
    <x v="3000"/>
    <x v="328"/>
    <x v="5"/>
    <x v="5"/>
    <x v="2"/>
    <x v="0"/>
    <x v="61"/>
    <n v="491.54"/>
    <n v="893.4"/>
    <n v="7"/>
    <n v="401.85999999999996"/>
    <n v="6253.8"/>
    <n v="2813.0199999999995"/>
    <x v="0"/>
  </r>
  <r>
    <s v="PRO7238"/>
    <x v="3001"/>
    <x v="908"/>
    <x v="5"/>
    <x v="2"/>
    <x v="0"/>
    <x v="5"/>
    <x v="3"/>
    <n v="181.55"/>
    <n v="227.32"/>
    <n v="435"/>
    <n v="45.769999999999982"/>
    <n v="98884.2"/>
    <n v="19909.949999999993"/>
    <x v="2"/>
  </r>
  <r>
    <s v="PRO7239"/>
    <x v="3002"/>
    <x v="1073"/>
    <x v="1"/>
    <x v="4"/>
    <x v="2"/>
    <x v="1"/>
    <x v="12"/>
    <n v="907.15"/>
    <n v="1001.86"/>
    <n v="235"/>
    <n v="94.710000000000036"/>
    <n v="235437.1"/>
    <n v="22256.850000000009"/>
    <x v="0"/>
  </r>
  <r>
    <s v="PRO7241"/>
    <x v="3003"/>
    <x v="230"/>
    <x v="5"/>
    <x v="5"/>
    <x v="1"/>
    <x v="8"/>
    <x v="18"/>
    <n v="1789.43"/>
    <n v="2485.31"/>
    <n v="414"/>
    <n v="695.87999999999988"/>
    <n v="1028918.34"/>
    <n v="288094.31999999995"/>
    <x v="0"/>
  </r>
  <r>
    <s v="PRO7242"/>
    <x v="3004"/>
    <x v="603"/>
    <x v="6"/>
    <x v="5"/>
    <x v="3"/>
    <x v="3"/>
    <x v="21"/>
    <n v="471.69"/>
    <n v="582.32000000000005"/>
    <n v="393"/>
    <n v="110.63000000000005"/>
    <n v="228851.76"/>
    <n v="43477.590000000018"/>
    <x v="1"/>
  </r>
  <r>
    <s v="PRO7250"/>
    <x v="3005"/>
    <x v="1457"/>
    <x v="9"/>
    <x v="5"/>
    <x v="2"/>
    <x v="1"/>
    <x v="98"/>
    <n v="184.03"/>
    <n v="280.36"/>
    <n v="299"/>
    <n v="96.330000000000013"/>
    <n v="83827.64"/>
    <n v="28802.670000000006"/>
    <x v="0"/>
  </r>
  <r>
    <s v="PRO7251"/>
    <x v="3006"/>
    <x v="751"/>
    <x v="8"/>
    <x v="9"/>
    <x v="0"/>
    <x v="5"/>
    <x v="27"/>
    <n v="235.38"/>
    <n v="444.14"/>
    <n v="433"/>
    <n v="208.76"/>
    <n v="192312.62"/>
    <n v="90393.08"/>
    <x v="2"/>
  </r>
  <r>
    <s v="PRO7252"/>
    <x v="3007"/>
    <x v="268"/>
    <x v="7"/>
    <x v="1"/>
    <x v="2"/>
    <x v="4"/>
    <x v="61"/>
    <n v="412.83"/>
    <n v="662.81"/>
    <n v="419"/>
    <n v="249.97999999999996"/>
    <n v="277717.38999999996"/>
    <n v="104741.61999999998"/>
    <x v="0"/>
  </r>
  <r>
    <s v="PRO7255"/>
    <x v="3008"/>
    <x v="16"/>
    <x v="2"/>
    <x v="2"/>
    <x v="4"/>
    <x v="1"/>
    <x v="28"/>
    <n v="740.14"/>
    <n v="1161.6500000000001"/>
    <n v="371"/>
    <n v="421.5100000000001"/>
    <n v="430972.15"/>
    <n v="156380.21000000005"/>
    <x v="0"/>
  </r>
  <r>
    <s v="PRO7257"/>
    <x v="3009"/>
    <x v="533"/>
    <x v="6"/>
    <x v="4"/>
    <x v="2"/>
    <x v="4"/>
    <x v="16"/>
    <n v="1942.55"/>
    <n v="2720.94"/>
    <n v="112"/>
    <n v="778.3900000000001"/>
    <n v="304745.28000000003"/>
    <n v="87179.680000000008"/>
    <x v="0"/>
  </r>
  <r>
    <s v="PRO7258"/>
    <x v="3010"/>
    <x v="1639"/>
    <x v="7"/>
    <x v="8"/>
    <x v="0"/>
    <x v="7"/>
    <x v="35"/>
    <n v="770.5"/>
    <n v="1122.51"/>
    <n v="221"/>
    <n v="352.01"/>
    <n v="248074.71"/>
    <n v="77794.209999999992"/>
    <x v="1"/>
  </r>
  <r>
    <s v="PRO7260"/>
    <x v="3011"/>
    <x v="1141"/>
    <x v="5"/>
    <x v="0"/>
    <x v="0"/>
    <x v="9"/>
    <x v="31"/>
    <n v="1883.25"/>
    <n v="2880.73"/>
    <n v="265"/>
    <n v="997.48"/>
    <n v="763393.45"/>
    <n v="264332.2"/>
    <x v="2"/>
  </r>
  <r>
    <s v="PRO7264"/>
    <x v="3012"/>
    <x v="1049"/>
    <x v="0"/>
    <x v="2"/>
    <x v="0"/>
    <x v="0"/>
    <x v="25"/>
    <n v="565.71"/>
    <n v="683.96"/>
    <n v="273"/>
    <n v="118.25"/>
    <n v="186721.08000000002"/>
    <n v="32282.25"/>
    <x v="2"/>
  </r>
  <r>
    <s v="PRO7266"/>
    <x v="3013"/>
    <x v="1275"/>
    <x v="5"/>
    <x v="4"/>
    <x v="3"/>
    <x v="3"/>
    <x v="3"/>
    <n v="1085.1400000000001"/>
    <n v="1987.38"/>
    <n v="382"/>
    <n v="902.24"/>
    <n v="759179.16"/>
    <n v="344655.68"/>
    <x v="1"/>
  </r>
  <r>
    <s v="PRO7267"/>
    <x v="3014"/>
    <x v="1092"/>
    <x v="8"/>
    <x v="8"/>
    <x v="4"/>
    <x v="1"/>
    <x v="77"/>
    <n v="108.28"/>
    <n v="181.71"/>
    <n v="14"/>
    <n v="73.430000000000007"/>
    <n v="2543.94"/>
    <n v="1028.02"/>
    <x v="1"/>
  </r>
  <r>
    <s v="PRO7268"/>
    <x v="3015"/>
    <x v="1640"/>
    <x v="1"/>
    <x v="6"/>
    <x v="2"/>
    <x v="0"/>
    <x v="8"/>
    <n v="1726.66"/>
    <n v="3022"/>
    <n v="78"/>
    <n v="1295.3399999999999"/>
    <n v="235716"/>
    <n v="101036.51999999999"/>
    <x v="0"/>
  </r>
  <r>
    <s v="PRO7269"/>
    <x v="2799"/>
    <x v="1336"/>
    <x v="0"/>
    <x v="4"/>
    <x v="0"/>
    <x v="9"/>
    <x v="95"/>
    <n v="1291.33"/>
    <n v="2121.12"/>
    <n v="4"/>
    <n v="829.79"/>
    <n v="8484.48"/>
    <n v="3319.16"/>
    <x v="2"/>
  </r>
  <r>
    <s v="PRO7270"/>
    <x v="3016"/>
    <x v="1641"/>
    <x v="7"/>
    <x v="0"/>
    <x v="3"/>
    <x v="0"/>
    <x v="0"/>
    <n v="985.53"/>
    <n v="1788.29"/>
    <n v="451"/>
    <n v="802.76"/>
    <n v="806518.79"/>
    <n v="362044.76"/>
    <x v="0"/>
  </r>
  <r>
    <s v="PRO7275"/>
    <x v="3017"/>
    <x v="1307"/>
    <x v="3"/>
    <x v="6"/>
    <x v="3"/>
    <x v="3"/>
    <x v="8"/>
    <n v="307.31"/>
    <n v="499.15"/>
    <n v="369"/>
    <n v="191.83999999999997"/>
    <n v="184186.35"/>
    <n v="70788.959999999992"/>
    <x v="2"/>
  </r>
  <r>
    <s v="PRO7276"/>
    <x v="2707"/>
    <x v="1274"/>
    <x v="5"/>
    <x v="7"/>
    <x v="4"/>
    <x v="9"/>
    <x v="31"/>
    <n v="1358.84"/>
    <n v="2145.73"/>
    <n v="160"/>
    <n v="786.8900000000001"/>
    <n v="343316.8"/>
    <n v="125902.40000000002"/>
    <x v="0"/>
  </r>
  <r>
    <s v="PRO7278"/>
    <x v="3018"/>
    <x v="1606"/>
    <x v="2"/>
    <x v="6"/>
    <x v="3"/>
    <x v="1"/>
    <x v="36"/>
    <n v="859.41"/>
    <n v="1700.73"/>
    <n v="135"/>
    <n v="841.32"/>
    <n v="229598.55"/>
    <n v="113578.20000000001"/>
    <x v="1"/>
  </r>
  <r>
    <s v="PRO7279"/>
    <x v="3019"/>
    <x v="1642"/>
    <x v="2"/>
    <x v="7"/>
    <x v="1"/>
    <x v="3"/>
    <x v="85"/>
    <n v="1381.25"/>
    <n v="2130.33"/>
    <n v="120"/>
    <n v="749.07999999999993"/>
    <n v="255639.59999999998"/>
    <n v="89889.599999999991"/>
    <x v="0"/>
  </r>
  <r>
    <s v="PRO7281"/>
    <x v="2513"/>
    <x v="1643"/>
    <x v="9"/>
    <x v="0"/>
    <x v="2"/>
    <x v="5"/>
    <x v="75"/>
    <n v="1327.84"/>
    <n v="2129.7399999999998"/>
    <n v="175"/>
    <n v="801.89999999999986"/>
    <n v="372704.49999999994"/>
    <n v="140332.49999999997"/>
    <x v="0"/>
  </r>
  <r>
    <s v="PRO7282"/>
    <x v="3020"/>
    <x v="468"/>
    <x v="6"/>
    <x v="0"/>
    <x v="3"/>
    <x v="0"/>
    <x v="24"/>
    <n v="411.03"/>
    <n v="666.53"/>
    <n v="190"/>
    <n v="255.5"/>
    <n v="126640.7"/>
    <n v="48545"/>
    <x v="2"/>
  </r>
  <r>
    <s v="PRO7283"/>
    <x v="3021"/>
    <x v="1644"/>
    <x v="8"/>
    <x v="8"/>
    <x v="3"/>
    <x v="2"/>
    <x v="27"/>
    <n v="114.18"/>
    <n v="153.06"/>
    <n v="371"/>
    <n v="38.879999999999995"/>
    <n v="56785.26"/>
    <n v="14424.479999999998"/>
    <x v="1"/>
  </r>
  <r>
    <s v="PRO7287"/>
    <x v="3022"/>
    <x v="1645"/>
    <x v="1"/>
    <x v="6"/>
    <x v="0"/>
    <x v="7"/>
    <x v="67"/>
    <n v="1381.03"/>
    <n v="1638.74"/>
    <n v="7"/>
    <n v="257.71000000000004"/>
    <n v="11471.18"/>
    <n v="1803.9700000000003"/>
    <x v="1"/>
  </r>
  <r>
    <s v="PRO7293"/>
    <x v="3023"/>
    <x v="1646"/>
    <x v="2"/>
    <x v="9"/>
    <x v="2"/>
    <x v="5"/>
    <x v="55"/>
    <n v="586.1"/>
    <n v="1094.18"/>
    <n v="465"/>
    <n v="508.08000000000004"/>
    <n v="508793.7"/>
    <n v="236257.2"/>
    <x v="2"/>
  </r>
  <r>
    <s v="PRO7294"/>
    <x v="3024"/>
    <x v="1647"/>
    <x v="7"/>
    <x v="4"/>
    <x v="1"/>
    <x v="5"/>
    <x v="79"/>
    <n v="1535.02"/>
    <n v="2657.66"/>
    <n v="39"/>
    <n v="1122.6399999999999"/>
    <n v="103648.73999999999"/>
    <n v="43782.959999999992"/>
    <x v="1"/>
  </r>
  <r>
    <s v="PRO7296"/>
    <x v="3025"/>
    <x v="1648"/>
    <x v="1"/>
    <x v="2"/>
    <x v="0"/>
    <x v="2"/>
    <x v="63"/>
    <n v="1647.03"/>
    <n v="2169.4299999999998"/>
    <n v="379"/>
    <n v="522.39999999999986"/>
    <n v="822213.97"/>
    <n v="197989.59999999995"/>
    <x v="1"/>
  </r>
  <r>
    <s v="PRO7297"/>
    <x v="3026"/>
    <x v="775"/>
    <x v="2"/>
    <x v="9"/>
    <x v="4"/>
    <x v="9"/>
    <x v="72"/>
    <n v="1793.63"/>
    <n v="2161.04"/>
    <n v="455"/>
    <n v="367.40999999999985"/>
    <n v="983273.2"/>
    <n v="167171.54999999993"/>
    <x v="2"/>
  </r>
  <r>
    <s v="PRO7298"/>
    <x v="3027"/>
    <x v="1649"/>
    <x v="1"/>
    <x v="7"/>
    <x v="2"/>
    <x v="7"/>
    <x v="9"/>
    <n v="1974.82"/>
    <n v="2582.21"/>
    <n v="307"/>
    <n v="607.3900000000001"/>
    <n v="792738.47"/>
    <n v="186468.73000000004"/>
    <x v="1"/>
  </r>
  <r>
    <s v="PRO7300"/>
    <x v="3028"/>
    <x v="615"/>
    <x v="6"/>
    <x v="8"/>
    <x v="3"/>
    <x v="9"/>
    <x v="22"/>
    <n v="969.65"/>
    <n v="1492.09"/>
    <n v="43"/>
    <n v="522.43999999999994"/>
    <n v="64159.869999999995"/>
    <n v="22464.92"/>
    <x v="0"/>
  </r>
  <r>
    <s v="PRO7302"/>
    <x v="3029"/>
    <x v="869"/>
    <x v="7"/>
    <x v="0"/>
    <x v="3"/>
    <x v="4"/>
    <x v="70"/>
    <n v="1233.1199999999999"/>
    <n v="1927.36"/>
    <n v="171"/>
    <n v="694.24"/>
    <n v="329578.56"/>
    <n v="118715.04000000001"/>
    <x v="2"/>
  </r>
  <r>
    <s v="PRO7304"/>
    <x v="3030"/>
    <x v="1250"/>
    <x v="7"/>
    <x v="1"/>
    <x v="2"/>
    <x v="7"/>
    <x v="23"/>
    <n v="1205.77"/>
    <n v="2283.4699999999998"/>
    <n v="26"/>
    <n v="1077.6999999999998"/>
    <n v="59370.219999999994"/>
    <n v="28020.199999999997"/>
    <x v="1"/>
  </r>
  <r>
    <s v="PRO7305"/>
    <x v="3031"/>
    <x v="257"/>
    <x v="4"/>
    <x v="1"/>
    <x v="3"/>
    <x v="9"/>
    <x v="1"/>
    <n v="1368.2"/>
    <n v="1829.26"/>
    <n v="396"/>
    <n v="461.05999999999995"/>
    <n v="724386.96"/>
    <n v="182579.75999999998"/>
    <x v="0"/>
  </r>
  <r>
    <s v="PRO7310"/>
    <x v="3032"/>
    <x v="365"/>
    <x v="7"/>
    <x v="7"/>
    <x v="2"/>
    <x v="9"/>
    <x v="21"/>
    <n v="1183.67"/>
    <n v="1781.1"/>
    <n v="129"/>
    <n v="597.42999999999984"/>
    <n v="229761.9"/>
    <n v="77068.469999999972"/>
    <x v="1"/>
  </r>
  <r>
    <s v="PRO7318"/>
    <x v="3033"/>
    <x v="1266"/>
    <x v="1"/>
    <x v="0"/>
    <x v="2"/>
    <x v="0"/>
    <x v="24"/>
    <n v="645.41"/>
    <n v="1110.73"/>
    <n v="179"/>
    <n v="465.32000000000005"/>
    <n v="198820.67"/>
    <n v="83292.280000000013"/>
    <x v="2"/>
  </r>
  <r>
    <s v="PRO7320"/>
    <x v="3034"/>
    <x v="75"/>
    <x v="5"/>
    <x v="9"/>
    <x v="4"/>
    <x v="5"/>
    <x v="41"/>
    <n v="252.93"/>
    <n v="477.42"/>
    <n v="197"/>
    <n v="224.49"/>
    <n v="94051.74"/>
    <n v="44224.53"/>
    <x v="0"/>
  </r>
  <r>
    <s v="PRO7322"/>
    <x v="3035"/>
    <x v="1155"/>
    <x v="9"/>
    <x v="1"/>
    <x v="1"/>
    <x v="9"/>
    <x v="51"/>
    <n v="1023.36"/>
    <n v="1263.3"/>
    <n v="421"/>
    <n v="239.93999999999994"/>
    <n v="531849.29999999993"/>
    <n v="101014.73999999998"/>
    <x v="0"/>
  </r>
  <r>
    <s v="PRO7323"/>
    <x v="3036"/>
    <x v="1650"/>
    <x v="8"/>
    <x v="6"/>
    <x v="1"/>
    <x v="6"/>
    <x v="97"/>
    <n v="493.63"/>
    <n v="550.02"/>
    <n v="449"/>
    <n v="56.389999999999986"/>
    <n v="246958.97999999998"/>
    <n v="25319.109999999993"/>
    <x v="2"/>
  </r>
  <r>
    <s v="PRO7326"/>
    <x v="307"/>
    <x v="1302"/>
    <x v="9"/>
    <x v="2"/>
    <x v="4"/>
    <x v="0"/>
    <x v="96"/>
    <n v="1501.17"/>
    <n v="2056.06"/>
    <n v="448"/>
    <n v="554.88999999999987"/>
    <n v="921114.88"/>
    <n v="248590.71999999994"/>
    <x v="1"/>
  </r>
  <r>
    <s v="PRO7328"/>
    <x v="3037"/>
    <x v="1651"/>
    <x v="1"/>
    <x v="2"/>
    <x v="0"/>
    <x v="2"/>
    <x v="48"/>
    <n v="732.07"/>
    <n v="899.52"/>
    <n v="318"/>
    <n v="167.44999999999993"/>
    <n v="286047.35999999999"/>
    <n v="53249.099999999977"/>
    <x v="1"/>
  </r>
  <r>
    <s v="PRO7330"/>
    <x v="3038"/>
    <x v="1628"/>
    <x v="1"/>
    <x v="2"/>
    <x v="0"/>
    <x v="8"/>
    <x v="31"/>
    <n v="1618.85"/>
    <n v="2924.68"/>
    <n v="177"/>
    <n v="1305.83"/>
    <n v="517668.36"/>
    <n v="231131.90999999997"/>
    <x v="2"/>
  </r>
  <r>
    <s v="PRO7331"/>
    <x v="3039"/>
    <x v="1652"/>
    <x v="5"/>
    <x v="9"/>
    <x v="0"/>
    <x v="0"/>
    <x v="43"/>
    <n v="945.65"/>
    <n v="1769.18"/>
    <n v="102"/>
    <n v="823.53000000000009"/>
    <n v="180456.36000000002"/>
    <n v="84000.060000000012"/>
    <x v="1"/>
  </r>
  <r>
    <s v="PRO7332"/>
    <x v="3040"/>
    <x v="817"/>
    <x v="8"/>
    <x v="9"/>
    <x v="4"/>
    <x v="8"/>
    <x v="34"/>
    <n v="140.82"/>
    <n v="246.39"/>
    <n v="200"/>
    <n v="105.57"/>
    <n v="49278"/>
    <n v="21114"/>
    <x v="3"/>
  </r>
  <r>
    <s v="PRO7335"/>
    <x v="3041"/>
    <x v="1653"/>
    <x v="3"/>
    <x v="1"/>
    <x v="0"/>
    <x v="1"/>
    <x v="51"/>
    <n v="924.76"/>
    <n v="1844.59"/>
    <n v="248"/>
    <n v="919.82999999999993"/>
    <n v="457458.32"/>
    <n v="228117.83999999997"/>
    <x v="0"/>
  </r>
  <r>
    <s v="PRO7337"/>
    <x v="2772"/>
    <x v="1654"/>
    <x v="1"/>
    <x v="9"/>
    <x v="1"/>
    <x v="6"/>
    <x v="16"/>
    <n v="253.18"/>
    <n v="317.77"/>
    <n v="1"/>
    <n v="64.589999999999975"/>
    <n v="317.77"/>
    <n v="64.589999999999975"/>
    <x v="2"/>
  </r>
  <r>
    <s v="PRO7339"/>
    <x v="3042"/>
    <x v="515"/>
    <x v="1"/>
    <x v="3"/>
    <x v="4"/>
    <x v="5"/>
    <x v="78"/>
    <n v="1419.75"/>
    <n v="2374.37"/>
    <n v="433"/>
    <n v="954.61999999999989"/>
    <n v="1028102.21"/>
    <n v="413350.45999999996"/>
    <x v="2"/>
  </r>
  <r>
    <s v="PRO7340"/>
    <x v="1805"/>
    <x v="1196"/>
    <x v="5"/>
    <x v="1"/>
    <x v="3"/>
    <x v="4"/>
    <x v="17"/>
    <n v="960.34"/>
    <n v="1803.58"/>
    <n v="47"/>
    <n v="843.2399999999999"/>
    <n v="84768.26"/>
    <n v="39632.279999999992"/>
    <x v="0"/>
  </r>
  <r>
    <s v="PRO7344"/>
    <x v="1193"/>
    <x v="1593"/>
    <x v="9"/>
    <x v="9"/>
    <x v="0"/>
    <x v="7"/>
    <x v="99"/>
    <n v="642.66999999999996"/>
    <n v="879.67"/>
    <n v="188"/>
    <n v="237"/>
    <n v="165377.96"/>
    <n v="44556"/>
    <x v="2"/>
  </r>
  <r>
    <s v="PRO7348"/>
    <x v="3043"/>
    <x v="1412"/>
    <x v="3"/>
    <x v="4"/>
    <x v="2"/>
    <x v="5"/>
    <x v="59"/>
    <n v="1339.57"/>
    <n v="1731.29"/>
    <n v="77"/>
    <n v="391.72"/>
    <n v="133309.32999999999"/>
    <n v="30162.440000000002"/>
    <x v="1"/>
  </r>
  <r>
    <s v="PRO7354"/>
    <x v="3044"/>
    <x v="1655"/>
    <x v="4"/>
    <x v="4"/>
    <x v="2"/>
    <x v="5"/>
    <x v="94"/>
    <n v="1566.69"/>
    <n v="1965.89"/>
    <n v="347"/>
    <n v="399.20000000000005"/>
    <n v="682163.83000000007"/>
    <n v="138522.40000000002"/>
    <x v="1"/>
  </r>
  <r>
    <s v="PRO7356"/>
    <x v="3045"/>
    <x v="1656"/>
    <x v="9"/>
    <x v="3"/>
    <x v="3"/>
    <x v="9"/>
    <x v="14"/>
    <n v="1843.47"/>
    <n v="2467.17"/>
    <n v="153"/>
    <n v="623.70000000000005"/>
    <n v="377477.01"/>
    <n v="95426.1"/>
    <x v="1"/>
  </r>
  <r>
    <s v="PRO7357"/>
    <x v="3046"/>
    <x v="1657"/>
    <x v="3"/>
    <x v="9"/>
    <x v="3"/>
    <x v="9"/>
    <x v="85"/>
    <n v="520.14"/>
    <n v="807.31"/>
    <n v="440"/>
    <n v="287.16999999999996"/>
    <n v="355216.39999999997"/>
    <n v="126354.79999999999"/>
    <x v="1"/>
  </r>
  <r>
    <s v="PRO7358"/>
    <x v="3047"/>
    <x v="1254"/>
    <x v="1"/>
    <x v="7"/>
    <x v="1"/>
    <x v="1"/>
    <x v="55"/>
    <n v="448.22"/>
    <n v="894.12"/>
    <n v="35"/>
    <n v="445.9"/>
    <n v="31294.2"/>
    <n v="15606.5"/>
    <x v="0"/>
  </r>
  <r>
    <s v="PRO7359"/>
    <x v="3048"/>
    <x v="460"/>
    <x v="2"/>
    <x v="3"/>
    <x v="2"/>
    <x v="9"/>
    <x v="5"/>
    <n v="683.24"/>
    <n v="968.11"/>
    <n v="233"/>
    <n v="284.87"/>
    <n v="225569.63"/>
    <n v="66374.710000000006"/>
    <x v="1"/>
  </r>
  <r>
    <s v="PRO7360"/>
    <x v="3049"/>
    <x v="1544"/>
    <x v="9"/>
    <x v="9"/>
    <x v="0"/>
    <x v="2"/>
    <x v="7"/>
    <n v="1632.94"/>
    <n v="2717.82"/>
    <n v="383"/>
    <n v="1084.8800000000001"/>
    <n v="1040925.06"/>
    <n v="415509.04000000004"/>
    <x v="2"/>
  </r>
  <r>
    <s v="PRO7367"/>
    <x v="3050"/>
    <x v="7"/>
    <x v="3"/>
    <x v="8"/>
    <x v="2"/>
    <x v="2"/>
    <x v="9"/>
    <n v="829.13"/>
    <n v="1168.3699999999999"/>
    <n v="116"/>
    <n v="339.2399999999999"/>
    <n v="135530.91999999998"/>
    <n v="39351.839999999989"/>
    <x v="0"/>
  </r>
  <r>
    <s v="PRO7370"/>
    <x v="3051"/>
    <x v="1658"/>
    <x v="5"/>
    <x v="1"/>
    <x v="0"/>
    <x v="1"/>
    <x v="3"/>
    <n v="1698.66"/>
    <n v="2519.9699999999998"/>
    <n v="311"/>
    <n v="821.30999999999972"/>
    <n v="783710.66999999993"/>
    <n v="255427.40999999992"/>
    <x v="2"/>
  </r>
  <r>
    <s v="PRO7373"/>
    <x v="3052"/>
    <x v="467"/>
    <x v="9"/>
    <x v="9"/>
    <x v="2"/>
    <x v="7"/>
    <x v="3"/>
    <n v="1323.94"/>
    <n v="2186.71"/>
    <n v="421"/>
    <n v="862.77"/>
    <n v="920604.91"/>
    <n v="363226.17"/>
    <x v="0"/>
  </r>
  <r>
    <s v="PRO7374"/>
    <x v="3053"/>
    <x v="1659"/>
    <x v="5"/>
    <x v="2"/>
    <x v="1"/>
    <x v="1"/>
    <x v="82"/>
    <n v="1554.94"/>
    <n v="2016.28"/>
    <n v="170"/>
    <n v="461.33999999999992"/>
    <n v="342767.6"/>
    <n v="78427.799999999988"/>
    <x v="2"/>
  </r>
  <r>
    <s v="PRO7376"/>
    <x v="3054"/>
    <x v="452"/>
    <x v="0"/>
    <x v="7"/>
    <x v="3"/>
    <x v="3"/>
    <x v="57"/>
    <n v="1501.87"/>
    <n v="2922.26"/>
    <n v="85"/>
    <n v="1420.3900000000003"/>
    <n v="248392.1"/>
    <n v="120733.15000000002"/>
    <x v="2"/>
  </r>
  <r>
    <s v="PRO7377"/>
    <x v="3055"/>
    <x v="1414"/>
    <x v="2"/>
    <x v="7"/>
    <x v="4"/>
    <x v="7"/>
    <x v="61"/>
    <n v="1029.22"/>
    <n v="1520.28"/>
    <n v="454"/>
    <n v="491.05999999999995"/>
    <n v="690207.12"/>
    <n v="222941.23999999996"/>
    <x v="1"/>
  </r>
  <r>
    <s v="PRO7378"/>
    <x v="3056"/>
    <x v="1660"/>
    <x v="6"/>
    <x v="7"/>
    <x v="1"/>
    <x v="0"/>
    <x v="26"/>
    <n v="1644.67"/>
    <n v="1933.76"/>
    <n v="78"/>
    <n v="289.08999999999992"/>
    <n v="150833.28"/>
    <n v="22549.019999999993"/>
    <x v="1"/>
  </r>
  <r>
    <s v="PRO7383"/>
    <x v="3057"/>
    <x v="1508"/>
    <x v="6"/>
    <x v="1"/>
    <x v="3"/>
    <x v="0"/>
    <x v="91"/>
    <n v="221.33"/>
    <n v="425.78"/>
    <n v="307"/>
    <n v="204.44999999999996"/>
    <n v="130714.45999999999"/>
    <n v="62766.149999999987"/>
    <x v="0"/>
  </r>
  <r>
    <s v="PRO7389"/>
    <x v="3058"/>
    <x v="1324"/>
    <x v="1"/>
    <x v="0"/>
    <x v="1"/>
    <x v="5"/>
    <x v="57"/>
    <n v="816.2"/>
    <n v="1528.81"/>
    <n v="205"/>
    <n v="712.6099999999999"/>
    <n v="313406.05"/>
    <n v="146085.04999999999"/>
    <x v="1"/>
  </r>
  <r>
    <s v="PRO7390"/>
    <x v="3059"/>
    <x v="1661"/>
    <x v="7"/>
    <x v="2"/>
    <x v="1"/>
    <x v="0"/>
    <x v="86"/>
    <n v="445.38"/>
    <n v="547.02"/>
    <n v="103"/>
    <n v="101.63999999999999"/>
    <n v="56343.06"/>
    <n v="10468.919999999998"/>
    <x v="1"/>
  </r>
  <r>
    <s v="PRO7391"/>
    <x v="3060"/>
    <x v="667"/>
    <x v="2"/>
    <x v="2"/>
    <x v="1"/>
    <x v="6"/>
    <x v="45"/>
    <n v="1165.02"/>
    <n v="2211.73"/>
    <n v="497"/>
    <n v="1046.71"/>
    <n v="1099229.81"/>
    <n v="520214.87"/>
    <x v="3"/>
  </r>
  <r>
    <s v="PRO7392"/>
    <x v="3061"/>
    <x v="1662"/>
    <x v="1"/>
    <x v="8"/>
    <x v="0"/>
    <x v="6"/>
    <x v="10"/>
    <n v="658.2"/>
    <n v="1093.22"/>
    <n v="42"/>
    <n v="435.02"/>
    <n v="45915.24"/>
    <n v="18270.84"/>
    <x v="0"/>
  </r>
  <r>
    <s v="PRO7394"/>
    <x v="3062"/>
    <x v="509"/>
    <x v="0"/>
    <x v="4"/>
    <x v="2"/>
    <x v="7"/>
    <x v="90"/>
    <n v="75.75"/>
    <n v="95.53"/>
    <n v="278"/>
    <n v="19.78"/>
    <n v="26557.34"/>
    <n v="5498.84"/>
    <x v="0"/>
  </r>
  <r>
    <s v="PRO7396"/>
    <x v="3063"/>
    <x v="1630"/>
    <x v="9"/>
    <x v="7"/>
    <x v="0"/>
    <x v="7"/>
    <x v="98"/>
    <n v="1748.96"/>
    <n v="2225.8200000000002"/>
    <n v="34"/>
    <n v="476.86000000000013"/>
    <n v="75677.88"/>
    <n v="16213.240000000005"/>
    <x v="2"/>
  </r>
  <r>
    <s v="PRO7401"/>
    <x v="3064"/>
    <x v="1243"/>
    <x v="1"/>
    <x v="2"/>
    <x v="4"/>
    <x v="3"/>
    <x v="96"/>
    <n v="399.97"/>
    <n v="557.92999999999995"/>
    <n v="422"/>
    <n v="157.95999999999992"/>
    <n v="235446.46"/>
    <n v="66659.119999999966"/>
    <x v="1"/>
  </r>
  <r>
    <s v="PRO7402"/>
    <x v="3065"/>
    <x v="1663"/>
    <x v="3"/>
    <x v="0"/>
    <x v="2"/>
    <x v="1"/>
    <x v="50"/>
    <n v="1157.92"/>
    <n v="1459.19"/>
    <n v="378"/>
    <n v="301.27"/>
    <n v="551573.82000000007"/>
    <n v="113880.06"/>
    <x v="0"/>
  </r>
  <r>
    <s v="PRO7403"/>
    <x v="3066"/>
    <x v="1664"/>
    <x v="5"/>
    <x v="9"/>
    <x v="4"/>
    <x v="8"/>
    <x v="15"/>
    <n v="635.88"/>
    <n v="815.53"/>
    <n v="123"/>
    <n v="179.64999999999998"/>
    <n v="100310.19"/>
    <n v="22096.949999999997"/>
    <x v="2"/>
  </r>
  <r>
    <s v="PRO7404"/>
    <x v="3067"/>
    <x v="1665"/>
    <x v="3"/>
    <x v="7"/>
    <x v="0"/>
    <x v="3"/>
    <x v="95"/>
    <n v="1161.05"/>
    <n v="1557.66"/>
    <n v="267"/>
    <n v="396.61000000000013"/>
    <n v="415895.22000000003"/>
    <n v="105894.87000000004"/>
    <x v="2"/>
  </r>
  <r>
    <s v="PRO7406"/>
    <x v="3068"/>
    <x v="27"/>
    <x v="7"/>
    <x v="2"/>
    <x v="3"/>
    <x v="6"/>
    <x v="68"/>
    <n v="1584.86"/>
    <n v="2734.8"/>
    <n v="139"/>
    <n v="1149.9400000000003"/>
    <n v="380137.2"/>
    <n v="159841.66000000003"/>
    <x v="3"/>
  </r>
  <r>
    <s v="PRO7407"/>
    <x v="3069"/>
    <x v="1666"/>
    <x v="4"/>
    <x v="6"/>
    <x v="2"/>
    <x v="4"/>
    <x v="51"/>
    <n v="1953.73"/>
    <n v="3220.75"/>
    <n v="468"/>
    <n v="1267.02"/>
    <n v="1507311"/>
    <n v="592965.36"/>
    <x v="1"/>
  </r>
  <r>
    <s v="PRO7411"/>
    <x v="3070"/>
    <x v="1313"/>
    <x v="8"/>
    <x v="1"/>
    <x v="0"/>
    <x v="3"/>
    <x v="24"/>
    <n v="1123.18"/>
    <n v="1412.27"/>
    <n v="137"/>
    <n v="289.08999999999992"/>
    <n v="193480.99"/>
    <n v="39605.329999999987"/>
    <x v="2"/>
  </r>
  <r>
    <s v="PRO7413"/>
    <x v="3071"/>
    <x v="1101"/>
    <x v="3"/>
    <x v="6"/>
    <x v="3"/>
    <x v="8"/>
    <x v="42"/>
    <n v="1969.68"/>
    <n v="2220.4299999999998"/>
    <n v="246"/>
    <n v="250.74999999999977"/>
    <n v="546225.77999999991"/>
    <n v="61684.499999999942"/>
    <x v="0"/>
  </r>
  <r>
    <s v="PRO7414"/>
    <x v="3072"/>
    <x v="1667"/>
    <x v="2"/>
    <x v="4"/>
    <x v="1"/>
    <x v="4"/>
    <x v="67"/>
    <n v="761.33"/>
    <n v="1340.85"/>
    <n v="301"/>
    <n v="579.51999999999987"/>
    <n v="403595.85"/>
    <n v="174435.51999999996"/>
    <x v="0"/>
  </r>
  <r>
    <s v="PRO7421"/>
    <x v="3073"/>
    <x v="457"/>
    <x v="1"/>
    <x v="3"/>
    <x v="0"/>
    <x v="0"/>
    <x v="94"/>
    <n v="152.88"/>
    <n v="303.8"/>
    <n v="385"/>
    <n v="150.92000000000002"/>
    <n v="116963"/>
    <n v="58104.200000000004"/>
    <x v="0"/>
  </r>
  <r>
    <s v="PRO7423"/>
    <x v="3074"/>
    <x v="1460"/>
    <x v="3"/>
    <x v="7"/>
    <x v="0"/>
    <x v="6"/>
    <x v="10"/>
    <n v="995.34"/>
    <n v="1119.73"/>
    <n v="85"/>
    <n v="124.38999999999999"/>
    <n v="95177.05"/>
    <n v="10573.15"/>
    <x v="0"/>
  </r>
  <r>
    <s v="PRO7424"/>
    <x v="3075"/>
    <x v="269"/>
    <x v="2"/>
    <x v="0"/>
    <x v="3"/>
    <x v="9"/>
    <x v="2"/>
    <n v="1438.78"/>
    <n v="2616.79"/>
    <n v="189"/>
    <n v="1178.01"/>
    <n v="494573.31"/>
    <n v="222643.88999999998"/>
    <x v="0"/>
  </r>
  <r>
    <s v="PRO7428"/>
    <x v="3076"/>
    <x v="1045"/>
    <x v="4"/>
    <x v="5"/>
    <x v="0"/>
    <x v="1"/>
    <x v="1"/>
    <n v="358.33"/>
    <n v="603.26"/>
    <n v="223"/>
    <n v="244.93"/>
    <n v="134526.98000000001"/>
    <n v="54619.39"/>
    <x v="2"/>
  </r>
  <r>
    <s v="PRO7430"/>
    <x v="3077"/>
    <x v="677"/>
    <x v="0"/>
    <x v="3"/>
    <x v="4"/>
    <x v="8"/>
    <x v="42"/>
    <n v="1492.6"/>
    <n v="1983.54"/>
    <n v="355"/>
    <n v="490.94000000000005"/>
    <n v="704156.7"/>
    <n v="174283.7"/>
    <x v="0"/>
  </r>
  <r>
    <s v="PRO7431"/>
    <x v="3078"/>
    <x v="72"/>
    <x v="2"/>
    <x v="5"/>
    <x v="4"/>
    <x v="8"/>
    <x v="36"/>
    <n v="1811.19"/>
    <n v="2548.7399999999998"/>
    <n v="24"/>
    <n v="737.54999999999973"/>
    <n v="61169.759999999995"/>
    <n v="17701.199999999993"/>
    <x v="3"/>
  </r>
  <r>
    <s v="PRO7433"/>
    <x v="3079"/>
    <x v="730"/>
    <x v="1"/>
    <x v="9"/>
    <x v="4"/>
    <x v="3"/>
    <x v="31"/>
    <n v="1312.42"/>
    <n v="2586.96"/>
    <n v="384"/>
    <n v="1274.54"/>
    <n v="993392.64000000001"/>
    <n v="489423.35999999999"/>
    <x v="2"/>
  </r>
  <r>
    <s v="PRO7434"/>
    <x v="3080"/>
    <x v="1668"/>
    <x v="0"/>
    <x v="2"/>
    <x v="0"/>
    <x v="5"/>
    <x v="4"/>
    <n v="614.84"/>
    <n v="943.1"/>
    <n v="158"/>
    <n v="328.26"/>
    <n v="149009.80000000002"/>
    <n v="51865.08"/>
    <x v="0"/>
  </r>
  <r>
    <s v="PRO7437"/>
    <x v="3081"/>
    <x v="249"/>
    <x v="5"/>
    <x v="0"/>
    <x v="1"/>
    <x v="6"/>
    <x v="51"/>
    <n v="627.35"/>
    <n v="896.29"/>
    <n v="102"/>
    <n v="268.93999999999994"/>
    <n v="91421.58"/>
    <n v="27431.879999999994"/>
    <x v="3"/>
  </r>
  <r>
    <s v="PRO7438"/>
    <x v="3082"/>
    <x v="508"/>
    <x v="6"/>
    <x v="1"/>
    <x v="2"/>
    <x v="3"/>
    <x v="21"/>
    <n v="195.06"/>
    <n v="241.79"/>
    <n v="56"/>
    <n v="46.72999999999999"/>
    <n v="13540.24"/>
    <n v="2616.8799999999992"/>
    <x v="0"/>
  </r>
  <r>
    <s v="PRO7440"/>
    <x v="3083"/>
    <x v="1669"/>
    <x v="3"/>
    <x v="6"/>
    <x v="2"/>
    <x v="5"/>
    <x v="12"/>
    <n v="1406.4"/>
    <n v="2323.88"/>
    <n v="187"/>
    <n v="917.48"/>
    <n v="434565.56"/>
    <n v="171568.76"/>
    <x v="1"/>
  </r>
  <r>
    <s v="PRO7441"/>
    <x v="3084"/>
    <x v="448"/>
    <x v="4"/>
    <x v="1"/>
    <x v="0"/>
    <x v="2"/>
    <x v="9"/>
    <n v="913.5"/>
    <n v="1540.69"/>
    <n v="161"/>
    <n v="627.19000000000005"/>
    <n v="248051.09"/>
    <n v="100977.59000000001"/>
    <x v="2"/>
  </r>
  <r>
    <s v="PRO7443"/>
    <x v="3085"/>
    <x v="611"/>
    <x v="7"/>
    <x v="9"/>
    <x v="0"/>
    <x v="3"/>
    <x v="78"/>
    <n v="1558.4"/>
    <n v="1928.02"/>
    <n v="209"/>
    <n v="369.61999999999989"/>
    <n v="402956.18"/>
    <n v="77250.579999999973"/>
    <x v="2"/>
  </r>
  <r>
    <s v="PRO7445"/>
    <x v="3086"/>
    <x v="138"/>
    <x v="7"/>
    <x v="3"/>
    <x v="3"/>
    <x v="4"/>
    <x v="16"/>
    <n v="316.83999999999997"/>
    <n v="378.62"/>
    <n v="481"/>
    <n v="61.78000000000003"/>
    <n v="182116.22"/>
    <n v="29716.180000000015"/>
    <x v="3"/>
  </r>
  <r>
    <s v="PRO7448"/>
    <x v="3087"/>
    <x v="1670"/>
    <x v="5"/>
    <x v="0"/>
    <x v="3"/>
    <x v="7"/>
    <x v="80"/>
    <n v="259.35000000000002"/>
    <n v="479"/>
    <n v="478"/>
    <n v="219.64999999999998"/>
    <n v="228962"/>
    <n v="104992.69999999998"/>
    <x v="0"/>
  </r>
  <r>
    <s v="PRO7449"/>
    <x v="3088"/>
    <x v="76"/>
    <x v="6"/>
    <x v="6"/>
    <x v="3"/>
    <x v="4"/>
    <x v="61"/>
    <n v="1848.18"/>
    <n v="2930.65"/>
    <n v="28"/>
    <n v="1082.47"/>
    <n v="82058.2"/>
    <n v="30309.16"/>
    <x v="1"/>
  </r>
  <r>
    <s v="PRO7451"/>
    <x v="3089"/>
    <x v="1578"/>
    <x v="5"/>
    <x v="2"/>
    <x v="0"/>
    <x v="6"/>
    <x v="78"/>
    <n v="786.17"/>
    <n v="1074.32"/>
    <n v="444"/>
    <n v="288.14999999999998"/>
    <n v="476998.07999999996"/>
    <n v="127938.59999999999"/>
    <x v="1"/>
  </r>
  <r>
    <s v="PRO7457"/>
    <x v="1637"/>
    <x v="565"/>
    <x v="8"/>
    <x v="1"/>
    <x v="2"/>
    <x v="6"/>
    <x v="12"/>
    <n v="1238.74"/>
    <n v="1833.81"/>
    <n v="69"/>
    <n v="595.06999999999994"/>
    <n v="126532.89"/>
    <n v="41059.829999999994"/>
    <x v="0"/>
  </r>
  <r>
    <s v="PRO7460"/>
    <x v="3090"/>
    <x v="1671"/>
    <x v="0"/>
    <x v="1"/>
    <x v="0"/>
    <x v="2"/>
    <x v="39"/>
    <n v="1228.33"/>
    <n v="1601.94"/>
    <n v="249"/>
    <n v="373.61000000000013"/>
    <n v="398883.06"/>
    <n v="93028.890000000029"/>
    <x v="2"/>
  </r>
  <r>
    <s v="PRO7462"/>
    <x v="3091"/>
    <x v="1019"/>
    <x v="3"/>
    <x v="3"/>
    <x v="3"/>
    <x v="2"/>
    <x v="69"/>
    <n v="172.18"/>
    <n v="332.33"/>
    <n v="136"/>
    <n v="160.14999999999998"/>
    <n v="45196.88"/>
    <n v="21780.399999999998"/>
    <x v="1"/>
  </r>
  <r>
    <s v="PRO7463"/>
    <x v="3092"/>
    <x v="1082"/>
    <x v="0"/>
    <x v="9"/>
    <x v="0"/>
    <x v="7"/>
    <x v="34"/>
    <n v="901.91"/>
    <n v="1326.7"/>
    <n v="53"/>
    <n v="424.79000000000008"/>
    <n v="70315.100000000006"/>
    <n v="22513.870000000003"/>
    <x v="0"/>
  </r>
  <r>
    <s v="PRO7466"/>
    <x v="3093"/>
    <x v="1672"/>
    <x v="4"/>
    <x v="9"/>
    <x v="2"/>
    <x v="8"/>
    <x v="78"/>
    <n v="865.56"/>
    <n v="1216.53"/>
    <n v="69"/>
    <n v="350.97"/>
    <n v="83940.569999999992"/>
    <n v="24216.93"/>
    <x v="1"/>
  </r>
  <r>
    <s v="PRO7468"/>
    <x v="3094"/>
    <x v="1503"/>
    <x v="2"/>
    <x v="6"/>
    <x v="2"/>
    <x v="7"/>
    <x v="87"/>
    <n v="1525.77"/>
    <n v="2925.7"/>
    <n v="171"/>
    <n v="1399.9299999999998"/>
    <n v="500294.69999999995"/>
    <n v="239388.02999999997"/>
    <x v="0"/>
  </r>
  <r>
    <s v="PRO7470"/>
    <x v="3095"/>
    <x v="305"/>
    <x v="2"/>
    <x v="8"/>
    <x v="0"/>
    <x v="2"/>
    <x v="12"/>
    <n v="402.29"/>
    <n v="572.23"/>
    <n v="261"/>
    <n v="169.94"/>
    <n v="149352.03"/>
    <n v="44354.34"/>
    <x v="2"/>
  </r>
  <r>
    <s v="PRO7471"/>
    <x v="3096"/>
    <x v="552"/>
    <x v="3"/>
    <x v="2"/>
    <x v="2"/>
    <x v="8"/>
    <x v="13"/>
    <n v="1713.77"/>
    <n v="3138.54"/>
    <n v="289"/>
    <n v="1424.77"/>
    <n v="907038.05999999994"/>
    <n v="411758.52999999997"/>
    <x v="0"/>
  </r>
  <r>
    <s v="PRO7472"/>
    <x v="3097"/>
    <x v="1673"/>
    <x v="5"/>
    <x v="8"/>
    <x v="2"/>
    <x v="1"/>
    <x v="80"/>
    <n v="1749.03"/>
    <n v="2985.76"/>
    <n v="153"/>
    <n v="1236.7300000000002"/>
    <n v="456821.28"/>
    <n v="189219.69000000003"/>
    <x v="1"/>
  </r>
  <r>
    <s v="PRO7474"/>
    <x v="3098"/>
    <x v="934"/>
    <x v="8"/>
    <x v="1"/>
    <x v="0"/>
    <x v="9"/>
    <x v="75"/>
    <n v="639.65"/>
    <n v="1079.8"/>
    <n v="116"/>
    <n v="440.15"/>
    <n v="125256.79999999999"/>
    <n v="51057.399999999994"/>
    <x v="2"/>
  </r>
  <r>
    <s v="PRO7477"/>
    <x v="3099"/>
    <x v="1674"/>
    <x v="4"/>
    <x v="3"/>
    <x v="0"/>
    <x v="5"/>
    <x v="52"/>
    <n v="280.13"/>
    <n v="499.71"/>
    <n v="139"/>
    <n v="219.57999999999998"/>
    <n v="69459.69"/>
    <n v="30521.62"/>
    <x v="2"/>
  </r>
  <r>
    <s v="PRO7478"/>
    <x v="3100"/>
    <x v="579"/>
    <x v="1"/>
    <x v="1"/>
    <x v="3"/>
    <x v="7"/>
    <x v="44"/>
    <n v="602.16999999999996"/>
    <n v="972.86"/>
    <n v="151"/>
    <n v="370.69000000000005"/>
    <n v="146901.86000000002"/>
    <n v="55974.19000000001"/>
    <x v="0"/>
  </r>
  <r>
    <s v="PRO7481"/>
    <x v="3101"/>
    <x v="1498"/>
    <x v="4"/>
    <x v="2"/>
    <x v="4"/>
    <x v="4"/>
    <x v="76"/>
    <n v="1989.67"/>
    <n v="2973.46"/>
    <n v="360"/>
    <n v="983.79"/>
    <n v="1070445.6000000001"/>
    <n v="354164.39999999997"/>
    <x v="0"/>
  </r>
  <r>
    <s v="PRO7483"/>
    <x v="3102"/>
    <x v="526"/>
    <x v="6"/>
    <x v="6"/>
    <x v="3"/>
    <x v="8"/>
    <x v="18"/>
    <n v="1446.39"/>
    <n v="2296.15"/>
    <n v="421"/>
    <n v="849.76"/>
    <n v="966679.15"/>
    <n v="357748.96"/>
    <x v="0"/>
  </r>
  <r>
    <s v="PRO7484"/>
    <x v="3103"/>
    <x v="1353"/>
    <x v="7"/>
    <x v="2"/>
    <x v="0"/>
    <x v="2"/>
    <x v="98"/>
    <n v="1974.59"/>
    <n v="3154.43"/>
    <n v="75"/>
    <n v="1179.8399999999999"/>
    <n v="236582.25"/>
    <n v="88488"/>
    <x v="0"/>
  </r>
  <r>
    <s v="PRO7489"/>
    <x v="3104"/>
    <x v="664"/>
    <x v="4"/>
    <x v="9"/>
    <x v="2"/>
    <x v="7"/>
    <x v="96"/>
    <n v="450.51"/>
    <n v="727.81"/>
    <n v="442"/>
    <n v="277.29999999999995"/>
    <n v="321692.01999999996"/>
    <n v="122566.59999999998"/>
    <x v="1"/>
  </r>
  <r>
    <s v="PRO7491"/>
    <x v="3105"/>
    <x v="1675"/>
    <x v="0"/>
    <x v="0"/>
    <x v="4"/>
    <x v="9"/>
    <x v="16"/>
    <n v="127.4"/>
    <n v="219.94"/>
    <n v="223"/>
    <n v="92.539999999999992"/>
    <n v="49046.62"/>
    <n v="20636.419999999998"/>
    <x v="0"/>
  </r>
  <r>
    <s v="PRO7493"/>
    <x v="3106"/>
    <x v="973"/>
    <x v="9"/>
    <x v="5"/>
    <x v="0"/>
    <x v="8"/>
    <x v="67"/>
    <n v="422.05"/>
    <n v="466.85"/>
    <n v="188"/>
    <n v="44.800000000000011"/>
    <n v="87767.8"/>
    <n v="8422.4000000000015"/>
    <x v="1"/>
  </r>
  <r>
    <s v="PRO7494"/>
    <x v="2502"/>
    <x v="1271"/>
    <x v="5"/>
    <x v="5"/>
    <x v="2"/>
    <x v="7"/>
    <x v="33"/>
    <n v="197.85"/>
    <n v="375.32"/>
    <n v="56"/>
    <n v="177.47"/>
    <n v="21017.919999999998"/>
    <n v="9938.32"/>
    <x v="2"/>
  </r>
  <r>
    <s v="PRO7496"/>
    <x v="3107"/>
    <x v="1676"/>
    <x v="7"/>
    <x v="6"/>
    <x v="4"/>
    <x v="7"/>
    <x v="28"/>
    <n v="1685.32"/>
    <n v="3184.64"/>
    <n v="398"/>
    <n v="1499.32"/>
    <n v="1267486.72"/>
    <n v="596729.36"/>
    <x v="2"/>
  </r>
  <r>
    <s v="PRO7499"/>
    <x v="3108"/>
    <x v="1024"/>
    <x v="4"/>
    <x v="8"/>
    <x v="2"/>
    <x v="4"/>
    <x v="79"/>
    <n v="430.66"/>
    <n v="481.24"/>
    <n v="131"/>
    <n v="50.579999999999984"/>
    <n v="63042.44"/>
    <n v="6625.9799999999977"/>
    <x v="2"/>
  </r>
  <r>
    <s v="PRO7504"/>
    <x v="3109"/>
    <x v="1216"/>
    <x v="9"/>
    <x v="9"/>
    <x v="0"/>
    <x v="8"/>
    <x v="10"/>
    <n v="419.64"/>
    <n v="538.70000000000005"/>
    <n v="250"/>
    <n v="119.06000000000006"/>
    <n v="134675"/>
    <n v="29765.000000000015"/>
    <x v="2"/>
  </r>
  <r>
    <s v="PRO7505"/>
    <x v="3110"/>
    <x v="913"/>
    <x v="3"/>
    <x v="8"/>
    <x v="4"/>
    <x v="4"/>
    <x v="68"/>
    <n v="528.9"/>
    <n v="633.95000000000005"/>
    <n v="6"/>
    <n v="105.05000000000007"/>
    <n v="3803.7000000000003"/>
    <n v="630.30000000000041"/>
    <x v="0"/>
  </r>
  <r>
    <s v="PRO7507"/>
    <x v="3111"/>
    <x v="648"/>
    <x v="9"/>
    <x v="3"/>
    <x v="3"/>
    <x v="2"/>
    <x v="82"/>
    <n v="1192.18"/>
    <n v="2072.02"/>
    <n v="14"/>
    <n v="879.83999999999992"/>
    <n v="29008.28"/>
    <n v="12317.759999999998"/>
    <x v="1"/>
  </r>
  <r>
    <s v="PRO7510"/>
    <x v="3112"/>
    <x v="1361"/>
    <x v="8"/>
    <x v="6"/>
    <x v="1"/>
    <x v="5"/>
    <x v="79"/>
    <n v="966.99"/>
    <n v="1340.8"/>
    <n v="271"/>
    <n v="373.80999999999995"/>
    <n v="363356.8"/>
    <n v="101302.50999999998"/>
    <x v="1"/>
  </r>
  <r>
    <s v="PRO7512"/>
    <x v="3113"/>
    <x v="820"/>
    <x v="3"/>
    <x v="9"/>
    <x v="1"/>
    <x v="2"/>
    <x v="34"/>
    <n v="1239.1400000000001"/>
    <n v="1454.6"/>
    <n v="459"/>
    <n v="215.45999999999981"/>
    <n v="667661.39999999991"/>
    <n v="98896.139999999912"/>
    <x v="3"/>
  </r>
  <r>
    <s v="PRO7515"/>
    <x v="3114"/>
    <x v="1047"/>
    <x v="2"/>
    <x v="5"/>
    <x v="3"/>
    <x v="5"/>
    <x v="49"/>
    <n v="1685.68"/>
    <n v="2092.36"/>
    <n v="320"/>
    <n v="406.68000000000006"/>
    <n v="669555.20000000007"/>
    <n v="130137.60000000002"/>
    <x v="0"/>
  </r>
  <r>
    <s v="PRO7516"/>
    <x v="3115"/>
    <x v="849"/>
    <x v="3"/>
    <x v="6"/>
    <x v="0"/>
    <x v="9"/>
    <x v="28"/>
    <n v="1353.82"/>
    <n v="1643.04"/>
    <n v="320"/>
    <n v="289.22000000000003"/>
    <n v="525772.80000000005"/>
    <n v="92550.400000000009"/>
    <x v="1"/>
  </r>
  <r>
    <s v="PRO7520"/>
    <x v="3116"/>
    <x v="432"/>
    <x v="1"/>
    <x v="9"/>
    <x v="4"/>
    <x v="1"/>
    <x v="25"/>
    <n v="1353.54"/>
    <n v="2423.87"/>
    <n v="413"/>
    <n v="1070.33"/>
    <n v="1001058.3099999999"/>
    <n v="442046.29"/>
    <x v="1"/>
  </r>
  <r>
    <s v="PRO7521"/>
    <x v="3117"/>
    <x v="1387"/>
    <x v="7"/>
    <x v="0"/>
    <x v="3"/>
    <x v="2"/>
    <x v="13"/>
    <n v="1132.24"/>
    <n v="1617.71"/>
    <n v="282"/>
    <n v="485.47"/>
    <n v="456194.22000000003"/>
    <n v="136902.54"/>
    <x v="1"/>
  </r>
  <r>
    <s v="PRO7523"/>
    <x v="3118"/>
    <x v="1191"/>
    <x v="2"/>
    <x v="3"/>
    <x v="4"/>
    <x v="4"/>
    <x v="40"/>
    <n v="98.55"/>
    <n v="191.64"/>
    <n v="346"/>
    <n v="93.089999999999989"/>
    <n v="66307.44"/>
    <n v="32209.139999999996"/>
    <x v="3"/>
  </r>
  <r>
    <s v="PRO7526"/>
    <x v="3119"/>
    <x v="1412"/>
    <x v="3"/>
    <x v="6"/>
    <x v="0"/>
    <x v="1"/>
    <x v="11"/>
    <n v="1760.09"/>
    <n v="2937.21"/>
    <n v="5"/>
    <n v="1177.1200000000001"/>
    <n v="14686.05"/>
    <n v="5885.6"/>
    <x v="2"/>
  </r>
  <r>
    <s v="PRO7529"/>
    <x v="3120"/>
    <x v="1677"/>
    <x v="8"/>
    <x v="5"/>
    <x v="1"/>
    <x v="2"/>
    <x v="16"/>
    <n v="557.69000000000005"/>
    <n v="770.01"/>
    <n v="80"/>
    <n v="212.31999999999994"/>
    <n v="61600.800000000003"/>
    <n v="16985.599999999995"/>
    <x v="1"/>
  </r>
  <r>
    <s v="PRO7530"/>
    <x v="503"/>
    <x v="1678"/>
    <x v="2"/>
    <x v="9"/>
    <x v="1"/>
    <x v="7"/>
    <x v="67"/>
    <n v="957.11"/>
    <n v="1273.8699999999999"/>
    <n v="37"/>
    <n v="316.75999999999988"/>
    <n v="47133.189999999995"/>
    <n v="11720.119999999995"/>
    <x v="3"/>
  </r>
  <r>
    <s v="PRO7535"/>
    <x v="3121"/>
    <x v="5"/>
    <x v="5"/>
    <x v="2"/>
    <x v="0"/>
    <x v="0"/>
    <x v="41"/>
    <n v="147.84"/>
    <n v="178.39"/>
    <n v="428"/>
    <n v="30.549999999999983"/>
    <n v="76350.92"/>
    <n v="13075.399999999992"/>
    <x v="2"/>
  </r>
  <r>
    <s v="PRO7536"/>
    <x v="3122"/>
    <x v="717"/>
    <x v="9"/>
    <x v="3"/>
    <x v="3"/>
    <x v="7"/>
    <x v="38"/>
    <n v="1842.18"/>
    <n v="2851.34"/>
    <n v="465"/>
    <n v="1009.1600000000001"/>
    <n v="1325873.1000000001"/>
    <n v="469259.4"/>
    <x v="1"/>
  </r>
  <r>
    <s v="PRO7537"/>
    <x v="3123"/>
    <x v="666"/>
    <x v="8"/>
    <x v="4"/>
    <x v="1"/>
    <x v="6"/>
    <x v="88"/>
    <n v="813.81"/>
    <n v="1327.63"/>
    <n v="273"/>
    <n v="513.82000000000016"/>
    <n v="362442.99000000005"/>
    <n v="140272.86000000004"/>
    <x v="1"/>
  </r>
  <r>
    <s v="PRO7541"/>
    <x v="3124"/>
    <x v="1679"/>
    <x v="9"/>
    <x v="8"/>
    <x v="4"/>
    <x v="5"/>
    <x v="5"/>
    <n v="437.53"/>
    <n v="699.93"/>
    <n v="272"/>
    <n v="262.39999999999998"/>
    <n v="190380.96"/>
    <n v="71372.799999999988"/>
    <x v="2"/>
  </r>
  <r>
    <s v="PRO7544"/>
    <x v="3125"/>
    <x v="800"/>
    <x v="0"/>
    <x v="4"/>
    <x v="0"/>
    <x v="8"/>
    <x v="78"/>
    <n v="387.5"/>
    <n v="458.27"/>
    <n v="204"/>
    <n v="70.769999999999982"/>
    <n v="93487.08"/>
    <n v="14437.079999999996"/>
    <x v="2"/>
  </r>
  <r>
    <s v="PRO7545"/>
    <x v="3126"/>
    <x v="895"/>
    <x v="4"/>
    <x v="3"/>
    <x v="2"/>
    <x v="5"/>
    <x v="38"/>
    <n v="549.17999999999995"/>
    <n v="881.95"/>
    <n v="260"/>
    <n v="332.7700000000001"/>
    <n v="229307"/>
    <n v="86520.200000000026"/>
    <x v="2"/>
  </r>
  <r>
    <s v="PRO7547"/>
    <x v="3127"/>
    <x v="915"/>
    <x v="0"/>
    <x v="1"/>
    <x v="0"/>
    <x v="4"/>
    <x v="38"/>
    <n v="1718.72"/>
    <n v="3190.4"/>
    <n v="244"/>
    <n v="1471.68"/>
    <n v="778457.59999999998"/>
    <n v="359089.92000000004"/>
    <x v="0"/>
  </r>
  <r>
    <s v="PRO7548"/>
    <x v="3128"/>
    <x v="1680"/>
    <x v="5"/>
    <x v="0"/>
    <x v="4"/>
    <x v="8"/>
    <x v="10"/>
    <n v="1821.87"/>
    <n v="2042.57"/>
    <n v="397"/>
    <n v="220.70000000000005"/>
    <n v="810900.28999999992"/>
    <n v="87617.900000000023"/>
    <x v="0"/>
  </r>
  <r>
    <s v="PRO7549"/>
    <x v="3129"/>
    <x v="1154"/>
    <x v="1"/>
    <x v="0"/>
    <x v="0"/>
    <x v="8"/>
    <x v="54"/>
    <n v="1307.31"/>
    <n v="1547.84"/>
    <n v="102"/>
    <n v="240.52999999999997"/>
    <n v="157879.67999999999"/>
    <n v="24534.059999999998"/>
    <x v="2"/>
  </r>
  <r>
    <s v="PRO7550"/>
    <x v="3130"/>
    <x v="1681"/>
    <x v="2"/>
    <x v="8"/>
    <x v="0"/>
    <x v="6"/>
    <x v="41"/>
    <n v="552"/>
    <n v="1011.81"/>
    <n v="56"/>
    <n v="459.80999999999995"/>
    <n v="56661.36"/>
    <n v="25749.359999999997"/>
    <x v="2"/>
  </r>
  <r>
    <s v="PRO7551"/>
    <x v="3131"/>
    <x v="1059"/>
    <x v="4"/>
    <x v="2"/>
    <x v="4"/>
    <x v="3"/>
    <x v="20"/>
    <n v="862.07"/>
    <n v="1555.36"/>
    <n v="198"/>
    <n v="693.28999999999985"/>
    <n v="307961.27999999997"/>
    <n v="137271.41999999998"/>
    <x v="3"/>
  </r>
  <r>
    <s v="PRO7552"/>
    <x v="3132"/>
    <x v="1658"/>
    <x v="8"/>
    <x v="0"/>
    <x v="1"/>
    <x v="7"/>
    <x v="30"/>
    <n v="373.85"/>
    <n v="702.98"/>
    <n v="117"/>
    <n v="329.13"/>
    <n v="82248.66"/>
    <n v="38508.21"/>
    <x v="2"/>
  </r>
  <r>
    <s v="PRO7553"/>
    <x v="3133"/>
    <x v="686"/>
    <x v="7"/>
    <x v="1"/>
    <x v="3"/>
    <x v="6"/>
    <x v="59"/>
    <n v="1545.65"/>
    <n v="2287.2800000000002"/>
    <n v="97"/>
    <n v="741.63000000000011"/>
    <n v="221866.16000000003"/>
    <n v="71938.110000000015"/>
    <x v="0"/>
  </r>
  <r>
    <s v="PRO7554"/>
    <x v="3134"/>
    <x v="200"/>
    <x v="2"/>
    <x v="9"/>
    <x v="4"/>
    <x v="2"/>
    <x v="75"/>
    <n v="598.89"/>
    <n v="924.44"/>
    <n v="137"/>
    <n v="325.55000000000007"/>
    <n v="126648.28000000001"/>
    <n v="44600.350000000006"/>
    <x v="1"/>
  </r>
  <r>
    <s v="PRO7557"/>
    <x v="3135"/>
    <x v="1558"/>
    <x v="6"/>
    <x v="6"/>
    <x v="2"/>
    <x v="4"/>
    <x v="22"/>
    <n v="1092.97"/>
    <n v="1593.39"/>
    <n v="401"/>
    <n v="500.42000000000007"/>
    <n v="638949.39"/>
    <n v="200668.42000000004"/>
    <x v="0"/>
  </r>
  <r>
    <s v="PRO7559"/>
    <x v="3136"/>
    <x v="1168"/>
    <x v="5"/>
    <x v="8"/>
    <x v="0"/>
    <x v="6"/>
    <x v="20"/>
    <n v="1010.27"/>
    <n v="1885.43"/>
    <n v="383"/>
    <n v="875.16000000000008"/>
    <n v="722119.69000000006"/>
    <n v="335186.28000000003"/>
    <x v="2"/>
  </r>
  <r>
    <s v="PRO7562"/>
    <x v="3137"/>
    <x v="1682"/>
    <x v="7"/>
    <x v="5"/>
    <x v="0"/>
    <x v="9"/>
    <x v="0"/>
    <n v="1878.68"/>
    <n v="3658.67"/>
    <n v="340"/>
    <n v="1779.99"/>
    <n v="1243947.8"/>
    <n v="605196.6"/>
    <x v="0"/>
  </r>
  <r>
    <s v="PRO7564"/>
    <x v="3138"/>
    <x v="557"/>
    <x v="8"/>
    <x v="9"/>
    <x v="2"/>
    <x v="4"/>
    <x v="16"/>
    <n v="1747.52"/>
    <n v="2792.68"/>
    <n v="122"/>
    <n v="1045.1599999999999"/>
    <n v="340706.95999999996"/>
    <n v="127509.51999999999"/>
    <x v="2"/>
  </r>
  <r>
    <s v="PRO7565"/>
    <x v="3139"/>
    <x v="973"/>
    <x v="1"/>
    <x v="7"/>
    <x v="3"/>
    <x v="8"/>
    <x v="75"/>
    <n v="493.35"/>
    <n v="663.46"/>
    <n v="381"/>
    <n v="170.11"/>
    <n v="252778.26"/>
    <n v="64811.91"/>
    <x v="0"/>
  </r>
  <r>
    <s v="PRO7566"/>
    <x v="3140"/>
    <x v="1005"/>
    <x v="3"/>
    <x v="1"/>
    <x v="3"/>
    <x v="5"/>
    <x v="32"/>
    <n v="655.5"/>
    <n v="1083.6500000000001"/>
    <n v="476"/>
    <n v="428.15000000000009"/>
    <n v="515817.4"/>
    <n v="203799.40000000005"/>
    <x v="0"/>
  </r>
  <r>
    <s v="PRO7568"/>
    <x v="3141"/>
    <x v="1183"/>
    <x v="1"/>
    <x v="2"/>
    <x v="3"/>
    <x v="0"/>
    <x v="53"/>
    <n v="1163.07"/>
    <n v="1893.74"/>
    <n v="320"/>
    <n v="730.67000000000007"/>
    <n v="605996.80000000005"/>
    <n v="233814.40000000002"/>
    <x v="0"/>
  </r>
  <r>
    <s v="PRO7570"/>
    <x v="3142"/>
    <x v="60"/>
    <x v="9"/>
    <x v="5"/>
    <x v="0"/>
    <x v="2"/>
    <x v="86"/>
    <n v="445.5"/>
    <n v="805.85"/>
    <n v="496"/>
    <n v="360.35"/>
    <n v="399701.60000000003"/>
    <n v="178733.6"/>
    <x v="0"/>
  </r>
  <r>
    <s v="PRO7573"/>
    <x v="3143"/>
    <x v="1683"/>
    <x v="5"/>
    <x v="4"/>
    <x v="1"/>
    <x v="4"/>
    <x v="94"/>
    <n v="1017.04"/>
    <n v="1903.05"/>
    <n v="373"/>
    <n v="886.01"/>
    <n v="709837.65"/>
    <n v="330481.73"/>
    <x v="2"/>
  </r>
  <r>
    <s v="PRO7578"/>
    <x v="3144"/>
    <x v="745"/>
    <x v="9"/>
    <x v="4"/>
    <x v="2"/>
    <x v="1"/>
    <x v="41"/>
    <n v="1903.15"/>
    <n v="3659.08"/>
    <n v="498"/>
    <n v="1755.9299999999998"/>
    <n v="1822221.8399999999"/>
    <n v="874453.1399999999"/>
    <x v="1"/>
  </r>
  <r>
    <s v="PRO7579"/>
    <x v="3145"/>
    <x v="652"/>
    <x v="4"/>
    <x v="7"/>
    <x v="0"/>
    <x v="9"/>
    <x v="59"/>
    <n v="114.78"/>
    <n v="137.72"/>
    <n v="444"/>
    <n v="22.939999999999998"/>
    <n v="61147.68"/>
    <n v="10185.359999999999"/>
    <x v="0"/>
  </r>
  <r>
    <s v="PRO7580"/>
    <x v="3146"/>
    <x v="1001"/>
    <x v="6"/>
    <x v="7"/>
    <x v="0"/>
    <x v="6"/>
    <x v="88"/>
    <n v="518.79999999999995"/>
    <n v="949.36"/>
    <n v="409"/>
    <n v="430.56000000000006"/>
    <n v="388288.24"/>
    <n v="176099.04000000004"/>
    <x v="2"/>
  </r>
  <r>
    <s v="PRO7582"/>
    <x v="3147"/>
    <x v="664"/>
    <x v="6"/>
    <x v="6"/>
    <x v="2"/>
    <x v="8"/>
    <x v="69"/>
    <n v="1788.59"/>
    <n v="2812.02"/>
    <n v="382"/>
    <n v="1023.4300000000001"/>
    <n v="1074191.6399999999"/>
    <n v="390950.26"/>
    <x v="1"/>
  </r>
  <r>
    <s v="PRO7584"/>
    <x v="3148"/>
    <x v="112"/>
    <x v="2"/>
    <x v="6"/>
    <x v="0"/>
    <x v="1"/>
    <x v="34"/>
    <n v="938.52"/>
    <n v="1352.46"/>
    <n v="295"/>
    <n v="413.94000000000005"/>
    <n v="398975.7"/>
    <n v="122112.30000000002"/>
    <x v="1"/>
  </r>
  <r>
    <s v="PRO7585"/>
    <x v="3149"/>
    <x v="1016"/>
    <x v="7"/>
    <x v="8"/>
    <x v="1"/>
    <x v="3"/>
    <x v="91"/>
    <n v="1921.3"/>
    <n v="3611.76"/>
    <n v="433"/>
    <n v="1690.4600000000003"/>
    <n v="1563892.08"/>
    <n v="731969.18000000017"/>
    <x v="0"/>
  </r>
  <r>
    <s v="PRO7588"/>
    <x v="3150"/>
    <x v="1684"/>
    <x v="7"/>
    <x v="4"/>
    <x v="3"/>
    <x v="0"/>
    <x v="40"/>
    <n v="659.63"/>
    <n v="736.81"/>
    <n v="242"/>
    <n v="77.17999999999995"/>
    <n v="178308.02"/>
    <n v="18677.559999999987"/>
    <x v="1"/>
  </r>
  <r>
    <s v="PRO7589"/>
    <x v="3151"/>
    <x v="473"/>
    <x v="0"/>
    <x v="3"/>
    <x v="4"/>
    <x v="8"/>
    <x v="99"/>
    <n v="291.47000000000003"/>
    <n v="502.67"/>
    <n v="393"/>
    <n v="211.2"/>
    <n v="197549.31"/>
    <n v="83001.599999999991"/>
    <x v="0"/>
  </r>
  <r>
    <s v="PRO7590"/>
    <x v="3152"/>
    <x v="368"/>
    <x v="6"/>
    <x v="4"/>
    <x v="2"/>
    <x v="6"/>
    <x v="57"/>
    <n v="983.39"/>
    <n v="1758.47"/>
    <n v="218"/>
    <n v="775.08"/>
    <n v="383346.46"/>
    <n v="168967.44"/>
    <x v="1"/>
  </r>
  <r>
    <s v="PRO7593"/>
    <x v="3153"/>
    <x v="19"/>
    <x v="8"/>
    <x v="7"/>
    <x v="1"/>
    <x v="3"/>
    <x v="89"/>
    <n v="1707.36"/>
    <n v="2526.35"/>
    <n v="189"/>
    <n v="818.99"/>
    <n v="477480.14999999997"/>
    <n v="154789.11000000002"/>
    <x v="0"/>
  </r>
  <r>
    <s v="PRO7595"/>
    <x v="3154"/>
    <x v="742"/>
    <x v="0"/>
    <x v="5"/>
    <x v="4"/>
    <x v="5"/>
    <x v="91"/>
    <n v="118.18"/>
    <n v="231.88"/>
    <n v="397"/>
    <n v="113.69999999999999"/>
    <n v="92056.36"/>
    <n v="45138.899999999994"/>
    <x v="2"/>
  </r>
  <r>
    <s v="PRO7597"/>
    <x v="3155"/>
    <x v="618"/>
    <x v="2"/>
    <x v="5"/>
    <x v="0"/>
    <x v="4"/>
    <x v="36"/>
    <n v="449.32"/>
    <n v="529.21"/>
    <n v="468"/>
    <n v="79.890000000000043"/>
    <n v="247670.28000000003"/>
    <n v="37388.520000000019"/>
    <x v="2"/>
  </r>
  <r>
    <s v="PRO7599"/>
    <x v="3156"/>
    <x v="803"/>
    <x v="6"/>
    <x v="3"/>
    <x v="0"/>
    <x v="3"/>
    <x v="31"/>
    <n v="1847.91"/>
    <n v="2704.86"/>
    <n v="31"/>
    <n v="856.95"/>
    <n v="83850.66"/>
    <n v="26565.45"/>
    <x v="0"/>
  </r>
  <r>
    <s v="PRO7600"/>
    <x v="3157"/>
    <x v="50"/>
    <x v="8"/>
    <x v="6"/>
    <x v="1"/>
    <x v="1"/>
    <x v="61"/>
    <n v="1115.76"/>
    <n v="1646.23"/>
    <n v="413"/>
    <n v="530.47"/>
    <n v="679892.99"/>
    <n v="219084.11000000002"/>
    <x v="2"/>
  </r>
  <r>
    <s v="PRO7602"/>
    <x v="3158"/>
    <x v="989"/>
    <x v="8"/>
    <x v="6"/>
    <x v="2"/>
    <x v="2"/>
    <x v="92"/>
    <n v="989.18"/>
    <n v="1717.18"/>
    <n v="42"/>
    <n v="728.00000000000011"/>
    <n v="72121.56"/>
    <n v="30576.000000000004"/>
    <x v="0"/>
  </r>
  <r>
    <s v="PRO7607"/>
    <x v="3159"/>
    <x v="541"/>
    <x v="5"/>
    <x v="2"/>
    <x v="3"/>
    <x v="8"/>
    <x v="69"/>
    <n v="746.38"/>
    <n v="1228.52"/>
    <n v="132"/>
    <n v="482.14"/>
    <n v="162164.63999999998"/>
    <n v="63642.479999999996"/>
    <x v="1"/>
  </r>
  <r>
    <s v="PRO7609"/>
    <x v="3160"/>
    <x v="1486"/>
    <x v="8"/>
    <x v="6"/>
    <x v="2"/>
    <x v="6"/>
    <x v="93"/>
    <n v="800.12"/>
    <n v="1416"/>
    <n v="428"/>
    <n v="615.88"/>
    <n v="606048"/>
    <n v="263596.64"/>
    <x v="0"/>
  </r>
  <r>
    <s v="PRO7610"/>
    <x v="3161"/>
    <x v="1685"/>
    <x v="1"/>
    <x v="6"/>
    <x v="2"/>
    <x v="3"/>
    <x v="71"/>
    <n v="836.18"/>
    <n v="1220.52"/>
    <n v="80"/>
    <n v="384.34000000000003"/>
    <n v="97641.600000000006"/>
    <n v="30747.200000000004"/>
    <x v="0"/>
  </r>
  <r>
    <s v="PRO7611"/>
    <x v="3162"/>
    <x v="1016"/>
    <x v="9"/>
    <x v="3"/>
    <x v="1"/>
    <x v="8"/>
    <x v="9"/>
    <n v="638.85"/>
    <n v="950.3"/>
    <n v="208"/>
    <n v="311.44999999999993"/>
    <n v="197662.4"/>
    <n v="64781.599999999984"/>
    <x v="2"/>
  </r>
  <r>
    <s v="PRO7615"/>
    <x v="2956"/>
    <x v="369"/>
    <x v="7"/>
    <x v="8"/>
    <x v="0"/>
    <x v="2"/>
    <x v="16"/>
    <n v="824.26"/>
    <n v="1376.69"/>
    <n v="103"/>
    <n v="552.43000000000006"/>
    <n v="141799.07"/>
    <n v="56900.290000000008"/>
    <x v="2"/>
  </r>
  <r>
    <s v="PRO7617"/>
    <x v="3163"/>
    <x v="1059"/>
    <x v="0"/>
    <x v="7"/>
    <x v="4"/>
    <x v="9"/>
    <x v="41"/>
    <n v="760.47"/>
    <n v="1096.33"/>
    <n v="267"/>
    <n v="335.8599999999999"/>
    <n v="292720.11"/>
    <n v="89674.619999999966"/>
    <x v="3"/>
  </r>
  <r>
    <s v="PRO7618"/>
    <x v="3164"/>
    <x v="1554"/>
    <x v="8"/>
    <x v="2"/>
    <x v="3"/>
    <x v="7"/>
    <x v="39"/>
    <n v="273.7"/>
    <n v="307.93"/>
    <n v="231"/>
    <n v="34.230000000000018"/>
    <n v="71131.83"/>
    <n v="7907.1300000000047"/>
    <x v="2"/>
  </r>
  <r>
    <s v="PRO7620"/>
    <x v="3165"/>
    <x v="368"/>
    <x v="1"/>
    <x v="1"/>
    <x v="3"/>
    <x v="5"/>
    <x v="28"/>
    <n v="1480.06"/>
    <n v="2578.37"/>
    <n v="144"/>
    <n v="1098.31"/>
    <n v="371285.27999999997"/>
    <n v="158156.63999999998"/>
    <x v="1"/>
  </r>
  <r>
    <s v="PRO7622"/>
    <x v="3166"/>
    <x v="1258"/>
    <x v="3"/>
    <x v="5"/>
    <x v="2"/>
    <x v="9"/>
    <x v="58"/>
    <n v="401.59"/>
    <n v="445.92"/>
    <n v="273"/>
    <n v="44.330000000000041"/>
    <n v="121736.16"/>
    <n v="12102.090000000011"/>
    <x v="2"/>
  </r>
  <r>
    <s v="PRO7624"/>
    <x v="3167"/>
    <x v="0"/>
    <x v="8"/>
    <x v="8"/>
    <x v="2"/>
    <x v="3"/>
    <x v="37"/>
    <n v="1840.57"/>
    <n v="2703.73"/>
    <n v="55"/>
    <n v="863.16000000000008"/>
    <n v="148705.15"/>
    <n v="47473.8"/>
    <x v="0"/>
  </r>
  <r>
    <s v="PRO7628"/>
    <x v="3168"/>
    <x v="1038"/>
    <x v="8"/>
    <x v="9"/>
    <x v="2"/>
    <x v="7"/>
    <x v="84"/>
    <n v="837.38"/>
    <n v="1172.9100000000001"/>
    <n v="496"/>
    <n v="335.53000000000009"/>
    <n v="581763.36"/>
    <n v="166422.88000000003"/>
    <x v="2"/>
  </r>
  <r>
    <s v="PRO7629"/>
    <x v="3169"/>
    <x v="1675"/>
    <x v="6"/>
    <x v="9"/>
    <x v="0"/>
    <x v="4"/>
    <x v="34"/>
    <n v="1027.0999999999999"/>
    <n v="1920.27"/>
    <n v="32"/>
    <n v="893.17000000000007"/>
    <n v="61448.639999999999"/>
    <n v="28581.440000000002"/>
    <x v="1"/>
  </r>
  <r>
    <s v="PRO7630"/>
    <x v="3170"/>
    <x v="1318"/>
    <x v="5"/>
    <x v="0"/>
    <x v="3"/>
    <x v="0"/>
    <x v="87"/>
    <n v="690.54"/>
    <n v="781.69"/>
    <n v="202"/>
    <n v="91.150000000000091"/>
    <n v="157901.38"/>
    <n v="18412.300000000017"/>
    <x v="0"/>
  </r>
  <r>
    <s v="PRO7632"/>
    <x v="3171"/>
    <x v="295"/>
    <x v="6"/>
    <x v="5"/>
    <x v="0"/>
    <x v="6"/>
    <x v="16"/>
    <n v="1117.2"/>
    <n v="1551.58"/>
    <n v="47"/>
    <n v="434.37999999999988"/>
    <n v="72924.259999999995"/>
    <n v="20415.859999999993"/>
    <x v="0"/>
  </r>
  <r>
    <s v="PRO7637"/>
    <x v="3172"/>
    <x v="1639"/>
    <x v="0"/>
    <x v="2"/>
    <x v="1"/>
    <x v="9"/>
    <x v="92"/>
    <n v="1292.8699999999999"/>
    <n v="2232.9499999999998"/>
    <n v="9"/>
    <n v="940.07999999999993"/>
    <n v="20096.55"/>
    <n v="8460.7199999999993"/>
    <x v="2"/>
  </r>
  <r>
    <s v="PRO7638"/>
    <x v="3173"/>
    <x v="1362"/>
    <x v="5"/>
    <x v="9"/>
    <x v="3"/>
    <x v="1"/>
    <x v="13"/>
    <n v="298.85000000000002"/>
    <n v="419.53"/>
    <n v="377"/>
    <n v="120.67999999999995"/>
    <n v="158162.81"/>
    <n v="45496.359999999979"/>
    <x v="2"/>
  </r>
  <r>
    <s v="PRO7639"/>
    <x v="3174"/>
    <x v="1686"/>
    <x v="5"/>
    <x v="1"/>
    <x v="4"/>
    <x v="6"/>
    <x v="70"/>
    <n v="1573.02"/>
    <n v="3136.53"/>
    <n v="144"/>
    <n v="1563.5100000000002"/>
    <n v="451660.32"/>
    <n v="225145.44000000003"/>
    <x v="1"/>
  </r>
  <r>
    <s v="PRO7640"/>
    <x v="3175"/>
    <x v="1004"/>
    <x v="8"/>
    <x v="1"/>
    <x v="2"/>
    <x v="5"/>
    <x v="0"/>
    <n v="1367.5"/>
    <n v="1918.32"/>
    <n v="335"/>
    <n v="550.81999999999994"/>
    <n v="642637.19999999995"/>
    <n v="184524.69999999998"/>
    <x v="0"/>
  </r>
  <r>
    <s v="PRO7641"/>
    <x v="3176"/>
    <x v="1687"/>
    <x v="8"/>
    <x v="1"/>
    <x v="2"/>
    <x v="0"/>
    <x v="12"/>
    <n v="78.55"/>
    <n v="89.44"/>
    <n v="248"/>
    <n v="10.89"/>
    <n v="22181.119999999999"/>
    <n v="2700.7200000000003"/>
    <x v="2"/>
  </r>
  <r>
    <s v="PRO7642"/>
    <x v="1612"/>
    <x v="1282"/>
    <x v="4"/>
    <x v="3"/>
    <x v="1"/>
    <x v="4"/>
    <x v="26"/>
    <n v="691.69"/>
    <n v="1281.73"/>
    <n v="335"/>
    <n v="590.04"/>
    <n v="429379.55"/>
    <n v="197663.4"/>
    <x v="2"/>
  </r>
  <r>
    <s v="PRO7645"/>
    <x v="3177"/>
    <x v="668"/>
    <x v="5"/>
    <x v="2"/>
    <x v="1"/>
    <x v="4"/>
    <x v="43"/>
    <n v="1430.91"/>
    <n v="1969.97"/>
    <n v="396"/>
    <n v="539.05999999999995"/>
    <n v="780108.12"/>
    <n v="213467.75999999998"/>
    <x v="0"/>
  </r>
  <r>
    <s v="PRO7646"/>
    <x v="3178"/>
    <x v="1688"/>
    <x v="2"/>
    <x v="5"/>
    <x v="3"/>
    <x v="3"/>
    <x v="27"/>
    <n v="1074.8699999999999"/>
    <n v="1629.79"/>
    <n v="73"/>
    <n v="554.92000000000007"/>
    <n v="118974.67"/>
    <n v="40509.160000000003"/>
    <x v="0"/>
  </r>
  <r>
    <s v="PRO7648"/>
    <x v="3179"/>
    <x v="151"/>
    <x v="3"/>
    <x v="1"/>
    <x v="4"/>
    <x v="9"/>
    <x v="80"/>
    <n v="1523.89"/>
    <n v="2075.13"/>
    <n v="76"/>
    <n v="551.24"/>
    <n v="157709.88"/>
    <n v="41894.239999999998"/>
    <x v="2"/>
  </r>
  <r>
    <s v="PRO7650"/>
    <x v="3180"/>
    <x v="857"/>
    <x v="4"/>
    <x v="9"/>
    <x v="4"/>
    <x v="8"/>
    <x v="68"/>
    <n v="809.93"/>
    <n v="969.87"/>
    <n v="261"/>
    <n v="159.94000000000005"/>
    <n v="253136.07"/>
    <n v="41744.340000000011"/>
    <x v="2"/>
  </r>
  <r>
    <s v="PRO7651"/>
    <x v="3181"/>
    <x v="1689"/>
    <x v="1"/>
    <x v="9"/>
    <x v="3"/>
    <x v="7"/>
    <x v="4"/>
    <n v="304.13"/>
    <n v="517.71"/>
    <n v="233"/>
    <n v="213.58000000000004"/>
    <n v="120626.43000000001"/>
    <n v="49764.140000000007"/>
    <x v="2"/>
  </r>
  <r>
    <s v="PRO7652"/>
    <x v="3182"/>
    <x v="1661"/>
    <x v="8"/>
    <x v="5"/>
    <x v="2"/>
    <x v="2"/>
    <x v="96"/>
    <n v="1331.45"/>
    <n v="2344.02"/>
    <n v="465"/>
    <n v="1012.5699999999999"/>
    <n v="1089969.3"/>
    <n v="470845.05"/>
    <x v="0"/>
  </r>
  <r>
    <s v="PRO7653"/>
    <x v="3183"/>
    <x v="1549"/>
    <x v="1"/>
    <x v="9"/>
    <x v="2"/>
    <x v="5"/>
    <x v="69"/>
    <n v="350.72"/>
    <n v="481"/>
    <n v="143"/>
    <n v="130.27999999999997"/>
    <n v="68783"/>
    <n v="18630.039999999997"/>
    <x v="0"/>
  </r>
  <r>
    <s v="PRO7657"/>
    <x v="3184"/>
    <x v="44"/>
    <x v="7"/>
    <x v="0"/>
    <x v="3"/>
    <x v="4"/>
    <x v="6"/>
    <n v="786.12"/>
    <n v="1320.48"/>
    <n v="440"/>
    <n v="534.36"/>
    <n v="581011.19999999995"/>
    <n v="235118.4"/>
    <x v="0"/>
  </r>
  <r>
    <s v="PRO7659"/>
    <x v="3185"/>
    <x v="146"/>
    <x v="3"/>
    <x v="7"/>
    <x v="2"/>
    <x v="7"/>
    <x v="86"/>
    <n v="596.65"/>
    <n v="1139.98"/>
    <n v="466"/>
    <n v="543.33000000000004"/>
    <n v="531230.68000000005"/>
    <n v="253191.78000000003"/>
    <x v="1"/>
  </r>
  <r>
    <s v="PRO7660"/>
    <x v="3006"/>
    <x v="1308"/>
    <x v="9"/>
    <x v="7"/>
    <x v="1"/>
    <x v="8"/>
    <x v="66"/>
    <n v="501.02"/>
    <n v="624.63"/>
    <n v="237"/>
    <n v="123.61000000000001"/>
    <n v="148037.31"/>
    <n v="29295.570000000003"/>
    <x v="0"/>
  </r>
  <r>
    <s v="PRO7664"/>
    <x v="3186"/>
    <x v="959"/>
    <x v="5"/>
    <x v="8"/>
    <x v="1"/>
    <x v="5"/>
    <x v="25"/>
    <n v="847.87"/>
    <n v="1320.61"/>
    <n v="91"/>
    <n v="472.7399999999999"/>
    <n v="120175.51"/>
    <n v="43019.339999999989"/>
    <x v="0"/>
  </r>
  <r>
    <s v="PRO7667"/>
    <x v="3187"/>
    <x v="1557"/>
    <x v="6"/>
    <x v="7"/>
    <x v="4"/>
    <x v="5"/>
    <x v="66"/>
    <n v="1727.79"/>
    <n v="2096.1799999999998"/>
    <n v="430"/>
    <n v="368.38999999999987"/>
    <n v="901357.39999999991"/>
    <n v="158407.69999999995"/>
    <x v="1"/>
  </r>
  <r>
    <s v="PRO7670"/>
    <x v="3188"/>
    <x v="1690"/>
    <x v="4"/>
    <x v="8"/>
    <x v="3"/>
    <x v="6"/>
    <x v="68"/>
    <n v="1731.27"/>
    <n v="3410.17"/>
    <n v="335"/>
    <n v="1678.9"/>
    <n v="1142406.95"/>
    <n v="562431.5"/>
    <x v="0"/>
  </r>
  <r>
    <s v="PRO7672"/>
    <x v="3189"/>
    <x v="1691"/>
    <x v="7"/>
    <x v="2"/>
    <x v="1"/>
    <x v="1"/>
    <x v="31"/>
    <n v="1197.8800000000001"/>
    <n v="2135.65"/>
    <n v="315"/>
    <n v="937.77"/>
    <n v="672729.75"/>
    <n v="295397.55"/>
    <x v="1"/>
  </r>
  <r>
    <s v="PRO7675"/>
    <x v="3190"/>
    <x v="1251"/>
    <x v="7"/>
    <x v="5"/>
    <x v="1"/>
    <x v="0"/>
    <x v="75"/>
    <n v="1132.1500000000001"/>
    <n v="1353.58"/>
    <n v="22"/>
    <n v="221.42999999999984"/>
    <n v="29778.76"/>
    <n v="4871.4599999999964"/>
    <x v="1"/>
  </r>
  <r>
    <s v="PRO7676"/>
    <x v="3191"/>
    <x v="1555"/>
    <x v="9"/>
    <x v="9"/>
    <x v="1"/>
    <x v="5"/>
    <x v="19"/>
    <n v="534.29999999999995"/>
    <n v="913.92"/>
    <n v="126"/>
    <n v="379.62"/>
    <n v="115153.92"/>
    <n v="47832.12"/>
    <x v="2"/>
  </r>
  <r>
    <s v="PRO7679"/>
    <x v="3192"/>
    <x v="804"/>
    <x v="1"/>
    <x v="5"/>
    <x v="3"/>
    <x v="2"/>
    <x v="97"/>
    <n v="1976.4"/>
    <n v="2371.94"/>
    <n v="446"/>
    <n v="395.53999999999996"/>
    <n v="1057885.24"/>
    <n v="176410.84"/>
    <x v="2"/>
  </r>
  <r>
    <s v="PRO7683"/>
    <x v="2375"/>
    <x v="907"/>
    <x v="4"/>
    <x v="9"/>
    <x v="3"/>
    <x v="2"/>
    <x v="52"/>
    <n v="1803.3"/>
    <n v="2631.17"/>
    <n v="187"/>
    <n v="827.87000000000012"/>
    <n v="492028.79000000004"/>
    <n v="154811.69000000003"/>
    <x v="1"/>
  </r>
  <r>
    <s v="PRO7685"/>
    <x v="3193"/>
    <x v="1369"/>
    <x v="6"/>
    <x v="6"/>
    <x v="3"/>
    <x v="8"/>
    <x v="60"/>
    <n v="569.97"/>
    <n v="706.37"/>
    <n v="376"/>
    <n v="136.39999999999998"/>
    <n v="265595.12"/>
    <n v="51286.399999999994"/>
    <x v="2"/>
  </r>
  <r>
    <s v="PRO7687"/>
    <x v="3194"/>
    <x v="1006"/>
    <x v="2"/>
    <x v="0"/>
    <x v="0"/>
    <x v="8"/>
    <x v="68"/>
    <n v="1023.15"/>
    <n v="1974.41"/>
    <n v="206"/>
    <n v="951.2600000000001"/>
    <n v="406728.46"/>
    <n v="195959.56000000003"/>
    <x v="2"/>
  </r>
  <r>
    <s v="PRO7688"/>
    <x v="3195"/>
    <x v="1575"/>
    <x v="2"/>
    <x v="7"/>
    <x v="2"/>
    <x v="9"/>
    <x v="41"/>
    <n v="268.49"/>
    <n v="351.24"/>
    <n v="134"/>
    <n v="82.75"/>
    <n v="47066.16"/>
    <n v="11088.5"/>
    <x v="2"/>
  </r>
  <r>
    <s v="PRO7689"/>
    <x v="3196"/>
    <x v="1692"/>
    <x v="4"/>
    <x v="4"/>
    <x v="4"/>
    <x v="7"/>
    <x v="76"/>
    <n v="1879.76"/>
    <n v="3507.37"/>
    <n v="440"/>
    <n v="1627.61"/>
    <n v="1543242.8"/>
    <n v="716148.39999999991"/>
    <x v="3"/>
  </r>
  <r>
    <s v="PRO7696"/>
    <x v="3197"/>
    <x v="1693"/>
    <x v="0"/>
    <x v="7"/>
    <x v="1"/>
    <x v="3"/>
    <x v="34"/>
    <n v="431.77"/>
    <n v="771.83"/>
    <n v="8"/>
    <n v="340.06000000000006"/>
    <n v="6174.64"/>
    <n v="2720.4800000000005"/>
    <x v="2"/>
  </r>
  <r>
    <s v="PRO7697"/>
    <x v="3198"/>
    <x v="343"/>
    <x v="4"/>
    <x v="4"/>
    <x v="4"/>
    <x v="8"/>
    <x v="67"/>
    <n v="1473.53"/>
    <n v="2897.32"/>
    <n v="474"/>
    <n v="1423.7900000000002"/>
    <n v="1373329.6800000002"/>
    <n v="674876.46000000008"/>
    <x v="2"/>
  </r>
  <r>
    <s v="PRO7700"/>
    <x v="3199"/>
    <x v="131"/>
    <x v="0"/>
    <x v="6"/>
    <x v="2"/>
    <x v="5"/>
    <x v="6"/>
    <n v="1597.76"/>
    <n v="2688.48"/>
    <n v="180"/>
    <n v="1090.72"/>
    <n v="483926.4"/>
    <n v="196329.60000000001"/>
    <x v="2"/>
  </r>
  <r>
    <s v="PRO7701"/>
    <x v="3200"/>
    <x v="1694"/>
    <x v="0"/>
    <x v="6"/>
    <x v="3"/>
    <x v="6"/>
    <x v="59"/>
    <n v="703.3"/>
    <n v="1072.9000000000001"/>
    <n v="371"/>
    <n v="369.60000000000014"/>
    <n v="398045.9"/>
    <n v="137121.60000000006"/>
    <x v="2"/>
  </r>
  <r>
    <s v="PRO7703"/>
    <x v="1244"/>
    <x v="1695"/>
    <x v="1"/>
    <x v="1"/>
    <x v="0"/>
    <x v="2"/>
    <x v="71"/>
    <n v="1577.82"/>
    <n v="3089.62"/>
    <n v="300"/>
    <n v="1511.8"/>
    <n v="926886"/>
    <n v="453540"/>
    <x v="0"/>
  </r>
  <r>
    <s v="PRO7704"/>
    <x v="3201"/>
    <x v="1590"/>
    <x v="2"/>
    <x v="9"/>
    <x v="3"/>
    <x v="4"/>
    <x v="61"/>
    <n v="1130.8"/>
    <n v="1758.65"/>
    <n v="202"/>
    <n v="627.85000000000014"/>
    <n v="355247.30000000005"/>
    <n v="126825.70000000003"/>
    <x v="3"/>
  </r>
  <r>
    <s v="PRO7705"/>
    <x v="3202"/>
    <x v="940"/>
    <x v="3"/>
    <x v="0"/>
    <x v="2"/>
    <x v="8"/>
    <x v="36"/>
    <n v="1679.01"/>
    <n v="3190.57"/>
    <n v="274"/>
    <n v="1511.5600000000002"/>
    <n v="874216.18"/>
    <n v="414167.44000000006"/>
    <x v="1"/>
  </r>
  <r>
    <s v="PRO7706"/>
    <x v="3203"/>
    <x v="934"/>
    <x v="3"/>
    <x v="0"/>
    <x v="1"/>
    <x v="7"/>
    <x v="75"/>
    <n v="680.76"/>
    <n v="1088.55"/>
    <n v="86"/>
    <n v="407.78999999999996"/>
    <n v="93615.3"/>
    <n v="35069.939999999995"/>
    <x v="3"/>
  </r>
  <r>
    <s v="PRO7707"/>
    <x v="104"/>
    <x v="107"/>
    <x v="3"/>
    <x v="9"/>
    <x v="0"/>
    <x v="7"/>
    <x v="60"/>
    <n v="749.72"/>
    <n v="1098.48"/>
    <n v="353"/>
    <n v="348.76"/>
    <n v="387763.44"/>
    <n v="123112.28"/>
    <x v="2"/>
  </r>
  <r>
    <s v="PRO7708"/>
    <x v="3204"/>
    <x v="419"/>
    <x v="1"/>
    <x v="1"/>
    <x v="0"/>
    <x v="7"/>
    <x v="92"/>
    <n v="1758.06"/>
    <n v="2651.44"/>
    <n v="3"/>
    <n v="893.38000000000011"/>
    <n v="7954.32"/>
    <n v="2680.1400000000003"/>
    <x v="2"/>
  </r>
  <r>
    <s v="PRO7709"/>
    <x v="3205"/>
    <x v="519"/>
    <x v="1"/>
    <x v="8"/>
    <x v="1"/>
    <x v="7"/>
    <x v="6"/>
    <n v="194.66"/>
    <n v="257.60000000000002"/>
    <n v="439"/>
    <n v="62.940000000000026"/>
    <n v="113086.40000000001"/>
    <n v="27630.660000000011"/>
    <x v="1"/>
  </r>
  <r>
    <s v="PRO7710"/>
    <x v="3206"/>
    <x v="613"/>
    <x v="9"/>
    <x v="0"/>
    <x v="1"/>
    <x v="7"/>
    <x v="58"/>
    <n v="560.74"/>
    <n v="728.35"/>
    <n v="431"/>
    <n v="167.61"/>
    <n v="313918.85000000003"/>
    <n v="72239.91"/>
    <x v="1"/>
  </r>
  <r>
    <s v="PRO7711"/>
    <x v="3207"/>
    <x v="913"/>
    <x v="7"/>
    <x v="2"/>
    <x v="4"/>
    <x v="5"/>
    <x v="39"/>
    <n v="227.05"/>
    <n v="255.48"/>
    <n v="129"/>
    <n v="28.429999999999978"/>
    <n v="32956.92"/>
    <n v="3667.4699999999971"/>
    <x v="2"/>
  </r>
  <r>
    <s v="PRO7715"/>
    <x v="3208"/>
    <x v="539"/>
    <x v="8"/>
    <x v="3"/>
    <x v="4"/>
    <x v="2"/>
    <x v="17"/>
    <n v="1196.22"/>
    <n v="1351.11"/>
    <n v="172"/>
    <n v="154.88999999999987"/>
    <n v="232390.91999999998"/>
    <n v="26641.07999999998"/>
    <x v="0"/>
  </r>
  <r>
    <s v="PRO7716"/>
    <x v="3209"/>
    <x v="958"/>
    <x v="5"/>
    <x v="0"/>
    <x v="0"/>
    <x v="6"/>
    <x v="22"/>
    <n v="358.57"/>
    <n v="511.82"/>
    <n v="19"/>
    <n v="153.25"/>
    <n v="9724.58"/>
    <n v="2911.75"/>
    <x v="2"/>
  </r>
  <r>
    <s v="PRO7718"/>
    <x v="3210"/>
    <x v="1456"/>
    <x v="7"/>
    <x v="7"/>
    <x v="0"/>
    <x v="4"/>
    <x v="16"/>
    <n v="1622.08"/>
    <n v="2715.36"/>
    <n v="436"/>
    <n v="1093.2800000000002"/>
    <n v="1183896.96"/>
    <n v="476670.08000000007"/>
    <x v="1"/>
  </r>
  <r>
    <s v="PRO7724"/>
    <x v="3211"/>
    <x v="1696"/>
    <x v="1"/>
    <x v="6"/>
    <x v="4"/>
    <x v="0"/>
    <x v="59"/>
    <n v="1224.58"/>
    <n v="1973.23"/>
    <n v="475"/>
    <n v="748.65000000000009"/>
    <n v="937284.25"/>
    <n v="355608.75000000006"/>
    <x v="0"/>
  </r>
  <r>
    <s v="PRO7727"/>
    <x v="3212"/>
    <x v="1697"/>
    <x v="9"/>
    <x v="7"/>
    <x v="3"/>
    <x v="2"/>
    <x v="89"/>
    <n v="1242.46"/>
    <n v="1434.07"/>
    <n v="279"/>
    <n v="191.6099999999999"/>
    <n v="400105.52999999997"/>
    <n v="53459.189999999973"/>
    <x v="1"/>
  </r>
  <r>
    <s v="PRO7728"/>
    <x v="3213"/>
    <x v="775"/>
    <x v="6"/>
    <x v="3"/>
    <x v="3"/>
    <x v="7"/>
    <x v="81"/>
    <n v="1417.48"/>
    <n v="2774.82"/>
    <n v="412"/>
    <n v="1357.3400000000001"/>
    <n v="1143225.8400000001"/>
    <n v="559224.08000000007"/>
    <x v="1"/>
  </r>
  <r>
    <s v="PRO7729"/>
    <x v="3214"/>
    <x v="912"/>
    <x v="1"/>
    <x v="4"/>
    <x v="3"/>
    <x v="1"/>
    <x v="26"/>
    <n v="1744.03"/>
    <n v="3244.08"/>
    <n v="196"/>
    <n v="1500.05"/>
    <n v="635839.67999999993"/>
    <n v="294009.8"/>
    <x v="1"/>
  </r>
  <r>
    <s v="PRO7730"/>
    <x v="3215"/>
    <x v="610"/>
    <x v="6"/>
    <x v="1"/>
    <x v="1"/>
    <x v="6"/>
    <x v="63"/>
    <n v="520.24"/>
    <n v="1014.61"/>
    <n v="455"/>
    <n v="494.37"/>
    <n v="461647.55"/>
    <n v="224938.35"/>
    <x v="1"/>
  </r>
  <r>
    <s v="PRO7732"/>
    <x v="3216"/>
    <x v="238"/>
    <x v="4"/>
    <x v="5"/>
    <x v="2"/>
    <x v="7"/>
    <x v="15"/>
    <n v="616.85"/>
    <n v="1178.33"/>
    <n v="459"/>
    <n v="561.4799999999999"/>
    <n v="540853.47"/>
    <n v="257719.31999999995"/>
    <x v="2"/>
  </r>
  <r>
    <s v="PRO7733"/>
    <x v="3217"/>
    <x v="1212"/>
    <x v="9"/>
    <x v="9"/>
    <x v="2"/>
    <x v="3"/>
    <x v="56"/>
    <n v="661.16"/>
    <n v="1118.5899999999999"/>
    <n v="391"/>
    <n v="457.42999999999995"/>
    <n v="437368.68999999994"/>
    <n v="178855.12999999998"/>
    <x v="1"/>
  </r>
  <r>
    <s v="PRO7736"/>
    <x v="3218"/>
    <x v="820"/>
    <x v="4"/>
    <x v="4"/>
    <x v="3"/>
    <x v="0"/>
    <x v="85"/>
    <n v="1523.79"/>
    <n v="1684.85"/>
    <n v="495"/>
    <n v="161.05999999999995"/>
    <n v="834000.75"/>
    <n v="79724.699999999968"/>
    <x v="1"/>
  </r>
  <r>
    <s v="PRO7741"/>
    <x v="3219"/>
    <x v="1470"/>
    <x v="8"/>
    <x v="9"/>
    <x v="1"/>
    <x v="7"/>
    <x v="60"/>
    <n v="823.14"/>
    <n v="1482.97"/>
    <n v="261"/>
    <n v="659.83"/>
    <n v="387055.17"/>
    <n v="172215.63"/>
    <x v="1"/>
  </r>
  <r>
    <s v="PRO7743"/>
    <x v="3220"/>
    <x v="1148"/>
    <x v="2"/>
    <x v="9"/>
    <x v="4"/>
    <x v="1"/>
    <x v="95"/>
    <n v="1272.5999999999999"/>
    <n v="2388.59"/>
    <n v="252"/>
    <n v="1115.9900000000002"/>
    <n v="601924.68000000005"/>
    <n v="281229.48000000004"/>
    <x v="0"/>
  </r>
  <r>
    <s v="PRO7744"/>
    <x v="3221"/>
    <x v="403"/>
    <x v="9"/>
    <x v="4"/>
    <x v="1"/>
    <x v="2"/>
    <x v="20"/>
    <n v="592.28"/>
    <n v="1164.3800000000001"/>
    <n v="431"/>
    <n v="572.10000000000014"/>
    <n v="501847.78"/>
    <n v="246575.10000000006"/>
    <x v="1"/>
  </r>
  <r>
    <s v="PRO7745"/>
    <x v="3222"/>
    <x v="104"/>
    <x v="1"/>
    <x v="8"/>
    <x v="2"/>
    <x v="1"/>
    <x v="13"/>
    <n v="129.65"/>
    <n v="247.23"/>
    <n v="210"/>
    <n v="117.57999999999998"/>
    <n v="51918.299999999996"/>
    <n v="24691.799999999996"/>
    <x v="3"/>
  </r>
  <r>
    <s v="PRO7746"/>
    <x v="3223"/>
    <x v="1698"/>
    <x v="1"/>
    <x v="2"/>
    <x v="4"/>
    <x v="8"/>
    <x v="26"/>
    <n v="840.4"/>
    <n v="1464.18"/>
    <n v="257"/>
    <n v="623.78000000000009"/>
    <n v="376294.26"/>
    <n v="160311.46000000002"/>
    <x v="0"/>
  </r>
  <r>
    <s v="PRO7747"/>
    <x v="3224"/>
    <x v="158"/>
    <x v="7"/>
    <x v="0"/>
    <x v="2"/>
    <x v="3"/>
    <x v="69"/>
    <n v="761.15"/>
    <n v="1348.71"/>
    <n v="16"/>
    <n v="587.56000000000006"/>
    <n v="21579.360000000001"/>
    <n v="9400.9600000000009"/>
    <x v="2"/>
  </r>
  <r>
    <s v="PRO7749"/>
    <x v="3225"/>
    <x v="1263"/>
    <x v="6"/>
    <x v="4"/>
    <x v="1"/>
    <x v="8"/>
    <x v="65"/>
    <n v="996.2"/>
    <n v="1703.72"/>
    <n v="131"/>
    <n v="707.52"/>
    <n v="223187.32"/>
    <n v="92685.119999999995"/>
    <x v="2"/>
  </r>
  <r>
    <s v="PRO7751"/>
    <x v="3226"/>
    <x v="1517"/>
    <x v="6"/>
    <x v="1"/>
    <x v="2"/>
    <x v="0"/>
    <x v="95"/>
    <n v="100.85"/>
    <n v="125.21"/>
    <n v="411"/>
    <n v="24.36"/>
    <n v="51461.31"/>
    <n v="10011.959999999999"/>
    <x v="2"/>
  </r>
  <r>
    <s v="PRO7754"/>
    <x v="3227"/>
    <x v="1699"/>
    <x v="4"/>
    <x v="4"/>
    <x v="3"/>
    <x v="1"/>
    <x v="75"/>
    <n v="732"/>
    <n v="858.41"/>
    <n v="429"/>
    <n v="126.40999999999997"/>
    <n v="368257.89"/>
    <n v="54229.889999999985"/>
    <x v="2"/>
  </r>
  <r>
    <s v="PRO7758"/>
    <x v="3228"/>
    <x v="1700"/>
    <x v="7"/>
    <x v="8"/>
    <x v="0"/>
    <x v="5"/>
    <x v="63"/>
    <n v="1831.93"/>
    <n v="2510.91"/>
    <n v="338"/>
    <n v="678.97999999999979"/>
    <n v="848687.58"/>
    <n v="229495.23999999993"/>
    <x v="0"/>
  </r>
  <r>
    <s v="PRO7763"/>
    <x v="3229"/>
    <x v="71"/>
    <x v="3"/>
    <x v="0"/>
    <x v="0"/>
    <x v="6"/>
    <x v="85"/>
    <n v="1582.33"/>
    <n v="2630.18"/>
    <n v="134"/>
    <n v="1047.8499999999999"/>
    <n v="352444.12"/>
    <n v="140411.9"/>
    <x v="3"/>
  </r>
  <r>
    <s v="PRO7766"/>
    <x v="3230"/>
    <x v="1701"/>
    <x v="9"/>
    <x v="2"/>
    <x v="2"/>
    <x v="1"/>
    <x v="63"/>
    <n v="906.76"/>
    <n v="1205.68"/>
    <n v="216"/>
    <n v="298.92000000000007"/>
    <n v="260426.88"/>
    <n v="64566.720000000016"/>
    <x v="1"/>
  </r>
  <r>
    <s v="PRO7767"/>
    <x v="3231"/>
    <x v="1447"/>
    <x v="7"/>
    <x v="0"/>
    <x v="3"/>
    <x v="8"/>
    <x v="24"/>
    <n v="156.84"/>
    <n v="268.04000000000002"/>
    <n v="75"/>
    <n v="111.20000000000002"/>
    <n v="20103"/>
    <n v="8340.0000000000018"/>
    <x v="0"/>
  </r>
  <r>
    <s v="PRO7768"/>
    <x v="3232"/>
    <x v="1612"/>
    <x v="0"/>
    <x v="7"/>
    <x v="3"/>
    <x v="2"/>
    <x v="38"/>
    <n v="1222.1199999999999"/>
    <n v="2051.7600000000002"/>
    <n v="257"/>
    <n v="829.64000000000033"/>
    <n v="527302.32000000007"/>
    <n v="213217.4800000001"/>
    <x v="3"/>
  </r>
  <r>
    <s v="PRO7769"/>
    <x v="3233"/>
    <x v="292"/>
    <x v="1"/>
    <x v="9"/>
    <x v="4"/>
    <x v="4"/>
    <x v="62"/>
    <n v="1766.93"/>
    <n v="2975.99"/>
    <n v="498"/>
    <n v="1209.0599999999997"/>
    <n v="1482043.0199999998"/>
    <n v="602111.87999999989"/>
    <x v="1"/>
  </r>
  <r>
    <s v="PRO7770"/>
    <x v="3234"/>
    <x v="1702"/>
    <x v="2"/>
    <x v="1"/>
    <x v="3"/>
    <x v="9"/>
    <x v="83"/>
    <n v="298.68"/>
    <n v="546.25"/>
    <n v="33"/>
    <n v="247.57"/>
    <n v="18026.25"/>
    <n v="8169.8099999999995"/>
    <x v="1"/>
  </r>
  <r>
    <s v="PRO7771"/>
    <x v="3235"/>
    <x v="1703"/>
    <x v="9"/>
    <x v="2"/>
    <x v="3"/>
    <x v="2"/>
    <x v="13"/>
    <n v="1096.75"/>
    <n v="2105.65"/>
    <n v="268"/>
    <n v="1008.9000000000001"/>
    <n v="564314.20000000007"/>
    <n v="270385.2"/>
    <x v="0"/>
  </r>
  <r>
    <s v="PRO7772"/>
    <x v="3236"/>
    <x v="1704"/>
    <x v="2"/>
    <x v="1"/>
    <x v="2"/>
    <x v="6"/>
    <x v="6"/>
    <n v="1870.81"/>
    <n v="3208.81"/>
    <n v="455"/>
    <n v="1338"/>
    <n v="1460008.55"/>
    <n v="608790"/>
    <x v="1"/>
  </r>
  <r>
    <s v="PRO7775"/>
    <x v="3237"/>
    <x v="1029"/>
    <x v="1"/>
    <x v="4"/>
    <x v="2"/>
    <x v="5"/>
    <x v="29"/>
    <n v="325.63"/>
    <n v="517.55999999999995"/>
    <n v="152"/>
    <n v="191.92999999999995"/>
    <n v="78669.119999999995"/>
    <n v="29173.359999999993"/>
    <x v="1"/>
  </r>
  <r>
    <s v="PRO7776"/>
    <x v="3238"/>
    <x v="833"/>
    <x v="6"/>
    <x v="5"/>
    <x v="4"/>
    <x v="8"/>
    <x v="36"/>
    <n v="1084.81"/>
    <n v="1226.24"/>
    <n v="97"/>
    <n v="141.43000000000006"/>
    <n v="118945.28"/>
    <n v="13718.710000000006"/>
    <x v="1"/>
  </r>
  <r>
    <s v="PRO7779"/>
    <x v="3239"/>
    <x v="1705"/>
    <x v="1"/>
    <x v="7"/>
    <x v="0"/>
    <x v="7"/>
    <x v="18"/>
    <n v="137.82"/>
    <n v="243.67"/>
    <n v="185"/>
    <n v="105.85"/>
    <n v="45078.95"/>
    <n v="19582.25"/>
    <x v="1"/>
  </r>
  <r>
    <s v="PRO7780"/>
    <x v="3240"/>
    <x v="525"/>
    <x v="4"/>
    <x v="2"/>
    <x v="0"/>
    <x v="8"/>
    <x v="69"/>
    <n v="565.36"/>
    <n v="1128.22"/>
    <n v="370"/>
    <n v="562.86"/>
    <n v="417441.4"/>
    <n v="208258.2"/>
    <x v="1"/>
  </r>
  <r>
    <s v="PRO7781"/>
    <x v="3241"/>
    <x v="1706"/>
    <x v="4"/>
    <x v="9"/>
    <x v="2"/>
    <x v="1"/>
    <x v="6"/>
    <n v="583.80999999999995"/>
    <n v="707.53"/>
    <n v="334"/>
    <n v="123.72000000000003"/>
    <n v="236315.02"/>
    <n v="41322.48000000001"/>
    <x v="1"/>
  </r>
  <r>
    <s v="PRO7782"/>
    <x v="3242"/>
    <x v="942"/>
    <x v="1"/>
    <x v="3"/>
    <x v="0"/>
    <x v="2"/>
    <x v="13"/>
    <n v="1846.24"/>
    <n v="2142.88"/>
    <n v="208"/>
    <n v="296.6400000000001"/>
    <n v="445719.04000000004"/>
    <n v="61701.120000000024"/>
    <x v="0"/>
  </r>
  <r>
    <s v="PRO7784"/>
    <x v="3243"/>
    <x v="1066"/>
    <x v="8"/>
    <x v="7"/>
    <x v="1"/>
    <x v="9"/>
    <x v="72"/>
    <n v="787.71"/>
    <n v="896.93"/>
    <n v="80"/>
    <n v="109.21999999999991"/>
    <n v="71754.399999999994"/>
    <n v="8737.5999999999931"/>
    <x v="0"/>
  </r>
  <r>
    <s v="PRO7790"/>
    <x v="3244"/>
    <x v="363"/>
    <x v="4"/>
    <x v="0"/>
    <x v="3"/>
    <x v="1"/>
    <x v="63"/>
    <n v="1289.75"/>
    <n v="1422"/>
    <n v="214"/>
    <n v="132.25"/>
    <n v="304308"/>
    <n v="28301.5"/>
    <x v="0"/>
  </r>
  <r>
    <s v="PRO7794"/>
    <x v="3245"/>
    <x v="1025"/>
    <x v="3"/>
    <x v="0"/>
    <x v="0"/>
    <x v="5"/>
    <x v="65"/>
    <n v="1545.72"/>
    <n v="1897.53"/>
    <n v="280"/>
    <n v="351.80999999999995"/>
    <n v="531308.4"/>
    <n v="98506.799999999988"/>
    <x v="2"/>
  </r>
  <r>
    <s v="PRO7797"/>
    <x v="3246"/>
    <x v="873"/>
    <x v="7"/>
    <x v="3"/>
    <x v="2"/>
    <x v="8"/>
    <x v="60"/>
    <n v="1277.3900000000001"/>
    <n v="1575.21"/>
    <n v="123"/>
    <n v="297.81999999999994"/>
    <n v="193750.83000000002"/>
    <n v="36631.859999999993"/>
    <x v="2"/>
  </r>
  <r>
    <s v="PRO7800"/>
    <x v="3247"/>
    <x v="1276"/>
    <x v="1"/>
    <x v="1"/>
    <x v="0"/>
    <x v="7"/>
    <x v="93"/>
    <n v="746.88"/>
    <n v="1100.19"/>
    <n v="219"/>
    <n v="353.31000000000006"/>
    <n v="240941.61000000002"/>
    <n v="77374.890000000014"/>
    <x v="0"/>
  </r>
  <r>
    <s v="PRO7801"/>
    <x v="3248"/>
    <x v="936"/>
    <x v="6"/>
    <x v="7"/>
    <x v="4"/>
    <x v="3"/>
    <x v="65"/>
    <n v="551.86"/>
    <n v="629.15"/>
    <n v="317"/>
    <n v="77.289999999999964"/>
    <n v="199440.55"/>
    <n v="24500.929999999989"/>
    <x v="0"/>
  </r>
  <r>
    <s v="PRO7806"/>
    <x v="3249"/>
    <x v="46"/>
    <x v="9"/>
    <x v="8"/>
    <x v="3"/>
    <x v="7"/>
    <x v="9"/>
    <n v="673.25"/>
    <n v="1329.74"/>
    <n v="499"/>
    <n v="656.49"/>
    <n v="663540.26"/>
    <n v="327588.51"/>
    <x v="2"/>
  </r>
  <r>
    <s v="PRO7810"/>
    <x v="3250"/>
    <x v="101"/>
    <x v="6"/>
    <x v="4"/>
    <x v="3"/>
    <x v="7"/>
    <x v="67"/>
    <n v="784.1"/>
    <n v="1333.52"/>
    <n v="448"/>
    <n v="549.41999999999996"/>
    <n v="597416.95999999996"/>
    <n v="246140.15999999997"/>
    <x v="0"/>
  </r>
  <r>
    <s v="PRO7815"/>
    <x v="3251"/>
    <x v="1707"/>
    <x v="2"/>
    <x v="2"/>
    <x v="0"/>
    <x v="0"/>
    <x v="83"/>
    <n v="448.94"/>
    <n v="648.27"/>
    <n v="112"/>
    <n v="199.32999999999998"/>
    <n v="72606.239999999991"/>
    <n v="22324.959999999999"/>
    <x v="2"/>
  </r>
  <r>
    <s v="PRO7817"/>
    <x v="3252"/>
    <x v="1417"/>
    <x v="0"/>
    <x v="6"/>
    <x v="2"/>
    <x v="6"/>
    <x v="59"/>
    <n v="369.02"/>
    <n v="408.41"/>
    <n v="271"/>
    <n v="39.390000000000043"/>
    <n v="110679.11"/>
    <n v="10674.690000000011"/>
    <x v="0"/>
  </r>
  <r>
    <s v="PRO7818"/>
    <x v="3253"/>
    <x v="1108"/>
    <x v="2"/>
    <x v="5"/>
    <x v="4"/>
    <x v="3"/>
    <x v="40"/>
    <n v="1365.51"/>
    <n v="1657.01"/>
    <n v="462"/>
    <n v="291.5"/>
    <n v="765538.62"/>
    <n v="134673"/>
    <x v="2"/>
  </r>
  <r>
    <s v="PRO7824"/>
    <x v="3254"/>
    <x v="1518"/>
    <x v="7"/>
    <x v="9"/>
    <x v="4"/>
    <x v="6"/>
    <x v="70"/>
    <n v="1376.7"/>
    <n v="1605.78"/>
    <n v="479"/>
    <n v="229.07999999999993"/>
    <n v="769168.62"/>
    <n v="109729.31999999996"/>
    <x v="1"/>
  </r>
  <r>
    <s v="PRO7826"/>
    <x v="3255"/>
    <x v="1370"/>
    <x v="1"/>
    <x v="1"/>
    <x v="2"/>
    <x v="5"/>
    <x v="8"/>
    <n v="1078.01"/>
    <n v="1765.33"/>
    <n v="58"/>
    <n v="687.31999999999994"/>
    <n v="102389.14"/>
    <n v="39864.559999999998"/>
    <x v="0"/>
  </r>
  <r>
    <s v="PRO7827"/>
    <x v="3256"/>
    <x v="794"/>
    <x v="8"/>
    <x v="4"/>
    <x v="1"/>
    <x v="0"/>
    <x v="66"/>
    <n v="254.78"/>
    <n v="323.87"/>
    <n v="394"/>
    <n v="69.09"/>
    <n v="127604.78"/>
    <n v="27221.460000000003"/>
    <x v="0"/>
  </r>
  <r>
    <s v="PRO7830"/>
    <x v="3257"/>
    <x v="1708"/>
    <x v="9"/>
    <x v="1"/>
    <x v="0"/>
    <x v="6"/>
    <x v="41"/>
    <n v="1915.01"/>
    <n v="2233.31"/>
    <n v="133"/>
    <n v="318.29999999999995"/>
    <n v="297030.23"/>
    <n v="42333.899999999994"/>
    <x v="1"/>
  </r>
  <r>
    <s v="PRO7834"/>
    <x v="3258"/>
    <x v="885"/>
    <x v="8"/>
    <x v="5"/>
    <x v="2"/>
    <x v="3"/>
    <x v="63"/>
    <n v="1660.68"/>
    <n v="2502.2199999999998"/>
    <n v="100"/>
    <n v="841.53999999999974"/>
    <n v="250221.99999999997"/>
    <n v="84153.999999999971"/>
    <x v="3"/>
  </r>
  <r>
    <s v="PRO7835"/>
    <x v="3259"/>
    <x v="446"/>
    <x v="0"/>
    <x v="9"/>
    <x v="4"/>
    <x v="8"/>
    <x v="68"/>
    <n v="1063.6500000000001"/>
    <n v="1991.26"/>
    <n v="7"/>
    <n v="927.6099999999999"/>
    <n v="13938.82"/>
    <n v="6493.2699999999995"/>
    <x v="3"/>
  </r>
  <r>
    <s v="PRO7836"/>
    <x v="3260"/>
    <x v="1500"/>
    <x v="5"/>
    <x v="0"/>
    <x v="0"/>
    <x v="0"/>
    <x v="68"/>
    <n v="951.88"/>
    <n v="1494.43"/>
    <n v="455"/>
    <n v="542.55000000000007"/>
    <n v="679965.65"/>
    <n v="246860.25000000003"/>
    <x v="1"/>
  </r>
  <r>
    <s v="PRO7837"/>
    <x v="3261"/>
    <x v="1709"/>
    <x v="3"/>
    <x v="0"/>
    <x v="3"/>
    <x v="9"/>
    <x v="88"/>
    <n v="1327.01"/>
    <n v="2365.86"/>
    <n v="8"/>
    <n v="1038.8500000000001"/>
    <n v="18926.88"/>
    <n v="8310.8000000000011"/>
    <x v="1"/>
  </r>
  <r>
    <s v="PRO7840"/>
    <x v="3262"/>
    <x v="1486"/>
    <x v="1"/>
    <x v="9"/>
    <x v="3"/>
    <x v="1"/>
    <x v="54"/>
    <n v="373.96"/>
    <n v="576.89"/>
    <n v="394"/>
    <n v="202.93"/>
    <n v="227294.66"/>
    <n v="79954.42"/>
    <x v="0"/>
  </r>
  <r>
    <s v="PRO7842"/>
    <x v="3263"/>
    <x v="645"/>
    <x v="8"/>
    <x v="8"/>
    <x v="0"/>
    <x v="0"/>
    <x v="48"/>
    <n v="1675.17"/>
    <n v="2647.78"/>
    <n v="337"/>
    <n v="972.61000000000013"/>
    <n v="892301.8600000001"/>
    <n v="327769.57000000007"/>
    <x v="3"/>
  </r>
  <r>
    <s v="PRO7843"/>
    <x v="3264"/>
    <x v="477"/>
    <x v="6"/>
    <x v="9"/>
    <x v="2"/>
    <x v="2"/>
    <x v="24"/>
    <n v="156.21"/>
    <n v="227.25"/>
    <n v="236"/>
    <n v="71.039999999999992"/>
    <n v="53631"/>
    <n v="16765.439999999999"/>
    <x v="2"/>
  </r>
  <r>
    <s v="PRO7844"/>
    <x v="3265"/>
    <x v="1280"/>
    <x v="4"/>
    <x v="2"/>
    <x v="2"/>
    <x v="5"/>
    <x v="29"/>
    <n v="126.32"/>
    <n v="171.02"/>
    <n v="151"/>
    <n v="44.700000000000017"/>
    <n v="25824.02"/>
    <n v="6749.7000000000025"/>
    <x v="1"/>
  </r>
  <r>
    <s v="PRO7846"/>
    <x v="3266"/>
    <x v="856"/>
    <x v="6"/>
    <x v="8"/>
    <x v="3"/>
    <x v="0"/>
    <x v="78"/>
    <n v="150.26"/>
    <n v="222.32"/>
    <n v="49"/>
    <n v="72.06"/>
    <n v="10893.68"/>
    <n v="3530.94"/>
    <x v="2"/>
  </r>
  <r>
    <s v="PRO7849"/>
    <x v="3267"/>
    <x v="884"/>
    <x v="2"/>
    <x v="0"/>
    <x v="4"/>
    <x v="2"/>
    <x v="4"/>
    <n v="808.72"/>
    <n v="1331.77"/>
    <n v="51"/>
    <n v="523.04999999999995"/>
    <n v="67920.27"/>
    <n v="26675.55"/>
    <x v="1"/>
  </r>
  <r>
    <s v="PRO7850"/>
    <x v="3268"/>
    <x v="1086"/>
    <x v="9"/>
    <x v="7"/>
    <x v="4"/>
    <x v="7"/>
    <x v="76"/>
    <n v="1254.54"/>
    <n v="1478.8"/>
    <n v="435"/>
    <n v="224.26"/>
    <n v="643278"/>
    <n v="97553.099999999991"/>
    <x v="1"/>
  </r>
  <r>
    <s v="PRO7851"/>
    <x v="3269"/>
    <x v="1263"/>
    <x v="8"/>
    <x v="1"/>
    <x v="4"/>
    <x v="0"/>
    <x v="17"/>
    <n v="282.67"/>
    <n v="440.31"/>
    <n v="240"/>
    <n v="157.63999999999999"/>
    <n v="105674.4"/>
    <n v="37833.599999999999"/>
    <x v="3"/>
  </r>
  <r>
    <s v="PRO7852"/>
    <x v="3270"/>
    <x v="1578"/>
    <x v="3"/>
    <x v="4"/>
    <x v="2"/>
    <x v="0"/>
    <x v="78"/>
    <n v="1180.8"/>
    <n v="2066.44"/>
    <n v="233"/>
    <n v="885.6400000000001"/>
    <n v="481480.52"/>
    <n v="206354.12000000002"/>
    <x v="0"/>
  </r>
  <r>
    <s v="PRO7860"/>
    <x v="3271"/>
    <x v="735"/>
    <x v="4"/>
    <x v="5"/>
    <x v="4"/>
    <x v="6"/>
    <x v="87"/>
    <n v="1001.55"/>
    <n v="1913.38"/>
    <n v="114"/>
    <n v="911.83000000000015"/>
    <n v="218125.32"/>
    <n v="103948.62000000002"/>
    <x v="1"/>
  </r>
  <r>
    <s v="PRO7862"/>
    <x v="3272"/>
    <x v="995"/>
    <x v="3"/>
    <x v="4"/>
    <x v="1"/>
    <x v="7"/>
    <x v="83"/>
    <n v="881.92"/>
    <n v="1629.34"/>
    <n v="427"/>
    <n v="747.42"/>
    <n v="695728.17999999993"/>
    <n v="319148.33999999997"/>
    <x v="0"/>
  </r>
  <r>
    <s v="PRO7864"/>
    <x v="3273"/>
    <x v="1710"/>
    <x v="9"/>
    <x v="3"/>
    <x v="1"/>
    <x v="8"/>
    <x v="30"/>
    <n v="1813.22"/>
    <n v="2320.7800000000002"/>
    <n v="32"/>
    <n v="507.56000000000017"/>
    <n v="74264.960000000006"/>
    <n v="16241.920000000006"/>
    <x v="1"/>
  </r>
  <r>
    <s v="PRO7865"/>
    <x v="3274"/>
    <x v="1710"/>
    <x v="5"/>
    <x v="9"/>
    <x v="4"/>
    <x v="7"/>
    <x v="67"/>
    <n v="770.72"/>
    <n v="1160.3800000000001"/>
    <n v="138"/>
    <n v="389.66000000000008"/>
    <n v="160132.44"/>
    <n v="53773.080000000009"/>
    <x v="0"/>
  </r>
  <r>
    <s v="PRO7867"/>
    <x v="3275"/>
    <x v="319"/>
    <x v="7"/>
    <x v="8"/>
    <x v="4"/>
    <x v="9"/>
    <x v="94"/>
    <n v="882.44"/>
    <n v="1686.87"/>
    <n v="459"/>
    <n v="804.42999999999984"/>
    <n v="774273.33"/>
    <n v="369233.36999999994"/>
    <x v="0"/>
  </r>
  <r>
    <s v="PRO7868"/>
    <x v="3276"/>
    <x v="1017"/>
    <x v="5"/>
    <x v="9"/>
    <x v="4"/>
    <x v="9"/>
    <x v="12"/>
    <n v="1507.37"/>
    <n v="1872.17"/>
    <n v="227"/>
    <n v="364.80000000000018"/>
    <n v="424982.59"/>
    <n v="82809.600000000035"/>
    <x v="3"/>
  </r>
  <r>
    <s v="PRO7870"/>
    <x v="3277"/>
    <x v="996"/>
    <x v="9"/>
    <x v="2"/>
    <x v="1"/>
    <x v="8"/>
    <x v="37"/>
    <n v="724.93"/>
    <n v="1254.2"/>
    <n v="123"/>
    <n v="529.2700000000001"/>
    <n v="154266.6"/>
    <n v="65100.210000000014"/>
    <x v="1"/>
  </r>
  <r>
    <s v="PRO7871"/>
    <x v="3278"/>
    <x v="1711"/>
    <x v="9"/>
    <x v="0"/>
    <x v="1"/>
    <x v="9"/>
    <x v="23"/>
    <n v="990.6"/>
    <n v="1531.97"/>
    <n v="65"/>
    <n v="541.37"/>
    <n v="99578.05"/>
    <n v="35189.050000000003"/>
    <x v="0"/>
  </r>
  <r>
    <s v="PRO7872"/>
    <x v="3279"/>
    <x v="1004"/>
    <x v="3"/>
    <x v="3"/>
    <x v="3"/>
    <x v="8"/>
    <x v="39"/>
    <n v="975.1"/>
    <n v="1811.67"/>
    <n v="380"/>
    <n v="836.57"/>
    <n v="688434.6"/>
    <n v="317896.60000000003"/>
    <x v="3"/>
  </r>
  <r>
    <s v="PRO7873"/>
    <x v="3280"/>
    <x v="620"/>
    <x v="1"/>
    <x v="0"/>
    <x v="1"/>
    <x v="1"/>
    <x v="96"/>
    <n v="1416.22"/>
    <n v="2109.41"/>
    <n v="456"/>
    <n v="693.18999999999983"/>
    <n v="961890.96"/>
    <n v="316094.6399999999"/>
    <x v="0"/>
  </r>
  <r>
    <s v="PRO7876"/>
    <x v="3281"/>
    <x v="1712"/>
    <x v="7"/>
    <x v="7"/>
    <x v="3"/>
    <x v="0"/>
    <x v="16"/>
    <n v="531.96"/>
    <n v="903.96"/>
    <n v="122"/>
    <n v="372"/>
    <n v="110283.12000000001"/>
    <n v="45384"/>
    <x v="2"/>
  </r>
  <r>
    <s v="PRO7877"/>
    <x v="3282"/>
    <x v="1598"/>
    <x v="9"/>
    <x v="8"/>
    <x v="3"/>
    <x v="6"/>
    <x v="14"/>
    <n v="542.76"/>
    <n v="974.93"/>
    <n v="245"/>
    <n v="432.16999999999996"/>
    <n v="238857.84999999998"/>
    <n v="105881.65"/>
    <x v="1"/>
  </r>
  <r>
    <s v="PRO7880"/>
    <x v="3283"/>
    <x v="1713"/>
    <x v="6"/>
    <x v="3"/>
    <x v="4"/>
    <x v="6"/>
    <x v="93"/>
    <n v="1594.32"/>
    <n v="1834.36"/>
    <n v="472"/>
    <n v="240.03999999999996"/>
    <n v="865817.91999999993"/>
    <n v="113298.87999999998"/>
    <x v="0"/>
  </r>
  <r>
    <s v="PRO7881"/>
    <x v="3284"/>
    <x v="769"/>
    <x v="0"/>
    <x v="5"/>
    <x v="4"/>
    <x v="6"/>
    <x v="9"/>
    <n v="1144.6600000000001"/>
    <n v="1845.01"/>
    <n v="404"/>
    <n v="700.34999999999991"/>
    <n v="745384.04"/>
    <n v="282941.39999999997"/>
    <x v="2"/>
  </r>
  <r>
    <s v="PRO7882"/>
    <x v="3285"/>
    <x v="1066"/>
    <x v="2"/>
    <x v="9"/>
    <x v="4"/>
    <x v="5"/>
    <x v="78"/>
    <n v="1149.02"/>
    <n v="2095.4499999999998"/>
    <n v="458"/>
    <n v="946.42999999999984"/>
    <n v="959716.09999999986"/>
    <n v="433464.93999999994"/>
    <x v="0"/>
  </r>
  <r>
    <s v="PRO7883"/>
    <x v="3286"/>
    <x v="1245"/>
    <x v="8"/>
    <x v="2"/>
    <x v="2"/>
    <x v="4"/>
    <x v="16"/>
    <n v="1824.63"/>
    <n v="3256.53"/>
    <n v="426"/>
    <n v="1431.9"/>
    <n v="1387281.78"/>
    <n v="609989.4"/>
    <x v="1"/>
  </r>
  <r>
    <s v="PRO7884"/>
    <x v="3287"/>
    <x v="784"/>
    <x v="7"/>
    <x v="8"/>
    <x v="0"/>
    <x v="6"/>
    <x v="10"/>
    <n v="1338.27"/>
    <n v="2087.7600000000002"/>
    <n v="122"/>
    <n v="749.49000000000024"/>
    <n v="254706.72000000003"/>
    <n v="91437.780000000028"/>
    <x v="0"/>
  </r>
  <r>
    <s v="PRO7890"/>
    <x v="3288"/>
    <x v="1714"/>
    <x v="6"/>
    <x v="9"/>
    <x v="4"/>
    <x v="8"/>
    <x v="70"/>
    <n v="1496.18"/>
    <n v="2813.73"/>
    <n v="136"/>
    <n v="1317.55"/>
    <n v="382667.28"/>
    <n v="179186.8"/>
    <x v="2"/>
  </r>
  <r>
    <s v="PRO7893"/>
    <x v="3289"/>
    <x v="1438"/>
    <x v="8"/>
    <x v="7"/>
    <x v="4"/>
    <x v="6"/>
    <x v="27"/>
    <n v="502.33"/>
    <n v="984.73"/>
    <n v="386"/>
    <n v="482.40000000000003"/>
    <n v="380105.78"/>
    <n v="186206.40000000002"/>
    <x v="2"/>
  </r>
  <r>
    <s v="PRO7894"/>
    <x v="3290"/>
    <x v="1346"/>
    <x v="9"/>
    <x v="6"/>
    <x v="1"/>
    <x v="6"/>
    <x v="44"/>
    <n v="647.57000000000005"/>
    <n v="884.68"/>
    <n v="294"/>
    <n v="237.1099999999999"/>
    <n v="260095.91999999998"/>
    <n v="69710.339999999967"/>
    <x v="1"/>
  </r>
  <r>
    <s v="PRO7895"/>
    <x v="3291"/>
    <x v="1426"/>
    <x v="5"/>
    <x v="3"/>
    <x v="4"/>
    <x v="0"/>
    <x v="11"/>
    <n v="1748.52"/>
    <n v="2172.16"/>
    <n v="70"/>
    <n v="423.63999999999987"/>
    <n v="152051.19999999998"/>
    <n v="29654.799999999992"/>
    <x v="1"/>
  </r>
  <r>
    <s v="PRO7899"/>
    <x v="3292"/>
    <x v="729"/>
    <x v="3"/>
    <x v="6"/>
    <x v="1"/>
    <x v="8"/>
    <x v="4"/>
    <n v="452.07"/>
    <n v="721.1"/>
    <n v="437"/>
    <n v="269.03000000000003"/>
    <n v="315120.7"/>
    <n v="117566.11000000002"/>
    <x v="1"/>
  </r>
  <r>
    <s v="PRO7901"/>
    <x v="3293"/>
    <x v="724"/>
    <x v="5"/>
    <x v="4"/>
    <x v="2"/>
    <x v="8"/>
    <x v="25"/>
    <n v="1990.6"/>
    <n v="2974.04"/>
    <n v="345"/>
    <n v="983.44"/>
    <n v="1026043.7999999999"/>
    <n v="339286.80000000005"/>
    <x v="0"/>
  </r>
  <r>
    <s v="PRO7902"/>
    <x v="3294"/>
    <x v="76"/>
    <x v="8"/>
    <x v="1"/>
    <x v="4"/>
    <x v="4"/>
    <x v="10"/>
    <n v="1467.48"/>
    <n v="2799.21"/>
    <n v="33"/>
    <n v="1331.73"/>
    <n v="92373.930000000008"/>
    <n v="43947.090000000004"/>
    <x v="1"/>
  </r>
  <r>
    <s v="PRO7904"/>
    <x v="3295"/>
    <x v="1225"/>
    <x v="6"/>
    <x v="8"/>
    <x v="3"/>
    <x v="0"/>
    <x v="27"/>
    <n v="899.5"/>
    <n v="1492.94"/>
    <n v="246"/>
    <n v="593.44000000000005"/>
    <n v="367263.24"/>
    <n v="145986.24000000002"/>
    <x v="1"/>
  </r>
  <r>
    <s v="PRO7906"/>
    <x v="3296"/>
    <x v="939"/>
    <x v="3"/>
    <x v="4"/>
    <x v="1"/>
    <x v="0"/>
    <x v="46"/>
    <n v="262.99"/>
    <n v="402.77"/>
    <n v="396"/>
    <n v="139.77999999999997"/>
    <n v="159496.91999999998"/>
    <n v="55352.87999999999"/>
    <x v="0"/>
  </r>
  <r>
    <s v="PRO7907"/>
    <x v="3297"/>
    <x v="741"/>
    <x v="7"/>
    <x v="3"/>
    <x v="2"/>
    <x v="1"/>
    <x v="80"/>
    <n v="1443.89"/>
    <n v="2717.35"/>
    <n v="452"/>
    <n v="1273.4599999999998"/>
    <n v="1228242.2"/>
    <n v="575603.91999999993"/>
    <x v="1"/>
  </r>
  <r>
    <s v="PRO7908"/>
    <x v="3298"/>
    <x v="1347"/>
    <x v="1"/>
    <x v="3"/>
    <x v="4"/>
    <x v="8"/>
    <x v="31"/>
    <n v="779.37"/>
    <n v="1278.43"/>
    <n v="409"/>
    <n v="499.06000000000006"/>
    <n v="522877.87000000005"/>
    <n v="204115.54000000004"/>
    <x v="1"/>
  </r>
  <r>
    <s v="PRO7912"/>
    <x v="3299"/>
    <x v="1715"/>
    <x v="1"/>
    <x v="3"/>
    <x v="1"/>
    <x v="0"/>
    <x v="35"/>
    <n v="696.12"/>
    <n v="835.62"/>
    <n v="356"/>
    <n v="139.5"/>
    <n v="297480.72000000003"/>
    <n v="49662"/>
    <x v="0"/>
  </r>
  <r>
    <s v="PRO7915"/>
    <x v="3300"/>
    <x v="1697"/>
    <x v="3"/>
    <x v="5"/>
    <x v="3"/>
    <x v="0"/>
    <x v="45"/>
    <n v="830.81"/>
    <n v="1128.99"/>
    <n v="124"/>
    <n v="298.18000000000006"/>
    <n v="139994.76"/>
    <n v="36974.320000000007"/>
    <x v="0"/>
  </r>
  <r>
    <s v="PRO7918"/>
    <x v="3301"/>
    <x v="1716"/>
    <x v="4"/>
    <x v="7"/>
    <x v="2"/>
    <x v="2"/>
    <x v="37"/>
    <n v="1683.78"/>
    <n v="1989.37"/>
    <n v="481"/>
    <n v="305.58999999999992"/>
    <n v="956886.97"/>
    <n v="146988.78999999995"/>
    <x v="3"/>
  </r>
  <r>
    <s v="PRO7921"/>
    <x v="3302"/>
    <x v="1644"/>
    <x v="7"/>
    <x v="3"/>
    <x v="0"/>
    <x v="0"/>
    <x v="19"/>
    <n v="394.61"/>
    <n v="620.84"/>
    <n v="469"/>
    <n v="226.23000000000002"/>
    <n v="291173.96000000002"/>
    <n v="106101.87000000001"/>
    <x v="2"/>
  </r>
  <r>
    <s v="PRO7923"/>
    <x v="3303"/>
    <x v="1070"/>
    <x v="5"/>
    <x v="6"/>
    <x v="4"/>
    <x v="9"/>
    <x v="52"/>
    <n v="1129"/>
    <n v="1396.04"/>
    <n v="286"/>
    <n v="267.03999999999996"/>
    <n v="399267.44"/>
    <n v="76373.439999999988"/>
    <x v="0"/>
  </r>
  <r>
    <s v="PRO7924"/>
    <x v="3304"/>
    <x v="1717"/>
    <x v="1"/>
    <x v="9"/>
    <x v="3"/>
    <x v="6"/>
    <x v="71"/>
    <n v="1900.34"/>
    <n v="2099.04"/>
    <n v="149"/>
    <n v="198.70000000000005"/>
    <n v="312756.96000000002"/>
    <n v="29606.300000000007"/>
    <x v="1"/>
  </r>
  <r>
    <s v="PRO7925"/>
    <x v="3305"/>
    <x v="1641"/>
    <x v="6"/>
    <x v="3"/>
    <x v="0"/>
    <x v="1"/>
    <x v="2"/>
    <n v="600.27"/>
    <n v="1106.05"/>
    <n v="263"/>
    <n v="505.78"/>
    <n v="290891.14999999997"/>
    <n v="133020.13999999998"/>
    <x v="0"/>
  </r>
  <r>
    <s v="PRO7926"/>
    <x v="3306"/>
    <x v="1718"/>
    <x v="0"/>
    <x v="3"/>
    <x v="0"/>
    <x v="4"/>
    <x v="36"/>
    <n v="653.52"/>
    <n v="957.62"/>
    <n v="113"/>
    <n v="304.10000000000002"/>
    <n v="108211.06"/>
    <n v="34363.300000000003"/>
    <x v="2"/>
  </r>
  <r>
    <s v="PRO7927"/>
    <x v="3307"/>
    <x v="1370"/>
    <x v="0"/>
    <x v="0"/>
    <x v="0"/>
    <x v="5"/>
    <x v="50"/>
    <n v="1417.06"/>
    <n v="2596.9899999999998"/>
    <n v="171"/>
    <n v="1179.9299999999998"/>
    <n v="444085.29"/>
    <n v="201768.02999999997"/>
    <x v="0"/>
  </r>
  <r>
    <s v="PRO7928"/>
    <x v="3308"/>
    <x v="1719"/>
    <x v="0"/>
    <x v="5"/>
    <x v="3"/>
    <x v="8"/>
    <x v="63"/>
    <n v="137.54"/>
    <n v="248.63"/>
    <n v="423"/>
    <n v="111.09"/>
    <n v="105170.49"/>
    <n v="46991.07"/>
    <x v="1"/>
  </r>
  <r>
    <s v="PRO7929"/>
    <x v="3309"/>
    <x v="767"/>
    <x v="3"/>
    <x v="7"/>
    <x v="0"/>
    <x v="1"/>
    <x v="68"/>
    <n v="829.52"/>
    <n v="1055.23"/>
    <n v="208"/>
    <n v="225.71000000000004"/>
    <n v="219487.84"/>
    <n v="46947.680000000008"/>
    <x v="1"/>
  </r>
  <r>
    <s v="PRO7930"/>
    <x v="3310"/>
    <x v="168"/>
    <x v="2"/>
    <x v="0"/>
    <x v="4"/>
    <x v="1"/>
    <x v="78"/>
    <n v="1019.36"/>
    <n v="1957.86"/>
    <n v="469"/>
    <n v="938.49999999999989"/>
    <n v="918236.34"/>
    <n v="440156.49999999994"/>
    <x v="2"/>
  </r>
  <r>
    <s v="PRO7933"/>
    <x v="3311"/>
    <x v="1256"/>
    <x v="4"/>
    <x v="2"/>
    <x v="4"/>
    <x v="9"/>
    <x v="41"/>
    <n v="1698.78"/>
    <n v="2591.62"/>
    <n v="233"/>
    <n v="892.83999999999992"/>
    <n v="603847.46"/>
    <n v="208031.71999999997"/>
    <x v="0"/>
  </r>
  <r>
    <s v="PRO7934"/>
    <x v="3312"/>
    <x v="462"/>
    <x v="9"/>
    <x v="2"/>
    <x v="1"/>
    <x v="5"/>
    <x v="10"/>
    <n v="1751.94"/>
    <n v="3089.73"/>
    <n v="470"/>
    <n v="1337.79"/>
    <n v="1452173.1"/>
    <n v="628761.29999999993"/>
    <x v="0"/>
  </r>
  <r>
    <s v="PRO7935"/>
    <x v="3313"/>
    <x v="886"/>
    <x v="9"/>
    <x v="6"/>
    <x v="1"/>
    <x v="9"/>
    <x v="71"/>
    <n v="1136.46"/>
    <n v="1984.56"/>
    <n v="286"/>
    <n v="848.09999999999991"/>
    <n v="567584.16"/>
    <n v="242556.59999999998"/>
    <x v="1"/>
  </r>
  <r>
    <s v="PRO7936"/>
    <x v="3314"/>
    <x v="766"/>
    <x v="1"/>
    <x v="7"/>
    <x v="1"/>
    <x v="2"/>
    <x v="81"/>
    <n v="719.7"/>
    <n v="1087.08"/>
    <n v="123"/>
    <n v="367.37999999999988"/>
    <n v="133710.84"/>
    <n v="45187.739999999983"/>
    <x v="0"/>
  </r>
  <r>
    <s v="PRO7937"/>
    <x v="3315"/>
    <x v="1142"/>
    <x v="2"/>
    <x v="7"/>
    <x v="3"/>
    <x v="8"/>
    <x v="83"/>
    <n v="1001.44"/>
    <n v="1152.42"/>
    <n v="498"/>
    <n v="150.98000000000002"/>
    <n v="573905.16"/>
    <n v="75188.040000000008"/>
    <x v="1"/>
  </r>
  <r>
    <s v="PRO7941"/>
    <x v="3316"/>
    <x v="1357"/>
    <x v="5"/>
    <x v="8"/>
    <x v="0"/>
    <x v="0"/>
    <x v="69"/>
    <n v="1869.6"/>
    <n v="2098.61"/>
    <n v="246"/>
    <n v="229.01000000000022"/>
    <n v="516258.06000000006"/>
    <n v="56336.46000000005"/>
    <x v="2"/>
  </r>
  <r>
    <s v="PRO7942"/>
    <x v="3317"/>
    <x v="1329"/>
    <x v="4"/>
    <x v="7"/>
    <x v="3"/>
    <x v="6"/>
    <x v="95"/>
    <n v="682.27"/>
    <n v="1344.37"/>
    <n v="153"/>
    <n v="662.09999999999991"/>
    <n v="205688.61"/>
    <n v="101301.29999999999"/>
    <x v="1"/>
  </r>
  <r>
    <s v="PRO7943"/>
    <x v="3318"/>
    <x v="1720"/>
    <x v="5"/>
    <x v="8"/>
    <x v="0"/>
    <x v="0"/>
    <x v="89"/>
    <n v="1055.29"/>
    <n v="1641.75"/>
    <n v="340"/>
    <n v="586.46"/>
    <n v="558195"/>
    <n v="199396.40000000002"/>
    <x v="0"/>
  </r>
  <r>
    <s v="PRO7946"/>
    <x v="3319"/>
    <x v="227"/>
    <x v="8"/>
    <x v="4"/>
    <x v="2"/>
    <x v="2"/>
    <x v="58"/>
    <n v="563.29999999999995"/>
    <n v="943.19"/>
    <n v="237"/>
    <n v="379.8900000000001"/>
    <n v="223536.03"/>
    <n v="90033.930000000022"/>
    <x v="0"/>
  </r>
  <r>
    <s v="PRO7948"/>
    <x v="3320"/>
    <x v="690"/>
    <x v="3"/>
    <x v="8"/>
    <x v="1"/>
    <x v="8"/>
    <x v="34"/>
    <n v="1755.22"/>
    <n v="2910.03"/>
    <n v="152"/>
    <n v="1154.8100000000002"/>
    <n v="442324.56000000006"/>
    <n v="175531.12000000002"/>
    <x v="2"/>
  </r>
  <r>
    <s v="PRO7950"/>
    <x v="3321"/>
    <x v="899"/>
    <x v="5"/>
    <x v="7"/>
    <x v="0"/>
    <x v="4"/>
    <x v="12"/>
    <n v="1932.38"/>
    <n v="3304.84"/>
    <n v="285"/>
    <n v="1372.46"/>
    <n v="941879.4"/>
    <n v="391151.10000000003"/>
    <x v="2"/>
  </r>
  <r>
    <s v="PRO7951"/>
    <x v="3322"/>
    <x v="77"/>
    <x v="1"/>
    <x v="9"/>
    <x v="0"/>
    <x v="1"/>
    <x v="93"/>
    <n v="1821.01"/>
    <n v="2558.98"/>
    <n v="102"/>
    <n v="737.97"/>
    <n v="261015.96"/>
    <n v="75272.94"/>
    <x v="1"/>
  </r>
  <r>
    <s v="PRO7955"/>
    <x v="3323"/>
    <x v="622"/>
    <x v="5"/>
    <x v="9"/>
    <x v="3"/>
    <x v="4"/>
    <x v="5"/>
    <n v="796.97"/>
    <n v="1372.73"/>
    <n v="128"/>
    <n v="575.76"/>
    <n v="175709.44"/>
    <n v="73697.279999999999"/>
    <x v="0"/>
  </r>
  <r>
    <s v="PRO7956"/>
    <x v="3324"/>
    <x v="654"/>
    <x v="8"/>
    <x v="4"/>
    <x v="4"/>
    <x v="3"/>
    <x v="61"/>
    <n v="1020.28"/>
    <n v="1598.77"/>
    <n v="31"/>
    <n v="578.49"/>
    <n v="49561.87"/>
    <n v="17933.189999999999"/>
    <x v="0"/>
  </r>
  <r>
    <s v="PRO7957"/>
    <x v="3325"/>
    <x v="1721"/>
    <x v="1"/>
    <x v="3"/>
    <x v="3"/>
    <x v="8"/>
    <x v="57"/>
    <n v="449.47"/>
    <n v="719.31"/>
    <n v="384"/>
    <n v="269.83999999999992"/>
    <n v="276215.03999999998"/>
    <n v="103618.55999999997"/>
    <x v="1"/>
  </r>
  <r>
    <s v="PRO7959"/>
    <x v="3326"/>
    <x v="471"/>
    <x v="0"/>
    <x v="4"/>
    <x v="2"/>
    <x v="3"/>
    <x v="87"/>
    <n v="1734.83"/>
    <n v="2580.35"/>
    <n v="383"/>
    <n v="845.52"/>
    <n v="988274.04999999993"/>
    <n v="323834.15999999997"/>
    <x v="1"/>
  </r>
  <r>
    <s v="PRO7960"/>
    <x v="3327"/>
    <x v="1375"/>
    <x v="0"/>
    <x v="7"/>
    <x v="4"/>
    <x v="7"/>
    <x v="71"/>
    <n v="130.29"/>
    <n v="239.36"/>
    <n v="444"/>
    <n v="109.07000000000002"/>
    <n v="106275.84000000001"/>
    <n v="48427.080000000009"/>
    <x v="1"/>
  </r>
  <r>
    <s v="PRO7962"/>
    <x v="3328"/>
    <x v="600"/>
    <x v="1"/>
    <x v="4"/>
    <x v="0"/>
    <x v="7"/>
    <x v="74"/>
    <n v="570.76"/>
    <n v="643.87"/>
    <n v="465"/>
    <n v="73.110000000000014"/>
    <n v="299399.55"/>
    <n v="33996.150000000009"/>
    <x v="2"/>
  </r>
  <r>
    <s v="PRO7964"/>
    <x v="3329"/>
    <x v="1722"/>
    <x v="8"/>
    <x v="5"/>
    <x v="3"/>
    <x v="2"/>
    <x v="39"/>
    <n v="940.92"/>
    <n v="1642.97"/>
    <n v="470"/>
    <n v="702.05000000000007"/>
    <n v="772195.9"/>
    <n v="329963.50000000006"/>
    <x v="2"/>
  </r>
  <r>
    <s v="PRO7965"/>
    <x v="3330"/>
    <x v="948"/>
    <x v="4"/>
    <x v="7"/>
    <x v="3"/>
    <x v="2"/>
    <x v="14"/>
    <n v="517.85"/>
    <n v="884.88"/>
    <n v="423"/>
    <n v="367.03"/>
    <n v="374304.24"/>
    <n v="155253.69"/>
    <x v="2"/>
  </r>
  <r>
    <s v="PRO7968"/>
    <x v="3331"/>
    <x v="1723"/>
    <x v="6"/>
    <x v="4"/>
    <x v="2"/>
    <x v="9"/>
    <x v="53"/>
    <n v="853.65"/>
    <n v="1036.25"/>
    <n v="397"/>
    <n v="182.60000000000002"/>
    <n v="411391.25"/>
    <n v="72492.200000000012"/>
    <x v="2"/>
  </r>
  <r>
    <s v="PRO7969"/>
    <x v="3332"/>
    <x v="543"/>
    <x v="9"/>
    <x v="3"/>
    <x v="3"/>
    <x v="1"/>
    <x v="34"/>
    <n v="1865.39"/>
    <n v="2131.7399999999998"/>
    <n v="426"/>
    <n v="266.34999999999968"/>
    <n v="908121.23999999987"/>
    <n v="113465.09999999986"/>
    <x v="0"/>
  </r>
  <r>
    <s v="PRO7975"/>
    <x v="3333"/>
    <x v="171"/>
    <x v="7"/>
    <x v="6"/>
    <x v="2"/>
    <x v="6"/>
    <x v="64"/>
    <n v="1584.87"/>
    <n v="2530.71"/>
    <n v="414"/>
    <n v="945.84000000000015"/>
    <n v="1047713.9400000001"/>
    <n v="391577.76000000007"/>
    <x v="2"/>
  </r>
  <r>
    <s v="PRO7979"/>
    <x v="3334"/>
    <x v="55"/>
    <x v="3"/>
    <x v="4"/>
    <x v="0"/>
    <x v="2"/>
    <x v="79"/>
    <n v="129.86000000000001"/>
    <n v="218.2"/>
    <n v="209"/>
    <n v="88.339999999999975"/>
    <n v="45603.799999999996"/>
    <n v="18463.059999999994"/>
    <x v="0"/>
  </r>
  <r>
    <s v="PRO7980"/>
    <x v="3335"/>
    <x v="1724"/>
    <x v="9"/>
    <x v="2"/>
    <x v="0"/>
    <x v="3"/>
    <x v="38"/>
    <n v="1953.69"/>
    <n v="3722.89"/>
    <n v="2"/>
    <n v="1769.1999999999998"/>
    <n v="7445.78"/>
    <n v="3538.3999999999996"/>
    <x v="1"/>
  </r>
  <r>
    <s v="PRO7983"/>
    <x v="3336"/>
    <x v="525"/>
    <x v="2"/>
    <x v="9"/>
    <x v="3"/>
    <x v="5"/>
    <x v="60"/>
    <n v="307.83"/>
    <n v="425.42"/>
    <n v="487"/>
    <n v="117.59000000000003"/>
    <n v="207179.54"/>
    <n v="57266.330000000016"/>
    <x v="1"/>
  </r>
  <r>
    <s v="PRO7986"/>
    <x v="3337"/>
    <x v="225"/>
    <x v="5"/>
    <x v="1"/>
    <x v="4"/>
    <x v="5"/>
    <x v="65"/>
    <n v="1742.73"/>
    <n v="2472.31"/>
    <n v="281"/>
    <n v="729.57999999999993"/>
    <n v="694719.11"/>
    <n v="205011.97999999998"/>
    <x v="2"/>
  </r>
  <r>
    <s v="PRO7989"/>
    <x v="3338"/>
    <x v="134"/>
    <x v="4"/>
    <x v="1"/>
    <x v="0"/>
    <x v="8"/>
    <x v="91"/>
    <n v="1978.85"/>
    <n v="2313.11"/>
    <n v="346"/>
    <n v="334.26000000000022"/>
    <n v="800336.06"/>
    <n v="115653.96000000008"/>
    <x v="2"/>
  </r>
  <r>
    <s v="PRO7990"/>
    <x v="3339"/>
    <x v="50"/>
    <x v="7"/>
    <x v="4"/>
    <x v="1"/>
    <x v="1"/>
    <x v="3"/>
    <n v="835.98"/>
    <n v="1106.6099999999999"/>
    <n v="479"/>
    <n v="270.62999999999988"/>
    <n v="530066.18999999994"/>
    <n v="129631.76999999995"/>
    <x v="1"/>
  </r>
  <r>
    <s v="PRO7994"/>
    <x v="3340"/>
    <x v="98"/>
    <x v="4"/>
    <x v="1"/>
    <x v="0"/>
    <x v="2"/>
    <x v="38"/>
    <n v="1087.76"/>
    <n v="1413.72"/>
    <n v="379"/>
    <n v="325.96000000000004"/>
    <n v="535799.88"/>
    <n v="123538.84000000001"/>
    <x v="2"/>
  </r>
  <r>
    <s v="PRO7995"/>
    <x v="3341"/>
    <x v="1069"/>
    <x v="4"/>
    <x v="0"/>
    <x v="0"/>
    <x v="2"/>
    <x v="11"/>
    <n v="1386.42"/>
    <n v="2152.1"/>
    <n v="397"/>
    <n v="765.67999999999984"/>
    <n v="854383.7"/>
    <n v="303974.95999999996"/>
    <x v="0"/>
  </r>
  <r>
    <s v="PRO7996"/>
    <x v="3342"/>
    <x v="1725"/>
    <x v="8"/>
    <x v="3"/>
    <x v="3"/>
    <x v="3"/>
    <x v="31"/>
    <n v="1195.53"/>
    <n v="2177.17"/>
    <n v="380"/>
    <n v="981.6400000000001"/>
    <n v="827324.6"/>
    <n v="373023.2"/>
    <x v="0"/>
  </r>
  <r>
    <s v="PRO8000"/>
    <x v="3343"/>
    <x v="1726"/>
    <x v="4"/>
    <x v="3"/>
    <x v="4"/>
    <x v="0"/>
    <x v="58"/>
    <n v="645.73"/>
    <n v="1285.28"/>
    <n v="33"/>
    <n v="639.54999999999995"/>
    <n v="42414.239999999998"/>
    <n v="21105.149999999998"/>
    <x v="2"/>
  </r>
  <r>
    <s v="PRO8004"/>
    <x v="1569"/>
    <x v="1526"/>
    <x v="0"/>
    <x v="1"/>
    <x v="1"/>
    <x v="3"/>
    <x v="95"/>
    <n v="1213.55"/>
    <n v="1942.37"/>
    <n v="497"/>
    <n v="728.81999999999994"/>
    <n v="965357.8899999999"/>
    <n v="362223.54"/>
    <x v="1"/>
  </r>
  <r>
    <s v="PRO8005"/>
    <x v="3344"/>
    <x v="1411"/>
    <x v="4"/>
    <x v="6"/>
    <x v="3"/>
    <x v="4"/>
    <x v="96"/>
    <n v="632.02"/>
    <n v="968.15"/>
    <n v="233"/>
    <n v="336.13"/>
    <n v="225578.94999999998"/>
    <n v="78318.289999999994"/>
    <x v="2"/>
  </r>
  <r>
    <s v="PRO8006"/>
    <x v="3345"/>
    <x v="1727"/>
    <x v="3"/>
    <x v="5"/>
    <x v="3"/>
    <x v="0"/>
    <x v="59"/>
    <n v="1760.71"/>
    <n v="3398.74"/>
    <n v="6"/>
    <n v="1638.0299999999997"/>
    <n v="20392.439999999999"/>
    <n v="9828.1799999999985"/>
    <x v="2"/>
  </r>
  <r>
    <s v="PRO8007"/>
    <x v="3346"/>
    <x v="1654"/>
    <x v="4"/>
    <x v="3"/>
    <x v="2"/>
    <x v="4"/>
    <x v="95"/>
    <n v="506.11"/>
    <n v="994.13"/>
    <n v="486"/>
    <n v="488.02"/>
    <n v="483147.18"/>
    <n v="237177.72"/>
    <x v="1"/>
  </r>
  <r>
    <s v="PRO8009"/>
    <x v="3347"/>
    <x v="1728"/>
    <x v="6"/>
    <x v="5"/>
    <x v="0"/>
    <x v="0"/>
    <x v="88"/>
    <n v="1036.6199999999999"/>
    <n v="1786.59"/>
    <n v="63"/>
    <n v="749.97"/>
    <n v="112555.17"/>
    <n v="47248.11"/>
    <x v="2"/>
  </r>
  <r>
    <s v="PRO8011"/>
    <x v="3348"/>
    <x v="54"/>
    <x v="5"/>
    <x v="1"/>
    <x v="4"/>
    <x v="6"/>
    <x v="26"/>
    <n v="1090.05"/>
    <n v="1278.26"/>
    <n v="444"/>
    <n v="188.21000000000004"/>
    <n v="567547.43999999994"/>
    <n v="83565.24000000002"/>
    <x v="0"/>
  </r>
  <r>
    <s v="PRO8013"/>
    <x v="3349"/>
    <x v="1715"/>
    <x v="9"/>
    <x v="1"/>
    <x v="1"/>
    <x v="1"/>
    <x v="95"/>
    <n v="1474.38"/>
    <n v="1676.9"/>
    <n v="435"/>
    <n v="202.51999999999998"/>
    <n v="729451.5"/>
    <n v="88096.2"/>
    <x v="1"/>
  </r>
  <r>
    <s v="PRO8014"/>
    <x v="3350"/>
    <x v="1729"/>
    <x v="7"/>
    <x v="2"/>
    <x v="0"/>
    <x v="3"/>
    <x v="76"/>
    <n v="1088.8699999999999"/>
    <n v="1944.54"/>
    <n v="220"/>
    <n v="855.67000000000007"/>
    <n v="427798.8"/>
    <n v="188247.40000000002"/>
    <x v="0"/>
  </r>
  <r>
    <s v="PRO8015"/>
    <x v="3351"/>
    <x v="1650"/>
    <x v="8"/>
    <x v="0"/>
    <x v="4"/>
    <x v="0"/>
    <x v="41"/>
    <n v="641.87"/>
    <n v="1121.93"/>
    <n v="131"/>
    <n v="480.06000000000006"/>
    <n v="146972.83000000002"/>
    <n v="62887.860000000008"/>
    <x v="2"/>
  </r>
  <r>
    <s v="PRO8019"/>
    <x v="3352"/>
    <x v="307"/>
    <x v="0"/>
    <x v="6"/>
    <x v="3"/>
    <x v="9"/>
    <x v="40"/>
    <n v="1747.28"/>
    <n v="2158.36"/>
    <n v="196"/>
    <n v="411.08000000000015"/>
    <n v="423038.56"/>
    <n v="80571.680000000037"/>
    <x v="0"/>
  </r>
  <r>
    <s v="PRO8021"/>
    <x v="3353"/>
    <x v="711"/>
    <x v="0"/>
    <x v="0"/>
    <x v="3"/>
    <x v="8"/>
    <x v="77"/>
    <n v="1190.06"/>
    <n v="1715.42"/>
    <n v="237"/>
    <n v="525.36000000000013"/>
    <n v="406554.54000000004"/>
    <n v="124510.32000000004"/>
    <x v="0"/>
  </r>
  <r>
    <s v="PRO8022"/>
    <x v="3354"/>
    <x v="29"/>
    <x v="9"/>
    <x v="7"/>
    <x v="1"/>
    <x v="5"/>
    <x v="38"/>
    <n v="549.29999999999995"/>
    <n v="756.44"/>
    <n v="205"/>
    <n v="207.1400000000001"/>
    <n v="155070.20000000001"/>
    <n v="42463.700000000019"/>
    <x v="0"/>
  </r>
  <r>
    <s v="PRO8023"/>
    <x v="3355"/>
    <x v="147"/>
    <x v="0"/>
    <x v="3"/>
    <x v="4"/>
    <x v="9"/>
    <x v="42"/>
    <n v="377.41"/>
    <n v="628.95000000000005"/>
    <n v="376"/>
    <n v="251.54000000000002"/>
    <n v="236485.2"/>
    <n v="94579.040000000008"/>
    <x v="2"/>
  </r>
  <r>
    <s v="PRO8024"/>
    <x v="3356"/>
    <x v="1399"/>
    <x v="1"/>
    <x v="9"/>
    <x v="4"/>
    <x v="2"/>
    <x v="31"/>
    <n v="829.36"/>
    <n v="1400.73"/>
    <n v="188"/>
    <n v="571.37"/>
    <n v="263337.24"/>
    <n v="107417.56"/>
    <x v="0"/>
  </r>
  <r>
    <s v="PRO8026"/>
    <x v="3357"/>
    <x v="202"/>
    <x v="9"/>
    <x v="4"/>
    <x v="2"/>
    <x v="6"/>
    <x v="34"/>
    <n v="363.19"/>
    <n v="571.62"/>
    <n v="37"/>
    <n v="208.43"/>
    <n v="21149.94"/>
    <n v="7711.91"/>
    <x v="1"/>
  </r>
  <r>
    <s v="PRO8027"/>
    <x v="3358"/>
    <x v="1730"/>
    <x v="0"/>
    <x v="3"/>
    <x v="3"/>
    <x v="4"/>
    <x v="58"/>
    <n v="936.5"/>
    <n v="1852.22"/>
    <n v="406"/>
    <n v="915.72"/>
    <n v="752001.32000000007"/>
    <n v="371782.32"/>
    <x v="2"/>
  </r>
  <r>
    <s v="PRO8030"/>
    <x v="3359"/>
    <x v="1536"/>
    <x v="6"/>
    <x v="9"/>
    <x v="1"/>
    <x v="2"/>
    <x v="82"/>
    <n v="1844.79"/>
    <n v="3665.52"/>
    <n v="215"/>
    <n v="1820.73"/>
    <n v="788086.8"/>
    <n v="391456.95"/>
    <x v="0"/>
  </r>
  <r>
    <s v="PRO8031"/>
    <x v="3360"/>
    <x v="1416"/>
    <x v="6"/>
    <x v="8"/>
    <x v="0"/>
    <x v="0"/>
    <x v="78"/>
    <n v="680.03"/>
    <n v="1293.95"/>
    <n v="346"/>
    <n v="613.92000000000007"/>
    <n v="447706.7"/>
    <n v="212416.32000000004"/>
    <x v="0"/>
  </r>
  <r>
    <s v="PRO8034"/>
    <x v="27"/>
    <x v="884"/>
    <x v="1"/>
    <x v="5"/>
    <x v="4"/>
    <x v="6"/>
    <x v="4"/>
    <n v="633.55999999999995"/>
    <n v="1243.19"/>
    <n v="271"/>
    <n v="609.63000000000011"/>
    <n v="336904.49"/>
    <n v="165209.73000000004"/>
    <x v="2"/>
  </r>
  <r>
    <s v="PRO8035"/>
    <x v="3361"/>
    <x v="552"/>
    <x v="0"/>
    <x v="1"/>
    <x v="4"/>
    <x v="0"/>
    <x v="59"/>
    <n v="769.94"/>
    <n v="920.85"/>
    <n v="296"/>
    <n v="150.90999999999997"/>
    <n v="272571.60000000003"/>
    <n v="44669.359999999993"/>
    <x v="1"/>
  </r>
  <r>
    <s v="PRO8036"/>
    <x v="3362"/>
    <x v="1088"/>
    <x v="6"/>
    <x v="2"/>
    <x v="0"/>
    <x v="6"/>
    <x v="71"/>
    <n v="544.67999999999995"/>
    <n v="640.70000000000005"/>
    <n v="184"/>
    <n v="96.020000000000095"/>
    <n v="117888.8"/>
    <n v="17667.680000000018"/>
    <x v="1"/>
  </r>
  <r>
    <s v="PRO8037"/>
    <x v="3363"/>
    <x v="1731"/>
    <x v="7"/>
    <x v="9"/>
    <x v="0"/>
    <x v="7"/>
    <x v="97"/>
    <n v="473.4"/>
    <n v="637.17999999999995"/>
    <n v="153"/>
    <n v="163.77999999999997"/>
    <n v="97488.54"/>
    <n v="25058.339999999997"/>
    <x v="2"/>
  </r>
  <r>
    <s v="PRO8040"/>
    <x v="3364"/>
    <x v="550"/>
    <x v="1"/>
    <x v="4"/>
    <x v="1"/>
    <x v="0"/>
    <x v="63"/>
    <n v="1569.6"/>
    <n v="2849.05"/>
    <n v="464"/>
    <n v="1279.4500000000003"/>
    <n v="1321959.2000000002"/>
    <n v="593664.80000000016"/>
    <x v="1"/>
  </r>
  <r>
    <s v="PRO8041"/>
    <x v="3365"/>
    <x v="1283"/>
    <x v="1"/>
    <x v="5"/>
    <x v="2"/>
    <x v="2"/>
    <x v="44"/>
    <n v="288.14"/>
    <n v="328.48"/>
    <n v="228"/>
    <n v="40.340000000000032"/>
    <n v="74893.440000000002"/>
    <n v="9197.5200000000077"/>
    <x v="1"/>
  </r>
  <r>
    <s v="PRO8044"/>
    <x v="2100"/>
    <x v="1629"/>
    <x v="9"/>
    <x v="2"/>
    <x v="4"/>
    <x v="5"/>
    <x v="75"/>
    <n v="376.4"/>
    <n v="585.29"/>
    <n v="324"/>
    <n v="208.89"/>
    <n v="189633.96"/>
    <n v="67680.36"/>
    <x v="1"/>
  </r>
  <r>
    <s v="PRO8045"/>
    <x v="3366"/>
    <x v="1531"/>
    <x v="6"/>
    <x v="0"/>
    <x v="3"/>
    <x v="8"/>
    <x v="54"/>
    <n v="530.48"/>
    <n v="902.38"/>
    <n v="109"/>
    <n v="371.9"/>
    <n v="98359.42"/>
    <n v="40537.1"/>
    <x v="2"/>
  </r>
  <r>
    <s v="PRO8046"/>
    <x v="3367"/>
    <x v="179"/>
    <x v="8"/>
    <x v="5"/>
    <x v="0"/>
    <x v="9"/>
    <x v="91"/>
    <n v="1201.45"/>
    <n v="1684.45"/>
    <n v="395"/>
    <n v="483"/>
    <n v="665357.75"/>
    <n v="190785"/>
    <x v="0"/>
  </r>
  <r>
    <s v="PRO8047"/>
    <x v="3368"/>
    <x v="144"/>
    <x v="3"/>
    <x v="5"/>
    <x v="1"/>
    <x v="1"/>
    <x v="47"/>
    <n v="1770.41"/>
    <n v="2360.5700000000002"/>
    <n v="198"/>
    <n v="590.16000000000008"/>
    <n v="467392.86000000004"/>
    <n v="116851.68000000002"/>
    <x v="0"/>
  </r>
  <r>
    <s v="PRO8048"/>
    <x v="3369"/>
    <x v="1509"/>
    <x v="9"/>
    <x v="1"/>
    <x v="4"/>
    <x v="0"/>
    <x v="35"/>
    <n v="1452.9"/>
    <n v="2535.9499999999998"/>
    <n v="500"/>
    <n v="1083.0499999999997"/>
    <n v="1267975"/>
    <n v="541524.99999999988"/>
    <x v="2"/>
  </r>
  <r>
    <s v="PRO8049"/>
    <x v="3370"/>
    <x v="1732"/>
    <x v="7"/>
    <x v="5"/>
    <x v="1"/>
    <x v="2"/>
    <x v="60"/>
    <n v="951.25"/>
    <n v="1156.73"/>
    <n v="186"/>
    <n v="205.48000000000002"/>
    <n v="215151.78"/>
    <n v="38219.280000000006"/>
    <x v="1"/>
  </r>
  <r>
    <s v="PRO8050"/>
    <x v="3371"/>
    <x v="383"/>
    <x v="0"/>
    <x v="4"/>
    <x v="0"/>
    <x v="9"/>
    <x v="49"/>
    <n v="1986.3"/>
    <n v="2257.7199999999998"/>
    <n v="362"/>
    <n v="271.41999999999985"/>
    <n v="817294.6399999999"/>
    <n v="98254.03999999995"/>
    <x v="0"/>
  </r>
  <r>
    <s v="PRO8051"/>
    <x v="3372"/>
    <x v="1469"/>
    <x v="3"/>
    <x v="8"/>
    <x v="4"/>
    <x v="1"/>
    <x v="71"/>
    <n v="1076.7"/>
    <n v="2000.24"/>
    <n v="203"/>
    <n v="923.54"/>
    <n v="406048.72000000003"/>
    <n v="187478.62"/>
    <x v="0"/>
  </r>
  <r>
    <s v="PRO8053"/>
    <x v="59"/>
    <x v="1733"/>
    <x v="3"/>
    <x v="2"/>
    <x v="2"/>
    <x v="6"/>
    <x v="53"/>
    <n v="266.19"/>
    <n v="295.01"/>
    <n v="345"/>
    <n v="28.819999999999993"/>
    <n v="101778.45"/>
    <n v="9942.8999999999978"/>
    <x v="0"/>
  </r>
  <r>
    <s v="PRO8055"/>
    <x v="3373"/>
    <x v="917"/>
    <x v="7"/>
    <x v="0"/>
    <x v="3"/>
    <x v="7"/>
    <x v="97"/>
    <n v="1827.42"/>
    <n v="2719.51"/>
    <n v="426"/>
    <n v="892.09000000000015"/>
    <n v="1158511.26"/>
    <n v="380030.34000000008"/>
    <x v="2"/>
  </r>
  <r>
    <s v="PRO8056"/>
    <x v="3374"/>
    <x v="1734"/>
    <x v="3"/>
    <x v="9"/>
    <x v="4"/>
    <x v="7"/>
    <x v="18"/>
    <n v="1222.7"/>
    <n v="2425.4899999999998"/>
    <n v="215"/>
    <n v="1202.7899999999997"/>
    <n v="521480.35"/>
    <n v="258599.84999999995"/>
    <x v="2"/>
  </r>
  <r>
    <s v="PRO8057"/>
    <x v="3375"/>
    <x v="1241"/>
    <x v="5"/>
    <x v="6"/>
    <x v="0"/>
    <x v="6"/>
    <x v="21"/>
    <n v="1321.22"/>
    <n v="1527.33"/>
    <n v="387"/>
    <n v="206.1099999999999"/>
    <n v="591076.71"/>
    <n v="79764.569999999963"/>
    <x v="0"/>
  </r>
  <r>
    <s v="PRO8058"/>
    <x v="3376"/>
    <x v="354"/>
    <x v="3"/>
    <x v="9"/>
    <x v="3"/>
    <x v="7"/>
    <x v="8"/>
    <n v="1138.5899999999999"/>
    <n v="1289.55"/>
    <n v="156"/>
    <n v="150.96000000000004"/>
    <n v="201169.8"/>
    <n v="23549.760000000006"/>
    <x v="2"/>
  </r>
  <r>
    <s v="PRO8060"/>
    <x v="3377"/>
    <x v="631"/>
    <x v="7"/>
    <x v="4"/>
    <x v="2"/>
    <x v="2"/>
    <x v="94"/>
    <n v="204.49"/>
    <n v="284.51"/>
    <n v="52"/>
    <n v="80.019999999999982"/>
    <n v="14794.52"/>
    <n v="4161.0399999999991"/>
    <x v="1"/>
  </r>
  <r>
    <s v="PRO8062"/>
    <x v="3378"/>
    <x v="1735"/>
    <x v="5"/>
    <x v="5"/>
    <x v="2"/>
    <x v="6"/>
    <x v="24"/>
    <n v="1365.12"/>
    <n v="2440.9299999999998"/>
    <n v="236"/>
    <n v="1075.81"/>
    <n v="576059.48"/>
    <n v="253891.15999999997"/>
    <x v="0"/>
  </r>
  <r>
    <s v="PRO8066"/>
    <x v="3379"/>
    <x v="1185"/>
    <x v="3"/>
    <x v="5"/>
    <x v="2"/>
    <x v="9"/>
    <x v="31"/>
    <n v="1922.58"/>
    <n v="3467.32"/>
    <n v="470"/>
    <n v="1544.7400000000002"/>
    <n v="1629640.4000000001"/>
    <n v="726027.80000000016"/>
    <x v="0"/>
  </r>
  <r>
    <s v="PRO8067"/>
    <x v="3380"/>
    <x v="1643"/>
    <x v="5"/>
    <x v="0"/>
    <x v="0"/>
    <x v="1"/>
    <x v="16"/>
    <n v="159.06"/>
    <n v="213.3"/>
    <n v="360"/>
    <n v="54.240000000000009"/>
    <n v="76788"/>
    <n v="19526.400000000001"/>
    <x v="3"/>
  </r>
  <r>
    <s v="PRO8068"/>
    <x v="3381"/>
    <x v="1622"/>
    <x v="9"/>
    <x v="0"/>
    <x v="4"/>
    <x v="4"/>
    <x v="80"/>
    <n v="632.09"/>
    <n v="713.38"/>
    <n v="203"/>
    <n v="81.289999999999964"/>
    <n v="144816.13999999998"/>
    <n v="16501.869999999992"/>
    <x v="2"/>
  </r>
  <r>
    <s v="PRO8069"/>
    <x v="3382"/>
    <x v="1736"/>
    <x v="5"/>
    <x v="0"/>
    <x v="0"/>
    <x v="2"/>
    <x v="21"/>
    <n v="1204.9000000000001"/>
    <n v="1694.61"/>
    <n v="228"/>
    <n v="489.70999999999981"/>
    <n v="386371.07999999996"/>
    <n v="111653.87999999996"/>
    <x v="0"/>
  </r>
  <r>
    <s v="PRO8071"/>
    <x v="3383"/>
    <x v="1737"/>
    <x v="4"/>
    <x v="0"/>
    <x v="4"/>
    <x v="9"/>
    <x v="13"/>
    <n v="1597.8"/>
    <n v="2436.65"/>
    <n v="387"/>
    <n v="838.85000000000014"/>
    <n v="942983.55"/>
    <n v="324634.95000000007"/>
    <x v="0"/>
  </r>
  <r>
    <s v="PRO8074"/>
    <x v="3384"/>
    <x v="863"/>
    <x v="6"/>
    <x v="2"/>
    <x v="4"/>
    <x v="0"/>
    <x v="32"/>
    <n v="1760"/>
    <n v="1944.23"/>
    <n v="318"/>
    <n v="184.23000000000002"/>
    <n v="618265.14"/>
    <n v="58585.140000000007"/>
    <x v="2"/>
  </r>
  <r>
    <s v="PRO8076"/>
    <x v="3385"/>
    <x v="1096"/>
    <x v="9"/>
    <x v="9"/>
    <x v="1"/>
    <x v="2"/>
    <x v="59"/>
    <n v="688.42"/>
    <n v="1288.4100000000001"/>
    <n v="93"/>
    <n v="599.99000000000012"/>
    <n v="119822.13"/>
    <n v="55799.070000000014"/>
    <x v="0"/>
  </r>
  <r>
    <s v="PRO8077"/>
    <x v="3386"/>
    <x v="1372"/>
    <x v="9"/>
    <x v="3"/>
    <x v="3"/>
    <x v="4"/>
    <x v="47"/>
    <n v="260.77999999999997"/>
    <n v="484.54"/>
    <n v="235"/>
    <n v="223.76000000000005"/>
    <n v="113866.90000000001"/>
    <n v="52583.600000000013"/>
    <x v="1"/>
  </r>
  <r>
    <s v="PRO8079"/>
    <x v="3387"/>
    <x v="1730"/>
    <x v="9"/>
    <x v="5"/>
    <x v="2"/>
    <x v="9"/>
    <x v="96"/>
    <n v="1207.02"/>
    <n v="1998.15"/>
    <n v="161"/>
    <n v="791.13000000000011"/>
    <n v="321702.15000000002"/>
    <n v="127371.93000000002"/>
    <x v="0"/>
  </r>
  <r>
    <s v="PRO8081"/>
    <x v="3388"/>
    <x v="1738"/>
    <x v="9"/>
    <x v="3"/>
    <x v="2"/>
    <x v="2"/>
    <x v="68"/>
    <n v="644.72"/>
    <n v="886.35"/>
    <n v="368"/>
    <n v="241.63"/>
    <n v="326176.8"/>
    <n v="88919.84"/>
    <x v="1"/>
  </r>
  <r>
    <s v="PRO8083"/>
    <x v="3389"/>
    <x v="615"/>
    <x v="1"/>
    <x v="0"/>
    <x v="3"/>
    <x v="9"/>
    <x v="66"/>
    <n v="836.03"/>
    <n v="1440.85"/>
    <n v="132"/>
    <n v="604.81999999999994"/>
    <n v="190192.19999999998"/>
    <n v="79836.239999999991"/>
    <x v="1"/>
  </r>
  <r>
    <s v="PRO8084"/>
    <x v="3390"/>
    <x v="208"/>
    <x v="3"/>
    <x v="1"/>
    <x v="4"/>
    <x v="2"/>
    <x v="38"/>
    <n v="450.22"/>
    <n v="753.5"/>
    <n v="253"/>
    <n v="303.27999999999997"/>
    <n v="190635.5"/>
    <n v="76729.84"/>
    <x v="1"/>
  </r>
  <r>
    <s v="PRO8086"/>
    <x v="3391"/>
    <x v="1739"/>
    <x v="0"/>
    <x v="5"/>
    <x v="3"/>
    <x v="5"/>
    <x v="85"/>
    <n v="578.78"/>
    <n v="792.62"/>
    <n v="299"/>
    <n v="213.84000000000003"/>
    <n v="236993.38"/>
    <n v="63938.160000000011"/>
    <x v="2"/>
  </r>
  <r>
    <s v="PRO8090"/>
    <x v="3392"/>
    <x v="1403"/>
    <x v="6"/>
    <x v="2"/>
    <x v="0"/>
    <x v="7"/>
    <x v="31"/>
    <n v="784.03"/>
    <n v="1490.25"/>
    <n v="337"/>
    <n v="706.22"/>
    <n v="502214.25"/>
    <n v="237996.14"/>
    <x v="1"/>
  </r>
  <r>
    <s v="PRO8093"/>
    <x v="3393"/>
    <x v="1740"/>
    <x v="3"/>
    <x v="6"/>
    <x v="4"/>
    <x v="9"/>
    <x v="8"/>
    <n v="544.82000000000005"/>
    <n v="801.83"/>
    <n v="438"/>
    <n v="257.01"/>
    <n v="351201.54000000004"/>
    <n v="112570.37999999999"/>
    <x v="1"/>
  </r>
  <r>
    <s v="PRO8094"/>
    <x v="3394"/>
    <x v="1582"/>
    <x v="8"/>
    <x v="5"/>
    <x v="3"/>
    <x v="4"/>
    <x v="32"/>
    <n v="423.49"/>
    <n v="777.22"/>
    <n v="14"/>
    <n v="353.73"/>
    <n v="10881.08"/>
    <n v="4952.22"/>
    <x v="0"/>
  </r>
  <r>
    <s v="PRO8096"/>
    <x v="3395"/>
    <x v="1077"/>
    <x v="3"/>
    <x v="0"/>
    <x v="3"/>
    <x v="0"/>
    <x v="56"/>
    <n v="768.21"/>
    <n v="1167.97"/>
    <n v="233"/>
    <n v="399.76"/>
    <n v="272137.01"/>
    <n v="93144.08"/>
    <x v="0"/>
  </r>
  <r>
    <s v="PRO8097"/>
    <x v="2537"/>
    <x v="606"/>
    <x v="4"/>
    <x v="9"/>
    <x v="0"/>
    <x v="6"/>
    <x v="82"/>
    <n v="606.83000000000004"/>
    <n v="754.83"/>
    <n v="33"/>
    <n v="148"/>
    <n v="24909.390000000003"/>
    <n v="4884"/>
    <x v="0"/>
  </r>
  <r>
    <s v="PRO8098"/>
    <x v="3396"/>
    <x v="1577"/>
    <x v="1"/>
    <x v="3"/>
    <x v="0"/>
    <x v="7"/>
    <x v="67"/>
    <n v="1578.08"/>
    <n v="2183.4"/>
    <n v="114"/>
    <n v="605.32000000000016"/>
    <n v="248907.6"/>
    <n v="69006.480000000025"/>
    <x v="2"/>
  </r>
  <r>
    <s v="PRO8101"/>
    <x v="3397"/>
    <x v="1741"/>
    <x v="4"/>
    <x v="1"/>
    <x v="2"/>
    <x v="6"/>
    <x v="52"/>
    <n v="828.6"/>
    <n v="1137.3900000000001"/>
    <n v="109"/>
    <n v="308.79000000000008"/>
    <n v="123975.51000000001"/>
    <n v="33658.110000000008"/>
    <x v="1"/>
  </r>
  <r>
    <s v="PRO8102"/>
    <x v="3398"/>
    <x v="1077"/>
    <x v="6"/>
    <x v="9"/>
    <x v="2"/>
    <x v="3"/>
    <x v="4"/>
    <n v="1929.77"/>
    <n v="3624.23"/>
    <n v="495"/>
    <n v="1694.46"/>
    <n v="1793993.85"/>
    <n v="838757.70000000007"/>
    <x v="1"/>
  </r>
  <r>
    <s v="PRO8104"/>
    <x v="3399"/>
    <x v="1234"/>
    <x v="4"/>
    <x v="7"/>
    <x v="1"/>
    <x v="1"/>
    <x v="40"/>
    <n v="1280.69"/>
    <n v="1691.61"/>
    <n v="357"/>
    <n v="410.91999999999985"/>
    <n v="603904.77"/>
    <n v="146698.43999999994"/>
    <x v="2"/>
  </r>
  <r>
    <s v="PRO8105"/>
    <x v="3400"/>
    <x v="1742"/>
    <x v="9"/>
    <x v="8"/>
    <x v="2"/>
    <x v="6"/>
    <x v="35"/>
    <n v="375.2"/>
    <n v="680.51"/>
    <n v="137"/>
    <n v="305.31"/>
    <n v="93229.87"/>
    <n v="41827.47"/>
    <x v="0"/>
  </r>
  <r>
    <s v="PRO8106"/>
    <x v="3401"/>
    <x v="24"/>
    <x v="0"/>
    <x v="1"/>
    <x v="4"/>
    <x v="3"/>
    <x v="82"/>
    <n v="929.03"/>
    <n v="1397.5"/>
    <n v="19"/>
    <n v="468.47"/>
    <n v="26552.5"/>
    <n v="8900.93"/>
    <x v="1"/>
  </r>
  <r>
    <s v="PRO8112"/>
    <x v="2888"/>
    <x v="1463"/>
    <x v="9"/>
    <x v="2"/>
    <x v="0"/>
    <x v="1"/>
    <x v="22"/>
    <n v="1251.99"/>
    <n v="2031.12"/>
    <n v="465"/>
    <n v="779.12999999999988"/>
    <n v="944470.79999999993"/>
    <n v="362295.44999999995"/>
    <x v="2"/>
  </r>
  <r>
    <s v="PRO8113"/>
    <x v="3402"/>
    <x v="1175"/>
    <x v="2"/>
    <x v="0"/>
    <x v="3"/>
    <x v="9"/>
    <x v="11"/>
    <n v="80.09"/>
    <n v="102.57"/>
    <n v="236"/>
    <n v="22.47999999999999"/>
    <n v="24206.519999999997"/>
    <n v="5305.2799999999979"/>
    <x v="1"/>
  </r>
  <r>
    <s v="PRO8114"/>
    <x v="3403"/>
    <x v="1367"/>
    <x v="2"/>
    <x v="3"/>
    <x v="0"/>
    <x v="2"/>
    <x v="95"/>
    <n v="1191.29"/>
    <n v="1811.44"/>
    <n v="187"/>
    <n v="620.15000000000009"/>
    <n v="338739.28"/>
    <n v="115968.05000000002"/>
    <x v="2"/>
  </r>
  <r>
    <s v="PRO8116"/>
    <x v="2269"/>
    <x v="1714"/>
    <x v="2"/>
    <x v="6"/>
    <x v="3"/>
    <x v="8"/>
    <x v="98"/>
    <n v="567.75"/>
    <n v="752.32"/>
    <n v="57"/>
    <n v="184.57000000000005"/>
    <n v="42882.240000000005"/>
    <n v="10520.490000000003"/>
    <x v="2"/>
  </r>
  <r>
    <s v="PRO8119"/>
    <x v="3404"/>
    <x v="1724"/>
    <x v="2"/>
    <x v="6"/>
    <x v="3"/>
    <x v="8"/>
    <x v="55"/>
    <n v="203.85"/>
    <n v="275.82"/>
    <n v="93"/>
    <n v="71.97"/>
    <n v="25651.26"/>
    <n v="6693.21"/>
    <x v="1"/>
  </r>
  <r>
    <s v="PRO8120"/>
    <x v="3405"/>
    <x v="810"/>
    <x v="5"/>
    <x v="6"/>
    <x v="3"/>
    <x v="1"/>
    <x v="4"/>
    <n v="167.5"/>
    <n v="297.29000000000002"/>
    <n v="12"/>
    <n v="129.79000000000002"/>
    <n v="3567.4800000000005"/>
    <n v="1557.4800000000002"/>
    <x v="1"/>
  </r>
  <r>
    <s v="PRO8123"/>
    <x v="3406"/>
    <x v="444"/>
    <x v="3"/>
    <x v="1"/>
    <x v="2"/>
    <x v="4"/>
    <x v="23"/>
    <n v="1310.43"/>
    <n v="1788.66"/>
    <n v="250"/>
    <n v="478.23"/>
    <n v="447165"/>
    <n v="119557.5"/>
    <x v="1"/>
  </r>
  <r>
    <s v="PRO8125"/>
    <x v="3407"/>
    <x v="1743"/>
    <x v="9"/>
    <x v="0"/>
    <x v="2"/>
    <x v="1"/>
    <x v="75"/>
    <n v="1305.2"/>
    <n v="2554.7800000000002"/>
    <n v="427"/>
    <n v="1249.5800000000002"/>
    <n v="1090891.06"/>
    <n v="533570.66"/>
    <x v="0"/>
  </r>
  <r>
    <s v="PRO8128"/>
    <x v="3408"/>
    <x v="1703"/>
    <x v="2"/>
    <x v="5"/>
    <x v="4"/>
    <x v="7"/>
    <x v="49"/>
    <n v="1286.3900000000001"/>
    <n v="1758.49"/>
    <n v="15"/>
    <n v="472.09999999999991"/>
    <n v="26377.35"/>
    <n v="7081.4999999999982"/>
    <x v="1"/>
  </r>
  <r>
    <s v="PRO8129"/>
    <x v="3409"/>
    <x v="1744"/>
    <x v="8"/>
    <x v="0"/>
    <x v="2"/>
    <x v="9"/>
    <x v="70"/>
    <n v="190.83"/>
    <n v="340.87"/>
    <n v="325"/>
    <n v="150.04"/>
    <n v="110782.75"/>
    <n v="48763"/>
    <x v="1"/>
  </r>
  <r>
    <s v="PRO8130"/>
    <x v="3410"/>
    <x v="484"/>
    <x v="2"/>
    <x v="3"/>
    <x v="3"/>
    <x v="4"/>
    <x v="24"/>
    <n v="1382.87"/>
    <n v="2581.23"/>
    <n v="143"/>
    <n v="1198.3600000000001"/>
    <n v="369115.89"/>
    <n v="171365.48"/>
    <x v="1"/>
  </r>
  <r>
    <s v="PRO8131"/>
    <x v="2057"/>
    <x v="450"/>
    <x v="9"/>
    <x v="8"/>
    <x v="2"/>
    <x v="7"/>
    <x v="30"/>
    <n v="274.76"/>
    <n v="352.71"/>
    <n v="189"/>
    <n v="77.949999999999989"/>
    <n v="66662.19"/>
    <n v="14732.549999999997"/>
    <x v="0"/>
  </r>
  <r>
    <s v="PRO8132"/>
    <x v="3411"/>
    <x v="1482"/>
    <x v="8"/>
    <x v="0"/>
    <x v="2"/>
    <x v="5"/>
    <x v="76"/>
    <n v="1161.17"/>
    <n v="2186.3200000000002"/>
    <n v="277"/>
    <n v="1025.1500000000001"/>
    <n v="605610.64"/>
    <n v="283966.55000000005"/>
    <x v="2"/>
  </r>
  <r>
    <s v="PRO8133"/>
    <x v="3412"/>
    <x v="1204"/>
    <x v="4"/>
    <x v="9"/>
    <x v="2"/>
    <x v="8"/>
    <x v="78"/>
    <n v="421.61"/>
    <n v="543.4"/>
    <n v="139"/>
    <n v="121.78999999999996"/>
    <n v="75532.599999999991"/>
    <n v="16928.809999999994"/>
    <x v="1"/>
  </r>
  <r>
    <s v="PRO8135"/>
    <x v="3413"/>
    <x v="1745"/>
    <x v="5"/>
    <x v="3"/>
    <x v="3"/>
    <x v="4"/>
    <x v="63"/>
    <n v="1765.14"/>
    <n v="3412.71"/>
    <n v="452"/>
    <n v="1647.57"/>
    <n v="1542544.92"/>
    <n v="744701.64"/>
    <x v="0"/>
  </r>
  <r>
    <s v="PRO8137"/>
    <x v="3414"/>
    <x v="1424"/>
    <x v="1"/>
    <x v="3"/>
    <x v="3"/>
    <x v="9"/>
    <x v="72"/>
    <n v="1623.16"/>
    <n v="1876.22"/>
    <n v="319"/>
    <n v="253.05999999999995"/>
    <n v="598514.18000000005"/>
    <n v="80726.139999999985"/>
    <x v="1"/>
  </r>
  <r>
    <s v="PRO8139"/>
    <x v="3415"/>
    <x v="1071"/>
    <x v="4"/>
    <x v="6"/>
    <x v="3"/>
    <x v="0"/>
    <x v="60"/>
    <n v="1272.1099999999999"/>
    <n v="1762.26"/>
    <n v="151"/>
    <n v="490.15000000000009"/>
    <n v="266101.26"/>
    <n v="74012.650000000009"/>
    <x v="2"/>
  </r>
  <r>
    <s v="PRO8144"/>
    <x v="3416"/>
    <x v="1278"/>
    <x v="9"/>
    <x v="6"/>
    <x v="2"/>
    <x v="5"/>
    <x v="91"/>
    <n v="556.80999999999995"/>
    <n v="1026.83"/>
    <n v="76"/>
    <n v="470.02"/>
    <n v="78039.079999999987"/>
    <n v="35721.519999999997"/>
    <x v="2"/>
  </r>
  <r>
    <s v="PRO8145"/>
    <x v="3417"/>
    <x v="1551"/>
    <x v="7"/>
    <x v="6"/>
    <x v="2"/>
    <x v="3"/>
    <x v="97"/>
    <n v="1918.88"/>
    <n v="3789.86"/>
    <n v="32"/>
    <n v="1870.98"/>
    <n v="121275.52"/>
    <n v="59871.360000000001"/>
    <x v="3"/>
  </r>
  <r>
    <s v="PRO8146"/>
    <x v="3418"/>
    <x v="1476"/>
    <x v="7"/>
    <x v="2"/>
    <x v="1"/>
    <x v="2"/>
    <x v="36"/>
    <n v="1997.94"/>
    <n v="3987.56"/>
    <n v="46"/>
    <n v="1989.62"/>
    <n v="183427.76"/>
    <n v="91522.51999999999"/>
    <x v="0"/>
  </r>
  <r>
    <s v="PRO8147"/>
    <x v="3419"/>
    <x v="939"/>
    <x v="8"/>
    <x v="5"/>
    <x v="0"/>
    <x v="2"/>
    <x v="26"/>
    <n v="135.12"/>
    <n v="205.62"/>
    <n v="69"/>
    <n v="70.5"/>
    <n v="14187.78"/>
    <n v="4864.5"/>
    <x v="0"/>
  </r>
  <r>
    <s v="PRO8149"/>
    <x v="3420"/>
    <x v="1746"/>
    <x v="6"/>
    <x v="8"/>
    <x v="0"/>
    <x v="1"/>
    <x v="9"/>
    <n v="1413.27"/>
    <n v="2747.01"/>
    <n v="422"/>
    <n v="1333.7400000000002"/>
    <n v="1159238.2200000002"/>
    <n v="562838.28000000014"/>
    <x v="1"/>
  </r>
  <r>
    <s v="PRO8150"/>
    <x v="3421"/>
    <x v="1290"/>
    <x v="9"/>
    <x v="4"/>
    <x v="0"/>
    <x v="8"/>
    <x v="73"/>
    <n v="1588.32"/>
    <n v="2510.88"/>
    <n v="323"/>
    <n v="922.56000000000017"/>
    <n v="811014.24"/>
    <n v="297986.88000000006"/>
    <x v="3"/>
  </r>
  <r>
    <s v="PRO8151"/>
    <x v="3422"/>
    <x v="1747"/>
    <x v="6"/>
    <x v="2"/>
    <x v="0"/>
    <x v="1"/>
    <x v="59"/>
    <n v="1711.86"/>
    <n v="2432.19"/>
    <n v="187"/>
    <n v="720.33000000000015"/>
    <n v="454819.53"/>
    <n v="134701.71000000002"/>
    <x v="2"/>
  </r>
  <r>
    <s v="PRO8152"/>
    <x v="3423"/>
    <x v="1335"/>
    <x v="4"/>
    <x v="8"/>
    <x v="1"/>
    <x v="4"/>
    <x v="69"/>
    <n v="1927.39"/>
    <n v="3695.17"/>
    <n v="448"/>
    <n v="1767.78"/>
    <n v="1655436.1600000001"/>
    <n v="791965.44"/>
    <x v="1"/>
  </r>
  <r>
    <s v="PRO8153"/>
    <x v="3424"/>
    <x v="84"/>
    <x v="7"/>
    <x v="0"/>
    <x v="3"/>
    <x v="0"/>
    <x v="28"/>
    <n v="407.63"/>
    <n v="705.82"/>
    <n v="359"/>
    <n v="298.19000000000005"/>
    <n v="253389.38"/>
    <n v="107050.21000000002"/>
    <x v="0"/>
  </r>
  <r>
    <s v="PRO8155"/>
    <x v="3425"/>
    <x v="1259"/>
    <x v="9"/>
    <x v="9"/>
    <x v="4"/>
    <x v="4"/>
    <x v="79"/>
    <n v="858.43"/>
    <n v="1197.9000000000001"/>
    <n v="212"/>
    <n v="339.47000000000014"/>
    <n v="253954.80000000002"/>
    <n v="71967.640000000029"/>
    <x v="1"/>
  </r>
  <r>
    <s v="PRO8156"/>
    <x v="3426"/>
    <x v="1250"/>
    <x v="7"/>
    <x v="5"/>
    <x v="3"/>
    <x v="5"/>
    <x v="27"/>
    <n v="666.02"/>
    <n v="786.31"/>
    <n v="236"/>
    <n v="120.28999999999996"/>
    <n v="185569.15999999997"/>
    <n v="28388.439999999991"/>
    <x v="1"/>
  </r>
  <r>
    <s v="PRO8157"/>
    <x v="3427"/>
    <x v="80"/>
    <x v="3"/>
    <x v="7"/>
    <x v="0"/>
    <x v="1"/>
    <x v="6"/>
    <n v="601.12"/>
    <n v="955.83"/>
    <n v="479"/>
    <n v="354.71000000000004"/>
    <n v="457842.57"/>
    <n v="169906.09000000003"/>
    <x v="2"/>
  </r>
  <r>
    <s v="PRO8158"/>
    <x v="3428"/>
    <x v="1394"/>
    <x v="2"/>
    <x v="9"/>
    <x v="4"/>
    <x v="1"/>
    <x v="19"/>
    <n v="937.72"/>
    <n v="1356.68"/>
    <n v="266"/>
    <n v="418.96000000000004"/>
    <n v="360876.88"/>
    <n v="111443.36000000002"/>
    <x v="1"/>
  </r>
  <r>
    <s v="PRO8160"/>
    <x v="3429"/>
    <x v="1573"/>
    <x v="2"/>
    <x v="5"/>
    <x v="1"/>
    <x v="6"/>
    <x v="74"/>
    <n v="513.45000000000005"/>
    <n v="963.57"/>
    <n v="35"/>
    <n v="450.12"/>
    <n v="33724.950000000004"/>
    <n v="15754.2"/>
    <x v="1"/>
  </r>
  <r>
    <s v="PRO8162"/>
    <x v="3430"/>
    <x v="1748"/>
    <x v="4"/>
    <x v="4"/>
    <x v="4"/>
    <x v="5"/>
    <x v="1"/>
    <n v="1577.29"/>
    <n v="2932.71"/>
    <n v="358"/>
    <n v="1355.42"/>
    <n v="1049910.18"/>
    <n v="485240.36000000004"/>
    <x v="0"/>
  </r>
  <r>
    <s v="PRO8165"/>
    <x v="3431"/>
    <x v="1274"/>
    <x v="9"/>
    <x v="2"/>
    <x v="0"/>
    <x v="1"/>
    <x v="69"/>
    <n v="1109.1099999999999"/>
    <n v="1945.65"/>
    <n v="494"/>
    <n v="836.54000000000019"/>
    <n v="961151.10000000009"/>
    <n v="413250.76000000007"/>
    <x v="2"/>
  </r>
  <r>
    <s v="PRO8167"/>
    <x v="3432"/>
    <x v="765"/>
    <x v="7"/>
    <x v="6"/>
    <x v="3"/>
    <x v="1"/>
    <x v="25"/>
    <n v="164.66"/>
    <n v="291.42"/>
    <n v="78"/>
    <n v="126.76000000000002"/>
    <n v="22730.760000000002"/>
    <n v="9887.2800000000007"/>
    <x v="2"/>
  </r>
  <r>
    <s v="PRO8168"/>
    <x v="3433"/>
    <x v="1749"/>
    <x v="3"/>
    <x v="6"/>
    <x v="0"/>
    <x v="5"/>
    <x v="29"/>
    <n v="1533.92"/>
    <n v="2325.92"/>
    <n v="241"/>
    <n v="792"/>
    <n v="560546.72"/>
    <n v="190872"/>
    <x v="0"/>
  </r>
  <r>
    <s v="PRO8169"/>
    <x v="3434"/>
    <x v="1750"/>
    <x v="4"/>
    <x v="4"/>
    <x v="3"/>
    <x v="4"/>
    <x v="53"/>
    <n v="821.52"/>
    <n v="1225.9000000000001"/>
    <n v="40"/>
    <n v="404.38000000000011"/>
    <n v="49036"/>
    <n v="16175.200000000004"/>
    <x v="0"/>
  </r>
  <r>
    <s v="PRO8171"/>
    <x v="3435"/>
    <x v="1591"/>
    <x v="0"/>
    <x v="9"/>
    <x v="1"/>
    <x v="6"/>
    <x v="74"/>
    <n v="1865.9"/>
    <n v="2851.72"/>
    <n v="387"/>
    <n v="985.81999999999971"/>
    <n v="1103615.6399999999"/>
    <n v="381512.33999999991"/>
    <x v="0"/>
  </r>
  <r>
    <s v="PRO8172"/>
    <x v="3436"/>
    <x v="823"/>
    <x v="4"/>
    <x v="4"/>
    <x v="4"/>
    <x v="1"/>
    <x v="23"/>
    <n v="471.57"/>
    <n v="923.5"/>
    <n v="293"/>
    <n v="451.93"/>
    <n v="270585.5"/>
    <n v="132415.49"/>
    <x v="2"/>
  </r>
  <r>
    <s v="PRO8176"/>
    <x v="3437"/>
    <x v="1187"/>
    <x v="1"/>
    <x v="2"/>
    <x v="3"/>
    <x v="4"/>
    <x v="76"/>
    <n v="1546.55"/>
    <n v="1958.61"/>
    <n v="317"/>
    <n v="412.05999999999995"/>
    <n v="620879.37"/>
    <n v="130623.01999999999"/>
    <x v="2"/>
  </r>
  <r>
    <s v="PRO8177"/>
    <x v="3438"/>
    <x v="1047"/>
    <x v="9"/>
    <x v="4"/>
    <x v="0"/>
    <x v="5"/>
    <x v="83"/>
    <n v="1518.93"/>
    <n v="2706.41"/>
    <n v="481"/>
    <n v="1187.4799999999998"/>
    <n v="1301783.21"/>
    <n v="571177.87999999989"/>
    <x v="1"/>
  </r>
  <r>
    <s v="PRO8178"/>
    <x v="3439"/>
    <x v="1751"/>
    <x v="4"/>
    <x v="6"/>
    <x v="0"/>
    <x v="1"/>
    <x v="35"/>
    <n v="614.16"/>
    <n v="1071.4100000000001"/>
    <n v="447"/>
    <n v="457.25000000000011"/>
    <n v="478920.27"/>
    <n v="204390.75000000006"/>
    <x v="2"/>
  </r>
  <r>
    <s v="PRO8179"/>
    <x v="3440"/>
    <x v="1330"/>
    <x v="3"/>
    <x v="7"/>
    <x v="1"/>
    <x v="8"/>
    <x v="28"/>
    <n v="225.22"/>
    <n v="369.83"/>
    <n v="58"/>
    <n v="144.60999999999999"/>
    <n v="21450.14"/>
    <n v="8387.3799999999992"/>
    <x v="2"/>
  </r>
  <r>
    <s v="PRO8180"/>
    <x v="3441"/>
    <x v="965"/>
    <x v="4"/>
    <x v="4"/>
    <x v="0"/>
    <x v="8"/>
    <x v="24"/>
    <n v="1798.71"/>
    <n v="3008.19"/>
    <n v="274"/>
    <n v="1209.48"/>
    <n v="824244.06"/>
    <n v="331397.52"/>
    <x v="1"/>
  </r>
  <r>
    <s v="PRO8181"/>
    <x v="3442"/>
    <x v="180"/>
    <x v="2"/>
    <x v="0"/>
    <x v="3"/>
    <x v="3"/>
    <x v="16"/>
    <n v="1447.09"/>
    <n v="2870.22"/>
    <n v="449"/>
    <n v="1423.1299999999999"/>
    <n v="1288728.7799999998"/>
    <n v="638985.37"/>
    <x v="1"/>
  </r>
  <r>
    <s v="PRO8186"/>
    <x v="3443"/>
    <x v="668"/>
    <x v="9"/>
    <x v="3"/>
    <x v="2"/>
    <x v="5"/>
    <x v="49"/>
    <n v="208.19"/>
    <n v="415.64"/>
    <n v="63"/>
    <n v="207.45"/>
    <n v="26185.32"/>
    <n v="13069.349999999999"/>
    <x v="0"/>
  </r>
  <r>
    <s v="PRO8187"/>
    <x v="3444"/>
    <x v="1697"/>
    <x v="7"/>
    <x v="1"/>
    <x v="0"/>
    <x v="4"/>
    <x v="39"/>
    <n v="881.63"/>
    <n v="993.62"/>
    <n v="342"/>
    <n v="111.99000000000001"/>
    <n v="339818.04"/>
    <n v="38300.58"/>
    <x v="0"/>
  </r>
  <r>
    <s v="PRO8189"/>
    <x v="3445"/>
    <x v="1752"/>
    <x v="8"/>
    <x v="9"/>
    <x v="0"/>
    <x v="4"/>
    <x v="56"/>
    <n v="1631.52"/>
    <n v="3003.98"/>
    <n v="468"/>
    <n v="1372.46"/>
    <n v="1405862.64"/>
    <n v="642311.28"/>
    <x v="3"/>
  </r>
  <r>
    <s v="PRO8190"/>
    <x v="3446"/>
    <x v="1753"/>
    <x v="1"/>
    <x v="2"/>
    <x v="2"/>
    <x v="3"/>
    <x v="12"/>
    <n v="56.76"/>
    <n v="82.12"/>
    <n v="111"/>
    <n v="25.360000000000007"/>
    <n v="9115.32"/>
    <n v="2814.9600000000009"/>
    <x v="1"/>
  </r>
  <r>
    <s v="PRO8192"/>
    <x v="3447"/>
    <x v="1754"/>
    <x v="0"/>
    <x v="7"/>
    <x v="0"/>
    <x v="7"/>
    <x v="62"/>
    <n v="1085.31"/>
    <n v="1542.16"/>
    <n v="249"/>
    <n v="456.85000000000014"/>
    <n v="383997.84"/>
    <n v="113755.65000000004"/>
    <x v="0"/>
  </r>
  <r>
    <s v="PRO8193"/>
    <x v="3448"/>
    <x v="1323"/>
    <x v="0"/>
    <x v="3"/>
    <x v="3"/>
    <x v="5"/>
    <x v="30"/>
    <n v="1369.41"/>
    <n v="1951.59"/>
    <n v="161"/>
    <n v="582.17999999999984"/>
    <n v="314205.99"/>
    <n v="93730.979999999967"/>
    <x v="0"/>
  </r>
  <r>
    <s v="PRO8194"/>
    <x v="3449"/>
    <x v="1050"/>
    <x v="0"/>
    <x v="3"/>
    <x v="1"/>
    <x v="4"/>
    <x v="0"/>
    <n v="746.92"/>
    <n v="1339.06"/>
    <n v="352"/>
    <n v="592.14"/>
    <n v="471349.12"/>
    <n v="208433.28"/>
    <x v="0"/>
  </r>
  <r>
    <s v="PRO8197"/>
    <x v="3450"/>
    <x v="1755"/>
    <x v="5"/>
    <x v="5"/>
    <x v="1"/>
    <x v="4"/>
    <x v="36"/>
    <n v="767.02"/>
    <n v="961.13"/>
    <n v="215"/>
    <n v="194.11"/>
    <n v="206642.95"/>
    <n v="41733.65"/>
    <x v="1"/>
  </r>
  <r>
    <s v="PRO8199"/>
    <x v="3451"/>
    <x v="1526"/>
    <x v="5"/>
    <x v="5"/>
    <x v="4"/>
    <x v="0"/>
    <x v="82"/>
    <n v="817.68"/>
    <n v="1182.25"/>
    <n v="65"/>
    <n v="364.57000000000005"/>
    <n v="76846.25"/>
    <n v="23697.050000000003"/>
    <x v="0"/>
  </r>
  <r>
    <s v="PRO8200"/>
    <x v="3452"/>
    <x v="1315"/>
    <x v="6"/>
    <x v="5"/>
    <x v="2"/>
    <x v="5"/>
    <x v="4"/>
    <n v="644.84"/>
    <n v="887.52"/>
    <n v="285"/>
    <n v="242.67999999999995"/>
    <n v="252943.19999999998"/>
    <n v="69163.799999999988"/>
    <x v="2"/>
  </r>
  <r>
    <s v="PRO8205"/>
    <x v="3453"/>
    <x v="1395"/>
    <x v="1"/>
    <x v="3"/>
    <x v="4"/>
    <x v="6"/>
    <x v="4"/>
    <n v="572.91999999999996"/>
    <n v="777.59"/>
    <n v="285"/>
    <n v="204.67000000000007"/>
    <n v="221613.15000000002"/>
    <n v="58330.950000000019"/>
    <x v="2"/>
  </r>
  <r>
    <s v="PRO8206"/>
    <x v="3454"/>
    <x v="1148"/>
    <x v="0"/>
    <x v="5"/>
    <x v="2"/>
    <x v="4"/>
    <x v="96"/>
    <n v="1237.77"/>
    <n v="2392.19"/>
    <n v="19"/>
    <n v="1154.42"/>
    <n v="45451.61"/>
    <n v="21933.980000000003"/>
    <x v="0"/>
  </r>
  <r>
    <s v="PRO8207"/>
    <x v="3455"/>
    <x v="1684"/>
    <x v="4"/>
    <x v="3"/>
    <x v="0"/>
    <x v="6"/>
    <x v="23"/>
    <n v="1499.66"/>
    <n v="1940.87"/>
    <n v="7"/>
    <n v="441.20999999999981"/>
    <n v="13586.09"/>
    <n v="3088.4699999999984"/>
    <x v="0"/>
  </r>
  <r>
    <s v="PRO8208"/>
    <x v="3456"/>
    <x v="1266"/>
    <x v="0"/>
    <x v="5"/>
    <x v="2"/>
    <x v="0"/>
    <x v="88"/>
    <n v="1539.76"/>
    <n v="2930.49"/>
    <n v="103"/>
    <n v="1390.7299999999998"/>
    <n v="301840.46999999997"/>
    <n v="143245.18999999997"/>
    <x v="1"/>
  </r>
  <r>
    <s v="PRO8209"/>
    <x v="3457"/>
    <x v="227"/>
    <x v="2"/>
    <x v="0"/>
    <x v="0"/>
    <x v="0"/>
    <x v="86"/>
    <n v="532.05999999999995"/>
    <n v="784.07"/>
    <n v="444"/>
    <n v="252.0100000000001"/>
    <n v="348127.08"/>
    <n v="111892.44000000005"/>
    <x v="2"/>
  </r>
  <r>
    <s v="PRO8210"/>
    <x v="3458"/>
    <x v="303"/>
    <x v="4"/>
    <x v="0"/>
    <x v="2"/>
    <x v="8"/>
    <x v="2"/>
    <n v="1677.19"/>
    <n v="2079.5500000000002"/>
    <n v="209"/>
    <n v="402.36000000000013"/>
    <n v="434625.95"/>
    <n v="84093.24000000002"/>
    <x v="2"/>
  </r>
  <r>
    <s v="PRO8216"/>
    <x v="3459"/>
    <x v="1756"/>
    <x v="1"/>
    <x v="9"/>
    <x v="3"/>
    <x v="4"/>
    <x v="88"/>
    <n v="1132.54"/>
    <n v="2103.6"/>
    <n v="316"/>
    <n v="971.06"/>
    <n v="664737.6"/>
    <n v="306854.95999999996"/>
    <x v="2"/>
  </r>
  <r>
    <s v="PRO8217"/>
    <x v="3460"/>
    <x v="305"/>
    <x v="0"/>
    <x v="0"/>
    <x v="1"/>
    <x v="2"/>
    <x v="81"/>
    <n v="1964.28"/>
    <n v="2361.14"/>
    <n v="218"/>
    <n v="396.8599999999999"/>
    <n v="514728.51999999996"/>
    <n v="86515.479999999981"/>
    <x v="2"/>
  </r>
  <r>
    <s v="PRO8218"/>
    <x v="3461"/>
    <x v="1757"/>
    <x v="4"/>
    <x v="1"/>
    <x v="1"/>
    <x v="3"/>
    <x v="87"/>
    <n v="1050.43"/>
    <n v="1961.6"/>
    <n v="71"/>
    <n v="911.16999999999985"/>
    <n v="139273.60000000001"/>
    <n v="64693.069999999992"/>
    <x v="0"/>
  </r>
  <r>
    <s v="PRO8222"/>
    <x v="3462"/>
    <x v="1240"/>
    <x v="2"/>
    <x v="6"/>
    <x v="1"/>
    <x v="3"/>
    <x v="55"/>
    <n v="1144.95"/>
    <n v="2119.9899999999998"/>
    <n v="451"/>
    <n v="975.03999999999974"/>
    <n v="956115.48999999987"/>
    <n v="439743.03999999986"/>
    <x v="0"/>
  </r>
  <r>
    <s v="PRO8223"/>
    <x v="3463"/>
    <x v="741"/>
    <x v="7"/>
    <x v="2"/>
    <x v="4"/>
    <x v="8"/>
    <x v="7"/>
    <n v="1817.52"/>
    <n v="2237.8000000000002"/>
    <n v="248"/>
    <n v="420.2800000000002"/>
    <n v="554974.4"/>
    <n v="104229.44000000005"/>
    <x v="2"/>
  </r>
  <r>
    <s v="PRO8224"/>
    <x v="3464"/>
    <x v="120"/>
    <x v="9"/>
    <x v="4"/>
    <x v="3"/>
    <x v="9"/>
    <x v="50"/>
    <n v="427.89"/>
    <n v="645.29"/>
    <n v="177"/>
    <n v="217.39999999999998"/>
    <n v="114216.32999999999"/>
    <n v="38479.799999999996"/>
    <x v="2"/>
  </r>
  <r>
    <s v="PRO8225"/>
    <x v="2112"/>
    <x v="1243"/>
    <x v="0"/>
    <x v="0"/>
    <x v="2"/>
    <x v="1"/>
    <x v="75"/>
    <n v="1336.29"/>
    <n v="1708.51"/>
    <n v="343"/>
    <n v="372.22"/>
    <n v="586018.93000000005"/>
    <n v="127671.46"/>
    <x v="3"/>
  </r>
  <r>
    <s v="PRO8226"/>
    <x v="3465"/>
    <x v="611"/>
    <x v="6"/>
    <x v="0"/>
    <x v="2"/>
    <x v="1"/>
    <x v="77"/>
    <n v="1681.71"/>
    <n v="2017.58"/>
    <n v="239"/>
    <n v="335.86999999999989"/>
    <n v="482201.62"/>
    <n v="80272.929999999978"/>
    <x v="1"/>
  </r>
  <r>
    <s v="PRO8227"/>
    <x v="3466"/>
    <x v="504"/>
    <x v="3"/>
    <x v="5"/>
    <x v="1"/>
    <x v="6"/>
    <x v="22"/>
    <n v="249.05"/>
    <n v="494.82"/>
    <n v="84"/>
    <n v="245.76999999999998"/>
    <n v="41564.879999999997"/>
    <n v="20644.68"/>
    <x v="3"/>
  </r>
  <r>
    <s v="PRO8228"/>
    <x v="3467"/>
    <x v="1758"/>
    <x v="0"/>
    <x v="3"/>
    <x v="1"/>
    <x v="5"/>
    <x v="87"/>
    <n v="1662.96"/>
    <n v="1925.71"/>
    <n v="157"/>
    <n v="262.75"/>
    <n v="302336.47000000003"/>
    <n v="41251.75"/>
    <x v="0"/>
  </r>
  <r>
    <s v="PRO8230"/>
    <x v="1049"/>
    <x v="407"/>
    <x v="6"/>
    <x v="5"/>
    <x v="0"/>
    <x v="9"/>
    <x v="12"/>
    <n v="920.38"/>
    <n v="1777.8"/>
    <n v="428"/>
    <n v="857.42"/>
    <n v="760898.4"/>
    <n v="366975.76"/>
    <x v="3"/>
  </r>
  <r>
    <s v="PRO8231"/>
    <x v="3468"/>
    <x v="309"/>
    <x v="9"/>
    <x v="7"/>
    <x v="4"/>
    <x v="5"/>
    <x v="50"/>
    <n v="704.14"/>
    <n v="1035.44"/>
    <n v="413"/>
    <n v="331.30000000000007"/>
    <n v="427636.72000000003"/>
    <n v="136826.90000000002"/>
    <x v="1"/>
  </r>
  <r>
    <s v="PRO8235"/>
    <x v="3469"/>
    <x v="1388"/>
    <x v="5"/>
    <x v="0"/>
    <x v="1"/>
    <x v="4"/>
    <x v="55"/>
    <n v="437.28"/>
    <n v="702.26"/>
    <n v="58"/>
    <n v="264.98"/>
    <n v="40731.08"/>
    <n v="15368.84"/>
    <x v="0"/>
  </r>
  <r>
    <s v="PRO8236"/>
    <x v="3470"/>
    <x v="1473"/>
    <x v="2"/>
    <x v="8"/>
    <x v="2"/>
    <x v="6"/>
    <x v="89"/>
    <n v="217.32"/>
    <n v="408.79"/>
    <n v="204"/>
    <n v="191.47000000000003"/>
    <n v="83393.16"/>
    <n v="39059.880000000005"/>
    <x v="0"/>
  </r>
  <r>
    <s v="PRO8239"/>
    <x v="2859"/>
    <x v="296"/>
    <x v="4"/>
    <x v="4"/>
    <x v="3"/>
    <x v="0"/>
    <x v="30"/>
    <n v="846.4"/>
    <n v="1089.96"/>
    <n v="85"/>
    <n v="243.56000000000006"/>
    <n v="92646.6"/>
    <n v="20702.600000000006"/>
    <x v="0"/>
  </r>
  <r>
    <s v="PRO8240"/>
    <x v="3471"/>
    <x v="1759"/>
    <x v="1"/>
    <x v="8"/>
    <x v="4"/>
    <x v="9"/>
    <x v="58"/>
    <n v="150.47999999999999"/>
    <n v="190.46"/>
    <n v="249"/>
    <n v="39.980000000000018"/>
    <n v="47424.54"/>
    <n v="9955.0200000000041"/>
    <x v="3"/>
  </r>
  <r>
    <s v="PRO8241"/>
    <x v="3472"/>
    <x v="1760"/>
    <x v="3"/>
    <x v="0"/>
    <x v="4"/>
    <x v="2"/>
    <x v="50"/>
    <n v="1577.91"/>
    <n v="3109.41"/>
    <n v="237"/>
    <n v="1531.4999999999998"/>
    <n v="736930.16999999993"/>
    <n v="362965.49999999994"/>
    <x v="2"/>
  </r>
  <r>
    <s v="PRO8244"/>
    <x v="3473"/>
    <x v="1761"/>
    <x v="3"/>
    <x v="0"/>
    <x v="1"/>
    <x v="7"/>
    <x v="69"/>
    <n v="916.06"/>
    <n v="1784.21"/>
    <n v="231"/>
    <n v="868.15000000000009"/>
    <n v="412152.51"/>
    <n v="200542.65000000002"/>
    <x v="1"/>
  </r>
  <r>
    <s v="PRO8246"/>
    <x v="3474"/>
    <x v="528"/>
    <x v="1"/>
    <x v="9"/>
    <x v="0"/>
    <x v="2"/>
    <x v="50"/>
    <n v="693.77"/>
    <n v="1216.74"/>
    <n v="91"/>
    <n v="522.97"/>
    <n v="110723.34"/>
    <n v="47590.270000000004"/>
    <x v="3"/>
  </r>
  <r>
    <s v="PRO8247"/>
    <x v="3475"/>
    <x v="1146"/>
    <x v="3"/>
    <x v="1"/>
    <x v="0"/>
    <x v="7"/>
    <x v="95"/>
    <n v="982.39"/>
    <n v="1625.3"/>
    <n v="244"/>
    <n v="642.91"/>
    <n v="396573.2"/>
    <n v="156870.03999999998"/>
    <x v="1"/>
  </r>
  <r>
    <s v="PRO8248"/>
    <x v="3476"/>
    <x v="1329"/>
    <x v="6"/>
    <x v="8"/>
    <x v="3"/>
    <x v="2"/>
    <x v="20"/>
    <n v="1525"/>
    <n v="2475.75"/>
    <n v="170"/>
    <n v="950.75"/>
    <n v="420877.5"/>
    <n v="161627.5"/>
    <x v="1"/>
  </r>
  <r>
    <s v="PRO8249"/>
    <x v="3477"/>
    <x v="664"/>
    <x v="8"/>
    <x v="6"/>
    <x v="4"/>
    <x v="9"/>
    <x v="49"/>
    <n v="824.41"/>
    <n v="1423.59"/>
    <n v="214"/>
    <n v="599.17999999999995"/>
    <n v="304648.26"/>
    <n v="128224.51999999999"/>
    <x v="1"/>
  </r>
  <r>
    <s v="PRO8250"/>
    <x v="3478"/>
    <x v="444"/>
    <x v="3"/>
    <x v="5"/>
    <x v="3"/>
    <x v="0"/>
    <x v="22"/>
    <n v="1660.35"/>
    <n v="3267.05"/>
    <n v="213"/>
    <n v="1606.7000000000003"/>
    <n v="695881.65"/>
    <n v="342227.10000000003"/>
    <x v="2"/>
  </r>
  <r>
    <s v="PRO8253"/>
    <x v="3479"/>
    <x v="135"/>
    <x v="8"/>
    <x v="6"/>
    <x v="1"/>
    <x v="1"/>
    <x v="67"/>
    <n v="1771.53"/>
    <n v="2508.86"/>
    <n v="179"/>
    <n v="737.33000000000015"/>
    <n v="449085.94"/>
    <n v="131982.07000000004"/>
    <x v="2"/>
  </r>
  <r>
    <s v="PRO8254"/>
    <x v="3480"/>
    <x v="1762"/>
    <x v="2"/>
    <x v="4"/>
    <x v="3"/>
    <x v="5"/>
    <x v="75"/>
    <n v="709.61"/>
    <n v="1071.97"/>
    <n v="202"/>
    <n v="362.36"/>
    <n v="216537.94"/>
    <n v="73196.72"/>
    <x v="1"/>
  </r>
  <r>
    <s v="PRO8255"/>
    <x v="3481"/>
    <x v="671"/>
    <x v="8"/>
    <x v="4"/>
    <x v="4"/>
    <x v="6"/>
    <x v="28"/>
    <n v="1558.32"/>
    <n v="2617.23"/>
    <n v="413"/>
    <n v="1058.9100000000001"/>
    <n v="1080915.99"/>
    <n v="437329.83"/>
    <x v="0"/>
  </r>
  <r>
    <s v="PRO8257"/>
    <x v="3482"/>
    <x v="1231"/>
    <x v="4"/>
    <x v="0"/>
    <x v="3"/>
    <x v="8"/>
    <x v="29"/>
    <n v="1703.25"/>
    <n v="2983.98"/>
    <n v="43"/>
    <n v="1280.73"/>
    <n v="128311.14"/>
    <n v="55071.39"/>
    <x v="1"/>
  </r>
  <r>
    <s v="PRO8259"/>
    <x v="3483"/>
    <x v="1051"/>
    <x v="9"/>
    <x v="4"/>
    <x v="3"/>
    <x v="5"/>
    <x v="76"/>
    <n v="447.72"/>
    <n v="602.38"/>
    <n v="330"/>
    <n v="154.65999999999997"/>
    <n v="198785.4"/>
    <n v="51037.799999999988"/>
    <x v="2"/>
  </r>
  <r>
    <s v="PRO8262"/>
    <x v="3484"/>
    <x v="385"/>
    <x v="4"/>
    <x v="7"/>
    <x v="4"/>
    <x v="3"/>
    <x v="4"/>
    <n v="1809.28"/>
    <n v="3468.6"/>
    <n v="315"/>
    <n v="1659.32"/>
    <n v="1092609"/>
    <n v="522685.8"/>
    <x v="1"/>
  </r>
  <r>
    <s v="PRO8263"/>
    <x v="3485"/>
    <x v="1525"/>
    <x v="1"/>
    <x v="3"/>
    <x v="0"/>
    <x v="3"/>
    <x v="45"/>
    <n v="1676.45"/>
    <n v="3233.21"/>
    <n v="218"/>
    <n v="1556.76"/>
    <n v="704839.78"/>
    <n v="339373.68"/>
    <x v="0"/>
  </r>
  <r>
    <s v="PRO8265"/>
    <x v="3486"/>
    <x v="94"/>
    <x v="5"/>
    <x v="2"/>
    <x v="2"/>
    <x v="7"/>
    <x v="72"/>
    <n v="337.85"/>
    <n v="541.19000000000005"/>
    <n v="25"/>
    <n v="203.34000000000003"/>
    <n v="13529.750000000002"/>
    <n v="5083.5000000000009"/>
    <x v="0"/>
  </r>
  <r>
    <s v="PRO8266"/>
    <x v="3487"/>
    <x v="708"/>
    <x v="5"/>
    <x v="9"/>
    <x v="2"/>
    <x v="5"/>
    <x v="88"/>
    <n v="1155.6199999999999"/>
    <n v="2128.64"/>
    <n v="258"/>
    <n v="973.02"/>
    <n v="549189.12"/>
    <n v="251039.16"/>
    <x v="1"/>
  </r>
  <r>
    <s v="PRO8267"/>
    <x v="3488"/>
    <x v="847"/>
    <x v="7"/>
    <x v="5"/>
    <x v="2"/>
    <x v="2"/>
    <x v="58"/>
    <n v="571.65"/>
    <n v="995.74"/>
    <n v="329"/>
    <n v="424.09000000000003"/>
    <n v="327598.46000000002"/>
    <n v="139525.61000000002"/>
    <x v="1"/>
  </r>
  <r>
    <s v="PRO8269"/>
    <x v="3489"/>
    <x v="255"/>
    <x v="9"/>
    <x v="1"/>
    <x v="4"/>
    <x v="5"/>
    <x v="22"/>
    <n v="1708.51"/>
    <n v="2830.28"/>
    <n v="275"/>
    <n v="1121.7700000000002"/>
    <n v="778327"/>
    <n v="308486.75000000006"/>
    <x v="2"/>
  </r>
  <r>
    <s v="PRO8270"/>
    <x v="3490"/>
    <x v="711"/>
    <x v="5"/>
    <x v="0"/>
    <x v="4"/>
    <x v="2"/>
    <x v="2"/>
    <n v="1800.71"/>
    <n v="3423.04"/>
    <n v="290"/>
    <n v="1622.33"/>
    <n v="992681.6"/>
    <n v="470475.69999999995"/>
    <x v="1"/>
  </r>
  <r>
    <s v="PRO8271"/>
    <x v="3491"/>
    <x v="1394"/>
    <x v="5"/>
    <x v="1"/>
    <x v="4"/>
    <x v="1"/>
    <x v="42"/>
    <n v="256.45"/>
    <n v="427.42"/>
    <n v="457"/>
    <n v="170.97000000000003"/>
    <n v="195330.94"/>
    <n v="78133.290000000008"/>
    <x v="1"/>
  </r>
  <r>
    <s v="PRO8273"/>
    <x v="3492"/>
    <x v="105"/>
    <x v="6"/>
    <x v="9"/>
    <x v="0"/>
    <x v="4"/>
    <x v="93"/>
    <n v="937.38"/>
    <n v="1161.19"/>
    <n v="490"/>
    <n v="223.81000000000006"/>
    <n v="568983.1"/>
    <n v="109666.90000000002"/>
    <x v="2"/>
  </r>
  <r>
    <s v="PRO8274"/>
    <x v="3493"/>
    <x v="288"/>
    <x v="3"/>
    <x v="5"/>
    <x v="3"/>
    <x v="3"/>
    <x v="4"/>
    <n v="293.51"/>
    <n v="536.80999999999995"/>
    <n v="329"/>
    <n v="243.29999999999995"/>
    <n v="176610.49"/>
    <n v="80045.699999999983"/>
    <x v="1"/>
  </r>
  <r>
    <s v="PRO8278"/>
    <x v="3494"/>
    <x v="1015"/>
    <x v="7"/>
    <x v="5"/>
    <x v="0"/>
    <x v="8"/>
    <x v="48"/>
    <n v="984.02"/>
    <n v="1755.73"/>
    <n v="266"/>
    <n v="771.71"/>
    <n v="467024.18"/>
    <n v="205274.86000000002"/>
    <x v="0"/>
  </r>
  <r>
    <s v="PRO8279"/>
    <x v="3495"/>
    <x v="121"/>
    <x v="6"/>
    <x v="6"/>
    <x v="4"/>
    <x v="0"/>
    <x v="70"/>
    <n v="113.52"/>
    <n v="154.04"/>
    <n v="215"/>
    <n v="40.519999999999996"/>
    <n v="33118.6"/>
    <n v="8711.7999999999993"/>
    <x v="1"/>
  </r>
  <r>
    <s v="PRO8283"/>
    <x v="3496"/>
    <x v="1681"/>
    <x v="9"/>
    <x v="7"/>
    <x v="2"/>
    <x v="1"/>
    <x v="84"/>
    <n v="1861.49"/>
    <n v="2853.57"/>
    <n v="380"/>
    <n v="992.08000000000015"/>
    <n v="1084356.6000000001"/>
    <n v="376990.40000000008"/>
    <x v="0"/>
  </r>
  <r>
    <s v="PRO8284"/>
    <x v="3497"/>
    <x v="1424"/>
    <x v="9"/>
    <x v="5"/>
    <x v="0"/>
    <x v="4"/>
    <x v="12"/>
    <n v="1280.06"/>
    <n v="2309.7600000000002"/>
    <n v="121"/>
    <n v="1029.7000000000003"/>
    <n v="279480.96000000002"/>
    <n v="124593.70000000003"/>
    <x v="3"/>
  </r>
  <r>
    <s v="PRO8289"/>
    <x v="3498"/>
    <x v="166"/>
    <x v="1"/>
    <x v="6"/>
    <x v="4"/>
    <x v="1"/>
    <x v="63"/>
    <n v="198.08"/>
    <n v="306.2"/>
    <n v="369"/>
    <n v="108.11999999999998"/>
    <n v="112987.8"/>
    <n v="39896.279999999992"/>
    <x v="2"/>
  </r>
  <r>
    <s v="PRO8290"/>
    <x v="3499"/>
    <x v="1099"/>
    <x v="2"/>
    <x v="8"/>
    <x v="1"/>
    <x v="5"/>
    <x v="16"/>
    <n v="626.91"/>
    <n v="999.13"/>
    <n v="208"/>
    <n v="372.22"/>
    <n v="207819.04"/>
    <n v="77421.760000000009"/>
    <x v="2"/>
  </r>
  <r>
    <s v="PRO8291"/>
    <x v="3500"/>
    <x v="44"/>
    <x v="8"/>
    <x v="9"/>
    <x v="0"/>
    <x v="4"/>
    <x v="26"/>
    <n v="358.55"/>
    <n v="448.84"/>
    <n v="112"/>
    <n v="90.289999999999964"/>
    <n v="50270.079999999994"/>
    <n v="10112.479999999996"/>
    <x v="1"/>
  </r>
  <r>
    <s v="PRO8293"/>
    <x v="3501"/>
    <x v="1476"/>
    <x v="9"/>
    <x v="6"/>
    <x v="1"/>
    <x v="7"/>
    <x v="73"/>
    <n v="1694.13"/>
    <n v="2014.36"/>
    <n v="57"/>
    <n v="320.22999999999979"/>
    <n v="114818.51999999999"/>
    <n v="18253.10999999999"/>
    <x v="0"/>
  </r>
  <r>
    <s v="PRO8294"/>
    <x v="3502"/>
    <x v="1093"/>
    <x v="0"/>
    <x v="0"/>
    <x v="3"/>
    <x v="0"/>
    <x v="70"/>
    <n v="976.5"/>
    <n v="1457.49"/>
    <n v="499"/>
    <n v="480.99"/>
    <n v="727287.51"/>
    <n v="240014.01"/>
    <x v="1"/>
  </r>
  <r>
    <s v="PRO8299"/>
    <x v="3503"/>
    <x v="1763"/>
    <x v="1"/>
    <x v="8"/>
    <x v="2"/>
    <x v="3"/>
    <x v="96"/>
    <n v="776.31"/>
    <n v="1002.35"/>
    <n v="194"/>
    <n v="226.04000000000008"/>
    <n v="194455.9"/>
    <n v="43851.760000000017"/>
    <x v="1"/>
  </r>
  <r>
    <s v="PRO8301"/>
    <x v="3504"/>
    <x v="1216"/>
    <x v="9"/>
    <x v="2"/>
    <x v="1"/>
    <x v="6"/>
    <x v="9"/>
    <n v="1347.02"/>
    <n v="1650.78"/>
    <n v="347"/>
    <n v="303.76"/>
    <n v="572820.66"/>
    <n v="105404.72"/>
    <x v="2"/>
  </r>
  <r>
    <s v="PRO8302"/>
    <x v="3505"/>
    <x v="1449"/>
    <x v="1"/>
    <x v="4"/>
    <x v="4"/>
    <x v="3"/>
    <x v="83"/>
    <n v="1887.62"/>
    <n v="3330.23"/>
    <n v="339"/>
    <n v="1442.6100000000001"/>
    <n v="1128947.97"/>
    <n v="489044.79000000004"/>
    <x v="2"/>
  </r>
  <r>
    <s v="PRO8303"/>
    <x v="3506"/>
    <x v="1385"/>
    <x v="0"/>
    <x v="5"/>
    <x v="2"/>
    <x v="8"/>
    <x v="32"/>
    <n v="1094.5999999999999"/>
    <n v="1898.38"/>
    <n v="305"/>
    <n v="803.7800000000002"/>
    <n v="579005.9"/>
    <n v="245152.90000000005"/>
    <x v="2"/>
  </r>
  <r>
    <s v="PRO8305"/>
    <x v="3507"/>
    <x v="1764"/>
    <x v="3"/>
    <x v="9"/>
    <x v="1"/>
    <x v="7"/>
    <x v="58"/>
    <n v="126.62"/>
    <n v="169.72"/>
    <n v="496"/>
    <n v="43.099999999999994"/>
    <n v="84181.119999999995"/>
    <n v="21377.599999999999"/>
    <x v="0"/>
  </r>
  <r>
    <s v="PRO8307"/>
    <x v="3508"/>
    <x v="1765"/>
    <x v="8"/>
    <x v="6"/>
    <x v="2"/>
    <x v="6"/>
    <x v="58"/>
    <n v="347.88"/>
    <n v="592.34"/>
    <n v="299"/>
    <n v="244.46000000000004"/>
    <n v="177109.66"/>
    <n v="73093.540000000008"/>
    <x v="0"/>
  </r>
  <r>
    <s v="PRO8308"/>
    <x v="3509"/>
    <x v="1070"/>
    <x v="2"/>
    <x v="4"/>
    <x v="4"/>
    <x v="9"/>
    <x v="48"/>
    <n v="126.72"/>
    <n v="151.72"/>
    <n v="236"/>
    <n v="25"/>
    <n v="35805.919999999998"/>
    <n v="5900"/>
    <x v="2"/>
  </r>
  <r>
    <s v="PRO8310"/>
    <x v="3510"/>
    <x v="1026"/>
    <x v="9"/>
    <x v="5"/>
    <x v="4"/>
    <x v="3"/>
    <x v="89"/>
    <n v="869.28"/>
    <n v="1307.0899999999999"/>
    <n v="146"/>
    <n v="437.80999999999995"/>
    <n v="190835.13999999998"/>
    <n v="63920.259999999995"/>
    <x v="2"/>
  </r>
  <r>
    <s v="PRO8314"/>
    <x v="3511"/>
    <x v="1540"/>
    <x v="4"/>
    <x v="3"/>
    <x v="4"/>
    <x v="8"/>
    <x v="62"/>
    <n v="942.42"/>
    <n v="1219.29"/>
    <n v="375"/>
    <n v="276.87"/>
    <n v="457233.75"/>
    <n v="103826.25"/>
    <x v="0"/>
  </r>
  <r>
    <s v="PRO8319"/>
    <x v="3512"/>
    <x v="1766"/>
    <x v="5"/>
    <x v="3"/>
    <x v="3"/>
    <x v="2"/>
    <x v="52"/>
    <n v="1324.09"/>
    <n v="2301.2600000000002"/>
    <n v="280"/>
    <n v="977.1700000000003"/>
    <n v="644352.80000000005"/>
    <n v="273607.60000000009"/>
    <x v="2"/>
  </r>
  <r>
    <s v="PRO8323"/>
    <x v="3513"/>
    <x v="1767"/>
    <x v="7"/>
    <x v="4"/>
    <x v="3"/>
    <x v="0"/>
    <x v="40"/>
    <n v="79.72"/>
    <n v="153.63999999999999"/>
    <n v="440"/>
    <n v="73.919999999999987"/>
    <n v="67601.599999999991"/>
    <n v="32524.799999999996"/>
    <x v="0"/>
  </r>
  <r>
    <s v="PRO8324"/>
    <x v="3514"/>
    <x v="1644"/>
    <x v="4"/>
    <x v="6"/>
    <x v="1"/>
    <x v="0"/>
    <x v="4"/>
    <n v="912.81"/>
    <n v="1150.4100000000001"/>
    <n v="414"/>
    <n v="237.60000000000014"/>
    <n v="476269.74000000005"/>
    <n v="98366.400000000052"/>
    <x v="2"/>
  </r>
  <r>
    <s v="PRO8325"/>
    <x v="2549"/>
    <x v="1768"/>
    <x v="7"/>
    <x v="0"/>
    <x v="2"/>
    <x v="8"/>
    <x v="28"/>
    <n v="1318.77"/>
    <n v="1610.79"/>
    <n v="364"/>
    <n v="292.02"/>
    <n v="586327.55999999994"/>
    <n v="106295.28"/>
    <x v="2"/>
  </r>
  <r>
    <s v="PRO8326"/>
    <x v="3515"/>
    <x v="1119"/>
    <x v="2"/>
    <x v="6"/>
    <x v="4"/>
    <x v="2"/>
    <x v="78"/>
    <n v="588.37"/>
    <n v="767.84"/>
    <n v="482"/>
    <n v="179.47000000000003"/>
    <n v="370098.88"/>
    <n v="86504.540000000008"/>
    <x v="1"/>
  </r>
  <r>
    <s v="PRO8328"/>
    <x v="1237"/>
    <x v="642"/>
    <x v="1"/>
    <x v="4"/>
    <x v="1"/>
    <x v="5"/>
    <x v="32"/>
    <n v="442.06"/>
    <n v="856.53"/>
    <n v="173"/>
    <n v="414.46999999999997"/>
    <n v="148179.69"/>
    <n v="71703.31"/>
    <x v="0"/>
  </r>
  <r>
    <s v="PRO8329"/>
    <x v="3516"/>
    <x v="990"/>
    <x v="7"/>
    <x v="2"/>
    <x v="3"/>
    <x v="7"/>
    <x v="99"/>
    <n v="1067.77"/>
    <n v="1418.94"/>
    <n v="394"/>
    <n v="351.17000000000007"/>
    <n v="559062.36"/>
    <n v="138360.98000000004"/>
    <x v="2"/>
  </r>
  <r>
    <s v="PRO8332"/>
    <x v="3517"/>
    <x v="344"/>
    <x v="3"/>
    <x v="5"/>
    <x v="2"/>
    <x v="6"/>
    <x v="10"/>
    <n v="65.400000000000006"/>
    <n v="122.24"/>
    <n v="482"/>
    <n v="56.839999999999989"/>
    <n v="58919.68"/>
    <n v="27396.879999999994"/>
    <x v="1"/>
  </r>
  <r>
    <s v="PRO8335"/>
    <x v="3518"/>
    <x v="1769"/>
    <x v="6"/>
    <x v="5"/>
    <x v="2"/>
    <x v="0"/>
    <x v="60"/>
    <n v="435.64"/>
    <n v="775.53"/>
    <n v="299"/>
    <n v="339.89"/>
    <n v="231883.47"/>
    <n v="101627.11"/>
    <x v="0"/>
  </r>
  <r>
    <s v="PRO8336"/>
    <x v="3519"/>
    <x v="1036"/>
    <x v="3"/>
    <x v="8"/>
    <x v="1"/>
    <x v="7"/>
    <x v="8"/>
    <n v="1031.42"/>
    <n v="2007.73"/>
    <n v="140"/>
    <n v="976.31"/>
    <n v="281082.2"/>
    <n v="136683.4"/>
    <x v="1"/>
  </r>
  <r>
    <s v="PRO8337"/>
    <x v="3520"/>
    <x v="1040"/>
    <x v="1"/>
    <x v="8"/>
    <x v="2"/>
    <x v="5"/>
    <x v="99"/>
    <n v="312.95"/>
    <n v="447.9"/>
    <n v="472"/>
    <n v="134.94999999999999"/>
    <n v="211408.8"/>
    <n v="63696.399999999994"/>
    <x v="1"/>
  </r>
  <r>
    <s v="PRO8341"/>
    <x v="3521"/>
    <x v="505"/>
    <x v="2"/>
    <x v="4"/>
    <x v="4"/>
    <x v="6"/>
    <x v="48"/>
    <n v="357.9"/>
    <n v="645.21"/>
    <n v="415"/>
    <n v="287.31000000000006"/>
    <n v="267762.15000000002"/>
    <n v="119233.65000000002"/>
    <x v="1"/>
  </r>
  <r>
    <s v="PRO8343"/>
    <x v="3522"/>
    <x v="624"/>
    <x v="3"/>
    <x v="6"/>
    <x v="1"/>
    <x v="7"/>
    <x v="1"/>
    <n v="1664.09"/>
    <n v="2337.71"/>
    <n v="99"/>
    <n v="673.62000000000012"/>
    <n v="231433.29"/>
    <n v="66688.38"/>
    <x v="2"/>
  </r>
  <r>
    <s v="PRO8344"/>
    <x v="3523"/>
    <x v="1770"/>
    <x v="3"/>
    <x v="6"/>
    <x v="1"/>
    <x v="2"/>
    <x v="82"/>
    <n v="1786.41"/>
    <n v="2931.66"/>
    <n v="288"/>
    <n v="1145.2499999999998"/>
    <n v="844318.08"/>
    <n v="329831.99999999994"/>
    <x v="2"/>
  </r>
  <r>
    <s v="PRO8345"/>
    <x v="3524"/>
    <x v="416"/>
    <x v="9"/>
    <x v="1"/>
    <x v="1"/>
    <x v="7"/>
    <x v="2"/>
    <n v="1499.43"/>
    <n v="2606.25"/>
    <n v="487"/>
    <n v="1106.82"/>
    <n v="1269243.75"/>
    <n v="539021.34"/>
    <x v="1"/>
  </r>
  <r>
    <s v="PRO8349"/>
    <x v="3525"/>
    <x v="1771"/>
    <x v="0"/>
    <x v="8"/>
    <x v="0"/>
    <x v="6"/>
    <x v="28"/>
    <n v="792.55"/>
    <n v="1215.06"/>
    <n v="472"/>
    <n v="422.51"/>
    <n v="573508.31999999995"/>
    <n v="199424.72"/>
    <x v="3"/>
  </r>
  <r>
    <s v="PRO8352"/>
    <x v="3526"/>
    <x v="733"/>
    <x v="3"/>
    <x v="5"/>
    <x v="3"/>
    <x v="6"/>
    <x v="26"/>
    <n v="245.86"/>
    <n v="339.01"/>
    <n v="155"/>
    <n v="93.149999999999977"/>
    <n v="52546.549999999996"/>
    <n v="14438.249999999996"/>
    <x v="1"/>
  </r>
  <r>
    <s v="PRO8354"/>
    <x v="3527"/>
    <x v="1197"/>
    <x v="9"/>
    <x v="9"/>
    <x v="0"/>
    <x v="0"/>
    <x v="75"/>
    <n v="128.01"/>
    <n v="149.36000000000001"/>
    <n v="414"/>
    <n v="21.350000000000023"/>
    <n v="61835.040000000008"/>
    <n v="8838.9000000000087"/>
    <x v="3"/>
  </r>
  <r>
    <s v="PRO8356"/>
    <x v="3528"/>
    <x v="1285"/>
    <x v="4"/>
    <x v="7"/>
    <x v="2"/>
    <x v="5"/>
    <x v="56"/>
    <n v="807.28"/>
    <n v="1495.72"/>
    <n v="329"/>
    <n v="688.44"/>
    <n v="492091.88"/>
    <n v="226496.76"/>
    <x v="1"/>
  </r>
  <r>
    <s v="PRO8357"/>
    <x v="3529"/>
    <x v="1614"/>
    <x v="5"/>
    <x v="9"/>
    <x v="1"/>
    <x v="4"/>
    <x v="18"/>
    <n v="1930.62"/>
    <n v="2168.31"/>
    <n v="428"/>
    <n v="237.69000000000005"/>
    <n v="928036.67999999993"/>
    <n v="101731.32000000002"/>
    <x v="0"/>
  </r>
  <r>
    <s v="PRO8359"/>
    <x v="3530"/>
    <x v="1598"/>
    <x v="2"/>
    <x v="6"/>
    <x v="2"/>
    <x v="0"/>
    <x v="16"/>
    <n v="222.68"/>
    <n v="260.51"/>
    <n v="297"/>
    <n v="37.829999999999984"/>
    <n v="77371.47"/>
    <n v="11235.509999999995"/>
    <x v="1"/>
  </r>
  <r>
    <s v="PRO8361"/>
    <x v="2201"/>
    <x v="504"/>
    <x v="4"/>
    <x v="1"/>
    <x v="1"/>
    <x v="9"/>
    <x v="45"/>
    <n v="282.73"/>
    <n v="456.17"/>
    <n v="418"/>
    <n v="173.44"/>
    <n v="190679.06"/>
    <n v="72497.919999999998"/>
    <x v="1"/>
  </r>
  <r>
    <s v="PRO8362"/>
    <x v="3531"/>
    <x v="1624"/>
    <x v="3"/>
    <x v="2"/>
    <x v="0"/>
    <x v="2"/>
    <x v="8"/>
    <n v="1512.57"/>
    <n v="2380.0100000000002"/>
    <n v="395"/>
    <n v="867.44000000000028"/>
    <n v="940103.95000000007"/>
    <n v="342638.8000000001"/>
    <x v="0"/>
  </r>
  <r>
    <s v="PRO8363"/>
    <x v="3532"/>
    <x v="1772"/>
    <x v="6"/>
    <x v="5"/>
    <x v="0"/>
    <x v="1"/>
    <x v="0"/>
    <n v="1780.7"/>
    <n v="2988.23"/>
    <n v="182"/>
    <n v="1207.53"/>
    <n v="543857.86"/>
    <n v="219770.46"/>
    <x v="0"/>
  </r>
  <r>
    <s v="PRO8365"/>
    <x v="3533"/>
    <x v="586"/>
    <x v="7"/>
    <x v="3"/>
    <x v="2"/>
    <x v="5"/>
    <x v="75"/>
    <n v="478.87"/>
    <n v="564.70000000000005"/>
    <n v="94"/>
    <n v="85.830000000000041"/>
    <n v="53081.8"/>
    <n v="8068.0200000000041"/>
    <x v="2"/>
  </r>
  <r>
    <s v="PRO8366"/>
    <x v="3534"/>
    <x v="87"/>
    <x v="4"/>
    <x v="8"/>
    <x v="2"/>
    <x v="8"/>
    <x v="73"/>
    <n v="1946.83"/>
    <n v="3388.78"/>
    <n v="137"/>
    <n v="1441.9500000000003"/>
    <n v="464262.86000000004"/>
    <n v="197547.15000000002"/>
    <x v="0"/>
  </r>
  <r>
    <s v="PRO8369"/>
    <x v="3535"/>
    <x v="1773"/>
    <x v="0"/>
    <x v="7"/>
    <x v="4"/>
    <x v="7"/>
    <x v="60"/>
    <n v="1531.29"/>
    <n v="2953.86"/>
    <n v="89"/>
    <n v="1422.5700000000002"/>
    <n v="262893.54000000004"/>
    <n v="126608.73000000001"/>
    <x v="2"/>
  </r>
  <r>
    <s v="PRO8379"/>
    <x v="3536"/>
    <x v="1774"/>
    <x v="8"/>
    <x v="9"/>
    <x v="3"/>
    <x v="1"/>
    <x v="33"/>
    <n v="1131.3699999999999"/>
    <n v="2066.89"/>
    <n v="253"/>
    <n v="935.52"/>
    <n v="522923.17"/>
    <n v="236686.56"/>
    <x v="1"/>
  </r>
  <r>
    <s v="PRO8381"/>
    <x v="909"/>
    <x v="112"/>
    <x v="6"/>
    <x v="2"/>
    <x v="4"/>
    <x v="7"/>
    <x v="59"/>
    <n v="460.66"/>
    <n v="654.65"/>
    <n v="474"/>
    <n v="193.98999999999995"/>
    <n v="310304.09999999998"/>
    <n v="91951.25999999998"/>
    <x v="1"/>
  </r>
  <r>
    <s v="PRO8382"/>
    <x v="3537"/>
    <x v="231"/>
    <x v="0"/>
    <x v="5"/>
    <x v="2"/>
    <x v="5"/>
    <x v="35"/>
    <n v="873.68"/>
    <n v="1729.87"/>
    <n v="234"/>
    <n v="856.18999999999994"/>
    <n v="404789.57999999996"/>
    <n v="200348.46"/>
    <x v="0"/>
  </r>
  <r>
    <s v="PRO8387"/>
    <x v="3538"/>
    <x v="1470"/>
    <x v="8"/>
    <x v="6"/>
    <x v="2"/>
    <x v="3"/>
    <x v="16"/>
    <n v="53.58"/>
    <n v="59.02"/>
    <n v="305"/>
    <n v="5.4400000000000048"/>
    <n v="18001.100000000002"/>
    <n v="1659.2000000000014"/>
    <x v="2"/>
  </r>
  <r>
    <s v="PRO8388"/>
    <x v="3539"/>
    <x v="1775"/>
    <x v="2"/>
    <x v="1"/>
    <x v="4"/>
    <x v="1"/>
    <x v="26"/>
    <n v="1361.2"/>
    <n v="1768.57"/>
    <n v="80"/>
    <n v="407.36999999999989"/>
    <n v="141485.6"/>
    <n v="32589.599999999991"/>
    <x v="1"/>
  </r>
  <r>
    <s v="PRO8389"/>
    <x v="3540"/>
    <x v="1052"/>
    <x v="7"/>
    <x v="2"/>
    <x v="4"/>
    <x v="0"/>
    <x v="58"/>
    <n v="1507.15"/>
    <n v="1774.16"/>
    <n v="347"/>
    <n v="267.01"/>
    <n v="615633.52"/>
    <n v="92652.47"/>
    <x v="2"/>
  </r>
  <r>
    <s v="PRO8391"/>
    <x v="3541"/>
    <x v="826"/>
    <x v="1"/>
    <x v="9"/>
    <x v="3"/>
    <x v="2"/>
    <x v="27"/>
    <n v="568.39"/>
    <n v="885.73"/>
    <n v="429"/>
    <n v="317.34000000000003"/>
    <n v="379978.17"/>
    <n v="136138.86000000002"/>
    <x v="1"/>
  </r>
  <r>
    <s v="PRO8392"/>
    <x v="3542"/>
    <x v="1776"/>
    <x v="9"/>
    <x v="1"/>
    <x v="1"/>
    <x v="7"/>
    <x v="35"/>
    <n v="845.04"/>
    <n v="1633.14"/>
    <n v="496"/>
    <n v="788.10000000000014"/>
    <n v="810037.44000000006"/>
    <n v="390897.60000000009"/>
    <x v="2"/>
  </r>
  <r>
    <s v="PRO8397"/>
    <x v="3543"/>
    <x v="1583"/>
    <x v="4"/>
    <x v="8"/>
    <x v="2"/>
    <x v="4"/>
    <x v="86"/>
    <n v="119.24"/>
    <n v="224.71"/>
    <n v="167"/>
    <n v="105.47000000000001"/>
    <n v="37526.57"/>
    <n v="17613.490000000002"/>
    <x v="2"/>
  </r>
  <r>
    <s v="PRO8398"/>
    <x v="3544"/>
    <x v="1218"/>
    <x v="0"/>
    <x v="9"/>
    <x v="3"/>
    <x v="0"/>
    <x v="89"/>
    <n v="52.85"/>
    <n v="92.99"/>
    <n v="291"/>
    <n v="40.139999999999993"/>
    <n v="27060.09"/>
    <n v="11680.739999999998"/>
    <x v="0"/>
  </r>
  <r>
    <s v="PRO8399"/>
    <x v="3545"/>
    <x v="971"/>
    <x v="7"/>
    <x v="3"/>
    <x v="2"/>
    <x v="5"/>
    <x v="49"/>
    <n v="1684.18"/>
    <n v="1880.11"/>
    <n v="455"/>
    <n v="195.92999999999984"/>
    <n v="855450.04999999993"/>
    <n v="89148.149999999921"/>
    <x v="0"/>
  </r>
  <r>
    <s v="PRO8403"/>
    <x v="3546"/>
    <x v="1204"/>
    <x v="7"/>
    <x v="1"/>
    <x v="3"/>
    <x v="4"/>
    <x v="44"/>
    <n v="955.18"/>
    <n v="1122.71"/>
    <n v="148"/>
    <n v="167.53000000000009"/>
    <n v="166161.08000000002"/>
    <n v="24794.440000000013"/>
    <x v="0"/>
  </r>
  <r>
    <s v="PRO8404"/>
    <x v="3547"/>
    <x v="569"/>
    <x v="3"/>
    <x v="9"/>
    <x v="2"/>
    <x v="2"/>
    <x v="96"/>
    <n v="1878.7"/>
    <n v="2689.26"/>
    <n v="60"/>
    <n v="810.56000000000017"/>
    <n v="161355.6"/>
    <n v="48633.600000000013"/>
    <x v="1"/>
  </r>
  <r>
    <s v="PRO8405"/>
    <x v="3548"/>
    <x v="1743"/>
    <x v="8"/>
    <x v="6"/>
    <x v="4"/>
    <x v="1"/>
    <x v="96"/>
    <n v="1676.82"/>
    <n v="1969.02"/>
    <n v="210"/>
    <n v="292.20000000000005"/>
    <n v="413494.2"/>
    <n v="61362.000000000007"/>
    <x v="1"/>
  </r>
  <r>
    <s v="PRO8406"/>
    <x v="3549"/>
    <x v="1448"/>
    <x v="7"/>
    <x v="5"/>
    <x v="3"/>
    <x v="1"/>
    <x v="79"/>
    <n v="569.92999999999995"/>
    <n v="1002.39"/>
    <n v="141"/>
    <n v="432.46000000000004"/>
    <n v="141336.99"/>
    <n v="60976.860000000008"/>
    <x v="0"/>
  </r>
  <r>
    <s v="PRO8411"/>
    <x v="3550"/>
    <x v="1660"/>
    <x v="9"/>
    <x v="1"/>
    <x v="2"/>
    <x v="2"/>
    <x v="21"/>
    <n v="1145.93"/>
    <n v="1554.86"/>
    <n v="4"/>
    <n v="408.92999999999984"/>
    <n v="6219.44"/>
    <n v="1635.7199999999993"/>
    <x v="0"/>
  </r>
  <r>
    <s v="PRO8413"/>
    <x v="3551"/>
    <x v="308"/>
    <x v="5"/>
    <x v="2"/>
    <x v="0"/>
    <x v="0"/>
    <x v="68"/>
    <n v="379.47"/>
    <n v="558.01"/>
    <n v="378"/>
    <n v="178.53999999999996"/>
    <n v="210927.78"/>
    <n v="67488.119999999981"/>
    <x v="2"/>
  </r>
  <r>
    <s v="PRO8414"/>
    <x v="3552"/>
    <x v="1020"/>
    <x v="9"/>
    <x v="2"/>
    <x v="1"/>
    <x v="7"/>
    <x v="60"/>
    <n v="1204.8900000000001"/>
    <n v="1726.13"/>
    <n v="45"/>
    <n v="521.24"/>
    <n v="77675.850000000006"/>
    <n v="23455.8"/>
    <x v="1"/>
  </r>
  <r>
    <s v="PRO8416"/>
    <x v="3553"/>
    <x v="314"/>
    <x v="3"/>
    <x v="7"/>
    <x v="1"/>
    <x v="3"/>
    <x v="80"/>
    <n v="1263.67"/>
    <n v="1476.65"/>
    <n v="383"/>
    <n v="212.98000000000002"/>
    <n v="565556.95000000007"/>
    <n v="81571.340000000011"/>
    <x v="2"/>
  </r>
  <r>
    <s v="PRO8418"/>
    <x v="3554"/>
    <x v="547"/>
    <x v="1"/>
    <x v="5"/>
    <x v="2"/>
    <x v="0"/>
    <x v="71"/>
    <n v="1722.31"/>
    <n v="2941.4"/>
    <n v="62"/>
    <n v="1219.0900000000001"/>
    <n v="182366.80000000002"/>
    <n v="75583.580000000016"/>
    <x v="2"/>
  </r>
  <r>
    <s v="PRO8424"/>
    <x v="3555"/>
    <x v="3"/>
    <x v="2"/>
    <x v="8"/>
    <x v="2"/>
    <x v="4"/>
    <x v="2"/>
    <n v="740.02"/>
    <n v="1443.32"/>
    <n v="439"/>
    <n v="703.3"/>
    <n v="633617.48"/>
    <n v="308748.69999999995"/>
    <x v="0"/>
  </r>
  <r>
    <s v="PRO8427"/>
    <x v="3556"/>
    <x v="1777"/>
    <x v="2"/>
    <x v="9"/>
    <x v="3"/>
    <x v="0"/>
    <x v="85"/>
    <n v="1738.4"/>
    <n v="2419.86"/>
    <n v="459"/>
    <n v="681.46"/>
    <n v="1110715.74"/>
    <n v="312790.14"/>
    <x v="1"/>
  </r>
  <r>
    <s v="PRO8428"/>
    <x v="3557"/>
    <x v="1668"/>
    <x v="6"/>
    <x v="6"/>
    <x v="1"/>
    <x v="6"/>
    <x v="86"/>
    <n v="1791.52"/>
    <n v="2874.17"/>
    <n v="181"/>
    <n v="1082.6500000000001"/>
    <n v="520224.77"/>
    <n v="195959.65000000002"/>
    <x v="0"/>
  </r>
  <r>
    <s v="PRO8431"/>
    <x v="3558"/>
    <x v="1050"/>
    <x v="1"/>
    <x v="1"/>
    <x v="2"/>
    <x v="8"/>
    <x v="60"/>
    <n v="473.44"/>
    <n v="585.07000000000005"/>
    <n v="320"/>
    <n v="111.63000000000005"/>
    <n v="187222.40000000002"/>
    <n v="35721.60000000002"/>
    <x v="2"/>
  </r>
  <r>
    <s v="PRO8432"/>
    <x v="3559"/>
    <x v="829"/>
    <x v="8"/>
    <x v="1"/>
    <x v="2"/>
    <x v="3"/>
    <x v="83"/>
    <n v="574.29"/>
    <n v="945.19"/>
    <n v="416"/>
    <n v="370.90000000000009"/>
    <n v="393199.04000000004"/>
    <n v="154294.40000000002"/>
    <x v="1"/>
  </r>
  <r>
    <s v="PRO8435"/>
    <x v="3560"/>
    <x v="1454"/>
    <x v="8"/>
    <x v="1"/>
    <x v="4"/>
    <x v="5"/>
    <x v="66"/>
    <n v="1488.73"/>
    <n v="2498.75"/>
    <n v="129"/>
    <n v="1010.02"/>
    <n v="322338.75"/>
    <n v="130292.58"/>
    <x v="1"/>
  </r>
  <r>
    <s v="PRO8436"/>
    <x v="3561"/>
    <x v="612"/>
    <x v="3"/>
    <x v="3"/>
    <x v="1"/>
    <x v="5"/>
    <x v="8"/>
    <n v="1537.47"/>
    <n v="2608.7600000000002"/>
    <n v="70"/>
    <n v="1071.2900000000002"/>
    <n v="182613.2"/>
    <n v="74990.300000000017"/>
    <x v="2"/>
  </r>
  <r>
    <s v="PRO8440"/>
    <x v="3562"/>
    <x v="212"/>
    <x v="2"/>
    <x v="2"/>
    <x v="4"/>
    <x v="1"/>
    <x v="27"/>
    <n v="1811.54"/>
    <n v="2188.2600000000002"/>
    <n v="348"/>
    <n v="376.72000000000025"/>
    <n v="761514.4800000001"/>
    <n v="131098.56000000008"/>
    <x v="0"/>
  </r>
  <r>
    <s v="PRO8441"/>
    <x v="3563"/>
    <x v="1778"/>
    <x v="7"/>
    <x v="2"/>
    <x v="2"/>
    <x v="1"/>
    <x v="42"/>
    <n v="693.79"/>
    <n v="899.39"/>
    <n v="389"/>
    <n v="205.60000000000002"/>
    <n v="349862.71"/>
    <n v="79978.400000000009"/>
    <x v="2"/>
  </r>
  <r>
    <s v="PRO8446"/>
    <x v="3564"/>
    <x v="1333"/>
    <x v="6"/>
    <x v="0"/>
    <x v="2"/>
    <x v="7"/>
    <x v="87"/>
    <n v="372.49"/>
    <n v="420.02"/>
    <n v="394"/>
    <n v="47.529999999999973"/>
    <n v="165487.88"/>
    <n v="18726.819999999989"/>
    <x v="0"/>
  </r>
  <r>
    <s v="PRO8450"/>
    <x v="3565"/>
    <x v="230"/>
    <x v="9"/>
    <x v="1"/>
    <x v="1"/>
    <x v="2"/>
    <x v="19"/>
    <n v="287.25"/>
    <n v="464.02"/>
    <n v="346"/>
    <n v="176.76999999999998"/>
    <n v="160550.91999999998"/>
    <n v="61162.419999999991"/>
    <x v="2"/>
  </r>
  <r>
    <s v="PRO8457"/>
    <x v="3566"/>
    <x v="1779"/>
    <x v="6"/>
    <x v="8"/>
    <x v="1"/>
    <x v="2"/>
    <x v="61"/>
    <n v="1850.94"/>
    <n v="3573.22"/>
    <n v="143"/>
    <n v="1722.2799999999997"/>
    <n v="510970.45999999996"/>
    <n v="246286.03999999995"/>
    <x v="0"/>
  </r>
  <r>
    <s v="PRO8458"/>
    <x v="3567"/>
    <x v="1780"/>
    <x v="9"/>
    <x v="7"/>
    <x v="2"/>
    <x v="7"/>
    <x v="82"/>
    <n v="1121"/>
    <n v="1802.84"/>
    <n v="325"/>
    <n v="681.83999999999992"/>
    <n v="585923"/>
    <n v="221597.99999999997"/>
    <x v="0"/>
  </r>
  <r>
    <s v="PRO8462"/>
    <x v="3568"/>
    <x v="309"/>
    <x v="3"/>
    <x v="0"/>
    <x v="0"/>
    <x v="7"/>
    <x v="74"/>
    <n v="616.07000000000005"/>
    <n v="905.64"/>
    <n v="78"/>
    <n v="289.56999999999994"/>
    <n v="70639.92"/>
    <n v="22586.459999999995"/>
    <x v="2"/>
  </r>
  <r>
    <s v="PRO8465"/>
    <x v="2802"/>
    <x v="1781"/>
    <x v="2"/>
    <x v="4"/>
    <x v="1"/>
    <x v="7"/>
    <x v="42"/>
    <n v="1161.1300000000001"/>
    <n v="2265.81"/>
    <n v="202"/>
    <n v="1104.6799999999998"/>
    <n v="457693.62"/>
    <n v="223145.35999999996"/>
    <x v="1"/>
  </r>
  <r>
    <s v="PRO8468"/>
    <x v="3569"/>
    <x v="1680"/>
    <x v="4"/>
    <x v="9"/>
    <x v="0"/>
    <x v="7"/>
    <x v="20"/>
    <n v="632.39"/>
    <n v="1196.72"/>
    <n v="468"/>
    <n v="564.33000000000004"/>
    <n v="560064.96"/>
    <n v="264106.44"/>
    <x v="2"/>
  </r>
  <r>
    <s v="PRO8470"/>
    <x v="3570"/>
    <x v="1570"/>
    <x v="4"/>
    <x v="4"/>
    <x v="2"/>
    <x v="5"/>
    <x v="11"/>
    <n v="927.11"/>
    <n v="1283.44"/>
    <n v="411"/>
    <n v="356.33000000000004"/>
    <n v="527493.84"/>
    <n v="146451.63"/>
    <x v="2"/>
  </r>
  <r>
    <s v="PRO8472"/>
    <x v="3571"/>
    <x v="1782"/>
    <x v="3"/>
    <x v="0"/>
    <x v="1"/>
    <x v="6"/>
    <x v="43"/>
    <n v="184.72"/>
    <n v="321.32"/>
    <n v="136"/>
    <n v="136.6"/>
    <n v="43699.519999999997"/>
    <n v="18577.599999999999"/>
    <x v="1"/>
  </r>
  <r>
    <s v="PRO8474"/>
    <x v="3572"/>
    <x v="1783"/>
    <x v="7"/>
    <x v="4"/>
    <x v="2"/>
    <x v="1"/>
    <x v="95"/>
    <n v="489.83"/>
    <n v="544.07000000000005"/>
    <n v="281"/>
    <n v="54.240000000000066"/>
    <n v="152883.67000000001"/>
    <n v="15241.440000000019"/>
    <x v="0"/>
  </r>
  <r>
    <s v="PRO8476"/>
    <x v="3573"/>
    <x v="949"/>
    <x v="1"/>
    <x v="0"/>
    <x v="3"/>
    <x v="0"/>
    <x v="85"/>
    <n v="1413.77"/>
    <n v="1871.52"/>
    <n v="226"/>
    <n v="457.75"/>
    <n v="422963.52"/>
    <n v="103451.5"/>
    <x v="0"/>
  </r>
  <r>
    <s v="PRO8477"/>
    <x v="1130"/>
    <x v="194"/>
    <x v="7"/>
    <x v="6"/>
    <x v="0"/>
    <x v="4"/>
    <x v="14"/>
    <n v="540.55999999999995"/>
    <n v="732.72"/>
    <n v="410"/>
    <n v="192.16000000000008"/>
    <n v="300415.2"/>
    <n v="78785.600000000035"/>
    <x v="0"/>
  </r>
  <r>
    <s v="PRO8480"/>
    <x v="3574"/>
    <x v="1730"/>
    <x v="9"/>
    <x v="3"/>
    <x v="4"/>
    <x v="5"/>
    <x v="7"/>
    <n v="1098.28"/>
    <n v="1737.18"/>
    <n v="88"/>
    <n v="638.90000000000009"/>
    <n v="152871.84"/>
    <n v="56223.200000000012"/>
    <x v="0"/>
  </r>
  <r>
    <s v="PRO8481"/>
    <x v="3575"/>
    <x v="1014"/>
    <x v="8"/>
    <x v="7"/>
    <x v="4"/>
    <x v="1"/>
    <x v="20"/>
    <n v="1177.33"/>
    <n v="1816.41"/>
    <n v="64"/>
    <n v="639.08000000000015"/>
    <n v="116250.24000000001"/>
    <n v="40901.12000000001"/>
    <x v="2"/>
  </r>
  <r>
    <s v="PRO8482"/>
    <x v="3576"/>
    <x v="735"/>
    <x v="0"/>
    <x v="0"/>
    <x v="4"/>
    <x v="1"/>
    <x v="75"/>
    <n v="1597.55"/>
    <n v="1882.02"/>
    <n v="84"/>
    <n v="284.47000000000003"/>
    <n v="158089.68"/>
    <n v="23895.480000000003"/>
    <x v="1"/>
  </r>
  <r>
    <s v="PRO8483"/>
    <x v="3577"/>
    <x v="871"/>
    <x v="5"/>
    <x v="4"/>
    <x v="2"/>
    <x v="2"/>
    <x v="51"/>
    <n v="1304.75"/>
    <n v="2075.16"/>
    <n v="84"/>
    <n v="770.40999999999985"/>
    <n v="174313.44"/>
    <n v="64714.439999999988"/>
    <x v="1"/>
  </r>
  <r>
    <s v="PRO8484"/>
    <x v="3578"/>
    <x v="1366"/>
    <x v="9"/>
    <x v="5"/>
    <x v="4"/>
    <x v="8"/>
    <x v="95"/>
    <n v="1709.62"/>
    <n v="2005.36"/>
    <n v="178"/>
    <n v="295.74"/>
    <n v="356954.07999999996"/>
    <n v="52641.72"/>
    <x v="1"/>
  </r>
  <r>
    <s v="PRO8486"/>
    <x v="3579"/>
    <x v="925"/>
    <x v="5"/>
    <x v="5"/>
    <x v="0"/>
    <x v="2"/>
    <x v="28"/>
    <n v="489.57"/>
    <n v="793.17"/>
    <n v="464"/>
    <n v="303.59999999999997"/>
    <n v="368030.88"/>
    <n v="140870.39999999999"/>
    <x v="2"/>
  </r>
  <r>
    <s v="PRO8487"/>
    <x v="2357"/>
    <x v="1784"/>
    <x v="1"/>
    <x v="5"/>
    <x v="3"/>
    <x v="2"/>
    <x v="92"/>
    <n v="1238.23"/>
    <n v="2292.27"/>
    <n v="327"/>
    <n v="1054.04"/>
    <n v="749572.29"/>
    <n v="344671.08"/>
    <x v="0"/>
  </r>
  <r>
    <s v="PRO8493"/>
    <x v="3580"/>
    <x v="1190"/>
    <x v="7"/>
    <x v="3"/>
    <x v="2"/>
    <x v="3"/>
    <x v="11"/>
    <n v="1208.77"/>
    <n v="1484.99"/>
    <n v="475"/>
    <n v="276.22000000000003"/>
    <n v="705370.25"/>
    <n v="131204.5"/>
    <x v="2"/>
  </r>
  <r>
    <s v="PRO8494"/>
    <x v="3581"/>
    <x v="212"/>
    <x v="8"/>
    <x v="9"/>
    <x v="1"/>
    <x v="6"/>
    <x v="22"/>
    <n v="537.89"/>
    <n v="725.77"/>
    <n v="290"/>
    <n v="187.88"/>
    <n v="210473.3"/>
    <n v="54485.2"/>
    <x v="1"/>
  </r>
  <r>
    <s v="PRO8495"/>
    <x v="3582"/>
    <x v="1785"/>
    <x v="2"/>
    <x v="6"/>
    <x v="1"/>
    <x v="6"/>
    <x v="70"/>
    <n v="1646.39"/>
    <n v="2914.97"/>
    <n v="104"/>
    <n v="1268.5799999999997"/>
    <n v="303156.88"/>
    <n v="131932.31999999998"/>
    <x v="1"/>
  </r>
  <r>
    <s v="PRO8498"/>
    <x v="3583"/>
    <x v="561"/>
    <x v="3"/>
    <x v="9"/>
    <x v="2"/>
    <x v="8"/>
    <x v="37"/>
    <n v="375.54"/>
    <n v="431.56"/>
    <n v="251"/>
    <n v="56.019999999999982"/>
    <n v="108321.56"/>
    <n v="14061.019999999995"/>
    <x v="1"/>
  </r>
  <r>
    <s v="PRO8501"/>
    <x v="3584"/>
    <x v="1529"/>
    <x v="0"/>
    <x v="2"/>
    <x v="4"/>
    <x v="2"/>
    <x v="59"/>
    <n v="1366.69"/>
    <n v="2524.44"/>
    <n v="455"/>
    <n v="1157.75"/>
    <n v="1148620.2"/>
    <n v="526776.25"/>
    <x v="2"/>
  </r>
  <r>
    <s v="PRO8502"/>
    <x v="3585"/>
    <x v="1786"/>
    <x v="0"/>
    <x v="4"/>
    <x v="4"/>
    <x v="2"/>
    <x v="13"/>
    <n v="1964.55"/>
    <n v="3271.7"/>
    <n v="400"/>
    <n v="1307.1499999999999"/>
    <n v="1308680"/>
    <n v="522859.99999999994"/>
    <x v="1"/>
  </r>
  <r>
    <s v="PRO8503"/>
    <x v="3586"/>
    <x v="1787"/>
    <x v="5"/>
    <x v="4"/>
    <x v="3"/>
    <x v="5"/>
    <x v="75"/>
    <n v="1209.31"/>
    <n v="2196.4499999999998"/>
    <n v="429"/>
    <n v="987.13999999999987"/>
    <n v="942277.04999999993"/>
    <n v="423483.05999999994"/>
    <x v="0"/>
  </r>
  <r>
    <s v="PRO8505"/>
    <x v="3587"/>
    <x v="1203"/>
    <x v="6"/>
    <x v="3"/>
    <x v="2"/>
    <x v="2"/>
    <x v="47"/>
    <n v="1009.33"/>
    <n v="1344.71"/>
    <n v="278"/>
    <n v="335.38"/>
    <n v="373829.38"/>
    <n v="93235.64"/>
    <x v="2"/>
  </r>
  <r>
    <s v="PRO8506"/>
    <x v="3588"/>
    <x v="844"/>
    <x v="7"/>
    <x v="9"/>
    <x v="1"/>
    <x v="0"/>
    <x v="98"/>
    <n v="489.31"/>
    <n v="745.09"/>
    <n v="121"/>
    <n v="255.78000000000003"/>
    <n v="90155.89"/>
    <n v="30949.380000000005"/>
    <x v="2"/>
  </r>
  <r>
    <s v="PRO8507"/>
    <x v="3589"/>
    <x v="1554"/>
    <x v="3"/>
    <x v="4"/>
    <x v="0"/>
    <x v="4"/>
    <x v="67"/>
    <n v="1579.83"/>
    <n v="2902.74"/>
    <n v="126"/>
    <n v="1322.9099999999999"/>
    <n v="365745.24"/>
    <n v="166686.65999999997"/>
    <x v="1"/>
  </r>
  <r>
    <s v="PRO8508"/>
    <x v="2106"/>
    <x v="1428"/>
    <x v="5"/>
    <x v="6"/>
    <x v="3"/>
    <x v="2"/>
    <x v="87"/>
    <n v="936.12"/>
    <n v="1677.8"/>
    <n v="297"/>
    <n v="741.68"/>
    <n v="498306.6"/>
    <n v="220278.96"/>
    <x v="0"/>
  </r>
  <r>
    <s v="PRO8525"/>
    <x v="3590"/>
    <x v="1299"/>
    <x v="2"/>
    <x v="9"/>
    <x v="0"/>
    <x v="5"/>
    <x v="24"/>
    <n v="979.85"/>
    <n v="1227.3499999999999"/>
    <n v="126"/>
    <n v="247.49999999999989"/>
    <n v="154646.09999999998"/>
    <n v="31184.999999999985"/>
    <x v="2"/>
  </r>
  <r>
    <s v="PRO8528"/>
    <x v="3591"/>
    <x v="564"/>
    <x v="4"/>
    <x v="6"/>
    <x v="0"/>
    <x v="9"/>
    <x v="38"/>
    <n v="368.27"/>
    <n v="730.03"/>
    <n v="150"/>
    <n v="361.76"/>
    <n v="109504.5"/>
    <n v="54264"/>
    <x v="0"/>
  </r>
  <r>
    <s v="PRO8530"/>
    <x v="3592"/>
    <x v="1502"/>
    <x v="0"/>
    <x v="6"/>
    <x v="3"/>
    <x v="7"/>
    <x v="60"/>
    <n v="501.41"/>
    <n v="938.57"/>
    <n v="242"/>
    <n v="437.16"/>
    <n v="227133.94"/>
    <n v="105792.72"/>
    <x v="0"/>
  </r>
  <r>
    <s v="PRO8533"/>
    <x v="3593"/>
    <x v="1788"/>
    <x v="1"/>
    <x v="4"/>
    <x v="1"/>
    <x v="5"/>
    <x v="39"/>
    <n v="1592.65"/>
    <n v="2703.51"/>
    <n v="113"/>
    <n v="1110.8600000000001"/>
    <n v="305496.63"/>
    <n v="125527.18000000001"/>
    <x v="1"/>
  </r>
  <r>
    <s v="PRO8535"/>
    <x v="3594"/>
    <x v="121"/>
    <x v="5"/>
    <x v="2"/>
    <x v="4"/>
    <x v="2"/>
    <x v="66"/>
    <n v="964.31"/>
    <n v="1122.33"/>
    <n v="341"/>
    <n v="158.01999999999998"/>
    <n v="382714.52999999997"/>
    <n v="53884.819999999992"/>
    <x v="2"/>
  </r>
  <r>
    <s v="PRO8537"/>
    <x v="3595"/>
    <x v="372"/>
    <x v="8"/>
    <x v="0"/>
    <x v="2"/>
    <x v="2"/>
    <x v="62"/>
    <n v="469.51"/>
    <n v="695.97"/>
    <n v="139"/>
    <n v="226.46000000000004"/>
    <n v="96739.83"/>
    <n v="31477.940000000006"/>
    <x v="1"/>
  </r>
  <r>
    <s v="PRO8546"/>
    <x v="3596"/>
    <x v="1085"/>
    <x v="5"/>
    <x v="5"/>
    <x v="1"/>
    <x v="4"/>
    <x v="30"/>
    <n v="1400.37"/>
    <n v="2655.87"/>
    <n v="18"/>
    <n v="1255.5"/>
    <n v="47805.659999999996"/>
    <n v="22599"/>
    <x v="2"/>
  </r>
  <r>
    <s v="PRO8547"/>
    <x v="3597"/>
    <x v="895"/>
    <x v="2"/>
    <x v="5"/>
    <x v="4"/>
    <x v="7"/>
    <x v="96"/>
    <n v="207.39"/>
    <n v="293.20999999999998"/>
    <n v="199"/>
    <n v="85.82"/>
    <n v="58348.789999999994"/>
    <n v="17078.18"/>
    <x v="1"/>
  </r>
  <r>
    <s v="PRO8549"/>
    <x v="3598"/>
    <x v="1789"/>
    <x v="9"/>
    <x v="3"/>
    <x v="4"/>
    <x v="8"/>
    <x v="99"/>
    <n v="517.04999999999995"/>
    <n v="640.61"/>
    <n v="443"/>
    <n v="123.56000000000006"/>
    <n v="283790.23"/>
    <n v="54737.080000000024"/>
    <x v="0"/>
  </r>
  <r>
    <s v="PRO8550"/>
    <x v="3599"/>
    <x v="1184"/>
    <x v="4"/>
    <x v="7"/>
    <x v="1"/>
    <x v="7"/>
    <x v="37"/>
    <n v="569.41"/>
    <n v="676.75"/>
    <n v="151"/>
    <n v="107.34000000000003"/>
    <n v="102189.25"/>
    <n v="16208.340000000006"/>
    <x v="2"/>
  </r>
  <r>
    <s v="PRO8551"/>
    <x v="1499"/>
    <x v="879"/>
    <x v="3"/>
    <x v="6"/>
    <x v="4"/>
    <x v="3"/>
    <x v="20"/>
    <n v="1400.96"/>
    <n v="1855.28"/>
    <n v="122"/>
    <n v="454.31999999999994"/>
    <n v="226344.16"/>
    <n v="55427.039999999994"/>
    <x v="2"/>
  </r>
  <r>
    <s v="PRO8552"/>
    <x v="3600"/>
    <x v="1071"/>
    <x v="9"/>
    <x v="1"/>
    <x v="4"/>
    <x v="2"/>
    <x v="54"/>
    <n v="554.79999999999995"/>
    <n v="1014.3"/>
    <n v="335"/>
    <n v="459.5"/>
    <n v="339790.5"/>
    <n v="153932.5"/>
    <x v="0"/>
  </r>
  <r>
    <s v="PRO8553"/>
    <x v="551"/>
    <x v="1790"/>
    <x v="7"/>
    <x v="4"/>
    <x v="0"/>
    <x v="5"/>
    <x v="51"/>
    <n v="1021.62"/>
    <n v="1267.9100000000001"/>
    <n v="83"/>
    <n v="246.29000000000008"/>
    <n v="105236.53000000001"/>
    <n v="20442.070000000007"/>
    <x v="1"/>
  </r>
  <r>
    <s v="PRO8554"/>
    <x v="3601"/>
    <x v="1791"/>
    <x v="9"/>
    <x v="6"/>
    <x v="0"/>
    <x v="7"/>
    <x v="4"/>
    <n v="1769.67"/>
    <n v="2375.2600000000002"/>
    <n v="344"/>
    <n v="605.59000000000015"/>
    <n v="817089.44000000006"/>
    <n v="208322.96000000005"/>
    <x v="0"/>
  </r>
  <r>
    <s v="PRO8556"/>
    <x v="3602"/>
    <x v="1178"/>
    <x v="7"/>
    <x v="4"/>
    <x v="3"/>
    <x v="0"/>
    <x v="14"/>
    <n v="219.78"/>
    <n v="359.58"/>
    <n v="461"/>
    <n v="139.79999999999998"/>
    <n v="165766.38"/>
    <n v="64447.799999999996"/>
    <x v="1"/>
  </r>
  <r>
    <s v="PRO8557"/>
    <x v="3603"/>
    <x v="1516"/>
    <x v="4"/>
    <x v="7"/>
    <x v="3"/>
    <x v="5"/>
    <x v="24"/>
    <n v="211.92"/>
    <n v="281.45999999999998"/>
    <n v="186"/>
    <n v="69.539999999999992"/>
    <n v="52351.56"/>
    <n v="12934.439999999999"/>
    <x v="2"/>
  </r>
  <r>
    <s v="PRO8560"/>
    <x v="3604"/>
    <x v="1130"/>
    <x v="0"/>
    <x v="4"/>
    <x v="3"/>
    <x v="7"/>
    <x v="62"/>
    <n v="1410.04"/>
    <n v="2532.4499999999998"/>
    <n v="312"/>
    <n v="1122.4099999999999"/>
    <n v="790124.39999999991"/>
    <n v="350191.91999999993"/>
    <x v="0"/>
  </r>
  <r>
    <s v="PRO8561"/>
    <x v="3605"/>
    <x v="1528"/>
    <x v="7"/>
    <x v="2"/>
    <x v="4"/>
    <x v="2"/>
    <x v="71"/>
    <n v="1681.93"/>
    <n v="2639.37"/>
    <n v="103"/>
    <n v="957.43999999999983"/>
    <n v="271855.11"/>
    <n v="98616.319999999978"/>
    <x v="2"/>
  </r>
  <r>
    <s v="PRO8562"/>
    <x v="3606"/>
    <x v="648"/>
    <x v="7"/>
    <x v="0"/>
    <x v="2"/>
    <x v="2"/>
    <x v="36"/>
    <n v="169.41"/>
    <n v="190.06"/>
    <n v="361"/>
    <n v="20.650000000000006"/>
    <n v="68611.66"/>
    <n v="7454.6500000000024"/>
    <x v="0"/>
  </r>
  <r>
    <s v="PRO8563"/>
    <x v="3607"/>
    <x v="1291"/>
    <x v="1"/>
    <x v="4"/>
    <x v="3"/>
    <x v="2"/>
    <x v="71"/>
    <n v="864.98"/>
    <n v="1134.8599999999999"/>
    <n v="198"/>
    <n v="269.87999999999988"/>
    <n v="224702.27999999997"/>
    <n v="53436.239999999976"/>
    <x v="1"/>
  </r>
  <r>
    <s v="PRO8564"/>
    <x v="3608"/>
    <x v="1792"/>
    <x v="1"/>
    <x v="8"/>
    <x v="3"/>
    <x v="2"/>
    <x v="86"/>
    <n v="1494.23"/>
    <n v="1943.61"/>
    <n v="156"/>
    <n v="449.37999999999988"/>
    <n v="303203.15999999997"/>
    <n v="70103.279999999984"/>
    <x v="2"/>
  </r>
  <r>
    <s v="PRO8565"/>
    <x v="1568"/>
    <x v="277"/>
    <x v="4"/>
    <x v="8"/>
    <x v="4"/>
    <x v="4"/>
    <x v="82"/>
    <n v="257.61"/>
    <n v="286.20999999999998"/>
    <n v="101"/>
    <n v="28.599999999999966"/>
    <n v="28907.21"/>
    <n v="2888.5999999999967"/>
    <x v="1"/>
  </r>
  <r>
    <s v="PRO8567"/>
    <x v="2369"/>
    <x v="1605"/>
    <x v="2"/>
    <x v="9"/>
    <x v="3"/>
    <x v="7"/>
    <x v="4"/>
    <n v="326.83"/>
    <n v="652.82000000000005"/>
    <n v="64"/>
    <n v="325.99000000000007"/>
    <n v="41780.480000000003"/>
    <n v="20863.360000000004"/>
    <x v="0"/>
  </r>
  <r>
    <s v="PRO8568"/>
    <x v="3609"/>
    <x v="1793"/>
    <x v="7"/>
    <x v="7"/>
    <x v="4"/>
    <x v="1"/>
    <x v="41"/>
    <n v="1835.23"/>
    <n v="2857.96"/>
    <n v="437"/>
    <n v="1022.73"/>
    <n v="1248928.52"/>
    <n v="446933.01"/>
    <x v="3"/>
  </r>
  <r>
    <s v="PRO8569"/>
    <x v="3610"/>
    <x v="836"/>
    <x v="8"/>
    <x v="4"/>
    <x v="4"/>
    <x v="5"/>
    <x v="13"/>
    <n v="818.32"/>
    <n v="1318.86"/>
    <n v="368"/>
    <n v="500.53999999999985"/>
    <n v="485340.48"/>
    <n v="184198.71999999994"/>
    <x v="0"/>
  </r>
  <r>
    <s v="PRO8571"/>
    <x v="3611"/>
    <x v="1794"/>
    <x v="4"/>
    <x v="6"/>
    <x v="2"/>
    <x v="3"/>
    <x v="64"/>
    <n v="334.32"/>
    <n v="608.53"/>
    <n v="329"/>
    <n v="274.20999999999998"/>
    <n v="200206.37"/>
    <n v="90215.09"/>
    <x v="2"/>
  </r>
  <r>
    <s v="PRO8572"/>
    <x v="3612"/>
    <x v="1448"/>
    <x v="2"/>
    <x v="8"/>
    <x v="3"/>
    <x v="1"/>
    <x v="19"/>
    <n v="825.43"/>
    <n v="909.25"/>
    <n v="204"/>
    <n v="83.82000000000005"/>
    <n v="185487"/>
    <n v="17099.28000000001"/>
    <x v="2"/>
  </r>
  <r>
    <s v="PRO8573"/>
    <x v="3613"/>
    <x v="1384"/>
    <x v="0"/>
    <x v="7"/>
    <x v="1"/>
    <x v="2"/>
    <x v="90"/>
    <n v="917.38"/>
    <n v="1388.6"/>
    <n v="166"/>
    <n v="471.21999999999991"/>
    <n v="230507.59999999998"/>
    <n v="78222.51999999999"/>
    <x v="1"/>
  </r>
  <r>
    <s v="PRO8576"/>
    <x v="3614"/>
    <x v="683"/>
    <x v="9"/>
    <x v="4"/>
    <x v="0"/>
    <x v="3"/>
    <x v="45"/>
    <n v="1687.4"/>
    <n v="2210.54"/>
    <n v="132"/>
    <n v="523.13999999999987"/>
    <n v="291791.27999999997"/>
    <n v="69054.479999999981"/>
    <x v="0"/>
  </r>
  <r>
    <s v="PRO8580"/>
    <x v="3615"/>
    <x v="1795"/>
    <x v="6"/>
    <x v="7"/>
    <x v="4"/>
    <x v="0"/>
    <x v="90"/>
    <n v="346.44"/>
    <n v="631.45000000000005"/>
    <n v="143"/>
    <n v="285.01000000000005"/>
    <n v="90297.35"/>
    <n v="40756.430000000008"/>
    <x v="0"/>
  </r>
  <r>
    <s v="PRO8589"/>
    <x v="3616"/>
    <x v="1326"/>
    <x v="2"/>
    <x v="7"/>
    <x v="1"/>
    <x v="9"/>
    <x v="35"/>
    <n v="684.27"/>
    <n v="943.19"/>
    <n v="190"/>
    <n v="258.92000000000007"/>
    <n v="179206.1"/>
    <n v="49194.800000000017"/>
    <x v="0"/>
  </r>
  <r>
    <s v="PRO8590"/>
    <x v="3617"/>
    <x v="1796"/>
    <x v="8"/>
    <x v="3"/>
    <x v="4"/>
    <x v="3"/>
    <x v="94"/>
    <n v="190.36"/>
    <n v="306.16000000000003"/>
    <n v="110"/>
    <n v="115.80000000000001"/>
    <n v="33677.600000000006"/>
    <n v="12738.000000000002"/>
    <x v="1"/>
  </r>
  <r>
    <s v="PRO8591"/>
    <x v="3618"/>
    <x v="963"/>
    <x v="9"/>
    <x v="8"/>
    <x v="0"/>
    <x v="1"/>
    <x v="30"/>
    <n v="1003.92"/>
    <n v="1315.27"/>
    <n v="406"/>
    <n v="311.35000000000002"/>
    <n v="533999.62"/>
    <n v="126408.1"/>
    <x v="1"/>
  </r>
  <r>
    <s v="PRO8595"/>
    <x v="3619"/>
    <x v="1792"/>
    <x v="5"/>
    <x v="3"/>
    <x v="0"/>
    <x v="6"/>
    <x v="62"/>
    <n v="1223.82"/>
    <n v="2359.3000000000002"/>
    <n v="273"/>
    <n v="1135.4800000000002"/>
    <n v="644088.9"/>
    <n v="309986.0400000001"/>
    <x v="2"/>
  </r>
  <r>
    <s v="PRO8596"/>
    <x v="3620"/>
    <x v="1797"/>
    <x v="5"/>
    <x v="4"/>
    <x v="1"/>
    <x v="5"/>
    <x v="2"/>
    <n v="465"/>
    <n v="819.24"/>
    <n v="214"/>
    <n v="354.24"/>
    <n v="175317.36000000002"/>
    <n v="75807.360000000001"/>
    <x v="0"/>
  </r>
  <r>
    <s v="PRO8597"/>
    <x v="3621"/>
    <x v="425"/>
    <x v="5"/>
    <x v="2"/>
    <x v="2"/>
    <x v="8"/>
    <x v="0"/>
    <n v="1314.52"/>
    <n v="2142.61"/>
    <n v="379"/>
    <n v="828.09000000000015"/>
    <n v="812049.19000000006"/>
    <n v="313846.11000000004"/>
    <x v="1"/>
  </r>
  <r>
    <s v="PRO8598"/>
    <x v="3622"/>
    <x v="1798"/>
    <x v="9"/>
    <x v="9"/>
    <x v="1"/>
    <x v="7"/>
    <x v="4"/>
    <n v="690.22"/>
    <n v="922.31"/>
    <n v="161"/>
    <n v="232.08999999999992"/>
    <n v="148491.91"/>
    <n v="37366.489999999983"/>
    <x v="2"/>
  </r>
  <r>
    <s v="PRO8599"/>
    <x v="3623"/>
    <x v="144"/>
    <x v="0"/>
    <x v="7"/>
    <x v="2"/>
    <x v="8"/>
    <x v="6"/>
    <n v="63.9"/>
    <n v="106.11"/>
    <n v="179"/>
    <n v="42.21"/>
    <n v="18993.689999999999"/>
    <n v="7555.59"/>
    <x v="0"/>
  </r>
  <r>
    <s v="PRO8600"/>
    <x v="3624"/>
    <x v="1799"/>
    <x v="7"/>
    <x v="8"/>
    <x v="0"/>
    <x v="7"/>
    <x v="6"/>
    <n v="1554.37"/>
    <n v="1775.32"/>
    <n v="252"/>
    <n v="220.95000000000005"/>
    <n v="447380.63999999996"/>
    <n v="55679.400000000009"/>
    <x v="2"/>
  </r>
  <r>
    <s v="PRO8611"/>
    <x v="3625"/>
    <x v="1800"/>
    <x v="8"/>
    <x v="9"/>
    <x v="1"/>
    <x v="9"/>
    <x v="98"/>
    <n v="937.52"/>
    <n v="1679.38"/>
    <n v="127"/>
    <n v="741.86000000000013"/>
    <n v="213281.26"/>
    <n v="94216.220000000016"/>
    <x v="0"/>
  </r>
  <r>
    <s v="PRO8614"/>
    <x v="3626"/>
    <x v="307"/>
    <x v="2"/>
    <x v="2"/>
    <x v="4"/>
    <x v="4"/>
    <x v="89"/>
    <n v="1846.43"/>
    <n v="3219.75"/>
    <n v="290"/>
    <n v="1373.32"/>
    <n v="933727.5"/>
    <n v="398262.8"/>
    <x v="0"/>
  </r>
  <r>
    <s v="PRO8617"/>
    <x v="3627"/>
    <x v="252"/>
    <x v="7"/>
    <x v="7"/>
    <x v="0"/>
    <x v="4"/>
    <x v="47"/>
    <n v="1605.38"/>
    <n v="2700.41"/>
    <n v="38"/>
    <n v="1095.0299999999997"/>
    <n v="102615.57999999999"/>
    <n v="41611.139999999992"/>
    <x v="3"/>
  </r>
  <r>
    <s v="PRO8618"/>
    <x v="3628"/>
    <x v="1740"/>
    <x v="6"/>
    <x v="3"/>
    <x v="1"/>
    <x v="3"/>
    <x v="81"/>
    <n v="1126.77"/>
    <n v="1715.3"/>
    <n v="158"/>
    <n v="588.53"/>
    <n v="271017.39999999997"/>
    <n v="92987.739999999991"/>
    <x v="1"/>
  </r>
  <r>
    <s v="PRO8619"/>
    <x v="3629"/>
    <x v="636"/>
    <x v="0"/>
    <x v="6"/>
    <x v="3"/>
    <x v="6"/>
    <x v="96"/>
    <n v="1750.3"/>
    <n v="2272.73"/>
    <n v="295"/>
    <n v="522.43000000000006"/>
    <n v="670455.35"/>
    <n v="154116.85"/>
    <x v="3"/>
  </r>
  <r>
    <s v="PRO8620"/>
    <x v="3630"/>
    <x v="848"/>
    <x v="9"/>
    <x v="6"/>
    <x v="1"/>
    <x v="4"/>
    <x v="32"/>
    <n v="428.8"/>
    <n v="542.78"/>
    <n v="420"/>
    <n v="113.97999999999996"/>
    <n v="227967.59999999998"/>
    <n v="47871.599999999984"/>
    <x v="1"/>
  </r>
  <r>
    <s v="PRO8621"/>
    <x v="3631"/>
    <x v="80"/>
    <x v="7"/>
    <x v="4"/>
    <x v="1"/>
    <x v="4"/>
    <x v="53"/>
    <n v="1175.6199999999999"/>
    <n v="1900.84"/>
    <n v="319"/>
    <n v="725.22"/>
    <n v="606367.96"/>
    <n v="231345.18000000002"/>
    <x v="2"/>
  </r>
  <r>
    <s v="PRO8622"/>
    <x v="3632"/>
    <x v="1679"/>
    <x v="9"/>
    <x v="5"/>
    <x v="4"/>
    <x v="5"/>
    <x v="95"/>
    <n v="556.09"/>
    <n v="887.51"/>
    <n v="438"/>
    <n v="331.41999999999996"/>
    <n v="388729.38"/>
    <n v="145161.96"/>
    <x v="2"/>
  </r>
  <r>
    <s v="PRO8626"/>
    <x v="3633"/>
    <x v="1671"/>
    <x v="5"/>
    <x v="7"/>
    <x v="1"/>
    <x v="5"/>
    <x v="7"/>
    <n v="1373.62"/>
    <n v="2055.2600000000002"/>
    <n v="274"/>
    <n v="681.64000000000033"/>
    <n v="563141.24000000011"/>
    <n v="186769.3600000001"/>
    <x v="0"/>
  </r>
  <r>
    <s v="PRO8628"/>
    <x v="3634"/>
    <x v="1801"/>
    <x v="2"/>
    <x v="3"/>
    <x v="0"/>
    <x v="9"/>
    <x v="56"/>
    <n v="837.92"/>
    <n v="1352.1"/>
    <n v="63"/>
    <n v="514.17999999999995"/>
    <n v="85182.299999999988"/>
    <n v="32393.339999999997"/>
    <x v="0"/>
  </r>
  <r>
    <s v="PRO8630"/>
    <x v="3635"/>
    <x v="1802"/>
    <x v="1"/>
    <x v="9"/>
    <x v="1"/>
    <x v="1"/>
    <x v="98"/>
    <n v="1004.32"/>
    <n v="1493.85"/>
    <n v="101"/>
    <n v="489.52999999999986"/>
    <n v="150878.84999999998"/>
    <n v="49442.529999999984"/>
    <x v="2"/>
  </r>
  <r>
    <s v="PRO8633"/>
    <x v="3636"/>
    <x v="1389"/>
    <x v="9"/>
    <x v="8"/>
    <x v="2"/>
    <x v="5"/>
    <x v="69"/>
    <n v="1889.51"/>
    <n v="2860.98"/>
    <n v="100"/>
    <n v="971.47"/>
    <n v="286098"/>
    <n v="97147"/>
    <x v="1"/>
  </r>
  <r>
    <s v="PRO8634"/>
    <x v="1563"/>
    <x v="282"/>
    <x v="2"/>
    <x v="1"/>
    <x v="4"/>
    <x v="5"/>
    <x v="2"/>
    <n v="1773.88"/>
    <n v="3025.19"/>
    <n v="292"/>
    <n v="1251.31"/>
    <n v="883355.48"/>
    <n v="365382.51999999996"/>
    <x v="2"/>
  </r>
  <r>
    <s v="PRO8635"/>
    <x v="3637"/>
    <x v="1803"/>
    <x v="4"/>
    <x v="2"/>
    <x v="4"/>
    <x v="5"/>
    <x v="31"/>
    <n v="345.03"/>
    <n v="486.22"/>
    <n v="194"/>
    <n v="141.19000000000005"/>
    <n v="94326.680000000008"/>
    <n v="27390.860000000011"/>
    <x v="2"/>
  </r>
  <r>
    <s v="PRO8636"/>
    <x v="3638"/>
    <x v="282"/>
    <x v="7"/>
    <x v="3"/>
    <x v="2"/>
    <x v="9"/>
    <x v="31"/>
    <n v="1794.58"/>
    <n v="2141.46"/>
    <n v="100"/>
    <n v="346.88000000000011"/>
    <n v="214146"/>
    <n v="34688.000000000015"/>
    <x v="0"/>
  </r>
  <r>
    <s v="PRO8639"/>
    <x v="3639"/>
    <x v="486"/>
    <x v="8"/>
    <x v="0"/>
    <x v="4"/>
    <x v="9"/>
    <x v="52"/>
    <n v="1925.02"/>
    <n v="3071.22"/>
    <n v="469"/>
    <n v="1146.1999999999998"/>
    <n v="1440402.18"/>
    <n v="537567.79999999993"/>
    <x v="0"/>
  </r>
  <r>
    <s v="PRO8641"/>
    <x v="2045"/>
    <x v="1166"/>
    <x v="1"/>
    <x v="4"/>
    <x v="3"/>
    <x v="6"/>
    <x v="31"/>
    <n v="208.06"/>
    <n v="363.22"/>
    <n v="268"/>
    <n v="155.16000000000003"/>
    <n v="97342.96"/>
    <n v="41582.880000000005"/>
    <x v="0"/>
  </r>
  <r>
    <s v="PRO8642"/>
    <x v="3640"/>
    <x v="160"/>
    <x v="6"/>
    <x v="6"/>
    <x v="2"/>
    <x v="8"/>
    <x v="50"/>
    <n v="1711.48"/>
    <n v="1964.04"/>
    <n v="31"/>
    <n v="252.55999999999995"/>
    <n v="60885.24"/>
    <n v="7829.3599999999988"/>
    <x v="1"/>
  </r>
  <r>
    <s v="PRO8643"/>
    <x v="3641"/>
    <x v="1761"/>
    <x v="4"/>
    <x v="2"/>
    <x v="1"/>
    <x v="5"/>
    <x v="16"/>
    <n v="1585.84"/>
    <n v="2593.6799999999998"/>
    <n v="476"/>
    <n v="1007.8399999999999"/>
    <n v="1234591.68"/>
    <n v="479731.83999999997"/>
    <x v="0"/>
  </r>
  <r>
    <s v="PRO8644"/>
    <x v="3642"/>
    <x v="1804"/>
    <x v="1"/>
    <x v="7"/>
    <x v="0"/>
    <x v="6"/>
    <x v="20"/>
    <n v="1924.76"/>
    <n v="2653.44"/>
    <n v="115"/>
    <n v="728.68000000000006"/>
    <n v="305145.60000000003"/>
    <n v="83798.200000000012"/>
    <x v="2"/>
  </r>
  <r>
    <s v="PRO8646"/>
    <x v="3643"/>
    <x v="852"/>
    <x v="1"/>
    <x v="4"/>
    <x v="1"/>
    <x v="8"/>
    <x v="92"/>
    <n v="1794.01"/>
    <n v="3152.43"/>
    <n v="33"/>
    <n v="1358.4199999999998"/>
    <n v="104030.18999999999"/>
    <n v="44827.859999999993"/>
    <x v="0"/>
  </r>
  <r>
    <s v="PRO8648"/>
    <x v="3644"/>
    <x v="743"/>
    <x v="2"/>
    <x v="4"/>
    <x v="2"/>
    <x v="9"/>
    <x v="26"/>
    <n v="1038.44"/>
    <n v="1494.8"/>
    <n v="339"/>
    <n v="456.3599999999999"/>
    <n v="506737.2"/>
    <n v="154706.03999999998"/>
    <x v="1"/>
  </r>
  <r>
    <s v="PRO8652"/>
    <x v="3645"/>
    <x v="539"/>
    <x v="3"/>
    <x v="4"/>
    <x v="2"/>
    <x v="7"/>
    <x v="41"/>
    <n v="1736.46"/>
    <n v="2782.21"/>
    <n v="428"/>
    <n v="1045.75"/>
    <n v="1190785.8800000001"/>
    <n v="447581"/>
    <x v="2"/>
  </r>
  <r>
    <s v="PRO8654"/>
    <x v="3646"/>
    <x v="19"/>
    <x v="5"/>
    <x v="3"/>
    <x v="2"/>
    <x v="5"/>
    <x v="30"/>
    <n v="120.49"/>
    <n v="208.59"/>
    <n v="453"/>
    <n v="88.100000000000009"/>
    <n v="94491.27"/>
    <n v="39909.300000000003"/>
    <x v="1"/>
  </r>
  <r>
    <s v="PRO8655"/>
    <x v="3647"/>
    <x v="1227"/>
    <x v="2"/>
    <x v="8"/>
    <x v="4"/>
    <x v="2"/>
    <x v="2"/>
    <n v="1571.08"/>
    <n v="2881.94"/>
    <n v="412"/>
    <n v="1310.8600000000001"/>
    <n v="1187359.28"/>
    <n v="540074.32000000007"/>
    <x v="1"/>
  </r>
  <r>
    <s v="PRO8657"/>
    <x v="3648"/>
    <x v="276"/>
    <x v="0"/>
    <x v="9"/>
    <x v="2"/>
    <x v="7"/>
    <x v="12"/>
    <n v="1778.35"/>
    <n v="2486.88"/>
    <n v="288"/>
    <n v="708.5300000000002"/>
    <n v="716221.44000000006"/>
    <n v="204056.64000000007"/>
    <x v="2"/>
  </r>
  <r>
    <s v="PRO8660"/>
    <x v="3649"/>
    <x v="579"/>
    <x v="5"/>
    <x v="0"/>
    <x v="0"/>
    <x v="4"/>
    <x v="7"/>
    <n v="471.41"/>
    <n v="529.78"/>
    <n v="110"/>
    <n v="58.369999999999948"/>
    <n v="58275.799999999996"/>
    <n v="6420.6999999999944"/>
    <x v="2"/>
  </r>
  <r>
    <s v="PRO8664"/>
    <x v="3650"/>
    <x v="1178"/>
    <x v="7"/>
    <x v="9"/>
    <x v="4"/>
    <x v="9"/>
    <x v="75"/>
    <n v="441.19"/>
    <n v="645.29999999999995"/>
    <n v="456"/>
    <n v="204.10999999999996"/>
    <n v="294256.8"/>
    <n v="93074.159999999974"/>
    <x v="2"/>
  </r>
  <r>
    <s v="PRO8666"/>
    <x v="3651"/>
    <x v="547"/>
    <x v="0"/>
    <x v="2"/>
    <x v="4"/>
    <x v="4"/>
    <x v="96"/>
    <n v="1831.84"/>
    <n v="2929.41"/>
    <n v="133"/>
    <n v="1097.57"/>
    <n v="389611.52999999997"/>
    <n v="145976.81"/>
    <x v="2"/>
  </r>
  <r>
    <s v="PRO8668"/>
    <x v="3652"/>
    <x v="911"/>
    <x v="7"/>
    <x v="6"/>
    <x v="4"/>
    <x v="9"/>
    <x v="90"/>
    <n v="1766.06"/>
    <n v="3147.79"/>
    <n v="376"/>
    <n v="1381.73"/>
    <n v="1183569.04"/>
    <n v="519530.48"/>
    <x v="2"/>
  </r>
  <r>
    <s v="PRO8672"/>
    <x v="3653"/>
    <x v="1124"/>
    <x v="3"/>
    <x v="9"/>
    <x v="2"/>
    <x v="0"/>
    <x v="16"/>
    <n v="1181.23"/>
    <n v="1466.88"/>
    <n v="290"/>
    <n v="285.65000000000009"/>
    <n v="425395.20000000001"/>
    <n v="82838.500000000029"/>
    <x v="1"/>
  </r>
  <r>
    <s v="PRO8674"/>
    <x v="3654"/>
    <x v="984"/>
    <x v="9"/>
    <x v="4"/>
    <x v="0"/>
    <x v="8"/>
    <x v="91"/>
    <n v="1847.84"/>
    <n v="2993.38"/>
    <n v="143"/>
    <n v="1145.5400000000002"/>
    <n v="428053.34"/>
    <n v="163812.22000000003"/>
    <x v="2"/>
  </r>
  <r>
    <s v="PRO8676"/>
    <x v="3655"/>
    <x v="596"/>
    <x v="3"/>
    <x v="1"/>
    <x v="2"/>
    <x v="8"/>
    <x v="77"/>
    <n v="1917.1"/>
    <n v="3558.83"/>
    <n v="306"/>
    <n v="1641.73"/>
    <n v="1089001.98"/>
    <n v="502369.38"/>
    <x v="1"/>
  </r>
  <r>
    <s v="PRO8678"/>
    <x v="3656"/>
    <x v="39"/>
    <x v="1"/>
    <x v="5"/>
    <x v="4"/>
    <x v="7"/>
    <x v="90"/>
    <n v="1821.65"/>
    <n v="3207.19"/>
    <n v="292"/>
    <n v="1385.54"/>
    <n v="936499.48"/>
    <n v="404577.68"/>
    <x v="2"/>
  </r>
  <r>
    <s v="PRO8679"/>
    <x v="3657"/>
    <x v="1805"/>
    <x v="6"/>
    <x v="5"/>
    <x v="4"/>
    <x v="0"/>
    <x v="4"/>
    <n v="1819.67"/>
    <n v="2565.85"/>
    <n v="115"/>
    <n v="746.17999999999984"/>
    <n v="295072.75"/>
    <n v="85810.699999999983"/>
    <x v="1"/>
  </r>
  <r>
    <s v="PRO8681"/>
    <x v="3658"/>
    <x v="101"/>
    <x v="9"/>
    <x v="6"/>
    <x v="2"/>
    <x v="4"/>
    <x v="38"/>
    <n v="1418.06"/>
    <n v="1753.74"/>
    <n v="163"/>
    <n v="335.68000000000006"/>
    <n v="285859.62"/>
    <n v="54715.840000000011"/>
    <x v="0"/>
  </r>
  <r>
    <s v="PRO8682"/>
    <x v="3659"/>
    <x v="352"/>
    <x v="0"/>
    <x v="3"/>
    <x v="3"/>
    <x v="1"/>
    <x v="92"/>
    <n v="1823.89"/>
    <n v="3266.01"/>
    <n v="213"/>
    <n v="1442.1200000000001"/>
    <n v="695660.13"/>
    <n v="307171.56"/>
    <x v="2"/>
  </r>
  <r>
    <s v="PRO8683"/>
    <x v="3660"/>
    <x v="1806"/>
    <x v="0"/>
    <x v="8"/>
    <x v="3"/>
    <x v="8"/>
    <x v="27"/>
    <n v="1327.13"/>
    <n v="2439.56"/>
    <n v="421"/>
    <n v="1112.4299999999998"/>
    <n v="1027054.76"/>
    <n v="468333.02999999991"/>
    <x v="1"/>
  </r>
  <r>
    <s v="PRO8688"/>
    <x v="3661"/>
    <x v="1159"/>
    <x v="4"/>
    <x v="9"/>
    <x v="0"/>
    <x v="9"/>
    <x v="13"/>
    <n v="1667.5"/>
    <n v="2515.81"/>
    <n v="458"/>
    <n v="848.31"/>
    <n v="1152240.98"/>
    <n v="388525.98"/>
    <x v="1"/>
  </r>
  <r>
    <s v="PRO8689"/>
    <x v="3662"/>
    <x v="1807"/>
    <x v="0"/>
    <x v="6"/>
    <x v="2"/>
    <x v="7"/>
    <x v="45"/>
    <n v="1442.53"/>
    <n v="2355.5100000000002"/>
    <n v="237"/>
    <n v="912.98000000000025"/>
    <n v="558255.87"/>
    <n v="216376.26000000007"/>
    <x v="2"/>
  </r>
  <r>
    <s v="PRO8690"/>
    <x v="3663"/>
    <x v="1093"/>
    <x v="3"/>
    <x v="6"/>
    <x v="4"/>
    <x v="3"/>
    <x v="84"/>
    <n v="1442.83"/>
    <n v="2412.7800000000002"/>
    <n v="180"/>
    <n v="969.95000000000027"/>
    <n v="434300.4"/>
    <n v="174591.00000000006"/>
    <x v="1"/>
  </r>
  <r>
    <s v="PRO8692"/>
    <x v="3664"/>
    <x v="775"/>
    <x v="5"/>
    <x v="2"/>
    <x v="4"/>
    <x v="0"/>
    <x v="1"/>
    <n v="1919.7"/>
    <n v="3326.83"/>
    <n v="223"/>
    <n v="1407.1299999999999"/>
    <n v="741883.09"/>
    <n v="313789.99"/>
    <x v="1"/>
  </r>
  <r>
    <s v="PRO8693"/>
    <x v="3665"/>
    <x v="1731"/>
    <x v="6"/>
    <x v="5"/>
    <x v="1"/>
    <x v="0"/>
    <x v="24"/>
    <n v="557.22"/>
    <n v="771.96"/>
    <n v="1"/>
    <n v="214.74"/>
    <n v="771.96"/>
    <n v="214.74"/>
    <x v="0"/>
  </r>
  <r>
    <s v="PRO8694"/>
    <x v="3666"/>
    <x v="1138"/>
    <x v="3"/>
    <x v="0"/>
    <x v="3"/>
    <x v="0"/>
    <x v="48"/>
    <n v="1153.24"/>
    <n v="1825.97"/>
    <n v="175"/>
    <n v="672.73"/>
    <n v="319544.75"/>
    <n v="117727.75"/>
    <x v="2"/>
  </r>
  <r>
    <s v="PRO8695"/>
    <x v="3667"/>
    <x v="1552"/>
    <x v="8"/>
    <x v="9"/>
    <x v="4"/>
    <x v="8"/>
    <x v="2"/>
    <n v="503.67"/>
    <n v="691.54"/>
    <n v="140"/>
    <n v="187.86999999999995"/>
    <n v="96815.599999999991"/>
    <n v="26301.799999999992"/>
    <x v="3"/>
  </r>
  <r>
    <s v="PRO8696"/>
    <x v="3668"/>
    <x v="353"/>
    <x v="3"/>
    <x v="1"/>
    <x v="0"/>
    <x v="1"/>
    <x v="54"/>
    <n v="973.83"/>
    <n v="1868.56"/>
    <n v="354"/>
    <n v="894.7299999999999"/>
    <n v="661470.24"/>
    <n v="316734.42"/>
    <x v="1"/>
  </r>
  <r>
    <s v="PRO8697"/>
    <x v="3669"/>
    <x v="1515"/>
    <x v="9"/>
    <x v="5"/>
    <x v="0"/>
    <x v="5"/>
    <x v="7"/>
    <n v="807.85"/>
    <n v="1319.01"/>
    <n v="339"/>
    <n v="511.15999999999997"/>
    <n v="447144.39"/>
    <n v="173283.24"/>
    <x v="2"/>
  </r>
  <r>
    <s v="PRO8698"/>
    <x v="3670"/>
    <x v="1808"/>
    <x v="5"/>
    <x v="2"/>
    <x v="2"/>
    <x v="6"/>
    <x v="83"/>
    <n v="346.62"/>
    <n v="647.58000000000004"/>
    <n v="83"/>
    <n v="300.96000000000004"/>
    <n v="53749.140000000007"/>
    <n v="24979.680000000004"/>
    <x v="1"/>
  </r>
  <r>
    <s v="PRO8701"/>
    <x v="3671"/>
    <x v="734"/>
    <x v="5"/>
    <x v="9"/>
    <x v="4"/>
    <x v="1"/>
    <x v="66"/>
    <n v="1864.37"/>
    <n v="3544.44"/>
    <n v="21"/>
    <n v="1680.0700000000002"/>
    <n v="74433.240000000005"/>
    <n v="35281.47"/>
    <x v="0"/>
  </r>
  <r>
    <s v="PRO8703"/>
    <x v="3672"/>
    <x v="352"/>
    <x v="2"/>
    <x v="5"/>
    <x v="1"/>
    <x v="3"/>
    <x v="86"/>
    <n v="1928.13"/>
    <n v="3143.83"/>
    <n v="207"/>
    <n v="1215.6999999999998"/>
    <n v="650772.80999999994"/>
    <n v="251649.89999999997"/>
    <x v="1"/>
  </r>
  <r>
    <s v="PRO8706"/>
    <x v="3673"/>
    <x v="1809"/>
    <x v="5"/>
    <x v="9"/>
    <x v="0"/>
    <x v="4"/>
    <x v="50"/>
    <n v="1333.72"/>
    <n v="1940.73"/>
    <n v="332"/>
    <n v="607.01"/>
    <n v="644322.36"/>
    <n v="201527.32"/>
    <x v="1"/>
  </r>
  <r>
    <s v="PRO8707"/>
    <x v="3674"/>
    <x v="1383"/>
    <x v="7"/>
    <x v="9"/>
    <x v="0"/>
    <x v="7"/>
    <x v="86"/>
    <n v="1235.54"/>
    <n v="1861.26"/>
    <n v="428"/>
    <n v="625.72"/>
    <n v="796619.28"/>
    <n v="267808.16000000003"/>
    <x v="2"/>
  </r>
  <r>
    <s v="PRO8708"/>
    <x v="3675"/>
    <x v="659"/>
    <x v="4"/>
    <x v="2"/>
    <x v="3"/>
    <x v="0"/>
    <x v="0"/>
    <n v="1217.68"/>
    <n v="1866.33"/>
    <n v="164"/>
    <n v="648.64999999999986"/>
    <n v="306078.12"/>
    <n v="106378.59999999998"/>
    <x v="1"/>
  </r>
  <r>
    <s v="PRO8711"/>
    <x v="3676"/>
    <x v="348"/>
    <x v="2"/>
    <x v="2"/>
    <x v="0"/>
    <x v="4"/>
    <x v="39"/>
    <n v="1063.5899999999999"/>
    <n v="1446.87"/>
    <n v="402"/>
    <n v="383.28"/>
    <n v="581641.74"/>
    <n v="154078.56"/>
    <x v="1"/>
  </r>
  <r>
    <s v="PRO8713"/>
    <x v="2959"/>
    <x v="1686"/>
    <x v="0"/>
    <x v="5"/>
    <x v="2"/>
    <x v="6"/>
    <x v="47"/>
    <n v="187.69"/>
    <n v="349.64"/>
    <n v="7"/>
    <n v="161.94999999999999"/>
    <n v="2447.48"/>
    <n v="1133.6499999999999"/>
    <x v="0"/>
  </r>
  <r>
    <s v="PRO8715"/>
    <x v="3677"/>
    <x v="1810"/>
    <x v="9"/>
    <x v="4"/>
    <x v="2"/>
    <x v="2"/>
    <x v="9"/>
    <n v="1071.72"/>
    <n v="1434.76"/>
    <n v="363"/>
    <n v="363.03999999999996"/>
    <n v="520817.88"/>
    <n v="131783.51999999999"/>
    <x v="1"/>
  </r>
  <r>
    <s v="PRO8722"/>
    <x v="3678"/>
    <x v="785"/>
    <x v="2"/>
    <x v="4"/>
    <x v="3"/>
    <x v="7"/>
    <x v="23"/>
    <n v="542.79"/>
    <n v="975.3"/>
    <n v="477"/>
    <n v="432.51"/>
    <n v="465218.1"/>
    <n v="206307.27"/>
    <x v="0"/>
  </r>
  <r>
    <s v="PRO8724"/>
    <x v="3679"/>
    <x v="1676"/>
    <x v="0"/>
    <x v="1"/>
    <x v="1"/>
    <x v="7"/>
    <x v="36"/>
    <n v="922.21"/>
    <n v="1216.43"/>
    <n v="218"/>
    <n v="294.22000000000003"/>
    <n v="265181.74"/>
    <n v="64139.960000000006"/>
    <x v="2"/>
  </r>
  <r>
    <s v="PRO8725"/>
    <x v="3680"/>
    <x v="298"/>
    <x v="9"/>
    <x v="0"/>
    <x v="0"/>
    <x v="0"/>
    <x v="81"/>
    <n v="1270.0999999999999"/>
    <n v="1551.48"/>
    <n v="387"/>
    <n v="281.38000000000011"/>
    <n v="600422.76"/>
    <n v="108894.06000000004"/>
    <x v="0"/>
  </r>
  <r>
    <s v="PRO8726"/>
    <x v="3681"/>
    <x v="1811"/>
    <x v="4"/>
    <x v="7"/>
    <x v="4"/>
    <x v="8"/>
    <x v="69"/>
    <n v="790.79"/>
    <n v="1307.1500000000001"/>
    <n v="293"/>
    <n v="516.36000000000013"/>
    <n v="382994.95"/>
    <n v="151293.48000000004"/>
    <x v="0"/>
  </r>
  <r>
    <s v="PRO8730"/>
    <x v="3682"/>
    <x v="435"/>
    <x v="1"/>
    <x v="9"/>
    <x v="2"/>
    <x v="1"/>
    <x v="88"/>
    <n v="932.44"/>
    <n v="1722.5"/>
    <n v="3"/>
    <n v="790.06"/>
    <n v="5167.5"/>
    <n v="2370.1799999999998"/>
    <x v="2"/>
  </r>
  <r>
    <s v="PRO8732"/>
    <x v="3683"/>
    <x v="1812"/>
    <x v="1"/>
    <x v="3"/>
    <x v="4"/>
    <x v="1"/>
    <x v="47"/>
    <n v="1172.9000000000001"/>
    <n v="1584"/>
    <n v="203"/>
    <n v="411.09999999999991"/>
    <n v="321552"/>
    <n v="83453.299999999988"/>
    <x v="0"/>
  </r>
  <r>
    <s v="PRO8735"/>
    <x v="3684"/>
    <x v="1586"/>
    <x v="4"/>
    <x v="0"/>
    <x v="4"/>
    <x v="5"/>
    <x v="26"/>
    <n v="1387.13"/>
    <n v="2590.13"/>
    <n v="266"/>
    <n v="1203"/>
    <n v="688974.58000000007"/>
    <n v="319998"/>
    <x v="2"/>
  </r>
  <r>
    <s v="PRO8736"/>
    <x v="3685"/>
    <x v="1176"/>
    <x v="3"/>
    <x v="2"/>
    <x v="3"/>
    <x v="9"/>
    <x v="6"/>
    <n v="525.91999999999996"/>
    <n v="600.59"/>
    <n v="224"/>
    <n v="74.670000000000073"/>
    <n v="134532.16"/>
    <n v="16726.080000000016"/>
    <x v="1"/>
  </r>
  <r>
    <s v="PRO8737"/>
    <x v="3686"/>
    <x v="4"/>
    <x v="5"/>
    <x v="2"/>
    <x v="2"/>
    <x v="5"/>
    <x v="91"/>
    <n v="1819.59"/>
    <n v="2087.54"/>
    <n v="167"/>
    <n v="267.95000000000005"/>
    <n v="348619.18"/>
    <n v="44747.650000000009"/>
    <x v="0"/>
  </r>
  <r>
    <s v="PRO8738"/>
    <x v="3687"/>
    <x v="1604"/>
    <x v="1"/>
    <x v="3"/>
    <x v="1"/>
    <x v="9"/>
    <x v="4"/>
    <n v="1492.71"/>
    <n v="2939.1"/>
    <n v="107"/>
    <n v="1446.3899999999999"/>
    <n v="314483.7"/>
    <n v="154763.72999999998"/>
    <x v="2"/>
  </r>
  <r>
    <s v="PRO8746"/>
    <x v="3688"/>
    <x v="1222"/>
    <x v="6"/>
    <x v="0"/>
    <x v="4"/>
    <x v="7"/>
    <x v="5"/>
    <n v="1906.23"/>
    <n v="3786.37"/>
    <n v="207"/>
    <n v="1880.1399999999999"/>
    <n v="783778.59"/>
    <n v="389188.98"/>
    <x v="1"/>
  </r>
  <r>
    <s v="PRO8747"/>
    <x v="3689"/>
    <x v="1813"/>
    <x v="0"/>
    <x v="2"/>
    <x v="3"/>
    <x v="7"/>
    <x v="55"/>
    <n v="1834.52"/>
    <n v="2867.25"/>
    <n v="173"/>
    <n v="1032.73"/>
    <n v="496034.25"/>
    <n v="178662.29"/>
    <x v="1"/>
  </r>
  <r>
    <s v="PRO8750"/>
    <x v="3690"/>
    <x v="1726"/>
    <x v="4"/>
    <x v="6"/>
    <x v="1"/>
    <x v="8"/>
    <x v="42"/>
    <n v="1301.9100000000001"/>
    <n v="2042.42"/>
    <n v="198"/>
    <n v="740.51"/>
    <n v="404399.16000000003"/>
    <n v="146620.98000000001"/>
    <x v="2"/>
  </r>
  <r>
    <s v="PRO8751"/>
    <x v="3691"/>
    <x v="1814"/>
    <x v="7"/>
    <x v="7"/>
    <x v="0"/>
    <x v="1"/>
    <x v="97"/>
    <n v="1257.3800000000001"/>
    <n v="1899.19"/>
    <n v="462"/>
    <n v="641.80999999999995"/>
    <n v="877425.78"/>
    <n v="296516.21999999997"/>
    <x v="0"/>
  </r>
  <r>
    <s v="PRO8756"/>
    <x v="3692"/>
    <x v="525"/>
    <x v="3"/>
    <x v="3"/>
    <x v="2"/>
    <x v="9"/>
    <x v="16"/>
    <n v="1619.37"/>
    <n v="2801.18"/>
    <n v="478"/>
    <n v="1181.81"/>
    <n v="1338964.04"/>
    <n v="564905.17999999993"/>
    <x v="0"/>
  </r>
  <r>
    <s v="PRO8759"/>
    <x v="3693"/>
    <x v="1588"/>
    <x v="7"/>
    <x v="6"/>
    <x v="0"/>
    <x v="2"/>
    <x v="54"/>
    <n v="340.89"/>
    <n v="423.04"/>
    <n v="220"/>
    <n v="82.150000000000034"/>
    <n v="93068.800000000003"/>
    <n v="18073.000000000007"/>
    <x v="2"/>
  </r>
  <r>
    <s v="PRO8761"/>
    <x v="3694"/>
    <x v="1089"/>
    <x v="6"/>
    <x v="5"/>
    <x v="4"/>
    <x v="2"/>
    <x v="6"/>
    <n v="1800.9"/>
    <n v="3258.51"/>
    <n v="7"/>
    <n v="1457.6100000000001"/>
    <n v="22809.57"/>
    <n v="10203.27"/>
    <x v="0"/>
  </r>
  <r>
    <s v="PRO8762"/>
    <x v="3695"/>
    <x v="403"/>
    <x v="3"/>
    <x v="6"/>
    <x v="4"/>
    <x v="1"/>
    <x v="18"/>
    <n v="1835.15"/>
    <n v="2184.04"/>
    <n v="290"/>
    <n v="348.88999999999987"/>
    <n v="633371.6"/>
    <n v="101178.09999999996"/>
    <x v="0"/>
  </r>
  <r>
    <s v="PRO8768"/>
    <x v="3696"/>
    <x v="1660"/>
    <x v="0"/>
    <x v="3"/>
    <x v="0"/>
    <x v="4"/>
    <x v="3"/>
    <n v="221.12"/>
    <n v="420.43"/>
    <n v="245"/>
    <n v="199.31"/>
    <n v="103005.35"/>
    <n v="48830.95"/>
    <x v="1"/>
  </r>
  <r>
    <s v="PRO8771"/>
    <x v="3697"/>
    <x v="1815"/>
    <x v="7"/>
    <x v="0"/>
    <x v="3"/>
    <x v="6"/>
    <x v="98"/>
    <n v="479.95"/>
    <n v="816.59"/>
    <n v="358"/>
    <n v="336.64000000000004"/>
    <n v="292339.22000000003"/>
    <n v="120517.12000000001"/>
    <x v="0"/>
  </r>
  <r>
    <s v="PRO8772"/>
    <x v="3698"/>
    <x v="439"/>
    <x v="1"/>
    <x v="7"/>
    <x v="3"/>
    <x v="0"/>
    <x v="95"/>
    <n v="951.83"/>
    <n v="1834.31"/>
    <n v="148"/>
    <n v="882.4799999999999"/>
    <n v="271477.88"/>
    <n v="130607.03999999998"/>
    <x v="1"/>
  </r>
  <r>
    <s v="PRO8775"/>
    <x v="3699"/>
    <x v="1816"/>
    <x v="4"/>
    <x v="9"/>
    <x v="3"/>
    <x v="4"/>
    <x v="96"/>
    <n v="1847.63"/>
    <n v="2071.5100000000002"/>
    <n v="495"/>
    <n v="223.88000000000011"/>
    <n v="1025397.4500000001"/>
    <n v="110820.60000000005"/>
    <x v="1"/>
  </r>
  <r>
    <s v="PRO8777"/>
    <x v="3700"/>
    <x v="1014"/>
    <x v="7"/>
    <x v="3"/>
    <x v="0"/>
    <x v="7"/>
    <x v="35"/>
    <n v="903.26"/>
    <n v="1728.46"/>
    <n v="298"/>
    <n v="825.2"/>
    <n v="515081.08"/>
    <n v="245909.6"/>
    <x v="1"/>
  </r>
  <r>
    <s v="PRO8779"/>
    <x v="3701"/>
    <x v="662"/>
    <x v="5"/>
    <x v="2"/>
    <x v="4"/>
    <x v="6"/>
    <x v="69"/>
    <n v="1428.29"/>
    <n v="2756.57"/>
    <n v="338"/>
    <n v="1328.2800000000002"/>
    <n v="931720.66"/>
    <n v="448958.64000000007"/>
    <x v="1"/>
  </r>
  <r>
    <s v="PRO8784"/>
    <x v="3702"/>
    <x v="10"/>
    <x v="9"/>
    <x v="2"/>
    <x v="1"/>
    <x v="4"/>
    <x v="10"/>
    <n v="1160.1600000000001"/>
    <n v="1612.99"/>
    <n v="82"/>
    <n v="452.82999999999993"/>
    <n v="132265.18"/>
    <n v="37132.06"/>
    <x v="0"/>
  </r>
  <r>
    <s v="PRO8785"/>
    <x v="3703"/>
    <x v="400"/>
    <x v="0"/>
    <x v="4"/>
    <x v="1"/>
    <x v="5"/>
    <x v="47"/>
    <n v="1531.95"/>
    <n v="2554.31"/>
    <n v="470"/>
    <n v="1022.3599999999999"/>
    <n v="1200525.7"/>
    <n v="480509.19999999995"/>
    <x v="1"/>
  </r>
  <r>
    <s v="PRO8788"/>
    <x v="3704"/>
    <x v="923"/>
    <x v="5"/>
    <x v="7"/>
    <x v="3"/>
    <x v="3"/>
    <x v="84"/>
    <n v="433.22"/>
    <n v="499.77"/>
    <n v="441"/>
    <n v="66.549999999999955"/>
    <n v="220398.56999999998"/>
    <n v="29348.549999999981"/>
    <x v="2"/>
  </r>
  <r>
    <s v="PRO8790"/>
    <x v="3705"/>
    <x v="126"/>
    <x v="9"/>
    <x v="3"/>
    <x v="4"/>
    <x v="4"/>
    <x v="62"/>
    <n v="1980.86"/>
    <n v="3664.77"/>
    <n v="337"/>
    <n v="1683.91"/>
    <n v="1235027.49"/>
    <n v="567477.67000000004"/>
    <x v="1"/>
  </r>
  <r>
    <s v="PRO8791"/>
    <x v="3706"/>
    <x v="288"/>
    <x v="6"/>
    <x v="0"/>
    <x v="0"/>
    <x v="8"/>
    <x v="37"/>
    <n v="1983.76"/>
    <n v="2565.98"/>
    <n v="341"/>
    <n v="582.22"/>
    <n v="874999.18"/>
    <n v="198537.02000000002"/>
    <x v="1"/>
  </r>
  <r>
    <s v="PRO8792"/>
    <x v="3707"/>
    <x v="500"/>
    <x v="9"/>
    <x v="2"/>
    <x v="3"/>
    <x v="6"/>
    <x v="81"/>
    <n v="1307.05"/>
    <n v="1842.95"/>
    <n v="40"/>
    <n v="535.90000000000009"/>
    <n v="73718"/>
    <n v="21436.000000000004"/>
    <x v="0"/>
  </r>
  <r>
    <s v="PRO8793"/>
    <x v="3708"/>
    <x v="1369"/>
    <x v="7"/>
    <x v="6"/>
    <x v="0"/>
    <x v="4"/>
    <x v="15"/>
    <n v="870.19"/>
    <n v="1448.88"/>
    <n v="403"/>
    <n v="578.69000000000005"/>
    <n v="583898.64"/>
    <n v="233212.07000000004"/>
    <x v="2"/>
  </r>
  <r>
    <s v="PRO8794"/>
    <x v="3709"/>
    <x v="1668"/>
    <x v="6"/>
    <x v="4"/>
    <x v="3"/>
    <x v="2"/>
    <x v="46"/>
    <n v="480.05"/>
    <n v="920.63"/>
    <n v="302"/>
    <n v="440.58"/>
    <n v="278030.26"/>
    <n v="133055.16"/>
    <x v="2"/>
  </r>
  <r>
    <s v="PRO8798"/>
    <x v="3710"/>
    <x v="775"/>
    <x v="9"/>
    <x v="4"/>
    <x v="0"/>
    <x v="7"/>
    <x v="17"/>
    <n v="1244.8399999999999"/>
    <n v="2475"/>
    <n v="239"/>
    <n v="1230.1600000000001"/>
    <n v="591525"/>
    <n v="294008.24"/>
    <x v="2"/>
  </r>
  <r>
    <s v="PRO8800"/>
    <x v="3711"/>
    <x v="1348"/>
    <x v="3"/>
    <x v="5"/>
    <x v="2"/>
    <x v="0"/>
    <x v="24"/>
    <n v="964.16"/>
    <n v="1290.1400000000001"/>
    <n v="441"/>
    <n v="325.98000000000013"/>
    <n v="568951.74"/>
    <n v="143757.18000000005"/>
    <x v="3"/>
  </r>
  <r>
    <s v="PRO8802"/>
    <x v="3712"/>
    <x v="970"/>
    <x v="6"/>
    <x v="4"/>
    <x v="1"/>
    <x v="7"/>
    <x v="49"/>
    <n v="597.11"/>
    <n v="952.75"/>
    <n v="136"/>
    <n v="355.64"/>
    <n v="129574"/>
    <n v="48367.040000000001"/>
    <x v="1"/>
  </r>
  <r>
    <s v="PRO8803"/>
    <x v="3713"/>
    <x v="1400"/>
    <x v="0"/>
    <x v="9"/>
    <x v="0"/>
    <x v="8"/>
    <x v="66"/>
    <n v="580.95000000000005"/>
    <n v="660.37"/>
    <n v="491"/>
    <n v="79.419999999999959"/>
    <n v="324241.67"/>
    <n v="38995.219999999979"/>
    <x v="2"/>
  </r>
  <r>
    <s v="PRO8804"/>
    <x v="3714"/>
    <x v="1018"/>
    <x v="7"/>
    <x v="9"/>
    <x v="1"/>
    <x v="1"/>
    <x v="15"/>
    <n v="417.08"/>
    <n v="670.51"/>
    <n v="123"/>
    <n v="253.43"/>
    <n v="82472.73"/>
    <n v="31171.89"/>
    <x v="2"/>
  </r>
  <r>
    <s v="PRO8805"/>
    <x v="3715"/>
    <x v="679"/>
    <x v="1"/>
    <x v="5"/>
    <x v="3"/>
    <x v="9"/>
    <x v="33"/>
    <n v="915.41"/>
    <n v="1507.68"/>
    <n v="300"/>
    <n v="592.2700000000001"/>
    <n v="452304"/>
    <n v="177681.00000000003"/>
    <x v="3"/>
  </r>
  <r>
    <s v="PRO8809"/>
    <x v="3716"/>
    <x v="577"/>
    <x v="9"/>
    <x v="4"/>
    <x v="4"/>
    <x v="4"/>
    <x v="97"/>
    <n v="269.7"/>
    <n v="423.81"/>
    <n v="221"/>
    <n v="154.11000000000001"/>
    <n v="93662.01"/>
    <n v="34058.310000000005"/>
    <x v="2"/>
  </r>
  <r>
    <s v="PRO8810"/>
    <x v="3717"/>
    <x v="1105"/>
    <x v="0"/>
    <x v="0"/>
    <x v="2"/>
    <x v="3"/>
    <x v="31"/>
    <n v="413.99"/>
    <n v="721.13"/>
    <n v="211"/>
    <n v="307.14"/>
    <n v="152158.43"/>
    <n v="64806.539999999994"/>
    <x v="0"/>
  </r>
  <r>
    <s v="PRO8817"/>
    <x v="911"/>
    <x v="1311"/>
    <x v="0"/>
    <x v="8"/>
    <x v="4"/>
    <x v="4"/>
    <x v="53"/>
    <n v="1608.26"/>
    <n v="2677.97"/>
    <n v="78"/>
    <n v="1069.7099999999998"/>
    <n v="208881.65999999997"/>
    <n v="83437.37999999999"/>
    <x v="1"/>
  </r>
  <r>
    <s v="PRO8818"/>
    <x v="3718"/>
    <x v="1817"/>
    <x v="9"/>
    <x v="8"/>
    <x v="4"/>
    <x v="5"/>
    <x v="88"/>
    <n v="693.4"/>
    <n v="1275.92"/>
    <n v="135"/>
    <n v="582.5200000000001"/>
    <n v="172249.2"/>
    <n v="78640.200000000012"/>
    <x v="1"/>
  </r>
  <r>
    <s v="PRO8822"/>
    <x v="3719"/>
    <x v="12"/>
    <x v="8"/>
    <x v="8"/>
    <x v="1"/>
    <x v="0"/>
    <x v="95"/>
    <n v="1554.92"/>
    <n v="2730.82"/>
    <n v="153"/>
    <n v="1175.9000000000001"/>
    <n v="417815.46"/>
    <n v="179912.7"/>
    <x v="1"/>
  </r>
  <r>
    <s v="PRO8823"/>
    <x v="3720"/>
    <x v="132"/>
    <x v="0"/>
    <x v="9"/>
    <x v="3"/>
    <x v="4"/>
    <x v="74"/>
    <n v="377.34"/>
    <n v="704.42"/>
    <n v="457"/>
    <n v="327.08"/>
    <n v="321919.94"/>
    <n v="149475.56"/>
    <x v="0"/>
  </r>
  <r>
    <s v="PRO8825"/>
    <x v="3721"/>
    <x v="1818"/>
    <x v="7"/>
    <x v="4"/>
    <x v="2"/>
    <x v="0"/>
    <x v="31"/>
    <n v="1202.8800000000001"/>
    <n v="1521.11"/>
    <n v="376"/>
    <n v="318.22999999999979"/>
    <n v="571937.36"/>
    <n v="119654.47999999992"/>
    <x v="1"/>
  </r>
  <r>
    <s v="PRO8826"/>
    <x v="3722"/>
    <x v="1819"/>
    <x v="6"/>
    <x v="6"/>
    <x v="2"/>
    <x v="8"/>
    <x v="54"/>
    <n v="1473.6"/>
    <n v="2200.11"/>
    <n v="446"/>
    <n v="726.51000000000022"/>
    <n v="981249.06"/>
    <n v="324023.46000000008"/>
    <x v="1"/>
  </r>
  <r>
    <s v="PRO8829"/>
    <x v="3723"/>
    <x v="356"/>
    <x v="2"/>
    <x v="5"/>
    <x v="2"/>
    <x v="7"/>
    <x v="93"/>
    <n v="291.52"/>
    <n v="491.36"/>
    <n v="180"/>
    <n v="199.84000000000003"/>
    <n v="88444.800000000003"/>
    <n v="35971.200000000004"/>
    <x v="0"/>
  </r>
  <r>
    <s v="PRO8831"/>
    <x v="3724"/>
    <x v="1676"/>
    <x v="7"/>
    <x v="8"/>
    <x v="0"/>
    <x v="0"/>
    <x v="61"/>
    <n v="1374.55"/>
    <n v="2087.2199999999998"/>
    <n v="203"/>
    <n v="712.66999999999985"/>
    <n v="423705.66"/>
    <n v="144672.00999999998"/>
    <x v="0"/>
  </r>
  <r>
    <s v="PRO8832"/>
    <x v="3725"/>
    <x v="1702"/>
    <x v="0"/>
    <x v="0"/>
    <x v="4"/>
    <x v="6"/>
    <x v="34"/>
    <n v="1679.42"/>
    <n v="3256.88"/>
    <n v="91"/>
    <n v="1577.46"/>
    <n v="296376.08"/>
    <n v="143548.86000000002"/>
    <x v="1"/>
  </r>
  <r>
    <s v="PRO8833"/>
    <x v="3726"/>
    <x v="93"/>
    <x v="8"/>
    <x v="3"/>
    <x v="3"/>
    <x v="9"/>
    <x v="40"/>
    <n v="206.24"/>
    <n v="261.16000000000003"/>
    <n v="452"/>
    <n v="54.920000000000016"/>
    <n v="118044.32"/>
    <n v="24823.840000000007"/>
    <x v="1"/>
  </r>
  <r>
    <s v="PRO8836"/>
    <x v="3727"/>
    <x v="1559"/>
    <x v="7"/>
    <x v="9"/>
    <x v="3"/>
    <x v="5"/>
    <x v="7"/>
    <n v="1040.32"/>
    <n v="1752.87"/>
    <n v="304"/>
    <n v="712.55"/>
    <n v="532872.48"/>
    <n v="216615.19999999998"/>
    <x v="2"/>
  </r>
  <r>
    <s v="PRO8837"/>
    <x v="3728"/>
    <x v="1818"/>
    <x v="1"/>
    <x v="8"/>
    <x v="4"/>
    <x v="0"/>
    <x v="96"/>
    <n v="1530.4"/>
    <n v="2085.9"/>
    <n v="124"/>
    <n v="555.5"/>
    <n v="258651.6"/>
    <n v="68882"/>
    <x v="2"/>
  </r>
  <r>
    <s v="PRO8839"/>
    <x v="2245"/>
    <x v="1175"/>
    <x v="5"/>
    <x v="6"/>
    <x v="0"/>
    <x v="9"/>
    <x v="55"/>
    <n v="1547.04"/>
    <n v="2950.56"/>
    <n v="217"/>
    <n v="1403.52"/>
    <n v="640271.52"/>
    <n v="304563.83999999997"/>
    <x v="1"/>
  </r>
  <r>
    <s v="PRO8841"/>
    <x v="3729"/>
    <x v="18"/>
    <x v="8"/>
    <x v="2"/>
    <x v="0"/>
    <x v="5"/>
    <x v="39"/>
    <n v="1858.54"/>
    <n v="2914.68"/>
    <n v="201"/>
    <n v="1056.1399999999999"/>
    <n v="585850.67999999993"/>
    <n v="212284.13999999998"/>
    <x v="1"/>
  </r>
  <r>
    <s v="PRO8845"/>
    <x v="3730"/>
    <x v="1770"/>
    <x v="2"/>
    <x v="3"/>
    <x v="3"/>
    <x v="7"/>
    <x v="71"/>
    <n v="1090.99"/>
    <n v="1465.8"/>
    <n v="279"/>
    <n v="374.80999999999995"/>
    <n v="408958.2"/>
    <n v="104571.98999999999"/>
    <x v="0"/>
  </r>
  <r>
    <s v="PRO8847"/>
    <x v="3731"/>
    <x v="307"/>
    <x v="0"/>
    <x v="6"/>
    <x v="3"/>
    <x v="3"/>
    <x v="2"/>
    <n v="1163.96"/>
    <n v="1524.47"/>
    <n v="383"/>
    <n v="360.51"/>
    <n v="583872.01"/>
    <n v="138075.32999999999"/>
    <x v="0"/>
  </r>
  <r>
    <s v="PRO8848"/>
    <x v="3732"/>
    <x v="1820"/>
    <x v="6"/>
    <x v="4"/>
    <x v="2"/>
    <x v="3"/>
    <x v="60"/>
    <n v="1421.04"/>
    <n v="2149.19"/>
    <n v="424"/>
    <n v="728.15000000000009"/>
    <n v="911256.56"/>
    <n v="308735.60000000003"/>
    <x v="1"/>
  </r>
  <r>
    <s v="PRO8853"/>
    <x v="3733"/>
    <x v="648"/>
    <x v="8"/>
    <x v="6"/>
    <x v="2"/>
    <x v="5"/>
    <x v="43"/>
    <n v="1987.98"/>
    <n v="3531.93"/>
    <n v="233"/>
    <n v="1543.9499999999998"/>
    <n v="822939.69"/>
    <n v="359740.35"/>
    <x v="1"/>
  </r>
  <r>
    <s v="PRO8855"/>
    <x v="3734"/>
    <x v="1821"/>
    <x v="5"/>
    <x v="3"/>
    <x v="1"/>
    <x v="8"/>
    <x v="92"/>
    <n v="999.37"/>
    <n v="1615.71"/>
    <n v="307"/>
    <n v="616.34"/>
    <n v="496022.97000000003"/>
    <n v="189216.38"/>
    <x v="1"/>
  </r>
  <r>
    <s v="PRO8856"/>
    <x v="3735"/>
    <x v="1095"/>
    <x v="7"/>
    <x v="7"/>
    <x v="2"/>
    <x v="6"/>
    <x v="50"/>
    <n v="684.33"/>
    <n v="896.53"/>
    <n v="129"/>
    <n v="212.19999999999993"/>
    <n v="115652.37"/>
    <n v="27373.799999999992"/>
    <x v="2"/>
  </r>
  <r>
    <s v="PRO8857"/>
    <x v="3736"/>
    <x v="758"/>
    <x v="7"/>
    <x v="3"/>
    <x v="4"/>
    <x v="3"/>
    <x v="45"/>
    <n v="1211.54"/>
    <n v="1622.07"/>
    <n v="301"/>
    <n v="410.53"/>
    <n v="488243.07"/>
    <n v="123569.53"/>
    <x v="3"/>
  </r>
  <r>
    <s v="PRO8860"/>
    <x v="3737"/>
    <x v="321"/>
    <x v="8"/>
    <x v="3"/>
    <x v="3"/>
    <x v="5"/>
    <x v="22"/>
    <n v="651.16"/>
    <n v="863.33"/>
    <n v="169"/>
    <n v="212.17000000000007"/>
    <n v="145902.77000000002"/>
    <n v="35856.73000000001"/>
    <x v="1"/>
  </r>
  <r>
    <s v="PRO8862"/>
    <x v="3738"/>
    <x v="1386"/>
    <x v="4"/>
    <x v="3"/>
    <x v="1"/>
    <x v="5"/>
    <x v="54"/>
    <n v="811.54"/>
    <n v="1452.49"/>
    <n v="448"/>
    <n v="640.95000000000005"/>
    <n v="650715.52"/>
    <n v="287145.60000000003"/>
    <x v="1"/>
  </r>
  <r>
    <s v="PRO8863"/>
    <x v="3739"/>
    <x v="1481"/>
    <x v="5"/>
    <x v="3"/>
    <x v="0"/>
    <x v="0"/>
    <x v="55"/>
    <n v="804.75"/>
    <n v="1432.86"/>
    <n v="415"/>
    <n v="628.1099999999999"/>
    <n v="594636.89999999991"/>
    <n v="260665.64999999997"/>
    <x v="0"/>
  </r>
  <r>
    <s v="PRO8866"/>
    <x v="3740"/>
    <x v="1822"/>
    <x v="2"/>
    <x v="5"/>
    <x v="0"/>
    <x v="8"/>
    <x v="42"/>
    <n v="1695.47"/>
    <n v="3224.14"/>
    <n v="485"/>
    <n v="1528.6699999999998"/>
    <n v="1563707.9"/>
    <n v="741404.95"/>
    <x v="2"/>
  </r>
  <r>
    <s v="PRO8868"/>
    <x v="3741"/>
    <x v="1310"/>
    <x v="5"/>
    <x v="5"/>
    <x v="0"/>
    <x v="7"/>
    <x v="13"/>
    <n v="375.96"/>
    <n v="525.28"/>
    <n v="19"/>
    <n v="149.32"/>
    <n v="9980.32"/>
    <n v="2837.08"/>
    <x v="1"/>
  </r>
  <r>
    <s v="PRO8869"/>
    <x v="3742"/>
    <x v="1823"/>
    <x v="5"/>
    <x v="6"/>
    <x v="1"/>
    <x v="6"/>
    <x v="54"/>
    <n v="1713.04"/>
    <n v="2189.9299999999998"/>
    <n v="485"/>
    <n v="476.88999999999987"/>
    <n v="1062116.0499999998"/>
    <n v="231291.64999999994"/>
    <x v="2"/>
  </r>
  <r>
    <s v="PRO8870"/>
    <x v="3743"/>
    <x v="958"/>
    <x v="2"/>
    <x v="1"/>
    <x v="2"/>
    <x v="1"/>
    <x v="30"/>
    <n v="1497.82"/>
    <n v="1832.72"/>
    <n v="29"/>
    <n v="334.90000000000009"/>
    <n v="53148.88"/>
    <n v="9712.1000000000022"/>
    <x v="2"/>
  </r>
  <r>
    <s v="PRO8871"/>
    <x v="3744"/>
    <x v="1824"/>
    <x v="5"/>
    <x v="5"/>
    <x v="0"/>
    <x v="5"/>
    <x v="26"/>
    <n v="1846.25"/>
    <n v="3678.92"/>
    <n v="153"/>
    <n v="1832.67"/>
    <n v="562874.76"/>
    <n v="280398.51"/>
    <x v="0"/>
  </r>
  <r>
    <s v="PRO8873"/>
    <x v="3745"/>
    <x v="1662"/>
    <x v="5"/>
    <x v="3"/>
    <x v="0"/>
    <x v="6"/>
    <x v="27"/>
    <n v="1229.42"/>
    <n v="2083.48"/>
    <n v="455"/>
    <n v="854.06"/>
    <n v="947983.4"/>
    <n v="388597.3"/>
    <x v="3"/>
  </r>
  <r>
    <s v="PRO8874"/>
    <x v="3746"/>
    <x v="578"/>
    <x v="7"/>
    <x v="6"/>
    <x v="0"/>
    <x v="1"/>
    <x v="87"/>
    <n v="1471.58"/>
    <n v="2563.0500000000002"/>
    <n v="287"/>
    <n v="1091.4700000000003"/>
    <n v="735595.35000000009"/>
    <n v="313251.89000000007"/>
    <x v="0"/>
  </r>
  <r>
    <s v="PRO8875"/>
    <x v="3747"/>
    <x v="1718"/>
    <x v="3"/>
    <x v="5"/>
    <x v="4"/>
    <x v="9"/>
    <x v="34"/>
    <n v="1835.55"/>
    <n v="2563.6"/>
    <n v="237"/>
    <n v="728.05"/>
    <n v="607573.19999999995"/>
    <n v="172547.84999999998"/>
    <x v="2"/>
  </r>
  <r>
    <s v="PRO8876"/>
    <x v="3748"/>
    <x v="929"/>
    <x v="3"/>
    <x v="1"/>
    <x v="4"/>
    <x v="7"/>
    <x v="76"/>
    <n v="506.11"/>
    <n v="764.44"/>
    <n v="268"/>
    <n v="258.33000000000004"/>
    <n v="204869.92"/>
    <n v="69232.440000000017"/>
    <x v="2"/>
  </r>
  <r>
    <s v="PRO8882"/>
    <x v="3749"/>
    <x v="270"/>
    <x v="4"/>
    <x v="4"/>
    <x v="0"/>
    <x v="6"/>
    <x v="84"/>
    <n v="180.25"/>
    <n v="239.85"/>
    <n v="413"/>
    <n v="59.599999999999994"/>
    <n v="99058.05"/>
    <n v="24614.799999999999"/>
    <x v="1"/>
  </r>
  <r>
    <s v="PRO8883"/>
    <x v="3750"/>
    <x v="777"/>
    <x v="9"/>
    <x v="4"/>
    <x v="4"/>
    <x v="1"/>
    <x v="12"/>
    <n v="1922.21"/>
    <n v="3178.57"/>
    <n v="268"/>
    <n v="1256.3600000000001"/>
    <n v="851856.76"/>
    <n v="336704.48000000004"/>
    <x v="2"/>
  </r>
  <r>
    <s v="PRO8886"/>
    <x v="3751"/>
    <x v="1664"/>
    <x v="8"/>
    <x v="1"/>
    <x v="3"/>
    <x v="5"/>
    <x v="91"/>
    <n v="785.52"/>
    <n v="1187.75"/>
    <n v="5"/>
    <n v="402.23"/>
    <n v="5938.75"/>
    <n v="2011.15"/>
    <x v="0"/>
  </r>
  <r>
    <s v="PRO8887"/>
    <x v="3752"/>
    <x v="703"/>
    <x v="5"/>
    <x v="9"/>
    <x v="2"/>
    <x v="3"/>
    <x v="36"/>
    <n v="644.79999999999995"/>
    <n v="725.13"/>
    <n v="45"/>
    <n v="80.330000000000041"/>
    <n v="32630.85"/>
    <n v="3614.8500000000017"/>
    <x v="3"/>
  </r>
  <r>
    <s v="PRO8888"/>
    <x v="3753"/>
    <x v="1825"/>
    <x v="8"/>
    <x v="4"/>
    <x v="1"/>
    <x v="2"/>
    <x v="88"/>
    <n v="1252.74"/>
    <n v="1441.37"/>
    <n v="26"/>
    <n v="188.62999999999988"/>
    <n v="37475.619999999995"/>
    <n v="4904.3799999999974"/>
    <x v="2"/>
  </r>
  <r>
    <s v="PRO8889"/>
    <x v="3754"/>
    <x v="34"/>
    <x v="6"/>
    <x v="8"/>
    <x v="1"/>
    <x v="3"/>
    <x v="70"/>
    <n v="1651.83"/>
    <n v="2383.1799999999998"/>
    <n v="76"/>
    <n v="731.34999999999991"/>
    <n v="181121.68"/>
    <n v="55582.599999999991"/>
    <x v="2"/>
  </r>
  <r>
    <s v="PRO8894"/>
    <x v="3755"/>
    <x v="584"/>
    <x v="5"/>
    <x v="2"/>
    <x v="2"/>
    <x v="4"/>
    <x v="20"/>
    <n v="1399.13"/>
    <n v="2651.64"/>
    <n v="313"/>
    <n v="1252.5099999999998"/>
    <n v="829963.32"/>
    <n v="392035.62999999995"/>
    <x v="1"/>
  </r>
  <r>
    <s v="PRO8897"/>
    <x v="3756"/>
    <x v="759"/>
    <x v="7"/>
    <x v="5"/>
    <x v="3"/>
    <x v="0"/>
    <x v="61"/>
    <n v="1597.7"/>
    <n v="2132.17"/>
    <n v="258"/>
    <n v="534.47"/>
    <n v="550099.86"/>
    <n v="137893.26"/>
    <x v="2"/>
  </r>
  <r>
    <s v="PRO8898"/>
    <x v="3757"/>
    <x v="1826"/>
    <x v="6"/>
    <x v="1"/>
    <x v="1"/>
    <x v="4"/>
    <x v="0"/>
    <n v="1547.67"/>
    <n v="2919.21"/>
    <n v="208"/>
    <n v="1371.54"/>
    <n v="607195.68000000005"/>
    <n v="285280.32"/>
    <x v="2"/>
  </r>
  <r>
    <s v="PRO8901"/>
    <x v="3758"/>
    <x v="1410"/>
    <x v="0"/>
    <x v="3"/>
    <x v="2"/>
    <x v="8"/>
    <x v="83"/>
    <n v="1662.27"/>
    <n v="1934.83"/>
    <n v="210"/>
    <n v="272.55999999999995"/>
    <n v="406314.3"/>
    <n v="57237.599999999991"/>
    <x v="2"/>
  </r>
  <r>
    <s v="PRO8902"/>
    <x v="3759"/>
    <x v="1827"/>
    <x v="1"/>
    <x v="2"/>
    <x v="0"/>
    <x v="4"/>
    <x v="93"/>
    <n v="1694.15"/>
    <n v="3259.95"/>
    <n v="366"/>
    <n v="1565.7999999999997"/>
    <n v="1193141.7"/>
    <n v="573082.79999999993"/>
    <x v="1"/>
  </r>
  <r>
    <s v="PRO8904"/>
    <x v="3760"/>
    <x v="1333"/>
    <x v="3"/>
    <x v="2"/>
    <x v="4"/>
    <x v="9"/>
    <x v="18"/>
    <n v="208.6"/>
    <n v="326.41000000000003"/>
    <n v="495"/>
    <n v="117.81000000000003"/>
    <n v="161572.95000000001"/>
    <n v="58315.950000000012"/>
    <x v="0"/>
  </r>
  <r>
    <s v="PRO8906"/>
    <x v="3761"/>
    <x v="735"/>
    <x v="1"/>
    <x v="2"/>
    <x v="3"/>
    <x v="9"/>
    <x v="2"/>
    <n v="536.41"/>
    <n v="981.9"/>
    <n v="178"/>
    <n v="445.49"/>
    <n v="174778.19999999998"/>
    <n v="79297.22"/>
    <x v="1"/>
  </r>
  <r>
    <s v="PRO8907"/>
    <x v="3442"/>
    <x v="1235"/>
    <x v="4"/>
    <x v="5"/>
    <x v="4"/>
    <x v="3"/>
    <x v="62"/>
    <n v="912.59"/>
    <n v="1146.07"/>
    <n v="92"/>
    <n v="233.4799999999999"/>
    <n v="105438.43999999999"/>
    <n v="21480.159999999993"/>
    <x v="0"/>
  </r>
  <r>
    <s v="PRO8908"/>
    <x v="3762"/>
    <x v="411"/>
    <x v="4"/>
    <x v="9"/>
    <x v="3"/>
    <x v="8"/>
    <x v="26"/>
    <n v="920.02"/>
    <n v="1656.95"/>
    <n v="419"/>
    <n v="736.93000000000006"/>
    <n v="694262.05"/>
    <n v="308773.67000000004"/>
    <x v="0"/>
  </r>
  <r>
    <s v="PRO8911"/>
    <x v="3763"/>
    <x v="724"/>
    <x v="2"/>
    <x v="6"/>
    <x v="1"/>
    <x v="3"/>
    <x v="24"/>
    <n v="1377.71"/>
    <n v="1908.31"/>
    <n v="424"/>
    <n v="530.59999999999991"/>
    <n v="809123.44"/>
    <n v="224974.39999999997"/>
    <x v="1"/>
  </r>
  <r>
    <s v="PRO8913"/>
    <x v="3764"/>
    <x v="680"/>
    <x v="8"/>
    <x v="1"/>
    <x v="2"/>
    <x v="5"/>
    <x v="10"/>
    <n v="1160.1400000000001"/>
    <n v="1586.56"/>
    <n v="441"/>
    <n v="426.41999999999985"/>
    <n v="699672.96"/>
    <n v="188051.21999999994"/>
    <x v="2"/>
  </r>
  <r>
    <s v="PRO8914"/>
    <x v="3765"/>
    <x v="1414"/>
    <x v="3"/>
    <x v="5"/>
    <x v="3"/>
    <x v="8"/>
    <x v="74"/>
    <n v="1919.88"/>
    <n v="2804.16"/>
    <n v="131"/>
    <n v="884.27999999999975"/>
    <n v="367344.95999999996"/>
    <n v="115840.67999999996"/>
    <x v="0"/>
  </r>
  <r>
    <s v="PRO8915"/>
    <x v="3766"/>
    <x v="407"/>
    <x v="3"/>
    <x v="0"/>
    <x v="0"/>
    <x v="3"/>
    <x v="91"/>
    <n v="1452.04"/>
    <n v="1954.95"/>
    <n v="414"/>
    <n v="502.91000000000008"/>
    <n v="809349.3"/>
    <n v="208204.74000000002"/>
    <x v="1"/>
  </r>
  <r>
    <s v="PRO8916"/>
    <x v="3767"/>
    <x v="1828"/>
    <x v="8"/>
    <x v="9"/>
    <x v="1"/>
    <x v="0"/>
    <x v="56"/>
    <n v="1731.83"/>
    <n v="2299.5300000000002"/>
    <n v="348"/>
    <n v="567.70000000000027"/>
    <n v="800236.44000000006"/>
    <n v="197559.60000000009"/>
    <x v="1"/>
  </r>
  <r>
    <s v="PRO8917"/>
    <x v="3768"/>
    <x v="1549"/>
    <x v="6"/>
    <x v="5"/>
    <x v="0"/>
    <x v="9"/>
    <x v="59"/>
    <n v="397.56"/>
    <n v="688.04"/>
    <n v="43"/>
    <n v="290.47999999999996"/>
    <n v="29585.719999999998"/>
    <n v="12490.639999999998"/>
    <x v="0"/>
  </r>
  <r>
    <s v="PRO8920"/>
    <x v="3769"/>
    <x v="1829"/>
    <x v="1"/>
    <x v="4"/>
    <x v="3"/>
    <x v="4"/>
    <x v="11"/>
    <n v="313.39"/>
    <n v="407.31"/>
    <n v="65"/>
    <n v="93.920000000000016"/>
    <n v="26475.15"/>
    <n v="6104.8000000000011"/>
    <x v="2"/>
  </r>
  <r>
    <s v="PRO8921"/>
    <x v="3770"/>
    <x v="118"/>
    <x v="1"/>
    <x v="5"/>
    <x v="4"/>
    <x v="9"/>
    <x v="98"/>
    <n v="1148.31"/>
    <n v="2120.2399999999998"/>
    <n v="253"/>
    <n v="971.92999999999984"/>
    <n v="536420.72"/>
    <n v="245898.28999999995"/>
    <x v="1"/>
  </r>
  <r>
    <s v="PRO8925"/>
    <x v="3771"/>
    <x v="445"/>
    <x v="8"/>
    <x v="3"/>
    <x v="2"/>
    <x v="7"/>
    <x v="70"/>
    <n v="146.26"/>
    <n v="181.69"/>
    <n v="165"/>
    <n v="35.430000000000007"/>
    <n v="29978.85"/>
    <n v="5845.9500000000007"/>
    <x v="1"/>
  </r>
  <r>
    <s v="PRO8926"/>
    <x v="3772"/>
    <x v="1830"/>
    <x v="0"/>
    <x v="5"/>
    <x v="1"/>
    <x v="6"/>
    <x v="62"/>
    <n v="700.98"/>
    <n v="939.51"/>
    <n v="152"/>
    <n v="238.52999999999997"/>
    <n v="142805.51999999999"/>
    <n v="36256.559999999998"/>
    <x v="1"/>
  </r>
  <r>
    <s v="PRO8930"/>
    <x v="3773"/>
    <x v="1314"/>
    <x v="6"/>
    <x v="2"/>
    <x v="0"/>
    <x v="8"/>
    <x v="14"/>
    <n v="337.38"/>
    <n v="672.89"/>
    <n v="91"/>
    <n v="335.51"/>
    <n v="61232.99"/>
    <n v="30531.41"/>
    <x v="2"/>
  </r>
  <r>
    <s v="PRO8935"/>
    <x v="3774"/>
    <x v="1831"/>
    <x v="1"/>
    <x v="8"/>
    <x v="3"/>
    <x v="0"/>
    <x v="86"/>
    <n v="1085.8399999999999"/>
    <n v="1855.95"/>
    <n v="349"/>
    <n v="770.11000000000013"/>
    <n v="647726.55000000005"/>
    <n v="268768.39000000007"/>
    <x v="0"/>
  </r>
  <r>
    <s v="PRO8939"/>
    <x v="3775"/>
    <x v="1574"/>
    <x v="1"/>
    <x v="1"/>
    <x v="3"/>
    <x v="0"/>
    <x v="0"/>
    <n v="1000.77"/>
    <n v="1607.17"/>
    <n v="358"/>
    <n v="606.40000000000009"/>
    <n v="575366.86"/>
    <n v="217091.20000000004"/>
    <x v="2"/>
  </r>
  <r>
    <s v="PRO8941"/>
    <x v="3776"/>
    <x v="924"/>
    <x v="6"/>
    <x v="9"/>
    <x v="4"/>
    <x v="7"/>
    <x v="56"/>
    <n v="775.67"/>
    <n v="1286.75"/>
    <n v="280"/>
    <n v="511.08000000000004"/>
    <n v="360290"/>
    <n v="143102.40000000002"/>
    <x v="2"/>
  </r>
  <r>
    <s v="PRO8944"/>
    <x v="3777"/>
    <x v="1832"/>
    <x v="6"/>
    <x v="1"/>
    <x v="1"/>
    <x v="8"/>
    <x v="57"/>
    <n v="528.55999999999995"/>
    <n v="720.89"/>
    <n v="331"/>
    <n v="192.33000000000004"/>
    <n v="238614.59"/>
    <n v="63661.23000000001"/>
    <x v="0"/>
  </r>
  <r>
    <s v="PRO8946"/>
    <x v="3269"/>
    <x v="1833"/>
    <x v="7"/>
    <x v="7"/>
    <x v="4"/>
    <x v="8"/>
    <x v="10"/>
    <n v="79.23"/>
    <n v="92.5"/>
    <n v="53"/>
    <n v="13.269999999999996"/>
    <n v="4902.5"/>
    <n v="703.30999999999983"/>
    <x v="2"/>
  </r>
  <r>
    <s v="PRO8947"/>
    <x v="3778"/>
    <x v="303"/>
    <x v="3"/>
    <x v="4"/>
    <x v="3"/>
    <x v="1"/>
    <x v="4"/>
    <n v="294.58"/>
    <n v="574.04999999999995"/>
    <n v="388"/>
    <n v="279.46999999999997"/>
    <n v="222731.4"/>
    <n v="108434.35999999999"/>
    <x v="1"/>
  </r>
  <r>
    <s v="PRO8951"/>
    <x v="3779"/>
    <x v="1121"/>
    <x v="5"/>
    <x v="2"/>
    <x v="1"/>
    <x v="8"/>
    <x v="74"/>
    <n v="1452.69"/>
    <n v="1925.4"/>
    <n v="60"/>
    <n v="472.71000000000004"/>
    <n v="115524"/>
    <n v="28362.600000000002"/>
    <x v="2"/>
  </r>
  <r>
    <s v="PRO8958"/>
    <x v="3780"/>
    <x v="1826"/>
    <x v="9"/>
    <x v="7"/>
    <x v="2"/>
    <x v="1"/>
    <x v="40"/>
    <n v="691.63"/>
    <n v="873.39"/>
    <n v="11"/>
    <n v="181.76"/>
    <n v="9607.2899999999991"/>
    <n v="1999.36"/>
    <x v="0"/>
  </r>
  <r>
    <s v="PRO8960"/>
    <x v="3781"/>
    <x v="755"/>
    <x v="2"/>
    <x v="1"/>
    <x v="0"/>
    <x v="4"/>
    <x v="87"/>
    <n v="305.44"/>
    <n v="412.04"/>
    <n v="102"/>
    <n v="106.60000000000002"/>
    <n v="42028.08"/>
    <n v="10873.200000000003"/>
    <x v="0"/>
  </r>
  <r>
    <s v="PRO8961"/>
    <x v="3782"/>
    <x v="1834"/>
    <x v="3"/>
    <x v="4"/>
    <x v="0"/>
    <x v="2"/>
    <x v="12"/>
    <n v="756.94"/>
    <n v="1097.24"/>
    <n v="87"/>
    <n v="340.29999999999995"/>
    <n v="95459.88"/>
    <n v="29606.099999999995"/>
    <x v="1"/>
  </r>
  <r>
    <s v="PRO8962"/>
    <x v="3783"/>
    <x v="1835"/>
    <x v="7"/>
    <x v="1"/>
    <x v="0"/>
    <x v="1"/>
    <x v="15"/>
    <n v="1946.39"/>
    <n v="3836.09"/>
    <n v="454"/>
    <n v="1889.7"/>
    <n v="1741584.86"/>
    <n v="857923.8"/>
    <x v="3"/>
  </r>
  <r>
    <s v="PRO8964"/>
    <x v="3784"/>
    <x v="1049"/>
    <x v="5"/>
    <x v="9"/>
    <x v="1"/>
    <x v="4"/>
    <x v="44"/>
    <n v="563.94000000000005"/>
    <n v="1122.5"/>
    <n v="84"/>
    <n v="558.55999999999995"/>
    <n v="94290"/>
    <n v="46919.039999999994"/>
    <x v="1"/>
  </r>
  <r>
    <s v="PRO8970"/>
    <x v="3785"/>
    <x v="304"/>
    <x v="0"/>
    <x v="7"/>
    <x v="1"/>
    <x v="6"/>
    <x v="83"/>
    <n v="248.43"/>
    <n v="317.25"/>
    <n v="60"/>
    <n v="68.819999999999993"/>
    <n v="19035"/>
    <n v="4129.2"/>
    <x v="1"/>
  </r>
  <r>
    <s v="PRO8971"/>
    <x v="3786"/>
    <x v="62"/>
    <x v="4"/>
    <x v="6"/>
    <x v="1"/>
    <x v="1"/>
    <x v="98"/>
    <n v="1458.11"/>
    <n v="1755.1"/>
    <n v="171"/>
    <n v="296.99"/>
    <n v="300122.09999999998"/>
    <n v="50785.29"/>
    <x v="2"/>
  </r>
  <r>
    <s v="PRO8972"/>
    <x v="3787"/>
    <x v="1724"/>
    <x v="8"/>
    <x v="4"/>
    <x v="1"/>
    <x v="4"/>
    <x v="46"/>
    <n v="657.11"/>
    <n v="1057.69"/>
    <n v="212"/>
    <n v="400.58000000000004"/>
    <n v="224230.28"/>
    <n v="84922.96"/>
    <x v="1"/>
  </r>
  <r>
    <s v="PRO8973"/>
    <x v="3788"/>
    <x v="1836"/>
    <x v="1"/>
    <x v="6"/>
    <x v="1"/>
    <x v="1"/>
    <x v="5"/>
    <n v="436.83"/>
    <n v="826.16"/>
    <n v="435"/>
    <n v="389.33"/>
    <n v="359379.6"/>
    <n v="169358.55"/>
    <x v="0"/>
  </r>
  <r>
    <s v="PRO8974"/>
    <x v="3789"/>
    <x v="676"/>
    <x v="8"/>
    <x v="6"/>
    <x v="2"/>
    <x v="5"/>
    <x v="27"/>
    <n v="609.54999999999995"/>
    <n v="976.81"/>
    <n v="189"/>
    <n v="367.26"/>
    <n v="184617.09"/>
    <n v="69412.14"/>
    <x v="0"/>
  </r>
  <r>
    <s v="PRO8976"/>
    <x v="3790"/>
    <x v="839"/>
    <x v="7"/>
    <x v="3"/>
    <x v="1"/>
    <x v="2"/>
    <x v="39"/>
    <n v="1175.1400000000001"/>
    <n v="1953.92"/>
    <n v="331"/>
    <n v="778.78"/>
    <n v="646747.52"/>
    <n v="257776.18"/>
    <x v="1"/>
  </r>
  <r>
    <s v="PRO8977"/>
    <x v="3791"/>
    <x v="568"/>
    <x v="6"/>
    <x v="5"/>
    <x v="3"/>
    <x v="8"/>
    <x v="14"/>
    <n v="223.02"/>
    <n v="259.93"/>
    <n v="123"/>
    <n v="36.909999999999997"/>
    <n v="31971.39"/>
    <n v="4539.9299999999994"/>
    <x v="0"/>
  </r>
  <r>
    <s v="PRO8978"/>
    <x v="3792"/>
    <x v="325"/>
    <x v="0"/>
    <x v="4"/>
    <x v="2"/>
    <x v="6"/>
    <x v="18"/>
    <n v="189.43"/>
    <n v="313.06"/>
    <n v="74"/>
    <n v="123.63"/>
    <n v="23166.44"/>
    <n v="9148.619999999999"/>
    <x v="1"/>
  </r>
  <r>
    <s v="PRO8980"/>
    <x v="3793"/>
    <x v="402"/>
    <x v="3"/>
    <x v="6"/>
    <x v="4"/>
    <x v="5"/>
    <x v="49"/>
    <n v="921.24"/>
    <n v="1203.95"/>
    <n v="362"/>
    <n v="282.71000000000004"/>
    <n v="435829.9"/>
    <n v="102341.02000000002"/>
    <x v="2"/>
  </r>
  <r>
    <s v="PRO8981"/>
    <x v="3794"/>
    <x v="710"/>
    <x v="6"/>
    <x v="7"/>
    <x v="3"/>
    <x v="0"/>
    <x v="15"/>
    <n v="1377.9"/>
    <n v="2653.16"/>
    <n v="478"/>
    <n v="1275.2599999999998"/>
    <n v="1268210.48"/>
    <n v="609574.27999999991"/>
    <x v="1"/>
  </r>
  <r>
    <s v="PRO8983"/>
    <x v="3795"/>
    <x v="1601"/>
    <x v="2"/>
    <x v="4"/>
    <x v="4"/>
    <x v="2"/>
    <x v="17"/>
    <n v="1320.83"/>
    <n v="2359.14"/>
    <n v="394"/>
    <n v="1038.31"/>
    <n v="929501.15999999992"/>
    <n v="409094.13999999996"/>
    <x v="1"/>
  </r>
  <r>
    <s v="PRO8984"/>
    <x v="3796"/>
    <x v="381"/>
    <x v="3"/>
    <x v="1"/>
    <x v="0"/>
    <x v="2"/>
    <x v="76"/>
    <n v="1071.57"/>
    <n v="1422.11"/>
    <n v="67"/>
    <n v="350.53999999999996"/>
    <n v="95281.37"/>
    <n v="23486.179999999997"/>
    <x v="1"/>
  </r>
  <r>
    <s v="PRO8986"/>
    <x v="3797"/>
    <x v="1837"/>
    <x v="3"/>
    <x v="2"/>
    <x v="0"/>
    <x v="3"/>
    <x v="6"/>
    <n v="370.99"/>
    <n v="498.68"/>
    <n v="223"/>
    <n v="127.69"/>
    <n v="111205.64"/>
    <n v="28474.87"/>
    <x v="2"/>
  </r>
  <r>
    <s v="PRO8987"/>
    <x v="3798"/>
    <x v="1633"/>
    <x v="8"/>
    <x v="2"/>
    <x v="2"/>
    <x v="0"/>
    <x v="59"/>
    <n v="1222.43"/>
    <n v="2046.88"/>
    <n v="48"/>
    <n v="824.45"/>
    <n v="98250.240000000005"/>
    <n v="39573.600000000006"/>
    <x v="2"/>
  </r>
  <r>
    <s v="PRO8994"/>
    <x v="3799"/>
    <x v="1649"/>
    <x v="1"/>
    <x v="1"/>
    <x v="1"/>
    <x v="1"/>
    <x v="98"/>
    <n v="833.51"/>
    <n v="1020.62"/>
    <n v="216"/>
    <n v="187.11"/>
    <n v="220453.92"/>
    <n v="40415.760000000002"/>
    <x v="2"/>
  </r>
  <r>
    <s v="PRO8995"/>
    <x v="3800"/>
    <x v="493"/>
    <x v="7"/>
    <x v="9"/>
    <x v="2"/>
    <x v="8"/>
    <x v="92"/>
    <n v="1322.77"/>
    <n v="2048.58"/>
    <n v="299"/>
    <n v="725.81"/>
    <n v="612525.41999999993"/>
    <n v="217017.18999999997"/>
    <x v="0"/>
  </r>
  <r>
    <s v="PRO8996"/>
    <x v="3801"/>
    <x v="1056"/>
    <x v="7"/>
    <x v="6"/>
    <x v="1"/>
    <x v="1"/>
    <x v="54"/>
    <n v="1119.5899999999999"/>
    <n v="1803.76"/>
    <n v="393"/>
    <n v="684.17000000000007"/>
    <n v="708877.68"/>
    <n v="268878.81000000006"/>
    <x v="1"/>
  </r>
  <r>
    <s v="PRO8997"/>
    <x v="3802"/>
    <x v="1756"/>
    <x v="5"/>
    <x v="8"/>
    <x v="0"/>
    <x v="3"/>
    <x v="65"/>
    <n v="544.94000000000005"/>
    <n v="798.42"/>
    <n v="181"/>
    <n v="253.4799999999999"/>
    <n v="144514.01999999999"/>
    <n v="45879.879999999983"/>
    <x v="1"/>
  </r>
  <r>
    <s v="PRO8998"/>
    <x v="3803"/>
    <x v="575"/>
    <x v="9"/>
    <x v="5"/>
    <x v="3"/>
    <x v="7"/>
    <x v="38"/>
    <n v="478.49"/>
    <n v="650.21"/>
    <n v="303"/>
    <n v="171.72000000000003"/>
    <n v="197013.63"/>
    <n v="52031.160000000011"/>
    <x v="0"/>
  </r>
  <r>
    <s v="PRO9001"/>
    <x v="3804"/>
    <x v="197"/>
    <x v="5"/>
    <x v="0"/>
    <x v="1"/>
    <x v="9"/>
    <x v="55"/>
    <n v="730.9"/>
    <n v="1118.5899999999999"/>
    <n v="455"/>
    <n v="387.68999999999994"/>
    <n v="508958.44999999995"/>
    <n v="176398.94999999998"/>
    <x v="1"/>
  </r>
  <r>
    <s v="PRO9003"/>
    <x v="3805"/>
    <x v="1838"/>
    <x v="7"/>
    <x v="6"/>
    <x v="1"/>
    <x v="9"/>
    <x v="7"/>
    <n v="728.59"/>
    <n v="885.77"/>
    <n v="196"/>
    <n v="157.17999999999995"/>
    <n v="173610.91999999998"/>
    <n v="30807.279999999992"/>
    <x v="2"/>
  </r>
  <r>
    <s v="PRO9005"/>
    <x v="3806"/>
    <x v="1741"/>
    <x v="7"/>
    <x v="7"/>
    <x v="2"/>
    <x v="4"/>
    <x v="16"/>
    <n v="217.69"/>
    <n v="393.8"/>
    <n v="104"/>
    <n v="176.11"/>
    <n v="40955.200000000004"/>
    <n v="18315.440000000002"/>
    <x v="2"/>
  </r>
  <r>
    <s v="PRO9007"/>
    <x v="3807"/>
    <x v="74"/>
    <x v="7"/>
    <x v="2"/>
    <x v="0"/>
    <x v="2"/>
    <x v="86"/>
    <n v="375.79"/>
    <n v="547.1"/>
    <n v="476"/>
    <n v="171.31"/>
    <n v="260419.6"/>
    <n v="81543.56"/>
    <x v="2"/>
  </r>
  <r>
    <s v="PRO9010"/>
    <x v="3808"/>
    <x v="579"/>
    <x v="1"/>
    <x v="5"/>
    <x v="1"/>
    <x v="5"/>
    <x v="87"/>
    <n v="259.55"/>
    <n v="302.13"/>
    <n v="144"/>
    <n v="42.579999999999984"/>
    <n v="43506.720000000001"/>
    <n v="6131.5199999999977"/>
    <x v="1"/>
  </r>
  <r>
    <s v="PRO9012"/>
    <x v="3809"/>
    <x v="621"/>
    <x v="9"/>
    <x v="3"/>
    <x v="4"/>
    <x v="3"/>
    <x v="71"/>
    <n v="1252.47"/>
    <n v="2184.09"/>
    <n v="307"/>
    <n v="931.62000000000012"/>
    <n v="670515.63"/>
    <n v="286007.34000000003"/>
    <x v="0"/>
  </r>
  <r>
    <s v="PRO9013"/>
    <x v="3810"/>
    <x v="462"/>
    <x v="6"/>
    <x v="5"/>
    <x v="3"/>
    <x v="2"/>
    <x v="98"/>
    <n v="1041.67"/>
    <n v="1338.32"/>
    <n v="208"/>
    <n v="296.64999999999986"/>
    <n v="278370.56"/>
    <n v="61703.199999999968"/>
    <x v="1"/>
  </r>
  <r>
    <s v="PRO9014"/>
    <x v="3811"/>
    <x v="1839"/>
    <x v="7"/>
    <x v="4"/>
    <x v="1"/>
    <x v="1"/>
    <x v="2"/>
    <n v="215.14"/>
    <n v="352.36"/>
    <n v="315"/>
    <n v="137.22000000000003"/>
    <n v="110993.40000000001"/>
    <n v="43224.30000000001"/>
    <x v="1"/>
  </r>
  <r>
    <s v="PRO9015"/>
    <x v="3812"/>
    <x v="81"/>
    <x v="3"/>
    <x v="7"/>
    <x v="1"/>
    <x v="4"/>
    <x v="70"/>
    <n v="722.57"/>
    <n v="1151.06"/>
    <n v="268"/>
    <n v="428.4899999999999"/>
    <n v="308484.07999999996"/>
    <n v="114835.31999999998"/>
    <x v="1"/>
  </r>
  <r>
    <s v="PRO9018"/>
    <x v="3813"/>
    <x v="962"/>
    <x v="0"/>
    <x v="5"/>
    <x v="1"/>
    <x v="9"/>
    <x v="21"/>
    <n v="702.26"/>
    <n v="1146.73"/>
    <n v="250"/>
    <n v="444.47"/>
    <n v="286682.5"/>
    <n v="111117.5"/>
    <x v="1"/>
  </r>
  <r>
    <s v="PRO9019"/>
    <x v="3814"/>
    <x v="133"/>
    <x v="8"/>
    <x v="7"/>
    <x v="0"/>
    <x v="7"/>
    <x v="60"/>
    <n v="1738.12"/>
    <n v="2502.1799999999998"/>
    <n v="397"/>
    <n v="764.06"/>
    <n v="993365.46"/>
    <n v="303331.82"/>
    <x v="1"/>
  </r>
  <r>
    <s v="PRO9021"/>
    <x v="3815"/>
    <x v="247"/>
    <x v="0"/>
    <x v="4"/>
    <x v="2"/>
    <x v="0"/>
    <x v="8"/>
    <n v="1973.06"/>
    <n v="3724.52"/>
    <n v="384"/>
    <n v="1751.46"/>
    <n v="1430215.6799999999"/>
    <n v="672560.64000000001"/>
    <x v="0"/>
  </r>
  <r>
    <s v="PRO9024"/>
    <x v="3816"/>
    <x v="784"/>
    <x v="8"/>
    <x v="3"/>
    <x v="2"/>
    <x v="1"/>
    <x v="9"/>
    <n v="1934.97"/>
    <n v="3467.06"/>
    <n v="32"/>
    <n v="1532.09"/>
    <n v="110945.92"/>
    <n v="49026.879999999997"/>
    <x v="3"/>
  </r>
  <r>
    <s v="PRO9025"/>
    <x v="3817"/>
    <x v="644"/>
    <x v="9"/>
    <x v="6"/>
    <x v="2"/>
    <x v="3"/>
    <x v="74"/>
    <n v="625.96"/>
    <n v="1067.57"/>
    <n v="359"/>
    <n v="441.6099999999999"/>
    <n v="383257.63"/>
    <n v="158537.98999999996"/>
    <x v="0"/>
  </r>
  <r>
    <s v="PRO9030"/>
    <x v="3818"/>
    <x v="1732"/>
    <x v="9"/>
    <x v="9"/>
    <x v="1"/>
    <x v="1"/>
    <x v="25"/>
    <n v="1741.24"/>
    <n v="3180.4"/>
    <n v="408"/>
    <n v="1439.16"/>
    <n v="1297603.2"/>
    <n v="587177.28"/>
    <x v="1"/>
  </r>
  <r>
    <s v="PRO9031"/>
    <x v="3819"/>
    <x v="688"/>
    <x v="0"/>
    <x v="5"/>
    <x v="2"/>
    <x v="8"/>
    <x v="26"/>
    <n v="1309.99"/>
    <n v="1488.97"/>
    <n v="74"/>
    <n v="178.98000000000002"/>
    <n v="110183.78"/>
    <n v="13244.52"/>
    <x v="0"/>
  </r>
  <r>
    <s v="PRO9032"/>
    <x v="3820"/>
    <x v="1499"/>
    <x v="2"/>
    <x v="4"/>
    <x v="3"/>
    <x v="5"/>
    <x v="18"/>
    <n v="968.48"/>
    <n v="1285.98"/>
    <n v="264"/>
    <n v="317.5"/>
    <n v="339498.72000000003"/>
    <n v="83820"/>
    <x v="0"/>
  </r>
  <r>
    <s v="PRO9036"/>
    <x v="3821"/>
    <x v="1235"/>
    <x v="8"/>
    <x v="6"/>
    <x v="3"/>
    <x v="4"/>
    <x v="44"/>
    <n v="1655.21"/>
    <n v="2124.2399999999998"/>
    <n v="490"/>
    <n v="469.02999999999975"/>
    <n v="1040877.5999999999"/>
    <n v="229824.69999999987"/>
    <x v="1"/>
  </r>
  <r>
    <s v="PRO9038"/>
    <x v="3822"/>
    <x v="145"/>
    <x v="9"/>
    <x v="1"/>
    <x v="4"/>
    <x v="7"/>
    <x v="5"/>
    <n v="1210.52"/>
    <n v="1833"/>
    <n v="379"/>
    <n v="622.48"/>
    <n v="694707"/>
    <n v="235919.92"/>
    <x v="2"/>
  </r>
  <r>
    <s v="PRO9040"/>
    <x v="3823"/>
    <x v="992"/>
    <x v="8"/>
    <x v="7"/>
    <x v="1"/>
    <x v="4"/>
    <x v="54"/>
    <n v="443.68"/>
    <n v="829.77"/>
    <n v="293"/>
    <n v="386.09"/>
    <n v="243122.61"/>
    <n v="113124.37"/>
    <x v="0"/>
  </r>
  <r>
    <s v="PRO9041"/>
    <x v="3824"/>
    <x v="1324"/>
    <x v="1"/>
    <x v="9"/>
    <x v="3"/>
    <x v="1"/>
    <x v="7"/>
    <n v="1406.99"/>
    <n v="2235.94"/>
    <n v="170"/>
    <n v="828.95"/>
    <n v="380109.8"/>
    <n v="140921.5"/>
    <x v="0"/>
  </r>
  <r>
    <s v="PRO9042"/>
    <x v="3825"/>
    <x v="1840"/>
    <x v="2"/>
    <x v="5"/>
    <x v="2"/>
    <x v="0"/>
    <x v="45"/>
    <n v="1188.31"/>
    <n v="1957.41"/>
    <n v="407"/>
    <n v="769.10000000000014"/>
    <n v="796665.87"/>
    <n v="313023.70000000007"/>
    <x v="0"/>
  </r>
  <r>
    <s v="PRO9046"/>
    <x v="3826"/>
    <x v="1841"/>
    <x v="8"/>
    <x v="4"/>
    <x v="4"/>
    <x v="6"/>
    <x v="6"/>
    <n v="1234.69"/>
    <n v="1924.35"/>
    <n v="271"/>
    <n v="689.65999999999985"/>
    <n v="521498.85"/>
    <n v="186897.85999999996"/>
    <x v="0"/>
  </r>
  <r>
    <s v="PRO9047"/>
    <x v="3827"/>
    <x v="550"/>
    <x v="2"/>
    <x v="5"/>
    <x v="1"/>
    <x v="8"/>
    <x v="48"/>
    <n v="222.85"/>
    <n v="414.34"/>
    <n v="500"/>
    <n v="191.48999999999998"/>
    <n v="207170"/>
    <n v="95744.999999999985"/>
    <x v="2"/>
  </r>
  <r>
    <s v="PRO9050"/>
    <x v="3828"/>
    <x v="854"/>
    <x v="8"/>
    <x v="8"/>
    <x v="3"/>
    <x v="7"/>
    <x v="66"/>
    <n v="234.74"/>
    <n v="452.94"/>
    <n v="440"/>
    <n v="218.2"/>
    <n v="199293.6"/>
    <n v="96008"/>
    <x v="1"/>
  </r>
  <r>
    <s v="PRO9051"/>
    <x v="3829"/>
    <x v="1842"/>
    <x v="4"/>
    <x v="8"/>
    <x v="0"/>
    <x v="0"/>
    <x v="82"/>
    <n v="1710.31"/>
    <n v="2246.46"/>
    <n v="134"/>
    <n v="536.15000000000009"/>
    <n v="301025.64"/>
    <n v="71844.100000000006"/>
    <x v="2"/>
  </r>
  <r>
    <s v="PRO9054"/>
    <x v="3830"/>
    <x v="1725"/>
    <x v="0"/>
    <x v="9"/>
    <x v="0"/>
    <x v="9"/>
    <x v="78"/>
    <n v="1807.73"/>
    <n v="2116.42"/>
    <n v="428"/>
    <n v="308.69000000000005"/>
    <n v="905827.76"/>
    <n v="132119.32000000004"/>
    <x v="0"/>
  </r>
  <r>
    <s v="PRO9056"/>
    <x v="3831"/>
    <x v="1843"/>
    <x v="3"/>
    <x v="1"/>
    <x v="2"/>
    <x v="9"/>
    <x v="59"/>
    <n v="1572.74"/>
    <n v="2381.0500000000002"/>
    <n v="188"/>
    <n v="808.31000000000017"/>
    <n v="447637.4"/>
    <n v="151962.28000000003"/>
    <x v="0"/>
  </r>
  <r>
    <s v="PRO9057"/>
    <x v="3832"/>
    <x v="1689"/>
    <x v="6"/>
    <x v="2"/>
    <x v="1"/>
    <x v="9"/>
    <x v="16"/>
    <n v="568.28"/>
    <n v="1129.1400000000001"/>
    <n v="87"/>
    <n v="560.86000000000013"/>
    <n v="98235.180000000008"/>
    <n v="48794.820000000014"/>
    <x v="2"/>
  </r>
  <r>
    <s v="PRO9065"/>
    <x v="3833"/>
    <x v="887"/>
    <x v="6"/>
    <x v="0"/>
    <x v="3"/>
    <x v="2"/>
    <x v="92"/>
    <n v="974.02"/>
    <n v="1353.43"/>
    <n v="211"/>
    <n v="379.41000000000008"/>
    <n v="285573.73000000004"/>
    <n v="80055.510000000024"/>
    <x v="1"/>
  </r>
  <r>
    <s v="PRO9066"/>
    <x v="3834"/>
    <x v="363"/>
    <x v="3"/>
    <x v="9"/>
    <x v="3"/>
    <x v="4"/>
    <x v="3"/>
    <n v="1104.53"/>
    <n v="2155.4699999999998"/>
    <n v="401"/>
    <n v="1050.9399999999998"/>
    <n v="864343.47"/>
    <n v="421426.93999999994"/>
    <x v="1"/>
  </r>
  <r>
    <s v="PRO9071"/>
    <x v="3835"/>
    <x v="1185"/>
    <x v="6"/>
    <x v="8"/>
    <x v="0"/>
    <x v="2"/>
    <x v="76"/>
    <n v="703.92"/>
    <n v="866.7"/>
    <n v="196"/>
    <n v="162.78000000000009"/>
    <n v="169873.2"/>
    <n v="31904.880000000016"/>
    <x v="2"/>
  </r>
  <r>
    <s v="PRO9072"/>
    <x v="3836"/>
    <x v="1779"/>
    <x v="7"/>
    <x v="5"/>
    <x v="2"/>
    <x v="5"/>
    <x v="45"/>
    <n v="1373.45"/>
    <n v="1706.91"/>
    <n v="339"/>
    <n v="333.46000000000004"/>
    <n v="578642.49"/>
    <n v="113042.94000000002"/>
    <x v="3"/>
  </r>
  <r>
    <s v="PRO9073"/>
    <x v="1559"/>
    <x v="1482"/>
    <x v="1"/>
    <x v="1"/>
    <x v="1"/>
    <x v="8"/>
    <x v="14"/>
    <n v="998.25"/>
    <n v="1752.07"/>
    <n v="107"/>
    <n v="753.81999999999994"/>
    <n v="187471.49"/>
    <n v="80658.739999999991"/>
    <x v="1"/>
  </r>
  <r>
    <s v="PRO9075"/>
    <x v="3837"/>
    <x v="1844"/>
    <x v="2"/>
    <x v="6"/>
    <x v="4"/>
    <x v="5"/>
    <x v="1"/>
    <n v="187.96"/>
    <n v="309.48"/>
    <n v="36"/>
    <n v="121.52000000000001"/>
    <n v="11141.28"/>
    <n v="4374.72"/>
    <x v="0"/>
  </r>
  <r>
    <s v="PRO9076"/>
    <x v="1605"/>
    <x v="334"/>
    <x v="6"/>
    <x v="3"/>
    <x v="4"/>
    <x v="9"/>
    <x v="8"/>
    <n v="1131.77"/>
    <n v="2157.98"/>
    <n v="449"/>
    <n v="1026.21"/>
    <n v="968933.02"/>
    <n v="460768.29000000004"/>
    <x v="2"/>
  </r>
  <r>
    <s v="PRO9078"/>
    <x v="3838"/>
    <x v="1033"/>
    <x v="3"/>
    <x v="2"/>
    <x v="2"/>
    <x v="5"/>
    <x v="64"/>
    <n v="752.96"/>
    <n v="1216.72"/>
    <n v="90"/>
    <n v="463.76"/>
    <n v="109504.8"/>
    <n v="41738.400000000001"/>
    <x v="1"/>
  </r>
  <r>
    <s v="PRO9080"/>
    <x v="3839"/>
    <x v="1581"/>
    <x v="6"/>
    <x v="8"/>
    <x v="1"/>
    <x v="9"/>
    <x v="68"/>
    <n v="274.99"/>
    <n v="409.82"/>
    <n v="44"/>
    <n v="134.82999999999998"/>
    <n v="18032.079999999998"/>
    <n v="5932.5199999999995"/>
    <x v="1"/>
  </r>
  <r>
    <s v="PRO9081"/>
    <x v="3840"/>
    <x v="369"/>
    <x v="4"/>
    <x v="5"/>
    <x v="1"/>
    <x v="4"/>
    <x v="29"/>
    <n v="1901"/>
    <n v="3177.76"/>
    <n v="210"/>
    <n v="1276.7600000000002"/>
    <n v="667329.60000000009"/>
    <n v="268119.60000000003"/>
    <x v="2"/>
  </r>
  <r>
    <s v="PRO9084"/>
    <x v="3841"/>
    <x v="211"/>
    <x v="5"/>
    <x v="2"/>
    <x v="0"/>
    <x v="7"/>
    <x v="6"/>
    <n v="1203.3499999999999"/>
    <n v="1638.51"/>
    <n v="320"/>
    <n v="435.16000000000008"/>
    <n v="524323.19999999995"/>
    <n v="139251.20000000001"/>
    <x v="1"/>
  </r>
  <r>
    <s v="PRO9088"/>
    <x v="3842"/>
    <x v="800"/>
    <x v="5"/>
    <x v="0"/>
    <x v="1"/>
    <x v="5"/>
    <x v="3"/>
    <n v="274.52"/>
    <n v="388.49"/>
    <n v="492"/>
    <n v="113.97000000000003"/>
    <n v="191137.08000000002"/>
    <n v="56073.240000000013"/>
    <x v="1"/>
  </r>
  <r>
    <s v="PRO9090"/>
    <x v="3843"/>
    <x v="550"/>
    <x v="3"/>
    <x v="5"/>
    <x v="0"/>
    <x v="7"/>
    <x v="46"/>
    <n v="599.09"/>
    <n v="1102.8900000000001"/>
    <n v="312"/>
    <n v="503.80000000000007"/>
    <n v="344101.68000000005"/>
    <n v="157185.60000000003"/>
    <x v="1"/>
  </r>
  <r>
    <s v="PRO9093"/>
    <x v="3844"/>
    <x v="1845"/>
    <x v="9"/>
    <x v="2"/>
    <x v="2"/>
    <x v="0"/>
    <x v="28"/>
    <n v="1285.3699999999999"/>
    <n v="2495.39"/>
    <n v="153"/>
    <n v="1210.02"/>
    <n v="381794.67"/>
    <n v="185133.06"/>
    <x v="0"/>
  </r>
  <r>
    <s v="PRO9094"/>
    <x v="3845"/>
    <x v="625"/>
    <x v="5"/>
    <x v="5"/>
    <x v="2"/>
    <x v="6"/>
    <x v="50"/>
    <n v="492.4"/>
    <n v="785.24"/>
    <n v="446"/>
    <n v="292.84000000000003"/>
    <n v="350217.04"/>
    <n v="130606.64000000001"/>
    <x v="0"/>
  </r>
  <r>
    <s v="PRO9096"/>
    <x v="3846"/>
    <x v="932"/>
    <x v="2"/>
    <x v="4"/>
    <x v="4"/>
    <x v="6"/>
    <x v="40"/>
    <n v="1054.51"/>
    <n v="1973.22"/>
    <n v="49"/>
    <n v="918.71"/>
    <n v="96687.78"/>
    <n v="45016.79"/>
    <x v="2"/>
  </r>
  <r>
    <s v="PRO9098"/>
    <x v="3847"/>
    <x v="1476"/>
    <x v="6"/>
    <x v="1"/>
    <x v="0"/>
    <x v="4"/>
    <x v="72"/>
    <n v="967.18"/>
    <n v="1190.3499999999999"/>
    <n v="164"/>
    <n v="223.16999999999996"/>
    <n v="195217.4"/>
    <n v="36599.87999999999"/>
    <x v="2"/>
  </r>
  <r>
    <s v="PRO9100"/>
    <x v="3848"/>
    <x v="517"/>
    <x v="2"/>
    <x v="2"/>
    <x v="0"/>
    <x v="5"/>
    <x v="35"/>
    <n v="141.03"/>
    <n v="250.2"/>
    <n v="99"/>
    <n v="109.16999999999999"/>
    <n v="24769.8"/>
    <n v="10807.829999999998"/>
    <x v="2"/>
  </r>
  <r>
    <s v="PRO9106"/>
    <x v="3849"/>
    <x v="1186"/>
    <x v="8"/>
    <x v="3"/>
    <x v="2"/>
    <x v="8"/>
    <x v="35"/>
    <n v="1831.28"/>
    <n v="3549.91"/>
    <n v="348"/>
    <n v="1718.6299999999999"/>
    <n v="1235368.68"/>
    <n v="598083.24"/>
    <x v="0"/>
  </r>
  <r>
    <s v="PRO9108"/>
    <x v="3850"/>
    <x v="294"/>
    <x v="8"/>
    <x v="7"/>
    <x v="3"/>
    <x v="0"/>
    <x v="17"/>
    <n v="175.62"/>
    <n v="242.86"/>
    <n v="348"/>
    <n v="67.240000000000009"/>
    <n v="84515.28"/>
    <n v="23399.520000000004"/>
    <x v="0"/>
  </r>
  <r>
    <s v="PRO9109"/>
    <x v="3851"/>
    <x v="1846"/>
    <x v="3"/>
    <x v="9"/>
    <x v="0"/>
    <x v="1"/>
    <x v="60"/>
    <n v="1117.2"/>
    <n v="1965.27"/>
    <n v="129"/>
    <n v="848.06999999999994"/>
    <n v="253519.83"/>
    <n v="109401.03"/>
    <x v="3"/>
  </r>
  <r>
    <s v="PRO9112"/>
    <x v="3852"/>
    <x v="155"/>
    <x v="7"/>
    <x v="4"/>
    <x v="0"/>
    <x v="0"/>
    <x v="34"/>
    <n v="166.78"/>
    <n v="294.45999999999998"/>
    <n v="57"/>
    <n v="127.67999999999998"/>
    <n v="16784.219999999998"/>
    <n v="7277.7599999999984"/>
    <x v="2"/>
  </r>
  <r>
    <s v="PRO9113"/>
    <x v="3853"/>
    <x v="482"/>
    <x v="5"/>
    <x v="5"/>
    <x v="2"/>
    <x v="2"/>
    <x v="93"/>
    <n v="1075.31"/>
    <n v="1185.3900000000001"/>
    <n v="313"/>
    <n v="110.08000000000015"/>
    <n v="371027.07"/>
    <n v="34455.040000000052"/>
    <x v="2"/>
  </r>
  <r>
    <s v="PRO9115"/>
    <x v="3854"/>
    <x v="1112"/>
    <x v="4"/>
    <x v="9"/>
    <x v="0"/>
    <x v="1"/>
    <x v="18"/>
    <n v="988.67"/>
    <n v="1107.81"/>
    <n v="251"/>
    <n v="119.13999999999999"/>
    <n v="278060.31"/>
    <n v="29904.139999999996"/>
    <x v="0"/>
  </r>
  <r>
    <s v="PRO9118"/>
    <x v="3855"/>
    <x v="515"/>
    <x v="2"/>
    <x v="9"/>
    <x v="1"/>
    <x v="9"/>
    <x v="47"/>
    <n v="697.15"/>
    <n v="955.47"/>
    <n v="203"/>
    <n v="258.32000000000005"/>
    <n v="193960.41"/>
    <n v="52438.960000000014"/>
    <x v="3"/>
  </r>
  <r>
    <s v="PRO9120"/>
    <x v="3856"/>
    <x v="1847"/>
    <x v="4"/>
    <x v="9"/>
    <x v="2"/>
    <x v="9"/>
    <x v="99"/>
    <n v="1920.46"/>
    <n v="2599.4299999999998"/>
    <n v="162"/>
    <n v="678.9699999999998"/>
    <n v="421107.66"/>
    <n v="109993.13999999997"/>
    <x v="2"/>
  </r>
  <r>
    <s v="PRO9121"/>
    <x v="3857"/>
    <x v="1036"/>
    <x v="6"/>
    <x v="4"/>
    <x v="2"/>
    <x v="7"/>
    <x v="61"/>
    <n v="337.57"/>
    <n v="656.66"/>
    <n v="418"/>
    <n v="319.08999999999997"/>
    <n v="274483.88"/>
    <n v="133379.62"/>
    <x v="1"/>
  </r>
  <r>
    <s v="PRO9123"/>
    <x v="3858"/>
    <x v="1466"/>
    <x v="9"/>
    <x v="5"/>
    <x v="1"/>
    <x v="6"/>
    <x v="73"/>
    <n v="450.2"/>
    <n v="881.17"/>
    <n v="499"/>
    <n v="430.96999999999997"/>
    <n v="439703.82999999996"/>
    <n v="215054.03"/>
    <x v="0"/>
  </r>
  <r>
    <s v="PRO9124"/>
    <x v="3859"/>
    <x v="217"/>
    <x v="9"/>
    <x v="6"/>
    <x v="2"/>
    <x v="5"/>
    <x v="42"/>
    <n v="248.66"/>
    <n v="432.41"/>
    <n v="234"/>
    <n v="183.75000000000003"/>
    <n v="101183.94"/>
    <n v="42997.500000000007"/>
    <x v="0"/>
  </r>
  <r>
    <s v="PRO9125"/>
    <x v="3860"/>
    <x v="681"/>
    <x v="7"/>
    <x v="1"/>
    <x v="1"/>
    <x v="0"/>
    <x v="31"/>
    <n v="1854.51"/>
    <n v="3694.83"/>
    <n v="147"/>
    <n v="1840.32"/>
    <n v="543140.01"/>
    <n v="270527.03999999998"/>
    <x v="2"/>
  </r>
  <r>
    <s v="PRO9127"/>
    <x v="3861"/>
    <x v="1643"/>
    <x v="5"/>
    <x v="8"/>
    <x v="4"/>
    <x v="1"/>
    <x v="71"/>
    <n v="459.54"/>
    <n v="889.07"/>
    <n v="348"/>
    <n v="429.53000000000003"/>
    <n v="309396.36000000004"/>
    <n v="149476.44"/>
    <x v="1"/>
  </r>
  <r>
    <s v="PRO9129"/>
    <x v="3862"/>
    <x v="709"/>
    <x v="4"/>
    <x v="0"/>
    <x v="3"/>
    <x v="4"/>
    <x v="58"/>
    <n v="1455.7"/>
    <n v="2303.0700000000002"/>
    <n v="450"/>
    <n v="847.37000000000012"/>
    <n v="1036381.5000000001"/>
    <n v="381316.50000000006"/>
    <x v="2"/>
  </r>
  <r>
    <s v="PRO9131"/>
    <x v="3863"/>
    <x v="285"/>
    <x v="4"/>
    <x v="2"/>
    <x v="4"/>
    <x v="7"/>
    <x v="98"/>
    <n v="250.13"/>
    <n v="289.64"/>
    <n v="384"/>
    <n v="39.509999999999991"/>
    <n v="111221.75999999999"/>
    <n v="15171.839999999997"/>
    <x v="2"/>
  </r>
  <r>
    <s v="PRO9132"/>
    <x v="3864"/>
    <x v="1299"/>
    <x v="4"/>
    <x v="0"/>
    <x v="0"/>
    <x v="9"/>
    <x v="86"/>
    <n v="495.99"/>
    <n v="796.17"/>
    <n v="225"/>
    <n v="300.17999999999995"/>
    <n v="179138.25"/>
    <n v="67540.499999999985"/>
    <x v="0"/>
  </r>
  <r>
    <s v="PRO9138"/>
    <x v="3865"/>
    <x v="1444"/>
    <x v="9"/>
    <x v="8"/>
    <x v="1"/>
    <x v="9"/>
    <x v="69"/>
    <n v="302.18"/>
    <n v="441.52"/>
    <n v="299"/>
    <n v="139.33999999999997"/>
    <n v="132014.47999999998"/>
    <n v="41662.659999999989"/>
    <x v="0"/>
  </r>
  <r>
    <s v="PRO9140"/>
    <x v="3866"/>
    <x v="293"/>
    <x v="0"/>
    <x v="9"/>
    <x v="0"/>
    <x v="6"/>
    <x v="5"/>
    <n v="99.3"/>
    <n v="177.47"/>
    <n v="110"/>
    <n v="78.17"/>
    <n v="19521.7"/>
    <n v="8598.7000000000007"/>
    <x v="2"/>
  </r>
  <r>
    <s v="PRO9141"/>
    <x v="3867"/>
    <x v="1573"/>
    <x v="3"/>
    <x v="6"/>
    <x v="4"/>
    <x v="1"/>
    <x v="9"/>
    <n v="1341.52"/>
    <n v="1815.52"/>
    <n v="497"/>
    <n v="474"/>
    <n v="902313.44"/>
    <n v="235578"/>
    <x v="1"/>
  </r>
  <r>
    <s v="PRO9142"/>
    <x v="3868"/>
    <x v="334"/>
    <x v="2"/>
    <x v="9"/>
    <x v="3"/>
    <x v="0"/>
    <x v="32"/>
    <n v="1814.35"/>
    <n v="3569.49"/>
    <n v="135"/>
    <n v="1755.1399999999999"/>
    <n v="481881.14999999997"/>
    <n v="236943.9"/>
    <x v="2"/>
  </r>
  <r>
    <s v="PRO9143"/>
    <x v="3869"/>
    <x v="1006"/>
    <x v="3"/>
    <x v="9"/>
    <x v="1"/>
    <x v="3"/>
    <x v="99"/>
    <n v="942.34"/>
    <n v="1738.15"/>
    <n v="474"/>
    <n v="795.81000000000006"/>
    <n v="823883.10000000009"/>
    <n v="377213.94"/>
    <x v="3"/>
  </r>
  <r>
    <s v="PRO9144"/>
    <x v="3870"/>
    <x v="1848"/>
    <x v="2"/>
    <x v="8"/>
    <x v="0"/>
    <x v="3"/>
    <x v="73"/>
    <n v="1279.25"/>
    <n v="2238.4499999999998"/>
    <n v="98"/>
    <n v="959.19999999999982"/>
    <n v="219368.09999999998"/>
    <n v="94001.599999999977"/>
    <x v="2"/>
  </r>
  <r>
    <s v="PRO9147"/>
    <x v="3871"/>
    <x v="1529"/>
    <x v="3"/>
    <x v="0"/>
    <x v="1"/>
    <x v="4"/>
    <x v="83"/>
    <n v="1672.74"/>
    <n v="2496.21"/>
    <n v="134"/>
    <n v="823.47"/>
    <n v="334492.14"/>
    <n v="110344.98000000001"/>
    <x v="0"/>
  </r>
  <r>
    <s v="PRO9148"/>
    <x v="3872"/>
    <x v="1231"/>
    <x v="3"/>
    <x v="8"/>
    <x v="0"/>
    <x v="1"/>
    <x v="11"/>
    <n v="691.26"/>
    <n v="1367.2"/>
    <n v="239"/>
    <n v="675.94"/>
    <n v="326760.8"/>
    <n v="161549.66"/>
    <x v="2"/>
  </r>
  <r>
    <s v="PRO9151"/>
    <x v="3873"/>
    <x v="1739"/>
    <x v="9"/>
    <x v="5"/>
    <x v="0"/>
    <x v="8"/>
    <x v="47"/>
    <n v="1929.35"/>
    <n v="2330.58"/>
    <n v="276"/>
    <n v="401.23"/>
    <n v="643240.07999999996"/>
    <n v="110739.48000000001"/>
    <x v="2"/>
  </r>
  <r>
    <s v="PRO9155"/>
    <x v="3874"/>
    <x v="335"/>
    <x v="7"/>
    <x v="5"/>
    <x v="3"/>
    <x v="0"/>
    <x v="8"/>
    <n v="784.37"/>
    <n v="1387.89"/>
    <n v="159"/>
    <n v="603.5200000000001"/>
    <n v="220674.51"/>
    <n v="95959.680000000022"/>
    <x v="1"/>
  </r>
  <r>
    <s v="PRO9156"/>
    <x v="3875"/>
    <x v="1843"/>
    <x v="7"/>
    <x v="4"/>
    <x v="0"/>
    <x v="0"/>
    <x v="11"/>
    <n v="527.27"/>
    <n v="831.97"/>
    <n v="341"/>
    <n v="304.70000000000005"/>
    <n v="283701.77"/>
    <n v="103902.70000000001"/>
    <x v="2"/>
  </r>
  <r>
    <s v="PRO9157"/>
    <x v="3876"/>
    <x v="1849"/>
    <x v="8"/>
    <x v="7"/>
    <x v="1"/>
    <x v="4"/>
    <x v="84"/>
    <n v="213.5"/>
    <n v="256.45"/>
    <n v="474"/>
    <n v="42.949999999999989"/>
    <n v="121557.29999999999"/>
    <n v="20358.299999999996"/>
    <x v="2"/>
  </r>
  <r>
    <s v="PRO9158"/>
    <x v="3877"/>
    <x v="561"/>
    <x v="0"/>
    <x v="7"/>
    <x v="4"/>
    <x v="2"/>
    <x v="47"/>
    <n v="1525"/>
    <n v="2171.7800000000002"/>
    <n v="38"/>
    <n v="646.7800000000002"/>
    <n v="82527.640000000014"/>
    <n v="24577.640000000007"/>
    <x v="1"/>
  </r>
  <r>
    <s v="PRO9159"/>
    <x v="3878"/>
    <x v="557"/>
    <x v="1"/>
    <x v="6"/>
    <x v="4"/>
    <x v="7"/>
    <x v="75"/>
    <n v="406.44"/>
    <n v="649.84"/>
    <n v="11"/>
    <n v="243.40000000000003"/>
    <n v="7148.2400000000007"/>
    <n v="2677.4000000000005"/>
    <x v="2"/>
  </r>
  <r>
    <s v="PRO9160"/>
    <x v="3879"/>
    <x v="720"/>
    <x v="8"/>
    <x v="6"/>
    <x v="3"/>
    <x v="2"/>
    <x v="13"/>
    <n v="800.57"/>
    <n v="1017.92"/>
    <n v="311"/>
    <n v="217.34999999999991"/>
    <n v="316573.12"/>
    <n v="67595.849999999977"/>
    <x v="2"/>
  </r>
  <r>
    <s v="PRO9161"/>
    <x v="1697"/>
    <x v="245"/>
    <x v="6"/>
    <x v="5"/>
    <x v="3"/>
    <x v="5"/>
    <x v="51"/>
    <n v="1006.18"/>
    <n v="1612.12"/>
    <n v="53"/>
    <n v="605.93999999999994"/>
    <n v="85442.36"/>
    <n v="32114.819999999996"/>
    <x v="2"/>
  </r>
  <r>
    <s v="PRO9164"/>
    <x v="3880"/>
    <x v="438"/>
    <x v="3"/>
    <x v="5"/>
    <x v="4"/>
    <x v="1"/>
    <x v="93"/>
    <n v="1157.68"/>
    <n v="1846.94"/>
    <n v="142"/>
    <n v="689.26"/>
    <n v="262265.48"/>
    <n v="97874.92"/>
    <x v="2"/>
  </r>
  <r>
    <s v="PRO9165"/>
    <x v="3881"/>
    <x v="501"/>
    <x v="4"/>
    <x v="0"/>
    <x v="1"/>
    <x v="2"/>
    <x v="24"/>
    <n v="1931.44"/>
    <n v="3624.94"/>
    <n v="198"/>
    <n v="1693.5"/>
    <n v="717738.12"/>
    <n v="335313"/>
    <x v="1"/>
  </r>
  <r>
    <s v="PRO9166"/>
    <x v="3882"/>
    <x v="1506"/>
    <x v="0"/>
    <x v="3"/>
    <x v="0"/>
    <x v="6"/>
    <x v="25"/>
    <n v="1311.59"/>
    <n v="2272.63"/>
    <n v="433"/>
    <n v="961.04000000000019"/>
    <n v="984048.79"/>
    <n v="416130.32000000007"/>
    <x v="0"/>
  </r>
  <r>
    <s v="PRO9167"/>
    <x v="3883"/>
    <x v="1477"/>
    <x v="5"/>
    <x v="9"/>
    <x v="1"/>
    <x v="0"/>
    <x v="84"/>
    <n v="1060.07"/>
    <n v="1968.18"/>
    <n v="483"/>
    <n v="908.11000000000013"/>
    <n v="950630.94000000006"/>
    <n v="438617.13000000006"/>
    <x v="0"/>
  </r>
  <r>
    <s v="PRO9168"/>
    <x v="3884"/>
    <x v="978"/>
    <x v="2"/>
    <x v="1"/>
    <x v="0"/>
    <x v="4"/>
    <x v="53"/>
    <n v="1764.57"/>
    <n v="3421.07"/>
    <n v="158"/>
    <n v="1656.5000000000002"/>
    <n v="540529.06000000006"/>
    <n v="261727.00000000003"/>
    <x v="0"/>
  </r>
  <r>
    <s v="PRO9170"/>
    <x v="3885"/>
    <x v="1103"/>
    <x v="9"/>
    <x v="7"/>
    <x v="0"/>
    <x v="6"/>
    <x v="50"/>
    <n v="152.93"/>
    <n v="222.56"/>
    <n v="234"/>
    <n v="69.63"/>
    <n v="52079.040000000001"/>
    <n v="16293.419999999998"/>
    <x v="0"/>
  </r>
  <r>
    <s v="PRO9174"/>
    <x v="3886"/>
    <x v="1850"/>
    <x v="5"/>
    <x v="2"/>
    <x v="3"/>
    <x v="7"/>
    <x v="67"/>
    <n v="1339.95"/>
    <n v="2071.0100000000002"/>
    <n v="458"/>
    <n v="731.06000000000017"/>
    <n v="948522.58000000007"/>
    <n v="334825.4800000001"/>
    <x v="1"/>
  </r>
  <r>
    <s v="PRO9176"/>
    <x v="3887"/>
    <x v="586"/>
    <x v="0"/>
    <x v="6"/>
    <x v="0"/>
    <x v="6"/>
    <x v="4"/>
    <n v="247.85"/>
    <n v="341.71"/>
    <n v="91"/>
    <n v="93.859999999999985"/>
    <n v="31095.609999999997"/>
    <n v="8541.2599999999984"/>
    <x v="2"/>
  </r>
  <r>
    <s v="PRO9177"/>
    <x v="3888"/>
    <x v="438"/>
    <x v="3"/>
    <x v="7"/>
    <x v="1"/>
    <x v="1"/>
    <x v="80"/>
    <n v="1527.96"/>
    <n v="2771.42"/>
    <n v="282"/>
    <n v="1243.46"/>
    <n v="781540.44000000006"/>
    <n v="350655.72000000003"/>
    <x v="0"/>
  </r>
  <r>
    <s v="PRO9181"/>
    <x v="3889"/>
    <x v="588"/>
    <x v="9"/>
    <x v="1"/>
    <x v="3"/>
    <x v="3"/>
    <x v="61"/>
    <n v="974.18"/>
    <n v="1674.43"/>
    <n v="246"/>
    <n v="700.25000000000011"/>
    <n v="411909.78"/>
    <n v="172261.50000000003"/>
    <x v="0"/>
  </r>
  <r>
    <s v="PRO9182"/>
    <x v="3890"/>
    <x v="1092"/>
    <x v="0"/>
    <x v="4"/>
    <x v="2"/>
    <x v="6"/>
    <x v="38"/>
    <n v="1725.21"/>
    <n v="3043.07"/>
    <n v="393"/>
    <n v="1317.8600000000001"/>
    <n v="1195926.51"/>
    <n v="517918.98000000004"/>
    <x v="0"/>
  </r>
  <r>
    <s v="PRO9183"/>
    <x v="3891"/>
    <x v="454"/>
    <x v="4"/>
    <x v="8"/>
    <x v="0"/>
    <x v="1"/>
    <x v="76"/>
    <n v="527.41"/>
    <n v="823.92"/>
    <n v="423"/>
    <n v="296.51"/>
    <n v="348518.16"/>
    <n v="125423.73"/>
    <x v="2"/>
  </r>
  <r>
    <s v="PRO9184"/>
    <x v="3892"/>
    <x v="193"/>
    <x v="0"/>
    <x v="3"/>
    <x v="3"/>
    <x v="4"/>
    <x v="72"/>
    <n v="207.85"/>
    <n v="401.73"/>
    <n v="463"/>
    <n v="193.88000000000002"/>
    <n v="186000.99000000002"/>
    <n v="89766.440000000017"/>
    <x v="2"/>
  </r>
  <r>
    <s v="PRO9186"/>
    <x v="3893"/>
    <x v="301"/>
    <x v="9"/>
    <x v="7"/>
    <x v="1"/>
    <x v="6"/>
    <x v="72"/>
    <n v="1749.51"/>
    <n v="2474.7600000000002"/>
    <n v="49"/>
    <n v="725.25000000000023"/>
    <n v="121263.24"/>
    <n v="35537.250000000015"/>
    <x v="0"/>
  </r>
  <r>
    <s v="PRO9187"/>
    <x v="3894"/>
    <x v="1851"/>
    <x v="4"/>
    <x v="6"/>
    <x v="4"/>
    <x v="7"/>
    <x v="20"/>
    <n v="1617"/>
    <n v="2980.93"/>
    <n v="32"/>
    <n v="1363.9299999999998"/>
    <n v="95389.759999999995"/>
    <n v="43645.759999999995"/>
    <x v="2"/>
  </r>
  <r>
    <s v="PRO9188"/>
    <x v="3895"/>
    <x v="767"/>
    <x v="8"/>
    <x v="7"/>
    <x v="1"/>
    <x v="9"/>
    <x v="69"/>
    <n v="938.24"/>
    <n v="1206.31"/>
    <n v="155"/>
    <n v="268.06999999999994"/>
    <n v="186978.05"/>
    <n v="41550.849999999991"/>
    <x v="2"/>
  </r>
  <r>
    <s v="PRO9189"/>
    <x v="3896"/>
    <x v="1578"/>
    <x v="4"/>
    <x v="0"/>
    <x v="4"/>
    <x v="5"/>
    <x v="85"/>
    <n v="1256.8800000000001"/>
    <n v="1684.89"/>
    <n v="13"/>
    <n v="428.01"/>
    <n v="21903.57"/>
    <n v="5564.13"/>
    <x v="2"/>
  </r>
  <r>
    <s v="PRO9191"/>
    <x v="3897"/>
    <x v="623"/>
    <x v="8"/>
    <x v="1"/>
    <x v="1"/>
    <x v="9"/>
    <x v="13"/>
    <n v="502.38"/>
    <n v="678.52"/>
    <n v="204"/>
    <n v="176.14"/>
    <n v="138418.07999999999"/>
    <n v="35932.559999999998"/>
    <x v="1"/>
  </r>
  <r>
    <s v="PRO9197"/>
    <x v="3898"/>
    <x v="1852"/>
    <x v="5"/>
    <x v="3"/>
    <x v="4"/>
    <x v="3"/>
    <x v="39"/>
    <n v="787.53"/>
    <n v="1112.22"/>
    <n v="424"/>
    <n v="324.69000000000005"/>
    <n v="471581.28"/>
    <n v="137668.56000000003"/>
    <x v="2"/>
  </r>
  <r>
    <s v="PRO9198"/>
    <x v="3899"/>
    <x v="161"/>
    <x v="8"/>
    <x v="3"/>
    <x v="4"/>
    <x v="0"/>
    <x v="34"/>
    <n v="975.83"/>
    <n v="1092.73"/>
    <n v="45"/>
    <n v="116.89999999999998"/>
    <n v="49172.85"/>
    <n v="5260.4999999999991"/>
    <x v="1"/>
  </r>
  <r>
    <s v="PRO9200"/>
    <x v="3900"/>
    <x v="1668"/>
    <x v="2"/>
    <x v="7"/>
    <x v="3"/>
    <x v="6"/>
    <x v="1"/>
    <n v="1344.81"/>
    <n v="1943.98"/>
    <n v="53"/>
    <n v="599.17000000000007"/>
    <n v="103030.94"/>
    <n v="31756.010000000002"/>
    <x v="1"/>
  </r>
  <r>
    <s v="PRO9202"/>
    <x v="3901"/>
    <x v="367"/>
    <x v="4"/>
    <x v="1"/>
    <x v="2"/>
    <x v="4"/>
    <x v="3"/>
    <n v="782.94"/>
    <n v="1073.06"/>
    <n v="353"/>
    <n v="290.11999999999989"/>
    <n v="378790.18"/>
    <n v="102412.35999999996"/>
    <x v="2"/>
  </r>
  <r>
    <s v="PRO9207"/>
    <x v="3902"/>
    <x v="678"/>
    <x v="4"/>
    <x v="8"/>
    <x v="3"/>
    <x v="0"/>
    <x v="56"/>
    <n v="1752.21"/>
    <n v="2799.38"/>
    <n v="496"/>
    <n v="1047.17"/>
    <n v="1388492.48"/>
    <n v="519396.32000000007"/>
    <x v="0"/>
  </r>
  <r>
    <s v="PRO9208"/>
    <x v="3903"/>
    <x v="399"/>
    <x v="8"/>
    <x v="8"/>
    <x v="3"/>
    <x v="6"/>
    <x v="7"/>
    <n v="1783.26"/>
    <n v="3474.64"/>
    <n v="378"/>
    <n v="1691.3799999999999"/>
    <n v="1313413.92"/>
    <n v="639341.6399999999"/>
    <x v="3"/>
  </r>
  <r>
    <s v="PRO9211"/>
    <x v="3904"/>
    <x v="1099"/>
    <x v="7"/>
    <x v="9"/>
    <x v="0"/>
    <x v="7"/>
    <x v="90"/>
    <n v="432.14"/>
    <n v="569.46"/>
    <n v="284"/>
    <n v="137.32000000000005"/>
    <n v="161726.64000000001"/>
    <n v="38998.880000000012"/>
    <x v="2"/>
  </r>
  <r>
    <s v="PRO9213"/>
    <x v="3905"/>
    <x v="1853"/>
    <x v="1"/>
    <x v="3"/>
    <x v="1"/>
    <x v="1"/>
    <x v="5"/>
    <n v="799.11"/>
    <n v="1180.8800000000001"/>
    <n v="334"/>
    <n v="381.7700000000001"/>
    <n v="394413.92000000004"/>
    <n v="127511.18000000004"/>
    <x v="2"/>
  </r>
  <r>
    <s v="PRO9215"/>
    <x v="3906"/>
    <x v="265"/>
    <x v="8"/>
    <x v="3"/>
    <x v="4"/>
    <x v="0"/>
    <x v="79"/>
    <n v="127"/>
    <n v="216.94"/>
    <n v="240"/>
    <n v="89.94"/>
    <n v="52065.599999999999"/>
    <n v="21585.599999999999"/>
    <x v="1"/>
  </r>
  <r>
    <s v="PRO9217"/>
    <x v="3907"/>
    <x v="398"/>
    <x v="3"/>
    <x v="9"/>
    <x v="0"/>
    <x v="7"/>
    <x v="22"/>
    <n v="1779.29"/>
    <n v="2626.82"/>
    <n v="231"/>
    <n v="847.5300000000002"/>
    <n v="606795.42000000004"/>
    <n v="195779.43000000005"/>
    <x v="1"/>
  </r>
  <r>
    <s v="PRO9220"/>
    <x v="3908"/>
    <x v="740"/>
    <x v="3"/>
    <x v="1"/>
    <x v="4"/>
    <x v="1"/>
    <x v="80"/>
    <n v="1004.54"/>
    <n v="1534.47"/>
    <n v="81"/>
    <n v="529.93000000000006"/>
    <n v="124292.07"/>
    <n v="42924.33"/>
    <x v="2"/>
  </r>
  <r>
    <s v="PRO9225"/>
    <x v="3909"/>
    <x v="538"/>
    <x v="6"/>
    <x v="9"/>
    <x v="3"/>
    <x v="2"/>
    <x v="38"/>
    <n v="1750.32"/>
    <n v="2388.8000000000002"/>
    <n v="309"/>
    <n v="638.48000000000025"/>
    <n v="738139.20000000007"/>
    <n v="197290.32000000007"/>
    <x v="2"/>
  </r>
  <r>
    <s v="PRO9226"/>
    <x v="3910"/>
    <x v="1240"/>
    <x v="9"/>
    <x v="7"/>
    <x v="2"/>
    <x v="2"/>
    <x v="81"/>
    <n v="404.61"/>
    <n v="529.20000000000005"/>
    <n v="155"/>
    <n v="124.59000000000003"/>
    <n v="82026"/>
    <n v="19311.450000000004"/>
    <x v="0"/>
  </r>
  <r>
    <s v="PRO9228"/>
    <x v="3911"/>
    <x v="1045"/>
    <x v="8"/>
    <x v="8"/>
    <x v="0"/>
    <x v="3"/>
    <x v="42"/>
    <n v="326.11"/>
    <n v="623.55999999999995"/>
    <n v="397"/>
    <n v="297.44999999999993"/>
    <n v="247553.31999999998"/>
    <n v="118087.64999999998"/>
    <x v="2"/>
  </r>
  <r>
    <s v="PRO9229"/>
    <x v="3912"/>
    <x v="1854"/>
    <x v="8"/>
    <x v="0"/>
    <x v="2"/>
    <x v="1"/>
    <x v="65"/>
    <n v="1727.43"/>
    <n v="3426.93"/>
    <n v="463"/>
    <n v="1699.4999999999998"/>
    <n v="1586668.5899999999"/>
    <n v="786868.49999999988"/>
    <x v="1"/>
  </r>
  <r>
    <s v="PRO9231"/>
    <x v="3913"/>
    <x v="1260"/>
    <x v="5"/>
    <x v="1"/>
    <x v="1"/>
    <x v="6"/>
    <x v="14"/>
    <n v="1694.41"/>
    <n v="2942.16"/>
    <n v="212"/>
    <n v="1247.7499999999998"/>
    <n v="623737.91999999993"/>
    <n v="264522.99999999994"/>
    <x v="2"/>
  </r>
  <r>
    <s v="PRO9233"/>
    <x v="3914"/>
    <x v="1855"/>
    <x v="6"/>
    <x v="3"/>
    <x v="0"/>
    <x v="1"/>
    <x v="88"/>
    <n v="1678.27"/>
    <n v="2079.59"/>
    <n v="245"/>
    <n v="401.32000000000016"/>
    <n v="509499.55000000005"/>
    <n v="98323.400000000038"/>
    <x v="1"/>
  </r>
  <r>
    <s v="PRO9236"/>
    <x v="3915"/>
    <x v="18"/>
    <x v="2"/>
    <x v="5"/>
    <x v="4"/>
    <x v="9"/>
    <x v="65"/>
    <n v="1594.71"/>
    <n v="2864.03"/>
    <n v="3"/>
    <n v="1269.3200000000002"/>
    <n v="8592.09"/>
    <n v="3807.9600000000005"/>
    <x v="2"/>
  </r>
  <r>
    <s v="PRO9237"/>
    <x v="3916"/>
    <x v="451"/>
    <x v="1"/>
    <x v="0"/>
    <x v="4"/>
    <x v="0"/>
    <x v="45"/>
    <n v="409.15"/>
    <n v="593.36"/>
    <n v="189"/>
    <n v="184.21000000000004"/>
    <n v="112145.04000000001"/>
    <n v="34815.69000000001"/>
    <x v="2"/>
  </r>
  <r>
    <s v="PRO9241"/>
    <x v="3917"/>
    <x v="68"/>
    <x v="2"/>
    <x v="3"/>
    <x v="0"/>
    <x v="0"/>
    <x v="54"/>
    <n v="308.23"/>
    <n v="468.93"/>
    <n v="219"/>
    <n v="160.69999999999999"/>
    <n v="102695.67"/>
    <n v="35193.299999999996"/>
    <x v="0"/>
  </r>
  <r>
    <s v="PRO9242"/>
    <x v="3918"/>
    <x v="1366"/>
    <x v="1"/>
    <x v="6"/>
    <x v="1"/>
    <x v="3"/>
    <x v="85"/>
    <n v="106.13"/>
    <n v="174.23"/>
    <n v="85"/>
    <n v="68.099999999999994"/>
    <n v="14809.55"/>
    <n v="5788.4999999999991"/>
    <x v="0"/>
  </r>
  <r>
    <s v="PRO9243"/>
    <x v="3919"/>
    <x v="545"/>
    <x v="7"/>
    <x v="7"/>
    <x v="3"/>
    <x v="3"/>
    <x v="16"/>
    <n v="131.62"/>
    <n v="212.01"/>
    <n v="131"/>
    <n v="80.389999999999986"/>
    <n v="27773.309999999998"/>
    <n v="10531.089999999998"/>
    <x v="2"/>
  </r>
  <r>
    <s v="PRO9245"/>
    <x v="3920"/>
    <x v="836"/>
    <x v="4"/>
    <x v="6"/>
    <x v="4"/>
    <x v="5"/>
    <x v="47"/>
    <n v="1803.22"/>
    <n v="2393.6999999999998"/>
    <n v="357"/>
    <n v="590.47999999999979"/>
    <n v="854550.89999999991"/>
    <n v="210801.35999999993"/>
    <x v="1"/>
  </r>
  <r>
    <s v="PRO9247"/>
    <x v="3921"/>
    <x v="881"/>
    <x v="9"/>
    <x v="2"/>
    <x v="2"/>
    <x v="0"/>
    <x v="16"/>
    <n v="1521.52"/>
    <n v="2083.5300000000002"/>
    <n v="196"/>
    <n v="562.01000000000022"/>
    <n v="408371.88000000006"/>
    <n v="110153.96000000005"/>
    <x v="0"/>
  </r>
  <r>
    <s v="PRO9248"/>
    <x v="3922"/>
    <x v="507"/>
    <x v="4"/>
    <x v="5"/>
    <x v="4"/>
    <x v="2"/>
    <x v="44"/>
    <n v="1710.49"/>
    <n v="2085.34"/>
    <n v="393"/>
    <n v="374.85000000000014"/>
    <n v="819538.62000000011"/>
    <n v="147316.05000000005"/>
    <x v="1"/>
  </r>
  <r>
    <s v="PRO9252"/>
    <x v="3923"/>
    <x v="96"/>
    <x v="4"/>
    <x v="2"/>
    <x v="1"/>
    <x v="3"/>
    <x v="66"/>
    <n v="1190.1199999999999"/>
    <n v="2351.06"/>
    <n v="78"/>
    <n v="1160.94"/>
    <n v="183382.68"/>
    <n v="90553.32"/>
    <x v="1"/>
  </r>
  <r>
    <s v="PRO9253"/>
    <x v="3924"/>
    <x v="1370"/>
    <x v="1"/>
    <x v="5"/>
    <x v="0"/>
    <x v="8"/>
    <x v="40"/>
    <n v="1829.7"/>
    <n v="2532.5500000000002"/>
    <n v="88"/>
    <n v="702.85000000000014"/>
    <n v="222864.40000000002"/>
    <n v="61850.80000000001"/>
    <x v="2"/>
  </r>
  <r>
    <s v="PRO9256"/>
    <x v="3925"/>
    <x v="499"/>
    <x v="8"/>
    <x v="8"/>
    <x v="1"/>
    <x v="1"/>
    <x v="8"/>
    <n v="170.81"/>
    <n v="226.44"/>
    <n v="30"/>
    <n v="55.629999999999995"/>
    <n v="6793.2"/>
    <n v="1668.8999999999999"/>
    <x v="1"/>
  </r>
  <r>
    <s v="PRO9257"/>
    <x v="3926"/>
    <x v="546"/>
    <x v="5"/>
    <x v="1"/>
    <x v="1"/>
    <x v="1"/>
    <x v="33"/>
    <n v="406.37"/>
    <n v="542.17999999999995"/>
    <n v="275"/>
    <n v="135.80999999999995"/>
    <n v="149099.5"/>
    <n v="37347.749999999985"/>
    <x v="2"/>
  </r>
  <r>
    <s v="PRO9259"/>
    <x v="3927"/>
    <x v="1765"/>
    <x v="3"/>
    <x v="7"/>
    <x v="4"/>
    <x v="7"/>
    <x v="44"/>
    <n v="497.69"/>
    <n v="965.4"/>
    <n v="446"/>
    <n v="467.71"/>
    <n v="430568.39999999997"/>
    <n v="208598.66"/>
    <x v="0"/>
  </r>
  <r>
    <s v="PRO9260"/>
    <x v="3928"/>
    <x v="1105"/>
    <x v="0"/>
    <x v="3"/>
    <x v="3"/>
    <x v="6"/>
    <x v="32"/>
    <n v="1722.77"/>
    <n v="2177.11"/>
    <n v="81"/>
    <n v="454.34000000000015"/>
    <n v="176345.91"/>
    <n v="36801.540000000008"/>
    <x v="1"/>
  </r>
  <r>
    <s v="PRO9261"/>
    <x v="3929"/>
    <x v="207"/>
    <x v="9"/>
    <x v="7"/>
    <x v="3"/>
    <x v="6"/>
    <x v="33"/>
    <n v="450.78"/>
    <n v="858.6"/>
    <n v="46"/>
    <n v="407.82000000000005"/>
    <n v="39495.599999999999"/>
    <n v="18759.72"/>
    <x v="0"/>
  </r>
  <r>
    <s v="PRO9262"/>
    <x v="3930"/>
    <x v="645"/>
    <x v="3"/>
    <x v="2"/>
    <x v="4"/>
    <x v="0"/>
    <x v="94"/>
    <n v="1569.02"/>
    <n v="2949.77"/>
    <n v="59"/>
    <n v="1380.75"/>
    <n v="174036.43"/>
    <n v="81464.25"/>
    <x v="1"/>
  </r>
  <r>
    <s v="PRO9266"/>
    <x v="3931"/>
    <x v="1807"/>
    <x v="7"/>
    <x v="7"/>
    <x v="4"/>
    <x v="9"/>
    <x v="47"/>
    <n v="715.97"/>
    <n v="1006.29"/>
    <n v="164"/>
    <n v="290.31999999999994"/>
    <n v="165031.56"/>
    <n v="47612.479999999989"/>
    <x v="2"/>
  </r>
  <r>
    <s v="PRO9268"/>
    <x v="3932"/>
    <x v="1775"/>
    <x v="8"/>
    <x v="8"/>
    <x v="2"/>
    <x v="3"/>
    <x v="84"/>
    <n v="1160.23"/>
    <n v="1702.25"/>
    <n v="76"/>
    <n v="542.02"/>
    <n v="129371"/>
    <n v="41193.519999999997"/>
    <x v="0"/>
  </r>
  <r>
    <s v="PRO9271"/>
    <x v="3933"/>
    <x v="1031"/>
    <x v="2"/>
    <x v="2"/>
    <x v="4"/>
    <x v="0"/>
    <x v="66"/>
    <n v="319.33"/>
    <n v="461.53"/>
    <n v="443"/>
    <n v="142.19999999999999"/>
    <n v="204457.78999999998"/>
    <n v="62994.6"/>
    <x v="2"/>
  </r>
  <r>
    <s v="PRO9272"/>
    <x v="3934"/>
    <x v="450"/>
    <x v="0"/>
    <x v="0"/>
    <x v="4"/>
    <x v="6"/>
    <x v="91"/>
    <n v="1746.26"/>
    <n v="1929.23"/>
    <n v="360"/>
    <n v="182.97000000000003"/>
    <n v="694522.8"/>
    <n v="65869.200000000012"/>
    <x v="2"/>
  </r>
  <r>
    <s v="PRO9273"/>
    <x v="3935"/>
    <x v="1232"/>
    <x v="9"/>
    <x v="8"/>
    <x v="1"/>
    <x v="8"/>
    <x v="44"/>
    <n v="915.04"/>
    <n v="1647.42"/>
    <n v="397"/>
    <n v="732.38000000000011"/>
    <n v="654025.74"/>
    <n v="290754.86000000004"/>
    <x v="0"/>
  </r>
  <r>
    <s v="PRO9274"/>
    <x v="3936"/>
    <x v="464"/>
    <x v="0"/>
    <x v="5"/>
    <x v="4"/>
    <x v="6"/>
    <x v="50"/>
    <n v="390.13"/>
    <n v="716.37"/>
    <n v="296"/>
    <n v="326.24"/>
    <n v="212045.52"/>
    <n v="96567.040000000008"/>
    <x v="2"/>
  </r>
  <r>
    <s v="PRO9276"/>
    <x v="3937"/>
    <x v="658"/>
    <x v="1"/>
    <x v="5"/>
    <x v="0"/>
    <x v="9"/>
    <x v="34"/>
    <n v="625.94000000000005"/>
    <n v="689.94"/>
    <n v="222"/>
    <n v="64"/>
    <n v="153166.68000000002"/>
    <n v="14208"/>
    <x v="2"/>
  </r>
  <r>
    <s v="PRO9279"/>
    <x v="3938"/>
    <x v="810"/>
    <x v="0"/>
    <x v="3"/>
    <x v="3"/>
    <x v="4"/>
    <x v="64"/>
    <n v="1661.73"/>
    <n v="3104"/>
    <n v="275"/>
    <n v="1442.27"/>
    <n v="853600"/>
    <n v="396624.25"/>
    <x v="1"/>
  </r>
  <r>
    <s v="PRO9281"/>
    <x v="3939"/>
    <x v="1305"/>
    <x v="2"/>
    <x v="6"/>
    <x v="3"/>
    <x v="4"/>
    <x v="24"/>
    <n v="329.45"/>
    <n v="391.83"/>
    <n v="288"/>
    <n v="62.379999999999995"/>
    <n v="112847.03999999999"/>
    <n v="17965.439999999999"/>
    <x v="2"/>
  </r>
  <r>
    <s v="PRO9283"/>
    <x v="3940"/>
    <x v="1501"/>
    <x v="7"/>
    <x v="9"/>
    <x v="3"/>
    <x v="4"/>
    <x v="35"/>
    <n v="1381.05"/>
    <n v="2256.65"/>
    <n v="454"/>
    <n v="875.60000000000014"/>
    <n v="1024519.1000000001"/>
    <n v="397522.40000000008"/>
    <x v="0"/>
  </r>
  <r>
    <s v="PRO9287"/>
    <x v="3941"/>
    <x v="750"/>
    <x v="0"/>
    <x v="0"/>
    <x v="4"/>
    <x v="3"/>
    <x v="68"/>
    <n v="671.79"/>
    <n v="912.84"/>
    <n v="469"/>
    <n v="241.05000000000007"/>
    <n v="428121.96"/>
    <n v="113052.45000000003"/>
    <x v="1"/>
  </r>
  <r>
    <s v="PRO9288"/>
    <x v="3942"/>
    <x v="1598"/>
    <x v="4"/>
    <x v="7"/>
    <x v="2"/>
    <x v="9"/>
    <x v="98"/>
    <n v="546.97"/>
    <n v="839.16"/>
    <n v="74"/>
    <n v="292.18999999999994"/>
    <n v="62097.84"/>
    <n v="21622.059999999994"/>
    <x v="0"/>
  </r>
  <r>
    <s v="PRO9289"/>
    <x v="3943"/>
    <x v="1051"/>
    <x v="4"/>
    <x v="7"/>
    <x v="1"/>
    <x v="9"/>
    <x v="72"/>
    <n v="1221.42"/>
    <n v="2074.16"/>
    <n v="373"/>
    <n v="852.73999999999978"/>
    <n v="773661.67999999993"/>
    <n v="318072.0199999999"/>
    <x v="2"/>
  </r>
  <r>
    <s v="PRO9291"/>
    <x v="3944"/>
    <x v="1130"/>
    <x v="3"/>
    <x v="1"/>
    <x v="1"/>
    <x v="2"/>
    <x v="45"/>
    <n v="1302.58"/>
    <n v="1562.66"/>
    <n v="488"/>
    <n v="260.08000000000015"/>
    <n v="762578.08000000007"/>
    <n v="126919.04000000008"/>
    <x v="2"/>
  </r>
  <r>
    <s v="PRO9301"/>
    <x v="3945"/>
    <x v="779"/>
    <x v="9"/>
    <x v="8"/>
    <x v="0"/>
    <x v="3"/>
    <x v="84"/>
    <n v="337.43"/>
    <n v="593.55999999999995"/>
    <n v="387"/>
    <n v="256.12999999999994"/>
    <n v="229707.71999999997"/>
    <n v="99122.309999999983"/>
    <x v="1"/>
  </r>
  <r>
    <s v="PRO9305"/>
    <x v="3946"/>
    <x v="1520"/>
    <x v="0"/>
    <x v="1"/>
    <x v="4"/>
    <x v="0"/>
    <x v="5"/>
    <n v="240.86"/>
    <n v="412.51"/>
    <n v="249"/>
    <n v="171.64999999999998"/>
    <n v="102714.98999999999"/>
    <n v="42740.849999999991"/>
    <x v="2"/>
  </r>
  <r>
    <s v="PRO9308"/>
    <x v="3947"/>
    <x v="1053"/>
    <x v="0"/>
    <x v="2"/>
    <x v="0"/>
    <x v="3"/>
    <x v="94"/>
    <n v="732.49"/>
    <n v="1105.74"/>
    <n v="137"/>
    <n v="373.25"/>
    <n v="151486.38"/>
    <n v="51135.25"/>
    <x v="2"/>
  </r>
  <r>
    <s v="PRO9309"/>
    <x v="3948"/>
    <x v="1038"/>
    <x v="9"/>
    <x v="0"/>
    <x v="0"/>
    <x v="9"/>
    <x v="64"/>
    <n v="1199.17"/>
    <n v="2116.96"/>
    <n v="82"/>
    <n v="917.79"/>
    <n v="173590.72"/>
    <n v="75258.78"/>
    <x v="1"/>
  </r>
  <r>
    <s v="PRO9311"/>
    <x v="3949"/>
    <x v="1856"/>
    <x v="9"/>
    <x v="4"/>
    <x v="4"/>
    <x v="4"/>
    <x v="7"/>
    <n v="1429.22"/>
    <n v="2332.73"/>
    <n v="403"/>
    <n v="903.51"/>
    <n v="940090.19000000006"/>
    <n v="364114.52999999997"/>
    <x v="1"/>
  </r>
  <r>
    <s v="PRO9312"/>
    <x v="3950"/>
    <x v="108"/>
    <x v="9"/>
    <x v="5"/>
    <x v="0"/>
    <x v="6"/>
    <x v="18"/>
    <n v="521.79"/>
    <n v="909.31"/>
    <n v="261"/>
    <n v="387.52"/>
    <n v="237329.90999999997"/>
    <n v="101142.72"/>
    <x v="1"/>
  </r>
  <r>
    <s v="PRO9315"/>
    <x v="3951"/>
    <x v="529"/>
    <x v="7"/>
    <x v="3"/>
    <x v="4"/>
    <x v="6"/>
    <x v="96"/>
    <n v="188.2"/>
    <n v="220.2"/>
    <n v="8"/>
    <n v="32"/>
    <n v="1761.6"/>
    <n v="256"/>
    <x v="0"/>
  </r>
  <r>
    <s v="PRO9317"/>
    <x v="3952"/>
    <x v="302"/>
    <x v="4"/>
    <x v="2"/>
    <x v="0"/>
    <x v="4"/>
    <x v="53"/>
    <n v="1500.79"/>
    <n v="2796.88"/>
    <n v="198"/>
    <n v="1296.0900000000001"/>
    <n v="553782.24"/>
    <n v="256625.82000000004"/>
    <x v="2"/>
  </r>
  <r>
    <s v="PRO9319"/>
    <x v="3953"/>
    <x v="1346"/>
    <x v="6"/>
    <x v="7"/>
    <x v="3"/>
    <x v="2"/>
    <x v="82"/>
    <n v="1532.08"/>
    <n v="2474.2600000000002"/>
    <n v="78"/>
    <n v="942.18000000000029"/>
    <n v="192992.28000000003"/>
    <n v="73490.040000000023"/>
    <x v="2"/>
  </r>
  <r>
    <s v="PRO9321"/>
    <x v="3954"/>
    <x v="1857"/>
    <x v="6"/>
    <x v="4"/>
    <x v="0"/>
    <x v="6"/>
    <x v="73"/>
    <n v="905.53"/>
    <n v="1362.58"/>
    <n v="100"/>
    <n v="457.04999999999995"/>
    <n v="136258"/>
    <n v="45704.999999999993"/>
    <x v="0"/>
  </r>
  <r>
    <s v="PRO9322"/>
    <x v="3955"/>
    <x v="1858"/>
    <x v="7"/>
    <x v="1"/>
    <x v="1"/>
    <x v="9"/>
    <x v="33"/>
    <n v="1065.98"/>
    <n v="2125.92"/>
    <n v="284"/>
    <n v="1059.94"/>
    <n v="603761.28"/>
    <n v="301022.96000000002"/>
    <x v="2"/>
  </r>
  <r>
    <s v="PRO9323"/>
    <x v="3956"/>
    <x v="363"/>
    <x v="7"/>
    <x v="8"/>
    <x v="0"/>
    <x v="3"/>
    <x v="52"/>
    <n v="774.79"/>
    <n v="1520.75"/>
    <n v="391"/>
    <n v="745.96"/>
    <n v="594613.25"/>
    <n v="291670.36"/>
    <x v="0"/>
  </r>
  <r>
    <s v="PRO9324"/>
    <x v="3957"/>
    <x v="662"/>
    <x v="1"/>
    <x v="2"/>
    <x v="2"/>
    <x v="5"/>
    <x v="73"/>
    <n v="864.89"/>
    <n v="1025.1400000000001"/>
    <n v="33"/>
    <n v="160.25000000000011"/>
    <n v="33829.620000000003"/>
    <n v="5288.2500000000036"/>
    <x v="0"/>
  </r>
  <r>
    <s v="PRO9326"/>
    <x v="3958"/>
    <x v="578"/>
    <x v="8"/>
    <x v="4"/>
    <x v="3"/>
    <x v="7"/>
    <x v="90"/>
    <n v="1933.85"/>
    <n v="3059.03"/>
    <n v="450"/>
    <n v="1125.1800000000003"/>
    <n v="1376563.5"/>
    <n v="506331.00000000012"/>
    <x v="2"/>
  </r>
  <r>
    <s v="PRO9327"/>
    <x v="3959"/>
    <x v="1701"/>
    <x v="9"/>
    <x v="6"/>
    <x v="4"/>
    <x v="2"/>
    <x v="39"/>
    <n v="731.17"/>
    <n v="975.66"/>
    <n v="488"/>
    <n v="244.49"/>
    <n v="476122.07999999996"/>
    <n v="119311.12000000001"/>
    <x v="2"/>
  </r>
  <r>
    <s v="PRO9328"/>
    <x v="3960"/>
    <x v="1367"/>
    <x v="8"/>
    <x v="5"/>
    <x v="2"/>
    <x v="9"/>
    <x v="58"/>
    <n v="1765.12"/>
    <n v="3512.3"/>
    <n v="221"/>
    <n v="1747.1800000000003"/>
    <n v="776218.3"/>
    <n v="386126.78000000009"/>
    <x v="1"/>
  </r>
  <r>
    <s v="PRO9329"/>
    <x v="3961"/>
    <x v="1808"/>
    <x v="7"/>
    <x v="6"/>
    <x v="1"/>
    <x v="6"/>
    <x v="81"/>
    <n v="1267.1099999999999"/>
    <n v="2119.13"/>
    <n v="497"/>
    <n v="852.02000000000021"/>
    <n v="1053207.6100000001"/>
    <n v="423453.94000000012"/>
    <x v="0"/>
  </r>
  <r>
    <s v="PRO9330"/>
    <x v="3962"/>
    <x v="104"/>
    <x v="2"/>
    <x v="4"/>
    <x v="1"/>
    <x v="2"/>
    <x v="86"/>
    <n v="220.23"/>
    <n v="275.39"/>
    <n v="479"/>
    <n v="55.16"/>
    <n v="131911.81"/>
    <n v="26421.64"/>
    <x v="0"/>
  </r>
  <r>
    <s v="PRO9331"/>
    <x v="3963"/>
    <x v="1153"/>
    <x v="8"/>
    <x v="4"/>
    <x v="0"/>
    <x v="2"/>
    <x v="30"/>
    <n v="1347.13"/>
    <n v="2446.6999999999998"/>
    <n v="61"/>
    <n v="1099.5699999999997"/>
    <n v="149248.69999999998"/>
    <n v="67073.76999999999"/>
    <x v="1"/>
  </r>
  <r>
    <s v="PRO9332"/>
    <x v="3964"/>
    <x v="198"/>
    <x v="3"/>
    <x v="6"/>
    <x v="4"/>
    <x v="3"/>
    <x v="89"/>
    <n v="1994.8"/>
    <n v="2759.38"/>
    <n v="23"/>
    <n v="764.58000000000015"/>
    <n v="63465.740000000005"/>
    <n v="17585.340000000004"/>
    <x v="3"/>
  </r>
  <r>
    <s v="PRO9333"/>
    <x v="3965"/>
    <x v="336"/>
    <x v="6"/>
    <x v="8"/>
    <x v="4"/>
    <x v="4"/>
    <x v="5"/>
    <n v="1650.1"/>
    <n v="2682.19"/>
    <n v="356"/>
    <n v="1032.0900000000001"/>
    <n v="954859.64"/>
    <n v="367424.04000000004"/>
    <x v="2"/>
  </r>
  <r>
    <s v="PRO9334"/>
    <x v="3966"/>
    <x v="298"/>
    <x v="3"/>
    <x v="0"/>
    <x v="0"/>
    <x v="2"/>
    <x v="55"/>
    <n v="1787.08"/>
    <n v="2772.3"/>
    <n v="295"/>
    <n v="985.22000000000025"/>
    <n v="817828.5"/>
    <n v="290639.90000000008"/>
    <x v="2"/>
  </r>
  <r>
    <s v="PRO9335"/>
    <x v="3967"/>
    <x v="926"/>
    <x v="9"/>
    <x v="7"/>
    <x v="2"/>
    <x v="2"/>
    <x v="36"/>
    <n v="785.58"/>
    <n v="1508.37"/>
    <n v="168"/>
    <n v="722.78999999999985"/>
    <n v="253406.15999999997"/>
    <n v="121428.71999999997"/>
    <x v="0"/>
  </r>
  <r>
    <s v="PRO9338"/>
    <x v="3968"/>
    <x v="881"/>
    <x v="6"/>
    <x v="3"/>
    <x v="1"/>
    <x v="2"/>
    <x v="99"/>
    <n v="1741.73"/>
    <n v="3301.84"/>
    <n v="300"/>
    <n v="1560.1100000000001"/>
    <n v="990552"/>
    <n v="468033.00000000006"/>
    <x v="1"/>
  </r>
  <r>
    <s v="PRO9342"/>
    <x v="3969"/>
    <x v="1859"/>
    <x v="8"/>
    <x v="7"/>
    <x v="0"/>
    <x v="7"/>
    <x v="74"/>
    <n v="1214.5999999999999"/>
    <n v="2289.63"/>
    <n v="496"/>
    <n v="1075.0300000000002"/>
    <n v="1135656.48"/>
    <n v="533214.88000000012"/>
    <x v="0"/>
  </r>
  <r>
    <s v="PRO9344"/>
    <x v="3970"/>
    <x v="494"/>
    <x v="0"/>
    <x v="5"/>
    <x v="1"/>
    <x v="4"/>
    <x v="38"/>
    <n v="282.85000000000002"/>
    <n v="360.41"/>
    <n v="94"/>
    <n v="77.56"/>
    <n v="33878.54"/>
    <n v="7290.64"/>
    <x v="1"/>
  </r>
  <r>
    <s v="PRO9350"/>
    <x v="1098"/>
    <x v="712"/>
    <x v="8"/>
    <x v="8"/>
    <x v="4"/>
    <x v="8"/>
    <x v="21"/>
    <n v="1746.31"/>
    <n v="2812.41"/>
    <n v="155"/>
    <n v="1066.0999999999999"/>
    <n v="435923.55"/>
    <n v="165245.5"/>
    <x v="0"/>
  </r>
  <r>
    <s v="PRO9353"/>
    <x v="3971"/>
    <x v="1583"/>
    <x v="8"/>
    <x v="8"/>
    <x v="1"/>
    <x v="4"/>
    <x v="48"/>
    <n v="369.67"/>
    <n v="407.72"/>
    <n v="169"/>
    <n v="38.050000000000011"/>
    <n v="68904.680000000008"/>
    <n v="6430.4500000000016"/>
    <x v="2"/>
  </r>
  <r>
    <s v="PRO9357"/>
    <x v="3972"/>
    <x v="998"/>
    <x v="1"/>
    <x v="2"/>
    <x v="3"/>
    <x v="1"/>
    <x v="80"/>
    <n v="792.28"/>
    <n v="898.03"/>
    <n v="249"/>
    <n v="105.75"/>
    <n v="223609.47"/>
    <n v="26331.75"/>
    <x v="0"/>
  </r>
  <r>
    <s v="PRO9358"/>
    <x v="3973"/>
    <x v="1560"/>
    <x v="5"/>
    <x v="1"/>
    <x v="3"/>
    <x v="8"/>
    <x v="7"/>
    <n v="1312.91"/>
    <n v="2260.8200000000002"/>
    <n v="217"/>
    <n v="947.91000000000008"/>
    <n v="490597.94000000006"/>
    <n v="205696.47000000003"/>
    <x v="1"/>
  </r>
  <r>
    <s v="PRO9359"/>
    <x v="3974"/>
    <x v="465"/>
    <x v="7"/>
    <x v="3"/>
    <x v="1"/>
    <x v="7"/>
    <x v="42"/>
    <n v="147.38999999999999"/>
    <n v="256.91000000000003"/>
    <n v="33"/>
    <n v="109.52000000000004"/>
    <n v="8478.0300000000007"/>
    <n v="3614.1600000000012"/>
    <x v="3"/>
  </r>
  <r>
    <s v="PRO9361"/>
    <x v="3975"/>
    <x v="1348"/>
    <x v="8"/>
    <x v="8"/>
    <x v="0"/>
    <x v="1"/>
    <x v="5"/>
    <n v="352.17"/>
    <n v="390.12"/>
    <n v="405"/>
    <n v="37.949999999999989"/>
    <n v="157998.6"/>
    <n v="15369.749999999995"/>
    <x v="2"/>
  </r>
  <r>
    <s v="PRO9362"/>
    <x v="1357"/>
    <x v="1150"/>
    <x v="4"/>
    <x v="4"/>
    <x v="2"/>
    <x v="1"/>
    <x v="71"/>
    <n v="139.24"/>
    <n v="220.35"/>
    <n v="359"/>
    <n v="81.109999999999985"/>
    <n v="79105.649999999994"/>
    <n v="29118.489999999994"/>
    <x v="2"/>
  </r>
  <r>
    <s v="PRO9363"/>
    <x v="3976"/>
    <x v="240"/>
    <x v="4"/>
    <x v="5"/>
    <x v="1"/>
    <x v="8"/>
    <x v="1"/>
    <n v="1367.89"/>
    <n v="2513.38"/>
    <n v="51"/>
    <n v="1145.49"/>
    <n v="128182.38"/>
    <n v="58419.99"/>
    <x v="1"/>
  </r>
  <r>
    <s v="PRO9367"/>
    <x v="3977"/>
    <x v="495"/>
    <x v="4"/>
    <x v="1"/>
    <x v="3"/>
    <x v="0"/>
    <x v="10"/>
    <n v="1108.1300000000001"/>
    <n v="1646.4"/>
    <n v="455"/>
    <n v="538.27"/>
    <n v="749112"/>
    <n v="244912.85"/>
    <x v="0"/>
  </r>
  <r>
    <s v="PRO9368"/>
    <x v="3978"/>
    <x v="1024"/>
    <x v="9"/>
    <x v="8"/>
    <x v="1"/>
    <x v="7"/>
    <x v="87"/>
    <n v="857.3"/>
    <n v="1047.6300000000001"/>
    <n v="143"/>
    <n v="190.33000000000015"/>
    <n v="149811.09000000003"/>
    <n v="27217.190000000021"/>
    <x v="0"/>
  </r>
  <r>
    <s v="PRO9374"/>
    <x v="3979"/>
    <x v="1179"/>
    <x v="4"/>
    <x v="0"/>
    <x v="0"/>
    <x v="9"/>
    <x v="44"/>
    <n v="487.61"/>
    <n v="588.9"/>
    <n v="234"/>
    <n v="101.28999999999996"/>
    <n v="137802.6"/>
    <n v="23701.859999999993"/>
    <x v="2"/>
  </r>
  <r>
    <s v="PRO9375"/>
    <x v="3980"/>
    <x v="1860"/>
    <x v="6"/>
    <x v="4"/>
    <x v="0"/>
    <x v="7"/>
    <x v="22"/>
    <n v="1150.99"/>
    <n v="1824.62"/>
    <n v="56"/>
    <n v="673.62999999999988"/>
    <n v="102178.72"/>
    <n v="37723.279999999992"/>
    <x v="0"/>
  </r>
  <r>
    <s v="PRO9376"/>
    <x v="3981"/>
    <x v="463"/>
    <x v="4"/>
    <x v="0"/>
    <x v="2"/>
    <x v="7"/>
    <x v="80"/>
    <n v="1971.53"/>
    <n v="2676.88"/>
    <n v="188"/>
    <n v="705.35000000000014"/>
    <n v="503253.44"/>
    <n v="132605.80000000002"/>
    <x v="1"/>
  </r>
  <r>
    <s v="PRO9377"/>
    <x v="3982"/>
    <x v="0"/>
    <x v="2"/>
    <x v="2"/>
    <x v="2"/>
    <x v="7"/>
    <x v="93"/>
    <n v="1098.0899999999999"/>
    <n v="1807.06"/>
    <n v="275"/>
    <n v="708.97"/>
    <n v="496941.5"/>
    <n v="194966.75"/>
    <x v="1"/>
  </r>
  <r>
    <s v="PRO9381"/>
    <x v="3983"/>
    <x v="1861"/>
    <x v="4"/>
    <x v="2"/>
    <x v="4"/>
    <x v="2"/>
    <x v="32"/>
    <n v="881.31"/>
    <n v="1345.5"/>
    <n v="62"/>
    <n v="464.19000000000005"/>
    <n v="83421"/>
    <n v="28779.780000000002"/>
    <x v="0"/>
  </r>
  <r>
    <s v="PRO9384"/>
    <x v="3984"/>
    <x v="1811"/>
    <x v="2"/>
    <x v="5"/>
    <x v="2"/>
    <x v="8"/>
    <x v="25"/>
    <n v="1263.82"/>
    <n v="1973.55"/>
    <n v="117"/>
    <n v="709.73"/>
    <n v="230905.35"/>
    <n v="83038.41"/>
    <x v="2"/>
  </r>
  <r>
    <s v="PRO9385"/>
    <x v="3985"/>
    <x v="312"/>
    <x v="6"/>
    <x v="3"/>
    <x v="3"/>
    <x v="4"/>
    <x v="78"/>
    <n v="712.32"/>
    <n v="1267.28"/>
    <n v="415"/>
    <n v="554.95999999999992"/>
    <n v="525921.19999999995"/>
    <n v="230308.39999999997"/>
    <x v="0"/>
  </r>
  <r>
    <s v="PRO9386"/>
    <x v="3986"/>
    <x v="1504"/>
    <x v="6"/>
    <x v="4"/>
    <x v="1"/>
    <x v="2"/>
    <x v="59"/>
    <n v="1442.13"/>
    <n v="1924.25"/>
    <n v="70"/>
    <n v="482.11999999999989"/>
    <n v="134697.5"/>
    <n v="33748.399999999994"/>
    <x v="2"/>
  </r>
  <r>
    <s v="PRO9389"/>
    <x v="3987"/>
    <x v="1618"/>
    <x v="1"/>
    <x v="1"/>
    <x v="0"/>
    <x v="1"/>
    <x v="59"/>
    <n v="904.79"/>
    <n v="1331.39"/>
    <n v="325"/>
    <n v="426.60000000000014"/>
    <n v="432701.75000000006"/>
    <n v="138645.00000000006"/>
    <x v="2"/>
  </r>
  <r>
    <s v="PRO9390"/>
    <x v="3988"/>
    <x v="981"/>
    <x v="9"/>
    <x v="7"/>
    <x v="4"/>
    <x v="9"/>
    <x v="7"/>
    <n v="1516.85"/>
    <n v="2255.3000000000002"/>
    <n v="244"/>
    <n v="738.45000000000027"/>
    <n v="550293.20000000007"/>
    <n v="180181.80000000008"/>
    <x v="2"/>
  </r>
  <r>
    <s v="PRO9393"/>
    <x v="3989"/>
    <x v="335"/>
    <x v="1"/>
    <x v="1"/>
    <x v="4"/>
    <x v="1"/>
    <x v="63"/>
    <n v="1661.73"/>
    <n v="2724.43"/>
    <n v="233"/>
    <n v="1062.6999999999998"/>
    <n v="634792.18999999994"/>
    <n v="247609.09999999995"/>
    <x v="2"/>
  </r>
  <r>
    <s v="PRO9394"/>
    <x v="3990"/>
    <x v="343"/>
    <x v="6"/>
    <x v="3"/>
    <x v="1"/>
    <x v="0"/>
    <x v="16"/>
    <n v="279.94"/>
    <n v="558.67999999999995"/>
    <n v="384"/>
    <n v="278.73999999999995"/>
    <n v="214533.12"/>
    <n v="107036.15999999997"/>
    <x v="1"/>
  </r>
  <r>
    <s v="PRO9395"/>
    <x v="3991"/>
    <x v="1027"/>
    <x v="8"/>
    <x v="9"/>
    <x v="1"/>
    <x v="4"/>
    <x v="78"/>
    <n v="1689.92"/>
    <n v="2048.79"/>
    <n v="328"/>
    <n v="358.86999999999989"/>
    <n v="672003.12"/>
    <n v="117709.35999999996"/>
    <x v="0"/>
  </r>
  <r>
    <s v="PRO9400"/>
    <x v="3992"/>
    <x v="1862"/>
    <x v="5"/>
    <x v="8"/>
    <x v="0"/>
    <x v="3"/>
    <x v="43"/>
    <n v="1352.36"/>
    <n v="2002.83"/>
    <n v="243"/>
    <n v="650.47"/>
    <n v="486687.69"/>
    <n v="158064.21000000002"/>
    <x v="2"/>
  </r>
  <r>
    <s v="PRO9401"/>
    <x v="3993"/>
    <x v="207"/>
    <x v="8"/>
    <x v="4"/>
    <x v="2"/>
    <x v="9"/>
    <x v="87"/>
    <n v="968.76"/>
    <n v="1852.86"/>
    <n v="451"/>
    <n v="884.09999999999991"/>
    <n v="835639.86"/>
    <n v="398729.1"/>
    <x v="0"/>
  </r>
  <r>
    <s v="PRO9402"/>
    <x v="3994"/>
    <x v="947"/>
    <x v="4"/>
    <x v="6"/>
    <x v="1"/>
    <x v="3"/>
    <x v="67"/>
    <n v="921.37"/>
    <n v="1719.19"/>
    <n v="241"/>
    <n v="797.82"/>
    <n v="414324.79000000004"/>
    <n v="192274.62000000002"/>
    <x v="1"/>
  </r>
  <r>
    <s v="PRO9403"/>
    <x v="3995"/>
    <x v="1625"/>
    <x v="1"/>
    <x v="2"/>
    <x v="2"/>
    <x v="9"/>
    <x v="22"/>
    <n v="332.67"/>
    <n v="547.01"/>
    <n v="389"/>
    <n v="214.33999999999997"/>
    <n v="212786.88999999998"/>
    <n v="83378.259999999995"/>
    <x v="2"/>
  </r>
  <r>
    <s v="PRO9406"/>
    <x v="3996"/>
    <x v="1525"/>
    <x v="8"/>
    <x v="2"/>
    <x v="0"/>
    <x v="5"/>
    <x v="9"/>
    <n v="521.79999999999995"/>
    <n v="951.53"/>
    <n v="288"/>
    <n v="429.73"/>
    <n v="274040.64"/>
    <n v="123762.24000000001"/>
    <x v="1"/>
  </r>
  <r>
    <s v="PRO9408"/>
    <x v="3997"/>
    <x v="1836"/>
    <x v="5"/>
    <x v="2"/>
    <x v="0"/>
    <x v="0"/>
    <x v="30"/>
    <n v="221.96"/>
    <n v="317.26"/>
    <n v="448"/>
    <n v="95.299999999999983"/>
    <n v="142132.47999999998"/>
    <n v="42694.399999999994"/>
    <x v="1"/>
  </r>
  <r>
    <s v="PRO9409"/>
    <x v="3998"/>
    <x v="965"/>
    <x v="5"/>
    <x v="4"/>
    <x v="1"/>
    <x v="1"/>
    <x v="78"/>
    <n v="133.75"/>
    <n v="259.5"/>
    <n v="271"/>
    <n v="125.75"/>
    <n v="70324.5"/>
    <n v="34078.25"/>
    <x v="1"/>
  </r>
  <r>
    <s v="PRO9411"/>
    <x v="3999"/>
    <x v="1662"/>
    <x v="6"/>
    <x v="3"/>
    <x v="4"/>
    <x v="3"/>
    <x v="18"/>
    <n v="1627.77"/>
    <n v="2306.6799999999998"/>
    <n v="33"/>
    <n v="678.90999999999985"/>
    <n v="76120.439999999988"/>
    <n v="22404.029999999995"/>
    <x v="3"/>
  </r>
  <r>
    <s v="PRO9415"/>
    <x v="4000"/>
    <x v="1113"/>
    <x v="6"/>
    <x v="5"/>
    <x v="3"/>
    <x v="5"/>
    <x v="77"/>
    <n v="1803.85"/>
    <n v="2709.55"/>
    <n v="331"/>
    <n v="905.70000000000027"/>
    <n v="896861.05"/>
    <n v="299786.70000000007"/>
    <x v="3"/>
  </r>
  <r>
    <s v="PRO9418"/>
    <x v="4001"/>
    <x v="285"/>
    <x v="5"/>
    <x v="4"/>
    <x v="2"/>
    <x v="0"/>
    <x v="48"/>
    <n v="1746.43"/>
    <n v="2874.78"/>
    <n v="424"/>
    <n v="1128.3500000000001"/>
    <n v="1218906.72"/>
    <n v="478420.40000000008"/>
    <x v="0"/>
  </r>
  <r>
    <s v="PRO9420"/>
    <x v="4002"/>
    <x v="1580"/>
    <x v="6"/>
    <x v="1"/>
    <x v="2"/>
    <x v="5"/>
    <x v="23"/>
    <n v="1145.3399999999999"/>
    <n v="1326.72"/>
    <n v="178"/>
    <n v="181.38000000000011"/>
    <n v="236156.16"/>
    <n v="32285.640000000021"/>
    <x v="2"/>
  </r>
  <r>
    <s v="PRO9426"/>
    <x v="4003"/>
    <x v="185"/>
    <x v="3"/>
    <x v="9"/>
    <x v="2"/>
    <x v="0"/>
    <x v="26"/>
    <n v="83.87"/>
    <n v="149.41999999999999"/>
    <n v="380"/>
    <n v="65.549999999999983"/>
    <n v="56779.6"/>
    <n v="24908.999999999993"/>
    <x v="2"/>
  </r>
  <r>
    <s v="PRO9427"/>
    <x v="4004"/>
    <x v="25"/>
    <x v="9"/>
    <x v="8"/>
    <x v="0"/>
    <x v="7"/>
    <x v="98"/>
    <n v="362.39"/>
    <n v="634"/>
    <n v="46"/>
    <n v="271.61"/>
    <n v="29164"/>
    <n v="12494.060000000001"/>
    <x v="0"/>
  </r>
  <r>
    <s v="PRO9429"/>
    <x v="4005"/>
    <x v="673"/>
    <x v="2"/>
    <x v="0"/>
    <x v="4"/>
    <x v="7"/>
    <x v="48"/>
    <n v="1633.25"/>
    <n v="2511.86"/>
    <n v="42"/>
    <n v="878.61000000000013"/>
    <n v="105498.12000000001"/>
    <n v="36901.620000000003"/>
    <x v="0"/>
  </r>
  <r>
    <s v="PRO9430"/>
    <x v="1164"/>
    <x v="311"/>
    <x v="6"/>
    <x v="8"/>
    <x v="3"/>
    <x v="4"/>
    <x v="93"/>
    <n v="1012.31"/>
    <n v="1170.3"/>
    <n v="203"/>
    <n v="157.99"/>
    <n v="237570.9"/>
    <n v="32071.97"/>
    <x v="1"/>
  </r>
  <r>
    <s v="PRO9433"/>
    <x v="4006"/>
    <x v="1863"/>
    <x v="8"/>
    <x v="2"/>
    <x v="1"/>
    <x v="7"/>
    <x v="95"/>
    <n v="1244.33"/>
    <n v="1833.68"/>
    <n v="179"/>
    <n v="589.35000000000014"/>
    <n v="328228.72000000003"/>
    <n v="105493.65000000002"/>
    <x v="0"/>
  </r>
  <r>
    <s v="PRO9435"/>
    <x v="4007"/>
    <x v="1693"/>
    <x v="9"/>
    <x v="3"/>
    <x v="3"/>
    <x v="4"/>
    <x v="70"/>
    <n v="1958.1"/>
    <n v="3522.46"/>
    <n v="25"/>
    <n v="1564.3600000000001"/>
    <n v="88061.5"/>
    <n v="39109"/>
    <x v="1"/>
  </r>
  <r>
    <s v="PRO9436"/>
    <x v="4008"/>
    <x v="1073"/>
    <x v="0"/>
    <x v="6"/>
    <x v="2"/>
    <x v="2"/>
    <x v="55"/>
    <n v="270.67"/>
    <n v="440.98"/>
    <n v="110"/>
    <n v="170.31"/>
    <n v="48507.8"/>
    <n v="18734.099999999999"/>
    <x v="0"/>
  </r>
  <r>
    <s v="PRO9437"/>
    <x v="4009"/>
    <x v="1426"/>
    <x v="6"/>
    <x v="8"/>
    <x v="0"/>
    <x v="1"/>
    <x v="3"/>
    <n v="956.15"/>
    <n v="1084.67"/>
    <n v="212"/>
    <n v="128.5200000000001"/>
    <n v="229950.04"/>
    <n v="27246.24000000002"/>
    <x v="0"/>
  </r>
  <r>
    <s v="PRO9438"/>
    <x v="4010"/>
    <x v="1419"/>
    <x v="3"/>
    <x v="7"/>
    <x v="0"/>
    <x v="7"/>
    <x v="28"/>
    <n v="67.28"/>
    <n v="113.71"/>
    <n v="433"/>
    <n v="46.429999999999993"/>
    <n v="49236.43"/>
    <n v="20104.189999999995"/>
    <x v="0"/>
  </r>
  <r>
    <s v="PRO9440"/>
    <x v="4011"/>
    <x v="857"/>
    <x v="2"/>
    <x v="2"/>
    <x v="3"/>
    <x v="0"/>
    <x v="51"/>
    <n v="976.15"/>
    <n v="1281.5899999999999"/>
    <n v="115"/>
    <n v="305.43999999999994"/>
    <n v="147382.84999999998"/>
    <n v="35125.599999999991"/>
    <x v="3"/>
  </r>
  <r>
    <s v="PRO9441"/>
    <x v="4012"/>
    <x v="1864"/>
    <x v="4"/>
    <x v="4"/>
    <x v="3"/>
    <x v="3"/>
    <x v="44"/>
    <n v="1206.1400000000001"/>
    <n v="2073.09"/>
    <n v="462"/>
    <n v="866.95"/>
    <n v="957767.58000000007"/>
    <n v="400530.9"/>
    <x v="0"/>
  </r>
  <r>
    <s v="PRO9446"/>
    <x v="4013"/>
    <x v="781"/>
    <x v="7"/>
    <x v="0"/>
    <x v="3"/>
    <x v="0"/>
    <x v="28"/>
    <n v="544.58000000000004"/>
    <n v="681.05"/>
    <n v="474"/>
    <n v="136.46999999999991"/>
    <n v="322817.69999999995"/>
    <n v="64686.779999999962"/>
    <x v="1"/>
  </r>
  <r>
    <s v="PRO9447"/>
    <x v="4014"/>
    <x v="588"/>
    <x v="6"/>
    <x v="2"/>
    <x v="1"/>
    <x v="8"/>
    <x v="57"/>
    <n v="1105.94"/>
    <n v="1658.4"/>
    <n v="356"/>
    <n v="552.46"/>
    <n v="590390.4"/>
    <n v="196675.76"/>
    <x v="0"/>
  </r>
  <r>
    <s v="PRO9448"/>
    <x v="4015"/>
    <x v="738"/>
    <x v="2"/>
    <x v="1"/>
    <x v="0"/>
    <x v="2"/>
    <x v="91"/>
    <n v="1588.42"/>
    <n v="1981.4"/>
    <n v="17"/>
    <n v="392.98"/>
    <n v="33683.800000000003"/>
    <n v="6680.66"/>
    <x v="2"/>
  </r>
  <r>
    <s v="PRO9449"/>
    <x v="4016"/>
    <x v="482"/>
    <x v="4"/>
    <x v="6"/>
    <x v="0"/>
    <x v="4"/>
    <x v="91"/>
    <n v="942.02"/>
    <n v="1494.48"/>
    <n v="398"/>
    <n v="552.46"/>
    <n v="594803.04"/>
    <n v="219879.08000000002"/>
    <x v="0"/>
  </r>
  <r>
    <s v="PRO9450"/>
    <x v="4017"/>
    <x v="64"/>
    <x v="5"/>
    <x v="1"/>
    <x v="4"/>
    <x v="5"/>
    <x v="50"/>
    <n v="1181.58"/>
    <n v="2270.21"/>
    <n v="145"/>
    <n v="1088.6300000000001"/>
    <n v="329180.45"/>
    <n v="157851.35"/>
    <x v="1"/>
  </r>
  <r>
    <s v="PRO9451"/>
    <x v="4018"/>
    <x v="827"/>
    <x v="1"/>
    <x v="4"/>
    <x v="2"/>
    <x v="3"/>
    <x v="50"/>
    <n v="220.13"/>
    <n v="322.39"/>
    <n v="255"/>
    <n v="102.25999999999999"/>
    <n v="82209.45"/>
    <n v="26076.3"/>
    <x v="1"/>
  </r>
  <r>
    <s v="PRO9454"/>
    <x v="4019"/>
    <x v="838"/>
    <x v="3"/>
    <x v="8"/>
    <x v="1"/>
    <x v="2"/>
    <x v="67"/>
    <n v="233.73"/>
    <n v="344.57"/>
    <n v="122"/>
    <n v="110.84"/>
    <n v="42037.54"/>
    <n v="13522.48"/>
    <x v="0"/>
  </r>
  <r>
    <s v="PRO9456"/>
    <x v="4020"/>
    <x v="1484"/>
    <x v="8"/>
    <x v="9"/>
    <x v="1"/>
    <x v="6"/>
    <x v="83"/>
    <n v="1323.96"/>
    <n v="2143.41"/>
    <n v="468"/>
    <n v="819.44999999999982"/>
    <n v="1003115.8799999999"/>
    <n v="383502.59999999992"/>
    <x v="2"/>
  </r>
  <r>
    <s v="PRO9457"/>
    <x v="4021"/>
    <x v="12"/>
    <x v="4"/>
    <x v="5"/>
    <x v="0"/>
    <x v="7"/>
    <x v="34"/>
    <n v="1096.3900000000001"/>
    <n v="1454.52"/>
    <n v="4"/>
    <n v="358.12999999999988"/>
    <n v="5818.08"/>
    <n v="1432.5199999999995"/>
    <x v="1"/>
  </r>
  <r>
    <s v="PRO9460"/>
    <x v="4022"/>
    <x v="1304"/>
    <x v="9"/>
    <x v="6"/>
    <x v="3"/>
    <x v="8"/>
    <x v="40"/>
    <n v="72.959999999999994"/>
    <n v="138.18"/>
    <n v="371"/>
    <n v="65.220000000000013"/>
    <n v="51264.780000000006"/>
    <n v="24196.620000000006"/>
    <x v="0"/>
  </r>
  <r>
    <s v="PRO9462"/>
    <x v="4023"/>
    <x v="668"/>
    <x v="5"/>
    <x v="7"/>
    <x v="3"/>
    <x v="0"/>
    <x v="40"/>
    <n v="1242.58"/>
    <n v="2104.38"/>
    <n v="39"/>
    <n v="861.80000000000018"/>
    <n v="82070.820000000007"/>
    <n v="33610.200000000004"/>
    <x v="3"/>
  </r>
  <r>
    <s v="PRO9463"/>
    <x v="4024"/>
    <x v="1865"/>
    <x v="6"/>
    <x v="8"/>
    <x v="0"/>
    <x v="5"/>
    <x v="63"/>
    <n v="976.98"/>
    <n v="1726.29"/>
    <n v="45"/>
    <n v="749.31"/>
    <n v="77683.05"/>
    <n v="33718.949999999997"/>
    <x v="2"/>
  </r>
  <r>
    <s v="PRO9468"/>
    <x v="4025"/>
    <x v="1730"/>
    <x v="0"/>
    <x v="4"/>
    <x v="3"/>
    <x v="5"/>
    <x v="77"/>
    <n v="1298.6400000000001"/>
    <n v="2593.6999999999998"/>
    <n v="264"/>
    <n v="1295.0599999999997"/>
    <n v="684736.79999999993"/>
    <n v="341895.83999999991"/>
    <x v="1"/>
  </r>
  <r>
    <s v="PRO9469"/>
    <x v="4026"/>
    <x v="1718"/>
    <x v="2"/>
    <x v="1"/>
    <x v="0"/>
    <x v="5"/>
    <x v="14"/>
    <n v="1343.86"/>
    <n v="1964.11"/>
    <n v="314"/>
    <n v="620.25"/>
    <n v="616730.53999999992"/>
    <n v="194758.5"/>
    <x v="0"/>
  </r>
  <r>
    <s v="PRO9472"/>
    <x v="4027"/>
    <x v="850"/>
    <x v="1"/>
    <x v="7"/>
    <x v="1"/>
    <x v="1"/>
    <x v="67"/>
    <n v="193.6"/>
    <n v="234.65"/>
    <n v="187"/>
    <n v="41.050000000000011"/>
    <n v="43879.55"/>
    <n v="7676.3500000000022"/>
    <x v="2"/>
  </r>
  <r>
    <s v="PRO9473"/>
    <x v="4028"/>
    <x v="1830"/>
    <x v="9"/>
    <x v="1"/>
    <x v="4"/>
    <x v="2"/>
    <x v="90"/>
    <n v="1237.77"/>
    <n v="1828.25"/>
    <n v="323"/>
    <n v="590.48"/>
    <n v="590524.75"/>
    <n v="190725.04"/>
    <x v="0"/>
  </r>
  <r>
    <s v="PRO9477"/>
    <x v="4029"/>
    <x v="1442"/>
    <x v="4"/>
    <x v="5"/>
    <x v="2"/>
    <x v="7"/>
    <x v="5"/>
    <n v="1679.96"/>
    <n v="3123.27"/>
    <n v="219"/>
    <n v="1443.31"/>
    <n v="683996.13"/>
    <n v="316084.89"/>
    <x v="1"/>
  </r>
  <r>
    <s v="PRO9481"/>
    <x v="4030"/>
    <x v="1590"/>
    <x v="2"/>
    <x v="5"/>
    <x v="3"/>
    <x v="9"/>
    <x v="65"/>
    <n v="1368.68"/>
    <n v="2449.36"/>
    <n v="390"/>
    <n v="1080.68"/>
    <n v="955250.4"/>
    <n v="421465.2"/>
    <x v="0"/>
  </r>
  <r>
    <s v="PRO9482"/>
    <x v="4031"/>
    <x v="229"/>
    <x v="1"/>
    <x v="8"/>
    <x v="1"/>
    <x v="6"/>
    <x v="53"/>
    <n v="322.26"/>
    <n v="611.99"/>
    <n v="435"/>
    <n v="289.73"/>
    <n v="266215.65000000002"/>
    <n v="126032.55"/>
    <x v="0"/>
  </r>
  <r>
    <s v="PRO9483"/>
    <x v="4032"/>
    <x v="1429"/>
    <x v="9"/>
    <x v="7"/>
    <x v="3"/>
    <x v="9"/>
    <x v="33"/>
    <n v="1996.84"/>
    <n v="2669.97"/>
    <n v="447"/>
    <n v="673.12999999999988"/>
    <n v="1193476.5899999999"/>
    <n v="300889.10999999993"/>
    <x v="0"/>
  </r>
  <r>
    <s v="PRO9490"/>
    <x v="4033"/>
    <x v="14"/>
    <x v="9"/>
    <x v="3"/>
    <x v="3"/>
    <x v="3"/>
    <x v="30"/>
    <n v="1081.5"/>
    <n v="2151.48"/>
    <n v="249"/>
    <n v="1069.98"/>
    <n v="535718.52"/>
    <n v="266425.02"/>
    <x v="0"/>
  </r>
  <r>
    <s v="PRO9491"/>
    <x v="4034"/>
    <x v="176"/>
    <x v="3"/>
    <x v="8"/>
    <x v="3"/>
    <x v="8"/>
    <x v="81"/>
    <n v="159.88999999999999"/>
    <n v="272.61"/>
    <n v="423"/>
    <n v="112.72000000000003"/>
    <n v="115314.03"/>
    <n v="47680.560000000012"/>
    <x v="1"/>
  </r>
  <r>
    <s v="PRO9493"/>
    <x v="4035"/>
    <x v="1178"/>
    <x v="8"/>
    <x v="3"/>
    <x v="4"/>
    <x v="1"/>
    <x v="27"/>
    <n v="318.08999999999997"/>
    <n v="408.37"/>
    <n v="223"/>
    <n v="90.28000000000003"/>
    <n v="91066.51"/>
    <n v="20132.440000000006"/>
    <x v="0"/>
  </r>
  <r>
    <s v="PRO9494"/>
    <x v="4036"/>
    <x v="342"/>
    <x v="6"/>
    <x v="8"/>
    <x v="1"/>
    <x v="2"/>
    <x v="50"/>
    <n v="1715.07"/>
    <n v="2021.31"/>
    <n v="418"/>
    <n v="306.24"/>
    <n v="844907.58"/>
    <n v="128008.32000000001"/>
    <x v="1"/>
  </r>
  <r>
    <s v="PRO9496"/>
    <x v="4037"/>
    <x v="557"/>
    <x v="6"/>
    <x v="6"/>
    <x v="1"/>
    <x v="5"/>
    <x v="16"/>
    <n v="142.97"/>
    <n v="245.25"/>
    <n v="264"/>
    <n v="102.28"/>
    <n v="64746"/>
    <n v="27001.920000000002"/>
    <x v="1"/>
  </r>
  <r>
    <s v="PRO9498"/>
    <x v="4038"/>
    <x v="1866"/>
    <x v="9"/>
    <x v="8"/>
    <x v="1"/>
    <x v="0"/>
    <x v="33"/>
    <n v="331.49"/>
    <n v="471.53"/>
    <n v="387"/>
    <n v="140.03999999999996"/>
    <n v="182482.11"/>
    <n v="54195.479999999989"/>
    <x v="2"/>
  </r>
  <r>
    <s v="PRO9501"/>
    <x v="4039"/>
    <x v="887"/>
    <x v="5"/>
    <x v="1"/>
    <x v="4"/>
    <x v="6"/>
    <x v="52"/>
    <n v="786.44"/>
    <n v="1068.6400000000001"/>
    <n v="370"/>
    <n v="282.20000000000005"/>
    <n v="395396.80000000005"/>
    <n v="104414.00000000001"/>
    <x v="1"/>
  </r>
  <r>
    <s v="PRO9504"/>
    <x v="4040"/>
    <x v="569"/>
    <x v="5"/>
    <x v="8"/>
    <x v="4"/>
    <x v="4"/>
    <x v="62"/>
    <n v="1919.58"/>
    <n v="3643.66"/>
    <n v="487"/>
    <n v="1724.08"/>
    <n v="1774462.42"/>
    <n v="839626.96"/>
    <x v="2"/>
  </r>
  <r>
    <s v="PRO9505"/>
    <x v="4041"/>
    <x v="1663"/>
    <x v="1"/>
    <x v="7"/>
    <x v="4"/>
    <x v="2"/>
    <x v="83"/>
    <n v="1507.9"/>
    <n v="2165.0500000000002"/>
    <n v="435"/>
    <n v="657.15000000000009"/>
    <n v="941796.75000000012"/>
    <n v="285860.25000000006"/>
    <x v="0"/>
  </r>
  <r>
    <s v="PRO9507"/>
    <x v="4042"/>
    <x v="1411"/>
    <x v="0"/>
    <x v="4"/>
    <x v="0"/>
    <x v="2"/>
    <x v="34"/>
    <n v="1985.61"/>
    <n v="2332.2199999999998"/>
    <n v="196"/>
    <n v="346.6099999999999"/>
    <n v="457115.11999999994"/>
    <n v="67935.559999999983"/>
    <x v="0"/>
  </r>
  <r>
    <s v="PRO9508"/>
    <x v="4043"/>
    <x v="1550"/>
    <x v="7"/>
    <x v="5"/>
    <x v="4"/>
    <x v="9"/>
    <x v="1"/>
    <n v="1134.4100000000001"/>
    <n v="2015.41"/>
    <n v="109"/>
    <n v="881"/>
    <n v="219679.69"/>
    <n v="96029"/>
    <x v="0"/>
  </r>
  <r>
    <s v="PRO9509"/>
    <x v="4044"/>
    <x v="600"/>
    <x v="3"/>
    <x v="2"/>
    <x v="3"/>
    <x v="1"/>
    <x v="59"/>
    <n v="61.52"/>
    <n v="92.44"/>
    <n v="214"/>
    <n v="30.919999999999995"/>
    <n v="19782.16"/>
    <n v="6616.8799999999992"/>
    <x v="0"/>
  </r>
  <r>
    <s v="PRO9511"/>
    <x v="4045"/>
    <x v="674"/>
    <x v="5"/>
    <x v="5"/>
    <x v="1"/>
    <x v="8"/>
    <x v="38"/>
    <n v="226.15"/>
    <n v="268.63"/>
    <n v="454"/>
    <n v="42.47999999999999"/>
    <n v="121958.02"/>
    <n v="19285.919999999995"/>
    <x v="0"/>
  </r>
  <r>
    <s v="PRO9515"/>
    <x v="4046"/>
    <x v="837"/>
    <x v="0"/>
    <x v="9"/>
    <x v="4"/>
    <x v="9"/>
    <x v="57"/>
    <n v="1755.94"/>
    <n v="3102.55"/>
    <n v="96"/>
    <n v="1346.6100000000001"/>
    <n v="297844.80000000005"/>
    <n v="129274.56000000001"/>
    <x v="0"/>
  </r>
  <r>
    <s v="PRO9518"/>
    <x v="4047"/>
    <x v="1867"/>
    <x v="1"/>
    <x v="7"/>
    <x v="0"/>
    <x v="9"/>
    <x v="70"/>
    <n v="172.18"/>
    <n v="197.2"/>
    <n v="120"/>
    <n v="25.019999999999982"/>
    <n v="23664"/>
    <n v="3002.3999999999978"/>
    <x v="1"/>
  </r>
  <r>
    <s v="PRO9523"/>
    <x v="4048"/>
    <x v="214"/>
    <x v="0"/>
    <x v="1"/>
    <x v="3"/>
    <x v="4"/>
    <x v="63"/>
    <n v="141.41"/>
    <n v="246.48"/>
    <n v="222"/>
    <n v="105.07"/>
    <n v="54718.559999999998"/>
    <n v="23325.539999999997"/>
    <x v="2"/>
  </r>
  <r>
    <s v="PRO9524"/>
    <x v="4049"/>
    <x v="1158"/>
    <x v="4"/>
    <x v="6"/>
    <x v="3"/>
    <x v="0"/>
    <x v="43"/>
    <n v="453.9"/>
    <n v="597.6"/>
    <n v="326"/>
    <n v="143.70000000000005"/>
    <n v="194817.6"/>
    <n v="46846.200000000012"/>
    <x v="1"/>
  </r>
  <r>
    <s v="PRO9525"/>
    <x v="4050"/>
    <x v="1388"/>
    <x v="1"/>
    <x v="5"/>
    <x v="3"/>
    <x v="4"/>
    <x v="34"/>
    <n v="748.42"/>
    <n v="949.37"/>
    <n v="98"/>
    <n v="200.95000000000005"/>
    <n v="93038.26"/>
    <n v="19693.100000000006"/>
    <x v="0"/>
  </r>
  <r>
    <s v="PRO9526"/>
    <x v="4051"/>
    <x v="572"/>
    <x v="6"/>
    <x v="6"/>
    <x v="0"/>
    <x v="8"/>
    <x v="14"/>
    <n v="1140.28"/>
    <n v="1488.04"/>
    <n v="452"/>
    <n v="347.76"/>
    <n v="672594.08"/>
    <n v="157187.51999999999"/>
    <x v="0"/>
  </r>
  <r>
    <s v="PRO9527"/>
    <x v="4052"/>
    <x v="1768"/>
    <x v="1"/>
    <x v="3"/>
    <x v="0"/>
    <x v="0"/>
    <x v="22"/>
    <n v="1463.72"/>
    <n v="1635.96"/>
    <n v="31"/>
    <n v="172.24"/>
    <n v="50714.76"/>
    <n v="5339.4400000000005"/>
    <x v="1"/>
  </r>
  <r>
    <s v="PRO9531"/>
    <x v="4053"/>
    <x v="1868"/>
    <x v="9"/>
    <x v="2"/>
    <x v="2"/>
    <x v="7"/>
    <x v="72"/>
    <n v="865.84"/>
    <n v="1532.91"/>
    <n v="30"/>
    <n v="667.07"/>
    <n v="45987.3"/>
    <n v="20012.100000000002"/>
    <x v="2"/>
  </r>
  <r>
    <s v="PRO9532"/>
    <x v="4054"/>
    <x v="246"/>
    <x v="7"/>
    <x v="6"/>
    <x v="0"/>
    <x v="4"/>
    <x v="90"/>
    <n v="1462.45"/>
    <n v="2698.86"/>
    <n v="165"/>
    <n v="1236.4100000000001"/>
    <n v="445311.9"/>
    <n v="204007.65000000002"/>
    <x v="0"/>
  </r>
  <r>
    <s v="PRO9535"/>
    <x v="4055"/>
    <x v="451"/>
    <x v="4"/>
    <x v="9"/>
    <x v="2"/>
    <x v="4"/>
    <x v="0"/>
    <n v="765.02"/>
    <n v="1157.83"/>
    <n v="55"/>
    <n v="392.80999999999995"/>
    <n v="63680.649999999994"/>
    <n v="21604.549999999996"/>
    <x v="0"/>
  </r>
  <r>
    <s v="PRO9536"/>
    <x v="4056"/>
    <x v="1620"/>
    <x v="1"/>
    <x v="3"/>
    <x v="4"/>
    <x v="3"/>
    <x v="49"/>
    <n v="1262.82"/>
    <n v="1721.72"/>
    <n v="453"/>
    <n v="458.90000000000009"/>
    <n v="779939.16"/>
    <n v="207881.70000000004"/>
    <x v="1"/>
  </r>
  <r>
    <s v="PRO9537"/>
    <x v="4057"/>
    <x v="431"/>
    <x v="2"/>
    <x v="3"/>
    <x v="1"/>
    <x v="5"/>
    <x v="27"/>
    <n v="802.71"/>
    <n v="1549.87"/>
    <n v="360"/>
    <n v="747.15999999999985"/>
    <n v="557953.19999999995"/>
    <n v="268977.59999999998"/>
    <x v="0"/>
  </r>
  <r>
    <s v="PRO9539"/>
    <x v="4058"/>
    <x v="157"/>
    <x v="5"/>
    <x v="2"/>
    <x v="2"/>
    <x v="4"/>
    <x v="82"/>
    <n v="1796.34"/>
    <n v="2677.17"/>
    <n v="19"/>
    <n v="880.83000000000015"/>
    <n v="50866.23"/>
    <n v="16735.770000000004"/>
    <x v="2"/>
  </r>
  <r>
    <s v="PRO9540"/>
    <x v="4059"/>
    <x v="1533"/>
    <x v="5"/>
    <x v="5"/>
    <x v="2"/>
    <x v="3"/>
    <x v="29"/>
    <n v="1677.31"/>
    <n v="1847.61"/>
    <n v="360"/>
    <n v="170.29999999999995"/>
    <n v="665139.6"/>
    <n v="61307.999999999985"/>
    <x v="3"/>
  </r>
  <r>
    <s v="PRO9548"/>
    <x v="4060"/>
    <x v="523"/>
    <x v="7"/>
    <x v="2"/>
    <x v="0"/>
    <x v="0"/>
    <x v="32"/>
    <n v="1104.98"/>
    <n v="1700.45"/>
    <n v="434"/>
    <n v="595.47"/>
    <n v="737995.3"/>
    <n v="258433.98"/>
    <x v="0"/>
  </r>
  <r>
    <s v="PRO9550"/>
    <x v="4061"/>
    <x v="271"/>
    <x v="8"/>
    <x v="4"/>
    <x v="1"/>
    <x v="5"/>
    <x v="22"/>
    <n v="1181.94"/>
    <n v="1498.6"/>
    <n v="283"/>
    <n v="316.65999999999985"/>
    <n v="424103.8"/>
    <n v="89614.779999999955"/>
    <x v="0"/>
  </r>
  <r>
    <s v="PRO9551"/>
    <x v="4062"/>
    <x v="448"/>
    <x v="2"/>
    <x v="3"/>
    <x v="1"/>
    <x v="3"/>
    <x v="31"/>
    <n v="1060.27"/>
    <n v="2106.06"/>
    <n v="20"/>
    <n v="1045.79"/>
    <n v="42121.2"/>
    <n v="20915.8"/>
    <x v="1"/>
  </r>
  <r>
    <s v="PRO9553"/>
    <x v="4063"/>
    <x v="1869"/>
    <x v="0"/>
    <x v="7"/>
    <x v="4"/>
    <x v="5"/>
    <x v="64"/>
    <n v="126.34"/>
    <n v="188.14"/>
    <n v="384"/>
    <n v="61.799999999999983"/>
    <n v="72245.759999999995"/>
    <n v="23731.199999999993"/>
    <x v="0"/>
  </r>
  <r>
    <s v="PRO9557"/>
    <x v="4064"/>
    <x v="1146"/>
    <x v="4"/>
    <x v="1"/>
    <x v="1"/>
    <x v="8"/>
    <x v="57"/>
    <n v="1579.36"/>
    <n v="2622.74"/>
    <n v="352"/>
    <n v="1043.3799999999999"/>
    <n v="923204.48"/>
    <n v="367269.75999999995"/>
    <x v="1"/>
  </r>
  <r>
    <s v="PRO9558"/>
    <x v="4065"/>
    <x v="943"/>
    <x v="2"/>
    <x v="1"/>
    <x v="0"/>
    <x v="7"/>
    <x v="38"/>
    <n v="476.53"/>
    <n v="920.94"/>
    <n v="401"/>
    <n v="444.41000000000008"/>
    <n v="369296.94"/>
    <n v="178208.41000000003"/>
    <x v="1"/>
  </r>
  <r>
    <s v="PRO9560"/>
    <x v="4066"/>
    <x v="1673"/>
    <x v="5"/>
    <x v="9"/>
    <x v="3"/>
    <x v="9"/>
    <x v="65"/>
    <n v="1132.47"/>
    <n v="2141.8000000000002"/>
    <n v="486"/>
    <n v="1009.3300000000002"/>
    <n v="1040914.8"/>
    <n v="490534.38000000006"/>
    <x v="1"/>
  </r>
  <r>
    <s v="PRO9563"/>
    <x v="1854"/>
    <x v="195"/>
    <x v="8"/>
    <x v="4"/>
    <x v="3"/>
    <x v="8"/>
    <x v="24"/>
    <n v="657.3"/>
    <n v="838.3"/>
    <n v="178"/>
    <n v="181"/>
    <n v="149217.4"/>
    <n v="32218"/>
    <x v="0"/>
  </r>
  <r>
    <s v="PRO9564"/>
    <x v="4067"/>
    <x v="1157"/>
    <x v="8"/>
    <x v="3"/>
    <x v="3"/>
    <x v="6"/>
    <x v="66"/>
    <n v="1725.87"/>
    <n v="2353.9899999999998"/>
    <n v="309"/>
    <n v="628.11999999999989"/>
    <n v="727382.90999999992"/>
    <n v="194089.07999999996"/>
    <x v="0"/>
  </r>
  <r>
    <s v="PRO9566"/>
    <x v="4068"/>
    <x v="670"/>
    <x v="8"/>
    <x v="3"/>
    <x v="2"/>
    <x v="5"/>
    <x v="38"/>
    <n v="1339.21"/>
    <n v="2380.69"/>
    <n v="168"/>
    <n v="1041.48"/>
    <n v="399955.92"/>
    <n v="174968.64"/>
    <x v="1"/>
  </r>
  <r>
    <s v="PRO9569"/>
    <x v="4069"/>
    <x v="1405"/>
    <x v="9"/>
    <x v="4"/>
    <x v="2"/>
    <x v="7"/>
    <x v="32"/>
    <n v="1716.11"/>
    <n v="2474.52"/>
    <n v="419"/>
    <n v="758.41000000000008"/>
    <n v="1036823.88"/>
    <n v="317773.79000000004"/>
    <x v="2"/>
  </r>
  <r>
    <s v="PRO9575"/>
    <x v="4070"/>
    <x v="1870"/>
    <x v="4"/>
    <x v="6"/>
    <x v="0"/>
    <x v="8"/>
    <x v="33"/>
    <n v="1994.09"/>
    <n v="2463.66"/>
    <n v="418"/>
    <n v="469.56999999999994"/>
    <n v="1029809.8799999999"/>
    <n v="196280.25999999998"/>
    <x v="1"/>
  </r>
  <r>
    <s v="PRO9576"/>
    <x v="3001"/>
    <x v="1871"/>
    <x v="6"/>
    <x v="2"/>
    <x v="3"/>
    <x v="5"/>
    <x v="93"/>
    <n v="1148.8599999999999"/>
    <n v="1471.76"/>
    <n v="239"/>
    <n v="322.90000000000009"/>
    <n v="351750.64"/>
    <n v="77173.10000000002"/>
    <x v="1"/>
  </r>
  <r>
    <s v="PRO9580"/>
    <x v="4071"/>
    <x v="1872"/>
    <x v="5"/>
    <x v="0"/>
    <x v="2"/>
    <x v="2"/>
    <x v="29"/>
    <n v="652.4"/>
    <n v="1076.57"/>
    <n v="189"/>
    <n v="424.16999999999996"/>
    <n v="203471.72999999998"/>
    <n v="80168.12999999999"/>
    <x v="0"/>
  </r>
  <r>
    <s v="PRO9581"/>
    <x v="4072"/>
    <x v="496"/>
    <x v="0"/>
    <x v="1"/>
    <x v="4"/>
    <x v="1"/>
    <x v="36"/>
    <n v="86.76"/>
    <n v="114.77"/>
    <n v="469"/>
    <n v="28.009999999999991"/>
    <n v="53827.13"/>
    <n v="13136.689999999995"/>
    <x v="0"/>
  </r>
  <r>
    <s v="PRO9584"/>
    <x v="4073"/>
    <x v="1390"/>
    <x v="8"/>
    <x v="8"/>
    <x v="4"/>
    <x v="9"/>
    <x v="46"/>
    <n v="1508.54"/>
    <n v="2849.95"/>
    <n v="183"/>
    <n v="1341.4099999999999"/>
    <n v="521540.85"/>
    <n v="245478.02999999997"/>
    <x v="1"/>
  </r>
  <r>
    <s v="PRO9588"/>
    <x v="4074"/>
    <x v="1295"/>
    <x v="4"/>
    <x v="8"/>
    <x v="0"/>
    <x v="1"/>
    <x v="57"/>
    <n v="1711.85"/>
    <n v="2801.18"/>
    <n v="143"/>
    <n v="1089.33"/>
    <n v="400568.74"/>
    <n v="155774.19"/>
    <x v="2"/>
  </r>
  <r>
    <s v="PRO9592"/>
    <x v="4075"/>
    <x v="1490"/>
    <x v="0"/>
    <x v="1"/>
    <x v="0"/>
    <x v="3"/>
    <x v="60"/>
    <n v="1900.12"/>
    <n v="3051.48"/>
    <n v="291"/>
    <n v="1151.3600000000001"/>
    <n v="887980.68"/>
    <n v="335045.76000000001"/>
    <x v="2"/>
  </r>
  <r>
    <s v="PRO9593"/>
    <x v="4076"/>
    <x v="1841"/>
    <x v="0"/>
    <x v="0"/>
    <x v="4"/>
    <x v="2"/>
    <x v="30"/>
    <n v="1135.6600000000001"/>
    <n v="1407.07"/>
    <n v="192"/>
    <n v="271.40999999999985"/>
    <n v="270157.44"/>
    <n v="52110.719999999972"/>
    <x v="3"/>
  </r>
  <r>
    <s v="PRO9594"/>
    <x v="4077"/>
    <x v="664"/>
    <x v="7"/>
    <x v="6"/>
    <x v="3"/>
    <x v="2"/>
    <x v="97"/>
    <n v="963.29"/>
    <n v="1795.04"/>
    <n v="365"/>
    <n v="831.75"/>
    <n v="655189.6"/>
    <n v="303588.75"/>
    <x v="2"/>
  </r>
  <r>
    <s v="PRO9596"/>
    <x v="1204"/>
    <x v="1873"/>
    <x v="3"/>
    <x v="1"/>
    <x v="1"/>
    <x v="6"/>
    <x v="40"/>
    <n v="605.91"/>
    <n v="705.55"/>
    <n v="310"/>
    <n v="99.639999999999986"/>
    <n v="218720.5"/>
    <n v="30888.399999999994"/>
    <x v="2"/>
  </r>
  <r>
    <s v="PRO9600"/>
    <x v="4078"/>
    <x v="1146"/>
    <x v="4"/>
    <x v="5"/>
    <x v="2"/>
    <x v="4"/>
    <x v="54"/>
    <n v="1591.2"/>
    <n v="2174.2600000000002"/>
    <n v="395"/>
    <n v="583.06000000000017"/>
    <n v="858832.70000000007"/>
    <n v="230308.70000000007"/>
    <x v="0"/>
  </r>
  <r>
    <s v="PRO9601"/>
    <x v="4079"/>
    <x v="960"/>
    <x v="8"/>
    <x v="8"/>
    <x v="2"/>
    <x v="2"/>
    <x v="21"/>
    <n v="1857.8"/>
    <n v="3649.24"/>
    <n v="64"/>
    <n v="1791.4399999999998"/>
    <n v="233551.35999999999"/>
    <n v="114652.15999999999"/>
    <x v="1"/>
  </r>
  <r>
    <s v="PRO9602"/>
    <x v="4080"/>
    <x v="1849"/>
    <x v="8"/>
    <x v="8"/>
    <x v="4"/>
    <x v="7"/>
    <x v="85"/>
    <n v="1492.6"/>
    <n v="2885.8"/>
    <n v="219"/>
    <n v="1393.2000000000003"/>
    <n v="631990.20000000007"/>
    <n v="305110.80000000005"/>
    <x v="2"/>
  </r>
  <r>
    <s v="PRO9604"/>
    <x v="4081"/>
    <x v="646"/>
    <x v="4"/>
    <x v="8"/>
    <x v="4"/>
    <x v="5"/>
    <x v="63"/>
    <n v="1385.75"/>
    <n v="1559.78"/>
    <n v="407"/>
    <n v="174.02999999999997"/>
    <n v="634830.46"/>
    <n v="70830.209999999992"/>
    <x v="0"/>
  </r>
  <r>
    <s v="PRO9605"/>
    <x v="4082"/>
    <x v="553"/>
    <x v="9"/>
    <x v="1"/>
    <x v="3"/>
    <x v="7"/>
    <x v="8"/>
    <n v="1541.4"/>
    <n v="2338.75"/>
    <n v="74"/>
    <n v="797.34999999999991"/>
    <n v="173067.5"/>
    <n v="59003.899999999994"/>
    <x v="1"/>
  </r>
  <r>
    <s v="PRO9608"/>
    <x v="4083"/>
    <x v="1645"/>
    <x v="1"/>
    <x v="9"/>
    <x v="4"/>
    <x v="5"/>
    <x v="6"/>
    <n v="402.61"/>
    <n v="524.32000000000005"/>
    <n v="145"/>
    <n v="121.71000000000004"/>
    <n v="76026.400000000009"/>
    <n v="17647.950000000004"/>
    <x v="1"/>
  </r>
  <r>
    <s v="PRO9610"/>
    <x v="4084"/>
    <x v="46"/>
    <x v="4"/>
    <x v="4"/>
    <x v="1"/>
    <x v="8"/>
    <x v="49"/>
    <n v="548.62"/>
    <n v="837.03"/>
    <n v="233"/>
    <n v="288.40999999999997"/>
    <n v="195027.99"/>
    <n v="67199.53"/>
    <x v="3"/>
  </r>
  <r>
    <s v="PRO9611"/>
    <x v="4085"/>
    <x v="581"/>
    <x v="7"/>
    <x v="6"/>
    <x v="2"/>
    <x v="9"/>
    <x v="91"/>
    <n v="1469.8"/>
    <n v="2466.98"/>
    <n v="209"/>
    <n v="997.18000000000006"/>
    <n v="515598.82"/>
    <n v="208410.62000000002"/>
    <x v="0"/>
  </r>
  <r>
    <s v="PRO9613"/>
    <x v="4086"/>
    <x v="1874"/>
    <x v="7"/>
    <x v="5"/>
    <x v="1"/>
    <x v="9"/>
    <x v="44"/>
    <n v="398.4"/>
    <n v="663.54"/>
    <n v="256"/>
    <n v="265.14"/>
    <n v="169866.23999999999"/>
    <n v="67875.839999999997"/>
    <x v="1"/>
  </r>
  <r>
    <s v="PRO9614"/>
    <x v="4087"/>
    <x v="656"/>
    <x v="6"/>
    <x v="2"/>
    <x v="4"/>
    <x v="0"/>
    <x v="1"/>
    <n v="882.66"/>
    <n v="1752.07"/>
    <n v="424"/>
    <n v="869.41"/>
    <n v="742877.67999999993"/>
    <n v="368629.83999999997"/>
    <x v="2"/>
  </r>
  <r>
    <s v="PRO9615"/>
    <x v="4088"/>
    <x v="1486"/>
    <x v="5"/>
    <x v="5"/>
    <x v="1"/>
    <x v="2"/>
    <x v="98"/>
    <n v="1075.3800000000001"/>
    <n v="2131.58"/>
    <n v="392"/>
    <n v="1056.1999999999998"/>
    <n v="835579.36"/>
    <n v="414030.39999999991"/>
    <x v="2"/>
  </r>
  <r>
    <s v="PRO9616"/>
    <x v="4089"/>
    <x v="793"/>
    <x v="9"/>
    <x v="8"/>
    <x v="2"/>
    <x v="0"/>
    <x v="38"/>
    <n v="1175.69"/>
    <n v="1724.13"/>
    <n v="288"/>
    <n v="548.44000000000005"/>
    <n v="496549.44000000006"/>
    <n v="157950.72000000003"/>
    <x v="2"/>
  </r>
  <r>
    <s v="PRO9623"/>
    <x v="4090"/>
    <x v="941"/>
    <x v="3"/>
    <x v="2"/>
    <x v="4"/>
    <x v="5"/>
    <x v="80"/>
    <n v="979.08"/>
    <n v="1873.8"/>
    <n v="329"/>
    <n v="894.71999999999991"/>
    <n v="616480.19999999995"/>
    <n v="294362.87999999995"/>
    <x v="2"/>
  </r>
  <r>
    <s v="PRO9624"/>
    <x v="4091"/>
    <x v="1177"/>
    <x v="2"/>
    <x v="8"/>
    <x v="0"/>
    <x v="3"/>
    <x v="24"/>
    <n v="1927.72"/>
    <n v="2391.89"/>
    <n v="70"/>
    <n v="464.16999999999985"/>
    <n v="167432.29999999999"/>
    <n v="32491.899999999991"/>
    <x v="3"/>
  </r>
  <r>
    <s v="PRO9625"/>
    <x v="4092"/>
    <x v="796"/>
    <x v="9"/>
    <x v="3"/>
    <x v="1"/>
    <x v="0"/>
    <x v="10"/>
    <n v="161.18"/>
    <n v="182.41"/>
    <n v="201"/>
    <n v="21.22999999999999"/>
    <n v="36664.409999999996"/>
    <n v="4267.2299999999977"/>
    <x v="0"/>
  </r>
  <r>
    <s v="PRO9627"/>
    <x v="4093"/>
    <x v="17"/>
    <x v="5"/>
    <x v="2"/>
    <x v="4"/>
    <x v="1"/>
    <x v="27"/>
    <n v="492.73"/>
    <n v="852.98"/>
    <n v="33"/>
    <n v="360.25"/>
    <n v="28148.34"/>
    <n v="11888.25"/>
    <x v="0"/>
  </r>
  <r>
    <s v="PRO9628"/>
    <x v="4094"/>
    <x v="1048"/>
    <x v="1"/>
    <x v="6"/>
    <x v="0"/>
    <x v="1"/>
    <x v="93"/>
    <n v="488.16"/>
    <n v="807.14"/>
    <n v="324"/>
    <n v="318.97999999999996"/>
    <n v="261513.36"/>
    <n v="103349.51999999999"/>
    <x v="0"/>
  </r>
  <r>
    <s v="PRO9629"/>
    <x v="4095"/>
    <x v="1446"/>
    <x v="5"/>
    <x v="1"/>
    <x v="0"/>
    <x v="2"/>
    <x v="72"/>
    <n v="732.34"/>
    <n v="1188.49"/>
    <n v="158"/>
    <n v="456.15"/>
    <n v="187781.42"/>
    <n v="72071.7"/>
    <x v="1"/>
  </r>
  <r>
    <s v="PRO9630"/>
    <x v="4096"/>
    <x v="1733"/>
    <x v="9"/>
    <x v="9"/>
    <x v="4"/>
    <x v="8"/>
    <x v="29"/>
    <n v="1528.14"/>
    <n v="2441.21"/>
    <n v="163"/>
    <n v="913.06999999999994"/>
    <n v="397917.23"/>
    <n v="148830.41"/>
    <x v="2"/>
  </r>
  <r>
    <s v="PRO9632"/>
    <x v="1199"/>
    <x v="1470"/>
    <x v="9"/>
    <x v="8"/>
    <x v="2"/>
    <x v="8"/>
    <x v="92"/>
    <n v="486.81"/>
    <n v="886.4"/>
    <n v="253"/>
    <n v="399.59"/>
    <n v="224259.19999999998"/>
    <n v="101096.26999999999"/>
    <x v="1"/>
  </r>
  <r>
    <s v="PRO9633"/>
    <x v="4097"/>
    <x v="1563"/>
    <x v="0"/>
    <x v="9"/>
    <x v="0"/>
    <x v="9"/>
    <x v="91"/>
    <n v="1782.39"/>
    <n v="2642.58"/>
    <n v="24"/>
    <n v="860.18999999999983"/>
    <n v="63421.919999999998"/>
    <n v="20644.559999999998"/>
    <x v="0"/>
  </r>
  <r>
    <s v="PRO9634"/>
    <x v="4098"/>
    <x v="1875"/>
    <x v="3"/>
    <x v="1"/>
    <x v="2"/>
    <x v="3"/>
    <x v="13"/>
    <n v="1467.03"/>
    <n v="2543.71"/>
    <n v="479"/>
    <n v="1076.68"/>
    <n v="1218437.0900000001"/>
    <n v="515729.72000000003"/>
    <x v="2"/>
  </r>
  <r>
    <s v="PRO9636"/>
    <x v="4099"/>
    <x v="1182"/>
    <x v="8"/>
    <x v="9"/>
    <x v="4"/>
    <x v="3"/>
    <x v="32"/>
    <n v="1728.29"/>
    <n v="2335.69"/>
    <n v="134"/>
    <n v="607.40000000000009"/>
    <n v="312982.46000000002"/>
    <n v="81391.600000000006"/>
    <x v="0"/>
  </r>
  <r>
    <s v="PRO9639"/>
    <x v="4100"/>
    <x v="1016"/>
    <x v="9"/>
    <x v="4"/>
    <x v="0"/>
    <x v="7"/>
    <x v="0"/>
    <n v="1410.96"/>
    <n v="2565.1799999999998"/>
    <n v="168"/>
    <n v="1154.2199999999998"/>
    <n v="430950.24"/>
    <n v="193908.95999999996"/>
    <x v="0"/>
  </r>
  <r>
    <s v="PRO9640"/>
    <x v="4101"/>
    <x v="634"/>
    <x v="7"/>
    <x v="1"/>
    <x v="3"/>
    <x v="9"/>
    <x v="44"/>
    <n v="1942.31"/>
    <n v="2456.8200000000002"/>
    <n v="182"/>
    <n v="514.51000000000022"/>
    <n v="447141.24000000005"/>
    <n v="93640.820000000036"/>
    <x v="3"/>
  </r>
  <r>
    <s v="PRO9643"/>
    <x v="4102"/>
    <x v="571"/>
    <x v="0"/>
    <x v="9"/>
    <x v="4"/>
    <x v="1"/>
    <x v="88"/>
    <n v="675.73"/>
    <n v="932.09"/>
    <n v="233"/>
    <n v="256.36"/>
    <n v="217176.97"/>
    <n v="59731.880000000005"/>
    <x v="1"/>
  </r>
  <r>
    <s v="PRO9644"/>
    <x v="4103"/>
    <x v="1752"/>
    <x v="4"/>
    <x v="7"/>
    <x v="0"/>
    <x v="3"/>
    <x v="9"/>
    <n v="1647.37"/>
    <n v="2181.63"/>
    <n v="236"/>
    <n v="534.26000000000022"/>
    <n v="514864.68000000005"/>
    <n v="126085.36000000004"/>
    <x v="0"/>
  </r>
  <r>
    <s v="PRO9649"/>
    <x v="4104"/>
    <x v="1071"/>
    <x v="2"/>
    <x v="8"/>
    <x v="4"/>
    <x v="4"/>
    <x v="94"/>
    <n v="1583.37"/>
    <n v="2058.3000000000002"/>
    <n v="410"/>
    <n v="474.93000000000029"/>
    <n v="843903.00000000012"/>
    <n v="194721.3000000001"/>
    <x v="0"/>
  </r>
  <r>
    <s v="PRO9651"/>
    <x v="4105"/>
    <x v="1017"/>
    <x v="8"/>
    <x v="8"/>
    <x v="3"/>
    <x v="5"/>
    <x v="3"/>
    <n v="157.34"/>
    <n v="284.88"/>
    <n v="440"/>
    <n v="127.53999999999999"/>
    <n v="125347.2"/>
    <n v="56117.599999999999"/>
    <x v="0"/>
  </r>
  <r>
    <s v="PRO9653"/>
    <x v="4106"/>
    <x v="268"/>
    <x v="8"/>
    <x v="3"/>
    <x v="1"/>
    <x v="8"/>
    <x v="16"/>
    <n v="1493.22"/>
    <n v="2346.8200000000002"/>
    <n v="339"/>
    <n v="853.60000000000014"/>
    <n v="795571.9800000001"/>
    <n v="289370.40000000002"/>
    <x v="1"/>
  </r>
  <r>
    <s v="PRO9657"/>
    <x v="4107"/>
    <x v="794"/>
    <x v="2"/>
    <x v="2"/>
    <x v="2"/>
    <x v="9"/>
    <x v="17"/>
    <n v="787.27"/>
    <n v="1280.97"/>
    <n v="299"/>
    <n v="493.70000000000005"/>
    <n v="383010.03"/>
    <n v="147616.30000000002"/>
    <x v="1"/>
  </r>
  <r>
    <s v="PRO9659"/>
    <x v="4108"/>
    <x v="1876"/>
    <x v="9"/>
    <x v="8"/>
    <x v="4"/>
    <x v="2"/>
    <x v="31"/>
    <n v="1274.94"/>
    <n v="1653.87"/>
    <n v="195"/>
    <n v="378.92999999999984"/>
    <n v="322504.64999999997"/>
    <n v="73891.349999999962"/>
    <x v="2"/>
  </r>
  <r>
    <s v="PRO9661"/>
    <x v="4109"/>
    <x v="945"/>
    <x v="8"/>
    <x v="2"/>
    <x v="4"/>
    <x v="0"/>
    <x v="64"/>
    <n v="272.02999999999997"/>
    <n v="503.93"/>
    <n v="72"/>
    <n v="231.90000000000003"/>
    <n v="36282.959999999999"/>
    <n v="16696.800000000003"/>
    <x v="2"/>
  </r>
  <r>
    <s v="PRO9664"/>
    <x v="4110"/>
    <x v="1486"/>
    <x v="5"/>
    <x v="5"/>
    <x v="3"/>
    <x v="2"/>
    <x v="51"/>
    <n v="185.23"/>
    <n v="247.65"/>
    <n v="398"/>
    <n v="62.420000000000016"/>
    <n v="98564.7"/>
    <n v="24843.160000000007"/>
    <x v="1"/>
  </r>
  <r>
    <s v="PRO9670"/>
    <x v="4111"/>
    <x v="1877"/>
    <x v="0"/>
    <x v="0"/>
    <x v="2"/>
    <x v="2"/>
    <x v="36"/>
    <n v="1366.27"/>
    <n v="2618.36"/>
    <n v="184"/>
    <n v="1252.0900000000001"/>
    <n v="481778.24000000005"/>
    <n v="230384.56000000003"/>
    <x v="0"/>
  </r>
  <r>
    <s v="PRO9671"/>
    <x v="4112"/>
    <x v="736"/>
    <x v="5"/>
    <x v="4"/>
    <x v="1"/>
    <x v="8"/>
    <x v="80"/>
    <n v="958.39"/>
    <n v="1438.32"/>
    <n v="416"/>
    <n v="479.92999999999995"/>
    <n v="598341.12"/>
    <n v="199650.87999999998"/>
    <x v="1"/>
  </r>
  <r>
    <s v="PRO9673"/>
    <x v="4113"/>
    <x v="1878"/>
    <x v="4"/>
    <x v="3"/>
    <x v="3"/>
    <x v="5"/>
    <x v="94"/>
    <n v="1322.22"/>
    <n v="1514.56"/>
    <n v="145"/>
    <n v="192.33999999999992"/>
    <n v="219611.19999999998"/>
    <n v="27889.299999999988"/>
    <x v="1"/>
  </r>
  <r>
    <s v="PRO9677"/>
    <x v="4114"/>
    <x v="277"/>
    <x v="4"/>
    <x v="3"/>
    <x v="4"/>
    <x v="4"/>
    <x v="51"/>
    <n v="618.25"/>
    <n v="913.38"/>
    <n v="282"/>
    <n v="295.13"/>
    <n v="257573.16"/>
    <n v="83226.66"/>
    <x v="0"/>
  </r>
  <r>
    <s v="PRO9678"/>
    <x v="4115"/>
    <x v="1879"/>
    <x v="9"/>
    <x v="4"/>
    <x v="0"/>
    <x v="4"/>
    <x v="53"/>
    <n v="1150.67"/>
    <n v="1605.96"/>
    <n v="51"/>
    <n v="455.28999999999996"/>
    <n v="81903.960000000006"/>
    <n v="23219.789999999997"/>
    <x v="0"/>
  </r>
  <r>
    <s v="PRO9679"/>
    <x v="4116"/>
    <x v="1880"/>
    <x v="1"/>
    <x v="6"/>
    <x v="1"/>
    <x v="4"/>
    <x v="21"/>
    <n v="412.67"/>
    <n v="596.37"/>
    <n v="126"/>
    <n v="183.7"/>
    <n v="75142.62"/>
    <n v="23146.199999999997"/>
    <x v="1"/>
  </r>
  <r>
    <s v="PRO9680"/>
    <x v="4117"/>
    <x v="9"/>
    <x v="5"/>
    <x v="3"/>
    <x v="0"/>
    <x v="5"/>
    <x v="24"/>
    <n v="1171.58"/>
    <n v="1812.88"/>
    <n v="89"/>
    <n v="641.30000000000018"/>
    <n v="161346.32"/>
    <n v="57075.700000000019"/>
    <x v="1"/>
  </r>
  <r>
    <s v="PRO9682"/>
    <x v="4118"/>
    <x v="303"/>
    <x v="6"/>
    <x v="6"/>
    <x v="4"/>
    <x v="1"/>
    <x v="41"/>
    <n v="875.04"/>
    <n v="1697.1"/>
    <n v="435"/>
    <n v="822.06"/>
    <n v="738238.5"/>
    <n v="357596.1"/>
    <x v="0"/>
  </r>
  <r>
    <s v="PRO9685"/>
    <x v="4119"/>
    <x v="1495"/>
    <x v="8"/>
    <x v="5"/>
    <x v="4"/>
    <x v="2"/>
    <x v="45"/>
    <n v="1580.07"/>
    <n v="2300.9499999999998"/>
    <n v="500"/>
    <n v="720.87999999999988"/>
    <n v="1150475"/>
    <n v="360439.99999999994"/>
    <x v="1"/>
  </r>
  <r>
    <s v="PRO9688"/>
    <x v="4120"/>
    <x v="996"/>
    <x v="5"/>
    <x v="2"/>
    <x v="4"/>
    <x v="3"/>
    <x v="17"/>
    <n v="1695.79"/>
    <n v="2692.45"/>
    <n v="497"/>
    <n v="996.65999999999985"/>
    <n v="1338147.6499999999"/>
    <n v="495340.0199999999"/>
    <x v="1"/>
  </r>
  <r>
    <s v="PRO9689"/>
    <x v="4121"/>
    <x v="930"/>
    <x v="8"/>
    <x v="0"/>
    <x v="2"/>
    <x v="3"/>
    <x v="64"/>
    <n v="1976.54"/>
    <n v="2544.7399999999998"/>
    <n v="329"/>
    <n v="568.19999999999982"/>
    <n v="837219.46"/>
    <n v="186937.79999999993"/>
    <x v="0"/>
  </r>
  <r>
    <s v="PRO9690"/>
    <x v="4122"/>
    <x v="1220"/>
    <x v="1"/>
    <x v="0"/>
    <x v="0"/>
    <x v="9"/>
    <x v="5"/>
    <n v="1804.7"/>
    <n v="2645.65"/>
    <n v="448"/>
    <n v="840.95"/>
    <n v="1185251.2"/>
    <n v="376745.60000000003"/>
    <x v="0"/>
  </r>
  <r>
    <s v="PRO9692"/>
    <x v="4123"/>
    <x v="1547"/>
    <x v="4"/>
    <x v="6"/>
    <x v="3"/>
    <x v="9"/>
    <x v="95"/>
    <n v="776.56"/>
    <n v="1547.06"/>
    <n v="212"/>
    <n v="770.5"/>
    <n v="327976.71999999997"/>
    <n v="163346"/>
    <x v="3"/>
  </r>
  <r>
    <s v="PRO9693"/>
    <x v="4124"/>
    <x v="69"/>
    <x v="7"/>
    <x v="1"/>
    <x v="3"/>
    <x v="9"/>
    <x v="6"/>
    <n v="379.09"/>
    <n v="620.54999999999995"/>
    <n v="157"/>
    <n v="241.45999999999998"/>
    <n v="97426.349999999991"/>
    <n v="37909.219999999994"/>
    <x v="1"/>
  </r>
  <r>
    <s v="PRO9695"/>
    <x v="4125"/>
    <x v="485"/>
    <x v="8"/>
    <x v="8"/>
    <x v="0"/>
    <x v="9"/>
    <x v="69"/>
    <n v="1253.6199999999999"/>
    <n v="2476.0500000000002"/>
    <n v="53"/>
    <n v="1222.4300000000003"/>
    <n v="131230.65000000002"/>
    <n v="64788.790000000015"/>
    <x v="2"/>
  </r>
  <r>
    <s v="PRO9696"/>
    <x v="4126"/>
    <x v="612"/>
    <x v="2"/>
    <x v="7"/>
    <x v="2"/>
    <x v="0"/>
    <x v="53"/>
    <n v="1813.38"/>
    <n v="2478.21"/>
    <n v="428"/>
    <n v="664.82999999999993"/>
    <n v="1060673.8800000001"/>
    <n v="284547.24"/>
    <x v="1"/>
  </r>
  <r>
    <s v="PRO9704"/>
    <x v="4127"/>
    <x v="298"/>
    <x v="8"/>
    <x v="5"/>
    <x v="2"/>
    <x v="4"/>
    <x v="99"/>
    <n v="937.58"/>
    <n v="1334.47"/>
    <n v="38"/>
    <n v="396.89"/>
    <n v="50709.86"/>
    <n v="15081.82"/>
    <x v="2"/>
  </r>
  <r>
    <s v="PRO9707"/>
    <x v="409"/>
    <x v="1422"/>
    <x v="0"/>
    <x v="3"/>
    <x v="2"/>
    <x v="8"/>
    <x v="46"/>
    <n v="760.52"/>
    <n v="1343.46"/>
    <n v="45"/>
    <n v="582.94000000000005"/>
    <n v="60455.700000000004"/>
    <n v="26232.300000000003"/>
    <x v="3"/>
  </r>
  <r>
    <s v="PRO9712"/>
    <x v="4128"/>
    <x v="1685"/>
    <x v="3"/>
    <x v="8"/>
    <x v="3"/>
    <x v="7"/>
    <x v="22"/>
    <n v="860.97"/>
    <n v="1649.55"/>
    <n v="465"/>
    <n v="788.57999999999993"/>
    <n v="767040.75"/>
    <n v="366689.69999999995"/>
    <x v="0"/>
  </r>
  <r>
    <s v="PRO9715"/>
    <x v="4129"/>
    <x v="1332"/>
    <x v="1"/>
    <x v="9"/>
    <x v="3"/>
    <x v="9"/>
    <x v="24"/>
    <n v="848.71"/>
    <n v="1085.57"/>
    <n v="433"/>
    <n v="236.8599999999999"/>
    <n v="470051.81"/>
    <n v="102560.37999999996"/>
    <x v="2"/>
  </r>
  <r>
    <s v="PRO9716"/>
    <x v="4130"/>
    <x v="412"/>
    <x v="2"/>
    <x v="3"/>
    <x v="0"/>
    <x v="2"/>
    <x v="71"/>
    <n v="919.82"/>
    <n v="1421.82"/>
    <n v="91"/>
    <n v="501.99999999999989"/>
    <n v="129385.62"/>
    <n v="45681.999999999993"/>
    <x v="1"/>
  </r>
  <r>
    <s v="PRO9717"/>
    <x v="4131"/>
    <x v="1663"/>
    <x v="0"/>
    <x v="7"/>
    <x v="0"/>
    <x v="0"/>
    <x v="9"/>
    <n v="1100.92"/>
    <n v="1956.55"/>
    <n v="180"/>
    <n v="855.62999999999988"/>
    <n v="352179"/>
    <n v="154013.39999999997"/>
    <x v="1"/>
  </r>
  <r>
    <s v="PRO9718"/>
    <x v="4132"/>
    <x v="1556"/>
    <x v="1"/>
    <x v="2"/>
    <x v="0"/>
    <x v="5"/>
    <x v="51"/>
    <n v="1032.79"/>
    <n v="1956.45"/>
    <n v="57"/>
    <n v="923.66000000000008"/>
    <n v="111517.65000000001"/>
    <n v="52648.62"/>
    <x v="1"/>
  </r>
  <r>
    <s v="PRO9721"/>
    <x v="4133"/>
    <x v="626"/>
    <x v="2"/>
    <x v="2"/>
    <x v="1"/>
    <x v="2"/>
    <x v="3"/>
    <n v="1429.89"/>
    <n v="1838.7"/>
    <n v="292"/>
    <n v="408.80999999999995"/>
    <n v="536900.4"/>
    <n v="119372.51999999999"/>
    <x v="1"/>
  </r>
  <r>
    <s v="PRO9725"/>
    <x v="4134"/>
    <x v="1659"/>
    <x v="3"/>
    <x v="5"/>
    <x v="3"/>
    <x v="5"/>
    <x v="87"/>
    <n v="1883.5"/>
    <n v="3215.9"/>
    <n v="40"/>
    <n v="1332.4"/>
    <n v="128636"/>
    <n v="53296"/>
    <x v="2"/>
  </r>
  <r>
    <s v="PRO9731"/>
    <x v="4135"/>
    <x v="764"/>
    <x v="7"/>
    <x v="5"/>
    <x v="1"/>
    <x v="0"/>
    <x v="90"/>
    <n v="1127.94"/>
    <n v="1502.47"/>
    <n v="377"/>
    <n v="374.53"/>
    <n v="566431.19000000006"/>
    <n v="141197.81"/>
    <x v="2"/>
  </r>
  <r>
    <s v="PRO9733"/>
    <x v="4136"/>
    <x v="1430"/>
    <x v="2"/>
    <x v="3"/>
    <x v="0"/>
    <x v="5"/>
    <x v="23"/>
    <n v="1992.85"/>
    <n v="3874.83"/>
    <n v="2"/>
    <n v="1881.98"/>
    <n v="7749.66"/>
    <n v="3763.96"/>
    <x v="2"/>
  </r>
  <r>
    <s v="PRO9738"/>
    <x v="4137"/>
    <x v="1658"/>
    <x v="6"/>
    <x v="5"/>
    <x v="1"/>
    <x v="2"/>
    <x v="36"/>
    <n v="80.33"/>
    <n v="116.89"/>
    <n v="365"/>
    <n v="36.56"/>
    <n v="42664.85"/>
    <n v="13344.400000000001"/>
    <x v="0"/>
  </r>
  <r>
    <s v="PRO9740"/>
    <x v="4138"/>
    <x v="551"/>
    <x v="8"/>
    <x v="3"/>
    <x v="1"/>
    <x v="0"/>
    <x v="60"/>
    <n v="1181.81"/>
    <n v="1680.78"/>
    <n v="299"/>
    <n v="498.97"/>
    <n v="502553.22"/>
    <n v="149192.03"/>
    <x v="0"/>
  </r>
  <r>
    <s v="PRO9741"/>
    <x v="4139"/>
    <x v="582"/>
    <x v="7"/>
    <x v="8"/>
    <x v="4"/>
    <x v="8"/>
    <x v="31"/>
    <n v="1068.93"/>
    <n v="1655.52"/>
    <n v="475"/>
    <n v="586.58999999999992"/>
    <n v="786372"/>
    <n v="278630.24999999994"/>
    <x v="0"/>
  </r>
  <r>
    <s v="PRO9743"/>
    <x v="4140"/>
    <x v="1881"/>
    <x v="5"/>
    <x v="7"/>
    <x v="2"/>
    <x v="3"/>
    <x v="89"/>
    <n v="466.36"/>
    <n v="522.42999999999995"/>
    <n v="56"/>
    <n v="56.069999999999936"/>
    <n v="29256.079999999998"/>
    <n v="3139.9199999999964"/>
    <x v="3"/>
  </r>
  <r>
    <s v="PRO9745"/>
    <x v="4141"/>
    <x v="889"/>
    <x v="6"/>
    <x v="7"/>
    <x v="4"/>
    <x v="0"/>
    <x v="85"/>
    <n v="1436.86"/>
    <n v="2250.06"/>
    <n v="116"/>
    <n v="813.2"/>
    <n v="261006.96"/>
    <n v="94331.200000000012"/>
    <x v="1"/>
  </r>
  <r>
    <s v="PRO9747"/>
    <x v="4142"/>
    <x v="296"/>
    <x v="3"/>
    <x v="2"/>
    <x v="4"/>
    <x v="1"/>
    <x v="3"/>
    <n v="1381.98"/>
    <n v="2705.66"/>
    <n v="57"/>
    <n v="1323.6799999999998"/>
    <n v="154222.62"/>
    <n v="75449.759999999995"/>
    <x v="2"/>
  </r>
  <r>
    <s v="PRO9751"/>
    <x v="467"/>
    <x v="866"/>
    <x v="8"/>
    <x v="5"/>
    <x v="0"/>
    <x v="5"/>
    <x v="56"/>
    <n v="1231.08"/>
    <n v="1940.17"/>
    <n v="328"/>
    <n v="709.09000000000015"/>
    <n v="636375.76"/>
    <n v="232581.52000000005"/>
    <x v="2"/>
  </r>
  <r>
    <s v="PRO9752"/>
    <x v="4143"/>
    <x v="309"/>
    <x v="2"/>
    <x v="2"/>
    <x v="2"/>
    <x v="0"/>
    <x v="29"/>
    <n v="1985.31"/>
    <n v="2904.75"/>
    <n v="480"/>
    <n v="919.44"/>
    <n v="1394280"/>
    <n v="441331.20000000001"/>
    <x v="0"/>
  </r>
  <r>
    <s v="PRO9753"/>
    <x v="4144"/>
    <x v="141"/>
    <x v="4"/>
    <x v="7"/>
    <x v="0"/>
    <x v="7"/>
    <x v="14"/>
    <n v="571.29"/>
    <n v="916.59"/>
    <n v="405"/>
    <n v="345.30000000000007"/>
    <n v="371218.95"/>
    <n v="139846.50000000003"/>
    <x v="1"/>
  </r>
  <r>
    <s v="PRO9754"/>
    <x v="4145"/>
    <x v="1675"/>
    <x v="8"/>
    <x v="2"/>
    <x v="4"/>
    <x v="6"/>
    <x v="14"/>
    <n v="1129.74"/>
    <n v="2163.9"/>
    <n v="33"/>
    <n v="1034.1600000000001"/>
    <n v="71408.7"/>
    <n v="34127.280000000006"/>
    <x v="1"/>
  </r>
  <r>
    <s v="PRO9756"/>
    <x v="4146"/>
    <x v="1768"/>
    <x v="5"/>
    <x v="1"/>
    <x v="3"/>
    <x v="4"/>
    <x v="82"/>
    <n v="1182.28"/>
    <n v="2025.94"/>
    <n v="12"/>
    <n v="843.66000000000008"/>
    <n v="24311.279999999999"/>
    <n v="10123.920000000002"/>
    <x v="1"/>
  </r>
  <r>
    <s v="PRO9757"/>
    <x v="4147"/>
    <x v="130"/>
    <x v="4"/>
    <x v="1"/>
    <x v="1"/>
    <x v="0"/>
    <x v="88"/>
    <n v="836.56"/>
    <n v="927.5"/>
    <n v="218"/>
    <n v="90.940000000000055"/>
    <n v="202195"/>
    <n v="19824.920000000013"/>
    <x v="0"/>
  </r>
  <r>
    <s v="PRO9758"/>
    <x v="4148"/>
    <x v="1882"/>
    <x v="7"/>
    <x v="7"/>
    <x v="2"/>
    <x v="5"/>
    <x v="19"/>
    <n v="590.54"/>
    <n v="802.24"/>
    <n v="194"/>
    <n v="211.70000000000005"/>
    <n v="155634.56"/>
    <n v="41069.80000000001"/>
    <x v="2"/>
  </r>
  <r>
    <s v="PRO9760"/>
    <x v="4149"/>
    <x v="708"/>
    <x v="6"/>
    <x v="9"/>
    <x v="0"/>
    <x v="4"/>
    <x v="39"/>
    <n v="1405.03"/>
    <n v="1845.26"/>
    <n v="35"/>
    <n v="440.23"/>
    <n v="64584.1"/>
    <n v="15408.050000000001"/>
    <x v="0"/>
  </r>
  <r>
    <s v="PRO9762"/>
    <x v="4150"/>
    <x v="1883"/>
    <x v="4"/>
    <x v="4"/>
    <x v="0"/>
    <x v="7"/>
    <x v="55"/>
    <n v="897.1"/>
    <n v="1037.0899999999999"/>
    <n v="9"/>
    <n v="139.9899999999999"/>
    <n v="9333.81"/>
    <n v="1259.9099999999989"/>
    <x v="0"/>
  </r>
  <r>
    <s v="PRO9763"/>
    <x v="4151"/>
    <x v="959"/>
    <x v="2"/>
    <x v="3"/>
    <x v="2"/>
    <x v="1"/>
    <x v="91"/>
    <n v="1414.83"/>
    <n v="1648.07"/>
    <n v="37"/>
    <n v="233.24"/>
    <n v="60978.59"/>
    <n v="8629.880000000001"/>
    <x v="2"/>
  </r>
  <r>
    <s v="PRO9767"/>
    <x v="4152"/>
    <x v="846"/>
    <x v="6"/>
    <x v="3"/>
    <x v="2"/>
    <x v="1"/>
    <x v="91"/>
    <n v="1562.64"/>
    <n v="2189"/>
    <n v="421"/>
    <n v="626.3599999999999"/>
    <n v="921569"/>
    <n v="263697.55999999994"/>
    <x v="0"/>
  </r>
  <r>
    <s v="PRO9771"/>
    <x v="4153"/>
    <x v="1433"/>
    <x v="4"/>
    <x v="6"/>
    <x v="2"/>
    <x v="9"/>
    <x v="85"/>
    <n v="1236.22"/>
    <n v="1908.99"/>
    <n v="372"/>
    <n v="672.77"/>
    <n v="710144.28"/>
    <n v="250270.44"/>
    <x v="0"/>
  </r>
  <r>
    <s v="PRO9772"/>
    <x v="4154"/>
    <x v="881"/>
    <x v="2"/>
    <x v="3"/>
    <x v="0"/>
    <x v="5"/>
    <x v="65"/>
    <n v="717.47"/>
    <n v="1072.73"/>
    <n v="110"/>
    <n v="355.26"/>
    <n v="118000.3"/>
    <n v="39078.6"/>
    <x v="2"/>
  </r>
  <r>
    <s v="PRO9775"/>
    <x v="4155"/>
    <x v="1809"/>
    <x v="4"/>
    <x v="8"/>
    <x v="4"/>
    <x v="7"/>
    <x v="6"/>
    <n v="563.22"/>
    <n v="662.87"/>
    <n v="436"/>
    <n v="99.649999999999977"/>
    <n v="289011.32"/>
    <n v="43447.399999999987"/>
    <x v="2"/>
  </r>
  <r>
    <s v="PRO9776"/>
    <x v="4156"/>
    <x v="1011"/>
    <x v="0"/>
    <x v="1"/>
    <x v="0"/>
    <x v="2"/>
    <x v="36"/>
    <n v="1303.6199999999999"/>
    <n v="1612.63"/>
    <n v="338"/>
    <n v="309.01000000000022"/>
    <n v="545068.94000000006"/>
    <n v="104445.38000000008"/>
    <x v="0"/>
  </r>
  <r>
    <s v="PRO9777"/>
    <x v="4157"/>
    <x v="1216"/>
    <x v="5"/>
    <x v="9"/>
    <x v="0"/>
    <x v="5"/>
    <x v="54"/>
    <n v="1474.35"/>
    <n v="1818.7"/>
    <n v="481"/>
    <n v="344.35000000000014"/>
    <n v="874794.70000000007"/>
    <n v="165632.35000000006"/>
    <x v="2"/>
  </r>
  <r>
    <s v="PRO9778"/>
    <x v="4158"/>
    <x v="1096"/>
    <x v="0"/>
    <x v="5"/>
    <x v="4"/>
    <x v="0"/>
    <x v="85"/>
    <n v="1754.04"/>
    <n v="2029.14"/>
    <n v="478"/>
    <n v="275.10000000000014"/>
    <n v="969928.92"/>
    <n v="131497.80000000008"/>
    <x v="2"/>
  </r>
  <r>
    <s v="PRO9779"/>
    <x v="4159"/>
    <x v="1486"/>
    <x v="5"/>
    <x v="5"/>
    <x v="3"/>
    <x v="8"/>
    <x v="19"/>
    <n v="564.91"/>
    <n v="776.92"/>
    <n v="495"/>
    <n v="212.01"/>
    <n v="384575.39999999997"/>
    <n v="104944.95"/>
    <x v="0"/>
  </r>
  <r>
    <s v="PRO9780"/>
    <x v="4160"/>
    <x v="679"/>
    <x v="3"/>
    <x v="1"/>
    <x v="2"/>
    <x v="5"/>
    <x v="24"/>
    <n v="1074.07"/>
    <n v="1486.1"/>
    <n v="125"/>
    <n v="412.03"/>
    <n v="185762.5"/>
    <n v="51503.75"/>
    <x v="0"/>
  </r>
  <r>
    <s v="PRO9781"/>
    <x v="4161"/>
    <x v="247"/>
    <x v="1"/>
    <x v="1"/>
    <x v="4"/>
    <x v="3"/>
    <x v="0"/>
    <n v="1066.8"/>
    <n v="1588.49"/>
    <n v="62"/>
    <n v="521.69000000000005"/>
    <n v="98486.38"/>
    <n v="32344.780000000002"/>
    <x v="1"/>
  </r>
  <r>
    <s v="PRO9785"/>
    <x v="4162"/>
    <x v="1534"/>
    <x v="6"/>
    <x v="7"/>
    <x v="3"/>
    <x v="4"/>
    <x v="9"/>
    <n v="254.48"/>
    <n v="448.51"/>
    <n v="491"/>
    <n v="194.03"/>
    <n v="220218.41"/>
    <n v="95268.73"/>
    <x v="1"/>
  </r>
  <r>
    <s v="PRO9788"/>
    <x v="4163"/>
    <x v="1229"/>
    <x v="3"/>
    <x v="2"/>
    <x v="4"/>
    <x v="1"/>
    <x v="22"/>
    <n v="542.77"/>
    <n v="622.23"/>
    <n v="289"/>
    <n v="79.460000000000036"/>
    <n v="179824.47"/>
    <n v="22963.94000000001"/>
    <x v="2"/>
  </r>
  <r>
    <s v="PRO9794"/>
    <x v="4164"/>
    <x v="57"/>
    <x v="8"/>
    <x v="7"/>
    <x v="4"/>
    <x v="6"/>
    <x v="16"/>
    <n v="1780.63"/>
    <n v="2498.61"/>
    <n v="54"/>
    <n v="717.98"/>
    <n v="134924.94"/>
    <n v="38770.92"/>
    <x v="1"/>
  </r>
  <r>
    <s v="PRO9795"/>
    <x v="4165"/>
    <x v="1884"/>
    <x v="5"/>
    <x v="2"/>
    <x v="0"/>
    <x v="3"/>
    <x v="45"/>
    <n v="900.49"/>
    <n v="1295.5"/>
    <n v="499"/>
    <n v="395.01"/>
    <n v="646454.5"/>
    <n v="197109.99"/>
    <x v="1"/>
  </r>
  <r>
    <s v="PRO9797"/>
    <x v="4166"/>
    <x v="1885"/>
    <x v="7"/>
    <x v="2"/>
    <x v="3"/>
    <x v="2"/>
    <x v="70"/>
    <n v="667.29"/>
    <n v="934.84"/>
    <n v="396"/>
    <n v="267.55000000000007"/>
    <n v="370196.64"/>
    <n v="105949.80000000003"/>
    <x v="1"/>
  </r>
  <r>
    <s v="PRO9798"/>
    <x v="4167"/>
    <x v="949"/>
    <x v="8"/>
    <x v="4"/>
    <x v="0"/>
    <x v="2"/>
    <x v="69"/>
    <n v="672.27"/>
    <n v="1220.19"/>
    <n v="372"/>
    <n v="547.92000000000007"/>
    <n v="453910.68"/>
    <n v="203826.24000000002"/>
    <x v="0"/>
  </r>
  <r>
    <s v="PRO9800"/>
    <x v="4168"/>
    <x v="561"/>
    <x v="3"/>
    <x v="2"/>
    <x v="0"/>
    <x v="5"/>
    <x v="23"/>
    <n v="1915.26"/>
    <n v="2411.19"/>
    <n v="172"/>
    <n v="495.93000000000006"/>
    <n v="414724.68"/>
    <n v="85299.96"/>
    <x v="3"/>
  </r>
  <r>
    <s v="PRO9802"/>
    <x v="2577"/>
    <x v="416"/>
    <x v="1"/>
    <x v="1"/>
    <x v="2"/>
    <x v="5"/>
    <x v="10"/>
    <n v="1686.52"/>
    <n v="3309.7"/>
    <n v="271"/>
    <n v="1623.1799999999998"/>
    <n v="896928.7"/>
    <n v="439881.77999999997"/>
    <x v="3"/>
  </r>
  <r>
    <s v="PRO9803"/>
    <x v="4169"/>
    <x v="1288"/>
    <x v="3"/>
    <x v="9"/>
    <x v="1"/>
    <x v="1"/>
    <x v="26"/>
    <n v="351.12"/>
    <n v="416.86"/>
    <n v="84"/>
    <n v="65.740000000000009"/>
    <n v="35016.239999999998"/>
    <n v="5522.1600000000008"/>
    <x v="2"/>
  </r>
  <r>
    <s v="PRO9804"/>
    <x v="4170"/>
    <x v="1886"/>
    <x v="0"/>
    <x v="8"/>
    <x v="1"/>
    <x v="6"/>
    <x v="64"/>
    <n v="346.31"/>
    <n v="632.55999999999995"/>
    <n v="467"/>
    <n v="286.24999999999994"/>
    <n v="295405.51999999996"/>
    <n v="133678.74999999997"/>
    <x v="0"/>
  </r>
  <r>
    <s v="PRO9805"/>
    <x v="4171"/>
    <x v="1887"/>
    <x v="9"/>
    <x v="7"/>
    <x v="4"/>
    <x v="5"/>
    <x v="80"/>
    <n v="910"/>
    <n v="1489.05"/>
    <n v="61"/>
    <n v="579.04999999999995"/>
    <n v="90832.05"/>
    <n v="35322.049999999996"/>
    <x v="0"/>
  </r>
  <r>
    <s v="PRO9810"/>
    <x v="4172"/>
    <x v="1203"/>
    <x v="4"/>
    <x v="6"/>
    <x v="4"/>
    <x v="1"/>
    <x v="73"/>
    <n v="334.38"/>
    <n v="413.09"/>
    <n v="446"/>
    <n v="78.70999999999998"/>
    <n v="184238.13999999998"/>
    <n v="35104.659999999989"/>
    <x v="3"/>
  </r>
  <r>
    <s v="PRO9811"/>
    <x v="4173"/>
    <x v="1888"/>
    <x v="2"/>
    <x v="1"/>
    <x v="2"/>
    <x v="0"/>
    <x v="36"/>
    <n v="1125.75"/>
    <n v="1711.19"/>
    <n v="464"/>
    <n v="585.44000000000005"/>
    <n v="793992.16"/>
    <n v="271644.16000000003"/>
    <x v="2"/>
  </r>
  <r>
    <s v="PRO9814"/>
    <x v="4174"/>
    <x v="1889"/>
    <x v="1"/>
    <x v="0"/>
    <x v="2"/>
    <x v="5"/>
    <x v="24"/>
    <n v="1785.1"/>
    <n v="3374.95"/>
    <n v="360"/>
    <n v="1589.85"/>
    <n v="1214982"/>
    <n v="572346"/>
    <x v="2"/>
  </r>
  <r>
    <s v="PRO9815"/>
    <x v="4175"/>
    <x v="1890"/>
    <x v="7"/>
    <x v="2"/>
    <x v="4"/>
    <x v="4"/>
    <x v="52"/>
    <n v="1571.14"/>
    <n v="2449.63"/>
    <n v="397"/>
    <n v="878.49"/>
    <n v="972503.11"/>
    <n v="348760.53"/>
    <x v="1"/>
  </r>
  <r>
    <s v="PRO9817"/>
    <x v="4176"/>
    <x v="1017"/>
    <x v="9"/>
    <x v="1"/>
    <x v="4"/>
    <x v="9"/>
    <x v="64"/>
    <n v="1075.08"/>
    <n v="2021.9"/>
    <n v="499"/>
    <n v="946.82000000000016"/>
    <n v="1008928.1000000001"/>
    <n v="472463.18000000011"/>
    <x v="2"/>
  </r>
  <r>
    <s v="PRO9818"/>
    <x v="4177"/>
    <x v="813"/>
    <x v="4"/>
    <x v="7"/>
    <x v="1"/>
    <x v="5"/>
    <x v="3"/>
    <n v="176.91"/>
    <n v="217.77"/>
    <n v="389"/>
    <n v="40.860000000000014"/>
    <n v="84712.53"/>
    <n v="15894.540000000005"/>
    <x v="2"/>
  </r>
  <r>
    <s v="PRO9819"/>
    <x v="4178"/>
    <x v="120"/>
    <x v="1"/>
    <x v="5"/>
    <x v="4"/>
    <x v="1"/>
    <x v="99"/>
    <n v="1532.96"/>
    <n v="1935.36"/>
    <n v="215"/>
    <n v="402.39999999999986"/>
    <n v="416102.39999999997"/>
    <n v="86515.999999999971"/>
    <x v="1"/>
  </r>
  <r>
    <s v="PRO9820"/>
    <x v="4179"/>
    <x v="1891"/>
    <x v="3"/>
    <x v="1"/>
    <x v="2"/>
    <x v="9"/>
    <x v="21"/>
    <n v="1099.96"/>
    <n v="1522.86"/>
    <n v="316"/>
    <n v="422.89999999999986"/>
    <n v="481223.75999999995"/>
    <n v="133636.39999999997"/>
    <x v="1"/>
  </r>
  <r>
    <s v="PRO9822"/>
    <x v="4180"/>
    <x v="1892"/>
    <x v="2"/>
    <x v="8"/>
    <x v="1"/>
    <x v="6"/>
    <x v="79"/>
    <n v="1678.69"/>
    <n v="1939.26"/>
    <n v="288"/>
    <n v="260.56999999999994"/>
    <n v="558506.88"/>
    <n v="75044.159999999974"/>
    <x v="1"/>
  </r>
  <r>
    <s v="PRO9824"/>
    <x v="4181"/>
    <x v="1190"/>
    <x v="4"/>
    <x v="0"/>
    <x v="1"/>
    <x v="9"/>
    <x v="22"/>
    <n v="1704.4"/>
    <n v="2272.33"/>
    <n v="103"/>
    <n v="567.92999999999984"/>
    <n v="234049.99"/>
    <n v="58496.789999999986"/>
    <x v="2"/>
  </r>
  <r>
    <s v="PRO9825"/>
    <x v="4182"/>
    <x v="1486"/>
    <x v="3"/>
    <x v="6"/>
    <x v="4"/>
    <x v="9"/>
    <x v="95"/>
    <n v="1750.78"/>
    <n v="3173.75"/>
    <n v="223"/>
    <n v="1422.97"/>
    <n v="707746.25"/>
    <n v="317322.31"/>
    <x v="2"/>
  </r>
  <r>
    <s v="PRO9826"/>
    <x v="4183"/>
    <x v="74"/>
    <x v="5"/>
    <x v="5"/>
    <x v="3"/>
    <x v="4"/>
    <x v="73"/>
    <n v="1007.74"/>
    <n v="1617.93"/>
    <n v="186"/>
    <n v="610.19000000000005"/>
    <n v="300934.98000000004"/>
    <n v="113495.34000000001"/>
    <x v="2"/>
  </r>
  <r>
    <s v="PRO9828"/>
    <x v="4184"/>
    <x v="1124"/>
    <x v="3"/>
    <x v="7"/>
    <x v="1"/>
    <x v="0"/>
    <x v="31"/>
    <n v="1961.38"/>
    <n v="3064.37"/>
    <n v="248"/>
    <n v="1102.9899999999998"/>
    <n v="759963.76"/>
    <n v="273541.51999999996"/>
    <x v="0"/>
  </r>
  <r>
    <s v="PRO9830"/>
    <x v="4185"/>
    <x v="665"/>
    <x v="2"/>
    <x v="6"/>
    <x v="0"/>
    <x v="2"/>
    <x v="5"/>
    <n v="307.54000000000002"/>
    <n v="456.11"/>
    <n v="101"/>
    <n v="148.57"/>
    <n v="46067.11"/>
    <n v="15005.57"/>
    <x v="0"/>
  </r>
  <r>
    <s v="PRO9831"/>
    <x v="4186"/>
    <x v="592"/>
    <x v="3"/>
    <x v="4"/>
    <x v="1"/>
    <x v="1"/>
    <x v="65"/>
    <n v="1520.34"/>
    <n v="2473.37"/>
    <n v="363"/>
    <n v="953.03"/>
    <n v="897833.30999999994"/>
    <n v="345949.89"/>
    <x v="0"/>
  </r>
  <r>
    <s v="PRO9833"/>
    <x v="4187"/>
    <x v="40"/>
    <x v="5"/>
    <x v="5"/>
    <x v="3"/>
    <x v="6"/>
    <x v="75"/>
    <n v="463.38"/>
    <n v="902.92"/>
    <n v="145"/>
    <n v="439.53999999999996"/>
    <n v="130923.4"/>
    <n v="63733.299999999996"/>
    <x v="1"/>
  </r>
  <r>
    <s v="PRO9834"/>
    <x v="4188"/>
    <x v="1113"/>
    <x v="5"/>
    <x v="6"/>
    <x v="4"/>
    <x v="7"/>
    <x v="41"/>
    <n v="467.85"/>
    <n v="697.62"/>
    <n v="353"/>
    <n v="229.76999999999998"/>
    <n v="246259.86000000002"/>
    <n v="81108.81"/>
    <x v="0"/>
  </r>
  <r>
    <s v="PRO9835"/>
    <x v="4189"/>
    <x v="888"/>
    <x v="3"/>
    <x v="0"/>
    <x v="1"/>
    <x v="2"/>
    <x v="69"/>
    <n v="1035.8"/>
    <n v="1789.77"/>
    <n v="498"/>
    <n v="753.97"/>
    <n v="891305.46"/>
    <n v="375477.06"/>
    <x v="2"/>
  </r>
  <r>
    <s v="PRO9837"/>
    <x v="4190"/>
    <x v="1336"/>
    <x v="7"/>
    <x v="2"/>
    <x v="0"/>
    <x v="6"/>
    <x v="78"/>
    <n v="212.8"/>
    <n v="295.64999999999998"/>
    <n v="235"/>
    <n v="82.849999999999966"/>
    <n v="69477.75"/>
    <n v="19469.749999999993"/>
    <x v="2"/>
  </r>
  <r>
    <s v="PRO9839"/>
    <x v="777"/>
    <x v="1893"/>
    <x v="0"/>
    <x v="6"/>
    <x v="3"/>
    <x v="4"/>
    <x v="99"/>
    <n v="1070.26"/>
    <n v="1444.13"/>
    <n v="444"/>
    <n v="373.87000000000012"/>
    <n v="641193.72000000009"/>
    <n v="165998.28000000006"/>
    <x v="0"/>
  </r>
  <r>
    <s v="PRO9840"/>
    <x v="4191"/>
    <x v="1863"/>
    <x v="8"/>
    <x v="5"/>
    <x v="0"/>
    <x v="8"/>
    <x v="70"/>
    <n v="1661.93"/>
    <n v="3012.43"/>
    <n v="374"/>
    <n v="1350.4999999999998"/>
    <n v="1126648.8199999998"/>
    <n v="505086.99999999994"/>
    <x v="1"/>
  </r>
  <r>
    <s v="PRO9841"/>
    <x v="4192"/>
    <x v="1502"/>
    <x v="4"/>
    <x v="7"/>
    <x v="1"/>
    <x v="1"/>
    <x v="75"/>
    <n v="1264.3399999999999"/>
    <n v="2273.29"/>
    <n v="14"/>
    <n v="1008.95"/>
    <n v="31826.059999999998"/>
    <n v="14125.300000000001"/>
    <x v="2"/>
  </r>
  <r>
    <s v="PRO9842"/>
    <x v="4193"/>
    <x v="1593"/>
    <x v="3"/>
    <x v="2"/>
    <x v="2"/>
    <x v="1"/>
    <x v="69"/>
    <n v="1014.16"/>
    <n v="1790.32"/>
    <n v="300"/>
    <n v="776.16"/>
    <n v="537096"/>
    <n v="232848"/>
    <x v="2"/>
  </r>
  <r>
    <s v="PRO9843"/>
    <x v="4194"/>
    <x v="1894"/>
    <x v="5"/>
    <x v="1"/>
    <x v="0"/>
    <x v="1"/>
    <x v="71"/>
    <n v="401.38"/>
    <n v="444.99"/>
    <n v="96"/>
    <n v="43.610000000000014"/>
    <n v="42719.040000000001"/>
    <n v="4186.5600000000013"/>
    <x v="1"/>
  </r>
  <r>
    <s v="PRO9847"/>
    <x v="4195"/>
    <x v="316"/>
    <x v="5"/>
    <x v="3"/>
    <x v="4"/>
    <x v="5"/>
    <x v="83"/>
    <n v="452.71"/>
    <n v="693.84"/>
    <n v="197"/>
    <n v="241.13000000000005"/>
    <n v="136686.48000000001"/>
    <n v="47502.610000000008"/>
    <x v="1"/>
  </r>
  <r>
    <s v="PRO9848"/>
    <x v="4196"/>
    <x v="813"/>
    <x v="7"/>
    <x v="2"/>
    <x v="3"/>
    <x v="6"/>
    <x v="42"/>
    <n v="1055.28"/>
    <n v="1916.59"/>
    <n v="229"/>
    <n v="861.31"/>
    <n v="438899.11"/>
    <n v="197239.99"/>
    <x v="2"/>
  </r>
  <r>
    <s v="PRO9850"/>
    <x v="4197"/>
    <x v="863"/>
    <x v="4"/>
    <x v="7"/>
    <x v="1"/>
    <x v="3"/>
    <x v="20"/>
    <n v="1275.42"/>
    <n v="1584.07"/>
    <n v="27"/>
    <n v="308.64999999999986"/>
    <n v="42769.89"/>
    <n v="8333.5499999999956"/>
    <x v="2"/>
  </r>
  <r>
    <s v="PRO9851"/>
    <x v="4198"/>
    <x v="823"/>
    <x v="5"/>
    <x v="6"/>
    <x v="2"/>
    <x v="9"/>
    <x v="22"/>
    <n v="981.57"/>
    <n v="1730.6"/>
    <n v="256"/>
    <n v="749.02999999999986"/>
    <n v="443033.59999999998"/>
    <n v="191751.67999999996"/>
    <x v="2"/>
  </r>
  <r>
    <s v="PRO9852"/>
    <x v="4199"/>
    <x v="1895"/>
    <x v="8"/>
    <x v="6"/>
    <x v="2"/>
    <x v="4"/>
    <x v="69"/>
    <n v="1090.27"/>
    <n v="1998.48"/>
    <n v="27"/>
    <n v="908.21"/>
    <n v="53958.96"/>
    <n v="24521.670000000002"/>
    <x v="2"/>
  </r>
  <r>
    <s v="PRO9853"/>
    <x v="4200"/>
    <x v="8"/>
    <x v="0"/>
    <x v="9"/>
    <x v="4"/>
    <x v="7"/>
    <x v="12"/>
    <n v="495.39"/>
    <n v="769.07"/>
    <n v="106"/>
    <n v="273.68000000000006"/>
    <n v="81521.42"/>
    <n v="29010.080000000005"/>
    <x v="0"/>
  </r>
  <r>
    <s v="PRO9854"/>
    <x v="4201"/>
    <x v="906"/>
    <x v="6"/>
    <x v="7"/>
    <x v="3"/>
    <x v="3"/>
    <x v="54"/>
    <n v="913.92"/>
    <n v="1259.44"/>
    <n v="328"/>
    <n v="345.5200000000001"/>
    <n v="413096.32"/>
    <n v="113330.56000000003"/>
    <x v="0"/>
  </r>
  <r>
    <s v="PRO9855"/>
    <x v="4202"/>
    <x v="1514"/>
    <x v="7"/>
    <x v="2"/>
    <x v="0"/>
    <x v="3"/>
    <x v="85"/>
    <n v="973.9"/>
    <n v="1250.93"/>
    <n v="72"/>
    <n v="277.03000000000009"/>
    <n v="90066.96"/>
    <n v="19946.160000000007"/>
    <x v="2"/>
  </r>
  <r>
    <s v="PRO9856"/>
    <x v="4203"/>
    <x v="674"/>
    <x v="6"/>
    <x v="3"/>
    <x v="1"/>
    <x v="4"/>
    <x v="8"/>
    <n v="990.32"/>
    <n v="1769.28"/>
    <n v="308"/>
    <n v="778.95999999999992"/>
    <n v="544938.23999999999"/>
    <n v="239919.67999999996"/>
    <x v="0"/>
  </r>
  <r>
    <s v="PRO9858"/>
    <x v="4204"/>
    <x v="379"/>
    <x v="5"/>
    <x v="6"/>
    <x v="3"/>
    <x v="5"/>
    <x v="68"/>
    <n v="1447.33"/>
    <n v="1699.43"/>
    <n v="51"/>
    <n v="252.10000000000014"/>
    <n v="86670.930000000008"/>
    <n v="12857.100000000008"/>
    <x v="3"/>
  </r>
  <r>
    <s v="PRO9861"/>
    <x v="4205"/>
    <x v="938"/>
    <x v="4"/>
    <x v="0"/>
    <x v="2"/>
    <x v="9"/>
    <x v="61"/>
    <n v="90.71"/>
    <n v="141.66999999999999"/>
    <n v="163"/>
    <n v="50.959999999999994"/>
    <n v="23092.21"/>
    <n v="8306.48"/>
    <x v="0"/>
  </r>
  <r>
    <s v="PRO9863"/>
    <x v="4206"/>
    <x v="1393"/>
    <x v="1"/>
    <x v="8"/>
    <x v="3"/>
    <x v="9"/>
    <x v="70"/>
    <n v="143.35"/>
    <n v="160.09"/>
    <n v="153"/>
    <n v="16.740000000000009"/>
    <n v="24493.77"/>
    <n v="2561.2200000000012"/>
    <x v="2"/>
  </r>
  <r>
    <s v="PRO9864"/>
    <x v="4207"/>
    <x v="327"/>
    <x v="0"/>
    <x v="2"/>
    <x v="4"/>
    <x v="1"/>
    <x v="67"/>
    <n v="725.79"/>
    <n v="799.55"/>
    <n v="310"/>
    <n v="73.759999999999991"/>
    <n v="247860.5"/>
    <n v="22865.599999999999"/>
    <x v="2"/>
  </r>
  <r>
    <s v="PRO9865"/>
    <x v="4208"/>
    <x v="694"/>
    <x v="5"/>
    <x v="5"/>
    <x v="4"/>
    <x v="2"/>
    <x v="16"/>
    <n v="193.4"/>
    <n v="290.45"/>
    <n v="182"/>
    <n v="97.049999999999983"/>
    <n v="52861.9"/>
    <n v="17663.099999999999"/>
    <x v="0"/>
  </r>
  <r>
    <s v="PRO9866"/>
    <x v="4209"/>
    <x v="943"/>
    <x v="3"/>
    <x v="6"/>
    <x v="1"/>
    <x v="3"/>
    <x v="78"/>
    <n v="393.52"/>
    <n v="434.17"/>
    <n v="21"/>
    <n v="40.650000000000034"/>
    <n v="9117.57"/>
    <n v="853.65000000000077"/>
    <x v="3"/>
  </r>
  <r>
    <s v="PRO9867"/>
    <x v="4210"/>
    <x v="1539"/>
    <x v="7"/>
    <x v="8"/>
    <x v="0"/>
    <x v="5"/>
    <x v="83"/>
    <n v="536.70000000000005"/>
    <n v="971.35"/>
    <n v="247"/>
    <n v="434.65"/>
    <n v="239923.45"/>
    <n v="107358.54999999999"/>
    <x v="2"/>
  </r>
  <r>
    <s v="PRO9868"/>
    <x v="4211"/>
    <x v="95"/>
    <x v="9"/>
    <x v="3"/>
    <x v="2"/>
    <x v="7"/>
    <x v="75"/>
    <n v="285.63"/>
    <n v="319.63"/>
    <n v="330"/>
    <n v="34"/>
    <n v="105477.9"/>
    <n v="11220"/>
    <x v="0"/>
  </r>
  <r>
    <s v="PRO9869"/>
    <x v="4212"/>
    <x v="1896"/>
    <x v="2"/>
    <x v="0"/>
    <x v="2"/>
    <x v="4"/>
    <x v="98"/>
    <n v="1021.03"/>
    <n v="1676.85"/>
    <n v="311"/>
    <n v="655.81999999999994"/>
    <n v="521500.35"/>
    <n v="203960.02"/>
    <x v="2"/>
  </r>
  <r>
    <s v="PRO9870"/>
    <x v="4213"/>
    <x v="1897"/>
    <x v="6"/>
    <x v="6"/>
    <x v="2"/>
    <x v="1"/>
    <x v="59"/>
    <n v="1397.82"/>
    <n v="1765.44"/>
    <n v="304"/>
    <n v="367.62000000000012"/>
    <n v="536693.76000000001"/>
    <n v="111756.48000000004"/>
    <x v="0"/>
  </r>
  <r>
    <s v="PRO9871"/>
    <x v="4214"/>
    <x v="63"/>
    <x v="4"/>
    <x v="7"/>
    <x v="0"/>
    <x v="1"/>
    <x v="85"/>
    <n v="1641.85"/>
    <n v="2068.46"/>
    <n v="416"/>
    <n v="426.61000000000013"/>
    <n v="860479.36"/>
    <n v="177469.76000000007"/>
    <x v="2"/>
  </r>
  <r>
    <s v="PRO9872"/>
    <x v="4215"/>
    <x v="325"/>
    <x v="7"/>
    <x v="7"/>
    <x v="1"/>
    <x v="8"/>
    <x v="54"/>
    <n v="879.53"/>
    <n v="1531.08"/>
    <n v="60"/>
    <n v="651.54999999999995"/>
    <n v="91864.799999999988"/>
    <n v="39093"/>
    <x v="2"/>
  </r>
  <r>
    <s v="PRO9879"/>
    <x v="4216"/>
    <x v="1119"/>
    <x v="7"/>
    <x v="9"/>
    <x v="3"/>
    <x v="8"/>
    <x v="97"/>
    <n v="827.02"/>
    <n v="1647.67"/>
    <n v="405"/>
    <n v="820.65000000000009"/>
    <n v="667306.35"/>
    <n v="332363.25000000006"/>
    <x v="2"/>
  </r>
  <r>
    <s v="PRO9882"/>
    <x v="4217"/>
    <x v="122"/>
    <x v="7"/>
    <x v="6"/>
    <x v="2"/>
    <x v="2"/>
    <x v="82"/>
    <n v="399.86"/>
    <n v="475.13"/>
    <n v="40"/>
    <n v="75.269999999999982"/>
    <n v="19005.2"/>
    <n v="3010.7999999999993"/>
    <x v="2"/>
  </r>
  <r>
    <s v="PRO9888"/>
    <x v="4218"/>
    <x v="353"/>
    <x v="9"/>
    <x v="4"/>
    <x v="4"/>
    <x v="7"/>
    <x v="22"/>
    <n v="506.09"/>
    <n v="801.15"/>
    <n v="395"/>
    <n v="295.06"/>
    <n v="316454.25"/>
    <n v="116548.7"/>
    <x v="1"/>
  </r>
  <r>
    <s v="PRO9893"/>
    <x v="4219"/>
    <x v="410"/>
    <x v="1"/>
    <x v="0"/>
    <x v="2"/>
    <x v="3"/>
    <x v="76"/>
    <n v="992.18"/>
    <n v="1387.68"/>
    <n v="307"/>
    <n v="395.50000000000011"/>
    <n v="426017.76"/>
    <n v="121418.50000000003"/>
    <x v="2"/>
  </r>
  <r>
    <s v="PRO9894"/>
    <x v="4220"/>
    <x v="1898"/>
    <x v="7"/>
    <x v="5"/>
    <x v="1"/>
    <x v="1"/>
    <x v="63"/>
    <n v="1405.64"/>
    <n v="2416.06"/>
    <n v="27"/>
    <n v="1010.4199999999998"/>
    <n v="65233.619999999995"/>
    <n v="27281.339999999997"/>
    <x v="1"/>
  </r>
  <r>
    <s v="PRO9895"/>
    <x v="4221"/>
    <x v="1171"/>
    <x v="5"/>
    <x v="3"/>
    <x v="1"/>
    <x v="5"/>
    <x v="25"/>
    <n v="600.91999999999996"/>
    <n v="774.94"/>
    <n v="287"/>
    <n v="174.0200000000001"/>
    <n v="222407.78000000003"/>
    <n v="49943.740000000027"/>
    <x v="1"/>
  </r>
  <r>
    <s v="PRO9898"/>
    <x v="4222"/>
    <x v="130"/>
    <x v="7"/>
    <x v="9"/>
    <x v="3"/>
    <x v="4"/>
    <x v="38"/>
    <n v="1987.12"/>
    <n v="2290.38"/>
    <n v="374"/>
    <n v="303.26000000000022"/>
    <n v="856602.12"/>
    <n v="113419.24000000008"/>
    <x v="1"/>
  </r>
  <r>
    <s v="PRO9899"/>
    <x v="4223"/>
    <x v="265"/>
    <x v="1"/>
    <x v="7"/>
    <x v="4"/>
    <x v="0"/>
    <x v="97"/>
    <n v="707.07"/>
    <n v="1219.6199999999999"/>
    <n v="399"/>
    <n v="512.54999999999984"/>
    <n v="486628.37999999995"/>
    <n v="204507.44999999992"/>
    <x v="0"/>
  </r>
  <r>
    <s v="PRO9906"/>
    <x v="4224"/>
    <x v="1899"/>
    <x v="2"/>
    <x v="9"/>
    <x v="1"/>
    <x v="0"/>
    <x v="14"/>
    <n v="1803.99"/>
    <n v="2182.6"/>
    <n v="201"/>
    <n v="378.6099999999999"/>
    <n v="438702.6"/>
    <n v="76100.609999999986"/>
    <x v="0"/>
  </r>
  <r>
    <s v="PRO9910"/>
    <x v="4225"/>
    <x v="1335"/>
    <x v="0"/>
    <x v="9"/>
    <x v="2"/>
    <x v="3"/>
    <x v="37"/>
    <n v="865.67"/>
    <n v="1676.01"/>
    <n v="203"/>
    <n v="810.34"/>
    <n v="340230.02999999997"/>
    <n v="164499.02000000002"/>
    <x v="1"/>
  </r>
  <r>
    <s v="PRO9911"/>
    <x v="4226"/>
    <x v="1534"/>
    <x v="6"/>
    <x v="0"/>
    <x v="3"/>
    <x v="9"/>
    <x v="0"/>
    <n v="586.63"/>
    <n v="943.84"/>
    <n v="320"/>
    <n v="357.21000000000004"/>
    <n v="302028.79999999999"/>
    <n v="114307.20000000001"/>
    <x v="0"/>
  </r>
  <r>
    <s v="PRO9914"/>
    <x v="4227"/>
    <x v="1211"/>
    <x v="5"/>
    <x v="9"/>
    <x v="0"/>
    <x v="5"/>
    <x v="40"/>
    <n v="184.08"/>
    <n v="270.27999999999997"/>
    <n v="412"/>
    <n v="86.19999999999996"/>
    <n v="111355.35999999999"/>
    <n v="35514.399999999987"/>
    <x v="1"/>
  </r>
  <r>
    <s v="PRO9917"/>
    <x v="3473"/>
    <x v="1446"/>
    <x v="6"/>
    <x v="3"/>
    <x v="0"/>
    <x v="5"/>
    <x v="34"/>
    <n v="1935.46"/>
    <n v="3299.85"/>
    <n v="52"/>
    <n v="1364.3899999999999"/>
    <n v="171592.19999999998"/>
    <n v="70948.28"/>
    <x v="2"/>
  </r>
  <r>
    <s v="PRO9920"/>
    <x v="4228"/>
    <x v="371"/>
    <x v="2"/>
    <x v="8"/>
    <x v="1"/>
    <x v="1"/>
    <x v="85"/>
    <n v="1762.77"/>
    <n v="3202.43"/>
    <n v="462"/>
    <n v="1439.6599999999999"/>
    <n v="1479522.66"/>
    <n v="665122.91999999993"/>
    <x v="2"/>
  </r>
  <r>
    <s v="PRO9921"/>
    <x v="3090"/>
    <x v="872"/>
    <x v="4"/>
    <x v="8"/>
    <x v="4"/>
    <x v="5"/>
    <x v="68"/>
    <n v="1177.67"/>
    <n v="1401.25"/>
    <n v="264"/>
    <n v="223.57999999999993"/>
    <n v="369930"/>
    <n v="59025.119999999981"/>
    <x v="2"/>
  </r>
  <r>
    <s v="PRO9924"/>
    <x v="4229"/>
    <x v="1443"/>
    <x v="6"/>
    <x v="2"/>
    <x v="0"/>
    <x v="2"/>
    <x v="0"/>
    <n v="1747.7"/>
    <n v="2538.8000000000002"/>
    <n v="250"/>
    <n v="791.10000000000014"/>
    <n v="634700"/>
    <n v="197775.00000000003"/>
    <x v="1"/>
  </r>
  <r>
    <s v="PRO9927"/>
    <x v="4230"/>
    <x v="717"/>
    <x v="4"/>
    <x v="1"/>
    <x v="0"/>
    <x v="2"/>
    <x v="22"/>
    <n v="339.16"/>
    <n v="490.46"/>
    <n v="313"/>
    <n v="151.29999999999995"/>
    <n v="153513.97999999998"/>
    <n v="47356.899999999987"/>
    <x v="2"/>
  </r>
  <r>
    <s v="PRO9929"/>
    <x v="4231"/>
    <x v="987"/>
    <x v="4"/>
    <x v="8"/>
    <x v="0"/>
    <x v="1"/>
    <x v="82"/>
    <n v="1987.94"/>
    <n v="2776.61"/>
    <n v="75"/>
    <n v="788.67000000000007"/>
    <n v="208245.75"/>
    <n v="59150.250000000007"/>
    <x v="2"/>
  </r>
  <r>
    <s v="PRO9930"/>
    <x v="4232"/>
    <x v="174"/>
    <x v="5"/>
    <x v="1"/>
    <x v="4"/>
    <x v="2"/>
    <x v="46"/>
    <n v="976.43"/>
    <n v="1737.75"/>
    <n v="269"/>
    <n v="761.32"/>
    <n v="467454.75"/>
    <n v="204795.08000000002"/>
    <x v="1"/>
  </r>
  <r>
    <s v="PRO9931"/>
    <x v="4233"/>
    <x v="54"/>
    <x v="9"/>
    <x v="8"/>
    <x v="3"/>
    <x v="6"/>
    <x v="29"/>
    <n v="1413.25"/>
    <n v="1995.99"/>
    <n v="52"/>
    <n v="582.74"/>
    <n v="103791.48"/>
    <n v="30302.48"/>
    <x v="2"/>
  </r>
  <r>
    <s v="PRO9933"/>
    <x v="4234"/>
    <x v="1900"/>
    <x v="5"/>
    <x v="4"/>
    <x v="3"/>
    <x v="0"/>
    <x v="40"/>
    <n v="423.98"/>
    <n v="702.55"/>
    <n v="219"/>
    <n v="278.56999999999994"/>
    <n v="153858.44999999998"/>
    <n v="61006.829999999987"/>
    <x v="0"/>
  </r>
  <r>
    <s v="PRO9934"/>
    <x v="4235"/>
    <x v="1885"/>
    <x v="1"/>
    <x v="4"/>
    <x v="2"/>
    <x v="4"/>
    <x v="93"/>
    <n v="1343.51"/>
    <n v="2642.33"/>
    <n v="463"/>
    <n v="1298.82"/>
    <n v="1223398.79"/>
    <n v="601353.65999999992"/>
    <x v="2"/>
  </r>
  <r>
    <s v="PRO9935"/>
    <x v="124"/>
    <x v="1760"/>
    <x v="7"/>
    <x v="6"/>
    <x v="1"/>
    <x v="1"/>
    <x v="32"/>
    <n v="976.9"/>
    <n v="1258.31"/>
    <n v="144"/>
    <n v="281.40999999999997"/>
    <n v="181196.63999999998"/>
    <n v="40523.039999999994"/>
    <x v="0"/>
  </r>
  <r>
    <s v="PRO9936"/>
    <x v="4236"/>
    <x v="698"/>
    <x v="8"/>
    <x v="4"/>
    <x v="0"/>
    <x v="5"/>
    <x v="40"/>
    <n v="595.12"/>
    <n v="807.5"/>
    <n v="123"/>
    <n v="212.38"/>
    <n v="99322.5"/>
    <n v="26122.739999999998"/>
    <x v="0"/>
  </r>
  <r>
    <s v="PRO9937"/>
    <x v="4237"/>
    <x v="1245"/>
    <x v="0"/>
    <x v="1"/>
    <x v="4"/>
    <x v="8"/>
    <x v="36"/>
    <n v="520.26"/>
    <n v="647.77"/>
    <n v="18"/>
    <n v="127.50999999999999"/>
    <n v="11659.86"/>
    <n v="2295.1799999999998"/>
    <x v="0"/>
  </r>
  <r>
    <s v="PRO9938"/>
    <x v="4238"/>
    <x v="320"/>
    <x v="0"/>
    <x v="6"/>
    <x v="0"/>
    <x v="3"/>
    <x v="84"/>
    <n v="1419.79"/>
    <n v="2388.39"/>
    <n v="8"/>
    <n v="968.59999999999991"/>
    <n v="19107.12"/>
    <n v="7748.7999999999993"/>
    <x v="3"/>
  </r>
  <r>
    <s v="PRO9941"/>
    <x v="4239"/>
    <x v="1727"/>
    <x v="4"/>
    <x v="4"/>
    <x v="3"/>
    <x v="6"/>
    <x v="34"/>
    <n v="1155.72"/>
    <n v="1809.78"/>
    <n v="118"/>
    <n v="654.05999999999995"/>
    <n v="213554.04"/>
    <n v="77179.079999999987"/>
    <x v="1"/>
  </r>
  <r>
    <s v="PRO9943"/>
    <x v="4240"/>
    <x v="1134"/>
    <x v="0"/>
    <x v="9"/>
    <x v="1"/>
    <x v="4"/>
    <x v="18"/>
    <n v="1091.2"/>
    <n v="1865.14"/>
    <n v="254"/>
    <n v="773.94"/>
    <n v="473745.56"/>
    <n v="196580.76"/>
    <x v="3"/>
  </r>
  <r>
    <s v="PRO9944"/>
    <x v="4241"/>
    <x v="1858"/>
    <x v="2"/>
    <x v="4"/>
    <x v="3"/>
    <x v="9"/>
    <x v="90"/>
    <n v="1147.72"/>
    <n v="1854.97"/>
    <n v="155"/>
    <n v="707.25"/>
    <n v="287520.34999999998"/>
    <n v="109623.75"/>
    <x v="1"/>
  </r>
  <r>
    <s v="PRO9946"/>
    <x v="4242"/>
    <x v="1583"/>
    <x v="8"/>
    <x v="2"/>
    <x v="0"/>
    <x v="8"/>
    <x v="1"/>
    <n v="1795.1"/>
    <n v="2681.43"/>
    <n v="431"/>
    <n v="886.32999999999993"/>
    <n v="1155696.3299999998"/>
    <n v="382008.23"/>
    <x v="1"/>
  </r>
  <r>
    <s v="PRO9950"/>
    <x v="4243"/>
    <x v="1249"/>
    <x v="0"/>
    <x v="9"/>
    <x v="4"/>
    <x v="3"/>
    <x v="38"/>
    <n v="1105.8699999999999"/>
    <n v="2042.86"/>
    <n v="341"/>
    <n v="936.99"/>
    <n v="696615.26"/>
    <n v="319513.59000000003"/>
    <x v="2"/>
  </r>
  <r>
    <s v="PRO9951"/>
    <x v="4244"/>
    <x v="1087"/>
    <x v="3"/>
    <x v="3"/>
    <x v="1"/>
    <x v="6"/>
    <x v="91"/>
    <n v="1907.49"/>
    <n v="3217.8"/>
    <n v="148"/>
    <n v="1310.3100000000002"/>
    <n v="476234.4"/>
    <n v="193925.88000000003"/>
    <x v="2"/>
  </r>
  <r>
    <s v="PRO9952"/>
    <x v="4245"/>
    <x v="1901"/>
    <x v="3"/>
    <x v="2"/>
    <x v="1"/>
    <x v="9"/>
    <x v="33"/>
    <n v="303.31"/>
    <n v="520.66"/>
    <n v="132"/>
    <n v="217.34999999999997"/>
    <n v="68727.12"/>
    <n v="28690.199999999997"/>
    <x v="0"/>
  </r>
  <r>
    <s v="PRO9953"/>
    <x v="4246"/>
    <x v="1692"/>
    <x v="1"/>
    <x v="7"/>
    <x v="3"/>
    <x v="3"/>
    <x v="10"/>
    <n v="741.56"/>
    <n v="1284.97"/>
    <n v="196"/>
    <n v="543.41000000000008"/>
    <n v="251854.12"/>
    <n v="106508.36000000002"/>
    <x v="1"/>
  </r>
  <r>
    <s v="PRO9954"/>
    <x v="4247"/>
    <x v="1156"/>
    <x v="6"/>
    <x v="0"/>
    <x v="4"/>
    <x v="9"/>
    <x v="46"/>
    <n v="1329.85"/>
    <n v="2399.52"/>
    <n v="297"/>
    <n v="1069.67"/>
    <n v="712657.44"/>
    <n v="317691.99000000005"/>
    <x v="0"/>
  </r>
  <r>
    <s v="PRO9955"/>
    <x v="4248"/>
    <x v="745"/>
    <x v="3"/>
    <x v="6"/>
    <x v="1"/>
    <x v="0"/>
    <x v="66"/>
    <n v="201.39"/>
    <n v="374.67"/>
    <n v="25"/>
    <n v="173.28000000000003"/>
    <n v="9366.75"/>
    <n v="4332.0000000000009"/>
    <x v="0"/>
  </r>
  <r>
    <s v="PRO9959"/>
    <x v="4249"/>
    <x v="1902"/>
    <x v="2"/>
    <x v="1"/>
    <x v="0"/>
    <x v="3"/>
    <x v="40"/>
    <n v="567.14"/>
    <n v="1062.3"/>
    <n v="241"/>
    <n v="495.15999999999997"/>
    <n v="256014.3"/>
    <n v="119333.56"/>
    <x v="2"/>
  </r>
  <r>
    <s v="PRO9960"/>
    <x v="4250"/>
    <x v="321"/>
    <x v="4"/>
    <x v="7"/>
    <x v="2"/>
    <x v="3"/>
    <x v="92"/>
    <n v="1558.54"/>
    <n v="2740.49"/>
    <n v="498"/>
    <n v="1181.9499999999998"/>
    <n v="1364764.0199999998"/>
    <n v="588611.09999999986"/>
    <x v="0"/>
  </r>
  <r>
    <s v="PRO9961"/>
    <x v="4251"/>
    <x v="904"/>
    <x v="9"/>
    <x v="7"/>
    <x v="0"/>
    <x v="5"/>
    <x v="36"/>
    <n v="1506.31"/>
    <n v="2622.65"/>
    <n v="50"/>
    <n v="1116.3400000000001"/>
    <n v="131132.5"/>
    <n v="55817.000000000007"/>
    <x v="0"/>
  </r>
  <r>
    <s v="PRO9962"/>
    <x v="4252"/>
    <x v="1772"/>
    <x v="1"/>
    <x v="3"/>
    <x v="1"/>
    <x v="2"/>
    <x v="27"/>
    <n v="912.33"/>
    <n v="1187.3499999999999"/>
    <n v="351"/>
    <n v="275.01999999999987"/>
    <n v="416759.85"/>
    <n v="96532.01999999996"/>
    <x v="0"/>
  </r>
  <r>
    <s v="PRO9964"/>
    <x v="4253"/>
    <x v="446"/>
    <x v="6"/>
    <x v="6"/>
    <x v="3"/>
    <x v="0"/>
    <x v="68"/>
    <n v="366.1"/>
    <n v="530.04999999999995"/>
    <n v="185"/>
    <n v="163.94999999999993"/>
    <n v="98059.249999999985"/>
    <n v="30330.749999999989"/>
    <x v="1"/>
  </r>
  <r>
    <s v="PRO9965"/>
    <x v="4254"/>
    <x v="678"/>
    <x v="1"/>
    <x v="6"/>
    <x v="0"/>
    <x v="0"/>
    <x v="51"/>
    <n v="672.2"/>
    <n v="1153.4100000000001"/>
    <n v="365"/>
    <n v="481.21000000000004"/>
    <n v="420994.65"/>
    <n v="175641.65000000002"/>
    <x v="2"/>
  </r>
  <r>
    <s v="PRO9966"/>
    <x v="4255"/>
    <x v="726"/>
    <x v="2"/>
    <x v="1"/>
    <x v="1"/>
    <x v="8"/>
    <x v="62"/>
    <n v="1492.95"/>
    <n v="2667.61"/>
    <n v="447"/>
    <n v="1174.6600000000001"/>
    <n v="1192421.6700000002"/>
    <n v="525073.02"/>
    <x v="0"/>
  </r>
  <r>
    <s v="PRO9969"/>
    <x v="4256"/>
    <x v="808"/>
    <x v="1"/>
    <x v="4"/>
    <x v="1"/>
    <x v="4"/>
    <x v="19"/>
    <n v="488.48"/>
    <n v="690.02"/>
    <n v="119"/>
    <n v="201.53999999999996"/>
    <n v="82112.38"/>
    <n v="23983.259999999995"/>
    <x v="1"/>
  </r>
  <r>
    <s v="PRO9970"/>
    <x v="4257"/>
    <x v="274"/>
    <x v="0"/>
    <x v="9"/>
    <x v="3"/>
    <x v="9"/>
    <x v="55"/>
    <n v="120.81"/>
    <n v="180.31"/>
    <n v="28"/>
    <n v="59.5"/>
    <n v="5048.68"/>
    <n v="1666"/>
    <x v="1"/>
  </r>
  <r>
    <s v="PRO9971"/>
    <x v="4258"/>
    <x v="880"/>
    <x v="4"/>
    <x v="2"/>
    <x v="4"/>
    <x v="8"/>
    <x v="19"/>
    <n v="475.28"/>
    <n v="861.48"/>
    <n v="69"/>
    <n v="386.20000000000005"/>
    <n v="59442.12"/>
    <n v="26647.800000000003"/>
    <x v="1"/>
  </r>
  <r>
    <s v="PRO9974"/>
    <x v="4259"/>
    <x v="1718"/>
    <x v="3"/>
    <x v="0"/>
    <x v="1"/>
    <x v="5"/>
    <x v="1"/>
    <n v="453.44"/>
    <n v="867.39"/>
    <n v="16"/>
    <n v="413.95"/>
    <n v="13878.24"/>
    <n v="6623.2"/>
    <x v="0"/>
  </r>
  <r>
    <s v="PRO9980"/>
    <x v="4260"/>
    <x v="1077"/>
    <x v="8"/>
    <x v="5"/>
    <x v="4"/>
    <x v="5"/>
    <x v="51"/>
    <n v="990.54"/>
    <n v="1701.77"/>
    <n v="221"/>
    <n v="711.23"/>
    <n v="376091.17"/>
    <n v="157181.83000000002"/>
    <x v="2"/>
  </r>
  <r>
    <s v="PRO9981"/>
    <x v="4261"/>
    <x v="1903"/>
    <x v="8"/>
    <x v="9"/>
    <x v="2"/>
    <x v="4"/>
    <x v="43"/>
    <n v="186.4"/>
    <n v="359"/>
    <n v="41"/>
    <n v="172.6"/>
    <n v="14719"/>
    <n v="7076.5999999999995"/>
    <x v="2"/>
  </r>
  <r>
    <s v="PRO9982"/>
    <x v="4262"/>
    <x v="1904"/>
    <x v="2"/>
    <x v="2"/>
    <x v="4"/>
    <x v="3"/>
    <x v="9"/>
    <n v="1498.23"/>
    <n v="2036.63"/>
    <n v="478"/>
    <n v="538.40000000000009"/>
    <n v="973509.14"/>
    <n v="257355.20000000004"/>
    <x v="2"/>
  </r>
  <r>
    <s v="PRO9983"/>
    <x v="3581"/>
    <x v="487"/>
    <x v="9"/>
    <x v="8"/>
    <x v="0"/>
    <x v="1"/>
    <x v="70"/>
    <n v="1123.92"/>
    <n v="2017.47"/>
    <n v="42"/>
    <n v="893.55"/>
    <n v="84733.74"/>
    <n v="37529.1"/>
    <x v="2"/>
  </r>
  <r>
    <s v="PRO9986"/>
    <x v="4263"/>
    <x v="1352"/>
    <x v="0"/>
    <x v="7"/>
    <x v="0"/>
    <x v="0"/>
    <x v="68"/>
    <n v="1499.08"/>
    <n v="2489.6999999999998"/>
    <n v="309"/>
    <n v="990.61999999999989"/>
    <n v="769317.29999999993"/>
    <n v="306101.57999999996"/>
    <x v="1"/>
  </r>
  <r>
    <s v="PRO9987"/>
    <x v="4264"/>
    <x v="652"/>
    <x v="8"/>
    <x v="4"/>
    <x v="0"/>
    <x v="0"/>
    <x v="40"/>
    <n v="1406.21"/>
    <n v="1718.42"/>
    <n v="234"/>
    <n v="312.21000000000004"/>
    <n v="402110.28"/>
    <n v="73057.140000000014"/>
    <x v="0"/>
  </r>
  <r>
    <s v="PRO9990"/>
    <x v="4265"/>
    <x v="1899"/>
    <x v="0"/>
    <x v="0"/>
    <x v="1"/>
    <x v="7"/>
    <x v="70"/>
    <n v="1954.69"/>
    <n v="2986.57"/>
    <n v="60"/>
    <n v="1031.8800000000001"/>
    <n v="179194.2"/>
    <n v="61912.800000000003"/>
    <x v="0"/>
  </r>
  <r>
    <s v="PRO9991"/>
    <x v="4266"/>
    <x v="1905"/>
    <x v="2"/>
    <x v="6"/>
    <x v="3"/>
    <x v="8"/>
    <x v="77"/>
    <n v="90.57"/>
    <n v="154.44"/>
    <n v="274"/>
    <n v="63.870000000000005"/>
    <n v="42316.56"/>
    <n v="17500.38"/>
    <x v="1"/>
  </r>
  <r>
    <s v="PRO9993"/>
    <x v="4267"/>
    <x v="1906"/>
    <x v="2"/>
    <x v="8"/>
    <x v="0"/>
    <x v="5"/>
    <x v="22"/>
    <n v="291.89"/>
    <n v="551.77"/>
    <n v="292"/>
    <n v="259.88"/>
    <n v="161116.84"/>
    <n v="75884.959999999992"/>
    <x v="1"/>
  </r>
  <r>
    <s v="PRO9994"/>
    <x v="4268"/>
    <x v="1907"/>
    <x v="0"/>
    <x v="3"/>
    <x v="1"/>
    <x v="4"/>
    <x v="62"/>
    <n v="1530.37"/>
    <n v="2743.63"/>
    <n v="209"/>
    <n v="1213.2600000000002"/>
    <n v="573418.67000000004"/>
    <n v="253571.34000000005"/>
    <x v="0"/>
  </r>
  <r>
    <s v="PRO9995"/>
    <x v="3815"/>
    <x v="975"/>
    <x v="2"/>
    <x v="8"/>
    <x v="0"/>
    <x v="3"/>
    <x v="56"/>
    <n v="1689.27"/>
    <n v="2665.26"/>
    <n v="15"/>
    <n v="975.99000000000024"/>
    <n v="39978.9"/>
    <n v="14639.850000000004"/>
    <x v="2"/>
  </r>
  <r>
    <s v="PRO9997"/>
    <x v="4269"/>
    <x v="543"/>
    <x v="5"/>
    <x v="3"/>
    <x v="2"/>
    <x v="6"/>
    <x v="1"/>
    <n v="198.14"/>
    <n v="294.27"/>
    <n v="93"/>
    <n v="96.13"/>
    <n v="27367.109999999997"/>
    <n v="8940.09"/>
    <x v="0"/>
  </r>
  <r>
    <s v="PRO9998"/>
    <x v="4270"/>
    <x v="403"/>
    <x v="6"/>
    <x v="5"/>
    <x v="4"/>
    <x v="3"/>
    <x v="91"/>
    <n v="1757.77"/>
    <n v="1952.91"/>
    <n v="50"/>
    <n v="195.1400000000001"/>
    <n v="97645.5"/>
    <n v="9757.000000000005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89E0A3-DECC-4228-808A-B2325E4B1617}" name="SALES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Name">
  <location ref="I13:K24" firstHeaderRow="0" firstDataRow="1" firstDataCol="1"/>
  <pivotFields count="15">
    <pivotField showAll="0"/>
    <pivotField showAll="0">
      <items count="4272">
        <item x="3267"/>
        <item x="4121"/>
        <item x="3270"/>
        <item x="857"/>
        <item x="4204"/>
        <item x="2657"/>
        <item x="766"/>
        <item x="2011"/>
        <item x="4208"/>
        <item x="2923"/>
        <item x="2364"/>
        <item x="622"/>
        <item x="909"/>
        <item x="2081"/>
        <item x="3106"/>
        <item x="24"/>
        <item x="1141"/>
        <item x="4256"/>
        <item x="232"/>
        <item x="159"/>
        <item x="570"/>
        <item x="2341"/>
        <item x="1018"/>
        <item x="3609"/>
        <item x="3063"/>
        <item x="2813"/>
        <item x="3350"/>
        <item x="3303"/>
        <item x="2776"/>
        <item x="1450"/>
        <item x="941"/>
        <item x="2558"/>
        <item x="3493"/>
        <item x="585"/>
        <item x="1464"/>
        <item x="137"/>
        <item x="4169"/>
        <item x="3485"/>
        <item x="3280"/>
        <item x="1112"/>
        <item x="2418"/>
        <item x="2600"/>
        <item x="1610"/>
        <item x="1365"/>
        <item x="1258"/>
        <item x="4235"/>
        <item x="2634"/>
        <item x="3080"/>
        <item x="3473"/>
        <item x="3370"/>
        <item x="1379"/>
        <item x="3200"/>
        <item x="2036"/>
        <item x="3634"/>
        <item x="1072"/>
        <item x="4091"/>
        <item x="3854"/>
        <item x="2613"/>
        <item x="3861"/>
        <item x="3349"/>
        <item x="1310"/>
        <item x="2372"/>
        <item x="1967"/>
        <item x="3235"/>
        <item x="2295"/>
        <item x="2897"/>
        <item x="761"/>
        <item x="2506"/>
        <item x="2637"/>
        <item x="3060"/>
        <item x="4168"/>
        <item x="149"/>
        <item x="839"/>
        <item x="1475"/>
        <item x="127"/>
        <item x="846"/>
        <item x="1716"/>
        <item x="231"/>
        <item x="2731"/>
        <item x="1386"/>
        <item x="642"/>
        <item x="522"/>
        <item x="2498"/>
        <item x="1864"/>
        <item x="2305"/>
        <item x="3888"/>
        <item x="2700"/>
        <item x="1133"/>
        <item x="477"/>
        <item x="3604"/>
        <item x="3806"/>
        <item x="3549"/>
        <item x="3940"/>
        <item x="124"/>
        <item x="1990"/>
        <item x="442"/>
        <item x="4077"/>
        <item x="511"/>
        <item x="3491"/>
        <item x="4142"/>
        <item x="3463"/>
        <item x="1456"/>
        <item x="2703"/>
        <item x="2578"/>
        <item x="2849"/>
        <item x="4058"/>
        <item x="4013"/>
        <item x="896"/>
        <item x="2771"/>
        <item x="2224"/>
        <item x="973"/>
        <item x="426"/>
        <item x="11"/>
        <item x="1516"/>
        <item x="3735"/>
        <item x="1311"/>
        <item x="904"/>
        <item x="2866"/>
        <item x="2047"/>
        <item x="737"/>
        <item x="1177"/>
        <item x="3396"/>
        <item x="3345"/>
        <item x="564"/>
        <item x="3433"/>
        <item x="3776"/>
        <item x="754"/>
        <item x="3064"/>
        <item x="3918"/>
        <item x="2108"/>
        <item x="1768"/>
        <item x="1834"/>
        <item x="952"/>
        <item x="3065"/>
        <item x="580"/>
        <item x="1096"/>
        <item x="2665"/>
        <item x="1446"/>
        <item x="328"/>
        <item x="1923"/>
        <item x="2398"/>
        <item x="57"/>
        <item x="1129"/>
        <item x="4219"/>
        <item x="4026"/>
        <item x="3681"/>
        <item x="1700"/>
        <item x="1186"/>
        <item x="386"/>
        <item x="4162"/>
        <item x="4135"/>
        <item x="1427"/>
        <item x="961"/>
        <item x="567"/>
        <item x="1761"/>
        <item x="750"/>
        <item x="252"/>
        <item x="3159"/>
        <item x="845"/>
        <item x="3605"/>
        <item x="4220"/>
        <item x="9"/>
        <item x="3666"/>
        <item x="2568"/>
        <item x="256"/>
        <item x="3943"/>
        <item x="800"/>
        <item x="3107"/>
        <item x="624"/>
        <item x="1767"/>
        <item x="4006"/>
        <item x="1712"/>
        <item x="4211"/>
        <item x="2650"/>
        <item x="3042"/>
        <item x="2238"/>
        <item x="140"/>
        <item x="1694"/>
        <item x="1806"/>
        <item x="151"/>
        <item x="3016"/>
        <item x="1572"/>
        <item x="2815"/>
        <item x="2399"/>
        <item x="1521"/>
        <item x="163"/>
        <item x="3275"/>
        <item x="1578"/>
        <item x="2839"/>
        <item x="513"/>
        <item x="3542"/>
        <item x="533"/>
        <item x="3833"/>
        <item x="4210"/>
        <item x="3380"/>
        <item x="161"/>
        <item x="2671"/>
        <item x="3528"/>
        <item x="1993"/>
        <item x="2505"/>
        <item x="3232"/>
        <item x="1955"/>
        <item x="3557"/>
        <item x="2419"/>
        <item x="3202"/>
        <item x="2021"/>
        <item x="241"/>
        <item x="2214"/>
        <item x="2761"/>
        <item x="3800"/>
        <item x="980"/>
        <item x="260"/>
        <item x="1850"/>
        <item x="2980"/>
        <item x="131"/>
        <item x="4209"/>
        <item x="2791"/>
        <item x="3516"/>
        <item x="833"/>
        <item x="1158"/>
        <item x="4164"/>
        <item x="2939"/>
        <item x="1525"/>
        <item x="4263"/>
        <item x="2647"/>
        <item x="802"/>
        <item x="916"/>
        <item x="3165"/>
        <item x="1843"/>
        <item x="3733"/>
        <item x="2095"/>
        <item x="963"/>
        <item x="3783"/>
        <item x="1713"/>
        <item x="2954"/>
        <item x="2772"/>
        <item x="3450"/>
        <item x="2639"/>
        <item x="2933"/>
        <item x="2079"/>
        <item x="4047"/>
        <item x="3437"/>
        <item x="2943"/>
        <item x="3318"/>
        <item x="1870"/>
        <item x="3331"/>
        <item x="3484"/>
        <item x="2605"/>
        <item x="3836"/>
        <item x="803"/>
        <item x="3596"/>
        <item x="2825"/>
        <item x="1273"/>
        <item x="1609"/>
        <item x="3186"/>
        <item x="1506"/>
        <item x="2501"/>
        <item x="1417"/>
        <item x="1050"/>
        <item x="1248"/>
        <item x="431"/>
        <item x="2828"/>
        <item x="1"/>
        <item x="516"/>
        <item x="1503"/>
        <item x="1522"/>
        <item x="590"/>
        <item x="1674"/>
        <item x="2083"/>
        <item x="458"/>
        <item x="60"/>
        <item x="1697"/>
        <item x="2528"/>
        <item x="3418"/>
        <item x="1925"/>
        <item x="2562"/>
        <item x="967"/>
        <item x="1947"/>
        <item x="1315"/>
        <item x="1879"/>
        <item x="2993"/>
        <item x="485"/>
        <item x="4078"/>
        <item x="4126"/>
        <item x="150"/>
        <item x="1405"/>
        <item x="1255"/>
        <item x="3150"/>
        <item x="1982"/>
        <item x="1693"/>
        <item x="2783"/>
        <item x="1381"/>
        <item x="1901"/>
        <item x="1312"/>
        <item x="3863"/>
        <item x="1218"/>
        <item x="3332"/>
        <item x="4008"/>
        <item x="4079"/>
        <item x="1498"/>
        <item x="1495"/>
        <item x="478"/>
        <item x="512"/>
        <item x="3929"/>
        <item x="532"/>
        <item x="3003"/>
        <item x="4070"/>
        <item x="3094"/>
        <item x="3999"/>
        <item x="15"/>
        <item x="3482"/>
        <item x="3845"/>
        <item x="1777"/>
        <item x="1950"/>
        <item x="3045"/>
        <item x="3290"/>
        <item x="3447"/>
        <item x="138"/>
        <item x="2427"/>
        <item x="3006"/>
        <item x="3479"/>
        <item x="906"/>
        <item x="2606"/>
        <item x="3197"/>
        <item x="4236"/>
        <item x="2751"/>
        <item x="385"/>
        <item x="4118"/>
        <item x="2869"/>
        <item x="3052"/>
        <item x="2890"/>
        <item x="447"/>
        <item x="1357"/>
        <item x="1896"/>
        <item x="731"/>
        <item x="862"/>
        <item x="2502"/>
        <item x="1166"/>
        <item x="2782"/>
        <item x="667"/>
        <item x="977"/>
        <item x="2581"/>
        <item x="3908"/>
        <item x="4129"/>
        <item x="4034"/>
        <item x="895"/>
        <item x="3444"/>
        <item x="2424"/>
        <item x="3120"/>
        <item x="1531"/>
        <item x="2503"/>
        <item x="565"/>
        <item x="2976"/>
        <item x="1505"/>
        <item x="3025"/>
        <item x="922"/>
        <item x="3358"/>
        <item x="2198"/>
        <item x="1242"/>
        <item x="3742"/>
        <item x="3090"/>
        <item x="4003"/>
        <item x="2907"/>
        <item x="529"/>
        <item x="3302"/>
        <item x="2403"/>
        <item x="3647"/>
        <item x="245"/>
        <item x="2407"/>
        <item x="703"/>
        <item x="1617"/>
        <item x="815"/>
        <item x="2309"/>
        <item x="3216"/>
        <item x="1943"/>
        <item x="1746"/>
        <item x="101"/>
        <item x="3314"/>
        <item x="2145"/>
        <item x="3872"/>
        <item x="1144"/>
        <item x="1779"/>
        <item x="1140"/>
        <item x="3713"/>
        <item x="866"/>
        <item x="2843"/>
        <item x="882"/>
        <item x="2914"/>
        <item x="362"/>
        <item x="2088"/>
        <item x="3213"/>
        <item x="3504"/>
        <item x="4257"/>
        <item x="2818"/>
        <item x="2570"/>
        <item x="3357"/>
        <item x="2476"/>
        <item x="342"/>
        <item x="2439"/>
        <item x="4146"/>
        <item x="354"/>
        <item x="2472"/>
        <item x="2649"/>
        <item x="1216"/>
        <item x="1188"/>
        <item x="2891"/>
        <item x="3101"/>
        <item x="3864"/>
        <item x="2413"/>
        <item x="876"/>
        <item x="3492"/>
        <item x="1327"/>
        <item x="405"/>
        <item x="3813"/>
        <item x="3334"/>
        <item x="1527"/>
        <item x="2973"/>
        <item x="1208"/>
        <item x="481"/>
        <item x="2753"/>
        <item x="1821"/>
        <item x="1203"/>
        <item x="1560"/>
        <item x="292"/>
        <item x="831"/>
        <item x="366"/>
        <item x="3702"/>
        <item x="1294"/>
        <item x="3283"/>
        <item x="313"/>
        <item x="1748"/>
        <item x="1128"/>
        <item x="3599"/>
        <item x="4223"/>
        <item x="3140"/>
        <item x="2222"/>
        <item x="3705"/>
        <item x="3069"/>
        <item x="2821"/>
        <item x="2425"/>
        <item x="1792"/>
        <item x="2339"/>
        <item x="1728"/>
        <item x="607"/>
        <item x="61"/>
        <item x="692"/>
        <item x="991"/>
        <item x="1226"/>
        <item x="2411"/>
        <item x="2875"/>
        <item x="1657"/>
        <item x="3816"/>
        <item x="2593"/>
        <item x="1886"/>
        <item x="2672"/>
        <item x="1146"/>
        <item x="3374"/>
        <item x="2925"/>
        <item x="157"/>
        <item x="254"/>
        <item x="2832"/>
        <item x="3190"/>
        <item x="3032"/>
        <item x="752"/>
        <item x="811"/>
        <item x="1570"/>
        <item x="1418"/>
        <item x="1482"/>
        <item x="1276"/>
        <item x="3793"/>
        <item x="3602"/>
        <item x="3029"/>
        <item x="484"/>
        <item x="1996"/>
        <item x="1305"/>
        <item x="1015"/>
        <item x="2428"/>
        <item x="2190"/>
        <item x="1717"/>
        <item x="1081"/>
        <item x="2019"/>
        <item x="2727"/>
        <item x="4025"/>
        <item x="3506"/>
        <item x="79"/>
        <item x="2695"/>
        <item x="1977"/>
        <item x="2156"/>
        <item x="604"/>
        <item x="1986"/>
        <item x="920"/>
        <item x="376"/>
        <item x="4185"/>
        <item x="3959"/>
        <item x="3439"/>
        <item x="1763"/>
        <item x="2494"/>
        <item x="29"/>
        <item x="593"/>
        <item x="4087"/>
        <item x="1776"/>
        <item x="4167"/>
        <item x="1409"/>
        <item x="19"/>
        <item x="2469"/>
        <item x="2325"/>
        <item x="4062"/>
        <item x="327"/>
        <item x="4238"/>
        <item x="3826"/>
        <item x="804"/>
        <item x="3524"/>
        <item x="2937"/>
        <item x="2473"/>
        <item x="1969"/>
        <item x="1247"/>
        <item x="2080"/>
        <item x="3966"/>
        <item x="560"/>
        <item x="3907"/>
        <item x="1608"/>
        <item x="3412"/>
        <item x="1251"/>
        <item x="2126"/>
        <item x="3059"/>
        <item x="3668"/>
        <item x="3553"/>
        <item x="1939"/>
        <item x="2456"/>
        <item x="3585"/>
        <item x="1816"/>
        <item x="2768"/>
        <item x="2696"/>
        <item x="710"/>
        <item x="726"/>
        <item x="345"/>
        <item x="1799"/>
        <item x="1184"/>
        <item x="53"/>
        <item x="475"/>
        <item x="4230"/>
        <item x="3515"/>
        <item x="2174"/>
        <item x="2882"/>
        <item x="2097"/>
        <item x="1948"/>
        <item x="619"/>
        <item x="3055"/>
        <item x="3716"/>
        <item x="2463"/>
        <item x="2240"/>
        <item x="41"/>
        <item x="908"/>
        <item x="3354"/>
        <item x="1380"/>
        <item x="1371"/>
        <item x="1599"/>
        <item x="90"/>
        <item x="3941"/>
        <item x="3271"/>
        <item x="678"/>
        <item x="2466"/>
        <item x="3964"/>
        <item x="63"/>
        <item x="4086"/>
        <item x="2804"/>
        <item x="1632"/>
        <item x="1878"/>
        <item x="2611"/>
        <item x="3737"/>
        <item x="3126"/>
        <item x="499"/>
        <item x="3837"/>
        <item x="3401"/>
        <item x="3608"/>
        <item x="966"/>
        <item x="2615"/>
        <item x="953"/>
        <item x="3369"/>
        <item x="4132"/>
        <item x="1154"/>
        <item x="147"/>
        <item x="3219"/>
        <item x="1007"/>
        <item x="1245"/>
        <item x="1637"/>
        <item x="3316"/>
        <item x="748"/>
        <item x="3913"/>
        <item x="456"/>
        <item x="3593"/>
        <item x="3627"/>
        <item x="1403"/>
        <item x="1698"/>
        <item x="3870"/>
        <item x="1900"/>
        <item x="1185"/>
        <item x="1985"/>
        <item x="2560"/>
        <item x="1998"/>
        <item x="1872"/>
        <item x="3724"/>
        <item x="2379"/>
        <item x="3885"/>
        <item x="3902"/>
        <item x="4194"/>
        <item x="2642"/>
        <item x="312"/>
        <item x="3452"/>
        <item x="4155"/>
        <item x="340"/>
        <item x="2070"/>
        <item x="3449"/>
        <item x="3606"/>
        <item x="708"/>
        <item x="2245"/>
        <item x="2574"/>
        <item x="3655"/>
        <item x="2110"/>
        <item x="1871"/>
        <item x="2101"/>
        <item x="2251"/>
        <item x="586"/>
        <item x="1104"/>
        <item x="1863"/>
        <item x="1002"/>
        <item x="3844"/>
        <item x="4245"/>
        <item x="3719"/>
        <item x="236"/>
        <item x="1337"/>
        <item x="3597"/>
        <item x="1093"/>
        <item x="1040"/>
        <item x="1867"/>
        <item x="1501"/>
        <item x="3603"/>
        <item x="1036"/>
        <item x="2210"/>
        <item x="3434"/>
        <item x="2370"/>
        <item x="538"/>
        <item x="2746"/>
        <item x="931"/>
        <item x="579"/>
        <item x="612"/>
        <item x="3764"/>
        <item x="574"/>
        <item x="1629"/>
        <item x="1849"/>
        <item x="1174"/>
        <item x="556"/>
        <item x="763"/>
        <item x="3579"/>
        <item x="1278"/>
        <item x="2681"/>
        <item x="3963"/>
        <item x="3629"/>
        <item x="1545"/>
        <item x="601"/>
        <item x="1290"/>
        <item x="2826"/>
        <item x="1851"/>
        <item x="2596"/>
        <item x="2844"/>
        <item x="1812"/>
        <item x="2607"/>
        <item x="2565"/>
        <item x="3142"/>
        <item x="2155"/>
        <item x="917"/>
        <item x="2160"/>
        <item x="661"/>
        <item x="412"/>
        <item x="383"/>
        <item x="3297"/>
        <item x="3534"/>
        <item x="326"/>
        <item x="180"/>
        <item x="1968"/>
        <item x="4145"/>
        <item x="3405"/>
        <item x="1652"/>
        <item x="3869"/>
        <item x="2940"/>
        <item x="3048"/>
        <item x="3948"/>
        <item x="2677"/>
        <item x="3199"/>
        <item x="2720"/>
        <item x="2286"/>
        <item x="395"/>
        <item x="2519"/>
        <item x="3827"/>
        <item x="3613"/>
        <item x="2094"/>
        <item x="4014"/>
        <item x="2397"/>
        <item x="248"/>
        <item x="2046"/>
        <item x="4137"/>
        <item x="2359"/>
        <item x="2382"/>
        <item x="2792"/>
        <item x="2159"/>
        <item x="1595"/>
        <item x="1743"/>
        <item x="3066"/>
        <item x="1903"/>
        <item x="1004"/>
        <item x="1445"/>
        <item x="1100"/>
        <item x="2989"/>
        <item x="1833"/>
        <item x="1408"/>
        <item x="31"/>
        <item x="2276"/>
        <item x="883"/>
        <item x="301"/>
        <item x="103"/>
        <item x="910"/>
        <item x="2689"/>
        <item x="1885"/>
        <item x="1781"/>
        <item x="1670"/>
        <item x="2797"/>
        <item x="2530"/>
        <item x="1105"/>
        <item x="3022"/>
        <item x="2452"/>
        <item x="1622"/>
        <item x="2554"/>
        <item x="223"/>
        <item x="1773"/>
        <item x="2471"/>
        <item x="547"/>
        <item x="2981"/>
        <item x="4199"/>
        <item x="3402"/>
        <item x="566"/>
        <item x="3551"/>
        <item x="525"/>
        <item x="4149"/>
        <item x="4215"/>
        <item x="4112"/>
        <item x="125"/>
        <item x="2860"/>
        <item x="4197"/>
        <item x="2266"/>
        <item x="4122"/>
        <item x="1907"/>
        <item x="2287"/>
        <item x="2725"/>
        <item x="3830"/>
        <item x="2018"/>
        <item x="2847"/>
        <item x="3720"/>
        <item x="3871"/>
        <item x="3693"/>
        <item x="469"/>
        <item x="452"/>
        <item x="2604"/>
        <item x="2767"/>
        <item x="3428"/>
        <item x="1366"/>
        <item x="4240"/>
        <item x="2627"/>
        <item x="3176"/>
        <item x="1511"/>
        <item x="3840"/>
        <item x="3348"/>
        <item x="1368"/>
        <item x="2060"/>
        <item x="743"/>
        <item x="158"/>
        <item x="858"/>
        <item x="647"/>
        <item x="486"/>
        <item x="3281"/>
        <item x="1440"/>
        <item x="2376"/>
        <item x="1199"/>
        <item x="3952"/>
        <item x="3972"/>
        <item x="2248"/>
        <item x="4066"/>
        <item x="596"/>
        <item x="26"/>
        <item x="2091"/>
        <item x="599"/>
        <item x="2714"/>
        <item x="3717"/>
        <item x="2183"/>
        <item x="2738"/>
        <item x="3680"/>
        <item x="3835"/>
        <item x="3293"/>
        <item x="597"/>
        <item x="2485"/>
        <item x="3351"/>
        <item x="3996"/>
        <item x="40"/>
        <item x="126"/>
        <item x="997"/>
        <item x="2561"/>
        <item x="1470"/>
        <item x="1887"/>
        <item x="1000"/>
        <item x="687"/>
        <item x="2093"/>
        <item x="3204"/>
        <item x="2710"/>
        <item x="805"/>
        <item x="3400"/>
        <item x="1630"/>
        <item x="494"/>
        <item x="2247"/>
        <item x="4081"/>
        <item x="2294"/>
        <item x="108"/>
        <item x="874"/>
        <item x="1832"/>
        <item x="987"/>
        <item x="240"/>
        <item x="12"/>
        <item x="1803"/>
        <item x="595"/>
        <item x="3823"/>
        <item x="3207"/>
        <item x="2229"/>
        <item x="3390"/>
        <item x="2231"/>
        <item x="4128"/>
        <item x="4196"/>
        <item x="2888"/>
        <item x="1451"/>
        <item x="453"/>
        <item x="392"/>
        <item x="4154"/>
        <item x="1809"/>
        <item x="1045"/>
        <item x="1690"/>
        <item x="278"/>
        <item x="2037"/>
        <item x="1221"/>
        <item x="1441"/>
        <item x="1131"/>
        <item x="2553"/>
        <item x="995"/>
        <item x="645"/>
        <item x="716"/>
        <item x="946"/>
        <item x="694"/>
        <item x="2583"/>
        <item x="673"/>
        <item x="1744"/>
        <item x="8"/>
        <item x="2966"/>
        <item x="4084"/>
        <item x="134"/>
        <item x="3365"/>
        <item x="4182"/>
        <item x="2009"/>
        <item x="440"/>
        <item x="3846"/>
        <item x="2096"/>
        <item x="3145"/>
        <item x="994"/>
        <item x="317"/>
        <item x="1452"/>
        <item x="979"/>
        <item x="536"/>
        <item x="3992"/>
        <item x="387"/>
        <item x="2151"/>
        <item x="3013"/>
        <item x="2132"/>
        <item x="4163"/>
        <item x="2534"/>
        <item x="445"/>
        <item x="3583"/>
        <item x="1064"/>
        <item x="1202"/>
        <item x="4171"/>
        <item x="457"/>
        <item x="2745"/>
        <item x="2346"/>
        <item x="903"/>
        <item x="2803"/>
        <item x="2985"/>
        <item x="4237"/>
        <item x="1780"/>
        <item x="3024"/>
        <item x="3851"/>
        <item x="2732"/>
        <item x="3183"/>
        <item x="568"/>
        <item x="2381"/>
        <item x="3799"/>
        <item x="267"/>
        <item x="1553"/>
        <item x="37"/>
        <item x="197"/>
        <item x="3445"/>
        <item x="801"/>
        <item x="2065"/>
        <item x="1869"/>
        <item x="640"/>
        <item x="184"/>
        <item x="1430"/>
        <item x="4141"/>
        <item x="1579"/>
        <item x="1758"/>
        <item x="3154"/>
        <item x="3741"/>
        <item x="2440"/>
        <item x="2313"/>
        <item x="2051"/>
        <item x="2545"/>
        <item x="2986"/>
        <item x="1390"/>
        <item x="3584"/>
        <item x="2597"/>
        <item x="4259"/>
        <item x="1519"/>
        <item x="1808"/>
        <item x="3540"/>
        <item x="2086"/>
        <item x="77"/>
        <item x="3751"/>
        <item x="664"/>
        <item x="284"/>
        <item x="577"/>
        <item x="3469"/>
        <item x="152"/>
        <item x="2322"/>
        <item x="654"/>
        <item x="1862"/>
        <item x="2931"/>
        <item x="491"/>
        <item x="1801"/>
        <item x="682"/>
        <item x="1740"/>
        <item x="3502"/>
        <item x="3415"/>
        <item x="2830"/>
        <item x="114"/>
        <item x="3073"/>
        <item x="2874"/>
        <item x="3266"/>
        <item x="1918"/>
        <item x="307"/>
        <item x="58"/>
        <item x="4072"/>
        <item x="894"/>
        <item x="783"/>
        <item x="3218"/>
        <item x="4001"/>
        <item x="3808"/>
        <item x="4222"/>
        <item x="2663"/>
        <item x="834"/>
        <item x="510"/>
        <item x="2587"/>
        <item x="2734"/>
        <item x="119"/>
        <item x="3695"/>
        <item x="885"/>
        <item x="1935"/>
        <item x="1352"/>
        <item x="3438"/>
        <item x="2304"/>
        <item x="2698"/>
        <item x="209"/>
        <item x="1396"/>
        <item x="1823"/>
        <item x="795"/>
        <item x="2493"/>
        <item x="1168"/>
        <item x="3865"/>
        <item x="3201"/>
        <item x="2929"/>
        <item x="27"/>
        <item x="2603"/>
        <item x="674"/>
        <item x="461"/>
        <item x="3905"/>
        <item x="2378"/>
        <item x="3085"/>
        <item x="2264"/>
        <item x="2034"/>
        <item x="2856"/>
        <item x="2272"/>
        <item x="932"/>
        <item x="1116"/>
        <item x="3017"/>
        <item x="3092"/>
        <item x="3710"/>
        <item x="611"/>
        <item x="1881"/>
        <item x="507"/>
        <item x="1265"/>
        <item x="4176"/>
        <item x="677"/>
        <item x="1048"/>
        <item x="407"/>
        <item x="1770"/>
        <item x="2140"/>
        <item x="1628"/>
        <item x="2000"/>
        <item x="1820"/>
        <item x="4174"/>
        <item x="1228"/>
        <item x="1350"/>
        <item x="349"/>
        <item x="2275"/>
        <item x="2883"/>
        <item x="2367"/>
        <item x="1210"/>
        <item x="2962"/>
        <item x="434"/>
        <item x="372"/>
        <item x="1462"/>
        <item x="2479"/>
        <item x="996"/>
        <item x="3038"/>
        <item x="2702"/>
        <item x="943"/>
        <item x="1656"/>
        <item x="1880"/>
        <item x="1355"/>
        <item x="1648"/>
        <item x="636"/>
        <item x="2135"/>
        <item x="1686"/>
        <item x="2819"/>
        <item x="3873"/>
        <item x="3685"/>
        <item x="791"/>
        <item x="2621"/>
        <item x="879"/>
        <item x="30"/>
        <item x="3002"/>
        <item x="2223"/>
        <item x="521"/>
        <item x="3486"/>
        <item x="2811"/>
        <item x="2331"/>
        <item x="2936"/>
        <item x="199"/>
        <item x="74"/>
        <item x="1020"/>
        <item x="1551"/>
        <item x="2990"/>
        <item x="1876"/>
        <item x="1189"/>
        <item x="2030"/>
        <item x="52"/>
        <item x="3828"/>
        <item x="2165"/>
        <item x="1082"/>
        <item x="1340"/>
        <item x="1078"/>
        <item x="2441"/>
        <item x="351"/>
        <item x="1117"/>
        <item x="3146"/>
        <item x="3481"/>
        <item x="2610"/>
        <item x="3"/>
        <item x="3373"/>
        <item x="2948"/>
        <item x="648"/>
        <item x="1685"/>
        <item x="1304"/>
        <item x="2267"/>
        <item x="2707"/>
        <item x="2701"/>
        <item x="2158"/>
        <item x="3798"/>
        <item x="2102"/>
        <item x="2371"/>
        <item x="1291"/>
        <item x="1954"/>
        <item x="2421"/>
        <item x="697"/>
        <item x="1353"/>
        <item x="482"/>
        <item x="2215"/>
        <item x="4114"/>
        <item x="4110"/>
        <item x="183"/>
        <item x="2719"/>
        <item x="2084"/>
        <item x="2950"/>
        <item x="2920"/>
        <item x="3761"/>
        <item x="322"/>
        <item x="1927"/>
        <item x="1899"/>
        <item x="294"/>
        <item x="3931"/>
        <item x="4221"/>
        <item x="1043"/>
        <item x="1042"/>
        <item x="2220"/>
        <item x="741"/>
        <item x="3043"/>
        <item x="1313"/>
        <item x="1254"/>
        <item x="1207"/>
        <item x="2829"/>
        <item x="663"/>
        <item x="2289"/>
        <item x="3586"/>
        <item x="2298"/>
        <item x="1934"/>
        <item x="2812"/>
        <item x="298"/>
        <item x="1556"/>
        <item x="3036"/>
        <item x="4038"/>
        <item x="982"/>
        <item x="1739"/>
        <item x="2141"/>
        <item x="1066"/>
        <item x="3545"/>
        <item x="4165"/>
        <item x="1666"/>
        <item x="1540"/>
        <item x="3758"/>
        <item x="1970"/>
        <item x="588"/>
        <item x="4130"/>
        <item x="1318"/>
        <item x="605"/>
        <item x="1976"/>
        <item x="1103"/>
        <item x="1735"/>
        <item x="1332"/>
        <item x="2552"/>
        <item x="901"/>
        <item x="2951"/>
        <item x="1612"/>
        <item x="1225"/>
        <item x="3756"/>
        <item x="534"/>
        <item x="467"/>
        <item x="939"/>
        <item x="3255"/>
        <item x="3344"/>
        <item x="2514"/>
        <item x="3041"/>
        <item x="3277"/>
        <item x="2347"/>
        <item x="1361"/>
        <item x="1334"/>
        <item x="1022"/>
        <item x="1782"/>
        <item x="1481"/>
        <item x="1260"/>
        <item x="265"/>
        <item x="1804"/>
        <item x="3518"/>
        <item x="2255"/>
        <item x="2585"/>
        <item x="679"/>
        <item x="364"/>
        <item x="3962"/>
        <item x="2115"/>
        <item x="1119"/>
        <item x="1135"/>
        <item x="2391"/>
        <item x="3937"/>
        <item x="3899"/>
        <item x="1655"/>
        <item x="2721"/>
        <item x="1011"/>
        <item x="2692"/>
        <item x="2557"/>
        <item x="3876"/>
        <item x="3144"/>
        <item x="765"/>
        <item x="3336"/>
        <item x="2348"/>
        <item x="2062"/>
        <item x="3056"/>
        <item x="1222"/>
        <item x="3010"/>
        <item x="849"/>
        <item x="3706"/>
        <item x="4201"/>
        <item x="826"/>
        <item x="2492"/>
        <item x="1999"/>
        <item x="2827"/>
        <item x="2852"/>
        <item x="3494"/>
        <item x="388"/>
        <item x="1385"/>
        <item x="2835"/>
        <item x="4037"/>
        <item x="2301"/>
        <item x="2354"/>
        <item x="3527"/>
        <item x="985"/>
        <item x="1190"/>
        <item x="3282"/>
        <item x="2536"/>
        <item x="1663"/>
        <item x="2922"/>
        <item x="435"/>
        <item x="1249"/>
        <item x="2142"/>
        <item x="359"/>
        <item x="1707"/>
        <item x="408"/>
        <item x="4039"/>
        <item x="1003"/>
        <item x="2236"/>
        <item x="3095"/>
        <item x="417"/>
        <item x="2538"/>
        <item x="2549"/>
        <item x="4136"/>
        <item x="1583"/>
        <item x="2499"/>
        <item x="86"/>
        <item x="3031"/>
        <item x="1142"/>
        <item x="7"/>
        <item x="3975"/>
        <item x="3424"/>
        <item x="2292"/>
        <item x="1915"/>
        <item x="959"/>
        <item x="1215"/>
        <item x="1980"/>
        <item x="1544"/>
        <item x="3575"/>
        <item x="2474"/>
        <item x="1301"/>
        <item x="2282"/>
        <item x="675"/>
        <item x="4012"/>
        <item x="2525"/>
        <item x="1726"/>
        <item x="1958"/>
        <item x="3951"/>
        <item x="2659"/>
        <item x="930"/>
        <item x="3906"/>
        <item x="3582"/>
        <item x="3458"/>
        <item x="2131"/>
        <item x="1121"/>
        <item x="2261"/>
        <item x="759"/>
        <item x="1277"/>
        <item x="3920"/>
        <item x="2291"/>
        <item x="3939"/>
        <item x="2360"/>
        <item x="2184"/>
        <item x="2168"/>
        <item x="1861"/>
        <item x="128"/>
        <item x="2964"/>
        <item x="2509"/>
        <item x="2077"/>
        <item x="3914"/>
        <item x="1888"/>
        <item x="2675"/>
        <item x="1813"/>
        <item x="3105"/>
        <item x="55"/>
        <item x="1680"/>
        <item x="1575"/>
        <item x="3536"/>
        <item x="2035"/>
        <item x="3149"/>
        <item x="3671"/>
        <item x="3562"/>
        <item x="3979"/>
        <item x="1303"/>
        <item x="3071"/>
        <item x="3196"/>
        <item x="1372"/>
        <item x="1123"/>
        <item x="416"/>
        <item x="87"/>
        <item x="3164"/>
        <item x="98"/>
        <item x="375"/>
        <item x="4181"/>
        <item x="2437"/>
        <item x="2831"/>
        <item x="1640"/>
        <item x="121"/>
        <item x="2622"/>
        <item x="964"/>
        <item x="380"/>
        <item x="2787"/>
        <item x="1160"/>
        <item x="2144"/>
        <item x="1942"/>
        <item x="1624"/>
        <item x="3519"/>
        <item x="3976"/>
        <item x="3618"/>
        <item x="3299"/>
        <item x="2176"/>
        <item x="178"/>
        <item x="1279"/>
        <item x="2201"/>
        <item x="2918"/>
        <item x="3372"/>
        <item x="2468"/>
        <item x="1563"/>
        <item x="3425"/>
        <item x="3233"/>
        <item x="2487"/>
        <item x="39"/>
        <item x="927"/>
        <item x="3264"/>
        <item x="696"/>
        <item x="2539"/>
        <item x="2296"/>
        <item x="3211"/>
        <item x="4113"/>
        <item x="1549"/>
        <item x="1539"/>
        <item x="4225"/>
        <item x="1089"/>
        <item x="2357"/>
        <item x="424"/>
        <item x="1983"/>
        <item x="902"/>
        <item x="1649"/>
        <item x="355"/>
        <item x="75"/>
        <item x="3226"/>
        <item x="3857"/>
        <item x="3409"/>
        <item x="1453"/>
        <item x="2262"/>
        <item x="2366"/>
        <item x="1393"/>
        <item x="3995"/>
        <item x="2862"/>
        <item x="3531"/>
        <item x="2747"/>
        <item x="378"/>
        <item x="1515"/>
        <item x="689"/>
        <item x="2455"/>
        <item x="1424"/>
        <item x="3021"/>
        <item x="14"/>
        <item x="3279"/>
        <item x="1602"/>
        <item x="1760"/>
        <item x="1830"/>
        <item x="1437"/>
        <item x="1095"/>
        <item x="925"/>
        <item x="2195"/>
        <item x="444"/>
        <item x="527"/>
        <item x="2253"/>
        <item x="860"/>
        <item x="2170"/>
        <item x="250"/>
        <item x="2838"/>
        <item x="744"/>
        <item x="297"/>
        <item x="1429"/>
        <item x="3856"/>
        <item x="3765"/>
        <item x="3543"/>
        <item x="1600"/>
        <item x="4045"/>
        <item x="3760"/>
        <item x="3124"/>
        <item x="2014"/>
        <item x="747"/>
        <item x="3475"/>
        <item x="1623"/>
        <item x="3981"/>
        <item x="3738"/>
        <item x="668"/>
        <item x="2448"/>
        <item x="389"/>
        <item x="3682"/>
        <item x="2027"/>
        <item x="4016"/>
        <item x="1284"/>
        <item x="1661"/>
        <item x="244"/>
        <item x="3147"/>
        <item x="185"/>
        <item x="3875"/>
        <item x="1023"/>
        <item x="460"/>
        <item x="868"/>
        <item x="4004"/>
        <item x="1894"/>
        <item x="3192"/>
        <item x="3497"/>
        <item x="820"/>
        <item x="227"/>
        <item x="4"/>
        <item x="1949"/>
        <item x="1281"/>
        <item x="2114"/>
        <item x="3701"/>
        <item x="3718"/>
        <item x="900"/>
        <item x="1638"/>
        <item x="2073"/>
        <item x="3239"/>
        <item x="70"/>
        <item x="1582"/>
        <item x="1752"/>
        <item x="4147"/>
        <item x="115"/>
        <item x="3209"/>
        <item x="419"/>
        <item x="2800"/>
        <item x="4180"/>
        <item x="3108"/>
        <item x="1621"/>
        <item x="1957"/>
        <item x="100"/>
        <item x="2129"/>
        <item x="4093"/>
        <item x="3247"/>
        <item x="3556"/>
        <item x="1205"/>
        <item x="235"/>
        <item x="633"/>
        <item x="717"/>
        <item x="3135"/>
        <item x="935"/>
        <item x="36"/>
        <item x="3057"/>
        <item x="3529"/>
        <item x="3552"/>
        <item x="2683"/>
        <item x="732"/>
        <item x="4092"/>
        <item x="2408"/>
        <item x="2551"/>
        <item x="2434"/>
        <item x="537"/>
        <item x="1323"/>
        <item x="1546"/>
        <item x="3587"/>
        <item x="1338"/>
        <item x="2833"/>
        <item x="239"/>
        <item x="2273"/>
        <item x="2169"/>
        <item x="4108"/>
        <item x="3694"/>
        <item x="367"/>
        <item x="561"/>
        <item x="2415"/>
        <item x="1308"/>
        <item x="972"/>
        <item x="2277"/>
        <item x="1696"/>
        <item x="62"/>
        <item x="2197"/>
        <item x="67"/>
        <item x="2577"/>
        <item x="3044"/>
        <item x="3736"/>
        <item x="779"/>
        <item x="2383"/>
        <item x="1774"/>
        <item x="2186"/>
        <item x="167"/>
        <item x="3928"/>
        <item x="3731"/>
        <item x="2066"/>
        <item x="1580"/>
        <item x="3161"/>
        <item x="2618"/>
        <item x="4161"/>
        <item x="625"/>
        <item x="21"/>
        <item x="3565"/>
        <item x="2876"/>
        <item x="3467"/>
        <item x="1586"/>
        <item x="891"/>
        <item x="2670"/>
        <item x="1784"/>
        <item x="2795"/>
        <item x="756"/>
        <item x="2735"/>
        <item x="2934"/>
        <item x="230"/>
        <item x="3965"/>
        <item x="2685"/>
        <item x="1651"/>
        <item x="3974"/>
        <item x="2335"/>
        <item x="3208"/>
        <item x="2054"/>
        <item x="1596"/>
        <item x="10"/>
        <item x="3269"/>
        <item x="2713"/>
        <item x="2640"/>
        <item x="3326"/>
        <item x="1659"/>
        <item x="1209"/>
        <item x="483"/>
        <item x="45"/>
        <item x="2742"/>
        <item x="229"/>
        <item x="3794"/>
        <item x="1765"/>
        <item x="2855"/>
        <item x="1721"/>
        <item x="2688"/>
        <item x="1603"/>
        <item x="2467"/>
        <item x="3984"/>
        <item x="4032"/>
        <item x="735"/>
        <item x="4080"/>
        <item x="190"/>
        <item x="1329"/>
        <item x="64"/>
        <item x="1857"/>
        <item x="955"/>
        <item x="1324"/>
        <item x="2886"/>
        <item x="3274"/>
        <item x="1681"/>
        <item x="1033"/>
        <item x="471"/>
        <item x="3767"/>
        <item x="4090"/>
        <item x="2206"/>
        <item x="2349"/>
        <item x="2691"/>
        <item x="2283"/>
        <item x="3419"/>
        <item x="1858"/>
        <item x="1019"/>
        <item x="3178"/>
        <item x="4254"/>
        <item x="899"/>
        <item x="2038"/>
        <item x="2623"/>
        <item x="3127"/>
        <item x="3915"/>
        <item x="2902"/>
        <item x="4027"/>
        <item x="843"/>
        <item x="3763"/>
        <item x="3709"/>
        <item x="1520"/>
        <item x="93"/>
        <item x="1016"/>
        <item x="2022"/>
        <item x="1709"/>
        <item x="2426"/>
        <item x="4242"/>
        <item x="1159"/>
        <item x="2927"/>
        <item x="2848"/>
        <item x="1267"/>
        <item x="2358"/>
        <item x="659"/>
        <item x="1076"/>
        <item x="3375"/>
        <item x="3523"/>
        <item x="2278"/>
        <item x="174"/>
        <item x="1454"/>
        <item x="2712"/>
        <item x="1243"/>
        <item x="563"/>
        <item x="3131"/>
        <item x="855"/>
        <item x="1170"/>
        <item x="796"/>
        <item x="2042"/>
        <item x="775"/>
        <item x="4184"/>
        <item x="2063"/>
        <item x="784"/>
        <item x="1150"/>
        <item x="69"/>
        <item x="3166"/>
        <item x="1384"/>
        <item x="2072"/>
        <item x="3538"/>
        <item x="2668"/>
        <item x="3969"/>
        <item x="764"/>
        <item x="3998"/>
        <item x="225"/>
        <item x="1091"/>
        <item x="3112"/>
        <item x="1343"/>
        <item x="1391"/>
        <item x="4035"/>
        <item x="1677"/>
        <item x="539"/>
        <item x="437"/>
        <item x="3878"/>
        <item x="3755"/>
        <item x="2216"/>
        <item x="1951"/>
        <item x="2930"/>
        <item x="1826"/>
        <item x="1230"/>
        <item x="2798"/>
        <item x="1094"/>
        <item x="2529"/>
        <item x="393"/>
        <item x="965"/>
        <item x="3005"/>
        <item x="3125"/>
        <item x="1653"/>
        <item x="3077"/>
        <item x="495"/>
        <item x="4173"/>
        <item x="3223"/>
        <item x="3337"/>
        <item x="2327"/>
        <item x="878"/>
        <item x="2015"/>
        <item x="1130"/>
        <item x="3897"/>
        <item x="4231"/>
        <item x="2651"/>
        <item x="1442"/>
        <item x="1678"/>
        <item x="4064"/>
        <item x="4239"/>
        <item x="2162"/>
        <item x="2524"/>
        <item x="514"/>
        <item x="2078"/>
        <item x="2053"/>
        <item x="411"/>
        <item x="2741"/>
        <item x="558"/>
        <item x="1654"/>
        <item x="2326"/>
        <item x="2563"/>
        <item x="1597"/>
        <item x="1102"/>
        <item x="2057"/>
        <item x="3304"/>
        <item x="2"/>
        <item x="1099"/>
        <item x="2904"/>
        <item x="1300"/>
        <item x="2775"/>
        <item x="2754"/>
        <item x="2801"/>
        <item x="242"/>
        <item x="2173"/>
        <item x="3385"/>
        <item x="755"/>
        <item x="757"/>
        <item x="886"/>
        <item x="945"/>
        <item x="449"/>
        <item x="4248"/>
        <item x="3779"/>
        <item x="1435"/>
        <item x="2895"/>
        <item x="3254"/>
        <item x="237"/>
        <item x="829"/>
        <item x="3470"/>
        <item x="1229"/>
        <item x="186"/>
        <item x="2179"/>
        <item x="95"/>
        <item x="329"/>
        <item x="2652"/>
        <item x="310"/>
        <item x="3276"/>
        <item x="2024"/>
        <item x="3698"/>
        <item x="2766"/>
        <item x="3129"/>
        <item x="454"/>
        <item x="2461"/>
        <item x="813"/>
        <item x="1790"/>
        <item x="3684"/>
        <item x="3858"/>
        <item x="4100"/>
        <item x="3089"/>
        <item x="1769"/>
        <item x="316"/>
        <item x="1293"/>
        <item x="264"/>
        <item x="3046"/>
        <item x="2106"/>
        <item x="1953"/>
        <item x="1620"/>
        <item x="3921"/>
        <item x="2406"/>
        <item x="3341"/>
        <item x="2511"/>
        <item x="4067"/>
        <item x="1510"/>
        <item x="418"/>
        <item x="3635"/>
        <item x="3980"/>
        <item x="3252"/>
        <item x="2163"/>
        <item x="410"/>
        <item x="80"/>
        <item x="1593"/>
        <item x="780"/>
        <item x="1778"/>
        <item x="1727"/>
        <item x="827"/>
        <item x="4060"/>
        <item x="3947"/>
        <item x="2068"/>
        <item x="856"/>
        <item x="2150"/>
        <item x="940"/>
        <item x="2586"/>
        <item x="4057"/>
        <item x="4268"/>
        <item x="247"/>
        <item x="1180"/>
        <item x="1956"/>
        <item x="840"/>
        <item x="188"/>
        <item x="3510"/>
        <item x="2926"/>
        <item x="1703"/>
        <item x="2457"/>
        <item x="3633"/>
        <item x="111"/>
        <item x="1044"/>
        <item x="1134"/>
        <item x="2822"/>
        <item x="3474"/>
        <item x="2628"/>
        <item x="1483"/>
        <item x="3841"/>
        <item x="1028"/>
        <item x="222"/>
        <item x="760"/>
        <item x="226"/>
        <item x="2840"/>
        <item x="4232"/>
        <item x="1963"/>
        <item x="738"/>
        <item x="311"/>
        <item x="528"/>
        <item x="3802"/>
        <item x="3950"/>
        <item x="1647"/>
        <item x="2676"/>
        <item x="937"/>
        <item x="2243"/>
        <item x="948"/>
        <item x="413"/>
        <item x="363"/>
        <item x="897"/>
        <item x="3153"/>
        <item x="698"/>
        <item x="2871"/>
        <item x="4105"/>
        <item x="2189"/>
        <item x="2374"/>
        <item x="1973"/>
        <item x="4073"/>
        <item x="4251"/>
        <item x="2069"/>
        <item x="2724"/>
        <item x="1883"/>
        <item x="892"/>
        <item x="3109"/>
        <item x="934"/>
        <item x="688"/>
        <item x="2373"/>
        <item x="957"/>
        <item x="1502"/>
        <item x="2661"/>
        <item x="944"/>
        <item x="179"/>
        <item x="1616"/>
        <item x="390"/>
        <item x="1412"/>
        <item x="2679"/>
        <item x="598"/>
        <item x="1914"/>
        <item x="4213"/>
        <item x="2055"/>
        <item x="2334"/>
        <item x="3496"/>
        <item x="2059"/>
        <item x="928"/>
        <item x="2842"/>
        <item x="2429"/>
        <item x="1523"/>
        <item x="1791"/>
        <item x="4111"/>
        <item x="459"/>
        <item x="662"/>
        <item x="1349"/>
        <item x="2641"/>
        <item x="1027"/>
        <item x="2955"/>
        <item x="3714"/>
        <item x="3734"/>
        <item x="1175"/>
        <item x="3537"/>
        <item x="1691"/>
        <item x="1344"/>
        <item x="2271"/>
        <item x="1859"/>
        <item x="1797"/>
        <item x="3894"/>
        <item x="3459"/>
        <item x="428"/>
        <item x="2076"/>
        <item x="3130"/>
        <item x="415"/>
        <item x="589"/>
        <item x="321"/>
        <item x="823"/>
        <item x="443"/>
        <item x="3468"/>
        <item x="2219"/>
        <item x="3081"/>
        <item x="3632"/>
        <item x="466"/>
        <item x="1538"/>
        <item x="3476"/>
        <item x="890"/>
        <item x="954"/>
        <item x="1111"/>
        <item x="1109"/>
        <item x="1607"/>
        <item x="3464"/>
        <item x="1644"/>
        <item x="669"/>
        <item x="2765"/>
        <item x="572"/>
        <item x="3646"/>
        <item x="1088"/>
        <item x="3762"/>
        <item x="4262"/>
        <item x="1565"/>
        <item x="1307"/>
        <item x="3983"/>
        <item x="869"/>
        <item x="2740"/>
        <item x="1882"/>
        <item x="776"/>
        <item x="3393"/>
        <item x="302"/>
        <item x="3114"/>
        <item x="1302"/>
        <item x="2953"/>
        <item x="195"/>
        <item x="2226"/>
        <item x="423"/>
        <item x="3978"/>
        <item x="2919"/>
        <item x="99"/>
        <item x="2785"/>
        <item x="3193"/>
        <item x="3251"/>
        <item x="2233"/>
        <item x="2218"/>
        <item x="1841"/>
        <item x="3781"/>
        <item x="315"/>
        <item x="3498"/>
        <item x="2483"/>
        <item x="1895"/>
        <item x="758"/>
        <item x="3807"/>
        <item x="530"/>
        <item x="3099"/>
        <item x="4140"/>
        <item x="4189"/>
        <item x="1924"/>
        <item x="1723"/>
        <item x="1513"/>
        <item x="814"/>
        <item x="3729"/>
        <item x="3257"/>
        <item x="1326"/>
        <item x="3801"/>
        <item x="3922"/>
        <item x="3703"/>
        <item x="191"/>
        <item x="2230"/>
        <item x="293"/>
        <item x="1107"/>
        <item x="277"/>
        <item x="2595"/>
        <item x="3067"/>
        <item x="3797"/>
        <item x="2436"/>
        <item x="4148"/>
        <item x="725"/>
        <item x="165"/>
        <item x="3814"/>
        <item x="3548"/>
        <item x="841"/>
        <item x="1250"/>
        <item x="219"/>
        <item x="3157"/>
        <item x="1817"/>
        <item x="208"/>
        <item x="2912"/>
        <item x="2935"/>
        <item x="3782"/>
        <item x="1798"/>
        <item x="746"/>
        <item x="615"/>
        <item x="3892"/>
        <item x="123"/>
        <item x="175"/>
        <item x="2445"/>
        <item x="986"/>
        <item x="4229"/>
        <item x="842"/>
        <item x="2960"/>
        <item x="3707"/>
        <item x="3376"/>
        <item x="1234"/>
        <item x="3432"/>
        <item x="951"/>
        <item x="84"/>
        <item x="414"/>
        <item x="1256"/>
        <item x="1443"/>
        <item x="2737"/>
        <item x="2023"/>
        <item x="1548"/>
        <item x="2438"/>
        <item x="1008"/>
        <item x="1167"/>
        <item x="1162"/>
        <item x="3388"/>
        <item x="3532"/>
        <item x="821"/>
        <item x="370"/>
        <item x="2984"/>
        <item x="3539"/>
        <item x="3179"/>
        <item x="352"/>
        <item x="3420"/>
        <item x="2306"/>
        <item x="2756"/>
        <item x="2942"/>
        <item x="870"/>
        <item x="1568"/>
        <item x="3305"/>
        <item x="2412"/>
        <item x="4270"/>
        <item x="1147"/>
        <item x="3015"/>
        <item x="711"/>
        <item x="4207"/>
        <item x="2820"/>
        <item x="3487"/>
        <item x="170"/>
        <item x="2834"/>
        <item x="1842"/>
        <item x="2715"/>
        <item x="3499"/>
        <item x="2612"/>
        <item x="3328"/>
        <item x="1021"/>
        <item x="4143"/>
        <item x="2175"/>
        <item x="1802"/>
        <item x="2896"/>
        <item x="1055"/>
        <item x="1176"/>
        <item x="2548"/>
        <item x="2796"/>
        <item x="1295"/>
        <item x="2769"/>
        <item x="122"/>
        <item x="1665"/>
        <item x="1320"/>
        <item x="2217"/>
        <item x="2987"/>
        <item x="1009"/>
        <item x="1356"/>
        <item x="3877"/>
        <item x="2526"/>
        <item x="3123"/>
        <item x="218"/>
        <item x="958"/>
        <item x="3746"/>
        <item x="2968"/>
        <item x="3792"/>
        <item x="1734"/>
        <item x="2996"/>
        <item x="276"/>
        <item x="608"/>
        <item x="1201"/>
        <item x="3155"/>
        <item x="3795"/>
        <item x="1564"/>
        <item x="3520"/>
        <item x="1325"/>
        <item x="4158"/>
        <item x="1732"/>
        <item x="1606"/>
        <item x="3842"/>
        <item x="3678"/>
        <item x="3030"/>
        <item x="1331"/>
        <item x="2780"/>
        <item x="3194"/>
        <item x="2050"/>
        <item x="2915"/>
        <item x="160"/>
        <item x="3210"/>
        <item x="1339"/>
        <item x="1747"/>
        <item x="1157"/>
        <item x="1478"/>
        <item x="3960"/>
        <item x="2451"/>
        <item x="1877"/>
        <item x="3007"/>
        <item x="650"/>
        <item x="1532"/>
        <item x="373"/>
        <item x="462"/>
        <item x="2614"/>
        <item x="1006"/>
        <item x="1387"/>
        <item x="65"/>
        <item x="2836"/>
        <item x="2543"/>
        <item x="2377"/>
        <item x="81"/>
        <item x="3600"/>
        <item x="2664"/>
        <item x="2345"/>
        <item x="914"/>
        <item x="2518"/>
        <item x="2777"/>
        <item x="89"/>
        <item x="1219"/>
        <item x="2043"/>
        <item x="358"/>
        <item x="1473"/>
        <item x="1965"/>
        <item x="2020"/>
        <item x="792"/>
        <item x="2361"/>
        <item x="3558"/>
        <item x="2542"/>
        <item x="1497"/>
        <item x="2133"/>
        <item x="1557"/>
        <item x="3422"/>
        <item x="2531"/>
        <item x="2259"/>
        <item x="728"/>
        <item x="3355"/>
        <item x="592"/>
        <item x="3132"/>
        <item x="1236"/>
        <item x="1699"/>
        <item x="2654"/>
        <item x="4187"/>
        <item x="3398"/>
        <item x="2180"/>
        <item x="1194"/>
        <item x="3300"/>
        <item x="3170"/>
        <item x="1163"/>
        <item x="3111"/>
        <item x="3215"/>
        <item x="1151"/>
        <item x="2402"/>
        <item x="3327"/>
        <item x="2893"/>
        <item x="2350"/>
        <item x="4115"/>
        <item x="1627"/>
        <item x="2662"/>
        <item x="3039"/>
        <item x="1829"/>
        <item x="2817"/>
        <item x="2653"/>
        <item x="2872"/>
        <item x="1406"/>
        <item x="2300"/>
        <item x="881"/>
        <item x="1757"/>
        <item x="2432"/>
        <item x="3384"/>
        <item x="693"/>
        <item x="3134"/>
        <item x="3001"/>
        <item x="1922"/>
        <item x="2389"/>
        <item x="1930"/>
        <item x="1783"/>
        <item x="660"/>
        <item x="1235"/>
        <item x="1860"/>
        <item x="3932"/>
        <item x="3818"/>
        <item x="4036"/>
        <item x="3248"/>
        <item x="2380"/>
        <item x="2006"/>
        <item x="1835"/>
        <item x="4018"/>
        <item x="1449"/>
        <item x="1137"/>
        <item x="3573"/>
        <item x="2089"/>
        <item x="448"/>
        <item x="3246"/>
        <item x="1299"/>
        <item x="401"/>
        <item x="1460"/>
        <item x="1487"/>
        <item x="3416"/>
        <item x="2400"/>
        <item x="788"/>
        <item x="2540"/>
        <item x="1837"/>
        <item x="712"/>
        <item x="4095"/>
        <item x="2687"/>
        <item x="2535"/>
        <item x="828"/>
        <item x="2572"/>
        <item x="1468"/>
        <item x="3352"/>
        <item x="2338"/>
        <item x="1992"/>
        <item x="465"/>
        <item x="2658"/>
        <item x="3364"/>
        <item x="3395"/>
        <item x="2064"/>
        <item x="774"/>
        <item x="2161"/>
        <item x="2556"/>
        <item x="2119"/>
        <item x="1902"/>
        <item x="3521"/>
        <item x="3403"/>
        <item x="724"/>
        <item x="1316"/>
        <item x="1909"/>
        <item x="2619"/>
        <item x="2393"/>
        <item x="2199"/>
        <item x="3087"/>
        <item x="286"/>
        <item x="3287"/>
        <item x="2905"/>
        <item x="2280"/>
        <item x="581"/>
        <item x="852"/>
        <item x="496"/>
        <item x="1588"/>
        <item x="2423"/>
        <item x="221"/>
        <item x="1413"/>
        <item x="2706"/>
        <item x="816"/>
        <item x="3214"/>
        <item x="3675"/>
        <item x="911"/>
        <item x="3643"/>
        <item x="2117"/>
        <item x="3501"/>
        <item x="330"/>
        <item x="3938"/>
        <item x="1598"/>
        <item x="970"/>
        <item x="1938"/>
        <item x="1533"/>
        <item x="545"/>
        <item x="1070"/>
        <item x="2901"/>
        <item x="2513"/>
        <item x="2873"/>
        <item x="1733"/>
        <item x="3008"/>
        <item x="3410"/>
        <item x="3037"/>
        <item x="3977"/>
        <item x="1966"/>
        <item x="1120"/>
        <item x="233"/>
        <item x="1571"/>
        <item x="3883"/>
        <item x="3429"/>
        <item x="1905"/>
        <item x="3656"/>
        <item x="2857"/>
        <item x="3296"/>
        <item x="1559"/>
        <item x="2004"/>
        <item x="1839"/>
        <item x="616"/>
        <item x="3936"/>
        <item x="425"/>
        <item x="1573"/>
        <item x="3648"/>
        <item x="266"/>
        <item x="4054"/>
        <item x="504"/>
        <item x="3173"/>
        <item x="613"/>
        <item x="2992"/>
        <item x="2894"/>
        <item x="3774"/>
        <item x="3889"/>
        <item x="3672"/>
        <item x="2263"/>
        <item x="2932"/>
        <item x="271"/>
        <item x="2522"/>
        <item x="1692"/>
        <item x="618"/>
        <item x="3040"/>
        <item x="3571"/>
        <item x="1946"/>
        <item x="2204"/>
        <item x="1047"/>
        <item x="4031"/>
        <item x="3163"/>
        <item x="751"/>
        <item x="3054"/>
        <item x="3312"/>
        <item x="2166"/>
        <item x="3221"/>
        <item x="3728"/>
        <item x="3991"/>
        <item x="1995"/>
        <item x="2241"/>
        <item x="1822"/>
        <item x="4153"/>
        <item x="439"/>
        <item x="646"/>
        <item x="2107"/>
        <item x="2127"/>
        <item x="2194"/>
        <item x="552"/>
        <item x="1873"/>
        <item x="2705"/>
        <item x="1459"/>
        <item x="1477"/>
        <item x="4218"/>
        <item x="3253"/>
        <item x="3721"/>
        <item x="3676"/>
        <item x="3189"/>
        <item x="1458"/>
        <item x="1017"/>
        <item x="4076"/>
        <item x="76"/>
        <item x="1928"/>
        <item x="1936"/>
        <item x="2938"/>
        <item x="2317"/>
        <item x="781"/>
        <item x="4005"/>
        <item x="4074"/>
        <item x="812"/>
        <item x="2841"/>
        <item x="1555"/>
        <item x="1309"/>
        <item x="187"/>
        <item x="3435"/>
        <item x="249"/>
        <item x="2906"/>
        <item x="1032"/>
        <item x="1193"/>
        <item x="1897"/>
        <item x="3780"/>
        <item x="3079"/>
        <item x="1457"/>
        <item x="3886"/>
        <item x="0"/>
        <item x="3096"/>
        <item x="2310"/>
        <item x="1650"/>
        <item x="836"/>
        <item x="2356"/>
        <item x="1173"/>
        <item x="2118"/>
        <item x="3121"/>
        <item x="620"/>
        <item x="3615"/>
        <item x="915"/>
        <item x="381"/>
        <item x="3078"/>
        <item x="3631"/>
        <item x="2994"/>
        <item x="2249"/>
        <item x="524"/>
        <item x="978"/>
        <item x="136"/>
        <item x="4097"/>
        <item x="2851"/>
        <item x="762"/>
        <item x="3954"/>
        <item x="1601"/>
        <item x="4085"/>
        <item x="1447"/>
        <item x="3554"/>
        <item x="1855"/>
        <item x="1645"/>
        <item x="303"/>
        <item x="3205"/>
        <item x="2794"/>
        <item x="3243"/>
        <item x="1762"/>
        <item x="4267"/>
        <item x="1504"/>
        <item x="3949"/>
        <item x="809"/>
        <item x="2566"/>
        <item x="2256"/>
        <item x="3427"/>
        <item x="1840"/>
        <item x="4258"/>
        <item x="2512"/>
        <item x="643"/>
        <item x="1485"/>
        <item x="212"/>
        <item x="2113"/>
        <item x="1737"/>
        <item x="4021"/>
        <item x="4127"/>
        <item x="2979"/>
        <item x="740"/>
        <item x="1181"/>
        <item x="109"/>
        <item x="4124"/>
        <item x="2209"/>
        <item x="4094"/>
        <item x="3141"/>
        <item x="719"/>
        <item x="2846"/>
        <item x="1952"/>
        <item x="3115"/>
        <item x="3574"/>
        <item x="1933"/>
        <item x="1591"/>
        <item x="1749"/>
        <item x="3103"/>
        <item x="206"/>
        <item x="470"/>
        <item x="3389"/>
        <item x="1341"/>
        <item x="1672"/>
        <item x="4261"/>
        <item x="1800"/>
        <item x="2329"/>
        <item x="2975"/>
        <item x="1576"/>
        <item x="1492"/>
        <item x="1288"/>
        <item x="1987"/>
        <item x="2431"/>
        <item x="3244"/>
        <item x="3673"/>
        <item x="1058"/>
        <item x="2816"/>
        <item x="3785"/>
        <item x="3652"/>
        <item x="1125"/>
        <item x="1921"/>
        <item x="684"/>
        <item x="865"/>
        <item x="2638"/>
        <item x="2454"/>
        <item x="246"/>
        <item x="3263"/>
        <item x="2288"/>
        <item x="1794"/>
        <item x="2784"/>
        <item x="3567"/>
        <item x="3453"/>
        <item x="106"/>
        <item x="3339"/>
        <item x="681"/>
        <item x="1912"/>
        <item x="2643"/>
        <item x="4107"/>
        <item x="1988"/>
        <item x="628"/>
        <item x="3740"/>
        <item x="3930"/>
        <item x="2490"/>
        <item x="1874"/>
        <item x="1844"/>
        <item x="3555"/>
        <item x="553"/>
        <item x="1282"/>
        <item x="269"/>
        <item x="2250"/>
        <item x="1476"/>
        <item x="3136"/>
        <item x="1866"/>
        <item x="859"/>
        <item x="3421"/>
        <item x="2580"/>
        <item x="3757"/>
        <item x="16"/>
        <item x="2546"/>
        <item x="877"/>
        <item x="1959"/>
        <item x="837"/>
        <item x="3589"/>
        <item x="629"/>
        <item x="2755"/>
        <item x="822"/>
        <item x="2591"/>
        <item x="767"/>
        <item x="1097"/>
        <item x="2523"/>
        <item x="2001"/>
        <item x="3174"/>
        <item x="25"/>
        <item x="3620"/>
        <item x="1742"/>
        <item x="243"/>
        <item x="2601"/>
        <item x="215"/>
        <item x="1701"/>
        <item x="3677"/>
        <item x="2900"/>
        <item x="2185"/>
        <item x="2752"/>
        <item x="3923"/>
        <item x="2978"/>
        <item x="3295"/>
        <item x="3967"/>
        <item x="2589"/>
        <item x="3642"/>
        <item x="635"/>
        <item x="3809"/>
        <item x="2759"/>
        <item x="3891"/>
        <item x="526"/>
        <item x="4192"/>
        <item x="3925"/>
        <item x="4172"/>
        <item x="1961"/>
        <item x="872"/>
        <item x="2032"/>
        <item x="4040"/>
        <item x="680"/>
        <item x="2757"/>
        <item x="3690"/>
        <item x="832"/>
        <item x="1198"/>
        <item x="584"/>
        <item x="4030"/>
        <item x="2028"/>
        <item x="2899"/>
        <item x="2758"/>
        <item x="1073"/>
        <item x="2573"/>
        <item x="4212"/>
        <item x="1233"/>
        <item x="22"/>
        <item x="3880"/>
        <item x="3659"/>
        <item x="270"/>
        <item x="300"/>
        <item x="3168"/>
        <item x="2520"/>
        <item x="502"/>
        <item x="2362"/>
        <item x="1772"/>
        <item x="2635"/>
        <item x="3697"/>
        <item x="686"/>
        <item x="1431"/>
        <item x="3893"/>
        <item x="3909"/>
        <item x="3640"/>
        <item x="1397"/>
        <item x="3026"/>
        <item x="2666"/>
        <item x="3329"/>
        <item x="1730"/>
        <item x="116"/>
        <item x="1037"/>
        <item x="875"/>
        <item x="3430"/>
        <item x="4048"/>
        <item x="402"/>
        <item x="3386"/>
        <item x="3113"/>
        <item x="3505"/>
        <item x="1675"/>
        <item x="96"/>
        <item x="683"/>
        <item x="623"/>
        <item x="3014"/>
        <item x="2045"/>
        <item x="2193"/>
        <item x="472"/>
        <item x="1759"/>
        <item x="3343"/>
        <item x="2963"/>
        <item x="3508"/>
        <item x="2104"/>
        <item x="2806"/>
        <item x="198"/>
        <item x="824"/>
        <item x="770"/>
        <item x="2684"/>
        <item x="655"/>
        <item x="3323"/>
        <item x="3541"/>
        <item x="3625"/>
        <item x="4102"/>
        <item x="2146"/>
        <item x="3408"/>
        <item x="118"/>
        <item x="2716"/>
        <item x="2697"/>
        <item x="1253"/>
        <item x="3053"/>
        <item x="1298"/>
        <item x="341"/>
        <item x="3598"/>
        <item x="851"/>
        <item x="3018"/>
        <item x="3630"/>
        <item x="356"/>
        <item x="2609"/>
        <item x="3790"/>
        <item x="1342"/>
        <item x="1425"/>
        <item x="3322"/>
        <item x="1512"/>
        <item x="3847"/>
        <item x="2002"/>
        <item x="1828"/>
        <item x="2353"/>
        <item x="1263"/>
        <item x="2508"/>
        <item x="2686"/>
        <item x="3725"/>
        <item x="1979"/>
        <item x="33"/>
        <item x="1755"/>
        <item x="2717"/>
        <item x="1688"/>
        <item x="289"/>
        <item x="1496"/>
        <item x="705"/>
        <item x="1814"/>
        <item x="397"/>
        <item x="4188"/>
        <item x="3128"/>
        <item x="92"/>
        <item x="4049"/>
        <item x="4000"/>
        <item x="2541"/>
        <item x="706"/>
        <item x="2365"/>
        <item x="1398"/>
        <item x="112"/>
        <item x="379"/>
        <item x="1771"/>
        <item x="3683"/>
        <item x="4255"/>
        <item x="1080"/>
        <item x="2087"/>
        <item x="2620"/>
        <item x="3522"/>
        <item x="1364"/>
        <item x="1183"/>
        <item x="2388"/>
        <item x="3294"/>
        <item x="4089"/>
        <item x="2845"/>
        <item x="4098"/>
        <item x="1796"/>
        <item x="2916"/>
        <item x="830"/>
        <item x="1919"/>
        <item x="43"/>
        <item x="1075"/>
        <item x="745"/>
        <item x="2909"/>
        <item x="1890"/>
        <item x="3229"/>
        <item x="989"/>
        <item x="2213"/>
        <item x="1114"/>
        <item x="929"/>
        <item x="4175"/>
        <item x="17"/>
        <item x="1469"/>
        <item x="3118"/>
        <item x="2500"/>
        <item x="1164"/>
        <item x="3082"/>
        <item x="3743"/>
        <item x="709"/>
        <item x="3198"/>
        <item x="3423"/>
        <item x="4157"/>
        <item x="557"/>
        <item x="181"/>
        <item x="3356"/>
        <item x="2187"/>
        <item x="4120"/>
        <item x="3397"/>
        <item x="403"/>
        <item x="3230"/>
        <item x="2559"/>
        <item x="2111"/>
        <item x="4109"/>
        <item x="893"/>
        <item x="695"/>
        <item x="259"/>
        <item x="3924"/>
        <item x="1486"/>
        <item x="2299"/>
        <item x="3490"/>
        <item x="4106"/>
        <item x="2234"/>
        <item x="887"/>
        <item x="3028"/>
        <item x="1566"/>
        <item x="429"/>
        <item x="3946"/>
        <item x="3614"/>
        <item x="3513"/>
        <item x="3982"/>
        <item x="3569"/>
        <item x="1683"/>
        <item x="1488"/>
        <item x="942"/>
        <item x="2590"/>
        <item x="1374"/>
        <item x="2799"/>
        <item x="4023"/>
        <item x="1892"/>
        <item x="778"/>
        <item x="1718"/>
        <item x="2071"/>
        <item x="1314"/>
        <item x="1463"/>
        <item x="714"/>
        <item x="3383"/>
        <item x="275"/>
        <item x="2999"/>
        <item x="1731"/>
        <item x="723"/>
        <item x="807"/>
        <item x="1373"/>
        <item x="2730"/>
        <item x="1200"/>
        <item x="1937"/>
        <item x="1238"/>
        <item x="2726"/>
        <item x="2315"/>
        <item x="3788"/>
        <item x="2762"/>
        <item x="3446"/>
        <item x="4170"/>
        <item x="1067"/>
        <item x="2655"/>
        <item x="626"/>
        <item x="2446"/>
        <item x="630"/>
        <item x="3822"/>
        <item x="2307"/>
        <item x="3820"/>
        <item x="1474"/>
        <item x="634"/>
        <item x="844"/>
        <item x="1569"/>
        <item x="4059"/>
        <item x="2608"/>
        <item x="3753"/>
        <item x="3559"/>
        <item x="1399"/>
        <item x="1786"/>
        <item x="3989"/>
        <item x="2013"/>
        <item x="1668"/>
        <item x="3580"/>
        <item x="2674"/>
        <item x="3004"/>
        <item x="3378"/>
        <item x="1493"/>
        <item x="422"/>
        <item x="1127"/>
        <item x="4133"/>
        <item x="2496"/>
        <item x="1793"/>
        <item x="2242"/>
        <item x="1689"/>
        <item x="3770"/>
        <item x="1030"/>
        <item x="1671"/>
        <item x="3752"/>
        <item x="2342"/>
        <item x="888"/>
        <item x="3715"/>
        <item x="3009"/>
        <item x="1500"/>
        <item x="2718"/>
        <item x="3462"/>
        <item x="2533"/>
        <item x="1535"/>
        <item x="1389"/>
        <item x="1056"/>
        <item x="2728"/>
        <item x="4202"/>
        <item x="1062"/>
        <item x="1223"/>
        <item x="3466"/>
        <item x="2507"/>
        <item x="1400"/>
        <item x="3927"/>
        <item x="4134"/>
        <item x="1065"/>
        <item x="3191"/>
        <item x="272"/>
        <item x="1904"/>
        <item x="1889"/>
        <item x="562"/>
        <item x="1370"/>
        <item x="3347"/>
        <item x="2433"/>
        <item x="2207"/>
        <item x="772"/>
        <item x="2265"/>
        <item x="130"/>
        <item x="1448"/>
        <item x="398"/>
        <item x="621"/>
        <item x="2067"/>
        <item x="474"/>
        <item x="1764"/>
        <item x="279"/>
        <item x="3133"/>
        <item x="950"/>
        <item x="3829"/>
        <item x="1319"/>
        <item x="2232"/>
        <item x="854"/>
        <item x="3160"/>
        <item x="1211"/>
        <item x="1845"/>
        <item x="1069"/>
        <item x="3900"/>
        <item x="1231"/>
        <item x="1484"/>
        <item x="492"/>
        <item x="3333"/>
        <item x="1046"/>
        <item x="1807"/>
        <item x="2321"/>
        <item x="493"/>
        <item x="1974"/>
        <item x="799"/>
        <item x="3187"/>
        <item x="1964"/>
        <item x="594"/>
        <item x="3688"/>
        <item x="3225"/>
        <item x="3944"/>
        <item x="3426"/>
        <item x="641"/>
        <item x="4022"/>
        <item x="171"/>
        <item x="3442"/>
        <item x="2164"/>
        <item x="1178"/>
        <item x="2012"/>
        <item x="1975"/>
        <item x="394"/>
        <item x="1084"/>
        <item x="2598"/>
        <item x="6"/>
        <item x="3265"/>
        <item x="3849"/>
        <item x="2879"/>
        <item x="2885"/>
        <item x="2128"/>
        <item x="68"/>
        <item x="4156"/>
        <item x="1499"/>
        <item x="3639"/>
        <item x="769"/>
        <item x="1270"/>
        <item x="790"/>
        <item x="3102"/>
        <item x="1195"/>
        <item x="46"/>
        <item x="600"/>
        <item x="1547"/>
        <item x="4244"/>
        <item x="1196"/>
        <item x="1286"/>
        <item x="2645"/>
        <item x="1676"/>
        <item x="3206"/>
        <item x="1172"/>
        <item x="3591"/>
        <item x="3661"/>
        <item x="4178"/>
        <item x="1891"/>
        <item x="602"/>
        <item x="3167"/>
        <item x="2100"/>
        <item x="1220"/>
        <item x="296"/>
        <item x="3227"/>
        <item x="262"/>
        <item x="1466"/>
        <item x="1590"/>
        <item x="3739"/>
        <item x="1461"/>
        <item x="1423"/>
        <item x="551"/>
        <item x="2109"/>
        <item x="2729"/>
        <item x="430"/>
        <item x="960"/>
        <item x="2486"/>
        <item x="339"/>
        <item x="3853"/>
        <item x="3457"/>
        <item x="3622"/>
        <item x="201"/>
        <item x="2443"/>
        <item x="2537"/>
        <item x="94"/>
        <item x="318"/>
        <item x="3831"/>
        <item x="1049"/>
        <item x="2736"/>
        <item x="107"/>
        <item x="1038"/>
        <item x="336"/>
        <item x="446"/>
        <item x="2521"/>
        <item x="3592"/>
        <item x="921"/>
        <item x="3750"/>
        <item x="583"/>
        <item x="228"/>
        <item x="3070"/>
        <item x="722"/>
        <item x="1264"/>
        <item x="3139"/>
        <item x="2760"/>
        <item x="1360"/>
        <item x="2323"/>
        <item x="56"/>
        <item x="1132"/>
        <item x="2121"/>
        <item x="1192"/>
        <item x="2863"/>
        <item x="3203"/>
        <item x="4104"/>
        <item x="3911"/>
        <item x="3330"/>
        <item x="1436"/>
        <item x="2344"/>
        <item x="1092"/>
        <item x="976"/>
        <item x="3874"/>
        <item x="2669"/>
        <item x="4117"/>
        <item x="213"/>
        <item x="3394"/>
        <item x="4075"/>
        <item x="3086"/>
        <item x="3061"/>
        <item x="912"/>
        <item x="1113"/>
        <item x="1471"/>
        <item x="4017"/>
        <item x="1362"/>
        <item x="2632"/>
        <item x="3786"/>
        <item x="498"/>
        <item x="715"/>
        <item x="2279"/>
        <item x="3973"/>
        <item x="884"/>
        <item x="4015"/>
        <item x="2385"/>
        <item x="3887"/>
        <item x="3137"/>
        <item x="166"/>
        <item x="2172"/>
        <item x="2510"/>
        <item x="1604"/>
        <item x="2227"/>
        <item x="3399"/>
        <item x="1025"/>
        <item x="406"/>
        <item x="4002"/>
        <item x="238"/>
        <item x="2750"/>
        <item x="2504"/>
        <item x="3550"/>
        <item x="3359"/>
        <item x="1124"/>
        <item x="216"/>
        <item x="3033"/>
        <item x="2414"/>
        <item x="291"/>
        <item x="3320"/>
        <item x="3027"/>
        <item x="1524"/>
        <item x="3148"/>
        <item x="3641"/>
        <item x="382"/>
        <item x="164"/>
        <item x="2033"/>
        <item x="257"/>
        <item x="1756"/>
        <item x="4055"/>
        <item x="1819"/>
        <item x="1550"/>
        <item x="220"/>
        <item x="797"/>
        <item x="3971"/>
        <item x="501"/>
        <item x="3561"/>
        <item x="3507"/>
        <item x="2576"/>
        <item x="4234"/>
        <item x="1280"/>
        <item x="2748"/>
        <item x="3645"/>
        <item x="591"/>
        <item x="3151"/>
        <item x="1931"/>
        <item x="1122"/>
        <item x="3301"/>
        <item x="3220"/>
        <item x="3259"/>
        <item x="543"/>
        <item x="4101"/>
        <item x="653"/>
        <item x="1068"/>
        <item x="2092"/>
        <item x="3448"/>
        <item x="1422"/>
        <item x="2983"/>
        <item x="658"/>
        <item x="2134"/>
        <item x="1296"/>
        <item x="2308"/>
        <item x="3100"/>
        <item x="1191"/>
        <item x="3766"/>
        <item x="281"/>
        <item x="2648"/>
        <item x="1401"/>
        <item x="3619"/>
        <item x="1369"/>
        <item x="207"/>
        <item x="2387"/>
        <item x="1745"/>
        <item x="129"/>
        <item x="2809"/>
        <item x="3366"/>
        <item x="3560"/>
        <item x="2837"/>
        <item x="3692"/>
        <item x="2293"/>
        <item x="672"/>
        <item x="2409"/>
        <item x="4198"/>
        <item x="999"/>
        <item x="718"/>
        <item x="4033"/>
        <item x="847"/>
        <item x="2120"/>
        <item x="2774"/>
        <item x="1271"/>
        <item x="1358"/>
        <item x="582"/>
        <item x="520"/>
        <item x="285"/>
        <item x="1994"/>
        <item x="2991"/>
        <item x="4226"/>
        <item x="1241"/>
        <item x="169"/>
        <item x="1227"/>
        <item x="3970"/>
        <item x="1682"/>
        <item x="1795"/>
        <item x="2480"/>
        <item x="1789"/>
        <item x="975"/>
        <item x="2319"/>
        <item x="299"/>
        <item x="3882"/>
        <item x="3335"/>
        <item x="1642"/>
        <item x="4190"/>
        <item x="3660"/>
        <item x="1335"/>
        <item x="3461"/>
        <item x="490"/>
        <item x="2788"/>
        <item x="35"/>
        <item x="3143"/>
        <item x="132"/>
        <item x="32"/>
        <item x="1920"/>
        <item x="576"/>
        <item x="3771"/>
        <item x="1359"/>
        <item x="2208"/>
        <item x="1917"/>
        <item x="224"/>
        <item x="3076"/>
        <item x="2625"/>
        <item x="468"/>
        <item x="2998"/>
        <item x="3674"/>
        <item x="154"/>
        <item x="2025"/>
        <item x="1785"/>
        <item x="2351"/>
        <item x="1060"/>
        <item x="2699"/>
        <item x="1261"/>
        <item x="34"/>
        <item x="3933"/>
        <item x="3617"/>
        <item x="309"/>
        <item x="3371"/>
        <item x="2682"/>
        <item x="47"/>
        <item x="1508"/>
        <item x="2003"/>
        <item x="2779"/>
        <item x="3306"/>
        <item x="3488"/>
        <item x="1724"/>
        <item x="4186"/>
        <item x="974"/>
        <item x="2889"/>
        <item x="2544"/>
        <item x="3898"/>
        <item x="2343"/>
        <item x="1853"/>
        <item x="73"/>
        <item x="1287"/>
        <item x="2910"/>
        <item x="400"/>
        <item x="2182"/>
        <item x="838"/>
        <item x="497"/>
        <item x="2192"/>
        <item x="1404"/>
        <item x="3307"/>
        <item x="2153"/>
        <item x="2284"/>
        <item x="3413"/>
        <item x="2422"/>
        <item x="4007"/>
        <item x="306"/>
        <item x="3699"/>
        <item x="656"/>
        <item x="4179"/>
        <item x="3236"/>
        <item x="71"/>
        <item x="1507"/>
        <item x="1836"/>
        <item x="2584"/>
        <item x="1827"/>
        <item x="155"/>
        <item x="3286"/>
        <item x="919"/>
        <item x="1489"/>
        <item x="1138"/>
        <item x="1567"/>
        <item x="4266"/>
        <item x="509"/>
        <item x="2773"/>
        <item x="3704"/>
        <item x="2957"/>
        <item x="3309"/>
        <item x="1013"/>
        <item x="1824"/>
        <item x="1455"/>
        <item x="652"/>
        <item x="3489"/>
        <item x="3517"/>
        <item x="50"/>
        <item x="1077"/>
        <item x="1336"/>
        <item x="347"/>
        <item x="720"/>
        <item x="3544"/>
        <item x="810"/>
        <item x="4069"/>
        <item x="2320"/>
        <item x="2420"/>
        <item x="1285"/>
        <item x="1592"/>
        <item x="3607"/>
        <item x="3454"/>
        <item x="3500"/>
        <item x="2588"/>
        <item x="4053"/>
        <item x="1143"/>
        <item x="789"/>
        <item x="44"/>
        <item x="1558"/>
        <item x="1407"/>
        <item x="2723"/>
        <item x="1330"/>
        <item x="3601"/>
        <item x="3180"/>
        <item x="825"/>
        <item x="2303"/>
        <item x="4193"/>
        <item x="200"/>
        <item x="1944"/>
        <item x="4233"/>
        <item x="3708"/>
        <item x="3340"/>
        <item x="204"/>
        <item x="1321"/>
        <item x="2477"/>
        <item x="4152"/>
        <item x="2903"/>
        <item x="1561"/>
        <item x="926"/>
        <item x="3000"/>
        <item x="1420"/>
        <item x="4088"/>
        <item x="1805"/>
        <item x="305"/>
        <item x="913"/>
        <item x="1106"/>
        <item x="404"/>
        <item x="2867"/>
        <item x="2333"/>
        <item x="2489"/>
        <item x="280"/>
        <item x="438"/>
        <item x="2390"/>
        <item x="546"/>
        <item x="575"/>
        <item x="3392"/>
        <item x="3411"/>
        <item x="2363"/>
        <item x="3935"/>
        <item x="2478"/>
        <item x="3901"/>
        <item x="1026"/>
        <item x="1149"/>
        <item x="1382"/>
        <item x="2212"/>
        <item x="3860"/>
        <item x="3182"/>
        <item x="2122"/>
        <item x="2475"/>
        <item x="773"/>
        <item x="4247"/>
        <item x="1029"/>
        <item x="3942"/>
        <item x="2624"/>
        <item x="1838"/>
        <item x="1552"/>
        <item x="518"/>
        <item x="2630"/>
        <item x="808"/>
        <item x="2410"/>
        <item x="1715"/>
        <item x="1061"/>
        <item x="2592"/>
        <item x="2733"/>
        <item x="2098"/>
        <item x="3075"/>
        <item x="82"/>
        <item x="3576"/>
        <item x="3884"/>
        <item x="3291"/>
        <item x="3665"/>
        <item x="2239"/>
        <item x="253"/>
        <item x="1625"/>
        <item x="2167"/>
        <item x="1577"/>
        <item x="1179"/>
        <item x="4096"/>
        <item x="211"/>
        <item x="1153"/>
        <item x="3726"/>
        <item x="3241"/>
        <item x="476"/>
        <item x="2644"/>
        <item x="2254"/>
        <item x="3564"/>
        <item x="3273"/>
        <item x="2181"/>
        <item x="4046"/>
        <item x="3152"/>
        <item x="3810"/>
        <item x="2770"/>
        <item x="3278"/>
        <item x="4028"/>
        <item x="473"/>
        <item x="142"/>
        <item x="2269"/>
        <item x="1847"/>
        <item x="1328"/>
        <item x="4200"/>
        <item x="3590"/>
        <item x="1893"/>
        <item x="436"/>
        <item x="540"/>
        <item x="2743"/>
        <item x="818"/>
        <item x="1613"/>
        <item x="2336"/>
        <item x="1631"/>
        <item x="2969"/>
        <item x="3578"/>
        <item x="3653"/>
        <item x="1375"/>
        <item x="2147"/>
        <item x="2865"/>
        <item x="3313"/>
        <item x="638"/>
        <item x="2328"/>
        <item x="141"/>
        <item x="535"/>
        <item x="144"/>
        <item x="2722"/>
        <item x="3594"/>
        <item x="1643"/>
        <item x="4243"/>
        <item x="203"/>
        <item x="2228"/>
        <item x="3377"/>
        <item x="2460"/>
        <item x="1704"/>
        <item x="2103"/>
        <item x="861"/>
        <item x="156"/>
        <item x="348"/>
        <item x="1444"/>
        <item x="3117"/>
        <item x="3346"/>
        <item x="189"/>
        <item x="3443"/>
        <item x="3047"/>
        <item x="2858"/>
        <item x="2252"/>
        <item x="3222"/>
        <item x="1411"/>
        <item x="702"/>
        <item x="578"/>
        <item x="990"/>
        <item x="968"/>
        <item x="384"/>
        <item x="113"/>
        <item x="1376"/>
        <item x="819"/>
        <item x="3773"/>
        <item x="981"/>
        <item x="4131"/>
        <item x="699"/>
        <item x="3824"/>
        <item x="864"/>
        <item x="1005"/>
        <item x="4216"/>
        <item x="1530"/>
        <item x="1367"/>
        <item x="2908"/>
        <item x="2007"/>
        <item x="1214"/>
        <item x="117"/>
        <item x="3414"/>
        <item x="3188"/>
        <item x="3362"/>
        <item x="2130"/>
        <item x="2567"/>
        <item x="2814"/>
        <item x="1272"/>
        <item x="670"/>
        <item x="2921"/>
        <item x="2010"/>
        <item x="614"/>
        <item x="1708"/>
        <item x="368"/>
        <item x="3256"/>
        <item x="2680"/>
        <item x="1660"/>
        <item x="1618"/>
        <item x="1240"/>
        <item x="2105"/>
        <item x="3171"/>
        <item x="1161"/>
        <item x="3023"/>
        <item x="1087"/>
        <item x="1831"/>
        <item x="2384"/>
        <item x="1626"/>
        <item x="1257"/>
        <item x="2061"/>
        <item x="3083"/>
        <item x="1662"/>
        <item x="871"/>
        <item x="984"/>
        <item x="258"/>
        <item x="2599"/>
        <item x="455"/>
        <item x="936"/>
        <item x="666"/>
        <item x="1197"/>
        <item x="3612"/>
        <item x="2693"/>
        <item x="2877"/>
        <item x="4144"/>
        <item x="1388"/>
        <item x="1115"/>
        <item x="334"/>
        <item x="2802"/>
        <item x="1528"/>
        <item x="3654"/>
        <item x="707"/>
        <item x="2211"/>
        <item x="3217"/>
        <item x="713"/>
        <item x="261"/>
        <item x="2970"/>
        <item x="3360"/>
        <item x="3669"/>
        <item x="288"/>
        <item x="3258"/>
        <item x="2884"/>
        <item x="3503"/>
        <item x="2547"/>
        <item x="196"/>
        <item x="1605"/>
        <item x="1259"/>
        <item x="2515"/>
        <item x="2417"/>
        <item x="2805"/>
        <item x="324"/>
        <item x="4099"/>
        <item x="365"/>
        <item x="3477"/>
        <item x="3993"/>
        <item x="4151"/>
        <item x="3387"/>
        <item x="1034"/>
        <item x="2571"/>
        <item x="2678"/>
        <item x="782"/>
        <item x="2941"/>
        <item x="357"/>
        <item x="2246"/>
        <item x="3803"/>
        <item x="1110"/>
        <item x="2982"/>
        <item x="3956"/>
        <item x="2898"/>
        <item x="3626"/>
        <item x="2967"/>
        <item x="569"/>
        <item x="3904"/>
        <item x="1494"/>
        <item x="701"/>
        <item x="3572"/>
        <item x="361"/>
        <item x="1333"/>
        <item x="3689"/>
        <item x="23"/>
        <item x="835"/>
        <item x="2555"/>
        <item x="2763"/>
        <item x="3181"/>
        <item x="3319"/>
        <item x="2416"/>
        <item x="320"/>
        <item x="343"/>
        <item x="873"/>
        <item x="2959"/>
        <item x="2178"/>
        <item x="2017"/>
        <item x="1275"/>
        <item x="314"/>
        <item x="3478"/>
        <item x="1083"/>
        <item x="2579"/>
        <item x="2491"/>
        <item x="2961"/>
        <item x="3855"/>
        <item x="3495"/>
        <item x="983"/>
        <item x="3368"/>
        <item x="3644"/>
        <item x="251"/>
        <item x="1182"/>
        <item x="519"/>
        <item x="1232"/>
        <item x="1145"/>
        <item x="2453"/>
        <item x="2711"/>
        <item x="867"/>
        <item x="3116"/>
        <item x="1751"/>
        <item x="2311"/>
        <item x="331"/>
        <item x="2085"/>
        <item x="3812"/>
        <item x="3288"/>
        <item x="2332"/>
        <item x="2395"/>
        <item x="4138"/>
        <item x="4065"/>
        <item x="3260"/>
        <item x="2778"/>
        <item x="304"/>
        <item x="1224"/>
        <item x="4139"/>
        <item x="2629"/>
        <item x="2005"/>
        <item x="1884"/>
        <item x="3819"/>
        <item x="3455"/>
        <item x="3240"/>
        <item x="4029"/>
        <item x="3436"/>
        <item x="1266"/>
        <item x="1363"/>
        <item x="1725"/>
        <item x="2450"/>
        <item x="3363"/>
        <item x="2958"/>
        <item x="2564"/>
        <item x="2988"/>
        <item x="4116"/>
        <item x="3988"/>
        <item x="3804"/>
        <item x="1537"/>
        <item x="962"/>
        <item x="1667"/>
        <item x="2458"/>
        <item x="4019"/>
        <item x="2016"/>
        <item x="3119"/>
        <item x="3234"/>
        <item x="853"/>
        <item x="3310"/>
        <item x="172"/>
        <item x="4253"/>
        <item x="1118"/>
        <item x="1941"/>
        <item x="3262"/>
        <item x="2148"/>
        <item x="2191"/>
        <item x="3084"/>
        <item x="1972"/>
        <item x="2790"/>
        <item x="2495"/>
        <item x="3242"/>
        <item x="145"/>
        <item x="617"/>
        <item x="3990"/>
        <item x="4041"/>
        <item x="3787"/>
        <item x="1594"/>
        <item x="3324"/>
        <item x="531"/>
        <item x="1926"/>
        <item x="4043"/>
        <item x="2892"/>
        <item x="1057"/>
        <item x="319"/>
        <item x="3852"/>
        <item x="2237"/>
        <item x="3955"/>
        <item x="3035"/>
        <item x="1012"/>
        <item x="2694"/>
        <item x="1614"/>
        <item x="479"/>
        <item x="2039"/>
        <item x="3019"/>
        <item x="1283"/>
        <item x="3342"/>
        <item x="1432"/>
        <item x="3471"/>
        <item x="3838"/>
        <item x="3391"/>
        <item x="3381"/>
        <item x="4063"/>
        <item x="2636"/>
        <item x="1126"/>
        <item x="1035"/>
        <item x="2143"/>
        <item x="3868"/>
        <item x="3825"/>
        <item x="2268"/>
        <item x="1268"/>
        <item x="2137"/>
        <item x="3957"/>
        <item x="3696"/>
        <item x="3172"/>
        <item x="4061"/>
        <item x="3636"/>
        <item x="2690"/>
        <item x="542"/>
        <item x="1345"/>
        <item x="2575"/>
        <item x="3789"/>
        <item x="2394"/>
        <item x="794"/>
        <item x="3890"/>
        <item x="1467"/>
        <item x="1856"/>
        <item x="2854"/>
        <item x="1911"/>
        <item x="2435"/>
        <item x="1394"/>
        <item x="4203"/>
        <item x="2235"/>
        <item x="685"/>
        <item x="848"/>
        <item x="2302"/>
        <item x="3072"/>
        <item x="3185"/>
        <item x="3321"/>
        <item x="691"/>
        <item x="923"/>
        <item x="2633"/>
        <item x="2631"/>
        <item x="4103"/>
        <item x="1846"/>
        <item x="1960"/>
        <item x="1090"/>
        <item x="3621"/>
        <item x="2913"/>
        <item x="1719"/>
        <item x="374"/>
        <item x="3987"/>
        <item x="1705"/>
        <item x="421"/>
        <item x="2157"/>
        <item x="3649"/>
        <item x="2442"/>
        <item x="3224"/>
        <item x="3747"/>
        <item x="3650"/>
        <item x="1720"/>
        <item x="3848"/>
        <item x="4177"/>
        <item x="3945"/>
        <item x="2617"/>
        <item x="4125"/>
        <item x="2550"/>
        <item x="3727"/>
        <item x="194"/>
        <item x="2497"/>
        <item x="3250"/>
        <item x="730"/>
        <item x="2139"/>
        <item x="657"/>
        <item x="1351"/>
        <item x="2138"/>
        <item x="2861"/>
        <item x="333"/>
        <item x="4050"/>
        <item x="2616"/>
        <item x="1825"/>
        <item x="1213"/>
        <item x="1426"/>
        <item x="1509"/>
        <item x="3547"/>
        <item x="3879"/>
        <item x="133"/>
        <item x="3249"/>
        <item x="38"/>
        <item x="1148"/>
        <item x="3664"/>
        <item x="2673"/>
        <item x="1514"/>
        <item x="2049"/>
        <item x="3122"/>
        <item x="1347"/>
        <item x="2314"/>
        <item x="3058"/>
        <item x="3749"/>
        <item x="3284"/>
        <item x="523"/>
        <item x="1711"/>
        <item x="3049"/>
        <item x="2853"/>
        <item x="3850"/>
        <item x="3012"/>
        <item x="771"/>
        <item x="3754"/>
        <item x="742"/>
        <item x="644"/>
        <item x="2887"/>
        <item x="787"/>
        <item x="146"/>
        <item x="3382"/>
        <item x="72"/>
        <item x="371"/>
        <item x="3367"/>
        <item x="2704"/>
        <item x="143"/>
        <item x="2029"/>
        <item x="104"/>
        <item x="3417"/>
        <item x="48"/>
        <item x="806"/>
        <item x="451"/>
        <item x="1079"/>
        <item x="1741"/>
        <item x="2945"/>
        <item x="639"/>
        <item x="2532"/>
        <item x="734"/>
        <item x="4205"/>
        <item x="515"/>
        <item x="753"/>
        <item x="2744"/>
        <item x="409"/>
        <item x="733"/>
        <item x="102"/>
        <item x="998"/>
        <item x="3832"/>
        <item x="1052"/>
        <item x="1585"/>
        <item x="2956"/>
        <item x="1584"/>
        <item x="2594"/>
        <item x="2481"/>
        <item x="1428"/>
        <item x="3074"/>
        <item x="2449"/>
        <item x="1472"/>
        <item x="3480"/>
        <item x="2484"/>
        <item x="3748"/>
        <item x="3353"/>
        <item x="323"/>
        <item x="2205"/>
        <item x="1684"/>
        <item x="3169"/>
        <item x="3839"/>
        <item x="1354"/>
        <item x="3811"/>
        <item x="350"/>
        <item x="1971"/>
        <item x="335"/>
        <item x="3308"/>
        <item x="1479"/>
        <item x="1611"/>
        <item x="3195"/>
        <item x="500"/>
        <item x="2258"/>
        <item x="1854"/>
        <item x="1262"/>
        <item x="3104"/>
        <item x="3298"/>
        <item x="1439"/>
        <item x="3896"/>
        <item x="3821"/>
        <item x="1434"/>
        <item x="1695"/>
        <item x="880"/>
        <item x="1392"/>
        <item x="2401"/>
        <item x="727"/>
        <item x="1710"/>
        <item x="3817"/>
        <item x="3315"/>
        <item x="3465"/>
        <item x="1074"/>
        <item x="2582"/>
        <item x="2823"/>
        <item x="1714"/>
        <item x="2260"/>
        <item x="488"/>
        <item x="938"/>
        <item x="676"/>
        <item x="1898"/>
        <item x="3744"/>
        <item x="651"/>
        <item x="3509"/>
        <item x="2052"/>
        <item x="176"/>
        <item x="3406"/>
        <item x="1317"/>
        <item x="4265"/>
        <item x="2041"/>
        <item x="3903"/>
        <item x="1989"/>
        <item x="2099"/>
        <item x="1274"/>
        <item x="2285"/>
        <item x="3577"/>
        <item x="3667"/>
        <item x="1875"/>
        <item x="5"/>
        <item x="2244"/>
        <item x="3623"/>
        <item x="1852"/>
        <item x="3460"/>
        <item x="51"/>
        <item x="1754"/>
        <item x="2952"/>
        <item x="1945"/>
        <item x="3778"/>
        <item x="2074"/>
        <item x="3530"/>
        <item x="168"/>
        <item x="3289"/>
        <item x="4252"/>
        <item x="2749"/>
        <item x="573"/>
        <item x="3732"/>
        <item x="4217"/>
        <item x="3051"/>
        <item x="3533"/>
        <item x="2977"/>
        <item x="2602"/>
        <item x="2465"/>
        <item x="85"/>
        <item x="2124"/>
        <item x="177"/>
        <item x="1750"/>
        <item x="3662"/>
        <item x="1906"/>
        <item x="3570"/>
        <item x="353"/>
        <item x="627"/>
        <item x="571"/>
        <item x="2048"/>
        <item x="4250"/>
        <item x="517"/>
        <item x="2430"/>
        <item x="3511"/>
        <item x="3546"/>
        <item x="4224"/>
        <item x="263"/>
        <item x="1542"/>
        <item x="3098"/>
        <item x="3483"/>
        <item x="3212"/>
        <item x="2257"/>
        <item x="2297"/>
        <item x="2123"/>
        <item x="1633"/>
        <item x="2864"/>
        <item x="1289"/>
        <item x="2368"/>
        <item x="1212"/>
        <item x="54"/>
        <item x="480"/>
        <item x="4260"/>
        <item x="1619"/>
        <item x="210"/>
        <item x="721"/>
        <item x="193"/>
        <item x="1438"/>
        <item x="2125"/>
        <item x="2517"/>
        <item x="3610"/>
        <item x="1402"/>
        <item x="993"/>
        <item x="3184"/>
        <item x="3091"/>
        <item x="1664"/>
        <item x="1997"/>
        <item x="2807"/>
        <item x="3663"/>
        <item x="2396"/>
        <item x="2974"/>
        <item x="2789"/>
        <item x="3866"/>
        <item x="1244"/>
        <item x="1169"/>
        <item x="18"/>
        <item x="1865"/>
        <item x="4011"/>
        <item x="2270"/>
        <item x="988"/>
        <item x="1738"/>
        <item x="3769"/>
        <item x="1383"/>
        <item x="1634"/>
        <item x="3568"/>
        <item x="918"/>
        <item x="3611"/>
        <item x="2040"/>
        <item x="2375"/>
        <item x="1054"/>
        <item x="1306"/>
        <item x="3968"/>
        <item x="3805"/>
        <item x="2656"/>
        <item x="3651"/>
        <item x="1059"/>
        <item x="3237"/>
        <item x="3862"/>
        <item x="3162"/>
        <item x="3687"/>
        <item x="1815"/>
        <item x="4214"/>
        <item x="2917"/>
        <item x="3934"/>
        <item x="3784"/>
        <item x="2739"/>
        <item x="338"/>
        <item x="3440"/>
        <item x="1534"/>
        <item x="2196"/>
        <item x="3912"/>
        <item x="1554"/>
        <item x="2626"/>
        <item x="2369"/>
        <item x="3311"/>
        <item x="1187"/>
        <item x="785"/>
        <item x="3722"/>
        <item x="649"/>
        <item x="337"/>
        <item x="2911"/>
        <item x="603"/>
        <item x="2878"/>
        <item x="3723"/>
        <item x="2312"/>
        <item x="1156"/>
        <item x="1071"/>
        <item x="793"/>
        <item x="3712"/>
        <item x="202"/>
        <item x="2154"/>
        <item x="463"/>
        <item x="2274"/>
        <item x="1581"/>
        <item x="768"/>
        <item x="3745"/>
        <item x="3138"/>
        <item x="2793"/>
        <item x="924"/>
        <item x="1206"/>
        <item x="78"/>
        <item x="3238"/>
        <item x="4056"/>
        <item x="1913"/>
        <item x="2667"/>
        <item x="2188"/>
        <item x="1635"/>
        <item x="4044"/>
        <item x="3011"/>
        <item x="3953"/>
        <item x="739"/>
        <item x="548"/>
        <item x="2290"/>
        <item x="135"/>
        <item x="700"/>
        <item x="1001"/>
        <item x="2008"/>
        <item x="1981"/>
        <item x="3867"/>
        <item x="3514"/>
        <item x="949"/>
        <item x="3338"/>
        <item x="4160"/>
        <item x="1706"/>
        <item x="2136"/>
        <item x="1562"/>
        <item x="3917"/>
        <item x="3441"/>
        <item x="3791"/>
        <item x="332"/>
        <item x="464"/>
        <item x="4195"/>
        <item x="4010"/>
        <item x="3616"/>
        <item x="2177"/>
        <item x="2965"/>
        <item x="4227"/>
        <item x="153"/>
        <item x="969"/>
        <item x="1085"/>
        <item x="1736"/>
        <item x="2881"/>
        <item x="2462"/>
        <item x="850"/>
        <item x="1722"/>
        <item x="2488"/>
        <item x="1529"/>
        <item x="427"/>
        <item x="433"/>
        <item x="290"/>
        <item x="1868"/>
        <item x="2056"/>
        <item x="1053"/>
        <item x="4191"/>
        <item x="4228"/>
        <item x="3379"/>
        <item x="1916"/>
        <item x="83"/>
        <item x="690"/>
        <item x="3691"/>
        <item x="2281"/>
        <item x="4166"/>
        <item x="2709"/>
        <item x="3451"/>
        <item x="632"/>
        <item x="2947"/>
        <item x="2112"/>
        <item x="1490"/>
        <item x="3156"/>
        <item x="609"/>
        <item x="1543"/>
        <item x="3158"/>
        <item x="947"/>
        <item x="42"/>
        <item x="4020"/>
        <item x="214"/>
        <item x="3859"/>
        <item x="1433"/>
        <item x="2316"/>
        <item x="182"/>
        <item x="508"/>
        <item x="3711"/>
        <item x="1932"/>
        <item x="3595"/>
        <item x="2031"/>
        <item x="3759"/>
        <item x="1811"/>
        <item x="2404"/>
        <item x="120"/>
        <item x="3110"/>
        <item x="1574"/>
        <item x="3097"/>
        <item x="3768"/>
        <item x="777"/>
        <item x="3624"/>
        <item x="3772"/>
        <item x="2337"/>
        <item x="1702"/>
        <item x="2949"/>
        <item x="1646"/>
        <item x="2171"/>
        <item x="863"/>
        <item x="1518"/>
        <item x="1322"/>
        <item x="1024"/>
        <item x="3657"/>
        <item x="2340"/>
        <item x="1378"/>
        <item x="1641"/>
        <item x="1419"/>
        <item x="3261"/>
        <item x="4042"/>
        <item x="2392"/>
        <item x="549"/>
        <item x="391"/>
        <item x="3050"/>
        <item x="3679"/>
        <item x="3588"/>
        <item x="1788"/>
        <item x="432"/>
        <item x="346"/>
        <item x="2781"/>
        <item x="4083"/>
        <item x="4024"/>
        <item x="2971"/>
        <item x="2386"/>
        <item x="1139"/>
        <item x="665"/>
        <item x="1929"/>
        <item x="4082"/>
        <item x="205"/>
        <item x="1041"/>
        <item x="1269"/>
        <item x="1348"/>
        <item x="1297"/>
        <item x="2459"/>
        <item x="544"/>
        <item x="2352"/>
        <item x="1239"/>
        <item x="3581"/>
        <item x="2152"/>
        <item x="2470"/>
        <item x="1729"/>
        <item x="2972"/>
        <item x="2810"/>
        <item x="2355"/>
        <item x="287"/>
        <item x="2324"/>
        <item x="889"/>
        <item x="2405"/>
        <item x="49"/>
        <item x="1204"/>
        <item x="1615"/>
        <item x="3361"/>
        <item x="3268"/>
        <item x="1171"/>
        <item x="3926"/>
        <item x="3658"/>
        <item x="66"/>
        <item x="541"/>
        <item x="798"/>
        <item x="1541"/>
        <item x="1687"/>
        <item x="28"/>
        <item x="88"/>
        <item x="3834"/>
        <item x="933"/>
        <item x="1787"/>
        <item x="2075"/>
        <item x="2870"/>
        <item x="610"/>
        <item x="3535"/>
        <item x="1639"/>
        <item x="1984"/>
        <item x="3985"/>
        <item x="3638"/>
        <item x="1415"/>
        <item x="4071"/>
        <item x="4241"/>
        <item x="786"/>
        <item x="148"/>
        <item x="3177"/>
        <item x="2708"/>
        <item x="273"/>
        <item x="817"/>
        <item x="4150"/>
        <item x="1910"/>
        <item x="1292"/>
        <item x="1101"/>
        <item x="905"/>
        <item x="554"/>
        <item x="1414"/>
        <item x="1766"/>
        <item x="1217"/>
        <item x="1848"/>
        <item x="4123"/>
        <item x="139"/>
        <item x="4269"/>
        <item x="4068"/>
        <item x="3068"/>
        <item x="704"/>
        <item x="1517"/>
        <item x="3775"/>
        <item x="3088"/>
        <item x="3431"/>
        <item x="1098"/>
        <item x="2225"/>
        <item x="1063"/>
        <item x="3020"/>
        <item x="3093"/>
        <item x="4249"/>
        <item x="2482"/>
        <item x="2202"/>
        <item x="91"/>
        <item x="1978"/>
        <item x="3815"/>
        <item x="3272"/>
        <item x="2660"/>
        <item x="3317"/>
        <item x="4246"/>
        <item x="110"/>
        <item x="162"/>
        <item x="2808"/>
        <item x="1108"/>
        <item x="3637"/>
        <item x="1908"/>
        <item x="1051"/>
        <item x="1587"/>
        <item x="3175"/>
        <item x="2090"/>
        <item x="1753"/>
        <item x="308"/>
        <item x="105"/>
        <item x="3958"/>
        <item x="3777"/>
        <item x="503"/>
        <item x="344"/>
        <item x="2997"/>
        <item x="3526"/>
        <item x="2764"/>
        <item x="729"/>
        <item x="4119"/>
        <item x="559"/>
        <item x="1421"/>
        <item x="3245"/>
        <item x="1679"/>
        <item x="2116"/>
        <item x="3472"/>
        <item x="2318"/>
        <item x="1962"/>
        <item x="2569"/>
        <item x="3062"/>
        <item x="274"/>
        <item x="1465"/>
        <item x="3628"/>
        <item x="3895"/>
        <item x="2995"/>
        <item x="1031"/>
        <item x="749"/>
        <item x="3994"/>
        <item x="907"/>
        <item x="4159"/>
        <item x="2946"/>
        <item x="217"/>
        <item x="3456"/>
        <item x="1636"/>
        <item x="3916"/>
        <item x="2330"/>
        <item x="97"/>
        <item x="1536"/>
        <item x="3730"/>
        <item x="1165"/>
        <item x="555"/>
        <item x="487"/>
        <item x="506"/>
        <item x="420"/>
        <item x="1810"/>
        <item x="2200"/>
        <item x="1010"/>
        <item x="59"/>
        <item x="1152"/>
        <item x="234"/>
        <item x="1237"/>
        <item x="3700"/>
        <item x="2868"/>
        <item x="3407"/>
        <item x="399"/>
        <item x="2850"/>
        <item x="3566"/>
        <item x="282"/>
        <item x="971"/>
        <item x="1086"/>
        <item x="671"/>
        <item x="396"/>
        <item x="4264"/>
        <item x="3231"/>
        <item x="631"/>
        <item x="1673"/>
        <item x="550"/>
        <item x="2044"/>
        <item x="1416"/>
        <item x="1658"/>
        <item x="450"/>
        <item x="2928"/>
        <item x="2880"/>
        <item x="3670"/>
        <item x="1991"/>
        <item x="505"/>
        <item x="736"/>
        <item x="2859"/>
        <item x="441"/>
        <item x="4206"/>
        <item x="3796"/>
        <item x="3686"/>
        <item x="255"/>
        <item x="3525"/>
        <item x="4052"/>
        <item x="2026"/>
        <item x="377"/>
        <item x="360"/>
        <item x="1818"/>
        <item x="1395"/>
        <item x="1014"/>
        <item x="1039"/>
        <item x="3843"/>
        <item x="13"/>
        <item x="3325"/>
        <item x="3961"/>
        <item x="1589"/>
        <item x="2444"/>
        <item x="2203"/>
        <item x="2058"/>
        <item x="3881"/>
        <item x="369"/>
        <item x="2516"/>
        <item x="325"/>
        <item x="1491"/>
        <item x="2527"/>
        <item x="1410"/>
        <item x="2082"/>
        <item x="1155"/>
        <item x="2944"/>
        <item x="4051"/>
        <item x="1246"/>
        <item x="1669"/>
        <item x="1136"/>
        <item x="3228"/>
        <item x="1526"/>
        <item x="1346"/>
        <item x="956"/>
        <item x="3292"/>
        <item x="3919"/>
        <item x="637"/>
        <item x="992"/>
        <item x="2924"/>
        <item x="3910"/>
        <item x="606"/>
        <item x="295"/>
        <item x="2447"/>
        <item x="1252"/>
        <item x="268"/>
        <item x="3563"/>
        <item x="2824"/>
        <item x="20"/>
        <item x="173"/>
        <item x="587"/>
        <item x="2646"/>
        <item x="2786"/>
        <item x="2149"/>
        <item x="283"/>
        <item x="4183"/>
        <item x="3034"/>
        <item x="489"/>
        <item x="1940"/>
        <item x="2221"/>
        <item x="3997"/>
        <item x="4009"/>
        <item x="1775"/>
        <item x="1480"/>
        <item x="3512"/>
        <item x="1377"/>
        <item x="2464"/>
        <item x="898"/>
        <item x="3986"/>
        <item x="3285"/>
        <item x="192"/>
        <item x="3404"/>
        <item t="default"/>
      </items>
    </pivotField>
    <pivotField showAll="0"/>
    <pivotField axis="axisRow" showAll="0">
      <items count="11">
        <item x="2"/>
        <item x="6"/>
        <item x="3"/>
        <item x="4"/>
        <item x="0"/>
        <item x="7"/>
        <item x="1"/>
        <item x="9"/>
        <item x="8"/>
        <item x="5"/>
        <item t="default"/>
      </items>
    </pivotField>
    <pivotField showAll="0">
      <items count="11">
        <item x="0"/>
        <item x="3"/>
        <item x="8"/>
        <item x="6"/>
        <item x="1"/>
        <item x="7"/>
        <item x="9"/>
        <item x="4"/>
        <item x="5"/>
        <item x="2"/>
        <item t="default"/>
      </items>
    </pivotField>
    <pivotField showAll="0">
      <items count="6">
        <item x="3"/>
        <item x="1"/>
        <item x="4"/>
        <item x="0"/>
        <item x="2"/>
        <item t="default"/>
      </items>
    </pivotField>
    <pivotField showAll="0">
      <items count="11">
        <item x="6"/>
        <item x="4"/>
        <item x="8"/>
        <item x="2"/>
        <item x="3"/>
        <item x="5"/>
        <item x="1"/>
        <item x="9"/>
        <item x="0"/>
        <item x="7"/>
        <item t="default"/>
      </items>
    </pivotField>
    <pivotField showAll="0">
      <items count="101">
        <item x="13"/>
        <item x="86"/>
        <item x="45"/>
        <item x="6"/>
        <item x="78"/>
        <item x="87"/>
        <item x="63"/>
        <item x="37"/>
        <item x="84"/>
        <item x="59"/>
        <item x="43"/>
        <item x="34"/>
        <item x="7"/>
        <item x="47"/>
        <item x="60"/>
        <item x="8"/>
        <item x="97"/>
        <item x="35"/>
        <item x="85"/>
        <item x="25"/>
        <item x="50"/>
        <item x="66"/>
        <item x="55"/>
        <item x="72"/>
        <item x="93"/>
        <item x="17"/>
        <item x="98"/>
        <item x="39"/>
        <item x="28"/>
        <item x="14"/>
        <item x="89"/>
        <item x="68"/>
        <item x="16"/>
        <item x="2"/>
        <item x="65"/>
        <item x="75"/>
        <item x="18"/>
        <item x="31"/>
        <item x="12"/>
        <item x="74"/>
        <item x="24"/>
        <item x="20"/>
        <item x="23"/>
        <item x="61"/>
        <item x="90"/>
        <item x="67"/>
        <item x="58"/>
        <item x="69"/>
        <item x="80"/>
        <item x="51"/>
        <item x="94"/>
        <item x="32"/>
        <item x="42"/>
        <item x="10"/>
        <item x="46"/>
        <item x="0"/>
        <item x="40"/>
        <item x="38"/>
        <item x="91"/>
        <item x="73"/>
        <item x="15"/>
        <item x="71"/>
        <item x="19"/>
        <item x="92"/>
        <item x="48"/>
        <item x="82"/>
        <item x="11"/>
        <item x="29"/>
        <item x="26"/>
        <item x="5"/>
        <item x="36"/>
        <item x="54"/>
        <item x="57"/>
        <item x="53"/>
        <item x="21"/>
        <item x="27"/>
        <item x="3"/>
        <item x="83"/>
        <item x="52"/>
        <item x="64"/>
        <item x="33"/>
        <item x="1"/>
        <item x="44"/>
        <item x="41"/>
        <item x="62"/>
        <item x="9"/>
        <item x="96"/>
        <item x="56"/>
        <item x="70"/>
        <item x="81"/>
        <item x="4"/>
        <item x="30"/>
        <item x="95"/>
        <item x="99"/>
        <item x="88"/>
        <item x="22"/>
        <item x="76"/>
        <item x="79"/>
        <item x="77"/>
        <item x="49"/>
        <item t="default"/>
      </items>
    </pivotField>
    <pivotField showAll="0"/>
    <pivotField showAll="0"/>
    <pivotField showAll="0"/>
    <pivotField showAll="0"/>
    <pivotField dataField="1" showAll="0"/>
    <pivotField dataField="1" showAll="0"/>
    <pivotField showAll="0">
      <items count="5">
        <item x="0"/>
        <item x="1"/>
        <item x="3"/>
        <item x="2"/>
        <item t="default"/>
      </items>
    </pivotField>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Sum of Total_Revenue" fld="12" baseField="0" baseItem="0"/>
    <dataField name="Sum of Total_Profit" fld="13" baseField="0" baseItem="0"/>
  </dataFields>
  <formats count="15">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grandRow="1" outline="0" fieldPosition="0"/>
    </format>
    <format dxfId="13">
      <pivotArea dataOnly="0" labelOnly="1" outline="0" axis="axisValues" fieldPosition="0"/>
    </format>
    <format dxfId="12">
      <pivotArea field="3" type="button" dataOnly="0" labelOnly="1" outline="0" axis="axisRow" fieldPosition="0"/>
    </format>
    <format dxfId="11">
      <pivotArea outline="0" collapsedLevelsAreSubtotals="1" fieldPosition="0"/>
    </format>
    <format dxfId="10">
      <pivotArea dataOnly="0" labelOnly="1" outline="0" fieldPosition="0">
        <references count="1">
          <reference field="4294967294" count="2">
            <x v="0"/>
            <x v="1"/>
          </reference>
        </references>
      </pivotArea>
    </format>
    <format dxfId="9">
      <pivotArea type="all" dataOnly="0" outline="0" fieldPosition="0"/>
    </format>
    <format dxfId="8">
      <pivotArea outline="0" collapsedLevelsAreSubtotals="1" fieldPosition="0"/>
    </format>
    <format dxfId="7">
      <pivotArea field="3" type="button" dataOnly="0" labelOnly="1" outline="0" axis="axisRow" fieldPosition="0"/>
    </format>
    <format dxfId="6">
      <pivotArea dataOnly="0" labelOnly="1" fieldPosition="0">
        <references count="1">
          <reference field="3" count="0"/>
        </references>
      </pivotArea>
    </format>
    <format dxfId="5">
      <pivotArea dataOnly="0" labelOnly="1" grandRow="1" outline="0" fieldPosition="0"/>
    </format>
    <format dxfId="4">
      <pivotArea dataOnly="0" labelOnly="1" outline="0" fieldPosition="0">
        <references count="1">
          <reference field="4294967294" count="2">
            <x v="0"/>
            <x v="1"/>
          </reference>
        </references>
      </pivotArea>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CF17C3-9455-4D56-8C3C-218128AABD88}" name="SALES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1:N37" firstHeaderRow="1" firstDataRow="1" firstDataCol="1"/>
  <pivotFields count="15">
    <pivotField showAll="0"/>
    <pivotField showAll="0">
      <items count="4272">
        <item x="3267"/>
        <item x="4121"/>
        <item x="3270"/>
        <item x="857"/>
        <item x="4204"/>
        <item x="2657"/>
        <item x="766"/>
        <item x="2011"/>
        <item x="4208"/>
        <item x="2923"/>
        <item x="2364"/>
        <item x="622"/>
        <item x="909"/>
        <item x="2081"/>
        <item x="3106"/>
        <item x="24"/>
        <item x="1141"/>
        <item x="4256"/>
        <item x="232"/>
        <item x="159"/>
        <item x="570"/>
        <item x="2341"/>
        <item x="1018"/>
        <item x="3609"/>
        <item x="3063"/>
        <item x="2813"/>
        <item x="3350"/>
        <item x="3303"/>
        <item x="2776"/>
        <item x="1450"/>
        <item x="941"/>
        <item x="2558"/>
        <item x="3493"/>
        <item x="585"/>
        <item x="1464"/>
        <item x="137"/>
        <item x="4169"/>
        <item x="3485"/>
        <item x="3280"/>
        <item x="1112"/>
        <item x="2418"/>
        <item x="2600"/>
        <item x="1610"/>
        <item x="1365"/>
        <item x="1258"/>
        <item x="4235"/>
        <item x="2634"/>
        <item x="3080"/>
        <item x="3473"/>
        <item x="3370"/>
        <item x="1379"/>
        <item x="3200"/>
        <item x="2036"/>
        <item x="3634"/>
        <item x="1072"/>
        <item x="4091"/>
        <item x="3854"/>
        <item x="2613"/>
        <item x="3861"/>
        <item x="3349"/>
        <item x="1310"/>
        <item x="2372"/>
        <item x="1967"/>
        <item x="3235"/>
        <item x="2295"/>
        <item x="2897"/>
        <item x="761"/>
        <item x="2506"/>
        <item x="2637"/>
        <item x="3060"/>
        <item x="4168"/>
        <item x="149"/>
        <item x="839"/>
        <item x="1475"/>
        <item x="127"/>
        <item x="846"/>
        <item x="1716"/>
        <item x="231"/>
        <item x="2731"/>
        <item x="1386"/>
        <item x="642"/>
        <item x="522"/>
        <item x="2498"/>
        <item x="1864"/>
        <item x="2305"/>
        <item x="3888"/>
        <item x="2700"/>
        <item x="1133"/>
        <item x="477"/>
        <item x="3604"/>
        <item x="3806"/>
        <item x="3549"/>
        <item x="3940"/>
        <item x="124"/>
        <item x="1990"/>
        <item x="442"/>
        <item x="4077"/>
        <item x="511"/>
        <item x="3491"/>
        <item x="4142"/>
        <item x="3463"/>
        <item x="1456"/>
        <item x="2703"/>
        <item x="2578"/>
        <item x="2849"/>
        <item x="4058"/>
        <item x="4013"/>
        <item x="896"/>
        <item x="2771"/>
        <item x="2224"/>
        <item x="973"/>
        <item x="426"/>
        <item x="11"/>
        <item x="1516"/>
        <item x="3735"/>
        <item x="1311"/>
        <item x="904"/>
        <item x="2866"/>
        <item x="2047"/>
        <item x="737"/>
        <item x="1177"/>
        <item x="3396"/>
        <item x="3345"/>
        <item x="564"/>
        <item x="3433"/>
        <item x="3776"/>
        <item x="754"/>
        <item x="3064"/>
        <item x="3918"/>
        <item x="2108"/>
        <item x="1768"/>
        <item x="1834"/>
        <item x="952"/>
        <item x="3065"/>
        <item x="580"/>
        <item x="1096"/>
        <item x="2665"/>
        <item x="1446"/>
        <item x="328"/>
        <item x="1923"/>
        <item x="2398"/>
        <item x="57"/>
        <item x="1129"/>
        <item x="4219"/>
        <item x="4026"/>
        <item x="3681"/>
        <item x="1700"/>
        <item x="1186"/>
        <item x="386"/>
        <item x="4162"/>
        <item x="4135"/>
        <item x="1427"/>
        <item x="961"/>
        <item x="567"/>
        <item x="1761"/>
        <item x="750"/>
        <item x="252"/>
        <item x="3159"/>
        <item x="845"/>
        <item x="3605"/>
        <item x="4220"/>
        <item x="9"/>
        <item x="3666"/>
        <item x="2568"/>
        <item x="256"/>
        <item x="3943"/>
        <item x="800"/>
        <item x="3107"/>
        <item x="624"/>
        <item x="1767"/>
        <item x="4006"/>
        <item x="1712"/>
        <item x="4211"/>
        <item x="2650"/>
        <item x="3042"/>
        <item x="2238"/>
        <item x="140"/>
        <item x="1694"/>
        <item x="1806"/>
        <item x="151"/>
        <item x="3016"/>
        <item x="1572"/>
        <item x="2815"/>
        <item x="2399"/>
        <item x="1521"/>
        <item x="163"/>
        <item x="3275"/>
        <item x="1578"/>
        <item x="2839"/>
        <item x="513"/>
        <item x="3542"/>
        <item x="533"/>
        <item x="3833"/>
        <item x="4210"/>
        <item x="3380"/>
        <item x="161"/>
        <item x="2671"/>
        <item x="3528"/>
        <item x="1993"/>
        <item x="2505"/>
        <item x="3232"/>
        <item x="1955"/>
        <item x="3557"/>
        <item x="2419"/>
        <item x="3202"/>
        <item x="2021"/>
        <item x="241"/>
        <item x="2214"/>
        <item x="2761"/>
        <item x="3800"/>
        <item x="980"/>
        <item x="260"/>
        <item x="1850"/>
        <item x="2980"/>
        <item x="131"/>
        <item x="4209"/>
        <item x="2791"/>
        <item x="3516"/>
        <item x="833"/>
        <item x="1158"/>
        <item x="4164"/>
        <item x="2939"/>
        <item x="1525"/>
        <item x="4263"/>
        <item x="2647"/>
        <item x="802"/>
        <item x="916"/>
        <item x="3165"/>
        <item x="1843"/>
        <item x="3733"/>
        <item x="2095"/>
        <item x="963"/>
        <item x="3783"/>
        <item x="1713"/>
        <item x="2954"/>
        <item x="2772"/>
        <item x="3450"/>
        <item x="2639"/>
        <item x="2933"/>
        <item x="2079"/>
        <item x="4047"/>
        <item x="3437"/>
        <item x="2943"/>
        <item x="3318"/>
        <item x="1870"/>
        <item x="3331"/>
        <item x="3484"/>
        <item x="2605"/>
        <item x="3836"/>
        <item x="803"/>
        <item x="3596"/>
        <item x="2825"/>
        <item x="1273"/>
        <item x="1609"/>
        <item x="3186"/>
        <item x="1506"/>
        <item x="2501"/>
        <item x="1417"/>
        <item x="1050"/>
        <item x="1248"/>
        <item x="431"/>
        <item x="2828"/>
        <item x="1"/>
        <item x="516"/>
        <item x="1503"/>
        <item x="1522"/>
        <item x="590"/>
        <item x="1674"/>
        <item x="2083"/>
        <item x="458"/>
        <item x="60"/>
        <item x="1697"/>
        <item x="2528"/>
        <item x="3418"/>
        <item x="1925"/>
        <item x="2562"/>
        <item x="967"/>
        <item x="1947"/>
        <item x="1315"/>
        <item x="1879"/>
        <item x="2993"/>
        <item x="485"/>
        <item x="4078"/>
        <item x="4126"/>
        <item x="150"/>
        <item x="1405"/>
        <item x="1255"/>
        <item x="3150"/>
        <item x="1982"/>
        <item x="1693"/>
        <item x="2783"/>
        <item x="1381"/>
        <item x="1901"/>
        <item x="1312"/>
        <item x="3863"/>
        <item x="1218"/>
        <item x="3332"/>
        <item x="4008"/>
        <item x="4079"/>
        <item x="1498"/>
        <item x="1495"/>
        <item x="478"/>
        <item x="512"/>
        <item x="3929"/>
        <item x="532"/>
        <item x="3003"/>
        <item x="4070"/>
        <item x="3094"/>
        <item x="3999"/>
        <item x="15"/>
        <item x="3482"/>
        <item x="3845"/>
        <item x="1777"/>
        <item x="1950"/>
        <item x="3045"/>
        <item x="3290"/>
        <item x="3447"/>
        <item x="138"/>
        <item x="2427"/>
        <item x="3006"/>
        <item x="3479"/>
        <item x="906"/>
        <item x="2606"/>
        <item x="3197"/>
        <item x="4236"/>
        <item x="2751"/>
        <item x="385"/>
        <item x="4118"/>
        <item x="2869"/>
        <item x="3052"/>
        <item x="2890"/>
        <item x="447"/>
        <item x="1357"/>
        <item x="1896"/>
        <item x="731"/>
        <item x="862"/>
        <item x="2502"/>
        <item x="1166"/>
        <item x="2782"/>
        <item x="667"/>
        <item x="977"/>
        <item x="2581"/>
        <item x="3908"/>
        <item x="4129"/>
        <item x="4034"/>
        <item x="895"/>
        <item x="3444"/>
        <item x="2424"/>
        <item x="3120"/>
        <item x="1531"/>
        <item x="2503"/>
        <item x="565"/>
        <item x="2976"/>
        <item x="1505"/>
        <item x="3025"/>
        <item x="922"/>
        <item x="3358"/>
        <item x="2198"/>
        <item x="1242"/>
        <item x="3742"/>
        <item x="3090"/>
        <item x="4003"/>
        <item x="2907"/>
        <item x="529"/>
        <item x="3302"/>
        <item x="2403"/>
        <item x="3647"/>
        <item x="245"/>
        <item x="2407"/>
        <item x="703"/>
        <item x="1617"/>
        <item x="815"/>
        <item x="2309"/>
        <item x="3216"/>
        <item x="1943"/>
        <item x="1746"/>
        <item x="101"/>
        <item x="3314"/>
        <item x="2145"/>
        <item x="3872"/>
        <item x="1144"/>
        <item x="1779"/>
        <item x="1140"/>
        <item x="3713"/>
        <item x="866"/>
        <item x="2843"/>
        <item x="882"/>
        <item x="2914"/>
        <item x="362"/>
        <item x="2088"/>
        <item x="3213"/>
        <item x="3504"/>
        <item x="4257"/>
        <item x="2818"/>
        <item x="2570"/>
        <item x="3357"/>
        <item x="2476"/>
        <item x="342"/>
        <item x="2439"/>
        <item x="4146"/>
        <item x="354"/>
        <item x="2472"/>
        <item x="2649"/>
        <item x="1216"/>
        <item x="1188"/>
        <item x="2891"/>
        <item x="3101"/>
        <item x="3864"/>
        <item x="2413"/>
        <item x="876"/>
        <item x="3492"/>
        <item x="1327"/>
        <item x="405"/>
        <item x="3813"/>
        <item x="3334"/>
        <item x="1527"/>
        <item x="2973"/>
        <item x="1208"/>
        <item x="481"/>
        <item x="2753"/>
        <item x="1821"/>
        <item x="1203"/>
        <item x="1560"/>
        <item x="292"/>
        <item x="831"/>
        <item x="366"/>
        <item x="3702"/>
        <item x="1294"/>
        <item x="3283"/>
        <item x="313"/>
        <item x="1748"/>
        <item x="1128"/>
        <item x="3599"/>
        <item x="4223"/>
        <item x="3140"/>
        <item x="2222"/>
        <item x="3705"/>
        <item x="3069"/>
        <item x="2821"/>
        <item x="2425"/>
        <item x="1792"/>
        <item x="2339"/>
        <item x="1728"/>
        <item x="607"/>
        <item x="61"/>
        <item x="692"/>
        <item x="991"/>
        <item x="1226"/>
        <item x="2411"/>
        <item x="2875"/>
        <item x="1657"/>
        <item x="3816"/>
        <item x="2593"/>
        <item x="1886"/>
        <item x="2672"/>
        <item x="1146"/>
        <item x="3374"/>
        <item x="2925"/>
        <item x="157"/>
        <item x="254"/>
        <item x="2832"/>
        <item x="3190"/>
        <item x="3032"/>
        <item x="752"/>
        <item x="811"/>
        <item x="1570"/>
        <item x="1418"/>
        <item x="1482"/>
        <item x="1276"/>
        <item x="3793"/>
        <item x="3602"/>
        <item x="3029"/>
        <item x="484"/>
        <item x="1996"/>
        <item x="1305"/>
        <item x="1015"/>
        <item x="2428"/>
        <item x="2190"/>
        <item x="1717"/>
        <item x="1081"/>
        <item x="2019"/>
        <item x="2727"/>
        <item x="4025"/>
        <item x="3506"/>
        <item x="79"/>
        <item x="2695"/>
        <item x="1977"/>
        <item x="2156"/>
        <item x="604"/>
        <item x="1986"/>
        <item x="920"/>
        <item x="376"/>
        <item x="4185"/>
        <item x="3959"/>
        <item x="3439"/>
        <item x="1763"/>
        <item x="2494"/>
        <item x="29"/>
        <item x="593"/>
        <item x="4087"/>
        <item x="1776"/>
        <item x="4167"/>
        <item x="1409"/>
        <item x="19"/>
        <item x="2469"/>
        <item x="2325"/>
        <item x="4062"/>
        <item x="327"/>
        <item x="4238"/>
        <item x="3826"/>
        <item x="804"/>
        <item x="3524"/>
        <item x="2937"/>
        <item x="2473"/>
        <item x="1969"/>
        <item x="1247"/>
        <item x="2080"/>
        <item x="3966"/>
        <item x="560"/>
        <item x="3907"/>
        <item x="1608"/>
        <item x="3412"/>
        <item x="1251"/>
        <item x="2126"/>
        <item x="3059"/>
        <item x="3668"/>
        <item x="3553"/>
        <item x="1939"/>
        <item x="2456"/>
        <item x="3585"/>
        <item x="1816"/>
        <item x="2768"/>
        <item x="2696"/>
        <item x="710"/>
        <item x="726"/>
        <item x="345"/>
        <item x="1799"/>
        <item x="1184"/>
        <item x="53"/>
        <item x="475"/>
        <item x="4230"/>
        <item x="3515"/>
        <item x="2174"/>
        <item x="2882"/>
        <item x="2097"/>
        <item x="1948"/>
        <item x="619"/>
        <item x="3055"/>
        <item x="3716"/>
        <item x="2463"/>
        <item x="2240"/>
        <item x="41"/>
        <item x="908"/>
        <item x="3354"/>
        <item x="1380"/>
        <item x="1371"/>
        <item x="1599"/>
        <item x="90"/>
        <item x="3941"/>
        <item x="3271"/>
        <item x="678"/>
        <item x="2466"/>
        <item x="3964"/>
        <item x="63"/>
        <item x="4086"/>
        <item x="2804"/>
        <item x="1632"/>
        <item x="1878"/>
        <item x="2611"/>
        <item x="3737"/>
        <item x="3126"/>
        <item x="499"/>
        <item x="3837"/>
        <item x="3401"/>
        <item x="3608"/>
        <item x="966"/>
        <item x="2615"/>
        <item x="953"/>
        <item x="3369"/>
        <item x="4132"/>
        <item x="1154"/>
        <item x="147"/>
        <item x="3219"/>
        <item x="1007"/>
        <item x="1245"/>
        <item x="1637"/>
        <item x="3316"/>
        <item x="748"/>
        <item x="3913"/>
        <item x="456"/>
        <item x="3593"/>
        <item x="3627"/>
        <item x="1403"/>
        <item x="1698"/>
        <item x="3870"/>
        <item x="1900"/>
        <item x="1185"/>
        <item x="1985"/>
        <item x="2560"/>
        <item x="1998"/>
        <item x="1872"/>
        <item x="3724"/>
        <item x="2379"/>
        <item x="3885"/>
        <item x="3902"/>
        <item x="4194"/>
        <item x="2642"/>
        <item x="312"/>
        <item x="3452"/>
        <item x="4155"/>
        <item x="340"/>
        <item x="2070"/>
        <item x="3449"/>
        <item x="3606"/>
        <item x="708"/>
        <item x="2245"/>
        <item x="2574"/>
        <item x="3655"/>
        <item x="2110"/>
        <item x="1871"/>
        <item x="2101"/>
        <item x="2251"/>
        <item x="586"/>
        <item x="1104"/>
        <item x="1863"/>
        <item x="1002"/>
        <item x="3844"/>
        <item x="4245"/>
        <item x="3719"/>
        <item x="236"/>
        <item x="1337"/>
        <item x="3597"/>
        <item x="1093"/>
        <item x="1040"/>
        <item x="1867"/>
        <item x="1501"/>
        <item x="3603"/>
        <item x="1036"/>
        <item x="2210"/>
        <item x="3434"/>
        <item x="2370"/>
        <item x="538"/>
        <item x="2746"/>
        <item x="931"/>
        <item x="579"/>
        <item x="612"/>
        <item x="3764"/>
        <item x="574"/>
        <item x="1629"/>
        <item x="1849"/>
        <item x="1174"/>
        <item x="556"/>
        <item x="763"/>
        <item x="3579"/>
        <item x="1278"/>
        <item x="2681"/>
        <item x="3963"/>
        <item x="3629"/>
        <item x="1545"/>
        <item x="601"/>
        <item x="1290"/>
        <item x="2826"/>
        <item x="1851"/>
        <item x="2596"/>
        <item x="2844"/>
        <item x="1812"/>
        <item x="2607"/>
        <item x="2565"/>
        <item x="3142"/>
        <item x="2155"/>
        <item x="917"/>
        <item x="2160"/>
        <item x="661"/>
        <item x="412"/>
        <item x="383"/>
        <item x="3297"/>
        <item x="3534"/>
        <item x="326"/>
        <item x="180"/>
        <item x="1968"/>
        <item x="4145"/>
        <item x="3405"/>
        <item x="1652"/>
        <item x="3869"/>
        <item x="2940"/>
        <item x="3048"/>
        <item x="3948"/>
        <item x="2677"/>
        <item x="3199"/>
        <item x="2720"/>
        <item x="2286"/>
        <item x="395"/>
        <item x="2519"/>
        <item x="3827"/>
        <item x="3613"/>
        <item x="2094"/>
        <item x="4014"/>
        <item x="2397"/>
        <item x="248"/>
        <item x="2046"/>
        <item x="4137"/>
        <item x="2359"/>
        <item x="2382"/>
        <item x="2792"/>
        <item x="2159"/>
        <item x="1595"/>
        <item x="1743"/>
        <item x="3066"/>
        <item x="1903"/>
        <item x="1004"/>
        <item x="1445"/>
        <item x="1100"/>
        <item x="2989"/>
        <item x="1833"/>
        <item x="1408"/>
        <item x="31"/>
        <item x="2276"/>
        <item x="883"/>
        <item x="301"/>
        <item x="103"/>
        <item x="910"/>
        <item x="2689"/>
        <item x="1885"/>
        <item x="1781"/>
        <item x="1670"/>
        <item x="2797"/>
        <item x="2530"/>
        <item x="1105"/>
        <item x="3022"/>
        <item x="2452"/>
        <item x="1622"/>
        <item x="2554"/>
        <item x="223"/>
        <item x="1773"/>
        <item x="2471"/>
        <item x="547"/>
        <item x="2981"/>
        <item x="4199"/>
        <item x="3402"/>
        <item x="566"/>
        <item x="3551"/>
        <item x="525"/>
        <item x="4149"/>
        <item x="4215"/>
        <item x="4112"/>
        <item x="125"/>
        <item x="2860"/>
        <item x="4197"/>
        <item x="2266"/>
        <item x="4122"/>
        <item x="1907"/>
        <item x="2287"/>
        <item x="2725"/>
        <item x="3830"/>
        <item x="2018"/>
        <item x="2847"/>
        <item x="3720"/>
        <item x="3871"/>
        <item x="3693"/>
        <item x="469"/>
        <item x="452"/>
        <item x="2604"/>
        <item x="2767"/>
        <item x="3428"/>
        <item x="1366"/>
        <item x="4240"/>
        <item x="2627"/>
        <item x="3176"/>
        <item x="1511"/>
        <item x="3840"/>
        <item x="3348"/>
        <item x="1368"/>
        <item x="2060"/>
        <item x="743"/>
        <item x="158"/>
        <item x="858"/>
        <item x="647"/>
        <item x="486"/>
        <item x="3281"/>
        <item x="1440"/>
        <item x="2376"/>
        <item x="1199"/>
        <item x="3952"/>
        <item x="3972"/>
        <item x="2248"/>
        <item x="4066"/>
        <item x="596"/>
        <item x="26"/>
        <item x="2091"/>
        <item x="599"/>
        <item x="2714"/>
        <item x="3717"/>
        <item x="2183"/>
        <item x="2738"/>
        <item x="3680"/>
        <item x="3835"/>
        <item x="3293"/>
        <item x="597"/>
        <item x="2485"/>
        <item x="3351"/>
        <item x="3996"/>
        <item x="40"/>
        <item x="126"/>
        <item x="997"/>
        <item x="2561"/>
        <item x="1470"/>
        <item x="1887"/>
        <item x="1000"/>
        <item x="687"/>
        <item x="2093"/>
        <item x="3204"/>
        <item x="2710"/>
        <item x="805"/>
        <item x="3400"/>
        <item x="1630"/>
        <item x="494"/>
        <item x="2247"/>
        <item x="4081"/>
        <item x="2294"/>
        <item x="108"/>
        <item x="874"/>
        <item x="1832"/>
        <item x="987"/>
        <item x="240"/>
        <item x="12"/>
        <item x="1803"/>
        <item x="595"/>
        <item x="3823"/>
        <item x="3207"/>
        <item x="2229"/>
        <item x="3390"/>
        <item x="2231"/>
        <item x="4128"/>
        <item x="4196"/>
        <item x="2888"/>
        <item x="1451"/>
        <item x="453"/>
        <item x="392"/>
        <item x="4154"/>
        <item x="1809"/>
        <item x="1045"/>
        <item x="1690"/>
        <item x="278"/>
        <item x="2037"/>
        <item x="1221"/>
        <item x="1441"/>
        <item x="1131"/>
        <item x="2553"/>
        <item x="995"/>
        <item x="645"/>
        <item x="716"/>
        <item x="946"/>
        <item x="694"/>
        <item x="2583"/>
        <item x="673"/>
        <item x="1744"/>
        <item x="8"/>
        <item x="2966"/>
        <item x="4084"/>
        <item x="134"/>
        <item x="3365"/>
        <item x="4182"/>
        <item x="2009"/>
        <item x="440"/>
        <item x="3846"/>
        <item x="2096"/>
        <item x="3145"/>
        <item x="994"/>
        <item x="317"/>
        <item x="1452"/>
        <item x="979"/>
        <item x="536"/>
        <item x="3992"/>
        <item x="387"/>
        <item x="2151"/>
        <item x="3013"/>
        <item x="2132"/>
        <item x="4163"/>
        <item x="2534"/>
        <item x="445"/>
        <item x="3583"/>
        <item x="1064"/>
        <item x="1202"/>
        <item x="4171"/>
        <item x="457"/>
        <item x="2745"/>
        <item x="2346"/>
        <item x="903"/>
        <item x="2803"/>
        <item x="2985"/>
        <item x="4237"/>
        <item x="1780"/>
        <item x="3024"/>
        <item x="3851"/>
        <item x="2732"/>
        <item x="3183"/>
        <item x="568"/>
        <item x="2381"/>
        <item x="3799"/>
        <item x="267"/>
        <item x="1553"/>
        <item x="37"/>
        <item x="197"/>
        <item x="3445"/>
        <item x="801"/>
        <item x="2065"/>
        <item x="1869"/>
        <item x="640"/>
        <item x="184"/>
        <item x="1430"/>
        <item x="4141"/>
        <item x="1579"/>
        <item x="1758"/>
        <item x="3154"/>
        <item x="3741"/>
        <item x="2440"/>
        <item x="2313"/>
        <item x="2051"/>
        <item x="2545"/>
        <item x="2986"/>
        <item x="1390"/>
        <item x="3584"/>
        <item x="2597"/>
        <item x="4259"/>
        <item x="1519"/>
        <item x="1808"/>
        <item x="3540"/>
        <item x="2086"/>
        <item x="77"/>
        <item x="3751"/>
        <item x="664"/>
        <item x="284"/>
        <item x="577"/>
        <item x="3469"/>
        <item x="152"/>
        <item x="2322"/>
        <item x="654"/>
        <item x="1862"/>
        <item x="2931"/>
        <item x="491"/>
        <item x="1801"/>
        <item x="682"/>
        <item x="1740"/>
        <item x="3502"/>
        <item x="3415"/>
        <item x="2830"/>
        <item x="114"/>
        <item x="3073"/>
        <item x="2874"/>
        <item x="3266"/>
        <item x="1918"/>
        <item x="307"/>
        <item x="58"/>
        <item x="4072"/>
        <item x="894"/>
        <item x="783"/>
        <item x="3218"/>
        <item x="4001"/>
        <item x="3808"/>
        <item x="4222"/>
        <item x="2663"/>
        <item x="834"/>
        <item x="510"/>
        <item x="2587"/>
        <item x="2734"/>
        <item x="119"/>
        <item x="3695"/>
        <item x="885"/>
        <item x="1935"/>
        <item x="1352"/>
        <item x="3438"/>
        <item x="2304"/>
        <item x="2698"/>
        <item x="209"/>
        <item x="1396"/>
        <item x="1823"/>
        <item x="795"/>
        <item x="2493"/>
        <item x="1168"/>
        <item x="3865"/>
        <item x="3201"/>
        <item x="2929"/>
        <item x="27"/>
        <item x="2603"/>
        <item x="674"/>
        <item x="461"/>
        <item x="3905"/>
        <item x="2378"/>
        <item x="3085"/>
        <item x="2264"/>
        <item x="2034"/>
        <item x="2856"/>
        <item x="2272"/>
        <item x="932"/>
        <item x="1116"/>
        <item x="3017"/>
        <item x="3092"/>
        <item x="3710"/>
        <item x="611"/>
        <item x="1881"/>
        <item x="507"/>
        <item x="1265"/>
        <item x="4176"/>
        <item x="677"/>
        <item x="1048"/>
        <item x="407"/>
        <item x="1770"/>
        <item x="2140"/>
        <item x="1628"/>
        <item x="2000"/>
        <item x="1820"/>
        <item x="4174"/>
        <item x="1228"/>
        <item x="1350"/>
        <item x="349"/>
        <item x="2275"/>
        <item x="2883"/>
        <item x="2367"/>
        <item x="1210"/>
        <item x="2962"/>
        <item x="434"/>
        <item x="372"/>
        <item x="1462"/>
        <item x="2479"/>
        <item x="996"/>
        <item x="3038"/>
        <item x="2702"/>
        <item x="943"/>
        <item x="1656"/>
        <item x="1880"/>
        <item x="1355"/>
        <item x="1648"/>
        <item x="636"/>
        <item x="2135"/>
        <item x="1686"/>
        <item x="2819"/>
        <item x="3873"/>
        <item x="3685"/>
        <item x="791"/>
        <item x="2621"/>
        <item x="879"/>
        <item x="30"/>
        <item x="3002"/>
        <item x="2223"/>
        <item x="521"/>
        <item x="3486"/>
        <item x="2811"/>
        <item x="2331"/>
        <item x="2936"/>
        <item x="199"/>
        <item x="74"/>
        <item x="1020"/>
        <item x="1551"/>
        <item x="2990"/>
        <item x="1876"/>
        <item x="1189"/>
        <item x="2030"/>
        <item x="52"/>
        <item x="3828"/>
        <item x="2165"/>
        <item x="1082"/>
        <item x="1340"/>
        <item x="1078"/>
        <item x="2441"/>
        <item x="351"/>
        <item x="1117"/>
        <item x="3146"/>
        <item x="3481"/>
        <item x="2610"/>
        <item x="3"/>
        <item x="3373"/>
        <item x="2948"/>
        <item x="648"/>
        <item x="1685"/>
        <item x="1304"/>
        <item x="2267"/>
        <item x="2707"/>
        <item x="2701"/>
        <item x="2158"/>
        <item x="3798"/>
        <item x="2102"/>
        <item x="2371"/>
        <item x="1291"/>
        <item x="1954"/>
        <item x="2421"/>
        <item x="697"/>
        <item x="1353"/>
        <item x="482"/>
        <item x="2215"/>
        <item x="4114"/>
        <item x="4110"/>
        <item x="183"/>
        <item x="2719"/>
        <item x="2084"/>
        <item x="2950"/>
        <item x="2920"/>
        <item x="3761"/>
        <item x="322"/>
        <item x="1927"/>
        <item x="1899"/>
        <item x="294"/>
        <item x="3931"/>
        <item x="4221"/>
        <item x="1043"/>
        <item x="1042"/>
        <item x="2220"/>
        <item x="741"/>
        <item x="3043"/>
        <item x="1313"/>
        <item x="1254"/>
        <item x="1207"/>
        <item x="2829"/>
        <item x="663"/>
        <item x="2289"/>
        <item x="3586"/>
        <item x="2298"/>
        <item x="1934"/>
        <item x="2812"/>
        <item x="298"/>
        <item x="1556"/>
        <item x="3036"/>
        <item x="4038"/>
        <item x="982"/>
        <item x="1739"/>
        <item x="2141"/>
        <item x="1066"/>
        <item x="3545"/>
        <item x="4165"/>
        <item x="1666"/>
        <item x="1540"/>
        <item x="3758"/>
        <item x="1970"/>
        <item x="588"/>
        <item x="4130"/>
        <item x="1318"/>
        <item x="605"/>
        <item x="1976"/>
        <item x="1103"/>
        <item x="1735"/>
        <item x="1332"/>
        <item x="2552"/>
        <item x="901"/>
        <item x="2951"/>
        <item x="1612"/>
        <item x="1225"/>
        <item x="3756"/>
        <item x="534"/>
        <item x="467"/>
        <item x="939"/>
        <item x="3255"/>
        <item x="3344"/>
        <item x="2514"/>
        <item x="3041"/>
        <item x="3277"/>
        <item x="2347"/>
        <item x="1361"/>
        <item x="1334"/>
        <item x="1022"/>
        <item x="1782"/>
        <item x="1481"/>
        <item x="1260"/>
        <item x="265"/>
        <item x="1804"/>
        <item x="3518"/>
        <item x="2255"/>
        <item x="2585"/>
        <item x="679"/>
        <item x="364"/>
        <item x="3962"/>
        <item x="2115"/>
        <item x="1119"/>
        <item x="1135"/>
        <item x="2391"/>
        <item x="3937"/>
        <item x="3899"/>
        <item x="1655"/>
        <item x="2721"/>
        <item x="1011"/>
        <item x="2692"/>
        <item x="2557"/>
        <item x="3876"/>
        <item x="3144"/>
        <item x="765"/>
        <item x="3336"/>
        <item x="2348"/>
        <item x="2062"/>
        <item x="3056"/>
        <item x="1222"/>
        <item x="3010"/>
        <item x="849"/>
        <item x="3706"/>
        <item x="4201"/>
        <item x="826"/>
        <item x="2492"/>
        <item x="1999"/>
        <item x="2827"/>
        <item x="2852"/>
        <item x="3494"/>
        <item x="388"/>
        <item x="1385"/>
        <item x="2835"/>
        <item x="4037"/>
        <item x="2301"/>
        <item x="2354"/>
        <item x="3527"/>
        <item x="985"/>
        <item x="1190"/>
        <item x="3282"/>
        <item x="2536"/>
        <item x="1663"/>
        <item x="2922"/>
        <item x="435"/>
        <item x="1249"/>
        <item x="2142"/>
        <item x="359"/>
        <item x="1707"/>
        <item x="408"/>
        <item x="4039"/>
        <item x="1003"/>
        <item x="2236"/>
        <item x="3095"/>
        <item x="417"/>
        <item x="2538"/>
        <item x="2549"/>
        <item x="4136"/>
        <item x="1583"/>
        <item x="2499"/>
        <item x="86"/>
        <item x="3031"/>
        <item x="1142"/>
        <item x="7"/>
        <item x="3975"/>
        <item x="3424"/>
        <item x="2292"/>
        <item x="1915"/>
        <item x="959"/>
        <item x="1215"/>
        <item x="1980"/>
        <item x="1544"/>
        <item x="3575"/>
        <item x="2474"/>
        <item x="1301"/>
        <item x="2282"/>
        <item x="675"/>
        <item x="4012"/>
        <item x="2525"/>
        <item x="1726"/>
        <item x="1958"/>
        <item x="3951"/>
        <item x="2659"/>
        <item x="930"/>
        <item x="3906"/>
        <item x="3582"/>
        <item x="3458"/>
        <item x="2131"/>
        <item x="1121"/>
        <item x="2261"/>
        <item x="759"/>
        <item x="1277"/>
        <item x="3920"/>
        <item x="2291"/>
        <item x="3939"/>
        <item x="2360"/>
        <item x="2184"/>
        <item x="2168"/>
        <item x="1861"/>
        <item x="128"/>
        <item x="2964"/>
        <item x="2509"/>
        <item x="2077"/>
        <item x="3914"/>
        <item x="1888"/>
        <item x="2675"/>
        <item x="1813"/>
        <item x="3105"/>
        <item x="55"/>
        <item x="1680"/>
        <item x="1575"/>
        <item x="3536"/>
        <item x="2035"/>
        <item x="3149"/>
        <item x="3671"/>
        <item x="3562"/>
        <item x="3979"/>
        <item x="1303"/>
        <item x="3071"/>
        <item x="3196"/>
        <item x="1372"/>
        <item x="1123"/>
        <item x="416"/>
        <item x="87"/>
        <item x="3164"/>
        <item x="98"/>
        <item x="375"/>
        <item x="4181"/>
        <item x="2437"/>
        <item x="2831"/>
        <item x="1640"/>
        <item x="121"/>
        <item x="2622"/>
        <item x="964"/>
        <item x="380"/>
        <item x="2787"/>
        <item x="1160"/>
        <item x="2144"/>
        <item x="1942"/>
        <item x="1624"/>
        <item x="3519"/>
        <item x="3976"/>
        <item x="3618"/>
        <item x="3299"/>
        <item x="2176"/>
        <item x="178"/>
        <item x="1279"/>
        <item x="2201"/>
        <item x="2918"/>
        <item x="3372"/>
        <item x="2468"/>
        <item x="1563"/>
        <item x="3425"/>
        <item x="3233"/>
        <item x="2487"/>
        <item x="39"/>
        <item x="927"/>
        <item x="3264"/>
        <item x="696"/>
        <item x="2539"/>
        <item x="2296"/>
        <item x="3211"/>
        <item x="4113"/>
        <item x="1549"/>
        <item x="1539"/>
        <item x="4225"/>
        <item x="1089"/>
        <item x="2357"/>
        <item x="424"/>
        <item x="1983"/>
        <item x="902"/>
        <item x="1649"/>
        <item x="355"/>
        <item x="75"/>
        <item x="3226"/>
        <item x="3857"/>
        <item x="3409"/>
        <item x="1453"/>
        <item x="2262"/>
        <item x="2366"/>
        <item x="1393"/>
        <item x="3995"/>
        <item x="2862"/>
        <item x="3531"/>
        <item x="2747"/>
        <item x="378"/>
        <item x="1515"/>
        <item x="689"/>
        <item x="2455"/>
        <item x="1424"/>
        <item x="3021"/>
        <item x="14"/>
        <item x="3279"/>
        <item x="1602"/>
        <item x="1760"/>
        <item x="1830"/>
        <item x="1437"/>
        <item x="1095"/>
        <item x="925"/>
        <item x="2195"/>
        <item x="444"/>
        <item x="527"/>
        <item x="2253"/>
        <item x="860"/>
        <item x="2170"/>
        <item x="250"/>
        <item x="2838"/>
        <item x="744"/>
        <item x="297"/>
        <item x="1429"/>
        <item x="3856"/>
        <item x="3765"/>
        <item x="3543"/>
        <item x="1600"/>
        <item x="4045"/>
        <item x="3760"/>
        <item x="3124"/>
        <item x="2014"/>
        <item x="747"/>
        <item x="3475"/>
        <item x="1623"/>
        <item x="3981"/>
        <item x="3738"/>
        <item x="668"/>
        <item x="2448"/>
        <item x="389"/>
        <item x="3682"/>
        <item x="2027"/>
        <item x="4016"/>
        <item x="1284"/>
        <item x="1661"/>
        <item x="244"/>
        <item x="3147"/>
        <item x="185"/>
        <item x="3875"/>
        <item x="1023"/>
        <item x="460"/>
        <item x="868"/>
        <item x="4004"/>
        <item x="1894"/>
        <item x="3192"/>
        <item x="3497"/>
        <item x="820"/>
        <item x="227"/>
        <item x="4"/>
        <item x="1949"/>
        <item x="1281"/>
        <item x="2114"/>
        <item x="3701"/>
        <item x="3718"/>
        <item x="900"/>
        <item x="1638"/>
        <item x="2073"/>
        <item x="3239"/>
        <item x="70"/>
        <item x="1582"/>
        <item x="1752"/>
        <item x="4147"/>
        <item x="115"/>
        <item x="3209"/>
        <item x="419"/>
        <item x="2800"/>
        <item x="4180"/>
        <item x="3108"/>
        <item x="1621"/>
        <item x="1957"/>
        <item x="100"/>
        <item x="2129"/>
        <item x="4093"/>
        <item x="3247"/>
        <item x="3556"/>
        <item x="1205"/>
        <item x="235"/>
        <item x="633"/>
        <item x="717"/>
        <item x="3135"/>
        <item x="935"/>
        <item x="36"/>
        <item x="3057"/>
        <item x="3529"/>
        <item x="3552"/>
        <item x="2683"/>
        <item x="732"/>
        <item x="4092"/>
        <item x="2408"/>
        <item x="2551"/>
        <item x="2434"/>
        <item x="537"/>
        <item x="1323"/>
        <item x="1546"/>
        <item x="3587"/>
        <item x="1338"/>
        <item x="2833"/>
        <item x="239"/>
        <item x="2273"/>
        <item x="2169"/>
        <item x="4108"/>
        <item x="3694"/>
        <item x="367"/>
        <item x="561"/>
        <item x="2415"/>
        <item x="1308"/>
        <item x="972"/>
        <item x="2277"/>
        <item x="1696"/>
        <item x="62"/>
        <item x="2197"/>
        <item x="67"/>
        <item x="2577"/>
        <item x="3044"/>
        <item x="3736"/>
        <item x="779"/>
        <item x="2383"/>
        <item x="1774"/>
        <item x="2186"/>
        <item x="167"/>
        <item x="3928"/>
        <item x="3731"/>
        <item x="2066"/>
        <item x="1580"/>
        <item x="3161"/>
        <item x="2618"/>
        <item x="4161"/>
        <item x="625"/>
        <item x="21"/>
        <item x="3565"/>
        <item x="2876"/>
        <item x="3467"/>
        <item x="1586"/>
        <item x="891"/>
        <item x="2670"/>
        <item x="1784"/>
        <item x="2795"/>
        <item x="756"/>
        <item x="2735"/>
        <item x="2934"/>
        <item x="230"/>
        <item x="3965"/>
        <item x="2685"/>
        <item x="1651"/>
        <item x="3974"/>
        <item x="2335"/>
        <item x="3208"/>
        <item x="2054"/>
        <item x="1596"/>
        <item x="10"/>
        <item x="3269"/>
        <item x="2713"/>
        <item x="2640"/>
        <item x="3326"/>
        <item x="1659"/>
        <item x="1209"/>
        <item x="483"/>
        <item x="45"/>
        <item x="2742"/>
        <item x="229"/>
        <item x="3794"/>
        <item x="1765"/>
        <item x="2855"/>
        <item x="1721"/>
        <item x="2688"/>
        <item x="1603"/>
        <item x="2467"/>
        <item x="3984"/>
        <item x="4032"/>
        <item x="735"/>
        <item x="4080"/>
        <item x="190"/>
        <item x="1329"/>
        <item x="64"/>
        <item x="1857"/>
        <item x="955"/>
        <item x="1324"/>
        <item x="2886"/>
        <item x="3274"/>
        <item x="1681"/>
        <item x="1033"/>
        <item x="471"/>
        <item x="3767"/>
        <item x="4090"/>
        <item x="2206"/>
        <item x="2349"/>
        <item x="2691"/>
        <item x="2283"/>
        <item x="3419"/>
        <item x="1858"/>
        <item x="1019"/>
        <item x="3178"/>
        <item x="4254"/>
        <item x="899"/>
        <item x="2038"/>
        <item x="2623"/>
        <item x="3127"/>
        <item x="3915"/>
        <item x="2902"/>
        <item x="4027"/>
        <item x="843"/>
        <item x="3763"/>
        <item x="3709"/>
        <item x="1520"/>
        <item x="93"/>
        <item x="1016"/>
        <item x="2022"/>
        <item x="1709"/>
        <item x="2426"/>
        <item x="4242"/>
        <item x="1159"/>
        <item x="2927"/>
        <item x="2848"/>
        <item x="1267"/>
        <item x="2358"/>
        <item x="659"/>
        <item x="1076"/>
        <item x="3375"/>
        <item x="3523"/>
        <item x="2278"/>
        <item x="174"/>
        <item x="1454"/>
        <item x="2712"/>
        <item x="1243"/>
        <item x="563"/>
        <item x="3131"/>
        <item x="855"/>
        <item x="1170"/>
        <item x="796"/>
        <item x="2042"/>
        <item x="775"/>
        <item x="4184"/>
        <item x="2063"/>
        <item x="784"/>
        <item x="1150"/>
        <item x="69"/>
        <item x="3166"/>
        <item x="1384"/>
        <item x="2072"/>
        <item x="3538"/>
        <item x="2668"/>
        <item x="3969"/>
        <item x="764"/>
        <item x="3998"/>
        <item x="225"/>
        <item x="1091"/>
        <item x="3112"/>
        <item x="1343"/>
        <item x="1391"/>
        <item x="4035"/>
        <item x="1677"/>
        <item x="539"/>
        <item x="437"/>
        <item x="3878"/>
        <item x="3755"/>
        <item x="2216"/>
        <item x="1951"/>
        <item x="2930"/>
        <item x="1826"/>
        <item x="1230"/>
        <item x="2798"/>
        <item x="1094"/>
        <item x="2529"/>
        <item x="393"/>
        <item x="965"/>
        <item x="3005"/>
        <item x="3125"/>
        <item x="1653"/>
        <item x="3077"/>
        <item x="495"/>
        <item x="4173"/>
        <item x="3223"/>
        <item x="3337"/>
        <item x="2327"/>
        <item x="878"/>
        <item x="2015"/>
        <item x="1130"/>
        <item x="3897"/>
        <item x="4231"/>
        <item x="2651"/>
        <item x="1442"/>
        <item x="1678"/>
        <item x="4064"/>
        <item x="4239"/>
        <item x="2162"/>
        <item x="2524"/>
        <item x="514"/>
        <item x="2078"/>
        <item x="2053"/>
        <item x="411"/>
        <item x="2741"/>
        <item x="558"/>
        <item x="1654"/>
        <item x="2326"/>
        <item x="2563"/>
        <item x="1597"/>
        <item x="1102"/>
        <item x="2057"/>
        <item x="3304"/>
        <item x="2"/>
        <item x="1099"/>
        <item x="2904"/>
        <item x="1300"/>
        <item x="2775"/>
        <item x="2754"/>
        <item x="2801"/>
        <item x="242"/>
        <item x="2173"/>
        <item x="3385"/>
        <item x="755"/>
        <item x="757"/>
        <item x="886"/>
        <item x="945"/>
        <item x="449"/>
        <item x="4248"/>
        <item x="3779"/>
        <item x="1435"/>
        <item x="2895"/>
        <item x="3254"/>
        <item x="237"/>
        <item x="829"/>
        <item x="3470"/>
        <item x="1229"/>
        <item x="186"/>
        <item x="2179"/>
        <item x="95"/>
        <item x="329"/>
        <item x="2652"/>
        <item x="310"/>
        <item x="3276"/>
        <item x="2024"/>
        <item x="3698"/>
        <item x="2766"/>
        <item x="3129"/>
        <item x="454"/>
        <item x="2461"/>
        <item x="813"/>
        <item x="1790"/>
        <item x="3684"/>
        <item x="3858"/>
        <item x="4100"/>
        <item x="3089"/>
        <item x="1769"/>
        <item x="316"/>
        <item x="1293"/>
        <item x="264"/>
        <item x="3046"/>
        <item x="2106"/>
        <item x="1953"/>
        <item x="1620"/>
        <item x="3921"/>
        <item x="2406"/>
        <item x="3341"/>
        <item x="2511"/>
        <item x="4067"/>
        <item x="1510"/>
        <item x="418"/>
        <item x="3635"/>
        <item x="3980"/>
        <item x="3252"/>
        <item x="2163"/>
        <item x="410"/>
        <item x="80"/>
        <item x="1593"/>
        <item x="780"/>
        <item x="1778"/>
        <item x="1727"/>
        <item x="827"/>
        <item x="4060"/>
        <item x="3947"/>
        <item x="2068"/>
        <item x="856"/>
        <item x="2150"/>
        <item x="940"/>
        <item x="2586"/>
        <item x="4057"/>
        <item x="4268"/>
        <item x="247"/>
        <item x="1180"/>
        <item x="1956"/>
        <item x="840"/>
        <item x="188"/>
        <item x="3510"/>
        <item x="2926"/>
        <item x="1703"/>
        <item x="2457"/>
        <item x="3633"/>
        <item x="111"/>
        <item x="1044"/>
        <item x="1134"/>
        <item x="2822"/>
        <item x="3474"/>
        <item x="2628"/>
        <item x="1483"/>
        <item x="3841"/>
        <item x="1028"/>
        <item x="222"/>
        <item x="760"/>
        <item x="226"/>
        <item x="2840"/>
        <item x="4232"/>
        <item x="1963"/>
        <item x="738"/>
        <item x="311"/>
        <item x="528"/>
        <item x="3802"/>
        <item x="3950"/>
        <item x="1647"/>
        <item x="2676"/>
        <item x="937"/>
        <item x="2243"/>
        <item x="948"/>
        <item x="413"/>
        <item x="363"/>
        <item x="897"/>
        <item x="3153"/>
        <item x="698"/>
        <item x="2871"/>
        <item x="4105"/>
        <item x="2189"/>
        <item x="2374"/>
        <item x="1973"/>
        <item x="4073"/>
        <item x="4251"/>
        <item x="2069"/>
        <item x="2724"/>
        <item x="1883"/>
        <item x="892"/>
        <item x="3109"/>
        <item x="934"/>
        <item x="688"/>
        <item x="2373"/>
        <item x="957"/>
        <item x="1502"/>
        <item x="2661"/>
        <item x="944"/>
        <item x="179"/>
        <item x="1616"/>
        <item x="390"/>
        <item x="1412"/>
        <item x="2679"/>
        <item x="598"/>
        <item x="1914"/>
        <item x="4213"/>
        <item x="2055"/>
        <item x="2334"/>
        <item x="3496"/>
        <item x="2059"/>
        <item x="928"/>
        <item x="2842"/>
        <item x="2429"/>
        <item x="1523"/>
        <item x="1791"/>
        <item x="4111"/>
        <item x="459"/>
        <item x="662"/>
        <item x="1349"/>
        <item x="2641"/>
        <item x="1027"/>
        <item x="2955"/>
        <item x="3714"/>
        <item x="3734"/>
        <item x="1175"/>
        <item x="3537"/>
        <item x="1691"/>
        <item x="1344"/>
        <item x="2271"/>
        <item x="1859"/>
        <item x="1797"/>
        <item x="3894"/>
        <item x="3459"/>
        <item x="428"/>
        <item x="2076"/>
        <item x="3130"/>
        <item x="415"/>
        <item x="589"/>
        <item x="321"/>
        <item x="823"/>
        <item x="443"/>
        <item x="3468"/>
        <item x="2219"/>
        <item x="3081"/>
        <item x="3632"/>
        <item x="466"/>
        <item x="1538"/>
        <item x="3476"/>
        <item x="890"/>
        <item x="954"/>
        <item x="1111"/>
        <item x="1109"/>
        <item x="1607"/>
        <item x="3464"/>
        <item x="1644"/>
        <item x="669"/>
        <item x="2765"/>
        <item x="572"/>
        <item x="3646"/>
        <item x="1088"/>
        <item x="3762"/>
        <item x="4262"/>
        <item x="1565"/>
        <item x="1307"/>
        <item x="3983"/>
        <item x="869"/>
        <item x="2740"/>
        <item x="1882"/>
        <item x="776"/>
        <item x="3393"/>
        <item x="302"/>
        <item x="3114"/>
        <item x="1302"/>
        <item x="2953"/>
        <item x="195"/>
        <item x="2226"/>
        <item x="423"/>
        <item x="3978"/>
        <item x="2919"/>
        <item x="99"/>
        <item x="2785"/>
        <item x="3193"/>
        <item x="3251"/>
        <item x="2233"/>
        <item x="2218"/>
        <item x="1841"/>
        <item x="3781"/>
        <item x="315"/>
        <item x="3498"/>
        <item x="2483"/>
        <item x="1895"/>
        <item x="758"/>
        <item x="3807"/>
        <item x="530"/>
        <item x="3099"/>
        <item x="4140"/>
        <item x="4189"/>
        <item x="1924"/>
        <item x="1723"/>
        <item x="1513"/>
        <item x="814"/>
        <item x="3729"/>
        <item x="3257"/>
        <item x="1326"/>
        <item x="3801"/>
        <item x="3922"/>
        <item x="3703"/>
        <item x="191"/>
        <item x="2230"/>
        <item x="293"/>
        <item x="1107"/>
        <item x="277"/>
        <item x="2595"/>
        <item x="3067"/>
        <item x="3797"/>
        <item x="2436"/>
        <item x="4148"/>
        <item x="725"/>
        <item x="165"/>
        <item x="3814"/>
        <item x="3548"/>
        <item x="841"/>
        <item x="1250"/>
        <item x="219"/>
        <item x="3157"/>
        <item x="1817"/>
        <item x="208"/>
        <item x="2912"/>
        <item x="2935"/>
        <item x="3782"/>
        <item x="1798"/>
        <item x="746"/>
        <item x="615"/>
        <item x="3892"/>
        <item x="123"/>
        <item x="175"/>
        <item x="2445"/>
        <item x="986"/>
        <item x="4229"/>
        <item x="842"/>
        <item x="2960"/>
        <item x="3707"/>
        <item x="3376"/>
        <item x="1234"/>
        <item x="3432"/>
        <item x="951"/>
        <item x="84"/>
        <item x="414"/>
        <item x="1256"/>
        <item x="1443"/>
        <item x="2737"/>
        <item x="2023"/>
        <item x="1548"/>
        <item x="2438"/>
        <item x="1008"/>
        <item x="1167"/>
        <item x="1162"/>
        <item x="3388"/>
        <item x="3532"/>
        <item x="821"/>
        <item x="370"/>
        <item x="2984"/>
        <item x="3539"/>
        <item x="3179"/>
        <item x="352"/>
        <item x="3420"/>
        <item x="2306"/>
        <item x="2756"/>
        <item x="2942"/>
        <item x="870"/>
        <item x="1568"/>
        <item x="3305"/>
        <item x="2412"/>
        <item x="4270"/>
        <item x="1147"/>
        <item x="3015"/>
        <item x="711"/>
        <item x="4207"/>
        <item x="2820"/>
        <item x="3487"/>
        <item x="170"/>
        <item x="2834"/>
        <item x="1842"/>
        <item x="2715"/>
        <item x="3499"/>
        <item x="2612"/>
        <item x="3328"/>
        <item x="1021"/>
        <item x="4143"/>
        <item x="2175"/>
        <item x="1802"/>
        <item x="2896"/>
        <item x="1055"/>
        <item x="1176"/>
        <item x="2548"/>
        <item x="2796"/>
        <item x="1295"/>
        <item x="2769"/>
        <item x="122"/>
        <item x="1665"/>
        <item x="1320"/>
        <item x="2217"/>
        <item x="2987"/>
        <item x="1009"/>
        <item x="1356"/>
        <item x="3877"/>
        <item x="2526"/>
        <item x="3123"/>
        <item x="218"/>
        <item x="958"/>
        <item x="3746"/>
        <item x="2968"/>
        <item x="3792"/>
        <item x="1734"/>
        <item x="2996"/>
        <item x="276"/>
        <item x="608"/>
        <item x="1201"/>
        <item x="3155"/>
        <item x="3795"/>
        <item x="1564"/>
        <item x="3520"/>
        <item x="1325"/>
        <item x="4158"/>
        <item x="1732"/>
        <item x="1606"/>
        <item x="3842"/>
        <item x="3678"/>
        <item x="3030"/>
        <item x="1331"/>
        <item x="2780"/>
        <item x="3194"/>
        <item x="2050"/>
        <item x="2915"/>
        <item x="160"/>
        <item x="3210"/>
        <item x="1339"/>
        <item x="1747"/>
        <item x="1157"/>
        <item x="1478"/>
        <item x="3960"/>
        <item x="2451"/>
        <item x="1877"/>
        <item x="3007"/>
        <item x="650"/>
        <item x="1532"/>
        <item x="373"/>
        <item x="462"/>
        <item x="2614"/>
        <item x="1006"/>
        <item x="1387"/>
        <item x="65"/>
        <item x="2836"/>
        <item x="2543"/>
        <item x="2377"/>
        <item x="81"/>
        <item x="3600"/>
        <item x="2664"/>
        <item x="2345"/>
        <item x="914"/>
        <item x="2518"/>
        <item x="2777"/>
        <item x="89"/>
        <item x="1219"/>
        <item x="2043"/>
        <item x="358"/>
        <item x="1473"/>
        <item x="1965"/>
        <item x="2020"/>
        <item x="792"/>
        <item x="2361"/>
        <item x="3558"/>
        <item x="2542"/>
        <item x="1497"/>
        <item x="2133"/>
        <item x="1557"/>
        <item x="3422"/>
        <item x="2531"/>
        <item x="2259"/>
        <item x="728"/>
        <item x="3355"/>
        <item x="592"/>
        <item x="3132"/>
        <item x="1236"/>
        <item x="1699"/>
        <item x="2654"/>
        <item x="4187"/>
        <item x="3398"/>
        <item x="2180"/>
        <item x="1194"/>
        <item x="3300"/>
        <item x="3170"/>
        <item x="1163"/>
        <item x="3111"/>
        <item x="3215"/>
        <item x="1151"/>
        <item x="2402"/>
        <item x="3327"/>
        <item x="2893"/>
        <item x="2350"/>
        <item x="4115"/>
        <item x="1627"/>
        <item x="2662"/>
        <item x="3039"/>
        <item x="1829"/>
        <item x="2817"/>
        <item x="2653"/>
        <item x="2872"/>
        <item x="1406"/>
        <item x="2300"/>
        <item x="881"/>
        <item x="1757"/>
        <item x="2432"/>
        <item x="3384"/>
        <item x="693"/>
        <item x="3134"/>
        <item x="3001"/>
        <item x="1922"/>
        <item x="2389"/>
        <item x="1930"/>
        <item x="1783"/>
        <item x="660"/>
        <item x="1235"/>
        <item x="1860"/>
        <item x="3932"/>
        <item x="3818"/>
        <item x="4036"/>
        <item x="3248"/>
        <item x="2380"/>
        <item x="2006"/>
        <item x="1835"/>
        <item x="4018"/>
        <item x="1449"/>
        <item x="1137"/>
        <item x="3573"/>
        <item x="2089"/>
        <item x="448"/>
        <item x="3246"/>
        <item x="1299"/>
        <item x="401"/>
        <item x="1460"/>
        <item x="1487"/>
        <item x="3416"/>
        <item x="2400"/>
        <item x="788"/>
        <item x="2540"/>
        <item x="1837"/>
        <item x="712"/>
        <item x="4095"/>
        <item x="2687"/>
        <item x="2535"/>
        <item x="828"/>
        <item x="2572"/>
        <item x="1468"/>
        <item x="3352"/>
        <item x="2338"/>
        <item x="1992"/>
        <item x="465"/>
        <item x="2658"/>
        <item x="3364"/>
        <item x="3395"/>
        <item x="2064"/>
        <item x="774"/>
        <item x="2161"/>
        <item x="2556"/>
        <item x="2119"/>
        <item x="1902"/>
        <item x="3521"/>
        <item x="3403"/>
        <item x="724"/>
        <item x="1316"/>
        <item x="1909"/>
        <item x="2619"/>
        <item x="2393"/>
        <item x="2199"/>
        <item x="3087"/>
        <item x="286"/>
        <item x="3287"/>
        <item x="2905"/>
        <item x="2280"/>
        <item x="581"/>
        <item x="852"/>
        <item x="496"/>
        <item x="1588"/>
        <item x="2423"/>
        <item x="221"/>
        <item x="1413"/>
        <item x="2706"/>
        <item x="816"/>
        <item x="3214"/>
        <item x="3675"/>
        <item x="911"/>
        <item x="3643"/>
        <item x="2117"/>
        <item x="3501"/>
        <item x="330"/>
        <item x="3938"/>
        <item x="1598"/>
        <item x="970"/>
        <item x="1938"/>
        <item x="1533"/>
        <item x="545"/>
        <item x="1070"/>
        <item x="2901"/>
        <item x="2513"/>
        <item x="2873"/>
        <item x="1733"/>
        <item x="3008"/>
        <item x="3410"/>
        <item x="3037"/>
        <item x="3977"/>
        <item x="1966"/>
        <item x="1120"/>
        <item x="233"/>
        <item x="1571"/>
        <item x="3883"/>
        <item x="3429"/>
        <item x="1905"/>
        <item x="3656"/>
        <item x="2857"/>
        <item x="3296"/>
        <item x="1559"/>
        <item x="2004"/>
        <item x="1839"/>
        <item x="616"/>
        <item x="3936"/>
        <item x="425"/>
        <item x="1573"/>
        <item x="3648"/>
        <item x="266"/>
        <item x="4054"/>
        <item x="504"/>
        <item x="3173"/>
        <item x="613"/>
        <item x="2992"/>
        <item x="2894"/>
        <item x="3774"/>
        <item x="3889"/>
        <item x="3672"/>
        <item x="2263"/>
        <item x="2932"/>
        <item x="271"/>
        <item x="2522"/>
        <item x="1692"/>
        <item x="618"/>
        <item x="3040"/>
        <item x="3571"/>
        <item x="1946"/>
        <item x="2204"/>
        <item x="1047"/>
        <item x="4031"/>
        <item x="3163"/>
        <item x="751"/>
        <item x="3054"/>
        <item x="3312"/>
        <item x="2166"/>
        <item x="3221"/>
        <item x="3728"/>
        <item x="3991"/>
        <item x="1995"/>
        <item x="2241"/>
        <item x="1822"/>
        <item x="4153"/>
        <item x="439"/>
        <item x="646"/>
        <item x="2107"/>
        <item x="2127"/>
        <item x="2194"/>
        <item x="552"/>
        <item x="1873"/>
        <item x="2705"/>
        <item x="1459"/>
        <item x="1477"/>
        <item x="4218"/>
        <item x="3253"/>
        <item x="3721"/>
        <item x="3676"/>
        <item x="3189"/>
        <item x="1458"/>
        <item x="1017"/>
        <item x="4076"/>
        <item x="76"/>
        <item x="1928"/>
        <item x="1936"/>
        <item x="2938"/>
        <item x="2317"/>
        <item x="781"/>
        <item x="4005"/>
        <item x="4074"/>
        <item x="812"/>
        <item x="2841"/>
        <item x="1555"/>
        <item x="1309"/>
        <item x="187"/>
        <item x="3435"/>
        <item x="249"/>
        <item x="2906"/>
        <item x="1032"/>
        <item x="1193"/>
        <item x="1897"/>
        <item x="3780"/>
        <item x="3079"/>
        <item x="1457"/>
        <item x="3886"/>
        <item x="0"/>
        <item x="3096"/>
        <item x="2310"/>
        <item x="1650"/>
        <item x="836"/>
        <item x="2356"/>
        <item x="1173"/>
        <item x="2118"/>
        <item x="3121"/>
        <item x="620"/>
        <item x="3615"/>
        <item x="915"/>
        <item x="381"/>
        <item x="3078"/>
        <item x="3631"/>
        <item x="2994"/>
        <item x="2249"/>
        <item x="524"/>
        <item x="978"/>
        <item x="136"/>
        <item x="4097"/>
        <item x="2851"/>
        <item x="762"/>
        <item x="3954"/>
        <item x="1601"/>
        <item x="4085"/>
        <item x="1447"/>
        <item x="3554"/>
        <item x="1855"/>
        <item x="1645"/>
        <item x="303"/>
        <item x="3205"/>
        <item x="2794"/>
        <item x="3243"/>
        <item x="1762"/>
        <item x="4267"/>
        <item x="1504"/>
        <item x="3949"/>
        <item x="809"/>
        <item x="2566"/>
        <item x="2256"/>
        <item x="3427"/>
        <item x="1840"/>
        <item x="4258"/>
        <item x="2512"/>
        <item x="643"/>
        <item x="1485"/>
        <item x="212"/>
        <item x="2113"/>
        <item x="1737"/>
        <item x="4021"/>
        <item x="4127"/>
        <item x="2979"/>
        <item x="740"/>
        <item x="1181"/>
        <item x="109"/>
        <item x="4124"/>
        <item x="2209"/>
        <item x="4094"/>
        <item x="3141"/>
        <item x="719"/>
        <item x="2846"/>
        <item x="1952"/>
        <item x="3115"/>
        <item x="3574"/>
        <item x="1933"/>
        <item x="1591"/>
        <item x="1749"/>
        <item x="3103"/>
        <item x="206"/>
        <item x="470"/>
        <item x="3389"/>
        <item x="1341"/>
        <item x="1672"/>
        <item x="4261"/>
        <item x="1800"/>
        <item x="2329"/>
        <item x="2975"/>
        <item x="1576"/>
        <item x="1492"/>
        <item x="1288"/>
        <item x="1987"/>
        <item x="2431"/>
        <item x="3244"/>
        <item x="3673"/>
        <item x="1058"/>
        <item x="2816"/>
        <item x="3785"/>
        <item x="3652"/>
        <item x="1125"/>
        <item x="1921"/>
        <item x="684"/>
        <item x="865"/>
        <item x="2638"/>
        <item x="2454"/>
        <item x="246"/>
        <item x="3263"/>
        <item x="2288"/>
        <item x="1794"/>
        <item x="2784"/>
        <item x="3567"/>
        <item x="3453"/>
        <item x="106"/>
        <item x="3339"/>
        <item x="681"/>
        <item x="1912"/>
        <item x="2643"/>
        <item x="4107"/>
        <item x="1988"/>
        <item x="628"/>
        <item x="3740"/>
        <item x="3930"/>
        <item x="2490"/>
        <item x="1874"/>
        <item x="1844"/>
        <item x="3555"/>
        <item x="553"/>
        <item x="1282"/>
        <item x="269"/>
        <item x="2250"/>
        <item x="1476"/>
        <item x="3136"/>
        <item x="1866"/>
        <item x="859"/>
        <item x="3421"/>
        <item x="2580"/>
        <item x="3757"/>
        <item x="16"/>
        <item x="2546"/>
        <item x="877"/>
        <item x="1959"/>
        <item x="837"/>
        <item x="3589"/>
        <item x="629"/>
        <item x="2755"/>
        <item x="822"/>
        <item x="2591"/>
        <item x="767"/>
        <item x="1097"/>
        <item x="2523"/>
        <item x="2001"/>
        <item x="3174"/>
        <item x="25"/>
        <item x="3620"/>
        <item x="1742"/>
        <item x="243"/>
        <item x="2601"/>
        <item x="215"/>
        <item x="1701"/>
        <item x="3677"/>
        <item x="2900"/>
        <item x="2185"/>
        <item x="2752"/>
        <item x="3923"/>
        <item x="2978"/>
        <item x="3295"/>
        <item x="3967"/>
        <item x="2589"/>
        <item x="3642"/>
        <item x="635"/>
        <item x="3809"/>
        <item x="2759"/>
        <item x="3891"/>
        <item x="526"/>
        <item x="4192"/>
        <item x="3925"/>
        <item x="4172"/>
        <item x="1961"/>
        <item x="872"/>
        <item x="2032"/>
        <item x="4040"/>
        <item x="680"/>
        <item x="2757"/>
        <item x="3690"/>
        <item x="832"/>
        <item x="1198"/>
        <item x="584"/>
        <item x="4030"/>
        <item x="2028"/>
        <item x="2899"/>
        <item x="2758"/>
        <item x="1073"/>
        <item x="2573"/>
        <item x="4212"/>
        <item x="1233"/>
        <item x="22"/>
        <item x="3880"/>
        <item x="3659"/>
        <item x="270"/>
        <item x="300"/>
        <item x="3168"/>
        <item x="2520"/>
        <item x="502"/>
        <item x="2362"/>
        <item x="1772"/>
        <item x="2635"/>
        <item x="3697"/>
        <item x="686"/>
        <item x="1431"/>
        <item x="3893"/>
        <item x="3909"/>
        <item x="3640"/>
        <item x="1397"/>
        <item x="3026"/>
        <item x="2666"/>
        <item x="3329"/>
        <item x="1730"/>
        <item x="116"/>
        <item x="1037"/>
        <item x="875"/>
        <item x="3430"/>
        <item x="4048"/>
        <item x="402"/>
        <item x="3386"/>
        <item x="3113"/>
        <item x="3505"/>
        <item x="1675"/>
        <item x="96"/>
        <item x="683"/>
        <item x="623"/>
        <item x="3014"/>
        <item x="2045"/>
        <item x="2193"/>
        <item x="472"/>
        <item x="1759"/>
        <item x="3343"/>
        <item x="2963"/>
        <item x="3508"/>
        <item x="2104"/>
        <item x="2806"/>
        <item x="198"/>
        <item x="824"/>
        <item x="770"/>
        <item x="2684"/>
        <item x="655"/>
        <item x="3323"/>
        <item x="3541"/>
        <item x="3625"/>
        <item x="4102"/>
        <item x="2146"/>
        <item x="3408"/>
        <item x="118"/>
        <item x="2716"/>
        <item x="2697"/>
        <item x="1253"/>
        <item x="3053"/>
        <item x="1298"/>
        <item x="341"/>
        <item x="3598"/>
        <item x="851"/>
        <item x="3018"/>
        <item x="3630"/>
        <item x="356"/>
        <item x="2609"/>
        <item x="3790"/>
        <item x="1342"/>
        <item x="1425"/>
        <item x="3322"/>
        <item x="1512"/>
        <item x="3847"/>
        <item x="2002"/>
        <item x="1828"/>
        <item x="2353"/>
        <item x="1263"/>
        <item x="2508"/>
        <item x="2686"/>
        <item x="3725"/>
        <item x="1979"/>
        <item x="33"/>
        <item x="1755"/>
        <item x="2717"/>
        <item x="1688"/>
        <item x="289"/>
        <item x="1496"/>
        <item x="705"/>
        <item x="1814"/>
        <item x="397"/>
        <item x="4188"/>
        <item x="3128"/>
        <item x="92"/>
        <item x="4049"/>
        <item x="4000"/>
        <item x="2541"/>
        <item x="706"/>
        <item x="2365"/>
        <item x="1398"/>
        <item x="112"/>
        <item x="379"/>
        <item x="1771"/>
        <item x="3683"/>
        <item x="4255"/>
        <item x="1080"/>
        <item x="2087"/>
        <item x="2620"/>
        <item x="3522"/>
        <item x="1364"/>
        <item x="1183"/>
        <item x="2388"/>
        <item x="3294"/>
        <item x="4089"/>
        <item x="2845"/>
        <item x="4098"/>
        <item x="1796"/>
        <item x="2916"/>
        <item x="830"/>
        <item x="1919"/>
        <item x="43"/>
        <item x="1075"/>
        <item x="745"/>
        <item x="2909"/>
        <item x="1890"/>
        <item x="3229"/>
        <item x="989"/>
        <item x="2213"/>
        <item x="1114"/>
        <item x="929"/>
        <item x="4175"/>
        <item x="17"/>
        <item x="1469"/>
        <item x="3118"/>
        <item x="2500"/>
        <item x="1164"/>
        <item x="3082"/>
        <item x="3743"/>
        <item x="709"/>
        <item x="3198"/>
        <item x="3423"/>
        <item x="4157"/>
        <item x="557"/>
        <item x="181"/>
        <item x="3356"/>
        <item x="2187"/>
        <item x="4120"/>
        <item x="3397"/>
        <item x="403"/>
        <item x="3230"/>
        <item x="2559"/>
        <item x="2111"/>
        <item x="4109"/>
        <item x="893"/>
        <item x="695"/>
        <item x="259"/>
        <item x="3924"/>
        <item x="1486"/>
        <item x="2299"/>
        <item x="3490"/>
        <item x="4106"/>
        <item x="2234"/>
        <item x="887"/>
        <item x="3028"/>
        <item x="1566"/>
        <item x="429"/>
        <item x="3946"/>
        <item x="3614"/>
        <item x="3513"/>
        <item x="3982"/>
        <item x="3569"/>
        <item x="1683"/>
        <item x="1488"/>
        <item x="942"/>
        <item x="2590"/>
        <item x="1374"/>
        <item x="2799"/>
        <item x="4023"/>
        <item x="1892"/>
        <item x="778"/>
        <item x="1718"/>
        <item x="2071"/>
        <item x="1314"/>
        <item x="1463"/>
        <item x="714"/>
        <item x="3383"/>
        <item x="275"/>
        <item x="2999"/>
        <item x="1731"/>
        <item x="723"/>
        <item x="807"/>
        <item x="1373"/>
        <item x="2730"/>
        <item x="1200"/>
        <item x="1937"/>
        <item x="1238"/>
        <item x="2726"/>
        <item x="2315"/>
        <item x="3788"/>
        <item x="2762"/>
        <item x="3446"/>
        <item x="4170"/>
        <item x="1067"/>
        <item x="2655"/>
        <item x="626"/>
        <item x="2446"/>
        <item x="630"/>
        <item x="3822"/>
        <item x="2307"/>
        <item x="3820"/>
        <item x="1474"/>
        <item x="634"/>
        <item x="844"/>
        <item x="1569"/>
        <item x="4059"/>
        <item x="2608"/>
        <item x="3753"/>
        <item x="3559"/>
        <item x="1399"/>
        <item x="1786"/>
        <item x="3989"/>
        <item x="2013"/>
        <item x="1668"/>
        <item x="3580"/>
        <item x="2674"/>
        <item x="3004"/>
        <item x="3378"/>
        <item x="1493"/>
        <item x="422"/>
        <item x="1127"/>
        <item x="4133"/>
        <item x="2496"/>
        <item x="1793"/>
        <item x="2242"/>
        <item x="1689"/>
        <item x="3770"/>
        <item x="1030"/>
        <item x="1671"/>
        <item x="3752"/>
        <item x="2342"/>
        <item x="888"/>
        <item x="3715"/>
        <item x="3009"/>
        <item x="1500"/>
        <item x="2718"/>
        <item x="3462"/>
        <item x="2533"/>
        <item x="1535"/>
        <item x="1389"/>
        <item x="1056"/>
        <item x="2728"/>
        <item x="4202"/>
        <item x="1062"/>
        <item x="1223"/>
        <item x="3466"/>
        <item x="2507"/>
        <item x="1400"/>
        <item x="3927"/>
        <item x="4134"/>
        <item x="1065"/>
        <item x="3191"/>
        <item x="272"/>
        <item x="1904"/>
        <item x="1889"/>
        <item x="562"/>
        <item x="1370"/>
        <item x="3347"/>
        <item x="2433"/>
        <item x="2207"/>
        <item x="772"/>
        <item x="2265"/>
        <item x="130"/>
        <item x="1448"/>
        <item x="398"/>
        <item x="621"/>
        <item x="2067"/>
        <item x="474"/>
        <item x="1764"/>
        <item x="279"/>
        <item x="3133"/>
        <item x="950"/>
        <item x="3829"/>
        <item x="1319"/>
        <item x="2232"/>
        <item x="854"/>
        <item x="3160"/>
        <item x="1211"/>
        <item x="1845"/>
        <item x="1069"/>
        <item x="3900"/>
        <item x="1231"/>
        <item x="1484"/>
        <item x="492"/>
        <item x="3333"/>
        <item x="1046"/>
        <item x="1807"/>
        <item x="2321"/>
        <item x="493"/>
        <item x="1974"/>
        <item x="799"/>
        <item x="3187"/>
        <item x="1964"/>
        <item x="594"/>
        <item x="3688"/>
        <item x="3225"/>
        <item x="3944"/>
        <item x="3426"/>
        <item x="641"/>
        <item x="4022"/>
        <item x="171"/>
        <item x="3442"/>
        <item x="2164"/>
        <item x="1178"/>
        <item x="2012"/>
        <item x="1975"/>
        <item x="394"/>
        <item x="1084"/>
        <item x="2598"/>
        <item x="6"/>
        <item x="3265"/>
        <item x="3849"/>
        <item x="2879"/>
        <item x="2885"/>
        <item x="2128"/>
        <item x="68"/>
        <item x="4156"/>
        <item x="1499"/>
        <item x="3639"/>
        <item x="769"/>
        <item x="1270"/>
        <item x="790"/>
        <item x="3102"/>
        <item x="1195"/>
        <item x="46"/>
        <item x="600"/>
        <item x="1547"/>
        <item x="4244"/>
        <item x="1196"/>
        <item x="1286"/>
        <item x="2645"/>
        <item x="1676"/>
        <item x="3206"/>
        <item x="1172"/>
        <item x="3591"/>
        <item x="3661"/>
        <item x="4178"/>
        <item x="1891"/>
        <item x="602"/>
        <item x="3167"/>
        <item x="2100"/>
        <item x="1220"/>
        <item x="296"/>
        <item x="3227"/>
        <item x="262"/>
        <item x="1466"/>
        <item x="1590"/>
        <item x="3739"/>
        <item x="1461"/>
        <item x="1423"/>
        <item x="551"/>
        <item x="2109"/>
        <item x="2729"/>
        <item x="430"/>
        <item x="960"/>
        <item x="2486"/>
        <item x="339"/>
        <item x="3853"/>
        <item x="3457"/>
        <item x="3622"/>
        <item x="201"/>
        <item x="2443"/>
        <item x="2537"/>
        <item x="94"/>
        <item x="318"/>
        <item x="3831"/>
        <item x="1049"/>
        <item x="2736"/>
        <item x="107"/>
        <item x="1038"/>
        <item x="336"/>
        <item x="446"/>
        <item x="2521"/>
        <item x="3592"/>
        <item x="921"/>
        <item x="3750"/>
        <item x="583"/>
        <item x="228"/>
        <item x="3070"/>
        <item x="722"/>
        <item x="1264"/>
        <item x="3139"/>
        <item x="2760"/>
        <item x="1360"/>
        <item x="2323"/>
        <item x="56"/>
        <item x="1132"/>
        <item x="2121"/>
        <item x="1192"/>
        <item x="2863"/>
        <item x="3203"/>
        <item x="4104"/>
        <item x="3911"/>
        <item x="3330"/>
        <item x="1436"/>
        <item x="2344"/>
        <item x="1092"/>
        <item x="976"/>
        <item x="3874"/>
        <item x="2669"/>
        <item x="4117"/>
        <item x="213"/>
        <item x="3394"/>
        <item x="4075"/>
        <item x="3086"/>
        <item x="3061"/>
        <item x="912"/>
        <item x="1113"/>
        <item x="1471"/>
        <item x="4017"/>
        <item x="1362"/>
        <item x="2632"/>
        <item x="3786"/>
        <item x="498"/>
        <item x="715"/>
        <item x="2279"/>
        <item x="3973"/>
        <item x="884"/>
        <item x="4015"/>
        <item x="2385"/>
        <item x="3887"/>
        <item x="3137"/>
        <item x="166"/>
        <item x="2172"/>
        <item x="2510"/>
        <item x="1604"/>
        <item x="2227"/>
        <item x="3399"/>
        <item x="1025"/>
        <item x="406"/>
        <item x="4002"/>
        <item x="238"/>
        <item x="2750"/>
        <item x="2504"/>
        <item x="3550"/>
        <item x="3359"/>
        <item x="1124"/>
        <item x="216"/>
        <item x="3033"/>
        <item x="2414"/>
        <item x="291"/>
        <item x="3320"/>
        <item x="3027"/>
        <item x="1524"/>
        <item x="3148"/>
        <item x="3641"/>
        <item x="382"/>
        <item x="164"/>
        <item x="2033"/>
        <item x="257"/>
        <item x="1756"/>
        <item x="4055"/>
        <item x="1819"/>
        <item x="1550"/>
        <item x="220"/>
        <item x="797"/>
        <item x="3971"/>
        <item x="501"/>
        <item x="3561"/>
        <item x="3507"/>
        <item x="2576"/>
        <item x="4234"/>
        <item x="1280"/>
        <item x="2748"/>
        <item x="3645"/>
        <item x="591"/>
        <item x="3151"/>
        <item x="1931"/>
        <item x="1122"/>
        <item x="3301"/>
        <item x="3220"/>
        <item x="3259"/>
        <item x="543"/>
        <item x="4101"/>
        <item x="653"/>
        <item x="1068"/>
        <item x="2092"/>
        <item x="3448"/>
        <item x="1422"/>
        <item x="2983"/>
        <item x="658"/>
        <item x="2134"/>
        <item x="1296"/>
        <item x="2308"/>
        <item x="3100"/>
        <item x="1191"/>
        <item x="3766"/>
        <item x="281"/>
        <item x="2648"/>
        <item x="1401"/>
        <item x="3619"/>
        <item x="1369"/>
        <item x="207"/>
        <item x="2387"/>
        <item x="1745"/>
        <item x="129"/>
        <item x="2809"/>
        <item x="3366"/>
        <item x="3560"/>
        <item x="2837"/>
        <item x="3692"/>
        <item x="2293"/>
        <item x="672"/>
        <item x="2409"/>
        <item x="4198"/>
        <item x="999"/>
        <item x="718"/>
        <item x="4033"/>
        <item x="847"/>
        <item x="2120"/>
        <item x="2774"/>
        <item x="1271"/>
        <item x="1358"/>
        <item x="582"/>
        <item x="520"/>
        <item x="285"/>
        <item x="1994"/>
        <item x="2991"/>
        <item x="4226"/>
        <item x="1241"/>
        <item x="169"/>
        <item x="1227"/>
        <item x="3970"/>
        <item x="1682"/>
        <item x="1795"/>
        <item x="2480"/>
        <item x="1789"/>
        <item x="975"/>
        <item x="2319"/>
        <item x="299"/>
        <item x="3882"/>
        <item x="3335"/>
        <item x="1642"/>
        <item x="4190"/>
        <item x="3660"/>
        <item x="1335"/>
        <item x="3461"/>
        <item x="490"/>
        <item x="2788"/>
        <item x="35"/>
        <item x="3143"/>
        <item x="132"/>
        <item x="32"/>
        <item x="1920"/>
        <item x="576"/>
        <item x="3771"/>
        <item x="1359"/>
        <item x="2208"/>
        <item x="1917"/>
        <item x="224"/>
        <item x="3076"/>
        <item x="2625"/>
        <item x="468"/>
        <item x="2998"/>
        <item x="3674"/>
        <item x="154"/>
        <item x="2025"/>
        <item x="1785"/>
        <item x="2351"/>
        <item x="1060"/>
        <item x="2699"/>
        <item x="1261"/>
        <item x="34"/>
        <item x="3933"/>
        <item x="3617"/>
        <item x="309"/>
        <item x="3371"/>
        <item x="2682"/>
        <item x="47"/>
        <item x="1508"/>
        <item x="2003"/>
        <item x="2779"/>
        <item x="3306"/>
        <item x="3488"/>
        <item x="1724"/>
        <item x="4186"/>
        <item x="974"/>
        <item x="2889"/>
        <item x="2544"/>
        <item x="3898"/>
        <item x="2343"/>
        <item x="1853"/>
        <item x="73"/>
        <item x="1287"/>
        <item x="2910"/>
        <item x="400"/>
        <item x="2182"/>
        <item x="838"/>
        <item x="497"/>
        <item x="2192"/>
        <item x="1404"/>
        <item x="3307"/>
        <item x="2153"/>
        <item x="2284"/>
        <item x="3413"/>
        <item x="2422"/>
        <item x="4007"/>
        <item x="306"/>
        <item x="3699"/>
        <item x="656"/>
        <item x="4179"/>
        <item x="3236"/>
        <item x="71"/>
        <item x="1507"/>
        <item x="1836"/>
        <item x="2584"/>
        <item x="1827"/>
        <item x="155"/>
        <item x="3286"/>
        <item x="919"/>
        <item x="1489"/>
        <item x="1138"/>
        <item x="1567"/>
        <item x="4266"/>
        <item x="509"/>
        <item x="2773"/>
        <item x="3704"/>
        <item x="2957"/>
        <item x="3309"/>
        <item x="1013"/>
        <item x="1824"/>
        <item x="1455"/>
        <item x="652"/>
        <item x="3489"/>
        <item x="3517"/>
        <item x="50"/>
        <item x="1077"/>
        <item x="1336"/>
        <item x="347"/>
        <item x="720"/>
        <item x="3544"/>
        <item x="810"/>
        <item x="4069"/>
        <item x="2320"/>
        <item x="2420"/>
        <item x="1285"/>
        <item x="1592"/>
        <item x="3607"/>
        <item x="3454"/>
        <item x="3500"/>
        <item x="2588"/>
        <item x="4053"/>
        <item x="1143"/>
        <item x="789"/>
        <item x="44"/>
        <item x="1558"/>
        <item x="1407"/>
        <item x="2723"/>
        <item x="1330"/>
        <item x="3601"/>
        <item x="3180"/>
        <item x="825"/>
        <item x="2303"/>
        <item x="4193"/>
        <item x="200"/>
        <item x="1944"/>
        <item x="4233"/>
        <item x="3708"/>
        <item x="3340"/>
        <item x="204"/>
        <item x="1321"/>
        <item x="2477"/>
        <item x="4152"/>
        <item x="2903"/>
        <item x="1561"/>
        <item x="926"/>
        <item x="3000"/>
        <item x="1420"/>
        <item x="4088"/>
        <item x="1805"/>
        <item x="305"/>
        <item x="913"/>
        <item x="1106"/>
        <item x="404"/>
        <item x="2867"/>
        <item x="2333"/>
        <item x="2489"/>
        <item x="280"/>
        <item x="438"/>
        <item x="2390"/>
        <item x="546"/>
        <item x="575"/>
        <item x="3392"/>
        <item x="3411"/>
        <item x="2363"/>
        <item x="3935"/>
        <item x="2478"/>
        <item x="3901"/>
        <item x="1026"/>
        <item x="1149"/>
        <item x="1382"/>
        <item x="2212"/>
        <item x="3860"/>
        <item x="3182"/>
        <item x="2122"/>
        <item x="2475"/>
        <item x="773"/>
        <item x="4247"/>
        <item x="1029"/>
        <item x="3942"/>
        <item x="2624"/>
        <item x="1838"/>
        <item x="1552"/>
        <item x="518"/>
        <item x="2630"/>
        <item x="808"/>
        <item x="2410"/>
        <item x="1715"/>
        <item x="1061"/>
        <item x="2592"/>
        <item x="2733"/>
        <item x="2098"/>
        <item x="3075"/>
        <item x="82"/>
        <item x="3576"/>
        <item x="3884"/>
        <item x="3291"/>
        <item x="3665"/>
        <item x="2239"/>
        <item x="253"/>
        <item x="1625"/>
        <item x="2167"/>
        <item x="1577"/>
        <item x="1179"/>
        <item x="4096"/>
        <item x="211"/>
        <item x="1153"/>
        <item x="3726"/>
        <item x="3241"/>
        <item x="476"/>
        <item x="2644"/>
        <item x="2254"/>
        <item x="3564"/>
        <item x="3273"/>
        <item x="2181"/>
        <item x="4046"/>
        <item x="3152"/>
        <item x="3810"/>
        <item x="2770"/>
        <item x="3278"/>
        <item x="4028"/>
        <item x="473"/>
        <item x="142"/>
        <item x="2269"/>
        <item x="1847"/>
        <item x="1328"/>
        <item x="4200"/>
        <item x="3590"/>
        <item x="1893"/>
        <item x="436"/>
        <item x="540"/>
        <item x="2743"/>
        <item x="818"/>
        <item x="1613"/>
        <item x="2336"/>
        <item x="1631"/>
        <item x="2969"/>
        <item x="3578"/>
        <item x="3653"/>
        <item x="1375"/>
        <item x="2147"/>
        <item x="2865"/>
        <item x="3313"/>
        <item x="638"/>
        <item x="2328"/>
        <item x="141"/>
        <item x="535"/>
        <item x="144"/>
        <item x="2722"/>
        <item x="3594"/>
        <item x="1643"/>
        <item x="4243"/>
        <item x="203"/>
        <item x="2228"/>
        <item x="3377"/>
        <item x="2460"/>
        <item x="1704"/>
        <item x="2103"/>
        <item x="861"/>
        <item x="156"/>
        <item x="348"/>
        <item x="1444"/>
        <item x="3117"/>
        <item x="3346"/>
        <item x="189"/>
        <item x="3443"/>
        <item x="3047"/>
        <item x="2858"/>
        <item x="2252"/>
        <item x="3222"/>
        <item x="1411"/>
        <item x="702"/>
        <item x="578"/>
        <item x="990"/>
        <item x="968"/>
        <item x="384"/>
        <item x="113"/>
        <item x="1376"/>
        <item x="819"/>
        <item x="3773"/>
        <item x="981"/>
        <item x="4131"/>
        <item x="699"/>
        <item x="3824"/>
        <item x="864"/>
        <item x="1005"/>
        <item x="4216"/>
        <item x="1530"/>
        <item x="1367"/>
        <item x="2908"/>
        <item x="2007"/>
        <item x="1214"/>
        <item x="117"/>
        <item x="3414"/>
        <item x="3188"/>
        <item x="3362"/>
        <item x="2130"/>
        <item x="2567"/>
        <item x="2814"/>
        <item x="1272"/>
        <item x="670"/>
        <item x="2921"/>
        <item x="2010"/>
        <item x="614"/>
        <item x="1708"/>
        <item x="368"/>
        <item x="3256"/>
        <item x="2680"/>
        <item x="1660"/>
        <item x="1618"/>
        <item x="1240"/>
        <item x="2105"/>
        <item x="3171"/>
        <item x="1161"/>
        <item x="3023"/>
        <item x="1087"/>
        <item x="1831"/>
        <item x="2384"/>
        <item x="1626"/>
        <item x="1257"/>
        <item x="2061"/>
        <item x="3083"/>
        <item x="1662"/>
        <item x="871"/>
        <item x="984"/>
        <item x="258"/>
        <item x="2599"/>
        <item x="455"/>
        <item x="936"/>
        <item x="666"/>
        <item x="1197"/>
        <item x="3612"/>
        <item x="2693"/>
        <item x="2877"/>
        <item x="4144"/>
        <item x="1388"/>
        <item x="1115"/>
        <item x="334"/>
        <item x="2802"/>
        <item x="1528"/>
        <item x="3654"/>
        <item x="707"/>
        <item x="2211"/>
        <item x="3217"/>
        <item x="713"/>
        <item x="261"/>
        <item x="2970"/>
        <item x="3360"/>
        <item x="3669"/>
        <item x="288"/>
        <item x="3258"/>
        <item x="2884"/>
        <item x="3503"/>
        <item x="2547"/>
        <item x="196"/>
        <item x="1605"/>
        <item x="1259"/>
        <item x="2515"/>
        <item x="2417"/>
        <item x="2805"/>
        <item x="324"/>
        <item x="4099"/>
        <item x="365"/>
        <item x="3477"/>
        <item x="3993"/>
        <item x="4151"/>
        <item x="3387"/>
        <item x="1034"/>
        <item x="2571"/>
        <item x="2678"/>
        <item x="782"/>
        <item x="2941"/>
        <item x="357"/>
        <item x="2246"/>
        <item x="3803"/>
        <item x="1110"/>
        <item x="2982"/>
        <item x="3956"/>
        <item x="2898"/>
        <item x="3626"/>
        <item x="2967"/>
        <item x="569"/>
        <item x="3904"/>
        <item x="1494"/>
        <item x="701"/>
        <item x="3572"/>
        <item x="361"/>
        <item x="1333"/>
        <item x="3689"/>
        <item x="23"/>
        <item x="835"/>
        <item x="2555"/>
        <item x="2763"/>
        <item x="3181"/>
        <item x="3319"/>
        <item x="2416"/>
        <item x="320"/>
        <item x="343"/>
        <item x="873"/>
        <item x="2959"/>
        <item x="2178"/>
        <item x="2017"/>
        <item x="1275"/>
        <item x="314"/>
        <item x="3478"/>
        <item x="1083"/>
        <item x="2579"/>
        <item x="2491"/>
        <item x="2961"/>
        <item x="3855"/>
        <item x="3495"/>
        <item x="983"/>
        <item x="3368"/>
        <item x="3644"/>
        <item x="251"/>
        <item x="1182"/>
        <item x="519"/>
        <item x="1232"/>
        <item x="1145"/>
        <item x="2453"/>
        <item x="2711"/>
        <item x="867"/>
        <item x="3116"/>
        <item x="1751"/>
        <item x="2311"/>
        <item x="331"/>
        <item x="2085"/>
        <item x="3812"/>
        <item x="3288"/>
        <item x="2332"/>
        <item x="2395"/>
        <item x="4138"/>
        <item x="4065"/>
        <item x="3260"/>
        <item x="2778"/>
        <item x="304"/>
        <item x="1224"/>
        <item x="4139"/>
        <item x="2629"/>
        <item x="2005"/>
        <item x="1884"/>
        <item x="3819"/>
        <item x="3455"/>
        <item x="3240"/>
        <item x="4029"/>
        <item x="3436"/>
        <item x="1266"/>
        <item x="1363"/>
        <item x="1725"/>
        <item x="2450"/>
        <item x="3363"/>
        <item x="2958"/>
        <item x="2564"/>
        <item x="2988"/>
        <item x="4116"/>
        <item x="3988"/>
        <item x="3804"/>
        <item x="1537"/>
        <item x="962"/>
        <item x="1667"/>
        <item x="2458"/>
        <item x="4019"/>
        <item x="2016"/>
        <item x="3119"/>
        <item x="3234"/>
        <item x="853"/>
        <item x="3310"/>
        <item x="172"/>
        <item x="4253"/>
        <item x="1118"/>
        <item x="1941"/>
        <item x="3262"/>
        <item x="2148"/>
        <item x="2191"/>
        <item x="3084"/>
        <item x="1972"/>
        <item x="2790"/>
        <item x="2495"/>
        <item x="3242"/>
        <item x="145"/>
        <item x="617"/>
        <item x="3990"/>
        <item x="4041"/>
        <item x="3787"/>
        <item x="1594"/>
        <item x="3324"/>
        <item x="531"/>
        <item x="1926"/>
        <item x="4043"/>
        <item x="2892"/>
        <item x="1057"/>
        <item x="319"/>
        <item x="3852"/>
        <item x="2237"/>
        <item x="3955"/>
        <item x="3035"/>
        <item x="1012"/>
        <item x="2694"/>
        <item x="1614"/>
        <item x="479"/>
        <item x="2039"/>
        <item x="3019"/>
        <item x="1283"/>
        <item x="3342"/>
        <item x="1432"/>
        <item x="3471"/>
        <item x="3838"/>
        <item x="3391"/>
        <item x="3381"/>
        <item x="4063"/>
        <item x="2636"/>
        <item x="1126"/>
        <item x="1035"/>
        <item x="2143"/>
        <item x="3868"/>
        <item x="3825"/>
        <item x="2268"/>
        <item x="1268"/>
        <item x="2137"/>
        <item x="3957"/>
        <item x="3696"/>
        <item x="3172"/>
        <item x="4061"/>
        <item x="3636"/>
        <item x="2690"/>
        <item x="542"/>
        <item x="1345"/>
        <item x="2575"/>
        <item x="3789"/>
        <item x="2394"/>
        <item x="794"/>
        <item x="3890"/>
        <item x="1467"/>
        <item x="1856"/>
        <item x="2854"/>
        <item x="1911"/>
        <item x="2435"/>
        <item x="1394"/>
        <item x="4203"/>
        <item x="2235"/>
        <item x="685"/>
        <item x="848"/>
        <item x="2302"/>
        <item x="3072"/>
        <item x="3185"/>
        <item x="3321"/>
        <item x="691"/>
        <item x="923"/>
        <item x="2633"/>
        <item x="2631"/>
        <item x="4103"/>
        <item x="1846"/>
        <item x="1960"/>
        <item x="1090"/>
        <item x="3621"/>
        <item x="2913"/>
        <item x="1719"/>
        <item x="374"/>
        <item x="3987"/>
        <item x="1705"/>
        <item x="421"/>
        <item x="2157"/>
        <item x="3649"/>
        <item x="2442"/>
        <item x="3224"/>
        <item x="3747"/>
        <item x="3650"/>
        <item x="1720"/>
        <item x="3848"/>
        <item x="4177"/>
        <item x="3945"/>
        <item x="2617"/>
        <item x="4125"/>
        <item x="2550"/>
        <item x="3727"/>
        <item x="194"/>
        <item x="2497"/>
        <item x="3250"/>
        <item x="730"/>
        <item x="2139"/>
        <item x="657"/>
        <item x="1351"/>
        <item x="2138"/>
        <item x="2861"/>
        <item x="333"/>
        <item x="4050"/>
        <item x="2616"/>
        <item x="1825"/>
        <item x="1213"/>
        <item x="1426"/>
        <item x="1509"/>
        <item x="3547"/>
        <item x="3879"/>
        <item x="133"/>
        <item x="3249"/>
        <item x="38"/>
        <item x="1148"/>
        <item x="3664"/>
        <item x="2673"/>
        <item x="1514"/>
        <item x="2049"/>
        <item x="3122"/>
        <item x="1347"/>
        <item x="2314"/>
        <item x="3058"/>
        <item x="3749"/>
        <item x="3284"/>
        <item x="523"/>
        <item x="1711"/>
        <item x="3049"/>
        <item x="2853"/>
        <item x="3850"/>
        <item x="3012"/>
        <item x="771"/>
        <item x="3754"/>
        <item x="742"/>
        <item x="644"/>
        <item x="2887"/>
        <item x="787"/>
        <item x="146"/>
        <item x="3382"/>
        <item x="72"/>
        <item x="371"/>
        <item x="3367"/>
        <item x="2704"/>
        <item x="143"/>
        <item x="2029"/>
        <item x="104"/>
        <item x="3417"/>
        <item x="48"/>
        <item x="806"/>
        <item x="451"/>
        <item x="1079"/>
        <item x="1741"/>
        <item x="2945"/>
        <item x="639"/>
        <item x="2532"/>
        <item x="734"/>
        <item x="4205"/>
        <item x="515"/>
        <item x="753"/>
        <item x="2744"/>
        <item x="409"/>
        <item x="733"/>
        <item x="102"/>
        <item x="998"/>
        <item x="3832"/>
        <item x="1052"/>
        <item x="1585"/>
        <item x="2956"/>
        <item x="1584"/>
        <item x="2594"/>
        <item x="2481"/>
        <item x="1428"/>
        <item x="3074"/>
        <item x="2449"/>
        <item x="1472"/>
        <item x="3480"/>
        <item x="2484"/>
        <item x="3748"/>
        <item x="3353"/>
        <item x="323"/>
        <item x="2205"/>
        <item x="1684"/>
        <item x="3169"/>
        <item x="3839"/>
        <item x="1354"/>
        <item x="3811"/>
        <item x="350"/>
        <item x="1971"/>
        <item x="335"/>
        <item x="3308"/>
        <item x="1479"/>
        <item x="1611"/>
        <item x="3195"/>
        <item x="500"/>
        <item x="2258"/>
        <item x="1854"/>
        <item x="1262"/>
        <item x="3104"/>
        <item x="3298"/>
        <item x="1439"/>
        <item x="3896"/>
        <item x="3821"/>
        <item x="1434"/>
        <item x="1695"/>
        <item x="880"/>
        <item x="1392"/>
        <item x="2401"/>
        <item x="727"/>
        <item x="1710"/>
        <item x="3817"/>
        <item x="3315"/>
        <item x="3465"/>
        <item x="1074"/>
        <item x="2582"/>
        <item x="2823"/>
        <item x="1714"/>
        <item x="2260"/>
        <item x="488"/>
        <item x="938"/>
        <item x="676"/>
        <item x="1898"/>
        <item x="3744"/>
        <item x="651"/>
        <item x="3509"/>
        <item x="2052"/>
        <item x="176"/>
        <item x="3406"/>
        <item x="1317"/>
        <item x="4265"/>
        <item x="2041"/>
        <item x="3903"/>
        <item x="1989"/>
        <item x="2099"/>
        <item x="1274"/>
        <item x="2285"/>
        <item x="3577"/>
        <item x="3667"/>
        <item x="1875"/>
        <item x="5"/>
        <item x="2244"/>
        <item x="3623"/>
        <item x="1852"/>
        <item x="3460"/>
        <item x="51"/>
        <item x="1754"/>
        <item x="2952"/>
        <item x="1945"/>
        <item x="3778"/>
        <item x="2074"/>
        <item x="3530"/>
        <item x="168"/>
        <item x="3289"/>
        <item x="4252"/>
        <item x="2749"/>
        <item x="573"/>
        <item x="3732"/>
        <item x="4217"/>
        <item x="3051"/>
        <item x="3533"/>
        <item x="2977"/>
        <item x="2602"/>
        <item x="2465"/>
        <item x="85"/>
        <item x="2124"/>
        <item x="177"/>
        <item x="1750"/>
        <item x="3662"/>
        <item x="1906"/>
        <item x="3570"/>
        <item x="353"/>
        <item x="627"/>
        <item x="571"/>
        <item x="2048"/>
        <item x="4250"/>
        <item x="517"/>
        <item x="2430"/>
        <item x="3511"/>
        <item x="3546"/>
        <item x="4224"/>
        <item x="263"/>
        <item x="1542"/>
        <item x="3098"/>
        <item x="3483"/>
        <item x="3212"/>
        <item x="2257"/>
        <item x="2297"/>
        <item x="2123"/>
        <item x="1633"/>
        <item x="2864"/>
        <item x="1289"/>
        <item x="2368"/>
        <item x="1212"/>
        <item x="54"/>
        <item x="480"/>
        <item x="4260"/>
        <item x="1619"/>
        <item x="210"/>
        <item x="721"/>
        <item x="193"/>
        <item x="1438"/>
        <item x="2125"/>
        <item x="2517"/>
        <item x="3610"/>
        <item x="1402"/>
        <item x="993"/>
        <item x="3184"/>
        <item x="3091"/>
        <item x="1664"/>
        <item x="1997"/>
        <item x="2807"/>
        <item x="3663"/>
        <item x="2396"/>
        <item x="2974"/>
        <item x="2789"/>
        <item x="3866"/>
        <item x="1244"/>
        <item x="1169"/>
        <item x="18"/>
        <item x="1865"/>
        <item x="4011"/>
        <item x="2270"/>
        <item x="988"/>
        <item x="1738"/>
        <item x="3769"/>
        <item x="1383"/>
        <item x="1634"/>
        <item x="3568"/>
        <item x="918"/>
        <item x="3611"/>
        <item x="2040"/>
        <item x="2375"/>
        <item x="1054"/>
        <item x="1306"/>
        <item x="3968"/>
        <item x="3805"/>
        <item x="2656"/>
        <item x="3651"/>
        <item x="1059"/>
        <item x="3237"/>
        <item x="3862"/>
        <item x="3162"/>
        <item x="3687"/>
        <item x="1815"/>
        <item x="4214"/>
        <item x="2917"/>
        <item x="3934"/>
        <item x="3784"/>
        <item x="2739"/>
        <item x="338"/>
        <item x="3440"/>
        <item x="1534"/>
        <item x="2196"/>
        <item x="3912"/>
        <item x="1554"/>
        <item x="2626"/>
        <item x="2369"/>
        <item x="3311"/>
        <item x="1187"/>
        <item x="785"/>
        <item x="3722"/>
        <item x="649"/>
        <item x="337"/>
        <item x="2911"/>
        <item x="603"/>
        <item x="2878"/>
        <item x="3723"/>
        <item x="2312"/>
        <item x="1156"/>
        <item x="1071"/>
        <item x="793"/>
        <item x="3712"/>
        <item x="202"/>
        <item x="2154"/>
        <item x="463"/>
        <item x="2274"/>
        <item x="1581"/>
        <item x="768"/>
        <item x="3745"/>
        <item x="3138"/>
        <item x="2793"/>
        <item x="924"/>
        <item x="1206"/>
        <item x="78"/>
        <item x="3238"/>
        <item x="4056"/>
        <item x="1913"/>
        <item x="2667"/>
        <item x="2188"/>
        <item x="1635"/>
        <item x="4044"/>
        <item x="3011"/>
        <item x="3953"/>
        <item x="739"/>
        <item x="548"/>
        <item x="2290"/>
        <item x="135"/>
        <item x="700"/>
        <item x="1001"/>
        <item x="2008"/>
        <item x="1981"/>
        <item x="3867"/>
        <item x="3514"/>
        <item x="949"/>
        <item x="3338"/>
        <item x="4160"/>
        <item x="1706"/>
        <item x="2136"/>
        <item x="1562"/>
        <item x="3917"/>
        <item x="3441"/>
        <item x="3791"/>
        <item x="332"/>
        <item x="464"/>
        <item x="4195"/>
        <item x="4010"/>
        <item x="3616"/>
        <item x="2177"/>
        <item x="2965"/>
        <item x="4227"/>
        <item x="153"/>
        <item x="969"/>
        <item x="1085"/>
        <item x="1736"/>
        <item x="2881"/>
        <item x="2462"/>
        <item x="850"/>
        <item x="1722"/>
        <item x="2488"/>
        <item x="1529"/>
        <item x="427"/>
        <item x="433"/>
        <item x="290"/>
        <item x="1868"/>
        <item x="2056"/>
        <item x="1053"/>
        <item x="4191"/>
        <item x="4228"/>
        <item x="3379"/>
        <item x="1916"/>
        <item x="83"/>
        <item x="690"/>
        <item x="3691"/>
        <item x="2281"/>
        <item x="4166"/>
        <item x="2709"/>
        <item x="3451"/>
        <item x="632"/>
        <item x="2947"/>
        <item x="2112"/>
        <item x="1490"/>
        <item x="3156"/>
        <item x="609"/>
        <item x="1543"/>
        <item x="3158"/>
        <item x="947"/>
        <item x="42"/>
        <item x="4020"/>
        <item x="214"/>
        <item x="3859"/>
        <item x="1433"/>
        <item x="2316"/>
        <item x="182"/>
        <item x="508"/>
        <item x="3711"/>
        <item x="1932"/>
        <item x="3595"/>
        <item x="2031"/>
        <item x="3759"/>
        <item x="1811"/>
        <item x="2404"/>
        <item x="120"/>
        <item x="3110"/>
        <item x="1574"/>
        <item x="3097"/>
        <item x="3768"/>
        <item x="777"/>
        <item x="3624"/>
        <item x="3772"/>
        <item x="2337"/>
        <item x="1702"/>
        <item x="2949"/>
        <item x="1646"/>
        <item x="2171"/>
        <item x="863"/>
        <item x="1518"/>
        <item x="1322"/>
        <item x="1024"/>
        <item x="3657"/>
        <item x="2340"/>
        <item x="1378"/>
        <item x="1641"/>
        <item x="1419"/>
        <item x="3261"/>
        <item x="4042"/>
        <item x="2392"/>
        <item x="549"/>
        <item x="391"/>
        <item x="3050"/>
        <item x="3679"/>
        <item x="3588"/>
        <item x="1788"/>
        <item x="432"/>
        <item x="346"/>
        <item x="2781"/>
        <item x="4083"/>
        <item x="4024"/>
        <item x="2971"/>
        <item x="2386"/>
        <item x="1139"/>
        <item x="665"/>
        <item x="1929"/>
        <item x="4082"/>
        <item x="205"/>
        <item x="1041"/>
        <item x="1269"/>
        <item x="1348"/>
        <item x="1297"/>
        <item x="2459"/>
        <item x="544"/>
        <item x="2352"/>
        <item x="1239"/>
        <item x="3581"/>
        <item x="2152"/>
        <item x="2470"/>
        <item x="1729"/>
        <item x="2972"/>
        <item x="2810"/>
        <item x="2355"/>
        <item x="287"/>
        <item x="2324"/>
        <item x="889"/>
        <item x="2405"/>
        <item x="49"/>
        <item x="1204"/>
        <item x="1615"/>
        <item x="3361"/>
        <item x="3268"/>
        <item x="1171"/>
        <item x="3926"/>
        <item x="3658"/>
        <item x="66"/>
        <item x="541"/>
        <item x="798"/>
        <item x="1541"/>
        <item x="1687"/>
        <item x="28"/>
        <item x="88"/>
        <item x="3834"/>
        <item x="933"/>
        <item x="1787"/>
        <item x="2075"/>
        <item x="2870"/>
        <item x="610"/>
        <item x="3535"/>
        <item x="1639"/>
        <item x="1984"/>
        <item x="3985"/>
        <item x="3638"/>
        <item x="1415"/>
        <item x="4071"/>
        <item x="4241"/>
        <item x="786"/>
        <item x="148"/>
        <item x="3177"/>
        <item x="2708"/>
        <item x="273"/>
        <item x="817"/>
        <item x="4150"/>
        <item x="1910"/>
        <item x="1292"/>
        <item x="1101"/>
        <item x="905"/>
        <item x="554"/>
        <item x="1414"/>
        <item x="1766"/>
        <item x="1217"/>
        <item x="1848"/>
        <item x="4123"/>
        <item x="139"/>
        <item x="4269"/>
        <item x="4068"/>
        <item x="3068"/>
        <item x="704"/>
        <item x="1517"/>
        <item x="3775"/>
        <item x="3088"/>
        <item x="3431"/>
        <item x="1098"/>
        <item x="2225"/>
        <item x="1063"/>
        <item x="3020"/>
        <item x="3093"/>
        <item x="4249"/>
        <item x="2482"/>
        <item x="2202"/>
        <item x="91"/>
        <item x="1978"/>
        <item x="3815"/>
        <item x="3272"/>
        <item x="2660"/>
        <item x="3317"/>
        <item x="4246"/>
        <item x="110"/>
        <item x="162"/>
        <item x="2808"/>
        <item x="1108"/>
        <item x="3637"/>
        <item x="1908"/>
        <item x="1051"/>
        <item x="1587"/>
        <item x="3175"/>
        <item x="2090"/>
        <item x="1753"/>
        <item x="308"/>
        <item x="105"/>
        <item x="3958"/>
        <item x="3777"/>
        <item x="503"/>
        <item x="344"/>
        <item x="2997"/>
        <item x="3526"/>
        <item x="2764"/>
        <item x="729"/>
        <item x="4119"/>
        <item x="559"/>
        <item x="1421"/>
        <item x="3245"/>
        <item x="1679"/>
        <item x="2116"/>
        <item x="3472"/>
        <item x="2318"/>
        <item x="1962"/>
        <item x="2569"/>
        <item x="3062"/>
        <item x="274"/>
        <item x="1465"/>
        <item x="3628"/>
        <item x="3895"/>
        <item x="2995"/>
        <item x="1031"/>
        <item x="749"/>
        <item x="3994"/>
        <item x="907"/>
        <item x="4159"/>
        <item x="2946"/>
        <item x="217"/>
        <item x="3456"/>
        <item x="1636"/>
        <item x="3916"/>
        <item x="2330"/>
        <item x="97"/>
        <item x="1536"/>
        <item x="3730"/>
        <item x="1165"/>
        <item x="555"/>
        <item x="487"/>
        <item x="506"/>
        <item x="420"/>
        <item x="1810"/>
        <item x="2200"/>
        <item x="1010"/>
        <item x="59"/>
        <item x="1152"/>
        <item x="234"/>
        <item x="1237"/>
        <item x="3700"/>
        <item x="2868"/>
        <item x="3407"/>
        <item x="399"/>
        <item x="2850"/>
        <item x="3566"/>
        <item x="282"/>
        <item x="971"/>
        <item x="1086"/>
        <item x="671"/>
        <item x="396"/>
        <item x="4264"/>
        <item x="3231"/>
        <item x="631"/>
        <item x="1673"/>
        <item x="550"/>
        <item x="2044"/>
        <item x="1416"/>
        <item x="1658"/>
        <item x="450"/>
        <item x="2928"/>
        <item x="2880"/>
        <item x="3670"/>
        <item x="1991"/>
        <item x="505"/>
        <item x="736"/>
        <item x="2859"/>
        <item x="441"/>
        <item x="4206"/>
        <item x="3796"/>
        <item x="3686"/>
        <item x="255"/>
        <item x="3525"/>
        <item x="4052"/>
        <item x="2026"/>
        <item x="377"/>
        <item x="360"/>
        <item x="1818"/>
        <item x="1395"/>
        <item x="1014"/>
        <item x="1039"/>
        <item x="3843"/>
        <item x="13"/>
        <item x="3325"/>
        <item x="3961"/>
        <item x="1589"/>
        <item x="2444"/>
        <item x="2203"/>
        <item x="2058"/>
        <item x="3881"/>
        <item x="369"/>
        <item x="2516"/>
        <item x="325"/>
        <item x="1491"/>
        <item x="2527"/>
        <item x="1410"/>
        <item x="2082"/>
        <item x="1155"/>
        <item x="2944"/>
        <item x="4051"/>
        <item x="1246"/>
        <item x="1669"/>
        <item x="1136"/>
        <item x="3228"/>
        <item x="1526"/>
        <item x="1346"/>
        <item x="956"/>
        <item x="3292"/>
        <item x="3919"/>
        <item x="637"/>
        <item x="992"/>
        <item x="2924"/>
        <item x="3910"/>
        <item x="606"/>
        <item x="295"/>
        <item x="2447"/>
        <item x="1252"/>
        <item x="268"/>
        <item x="3563"/>
        <item x="2824"/>
        <item x="20"/>
        <item x="173"/>
        <item x="587"/>
        <item x="2646"/>
        <item x="2786"/>
        <item x="2149"/>
        <item x="283"/>
        <item x="4183"/>
        <item x="3034"/>
        <item x="489"/>
        <item x="1940"/>
        <item x="2221"/>
        <item x="3997"/>
        <item x="4009"/>
        <item x="1775"/>
        <item x="1480"/>
        <item x="3512"/>
        <item x="1377"/>
        <item x="2464"/>
        <item x="898"/>
        <item x="3986"/>
        <item x="3285"/>
        <item x="192"/>
        <item x="3404"/>
        <item t="default"/>
      </items>
    </pivotField>
    <pivotField showAll="0"/>
    <pivotField showAll="0">
      <items count="11">
        <item x="2"/>
        <item x="6"/>
        <item x="3"/>
        <item x="4"/>
        <item x="0"/>
        <item x="7"/>
        <item x="1"/>
        <item x="9"/>
        <item x="8"/>
        <item x="5"/>
        <item t="default"/>
      </items>
    </pivotField>
    <pivotField showAll="0">
      <items count="11">
        <item x="0"/>
        <item x="3"/>
        <item x="8"/>
        <item x="6"/>
        <item x="1"/>
        <item x="7"/>
        <item x="9"/>
        <item x="4"/>
        <item x="5"/>
        <item x="2"/>
        <item t="default"/>
      </items>
    </pivotField>
    <pivotField axis="axisRow" showAll="0">
      <items count="6">
        <item x="3"/>
        <item x="1"/>
        <item x="4"/>
        <item x="0"/>
        <item x="2"/>
        <item t="default"/>
      </items>
    </pivotField>
    <pivotField showAll="0">
      <items count="11">
        <item x="6"/>
        <item x="4"/>
        <item x="8"/>
        <item x="2"/>
        <item x="3"/>
        <item x="5"/>
        <item x="1"/>
        <item x="9"/>
        <item x="0"/>
        <item x="7"/>
        <item t="default"/>
      </items>
    </pivotField>
    <pivotField showAll="0">
      <items count="101">
        <item x="13"/>
        <item x="86"/>
        <item x="45"/>
        <item x="6"/>
        <item x="78"/>
        <item x="87"/>
        <item x="63"/>
        <item x="37"/>
        <item x="84"/>
        <item x="59"/>
        <item x="43"/>
        <item x="34"/>
        <item x="7"/>
        <item x="47"/>
        <item x="60"/>
        <item x="8"/>
        <item x="97"/>
        <item x="35"/>
        <item x="85"/>
        <item x="25"/>
        <item x="50"/>
        <item x="66"/>
        <item x="55"/>
        <item x="72"/>
        <item x="93"/>
        <item x="17"/>
        <item x="98"/>
        <item x="39"/>
        <item x="28"/>
        <item x="14"/>
        <item x="89"/>
        <item x="68"/>
        <item x="16"/>
        <item x="2"/>
        <item x="65"/>
        <item x="75"/>
        <item x="18"/>
        <item x="31"/>
        <item x="12"/>
        <item x="74"/>
        <item x="24"/>
        <item x="20"/>
        <item x="23"/>
        <item x="61"/>
        <item x="90"/>
        <item x="67"/>
        <item x="58"/>
        <item x="69"/>
        <item x="80"/>
        <item x="51"/>
        <item x="94"/>
        <item x="32"/>
        <item x="42"/>
        <item x="10"/>
        <item x="46"/>
        <item x="0"/>
        <item x="40"/>
        <item x="38"/>
        <item x="91"/>
        <item x="73"/>
        <item x="15"/>
        <item x="71"/>
        <item x="19"/>
        <item x="92"/>
        <item x="48"/>
        <item x="82"/>
        <item x="11"/>
        <item x="29"/>
        <item x="26"/>
        <item x="5"/>
        <item x="36"/>
        <item x="54"/>
        <item x="57"/>
        <item x="53"/>
        <item x="21"/>
        <item x="27"/>
        <item x="3"/>
        <item x="83"/>
        <item x="52"/>
        <item x="64"/>
        <item x="33"/>
        <item x="1"/>
        <item x="44"/>
        <item x="41"/>
        <item x="62"/>
        <item x="9"/>
        <item x="96"/>
        <item x="56"/>
        <item x="70"/>
        <item x="81"/>
        <item x="4"/>
        <item x="30"/>
        <item x="95"/>
        <item x="99"/>
        <item x="88"/>
        <item x="22"/>
        <item x="76"/>
        <item x="79"/>
        <item x="77"/>
        <item x="49"/>
        <item t="default"/>
      </items>
    </pivotField>
    <pivotField showAll="0"/>
    <pivotField dataField="1" showAll="0"/>
    <pivotField showAll="0"/>
    <pivotField showAll="0"/>
    <pivotField showAll="0"/>
    <pivotField showAll="0"/>
    <pivotField showAll="0">
      <items count="5">
        <item x="0"/>
        <item x="1"/>
        <item x="3"/>
        <item x="2"/>
        <item t="default"/>
      </items>
    </pivotField>
  </pivotFields>
  <rowFields count="1">
    <field x="5"/>
  </rowFields>
  <rowItems count="6">
    <i>
      <x/>
    </i>
    <i>
      <x v="1"/>
    </i>
    <i>
      <x v="2"/>
    </i>
    <i>
      <x v="3"/>
    </i>
    <i>
      <x v="4"/>
    </i>
    <i t="grand">
      <x/>
    </i>
  </rowItems>
  <colItems count="1">
    <i/>
  </colItems>
  <dataFields count="1">
    <dataField name="Average of Selling_Price" fld="9" subtotal="average" baseField="5" baseItem="1" numFmtId="1"/>
  </dataFields>
  <formats count="15">
    <format dxfId="33">
      <pivotArea outline="0" collapsedLevelsAreSubtotals="1" fieldPosition="0"/>
    </format>
    <format dxfId="32">
      <pivotArea type="all" dataOnly="0" outline="0" fieldPosition="0"/>
    </format>
    <format dxfId="31">
      <pivotArea outline="0" collapsedLevelsAreSubtotals="1" fieldPosition="0"/>
    </format>
    <format dxfId="30">
      <pivotArea field="5" type="button" dataOnly="0" labelOnly="1" outline="0" axis="axisRow" fieldPosition="0"/>
    </format>
    <format dxfId="29">
      <pivotArea dataOnly="0" labelOnly="1" fieldPosition="0">
        <references count="1">
          <reference field="5" count="0"/>
        </references>
      </pivotArea>
    </format>
    <format dxfId="28">
      <pivotArea dataOnly="0" labelOnly="1" grandRow="1" outline="0" fieldPosition="0"/>
    </format>
    <format dxfId="27">
      <pivotArea dataOnly="0" labelOnly="1" outline="0" axis="axisValues" fieldPosition="0"/>
    </format>
    <format dxfId="26">
      <pivotArea outline="0" collapsedLevelsAreSubtotals="1"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field="5" type="button" dataOnly="0" labelOnly="1" outline="0" axis="axisRow" fieldPosition="0"/>
    </format>
    <format dxfId="21">
      <pivotArea dataOnly="0" labelOnly="1" fieldPosition="0">
        <references count="1">
          <reference field="5" count="0"/>
        </references>
      </pivotArea>
    </format>
    <format dxfId="20">
      <pivotArea dataOnly="0" labelOnly="1" grandRow="1" outline="0" fieldPosition="0"/>
    </format>
    <format dxfId="19">
      <pivotArea dataOnly="0" labelOnly="1" outline="0" axis="axisValues"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EA28F6-A0EF-4FE4-9B29-27C3037705AC}" name="COST.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te">
  <location ref="AJ12:AK1921" firstHeaderRow="1" firstDataRow="1" firstDataCol="1"/>
  <pivotFields count="15">
    <pivotField showAll="0"/>
    <pivotField showAll="0">
      <items count="4272">
        <item x="3267"/>
        <item x="4121"/>
        <item x="3270"/>
        <item x="857"/>
        <item x="4204"/>
        <item x="2657"/>
        <item x="766"/>
        <item x="2011"/>
        <item x="4208"/>
        <item x="2923"/>
        <item x="2364"/>
        <item x="622"/>
        <item x="909"/>
        <item x="2081"/>
        <item x="3106"/>
        <item x="24"/>
        <item x="1141"/>
        <item x="4256"/>
        <item x="232"/>
        <item x="159"/>
        <item x="570"/>
        <item x="2341"/>
        <item x="1018"/>
        <item x="3609"/>
        <item x="3063"/>
        <item x="2813"/>
        <item x="3350"/>
        <item x="3303"/>
        <item x="2776"/>
        <item x="1450"/>
        <item x="941"/>
        <item x="2558"/>
        <item x="3493"/>
        <item x="585"/>
        <item x="1464"/>
        <item x="137"/>
        <item x="4169"/>
        <item x="3485"/>
        <item x="3280"/>
        <item x="1112"/>
        <item x="2418"/>
        <item x="2600"/>
        <item x="1610"/>
        <item x="1365"/>
        <item x="1258"/>
        <item x="4235"/>
        <item x="2634"/>
        <item x="3080"/>
        <item x="3473"/>
        <item x="3370"/>
        <item x="1379"/>
        <item x="3200"/>
        <item x="2036"/>
        <item x="3634"/>
        <item x="1072"/>
        <item x="4091"/>
        <item x="3854"/>
        <item x="2613"/>
        <item x="3861"/>
        <item x="3349"/>
        <item x="1310"/>
        <item x="2372"/>
        <item x="1967"/>
        <item x="3235"/>
        <item x="2295"/>
        <item x="2897"/>
        <item x="761"/>
        <item x="2506"/>
        <item x="2637"/>
        <item x="3060"/>
        <item x="4168"/>
        <item x="149"/>
        <item x="839"/>
        <item x="1475"/>
        <item x="127"/>
        <item x="846"/>
        <item x="1716"/>
        <item x="231"/>
        <item x="2731"/>
        <item x="1386"/>
        <item x="642"/>
        <item x="522"/>
        <item x="2498"/>
        <item x="1864"/>
        <item x="2305"/>
        <item x="3888"/>
        <item x="2700"/>
        <item x="1133"/>
        <item x="477"/>
        <item x="3604"/>
        <item x="3806"/>
        <item x="3549"/>
        <item x="3940"/>
        <item x="124"/>
        <item x="1990"/>
        <item x="442"/>
        <item x="4077"/>
        <item x="511"/>
        <item x="3491"/>
        <item x="4142"/>
        <item x="3463"/>
        <item x="1456"/>
        <item x="2703"/>
        <item x="2578"/>
        <item x="2849"/>
        <item x="4058"/>
        <item x="4013"/>
        <item x="896"/>
        <item x="2771"/>
        <item x="2224"/>
        <item x="973"/>
        <item x="426"/>
        <item x="11"/>
        <item x="1516"/>
        <item x="3735"/>
        <item x="1311"/>
        <item x="904"/>
        <item x="2866"/>
        <item x="2047"/>
        <item x="737"/>
        <item x="1177"/>
        <item x="3396"/>
        <item x="3345"/>
        <item x="564"/>
        <item x="3433"/>
        <item x="3776"/>
        <item x="754"/>
        <item x="3064"/>
        <item x="3918"/>
        <item x="2108"/>
        <item x="1768"/>
        <item x="1834"/>
        <item x="952"/>
        <item x="3065"/>
        <item x="580"/>
        <item x="1096"/>
        <item x="2665"/>
        <item x="1446"/>
        <item x="328"/>
        <item x="1923"/>
        <item x="2398"/>
        <item x="57"/>
        <item x="1129"/>
        <item x="4219"/>
        <item x="4026"/>
        <item x="3681"/>
        <item x="1700"/>
        <item x="1186"/>
        <item x="386"/>
        <item x="4162"/>
        <item x="4135"/>
        <item x="1427"/>
        <item x="961"/>
        <item x="567"/>
        <item x="1761"/>
        <item x="750"/>
        <item x="252"/>
        <item x="3159"/>
        <item x="845"/>
        <item x="3605"/>
        <item x="4220"/>
        <item x="9"/>
        <item x="3666"/>
        <item x="2568"/>
        <item x="256"/>
        <item x="3943"/>
        <item x="800"/>
        <item x="3107"/>
        <item x="624"/>
        <item x="1767"/>
        <item x="4006"/>
        <item x="1712"/>
        <item x="4211"/>
        <item x="2650"/>
        <item x="3042"/>
        <item x="2238"/>
        <item x="140"/>
        <item x="1694"/>
        <item x="1806"/>
        <item x="151"/>
        <item x="3016"/>
        <item x="1572"/>
        <item x="2815"/>
        <item x="2399"/>
        <item x="1521"/>
        <item x="163"/>
        <item x="3275"/>
        <item x="1578"/>
        <item x="2839"/>
        <item x="513"/>
        <item x="3542"/>
        <item x="533"/>
        <item x="3833"/>
        <item x="4210"/>
        <item x="3380"/>
        <item x="161"/>
        <item x="2671"/>
        <item x="3528"/>
        <item x="1993"/>
        <item x="2505"/>
        <item x="3232"/>
        <item x="1955"/>
        <item x="3557"/>
        <item x="2419"/>
        <item x="3202"/>
        <item x="2021"/>
        <item x="241"/>
        <item x="2214"/>
        <item x="2761"/>
        <item x="3800"/>
        <item x="980"/>
        <item x="260"/>
        <item x="1850"/>
        <item x="2980"/>
        <item x="131"/>
        <item x="4209"/>
        <item x="2791"/>
        <item x="3516"/>
        <item x="833"/>
        <item x="1158"/>
        <item x="4164"/>
        <item x="2939"/>
        <item x="1525"/>
        <item x="4263"/>
        <item x="2647"/>
        <item x="802"/>
        <item x="916"/>
        <item x="3165"/>
        <item x="1843"/>
        <item x="3733"/>
        <item x="2095"/>
        <item x="963"/>
        <item x="3783"/>
        <item x="1713"/>
        <item x="2954"/>
        <item x="2772"/>
        <item x="3450"/>
        <item x="2639"/>
        <item x="2933"/>
        <item x="2079"/>
        <item x="4047"/>
        <item x="3437"/>
        <item x="2943"/>
        <item x="3318"/>
        <item x="1870"/>
        <item x="3331"/>
        <item x="3484"/>
        <item x="2605"/>
        <item x="3836"/>
        <item x="803"/>
        <item x="3596"/>
        <item x="2825"/>
        <item x="1273"/>
        <item x="1609"/>
        <item x="3186"/>
        <item x="1506"/>
        <item x="2501"/>
        <item x="1417"/>
        <item x="1050"/>
        <item x="1248"/>
        <item x="431"/>
        <item x="2828"/>
        <item x="1"/>
        <item x="516"/>
        <item x="1503"/>
        <item x="1522"/>
        <item x="590"/>
        <item x="1674"/>
        <item x="2083"/>
        <item x="458"/>
        <item x="60"/>
        <item x="1697"/>
        <item x="2528"/>
        <item x="3418"/>
        <item x="1925"/>
        <item x="2562"/>
        <item x="967"/>
        <item x="1947"/>
        <item x="1315"/>
        <item x="1879"/>
        <item x="2993"/>
        <item x="485"/>
        <item x="4078"/>
        <item x="4126"/>
        <item x="150"/>
        <item x="1405"/>
        <item x="1255"/>
        <item x="3150"/>
        <item x="1982"/>
        <item x="1693"/>
        <item x="2783"/>
        <item x="1381"/>
        <item x="1901"/>
        <item x="1312"/>
        <item x="3863"/>
        <item x="1218"/>
        <item x="3332"/>
        <item x="4008"/>
        <item x="4079"/>
        <item x="1498"/>
        <item x="1495"/>
        <item x="478"/>
        <item x="512"/>
        <item x="3929"/>
        <item x="532"/>
        <item x="3003"/>
        <item x="4070"/>
        <item x="3094"/>
        <item x="3999"/>
        <item x="15"/>
        <item x="3482"/>
        <item x="3845"/>
        <item x="1777"/>
        <item x="1950"/>
        <item x="3045"/>
        <item x="3290"/>
        <item x="3447"/>
        <item x="138"/>
        <item x="2427"/>
        <item x="3006"/>
        <item x="3479"/>
        <item x="906"/>
        <item x="2606"/>
        <item x="3197"/>
        <item x="4236"/>
        <item x="2751"/>
        <item x="385"/>
        <item x="4118"/>
        <item x="2869"/>
        <item x="3052"/>
        <item x="2890"/>
        <item x="447"/>
        <item x="1357"/>
        <item x="1896"/>
        <item x="731"/>
        <item x="862"/>
        <item x="2502"/>
        <item x="1166"/>
        <item x="2782"/>
        <item x="667"/>
        <item x="977"/>
        <item x="2581"/>
        <item x="3908"/>
        <item x="4129"/>
        <item x="4034"/>
        <item x="895"/>
        <item x="3444"/>
        <item x="2424"/>
        <item x="3120"/>
        <item x="1531"/>
        <item x="2503"/>
        <item x="565"/>
        <item x="2976"/>
        <item x="1505"/>
        <item x="3025"/>
        <item x="922"/>
        <item x="3358"/>
        <item x="2198"/>
        <item x="1242"/>
        <item x="3742"/>
        <item x="3090"/>
        <item x="4003"/>
        <item x="2907"/>
        <item x="529"/>
        <item x="3302"/>
        <item x="2403"/>
        <item x="3647"/>
        <item x="245"/>
        <item x="2407"/>
        <item x="703"/>
        <item x="1617"/>
        <item x="815"/>
        <item x="2309"/>
        <item x="3216"/>
        <item x="1943"/>
        <item x="1746"/>
        <item x="101"/>
        <item x="3314"/>
        <item x="2145"/>
        <item x="3872"/>
        <item x="1144"/>
        <item x="1779"/>
        <item x="1140"/>
        <item x="3713"/>
        <item x="866"/>
        <item x="2843"/>
        <item x="882"/>
        <item x="2914"/>
        <item x="362"/>
        <item x="2088"/>
        <item x="3213"/>
        <item x="3504"/>
        <item x="4257"/>
        <item x="2818"/>
        <item x="2570"/>
        <item x="3357"/>
        <item x="2476"/>
        <item x="342"/>
        <item x="2439"/>
        <item x="4146"/>
        <item x="354"/>
        <item x="2472"/>
        <item x="2649"/>
        <item x="1216"/>
        <item x="1188"/>
        <item x="2891"/>
        <item x="3101"/>
        <item x="3864"/>
        <item x="2413"/>
        <item x="876"/>
        <item x="3492"/>
        <item x="1327"/>
        <item x="405"/>
        <item x="3813"/>
        <item x="3334"/>
        <item x="1527"/>
        <item x="2973"/>
        <item x="1208"/>
        <item x="481"/>
        <item x="2753"/>
        <item x="1821"/>
        <item x="1203"/>
        <item x="1560"/>
        <item x="292"/>
        <item x="831"/>
        <item x="366"/>
        <item x="3702"/>
        <item x="1294"/>
        <item x="3283"/>
        <item x="313"/>
        <item x="1748"/>
        <item x="1128"/>
        <item x="3599"/>
        <item x="4223"/>
        <item x="3140"/>
        <item x="2222"/>
        <item x="3705"/>
        <item x="3069"/>
        <item x="2821"/>
        <item x="2425"/>
        <item x="1792"/>
        <item x="2339"/>
        <item x="1728"/>
        <item x="607"/>
        <item x="61"/>
        <item x="692"/>
        <item x="991"/>
        <item x="1226"/>
        <item x="2411"/>
        <item x="2875"/>
        <item x="1657"/>
        <item x="3816"/>
        <item x="2593"/>
        <item x="1886"/>
        <item x="2672"/>
        <item x="1146"/>
        <item x="3374"/>
        <item x="2925"/>
        <item x="157"/>
        <item x="254"/>
        <item x="2832"/>
        <item x="3190"/>
        <item x="3032"/>
        <item x="752"/>
        <item x="811"/>
        <item x="1570"/>
        <item x="1418"/>
        <item x="1482"/>
        <item x="1276"/>
        <item x="3793"/>
        <item x="3602"/>
        <item x="3029"/>
        <item x="484"/>
        <item x="1996"/>
        <item x="1305"/>
        <item x="1015"/>
        <item x="2428"/>
        <item x="2190"/>
        <item x="1717"/>
        <item x="1081"/>
        <item x="2019"/>
        <item x="2727"/>
        <item x="4025"/>
        <item x="3506"/>
        <item x="79"/>
        <item x="2695"/>
        <item x="1977"/>
        <item x="2156"/>
        <item x="604"/>
        <item x="1986"/>
        <item x="920"/>
        <item x="376"/>
        <item x="4185"/>
        <item x="3959"/>
        <item x="3439"/>
        <item x="1763"/>
        <item x="2494"/>
        <item x="29"/>
        <item x="593"/>
        <item x="4087"/>
        <item x="1776"/>
        <item x="4167"/>
        <item x="1409"/>
        <item x="19"/>
        <item x="2469"/>
        <item x="2325"/>
        <item x="4062"/>
        <item x="327"/>
        <item x="4238"/>
        <item x="3826"/>
        <item x="804"/>
        <item x="3524"/>
        <item x="2937"/>
        <item x="2473"/>
        <item x="1969"/>
        <item x="1247"/>
        <item x="2080"/>
        <item x="3966"/>
        <item x="560"/>
        <item x="3907"/>
        <item x="1608"/>
        <item x="3412"/>
        <item x="1251"/>
        <item x="2126"/>
        <item x="3059"/>
        <item x="3668"/>
        <item x="3553"/>
        <item x="1939"/>
        <item x="2456"/>
        <item x="3585"/>
        <item x="1816"/>
        <item x="2768"/>
        <item x="2696"/>
        <item x="710"/>
        <item x="726"/>
        <item x="345"/>
        <item x="1799"/>
        <item x="1184"/>
        <item x="53"/>
        <item x="475"/>
        <item x="4230"/>
        <item x="3515"/>
        <item x="2174"/>
        <item x="2882"/>
        <item x="2097"/>
        <item x="1948"/>
        <item x="619"/>
        <item x="3055"/>
        <item x="3716"/>
        <item x="2463"/>
        <item x="2240"/>
        <item x="41"/>
        <item x="908"/>
        <item x="3354"/>
        <item x="1380"/>
        <item x="1371"/>
        <item x="1599"/>
        <item x="90"/>
        <item x="3941"/>
        <item x="3271"/>
        <item x="678"/>
        <item x="2466"/>
        <item x="3964"/>
        <item x="63"/>
        <item x="4086"/>
        <item x="2804"/>
        <item x="1632"/>
        <item x="1878"/>
        <item x="2611"/>
        <item x="3737"/>
        <item x="3126"/>
        <item x="499"/>
        <item x="3837"/>
        <item x="3401"/>
        <item x="3608"/>
        <item x="966"/>
        <item x="2615"/>
        <item x="953"/>
        <item x="3369"/>
        <item x="4132"/>
        <item x="1154"/>
        <item x="147"/>
        <item x="3219"/>
        <item x="1007"/>
        <item x="1245"/>
        <item x="1637"/>
        <item x="3316"/>
        <item x="748"/>
        <item x="3913"/>
        <item x="456"/>
        <item x="3593"/>
        <item x="3627"/>
        <item x="1403"/>
        <item x="1698"/>
        <item x="3870"/>
        <item x="1900"/>
        <item x="1185"/>
        <item x="1985"/>
        <item x="2560"/>
        <item x="1998"/>
        <item x="1872"/>
        <item x="3724"/>
        <item x="2379"/>
        <item x="3885"/>
        <item x="3902"/>
        <item x="4194"/>
        <item x="2642"/>
        <item x="312"/>
        <item x="3452"/>
        <item x="4155"/>
        <item x="340"/>
        <item x="2070"/>
        <item x="3449"/>
        <item x="3606"/>
        <item x="708"/>
        <item x="2245"/>
        <item x="2574"/>
        <item x="3655"/>
        <item x="2110"/>
        <item x="1871"/>
        <item x="2101"/>
        <item x="2251"/>
        <item x="586"/>
        <item x="1104"/>
        <item x="1863"/>
        <item x="1002"/>
        <item x="3844"/>
        <item x="4245"/>
        <item x="3719"/>
        <item x="236"/>
        <item x="1337"/>
        <item x="3597"/>
        <item x="1093"/>
        <item x="1040"/>
        <item x="1867"/>
        <item x="1501"/>
        <item x="3603"/>
        <item x="1036"/>
        <item x="2210"/>
        <item x="3434"/>
        <item x="2370"/>
        <item x="538"/>
        <item x="2746"/>
        <item x="931"/>
        <item x="579"/>
        <item x="612"/>
        <item x="3764"/>
        <item x="574"/>
        <item x="1629"/>
        <item x="1849"/>
        <item x="1174"/>
        <item x="556"/>
        <item x="763"/>
        <item x="3579"/>
        <item x="1278"/>
        <item x="2681"/>
        <item x="3963"/>
        <item x="3629"/>
        <item x="1545"/>
        <item x="601"/>
        <item x="1290"/>
        <item x="2826"/>
        <item x="1851"/>
        <item x="2596"/>
        <item x="2844"/>
        <item x="1812"/>
        <item x="2607"/>
        <item x="2565"/>
        <item x="3142"/>
        <item x="2155"/>
        <item x="917"/>
        <item x="2160"/>
        <item x="661"/>
        <item x="412"/>
        <item x="383"/>
        <item x="3297"/>
        <item x="3534"/>
        <item x="326"/>
        <item x="180"/>
        <item x="1968"/>
        <item x="4145"/>
        <item x="3405"/>
        <item x="1652"/>
        <item x="3869"/>
        <item x="2940"/>
        <item x="3048"/>
        <item x="3948"/>
        <item x="2677"/>
        <item x="3199"/>
        <item x="2720"/>
        <item x="2286"/>
        <item x="395"/>
        <item x="2519"/>
        <item x="3827"/>
        <item x="3613"/>
        <item x="2094"/>
        <item x="4014"/>
        <item x="2397"/>
        <item x="248"/>
        <item x="2046"/>
        <item x="4137"/>
        <item x="2359"/>
        <item x="2382"/>
        <item x="2792"/>
        <item x="2159"/>
        <item x="1595"/>
        <item x="1743"/>
        <item x="3066"/>
        <item x="1903"/>
        <item x="1004"/>
        <item x="1445"/>
        <item x="1100"/>
        <item x="2989"/>
        <item x="1833"/>
        <item x="1408"/>
        <item x="31"/>
        <item x="2276"/>
        <item x="883"/>
        <item x="301"/>
        <item x="103"/>
        <item x="910"/>
        <item x="2689"/>
        <item x="1885"/>
        <item x="1781"/>
        <item x="1670"/>
        <item x="2797"/>
        <item x="2530"/>
        <item x="1105"/>
        <item x="3022"/>
        <item x="2452"/>
        <item x="1622"/>
        <item x="2554"/>
        <item x="223"/>
        <item x="1773"/>
        <item x="2471"/>
        <item x="547"/>
        <item x="2981"/>
        <item x="4199"/>
        <item x="3402"/>
        <item x="566"/>
        <item x="3551"/>
        <item x="525"/>
        <item x="4149"/>
        <item x="4215"/>
        <item x="4112"/>
        <item x="125"/>
        <item x="2860"/>
        <item x="4197"/>
        <item x="2266"/>
        <item x="4122"/>
        <item x="1907"/>
        <item x="2287"/>
        <item x="2725"/>
        <item x="3830"/>
        <item x="2018"/>
        <item x="2847"/>
        <item x="3720"/>
        <item x="3871"/>
        <item x="3693"/>
        <item x="469"/>
        <item x="452"/>
        <item x="2604"/>
        <item x="2767"/>
        <item x="3428"/>
        <item x="1366"/>
        <item x="4240"/>
        <item x="2627"/>
        <item x="3176"/>
        <item x="1511"/>
        <item x="3840"/>
        <item x="3348"/>
        <item x="1368"/>
        <item x="2060"/>
        <item x="743"/>
        <item x="158"/>
        <item x="858"/>
        <item x="647"/>
        <item x="486"/>
        <item x="3281"/>
        <item x="1440"/>
        <item x="2376"/>
        <item x="1199"/>
        <item x="3952"/>
        <item x="3972"/>
        <item x="2248"/>
        <item x="4066"/>
        <item x="596"/>
        <item x="26"/>
        <item x="2091"/>
        <item x="599"/>
        <item x="2714"/>
        <item x="3717"/>
        <item x="2183"/>
        <item x="2738"/>
        <item x="3680"/>
        <item x="3835"/>
        <item x="3293"/>
        <item x="597"/>
        <item x="2485"/>
        <item x="3351"/>
        <item x="3996"/>
        <item x="40"/>
        <item x="126"/>
        <item x="997"/>
        <item x="2561"/>
        <item x="1470"/>
        <item x="1887"/>
        <item x="1000"/>
        <item x="687"/>
        <item x="2093"/>
        <item x="3204"/>
        <item x="2710"/>
        <item x="805"/>
        <item x="3400"/>
        <item x="1630"/>
        <item x="494"/>
        <item x="2247"/>
        <item x="4081"/>
        <item x="2294"/>
        <item x="108"/>
        <item x="874"/>
        <item x="1832"/>
        <item x="987"/>
        <item x="240"/>
        <item x="12"/>
        <item x="1803"/>
        <item x="595"/>
        <item x="3823"/>
        <item x="3207"/>
        <item x="2229"/>
        <item x="3390"/>
        <item x="2231"/>
        <item x="4128"/>
        <item x="4196"/>
        <item x="2888"/>
        <item x="1451"/>
        <item x="453"/>
        <item x="392"/>
        <item x="4154"/>
        <item x="1809"/>
        <item x="1045"/>
        <item x="1690"/>
        <item x="278"/>
        <item x="2037"/>
        <item x="1221"/>
        <item x="1441"/>
        <item x="1131"/>
        <item x="2553"/>
        <item x="995"/>
        <item x="645"/>
        <item x="716"/>
        <item x="946"/>
        <item x="694"/>
        <item x="2583"/>
        <item x="673"/>
        <item x="1744"/>
        <item x="8"/>
        <item x="2966"/>
        <item x="4084"/>
        <item x="134"/>
        <item x="3365"/>
        <item x="4182"/>
        <item x="2009"/>
        <item x="440"/>
        <item x="3846"/>
        <item x="2096"/>
        <item x="3145"/>
        <item x="994"/>
        <item x="317"/>
        <item x="1452"/>
        <item x="979"/>
        <item x="536"/>
        <item x="3992"/>
        <item x="387"/>
        <item x="2151"/>
        <item x="3013"/>
        <item x="2132"/>
        <item x="4163"/>
        <item x="2534"/>
        <item x="445"/>
        <item x="3583"/>
        <item x="1064"/>
        <item x="1202"/>
        <item x="4171"/>
        <item x="457"/>
        <item x="2745"/>
        <item x="2346"/>
        <item x="903"/>
        <item x="2803"/>
        <item x="2985"/>
        <item x="4237"/>
        <item x="1780"/>
        <item x="3024"/>
        <item x="3851"/>
        <item x="2732"/>
        <item x="3183"/>
        <item x="568"/>
        <item x="2381"/>
        <item x="3799"/>
        <item x="267"/>
        <item x="1553"/>
        <item x="37"/>
        <item x="197"/>
        <item x="3445"/>
        <item x="801"/>
        <item x="2065"/>
        <item x="1869"/>
        <item x="640"/>
        <item x="184"/>
        <item x="1430"/>
        <item x="4141"/>
        <item x="1579"/>
        <item x="1758"/>
        <item x="3154"/>
        <item x="3741"/>
        <item x="2440"/>
        <item x="2313"/>
        <item x="2051"/>
        <item x="2545"/>
        <item x="2986"/>
        <item x="1390"/>
        <item x="3584"/>
        <item x="2597"/>
        <item x="4259"/>
        <item x="1519"/>
        <item x="1808"/>
        <item x="3540"/>
        <item x="2086"/>
        <item x="77"/>
        <item x="3751"/>
        <item x="664"/>
        <item x="284"/>
        <item x="577"/>
        <item x="3469"/>
        <item x="152"/>
        <item x="2322"/>
        <item x="654"/>
        <item x="1862"/>
        <item x="2931"/>
        <item x="491"/>
        <item x="1801"/>
        <item x="682"/>
        <item x="1740"/>
        <item x="3502"/>
        <item x="3415"/>
        <item x="2830"/>
        <item x="114"/>
        <item x="3073"/>
        <item x="2874"/>
        <item x="3266"/>
        <item x="1918"/>
        <item x="307"/>
        <item x="58"/>
        <item x="4072"/>
        <item x="894"/>
        <item x="783"/>
        <item x="3218"/>
        <item x="4001"/>
        <item x="3808"/>
        <item x="4222"/>
        <item x="2663"/>
        <item x="834"/>
        <item x="510"/>
        <item x="2587"/>
        <item x="2734"/>
        <item x="119"/>
        <item x="3695"/>
        <item x="885"/>
        <item x="1935"/>
        <item x="1352"/>
        <item x="3438"/>
        <item x="2304"/>
        <item x="2698"/>
        <item x="209"/>
        <item x="1396"/>
        <item x="1823"/>
        <item x="795"/>
        <item x="2493"/>
        <item x="1168"/>
        <item x="3865"/>
        <item x="3201"/>
        <item x="2929"/>
        <item x="27"/>
        <item x="2603"/>
        <item x="674"/>
        <item x="461"/>
        <item x="3905"/>
        <item x="2378"/>
        <item x="3085"/>
        <item x="2264"/>
        <item x="2034"/>
        <item x="2856"/>
        <item x="2272"/>
        <item x="932"/>
        <item x="1116"/>
        <item x="3017"/>
        <item x="3092"/>
        <item x="3710"/>
        <item x="611"/>
        <item x="1881"/>
        <item x="507"/>
        <item x="1265"/>
        <item x="4176"/>
        <item x="677"/>
        <item x="1048"/>
        <item x="407"/>
        <item x="1770"/>
        <item x="2140"/>
        <item x="1628"/>
        <item x="2000"/>
        <item x="1820"/>
        <item x="4174"/>
        <item x="1228"/>
        <item x="1350"/>
        <item x="349"/>
        <item x="2275"/>
        <item x="2883"/>
        <item x="2367"/>
        <item x="1210"/>
        <item x="2962"/>
        <item x="434"/>
        <item x="372"/>
        <item x="1462"/>
        <item x="2479"/>
        <item x="996"/>
        <item x="3038"/>
        <item x="2702"/>
        <item x="943"/>
        <item x="1656"/>
        <item x="1880"/>
        <item x="1355"/>
        <item x="1648"/>
        <item x="636"/>
        <item x="2135"/>
        <item x="1686"/>
        <item x="2819"/>
        <item x="3873"/>
        <item x="3685"/>
        <item x="791"/>
        <item x="2621"/>
        <item x="879"/>
        <item x="30"/>
        <item x="3002"/>
        <item x="2223"/>
        <item x="521"/>
        <item x="3486"/>
        <item x="2811"/>
        <item x="2331"/>
        <item x="2936"/>
        <item x="199"/>
        <item x="74"/>
        <item x="1020"/>
        <item x="1551"/>
        <item x="2990"/>
        <item x="1876"/>
        <item x="1189"/>
        <item x="2030"/>
        <item x="52"/>
        <item x="3828"/>
        <item x="2165"/>
        <item x="1082"/>
        <item x="1340"/>
        <item x="1078"/>
        <item x="2441"/>
        <item x="351"/>
        <item x="1117"/>
        <item x="3146"/>
        <item x="3481"/>
        <item x="2610"/>
        <item x="3"/>
        <item x="3373"/>
        <item x="2948"/>
        <item x="648"/>
        <item x="1685"/>
        <item x="1304"/>
        <item x="2267"/>
        <item x="2707"/>
        <item x="2701"/>
        <item x="2158"/>
        <item x="3798"/>
        <item x="2102"/>
        <item x="2371"/>
        <item x="1291"/>
        <item x="1954"/>
        <item x="2421"/>
        <item x="697"/>
        <item x="1353"/>
        <item x="482"/>
        <item x="2215"/>
        <item x="4114"/>
        <item x="4110"/>
        <item x="183"/>
        <item x="2719"/>
        <item x="2084"/>
        <item x="2950"/>
        <item x="2920"/>
        <item x="3761"/>
        <item x="322"/>
        <item x="1927"/>
        <item x="1899"/>
        <item x="294"/>
        <item x="3931"/>
        <item x="4221"/>
        <item x="1043"/>
        <item x="1042"/>
        <item x="2220"/>
        <item x="741"/>
        <item x="3043"/>
        <item x="1313"/>
        <item x="1254"/>
        <item x="1207"/>
        <item x="2829"/>
        <item x="663"/>
        <item x="2289"/>
        <item x="3586"/>
        <item x="2298"/>
        <item x="1934"/>
        <item x="2812"/>
        <item x="298"/>
        <item x="1556"/>
        <item x="3036"/>
        <item x="4038"/>
        <item x="982"/>
        <item x="1739"/>
        <item x="2141"/>
        <item x="1066"/>
        <item x="3545"/>
        <item x="4165"/>
        <item x="1666"/>
        <item x="1540"/>
        <item x="3758"/>
        <item x="1970"/>
        <item x="588"/>
        <item x="4130"/>
        <item x="1318"/>
        <item x="605"/>
        <item x="1976"/>
        <item x="1103"/>
        <item x="1735"/>
        <item x="1332"/>
        <item x="2552"/>
        <item x="901"/>
        <item x="2951"/>
        <item x="1612"/>
        <item x="1225"/>
        <item x="3756"/>
        <item x="534"/>
        <item x="467"/>
        <item x="939"/>
        <item x="3255"/>
        <item x="3344"/>
        <item x="2514"/>
        <item x="3041"/>
        <item x="3277"/>
        <item x="2347"/>
        <item x="1361"/>
        <item x="1334"/>
        <item x="1022"/>
        <item x="1782"/>
        <item x="1481"/>
        <item x="1260"/>
        <item x="265"/>
        <item x="1804"/>
        <item x="3518"/>
        <item x="2255"/>
        <item x="2585"/>
        <item x="679"/>
        <item x="364"/>
        <item x="3962"/>
        <item x="2115"/>
        <item x="1119"/>
        <item x="1135"/>
        <item x="2391"/>
        <item x="3937"/>
        <item x="3899"/>
        <item x="1655"/>
        <item x="2721"/>
        <item x="1011"/>
        <item x="2692"/>
        <item x="2557"/>
        <item x="3876"/>
        <item x="3144"/>
        <item x="765"/>
        <item x="3336"/>
        <item x="2348"/>
        <item x="2062"/>
        <item x="3056"/>
        <item x="1222"/>
        <item x="3010"/>
        <item x="849"/>
        <item x="3706"/>
        <item x="4201"/>
        <item x="826"/>
        <item x="2492"/>
        <item x="1999"/>
        <item x="2827"/>
        <item x="2852"/>
        <item x="3494"/>
        <item x="388"/>
        <item x="1385"/>
        <item x="2835"/>
        <item x="4037"/>
        <item x="2301"/>
        <item x="2354"/>
        <item x="3527"/>
        <item x="985"/>
        <item x="1190"/>
        <item x="3282"/>
        <item x="2536"/>
        <item x="1663"/>
        <item x="2922"/>
        <item x="435"/>
        <item x="1249"/>
        <item x="2142"/>
        <item x="359"/>
        <item x="1707"/>
        <item x="408"/>
        <item x="4039"/>
        <item x="1003"/>
        <item x="2236"/>
        <item x="3095"/>
        <item x="417"/>
        <item x="2538"/>
        <item x="2549"/>
        <item x="4136"/>
        <item x="1583"/>
        <item x="2499"/>
        <item x="86"/>
        <item x="3031"/>
        <item x="1142"/>
        <item x="7"/>
        <item x="3975"/>
        <item x="3424"/>
        <item x="2292"/>
        <item x="1915"/>
        <item x="959"/>
        <item x="1215"/>
        <item x="1980"/>
        <item x="1544"/>
        <item x="3575"/>
        <item x="2474"/>
        <item x="1301"/>
        <item x="2282"/>
        <item x="675"/>
        <item x="4012"/>
        <item x="2525"/>
        <item x="1726"/>
        <item x="1958"/>
        <item x="3951"/>
        <item x="2659"/>
        <item x="930"/>
        <item x="3906"/>
        <item x="3582"/>
        <item x="3458"/>
        <item x="2131"/>
        <item x="1121"/>
        <item x="2261"/>
        <item x="759"/>
        <item x="1277"/>
        <item x="3920"/>
        <item x="2291"/>
        <item x="3939"/>
        <item x="2360"/>
        <item x="2184"/>
        <item x="2168"/>
        <item x="1861"/>
        <item x="128"/>
        <item x="2964"/>
        <item x="2509"/>
        <item x="2077"/>
        <item x="3914"/>
        <item x="1888"/>
        <item x="2675"/>
        <item x="1813"/>
        <item x="3105"/>
        <item x="55"/>
        <item x="1680"/>
        <item x="1575"/>
        <item x="3536"/>
        <item x="2035"/>
        <item x="3149"/>
        <item x="3671"/>
        <item x="3562"/>
        <item x="3979"/>
        <item x="1303"/>
        <item x="3071"/>
        <item x="3196"/>
        <item x="1372"/>
        <item x="1123"/>
        <item x="416"/>
        <item x="87"/>
        <item x="3164"/>
        <item x="98"/>
        <item x="375"/>
        <item x="4181"/>
        <item x="2437"/>
        <item x="2831"/>
        <item x="1640"/>
        <item x="121"/>
        <item x="2622"/>
        <item x="964"/>
        <item x="380"/>
        <item x="2787"/>
        <item x="1160"/>
        <item x="2144"/>
        <item x="1942"/>
        <item x="1624"/>
        <item x="3519"/>
        <item x="3976"/>
        <item x="3618"/>
        <item x="3299"/>
        <item x="2176"/>
        <item x="178"/>
        <item x="1279"/>
        <item x="2201"/>
        <item x="2918"/>
        <item x="3372"/>
        <item x="2468"/>
        <item x="1563"/>
        <item x="3425"/>
        <item x="3233"/>
        <item x="2487"/>
        <item x="39"/>
        <item x="927"/>
        <item x="3264"/>
        <item x="696"/>
        <item x="2539"/>
        <item x="2296"/>
        <item x="3211"/>
        <item x="4113"/>
        <item x="1549"/>
        <item x="1539"/>
        <item x="4225"/>
        <item x="1089"/>
        <item x="2357"/>
        <item x="424"/>
        <item x="1983"/>
        <item x="902"/>
        <item x="1649"/>
        <item x="355"/>
        <item x="75"/>
        <item x="3226"/>
        <item x="3857"/>
        <item x="3409"/>
        <item x="1453"/>
        <item x="2262"/>
        <item x="2366"/>
        <item x="1393"/>
        <item x="3995"/>
        <item x="2862"/>
        <item x="3531"/>
        <item x="2747"/>
        <item x="378"/>
        <item x="1515"/>
        <item x="689"/>
        <item x="2455"/>
        <item x="1424"/>
        <item x="3021"/>
        <item x="14"/>
        <item x="3279"/>
        <item x="1602"/>
        <item x="1760"/>
        <item x="1830"/>
        <item x="1437"/>
        <item x="1095"/>
        <item x="925"/>
        <item x="2195"/>
        <item x="444"/>
        <item x="527"/>
        <item x="2253"/>
        <item x="860"/>
        <item x="2170"/>
        <item x="250"/>
        <item x="2838"/>
        <item x="744"/>
        <item x="297"/>
        <item x="1429"/>
        <item x="3856"/>
        <item x="3765"/>
        <item x="3543"/>
        <item x="1600"/>
        <item x="4045"/>
        <item x="3760"/>
        <item x="3124"/>
        <item x="2014"/>
        <item x="747"/>
        <item x="3475"/>
        <item x="1623"/>
        <item x="3981"/>
        <item x="3738"/>
        <item x="668"/>
        <item x="2448"/>
        <item x="389"/>
        <item x="3682"/>
        <item x="2027"/>
        <item x="4016"/>
        <item x="1284"/>
        <item x="1661"/>
        <item x="244"/>
        <item x="3147"/>
        <item x="185"/>
        <item x="3875"/>
        <item x="1023"/>
        <item x="460"/>
        <item x="868"/>
        <item x="4004"/>
        <item x="1894"/>
        <item x="3192"/>
        <item x="3497"/>
        <item x="820"/>
        <item x="227"/>
        <item x="4"/>
        <item x="1949"/>
        <item x="1281"/>
        <item x="2114"/>
        <item x="3701"/>
        <item x="3718"/>
        <item x="900"/>
        <item x="1638"/>
        <item x="2073"/>
        <item x="3239"/>
        <item x="70"/>
        <item x="1582"/>
        <item x="1752"/>
        <item x="4147"/>
        <item x="115"/>
        <item x="3209"/>
        <item x="419"/>
        <item x="2800"/>
        <item x="4180"/>
        <item x="3108"/>
        <item x="1621"/>
        <item x="1957"/>
        <item x="100"/>
        <item x="2129"/>
        <item x="4093"/>
        <item x="3247"/>
        <item x="3556"/>
        <item x="1205"/>
        <item x="235"/>
        <item x="633"/>
        <item x="717"/>
        <item x="3135"/>
        <item x="935"/>
        <item x="36"/>
        <item x="3057"/>
        <item x="3529"/>
        <item x="3552"/>
        <item x="2683"/>
        <item x="732"/>
        <item x="4092"/>
        <item x="2408"/>
        <item x="2551"/>
        <item x="2434"/>
        <item x="537"/>
        <item x="1323"/>
        <item x="1546"/>
        <item x="3587"/>
        <item x="1338"/>
        <item x="2833"/>
        <item x="239"/>
        <item x="2273"/>
        <item x="2169"/>
        <item x="4108"/>
        <item x="3694"/>
        <item x="367"/>
        <item x="561"/>
        <item x="2415"/>
        <item x="1308"/>
        <item x="972"/>
        <item x="2277"/>
        <item x="1696"/>
        <item x="62"/>
        <item x="2197"/>
        <item x="67"/>
        <item x="2577"/>
        <item x="3044"/>
        <item x="3736"/>
        <item x="779"/>
        <item x="2383"/>
        <item x="1774"/>
        <item x="2186"/>
        <item x="167"/>
        <item x="3928"/>
        <item x="3731"/>
        <item x="2066"/>
        <item x="1580"/>
        <item x="3161"/>
        <item x="2618"/>
        <item x="4161"/>
        <item x="625"/>
        <item x="21"/>
        <item x="3565"/>
        <item x="2876"/>
        <item x="3467"/>
        <item x="1586"/>
        <item x="891"/>
        <item x="2670"/>
        <item x="1784"/>
        <item x="2795"/>
        <item x="756"/>
        <item x="2735"/>
        <item x="2934"/>
        <item x="230"/>
        <item x="3965"/>
        <item x="2685"/>
        <item x="1651"/>
        <item x="3974"/>
        <item x="2335"/>
        <item x="3208"/>
        <item x="2054"/>
        <item x="1596"/>
        <item x="10"/>
        <item x="3269"/>
        <item x="2713"/>
        <item x="2640"/>
        <item x="3326"/>
        <item x="1659"/>
        <item x="1209"/>
        <item x="483"/>
        <item x="45"/>
        <item x="2742"/>
        <item x="229"/>
        <item x="3794"/>
        <item x="1765"/>
        <item x="2855"/>
        <item x="1721"/>
        <item x="2688"/>
        <item x="1603"/>
        <item x="2467"/>
        <item x="3984"/>
        <item x="4032"/>
        <item x="735"/>
        <item x="4080"/>
        <item x="190"/>
        <item x="1329"/>
        <item x="64"/>
        <item x="1857"/>
        <item x="955"/>
        <item x="1324"/>
        <item x="2886"/>
        <item x="3274"/>
        <item x="1681"/>
        <item x="1033"/>
        <item x="471"/>
        <item x="3767"/>
        <item x="4090"/>
        <item x="2206"/>
        <item x="2349"/>
        <item x="2691"/>
        <item x="2283"/>
        <item x="3419"/>
        <item x="1858"/>
        <item x="1019"/>
        <item x="3178"/>
        <item x="4254"/>
        <item x="899"/>
        <item x="2038"/>
        <item x="2623"/>
        <item x="3127"/>
        <item x="3915"/>
        <item x="2902"/>
        <item x="4027"/>
        <item x="843"/>
        <item x="3763"/>
        <item x="3709"/>
        <item x="1520"/>
        <item x="93"/>
        <item x="1016"/>
        <item x="2022"/>
        <item x="1709"/>
        <item x="2426"/>
        <item x="4242"/>
        <item x="1159"/>
        <item x="2927"/>
        <item x="2848"/>
        <item x="1267"/>
        <item x="2358"/>
        <item x="659"/>
        <item x="1076"/>
        <item x="3375"/>
        <item x="3523"/>
        <item x="2278"/>
        <item x="174"/>
        <item x="1454"/>
        <item x="2712"/>
        <item x="1243"/>
        <item x="563"/>
        <item x="3131"/>
        <item x="855"/>
        <item x="1170"/>
        <item x="796"/>
        <item x="2042"/>
        <item x="775"/>
        <item x="4184"/>
        <item x="2063"/>
        <item x="784"/>
        <item x="1150"/>
        <item x="69"/>
        <item x="3166"/>
        <item x="1384"/>
        <item x="2072"/>
        <item x="3538"/>
        <item x="2668"/>
        <item x="3969"/>
        <item x="764"/>
        <item x="3998"/>
        <item x="225"/>
        <item x="1091"/>
        <item x="3112"/>
        <item x="1343"/>
        <item x="1391"/>
        <item x="4035"/>
        <item x="1677"/>
        <item x="539"/>
        <item x="437"/>
        <item x="3878"/>
        <item x="3755"/>
        <item x="2216"/>
        <item x="1951"/>
        <item x="2930"/>
        <item x="1826"/>
        <item x="1230"/>
        <item x="2798"/>
        <item x="1094"/>
        <item x="2529"/>
        <item x="393"/>
        <item x="965"/>
        <item x="3005"/>
        <item x="3125"/>
        <item x="1653"/>
        <item x="3077"/>
        <item x="495"/>
        <item x="4173"/>
        <item x="3223"/>
        <item x="3337"/>
        <item x="2327"/>
        <item x="878"/>
        <item x="2015"/>
        <item x="1130"/>
        <item x="3897"/>
        <item x="4231"/>
        <item x="2651"/>
        <item x="1442"/>
        <item x="1678"/>
        <item x="4064"/>
        <item x="4239"/>
        <item x="2162"/>
        <item x="2524"/>
        <item x="514"/>
        <item x="2078"/>
        <item x="2053"/>
        <item x="411"/>
        <item x="2741"/>
        <item x="558"/>
        <item x="1654"/>
        <item x="2326"/>
        <item x="2563"/>
        <item x="1597"/>
        <item x="1102"/>
        <item x="2057"/>
        <item x="3304"/>
        <item x="2"/>
        <item x="1099"/>
        <item x="2904"/>
        <item x="1300"/>
        <item x="2775"/>
        <item x="2754"/>
        <item x="2801"/>
        <item x="242"/>
        <item x="2173"/>
        <item x="3385"/>
        <item x="755"/>
        <item x="757"/>
        <item x="886"/>
        <item x="945"/>
        <item x="449"/>
        <item x="4248"/>
        <item x="3779"/>
        <item x="1435"/>
        <item x="2895"/>
        <item x="3254"/>
        <item x="237"/>
        <item x="829"/>
        <item x="3470"/>
        <item x="1229"/>
        <item x="186"/>
        <item x="2179"/>
        <item x="95"/>
        <item x="329"/>
        <item x="2652"/>
        <item x="310"/>
        <item x="3276"/>
        <item x="2024"/>
        <item x="3698"/>
        <item x="2766"/>
        <item x="3129"/>
        <item x="454"/>
        <item x="2461"/>
        <item x="813"/>
        <item x="1790"/>
        <item x="3684"/>
        <item x="3858"/>
        <item x="4100"/>
        <item x="3089"/>
        <item x="1769"/>
        <item x="316"/>
        <item x="1293"/>
        <item x="264"/>
        <item x="3046"/>
        <item x="2106"/>
        <item x="1953"/>
        <item x="1620"/>
        <item x="3921"/>
        <item x="2406"/>
        <item x="3341"/>
        <item x="2511"/>
        <item x="4067"/>
        <item x="1510"/>
        <item x="418"/>
        <item x="3635"/>
        <item x="3980"/>
        <item x="3252"/>
        <item x="2163"/>
        <item x="410"/>
        <item x="80"/>
        <item x="1593"/>
        <item x="780"/>
        <item x="1778"/>
        <item x="1727"/>
        <item x="827"/>
        <item x="4060"/>
        <item x="3947"/>
        <item x="2068"/>
        <item x="856"/>
        <item x="2150"/>
        <item x="940"/>
        <item x="2586"/>
        <item x="4057"/>
        <item x="4268"/>
        <item x="247"/>
        <item x="1180"/>
        <item x="1956"/>
        <item x="840"/>
        <item x="188"/>
        <item x="3510"/>
        <item x="2926"/>
        <item x="1703"/>
        <item x="2457"/>
        <item x="3633"/>
        <item x="111"/>
        <item x="1044"/>
        <item x="1134"/>
        <item x="2822"/>
        <item x="3474"/>
        <item x="2628"/>
        <item x="1483"/>
        <item x="3841"/>
        <item x="1028"/>
        <item x="222"/>
        <item x="760"/>
        <item x="226"/>
        <item x="2840"/>
        <item x="4232"/>
        <item x="1963"/>
        <item x="738"/>
        <item x="311"/>
        <item x="528"/>
        <item x="3802"/>
        <item x="3950"/>
        <item x="1647"/>
        <item x="2676"/>
        <item x="937"/>
        <item x="2243"/>
        <item x="948"/>
        <item x="413"/>
        <item x="363"/>
        <item x="897"/>
        <item x="3153"/>
        <item x="698"/>
        <item x="2871"/>
        <item x="4105"/>
        <item x="2189"/>
        <item x="2374"/>
        <item x="1973"/>
        <item x="4073"/>
        <item x="4251"/>
        <item x="2069"/>
        <item x="2724"/>
        <item x="1883"/>
        <item x="892"/>
        <item x="3109"/>
        <item x="934"/>
        <item x="688"/>
        <item x="2373"/>
        <item x="957"/>
        <item x="1502"/>
        <item x="2661"/>
        <item x="944"/>
        <item x="179"/>
        <item x="1616"/>
        <item x="390"/>
        <item x="1412"/>
        <item x="2679"/>
        <item x="598"/>
        <item x="1914"/>
        <item x="4213"/>
        <item x="2055"/>
        <item x="2334"/>
        <item x="3496"/>
        <item x="2059"/>
        <item x="928"/>
        <item x="2842"/>
        <item x="2429"/>
        <item x="1523"/>
        <item x="1791"/>
        <item x="4111"/>
        <item x="459"/>
        <item x="662"/>
        <item x="1349"/>
        <item x="2641"/>
        <item x="1027"/>
        <item x="2955"/>
        <item x="3714"/>
        <item x="3734"/>
        <item x="1175"/>
        <item x="3537"/>
        <item x="1691"/>
        <item x="1344"/>
        <item x="2271"/>
        <item x="1859"/>
        <item x="1797"/>
        <item x="3894"/>
        <item x="3459"/>
        <item x="428"/>
        <item x="2076"/>
        <item x="3130"/>
        <item x="415"/>
        <item x="589"/>
        <item x="321"/>
        <item x="823"/>
        <item x="443"/>
        <item x="3468"/>
        <item x="2219"/>
        <item x="3081"/>
        <item x="3632"/>
        <item x="466"/>
        <item x="1538"/>
        <item x="3476"/>
        <item x="890"/>
        <item x="954"/>
        <item x="1111"/>
        <item x="1109"/>
        <item x="1607"/>
        <item x="3464"/>
        <item x="1644"/>
        <item x="669"/>
        <item x="2765"/>
        <item x="572"/>
        <item x="3646"/>
        <item x="1088"/>
        <item x="3762"/>
        <item x="4262"/>
        <item x="1565"/>
        <item x="1307"/>
        <item x="3983"/>
        <item x="869"/>
        <item x="2740"/>
        <item x="1882"/>
        <item x="776"/>
        <item x="3393"/>
        <item x="302"/>
        <item x="3114"/>
        <item x="1302"/>
        <item x="2953"/>
        <item x="195"/>
        <item x="2226"/>
        <item x="423"/>
        <item x="3978"/>
        <item x="2919"/>
        <item x="99"/>
        <item x="2785"/>
        <item x="3193"/>
        <item x="3251"/>
        <item x="2233"/>
        <item x="2218"/>
        <item x="1841"/>
        <item x="3781"/>
        <item x="315"/>
        <item x="3498"/>
        <item x="2483"/>
        <item x="1895"/>
        <item x="758"/>
        <item x="3807"/>
        <item x="530"/>
        <item x="3099"/>
        <item x="4140"/>
        <item x="4189"/>
        <item x="1924"/>
        <item x="1723"/>
        <item x="1513"/>
        <item x="814"/>
        <item x="3729"/>
        <item x="3257"/>
        <item x="1326"/>
        <item x="3801"/>
        <item x="3922"/>
        <item x="3703"/>
        <item x="191"/>
        <item x="2230"/>
        <item x="293"/>
        <item x="1107"/>
        <item x="277"/>
        <item x="2595"/>
        <item x="3067"/>
        <item x="3797"/>
        <item x="2436"/>
        <item x="4148"/>
        <item x="725"/>
        <item x="165"/>
        <item x="3814"/>
        <item x="3548"/>
        <item x="841"/>
        <item x="1250"/>
        <item x="219"/>
        <item x="3157"/>
        <item x="1817"/>
        <item x="208"/>
        <item x="2912"/>
        <item x="2935"/>
        <item x="3782"/>
        <item x="1798"/>
        <item x="746"/>
        <item x="615"/>
        <item x="3892"/>
        <item x="123"/>
        <item x="175"/>
        <item x="2445"/>
        <item x="986"/>
        <item x="4229"/>
        <item x="842"/>
        <item x="2960"/>
        <item x="3707"/>
        <item x="3376"/>
        <item x="1234"/>
        <item x="3432"/>
        <item x="951"/>
        <item x="84"/>
        <item x="414"/>
        <item x="1256"/>
        <item x="1443"/>
        <item x="2737"/>
        <item x="2023"/>
        <item x="1548"/>
        <item x="2438"/>
        <item x="1008"/>
        <item x="1167"/>
        <item x="1162"/>
        <item x="3388"/>
        <item x="3532"/>
        <item x="821"/>
        <item x="370"/>
        <item x="2984"/>
        <item x="3539"/>
        <item x="3179"/>
        <item x="352"/>
        <item x="3420"/>
        <item x="2306"/>
        <item x="2756"/>
        <item x="2942"/>
        <item x="870"/>
        <item x="1568"/>
        <item x="3305"/>
        <item x="2412"/>
        <item x="4270"/>
        <item x="1147"/>
        <item x="3015"/>
        <item x="711"/>
        <item x="4207"/>
        <item x="2820"/>
        <item x="3487"/>
        <item x="170"/>
        <item x="2834"/>
        <item x="1842"/>
        <item x="2715"/>
        <item x="3499"/>
        <item x="2612"/>
        <item x="3328"/>
        <item x="1021"/>
        <item x="4143"/>
        <item x="2175"/>
        <item x="1802"/>
        <item x="2896"/>
        <item x="1055"/>
        <item x="1176"/>
        <item x="2548"/>
        <item x="2796"/>
        <item x="1295"/>
        <item x="2769"/>
        <item x="122"/>
        <item x="1665"/>
        <item x="1320"/>
        <item x="2217"/>
        <item x="2987"/>
        <item x="1009"/>
        <item x="1356"/>
        <item x="3877"/>
        <item x="2526"/>
        <item x="3123"/>
        <item x="218"/>
        <item x="958"/>
        <item x="3746"/>
        <item x="2968"/>
        <item x="3792"/>
        <item x="1734"/>
        <item x="2996"/>
        <item x="276"/>
        <item x="608"/>
        <item x="1201"/>
        <item x="3155"/>
        <item x="3795"/>
        <item x="1564"/>
        <item x="3520"/>
        <item x="1325"/>
        <item x="4158"/>
        <item x="1732"/>
        <item x="1606"/>
        <item x="3842"/>
        <item x="3678"/>
        <item x="3030"/>
        <item x="1331"/>
        <item x="2780"/>
        <item x="3194"/>
        <item x="2050"/>
        <item x="2915"/>
        <item x="160"/>
        <item x="3210"/>
        <item x="1339"/>
        <item x="1747"/>
        <item x="1157"/>
        <item x="1478"/>
        <item x="3960"/>
        <item x="2451"/>
        <item x="1877"/>
        <item x="3007"/>
        <item x="650"/>
        <item x="1532"/>
        <item x="373"/>
        <item x="462"/>
        <item x="2614"/>
        <item x="1006"/>
        <item x="1387"/>
        <item x="65"/>
        <item x="2836"/>
        <item x="2543"/>
        <item x="2377"/>
        <item x="81"/>
        <item x="3600"/>
        <item x="2664"/>
        <item x="2345"/>
        <item x="914"/>
        <item x="2518"/>
        <item x="2777"/>
        <item x="89"/>
        <item x="1219"/>
        <item x="2043"/>
        <item x="358"/>
        <item x="1473"/>
        <item x="1965"/>
        <item x="2020"/>
        <item x="792"/>
        <item x="2361"/>
        <item x="3558"/>
        <item x="2542"/>
        <item x="1497"/>
        <item x="2133"/>
        <item x="1557"/>
        <item x="3422"/>
        <item x="2531"/>
        <item x="2259"/>
        <item x="728"/>
        <item x="3355"/>
        <item x="592"/>
        <item x="3132"/>
        <item x="1236"/>
        <item x="1699"/>
        <item x="2654"/>
        <item x="4187"/>
        <item x="3398"/>
        <item x="2180"/>
        <item x="1194"/>
        <item x="3300"/>
        <item x="3170"/>
        <item x="1163"/>
        <item x="3111"/>
        <item x="3215"/>
        <item x="1151"/>
        <item x="2402"/>
        <item x="3327"/>
        <item x="2893"/>
        <item x="2350"/>
        <item x="4115"/>
        <item x="1627"/>
        <item x="2662"/>
        <item x="3039"/>
        <item x="1829"/>
        <item x="2817"/>
        <item x="2653"/>
        <item x="2872"/>
        <item x="1406"/>
        <item x="2300"/>
        <item x="881"/>
        <item x="1757"/>
        <item x="2432"/>
        <item x="3384"/>
        <item x="693"/>
        <item x="3134"/>
        <item x="3001"/>
        <item x="1922"/>
        <item x="2389"/>
        <item x="1930"/>
        <item x="1783"/>
        <item x="660"/>
        <item x="1235"/>
        <item x="1860"/>
        <item x="3932"/>
        <item x="3818"/>
        <item x="4036"/>
        <item x="3248"/>
        <item x="2380"/>
        <item x="2006"/>
        <item x="1835"/>
        <item x="4018"/>
        <item x="1449"/>
        <item x="1137"/>
        <item x="3573"/>
        <item x="2089"/>
        <item x="448"/>
        <item x="3246"/>
        <item x="1299"/>
        <item x="401"/>
        <item x="1460"/>
        <item x="1487"/>
        <item x="3416"/>
        <item x="2400"/>
        <item x="788"/>
        <item x="2540"/>
        <item x="1837"/>
        <item x="712"/>
        <item x="4095"/>
        <item x="2687"/>
        <item x="2535"/>
        <item x="828"/>
        <item x="2572"/>
        <item x="1468"/>
        <item x="3352"/>
        <item x="2338"/>
        <item x="1992"/>
        <item x="465"/>
        <item x="2658"/>
        <item x="3364"/>
        <item x="3395"/>
        <item x="2064"/>
        <item x="774"/>
        <item x="2161"/>
        <item x="2556"/>
        <item x="2119"/>
        <item x="1902"/>
        <item x="3521"/>
        <item x="3403"/>
        <item x="724"/>
        <item x="1316"/>
        <item x="1909"/>
        <item x="2619"/>
        <item x="2393"/>
        <item x="2199"/>
        <item x="3087"/>
        <item x="286"/>
        <item x="3287"/>
        <item x="2905"/>
        <item x="2280"/>
        <item x="581"/>
        <item x="852"/>
        <item x="496"/>
        <item x="1588"/>
        <item x="2423"/>
        <item x="221"/>
        <item x="1413"/>
        <item x="2706"/>
        <item x="816"/>
        <item x="3214"/>
        <item x="3675"/>
        <item x="911"/>
        <item x="3643"/>
        <item x="2117"/>
        <item x="3501"/>
        <item x="330"/>
        <item x="3938"/>
        <item x="1598"/>
        <item x="970"/>
        <item x="1938"/>
        <item x="1533"/>
        <item x="545"/>
        <item x="1070"/>
        <item x="2901"/>
        <item x="2513"/>
        <item x="2873"/>
        <item x="1733"/>
        <item x="3008"/>
        <item x="3410"/>
        <item x="3037"/>
        <item x="3977"/>
        <item x="1966"/>
        <item x="1120"/>
        <item x="233"/>
        <item x="1571"/>
        <item x="3883"/>
        <item x="3429"/>
        <item x="1905"/>
        <item x="3656"/>
        <item x="2857"/>
        <item x="3296"/>
        <item x="1559"/>
        <item x="2004"/>
        <item x="1839"/>
        <item x="616"/>
        <item x="3936"/>
        <item x="425"/>
        <item x="1573"/>
        <item x="3648"/>
        <item x="266"/>
        <item x="4054"/>
        <item x="504"/>
        <item x="3173"/>
        <item x="613"/>
        <item x="2992"/>
        <item x="2894"/>
        <item x="3774"/>
        <item x="3889"/>
        <item x="3672"/>
        <item x="2263"/>
        <item x="2932"/>
        <item x="271"/>
        <item x="2522"/>
        <item x="1692"/>
        <item x="618"/>
        <item x="3040"/>
        <item x="3571"/>
        <item x="1946"/>
        <item x="2204"/>
        <item x="1047"/>
        <item x="4031"/>
        <item x="3163"/>
        <item x="751"/>
        <item x="3054"/>
        <item x="3312"/>
        <item x="2166"/>
        <item x="3221"/>
        <item x="3728"/>
        <item x="3991"/>
        <item x="1995"/>
        <item x="2241"/>
        <item x="1822"/>
        <item x="4153"/>
        <item x="439"/>
        <item x="646"/>
        <item x="2107"/>
        <item x="2127"/>
        <item x="2194"/>
        <item x="552"/>
        <item x="1873"/>
        <item x="2705"/>
        <item x="1459"/>
        <item x="1477"/>
        <item x="4218"/>
        <item x="3253"/>
        <item x="3721"/>
        <item x="3676"/>
        <item x="3189"/>
        <item x="1458"/>
        <item x="1017"/>
        <item x="4076"/>
        <item x="76"/>
        <item x="1928"/>
        <item x="1936"/>
        <item x="2938"/>
        <item x="2317"/>
        <item x="781"/>
        <item x="4005"/>
        <item x="4074"/>
        <item x="812"/>
        <item x="2841"/>
        <item x="1555"/>
        <item x="1309"/>
        <item x="187"/>
        <item x="3435"/>
        <item x="249"/>
        <item x="2906"/>
        <item x="1032"/>
        <item x="1193"/>
        <item x="1897"/>
        <item x="3780"/>
        <item x="3079"/>
        <item x="1457"/>
        <item x="3886"/>
        <item x="0"/>
        <item x="3096"/>
        <item x="2310"/>
        <item x="1650"/>
        <item x="836"/>
        <item x="2356"/>
        <item x="1173"/>
        <item x="2118"/>
        <item x="3121"/>
        <item x="620"/>
        <item x="3615"/>
        <item x="915"/>
        <item x="381"/>
        <item x="3078"/>
        <item x="3631"/>
        <item x="2994"/>
        <item x="2249"/>
        <item x="524"/>
        <item x="978"/>
        <item x="136"/>
        <item x="4097"/>
        <item x="2851"/>
        <item x="762"/>
        <item x="3954"/>
        <item x="1601"/>
        <item x="4085"/>
        <item x="1447"/>
        <item x="3554"/>
        <item x="1855"/>
        <item x="1645"/>
        <item x="303"/>
        <item x="3205"/>
        <item x="2794"/>
        <item x="3243"/>
        <item x="1762"/>
        <item x="4267"/>
        <item x="1504"/>
        <item x="3949"/>
        <item x="809"/>
        <item x="2566"/>
        <item x="2256"/>
        <item x="3427"/>
        <item x="1840"/>
        <item x="4258"/>
        <item x="2512"/>
        <item x="643"/>
        <item x="1485"/>
        <item x="212"/>
        <item x="2113"/>
        <item x="1737"/>
        <item x="4021"/>
        <item x="4127"/>
        <item x="2979"/>
        <item x="740"/>
        <item x="1181"/>
        <item x="109"/>
        <item x="4124"/>
        <item x="2209"/>
        <item x="4094"/>
        <item x="3141"/>
        <item x="719"/>
        <item x="2846"/>
        <item x="1952"/>
        <item x="3115"/>
        <item x="3574"/>
        <item x="1933"/>
        <item x="1591"/>
        <item x="1749"/>
        <item x="3103"/>
        <item x="206"/>
        <item x="470"/>
        <item x="3389"/>
        <item x="1341"/>
        <item x="1672"/>
        <item x="4261"/>
        <item x="1800"/>
        <item x="2329"/>
        <item x="2975"/>
        <item x="1576"/>
        <item x="1492"/>
        <item x="1288"/>
        <item x="1987"/>
        <item x="2431"/>
        <item x="3244"/>
        <item x="3673"/>
        <item x="1058"/>
        <item x="2816"/>
        <item x="3785"/>
        <item x="3652"/>
        <item x="1125"/>
        <item x="1921"/>
        <item x="684"/>
        <item x="865"/>
        <item x="2638"/>
        <item x="2454"/>
        <item x="246"/>
        <item x="3263"/>
        <item x="2288"/>
        <item x="1794"/>
        <item x="2784"/>
        <item x="3567"/>
        <item x="3453"/>
        <item x="106"/>
        <item x="3339"/>
        <item x="681"/>
        <item x="1912"/>
        <item x="2643"/>
        <item x="4107"/>
        <item x="1988"/>
        <item x="628"/>
        <item x="3740"/>
        <item x="3930"/>
        <item x="2490"/>
        <item x="1874"/>
        <item x="1844"/>
        <item x="3555"/>
        <item x="553"/>
        <item x="1282"/>
        <item x="269"/>
        <item x="2250"/>
        <item x="1476"/>
        <item x="3136"/>
        <item x="1866"/>
        <item x="859"/>
        <item x="3421"/>
        <item x="2580"/>
        <item x="3757"/>
        <item x="16"/>
        <item x="2546"/>
        <item x="877"/>
        <item x="1959"/>
        <item x="837"/>
        <item x="3589"/>
        <item x="629"/>
        <item x="2755"/>
        <item x="822"/>
        <item x="2591"/>
        <item x="767"/>
        <item x="1097"/>
        <item x="2523"/>
        <item x="2001"/>
        <item x="3174"/>
        <item x="25"/>
        <item x="3620"/>
        <item x="1742"/>
        <item x="243"/>
        <item x="2601"/>
        <item x="215"/>
        <item x="1701"/>
        <item x="3677"/>
        <item x="2900"/>
        <item x="2185"/>
        <item x="2752"/>
        <item x="3923"/>
        <item x="2978"/>
        <item x="3295"/>
        <item x="3967"/>
        <item x="2589"/>
        <item x="3642"/>
        <item x="635"/>
        <item x="3809"/>
        <item x="2759"/>
        <item x="3891"/>
        <item x="526"/>
        <item x="4192"/>
        <item x="3925"/>
        <item x="4172"/>
        <item x="1961"/>
        <item x="872"/>
        <item x="2032"/>
        <item x="4040"/>
        <item x="680"/>
        <item x="2757"/>
        <item x="3690"/>
        <item x="832"/>
        <item x="1198"/>
        <item x="584"/>
        <item x="4030"/>
        <item x="2028"/>
        <item x="2899"/>
        <item x="2758"/>
        <item x="1073"/>
        <item x="2573"/>
        <item x="4212"/>
        <item x="1233"/>
        <item x="22"/>
        <item x="3880"/>
        <item x="3659"/>
        <item x="270"/>
        <item x="300"/>
        <item x="3168"/>
        <item x="2520"/>
        <item x="502"/>
        <item x="2362"/>
        <item x="1772"/>
        <item x="2635"/>
        <item x="3697"/>
        <item x="686"/>
        <item x="1431"/>
        <item x="3893"/>
        <item x="3909"/>
        <item x="3640"/>
        <item x="1397"/>
        <item x="3026"/>
        <item x="2666"/>
        <item x="3329"/>
        <item x="1730"/>
        <item x="116"/>
        <item x="1037"/>
        <item x="875"/>
        <item x="3430"/>
        <item x="4048"/>
        <item x="402"/>
        <item x="3386"/>
        <item x="3113"/>
        <item x="3505"/>
        <item x="1675"/>
        <item x="96"/>
        <item x="683"/>
        <item x="623"/>
        <item x="3014"/>
        <item x="2045"/>
        <item x="2193"/>
        <item x="472"/>
        <item x="1759"/>
        <item x="3343"/>
        <item x="2963"/>
        <item x="3508"/>
        <item x="2104"/>
        <item x="2806"/>
        <item x="198"/>
        <item x="824"/>
        <item x="770"/>
        <item x="2684"/>
        <item x="655"/>
        <item x="3323"/>
        <item x="3541"/>
        <item x="3625"/>
        <item x="4102"/>
        <item x="2146"/>
        <item x="3408"/>
        <item x="118"/>
        <item x="2716"/>
        <item x="2697"/>
        <item x="1253"/>
        <item x="3053"/>
        <item x="1298"/>
        <item x="341"/>
        <item x="3598"/>
        <item x="851"/>
        <item x="3018"/>
        <item x="3630"/>
        <item x="356"/>
        <item x="2609"/>
        <item x="3790"/>
        <item x="1342"/>
        <item x="1425"/>
        <item x="3322"/>
        <item x="1512"/>
        <item x="3847"/>
        <item x="2002"/>
        <item x="1828"/>
        <item x="2353"/>
        <item x="1263"/>
        <item x="2508"/>
        <item x="2686"/>
        <item x="3725"/>
        <item x="1979"/>
        <item x="33"/>
        <item x="1755"/>
        <item x="2717"/>
        <item x="1688"/>
        <item x="289"/>
        <item x="1496"/>
        <item x="705"/>
        <item x="1814"/>
        <item x="397"/>
        <item x="4188"/>
        <item x="3128"/>
        <item x="92"/>
        <item x="4049"/>
        <item x="4000"/>
        <item x="2541"/>
        <item x="706"/>
        <item x="2365"/>
        <item x="1398"/>
        <item x="112"/>
        <item x="379"/>
        <item x="1771"/>
        <item x="3683"/>
        <item x="4255"/>
        <item x="1080"/>
        <item x="2087"/>
        <item x="2620"/>
        <item x="3522"/>
        <item x="1364"/>
        <item x="1183"/>
        <item x="2388"/>
        <item x="3294"/>
        <item x="4089"/>
        <item x="2845"/>
        <item x="4098"/>
        <item x="1796"/>
        <item x="2916"/>
        <item x="830"/>
        <item x="1919"/>
        <item x="43"/>
        <item x="1075"/>
        <item x="745"/>
        <item x="2909"/>
        <item x="1890"/>
        <item x="3229"/>
        <item x="989"/>
        <item x="2213"/>
        <item x="1114"/>
        <item x="929"/>
        <item x="4175"/>
        <item x="17"/>
        <item x="1469"/>
        <item x="3118"/>
        <item x="2500"/>
        <item x="1164"/>
        <item x="3082"/>
        <item x="3743"/>
        <item x="709"/>
        <item x="3198"/>
        <item x="3423"/>
        <item x="4157"/>
        <item x="557"/>
        <item x="181"/>
        <item x="3356"/>
        <item x="2187"/>
        <item x="4120"/>
        <item x="3397"/>
        <item x="403"/>
        <item x="3230"/>
        <item x="2559"/>
        <item x="2111"/>
        <item x="4109"/>
        <item x="893"/>
        <item x="695"/>
        <item x="259"/>
        <item x="3924"/>
        <item x="1486"/>
        <item x="2299"/>
        <item x="3490"/>
        <item x="4106"/>
        <item x="2234"/>
        <item x="887"/>
        <item x="3028"/>
        <item x="1566"/>
        <item x="429"/>
        <item x="3946"/>
        <item x="3614"/>
        <item x="3513"/>
        <item x="3982"/>
        <item x="3569"/>
        <item x="1683"/>
        <item x="1488"/>
        <item x="942"/>
        <item x="2590"/>
        <item x="1374"/>
        <item x="2799"/>
        <item x="4023"/>
        <item x="1892"/>
        <item x="778"/>
        <item x="1718"/>
        <item x="2071"/>
        <item x="1314"/>
        <item x="1463"/>
        <item x="714"/>
        <item x="3383"/>
        <item x="275"/>
        <item x="2999"/>
        <item x="1731"/>
        <item x="723"/>
        <item x="807"/>
        <item x="1373"/>
        <item x="2730"/>
        <item x="1200"/>
        <item x="1937"/>
        <item x="1238"/>
        <item x="2726"/>
        <item x="2315"/>
        <item x="3788"/>
        <item x="2762"/>
        <item x="3446"/>
        <item x="4170"/>
        <item x="1067"/>
        <item x="2655"/>
        <item x="626"/>
        <item x="2446"/>
        <item x="630"/>
        <item x="3822"/>
        <item x="2307"/>
        <item x="3820"/>
        <item x="1474"/>
        <item x="634"/>
        <item x="844"/>
        <item x="1569"/>
        <item x="4059"/>
        <item x="2608"/>
        <item x="3753"/>
        <item x="3559"/>
        <item x="1399"/>
        <item x="1786"/>
        <item x="3989"/>
        <item x="2013"/>
        <item x="1668"/>
        <item x="3580"/>
        <item x="2674"/>
        <item x="3004"/>
        <item x="3378"/>
        <item x="1493"/>
        <item x="422"/>
        <item x="1127"/>
        <item x="4133"/>
        <item x="2496"/>
        <item x="1793"/>
        <item x="2242"/>
        <item x="1689"/>
        <item x="3770"/>
        <item x="1030"/>
        <item x="1671"/>
        <item x="3752"/>
        <item x="2342"/>
        <item x="888"/>
        <item x="3715"/>
        <item x="3009"/>
        <item x="1500"/>
        <item x="2718"/>
        <item x="3462"/>
        <item x="2533"/>
        <item x="1535"/>
        <item x="1389"/>
        <item x="1056"/>
        <item x="2728"/>
        <item x="4202"/>
        <item x="1062"/>
        <item x="1223"/>
        <item x="3466"/>
        <item x="2507"/>
        <item x="1400"/>
        <item x="3927"/>
        <item x="4134"/>
        <item x="1065"/>
        <item x="3191"/>
        <item x="272"/>
        <item x="1904"/>
        <item x="1889"/>
        <item x="562"/>
        <item x="1370"/>
        <item x="3347"/>
        <item x="2433"/>
        <item x="2207"/>
        <item x="772"/>
        <item x="2265"/>
        <item x="130"/>
        <item x="1448"/>
        <item x="398"/>
        <item x="621"/>
        <item x="2067"/>
        <item x="474"/>
        <item x="1764"/>
        <item x="279"/>
        <item x="3133"/>
        <item x="950"/>
        <item x="3829"/>
        <item x="1319"/>
        <item x="2232"/>
        <item x="854"/>
        <item x="3160"/>
        <item x="1211"/>
        <item x="1845"/>
        <item x="1069"/>
        <item x="3900"/>
        <item x="1231"/>
        <item x="1484"/>
        <item x="492"/>
        <item x="3333"/>
        <item x="1046"/>
        <item x="1807"/>
        <item x="2321"/>
        <item x="493"/>
        <item x="1974"/>
        <item x="799"/>
        <item x="3187"/>
        <item x="1964"/>
        <item x="594"/>
        <item x="3688"/>
        <item x="3225"/>
        <item x="3944"/>
        <item x="3426"/>
        <item x="641"/>
        <item x="4022"/>
        <item x="171"/>
        <item x="3442"/>
        <item x="2164"/>
        <item x="1178"/>
        <item x="2012"/>
        <item x="1975"/>
        <item x="394"/>
        <item x="1084"/>
        <item x="2598"/>
        <item x="6"/>
        <item x="3265"/>
        <item x="3849"/>
        <item x="2879"/>
        <item x="2885"/>
        <item x="2128"/>
        <item x="68"/>
        <item x="4156"/>
        <item x="1499"/>
        <item x="3639"/>
        <item x="769"/>
        <item x="1270"/>
        <item x="790"/>
        <item x="3102"/>
        <item x="1195"/>
        <item x="46"/>
        <item x="600"/>
        <item x="1547"/>
        <item x="4244"/>
        <item x="1196"/>
        <item x="1286"/>
        <item x="2645"/>
        <item x="1676"/>
        <item x="3206"/>
        <item x="1172"/>
        <item x="3591"/>
        <item x="3661"/>
        <item x="4178"/>
        <item x="1891"/>
        <item x="602"/>
        <item x="3167"/>
        <item x="2100"/>
        <item x="1220"/>
        <item x="296"/>
        <item x="3227"/>
        <item x="262"/>
        <item x="1466"/>
        <item x="1590"/>
        <item x="3739"/>
        <item x="1461"/>
        <item x="1423"/>
        <item x="551"/>
        <item x="2109"/>
        <item x="2729"/>
        <item x="430"/>
        <item x="960"/>
        <item x="2486"/>
        <item x="339"/>
        <item x="3853"/>
        <item x="3457"/>
        <item x="3622"/>
        <item x="201"/>
        <item x="2443"/>
        <item x="2537"/>
        <item x="94"/>
        <item x="318"/>
        <item x="3831"/>
        <item x="1049"/>
        <item x="2736"/>
        <item x="107"/>
        <item x="1038"/>
        <item x="336"/>
        <item x="446"/>
        <item x="2521"/>
        <item x="3592"/>
        <item x="921"/>
        <item x="3750"/>
        <item x="583"/>
        <item x="228"/>
        <item x="3070"/>
        <item x="722"/>
        <item x="1264"/>
        <item x="3139"/>
        <item x="2760"/>
        <item x="1360"/>
        <item x="2323"/>
        <item x="56"/>
        <item x="1132"/>
        <item x="2121"/>
        <item x="1192"/>
        <item x="2863"/>
        <item x="3203"/>
        <item x="4104"/>
        <item x="3911"/>
        <item x="3330"/>
        <item x="1436"/>
        <item x="2344"/>
        <item x="1092"/>
        <item x="976"/>
        <item x="3874"/>
        <item x="2669"/>
        <item x="4117"/>
        <item x="213"/>
        <item x="3394"/>
        <item x="4075"/>
        <item x="3086"/>
        <item x="3061"/>
        <item x="912"/>
        <item x="1113"/>
        <item x="1471"/>
        <item x="4017"/>
        <item x="1362"/>
        <item x="2632"/>
        <item x="3786"/>
        <item x="498"/>
        <item x="715"/>
        <item x="2279"/>
        <item x="3973"/>
        <item x="884"/>
        <item x="4015"/>
        <item x="2385"/>
        <item x="3887"/>
        <item x="3137"/>
        <item x="166"/>
        <item x="2172"/>
        <item x="2510"/>
        <item x="1604"/>
        <item x="2227"/>
        <item x="3399"/>
        <item x="1025"/>
        <item x="406"/>
        <item x="4002"/>
        <item x="238"/>
        <item x="2750"/>
        <item x="2504"/>
        <item x="3550"/>
        <item x="3359"/>
        <item x="1124"/>
        <item x="216"/>
        <item x="3033"/>
        <item x="2414"/>
        <item x="291"/>
        <item x="3320"/>
        <item x="3027"/>
        <item x="1524"/>
        <item x="3148"/>
        <item x="3641"/>
        <item x="382"/>
        <item x="164"/>
        <item x="2033"/>
        <item x="257"/>
        <item x="1756"/>
        <item x="4055"/>
        <item x="1819"/>
        <item x="1550"/>
        <item x="220"/>
        <item x="797"/>
        <item x="3971"/>
        <item x="501"/>
        <item x="3561"/>
        <item x="3507"/>
        <item x="2576"/>
        <item x="4234"/>
        <item x="1280"/>
        <item x="2748"/>
        <item x="3645"/>
        <item x="591"/>
        <item x="3151"/>
        <item x="1931"/>
        <item x="1122"/>
        <item x="3301"/>
        <item x="3220"/>
        <item x="3259"/>
        <item x="543"/>
        <item x="4101"/>
        <item x="653"/>
        <item x="1068"/>
        <item x="2092"/>
        <item x="3448"/>
        <item x="1422"/>
        <item x="2983"/>
        <item x="658"/>
        <item x="2134"/>
        <item x="1296"/>
        <item x="2308"/>
        <item x="3100"/>
        <item x="1191"/>
        <item x="3766"/>
        <item x="281"/>
        <item x="2648"/>
        <item x="1401"/>
        <item x="3619"/>
        <item x="1369"/>
        <item x="207"/>
        <item x="2387"/>
        <item x="1745"/>
        <item x="129"/>
        <item x="2809"/>
        <item x="3366"/>
        <item x="3560"/>
        <item x="2837"/>
        <item x="3692"/>
        <item x="2293"/>
        <item x="672"/>
        <item x="2409"/>
        <item x="4198"/>
        <item x="999"/>
        <item x="718"/>
        <item x="4033"/>
        <item x="847"/>
        <item x="2120"/>
        <item x="2774"/>
        <item x="1271"/>
        <item x="1358"/>
        <item x="582"/>
        <item x="520"/>
        <item x="285"/>
        <item x="1994"/>
        <item x="2991"/>
        <item x="4226"/>
        <item x="1241"/>
        <item x="169"/>
        <item x="1227"/>
        <item x="3970"/>
        <item x="1682"/>
        <item x="1795"/>
        <item x="2480"/>
        <item x="1789"/>
        <item x="975"/>
        <item x="2319"/>
        <item x="299"/>
        <item x="3882"/>
        <item x="3335"/>
        <item x="1642"/>
        <item x="4190"/>
        <item x="3660"/>
        <item x="1335"/>
        <item x="3461"/>
        <item x="490"/>
        <item x="2788"/>
        <item x="35"/>
        <item x="3143"/>
        <item x="132"/>
        <item x="32"/>
        <item x="1920"/>
        <item x="576"/>
        <item x="3771"/>
        <item x="1359"/>
        <item x="2208"/>
        <item x="1917"/>
        <item x="224"/>
        <item x="3076"/>
        <item x="2625"/>
        <item x="468"/>
        <item x="2998"/>
        <item x="3674"/>
        <item x="154"/>
        <item x="2025"/>
        <item x="1785"/>
        <item x="2351"/>
        <item x="1060"/>
        <item x="2699"/>
        <item x="1261"/>
        <item x="34"/>
        <item x="3933"/>
        <item x="3617"/>
        <item x="309"/>
        <item x="3371"/>
        <item x="2682"/>
        <item x="47"/>
        <item x="1508"/>
        <item x="2003"/>
        <item x="2779"/>
        <item x="3306"/>
        <item x="3488"/>
        <item x="1724"/>
        <item x="4186"/>
        <item x="974"/>
        <item x="2889"/>
        <item x="2544"/>
        <item x="3898"/>
        <item x="2343"/>
        <item x="1853"/>
        <item x="73"/>
        <item x="1287"/>
        <item x="2910"/>
        <item x="400"/>
        <item x="2182"/>
        <item x="838"/>
        <item x="497"/>
        <item x="2192"/>
        <item x="1404"/>
        <item x="3307"/>
        <item x="2153"/>
        <item x="2284"/>
        <item x="3413"/>
        <item x="2422"/>
        <item x="4007"/>
        <item x="306"/>
        <item x="3699"/>
        <item x="656"/>
        <item x="4179"/>
        <item x="3236"/>
        <item x="71"/>
        <item x="1507"/>
        <item x="1836"/>
        <item x="2584"/>
        <item x="1827"/>
        <item x="155"/>
        <item x="3286"/>
        <item x="919"/>
        <item x="1489"/>
        <item x="1138"/>
        <item x="1567"/>
        <item x="4266"/>
        <item x="509"/>
        <item x="2773"/>
        <item x="3704"/>
        <item x="2957"/>
        <item x="3309"/>
        <item x="1013"/>
        <item x="1824"/>
        <item x="1455"/>
        <item x="652"/>
        <item x="3489"/>
        <item x="3517"/>
        <item x="50"/>
        <item x="1077"/>
        <item x="1336"/>
        <item x="347"/>
        <item x="720"/>
        <item x="3544"/>
        <item x="810"/>
        <item x="4069"/>
        <item x="2320"/>
        <item x="2420"/>
        <item x="1285"/>
        <item x="1592"/>
        <item x="3607"/>
        <item x="3454"/>
        <item x="3500"/>
        <item x="2588"/>
        <item x="4053"/>
        <item x="1143"/>
        <item x="789"/>
        <item x="44"/>
        <item x="1558"/>
        <item x="1407"/>
        <item x="2723"/>
        <item x="1330"/>
        <item x="3601"/>
        <item x="3180"/>
        <item x="825"/>
        <item x="2303"/>
        <item x="4193"/>
        <item x="200"/>
        <item x="1944"/>
        <item x="4233"/>
        <item x="3708"/>
        <item x="3340"/>
        <item x="204"/>
        <item x="1321"/>
        <item x="2477"/>
        <item x="4152"/>
        <item x="2903"/>
        <item x="1561"/>
        <item x="926"/>
        <item x="3000"/>
        <item x="1420"/>
        <item x="4088"/>
        <item x="1805"/>
        <item x="305"/>
        <item x="913"/>
        <item x="1106"/>
        <item x="404"/>
        <item x="2867"/>
        <item x="2333"/>
        <item x="2489"/>
        <item x="280"/>
        <item x="438"/>
        <item x="2390"/>
        <item x="546"/>
        <item x="575"/>
        <item x="3392"/>
        <item x="3411"/>
        <item x="2363"/>
        <item x="3935"/>
        <item x="2478"/>
        <item x="3901"/>
        <item x="1026"/>
        <item x="1149"/>
        <item x="1382"/>
        <item x="2212"/>
        <item x="3860"/>
        <item x="3182"/>
        <item x="2122"/>
        <item x="2475"/>
        <item x="773"/>
        <item x="4247"/>
        <item x="1029"/>
        <item x="3942"/>
        <item x="2624"/>
        <item x="1838"/>
        <item x="1552"/>
        <item x="518"/>
        <item x="2630"/>
        <item x="808"/>
        <item x="2410"/>
        <item x="1715"/>
        <item x="1061"/>
        <item x="2592"/>
        <item x="2733"/>
        <item x="2098"/>
        <item x="3075"/>
        <item x="82"/>
        <item x="3576"/>
        <item x="3884"/>
        <item x="3291"/>
        <item x="3665"/>
        <item x="2239"/>
        <item x="253"/>
        <item x="1625"/>
        <item x="2167"/>
        <item x="1577"/>
        <item x="1179"/>
        <item x="4096"/>
        <item x="211"/>
        <item x="1153"/>
        <item x="3726"/>
        <item x="3241"/>
        <item x="476"/>
        <item x="2644"/>
        <item x="2254"/>
        <item x="3564"/>
        <item x="3273"/>
        <item x="2181"/>
        <item x="4046"/>
        <item x="3152"/>
        <item x="3810"/>
        <item x="2770"/>
        <item x="3278"/>
        <item x="4028"/>
        <item x="473"/>
        <item x="142"/>
        <item x="2269"/>
        <item x="1847"/>
        <item x="1328"/>
        <item x="4200"/>
        <item x="3590"/>
        <item x="1893"/>
        <item x="436"/>
        <item x="540"/>
        <item x="2743"/>
        <item x="818"/>
        <item x="1613"/>
        <item x="2336"/>
        <item x="1631"/>
        <item x="2969"/>
        <item x="3578"/>
        <item x="3653"/>
        <item x="1375"/>
        <item x="2147"/>
        <item x="2865"/>
        <item x="3313"/>
        <item x="638"/>
        <item x="2328"/>
        <item x="141"/>
        <item x="535"/>
        <item x="144"/>
        <item x="2722"/>
        <item x="3594"/>
        <item x="1643"/>
        <item x="4243"/>
        <item x="203"/>
        <item x="2228"/>
        <item x="3377"/>
        <item x="2460"/>
        <item x="1704"/>
        <item x="2103"/>
        <item x="861"/>
        <item x="156"/>
        <item x="348"/>
        <item x="1444"/>
        <item x="3117"/>
        <item x="3346"/>
        <item x="189"/>
        <item x="3443"/>
        <item x="3047"/>
        <item x="2858"/>
        <item x="2252"/>
        <item x="3222"/>
        <item x="1411"/>
        <item x="702"/>
        <item x="578"/>
        <item x="990"/>
        <item x="968"/>
        <item x="384"/>
        <item x="113"/>
        <item x="1376"/>
        <item x="819"/>
        <item x="3773"/>
        <item x="981"/>
        <item x="4131"/>
        <item x="699"/>
        <item x="3824"/>
        <item x="864"/>
        <item x="1005"/>
        <item x="4216"/>
        <item x="1530"/>
        <item x="1367"/>
        <item x="2908"/>
        <item x="2007"/>
        <item x="1214"/>
        <item x="117"/>
        <item x="3414"/>
        <item x="3188"/>
        <item x="3362"/>
        <item x="2130"/>
        <item x="2567"/>
        <item x="2814"/>
        <item x="1272"/>
        <item x="670"/>
        <item x="2921"/>
        <item x="2010"/>
        <item x="614"/>
        <item x="1708"/>
        <item x="368"/>
        <item x="3256"/>
        <item x="2680"/>
        <item x="1660"/>
        <item x="1618"/>
        <item x="1240"/>
        <item x="2105"/>
        <item x="3171"/>
        <item x="1161"/>
        <item x="3023"/>
        <item x="1087"/>
        <item x="1831"/>
        <item x="2384"/>
        <item x="1626"/>
        <item x="1257"/>
        <item x="2061"/>
        <item x="3083"/>
        <item x="1662"/>
        <item x="871"/>
        <item x="984"/>
        <item x="258"/>
        <item x="2599"/>
        <item x="455"/>
        <item x="936"/>
        <item x="666"/>
        <item x="1197"/>
        <item x="3612"/>
        <item x="2693"/>
        <item x="2877"/>
        <item x="4144"/>
        <item x="1388"/>
        <item x="1115"/>
        <item x="334"/>
        <item x="2802"/>
        <item x="1528"/>
        <item x="3654"/>
        <item x="707"/>
        <item x="2211"/>
        <item x="3217"/>
        <item x="713"/>
        <item x="261"/>
        <item x="2970"/>
        <item x="3360"/>
        <item x="3669"/>
        <item x="288"/>
        <item x="3258"/>
        <item x="2884"/>
        <item x="3503"/>
        <item x="2547"/>
        <item x="196"/>
        <item x="1605"/>
        <item x="1259"/>
        <item x="2515"/>
        <item x="2417"/>
        <item x="2805"/>
        <item x="324"/>
        <item x="4099"/>
        <item x="365"/>
        <item x="3477"/>
        <item x="3993"/>
        <item x="4151"/>
        <item x="3387"/>
        <item x="1034"/>
        <item x="2571"/>
        <item x="2678"/>
        <item x="782"/>
        <item x="2941"/>
        <item x="357"/>
        <item x="2246"/>
        <item x="3803"/>
        <item x="1110"/>
        <item x="2982"/>
        <item x="3956"/>
        <item x="2898"/>
        <item x="3626"/>
        <item x="2967"/>
        <item x="569"/>
        <item x="3904"/>
        <item x="1494"/>
        <item x="701"/>
        <item x="3572"/>
        <item x="361"/>
        <item x="1333"/>
        <item x="3689"/>
        <item x="23"/>
        <item x="835"/>
        <item x="2555"/>
        <item x="2763"/>
        <item x="3181"/>
        <item x="3319"/>
        <item x="2416"/>
        <item x="320"/>
        <item x="343"/>
        <item x="873"/>
        <item x="2959"/>
        <item x="2178"/>
        <item x="2017"/>
        <item x="1275"/>
        <item x="314"/>
        <item x="3478"/>
        <item x="1083"/>
        <item x="2579"/>
        <item x="2491"/>
        <item x="2961"/>
        <item x="3855"/>
        <item x="3495"/>
        <item x="983"/>
        <item x="3368"/>
        <item x="3644"/>
        <item x="251"/>
        <item x="1182"/>
        <item x="519"/>
        <item x="1232"/>
        <item x="1145"/>
        <item x="2453"/>
        <item x="2711"/>
        <item x="867"/>
        <item x="3116"/>
        <item x="1751"/>
        <item x="2311"/>
        <item x="331"/>
        <item x="2085"/>
        <item x="3812"/>
        <item x="3288"/>
        <item x="2332"/>
        <item x="2395"/>
        <item x="4138"/>
        <item x="4065"/>
        <item x="3260"/>
        <item x="2778"/>
        <item x="304"/>
        <item x="1224"/>
        <item x="4139"/>
        <item x="2629"/>
        <item x="2005"/>
        <item x="1884"/>
        <item x="3819"/>
        <item x="3455"/>
        <item x="3240"/>
        <item x="4029"/>
        <item x="3436"/>
        <item x="1266"/>
        <item x="1363"/>
        <item x="1725"/>
        <item x="2450"/>
        <item x="3363"/>
        <item x="2958"/>
        <item x="2564"/>
        <item x="2988"/>
        <item x="4116"/>
        <item x="3988"/>
        <item x="3804"/>
        <item x="1537"/>
        <item x="962"/>
        <item x="1667"/>
        <item x="2458"/>
        <item x="4019"/>
        <item x="2016"/>
        <item x="3119"/>
        <item x="3234"/>
        <item x="853"/>
        <item x="3310"/>
        <item x="172"/>
        <item x="4253"/>
        <item x="1118"/>
        <item x="1941"/>
        <item x="3262"/>
        <item x="2148"/>
        <item x="2191"/>
        <item x="3084"/>
        <item x="1972"/>
        <item x="2790"/>
        <item x="2495"/>
        <item x="3242"/>
        <item x="145"/>
        <item x="617"/>
        <item x="3990"/>
        <item x="4041"/>
        <item x="3787"/>
        <item x="1594"/>
        <item x="3324"/>
        <item x="531"/>
        <item x="1926"/>
        <item x="4043"/>
        <item x="2892"/>
        <item x="1057"/>
        <item x="319"/>
        <item x="3852"/>
        <item x="2237"/>
        <item x="3955"/>
        <item x="3035"/>
        <item x="1012"/>
        <item x="2694"/>
        <item x="1614"/>
        <item x="479"/>
        <item x="2039"/>
        <item x="3019"/>
        <item x="1283"/>
        <item x="3342"/>
        <item x="1432"/>
        <item x="3471"/>
        <item x="3838"/>
        <item x="3391"/>
        <item x="3381"/>
        <item x="4063"/>
        <item x="2636"/>
        <item x="1126"/>
        <item x="1035"/>
        <item x="2143"/>
        <item x="3868"/>
        <item x="3825"/>
        <item x="2268"/>
        <item x="1268"/>
        <item x="2137"/>
        <item x="3957"/>
        <item x="3696"/>
        <item x="3172"/>
        <item x="4061"/>
        <item x="3636"/>
        <item x="2690"/>
        <item x="542"/>
        <item x="1345"/>
        <item x="2575"/>
        <item x="3789"/>
        <item x="2394"/>
        <item x="794"/>
        <item x="3890"/>
        <item x="1467"/>
        <item x="1856"/>
        <item x="2854"/>
        <item x="1911"/>
        <item x="2435"/>
        <item x="1394"/>
        <item x="4203"/>
        <item x="2235"/>
        <item x="685"/>
        <item x="848"/>
        <item x="2302"/>
        <item x="3072"/>
        <item x="3185"/>
        <item x="3321"/>
        <item x="691"/>
        <item x="923"/>
        <item x="2633"/>
        <item x="2631"/>
        <item x="4103"/>
        <item x="1846"/>
        <item x="1960"/>
        <item x="1090"/>
        <item x="3621"/>
        <item x="2913"/>
        <item x="1719"/>
        <item x="374"/>
        <item x="3987"/>
        <item x="1705"/>
        <item x="421"/>
        <item x="2157"/>
        <item x="3649"/>
        <item x="2442"/>
        <item x="3224"/>
        <item x="3747"/>
        <item x="3650"/>
        <item x="1720"/>
        <item x="3848"/>
        <item x="4177"/>
        <item x="3945"/>
        <item x="2617"/>
        <item x="4125"/>
        <item x="2550"/>
        <item x="3727"/>
        <item x="194"/>
        <item x="2497"/>
        <item x="3250"/>
        <item x="730"/>
        <item x="2139"/>
        <item x="657"/>
        <item x="1351"/>
        <item x="2138"/>
        <item x="2861"/>
        <item x="333"/>
        <item x="4050"/>
        <item x="2616"/>
        <item x="1825"/>
        <item x="1213"/>
        <item x="1426"/>
        <item x="1509"/>
        <item x="3547"/>
        <item x="3879"/>
        <item x="133"/>
        <item x="3249"/>
        <item x="38"/>
        <item x="1148"/>
        <item x="3664"/>
        <item x="2673"/>
        <item x="1514"/>
        <item x="2049"/>
        <item x="3122"/>
        <item x="1347"/>
        <item x="2314"/>
        <item x="3058"/>
        <item x="3749"/>
        <item x="3284"/>
        <item x="523"/>
        <item x="1711"/>
        <item x="3049"/>
        <item x="2853"/>
        <item x="3850"/>
        <item x="3012"/>
        <item x="771"/>
        <item x="3754"/>
        <item x="742"/>
        <item x="644"/>
        <item x="2887"/>
        <item x="787"/>
        <item x="146"/>
        <item x="3382"/>
        <item x="72"/>
        <item x="371"/>
        <item x="3367"/>
        <item x="2704"/>
        <item x="143"/>
        <item x="2029"/>
        <item x="104"/>
        <item x="3417"/>
        <item x="48"/>
        <item x="806"/>
        <item x="451"/>
        <item x="1079"/>
        <item x="1741"/>
        <item x="2945"/>
        <item x="639"/>
        <item x="2532"/>
        <item x="734"/>
        <item x="4205"/>
        <item x="515"/>
        <item x="753"/>
        <item x="2744"/>
        <item x="409"/>
        <item x="733"/>
        <item x="102"/>
        <item x="998"/>
        <item x="3832"/>
        <item x="1052"/>
        <item x="1585"/>
        <item x="2956"/>
        <item x="1584"/>
        <item x="2594"/>
        <item x="2481"/>
        <item x="1428"/>
        <item x="3074"/>
        <item x="2449"/>
        <item x="1472"/>
        <item x="3480"/>
        <item x="2484"/>
        <item x="3748"/>
        <item x="3353"/>
        <item x="323"/>
        <item x="2205"/>
        <item x="1684"/>
        <item x="3169"/>
        <item x="3839"/>
        <item x="1354"/>
        <item x="3811"/>
        <item x="350"/>
        <item x="1971"/>
        <item x="335"/>
        <item x="3308"/>
        <item x="1479"/>
        <item x="1611"/>
        <item x="3195"/>
        <item x="500"/>
        <item x="2258"/>
        <item x="1854"/>
        <item x="1262"/>
        <item x="3104"/>
        <item x="3298"/>
        <item x="1439"/>
        <item x="3896"/>
        <item x="3821"/>
        <item x="1434"/>
        <item x="1695"/>
        <item x="880"/>
        <item x="1392"/>
        <item x="2401"/>
        <item x="727"/>
        <item x="1710"/>
        <item x="3817"/>
        <item x="3315"/>
        <item x="3465"/>
        <item x="1074"/>
        <item x="2582"/>
        <item x="2823"/>
        <item x="1714"/>
        <item x="2260"/>
        <item x="488"/>
        <item x="938"/>
        <item x="676"/>
        <item x="1898"/>
        <item x="3744"/>
        <item x="651"/>
        <item x="3509"/>
        <item x="2052"/>
        <item x="176"/>
        <item x="3406"/>
        <item x="1317"/>
        <item x="4265"/>
        <item x="2041"/>
        <item x="3903"/>
        <item x="1989"/>
        <item x="2099"/>
        <item x="1274"/>
        <item x="2285"/>
        <item x="3577"/>
        <item x="3667"/>
        <item x="1875"/>
        <item x="5"/>
        <item x="2244"/>
        <item x="3623"/>
        <item x="1852"/>
        <item x="3460"/>
        <item x="51"/>
        <item x="1754"/>
        <item x="2952"/>
        <item x="1945"/>
        <item x="3778"/>
        <item x="2074"/>
        <item x="3530"/>
        <item x="168"/>
        <item x="3289"/>
        <item x="4252"/>
        <item x="2749"/>
        <item x="573"/>
        <item x="3732"/>
        <item x="4217"/>
        <item x="3051"/>
        <item x="3533"/>
        <item x="2977"/>
        <item x="2602"/>
        <item x="2465"/>
        <item x="85"/>
        <item x="2124"/>
        <item x="177"/>
        <item x="1750"/>
        <item x="3662"/>
        <item x="1906"/>
        <item x="3570"/>
        <item x="353"/>
        <item x="627"/>
        <item x="571"/>
        <item x="2048"/>
        <item x="4250"/>
        <item x="517"/>
        <item x="2430"/>
        <item x="3511"/>
        <item x="3546"/>
        <item x="4224"/>
        <item x="263"/>
        <item x="1542"/>
        <item x="3098"/>
        <item x="3483"/>
        <item x="3212"/>
        <item x="2257"/>
        <item x="2297"/>
        <item x="2123"/>
        <item x="1633"/>
        <item x="2864"/>
        <item x="1289"/>
        <item x="2368"/>
        <item x="1212"/>
        <item x="54"/>
        <item x="480"/>
        <item x="4260"/>
        <item x="1619"/>
        <item x="210"/>
        <item x="721"/>
        <item x="193"/>
        <item x="1438"/>
        <item x="2125"/>
        <item x="2517"/>
        <item x="3610"/>
        <item x="1402"/>
        <item x="993"/>
        <item x="3184"/>
        <item x="3091"/>
        <item x="1664"/>
        <item x="1997"/>
        <item x="2807"/>
        <item x="3663"/>
        <item x="2396"/>
        <item x="2974"/>
        <item x="2789"/>
        <item x="3866"/>
        <item x="1244"/>
        <item x="1169"/>
        <item x="18"/>
        <item x="1865"/>
        <item x="4011"/>
        <item x="2270"/>
        <item x="988"/>
        <item x="1738"/>
        <item x="3769"/>
        <item x="1383"/>
        <item x="1634"/>
        <item x="3568"/>
        <item x="918"/>
        <item x="3611"/>
        <item x="2040"/>
        <item x="2375"/>
        <item x="1054"/>
        <item x="1306"/>
        <item x="3968"/>
        <item x="3805"/>
        <item x="2656"/>
        <item x="3651"/>
        <item x="1059"/>
        <item x="3237"/>
        <item x="3862"/>
        <item x="3162"/>
        <item x="3687"/>
        <item x="1815"/>
        <item x="4214"/>
        <item x="2917"/>
        <item x="3934"/>
        <item x="3784"/>
        <item x="2739"/>
        <item x="338"/>
        <item x="3440"/>
        <item x="1534"/>
        <item x="2196"/>
        <item x="3912"/>
        <item x="1554"/>
        <item x="2626"/>
        <item x="2369"/>
        <item x="3311"/>
        <item x="1187"/>
        <item x="785"/>
        <item x="3722"/>
        <item x="649"/>
        <item x="337"/>
        <item x="2911"/>
        <item x="603"/>
        <item x="2878"/>
        <item x="3723"/>
        <item x="2312"/>
        <item x="1156"/>
        <item x="1071"/>
        <item x="793"/>
        <item x="3712"/>
        <item x="202"/>
        <item x="2154"/>
        <item x="463"/>
        <item x="2274"/>
        <item x="1581"/>
        <item x="768"/>
        <item x="3745"/>
        <item x="3138"/>
        <item x="2793"/>
        <item x="924"/>
        <item x="1206"/>
        <item x="78"/>
        <item x="3238"/>
        <item x="4056"/>
        <item x="1913"/>
        <item x="2667"/>
        <item x="2188"/>
        <item x="1635"/>
        <item x="4044"/>
        <item x="3011"/>
        <item x="3953"/>
        <item x="739"/>
        <item x="548"/>
        <item x="2290"/>
        <item x="135"/>
        <item x="700"/>
        <item x="1001"/>
        <item x="2008"/>
        <item x="1981"/>
        <item x="3867"/>
        <item x="3514"/>
        <item x="949"/>
        <item x="3338"/>
        <item x="4160"/>
        <item x="1706"/>
        <item x="2136"/>
        <item x="1562"/>
        <item x="3917"/>
        <item x="3441"/>
        <item x="3791"/>
        <item x="332"/>
        <item x="464"/>
        <item x="4195"/>
        <item x="4010"/>
        <item x="3616"/>
        <item x="2177"/>
        <item x="2965"/>
        <item x="4227"/>
        <item x="153"/>
        <item x="969"/>
        <item x="1085"/>
        <item x="1736"/>
        <item x="2881"/>
        <item x="2462"/>
        <item x="850"/>
        <item x="1722"/>
        <item x="2488"/>
        <item x="1529"/>
        <item x="427"/>
        <item x="433"/>
        <item x="290"/>
        <item x="1868"/>
        <item x="2056"/>
        <item x="1053"/>
        <item x="4191"/>
        <item x="4228"/>
        <item x="3379"/>
        <item x="1916"/>
        <item x="83"/>
        <item x="690"/>
        <item x="3691"/>
        <item x="2281"/>
        <item x="4166"/>
        <item x="2709"/>
        <item x="3451"/>
        <item x="632"/>
        <item x="2947"/>
        <item x="2112"/>
        <item x="1490"/>
        <item x="3156"/>
        <item x="609"/>
        <item x="1543"/>
        <item x="3158"/>
        <item x="947"/>
        <item x="42"/>
        <item x="4020"/>
        <item x="214"/>
        <item x="3859"/>
        <item x="1433"/>
        <item x="2316"/>
        <item x="182"/>
        <item x="508"/>
        <item x="3711"/>
        <item x="1932"/>
        <item x="3595"/>
        <item x="2031"/>
        <item x="3759"/>
        <item x="1811"/>
        <item x="2404"/>
        <item x="120"/>
        <item x="3110"/>
        <item x="1574"/>
        <item x="3097"/>
        <item x="3768"/>
        <item x="777"/>
        <item x="3624"/>
        <item x="3772"/>
        <item x="2337"/>
        <item x="1702"/>
        <item x="2949"/>
        <item x="1646"/>
        <item x="2171"/>
        <item x="863"/>
        <item x="1518"/>
        <item x="1322"/>
        <item x="1024"/>
        <item x="3657"/>
        <item x="2340"/>
        <item x="1378"/>
        <item x="1641"/>
        <item x="1419"/>
        <item x="3261"/>
        <item x="4042"/>
        <item x="2392"/>
        <item x="549"/>
        <item x="391"/>
        <item x="3050"/>
        <item x="3679"/>
        <item x="3588"/>
        <item x="1788"/>
        <item x="432"/>
        <item x="346"/>
        <item x="2781"/>
        <item x="4083"/>
        <item x="4024"/>
        <item x="2971"/>
        <item x="2386"/>
        <item x="1139"/>
        <item x="665"/>
        <item x="1929"/>
        <item x="4082"/>
        <item x="205"/>
        <item x="1041"/>
        <item x="1269"/>
        <item x="1348"/>
        <item x="1297"/>
        <item x="2459"/>
        <item x="544"/>
        <item x="2352"/>
        <item x="1239"/>
        <item x="3581"/>
        <item x="2152"/>
        <item x="2470"/>
        <item x="1729"/>
        <item x="2972"/>
        <item x="2810"/>
        <item x="2355"/>
        <item x="287"/>
        <item x="2324"/>
        <item x="889"/>
        <item x="2405"/>
        <item x="49"/>
        <item x="1204"/>
        <item x="1615"/>
        <item x="3361"/>
        <item x="3268"/>
        <item x="1171"/>
        <item x="3926"/>
        <item x="3658"/>
        <item x="66"/>
        <item x="541"/>
        <item x="798"/>
        <item x="1541"/>
        <item x="1687"/>
        <item x="28"/>
        <item x="88"/>
        <item x="3834"/>
        <item x="933"/>
        <item x="1787"/>
        <item x="2075"/>
        <item x="2870"/>
        <item x="610"/>
        <item x="3535"/>
        <item x="1639"/>
        <item x="1984"/>
        <item x="3985"/>
        <item x="3638"/>
        <item x="1415"/>
        <item x="4071"/>
        <item x="4241"/>
        <item x="786"/>
        <item x="148"/>
        <item x="3177"/>
        <item x="2708"/>
        <item x="273"/>
        <item x="817"/>
        <item x="4150"/>
        <item x="1910"/>
        <item x="1292"/>
        <item x="1101"/>
        <item x="905"/>
        <item x="554"/>
        <item x="1414"/>
        <item x="1766"/>
        <item x="1217"/>
        <item x="1848"/>
        <item x="4123"/>
        <item x="139"/>
        <item x="4269"/>
        <item x="4068"/>
        <item x="3068"/>
        <item x="704"/>
        <item x="1517"/>
        <item x="3775"/>
        <item x="3088"/>
        <item x="3431"/>
        <item x="1098"/>
        <item x="2225"/>
        <item x="1063"/>
        <item x="3020"/>
        <item x="3093"/>
        <item x="4249"/>
        <item x="2482"/>
        <item x="2202"/>
        <item x="91"/>
        <item x="1978"/>
        <item x="3815"/>
        <item x="3272"/>
        <item x="2660"/>
        <item x="3317"/>
        <item x="4246"/>
        <item x="110"/>
        <item x="162"/>
        <item x="2808"/>
        <item x="1108"/>
        <item x="3637"/>
        <item x="1908"/>
        <item x="1051"/>
        <item x="1587"/>
        <item x="3175"/>
        <item x="2090"/>
        <item x="1753"/>
        <item x="308"/>
        <item x="105"/>
        <item x="3958"/>
        <item x="3777"/>
        <item x="503"/>
        <item x="344"/>
        <item x="2997"/>
        <item x="3526"/>
        <item x="2764"/>
        <item x="729"/>
        <item x="4119"/>
        <item x="559"/>
        <item x="1421"/>
        <item x="3245"/>
        <item x="1679"/>
        <item x="2116"/>
        <item x="3472"/>
        <item x="2318"/>
        <item x="1962"/>
        <item x="2569"/>
        <item x="3062"/>
        <item x="274"/>
        <item x="1465"/>
        <item x="3628"/>
        <item x="3895"/>
        <item x="2995"/>
        <item x="1031"/>
        <item x="749"/>
        <item x="3994"/>
        <item x="907"/>
        <item x="4159"/>
        <item x="2946"/>
        <item x="217"/>
        <item x="3456"/>
        <item x="1636"/>
        <item x="3916"/>
        <item x="2330"/>
        <item x="97"/>
        <item x="1536"/>
        <item x="3730"/>
        <item x="1165"/>
        <item x="555"/>
        <item x="487"/>
        <item x="506"/>
        <item x="420"/>
        <item x="1810"/>
        <item x="2200"/>
        <item x="1010"/>
        <item x="59"/>
        <item x="1152"/>
        <item x="234"/>
        <item x="1237"/>
        <item x="3700"/>
        <item x="2868"/>
        <item x="3407"/>
        <item x="399"/>
        <item x="2850"/>
        <item x="3566"/>
        <item x="282"/>
        <item x="971"/>
        <item x="1086"/>
        <item x="671"/>
        <item x="396"/>
        <item x="4264"/>
        <item x="3231"/>
        <item x="631"/>
        <item x="1673"/>
        <item x="550"/>
        <item x="2044"/>
        <item x="1416"/>
        <item x="1658"/>
        <item x="450"/>
        <item x="2928"/>
        <item x="2880"/>
        <item x="3670"/>
        <item x="1991"/>
        <item x="505"/>
        <item x="736"/>
        <item x="2859"/>
        <item x="441"/>
        <item x="4206"/>
        <item x="3796"/>
        <item x="3686"/>
        <item x="255"/>
        <item x="3525"/>
        <item x="4052"/>
        <item x="2026"/>
        <item x="377"/>
        <item x="360"/>
        <item x="1818"/>
        <item x="1395"/>
        <item x="1014"/>
        <item x="1039"/>
        <item x="3843"/>
        <item x="13"/>
        <item x="3325"/>
        <item x="3961"/>
        <item x="1589"/>
        <item x="2444"/>
        <item x="2203"/>
        <item x="2058"/>
        <item x="3881"/>
        <item x="369"/>
        <item x="2516"/>
        <item x="325"/>
        <item x="1491"/>
        <item x="2527"/>
        <item x="1410"/>
        <item x="2082"/>
        <item x="1155"/>
        <item x="2944"/>
        <item x="4051"/>
        <item x="1246"/>
        <item x="1669"/>
        <item x="1136"/>
        <item x="3228"/>
        <item x="1526"/>
        <item x="1346"/>
        <item x="956"/>
        <item x="3292"/>
        <item x="3919"/>
        <item x="637"/>
        <item x="992"/>
        <item x="2924"/>
        <item x="3910"/>
        <item x="606"/>
        <item x="295"/>
        <item x="2447"/>
        <item x="1252"/>
        <item x="268"/>
        <item x="3563"/>
        <item x="2824"/>
        <item x="20"/>
        <item x="173"/>
        <item x="587"/>
        <item x="2646"/>
        <item x="2786"/>
        <item x="2149"/>
        <item x="283"/>
        <item x="4183"/>
        <item x="3034"/>
        <item x="489"/>
        <item x="1940"/>
        <item x="2221"/>
        <item x="3997"/>
        <item x="4009"/>
        <item x="1775"/>
        <item x="1480"/>
        <item x="3512"/>
        <item x="1377"/>
        <item x="2464"/>
        <item x="898"/>
        <item x="3986"/>
        <item x="3285"/>
        <item x="192"/>
        <item x="3404"/>
        <item t="default"/>
      </items>
    </pivotField>
    <pivotField axis="axisRow" showAll="0">
      <items count="1909">
        <item x="221"/>
        <item x="347"/>
        <item x="950"/>
        <item x="1145"/>
        <item x="292"/>
        <item x="1732"/>
        <item x="779"/>
        <item x="1657"/>
        <item x="985"/>
        <item x="916"/>
        <item x="1481"/>
        <item x="1547"/>
        <item x="142"/>
        <item x="928"/>
        <item x="982"/>
        <item x="490"/>
        <item x="1051"/>
        <item x="879"/>
        <item x="693"/>
        <item x="1881"/>
        <item x="254"/>
        <item x="878"/>
        <item x="1613"/>
        <item x="1347"/>
        <item x="36"/>
        <item x="289"/>
        <item x="1320"/>
        <item x="788"/>
        <item x="524"/>
        <item x="249"/>
        <item x="360"/>
        <item x="677"/>
        <item x="996"/>
        <item x="61"/>
        <item x="1367"/>
        <item x="392"/>
        <item x="770"/>
        <item x="127"/>
        <item x="723"/>
        <item x="1005"/>
        <item x="1374"/>
        <item x="1236"/>
        <item x="1652"/>
        <item x="746"/>
        <item x="67"/>
        <item x="1817"/>
        <item x="402"/>
        <item x="467"/>
        <item x="765"/>
        <item x="1596"/>
        <item x="403"/>
        <item x="471"/>
        <item x="210"/>
        <item x="1204"/>
        <item x="688"/>
        <item x="1040"/>
        <item x="475"/>
        <item x="790"/>
        <item x="1904"/>
        <item x="1378"/>
        <item x="795"/>
        <item x="47"/>
        <item x="1274"/>
        <item x="511"/>
        <item x="1749"/>
        <item x="676"/>
        <item x="459"/>
        <item x="1783"/>
        <item x="1231"/>
        <item x="1818"/>
        <item x="1780"/>
        <item x="1213"/>
        <item x="912"/>
        <item x="1825"/>
        <item x="1241"/>
        <item x="1442"/>
        <item x="396"/>
        <item x="1609"/>
        <item x="359"/>
        <item x="709"/>
        <item x="1548"/>
        <item x="1889"/>
        <item x="442"/>
        <item x="450"/>
        <item x="1148"/>
        <item x="361"/>
        <item x="1427"/>
        <item x="1885"/>
        <item x="1756"/>
        <item x="294"/>
        <item x="336"/>
        <item x="1156"/>
        <item x="213"/>
        <item x="782"/>
        <item x="456"/>
        <item x="91"/>
        <item x="1838"/>
        <item x="1646"/>
        <item x="954"/>
        <item x="277"/>
        <item x="154"/>
        <item x="1566"/>
        <item x="1595"/>
        <item x="258"/>
        <item x="1544"/>
        <item x="200"/>
        <item x="962"/>
        <item x="587"/>
        <item x="252"/>
        <item x="666"/>
        <item x="636"/>
        <item x="356"/>
        <item x="1311"/>
        <item x="1121"/>
        <item x="1655"/>
        <item x="224"/>
        <item x="801"/>
        <item x="1649"/>
        <item x="1820"/>
        <item x="1827"/>
        <item x="201"/>
        <item x="841"/>
        <item x="748"/>
        <item x="1060"/>
        <item x="632"/>
        <item x="1069"/>
        <item x="559"/>
        <item x="386"/>
        <item x="809"/>
        <item x="268"/>
        <item x="769"/>
        <item x="1675"/>
        <item x="187"/>
        <item x="1681"/>
        <item x="1879"/>
        <item x="1748"/>
        <item x="1039"/>
        <item x="1467"/>
        <item x="1047"/>
        <item x="436"/>
        <item x="993"/>
        <item x="1829"/>
        <item x="635"/>
        <item x="1745"/>
        <item x="500"/>
        <item x="1018"/>
        <item x="1515"/>
        <item x="861"/>
        <item x="1664"/>
        <item x="1186"/>
        <item x="995"/>
        <item x="1192"/>
        <item x="10"/>
        <item x="1090"/>
        <item x="873"/>
        <item x="1628"/>
        <item x="54"/>
        <item x="864"/>
        <item x="714"/>
        <item x="1218"/>
        <item x="1411"/>
        <item x="63"/>
        <item x="1240"/>
        <item x="270"/>
        <item x="680"/>
        <item x="602"/>
        <item x="430"/>
        <item x="198"/>
        <item x="84"/>
        <item x="339"/>
        <item x="891"/>
        <item x="166"/>
        <item x="592"/>
        <item x="1500"/>
        <item x="1081"/>
        <item x="1325"/>
        <item x="1763"/>
        <item x="700"/>
        <item x="1355"/>
        <item x="553"/>
        <item x="1535"/>
        <item x="264"/>
        <item x="1080"/>
        <item x="1805"/>
        <item x="167"/>
        <item x="988"/>
        <item x="1430"/>
        <item x="291"/>
        <item x="8"/>
        <item x="1155"/>
        <item x="1197"/>
        <item x="426"/>
        <item x="1343"/>
        <item x="1401"/>
        <item x="1621"/>
        <item x="1010"/>
        <item x="528"/>
        <item x="351"/>
        <item x="220"/>
        <item x="555"/>
        <item x="1336"/>
        <item x="992"/>
        <item x="1331"/>
        <item x="2"/>
        <item x="354"/>
        <item x="1433"/>
        <item x="1808"/>
        <item x="16"/>
        <item x="973"/>
        <item x="1552"/>
        <item x="597"/>
        <item x="846"/>
        <item x="1672"/>
        <item x="1539"/>
        <item x="1877"/>
        <item x="708"/>
        <item x="1688"/>
        <item x="1737"/>
        <item x="591"/>
        <item x="1639"/>
        <item x="181"/>
        <item x="533"/>
        <item x="906"/>
        <item x="20"/>
        <item x="1801"/>
        <item x="41"/>
        <item x="1629"/>
        <item x="1309"/>
        <item x="1723"/>
        <item x="394"/>
        <item x="1738"/>
        <item x="1845"/>
        <item x="1001"/>
        <item x="811"/>
        <item x="1710"/>
        <item x="787"/>
        <item x="1358"/>
        <item x="1800"/>
        <item x="1667"/>
        <item x="1754"/>
        <item x="794"/>
        <item x="1498"/>
        <item x="958"/>
        <item x="1702"/>
        <item x="1776"/>
        <item x="1721"/>
        <item x="483"/>
        <item x="1088"/>
        <item x="968"/>
        <item x="758"/>
        <item x="610"/>
        <item x="1286"/>
        <item x="168"/>
        <item x="159"/>
        <item x="1141"/>
        <item x="1227"/>
        <item x="106"/>
        <item x="1869"/>
        <item x="1486"/>
        <item x="145"/>
        <item x="1824"/>
        <item x="87"/>
        <item x="1293"/>
        <item x="1315"/>
        <item x="297"/>
        <item x="627"/>
        <item x="1143"/>
        <item x="446"/>
        <item x="580"/>
        <item x="766"/>
        <item x="353"/>
        <item x="717"/>
        <item x="1712"/>
        <item x="1477"/>
        <item x="1591"/>
        <item x="1123"/>
        <item x="1332"/>
        <item x="768"/>
        <item x="1149"/>
        <item x="1200"/>
        <item x="454"/>
        <item x="1793"/>
        <item x="1269"/>
        <item x="1533"/>
        <item x="73"/>
        <item x="943"/>
        <item x="540"/>
        <item x="926"/>
        <item x="706"/>
        <item x="1301"/>
        <item x="1873"/>
        <item x="526"/>
        <item x="639"/>
        <item x="902"/>
        <item x="1778"/>
        <item x="308"/>
        <item x="1339"/>
        <item x="853"/>
        <item x="27"/>
        <item x="978"/>
        <item x="523"/>
        <item x="148"/>
        <item x="741"/>
        <item x="1471"/>
        <item x="1473"/>
        <item x="90"/>
        <item x="71"/>
        <item x="35"/>
        <item x="1643"/>
        <item x="1493"/>
        <item x="118"/>
        <item x="1403"/>
        <item x="1199"/>
        <item x="525"/>
        <item x="1866"/>
        <item x="470"/>
        <item x="250"/>
        <item x="1306"/>
        <item x="1068"/>
        <item x="642"/>
        <item x="80"/>
        <item x="431"/>
        <item x="1736"/>
        <item x="1742"/>
        <item x="1605"/>
        <item x="1619"/>
        <item x="337"/>
        <item x="81"/>
        <item x="323"/>
        <item x="1663"/>
        <item x="593"/>
        <item x="515"/>
        <item x="62"/>
        <item x="927"/>
        <item x="114"/>
        <item x="1124"/>
        <item x="1421"/>
        <item x="231"/>
        <item x="1887"/>
        <item x="1844"/>
        <item x="1242"/>
        <item x="327"/>
        <item x="44"/>
        <item x="791"/>
        <item x="1171"/>
        <item x="303"/>
        <item x="716"/>
        <item x="1485"/>
        <item x="1254"/>
        <item x="966"/>
        <item x="963"/>
        <item x="1806"/>
        <item x="1044"/>
        <item x="1453"/>
        <item x="52"/>
        <item x="155"/>
        <item x="668"/>
        <item x="428"/>
        <item x="484"/>
        <item x="126"/>
        <item x="307"/>
        <item x="520"/>
        <item x="350"/>
        <item x="705"/>
        <item x="150"/>
        <item x="192"/>
        <item x="1239"/>
        <item x="1882"/>
        <item x="479"/>
        <item x="734"/>
        <item x="650"/>
        <item x="48"/>
        <item x="1259"/>
        <item x="1755"/>
        <item x="1151"/>
        <item x="1117"/>
        <item x="352"/>
        <item x="1622"/>
        <item x="948"/>
        <item x="1105"/>
        <item x="1307"/>
        <item x="1391"/>
        <item x="1810"/>
        <item x="623"/>
        <item x="1642"/>
        <item x="1387"/>
        <item x="1101"/>
        <item x="395"/>
        <item x="859"/>
        <item x="1316"/>
        <item x="12"/>
        <item x="492"/>
        <item x="1576"/>
        <item x="568"/>
        <item x="1383"/>
        <item x="1181"/>
        <item x="335"/>
        <item x="66"/>
        <item x="1490"/>
        <item x="509"/>
        <item x="1302"/>
        <item x="1152"/>
        <item x="1245"/>
        <item x="1694"/>
        <item x="1482"/>
        <item x="1799"/>
        <item x="1045"/>
        <item x="518"/>
        <item x="537"/>
        <item x="1513"/>
        <item x="1429"/>
        <item x="1277"/>
        <item x="1304"/>
        <item x="1165"/>
        <item x="1901"/>
        <item x="915"/>
        <item x="374"/>
        <item x="30"/>
        <item x="1382"/>
        <item x="1527"/>
        <item x="979"/>
        <item x="281"/>
        <item x="828"/>
        <item x="1104"/>
        <item x="586"/>
        <item x="1372"/>
        <item x="443"/>
        <item x="498"/>
        <item x="1222"/>
        <item x="171"/>
        <item x="1641"/>
        <item x="1261"/>
        <item x="951"/>
        <item x="1202"/>
        <item x="545"/>
        <item x="519"/>
        <item x="1371"/>
        <item x="241"/>
        <item x="1369"/>
        <item x="120"/>
        <item x="358"/>
        <item x="226"/>
        <item x="1273"/>
        <item x="641"/>
        <item x="923"/>
        <item x="967"/>
        <item x="875"/>
        <item x="1597"/>
        <item x="850"/>
        <item x="1247"/>
        <item x="1375"/>
        <item x="1146"/>
        <item x="1769"/>
        <item x="539"/>
        <item x="1041"/>
        <item x="898"/>
        <item x="1078"/>
        <item x="977"/>
        <item x="1868"/>
        <item x="1418"/>
        <item x="1248"/>
        <item x="160"/>
        <item x="749"/>
        <item x="1774"/>
        <item x="1538"/>
        <item x="904"/>
        <item x="1794"/>
        <item x="1626"/>
        <item x="253"/>
        <item x="1475"/>
        <item x="1173"/>
        <item x="1112"/>
        <item x="929"/>
        <item x="571"/>
        <item x="863"/>
        <item x="1823"/>
        <item x="1284"/>
        <item x="1220"/>
        <item x="1211"/>
        <item x="813"/>
        <item x="101"/>
        <item x="362"/>
        <item x="1616"/>
        <item x="1900"/>
        <item x="104"/>
        <item x="1835"/>
        <item x="162"/>
        <item x="1803"/>
        <item x="1750"/>
        <item x="1208"/>
        <item x="1176"/>
        <item x="299"/>
        <item x="682"/>
        <item x="1260"/>
        <item x="65"/>
        <item x="1004"/>
        <item x="874"/>
        <item x="141"/>
        <item x="1512"/>
        <item x="1120"/>
        <item x="1139"/>
        <item x="1424"/>
        <item x="1164"/>
        <item x="237"/>
        <item x="140"/>
        <item x="1308"/>
        <item x="1300"/>
        <item x="745"/>
        <item x="697"/>
        <item x="1244"/>
        <item x="271"/>
        <item x="1438"/>
        <item x="718"/>
        <item x="780"/>
        <item x="538"/>
        <item x="1633"/>
        <item x="348"/>
        <item x="972"/>
        <item x="1106"/>
        <item x="119"/>
        <item x="821"/>
        <item x="18"/>
        <item x="530"/>
        <item x="1831"/>
        <item x="786"/>
        <item x="259"/>
        <item x="522"/>
        <item x="970"/>
        <item x="890"/>
        <item x="824"/>
        <item x="313"/>
        <item x="1177"/>
        <item x="266"/>
        <item x="1826"/>
        <item x="956"/>
        <item x="1488"/>
        <item x="753"/>
        <item x="482"/>
        <item x="1189"/>
        <item x="944"/>
        <item x="837"/>
        <item x="1828"/>
        <item x="21"/>
        <item x="961"/>
        <item x="914"/>
        <item x="937"/>
        <item x="1701"/>
        <item x="1084"/>
        <item x="375"/>
        <item x="893"/>
        <item x="1457"/>
        <item x="1671"/>
        <item x="1127"/>
        <item x="75"/>
        <item x="866"/>
        <item x="1660"/>
        <item x="390"/>
        <item x="330"/>
        <item x="1460"/>
        <item x="575"/>
        <item x="1351"/>
        <item x="476"/>
        <item x="743"/>
        <item x="833"/>
        <item x="1079"/>
        <item x="842"/>
        <item x="1354"/>
        <item x="1651"/>
        <item x="465"/>
        <item x="932"/>
        <item x="1722"/>
        <item x="1275"/>
        <item x="325"/>
        <item x="1741"/>
        <item x="1541"/>
        <item x="1048"/>
        <item x="1718"/>
        <item x="1673"/>
        <item x="22"/>
        <item x="244"/>
        <item x="529"/>
        <item x="637"/>
        <item x="43"/>
        <item x="158"/>
        <item x="1580"/>
        <item x="894"/>
        <item x="604"/>
        <item x="1089"/>
        <item x="223"/>
        <item x="411"/>
        <item x="1536"/>
        <item x="1225"/>
        <item x="199"/>
        <item x="1815"/>
        <item x="1669"/>
        <item x="393"/>
        <item x="1594"/>
        <item x="1752"/>
        <item x="1257"/>
        <item x="920"/>
        <item x="315"/>
        <item x="248"/>
        <item x="1790"/>
        <item x="1407"/>
        <item x="26"/>
        <item x="1446"/>
        <item x="302"/>
        <item x="868"/>
        <item x="658"/>
        <item x="1348"/>
        <item x="817"/>
        <item x="847"/>
        <item x="349"/>
        <item x="983"/>
        <item x="1142"/>
        <item x="1556"/>
        <item x="1526"/>
        <item x="699"/>
        <item x="781"/>
        <item x="338"/>
        <item x="601"/>
        <item x="691"/>
        <item x="936"/>
        <item x="429"/>
        <item x="1637"/>
        <item x="1313"/>
        <item x="860"/>
        <item x="785"/>
        <item x="1716"/>
        <item x="1002"/>
        <item x="599"/>
        <item x="100"/>
        <item x="513"/>
        <item x="827"/>
        <item x="784"/>
        <item x="888"/>
        <item x="191"/>
        <item x="1846"/>
        <item x="1209"/>
        <item x="981"/>
        <item x="1751"/>
        <item x="49"/>
        <item x="1632"/>
        <item x="1147"/>
        <item x="124"/>
        <item x="29"/>
        <item x="1258"/>
        <item x="1733"/>
        <item x="1529"/>
        <item x="1625"/>
        <item x="400"/>
        <item x="1324"/>
        <item x="1713"/>
        <item x="441"/>
        <item x="1203"/>
        <item x="108"/>
        <item x="460"/>
        <item x="1760"/>
        <item x="1898"/>
        <item x="1686"/>
        <item x="1052"/>
        <item x="276"/>
        <item x="1396"/>
        <item x="279"/>
        <item x="1886"/>
        <item x="99"/>
        <item x="1872"/>
        <item x="1266"/>
        <item x="1157"/>
        <item x="1175"/>
        <item x="1409"/>
        <item x="747"/>
        <item x="541"/>
        <item x="1289"/>
        <item x="1361"/>
        <item x="1075"/>
        <item x="698"/>
        <item x="157"/>
        <item x="1779"/>
        <item x="1899"/>
        <item x="1451"/>
        <item x="493"/>
        <item x="1785"/>
        <item x="1356"/>
        <item x="170"/>
        <item x="229"/>
        <item x="517"/>
        <item x="1132"/>
        <item x="621"/>
        <item x="1479"/>
        <item x="1435"/>
        <item x="998"/>
        <item x="931"/>
        <item x="219"/>
        <item x="792"/>
        <item x="960"/>
        <item x="1861"/>
        <item x="1415"/>
        <item x="674"/>
        <item x="385"/>
        <item x="1897"/>
        <item x="1563"/>
        <item x="1166"/>
        <item x="876"/>
        <item x="1871"/>
        <item x="1620"/>
        <item x="214"/>
        <item x="1335"/>
        <item x="1464"/>
        <item x="290"/>
        <item x="877"/>
        <item x="1706"/>
        <item x="608"/>
        <item x="856"/>
        <item x="320"/>
        <item x="1499"/>
        <item x="1517"/>
        <item x="990"/>
        <item x="1360"/>
        <item x="1434"/>
        <item x="380"/>
        <item x="457"/>
        <item x="1138"/>
        <item x="316"/>
        <item x="1583"/>
        <item x="1884"/>
        <item x="1349"/>
        <item x="588"/>
        <item x="777"/>
        <item x="1264"/>
        <item x="267"/>
        <item x="1370"/>
        <item x="802"/>
        <item x="1420"/>
        <item x="1836"/>
        <item x="803"/>
        <item x="739"/>
        <item x="9"/>
        <item x="886"/>
        <item x="1608"/>
        <item x="149"/>
        <item x="848"/>
        <item x="1833"/>
        <item x="242"/>
        <item x="719"/>
        <item x="285"/>
        <item x="399"/>
        <item x="1459"/>
        <item x="1893"/>
        <item x="1013"/>
        <item x="238"/>
        <item x="1167"/>
        <item x="1226"/>
        <item x="424"/>
        <item x="645"/>
        <item x="161"/>
        <item x="660"/>
        <item x="1740"/>
        <item x="1406"/>
        <item x="938"/>
        <item x="805"/>
        <item x="1578"/>
        <item x="1012"/>
        <item x="933"/>
        <item x="655"/>
        <item x="1183"/>
        <item x="1162"/>
        <item x="881"/>
        <item x="1065"/>
        <item x="1229"/>
        <item x="934"/>
        <item x="282"/>
        <item x="1813"/>
        <item x="1708"/>
        <item x="1214"/>
        <item x="1841"/>
        <item x="425"/>
        <item x="1191"/>
        <item x="712"/>
        <item x="564"/>
        <item x="151"/>
        <item x="1792"/>
        <item x="1338"/>
        <item x="1115"/>
        <item x="814"/>
        <item x="414"/>
        <item x="1521"/>
        <item x="1782"/>
        <item x="79"/>
        <item x="121"/>
        <item x="1501"/>
        <item x="1228"/>
        <item x="1196"/>
        <item x="422"/>
        <item x="776"/>
        <item x="1055"/>
        <item x="1761"/>
        <item x="1066"/>
        <item x="952"/>
        <item x="293"/>
        <item x="1153"/>
        <item x="1758"/>
        <item x="432"/>
        <item x="663"/>
        <item x="1574"/>
        <item x="504"/>
        <item x="840"/>
        <item x="669"/>
        <item x="572"/>
        <item x="1906"/>
        <item x="1696"/>
        <item x="1876"/>
        <item x="211"/>
        <item x="1680"/>
        <item x="908"/>
        <item x="478"/>
        <item x="1058"/>
        <item x="343"/>
        <item x="1364"/>
        <item x="1283"/>
        <item x="1519"/>
        <item x="413"/>
        <item x="59"/>
        <item x="1543"/>
        <item x="991"/>
        <item x="1190"/>
        <item x="37"/>
        <item x="1359"/>
        <item x="659"/>
        <item x="648"/>
        <item x="1445"/>
        <item x="355"/>
        <item x="83"/>
        <item x="694"/>
        <item x="1466"/>
        <item x="516"/>
        <item x="1416"/>
        <item x="534"/>
        <item x="1243"/>
        <item x="1727"/>
        <item x="654"/>
        <item x="240"/>
        <item x="40"/>
        <item x="561"/>
        <item x="1772"/>
        <item x="1602"/>
        <item x="34"/>
        <item x="172"/>
        <item x="1581"/>
        <item x="764"/>
        <item x="165"/>
        <item x="195"/>
        <item x="283"/>
        <item x="444"/>
        <item x="1559"/>
        <item x="1697"/>
        <item x="552"/>
        <item x="565"/>
        <item x="612"/>
        <item x="367"/>
        <item x="98"/>
        <item x="1158"/>
        <item x="550"/>
        <item x="13"/>
        <item x="1076"/>
        <item x="1888"/>
        <item x="1043"/>
        <item x="1399"/>
        <item x="1534"/>
        <item x="410"/>
        <item x="1764"/>
        <item x="1366"/>
        <item x="600"/>
        <item x="1588"/>
        <item x="1201"/>
        <item x="366"/>
        <item x="579"/>
        <item x="616"/>
        <item x="556"/>
        <item x="869"/>
        <item x="1834"/>
        <item x="147"/>
        <item x="1437"/>
        <item x="139"/>
        <item x="1386"/>
        <item x="695"/>
        <item x="1431"/>
        <item x="1006"/>
        <item x="1863"/>
        <item x="69"/>
        <item x="369"/>
        <item x="417"/>
        <item x="651"/>
        <item x="819"/>
        <item x="774"/>
        <item x="275"/>
        <item x="1507"/>
        <item x="1014"/>
        <item x="1468"/>
        <item x="1683"/>
        <item x="1033"/>
        <item x="563"/>
        <item x="1111"/>
        <item x="1635"/>
        <item x="736"/>
        <item x="55"/>
        <item x="1016"/>
        <item x="300"/>
        <item x="1907"/>
        <item x="1614"/>
        <item x="1705"/>
        <item x="1864"/>
        <item x="1524"/>
        <item x="128"/>
        <item x="1638"/>
        <item x="340"/>
        <item x="1670"/>
        <item x="1237"/>
        <item x="1687"/>
        <item x="715"/>
        <item x="1610"/>
        <item x="1545"/>
        <item x="1822"/>
        <item x="1448"/>
        <item x="1395"/>
        <item x="284"/>
        <item x="880"/>
        <item x="1317"/>
        <item x="1851"/>
        <item x="78"/>
        <item x="1503"/>
        <item x="1126"/>
        <item x="703"/>
        <item x="1279"/>
        <item x="653"/>
        <item x="1034"/>
        <item x="1188"/>
        <item x="613"/>
        <item x="1565"/>
        <item x="1032"/>
        <item x="1144"/>
        <item x="420"/>
        <item x="312"/>
        <item x="514"/>
        <item x="924"/>
        <item x="1092"/>
        <item x="194"/>
        <item x="153"/>
        <item x="844"/>
        <item x="1086"/>
        <item x="855"/>
        <item x="1000"/>
        <item x="1017"/>
        <item x="789"/>
        <item x="1436"/>
        <item x="726"/>
        <item x="685"/>
        <item x="1049"/>
        <item x="574"/>
        <item x="1169"/>
        <item x="1561"/>
        <item x="439"/>
        <item x="188"/>
        <item x="406"/>
        <item x="477"/>
        <item x="342"/>
        <item x="1024"/>
        <item x="305"/>
        <item x="722"/>
        <item x="980"/>
        <item x="1027"/>
        <item x="1883"/>
        <item x="1246"/>
        <item x="1601"/>
        <item x="1816"/>
        <item x="236"/>
        <item x="1757"/>
        <item x="1456"/>
        <item x="227"/>
        <item x="549"/>
        <item x="1298"/>
        <item x="1489"/>
        <item x="370"/>
        <item x="903"/>
        <item x="701"/>
        <item x="986"/>
        <item x="1352"/>
        <item x="897"/>
        <item x="1720"/>
        <item x="735"/>
        <item x="732"/>
        <item x="711"/>
        <item x="1492"/>
        <item x="438"/>
        <item x="256"/>
        <item x="1611"/>
        <item x="820"/>
        <item x="1344"/>
        <item x="975"/>
        <item x="854"/>
        <item x="1624"/>
        <item x="725"/>
        <item x="1775"/>
        <item x="686"/>
        <item x="713"/>
        <item x="1133"/>
        <item x="1271"/>
        <item x="836"/>
        <item x="1662"/>
        <item x="1804"/>
        <item x="1426"/>
        <item x="595"/>
        <item x="1251"/>
        <item x="662"/>
        <item x="1612"/>
        <item x="1617"/>
        <item x="1668"/>
        <item x="1346"/>
        <item x="1691"/>
        <item x="1744"/>
        <item x="1161"/>
        <item x="535"/>
        <item x="230"/>
        <item x="1253"/>
        <item x="377"/>
        <item x="683"/>
        <item x="1412"/>
        <item x="696"/>
        <item x="1474"/>
        <item x="1699"/>
        <item x="625"/>
        <item x="1365"/>
        <item x="461"/>
        <item x="609"/>
        <item x="1441"/>
        <item x="1787"/>
        <item x="728"/>
        <item x="202"/>
        <item x="419"/>
        <item x="510"/>
        <item x="464"/>
        <item x="778"/>
        <item x="328"/>
        <item x="971"/>
        <item x="1267"/>
        <item x="1463"/>
        <item x="1281"/>
        <item x="427"/>
        <item x="1505"/>
        <item x="133"/>
        <item x="1784"/>
        <item x="631"/>
        <item x="1891"/>
        <item x="1726"/>
        <item x="288"/>
        <item x="1054"/>
        <item x="382"/>
        <item x="1093"/>
        <item x="775"/>
        <item x="246"/>
        <item x="1323"/>
        <item x="899"/>
        <item x="245"/>
        <item x="321"/>
        <item x="489"/>
        <item x="1703"/>
        <item x="1135"/>
        <item x="831"/>
        <item x="620"/>
        <item x="255"/>
        <item x="332"/>
        <item x="589"/>
        <item x="1292"/>
        <item x="333"/>
        <item x="287"/>
        <item x="1252"/>
        <item x="1858"/>
        <item x="72"/>
        <item x="1739"/>
        <item x="103"/>
        <item x="1020"/>
        <item x="910"/>
        <item x="1417"/>
        <item x="1206"/>
        <item x="670"/>
        <item x="376"/>
        <item x="1483"/>
        <item x="1329"/>
        <item x="1452"/>
        <item x="1571"/>
        <item x="1379"/>
        <item x="1294"/>
        <item x="1326"/>
        <item x="750"/>
        <item x="816"/>
        <item x="671"/>
        <item x="1558"/>
        <item x="1575"/>
        <item x="1357"/>
        <item x="262"/>
        <item x="130"/>
        <item x="887"/>
        <item x="85"/>
        <item x="1319"/>
        <item x="74"/>
        <item x="1795"/>
        <item x="435"/>
        <item x="1130"/>
        <item x="453"/>
        <item x="447"/>
        <item x="409"/>
        <item x="798"/>
        <item x="1037"/>
        <item x="895"/>
        <item x="547"/>
        <item x="582"/>
        <item x="1400"/>
        <item x="421"/>
        <item x="689"/>
        <item x="1282"/>
        <item x="1648"/>
        <item x="234"/>
        <item x="423"/>
        <item x="1193"/>
        <item x="581"/>
        <item x="1584"/>
        <item x="1394"/>
        <item x="269"/>
        <item x="883"/>
        <item x="941"/>
        <item x="628"/>
        <item x="1811"/>
        <item x="1026"/>
        <item x="216"/>
        <item x="1495"/>
        <item x="1"/>
        <item x="45"/>
        <item x="1874"/>
        <item x="857"/>
        <item x="286"/>
        <item x="907"/>
        <item x="1469"/>
        <item x="1781"/>
        <item x="1432"/>
        <item x="310"/>
        <item x="889"/>
        <item x="1765"/>
        <item x="93"/>
        <item x="584"/>
        <item x="649"/>
        <item x="405"/>
        <item x="182"/>
        <item x="1786"/>
        <item x="1102"/>
        <item x="835"/>
        <item x="212"/>
        <item x="1443"/>
        <item x="408"/>
        <item x="0"/>
        <item x="542"/>
        <item x="661"/>
        <item x="1423"/>
        <item x="496"/>
        <item x="1569"/>
        <item x="260"/>
        <item x="738"/>
        <item x="1590"/>
        <item x="1268"/>
        <item x="644"/>
        <item x="274"/>
        <item x="838"/>
        <item x="1376"/>
        <item x="825"/>
        <item x="1129"/>
        <item x="1788"/>
        <item x="463"/>
        <item x="1589"/>
        <item x="1553"/>
        <item x="122"/>
        <item x="1905"/>
        <item x="5"/>
        <item x="1496"/>
        <item x="839"/>
        <item x="1554"/>
        <item x="721"/>
        <item x="1385"/>
        <item x="551"/>
        <item x="1682"/>
        <item x="1094"/>
        <item x="675"/>
        <item x="953"/>
        <item x="368"/>
        <item x="1582"/>
        <item x="1299"/>
        <item x="724"/>
        <item x="984"/>
        <item x="184"/>
        <item x="692"/>
        <item x="997"/>
        <item x="882"/>
        <item x="852"/>
        <item x="622"/>
        <item x="1472"/>
        <item x="1759"/>
        <item x="672"/>
        <item x="704"/>
        <item x="1728"/>
        <item x="1056"/>
        <item x="1514"/>
        <item x="1255"/>
        <item x="111"/>
        <item x="217"/>
        <item x="767"/>
        <item x="806"/>
        <item x="397"/>
        <item x="1408"/>
        <item x="1570"/>
        <item x="1880"/>
        <item x="1330"/>
        <item x="180"/>
        <item x="173"/>
        <item x="1136"/>
        <item x="1528"/>
        <item x="25"/>
        <item x="1627"/>
        <item x="1855"/>
        <item x="731"/>
        <item x="1715"/>
        <item x="1232"/>
        <item x="1709"/>
        <item x="503"/>
        <item x="38"/>
        <item x="364"/>
        <item x="1194"/>
        <item x="1008"/>
        <item x="1724"/>
        <item x="1714"/>
        <item x="215"/>
        <item x="1546"/>
        <item x="1059"/>
        <item x="1598"/>
        <item x="208"/>
        <item x="1087"/>
        <item x="1410"/>
        <item x="955"/>
        <item x="1404"/>
        <item x="585"/>
        <item x="536"/>
        <item x="295"/>
        <item x="1647"/>
        <item x="31"/>
        <item x="1109"/>
        <item x="125"/>
        <item x="1659"/>
        <item x="640"/>
        <item x="1896"/>
        <item x="1067"/>
        <item x="381"/>
        <item x="17"/>
        <item x="1212"/>
        <item x="42"/>
        <item x="1821"/>
        <item x="1516"/>
        <item x="1854"/>
        <item x="1122"/>
        <item x="505"/>
        <item x="301"/>
        <item x="1550"/>
        <item x="1504"/>
        <item x="469"/>
        <item x="207"/>
        <item x="1180"/>
        <item x="1847"/>
        <item x="1072"/>
        <item x="1322"/>
        <item x="922"/>
        <item x="570"/>
        <item x="344"/>
        <item x="1341"/>
        <item x="1692"/>
        <item x="930"/>
        <item x="1523"/>
        <item x="1809"/>
        <item x="1734"/>
        <item x="14"/>
        <item x="4"/>
        <item x="115"/>
        <item x="812"/>
        <item x="755"/>
        <item x="1073"/>
        <item x="156"/>
        <item x="1462"/>
        <item x="867"/>
        <item x="527"/>
        <item x="77"/>
        <item x="1397"/>
        <item x="727"/>
        <item x="1160"/>
        <item x="1083"/>
        <item x="1219"/>
        <item x="761"/>
        <item x="1221"/>
        <item x="1021"/>
        <item x="1487"/>
        <item x="603"/>
        <item x="1096"/>
        <item x="638"/>
        <item x="1895"/>
        <item x="826"/>
        <item x="209"/>
        <item x="404"/>
        <item x="434"/>
        <item x="1398"/>
        <item x="1551"/>
        <item x="452"/>
        <item x="939"/>
        <item x="95"/>
        <item x="969"/>
        <item x="763"/>
        <item x="1623"/>
        <item x="175"/>
        <item x="1113"/>
        <item x="1568"/>
        <item x="771"/>
        <item x="1265"/>
        <item x="614"/>
        <item x="1384"/>
        <item x="28"/>
        <item x="379"/>
        <item x="183"/>
        <item x="946"/>
        <item x="1114"/>
        <item x="1789"/>
        <item x="1770"/>
        <item x="822"/>
        <item x="1830"/>
        <item x="1100"/>
        <item x="179"/>
        <item x="39"/>
        <item x="974"/>
        <item x="1634"/>
        <item x="51"/>
        <item x="363"/>
        <item x="1506"/>
        <item x="1447"/>
        <item x="105"/>
        <item x="76"/>
        <item x="679"/>
        <item x="1852"/>
        <item x="1730"/>
        <item x="1046"/>
        <item x="1812"/>
        <item x="1768"/>
        <item x="1205"/>
        <item x="1853"/>
        <item x="1230"/>
        <item x="1530"/>
        <item x="1511"/>
        <item x="1771"/>
        <item x="1777"/>
        <item x="1215"/>
        <item x="1015"/>
        <item x="1532"/>
        <item x="1170"/>
        <item x="112"/>
        <item x="681"/>
        <item x="925"/>
        <item x="1077"/>
        <item x="740"/>
        <item x="495"/>
        <item x="942"/>
        <item x="251"/>
        <item x="1480"/>
        <item x="1353"/>
        <item x="1028"/>
        <item x="82"/>
        <item x="1195"/>
        <item x="598"/>
        <item x="567"/>
        <item x="1327"/>
        <item x="222"/>
        <item x="560"/>
        <item x="398"/>
        <item x="900"/>
        <item x="1531"/>
        <item x="667"/>
        <item x="1454"/>
        <item x="1350"/>
        <item x="1263"/>
        <item x="243"/>
        <item x="815"/>
        <item x="319"/>
        <item x="176"/>
        <item x="311"/>
        <item x="445"/>
        <item x="1187"/>
        <item x="502"/>
        <item x="1061"/>
        <item x="11"/>
        <item x="1656"/>
        <item x="458"/>
        <item x="1288"/>
        <item x="633"/>
        <item x="858"/>
        <item x="657"/>
        <item x="1168"/>
        <item x="50"/>
        <item x="365"/>
        <item x="611"/>
        <item x="1249"/>
        <item x="1814"/>
        <item x="306"/>
        <item x="143"/>
        <item x="15"/>
        <item x="1666"/>
        <item x="1746"/>
        <item x="488"/>
        <item x="273"/>
        <item x="433"/>
        <item x="605"/>
        <item x="1011"/>
        <item x="1892"/>
        <item x="1216"/>
        <item x="994"/>
        <item x="1890"/>
        <item x="1098"/>
        <item x="945"/>
        <item x="1862"/>
        <item x="558"/>
        <item x="197"/>
        <item x="1700"/>
        <item x="322"/>
        <item x="1444"/>
        <item x="1525"/>
        <item x="451"/>
        <item x="1405"/>
        <item x="1843"/>
        <item x="7"/>
        <item x="1636"/>
        <item x="3"/>
        <item x="1097"/>
        <item x="687"/>
        <item x="138"/>
        <item x="884"/>
        <item x="1870"/>
        <item x="412"/>
        <item x="32"/>
        <item x="247"/>
        <item x="1414"/>
        <item x="1640"/>
        <item x="473"/>
        <item x="1297"/>
        <item x="1428"/>
        <item x="1698"/>
        <item x="918"/>
        <item x="1807"/>
        <item x="1837"/>
        <item x="606"/>
        <item x="892"/>
        <item x="1689"/>
        <item x="178"/>
        <item x="163"/>
        <item x="546"/>
        <item x="1747"/>
        <item x="1600"/>
        <item x="1125"/>
        <item x="1654"/>
        <item x="1305"/>
        <item x="113"/>
        <item x="1235"/>
        <item x="1470"/>
        <item x="314"/>
        <item x="730"/>
        <item x="554"/>
        <item x="1860"/>
        <item x="196"/>
        <item x="448"/>
        <item x="1108"/>
        <item x="1035"/>
        <item x="329"/>
        <item x="1062"/>
        <item x="278"/>
        <item x="531"/>
        <item x="298"/>
        <item x="707"/>
        <item x="1022"/>
        <item x="845"/>
        <item x="1402"/>
        <item x="68"/>
        <item x="1773"/>
        <item x="1131"/>
        <item x="1278"/>
        <item x="46"/>
        <item x="1537"/>
        <item x="615"/>
        <item x="1116"/>
        <item x="499"/>
        <item x="643"/>
        <item x="1272"/>
        <item x="1182"/>
        <item x="1850"/>
        <item x="1842"/>
        <item x="92"/>
        <item x="742"/>
        <item x="261"/>
        <item x="710"/>
        <item x="110"/>
        <item x="1658"/>
        <item x="818"/>
        <item x="415"/>
        <item x="1150"/>
        <item x="1593"/>
        <item x="1363"/>
        <item x="1030"/>
        <item x="913"/>
        <item x="144"/>
        <item x="24"/>
        <item x="851"/>
        <item x="487"/>
        <item x="6"/>
        <item x="673"/>
        <item x="1029"/>
        <item x="1337"/>
        <item x="204"/>
        <item x="678"/>
        <item x="1314"/>
        <item x="64"/>
        <item x="1857"/>
        <item x="481"/>
        <item x="1461"/>
        <item x="1502"/>
        <item x="1798"/>
        <item x="804"/>
        <item x="89"/>
        <item x="185"/>
        <item x="935"/>
        <item x="849"/>
        <item x="1321"/>
        <item x="1154"/>
        <item x="1340"/>
        <item x="1661"/>
        <item x="754"/>
        <item x="618"/>
        <item x="203"/>
        <item x="1007"/>
        <item x="174"/>
        <item x="1856"/>
        <item x="1832"/>
        <item x="976"/>
        <item x="1509"/>
        <item x="501"/>
        <item x="1025"/>
        <item x="418"/>
        <item x="152"/>
        <item x="964"/>
        <item x="1859"/>
        <item x="1019"/>
        <item x="1802"/>
        <item x="19"/>
        <item x="440"/>
        <item x="346"/>
        <item x="164"/>
        <item x="647"/>
        <item x="1607"/>
        <item x="871"/>
        <item x="1310"/>
        <item x="257"/>
        <item x="135"/>
        <item x="1491"/>
        <item x="1572"/>
        <item x="940"/>
        <item x="317"/>
        <item x="1711"/>
        <item x="1393"/>
        <item x="1645"/>
        <item x="744"/>
        <item x="136"/>
        <item x="1163"/>
        <item x="1342"/>
        <item x="265"/>
        <item x="123"/>
        <item x="1902"/>
        <item x="491"/>
        <item x="1064"/>
        <item x="1797"/>
        <item x="1678"/>
        <item x="331"/>
        <item x="1312"/>
        <item x="1478"/>
        <item x="1819"/>
        <item x="1050"/>
        <item x="1903"/>
        <item x="917"/>
        <item x="762"/>
        <item x="373"/>
        <item x="387"/>
        <item x="1767"/>
        <item x="1849"/>
        <item x="378"/>
        <item x="1262"/>
        <item x="569"/>
        <item x="1753"/>
        <item x="466"/>
        <item x="1520"/>
        <item x="1140"/>
        <item x="131"/>
        <item x="1328"/>
        <item x="543"/>
        <item x="830"/>
        <item x="1455"/>
        <item x="1693"/>
        <item x="33"/>
        <item x="596"/>
        <item x="872"/>
        <item x="557"/>
        <item x="56"/>
        <item x="1497"/>
        <item x="468"/>
        <item x="193"/>
        <item x="702"/>
        <item x="334"/>
        <item x="1287"/>
        <item x="885"/>
        <item x="1695"/>
        <item x="205"/>
        <item x="186"/>
        <item x="1679"/>
        <item x="1542"/>
        <item x="507"/>
        <item x="1233"/>
        <item x="1564"/>
        <item x="1285"/>
        <item x="1425"/>
        <item x="1296"/>
        <item x="646"/>
        <item x="733"/>
        <item x="1042"/>
        <item x="999"/>
        <item x="1362"/>
        <item x="1334"/>
        <item x="1198"/>
        <item x="1867"/>
        <item x="1653"/>
        <item x="1484"/>
        <item x="280"/>
        <item x="1381"/>
        <item x="1224"/>
        <item x="190"/>
        <item x="1631"/>
        <item x="1676"/>
        <item x="23"/>
        <item x="1419"/>
        <item x="1207"/>
        <item x="619"/>
        <item x="911"/>
        <item x="1439"/>
        <item x="1178"/>
        <item x="1099"/>
        <item x="1615"/>
        <item x="485"/>
        <item x="737"/>
        <item x="1184"/>
        <item x="1185"/>
        <item x="870"/>
        <item x="1587"/>
        <item x="129"/>
        <item x="1704"/>
        <item x="1280"/>
        <item x="865"/>
        <item x="1894"/>
        <item x="1555"/>
        <item x="146"/>
        <item x="1413"/>
        <item x="1053"/>
        <item x="1791"/>
        <item x="1729"/>
        <item x="756"/>
        <item x="921"/>
        <item x="1604"/>
        <item x="843"/>
        <item x="1295"/>
        <item x="497"/>
        <item x="1557"/>
        <item x="1573"/>
        <item x="909"/>
        <item x="544"/>
        <item x="462"/>
        <item x="228"/>
        <item x="1023"/>
        <item x="1644"/>
        <item x="134"/>
        <item x="1063"/>
        <item x="1599"/>
        <item x="472"/>
        <item x="401"/>
        <item x="1494"/>
        <item x="1603"/>
        <item x="834"/>
        <item x="60"/>
        <item x="1440"/>
        <item x="1606"/>
        <item x="823"/>
        <item x="383"/>
        <item x="1318"/>
        <item x="1450"/>
        <item x="566"/>
        <item x="562"/>
        <item x="1103"/>
        <item x="757"/>
        <item x="371"/>
        <item x="808"/>
        <item x="793"/>
        <item x="239"/>
        <item x="1690"/>
        <item x="1082"/>
        <item x="1377"/>
        <item x="1618"/>
        <item x="384"/>
        <item x="949"/>
        <item x="177"/>
        <item x="233"/>
        <item x="1009"/>
        <item x="1057"/>
        <item x="486"/>
        <item x="455"/>
        <item x="272"/>
        <item x="53"/>
        <item x="107"/>
        <item x="1707"/>
        <item x="388"/>
        <item x="1449"/>
        <item x="1743"/>
        <item x="1719"/>
        <item x="590"/>
        <item x="1137"/>
        <item x="959"/>
        <item x="607"/>
        <item x="965"/>
        <item x="684"/>
        <item x="372"/>
        <item x="357"/>
        <item x="829"/>
        <item x="624"/>
        <item x="720"/>
        <item x="225"/>
        <item x="1038"/>
        <item x="1458"/>
        <item x="116"/>
        <item x="690"/>
        <item x="508"/>
        <item x="1290"/>
        <item x="1840"/>
        <item x="1717"/>
        <item x="594"/>
        <item x="480"/>
        <item x="577"/>
        <item x="326"/>
        <item x="664"/>
        <item x="896"/>
        <item x="1380"/>
        <item x="583"/>
        <item x="94"/>
        <item x="1674"/>
        <item x="1276"/>
        <item x="652"/>
        <item x="1392"/>
        <item x="206"/>
        <item x="1522"/>
        <item x="751"/>
        <item x="1508"/>
        <item x="235"/>
        <item x="796"/>
        <item x="309"/>
        <item x="800"/>
        <item x="1796"/>
        <item x="862"/>
        <item x="729"/>
        <item x="799"/>
        <item x="576"/>
        <item x="1540"/>
        <item x="296"/>
        <item x="1256"/>
        <item x="783"/>
        <item x="1031"/>
        <item x="1560"/>
        <item x="324"/>
        <item x="1223"/>
        <item x="1107"/>
        <item x="1476"/>
        <item x="1390"/>
        <item x="1270"/>
        <item x="1238"/>
        <item x="1217"/>
        <item x="1070"/>
        <item x="1389"/>
        <item x="759"/>
        <item x="512"/>
        <item x="665"/>
        <item x="137"/>
        <item x="449"/>
        <item x="96"/>
        <item x="578"/>
        <item x="1762"/>
        <item x="905"/>
        <item x="506"/>
        <item x="573"/>
        <item x="70"/>
        <item x="1091"/>
        <item x="1159"/>
        <item x="1585"/>
        <item x="1586"/>
        <item x="1677"/>
        <item x="1731"/>
        <item x="1036"/>
        <item x="1465"/>
        <item x="630"/>
        <item x="626"/>
        <item x="1735"/>
        <item x="760"/>
        <item x="1128"/>
        <item x="1119"/>
        <item x="437"/>
        <item x="1303"/>
        <item x="86"/>
        <item x="88"/>
        <item x="656"/>
        <item x="521"/>
        <item x="1865"/>
        <item x="1567"/>
        <item x="1291"/>
        <item x="1345"/>
        <item x="1174"/>
        <item x="634"/>
        <item x="416"/>
        <item x="97"/>
        <item x="474"/>
        <item x="1074"/>
        <item x="1592"/>
        <item x="1630"/>
        <item x="1684"/>
        <item x="1518"/>
        <item x="263"/>
        <item x="407"/>
        <item x="989"/>
        <item x="752"/>
        <item x="919"/>
        <item x="1110"/>
        <item x="1003"/>
        <item x="169"/>
        <item x="304"/>
        <item x="1085"/>
        <item x="947"/>
        <item x="1549"/>
        <item x="341"/>
        <item x="1234"/>
        <item x="773"/>
        <item x="102"/>
        <item x="1118"/>
        <item x="1422"/>
        <item x="1373"/>
        <item x="957"/>
        <item x="1333"/>
        <item x="1172"/>
        <item x="532"/>
        <item x="132"/>
        <item x="1848"/>
        <item x="1179"/>
        <item x="1071"/>
        <item x="772"/>
        <item x="987"/>
        <item x="345"/>
        <item x="1665"/>
        <item x="901"/>
        <item x="1839"/>
        <item x="1650"/>
        <item x="218"/>
        <item x="617"/>
        <item x="109"/>
        <item x="1685"/>
        <item x="318"/>
        <item x="1134"/>
        <item x="1510"/>
        <item x="629"/>
        <item x="1878"/>
        <item x="57"/>
        <item x="1095"/>
        <item x="1577"/>
        <item x="1388"/>
        <item x="1766"/>
        <item x="1210"/>
        <item x="807"/>
        <item x="1875"/>
        <item x="1250"/>
        <item x="797"/>
        <item x="232"/>
        <item x="391"/>
        <item x="1562"/>
        <item x="810"/>
        <item x="58"/>
        <item x="494"/>
        <item x="1368"/>
        <item x="117"/>
        <item x="189"/>
        <item x="832"/>
        <item x="389"/>
        <item x="1725"/>
        <item x="1579"/>
        <item x="548"/>
        <item t="default"/>
      </items>
    </pivotField>
    <pivotField showAll="0">
      <items count="11">
        <item x="2"/>
        <item x="6"/>
        <item x="3"/>
        <item x="4"/>
        <item x="0"/>
        <item x="7"/>
        <item x="1"/>
        <item x="9"/>
        <item x="8"/>
        <item x="5"/>
        <item t="default"/>
      </items>
    </pivotField>
    <pivotField showAll="0">
      <items count="11">
        <item x="0"/>
        <item x="3"/>
        <item x="8"/>
        <item x="6"/>
        <item x="1"/>
        <item x="7"/>
        <item x="9"/>
        <item x="4"/>
        <item x="5"/>
        <item x="2"/>
        <item t="default"/>
      </items>
    </pivotField>
    <pivotField showAll="0">
      <items count="6">
        <item x="3"/>
        <item x="1"/>
        <item x="4"/>
        <item x="0"/>
        <item x="2"/>
        <item t="default"/>
      </items>
    </pivotField>
    <pivotField showAll="0">
      <items count="11">
        <item x="6"/>
        <item x="4"/>
        <item x="8"/>
        <item x="2"/>
        <item x="3"/>
        <item x="5"/>
        <item x="1"/>
        <item x="9"/>
        <item x="0"/>
        <item x="7"/>
        <item t="default"/>
      </items>
    </pivotField>
    <pivotField showAll="0">
      <items count="101">
        <item x="13"/>
        <item x="86"/>
        <item x="45"/>
        <item x="6"/>
        <item x="78"/>
        <item x="87"/>
        <item x="63"/>
        <item x="37"/>
        <item x="84"/>
        <item x="59"/>
        <item x="43"/>
        <item x="34"/>
        <item x="7"/>
        <item x="47"/>
        <item x="60"/>
        <item x="8"/>
        <item x="97"/>
        <item x="35"/>
        <item x="85"/>
        <item x="25"/>
        <item x="50"/>
        <item x="66"/>
        <item x="55"/>
        <item x="72"/>
        <item x="93"/>
        <item x="17"/>
        <item x="98"/>
        <item x="39"/>
        <item x="28"/>
        <item x="14"/>
        <item x="89"/>
        <item x="68"/>
        <item x="16"/>
        <item x="2"/>
        <item x="65"/>
        <item x="75"/>
        <item x="18"/>
        <item x="31"/>
        <item x="12"/>
        <item x="74"/>
        <item x="24"/>
        <item x="20"/>
        <item x="23"/>
        <item x="61"/>
        <item x="90"/>
        <item x="67"/>
        <item x="58"/>
        <item x="69"/>
        <item x="80"/>
        <item x="51"/>
        <item x="94"/>
        <item x="32"/>
        <item x="42"/>
        <item x="10"/>
        <item x="46"/>
        <item x="0"/>
        <item x="40"/>
        <item x="38"/>
        <item x="91"/>
        <item x="73"/>
        <item x="15"/>
        <item x="71"/>
        <item x="19"/>
        <item x="92"/>
        <item x="48"/>
        <item x="82"/>
        <item x="11"/>
        <item x="29"/>
        <item x="26"/>
        <item x="5"/>
        <item x="36"/>
        <item x="54"/>
        <item x="57"/>
        <item x="53"/>
        <item x="21"/>
        <item x="27"/>
        <item x="3"/>
        <item x="83"/>
        <item x="52"/>
        <item x="64"/>
        <item x="33"/>
        <item x="1"/>
        <item x="44"/>
        <item x="41"/>
        <item x="62"/>
        <item x="9"/>
        <item x="96"/>
        <item x="56"/>
        <item x="70"/>
        <item x="81"/>
        <item x="4"/>
        <item x="30"/>
        <item x="95"/>
        <item x="99"/>
        <item x="88"/>
        <item x="22"/>
        <item x="76"/>
        <item x="79"/>
        <item x="77"/>
        <item x="49"/>
        <item t="default"/>
      </items>
    </pivotField>
    <pivotField showAll="0"/>
    <pivotField showAll="0"/>
    <pivotField showAll="0"/>
    <pivotField showAll="0"/>
    <pivotField dataField="1" showAll="0"/>
    <pivotField showAll="0"/>
    <pivotField showAll="0">
      <items count="5">
        <item x="0"/>
        <item x="1"/>
        <item x="3"/>
        <item x="2"/>
        <item t="default"/>
      </items>
    </pivotField>
  </pivotFields>
  <rowFields count="1">
    <field x="2"/>
  </rowFields>
  <rowItems count="19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t="grand">
      <x/>
    </i>
  </rowItems>
  <colItems count="1">
    <i/>
  </colItems>
  <dataFields count="1">
    <dataField name="Sum of Total_Revenue" fld="12" baseField="0" baseItem="0"/>
  </dataFields>
  <formats count="12">
    <format dxfId="45">
      <pivotArea type="all" dataOnly="0" outline="0" fieldPosition="0"/>
    </format>
    <format dxfId="44">
      <pivotArea outline="0" collapsedLevelsAreSubtotals="1" fieldPosition="0"/>
    </format>
    <format dxfId="43">
      <pivotArea field="3" type="button" dataOnly="0" labelOnly="1" outline="0"/>
    </format>
    <format dxfId="42">
      <pivotArea dataOnly="0" labelOnly="1" grandRow="1" outline="0"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field="3" type="button" dataOnly="0" labelOnly="1" outline="0"/>
    </format>
    <format dxfId="37">
      <pivotArea dataOnly="0" labelOnly="1" grandRow="1" outline="0" fieldPosition="0"/>
    </format>
    <format dxfId="36">
      <pivotArea dataOnly="0" labelOnly="1" outline="0" axis="axisValues" fieldPosition="0"/>
    </format>
    <format dxfId="35">
      <pivotArea outline="0" collapsedLevelsAreSubtotals="1" fieldPosition="0"/>
    </format>
    <format dxfId="34">
      <pivotArea dataOnly="0" labelOnly="1" outline="0" axis="axisValues"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66A011-7F3C-4580-A59C-BE6CECB6CC9C}" name="COST.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pplier_ID">
  <location ref="AD13:AE114" firstHeaderRow="1" firstDataRow="1" firstDataCol="1"/>
  <pivotFields count="15">
    <pivotField showAll="0"/>
    <pivotField showAll="0">
      <items count="4272">
        <item x="3267"/>
        <item x="4121"/>
        <item x="3270"/>
        <item x="857"/>
        <item x="4204"/>
        <item x="2657"/>
        <item x="766"/>
        <item x="2011"/>
        <item x="4208"/>
        <item x="2923"/>
        <item x="2364"/>
        <item x="622"/>
        <item x="909"/>
        <item x="2081"/>
        <item x="3106"/>
        <item x="24"/>
        <item x="1141"/>
        <item x="4256"/>
        <item x="232"/>
        <item x="159"/>
        <item x="570"/>
        <item x="2341"/>
        <item x="1018"/>
        <item x="3609"/>
        <item x="3063"/>
        <item x="2813"/>
        <item x="3350"/>
        <item x="3303"/>
        <item x="2776"/>
        <item x="1450"/>
        <item x="941"/>
        <item x="2558"/>
        <item x="3493"/>
        <item x="585"/>
        <item x="1464"/>
        <item x="137"/>
        <item x="4169"/>
        <item x="3485"/>
        <item x="3280"/>
        <item x="1112"/>
        <item x="2418"/>
        <item x="2600"/>
        <item x="1610"/>
        <item x="1365"/>
        <item x="1258"/>
        <item x="4235"/>
        <item x="2634"/>
        <item x="3080"/>
        <item x="3473"/>
        <item x="3370"/>
        <item x="1379"/>
        <item x="3200"/>
        <item x="2036"/>
        <item x="3634"/>
        <item x="1072"/>
        <item x="4091"/>
        <item x="3854"/>
        <item x="2613"/>
        <item x="3861"/>
        <item x="3349"/>
        <item x="1310"/>
        <item x="2372"/>
        <item x="1967"/>
        <item x="3235"/>
        <item x="2295"/>
        <item x="2897"/>
        <item x="761"/>
        <item x="2506"/>
        <item x="2637"/>
        <item x="3060"/>
        <item x="4168"/>
        <item x="149"/>
        <item x="839"/>
        <item x="1475"/>
        <item x="127"/>
        <item x="846"/>
        <item x="1716"/>
        <item x="231"/>
        <item x="2731"/>
        <item x="1386"/>
        <item x="642"/>
        <item x="522"/>
        <item x="2498"/>
        <item x="1864"/>
        <item x="2305"/>
        <item x="3888"/>
        <item x="2700"/>
        <item x="1133"/>
        <item x="477"/>
        <item x="3604"/>
        <item x="3806"/>
        <item x="3549"/>
        <item x="3940"/>
        <item x="124"/>
        <item x="1990"/>
        <item x="442"/>
        <item x="4077"/>
        <item x="511"/>
        <item x="3491"/>
        <item x="4142"/>
        <item x="3463"/>
        <item x="1456"/>
        <item x="2703"/>
        <item x="2578"/>
        <item x="2849"/>
        <item x="4058"/>
        <item x="4013"/>
        <item x="896"/>
        <item x="2771"/>
        <item x="2224"/>
        <item x="973"/>
        <item x="426"/>
        <item x="11"/>
        <item x="1516"/>
        <item x="3735"/>
        <item x="1311"/>
        <item x="904"/>
        <item x="2866"/>
        <item x="2047"/>
        <item x="737"/>
        <item x="1177"/>
        <item x="3396"/>
        <item x="3345"/>
        <item x="564"/>
        <item x="3433"/>
        <item x="3776"/>
        <item x="754"/>
        <item x="3064"/>
        <item x="3918"/>
        <item x="2108"/>
        <item x="1768"/>
        <item x="1834"/>
        <item x="952"/>
        <item x="3065"/>
        <item x="580"/>
        <item x="1096"/>
        <item x="2665"/>
        <item x="1446"/>
        <item x="328"/>
        <item x="1923"/>
        <item x="2398"/>
        <item x="57"/>
        <item x="1129"/>
        <item x="4219"/>
        <item x="4026"/>
        <item x="3681"/>
        <item x="1700"/>
        <item x="1186"/>
        <item x="386"/>
        <item x="4162"/>
        <item x="4135"/>
        <item x="1427"/>
        <item x="961"/>
        <item x="567"/>
        <item x="1761"/>
        <item x="750"/>
        <item x="252"/>
        <item x="3159"/>
        <item x="845"/>
        <item x="3605"/>
        <item x="4220"/>
        <item x="9"/>
        <item x="3666"/>
        <item x="2568"/>
        <item x="256"/>
        <item x="3943"/>
        <item x="800"/>
        <item x="3107"/>
        <item x="624"/>
        <item x="1767"/>
        <item x="4006"/>
        <item x="1712"/>
        <item x="4211"/>
        <item x="2650"/>
        <item x="3042"/>
        <item x="2238"/>
        <item x="140"/>
        <item x="1694"/>
        <item x="1806"/>
        <item x="151"/>
        <item x="3016"/>
        <item x="1572"/>
        <item x="2815"/>
        <item x="2399"/>
        <item x="1521"/>
        <item x="163"/>
        <item x="3275"/>
        <item x="1578"/>
        <item x="2839"/>
        <item x="513"/>
        <item x="3542"/>
        <item x="533"/>
        <item x="3833"/>
        <item x="4210"/>
        <item x="3380"/>
        <item x="161"/>
        <item x="2671"/>
        <item x="3528"/>
        <item x="1993"/>
        <item x="2505"/>
        <item x="3232"/>
        <item x="1955"/>
        <item x="3557"/>
        <item x="2419"/>
        <item x="3202"/>
        <item x="2021"/>
        <item x="241"/>
        <item x="2214"/>
        <item x="2761"/>
        <item x="3800"/>
        <item x="980"/>
        <item x="260"/>
        <item x="1850"/>
        <item x="2980"/>
        <item x="131"/>
        <item x="4209"/>
        <item x="2791"/>
        <item x="3516"/>
        <item x="833"/>
        <item x="1158"/>
        <item x="4164"/>
        <item x="2939"/>
        <item x="1525"/>
        <item x="4263"/>
        <item x="2647"/>
        <item x="802"/>
        <item x="916"/>
        <item x="3165"/>
        <item x="1843"/>
        <item x="3733"/>
        <item x="2095"/>
        <item x="963"/>
        <item x="3783"/>
        <item x="1713"/>
        <item x="2954"/>
        <item x="2772"/>
        <item x="3450"/>
        <item x="2639"/>
        <item x="2933"/>
        <item x="2079"/>
        <item x="4047"/>
        <item x="3437"/>
        <item x="2943"/>
        <item x="3318"/>
        <item x="1870"/>
        <item x="3331"/>
        <item x="3484"/>
        <item x="2605"/>
        <item x="3836"/>
        <item x="803"/>
        <item x="3596"/>
        <item x="2825"/>
        <item x="1273"/>
        <item x="1609"/>
        <item x="3186"/>
        <item x="1506"/>
        <item x="2501"/>
        <item x="1417"/>
        <item x="1050"/>
        <item x="1248"/>
        <item x="431"/>
        <item x="2828"/>
        <item x="1"/>
        <item x="516"/>
        <item x="1503"/>
        <item x="1522"/>
        <item x="590"/>
        <item x="1674"/>
        <item x="2083"/>
        <item x="458"/>
        <item x="60"/>
        <item x="1697"/>
        <item x="2528"/>
        <item x="3418"/>
        <item x="1925"/>
        <item x="2562"/>
        <item x="967"/>
        <item x="1947"/>
        <item x="1315"/>
        <item x="1879"/>
        <item x="2993"/>
        <item x="485"/>
        <item x="4078"/>
        <item x="4126"/>
        <item x="150"/>
        <item x="1405"/>
        <item x="1255"/>
        <item x="3150"/>
        <item x="1982"/>
        <item x="1693"/>
        <item x="2783"/>
        <item x="1381"/>
        <item x="1901"/>
        <item x="1312"/>
        <item x="3863"/>
        <item x="1218"/>
        <item x="3332"/>
        <item x="4008"/>
        <item x="4079"/>
        <item x="1498"/>
        <item x="1495"/>
        <item x="478"/>
        <item x="512"/>
        <item x="3929"/>
        <item x="532"/>
        <item x="3003"/>
        <item x="4070"/>
        <item x="3094"/>
        <item x="3999"/>
        <item x="15"/>
        <item x="3482"/>
        <item x="3845"/>
        <item x="1777"/>
        <item x="1950"/>
        <item x="3045"/>
        <item x="3290"/>
        <item x="3447"/>
        <item x="138"/>
        <item x="2427"/>
        <item x="3006"/>
        <item x="3479"/>
        <item x="906"/>
        <item x="2606"/>
        <item x="3197"/>
        <item x="4236"/>
        <item x="2751"/>
        <item x="385"/>
        <item x="4118"/>
        <item x="2869"/>
        <item x="3052"/>
        <item x="2890"/>
        <item x="447"/>
        <item x="1357"/>
        <item x="1896"/>
        <item x="731"/>
        <item x="862"/>
        <item x="2502"/>
        <item x="1166"/>
        <item x="2782"/>
        <item x="667"/>
        <item x="977"/>
        <item x="2581"/>
        <item x="3908"/>
        <item x="4129"/>
        <item x="4034"/>
        <item x="895"/>
        <item x="3444"/>
        <item x="2424"/>
        <item x="3120"/>
        <item x="1531"/>
        <item x="2503"/>
        <item x="565"/>
        <item x="2976"/>
        <item x="1505"/>
        <item x="3025"/>
        <item x="922"/>
        <item x="3358"/>
        <item x="2198"/>
        <item x="1242"/>
        <item x="3742"/>
        <item x="3090"/>
        <item x="4003"/>
        <item x="2907"/>
        <item x="529"/>
        <item x="3302"/>
        <item x="2403"/>
        <item x="3647"/>
        <item x="245"/>
        <item x="2407"/>
        <item x="703"/>
        <item x="1617"/>
        <item x="815"/>
        <item x="2309"/>
        <item x="3216"/>
        <item x="1943"/>
        <item x="1746"/>
        <item x="101"/>
        <item x="3314"/>
        <item x="2145"/>
        <item x="3872"/>
        <item x="1144"/>
        <item x="1779"/>
        <item x="1140"/>
        <item x="3713"/>
        <item x="866"/>
        <item x="2843"/>
        <item x="882"/>
        <item x="2914"/>
        <item x="362"/>
        <item x="2088"/>
        <item x="3213"/>
        <item x="3504"/>
        <item x="4257"/>
        <item x="2818"/>
        <item x="2570"/>
        <item x="3357"/>
        <item x="2476"/>
        <item x="342"/>
        <item x="2439"/>
        <item x="4146"/>
        <item x="354"/>
        <item x="2472"/>
        <item x="2649"/>
        <item x="1216"/>
        <item x="1188"/>
        <item x="2891"/>
        <item x="3101"/>
        <item x="3864"/>
        <item x="2413"/>
        <item x="876"/>
        <item x="3492"/>
        <item x="1327"/>
        <item x="405"/>
        <item x="3813"/>
        <item x="3334"/>
        <item x="1527"/>
        <item x="2973"/>
        <item x="1208"/>
        <item x="481"/>
        <item x="2753"/>
        <item x="1821"/>
        <item x="1203"/>
        <item x="1560"/>
        <item x="292"/>
        <item x="831"/>
        <item x="366"/>
        <item x="3702"/>
        <item x="1294"/>
        <item x="3283"/>
        <item x="313"/>
        <item x="1748"/>
        <item x="1128"/>
        <item x="3599"/>
        <item x="4223"/>
        <item x="3140"/>
        <item x="2222"/>
        <item x="3705"/>
        <item x="3069"/>
        <item x="2821"/>
        <item x="2425"/>
        <item x="1792"/>
        <item x="2339"/>
        <item x="1728"/>
        <item x="607"/>
        <item x="61"/>
        <item x="692"/>
        <item x="991"/>
        <item x="1226"/>
        <item x="2411"/>
        <item x="2875"/>
        <item x="1657"/>
        <item x="3816"/>
        <item x="2593"/>
        <item x="1886"/>
        <item x="2672"/>
        <item x="1146"/>
        <item x="3374"/>
        <item x="2925"/>
        <item x="157"/>
        <item x="254"/>
        <item x="2832"/>
        <item x="3190"/>
        <item x="3032"/>
        <item x="752"/>
        <item x="811"/>
        <item x="1570"/>
        <item x="1418"/>
        <item x="1482"/>
        <item x="1276"/>
        <item x="3793"/>
        <item x="3602"/>
        <item x="3029"/>
        <item x="484"/>
        <item x="1996"/>
        <item x="1305"/>
        <item x="1015"/>
        <item x="2428"/>
        <item x="2190"/>
        <item x="1717"/>
        <item x="1081"/>
        <item x="2019"/>
        <item x="2727"/>
        <item x="4025"/>
        <item x="3506"/>
        <item x="79"/>
        <item x="2695"/>
        <item x="1977"/>
        <item x="2156"/>
        <item x="604"/>
        <item x="1986"/>
        <item x="920"/>
        <item x="376"/>
        <item x="4185"/>
        <item x="3959"/>
        <item x="3439"/>
        <item x="1763"/>
        <item x="2494"/>
        <item x="29"/>
        <item x="593"/>
        <item x="4087"/>
        <item x="1776"/>
        <item x="4167"/>
        <item x="1409"/>
        <item x="19"/>
        <item x="2469"/>
        <item x="2325"/>
        <item x="4062"/>
        <item x="327"/>
        <item x="4238"/>
        <item x="3826"/>
        <item x="804"/>
        <item x="3524"/>
        <item x="2937"/>
        <item x="2473"/>
        <item x="1969"/>
        <item x="1247"/>
        <item x="2080"/>
        <item x="3966"/>
        <item x="560"/>
        <item x="3907"/>
        <item x="1608"/>
        <item x="3412"/>
        <item x="1251"/>
        <item x="2126"/>
        <item x="3059"/>
        <item x="3668"/>
        <item x="3553"/>
        <item x="1939"/>
        <item x="2456"/>
        <item x="3585"/>
        <item x="1816"/>
        <item x="2768"/>
        <item x="2696"/>
        <item x="710"/>
        <item x="726"/>
        <item x="345"/>
        <item x="1799"/>
        <item x="1184"/>
        <item x="53"/>
        <item x="475"/>
        <item x="4230"/>
        <item x="3515"/>
        <item x="2174"/>
        <item x="2882"/>
        <item x="2097"/>
        <item x="1948"/>
        <item x="619"/>
        <item x="3055"/>
        <item x="3716"/>
        <item x="2463"/>
        <item x="2240"/>
        <item x="41"/>
        <item x="908"/>
        <item x="3354"/>
        <item x="1380"/>
        <item x="1371"/>
        <item x="1599"/>
        <item x="90"/>
        <item x="3941"/>
        <item x="3271"/>
        <item x="678"/>
        <item x="2466"/>
        <item x="3964"/>
        <item x="63"/>
        <item x="4086"/>
        <item x="2804"/>
        <item x="1632"/>
        <item x="1878"/>
        <item x="2611"/>
        <item x="3737"/>
        <item x="3126"/>
        <item x="499"/>
        <item x="3837"/>
        <item x="3401"/>
        <item x="3608"/>
        <item x="966"/>
        <item x="2615"/>
        <item x="953"/>
        <item x="3369"/>
        <item x="4132"/>
        <item x="1154"/>
        <item x="147"/>
        <item x="3219"/>
        <item x="1007"/>
        <item x="1245"/>
        <item x="1637"/>
        <item x="3316"/>
        <item x="748"/>
        <item x="3913"/>
        <item x="456"/>
        <item x="3593"/>
        <item x="3627"/>
        <item x="1403"/>
        <item x="1698"/>
        <item x="3870"/>
        <item x="1900"/>
        <item x="1185"/>
        <item x="1985"/>
        <item x="2560"/>
        <item x="1998"/>
        <item x="1872"/>
        <item x="3724"/>
        <item x="2379"/>
        <item x="3885"/>
        <item x="3902"/>
        <item x="4194"/>
        <item x="2642"/>
        <item x="312"/>
        <item x="3452"/>
        <item x="4155"/>
        <item x="340"/>
        <item x="2070"/>
        <item x="3449"/>
        <item x="3606"/>
        <item x="708"/>
        <item x="2245"/>
        <item x="2574"/>
        <item x="3655"/>
        <item x="2110"/>
        <item x="1871"/>
        <item x="2101"/>
        <item x="2251"/>
        <item x="586"/>
        <item x="1104"/>
        <item x="1863"/>
        <item x="1002"/>
        <item x="3844"/>
        <item x="4245"/>
        <item x="3719"/>
        <item x="236"/>
        <item x="1337"/>
        <item x="3597"/>
        <item x="1093"/>
        <item x="1040"/>
        <item x="1867"/>
        <item x="1501"/>
        <item x="3603"/>
        <item x="1036"/>
        <item x="2210"/>
        <item x="3434"/>
        <item x="2370"/>
        <item x="538"/>
        <item x="2746"/>
        <item x="931"/>
        <item x="579"/>
        <item x="612"/>
        <item x="3764"/>
        <item x="574"/>
        <item x="1629"/>
        <item x="1849"/>
        <item x="1174"/>
        <item x="556"/>
        <item x="763"/>
        <item x="3579"/>
        <item x="1278"/>
        <item x="2681"/>
        <item x="3963"/>
        <item x="3629"/>
        <item x="1545"/>
        <item x="601"/>
        <item x="1290"/>
        <item x="2826"/>
        <item x="1851"/>
        <item x="2596"/>
        <item x="2844"/>
        <item x="1812"/>
        <item x="2607"/>
        <item x="2565"/>
        <item x="3142"/>
        <item x="2155"/>
        <item x="917"/>
        <item x="2160"/>
        <item x="661"/>
        <item x="412"/>
        <item x="383"/>
        <item x="3297"/>
        <item x="3534"/>
        <item x="326"/>
        <item x="180"/>
        <item x="1968"/>
        <item x="4145"/>
        <item x="3405"/>
        <item x="1652"/>
        <item x="3869"/>
        <item x="2940"/>
        <item x="3048"/>
        <item x="3948"/>
        <item x="2677"/>
        <item x="3199"/>
        <item x="2720"/>
        <item x="2286"/>
        <item x="395"/>
        <item x="2519"/>
        <item x="3827"/>
        <item x="3613"/>
        <item x="2094"/>
        <item x="4014"/>
        <item x="2397"/>
        <item x="248"/>
        <item x="2046"/>
        <item x="4137"/>
        <item x="2359"/>
        <item x="2382"/>
        <item x="2792"/>
        <item x="2159"/>
        <item x="1595"/>
        <item x="1743"/>
        <item x="3066"/>
        <item x="1903"/>
        <item x="1004"/>
        <item x="1445"/>
        <item x="1100"/>
        <item x="2989"/>
        <item x="1833"/>
        <item x="1408"/>
        <item x="31"/>
        <item x="2276"/>
        <item x="883"/>
        <item x="301"/>
        <item x="103"/>
        <item x="910"/>
        <item x="2689"/>
        <item x="1885"/>
        <item x="1781"/>
        <item x="1670"/>
        <item x="2797"/>
        <item x="2530"/>
        <item x="1105"/>
        <item x="3022"/>
        <item x="2452"/>
        <item x="1622"/>
        <item x="2554"/>
        <item x="223"/>
        <item x="1773"/>
        <item x="2471"/>
        <item x="547"/>
        <item x="2981"/>
        <item x="4199"/>
        <item x="3402"/>
        <item x="566"/>
        <item x="3551"/>
        <item x="525"/>
        <item x="4149"/>
        <item x="4215"/>
        <item x="4112"/>
        <item x="125"/>
        <item x="2860"/>
        <item x="4197"/>
        <item x="2266"/>
        <item x="4122"/>
        <item x="1907"/>
        <item x="2287"/>
        <item x="2725"/>
        <item x="3830"/>
        <item x="2018"/>
        <item x="2847"/>
        <item x="3720"/>
        <item x="3871"/>
        <item x="3693"/>
        <item x="469"/>
        <item x="452"/>
        <item x="2604"/>
        <item x="2767"/>
        <item x="3428"/>
        <item x="1366"/>
        <item x="4240"/>
        <item x="2627"/>
        <item x="3176"/>
        <item x="1511"/>
        <item x="3840"/>
        <item x="3348"/>
        <item x="1368"/>
        <item x="2060"/>
        <item x="743"/>
        <item x="158"/>
        <item x="858"/>
        <item x="647"/>
        <item x="486"/>
        <item x="3281"/>
        <item x="1440"/>
        <item x="2376"/>
        <item x="1199"/>
        <item x="3952"/>
        <item x="3972"/>
        <item x="2248"/>
        <item x="4066"/>
        <item x="596"/>
        <item x="26"/>
        <item x="2091"/>
        <item x="599"/>
        <item x="2714"/>
        <item x="3717"/>
        <item x="2183"/>
        <item x="2738"/>
        <item x="3680"/>
        <item x="3835"/>
        <item x="3293"/>
        <item x="597"/>
        <item x="2485"/>
        <item x="3351"/>
        <item x="3996"/>
        <item x="40"/>
        <item x="126"/>
        <item x="997"/>
        <item x="2561"/>
        <item x="1470"/>
        <item x="1887"/>
        <item x="1000"/>
        <item x="687"/>
        <item x="2093"/>
        <item x="3204"/>
        <item x="2710"/>
        <item x="805"/>
        <item x="3400"/>
        <item x="1630"/>
        <item x="494"/>
        <item x="2247"/>
        <item x="4081"/>
        <item x="2294"/>
        <item x="108"/>
        <item x="874"/>
        <item x="1832"/>
        <item x="987"/>
        <item x="240"/>
        <item x="12"/>
        <item x="1803"/>
        <item x="595"/>
        <item x="3823"/>
        <item x="3207"/>
        <item x="2229"/>
        <item x="3390"/>
        <item x="2231"/>
        <item x="4128"/>
        <item x="4196"/>
        <item x="2888"/>
        <item x="1451"/>
        <item x="453"/>
        <item x="392"/>
        <item x="4154"/>
        <item x="1809"/>
        <item x="1045"/>
        <item x="1690"/>
        <item x="278"/>
        <item x="2037"/>
        <item x="1221"/>
        <item x="1441"/>
        <item x="1131"/>
        <item x="2553"/>
        <item x="995"/>
        <item x="645"/>
        <item x="716"/>
        <item x="946"/>
        <item x="694"/>
        <item x="2583"/>
        <item x="673"/>
        <item x="1744"/>
        <item x="8"/>
        <item x="2966"/>
        <item x="4084"/>
        <item x="134"/>
        <item x="3365"/>
        <item x="4182"/>
        <item x="2009"/>
        <item x="440"/>
        <item x="3846"/>
        <item x="2096"/>
        <item x="3145"/>
        <item x="994"/>
        <item x="317"/>
        <item x="1452"/>
        <item x="979"/>
        <item x="536"/>
        <item x="3992"/>
        <item x="387"/>
        <item x="2151"/>
        <item x="3013"/>
        <item x="2132"/>
        <item x="4163"/>
        <item x="2534"/>
        <item x="445"/>
        <item x="3583"/>
        <item x="1064"/>
        <item x="1202"/>
        <item x="4171"/>
        <item x="457"/>
        <item x="2745"/>
        <item x="2346"/>
        <item x="903"/>
        <item x="2803"/>
        <item x="2985"/>
        <item x="4237"/>
        <item x="1780"/>
        <item x="3024"/>
        <item x="3851"/>
        <item x="2732"/>
        <item x="3183"/>
        <item x="568"/>
        <item x="2381"/>
        <item x="3799"/>
        <item x="267"/>
        <item x="1553"/>
        <item x="37"/>
        <item x="197"/>
        <item x="3445"/>
        <item x="801"/>
        <item x="2065"/>
        <item x="1869"/>
        <item x="640"/>
        <item x="184"/>
        <item x="1430"/>
        <item x="4141"/>
        <item x="1579"/>
        <item x="1758"/>
        <item x="3154"/>
        <item x="3741"/>
        <item x="2440"/>
        <item x="2313"/>
        <item x="2051"/>
        <item x="2545"/>
        <item x="2986"/>
        <item x="1390"/>
        <item x="3584"/>
        <item x="2597"/>
        <item x="4259"/>
        <item x="1519"/>
        <item x="1808"/>
        <item x="3540"/>
        <item x="2086"/>
        <item x="77"/>
        <item x="3751"/>
        <item x="664"/>
        <item x="284"/>
        <item x="577"/>
        <item x="3469"/>
        <item x="152"/>
        <item x="2322"/>
        <item x="654"/>
        <item x="1862"/>
        <item x="2931"/>
        <item x="491"/>
        <item x="1801"/>
        <item x="682"/>
        <item x="1740"/>
        <item x="3502"/>
        <item x="3415"/>
        <item x="2830"/>
        <item x="114"/>
        <item x="3073"/>
        <item x="2874"/>
        <item x="3266"/>
        <item x="1918"/>
        <item x="307"/>
        <item x="58"/>
        <item x="4072"/>
        <item x="894"/>
        <item x="783"/>
        <item x="3218"/>
        <item x="4001"/>
        <item x="3808"/>
        <item x="4222"/>
        <item x="2663"/>
        <item x="834"/>
        <item x="510"/>
        <item x="2587"/>
        <item x="2734"/>
        <item x="119"/>
        <item x="3695"/>
        <item x="885"/>
        <item x="1935"/>
        <item x="1352"/>
        <item x="3438"/>
        <item x="2304"/>
        <item x="2698"/>
        <item x="209"/>
        <item x="1396"/>
        <item x="1823"/>
        <item x="795"/>
        <item x="2493"/>
        <item x="1168"/>
        <item x="3865"/>
        <item x="3201"/>
        <item x="2929"/>
        <item x="27"/>
        <item x="2603"/>
        <item x="674"/>
        <item x="461"/>
        <item x="3905"/>
        <item x="2378"/>
        <item x="3085"/>
        <item x="2264"/>
        <item x="2034"/>
        <item x="2856"/>
        <item x="2272"/>
        <item x="932"/>
        <item x="1116"/>
        <item x="3017"/>
        <item x="3092"/>
        <item x="3710"/>
        <item x="611"/>
        <item x="1881"/>
        <item x="507"/>
        <item x="1265"/>
        <item x="4176"/>
        <item x="677"/>
        <item x="1048"/>
        <item x="407"/>
        <item x="1770"/>
        <item x="2140"/>
        <item x="1628"/>
        <item x="2000"/>
        <item x="1820"/>
        <item x="4174"/>
        <item x="1228"/>
        <item x="1350"/>
        <item x="349"/>
        <item x="2275"/>
        <item x="2883"/>
        <item x="2367"/>
        <item x="1210"/>
        <item x="2962"/>
        <item x="434"/>
        <item x="372"/>
        <item x="1462"/>
        <item x="2479"/>
        <item x="996"/>
        <item x="3038"/>
        <item x="2702"/>
        <item x="943"/>
        <item x="1656"/>
        <item x="1880"/>
        <item x="1355"/>
        <item x="1648"/>
        <item x="636"/>
        <item x="2135"/>
        <item x="1686"/>
        <item x="2819"/>
        <item x="3873"/>
        <item x="3685"/>
        <item x="791"/>
        <item x="2621"/>
        <item x="879"/>
        <item x="30"/>
        <item x="3002"/>
        <item x="2223"/>
        <item x="521"/>
        <item x="3486"/>
        <item x="2811"/>
        <item x="2331"/>
        <item x="2936"/>
        <item x="199"/>
        <item x="74"/>
        <item x="1020"/>
        <item x="1551"/>
        <item x="2990"/>
        <item x="1876"/>
        <item x="1189"/>
        <item x="2030"/>
        <item x="52"/>
        <item x="3828"/>
        <item x="2165"/>
        <item x="1082"/>
        <item x="1340"/>
        <item x="1078"/>
        <item x="2441"/>
        <item x="351"/>
        <item x="1117"/>
        <item x="3146"/>
        <item x="3481"/>
        <item x="2610"/>
        <item x="3"/>
        <item x="3373"/>
        <item x="2948"/>
        <item x="648"/>
        <item x="1685"/>
        <item x="1304"/>
        <item x="2267"/>
        <item x="2707"/>
        <item x="2701"/>
        <item x="2158"/>
        <item x="3798"/>
        <item x="2102"/>
        <item x="2371"/>
        <item x="1291"/>
        <item x="1954"/>
        <item x="2421"/>
        <item x="697"/>
        <item x="1353"/>
        <item x="482"/>
        <item x="2215"/>
        <item x="4114"/>
        <item x="4110"/>
        <item x="183"/>
        <item x="2719"/>
        <item x="2084"/>
        <item x="2950"/>
        <item x="2920"/>
        <item x="3761"/>
        <item x="322"/>
        <item x="1927"/>
        <item x="1899"/>
        <item x="294"/>
        <item x="3931"/>
        <item x="4221"/>
        <item x="1043"/>
        <item x="1042"/>
        <item x="2220"/>
        <item x="741"/>
        <item x="3043"/>
        <item x="1313"/>
        <item x="1254"/>
        <item x="1207"/>
        <item x="2829"/>
        <item x="663"/>
        <item x="2289"/>
        <item x="3586"/>
        <item x="2298"/>
        <item x="1934"/>
        <item x="2812"/>
        <item x="298"/>
        <item x="1556"/>
        <item x="3036"/>
        <item x="4038"/>
        <item x="982"/>
        <item x="1739"/>
        <item x="2141"/>
        <item x="1066"/>
        <item x="3545"/>
        <item x="4165"/>
        <item x="1666"/>
        <item x="1540"/>
        <item x="3758"/>
        <item x="1970"/>
        <item x="588"/>
        <item x="4130"/>
        <item x="1318"/>
        <item x="605"/>
        <item x="1976"/>
        <item x="1103"/>
        <item x="1735"/>
        <item x="1332"/>
        <item x="2552"/>
        <item x="901"/>
        <item x="2951"/>
        <item x="1612"/>
        <item x="1225"/>
        <item x="3756"/>
        <item x="534"/>
        <item x="467"/>
        <item x="939"/>
        <item x="3255"/>
        <item x="3344"/>
        <item x="2514"/>
        <item x="3041"/>
        <item x="3277"/>
        <item x="2347"/>
        <item x="1361"/>
        <item x="1334"/>
        <item x="1022"/>
        <item x="1782"/>
        <item x="1481"/>
        <item x="1260"/>
        <item x="265"/>
        <item x="1804"/>
        <item x="3518"/>
        <item x="2255"/>
        <item x="2585"/>
        <item x="679"/>
        <item x="364"/>
        <item x="3962"/>
        <item x="2115"/>
        <item x="1119"/>
        <item x="1135"/>
        <item x="2391"/>
        <item x="3937"/>
        <item x="3899"/>
        <item x="1655"/>
        <item x="2721"/>
        <item x="1011"/>
        <item x="2692"/>
        <item x="2557"/>
        <item x="3876"/>
        <item x="3144"/>
        <item x="765"/>
        <item x="3336"/>
        <item x="2348"/>
        <item x="2062"/>
        <item x="3056"/>
        <item x="1222"/>
        <item x="3010"/>
        <item x="849"/>
        <item x="3706"/>
        <item x="4201"/>
        <item x="826"/>
        <item x="2492"/>
        <item x="1999"/>
        <item x="2827"/>
        <item x="2852"/>
        <item x="3494"/>
        <item x="388"/>
        <item x="1385"/>
        <item x="2835"/>
        <item x="4037"/>
        <item x="2301"/>
        <item x="2354"/>
        <item x="3527"/>
        <item x="985"/>
        <item x="1190"/>
        <item x="3282"/>
        <item x="2536"/>
        <item x="1663"/>
        <item x="2922"/>
        <item x="435"/>
        <item x="1249"/>
        <item x="2142"/>
        <item x="359"/>
        <item x="1707"/>
        <item x="408"/>
        <item x="4039"/>
        <item x="1003"/>
        <item x="2236"/>
        <item x="3095"/>
        <item x="417"/>
        <item x="2538"/>
        <item x="2549"/>
        <item x="4136"/>
        <item x="1583"/>
        <item x="2499"/>
        <item x="86"/>
        <item x="3031"/>
        <item x="1142"/>
        <item x="7"/>
        <item x="3975"/>
        <item x="3424"/>
        <item x="2292"/>
        <item x="1915"/>
        <item x="959"/>
        <item x="1215"/>
        <item x="1980"/>
        <item x="1544"/>
        <item x="3575"/>
        <item x="2474"/>
        <item x="1301"/>
        <item x="2282"/>
        <item x="675"/>
        <item x="4012"/>
        <item x="2525"/>
        <item x="1726"/>
        <item x="1958"/>
        <item x="3951"/>
        <item x="2659"/>
        <item x="930"/>
        <item x="3906"/>
        <item x="3582"/>
        <item x="3458"/>
        <item x="2131"/>
        <item x="1121"/>
        <item x="2261"/>
        <item x="759"/>
        <item x="1277"/>
        <item x="3920"/>
        <item x="2291"/>
        <item x="3939"/>
        <item x="2360"/>
        <item x="2184"/>
        <item x="2168"/>
        <item x="1861"/>
        <item x="128"/>
        <item x="2964"/>
        <item x="2509"/>
        <item x="2077"/>
        <item x="3914"/>
        <item x="1888"/>
        <item x="2675"/>
        <item x="1813"/>
        <item x="3105"/>
        <item x="55"/>
        <item x="1680"/>
        <item x="1575"/>
        <item x="3536"/>
        <item x="2035"/>
        <item x="3149"/>
        <item x="3671"/>
        <item x="3562"/>
        <item x="3979"/>
        <item x="1303"/>
        <item x="3071"/>
        <item x="3196"/>
        <item x="1372"/>
        <item x="1123"/>
        <item x="416"/>
        <item x="87"/>
        <item x="3164"/>
        <item x="98"/>
        <item x="375"/>
        <item x="4181"/>
        <item x="2437"/>
        <item x="2831"/>
        <item x="1640"/>
        <item x="121"/>
        <item x="2622"/>
        <item x="964"/>
        <item x="380"/>
        <item x="2787"/>
        <item x="1160"/>
        <item x="2144"/>
        <item x="1942"/>
        <item x="1624"/>
        <item x="3519"/>
        <item x="3976"/>
        <item x="3618"/>
        <item x="3299"/>
        <item x="2176"/>
        <item x="178"/>
        <item x="1279"/>
        <item x="2201"/>
        <item x="2918"/>
        <item x="3372"/>
        <item x="2468"/>
        <item x="1563"/>
        <item x="3425"/>
        <item x="3233"/>
        <item x="2487"/>
        <item x="39"/>
        <item x="927"/>
        <item x="3264"/>
        <item x="696"/>
        <item x="2539"/>
        <item x="2296"/>
        <item x="3211"/>
        <item x="4113"/>
        <item x="1549"/>
        <item x="1539"/>
        <item x="4225"/>
        <item x="1089"/>
        <item x="2357"/>
        <item x="424"/>
        <item x="1983"/>
        <item x="902"/>
        <item x="1649"/>
        <item x="355"/>
        <item x="75"/>
        <item x="3226"/>
        <item x="3857"/>
        <item x="3409"/>
        <item x="1453"/>
        <item x="2262"/>
        <item x="2366"/>
        <item x="1393"/>
        <item x="3995"/>
        <item x="2862"/>
        <item x="3531"/>
        <item x="2747"/>
        <item x="378"/>
        <item x="1515"/>
        <item x="689"/>
        <item x="2455"/>
        <item x="1424"/>
        <item x="3021"/>
        <item x="14"/>
        <item x="3279"/>
        <item x="1602"/>
        <item x="1760"/>
        <item x="1830"/>
        <item x="1437"/>
        <item x="1095"/>
        <item x="925"/>
        <item x="2195"/>
        <item x="444"/>
        <item x="527"/>
        <item x="2253"/>
        <item x="860"/>
        <item x="2170"/>
        <item x="250"/>
        <item x="2838"/>
        <item x="744"/>
        <item x="297"/>
        <item x="1429"/>
        <item x="3856"/>
        <item x="3765"/>
        <item x="3543"/>
        <item x="1600"/>
        <item x="4045"/>
        <item x="3760"/>
        <item x="3124"/>
        <item x="2014"/>
        <item x="747"/>
        <item x="3475"/>
        <item x="1623"/>
        <item x="3981"/>
        <item x="3738"/>
        <item x="668"/>
        <item x="2448"/>
        <item x="389"/>
        <item x="3682"/>
        <item x="2027"/>
        <item x="4016"/>
        <item x="1284"/>
        <item x="1661"/>
        <item x="244"/>
        <item x="3147"/>
        <item x="185"/>
        <item x="3875"/>
        <item x="1023"/>
        <item x="460"/>
        <item x="868"/>
        <item x="4004"/>
        <item x="1894"/>
        <item x="3192"/>
        <item x="3497"/>
        <item x="820"/>
        <item x="227"/>
        <item x="4"/>
        <item x="1949"/>
        <item x="1281"/>
        <item x="2114"/>
        <item x="3701"/>
        <item x="3718"/>
        <item x="900"/>
        <item x="1638"/>
        <item x="2073"/>
        <item x="3239"/>
        <item x="70"/>
        <item x="1582"/>
        <item x="1752"/>
        <item x="4147"/>
        <item x="115"/>
        <item x="3209"/>
        <item x="419"/>
        <item x="2800"/>
        <item x="4180"/>
        <item x="3108"/>
        <item x="1621"/>
        <item x="1957"/>
        <item x="100"/>
        <item x="2129"/>
        <item x="4093"/>
        <item x="3247"/>
        <item x="3556"/>
        <item x="1205"/>
        <item x="235"/>
        <item x="633"/>
        <item x="717"/>
        <item x="3135"/>
        <item x="935"/>
        <item x="36"/>
        <item x="3057"/>
        <item x="3529"/>
        <item x="3552"/>
        <item x="2683"/>
        <item x="732"/>
        <item x="4092"/>
        <item x="2408"/>
        <item x="2551"/>
        <item x="2434"/>
        <item x="537"/>
        <item x="1323"/>
        <item x="1546"/>
        <item x="3587"/>
        <item x="1338"/>
        <item x="2833"/>
        <item x="239"/>
        <item x="2273"/>
        <item x="2169"/>
        <item x="4108"/>
        <item x="3694"/>
        <item x="367"/>
        <item x="561"/>
        <item x="2415"/>
        <item x="1308"/>
        <item x="972"/>
        <item x="2277"/>
        <item x="1696"/>
        <item x="62"/>
        <item x="2197"/>
        <item x="67"/>
        <item x="2577"/>
        <item x="3044"/>
        <item x="3736"/>
        <item x="779"/>
        <item x="2383"/>
        <item x="1774"/>
        <item x="2186"/>
        <item x="167"/>
        <item x="3928"/>
        <item x="3731"/>
        <item x="2066"/>
        <item x="1580"/>
        <item x="3161"/>
        <item x="2618"/>
        <item x="4161"/>
        <item x="625"/>
        <item x="21"/>
        <item x="3565"/>
        <item x="2876"/>
        <item x="3467"/>
        <item x="1586"/>
        <item x="891"/>
        <item x="2670"/>
        <item x="1784"/>
        <item x="2795"/>
        <item x="756"/>
        <item x="2735"/>
        <item x="2934"/>
        <item x="230"/>
        <item x="3965"/>
        <item x="2685"/>
        <item x="1651"/>
        <item x="3974"/>
        <item x="2335"/>
        <item x="3208"/>
        <item x="2054"/>
        <item x="1596"/>
        <item x="10"/>
        <item x="3269"/>
        <item x="2713"/>
        <item x="2640"/>
        <item x="3326"/>
        <item x="1659"/>
        <item x="1209"/>
        <item x="483"/>
        <item x="45"/>
        <item x="2742"/>
        <item x="229"/>
        <item x="3794"/>
        <item x="1765"/>
        <item x="2855"/>
        <item x="1721"/>
        <item x="2688"/>
        <item x="1603"/>
        <item x="2467"/>
        <item x="3984"/>
        <item x="4032"/>
        <item x="735"/>
        <item x="4080"/>
        <item x="190"/>
        <item x="1329"/>
        <item x="64"/>
        <item x="1857"/>
        <item x="955"/>
        <item x="1324"/>
        <item x="2886"/>
        <item x="3274"/>
        <item x="1681"/>
        <item x="1033"/>
        <item x="471"/>
        <item x="3767"/>
        <item x="4090"/>
        <item x="2206"/>
        <item x="2349"/>
        <item x="2691"/>
        <item x="2283"/>
        <item x="3419"/>
        <item x="1858"/>
        <item x="1019"/>
        <item x="3178"/>
        <item x="4254"/>
        <item x="899"/>
        <item x="2038"/>
        <item x="2623"/>
        <item x="3127"/>
        <item x="3915"/>
        <item x="2902"/>
        <item x="4027"/>
        <item x="843"/>
        <item x="3763"/>
        <item x="3709"/>
        <item x="1520"/>
        <item x="93"/>
        <item x="1016"/>
        <item x="2022"/>
        <item x="1709"/>
        <item x="2426"/>
        <item x="4242"/>
        <item x="1159"/>
        <item x="2927"/>
        <item x="2848"/>
        <item x="1267"/>
        <item x="2358"/>
        <item x="659"/>
        <item x="1076"/>
        <item x="3375"/>
        <item x="3523"/>
        <item x="2278"/>
        <item x="174"/>
        <item x="1454"/>
        <item x="2712"/>
        <item x="1243"/>
        <item x="563"/>
        <item x="3131"/>
        <item x="855"/>
        <item x="1170"/>
        <item x="796"/>
        <item x="2042"/>
        <item x="775"/>
        <item x="4184"/>
        <item x="2063"/>
        <item x="784"/>
        <item x="1150"/>
        <item x="69"/>
        <item x="3166"/>
        <item x="1384"/>
        <item x="2072"/>
        <item x="3538"/>
        <item x="2668"/>
        <item x="3969"/>
        <item x="764"/>
        <item x="3998"/>
        <item x="225"/>
        <item x="1091"/>
        <item x="3112"/>
        <item x="1343"/>
        <item x="1391"/>
        <item x="4035"/>
        <item x="1677"/>
        <item x="539"/>
        <item x="437"/>
        <item x="3878"/>
        <item x="3755"/>
        <item x="2216"/>
        <item x="1951"/>
        <item x="2930"/>
        <item x="1826"/>
        <item x="1230"/>
        <item x="2798"/>
        <item x="1094"/>
        <item x="2529"/>
        <item x="393"/>
        <item x="965"/>
        <item x="3005"/>
        <item x="3125"/>
        <item x="1653"/>
        <item x="3077"/>
        <item x="495"/>
        <item x="4173"/>
        <item x="3223"/>
        <item x="3337"/>
        <item x="2327"/>
        <item x="878"/>
        <item x="2015"/>
        <item x="1130"/>
        <item x="3897"/>
        <item x="4231"/>
        <item x="2651"/>
        <item x="1442"/>
        <item x="1678"/>
        <item x="4064"/>
        <item x="4239"/>
        <item x="2162"/>
        <item x="2524"/>
        <item x="514"/>
        <item x="2078"/>
        <item x="2053"/>
        <item x="411"/>
        <item x="2741"/>
        <item x="558"/>
        <item x="1654"/>
        <item x="2326"/>
        <item x="2563"/>
        <item x="1597"/>
        <item x="1102"/>
        <item x="2057"/>
        <item x="3304"/>
        <item x="2"/>
        <item x="1099"/>
        <item x="2904"/>
        <item x="1300"/>
        <item x="2775"/>
        <item x="2754"/>
        <item x="2801"/>
        <item x="242"/>
        <item x="2173"/>
        <item x="3385"/>
        <item x="755"/>
        <item x="757"/>
        <item x="886"/>
        <item x="945"/>
        <item x="449"/>
        <item x="4248"/>
        <item x="3779"/>
        <item x="1435"/>
        <item x="2895"/>
        <item x="3254"/>
        <item x="237"/>
        <item x="829"/>
        <item x="3470"/>
        <item x="1229"/>
        <item x="186"/>
        <item x="2179"/>
        <item x="95"/>
        <item x="329"/>
        <item x="2652"/>
        <item x="310"/>
        <item x="3276"/>
        <item x="2024"/>
        <item x="3698"/>
        <item x="2766"/>
        <item x="3129"/>
        <item x="454"/>
        <item x="2461"/>
        <item x="813"/>
        <item x="1790"/>
        <item x="3684"/>
        <item x="3858"/>
        <item x="4100"/>
        <item x="3089"/>
        <item x="1769"/>
        <item x="316"/>
        <item x="1293"/>
        <item x="264"/>
        <item x="3046"/>
        <item x="2106"/>
        <item x="1953"/>
        <item x="1620"/>
        <item x="3921"/>
        <item x="2406"/>
        <item x="3341"/>
        <item x="2511"/>
        <item x="4067"/>
        <item x="1510"/>
        <item x="418"/>
        <item x="3635"/>
        <item x="3980"/>
        <item x="3252"/>
        <item x="2163"/>
        <item x="410"/>
        <item x="80"/>
        <item x="1593"/>
        <item x="780"/>
        <item x="1778"/>
        <item x="1727"/>
        <item x="827"/>
        <item x="4060"/>
        <item x="3947"/>
        <item x="2068"/>
        <item x="856"/>
        <item x="2150"/>
        <item x="940"/>
        <item x="2586"/>
        <item x="4057"/>
        <item x="4268"/>
        <item x="247"/>
        <item x="1180"/>
        <item x="1956"/>
        <item x="840"/>
        <item x="188"/>
        <item x="3510"/>
        <item x="2926"/>
        <item x="1703"/>
        <item x="2457"/>
        <item x="3633"/>
        <item x="111"/>
        <item x="1044"/>
        <item x="1134"/>
        <item x="2822"/>
        <item x="3474"/>
        <item x="2628"/>
        <item x="1483"/>
        <item x="3841"/>
        <item x="1028"/>
        <item x="222"/>
        <item x="760"/>
        <item x="226"/>
        <item x="2840"/>
        <item x="4232"/>
        <item x="1963"/>
        <item x="738"/>
        <item x="311"/>
        <item x="528"/>
        <item x="3802"/>
        <item x="3950"/>
        <item x="1647"/>
        <item x="2676"/>
        <item x="937"/>
        <item x="2243"/>
        <item x="948"/>
        <item x="413"/>
        <item x="363"/>
        <item x="897"/>
        <item x="3153"/>
        <item x="698"/>
        <item x="2871"/>
        <item x="4105"/>
        <item x="2189"/>
        <item x="2374"/>
        <item x="1973"/>
        <item x="4073"/>
        <item x="4251"/>
        <item x="2069"/>
        <item x="2724"/>
        <item x="1883"/>
        <item x="892"/>
        <item x="3109"/>
        <item x="934"/>
        <item x="688"/>
        <item x="2373"/>
        <item x="957"/>
        <item x="1502"/>
        <item x="2661"/>
        <item x="944"/>
        <item x="179"/>
        <item x="1616"/>
        <item x="390"/>
        <item x="1412"/>
        <item x="2679"/>
        <item x="598"/>
        <item x="1914"/>
        <item x="4213"/>
        <item x="2055"/>
        <item x="2334"/>
        <item x="3496"/>
        <item x="2059"/>
        <item x="928"/>
        <item x="2842"/>
        <item x="2429"/>
        <item x="1523"/>
        <item x="1791"/>
        <item x="4111"/>
        <item x="459"/>
        <item x="662"/>
        <item x="1349"/>
        <item x="2641"/>
        <item x="1027"/>
        <item x="2955"/>
        <item x="3714"/>
        <item x="3734"/>
        <item x="1175"/>
        <item x="3537"/>
        <item x="1691"/>
        <item x="1344"/>
        <item x="2271"/>
        <item x="1859"/>
        <item x="1797"/>
        <item x="3894"/>
        <item x="3459"/>
        <item x="428"/>
        <item x="2076"/>
        <item x="3130"/>
        <item x="415"/>
        <item x="589"/>
        <item x="321"/>
        <item x="823"/>
        <item x="443"/>
        <item x="3468"/>
        <item x="2219"/>
        <item x="3081"/>
        <item x="3632"/>
        <item x="466"/>
        <item x="1538"/>
        <item x="3476"/>
        <item x="890"/>
        <item x="954"/>
        <item x="1111"/>
        <item x="1109"/>
        <item x="1607"/>
        <item x="3464"/>
        <item x="1644"/>
        <item x="669"/>
        <item x="2765"/>
        <item x="572"/>
        <item x="3646"/>
        <item x="1088"/>
        <item x="3762"/>
        <item x="4262"/>
        <item x="1565"/>
        <item x="1307"/>
        <item x="3983"/>
        <item x="869"/>
        <item x="2740"/>
        <item x="1882"/>
        <item x="776"/>
        <item x="3393"/>
        <item x="302"/>
        <item x="3114"/>
        <item x="1302"/>
        <item x="2953"/>
        <item x="195"/>
        <item x="2226"/>
        <item x="423"/>
        <item x="3978"/>
        <item x="2919"/>
        <item x="99"/>
        <item x="2785"/>
        <item x="3193"/>
        <item x="3251"/>
        <item x="2233"/>
        <item x="2218"/>
        <item x="1841"/>
        <item x="3781"/>
        <item x="315"/>
        <item x="3498"/>
        <item x="2483"/>
        <item x="1895"/>
        <item x="758"/>
        <item x="3807"/>
        <item x="530"/>
        <item x="3099"/>
        <item x="4140"/>
        <item x="4189"/>
        <item x="1924"/>
        <item x="1723"/>
        <item x="1513"/>
        <item x="814"/>
        <item x="3729"/>
        <item x="3257"/>
        <item x="1326"/>
        <item x="3801"/>
        <item x="3922"/>
        <item x="3703"/>
        <item x="191"/>
        <item x="2230"/>
        <item x="293"/>
        <item x="1107"/>
        <item x="277"/>
        <item x="2595"/>
        <item x="3067"/>
        <item x="3797"/>
        <item x="2436"/>
        <item x="4148"/>
        <item x="725"/>
        <item x="165"/>
        <item x="3814"/>
        <item x="3548"/>
        <item x="841"/>
        <item x="1250"/>
        <item x="219"/>
        <item x="3157"/>
        <item x="1817"/>
        <item x="208"/>
        <item x="2912"/>
        <item x="2935"/>
        <item x="3782"/>
        <item x="1798"/>
        <item x="746"/>
        <item x="615"/>
        <item x="3892"/>
        <item x="123"/>
        <item x="175"/>
        <item x="2445"/>
        <item x="986"/>
        <item x="4229"/>
        <item x="842"/>
        <item x="2960"/>
        <item x="3707"/>
        <item x="3376"/>
        <item x="1234"/>
        <item x="3432"/>
        <item x="951"/>
        <item x="84"/>
        <item x="414"/>
        <item x="1256"/>
        <item x="1443"/>
        <item x="2737"/>
        <item x="2023"/>
        <item x="1548"/>
        <item x="2438"/>
        <item x="1008"/>
        <item x="1167"/>
        <item x="1162"/>
        <item x="3388"/>
        <item x="3532"/>
        <item x="821"/>
        <item x="370"/>
        <item x="2984"/>
        <item x="3539"/>
        <item x="3179"/>
        <item x="352"/>
        <item x="3420"/>
        <item x="2306"/>
        <item x="2756"/>
        <item x="2942"/>
        <item x="870"/>
        <item x="1568"/>
        <item x="3305"/>
        <item x="2412"/>
        <item x="4270"/>
        <item x="1147"/>
        <item x="3015"/>
        <item x="711"/>
        <item x="4207"/>
        <item x="2820"/>
        <item x="3487"/>
        <item x="170"/>
        <item x="2834"/>
        <item x="1842"/>
        <item x="2715"/>
        <item x="3499"/>
        <item x="2612"/>
        <item x="3328"/>
        <item x="1021"/>
        <item x="4143"/>
        <item x="2175"/>
        <item x="1802"/>
        <item x="2896"/>
        <item x="1055"/>
        <item x="1176"/>
        <item x="2548"/>
        <item x="2796"/>
        <item x="1295"/>
        <item x="2769"/>
        <item x="122"/>
        <item x="1665"/>
        <item x="1320"/>
        <item x="2217"/>
        <item x="2987"/>
        <item x="1009"/>
        <item x="1356"/>
        <item x="3877"/>
        <item x="2526"/>
        <item x="3123"/>
        <item x="218"/>
        <item x="958"/>
        <item x="3746"/>
        <item x="2968"/>
        <item x="3792"/>
        <item x="1734"/>
        <item x="2996"/>
        <item x="276"/>
        <item x="608"/>
        <item x="1201"/>
        <item x="3155"/>
        <item x="3795"/>
        <item x="1564"/>
        <item x="3520"/>
        <item x="1325"/>
        <item x="4158"/>
        <item x="1732"/>
        <item x="1606"/>
        <item x="3842"/>
        <item x="3678"/>
        <item x="3030"/>
        <item x="1331"/>
        <item x="2780"/>
        <item x="3194"/>
        <item x="2050"/>
        <item x="2915"/>
        <item x="160"/>
        <item x="3210"/>
        <item x="1339"/>
        <item x="1747"/>
        <item x="1157"/>
        <item x="1478"/>
        <item x="3960"/>
        <item x="2451"/>
        <item x="1877"/>
        <item x="3007"/>
        <item x="650"/>
        <item x="1532"/>
        <item x="373"/>
        <item x="462"/>
        <item x="2614"/>
        <item x="1006"/>
        <item x="1387"/>
        <item x="65"/>
        <item x="2836"/>
        <item x="2543"/>
        <item x="2377"/>
        <item x="81"/>
        <item x="3600"/>
        <item x="2664"/>
        <item x="2345"/>
        <item x="914"/>
        <item x="2518"/>
        <item x="2777"/>
        <item x="89"/>
        <item x="1219"/>
        <item x="2043"/>
        <item x="358"/>
        <item x="1473"/>
        <item x="1965"/>
        <item x="2020"/>
        <item x="792"/>
        <item x="2361"/>
        <item x="3558"/>
        <item x="2542"/>
        <item x="1497"/>
        <item x="2133"/>
        <item x="1557"/>
        <item x="3422"/>
        <item x="2531"/>
        <item x="2259"/>
        <item x="728"/>
        <item x="3355"/>
        <item x="592"/>
        <item x="3132"/>
        <item x="1236"/>
        <item x="1699"/>
        <item x="2654"/>
        <item x="4187"/>
        <item x="3398"/>
        <item x="2180"/>
        <item x="1194"/>
        <item x="3300"/>
        <item x="3170"/>
        <item x="1163"/>
        <item x="3111"/>
        <item x="3215"/>
        <item x="1151"/>
        <item x="2402"/>
        <item x="3327"/>
        <item x="2893"/>
        <item x="2350"/>
        <item x="4115"/>
        <item x="1627"/>
        <item x="2662"/>
        <item x="3039"/>
        <item x="1829"/>
        <item x="2817"/>
        <item x="2653"/>
        <item x="2872"/>
        <item x="1406"/>
        <item x="2300"/>
        <item x="881"/>
        <item x="1757"/>
        <item x="2432"/>
        <item x="3384"/>
        <item x="693"/>
        <item x="3134"/>
        <item x="3001"/>
        <item x="1922"/>
        <item x="2389"/>
        <item x="1930"/>
        <item x="1783"/>
        <item x="660"/>
        <item x="1235"/>
        <item x="1860"/>
        <item x="3932"/>
        <item x="3818"/>
        <item x="4036"/>
        <item x="3248"/>
        <item x="2380"/>
        <item x="2006"/>
        <item x="1835"/>
        <item x="4018"/>
        <item x="1449"/>
        <item x="1137"/>
        <item x="3573"/>
        <item x="2089"/>
        <item x="448"/>
        <item x="3246"/>
        <item x="1299"/>
        <item x="401"/>
        <item x="1460"/>
        <item x="1487"/>
        <item x="3416"/>
        <item x="2400"/>
        <item x="788"/>
        <item x="2540"/>
        <item x="1837"/>
        <item x="712"/>
        <item x="4095"/>
        <item x="2687"/>
        <item x="2535"/>
        <item x="828"/>
        <item x="2572"/>
        <item x="1468"/>
        <item x="3352"/>
        <item x="2338"/>
        <item x="1992"/>
        <item x="465"/>
        <item x="2658"/>
        <item x="3364"/>
        <item x="3395"/>
        <item x="2064"/>
        <item x="774"/>
        <item x="2161"/>
        <item x="2556"/>
        <item x="2119"/>
        <item x="1902"/>
        <item x="3521"/>
        <item x="3403"/>
        <item x="724"/>
        <item x="1316"/>
        <item x="1909"/>
        <item x="2619"/>
        <item x="2393"/>
        <item x="2199"/>
        <item x="3087"/>
        <item x="286"/>
        <item x="3287"/>
        <item x="2905"/>
        <item x="2280"/>
        <item x="581"/>
        <item x="852"/>
        <item x="496"/>
        <item x="1588"/>
        <item x="2423"/>
        <item x="221"/>
        <item x="1413"/>
        <item x="2706"/>
        <item x="816"/>
        <item x="3214"/>
        <item x="3675"/>
        <item x="911"/>
        <item x="3643"/>
        <item x="2117"/>
        <item x="3501"/>
        <item x="330"/>
        <item x="3938"/>
        <item x="1598"/>
        <item x="970"/>
        <item x="1938"/>
        <item x="1533"/>
        <item x="545"/>
        <item x="1070"/>
        <item x="2901"/>
        <item x="2513"/>
        <item x="2873"/>
        <item x="1733"/>
        <item x="3008"/>
        <item x="3410"/>
        <item x="3037"/>
        <item x="3977"/>
        <item x="1966"/>
        <item x="1120"/>
        <item x="233"/>
        <item x="1571"/>
        <item x="3883"/>
        <item x="3429"/>
        <item x="1905"/>
        <item x="3656"/>
        <item x="2857"/>
        <item x="3296"/>
        <item x="1559"/>
        <item x="2004"/>
        <item x="1839"/>
        <item x="616"/>
        <item x="3936"/>
        <item x="425"/>
        <item x="1573"/>
        <item x="3648"/>
        <item x="266"/>
        <item x="4054"/>
        <item x="504"/>
        <item x="3173"/>
        <item x="613"/>
        <item x="2992"/>
        <item x="2894"/>
        <item x="3774"/>
        <item x="3889"/>
        <item x="3672"/>
        <item x="2263"/>
        <item x="2932"/>
        <item x="271"/>
        <item x="2522"/>
        <item x="1692"/>
        <item x="618"/>
        <item x="3040"/>
        <item x="3571"/>
        <item x="1946"/>
        <item x="2204"/>
        <item x="1047"/>
        <item x="4031"/>
        <item x="3163"/>
        <item x="751"/>
        <item x="3054"/>
        <item x="3312"/>
        <item x="2166"/>
        <item x="3221"/>
        <item x="3728"/>
        <item x="3991"/>
        <item x="1995"/>
        <item x="2241"/>
        <item x="1822"/>
        <item x="4153"/>
        <item x="439"/>
        <item x="646"/>
        <item x="2107"/>
        <item x="2127"/>
        <item x="2194"/>
        <item x="552"/>
        <item x="1873"/>
        <item x="2705"/>
        <item x="1459"/>
        <item x="1477"/>
        <item x="4218"/>
        <item x="3253"/>
        <item x="3721"/>
        <item x="3676"/>
        <item x="3189"/>
        <item x="1458"/>
        <item x="1017"/>
        <item x="4076"/>
        <item x="76"/>
        <item x="1928"/>
        <item x="1936"/>
        <item x="2938"/>
        <item x="2317"/>
        <item x="781"/>
        <item x="4005"/>
        <item x="4074"/>
        <item x="812"/>
        <item x="2841"/>
        <item x="1555"/>
        <item x="1309"/>
        <item x="187"/>
        <item x="3435"/>
        <item x="249"/>
        <item x="2906"/>
        <item x="1032"/>
        <item x="1193"/>
        <item x="1897"/>
        <item x="3780"/>
        <item x="3079"/>
        <item x="1457"/>
        <item x="3886"/>
        <item x="0"/>
        <item x="3096"/>
        <item x="2310"/>
        <item x="1650"/>
        <item x="836"/>
        <item x="2356"/>
        <item x="1173"/>
        <item x="2118"/>
        <item x="3121"/>
        <item x="620"/>
        <item x="3615"/>
        <item x="915"/>
        <item x="381"/>
        <item x="3078"/>
        <item x="3631"/>
        <item x="2994"/>
        <item x="2249"/>
        <item x="524"/>
        <item x="978"/>
        <item x="136"/>
        <item x="4097"/>
        <item x="2851"/>
        <item x="762"/>
        <item x="3954"/>
        <item x="1601"/>
        <item x="4085"/>
        <item x="1447"/>
        <item x="3554"/>
        <item x="1855"/>
        <item x="1645"/>
        <item x="303"/>
        <item x="3205"/>
        <item x="2794"/>
        <item x="3243"/>
        <item x="1762"/>
        <item x="4267"/>
        <item x="1504"/>
        <item x="3949"/>
        <item x="809"/>
        <item x="2566"/>
        <item x="2256"/>
        <item x="3427"/>
        <item x="1840"/>
        <item x="4258"/>
        <item x="2512"/>
        <item x="643"/>
        <item x="1485"/>
        <item x="212"/>
        <item x="2113"/>
        <item x="1737"/>
        <item x="4021"/>
        <item x="4127"/>
        <item x="2979"/>
        <item x="740"/>
        <item x="1181"/>
        <item x="109"/>
        <item x="4124"/>
        <item x="2209"/>
        <item x="4094"/>
        <item x="3141"/>
        <item x="719"/>
        <item x="2846"/>
        <item x="1952"/>
        <item x="3115"/>
        <item x="3574"/>
        <item x="1933"/>
        <item x="1591"/>
        <item x="1749"/>
        <item x="3103"/>
        <item x="206"/>
        <item x="470"/>
        <item x="3389"/>
        <item x="1341"/>
        <item x="1672"/>
        <item x="4261"/>
        <item x="1800"/>
        <item x="2329"/>
        <item x="2975"/>
        <item x="1576"/>
        <item x="1492"/>
        <item x="1288"/>
        <item x="1987"/>
        <item x="2431"/>
        <item x="3244"/>
        <item x="3673"/>
        <item x="1058"/>
        <item x="2816"/>
        <item x="3785"/>
        <item x="3652"/>
        <item x="1125"/>
        <item x="1921"/>
        <item x="684"/>
        <item x="865"/>
        <item x="2638"/>
        <item x="2454"/>
        <item x="246"/>
        <item x="3263"/>
        <item x="2288"/>
        <item x="1794"/>
        <item x="2784"/>
        <item x="3567"/>
        <item x="3453"/>
        <item x="106"/>
        <item x="3339"/>
        <item x="681"/>
        <item x="1912"/>
        <item x="2643"/>
        <item x="4107"/>
        <item x="1988"/>
        <item x="628"/>
        <item x="3740"/>
        <item x="3930"/>
        <item x="2490"/>
        <item x="1874"/>
        <item x="1844"/>
        <item x="3555"/>
        <item x="553"/>
        <item x="1282"/>
        <item x="269"/>
        <item x="2250"/>
        <item x="1476"/>
        <item x="3136"/>
        <item x="1866"/>
        <item x="859"/>
        <item x="3421"/>
        <item x="2580"/>
        <item x="3757"/>
        <item x="16"/>
        <item x="2546"/>
        <item x="877"/>
        <item x="1959"/>
        <item x="837"/>
        <item x="3589"/>
        <item x="629"/>
        <item x="2755"/>
        <item x="822"/>
        <item x="2591"/>
        <item x="767"/>
        <item x="1097"/>
        <item x="2523"/>
        <item x="2001"/>
        <item x="3174"/>
        <item x="25"/>
        <item x="3620"/>
        <item x="1742"/>
        <item x="243"/>
        <item x="2601"/>
        <item x="215"/>
        <item x="1701"/>
        <item x="3677"/>
        <item x="2900"/>
        <item x="2185"/>
        <item x="2752"/>
        <item x="3923"/>
        <item x="2978"/>
        <item x="3295"/>
        <item x="3967"/>
        <item x="2589"/>
        <item x="3642"/>
        <item x="635"/>
        <item x="3809"/>
        <item x="2759"/>
        <item x="3891"/>
        <item x="526"/>
        <item x="4192"/>
        <item x="3925"/>
        <item x="4172"/>
        <item x="1961"/>
        <item x="872"/>
        <item x="2032"/>
        <item x="4040"/>
        <item x="680"/>
        <item x="2757"/>
        <item x="3690"/>
        <item x="832"/>
        <item x="1198"/>
        <item x="584"/>
        <item x="4030"/>
        <item x="2028"/>
        <item x="2899"/>
        <item x="2758"/>
        <item x="1073"/>
        <item x="2573"/>
        <item x="4212"/>
        <item x="1233"/>
        <item x="22"/>
        <item x="3880"/>
        <item x="3659"/>
        <item x="270"/>
        <item x="300"/>
        <item x="3168"/>
        <item x="2520"/>
        <item x="502"/>
        <item x="2362"/>
        <item x="1772"/>
        <item x="2635"/>
        <item x="3697"/>
        <item x="686"/>
        <item x="1431"/>
        <item x="3893"/>
        <item x="3909"/>
        <item x="3640"/>
        <item x="1397"/>
        <item x="3026"/>
        <item x="2666"/>
        <item x="3329"/>
        <item x="1730"/>
        <item x="116"/>
        <item x="1037"/>
        <item x="875"/>
        <item x="3430"/>
        <item x="4048"/>
        <item x="402"/>
        <item x="3386"/>
        <item x="3113"/>
        <item x="3505"/>
        <item x="1675"/>
        <item x="96"/>
        <item x="683"/>
        <item x="623"/>
        <item x="3014"/>
        <item x="2045"/>
        <item x="2193"/>
        <item x="472"/>
        <item x="1759"/>
        <item x="3343"/>
        <item x="2963"/>
        <item x="3508"/>
        <item x="2104"/>
        <item x="2806"/>
        <item x="198"/>
        <item x="824"/>
        <item x="770"/>
        <item x="2684"/>
        <item x="655"/>
        <item x="3323"/>
        <item x="3541"/>
        <item x="3625"/>
        <item x="4102"/>
        <item x="2146"/>
        <item x="3408"/>
        <item x="118"/>
        <item x="2716"/>
        <item x="2697"/>
        <item x="1253"/>
        <item x="3053"/>
        <item x="1298"/>
        <item x="341"/>
        <item x="3598"/>
        <item x="851"/>
        <item x="3018"/>
        <item x="3630"/>
        <item x="356"/>
        <item x="2609"/>
        <item x="3790"/>
        <item x="1342"/>
        <item x="1425"/>
        <item x="3322"/>
        <item x="1512"/>
        <item x="3847"/>
        <item x="2002"/>
        <item x="1828"/>
        <item x="2353"/>
        <item x="1263"/>
        <item x="2508"/>
        <item x="2686"/>
        <item x="3725"/>
        <item x="1979"/>
        <item x="33"/>
        <item x="1755"/>
        <item x="2717"/>
        <item x="1688"/>
        <item x="289"/>
        <item x="1496"/>
        <item x="705"/>
        <item x="1814"/>
        <item x="397"/>
        <item x="4188"/>
        <item x="3128"/>
        <item x="92"/>
        <item x="4049"/>
        <item x="4000"/>
        <item x="2541"/>
        <item x="706"/>
        <item x="2365"/>
        <item x="1398"/>
        <item x="112"/>
        <item x="379"/>
        <item x="1771"/>
        <item x="3683"/>
        <item x="4255"/>
        <item x="1080"/>
        <item x="2087"/>
        <item x="2620"/>
        <item x="3522"/>
        <item x="1364"/>
        <item x="1183"/>
        <item x="2388"/>
        <item x="3294"/>
        <item x="4089"/>
        <item x="2845"/>
        <item x="4098"/>
        <item x="1796"/>
        <item x="2916"/>
        <item x="830"/>
        <item x="1919"/>
        <item x="43"/>
        <item x="1075"/>
        <item x="745"/>
        <item x="2909"/>
        <item x="1890"/>
        <item x="3229"/>
        <item x="989"/>
        <item x="2213"/>
        <item x="1114"/>
        <item x="929"/>
        <item x="4175"/>
        <item x="17"/>
        <item x="1469"/>
        <item x="3118"/>
        <item x="2500"/>
        <item x="1164"/>
        <item x="3082"/>
        <item x="3743"/>
        <item x="709"/>
        <item x="3198"/>
        <item x="3423"/>
        <item x="4157"/>
        <item x="557"/>
        <item x="181"/>
        <item x="3356"/>
        <item x="2187"/>
        <item x="4120"/>
        <item x="3397"/>
        <item x="403"/>
        <item x="3230"/>
        <item x="2559"/>
        <item x="2111"/>
        <item x="4109"/>
        <item x="893"/>
        <item x="695"/>
        <item x="259"/>
        <item x="3924"/>
        <item x="1486"/>
        <item x="2299"/>
        <item x="3490"/>
        <item x="4106"/>
        <item x="2234"/>
        <item x="887"/>
        <item x="3028"/>
        <item x="1566"/>
        <item x="429"/>
        <item x="3946"/>
        <item x="3614"/>
        <item x="3513"/>
        <item x="3982"/>
        <item x="3569"/>
        <item x="1683"/>
        <item x="1488"/>
        <item x="942"/>
        <item x="2590"/>
        <item x="1374"/>
        <item x="2799"/>
        <item x="4023"/>
        <item x="1892"/>
        <item x="778"/>
        <item x="1718"/>
        <item x="2071"/>
        <item x="1314"/>
        <item x="1463"/>
        <item x="714"/>
        <item x="3383"/>
        <item x="275"/>
        <item x="2999"/>
        <item x="1731"/>
        <item x="723"/>
        <item x="807"/>
        <item x="1373"/>
        <item x="2730"/>
        <item x="1200"/>
        <item x="1937"/>
        <item x="1238"/>
        <item x="2726"/>
        <item x="2315"/>
        <item x="3788"/>
        <item x="2762"/>
        <item x="3446"/>
        <item x="4170"/>
        <item x="1067"/>
        <item x="2655"/>
        <item x="626"/>
        <item x="2446"/>
        <item x="630"/>
        <item x="3822"/>
        <item x="2307"/>
        <item x="3820"/>
        <item x="1474"/>
        <item x="634"/>
        <item x="844"/>
        <item x="1569"/>
        <item x="4059"/>
        <item x="2608"/>
        <item x="3753"/>
        <item x="3559"/>
        <item x="1399"/>
        <item x="1786"/>
        <item x="3989"/>
        <item x="2013"/>
        <item x="1668"/>
        <item x="3580"/>
        <item x="2674"/>
        <item x="3004"/>
        <item x="3378"/>
        <item x="1493"/>
        <item x="422"/>
        <item x="1127"/>
        <item x="4133"/>
        <item x="2496"/>
        <item x="1793"/>
        <item x="2242"/>
        <item x="1689"/>
        <item x="3770"/>
        <item x="1030"/>
        <item x="1671"/>
        <item x="3752"/>
        <item x="2342"/>
        <item x="888"/>
        <item x="3715"/>
        <item x="3009"/>
        <item x="1500"/>
        <item x="2718"/>
        <item x="3462"/>
        <item x="2533"/>
        <item x="1535"/>
        <item x="1389"/>
        <item x="1056"/>
        <item x="2728"/>
        <item x="4202"/>
        <item x="1062"/>
        <item x="1223"/>
        <item x="3466"/>
        <item x="2507"/>
        <item x="1400"/>
        <item x="3927"/>
        <item x="4134"/>
        <item x="1065"/>
        <item x="3191"/>
        <item x="272"/>
        <item x="1904"/>
        <item x="1889"/>
        <item x="562"/>
        <item x="1370"/>
        <item x="3347"/>
        <item x="2433"/>
        <item x="2207"/>
        <item x="772"/>
        <item x="2265"/>
        <item x="130"/>
        <item x="1448"/>
        <item x="398"/>
        <item x="621"/>
        <item x="2067"/>
        <item x="474"/>
        <item x="1764"/>
        <item x="279"/>
        <item x="3133"/>
        <item x="950"/>
        <item x="3829"/>
        <item x="1319"/>
        <item x="2232"/>
        <item x="854"/>
        <item x="3160"/>
        <item x="1211"/>
        <item x="1845"/>
        <item x="1069"/>
        <item x="3900"/>
        <item x="1231"/>
        <item x="1484"/>
        <item x="492"/>
        <item x="3333"/>
        <item x="1046"/>
        <item x="1807"/>
        <item x="2321"/>
        <item x="493"/>
        <item x="1974"/>
        <item x="799"/>
        <item x="3187"/>
        <item x="1964"/>
        <item x="594"/>
        <item x="3688"/>
        <item x="3225"/>
        <item x="3944"/>
        <item x="3426"/>
        <item x="641"/>
        <item x="4022"/>
        <item x="171"/>
        <item x="3442"/>
        <item x="2164"/>
        <item x="1178"/>
        <item x="2012"/>
        <item x="1975"/>
        <item x="394"/>
        <item x="1084"/>
        <item x="2598"/>
        <item x="6"/>
        <item x="3265"/>
        <item x="3849"/>
        <item x="2879"/>
        <item x="2885"/>
        <item x="2128"/>
        <item x="68"/>
        <item x="4156"/>
        <item x="1499"/>
        <item x="3639"/>
        <item x="769"/>
        <item x="1270"/>
        <item x="790"/>
        <item x="3102"/>
        <item x="1195"/>
        <item x="46"/>
        <item x="600"/>
        <item x="1547"/>
        <item x="4244"/>
        <item x="1196"/>
        <item x="1286"/>
        <item x="2645"/>
        <item x="1676"/>
        <item x="3206"/>
        <item x="1172"/>
        <item x="3591"/>
        <item x="3661"/>
        <item x="4178"/>
        <item x="1891"/>
        <item x="602"/>
        <item x="3167"/>
        <item x="2100"/>
        <item x="1220"/>
        <item x="296"/>
        <item x="3227"/>
        <item x="262"/>
        <item x="1466"/>
        <item x="1590"/>
        <item x="3739"/>
        <item x="1461"/>
        <item x="1423"/>
        <item x="551"/>
        <item x="2109"/>
        <item x="2729"/>
        <item x="430"/>
        <item x="960"/>
        <item x="2486"/>
        <item x="339"/>
        <item x="3853"/>
        <item x="3457"/>
        <item x="3622"/>
        <item x="201"/>
        <item x="2443"/>
        <item x="2537"/>
        <item x="94"/>
        <item x="318"/>
        <item x="3831"/>
        <item x="1049"/>
        <item x="2736"/>
        <item x="107"/>
        <item x="1038"/>
        <item x="336"/>
        <item x="446"/>
        <item x="2521"/>
        <item x="3592"/>
        <item x="921"/>
        <item x="3750"/>
        <item x="583"/>
        <item x="228"/>
        <item x="3070"/>
        <item x="722"/>
        <item x="1264"/>
        <item x="3139"/>
        <item x="2760"/>
        <item x="1360"/>
        <item x="2323"/>
        <item x="56"/>
        <item x="1132"/>
        <item x="2121"/>
        <item x="1192"/>
        <item x="2863"/>
        <item x="3203"/>
        <item x="4104"/>
        <item x="3911"/>
        <item x="3330"/>
        <item x="1436"/>
        <item x="2344"/>
        <item x="1092"/>
        <item x="976"/>
        <item x="3874"/>
        <item x="2669"/>
        <item x="4117"/>
        <item x="213"/>
        <item x="3394"/>
        <item x="4075"/>
        <item x="3086"/>
        <item x="3061"/>
        <item x="912"/>
        <item x="1113"/>
        <item x="1471"/>
        <item x="4017"/>
        <item x="1362"/>
        <item x="2632"/>
        <item x="3786"/>
        <item x="498"/>
        <item x="715"/>
        <item x="2279"/>
        <item x="3973"/>
        <item x="884"/>
        <item x="4015"/>
        <item x="2385"/>
        <item x="3887"/>
        <item x="3137"/>
        <item x="166"/>
        <item x="2172"/>
        <item x="2510"/>
        <item x="1604"/>
        <item x="2227"/>
        <item x="3399"/>
        <item x="1025"/>
        <item x="406"/>
        <item x="4002"/>
        <item x="238"/>
        <item x="2750"/>
        <item x="2504"/>
        <item x="3550"/>
        <item x="3359"/>
        <item x="1124"/>
        <item x="216"/>
        <item x="3033"/>
        <item x="2414"/>
        <item x="291"/>
        <item x="3320"/>
        <item x="3027"/>
        <item x="1524"/>
        <item x="3148"/>
        <item x="3641"/>
        <item x="382"/>
        <item x="164"/>
        <item x="2033"/>
        <item x="257"/>
        <item x="1756"/>
        <item x="4055"/>
        <item x="1819"/>
        <item x="1550"/>
        <item x="220"/>
        <item x="797"/>
        <item x="3971"/>
        <item x="501"/>
        <item x="3561"/>
        <item x="3507"/>
        <item x="2576"/>
        <item x="4234"/>
        <item x="1280"/>
        <item x="2748"/>
        <item x="3645"/>
        <item x="591"/>
        <item x="3151"/>
        <item x="1931"/>
        <item x="1122"/>
        <item x="3301"/>
        <item x="3220"/>
        <item x="3259"/>
        <item x="543"/>
        <item x="4101"/>
        <item x="653"/>
        <item x="1068"/>
        <item x="2092"/>
        <item x="3448"/>
        <item x="1422"/>
        <item x="2983"/>
        <item x="658"/>
        <item x="2134"/>
        <item x="1296"/>
        <item x="2308"/>
        <item x="3100"/>
        <item x="1191"/>
        <item x="3766"/>
        <item x="281"/>
        <item x="2648"/>
        <item x="1401"/>
        <item x="3619"/>
        <item x="1369"/>
        <item x="207"/>
        <item x="2387"/>
        <item x="1745"/>
        <item x="129"/>
        <item x="2809"/>
        <item x="3366"/>
        <item x="3560"/>
        <item x="2837"/>
        <item x="3692"/>
        <item x="2293"/>
        <item x="672"/>
        <item x="2409"/>
        <item x="4198"/>
        <item x="999"/>
        <item x="718"/>
        <item x="4033"/>
        <item x="847"/>
        <item x="2120"/>
        <item x="2774"/>
        <item x="1271"/>
        <item x="1358"/>
        <item x="582"/>
        <item x="520"/>
        <item x="285"/>
        <item x="1994"/>
        <item x="2991"/>
        <item x="4226"/>
        <item x="1241"/>
        <item x="169"/>
        <item x="1227"/>
        <item x="3970"/>
        <item x="1682"/>
        <item x="1795"/>
        <item x="2480"/>
        <item x="1789"/>
        <item x="975"/>
        <item x="2319"/>
        <item x="299"/>
        <item x="3882"/>
        <item x="3335"/>
        <item x="1642"/>
        <item x="4190"/>
        <item x="3660"/>
        <item x="1335"/>
        <item x="3461"/>
        <item x="490"/>
        <item x="2788"/>
        <item x="35"/>
        <item x="3143"/>
        <item x="132"/>
        <item x="32"/>
        <item x="1920"/>
        <item x="576"/>
        <item x="3771"/>
        <item x="1359"/>
        <item x="2208"/>
        <item x="1917"/>
        <item x="224"/>
        <item x="3076"/>
        <item x="2625"/>
        <item x="468"/>
        <item x="2998"/>
        <item x="3674"/>
        <item x="154"/>
        <item x="2025"/>
        <item x="1785"/>
        <item x="2351"/>
        <item x="1060"/>
        <item x="2699"/>
        <item x="1261"/>
        <item x="34"/>
        <item x="3933"/>
        <item x="3617"/>
        <item x="309"/>
        <item x="3371"/>
        <item x="2682"/>
        <item x="47"/>
        <item x="1508"/>
        <item x="2003"/>
        <item x="2779"/>
        <item x="3306"/>
        <item x="3488"/>
        <item x="1724"/>
        <item x="4186"/>
        <item x="974"/>
        <item x="2889"/>
        <item x="2544"/>
        <item x="3898"/>
        <item x="2343"/>
        <item x="1853"/>
        <item x="73"/>
        <item x="1287"/>
        <item x="2910"/>
        <item x="400"/>
        <item x="2182"/>
        <item x="838"/>
        <item x="497"/>
        <item x="2192"/>
        <item x="1404"/>
        <item x="3307"/>
        <item x="2153"/>
        <item x="2284"/>
        <item x="3413"/>
        <item x="2422"/>
        <item x="4007"/>
        <item x="306"/>
        <item x="3699"/>
        <item x="656"/>
        <item x="4179"/>
        <item x="3236"/>
        <item x="71"/>
        <item x="1507"/>
        <item x="1836"/>
        <item x="2584"/>
        <item x="1827"/>
        <item x="155"/>
        <item x="3286"/>
        <item x="919"/>
        <item x="1489"/>
        <item x="1138"/>
        <item x="1567"/>
        <item x="4266"/>
        <item x="509"/>
        <item x="2773"/>
        <item x="3704"/>
        <item x="2957"/>
        <item x="3309"/>
        <item x="1013"/>
        <item x="1824"/>
        <item x="1455"/>
        <item x="652"/>
        <item x="3489"/>
        <item x="3517"/>
        <item x="50"/>
        <item x="1077"/>
        <item x="1336"/>
        <item x="347"/>
        <item x="720"/>
        <item x="3544"/>
        <item x="810"/>
        <item x="4069"/>
        <item x="2320"/>
        <item x="2420"/>
        <item x="1285"/>
        <item x="1592"/>
        <item x="3607"/>
        <item x="3454"/>
        <item x="3500"/>
        <item x="2588"/>
        <item x="4053"/>
        <item x="1143"/>
        <item x="789"/>
        <item x="44"/>
        <item x="1558"/>
        <item x="1407"/>
        <item x="2723"/>
        <item x="1330"/>
        <item x="3601"/>
        <item x="3180"/>
        <item x="825"/>
        <item x="2303"/>
        <item x="4193"/>
        <item x="200"/>
        <item x="1944"/>
        <item x="4233"/>
        <item x="3708"/>
        <item x="3340"/>
        <item x="204"/>
        <item x="1321"/>
        <item x="2477"/>
        <item x="4152"/>
        <item x="2903"/>
        <item x="1561"/>
        <item x="926"/>
        <item x="3000"/>
        <item x="1420"/>
        <item x="4088"/>
        <item x="1805"/>
        <item x="305"/>
        <item x="913"/>
        <item x="1106"/>
        <item x="404"/>
        <item x="2867"/>
        <item x="2333"/>
        <item x="2489"/>
        <item x="280"/>
        <item x="438"/>
        <item x="2390"/>
        <item x="546"/>
        <item x="575"/>
        <item x="3392"/>
        <item x="3411"/>
        <item x="2363"/>
        <item x="3935"/>
        <item x="2478"/>
        <item x="3901"/>
        <item x="1026"/>
        <item x="1149"/>
        <item x="1382"/>
        <item x="2212"/>
        <item x="3860"/>
        <item x="3182"/>
        <item x="2122"/>
        <item x="2475"/>
        <item x="773"/>
        <item x="4247"/>
        <item x="1029"/>
        <item x="3942"/>
        <item x="2624"/>
        <item x="1838"/>
        <item x="1552"/>
        <item x="518"/>
        <item x="2630"/>
        <item x="808"/>
        <item x="2410"/>
        <item x="1715"/>
        <item x="1061"/>
        <item x="2592"/>
        <item x="2733"/>
        <item x="2098"/>
        <item x="3075"/>
        <item x="82"/>
        <item x="3576"/>
        <item x="3884"/>
        <item x="3291"/>
        <item x="3665"/>
        <item x="2239"/>
        <item x="253"/>
        <item x="1625"/>
        <item x="2167"/>
        <item x="1577"/>
        <item x="1179"/>
        <item x="4096"/>
        <item x="211"/>
        <item x="1153"/>
        <item x="3726"/>
        <item x="3241"/>
        <item x="476"/>
        <item x="2644"/>
        <item x="2254"/>
        <item x="3564"/>
        <item x="3273"/>
        <item x="2181"/>
        <item x="4046"/>
        <item x="3152"/>
        <item x="3810"/>
        <item x="2770"/>
        <item x="3278"/>
        <item x="4028"/>
        <item x="473"/>
        <item x="142"/>
        <item x="2269"/>
        <item x="1847"/>
        <item x="1328"/>
        <item x="4200"/>
        <item x="3590"/>
        <item x="1893"/>
        <item x="436"/>
        <item x="540"/>
        <item x="2743"/>
        <item x="818"/>
        <item x="1613"/>
        <item x="2336"/>
        <item x="1631"/>
        <item x="2969"/>
        <item x="3578"/>
        <item x="3653"/>
        <item x="1375"/>
        <item x="2147"/>
        <item x="2865"/>
        <item x="3313"/>
        <item x="638"/>
        <item x="2328"/>
        <item x="141"/>
        <item x="535"/>
        <item x="144"/>
        <item x="2722"/>
        <item x="3594"/>
        <item x="1643"/>
        <item x="4243"/>
        <item x="203"/>
        <item x="2228"/>
        <item x="3377"/>
        <item x="2460"/>
        <item x="1704"/>
        <item x="2103"/>
        <item x="861"/>
        <item x="156"/>
        <item x="348"/>
        <item x="1444"/>
        <item x="3117"/>
        <item x="3346"/>
        <item x="189"/>
        <item x="3443"/>
        <item x="3047"/>
        <item x="2858"/>
        <item x="2252"/>
        <item x="3222"/>
        <item x="1411"/>
        <item x="702"/>
        <item x="578"/>
        <item x="990"/>
        <item x="968"/>
        <item x="384"/>
        <item x="113"/>
        <item x="1376"/>
        <item x="819"/>
        <item x="3773"/>
        <item x="981"/>
        <item x="4131"/>
        <item x="699"/>
        <item x="3824"/>
        <item x="864"/>
        <item x="1005"/>
        <item x="4216"/>
        <item x="1530"/>
        <item x="1367"/>
        <item x="2908"/>
        <item x="2007"/>
        <item x="1214"/>
        <item x="117"/>
        <item x="3414"/>
        <item x="3188"/>
        <item x="3362"/>
        <item x="2130"/>
        <item x="2567"/>
        <item x="2814"/>
        <item x="1272"/>
        <item x="670"/>
        <item x="2921"/>
        <item x="2010"/>
        <item x="614"/>
        <item x="1708"/>
        <item x="368"/>
        <item x="3256"/>
        <item x="2680"/>
        <item x="1660"/>
        <item x="1618"/>
        <item x="1240"/>
        <item x="2105"/>
        <item x="3171"/>
        <item x="1161"/>
        <item x="3023"/>
        <item x="1087"/>
        <item x="1831"/>
        <item x="2384"/>
        <item x="1626"/>
        <item x="1257"/>
        <item x="2061"/>
        <item x="3083"/>
        <item x="1662"/>
        <item x="871"/>
        <item x="984"/>
        <item x="258"/>
        <item x="2599"/>
        <item x="455"/>
        <item x="936"/>
        <item x="666"/>
        <item x="1197"/>
        <item x="3612"/>
        <item x="2693"/>
        <item x="2877"/>
        <item x="4144"/>
        <item x="1388"/>
        <item x="1115"/>
        <item x="334"/>
        <item x="2802"/>
        <item x="1528"/>
        <item x="3654"/>
        <item x="707"/>
        <item x="2211"/>
        <item x="3217"/>
        <item x="713"/>
        <item x="261"/>
        <item x="2970"/>
        <item x="3360"/>
        <item x="3669"/>
        <item x="288"/>
        <item x="3258"/>
        <item x="2884"/>
        <item x="3503"/>
        <item x="2547"/>
        <item x="196"/>
        <item x="1605"/>
        <item x="1259"/>
        <item x="2515"/>
        <item x="2417"/>
        <item x="2805"/>
        <item x="324"/>
        <item x="4099"/>
        <item x="365"/>
        <item x="3477"/>
        <item x="3993"/>
        <item x="4151"/>
        <item x="3387"/>
        <item x="1034"/>
        <item x="2571"/>
        <item x="2678"/>
        <item x="782"/>
        <item x="2941"/>
        <item x="357"/>
        <item x="2246"/>
        <item x="3803"/>
        <item x="1110"/>
        <item x="2982"/>
        <item x="3956"/>
        <item x="2898"/>
        <item x="3626"/>
        <item x="2967"/>
        <item x="569"/>
        <item x="3904"/>
        <item x="1494"/>
        <item x="701"/>
        <item x="3572"/>
        <item x="361"/>
        <item x="1333"/>
        <item x="3689"/>
        <item x="23"/>
        <item x="835"/>
        <item x="2555"/>
        <item x="2763"/>
        <item x="3181"/>
        <item x="3319"/>
        <item x="2416"/>
        <item x="320"/>
        <item x="343"/>
        <item x="873"/>
        <item x="2959"/>
        <item x="2178"/>
        <item x="2017"/>
        <item x="1275"/>
        <item x="314"/>
        <item x="3478"/>
        <item x="1083"/>
        <item x="2579"/>
        <item x="2491"/>
        <item x="2961"/>
        <item x="3855"/>
        <item x="3495"/>
        <item x="983"/>
        <item x="3368"/>
        <item x="3644"/>
        <item x="251"/>
        <item x="1182"/>
        <item x="519"/>
        <item x="1232"/>
        <item x="1145"/>
        <item x="2453"/>
        <item x="2711"/>
        <item x="867"/>
        <item x="3116"/>
        <item x="1751"/>
        <item x="2311"/>
        <item x="331"/>
        <item x="2085"/>
        <item x="3812"/>
        <item x="3288"/>
        <item x="2332"/>
        <item x="2395"/>
        <item x="4138"/>
        <item x="4065"/>
        <item x="3260"/>
        <item x="2778"/>
        <item x="304"/>
        <item x="1224"/>
        <item x="4139"/>
        <item x="2629"/>
        <item x="2005"/>
        <item x="1884"/>
        <item x="3819"/>
        <item x="3455"/>
        <item x="3240"/>
        <item x="4029"/>
        <item x="3436"/>
        <item x="1266"/>
        <item x="1363"/>
        <item x="1725"/>
        <item x="2450"/>
        <item x="3363"/>
        <item x="2958"/>
        <item x="2564"/>
        <item x="2988"/>
        <item x="4116"/>
        <item x="3988"/>
        <item x="3804"/>
        <item x="1537"/>
        <item x="962"/>
        <item x="1667"/>
        <item x="2458"/>
        <item x="4019"/>
        <item x="2016"/>
        <item x="3119"/>
        <item x="3234"/>
        <item x="853"/>
        <item x="3310"/>
        <item x="172"/>
        <item x="4253"/>
        <item x="1118"/>
        <item x="1941"/>
        <item x="3262"/>
        <item x="2148"/>
        <item x="2191"/>
        <item x="3084"/>
        <item x="1972"/>
        <item x="2790"/>
        <item x="2495"/>
        <item x="3242"/>
        <item x="145"/>
        <item x="617"/>
        <item x="3990"/>
        <item x="4041"/>
        <item x="3787"/>
        <item x="1594"/>
        <item x="3324"/>
        <item x="531"/>
        <item x="1926"/>
        <item x="4043"/>
        <item x="2892"/>
        <item x="1057"/>
        <item x="319"/>
        <item x="3852"/>
        <item x="2237"/>
        <item x="3955"/>
        <item x="3035"/>
        <item x="1012"/>
        <item x="2694"/>
        <item x="1614"/>
        <item x="479"/>
        <item x="2039"/>
        <item x="3019"/>
        <item x="1283"/>
        <item x="3342"/>
        <item x="1432"/>
        <item x="3471"/>
        <item x="3838"/>
        <item x="3391"/>
        <item x="3381"/>
        <item x="4063"/>
        <item x="2636"/>
        <item x="1126"/>
        <item x="1035"/>
        <item x="2143"/>
        <item x="3868"/>
        <item x="3825"/>
        <item x="2268"/>
        <item x="1268"/>
        <item x="2137"/>
        <item x="3957"/>
        <item x="3696"/>
        <item x="3172"/>
        <item x="4061"/>
        <item x="3636"/>
        <item x="2690"/>
        <item x="542"/>
        <item x="1345"/>
        <item x="2575"/>
        <item x="3789"/>
        <item x="2394"/>
        <item x="794"/>
        <item x="3890"/>
        <item x="1467"/>
        <item x="1856"/>
        <item x="2854"/>
        <item x="1911"/>
        <item x="2435"/>
        <item x="1394"/>
        <item x="4203"/>
        <item x="2235"/>
        <item x="685"/>
        <item x="848"/>
        <item x="2302"/>
        <item x="3072"/>
        <item x="3185"/>
        <item x="3321"/>
        <item x="691"/>
        <item x="923"/>
        <item x="2633"/>
        <item x="2631"/>
        <item x="4103"/>
        <item x="1846"/>
        <item x="1960"/>
        <item x="1090"/>
        <item x="3621"/>
        <item x="2913"/>
        <item x="1719"/>
        <item x="374"/>
        <item x="3987"/>
        <item x="1705"/>
        <item x="421"/>
        <item x="2157"/>
        <item x="3649"/>
        <item x="2442"/>
        <item x="3224"/>
        <item x="3747"/>
        <item x="3650"/>
        <item x="1720"/>
        <item x="3848"/>
        <item x="4177"/>
        <item x="3945"/>
        <item x="2617"/>
        <item x="4125"/>
        <item x="2550"/>
        <item x="3727"/>
        <item x="194"/>
        <item x="2497"/>
        <item x="3250"/>
        <item x="730"/>
        <item x="2139"/>
        <item x="657"/>
        <item x="1351"/>
        <item x="2138"/>
        <item x="2861"/>
        <item x="333"/>
        <item x="4050"/>
        <item x="2616"/>
        <item x="1825"/>
        <item x="1213"/>
        <item x="1426"/>
        <item x="1509"/>
        <item x="3547"/>
        <item x="3879"/>
        <item x="133"/>
        <item x="3249"/>
        <item x="38"/>
        <item x="1148"/>
        <item x="3664"/>
        <item x="2673"/>
        <item x="1514"/>
        <item x="2049"/>
        <item x="3122"/>
        <item x="1347"/>
        <item x="2314"/>
        <item x="3058"/>
        <item x="3749"/>
        <item x="3284"/>
        <item x="523"/>
        <item x="1711"/>
        <item x="3049"/>
        <item x="2853"/>
        <item x="3850"/>
        <item x="3012"/>
        <item x="771"/>
        <item x="3754"/>
        <item x="742"/>
        <item x="644"/>
        <item x="2887"/>
        <item x="787"/>
        <item x="146"/>
        <item x="3382"/>
        <item x="72"/>
        <item x="371"/>
        <item x="3367"/>
        <item x="2704"/>
        <item x="143"/>
        <item x="2029"/>
        <item x="104"/>
        <item x="3417"/>
        <item x="48"/>
        <item x="806"/>
        <item x="451"/>
        <item x="1079"/>
        <item x="1741"/>
        <item x="2945"/>
        <item x="639"/>
        <item x="2532"/>
        <item x="734"/>
        <item x="4205"/>
        <item x="515"/>
        <item x="753"/>
        <item x="2744"/>
        <item x="409"/>
        <item x="733"/>
        <item x="102"/>
        <item x="998"/>
        <item x="3832"/>
        <item x="1052"/>
        <item x="1585"/>
        <item x="2956"/>
        <item x="1584"/>
        <item x="2594"/>
        <item x="2481"/>
        <item x="1428"/>
        <item x="3074"/>
        <item x="2449"/>
        <item x="1472"/>
        <item x="3480"/>
        <item x="2484"/>
        <item x="3748"/>
        <item x="3353"/>
        <item x="323"/>
        <item x="2205"/>
        <item x="1684"/>
        <item x="3169"/>
        <item x="3839"/>
        <item x="1354"/>
        <item x="3811"/>
        <item x="350"/>
        <item x="1971"/>
        <item x="335"/>
        <item x="3308"/>
        <item x="1479"/>
        <item x="1611"/>
        <item x="3195"/>
        <item x="500"/>
        <item x="2258"/>
        <item x="1854"/>
        <item x="1262"/>
        <item x="3104"/>
        <item x="3298"/>
        <item x="1439"/>
        <item x="3896"/>
        <item x="3821"/>
        <item x="1434"/>
        <item x="1695"/>
        <item x="880"/>
        <item x="1392"/>
        <item x="2401"/>
        <item x="727"/>
        <item x="1710"/>
        <item x="3817"/>
        <item x="3315"/>
        <item x="3465"/>
        <item x="1074"/>
        <item x="2582"/>
        <item x="2823"/>
        <item x="1714"/>
        <item x="2260"/>
        <item x="488"/>
        <item x="938"/>
        <item x="676"/>
        <item x="1898"/>
        <item x="3744"/>
        <item x="651"/>
        <item x="3509"/>
        <item x="2052"/>
        <item x="176"/>
        <item x="3406"/>
        <item x="1317"/>
        <item x="4265"/>
        <item x="2041"/>
        <item x="3903"/>
        <item x="1989"/>
        <item x="2099"/>
        <item x="1274"/>
        <item x="2285"/>
        <item x="3577"/>
        <item x="3667"/>
        <item x="1875"/>
        <item x="5"/>
        <item x="2244"/>
        <item x="3623"/>
        <item x="1852"/>
        <item x="3460"/>
        <item x="51"/>
        <item x="1754"/>
        <item x="2952"/>
        <item x="1945"/>
        <item x="3778"/>
        <item x="2074"/>
        <item x="3530"/>
        <item x="168"/>
        <item x="3289"/>
        <item x="4252"/>
        <item x="2749"/>
        <item x="573"/>
        <item x="3732"/>
        <item x="4217"/>
        <item x="3051"/>
        <item x="3533"/>
        <item x="2977"/>
        <item x="2602"/>
        <item x="2465"/>
        <item x="85"/>
        <item x="2124"/>
        <item x="177"/>
        <item x="1750"/>
        <item x="3662"/>
        <item x="1906"/>
        <item x="3570"/>
        <item x="353"/>
        <item x="627"/>
        <item x="571"/>
        <item x="2048"/>
        <item x="4250"/>
        <item x="517"/>
        <item x="2430"/>
        <item x="3511"/>
        <item x="3546"/>
        <item x="4224"/>
        <item x="263"/>
        <item x="1542"/>
        <item x="3098"/>
        <item x="3483"/>
        <item x="3212"/>
        <item x="2257"/>
        <item x="2297"/>
        <item x="2123"/>
        <item x="1633"/>
        <item x="2864"/>
        <item x="1289"/>
        <item x="2368"/>
        <item x="1212"/>
        <item x="54"/>
        <item x="480"/>
        <item x="4260"/>
        <item x="1619"/>
        <item x="210"/>
        <item x="721"/>
        <item x="193"/>
        <item x="1438"/>
        <item x="2125"/>
        <item x="2517"/>
        <item x="3610"/>
        <item x="1402"/>
        <item x="993"/>
        <item x="3184"/>
        <item x="3091"/>
        <item x="1664"/>
        <item x="1997"/>
        <item x="2807"/>
        <item x="3663"/>
        <item x="2396"/>
        <item x="2974"/>
        <item x="2789"/>
        <item x="3866"/>
        <item x="1244"/>
        <item x="1169"/>
        <item x="18"/>
        <item x="1865"/>
        <item x="4011"/>
        <item x="2270"/>
        <item x="988"/>
        <item x="1738"/>
        <item x="3769"/>
        <item x="1383"/>
        <item x="1634"/>
        <item x="3568"/>
        <item x="918"/>
        <item x="3611"/>
        <item x="2040"/>
        <item x="2375"/>
        <item x="1054"/>
        <item x="1306"/>
        <item x="3968"/>
        <item x="3805"/>
        <item x="2656"/>
        <item x="3651"/>
        <item x="1059"/>
        <item x="3237"/>
        <item x="3862"/>
        <item x="3162"/>
        <item x="3687"/>
        <item x="1815"/>
        <item x="4214"/>
        <item x="2917"/>
        <item x="3934"/>
        <item x="3784"/>
        <item x="2739"/>
        <item x="338"/>
        <item x="3440"/>
        <item x="1534"/>
        <item x="2196"/>
        <item x="3912"/>
        <item x="1554"/>
        <item x="2626"/>
        <item x="2369"/>
        <item x="3311"/>
        <item x="1187"/>
        <item x="785"/>
        <item x="3722"/>
        <item x="649"/>
        <item x="337"/>
        <item x="2911"/>
        <item x="603"/>
        <item x="2878"/>
        <item x="3723"/>
        <item x="2312"/>
        <item x="1156"/>
        <item x="1071"/>
        <item x="793"/>
        <item x="3712"/>
        <item x="202"/>
        <item x="2154"/>
        <item x="463"/>
        <item x="2274"/>
        <item x="1581"/>
        <item x="768"/>
        <item x="3745"/>
        <item x="3138"/>
        <item x="2793"/>
        <item x="924"/>
        <item x="1206"/>
        <item x="78"/>
        <item x="3238"/>
        <item x="4056"/>
        <item x="1913"/>
        <item x="2667"/>
        <item x="2188"/>
        <item x="1635"/>
        <item x="4044"/>
        <item x="3011"/>
        <item x="3953"/>
        <item x="739"/>
        <item x="548"/>
        <item x="2290"/>
        <item x="135"/>
        <item x="700"/>
        <item x="1001"/>
        <item x="2008"/>
        <item x="1981"/>
        <item x="3867"/>
        <item x="3514"/>
        <item x="949"/>
        <item x="3338"/>
        <item x="4160"/>
        <item x="1706"/>
        <item x="2136"/>
        <item x="1562"/>
        <item x="3917"/>
        <item x="3441"/>
        <item x="3791"/>
        <item x="332"/>
        <item x="464"/>
        <item x="4195"/>
        <item x="4010"/>
        <item x="3616"/>
        <item x="2177"/>
        <item x="2965"/>
        <item x="4227"/>
        <item x="153"/>
        <item x="969"/>
        <item x="1085"/>
        <item x="1736"/>
        <item x="2881"/>
        <item x="2462"/>
        <item x="850"/>
        <item x="1722"/>
        <item x="2488"/>
        <item x="1529"/>
        <item x="427"/>
        <item x="433"/>
        <item x="290"/>
        <item x="1868"/>
        <item x="2056"/>
        <item x="1053"/>
        <item x="4191"/>
        <item x="4228"/>
        <item x="3379"/>
        <item x="1916"/>
        <item x="83"/>
        <item x="690"/>
        <item x="3691"/>
        <item x="2281"/>
        <item x="4166"/>
        <item x="2709"/>
        <item x="3451"/>
        <item x="632"/>
        <item x="2947"/>
        <item x="2112"/>
        <item x="1490"/>
        <item x="3156"/>
        <item x="609"/>
        <item x="1543"/>
        <item x="3158"/>
        <item x="947"/>
        <item x="42"/>
        <item x="4020"/>
        <item x="214"/>
        <item x="3859"/>
        <item x="1433"/>
        <item x="2316"/>
        <item x="182"/>
        <item x="508"/>
        <item x="3711"/>
        <item x="1932"/>
        <item x="3595"/>
        <item x="2031"/>
        <item x="3759"/>
        <item x="1811"/>
        <item x="2404"/>
        <item x="120"/>
        <item x="3110"/>
        <item x="1574"/>
        <item x="3097"/>
        <item x="3768"/>
        <item x="777"/>
        <item x="3624"/>
        <item x="3772"/>
        <item x="2337"/>
        <item x="1702"/>
        <item x="2949"/>
        <item x="1646"/>
        <item x="2171"/>
        <item x="863"/>
        <item x="1518"/>
        <item x="1322"/>
        <item x="1024"/>
        <item x="3657"/>
        <item x="2340"/>
        <item x="1378"/>
        <item x="1641"/>
        <item x="1419"/>
        <item x="3261"/>
        <item x="4042"/>
        <item x="2392"/>
        <item x="549"/>
        <item x="391"/>
        <item x="3050"/>
        <item x="3679"/>
        <item x="3588"/>
        <item x="1788"/>
        <item x="432"/>
        <item x="346"/>
        <item x="2781"/>
        <item x="4083"/>
        <item x="4024"/>
        <item x="2971"/>
        <item x="2386"/>
        <item x="1139"/>
        <item x="665"/>
        <item x="1929"/>
        <item x="4082"/>
        <item x="205"/>
        <item x="1041"/>
        <item x="1269"/>
        <item x="1348"/>
        <item x="1297"/>
        <item x="2459"/>
        <item x="544"/>
        <item x="2352"/>
        <item x="1239"/>
        <item x="3581"/>
        <item x="2152"/>
        <item x="2470"/>
        <item x="1729"/>
        <item x="2972"/>
        <item x="2810"/>
        <item x="2355"/>
        <item x="287"/>
        <item x="2324"/>
        <item x="889"/>
        <item x="2405"/>
        <item x="49"/>
        <item x="1204"/>
        <item x="1615"/>
        <item x="3361"/>
        <item x="3268"/>
        <item x="1171"/>
        <item x="3926"/>
        <item x="3658"/>
        <item x="66"/>
        <item x="541"/>
        <item x="798"/>
        <item x="1541"/>
        <item x="1687"/>
        <item x="28"/>
        <item x="88"/>
        <item x="3834"/>
        <item x="933"/>
        <item x="1787"/>
        <item x="2075"/>
        <item x="2870"/>
        <item x="610"/>
        <item x="3535"/>
        <item x="1639"/>
        <item x="1984"/>
        <item x="3985"/>
        <item x="3638"/>
        <item x="1415"/>
        <item x="4071"/>
        <item x="4241"/>
        <item x="786"/>
        <item x="148"/>
        <item x="3177"/>
        <item x="2708"/>
        <item x="273"/>
        <item x="817"/>
        <item x="4150"/>
        <item x="1910"/>
        <item x="1292"/>
        <item x="1101"/>
        <item x="905"/>
        <item x="554"/>
        <item x="1414"/>
        <item x="1766"/>
        <item x="1217"/>
        <item x="1848"/>
        <item x="4123"/>
        <item x="139"/>
        <item x="4269"/>
        <item x="4068"/>
        <item x="3068"/>
        <item x="704"/>
        <item x="1517"/>
        <item x="3775"/>
        <item x="3088"/>
        <item x="3431"/>
        <item x="1098"/>
        <item x="2225"/>
        <item x="1063"/>
        <item x="3020"/>
        <item x="3093"/>
        <item x="4249"/>
        <item x="2482"/>
        <item x="2202"/>
        <item x="91"/>
        <item x="1978"/>
        <item x="3815"/>
        <item x="3272"/>
        <item x="2660"/>
        <item x="3317"/>
        <item x="4246"/>
        <item x="110"/>
        <item x="162"/>
        <item x="2808"/>
        <item x="1108"/>
        <item x="3637"/>
        <item x="1908"/>
        <item x="1051"/>
        <item x="1587"/>
        <item x="3175"/>
        <item x="2090"/>
        <item x="1753"/>
        <item x="308"/>
        <item x="105"/>
        <item x="3958"/>
        <item x="3777"/>
        <item x="503"/>
        <item x="344"/>
        <item x="2997"/>
        <item x="3526"/>
        <item x="2764"/>
        <item x="729"/>
        <item x="4119"/>
        <item x="559"/>
        <item x="1421"/>
        <item x="3245"/>
        <item x="1679"/>
        <item x="2116"/>
        <item x="3472"/>
        <item x="2318"/>
        <item x="1962"/>
        <item x="2569"/>
        <item x="3062"/>
        <item x="274"/>
        <item x="1465"/>
        <item x="3628"/>
        <item x="3895"/>
        <item x="2995"/>
        <item x="1031"/>
        <item x="749"/>
        <item x="3994"/>
        <item x="907"/>
        <item x="4159"/>
        <item x="2946"/>
        <item x="217"/>
        <item x="3456"/>
        <item x="1636"/>
        <item x="3916"/>
        <item x="2330"/>
        <item x="97"/>
        <item x="1536"/>
        <item x="3730"/>
        <item x="1165"/>
        <item x="555"/>
        <item x="487"/>
        <item x="506"/>
        <item x="420"/>
        <item x="1810"/>
        <item x="2200"/>
        <item x="1010"/>
        <item x="59"/>
        <item x="1152"/>
        <item x="234"/>
        <item x="1237"/>
        <item x="3700"/>
        <item x="2868"/>
        <item x="3407"/>
        <item x="399"/>
        <item x="2850"/>
        <item x="3566"/>
        <item x="282"/>
        <item x="971"/>
        <item x="1086"/>
        <item x="671"/>
        <item x="396"/>
        <item x="4264"/>
        <item x="3231"/>
        <item x="631"/>
        <item x="1673"/>
        <item x="550"/>
        <item x="2044"/>
        <item x="1416"/>
        <item x="1658"/>
        <item x="450"/>
        <item x="2928"/>
        <item x="2880"/>
        <item x="3670"/>
        <item x="1991"/>
        <item x="505"/>
        <item x="736"/>
        <item x="2859"/>
        <item x="441"/>
        <item x="4206"/>
        <item x="3796"/>
        <item x="3686"/>
        <item x="255"/>
        <item x="3525"/>
        <item x="4052"/>
        <item x="2026"/>
        <item x="377"/>
        <item x="360"/>
        <item x="1818"/>
        <item x="1395"/>
        <item x="1014"/>
        <item x="1039"/>
        <item x="3843"/>
        <item x="13"/>
        <item x="3325"/>
        <item x="3961"/>
        <item x="1589"/>
        <item x="2444"/>
        <item x="2203"/>
        <item x="2058"/>
        <item x="3881"/>
        <item x="369"/>
        <item x="2516"/>
        <item x="325"/>
        <item x="1491"/>
        <item x="2527"/>
        <item x="1410"/>
        <item x="2082"/>
        <item x="1155"/>
        <item x="2944"/>
        <item x="4051"/>
        <item x="1246"/>
        <item x="1669"/>
        <item x="1136"/>
        <item x="3228"/>
        <item x="1526"/>
        <item x="1346"/>
        <item x="956"/>
        <item x="3292"/>
        <item x="3919"/>
        <item x="637"/>
        <item x="992"/>
        <item x="2924"/>
        <item x="3910"/>
        <item x="606"/>
        <item x="295"/>
        <item x="2447"/>
        <item x="1252"/>
        <item x="268"/>
        <item x="3563"/>
        <item x="2824"/>
        <item x="20"/>
        <item x="173"/>
        <item x="587"/>
        <item x="2646"/>
        <item x="2786"/>
        <item x="2149"/>
        <item x="283"/>
        <item x="4183"/>
        <item x="3034"/>
        <item x="489"/>
        <item x="1940"/>
        <item x="2221"/>
        <item x="3997"/>
        <item x="4009"/>
        <item x="1775"/>
        <item x="1480"/>
        <item x="3512"/>
        <item x="1377"/>
        <item x="2464"/>
        <item x="898"/>
        <item x="3986"/>
        <item x="3285"/>
        <item x="192"/>
        <item x="3404"/>
        <item t="default"/>
      </items>
    </pivotField>
    <pivotField showAll="0"/>
    <pivotField showAll="0">
      <items count="11">
        <item x="2"/>
        <item x="6"/>
        <item x="3"/>
        <item x="4"/>
        <item x="0"/>
        <item x="7"/>
        <item x="1"/>
        <item x="9"/>
        <item x="8"/>
        <item x="5"/>
        <item t="default"/>
      </items>
    </pivotField>
    <pivotField showAll="0">
      <items count="11">
        <item x="0"/>
        <item x="3"/>
        <item x="8"/>
        <item x="6"/>
        <item x="1"/>
        <item x="7"/>
        <item x="9"/>
        <item x="4"/>
        <item x="5"/>
        <item x="2"/>
        <item t="default"/>
      </items>
    </pivotField>
    <pivotField showAll="0">
      <items count="6">
        <item x="3"/>
        <item x="1"/>
        <item x="4"/>
        <item x="0"/>
        <item x="2"/>
        <item t="default"/>
      </items>
    </pivotField>
    <pivotField showAll="0">
      <items count="11">
        <item x="6"/>
        <item x="4"/>
        <item x="8"/>
        <item x="2"/>
        <item x="3"/>
        <item x="5"/>
        <item x="1"/>
        <item x="9"/>
        <item x="0"/>
        <item x="7"/>
        <item t="default"/>
      </items>
    </pivotField>
    <pivotField axis="axisRow" showAll="0">
      <items count="101">
        <item x="13"/>
        <item x="86"/>
        <item x="45"/>
        <item x="6"/>
        <item x="78"/>
        <item x="87"/>
        <item x="63"/>
        <item x="37"/>
        <item x="84"/>
        <item x="59"/>
        <item x="43"/>
        <item x="34"/>
        <item x="7"/>
        <item x="47"/>
        <item x="60"/>
        <item x="8"/>
        <item x="97"/>
        <item x="35"/>
        <item x="85"/>
        <item x="25"/>
        <item x="50"/>
        <item x="66"/>
        <item x="55"/>
        <item x="72"/>
        <item x="93"/>
        <item x="17"/>
        <item x="98"/>
        <item x="39"/>
        <item x="28"/>
        <item x="14"/>
        <item x="89"/>
        <item x="68"/>
        <item x="16"/>
        <item x="2"/>
        <item x="65"/>
        <item x="75"/>
        <item x="18"/>
        <item x="31"/>
        <item x="12"/>
        <item x="74"/>
        <item x="24"/>
        <item x="20"/>
        <item x="23"/>
        <item x="61"/>
        <item x="90"/>
        <item x="67"/>
        <item x="58"/>
        <item x="69"/>
        <item x="80"/>
        <item x="51"/>
        <item x="94"/>
        <item x="32"/>
        <item x="42"/>
        <item x="10"/>
        <item x="46"/>
        <item x="0"/>
        <item x="40"/>
        <item x="38"/>
        <item x="91"/>
        <item x="73"/>
        <item x="15"/>
        <item x="71"/>
        <item x="19"/>
        <item x="92"/>
        <item x="48"/>
        <item x="82"/>
        <item x="11"/>
        <item x="29"/>
        <item x="26"/>
        <item x="5"/>
        <item x="36"/>
        <item x="54"/>
        <item x="57"/>
        <item x="53"/>
        <item x="21"/>
        <item x="27"/>
        <item x="3"/>
        <item x="83"/>
        <item x="52"/>
        <item x="64"/>
        <item x="33"/>
        <item x="1"/>
        <item x="44"/>
        <item x="41"/>
        <item x="62"/>
        <item x="9"/>
        <item x="96"/>
        <item x="56"/>
        <item x="70"/>
        <item x="81"/>
        <item x="4"/>
        <item x="30"/>
        <item x="95"/>
        <item x="99"/>
        <item x="88"/>
        <item x="22"/>
        <item x="76"/>
        <item x="79"/>
        <item x="77"/>
        <item x="49"/>
        <item t="default"/>
      </items>
    </pivotField>
    <pivotField showAll="0"/>
    <pivotField showAll="0"/>
    <pivotField showAll="0"/>
    <pivotField showAll="0"/>
    <pivotField showAll="0"/>
    <pivotField dataField="1" showAll="0"/>
    <pivotField showAll="0">
      <items count="5">
        <item x="0"/>
        <item x="1"/>
        <item x="3"/>
        <item x="2"/>
        <item t="default"/>
      </items>
    </pivotField>
  </pivotFields>
  <rowFields count="1">
    <field x="7"/>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Sum of Total_Profit" fld="13" baseField="0" baseItem="0"/>
  </dataFields>
  <formats count="12">
    <format dxfId="57">
      <pivotArea type="all" dataOnly="0" outline="0" fieldPosition="0"/>
    </format>
    <format dxfId="56">
      <pivotArea outline="0" collapsedLevelsAreSubtotals="1" fieldPosition="0"/>
    </format>
    <format dxfId="55">
      <pivotArea field="3" type="button" dataOnly="0" labelOnly="1" outline="0"/>
    </format>
    <format dxfId="54">
      <pivotArea dataOnly="0" labelOnly="1" grandRow="1" outline="0"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field="3" type="button" dataOnly="0" labelOnly="1" outline="0"/>
    </format>
    <format dxfId="49">
      <pivotArea dataOnly="0" labelOnly="1" grandRow="1" outline="0" fieldPosition="0"/>
    </format>
    <format dxfId="48">
      <pivotArea dataOnly="0" labelOnly="1" outline="0" axis="axisValues" fieldPosition="0"/>
    </format>
    <format dxfId="47">
      <pivotArea outline="0" collapsedLevelsAreSubtotals="1" fieldPosition="0"/>
    </format>
    <format dxfId="46">
      <pivotArea dataOnly="0" labelOnly="1" outline="0" axis="axisValues"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A46F9F-B5DE-4113-B299-BD3A2511204C}" name="COST.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14:Z25" firstHeaderRow="1" firstDataRow="1" firstDataCol="1"/>
  <pivotFields count="15">
    <pivotField showAll="0"/>
    <pivotField showAll="0">
      <items count="4272">
        <item x="3267"/>
        <item x="4121"/>
        <item x="3270"/>
        <item x="857"/>
        <item x="4204"/>
        <item x="2657"/>
        <item x="766"/>
        <item x="2011"/>
        <item x="4208"/>
        <item x="2923"/>
        <item x="2364"/>
        <item x="622"/>
        <item x="909"/>
        <item x="2081"/>
        <item x="3106"/>
        <item x="24"/>
        <item x="1141"/>
        <item x="4256"/>
        <item x="232"/>
        <item x="159"/>
        <item x="570"/>
        <item x="2341"/>
        <item x="1018"/>
        <item x="3609"/>
        <item x="3063"/>
        <item x="2813"/>
        <item x="3350"/>
        <item x="3303"/>
        <item x="2776"/>
        <item x="1450"/>
        <item x="941"/>
        <item x="2558"/>
        <item x="3493"/>
        <item x="585"/>
        <item x="1464"/>
        <item x="137"/>
        <item x="4169"/>
        <item x="3485"/>
        <item x="3280"/>
        <item x="1112"/>
        <item x="2418"/>
        <item x="2600"/>
        <item x="1610"/>
        <item x="1365"/>
        <item x="1258"/>
        <item x="4235"/>
        <item x="2634"/>
        <item x="3080"/>
        <item x="3473"/>
        <item x="3370"/>
        <item x="1379"/>
        <item x="3200"/>
        <item x="2036"/>
        <item x="3634"/>
        <item x="1072"/>
        <item x="4091"/>
        <item x="3854"/>
        <item x="2613"/>
        <item x="3861"/>
        <item x="3349"/>
        <item x="1310"/>
        <item x="2372"/>
        <item x="1967"/>
        <item x="3235"/>
        <item x="2295"/>
        <item x="2897"/>
        <item x="761"/>
        <item x="2506"/>
        <item x="2637"/>
        <item x="3060"/>
        <item x="4168"/>
        <item x="149"/>
        <item x="839"/>
        <item x="1475"/>
        <item x="127"/>
        <item x="846"/>
        <item x="1716"/>
        <item x="231"/>
        <item x="2731"/>
        <item x="1386"/>
        <item x="642"/>
        <item x="522"/>
        <item x="2498"/>
        <item x="1864"/>
        <item x="2305"/>
        <item x="3888"/>
        <item x="2700"/>
        <item x="1133"/>
        <item x="477"/>
        <item x="3604"/>
        <item x="3806"/>
        <item x="3549"/>
        <item x="3940"/>
        <item x="124"/>
        <item x="1990"/>
        <item x="442"/>
        <item x="4077"/>
        <item x="511"/>
        <item x="3491"/>
        <item x="4142"/>
        <item x="3463"/>
        <item x="1456"/>
        <item x="2703"/>
        <item x="2578"/>
        <item x="2849"/>
        <item x="4058"/>
        <item x="4013"/>
        <item x="896"/>
        <item x="2771"/>
        <item x="2224"/>
        <item x="973"/>
        <item x="426"/>
        <item x="11"/>
        <item x="1516"/>
        <item x="3735"/>
        <item x="1311"/>
        <item x="904"/>
        <item x="2866"/>
        <item x="2047"/>
        <item x="737"/>
        <item x="1177"/>
        <item x="3396"/>
        <item x="3345"/>
        <item x="564"/>
        <item x="3433"/>
        <item x="3776"/>
        <item x="754"/>
        <item x="3064"/>
        <item x="3918"/>
        <item x="2108"/>
        <item x="1768"/>
        <item x="1834"/>
        <item x="952"/>
        <item x="3065"/>
        <item x="580"/>
        <item x="1096"/>
        <item x="2665"/>
        <item x="1446"/>
        <item x="328"/>
        <item x="1923"/>
        <item x="2398"/>
        <item x="57"/>
        <item x="1129"/>
        <item x="4219"/>
        <item x="4026"/>
        <item x="3681"/>
        <item x="1700"/>
        <item x="1186"/>
        <item x="386"/>
        <item x="4162"/>
        <item x="4135"/>
        <item x="1427"/>
        <item x="961"/>
        <item x="567"/>
        <item x="1761"/>
        <item x="750"/>
        <item x="252"/>
        <item x="3159"/>
        <item x="845"/>
        <item x="3605"/>
        <item x="4220"/>
        <item x="9"/>
        <item x="3666"/>
        <item x="2568"/>
        <item x="256"/>
        <item x="3943"/>
        <item x="800"/>
        <item x="3107"/>
        <item x="624"/>
        <item x="1767"/>
        <item x="4006"/>
        <item x="1712"/>
        <item x="4211"/>
        <item x="2650"/>
        <item x="3042"/>
        <item x="2238"/>
        <item x="140"/>
        <item x="1694"/>
        <item x="1806"/>
        <item x="151"/>
        <item x="3016"/>
        <item x="1572"/>
        <item x="2815"/>
        <item x="2399"/>
        <item x="1521"/>
        <item x="163"/>
        <item x="3275"/>
        <item x="1578"/>
        <item x="2839"/>
        <item x="513"/>
        <item x="3542"/>
        <item x="533"/>
        <item x="3833"/>
        <item x="4210"/>
        <item x="3380"/>
        <item x="161"/>
        <item x="2671"/>
        <item x="3528"/>
        <item x="1993"/>
        <item x="2505"/>
        <item x="3232"/>
        <item x="1955"/>
        <item x="3557"/>
        <item x="2419"/>
        <item x="3202"/>
        <item x="2021"/>
        <item x="241"/>
        <item x="2214"/>
        <item x="2761"/>
        <item x="3800"/>
        <item x="980"/>
        <item x="260"/>
        <item x="1850"/>
        <item x="2980"/>
        <item x="131"/>
        <item x="4209"/>
        <item x="2791"/>
        <item x="3516"/>
        <item x="833"/>
        <item x="1158"/>
        <item x="4164"/>
        <item x="2939"/>
        <item x="1525"/>
        <item x="4263"/>
        <item x="2647"/>
        <item x="802"/>
        <item x="916"/>
        <item x="3165"/>
        <item x="1843"/>
        <item x="3733"/>
        <item x="2095"/>
        <item x="963"/>
        <item x="3783"/>
        <item x="1713"/>
        <item x="2954"/>
        <item x="2772"/>
        <item x="3450"/>
        <item x="2639"/>
        <item x="2933"/>
        <item x="2079"/>
        <item x="4047"/>
        <item x="3437"/>
        <item x="2943"/>
        <item x="3318"/>
        <item x="1870"/>
        <item x="3331"/>
        <item x="3484"/>
        <item x="2605"/>
        <item x="3836"/>
        <item x="803"/>
        <item x="3596"/>
        <item x="2825"/>
        <item x="1273"/>
        <item x="1609"/>
        <item x="3186"/>
        <item x="1506"/>
        <item x="2501"/>
        <item x="1417"/>
        <item x="1050"/>
        <item x="1248"/>
        <item x="431"/>
        <item x="2828"/>
        <item x="1"/>
        <item x="516"/>
        <item x="1503"/>
        <item x="1522"/>
        <item x="590"/>
        <item x="1674"/>
        <item x="2083"/>
        <item x="458"/>
        <item x="60"/>
        <item x="1697"/>
        <item x="2528"/>
        <item x="3418"/>
        <item x="1925"/>
        <item x="2562"/>
        <item x="967"/>
        <item x="1947"/>
        <item x="1315"/>
        <item x="1879"/>
        <item x="2993"/>
        <item x="485"/>
        <item x="4078"/>
        <item x="4126"/>
        <item x="150"/>
        <item x="1405"/>
        <item x="1255"/>
        <item x="3150"/>
        <item x="1982"/>
        <item x="1693"/>
        <item x="2783"/>
        <item x="1381"/>
        <item x="1901"/>
        <item x="1312"/>
        <item x="3863"/>
        <item x="1218"/>
        <item x="3332"/>
        <item x="4008"/>
        <item x="4079"/>
        <item x="1498"/>
        <item x="1495"/>
        <item x="478"/>
        <item x="512"/>
        <item x="3929"/>
        <item x="532"/>
        <item x="3003"/>
        <item x="4070"/>
        <item x="3094"/>
        <item x="3999"/>
        <item x="15"/>
        <item x="3482"/>
        <item x="3845"/>
        <item x="1777"/>
        <item x="1950"/>
        <item x="3045"/>
        <item x="3290"/>
        <item x="3447"/>
        <item x="138"/>
        <item x="2427"/>
        <item x="3006"/>
        <item x="3479"/>
        <item x="906"/>
        <item x="2606"/>
        <item x="3197"/>
        <item x="4236"/>
        <item x="2751"/>
        <item x="385"/>
        <item x="4118"/>
        <item x="2869"/>
        <item x="3052"/>
        <item x="2890"/>
        <item x="447"/>
        <item x="1357"/>
        <item x="1896"/>
        <item x="731"/>
        <item x="862"/>
        <item x="2502"/>
        <item x="1166"/>
        <item x="2782"/>
        <item x="667"/>
        <item x="977"/>
        <item x="2581"/>
        <item x="3908"/>
        <item x="4129"/>
        <item x="4034"/>
        <item x="895"/>
        <item x="3444"/>
        <item x="2424"/>
        <item x="3120"/>
        <item x="1531"/>
        <item x="2503"/>
        <item x="565"/>
        <item x="2976"/>
        <item x="1505"/>
        <item x="3025"/>
        <item x="922"/>
        <item x="3358"/>
        <item x="2198"/>
        <item x="1242"/>
        <item x="3742"/>
        <item x="3090"/>
        <item x="4003"/>
        <item x="2907"/>
        <item x="529"/>
        <item x="3302"/>
        <item x="2403"/>
        <item x="3647"/>
        <item x="245"/>
        <item x="2407"/>
        <item x="703"/>
        <item x="1617"/>
        <item x="815"/>
        <item x="2309"/>
        <item x="3216"/>
        <item x="1943"/>
        <item x="1746"/>
        <item x="101"/>
        <item x="3314"/>
        <item x="2145"/>
        <item x="3872"/>
        <item x="1144"/>
        <item x="1779"/>
        <item x="1140"/>
        <item x="3713"/>
        <item x="866"/>
        <item x="2843"/>
        <item x="882"/>
        <item x="2914"/>
        <item x="362"/>
        <item x="2088"/>
        <item x="3213"/>
        <item x="3504"/>
        <item x="4257"/>
        <item x="2818"/>
        <item x="2570"/>
        <item x="3357"/>
        <item x="2476"/>
        <item x="342"/>
        <item x="2439"/>
        <item x="4146"/>
        <item x="354"/>
        <item x="2472"/>
        <item x="2649"/>
        <item x="1216"/>
        <item x="1188"/>
        <item x="2891"/>
        <item x="3101"/>
        <item x="3864"/>
        <item x="2413"/>
        <item x="876"/>
        <item x="3492"/>
        <item x="1327"/>
        <item x="405"/>
        <item x="3813"/>
        <item x="3334"/>
        <item x="1527"/>
        <item x="2973"/>
        <item x="1208"/>
        <item x="481"/>
        <item x="2753"/>
        <item x="1821"/>
        <item x="1203"/>
        <item x="1560"/>
        <item x="292"/>
        <item x="831"/>
        <item x="366"/>
        <item x="3702"/>
        <item x="1294"/>
        <item x="3283"/>
        <item x="313"/>
        <item x="1748"/>
        <item x="1128"/>
        <item x="3599"/>
        <item x="4223"/>
        <item x="3140"/>
        <item x="2222"/>
        <item x="3705"/>
        <item x="3069"/>
        <item x="2821"/>
        <item x="2425"/>
        <item x="1792"/>
        <item x="2339"/>
        <item x="1728"/>
        <item x="607"/>
        <item x="61"/>
        <item x="692"/>
        <item x="991"/>
        <item x="1226"/>
        <item x="2411"/>
        <item x="2875"/>
        <item x="1657"/>
        <item x="3816"/>
        <item x="2593"/>
        <item x="1886"/>
        <item x="2672"/>
        <item x="1146"/>
        <item x="3374"/>
        <item x="2925"/>
        <item x="157"/>
        <item x="254"/>
        <item x="2832"/>
        <item x="3190"/>
        <item x="3032"/>
        <item x="752"/>
        <item x="811"/>
        <item x="1570"/>
        <item x="1418"/>
        <item x="1482"/>
        <item x="1276"/>
        <item x="3793"/>
        <item x="3602"/>
        <item x="3029"/>
        <item x="484"/>
        <item x="1996"/>
        <item x="1305"/>
        <item x="1015"/>
        <item x="2428"/>
        <item x="2190"/>
        <item x="1717"/>
        <item x="1081"/>
        <item x="2019"/>
        <item x="2727"/>
        <item x="4025"/>
        <item x="3506"/>
        <item x="79"/>
        <item x="2695"/>
        <item x="1977"/>
        <item x="2156"/>
        <item x="604"/>
        <item x="1986"/>
        <item x="920"/>
        <item x="376"/>
        <item x="4185"/>
        <item x="3959"/>
        <item x="3439"/>
        <item x="1763"/>
        <item x="2494"/>
        <item x="29"/>
        <item x="593"/>
        <item x="4087"/>
        <item x="1776"/>
        <item x="4167"/>
        <item x="1409"/>
        <item x="19"/>
        <item x="2469"/>
        <item x="2325"/>
        <item x="4062"/>
        <item x="327"/>
        <item x="4238"/>
        <item x="3826"/>
        <item x="804"/>
        <item x="3524"/>
        <item x="2937"/>
        <item x="2473"/>
        <item x="1969"/>
        <item x="1247"/>
        <item x="2080"/>
        <item x="3966"/>
        <item x="560"/>
        <item x="3907"/>
        <item x="1608"/>
        <item x="3412"/>
        <item x="1251"/>
        <item x="2126"/>
        <item x="3059"/>
        <item x="3668"/>
        <item x="3553"/>
        <item x="1939"/>
        <item x="2456"/>
        <item x="3585"/>
        <item x="1816"/>
        <item x="2768"/>
        <item x="2696"/>
        <item x="710"/>
        <item x="726"/>
        <item x="345"/>
        <item x="1799"/>
        <item x="1184"/>
        <item x="53"/>
        <item x="475"/>
        <item x="4230"/>
        <item x="3515"/>
        <item x="2174"/>
        <item x="2882"/>
        <item x="2097"/>
        <item x="1948"/>
        <item x="619"/>
        <item x="3055"/>
        <item x="3716"/>
        <item x="2463"/>
        <item x="2240"/>
        <item x="41"/>
        <item x="908"/>
        <item x="3354"/>
        <item x="1380"/>
        <item x="1371"/>
        <item x="1599"/>
        <item x="90"/>
        <item x="3941"/>
        <item x="3271"/>
        <item x="678"/>
        <item x="2466"/>
        <item x="3964"/>
        <item x="63"/>
        <item x="4086"/>
        <item x="2804"/>
        <item x="1632"/>
        <item x="1878"/>
        <item x="2611"/>
        <item x="3737"/>
        <item x="3126"/>
        <item x="499"/>
        <item x="3837"/>
        <item x="3401"/>
        <item x="3608"/>
        <item x="966"/>
        <item x="2615"/>
        <item x="953"/>
        <item x="3369"/>
        <item x="4132"/>
        <item x="1154"/>
        <item x="147"/>
        <item x="3219"/>
        <item x="1007"/>
        <item x="1245"/>
        <item x="1637"/>
        <item x="3316"/>
        <item x="748"/>
        <item x="3913"/>
        <item x="456"/>
        <item x="3593"/>
        <item x="3627"/>
        <item x="1403"/>
        <item x="1698"/>
        <item x="3870"/>
        <item x="1900"/>
        <item x="1185"/>
        <item x="1985"/>
        <item x="2560"/>
        <item x="1998"/>
        <item x="1872"/>
        <item x="3724"/>
        <item x="2379"/>
        <item x="3885"/>
        <item x="3902"/>
        <item x="4194"/>
        <item x="2642"/>
        <item x="312"/>
        <item x="3452"/>
        <item x="4155"/>
        <item x="340"/>
        <item x="2070"/>
        <item x="3449"/>
        <item x="3606"/>
        <item x="708"/>
        <item x="2245"/>
        <item x="2574"/>
        <item x="3655"/>
        <item x="2110"/>
        <item x="1871"/>
        <item x="2101"/>
        <item x="2251"/>
        <item x="586"/>
        <item x="1104"/>
        <item x="1863"/>
        <item x="1002"/>
        <item x="3844"/>
        <item x="4245"/>
        <item x="3719"/>
        <item x="236"/>
        <item x="1337"/>
        <item x="3597"/>
        <item x="1093"/>
        <item x="1040"/>
        <item x="1867"/>
        <item x="1501"/>
        <item x="3603"/>
        <item x="1036"/>
        <item x="2210"/>
        <item x="3434"/>
        <item x="2370"/>
        <item x="538"/>
        <item x="2746"/>
        <item x="931"/>
        <item x="579"/>
        <item x="612"/>
        <item x="3764"/>
        <item x="574"/>
        <item x="1629"/>
        <item x="1849"/>
        <item x="1174"/>
        <item x="556"/>
        <item x="763"/>
        <item x="3579"/>
        <item x="1278"/>
        <item x="2681"/>
        <item x="3963"/>
        <item x="3629"/>
        <item x="1545"/>
        <item x="601"/>
        <item x="1290"/>
        <item x="2826"/>
        <item x="1851"/>
        <item x="2596"/>
        <item x="2844"/>
        <item x="1812"/>
        <item x="2607"/>
        <item x="2565"/>
        <item x="3142"/>
        <item x="2155"/>
        <item x="917"/>
        <item x="2160"/>
        <item x="661"/>
        <item x="412"/>
        <item x="383"/>
        <item x="3297"/>
        <item x="3534"/>
        <item x="326"/>
        <item x="180"/>
        <item x="1968"/>
        <item x="4145"/>
        <item x="3405"/>
        <item x="1652"/>
        <item x="3869"/>
        <item x="2940"/>
        <item x="3048"/>
        <item x="3948"/>
        <item x="2677"/>
        <item x="3199"/>
        <item x="2720"/>
        <item x="2286"/>
        <item x="395"/>
        <item x="2519"/>
        <item x="3827"/>
        <item x="3613"/>
        <item x="2094"/>
        <item x="4014"/>
        <item x="2397"/>
        <item x="248"/>
        <item x="2046"/>
        <item x="4137"/>
        <item x="2359"/>
        <item x="2382"/>
        <item x="2792"/>
        <item x="2159"/>
        <item x="1595"/>
        <item x="1743"/>
        <item x="3066"/>
        <item x="1903"/>
        <item x="1004"/>
        <item x="1445"/>
        <item x="1100"/>
        <item x="2989"/>
        <item x="1833"/>
        <item x="1408"/>
        <item x="31"/>
        <item x="2276"/>
        <item x="883"/>
        <item x="301"/>
        <item x="103"/>
        <item x="910"/>
        <item x="2689"/>
        <item x="1885"/>
        <item x="1781"/>
        <item x="1670"/>
        <item x="2797"/>
        <item x="2530"/>
        <item x="1105"/>
        <item x="3022"/>
        <item x="2452"/>
        <item x="1622"/>
        <item x="2554"/>
        <item x="223"/>
        <item x="1773"/>
        <item x="2471"/>
        <item x="547"/>
        <item x="2981"/>
        <item x="4199"/>
        <item x="3402"/>
        <item x="566"/>
        <item x="3551"/>
        <item x="525"/>
        <item x="4149"/>
        <item x="4215"/>
        <item x="4112"/>
        <item x="125"/>
        <item x="2860"/>
        <item x="4197"/>
        <item x="2266"/>
        <item x="4122"/>
        <item x="1907"/>
        <item x="2287"/>
        <item x="2725"/>
        <item x="3830"/>
        <item x="2018"/>
        <item x="2847"/>
        <item x="3720"/>
        <item x="3871"/>
        <item x="3693"/>
        <item x="469"/>
        <item x="452"/>
        <item x="2604"/>
        <item x="2767"/>
        <item x="3428"/>
        <item x="1366"/>
        <item x="4240"/>
        <item x="2627"/>
        <item x="3176"/>
        <item x="1511"/>
        <item x="3840"/>
        <item x="3348"/>
        <item x="1368"/>
        <item x="2060"/>
        <item x="743"/>
        <item x="158"/>
        <item x="858"/>
        <item x="647"/>
        <item x="486"/>
        <item x="3281"/>
        <item x="1440"/>
        <item x="2376"/>
        <item x="1199"/>
        <item x="3952"/>
        <item x="3972"/>
        <item x="2248"/>
        <item x="4066"/>
        <item x="596"/>
        <item x="26"/>
        <item x="2091"/>
        <item x="599"/>
        <item x="2714"/>
        <item x="3717"/>
        <item x="2183"/>
        <item x="2738"/>
        <item x="3680"/>
        <item x="3835"/>
        <item x="3293"/>
        <item x="597"/>
        <item x="2485"/>
        <item x="3351"/>
        <item x="3996"/>
        <item x="40"/>
        <item x="126"/>
        <item x="997"/>
        <item x="2561"/>
        <item x="1470"/>
        <item x="1887"/>
        <item x="1000"/>
        <item x="687"/>
        <item x="2093"/>
        <item x="3204"/>
        <item x="2710"/>
        <item x="805"/>
        <item x="3400"/>
        <item x="1630"/>
        <item x="494"/>
        <item x="2247"/>
        <item x="4081"/>
        <item x="2294"/>
        <item x="108"/>
        <item x="874"/>
        <item x="1832"/>
        <item x="987"/>
        <item x="240"/>
        <item x="12"/>
        <item x="1803"/>
        <item x="595"/>
        <item x="3823"/>
        <item x="3207"/>
        <item x="2229"/>
        <item x="3390"/>
        <item x="2231"/>
        <item x="4128"/>
        <item x="4196"/>
        <item x="2888"/>
        <item x="1451"/>
        <item x="453"/>
        <item x="392"/>
        <item x="4154"/>
        <item x="1809"/>
        <item x="1045"/>
        <item x="1690"/>
        <item x="278"/>
        <item x="2037"/>
        <item x="1221"/>
        <item x="1441"/>
        <item x="1131"/>
        <item x="2553"/>
        <item x="995"/>
        <item x="645"/>
        <item x="716"/>
        <item x="946"/>
        <item x="694"/>
        <item x="2583"/>
        <item x="673"/>
        <item x="1744"/>
        <item x="8"/>
        <item x="2966"/>
        <item x="4084"/>
        <item x="134"/>
        <item x="3365"/>
        <item x="4182"/>
        <item x="2009"/>
        <item x="440"/>
        <item x="3846"/>
        <item x="2096"/>
        <item x="3145"/>
        <item x="994"/>
        <item x="317"/>
        <item x="1452"/>
        <item x="979"/>
        <item x="536"/>
        <item x="3992"/>
        <item x="387"/>
        <item x="2151"/>
        <item x="3013"/>
        <item x="2132"/>
        <item x="4163"/>
        <item x="2534"/>
        <item x="445"/>
        <item x="3583"/>
        <item x="1064"/>
        <item x="1202"/>
        <item x="4171"/>
        <item x="457"/>
        <item x="2745"/>
        <item x="2346"/>
        <item x="903"/>
        <item x="2803"/>
        <item x="2985"/>
        <item x="4237"/>
        <item x="1780"/>
        <item x="3024"/>
        <item x="3851"/>
        <item x="2732"/>
        <item x="3183"/>
        <item x="568"/>
        <item x="2381"/>
        <item x="3799"/>
        <item x="267"/>
        <item x="1553"/>
        <item x="37"/>
        <item x="197"/>
        <item x="3445"/>
        <item x="801"/>
        <item x="2065"/>
        <item x="1869"/>
        <item x="640"/>
        <item x="184"/>
        <item x="1430"/>
        <item x="4141"/>
        <item x="1579"/>
        <item x="1758"/>
        <item x="3154"/>
        <item x="3741"/>
        <item x="2440"/>
        <item x="2313"/>
        <item x="2051"/>
        <item x="2545"/>
        <item x="2986"/>
        <item x="1390"/>
        <item x="3584"/>
        <item x="2597"/>
        <item x="4259"/>
        <item x="1519"/>
        <item x="1808"/>
        <item x="3540"/>
        <item x="2086"/>
        <item x="77"/>
        <item x="3751"/>
        <item x="664"/>
        <item x="284"/>
        <item x="577"/>
        <item x="3469"/>
        <item x="152"/>
        <item x="2322"/>
        <item x="654"/>
        <item x="1862"/>
        <item x="2931"/>
        <item x="491"/>
        <item x="1801"/>
        <item x="682"/>
        <item x="1740"/>
        <item x="3502"/>
        <item x="3415"/>
        <item x="2830"/>
        <item x="114"/>
        <item x="3073"/>
        <item x="2874"/>
        <item x="3266"/>
        <item x="1918"/>
        <item x="307"/>
        <item x="58"/>
        <item x="4072"/>
        <item x="894"/>
        <item x="783"/>
        <item x="3218"/>
        <item x="4001"/>
        <item x="3808"/>
        <item x="4222"/>
        <item x="2663"/>
        <item x="834"/>
        <item x="510"/>
        <item x="2587"/>
        <item x="2734"/>
        <item x="119"/>
        <item x="3695"/>
        <item x="885"/>
        <item x="1935"/>
        <item x="1352"/>
        <item x="3438"/>
        <item x="2304"/>
        <item x="2698"/>
        <item x="209"/>
        <item x="1396"/>
        <item x="1823"/>
        <item x="795"/>
        <item x="2493"/>
        <item x="1168"/>
        <item x="3865"/>
        <item x="3201"/>
        <item x="2929"/>
        <item x="27"/>
        <item x="2603"/>
        <item x="674"/>
        <item x="461"/>
        <item x="3905"/>
        <item x="2378"/>
        <item x="3085"/>
        <item x="2264"/>
        <item x="2034"/>
        <item x="2856"/>
        <item x="2272"/>
        <item x="932"/>
        <item x="1116"/>
        <item x="3017"/>
        <item x="3092"/>
        <item x="3710"/>
        <item x="611"/>
        <item x="1881"/>
        <item x="507"/>
        <item x="1265"/>
        <item x="4176"/>
        <item x="677"/>
        <item x="1048"/>
        <item x="407"/>
        <item x="1770"/>
        <item x="2140"/>
        <item x="1628"/>
        <item x="2000"/>
        <item x="1820"/>
        <item x="4174"/>
        <item x="1228"/>
        <item x="1350"/>
        <item x="349"/>
        <item x="2275"/>
        <item x="2883"/>
        <item x="2367"/>
        <item x="1210"/>
        <item x="2962"/>
        <item x="434"/>
        <item x="372"/>
        <item x="1462"/>
        <item x="2479"/>
        <item x="996"/>
        <item x="3038"/>
        <item x="2702"/>
        <item x="943"/>
        <item x="1656"/>
        <item x="1880"/>
        <item x="1355"/>
        <item x="1648"/>
        <item x="636"/>
        <item x="2135"/>
        <item x="1686"/>
        <item x="2819"/>
        <item x="3873"/>
        <item x="3685"/>
        <item x="791"/>
        <item x="2621"/>
        <item x="879"/>
        <item x="30"/>
        <item x="3002"/>
        <item x="2223"/>
        <item x="521"/>
        <item x="3486"/>
        <item x="2811"/>
        <item x="2331"/>
        <item x="2936"/>
        <item x="199"/>
        <item x="74"/>
        <item x="1020"/>
        <item x="1551"/>
        <item x="2990"/>
        <item x="1876"/>
        <item x="1189"/>
        <item x="2030"/>
        <item x="52"/>
        <item x="3828"/>
        <item x="2165"/>
        <item x="1082"/>
        <item x="1340"/>
        <item x="1078"/>
        <item x="2441"/>
        <item x="351"/>
        <item x="1117"/>
        <item x="3146"/>
        <item x="3481"/>
        <item x="2610"/>
        <item x="3"/>
        <item x="3373"/>
        <item x="2948"/>
        <item x="648"/>
        <item x="1685"/>
        <item x="1304"/>
        <item x="2267"/>
        <item x="2707"/>
        <item x="2701"/>
        <item x="2158"/>
        <item x="3798"/>
        <item x="2102"/>
        <item x="2371"/>
        <item x="1291"/>
        <item x="1954"/>
        <item x="2421"/>
        <item x="697"/>
        <item x="1353"/>
        <item x="482"/>
        <item x="2215"/>
        <item x="4114"/>
        <item x="4110"/>
        <item x="183"/>
        <item x="2719"/>
        <item x="2084"/>
        <item x="2950"/>
        <item x="2920"/>
        <item x="3761"/>
        <item x="322"/>
        <item x="1927"/>
        <item x="1899"/>
        <item x="294"/>
        <item x="3931"/>
        <item x="4221"/>
        <item x="1043"/>
        <item x="1042"/>
        <item x="2220"/>
        <item x="741"/>
        <item x="3043"/>
        <item x="1313"/>
        <item x="1254"/>
        <item x="1207"/>
        <item x="2829"/>
        <item x="663"/>
        <item x="2289"/>
        <item x="3586"/>
        <item x="2298"/>
        <item x="1934"/>
        <item x="2812"/>
        <item x="298"/>
        <item x="1556"/>
        <item x="3036"/>
        <item x="4038"/>
        <item x="982"/>
        <item x="1739"/>
        <item x="2141"/>
        <item x="1066"/>
        <item x="3545"/>
        <item x="4165"/>
        <item x="1666"/>
        <item x="1540"/>
        <item x="3758"/>
        <item x="1970"/>
        <item x="588"/>
        <item x="4130"/>
        <item x="1318"/>
        <item x="605"/>
        <item x="1976"/>
        <item x="1103"/>
        <item x="1735"/>
        <item x="1332"/>
        <item x="2552"/>
        <item x="901"/>
        <item x="2951"/>
        <item x="1612"/>
        <item x="1225"/>
        <item x="3756"/>
        <item x="534"/>
        <item x="467"/>
        <item x="939"/>
        <item x="3255"/>
        <item x="3344"/>
        <item x="2514"/>
        <item x="3041"/>
        <item x="3277"/>
        <item x="2347"/>
        <item x="1361"/>
        <item x="1334"/>
        <item x="1022"/>
        <item x="1782"/>
        <item x="1481"/>
        <item x="1260"/>
        <item x="265"/>
        <item x="1804"/>
        <item x="3518"/>
        <item x="2255"/>
        <item x="2585"/>
        <item x="679"/>
        <item x="364"/>
        <item x="3962"/>
        <item x="2115"/>
        <item x="1119"/>
        <item x="1135"/>
        <item x="2391"/>
        <item x="3937"/>
        <item x="3899"/>
        <item x="1655"/>
        <item x="2721"/>
        <item x="1011"/>
        <item x="2692"/>
        <item x="2557"/>
        <item x="3876"/>
        <item x="3144"/>
        <item x="765"/>
        <item x="3336"/>
        <item x="2348"/>
        <item x="2062"/>
        <item x="3056"/>
        <item x="1222"/>
        <item x="3010"/>
        <item x="849"/>
        <item x="3706"/>
        <item x="4201"/>
        <item x="826"/>
        <item x="2492"/>
        <item x="1999"/>
        <item x="2827"/>
        <item x="2852"/>
        <item x="3494"/>
        <item x="388"/>
        <item x="1385"/>
        <item x="2835"/>
        <item x="4037"/>
        <item x="2301"/>
        <item x="2354"/>
        <item x="3527"/>
        <item x="985"/>
        <item x="1190"/>
        <item x="3282"/>
        <item x="2536"/>
        <item x="1663"/>
        <item x="2922"/>
        <item x="435"/>
        <item x="1249"/>
        <item x="2142"/>
        <item x="359"/>
        <item x="1707"/>
        <item x="408"/>
        <item x="4039"/>
        <item x="1003"/>
        <item x="2236"/>
        <item x="3095"/>
        <item x="417"/>
        <item x="2538"/>
        <item x="2549"/>
        <item x="4136"/>
        <item x="1583"/>
        <item x="2499"/>
        <item x="86"/>
        <item x="3031"/>
        <item x="1142"/>
        <item x="7"/>
        <item x="3975"/>
        <item x="3424"/>
        <item x="2292"/>
        <item x="1915"/>
        <item x="959"/>
        <item x="1215"/>
        <item x="1980"/>
        <item x="1544"/>
        <item x="3575"/>
        <item x="2474"/>
        <item x="1301"/>
        <item x="2282"/>
        <item x="675"/>
        <item x="4012"/>
        <item x="2525"/>
        <item x="1726"/>
        <item x="1958"/>
        <item x="3951"/>
        <item x="2659"/>
        <item x="930"/>
        <item x="3906"/>
        <item x="3582"/>
        <item x="3458"/>
        <item x="2131"/>
        <item x="1121"/>
        <item x="2261"/>
        <item x="759"/>
        <item x="1277"/>
        <item x="3920"/>
        <item x="2291"/>
        <item x="3939"/>
        <item x="2360"/>
        <item x="2184"/>
        <item x="2168"/>
        <item x="1861"/>
        <item x="128"/>
        <item x="2964"/>
        <item x="2509"/>
        <item x="2077"/>
        <item x="3914"/>
        <item x="1888"/>
        <item x="2675"/>
        <item x="1813"/>
        <item x="3105"/>
        <item x="55"/>
        <item x="1680"/>
        <item x="1575"/>
        <item x="3536"/>
        <item x="2035"/>
        <item x="3149"/>
        <item x="3671"/>
        <item x="3562"/>
        <item x="3979"/>
        <item x="1303"/>
        <item x="3071"/>
        <item x="3196"/>
        <item x="1372"/>
        <item x="1123"/>
        <item x="416"/>
        <item x="87"/>
        <item x="3164"/>
        <item x="98"/>
        <item x="375"/>
        <item x="4181"/>
        <item x="2437"/>
        <item x="2831"/>
        <item x="1640"/>
        <item x="121"/>
        <item x="2622"/>
        <item x="964"/>
        <item x="380"/>
        <item x="2787"/>
        <item x="1160"/>
        <item x="2144"/>
        <item x="1942"/>
        <item x="1624"/>
        <item x="3519"/>
        <item x="3976"/>
        <item x="3618"/>
        <item x="3299"/>
        <item x="2176"/>
        <item x="178"/>
        <item x="1279"/>
        <item x="2201"/>
        <item x="2918"/>
        <item x="3372"/>
        <item x="2468"/>
        <item x="1563"/>
        <item x="3425"/>
        <item x="3233"/>
        <item x="2487"/>
        <item x="39"/>
        <item x="927"/>
        <item x="3264"/>
        <item x="696"/>
        <item x="2539"/>
        <item x="2296"/>
        <item x="3211"/>
        <item x="4113"/>
        <item x="1549"/>
        <item x="1539"/>
        <item x="4225"/>
        <item x="1089"/>
        <item x="2357"/>
        <item x="424"/>
        <item x="1983"/>
        <item x="902"/>
        <item x="1649"/>
        <item x="355"/>
        <item x="75"/>
        <item x="3226"/>
        <item x="3857"/>
        <item x="3409"/>
        <item x="1453"/>
        <item x="2262"/>
        <item x="2366"/>
        <item x="1393"/>
        <item x="3995"/>
        <item x="2862"/>
        <item x="3531"/>
        <item x="2747"/>
        <item x="378"/>
        <item x="1515"/>
        <item x="689"/>
        <item x="2455"/>
        <item x="1424"/>
        <item x="3021"/>
        <item x="14"/>
        <item x="3279"/>
        <item x="1602"/>
        <item x="1760"/>
        <item x="1830"/>
        <item x="1437"/>
        <item x="1095"/>
        <item x="925"/>
        <item x="2195"/>
        <item x="444"/>
        <item x="527"/>
        <item x="2253"/>
        <item x="860"/>
        <item x="2170"/>
        <item x="250"/>
        <item x="2838"/>
        <item x="744"/>
        <item x="297"/>
        <item x="1429"/>
        <item x="3856"/>
        <item x="3765"/>
        <item x="3543"/>
        <item x="1600"/>
        <item x="4045"/>
        <item x="3760"/>
        <item x="3124"/>
        <item x="2014"/>
        <item x="747"/>
        <item x="3475"/>
        <item x="1623"/>
        <item x="3981"/>
        <item x="3738"/>
        <item x="668"/>
        <item x="2448"/>
        <item x="389"/>
        <item x="3682"/>
        <item x="2027"/>
        <item x="4016"/>
        <item x="1284"/>
        <item x="1661"/>
        <item x="244"/>
        <item x="3147"/>
        <item x="185"/>
        <item x="3875"/>
        <item x="1023"/>
        <item x="460"/>
        <item x="868"/>
        <item x="4004"/>
        <item x="1894"/>
        <item x="3192"/>
        <item x="3497"/>
        <item x="820"/>
        <item x="227"/>
        <item x="4"/>
        <item x="1949"/>
        <item x="1281"/>
        <item x="2114"/>
        <item x="3701"/>
        <item x="3718"/>
        <item x="900"/>
        <item x="1638"/>
        <item x="2073"/>
        <item x="3239"/>
        <item x="70"/>
        <item x="1582"/>
        <item x="1752"/>
        <item x="4147"/>
        <item x="115"/>
        <item x="3209"/>
        <item x="419"/>
        <item x="2800"/>
        <item x="4180"/>
        <item x="3108"/>
        <item x="1621"/>
        <item x="1957"/>
        <item x="100"/>
        <item x="2129"/>
        <item x="4093"/>
        <item x="3247"/>
        <item x="3556"/>
        <item x="1205"/>
        <item x="235"/>
        <item x="633"/>
        <item x="717"/>
        <item x="3135"/>
        <item x="935"/>
        <item x="36"/>
        <item x="3057"/>
        <item x="3529"/>
        <item x="3552"/>
        <item x="2683"/>
        <item x="732"/>
        <item x="4092"/>
        <item x="2408"/>
        <item x="2551"/>
        <item x="2434"/>
        <item x="537"/>
        <item x="1323"/>
        <item x="1546"/>
        <item x="3587"/>
        <item x="1338"/>
        <item x="2833"/>
        <item x="239"/>
        <item x="2273"/>
        <item x="2169"/>
        <item x="4108"/>
        <item x="3694"/>
        <item x="367"/>
        <item x="561"/>
        <item x="2415"/>
        <item x="1308"/>
        <item x="972"/>
        <item x="2277"/>
        <item x="1696"/>
        <item x="62"/>
        <item x="2197"/>
        <item x="67"/>
        <item x="2577"/>
        <item x="3044"/>
        <item x="3736"/>
        <item x="779"/>
        <item x="2383"/>
        <item x="1774"/>
        <item x="2186"/>
        <item x="167"/>
        <item x="3928"/>
        <item x="3731"/>
        <item x="2066"/>
        <item x="1580"/>
        <item x="3161"/>
        <item x="2618"/>
        <item x="4161"/>
        <item x="625"/>
        <item x="21"/>
        <item x="3565"/>
        <item x="2876"/>
        <item x="3467"/>
        <item x="1586"/>
        <item x="891"/>
        <item x="2670"/>
        <item x="1784"/>
        <item x="2795"/>
        <item x="756"/>
        <item x="2735"/>
        <item x="2934"/>
        <item x="230"/>
        <item x="3965"/>
        <item x="2685"/>
        <item x="1651"/>
        <item x="3974"/>
        <item x="2335"/>
        <item x="3208"/>
        <item x="2054"/>
        <item x="1596"/>
        <item x="10"/>
        <item x="3269"/>
        <item x="2713"/>
        <item x="2640"/>
        <item x="3326"/>
        <item x="1659"/>
        <item x="1209"/>
        <item x="483"/>
        <item x="45"/>
        <item x="2742"/>
        <item x="229"/>
        <item x="3794"/>
        <item x="1765"/>
        <item x="2855"/>
        <item x="1721"/>
        <item x="2688"/>
        <item x="1603"/>
        <item x="2467"/>
        <item x="3984"/>
        <item x="4032"/>
        <item x="735"/>
        <item x="4080"/>
        <item x="190"/>
        <item x="1329"/>
        <item x="64"/>
        <item x="1857"/>
        <item x="955"/>
        <item x="1324"/>
        <item x="2886"/>
        <item x="3274"/>
        <item x="1681"/>
        <item x="1033"/>
        <item x="471"/>
        <item x="3767"/>
        <item x="4090"/>
        <item x="2206"/>
        <item x="2349"/>
        <item x="2691"/>
        <item x="2283"/>
        <item x="3419"/>
        <item x="1858"/>
        <item x="1019"/>
        <item x="3178"/>
        <item x="4254"/>
        <item x="899"/>
        <item x="2038"/>
        <item x="2623"/>
        <item x="3127"/>
        <item x="3915"/>
        <item x="2902"/>
        <item x="4027"/>
        <item x="843"/>
        <item x="3763"/>
        <item x="3709"/>
        <item x="1520"/>
        <item x="93"/>
        <item x="1016"/>
        <item x="2022"/>
        <item x="1709"/>
        <item x="2426"/>
        <item x="4242"/>
        <item x="1159"/>
        <item x="2927"/>
        <item x="2848"/>
        <item x="1267"/>
        <item x="2358"/>
        <item x="659"/>
        <item x="1076"/>
        <item x="3375"/>
        <item x="3523"/>
        <item x="2278"/>
        <item x="174"/>
        <item x="1454"/>
        <item x="2712"/>
        <item x="1243"/>
        <item x="563"/>
        <item x="3131"/>
        <item x="855"/>
        <item x="1170"/>
        <item x="796"/>
        <item x="2042"/>
        <item x="775"/>
        <item x="4184"/>
        <item x="2063"/>
        <item x="784"/>
        <item x="1150"/>
        <item x="69"/>
        <item x="3166"/>
        <item x="1384"/>
        <item x="2072"/>
        <item x="3538"/>
        <item x="2668"/>
        <item x="3969"/>
        <item x="764"/>
        <item x="3998"/>
        <item x="225"/>
        <item x="1091"/>
        <item x="3112"/>
        <item x="1343"/>
        <item x="1391"/>
        <item x="4035"/>
        <item x="1677"/>
        <item x="539"/>
        <item x="437"/>
        <item x="3878"/>
        <item x="3755"/>
        <item x="2216"/>
        <item x="1951"/>
        <item x="2930"/>
        <item x="1826"/>
        <item x="1230"/>
        <item x="2798"/>
        <item x="1094"/>
        <item x="2529"/>
        <item x="393"/>
        <item x="965"/>
        <item x="3005"/>
        <item x="3125"/>
        <item x="1653"/>
        <item x="3077"/>
        <item x="495"/>
        <item x="4173"/>
        <item x="3223"/>
        <item x="3337"/>
        <item x="2327"/>
        <item x="878"/>
        <item x="2015"/>
        <item x="1130"/>
        <item x="3897"/>
        <item x="4231"/>
        <item x="2651"/>
        <item x="1442"/>
        <item x="1678"/>
        <item x="4064"/>
        <item x="4239"/>
        <item x="2162"/>
        <item x="2524"/>
        <item x="514"/>
        <item x="2078"/>
        <item x="2053"/>
        <item x="411"/>
        <item x="2741"/>
        <item x="558"/>
        <item x="1654"/>
        <item x="2326"/>
        <item x="2563"/>
        <item x="1597"/>
        <item x="1102"/>
        <item x="2057"/>
        <item x="3304"/>
        <item x="2"/>
        <item x="1099"/>
        <item x="2904"/>
        <item x="1300"/>
        <item x="2775"/>
        <item x="2754"/>
        <item x="2801"/>
        <item x="242"/>
        <item x="2173"/>
        <item x="3385"/>
        <item x="755"/>
        <item x="757"/>
        <item x="886"/>
        <item x="945"/>
        <item x="449"/>
        <item x="4248"/>
        <item x="3779"/>
        <item x="1435"/>
        <item x="2895"/>
        <item x="3254"/>
        <item x="237"/>
        <item x="829"/>
        <item x="3470"/>
        <item x="1229"/>
        <item x="186"/>
        <item x="2179"/>
        <item x="95"/>
        <item x="329"/>
        <item x="2652"/>
        <item x="310"/>
        <item x="3276"/>
        <item x="2024"/>
        <item x="3698"/>
        <item x="2766"/>
        <item x="3129"/>
        <item x="454"/>
        <item x="2461"/>
        <item x="813"/>
        <item x="1790"/>
        <item x="3684"/>
        <item x="3858"/>
        <item x="4100"/>
        <item x="3089"/>
        <item x="1769"/>
        <item x="316"/>
        <item x="1293"/>
        <item x="264"/>
        <item x="3046"/>
        <item x="2106"/>
        <item x="1953"/>
        <item x="1620"/>
        <item x="3921"/>
        <item x="2406"/>
        <item x="3341"/>
        <item x="2511"/>
        <item x="4067"/>
        <item x="1510"/>
        <item x="418"/>
        <item x="3635"/>
        <item x="3980"/>
        <item x="3252"/>
        <item x="2163"/>
        <item x="410"/>
        <item x="80"/>
        <item x="1593"/>
        <item x="780"/>
        <item x="1778"/>
        <item x="1727"/>
        <item x="827"/>
        <item x="4060"/>
        <item x="3947"/>
        <item x="2068"/>
        <item x="856"/>
        <item x="2150"/>
        <item x="940"/>
        <item x="2586"/>
        <item x="4057"/>
        <item x="4268"/>
        <item x="247"/>
        <item x="1180"/>
        <item x="1956"/>
        <item x="840"/>
        <item x="188"/>
        <item x="3510"/>
        <item x="2926"/>
        <item x="1703"/>
        <item x="2457"/>
        <item x="3633"/>
        <item x="111"/>
        <item x="1044"/>
        <item x="1134"/>
        <item x="2822"/>
        <item x="3474"/>
        <item x="2628"/>
        <item x="1483"/>
        <item x="3841"/>
        <item x="1028"/>
        <item x="222"/>
        <item x="760"/>
        <item x="226"/>
        <item x="2840"/>
        <item x="4232"/>
        <item x="1963"/>
        <item x="738"/>
        <item x="311"/>
        <item x="528"/>
        <item x="3802"/>
        <item x="3950"/>
        <item x="1647"/>
        <item x="2676"/>
        <item x="937"/>
        <item x="2243"/>
        <item x="948"/>
        <item x="413"/>
        <item x="363"/>
        <item x="897"/>
        <item x="3153"/>
        <item x="698"/>
        <item x="2871"/>
        <item x="4105"/>
        <item x="2189"/>
        <item x="2374"/>
        <item x="1973"/>
        <item x="4073"/>
        <item x="4251"/>
        <item x="2069"/>
        <item x="2724"/>
        <item x="1883"/>
        <item x="892"/>
        <item x="3109"/>
        <item x="934"/>
        <item x="688"/>
        <item x="2373"/>
        <item x="957"/>
        <item x="1502"/>
        <item x="2661"/>
        <item x="944"/>
        <item x="179"/>
        <item x="1616"/>
        <item x="390"/>
        <item x="1412"/>
        <item x="2679"/>
        <item x="598"/>
        <item x="1914"/>
        <item x="4213"/>
        <item x="2055"/>
        <item x="2334"/>
        <item x="3496"/>
        <item x="2059"/>
        <item x="928"/>
        <item x="2842"/>
        <item x="2429"/>
        <item x="1523"/>
        <item x="1791"/>
        <item x="4111"/>
        <item x="459"/>
        <item x="662"/>
        <item x="1349"/>
        <item x="2641"/>
        <item x="1027"/>
        <item x="2955"/>
        <item x="3714"/>
        <item x="3734"/>
        <item x="1175"/>
        <item x="3537"/>
        <item x="1691"/>
        <item x="1344"/>
        <item x="2271"/>
        <item x="1859"/>
        <item x="1797"/>
        <item x="3894"/>
        <item x="3459"/>
        <item x="428"/>
        <item x="2076"/>
        <item x="3130"/>
        <item x="415"/>
        <item x="589"/>
        <item x="321"/>
        <item x="823"/>
        <item x="443"/>
        <item x="3468"/>
        <item x="2219"/>
        <item x="3081"/>
        <item x="3632"/>
        <item x="466"/>
        <item x="1538"/>
        <item x="3476"/>
        <item x="890"/>
        <item x="954"/>
        <item x="1111"/>
        <item x="1109"/>
        <item x="1607"/>
        <item x="3464"/>
        <item x="1644"/>
        <item x="669"/>
        <item x="2765"/>
        <item x="572"/>
        <item x="3646"/>
        <item x="1088"/>
        <item x="3762"/>
        <item x="4262"/>
        <item x="1565"/>
        <item x="1307"/>
        <item x="3983"/>
        <item x="869"/>
        <item x="2740"/>
        <item x="1882"/>
        <item x="776"/>
        <item x="3393"/>
        <item x="302"/>
        <item x="3114"/>
        <item x="1302"/>
        <item x="2953"/>
        <item x="195"/>
        <item x="2226"/>
        <item x="423"/>
        <item x="3978"/>
        <item x="2919"/>
        <item x="99"/>
        <item x="2785"/>
        <item x="3193"/>
        <item x="3251"/>
        <item x="2233"/>
        <item x="2218"/>
        <item x="1841"/>
        <item x="3781"/>
        <item x="315"/>
        <item x="3498"/>
        <item x="2483"/>
        <item x="1895"/>
        <item x="758"/>
        <item x="3807"/>
        <item x="530"/>
        <item x="3099"/>
        <item x="4140"/>
        <item x="4189"/>
        <item x="1924"/>
        <item x="1723"/>
        <item x="1513"/>
        <item x="814"/>
        <item x="3729"/>
        <item x="3257"/>
        <item x="1326"/>
        <item x="3801"/>
        <item x="3922"/>
        <item x="3703"/>
        <item x="191"/>
        <item x="2230"/>
        <item x="293"/>
        <item x="1107"/>
        <item x="277"/>
        <item x="2595"/>
        <item x="3067"/>
        <item x="3797"/>
        <item x="2436"/>
        <item x="4148"/>
        <item x="725"/>
        <item x="165"/>
        <item x="3814"/>
        <item x="3548"/>
        <item x="841"/>
        <item x="1250"/>
        <item x="219"/>
        <item x="3157"/>
        <item x="1817"/>
        <item x="208"/>
        <item x="2912"/>
        <item x="2935"/>
        <item x="3782"/>
        <item x="1798"/>
        <item x="746"/>
        <item x="615"/>
        <item x="3892"/>
        <item x="123"/>
        <item x="175"/>
        <item x="2445"/>
        <item x="986"/>
        <item x="4229"/>
        <item x="842"/>
        <item x="2960"/>
        <item x="3707"/>
        <item x="3376"/>
        <item x="1234"/>
        <item x="3432"/>
        <item x="951"/>
        <item x="84"/>
        <item x="414"/>
        <item x="1256"/>
        <item x="1443"/>
        <item x="2737"/>
        <item x="2023"/>
        <item x="1548"/>
        <item x="2438"/>
        <item x="1008"/>
        <item x="1167"/>
        <item x="1162"/>
        <item x="3388"/>
        <item x="3532"/>
        <item x="821"/>
        <item x="370"/>
        <item x="2984"/>
        <item x="3539"/>
        <item x="3179"/>
        <item x="352"/>
        <item x="3420"/>
        <item x="2306"/>
        <item x="2756"/>
        <item x="2942"/>
        <item x="870"/>
        <item x="1568"/>
        <item x="3305"/>
        <item x="2412"/>
        <item x="4270"/>
        <item x="1147"/>
        <item x="3015"/>
        <item x="711"/>
        <item x="4207"/>
        <item x="2820"/>
        <item x="3487"/>
        <item x="170"/>
        <item x="2834"/>
        <item x="1842"/>
        <item x="2715"/>
        <item x="3499"/>
        <item x="2612"/>
        <item x="3328"/>
        <item x="1021"/>
        <item x="4143"/>
        <item x="2175"/>
        <item x="1802"/>
        <item x="2896"/>
        <item x="1055"/>
        <item x="1176"/>
        <item x="2548"/>
        <item x="2796"/>
        <item x="1295"/>
        <item x="2769"/>
        <item x="122"/>
        <item x="1665"/>
        <item x="1320"/>
        <item x="2217"/>
        <item x="2987"/>
        <item x="1009"/>
        <item x="1356"/>
        <item x="3877"/>
        <item x="2526"/>
        <item x="3123"/>
        <item x="218"/>
        <item x="958"/>
        <item x="3746"/>
        <item x="2968"/>
        <item x="3792"/>
        <item x="1734"/>
        <item x="2996"/>
        <item x="276"/>
        <item x="608"/>
        <item x="1201"/>
        <item x="3155"/>
        <item x="3795"/>
        <item x="1564"/>
        <item x="3520"/>
        <item x="1325"/>
        <item x="4158"/>
        <item x="1732"/>
        <item x="1606"/>
        <item x="3842"/>
        <item x="3678"/>
        <item x="3030"/>
        <item x="1331"/>
        <item x="2780"/>
        <item x="3194"/>
        <item x="2050"/>
        <item x="2915"/>
        <item x="160"/>
        <item x="3210"/>
        <item x="1339"/>
        <item x="1747"/>
        <item x="1157"/>
        <item x="1478"/>
        <item x="3960"/>
        <item x="2451"/>
        <item x="1877"/>
        <item x="3007"/>
        <item x="650"/>
        <item x="1532"/>
        <item x="373"/>
        <item x="462"/>
        <item x="2614"/>
        <item x="1006"/>
        <item x="1387"/>
        <item x="65"/>
        <item x="2836"/>
        <item x="2543"/>
        <item x="2377"/>
        <item x="81"/>
        <item x="3600"/>
        <item x="2664"/>
        <item x="2345"/>
        <item x="914"/>
        <item x="2518"/>
        <item x="2777"/>
        <item x="89"/>
        <item x="1219"/>
        <item x="2043"/>
        <item x="358"/>
        <item x="1473"/>
        <item x="1965"/>
        <item x="2020"/>
        <item x="792"/>
        <item x="2361"/>
        <item x="3558"/>
        <item x="2542"/>
        <item x="1497"/>
        <item x="2133"/>
        <item x="1557"/>
        <item x="3422"/>
        <item x="2531"/>
        <item x="2259"/>
        <item x="728"/>
        <item x="3355"/>
        <item x="592"/>
        <item x="3132"/>
        <item x="1236"/>
        <item x="1699"/>
        <item x="2654"/>
        <item x="4187"/>
        <item x="3398"/>
        <item x="2180"/>
        <item x="1194"/>
        <item x="3300"/>
        <item x="3170"/>
        <item x="1163"/>
        <item x="3111"/>
        <item x="3215"/>
        <item x="1151"/>
        <item x="2402"/>
        <item x="3327"/>
        <item x="2893"/>
        <item x="2350"/>
        <item x="4115"/>
        <item x="1627"/>
        <item x="2662"/>
        <item x="3039"/>
        <item x="1829"/>
        <item x="2817"/>
        <item x="2653"/>
        <item x="2872"/>
        <item x="1406"/>
        <item x="2300"/>
        <item x="881"/>
        <item x="1757"/>
        <item x="2432"/>
        <item x="3384"/>
        <item x="693"/>
        <item x="3134"/>
        <item x="3001"/>
        <item x="1922"/>
        <item x="2389"/>
        <item x="1930"/>
        <item x="1783"/>
        <item x="660"/>
        <item x="1235"/>
        <item x="1860"/>
        <item x="3932"/>
        <item x="3818"/>
        <item x="4036"/>
        <item x="3248"/>
        <item x="2380"/>
        <item x="2006"/>
        <item x="1835"/>
        <item x="4018"/>
        <item x="1449"/>
        <item x="1137"/>
        <item x="3573"/>
        <item x="2089"/>
        <item x="448"/>
        <item x="3246"/>
        <item x="1299"/>
        <item x="401"/>
        <item x="1460"/>
        <item x="1487"/>
        <item x="3416"/>
        <item x="2400"/>
        <item x="788"/>
        <item x="2540"/>
        <item x="1837"/>
        <item x="712"/>
        <item x="4095"/>
        <item x="2687"/>
        <item x="2535"/>
        <item x="828"/>
        <item x="2572"/>
        <item x="1468"/>
        <item x="3352"/>
        <item x="2338"/>
        <item x="1992"/>
        <item x="465"/>
        <item x="2658"/>
        <item x="3364"/>
        <item x="3395"/>
        <item x="2064"/>
        <item x="774"/>
        <item x="2161"/>
        <item x="2556"/>
        <item x="2119"/>
        <item x="1902"/>
        <item x="3521"/>
        <item x="3403"/>
        <item x="724"/>
        <item x="1316"/>
        <item x="1909"/>
        <item x="2619"/>
        <item x="2393"/>
        <item x="2199"/>
        <item x="3087"/>
        <item x="286"/>
        <item x="3287"/>
        <item x="2905"/>
        <item x="2280"/>
        <item x="581"/>
        <item x="852"/>
        <item x="496"/>
        <item x="1588"/>
        <item x="2423"/>
        <item x="221"/>
        <item x="1413"/>
        <item x="2706"/>
        <item x="816"/>
        <item x="3214"/>
        <item x="3675"/>
        <item x="911"/>
        <item x="3643"/>
        <item x="2117"/>
        <item x="3501"/>
        <item x="330"/>
        <item x="3938"/>
        <item x="1598"/>
        <item x="970"/>
        <item x="1938"/>
        <item x="1533"/>
        <item x="545"/>
        <item x="1070"/>
        <item x="2901"/>
        <item x="2513"/>
        <item x="2873"/>
        <item x="1733"/>
        <item x="3008"/>
        <item x="3410"/>
        <item x="3037"/>
        <item x="3977"/>
        <item x="1966"/>
        <item x="1120"/>
        <item x="233"/>
        <item x="1571"/>
        <item x="3883"/>
        <item x="3429"/>
        <item x="1905"/>
        <item x="3656"/>
        <item x="2857"/>
        <item x="3296"/>
        <item x="1559"/>
        <item x="2004"/>
        <item x="1839"/>
        <item x="616"/>
        <item x="3936"/>
        <item x="425"/>
        <item x="1573"/>
        <item x="3648"/>
        <item x="266"/>
        <item x="4054"/>
        <item x="504"/>
        <item x="3173"/>
        <item x="613"/>
        <item x="2992"/>
        <item x="2894"/>
        <item x="3774"/>
        <item x="3889"/>
        <item x="3672"/>
        <item x="2263"/>
        <item x="2932"/>
        <item x="271"/>
        <item x="2522"/>
        <item x="1692"/>
        <item x="618"/>
        <item x="3040"/>
        <item x="3571"/>
        <item x="1946"/>
        <item x="2204"/>
        <item x="1047"/>
        <item x="4031"/>
        <item x="3163"/>
        <item x="751"/>
        <item x="3054"/>
        <item x="3312"/>
        <item x="2166"/>
        <item x="3221"/>
        <item x="3728"/>
        <item x="3991"/>
        <item x="1995"/>
        <item x="2241"/>
        <item x="1822"/>
        <item x="4153"/>
        <item x="439"/>
        <item x="646"/>
        <item x="2107"/>
        <item x="2127"/>
        <item x="2194"/>
        <item x="552"/>
        <item x="1873"/>
        <item x="2705"/>
        <item x="1459"/>
        <item x="1477"/>
        <item x="4218"/>
        <item x="3253"/>
        <item x="3721"/>
        <item x="3676"/>
        <item x="3189"/>
        <item x="1458"/>
        <item x="1017"/>
        <item x="4076"/>
        <item x="76"/>
        <item x="1928"/>
        <item x="1936"/>
        <item x="2938"/>
        <item x="2317"/>
        <item x="781"/>
        <item x="4005"/>
        <item x="4074"/>
        <item x="812"/>
        <item x="2841"/>
        <item x="1555"/>
        <item x="1309"/>
        <item x="187"/>
        <item x="3435"/>
        <item x="249"/>
        <item x="2906"/>
        <item x="1032"/>
        <item x="1193"/>
        <item x="1897"/>
        <item x="3780"/>
        <item x="3079"/>
        <item x="1457"/>
        <item x="3886"/>
        <item x="0"/>
        <item x="3096"/>
        <item x="2310"/>
        <item x="1650"/>
        <item x="836"/>
        <item x="2356"/>
        <item x="1173"/>
        <item x="2118"/>
        <item x="3121"/>
        <item x="620"/>
        <item x="3615"/>
        <item x="915"/>
        <item x="381"/>
        <item x="3078"/>
        <item x="3631"/>
        <item x="2994"/>
        <item x="2249"/>
        <item x="524"/>
        <item x="978"/>
        <item x="136"/>
        <item x="4097"/>
        <item x="2851"/>
        <item x="762"/>
        <item x="3954"/>
        <item x="1601"/>
        <item x="4085"/>
        <item x="1447"/>
        <item x="3554"/>
        <item x="1855"/>
        <item x="1645"/>
        <item x="303"/>
        <item x="3205"/>
        <item x="2794"/>
        <item x="3243"/>
        <item x="1762"/>
        <item x="4267"/>
        <item x="1504"/>
        <item x="3949"/>
        <item x="809"/>
        <item x="2566"/>
        <item x="2256"/>
        <item x="3427"/>
        <item x="1840"/>
        <item x="4258"/>
        <item x="2512"/>
        <item x="643"/>
        <item x="1485"/>
        <item x="212"/>
        <item x="2113"/>
        <item x="1737"/>
        <item x="4021"/>
        <item x="4127"/>
        <item x="2979"/>
        <item x="740"/>
        <item x="1181"/>
        <item x="109"/>
        <item x="4124"/>
        <item x="2209"/>
        <item x="4094"/>
        <item x="3141"/>
        <item x="719"/>
        <item x="2846"/>
        <item x="1952"/>
        <item x="3115"/>
        <item x="3574"/>
        <item x="1933"/>
        <item x="1591"/>
        <item x="1749"/>
        <item x="3103"/>
        <item x="206"/>
        <item x="470"/>
        <item x="3389"/>
        <item x="1341"/>
        <item x="1672"/>
        <item x="4261"/>
        <item x="1800"/>
        <item x="2329"/>
        <item x="2975"/>
        <item x="1576"/>
        <item x="1492"/>
        <item x="1288"/>
        <item x="1987"/>
        <item x="2431"/>
        <item x="3244"/>
        <item x="3673"/>
        <item x="1058"/>
        <item x="2816"/>
        <item x="3785"/>
        <item x="3652"/>
        <item x="1125"/>
        <item x="1921"/>
        <item x="684"/>
        <item x="865"/>
        <item x="2638"/>
        <item x="2454"/>
        <item x="246"/>
        <item x="3263"/>
        <item x="2288"/>
        <item x="1794"/>
        <item x="2784"/>
        <item x="3567"/>
        <item x="3453"/>
        <item x="106"/>
        <item x="3339"/>
        <item x="681"/>
        <item x="1912"/>
        <item x="2643"/>
        <item x="4107"/>
        <item x="1988"/>
        <item x="628"/>
        <item x="3740"/>
        <item x="3930"/>
        <item x="2490"/>
        <item x="1874"/>
        <item x="1844"/>
        <item x="3555"/>
        <item x="553"/>
        <item x="1282"/>
        <item x="269"/>
        <item x="2250"/>
        <item x="1476"/>
        <item x="3136"/>
        <item x="1866"/>
        <item x="859"/>
        <item x="3421"/>
        <item x="2580"/>
        <item x="3757"/>
        <item x="16"/>
        <item x="2546"/>
        <item x="877"/>
        <item x="1959"/>
        <item x="837"/>
        <item x="3589"/>
        <item x="629"/>
        <item x="2755"/>
        <item x="822"/>
        <item x="2591"/>
        <item x="767"/>
        <item x="1097"/>
        <item x="2523"/>
        <item x="2001"/>
        <item x="3174"/>
        <item x="25"/>
        <item x="3620"/>
        <item x="1742"/>
        <item x="243"/>
        <item x="2601"/>
        <item x="215"/>
        <item x="1701"/>
        <item x="3677"/>
        <item x="2900"/>
        <item x="2185"/>
        <item x="2752"/>
        <item x="3923"/>
        <item x="2978"/>
        <item x="3295"/>
        <item x="3967"/>
        <item x="2589"/>
        <item x="3642"/>
        <item x="635"/>
        <item x="3809"/>
        <item x="2759"/>
        <item x="3891"/>
        <item x="526"/>
        <item x="4192"/>
        <item x="3925"/>
        <item x="4172"/>
        <item x="1961"/>
        <item x="872"/>
        <item x="2032"/>
        <item x="4040"/>
        <item x="680"/>
        <item x="2757"/>
        <item x="3690"/>
        <item x="832"/>
        <item x="1198"/>
        <item x="584"/>
        <item x="4030"/>
        <item x="2028"/>
        <item x="2899"/>
        <item x="2758"/>
        <item x="1073"/>
        <item x="2573"/>
        <item x="4212"/>
        <item x="1233"/>
        <item x="22"/>
        <item x="3880"/>
        <item x="3659"/>
        <item x="270"/>
        <item x="300"/>
        <item x="3168"/>
        <item x="2520"/>
        <item x="502"/>
        <item x="2362"/>
        <item x="1772"/>
        <item x="2635"/>
        <item x="3697"/>
        <item x="686"/>
        <item x="1431"/>
        <item x="3893"/>
        <item x="3909"/>
        <item x="3640"/>
        <item x="1397"/>
        <item x="3026"/>
        <item x="2666"/>
        <item x="3329"/>
        <item x="1730"/>
        <item x="116"/>
        <item x="1037"/>
        <item x="875"/>
        <item x="3430"/>
        <item x="4048"/>
        <item x="402"/>
        <item x="3386"/>
        <item x="3113"/>
        <item x="3505"/>
        <item x="1675"/>
        <item x="96"/>
        <item x="683"/>
        <item x="623"/>
        <item x="3014"/>
        <item x="2045"/>
        <item x="2193"/>
        <item x="472"/>
        <item x="1759"/>
        <item x="3343"/>
        <item x="2963"/>
        <item x="3508"/>
        <item x="2104"/>
        <item x="2806"/>
        <item x="198"/>
        <item x="824"/>
        <item x="770"/>
        <item x="2684"/>
        <item x="655"/>
        <item x="3323"/>
        <item x="3541"/>
        <item x="3625"/>
        <item x="4102"/>
        <item x="2146"/>
        <item x="3408"/>
        <item x="118"/>
        <item x="2716"/>
        <item x="2697"/>
        <item x="1253"/>
        <item x="3053"/>
        <item x="1298"/>
        <item x="341"/>
        <item x="3598"/>
        <item x="851"/>
        <item x="3018"/>
        <item x="3630"/>
        <item x="356"/>
        <item x="2609"/>
        <item x="3790"/>
        <item x="1342"/>
        <item x="1425"/>
        <item x="3322"/>
        <item x="1512"/>
        <item x="3847"/>
        <item x="2002"/>
        <item x="1828"/>
        <item x="2353"/>
        <item x="1263"/>
        <item x="2508"/>
        <item x="2686"/>
        <item x="3725"/>
        <item x="1979"/>
        <item x="33"/>
        <item x="1755"/>
        <item x="2717"/>
        <item x="1688"/>
        <item x="289"/>
        <item x="1496"/>
        <item x="705"/>
        <item x="1814"/>
        <item x="397"/>
        <item x="4188"/>
        <item x="3128"/>
        <item x="92"/>
        <item x="4049"/>
        <item x="4000"/>
        <item x="2541"/>
        <item x="706"/>
        <item x="2365"/>
        <item x="1398"/>
        <item x="112"/>
        <item x="379"/>
        <item x="1771"/>
        <item x="3683"/>
        <item x="4255"/>
        <item x="1080"/>
        <item x="2087"/>
        <item x="2620"/>
        <item x="3522"/>
        <item x="1364"/>
        <item x="1183"/>
        <item x="2388"/>
        <item x="3294"/>
        <item x="4089"/>
        <item x="2845"/>
        <item x="4098"/>
        <item x="1796"/>
        <item x="2916"/>
        <item x="830"/>
        <item x="1919"/>
        <item x="43"/>
        <item x="1075"/>
        <item x="745"/>
        <item x="2909"/>
        <item x="1890"/>
        <item x="3229"/>
        <item x="989"/>
        <item x="2213"/>
        <item x="1114"/>
        <item x="929"/>
        <item x="4175"/>
        <item x="17"/>
        <item x="1469"/>
        <item x="3118"/>
        <item x="2500"/>
        <item x="1164"/>
        <item x="3082"/>
        <item x="3743"/>
        <item x="709"/>
        <item x="3198"/>
        <item x="3423"/>
        <item x="4157"/>
        <item x="557"/>
        <item x="181"/>
        <item x="3356"/>
        <item x="2187"/>
        <item x="4120"/>
        <item x="3397"/>
        <item x="403"/>
        <item x="3230"/>
        <item x="2559"/>
        <item x="2111"/>
        <item x="4109"/>
        <item x="893"/>
        <item x="695"/>
        <item x="259"/>
        <item x="3924"/>
        <item x="1486"/>
        <item x="2299"/>
        <item x="3490"/>
        <item x="4106"/>
        <item x="2234"/>
        <item x="887"/>
        <item x="3028"/>
        <item x="1566"/>
        <item x="429"/>
        <item x="3946"/>
        <item x="3614"/>
        <item x="3513"/>
        <item x="3982"/>
        <item x="3569"/>
        <item x="1683"/>
        <item x="1488"/>
        <item x="942"/>
        <item x="2590"/>
        <item x="1374"/>
        <item x="2799"/>
        <item x="4023"/>
        <item x="1892"/>
        <item x="778"/>
        <item x="1718"/>
        <item x="2071"/>
        <item x="1314"/>
        <item x="1463"/>
        <item x="714"/>
        <item x="3383"/>
        <item x="275"/>
        <item x="2999"/>
        <item x="1731"/>
        <item x="723"/>
        <item x="807"/>
        <item x="1373"/>
        <item x="2730"/>
        <item x="1200"/>
        <item x="1937"/>
        <item x="1238"/>
        <item x="2726"/>
        <item x="2315"/>
        <item x="3788"/>
        <item x="2762"/>
        <item x="3446"/>
        <item x="4170"/>
        <item x="1067"/>
        <item x="2655"/>
        <item x="626"/>
        <item x="2446"/>
        <item x="630"/>
        <item x="3822"/>
        <item x="2307"/>
        <item x="3820"/>
        <item x="1474"/>
        <item x="634"/>
        <item x="844"/>
        <item x="1569"/>
        <item x="4059"/>
        <item x="2608"/>
        <item x="3753"/>
        <item x="3559"/>
        <item x="1399"/>
        <item x="1786"/>
        <item x="3989"/>
        <item x="2013"/>
        <item x="1668"/>
        <item x="3580"/>
        <item x="2674"/>
        <item x="3004"/>
        <item x="3378"/>
        <item x="1493"/>
        <item x="422"/>
        <item x="1127"/>
        <item x="4133"/>
        <item x="2496"/>
        <item x="1793"/>
        <item x="2242"/>
        <item x="1689"/>
        <item x="3770"/>
        <item x="1030"/>
        <item x="1671"/>
        <item x="3752"/>
        <item x="2342"/>
        <item x="888"/>
        <item x="3715"/>
        <item x="3009"/>
        <item x="1500"/>
        <item x="2718"/>
        <item x="3462"/>
        <item x="2533"/>
        <item x="1535"/>
        <item x="1389"/>
        <item x="1056"/>
        <item x="2728"/>
        <item x="4202"/>
        <item x="1062"/>
        <item x="1223"/>
        <item x="3466"/>
        <item x="2507"/>
        <item x="1400"/>
        <item x="3927"/>
        <item x="4134"/>
        <item x="1065"/>
        <item x="3191"/>
        <item x="272"/>
        <item x="1904"/>
        <item x="1889"/>
        <item x="562"/>
        <item x="1370"/>
        <item x="3347"/>
        <item x="2433"/>
        <item x="2207"/>
        <item x="772"/>
        <item x="2265"/>
        <item x="130"/>
        <item x="1448"/>
        <item x="398"/>
        <item x="621"/>
        <item x="2067"/>
        <item x="474"/>
        <item x="1764"/>
        <item x="279"/>
        <item x="3133"/>
        <item x="950"/>
        <item x="3829"/>
        <item x="1319"/>
        <item x="2232"/>
        <item x="854"/>
        <item x="3160"/>
        <item x="1211"/>
        <item x="1845"/>
        <item x="1069"/>
        <item x="3900"/>
        <item x="1231"/>
        <item x="1484"/>
        <item x="492"/>
        <item x="3333"/>
        <item x="1046"/>
        <item x="1807"/>
        <item x="2321"/>
        <item x="493"/>
        <item x="1974"/>
        <item x="799"/>
        <item x="3187"/>
        <item x="1964"/>
        <item x="594"/>
        <item x="3688"/>
        <item x="3225"/>
        <item x="3944"/>
        <item x="3426"/>
        <item x="641"/>
        <item x="4022"/>
        <item x="171"/>
        <item x="3442"/>
        <item x="2164"/>
        <item x="1178"/>
        <item x="2012"/>
        <item x="1975"/>
        <item x="394"/>
        <item x="1084"/>
        <item x="2598"/>
        <item x="6"/>
        <item x="3265"/>
        <item x="3849"/>
        <item x="2879"/>
        <item x="2885"/>
        <item x="2128"/>
        <item x="68"/>
        <item x="4156"/>
        <item x="1499"/>
        <item x="3639"/>
        <item x="769"/>
        <item x="1270"/>
        <item x="790"/>
        <item x="3102"/>
        <item x="1195"/>
        <item x="46"/>
        <item x="600"/>
        <item x="1547"/>
        <item x="4244"/>
        <item x="1196"/>
        <item x="1286"/>
        <item x="2645"/>
        <item x="1676"/>
        <item x="3206"/>
        <item x="1172"/>
        <item x="3591"/>
        <item x="3661"/>
        <item x="4178"/>
        <item x="1891"/>
        <item x="602"/>
        <item x="3167"/>
        <item x="2100"/>
        <item x="1220"/>
        <item x="296"/>
        <item x="3227"/>
        <item x="262"/>
        <item x="1466"/>
        <item x="1590"/>
        <item x="3739"/>
        <item x="1461"/>
        <item x="1423"/>
        <item x="551"/>
        <item x="2109"/>
        <item x="2729"/>
        <item x="430"/>
        <item x="960"/>
        <item x="2486"/>
        <item x="339"/>
        <item x="3853"/>
        <item x="3457"/>
        <item x="3622"/>
        <item x="201"/>
        <item x="2443"/>
        <item x="2537"/>
        <item x="94"/>
        <item x="318"/>
        <item x="3831"/>
        <item x="1049"/>
        <item x="2736"/>
        <item x="107"/>
        <item x="1038"/>
        <item x="336"/>
        <item x="446"/>
        <item x="2521"/>
        <item x="3592"/>
        <item x="921"/>
        <item x="3750"/>
        <item x="583"/>
        <item x="228"/>
        <item x="3070"/>
        <item x="722"/>
        <item x="1264"/>
        <item x="3139"/>
        <item x="2760"/>
        <item x="1360"/>
        <item x="2323"/>
        <item x="56"/>
        <item x="1132"/>
        <item x="2121"/>
        <item x="1192"/>
        <item x="2863"/>
        <item x="3203"/>
        <item x="4104"/>
        <item x="3911"/>
        <item x="3330"/>
        <item x="1436"/>
        <item x="2344"/>
        <item x="1092"/>
        <item x="976"/>
        <item x="3874"/>
        <item x="2669"/>
        <item x="4117"/>
        <item x="213"/>
        <item x="3394"/>
        <item x="4075"/>
        <item x="3086"/>
        <item x="3061"/>
        <item x="912"/>
        <item x="1113"/>
        <item x="1471"/>
        <item x="4017"/>
        <item x="1362"/>
        <item x="2632"/>
        <item x="3786"/>
        <item x="498"/>
        <item x="715"/>
        <item x="2279"/>
        <item x="3973"/>
        <item x="884"/>
        <item x="4015"/>
        <item x="2385"/>
        <item x="3887"/>
        <item x="3137"/>
        <item x="166"/>
        <item x="2172"/>
        <item x="2510"/>
        <item x="1604"/>
        <item x="2227"/>
        <item x="3399"/>
        <item x="1025"/>
        <item x="406"/>
        <item x="4002"/>
        <item x="238"/>
        <item x="2750"/>
        <item x="2504"/>
        <item x="3550"/>
        <item x="3359"/>
        <item x="1124"/>
        <item x="216"/>
        <item x="3033"/>
        <item x="2414"/>
        <item x="291"/>
        <item x="3320"/>
        <item x="3027"/>
        <item x="1524"/>
        <item x="3148"/>
        <item x="3641"/>
        <item x="382"/>
        <item x="164"/>
        <item x="2033"/>
        <item x="257"/>
        <item x="1756"/>
        <item x="4055"/>
        <item x="1819"/>
        <item x="1550"/>
        <item x="220"/>
        <item x="797"/>
        <item x="3971"/>
        <item x="501"/>
        <item x="3561"/>
        <item x="3507"/>
        <item x="2576"/>
        <item x="4234"/>
        <item x="1280"/>
        <item x="2748"/>
        <item x="3645"/>
        <item x="591"/>
        <item x="3151"/>
        <item x="1931"/>
        <item x="1122"/>
        <item x="3301"/>
        <item x="3220"/>
        <item x="3259"/>
        <item x="543"/>
        <item x="4101"/>
        <item x="653"/>
        <item x="1068"/>
        <item x="2092"/>
        <item x="3448"/>
        <item x="1422"/>
        <item x="2983"/>
        <item x="658"/>
        <item x="2134"/>
        <item x="1296"/>
        <item x="2308"/>
        <item x="3100"/>
        <item x="1191"/>
        <item x="3766"/>
        <item x="281"/>
        <item x="2648"/>
        <item x="1401"/>
        <item x="3619"/>
        <item x="1369"/>
        <item x="207"/>
        <item x="2387"/>
        <item x="1745"/>
        <item x="129"/>
        <item x="2809"/>
        <item x="3366"/>
        <item x="3560"/>
        <item x="2837"/>
        <item x="3692"/>
        <item x="2293"/>
        <item x="672"/>
        <item x="2409"/>
        <item x="4198"/>
        <item x="999"/>
        <item x="718"/>
        <item x="4033"/>
        <item x="847"/>
        <item x="2120"/>
        <item x="2774"/>
        <item x="1271"/>
        <item x="1358"/>
        <item x="582"/>
        <item x="520"/>
        <item x="285"/>
        <item x="1994"/>
        <item x="2991"/>
        <item x="4226"/>
        <item x="1241"/>
        <item x="169"/>
        <item x="1227"/>
        <item x="3970"/>
        <item x="1682"/>
        <item x="1795"/>
        <item x="2480"/>
        <item x="1789"/>
        <item x="975"/>
        <item x="2319"/>
        <item x="299"/>
        <item x="3882"/>
        <item x="3335"/>
        <item x="1642"/>
        <item x="4190"/>
        <item x="3660"/>
        <item x="1335"/>
        <item x="3461"/>
        <item x="490"/>
        <item x="2788"/>
        <item x="35"/>
        <item x="3143"/>
        <item x="132"/>
        <item x="32"/>
        <item x="1920"/>
        <item x="576"/>
        <item x="3771"/>
        <item x="1359"/>
        <item x="2208"/>
        <item x="1917"/>
        <item x="224"/>
        <item x="3076"/>
        <item x="2625"/>
        <item x="468"/>
        <item x="2998"/>
        <item x="3674"/>
        <item x="154"/>
        <item x="2025"/>
        <item x="1785"/>
        <item x="2351"/>
        <item x="1060"/>
        <item x="2699"/>
        <item x="1261"/>
        <item x="34"/>
        <item x="3933"/>
        <item x="3617"/>
        <item x="309"/>
        <item x="3371"/>
        <item x="2682"/>
        <item x="47"/>
        <item x="1508"/>
        <item x="2003"/>
        <item x="2779"/>
        <item x="3306"/>
        <item x="3488"/>
        <item x="1724"/>
        <item x="4186"/>
        <item x="974"/>
        <item x="2889"/>
        <item x="2544"/>
        <item x="3898"/>
        <item x="2343"/>
        <item x="1853"/>
        <item x="73"/>
        <item x="1287"/>
        <item x="2910"/>
        <item x="400"/>
        <item x="2182"/>
        <item x="838"/>
        <item x="497"/>
        <item x="2192"/>
        <item x="1404"/>
        <item x="3307"/>
        <item x="2153"/>
        <item x="2284"/>
        <item x="3413"/>
        <item x="2422"/>
        <item x="4007"/>
        <item x="306"/>
        <item x="3699"/>
        <item x="656"/>
        <item x="4179"/>
        <item x="3236"/>
        <item x="71"/>
        <item x="1507"/>
        <item x="1836"/>
        <item x="2584"/>
        <item x="1827"/>
        <item x="155"/>
        <item x="3286"/>
        <item x="919"/>
        <item x="1489"/>
        <item x="1138"/>
        <item x="1567"/>
        <item x="4266"/>
        <item x="509"/>
        <item x="2773"/>
        <item x="3704"/>
        <item x="2957"/>
        <item x="3309"/>
        <item x="1013"/>
        <item x="1824"/>
        <item x="1455"/>
        <item x="652"/>
        <item x="3489"/>
        <item x="3517"/>
        <item x="50"/>
        <item x="1077"/>
        <item x="1336"/>
        <item x="347"/>
        <item x="720"/>
        <item x="3544"/>
        <item x="810"/>
        <item x="4069"/>
        <item x="2320"/>
        <item x="2420"/>
        <item x="1285"/>
        <item x="1592"/>
        <item x="3607"/>
        <item x="3454"/>
        <item x="3500"/>
        <item x="2588"/>
        <item x="4053"/>
        <item x="1143"/>
        <item x="789"/>
        <item x="44"/>
        <item x="1558"/>
        <item x="1407"/>
        <item x="2723"/>
        <item x="1330"/>
        <item x="3601"/>
        <item x="3180"/>
        <item x="825"/>
        <item x="2303"/>
        <item x="4193"/>
        <item x="200"/>
        <item x="1944"/>
        <item x="4233"/>
        <item x="3708"/>
        <item x="3340"/>
        <item x="204"/>
        <item x="1321"/>
        <item x="2477"/>
        <item x="4152"/>
        <item x="2903"/>
        <item x="1561"/>
        <item x="926"/>
        <item x="3000"/>
        <item x="1420"/>
        <item x="4088"/>
        <item x="1805"/>
        <item x="305"/>
        <item x="913"/>
        <item x="1106"/>
        <item x="404"/>
        <item x="2867"/>
        <item x="2333"/>
        <item x="2489"/>
        <item x="280"/>
        <item x="438"/>
        <item x="2390"/>
        <item x="546"/>
        <item x="575"/>
        <item x="3392"/>
        <item x="3411"/>
        <item x="2363"/>
        <item x="3935"/>
        <item x="2478"/>
        <item x="3901"/>
        <item x="1026"/>
        <item x="1149"/>
        <item x="1382"/>
        <item x="2212"/>
        <item x="3860"/>
        <item x="3182"/>
        <item x="2122"/>
        <item x="2475"/>
        <item x="773"/>
        <item x="4247"/>
        <item x="1029"/>
        <item x="3942"/>
        <item x="2624"/>
        <item x="1838"/>
        <item x="1552"/>
        <item x="518"/>
        <item x="2630"/>
        <item x="808"/>
        <item x="2410"/>
        <item x="1715"/>
        <item x="1061"/>
        <item x="2592"/>
        <item x="2733"/>
        <item x="2098"/>
        <item x="3075"/>
        <item x="82"/>
        <item x="3576"/>
        <item x="3884"/>
        <item x="3291"/>
        <item x="3665"/>
        <item x="2239"/>
        <item x="253"/>
        <item x="1625"/>
        <item x="2167"/>
        <item x="1577"/>
        <item x="1179"/>
        <item x="4096"/>
        <item x="211"/>
        <item x="1153"/>
        <item x="3726"/>
        <item x="3241"/>
        <item x="476"/>
        <item x="2644"/>
        <item x="2254"/>
        <item x="3564"/>
        <item x="3273"/>
        <item x="2181"/>
        <item x="4046"/>
        <item x="3152"/>
        <item x="3810"/>
        <item x="2770"/>
        <item x="3278"/>
        <item x="4028"/>
        <item x="473"/>
        <item x="142"/>
        <item x="2269"/>
        <item x="1847"/>
        <item x="1328"/>
        <item x="4200"/>
        <item x="3590"/>
        <item x="1893"/>
        <item x="436"/>
        <item x="540"/>
        <item x="2743"/>
        <item x="818"/>
        <item x="1613"/>
        <item x="2336"/>
        <item x="1631"/>
        <item x="2969"/>
        <item x="3578"/>
        <item x="3653"/>
        <item x="1375"/>
        <item x="2147"/>
        <item x="2865"/>
        <item x="3313"/>
        <item x="638"/>
        <item x="2328"/>
        <item x="141"/>
        <item x="535"/>
        <item x="144"/>
        <item x="2722"/>
        <item x="3594"/>
        <item x="1643"/>
        <item x="4243"/>
        <item x="203"/>
        <item x="2228"/>
        <item x="3377"/>
        <item x="2460"/>
        <item x="1704"/>
        <item x="2103"/>
        <item x="861"/>
        <item x="156"/>
        <item x="348"/>
        <item x="1444"/>
        <item x="3117"/>
        <item x="3346"/>
        <item x="189"/>
        <item x="3443"/>
        <item x="3047"/>
        <item x="2858"/>
        <item x="2252"/>
        <item x="3222"/>
        <item x="1411"/>
        <item x="702"/>
        <item x="578"/>
        <item x="990"/>
        <item x="968"/>
        <item x="384"/>
        <item x="113"/>
        <item x="1376"/>
        <item x="819"/>
        <item x="3773"/>
        <item x="981"/>
        <item x="4131"/>
        <item x="699"/>
        <item x="3824"/>
        <item x="864"/>
        <item x="1005"/>
        <item x="4216"/>
        <item x="1530"/>
        <item x="1367"/>
        <item x="2908"/>
        <item x="2007"/>
        <item x="1214"/>
        <item x="117"/>
        <item x="3414"/>
        <item x="3188"/>
        <item x="3362"/>
        <item x="2130"/>
        <item x="2567"/>
        <item x="2814"/>
        <item x="1272"/>
        <item x="670"/>
        <item x="2921"/>
        <item x="2010"/>
        <item x="614"/>
        <item x="1708"/>
        <item x="368"/>
        <item x="3256"/>
        <item x="2680"/>
        <item x="1660"/>
        <item x="1618"/>
        <item x="1240"/>
        <item x="2105"/>
        <item x="3171"/>
        <item x="1161"/>
        <item x="3023"/>
        <item x="1087"/>
        <item x="1831"/>
        <item x="2384"/>
        <item x="1626"/>
        <item x="1257"/>
        <item x="2061"/>
        <item x="3083"/>
        <item x="1662"/>
        <item x="871"/>
        <item x="984"/>
        <item x="258"/>
        <item x="2599"/>
        <item x="455"/>
        <item x="936"/>
        <item x="666"/>
        <item x="1197"/>
        <item x="3612"/>
        <item x="2693"/>
        <item x="2877"/>
        <item x="4144"/>
        <item x="1388"/>
        <item x="1115"/>
        <item x="334"/>
        <item x="2802"/>
        <item x="1528"/>
        <item x="3654"/>
        <item x="707"/>
        <item x="2211"/>
        <item x="3217"/>
        <item x="713"/>
        <item x="261"/>
        <item x="2970"/>
        <item x="3360"/>
        <item x="3669"/>
        <item x="288"/>
        <item x="3258"/>
        <item x="2884"/>
        <item x="3503"/>
        <item x="2547"/>
        <item x="196"/>
        <item x="1605"/>
        <item x="1259"/>
        <item x="2515"/>
        <item x="2417"/>
        <item x="2805"/>
        <item x="324"/>
        <item x="4099"/>
        <item x="365"/>
        <item x="3477"/>
        <item x="3993"/>
        <item x="4151"/>
        <item x="3387"/>
        <item x="1034"/>
        <item x="2571"/>
        <item x="2678"/>
        <item x="782"/>
        <item x="2941"/>
        <item x="357"/>
        <item x="2246"/>
        <item x="3803"/>
        <item x="1110"/>
        <item x="2982"/>
        <item x="3956"/>
        <item x="2898"/>
        <item x="3626"/>
        <item x="2967"/>
        <item x="569"/>
        <item x="3904"/>
        <item x="1494"/>
        <item x="701"/>
        <item x="3572"/>
        <item x="361"/>
        <item x="1333"/>
        <item x="3689"/>
        <item x="23"/>
        <item x="835"/>
        <item x="2555"/>
        <item x="2763"/>
        <item x="3181"/>
        <item x="3319"/>
        <item x="2416"/>
        <item x="320"/>
        <item x="343"/>
        <item x="873"/>
        <item x="2959"/>
        <item x="2178"/>
        <item x="2017"/>
        <item x="1275"/>
        <item x="314"/>
        <item x="3478"/>
        <item x="1083"/>
        <item x="2579"/>
        <item x="2491"/>
        <item x="2961"/>
        <item x="3855"/>
        <item x="3495"/>
        <item x="983"/>
        <item x="3368"/>
        <item x="3644"/>
        <item x="251"/>
        <item x="1182"/>
        <item x="519"/>
        <item x="1232"/>
        <item x="1145"/>
        <item x="2453"/>
        <item x="2711"/>
        <item x="867"/>
        <item x="3116"/>
        <item x="1751"/>
        <item x="2311"/>
        <item x="331"/>
        <item x="2085"/>
        <item x="3812"/>
        <item x="3288"/>
        <item x="2332"/>
        <item x="2395"/>
        <item x="4138"/>
        <item x="4065"/>
        <item x="3260"/>
        <item x="2778"/>
        <item x="304"/>
        <item x="1224"/>
        <item x="4139"/>
        <item x="2629"/>
        <item x="2005"/>
        <item x="1884"/>
        <item x="3819"/>
        <item x="3455"/>
        <item x="3240"/>
        <item x="4029"/>
        <item x="3436"/>
        <item x="1266"/>
        <item x="1363"/>
        <item x="1725"/>
        <item x="2450"/>
        <item x="3363"/>
        <item x="2958"/>
        <item x="2564"/>
        <item x="2988"/>
        <item x="4116"/>
        <item x="3988"/>
        <item x="3804"/>
        <item x="1537"/>
        <item x="962"/>
        <item x="1667"/>
        <item x="2458"/>
        <item x="4019"/>
        <item x="2016"/>
        <item x="3119"/>
        <item x="3234"/>
        <item x="853"/>
        <item x="3310"/>
        <item x="172"/>
        <item x="4253"/>
        <item x="1118"/>
        <item x="1941"/>
        <item x="3262"/>
        <item x="2148"/>
        <item x="2191"/>
        <item x="3084"/>
        <item x="1972"/>
        <item x="2790"/>
        <item x="2495"/>
        <item x="3242"/>
        <item x="145"/>
        <item x="617"/>
        <item x="3990"/>
        <item x="4041"/>
        <item x="3787"/>
        <item x="1594"/>
        <item x="3324"/>
        <item x="531"/>
        <item x="1926"/>
        <item x="4043"/>
        <item x="2892"/>
        <item x="1057"/>
        <item x="319"/>
        <item x="3852"/>
        <item x="2237"/>
        <item x="3955"/>
        <item x="3035"/>
        <item x="1012"/>
        <item x="2694"/>
        <item x="1614"/>
        <item x="479"/>
        <item x="2039"/>
        <item x="3019"/>
        <item x="1283"/>
        <item x="3342"/>
        <item x="1432"/>
        <item x="3471"/>
        <item x="3838"/>
        <item x="3391"/>
        <item x="3381"/>
        <item x="4063"/>
        <item x="2636"/>
        <item x="1126"/>
        <item x="1035"/>
        <item x="2143"/>
        <item x="3868"/>
        <item x="3825"/>
        <item x="2268"/>
        <item x="1268"/>
        <item x="2137"/>
        <item x="3957"/>
        <item x="3696"/>
        <item x="3172"/>
        <item x="4061"/>
        <item x="3636"/>
        <item x="2690"/>
        <item x="542"/>
        <item x="1345"/>
        <item x="2575"/>
        <item x="3789"/>
        <item x="2394"/>
        <item x="794"/>
        <item x="3890"/>
        <item x="1467"/>
        <item x="1856"/>
        <item x="2854"/>
        <item x="1911"/>
        <item x="2435"/>
        <item x="1394"/>
        <item x="4203"/>
        <item x="2235"/>
        <item x="685"/>
        <item x="848"/>
        <item x="2302"/>
        <item x="3072"/>
        <item x="3185"/>
        <item x="3321"/>
        <item x="691"/>
        <item x="923"/>
        <item x="2633"/>
        <item x="2631"/>
        <item x="4103"/>
        <item x="1846"/>
        <item x="1960"/>
        <item x="1090"/>
        <item x="3621"/>
        <item x="2913"/>
        <item x="1719"/>
        <item x="374"/>
        <item x="3987"/>
        <item x="1705"/>
        <item x="421"/>
        <item x="2157"/>
        <item x="3649"/>
        <item x="2442"/>
        <item x="3224"/>
        <item x="3747"/>
        <item x="3650"/>
        <item x="1720"/>
        <item x="3848"/>
        <item x="4177"/>
        <item x="3945"/>
        <item x="2617"/>
        <item x="4125"/>
        <item x="2550"/>
        <item x="3727"/>
        <item x="194"/>
        <item x="2497"/>
        <item x="3250"/>
        <item x="730"/>
        <item x="2139"/>
        <item x="657"/>
        <item x="1351"/>
        <item x="2138"/>
        <item x="2861"/>
        <item x="333"/>
        <item x="4050"/>
        <item x="2616"/>
        <item x="1825"/>
        <item x="1213"/>
        <item x="1426"/>
        <item x="1509"/>
        <item x="3547"/>
        <item x="3879"/>
        <item x="133"/>
        <item x="3249"/>
        <item x="38"/>
        <item x="1148"/>
        <item x="3664"/>
        <item x="2673"/>
        <item x="1514"/>
        <item x="2049"/>
        <item x="3122"/>
        <item x="1347"/>
        <item x="2314"/>
        <item x="3058"/>
        <item x="3749"/>
        <item x="3284"/>
        <item x="523"/>
        <item x="1711"/>
        <item x="3049"/>
        <item x="2853"/>
        <item x="3850"/>
        <item x="3012"/>
        <item x="771"/>
        <item x="3754"/>
        <item x="742"/>
        <item x="644"/>
        <item x="2887"/>
        <item x="787"/>
        <item x="146"/>
        <item x="3382"/>
        <item x="72"/>
        <item x="371"/>
        <item x="3367"/>
        <item x="2704"/>
        <item x="143"/>
        <item x="2029"/>
        <item x="104"/>
        <item x="3417"/>
        <item x="48"/>
        <item x="806"/>
        <item x="451"/>
        <item x="1079"/>
        <item x="1741"/>
        <item x="2945"/>
        <item x="639"/>
        <item x="2532"/>
        <item x="734"/>
        <item x="4205"/>
        <item x="515"/>
        <item x="753"/>
        <item x="2744"/>
        <item x="409"/>
        <item x="733"/>
        <item x="102"/>
        <item x="998"/>
        <item x="3832"/>
        <item x="1052"/>
        <item x="1585"/>
        <item x="2956"/>
        <item x="1584"/>
        <item x="2594"/>
        <item x="2481"/>
        <item x="1428"/>
        <item x="3074"/>
        <item x="2449"/>
        <item x="1472"/>
        <item x="3480"/>
        <item x="2484"/>
        <item x="3748"/>
        <item x="3353"/>
        <item x="323"/>
        <item x="2205"/>
        <item x="1684"/>
        <item x="3169"/>
        <item x="3839"/>
        <item x="1354"/>
        <item x="3811"/>
        <item x="350"/>
        <item x="1971"/>
        <item x="335"/>
        <item x="3308"/>
        <item x="1479"/>
        <item x="1611"/>
        <item x="3195"/>
        <item x="500"/>
        <item x="2258"/>
        <item x="1854"/>
        <item x="1262"/>
        <item x="3104"/>
        <item x="3298"/>
        <item x="1439"/>
        <item x="3896"/>
        <item x="3821"/>
        <item x="1434"/>
        <item x="1695"/>
        <item x="880"/>
        <item x="1392"/>
        <item x="2401"/>
        <item x="727"/>
        <item x="1710"/>
        <item x="3817"/>
        <item x="3315"/>
        <item x="3465"/>
        <item x="1074"/>
        <item x="2582"/>
        <item x="2823"/>
        <item x="1714"/>
        <item x="2260"/>
        <item x="488"/>
        <item x="938"/>
        <item x="676"/>
        <item x="1898"/>
        <item x="3744"/>
        <item x="651"/>
        <item x="3509"/>
        <item x="2052"/>
        <item x="176"/>
        <item x="3406"/>
        <item x="1317"/>
        <item x="4265"/>
        <item x="2041"/>
        <item x="3903"/>
        <item x="1989"/>
        <item x="2099"/>
        <item x="1274"/>
        <item x="2285"/>
        <item x="3577"/>
        <item x="3667"/>
        <item x="1875"/>
        <item x="5"/>
        <item x="2244"/>
        <item x="3623"/>
        <item x="1852"/>
        <item x="3460"/>
        <item x="51"/>
        <item x="1754"/>
        <item x="2952"/>
        <item x="1945"/>
        <item x="3778"/>
        <item x="2074"/>
        <item x="3530"/>
        <item x="168"/>
        <item x="3289"/>
        <item x="4252"/>
        <item x="2749"/>
        <item x="573"/>
        <item x="3732"/>
        <item x="4217"/>
        <item x="3051"/>
        <item x="3533"/>
        <item x="2977"/>
        <item x="2602"/>
        <item x="2465"/>
        <item x="85"/>
        <item x="2124"/>
        <item x="177"/>
        <item x="1750"/>
        <item x="3662"/>
        <item x="1906"/>
        <item x="3570"/>
        <item x="353"/>
        <item x="627"/>
        <item x="571"/>
        <item x="2048"/>
        <item x="4250"/>
        <item x="517"/>
        <item x="2430"/>
        <item x="3511"/>
        <item x="3546"/>
        <item x="4224"/>
        <item x="263"/>
        <item x="1542"/>
        <item x="3098"/>
        <item x="3483"/>
        <item x="3212"/>
        <item x="2257"/>
        <item x="2297"/>
        <item x="2123"/>
        <item x="1633"/>
        <item x="2864"/>
        <item x="1289"/>
        <item x="2368"/>
        <item x="1212"/>
        <item x="54"/>
        <item x="480"/>
        <item x="4260"/>
        <item x="1619"/>
        <item x="210"/>
        <item x="721"/>
        <item x="193"/>
        <item x="1438"/>
        <item x="2125"/>
        <item x="2517"/>
        <item x="3610"/>
        <item x="1402"/>
        <item x="993"/>
        <item x="3184"/>
        <item x="3091"/>
        <item x="1664"/>
        <item x="1997"/>
        <item x="2807"/>
        <item x="3663"/>
        <item x="2396"/>
        <item x="2974"/>
        <item x="2789"/>
        <item x="3866"/>
        <item x="1244"/>
        <item x="1169"/>
        <item x="18"/>
        <item x="1865"/>
        <item x="4011"/>
        <item x="2270"/>
        <item x="988"/>
        <item x="1738"/>
        <item x="3769"/>
        <item x="1383"/>
        <item x="1634"/>
        <item x="3568"/>
        <item x="918"/>
        <item x="3611"/>
        <item x="2040"/>
        <item x="2375"/>
        <item x="1054"/>
        <item x="1306"/>
        <item x="3968"/>
        <item x="3805"/>
        <item x="2656"/>
        <item x="3651"/>
        <item x="1059"/>
        <item x="3237"/>
        <item x="3862"/>
        <item x="3162"/>
        <item x="3687"/>
        <item x="1815"/>
        <item x="4214"/>
        <item x="2917"/>
        <item x="3934"/>
        <item x="3784"/>
        <item x="2739"/>
        <item x="338"/>
        <item x="3440"/>
        <item x="1534"/>
        <item x="2196"/>
        <item x="3912"/>
        <item x="1554"/>
        <item x="2626"/>
        <item x="2369"/>
        <item x="3311"/>
        <item x="1187"/>
        <item x="785"/>
        <item x="3722"/>
        <item x="649"/>
        <item x="337"/>
        <item x="2911"/>
        <item x="603"/>
        <item x="2878"/>
        <item x="3723"/>
        <item x="2312"/>
        <item x="1156"/>
        <item x="1071"/>
        <item x="793"/>
        <item x="3712"/>
        <item x="202"/>
        <item x="2154"/>
        <item x="463"/>
        <item x="2274"/>
        <item x="1581"/>
        <item x="768"/>
        <item x="3745"/>
        <item x="3138"/>
        <item x="2793"/>
        <item x="924"/>
        <item x="1206"/>
        <item x="78"/>
        <item x="3238"/>
        <item x="4056"/>
        <item x="1913"/>
        <item x="2667"/>
        <item x="2188"/>
        <item x="1635"/>
        <item x="4044"/>
        <item x="3011"/>
        <item x="3953"/>
        <item x="739"/>
        <item x="548"/>
        <item x="2290"/>
        <item x="135"/>
        <item x="700"/>
        <item x="1001"/>
        <item x="2008"/>
        <item x="1981"/>
        <item x="3867"/>
        <item x="3514"/>
        <item x="949"/>
        <item x="3338"/>
        <item x="4160"/>
        <item x="1706"/>
        <item x="2136"/>
        <item x="1562"/>
        <item x="3917"/>
        <item x="3441"/>
        <item x="3791"/>
        <item x="332"/>
        <item x="464"/>
        <item x="4195"/>
        <item x="4010"/>
        <item x="3616"/>
        <item x="2177"/>
        <item x="2965"/>
        <item x="4227"/>
        <item x="153"/>
        <item x="969"/>
        <item x="1085"/>
        <item x="1736"/>
        <item x="2881"/>
        <item x="2462"/>
        <item x="850"/>
        <item x="1722"/>
        <item x="2488"/>
        <item x="1529"/>
        <item x="427"/>
        <item x="433"/>
        <item x="290"/>
        <item x="1868"/>
        <item x="2056"/>
        <item x="1053"/>
        <item x="4191"/>
        <item x="4228"/>
        <item x="3379"/>
        <item x="1916"/>
        <item x="83"/>
        <item x="690"/>
        <item x="3691"/>
        <item x="2281"/>
        <item x="4166"/>
        <item x="2709"/>
        <item x="3451"/>
        <item x="632"/>
        <item x="2947"/>
        <item x="2112"/>
        <item x="1490"/>
        <item x="3156"/>
        <item x="609"/>
        <item x="1543"/>
        <item x="3158"/>
        <item x="947"/>
        <item x="42"/>
        <item x="4020"/>
        <item x="214"/>
        <item x="3859"/>
        <item x="1433"/>
        <item x="2316"/>
        <item x="182"/>
        <item x="508"/>
        <item x="3711"/>
        <item x="1932"/>
        <item x="3595"/>
        <item x="2031"/>
        <item x="3759"/>
        <item x="1811"/>
        <item x="2404"/>
        <item x="120"/>
        <item x="3110"/>
        <item x="1574"/>
        <item x="3097"/>
        <item x="3768"/>
        <item x="777"/>
        <item x="3624"/>
        <item x="3772"/>
        <item x="2337"/>
        <item x="1702"/>
        <item x="2949"/>
        <item x="1646"/>
        <item x="2171"/>
        <item x="863"/>
        <item x="1518"/>
        <item x="1322"/>
        <item x="1024"/>
        <item x="3657"/>
        <item x="2340"/>
        <item x="1378"/>
        <item x="1641"/>
        <item x="1419"/>
        <item x="3261"/>
        <item x="4042"/>
        <item x="2392"/>
        <item x="549"/>
        <item x="391"/>
        <item x="3050"/>
        <item x="3679"/>
        <item x="3588"/>
        <item x="1788"/>
        <item x="432"/>
        <item x="346"/>
        <item x="2781"/>
        <item x="4083"/>
        <item x="4024"/>
        <item x="2971"/>
        <item x="2386"/>
        <item x="1139"/>
        <item x="665"/>
        <item x="1929"/>
        <item x="4082"/>
        <item x="205"/>
        <item x="1041"/>
        <item x="1269"/>
        <item x="1348"/>
        <item x="1297"/>
        <item x="2459"/>
        <item x="544"/>
        <item x="2352"/>
        <item x="1239"/>
        <item x="3581"/>
        <item x="2152"/>
        <item x="2470"/>
        <item x="1729"/>
        <item x="2972"/>
        <item x="2810"/>
        <item x="2355"/>
        <item x="287"/>
        <item x="2324"/>
        <item x="889"/>
        <item x="2405"/>
        <item x="49"/>
        <item x="1204"/>
        <item x="1615"/>
        <item x="3361"/>
        <item x="3268"/>
        <item x="1171"/>
        <item x="3926"/>
        <item x="3658"/>
        <item x="66"/>
        <item x="541"/>
        <item x="798"/>
        <item x="1541"/>
        <item x="1687"/>
        <item x="28"/>
        <item x="88"/>
        <item x="3834"/>
        <item x="933"/>
        <item x="1787"/>
        <item x="2075"/>
        <item x="2870"/>
        <item x="610"/>
        <item x="3535"/>
        <item x="1639"/>
        <item x="1984"/>
        <item x="3985"/>
        <item x="3638"/>
        <item x="1415"/>
        <item x="4071"/>
        <item x="4241"/>
        <item x="786"/>
        <item x="148"/>
        <item x="3177"/>
        <item x="2708"/>
        <item x="273"/>
        <item x="817"/>
        <item x="4150"/>
        <item x="1910"/>
        <item x="1292"/>
        <item x="1101"/>
        <item x="905"/>
        <item x="554"/>
        <item x="1414"/>
        <item x="1766"/>
        <item x="1217"/>
        <item x="1848"/>
        <item x="4123"/>
        <item x="139"/>
        <item x="4269"/>
        <item x="4068"/>
        <item x="3068"/>
        <item x="704"/>
        <item x="1517"/>
        <item x="3775"/>
        <item x="3088"/>
        <item x="3431"/>
        <item x="1098"/>
        <item x="2225"/>
        <item x="1063"/>
        <item x="3020"/>
        <item x="3093"/>
        <item x="4249"/>
        <item x="2482"/>
        <item x="2202"/>
        <item x="91"/>
        <item x="1978"/>
        <item x="3815"/>
        <item x="3272"/>
        <item x="2660"/>
        <item x="3317"/>
        <item x="4246"/>
        <item x="110"/>
        <item x="162"/>
        <item x="2808"/>
        <item x="1108"/>
        <item x="3637"/>
        <item x="1908"/>
        <item x="1051"/>
        <item x="1587"/>
        <item x="3175"/>
        <item x="2090"/>
        <item x="1753"/>
        <item x="308"/>
        <item x="105"/>
        <item x="3958"/>
        <item x="3777"/>
        <item x="503"/>
        <item x="344"/>
        <item x="2997"/>
        <item x="3526"/>
        <item x="2764"/>
        <item x="729"/>
        <item x="4119"/>
        <item x="559"/>
        <item x="1421"/>
        <item x="3245"/>
        <item x="1679"/>
        <item x="2116"/>
        <item x="3472"/>
        <item x="2318"/>
        <item x="1962"/>
        <item x="2569"/>
        <item x="3062"/>
        <item x="274"/>
        <item x="1465"/>
        <item x="3628"/>
        <item x="3895"/>
        <item x="2995"/>
        <item x="1031"/>
        <item x="749"/>
        <item x="3994"/>
        <item x="907"/>
        <item x="4159"/>
        <item x="2946"/>
        <item x="217"/>
        <item x="3456"/>
        <item x="1636"/>
        <item x="3916"/>
        <item x="2330"/>
        <item x="97"/>
        <item x="1536"/>
        <item x="3730"/>
        <item x="1165"/>
        <item x="555"/>
        <item x="487"/>
        <item x="506"/>
        <item x="420"/>
        <item x="1810"/>
        <item x="2200"/>
        <item x="1010"/>
        <item x="59"/>
        <item x="1152"/>
        <item x="234"/>
        <item x="1237"/>
        <item x="3700"/>
        <item x="2868"/>
        <item x="3407"/>
        <item x="399"/>
        <item x="2850"/>
        <item x="3566"/>
        <item x="282"/>
        <item x="971"/>
        <item x="1086"/>
        <item x="671"/>
        <item x="396"/>
        <item x="4264"/>
        <item x="3231"/>
        <item x="631"/>
        <item x="1673"/>
        <item x="550"/>
        <item x="2044"/>
        <item x="1416"/>
        <item x="1658"/>
        <item x="450"/>
        <item x="2928"/>
        <item x="2880"/>
        <item x="3670"/>
        <item x="1991"/>
        <item x="505"/>
        <item x="736"/>
        <item x="2859"/>
        <item x="441"/>
        <item x="4206"/>
        <item x="3796"/>
        <item x="3686"/>
        <item x="255"/>
        <item x="3525"/>
        <item x="4052"/>
        <item x="2026"/>
        <item x="377"/>
        <item x="360"/>
        <item x="1818"/>
        <item x="1395"/>
        <item x="1014"/>
        <item x="1039"/>
        <item x="3843"/>
        <item x="13"/>
        <item x="3325"/>
        <item x="3961"/>
        <item x="1589"/>
        <item x="2444"/>
        <item x="2203"/>
        <item x="2058"/>
        <item x="3881"/>
        <item x="369"/>
        <item x="2516"/>
        <item x="325"/>
        <item x="1491"/>
        <item x="2527"/>
        <item x="1410"/>
        <item x="2082"/>
        <item x="1155"/>
        <item x="2944"/>
        <item x="4051"/>
        <item x="1246"/>
        <item x="1669"/>
        <item x="1136"/>
        <item x="3228"/>
        <item x="1526"/>
        <item x="1346"/>
        <item x="956"/>
        <item x="3292"/>
        <item x="3919"/>
        <item x="637"/>
        <item x="992"/>
        <item x="2924"/>
        <item x="3910"/>
        <item x="606"/>
        <item x="295"/>
        <item x="2447"/>
        <item x="1252"/>
        <item x="268"/>
        <item x="3563"/>
        <item x="2824"/>
        <item x="20"/>
        <item x="173"/>
        <item x="587"/>
        <item x="2646"/>
        <item x="2786"/>
        <item x="2149"/>
        <item x="283"/>
        <item x="4183"/>
        <item x="3034"/>
        <item x="489"/>
        <item x="1940"/>
        <item x="2221"/>
        <item x="3997"/>
        <item x="4009"/>
        <item x="1775"/>
        <item x="1480"/>
        <item x="3512"/>
        <item x="1377"/>
        <item x="2464"/>
        <item x="898"/>
        <item x="3986"/>
        <item x="3285"/>
        <item x="192"/>
        <item x="3404"/>
        <item t="default"/>
      </items>
    </pivotField>
    <pivotField showAll="0"/>
    <pivotField axis="axisRow" showAll="0">
      <items count="11">
        <item x="2"/>
        <item x="6"/>
        <item x="3"/>
        <item x="4"/>
        <item x="0"/>
        <item x="7"/>
        <item x="1"/>
        <item x="9"/>
        <item x="8"/>
        <item x="5"/>
        <item t="default"/>
      </items>
    </pivotField>
    <pivotField showAll="0">
      <items count="11">
        <item x="0"/>
        <item x="3"/>
        <item x="8"/>
        <item x="6"/>
        <item x="1"/>
        <item x="7"/>
        <item x="9"/>
        <item x="4"/>
        <item x="5"/>
        <item x="2"/>
        <item t="default"/>
      </items>
    </pivotField>
    <pivotField showAll="0">
      <items count="6">
        <item x="3"/>
        <item x="1"/>
        <item x="4"/>
        <item x="0"/>
        <item x="2"/>
        <item t="default"/>
      </items>
    </pivotField>
    <pivotField showAll="0">
      <items count="11">
        <item x="6"/>
        <item x="4"/>
        <item x="8"/>
        <item x="2"/>
        <item x="3"/>
        <item x="5"/>
        <item x="1"/>
        <item x="9"/>
        <item x="0"/>
        <item x="7"/>
        <item t="default"/>
      </items>
    </pivotField>
    <pivotField showAll="0">
      <items count="101">
        <item x="13"/>
        <item x="86"/>
        <item x="45"/>
        <item x="6"/>
        <item x="78"/>
        <item x="87"/>
        <item x="63"/>
        <item x="37"/>
        <item x="84"/>
        <item x="59"/>
        <item x="43"/>
        <item x="34"/>
        <item x="7"/>
        <item x="47"/>
        <item x="60"/>
        <item x="8"/>
        <item x="97"/>
        <item x="35"/>
        <item x="85"/>
        <item x="25"/>
        <item x="50"/>
        <item x="66"/>
        <item x="55"/>
        <item x="72"/>
        <item x="93"/>
        <item x="17"/>
        <item x="98"/>
        <item x="39"/>
        <item x="28"/>
        <item x="14"/>
        <item x="89"/>
        <item x="68"/>
        <item x="16"/>
        <item x="2"/>
        <item x="65"/>
        <item x="75"/>
        <item x="18"/>
        <item x="31"/>
        <item x="12"/>
        <item x="74"/>
        <item x="24"/>
        <item x="20"/>
        <item x="23"/>
        <item x="61"/>
        <item x="90"/>
        <item x="67"/>
        <item x="58"/>
        <item x="69"/>
        <item x="80"/>
        <item x="51"/>
        <item x="94"/>
        <item x="32"/>
        <item x="42"/>
        <item x="10"/>
        <item x="46"/>
        <item x="0"/>
        <item x="40"/>
        <item x="38"/>
        <item x="91"/>
        <item x="73"/>
        <item x="15"/>
        <item x="71"/>
        <item x="19"/>
        <item x="92"/>
        <item x="48"/>
        <item x="82"/>
        <item x="11"/>
        <item x="29"/>
        <item x="26"/>
        <item x="5"/>
        <item x="36"/>
        <item x="54"/>
        <item x="57"/>
        <item x="53"/>
        <item x="21"/>
        <item x="27"/>
        <item x="3"/>
        <item x="83"/>
        <item x="52"/>
        <item x="64"/>
        <item x="33"/>
        <item x="1"/>
        <item x="44"/>
        <item x="41"/>
        <item x="62"/>
        <item x="9"/>
        <item x="96"/>
        <item x="56"/>
        <item x="70"/>
        <item x="81"/>
        <item x="4"/>
        <item x="30"/>
        <item x="95"/>
        <item x="99"/>
        <item x="88"/>
        <item x="22"/>
        <item x="76"/>
        <item x="79"/>
        <item x="77"/>
        <item x="49"/>
        <item t="default"/>
      </items>
    </pivotField>
    <pivotField showAll="0"/>
    <pivotField showAll="0"/>
    <pivotField dataField="1" showAll="0"/>
    <pivotField showAll="0"/>
    <pivotField showAll="0"/>
    <pivotField showAll="0"/>
    <pivotField showAll="0">
      <items count="5">
        <item x="0"/>
        <item x="1"/>
        <item x="3"/>
        <item x="2"/>
        <item t="default"/>
      </items>
    </pivotField>
  </pivotFields>
  <rowFields count="1">
    <field x="3"/>
  </rowFields>
  <rowItems count="11">
    <i>
      <x/>
    </i>
    <i>
      <x v="1"/>
    </i>
    <i>
      <x v="2"/>
    </i>
    <i>
      <x v="3"/>
    </i>
    <i>
      <x v="4"/>
    </i>
    <i>
      <x v="5"/>
    </i>
    <i>
      <x v="6"/>
    </i>
    <i>
      <x v="7"/>
    </i>
    <i>
      <x v="8"/>
    </i>
    <i>
      <x v="9"/>
    </i>
    <i t="grand">
      <x/>
    </i>
  </rowItems>
  <colItems count="1">
    <i/>
  </colItems>
  <dataFields count="1">
    <dataField name="Sum of Quantity" fld="10" baseField="0" baseItem="0"/>
  </dataFields>
  <formats count="14">
    <format dxfId="71">
      <pivotArea type="all" dataOnly="0" outline="0" fieldPosition="0"/>
    </format>
    <format dxfId="70">
      <pivotArea outline="0" collapsedLevelsAreSubtotals="1" fieldPosition="0"/>
    </format>
    <format dxfId="69">
      <pivotArea field="3" type="button" dataOnly="0" labelOnly="1" outline="0" axis="axisRow" fieldPosition="0"/>
    </format>
    <format dxfId="68">
      <pivotArea dataOnly="0" labelOnly="1" fieldPosition="0">
        <references count="1">
          <reference field="3" count="0"/>
        </references>
      </pivotArea>
    </format>
    <format dxfId="67">
      <pivotArea dataOnly="0" labelOnly="1" grandRow="1" outline="0"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fieldPosition="0">
        <references count="1">
          <reference field="3" count="0"/>
        </references>
      </pivotArea>
    </format>
    <format dxfId="61">
      <pivotArea dataOnly="0" labelOnly="1" grandRow="1" outline="0" fieldPosition="0"/>
    </format>
    <format dxfId="60">
      <pivotArea dataOnly="0" labelOnly="1" outline="0" axis="axisValues" fieldPosition="0"/>
    </format>
    <format dxfId="59">
      <pivotArea outline="0" collapsedLevelsAreSubtotals="1" fieldPosition="0"/>
    </format>
    <format dxfId="58">
      <pivotArea dataOnly="0" labelOnly="1" outline="0" axis="axisValues"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DD3528-A4F2-4AAF-AEDB-B33FDFB53844}" name="SALES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location ref="M13:N24" firstHeaderRow="1" firstDataRow="1" firstDataCol="1"/>
  <pivotFields count="15">
    <pivotField showAll="0"/>
    <pivotField showAll="0">
      <items count="4272">
        <item x="3267"/>
        <item x="4121"/>
        <item x="3270"/>
        <item x="857"/>
        <item x="4204"/>
        <item x="2657"/>
        <item x="766"/>
        <item x="2011"/>
        <item x="4208"/>
        <item x="2923"/>
        <item x="2364"/>
        <item x="622"/>
        <item x="909"/>
        <item x="2081"/>
        <item x="3106"/>
        <item x="24"/>
        <item x="1141"/>
        <item x="4256"/>
        <item x="232"/>
        <item x="159"/>
        <item x="570"/>
        <item x="2341"/>
        <item x="1018"/>
        <item x="3609"/>
        <item x="3063"/>
        <item x="2813"/>
        <item x="3350"/>
        <item x="3303"/>
        <item x="2776"/>
        <item x="1450"/>
        <item x="941"/>
        <item x="2558"/>
        <item x="3493"/>
        <item x="585"/>
        <item x="1464"/>
        <item x="137"/>
        <item x="4169"/>
        <item x="3485"/>
        <item x="3280"/>
        <item x="1112"/>
        <item x="2418"/>
        <item x="2600"/>
        <item x="1610"/>
        <item x="1365"/>
        <item x="1258"/>
        <item x="4235"/>
        <item x="2634"/>
        <item x="3080"/>
        <item x="3473"/>
        <item x="3370"/>
        <item x="1379"/>
        <item x="3200"/>
        <item x="2036"/>
        <item x="3634"/>
        <item x="1072"/>
        <item x="4091"/>
        <item x="3854"/>
        <item x="2613"/>
        <item x="3861"/>
        <item x="3349"/>
        <item x="1310"/>
        <item x="2372"/>
        <item x="1967"/>
        <item x="3235"/>
        <item x="2295"/>
        <item x="2897"/>
        <item x="761"/>
        <item x="2506"/>
        <item x="2637"/>
        <item x="3060"/>
        <item x="4168"/>
        <item x="149"/>
        <item x="839"/>
        <item x="1475"/>
        <item x="127"/>
        <item x="846"/>
        <item x="1716"/>
        <item x="231"/>
        <item x="2731"/>
        <item x="1386"/>
        <item x="642"/>
        <item x="522"/>
        <item x="2498"/>
        <item x="1864"/>
        <item x="2305"/>
        <item x="3888"/>
        <item x="2700"/>
        <item x="1133"/>
        <item x="477"/>
        <item x="3604"/>
        <item x="3806"/>
        <item x="3549"/>
        <item x="3940"/>
        <item x="124"/>
        <item x="1990"/>
        <item x="442"/>
        <item x="4077"/>
        <item x="511"/>
        <item x="3491"/>
        <item x="4142"/>
        <item x="3463"/>
        <item x="1456"/>
        <item x="2703"/>
        <item x="2578"/>
        <item x="2849"/>
        <item x="4058"/>
        <item x="4013"/>
        <item x="896"/>
        <item x="2771"/>
        <item x="2224"/>
        <item x="973"/>
        <item x="426"/>
        <item x="11"/>
        <item x="1516"/>
        <item x="3735"/>
        <item x="1311"/>
        <item x="904"/>
        <item x="2866"/>
        <item x="2047"/>
        <item x="737"/>
        <item x="1177"/>
        <item x="3396"/>
        <item x="3345"/>
        <item x="564"/>
        <item x="3433"/>
        <item x="3776"/>
        <item x="754"/>
        <item x="3064"/>
        <item x="3918"/>
        <item x="2108"/>
        <item x="1768"/>
        <item x="1834"/>
        <item x="952"/>
        <item x="3065"/>
        <item x="580"/>
        <item x="1096"/>
        <item x="2665"/>
        <item x="1446"/>
        <item x="328"/>
        <item x="1923"/>
        <item x="2398"/>
        <item x="57"/>
        <item x="1129"/>
        <item x="4219"/>
        <item x="4026"/>
        <item x="3681"/>
        <item x="1700"/>
        <item x="1186"/>
        <item x="386"/>
        <item x="4162"/>
        <item x="4135"/>
        <item x="1427"/>
        <item x="961"/>
        <item x="567"/>
        <item x="1761"/>
        <item x="750"/>
        <item x="252"/>
        <item x="3159"/>
        <item x="845"/>
        <item x="3605"/>
        <item x="4220"/>
        <item x="9"/>
        <item x="3666"/>
        <item x="2568"/>
        <item x="256"/>
        <item x="3943"/>
        <item x="800"/>
        <item x="3107"/>
        <item x="624"/>
        <item x="1767"/>
        <item x="4006"/>
        <item x="1712"/>
        <item x="4211"/>
        <item x="2650"/>
        <item x="3042"/>
        <item x="2238"/>
        <item x="140"/>
        <item x="1694"/>
        <item x="1806"/>
        <item x="151"/>
        <item x="3016"/>
        <item x="1572"/>
        <item x="2815"/>
        <item x="2399"/>
        <item x="1521"/>
        <item x="163"/>
        <item x="3275"/>
        <item x="1578"/>
        <item x="2839"/>
        <item x="513"/>
        <item x="3542"/>
        <item x="533"/>
        <item x="3833"/>
        <item x="4210"/>
        <item x="3380"/>
        <item x="161"/>
        <item x="2671"/>
        <item x="3528"/>
        <item x="1993"/>
        <item x="2505"/>
        <item x="3232"/>
        <item x="1955"/>
        <item x="3557"/>
        <item x="2419"/>
        <item x="3202"/>
        <item x="2021"/>
        <item x="241"/>
        <item x="2214"/>
        <item x="2761"/>
        <item x="3800"/>
        <item x="980"/>
        <item x="260"/>
        <item x="1850"/>
        <item x="2980"/>
        <item x="131"/>
        <item x="4209"/>
        <item x="2791"/>
        <item x="3516"/>
        <item x="833"/>
        <item x="1158"/>
        <item x="4164"/>
        <item x="2939"/>
        <item x="1525"/>
        <item x="4263"/>
        <item x="2647"/>
        <item x="802"/>
        <item x="916"/>
        <item x="3165"/>
        <item x="1843"/>
        <item x="3733"/>
        <item x="2095"/>
        <item x="963"/>
        <item x="3783"/>
        <item x="1713"/>
        <item x="2954"/>
        <item x="2772"/>
        <item x="3450"/>
        <item x="2639"/>
        <item x="2933"/>
        <item x="2079"/>
        <item x="4047"/>
        <item x="3437"/>
        <item x="2943"/>
        <item x="3318"/>
        <item x="1870"/>
        <item x="3331"/>
        <item x="3484"/>
        <item x="2605"/>
        <item x="3836"/>
        <item x="803"/>
        <item x="3596"/>
        <item x="2825"/>
        <item x="1273"/>
        <item x="1609"/>
        <item x="3186"/>
        <item x="1506"/>
        <item x="2501"/>
        <item x="1417"/>
        <item x="1050"/>
        <item x="1248"/>
        <item x="431"/>
        <item x="2828"/>
        <item x="1"/>
        <item x="516"/>
        <item x="1503"/>
        <item x="1522"/>
        <item x="590"/>
        <item x="1674"/>
        <item x="2083"/>
        <item x="458"/>
        <item x="60"/>
        <item x="1697"/>
        <item x="2528"/>
        <item x="3418"/>
        <item x="1925"/>
        <item x="2562"/>
        <item x="967"/>
        <item x="1947"/>
        <item x="1315"/>
        <item x="1879"/>
        <item x="2993"/>
        <item x="485"/>
        <item x="4078"/>
        <item x="4126"/>
        <item x="150"/>
        <item x="1405"/>
        <item x="1255"/>
        <item x="3150"/>
        <item x="1982"/>
        <item x="1693"/>
        <item x="2783"/>
        <item x="1381"/>
        <item x="1901"/>
        <item x="1312"/>
        <item x="3863"/>
        <item x="1218"/>
        <item x="3332"/>
        <item x="4008"/>
        <item x="4079"/>
        <item x="1498"/>
        <item x="1495"/>
        <item x="478"/>
        <item x="512"/>
        <item x="3929"/>
        <item x="532"/>
        <item x="3003"/>
        <item x="4070"/>
        <item x="3094"/>
        <item x="3999"/>
        <item x="15"/>
        <item x="3482"/>
        <item x="3845"/>
        <item x="1777"/>
        <item x="1950"/>
        <item x="3045"/>
        <item x="3290"/>
        <item x="3447"/>
        <item x="138"/>
        <item x="2427"/>
        <item x="3006"/>
        <item x="3479"/>
        <item x="906"/>
        <item x="2606"/>
        <item x="3197"/>
        <item x="4236"/>
        <item x="2751"/>
        <item x="385"/>
        <item x="4118"/>
        <item x="2869"/>
        <item x="3052"/>
        <item x="2890"/>
        <item x="447"/>
        <item x="1357"/>
        <item x="1896"/>
        <item x="731"/>
        <item x="862"/>
        <item x="2502"/>
        <item x="1166"/>
        <item x="2782"/>
        <item x="667"/>
        <item x="977"/>
        <item x="2581"/>
        <item x="3908"/>
        <item x="4129"/>
        <item x="4034"/>
        <item x="895"/>
        <item x="3444"/>
        <item x="2424"/>
        <item x="3120"/>
        <item x="1531"/>
        <item x="2503"/>
        <item x="565"/>
        <item x="2976"/>
        <item x="1505"/>
        <item x="3025"/>
        <item x="922"/>
        <item x="3358"/>
        <item x="2198"/>
        <item x="1242"/>
        <item x="3742"/>
        <item x="3090"/>
        <item x="4003"/>
        <item x="2907"/>
        <item x="529"/>
        <item x="3302"/>
        <item x="2403"/>
        <item x="3647"/>
        <item x="245"/>
        <item x="2407"/>
        <item x="703"/>
        <item x="1617"/>
        <item x="815"/>
        <item x="2309"/>
        <item x="3216"/>
        <item x="1943"/>
        <item x="1746"/>
        <item x="101"/>
        <item x="3314"/>
        <item x="2145"/>
        <item x="3872"/>
        <item x="1144"/>
        <item x="1779"/>
        <item x="1140"/>
        <item x="3713"/>
        <item x="866"/>
        <item x="2843"/>
        <item x="882"/>
        <item x="2914"/>
        <item x="362"/>
        <item x="2088"/>
        <item x="3213"/>
        <item x="3504"/>
        <item x="4257"/>
        <item x="2818"/>
        <item x="2570"/>
        <item x="3357"/>
        <item x="2476"/>
        <item x="342"/>
        <item x="2439"/>
        <item x="4146"/>
        <item x="354"/>
        <item x="2472"/>
        <item x="2649"/>
        <item x="1216"/>
        <item x="1188"/>
        <item x="2891"/>
        <item x="3101"/>
        <item x="3864"/>
        <item x="2413"/>
        <item x="876"/>
        <item x="3492"/>
        <item x="1327"/>
        <item x="405"/>
        <item x="3813"/>
        <item x="3334"/>
        <item x="1527"/>
        <item x="2973"/>
        <item x="1208"/>
        <item x="481"/>
        <item x="2753"/>
        <item x="1821"/>
        <item x="1203"/>
        <item x="1560"/>
        <item x="292"/>
        <item x="831"/>
        <item x="366"/>
        <item x="3702"/>
        <item x="1294"/>
        <item x="3283"/>
        <item x="313"/>
        <item x="1748"/>
        <item x="1128"/>
        <item x="3599"/>
        <item x="4223"/>
        <item x="3140"/>
        <item x="2222"/>
        <item x="3705"/>
        <item x="3069"/>
        <item x="2821"/>
        <item x="2425"/>
        <item x="1792"/>
        <item x="2339"/>
        <item x="1728"/>
        <item x="607"/>
        <item x="61"/>
        <item x="692"/>
        <item x="991"/>
        <item x="1226"/>
        <item x="2411"/>
        <item x="2875"/>
        <item x="1657"/>
        <item x="3816"/>
        <item x="2593"/>
        <item x="1886"/>
        <item x="2672"/>
        <item x="1146"/>
        <item x="3374"/>
        <item x="2925"/>
        <item x="157"/>
        <item x="254"/>
        <item x="2832"/>
        <item x="3190"/>
        <item x="3032"/>
        <item x="752"/>
        <item x="811"/>
        <item x="1570"/>
        <item x="1418"/>
        <item x="1482"/>
        <item x="1276"/>
        <item x="3793"/>
        <item x="3602"/>
        <item x="3029"/>
        <item x="484"/>
        <item x="1996"/>
        <item x="1305"/>
        <item x="1015"/>
        <item x="2428"/>
        <item x="2190"/>
        <item x="1717"/>
        <item x="1081"/>
        <item x="2019"/>
        <item x="2727"/>
        <item x="4025"/>
        <item x="3506"/>
        <item x="79"/>
        <item x="2695"/>
        <item x="1977"/>
        <item x="2156"/>
        <item x="604"/>
        <item x="1986"/>
        <item x="920"/>
        <item x="376"/>
        <item x="4185"/>
        <item x="3959"/>
        <item x="3439"/>
        <item x="1763"/>
        <item x="2494"/>
        <item x="29"/>
        <item x="593"/>
        <item x="4087"/>
        <item x="1776"/>
        <item x="4167"/>
        <item x="1409"/>
        <item x="19"/>
        <item x="2469"/>
        <item x="2325"/>
        <item x="4062"/>
        <item x="327"/>
        <item x="4238"/>
        <item x="3826"/>
        <item x="804"/>
        <item x="3524"/>
        <item x="2937"/>
        <item x="2473"/>
        <item x="1969"/>
        <item x="1247"/>
        <item x="2080"/>
        <item x="3966"/>
        <item x="560"/>
        <item x="3907"/>
        <item x="1608"/>
        <item x="3412"/>
        <item x="1251"/>
        <item x="2126"/>
        <item x="3059"/>
        <item x="3668"/>
        <item x="3553"/>
        <item x="1939"/>
        <item x="2456"/>
        <item x="3585"/>
        <item x="1816"/>
        <item x="2768"/>
        <item x="2696"/>
        <item x="710"/>
        <item x="726"/>
        <item x="345"/>
        <item x="1799"/>
        <item x="1184"/>
        <item x="53"/>
        <item x="475"/>
        <item x="4230"/>
        <item x="3515"/>
        <item x="2174"/>
        <item x="2882"/>
        <item x="2097"/>
        <item x="1948"/>
        <item x="619"/>
        <item x="3055"/>
        <item x="3716"/>
        <item x="2463"/>
        <item x="2240"/>
        <item x="41"/>
        <item x="908"/>
        <item x="3354"/>
        <item x="1380"/>
        <item x="1371"/>
        <item x="1599"/>
        <item x="90"/>
        <item x="3941"/>
        <item x="3271"/>
        <item x="678"/>
        <item x="2466"/>
        <item x="3964"/>
        <item x="63"/>
        <item x="4086"/>
        <item x="2804"/>
        <item x="1632"/>
        <item x="1878"/>
        <item x="2611"/>
        <item x="3737"/>
        <item x="3126"/>
        <item x="499"/>
        <item x="3837"/>
        <item x="3401"/>
        <item x="3608"/>
        <item x="966"/>
        <item x="2615"/>
        <item x="953"/>
        <item x="3369"/>
        <item x="4132"/>
        <item x="1154"/>
        <item x="147"/>
        <item x="3219"/>
        <item x="1007"/>
        <item x="1245"/>
        <item x="1637"/>
        <item x="3316"/>
        <item x="748"/>
        <item x="3913"/>
        <item x="456"/>
        <item x="3593"/>
        <item x="3627"/>
        <item x="1403"/>
        <item x="1698"/>
        <item x="3870"/>
        <item x="1900"/>
        <item x="1185"/>
        <item x="1985"/>
        <item x="2560"/>
        <item x="1998"/>
        <item x="1872"/>
        <item x="3724"/>
        <item x="2379"/>
        <item x="3885"/>
        <item x="3902"/>
        <item x="4194"/>
        <item x="2642"/>
        <item x="312"/>
        <item x="3452"/>
        <item x="4155"/>
        <item x="340"/>
        <item x="2070"/>
        <item x="3449"/>
        <item x="3606"/>
        <item x="708"/>
        <item x="2245"/>
        <item x="2574"/>
        <item x="3655"/>
        <item x="2110"/>
        <item x="1871"/>
        <item x="2101"/>
        <item x="2251"/>
        <item x="586"/>
        <item x="1104"/>
        <item x="1863"/>
        <item x="1002"/>
        <item x="3844"/>
        <item x="4245"/>
        <item x="3719"/>
        <item x="236"/>
        <item x="1337"/>
        <item x="3597"/>
        <item x="1093"/>
        <item x="1040"/>
        <item x="1867"/>
        <item x="1501"/>
        <item x="3603"/>
        <item x="1036"/>
        <item x="2210"/>
        <item x="3434"/>
        <item x="2370"/>
        <item x="538"/>
        <item x="2746"/>
        <item x="931"/>
        <item x="579"/>
        <item x="612"/>
        <item x="3764"/>
        <item x="574"/>
        <item x="1629"/>
        <item x="1849"/>
        <item x="1174"/>
        <item x="556"/>
        <item x="763"/>
        <item x="3579"/>
        <item x="1278"/>
        <item x="2681"/>
        <item x="3963"/>
        <item x="3629"/>
        <item x="1545"/>
        <item x="601"/>
        <item x="1290"/>
        <item x="2826"/>
        <item x="1851"/>
        <item x="2596"/>
        <item x="2844"/>
        <item x="1812"/>
        <item x="2607"/>
        <item x="2565"/>
        <item x="3142"/>
        <item x="2155"/>
        <item x="917"/>
        <item x="2160"/>
        <item x="661"/>
        <item x="412"/>
        <item x="383"/>
        <item x="3297"/>
        <item x="3534"/>
        <item x="326"/>
        <item x="180"/>
        <item x="1968"/>
        <item x="4145"/>
        <item x="3405"/>
        <item x="1652"/>
        <item x="3869"/>
        <item x="2940"/>
        <item x="3048"/>
        <item x="3948"/>
        <item x="2677"/>
        <item x="3199"/>
        <item x="2720"/>
        <item x="2286"/>
        <item x="395"/>
        <item x="2519"/>
        <item x="3827"/>
        <item x="3613"/>
        <item x="2094"/>
        <item x="4014"/>
        <item x="2397"/>
        <item x="248"/>
        <item x="2046"/>
        <item x="4137"/>
        <item x="2359"/>
        <item x="2382"/>
        <item x="2792"/>
        <item x="2159"/>
        <item x="1595"/>
        <item x="1743"/>
        <item x="3066"/>
        <item x="1903"/>
        <item x="1004"/>
        <item x="1445"/>
        <item x="1100"/>
        <item x="2989"/>
        <item x="1833"/>
        <item x="1408"/>
        <item x="31"/>
        <item x="2276"/>
        <item x="883"/>
        <item x="301"/>
        <item x="103"/>
        <item x="910"/>
        <item x="2689"/>
        <item x="1885"/>
        <item x="1781"/>
        <item x="1670"/>
        <item x="2797"/>
        <item x="2530"/>
        <item x="1105"/>
        <item x="3022"/>
        <item x="2452"/>
        <item x="1622"/>
        <item x="2554"/>
        <item x="223"/>
        <item x="1773"/>
        <item x="2471"/>
        <item x="547"/>
        <item x="2981"/>
        <item x="4199"/>
        <item x="3402"/>
        <item x="566"/>
        <item x="3551"/>
        <item x="525"/>
        <item x="4149"/>
        <item x="4215"/>
        <item x="4112"/>
        <item x="125"/>
        <item x="2860"/>
        <item x="4197"/>
        <item x="2266"/>
        <item x="4122"/>
        <item x="1907"/>
        <item x="2287"/>
        <item x="2725"/>
        <item x="3830"/>
        <item x="2018"/>
        <item x="2847"/>
        <item x="3720"/>
        <item x="3871"/>
        <item x="3693"/>
        <item x="469"/>
        <item x="452"/>
        <item x="2604"/>
        <item x="2767"/>
        <item x="3428"/>
        <item x="1366"/>
        <item x="4240"/>
        <item x="2627"/>
        <item x="3176"/>
        <item x="1511"/>
        <item x="3840"/>
        <item x="3348"/>
        <item x="1368"/>
        <item x="2060"/>
        <item x="743"/>
        <item x="158"/>
        <item x="858"/>
        <item x="647"/>
        <item x="486"/>
        <item x="3281"/>
        <item x="1440"/>
        <item x="2376"/>
        <item x="1199"/>
        <item x="3952"/>
        <item x="3972"/>
        <item x="2248"/>
        <item x="4066"/>
        <item x="596"/>
        <item x="26"/>
        <item x="2091"/>
        <item x="599"/>
        <item x="2714"/>
        <item x="3717"/>
        <item x="2183"/>
        <item x="2738"/>
        <item x="3680"/>
        <item x="3835"/>
        <item x="3293"/>
        <item x="597"/>
        <item x="2485"/>
        <item x="3351"/>
        <item x="3996"/>
        <item x="40"/>
        <item x="126"/>
        <item x="997"/>
        <item x="2561"/>
        <item x="1470"/>
        <item x="1887"/>
        <item x="1000"/>
        <item x="687"/>
        <item x="2093"/>
        <item x="3204"/>
        <item x="2710"/>
        <item x="805"/>
        <item x="3400"/>
        <item x="1630"/>
        <item x="494"/>
        <item x="2247"/>
        <item x="4081"/>
        <item x="2294"/>
        <item x="108"/>
        <item x="874"/>
        <item x="1832"/>
        <item x="987"/>
        <item x="240"/>
        <item x="12"/>
        <item x="1803"/>
        <item x="595"/>
        <item x="3823"/>
        <item x="3207"/>
        <item x="2229"/>
        <item x="3390"/>
        <item x="2231"/>
        <item x="4128"/>
        <item x="4196"/>
        <item x="2888"/>
        <item x="1451"/>
        <item x="453"/>
        <item x="392"/>
        <item x="4154"/>
        <item x="1809"/>
        <item x="1045"/>
        <item x="1690"/>
        <item x="278"/>
        <item x="2037"/>
        <item x="1221"/>
        <item x="1441"/>
        <item x="1131"/>
        <item x="2553"/>
        <item x="995"/>
        <item x="645"/>
        <item x="716"/>
        <item x="946"/>
        <item x="694"/>
        <item x="2583"/>
        <item x="673"/>
        <item x="1744"/>
        <item x="8"/>
        <item x="2966"/>
        <item x="4084"/>
        <item x="134"/>
        <item x="3365"/>
        <item x="4182"/>
        <item x="2009"/>
        <item x="440"/>
        <item x="3846"/>
        <item x="2096"/>
        <item x="3145"/>
        <item x="994"/>
        <item x="317"/>
        <item x="1452"/>
        <item x="979"/>
        <item x="536"/>
        <item x="3992"/>
        <item x="387"/>
        <item x="2151"/>
        <item x="3013"/>
        <item x="2132"/>
        <item x="4163"/>
        <item x="2534"/>
        <item x="445"/>
        <item x="3583"/>
        <item x="1064"/>
        <item x="1202"/>
        <item x="4171"/>
        <item x="457"/>
        <item x="2745"/>
        <item x="2346"/>
        <item x="903"/>
        <item x="2803"/>
        <item x="2985"/>
        <item x="4237"/>
        <item x="1780"/>
        <item x="3024"/>
        <item x="3851"/>
        <item x="2732"/>
        <item x="3183"/>
        <item x="568"/>
        <item x="2381"/>
        <item x="3799"/>
        <item x="267"/>
        <item x="1553"/>
        <item x="37"/>
        <item x="197"/>
        <item x="3445"/>
        <item x="801"/>
        <item x="2065"/>
        <item x="1869"/>
        <item x="640"/>
        <item x="184"/>
        <item x="1430"/>
        <item x="4141"/>
        <item x="1579"/>
        <item x="1758"/>
        <item x="3154"/>
        <item x="3741"/>
        <item x="2440"/>
        <item x="2313"/>
        <item x="2051"/>
        <item x="2545"/>
        <item x="2986"/>
        <item x="1390"/>
        <item x="3584"/>
        <item x="2597"/>
        <item x="4259"/>
        <item x="1519"/>
        <item x="1808"/>
        <item x="3540"/>
        <item x="2086"/>
        <item x="77"/>
        <item x="3751"/>
        <item x="664"/>
        <item x="284"/>
        <item x="577"/>
        <item x="3469"/>
        <item x="152"/>
        <item x="2322"/>
        <item x="654"/>
        <item x="1862"/>
        <item x="2931"/>
        <item x="491"/>
        <item x="1801"/>
        <item x="682"/>
        <item x="1740"/>
        <item x="3502"/>
        <item x="3415"/>
        <item x="2830"/>
        <item x="114"/>
        <item x="3073"/>
        <item x="2874"/>
        <item x="3266"/>
        <item x="1918"/>
        <item x="307"/>
        <item x="58"/>
        <item x="4072"/>
        <item x="894"/>
        <item x="783"/>
        <item x="3218"/>
        <item x="4001"/>
        <item x="3808"/>
        <item x="4222"/>
        <item x="2663"/>
        <item x="834"/>
        <item x="510"/>
        <item x="2587"/>
        <item x="2734"/>
        <item x="119"/>
        <item x="3695"/>
        <item x="885"/>
        <item x="1935"/>
        <item x="1352"/>
        <item x="3438"/>
        <item x="2304"/>
        <item x="2698"/>
        <item x="209"/>
        <item x="1396"/>
        <item x="1823"/>
        <item x="795"/>
        <item x="2493"/>
        <item x="1168"/>
        <item x="3865"/>
        <item x="3201"/>
        <item x="2929"/>
        <item x="27"/>
        <item x="2603"/>
        <item x="674"/>
        <item x="461"/>
        <item x="3905"/>
        <item x="2378"/>
        <item x="3085"/>
        <item x="2264"/>
        <item x="2034"/>
        <item x="2856"/>
        <item x="2272"/>
        <item x="932"/>
        <item x="1116"/>
        <item x="3017"/>
        <item x="3092"/>
        <item x="3710"/>
        <item x="611"/>
        <item x="1881"/>
        <item x="507"/>
        <item x="1265"/>
        <item x="4176"/>
        <item x="677"/>
        <item x="1048"/>
        <item x="407"/>
        <item x="1770"/>
        <item x="2140"/>
        <item x="1628"/>
        <item x="2000"/>
        <item x="1820"/>
        <item x="4174"/>
        <item x="1228"/>
        <item x="1350"/>
        <item x="349"/>
        <item x="2275"/>
        <item x="2883"/>
        <item x="2367"/>
        <item x="1210"/>
        <item x="2962"/>
        <item x="434"/>
        <item x="372"/>
        <item x="1462"/>
        <item x="2479"/>
        <item x="996"/>
        <item x="3038"/>
        <item x="2702"/>
        <item x="943"/>
        <item x="1656"/>
        <item x="1880"/>
        <item x="1355"/>
        <item x="1648"/>
        <item x="636"/>
        <item x="2135"/>
        <item x="1686"/>
        <item x="2819"/>
        <item x="3873"/>
        <item x="3685"/>
        <item x="791"/>
        <item x="2621"/>
        <item x="879"/>
        <item x="30"/>
        <item x="3002"/>
        <item x="2223"/>
        <item x="521"/>
        <item x="3486"/>
        <item x="2811"/>
        <item x="2331"/>
        <item x="2936"/>
        <item x="199"/>
        <item x="74"/>
        <item x="1020"/>
        <item x="1551"/>
        <item x="2990"/>
        <item x="1876"/>
        <item x="1189"/>
        <item x="2030"/>
        <item x="52"/>
        <item x="3828"/>
        <item x="2165"/>
        <item x="1082"/>
        <item x="1340"/>
        <item x="1078"/>
        <item x="2441"/>
        <item x="351"/>
        <item x="1117"/>
        <item x="3146"/>
        <item x="3481"/>
        <item x="2610"/>
        <item x="3"/>
        <item x="3373"/>
        <item x="2948"/>
        <item x="648"/>
        <item x="1685"/>
        <item x="1304"/>
        <item x="2267"/>
        <item x="2707"/>
        <item x="2701"/>
        <item x="2158"/>
        <item x="3798"/>
        <item x="2102"/>
        <item x="2371"/>
        <item x="1291"/>
        <item x="1954"/>
        <item x="2421"/>
        <item x="697"/>
        <item x="1353"/>
        <item x="482"/>
        <item x="2215"/>
        <item x="4114"/>
        <item x="4110"/>
        <item x="183"/>
        <item x="2719"/>
        <item x="2084"/>
        <item x="2950"/>
        <item x="2920"/>
        <item x="3761"/>
        <item x="322"/>
        <item x="1927"/>
        <item x="1899"/>
        <item x="294"/>
        <item x="3931"/>
        <item x="4221"/>
        <item x="1043"/>
        <item x="1042"/>
        <item x="2220"/>
        <item x="741"/>
        <item x="3043"/>
        <item x="1313"/>
        <item x="1254"/>
        <item x="1207"/>
        <item x="2829"/>
        <item x="663"/>
        <item x="2289"/>
        <item x="3586"/>
        <item x="2298"/>
        <item x="1934"/>
        <item x="2812"/>
        <item x="298"/>
        <item x="1556"/>
        <item x="3036"/>
        <item x="4038"/>
        <item x="982"/>
        <item x="1739"/>
        <item x="2141"/>
        <item x="1066"/>
        <item x="3545"/>
        <item x="4165"/>
        <item x="1666"/>
        <item x="1540"/>
        <item x="3758"/>
        <item x="1970"/>
        <item x="588"/>
        <item x="4130"/>
        <item x="1318"/>
        <item x="605"/>
        <item x="1976"/>
        <item x="1103"/>
        <item x="1735"/>
        <item x="1332"/>
        <item x="2552"/>
        <item x="901"/>
        <item x="2951"/>
        <item x="1612"/>
        <item x="1225"/>
        <item x="3756"/>
        <item x="534"/>
        <item x="467"/>
        <item x="939"/>
        <item x="3255"/>
        <item x="3344"/>
        <item x="2514"/>
        <item x="3041"/>
        <item x="3277"/>
        <item x="2347"/>
        <item x="1361"/>
        <item x="1334"/>
        <item x="1022"/>
        <item x="1782"/>
        <item x="1481"/>
        <item x="1260"/>
        <item x="265"/>
        <item x="1804"/>
        <item x="3518"/>
        <item x="2255"/>
        <item x="2585"/>
        <item x="679"/>
        <item x="364"/>
        <item x="3962"/>
        <item x="2115"/>
        <item x="1119"/>
        <item x="1135"/>
        <item x="2391"/>
        <item x="3937"/>
        <item x="3899"/>
        <item x="1655"/>
        <item x="2721"/>
        <item x="1011"/>
        <item x="2692"/>
        <item x="2557"/>
        <item x="3876"/>
        <item x="3144"/>
        <item x="765"/>
        <item x="3336"/>
        <item x="2348"/>
        <item x="2062"/>
        <item x="3056"/>
        <item x="1222"/>
        <item x="3010"/>
        <item x="849"/>
        <item x="3706"/>
        <item x="4201"/>
        <item x="826"/>
        <item x="2492"/>
        <item x="1999"/>
        <item x="2827"/>
        <item x="2852"/>
        <item x="3494"/>
        <item x="388"/>
        <item x="1385"/>
        <item x="2835"/>
        <item x="4037"/>
        <item x="2301"/>
        <item x="2354"/>
        <item x="3527"/>
        <item x="985"/>
        <item x="1190"/>
        <item x="3282"/>
        <item x="2536"/>
        <item x="1663"/>
        <item x="2922"/>
        <item x="435"/>
        <item x="1249"/>
        <item x="2142"/>
        <item x="359"/>
        <item x="1707"/>
        <item x="408"/>
        <item x="4039"/>
        <item x="1003"/>
        <item x="2236"/>
        <item x="3095"/>
        <item x="417"/>
        <item x="2538"/>
        <item x="2549"/>
        <item x="4136"/>
        <item x="1583"/>
        <item x="2499"/>
        <item x="86"/>
        <item x="3031"/>
        <item x="1142"/>
        <item x="7"/>
        <item x="3975"/>
        <item x="3424"/>
        <item x="2292"/>
        <item x="1915"/>
        <item x="959"/>
        <item x="1215"/>
        <item x="1980"/>
        <item x="1544"/>
        <item x="3575"/>
        <item x="2474"/>
        <item x="1301"/>
        <item x="2282"/>
        <item x="675"/>
        <item x="4012"/>
        <item x="2525"/>
        <item x="1726"/>
        <item x="1958"/>
        <item x="3951"/>
        <item x="2659"/>
        <item x="930"/>
        <item x="3906"/>
        <item x="3582"/>
        <item x="3458"/>
        <item x="2131"/>
        <item x="1121"/>
        <item x="2261"/>
        <item x="759"/>
        <item x="1277"/>
        <item x="3920"/>
        <item x="2291"/>
        <item x="3939"/>
        <item x="2360"/>
        <item x="2184"/>
        <item x="2168"/>
        <item x="1861"/>
        <item x="128"/>
        <item x="2964"/>
        <item x="2509"/>
        <item x="2077"/>
        <item x="3914"/>
        <item x="1888"/>
        <item x="2675"/>
        <item x="1813"/>
        <item x="3105"/>
        <item x="55"/>
        <item x="1680"/>
        <item x="1575"/>
        <item x="3536"/>
        <item x="2035"/>
        <item x="3149"/>
        <item x="3671"/>
        <item x="3562"/>
        <item x="3979"/>
        <item x="1303"/>
        <item x="3071"/>
        <item x="3196"/>
        <item x="1372"/>
        <item x="1123"/>
        <item x="416"/>
        <item x="87"/>
        <item x="3164"/>
        <item x="98"/>
        <item x="375"/>
        <item x="4181"/>
        <item x="2437"/>
        <item x="2831"/>
        <item x="1640"/>
        <item x="121"/>
        <item x="2622"/>
        <item x="964"/>
        <item x="380"/>
        <item x="2787"/>
        <item x="1160"/>
        <item x="2144"/>
        <item x="1942"/>
        <item x="1624"/>
        <item x="3519"/>
        <item x="3976"/>
        <item x="3618"/>
        <item x="3299"/>
        <item x="2176"/>
        <item x="178"/>
        <item x="1279"/>
        <item x="2201"/>
        <item x="2918"/>
        <item x="3372"/>
        <item x="2468"/>
        <item x="1563"/>
        <item x="3425"/>
        <item x="3233"/>
        <item x="2487"/>
        <item x="39"/>
        <item x="927"/>
        <item x="3264"/>
        <item x="696"/>
        <item x="2539"/>
        <item x="2296"/>
        <item x="3211"/>
        <item x="4113"/>
        <item x="1549"/>
        <item x="1539"/>
        <item x="4225"/>
        <item x="1089"/>
        <item x="2357"/>
        <item x="424"/>
        <item x="1983"/>
        <item x="902"/>
        <item x="1649"/>
        <item x="355"/>
        <item x="75"/>
        <item x="3226"/>
        <item x="3857"/>
        <item x="3409"/>
        <item x="1453"/>
        <item x="2262"/>
        <item x="2366"/>
        <item x="1393"/>
        <item x="3995"/>
        <item x="2862"/>
        <item x="3531"/>
        <item x="2747"/>
        <item x="378"/>
        <item x="1515"/>
        <item x="689"/>
        <item x="2455"/>
        <item x="1424"/>
        <item x="3021"/>
        <item x="14"/>
        <item x="3279"/>
        <item x="1602"/>
        <item x="1760"/>
        <item x="1830"/>
        <item x="1437"/>
        <item x="1095"/>
        <item x="925"/>
        <item x="2195"/>
        <item x="444"/>
        <item x="527"/>
        <item x="2253"/>
        <item x="860"/>
        <item x="2170"/>
        <item x="250"/>
        <item x="2838"/>
        <item x="744"/>
        <item x="297"/>
        <item x="1429"/>
        <item x="3856"/>
        <item x="3765"/>
        <item x="3543"/>
        <item x="1600"/>
        <item x="4045"/>
        <item x="3760"/>
        <item x="3124"/>
        <item x="2014"/>
        <item x="747"/>
        <item x="3475"/>
        <item x="1623"/>
        <item x="3981"/>
        <item x="3738"/>
        <item x="668"/>
        <item x="2448"/>
        <item x="389"/>
        <item x="3682"/>
        <item x="2027"/>
        <item x="4016"/>
        <item x="1284"/>
        <item x="1661"/>
        <item x="244"/>
        <item x="3147"/>
        <item x="185"/>
        <item x="3875"/>
        <item x="1023"/>
        <item x="460"/>
        <item x="868"/>
        <item x="4004"/>
        <item x="1894"/>
        <item x="3192"/>
        <item x="3497"/>
        <item x="820"/>
        <item x="227"/>
        <item x="4"/>
        <item x="1949"/>
        <item x="1281"/>
        <item x="2114"/>
        <item x="3701"/>
        <item x="3718"/>
        <item x="900"/>
        <item x="1638"/>
        <item x="2073"/>
        <item x="3239"/>
        <item x="70"/>
        <item x="1582"/>
        <item x="1752"/>
        <item x="4147"/>
        <item x="115"/>
        <item x="3209"/>
        <item x="419"/>
        <item x="2800"/>
        <item x="4180"/>
        <item x="3108"/>
        <item x="1621"/>
        <item x="1957"/>
        <item x="100"/>
        <item x="2129"/>
        <item x="4093"/>
        <item x="3247"/>
        <item x="3556"/>
        <item x="1205"/>
        <item x="235"/>
        <item x="633"/>
        <item x="717"/>
        <item x="3135"/>
        <item x="935"/>
        <item x="36"/>
        <item x="3057"/>
        <item x="3529"/>
        <item x="3552"/>
        <item x="2683"/>
        <item x="732"/>
        <item x="4092"/>
        <item x="2408"/>
        <item x="2551"/>
        <item x="2434"/>
        <item x="537"/>
        <item x="1323"/>
        <item x="1546"/>
        <item x="3587"/>
        <item x="1338"/>
        <item x="2833"/>
        <item x="239"/>
        <item x="2273"/>
        <item x="2169"/>
        <item x="4108"/>
        <item x="3694"/>
        <item x="367"/>
        <item x="561"/>
        <item x="2415"/>
        <item x="1308"/>
        <item x="972"/>
        <item x="2277"/>
        <item x="1696"/>
        <item x="62"/>
        <item x="2197"/>
        <item x="67"/>
        <item x="2577"/>
        <item x="3044"/>
        <item x="3736"/>
        <item x="779"/>
        <item x="2383"/>
        <item x="1774"/>
        <item x="2186"/>
        <item x="167"/>
        <item x="3928"/>
        <item x="3731"/>
        <item x="2066"/>
        <item x="1580"/>
        <item x="3161"/>
        <item x="2618"/>
        <item x="4161"/>
        <item x="625"/>
        <item x="21"/>
        <item x="3565"/>
        <item x="2876"/>
        <item x="3467"/>
        <item x="1586"/>
        <item x="891"/>
        <item x="2670"/>
        <item x="1784"/>
        <item x="2795"/>
        <item x="756"/>
        <item x="2735"/>
        <item x="2934"/>
        <item x="230"/>
        <item x="3965"/>
        <item x="2685"/>
        <item x="1651"/>
        <item x="3974"/>
        <item x="2335"/>
        <item x="3208"/>
        <item x="2054"/>
        <item x="1596"/>
        <item x="10"/>
        <item x="3269"/>
        <item x="2713"/>
        <item x="2640"/>
        <item x="3326"/>
        <item x="1659"/>
        <item x="1209"/>
        <item x="483"/>
        <item x="45"/>
        <item x="2742"/>
        <item x="229"/>
        <item x="3794"/>
        <item x="1765"/>
        <item x="2855"/>
        <item x="1721"/>
        <item x="2688"/>
        <item x="1603"/>
        <item x="2467"/>
        <item x="3984"/>
        <item x="4032"/>
        <item x="735"/>
        <item x="4080"/>
        <item x="190"/>
        <item x="1329"/>
        <item x="64"/>
        <item x="1857"/>
        <item x="955"/>
        <item x="1324"/>
        <item x="2886"/>
        <item x="3274"/>
        <item x="1681"/>
        <item x="1033"/>
        <item x="471"/>
        <item x="3767"/>
        <item x="4090"/>
        <item x="2206"/>
        <item x="2349"/>
        <item x="2691"/>
        <item x="2283"/>
        <item x="3419"/>
        <item x="1858"/>
        <item x="1019"/>
        <item x="3178"/>
        <item x="4254"/>
        <item x="899"/>
        <item x="2038"/>
        <item x="2623"/>
        <item x="3127"/>
        <item x="3915"/>
        <item x="2902"/>
        <item x="4027"/>
        <item x="843"/>
        <item x="3763"/>
        <item x="3709"/>
        <item x="1520"/>
        <item x="93"/>
        <item x="1016"/>
        <item x="2022"/>
        <item x="1709"/>
        <item x="2426"/>
        <item x="4242"/>
        <item x="1159"/>
        <item x="2927"/>
        <item x="2848"/>
        <item x="1267"/>
        <item x="2358"/>
        <item x="659"/>
        <item x="1076"/>
        <item x="3375"/>
        <item x="3523"/>
        <item x="2278"/>
        <item x="174"/>
        <item x="1454"/>
        <item x="2712"/>
        <item x="1243"/>
        <item x="563"/>
        <item x="3131"/>
        <item x="855"/>
        <item x="1170"/>
        <item x="796"/>
        <item x="2042"/>
        <item x="775"/>
        <item x="4184"/>
        <item x="2063"/>
        <item x="784"/>
        <item x="1150"/>
        <item x="69"/>
        <item x="3166"/>
        <item x="1384"/>
        <item x="2072"/>
        <item x="3538"/>
        <item x="2668"/>
        <item x="3969"/>
        <item x="764"/>
        <item x="3998"/>
        <item x="225"/>
        <item x="1091"/>
        <item x="3112"/>
        <item x="1343"/>
        <item x="1391"/>
        <item x="4035"/>
        <item x="1677"/>
        <item x="539"/>
        <item x="437"/>
        <item x="3878"/>
        <item x="3755"/>
        <item x="2216"/>
        <item x="1951"/>
        <item x="2930"/>
        <item x="1826"/>
        <item x="1230"/>
        <item x="2798"/>
        <item x="1094"/>
        <item x="2529"/>
        <item x="393"/>
        <item x="965"/>
        <item x="3005"/>
        <item x="3125"/>
        <item x="1653"/>
        <item x="3077"/>
        <item x="495"/>
        <item x="4173"/>
        <item x="3223"/>
        <item x="3337"/>
        <item x="2327"/>
        <item x="878"/>
        <item x="2015"/>
        <item x="1130"/>
        <item x="3897"/>
        <item x="4231"/>
        <item x="2651"/>
        <item x="1442"/>
        <item x="1678"/>
        <item x="4064"/>
        <item x="4239"/>
        <item x="2162"/>
        <item x="2524"/>
        <item x="514"/>
        <item x="2078"/>
        <item x="2053"/>
        <item x="411"/>
        <item x="2741"/>
        <item x="558"/>
        <item x="1654"/>
        <item x="2326"/>
        <item x="2563"/>
        <item x="1597"/>
        <item x="1102"/>
        <item x="2057"/>
        <item x="3304"/>
        <item x="2"/>
        <item x="1099"/>
        <item x="2904"/>
        <item x="1300"/>
        <item x="2775"/>
        <item x="2754"/>
        <item x="2801"/>
        <item x="242"/>
        <item x="2173"/>
        <item x="3385"/>
        <item x="755"/>
        <item x="757"/>
        <item x="886"/>
        <item x="945"/>
        <item x="449"/>
        <item x="4248"/>
        <item x="3779"/>
        <item x="1435"/>
        <item x="2895"/>
        <item x="3254"/>
        <item x="237"/>
        <item x="829"/>
        <item x="3470"/>
        <item x="1229"/>
        <item x="186"/>
        <item x="2179"/>
        <item x="95"/>
        <item x="329"/>
        <item x="2652"/>
        <item x="310"/>
        <item x="3276"/>
        <item x="2024"/>
        <item x="3698"/>
        <item x="2766"/>
        <item x="3129"/>
        <item x="454"/>
        <item x="2461"/>
        <item x="813"/>
        <item x="1790"/>
        <item x="3684"/>
        <item x="3858"/>
        <item x="4100"/>
        <item x="3089"/>
        <item x="1769"/>
        <item x="316"/>
        <item x="1293"/>
        <item x="264"/>
        <item x="3046"/>
        <item x="2106"/>
        <item x="1953"/>
        <item x="1620"/>
        <item x="3921"/>
        <item x="2406"/>
        <item x="3341"/>
        <item x="2511"/>
        <item x="4067"/>
        <item x="1510"/>
        <item x="418"/>
        <item x="3635"/>
        <item x="3980"/>
        <item x="3252"/>
        <item x="2163"/>
        <item x="410"/>
        <item x="80"/>
        <item x="1593"/>
        <item x="780"/>
        <item x="1778"/>
        <item x="1727"/>
        <item x="827"/>
        <item x="4060"/>
        <item x="3947"/>
        <item x="2068"/>
        <item x="856"/>
        <item x="2150"/>
        <item x="940"/>
        <item x="2586"/>
        <item x="4057"/>
        <item x="4268"/>
        <item x="247"/>
        <item x="1180"/>
        <item x="1956"/>
        <item x="840"/>
        <item x="188"/>
        <item x="3510"/>
        <item x="2926"/>
        <item x="1703"/>
        <item x="2457"/>
        <item x="3633"/>
        <item x="111"/>
        <item x="1044"/>
        <item x="1134"/>
        <item x="2822"/>
        <item x="3474"/>
        <item x="2628"/>
        <item x="1483"/>
        <item x="3841"/>
        <item x="1028"/>
        <item x="222"/>
        <item x="760"/>
        <item x="226"/>
        <item x="2840"/>
        <item x="4232"/>
        <item x="1963"/>
        <item x="738"/>
        <item x="311"/>
        <item x="528"/>
        <item x="3802"/>
        <item x="3950"/>
        <item x="1647"/>
        <item x="2676"/>
        <item x="937"/>
        <item x="2243"/>
        <item x="948"/>
        <item x="413"/>
        <item x="363"/>
        <item x="897"/>
        <item x="3153"/>
        <item x="698"/>
        <item x="2871"/>
        <item x="4105"/>
        <item x="2189"/>
        <item x="2374"/>
        <item x="1973"/>
        <item x="4073"/>
        <item x="4251"/>
        <item x="2069"/>
        <item x="2724"/>
        <item x="1883"/>
        <item x="892"/>
        <item x="3109"/>
        <item x="934"/>
        <item x="688"/>
        <item x="2373"/>
        <item x="957"/>
        <item x="1502"/>
        <item x="2661"/>
        <item x="944"/>
        <item x="179"/>
        <item x="1616"/>
        <item x="390"/>
        <item x="1412"/>
        <item x="2679"/>
        <item x="598"/>
        <item x="1914"/>
        <item x="4213"/>
        <item x="2055"/>
        <item x="2334"/>
        <item x="3496"/>
        <item x="2059"/>
        <item x="928"/>
        <item x="2842"/>
        <item x="2429"/>
        <item x="1523"/>
        <item x="1791"/>
        <item x="4111"/>
        <item x="459"/>
        <item x="662"/>
        <item x="1349"/>
        <item x="2641"/>
        <item x="1027"/>
        <item x="2955"/>
        <item x="3714"/>
        <item x="3734"/>
        <item x="1175"/>
        <item x="3537"/>
        <item x="1691"/>
        <item x="1344"/>
        <item x="2271"/>
        <item x="1859"/>
        <item x="1797"/>
        <item x="3894"/>
        <item x="3459"/>
        <item x="428"/>
        <item x="2076"/>
        <item x="3130"/>
        <item x="415"/>
        <item x="589"/>
        <item x="321"/>
        <item x="823"/>
        <item x="443"/>
        <item x="3468"/>
        <item x="2219"/>
        <item x="3081"/>
        <item x="3632"/>
        <item x="466"/>
        <item x="1538"/>
        <item x="3476"/>
        <item x="890"/>
        <item x="954"/>
        <item x="1111"/>
        <item x="1109"/>
        <item x="1607"/>
        <item x="3464"/>
        <item x="1644"/>
        <item x="669"/>
        <item x="2765"/>
        <item x="572"/>
        <item x="3646"/>
        <item x="1088"/>
        <item x="3762"/>
        <item x="4262"/>
        <item x="1565"/>
        <item x="1307"/>
        <item x="3983"/>
        <item x="869"/>
        <item x="2740"/>
        <item x="1882"/>
        <item x="776"/>
        <item x="3393"/>
        <item x="302"/>
        <item x="3114"/>
        <item x="1302"/>
        <item x="2953"/>
        <item x="195"/>
        <item x="2226"/>
        <item x="423"/>
        <item x="3978"/>
        <item x="2919"/>
        <item x="99"/>
        <item x="2785"/>
        <item x="3193"/>
        <item x="3251"/>
        <item x="2233"/>
        <item x="2218"/>
        <item x="1841"/>
        <item x="3781"/>
        <item x="315"/>
        <item x="3498"/>
        <item x="2483"/>
        <item x="1895"/>
        <item x="758"/>
        <item x="3807"/>
        <item x="530"/>
        <item x="3099"/>
        <item x="4140"/>
        <item x="4189"/>
        <item x="1924"/>
        <item x="1723"/>
        <item x="1513"/>
        <item x="814"/>
        <item x="3729"/>
        <item x="3257"/>
        <item x="1326"/>
        <item x="3801"/>
        <item x="3922"/>
        <item x="3703"/>
        <item x="191"/>
        <item x="2230"/>
        <item x="293"/>
        <item x="1107"/>
        <item x="277"/>
        <item x="2595"/>
        <item x="3067"/>
        <item x="3797"/>
        <item x="2436"/>
        <item x="4148"/>
        <item x="725"/>
        <item x="165"/>
        <item x="3814"/>
        <item x="3548"/>
        <item x="841"/>
        <item x="1250"/>
        <item x="219"/>
        <item x="3157"/>
        <item x="1817"/>
        <item x="208"/>
        <item x="2912"/>
        <item x="2935"/>
        <item x="3782"/>
        <item x="1798"/>
        <item x="746"/>
        <item x="615"/>
        <item x="3892"/>
        <item x="123"/>
        <item x="175"/>
        <item x="2445"/>
        <item x="986"/>
        <item x="4229"/>
        <item x="842"/>
        <item x="2960"/>
        <item x="3707"/>
        <item x="3376"/>
        <item x="1234"/>
        <item x="3432"/>
        <item x="951"/>
        <item x="84"/>
        <item x="414"/>
        <item x="1256"/>
        <item x="1443"/>
        <item x="2737"/>
        <item x="2023"/>
        <item x="1548"/>
        <item x="2438"/>
        <item x="1008"/>
        <item x="1167"/>
        <item x="1162"/>
        <item x="3388"/>
        <item x="3532"/>
        <item x="821"/>
        <item x="370"/>
        <item x="2984"/>
        <item x="3539"/>
        <item x="3179"/>
        <item x="352"/>
        <item x="3420"/>
        <item x="2306"/>
        <item x="2756"/>
        <item x="2942"/>
        <item x="870"/>
        <item x="1568"/>
        <item x="3305"/>
        <item x="2412"/>
        <item x="4270"/>
        <item x="1147"/>
        <item x="3015"/>
        <item x="711"/>
        <item x="4207"/>
        <item x="2820"/>
        <item x="3487"/>
        <item x="170"/>
        <item x="2834"/>
        <item x="1842"/>
        <item x="2715"/>
        <item x="3499"/>
        <item x="2612"/>
        <item x="3328"/>
        <item x="1021"/>
        <item x="4143"/>
        <item x="2175"/>
        <item x="1802"/>
        <item x="2896"/>
        <item x="1055"/>
        <item x="1176"/>
        <item x="2548"/>
        <item x="2796"/>
        <item x="1295"/>
        <item x="2769"/>
        <item x="122"/>
        <item x="1665"/>
        <item x="1320"/>
        <item x="2217"/>
        <item x="2987"/>
        <item x="1009"/>
        <item x="1356"/>
        <item x="3877"/>
        <item x="2526"/>
        <item x="3123"/>
        <item x="218"/>
        <item x="958"/>
        <item x="3746"/>
        <item x="2968"/>
        <item x="3792"/>
        <item x="1734"/>
        <item x="2996"/>
        <item x="276"/>
        <item x="608"/>
        <item x="1201"/>
        <item x="3155"/>
        <item x="3795"/>
        <item x="1564"/>
        <item x="3520"/>
        <item x="1325"/>
        <item x="4158"/>
        <item x="1732"/>
        <item x="1606"/>
        <item x="3842"/>
        <item x="3678"/>
        <item x="3030"/>
        <item x="1331"/>
        <item x="2780"/>
        <item x="3194"/>
        <item x="2050"/>
        <item x="2915"/>
        <item x="160"/>
        <item x="3210"/>
        <item x="1339"/>
        <item x="1747"/>
        <item x="1157"/>
        <item x="1478"/>
        <item x="3960"/>
        <item x="2451"/>
        <item x="1877"/>
        <item x="3007"/>
        <item x="650"/>
        <item x="1532"/>
        <item x="373"/>
        <item x="462"/>
        <item x="2614"/>
        <item x="1006"/>
        <item x="1387"/>
        <item x="65"/>
        <item x="2836"/>
        <item x="2543"/>
        <item x="2377"/>
        <item x="81"/>
        <item x="3600"/>
        <item x="2664"/>
        <item x="2345"/>
        <item x="914"/>
        <item x="2518"/>
        <item x="2777"/>
        <item x="89"/>
        <item x="1219"/>
        <item x="2043"/>
        <item x="358"/>
        <item x="1473"/>
        <item x="1965"/>
        <item x="2020"/>
        <item x="792"/>
        <item x="2361"/>
        <item x="3558"/>
        <item x="2542"/>
        <item x="1497"/>
        <item x="2133"/>
        <item x="1557"/>
        <item x="3422"/>
        <item x="2531"/>
        <item x="2259"/>
        <item x="728"/>
        <item x="3355"/>
        <item x="592"/>
        <item x="3132"/>
        <item x="1236"/>
        <item x="1699"/>
        <item x="2654"/>
        <item x="4187"/>
        <item x="3398"/>
        <item x="2180"/>
        <item x="1194"/>
        <item x="3300"/>
        <item x="3170"/>
        <item x="1163"/>
        <item x="3111"/>
        <item x="3215"/>
        <item x="1151"/>
        <item x="2402"/>
        <item x="3327"/>
        <item x="2893"/>
        <item x="2350"/>
        <item x="4115"/>
        <item x="1627"/>
        <item x="2662"/>
        <item x="3039"/>
        <item x="1829"/>
        <item x="2817"/>
        <item x="2653"/>
        <item x="2872"/>
        <item x="1406"/>
        <item x="2300"/>
        <item x="881"/>
        <item x="1757"/>
        <item x="2432"/>
        <item x="3384"/>
        <item x="693"/>
        <item x="3134"/>
        <item x="3001"/>
        <item x="1922"/>
        <item x="2389"/>
        <item x="1930"/>
        <item x="1783"/>
        <item x="660"/>
        <item x="1235"/>
        <item x="1860"/>
        <item x="3932"/>
        <item x="3818"/>
        <item x="4036"/>
        <item x="3248"/>
        <item x="2380"/>
        <item x="2006"/>
        <item x="1835"/>
        <item x="4018"/>
        <item x="1449"/>
        <item x="1137"/>
        <item x="3573"/>
        <item x="2089"/>
        <item x="448"/>
        <item x="3246"/>
        <item x="1299"/>
        <item x="401"/>
        <item x="1460"/>
        <item x="1487"/>
        <item x="3416"/>
        <item x="2400"/>
        <item x="788"/>
        <item x="2540"/>
        <item x="1837"/>
        <item x="712"/>
        <item x="4095"/>
        <item x="2687"/>
        <item x="2535"/>
        <item x="828"/>
        <item x="2572"/>
        <item x="1468"/>
        <item x="3352"/>
        <item x="2338"/>
        <item x="1992"/>
        <item x="465"/>
        <item x="2658"/>
        <item x="3364"/>
        <item x="3395"/>
        <item x="2064"/>
        <item x="774"/>
        <item x="2161"/>
        <item x="2556"/>
        <item x="2119"/>
        <item x="1902"/>
        <item x="3521"/>
        <item x="3403"/>
        <item x="724"/>
        <item x="1316"/>
        <item x="1909"/>
        <item x="2619"/>
        <item x="2393"/>
        <item x="2199"/>
        <item x="3087"/>
        <item x="286"/>
        <item x="3287"/>
        <item x="2905"/>
        <item x="2280"/>
        <item x="581"/>
        <item x="852"/>
        <item x="496"/>
        <item x="1588"/>
        <item x="2423"/>
        <item x="221"/>
        <item x="1413"/>
        <item x="2706"/>
        <item x="816"/>
        <item x="3214"/>
        <item x="3675"/>
        <item x="911"/>
        <item x="3643"/>
        <item x="2117"/>
        <item x="3501"/>
        <item x="330"/>
        <item x="3938"/>
        <item x="1598"/>
        <item x="970"/>
        <item x="1938"/>
        <item x="1533"/>
        <item x="545"/>
        <item x="1070"/>
        <item x="2901"/>
        <item x="2513"/>
        <item x="2873"/>
        <item x="1733"/>
        <item x="3008"/>
        <item x="3410"/>
        <item x="3037"/>
        <item x="3977"/>
        <item x="1966"/>
        <item x="1120"/>
        <item x="233"/>
        <item x="1571"/>
        <item x="3883"/>
        <item x="3429"/>
        <item x="1905"/>
        <item x="3656"/>
        <item x="2857"/>
        <item x="3296"/>
        <item x="1559"/>
        <item x="2004"/>
        <item x="1839"/>
        <item x="616"/>
        <item x="3936"/>
        <item x="425"/>
        <item x="1573"/>
        <item x="3648"/>
        <item x="266"/>
        <item x="4054"/>
        <item x="504"/>
        <item x="3173"/>
        <item x="613"/>
        <item x="2992"/>
        <item x="2894"/>
        <item x="3774"/>
        <item x="3889"/>
        <item x="3672"/>
        <item x="2263"/>
        <item x="2932"/>
        <item x="271"/>
        <item x="2522"/>
        <item x="1692"/>
        <item x="618"/>
        <item x="3040"/>
        <item x="3571"/>
        <item x="1946"/>
        <item x="2204"/>
        <item x="1047"/>
        <item x="4031"/>
        <item x="3163"/>
        <item x="751"/>
        <item x="3054"/>
        <item x="3312"/>
        <item x="2166"/>
        <item x="3221"/>
        <item x="3728"/>
        <item x="3991"/>
        <item x="1995"/>
        <item x="2241"/>
        <item x="1822"/>
        <item x="4153"/>
        <item x="439"/>
        <item x="646"/>
        <item x="2107"/>
        <item x="2127"/>
        <item x="2194"/>
        <item x="552"/>
        <item x="1873"/>
        <item x="2705"/>
        <item x="1459"/>
        <item x="1477"/>
        <item x="4218"/>
        <item x="3253"/>
        <item x="3721"/>
        <item x="3676"/>
        <item x="3189"/>
        <item x="1458"/>
        <item x="1017"/>
        <item x="4076"/>
        <item x="76"/>
        <item x="1928"/>
        <item x="1936"/>
        <item x="2938"/>
        <item x="2317"/>
        <item x="781"/>
        <item x="4005"/>
        <item x="4074"/>
        <item x="812"/>
        <item x="2841"/>
        <item x="1555"/>
        <item x="1309"/>
        <item x="187"/>
        <item x="3435"/>
        <item x="249"/>
        <item x="2906"/>
        <item x="1032"/>
        <item x="1193"/>
        <item x="1897"/>
        <item x="3780"/>
        <item x="3079"/>
        <item x="1457"/>
        <item x="3886"/>
        <item x="0"/>
        <item x="3096"/>
        <item x="2310"/>
        <item x="1650"/>
        <item x="836"/>
        <item x="2356"/>
        <item x="1173"/>
        <item x="2118"/>
        <item x="3121"/>
        <item x="620"/>
        <item x="3615"/>
        <item x="915"/>
        <item x="381"/>
        <item x="3078"/>
        <item x="3631"/>
        <item x="2994"/>
        <item x="2249"/>
        <item x="524"/>
        <item x="978"/>
        <item x="136"/>
        <item x="4097"/>
        <item x="2851"/>
        <item x="762"/>
        <item x="3954"/>
        <item x="1601"/>
        <item x="4085"/>
        <item x="1447"/>
        <item x="3554"/>
        <item x="1855"/>
        <item x="1645"/>
        <item x="303"/>
        <item x="3205"/>
        <item x="2794"/>
        <item x="3243"/>
        <item x="1762"/>
        <item x="4267"/>
        <item x="1504"/>
        <item x="3949"/>
        <item x="809"/>
        <item x="2566"/>
        <item x="2256"/>
        <item x="3427"/>
        <item x="1840"/>
        <item x="4258"/>
        <item x="2512"/>
        <item x="643"/>
        <item x="1485"/>
        <item x="212"/>
        <item x="2113"/>
        <item x="1737"/>
        <item x="4021"/>
        <item x="4127"/>
        <item x="2979"/>
        <item x="740"/>
        <item x="1181"/>
        <item x="109"/>
        <item x="4124"/>
        <item x="2209"/>
        <item x="4094"/>
        <item x="3141"/>
        <item x="719"/>
        <item x="2846"/>
        <item x="1952"/>
        <item x="3115"/>
        <item x="3574"/>
        <item x="1933"/>
        <item x="1591"/>
        <item x="1749"/>
        <item x="3103"/>
        <item x="206"/>
        <item x="470"/>
        <item x="3389"/>
        <item x="1341"/>
        <item x="1672"/>
        <item x="4261"/>
        <item x="1800"/>
        <item x="2329"/>
        <item x="2975"/>
        <item x="1576"/>
        <item x="1492"/>
        <item x="1288"/>
        <item x="1987"/>
        <item x="2431"/>
        <item x="3244"/>
        <item x="3673"/>
        <item x="1058"/>
        <item x="2816"/>
        <item x="3785"/>
        <item x="3652"/>
        <item x="1125"/>
        <item x="1921"/>
        <item x="684"/>
        <item x="865"/>
        <item x="2638"/>
        <item x="2454"/>
        <item x="246"/>
        <item x="3263"/>
        <item x="2288"/>
        <item x="1794"/>
        <item x="2784"/>
        <item x="3567"/>
        <item x="3453"/>
        <item x="106"/>
        <item x="3339"/>
        <item x="681"/>
        <item x="1912"/>
        <item x="2643"/>
        <item x="4107"/>
        <item x="1988"/>
        <item x="628"/>
        <item x="3740"/>
        <item x="3930"/>
        <item x="2490"/>
        <item x="1874"/>
        <item x="1844"/>
        <item x="3555"/>
        <item x="553"/>
        <item x="1282"/>
        <item x="269"/>
        <item x="2250"/>
        <item x="1476"/>
        <item x="3136"/>
        <item x="1866"/>
        <item x="859"/>
        <item x="3421"/>
        <item x="2580"/>
        <item x="3757"/>
        <item x="16"/>
        <item x="2546"/>
        <item x="877"/>
        <item x="1959"/>
        <item x="837"/>
        <item x="3589"/>
        <item x="629"/>
        <item x="2755"/>
        <item x="822"/>
        <item x="2591"/>
        <item x="767"/>
        <item x="1097"/>
        <item x="2523"/>
        <item x="2001"/>
        <item x="3174"/>
        <item x="25"/>
        <item x="3620"/>
        <item x="1742"/>
        <item x="243"/>
        <item x="2601"/>
        <item x="215"/>
        <item x="1701"/>
        <item x="3677"/>
        <item x="2900"/>
        <item x="2185"/>
        <item x="2752"/>
        <item x="3923"/>
        <item x="2978"/>
        <item x="3295"/>
        <item x="3967"/>
        <item x="2589"/>
        <item x="3642"/>
        <item x="635"/>
        <item x="3809"/>
        <item x="2759"/>
        <item x="3891"/>
        <item x="526"/>
        <item x="4192"/>
        <item x="3925"/>
        <item x="4172"/>
        <item x="1961"/>
        <item x="872"/>
        <item x="2032"/>
        <item x="4040"/>
        <item x="680"/>
        <item x="2757"/>
        <item x="3690"/>
        <item x="832"/>
        <item x="1198"/>
        <item x="584"/>
        <item x="4030"/>
        <item x="2028"/>
        <item x="2899"/>
        <item x="2758"/>
        <item x="1073"/>
        <item x="2573"/>
        <item x="4212"/>
        <item x="1233"/>
        <item x="22"/>
        <item x="3880"/>
        <item x="3659"/>
        <item x="270"/>
        <item x="300"/>
        <item x="3168"/>
        <item x="2520"/>
        <item x="502"/>
        <item x="2362"/>
        <item x="1772"/>
        <item x="2635"/>
        <item x="3697"/>
        <item x="686"/>
        <item x="1431"/>
        <item x="3893"/>
        <item x="3909"/>
        <item x="3640"/>
        <item x="1397"/>
        <item x="3026"/>
        <item x="2666"/>
        <item x="3329"/>
        <item x="1730"/>
        <item x="116"/>
        <item x="1037"/>
        <item x="875"/>
        <item x="3430"/>
        <item x="4048"/>
        <item x="402"/>
        <item x="3386"/>
        <item x="3113"/>
        <item x="3505"/>
        <item x="1675"/>
        <item x="96"/>
        <item x="683"/>
        <item x="623"/>
        <item x="3014"/>
        <item x="2045"/>
        <item x="2193"/>
        <item x="472"/>
        <item x="1759"/>
        <item x="3343"/>
        <item x="2963"/>
        <item x="3508"/>
        <item x="2104"/>
        <item x="2806"/>
        <item x="198"/>
        <item x="824"/>
        <item x="770"/>
        <item x="2684"/>
        <item x="655"/>
        <item x="3323"/>
        <item x="3541"/>
        <item x="3625"/>
        <item x="4102"/>
        <item x="2146"/>
        <item x="3408"/>
        <item x="118"/>
        <item x="2716"/>
        <item x="2697"/>
        <item x="1253"/>
        <item x="3053"/>
        <item x="1298"/>
        <item x="341"/>
        <item x="3598"/>
        <item x="851"/>
        <item x="3018"/>
        <item x="3630"/>
        <item x="356"/>
        <item x="2609"/>
        <item x="3790"/>
        <item x="1342"/>
        <item x="1425"/>
        <item x="3322"/>
        <item x="1512"/>
        <item x="3847"/>
        <item x="2002"/>
        <item x="1828"/>
        <item x="2353"/>
        <item x="1263"/>
        <item x="2508"/>
        <item x="2686"/>
        <item x="3725"/>
        <item x="1979"/>
        <item x="33"/>
        <item x="1755"/>
        <item x="2717"/>
        <item x="1688"/>
        <item x="289"/>
        <item x="1496"/>
        <item x="705"/>
        <item x="1814"/>
        <item x="397"/>
        <item x="4188"/>
        <item x="3128"/>
        <item x="92"/>
        <item x="4049"/>
        <item x="4000"/>
        <item x="2541"/>
        <item x="706"/>
        <item x="2365"/>
        <item x="1398"/>
        <item x="112"/>
        <item x="379"/>
        <item x="1771"/>
        <item x="3683"/>
        <item x="4255"/>
        <item x="1080"/>
        <item x="2087"/>
        <item x="2620"/>
        <item x="3522"/>
        <item x="1364"/>
        <item x="1183"/>
        <item x="2388"/>
        <item x="3294"/>
        <item x="4089"/>
        <item x="2845"/>
        <item x="4098"/>
        <item x="1796"/>
        <item x="2916"/>
        <item x="830"/>
        <item x="1919"/>
        <item x="43"/>
        <item x="1075"/>
        <item x="745"/>
        <item x="2909"/>
        <item x="1890"/>
        <item x="3229"/>
        <item x="989"/>
        <item x="2213"/>
        <item x="1114"/>
        <item x="929"/>
        <item x="4175"/>
        <item x="17"/>
        <item x="1469"/>
        <item x="3118"/>
        <item x="2500"/>
        <item x="1164"/>
        <item x="3082"/>
        <item x="3743"/>
        <item x="709"/>
        <item x="3198"/>
        <item x="3423"/>
        <item x="4157"/>
        <item x="557"/>
        <item x="181"/>
        <item x="3356"/>
        <item x="2187"/>
        <item x="4120"/>
        <item x="3397"/>
        <item x="403"/>
        <item x="3230"/>
        <item x="2559"/>
        <item x="2111"/>
        <item x="4109"/>
        <item x="893"/>
        <item x="695"/>
        <item x="259"/>
        <item x="3924"/>
        <item x="1486"/>
        <item x="2299"/>
        <item x="3490"/>
        <item x="4106"/>
        <item x="2234"/>
        <item x="887"/>
        <item x="3028"/>
        <item x="1566"/>
        <item x="429"/>
        <item x="3946"/>
        <item x="3614"/>
        <item x="3513"/>
        <item x="3982"/>
        <item x="3569"/>
        <item x="1683"/>
        <item x="1488"/>
        <item x="942"/>
        <item x="2590"/>
        <item x="1374"/>
        <item x="2799"/>
        <item x="4023"/>
        <item x="1892"/>
        <item x="778"/>
        <item x="1718"/>
        <item x="2071"/>
        <item x="1314"/>
        <item x="1463"/>
        <item x="714"/>
        <item x="3383"/>
        <item x="275"/>
        <item x="2999"/>
        <item x="1731"/>
        <item x="723"/>
        <item x="807"/>
        <item x="1373"/>
        <item x="2730"/>
        <item x="1200"/>
        <item x="1937"/>
        <item x="1238"/>
        <item x="2726"/>
        <item x="2315"/>
        <item x="3788"/>
        <item x="2762"/>
        <item x="3446"/>
        <item x="4170"/>
        <item x="1067"/>
        <item x="2655"/>
        <item x="626"/>
        <item x="2446"/>
        <item x="630"/>
        <item x="3822"/>
        <item x="2307"/>
        <item x="3820"/>
        <item x="1474"/>
        <item x="634"/>
        <item x="844"/>
        <item x="1569"/>
        <item x="4059"/>
        <item x="2608"/>
        <item x="3753"/>
        <item x="3559"/>
        <item x="1399"/>
        <item x="1786"/>
        <item x="3989"/>
        <item x="2013"/>
        <item x="1668"/>
        <item x="3580"/>
        <item x="2674"/>
        <item x="3004"/>
        <item x="3378"/>
        <item x="1493"/>
        <item x="422"/>
        <item x="1127"/>
        <item x="4133"/>
        <item x="2496"/>
        <item x="1793"/>
        <item x="2242"/>
        <item x="1689"/>
        <item x="3770"/>
        <item x="1030"/>
        <item x="1671"/>
        <item x="3752"/>
        <item x="2342"/>
        <item x="888"/>
        <item x="3715"/>
        <item x="3009"/>
        <item x="1500"/>
        <item x="2718"/>
        <item x="3462"/>
        <item x="2533"/>
        <item x="1535"/>
        <item x="1389"/>
        <item x="1056"/>
        <item x="2728"/>
        <item x="4202"/>
        <item x="1062"/>
        <item x="1223"/>
        <item x="3466"/>
        <item x="2507"/>
        <item x="1400"/>
        <item x="3927"/>
        <item x="4134"/>
        <item x="1065"/>
        <item x="3191"/>
        <item x="272"/>
        <item x="1904"/>
        <item x="1889"/>
        <item x="562"/>
        <item x="1370"/>
        <item x="3347"/>
        <item x="2433"/>
        <item x="2207"/>
        <item x="772"/>
        <item x="2265"/>
        <item x="130"/>
        <item x="1448"/>
        <item x="398"/>
        <item x="621"/>
        <item x="2067"/>
        <item x="474"/>
        <item x="1764"/>
        <item x="279"/>
        <item x="3133"/>
        <item x="950"/>
        <item x="3829"/>
        <item x="1319"/>
        <item x="2232"/>
        <item x="854"/>
        <item x="3160"/>
        <item x="1211"/>
        <item x="1845"/>
        <item x="1069"/>
        <item x="3900"/>
        <item x="1231"/>
        <item x="1484"/>
        <item x="492"/>
        <item x="3333"/>
        <item x="1046"/>
        <item x="1807"/>
        <item x="2321"/>
        <item x="493"/>
        <item x="1974"/>
        <item x="799"/>
        <item x="3187"/>
        <item x="1964"/>
        <item x="594"/>
        <item x="3688"/>
        <item x="3225"/>
        <item x="3944"/>
        <item x="3426"/>
        <item x="641"/>
        <item x="4022"/>
        <item x="171"/>
        <item x="3442"/>
        <item x="2164"/>
        <item x="1178"/>
        <item x="2012"/>
        <item x="1975"/>
        <item x="394"/>
        <item x="1084"/>
        <item x="2598"/>
        <item x="6"/>
        <item x="3265"/>
        <item x="3849"/>
        <item x="2879"/>
        <item x="2885"/>
        <item x="2128"/>
        <item x="68"/>
        <item x="4156"/>
        <item x="1499"/>
        <item x="3639"/>
        <item x="769"/>
        <item x="1270"/>
        <item x="790"/>
        <item x="3102"/>
        <item x="1195"/>
        <item x="46"/>
        <item x="600"/>
        <item x="1547"/>
        <item x="4244"/>
        <item x="1196"/>
        <item x="1286"/>
        <item x="2645"/>
        <item x="1676"/>
        <item x="3206"/>
        <item x="1172"/>
        <item x="3591"/>
        <item x="3661"/>
        <item x="4178"/>
        <item x="1891"/>
        <item x="602"/>
        <item x="3167"/>
        <item x="2100"/>
        <item x="1220"/>
        <item x="296"/>
        <item x="3227"/>
        <item x="262"/>
        <item x="1466"/>
        <item x="1590"/>
        <item x="3739"/>
        <item x="1461"/>
        <item x="1423"/>
        <item x="551"/>
        <item x="2109"/>
        <item x="2729"/>
        <item x="430"/>
        <item x="960"/>
        <item x="2486"/>
        <item x="339"/>
        <item x="3853"/>
        <item x="3457"/>
        <item x="3622"/>
        <item x="201"/>
        <item x="2443"/>
        <item x="2537"/>
        <item x="94"/>
        <item x="318"/>
        <item x="3831"/>
        <item x="1049"/>
        <item x="2736"/>
        <item x="107"/>
        <item x="1038"/>
        <item x="336"/>
        <item x="446"/>
        <item x="2521"/>
        <item x="3592"/>
        <item x="921"/>
        <item x="3750"/>
        <item x="583"/>
        <item x="228"/>
        <item x="3070"/>
        <item x="722"/>
        <item x="1264"/>
        <item x="3139"/>
        <item x="2760"/>
        <item x="1360"/>
        <item x="2323"/>
        <item x="56"/>
        <item x="1132"/>
        <item x="2121"/>
        <item x="1192"/>
        <item x="2863"/>
        <item x="3203"/>
        <item x="4104"/>
        <item x="3911"/>
        <item x="3330"/>
        <item x="1436"/>
        <item x="2344"/>
        <item x="1092"/>
        <item x="976"/>
        <item x="3874"/>
        <item x="2669"/>
        <item x="4117"/>
        <item x="213"/>
        <item x="3394"/>
        <item x="4075"/>
        <item x="3086"/>
        <item x="3061"/>
        <item x="912"/>
        <item x="1113"/>
        <item x="1471"/>
        <item x="4017"/>
        <item x="1362"/>
        <item x="2632"/>
        <item x="3786"/>
        <item x="498"/>
        <item x="715"/>
        <item x="2279"/>
        <item x="3973"/>
        <item x="884"/>
        <item x="4015"/>
        <item x="2385"/>
        <item x="3887"/>
        <item x="3137"/>
        <item x="166"/>
        <item x="2172"/>
        <item x="2510"/>
        <item x="1604"/>
        <item x="2227"/>
        <item x="3399"/>
        <item x="1025"/>
        <item x="406"/>
        <item x="4002"/>
        <item x="238"/>
        <item x="2750"/>
        <item x="2504"/>
        <item x="3550"/>
        <item x="3359"/>
        <item x="1124"/>
        <item x="216"/>
        <item x="3033"/>
        <item x="2414"/>
        <item x="291"/>
        <item x="3320"/>
        <item x="3027"/>
        <item x="1524"/>
        <item x="3148"/>
        <item x="3641"/>
        <item x="382"/>
        <item x="164"/>
        <item x="2033"/>
        <item x="257"/>
        <item x="1756"/>
        <item x="4055"/>
        <item x="1819"/>
        <item x="1550"/>
        <item x="220"/>
        <item x="797"/>
        <item x="3971"/>
        <item x="501"/>
        <item x="3561"/>
        <item x="3507"/>
        <item x="2576"/>
        <item x="4234"/>
        <item x="1280"/>
        <item x="2748"/>
        <item x="3645"/>
        <item x="591"/>
        <item x="3151"/>
        <item x="1931"/>
        <item x="1122"/>
        <item x="3301"/>
        <item x="3220"/>
        <item x="3259"/>
        <item x="543"/>
        <item x="4101"/>
        <item x="653"/>
        <item x="1068"/>
        <item x="2092"/>
        <item x="3448"/>
        <item x="1422"/>
        <item x="2983"/>
        <item x="658"/>
        <item x="2134"/>
        <item x="1296"/>
        <item x="2308"/>
        <item x="3100"/>
        <item x="1191"/>
        <item x="3766"/>
        <item x="281"/>
        <item x="2648"/>
        <item x="1401"/>
        <item x="3619"/>
        <item x="1369"/>
        <item x="207"/>
        <item x="2387"/>
        <item x="1745"/>
        <item x="129"/>
        <item x="2809"/>
        <item x="3366"/>
        <item x="3560"/>
        <item x="2837"/>
        <item x="3692"/>
        <item x="2293"/>
        <item x="672"/>
        <item x="2409"/>
        <item x="4198"/>
        <item x="999"/>
        <item x="718"/>
        <item x="4033"/>
        <item x="847"/>
        <item x="2120"/>
        <item x="2774"/>
        <item x="1271"/>
        <item x="1358"/>
        <item x="582"/>
        <item x="520"/>
        <item x="285"/>
        <item x="1994"/>
        <item x="2991"/>
        <item x="4226"/>
        <item x="1241"/>
        <item x="169"/>
        <item x="1227"/>
        <item x="3970"/>
        <item x="1682"/>
        <item x="1795"/>
        <item x="2480"/>
        <item x="1789"/>
        <item x="975"/>
        <item x="2319"/>
        <item x="299"/>
        <item x="3882"/>
        <item x="3335"/>
        <item x="1642"/>
        <item x="4190"/>
        <item x="3660"/>
        <item x="1335"/>
        <item x="3461"/>
        <item x="490"/>
        <item x="2788"/>
        <item x="35"/>
        <item x="3143"/>
        <item x="132"/>
        <item x="32"/>
        <item x="1920"/>
        <item x="576"/>
        <item x="3771"/>
        <item x="1359"/>
        <item x="2208"/>
        <item x="1917"/>
        <item x="224"/>
        <item x="3076"/>
        <item x="2625"/>
        <item x="468"/>
        <item x="2998"/>
        <item x="3674"/>
        <item x="154"/>
        <item x="2025"/>
        <item x="1785"/>
        <item x="2351"/>
        <item x="1060"/>
        <item x="2699"/>
        <item x="1261"/>
        <item x="34"/>
        <item x="3933"/>
        <item x="3617"/>
        <item x="309"/>
        <item x="3371"/>
        <item x="2682"/>
        <item x="47"/>
        <item x="1508"/>
        <item x="2003"/>
        <item x="2779"/>
        <item x="3306"/>
        <item x="3488"/>
        <item x="1724"/>
        <item x="4186"/>
        <item x="974"/>
        <item x="2889"/>
        <item x="2544"/>
        <item x="3898"/>
        <item x="2343"/>
        <item x="1853"/>
        <item x="73"/>
        <item x="1287"/>
        <item x="2910"/>
        <item x="400"/>
        <item x="2182"/>
        <item x="838"/>
        <item x="497"/>
        <item x="2192"/>
        <item x="1404"/>
        <item x="3307"/>
        <item x="2153"/>
        <item x="2284"/>
        <item x="3413"/>
        <item x="2422"/>
        <item x="4007"/>
        <item x="306"/>
        <item x="3699"/>
        <item x="656"/>
        <item x="4179"/>
        <item x="3236"/>
        <item x="71"/>
        <item x="1507"/>
        <item x="1836"/>
        <item x="2584"/>
        <item x="1827"/>
        <item x="155"/>
        <item x="3286"/>
        <item x="919"/>
        <item x="1489"/>
        <item x="1138"/>
        <item x="1567"/>
        <item x="4266"/>
        <item x="509"/>
        <item x="2773"/>
        <item x="3704"/>
        <item x="2957"/>
        <item x="3309"/>
        <item x="1013"/>
        <item x="1824"/>
        <item x="1455"/>
        <item x="652"/>
        <item x="3489"/>
        <item x="3517"/>
        <item x="50"/>
        <item x="1077"/>
        <item x="1336"/>
        <item x="347"/>
        <item x="720"/>
        <item x="3544"/>
        <item x="810"/>
        <item x="4069"/>
        <item x="2320"/>
        <item x="2420"/>
        <item x="1285"/>
        <item x="1592"/>
        <item x="3607"/>
        <item x="3454"/>
        <item x="3500"/>
        <item x="2588"/>
        <item x="4053"/>
        <item x="1143"/>
        <item x="789"/>
        <item x="44"/>
        <item x="1558"/>
        <item x="1407"/>
        <item x="2723"/>
        <item x="1330"/>
        <item x="3601"/>
        <item x="3180"/>
        <item x="825"/>
        <item x="2303"/>
        <item x="4193"/>
        <item x="200"/>
        <item x="1944"/>
        <item x="4233"/>
        <item x="3708"/>
        <item x="3340"/>
        <item x="204"/>
        <item x="1321"/>
        <item x="2477"/>
        <item x="4152"/>
        <item x="2903"/>
        <item x="1561"/>
        <item x="926"/>
        <item x="3000"/>
        <item x="1420"/>
        <item x="4088"/>
        <item x="1805"/>
        <item x="305"/>
        <item x="913"/>
        <item x="1106"/>
        <item x="404"/>
        <item x="2867"/>
        <item x="2333"/>
        <item x="2489"/>
        <item x="280"/>
        <item x="438"/>
        <item x="2390"/>
        <item x="546"/>
        <item x="575"/>
        <item x="3392"/>
        <item x="3411"/>
        <item x="2363"/>
        <item x="3935"/>
        <item x="2478"/>
        <item x="3901"/>
        <item x="1026"/>
        <item x="1149"/>
        <item x="1382"/>
        <item x="2212"/>
        <item x="3860"/>
        <item x="3182"/>
        <item x="2122"/>
        <item x="2475"/>
        <item x="773"/>
        <item x="4247"/>
        <item x="1029"/>
        <item x="3942"/>
        <item x="2624"/>
        <item x="1838"/>
        <item x="1552"/>
        <item x="518"/>
        <item x="2630"/>
        <item x="808"/>
        <item x="2410"/>
        <item x="1715"/>
        <item x="1061"/>
        <item x="2592"/>
        <item x="2733"/>
        <item x="2098"/>
        <item x="3075"/>
        <item x="82"/>
        <item x="3576"/>
        <item x="3884"/>
        <item x="3291"/>
        <item x="3665"/>
        <item x="2239"/>
        <item x="253"/>
        <item x="1625"/>
        <item x="2167"/>
        <item x="1577"/>
        <item x="1179"/>
        <item x="4096"/>
        <item x="211"/>
        <item x="1153"/>
        <item x="3726"/>
        <item x="3241"/>
        <item x="476"/>
        <item x="2644"/>
        <item x="2254"/>
        <item x="3564"/>
        <item x="3273"/>
        <item x="2181"/>
        <item x="4046"/>
        <item x="3152"/>
        <item x="3810"/>
        <item x="2770"/>
        <item x="3278"/>
        <item x="4028"/>
        <item x="473"/>
        <item x="142"/>
        <item x="2269"/>
        <item x="1847"/>
        <item x="1328"/>
        <item x="4200"/>
        <item x="3590"/>
        <item x="1893"/>
        <item x="436"/>
        <item x="540"/>
        <item x="2743"/>
        <item x="818"/>
        <item x="1613"/>
        <item x="2336"/>
        <item x="1631"/>
        <item x="2969"/>
        <item x="3578"/>
        <item x="3653"/>
        <item x="1375"/>
        <item x="2147"/>
        <item x="2865"/>
        <item x="3313"/>
        <item x="638"/>
        <item x="2328"/>
        <item x="141"/>
        <item x="535"/>
        <item x="144"/>
        <item x="2722"/>
        <item x="3594"/>
        <item x="1643"/>
        <item x="4243"/>
        <item x="203"/>
        <item x="2228"/>
        <item x="3377"/>
        <item x="2460"/>
        <item x="1704"/>
        <item x="2103"/>
        <item x="861"/>
        <item x="156"/>
        <item x="348"/>
        <item x="1444"/>
        <item x="3117"/>
        <item x="3346"/>
        <item x="189"/>
        <item x="3443"/>
        <item x="3047"/>
        <item x="2858"/>
        <item x="2252"/>
        <item x="3222"/>
        <item x="1411"/>
        <item x="702"/>
        <item x="578"/>
        <item x="990"/>
        <item x="968"/>
        <item x="384"/>
        <item x="113"/>
        <item x="1376"/>
        <item x="819"/>
        <item x="3773"/>
        <item x="981"/>
        <item x="4131"/>
        <item x="699"/>
        <item x="3824"/>
        <item x="864"/>
        <item x="1005"/>
        <item x="4216"/>
        <item x="1530"/>
        <item x="1367"/>
        <item x="2908"/>
        <item x="2007"/>
        <item x="1214"/>
        <item x="117"/>
        <item x="3414"/>
        <item x="3188"/>
        <item x="3362"/>
        <item x="2130"/>
        <item x="2567"/>
        <item x="2814"/>
        <item x="1272"/>
        <item x="670"/>
        <item x="2921"/>
        <item x="2010"/>
        <item x="614"/>
        <item x="1708"/>
        <item x="368"/>
        <item x="3256"/>
        <item x="2680"/>
        <item x="1660"/>
        <item x="1618"/>
        <item x="1240"/>
        <item x="2105"/>
        <item x="3171"/>
        <item x="1161"/>
        <item x="3023"/>
        <item x="1087"/>
        <item x="1831"/>
        <item x="2384"/>
        <item x="1626"/>
        <item x="1257"/>
        <item x="2061"/>
        <item x="3083"/>
        <item x="1662"/>
        <item x="871"/>
        <item x="984"/>
        <item x="258"/>
        <item x="2599"/>
        <item x="455"/>
        <item x="936"/>
        <item x="666"/>
        <item x="1197"/>
        <item x="3612"/>
        <item x="2693"/>
        <item x="2877"/>
        <item x="4144"/>
        <item x="1388"/>
        <item x="1115"/>
        <item x="334"/>
        <item x="2802"/>
        <item x="1528"/>
        <item x="3654"/>
        <item x="707"/>
        <item x="2211"/>
        <item x="3217"/>
        <item x="713"/>
        <item x="261"/>
        <item x="2970"/>
        <item x="3360"/>
        <item x="3669"/>
        <item x="288"/>
        <item x="3258"/>
        <item x="2884"/>
        <item x="3503"/>
        <item x="2547"/>
        <item x="196"/>
        <item x="1605"/>
        <item x="1259"/>
        <item x="2515"/>
        <item x="2417"/>
        <item x="2805"/>
        <item x="324"/>
        <item x="4099"/>
        <item x="365"/>
        <item x="3477"/>
        <item x="3993"/>
        <item x="4151"/>
        <item x="3387"/>
        <item x="1034"/>
        <item x="2571"/>
        <item x="2678"/>
        <item x="782"/>
        <item x="2941"/>
        <item x="357"/>
        <item x="2246"/>
        <item x="3803"/>
        <item x="1110"/>
        <item x="2982"/>
        <item x="3956"/>
        <item x="2898"/>
        <item x="3626"/>
        <item x="2967"/>
        <item x="569"/>
        <item x="3904"/>
        <item x="1494"/>
        <item x="701"/>
        <item x="3572"/>
        <item x="361"/>
        <item x="1333"/>
        <item x="3689"/>
        <item x="23"/>
        <item x="835"/>
        <item x="2555"/>
        <item x="2763"/>
        <item x="3181"/>
        <item x="3319"/>
        <item x="2416"/>
        <item x="320"/>
        <item x="343"/>
        <item x="873"/>
        <item x="2959"/>
        <item x="2178"/>
        <item x="2017"/>
        <item x="1275"/>
        <item x="314"/>
        <item x="3478"/>
        <item x="1083"/>
        <item x="2579"/>
        <item x="2491"/>
        <item x="2961"/>
        <item x="3855"/>
        <item x="3495"/>
        <item x="983"/>
        <item x="3368"/>
        <item x="3644"/>
        <item x="251"/>
        <item x="1182"/>
        <item x="519"/>
        <item x="1232"/>
        <item x="1145"/>
        <item x="2453"/>
        <item x="2711"/>
        <item x="867"/>
        <item x="3116"/>
        <item x="1751"/>
        <item x="2311"/>
        <item x="331"/>
        <item x="2085"/>
        <item x="3812"/>
        <item x="3288"/>
        <item x="2332"/>
        <item x="2395"/>
        <item x="4138"/>
        <item x="4065"/>
        <item x="3260"/>
        <item x="2778"/>
        <item x="304"/>
        <item x="1224"/>
        <item x="4139"/>
        <item x="2629"/>
        <item x="2005"/>
        <item x="1884"/>
        <item x="3819"/>
        <item x="3455"/>
        <item x="3240"/>
        <item x="4029"/>
        <item x="3436"/>
        <item x="1266"/>
        <item x="1363"/>
        <item x="1725"/>
        <item x="2450"/>
        <item x="3363"/>
        <item x="2958"/>
        <item x="2564"/>
        <item x="2988"/>
        <item x="4116"/>
        <item x="3988"/>
        <item x="3804"/>
        <item x="1537"/>
        <item x="962"/>
        <item x="1667"/>
        <item x="2458"/>
        <item x="4019"/>
        <item x="2016"/>
        <item x="3119"/>
        <item x="3234"/>
        <item x="853"/>
        <item x="3310"/>
        <item x="172"/>
        <item x="4253"/>
        <item x="1118"/>
        <item x="1941"/>
        <item x="3262"/>
        <item x="2148"/>
        <item x="2191"/>
        <item x="3084"/>
        <item x="1972"/>
        <item x="2790"/>
        <item x="2495"/>
        <item x="3242"/>
        <item x="145"/>
        <item x="617"/>
        <item x="3990"/>
        <item x="4041"/>
        <item x="3787"/>
        <item x="1594"/>
        <item x="3324"/>
        <item x="531"/>
        <item x="1926"/>
        <item x="4043"/>
        <item x="2892"/>
        <item x="1057"/>
        <item x="319"/>
        <item x="3852"/>
        <item x="2237"/>
        <item x="3955"/>
        <item x="3035"/>
        <item x="1012"/>
        <item x="2694"/>
        <item x="1614"/>
        <item x="479"/>
        <item x="2039"/>
        <item x="3019"/>
        <item x="1283"/>
        <item x="3342"/>
        <item x="1432"/>
        <item x="3471"/>
        <item x="3838"/>
        <item x="3391"/>
        <item x="3381"/>
        <item x="4063"/>
        <item x="2636"/>
        <item x="1126"/>
        <item x="1035"/>
        <item x="2143"/>
        <item x="3868"/>
        <item x="3825"/>
        <item x="2268"/>
        <item x="1268"/>
        <item x="2137"/>
        <item x="3957"/>
        <item x="3696"/>
        <item x="3172"/>
        <item x="4061"/>
        <item x="3636"/>
        <item x="2690"/>
        <item x="542"/>
        <item x="1345"/>
        <item x="2575"/>
        <item x="3789"/>
        <item x="2394"/>
        <item x="794"/>
        <item x="3890"/>
        <item x="1467"/>
        <item x="1856"/>
        <item x="2854"/>
        <item x="1911"/>
        <item x="2435"/>
        <item x="1394"/>
        <item x="4203"/>
        <item x="2235"/>
        <item x="685"/>
        <item x="848"/>
        <item x="2302"/>
        <item x="3072"/>
        <item x="3185"/>
        <item x="3321"/>
        <item x="691"/>
        <item x="923"/>
        <item x="2633"/>
        <item x="2631"/>
        <item x="4103"/>
        <item x="1846"/>
        <item x="1960"/>
        <item x="1090"/>
        <item x="3621"/>
        <item x="2913"/>
        <item x="1719"/>
        <item x="374"/>
        <item x="3987"/>
        <item x="1705"/>
        <item x="421"/>
        <item x="2157"/>
        <item x="3649"/>
        <item x="2442"/>
        <item x="3224"/>
        <item x="3747"/>
        <item x="3650"/>
        <item x="1720"/>
        <item x="3848"/>
        <item x="4177"/>
        <item x="3945"/>
        <item x="2617"/>
        <item x="4125"/>
        <item x="2550"/>
        <item x="3727"/>
        <item x="194"/>
        <item x="2497"/>
        <item x="3250"/>
        <item x="730"/>
        <item x="2139"/>
        <item x="657"/>
        <item x="1351"/>
        <item x="2138"/>
        <item x="2861"/>
        <item x="333"/>
        <item x="4050"/>
        <item x="2616"/>
        <item x="1825"/>
        <item x="1213"/>
        <item x="1426"/>
        <item x="1509"/>
        <item x="3547"/>
        <item x="3879"/>
        <item x="133"/>
        <item x="3249"/>
        <item x="38"/>
        <item x="1148"/>
        <item x="3664"/>
        <item x="2673"/>
        <item x="1514"/>
        <item x="2049"/>
        <item x="3122"/>
        <item x="1347"/>
        <item x="2314"/>
        <item x="3058"/>
        <item x="3749"/>
        <item x="3284"/>
        <item x="523"/>
        <item x="1711"/>
        <item x="3049"/>
        <item x="2853"/>
        <item x="3850"/>
        <item x="3012"/>
        <item x="771"/>
        <item x="3754"/>
        <item x="742"/>
        <item x="644"/>
        <item x="2887"/>
        <item x="787"/>
        <item x="146"/>
        <item x="3382"/>
        <item x="72"/>
        <item x="371"/>
        <item x="3367"/>
        <item x="2704"/>
        <item x="143"/>
        <item x="2029"/>
        <item x="104"/>
        <item x="3417"/>
        <item x="48"/>
        <item x="806"/>
        <item x="451"/>
        <item x="1079"/>
        <item x="1741"/>
        <item x="2945"/>
        <item x="639"/>
        <item x="2532"/>
        <item x="734"/>
        <item x="4205"/>
        <item x="515"/>
        <item x="753"/>
        <item x="2744"/>
        <item x="409"/>
        <item x="733"/>
        <item x="102"/>
        <item x="998"/>
        <item x="3832"/>
        <item x="1052"/>
        <item x="1585"/>
        <item x="2956"/>
        <item x="1584"/>
        <item x="2594"/>
        <item x="2481"/>
        <item x="1428"/>
        <item x="3074"/>
        <item x="2449"/>
        <item x="1472"/>
        <item x="3480"/>
        <item x="2484"/>
        <item x="3748"/>
        <item x="3353"/>
        <item x="323"/>
        <item x="2205"/>
        <item x="1684"/>
        <item x="3169"/>
        <item x="3839"/>
        <item x="1354"/>
        <item x="3811"/>
        <item x="350"/>
        <item x="1971"/>
        <item x="335"/>
        <item x="3308"/>
        <item x="1479"/>
        <item x="1611"/>
        <item x="3195"/>
        <item x="500"/>
        <item x="2258"/>
        <item x="1854"/>
        <item x="1262"/>
        <item x="3104"/>
        <item x="3298"/>
        <item x="1439"/>
        <item x="3896"/>
        <item x="3821"/>
        <item x="1434"/>
        <item x="1695"/>
        <item x="880"/>
        <item x="1392"/>
        <item x="2401"/>
        <item x="727"/>
        <item x="1710"/>
        <item x="3817"/>
        <item x="3315"/>
        <item x="3465"/>
        <item x="1074"/>
        <item x="2582"/>
        <item x="2823"/>
        <item x="1714"/>
        <item x="2260"/>
        <item x="488"/>
        <item x="938"/>
        <item x="676"/>
        <item x="1898"/>
        <item x="3744"/>
        <item x="651"/>
        <item x="3509"/>
        <item x="2052"/>
        <item x="176"/>
        <item x="3406"/>
        <item x="1317"/>
        <item x="4265"/>
        <item x="2041"/>
        <item x="3903"/>
        <item x="1989"/>
        <item x="2099"/>
        <item x="1274"/>
        <item x="2285"/>
        <item x="3577"/>
        <item x="3667"/>
        <item x="1875"/>
        <item x="5"/>
        <item x="2244"/>
        <item x="3623"/>
        <item x="1852"/>
        <item x="3460"/>
        <item x="51"/>
        <item x="1754"/>
        <item x="2952"/>
        <item x="1945"/>
        <item x="3778"/>
        <item x="2074"/>
        <item x="3530"/>
        <item x="168"/>
        <item x="3289"/>
        <item x="4252"/>
        <item x="2749"/>
        <item x="573"/>
        <item x="3732"/>
        <item x="4217"/>
        <item x="3051"/>
        <item x="3533"/>
        <item x="2977"/>
        <item x="2602"/>
        <item x="2465"/>
        <item x="85"/>
        <item x="2124"/>
        <item x="177"/>
        <item x="1750"/>
        <item x="3662"/>
        <item x="1906"/>
        <item x="3570"/>
        <item x="353"/>
        <item x="627"/>
        <item x="571"/>
        <item x="2048"/>
        <item x="4250"/>
        <item x="517"/>
        <item x="2430"/>
        <item x="3511"/>
        <item x="3546"/>
        <item x="4224"/>
        <item x="263"/>
        <item x="1542"/>
        <item x="3098"/>
        <item x="3483"/>
        <item x="3212"/>
        <item x="2257"/>
        <item x="2297"/>
        <item x="2123"/>
        <item x="1633"/>
        <item x="2864"/>
        <item x="1289"/>
        <item x="2368"/>
        <item x="1212"/>
        <item x="54"/>
        <item x="480"/>
        <item x="4260"/>
        <item x="1619"/>
        <item x="210"/>
        <item x="721"/>
        <item x="193"/>
        <item x="1438"/>
        <item x="2125"/>
        <item x="2517"/>
        <item x="3610"/>
        <item x="1402"/>
        <item x="993"/>
        <item x="3184"/>
        <item x="3091"/>
        <item x="1664"/>
        <item x="1997"/>
        <item x="2807"/>
        <item x="3663"/>
        <item x="2396"/>
        <item x="2974"/>
        <item x="2789"/>
        <item x="3866"/>
        <item x="1244"/>
        <item x="1169"/>
        <item x="18"/>
        <item x="1865"/>
        <item x="4011"/>
        <item x="2270"/>
        <item x="988"/>
        <item x="1738"/>
        <item x="3769"/>
        <item x="1383"/>
        <item x="1634"/>
        <item x="3568"/>
        <item x="918"/>
        <item x="3611"/>
        <item x="2040"/>
        <item x="2375"/>
        <item x="1054"/>
        <item x="1306"/>
        <item x="3968"/>
        <item x="3805"/>
        <item x="2656"/>
        <item x="3651"/>
        <item x="1059"/>
        <item x="3237"/>
        <item x="3862"/>
        <item x="3162"/>
        <item x="3687"/>
        <item x="1815"/>
        <item x="4214"/>
        <item x="2917"/>
        <item x="3934"/>
        <item x="3784"/>
        <item x="2739"/>
        <item x="338"/>
        <item x="3440"/>
        <item x="1534"/>
        <item x="2196"/>
        <item x="3912"/>
        <item x="1554"/>
        <item x="2626"/>
        <item x="2369"/>
        <item x="3311"/>
        <item x="1187"/>
        <item x="785"/>
        <item x="3722"/>
        <item x="649"/>
        <item x="337"/>
        <item x="2911"/>
        <item x="603"/>
        <item x="2878"/>
        <item x="3723"/>
        <item x="2312"/>
        <item x="1156"/>
        <item x="1071"/>
        <item x="793"/>
        <item x="3712"/>
        <item x="202"/>
        <item x="2154"/>
        <item x="463"/>
        <item x="2274"/>
        <item x="1581"/>
        <item x="768"/>
        <item x="3745"/>
        <item x="3138"/>
        <item x="2793"/>
        <item x="924"/>
        <item x="1206"/>
        <item x="78"/>
        <item x="3238"/>
        <item x="4056"/>
        <item x="1913"/>
        <item x="2667"/>
        <item x="2188"/>
        <item x="1635"/>
        <item x="4044"/>
        <item x="3011"/>
        <item x="3953"/>
        <item x="739"/>
        <item x="548"/>
        <item x="2290"/>
        <item x="135"/>
        <item x="700"/>
        <item x="1001"/>
        <item x="2008"/>
        <item x="1981"/>
        <item x="3867"/>
        <item x="3514"/>
        <item x="949"/>
        <item x="3338"/>
        <item x="4160"/>
        <item x="1706"/>
        <item x="2136"/>
        <item x="1562"/>
        <item x="3917"/>
        <item x="3441"/>
        <item x="3791"/>
        <item x="332"/>
        <item x="464"/>
        <item x="4195"/>
        <item x="4010"/>
        <item x="3616"/>
        <item x="2177"/>
        <item x="2965"/>
        <item x="4227"/>
        <item x="153"/>
        <item x="969"/>
        <item x="1085"/>
        <item x="1736"/>
        <item x="2881"/>
        <item x="2462"/>
        <item x="850"/>
        <item x="1722"/>
        <item x="2488"/>
        <item x="1529"/>
        <item x="427"/>
        <item x="433"/>
        <item x="290"/>
        <item x="1868"/>
        <item x="2056"/>
        <item x="1053"/>
        <item x="4191"/>
        <item x="4228"/>
        <item x="3379"/>
        <item x="1916"/>
        <item x="83"/>
        <item x="690"/>
        <item x="3691"/>
        <item x="2281"/>
        <item x="4166"/>
        <item x="2709"/>
        <item x="3451"/>
        <item x="632"/>
        <item x="2947"/>
        <item x="2112"/>
        <item x="1490"/>
        <item x="3156"/>
        <item x="609"/>
        <item x="1543"/>
        <item x="3158"/>
        <item x="947"/>
        <item x="42"/>
        <item x="4020"/>
        <item x="214"/>
        <item x="3859"/>
        <item x="1433"/>
        <item x="2316"/>
        <item x="182"/>
        <item x="508"/>
        <item x="3711"/>
        <item x="1932"/>
        <item x="3595"/>
        <item x="2031"/>
        <item x="3759"/>
        <item x="1811"/>
        <item x="2404"/>
        <item x="120"/>
        <item x="3110"/>
        <item x="1574"/>
        <item x="3097"/>
        <item x="3768"/>
        <item x="777"/>
        <item x="3624"/>
        <item x="3772"/>
        <item x="2337"/>
        <item x="1702"/>
        <item x="2949"/>
        <item x="1646"/>
        <item x="2171"/>
        <item x="863"/>
        <item x="1518"/>
        <item x="1322"/>
        <item x="1024"/>
        <item x="3657"/>
        <item x="2340"/>
        <item x="1378"/>
        <item x="1641"/>
        <item x="1419"/>
        <item x="3261"/>
        <item x="4042"/>
        <item x="2392"/>
        <item x="549"/>
        <item x="391"/>
        <item x="3050"/>
        <item x="3679"/>
        <item x="3588"/>
        <item x="1788"/>
        <item x="432"/>
        <item x="346"/>
        <item x="2781"/>
        <item x="4083"/>
        <item x="4024"/>
        <item x="2971"/>
        <item x="2386"/>
        <item x="1139"/>
        <item x="665"/>
        <item x="1929"/>
        <item x="4082"/>
        <item x="205"/>
        <item x="1041"/>
        <item x="1269"/>
        <item x="1348"/>
        <item x="1297"/>
        <item x="2459"/>
        <item x="544"/>
        <item x="2352"/>
        <item x="1239"/>
        <item x="3581"/>
        <item x="2152"/>
        <item x="2470"/>
        <item x="1729"/>
        <item x="2972"/>
        <item x="2810"/>
        <item x="2355"/>
        <item x="287"/>
        <item x="2324"/>
        <item x="889"/>
        <item x="2405"/>
        <item x="49"/>
        <item x="1204"/>
        <item x="1615"/>
        <item x="3361"/>
        <item x="3268"/>
        <item x="1171"/>
        <item x="3926"/>
        <item x="3658"/>
        <item x="66"/>
        <item x="541"/>
        <item x="798"/>
        <item x="1541"/>
        <item x="1687"/>
        <item x="28"/>
        <item x="88"/>
        <item x="3834"/>
        <item x="933"/>
        <item x="1787"/>
        <item x="2075"/>
        <item x="2870"/>
        <item x="610"/>
        <item x="3535"/>
        <item x="1639"/>
        <item x="1984"/>
        <item x="3985"/>
        <item x="3638"/>
        <item x="1415"/>
        <item x="4071"/>
        <item x="4241"/>
        <item x="786"/>
        <item x="148"/>
        <item x="3177"/>
        <item x="2708"/>
        <item x="273"/>
        <item x="817"/>
        <item x="4150"/>
        <item x="1910"/>
        <item x="1292"/>
        <item x="1101"/>
        <item x="905"/>
        <item x="554"/>
        <item x="1414"/>
        <item x="1766"/>
        <item x="1217"/>
        <item x="1848"/>
        <item x="4123"/>
        <item x="139"/>
        <item x="4269"/>
        <item x="4068"/>
        <item x="3068"/>
        <item x="704"/>
        <item x="1517"/>
        <item x="3775"/>
        <item x="3088"/>
        <item x="3431"/>
        <item x="1098"/>
        <item x="2225"/>
        <item x="1063"/>
        <item x="3020"/>
        <item x="3093"/>
        <item x="4249"/>
        <item x="2482"/>
        <item x="2202"/>
        <item x="91"/>
        <item x="1978"/>
        <item x="3815"/>
        <item x="3272"/>
        <item x="2660"/>
        <item x="3317"/>
        <item x="4246"/>
        <item x="110"/>
        <item x="162"/>
        <item x="2808"/>
        <item x="1108"/>
        <item x="3637"/>
        <item x="1908"/>
        <item x="1051"/>
        <item x="1587"/>
        <item x="3175"/>
        <item x="2090"/>
        <item x="1753"/>
        <item x="308"/>
        <item x="105"/>
        <item x="3958"/>
        <item x="3777"/>
        <item x="503"/>
        <item x="344"/>
        <item x="2997"/>
        <item x="3526"/>
        <item x="2764"/>
        <item x="729"/>
        <item x="4119"/>
        <item x="559"/>
        <item x="1421"/>
        <item x="3245"/>
        <item x="1679"/>
        <item x="2116"/>
        <item x="3472"/>
        <item x="2318"/>
        <item x="1962"/>
        <item x="2569"/>
        <item x="3062"/>
        <item x="274"/>
        <item x="1465"/>
        <item x="3628"/>
        <item x="3895"/>
        <item x="2995"/>
        <item x="1031"/>
        <item x="749"/>
        <item x="3994"/>
        <item x="907"/>
        <item x="4159"/>
        <item x="2946"/>
        <item x="217"/>
        <item x="3456"/>
        <item x="1636"/>
        <item x="3916"/>
        <item x="2330"/>
        <item x="97"/>
        <item x="1536"/>
        <item x="3730"/>
        <item x="1165"/>
        <item x="555"/>
        <item x="487"/>
        <item x="506"/>
        <item x="420"/>
        <item x="1810"/>
        <item x="2200"/>
        <item x="1010"/>
        <item x="59"/>
        <item x="1152"/>
        <item x="234"/>
        <item x="1237"/>
        <item x="3700"/>
        <item x="2868"/>
        <item x="3407"/>
        <item x="399"/>
        <item x="2850"/>
        <item x="3566"/>
        <item x="282"/>
        <item x="971"/>
        <item x="1086"/>
        <item x="671"/>
        <item x="396"/>
        <item x="4264"/>
        <item x="3231"/>
        <item x="631"/>
        <item x="1673"/>
        <item x="550"/>
        <item x="2044"/>
        <item x="1416"/>
        <item x="1658"/>
        <item x="450"/>
        <item x="2928"/>
        <item x="2880"/>
        <item x="3670"/>
        <item x="1991"/>
        <item x="505"/>
        <item x="736"/>
        <item x="2859"/>
        <item x="441"/>
        <item x="4206"/>
        <item x="3796"/>
        <item x="3686"/>
        <item x="255"/>
        <item x="3525"/>
        <item x="4052"/>
        <item x="2026"/>
        <item x="377"/>
        <item x="360"/>
        <item x="1818"/>
        <item x="1395"/>
        <item x="1014"/>
        <item x="1039"/>
        <item x="3843"/>
        <item x="13"/>
        <item x="3325"/>
        <item x="3961"/>
        <item x="1589"/>
        <item x="2444"/>
        <item x="2203"/>
        <item x="2058"/>
        <item x="3881"/>
        <item x="369"/>
        <item x="2516"/>
        <item x="325"/>
        <item x="1491"/>
        <item x="2527"/>
        <item x="1410"/>
        <item x="2082"/>
        <item x="1155"/>
        <item x="2944"/>
        <item x="4051"/>
        <item x="1246"/>
        <item x="1669"/>
        <item x="1136"/>
        <item x="3228"/>
        <item x="1526"/>
        <item x="1346"/>
        <item x="956"/>
        <item x="3292"/>
        <item x="3919"/>
        <item x="637"/>
        <item x="992"/>
        <item x="2924"/>
        <item x="3910"/>
        <item x="606"/>
        <item x="295"/>
        <item x="2447"/>
        <item x="1252"/>
        <item x="268"/>
        <item x="3563"/>
        <item x="2824"/>
        <item x="20"/>
        <item x="173"/>
        <item x="587"/>
        <item x="2646"/>
        <item x="2786"/>
        <item x="2149"/>
        <item x="283"/>
        <item x="4183"/>
        <item x="3034"/>
        <item x="489"/>
        <item x="1940"/>
        <item x="2221"/>
        <item x="3997"/>
        <item x="4009"/>
        <item x="1775"/>
        <item x="1480"/>
        <item x="3512"/>
        <item x="1377"/>
        <item x="2464"/>
        <item x="898"/>
        <item x="3986"/>
        <item x="3285"/>
        <item x="192"/>
        <item x="3404"/>
        <item t="default"/>
      </items>
    </pivotField>
    <pivotField showAll="0"/>
    <pivotField showAll="0">
      <items count="11">
        <item x="2"/>
        <item x="6"/>
        <item x="3"/>
        <item x="4"/>
        <item x="0"/>
        <item x="7"/>
        <item x="1"/>
        <item x="9"/>
        <item x="8"/>
        <item x="5"/>
        <item t="default"/>
      </items>
    </pivotField>
    <pivotField showAll="0">
      <items count="11">
        <item x="0"/>
        <item x="3"/>
        <item x="8"/>
        <item x="6"/>
        <item x="1"/>
        <item x="7"/>
        <item x="9"/>
        <item x="4"/>
        <item x="5"/>
        <item x="2"/>
        <item t="default"/>
      </items>
    </pivotField>
    <pivotField showAll="0">
      <items count="6">
        <item x="3"/>
        <item x="1"/>
        <item x="4"/>
        <item x="0"/>
        <item x="2"/>
        <item t="default"/>
      </items>
    </pivotField>
    <pivotField axis="axisRow" showAll="0">
      <items count="11">
        <item x="6"/>
        <item x="4"/>
        <item x="8"/>
        <item x="2"/>
        <item x="3"/>
        <item x="5"/>
        <item x="1"/>
        <item x="9"/>
        <item x="0"/>
        <item x="7"/>
        <item t="default"/>
      </items>
    </pivotField>
    <pivotField showAll="0">
      <items count="101">
        <item x="13"/>
        <item x="86"/>
        <item x="45"/>
        <item x="6"/>
        <item x="78"/>
        <item x="87"/>
        <item x="63"/>
        <item x="37"/>
        <item x="84"/>
        <item x="59"/>
        <item x="43"/>
        <item x="34"/>
        <item x="7"/>
        <item x="47"/>
        <item x="60"/>
        <item x="8"/>
        <item x="97"/>
        <item x="35"/>
        <item x="85"/>
        <item x="25"/>
        <item x="50"/>
        <item x="66"/>
        <item x="55"/>
        <item x="72"/>
        <item x="93"/>
        <item x="17"/>
        <item x="98"/>
        <item x="39"/>
        <item x="28"/>
        <item x="14"/>
        <item x="89"/>
        <item x="68"/>
        <item x="16"/>
        <item x="2"/>
        <item x="65"/>
        <item x="75"/>
        <item x="18"/>
        <item x="31"/>
        <item x="12"/>
        <item x="74"/>
        <item x="24"/>
        <item x="20"/>
        <item x="23"/>
        <item x="61"/>
        <item x="90"/>
        <item x="67"/>
        <item x="58"/>
        <item x="69"/>
        <item x="80"/>
        <item x="51"/>
        <item x="94"/>
        <item x="32"/>
        <item x="42"/>
        <item x="10"/>
        <item x="46"/>
        <item x="0"/>
        <item x="40"/>
        <item x="38"/>
        <item x="91"/>
        <item x="73"/>
        <item x="15"/>
        <item x="71"/>
        <item x="19"/>
        <item x="92"/>
        <item x="48"/>
        <item x="82"/>
        <item x="11"/>
        <item x="29"/>
        <item x="26"/>
        <item x="5"/>
        <item x="36"/>
        <item x="54"/>
        <item x="57"/>
        <item x="53"/>
        <item x="21"/>
        <item x="27"/>
        <item x="3"/>
        <item x="83"/>
        <item x="52"/>
        <item x="64"/>
        <item x="33"/>
        <item x="1"/>
        <item x="44"/>
        <item x="41"/>
        <item x="62"/>
        <item x="9"/>
        <item x="96"/>
        <item x="56"/>
        <item x="70"/>
        <item x="81"/>
        <item x="4"/>
        <item x="30"/>
        <item x="95"/>
        <item x="99"/>
        <item x="88"/>
        <item x="22"/>
        <item x="76"/>
        <item x="79"/>
        <item x="77"/>
        <item x="49"/>
        <item t="default"/>
      </items>
    </pivotField>
    <pivotField showAll="0"/>
    <pivotField showAll="0"/>
    <pivotField showAll="0"/>
    <pivotField showAll="0"/>
    <pivotField showAll="0"/>
    <pivotField dataField="1" showAll="0"/>
    <pivotField showAll="0">
      <items count="5">
        <item x="0"/>
        <item x="1"/>
        <item x="3"/>
        <item x="2"/>
        <item t="default"/>
      </items>
    </pivotField>
  </pivotFields>
  <rowFields count="1">
    <field x="6"/>
  </rowFields>
  <rowItems count="11">
    <i>
      <x/>
    </i>
    <i>
      <x v="1"/>
    </i>
    <i>
      <x v="2"/>
    </i>
    <i>
      <x v="3"/>
    </i>
    <i>
      <x v="4"/>
    </i>
    <i>
      <x v="5"/>
    </i>
    <i>
      <x v="6"/>
    </i>
    <i>
      <x v="7"/>
    </i>
    <i>
      <x v="8"/>
    </i>
    <i>
      <x v="9"/>
    </i>
    <i t="grand">
      <x/>
    </i>
  </rowItems>
  <colItems count="1">
    <i/>
  </colItems>
  <dataFields count="1">
    <dataField name="Sum of Total_Profit" fld="13" baseField="0" baseItem="0"/>
  </dataFields>
  <formats count="18">
    <format dxfId="89">
      <pivotArea type="all" dataOnly="0" outline="0" fieldPosition="0"/>
    </format>
    <format dxfId="88">
      <pivotArea outline="0" collapsedLevelsAreSubtotals="1" fieldPosition="0"/>
    </format>
    <format dxfId="87">
      <pivotArea field="6" type="button" dataOnly="0" labelOnly="1" outline="0" axis="axisRow" fieldPosition="0"/>
    </format>
    <format dxfId="86">
      <pivotArea dataOnly="0" labelOnly="1" fieldPosition="0">
        <references count="1">
          <reference field="6" count="0"/>
        </references>
      </pivotArea>
    </format>
    <format dxfId="85">
      <pivotArea dataOnly="0" labelOnly="1" grandRow="1" outline="0" fieldPosition="0"/>
    </format>
    <format dxfId="84">
      <pivotArea dataOnly="0" labelOnly="1" outline="0" axis="axisValues" fieldPosition="0"/>
    </format>
    <format dxfId="83">
      <pivotArea type="all" dataOnly="0" outline="0" fieldPosition="0"/>
    </format>
    <format dxfId="82">
      <pivotArea field="6" type="button" dataOnly="0" labelOnly="1" outline="0" axis="axisRow" fieldPosition="0"/>
    </format>
    <format dxfId="81">
      <pivotArea dataOnly="0" labelOnly="1" fieldPosition="0">
        <references count="1">
          <reference field="6" count="0"/>
        </references>
      </pivotArea>
    </format>
    <format dxfId="80">
      <pivotArea dataOnly="0" labelOnly="1" grandRow="1"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field="6" type="button" dataOnly="0" labelOnly="1" outline="0" axis="axisRow" fieldPosition="0"/>
    </format>
    <format dxfId="74">
      <pivotArea dataOnly="0" labelOnly="1" fieldPosition="0">
        <references count="1">
          <reference field="6" count="0"/>
        </references>
      </pivotArea>
    </format>
    <format dxfId="73">
      <pivotArea dataOnly="0" labelOnly="1" grandRow="1" outline="0" fieldPosition="0"/>
    </format>
    <format dxfId="72">
      <pivotArea dataOnly="0" labelOnly="1" outline="0" axis="axisValues"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BDFE70-94C0-4186-83E5-8682C613CA1C}" name="SALES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I31:J42" firstHeaderRow="1" firstDataRow="1" firstDataCol="1"/>
  <pivotFields count="15">
    <pivotField showAll="0"/>
    <pivotField showAll="0">
      <items count="4272">
        <item x="3267"/>
        <item x="4121"/>
        <item x="3270"/>
        <item x="857"/>
        <item x="4204"/>
        <item x="2657"/>
        <item x="766"/>
        <item x="2011"/>
        <item x="4208"/>
        <item x="2923"/>
        <item x="2364"/>
        <item x="622"/>
        <item x="909"/>
        <item x="2081"/>
        <item x="3106"/>
        <item x="24"/>
        <item x="1141"/>
        <item x="4256"/>
        <item x="232"/>
        <item x="159"/>
        <item x="570"/>
        <item x="2341"/>
        <item x="1018"/>
        <item x="3609"/>
        <item x="3063"/>
        <item x="2813"/>
        <item x="3350"/>
        <item x="3303"/>
        <item x="2776"/>
        <item x="1450"/>
        <item x="941"/>
        <item x="2558"/>
        <item x="3493"/>
        <item x="585"/>
        <item x="1464"/>
        <item x="137"/>
        <item x="4169"/>
        <item x="3485"/>
        <item x="3280"/>
        <item x="1112"/>
        <item x="2418"/>
        <item x="2600"/>
        <item x="1610"/>
        <item x="1365"/>
        <item x="1258"/>
        <item x="4235"/>
        <item x="2634"/>
        <item x="3080"/>
        <item x="3473"/>
        <item x="3370"/>
        <item x="1379"/>
        <item x="3200"/>
        <item x="2036"/>
        <item x="3634"/>
        <item x="1072"/>
        <item x="4091"/>
        <item x="3854"/>
        <item x="2613"/>
        <item x="3861"/>
        <item x="3349"/>
        <item x="1310"/>
        <item x="2372"/>
        <item x="1967"/>
        <item x="3235"/>
        <item x="2295"/>
        <item x="2897"/>
        <item x="761"/>
        <item x="2506"/>
        <item x="2637"/>
        <item x="3060"/>
        <item x="4168"/>
        <item x="149"/>
        <item x="839"/>
        <item x="1475"/>
        <item x="127"/>
        <item x="846"/>
        <item x="1716"/>
        <item x="231"/>
        <item x="2731"/>
        <item x="1386"/>
        <item x="642"/>
        <item x="522"/>
        <item x="2498"/>
        <item x="1864"/>
        <item x="2305"/>
        <item x="3888"/>
        <item x="2700"/>
        <item x="1133"/>
        <item x="477"/>
        <item x="3604"/>
        <item x="3806"/>
        <item x="3549"/>
        <item x="3940"/>
        <item x="124"/>
        <item x="1990"/>
        <item x="442"/>
        <item x="4077"/>
        <item x="511"/>
        <item x="3491"/>
        <item x="4142"/>
        <item x="3463"/>
        <item x="1456"/>
        <item x="2703"/>
        <item x="2578"/>
        <item x="2849"/>
        <item x="4058"/>
        <item x="4013"/>
        <item x="896"/>
        <item x="2771"/>
        <item x="2224"/>
        <item x="973"/>
        <item x="426"/>
        <item x="11"/>
        <item x="1516"/>
        <item x="3735"/>
        <item x="1311"/>
        <item x="904"/>
        <item x="2866"/>
        <item x="2047"/>
        <item x="737"/>
        <item x="1177"/>
        <item x="3396"/>
        <item x="3345"/>
        <item x="564"/>
        <item x="3433"/>
        <item x="3776"/>
        <item x="754"/>
        <item x="3064"/>
        <item x="3918"/>
        <item x="2108"/>
        <item x="1768"/>
        <item x="1834"/>
        <item x="952"/>
        <item x="3065"/>
        <item x="580"/>
        <item x="1096"/>
        <item x="2665"/>
        <item x="1446"/>
        <item x="328"/>
        <item x="1923"/>
        <item x="2398"/>
        <item x="57"/>
        <item x="1129"/>
        <item x="4219"/>
        <item x="4026"/>
        <item x="3681"/>
        <item x="1700"/>
        <item x="1186"/>
        <item x="386"/>
        <item x="4162"/>
        <item x="4135"/>
        <item x="1427"/>
        <item x="961"/>
        <item x="567"/>
        <item x="1761"/>
        <item x="750"/>
        <item x="252"/>
        <item x="3159"/>
        <item x="845"/>
        <item x="3605"/>
        <item x="4220"/>
        <item x="9"/>
        <item x="3666"/>
        <item x="2568"/>
        <item x="256"/>
        <item x="3943"/>
        <item x="800"/>
        <item x="3107"/>
        <item x="624"/>
        <item x="1767"/>
        <item x="4006"/>
        <item x="1712"/>
        <item x="4211"/>
        <item x="2650"/>
        <item x="3042"/>
        <item x="2238"/>
        <item x="140"/>
        <item x="1694"/>
        <item x="1806"/>
        <item x="151"/>
        <item x="3016"/>
        <item x="1572"/>
        <item x="2815"/>
        <item x="2399"/>
        <item x="1521"/>
        <item x="163"/>
        <item x="3275"/>
        <item x="1578"/>
        <item x="2839"/>
        <item x="513"/>
        <item x="3542"/>
        <item x="533"/>
        <item x="3833"/>
        <item x="4210"/>
        <item x="3380"/>
        <item x="161"/>
        <item x="2671"/>
        <item x="3528"/>
        <item x="1993"/>
        <item x="2505"/>
        <item x="3232"/>
        <item x="1955"/>
        <item x="3557"/>
        <item x="2419"/>
        <item x="3202"/>
        <item x="2021"/>
        <item x="241"/>
        <item x="2214"/>
        <item x="2761"/>
        <item x="3800"/>
        <item x="980"/>
        <item x="260"/>
        <item x="1850"/>
        <item x="2980"/>
        <item x="131"/>
        <item x="4209"/>
        <item x="2791"/>
        <item x="3516"/>
        <item x="833"/>
        <item x="1158"/>
        <item x="4164"/>
        <item x="2939"/>
        <item x="1525"/>
        <item x="4263"/>
        <item x="2647"/>
        <item x="802"/>
        <item x="916"/>
        <item x="3165"/>
        <item x="1843"/>
        <item x="3733"/>
        <item x="2095"/>
        <item x="963"/>
        <item x="3783"/>
        <item x="1713"/>
        <item x="2954"/>
        <item x="2772"/>
        <item x="3450"/>
        <item x="2639"/>
        <item x="2933"/>
        <item x="2079"/>
        <item x="4047"/>
        <item x="3437"/>
        <item x="2943"/>
        <item x="3318"/>
        <item x="1870"/>
        <item x="3331"/>
        <item x="3484"/>
        <item x="2605"/>
        <item x="3836"/>
        <item x="803"/>
        <item x="3596"/>
        <item x="2825"/>
        <item x="1273"/>
        <item x="1609"/>
        <item x="3186"/>
        <item x="1506"/>
        <item x="2501"/>
        <item x="1417"/>
        <item x="1050"/>
        <item x="1248"/>
        <item x="431"/>
        <item x="2828"/>
        <item x="1"/>
        <item x="516"/>
        <item x="1503"/>
        <item x="1522"/>
        <item x="590"/>
        <item x="1674"/>
        <item x="2083"/>
        <item x="458"/>
        <item x="60"/>
        <item x="1697"/>
        <item x="2528"/>
        <item x="3418"/>
        <item x="1925"/>
        <item x="2562"/>
        <item x="967"/>
        <item x="1947"/>
        <item x="1315"/>
        <item x="1879"/>
        <item x="2993"/>
        <item x="485"/>
        <item x="4078"/>
        <item x="4126"/>
        <item x="150"/>
        <item x="1405"/>
        <item x="1255"/>
        <item x="3150"/>
        <item x="1982"/>
        <item x="1693"/>
        <item x="2783"/>
        <item x="1381"/>
        <item x="1901"/>
        <item x="1312"/>
        <item x="3863"/>
        <item x="1218"/>
        <item x="3332"/>
        <item x="4008"/>
        <item x="4079"/>
        <item x="1498"/>
        <item x="1495"/>
        <item x="478"/>
        <item x="512"/>
        <item x="3929"/>
        <item x="532"/>
        <item x="3003"/>
        <item x="4070"/>
        <item x="3094"/>
        <item x="3999"/>
        <item x="15"/>
        <item x="3482"/>
        <item x="3845"/>
        <item x="1777"/>
        <item x="1950"/>
        <item x="3045"/>
        <item x="3290"/>
        <item x="3447"/>
        <item x="138"/>
        <item x="2427"/>
        <item x="3006"/>
        <item x="3479"/>
        <item x="906"/>
        <item x="2606"/>
        <item x="3197"/>
        <item x="4236"/>
        <item x="2751"/>
        <item x="385"/>
        <item x="4118"/>
        <item x="2869"/>
        <item x="3052"/>
        <item x="2890"/>
        <item x="447"/>
        <item x="1357"/>
        <item x="1896"/>
        <item x="731"/>
        <item x="862"/>
        <item x="2502"/>
        <item x="1166"/>
        <item x="2782"/>
        <item x="667"/>
        <item x="977"/>
        <item x="2581"/>
        <item x="3908"/>
        <item x="4129"/>
        <item x="4034"/>
        <item x="895"/>
        <item x="3444"/>
        <item x="2424"/>
        <item x="3120"/>
        <item x="1531"/>
        <item x="2503"/>
        <item x="565"/>
        <item x="2976"/>
        <item x="1505"/>
        <item x="3025"/>
        <item x="922"/>
        <item x="3358"/>
        <item x="2198"/>
        <item x="1242"/>
        <item x="3742"/>
        <item x="3090"/>
        <item x="4003"/>
        <item x="2907"/>
        <item x="529"/>
        <item x="3302"/>
        <item x="2403"/>
        <item x="3647"/>
        <item x="245"/>
        <item x="2407"/>
        <item x="703"/>
        <item x="1617"/>
        <item x="815"/>
        <item x="2309"/>
        <item x="3216"/>
        <item x="1943"/>
        <item x="1746"/>
        <item x="101"/>
        <item x="3314"/>
        <item x="2145"/>
        <item x="3872"/>
        <item x="1144"/>
        <item x="1779"/>
        <item x="1140"/>
        <item x="3713"/>
        <item x="866"/>
        <item x="2843"/>
        <item x="882"/>
        <item x="2914"/>
        <item x="362"/>
        <item x="2088"/>
        <item x="3213"/>
        <item x="3504"/>
        <item x="4257"/>
        <item x="2818"/>
        <item x="2570"/>
        <item x="3357"/>
        <item x="2476"/>
        <item x="342"/>
        <item x="2439"/>
        <item x="4146"/>
        <item x="354"/>
        <item x="2472"/>
        <item x="2649"/>
        <item x="1216"/>
        <item x="1188"/>
        <item x="2891"/>
        <item x="3101"/>
        <item x="3864"/>
        <item x="2413"/>
        <item x="876"/>
        <item x="3492"/>
        <item x="1327"/>
        <item x="405"/>
        <item x="3813"/>
        <item x="3334"/>
        <item x="1527"/>
        <item x="2973"/>
        <item x="1208"/>
        <item x="481"/>
        <item x="2753"/>
        <item x="1821"/>
        <item x="1203"/>
        <item x="1560"/>
        <item x="292"/>
        <item x="831"/>
        <item x="366"/>
        <item x="3702"/>
        <item x="1294"/>
        <item x="3283"/>
        <item x="313"/>
        <item x="1748"/>
        <item x="1128"/>
        <item x="3599"/>
        <item x="4223"/>
        <item x="3140"/>
        <item x="2222"/>
        <item x="3705"/>
        <item x="3069"/>
        <item x="2821"/>
        <item x="2425"/>
        <item x="1792"/>
        <item x="2339"/>
        <item x="1728"/>
        <item x="607"/>
        <item x="61"/>
        <item x="692"/>
        <item x="991"/>
        <item x="1226"/>
        <item x="2411"/>
        <item x="2875"/>
        <item x="1657"/>
        <item x="3816"/>
        <item x="2593"/>
        <item x="1886"/>
        <item x="2672"/>
        <item x="1146"/>
        <item x="3374"/>
        <item x="2925"/>
        <item x="157"/>
        <item x="254"/>
        <item x="2832"/>
        <item x="3190"/>
        <item x="3032"/>
        <item x="752"/>
        <item x="811"/>
        <item x="1570"/>
        <item x="1418"/>
        <item x="1482"/>
        <item x="1276"/>
        <item x="3793"/>
        <item x="3602"/>
        <item x="3029"/>
        <item x="484"/>
        <item x="1996"/>
        <item x="1305"/>
        <item x="1015"/>
        <item x="2428"/>
        <item x="2190"/>
        <item x="1717"/>
        <item x="1081"/>
        <item x="2019"/>
        <item x="2727"/>
        <item x="4025"/>
        <item x="3506"/>
        <item x="79"/>
        <item x="2695"/>
        <item x="1977"/>
        <item x="2156"/>
        <item x="604"/>
        <item x="1986"/>
        <item x="920"/>
        <item x="376"/>
        <item x="4185"/>
        <item x="3959"/>
        <item x="3439"/>
        <item x="1763"/>
        <item x="2494"/>
        <item x="29"/>
        <item x="593"/>
        <item x="4087"/>
        <item x="1776"/>
        <item x="4167"/>
        <item x="1409"/>
        <item x="19"/>
        <item x="2469"/>
        <item x="2325"/>
        <item x="4062"/>
        <item x="327"/>
        <item x="4238"/>
        <item x="3826"/>
        <item x="804"/>
        <item x="3524"/>
        <item x="2937"/>
        <item x="2473"/>
        <item x="1969"/>
        <item x="1247"/>
        <item x="2080"/>
        <item x="3966"/>
        <item x="560"/>
        <item x="3907"/>
        <item x="1608"/>
        <item x="3412"/>
        <item x="1251"/>
        <item x="2126"/>
        <item x="3059"/>
        <item x="3668"/>
        <item x="3553"/>
        <item x="1939"/>
        <item x="2456"/>
        <item x="3585"/>
        <item x="1816"/>
        <item x="2768"/>
        <item x="2696"/>
        <item x="710"/>
        <item x="726"/>
        <item x="345"/>
        <item x="1799"/>
        <item x="1184"/>
        <item x="53"/>
        <item x="475"/>
        <item x="4230"/>
        <item x="3515"/>
        <item x="2174"/>
        <item x="2882"/>
        <item x="2097"/>
        <item x="1948"/>
        <item x="619"/>
        <item x="3055"/>
        <item x="3716"/>
        <item x="2463"/>
        <item x="2240"/>
        <item x="41"/>
        <item x="908"/>
        <item x="3354"/>
        <item x="1380"/>
        <item x="1371"/>
        <item x="1599"/>
        <item x="90"/>
        <item x="3941"/>
        <item x="3271"/>
        <item x="678"/>
        <item x="2466"/>
        <item x="3964"/>
        <item x="63"/>
        <item x="4086"/>
        <item x="2804"/>
        <item x="1632"/>
        <item x="1878"/>
        <item x="2611"/>
        <item x="3737"/>
        <item x="3126"/>
        <item x="499"/>
        <item x="3837"/>
        <item x="3401"/>
        <item x="3608"/>
        <item x="966"/>
        <item x="2615"/>
        <item x="953"/>
        <item x="3369"/>
        <item x="4132"/>
        <item x="1154"/>
        <item x="147"/>
        <item x="3219"/>
        <item x="1007"/>
        <item x="1245"/>
        <item x="1637"/>
        <item x="3316"/>
        <item x="748"/>
        <item x="3913"/>
        <item x="456"/>
        <item x="3593"/>
        <item x="3627"/>
        <item x="1403"/>
        <item x="1698"/>
        <item x="3870"/>
        <item x="1900"/>
        <item x="1185"/>
        <item x="1985"/>
        <item x="2560"/>
        <item x="1998"/>
        <item x="1872"/>
        <item x="3724"/>
        <item x="2379"/>
        <item x="3885"/>
        <item x="3902"/>
        <item x="4194"/>
        <item x="2642"/>
        <item x="312"/>
        <item x="3452"/>
        <item x="4155"/>
        <item x="340"/>
        <item x="2070"/>
        <item x="3449"/>
        <item x="3606"/>
        <item x="708"/>
        <item x="2245"/>
        <item x="2574"/>
        <item x="3655"/>
        <item x="2110"/>
        <item x="1871"/>
        <item x="2101"/>
        <item x="2251"/>
        <item x="586"/>
        <item x="1104"/>
        <item x="1863"/>
        <item x="1002"/>
        <item x="3844"/>
        <item x="4245"/>
        <item x="3719"/>
        <item x="236"/>
        <item x="1337"/>
        <item x="3597"/>
        <item x="1093"/>
        <item x="1040"/>
        <item x="1867"/>
        <item x="1501"/>
        <item x="3603"/>
        <item x="1036"/>
        <item x="2210"/>
        <item x="3434"/>
        <item x="2370"/>
        <item x="538"/>
        <item x="2746"/>
        <item x="931"/>
        <item x="579"/>
        <item x="612"/>
        <item x="3764"/>
        <item x="574"/>
        <item x="1629"/>
        <item x="1849"/>
        <item x="1174"/>
        <item x="556"/>
        <item x="763"/>
        <item x="3579"/>
        <item x="1278"/>
        <item x="2681"/>
        <item x="3963"/>
        <item x="3629"/>
        <item x="1545"/>
        <item x="601"/>
        <item x="1290"/>
        <item x="2826"/>
        <item x="1851"/>
        <item x="2596"/>
        <item x="2844"/>
        <item x="1812"/>
        <item x="2607"/>
        <item x="2565"/>
        <item x="3142"/>
        <item x="2155"/>
        <item x="917"/>
        <item x="2160"/>
        <item x="661"/>
        <item x="412"/>
        <item x="383"/>
        <item x="3297"/>
        <item x="3534"/>
        <item x="326"/>
        <item x="180"/>
        <item x="1968"/>
        <item x="4145"/>
        <item x="3405"/>
        <item x="1652"/>
        <item x="3869"/>
        <item x="2940"/>
        <item x="3048"/>
        <item x="3948"/>
        <item x="2677"/>
        <item x="3199"/>
        <item x="2720"/>
        <item x="2286"/>
        <item x="395"/>
        <item x="2519"/>
        <item x="3827"/>
        <item x="3613"/>
        <item x="2094"/>
        <item x="4014"/>
        <item x="2397"/>
        <item x="248"/>
        <item x="2046"/>
        <item x="4137"/>
        <item x="2359"/>
        <item x="2382"/>
        <item x="2792"/>
        <item x="2159"/>
        <item x="1595"/>
        <item x="1743"/>
        <item x="3066"/>
        <item x="1903"/>
        <item x="1004"/>
        <item x="1445"/>
        <item x="1100"/>
        <item x="2989"/>
        <item x="1833"/>
        <item x="1408"/>
        <item x="31"/>
        <item x="2276"/>
        <item x="883"/>
        <item x="301"/>
        <item x="103"/>
        <item x="910"/>
        <item x="2689"/>
        <item x="1885"/>
        <item x="1781"/>
        <item x="1670"/>
        <item x="2797"/>
        <item x="2530"/>
        <item x="1105"/>
        <item x="3022"/>
        <item x="2452"/>
        <item x="1622"/>
        <item x="2554"/>
        <item x="223"/>
        <item x="1773"/>
        <item x="2471"/>
        <item x="547"/>
        <item x="2981"/>
        <item x="4199"/>
        <item x="3402"/>
        <item x="566"/>
        <item x="3551"/>
        <item x="525"/>
        <item x="4149"/>
        <item x="4215"/>
        <item x="4112"/>
        <item x="125"/>
        <item x="2860"/>
        <item x="4197"/>
        <item x="2266"/>
        <item x="4122"/>
        <item x="1907"/>
        <item x="2287"/>
        <item x="2725"/>
        <item x="3830"/>
        <item x="2018"/>
        <item x="2847"/>
        <item x="3720"/>
        <item x="3871"/>
        <item x="3693"/>
        <item x="469"/>
        <item x="452"/>
        <item x="2604"/>
        <item x="2767"/>
        <item x="3428"/>
        <item x="1366"/>
        <item x="4240"/>
        <item x="2627"/>
        <item x="3176"/>
        <item x="1511"/>
        <item x="3840"/>
        <item x="3348"/>
        <item x="1368"/>
        <item x="2060"/>
        <item x="743"/>
        <item x="158"/>
        <item x="858"/>
        <item x="647"/>
        <item x="486"/>
        <item x="3281"/>
        <item x="1440"/>
        <item x="2376"/>
        <item x="1199"/>
        <item x="3952"/>
        <item x="3972"/>
        <item x="2248"/>
        <item x="4066"/>
        <item x="596"/>
        <item x="26"/>
        <item x="2091"/>
        <item x="599"/>
        <item x="2714"/>
        <item x="3717"/>
        <item x="2183"/>
        <item x="2738"/>
        <item x="3680"/>
        <item x="3835"/>
        <item x="3293"/>
        <item x="597"/>
        <item x="2485"/>
        <item x="3351"/>
        <item x="3996"/>
        <item x="40"/>
        <item x="126"/>
        <item x="997"/>
        <item x="2561"/>
        <item x="1470"/>
        <item x="1887"/>
        <item x="1000"/>
        <item x="687"/>
        <item x="2093"/>
        <item x="3204"/>
        <item x="2710"/>
        <item x="805"/>
        <item x="3400"/>
        <item x="1630"/>
        <item x="494"/>
        <item x="2247"/>
        <item x="4081"/>
        <item x="2294"/>
        <item x="108"/>
        <item x="874"/>
        <item x="1832"/>
        <item x="987"/>
        <item x="240"/>
        <item x="12"/>
        <item x="1803"/>
        <item x="595"/>
        <item x="3823"/>
        <item x="3207"/>
        <item x="2229"/>
        <item x="3390"/>
        <item x="2231"/>
        <item x="4128"/>
        <item x="4196"/>
        <item x="2888"/>
        <item x="1451"/>
        <item x="453"/>
        <item x="392"/>
        <item x="4154"/>
        <item x="1809"/>
        <item x="1045"/>
        <item x="1690"/>
        <item x="278"/>
        <item x="2037"/>
        <item x="1221"/>
        <item x="1441"/>
        <item x="1131"/>
        <item x="2553"/>
        <item x="995"/>
        <item x="645"/>
        <item x="716"/>
        <item x="946"/>
        <item x="694"/>
        <item x="2583"/>
        <item x="673"/>
        <item x="1744"/>
        <item x="8"/>
        <item x="2966"/>
        <item x="4084"/>
        <item x="134"/>
        <item x="3365"/>
        <item x="4182"/>
        <item x="2009"/>
        <item x="440"/>
        <item x="3846"/>
        <item x="2096"/>
        <item x="3145"/>
        <item x="994"/>
        <item x="317"/>
        <item x="1452"/>
        <item x="979"/>
        <item x="536"/>
        <item x="3992"/>
        <item x="387"/>
        <item x="2151"/>
        <item x="3013"/>
        <item x="2132"/>
        <item x="4163"/>
        <item x="2534"/>
        <item x="445"/>
        <item x="3583"/>
        <item x="1064"/>
        <item x="1202"/>
        <item x="4171"/>
        <item x="457"/>
        <item x="2745"/>
        <item x="2346"/>
        <item x="903"/>
        <item x="2803"/>
        <item x="2985"/>
        <item x="4237"/>
        <item x="1780"/>
        <item x="3024"/>
        <item x="3851"/>
        <item x="2732"/>
        <item x="3183"/>
        <item x="568"/>
        <item x="2381"/>
        <item x="3799"/>
        <item x="267"/>
        <item x="1553"/>
        <item x="37"/>
        <item x="197"/>
        <item x="3445"/>
        <item x="801"/>
        <item x="2065"/>
        <item x="1869"/>
        <item x="640"/>
        <item x="184"/>
        <item x="1430"/>
        <item x="4141"/>
        <item x="1579"/>
        <item x="1758"/>
        <item x="3154"/>
        <item x="3741"/>
        <item x="2440"/>
        <item x="2313"/>
        <item x="2051"/>
        <item x="2545"/>
        <item x="2986"/>
        <item x="1390"/>
        <item x="3584"/>
        <item x="2597"/>
        <item x="4259"/>
        <item x="1519"/>
        <item x="1808"/>
        <item x="3540"/>
        <item x="2086"/>
        <item x="77"/>
        <item x="3751"/>
        <item x="664"/>
        <item x="284"/>
        <item x="577"/>
        <item x="3469"/>
        <item x="152"/>
        <item x="2322"/>
        <item x="654"/>
        <item x="1862"/>
        <item x="2931"/>
        <item x="491"/>
        <item x="1801"/>
        <item x="682"/>
        <item x="1740"/>
        <item x="3502"/>
        <item x="3415"/>
        <item x="2830"/>
        <item x="114"/>
        <item x="3073"/>
        <item x="2874"/>
        <item x="3266"/>
        <item x="1918"/>
        <item x="307"/>
        <item x="58"/>
        <item x="4072"/>
        <item x="894"/>
        <item x="783"/>
        <item x="3218"/>
        <item x="4001"/>
        <item x="3808"/>
        <item x="4222"/>
        <item x="2663"/>
        <item x="834"/>
        <item x="510"/>
        <item x="2587"/>
        <item x="2734"/>
        <item x="119"/>
        <item x="3695"/>
        <item x="885"/>
        <item x="1935"/>
        <item x="1352"/>
        <item x="3438"/>
        <item x="2304"/>
        <item x="2698"/>
        <item x="209"/>
        <item x="1396"/>
        <item x="1823"/>
        <item x="795"/>
        <item x="2493"/>
        <item x="1168"/>
        <item x="3865"/>
        <item x="3201"/>
        <item x="2929"/>
        <item x="27"/>
        <item x="2603"/>
        <item x="674"/>
        <item x="461"/>
        <item x="3905"/>
        <item x="2378"/>
        <item x="3085"/>
        <item x="2264"/>
        <item x="2034"/>
        <item x="2856"/>
        <item x="2272"/>
        <item x="932"/>
        <item x="1116"/>
        <item x="3017"/>
        <item x="3092"/>
        <item x="3710"/>
        <item x="611"/>
        <item x="1881"/>
        <item x="507"/>
        <item x="1265"/>
        <item x="4176"/>
        <item x="677"/>
        <item x="1048"/>
        <item x="407"/>
        <item x="1770"/>
        <item x="2140"/>
        <item x="1628"/>
        <item x="2000"/>
        <item x="1820"/>
        <item x="4174"/>
        <item x="1228"/>
        <item x="1350"/>
        <item x="349"/>
        <item x="2275"/>
        <item x="2883"/>
        <item x="2367"/>
        <item x="1210"/>
        <item x="2962"/>
        <item x="434"/>
        <item x="372"/>
        <item x="1462"/>
        <item x="2479"/>
        <item x="996"/>
        <item x="3038"/>
        <item x="2702"/>
        <item x="943"/>
        <item x="1656"/>
        <item x="1880"/>
        <item x="1355"/>
        <item x="1648"/>
        <item x="636"/>
        <item x="2135"/>
        <item x="1686"/>
        <item x="2819"/>
        <item x="3873"/>
        <item x="3685"/>
        <item x="791"/>
        <item x="2621"/>
        <item x="879"/>
        <item x="30"/>
        <item x="3002"/>
        <item x="2223"/>
        <item x="521"/>
        <item x="3486"/>
        <item x="2811"/>
        <item x="2331"/>
        <item x="2936"/>
        <item x="199"/>
        <item x="74"/>
        <item x="1020"/>
        <item x="1551"/>
        <item x="2990"/>
        <item x="1876"/>
        <item x="1189"/>
        <item x="2030"/>
        <item x="52"/>
        <item x="3828"/>
        <item x="2165"/>
        <item x="1082"/>
        <item x="1340"/>
        <item x="1078"/>
        <item x="2441"/>
        <item x="351"/>
        <item x="1117"/>
        <item x="3146"/>
        <item x="3481"/>
        <item x="2610"/>
        <item x="3"/>
        <item x="3373"/>
        <item x="2948"/>
        <item x="648"/>
        <item x="1685"/>
        <item x="1304"/>
        <item x="2267"/>
        <item x="2707"/>
        <item x="2701"/>
        <item x="2158"/>
        <item x="3798"/>
        <item x="2102"/>
        <item x="2371"/>
        <item x="1291"/>
        <item x="1954"/>
        <item x="2421"/>
        <item x="697"/>
        <item x="1353"/>
        <item x="482"/>
        <item x="2215"/>
        <item x="4114"/>
        <item x="4110"/>
        <item x="183"/>
        <item x="2719"/>
        <item x="2084"/>
        <item x="2950"/>
        <item x="2920"/>
        <item x="3761"/>
        <item x="322"/>
        <item x="1927"/>
        <item x="1899"/>
        <item x="294"/>
        <item x="3931"/>
        <item x="4221"/>
        <item x="1043"/>
        <item x="1042"/>
        <item x="2220"/>
        <item x="741"/>
        <item x="3043"/>
        <item x="1313"/>
        <item x="1254"/>
        <item x="1207"/>
        <item x="2829"/>
        <item x="663"/>
        <item x="2289"/>
        <item x="3586"/>
        <item x="2298"/>
        <item x="1934"/>
        <item x="2812"/>
        <item x="298"/>
        <item x="1556"/>
        <item x="3036"/>
        <item x="4038"/>
        <item x="982"/>
        <item x="1739"/>
        <item x="2141"/>
        <item x="1066"/>
        <item x="3545"/>
        <item x="4165"/>
        <item x="1666"/>
        <item x="1540"/>
        <item x="3758"/>
        <item x="1970"/>
        <item x="588"/>
        <item x="4130"/>
        <item x="1318"/>
        <item x="605"/>
        <item x="1976"/>
        <item x="1103"/>
        <item x="1735"/>
        <item x="1332"/>
        <item x="2552"/>
        <item x="901"/>
        <item x="2951"/>
        <item x="1612"/>
        <item x="1225"/>
        <item x="3756"/>
        <item x="534"/>
        <item x="467"/>
        <item x="939"/>
        <item x="3255"/>
        <item x="3344"/>
        <item x="2514"/>
        <item x="3041"/>
        <item x="3277"/>
        <item x="2347"/>
        <item x="1361"/>
        <item x="1334"/>
        <item x="1022"/>
        <item x="1782"/>
        <item x="1481"/>
        <item x="1260"/>
        <item x="265"/>
        <item x="1804"/>
        <item x="3518"/>
        <item x="2255"/>
        <item x="2585"/>
        <item x="679"/>
        <item x="364"/>
        <item x="3962"/>
        <item x="2115"/>
        <item x="1119"/>
        <item x="1135"/>
        <item x="2391"/>
        <item x="3937"/>
        <item x="3899"/>
        <item x="1655"/>
        <item x="2721"/>
        <item x="1011"/>
        <item x="2692"/>
        <item x="2557"/>
        <item x="3876"/>
        <item x="3144"/>
        <item x="765"/>
        <item x="3336"/>
        <item x="2348"/>
        <item x="2062"/>
        <item x="3056"/>
        <item x="1222"/>
        <item x="3010"/>
        <item x="849"/>
        <item x="3706"/>
        <item x="4201"/>
        <item x="826"/>
        <item x="2492"/>
        <item x="1999"/>
        <item x="2827"/>
        <item x="2852"/>
        <item x="3494"/>
        <item x="388"/>
        <item x="1385"/>
        <item x="2835"/>
        <item x="4037"/>
        <item x="2301"/>
        <item x="2354"/>
        <item x="3527"/>
        <item x="985"/>
        <item x="1190"/>
        <item x="3282"/>
        <item x="2536"/>
        <item x="1663"/>
        <item x="2922"/>
        <item x="435"/>
        <item x="1249"/>
        <item x="2142"/>
        <item x="359"/>
        <item x="1707"/>
        <item x="408"/>
        <item x="4039"/>
        <item x="1003"/>
        <item x="2236"/>
        <item x="3095"/>
        <item x="417"/>
        <item x="2538"/>
        <item x="2549"/>
        <item x="4136"/>
        <item x="1583"/>
        <item x="2499"/>
        <item x="86"/>
        <item x="3031"/>
        <item x="1142"/>
        <item x="7"/>
        <item x="3975"/>
        <item x="3424"/>
        <item x="2292"/>
        <item x="1915"/>
        <item x="959"/>
        <item x="1215"/>
        <item x="1980"/>
        <item x="1544"/>
        <item x="3575"/>
        <item x="2474"/>
        <item x="1301"/>
        <item x="2282"/>
        <item x="675"/>
        <item x="4012"/>
        <item x="2525"/>
        <item x="1726"/>
        <item x="1958"/>
        <item x="3951"/>
        <item x="2659"/>
        <item x="930"/>
        <item x="3906"/>
        <item x="3582"/>
        <item x="3458"/>
        <item x="2131"/>
        <item x="1121"/>
        <item x="2261"/>
        <item x="759"/>
        <item x="1277"/>
        <item x="3920"/>
        <item x="2291"/>
        <item x="3939"/>
        <item x="2360"/>
        <item x="2184"/>
        <item x="2168"/>
        <item x="1861"/>
        <item x="128"/>
        <item x="2964"/>
        <item x="2509"/>
        <item x="2077"/>
        <item x="3914"/>
        <item x="1888"/>
        <item x="2675"/>
        <item x="1813"/>
        <item x="3105"/>
        <item x="55"/>
        <item x="1680"/>
        <item x="1575"/>
        <item x="3536"/>
        <item x="2035"/>
        <item x="3149"/>
        <item x="3671"/>
        <item x="3562"/>
        <item x="3979"/>
        <item x="1303"/>
        <item x="3071"/>
        <item x="3196"/>
        <item x="1372"/>
        <item x="1123"/>
        <item x="416"/>
        <item x="87"/>
        <item x="3164"/>
        <item x="98"/>
        <item x="375"/>
        <item x="4181"/>
        <item x="2437"/>
        <item x="2831"/>
        <item x="1640"/>
        <item x="121"/>
        <item x="2622"/>
        <item x="964"/>
        <item x="380"/>
        <item x="2787"/>
        <item x="1160"/>
        <item x="2144"/>
        <item x="1942"/>
        <item x="1624"/>
        <item x="3519"/>
        <item x="3976"/>
        <item x="3618"/>
        <item x="3299"/>
        <item x="2176"/>
        <item x="178"/>
        <item x="1279"/>
        <item x="2201"/>
        <item x="2918"/>
        <item x="3372"/>
        <item x="2468"/>
        <item x="1563"/>
        <item x="3425"/>
        <item x="3233"/>
        <item x="2487"/>
        <item x="39"/>
        <item x="927"/>
        <item x="3264"/>
        <item x="696"/>
        <item x="2539"/>
        <item x="2296"/>
        <item x="3211"/>
        <item x="4113"/>
        <item x="1549"/>
        <item x="1539"/>
        <item x="4225"/>
        <item x="1089"/>
        <item x="2357"/>
        <item x="424"/>
        <item x="1983"/>
        <item x="902"/>
        <item x="1649"/>
        <item x="355"/>
        <item x="75"/>
        <item x="3226"/>
        <item x="3857"/>
        <item x="3409"/>
        <item x="1453"/>
        <item x="2262"/>
        <item x="2366"/>
        <item x="1393"/>
        <item x="3995"/>
        <item x="2862"/>
        <item x="3531"/>
        <item x="2747"/>
        <item x="378"/>
        <item x="1515"/>
        <item x="689"/>
        <item x="2455"/>
        <item x="1424"/>
        <item x="3021"/>
        <item x="14"/>
        <item x="3279"/>
        <item x="1602"/>
        <item x="1760"/>
        <item x="1830"/>
        <item x="1437"/>
        <item x="1095"/>
        <item x="925"/>
        <item x="2195"/>
        <item x="444"/>
        <item x="527"/>
        <item x="2253"/>
        <item x="860"/>
        <item x="2170"/>
        <item x="250"/>
        <item x="2838"/>
        <item x="744"/>
        <item x="297"/>
        <item x="1429"/>
        <item x="3856"/>
        <item x="3765"/>
        <item x="3543"/>
        <item x="1600"/>
        <item x="4045"/>
        <item x="3760"/>
        <item x="3124"/>
        <item x="2014"/>
        <item x="747"/>
        <item x="3475"/>
        <item x="1623"/>
        <item x="3981"/>
        <item x="3738"/>
        <item x="668"/>
        <item x="2448"/>
        <item x="389"/>
        <item x="3682"/>
        <item x="2027"/>
        <item x="4016"/>
        <item x="1284"/>
        <item x="1661"/>
        <item x="244"/>
        <item x="3147"/>
        <item x="185"/>
        <item x="3875"/>
        <item x="1023"/>
        <item x="460"/>
        <item x="868"/>
        <item x="4004"/>
        <item x="1894"/>
        <item x="3192"/>
        <item x="3497"/>
        <item x="820"/>
        <item x="227"/>
        <item x="4"/>
        <item x="1949"/>
        <item x="1281"/>
        <item x="2114"/>
        <item x="3701"/>
        <item x="3718"/>
        <item x="900"/>
        <item x="1638"/>
        <item x="2073"/>
        <item x="3239"/>
        <item x="70"/>
        <item x="1582"/>
        <item x="1752"/>
        <item x="4147"/>
        <item x="115"/>
        <item x="3209"/>
        <item x="419"/>
        <item x="2800"/>
        <item x="4180"/>
        <item x="3108"/>
        <item x="1621"/>
        <item x="1957"/>
        <item x="100"/>
        <item x="2129"/>
        <item x="4093"/>
        <item x="3247"/>
        <item x="3556"/>
        <item x="1205"/>
        <item x="235"/>
        <item x="633"/>
        <item x="717"/>
        <item x="3135"/>
        <item x="935"/>
        <item x="36"/>
        <item x="3057"/>
        <item x="3529"/>
        <item x="3552"/>
        <item x="2683"/>
        <item x="732"/>
        <item x="4092"/>
        <item x="2408"/>
        <item x="2551"/>
        <item x="2434"/>
        <item x="537"/>
        <item x="1323"/>
        <item x="1546"/>
        <item x="3587"/>
        <item x="1338"/>
        <item x="2833"/>
        <item x="239"/>
        <item x="2273"/>
        <item x="2169"/>
        <item x="4108"/>
        <item x="3694"/>
        <item x="367"/>
        <item x="561"/>
        <item x="2415"/>
        <item x="1308"/>
        <item x="972"/>
        <item x="2277"/>
        <item x="1696"/>
        <item x="62"/>
        <item x="2197"/>
        <item x="67"/>
        <item x="2577"/>
        <item x="3044"/>
        <item x="3736"/>
        <item x="779"/>
        <item x="2383"/>
        <item x="1774"/>
        <item x="2186"/>
        <item x="167"/>
        <item x="3928"/>
        <item x="3731"/>
        <item x="2066"/>
        <item x="1580"/>
        <item x="3161"/>
        <item x="2618"/>
        <item x="4161"/>
        <item x="625"/>
        <item x="21"/>
        <item x="3565"/>
        <item x="2876"/>
        <item x="3467"/>
        <item x="1586"/>
        <item x="891"/>
        <item x="2670"/>
        <item x="1784"/>
        <item x="2795"/>
        <item x="756"/>
        <item x="2735"/>
        <item x="2934"/>
        <item x="230"/>
        <item x="3965"/>
        <item x="2685"/>
        <item x="1651"/>
        <item x="3974"/>
        <item x="2335"/>
        <item x="3208"/>
        <item x="2054"/>
        <item x="1596"/>
        <item x="10"/>
        <item x="3269"/>
        <item x="2713"/>
        <item x="2640"/>
        <item x="3326"/>
        <item x="1659"/>
        <item x="1209"/>
        <item x="483"/>
        <item x="45"/>
        <item x="2742"/>
        <item x="229"/>
        <item x="3794"/>
        <item x="1765"/>
        <item x="2855"/>
        <item x="1721"/>
        <item x="2688"/>
        <item x="1603"/>
        <item x="2467"/>
        <item x="3984"/>
        <item x="4032"/>
        <item x="735"/>
        <item x="4080"/>
        <item x="190"/>
        <item x="1329"/>
        <item x="64"/>
        <item x="1857"/>
        <item x="955"/>
        <item x="1324"/>
        <item x="2886"/>
        <item x="3274"/>
        <item x="1681"/>
        <item x="1033"/>
        <item x="471"/>
        <item x="3767"/>
        <item x="4090"/>
        <item x="2206"/>
        <item x="2349"/>
        <item x="2691"/>
        <item x="2283"/>
        <item x="3419"/>
        <item x="1858"/>
        <item x="1019"/>
        <item x="3178"/>
        <item x="4254"/>
        <item x="899"/>
        <item x="2038"/>
        <item x="2623"/>
        <item x="3127"/>
        <item x="3915"/>
        <item x="2902"/>
        <item x="4027"/>
        <item x="843"/>
        <item x="3763"/>
        <item x="3709"/>
        <item x="1520"/>
        <item x="93"/>
        <item x="1016"/>
        <item x="2022"/>
        <item x="1709"/>
        <item x="2426"/>
        <item x="4242"/>
        <item x="1159"/>
        <item x="2927"/>
        <item x="2848"/>
        <item x="1267"/>
        <item x="2358"/>
        <item x="659"/>
        <item x="1076"/>
        <item x="3375"/>
        <item x="3523"/>
        <item x="2278"/>
        <item x="174"/>
        <item x="1454"/>
        <item x="2712"/>
        <item x="1243"/>
        <item x="563"/>
        <item x="3131"/>
        <item x="855"/>
        <item x="1170"/>
        <item x="796"/>
        <item x="2042"/>
        <item x="775"/>
        <item x="4184"/>
        <item x="2063"/>
        <item x="784"/>
        <item x="1150"/>
        <item x="69"/>
        <item x="3166"/>
        <item x="1384"/>
        <item x="2072"/>
        <item x="3538"/>
        <item x="2668"/>
        <item x="3969"/>
        <item x="764"/>
        <item x="3998"/>
        <item x="225"/>
        <item x="1091"/>
        <item x="3112"/>
        <item x="1343"/>
        <item x="1391"/>
        <item x="4035"/>
        <item x="1677"/>
        <item x="539"/>
        <item x="437"/>
        <item x="3878"/>
        <item x="3755"/>
        <item x="2216"/>
        <item x="1951"/>
        <item x="2930"/>
        <item x="1826"/>
        <item x="1230"/>
        <item x="2798"/>
        <item x="1094"/>
        <item x="2529"/>
        <item x="393"/>
        <item x="965"/>
        <item x="3005"/>
        <item x="3125"/>
        <item x="1653"/>
        <item x="3077"/>
        <item x="495"/>
        <item x="4173"/>
        <item x="3223"/>
        <item x="3337"/>
        <item x="2327"/>
        <item x="878"/>
        <item x="2015"/>
        <item x="1130"/>
        <item x="3897"/>
        <item x="4231"/>
        <item x="2651"/>
        <item x="1442"/>
        <item x="1678"/>
        <item x="4064"/>
        <item x="4239"/>
        <item x="2162"/>
        <item x="2524"/>
        <item x="514"/>
        <item x="2078"/>
        <item x="2053"/>
        <item x="411"/>
        <item x="2741"/>
        <item x="558"/>
        <item x="1654"/>
        <item x="2326"/>
        <item x="2563"/>
        <item x="1597"/>
        <item x="1102"/>
        <item x="2057"/>
        <item x="3304"/>
        <item x="2"/>
        <item x="1099"/>
        <item x="2904"/>
        <item x="1300"/>
        <item x="2775"/>
        <item x="2754"/>
        <item x="2801"/>
        <item x="242"/>
        <item x="2173"/>
        <item x="3385"/>
        <item x="755"/>
        <item x="757"/>
        <item x="886"/>
        <item x="945"/>
        <item x="449"/>
        <item x="4248"/>
        <item x="3779"/>
        <item x="1435"/>
        <item x="2895"/>
        <item x="3254"/>
        <item x="237"/>
        <item x="829"/>
        <item x="3470"/>
        <item x="1229"/>
        <item x="186"/>
        <item x="2179"/>
        <item x="95"/>
        <item x="329"/>
        <item x="2652"/>
        <item x="310"/>
        <item x="3276"/>
        <item x="2024"/>
        <item x="3698"/>
        <item x="2766"/>
        <item x="3129"/>
        <item x="454"/>
        <item x="2461"/>
        <item x="813"/>
        <item x="1790"/>
        <item x="3684"/>
        <item x="3858"/>
        <item x="4100"/>
        <item x="3089"/>
        <item x="1769"/>
        <item x="316"/>
        <item x="1293"/>
        <item x="264"/>
        <item x="3046"/>
        <item x="2106"/>
        <item x="1953"/>
        <item x="1620"/>
        <item x="3921"/>
        <item x="2406"/>
        <item x="3341"/>
        <item x="2511"/>
        <item x="4067"/>
        <item x="1510"/>
        <item x="418"/>
        <item x="3635"/>
        <item x="3980"/>
        <item x="3252"/>
        <item x="2163"/>
        <item x="410"/>
        <item x="80"/>
        <item x="1593"/>
        <item x="780"/>
        <item x="1778"/>
        <item x="1727"/>
        <item x="827"/>
        <item x="4060"/>
        <item x="3947"/>
        <item x="2068"/>
        <item x="856"/>
        <item x="2150"/>
        <item x="940"/>
        <item x="2586"/>
        <item x="4057"/>
        <item x="4268"/>
        <item x="247"/>
        <item x="1180"/>
        <item x="1956"/>
        <item x="840"/>
        <item x="188"/>
        <item x="3510"/>
        <item x="2926"/>
        <item x="1703"/>
        <item x="2457"/>
        <item x="3633"/>
        <item x="111"/>
        <item x="1044"/>
        <item x="1134"/>
        <item x="2822"/>
        <item x="3474"/>
        <item x="2628"/>
        <item x="1483"/>
        <item x="3841"/>
        <item x="1028"/>
        <item x="222"/>
        <item x="760"/>
        <item x="226"/>
        <item x="2840"/>
        <item x="4232"/>
        <item x="1963"/>
        <item x="738"/>
        <item x="311"/>
        <item x="528"/>
        <item x="3802"/>
        <item x="3950"/>
        <item x="1647"/>
        <item x="2676"/>
        <item x="937"/>
        <item x="2243"/>
        <item x="948"/>
        <item x="413"/>
        <item x="363"/>
        <item x="897"/>
        <item x="3153"/>
        <item x="698"/>
        <item x="2871"/>
        <item x="4105"/>
        <item x="2189"/>
        <item x="2374"/>
        <item x="1973"/>
        <item x="4073"/>
        <item x="4251"/>
        <item x="2069"/>
        <item x="2724"/>
        <item x="1883"/>
        <item x="892"/>
        <item x="3109"/>
        <item x="934"/>
        <item x="688"/>
        <item x="2373"/>
        <item x="957"/>
        <item x="1502"/>
        <item x="2661"/>
        <item x="944"/>
        <item x="179"/>
        <item x="1616"/>
        <item x="390"/>
        <item x="1412"/>
        <item x="2679"/>
        <item x="598"/>
        <item x="1914"/>
        <item x="4213"/>
        <item x="2055"/>
        <item x="2334"/>
        <item x="3496"/>
        <item x="2059"/>
        <item x="928"/>
        <item x="2842"/>
        <item x="2429"/>
        <item x="1523"/>
        <item x="1791"/>
        <item x="4111"/>
        <item x="459"/>
        <item x="662"/>
        <item x="1349"/>
        <item x="2641"/>
        <item x="1027"/>
        <item x="2955"/>
        <item x="3714"/>
        <item x="3734"/>
        <item x="1175"/>
        <item x="3537"/>
        <item x="1691"/>
        <item x="1344"/>
        <item x="2271"/>
        <item x="1859"/>
        <item x="1797"/>
        <item x="3894"/>
        <item x="3459"/>
        <item x="428"/>
        <item x="2076"/>
        <item x="3130"/>
        <item x="415"/>
        <item x="589"/>
        <item x="321"/>
        <item x="823"/>
        <item x="443"/>
        <item x="3468"/>
        <item x="2219"/>
        <item x="3081"/>
        <item x="3632"/>
        <item x="466"/>
        <item x="1538"/>
        <item x="3476"/>
        <item x="890"/>
        <item x="954"/>
        <item x="1111"/>
        <item x="1109"/>
        <item x="1607"/>
        <item x="3464"/>
        <item x="1644"/>
        <item x="669"/>
        <item x="2765"/>
        <item x="572"/>
        <item x="3646"/>
        <item x="1088"/>
        <item x="3762"/>
        <item x="4262"/>
        <item x="1565"/>
        <item x="1307"/>
        <item x="3983"/>
        <item x="869"/>
        <item x="2740"/>
        <item x="1882"/>
        <item x="776"/>
        <item x="3393"/>
        <item x="302"/>
        <item x="3114"/>
        <item x="1302"/>
        <item x="2953"/>
        <item x="195"/>
        <item x="2226"/>
        <item x="423"/>
        <item x="3978"/>
        <item x="2919"/>
        <item x="99"/>
        <item x="2785"/>
        <item x="3193"/>
        <item x="3251"/>
        <item x="2233"/>
        <item x="2218"/>
        <item x="1841"/>
        <item x="3781"/>
        <item x="315"/>
        <item x="3498"/>
        <item x="2483"/>
        <item x="1895"/>
        <item x="758"/>
        <item x="3807"/>
        <item x="530"/>
        <item x="3099"/>
        <item x="4140"/>
        <item x="4189"/>
        <item x="1924"/>
        <item x="1723"/>
        <item x="1513"/>
        <item x="814"/>
        <item x="3729"/>
        <item x="3257"/>
        <item x="1326"/>
        <item x="3801"/>
        <item x="3922"/>
        <item x="3703"/>
        <item x="191"/>
        <item x="2230"/>
        <item x="293"/>
        <item x="1107"/>
        <item x="277"/>
        <item x="2595"/>
        <item x="3067"/>
        <item x="3797"/>
        <item x="2436"/>
        <item x="4148"/>
        <item x="725"/>
        <item x="165"/>
        <item x="3814"/>
        <item x="3548"/>
        <item x="841"/>
        <item x="1250"/>
        <item x="219"/>
        <item x="3157"/>
        <item x="1817"/>
        <item x="208"/>
        <item x="2912"/>
        <item x="2935"/>
        <item x="3782"/>
        <item x="1798"/>
        <item x="746"/>
        <item x="615"/>
        <item x="3892"/>
        <item x="123"/>
        <item x="175"/>
        <item x="2445"/>
        <item x="986"/>
        <item x="4229"/>
        <item x="842"/>
        <item x="2960"/>
        <item x="3707"/>
        <item x="3376"/>
        <item x="1234"/>
        <item x="3432"/>
        <item x="951"/>
        <item x="84"/>
        <item x="414"/>
        <item x="1256"/>
        <item x="1443"/>
        <item x="2737"/>
        <item x="2023"/>
        <item x="1548"/>
        <item x="2438"/>
        <item x="1008"/>
        <item x="1167"/>
        <item x="1162"/>
        <item x="3388"/>
        <item x="3532"/>
        <item x="821"/>
        <item x="370"/>
        <item x="2984"/>
        <item x="3539"/>
        <item x="3179"/>
        <item x="352"/>
        <item x="3420"/>
        <item x="2306"/>
        <item x="2756"/>
        <item x="2942"/>
        <item x="870"/>
        <item x="1568"/>
        <item x="3305"/>
        <item x="2412"/>
        <item x="4270"/>
        <item x="1147"/>
        <item x="3015"/>
        <item x="711"/>
        <item x="4207"/>
        <item x="2820"/>
        <item x="3487"/>
        <item x="170"/>
        <item x="2834"/>
        <item x="1842"/>
        <item x="2715"/>
        <item x="3499"/>
        <item x="2612"/>
        <item x="3328"/>
        <item x="1021"/>
        <item x="4143"/>
        <item x="2175"/>
        <item x="1802"/>
        <item x="2896"/>
        <item x="1055"/>
        <item x="1176"/>
        <item x="2548"/>
        <item x="2796"/>
        <item x="1295"/>
        <item x="2769"/>
        <item x="122"/>
        <item x="1665"/>
        <item x="1320"/>
        <item x="2217"/>
        <item x="2987"/>
        <item x="1009"/>
        <item x="1356"/>
        <item x="3877"/>
        <item x="2526"/>
        <item x="3123"/>
        <item x="218"/>
        <item x="958"/>
        <item x="3746"/>
        <item x="2968"/>
        <item x="3792"/>
        <item x="1734"/>
        <item x="2996"/>
        <item x="276"/>
        <item x="608"/>
        <item x="1201"/>
        <item x="3155"/>
        <item x="3795"/>
        <item x="1564"/>
        <item x="3520"/>
        <item x="1325"/>
        <item x="4158"/>
        <item x="1732"/>
        <item x="1606"/>
        <item x="3842"/>
        <item x="3678"/>
        <item x="3030"/>
        <item x="1331"/>
        <item x="2780"/>
        <item x="3194"/>
        <item x="2050"/>
        <item x="2915"/>
        <item x="160"/>
        <item x="3210"/>
        <item x="1339"/>
        <item x="1747"/>
        <item x="1157"/>
        <item x="1478"/>
        <item x="3960"/>
        <item x="2451"/>
        <item x="1877"/>
        <item x="3007"/>
        <item x="650"/>
        <item x="1532"/>
        <item x="373"/>
        <item x="462"/>
        <item x="2614"/>
        <item x="1006"/>
        <item x="1387"/>
        <item x="65"/>
        <item x="2836"/>
        <item x="2543"/>
        <item x="2377"/>
        <item x="81"/>
        <item x="3600"/>
        <item x="2664"/>
        <item x="2345"/>
        <item x="914"/>
        <item x="2518"/>
        <item x="2777"/>
        <item x="89"/>
        <item x="1219"/>
        <item x="2043"/>
        <item x="358"/>
        <item x="1473"/>
        <item x="1965"/>
        <item x="2020"/>
        <item x="792"/>
        <item x="2361"/>
        <item x="3558"/>
        <item x="2542"/>
        <item x="1497"/>
        <item x="2133"/>
        <item x="1557"/>
        <item x="3422"/>
        <item x="2531"/>
        <item x="2259"/>
        <item x="728"/>
        <item x="3355"/>
        <item x="592"/>
        <item x="3132"/>
        <item x="1236"/>
        <item x="1699"/>
        <item x="2654"/>
        <item x="4187"/>
        <item x="3398"/>
        <item x="2180"/>
        <item x="1194"/>
        <item x="3300"/>
        <item x="3170"/>
        <item x="1163"/>
        <item x="3111"/>
        <item x="3215"/>
        <item x="1151"/>
        <item x="2402"/>
        <item x="3327"/>
        <item x="2893"/>
        <item x="2350"/>
        <item x="4115"/>
        <item x="1627"/>
        <item x="2662"/>
        <item x="3039"/>
        <item x="1829"/>
        <item x="2817"/>
        <item x="2653"/>
        <item x="2872"/>
        <item x="1406"/>
        <item x="2300"/>
        <item x="881"/>
        <item x="1757"/>
        <item x="2432"/>
        <item x="3384"/>
        <item x="693"/>
        <item x="3134"/>
        <item x="3001"/>
        <item x="1922"/>
        <item x="2389"/>
        <item x="1930"/>
        <item x="1783"/>
        <item x="660"/>
        <item x="1235"/>
        <item x="1860"/>
        <item x="3932"/>
        <item x="3818"/>
        <item x="4036"/>
        <item x="3248"/>
        <item x="2380"/>
        <item x="2006"/>
        <item x="1835"/>
        <item x="4018"/>
        <item x="1449"/>
        <item x="1137"/>
        <item x="3573"/>
        <item x="2089"/>
        <item x="448"/>
        <item x="3246"/>
        <item x="1299"/>
        <item x="401"/>
        <item x="1460"/>
        <item x="1487"/>
        <item x="3416"/>
        <item x="2400"/>
        <item x="788"/>
        <item x="2540"/>
        <item x="1837"/>
        <item x="712"/>
        <item x="4095"/>
        <item x="2687"/>
        <item x="2535"/>
        <item x="828"/>
        <item x="2572"/>
        <item x="1468"/>
        <item x="3352"/>
        <item x="2338"/>
        <item x="1992"/>
        <item x="465"/>
        <item x="2658"/>
        <item x="3364"/>
        <item x="3395"/>
        <item x="2064"/>
        <item x="774"/>
        <item x="2161"/>
        <item x="2556"/>
        <item x="2119"/>
        <item x="1902"/>
        <item x="3521"/>
        <item x="3403"/>
        <item x="724"/>
        <item x="1316"/>
        <item x="1909"/>
        <item x="2619"/>
        <item x="2393"/>
        <item x="2199"/>
        <item x="3087"/>
        <item x="286"/>
        <item x="3287"/>
        <item x="2905"/>
        <item x="2280"/>
        <item x="581"/>
        <item x="852"/>
        <item x="496"/>
        <item x="1588"/>
        <item x="2423"/>
        <item x="221"/>
        <item x="1413"/>
        <item x="2706"/>
        <item x="816"/>
        <item x="3214"/>
        <item x="3675"/>
        <item x="911"/>
        <item x="3643"/>
        <item x="2117"/>
        <item x="3501"/>
        <item x="330"/>
        <item x="3938"/>
        <item x="1598"/>
        <item x="970"/>
        <item x="1938"/>
        <item x="1533"/>
        <item x="545"/>
        <item x="1070"/>
        <item x="2901"/>
        <item x="2513"/>
        <item x="2873"/>
        <item x="1733"/>
        <item x="3008"/>
        <item x="3410"/>
        <item x="3037"/>
        <item x="3977"/>
        <item x="1966"/>
        <item x="1120"/>
        <item x="233"/>
        <item x="1571"/>
        <item x="3883"/>
        <item x="3429"/>
        <item x="1905"/>
        <item x="3656"/>
        <item x="2857"/>
        <item x="3296"/>
        <item x="1559"/>
        <item x="2004"/>
        <item x="1839"/>
        <item x="616"/>
        <item x="3936"/>
        <item x="425"/>
        <item x="1573"/>
        <item x="3648"/>
        <item x="266"/>
        <item x="4054"/>
        <item x="504"/>
        <item x="3173"/>
        <item x="613"/>
        <item x="2992"/>
        <item x="2894"/>
        <item x="3774"/>
        <item x="3889"/>
        <item x="3672"/>
        <item x="2263"/>
        <item x="2932"/>
        <item x="271"/>
        <item x="2522"/>
        <item x="1692"/>
        <item x="618"/>
        <item x="3040"/>
        <item x="3571"/>
        <item x="1946"/>
        <item x="2204"/>
        <item x="1047"/>
        <item x="4031"/>
        <item x="3163"/>
        <item x="751"/>
        <item x="3054"/>
        <item x="3312"/>
        <item x="2166"/>
        <item x="3221"/>
        <item x="3728"/>
        <item x="3991"/>
        <item x="1995"/>
        <item x="2241"/>
        <item x="1822"/>
        <item x="4153"/>
        <item x="439"/>
        <item x="646"/>
        <item x="2107"/>
        <item x="2127"/>
        <item x="2194"/>
        <item x="552"/>
        <item x="1873"/>
        <item x="2705"/>
        <item x="1459"/>
        <item x="1477"/>
        <item x="4218"/>
        <item x="3253"/>
        <item x="3721"/>
        <item x="3676"/>
        <item x="3189"/>
        <item x="1458"/>
        <item x="1017"/>
        <item x="4076"/>
        <item x="76"/>
        <item x="1928"/>
        <item x="1936"/>
        <item x="2938"/>
        <item x="2317"/>
        <item x="781"/>
        <item x="4005"/>
        <item x="4074"/>
        <item x="812"/>
        <item x="2841"/>
        <item x="1555"/>
        <item x="1309"/>
        <item x="187"/>
        <item x="3435"/>
        <item x="249"/>
        <item x="2906"/>
        <item x="1032"/>
        <item x="1193"/>
        <item x="1897"/>
        <item x="3780"/>
        <item x="3079"/>
        <item x="1457"/>
        <item x="3886"/>
        <item x="0"/>
        <item x="3096"/>
        <item x="2310"/>
        <item x="1650"/>
        <item x="836"/>
        <item x="2356"/>
        <item x="1173"/>
        <item x="2118"/>
        <item x="3121"/>
        <item x="620"/>
        <item x="3615"/>
        <item x="915"/>
        <item x="381"/>
        <item x="3078"/>
        <item x="3631"/>
        <item x="2994"/>
        <item x="2249"/>
        <item x="524"/>
        <item x="978"/>
        <item x="136"/>
        <item x="4097"/>
        <item x="2851"/>
        <item x="762"/>
        <item x="3954"/>
        <item x="1601"/>
        <item x="4085"/>
        <item x="1447"/>
        <item x="3554"/>
        <item x="1855"/>
        <item x="1645"/>
        <item x="303"/>
        <item x="3205"/>
        <item x="2794"/>
        <item x="3243"/>
        <item x="1762"/>
        <item x="4267"/>
        <item x="1504"/>
        <item x="3949"/>
        <item x="809"/>
        <item x="2566"/>
        <item x="2256"/>
        <item x="3427"/>
        <item x="1840"/>
        <item x="4258"/>
        <item x="2512"/>
        <item x="643"/>
        <item x="1485"/>
        <item x="212"/>
        <item x="2113"/>
        <item x="1737"/>
        <item x="4021"/>
        <item x="4127"/>
        <item x="2979"/>
        <item x="740"/>
        <item x="1181"/>
        <item x="109"/>
        <item x="4124"/>
        <item x="2209"/>
        <item x="4094"/>
        <item x="3141"/>
        <item x="719"/>
        <item x="2846"/>
        <item x="1952"/>
        <item x="3115"/>
        <item x="3574"/>
        <item x="1933"/>
        <item x="1591"/>
        <item x="1749"/>
        <item x="3103"/>
        <item x="206"/>
        <item x="470"/>
        <item x="3389"/>
        <item x="1341"/>
        <item x="1672"/>
        <item x="4261"/>
        <item x="1800"/>
        <item x="2329"/>
        <item x="2975"/>
        <item x="1576"/>
        <item x="1492"/>
        <item x="1288"/>
        <item x="1987"/>
        <item x="2431"/>
        <item x="3244"/>
        <item x="3673"/>
        <item x="1058"/>
        <item x="2816"/>
        <item x="3785"/>
        <item x="3652"/>
        <item x="1125"/>
        <item x="1921"/>
        <item x="684"/>
        <item x="865"/>
        <item x="2638"/>
        <item x="2454"/>
        <item x="246"/>
        <item x="3263"/>
        <item x="2288"/>
        <item x="1794"/>
        <item x="2784"/>
        <item x="3567"/>
        <item x="3453"/>
        <item x="106"/>
        <item x="3339"/>
        <item x="681"/>
        <item x="1912"/>
        <item x="2643"/>
        <item x="4107"/>
        <item x="1988"/>
        <item x="628"/>
        <item x="3740"/>
        <item x="3930"/>
        <item x="2490"/>
        <item x="1874"/>
        <item x="1844"/>
        <item x="3555"/>
        <item x="553"/>
        <item x="1282"/>
        <item x="269"/>
        <item x="2250"/>
        <item x="1476"/>
        <item x="3136"/>
        <item x="1866"/>
        <item x="859"/>
        <item x="3421"/>
        <item x="2580"/>
        <item x="3757"/>
        <item x="16"/>
        <item x="2546"/>
        <item x="877"/>
        <item x="1959"/>
        <item x="837"/>
        <item x="3589"/>
        <item x="629"/>
        <item x="2755"/>
        <item x="822"/>
        <item x="2591"/>
        <item x="767"/>
        <item x="1097"/>
        <item x="2523"/>
        <item x="2001"/>
        <item x="3174"/>
        <item x="25"/>
        <item x="3620"/>
        <item x="1742"/>
        <item x="243"/>
        <item x="2601"/>
        <item x="215"/>
        <item x="1701"/>
        <item x="3677"/>
        <item x="2900"/>
        <item x="2185"/>
        <item x="2752"/>
        <item x="3923"/>
        <item x="2978"/>
        <item x="3295"/>
        <item x="3967"/>
        <item x="2589"/>
        <item x="3642"/>
        <item x="635"/>
        <item x="3809"/>
        <item x="2759"/>
        <item x="3891"/>
        <item x="526"/>
        <item x="4192"/>
        <item x="3925"/>
        <item x="4172"/>
        <item x="1961"/>
        <item x="872"/>
        <item x="2032"/>
        <item x="4040"/>
        <item x="680"/>
        <item x="2757"/>
        <item x="3690"/>
        <item x="832"/>
        <item x="1198"/>
        <item x="584"/>
        <item x="4030"/>
        <item x="2028"/>
        <item x="2899"/>
        <item x="2758"/>
        <item x="1073"/>
        <item x="2573"/>
        <item x="4212"/>
        <item x="1233"/>
        <item x="22"/>
        <item x="3880"/>
        <item x="3659"/>
        <item x="270"/>
        <item x="300"/>
        <item x="3168"/>
        <item x="2520"/>
        <item x="502"/>
        <item x="2362"/>
        <item x="1772"/>
        <item x="2635"/>
        <item x="3697"/>
        <item x="686"/>
        <item x="1431"/>
        <item x="3893"/>
        <item x="3909"/>
        <item x="3640"/>
        <item x="1397"/>
        <item x="3026"/>
        <item x="2666"/>
        <item x="3329"/>
        <item x="1730"/>
        <item x="116"/>
        <item x="1037"/>
        <item x="875"/>
        <item x="3430"/>
        <item x="4048"/>
        <item x="402"/>
        <item x="3386"/>
        <item x="3113"/>
        <item x="3505"/>
        <item x="1675"/>
        <item x="96"/>
        <item x="683"/>
        <item x="623"/>
        <item x="3014"/>
        <item x="2045"/>
        <item x="2193"/>
        <item x="472"/>
        <item x="1759"/>
        <item x="3343"/>
        <item x="2963"/>
        <item x="3508"/>
        <item x="2104"/>
        <item x="2806"/>
        <item x="198"/>
        <item x="824"/>
        <item x="770"/>
        <item x="2684"/>
        <item x="655"/>
        <item x="3323"/>
        <item x="3541"/>
        <item x="3625"/>
        <item x="4102"/>
        <item x="2146"/>
        <item x="3408"/>
        <item x="118"/>
        <item x="2716"/>
        <item x="2697"/>
        <item x="1253"/>
        <item x="3053"/>
        <item x="1298"/>
        <item x="341"/>
        <item x="3598"/>
        <item x="851"/>
        <item x="3018"/>
        <item x="3630"/>
        <item x="356"/>
        <item x="2609"/>
        <item x="3790"/>
        <item x="1342"/>
        <item x="1425"/>
        <item x="3322"/>
        <item x="1512"/>
        <item x="3847"/>
        <item x="2002"/>
        <item x="1828"/>
        <item x="2353"/>
        <item x="1263"/>
        <item x="2508"/>
        <item x="2686"/>
        <item x="3725"/>
        <item x="1979"/>
        <item x="33"/>
        <item x="1755"/>
        <item x="2717"/>
        <item x="1688"/>
        <item x="289"/>
        <item x="1496"/>
        <item x="705"/>
        <item x="1814"/>
        <item x="397"/>
        <item x="4188"/>
        <item x="3128"/>
        <item x="92"/>
        <item x="4049"/>
        <item x="4000"/>
        <item x="2541"/>
        <item x="706"/>
        <item x="2365"/>
        <item x="1398"/>
        <item x="112"/>
        <item x="379"/>
        <item x="1771"/>
        <item x="3683"/>
        <item x="4255"/>
        <item x="1080"/>
        <item x="2087"/>
        <item x="2620"/>
        <item x="3522"/>
        <item x="1364"/>
        <item x="1183"/>
        <item x="2388"/>
        <item x="3294"/>
        <item x="4089"/>
        <item x="2845"/>
        <item x="4098"/>
        <item x="1796"/>
        <item x="2916"/>
        <item x="830"/>
        <item x="1919"/>
        <item x="43"/>
        <item x="1075"/>
        <item x="745"/>
        <item x="2909"/>
        <item x="1890"/>
        <item x="3229"/>
        <item x="989"/>
        <item x="2213"/>
        <item x="1114"/>
        <item x="929"/>
        <item x="4175"/>
        <item x="17"/>
        <item x="1469"/>
        <item x="3118"/>
        <item x="2500"/>
        <item x="1164"/>
        <item x="3082"/>
        <item x="3743"/>
        <item x="709"/>
        <item x="3198"/>
        <item x="3423"/>
        <item x="4157"/>
        <item x="557"/>
        <item x="181"/>
        <item x="3356"/>
        <item x="2187"/>
        <item x="4120"/>
        <item x="3397"/>
        <item x="403"/>
        <item x="3230"/>
        <item x="2559"/>
        <item x="2111"/>
        <item x="4109"/>
        <item x="893"/>
        <item x="695"/>
        <item x="259"/>
        <item x="3924"/>
        <item x="1486"/>
        <item x="2299"/>
        <item x="3490"/>
        <item x="4106"/>
        <item x="2234"/>
        <item x="887"/>
        <item x="3028"/>
        <item x="1566"/>
        <item x="429"/>
        <item x="3946"/>
        <item x="3614"/>
        <item x="3513"/>
        <item x="3982"/>
        <item x="3569"/>
        <item x="1683"/>
        <item x="1488"/>
        <item x="942"/>
        <item x="2590"/>
        <item x="1374"/>
        <item x="2799"/>
        <item x="4023"/>
        <item x="1892"/>
        <item x="778"/>
        <item x="1718"/>
        <item x="2071"/>
        <item x="1314"/>
        <item x="1463"/>
        <item x="714"/>
        <item x="3383"/>
        <item x="275"/>
        <item x="2999"/>
        <item x="1731"/>
        <item x="723"/>
        <item x="807"/>
        <item x="1373"/>
        <item x="2730"/>
        <item x="1200"/>
        <item x="1937"/>
        <item x="1238"/>
        <item x="2726"/>
        <item x="2315"/>
        <item x="3788"/>
        <item x="2762"/>
        <item x="3446"/>
        <item x="4170"/>
        <item x="1067"/>
        <item x="2655"/>
        <item x="626"/>
        <item x="2446"/>
        <item x="630"/>
        <item x="3822"/>
        <item x="2307"/>
        <item x="3820"/>
        <item x="1474"/>
        <item x="634"/>
        <item x="844"/>
        <item x="1569"/>
        <item x="4059"/>
        <item x="2608"/>
        <item x="3753"/>
        <item x="3559"/>
        <item x="1399"/>
        <item x="1786"/>
        <item x="3989"/>
        <item x="2013"/>
        <item x="1668"/>
        <item x="3580"/>
        <item x="2674"/>
        <item x="3004"/>
        <item x="3378"/>
        <item x="1493"/>
        <item x="422"/>
        <item x="1127"/>
        <item x="4133"/>
        <item x="2496"/>
        <item x="1793"/>
        <item x="2242"/>
        <item x="1689"/>
        <item x="3770"/>
        <item x="1030"/>
        <item x="1671"/>
        <item x="3752"/>
        <item x="2342"/>
        <item x="888"/>
        <item x="3715"/>
        <item x="3009"/>
        <item x="1500"/>
        <item x="2718"/>
        <item x="3462"/>
        <item x="2533"/>
        <item x="1535"/>
        <item x="1389"/>
        <item x="1056"/>
        <item x="2728"/>
        <item x="4202"/>
        <item x="1062"/>
        <item x="1223"/>
        <item x="3466"/>
        <item x="2507"/>
        <item x="1400"/>
        <item x="3927"/>
        <item x="4134"/>
        <item x="1065"/>
        <item x="3191"/>
        <item x="272"/>
        <item x="1904"/>
        <item x="1889"/>
        <item x="562"/>
        <item x="1370"/>
        <item x="3347"/>
        <item x="2433"/>
        <item x="2207"/>
        <item x="772"/>
        <item x="2265"/>
        <item x="130"/>
        <item x="1448"/>
        <item x="398"/>
        <item x="621"/>
        <item x="2067"/>
        <item x="474"/>
        <item x="1764"/>
        <item x="279"/>
        <item x="3133"/>
        <item x="950"/>
        <item x="3829"/>
        <item x="1319"/>
        <item x="2232"/>
        <item x="854"/>
        <item x="3160"/>
        <item x="1211"/>
        <item x="1845"/>
        <item x="1069"/>
        <item x="3900"/>
        <item x="1231"/>
        <item x="1484"/>
        <item x="492"/>
        <item x="3333"/>
        <item x="1046"/>
        <item x="1807"/>
        <item x="2321"/>
        <item x="493"/>
        <item x="1974"/>
        <item x="799"/>
        <item x="3187"/>
        <item x="1964"/>
        <item x="594"/>
        <item x="3688"/>
        <item x="3225"/>
        <item x="3944"/>
        <item x="3426"/>
        <item x="641"/>
        <item x="4022"/>
        <item x="171"/>
        <item x="3442"/>
        <item x="2164"/>
        <item x="1178"/>
        <item x="2012"/>
        <item x="1975"/>
        <item x="394"/>
        <item x="1084"/>
        <item x="2598"/>
        <item x="6"/>
        <item x="3265"/>
        <item x="3849"/>
        <item x="2879"/>
        <item x="2885"/>
        <item x="2128"/>
        <item x="68"/>
        <item x="4156"/>
        <item x="1499"/>
        <item x="3639"/>
        <item x="769"/>
        <item x="1270"/>
        <item x="790"/>
        <item x="3102"/>
        <item x="1195"/>
        <item x="46"/>
        <item x="600"/>
        <item x="1547"/>
        <item x="4244"/>
        <item x="1196"/>
        <item x="1286"/>
        <item x="2645"/>
        <item x="1676"/>
        <item x="3206"/>
        <item x="1172"/>
        <item x="3591"/>
        <item x="3661"/>
        <item x="4178"/>
        <item x="1891"/>
        <item x="602"/>
        <item x="3167"/>
        <item x="2100"/>
        <item x="1220"/>
        <item x="296"/>
        <item x="3227"/>
        <item x="262"/>
        <item x="1466"/>
        <item x="1590"/>
        <item x="3739"/>
        <item x="1461"/>
        <item x="1423"/>
        <item x="551"/>
        <item x="2109"/>
        <item x="2729"/>
        <item x="430"/>
        <item x="960"/>
        <item x="2486"/>
        <item x="339"/>
        <item x="3853"/>
        <item x="3457"/>
        <item x="3622"/>
        <item x="201"/>
        <item x="2443"/>
        <item x="2537"/>
        <item x="94"/>
        <item x="318"/>
        <item x="3831"/>
        <item x="1049"/>
        <item x="2736"/>
        <item x="107"/>
        <item x="1038"/>
        <item x="336"/>
        <item x="446"/>
        <item x="2521"/>
        <item x="3592"/>
        <item x="921"/>
        <item x="3750"/>
        <item x="583"/>
        <item x="228"/>
        <item x="3070"/>
        <item x="722"/>
        <item x="1264"/>
        <item x="3139"/>
        <item x="2760"/>
        <item x="1360"/>
        <item x="2323"/>
        <item x="56"/>
        <item x="1132"/>
        <item x="2121"/>
        <item x="1192"/>
        <item x="2863"/>
        <item x="3203"/>
        <item x="4104"/>
        <item x="3911"/>
        <item x="3330"/>
        <item x="1436"/>
        <item x="2344"/>
        <item x="1092"/>
        <item x="976"/>
        <item x="3874"/>
        <item x="2669"/>
        <item x="4117"/>
        <item x="213"/>
        <item x="3394"/>
        <item x="4075"/>
        <item x="3086"/>
        <item x="3061"/>
        <item x="912"/>
        <item x="1113"/>
        <item x="1471"/>
        <item x="4017"/>
        <item x="1362"/>
        <item x="2632"/>
        <item x="3786"/>
        <item x="498"/>
        <item x="715"/>
        <item x="2279"/>
        <item x="3973"/>
        <item x="884"/>
        <item x="4015"/>
        <item x="2385"/>
        <item x="3887"/>
        <item x="3137"/>
        <item x="166"/>
        <item x="2172"/>
        <item x="2510"/>
        <item x="1604"/>
        <item x="2227"/>
        <item x="3399"/>
        <item x="1025"/>
        <item x="406"/>
        <item x="4002"/>
        <item x="238"/>
        <item x="2750"/>
        <item x="2504"/>
        <item x="3550"/>
        <item x="3359"/>
        <item x="1124"/>
        <item x="216"/>
        <item x="3033"/>
        <item x="2414"/>
        <item x="291"/>
        <item x="3320"/>
        <item x="3027"/>
        <item x="1524"/>
        <item x="3148"/>
        <item x="3641"/>
        <item x="382"/>
        <item x="164"/>
        <item x="2033"/>
        <item x="257"/>
        <item x="1756"/>
        <item x="4055"/>
        <item x="1819"/>
        <item x="1550"/>
        <item x="220"/>
        <item x="797"/>
        <item x="3971"/>
        <item x="501"/>
        <item x="3561"/>
        <item x="3507"/>
        <item x="2576"/>
        <item x="4234"/>
        <item x="1280"/>
        <item x="2748"/>
        <item x="3645"/>
        <item x="591"/>
        <item x="3151"/>
        <item x="1931"/>
        <item x="1122"/>
        <item x="3301"/>
        <item x="3220"/>
        <item x="3259"/>
        <item x="543"/>
        <item x="4101"/>
        <item x="653"/>
        <item x="1068"/>
        <item x="2092"/>
        <item x="3448"/>
        <item x="1422"/>
        <item x="2983"/>
        <item x="658"/>
        <item x="2134"/>
        <item x="1296"/>
        <item x="2308"/>
        <item x="3100"/>
        <item x="1191"/>
        <item x="3766"/>
        <item x="281"/>
        <item x="2648"/>
        <item x="1401"/>
        <item x="3619"/>
        <item x="1369"/>
        <item x="207"/>
        <item x="2387"/>
        <item x="1745"/>
        <item x="129"/>
        <item x="2809"/>
        <item x="3366"/>
        <item x="3560"/>
        <item x="2837"/>
        <item x="3692"/>
        <item x="2293"/>
        <item x="672"/>
        <item x="2409"/>
        <item x="4198"/>
        <item x="999"/>
        <item x="718"/>
        <item x="4033"/>
        <item x="847"/>
        <item x="2120"/>
        <item x="2774"/>
        <item x="1271"/>
        <item x="1358"/>
        <item x="582"/>
        <item x="520"/>
        <item x="285"/>
        <item x="1994"/>
        <item x="2991"/>
        <item x="4226"/>
        <item x="1241"/>
        <item x="169"/>
        <item x="1227"/>
        <item x="3970"/>
        <item x="1682"/>
        <item x="1795"/>
        <item x="2480"/>
        <item x="1789"/>
        <item x="975"/>
        <item x="2319"/>
        <item x="299"/>
        <item x="3882"/>
        <item x="3335"/>
        <item x="1642"/>
        <item x="4190"/>
        <item x="3660"/>
        <item x="1335"/>
        <item x="3461"/>
        <item x="490"/>
        <item x="2788"/>
        <item x="35"/>
        <item x="3143"/>
        <item x="132"/>
        <item x="32"/>
        <item x="1920"/>
        <item x="576"/>
        <item x="3771"/>
        <item x="1359"/>
        <item x="2208"/>
        <item x="1917"/>
        <item x="224"/>
        <item x="3076"/>
        <item x="2625"/>
        <item x="468"/>
        <item x="2998"/>
        <item x="3674"/>
        <item x="154"/>
        <item x="2025"/>
        <item x="1785"/>
        <item x="2351"/>
        <item x="1060"/>
        <item x="2699"/>
        <item x="1261"/>
        <item x="34"/>
        <item x="3933"/>
        <item x="3617"/>
        <item x="309"/>
        <item x="3371"/>
        <item x="2682"/>
        <item x="47"/>
        <item x="1508"/>
        <item x="2003"/>
        <item x="2779"/>
        <item x="3306"/>
        <item x="3488"/>
        <item x="1724"/>
        <item x="4186"/>
        <item x="974"/>
        <item x="2889"/>
        <item x="2544"/>
        <item x="3898"/>
        <item x="2343"/>
        <item x="1853"/>
        <item x="73"/>
        <item x="1287"/>
        <item x="2910"/>
        <item x="400"/>
        <item x="2182"/>
        <item x="838"/>
        <item x="497"/>
        <item x="2192"/>
        <item x="1404"/>
        <item x="3307"/>
        <item x="2153"/>
        <item x="2284"/>
        <item x="3413"/>
        <item x="2422"/>
        <item x="4007"/>
        <item x="306"/>
        <item x="3699"/>
        <item x="656"/>
        <item x="4179"/>
        <item x="3236"/>
        <item x="71"/>
        <item x="1507"/>
        <item x="1836"/>
        <item x="2584"/>
        <item x="1827"/>
        <item x="155"/>
        <item x="3286"/>
        <item x="919"/>
        <item x="1489"/>
        <item x="1138"/>
        <item x="1567"/>
        <item x="4266"/>
        <item x="509"/>
        <item x="2773"/>
        <item x="3704"/>
        <item x="2957"/>
        <item x="3309"/>
        <item x="1013"/>
        <item x="1824"/>
        <item x="1455"/>
        <item x="652"/>
        <item x="3489"/>
        <item x="3517"/>
        <item x="50"/>
        <item x="1077"/>
        <item x="1336"/>
        <item x="347"/>
        <item x="720"/>
        <item x="3544"/>
        <item x="810"/>
        <item x="4069"/>
        <item x="2320"/>
        <item x="2420"/>
        <item x="1285"/>
        <item x="1592"/>
        <item x="3607"/>
        <item x="3454"/>
        <item x="3500"/>
        <item x="2588"/>
        <item x="4053"/>
        <item x="1143"/>
        <item x="789"/>
        <item x="44"/>
        <item x="1558"/>
        <item x="1407"/>
        <item x="2723"/>
        <item x="1330"/>
        <item x="3601"/>
        <item x="3180"/>
        <item x="825"/>
        <item x="2303"/>
        <item x="4193"/>
        <item x="200"/>
        <item x="1944"/>
        <item x="4233"/>
        <item x="3708"/>
        <item x="3340"/>
        <item x="204"/>
        <item x="1321"/>
        <item x="2477"/>
        <item x="4152"/>
        <item x="2903"/>
        <item x="1561"/>
        <item x="926"/>
        <item x="3000"/>
        <item x="1420"/>
        <item x="4088"/>
        <item x="1805"/>
        <item x="305"/>
        <item x="913"/>
        <item x="1106"/>
        <item x="404"/>
        <item x="2867"/>
        <item x="2333"/>
        <item x="2489"/>
        <item x="280"/>
        <item x="438"/>
        <item x="2390"/>
        <item x="546"/>
        <item x="575"/>
        <item x="3392"/>
        <item x="3411"/>
        <item x="2363"/>
        <item x="3935"/>
        <item x="2478"/>
        <item x="3901"/>
        <item x="1026"/>
        <item x="1149"/>
        <item x="1382"/>
        <item x="2212"/>
        <item x="3860"/>
        <item x="3182"/>
        <item x="2122"/>
        <item x="2475"/>
        <item x="773"/>
        <item x="4247"/>
        <item x="1029"/>
        <item x="3942"/>
        <item x="2624"/>
        <item x="1838"/>
        <item x="1552"/>
        <item x="518"/>
        <item x="2630"/>
        <item x="808"/>
        <item x="2410"/>
        <item x="1715"/>
        <item x="1061"/>
        <item x="2592"/>
        <item x="2733"/>
        <item x="2098"/>
        <item x="3075"/>
        <item x="82"/>
        <item x="3576"/>
        <item x="3884"/>
        <item x="3291"/>
        <item x="3665"/>
        <item x="2239"/>
        <item x="253"/>
        <item x="1625"/>
        <item x="2167"/>
        <item x="1577"/>
        <item x="1179"/>
        <item x="4096"/>
        <item x="211"/>
        <item x="1153"/>
        <item x="3726"/>
        <item x="3241"/>
        <item x="476"/>
        <item x="2644"/>
        <item x="2254"/>
        <item x="3564"/>
        <item x="3273"/>
        <item x="2181"/>
        <item x="4046"/>
        <item x="3152"/>
        <item x="3810"/>
        <item x="2770"/>
        <item x="3278"/>
        <item x="4028"/>
        <item x="473"/>
        <item x="142"/>
        <item x="2269"/>
        <item x="1847"/>
        <item x="1328"/>
        <item x="4200"/>
        <item x="3590"/>
        <item x="1893"/>
        <item x="436"/>
        <item x="540"/>
        <item x="2743"/>
        <item x="818"/>
        <item x="1613"/>
        <item x="2336"/>
        <item x="1631"/>
        <item x="2969"/>
        <item x="3578"/>
        <item x="3653"/>
        <item x="1375"/>
        <item x="2147"/>
        <item x="2865"/>
        <item x="3313"/>
        <item x="638"/>
        <item x="2328"/>
        <item x="141"/>
        <item x="535"/>
        <item x="144"/>
        <item x="2722"/>
        <item x="3594"/>
        <item x="1643"/>
        <item x="4243"/>
        <item x="203"/>
        <item x="2228"/>
        <item x="3377"/>
        <item x="2460"/>
        <item x="1704"/>
        <item x="2103"/>
        <item x="861"/>
        <item x="156"/>
        <item x="348"/>
        <item x="1444"/>
        <item x="3117"/>
        <item x="3346"/>
        <item x="189"/>
        <item x="3443"/>
        <item x="3047"/>
        <item x="2858"/>
        <item x="2252"/>
        <item x="3222"/>
        <item x="1411"/>
        <item x="702"/>
        <item x="578"/>
        <item x="990"/>
        <item x="968"/>
        <item x="384"/>
        <item x="113"/>
        <item x="1376"/>
        <item x="819"/>
        <item x="3773"/>
        <item x="981"/>
        <item x="4131"/>
        <item x="699"/>
        <item x="3824"/>
        <item x="864"/>
        <item x="1005"/>
        <item x="4216"/>
        <item x="1530"/>
        <item x="1367"/>
        <item x="2908"/>
        <item x="2007"/>
        <item x="1214"/>
        <item x="117"/>
        <item x="3414"/>
        <item x="3188"/>
        <item x="3362"/>
        <item x="2130"/>
        <item x="2567"/>
        <item x="2814"/>
        <item x="1272"/>
        <item x="670"/>
        <item x="2921"/>
        <item x="2010"/>
        <item x="614"/>
        <item x="1708"/>
        <item x="368"/>
        <item x="3256"/>
        <item x="2680"/>
        <item x="1660"/>
        <item x="1618"/>
        <item x="1240"/>
        <item x="2105"/>
        <item x="3171"/>
        <item x="1161"/>
        <item x="3023"/>
        <item x="1087"/>
        <item x="1831"/>
        <item x="2384"/>
        <item x="1626"/>
        <item x="1257"/>
        <item x="2061"/>
        <item x="3083"/>
        <item x="1662"/>
        <item x="871"/>
        <item x="984"/>
        <item x="258"/>
        <item x="2599"/>
        <item x="455"/>
        <item x="936"/>
        <item x="666"/>
        <item x="1197"/>
        <item x="3612"/>
        <item x="2693"/>
        <item x="2877"/>
        <item x="4144"/>
        <item x="1388"/>
        <item x="1115"/>
        <item x="334"/>
        <item x="2802"/>
        <item x="1528"/>
        <item x="3654"/>
        <item x="707"/>
        <item x="2211"/>
        <item x="3217"/>
        <item x="713"/>
        <item x="261"/>
        <item x="2970"/>
        <item x="3360"/>
        <item x="3669"/>
        <item x="288"/>
        <item x="3258"/>
        <item x="2884"/>
        <item x="3503"/>
        <item x="2547"/>
        <item x="196"/>
        <item x="1605"/>
        <item x="1259"/>
        <item x="2515"/>
        <item x="2417"/>
        <item x="2805"/>
        <item x="324"/>
        <item x="4099"/>
        <item x="365"/>
        <item x="3477"/>
        <item x="3993"/>
        <item x="4151"/>
        <item x="3387"/>
        <item x="1034"/>
        <item x="2571"/>
        <item x="2678"/>
        <item x="782"/>
        <item x="2941"/>
        <item x="357"/>
        <item x="2246"/>
        <item x="3803"/>
        <item x="1110"/>
        <item x="2982"/>
        <item x="3956"/>
        <item x="2898"/>
        <item x="3626"/>
        <item x="2967"/>
        <item x="569"/>
        <item x="3904"/>
        <item x="1494"/>
        <item x="701"/>
        <item x="3572"/>
        <item x="361"/>
        <item x="1333"/>
        <item x="3689"/>
        <item x="23"/>
        <item x="835"/>
        <item x="2555"/>
        <item x="2763"/>
        <item x="3181"/>
        <item x="3319"/>
        <item x="2416"/>
        <item x="320"/>
        <item x="343"/>
        <item x="873"/>
        <item x="2959"/>
        <item x="2178"/>
        <item x="2017"/>
        <item x="1275"/>
        <item x="314"/>
        <item x="3478"/>
        <item x="1083"/>
        <item x="2579"/>
        <item x="2491"/>
        <item x="2961"/>
        <item x="3855"/>
        <item x="3495"/>
        <item x="983"/>
        <item x="3368"/>
        <item x="3644"/>
        <item x="251"/>
        <item x="1182"/>
        <item x="519"/>
        <item x="1232"/>
        <item x="1145"/>
        <item x="2453"/>
        <item x="2711"/>
        <item x="867"/>
        <item x="3116"/>
        <item x="1751"/>
        <item x="2311"/>
        <item x="331"/>
        <item x="2085"/>
        <item x="3812"/>
        <item x="3288"/>
        <item x="2332"/>
        <item x="2395"/>
        <item x="4138"/>
        <item x="4065"/>
        <item x="3260"/>
        <item x="2778"/>
        <item x="304"/>
        <item x="1224"/>
        <item x="4139"/>
        <item x="2629"/>
        <item x="2005"/>
        <item x="1884"/>
        <item x="3819"/>
        <item x="3455"/>
        <item x="3240"/>
        <item x="4029"/>
        <item x="3436"/>
        <item x="1266"/>
        <item x="1363"/>
        <item x="1725"/>
        <item x="2450"/>
        <item x="3363"/>
        <item x="2958"/>
        <item x="2564"/>
        <item x="2988"/>
        <item x="4116"/>
        <item x="3988"/>
        <item x="3804"/>
        <item x="1537"/>
        <item x="962"/>
        <item x="1667"/>
        <item x="2458"/>
        <item x="4019"/>
        <item x="2016"/>
        <item x="3119"/>
        <item x="3234"/>
        <item x="853"/>
        <item x="3310"/>
        <item x="172"/>
        <item x="4253"/>
        <item x="1118"/>
        <item x="1941"/>
        <item x="3262"/>
        <item x="2148"/>
        <item x="2191"/>
        <item x="3084"/>
        <item x="1972"/>
        <item x="2790"/>
        <item x="2495"/>
        <item x="3242"/>
        <item x="145"/>
        <item x="617"/>
        <item x="3990"/>
        <item x="4041"/>
        <item x="3787"/>
        <item x="1594"/>
        <item x="3324"/>
        <item x="531"/>
        <item x="1926"/>
        <item x="4043"/>
        <item x="2892"/>
        <item x="1057"/>
        <item x="319"/>
        <item x="3852"/>
        <item x="2237"/>
        <item x="3955"/>
        <item x="3035"/>
        <item x="1012"/>
        <item x="2694"/>
        <item x="1614"/>
        <item x="479"/>
        <item x="2039"/>
        <item x="3019"/>
        <item x="1283"/>
        <item x="3342"/>
        <item x="1432"/>
        <item x="3471"/>
        <item x="3838"/>
        <item x="3391"/>
        <item x="3381"/>
        <item x="4063"/>
        <item x="2636"/>
        <item x="1126"/>
        <item x="1035"/>
        <item x="2143"/>
        <item x="3868"/>
        <item x="3825"/>
        <item x="2268"/>
        <item x="1268"/>
        <item x="2137"/>
        <item x="3957"/>
        <item x="3696"/>
        <item x="3172"/>
        <item x="4061"/>
        <item x="3636"/>
        <item x="2690"/>
        <item x="542"/>
        <item x="1345"/>
        <item x="2575"/>
        <item x="3789"/>
        <item x="2394"/>
        <item x="794"/>
        <item x="3890"/>
        <item x="1467"/>
        <item x="1856"/>
        <item x="2854"/>
        <item x="1911"/>
        <item x="2435"/>
        <item x="1394"/>
        <item x="4203"/>
        <item x="2235"/>
        <item x="685"/>
        <item x="848"/>
        <item x="2302"/>
        <item x="3072"/>
        <item x="3185"/>
        <item x="3321"/>
        <item x="691"/>
        <item x="923"/>
        <item x="2633"/>
        <item x="2631"/>
        <item x="4103"/>
        <item x="1846"/>
        <item x="1960"/>
        <item x="1090"/>
        <item x="3621"/>
        <item x="2913"/>
        <item x="1719"/>
        <item x="374"/>
        <item x="3987"/>
        <item x="1705"/>
        <item x="421"/>
        <item x="2157"/>
        <item x="3649"/>
        <item x="2442"/>
        <item x="3224"/>
        <item x="3747"/>
        <item x="3650"/>
        <item x="1720"/>
        <item x="3848"/>
        <item x="4177"/>
        <item x="3945"/>
        <item x="2617"/>
        <item x="4125"/>
        <item x="2550"/>
        <item x="3727"/>
        <item x="194"/>
        <item x="2497"/>
        <item x="3250"/>
        <item x="730"/>
        <item x="2139"/>
        <item x="657"/>
        <item x="1351"/>
        <item x="2138"/>
        <item x="2861"/>
        <item x="333"/>
        <item x="4050"/>
        <item x="2616"/>
        <item x="1825"/>
        <item x="1213"/>
        <item x="1426"/>
        <item x="1509"/>
        <item x="3547"/>
        <item x="3879"/>
        <item x="133"/>
        <item x="3249"/>
        <item x="38"/>
        <item x="1148"/>
        <item x="3664"/>
        <item x="2673"/>
        <item x="1514"/>
        <item x="2049"/>
        <item x="3122"/>
        <item x="1347"/>
        <item x="2314"/>
        <item x="3058"/>
        <item x="3749"/>
        <item x="3284"/>
        <item x="523"/>
        <item x="1711"/>
        <item x="3049"/>
        <item x="2853"/>
        <item x="3850"/>
        <item x="3012"/>
        <item x="771"/>
        <item x="3754"/>
        <item x="742"/>
        <item x="644"/>
        <item x="2887"/>
        <item x="787"/>
        <item x="146"/>
        <item x="3382"/>
        <item x="72"/>
        <item x="371"/>
        <item x="3367"/>
        <item x="2704"/>
        <item x="143"/>
        <item x="2029"/>
        <item x="104"/>
        <item x="3417"/>
        <item x="48"/>
        <item x="806"/>
        <item x="451"/>
        <item x="1079"/>
        <item x="1741"/>
        <item x="2945"/>
        <item x="639"/>
        <item x="2532"/>
        <item x="734"/>
        <item x="4205"/>
        <item x="515"/>
        <item x="753"/>
        <item x="2744"/>
        <item x="409"/>
        <item x="733"/>
        <item x="102"/>
        <item x="998"/>
        <item x="3832"/>
        <item x="1052"/>
        <item x="1585"/>
        <item x="2956"/>
        <item x="1584"/>
        <item x="2594"/>
        <item x="2481"/>
        <item x="1428"/>
        <item x="3074"/>
        <item x="2449"/>
        <item x="1472"/>
        <item x="3480"/>
        <item x="2484"/>
        <item x="3748"/>
        <item x="3353"/>
        <item x="323"/>
        <item x="2205"/>
        <item x="1684"/>
        <item x="3169"/>
        <item x="3839"/>
        <item x="1354"/>
        <item x="3811"/>
        <item x="350"/>
        <item x="1971"/>
        <item x="335"/>
        <item x="3308"/>
        <item x="1479"/>
        <item x="1611"/>
        <item x="3195"/>
        <item x="500"/>
        <item x="2258"/>
        <item x="1854"/>
        <item x="1262"/>
        <item x="3104"/>
        <item x="3298"/>
        <item x="1439"/>
        <item x="3896"/>
        <item x="3821"/>
        <item x="1434"/>
        <item x="1695"/>
        <item x="880"/>
        <item x="1392"/>
        <item x="2401"/>
        <item x="727"/>
        <item x="1710"/>
        <item x="3817"/>
        <item x="3315"/>
        <item x="3465"/>
        <item x="1074"/>
        <item x="2582"/>
        <item x="2823"/>
        <item x="1714"/>
        <item x="2260"/>
        <item x="488"/>
        <item x="938"/>
        <item x="676"/>
        <item x="1898"/>
        <item x="3744"/>
        <item x="651"/>
        <item x="3509"/>
        <item x="2052"/>
        <item x="176"/>
        <item x="3406"/>
        <item x="1317"/>
        <item x="4265"/>
        <item x="2041"/>
        <item x="3903"/>
        <item x="1989"/>
        <item x="2099"/>
        <item x="1274"/>
        <item x="2285"/>
        <item x="3577"/>
        <item x="3667"/>
        <item x="1875"/>
        <item x="5"/>
        <item x="2244"/>
        <item x="3623"/>
        <item x="1852"/>
        <item x="3460"/>
        <item x="51"/>
        <item x="1754"/>
        <item x="2952"/>
        <item x="1945"/>
        <item x="3778"/>
        <item x="2074"/>
        <item x="3530"/>
        <item x="168"/>
        <item x="3289"/>
        <item x="4252"/>
        <item x="2749"/>
        <item x="573"/>
        <item x="3732"/>
        <item x="4217"/>
        <item x="3051"/>
        <item x="3533"/>
        <item x="2977"/>
        <item x="2602"/>
        <item x="2465"/>
        <item x="85"/>
        <item x="2124"/>
        <item x="177"/>
        <item x="1750"/>
        <item x="3662"/>
        <item x="1906"/>
        <item x="3570"/>
        <item x="353"/>
        <item x="627"/>
        <item x="571"/>
        <item x="2048"/>
        <item x="4250"/>
        <item x="517"/>
        <item x="2430"/>
        <item x="3511"/>
        <item x="3546"/>
        <item x="4224"/>
        <item x="263"/>
        <item x="1542"/>
        <item x="3098"/>
        <item x="3483"/>
        <item x="3212"/>
        <item x="2257"/>
        <item x="2297"/>
        <item x="2123"/>
        <item x="1633"/>
        <item x="2864"/>
        <item x="1289"/>
        <item x="2368"/>
        <item x="1212"/>
        <item x="54"/>
        <item x="480"/>
        <item x="4260"/>
        <item x="1619"/>
        <item x="210"/>
        <item x="721"/>
        <item x="193"/>
        <item x="1438"/>
        <item x="2125"/>
        <item x="2517"/>
        <item x="3610"/>
        <item x="1402"/>
        <item x="993"/>
        <item x="3184"/>
        <item x="3091"/>
        <item x="1664"/>
        <item x="1997"/>
        <item x="2807"/>
        <item x="3663"/>
        <item x="2396"/>
        <item x="2974"/>
        <item x="2789"/>
        <item x="3866"/>
        <item x="1244"/>
        <item x="1169"/>
        <item x="18"/>
        <item x="1865"/>
        <item x="4011"/>
        <item x="2270"/>
        <item x="988"/>
        <item x="1738"/>
        <item x="3769"/>
        <item x="1383"/>
        <item x="1634"/>
        <item x="3568"/>
        <item x="918"/>
        <item x="3611"/>
        <item x="2040"/>
        <item x="2375"/>
        <item x="1054"/>
        <item x="1306"/>
        <item x="3968"/>
        <item x="3805"/>
        <item x="2656"/>
        <item x="3651"/>
        <item x="1059"/>
        <item x="3237"/>
        <item x="3862"/>
        <item x="3162"/>
        <item x="3687"/>
        <item x="1815"/>
        <item x="4214"/>
        <item x="2917"/>
        <item x="3934"/>
        <item x="3784"/>
        <item x="2739"/>
        <item x="338"/>
        <item x="3440"/>
        <item x="1534"/>
        <item x="2196"/>
        <item x="3912"/>
        <item x="1554"/>
        <item x="2626"/>
        <item x="2369"/>
        <item x="3311"/>
        <item x="1187"/>
        <item x="785"/>
        <item x="3722"/>
        <item x="649"/>
        <item x="337"/>
        <item x="2911"/>
        <item x="603"/>
        <item x="2878"/>
        <item x="3723"/>
        <item x="2312"/>
        <item x="1156"/>
        <item x="1071"/>
        <item x="793"/>
        <item x="3712"/>
        <item x="202"/>
        <item x="2154"/>
        <item x="463"/>
        <item x="2274"/>
        <item x="1581"/>
        <item x="768"/>
        <item x="3745"/>
        <item x="3138"/>
        <item x="2793"/>
        <item x="924"/>
        <item x="1206"/>
        <item x="78"/>
        <item x="3238"/>
        <item x="4056"/>
        <item x="1913"/>
        <item x="2667"/>
        <item x="2188"/>
        <item x="1635"/>
        <item x="4044"/>
        <item x="3011"/>
        <item x="3953"/>
        <item x="739"/>
        <item x="548"/>
        <item x="2290"/>
        <item x="135"/>
        <item x="700"/>
        <item x="1001"/>
        <item x="2008"/>
        <item x="1981"/>
        <item x="3867"/>
        <item x="3514"/>
        <item x="949"/>
        <item x="3338"/>
        <item x="4160"/>
        <item x="1706"/>
        <item x="2136"/>
        <item x="1562"/>
        <item x="3917"/>
        <item x="3441"/>
        <item x="3791"/>
        <item x="332"/>
        <item x="464"/>
        <item x="4195"/>
        <item x="4010"/>
        <item x="3616"/>
        <item x="2177"/>
        <item x="2965"/>
        <item x="4227"/>
        <item x="153"/>
        <item x="969"/>
        <item x="1085"/>
        <item x="1736"/>
        <item x="2881"/>
        <item x="2462"/>
        <item x="850"/>
        <item x="1722"/>
        <item x="2488"/>
        <item x="1529"/>
        <item x="427"/>
        <item x="433"/>
        <item x="290"/>
        <item x="1868"/>
        <item x="2056"/>
        <item x="1053"/>
        <item x="4191"/>
        <item x="4228"/>
        <item x="3379"/>
        <item x="1916"/>
        <item x="83"/>
        <item x="690"/>
        <item x="3691"/>
        <item x="2281"/>
        <item x="4166"/>
        <item x="2709"/>
        <item x="3451"/>
        <item x="632"/>
        <item x="2947"/>
        <item x="2112"/>
        <item x="1490"/>
        <item x="3156"/>
        <item x="609"/>
        <item x="1543"/>
        <item x="3158"/>
        <item x="947"/>
        <item x="42"/>
        <item x="4020"/>
        <item x="214"/>
        <item x="3859"/>
        <item x="1433"/>
        <item x="2316"/>
        <item x="182"/>
        <item x="508"/>
        <item x="3711"/>
        <item x="1932"/>
        <item x="3595"/>
        <item x="2031"/>
        <item x="3759"/>
        <item x="1811"/>
        <item x="2404"/>
        <item x="120"/>
        <item x="3110"/>
        <item x="1574"/>
        <item x="3097"/>
        <item x="3768"/>
        <item x="777"/>
        <item x="3624"/>
        <item x="3772"/>
        <item x="2337"/>
        <item x="1702"/>
        <item x="2949"/>
        <item x="1646"/>
        <item x="2171"/>
        <item x="863"/>
        <item x="1518"/>
        <item x="1322"/>
        <item x="1024"/>
        <item x="3657"/>
        <item x="2340"/>
        <item x="1378"/>
        <item x="1641"/>
        <item x="1419"/>
        <item x="3261"/>
        <item x="4042"/>
        <item x="2392"/>
        <item x="549"/>
        <item x="391"/>
        <item x="3050"/>
        <item x="3679"/>
        <item x="3588"/>
        <item x="1788"/>
        <item x="432"/>
        <item x="346"/>
        <item x="2781"/>
        <item x="4083"/>
        <item x="4024"/>
        <item x="2971"/>
        <item x="2386"/>
        <item x="1139"/>
        <item x="665"/>
        <item x="1929"/>
        <item x="4082"/>
        <item x="205"/>
        <item x="1041"/>
        <item x="1269"/>
        <item x="1348"/>
        <item x="1297"/>
        <item x="2459"/>
        <item x="544"/>
        <item x="2352"/>
        <item x="1239"/>
        <item x="3581"/>
        <item x="2152"/>
        <item x="2470"/>
        <item x="1729"/>
        <item x="2972"/>
        <item x="2810"/>
        <item x="2355"/>
        <item x="287"/>
        <item x="2324"/>
        <item x="889"/>
        <item x="2405"/>
        <item x="49"/>
        <item x="1204"/>
        <item x="1615"/>
        <item x="3361"/>
        <item x="3268"/>
        <item x="1171"/>
        <item x="3926"/>
        <item x="3658"/>
        <item x="66"/>
        <item x="541"/>
        <item x="798"/>
        <item x="1541"/>
        <item x="1687"/>
        <item x="28"/>
        <item x="88"/>
        <item x="3834"/>
        <item x="933"/>
        <item x="1787"/>
        <item x="2075"/>
        <item x="2870"/>
        <item x="610"/>
        <item x="3535"/>
        <item x="1639"/>
        <item x="1984"/>
        <item x="3985"/>
        <item x="3638"/>
        <item x="1415"/>
        <item x="4071"/>
        <item x="4241"/>
        <item x="786"/>
        <item x="148"/>
        <item x="3177"/>
        <item x="2708"/>
        <item x="273"/>
        <item x="817"/>
        <item x="4150"/>
        <item x="1910"/>
        <item x="1292"/>
        <item x="1101"/>
        <item x="905"/>
        <item x="554"/>
        <item x="1414"/>
        <item x="1766"/>
        <item x="1217"/>
        <item x="1848"/>
        <item x="4123"/>
        <item x="139"/>
        <item x="4269"/>
        <item x="4068"/>
        <item x="3068"/>
        <item x="704"/>
        <item x="1517"/>
        <item x="3775"/>
        <item x="3088"/>
        <item x="3431"/>
        <item x="1098"/>
        <item x="2225"/>
        <item x="1063"/>
        <item x="3020"/>
        <item x="3093"/>
        <item x="4249"/>
        <item x="2482"/>
        <item x="2202"/>
        <item x="91"/>
        <item x="1978"/>
        <item x="3815"/>
        <item x="3272"/>
        <item x="2660"/>
        <item x="3317"/>
        <item x="4246"/>
        <item x="110"/>
        <item x="162"/>
        <item x="2808"/>
        <item x="1108"/>
        <item x="3637"/>
        <item x="1908"/>
        <item x="1051"/>
        <item x="1587"/>
        <item x="3175"/>
        <item x="2090"/>
        <item x="1753"/>
        <item x="308"/>
        <item x="105"/>
        <item x="3958"/>
        <item x="3777"/>
        <item x="503"/>
        <item x="344"/>
        <item x="2997"/>
        <item x="3526"/>
        <item x="2764"/>
        <item x="729"/>
        <item x="4119"/>
        <item x="559"/>
        <item x="1421"/>
        <item x="3245"/>
        <item x="1679"/>
        <item x="2116"/>
        <item x="3472"/>
        <item x="2318"/>
        <item x="1962"/>
        <item x="2569"/>
        <item x="3062"/>
        <item x="274"/>
        <item x="1465"/>
        <item x="3628"/>
        <item x="3895"/>
        <item x="2995"/>
        <item x="1031"/>
        <item x="749"/>
        <item x="3994"/>
        <item x="907"/>
        <item x="4159"/>
        <item x="2946"/>
        <item x="217"/>
        <item x="3456"/>
        <item x="1636"/>
        <item x="3916"/>
        <item x="2330"/>
        <item x="97"/>
        <item x="1536"/>
        <item x="3730"/>
        <item x="1165"/>
        <item x="555"/>
        <item x="487"/>
        <item x="506"/>
        <item x="420"/>
        <item x="1810"/>
        <item x="2200"/>
        <item x="1010"/>
        <item x="59"/>
        <item x="1152"/>
        <item x="234"/>
        <item x="1237"/>
        <item x="3700"/>
        <item x="2868"/>
        <item x="3407"/>
        <item x="399"/>
        <item x="2850"/>
        <item x="3566"/>
        <item x="282"/>
        <item x="971"/>
        <item x="1086"/>
        <item x="671"/>
        <item x="396"/>
        <item x="4264"/>
        <item x="3231"/>
        <item x="631"/>
        <item x="1673"/>
        <item x="550"/>
        <item x="2044"/>
        <item x="1416"/>
        <item x="1658"/>
        <item x="450"/>
        <item x="2928"/>
        <item x="2880"/>
        <item x="3670"/>
        <item x="1991"/>
        <item x="505"/>
        <item x="736"/>
        <item x="2859"/>
        <item x="441"/>
        <item x="4206"/>
        <item x="3796"/>
        <item x="3686"/>
        <item x="255"/>
        <item x="3525"/>
        <item x="4052"/>
        <item x="2026"/>
        <item x="377"/>
        <item x="360"/>
        <item x="1818"/>
        <item x="1395"/>
        <item x="1014"/>
        <item x="1039"/>
        <item x="3843"/>
        <item x="13"/>
        <item x="3325"/>
        <item x="3961"/>
        <item x="1589"/>
        <item x="2444"/>
        <item x="2203"/>
        <item x="2058"/>
        <item x="3881"/>
        <item x="369"/>
        <item x="2516"/>
        <item x="325"/>
        <item x="1491"/>
        <item x="2527"/>
        <item x="1410"/>
        <item x="2082"/>
        <item x="1155"/>
        <item x="2944"/>
        <item x="4051"/>
        <item x="1246"/>
        <item x="1669"/>
        <item x="1136"/>
        <item x="3228"/>
        <item x="1526"/>
        <item x="1346"/>
        <item x="956"/>
        <item x="3292"/>
        <item x="3919"/>
        <item x="637"/>
        <item x="992"/>
        <item x="2924"/>
        <item x="3910"/>
        <item x="606"/>
        <item x="295"/>
        <item x="2447"/>
        <item x="1252"/>
        <item x="268"/>
        <item x="3563"/>
        <item x="2824"/>
        <item x="20"/>
        <item x="173"/>
        <item x="587"/>
        <item x="2646"/>
        <item x="2786"/>
        <item x="2149"/>
        <item x="283"/>
        <item x="4183"/>
        <item x="3034"/>
        <item x="489"/>
        <item x="1940"/>
        <item x="2221"/>
        <item x="3997"/>
        <item x="4009"/>
        <item x="1775"/>
        <item x="1480"/>
        <item x="3512"/>
        <item x="1377"/>
        <item x="2464"/>
        <item x="898"/>
        <item x="3986"/>
        <item x="3285"/>
        <item x="192"/>
        <item x="3404"/>
        <item t="default"/>
      </items>
    </pivotField>
    <pivotField showAll="0"/>
    <pivotField showAll="0">
      <items count="11">
        <item x="2"/>
        <item x="6"/>
        <item x="3"/>
        <item x="4"/>
        <item x="0"/>
        <item x="7"/>
        <item x="1"/>
        <item x="9"/>
        <item x="8"/>
        <item x="5"/>
        <item t="default"/>
      </items>
    </pivotField>
    <pivotField axis="axisRow" showAll="0">
      <items count="11">
        <item x="0"/>
        <item x="3"/>
        <item x="8"/>
        <item x="6"/>
        <item x="1"/>
        <item x="7"/>
        <item x="9"/>
        <item x="4"/>
        <item x="5"/>
        <item x="2"/>
        <item t="default"/>
      </items>
    </pivotField>
    <pivotField showAll="0">
      <items count="6">
        <item x="3"/>
        <item x="1"/>
        <item x="4"/>
        <item x="0"/>
        <item x="2"/>
        <item t="default"/>
      </items>
    </pivotField>
    <pivotField showAll="0">
      <items count="11">
        <item x="6"/>
        <item x="4"/>
        <item x="8"/>
        <item x="2"/>
        <item x="3"/>
        <item x="5"/>
        <item x="1"/>
        <item x="9"/>
        <item x="0"/>
        <item x="7"/>
        <item t="default"/>
      </items>
    </pivotField>
    <pivotField showAll="0">
      <items count="101">
        <item x="13"/>
        <item x="86"/>
        <item x="45"/>
        <item x="6"/>
        <item x="78"/>
        <item x="87"/>
        <item x="63"/>
        <item x="37"/>
        <item x="84"/>
        <item x="59"/>
        <item x="43"/>
        <item x="34"/>
        <item x="7"/>
        <item x="47"/>
        <item x="60"/>
        <item x="8"/>
        <item x="97"/>
        <item x="35"/>
        <item x="85"/>
        <item x="25"/>
        <item x="50"/>
        <item x="66"/>
        <item x="55"/>
        <item x="72"/>
        <item x="93"/>
        <item x="17"/>
        <item x="98"/>
        <item x="39"/>
        <item x="28"/>
        <item x="14"/>
        <item x="89"/>
        <item x="68"/>
        <item x="16"/>
        <item x="2"/>
        <item x="65"/>
        <item x="75"/>
        <item x="18"/>
        <item x="31"/>
        <item x="12"/>
        <item x="74"/>
        <item x="24"/>
        <item x="20"/>
        <item x="23"/>
        <item x="61"/>
        <item x="90"/>
        <item x="67"/>
        <item x="58"/>
        <item x="69"/>
        <item x="80"/>
        <item x="51"/>
        <item x="94"/>
        <item x="32"/>
        <item x="42"/>
        <item x="10"/>
        <item x="46"/>
        <item x="0"/>
        <item x="40"/>
        <item x="38"/>
        <item x="91"/>
        <item x="73"/>
        <item x="15"/>
        <item x="71"/>
        <item x="19"/>
        <item x="92"/>
        <item x="48"/>
        <item x="82"/>
        <item x="11"/>
        <item x="29"/>
        <item x="26"/>
        <item x="5"/>
        <item x="36"/>
        <item x="54"/>
        <item x="57"/>
        <item x="53"/>
        <item x="21"/>
        <item x="27"/>
        <item x="3"/>
        <item x="83"/>
        <item x="52"/>
        <item x="64"/>
        <item x="33"/>
        <item x="1"/>
        <item x="44"/>
        <item x="41"/>
        <item x="62"/>
        <item x="9"/>
        <item x="96"/>
        <item x="56"/>
        <item x="70"/>
        <item x="81"/>
        <item x="4"/>
        <item x="30"/>
        <item x="95"/>
        <item x="99"/>
        <item x="88"/>
        <item x="22"/>
        <item x="76"/>
        <item x="79"/>
        <item x="77"/>
        <item x="49"/>
        <item t="default"/>
      </items>
    </pivotField>
    <pivotField showAll="0"/>
    <pivotField showAll="0"/>
    <pivotField showAll="0"/>
    <pivotField showAll="0"/>
    <pivotField dataField="1" showAll="0"/>
    <pivotField showAll="0"/>
    <pivotField showAll="0">
      <items count="5">
        <item x="0"/>
        <item x="1"/>
        <item x="3"/>
        <item x="2"/>
        <item t="default"/>
      </items>
    </pivotField>
  </pivotFields>
  <rowFields count="1">
    <field x="4"/>
  </rowFields>
  <rowItems count="11">
    <i>
      <x/>
    </i>
    <i>
      <x v="1"/>
    </i>
    <i>
      <x v="2"/>
    </i>
    <i>
      <x v="3"/>
    </i>
    <i>
      <x v="4"/>
    </i>
    <i>
      <x v="5"/>
    </i>
    <i>
      <x v="6"/>
    </i>
    <i>
      <x v="7"/>
    </i>
    <i>
      <x v="8"/>
    </i>
    <i>
      <x v="9"/>
    </i>
    <i t="grand">
      <x/>
    </i>
  </rowItems>
  <colItems count="1">
    <i/>
  </colItems>
  <dataFields count="1">
    <dataField name="Sum of Total_Revenue" fld="12" baseField="0" baseItem="0"/>
  </dataFields>
  <formats count="12">
    <format dxfId="101">
      <pivotArea collapsedLevelsAreSubtotals="1" fieldPosition="0">
        <references count="1">
          <reference field="4" count="0"/>
        </references>
      </pivotArea>
    </format>
    <format dxfId="100">
      <pivotArea field="4" type="button" dataOnly="0" labelOnly="1" outline="0" axis="axisRow" fieldPosition="0"/>
    </format>
    <format dxfId="99">
      <pivotArea dataOnly="0" labelOnly="1" fieldPosition="0">
        <references count="1">
          <reference field="4" count="0"/>
        </references>
      </pivotArea>
    </format>
    <format dxfId="98">
      <pivotArea dataOnly="0" labelOnly="1" outline="0" axis="axisValues" fieldPosition="0"/>
    </format>
    <format dxfId="97">
      <pivotArea outline="0" collapsedLevelsAreSubtotals="1" fieldPosition="0"/>
    </format>
    <format dxfId="96">
      <pivotArea dataOnly="0" labelOnly="1" outline="0" axis="axisValues" fieldPosition="0"/>
    </format>
    <format dxfId="95">
      <pivotArea type="all" dataOnly="0" outline="0" fieldPosition="0"/>
    </format>
    <format dxfId="94">
      <pivotArea outline="0" collapsedLevelsAreSubtotals="1" fieldPosition="0"/>
    </format>
    <format dxfId="93">
      <pivotArea field="4" type="button" dataOnly="0" labelOnly="1" outline="0" axis="axisRow" fieldPosition="0"/>
    </format>
    <format dxfId="92">
      <pivotArea dataOnly="0" labelOnly="1" fieldPosition="0">
        <references count="1">
          <reference field="4" count="0"/>
        </references>
      </pivotArea>
    </format>
    <format dxfId="91">
      <pivotArea dataOnly="0" labelOnly="1" grandRow="1" outline="0" fieldPosition="0"/>
    </format>
    <format dxfId="90">
      <pivotArea dataOnly="0" labelOnly="1" outline="0" axis="axisValues"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2C0D35-A25B-4E5D-9D3A-7BE9A0919419}" name="COST.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_ID" fieldListSortAscending="1">
  <location ref="V14:W4286" firstHeaderRow="1" firstDataRow="1" firstDataCol="1"/>
  <pivotFields count="15">
    <pivotField showAll="0"/>
    <pivotField axis="axisRow" showAll="0">
      <items count="4272">
        <item x="3267"/>
        <item x="4121"/>
        <item x="3270"/>
        <item x="857"/>
        <item x="4204"/>
        <item x="2657"/>
        <item x="766"/>
        <item x="2011"/>
        <item x="4208"/>
        <item x="2923"/>
        <item x="2364"/>
        <item x="622"/>
        <item x="909"/>
        <item x="2081"/>
        <item x="3106"/>
        <item x="24"/>
        <item x="1141"/>
        <item x="4256"/>
        <item x="232"/>
        <item x="159"/>
        <item x="570"/>
        <item x="2341"/>
        <item x="1018"/>
        <item x="3609"/>
        <item x="3063"/>
        <item x="2813"/>
        <item x="3350"/>
        <item x="3303"/>
        <item x="2776"/>
        <item x="1450"/>
        <item x="941"/>
        <item x="2558"/>
        <item x="3493"/>
        <item x="585"/>
        <item x="1464"/>
        <item x="137"/>
        <item x="4169"/>
        <item x="3485"/>
        <item x="3280"/>
        <item x="1112"/>
        <item x="2418"/>
        <item x="2600"/>
        <item x="1610"/>
        <item x="1365"/>
        <item x="1258"/>
        <item x="4235"/>
        <item x="2634"/>
        <item x="3080"/>
        <item x="3473"/>
        <item x="3370"/>
        <item x="1379"/>
        <item x="3200"/>
        <item x="2036"/>
        <item x="3634"/>
        <item x="1072"/>
        <item x="4091"/>
        <item x="3854"/>
        <item x="2613"/>
        <item x="3861"/>
        <item x="3349"/>
        <item x="1310"/>
        <item x="2372"/>
        <item x="1967"/>
        <item x="3235"/>
        <item x="2295"/>
        <item x="2897"/>
        <item x="761"/>
        <item x="2506"/>
        <item x="2637"/>
        <item x="3060"/>
        <item x="4168"/>
        <item x="149"/>
        <item x="839"/>
        <item x="1475"/>
        <item x="127"/>
        <item x="846"/>
        <item x="1716"/>
        <item x="231"/>
        <item x="2731"/>
        <item x="1386"/>
        <item x="642"/>
        <item x="522"/>
        <item x="2498"/>
        <item x="1864"/>
        <item x="2305"/>
        <item x="3888"/>
        <item x="2700"/>
        <item x="1133"/>
        <item x="477"/>
        <item x="3604"/>
        <item x="3806"/>
        <item x="3549"/>
        <item x="3940"/>
        <item x="124"/>
        <item x="1990"/>
        <item x="442"/>
        <item x="4077"/>
        <item x="511"/>
        <item x="3491"/>
        <item x="4142"/>
        <item x="3463"/>
        <item x="1456"/>
        <item x="2703"/>
        <item x="2578"/>
        <item x="2849"/>
        <item x="4058"/>
        <item x="4013"/>
        <item x="896"/>
        <item x="2771"/>
        <item x="2224"/>
        <item x="973"/>
        <item x="426"/>
        <item x="11"/>
        <item x="1516"/>
        <item x="3735"/>
        <item x="1311"/>
        <item x="904"/>
        <item x="2866"/>
        <item x="2047"/>
        <item x="737"/>
        <item x="1177"/>
        <item x="3396"/>
        <item x="3345"/>
        <item x="564"/>
        <item x="3433"/>
        <item x="3776"/>
        <item x="754"/>
        <item x="3064"/>
        <item x="3918"/>
        <item x="2108"/>
        <item x="1768"/>
        <item x="1834"/>
        <item x="952"/>
        <item x="3065"/>
        <item x="580"/>
        <item x="1096"/>
        <item x="2665"/>
        <item x="1446"/>
        <item x="328"/>
        <item x="1923"/>
        <item x="2398"/>
        <item x="57"/>
        <item x="1129"/>
        <item x="4219"/>
        <item x="4026"/>
        <item x="3681"/>
        <item x="1700"/>
        <item x="1186"/>
        <item x="386"/>
        <item x="4162"/>
        <item x="4135"/>
        <item x="1427"/>
        <item x="961"/>
        <item x="567"/>
        <item x="1761"/>
        <item x="750"/>
        <item x="252"/>
        <item x="3159"/>
        <item x="845"/>
        <item x="3605"/>
        <item x="4220"/>
        <item x="9"/>
        <item x="3666"/>
        <item x="2568"/>
        <item x="256"/>
        <item x="3943"/>
        <item x="800"/>
        <item x="3107"/>
        <item x="624"/>
        <item x="1767"/>
        <item x="4006"/>
        <item x="1712"/>
        <item x="4211"/>
        <item x="2650"/>
        <item x="3042"/>
        <item x="2238"/>
        <item x="140"/>
        <item x="1694"/>
        <item x="1806"/>
        <item x="151"/>
        <item x="3016"/>
        <item x="1572"/>
        <item x="2815"/>
        <item x="2399"/>
        <item x="1521"/>
        <item x="163"/>
        <item x="3275"/>
        <item x="1578"/>
        <item x="2839"/>
        <item x="513"/>
        <item x="3542"/>
        <item x="533"/>
        <item x="3833"/>
        <item x="4210"/>
        <item x="3380"/>
        <item x="161"/>
        <item x="2671"/>
        <item x="3528"/>
        <item x="1993"/>
        <item x="2505"/>
        <item x="3232"/>
        <item x="1955"/>
        <item x="3557"/>
        <item x="2419"/>
        <item x="3202"/>
        <item x="2021"/>
        <item x="241"/>
        <item x="2214"/>
        <item x="2761"/>
        <item x="3800"/>
        <item x="980"/>
        <item x="260"/>
        <item x="1850"/>
        <item x="2980"/>
        <item x="131"/>
        <item x="4209"/>
        <item x="2791"/>
        <item x="3516"/>
        <item x="833"/>
        <item x="1158"/>
        <item x="4164"/>
        <item x="2939"/>
        <item x="1525"/>
        <item x="4263"/>
        <item x="2647"/>
        <item x="802"/>
        <item x="916"/>
        <item x="3165"/>
        <item x="1843"/>
        <item x="3733"/>
        <item x="2095"/>
        <item x="963"/>
        <item x="3783"/>
        <item x="1713"/>
        <item x="2954"/>
        <item x="2772"/>
        <item x="3450"/>
        <item x="2639"/>
        <item x="2933"/>
        <item x="2079"/>
        <item x="4047"/>
        <item x="3437"/>
        <item x="2943"/>
        <item x="3318"/>
        <item x="1870"/>
        <item x="3331"/>
        <item x="3484"/>
        <item x="2605"/>
        <item x="3836"/>
        <item x="803"/>
        <item x="3596"/>
        <item x="2825"/>
        <item x="1273"/>
        <item x="1609"/>
        <item x="3186"/>
        <item x="1506"/>
        <item x="2501"/>
        <item x="1417"/>
        <item x="1050"/>
        <item x="1248"/>
        <item x="431"/>
        <item x="2828"/>
        <item x="1"/>
        <item x="516"/>
        <item x="1503"/>
        <item x="1522"/>
        <item x="590"/>
        <item x="1674"/>
        <item x="2083"/>
        <item x="458"/>
        <item x="60"/>
        <item x="1697"/>
        <item x="2528"/>
        <item x="3418"/>
        <item x="1925"/>
        <item x="2562"/>
        <item x="967"/>
        <item x="1947"/>
        <item x="1315"/>
        <item x="1879"/>
        <item x="2993"/>
        <item x="485"/>
        <item x="4078"/>
        <item x="4126"/>
        <item x="150"/>
        <item x="1405"/>
        <item x="1255"/>
        <item x="3150"/>
        <item x="1982"/>
        <item x="1693"/>
        <item x="2783"/>
        <item x="1381"/>
        <item x="1901"/>
        <item x="1312"/>
        <item x="3863"/>
        <item x="1218"/>
        <item x="3332"/>
        <item x="4008"/>
        <item x="4079"/>
        <item x="1498"/>
        <item x="1495"/>
        <item x="478"/>
        <item x="512"/>
        <item x="3929"/>
        <item x="532"/>
        <item x="3003"/>
        <item x="4070"/>
        <item x="3094"/>
        <item x="3999"/>
        <item x="15"/>
        <item x="3482"/>
        <item x="3845"/>
        <item x="1777"/>
        <item x="1950"/>
        <item x="3045"/>
        <item x="3290"/>
        <item x="3447"/>
        <item x="138"/>
        <item x="2427"/>
        <item x="3006"/>
        <item x="3479"/>
        <item x="906"/>
        <item x="2606"/>
        <item x="3197"/>
        <item x="4236"/>
        <item x="2751"/>
        <item x="385"/>
        <item x="4118"/>
        <item x="2869"/>
        <item x="3052"/>
        <item x="2890"/>
        <item x="447"/>
        <item x="1357"/>
        <item x="1896"/>
        <item x="731"/>
        <item x="862"/>
        <item x="2502"/>
        <item x="1166"/>
        <item x="2782"/>
        <item x="667"/>
        <item x="977"/>
        <item x="2581"/>
        <item x="3908"/>
        <item x="4129"/>
        <item x="4034"/>
        <item x="895"/>
        <item x="3444"/>
        <item x="2424"/>
        <item x="3120"/>
        <item x="1531"/>
        <item x="2503"/>
        <item x="565"/>
        <item x="2976"/>
        <item x="1505"/>
        <item x="3025"/>
        <item x="922"/>
        <item x="3358"/>
        <item x="2198"/>
        <item x="1242"/>
        <item x="3742"/>
        <item x="3090"/>
        <item x="4003"/>
        <item x="2907"/>
        <item x="529"/>
        <item x="3302"/>
        <item x="2403"/>
        <item x="3647"/>
        <item x="245"/>
        <item x="2407"/>
        <item x="703"/>
        <item x="1617"/>
        <item x="815"/>
        <item x="2309"/>
        <item x="3216"/>
        <item x="1943"/>
        <item x="1746"/>
        <item x="101"/>
        <item x="3314"/>
        <item x="2145"/>
        <item x="3872"/>
        <item x="1144"/>
        <item x="1779"/>
        <item x="1140"/>
        <item x="3713"/>
        <item x="866"/>
        <item x="2843"/>
        <item x="882"/>
        <item x="2914"/>
        <item x="362"/>
        <item x="2088"/>
        <item x="3213"/>
        <item x="3504"/>
        <item x="4257"/>
        <item x="2818"/>
        <item x="2570"/>
        <item x="3357"/>
        <item x="2476"/>
        <item x="342"/>
        <item x="2439"/>
        <item x="4146"/>
        <item x="354"/>
        <item x="2472"/>
        <item x="2649"/>
        <item x="1216"/>
        <item x="1188"/>
        <item x="2891"/>
        <item x="3101"/>
        <item x="3864"/>
        <item x="2413"/>
        <item x="876"/>
        <item x="3492"/>
        <item x="1327"/>
        <item x="405"/>
        <item x="3813"/>
        <item x="3334"/>
        <item x="1527"/>
        <item x="2973"/>
        <item x="1208"/>
        <item x="481"/>
        <item x="2753"/>
        <item x="1821"/>
        <item x="1203"/>
        <item x="1560"/>
        <item x="292"/>
        <item x="831"/>
        <item x="366"/>
        <item x="3702"/>
        <item x="1294"/>
        <item x="3283"/>
        <item x="313"/>
        <item x="1748"/>
        <item x="1128"/>
        <item x="3599"/>
        <item x="4223"/>
        <item x="3140"/>
        <item x="2222"/>
        <item x="3705"/>
        <item x="3069"/>
        <item x="2821"/>
        <item x="2425"/>
        <item x="1792"/>
        <item x="2339"/>
        <item x="1728"/>
        <item x="607"/>
        <item x="61"/>
        <item x="692"/>
        <item x="991"/>
        <item x="1226"/>
        <item x="2411"/>
        <item x="2875"/>
        <item x="1657"/>
        <item x="3816"/>
        <item x="2593"/>
        <item x="1886"/>
        <item x="2672"/>
        <item x="1146"/>
        <item x="3374"/>
        <item x="2925"/>
        <item x="157"/>
        <item x="254"/>
        <item x="2832"/>
        <item x="3190"/>
        <item x="3032"/>
        <item x="752"/>
        <item x="811"/>
        <item x="1570"/>
        <item x="1418"/>
        <item x="1482"/>
        <item x="1276"/>
        <item x="3793"/>
        <item x="3602"/>
        <item x="3029"/>
        <item x="484"/>
        <item x="1996"/>
        <item x="1305"/>
        <item x="1015"/>
        <item x="2428"/>
        <item x="2190"/>
        <item x="1717"/>
        <item x="1081"/>
        <item x="2019"/>
        <item x="2727"/>
        <item x="4025"/>
        <item x="3506"/>
        <item x="79"/>
        <item x="2695"/>
        <item x="1977"/>
        <item x="2156"/>
        <item x="604"/>
        <item x="1986"/>
        <item x="920"/>
        <item x="376"/>
        <item x="4185"/>
        <item x="3959"/>
        <item x="3439"/>
        <item x="1763"/>
        <item x="2494"/>
        <item x="29"/>
        <item x="593"/>
        <item x="4087"/>
        <item x="1776"/>
        <item x="4167"/>
        <item x="1409"/>
        <item x="19"/>
        <item x="2469"/>
        <item x="2325"/>
        <item x="4062"/>
        <item x="327"/>
        <item x="4238"/>
        <item x="3826"/>
        <item x="804"/>
        <item x="3524"/>
        <item x="2937"/>
        <item x="2473"/>
        <item x="1969"/>
        <item x="1247"/>
        <item x="2080"/>
        <item x="3966"/>
        <item x="560"/>
        <item x="3907"/>
        <item x="1608"/>
        <item x="3412"/>
        <item x="1251"/>
        <item x="2126"/>
        <item x="3059"/>
        <item x="3668"/>
        <item x="3553"/>
        <item x="1939"/>
        <item x="2456"/>
        <item x="3585"/>
        <item x="1816"/>
        <item x="2768"/>
        <item x="2696"/>
        <item x="710"/>
        <item x="726"/>
        <item x="345"/>
        <item x="1799"/>
        <item x="1184"/>
        <item x="53"/>
        <item x="475"/>
        <item x="4230"/>
        <item x="3515"/>
        <item x="2174"/>
        <item x="2882"/>
        <item x="2097"/>
        <item x="1948"/>
        <item x="619"/>
        <item x="3055"/>
        <item x="3716"/>
        <item x="2463"/>
        <item x="2240"/>
        <item x="41"/>
        <item x="908"/>
        <item x="3354"/>
        <item x="1380"/>
        <item x="1371"/>
        <item x="1599"/>
        <item x="90"/>
        <item x="3941"/>
        <item x="3271"/>
        <item x="678"/>
        <item x="2466"/>
        <item x="3964"/>
        <item x="63"/>
        <item x="4086"/>
        <item x="2804"/>
        <item x="1632"/>
        <item x="1878"/>
        <item x="2611"/>
        <item x="3737"/>
        <item x="3126"/>
        <item x="499"/>
        <item x="3837"/>
        <item x="3401"/>
        <item x="3608"/>
        <item x="966"/>
        <item x="2615"/>
        <item x="953"/>
        <item x="3369"/>
        <item x="4132"/>
        <item x="1154"/>
        <item x="147"/>
        <item x="3219"/>
        <item x="1007"/>
        <item x="1245"/>
        <item x="1637"/>
        <item x="3316"/>
        <item x="748"/>
        <item x="3913"/>
        <item x="456"/>
        <item x="3593"/>
        <item x="3627"/>
        <item x="1403"/>
        <item x="1698"/>
        <item x="3870"/>
        <item x="1900"/>
        <item x="1185"/>
        <item x="1985"/>
        <item x="2560"/>
        <item x="1998"/>
        <item x="1872"/>
        <item x="3724"/>
        <item x="2379"/>
        <item x="3885"/>
        <item x="3902"/>
        <item x="4194"/>
        <item x="2642"/>
        <item x="312"/>
        <item x="3452"/>
        <item x="4155"/>
        <item x="340"/>
        <item x="2070"/>
        <item x="3449"/>
        <item x="3606"/>
        <item x="708"/>
        <item x="2245"/>
        <item x="2574"/>
        <item x="3655"/>
        <item x="2110"/>
        <item x="1871"/>
        <item x="2101"/>
        <item x="2251"/>
        <item x="586"/>
        <item x="1104"/>
        <item x="1863"/>
        <item x="1002"/>
        <item x="3844"/>
        <item x="4245"/>
        <item x="3719"/>
        <item x="236"/>
        <item x="1337"/>
        <item x="3597"/>
        <item x="1093"/>
        <item x="1040"/>
        <item x="1867"/>
        <item x="1501"/>
        <item x="3603"/>
        <item x="1036"/>
        <item x="2210"/>
        <item x="3434"/>
        <item x="2370"/>
        <item x="538"/>
        <item x="2746"/>
        <item x="931"/>
        <item x="579"/>
        <item x="612"/>
        <item x="3764"/>
        <item x="574"/>
        <item x="1629"/>
        <item x="1849"/>
        <item x="1174"/>
        <item x="556"/>
        <item x="763"/>
        <item x="3579"/>
        <item x="1278"/>
        <item x="2681"/>
        <item x="3963"/>
        <item x="3629"/>
        <item x="1545"/>
        <item x="601"/>
        <item x="1290"/>
        <item x="2826"/>
        <item x="1851"/>
        <item x="2596"/>
        <item x="2844"/>
        <item x="1812"/>
        <item x="2607"/>
        <item x="2565"/>
        <item x="3142"/>
        <item x="2155"/>
        <item x="917"/>
        <item x="2160"/>
        <item x="661"/>
        <item x="412"/>
        <item x="383"/>
        <item x="3297"/>
        <item x="3534"/>
        <item x="326"/>
        <item x="180"/>
        <item x="1968"/>
        <item x="4145"/>
        <item x="3405"/>
        <item x="1652"/>
        <item x="3869"/>
        <item x="2940"/>
        <item x="3048"/>
        <item x="3948"/>
        <item x="2677"/>
        <item x="3199"/>
        <item x="2720"/>
        <item x="2286"/>
        <item x="395"/>
        <item x="2519"/>
        <item x="3827"/>
        <item x="3613"/>
        <item x="2094"/>
        <item x="4014"/>
        <item x="2397"/>
        <item x="248"/>
        <item x="2046"/>
        <item x="4137"/>
        <item x="2359"/>
        <item x="2382"/>
        <item x="2792"/>
        <item x="2159"/>
        <item x="1595"/>
        <item x="1743"/>
        <item x="3066"/>
        <item x="1903"/>
        <item x="1004"/>
        <item x="1445"/>
        <item x="1100"/>
        <item x="2989"/>
        <item x="1833"/>
        <item x="1408"/>
        <item x="31"/>
        <item x="2276"/>
        <item x="883"/>
        <item x="301"/>
        <item x="103"/>
        <item x="910"/>
        <item x="2689"/>
        <item x="1885"/>
        <item x="1781"/>
        <item x="1670"/>
        <item x="2797"/>
        <item x="2530"/>
        <item x="1105"/>
        <item x="3022"/>
        <item x="2452"/>
        <item x="1622"/>
        <item x="2554"/>
        <item x="223"/>
        <item x="1773"/>
        <item x="2471"/>
        <item x="547"/>
        <item x="2981"/>
        <item x="4199"/>
        <item x="3402"/>
        <item x="566"/>
        <item x="3551"/>
        <item x="525"/>
        <item x="4149"/>
        <item x="4215"/>
        <item x="4112"/>
        <item x="125"/>
        <item x="2860"/>
        <item x="4197"/>
        <item x="2266"/>
        <item x="4122"/>
        <item x="1907"/>
        <item x="2287"/>
        <item x="2725"/>
        <item x="3830"/>
        <item x="2018"/>
        <item x="2847"/>
        <item x="3720"/>
        <item x="3871"/>
        <item x="3693"/>
        <item x="469"/>
        <item x="452"/>
        <item x="2604"/>
        <item x="2767"/>
        <item x="3428"/>
        <item x="1366"/>
        <item x="4240"/>
        <item x="2627"/>
        <item x="3176"/>
        <item x="1511"/>
        <item x="3840"/>
        <item x="3348"/>
        <item x="1368"/>
        <item x="2060"/>
        <item x="743"/>
        <item x="158"/>
        <item x="858"/>
        <item x="647"/>
        <item x="486"/>
        <item x="3281"/>
        <item x="1440"/>
        <item x="2376"/>
        <item x="1199"/>
        <item x="3952"/>
        <item x="3972"/>
        <item x="2248"/>
        <item x="4066"/>
        <item x="596"/>
        <item x="26"/>
        <item x="2091"/>
        <item x="599"/>
        <item x="2714"/>
        <item x="3717"/>
        <item x="2183"/>
        <item x="2738"/>
        <item x="3680"/>
        <item x="3835"/>
        <item x="3293"/>
        <item x="597"/>
        <item x="2485"/>
        <item x="3351"/>
        <item x="3996"/>
        <item x="40"/>
        <item x="126"/>
        <item x="997"/>
        <item x="2561"/>
        <item x="1470"/>
        <item x="1887"/>
        <item x="1000"/>
        <item x="687"/>
        <item x="2093"/>
        <item x="3204"/>
        <item x="2710"/>
        <item x="805"/>
        <item x="3400"/>
        <item x="1630"/>
        <item x="494"/>
        <item x="2247"/>
        <item x="4081"/>
        <item x="2294"/>
        <item x="108"/>
        <item x="874"/>
        <item x="1832"/>
        <item x="987"/>
        <item x="240"/>
        <item x="12"/>
        <item x="1803"/>
        <item x="595"/>
        <item x="3823"/>
        <item x="3207"/>
        <item x="2229"/>
        <item x="3390"/>
        <item x="2231"/>
        <item x="4128"/>
        <item x="4196"/>
        <item x="2888"/>
        <item x="1451"/>
        <item x="453"/>
        <item x="392"/>
        <item x="4154"/>
        <item x="1809"/>
        <item x="1045"/>
        <item x="1690"/>
        <item x="278"/>
        <item x="2037"/>
        <item x="1221"/>
        <item x="1441"/>
        <item x="1131"/>
        <item x="2553"/>
        <item x="995"/>
        <item x="645"/>
        <item x="716"/>
        <item x="946"/>
        <item x="694"/>
        <item x="2583"/>
        <item x="673"/>
        <item x="1744"/>
        <item x="8"/>
        <item x="2966"/>
        <item x="4084"/>
        <item x="134"/>
        <item x="3365"/>
        <item x="4182"/>
        <item x="2009"/>
        <item x="440"/>
        <item x="3846"/>
        <item x="2096"/>
        <item x="3145"/>
        <item x="994"/>
        <item x="317"/>
        <item x="1452"/>
        <item x="979"/>
        <item x="536"/>
        <item x="3992"/>
        <item x="387"/>
        <item x="2151"/>
        <item x="3013"/>
        <item x="2132"/>
        <item x="4163"/>
        <item x="2534"/>
        <item x="445"/>
        <item x="3583"/>
        <item x="1064"/>
        <item x="1202"/>
        <item x="4171"/>
        <item x="457"/>
        <item x="2745"/>
        <item x="2346"/>
        <item x="903"/>
        <item x="2803"/>
        <item x="2985"/>
        <item x="4237"/>
        <item x="1780"/>
        <item x="3024"/>
        <item x="3851"/>
        <item x="2732"/>
        <item x="3183"/>
        <item x="568"/>
        <item x="2381"/>
        <item x="3799"/>
        <item x="267"/>
        <item x="1553"/>
        <item x="37"/>
        <item x="197"/>
        <item x="3445"/>
        <item x="801"/>
        <item x="2065"/>
        <item x="1869"/>
        <item x="640"/>
        <item x="184"/>
        <item x="1430"/>
        <item x="4141"/>
        <item x="1579"/>
        <item x="1758"/>
        <item x="3154"/>
        <item x="3741"/>
        <item x="2440"/>
        <item x="2313"/>
        <item x="2051"/>
        <item x="2545"/>
        <item x="2986"/>
        <item x="1390"/>
        <item x="3584"/>
        <item x="2597"/>
        <item x="4259"/>
        <item x="1519"/>
        <item x="1808"/>
        <item x="3540"/>
        <item x="2086"/>
        <item x="77"/>
        <item x="3751"/>
        <item x="664"/>
        <item x="284"/>
        <item x="577"/>
        <item x="3469"/>
        <item x="152"/>
        <item x="2322"/>
        <item x="654"/>
        <item x="1862"/>
        <item x="2931"/>
        <item x="491"/>
        <item x="1801"/>
        <item x="682"/>
        <item x="1740"/>
        <item x="3502"/>
        <item x="3415"/>
        <item x="2830"/>
        <item x="114"/>
        <item x="3073"/>
        <item x="2874"/>
        <item x="3266"/>
        <item x="1918"/>
        <item x="307"/>
        <item x="58"/>
        <item x="4072"/>
        <item x="894"/>
        <item x="783"/>
        <item x="3218"/>
        <item x="4001"/>
        <item x="3808"/>
        <item x="4222"/>
        <item x="2663"/>
        <item x="834"/>
        <item x="510"/>
        <item x="2587"/>
        <item x="2734"/>
        <item x="119"/>
        <item x="3695"/>
        <item x="885"/>
        <item x="1935"/>
        <item x="1352"/>
        <item x="3438"/>
        <item x="2304"/>
        <item x="2698"/>
        <item x="209"/>
        <item x="1396"/>
        <item x="1823"/>
        <item x="795"/>
        <item x="2493"/>
        <item x="1168"/>
        <item x="3865"/>
        <item x="3201"/>
        <item x="2929"/>
        <item x="27"/>
        <item x="2603"/>
        <item x="674"/>
        <item x="461"/>
        <item x="3905"/>
        <item x="2378"/>
        <item x="3085"/>
        <item x="2264"/>
        <item x="2034"/>
        <item x="2856"/>
        <item x="2272"/>
        <item x="932"/>
        <item x="1116"/>
        <item x="3017"/>
        <item x="3092"/>
        <item x="3710"/>
        <item x="611"/>
        <item x="1881"/>
        <item x="507"/>
        <item x="1265"/>
        <item x="4176"/>
        <item x="677"/>
        <item x="1048"/>
        <item x="407"/>
        <item x="1770"/>
        <item x="2140"/>
        <item x="1628"/>
        <item x="2000"/>
        <item x="1820"/>
        <item x="4174"/>
        <item x="1228"/>
        <item x="1350"/>
        <item x="349"/>
        <item x="2275"/>
        <item x="2883"/>
        <item x="2367"/>
        <item x="1210"/>
        <item x="2962"/>
        <item x="434"/>
        <item x="372"/>
        <item x="1462"/>
        <item x="2479"/>
        <item x="996"/>
        <item x="3038"/>
        <item x="2702"/>
        <item x="943"/>
        <item x="1656"/>
        <item x="1880"/>
        <item x="1355"/>
        <item x="1648"/>
        <item x="636"/>
        <item x="2135"/>
        <item x="1686"/>
        <item x="2819"/>
        <item x="3873"/>
        <item x="3685"/>
        <item x="791"/>
        <item x="2621"/>
        <item x="879"/>
        <item x="30"/>
        <item x="3002"/>
        <item x="2223"/>
        <item x="521"/>
        <item x="3486"/>
        <item x="2811"/>
        <item x="2331"/>
        <item x="2936"/>
        <item x="199"/>
        <item x="74"/>
        <item x="1020"/>
        <item x="1551"/>
        <item x="2990"/>
        <item x="1876"/>
        <item x="1189"/>
        <item x="2030"/>
        <item x="52"/>
        <item x="3828"/>
        <item x="2165"/>
        <item x="1082"/>
        <item x="1340"/>
        <item x="1078"/>
        <item x="2441"/>
        <item x="351"/>
        <item x="1117"/>
        <item x="3146"/>
        <item x="3481"/>
        <item x="2610"/>
        <item x="3"/>
        <item x="3373"/>
        <item x="2948"/>
        <item x="648"/>
        <item x="1685"/>
        <item x="1304"/>
        <item x="2267"/>
        <item x="2707"/>
        <item x="2701"/>
        <item x="2158"/>
        <item x="3798"/>
        <item x="2102"/>
        <item x="2371"/>
        <item x="1291"/>
        <item x="1954"/>
        <item x="2421"/>
        <item x="697"/>
        <item x="1353"/>
        <item x="482"/>
        <item x="2215"/>
        <item x="4114"/>
        <item x="4110"/>
        <item x="183"/>
        <item x="2719"/>
        <item x="2084"/>
        <item x="2950"/>
        <item x="2920"/>
        <item x="3761"/>
        <item x="322"/>
        <item x="1927"/>
        <item x="1899"/>
        <item x="294"/>
        <item x="3931"/>
        <item x="4221"/>
        <item x="1043"/>
        <item x="1042"/>
        <item x="2220"/>
        <item x="741"/>
        <item x="3043"/>
        <item x="1313"/>
        <item x="1254"/>
        <item x="1207"/>
        <item x="2829"/>
        <item x="663"/>
        <item x="2289"/>
        <item x="3586"/>
        <item x="2298"/>
        <item x="1934"/>
        <item x="2812"/>
        <item x="298"/>
        <item x="1556"/>
        <item x="3036"/>
        <item x="4038"/>
        <item x="982"/>
        <item x="1739"/>
        <item x="2141"/>
        <item x="1066"/>
        <item x="3545"/>
        <item x="4165"/>
        <item x="1666"/>
        <item x="1540"/>
        <item x="3758"/>
        <item x="1970"/>
        <item x="588"/>
        <item x="4130"/>
        <item x="1318"/>
        <item x="605"/>
        <item x="1976"/>
        <item x="1103"/>
        <item x="1735"/>
        <item x="1332"/>
        <item x="2552"/>
        <item x="901"/>
        <item x="2951"/>
        <item x="1612"/>
        <item x="1225"/>
        <item x="3756"/>
        <item x="534"/>
        <item x="467"/>
        <item x="939"/>
        <item x="3255"/>
        <item x="3344"/>
        <item x="2514"/>
        <item x="3041"/>
        <item x="3277"/>
        <item x="2347"/>
        <item x="1361"/>
        <item x="1334"/>
        <item x="1022"/>
        <item x="1782"/>
        <item x="1481"/>
        <item x="1260"/>
        <item x="265"/>
        <item x="1804"/>
        <item x="3518"/>
        <item x="2255"/>
        <item x="2585"/>
        <item x="679"/>
        <item x="364"/>
        <item x="3962"/>
        <item x="2115"/>
        <item x="1119"/>
        <item x="1135"/>
        <item x="2391"/>
        <item x="3937"/>
        <item x="3899"/>
        <item x="1655"/>
        <item x="2721"/>
        <item x="1011"/>
        <item x="2692"/>
        <item x="2557"/>
        <item x="3876"/>
        <item x="3144"/>
        <item x="765"/>
        <item x="3336"/>
        <item x="2348"/>
        <item x="2062"/>
        <item x="3056"/>
        <item x="1222"/>
        <item x="3010"/>
        <item x="849"/>
        <item x="3706"/>
        <item x="4201"/>
        <item x="826"/>
        <item x="2492"/>
        <item x="1999"/>
        <item x="2827"/>
        <item x="2852"/>
        <item x="3494"/>
        <item x="388"/>
        <item x="1385"/>
        <item x="2835"/>
        <item x="4037"/>
        <item x="2301"/>
        <item x="2354"/>
        <item x="3527"/>
        <item x="985"/>
        <item x="1190"/>
        <item x="3282"/>
        <item x="2536"/>
        <item x="1663"/>
        <item x="2922"/>
        <item x="435"/>
        <item x="1249"/>
        <item x="2142"/>
        <item x="359"/>
        <item x="1707"/>
        <item x="408"/>
        <item x="4039"/>
        <item x="1003"/>
        <item x="2236"/>
        <item x="3095"/>
        <item x="417"/>
        <item x="2538"/>
        <item x="2549"/>
        <item x="4136"/>
        <item x="1583"/>
        <item x="2499"/>
        <item x="86"/>
        <item x="3031"/>
        <item x="1142"/>
        <item x="7"/>
        <item x="3975"/>
        <item x="3424"/>
        <item x="2292"/>
        <item x="1915"/>
        <item x="959"/>
        <item x="1215"/>
        <item x="1980"/>
        <item x="1544"/>
        <item x="3575"/>
        <item x="2474"/>
        <item x="1301"/>
        <item x="2282"/>
        <item x="675"/>
        <item x="4012"/>
        <item x="2525"/>
        <item x="1726"/>
        <item x="1958"/>
        <item x="3951"/>
        <item x="2659"/>
        <item x="930"/>
        <item x="3906"/>
        <item x="3582"/>
        <item x="3458"/>
        <item x="2131"/>
        <item x="1121"/>
        <item x="2261"/>
        <item x="759"/>
        <item x="1277"/>
        <item x="3920"/>
        <item x="2291"/>
        <item x="3939"/>
        <item x="2360"/>
        <item x="2184"/>
        <item x="2168"/>
        <item x="1861"/>
        <item x="128"/>
        <item x="2964"/>
        <item x="2509"/>
        <item x="2077"/>
        <item x="3914"/>
        <item x="1888"/>
        <item x="2675"/>
        <item x="1813"/>
        <item x="3105"/>
        <item x="55"/>
        <item x="1680"/>
        <item x="1575"/>
        <item x="3536"/>
        <item x="2035"/>
        <item x="3149"/>
        <item x="3671"/>
        <item x="3562"/>
        <item x="3979"/>
        <item x="1303"/>
        <item x="3071"/>
        <item x="3196"/>
        <item x="1372"/>
        <item x="1123"/>
        <item x="416"/>
        <item x="87"/>
        <item x="3164"/>
        <item x="98"/>
        <item x="375"/>
        <item x="4181"/>
        <item x="2437"/>
        <item x="2831"/>
        <item x="1640"/>
        <item x="121"/>
        <item x="2622"/>
        <item x="964"/>
        <item x="380"/>
        <item x="2787"/>
        <item x="1160"/>
        <item x="2144"/>
        <item x="1942"/>
        <item x="1624"/>
        <item x="3519"/>
        <item x="3976"/>
        <item x="3618"/>
        <item x="3299"/>
        <item x="2176"/>
        <item x="178"/>
        <item x="1279"/>
        <item x="2201"/>
        <item x="2918"/>
        <item x="3372"/>
        <item x="2468"/>
        <item x="1563"/>
        <item x="3425"/>
        <item x="3233"/>
        <item x="2487"/>
        <item x="39"/>
        <item x="927"/>
        <item x="3264"/>
        <item x="696"/>
        <item x="2539"/>
        <item x="2296"/>
        <item x="3211"/>
        <item x="4113"/>
        <item x="1549"/>
        <item x="1539"/>
        <item x="4225"/>
        <item x="1089"/>
        <item x="2357"/>
        <item x="424"/>
        <item x="1983"/>
        <item x="902"/>
        <item x="1649"/>
        <item x="355"/>
        <item x="75"/>
        <item x="3226"/>
        <item x="3857"/>
        <item x="3409"/>
        <item x="1453"/>
        <item x="2262"/>
        <item x="2366"/>
        <item x="1393"/>
        <item x="3995"/>
        <item x="2862"/>
        <item x="3531"/>
        <item x="2747"/>
        <item x="378"/>
        <item x="1515"/>
        <item x="689"/>
        <item x="2455"/>
        <item x="1424"/>
        <item x="3021"/>
        <item x="14"/>
        <item x="3279"/>
        <item x="1602"/>
        <item x="1760"/>
        <item x="1830"/>
        <item x="1437"/>
        <item x="1095"/>
        <item x="925"/>
        <item x="2195"/>
        <item x="444"/>
        <item x="527"/>
        <item x="2253"/>
        <item x="860"/>
        <item x="2170"/>
        <item x="250"/>
        <item x="2838"/>
        <item x="744"/>
        <item x="297"/>
        <item x="1429"/>
        <item x="3856"/>
        <item x="3765"/>
        <item x="3543"/>
        <item x="1600"/>
        <item x="4045"/>
        <item x="3760"/>
        <item x="3124"/>
        <item x="2014"/>
        <item x="747"/>
        <item x="3475"/>
        <item x="1623"/>
        <item x="3981"/>
        <item x="3738"/>
        <item x="668"/>
        <item x="2448"/>
        <item x="389"/>
        <item x="3682"/>
        <item x="2027"/>
        <item x="4016"/>
        <item x="1284"/>
        <item x="1661"/>
        <item x="244"/>
        <item x="3147"/>
        <item x="185"/>
        <item x="3875"/>
        <item x="1023"/>
        <item x="460"/>
        <item x="868"/>
        <item x="4004"/>
        <item x="1894"/>
        <item x="3192"/>
        <item x="3497"/>
        <item x="820"/>
        <item x="227"/>
        <item x="4"/>
        <item x="1949"/>
        <item x="1281"/>
        <item x="2114"/>
        <item x="3701"/>
        <item x="3718"/>
        <item x="900"/>
        <item x="1638"/>
        <item x="2073"/>
        <item x="3239"/>
        <item x="70"/>
        <item x="1582"/>
        <item x="1752"/>
        <item x="4147"/>
        <item x="115"/>
        <item x="3209"/>
        <item x="419"/>
        <item x="2800"/>
        <item x="4180"/>
        <item x="3108"/>
        <item x="1621"/>
        <item x="1957"/>
        <item x="100"/>
        <item x="2129"/>
        <item x="4093"/>
        <item x="3247"/>
        <item x="3556"/>
        <item x="1205"/>
        <item x="235"/>
        <item x="633"/>
        <item x="717"/>
        <item x="3135"/>
        <item x="935"/>
        <item x="36"/>
        <item x="3057"/>
        <item x="3529"/>
        <item x="3552"/>
        <item x="2683"/>
        <item x="732"/>
        <item x="4092"/>
        <item x="2408"/>
        <item x="2551"/>
        <item x="2434"/>
        <item x="537"/>
        <item x="1323"/>
        <item x="1546"/>
        <item x="3587"/>
        <item x="1338"/>
        <item x="2833"/>
        <item x="239"/>
        <item x="2273"/>
        <item x="2169"/>
        <item x="4108"/>
        <item x="3694"/>
        <item x="367"/>
        <item x="561"/>
        <item x="2415"/>
        <item x="1308"/>
        <item x="972"/>
        <item x="2277"/>
        <item x="1696"/>
        <item x="62"/>
        <item x="2197"/>
        <item x="67"/>
        <item x="2577"/>
        <item x="3044"/>
        <item x="3736"/>
        <item x="779"/>
        <item x="2383"/>
        <item x="1774"/>
        <item x="2186"/>
        <item x="167"/>
        <item x="3928"/>
        <item x="3731"/>
        <item x="2066"/>
        <item x="1580"/>
        <item x="3161"/>
        <item x="2618"/>
        <item x="4161"/>
        <item x="625"/>
        <item x="21"/>
        <item x="3565"/>
        <item x="2876"/>
        <item x="3467"/>
        <item x="1586"/>
        <item x="891"/>
        <item x="2670"/>
        <item x="1784"/>
        <item x="2795"/>
        <item x="756"/>
        <item x="2735"/>
        <item x="2934"/>
        <item x="230"/>
        <item x="3965"/>
        <item x="2685"/>
        <item x="1651"/>
        <item x="3974"/>
        <item x="2335"/>
        <item x="3208"/>
        <item x="2054"/>
        <item x="1596"/>
        <item x="10"/>
        <item x="3269"/>
        <item x="2713"/>
        <item x="2640"/>
        <item x="3326"/>
        <item x="1659"/>
        <item x="1209"/>
        <item x="483"/>
        <item x="45"/>
        <item x="2742"/>
        <item x="229"/>
        <item x="3794"/>
        <item x="1765"/>
        <item x="2855"/>
        <item x="1721"/>
        <item x="2688"/>
        <item x="1603"/>
        <item x="2467"/>
        <item x="3984"/>
        <item x="4032"/>
        <item x="735"/>
        <item x="4080"/>
        <item x="190"/>
        <item x="1329"/>
        <item x="64"/>
        <item x="1857"/>
        <item x="955"/>
        <item x="1324"/>
        <item x="2886"/>
        <item x="3274"/>
        <item x="1681"/>
        <item x="1033"/>
        <item x="471"/>
        <item x="3767"/>
        <item x="4090"/>
        <item x="2206"/>
        <item x="2349"/>
        <item x="2691"/>
        <item x="2283"/>
        <item x="3419"/>
        <item x="1858"/>
        <item x="1019"/>
        <item x="3178"/>
        <item x="4254"/>
        <item x="899"/>
        <item x="2038"/>
        <item x="2623"/>
        <item x="3127"/>
        <item x="3915"/>
        <item x="2902"/>
        <item x="4027"/>
        <item x="843"/>
        <item x="3763"/>
        <item x="3709"/>
        <item x="1520"/>
        <item x="93"/>
        <item x="1016"/>
        <item x="2022"/>
        <item x="1709"/>
        <item x="2426"/>
        <item x="4242"/>
        <item x="1159"/>
        <item x="2927"/>
        <item x="2848"/>
        <item x="1267"/>
        <item x="2358"/>
        <item x="659"/>
        <item x="1076"/>
        <item x="3375"/>
        <item x="3523"/>
        <item x="2278"/>
        <item x="174"/>
        <item x="1454"/>
        <item x="2712"/>
        <item x="1243"/>
        <item x="563"/>
        <item x="3131"/>
        <item x="855"/>
        <item x="1170"/>
        <item x="796"/>
        <item x="2042"/>
        <item x="775"/>
        <item x="4184"/>
        <item x="2063"/>
        <item x="784"/>
        <item x="1150"/>
        <item x="69"/>
        <item x="3166"/>
        <item x="1384"/>
        <item x="2072"/>
        <item x="3538"/>
        <item x="2668"/>
        <item x="3969"/>
        <item x="764"/>
        <item x="3998"/>
        <item x="225"/>
        <item x="1091"/>
        <item x="3112"/>
        <item x="1343"/>
        <item x="1391"/>
        <item x="4035"/>
        <item x="1677"/>
        <item x="539"/>
        <item x="437"/>
        <item x="3878"/>
        <item x="3755"/>
        <item x="2216"/>
        <item x="1951"/>
        <item x="2930"/>
        <item x="1826"/>
        <item x="1230"/>
        <item x="2798"/>
        <item x="1094"/>
        <item x="2529"/>
        <item x="393"/>
        <item x="965"/>
        <item x="3005"/>
        <item x="3125"/>
        <item x="1653"/>
        <item x="3077"/>
        <item x="495"/>
        <item x="4173"/>
        <item x="3223"/>
        <item x="3337"/>
        <item x="2327"/>
        <item x="878"/>
        <item x="2015"/>
        <item x="1130"/>
        <item x="3897"/>
        <item x="4231"/>
        <item x="2651"/>
        <item x="1442"/>
        <item x="1678"/>
        <item x="4064"/>
        <item x="4239"/>
        <item x="2162"/>
        <item x="2524"/>
        <item x="514"/>
        <item x="2078"/>
        <item x="2053"/>
        <item x="411"/>
        <item x="2741"/>
        <item x="558"/>
        <item x="1654"/>
        <item x="2326"/>
        <item x="2563"/>
        <item x="1597"/>
        <item x="1102"/>
        <item x="2057"/>
        <item x="3304"/>
        <item x="2"/>
        <item x="1099"/>
        <item x="2904"/>
        <item x="1300"/>
        <item x="2775"/>
        <item x="2754"/>
        <item x="2801"/>
        <item x="242"/>
        <item x="2173"/>
        <item x="3385"/>
        <item x="755"/>
        <item x="757"/>
        <item x="886"/>
        <item x="945"/>
        <item x="449"/>
        <item x="4248"/>
        <item x="3779"/>
        <item x="1435"/>
        <item x="2895"/>
        <item x="3254"/>
        <item x="237"/>
        <item x="829"/>
        <item x="3470"/>
        <item x="1229"/>
        <item x="186"/>
        <item x="2179"/>
        <item x="95"/>
        <item x="329"/>
        <item x="2652"/>
        <item x="310"/>
        <item x="3276"/>
        <item x="2024"/>
        <item x="3698"/>
        <item x="2766"/>
        <item x="3129"/>
        <item x="454"/>
        <item x="2461"/>
        <item x="813"/>
        <item x="1790"/>
        <item x="3684"/>
        <item x="3858"/>
        <item x="4100"/>
        <item x="3089"/>
        <item x="1769"/>
        <item x="316"/>
        <item x="1293"/>
        <item x="264"/>
        <item x="3046"/>
        <item x="2106"/>
        <item x="1953"/>
        <item x="1620"/>
        <item x="3921"/>
        <item x="2406"/>
        <item x="3341"/>
        <item x="2511"/>
        <item x="4067"/>
        <item x="1510"/>
        <item x="418"/>
        <item x="3635"/>
        <item x="3980"/>
        <item x="3252"/>
        <item x="2163"/>
        <item x="410"/>
        <item x="80"/>
        <item x="1593"/>
        <item x="780"/>
        <item x="1778"/>
        <item x="1727"/>
        <item x="827"/>
        <item x="4060"/>
        <item x="3947"/>
        <item x="2068"/>
        <item x="856"/>
        <item x="2150"/>
        <item x="940"/>
        <item x="2586"/>
        <item x="4057"/>
        <item x="4268"/>
        <item x="247"/>
        <item x="1180"/>
        <item x="1956"/>
        <item x="840"/>
        <item x="188"/>
        <item x="3510"/>
        <item x="2926"/>
        <item x="1703"/>
        <item x="2457"/>
        <item x="3633"/>
        <item x="111"/>
        <item x="1044"/>
        <item x="1134"/>
        <item x="2822"/>
        <item x="3474"/>
        <item x="2628"/>
        <item x="1483"/>
        <item x="3841"/>
        <item x="1028"/>
        <item x="222"/>
        <item x="760"/>
        <item x="226"/>
        <item x="2840"/>
        <item x="4232"/>
        <item x="1963"/>
        <item x="738"/>
        <item x="311"/>
        <item x="528"/>
        <item x="3802"/>
        <item x="3950"/>
        <item x="1647"/>
        <item x="2676"/>
        <item x="937"/>
        <item x="2243"/>
        <item x="948"/>
        <item x="413"/>
        <item x="363"/>
        <item x="897"/>
        <item x="3153"/>
        <item x="698"/>
        <item x="2871"/>
        <item x="4105"/>
        <item x="2189"/>
        <item x="2374"/>
        <item x="1973"/>
        <item x="4073"/>
        <item x="4251"/>
        <item x="2069"/>
        <item x="2724"/>
        <item x="1883"/>
        <item x="892"/>
        <item x="3109"/>
        <item x="934"/>
        <item x="688"/>
        <item x="2373"/>
        <item x="957"/>
        <item x="1502"/>
        <item x="2661"/>
        <item x="944"/>
        <item x="179"/>
        <item x="1616"/>
        <item x="390"/>
        <item x="1412"/>
        <item x="2679"/>
        <item x="598"/>
        <item x="1914"/>
        <item x="4213"/>
        <item x="2055"/>
        <item x="2334"/>
        <item x="3496"/>
        <item x="2059"/>
        <item x="928"/>
        <item x="2842"/>
        <item x="2429"/>
        <item x="1523"/>
        <item x="1791"/>
        <item x="4111"/>
        <item x="459"/>
        <item x="662"/>
        <item x="1349"/>
        <item x="2641"/>
        <item x="1027"/>
        <item x="2955"/>
        <item x="3714"/>
        <item x="3734"/>
        <item x="1175"/>
        <item x="3537"/>
        <item x="1691"/>
        <item x="1344"/>
        <item x="2271"/>
        <item x="1859"/>
        <item x="1797"/>
        <item x="3894"/>
        <item x="3459"/>
        <item x="428"/>
        <item x="2076"/>
        <item x="3130"/>
        <item x="415"/>
        <item x="589"/>
        <item x="321"/>
        <item x="823"/>
        <item x="443"/>
        <item x="3468"/>
        <item x="2219"/>
        <item x="3081"/>
        <item x="3632"/>
        <item x="466"/>
        <item x="1538"/>
        <item x="3476"/>
        <item x="890"/>
        <item x="954"/>
        <item x="1111"/>
        <item x="1109"/>
        <item x="1607"/>
        <item x="3464"/>
        <item x="1644"/>
        <item x="669"/>
        <item x="2765"/>
        <item x="572"/>
        <item x="3646"/>
        <item x="1088"/>
        <item x="3762"/>
        <item x="4262"/>
        <item x="1565"/>
        <item x="1307"/>
        <item x="3983"/>
        <item x="869"/>
        <item x="2740"/>
        <item x="1882"/>
        <item x="776"/>
        <item x="3393"/>
        <item x="302"/>
        <item x="3114"/>
        <item x="1302"/>
        <item x="2953"/>
        <item x="195"/>
        <item x="2226"/>
        <item x="423"/>
        <item x="3978"/>
        <item x="2919"/>
        <item x="99"/>
        <item x="2785"/>
        <item x="3193"/>
        <item x="3251"/>
        <item x="2233"/>
        <item x="2218"/>
        <item x="1841"/>
        <item x="3781"/>
        <item x="315"/>
        <item x="3498"/>
        <item x="2483"/>
        <item x="1895"/>
        <item x="758"/>
        <item x="3807"/>
        <item x="530"/>
        <item x="3099"/>
        <item x="4140"/>
        <item x="4189"/>
        <item x="1924"/>
        <item x="1723"/>
        <item x="1513"/>
        <item x="814"/>
        <item x="3729"/>
        <item x="3257"/>
        <item x="1326"/>
        <item x="3801"/>
        <item x="3922"/>
        <item x="3703"/>
        <item x="191"/>
        <item x="2230"/>
        <item x="293"/>
        <item x="1107"/>
        <item x="277"/>
        <item x="2595"/>
        <item x="3067"/>
        <item x="3797"/>
        <item x="2436"/>
        <item x="4148"/>
        <item x="725"/>
        <item x="165"/>
        <item x="3814"/>
        <item x="3548"/>
        <item x="841"/>
        <item x="1250"/>
        <item x="219"/>
        <item x="3157"/>
        <item x="1817"/>
        <item x="208"/>
        <item x="2912"/>
        <item x="2935"/>
        <item x="3782"/>
        <item x="1798"/>
        <item x="746"/>
        <item x="615"/>
        <item x="3892"/>
        <item x="123"/>
        <item x="175"/>
        <item x="2445"/>
        <item x="986"/>
        <item x="4229"/>
        <item x="842"/>
        <item x="2960"/>
        <item x="3707"/>
        <item x="3376"/>
        <item x="1234"/>
        <item x="3432"/>
        <item x="951"/>
        <item x="84"/>
        <item x="414"/>
        <item x="1256"/>
        <item x="1443"/>
        <item x="2737"/>
        <item x="2023"/>
        <item x="1548"/>
        <item x="2438"/>
        <item x="1008"/>
        <item x="1167"/>
        <item x="1162"/>
        <item x="3388"/>
        <item x="3532"/>
        <item x="821"/>
        <item x="370"/>
        <item x="2984"/>
        <item x="3539"/>
        <item x="3179"/>
        <item x="352"/>
        <item x="3420"/>
        <item x="2306"/>
        <item x="2756"/>
        <item x="2942"/>
        <item x="870"/>
        <item x="1568"/>
        <item x="3305"/>
        <item x="2412"/>
        <item x="4270"/>
        <item x="1147"/>
        <item x="3015"/>
        <item x="711"/>
        <item x="4207"/>
        <item x="2820"/>
        <item x="3487"/>
        <item x="170"/>
        <item x="2834"/>
        <item x="1842"/>
        <item x="2715"/>
        <item x="3499"/>
        <item x="2612"/>
        <item x="3328"/>
        <item x="1021"/>
        <item x="4143"/>
        <item x="2175"/>
        <item x="1802"/>
        <item x="2896"/>
        <item x="1055"/>
        <item x="1176"/>
        <item x="2548"/>
        <item x="2796"/>
        <item x="1295"/>
        <item x="2769"/>
        <item x="122"/>
        <item x="1665"/>
        <item x="1320"/>
        <item x="2217"/>
        <item x="2987"/>
        <item x="1009"/>
        <item x="1356"/>
        <item x="3877"/>
        <item x="2526"/>
        <item x="3123"/>
        <item x="218"/>
        <item x="958"/>
        <item x="3746"/>
        <item x="2968"/>
        <item x="3792"/>
        <item x="1734"/>
        <item x="2996"/>
        <item x="276"/>
        <item x="608"/>
        <item x="1201"/>
        <item x="3155"/>
        <item x="3795"/>
        <item x="1564"/>
        <item x="3520"/>
        <item x="1325"/>
        <item x="4158"/>
        <item x="1732"/>
        <item x="1606"/>
        <item x="3842"/>
        <item x="3678"/>
        <item x="3030"/>
        <item x="1331"/>
        <item x="2780"/>
        <item x="3194"/>
        <item x="2050"/>
        <item x="2915"/>
        <item x="160"/>
        <item x="3210"/>
        <item x="1339"/>
        <item x="1747"/>
        <item x="1157"/>
        <item x="1478"/>
        <item x="3960"/>
        <item x="2451"/>
        <item x="1877"/>
        <item x="3007"/>
        <item x="650"/>
        <item x="1532"/>
        <item x="373"/>
        <item x="462"/>
        <item x="2614"/>
        <item x="1006"/>
        <item x="1387"/>
        <item x="65"/>
        <item x="2836"/>
        <item x="2543"/>
        <item x="2377"/>
        <item x="81"/>
        <item x="3600"/>
        <item x="2664"/>
        <item x="2345"/>
        <item x="914"/>
        <item x="2518"/>
        <item x="2777"/>
        <item x="89"/>
        <item x="1219"/>
        <item x="2043"/>
        <item x="358"/>
        <item x="1473"/>
        <item x="1965"/>
        <item x="2020"/>
        <item x="792"/>
        <item x="2361"/>
        <item x="3558"/>
        <item x="2542"/>
        <item x="1497"/>
        <item x="2133"/>
        <item x="1557"/>
        <item x="3422"/>
        <item x="2531"/>
        <item x="2259"/>
        <item x="728"/>
        <item x="3355"/>
        <item x="592"/>
        <item x="3132"/>
        <item x="1236"/>
        <item x="1699"/>
        <item x="2654"/>
        <item x="4187"/>
        <item x="3398"/>
        <item x="2180"/>
        <item x="1194"/>
        <item x="3300"/>
        <item x="3170"/>
        <item x="1163"/>
        <item x="3111"/>
        <item x="3215"/>
        <item x="1151"/>
        <item x="2402"/>
        <item x="3327"/>
        <item x="2893"/>
        <item x="2350"/>
        <item x="4115"/>
        <item x="1627"/>
        <item x="2662"/>
        <item x="3039"/>
        <item x="1829"/>
        <item x="2817"/>
        <item x="2653"/>
        <item x="2872"/>
        <item x="1406"/>
        <item x="2300"/>
        <item x="881"/>
        <item x="1757"/>
        <item x="2432"/>
        <item x="3384"/>
        <item x="693"/>
        <item x="3134"/>
        <item x="3001"/>
        <item x="1922"/>
        <item x="2389"/>
        <item x="1930"/>
        <item x="1783"/>
        <item x="660"/>
        <item x="1235"/>
        <item x="1860"/>
        <item x="3932"/>
        <item x="3818"/>
        <item x="4036"/>
        <item x="3248"/>
        <item x="2380"/>
        <item x="2006"/>
        <item x="1835"/>
        <item x="4018"/>
        <item x="1449"/>
        <item x="1137"/>
        <item x="3573"/>
        <item x="2089"/>
        <item x="448"/>
        <item x="3246"/>
        <item x="1299"/>
        <item x="401"/>
        <item x="1460"/>
        <item x="1487"/>
        <item x="3416"/>
        <item x="2400"/>
        <item x="788"/>
        <item x="2540"/>
        <item x="1837"/>
        <item x="712"/>
        <item x="4095"/>
        <item x="2687"/>
        <item x="2535"/>
        <item x="828"/>
        <item x="2572"/>
        <item x="1468"/>
        <item x="3352"/>
        <item x="2338"/>
        <item x="1992"/>
        <item x="465"/>
        <item x="2658"/>
        <item x="3364"/>
        <item x="3395"/>
        <item x="2064"/>
        <item x="774"/>
        <item x="2161"/>
        <item x="2556"/>
        <item x="2119"/>
        <item x="1902"/>
        <item x="3521"/>
        <item x="3403"/>
        <item x="724"/>
        <item x="1316"/>
        <item x="1909"/>
        <item x="2619"/>
        <item x="2393"/>
        <item x="2199"/>
        <item x="3087"/>
        <item x="286"/>
        <item x="3287"/>
        <item x="2905"/>
        <item x="2280"/>
        <item x="581"/>
        <item x="852"/>
        <item x="496"/>
        <item x="1588"/>
        <item x="2423"/>
        <item x="221"/>
        <item x="1413"/>
        <item x="2706"/>
        <item x="816"/>
        <item x="3214"/>
        <item x="3675"/>
        <item x="911"/>
        <item x="3643"/>
        <item x="2117"/>
        <item x="3501"/>
        <item x="330"/>
        <item x="3938"/>
        <item x="1598"/>
        <item x="970"/>
        <item x="1938"/>
        <item x="1533"/>
        <item x="545"/>
        <item x="1070"/>
        <item x="2901"/>
        <item x="2513"/>
        <item x="2873"/>
        <item x="1733"/>
        <item x="3008"/>
        <item x="3410"/>
        <item x="3037"/>
        <item x="3977"/>
        <item x="1966"/>
        <item x="1120"/>
        <item x="233"/>
        <item x="1571"/>
        <item x="3883"/>
        <item x="3429"/>
        <item x="1905"/>
        <item x="3656"/>
        <item x="2857"/>
        <item x="3296"/>
        <item x="1559"/>
        <item x="2004"/>
        <item x="1839"/>
        <item x="616"/>
        <item x="3936"/>
        <item x="425"/>
        <item x="1573"/>
        <item x="3648"/>
        <item x="266"/>
        <item x="4054"/>
        <item x="504"/>
        <item x="3173"/>
        <item x="613"/>
        <item x="2992"/>
        <item x="2894"/>
        <item x="3774"/>
        <item x="3889"/>
        <item x="3672"/>
        <item x="2263"/>
        <item x="2932"/>
        <item x="271"/>
        <item x="2522"/>
        <item x="1692"/>
        <item x="618"/>
        <item x="3040"/>
        <item x="3571"/>
        <item x="1946"/>
        <item x="2204"/>
        <item x="1047"/>
        <item x="4031"/>
        <item x="3163"/>
        <item x="751"/>
        <item x="3054"/>
        <item x="3312"/>
        <item x="2166"/>
        <item x="3221"/>
        <item x="3728"/>
        <item x="3991"/>
        <item x="1995"/>
        <item x="2241"/>
        <item x="1822"/>
        <item x="4153"/>
        <item x="439"/>
        <item x="646"/>
        <item x="2107"/>
        <item x="2127"/>
        <item x="2194"/>
        <item x="552"/>
        <item x="1873"/>
        <item x="2705"/>
        <item x="1459"/>
        <item x="1477"/>
        <item x="4218"/>
        <item x="3253"/>
        <item x="3721"/>
        <item x="3676"/>
        <item x="3189"/>
        <item x="1458"/>
        <item x="1017"/>
        <item x="4076"/>
        <item x="76"/>
        <item x="1928"/>
        <item x="1936"/>
        <item x="2938"/>
        <item x="2317"/>
        <item x="781"/>
        <item x="4005"/>
        <item x="4074"/>
        <item x="812"/>
        <item x="2841"/>
        <item x="1555"/>
        <item x="1309"/>
        <item x="187"/>
        <item x="3435"/>
        <item x="249"/>
        <item x="2906"/>
        <item x="1032"/>
        <item x="1193"/>
        <item x="1897"/>
        <item x="3780"/>
        <item x="3079"/>
        <item x="1457"/>
        <item x="3886"/>
        <item x="0"/>
        <item x="3096"/>
        <item x="2310"/>
        <item x="1650"/>
        <item x="836"/>
        <item x="2356"/>
        <item x="1173"/>
        <item x="2118"/>
        <item x="3121"/>
        <item x="620"/>
        <item x="3615"/>
        <item x="915"/>
        <item x="381"/>
        <item x="3078"/>
        <item x="3631"/>
        <item x="2994"/>
        <item x="2249"/>
        <item x="524"/>
        <item x="978"/>
        <item x="136"/>
        <item x="4097"/>
        <item x="2851"/>
        <item x="762"/>
        <item x="3954"/>
        <item x="1601"/>
        <item x="4085"/>
        <item x="1447"/>
        <item x="3554"/>
        <item x="1855"/>
        <item x="1645"/>
        <item x="303"/>
        <item x="3205"/>
        <item x="2794"/>
        <item x="3243"/>
        <item x="1762"/>
        <item x="4267"/>
        <item x="1504"/>
        <item x="3949"/>
        <item x="809"/>
        <item x="2566"/>
        <item x="2256"/>
        <item x="3427"/>
        <item x="1840"/>
        <item x="4258"/>
        <item x="2512"/>
        <item x="643"/>
        <item x="1485"/>
        <item x="212"/>
        <item x="2113"/>
        <item x="1737"/>
        <item x="4021"/>
        <item x="4127"/>
        <item x="2979"/>
        <item x="740"/>
        <item x="1181"/>
        <item x="109"/>
        <item x="4124"/>
        <item x="2209"/>
        <item x="4094"/>
        <item x="3141"/>
        <item x="719"/>
        <item x="2846"/>
        <item x="1952"/>
        <item x="3115"/>
        <item x="3574"/>
        <item x="1933"/>
        <item x="1591"/>
        <item x="1749"/>
        <item x="3103"/>
        <item x="206"/>
        <item x="470"/>
        <item x="3389"/>
        <item x="1341"/>
        <item x="1672"/>
        <item x="4261"/>
        <item x="1800"/>
        <item x="2329"/>
        <item x="2975"/>
        <item x="1576"/>
        <item x="1492"/>
        <item x="1288"/>
        <item x="1987"/>
        <item x="2431"/>
        <item x="3244"/>
        <item x="3673"/>
        <item x="1058"/>
        <item x="2816"/>
        <item x="3785"/>
        <item x="3652"/>
        <item x="1125"/>
        <item x="1921"/>
        <item x="684"/>
        <item x="865"/>
        <item x="2638"/>
        <item x="2454"/>
        <item x="246"/>
        <item x="3263"/>
        <item x="2288"/>
        <item x="1794"/>
        <item x="2784"/>
        <item x="3567"/>
        <item x="3453"/>
        <item x="106"/>
        <item x="3339"/>
        <item x="681"/>
        <item x="1912"/>
        <item x="2643"/>
        <item x="4107"/>
        <item x="1988"/>
        <item x="628"/>
        <item x="3740"/>
        <item x="3930"/>
        <item x="2490"/>
        <item x="1874"/>
        <item x="1844"/>
        <item x="3555"/>
        <item x="553"/>
        <item x="1282"/>
        <item x="269"/>
        <item x="2250"/>
        <item x="1476"/>
        <item x="3136"/>
        <item x="1866"/>
        <item x="859"/>
        <item x="3421"/>
        <item x="2580"/>
        <item x="3757"/>
        <item x="16"/>
        <item x="2546"/>
        <item x="877"/>
        <item x="1959"/>
        <item x="837"/>
        <item x="3589"/>
        <item x="629"/>
        <item x="2755"/>
        <item x="822"/>
        <item x="2591"/>
        <item x="767"/>
        <item x="1097"/>
        <item x="2523"/>
        <item x="2001"/>
        <item x="3174"/>
        <item x="25"/>
        <item x="3620"/>
        <item x="1742"/>
        <item x="243"/>
        <item x="2601"/>
        <item x="215"/>
        <item x="1701"/>
        <item x="3677"/>
        <item x="2900"/>
        <item x="2185"/>
        <item x="2752"/>
        <item x="3923"/>
        <item x="2978"/>
        <item x="3295"/>
        <item x="3967"/>
        <item x="2589"/>
        <item x="3642"/>
        <item x="635"/>
        <item x="3809"/>
        <item x="2759"/>
        <item x="3891"/>
        <item x="526"/>
        <item x="4192"/>
        <item x="3925"/>
        <item x="4172"/>
        <item x="1961"/>
        <item x="872"/>
        <item x="2032"/>
        <item x="4040"/>
        <item x="680"/>
        <item x="2757"/>
        <item x="3690"/>
        <item x="832"/>
        <item x="1198"/>
        <item x="584"/>
        <item x="4030"/>
        <item x="2028"/>
        <item x="2899"/>
        <item x="2758"/>
        <item x="1073"/>
        <item x="2573"/>
        <item x="4212"/>
        <item x="1233"/>
        <item x="22"/>
        <item x="3880"/>
        <item x="3659"/>
        <item x="270"/>
        <item x="300"/>
        <item x="3168"/>
        <item x="2520"/>
        <item x="502"/>
        <item x="2362"/>
        <item x="1772"/>
        <item x="2635"/>
        <item x="3697"/>
        <item x="686"/>
        <item x="1431"/>
        <item x="3893"/>
        <item x="3909"/>
        <item x="3640"/>
        <item x="1397"/>
        <item x="3026"/>
        <item x="2666"/>
        <item x="3329"/>
        <item x="1730"/>
        <item x="116"/>
        <item x="1037"/>
        <item x="875"/>
        <item x="3430"/>
        <item x="4048"/>
        <item x="402"/>
        <item x="3386"/>
        <item x="3113"/>
        <item x="3505"/>
        <item x="1675"/>
        <item x="96"/>
        <item x="683"/>
        <item x="623"/>
        <item x="3014"/>
        <item x="2045"/>
        <item x="2193"/>
        <item x="472"/>
        <item x="1759"/>
        <item x="3343"/>
        <item x="2963"/>
        <item x="3508"/>
        <item x="2104"/>
        <item x="2806"/>
        <item x="198"/>
        <item x="824"/>
        <item x="770"/>
        <item x="2684"/>
        <item x="655"/>
        <item x="3323"/>
        <item x="3541"/>
        <item x="3625"/>
        <item x="4102"/>
        <item x="2146"/>
        <item x="3408"/>
        <item x="118"/>
        <item x="2716"/>
        <item x="2697"/>
        <item x="1253"/>
        <item x="3053"/>
        <item x="1298"/>
        <item x="341"/>
        <item x="3598"/>
        <item x="851"/>
        <item x="3018"/>
        <item x="3630"/>
        <item x="356"/>
        <item x="2609"/>
        <item x="3790"/>
        <item x="1342"/>
        <item x="1425"/>
        <item x="3322"/>
        <item x="1512"/>
        <item x="3847"/>
        <item x="2002"/>
        <item x="1828"/>
        <item x="2353"/>
        <item x="1263"/>
        <item x="2508"/>
        <item x="2686"/>
        <item x="3725"/>
        <item x="1979"/>
        <item x="33"/>
        <item x="1755"/>
        <item x="2717"/>
        <item x="1688"/>
        <item x="289"/>
        <item x="1496"/>
        <item x="705"/>
        <item x="1814"/>
        <item x="397"/>
        <item x="4188"/>
        <item x="3128"/>
        <item x="92"/>
        <item x="4049"/>
        <item x="4000"/>
        <item x="2541"/>
        <item x="706"/>
        <item x="2365"/>
        <item x="1398"/>
        <item x="112"/>
        <item x="379"/>
        <item x="1771"/>
        <item x="3683"/>
        <item x="4255"/>
        <item x="1080"/>
        <item x="2087"/>
        <item x="2620"/>
        <item x="3522"/>
        <item x="1364"/>
        <item x="1183"/>
        <item x="2388"/>
        <item x="3294"/>
        <item x="4089"/>
        <item x="2845"/>
        <item x="4098"/>
        <item x="1796"/>
        <item x="2916"/>
        <item x="830"/>
        <item x="1919"/>
        <item x="43"/>
        <item x="1075"/>
        <item x="745"/>
        <item x="2909"/>
        <item x="1890"/>
        <item x="3229"/>
        <item x="989"/>
        <item x="2213"/>
        <item x="1114"/>
        <item x="929"/>
        <item x="4175"/>
        <item x="17"/>
        <item x="1469"/>
        <item x="3118"/>
        <item x="2500"/>
        <item x="1164"/>
        <item x="3082"/>
        <item x="3743"/>
        <item x="709"/>
        <item x="3198"/>
        <item x="3423"/>
        <item x="4157"/>
        <item x="557"/>
        <item x="181"/>
        <item x="3356"/>
        <item x="2187"/>
        <item x="4120"/>
        <item x="3397"/>
        <item x="403"/>
        <item x="3230"/>
        <item x="2559"/>
        <item x="2111"/>
        <item x="4109"/>
        <item x="893"/>
        <item x="695"/>
        <item x="259"/>
        <item x="3924"/>
        <item x="1486"/>
        <item x="2299"/>
        <item x="3490"/>
        <item x="4106"/>
        <item x="2234"/>
        <item x="887"/>
        <item x="3028"/>
        <item x="1566"/>
        <item x="429"/>
        <item x="3946"/>
        <item x="3614"/>
        <item x="3513"/>
        <item x="3982"/>
        <item x="3569"/>
        <item x="1683"/>
        <item x="1488"/>
        <item x="942"/>
        <item x="2590"/>
        <item x="1374"/>
        <item x="2799"/>
        <item x="4023"/>
        <item x="1892"/>
        <item x="778"/>
        <item x="1718"/>
        <item x="2071"/>
        <item x="1314"/>
        <item x="1463"/>
        <item x="714"/>
        <item x="3383"/>
        <item x="275"/>
        <item x="2999"/>
        <item x="1731"/>
        <item x="723"/>
        <item x="807"/>
        <item x="1373"/>
        <item x="2730"/>
        <item x="1200"/>
        <item x="1937"/>
        <item x="1238"/>
        <item x="2726"/>
        <item x="2315"/>
        <item x="3788"/>
        <item x="2762"/>
        <item x="3446"/>
        <item x="4170"/>
        <item x="1067"/>
        <item x="2655"/>
        <item x="626"/>
        <item x="2446"/>
        <item x="630"/>
        <item x="3822"/>
        <item x="2307"/>
        <item x="3820"/>
        <item x="1474"/>
        <item x="634"/>
        <item x="844"/>
        <item x="1569"/>
        <item x="4059"/>
        <item x="2608"/>
        <item x="3753"/>
        <item x="3559"/>
        <item x="1399"/>
        <item x="1786"/>
        <item x="3989"/>
        <item x="2013"/>
        <item x="1668"/>
        <item x="3580"/>
        <item x="2674"/>
        <item x="3004"/>
        <item x="3378"/>
        <item x="1493"/>
        <item x="422"/>
        <item x="1127"/>
        <item x="4133"/>
        <item x="2496"/>
        <item x="1793"/>
        <item x="2242"/>
        <item x="1689"/>
        <item x="3770"/>
        <item x="1030"/>
        <item x="1671"/>
        <item x="3752"/>
        <item x="2342"/>
        <item x="888"/>
        <item x="3715"/>
        <item x="3009"/>
        <item x="1500"/>
        <item x="2718"/>
        <item x="3462"/>
        <item x="2533"/>
        <item x="1535"/>
        <item x="1389"/>
        <item x="1056"/>
        <item x="2728"/>
        <item x="4202"/>
        <item x="1062"/>
        <item x="1223"/>
        <item x="3466"/>
        <item x="2507"/>
        <item x="1400"/>
        <item x="3927"/>
        <item x="4134"/>
        <item x="1065"/>
        <item x="3191"/>
        <item x="272"/>
        <item x="1904"/>
        <item x="1889"/>
        <item x="562"/>
        <item x="1370"/>
        <item x="3347"/>
        <item x="2433"/>
        <item x="2207"/>
        <item x="772"/>
        <item x="2265"/>
        <item x="130"/>
        <item x="1448"/>
        <item x="398"/>
        <item x="621"/>
        <item x="2067"/>
        <item x="474"/>
        <item x="1764"/>
        <item x="279"/>
        <item x="3133"/>
        <item x="950"/>
        <item x="3829"/>
        <item x="1319"/>
        <item x="2232"/>
        <item x="854"/>
        <item x="3160"/>
        <item x="1211"/>
        <item x="1845"/>
        <item x="1069"/>
        <item x="3900"/>
        <item x="1231"/>
        <item x="1484"/>
        <item x="492"/>
        <item x="3333"/>
        <item x="1046"/>
        <item x="1807"/>
        <item x="2321"/>
        <item x="493"/>
        <item x="1974"/>
        <item x="799"/>
        <item x="3187"/>
        <item x="1964"/>
        <item x="594"/>
        <item x="3688"/>
        <item x="3225"/>
        <item x="3944"/>
        <item x="3426"/>
        <item x="641"/>
        <item x="4022"/>
        <item x="171"/>
        <item x="3442"/>
        <item x="2164"/>
        <item x="1178"/>
        <item x="2012"/>
        <item x="1975"/>
        <item x="394"/>
        <item x="1084"/>
        <item x="2598"/>
        <item x="6"/>
        <item x="3265"/>
        <item x="3849"/>
        <item x="2879"/>
        <item x="2885"/>
        <item x="2128"/>
        <item x="68"/>
        <item x="4156"/>
        <item x="1499"/>
        <item x="3639"/>
        <item x="769"/>
        <item x="1270"/>
        <item x="790"/>
        <item x="3102"/>
        <item x="1195"/>
        <item x="46"/>
        <item x="600"/>
        <item x="1547"/>
        <item x="4244"/>
        <item x="1196"/>
        <item x="1286"/>
        <item x="2645"/>
        <item x="1676"/>
        <item x="3206"/>
        <item x="1172"/>
        <item x="3591"/>
        <item x="3661"/>
        <item x="4178"/>
        <item x="1891"/>
        <item x="602"/>
        <item x="3167"/>
        <item x="2100"/>
        <item x="1220"/>
        <item x="296"/>
        <item x="3227"/>
        <item x="262"/>
        <item x="1466"/>
        <item x="1590"/>
        <item x="3739"/>
        <item x="1461"/>
        <item x="1423"/>
        <item x="551"/>
        <item x="2109"/>
        <item x="2729"/>
        <item x="430"/>
        <item x="960"/>
        <item x="2486"/>
        <item x="339"/>
        <item x="3853"/>
        <item x="3457"/>
        <item x="3622"/>
        <item x="201"/>
        <item x="2443"/>
        <item x="2537"/>
        <item x="94"/>
        <item x="318"/>
        <item x="3831"/>
        <item x="1049"/>
        <item x="2736"/>
        <item x="107"/>
        <item x="1038"/>
        <item x="336"/>
        <item x="446"/>
        <item x="2521"/>
        <item x="3592"/>
        <item x="921"/>
        <item x="3750"/>
        <item x="583"/>
        <item x="228"/>
        <item x="3070"/>
        <item x="722"/>
        <item x="1264"/>
        <item x="3139"/>
        <item x="2760"/>
        <item x="1360"/>
        <item x="2323"/>
        <item x="56"/>
        <item x="1132"/>
        <item x="2121"/>
        <item x="1192"/>
        <item x="2863"/>
        <item x="3203"/>
        <item x="4104"/>
        <item x="3911"/>
        <item x="3330"/>
        <item x="1436"/>
        <item x="2344"/>
        <item x="1092"/>
        <item x="976"/>
        <item x="3874"/>
        <item x="2669"/>
        <item x="4117"/>
        <item x="213"/>
        <item x="3394"/>
        <item x="4075"/>
        <item x="3086"/>
        <item x="3061"/>
        <item x="912"/>
        <item x="1113"/>
        <item x="1471"/>
        <item x="4017"/>
        <item x="1362"/>
        <item x="2632"/>
        <item x="3786"/>
        <item x="498"/>
        <item x="715"/>
        <item x="2279"/>
        <item x="3973"/>
        <item x="884"/>
        <item x="4015"/>
        <item x="2385"/>
        <item x="3887"/>
        <item x="3137"/>
        <item x="166"/>
        <item x="2172"/>
        <item x="2510"/>
        <item x="1604"/>
        <item x="2227"/>
        <item x="3399"/>
        <item x="1025"/>
        <item x="406"/>
        <item x="4002"/>
        <item x="238"/>
        <item x="2750"/>
        <item x="2504"/>
        <item x="3550"/>
        <item x="3359"/>
        <item x="1124"/>
        <item x="216"/>
        <item x="3033"/>
        <item x="2414"/>
        <item x="291"/>
        <item x="3320"/>
        <item x="3027"/>
        <item x="1524"/>
        <item x="3148"/>
        <item x="3641"/>
        <item x="382"/>
        <item x="164"/>
        <item x="2033"/>
        <item x="257"/>
        <item x="1756"/>
        <item x="4055"/>
        <item x="1819"/>
        <item x="1550"/>
        <item x="220"/>
        <item x="797"/>
        <item x="3971"/>
        <item x="501"/>
        <item x="3561"/>
        <item x="3507"/>
        <item x="2576"/>
        <item x="4234"/>
        <item x="1280"/>
        <item x="2748"/>
        <item x="3645"/>
        <item x="591"/>
        <item x="3151"/>
        <item x="1931"/>
        <item x="1122"/>
        <item x="3301"/>
        <item x="3220"/>
        <item x="3259"/>
        <item x="543"/>
        <item x="4101"/>
        <item x="653"/>
        <item x="1068"/>
        <item x="2092"/>
        <item x="3448"/>
        <item x="1422"/>
        <item x="2983"/>
        <item x="658"/>
        <item x="2134"/>
        <item x="1296"/>
        <item x="2308"/>
        <item x="3100"/>
        <item x="1191"/>
        <item x="3766"/>
        <item x="281"/>
        <item x="2648"/>
        <item x="1401"/>
        <item x="3619"/>
        <item x="1369"/>
        <item x="207"/>
        <item x="2387"/>
        <item x="1745"/>
        <item x="129"/>
        <item x="2809"/>
        <item x="3366"/>
        <item x="3560"/>
        <item x="2837"/>
        <item x="3692"/>
        <item x="2293"/>
        <item x="672"/>
        <item x="2409"/>
        <item x="4198"/>
        <item x="999"/>
        <item x="718"/>
        <item x="4033"/>
        <item x="847"/>
        <item x="2120"/>
        <item x="2774"/>
        <item x="1271"/>
        <item x="1358"/>
        <item x="582"/>
        <item x="520"/>
        <item x="285"/>
        <item x="1994"/>
        <item x="2991"/>
        <item x="4226"/>
        <item x="1241"/>
        <item x="169"/>
        <item x="1227"/>
        <item x="3970"/>
        <item x="1682"/>
        <item x="1795"/>
        <item x="2480"/>
        <item x="1789"/>
        <item x="975"/>
        <item x="2319"/>
        <item x="299"/>
        <item x="3882"/>
        <item x="3335"/>
        <item x="1642"/>
        <item x="4190"/>
        <item x="3660"/>
        <item x="1335"/>
        <item x="3461"/>
        <item x="490"/>
        <item x="2788"/>
        <item x="35"/>
        <item x="3143"/>
        <item x="132"/>
        <item x="32"/>
        <item x="1920"/>
        <item x="576"/>
        <item x="3771"/>
        <item x="1359"/>
        <item x="2208"/>
        <item x="1917"/>
        <item x="224"/>
        <item x="3076"/>
        <item x="2625"/>
        <item x="468"/>
        <item x="2998"/>
        <item x="3674"/>
        <item x="154"/>
        <item x="2025"/>
        <item x="1785"/>
        <item x="2351"/>
        <item x="1060"/>
        <item x="2699"/>
        <item x="1261"/>
        <item x="34"/>
        <item x="3933"/>
        <item x="3617"/>
        <item x="309"/>
        <item x="3371"/>
        <item x="2682"/>
        <item x="47"/>
        <item x="1508"/>
        <item x="2003"/>
        <item x="2779"/>
        <item x="3306"/>
        <item x="3488"/>
        <item x="1724"/>
        <item x="4186"/>
        <item x="974"/>
        <item x="2889"/>
        <item x="2544"/>
        <item x="3898"/>
        <item x="2343"/>
        <item x="1853"/>
        <item x="73"/>
        <item x="1287"/>
        <item x="2910"/>
        <item x="400"/>
        <item x="2182"/>
        <item x="838"/>
        <item x="497"/>
        <item x="2192"/>
        <item x="1404"/>
        <item x="3307"/>
        <item x="2153"/>
        <item x="2284"/>
        <item x="3413"/>
        <item x="2422"/>
        <item x="4007"/>
        <item x="306"/>
        <item x="3699"/>
        <item x="656"/>
        <item x="4179"/>
        <item x="3236"/>
        <item x="71"/>
        <item x="1507"/>
        <item x="1836"/>
        <item x="2584"/>
        <item x="1827"/>
        <item x="155"/>
        <item x="3286"/>
        <item x="919"/>
        <item x="1489"/>
        <item x="1138"/>
        <item x="1567"/>
        <item x="4266"/>
        <item x="509"/>
        <item x="2773"/>
        <item x="3704"/>
        <item x="2957"/>
        <item x="3309"/>
        <item x="1013"/>
        <item x="1824"/>
        <item x="1455"/>
        <item x="652"/>
        <item x="3489"/>
        <item x="3517"/>
        <item x="50"/>
        <item x="1077"/>
        <item x="1336"/>
        <item x="347"/>
        <item x="720"/>
        <item x="3544"/>
        <item x="810"/>
        <item x="4069"/>
        <item x="2320"/>
        <item x="2420"/>
        <item x="1285"/>
        <item x="1592"/>
        <item x="3607"/>
        <item x="3454"/>
        <item x="3500"/>
        <item x="2588"/>
        <item x="4053"/>
        <item x="1143"/>
        <item x="789"/>
        <item x="44"/>
        <item x="1558"/>
        <item x="1407"/>
        <item x="2723"/>
        <item x="1330"/>
        <item x="3601"/>
        <item x="3180"/>
        <item x="825"/>
        <item x="2303"/>
        <item x="4193"/>
        <item x="200"/>
        <item x="1944"/>
        <item x="4233"/>
        <item x="3708"/>
        <item x="3340"/>
        <item x="204"/>
        <item x="1321"/>
        <item x="2477"/>
        <item x="4152"/>
        <item x="2903"/>
        <item x="1561"/>
        <item x="926"/>
        <item x="3000"/>
        <item x="1420"/>
        <item x="4088"/>
        <item x="1805"/>
        <item x="305"/>
        <item x="913"/>
        <item x="1106"/>
        <item x="404"/>
        <item x="2867"/>
        <item x="2333"/>
        <item x="2489"/>
        <item x="280"/>
        <item x="438"/>
        <item x="2390"/>
        <item x="546"/>
        <item x="575"/>
        <item x="3392"/>
        <item x="3411"/>
        <item x="2363"/>
        <item x="3935"/>
        <item x="2478"/>
        <item x="3901"/>
        <item x="1026"/>
        <item x="1149"/>
        <item x="1382"/>
        <item x="2212"/>
        <item x="3860"/>
        <item x="3182"/>
        <item x="2122"/>
        <item x="2475"/>
        <item x="773"/>
        <item x="4247"/>
        <item x="1029"/>
        <item x="3942"/>
        <item x="2624"/>
        <item x="1838"/>
        <item x="1552"/>
        <item x="518"/>
        <item x="2630"/>
        <item x="808"/>
        <item x="2410"/>
        <item x="1715"/>
        <item x="1061"/>
        <item x="2592"/>
        <item x="2733"/>
        <item x="2098"/>
        <item x="3075"/>
        <item x="82"/>
        <item x="3576"/>
        <item x="3884"/>
        <item x="3291"/>
        <item x="3665"/>
        <item x="2239"/>
        <item x="253"/>
        <item x="1625"/>
        <item x="2167"/>
        <item x="1577"/>
        <item x="1179"/>
        <item x="4096"/>
        <item x="211"/>
        <item x="1153"/>
        <item x="3726"/>
        <item x="3241"/>
        <item x="476"/>
        <item x="2644"/>
        <item x="2254"/>
        <item x="3564"/>
        <item x="3273"/>
        <item x="2181"/>
        <item x="4046"/>
        <item x="3152"/>
        <item x="3810"/>
        <item x="2770"/>
        <item x="3278"/>
        <item x="4028"/>
        <item x="473"/>
        <item x="142"/>
        <item x="2269"/>
        <item x="1847"/>
        <item x="1328"/>
        <item x="4200"/>
        <item x="3590"/>
        <item x="1893"/>
        <item x="436"/>
        <item x="540"/>
        <item x="2743"/>
        <item x="818"/>
        <item x="1613"/>
        <item x="2336"/>
        <item x="1631"/>
        <item x="2969"/>
        <item x="3578"/>
        <item x="3653"/>
        <item x="1375"/>
        <item x="2147"/>
        <item x="2865"/>
        <item x="3313"/>
        <item x="638"/>
        <item x="2328"/>
        <item x="141"/>
        <item x="535"/>
        <item x="144"/>
        <item x="2722"/>
        <item x="3594"/>
        <item x="1643"/>
        <item x="4243"/>
        <item x="203"/>
        <item x="2228"/>
        <item x="3377"/>
        <item x="2460"/>
        <item x="1704"/>
        <item x="2103"/>
        <item x="861"/>
        <item x="156"/>
        <item x="348"/>
        <item x="1444"/>
        <item x="3117"/>
        <item x="3346"/>
        <item x="189"/>
        <item x="3443"/>
        <item x="3047"/>
        <item x="2858"/>
        <item x="2252"/>
        <item x="3222"/>
        <item x="1411"/>
        <item x="702"/>
        <item x="578"/>
        <item x="990"/>
        <item x="968"/>
        <item x="384"/>
        <item x="113"/>
        <item x="1376"/>
        <item x="819"/>
        <item x="3773"/>
        <item x="981"/>
        <item x="4131"/>
        <item x="699"/>
        <item x="3824"/>
        <item x="864"/>
        <item x="1005"/>
        <item x="4216"/>
        <item x="1530"/>
        <item x="1367"/>
        <item x="2908"/>
        <item x="2007"/>
        <item x="1214"/>
        <item x="117"/>
        <item x="3414"/>
        <item x="3188"/>
        <item x="3362"/>
        <item x="2130"/>
        <item x="2567"/>
        <item x="2814"/>
        <item x="1272"/>
        <item x="670"/>
        <item x="2921"/>
        <item x="2010"/>
        <item x="614"/>
        <item x="1708"/>
        <item x="368"/>
        <item x="3256"/>
        <item x="2680"/>
        <item x="1660"/>
        <item x="1618"/>
        <item x="1240"/>
        <item x="2105"/>
        <item x="3171"/>
        <item x="1161"/>
        <item x="3023"/>
        <item x="1087"/>
        <item x="1831"/>
        <item x="2384"/>
        <item x="1626"/>
        <item x="1257"/>
        <item x="2061"/>
        <item x="3083"/>
        <item x="1662"/>
        <item x="871"/>
        <item x="984"/>
        <item x="258"/>
        <item x="2599"/>
        <item x="455"/>
        <item x="936"/>
        <item x="666"/>
        <item x="1197"/>
        <item x="3612"/>
        <item x="2693"/>
        <item x="2877"/>
        <item x="4144"/>
        <item x="1388"/>
        <item x="1115"/>
        <item x="334"/>
        <item x="2802"/>
        <item x="1528"/>
        <item x="3654"/>
        <item x="707"/>
        <item x="2211"/>
        <item x="3217"/>
        <item x="713"/>
        <item x="261"/>
        <item x="2970"/>
        <item x="3360"/>
        <item x="3669"/>
        <item x="288"/>
        <item x="3258"/>
        <item x="2884"/>
        <item x="3503"/>
        <item x="2547"/>
        <item x="196"/>
        <item x="1605"/>
        <item x="1259"/>
        <item x="2515"/>
        <item x="2417"/>
        <item x="2805"/>
        <item x="324"/>
        <item x="4099"/>
        <item x="365"/>
        <item x="3477"/>
        <item x="3993"/>
        <item x="4151"/>
        <item x="3387"/>
        <item x="1034"/>
        <item x="2571"/>
        <item x="2678"/>
        <item x="782"/>
        <item x="2941"/>
        <item x="357"/>
        <item x="2246"/>
        <item x="3803"/>
        <item x="1110"/>
        <item x="2982"/>
        <item x="3956"/>
        <item x="2898"/>
        <item x="3626"/>
        <item x="2967"/>
        <item x="569"/>
        <item x="3904"/>
        <item x="1494"/>
        <item x="701"/>
        <item x="3572"/>
        <item x="361"/>
        <item x="1333"/>
        <item x="3689"/>
        <item x="23"/>
        <item x="835"/>
        <item x="2555"/>
        <item x="2763"/>
        <item x="3181"/>
        <item x="3319"/>
        <item x="2416"/>
        <item x="320"/>
        <item x="343"/>
        <item x="873"/>
        <item x="2959"/>
        <item x="2178"/>
        <item x="2017"/>
        <item x="1275"/>
        <item x="314"/>
        <item x="3478"/>
        <item x="1083"/>
        <item x="2579"/>
        <item x="2491"/>
        <item x="2961"/>
        <item x="3855"/>
        <item x="3495"/>
        <item x="983"/>
        <item x="3368"/>
        <item x="3644"/>
        <item x="251"/>
        <item x="1182"/>
        <item x="519"/>
        <item x="1232"/>
        <item x="1145"/>
        <item x="2453"/>
        <item x="2711"/>
        <item x="867"/>
        <item x="3116"/>
        <item x="1751"/>
        <item x="2311"/>
        <item x="331"/>
        <item x="2085"/>
        <item x="3812"/>
        <item x="3288"/>
        <item x="2332"/>
        <item x="2395"/>
        <item x="4138"/>
        <item x="4065"/>
        <item x="3260"/>
        <item x="2778"/>
        <item x="304"/>
        <item x="1224"/>
        <item x="4139"/>
        <item x="2629"/>
        <item x="2005"/>
        <item x="1884"/>
        <item x="3819"/>
        <item x="3455"/>
        <item x="3240"/>
        <item x="4029"/>
        <item x="3436"/>
        <item x="1266"/>
        <item x="1363"/>
        <item x="1725"/>
        <item x="2450"/>
        <item x="3363"/>
        <item x="2958"/>
        <item x="2564"/>
        <item x="2988"/>
        <item x="4116"/>
        <item x="3988"/>
        <item x="3804"/>
        <item x="1537"/>
        <item x="962"/>
        <item x="1667"/>
        <item x="2458"/>
        <item x="4019"/>
        <item x="2016"/>
        <item x="3119"/>
        <item x="3234"/>
        <item x="853"/>
        <item x="3310"/>
        <item x="172"/>
        <item x="4253"/>
        <item x="1118"/>
        <item x="1941"/>
        <item x="3262"/>
        <item x="2148"/>
        <item x="2191"/>
        <item x="3084"/>
        <item x="1972"/>
        <item x="2790"/>
        <item x="2495"/>
        <item x="3242"/>
        <item x="145"/>
        <item x="617"/>
        <item x="3990"/>
        <item x="4041"/>
        <item x="3787"/>
        <item x="1594"/>
        <item x="3324"/>
        <item x="531"/>
        <item x="1926"/>
        <item x="4043"/>
        <item x="2892"/>
        <item x="1057"/>
        <item x="319"/>
        <item x="3852"/>
        <item x="2237"/>
        <item x="3955"/>
        <item x="3035"/>
        <item x="1012"/>
        <item x="2694"/>
        <item x="1614"/>
        <item x="479"/>
        <item x="2039"/>
        <item x="3019"/>
        <item x="1283"/>
        <item x="3342"/>
        <item x="1432"/>
        <item x="3471"/>
        <item x="3838"/>
        <item x="3391"/>
        <item x="3381"/>
        <item x="4063"/>
        <item x="2636"/>
        <item x="1126"/>
        <item x="1035"/>
        <item x="2143"/>
        <item x="3868"/>
        <item x="3825"/>
        <item x="2268"/>
        <item x="1268"/>
        <item x="2137"/>
        <item x="3957"/>
        <item x="3696"/>
        <item x="3172"/>
        <item x="4061"/>
        <item x="3636"/>
        <item x="2690"/>
        <item x="542"/>
        <item x="1345"/>
        <item x="2575"/>
        <item x="3789"/>
        <item x="2394"/>
        <item x="794"/>
        <item x="3890"/>
        <item x="1467"/>
        <item x="1856"/>
        <item x="2854"/>
        <item x="1911"/>
        <item x="2435"/>
        <item x="1394"/>
        <item x="4203"/>
        <item x="2235"/>
        <item x="685"/>
        <item x="848"/>
        <item x="2302"/>
        <item x="3072"/>
        <item x="3185"/>
        <item x="3321"/>
        <item x="691"/>
        <item x="923"/>
        <item x="2633"/>
        <item x="2631"/>
        <item x="4103"/>
        <item x="1846"/>
        <item x="1960"/>
        <item x="1090"/>
        <item x="3621"/>
        <item x="2913"/>
        <item x="1719"/>
        <item x="374"/>
        <item x="3987"/>
        <item x="1705"/>
        <item x="421"/>
        <item x="2157"/>
        <item x="3649"/>
        <item x="2442"/>
        <item x="3224"/>
        <item x="3747"/>
        <item x="3650"/>
        <item x="1720"/>
        <item x="3848"/>
        <item x="4177"/>
        <item x="3945"/>
        <item x="2617"/>
        <item x="4125"/>
        <item x="2550"/>
        <item x="3727"/>
        <item x="194"/>
        <item x="2497"/>
        <item x="3250"/>
        <item x="730"/>
        <item x="2139"/>
        <item x="657"/>
        <item x="1351"/>
        <item x="2138"/>
        <item x="2861"/>
        <item x="333"/>
        <item x="4050"/>
        <item x="2616"/>
        <item x="1825"/>
        <item x="1213"/>
        <item x="1426"/>
        <item x="1509"/>
        <item x="3547"/>
        <item x="3879"/>
        <item x="133"/>
        <item x="3249"/>
        <item x="38"/>
        <item x="1148"/>
        <item x="3664"/>
        <item x="2673"/>
        <item x="1514"/>
        <item x="2049"/>
        <item x="3122"/>
        <item x="1347"/>
        <item x="2314"/>
        <item x="3058"/>
        <item x="3749"/>
        <item x="3284"/>
        <item x="523"/>
        <item x="1711"/>
        <item x="3049"/>
        <item x="2853"/>
        <item x="3850"/>
        <item x="3012"/>
        <item x="771"/>
        <item x="3754"/>
        <item x="742"/>
        <item x="644"/>
        <item x="2887"/>
        <item x="787"/>
        <item x="146"/>
        <item x="3382"/>
        <item x="72"/>
        <item x="371"/>
        <item x="3367"/>
        <item x="2704"/>
        <item x="143"/>
        <item x="2029"/>
        <item x="104"/>
        <item x="3417"/>
        <item x="48"/>
        <item x="806"/>
        <item x="451"/>
        <item x="1079"/>
        <item x="1741"/>
        <item x="2945"/>
        <item x="639"/>
        <item x="2532"/>
        <item x="734"/>
        <item x="4205"/>
        <item x="515"/>
        <item x="753"/>
        <item x="2744"/>
        <item x="409"/>
        <item x="733"/>
        <item x="102"/>
        <item x="998"/>
        <item x="3832"/>
        <item x="1052"/>
        <item x="1585"/>
        <item x="2956"/>
        <item x="1584"/>
        <item x="2594"/>
        <item x="2481"/>
        <item x="1428"/>
        <item x="3074"/>
        <item x="2449"/>
        <item x="1472"/>
        <item x="3480"/>
        <item x="2484"/>
        <item x="3748"/>
        <item x="3353"/>
        <item x="323"/>
        <item x="2205"/>
        <item x="1684"/>
        <item x="3169"/>
        <item x="3839"/>
        <item x="1354"/>
        <item x="3811"/>
        <item x="350"/>
        <item x="1971"/>
        <item x="335"/>
        <item x="3308"/>
        <item x="1479"/>
        <item x="1611"/>
        <item x="3195"/>
        <item x="500"/>
        <item x="2258"/>
        <item x="1854"/>
        <item x="1262"/>
        <item x="3104"/>
        <item x="3298"/>
        <item x="1439"/>
        <item x="3896"/>
        <item x="3821"/>
        <item x="1434"/>
        <item x="1695"/>
        <item x="880"/>
        <item x="1392"/>
        <item x="2401"/>
        <item x="727"/>
        <item x="1710"/>
        <item x="3817"/>
        <item x="3315"/>
        <item x="3465"/>
        <item x="1074"/>
        <item x="2582"/>
        <item x="2823"/>
        <item x="1714"/>
        <item x="2260"/>
        <item x="488"/>
        <item x="938"/>
        <item x="676"/>
        <item x="1898"/>
        <item x="3744"/>
        <item x="651"/>
        <item x="3509"/>
        <item x="2052"/>
        <item x="176"/>
        <item x="3406"/>
        <item x="1317"/>
        <item x="4265"/>
        <item x="2041"/>
        <item x="3903"/>
        <item x="1989"/>
        <item x="2099"/>
        <item x="1274"/>
        <item x="2285"/>
        <item x="3577"/>
        <item x="3667"/>
        <item x="1875"/>
        <item x="5"/>
        <item x="2244"/>
        <item x="3623"/>
        <item x="1852"/>
        <item x="3460"/>
        <item x="51"/>
        <item x="1754"/>
        <item x="2952"/>
        <item x="1945"/>
        <item x="3778"/>
        <item x="2074"/>
        <item x="3530"/>
        <item x="168"/>
        <item x="3289"/>
        <item x="4252"/>
        <item x="2749"/>
        <item x="573"/>
        <item x="3732"/>
        <item x="4217"/>
        <item x="3051"/>
        <item x="3533"/>
        <item x="2977"/>
        <item x="2602"/>
        <item x="2465"/>
        <item x="85"/>
        <item x="2124"/>
        <item x="177"/>
        <item x="1750"/>
        <item x="3662"/>
        <item x="1906"/>
        <item x="3570"/>
        <item x="353"/>
        <item x="627"/>
        <item x="571"/>
        <item x="2048"/>
        <item x="4250"/>
        <item x="517"/>
        <item x="2430"/>
        <item x="3511"/>
        <item x="3546"/>
        <item x="4224"/>
        <item x="263"/>
        <item x="1542"/>
        <item x="3098"/>
        <item x="3483"/>
        <item x="3212"/>
        <item x="2257"/>
        <item x="2297"/>
        <item x="2123"/>
        <item x="1633"/>
        <item x="2864"/>
        <item x="1289"/>
        <item x="2368"/>
        <item x="1212"/>
        <item x="54"/>
        <item x="480"/>
        <item x="4260"/>
        <item x="1619"/>
        <item x="210"/>
        <item x="721"/>
        <item x="193"/>
        <item x="1438"/>
        <item x="2125"/>
        <item x="2517"/>
        <item x="3610"/>
        <item x="1402"/>
        <item x="993"/>
        <item x="3184"/>
        <item x="3091"/>
        <item x="1664"/>
        <item x="1997"/>
        <item x="2807"/>
        <item x="3663"/>
        <item x="2396"/>
        <item x="2974"/>
        <item x="2789"/>
        <item x="3866"/>
        <item x="1244"/>
        <item x="1169"/>
        <item x="18"/>
        <item x="1865"/>
        <item x="4011"/>
        <item x="2270"/>
        <item x="988"/>
        <item x="1738"/>
        <item x="3769"/>
        <item x="1383"/>
        <item x="1634"/>
        <item x="3568"/>
        <item x="918"/>
        <item x="3611"/>
        <item x="2040"/>
        <item x="2375"/>
        <item x="1054"/>
        <item x="1306"/>
        <item x="3968"/>
        <item x="3805"/>
        <item x="2656"/>
        <item x="3651"/>
        <item x="1059"/>
        <item x="3237"/>
        <item x="3862"/>
        <item x="3162"/>
        <item x="3687"/>
        <item x="1815"/>
        <item x="4214"/>
        <item x="2917"/>
        <item x="3934"/>
        <item x="3784"/>
        <item x="2739"/>
        <item x="338"/>
        <item x="3440"/>
        <item x="1534"/>
        <item x="2196"/>
        <item x="3912"/>
        <item x="1554"/>
        <item x="2626"/>
        <item x="2369"/>
        <item x="3311"/>
        <item x="1187"/>
        <item x="785"/>
        <item x="3722"/>
        <item x="649"/>
        <item x="337"/>
        <item x="2911"/>
        <item x="603"/>
        <item x="2878"/>
        <item x="3723"/>
        <item x="2312"/>
        <item x="1156"/>
        <item x="1071"/>
        <item x="793"/>
        <item x="3712"/>
        <item x="202"/>
        <item x="2154"/>
        <item x="463"/>
        <item x="2274"/>
        <item x="1581"/>
        <item x="768"/>
        <item x="3745"/>
        <item x="3138"/>
        <item x="2793"/>
        <item x="924"/>
        <item x="1206"/>
        <item x="78"/>
        <item x="3238"/>
        <item x="4056"/>
        <item x="1913"/>
        <item x="2667"/>
        <item x="2188"/>
        <item x="1635"/>
        <item x="4044"/>
        <item x="3011"/>
        <item x="3953"/>
        <item x="739"/>
        <item x="548"/>
        <item x="2290"/>
        <item x="135"/>
        <item x="700"/>
        <item x="1001"/>
        <item x="2008"/>
        <item x="1981"/>
        <item x="3867"/>
        <item x="3514"/>
        <item x="949"/>
        <item x="3338"/>
        <item x="4160"/>
        <item x="1706"/>
        <item x="2136"/>
        <item x="1562"/>
        <item x="3917"/>
        <item x="3441"/>
        <item x="3791"/>
        <item x="332"/>
        <item x="464"/>
        <item x="4195"/>
        <item x="4010"/>
        <item x="3616"/>
        <item x="2177"/>
        <item x="2965"/>
        <item x="4227"/>
        <item x="153"/>
        <item x="969"/>
        <item x="1085"/>
        <item x="1736"/>
        <item x="2881"/>
        <item x="2462"/>
        <item x="850"/>
        <item x="1722"/>
        <item x="2488"/>
        <item x="1529"/>
        <item x="427"/>
        <item x="433"/>
        <item x="290"/>
        <item x="1868"/>
        <item x="2056"/>
        <item x="1053"/>
        <item x="4191"/>
        <item x="4228"/>
        <item x="3379"/>
        <item x="1916"/>
        <item x="83"/>
        <item x="690"/>
        <item x="3691"/>
        <item x="2281"/>
        <item x="4166"/>
        <item x="2709"/>
        <item x="3451"/>
        <item x="632"/>
        <item x="2947"/>
        <item x="2112"/>
        <item x="1490"/>
        <item x="3156"/>
        <item x="609"/>
        <item x="1543"/>
        <item x="3158"/>
        <item x="947"/>
        <item x="42"/>
        <item x="4020"/>
        <item x="214"/>
        <item x="3859"/>
        <item x="1433"/>
        <item x="2316"/>
        <item x="182"/>
        <item x="508"/>
        <item x="3711"/>
        <item x="1932"/>
        <item x="3595"/>
        <item x="2031"/>
        <item x="3759"/>
        <item x="1811"/>
        <item x="2404"/>
        <item x="120"/>
        <item x="3110"/>
        <item x="1574"/>
        <item x="3097"/>
        <item x="3768"/>
        <item x="777"/>
        <item x="3624"/>
        <item x="3772"/>
        <item x="2337"/>
        <item x="1702"/>
        <item x="2949"/>
        <item x="1646"/>
        <item x="2171"/>
        <item x="863"/>
        <item x="1518"/>
        <item x="1322"/>
        <item x="1024"/>
        <item x="3657"/>
        <item x="2340"/>
        <item x="1378"/>
        <item x="1641"/>
        <item x="1419"/>
        <item x="3261"/>
        <item x="4042"/>
        <item x="2392"/>
        <item x="549"/>
        <item x="391"/>
        <item x="3050"/>
        <item x="3679"/>
        <item x="3588"/>
        <item x="1788"/>
        <item x="432"/>
        <item x="346"/>
        <item x="2781"/>
        <item x="4083"/>
        <item x="4024"/>
        <item x="2971"/>
        <item x="2386"/>
        <item x="1139"/>
        <item x="665"/>
        <item x="1929"/>
        <item x="4082"/>
        <item x="205"/>
        <item x="1041"/>
        <item x="1269"/>
        <item x="1348"/>
        <item x="1297"/>
        <item x="2459"/>
        <item x="544"/>
        <item x="2352"/>
        <item x="1239"/>
        <item x="3581"/>
        <item x="2152"/>
        <item x="2470"/>
        <item x="1729"/>
        <item x="2972"/>
        <item x="2810"/>
        <item x="2355"/>
        <item x="287"/>
        <item x="2324"/>
        <item x="889"/>
        <item x="2405"/>
        <item x="49"/>
        <item x="1204"/>
        <item x="1615"/>
        <item x="3361"/>
        <item x="3268"/>
        <item x="1171"/>
        <item x="3926"/>
        <item x="3658"/>
        <item x="66"/>
        <item x="541"/>
        <item x="798"/>
        <item x="1541"/>
        <item x="1687"/>
        <item x="28"/>
        <item x="88"/>
        <item x="3834"/>
        <item x="933"/>
        <item x="1787"/>
        <item x="2075"/>
        <item x="2870"/>
        <item x="610"/>
        <item x="3535"/>
        <item x="1639"/>
        <item x="1984"/>
        <item x="3985"/>
        <item x="3638"/>
        <item x="1415"/>
        <item x="4071"/>
        <item x="4241"/>
        <item x="786"/>
        <item x="148"/>
        <item x="3177"/>
        <item x="2708"/>
        <item x="273"/>
        <item x="817"/>
        <item x="4150"/>
        <item x="1910"/>
        <item x="1292"/>
        <item x="1101"/>
        <item x="905"/>
        <item x="554"/>
        <item x="1414"/>
        <item x="1766"/>
        <item x="1217"/>
        <item x="1848"/>
        <item x="4123"/>
        <item x="139"/>
        <item x="4269"/>
        <item x="4068"/>
        <item x="3068"/>
        <item x="704"/>
        <item x="1517"/>
        <item x="3775"/>
        <item x="3088"/>
        <item x="3431"/>
        <item x="1098"/>
        <item x="2225"/>
        <item x="1063"/>
        <item x="3020"/>
        <item x="3093"/>
        <item x="4249"/>
        <item x="2482"/>
        <item x="2202"/>
        <item x="91"/>
        <item x="1978"/>
        <item x="3815"/>
        <item x="3272"/>
        <item x="2660"/>
        <item x="3317"/>
        <item x="4246"/>
        <item x="110"/>
        <item x="162"/>
        <item x="2808"/>
        <item x="1108"/>
        <item x="3637"/>
        <item x="1908"/>
        <item x="1051"/>
        <item x="1587"/>
        <item x="3175"/>
        <item x="2090"/>
        <item x="1753"/>
        <item x="308"/>
        <item x="105"/>
        <item x="3958"/>
        <item x="3777"/>
        <item x="503"/>
        <item x="344"/>
        <item x="2997"/>
        <item x="3526"/>
        <item x="2764"/>
        <item x="729"/>
        <item x="4119"/>
        <item x="559"/>
        <item x="1421"/>
        <item x="3245"/>
        <item x="1679"/>
        <item x="2116"/>
        <item x="3472"/>
        <item x="2318"/>
        <item x="1962"/>
        <item x="2569"/>
        <item x="3062"/>
        <item x="274"/>
        <item x="1465"/>
        <item x="3628"/>
        <item x="3895"/>
        <item x="2995"/>
        <item x="1031"/>
        <item x="749"/>
        <item x="3994"/>
        <item x="907"/>
        <item x="4159"/>
        <item x="2946"/>
        <item x="217"/>
        <item x="3456"/>
        <item x="1636"/>
        <item x="3916"/>
        <item x="2330"/>
        <item x="97"/>
        <item x="1536"/>
        <item x="3730"/>
        <item x="1165"/>
        <item x="555"/>
        <item x="487"/>
        <item x="506"/>
        <item x="420"/>
        <item x="1810"/>
        <item x="2200"/>
        <item x="1010"/>
        <item x="59"/>
        <item x="1152"/>
        <item x="234"/>
        <item x="1237"/>
        <item x="3700"/>
        <item x="2868"/>
        <item x="3407"/>
        <item x="399"/>
        <item x="2850"/>
        <item x="3566"/>
        <item x="282"/>
        <item x="971"/>
        <item x="1086"/>
        <item x="671"/>
        <item x="396"/>
        <item x="4264"/>
        <item x="3231"/>
        <item x="631"/>
        <item x="1673"/>
        <item x="550"/>
        <item x="2044"/>
        <item x="1416"/>
        <item x="1658"/>
        <item x="450"/>
        <item x="2928"/>
        <item x="2880"/>
        <item x="3670"/>
        <item x="1991"/>
        <item x="505"/>
        <item x="736"/>
        <item x="2859"/>
        <item x="441"/>
        <item x="4206"/>
        <item x="3796"/>
        <item x="3686"/>
        <item x="255"/>
        <item x="3525"/>
        <item x="4052"/>
        <item x="2026"/>
        <item x="377"/>
        <item x="360"/>
        <item x="1818"/>
        <item x="1395"/>
        <item x="1014"/>
        <item x="1039"/>
        <item x="3843"/>
        <item x="13"/>
        <item x="3325"/>
        <item x="3961"/>
        <item x="1589"/>
        <item x="2444"/>
        <item x="2203"/>
        <item x="2058"/>
        <item x="3881"/>
        <item x="369"/>
        <item x="2516"/>
        <item x="325"/>
        <item x="1491"/>
        <item x="2527"/>
        <item x="1410"/>
        <item x="2082"/>
        <item x="1155"/>
        <item x="2944"/>
        <item x="4051"/>
        <item x="1246"/>
        <item x="1669"/>
        <item x="1136"/>
        <item x="3228"/>
        <item x="1526"/>
        <item x="1346"/>
        <item x="956"/>
        <item x="3292"/>
        <item x="3919"/>
        <item x="637"/>
        <item x="992"/>
        <item x="2924"/>
        <item x="3910"/>
        <item x="606"/>
        <item x="295"/>
        <item x="2447"/>
        <item x="1252"/>
        <item x="268"/>
        <item x="3563"/>
        <item x="2824"/>
        <item x="20"/>
        <item x="173"/>
        <item x="587"/>
        <item x="2646"/>
        <item x="2786"/>
        <item x="2149"/>
        <item x="283"/>
        <item x="4183"/>
        <item x="3034"/>
        <item x="489"/>
        <item x="1940"/>
        <item x="2221"/>
        <item x="3997"/>
        <item x="4009"/>
        <item x="1775"/>
        <item x="1480"/>
        <item x="3512"/>
        <item x="1377"/>
        <item x="2464"/>
        <item x="898"/>
        <item x="3986"/>
        <item x="3285"/>
        <item x="192"/>
        <item x="3404"/>
        <item t="default"/>
      </items>
    </pivotField>
    <pivotField showAll="0"/>
    <pivotField showAll="0">
      <items count="11">
        <item x="2"/>
        <item x="6"/>
        <item x="3"/>
        <item x="4"/>
        <item x="0"/>
        <item x="7"/>
        <item x="1"/>
        <item x="9"/>
        <item x="8"/>
        <item x="5"/>
        <item t="default"/>
      </items>
    </pivotField>
    <pivotField showAll="0">
      <items count="11">
        <item x="0"/>
        <item x="3"/>
        <item x="8"/>
        <item x="6"/>
        <item x="1"/>
        <item x="7"/>
        <item x="9"/>
        <item x="4"/>
        <item x="5"/>
        <item x="2"/>
        <item t="default"/>
      </items>
    </pivotField>
    <pivotField showAll="0">
      <items count="6">
        <item x="3"/>
        <item x="1"/>
        <item x="4"/>
        <item x="0"/>
        <item x="2"/>
        <item t="default"/>
      </items>
    </pivotField>
    <pivotField showAll="0">
      <items count="11">
        <item x="6"/>
        <item x="4"/>
        <item x="8"/>
        <item x="2"/>
        <item x="3"/>
        <item x="5"/>
        <item x="1"/>
        <item x="9"/>
        <item x="0"/>
        <item x="7"/>
        <item t="default"/>
      </items>
    </pivotField>
    <pivotField showAll="0">
      <items count="101">
        <item x="13"/>
        <item x="86"/>
        <item x="45"/>
        <item x="6"/>
        <item x="78"/>
        <item x="87"/>
        <item x="63"/>
        <item x="37"/>
        <item x="84"/>
        <item x="59"/>
        <item x="43"/>
        <item x="34"/>
        <item x="7"/>
        <item x="47"/>
        <item x="60"/>
        <item x="8"/>
        <item x="97"/>
        <item x="35"/>
        <item x="85"/>
        <item x="25"/>
        <item x="50"/>
        <item x="66"/>
        <item x="55"/>
        <item x="72"/>
        <item x="93"/>
        <item x="17"/>
        <item x="98"/>
        <item x="39"/>
        <item x="28"/>
        <item x="14"/>
        <item x="89"/>
        <item x="68"/>
        <item x="16"/>
        <item x="2"/>
        <item x="65"/>
        <item x="75"/>
        <item x="18"/>
        <item x="31"/>
        <item x="12"/>
        <item x="74"/>
        <item x="24"/>
        <item x="20"/>
        <item x="23"/>
        <item x="61"/>
        <item x="90"/>
        <item x="67"/>
        <item x="58"/>
        <item x="69"/>
        <item x="80"/>
        <item x="51"/>
        <item x="94"/>
        <item x="32"/>
        <item x="42"/>
        <item x="10"/>
        <item x="46"/>
        <item x="0"/>
        <item x="40"/>
        <item x="38"/>
        <item x="91"/>
        <item x="73"/>
        <item x="15"/>
        <item x="71"/>
        <item x="19"/>
        <item x="92"/>
        <item x="48"/>
        <item x="82"/>
        <item x="11"/>
        <item x="29"/>
        <item x="26"/>
        <item x="5"/>
        <item x="36"/>
        <item x="54"/>
        <item x="57"/>
        <item x="53"/>
        <item x="21"/>
        <item x="27"/>
        <item x="3"/>
        <item x="83"/>
        <item x="52"/>
        <item x="64"/>
        <item x="33"/>
        <item x="1"/>
        <item x="44"/>
        <item x="41"/>
        <item x="62"/>
        <item x="9"/>
        <item x="96"/>
        <item x="56"/>
        <item x="70"/>
        <item x="81"/>
        <item x="4"/>
        <item x="30"/>
        <item x="95"/>
        <item x="99"/>
        <item x="88"/>
        <item x="22"/>
        <item x="76"/>
        <item x="79"/>
        <item x="77"/>
        <item x="49"/>
        <item t="default"/>
      </items>
    </pivotField>
    <pivotField showAll="0"/>
    <pivotField showAll="0"/>
    <pivotField dataField="1" showAll="0"/>
    <pivotField showAll="0"/>
    <pivotField showAll="0"/>
    <pivotField showAll="0"/>
    <pivotField showAll="0">
      <items count="5">
        <item x="0"/>
        <item x="1"/>
        <item x="3"/>
        <item x="2"/>
        <item t="default"/>
      </items>
    </pivotField>
  </pivotFields>
  <rowFields count="1">
    <field x="1"/>
  </rowFields>
  <rowItems count="42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t="grand">
      <x/>
    </i>
  </rowItems>
  <colItems count="1">
    <i/>
  </colItems>
  <dataFields count="1">
    <dataField name="Sum of Quantity" fld="10" baseField="0" baseItem="0"/>
  </dataFields>
  <formats count="27">
    <format dxfId="128">
      <pivotArea type="all" dataOnly="0" outline="0" fieldPosition="0"/>
    </format>
    <format dxfId="127">
      <pivotArea outline="0" collapsedLevelsAreSubtotals="1" fieldPosition="0"/>
    </format>
    <format dxfId="126">
      <pivotArea field="1" type="button" dataOnly="0" labelOnly="1" outline="0" axis="axisRow" fieldPosition="0"/>
    </format>
    <format dxfId="125">
      <pivotArea dataOnly="0" labelOnly="1" fieldPosition="0">
        <references count="1">
          <reference field="1" count="15">
            <x v="834"/>
            <x v="839"/>
            <x v="951"/>
            <x v="1137"/>
            <x v="1147"/>
            <x v="1618"/>
            <x v="2117"/>
            <x v="2305"/>
            <x v="2619"/>
            <x v="2704"/>
            <x v="3375"/>
            <x v="3647"/>
            <x v="3709"/>
            <x v="3901"/>
            <x v="3977"/>
          </reference>
        </references>
      </pivotArea>
    </format>
    <format dxfId="124">
      <pivotArea dataOnly="0" labelOnly="1" grandRow="1" outline="0" fieldPosition="0"/>
    </format>
    <format dxfId="123">
      <pivotArea dataOnly="0" labelOnly="1" outline="0" axis="axisValues" fieldPosition="0"/>
    </format>
    <format dxfId="122">
      <pivotArea type="all" dataOnly="0" outline="0" fieldPosition="0"/>
    </format>
    <format dxfId="121">
      <pivotArea outline="0" collapsedLevelsAreSubtotals="1" fieldPosition="0"/>
    </format>
    <format dxfId="120">
      <pivotArea field="1" type="button" dataOnly="0" labelOnly="1" outline="0" axis="axisRow" fieldPosition="0"/>
    </format>
    <format dxfId="119">
      <pivotArea dataOnly="0" labelOnly="1" fieldPosition="0">
        <references count="1">
          <reference field="1" count="15">
            <x v="834"/>
            <x v="839"/>
            <x v="951"/>
            <x v="1137"/>
            <x v="1147"/>
            <x v="1618"/>
            <x v="2117"/>
            <x v="2305"/>
            <x v="2619"/>
            <x v="2704"/>
            <x v="3375"/>
            <x v="3647"/>
            <x v="3709"/>
            <x v="3901"/>
            <x v="3977"/>
          </reference>
        </references>
      </pivotArea>
    </format>
    <format dxfId="118">
      <pivotArea dataOnly="0" labelOnly="1" grandRow="1" outline="0" fieldPosition="0"/>
    </format>
    <format dxfId="117">
      <pivotArea dataOnly="0" labelOnly="1" outline="0" axis="axisValues" fieldPosition="0"/>
    </format>
    <format dxfId="116">
      <pivotArea type="all" dataOnly="0" outline="0" fieldPosition="0"/>
    </format>
    <format dxfId="115">
      <pivotArea outline="0" collapsedLevelsAreSubtotals="1" fieldPosition="0"/>
    </format>
    <format dxfId="114">
      <pivotArea field="1" type="button" dataOnly="0" labelOnly="1" outline="0" axis="axisRow" fieldPosition="0"/>
    </format>
    <format dxfId="113">
      <pivotArea dataOnly="0" labelOnly="1" fieldPosition="0">
        <references count="1">
          <reference field="1" count="15">
            <x v="834"/>
            <x v="839"/>
            <x v="951"/>
            <x v="1137"/>
            <x v="1147"/>
            <x v="1618"/>
            <x v="2117"/>
            <x v="2305"/>
            <x v="2619"/>
            <x v="2704"/>
            <x v="3375"/>
            <x v="3647"/>
            <x v="3709"/>
            <x v="3901"/>
            <x v="3977"/>
          </reference>
        </references>
      </pivotArea>
    </format>
    <format dxfId="112">
      <pivotArea dataOnly="0" labelOnly="1" grandRow="1" outline="0" fieldPosition="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field="1" type="button" dataOnly="0" labelOnly="1" outline="0" axis="axisRow" fieldPosition="0"/>
    </format>
    <format dxfId="107">
      <pivotArea dataOnly="0" labelOnly="1" fieldPosition="0">
        <references count="1">
          <reference field="1" count="15">
            <x v="834"/>
            <x v="839"/>
            <x v="951"/>
            <x v="1137"/>
            <x v="1147"/>
            <x v="1618"/>
            <x v="2117"/>
            <x v="2305"/>
            <x v="2619"/>
            <x v="2704"/>
            <x v="3375"/>
            <x v="3647"/>
            <x v="3709"/>
            <x v="3901"/>
            <x v="3977"/>
          </reference>
        </references>
      </pivotArea>
    </format>
    <format dxfId="106">
      <pivotArea dataOnly="0" labelOnly="1" grandRow="1" outline="0" fieldPosition="0"/>
    </format>
    <format dxfId="105">
      <pivotArea dataOnly="0" labelOnly="1" outline="0" axis="axisValues" fieldPosition="0"/>
    </format>
    <format dxfId="104">
      <pivotArea field="1" type="button" dataOnly="0" labelOnly="1" outline="0" axis="axisRow" fieldPosition="0"/>
    </format>
    <format dxfId="103">
      <pivotArea dataOnly="0" labelOnly="1" fieldPosition="0">
        <references count="1">
          <reference field="1" count="15">
            <x v="834"/>
            <x v="839"/>
            <x v="951"/>
            <x v="1137"/>
            <x v="1147"/>
            <x v="1618"/>
            <x v="2117"/>
            <x v="2305"/>
            <x v="2619"/>
            <x v="2704"/>
            <x v="3375"/>
            <x v="3647"/>
            <x v="3709"/>
            <x v="3901"/>
            <x v="3977"/>
          </reference>
        </references>
      </pivotArea>
    </format>
    <format dxfId="102">
      <pivotArea dataOnly="0" labelOnly="1" grandRow="1" outline="0"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0134493-A7CC-46A1-93ED-FEB24352879E}" sourceName="Category">
  <pivotTables>
    <pivotTable tabId="6" name="SALES1"/>
    <pivotTable tabId="6" name="SALES2"/>
    <pivotTable tabId="6" name="SALES3"/>
    <pivotTable tabId="6" name="SALES4"/>
    <pivotTable tabId="6" name="COST.1"/>
    <pivotTable tabId="6" name="COST.2"/>
    <pivotTable tabId="6" name="COST.3"/>
    <pivotTable tabId="6" name="COST.4"/>
  </pivotTables>
  <data>
    <tabular pivotCacheId="1914836976">
      <items count="5">
        <i x="3" s="1"/>
        <i x="1" s="1"/>
        <i x="4"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1" xr10:uid="{E34DE71D-1E33-4150-BE0A-C2D50D8AB748}" sourceName="Product_Name">
  <pivotTables>
    <pivotTable tabId="6" name="SALES1"/>
    <pivotTable tabId="6" name="SALES2"/>
    <pivotTable tabId="6" name="SALES3"/>
    <pivotTable tabId="6" name="SALES4"/>
    <pivotTable tabId="6" name="COST.1"/>
    <pivotTable tabId="6" name="COST.2"/>
    <pivotTable tabId="6" name="COST.3"/>
    <pivotTable tabId="6" name="COST.4"/>
  </pivotTables>
  <data>
    <tabular pivotCacheId="1914836976">
      <items count="10">
        <i x="2" s="1"/>
        <i x="6" s="1"/>
        <i x="3" s="1"/>
        <i x="4" s="1"/>
        <i x="0" s="1"/>
        <i x="7" s="1"/>
        <i x="1" s="1"/>
        <i x="9" s="1"/>
        <i x="8"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359655C-31B1-4A17-964D-C73224AAAC53}" sourceName="Country">
  <pivotTables>
    <pivotTable tabId="6" name="SALES1"/>
    <pivotTable tabId="6" name="SALES2"/>
    <pivotTable tabId="6" name="SALES3"/>
    <pivotTable tabId="6" name="SALES4"/>
    <pivotTable tabId="6" name="COST.1"/>
    <pivotTable tabId="6" name="COST.2"/>
    <pivotTable tabId="6" name="COST.3"/>
    <pivotTable tabId="6" name="COST.4"/>
  </pivotTables>
  <data>
    <tabular pivotCacheId="1914836976">
      <items count="10">
        <i x="0" s="1"/>
        <i x="3" s="1"/>
        <i x="8" s="1"/>
        <i x="6" s="1"/>
        <i x="1" s="1"/>
        <i x="7" s="1"/>
        <i x="9" s="1"/>
        <i x="4" s="1"/>
        <i x="5"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545DD665-2030-4ABC-97DF-3766C4A487AA}" sourceName="Brand">
  <pivotTables>
    <pivotTable tabId="6" name="SALES1"/>
    <pivotTable tabId="6" name="SALES2"/>
    <pivotTable tabId="6" name="SALES3"/>
    <pivotTable tabId="6" name="SALES4"/>
    <pivotTable tabId="6" name="COST.1"/>
    <pivotTable tabId="6" name="COST.2"/>
    <pivotTable tabId="6" name="COST.3"/>
    <pivotTable tabId="6" name="COST.4"/>
  </pivotTables>
  <data>
    <tabular pivotCacheId="1914836976">
      <items count="10">
        <i x="6" s="1"/>
        <i x="4" s="1"/>
        <i x="8" s="1"/>
        <i x="2" s="1"/>
        <i x="3" s="1"/>
        <i x="5" s="1"/>
        <i x="1" s="1"/>
        <i x="9" s="1"/>
        <i x="0"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CECBF5E9-4ADF-48DE-8FBB-DE8E286C9355}" sourceName="Status">
  <pivotTables>
    <pivotTable tabId="6" name="SALES1"/>
    <pivotTable tabId="6" name="SALES2"/>
    <pivotTable tabId="6" name="SALES3"/>
    <pivotTable tabId="6" name="SALES4"/>
    <pivotTable tabId="6" name="COST.1"/>
    <pivotTable tabId="6" name="COST.2"/>
    <pivotTable tabId="6" name="COST.3"/>
    <pivotTable tabId="6" name="COST.4"/>
  </pivotTables>
  <data>
    <tabular pivotCacheId="1914836976">
      <items count="4">
        <i x="0" s="1"/>
        <i x="1"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2B6561AC-EE00-45FA-A34B-EE8FF9BC0C20}" sourceName="Customer_ID">
  <pivotTables>
    <pivotTable tabId="6" name="COST.1"/>
    <pivotTable tabId="6" name="COST.2"/>
    <pivotTable tabId="6" name="COST.3"/>
    <pivotTable tabId="6" name="SALES1"/>
    <pivotTable tabId="6" name="SALES2"/>
    <pivotTable tabId="6" name="SALES3"/>
    <pivotTable tabId="6" name="SALES4"/>
    <pivotTable tabId="6" name="COST.4"/>
  </pivotTables>
  <data>
    <tabular pivotCacheId="1914836976">
      <items count="4271">
        <i x="3267" s="1"/>
        <i x="4121" s="1"/>
        <i x="3270" s="1"/>
        <i x="857" s="1"/>
        <i x="4204" s="1"/>
        <i x="2657" s="1"/>
        <i x="766" s="1"/>
        <i x="2011" s="1"/>
        <i x="4208" s="1"/>
        <i x="2923" s="1"/>
        <i x="2364" s="1"/>
        <i x="622" s="1"/>
        <i x="909" s="1"/>
        <i x="2081" s="1"/>
        <i x="3106" s="1"/>
        <i x="24" s="1"/>
        <i x="1141" s="1"/>
        <i x="4256" s="1"/>
        <i x="232" s="1"/>
        <i x="159" s="1"/>
        <i x="570" s="1"/>
        <i x="2341" s="1"/>
        <i x="1018" s="1"/>
        <i x="3609" s="1"/>
        <i x="3063" s="1"/>
        <i x="2813" s="1"/>
        <i x="3350" s="1"/>
        <i x="3303" s="1"/>
        <i x="2776" s="1"/>
        <i x="1450" s="1"/>
        <i x="941" s="1"/>
        <i x="2558" s="1"/>
        <i x="3493" s="1"/>
        <i x="585" s="1"/>
        <i x="1464" s="1"/>
        <i x="137" s="1"/>
        <i x="4169" s="1"/>
        <i x="3485" s="1"/>
        <i x="3280" s="1"/>
        <i x="1112" s="1"/>
        <i x="2418" s="1"/>
        <i x="2600" s="1"/>
        <i x="1610" s="1"/>
        <i x="1365" s="1"/>
        <i x="1258" s="1"/>
        <i x="4235" s="1"/>
        <i x="2634" s="1"/>
        <i x="3080" s="1"/>
        <i x="3473" s="1"/>
        <i x="3370" s="1"/>
        <i x="1379" s="1"/>
        <i x="3200" s="1"/>
        <i x="2036" s="1"/>
        <i x="3634" s="1"/>
        <i x="1072" s="1"/>
        <i x="4091" s="1"/>
        <i x="3854" s="1"/>
        <i x="2613" s="1"/>
        <i x="3861" s="1"/>
        <i x="3349" s="1"/>
        <i x="1310" s="1"/>
        <i x="2372" s="1"/>
        <i x="1967" s="1"/>
        <i x="3235" s="1"/>
        <i x="2295" s="1"/>
        <i x="2897" s="1"/>
        <i x="761" s="1"/>
        <i x="2506" s="1"/>
        <i x="2637" s="1"/>
        <i x="3060" s="1"/>
        <i x="4168" s="1"/>
        <i x="149" s="1"/>
        <i x="839" s="1"/>
        <i x="1475" s="1"/>
        <i x="127" s="1"/>
        <i x="846" s="1"/>
        <i x="1716" s="1"/>
        <i x="231" s="1"/>
        <i x="2731" s="1"/>
        <i x="1386" s="1"/>
        <i x="642" s="1"/>
        <i x="522" s="1"/>
        <i x="2498" s="1"/>
        <i x="1864" s="1"/>
        <i x="2305" s="1"/>
        <i x="3888" s="1"/>
        <i x="2700" s="1"/>
        <i x="1133" s="1"/>
        <i x="477" s="1"/>
        <i x="3604" s="1"/>
        <i x="3806" s="1"/>
        <i x="3549" s="1"/>
        <i x="3940" s="1"/>
        <i x="124" s="1"/>
        <i x="1990" s="1"/>
        <i x="442" s="1"/>
        <i x="4077" s="1"/>
        <i x="511" s="1"/>
        <i x="3491" s="1"/>
        <i x="4142" s="1"/>
        <i x="3463" s="1"/>
        <i x="1456" s="1"/>
        <i x="2703" s="1"/>
        <i x="2578" s="1"/>
        <i x="2849" s="1"/>
        <i x="4058" s="1"/>
        <i x="4013" s="1"/>
        <i x="896" s="1"/>
        <i x="2771" s="1"/>
        <i x="2224" s="1"/>
        <i x="973" s="1"/>
        <i x="426" s="1"/>
        <i x="11" s="1"/>
        <i x="1516" s="1"/>
        <i x="3735" s="1"/>
        <i x="1311" s="1"/>
        <i x="904" s="1"/>
        <i x="2866" s="1"/>
        <i x="2047" s="1"/>
        <i x="737" s="1"/>
        <i x="1177" s="1"/>
        <i x="3396" s="1"/>
        <i x="3345" s="1"/>
        <i x="564" s="1"/>
        <i x="3433" s="1"/>
        <i x="3776" s="1"/>
        <i x="754" s="1"/>
        <i x="3064" s="1"/>
        <i x="3918" s="1"/>
        <i x="2108" s="1"/>
        <i x="1768" s="1"/>
        <i x="1834" s="1"/>
        <i x="952" s="1"/>
        <i x="3065" s="1"/>
        <i x="580" s="1"/>
        <i x="1096" s="1"/>
        <i x="2665" s="1"/>
        <i x="1446" s="1"/>
        <i x="328" s="1"/>
        <i x="1923" s="1"/>
        <i x="2398" s="1"/>
        <i x="57" s="1"/>
        <i x="1129" s="1"/>
        <i x="4219" s="1"/>
        <i x="4026" s="1"/>
        <i x="3681" s="1"/>
        <i x="1700" s="1"/>
        <i x="1186" s="1"/>
        <i x="386" s="1"/>
        <i x="4162" s="1"/>
        <i x="4135" s="1"/>
        <i x="1427" s="1"/>
        <i x="961" s="1"/>
        <i x="567" s="1"/>
        <i x="1761" s="1"/>
        <i x="750" s="1"/>
        <i x="252" s="1"/>
        <i x="3159" s="1"/>
        <i x="845" s="1"/>
        <i x="3605" s="1"/>
        <i x="4220" s="1"/>
        <i x="9" s="1"/>
        <i x="3666" s="1"/>
        <i x="2568" s="1"/>
        <i x="256" s="1"/>
        <i x="3943" s="1"/>
        <i x="800" s="1"/>
        <i x="3107" s="1"/>
        <i x="624" s="1"/>
        <i x="1767" s="1"/>
        <i x="4006" s="1"/>
        <i x="1712" s="1"/>
        <i x="4211" s="1"/>
        <i x="2650" s="1"/>
        <i x="3042" s="1"/>
        <i x="2238" s="1"/>
        <i x="140" s="1"/>
        <i x="1694" s="1"/>
        <i x="1806" s="1"/>
        <i x="151" s="1"/>
        <i x="3016" s="1"/>
        <i x="1572" s="1"/>
        <i x="2815" s="1"/>
        <i x="2399" s="1"/>
        <i x="1521" s="1"/>
        <i x="163" s="1"/>
        <i x="3275" s="1"/>
        <i x="1578" s="1"/>
        <i x="2839" s="1"/>
        <i x="513" s="1"/>
        <i x="3542" s="1"/>
        <i x="533" s="1"/>
        <i x="3833" s="1"/>
        <i x="4210" s="1"/>
        <i x="3380" s="1"/>
        <i x="161" s="1"/>
        <i x="2671" s="1"/>
        <i x="3528" s="1"/>
        <i x="1993" s="1"/>
        <i x="2505" s="1"/>
        <i x="3232" s="1"/>
        <i x="1955" s="1"/>
        <i x="3557" s="1"/>
        <i x="2419" s="1"/>
        <i x="3202" s="1"/>
        <i x="2021" s="1"/>
        <i x="241" s="1"/>
        <i x="2214" s="1"/>
        <i x="2761" s="1"/>
        <i x="3800" s="1"/>
        <i x="980" s="1"/>
        <i x="260" s="1"/>
        <i x="1850" s="1"/>
        <i x="2980" s="1"/>
        <i x="131" s="1"/>
        <i x="4209" s="1"/>
        <i x="2791" s="1"/>
        <i x="3516" s="1"/>
        <i x="833" s="1"/>
        <i x="1158" s="1"/>
        <i x="4164" s="1"/>
        <i x="2939" s="1"/>
        <i x="1525" s="1"/>
        <i x="4263" s="1"/>
        <i x="2647" s="1"/>
        <i x="802" s="1"/>
        <i x="916" s="1"/>
        <i x="3165" s="1"/>
        <i x="1843" s="1"/>
        <i x="3733" s="1"/>
        <i x="2095" s="1"/>
        <i x="963" s="1"/>
        <i x="3783" s="1"/>
        <i x="1713" s="1"/>
        <i x="2954" s="1"/>
        <i x="2772" s="1"/>
        <i x="3450" s="1"/>
        <i x="2639" s="1"/>
        <i x="2933" s="1"/>
        <i x="2079" s="1"/>
        <i x="4047" s="1"/>
        <i x="3437" s="1"/>
        <i x="2943" s="1"/>
        <i x="3318" s="1"/>
        <i x="1870" s="1"/>
        <i x="3331" s="1"/>
        <i x="3484" s="1"/>
        <i x="2605" s="1"/>
        <i x="3836" s="1"/>
        <i x="803" s="1"/>
        <i x="3596" s="1"/>
        <i x="2825" s="1"/>
        <i x="1273" s="1"/>
        <i x="1609" s="1"/>
        <i x="3186" s="1"/>
        <i x="1506" s="1"/>
        <i x="2501" s="1"/>
        <i x="1417" s="1"/>
        <i x="1050" s="1"/>
        <i x="1248" s="1"/>
        <i x="431" s="1"/>
        <i x="2828" s="1"/>
        <i x="1" s="1"/>
        <i x="516" s="1"/>
        <i x="1503" s="1"/>
        <i x="1522" s="1"/>
        <i x="590" s="1"/>
        <i x="1674" s="1"/>
        <i x="2083" s="1"/>
        <i x="458" s="1"/>
        <i x="60" s="1"/>
        <i x="1697" s="1"/>
        <i x="2528" s="1"/>
        <i x="3418" s="1"/>
        <i x="1925" s="1"/>
        <i x="2562" s="1"/>
        <i x="967" s="1"/>
        <i x="1947" s="1"/>
        <i x="1315" s="1"/>
        <i x="1879" s="1"/>
        <i x="2993" s="1"/>
        <i x="485" s="1"/>
        <i x="4078" s="1"/>
        <i x="4126" s="1"/>
        <i x="150" s="1"/>
        <i x="1405" s="1"/>
        <i x="1255" s="1"/>
        <i x="3150" s="1"/>
        <i x="1982" s="1"/>
        <i x="1693" s="1"/>
        <i x="2783" s="1"/>
        <i x="1381" s="1"/>
        <i x="1901" s="1"/>
        <i x="1312" s="1"/>
        <i x="3863" s="1"/>
        <i x="1218" s="1"/>
        <i x="3332" s="1"/>
        <i x="4008" s="1"/>
        <i x="4079" s="1"/>
        <i x="1498" s="1"/>
        <i x="1495" s="1"/>
        <i x="478" s="1"/>
        <i x="512" s="1"/>
        <i x="3929" s="1"/>
        <i x="532" s="1"/>
        <i x="3003" s="1"/>
        <i x="4070" s="1"/>
        <i x="3094" s="1"/>
        <i x="3999" s="1"/>
        <i x="15" s="1"/>
        <i x="3482" s="1"/>
        <i x="3845" s="1"/>
        <i x="1777" s="1"/>
        <i x="1950" s="1"/>
        <i x="3045" s="1"/>
        <i x="3290" s="1"/>
        <i x="3447" s="1"/>
        <i x="138" s="1"/>
        <i x="2427" s="1"/>
        <i x="3006" s="1"/>
        <i x="3479" s="1"/>
        <i x="906" s="1"/>
        <i x="2606" s="1"/>
        <i x="3197" s="1"/>
        <i x="4236" s="1"/>
        <i x="2751" s="1"/>
        <i x="385" s="1"/>
        <i x="4118" s="1"/>
        <i x="2869" s="1"/>
        <i x="3052" s="1"/>
        <i x="2890" s="1"/>
        <i x="447" s="1"/>
        <i x="1357" s="1"/>
        <i x="1896" s="1"/>
        <i x="731" s="1"/>
        <i x="862" s="1"/>
        <i x="2502" s="1"/>
        <i x="1166" s="1"/>
        <i x="2782" s="1"/>
        <i x="667" s="1"/>
        <i x="977" s="1"/>
        <i x="2581" s="1"/>
        <i x="3908" s="1"/>
        <i x="4129" s="1"/>
        <i x="4034" s="1"/>
        <i x="895" s="1"/>
        <i x="3444" s="1"/>
        <i x="2424" s="1"/>
        <i x="3120" s="1"/>
        <i x="1531" s="1"/>
        <i x="2503" s="1"/>
        <i x="565" s="1"/>
        <i x="2976" s="1"/>
        <i x="1505" s="1"/>
        <i x="3025" s="1"/>
        <i x="922" s="1"/>
        <i x="3358" s="1"/>
        <i x="2198" s="1"/>
        <i x="1242" s="1"/>
        <i x="3742" s="1"/>
        <i x="3090" s="1"/>
        <i x="4003" s="1"/>
        <i x="2907" s="1"/>
        <i x="529" s="1"/>
        <i x="3302" s="1"/>
        <i x="2403" s="1"/>
        <i x="3647" s="1"/>
        <i x="245" s="1"/>
        <i x="2407" s="1"/>
        <i x="703" s="1"/>
        <i x="1617" s="1"/>
        <i x="815" s="1"/>
        <i x="2309" s="1"/>
        <i x="3216" s="1"/>
        <i x="1943" s="1"/>
        <i x="1746" s="1"/>
        <i x="101" s="1"/>
        <i x="3314" s="1"/>
        <i x="2145" s="1"/>
        <i x="3872" s="1"/>
        <i x="1144" s="1"/>
        <i x="1779" s="1"/>
        <i x="1140" s="1"/>
        <i x="3713" s="1"/>
        <i x="866" s="1"/>
        <i x="2843" s="1"/>
        <i x="882" s="1"/>
        <i x="2914" s="1"/>
        <i x="362" s="1"/>
        <i x="2088" s="1"/>
        <i x="3213" s="1"/>
        <i x="3504" s="1"/>
        <i x="4257" s="1"/>
        <i x="2818" s="1"/>
        <i x="2570" s="1"/>
        <i x="3357" s="1"/>
        <i x="2476" s="1"/>
        <i x="342" s="1"/>
        <i x="2439" s="1"/>
        <i x="4146" s="1"/>
        <i x="354" s="1"/>
        <i x="2472" s="1"/>
        <i x="2649" s="1"/>
        <i x="1216" s="1"/>
        <i x="1188" s="1"/>
        <i x="2891" s="1"/>
        <i x="3101" s="1"/>
        <i x="3864" s="1"/>
        <i x="2413" s="1"/>
        <i x="876" s="1"/>
        <i x="3492" s="1"/>
        <i x="1327" s="1"/>
        <i x="405" s="1"/>
        <i x="3813" s="1"/>
        <i x="3334" s="1"/>
        <i x="1527" s="1"/>
        <i x="2973" s="1"/>
        <i x="1208" s="1"/>
        <i x="481" s="1"/>
        <i x="2753" s="1"/>
        <i x="1821" s="1"/>
        <i x="1203" s="1"/>
        <i x="1560" s="1"/>
        <i x="292" s="1"/>
        <i x="831" s="1"/>
        <i x="366" s="1"/>
        <i x="3702" s="1"/>
        <i x="1294" s="1"/>
        <i x="3283" s="1"/>
        <i x="313" s="1"/>
        <i x="1748" s="1"/>
        <i x="1128" s="1"/>
        <i x="3599" s="1"/>
        <i x="4223" s="1"/>
        <i x="3140" s="1"/>
        <i x="2222" s="1"/>
        <i x="3705" s="1"/>
        <i x="3069" s="1"/>
        <i x="2821" s="1"/>
        <i x="2425" s="1"/>
        <i x="1792" s="1"/>
        <i x="2339" s="1"/>
        <i x="1728" s="1"/>
        <i x="607" s="1"/>
        <i x="61" s="1"/>
        <i x="692" s="1"/>
        <i x="991" s="1"/>
        <i x="1226" s="1"/>
        <i x="2411" s="1"/>
        <i x="2875" s="1"/>
        <i x="1657" s="1"/>
        <i x="3816" s="1"/>
        <i x="2593" s="1"/>
        <i x="1886" s="1"/>
        <i x="2672" s="1"/>
        <i x="1146" s="1"/>
        <i x="3374" s="1"/>
        <i x="2925" s="1"/>
        <i x="157" s="1"/>
        <i x="254" s="1"/>
        <i x="2832" s="1"/>
        <i x="3190" s="1"/>
        <i x="3032" s="1"/>
        <i x="752" s="1"/>
        <i x="811" s="1"/>
        <i x="1570" s="1"/>
        <i x="1418" s="1"/>
        <i x="1482" s="1"/>
        <i x="1276" s="1"/>
        <i x="3793" s="1"/>
        <i x="3602" s="1"/>
        <i x="3029" s="1"/>
        <i x="484" s="1"/>
        <i x="1996" s="1"/>
        <i x="1305" s="1"/>
        <i x="1015" s="1"/>
        <i x="2428" s="1"/>
        <i x="2190" s="1"/>
        <i x="1717" s="1"/>
        <i x="1081" s="1"/>
        <i x="2019" s="1"/>
        <i x="2727" s="1"/>
        <i x="4025" s="1"/>
        <i x="3506" s="1"/>
        <i x="79" s="1"/>
        <i x="2695" s="1"/>
        <i x="1977" s="1"/>
        <i x="2156" s="1"/>
        <i x="604" s="1"/>
        <i x="1986" s="1"/>
        <i x="920" s="1"/>
        <i x="376" s="1"/>
        <i x="4185" s="1"/>
        <i x="3959" s="1"/>
        <i x="3439" s="1"/>
        <i x="1763" s="1"/>
        <i x="2494" s="1"/>
        <i x="29" s="1"/>
        <i x="593" s="1"/>
        <i x="4087" s="1"/>
        <i x="1776" s="1"/>
        <i x="4167" s="1"/>
        <i x="1409" s="1"/>
        <i x="19" s="1"/>
        <i x="2469" s="1"/>
        <i x="2325" s="1"/>
        <i x="4062" s="1"/>
        <i x="327" s="1"/>
        <i x="4238" s="1"/>
        <i x="3826" s="1"/>
        <i x="804" s="1"/>
        <i x="3524" s="1"/>
        <i x="2937" s="1"/>
        <i x="2473" s="1"/>
        <i x="1969" s="1"/>
        <i x="1247" s="1"/>
        <i x="2080" s="1"/>
        <i x="3966" s="1"/>
        <i x="560" s="1"/>
        <i x="3907" s="1"/>
        <i x="1608" s="1"/>
        <i x="3412" s="1"/>
        <i x="1251" s="1"/>
        <i x="2126" s="1"/>
        <i x="3059" s="1"/>
        <i x="3668" s="1"/>
        <i x="3553" s="1"/>
        <i x="1939" s="1"/>
        <i x="2456" s="1"/>
        <i x="3585" s="1"/>
        <i x="1816" s="1"/>
        <i x="2768" s="1"/>
        <i x="2696" s="1"/>
        <i x="710" s="1"/>
        <i x="726" s="1"/>
        <i x="345" s="1"/>
        <i x="1799" s="1"/>
        <i x="1184" s="1"/>
        <i x="53" s="1"/>
        <i x="475" s="1"/>
        <i x="4230" s="1"/>
        <i x="3515" s="1"/>
        <i x="2174" s="1"/>
        <i x="2882" s="1"/>
        <i x="2097" s="1"/>
        <i x="1948" s="1"/>
        <i x="619" s="1"/>
        <i x="3055" s="1"/>
        <i x="3716" s="1"/>
        <i x="2463" s="1"/>
        <i x="2240" s="1"/>
        <i x="41" s="1"/>
        <i x="908" s="1"/>
        <i x="3354" s="1"/>
        <i x="1380" s="1"/>
        <i x="1371" s="1"/>
        <i x="1599" s="1"/>
        <i x="90" s="1"/>
        <i x="3941" s="1"/>
        <i x="3271" s="1"/>
        <i x="678" s="1"/>
        <i x="2466" s="1"/>
        <i x="3964" s="1"/>
        <i x="63" s="1"/>
        <i x="4086" s="1"/>
        <i x="2804" s="1"/>
        <i x="1632" s="1"/>
        <i x="1878" s="1"/>
        <i x="2611" s="1"/>
        <i x="3737" s="1"/>
        <i x="3126" s="1"/>
        <i x="499" s="1"/>
        <i x="3837" s="1"/>
        <i x="3401" s="1"/>
        <i x="3608" s="1"/>
        <i x="966" s="1"/>
        <i x="2615" s="1"/>
        <i x="953" s="1"/>
        <i x="3369" s="1"/>
        <i x="4132" s="1"/>
        <i x="1154" s="1"/>
        <i x="147" s="1"/>
        <i x="3219" s="1"/>
        <i x="1007" s="1"/>
        <i x="1245" s="1"/>
        <i x="1637" s="1"/>
        <i x="3316" s="1"/>
        <i x="748" s="1"/>
        <i x="3913" s="1"/>
        <i x="456" s="1"/>
        <i x="3593" s="1"/>
        <i x="3627" s="1"/>
        <i x="1403" s="1"/>
        <i x="1698" s="1"/>
        <i x="3870" s="1"/>
        <i x="1900" s="1"/>
        <i x="1185" s="1"/>
        <i x="1985" s="1"/>
        <i x="2560" s="1"/>
        <i x="1998" s="1"/>
        <i x="1872" s="1"/>
        <i x="3724" s="1"/>
        <i x="2379" s="1"/>
        <i x="3885" s="1"/>
        <i x="3902" s="1"/>
        <i x="4194" s="1"/>
        <i x="2642" s="1"/>
        <i x="312" s="1"/>
        <i x="3452" s="1"/>
        <i x="4155" s="1"/>
        <i x="340" s="1"/>
        <i x="2070" s="1"/>
        <i x="3449" s="1"/>
        <i x="3606" s="1"/>
        <i x="708" s="1"/>
        <i x="2245" s="1"/>
        <i x="2574" s="1"/>
        <i x="3655" s="1"/>
        <i x="2110" s="1"/>
        <i x="1871" s="1"/>
        <i x="2101" s="1"/>
        <i x="2251" s="1"/>
        <i x="586" s="1"/>
        <i x="1104" s="1"/>
        <i x="1863" s="1"/>
        <i x="1002" s="1"/>
        <i x="3844" s="1"/>
        <i x="4245" s="1"/>
        <i x="3719" s="1"/>
        <i x="236" s="1"/>
        <i x="1337" s="1"/>
        <i x="3597" s="1"/>
        <i x="1093" s="1"/>
        <i x="1040" s="1"/>
        <i x="1867" s="1"/>
        <i x="1501" s="1"/>
        <i x="3603" s="1"/>
        <i x="1036" s="1"/>
        <i x="2210" s="1"/>
        <i x="3434" s="1"/>
        <i x="2370" s="1"/>
        <i x="538" s="1"/>
        <i x="2746" s="1"/>
        <i x="931" s="1"/>
        <i x="579" s="1"/>
        <i x="612" s="1"/>
        <i x="3764" s="1"/>
        <i x="574" s="1"/>
        <i x="1629" s="1"/>
        <i x="1849" s="1"/>
        <i x="1174" s="1"/>
        <i x="556" s="1"/>
        <i x="763" s="1"/>
        <i x="3579" s="1"/>
        <i x="1278" s="1"/>
        <i x="2681" s="1"/>
        <i x="3963" s="1"/>
        <i x="3629" s="1"/>
        <i x="1545" s="1"/>
        <i x="601" s="1"/>
        <i x="1290" s="1"/>
        <i x="2826" s="1"/>
        <i x="1851" s="1"/>
        <i x="2596" s="1"/>
        <i x="2844" s="1"/>
        <i x="1812" s="1"/>
        <i x="2607" s="1"/>
        <i x="2565" s="1"/>
        <i x="3142" s="1"/>
        <i x="2155" s="1"/>
        <i x="917" s="1"/>
        <i x="2160" s="1"/>
        <i x="661" s="1"/>
        <i x="412" s="1"/>
        <i x="383" s="1"/>
        <i x="3297" s="1"/>
        <i x="3534" s="1"/>
        <i x="326" s="1"/>
        <i x="180" s="1"/>
        <i x="1968" s="1"/>
        <i x="4145" s="1"/>
        <i x="3405" s="1"/>
        <i x="1652" s="1"/>
        <i x="3869" s="1"/>
        <i x="2940" s="1"/>
        <i x="3048" s="1"/>
        <i x="3948" s="1"/>
        <i x="2677" s="1"/>
        <i x="3199" s="1"/>
        <i x="2720" s="1"/>
        <i x="2286" s="1"/>
        <i x="395" s="1"/>
        <i x="2519" s="1"/>
        <i x="3827" s="1"/>
        <i x="3613" s="1"/>
        <i x="2094" s="1"/>
        <i x="4014" s="1"/>
        <i x="2397" s="1"/>
        <i x="248" s="1"/>
        <i x="2046" s="1"/>
        <i x="4137" s="1"/>
        <i x="2359" s="1"/>
        <i x="2382" s="1"/>
        <i x="2792" s="1"/>
        <i x="2159" s="1"/>
        <i x="1595" s="1"/>
        <i x="1743" s="1"/>
        <i x="3066" s="1"/>
        <i x="1903" s="1"/>
        <i x="1004" s="1"/>
        <i x="1445" s="1"/>
        <i x="1100" s="1"/>
        <i x="2989" s="1"/>
        <i x="1833" s="1"/>
        <i x="1408" s="1"/>
        <i x="31" s="1"/>
        <i x="2276" s="1"/>
        <i x="883" s="1"/>
        <i x="301" s="1"/>
        <i x="103" s="1"/>
        <i x="910" s="1"/>
        <i x="2689" s="1"/>
        <i x="1885" s="1"/>
        <i x="1781" s="1"/>
        <i x="1670" s="1"/>
        <i x="2797" s="1"/>
        <i x="2530" s="1"/>
        <i x="1105" s="1"/>
        <i x="3022" s="1"/>
        <i x="2452" s="1"/>
        <i x="1622" s="1"/>
        <i x="2554" s="1"/>
        <i x="223" s="1"/>
        <i x="1773" s="1"/>
        <i x="2471" s="1"/>
        <i x="547" s="1"/>
        <i x="2981" s="1"/>
        <i x="4199" s="1"/>
        <i x="3402" s="1"/>
        <i x="566" s="1"/>
        <i x="3551" s="1"/>
        <i x="525" s="1"/>
        <i x="4149" s="1"/>
        <i x="4215" s="1"/>
        <i x="4112" s="1"/>
        <i x="125" s="1"/>
        <i x="2860" s="1"/>
        <i x="4197" s="1"/>
        <i x="2266" s="1"/>
        <i x="4122" s="1"/>
        <i x="1907" s="1"/>
        <i x="2287" s="1"/>
        <i x="2725" s="1"/>
        <i x="3830" s="1"/>
        <i x="2018" s="1"/>
        <i x="2847" s="1"/>
        <i x="3720" s="1"/>
        <i x="3871" s="1"/>
        <i x="3693" s="1"/>
        <i x="469" s="1"/>
        <i x="452" s="1"/>
        <i x="2604" s="1"/>
        <i x="2767" s="1"/>
        <i x="3428" s="1"/>
        <i x="1366" s="1"/>
        <i x="4240" s="1"/>
        <i x="2627" s="1"/>
        <i x="3176" s="1"/>
        <i x="1511" s="1"/>
        <i x="3840" s="1"/>
        <i x="3348" s="1"/>
        <i x="1368" s="1"/>
        <i x="2060" s="1"/>
        <i x="743" s="1"/>
        <i x="158" s="1"/>
        <i x="858" s="1"/>
        <i x="647" s="1"/>
        <i x="486" s="1"/>
        <i x="3281" s="1"/>
        <i x="1440" s="1"/>
        <i x="2376" s="1"/>
        <i x="1199" s="1"/>
        <i x="3952" s="1"/>
        <i x="3972" s="1"/>
        <i x="2248" s="1"/>
        <i x="4066" s="1"/>
        <i x="596" s="1"/>
        <i x="26" s="1"/>
        <i x="2091" s="1"/>
        <i x="599" s="1"/>
        <i x="2714" s="1"/>
        <i x="3717" s="1"/>
        <i x="2183" s="1"/>
        <i x="2738" s="1"/>
        <i x="3680" s="1"/>
        <i x="3835" s="1"/>
        <i x="3293" s="1"/>
        <i x="597" s="1"/>
        <i x="2485" s="1"/>
        <i x="3351" s="1"/>
        <i x="3996" s="1"/>
        <i x="40" s="1"/>
        <i x="126" s="1"/>
        <i x="997" s="1"/>
        <i x="2561" s="1"/>
        <i x="1470" s="1"/>
        <i x="1887" s="1"/>
        <i x="1000" s="1"/>
        <i x="687" s="1"/>
        <i x="2093" s="1"/>
        <i x="3204" s="1"/>
        <i x="2710" s="1"/>
        <i x="805" s="1"/>
        <i x="3400" s="1"/>
        <i x="1630" s="1"/>
        <i x="494" s="1"/>
        <i x="2247" s="1"/>
        <i x="4081" s="1"/>
        <i x="2294" s="1"/>
        <i x="108" s="1"/>
        <i x="874" s="1"/>
        <i x="1832" s="1"/>
        <i x="987" s="1"/>
        <i x="240" s="1"/>
        <i x="12" s="1"/>
        <i x="1803" s="1"/>
        <i x="595" s="1"/>
        <i x="3823" s="1"/>
        <i x="3207" s="1"/>
        <i x="2229" s="1"/>
        <i x="3390" s="1"/>
        <i x="2231" s="1"/>
        <i x="4128" s="1"/>
        <i x="4196" s="1"/>
        <i x="2888" s="1"/>
        <i x="1451" s="1"/>
        <i x="453" s="1"/>
        <i x="392" s="1"/>
        <i x="4154" s="1"/>
        <i x="1809" s="1"/>
        <i x="1045" s="1"/>
        <i x="1690" s="1"/>
        <i x="278" s="1"/>
        <i x="2037" s="1"/>
        <i x="1221" s="1"/>
        <i x="1441" s="1"/>
        <i x="1131" s="1"/>
        <i x="2553" s="1"/>
        <i x="995" s="1"/>
        <i x="645" s="1"/>
        <i x="716" s="1"/>
        <i x="946" s="1"/>
        <i x="694" s="1"/>
        <i x="2583" s="1"/>
        <i x="673" s="1"/>
        <i x="1744" s="1"/>
        <i x="8" s="1"/>
        <i x="2966" s="1"/>
        <i x="4084" s="1"/>
        <i x="134" s="1"/>
        <i x="3365" s="1"/>
        <i x="4182" s="1"/>
        <i x="2009" s="1"/>
        <i x="440" s="1"/>
        <i x="3846" s="1"/>
        <i x="2096" s="1"/>
        <i x="3145" s="1"/>
        <i x="994" s="1"/>
        <i x="317" s="1"/>
        <i x="1452" s="1"/>
        <i x="979" s="1"/>
        <i x="536" s="1"/>
        <i x="3992" s="1"/>
        <i x="387" s="1"/>
        <i x="2151" s="1"/>
        <i x="3013" s="1"/>
        <i x="2132" s="1"/>
        <i x="4163" s="1"/>
        <i x="2534" s="1"/>
        <i x="445" s="1"/>
        <i x="3583" s="1"/>
        <i x="1064" s="1"/>
        <i x="1202" s="1"/>
        <i x="4171" s="1"/>
        <i x="457" s="1"/>
        <i x="2745" s="1"/>
        <i x="2346" s="1"/>
        <i x="903" s="1"/>
        <i x="2803" s="1"/>
        <i x="2985" s="1"/>
        <i x="4237" s="1"/>
        <i x="1780" s="1"/>
        <i x="3024" s="1"/>
        <i x="3851" s="1"/>
        <i x="2732" s="1"/>
        <i x="3183" s="1"/>
        <i x="568" s="1"/>
        <i x="2381" s="1"/>
        <i x="3799" s="1"/>
        <i x="267" s="1"/>
        <i x="1553" s="1"/>
        <i x="37" s="1"/>
        <i x="197" s="1"/>
        <i x="3445" s="1"/>
        <i x="801" s="1"/>
        <i x="2065" s="1"/>
        <i x="1869" s="1"/>
        <i x="640" s="1"/>
        <i x="184" s="1"/>
        <i x="1430" s="1"/>
        <i x="4141" s="1"/>
        <i x="1579" s="1"/>
        <i x="1758" s="1"/>
        <i x="3154" s="1"/>
        <i x="3741" s="1"/>
        <i x="2440" s="1"/>
        <i x="2313" s="1"/>
        <i x="2051" s="1"/>
        <i x="2545" s="1"/>
        <i x="2986" s="1"/>
        <i x="1390" s="1"/>
        <i x="3584" s="1"/>
        <i x="2597" s="1"/>
        <i x="4259" s="1"/>
        <i x="1519" s="1"/>
        <i x="1808" s="1"/>
        <i x="3540" s="1"/>
        <i x="2086" s="1"/>
        <i x="77" s="1"/>
        <i x="3751" s="1"/>
        <i x="664" s="1"/>
        <i x="284" s="1"/>
        <i x="577" s="1"/>
        <i x="3469" s="1"/>
        <i x="152" s="1"/>
        <i x="2322" s="1"/>
        <i x="654" s="1"/>
        <i x="1862" s="1"/>
        <i x="2931" s="1"/>
        <i x="491" s="1"/>
        <i x="1801" s="1"/>
        <i x="682" s="1"/>
        <i x="1740" s="1"/>
        <i x="3502" s="1"/>
        <i x="3415" s="1"/>
        <i x="2830" s="1"/>
        <i x="114" s="1"/>
        <i x="3073" s="1"/>
        <i x="2874" s="1"/>
        <i x="3266" s="1"/>
        <i x="1918" s="1"/>
        <i x="307" s="1"/>
        <i x="58" s="1"/>
        <i x="4072" s="1"/>
        <i x="894" s="1"/>
        <i x="783" s="1"/>
        <i x="3218" s="1"/>
        <i x="4001" s="1"/>
        <i x="3808" s="1"/>
        <i x="4222" s="1"/>
        <i x="2663" s="1"/>
        <i x="834" s="1"/>
        <i x="510" s="1"/>
        <i x="2587" s="1"/>
        <i x="2734" s="1"/>
        <i x="119" s="1"/>
        <i x="3695" s="1"/>
        <i x="885" s="1"/>
        <i x="1935" s="1"/>
        <i x="1352" s="1"/>
        <i x="3438" s="1"/>
        <i x="2304" s="1"/>
        <i x="2698" s="1"/>
        <i x="209" s="1"/>
        <i x="1396" s="1"/>
        <i x="1823" s="1"/>
        <i x="795" s="1"/>
        <i x="2493" s="1"/>
        <i x="1168" s="1"/>
        <i x="3865" s="1"/>
        <i x="3201" s="1"/>
        <i x="2929" s="1"/>
        <i x="27" s="1"/>
        <i x="2603" s="1"/>
        <i x="674" s="1"/>
        <i x="461" s="1"/>
        <i x="3905" s="1"/>
        <i x="2378" s="1"/>
        <i x="3085" s="1"/>
        <i x="2264" s="1"/>
        <i x="2034" s="1"/>
        <i x="2856" s="1"/>
        <i x="2272" s="1"/>
        <i x="932" s="1"/>
        <i x="1116" s="1"/>
        <i x="3017" s="1"/>
        <i x="3092" s="1"/>
        <i x="3710" s="1"/>
        <i x="611" s="1"/>
        <i x="1881" s="1"/>
        <i x="507" s="1"/>
        <i x="1265" s="1"/>
        <i x="4176" s="1"/>
        <i x="677" s="1"/>
        <i x="1048" s="1"/>
        <i x="407" s="1"/>
        <i x="1770" s="1"/>
        <i x="2140" s="1"/>
        <i x="1628" s="1"/>
        <i x="2000" s="1"/>
        <i x="1820" s="1"/>
        <i x="4174" s="1"/>
        <i x="1228" s="1"/>
        <i x="1350" s="1"/>
        <i x="349" s="1"/>
        <i x="2275" s="1"/>
        <i x="2883" s="1"/>
        <i x="2367" s="1"/>
        <i x="1210" s="1"/>
        <i x="2962" s="1"/>
        <i x="434" s="1"/>
        <i x="372" s="1"/>
        <i x="1462" s="1"/>
        <i x="2479" s="1"/>
        <i x="996" s="1"/>
        <i x="3038" s="1"/>
        <i x="2702" s="1"/>
        <i x="943" s="1"/>
        <i x="1656" s="1"/>
        <i x="1880" s="1"/>
        <i x="1355" s="1"/>
        <i x="1648" s="1"/>
        <i x="636" s="1"/>
        <i x="2135" s="1"/>
        <i x="1686" s="1"/>
        <i x="2819" s="1"/>
        <i x="3873" s="1"/>
        <i x="3685" s="1"/>
        <i x="791" s="1"/>
        <i x="2621" s="1"/>
        <i x="879" s="1"/>
        <i x="30" s="1"/>
        <i x="3002" s="1"/>
        <i x="2223" s="1"/>
        <i x="521" s="1"/>
        <i x="3486" s="1"/>
        <i x="2811" s="1"/>
        <i x="2331" s="1"/>
        <i x="2936" s="1"/>
        <i x="199" s="1"/>
        <i x="74" s="1"/>
        <i x="1020" s="1"/>
        <i x="1551" s="1"/>
        <i x="2990" s="1"/>
        <i x="1876" s="1"/>
        <i x="1189" s="1"/>
        <i x="2030" s="1"/>
        <i x="52" s="1"/>
        <i x="3828" s="1"/>
        <i x="2165" s="1"/>
        <i x="1082" s="1"/>
        <i x="1340" s="1"/>
        <i x="1078" s="1"/>
        <i x="2441" s="1"/>
        <i x="351" s="1"/>
        <i x="1117" s="1"/>
        <i x="3146" s="1"/>
        <i x="3481" s="1"/>
        <i x="2610" s="1"/>
        <i x="3" s="1"/>
        <i x="3373" s="1"/>
        <i x="2948" s="1"/>
        <i x="648" s="1"/>
        <i x="1685" s="1"/>
        <i x="1304" s="1"/>
        <i x="2267" s="1"/>
        <i x="2707" s="1"/>
        <i x="2701" s="1"/>
        <i x="2158" s="1"/>
        <i x="3798" s="1"/>
        <i x="2102" s="1"/>
        <i x="2371" s="1"/>
        <i x="1291" s="1"/>
        <i x="1954" s="1"/>
        <i x="2421" s="1"/>
        <i x="697" s="1"/>
        <i x="1353" s="1"/>
        <i x="482" s="1"/>
        <i x="2215" s="1"/>
        <i x="4114" s="1"/>
        <i x="4110" s="1"/>
        <i x="183" s="1"/>
        <i x="2719" s="1"/>
        <i x="2084" s="1"/>
        <i x="2950" s="1"/>
        <i x="2920" s="1"/>
        <i x="3761" s="1"/>
        <i x="322" s="1"/>
        <i x="1927" s="1"/>
        <i x="1899" s="1"/>
        <i x="294" s="1"/>
        <i x="3931" s="1"/>
        <i x="4221" s="1"/>
        <i x="1043" s="1"/>
        <i x="1042" s="1"/>
        <i x="2220" s="1"/>
        <i x="741" s="1"/>
        <i x="3043" s="1"/>
        <i x="1313" s="1"/>
        <i x="1254" s="1"/>
        <i x="1207" s="1"/>
        <i x="2829" s="1"/>
        <i x="663" s="1"/>
        <i x="2289" s="1"/>
        <i x="3586" s="1"/>
        <i x="2298" s="1"/>
        <i x="1934" s="1"/>
        <i x="2812" s="1"/>
        <i x="298" s="1"/>
        <i x="1556" s="1"/>
        <i x="3036" s="1"/>
        <i x="4038" s="1"/>
        <i x="982" s="1"/>
        <i x="1739" s="1"/>
        <i x="2141" s="1"/>
        <i x="1066" s="1"/>
        <i x="3545" s="1"/>
        <i x="4165" s="1"/>
        <i x="1666" s="1"/>
        <i x="1540" s="1"/>
        <i x="3758" s="1"/>
        <i x="1970" s="1"/>
        <i x="588" s="1"/>
        <i x="4130" s="1"/>
        <i x="1318" s="1"/>
        <i x="605" s="1"/>
        <i x="1976" s="1"/>
        <i x="1103" s="1"/>
        <i x="1735" s="1"/>
        <i x="1332" s="1"/>
        <i x="2552" s="1"/>
        <i x="901" s="1"/>
        <i x="2951" s="1"/>
        <i x="1612" s="1"/>
        <i x="1225" s="1"/>
        <i x="3756" s="1"/>
        <i x="534" s="1"/>
        <i x="467" s="1"/>
        <i x="939" s="1"/>
        <i x="3255" s="1"/>
        <i x="3344" s="1"/>
        <i x="2514" s="1"/>
        <i x="3041" s="1"/>
        <i x="3277" s="1"/>
        <i x="2347" s="1"/>
        <i x="1361" s="1"/>
        <i x="1334" s="1"/>
        <i x="1022" s="1"/>
        <i x="1782" s="1"/>
        <i x="1481" s="1"/>
        <i x="1260" s="1"/>
        <i x="265" s="1"/>
        <i x="1804" s="1"/>
        <i x="3518" s="1"/>
        <i x="2255" s="1"/>
        <i x="2585" s="1"/>
        <i x="679" s="1"/>
        <i x="364" s="1"/>
        <i x="3962" s="1"/>
        <i x="2115" s="1"/>
        <i x="1119" s="1"/>
        <i x="1135" s="1"/>
        <i x="2391" s="1"/>
        <i x="3937" s="1"/>
        <i x="3899" s="1"/>
        <i x="1655" s="1"/>
        <i x="2721" s="1"/>
        <i x="1011" s="1"/>
        <i x="2692" s="1"/>
        <i x="2557" s="1"/>
        <i x="3876" s="1"/>
        <i x="3144" s="1"/>
        <i x="765" s="1"/>
        <i x="3336" s="1"/>
        <i x="2348" s="1"/>
        <i x="2062" s="1"/>
        <i x="3056" s="1"/>
        <i x="1222" s="1"/>
        <i x="3010" s="1"/>
        <i x="849" s="1"/>
        <i x="3706" s="1"/>
        <i x="4201" s="1"/>
        <i x="826" s="1"/>
        <i x="2492" s="1"/>
        <i x="1999" s="1"/>
        <i x="2827" s="1"/>
        <i x="2852" s="1"/>
        <i x="3494" s="1"/>
        <i x="388" s="1"/>
        <i x="1385" s="1"/>
        <i x="2835" s="1"/>
        <i x="4037" s="1"/>
        <i x="2301" s="1"/>
        <i x="2354" s="1"/>
        <i x="3527" s="1"/>
        <i x="985" s="1"/>
        <i x="1190" s="1"/>
        <i x="3282" s="1"/>
        <i x="2536" s="1"/>
        <i x="1663" s="1"/>
        <i x="2922" s="1"/>
        <i x="435" s="1"/>
        <i x="1249" s="1"/>
        <i x="2142" s="1"/>
        <i x="359" s="1"/>
        <i x="1707" s="1"/>
        <i x="408" s="1"/>
        <i x="4039" s="1"/>
        <i x="1003" s="1"/>
        <i x="2236" s="1"/>
        <i x="3095" s="1"/>
        <i x="417" s="1"/>
        <i x="2538" s="1"/>
        <i x="2549" s="1"/>
        <i x="4136" s="1"/>
        <i x="1583" s="1"/>
        <i x="2499" s="1"/>
        <i x="86" s="1"/>
        <i x="3031" s="1"/>
        <i x="1142" s="1"/>
        <i x="7" s="1"/>
        <i x="3975" s="1"/>
        <i x="3424" s="1"/>
        <i x="2292" s="1"/>
        <i x="1915" s="1"/>
        <i x="959" s="1"/>
        <i x="1215" s="1"/>
        <i x="1980" s="1"/>
        <i x="1544" s="1"/>
        <i x="3575" s="1"/>
        <i x="2474" s="1"/>
        <i x="1301" s="1"/>
        <i x="2282" s="1"/>
        <i x="675" s="1"/>
        <i x="4012" s="1"/>
        <i x="2525" s="1"/>
        <i x="1726" s="1"/>
        <i x="1958" s="1"/>
        <i x="3951" s="1"/>
        <i x="2659" s="1"/>
        <i x="930" s="1"/>
        <i x="3906" s="1"/>
        <i x="3582" s="1"/>
        <i x="3458" s="1"/>
        <i x="2131" s="1"/>
        <i x="1121" s="1"/>
        <i x="2261" s="1"/>
        <i x="759" s="1"/>
        <i x="1277" s="1"/>
        <i x="3920" s="1"/>
        <i x="2291" s="1"/>
        <i x="3939" s="1"/>
        <i x="2360" s="1"/>
        <i x="2184" s="1"/>
        <i x="2168" s="1"/>
        <i x="1861" s="1"/>
        <i x="128" s="1"/>
        <i x="2964" s="1"/>
        <i x="2509" s="1"/>
        <i x="2077" s="1"/>
        <i x="3914" s="1"/>
        <i x="1888" s="1"/>
        <i x="2675" s="1"/>
        <i x="1813" s="1"/>
        <i x="3105" s="1"/>
        <i x="55" s="1"/>
        <i x="1680" s="1"/>
        <i x="1575" s="1"/>
        <i x="3536" s="1"/>
        <i x="2035" s="1"/>
        <i x="3149" s="1"/>
        <i x="3671" s="1"/>
        <i x="3562" s="1"/>
        <i x="3979" s="1"/>
        <i x="1303" s="1"/>
        <i x="3071" s="1"/>
        <i x="3196" s="1"/>
        <i x="1372" s="1"/>
        <i x="1123" s="1"/>
        <i x="416" s="1"/>
        <i x="87" s="1"/>
        <i x="3164" s="1"/>
        <i x="98" s="1"/>
        <i x="375" s="1"/>
        <i x="4181" s="1"/>
        <i x="2437" s="1"/>
        <i x="2831" s="1"/>
        <i x="1640" s="1"/>
        <i x="121" s="1"/>
        <i x="2622" s="1"/>
        <i x="964" s="1"/>
        <i x="380" s="1"/>
        <i x="2787" s="1"/>
        <i x="1160" s="1"/>
        <i x="2144" s="1"/>
        <i x="1942" s="1"/>
        <i x="1624" s="1"/>
        <i x="3519" s="1"/>
        <i x="3976" s="1"/>
        <i x="3618" s="1"/>
        <i x="3299" s="1"/>
        <i x="2176" s="1"/>
        <i x="178" s="1"/>
        <i x="1279" s="1"/>
        <i x="2201" s="1"/>
        <i x="2918" s="1"/>
        <i x="3372" s="1"/>
        <i x="2468" s="1"/>
        <i x="1563" s="1"/>
        <i x="3425" s="1"/>
        <i x="3233" s="1"/>
        <i x="2487" s="1"/>
        <i x="39" s="1"/>
        <i x="927" s="1"/>
        <i x="3264" s="1"/>
        <i x="696" s="1"/>
        <i x="2539" s="1"/>
        <i x="2296" s="1"/>
        <i x="3211" s="1"/>
        <i x="4113" s="1"/>
        <i x="1549" s="1"/>
        <i x="1539" s="1"/>
        <i x="4225" s="1"/>
        <i x="1089" s="1"/>
        <i x="2357" s="1"/>
        <i x="424" s="1"/>
        <i x="1983" s="1"/>
        <i x="902" s="1"/>
        <i x="1649" s="1"/>
        <i x="355" s="1"/>
        <i x="75" s="1"/>
        <i x="3226" s="1"/>
        <i x="3857" s="1"/>
        <i x="3409" s="1"/>
        <i x="1453" s="1"/>
        <i x="2262" s="1"/>
        <i x="2366" s="1"/>
        <i x="1393" s="1"/>
        <i x="3995" s="1"/>
        <i x="2862" s="1"/>
        <i x="3531" s="1"/>
        <i x="2747" s="1"/>
        <i x="378" s="1"/>
        <i x="1515" s="1"/>
        <i x="689" s="1"/>
        <i x="2455" s="1"/>
        <i x="1424" s="1"/>
        <i x="3021" s="1"/>
        <i x="14" s="1"/>
        <i x="3279" s="1"/>
        <i x="1602" s="1"/>
        <i x="1760" s="1"/>
        <i x="1830" s="1"/>
        <i x="1437" s="1"/>
        <i x="1095" s="1"/>
        <i x="925" s="1"/>
        <i x="2195" s="1"/>
        <i x="444" s="1"/>
        <i x="527" s="1"/>
        <i x="2253" s="1"/>
        <i x="860" s="1"/>
        <i x="2170" s="1"/>
        <i x="250" s="1"/>
        <i x="2838" s="1"/>
        <i x="744" s="1"/>
        <i x="297" s="1"/>
        <i x="1429" s="1"/>
        <i x="3856" s="1"/>
        <i x="3765" s="1"/>
        <i x="3543" s="1"/>
        <i x="1600" s="1"/>
        <i x="4045" s="1"/>
        <i x="3760" s="1"/>
        <i x="3124" s="1"/>
        <i x="2014" s="1"/>
        <i x="747" s="1"/>
        <i x="3475" s="1"/>
        <i x="1623" s="1"/>
        <i x="3981" s="1"/>
        <i x="3738" s="1"/>
        <i x="668" s="1"/>
        <i x="2448" s="1"/>
        <i x="389" s="1"/>
        <i x="3682" s="1"/>
        <i x="2027" s="1"/>
        <i x="4016" s="1"/>
        <i x="1284" s="1"/>
        <i x="1661" s="1"/>
        <i x="244" s="1"/>
        <i x="3147" s="1"/>
        <i x="185" s="1"/>
        <i x="3875" s="1"/>
        <i x="1023" s="1"/>
        <i x="460" s="1"/>
        <i x="868" s="1"/>
        <i x="4004" s="1"/>
        <i x="1894" s="1"/>
        <i x="3192" s="1"/>
        <i x="3497" s="1"/>
        <i x="820" s="1"/>
        <i x="227" s="1"/>
        <i x="4" s="1"/>
        <i x="1949" s="1"/>
        <i x="1281" s="1"/>
        <i x="2114" s="1"/>
        <i x="3701" s="1"/>
        <i x="3718" s="1"/>
        <i x="900" s="1"/>
        <i x="1638" s="1"/>
        <i x="2073" s="1"/>
        <i x="3239" s="1"/>
        <i x="70" s="1"/>
        <i x="1582" s="1"/>
        <i x="1752" s="1"/>
        <i x="4147" s="1"/>
        <i x="115" s="1"/>
        <i x="3209" s="1"/>
        <i x="419" s="1"/>
        <i x="2800" s="1"/>
        <i x="4180" s="1"/>
        <i x="3108" s="1"/>
        <i x="1621" s="1"/>
        <i x="1957" s="1"/>
        <i x="100" s="1"/>
        <i x="2129" s="1"/>
        <i x="4093" s="1"/>
        <i x="3247" s="1"/>
        <i x="3556" s="1"/>
        <i x="1205" s="1"/>
        <i x="235" s="1"/>
        <i x="633" s="1"/>
        <i x="717" s="1"/>
        <i x="3135" s="1"/>
        <i x="935" s="1"/>
        <i x="36" s="1"/>
        <i x="3057" s="1"/>
        <i x="3529" s="1"/>
        <i x="3552" s="1"/>
        <i x="2683" s="1"/>
        <i x="732" s="1"/>
        <i x="4092" s="1"/>
        <i x="2408" s="1"/>
        <i x="2551" s="1"/>
        <i x="2434" s="1"/>
        <i x="537" s="1"/>
        <i x="1323" s="1"/>
        <i x="1546" s="1"/>
        <i x="3587" s="1"/>
        <i x="1338" s="1"/>
        <i x="2833" s="1"/>
        <i x="239" s="1"/>
        <i x="2273" s="1"/>
        <i x="2169" s="1"/>
        <i x="4108" s="1"/>
        <i x="3694" s="1"/>
        <i x="367" s="1"/>
        <i x="561" s="1"/>
        <i x="2415" s="1"/>
        <i x="1308" s="1"/>
        <i x="972" s="1"/>
        <i x="2277" s="1"/>
        <i x="1696" s="1"/>
        <i x="62" s="1"/>
        <i x="2197" s="1"/>
        <i x="67" s="1"/>
        <i x="2577" s="1"/>
        <i x="3044" s="1"/>
        <i x="3736" s="1"/>
        <i x="779" s="1"/>
        <i x="2383" s="1"/>
        <i x="1774" s="1"/>
        <i x="2186" s="1"/>
        <i x="167" s="1"/>
        <i x="3928" s="1"/>
        <i x="3731" s="1"/>
        <i x="2066" s="1"/>
        <i x="1580" s="1"/>
        <i x="3161" s="1"/>
        <i x="2618" s="1"/>
        <i x="4161" s="1"/>
        <i x="625" s="1"/>
        <i x="21" s="1"/>
        <i x="3565" s="1"/>
        <i x="2876" s="1"/>
        <i x="3467" s="1"/>
        <i x="1586" s="1"/>
        <i x="891" s="1"/>
        <i x="2670" s="1"/>
        <i x="1784" s="1"/>
        <i x="2795" s="1"/>
        <i x="756" s="1"/>
        <i x="2735" s="1"/>
        <i x="2934" s="1"/>
        <i x="230" s="1"/>
        <i x="3965" s="1"/>
        <i x="2685" s="1"/>
        <i x="1651" s="1"/>
        <i x="3974" s="1"/>
        <i x="2335" s="1"/>
        <i x="3208" s="1"/>
        <i x="2054" s="1"/>
        <i x="1596" s="1"/>
        <i x="10" s="1"/>
        <i x="3269" s="1"/>
        <i x="2713" s="1"/>
        <i x="2640" s="1"/>
        <i x="3326" s="1"/>
        <i x="1659" s="1"/>
        <i x="1209" s="1"/>
        <i x="483" s="1"/>
        <i x="45" s="1"/>
        <i x="2742" s="1"/>
        <i x="229" s="1"/>
        <i x="3794" s="1"/>
        <i x="1765" s="1"/>
        <i x="2855" s="1"/>
        <i x="1721" s="1"/>
        <i x="2688" s="1"/>
        <i x="1603" s="1"/>
        <i x="2467" s="1"/>
        <i x="3984" s="1"/>
        <i x="4032" s="1"/>
        <i x="735" s="1"/>
        <i x="4080" s="1"/>
        <i x="190" s="1"/>
        <i x="1329" s="1"/>
        <i x="64" s="1"/>
        <i x="1857" s="1"/>
        <i x="955" s="1"/>
        <i x="1324" s="1"/>
        <i x="2886" s="1"/>
        <i x="3274" s="1"/>
        <i x="1681" s="1"/>
        <i x="1033" s="1"/>
        <i x="471" s="1"/>
        <i x="3767" s="1"/>
        <i x="4090" s="1"/>
        <i x="2206" s="1"/>
        <i x="2349" s="1"/>
        <i x="2691" s="1"/>
        <i x="2283" s="1"/>
        <i x="3419" s="1"/>
        <i x="1858" s="1"/>
        <i x="1019" s="1"/>
        <i x="3178" s="1"/>
        <i x="4254" s="1"/>
        <i x="899" s="1"/>
        <i x="2038" s="1"/>
        <i x="2623" s="1"/>
        <i x="3127" s="1"/>
        <i x="3915" s="1"/>
        <i x="2902" s="1"/>
        <i x="4027" s="1"/>
        <i x="843" s="1"/>
        <i x="3763" s="1"/>
        <i x="3709" s="1"/>
        <i x="1520" s="1"/>
        <i x="93" s="1"/>
        <i x="1016" s="1"/>
        <i x="2022" s="1"/>
        <i x="1709" s="1"/>
        <i x="2426" s="1"/>
        <i x="4242" s="1"/>
        <i x="1159" s="1"/>
        <i x="2927" s="1"/>
        <i x="2848" s="1"/>
        <i x="1267" s="1"/>
        <i x="2358" s="1"/>
        <i x="659" s="1"/>
        <i x="1076" s="1"/>
        <i x="3375" s="1"/>
        <i x="3523" s="1"/>
        <i x="2278" s="1"/>
        <i x="174" s="1"/>
        <i x="1454" s="1"/>
        <i x="2712" s="1"/>
        <i x="1243" s="1"/>
        <i x="563" s="1"/>
        <i x="3131" s="1"/>
        <i x="855" s="1"/>
        <i x="1170" s="1"/>
        <i x="796" s="1"/>
        <i x="2042" s="1"/>
        <i x="775" s="1"/>
        <i x="4184" s="1"/>
        <i x="2063" s="1"/>
        <i x="784" s="1"/>
        <i x="1150" s="1"/>
        <i x="69" s="1"/>
        <i x="3166" s="1"/>
        <i x="1384" s="1"/>
        <i x="2072" s="1"/>
        <i x="3538" s="1"/>
        <i x="2668" s="1"/>
        <i x="3969" s="1"/>
        <i x="764" s="1"/>
        <i x="3998" s="1"/>
        <i x="225" s="1"/>
        <i x="1091" s="1"/>
        <i x="3112" s="1"/>
        <i x="1343" s="1"/>
        <i x="1391" s="1"/>
        <i x="4035" s="1"/>
        <i x="1677" s="1"/>
        <i x="539" s="1"/>
        <i x="437" s="1"/>
        <i x="3878" s="1"/>
        <i x="3755" s="1"/>
        <i x="2216" s="1"/>
        <i x="1951" s="1"/>
        <i x="2930" s="1"/>
        <i x="1826" s="1"/>
        <i x="1230" s="1"/>
        <i x="2798" s="1"/>
        <i x="1094" s="1"/>
        <i x="2529" s="1"/>
        <i x="393" s="1"/>
        <i x="965" s="1"/>
        <i x="3005" s="1"/>
        <i x="3125" s="1"/>
        <i x="1653" s="1"/>
        <i x="3077" s="1"/>
        <i x="495" s="1"/>
        <i x="4173" s="1"/>
        <i x="3223" s="1"/>
        <i x="3337" s="1"/>
        <i x="2327" s="1"/>
        <i x="878" s="1"/>
        <i x="2015" s="1"/>
        <i x="1130" s="1"/>
        <i x="3897" s="1"/>
        <i x="4231" s="1"/>
        <i x="2651" s="1"/>
        <i x="1442" s="1"/>
        <i x="1678" s="1"/>
        <i x="4064" s="1"/>
        <i x="4239" s="1"/>
        <i x="2162" s="1"/>
        <i x="2524" s="1"/>
        <i x="514" s="1"/>
        <i x="2078" s="1"/>
        <i x="2053" s="1"/>
        <i x="411" s="1"/>
        <i x="2741" s="1"/>
        <i x="558" s="1"/>
        <i x="1654" s="1"/>
        <i x="2326" s="1"/>
        <i x="2563" s="1"/>
        <i x="1597" s="1"/>
        <i x="1102" s="1"/>
        <i x="2057" s="1"/>
        <i x="3304" s="1"/>
        <i x="2" s="1"/>
        <i x="1099" s="1"/>
        <i x="2904" s="1"/>
        <i x="1300" s="1"/>
        <i x="2775" s="1"/>
        <i x="2754" s="1"/>
        <i x="2801" s="1"/>
        <i x="242" s="1"/>
        <i x="2173" s="1"/>
        <i x="3385" s="1"/>
        <i x="755" s="1"/>
        <i x="757" s="1"/>
        <i x="886" s="1"/>
        <i x="945" s="1"/>
        <i x="449" s="1"/>
        <i x="4248" s="1"/>
        <i x="3779" s="1"/>
        <i x="1435" s="1"/>
        <i x="2895" s="1"/>
        <i x="3254" s="1"/>
        <i x="237" s="1"/>
        <i x="829" s="1"/>
        <i x="3470" s="1"/>
        <i x="1229" s="1"/>
        <i x="186" s="1"/>
        <i x="2179" s="1"/>
        <i x="95" s="1"/>
        <i x="329" s="1"/>
        <i x="2652" s="1"/>
        <i x="310" s="1"/>
        <i x="3276" s="1"/>
        <i x="2024" s="1"/>
        <i x="3698" s="1"/>
        <i x="2766" s="1"/>
        <i x="3129" s="1"/>
        <i x="454" s="1"/>
        <i x="2461" s="1"/>
        <i x="813" s="1"/>
        <i x="1790" s="1"/>
        <i x="3684" s="1"/>
        <i x="3858" s="1"/>
        <i x="4100" s="1"/>
        <i x="3089" s="1"/>
        <i x="1769" s="1"/>
        <i x="316" s="1"/>
        <i x="1293" s="1"/>
        <i x="264" s="1"/>
        <i x="3046" s="1"/>
        <i x="2106" s="1"/>
        <i x="1953" s="1"/>
        <i x="1620" s="1"/>
        <i x="3921" s="1"/>
        <i x="2406" s="1"/>
        <i x="3341" s="1"/>
        <i x="2511" s="1"/>
        <i x="4067" s="1"/>
        <i x="1510" s="1"/>
        <i x="418" s="1"/>
        <i x="3635" s="1"/>
        <i x="3980" s="1"/>
        <i x="3252" s="1"/>
        <i x="2163" s="1"/>
        <i x="410" s="1"/>
        <i x="80" s="1"/>
        <i x="1593" s="1"/>
        <i x="780" s="1"/>
        <i x="1778" s="1"/>
        <i x="1727" s="1"/>
        <i x="827" s="1"/>
        <i x="4060" s="1"/>
        <i x="3947" s="1"/>
        <i x="2068" s="1"/>
        <i x="856" s="1"/>
        <i x="2150" s="1"/>
        <i x="940" s="1"/>
        <i x="2586" s="1"/>
        <i x="4057" s="1"/>
        <i x="4268" s="1"/>
        <i x="247" s="1"/>
        <i x="1180" s="1"/>
        <i x="1956" s="1"/>
        <i x="840" s="1"/>
        <i x="188" s="1"/>
        <i x="3510" s="1"/>
        <i x="2926" s="1"/>
        <i x="1703" s="1"/>
        <i x="2457" s="1"/>
        <i x="3633" s="1"/>
        <i x="111" s="1"/>
        <i x="1044" s="1"/>
        <i x="1134" s="1"/>
        <i x="2822" s="1"/>
        <i x="3474" s="1"/>
        <i x="2628" s="1"/>
        <i x="1483" s="1"/>
        <i x="3841" s="1"/>
        <i x="1028" s="1"/>
        <i x="222" s="1"/>
        <i x="760" s="1"/>
        <i x="226" s="1"/>
        <i x="2840" s="1"/>
        <i x="4232" s="1"/>
        <i x="1963" s="1"/>
        <i x="738" s="1"/>
        <i x="311" s="1"/>
        <i x="528" s="1"/>
        <i x="3802" s="1"/>
        <i x="3950" s="1"/>
        <i x="1647" s="1"/>
        <i x="2676" s="1"/>
        <i x="937" s="1"/>
        <i x="2243" s="1"/>
        <i x="948" s="1"/>
        <i x="413" s="1"/>
        <i x="363" s="1"/>
        <i x="897" s="1"/>
        <i x="3153" s="1"/>
        <i x="698" s="1"/>
        <i x="2871" s="1"/>
        <i x="4105" s="1"/>
        <i x="2189" s="1"/>
        <i x="2374" s="1"/>
        <i x="1973" s="1"/>
        <i x="4073" s="1"/>
        <i x="4251" s="1"/>
        <i x="2069" s="1"/>
        <i x="2724" s="1"/>
        <i x="1883" s="1"/>
        <i x="892" s="1"/>
        <i x="3109" s="1"/>
        <i x="934" s="1"/>
        <i x="688" s="1"/>
        <i x="2373" s="1"/>
        <i x="957" s="1"/>
        <i x="1502" s="1"/>
        <i x="2661" s="1"/>
        <i x="944" s="1"/>
        <i x="179" s="1"/>
        <i x="1616" s="1"/>
        <i x="390" s="1"/>
        <i x="1412" s="1"/>
        <i x="2679" s="1"/>
        <i x="598" s="1"/>
        <i x="1914" s="1"/>
        <i x="4213" s="1"/>
        <i x="2055" s="1"/>
        <i x="2334" s="1"/>
        <i x="3496" s="1"/>
        <i x="2059" s="1"/>
        <i x="928" s="1"/>
        <i x="2842" s="1"/>
        <i x="2429" s="1"/>
        <i x="1523" s="1"/>
        <i x="1791" s="1"/>
        <i x="4111" s="1"/>
        <i x="459" s="1"/>
        <i x="662" s="1"/>
        <i x="1349" s="1"/>
        <i x="2641" s="1"/>
        <i x="1027" s="1"/>
        <i x="2955" s="1"/>
        <i x="3714" s="1"/>
        <i x="3734" s="1"/>
        <i x="1175" s="1"/>
        <i x="3537" s="1"/>
        <i x="1691" s="1"/>
        <i x="1344" s="1"/>
        <i x="2271" s="1"/>
        <i x="1859" s="1"/>
        <i x="1797" s="1"/>
        <i x="3894" s="1"/>
        <i x="3459" s="1"/>
        <i x="428" s="1"/>
        <i x="2076" s="1"/>
        <i x="3130" s="1"/>
        <i x="415" s="1"/>
        <i x="589" s="1"/>
        <i x="321" s="1"/>
        <i x="823" s="1"/>
        <i x="443" s="1"/>
        <i x="3468" s="1"/>
        <i x="2219" s="1"/>
        <i x="3081" s="1"/>
        <i x="3632" s="1"/>
        <i x="466" s="1"/>
        <i x="1538" s="1"/>
        <i x="3476" s="1"/>
        <i x="890" s="1"/>
        <i x="954" s="1"/>
        <i x="1111" s="1"/>
        <i x="1109" s="1"/>
        <i x="1607" s="1"/>
        <i x="3464" s="1"/>
        <i x="1644" s="1"/>
        <i x="669" s="1"/>
        <i x="2765" s="1"/>
        <i x="572" s="1"/>
        <i x="3646" s="1"/>
        <i x="1088" s="1"/>
        <i x="3762" s="1"/>
        <i x="4262" s="1"/>
        <i x="1565" s="1"/>
        <i x="1307" s="1"/>
        <i x="3983" s="1"/>
        <i x="869" s="1"/>
        <i x="2740" s="1"/>
        <i x="1882" s="1"/>
        <i x="776" s="1"/>
        <i x="3393" s="1"/>
        <i x="302" s="1"/>
        <i x="3114" s="1"/>
        <i x="1302" s="1"/>
        <i x="2953" s="1"/>
        <i x="195" s="1"/>
        <i x="2226" s="1"/>
        <i x="423" s="1"/>
        <i x="3978" s="1"/>
        <i x="2919" s="1"/>
        <i x="99" s="1"/>
        <i x="2785" s="1"/>
        <i x="3193" s="1"/>
        <i x="3251" s="1"/>
        <i x="2233" s="1"/>
        <i x="2218" s="1"/>
        <i x="1841" s="1"/>
        <i x="3781" s="1"/>
        <i x="315" s="1"/>
        <i x="3498" s="1"/>
        <i x="2483" s="1"/>
        <i x="1895" s="1"/>
        <i x="758" s="1"/>
        <i x="3807" s="1"/>
        <i x="530" s="1"/>
        <i x="3099" s="1"/>
        <i x="4140" s="1"/>
        <i x="4189" s="1"/>
        <i x="1924" s="1"/>
        <i x="1723" s="1"/>
        <i x="1513" s="1"/>
        <i x="814" s="1"/>
        <i x="3729" s="1"/>
        <i x="3257" s="1"/>
        <i x="1326" s="1"/>
        <i x="3801" s="1"/>
        <i x="3922" s="1"/>
        <i x="3703" s="1"/>
        <i x="191" s="1"/>
        <i x="2230" s="1"/>
        <i x="293" s="1"/>
        <i x="1107" s="1"/>
        <i x="277" s="1"/>
        <i x="2595" s="1"/>
        <i x="3067" s="1"/>
        <i x="3797" s="1"/>
        <i x="2436" s="1"/>
        <i x="4148" s="1"/>
        <i x="725" s="1"/>
        <i x="165" s="1"/>
        <i x="3814" s="1"/>
        <i x="3548" s="1"/>
        <i x="841" s="1"/>
        <i x="1250" s="1"/>
        <i x="219" s="1"/>
        <i x="3157" s="1"/>
        <i x="1817" s="1"/>
        <i x="208" s="1"/>
        <i x="2912" s="1"/>
        <i x="2935" s="1"/>
        <i x="3782" s="1"/>
        <i x="1798" s="1"/>
        <i x="746" s="1"/>
        <i x="615" s="1"/>
        <i x="3892" s="1"/>
        <i x="123" s="1"/>
        <i x="175" s="1"/>
        <i x="2445" s="1"/>
        <i x="986" s="1"/>
        <i x="4229" s="1"/>
        <i x="842" s="1"/>
        <i x="2960" s="1"/>
        <i x="3707" s="1"/>
        <i x="3376" s="1"/>
        <i x="1234" s="1"/>
        <i x="3432" s="1"/>
        <i x="951" s="1"/>
        <i x="84" s="1"/>
        <i x="414" s="1"/>
        <i x="1256" s="1"/>
        <i x="1443" s="1"/>
        <i x="2737" s="1"/>
        <i x="2023" s="1"/>
        <i x="1548" s="1"/>
        <i x="2438" s="1"/>
        <i x="1008" s="1"/>
        <i x="1167" s="1"/>
        <i x="1162" s="1"/>
        <i x="3388" s="1"/>
        <i x="3532" s="1"/>
        <i x="821" s="1"/>
        <i x="370" s="1"/>
        <i x="2984" s="1"/>
        <i x="3539" s="1"/>
        <i x="3179" s="1"/>
        <i x="352" s="1"/>
        <i x="3420" s="1"/>
        <i x="2306" s="1"/>
        <i x="2756" s="1"/>
        <i x="2942" s="1"/>
        <i x="870" s="1"/>
        <i x="1568" s="1"/>
        <i x="3305" s="1"/>
        <i x="2412" s="1"/>
        <i x="4270" s="1"/>
        <i x="1147" s="1"/>
        <i x="3015" s="1"/>
        <i x="711" s="1"/>
        <i x="4207" s="1"/>
        <i x="2820" s="1"/>
        <i x="3487" s="1"/>
        <i x="170" s="1"/>
        <i x="2834" s="1"/>
        <i x="1842" s="1"/>
        <i x="2715" s="1"/>
        <i x="3499" s="1"/>
        <i x="2612" s="1"/>
        <i x="3328" s="1"/>
        <i x="1021" s="1"/>
        <i x="4143" s="1"/>
        <i x="2175" s="1"/>
        <i x="1802" s="1"/>
        <i x="2896" s="1"/>
        <i x="1055" s="1"/>
        <i x="1176" s="1"/>
        <i x="2548" s="1"/>
        <i x="2796" s="1"/>
        <i x="1295" s="1"/>
        <i x="2769" s="1"/>
        <i x="122" s="1"/>
        <i x="1665" s="1"/>
        <i x="1320" s="1"/>
        <i x="2217" s="1"/>
        <i x="2987" s="1"/>
        <i x="1009" s="1"/>
        <i x="1356" s="1"/>
        <i x="3877" s="1"/>
        <i x="2526" s="1"/>
        <i x="3123" s="1"/>
        <i x="218" s="1"/>
        <i x="958" s="1"/>
        <i x="3746" s="1"/>
        <i x="2968" s="1"/>
        <i x="3792" s="1"/>
        <i x="1734" s="1"/>
        <i x="2996" s="1"/>
        <i x="276" s="1"/>
        <i x="608" s="1"/>
        <i x="1201" s="1"/>
        <i x="3155" s="1"/>
        <i x="3795" s="1"/>
        <i x="1564" s="1"/>
        <i x="3520" s="1"/>
        <i x="1325" s="1"/>
        <i x="4158" s="1"/>
        <i x="1732" s="1"/>
        <i x="1606" s="1"/>
        <i x="3842" s="1"/>
        <i x="3678" s="1"/>
        <i x="3030" s="1"/>
        <i x="1331" s="1"/>
        <i x="2780" s="1"/>
        <i x="3194" s="1"/>
        <i x="2050" s="1"/>
        <i x="2915" s="1"/>
        <i x="160" s="1"/>
        <i x="3210" s="1"/>
        <i x="1339" s="1"/>
        <i x="1747" s="1"/>
        <i x="1157" s="1"/>
        <i x="1478" s="1"/>
        <i x="3960" s="1"/>
        <i x="2451" s="1"/>
        <i x="1877" s="1"/>
        <i x="3007" s="1"/>
        <i x="650" s="1"/>
        <i x="1532" s="1"/>
        <i x="373" s="1"/>
        <i x="462" s="1"/>
        <i x="2614" s="1"/>
        <i x="1006" s="1"/>
        <i x="1387" s="1"/>
        <i x="65" s="1"/>
        <i x="2836" s="1"/>
        <i x="2543" s="1"/>
        <i x="2377" s="1"/>
        <i x="81" s="1"/>
        <i x="3600" s="1"/>
        <i x="2664" s="1"/>
        <i x="2345" s="1"/>
        <i x="914" s="1"/>
        <i x="2518" s="1"/>
        <i x="2777" s="1"/>
        <i x="89" s="1"/>
        <i x="1219" s="1"/>
        <i x="2043" s="1"/>
        <i x="358" s="1"/>
        <i x="1473" s="1"/>
        <i x="1965" s="1"/>
        <i x="2020" s="1"/>
        <i x="792" s="1"/>
        <i x="2361" s="1"/>
        <i x="3558" s="1"/>
        <i x="2542" s="1"/>
        <i x="1497" s="1"/>
        <i x="2133" s="1"/>
        <i x="1557" s="1"/>
        <i x="3422" s="1"/>
        <i x="2531" s="1"/>
        <i x="2259" s="1"/>
        <i x="728" s="1"/>
        <i x="3355" s="1"/>
        <i x="592" s="1"/>
        <i x="3132" s="1"/>
        <i x="1236" s="1"/>
        <i x="1699" s="1"/>
        <i x="2654" s="1"/>
        <i x="4187" s="1"/>
        <i x="3398" s="1"/>
        <i x="2180" s="1"/>
        <i x="1194" s="1"/>
        <i x="3300" s="1"/>
        <i x="3170" s="1"/>
        <i x="1163" s="1"/>
        <i x="3111" s="1"/>
        <i x="3215" s="1"/>
        <i x="1151" s="1"/>
        <i x="2402" s="1"/>
        <i x="3327" s="1"/>
        <i x="2893" s="1"/>
        <i x="2350" s="1"/>
        <i x="4115" s="1"/>
        <i x="1627" s="1"/>
        <i x="2662" s="1"/>
        <i x="3039" s="1"/>
        <i x="1829" s="1"/>
        <i x="2817" s="1"/>
        <i x="2653" s="1"/>
        <i x="2872" s="1"/>
        <i x="1406" s="1"/>
        <i x="2300" s="1"/>
        <i x="881" s="1"/>
        <i x="1757" s="1"/>
        <i x="2432" s="1"/>
        <i x="3384" s="1"/>
        <i x="693" s="1"/>
        <i x="3134" s="1"/>
        <i x="3001" s="1"/>
        <i x="1922" s="1"/>
        <i x="2389" s="1"/>
        <i x="1930" s="1"/>
        <i x="1783" s="1"/>
        <i x="660" s="1"/>
        <i x="1235" s="1"/>
        <i x="1860" s="1"/>
        <i x="3932" s="1"/>
        <i x="3818" s="1"/>
        <i x="4036" s="1"/>
        <i x="3248" s="1"/>
        <i x="2380" s="1"/>
        <i x="2006" s="1"/>
        <i x="1835" s="1"/>
        <i x="4018" s="1"/>
        <i x="1449" s="1"/>
        <i x="1137" s="1"/>
        <i x="3573" s="1"/>
        <i x="2089" s="1"/>
        <i x="448" s="1"/>
        <i x="3246" s="1"/>
        <i x="1299" s="1"/>
        <i x="401" s="1"/>
        <i x="1460" s="1"/>
        <i x="1487" s="1"/>
        <i x="3416" s="1"/>
        <i x="2400" s="1"/>
        <i x="788" s="1"/>
        <i x="2540" s="1"/>
        <i x="1837" s="1"/>
        <i x="712" s="1"/>
        <i x="4095" s="1"/>
        <i x="2687" s="1"/>
        <i x="2535" s="1"/>
        <i x="828" s="1"/>
        <i x="2572" s="1"/>
        <i x="1468" s="1"/>
        <i x="3352" s="1"/>
        <i x="2338" s="1"/>
        <i x="1992" s="1"/>
        <i x="465" s="1"/>
        <i x="2658" s="1"/>
        <i x="3364" s="1"/>
        <i x="3395" s="1"/>
        <i x="2064" s="1"/>
        <i x="774" s="1"/>
        <i x="2161" s="1"/>
        <i x="2556" s="1"/>
        <i x="2119" s="1"/>
        <i x="1902" s="1"/>
        <i x="3521" s="1"/>
        <i x="3403" s="1"/>
        <i x="724" s="1"/>
        <i x="1316" s="1"/>
        <i x="1909" s="1"/>
        <i x="2619" s="1"/>
        <i x="2393" s="1"/>
        <i x="2199" s="1"/>
        <i x="3087" s="1"/>
        <i x="286" s="1"/>
        <i x="3287" s="1"/>
        <i x="2905" s="1"/>
        <i x="2280" s="1"/>
        <i x="581" s="1"/>
        <i x="852" s="1"/>
        <i x="496" s="1"/>
        <i x="1588" s="1"/>
        <i x="2423" s="1"/>
        <i x="221" s="1"/>
        <i x="1413" s="1"/>
        <i x="2706" s="1"/>
        <i x="816" s="1"/>
        <i x="3214" s="1"/>
        <i x="3675" s="1"/>
        <i x="911" s="1"/>
        <i x="3643" s="1"/>
        <i x="2117" s="1"/>
        <i x="3501" s="1"/>
        <i x="330" s="1"/>
        <i x="3938" s="1"/>
        <i x="1598" s="1"/>
        <i x="970" s="1"/>
        <i x="1938" s="1"/>
        <i x="1533" s="1"/>
        <i x="545" s="1"/>
        <i x="1070" s="1"/>
        <i x="2901" s="1"/>
        <i x="2513" s="1"/>
        <i x="2873" s="1"/>
        <i x="1733" s="1"/>
        <i x="3008" s="1"/>
        <i x="3410" s="1"/>
        <i x="3037" s="1"/>
        <i x="3977" s="1"/>
        <i x="1966" s="1"/>
        <i x="1120" s="1"/>
        <i x="233" s="1"/>
        <i x="1571" s="1"/>
        <i x="3883" s="1"/>
        <i x="3429" s="1"/>
        <i x="1905" s="1"/>
        <i x="3656" s="1"/>
        <i x="2857" s="1"/>
        <i x="3296" s="1"/>
        <i x="1559" s="1"/>
        <i x="2004" s="1"/>
        <i x="1839" s="1"/>
        <i x="616" s="1"/>
        <i x="3936" s="1"/>
        <i x="425" s="1"/>
        <i x="1573" s="1"/>
        <i x="3648" s="1"/>
        <i x="266" s="1"/>
        <i x="4054" s="1"/>
        <i x="504" s="1"/>
        <i x="3173" s="1"/>
        <i x="613" s="1"/>
        <i x="2992" s="1"/>
        <i x="2894" s="1"/>
        <i x="3774" s="1"/>
        <i x="3889" s="1"/>
        <i x="3672" s="1"/>
        <i x="2263" s="1"/>
        <i x="2932" s="1"/>
        <i x="271" s="1"/>
        <i x="2522" s="1"/>
        <i x="1692" s="1"/>
        <i x="618" s="1"/>
        <i x="3040" s="1"/>
        <i x="3571" s="1"/>
        <i x="1946" s="1"/>
        <i x="2204" s="1"/>
        <i x="1047" s="1"/>
        <i x="4031" s="1"/>
        <i x="3163" s="1"/>
        <i x="751" s="1"/>
        <i x="3054" s="1"/>
        <i x="3312" s="1"/>
        <i x="2166" s="1"/>
        <i x="3221" s="1"/>
        <i x="3728" s="1"/>
        <i x="3991" s="1"/>
        <i x="1995" s="1"/>
        <i x="2241" s="1"/>
        <i x="1822" s="1"/>
        <i x="4153" s="1"/>
        <i x="439" s="1"/>
        <i x="646" s="1"/>
        <i x="2107" s="1"/>
        <i x="2127" s="1"/>
        <i x="2194" s="1"/>
        <i x="552" s="1"/>
        <i x="1873" s="1"/>
        <i x="2705" s="1"/>
        <i x="1459" s="1"/>
        <i x="1477" s="1"/>
        <i x="4218" s="1"/>
        <i x="3253" s="1"/>
        <i x="3721" s="1"/>
        <i x="3676" s="1"/>
        <i x="3189" s="1"/>
        <i x="1458" s="1"/>
        <i x="1017" s="1"/>
        <i x="4076" s="1"/>
        <i x="76" s="1"/>
        <i x="1928" s="1"/>
        <i x="1936" s="1"/>
        <i x="2938" s="1"/>
        <i x="2317" s="1"/>
        <i x="781" s="1"/>
        <i x="4005" s="1"/>
        <i x="4074" s="1"/>
        <i x="812" s="1"/>
        <i x="2841" s="1"/>
        <i x="1555" s="1"/>
        <i x="1309" s="1"/>
        <i x="187" s="1"/>
        <i x="3435" s="1"/>
        <i x="249" s="1"/>
        <i x="2906" s="1"/>
        <i x="1032" s="1"/>
        <i x="1193" s="1"/>
        <i x="1897" s="1"/>
        <i x="3780" s="1"/>
        <i x="3079" s="1"/>
        <i x="1457" s="1"/>
        <i x="3886" s="1"/>
        <i x="0" s="1"/>
        <i x="3096" s="1"/>
        <i x="2310" s="1"/>
        <i x="1650" s="1"/>
        <i x="836" s="1"/>
        <i x="2356" s="1"/>
        <i x="1173" s="1"/>
        <i x="2118" s="1"/>
        <i x="3121" s="1"/>
        <i x="620" s="1"/>
        <i x="3615" s="1"/>
        <i x="915" s="1"/>
        <i x="381" s="1"/>
        <i x="3078" s="1"/>
        <i x="3631" s="1"/>
        <i x="2994" s="1"/>
        <i x="2249" s="1"/>
        <i x="524" s="1"/>
        <i x="978" s="1"/>
        <i x="136" s="1"/>
        <i x="4097" s="1"/>
        <i x="2851" s="1"/>
        <i x="762" s="1"/>
        <i x="3954" s="1"/>
        <i x="1601" s="1"/>
        <i x="4085" s="1"/>
        <i x="1447" s="1"/>
        <i x="3554" s="1"/>
        <i x="1855" s="1"/>
        <i x="1645" s="1"/>
        <i x="303" s="1"/>
        <i x="3205" s="1"/>
        <i x="2794" s="1"/>
        <i x="3243" s="1"/>
        <i x="1762" s="1"/>
        <i x="4267" s="1"/>
        <i x="1504" s="1"/>
        <i x="3949" s="1"/>
        <i x="809" s="1"/>
        <i x="2566" s="1"/>
        <i x="2256" s="1"/>
        <i x="3427" s="1"/>
        <i x="1840" s="1"/>
        <i x="4258" s="1"/>
        <i x="2512" s="1"/>
        <i x="643" s="1"/>
        <i x="1485" s="1"/>
        <i x="212" s="1"/>
        <i x="2113" s="1"/>
        <i x="1737" s="1"/>
        <i x="4021" s="1"/>
        <i x="4127" s="1"/>
        <i x="2979" s="1"/>
        <i x="740" s="1"/>
        <i x="1181" s="1"/>
        <i x="109" s="1"/>
        <i x="4124" s="1"/>
        <i x="2209" s="1"/>
        <i x="4094" s="1"/>
        <i x="3141" s="1"/>
        <i x="719" s="1"/>
        <i x="2846" s="1"/>
        <i x="1952" s="1"/>
        <i x="3115" s="1"/>
        <i x="3574" s="1"/>
        <i x="1933" s="1"/>
        <i x="1591" s="1"/>
        <i x="1749" s="1"/>
        <i x="3103" s="1"/>
        <i x="206" s="1"/>
        <i x="470" s="1"/>
        <i x="3389" s="1"/>
        <i x="1341" s="1"/>
        <i x="1672" s="1"/>
        <i x="4261" s="1"/>
        <i x="1800" s="1"/>
        <i x="2329" s="1"/>
        <i x="2975" s="1"/>
        <i x="1576" s="1"/>
        <i x="1492" s="1"/>
        <i x="1288" s="1"/>
        <i x="1987" s="1"/>
        <i x="2431" s="1"/>
        <i x="3244" s="1"/>
        <i x="3673" s="1"/>
        <i x="1058" s="1"/>
        <i x="2816" s="1"/>
        <i x="3785" s="1"/>
        <i x="3652" s="1"/>
        <i x="1125" s="1"/>
        <i x="1921" s="1"/>
        <i x="684" s="1"/>
        <i x="865" s="1"/>
        <i x="2638" s="1"/>
        <i x="2454" s="1"/>
        <i x="246" s="1"/>
        <i x="3263" s="1"/>
        <i x="2288" s="1"/>
        <i x="1794" s="1"/>
        <i x="2784" s="1"/>
        <i x="3567" s="1"/>
        <i x="3453" s="1"/>
        <i x="106" s="1"/>
        <i x="3339" s="1"/>
        <i x="681" s="1"/>
        <i x="1912" s="1"/>
        <i x="2643" s="1"/>
        <i x="4107" s="1"/>
        <i x="1988" s="1"/>
        <i x="628" s="1"/>
        <i x="3740" s="1"/>
        <i x="3930" s="1"/>
        <i x="2490" s="1"/>
        <i x="1874" s="1"/>
        <i x="1844" s="1"/>
        <i x="3555" s="1"/>
        <i x="553" s="1"/>
        <i x="1282" s="1"/>
        <i x="269" s="1"/>
        <i x="2250" s="1"/>
        <i x="1476" s="1"/>
        <i x="3136" s="1"/>
        <i x="1866" s="1"/>
        <i x="859" s="1"/>
        <i x="3421" s="1"/>
        <i x="2580" s="1"/>
        <i x="3757" s="1"/>
        <i x="16" s="1"/>
        <i x="2546" s="1"/>
        <i x="877" s="1"/>
        <i x="1959" s="1"/>
        <i x="837" s="1"/>
        <i x="3589" s="1"/>
        <i x="629" s="1"/>
        <i x="2755" s="1"/>
        <i x="822" s="1"/>
        <i x="2591" s="1"/>
        <i x="767" s="1"/>
        <i x="1097" s="1"/>
        <i x="2523" s="1"/>
        <i x="2001" s="1"/>
        <i x="3174" s="1"/>
        <i x="25" s="1"/>
        <i x="3620" s="1"/>
        <i x="1742" s="1"/>
        <i x="243" s="1"/>
        <i x="2601" s="1"/>
        <i x="215" s="1"/>
        <i x="1701" s="1"/>
        <i x="3677" s="1"/>
        <i x="2900" s="1"/>
        <i x="2185" s="1"/>
        <i x="2752" s="1"/>
        <i x="3923" s="1"/>
        <i x="2978" s="1"/>
        <i x="3295" s="1"/>
        <i x="3967" s="1"/>
        <i x="2589" s="1"/>
        <i x="3642" s="1"/>
        <i x="635" s="1"/>
        <i x="3809" s="1"/>
        <i x="2759" s="1"/>
        <i x="3891" s="1"/>
        <i x="526" s="1"/>
        <i x="4192" s="1"/>
        <i x="3925" s="1"/>
        <i x="4172" s="1"/>
        <i x="1961" s="1"/>
        <i x="872" s="1"/>
        <i x="2032" s="1"/>
        <i x="4040" s="1"/>
        <i x="680" s="1"/>
        <i x="2757" s="1"/>
        <i x="3690" s="1"/>
        <i x="832" s="1"/>
        <i x="1198" s="1"/>
        <i x="584" s="1"/>
        <i x="4030" s="1"/>
        <i x="2028" s="1"/>
        <i x="2899" s="1"/>
        <i x="2758" s="1"/>
        <i x="1073" s="1"/>
        <i x="2573" s="1"/>
        <i x="4212" s="1"/>
        <i x="1233" s="1"/>
        <i x="22" s="1"/>
        <i x="3880" s="1"/>
        <i x="3659" s="1"/>
        <i x="270" s="1"/>
        <i x="300" s="1"/>
        <i x="3168" s="1"/>
        <i x="2520" s="1"/>
        <i x="502" s="1"/>
        <i x="2362" s="1"/>
        <i x="1772" s="1"/>
        <i x="2635" s="1"/>
        <i x="3697" s="1"/>
        <i x="686" s="1"/>
        <i x="1431" s="1"/>
        <i x="3893" s="1"/>
        <i x="3909" s="1"/>
        <i x="3640" s="1"/>
        <i x="1397" s="1"/>
        <i x="3026" s="1"/>
        <i x="2666" s="1"/>
        <i x="3329" s="1"/>
        <i x="1730" s="1"/>
        <i x="116" s="1"/>
        <i x="1037" s="1"/>
        <i x="875" s="1"/>
        <i x="3430" s="1"/>
        <i x="4048" s="1"/>
        <i x="402" s="1"/>
        <i x="3386" s="1"/>
        <i x="3113" s="1"/>
        <i x="3505" s="1"/>
        <i x="1675" s="1"/>
        <i x="96" s="1"/>
        <i x="683" s="1"/>
        <i x="623" s="1"/>
        <i x="3014" s="1"/>
        <i x="2045" s="1"/>
        <i x="2193" s="1"/>
        <i x="472" s="1"/>
        <i x="1759" s="1"/>
        <i x="3343" s="1"/>
        <i x="2963" s="1"/>
        <i x="3508" s="1"/>
        <i x="2104" s="1"/>
        <i x="2806" s="1"/>
        <i x="198" s="1"/>
        <i x="824" s="1"/>
        <i x="770" s="1"/>
        <i x="2684" s="1"/>
        <i x="655" s="1"/>
        <i x="3323" s="1"/>
        <i x="3541" s="1"/>
        <i x="3625" s="1"/>
        <i x="4102" s="1"/>
        <i x="2146" s="1"/>
        <i x="3408" s="1"/>
        <i x="118" s="1"/>
        <i x="2716" s="1"/>
        <i x="2697" s="1"/>
        <i x="1253" s="1"/>
        <i x="3053" s="1"/>
        <i x="1298" s="1"/>
        <i x="341" s="1"/>
        <i x="3598" s="1"/>
        <i x="851" s="1"/>
        <i x="3018" s="1"/>
        <i x="3630" s="1"/>
        <i x="356" s="1"/>
        <i x="2609" s="1"/>
        <i x="3790" s="1"/>
        <i x="1342" s="1"/>
        <i x="1425" s="1"/>
        <i x="3322" s="1"/>
        <i x="1512" s="1"/>
        <i x="3847" s="1"/>
        <i x="2002" s="1"/>
        <i x="1828" s="1"/>
        <i x="2353" s="1"/>
        <i x="1263" s="1"/>
        <i x="2508" s="1"/>
        <i x="2686" s="1"/>
        <i x="3725" s="1"/>
        <i x="1979" s="1"/>
        <i x="33" s="1"/>
        <i x="1755" s="1"/>
        <i x="2717" s="1"/>
        <i x="1688" s="1"/>
        <i x="289" s="1"/>
        <i x="1496" s="1"/>
        <i x="705" s="1"/>
        <i x="1814" s="1"/>
        <i x="397" s="1"/>
        <i x="4188" s="1"/>
        <i x="3128" s="1"/>
        <i x="92" s="1"/>
        <i x="4049" s="1"/>
        <i x="4000" s="1"/>
        <i x="2541" s="1"/>
        <i x="706" s="1"/>
        <i x="2365" s="1"/>
        <i x="1398" s="1"/>
        <i x="112" s="1"/>
        <i x="379" s="1"/>
        <i x="1771" s="1"/>
        <i x="3683" s="1"/>
        <i x="4255" s="1"/>
        <i x="1080" s="1"/>
        <i x="2087" s="1"/>
        <i x="2620" s="1"/>
        <i x="3522" s="1"/>
        <i x="1364" s="1"/>
        <i x="1183" s="1"/>
        <i x="2388" s="1"/>
        <i x="3294" s="1"/>
        <i x="4089" s="1"/>
        <i x="2845" s="1"/>
        <i x="4098" s="1"/>
        <i x="1796" s="1"/>
        <i x="2916" s="1"/>
        <i x="830" s="1"/>
        <i x="1919" s="1"/>
        <i x="43" s="1"/>
        <i x="1075" s="1"/>
        <i x="745" s="1"/>
        <i x="2909" s="1"/>
        <i x="1890" s="1"/>
        <i x="3229" s="1"/>
        <i x="989" s="1"/>
        <i x="2213" s="1"/>
        <i x="1114" s="1"/>
        <i x="929" s="1"/>
        <i x="4175" s="1"/>
        <i x="17" s="1"/>
        <i x="1469" s="1"/>
        <i x="3118" s="1"/>
        <i x="2500" s="1"/>
        <i x="1164" s="1"/>
        <i x="3082" s="1"/>
        <i x="3743" s="1"/>
        <i x="709" s="1"/>
        <i x="3198" s="1"/>
        <i x="3423" s="1"/>
        <i x="4157" s="1"/>
        <i x="557" s="1"/>
        <i x="181" s="1"/>
        <i x="3356" s="1"/>
        <i x="2187" s="1"/>
        <i x="4120" s="1"/>
        <i x="3397" s="1"/>
        <i x="403" s="1"/>
        <i x="3230" s="1"/>
        <i x="2559" s="1"/>
        <i x="2111" s="1"/>
        <i x="4109" s="1"/>
        <i x="893" s="1"/>
        <i x="695" s="1"/>
        <i x="259" s="1"/>
        <i x="3924" s="1"/>
        <i x="1486" s="1"/>
        <i x="2299" s="1"/>
        <i x="3490" s="1"/>
        <i x="4106" s="1"/>
        <i x="2234" s="1"/>
        <i x="887" s="1"/>
        <i x="3028" s="1"/>
        <i x="1566" s="1"/>
        <i x="429" s="1"/>
        <i x="3946" s="1"/>
        <i x="3614" s="1"/>
        <i x="3513" s="1"/>
        <i x="3982" s="1"/>
        <i x="3569" s="1"/>
        <i x="1683" s="1"/>
        <i x="1488" s="1"/>
        <i x="942" s="1"/>
        <i x="2590" s="1"/>
        <i x="1374" s="1"/>
        <i x="2799" s="1"/>
        <i x="4023" s="1"/>
        <i x="1892" s="1"/>
        <i x="778" s="1"/>
        <i x="1718" s="1"/>
        <i x="2071" s="1"/>
        <i x="1314" s="1"/>
        <i x="1463" s="1"/>
        <i x="714" s="1"/>
        <i x="3383" s="1"/>
        <i x="275" s="1"/>
        <i x="2999" s="1"/>
        <i x="1731" s="1"/>
        <i x="723" s="1"/>
        <i x="807" s="1"/>
        <i x="1373" s="1"/>
        <i x="2730" s="1"/>
        <i x="1200" s="1"/>
        <i x="1937" s="1"/>
        <i x="1238" s="1"/>
        <i x="2726" s="1"/>
        <i x="2315" s="1"/>
        <i x="3788" s="1"/>
        <i x="2762" s="1"/>
        <i x="3446" s="1"/>
        <i x="4170" s="1"/>
        <i x="1067" s="1"/>
        <i x="2655" s="1"/>
        <i x="626" s="1"/>
        <i x="2446" s="1"/>
        <i x="630" s="1"/>
        <i x="3822" s="1"/>
        <i x="2307" s="1"/>
        <i x="3820" s="1"/>
        <i x="1474" s="1"/>
        <i x="634" s="1"/>
        <i x="844" s="1"/>
        <i x="1569" s="1"/>
        <i x="4059" s="1"/>
        <i x="2608" s="1"/>
        <i x="3753" s="1"/>
        <i x="3559" s="1"/>
        <i x="1399" s="1"/>
        <i x="1786" s="1"/>
        <i x="3989" s="1"/>
        <i x="2013" s="1"/>
        <i x="1668" s="1"/>
        <i x="3580" s="1"/>
        <i x="2674" s="1"/>
        <i x="3004" s="1"/>
        <i x="3378" s="1"/>
        <i x="1493" s="1"/>
        <i x="422" s="1"/>
        <i x="1127" s="1"/>
        <i x="4133" s="1"/>
        <i x="2496" s="1"/>
        <i x="1793" s="1"/>
        <i x="2242" s="1"/>
        <i x="1689" s="1"/>
        <i x="3770" s="1"/>
        <i x="1030" s="1"/>
        <i x="1671" s="1"/>
        <i x="3752" s="1"/>
        <i x="2342" s="1"/>
        <i x="888" s="1"/>
        <i x="3715" s="1"/>
        <i x="3009" s="1"/>
        <i x="1500" s="1"/>
        <i x="2718" s="1"/>
        <i x="3462" s="1"/>
        <i x="2533" s="1"/>
        <i x="1535" s="1"/>
        <i x="1389" s="1"/>
        <i x="1056" s="1"/>
        <i x="2728" s="1"/>
        <i x="4202" s="1"/>
        <i x="1062" s="1"/>
        <i x="1223" s="1"/>
        <i x="3466" s="1"/>
        <i x="2507" s="1"/>
        <i x="1400" s="1"/>
        <i x="3927" s="1"/>
        <i x="4134" s="1"/>
        <i x="1065" s="1"/>
        <i x="3191" s="1"/>
        <i x="272" s="1"/>
        <i x="1904" s="1"/>
        <i x="1889" s="1"/>
        <i x="562" s="1"/>
        <i x="1370" s="1"/>
        <i x="3347" s="1"/>
        <i x="2433" s="1"/>
        <i x="2207" s="1"/>
        <i x="772" s="1"/>
        <i x="2265" s="1"/>
        <i x="130" s="1"/>
        <i x="1448" s="1"/>
        <i x="398" s="1"/>
        <i x="621" s="1"/>
        <i x="2067" s="1"/>
        <i x="474" s="1"/>
        <i x="1764" s="1"/>
        <i x="279" s="1"/>
        <i x="3133" s="1"/>
        <i x="950" s="1"/>
        <i x="3829" s="1"/>
        <i x="1319" s="1"/>
        <i x="2232" s="1"/>
        <i x="854" s="1"/>
        <i x="3160" s="1"/>
        <i x="1211" s="1"/>
        <i x="1845" s="1"/>
        <i x="1069" s="1"/>
        <i x="3900" s="1"/>
        <i x="1231" s="1"/>
        <i x="1484" s="1"/>
        <i x="492" s="1"/>
        <i x="3333" s="1"/>
        <i x="1046" s="1"/>
        <i x="1807" s="1"/>
        <i x="2321" s="1"/>
        <i x="493" s="1"/>
        <i x="1974" s="1"/>
        <i x="799" s="1"/>
        <i x="3187" s="1"/>
        <i x="1964" s="1"/>
        <i x="594" s="1"/>
        <i x="3688" s="1"/>
        <i x="3225" s="1"/>
        <i x="3944" s="1"/>
        <i x="3426" s="1"/>
        <i x="641" s="1"/>
        <i x="4022" s="1"/>
        <i x="171" s="1"/>
        <i x="3442" s="1"/>
        <i x="2164" s="1"/>
        <i x="1178" s="1"/>
        <i x="2012" s="1"/>
        <i x="1975" s="1"/>
        <i x="394" s="1"/>
        <i x="1084" s="1"/>
        <i x="2598" s="1"/>
        <i x="6" s="1"/>
        <i x="3265" s="1"/>
        <i x="3849" s="1"/>
        <i x="2879" s="1"/>
        <i x="2885" s="1"/>
        <i x="2128" s="1"/>
        <i x="68" s="1"/>
        <i x="4156" s="1"/>
        <i x="1499" s="1"/>
        <i x="3639" s="1"/>
        <i x="769" s="1"/>
        <i x="1270" s="1"/>
        <i x="790" s="1"/>
        <i x="3102" s="1"/>
        <i x="1195" s="1"/>
        <i x="46" s="1"/>
        <i x="600" s="1"/>
        <i x="1547" s="1"/>
        <i x="4244" s="1"/>
        <i x="1196" s="1"/>
        <i x="1286" s="1"/>
        <i x="2645" s="1"/>
        <i x="1676" s="1"/>
        <i x="3206" s="1"/>
        <i x="1172" s="1"/>
        <i x="3591" s="1"/>
        <i x="3661" s="1"/>
        <i x="4178" s="1"/>
        <i x="1891" s="1"/>
        <i x="602" s="1"/>
        <i x="3167" s="1"/>
        <i x="2100" s="1"/>
        <i x="1220" s="1"/>
        <i x="296" s="1"/>
        <i x="3227" s="1"/>
        <i x="262" s="1"/>
        <i x="1466" s="1"/>
        <i x="1590" s="1"/>
        <i x="3739" s="1"/>
        <i x="1461" s="1"/>
        <i x="1423" s="1"/>
        <i x="551" s="1"/>
        <i x="2109" s="1"/>
        <i x="2729" s="1"/>
        <i x="430" s="1"/>
        <i x="960" s="1"/>
        <i x="2486" s="1"/>
        <i x="339" s="1"/>
        <i x="3853" s="1"/>
        <i x="3457" s="1"/>
        <i x="3622" s="1"/>
        <i x="201" s="1"/>
        <i x="2443" s="1"/>
        <i x="2537" s="1"/>
        <i x="94" s="1"/>
        <i x="318" s="1"/>
        <i x="3831" s="1"/>
        <i x="1049" s="1"/>
        <i x="2736" s="1"/>
        <i x="107" s="1"/>
        <i x="1038" s="1"/>
        <i x="336" s="1"/>
        <i x="446" s="1"/>
        <i x="2521" s="1"/>
        <i x="3592" s="1"/>
        <i x="921" s="1"/>
        <i x="3750" s="1"/>
        <i x="583" s="1"/>
        <i x="228" s="1"/>
        <i x="3070" s="1"/>
        <i x="722" s="1"/>
        <i x="1264" s="1"/>
        <i x="3139" s="1"/>
        <i x="2760" s="1"/>
        <i x="1360" s="1"/>
        <i x="2323" s="1"/>
        <i x="56" s="1"/>
        <i x="1132" s="1"/>
        <i x="2121" s="1"/>
        <i x="1192" s="1"/>
        <i x="2863" s="1"/>
        <i x="3203" s="1"/>
        <i x="4104" s="1"/>
        <i x="3911" s="1"/>
        <i x="3330" s="1"/>
        <i x="1436" s="1"/>
        <i x="2344" s="1"/>
        <i x="1092" s="1"/>
        <i x="976" s="1"/>
        <i x="3874" s="1"/>
        <i x="2669" s="1"/>
        <i x="4117" s="1"/>
        <i x="213" s="1"/>
        <i x="3394" s="1"/>
        <i x="4075" s="1"/>
        <i x="3086" s="1"/>
        <i x="3061" s="1"/>
        <i x="912" s="1"/>
        <i x="1113" s="1"/>
        <i x="1471" s="1"/>
        <i x="4017" s="1"/>
        <i x="1362" s="1"/>
        <i x="2632" s="1"/>
        <i x="3786" s="1"/>
        <i x="498" s="1"/>
        <i x="715" s="1"/>
        <i x="2279" s="1"/>
        <i x="3973" s="1"/>
        <i x="884" s="1"/>
        <i x="4015" s="1"/>
        <i x="2385" s="1"/>
        <i x="3887" s="1"/>
        <i x="3137" s="1"/>
        <i x="166" s="1"/>
        <i x="2172" s="1"/>
        <i x="2510" s="1"/>
        <i x="1604" s="1"/>
        <i x="2227" s="1"/>
        <i x="3399" s="1"/>
        <i x="1025" s="1"/>
        <i x="406" s="1"/>
        <i x="4002" s="1"/>
        <i x="238" s="1"/>
        <i x="2750" s="1"/>
        <i x="2504" s="1"/>
        <i x="3550" s="1"/>
        <i x="3359" s="1"/>
        <i x="1124" s="1"/>
        <i x="216" s="1"/>
        <i x="3033" s="1"/>
        <i x="2414" s="1"/>
        <i x="291" s="1"/>
        <i x="3320" s="1"/>
        <i x="3027" s="1"/>
        <i x="1524" s="1"/>
        <i x="3148" s="1"/>
        <i x="3641" s="1"/>
        <i x="382" s="1"/>
        <i x="164" s="1"/>
        <i x="2033" s="1"/>
        <i x="257" s="1"/>
        <i x="1756" s="1"/>
        <i x="4055" s="1"/>
        <i x="1819" s="1"/>
        <i x="1550" s="1"/>
        <i x="220" s="1"/>
        <i x="797" s="1"/>
        <i x="3971" s="1"/>
        <i x="501" s="1"/>
        <i x="3561" s="1"/>
        <i x="3507" s="1"/>
        <i x="2576" s="1"/>
        <i x="4234" s="1"/>
        <i x="1280" s="1"/>
        <i x="2748" s="1"/>
        <i x="3645" s="1"/>
        <i x="591" s="1"/>
        <i x="3151" s="1"/>
        <i x="1931" s="1"/>
        <i x="1122" s="1"/>
        <i x="3301" s="1"/>
        <i x="3220" s="1"/>
        <i x="3259" s="1"/>
        <i x="543" s="1"/>
        <i x="4101" s="1"/>
        <i x="653" s="1"/>
        <i x="1068" s="1"/>
        <i x="2092" s="1"/>
        <i x="3448" s="1"/>
        <i x="1422" s="1"/>
        <i x="2983" s="1"/>
        <i x="658" s="1"/>
        <i x="2134" s="1"/>
        <i x="1296" s="1"/>
        <i x="2308" s="1"/>
        <i x="3100" s="1"/>
        <i x="1191" s="1"/>
        <i x="3766" s="1"/>
        <i x="281" s="1"/>
        <i x="2648" s="1"/>
        <i x="1401" s="1"/>
        <i x="3619" s="1"/>
        <i x="1369" s="1"/>
        <i x="207" s="1"/>
        <i x="2387" s="1"/>
        <i x="1745" s="1"/>
        <i x="129" s="1"/>
        <i x="2809" s="1"/>
        <i x="3366" s="1"/>
        <i x="3560" s="1"/>
        <i x="2837" s="1"/>
        <i x="3692" s="1"/>
        <i x="2293" s="1"/>
        <i x="672" s="1"/>
        <i x="2409" s="1"/>
        <i x="4198" s="1"/>
        <i x="999" s="1"/>
        <i x="718" s="1"/>
        <i x="4033" s="1"/>
        <i x="847" s="1"/>
        <i x="2120" s="1"/>
        <i x="2774" s="1"/>
        <i x="1271" s="1"/>
        <i x="1358" s="1"/>
        <i x="582" s="1"/>
        <i x="520" s="1"/>
        <i x="285" s="1"/>
        <i x="1994" s="1"/>
        <i x="2991" s="1"/>
        <i x="4226" s="1"/>
        <i x="1241" s="1"/>
        <i x="169" s="1"/>
        <i x="1227" s="1"/>
        <i x="3970" s="1"/>
        <i x="1682" s="1"/>
        <i x="1795" s="1"/>
        <i x="2480" s="1"/>
        <i x="1789" s="1"/>
        <i x="975" s="1"/>
        <i x="2319" s="1"/>
        <i x="299" s="1"/>
        <i x="3882" s="1"/>
        <i x="3335" s="1"/>
        <i x="1642" s="1"/>
        <i x="4190" s="1"/>
        <i x="3660" s="1"/>
        <i x="1335" s="1"/>
        <i x="3461" s="1"/>
        <i x="490" s="1"/>
        <i x="2788" s="1"/>
        <i x="35" s="1"/>
        <i x="3143" s="1"/>
        <i x="132" s="1"/>
        <i x="32" s="1"/>
        <i x="1920" s="1"/>
        <i x="576" s="1"/>
        <i x="3771" s="1"/>
        <i x="1359" s="1"/>
        <i x="2208" s="1"/>
        <i x="1917" s="1"/>
        <i x="224" s="1"/>
        <i x="3076" s="1"/>
        <i x="2625" s="1"/>
        <i x="468" s="1"/>
        <i x="2998" s="1"/>
        <i x="3674" s="1"/>
        <i x="154" s="1"/>
        <i x="2025" s="1"/>
        <i x="1785" s="1"/>
        <i x="2351" s="1"/>
        <i x="1060" s="1"/>
        <i x="2699" s="1"/>
        <i x="1261" s="1"/>
        <i x="34" s="1"/>
        <i x="3933" s="1"/>
        <i x="3617" s="1"/>
        <i x="309" s="1"/>
        <i x="3371" s="1"/>
        <i x="2682" s="1"/>
        <i x="47" s="1"/>
        <i x="1508" s="1"/>
        <i x="2003" s="1"/>
        <i x="2779" s="1"/>
        <i x="3306" s="1"/>
        <i x="3488" s="1"/>
        <i x="1724" s="1"/>
        <i x="4186" s="1"/>
        <i x="974" s="1"/>
        <i x="2889" s="1"/>
        <i x="2544" s="1"/>
        <i x="3898" s="1"/>
        <i x="2343" s="1"/>
        <i x="1853" s="1"/>
        <i x="73" s="1"/>
        <i x="1287" s="1"/>
        <i x="2910" s="1"/>
        <i x="400" s="1"/>
        <i x="2182" s="1"/>
        <i x="838" s="1"/>
        <i x="497" s="1"/>
        <i x="2192" s="1"/>
        <i x="1404" s="1"/>
        <i x="3307" s="1"/>
        <i x="2153" s="1"/>
        <i x="2284" s="1"/>
        <i x="3413" s="1"/>
        <i x="2422" s="1"/>
        <i x="4007" s="1"/>
        <i x="306" s="1"/>
        <i x="3699" s="1"/>
        <i x="656" s="1"/>
        <i x="4179" s="1"/>
        <i x="3236" s="1"/>
        <i x="71" s="1"/>
        <i x="1507" s="1"/>
        <i x="1836" s="1"/>
        <i x="2584" s="1"/>
        <i x="1827" s="1"/>
        <i x="155" s="1"/>
        <i x="3286" s="1"/>
        <i x="919" s="1"/>
        <i x="1489" s="1"/>
        <i x="1138" s="1"/>
        <i x="1567" s="1"/>
        <i x="4266" s="1"/>
        <i x="509" s="1"/>
        <i x="2773" s="1"/>
        <i x="3704" s="1"/>
        <i x="2957" s="1"/>
        <i x="3309" s="1"/>
        <i x="1013" s="1"/>
        <i x="1824" s="1"/>
        <i x="1455" s="1"/>
        <i x="652" s="1"/>
        <i x="3489" s="1"/>
        <i x="3517" s="1"/>
        <i x="50" s="1"/>
        <i x="1077" s="1"/>
        <i x="1336" s="1"/>
        <i x="347" s="1"/>
        <i x="720" s="1"/>
        <i x="3544" s="1"/>
        <i x="810" s="1"/>
        <i x="4069" s="1"/>
        <i x="2320" s="1"/>
        <i x="2420" s="1"/>
        <i x="1285" s="1"/>
        <i x="1592" s="1"/>
        <i x="3607" s="1"/>
        <i x="3454" s="1"/>
        <i x="3500" s="1"/>
        <i x="2588" s="1"/>
        <i x="4053" s="1"/>
        <i x="1143" s="1"/>
        <i x="789" s="1"/>
        <i x="44" s="1"/>
        <i x="1558" s="1"/>
        <i x="1407" s="1"/>
        <i x="2723" s="1"/>
        <i x="1330" s="1"/>
        <i x="3601" s="1"/>
        <i x="3180" s="1"/>
        <i x="825" s="1"/>
        <i x="2303" s="1"/>
        <i x="4193" s="1"/>
        <i x="200" s="1"/>
        <i x="1944" s="1"/>
        <i x="4233" s="1"/>
        <i x="3708" s="1"/>
        <i x="3340" s="1"/>
        <i x="204" s="1"/>
        <i x="1321" s="1"/>
        <i x="2477" s="1"/>
        <i x="4152" s="1"/>
        <i x="2903" s="1"/>
        <i x="1561" s="1"/>
        <i x="926" s="1"/>
        <i x="3000" s="1"/>
        <i x="1420" s="1"/>
        <i x="4088" s="1"/>
        <i x="1805" s="1"/>
        <i x="305" s="1"/>
        <i x="913" s="1"/>
        <i x="1106" s="1"/>
        <i x="404" s="1"/>
        <i x="2867" s="1"/>
        <i x="2333" s="1"/>
        <i x="2489" s="1"/>
        <i x="280" s="1"/>
        <i x="438" s="1"/>
        <i x="2390" s="1"/>
        <i x="546" s="1"/>
        <i x="575" s="1"/>
        <i x="3392" s="1"/>
        <i x="3411" s="1"/>
        <i x="2363" s="1"/>
        <i x="3935" s="1"/>
        <i x="2478" s="1"/>
        <i x="3901" s="1"/>
        <i x="1026" s="1"/>
        <i x="1149" s="1"/>
        <i x="1382" s="1"/>
        <i x="2212" s="1"/>
        <i x="3860" s="1"/>
        <i x="3182" s="1"/>
        <i x="2122" s="1"/>
        <i x="2475" s="1"/>
        <i x="773" s="1"/>
        <i x="4247" s="1"/>
        <i x="1029" s="1"/>
        <i x="3942" s="1"/>
        <i x="2624" s="1"/>
        <i x="1838" s="1"/>
        <i x="1552" s="1"/>
        <i x="518" s="1"/>
        <i x="2630" s="1"/>
        <i x="808" s="1"/>
        <i x="2410" s="1"/>
        <i x="1715" s="1"/>
        <i x="1061" s="1"/>
        <i x="2592" s="1"/>
        <i x="2733" s="1"/>
        <i x="2098" s="1"/>
        <i x="3075" s="1"/>
        <i x="82" s="1"/>
        <i x="3576" s="1"/>
        <i x="3884" s="1"/>
        <i x="3291" s="1"/>
        <i x="3665" s="1"/>
        <i x="2239" s="1"/>
        <i x="253" s="1"/>
        <i x="1625" s="1"/>
        <i x="2167" s="1"/>
        <i x="1577" s="1"/>
        <i x="1179" s="1"/>
        <i x="4096" s="1"/>
        <i x="211" s="1"/>
        <i x="1153" s="1"/>
        <i x="3726" s="1"/>
        <i x="3241" s="1"/>
        <i x="476" s="1"/>
        <i x="2644" s="1"/>
        <i x="2254" s="1"/>
        <i x="3564" s="1"/>
        <i x="3273" s="1"/>
        <i x="2181" s="1"/>
        <i x="4046" s="1"/>
        <i x="3152" s="1"/>
        <i x="3810" s="1"/>
        <i x="2770" s="1"/>
        <i x="3278" s="1"/>
        <i x="4028" s="1"/>
        <i x="473" s="1"/>
        <i x="142" s="1"/>
        <i x="2269" s="1"/>
        <i x="1847" s="1"/>
        <i x="1328" s="1"/>
        <i x="4200" s="1"/>
        <i x="3590" s="1"/>
        <i x="1893" s="1"/>
        <i x="436" s="1"/>
        <i x="540" s="1"/>
        <i x="2743" s="1"/>
        <i x="818" s="1"/>
        <i x="1613" s="1"/>
        <i x="2336" s="1"/>
        <i x="1631" s="1"/>
        <i x="2969" s="1"/>
        <i x="3578" s="1"/>
        <i x="3653" s="1"/>
        <i x="1375" s="1"/>
        <i x="2147" s="1"/>
        <i x="2865" s="1"/>
        <i x="3313" s="1"/>
        <i x="638" s="1"/>
        <i x="2328" s="1"/>
        <i x="141" s="1"/>
        <i x="535" s="1"/>
        <i x="144" s="1"/>
        <i x="2722" s="1"/>
        <i x="3594" s="1"/>
        <i x="1643" s="1"/>
        <i x="4243" s="1"/>
        <i x="203" s="1"/>
        <i x="2228" s="1"/>
        <i x="3377" s="1"/>
        <i x="2460" s="1"/>
        <i x="1704" s="1"/>
        <i x="2103" s="1"/>
        <i x="861" s="1"/>
        <i x="156" s="1"/>
        <i x="348" s="1"/>
        <i x="1444" s="1"/>
        <i x="3117" s="1"/>
        <i x="3346" s="1"/>
        <i x="189" s="1"/>
        <i x="3443" s="1"/>
        <i x="3047" s="1"/>
        <i x="2858" s="1"/>
        <i x="2252" s="1"/>
        <i x="3222" s="1"/>
        <i x="1411" s="1"/>
        <i x="702" s="1"/>
        <i x="578" s="1"/>
        <i x="990" s="1"/>
        <i x="968" s="1"/>
        <i x="384" s="1"/>
        <i x="113" s="1"/>
        <i x="1376" s="1"/>
        <i x="819" s="1"/>
        <i x="3773" s="1"/>
        <i x="981" s="1"/>
        <i x="4131" s="1"/>
        <i x="699" s="1"/>
        <i x="3824" s="1"/>
        <i x="864" s="1"/>
        <i x="1005" s="1"/>
        <i x="4216" s="1"/>
        <i x="1530" s="1"/>
        <i x="1367" s="1"/>
        <i x="2908" s="1"/>
        <i x="2007" s="1"/>
        <i x="1214" s="1"/>
        <i x="117" s="1"/>
        <i x="3414" s="1"/>
        <i x="3188" s="1"/>
        <i x="3362" s="1"/>
        <i x="2130" s="1"/>
        <i x="2567" s="1"/>
        <i x="2814" s="1"/>
        <i x="1272" s="1"/>
        <i x="670" s="1"/>
        <i x="2921" s="1"/>
        <i x="2010" s="1"/>
        <i x="614" s="1"/>
        <i x="1708" s="1"/>
        <i x="368" s="1"/>
        <i x="3256" s="1"/>
        <i x="2680" s="1"/>
        <i x="1660" s="1"/>
        <i x="1618" s="1"/>
        <i x="1240" s="1"/>
        <i x="2105" s="1"/>
        <i x="3171" s="1"/>
        <i x="1161" s="1"/>
        <i x="3023" s="1"/>
        <i x="1087" s="1"/>
        <i x="1831" s="1"/>
        <i x="2384" s="1"/>
        <i x="1626" s="1"/>
        <i x="1257" s="1"/>
        <i x="2061" s="1"/>
        <i x="3083" s="1"/>
        <i x="1662" s="1"/>
        <i x="871" s="1"/>
        <i x="984" s="1"/>
        <i x="258" s="1"/>
        <i x="2599" s="1"/>
        <i x="455" s="1"/>
        <i x="936" s="1"/>
        <i x="666" s="1"/>
        <i x="1197" s="1"/>
        <i x="3612" s="1"/>
        <i x="2693" s="1"/>
        <i x="2877" s="1"/>
        <i x="4144" s="1"/>
        <i x="1388" s="1"/>
        <i x="1115" s="1"/>
        <i x="334" s="1"/>
        <i x="2802" s="1"/>
        <i x="1528" s="1"/>
        <i x="3654" s="1"/>
        <i x="707" s="1"/>
        <i x="2211" s="1"/>
        <i x="3217" s="1"/>
        <i x="713" s="1"/>
        <i x="261" s="1"/>
        <i x="2970" s="1"/>
        <i x="3360" s="1"/>
        <i x="3669" s="1"/>
        <i x="288" s="1"/>
        <i x="3258" s="1"/>
        <i x="2884" s="1"/>
        <i x="3503" s="1"/>
        <i x="2547" s="1"/>
        <i x="196" s="1"/>
        <i x="1605" s="1"/>
        <i x="1259" s="1"/>
        <i x="2515" s="1"/>
        <i x="2417" s="1"/>
        <i x="2805" s="1"/>
        <i x="324" s="1"/>
        <i x="4099" s="1"/>
        <i x="365" s="1"/>
        <i x="3477" s="1"/>
        <i x="3993" s="1"/>
        <i x="4151" s="1"/>
        <i x="3387" s="1"/>
        <i x="1034" s="1"/>
        <i x="2571" s="1"/>
        <i x="2678" s="1"/>
        <i x="782" s="1"/>
        <i x="2941" s="1"/>
        <i x="357" s="1"/>
        <i x="2246" s="1"/>
        <i x="3803" s="1"/>
        <i x="1110" s="1"/>
        <i x="2982" s="1"/>
        <i x="3956" s="1"/>
        <i x="2898" s="1"/>
        <i x="3626" s="1"/>
        <i x="2967" s="1"/>
        <i x="569" s="1"/>
        <i x="3904" s="1"/>
        <i x="1494" s="1"/>
        <i x="701" s="1"/>
        <i x="3572" s="1"/>
        <i x="361" s="1"/>
        <i x="1333" s="1"/>
        <i x="3689" s="1"/>
        <i x="23" s="1"/>
        <i x="835" s="1"/>
        <i x="2555" s="1"/>
        <i x="2763" s="1"/>
        <i x="3181" s="1"/>
        <i x="3319" s="1"/>
        <i x="2416" s="1"/>
        <i x="320" s="1"/>
        <i x="343" s="1"/>
        <i x="873" s="1"/>
        <i x="2959" s="1"/>
        <i x="2178" s="1"/>
        <i x="2017" s="1"/>
        <i x="1275" s="1"/>
        <i x="314" s="1"/>
        <i x="3478" s="1"/>
        <i x="1083" s="1"/>
        <i x="2579" s="1"/>
        <i x="2491" s="1"/>
        <i x="2961" s="1"/>
        <i x="3855" s="1"/>
        <i x="3495" s="1"/>
        <i x="983" s="1"/>
        <i x="3368" s="1"/>
        <i x="3644" s="1"/>
        <i x="251" s="1"/>
        <i x="1182" s="1"/>
        <i x="519" s="1"/>
        <i x="1232" s="1"/>
        <i x="1145" s="1"/>
        <i x="2453" s="1"/>
        <i x="2711" s="1"/>
        <i x="867" s="1"/>
        <i x="3116" s="1"/>
        <i x="1751" s="1"/>
        <i x="2311" s="1"/>
        <i x="331" s="1"/>
        <i x="2085" s="1"/>
        <i x="3812" s="1"/>
        <i x="3288" s="1"/>
        <i x="2332" s="1"/>
        <i x="2395" s="1"/>
        <i x="4138" s="1"/>
        <i x="4065" s="1"/>
        <i x="3260" s="1"/>
        <i x="2778" s="1"/>
        <i x="304" s="1"/>
        <i x="1224" s="1"/>
        <i x="4139" s="1"/>
        <i x="2629" s="1"/>
        <i x="2005" s="1"/>
        <i x="1884" s="1"/>
        <i x="3819" s="1"/>
        <i x="3455" s="1"/>
        <i x="3240" s="1"/>
        <i x="4029" s="1"/>
        <i x="3436" s="1"/>
        <i x="1266" s="1"/>
        <i x="1363" s="1"/>
        <i x="1725" s="1"/>
        <i x="2450" s="1"/>
        <i x="3363" s="1"/>
        <i x="2958" s="1"/>
        <i x="2564" s="1"/>
        <i x="2988" s="1"/>
        <i x="4116" s="1"/>
        <i x="3988" s="1"/>
        <i x="3804" s="1"/>
        <i x="1537" s="1"/>
        <i x="962" s="1"/>
        <i x="1667" s="1"/>
        <i x="2458" s="1"/>
        <i x="4019" s="1"/>
        <i x="2016" s="1"/>
        <i x="3119" s="1"/>
        <i x="3234" s="1"/>
        <i x="853" s="1"/>
        <i x="3310" s="1"/>
        <i x="172" s="1"/>
        <i x="4253" s="1"/>
        <i x="1118" s="1"/>
        <i x="1941" s="1"/>
        <i x="3262" s="1"/>
        <i x="2148" s="1"/>
        <i x="2191" s="1"/>
        <i x="3084" s="1"/>
        <i x="1972" s="1"/>
        <i x="2790" s="1"/>
        <i x="2495" s="1"/>
        <i x="3242" s="1"/>
        <i x="145" s="1"/>
        <i x="617" s="1"/>
        <i x="3990" s="1"/>
        <i x="4041" s="1"/>
        <i x="3787" s="1"/>
        <i x="1594" s="1"/>
        <i x="3324" s="1"/>
        <i x="531" s="1"/>
        <i x="1926" s="1"/>
        <i x="4043" s="1"/>
        <i x="2892" s="1"/>
        <i x="1057" s="1"/>
        <i x="319" s="1"/>
        <i x="3852" s="1"/>
        <i x="2237" s="1"/>
        <i x="3955" s="1"/>
        <i x="3035" s="1"/>
        <i x="1012" s="1"/>
        <i x="2694" s="1"/>
        <i x="1614" s="1"/>
        <i x="479" s="1"/>
        <i x="2039" s="1"/>
        <i x="3019" s="1"/>
        <i x="1283" s="1"/>
        <i x="3342" s="1"/>
        <i x="1432" s="1"/>
        <i x="3471" s="1"/>
        <i x="3838" s="1"/>
        <i x="3391" s="1"/>
        <i x="3381" s="1"/>
        <i x="4063" s="1"/>
        <i x="2636" s="1"/>
        <i x="1126" s="1"/>
        <i x="1035" s="1"/>
        <i x="2143" s="1"/>
        <i x="3868" s="1"/>
        <i x="3825" s="1"/>
        <i x="2268" s="1"/>
        <i x="1268" s="1"/>
        <i x="2137" s="1"/>
        <i x="3957" s="1"/>
        <i x="3696" s="1"/>
        <i x="3172" s="1"/>
        <i x="4061" s="1"/>
        <i x="3636" s="1"/>
        <i x="2690" s="1"/>
        <i x="542" s="1"/>
        <i x="1345" s="1"/>
        <i x="2575" s="1"/>
        <i x="3789" s="1"/>
        <i x="2394" s="1"/>
        <i x="794" s="1"/>
        <i x="3890" s="1"/>
        <i x="1467" s="1"/>
        <i x="1856" s="1"/>
        <i x="2854" s="1"/>
        <i x="1911" s="1"/>
        <i x="2435" s="1"/>
        <i x="1394" s="1"/>
        <i x="4203" s="1"/>
        <i x="2235" s="1"/>
        <i x="685" s="1"/>
        <i x="848" s="1"/>
        <i x="2302" s="1"/>
        <i x="3072" s="1"/>
        <i x="3185" s="1"/>
        <i x="3321" s="1"/>
        <i x="691" s="1"/>
        <i x="923" s="1"/>
        <i x="2633" s="1"/>
        <i x="2631" s="1"/>
        <i x="4103" s="1"/>
        <i x="1846" s="1"/>
        <i x="1960" s="1"/>
        <i x="1090" s="1"/>
        <i x="3621" s="1"/>
        <i x="2913" s="1"/>
        <i x="1719" s="1"/>
        <i x="374" s="1"/>
        <i x="3987" s="1"/>
        <i x="1705" s="1"/>
        <i x="421" s="1"/>
        <i x="2157" s="1"/>
        <i x="3649" s="1"/>
        <i x="2442" s="1"/>
        <i x="3224" s="1"/>
        <i x="3747" s="1"/>
        <i x="3650" s="1"/>
        <i x="1720" s="1"/>
        <i x="3848" s="1"/>
        <i x="4177" s="1"/>
        <i x="3945" s="1"/>
        <i x="2617" s="1"/>
        <i x="4125" s="1"/>
        <i x="2550" s="1"/>
        <i x="3727" s="1"/>
        <i x="194" s="1"/>
        <i x="2497" s="1"/>
        <i x="3250" s="1"/>
        <i x="730" s="1"/>
        <i x="2139" s="1"/>
        <i x="657" s="1"/>
        <i x="1351" s="1"/>
        <i x="2138" s="1"/>
        <i x="2861" s="1"/>
        <i x="333" s="1"/>
        <i x="4050" s="1"/>
        <i x="2616" s="1"/>
        <i x="1825" s="1"/>
        <i x="1213" s="1"/>
        <i x="1426" s="1"/>
        <i x="1509" s="1"/>
        <i x="3547" s="1"/>
        <i x="3879" s="1"/>
        <i x="133" s="1"/>
        <i x="3249" s="1"/>
        <i x="38" s="1"/>
        <i x="1148" s="1"/>
        <i x="3664" s="1"/>
        <i x="2673" s="1"/>
        <i x="1514" s="1"/>
        <i x="2049" s="1"/>
        <i x="3122" s="1"/>
        <i x="1347" s="1"/>
        <i x="2314" s="1"/>
        <i x="3058" s="1"/>
        <i x="3749" s="1"/>
        <i x="3284" s="1"/>
        <i x="523" s="1"/>
        <i x="1711" s="1"/>
        <i x="3049" s="1"/>
        <i x="2853" s="1"/>
        <i x="3850" s="1"/>
        <i x="3012" s="1"/>
        <i x="771" s="1"/>
        <i x="3754" s="1"/>
        <i x="742" s="1"/>
        <i x="644" s="1"/>
        <i x="2887" s="1"/>
        <i x="787" s="1"/>
        <i x="146" s="1"/>
        <i x="3382" s="1"/>
        <i x="72" s="1"/>
        <i x="371" s="1"/>
        <i x="3367" s="1"/>
        <i x="2704" s="1"/>
        <i x="143" s="1"/>
        <i x="2029" s="1"/>
        <i x="104" s="1"/>
        <i x="3417" s="1"/>
        <i x="48" s="1"/>
        <i x="806" s="1"/>
        <i x="451" s="1"/>
        <i x="1079" s="1"/>
        <i x="1741" s="1"/>
        <i x="2945" s="1"/>
        <i x="639" s="1"/>
        <i x="2532" s="1"/>
        <i x="734" s="1"/>
        <i x="4205" s="1"/>
        <i x="515" s="1"/>
        <i x="753" s="1"/>
        <i x="2744" s="1"/>
        <i x="409" s="1"/>
        <i x="733" s="1"/>
        <i x="102" s="1"/>
        <i x="998" s="1"/>
        <i x="3832" s="1"/>
        <i x="1052" s="1"/>
        <i x="1585" s="1"/>
        <i x="2956" s="1"/>
        <i x="1584" s="1"/>
        <i x="2594" s="1"/>
        <i x="2481" s="1"/>
        <i x="1428" s="1"/>
        <i x="3074" s="1"/>
        <i x="2449" s="1"/>
        <i x="1472" s="1"/>
        <i x="3480" s="1"/>
        <i x="2484" s="1"/>
        <i x="3748" s="1"/>
        <i x="3353" s="1"/>
        <i x="323" s="1"/>
        <i x="2205" s="1"/>
        <i x="1684" s="1"/>
        <i x="3169" s="1"/>
        <i x="3839" s="1"/>
        <i x="1354" s="1"/>
        <i x="3811" s="1"/>
        <i x="350" s="1"/>
        <i x="1971" s="1"/>
        <i x="335" s="1"/>
        <i x="3308" s="1"/>
        <i x="1479" s="1"/>
        <i x="1611" s="1"/>
        <i x="3195" s="1"/>
        <i x="500" s="1"/>
        <i x="2258" s="1"/>
        <i x="1854" s="1"/>
        <i x="1262" s="1"/>
        <i x="3104" s="1"/>
        <i x="3298" s="1"/>
        <i x="1439" s="1"/>
        <i x="3896" s="1"/>
        <i x="3821" s="1"/>
        <i x="1434" s="1"/>
        <i x="1695" s="1"/>
        <i x="880" s="1"/>
        <i x="1392" s="1"/>
        <i x="2401" s="1"/>
        <i x="727" s="1"/>
        <i x="1710" s="1"/>
        <i x="3817" s="1"/>
        <i x="3315" s="1"/>
        <i x="3465" s="1"/>
        <i x="1074" s="1"/>
        <i x="2582" s="1"/>
        <i x="2823" s="1"/>
        <i x="1714" s="1"/>
        <i x="2260" s="1"/>
        <i x="488" s="1"/>
        <i x="938" s="1"/>
        <i x="676" s="1"/>
        <i x="1898" s="1"/>
        <i x="3744" s="1"/>
        <i x="651" s="1"/>
        <i x="3509" s="1"/>
        <i x="2052" s="1"/>
        <i x="176" s="1"/>
        <i x="3406" s="1"/>
        <i x="1317" s="1"/>
        <i x="4265" s="1"/>
        <i x="2041" s="1"/>
        <i x="3903" s="1"/>
        <i x="1989" s="1"/>
        <i x="2099" s="1"/>
        <i x="1274" s="1"/>
        <i x="2285" s="1"/>
        <i x="3577" s="1"/>
        <i x="3667" s="1"/>
        <i x="1875" s="1"/>
        <i x="5" s="1"/>
        <i x="2244" s="1"/>
        <i x="3623" s="1"/>
        <i x="1852" s="1"/>
        <i x="3460" s="1"/>
        <i x="51" s="1"/>
        <i x="1754" s="1"/>
        <i x="2952" s="1"/>
        <i x="1945" s="1"/>
        <i x="3778" s="1"/>
        <i x="2074" s="1"/>
        <i x="3530" s="1"/>
        <i x="168" s="1"/>
        <i x="3289" s="1"/>
        <i x="4252" s="1"/>
        <i x="2749" s="1"/>
        <i x="573" s="1"/>
        <i x="3732" s="1"/>
        <i x="4217" s="1"/>
        <i x="3051" s="1"/>
        <i x="3533" s="1"/>
        <i x="2977" s="1"/>
        <i x="2602" s="1"/>
        <i x="2465" s="1"/>
        <i x="85" s="1"/>
        <i x="2124" s="1"/>
        <i x="177" s="1"/>
        <i x="1750" s="1"/>
        <i x="3662" s="1"/>
        <i x="1906" s="1"/>
        <i x="3570" s="1"/>
        <i x="353" s="1"/>
        <i x="627" s="1"/>
        <i x="571" s="1"/>
        <i x="2048" s="1"/>
        <i x="4250" s="1"/>
        <i x="517" s="1"/>
        <i x="2430" s="1"/>
        <i x="3511" s="1"/>
        <i x="3546" s="1"/>
        <i x="4224" s="1"/>
        <i x="263" s="1"/>
        <i x="1542" s="1"/>
        <i x="3098" s="1"/>
        <i x="3483" s="1"/>
        <i x="3212" s="1"/>
        <i x="2257" s="1"/>
        <i x="2297" s="1"/>
        <i x="2123" s="1"/>
        <i x="1633" s="1"/>
        <i x="2864" s="1"/>
        <i x="1289" s="1"/>
        <i x="2368" s="1"/>
        <i x="1212" s="1"/>
        <i x="54" s="1"/>
        <i x="480" s="1"/>
        <i x="4260" s="1"/>
        <i x="1619" s="1"/>
        <i x="210" s="1"/>
        <i x="721" s="1"/>
        <i x="193" s="1"/>
        <i x="1438" s="1"/>
        <i x="2125" s="1"/>
        <i x="2517" s="1"/>
        <i x="3610" s="1"/>
        <i x="1402" s="1"/>
        <i x="993" s="1"/>
        <i x="3184" s="1"/>
        <i x="3091" s="1"/>
        <i x="1664" s="1"/>
        <i x="1997" s="1"/>
        <i x="2807" s="1"/>
        <i x="3663" s="1"/>
        <i x="2396" s="1"/>
        <i x="2974" s="1"/>
        <i x="2789" s="1"/>
        <i x="3866" s="1"/>
        <i x="1244" s="1"/>
        <i x="1169" s="1"/>
        <i x="18" s="1"/>
        <i x="1865" s="1"/>
        <i x="4011" s="1"/>
        <i x="2270" s="1"/>
        <i x="988" s="1"/>
        <i x="1738" s="1"/>
        <i x="3769" s="1"/>
        <i x="1383" s="1"/>
        <i x="1634" s="1"/>
        <i x="3568" s="1"/>
        <i x="918" s="1"/>
        <i x="3611" s="1"/>
        <i x="2040" s="1"/>
        <i x="2375" s="1"/>
        <i x="1054" s="1"/>
        <i x="1306" s="1"/>
        <i x="3968" s="1"/>
        <i x="3805" s="1"/>
        <i x="2656" s="1"/>
        <i x="3651" s="1"/>
        <i x="1059" s="1"/>
        <i x="3237" s="1"/>
        <i x="3862" s="1"/>
        <i x="3162" s="1"/>
        <i x="3687" s="1"/>
        <i x="1815" s="1"/>
        <i x="4214" s="1"/>
        <i x="2917" s="1"/>
        <i x="3934" s="1"/>
        <i x="3784" s="1"/>
        <i x="2739" s="1"/>
        <i x="338" s="1"/>
        <i x="3440" s="1"/>
        <i x="1534" s="1"/>
        <i x="2196" s="1"/>
        <i x="3912" s="1"/>
        <i x="1554" s="1"/>
        <i x="2626" s="1"/>
        <i x="2369" s="1"/>
        <i x="3311" s="1"/>
        <i x="1187" s="1"/>
        <i x="785" s="1"/>
        <i x="3722" s="1"/>
        <i x="649" s="1"/>
        <i x="337" s="1"/>
        <i x="2911" s="1"/>
        <i x="603" s="1"/>
        <i x="2878" s="1"/>
        <i x="3723" s="1"/>
        <i x="2312" s="1"/>
        <i x="1156" s="1"/>
        <i x="1071" s="1"/>
        <i x="793" s="1"/>
        <i x="3712" s="1"/>
        <i x="202" s="1"/>
        <i x="2154" s="1"/>
        <i x="463" s="1"/>
        <i x="2274" s="1"/>
        <i x="1581" s="1"/>
        <i x="768" s="1"/>
        <i x="3745" s="1"/>
        <i x="3138" s="1"/>
        <i x="2793" s="1"/>
        <i x="924" s="1"/>
        <i x="1206" s="1"/>
        <i x="78" s="1"/>
        <i x="3238" s="1"/>
        <i x="4056" s="1"/>
        <i x="1913" s="1"/>
        <i x="2667" s="1"/>
        <i x="2188" s="1"/>
        <i x="1635" s="1"/>
        <i x="4044" s="1"/>
        <i x="3011" s="1"/>
        <i x="3953" s="1"/>
        <i x="739" s="1"/>
        <i x="548" s="1"/>
        <i x="2290" s="1"/>
        <i x="135" s="1"/>
        <i x="700" s="1"/>
        <i x="1001" s="1"/>
        <i x="2008" s="1"/>
        <i x="1981" s="1"/>
        <i x="3867" s="1"/>
        <i x="3514" s="1"/>
        <i x="949" s="1"/>
        <i x="3338" s="1"/>
        <i x="4160" s="1"/>
        <i x="1706" s="1"/>
        <i x="2136" s="1"/>
        <i x="1562" s="1"/>
        <i x="3917" s="1"/>
        <i x="3441" s="1"/>
        <i x="3791" s="1"/>
        <i x="332" s="1"/>
        <i x="464" s="1"/>
        <i x="4195" s="1"/>
        <i x="4010" s="1"/>
        <i x="3616" s="1"/>
        <i x="2177" s="1"/>
        <i x="2965" s="1"/>
        <i x="4227" s="1"/>
        <i x="153" s="1"/>
        <i x="969" s="1"/>
        <i x="1085" s="1"/>
        <i x="1736" s="1"/>
        <i x="2881" s="1"/>
        <i x="2462" s="1"/>
        <i x="850" s="1"/>
        <i x="1722" s="1"/>
        <i x="2488" s="1"/>
        <i x="1529" s="1"/>
        <i x="427" s="1"/>
        <i x="433" s="1"/>
        <i x="290" s="1"/>
        <i x="1868" s="1"/>
        <i x="2056" s="1"/>
        <i x="1053" s="1"/>
        <i x="4191" s="1"/>
        <i x="4228" s="1"/>
        <i x="3379" s="1"/>
        <i x="1916" s="1"/>
        <i x="83" s="1"/>
        <i x="690" s="1"/>
        <i x="3691" s="1"/>
        <i x="2281" s="1"/>
        <i x="4166" s="1"/>
        <i x="2709" s="1"/>
        <i x="3451" s="1"/>
        <i x="632" s="1"/>
        <i x="2947" s="1"/>
        <i x="2112" s="1"/>
        <i x="1490" s="1"/>
        <i x="3156" s="1"/>
        <i x="609" s="1"/>
        <i x="1543" s="1"/>
        <i x="3158" s="1"/>
        <i x="947" s="1"/>
        <i x="42" s="1"/>
        <i x="4020" s="1"/>
        <i x="214" s="1"/>
        <i x="3859" s="1"/>
        <i x="1433" s="1"/>
        <i x="2316" s="1"/>
        <i x="182" s="1"/>
        <i x="508" s="1"/>
        <i x="3711" s="1"/>
        <i x="1932" s="1"/>
        <i x="3595" s="1"/>
        <i x="2031" s="1"/>
        <i x="3759" s="1"/>
        <i x="1811" s="1"/>
        <i x="2404" s="1"/>
        <i x="120" s="1"/>
        <i x="3110" s="1"/>
        <i x="1574" s="1"/>
        <i x="3097" s="1"/>
        <i x="3768" s="1"/>
        <i x="777" s="1"/>
        <i x="3624" s="1"/>
        <i x="3772" s="1"/>
        <i x="2337" s="1"/>
        <i x="1702" s="1"/>
        <i x="2949" s="1"/>
        <i x="1646" s="1"/>
        <i x="2171" s="1"/>
        <i x="863" s="1"/>
        <i x="1518" s="1"/>
        <i x="1322" s="1"/>
        <i x="1024" s="1"/>
        <i x="3657" s="1"/>
        <i x="2340" s="1"/>
        <i x="1378" s="1"/>
        <i x="1641" s="1"/>
        <i x="1419" s="1"/>
        <i x="3261" s="1"/>
        <i x="4042" s="1"/>
        <i x="2392" s="1"/>
        <i x="549" s="1"/>
        <i x="391" s="1"/>
        <i x="3050" s="1"/>
        <i x="3679" s="1"/>
        <i x="3588" s="1"/>
        <i x="1788" s="1"/>
        <i x="432" s="1"/>
        <i x="346" s="1"/>
        <i x="2781" s="1"/>
        <i x="4083" s="1"/>
        <i x="4024" s="1"/>
        <i x="2971" s="1"/>
        <i x="2386" s="1"/>
        <i x="1139" s="1"/>
        <i x="665" s="1"/>
        <i x="1929" s="1"/>
        <i x="4082" s="1"/>
        <i x="205" s="1"/>
        <i x="1041" s="1"/>
        <i x="1269" s="1"/>
        <i x="1348" s="1"/>
        <i x="1297" s="1"/>
        <i x="2459" s="1"/>
        <i x="544" s="1"/>
        <i x="2352" s="1"/>
        <i x="1239" s="1"/>
        <i x="3581" s="1"/>
        <i x="2152" s="1"/>
        <i x="2470" s="1"/>
        <i x="1729" s="1"/>
        <i x="2972" s="1"/>
        <i x="2810" s="1"/>
        <i x="2355" s="1"/>
        <i x="287" s="1"/>
        <i x="2324" s="1"/>
        <i x="889" s="1"/>
        <i x="2405" s="1"/>
        <i x="49" s="1"/>
        <i x="1204" s="1"/>
        <i x="1615" s="1"/>
        <i x="3361" s="1"/>
        <i x="3268" s="1"/>
        <i x="1171" s="1"/>
        <i x="3926" s="1"/>
        <i x="3658" s="1"/>
        <i x="66" s="1"/>
        <i x="541" s="1"/>
        <i x="798" s="1"/>
        <i x="1541" s="1"/>
        <i x="1687" s="1"/>
        <i x="28" s="1"/>
        <i x="88" s="1"/>
        <i x="3834" s="1"/>
        <i x="933" s="1"/>
        <i x="1787" s="1"/>
        <i x="2075" s="1"/>
        <i x="2870" s="1"/>
        <i x="610" s="1"/>
        <i x="3535" s="1"/>
        <i x="1639" s="1"/>
        <i x="1984" s="1"/>
        <i x="3985" s="1"/>
        <i x="3638" s="1"/>
        <i x="1415" s="1"/>
        <i x="4071" s="1"/>
        <i x="4241" s="1"/>
        <i x="786" s="1"/>
        <i x="148" s="1"/>
        <i x="3177" s="1"/>
        <i x="2708" s="1"/>
        <i x="273" s="1"/>
        <i x="817" s="1"/>
        <i x="4150" s="1"/>
        <i x="1910" s="1"/>
        <i x="1292" s="1"/>
        <i x="1101" s="1"/>
        <i x="905" s="1"/>
        <i x="554" s="1"/>
        <i x="1414" s="1"/>
        <i x="1766" s="1"/>
        <i x="1217" s="1"/>
        <i x="1848" s="1"/>
        <i x="4123" s="1"/>
        <i x="139" s="1"/>
        <i x="4269" s="1"/>
        <i x="4068" s="1"/>
        <i x="3068" s="1"/>
        <i x="704" s="1"/>
        <i x="1517" s="1"/>
        <i x="3775" s="1"/>
        <i x="3088" s="1"/>
        <i x="3431" s="1"/>
        <i x="1098" s="1"/>
        <i x="2225" s="1"/>
        <i x="1063" s="1"/>
        <i x="3020" s="1"/>
        <i x="3093" s="1"/>
        <i x="4249" s="1"/>
        <i x="2482" s="1"/>
        <i x="2202" s="1"/>
        <i x="91" s="1"/>
        <i x="1978" s="1"/>
        <i x="3815" s="1"/>
        <i x="3272" s="1"/>
        <i x="2660" s="1"/>
        <i x="3317" s="1"/>
        <i x="4246" s="1"/>
        <i x="110" s="1"/>
        <i x="162" s="1"/>
        <i x="2808" s="1"/>
        <i x="1108" s="1"/>
        <i x="3637" s="1"/>
        <i x="1908" s="1"/>
        <i x="1051" s="1"/>
        <i x="1587" s="1"/>
        <i x="3175" s="1"/>
        <i x="2090" s="1"/>
        <i x="1753" s="1"/>
        <i x="308" s="1"/>
        <i x="105" s="1"/>
        <i x="3958" s="1"/>
        <i x="3777" s="1"/>
        <i x="503" s="1"/>
        <i x="344" s="1"/>
        <i x="2997" s="1"/>
        <i x="3526" s="1"/>
        <i x="2764" s="1"/>
        <i x="729" s="1"/>
        <i x="4119" s="1"/>
        <i x="559" s="1"/>
        <i x="1421" s="1"/>
        <i x="3245" s="1"/>
        <i x="1679" s="1"/>
        <i x="2116" s="1"/>
        <i x="3472" s="1"/>
        <i x="2318" s="1"/>
        <i x="1962" s="1"/>
        <i x="2569" s="1"/>
        <i x="3062" s="1"/>
        <i x="274" s="1"/>
        <i x="1465" s="1"/>
        <i x="3628" s="1"/>
        <i x="3895" s="1"/>
        <i x="2995" s="1"/>
        <i x="1031" s="1"/>
        <i x="749" s="1"/>
        <i x="3994" s="1"/>
        <i x="907" s="1"/>
        <i x="4159" s="1"/>
        <i x="2946" s="1"/>
        <i x="217" s="1"/>
        <i x="3456" s="1"/>
        <i x="1636" s="1"/>
        <i x="3916" s="1"/>
        <i x="2330" s="1"/>
        <i x="97" s="1"/>
        <i x="1536" s="1"/>
        <i x="3730" s="1"/>
        <i x="1165" s="1"/>
        <i x="555" s="1"/>
        <i x="487" s="1"/>
        <i x="506" s="1"/>
        <i x="420" s="1"/>
        <i x="1810" s="1"/>
        <i x="2200" s="1"/>
        <i x="1010" s="1"/>
        <i x="59" s="1"/>
        <i x="1152" s="1"/>
        <i x="234" s="1"/>
        <i x="1237" s="1"/>
        <i x="3700" s="1"/>
        <i x="2868" s="1"/>
        <i x="3407" s="1"/>
        <i x="399" s="1"/>
        <i x="2850" s="1"/>
        <i x="3566" s="1"/>
        <i x="282" s="1"/>
        <i x="971" s="1"/>
        <i x="1086" s="1"/>
        <i x="671" s="1"/>
        <i x="396" s="1"/>
        <i x="4264" s="1"/>
        <i x="3231" s="1"/>
        <i x="631" s="1"/>
        <i x="1673" s="1"/>
        <i x="550" s="1"/>
        <i x="2044" s="1"/>
        <i x="1416" s="1"/>
        <i x="1658" s="1"/>
        <i x="450" s="1"/>
        <i x="2928" s="1"/>
        <i x="2880" s="1"/>
        <i x="3670" s="1"/>
        <i x="1991" s="1"/>
        <i x="505" s="1"/>
        <i x="736" s="1"/>
        <i x="2859" s="1"/>
        <i x="441" s="1"/>
        <i x="4206" s="1"/>
        <i x="3796" s="1"/>
        <i x="3686" s="1"/>
        <i x="255" s="1"/>
        <i x="3525" s="1"/>
        <i x="4052" s="1"/>
        <i x="2026" s="1"/>
        <i x="377" s="1"/>
        <i x="360" s="1"/>
        <i x="1818" s="1"/>
        <i x="1395" s="1"/>
        <i x="1014" s="1"/>
        <i x="1039" s="1"/>
        <i x="3843" s="1"/>
        <i x="13" s="1"/>
        <i x="3325" s="1"/>
        <i x="3961" s="1"/>
        <i x="1589" s="1"/>
        <i x="2444" s="1"/>
        <i x="2203" s="1"/>
        <i x="2058" s="1"/>
        <i x="3881" s="1"/>
        <i x="369" s="1"/>
        <i x="2516" s="1"/>
        <i x="325" s="1"/>
        <i x="1491" s="1"/>
        <i x="2527" s="1"/>
        <i x="1410" s="1"/>
        <i x="2082" s="1"/>
        <i x="1155" s="1"/>
        <i x="2944" s="1"/>
        <i x="4051" s="1"/>
        <i x="1246" s="1"/>
        <i x="1669" s="1"/>
        <i x="1136" s="1"/>
        <i x="3228" s="1"/>
        <i x="1526" s="1"/>
        <i x="1346" s="1"/>
        <i x="956" s="1"/>
        <i x="3292" s="1"/>
        <i x="3919" s="1"/>
        <i x="637" s="1"/>
        <i x="992" s="1"/>
        <i x="2924" s="1"/>
        <i x="3910" s="1"/>
        <i x="606" s="1"/>
        <i x="295" s="1"/>
        <i x="2447" s="1"/>
        <i x="1252" s="1"/>
        <i x="268" s="1"/>
        <i x="3563" s="1"/>
        <i x="2824" s="1"/>
        <i x="20" s="1"/>
        <i x="173" s="1"/>
        <i x="587" s="1"/>
        <i x="2646" s="1"/>
        <i x="2786" s="1"/>
        <i x="2149" s="1"/>
        <i x="283" s="1"/>
        <i x="4183" s="1"/>
        <i x="3034" s="1"/>
        <i x="489" s="1"/>
        <i x="1940" s="1"/>
        <i x="2221" s="1"/>
        <i x="3997" s="1"/>
        <i x="4009" s="1"/>
        <i x="1775" s="1"/>
        <i x="1480" s="1"/>
        <i x="3512" s="1"/>
        <i x="1377" s="1"/>
        <i x="2464" s="1"/>
        <i x="898" s="1"/>
        <i x="3986" s="1"/>
        <i x="3285" s="1"/>
        <i x="192" s="1"/>
        <i x="340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lier_ID" xr10:uid="{74E0CFAB-81FF-46F8-B9D6-BD44254FF27C}" sourceName="Supplier_ID">
  <pivotTables>
    <pivotTable tabId="6" name="COST.2"/>
    <pivotTable tabId="6" name="COST.1"/>
    <pivotTable tabId="6" name="COST.3"/>
    <pivotTable tabId="6" name="COST.4"/>
    <pivotTable tabId="6" name="SALES1"/>
    <pivotTable tabId="6" name="SALES2"/>
    <pivotTable tabId="6" name="SALES3"/>
    <pivotTable tabId="6" name="SALES4"/>
  </pivotTables>
  <data>
    <tabular pivotCacheId="1914836976">
      <items count="100">
        <i x="13" s="1"/>
        <i x="86" s="1"/>
        <i x="45" s="1"/>
        <i x="6" s="1"/>
        <i x="78" s="1"/>
        <i x="87" s="1"/>
        <i x="63" s="1"/>
        <i x="37" s="1"/>
        <i x="84" s="1"/>
        <i x="59" s="1"/>
        <i x="43" s="1"/>
        <i x="34" s="1"/>
        <i x="7" s="1"/>
        <i x="47" s="1"/>
        <i x="60" s="1"/>
        <i x="8" s="1"/>
        <i x="97" s="1"/>
        <i x="35" s="1"/>
        <i x="85" s="1"/>
        <i x="25" s="1"/>
        <i x="50" s="1"/>
        <i x="66" s="1"/>
        <i x="55" s="1"/>
        <i x="72" s="1"/>
        <i x="93" s="1"/>
        <i x="17" s="1"/>
        <i x="98" s="1"/>
        <i x="39" s="1"/>
        <i x="28" s="1"/>
        <i x="14" s="1"/>
        <i x="89" s="1"/>
        <i x="68" s="1"/>
        <i x="16" s="1"/>
        <i x="2" s="1"/>
        <i x="65" s="1"/>
        <i x="75" s="1"/>
        <i x="18" s="1"/>
        <i x="31" s="1"/>
        <i x="12" s="1"/>
        <i x="74" s="1"/>
        <i x="24" s="1"/>
        <i x="20" s="1"/>
        <i x="23" s="1"/>
        <i x="61" s="1"/>
        <i x="90" s="1"/>
        <i x="67" s="1"/>
        <i x="58" s="1"/>
        <i x="69" s="1"/>
        <i x="80" s="1"/>
        <i x="51" s="1"/>
        <i x="94" s="1"/>
        <i x="32" s="1"/>
        <i x="42" s="1"/>
        <i x="10" s="1"/>
        <i x="46" s="1"/>
        <i x="0" s="1"/>
        <i x="40" s="1"/>
        <i x="38" s="1"/>
        <i x="91" s="1"/>
        <i x="73" s="1"/>
        <i x="15" s="1"/>
        <i x="71" s="1"/>
        <i x="19" s="1"/>
        <i x="92" s="1"/>
        <i x="48" s="1"/>
        <i x="82" s="1"/>
        <i x="11" s="1"/>
        <i x="29" s="1"/>
        <i x="26" s="1"/>
        <i x="5" s="1"/>
        <i x="36" s="1"/>
        <i x="54" s="1"/>
        <i x="57" s="1"/>
        <i x="53" s="1"/>
        <i x="21" s="1"/>
        <i x="27" s="1"/>
        <i x="3" s="1"/>
        <i x="83" s="1"/>
        <i x="52" s="1"/>
        <i x="64" s="1"/>
        <i x="33" s="1"/>
        <i x="1" s="1"/>
        <i x="44" s="1"/>
        <i x="41" s="1"/>
        <i x="62" s="1"/>
        <i x="9" s="1"/>
        <i x="96" s="1"/>
        <i x="56" s="1"/>
        <i x="70" s="1"/>
        <i x="81" s="1"/>
        <i x="4" s="1"/>
        <i x="30" s="1"/>
        <i x="95" s="1"/>
        <i x="99" s="1"/>
        <i x="88" s="1"/>
        <i x="22" s="1"/>
        <i x="76" s="1"/>
        <i x="79" s="1"/>
        <i x="77" s="1"/>
        <i x="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81CF471-ECA1-4E20-99A6-B34E03A6C886}" cache="Slicer_Category" caption="Category" style="SlicerStyleLight3" rowHeight="234950"/>
  <slicer name="Product_Name 1" xr10:uid="{7E91C79E-6859-4CD3-8B9A-D36275405B17}" cache="Slicer_Product_Name1" caption="Product_Name" style="SlicerStyleLight4" rowHeight="234950"/>
  <slicer name="Country 1" xr10:uid="{65961941-91E1-4E34-8EB1-00253985EC81}" cache="Slicer_Country1" caption="Country" style="SlicerStyleDark3" rowHeight="234950"/>
  <slicer name="Brand 1" xr10:uid="{124086EC-3B10-4301-B3FE-EBCE89048F2E}" cache="Slicer_Brand1" caption="Brand" style="SlicerStyleLight5" rowHeight="234950"/>
  <slicer name="Status 1" xr10:uid="{C4353720-2499-4800-9951-4345D4A18585}" cache="Slicer_Status1" caption="Status" style="SlicerStyleOther1" rowHeight="234950"/>
  <slicer name="Customer_ID" xr10:uid="{9169E74C-37EE-4CAF-B834-2DF7A353246D}" cache="Slicer_Customer_ID" caption="Customer_ID" rowHeight="234950"/>
  <slicer name="Supplier_ID" xr10:uid="{ABA1F78C-B1A7-45E8-9DC5-2FB9C9DC7A06}" cache="Slicer_Supplier_ID" caption="Supplier_I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312DA0-8F86-488F-95B4-71FED9CFC826}" name="Table2" displayName="Table2" ref="A4:L4694" totalsRowShown="0" headerRowDxfId="177" dataDxfId="175" headerRowBorderDxfId="176" tableBorderDxfId="174">
  <autoFilter ref="A4:L4694" xr:uid="{94312DA0-8F86-488F-95B4-71FED9CFC826}"/>
  <sortState xmlns:xlrd2="http://schemas.microsoft.com/office/spreadsheetml/2017/richdata2" ref="A5:L4397">
    <sortCondition ref="J4:J4694"/>
  </sortState>
  <tableColumns count="12">
    <tableColumn id="1" xr3:uid="{C9116193-3DDC-41C3-AAAA-43B4E20F5C0A}" name="Product_ID" dataDxfId="173"/>
    <tableColumn id="2" xr3:uid="{1FC6F748-2244-4B88-AF14-92394D861167}" name="Product_Name" dataDxfId="172"/>
    <tableColumn id="3" xr3:uid="{9B3C0815-14B3-4590-B170-BA5377B3CCF0}" name="Country" dataDxfId="171"/>
    <tableColumn id="4" xr3:uid="{031B3AF8-1642-4D0E-A5ED-B63CCD9F4945}" name="Category" dataDxfId="170"/>
    <tableColumn id="5" xr3:uid="{492E193C-E06D-4073-A119-E48F9150A6BD}" name="Brand" dataDxfId="169"/>
    <tableColumn id="6" xr3:uid="{4AD7C0FE-FD30-4526-9047-1CE448483D6B}" name="Supplier_ID" dataDxfId="168"/>
    <tableColumn id="7" xr3:uid="{D3377037-3F64-4328-ADEF-9C94F3DF7C11}" name="Market_Price" dataDxfId="167"/>
    <tableColumn id="8" xr3:uid="{2D098E2D-B670-47FD-8D50-6414DB69B242}" name="Selling_Price" dataDxfId="166"/>
    <tableColumn id="10" xr3:uid="{C69CB8DC-3E98-4DB2-A65A-489A8F86895E}" name="Quantity" dataDxfId="165"/>
    <tableColumn id="11" xr3:uid="{848CF2ED-EB75-45BC-B996-B90016EFDCCA}" name="Status" dataDxfId="164"/>
    <tableColumn id="12" xr3:uid="{4FDE9717-0C92-4C6F-953D-3CC6DCC1C11A}" name="Date" dataDxfId="163"/>
    <tableColumn id="14" xr3:uid="{D6112F73-2EB2-4F53-9848-03870C77CFCE}" name="Customer_ID" dataDxfId="16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724D64-5A03-4FEC-9429-6945388C8976}" name="Table4" displayName="Table4" ref="A4:L4391" totalsRowShown="0" headerRowDxfId="161" dataDxfId="159" headerRowBorderDxfId="160">
  <autoFilter ref="A4:L4391" xr:uid="{BC724D64-5A03-4FEC-9429-6945388C8976}"/>
  <tableColumns count="12">
    <tableColumn id="1" xr3:uid="{568B465F-BEEE-43DD-985E-F027773628F5}" name="Product_ID" dataDxfId="158">
      <calculatedColumnFormula>Table2[[#This Row],[Product_ID]]</calculatedColumnFormula>
    </tableColumn>
    <tableColumn id="9" xr3:uid="{D99D2ED2-C588-4E00-835B-639AC14E6F49}" name="Customer_ID" dataDxfId="157">
      <calculatedColumnFormula>Table2[[#This Row],[Customer_ID]]</calculatedColumnFormula>
    </tableColumn>
    <tableColumn id="11" xr3:uid="{ECD53A6C-6B67-4A5B-8492-87DC73EE9C02}" name="Date" dataDxfId="156">
      <calculatedColumnFormula>Table2[[#This Row],[Date]]</calculatedColumnFormula>
    </tableColumn>
    <tableColumn id="2" xr3:uid="{DF9C20A1-F0D2-4B7B-A6B7-C65B64C7547F}" name="Product_Name" dataDxfId="155">
      <calculatedColumnFormula>TRIM(PROPER(Table2[[#This Row],[Product_Name]]))</calculatedColumnFormula>
    </tableColumn>
    <tableColumn id="3" xr3:uid="{06B6FA1D-8BD4-4771-874B-C62EB98F39F9}" name="Country" dataDxfId="154">
      <calculatedColumnFormula>TRIM(PROPER(Table2[[#This Row],[Country]]))</calculatedColumnFormula>
    </tableColumn>
    <tableColumn id="4" xr3:uid="{AF1D2A9B-0CA3-46DE-A034-76808FBA408E}" name="Category" dataDxfId="153">
      <calculatedColumnFormula>TRIM(PROPER(Table2[[#This Row],[Category]]))</calculatedColumnFormula>
    </tableColumn>
    <tableColumn id="5" xr3:uid="{B527E25C-D8EF-4CDB-BA78-736C86263B97}" name="Brand" dataDxfId="152">
      <calculatedColumnFormula>TRIM(PROPER(Table2[[#This Row],[Brand]]))</calculatedColumnFormula>
    </tableColumn>
    <tableColumn id="6" xr3:uid="{8E8BFD0F-3C40-404F-B25F-7417C2350292}" name="Supplier_ID" dataDxfId="151">
      <calculatedColumnFormula>Table2[[#This Row],[Supplier_ID]]</calculatedColumnFormula>
    </tableColumn>
    <tableColumn id="7" xr3:uid="{45700829-25A9-4267-9FA7-2F8EF7229252}" name="Market_Price" dataDxfId="150">
      <calculatedColumnFormula>Table2[[#This Row],[Market_Price]]</calculatedColumnFormula>
    </tableColumn>
    <tableColumn id="8" xr3:uid="{FD371018-E09D-4E77-B1FB-E301F023814C}" name="Selling_Price" dataDxfId="149">
      <calculatedColumnFormula>Table2[[#This Row],[Selling_Price]]</calculatedColumnFormula>
    </tableColumn>
    <tableColumn id="10" xr3:uid="{D9EBF1B7-C2D4-437A-8F36-720799E9AE0B}" name="Quantity" dataDxfId="148">
      <calculatedColumnFormula>Table2[[#This Row],[Quantity]]</calculatedColumnFormula>
    </tableColumn>
    <tableColumn id="13" xr3:uid="{F9D6C440-3082-4EFB-B5D1-7BEC9F3A7DE0}" name="Status" dataDxfId="147">
      <calculatedColumnFormula>IF(ISBLANK(Table2[[#This Row],[Status]]), "No Data Entered", IFERROR(Table2[[#This Row],[Status]], "No Data Entered"))</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EDF79FD-84A6-4D57-B8E0-4011C4C33554}" name="Table49" displayName="Table49" ref="A4:O4391" totalsRowShown="0" headerRowDxfId="146" dataDxfId="144" headerRowBorderDxfId="145">
  <autoFilter ref="A4:O4391" xr:uid="{FEDF79FD-84A6-4D57-B8E0-4011C4C33554}"/>
  <sortState xmlns:xlrd2="http://schemas.microsoft.com/office/spreadsheetml/2017/richdata2" ref="A5:O4391">
    <sortCondition ref="O4:O4391"/>
  </sortState>
  <tableColumns count="15">
    <tableColumn id="1" xr3:uid="{4751095C-546E-4885-BCC1-5E65ED49AA17}" name="Product_ID" dataDxfId="143"/>
    <tableColumn id="9" xr3:uid="{1551D14B-579C-4FCE-85DC-499592107E7F}" name="Customer_ID" dataDxfId="142"/>
    <tableColumn id="11" xr3:uid="{134F6F3F-A56D-451F-AB55-DC021F4D6A11}" name="Date" dataDxfId="141"/>
    <tableColumn id="2" xr3:uid="{6AB39A05-50AC-4974-AAD5-0416A33159A0}" name="Product_Name" dataDxfId="140"/>
    <tableColumn id="3" xr3:uid="{151127A8-9B5A-41B3-A8AA-72D9ABD81FD5}" name="Country" dataDxfId="139"/>
    <tableColumn id="4" xr3:uid="{11AA0EBC-C11F-4018-80F2-F23180AB4334}" name="Category" dataDxfId="138"/>
    <tableColumn id="5" xr3:uid="{DED737DB-B3EC-4A44-A4FF-7AEF98D0FF71}" name="Brand" dataDxfId="137"/>
    <tableColumn id="6" xr3:uid="{BC7B4B91-145A-4F40-807D-7C5588C06DEF}" name="Supplier_ID" dataDxfId="136"/>
    <tableColumn id="7" xr3:uid="{418005D2-B52B-40DC-865B-6DCA442E4EAF}" name="Market_Price" dataDxfId="135"/>
    <tableColumn id="8" xr3:uid="{1CCE8F69-D8DB-46FE-8FE7-9D306DA131C5}" name="Selling_Price" dataDxfId="134"/>
    <tableColumn id="10" xr3:uid="{D21CCCEB-7C93-4D69-AE1B-9B9BD532DAD0}" name="Quantity" dataDxfId="133"/>
    <tableColumn id="15" xr3:uid="{16DDE9EB-DBF3-4E0A-9015-23433CE9DCE3}" name="Profit_Per_Quantity" dataDxfId="132">
      <calculatedColumnFormula>Table49[[#This Row],[Selling_Price]]-Table49[[#This Row],[Market_Price]]</calculatedColumnFormula>
    </tableColumn>
    <tableColumn id="14" xr3:uid="{129142AB-F705-4AA1-B83C-C5398D7418D7}" name="Total_Revenue" dataDxfId="131">
      <calculatedColumnFormula>Table49[[#This Row],[Quantity]]*Table49[[#This Row],[Selling_Price]]</calculatedColumnFormula>
    </tableColumn>
    <tableColumn id="12" xr3:uid="{326FA173-AA53-4584-AC31-5B2D167069C7}" name="Total_Profit" dataDxfId="130">
      <calculatedColumnFormula>Table49[[#This Row],[Quantity]]*Table49[[#This Row],[Profit_Per_Quantity]]</calculatedColumnFormula>
    </tableColumn>
    <tableColumn id="13" xr3:uid="{75943654-8AAA-4A5E-BC44-7B8223672CC0}" name="Status" dataDxfId="129"/>
  </tableColumns>
  <tableStyleInfo name="TableStyleLight11" showFirstColumn="0" showLastColumn="0" showRowStripes="1" showColumnStripes="0"/>
</table>
</file>

<file path=xl/theme/theme1.xml><?xml version="1.0" encoding="utf-8"?>
<a:theme xmlns:a="http://schemas.openxmlformats.org/drawingml/2006/main" name="Office Theme 2007 - 2010">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Nishantpatil27/Product-Sales-Analysis-With-Excel"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github.com/Nishantpatil27/Product-Sales-Analysis-With-Exce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github.com/Nishantpatil27/Product-Sales-Analysis-With-Excel"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github.com/Nishantpatil27/Product-Sales-Analysis-With-Excel"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hyperlink" Target="https://github.com/Nishantpatil27/Product-Sales-Analysis-With-Excel" TargetMode="Externa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hyperlink" Target="https://github.com/Nishantpatil27/Product-Sales-Analysis-With-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BAB94-0D80-4D74-8D14-31500568AD72}">
  <sheetPr>
    <tabColor theme="9" tint="0.79998168889431442"/>
  </sheetPr>
  <dimension ref="H1:AM50"/>
  <sheetViews>
    <sheetView topLeftCell="F1" zoomScale="73" workbookViewId="0">
      <selection activeCell="Z2" sqref="Z2:AG3"/>
    </sheetView>
  </sheetViews>
  <sheetFormatPr defaultRowHeight="14.4" x14ac:dyDescent="0.3"/>
  <sheetData>
    <row r="1" spans="8:33" x14ac:dyDescent="0.3">
      <c r="H1" s="93" t="s">
        <v>10685</v>
      </c>
      <c r="I1" s="93"/>
      <c r="J1" s="93"/>
      <c r="K1" s="93"/>
      <c r="L1" s="93"/>
      <c r="M1" s="93"/>
      <c r="N1" s="93"/>
      <c r="O1" s="93"/>
      <c r="P1" s="93"/>
      <c r="Q1" s="93"/>
      <c r="R1" s="93"/>
      <c r="S1" s="93"/>
      <c r="T1" s="93"/>
      <c r="U1" s="93"/>
      <c r="V1" s="93"/>
      <c r="W1" s="93"/>
    </row>
    <row r="2" spans="8:33" x14ac:dyDescent="0.3">
      <c r="H2" s="93"/>
      <c r="I2" s="93"/>
      <c r="J2" s="93"/>
      <c r="K2" s="93"/>
      <c r="L2" s="93"/>
      <c r="M2" s="93"/>
      <c r="N2" s="93"/>
      <c r="O2" s="93"/>
      <c r="P2" s="93"/>
      <c r="Q2" s="93"/>
      <c r="R2" s="93"/>
      <c r="S2" s="93"/>
      <c r="T2" s="93"/>
      <c r="U2" s="93"/>
      <c r="V2" s="93"/>
      <c r="W2" s="93"/>
      <c r="Z2" s="50" t="s">
        <v>10695</v>
      </c>
      <c r="AA2" s="50"/>
      <c r="AB2" s="50"/>
      <c r="AC2" s="50"/>
      <c r="AD2" s="50"/>
      <c r="AE2" s="50"/>
      <c r="AF2" s="50"/>
      <c r="AG2" s="50"/>
    </row>
    <row r="3" spans="8:33" x14ac:dyDescent="0.3">
      <c r="Z3" s="50"/>
      <c r="AA3" s="50"/>
      <c r="AB3" s="50"/>
      <c r="AC3" s="50"/>
      <c r="AD3" s="50"/>
      <c r="AE3" s="50"/>
      <c r="AF3" s="50"/>
      <c r="AG3" s="50"/>
    </row>
    <row r="13" spans="8:33" ht="14.4" customHeight="1" x14ac:dyDescent="0.3">
      <c r="H13" s="90" t="s">
        <v>10686</v>
      </c>
      <c r="I13" s="90"/>
      <c r="J13" s="90"/>
      <c r="L13" s="94" t="s">
        <v>10687</v>
      </c>
      <c r="M13" s="94"/>
      <c r="N13" s="94"/>
      <c r="P13" s="94" t="s">
        <v>10688</v>
      </c>
      <c r="Q13" s="94"/>
      <c r="R13" s="94"/>
      <c r="T13" s="90" t="s">
        <v>10689</v>
      </c>
      <c r="U13" s="90"/>
      <c r="V13" s="90"/>
    </row>
    <row r="14" spans="8:33" ht="14.4" customHeight="1" x14ac:dyDescent="0.3">
      <c r="H14" s="90"/>
      <c r="I14" s="90"/>
      <c r="J14" s="90"/>
      <c r="L14" s="94"/>
      <c r="M14" s="94"/>
      <c r="N14" s="94"/>
      <c r="P14" s="94"/>
      <c r="Q14" s="94"/>
      <c r="R14" s="94"/>
      <c r="T14" s="90"/>
      <c r="U14" s="90"/>
      <c r="V14" s="90"/>
    </row>
    <row r="15" spans="8:33" ht="14.4" customHeight="1" x14ac:dyDescent="0.3">
      <c r="H15" s="90"/>
      <c r="I15" s="90"/>
      <c r="J15" s="90"/>
      <c r="L15" s="94"/>
      <c r="M15" s="94"/>
      <c r="N15" s="94"/>
      <c r="P15" s="94"/>
      <c r="Q15" s="94"/>
      <c r="R15" s="94"/>
      <c r="T15" s="90"/>
      <c r="U15" s="90"/>
      <c r="V15" s="90"/>
    </row>
    <row r="16" spans="8:33" ht="14.4" customHeight="1" x14ac:dyDescent="0.3">
      <c r="H16" s="90"/>
      <c r="I16" s="90"/>
      <c r="J16" s="90"/>
      <c r="L16" s="94"/>
      <c r="M16" s="94"/>
      <c r="N16" s="94"/>
      <c r="P16" s="94"/>
      <c r="Q16" s="94"/>
      <c r="R16" s="94"/>
      <c r="T16" s="90"/>
      <c r="U16" s="90"/>
      <c r="V16" s="90"/>
    </row>
    <row r="17" spans="8:39" ht="14.4" customHeight="1" x14ac:dyDescent="0.3">
      <c r="H17" s="90"/>
      <c r="I17" s="90"/>
      <c r="J17" s="90"/>
      <c r="L17" s="94"/>
      <c r="M17" s="94"/>
      <c r="N17" s="94"/>
      <c r="P17" s="94"/>
      <c r="Q17" s="94"/>
      <c r="R17" s="94"/>
      <c r="T17" s="90"/>
      <c r="U17" s="90"/>
      <c r="V17" s="90"/>
      <c r="AK17" s="92" t="s">
        <v>10694</v>
      </c>
      <c r="AL17" s="92"/>
      <c r="AM17" s="92"/>
    </row>
    <row r="18" spans="8:39" ht="14.4" customHeight="1" x14ac:dyDescent="0.3">
      <c r="H18" s="90"/>
      <c r="I18" s="90"/>
      <c r="J18" s="90"/>
      <c r="L18" s="94"/>
      <c r="M18" s="94"/>
      <c r="N18" s="94"/>
      <c r="P18" s="94"/>
      <c r="Q18" s="94"/>
      <c r="R18" s="94"/>
      <c r="T18" s="90"/>
      <c r="U18" s="90"/>
      <c r="V18" s="90"/>
      <c r="AK18" s="92"/>
      <c r="AL18" s="92"/>
      <c r="AM18" s="92"/>
    </row>
    <row r="19" spans="8:39" ht="14.4" customHeight="1" x14ac:dyDescent="0.3">
      <c r="H19" s="90"/>
      <c r="I19" s="90"/>
      <c r="J19" s="90"/>
      <c r="L19" s="94"/>
      <c r="M19" s="94"/>
      <c r="N19" s="94"/>
      <c r="P19" s="94"/>
      <c r="Q19" s="94"/>
      <c r="R19" s="94"/>
      <c r="T19" s="90"/>
      <c r="U19" s="90"/>
      <c r="V19" s="90"/>
      <c r="AK19" s="92"/>
      <c r="AL19" s="92"/>
      <c r="AM19" s="92"/>
    </row>
    <row r="20" spans="8:39" ht="14.4" customHeight="1" x14ac:dyDescent="0.3">
      <c r="H20" s="90"/>
      <c r="I20" s="90"/>
      <c r="J20" s="90"/>
      <c r="L20" s="94"/>
      <c r="M20" s="94"/>
      <c r="N20" s="94"/>
      <c r="P20" s="94"/>
      <c r="Q20" s="94"/>
      <c r="R20" s="94"/>
      <c r="T20" s="90"/>
      <c r="U20" s="90"/>
      <c r="V20" s="90"/>
      <c r="AK20" s="92"/>
      <c r="AL20" s="92"/>
      <c r="AM20" s="92"/>
    </row>
    <row r="21" spans="8:39" ht="14.4" customHeight="1" x14ac:dyDescent="0.3">
      <c r="H21" s="90"/>
      <c r="I21" s="90"/>
      <c r="J21" s="90"/>
      <c r="L21" s="94"/>
      <c r="M21" s="94"/>
      <c r="N21" s="94"/>
      <c r="P21" s="94"/>
      <c r="Q21" s="94"/>
      <c r="R21" s="94"/>
      <c r="T21" s="90"/>
      <c r="U21" s="90"/>
      <c r="V21" s="90"/>
      <c r="AK21" s="92"/>
      <c r="AL21" s="92"/>
      <c r="AM21" s="92"/>
    </row>
    <row r="22" spans="8:39" ht="14.4" customHeight="1" x14ac:dyDescent="0.3">
      <c r="H22" s="90"/>
      <c r="I22" s="90"/>
      <c r="J22" s="90"/>
      <c r="L22" s="94"/>
      <c r="M22" s="94"/>
      <c r="N22" s="94"/>
      <c r="P22" s="94"/>
      <c r="Q22" s="94"/>
      <c r="R22" s="94"/>
      <c r="T22" s="90"/>
      <c r="U22" s="90"/>
      <c r="V22" s="90"/>
      <c r="AK22" s="92"/>
      <c r="AL22" s="92"/>
      <c r="AM22" s="92"/>
    </row>
    <row r="23" spans="8:39" ht="14.4" customHeight="1" x14ac:dyDescent="0.3">
      <c r="H23" s="90"/>
      <c r="I23" s="90"/>
      <c r="J23" s="90"/>
      <c r="L23" s="94"/>
      <c r="M23" s="94"/>
      <c r="N23" s="94"/>
      <c r="P23" s="94"/>
      <c r="Q23" s="94"/>
      <c r="R23" s="94"/>
      <c r="T23" s="90"/>
      <c r="U23" s="90"/>
      <c r="V23" s="90"/>
      <c r="AK23" s="92"/>
      <c r="AL23" s="92"/>
      <c r="AM23" s="92"/>
    </row>
    <row r="24" spans="8:39" ht="14.4" customHeight="1" x14ac:dyDescent="0.3">
      <c r="H24" s="90"/>
      <c r="I24" s="90"/>
      <c r="J24" s="90"/>
      <c r="L24" s="94"/>
      <c r="M24" s="94"/>
      <c r="N24" s="94"/>
      <c r="P24" s="94"/>
      <c r="Q24" s="94"/>
      <c r="R24" s="94"/>
      <c r="T24" s="90"/>
      <c r="U24" s="90"/>
      <c r="V24" s="90"/>
      <c r="AK24" s="92"/>
      <c r="AL24" s="92"/>
      <c r="AM24" s="92"/>
    </row>
    <row r="25" spans="8:39" x14ac:dyDescent="0.3">
      <c r="H25" s="90"/>
      <c r="I25" s="90"/>
      <c r="J25" s="90"/>
      <c r="L25" s="94"/>
      <c r="M25" s="94"/>
      <c r="N25" s="94"/>
      <c r="P25" s="94"/>
      <c r="Q25" s="94"/>
      <c r="R25" s="94"/>
      <c r="T25" s="90"/>
      <c r="U25" s="90"/>
      <c r="V25" s="90"/>
    </row>
    <row r="26" spans="8:39" x14ac:dyDescent="0.3">
      <c r="H26" s="90"/>
      <c r="I26" s="90"/>
      <c r="J26" s="90"/>
      <c r="L26" s="94"/>
      <c r="M26" s="94"/>
      <c r="N26" s="94"/>
      <c r="P26" s="94"/>
      <c r="Q26" s="94"/>
      <c r="R26" s="94"/>
      <c r="T26" s="90"/>
      <c r="U26" s="90"/>
      <c r="V26" s="90"/>
    </row>
    <row r="34" spans="22:33" ht="14.4" customHeight="1" x14ac:dyDescent="0.3">
      <c r="V34" s="92" t="s">
        <v>10692</v>
      </c>
      <c r="W34" s="92"/>
      <c r="X34" s="92"/>
    </row>
    <row r="35" spans="22:33" ht="14.4" customHeight="1" x14ac:dyDescent="0.3">
      <c r="V35" s="92"/>
      <c r="W35" s="92"/>
      <c r="X35" s="92"/>
    </row>
    <row r="36" spans="22:33" ht="14.4" customHeight="1" x14ac:dyDescent="0.3">
      <c r="V36" s="92"/>
      <c r="W36" s="92"/>
      <c r="X36" s="92"/>
    </row>
    <row r="37" spans="22:33" ht="14.4" customHeight="1" x14ac:dyDescent="0.3">
      <c r="V37" s="39"/>
      <c r="W37" s="39"/>
      <c r="X37" s="39"/>
    </row>
    <row r="38" spans="22:33" ht="14.4" customHeight="1" x14ac:dyDescent="0.3">
      <c r="V38" s="39"/>
      <c r="W38" s="39"/>
      <c r="X38" s="39"/>
    </row>
    <row r="39" spans="22:33" ht="14.4" customHeight="1" x14ac:dyDescent="0.3">
      <c r="V39" s="39"/>
      <c r="W39" s="39"/>
      <c r="X39" s="39"/>
    </row>
    <row r="40" spans="22:33" ht="14.4" customHeight="1" x14ac:dyDescent="0.3">
      <c r="V40" s="39"/>
      <c r="W40" s="39"/>
      <c r="X40" s="39"/>
    </row>
    <row r="41" spans="22:33" ht="14.4" customHeight="1" x14ac:dyDescent="0.3">
      <c r="V41" s="39"/>
      <c r="W41" s="39"/>
      <c r="X41" s="39"/>
    </row>
    <row r="42" spans="22:33" ht="14.4" customHeight="1" x14ac:dyDescent="0.3">
      <c r="V42" s="39"/>
      <c r="W42" s="39"/>
      <c r="X42" s="39"/>
    </row>
    <row r="44" spans="22:33" x14ac:dyDescent="0.3">
      <c r="AE44" s="92" t="s">
        <v>10693</v>
      </c>
      <c r="AF44" s="92"/>
      <c r="AG44" s="92"/>
    </row>
    <row r="45" spans="22:33" x14ac:dyDescent="0.3">
      <c r="AE45" s="92"/>
      <c r="AF45" s="92"/>
      <c r="AG45" s="92"/>
    </row>
    <row r="46" spans="22:33" x14ac:dyDescent="0.3">
      <c r="AE46" s="92"/>
      <c r="AF46" s="92"/>
      <c r="AG46" s="92"/>
    </row>
    <row r="47" spans="22:33" x14ac:dyDescent="0.3">
      <c r="AE47" s="92"/>
      <c r="AF47" s="92"/>
      <c r="AG47" s="92"/>
    </row>
    <row r="48" spans="22:33" x14ac:dyDescent="0.3">
      <c r="AE48" s="92"/>
      <c r="AF48" s="92"/>
      <c r="AG48" s="92"/>
    </row>
    <row r="49" spans="31:33" x14ac:dyDescent="0.3">
      <c r="AE49" s="92"/>
      <c r="AF49" s="92"/>
      <c r="AG49" s="92"/>
    </row>
    <row r="50" spans="31:33" x14ac:dyDescent="0.3">
      <c r="AE50" s="92"/>
      <c r="AF50" s="92"/>
      <c r="AG50" s="92"/>
    </row>
  </sheetData>
  <sheetProtection algorithmName="SHA-512" hashValue="UfG6VYCGQH3GYPMs4nXghQvMMLfiCBq1pRrb0DKhFgwbFDwfM759pcbFvnMct3GYvuFpuGTq4OFt20Fzewv+QA==" saltValue="lJC1ShNhoPRdT9WhyyqRWw==" spinCount="100000" sheet="1" objects="1" selectLockedCells="1" selectUnlockedCells="1"/>
  <mergeCells count="9">
    <mergeCell ref="V34:X36"/>
    <mergeCell ref="AE44:AG50"/>
    <mergeCell ref="AK17:AM24"/>
    <mergeCell ref="Z2:AG3"/>
    <mergeCell ref="H1:W2"/>
    <mergeCell ref="H13:J26"/>
    <mergeCell ref="L13:N26"/>
    <mergeCell ref="P13:R26"/>
    <mergeCell ref="T13:V26"/>
  </mergeCells>
  <hyperlinks>
    <hyperlink ref="Z2:AG3" r:id="rId1" display="If you more information click this box" xr:uid="{2D9E6816-BC24-432F-921E-7E31DC4EFE8C}"/>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X4391"/>
  <sheetViews>
    <sheetView tabSelected="1" zoomScale="82" zoomScaleNormal="61" workbookViewId="0">
      <selection activeCell="Q1" sqref="Q1:X2"/>
    </sheetView>
  </sheetViews>
  <sheetFormatPr defaultRowHeight="14.4" x14ac:dyDescent="0.3"/>
  <cols>
    <col min="1" max="1" width="15.44140625" style="18" bestFit="1" customWidth="1"/>
    <col min="2" max="2" width="18.5546875" style="18" bestFit="1" customWidth="1"/>
    <col min="3" max="3" width="12.6640625" style="18" bestFit="1" customWidth="1"/>
    <col min="4" max="4" width="13.5546875" style="18" bestFit="1" customWidth="1"/>
    <col min="5" max="5" width="11" style="18" bestFit="1" customWidth="1"/>
    <col min="6" max="6" width="15.109375" style="18" bestFit="1" customWidth="1"/>
    <col min="7" max="7" width="17.33203125" style="18" bestFit="1" customWidth="1"/>
    <col min="8" max="8" width="16.6640625" style="18" bestFit="1" customWidth="1"/>
    <col min="9" max="9" width="12.77734375" style="43" bestFit="1" customWidth="1"/>
    <col min="10" max="10" width="11.21875" style="18" bestFit="1" customWidth="1"/>
    <col min="11" max="11" width="17.33203125" style="40" bestFit="1" customWidth="1"/>
    <col min="12" max="12" width="17.109375" style="18" bestFit="1" customWidth="1"/>
    <col min="13" max="16384" width="8.88671875" style="18"/>
  </cols>
  <sheetData>
    <row r="1" spans="1:24" x14ac:dyDescent="0.3">
      <c r="B1" s="18" t="s">
        <v>4322</v>
      </c>
      <c r="Q1" s="50" t="s">
        <v>10695</v>
      </c>
      <c r="R1" s="50"/>
      <c r="S1" s="50"/>
      <c r="T1" s="50"/>
      <c r="U1" s="50"/>
      <c r="V1" s="50"/>
      <c r="W1" s="50"/>
      <c r="X1" s="50"/>
    </row>
    <row r="2" spans="1:24" ht="24.6" x14ac:dyDescent="0.4">
      <c r="A2" s="49" t="s">
        <v>10684</v>
      </c>
      <c r="B2" s="49"/>
      <c r="C2" s="49"/>
      <c r="D2" s="49"/>
      <c r="E2" s="49"/>
      <c r="F2" s="49"/>
      <c r="G2" s="49"/>
      <c r="H2" s="49"/>
      <c r="I2" s="49"/>
      <c r="J2" s="49"/>
      <c r="K2" s="49"/>
      <c r="L2" s="49"/>
      <c r="Q2" s="50"/>
      <c r="R2" s="50"/>
      <c r="S2" s="50"/>
      <c r="T2" s="50"/>
      <c r="U2" s="50"/>
      <c r="V2" s="50"/>
      <c r="W2" s="50"/>
      <c r="X2" s="50"/>
    </row>
    <row r="4" spans="1:24" x14ac:dyDescent="0.3">
      <c r="A4" s="41" t="s">
        <v>0</v>
      </c>
      <c r="B4" s="21" t="s">
        <v>1</v>
      </c>
      <c r="C4" s="21" t="s">
        <v>2</v>
      </c>
      <c r="D4" s="21" t="s">
        <v>3</v>
      </c>
      <c r="E4" s="21" t="s">
        <v>4</v>
      </c>
      <c r="F4" s="21" t="s">
        <v>5</v>
      </c>
      <c r="G4" s="21" t="s">
        <v>4320</v>
      </c>
      <c r="H4" s="21" t="s">
        <v>6</v>
      </c>
      <c r="I4" s="48" t="s">
        <v>7</v>
      </c>
      <c r="J4" s="21" t="s">
        <v>8</v>
      </c>
      <c r="K4" s="41" t="s">
        <v>9</v>
      </c>
      <c r="L4" s="21" t="s">
        <v>10</v>
      </c>
    </row>
    <row r="5" spans="1:24" x14ac:dyDescent="0.3">
      <c r="A5" t="s">
        <v>10334</v>
      </c>
      <c r="B5" s="18" t="s">
        <v>19</v>
      </c>
      <c r="C5" s="18" t="s">
        <v>26</v>
      </c>
      <c r="D5" s="18" t="s">
        <v>34</v>
      </c>
      <c r="E5" s="18" t="s">
        <v>39</v>
      </c>
      <c r="F5" s="18">
        <v>1080</v>
      </c>
      <c r="G5" s="18">
        <v>1976.54</v>
      </c>
      <c r="H5" s="18">
        <v>2544.7399999999998</v>
      </c>
      <c r="I5" s="43">
        <v>-398</v>
      </c>
      <c r="J5" s="18" t="s">
        <v>46</v>
      </c>
      <c r="K5" t="s">
        <v>4883</v>
      </c>
      <c r="L5" s="18" t="s">
        <v>3763</v>
      </c>
    </row>
    <row r="6" spans="1:24" x14ac:dyDescent="0.3">
      <c r="A6" t="s">
        <v>7983</v>
      </c>
      <c r="B6" s="18" t="s">
        <v>16</v>
      </c>
      <c r="C6" s="18" t="s">
        <v>24</v>
      </c>
      <c r="D6" s="18" t="s">
        <v>34</v>
      </c>
      <c r="E6" s="18" t="s">
        <v>44</v>
      </c>
      <c r="F6" s="18">
        <v>1005</v>
      </c>
      <c r="G6" s="18">
        <v>1180.8</v>
      </c>
      <c r="H6" s="18">
        <v>2066.44</v>
      </c>
      <c r="I6" s="43">
        <v>-162</v>
      </c>
      <c r="J6" s="18" t="s">
        <v>46</v>
      </c>
      <c r="K6" t="s">
        <v>4850</v>
      </c>
      <c r="L6" s="18" t="s">
        <v>3252</v>
      </c>
    </row>
    <row r="7" spans="1:24" x14ac:dyDescent="0.3">
      <c r="A7" t="s">
        <v>6645</v>
      </c>
      <c r="B7" s="18" t="s">
        <v>14</v>
      </c>
      <c r="C7" s="18" t="s">
        <v>23</v>
      </c>
      <c r="D7" s="18" t="s">
        <v>33</v>
      </c>
      <c r="E7" s="18" t="s">
        <v>45</v>
      </c>
      <c r="F7" s="18">
        <v>1033</v>
      </c>
      <c r="G7" s="18">
        <v>193.4</v>
      </c>
      <c r="H7" s="18">
        <v>290.45</v>
      </c>
      <c r="I7" s="43">
        <v>-233</v>
      </c>
      <c r="J7" s="18" t="s">
        <v>46</v>
      </c>
      <c r="K7" t="s">
        <v>5313</v>
      </c>
      <c r="L7" s="18" t="s">
        <v>322</v>
      </c>
    </row>
    <row r="8" spans="1:24" x14ac:dyDescent="0.3">
      <c r="A8" t="s">
        <v>6313</v>
      </c>
      <c r="B8" s="18" t="s">
        <v>12</v>
      </c>
      <c r="C8" s="18" t="s">
        <v>27</v>
      </c>
      <c r="D8" s="18" t="s">
        <v>32</v>
      </c>
      <c r="E8" s="18" t="s">
        <v>37</v>
      </c>
      <c r="F8" s="18">
        <v>1093</v>
      </c>
      <c r="G8" s="18">
        <v>1080.1600000000001</v>
      </c>
      <c r="H8" s="18">
        <v>1702.2</v>
      </c>
      <c r="I8" s="43">
        <v>-491</v>
      </c>
      <c r="J8" s="18" t="s">
        <v>46</v>
      </c>
      <c r="K8" t="s">
        <v>4767</v>
      </c>
      <c r="L8" s="18" t="s">
        <v>2489</v>
      </c>
    </row>
    <row r="9" spans="1:24" x14ac:dyDescent="0.3">
      <c r="A9" t="s">
        <v>10421</v>
      </c>
      <c r="B9" s="18" t="s">
        <v>12</v>
      </c>
      <c r="C9" s="18" t="s">
        <v>28</v>
      </c>
      <c r="D9" s="18" t="s">
        <v>35</v>
      </c>
      <c r="E9" s="18" t="s">
        <v>42</v>
      </c>
      <c r="F9" s="18">
        <v>1014</v>
      </c>
      <c r="G9" s="18">
        <v>592.92999999999995</v>
      </c>
      <c r="H9" s="18">
        <v>1162.8</v>
      </c>
      <c r="I9" s="43">
        <v>-283</v>
      </c>
      <c r="J9" s="18" t="s">
        <v>46</v>
      </c>
      <c r="K9" t="s">
        <v>4781</v>
      </c>
      <c r="L9" s="18" t="s">
        <v>3447</v>
      </c>
    </row>
    <row r="10" spans="1:24" x14ac:dyDescent="0.3">
      <c r="A10" t="s">
        <v>9272</v>
      </c>
      <c r="B10" s="18" t="s">
        <v>12</v>
      </c>
      <c r="C10" s="18" t="s">
        <v>28</v>
      </c>
      <c r="D10" s="18" t="s">
        <v>31</v>
      </c>
      <c r="E10" s="18" t="s">
        <v>43</v>
      </c>
      <c r="F10" s="18">
        <v>1016</v>
      </c>
      <c r="G10" s="18">
        <v>204.8</v>
      </c>
      <c r="H10" s="18">
        <v>270.38</v>
      </c>
      <c r="I10" s="43">
        <v>-124</v>
      </c>
      <c r="J10" s="18" t="s">
        <v>46</v>
      </c>
      <c r="K10" t="s">
        <v>5825</v>
      </c>
      <c r="L10" s="18" t="s">
        <v>2108</v>
      </c>
    </row>
    <row r="11" spans="1:24" x14ac:dyDescent="0.3">
      <c r="A11" t="s">
        <v>7029</v>
      </c>
      <c r="B11" s="18" t="s">
        <v>14</v>
      </c>
      <c r="C11" s="18" t="s">
        <v>29</v>
      </c>
      <c r="D11" s="18" t="s">
        <v>32</v>
      </c>
      <c r="E11" s="18" t="s">
        <v>37</v>
      </c>
      <c r="F11" s="18">
        <v>1098</v>
      </c>
      <c r="G11" s="18">
        <v>133.13999999999999</v>
      </c>
      <c r="H11" s="18">
        <v>257.08</v>
      </c>
      <c r="I11" s="43">
        <v>-445</v>
      </c>
      <c r="J11" s="18" t="s">
        <v>46</v>
      </c>
      <c r="K11" t="s">
        <v>5121</v>
      </c>
      <c r="L11" s="18" t="s">
        <v>2188</v>
      </c>
    </row>
    <row r="12" spans="1:24" x14ac:dyDescent="0.3">
      <c r="A12" t="s">
        <v>6296</v>
      </c>
      <c r="B12" s="18" t="s">
        <v>15</v>
      </c>
      <c r="C12" s="18" t="s">
        <v>26</v>
      </c>
      <c r="D12" s="18" t="s">
        <v>31</v>
      </c>
      <c r="E12" s="18" t="s">
        <v>41</v>
      </c>
      <c r="F12" s="18">
        <v>1100</v>
      </c>
      <c r="G12" s="18">
        <v>1326.73</v>
      </c>
      <c r="H12" s="18">
        <v>2335.61</v>
      </c>
      <c r="I12" s="43">
        <v>-197</v>
      </c>
      <c r="J12" s="18" t="s">
        <v>46</v>
      </c>
      <c r="K12" t="s">
        <v>4495</v>
      </c>
      <c r="L12" s="18" t="s">
        <v>4210</v>
      </c>
    </row>
    <row r="13" spans="1:24" x14ac:dyDescent="0.3">
      <c r="A13" t="s">
        <v>8908</v>
      </c>
      <c r="B13" s="18" t="s">
        <v>11</v>
      </c>
      <c r="C13" s="18" t="s">
        <v>22</v>
      </c>
      <c r="D13" s="18" t="s">
        <v>31</v>
      </c>
      <c r="E13" s="18" t="s">
        <v>39</v>
      </c>
      <c r="F13" s="18">
        <v>1097</v>
      </c>
      <c r="G13" s="18">
        <v>1088.8699999999999</v>
      </c>
      <c r="H13" s="18">
        <v>1944.54</v>
      </c>
      <c r="I13" s="43">
        <v>-22</v>
      </c>
      <c r="J13" s="18" t="s">
        <v>46</v>
      </c>
      <c r="K13" t="s">
        <v>5991</v>
      </c>
      <c r="L13" s="18" t="s">
        <v>1516</v>
      </c>
    </row>
    <row r="14" spans="1:24" x14ac:dyDescent="0.3">
      <c r="A14" t="s">
        <v>9480</v>
      </c>
      <c r="B14" s="18" t="s">
        <v>14</v>
      </c>
      <c r="C14" s="18" t="s">
        <v>21</v>
      </c>
      <c r="D14" s="18" t="s">
        <v>33</v>
      </c>
      <c r="E14" s="18" t="s">
        <v>37</v>
      </c>
      <c r="F14" s="18">
        <v>1079</v>
      </c>
      <c r="G14" s="18">
        <v>1129</v>
      </c>
      <c r="H14" s="18">
        <v>1396.04</v>
      </c>
      <c r="I14" s="43">
        <v>-331</v>
      </c>
      <c r="J14" s="18" t="s">
        <v>46</v>
      </c>
      <c r="K14" t="s">
        <v>5174</v>
      </c>
      <c r="L14" s="18" t="s">
        <v>2434</v>
      </c>
    </row>
    <row r="15" spans="1:24" x14ac:dyDescent="0.3">
      <c r="A15" t="s">
        <v>8094</v>
      </c>
      <c r="B15" s="18" t="s">
        <v>14</v>
      </c>
      <c r="C15" s="18" t="s">
        <v>21</v>
      </c>
      <c r="D15" s="18" t="s">
        <v>33</v>
      </c>
      <c r="E15" s="18" t="s">
        <v>43</v>
      </c>
      <c r="F15" s="18">
        <v>1038</v>
      </c>
      <c r="G15" s="18">
        <v>1365.3</v>
      </c>
      <c r="H15" s="18">
        <v>1982.09</v>
      </c>
      <c r="I15" s="43">
        <v>-305</v>
      </c>
      <c r="J15" s="18" t="s">
        <v>46</v>
      </c>
      <c r="K15" t="s">
        <v>5049</v>
      </c>
      <c r="L15" s="18" t="s">
        <v>174</v>
      </c>
    </row>
    <row r="16" spans="1:24" x14ac:dyDescent="0.3">
      <c r="A16" t="s">
        <v>7293</v>
      </c>
      <c r="B16" s="18" t="s">
        <v>15</v>
      </c>
      <c r="C16" s="18" t="s">
        <v>28</v>
      </c>
      <c r="D16" s="18" t="s">
        <v>31</v>
      </c>
      <c r="E16" s="18" t="s">
        <v>39</v>
      </c>
      <c r="F16" s="18">
        <v>1003</v>
      </c>
      <c r="G16" s="18">
        <v>1676.45</v>
      </c>
      <c r="H16" s="18">
        <v>3233.21</v>
      </c>
      <c r="I16" s="43">
        <v>-166</v>
      </c>
      <c r="J16" s="18" t="s">
        <v>46</v>
      </c>
      <c r="K16" t="s">
        <v>4988</v>
      </c>
      <c r="L16" s="18" t="s">
        <v>1937</v>
      </c>
    </row>
    <row r="17" spans="1:12" x14ac:dyDescent="0.3">
      <c r="A17" t="s">
        <v>6480</v>
      </c>
      <c r="B17" s="18" t="s">
        <v>15</v>
      </c>
      <c r="C17" s="18" t="s">
        <v>26</v>
      </c>
      <c r="D17" s="18" t="s">
        <v>32</v>
      </c>
      <c r="E17" s="18" t="s">
        <v>41</v>
      </c>
      <c r="F17" s="18">
        <v>1087</v>
      </c>
      <c r="G17" s="18">
        <v>1416.22</v>
      </c>
      <c r="H17" s="18">
        <v>2109.41</v>
      </c>
      <c r="I17" s="43">
        <v>-371</v>
      </c>
      <c r="J17" s="18" t="s">
        <v>46</v>
      </c>
      <c r="K17" t="s">
        <v>5565</v>
      </c>
      <c r="L17" s="18" t="s">
        <v>2076</v>
      </c>
    </row>
    <row r="18" spans="1:12" x14ac:dyDescent="0.3">
      <c r="A18" t="s">
        <v>7732</v>
      </c>
      <c r="B18" s="18" t="s">
        <v>13</v>
      </c>
      <c r="C18" s="18" t="s">
        <v>30</v>
      </c>
      <c r="D18" s="18" t="s">
        <v>34</v>
      </c>
      <c r="E18" s="18" t="s">
        <v>42</v>
      </c>
      <c r="F18" s="18">
        <v>1009</v>
      </c>
      <c r="G18" s="18">
        <v>537.83000000000004</v>
      </c>
      <c r="H18" s="18">
        <v>718.83</v>
      </c>
      <c r="I18" s="43">
        <v>-347</v>
      </c>
      <c r="J18" s="18" t="s">
        <v>46</v>
      </c>
      <c r="K18" t="s">
        <v>5523</v>
      </c>
      <c r="L18" s="18" t="s">
        <v>2800</v>
      </c>
    </row>
    <row r="19" spans="1:12" x14ac:dyDescent="0.3">
      <c r="A19" t="s">
        <v>8155</v>
      </c>
      <c r="B19" s="18" t="s">
        <v>12</v>
      </c>
      <c r="C19" s="18" t="s">
        <v>22</v>
      </c>
      <c r="D19" s="18" t="s">
        <v>31</v>
      </c>
      <c r="E19" s="18" t="s">
        <v>43</v>
      </c>
      <c r="F19" s="18">
        <v>1091</v>
      </c>
      <c r="G19" s="18">
        <v>614.84</v>
      </c>
      <c r="H19" s="18">
        <v>943.1</v>
      </c>
      <c r="I19" s="43">
        <v>-233</v>
      </c>
      <c r="J19" s="18" t="s">
        <v>46</v>
      </c>
      <c r="K19" t="s">
        <v>5035</v>
      </c>
      <c r="L19" s="18" t="s">
        <v>283</v>
      </c>
    </row>
    <row r="20" spans="1:12" x14ac:dyDescent="0.3">
      <c r="A20" t="s">
        <v>7383</v>
      </c>
      <c r="B20" s="18" t="s">
        <v>12</v>
      </c>
      <c r="C20" s="18" t="s">
        <v>22</v>
      </c>
      <c r="D20" s="18" t="s">
        <v>31</v>
      </c>
      <c r="E20" s="18" t="s">
        <v>42</v>
      </c>
      <c r="F20" s="18">
        <v>1033</v>
      </c>
      <c r="G20" s="18">
        <v>1959.25</v>
      </c>
      <c r="H20" s="18">
        <v>2522.79</v>
      </c>
      <c r="I20" s="43">
        <v>-431</v>
      </c>
      <c r="J20" s="18" t="s">
        <v>46</v>
      </c>
      <c r="K20" t="s">
        <v>4435</v>
      </c>
      <c r="L20" s="18" t="s">
        <v>1783</v>
      </c>
    </row>
    <row r="21" spans="1:12" x14ac:dyDescent="0.3">
      <c r="A21" t="s">
        <v>9727</v>
      </c>
      <c r="B21" s="18" t="s">
        <v>18</v>
      </c>
      <c r="C21" s="18" t="s">
        <v>28</v>
      </c>
      <c r="D21" s="18" t="s">
        <v>31</v>
      </c>
      <c r="E21" s="18" t="s">
        <v>37</v>
      </c>
      <c r="F21" s="18">
        <v>1088</v>
      </c>
      <c r="G21" s="18">
        <v>837.92</v>
      </c>
      <c r="H21" s="18">
        <v>1352.1</v>
      </c>
      <c r="I21" s="43">
        <v>-91</v>
      </c>
      <c r="J21" s="18" t="s">
        <v>46</v>
      </c>
      <c r="K21" t="s">
        <v>5509</v>
      </c>
      <c r="L21" s="18" t="s">
        <v>2828</v>
      </c>
    </row>
    <row r="22" spans="1:12" x14ac:dyDescent="0.3">
      <c r="A22" t="s">
        <v>9060</v>
      </c>
      <c r="B22" s="18" t="s">
        <v>20</v>
      </c>
      <c r="C22" s="18" t="s">
        <v>27</v>
      </c>
      <c r="D22" s="18" t="s">
        <v>31</v>
      </c>
      <c r="E22" s="18" t="s">
        <v>41</v>
      </c>
      <c r="F22" s="18">
        <v>1037</v>
      </c>
      <c r="G22" s="18">
        <v>988.67</v>
      </c>
      <c r="H22" s="18">
        <v>1107.81</v>
      </c>
      <c r="I22" s="43">
        <v>-387</v>
      </c>
      <c r="J22" s="18" t="s">
        <v>46</v>
      </c>
      <c r="K22" t="s">
        <v>5918</v>
      </c>
      <c r="L22" s="18" t="s">
        <v>1769</v>
      </c>
    </row>
    <row r="23" spans="1:12" x14ac:dyDescent="0.3">
      <c r="A23" t="s">
        <v>9212</v>
      </c>
      <c r="B23" s="18" t="s">
        <v>15</v>
      </c>
      <c r="C23" s="18" t="s">
        <v>24</v>
      </c>
      <c r="D23" s="18" t="s">
        <v>35</v>
      </c>
      <c r="E23" s="18" t="s">
        <v>45</v>
      </c>
      <c r="F23" s="18">
        <v>1044</v>
      </c>
      <c r="G23" s="18">
        <v>1941.27</v>
      </c>
      <c r="H23" s="18">
        <v>3285.54</v>
      </c>
      <c r="I23" s="43">
        <v>-16</v>
      </c>
      <c r="J23" s="18" t="s">
        <v>46</v>
      </c>
      <c r="K23" t="s">
        <v>4721</v>
      </c>
      <c r="L23" s="18" t="s">
        <v>2014</v>
      </c>
    </row>
    <row r="24" spans="1:12" x14ac:dyDescent="0.3">
      <c r="A24" t="s">
        <v>9981</v>
      </c>
      <c r="B24" s="18" t="s">
        <v>12</v>
      </c>
      <c r="C24" s="18" t="s">
        <v>29</v>
      </c>
      <c r="D24" s="18" t="s">
        <v>33</v>
      </c>
      <c r="E24" s="18" t="s">
        <v>39</v>
      </c>
      <c r="F24" s="18">
        <v>1042</v>
      </c>
      <c r="G24" s="18">
        <v>542.73</v>
      </c>
      <c r="H24" s="18">
        <v>837.24</v>
      </c>
      <c r="I24" s="43">
        <v>-14</v>
      </c>
      <c r="J24" s="18" t="s">
        <v>46</v>
      </c>
      <c r="K24" t="s">
        <v>5280</v>
      </c>
      <c r="L24" s="18" t="s">
        <v>3224</v>
      </c>
    </row>
    <row r="25" spans="1:12" x14ac:dyDescent="0.3">
      <c r="A25" t="s">
        <v>8028</v>
      </c>
      <c r="B25" s="18" t="s">
        <v>12</v>
      </c>
      <c r="C25" s="18" t="s">
        <v>21</v>
      </c>
      <c r="D25" s="18" t="s">
        <v>32</v>
      </c>
      <c r="E25" s="18" t="s">
        <v>36</v>
      </c>
      <c r="F25" s="18">
        <v>1043</v>
      </c>
      <c r="G25" s="18">
        <v>1050.2</v>
      </c>
      <c r="H25" s="18">
        <v>2079.4699999999998</v>
      </c>
      <c r="I25" s="43">
        <v>-481</v>
      </c>
      <c r="J25" s="18" t="s">
        <v>46</v>
      </c>
      <c r="K25" t="s">
        <v>5805</v>
      </c>
      <c r="L25" s="18" t="s">
        <v>52</v>
      </c>
    </row>
    <row r="26" spans="1:12" x14ac:dyDescent="0.3">
      <c r="A26" t="s">
        <v>9379</v>
      </c>
      <c r="B26" s="18" t="s">
        <v>13</v>
      </c>
      <c r="C26" s="18" t="s">
        <v>22</v>
      </c>
      <c r="D26" s="18" t="s">
        <v>35</v>
      </c>
      <c r="E26" s="18" t="s">
        <v>45</v>
      </c>
      <c r="F26" s="18">
        <v>1001</v>
      </c>
      <c r="G26" s="18">
        <v>1096.75</v>
      </c>
      <c r="H26" s="18">
        <v>2105.65</v>
      </c>
      <c r="I26" s="43">
        <v>-45</v>
      </c>
      <c r="J26" s="18" t="s">
        <v>46</v>
      </c>
      <c r="K26" t="s">
        <v>5758</v>
      </c>
      <c r="L26" s="18" t="s">
        <v>2271</v>
      </c>
    </row>
    <row r="27" spans="1:12" x14ac:dyDescent="0.3">
      <c r="A27" t="s">
        <v>8555</v>
      </c>
      <c r="B27" s="18" t="s">
        <v>20</v>
      </c>
      <c r="C27" s="18" t="s">
        <v>29</v>
      </c>
      <c r="D27" s="18" t="s">
        <v>35</v>
      </c>
      <c r="E27" s="18" t="s">
        <v>42</v>
      </c>
      <c r="F27" s="18">
        <v>1093</v>
      </c>
      <c r="G27" s="18">
        <v>348.67</v>
      </c>
      <c r="H27" s="18">
        <v>669.75</v>
      </c>
      <c r="I27" s="43">
        <v>-98</v>
      </c>
      <c r="J27" s="18" t="s">
        <v>46</v>
      </c>
      <c r="K27" t="s">
        <v>5082</v>
      </c>
      <c r="L27" s="18" t="s">
        <v>936</v>
      </c>
    </row>
    <row r="28" spans="1:12" x14ac:dyDescent="0.3">
      <c r="A28" t="s">
        <v>7161</v>
      </c>
      <c r="B28" s="18" t="s">
        <v>18</v>
      </c>
      <c r="C28" s="18" t="s">
        <v>26</v>
      </c>
      <c r="D28" s="18" t="s">
        <v>35</v>
      </c>
      <c r="E28" s="18" t="s">
        <v>38</v>
      </c>
      <c r="F28" s="18">
        <v>1040</v>
      </c>
      <c r="G28" s="18">
        <v>1747.02</v>
      </c>
      <c r="H28" s="18">
        <v>2317.4</v>
      </c>
      <c r="I28" s="43">
        <v>-307</v>
      </c>
      <c r="J28" s="18" t="s">
        <v>46</v>
      </c>
      <c r="K28" t="s">
        <v>5840</v>
      </c>
      <c r="L28" s="18" t="s">
        <v>1568</v>
      </c>
    </row>
    <row r="29" spans="1:12" x14ac:dyDescent="0.3">
      <c r="A29" t="s">
        <v>8746</v>
      </c>
      <c r="B29" s="18" t="s">
        <v>19</v>
      </c>
      <c r="C29" s="18" t="s">
        <v>23</v>
      </c>
      <c r="D29" s="18" t="s">
        <v>33</v>
      </c>
      <c r="E29" s="18" t="s">
        <v>39</v>
      </c>
      <c r="F29" s="18">
        <v>1050</v>
      </c>
      <c r="G29" s="18">
        <v>815.53</v>
      </c>
      <c r="H29" s="18">
        <v>971.18</v>
      </c>
      <c r="I29" s="43">
        <v>-444</v>
      </c>
      <c r="J29" s="18" t="s">
        <v>46</v>
      </c>
      <c r="K29" t="s">
        <v>6073</v>
      </c>
      <c r="L29" s="18" t="s">
        <v>1244</v>
      </c>
    </row>
    <row r="30" spans="1:12" x14ac:dyDescent="0.3">
      <c r="A30" t="s">
        <v>8886</v>
      </c>
      <c r="B30" s="18" t="s">
        <v>19</v>
      </c>
      <c r="C30" s="18" t="s">
        <v>26</v>
      </c>
      <c r="D30" s="18" t="s">
        <v>34</v>
      </c>
      <c r="E30" s="18" t="s">
        <v>38</v>
      </c>
      <c r="F30" s="18">
        <v>1031</v>
      </c>
      <c r="G30" s="18">
        <v>1746.34</v>
      </c>
      <c r="H30" s="18">
        <v>2183.52</v>
      </c>
      <c r="I30" s="43">
        <v>-133</v>
      </c>
      <c r="J30" s="18" t="s">
        <v>46</v>
      </c>
      <c r="K30" t="s">
        <v>4592</v>
      </c>
      <c r="L30" s="18" t="s">
        <v>1483</v>
      </c>
    </row>
    <row r="31" spans="1:12" x14ac:dyDescent="0.3">
      <c r="A31" t="s">
        <v>8087</v>
      </c>
      <c r="B31" s="18" t="s">
        <v>15</v>
      </c>
      <c r="C31" s="18" t="s">
        <v>26</v>
      </c>
      <c r="D31" s="18" t="s">
        <v>33</v>
      </c>
      <c r="E31" s="18" t="s">
        <v>37</v>
      </c>
      <c r="F31" s="18">
        <v>1081</v>
      </c>
      <c r="G31" s="18">
        <v>784.51</v>
      </c>
      <c r="H31" s="18">
        <v>1293.1600000000001</v>
      </c>
      <c r="I31" s="43">
        <v>-344</v>
      </c>
      <c r="J31" s="18" t="s">
        <v>46</v>
      </c>
      <c r="K31" t="s">
        <v>6276</v>
      </c>
      <c r="L31" s="18" t="s">
        <v>159</v>
      </c>
    </row>
    <row r="32" spans="1:12" x14ac:dyDescent="0.3">
      <c r="A32" t="s">
        <v>8346</v>
      </c>
      <c r="B32" s="18" t="s">
        <v>16</v>
      </c>
      <c r="C32" s="18" t="s">
        <v>29</v>
      </c>
      <c r="D32" s="18" t="s">
        <v>32</v>
      </c>
      <c r="E32" s="18" t="s">
        <v>41</v>
      </c>
      <c r="F32" s="18">
        <v>1049</v>
      </c>
      <c r="G32" s="18">
        <v>1527.96</v>
      </c>
      <c r="H32" s="18">
        <v>2771.42</v>
      </c>
      <c r="I32" s="43">
        <v>-450</v>
      </c>
      <c r="J32" s="18" t="s">
        <v>46</v>
      </c>
      <c r="K32" t="s">
        <v>4457</v>
      </c>
      <c r="L32" s="18" t="s">
        <v>606</v>
      </c>
    </row>
    <row r="33" spans="1:12" x14ac:dyDescent="0.3">
      <c r="A33" t="s">
        <v>10178</v>
      </c>
      <c r="B33" s="18" t="s">
        <v>12</v>
      </c>
      <c r="C33" s="18" t="s">
        <v>24</v>
      </c>
      <c r="D33" s="18" t="s">
        <v>35</v>
      </c>
      <c r="E33" s="18" t="s">
        <v>38</v>
      </c>
      <c r="F33" s="18">
        <v>1085</v>
      </c>
      <c r="G33" s="18">
        <v>1410.04</v>
      </c>
      <c r="H33" s="18">
        <v>2532.4499999999998</v>
      </c>
      <c r="I33" s="43">
        <v>-241</v>
      </c>
      <c r="J33" s="18" t="s">
        <v>46</v>
      </c>
      <c r="K33" t="s">
        <v>5057</v>
      </c>
      <c r="L33" s="18" t="s">
        <v>3547</v>
      </c>
    </row>
    <row r="34" spans="1:12" x14ac:dyDescent="0.3">
      <c r="A34" t="s">
        <v>7883</v>
      </c>
      <c r="B34" s="18" t="s">
        <v>11</v>
      </c>
      <c r="C34" s="18" t="s">
        <v>23</v>
      </c>
      <c r="D34" s="18" t="s">
        <v>35</v>
      </c>
      <c r="E34" s="18" t="s">
        <v>41</v>
      </c>
      <c r="F34" s="18">
        <v>1098</v>
      </c>
      <c r="G34" s="18">
        <v>569.92999999999995</v>
      </c>
      <c r="H34" s="18">
        <v>1002.39</v>
      </c>
      <c r="I34" s="43">
        <v>-420</v>
      </c>
      <c r="J34" s="18" t="s">
        <v>46</v>
      </c>
      <c r="K34" t="s">
        <v>5805</v>
      </c>
      <c r="L34" s="18" t="s">
        <v>541</v>
      </c>
    </row>
    <row r="35" spans="1:12" x14ac:dyDescent="0.3">
      <c r="A35" t="s">
        <v>8241</v>
      </c>
      <c r="B35" s="18" t="s">
        <v>11</v>
      </c>
      <c r="C35" s="18" t="s">
        <v>27</v>
      </c>
      <c r="D35" s="18" t="s">
        <v>35</v>
      </c>
      <c r="E35" s="18" t="s">
        <v>36</v>
      </c>
      <c r="F35" s="18">
        <v>1018</v>
      </c>
      <c r="G35" s="18">
        <v>1381.05</v>
      </c>
      <c r="H35" s="18">
        <v>2256.65</v>
      </c>
      <c r="I35" s="43">
        <v>-293</v>
      </c>
      <c r="J35" s="18" t="s">
        <v>46</v>
      </c>
      <c r="K35" t="s">
        <v>6173</v>
      </c>
      <c r="L35" s="18" t="s">
        <v>430</v>
      </c>
    </row>
    <row r="36" spans="1:12" x14ac:dyDescent="0.3">
      <c r="A36" t="s">
        <v>9670</v>
      </c>
      <c r="B36" s="18" t="s">
        <v>15</v>
      </c>
      <c r="C36" s="18" t="s">
        <v>26</v>
      </c>
      <c r="D36" s="18" t="s">
        <v>35</v>
      </c>
      <c r="E36" s="18" t="s">
        <v>44</v>
      </c>
      <c r="F36" s="18">
        <v>1070</v>
      </c>
      <c r="G36" s="18">
        <v>248.25</v>
      </c>
      <c r="H36" s="18">
        <v>475.06</v>
      </c>
      <c r="I36" s="43">
        <v>-29</v>
      </c>
      <c r="J36" s="18" t="s">
        <v>46</v>
      </c>
      <c r="K36" t="s">
        <v>4969</v>
      </c>
      <c r="L36" s="18" t="s">
        <v>2741</v>
      </c>
    </row>
    <row r="37" spans="1:12" x14ac:dyDescent="0.3">
      <c r="A37" t="s">
        <v>10201</v>
      </c>
      <c r="B37" s="18" t="s">
        <v>11</v>
      </c>
      <c r="C37" s="18" t="s">
        <v>21</v>
      </c>
      <c r="D37" s="18" t="s">
        <v>32</v>
      </c>
      <c r="E37" s="18" t="s">
        <v>41</v>
      </c>
      <c r="F37" s="18">
        <v>1052</v>
      </c>
      <c r="G37" s="18">
        <v>976.9</v>
      </c>
      <c r="H37" s="18">
        <v>1258.31</v>
      </c>
      <c r="I37" s="43">
        <v>-386</v>
      </c>
      <c r="J37" s="18" t="s">
        <v>46</v>
      </c>
      <c r="K37" t="s">
        <v>4849</v>
      </c>
      <c r="L37" s="18" t="s">
        <v>2741</v>
      </c>
    </row>
    <row r="38" spans="1:12" x14ac:dyDescent="0.3">
      <c r="A38" t="s">
        <v>6596</v>
      </c>
      <c r="B38" s="18" t="s">
        <v>12</v>
      </c>
      <c r="C38" s="18" t="s">
        <v>28</v>
      </c>
      <c r="D38" s="18" t="s">
        <v>31</v>
      </c>
      <c r="E38" s="18" t="s">
        <v>44</v>
      </c>
      <c r="F38" s="18">
        <v>1035</v>
      </c>
      <c r="G38" s="18">
        <v>946.84</v>
      </c>
      <c r="H38" s="18">
        <v>1532.49</v>
      </c>
      <c r="I38" s="43">
        <v>-216</v>
      </c>
      <c r="J38" s="18" t="s">
        <v>46</v>
      </c>
      <c r="K38" t="s">
        <v>4477</v>
      </c>
      <c r="L38" s="18" t="s">
        <v>3184</v>
      </c>
    </row>
    <row r="39" spans="1:12" x14ac:dyDescent="0.3">
      <c r="A39" t="s">
        <v>7516</v>
      </c>
      <c r="B39" s="18" t="s">
        <v>18</v>
      </c>
      <c r="C39" s="18" t="s">
        <v>29</v>
      </c>
      <c r="D39" s="18" t="s">
        <v>32</v>
      </c>
      <c r="E39" s="18" t="s">
        <v>43</v>
      </c>
      <c r="F39" s="18">
        <v>1030</v>
      </c>
      <c r="G39" s="18">
        <v>1587.5</v>
      </c>
      <c r="H39" s="18">
        <v>2765.4</v>
      </c>
      <c r="I39" s="43">
        <v>-409</v>
      </c>
      <c r="J39" s="18" t="s">
        <v>46</v>
      </c>
      <c r="K39" t="s">
        <v>4640</v>
      </c>
      <c r="L39" s="18" t="s">
        <v>802</v>
      </c>
    </row>
    <row r="40" spans="1:12" x14ac:dyDescent="0.3">
      <c r="A40" t="s">
        <v>9403</v>
      </c>
      <c r="B40" s="18" t="s">
        <v>17</v>
      </c>
      <c r="C40" s="18" t="s">
        <v>30</v>
      </c>
      <c r="D40" s="18" t="s">
        <v>35</v>
      </c>
      <c r="E40" s="18" t="s">
        <v>44</v>
      </c>
      <c r="F40" s="18">
        <v>1084</v>
      </c>
      <c r="G40" s="18">
        <v>1427.82</v>
      </c>
      <c r="H40" s="18">
        <v>2130.9299999999998</v>
      </c>
      <c r="I40" s="43">
        <v>-265</v>
      </c>
      <c r="J40" s="18" t="s">
        <v>46</v>
      </c>
      <c r="K40" t="s">
        <v>5053</v>
      </c>
      <c r="L40" s="18" t="s">
        <v>2310</v>
      </c>
    </row>
    <row r="41" spans="1:12" x14ac:dyDescent="0.3">
      <c r="A41" t="s">
        <v>8844</v>
      </c>
      <c r="B41" s="18" t="s">
        <v>19</v>
      </c>
      <c r="C41" s="18" t="s">
        <v>27</v>
      </c>
      <c r="D41" s="18" t="s">
        <v>34</v>
      </c>
      <c r="E41" s="18" t="s">
        <v>43</v>
      </c>
      <c r="F41" s="18">
        <v>1097</v>
      </c>
      <c r="G41" s="18">
        <v>1895.41</v>
      </c>
      <c r="H41" s="18">
        <v>3532.76</v>
      </c>
      <c r="I41" s="43">
        <v>-69</v>
      </c>
      <c r="J41" s="18" t="s">
        <v>46</v>
      </c>
      <c r="K41" t="s">
        <v>6022</v>
      </c>
      <c r="L41" s="18" t="s">
        <v>1415</v>
      </c>
    </row>
    <row r="42" spans="1:12" x14ac:dyDescent="0.3">
      <c r="A42" t="s">
        <v>7727</v>
      </c>
      <c r="B42" s="18" t="s">
        <v>17</v>
      </c>
      <c r="C42" s="18" t="s">
        <v>26</v>
      </c>
      <c r="D42" s="18" t="s">
        <v>35</v>
      </c>
      <c r="E42" s="18" t="s">
        <v>45</v>
      </c>
      <c r="F42" s="18">
        <v>1053</v>
      </c>
      <c r="G42" s="18">
        <v>612.66</v>
      </c>
      <c r="H42" s="18">
        <v>1000.34</v>
      </c>
      <c r="I42" s="43">
        <v>-49</v>
      </c>
      <c r="J42" s="18" t="s">
        <v>46</v>
      </c>
      <c r="K42" t="s">
        <v>5307</v>
      </c>
      <c r="L42" s="18" t="s">
        <v>3169</v>
      </c>
    </row>
    <row r="43" spans="1:12" x14ac:dyDescent="0.3">
      <c r="A43" t="s">
        <v>7612</v>
      </c>
      <c r="B43" s="18" t="s">
        <v>13</v>
      </c>
      <c r="C43" s="18" t="s">
        <v>25</v>
      </c>
      <c r="D43" s="18" t="s">
        <v>34</v>
      </c>
      <c r="E43" s="18" t="s">
        <v>38</v>
      </c>
      <c r="F43" s="18">
        <v>1005</v>
      </c>
      <c r="G43" s="18">
        <v>822.94</v>
      </c>
      <c r="H43" s="18">
        <v>1204.67</v>
      </c>
      <c r="I43" s="43">
        <v>-260</v>
      </c>
      <c r="J43" s="18" t="s">
        <v>46</v>
      </c>
      <c r="K43" t="s">
        <v>5763</v>
      </c>
      <c r="L43" s="18" t="s">
        <v>1887</v>
      </c>
    </row>
    <row r="44" spans="1:12" x14ac:dyDescent="0.3">
      <c r="A44" t="s">
        <v>9159</v>
      </c>
      <c r="B44" s="18" t="s">
        <v>11</v>
      </c>
      <c r="C44" s="18" t="s">
        <v>21</v>
      </c>
      <c r="D44" s="18" t="s">
        <v>31</v>
      </c>
      <c r="E44" s="18" t="s">
        <v>44</v>
      </c>
      <c r="F44" s="18">
        <v>1067</v>
      </c>
      <c r="G44" s="18">
        <v>759.29</v>
      </c>
      <c r="H44" s="18">
        <v>1350.41</v>
      </c>
      <c r="I44" s="43">
        <v>-184</v>
      </c>
      <c r="J44" s="18" t="s">
        <v>46</v>
      </c>
      <c r="K44" t="s">
        <v>5193</v>
      </c>
      <c r="L44" s="18" t="s">
        <v>1921</v>
      </c>
    </row>
    <row r="45" spans="1:12" x14ac:dyDescent="0.3">
      <c r="A45" t="s">
        <v>8402</v>
      </c>
      <c r="B45" s="18" t="s">
        <v>16</v>
      </c>
      <c r="C45" s="18" t="s">
        <v>21</v>
      </c>
      <c r="D45" s="18" t="s">
        <v>31</v>
      </c>
      <c r="E45" s="18" t="s">
        <v>43</v>
      </c>
      <c r="F45" s="18">
        <v>1068</v>
      </c>
      <c r="G45" s="18">
        <v>1533.92</v>
      </c>
      <c r="H45" s="18">
        <v>2325.92</v>
      </c>
      <c r="I45" s="43">
        <v>-154</v>
      </c>
      <c r="J45" s="18" t="s">
        <v>46</v>
      </c>
      <c r="K45" t="s">
        <v>6196</v>
      </c>
      <c r="L45" s="18" t="s">
        <v>695</v>
      </c>
    </row>
    <row r="46" spans="1:12" x14ac:dyDescent="0.3">
      <c r="A46" t="s">
        <v>9048</v>
      </c>
      <c r="B46" s="18" t="s">
        <v>15</v>
      </c>
      <c r="C46" s="18" t="s">
        <v>21</v>
      </c>
      <c r="D46" s="18" t="s">
        <v>32</v>
      </c>
      <c r="E46" s="18" t="s">
        <v>39</v>
      </c>
      <c r="F46" s="18">
        <v>1019</v>
      </c>
      <c r="G46" s="18">
        <v>106.13</v>
      </c>
      <c r="H46" s="18">
        <v>174.23</v>
      </c>
      <c r="I46" s="43">
        <v>-126</v>
      </c>
      <c r="J46" s="18" t="s">
        <v>46</v>
      </c>
      <c r="K46" t="s">
        <v>4745</v>
      </c>
      <c r="L46" s="18" t="s">
        <v>1754</v>
      </c>
    </row>
    <row r="47" spans="1:12" x14ac:dyDescent="0.3">
      <c r="A47" t="s">
        <v>6469</v>
      </c>
      <c r="B47" s="18" t="s">
        <v>19</v>
      </c>
      <c r="C47" s="18" t="s">
        <v>23</v>
      </c>
      <c r="D47" s="18" t="s">
        <v>33</v>
      </c>
      <c r="E47" s="18" t="s">
        <v>37</v>
      </c>
      <c r="F47" s="18">
        <v>1039</v>
      </c>
      <c r="G47" s="18">
        <v>746</v>
      </c>
      <c r="H47" s="18">
        <v>1331.64</v>
      </c>
      <c r="I47" s="43">
        <v>-283</v>
      </c>
      <c r="J47" s="18" t="s">
        <v>46</v>
      </c>
      <c r="K47" t="s">
        <v>5220</v>
      </c>
      <c r="L47" s="18" t="s">
        <v>3314</v>
      </c>
    </row>
    <row r="48" spans="1:12" x14ac:dyDescent="0.3">
      <c r="A48" t="s">
        <v>9224</v>
      </c>
      <c r="B48" s="18" t="s">
        <v>14</v>
      </c>
      <c r="C48" s="18" t="s">
        <v>23</v>
      </c>
      <c r="D48" s="18" t="s">
        <v>32</v>
      </c>
      <c r="E48" s="18" t="s">
        <v>40</v>
      </c>
      <c r="F48" s="18">
        <v>1096</v>
      </c>
      <c r="G48" s="18">
        <v>1378.29</v>
      </c>
      <c r="H48" s="18">
        <v>2754.13</v>
      </c>
      <c r="I48" s="43">
        <v>-214</v>
      </c>
      <c r="J48" s="18" t="s">
        <v>46</v>
      </c>
      <c r="K48" t="s">
        <v>5767</v>
      </c>
      <c r="L48" s="18" t="s">
        <v>2029</v>
      </c>
    </row>
    <row r="49" spans="1:12" x14ac:dyDescent="0.3">
      <c r="A49" t="s">
        <v>10211</v>
      </c>
      <c r="B49" s="18" t="s">
        <v>16</v>
      </c>
      <c r="C49" s="18" t="s">
        <v>26</v>
      </c>
      <c r="D49" s="18" t="s">
        <v>34</v>
      </c>
      <c r="E49" s="18" t="s">
        <v>41</v>
      </c>
      <c r="F49" s="18">
        <v>1021</v>
      </c>
      <c r="G49" s="18">
        <v>1157.92</v>
      </c>
      <c r="H49" s="18">
        <v>1459.19</v>
      </c>
      <c r="I49" s="43">
        <v>-471</v>
      </c>
      <c r="J49" s="18" t="s">
        <v>46</v>
      </c>
      <c r="K49" t="s">
        <v>5023</v>
      </c>
      <c r="L49" s="18" t="s">
        <v>3587</v>
      </c>
    </row>
    <row r="50" spans="1:12" x14ac:dyDescent="0.3">
      <c r="A50" t="s">
        <v>6332</v>
      </c>
      <c r="B50" s="18" t="s">
        <v>13</v>
      </c>
      <c r="C50" s="18" t="s">
        <v>21</v>
      </c>
      <c r="D50" s="18" t="s">
        <v>32</v>
      </c>
      <c r="E50" s="18" t="s">
        <v>36</v>
      </c>
      <c r="F50" s="18">
        <v>1076</v>
      </c>
      <c r="G50" s="18">
        <v>475.05</v>
      </c>
      <c r="H50" s="18">
        <v>727.22</v>
      </c>
      <c r="I50" s="43">
        <v>-267</v>
      </c>
      <c r="J50" s="18" t="s">
        <v>46</v>
      </c>
      <c r="K50" t="s">
        <v>5831</v>
      </c>
      <c r="L50" s="18" t="s">
        <v>2084</v>
      </c>
    </row>
    <row r="51" spans="1:12" x14ac:dyDescent="0.3">
      <c r="A51" t="s">
        <v>10022</v>
      </c>
      <c r="B51" s="18" t="s">
        <v>13</v>
      </c>
      <c r="C51" s="18" t="s">
        <v>21</v>
      </c>
      <c r="D51" s="18" t="s">
        <v>35</v>
      </c>
      <c r="E51" s="18" t="s">
        <v>44</v>
      </c>
      <c r="F51" s="18">
        <v>1041</v>
      </c>
      <c r="G51" s="18">
        <v>1688.51</v>
      </c>
      <c r="H51" s="18">
        <v>2760.45</v>
      </c>
      <c r="I51" s="43">
        <v>-379</v>
      </c>
      <c r="J51" s="18" t="s">
        <v>46</v>
      </c>
      <c r="K51" t="s">
        <v>4740</v>
      </c>
      <c r="L51" s="18" t="s">
        <v>2084</v>
      </c>
    </row>
    <row r="52" spans="1:12" x14ac:dyDescent="0.3">
      <c r="A52" t="s">
        <v>9285</v>
      </c>
      <c r="B52" s="18" t="s">
        <v>20</v>
      </c>
      <c r="C52" s="18" t="s">
        <v>27</v>
      </c>
      <c r="D52" s="18" t="s">
        <v>34</v>
      </c>
      <c r="E52" s="18" t="s">
        <v>45</v>
      </c>
      <c r="F52" s="18">
        <v>1017</v>
      </c>
      <c r="G52" s="18">
        <v>516.53</v>
      </c>
      <c r="H52" s="18">
        <v>850.04</v>
      </c>
      <c r="I52" s="43">
        <v>-174</v>
      </c>
      <c r="J52" s="18" t="s">
        <v>46</v>
      </c>
      <c r="K52" t="s">
        <v>4522</v>
      </c>
      <c r="L52" s="18" t="s">
        <v>2126</v>
      </c>
    </row>
    <row r="53" spans="1:12" x14ac:dyDescent="0.3">
      <c r="A53" t="s">
        <v>8498</v>
      </c>
      <c r="B53" s="18" t="s">
        <v>18</v>
      </c>
      <c r="C53" s="18" t="s">
        <v>25</v>
      </c>
      <c r="D53" s="18" t="s">
        <v>31</v>
      </c>
      <c r="E53" s="18" t="s">
        <v>43</v>
      </c>
      <c r="F53" s="18">
        <v>1030</v>
      </c>
      <c r="G53" s="18">
        <v>1343.86</v>
      </c>
      <c r="H53" s="18">
        <v>1964.11</v>
      </c>
      <c r="I53" s="43">
        <v>-466</v>
      </c>
      <c r="J53" s="18" t="s">
        <v>46</v>
      </c>
      <c r="K53" t="s">
        <v>5799</v>
      </c>
      <c r="L53" s="18" t="s">
        <v>853</v>
      </c>
    </row>
    <row r="54" spans="1:12" x14ac:dyDescent="0.3">
      <c r="A54" t="s">
        <v>10528</v>
      </c>
      <c r="B54" s="18" t="s">
        <v>20</v>
      </c>
      <c r="C54" s="18" t="s">
        <v>29</v>
      </c>
      <c r="D54" s="18" t="s">
        <v>33</v>
      </c>
      <c r="E54" s="18" t="s">
        <v>42</v>
      </c>
      <c r="F54" s="18">
        <v>1048</v>
      </c>
      <c r="G54" s="18">
        <v>790.79</v>
      </c>
      <c r="H54" s="18">
        <v>1307.1500000000001</v>
      </c>
      <c r="I54" s="43">
        <v>-369</v>
      </c>
      <c r="J54" s="18" t="s">
        <v>46</v>
      </c>
      <c r="K54" t="s">
        <v>4624</v>
      </c>
      <c r="L54" s="18" t="s">
        <v>4071</v>
      </c>
    </row>
    <row r="55" spans="1:12" x14ac:dyDescent="0.3">
      <c r="A55" t="s">
        <v>10151</v>
      </c>
      <c r="B55" s="18" t="s">
        <v>14</v>
      </c>
      <c r="C55" s="18" t="s">
        <v>22</v>
      </c>
      <c r="D55" s="18" t="s">
        <v>34</v>
      </c>
      <c r="E55" s="18" t="s">
        <v>44</v>
      </c>
      <c r="F55" s="18">
        <v>1061</v>
      </c>
      <c r="G55" s="18">
        <v>755.9</v>
      </c>
      <c r="H55" s="18">
        <v>1283.52</v>
      </c>
      <c r="I55" s="43">
        <v>-347</v>
      </c>
      <c r="J55" s="18" t="s">
        <v>46</v>
      </c>
      <c r="K55" t="s">
        <v>4782</v>
      </c>
      <c r="L55" s="18" t="s">
        <v>3505</v>
      </c>
    </row>
    <row r="56" spans="1:12" x14ac:dyDescent="0.3">
      <c r="A56" t="s">
        <v>9257</v>
      </c>
      <c r="B56" s="18" t="s">
        <v>17</v>
      </c>
      <c r="C56" s="18" t="s">
        <v>21</v>
      </c>
      <c r="D56" s="18" t="s">
        <v>34</v>
      </c>
      <c r="E56" s="18" t="s">
        <v>43</v>
      </c>
      <c r="F56" s="18">
        <v>1095</v>
      </c>
      <c r="G56" s="18">
        <v>350.24</v>
      </c>
      <c r="H56" s="18">
        <v>489.89</v>
      </c>
      <c r="I56" s="43">
        <v>-352</v>
      </c>
      <c r="J56" s="18" t="s">
        <v>46</v>
      </c>
      <c r="K56" t="s">
        <v>5586</v>
      </c>
      <c r="L56" s="18" t="s">
        <v>2075</v>
      </c>
    </row>
    <row r="57" spans="1:12" x14ac:dyDescent="0.3">
      <c r="A57" t="s">
        <v>8725</v>
      </c>
      <c r="B57" s="18" t="s">
        <v>13</v>
      </c>
      <c r="C57" s="18" t="s">
        <v>23</v>
      </c>
      <c r="D57" s="18" t="s">
        <v>32</v>
      </c>
      <c r="E57" s="18" t="s">
        <v>44</v>
      </c>
      <c r="F57" s="18">
        <v>1017</v>
      </c>
      <c r="G57" s="18">
        <v>1311.7</v>
      </c>
      <c r="H57" s="18">
        <v>2017.95</v>
      </c>
      <c r="I57" s="43">
        <v>-360</v>
      </c>
      <c r="J57" s="18" t="s">
        <v>46</v>
      </c>
      <c r="K57" t="s">
        <v>6084</v>
      </c>
      <c r="L57" s="18" t="s">
        <v>1204</v>
      </c>
    </row>
    <row r="58" spans="1:12" x14ac:dyDescent="0.3">
      <c r="A58" t="s">
        <v>9424</v>
      </c>
      <c r="B58" s="18" t="s">
        <v>14</v>
      </c>
      <c r="C58" s="18" t="s">
        <v>30</v>
      </c>
      <c r="D58" s="18" t="s">
        <v>32</v>
      </c>
      <c r="E58" s="18" t="s">
        <v>37</v>
      </c>
      <c r="F58" s="18">
        <v>1045</v>
      </c>
      <c r="G58" s="18">
        <v>1031.25</v>
      </c>
      <c r="H58" s="18">
        <v>1156.3599999999999</v>
      </c>
      <c r="I58" s="43">
        <v>-249</v>
      </c>
      <c r="J58" s="18" t="s">
        <v>46</v>
      </c>
      <c r="K58" t="s">
        <v>4846</v>
      </c>
      <c r="L58" s="18" t="s">
        <v>2348</v>
      </c>
    </row>
    <row r="59" spans="1:12" x14ac:dyDescent="0.3">
      <c r="A59" t="s">
        <v>8570</v>
      </c>
      <c r="B59" s="18" t="s">
        <v>19</v>
      </c>
      <c r="C59" s="18" t="s">
        <v>22</v>
      </c>
      <c r="D59" s="18" t="s">
        <v>32</v>
      </c>
      <c r="E59" s="18" t="s">
        <v>38</v>
      </c>
      <c r="F59" s="18">
        <v>1093</v>
      </c>
      <c r="G59" s="18">
        <v>1244.33</v>
      </c>
      <c r="H59" s="18">
        <v>1833.68</v>
      </c>
      <c r="I59" s="43">
        <v>-490</v>
      </c>
      <c r="J59" s="18" t="s">
        <v>46</v>
      </c>
      <c r="K59" t="s">
        <v>6138</v>
      </c>
      <c r="L59" s="18" t="s">
        <v>967</v>
      </c>
    </row>
    <row r="60" spans="1:12" x14ac:dyDescent="0.3">
      <c r="A60" t="s">
        <v>10658</v>
      </c>
      <c r="B60" s="18" t="s">
        <v>19</v>
      </c>
      <c r="C60" s="18" t="s">
        <v>27</v>
      </c>
      <c r="D60" s="18" t="s">
        <v>31</v>
      </c>
      <c r="E60" s="18" t="s">
        <v>39</v>
      </c>
      <c r="F60" s="18">
        <v>1099</v>
      </c>
      <c r="G60" s="18">
        <v>1293.44</v>
      </c>
      <c r="H60" s="18">
        <v>1679.73</v>
      </c>
      <c r="I60" s="43">
        <v>-412</v>
      </c>
      <c r="J60" s="18" t="s">
        <v>46</v>
      </c>
      <c r="K60" t="s">
        <v>4419</v>
      </c>
      <c r="L60" s="18" t="s">
        <v>4286</v>
      </c>
    </row>
    <row r="61" spans="1:12" x14ac:dyDescent="0.3">
      <c r="A61" t="s">
        <v>8649</v>
      </c>
      <c r="B61" s="18" t="s">
        <v>13</v>
      </c>
      <c r="C61" s="18" t="s">
        <v>28</v>
      </c>
      <c r="D61" s="18" t="s">
        <v>34</v>
      </c>
      <c r="E61" s="18" t="s">
        <v>38</v>
      </c>
      <c r="F61" s="18">
        <v>1036</v>
      </c>
      <c r="G61" s="18">
        <v>285.63</v>
      </c>
      <c r="H61" s="18">
        <v>319.63</v>
      </c>
      <c r="I61" s="43">
        <v>-164</v>
      </c>
      <c r="J61" s="18" t="s">
        <v>46</v>
      </c>
      <c r="K61" t="s">
        <v>5137</v>
      </c>
      <c r="L61" s="18" t="s">
        <v>1099</v>
      </c>
    </row>
    <row r="62" spans="1:12" x14ac:dyDescent="0.3">
      <c r="A62" t="s">
        <v>7735</v>
      </c>
      <c r="B62" s="18" t="s">
        <v>11</v>
      </c>
      <c r="C62" s="18" t="s">
        <v>22</v>
      </c>
      <c r="D62" s="18" t="s">
        <v>35</v>
      </c>
      <c r="E62" s="18" t="s">
        <v>43</v>
      </c>
      <c r="F62" s="18">
        <v>1023</v>
      </c>
      <c r="G62" s="18">
        <v>1789.13</v>
      </c>
      <c r="H62" s="18">
        <v>3287.42</v>
      </c>
      <c r="I62" s="43">
        <v>-200</v>
      </c>
      <c r="J62" s="18" t="s">
        <v>46</v>
      </c>
      <c r="K62" t="s">
        <v>6062</v>
      </c>
      <c r="L62" s="18" t="s">
        <v>1283</v>
      </c>
    </row>
    <row r="63" spans="1:12" x14ac:dyDescent="0.3">
      <c r="A63" t="s">
        <v>9163</v>
      </c>
      <c r="B63" s="18" t="s">
        <v>19</v>
      </c>
      <c r="C63" s="18" t="s">
        <v>22</v>
      </c>
      <c r="D63" s="18" t="s">
        <v>31</v>
      </c>
      <c r="E63" s="18" t="s">
        <v>40</v>
      </c>
      <c r="F63" s="18">
        <v>1085</v>
      </c>
      <c r="G63" s="18">
        <v>1660.78</v>
      </c>
      <c r="H63" s="18">
        <v>3239.91</v>
      </c>
      <c r="I63" s="43">
        <v>-22</v>
      </c>
      <c r="J63" s="18" t="s">
        <v>46</v>
      </c>
      <c r="K63" t="s">
        <v>5607</v>
      </c>
      <c r="L63" s="18" t="s">
        <v>1932</v>
      </c>
    </row>
    <row r="64" spans="1:12" x14ac:dyDescent="0.3">
      <c r="A64" t="s">
        <v>10277</v>
      </c>
      <c r="B64" s="18" t="s">
        <v>11</v>
      </c>
      <c r="C64" s="18" t="s">
        <v>26</v>
      </c>
      <c r="D64" s="18" t="s">
        <v>35</v>
      </c>
      <c r="E64" s="18" t="s">
        <v>44</v>
      </c>
      <c r="F64" s="18">
        <v>1056</v>
      </c>
      <c r="G64" s="18">
        <v>985.53</v>
      </c>
      <c r="H64" s="18">
        <v>1788.29</v>
      </c>
      <c r="I64" s="43">
        <v>-274</v>
      </c>
      <c r="J64" s="18" t="s">
        <v>46</v>
      </c>
      <c r="K64" t="s">
        <v>4498</v>
      </c>
      <c r="L64" s="18" t="s">
        <v>3681</v>
      </c>
    </row>
    <row r="65" spans="1:12" x14ac:dyDescent="0.3">
      <c r="A65" t="s">
        <v>7679</v>
      </c>
      <c r="B65" s="18" t="s">
        <v>17</v>
      </c>
      <c r="C65" s="18" t="s">
        <v>21</v>
      </c>
      <c r="D65" s="18" t="s">
        <v>32</v>
      </c>
      <c r="E65" s="18" t="s">
        <v>37</v>
      </c>
      <c r="F65" s="18">
        <v>1068</v>
      </c>
      <c r="G65" s="18">
        <v>1829.35</v>
      </c>
      <c r="H65" s="18">
        <v>2835</v>
      </c>
      <c r="I65" s="43">
        <v>-75</v>
      </c>
      <c r="J65" s="18" t="s">
        <v>46</v>
      </c>
      <c r="K65" t="s">
        <v>5569</v>
      </c>
      <c r="L65" s="18" t="s">
        <v>2713</v>
      </c>
    </row>
    <row r="66" spans="1:12" x14ac:dyDescent="0.3">
      <c r="A66" t="s">
        <v>10673</v>
      </c>
      <c r="B66" s="18" t="s">
        <v>18</v>
      </c>
      <c r="C66" s="18" t="s">
        <v>23</v>
      </c>
      <c r="D66" s="18" t="s">
        <v>32</v>
      </c>
      <c r="E66" s="18" t="s">
        <v>42</v>
      </c>
      <c r="F66" s="18">
        <v>1016</v>
      </c>
      <c r="G66" s="18">
        <v>461.99</v>
      </c>
      <c r="H66" s="18">
        <v>886.47</v>
      </c>
      <c r="I66" s="43">
        <v>-429</v>
      </c>
      <c r="J66" s="18" t="s">
        <v>46</v>
      </c>
      <c r="K66" t="s">
        <v>4396</v>
      </c>
      <c r="L66" s="18" t="s">
        <v>4308</v>
      </c>
    </row>
    <row r="67" spans="1:12" x14ac:dyDescent="0.3">
      <c r="A67" t="s">
        <v>8385</v>
      </c>
      <c r="B67" s="18" t="s">
        <v>14</v>
      </c>
      <c r="C67" s="18" t="s">
        <v>22</v>
      </c>
      <c r="D67" s="18" t="s">
        <v>33</v>
      </c>
      <c r="E67" s="18" t="s">
        <v>36</v>
      </c>
      <c r="F67" s="18">
        <v>1078</v>
      </c>
      <c r="G67" s="18">
        <v>571.91</v>
      </c>
      <c r="H67" s="18">
        <v>700.74</v>
      </c>
      <c r="I67" s="43">
        <v>-411</v>
      </c>
      <c r="J67" s="18" t="s">
        <v>46</v>
      </c>
      <c r="K67" t="s">
        <v>5543</v>
      </c>
      <c r="L67" s="18" t="s">
        <v>671</v>
      </c>
    </row>
    <row r="68" spans="1:12" x14ac:dyDescent="0.3">
      <c r="A68" t="s">
        <v>6904</v>
      </c>
      <c r="B68" s="18" t="s">
        <v>12</v>
      </c>
      <c r="C68" s="18" t="s">
        <v>23</v>
      </c>
      <c r="D68" s="18" t="s">
        <v>32</v>
      </c>
      <c r="E68" s="18" t="s">
        <v>37</v>
      </c>
      <c r="F68" s="18">
        <v>1007</v>
      </c>
      <c r="G68" s="18">
        <v>409.7</v>
      </c>
      <c r="H68" s="18">
        <v>546.82000000000005</v>
      </c>
      <c r="I68" s="43">
        <v>-253</v>
      </c>
      <c r="J68" s="18" t="s">
        <v>46</v>
      </c>
      <c r="K68" t="s">
        <v>4493</v>
      </c>
      <c r="L68" s="18" t="s">
        <v>420</v>
      </c>
    </row>
    <row r="69" spans="1:12" x14ac:dyDescent="0.3">
      <c r="A69" t="s">
        <v>7511</v>
      </c>
      <c r="B69" s="18" t="s">
        <v>11</v>
      </c>
      <c r="C69" s="18" t="s">
        <v>30</v>
      </c>
      <c r="D69" s="18" t="s">
        <v>33</v>
      </c>
      <c r="E69" s="18" t="s">
        <v>37</v>
      </c>
      <c r="F69" s="18">
        <v>1051</v>
      </c>
      <c r="G69" s="18">
        <v>882.44</v>
      </c>
      <c r="H69" s="18">
        <v>1686.87</v>
      </c>
      <c r="I69" s="43">
        <v>-465</v>
      </c>
      <c r="J69" s="18" t="s">
        <v>46</v>
      </c>
      <c r="K69" t="s">
        <v>4472</v>
      </c>
      <c r="L69" s="18" t="s">
        <v>1842</v>
      </c>
    </row>
    <row r="70" spans="1:12" x14ac:dyDescent="0.3">
      <c r="A70" t="s">
        <v>8545</v>
      </c>
      <c r="B70" s="18" t="s">
        <v>11</v>
      </c>
      <c r="C70" s="18" t="s">
        <v>26</v>
      </c>
      <c r="D70" s="18" t="s">
        <v>33</v>
      </c>
      <c r="E70" s="18" t="s">
        <v>42</v>
      </c>
      <c r="F70" s="18">
        <v>1046</v>
      </c>
      <c r="G70" s="18">
        <v>337.09</v>
      </c>
      <c r="H70" s="18">
        <v>437.35</v>
      </c>
      <c r="I70" s="43">
        <v>-102</v>
      </c>
      <c r="J70" s="18" t="s">
        <v>46</v>
      </c>
      <c r="K70" t="s">
        <v>5932</v>
      </c>
      <c r="L70" s="18" t="s">
        <v>923</v>
      </c>
    </row>
    <row r="71" spans="1:12" x14ac:dyDescent="0.3">
      <c r="A71" t="s">
        <v>10461</v>
      </c>
      <c r="B71" s="18" t="s">
        <v>13</v>
      </c>
      <c r="C71" s="18" t="s">
        <v>30</v>
      </c>
      <c r="D71" s="18" t="s">
        <v>32</v>
      </c>
      <c r="E71" s="18" t="s">
        <v>44</v>
      </c>
      <c r="F71" s="18">
        <v>1028</v>
      </c>
      <c r="G71" s="18">
        <v>58.8</v>
      </c>
      <c r="H71" s="18">
        <v>98.78</v>
      </c>
      <c r="I71" s="43">
        <v>-37</v>
      </c>
      <c r="J71" s="18" t="s">
        <v>46</v>
      </c>
      <c r="K71" t="s">
        <v>4738</v>
      </c>
      <c r="L71" s="18" t="s">
        <v>3945</v>
      </c>
    </row>
    <row r="72" spans="1:12" x14ac:dyDescent="0.3">
      <c r="A72" t="s">
        <v>6889</v>
      </c>
      <c r="B72" s="18" t="s">
        <v>12</v>
      </c>
      <c r="C72" s="18" t="s">
        <v>21</v>
      </c>
      <c r="D72" s="18" t="s">
        <v>35</v>
      </c>
      <c r="E72" s="18" t="s">
        <v>43</v>
      </c>
      <c r="F72" s="18">
        <v>1064</v>
      </c>
      <c r="G72" s="18">
        <v>280.73</v>
      </c>
      <c r="H72" s="18">
        <v>553.36</v>
      </c>
      <c r="I72" s="43">
        <v>-440</v>
      </c>
      <c r="J72" s="18" t="s">
        <v>46</v>
      </c>
      <c r="K72" t="s">
        <v>4387</v>
      </c>
      <c r="L72" s="18" t="s">
        <v>3860</v>
      </c>
    </row>
    <row r="73" spans="1:12" x14ac:dyDescent="0.3">
      <c r="A73" t="s">
        <v>9082</v>
      </c>
      <c r="B73" s="18" t="s">
        <v>17</v>
      </c>
      <c r="C73" s="18" t="s">
        <v>21</v>
      </c>
      <c r="D73" s="18" t="s">
        <v>32</v>
      </c>
      <c r="E73" s="18" t="s">
        <v>40</v>
      </c>
      <c r="F73" s="18">
        <v>1002</v>
      </c>
      <c r="G73" s="18">
        <v>1791.52</v>
      </c>
      <c r="H73" s="18">
        <v>2874.17</v>
      </c>
      <c r="I73" s="43">
        <v>-51</v>
      </c>
      <c r="J73" s="18" t="s">
        <v>46</v>
      </c>
      <c r="K73" t="s">
        <v>5035</v>
      </c>
      <c r="L73" s="18" t="s">
        <v>1810</v>
      </c>
    </row>
    <row r="74" spans="1:12" x14ac:dyDescent="0.3">
      <c r="A74" t="s">
        <v>10303</v>
      </c>
      <c r="B74" s="18" t="s">
        <v>11</v>
      </c>
      <c r="C74" s="18" t="s">
        <v>27</v>
      </c>
      <c r="D74" s="18" t="s">
        <v>34</v>
      </c>
      <c r="E74" s="18" t="s">
        <v>42</v>
      </c>
      <c r="F74" s="18">
        <v>1064</v>
      </c>
      <c r="G74" s="18">
        <v>1322.77</v>
      </c>
      <c r="H74" s="18">
        <v>2048.58</v>
      </c>
      <c r="I74" s="43">
        <v>-439</v>
      </c>
      <c r="J74" s="18" t="s">
        <v>46</v>
      </c>
      <c r="K74" t="s">
        <v>4919</v>
      </c>
      <c r="L74" s="18" t="s">
        <v>3718</v>
      </c>
    </row>
    <row r="75" spans="1:12" x14ac:dyDescent="0.3">
      <c r="A75" t="s">
        <v>7977</v>
      </c>
      <c r="B75" s="18" t="s">
        <v>14</v>
      </c>
      <c r="C75" s="18" t="s">
        <v>29</v>
      </c>
      <c r="D75" s="18" t="s">
        <v>34</v>
      </c>
      <c r="E75" s="18" t="s">
        <v>36</v>
      </c>
      <c r="F75" s="18">
        <v>1016</v>
      </c>
      <c r="G75" s="18">
        <v>1816.27</v>
      </c>
      <c r="H75" s="18">
        <v>3144.79</v>
      </c>
      <c r="I75" s="43">
        <v>-223</v>
      </c>
      <c r="J75" s="18" t="s">
        <v>46</v>
      </c>
      <c r="K75" t="s">
        <v>6120</v>
      </c>
      <c r="L75" s="18" t="s">
        <v>1027</v>
      </c>
    </row>
    <row r="76" spans="1:12" x14ac:dyDescent="0.3">
      <c r="A76" t="s">
        <v>9195</v>
      </c>
      <c r="B76" s="18" t="s">
        <v>16</v>
      </c>
      <c r="C76" s="18" t="s">
        <v>29</v>
      </c>
      <c r="D76" s="18" t="s">
        <v>34</v>
      </c>
      <c r="E76" s="18" t="s">
        <v>45</v>
      </c>
      <c r="F76" s="18">
        <v>1010</v>
      </c>
      <c r="G76" s="18">
        <v>1254.25</v>
      </c>
      <c r="H76" s="18">
        <v>2267.84</v>
      </c>
      <c r="I76" s="43">
        <v>-132</v>
      </c>
      <c r="J76" s="18" t="s">
        <v>46</v>
      </c>
      <c r="K76" t="s">
        <v>5216</v>
      </c>
      <c r="L76" s="18" t="s">
        <v>1984</v>
      </c>
    </row>
    <row r="77" spans="1:12" x14ac:dyDescent="0.3">
      <c r="A77" t="s">
        <v>9823</v>
      </c>
      <c r="B77" s="18" t="s">
        <v>19</v>
      </c>
      <c r="C77" s="18" t="s">
        <v>28</v>
      </c>
      <c r="D77" s="18" t="s">
        <v>35</v>
      </c>
      <c r="E77" s="18" t="s">
        <v>39</v>
      </c>
      <c r="F77" s="18">
        <v>1050</v>
      </c>
      <c r="G77" s="18">
        <v>1473.03</v>
      </c>
      <c r="H77" s="18">
        <v>2252.11</v>
      </c>
      <c r="I77" s="43">
        <v>-69</v>
      </c>
      <c r="J77" s="18" t="s">
        <v>46</v>
      </c>
      <c r="K77" t="s">
        <v>5424</v>
      </c>
      <c r="L77" s="18" t="s">
        <v>2981</v>
      </c>
    </row>
    <row r="78" spans="1:12" x14ac:dyDescent="0.3">
      <c r="A78" t="s">
        <v>10566</v>
      </c>
      <c r="B78" s="18" t="s">
        <v>19</v>
      </c>
      <c r="C78" s="18" t="s">
        <v>23</v>
      </c>
      <c r="D78" s="18" t="s">
        <v>32</v>
      </c>
      <c r="E78" s="18" t="s">
        <v>40</v>
      </c>
      <c r="F78" s="18">
        <v>1021</v>
      </c>
      <c r="G78" s="18">
        <v>602.79999999999995</v>
      </c>
      <c r="H78" s="18">
        <v>909.82</v>
      </c>
      <c r="I78" s="43">
        <v>-435</v>
      </c>
      <c r="J78" s="18" t="s">
        <v>46</v>
      </c>
      <c r="K78" t="s">
        <v>4557</v>
      </c>
      <c r="L78" s="18" t="s">
        <v>4143</v>
      </c>
    </row>
    <row r="79" spans="1:12" x14ac:dyDescent="0.3">
      <c r="A79" t="s">
        <v>10090</v>
      </c>
      <c r="B79" s="18" t="s">
        <v>14</v>
      </c>
      <c r="C79" s="18" t="s">
        <v>29</v>
      </c>
      <c r="D79" s="18" t="s">
        <v>32</v>
      </c>
      <c r="E79" s="18" t="s">
        <v>41</v>
      </c>
      <c r="F79" s="18">
        <v>1052</v>
      </c>
      <c r="G79" s="18">
        <v>741.26</v>
      </c>
      <c r="H79" s="18">
        <v>1452.57</v>
      </c>
      <c r="I79" s="43">
        <v>-288</v>
      </c>
      <c r="J79" s="18" t="s">
        <v>46</v>
      </c>
      <c r="K79" t="s">
        <v>5152</v>
      </c>
      <c r="L79" s="18" t="s">
        <v>3417</v>
      </c>
    </row>
    <row r="80" spans="1:12" x14ac:dyDescent="0.3">
      <c r="A80" t="s">
        <v>9171</v>
      </c>
      <c r="B80" s="18" t="s">
        <v>12</v>
      </c>
      <c r="C80" s="18" t="s">
        <v>23</v>
      </c>
      <c r="D80" s="18" t="s">
        <v>34</v>
      </c>
      <c r="E80" s="18" t="s">
        <v>40</v>
      </c>
      <c r="F80" s="18">
        <v>1097</v>
      </c>
      <c r="G80" s="18">
        <v>1914.95</v>
      </c>
      <c r="H80" s="18">
        <v>2484.2199999999998</v>
      </c>
      <c r="I80" s="43">
        <v>-229</v>
      </c>
      <c r="J80" s="18" t="s">
        <v>46</v>
      </c>
      <c r="K80" t="s">
        <v>4642</v>
      </c>
      <c r="L80" s="18" t="s">
        <v>1945</v>
      </c>
    </row>
    <row r="81" spans="1:12" x14ac:dyDescent="0.3">
      <c r="A81" t="s">
        <v>10133</v>
      </c>
      <c r="B81" s="18" t="s">
        <v>18</v>
      </c>
      <c r="C81" s="18" t="s">
        <v>21</v>
      </c>
      <c r="D81" s="18" t="s">
        <v>34</v>
      </c>
      <c r="E81" s="18" t="s">
        <v>37</v>
      </c>
      <c r="F81" s="18">
        <v>1057</v>
      </c>
      <c r="G81" s="18">
        <v>813.96</v>
      </c>
      <c r="H81" s="18">
        <v>1550.36</v>
      </c>
      <c r="I81" s="43">
        <v>-387</v>
      </c>
      <c r="J81" s="18" t="s">
        <v>46</v>
      </c>
      <c r="K81" t="s">
        <v>4976</v>
      </c>
      <c r="L81" s="18" t="s">
        <v>3479</v>
      </c>
    </row>
    <row r="82" spans="1:12" x14ac:dyDescent="0.3">
      <c r="A82" t="s">
        <v>6293</v>
      </c>
      <c r="B82" s="18" t="s">
        <v>15</v>
      </c>
      <c r="C82" s="18" t="s">
        <v>27</v>
      </c>
      <c r="D82" s="18" t="s">
        <v>33</v>
      </c>
      <c r="E82" s="18" t="s">
        <v>41</v>
      </c>
      <c r="F82" s="18">
        <v>1049</v>
      </c>
      <c r="G82" s="18">
        <v>1497.31</v>
      </c>
      <c r="H82" s="18">
        <v>2336.98</v>
      </c>
      <c r="I82" s="43">
        <v>-66</v>
      </c>
      <c r="J82" s="18" t="s">
        <v>46</v>
      </c>
      <c r="K82" t="s">
        <v>4978</v>
      </c>
      <c r="L82" s="18" t="s">
        <v>2471</v>
      </c>
    </row>
    <row r="83" spans="1:12" x14ac:dyDescent="0.3">
      <c r="A83" t="s">
        <v>7200</v>
      </c>
      <c r="B83" s="18" t="s">
        <v>13</v>
      </c>
      <c r="C83" s="18" t="s">
        <v>21</v>
      </c>
      <c r="D83" s="18" t="s">
        <v>34</v>
      </c>
      <c r="E83" s="18" t="s">
        <v>43</v>
      </c>
      <c r="F83" s="18">
        <v>1090</v>
      </c>
      <c r="G83" s="18">
        <v>882.36</v>
      </c>
      <c r="H83" s="18">
        <v>1601.02</v>
      </c>
      <c r="I83" s="43">
        <v>-475</v>
      </c>
      <c r="J83" s="18" t="s">
        <v>46</v>
      </c>
      <c r="K83" t="s">
        <v>4439</v>
      </c>
      <c r="L83" s="18" t="s">
        <v>3111</v>
      </c>
    </row>
    <row r="84" spans="1:12" x14ac:dyDescent="0.3">
      <c r="A84" t="s">
        <v>7093</v>
      </c>
      <c r="B84" s="18" t="s">
        <v>17</v>
      </c>
      <c r="C84" s="18" t="s">
        <v>29</v>
      </c>
      <c r="D84" s="18" t="s">
        <v>31</v>
      </c>
      <c r="E84" s="18" t="s">
        <v>37</v>
      </c>
      <c r="F84" s="18">
        <v>1084</v>
      </c>
      <c r="G84" s="18">
        <v>663.59</v>
      </c>
      <c r="H84" s="18">
        <v>1223.44</v>
      </c>
      <c r="I84" s="43">
        <v>0</v>
      </c>
      <c r="J84" s="18" t="s">
        <v>46</v>
      </c>
      <c r="K84" t="s">
        <v>5302</v>
      </c>
      <c r="L84" s="18" t="s">
        <v>3177</v>
      </c>
    </row>
    <row r="85" spans="1:12" x14ac:dyDescent="0.3">
      <c r="A85" t="s">
        <v>6528</v>
      </c>
      <c r="B85" s="18" t="s">
        <v>20</v>
      </c>
      <c r="C85" s="18" t="s">
        <v>22</v>
      </c>
      <c r="D85" s="18" t="s">
        <v>31</v>
      </c>
      <c r="E85" s="18" t="s">
        <v>45</v>
      </c>
      <c r="F85" s="18">
        <v>1048</v>
      </c>
      <c r="G85" s="18">
        <v>1912.09</v>
      </c>
      <c r="H85" s="18">
        <v>2484.16</v>
      </c>
      <c r="I85" s="43">
        <v>-53</v>
      </c>
      <c r="J85" s="18" t="s">
        <v>46</v>
      </c>
      <c r="K85" t="s">
        <v>5246</v>
      </c>
      <c r="L85" s="18" t="s">
        <v>2291</v>
      </c>
    </row>
    <row r="86" spans="1:12" x14ac:dyDescent="0.3">
      <c r="A86" t="s">
        <v>8135</v>
      </c>
      <c r="B86" s="18" t="s">
        <v>14</v>
      </c>
      <c r="C86" s="18" t="s">
        <v>30</v>
      </c>
      <c r="D86" s="18" t="s">
        <v>31</v>
      </c>
      <c r="E86" s="18" t="s">
        <v>44</v>
      </c>
      <c r="F86" s="18">
        <v>1031</v>
      </c>
      <c r="G86" s="18">
        <v>1055.29</v>
      </c>
      <c r="H86" s="18">
        <v>1641.75</v>
      </c>
      <c r="I86" s="43">
        <v>-168</v>
      </c>
      <c r="J86" s="18" t="s">
        <v>46</v>
      </c>
      <c r="K86" t="s">
        <v>6264</v>
      </c>
      <c r="L86" s="18" t="s">
        <v>238</v>
      </c>
    </row>
    <row r="87" spans="1:12" x14ac:dyDescent="0.3">
      <c r="A87" t="s">
        <v>7424</v>
      </c>
      <c r="B87" s="18" t="s">
        <v>17</v>
      </c>
      <c r="C87" s="18" t="s">
        <v>30</v>
      </c>
      <c r="D87" s="18" t="s">
        <v>32</v>
      </c>
      <c r="E87" s="18" t="s">
        <v>37</v>
      </c>
      <c r="F87" s="18">
        <v>1075</v>
      </c>
      <c r="G87" s="18">
        <v>856.69</v>
      </c>
      <c r="H87" s="18">
        <v>1237.17</v>
      </c>
      <c r="I87" s="43">
        <v>-393</v>
      </c>
      <c r="J87" s="18" t="s">
        <v>46</v>
      </c>
      <c r="K87" t="s">
        <v>6061</v>
      </c>
      <c r="L87" s="18" t="s">
        <v>1284</v>
      </c>
    </row>
    <row r="88" spans="1:12" x14ac:dyDescent="0.3">
      <c r="A88" t="s">
        <v>8685</v>
      </c>
      <c r="B88" s="18" t="s">
        <v>14</v>
      </c>
      <c r="C88" s="18" t="s">
        <v>30</v>
      </c>
      <c r="D88" s="18" t="s">
        <v>32</v>
      </c>
      <c r="E88" s="18" t="s">
        <v>43</v>
      </c>
      <c r="F88" s="18">
        <v>1020</v>
      </c>
      <c r="G88" s="18">
        <v>847.87</v>
      </c>
      <c r="H88" s="18">
        <v>1320.61</v>
      </c>
      <c r="I88" s="43">
        <v>-33</v>
      </c>
      <c r="J88" s="18" t="s">
        <v>46</v>
      </c>
      <c r="K88" t="s">
        <v>4480</v>
      </c>
      <c r="L88" s="18" t="s">
        <v>1146</v>
      </c>
    </row>
    <row r="89" spans="1:12" x14ac:dyDescent="0.3">
      <c r="A89" t="s">
        <v>10574</v>
      </c>
      <c r="B89" s="18" t="s">
        <v>20</v>
      </c>
      <c r="C89" s="18" t="s">
        <v>23</v>
      </c>
      <c r="D89" s="18" t="s">
        <v>34</v>
      </c>
      <c r="E89" s="18" t="s">
        <v>39</v>
      </c>
      <c r="F89" s="18">
        <v>1074</v>
      </c>
      <c r="G89" s="18">
        <v>813.75</v>
      </c>
      <c r="H89" s="18">
        <v>924.75</v>
      </c>
      <c r="I89" s="43">
        <v>-393</v>
      </c>
      <c r="J89" s="18" t="s">
        <v>46</v>
      </c>
      <c r="K89" t="s">
        <v>4543</v>
      </c>
      <c r="L89" s="18" t="s">
        <v>4157</v>
      </c>
    </row>
    <row r="90" spans="1:12" x14ac:dyDescent="0.3">
      <c r="A90" t="s">
        <v>10460</v>
      </c>
      <c r="B90" s="18" t="s">
        <v>15</v>
      </c>
      <c r="C90" s="18" t="s">
        <v>23</v>
      </c>
      <c r="D90" s="18" t="s">
        <v>31</v>
      </c>
      <c r="E90" s="18" t="s">
        <v>40</v>
      </c>
      <c r="F90" s="18">
        <v>1081</v>
      </c>
      <c r="G90" s="18">
        <v>91.99</v>
      </c>
      <c r="H90" s="18">
        <v>138.25</v>
      </c>
      <c r="I90" s="43">
        <v>-435</v>
      </c>
      <c r="J90" s="18" t="s">
        <v>46</v>
      </c>
      <c r="K90" t="s">
        <v>4739</v>
      </c>
      <c r="L90" s="18" t="s">
        <v>3944</v>
      </c>
    </row>
    <row r="91" spans="1:12" x14ac:dyDescent="0.3">
      <c r="A91" t="s">
        <v>10329</v>
      </c>
      <c r="B91" s="18" t="s">
        <v>17</v>
      </c>
      <c r="C91" s="18" t="s">
        <v>26</v>
      </c>
      <c r="D91" s="18" t="s">
        <v>31</v>
      </c>
      <c r="E91" s="18" t="s">
        <v>40</v>
      </c>
      <c r="F91" s="18">
        <v>1028</v>
      </c>
      <c r="G91" s="18">
        <v>774.64</v>
      </c>
      <c r="H91" s="18">
        <v>961.5</v>
      </c>
      <c r="I91" s="43">
        <v>-481</v>
      </c>
      <c r="J91" s="18" t="s">
        <v>46</v>
      </c>
      <c r="K91" t="s">
        <v>4890</v>
      </c>
      <c r="L91" s="18" t="s">
        <v>3755</v>
      </c>
    </row>
    <row r="92" spans="1:12" x14ac:dyDescent="0.3">
      <c r="A92" t="s">
        <v>9759</v>
      </c>
      <c r="B92" s="18" t="s">
        <v>20</v>
      </c>
      <c r="C92" s="18" t="s">
        <v>27</v>
      </c>
      <c r="D92" s="18" t="s">
        <v>35</v>
      </c>
      <c r="E92" s="18" t="s">
        <v>37</v>
      </c>
      <c r="F92" s="18">
        <v>1056</v>
      </c>
      <c r="G92" s="18">
        <v>1563.01</v>
      </c>
      <c r="H92" s="18">
        <v>2818.14</v>
      </c>
      <c r="I92" s="43">
        <v>-174</v>
      </c>
      <c r="J92" s="18" t="s">
        <v>46</v>
      </c>
      <c r="K92" t="s">
        <v>5481</v>
      </c>
      <c r="L92" s="18" t="s">
        <v>2876</v>
      </c>
    </row>
    <row r="93" spans="1:12" x14ac:dyDescent="0.3">
      <c r="A93" t="s">
        <v>9115</v>
      </c>
      <c r="B93" s="18" t="s">
        <v>20</v>
      </c>
      <c r="C93" s="18" t="s">
        <v>27</v>
      </c>
      <c r="D93" s="18" t="s">
        <v>31</v>
      </c>
      <c r="E93" s="18" t="s">
        <v>37</v>
      </c>
      <c r="F93" s="18">
        <v>1057</v>
      </c>
      <c r="G93" s="18">
        <v>710.96</v>
      </c>
      <c r="H93" s="18">
        <v>1189.68</v>
      </c>
      <c r="I93" s="43">
        <v>-3</v>
      </c>
      <c r="J93" s="18" t="s">
        <v>46</v>
      </c>
      <c r="K93" t="s">
        <v>4835</v>
      </c>
      <c r="L93" s="18" t="s">
        <v>1857</v>
      </c>
    </row>
    <row r="94" spans="1:12" x14ac:dyDescent="0.3">
      <c r="A94" t="s">
        <v>7675</v>
      </c>
      <c r="B94" s="18" t="s">
        <v>12</v>
      </c>
      <c r="C94" s="18" t="s">
        <v>23</v>
      </c>
      <c r="D94" s="18" t="s">
        <v>32</v>
      </c>
      <c r="E94" s="18" t="s">
        <v>36</v>
      </c>
      <c r="F94" s="18">
        <v>1083</v>
      </c>
      <c r="G94" s="18">
        <v>426.98</v>
      </c>
      <c r="H94" s="18">
        <v>802.7</v>
      </c>
      <c r="I94" s="43">
        <v>-304</v>
      </c>
      <c r="J94" s="18" t="s">
        <v>46</v>
      </c>
      <c r="K94" t="s">
        <v>5406</v>
      </c>
      <c r="L94" s="18" t="s">
        <v>3005</v>
      </c>
    </row>
    <row r="95" spans="1:12" x14ac:dyDescent="0.3">
      <c r="A95" t="s">
        <v>9513</v>
      </c>
      <c r="B95" s="18" t="s">
        <v>15</v>
      </c>
      <c r="C95" s="18" t="s">
        <v>21</v>
      </c>
      <c r="D95" s="18" t="s">
        <v>34</v>
      </c>
      <c r="E95" s="18" t="s">
        <v>36</v>
      </c>
      <c r="F95" s="18">
        <v>1034</v>
      </c>
      <c r="G95" s="18">
        <v>717.69</v>
      </c>
      <c r="H95" s="18">
        <v>935.92</v>
      </c>
      <c r="I95" s="43">
        <v>-402</v>
      </c>
      <c r="J95" s="18" t="s">
        <v>46</v>
      </c>
      <c r="K95" t="s">
        <v>5440</v>
      </c>
      <c r="L95" s="18" t="s">
        <v>2493</v>
      </c>
    </row>
    <row r="96" spans="1:12" x14ac:dyDescent="0.3">
      <c r="A96" t="s">
        <v>6577</v>
      </c>
      <c r="B96" s="18" t="s">
        <v>11</v>
      </c>
      <c r="C96" s="18" t="s">
        <v>22</v>
      </c>
      <c r="D96" s="18" t="s">
        <v>32</v>
      </c>
      <c r="E96" s="18" t="s">
        <v>45</v>
      </c>
      <c r="F96" s="18">
        <v>1071</v>
      </c>
      <c r="G96" s="18">
        <v>1997.94</v>
      </c>
      <c r="H96" s="18">
        <v>3987.56</v>
      </c>
      <c r="I96" s="43">
        <v>-461</v>
      </c>
      <c r="J96" s="18" t="s">
        <v>46</v>
      </c>
      <c r="K96" t="s">
        <v>5196</v>
      </c>
      <c r="L96" s="18" t="s">
        <v>2560</v>
      </c>
    </row>
    <row r="97" spans="1:12" x14ac:dyDescent="0.3">
      <c r="A97" t="s">
        <v>7887</v>
      </c>
      <c r="B97" s="18" t="s">
        <v>12</v>
      </c>
      <c r="C97" s="18" t="s">
        <v>27</v>
      </c>
      <c r="D97" s="18" t="s">
        <v>32</v>
      </c>
      <c r="E97" s="18" t="s">
        <v>36</v>
      </c>
      <c r="F97" s="18">
        <v>1035</v>
      </c>
      <c r="G97" s="18">
        <v>288.24</v>
      </c>
      <c r="H97" s="18">
        <v>427.97</v>
      </c>
      <c r="I97" s="43">
        <v>-387</v>
      </c>
      <c r="J97" s="18" t="s">
        <v>46</v>
      </c>
      <c r="K97" t="s">
        <v>5680</v>
      </c>
      <c r="L97" s="18" t="s">
        <v>151</v>
      </c>
    </row>
    <row r="98" spans="1:12" x14ac:dyDescent="0.3">
      <c r="A98" t="s">
        <v>9172</v>
      </c>
      <c r="B98" s="18" t="s">
        <v>20</v>
      </c>
      <c r="C98" s="18" t="s">
        <v>23</v>
      </c>
      <c r="D98" s="18" t="s">
        <v>34</v>
      </c>
      <c r="E98" s="18" t="s">
        <v>36</v>
      </c>
      <c r="F98" s="18">
        <v>1072</v>
      </c>
      <c r="G98" s="18">
        <v>1591.2</v>
      </c>
      <c r="H98" s="18">
        <v>2174.2600000000002</v>
      </c>
      <c r="I98" s="43">
        <v>-101</v>
      </c>
      <c r="J98" s="18" t="s">
        <v>46</v>
      </c>
      <c r="K98" t="s">
        <v>5374</v>
      </c>
      <c r="L98" s="18" t="s">
        <v>1946</v>
      </c>
    </row>
    <row r="99" spans="1:12" x14ac:dyDescent="0.3">
      <c r="A99" t="s">
        <v>6879</v>
      </c>
      <c r="B99" s="18" t="s">
        <v>12</v>
      </c>
      <c r="C99" s="18" t="s">
        <v>25</v>
      </c>
      <c r="D99" s="18" t="s">
        <v>34</v>
      </c>
      <c r="E99" s="18" t="s">
        <v>40</v>
      </c>
      <c r="F99" s="18">
        <v>1008</v>
      </c>
      <c r="G99" s="18">
        <v>1604.62</v>
      </c>
      <c r="H99" s="18">
        <v>2717.74</v>
      </c>
      <c r="I99" s="43">
        <v>-277</v>
      </c>
      <c r="J99" s="18" t="s">
        <v>46</v>
      </c>
      <c r="K99" t="s">
        <v>6176</v>
      </c>
      <c r="L99" s="18" t="s">
        <v>124</v>
      </c>
    </row>
    <row r="100" spans="1:12" x14ac:dyDescent="0.3">
      <c r="A100" t="s">
        <v>8412</v>
      </c>
      <c r="B100" s="18" t="s">
        <v>16</v>
      </c>
      <c r="C100" s="18" t="s">
        <v>23</v>
      </c>
      <c r="D100" s="18" t="s">
        <v>35</v>
      </c>
      <c r="E100" s="18" t="s">
        <v>44</v>
      </c>
      <c r="F100" s="18">
        <v>1021</v>
      </c>
      <c r="G100" s="18">
        <v>1332.04</v>
      </c>
      <c r="H100" s="18">
        <v>2316.98</v>
      </c>
      <c r="I100" s="43">
        <v>-136</v>
      </c>
      <c r="J100" s="18" t="s">
        <v>46</v>
      </c>
      <c r="K100" t="s">
        <v>6131</v>
      </c>
      <c r="L100" s="18" t="s">
        <v>711</v>
      </c>
    </row>
    <row r="101" spans="1:12" x14ac:dyDescent="0.3">
      <c r="A101" t="s">
        <v>6402</v>
      </c>
      <c r="B101" s="18" t="s">
        <v>18</v>
      </c>
      <c r="C101" s="18" t="s">
        <v>23</v>
      </c>
      <c r="D101" s="18" t="s">
        <v>32</v>
      </c>
      <c r="E101" s="18" t="s">
        <v>45</v>
      </c>
      <c r="F101" s="18">
        <v>1097</v>
      </c>
      <c r="G101" s="18">
        <v>282.52</v>
      </c>
      <c r="H101" s="18">
        <v>407.54</v>
      </c>
      <c r="I101" s="43">
        <v>-455</v>
      </c>
      <c r="J101" s="18" t="s">
        <v>46</v>
      </c>
      <c r="K101" t="s">
        <v>6001</v>
      </c>
      <c r="L101" s="18" t="s">
        <v>1480</v>
      </c>
    </row>
    <row r="102" spans="1:12" x14ac:dyDescent="0.3">
      <c r="A102" t="s">
        <v>7317</v>
      </c>
      <c r="B102" s="18" t="s">
        <v>16</v>
      </c>
      <c r="C102" s="18" t="s">
        <v>27</v>
      </c>
      <c r="D102" s="18" t="s">
        <v>34</v>
      </c>
      <c r="E102" s="18" t="s">
        <v>40</v>
      </c>
      <c r="F102" s="18">
        <v>1055</v>
      </c>
      <c r="G102" s="18">
        <v>211.47</v>
      </c>
      <c r="H102" s="18">
        <v>346.94</v>
      </c>
      <c r="I102" s="43">
        <v>-175</v>
      </c>
      <c r="J102" s="18" t="s">
        <v>46</v>
      </c>
      <c r="K102" t="s">
        <v>4889</v>
      </c>
      <c r="L102" s="18" t="s">
        <v>3141</v>
      </c>
    </row>
    <row r="103" spans="1:12" x14ac:dyDescent="0.3">
      <c r="A103" t="s">
        <v>8367</v>
      </c>
      <c r="B103" s="18" t="s">
        <v>14</v>
      </c>
      <c r="C103" s="18" t="s">
        <v>30</v>
      </c>
      <c r="D103" s="18" t="s">
        <v>35</v>
      </c>
      <c r="E103" s="18" t="s">
        <v>36</v>
      </c>
      <c r="F103" s="18">
        <v>1082</v>
      </c>
      <c r="G103" s="18">
        <v>735.26</v>
      </c>
      <c r="H103" s="18">
        <v>1223.32</v>
      </c>
      <c r="I103" s="43">
        <v>-413</v>
      </c>
      <c r="J103" s="18" t="s">
        <v>46</v>
      </c>
      <c r="K103" t="s">
        <v>5949</v>
      </c>
      <c r="L103" s="18" t="s">
        <v>646</v>
      </c>
    </row>
    <row r="104" spans="1:12" x14ac:dyDescent="0.3">
      <c r="A104" t="s">
        <v>8063</v>
      </c>
      <c r="B104" s="18" t="s">
        <v>17</v>
      </c>
      <c r="C104" s="18" t="s">
        <v>22</v>
      </c>
      <c r="D104" s="18" t="s">
        <v>35</v>
      </c>
      <c r="E104" s="18" t="s">
        <v>37</v>
      </c>
      <c r="F104" s="18">
        <v>1024</v>
      </c>
      <c r="G104" s="18">
        <v>1110.01</v>
      </c>
      <c r="H104" s="18">
        <v>1519.67</v>
      </c>
      <c r="I104" s="43">
        <v>-309</v>
      </c>
      <c r="J104" s="18" t="s">
        <v>46</v>
      </c>
      <c r="K104" t="s">
        <v>6287</v>
      </c>
      <c r="L104" s="18" t="s">
        <v>120</v>
      </c>
    </row>
    <row r="105" spans="1:12" x14ac:dyDescent="0.3">
      <c r="A105" t="s">
        <v>7929</v>
      </c>
      <c r="B105" s="18" t="s">
        <v>12</v>
      </c>
      <c r="C105" s="18" t="s">
        <v>30</v>
      </c>
      <c r="D105" s="18" t="s">
        <v>31</v>
      </c>
      <c r="E105" s="18" t="s">
        <v>43</v>
      </c>
      <c r="F105" s="18">
        <v>1093</v>
      </c>
      <c r="G105" s="18">
        <v>1938.51</v>
      </c>
      <c r="H105" s="18">
        <v>3386.35</v>
      </c>
      <c r="I105" s="43">
        <v>-211</v>
      </c>
      <c r="J105" s="18" t="s">
        <v>46</v>
      </c>
      <c r="K105" t="s">
        <v>5436</v>
      </c>
      <c r="L105" s="18" t="s">
        <v>1699</v>
      </c>
    </row>
    <row r="106" spans="1:12" x14ac:dyDescent="0.3">
      <c r="A106" t="s">
        <v>7521</v>
      </c>
      <c r="B106" s="18" t="s">
        <v>13</v>
      </c>
      <c r="C106" s="18" t="s">
        <v>28</v>
      </c>
      <c r="D106" s="18" t="s">
        <v>35</v>
      </c>
      <c r="E106" s="18" t="s">
        <v>41</v>
      </c>
      <c r="F106" s="18">
        <v>1012</v>
      </c>
      <c r="G106" s="18">
        <v>1865.39</v>
      </c>
      <c r="H106" s="18">
        <v>2131.7399999999998</v>
      </c>
      <c r="I106" s="43">
        <v>-360</v>
      </c>
      <c r="J106" s="18" t="s">
        <v>46</v>
      </c>
      <c r="K106" t="s">
        <v>5071</v>
      </c>
      <c r="L106" s="18" t="s">
        <v>3528</v>
      </c>
    </row>
    <row r="107" spans="1:12" x14ac:dyDescent="0.3">
      <c r="A107" t="s">
        <v>9794</v>
      </c>
      <c r="B107" s="18" t="s">
        <v>12</v>
      </c>
      <c r="C107" s="18" t="s">
        <v>21</v>
      </c>
      <c r="D107" s="18" t="s">
        <v>34</v>
      </c>
      <c r="E107" s="18" t="s">
        <v>45</v>
      </c>
      <c r="F107" s="18">
        <v>1023</v>
      </c>
      <c r="G107" s="18">
        <v>270.67</v>
      </c>
      <c r="H107" s="18">
        <v>440.98</v>
      </c>
      <c r="I107" s="43">
        <v>-471</v>
      </c>
      <c r="J107" s="18" t="s">
        <v>46</v>
      </c>
      <c r="K107" t="s">
        <v>4582</v>
      </c>
      <c r="L107" s="18" t="s">
        <v>2931</v>
      </c>
    </row>
    <row r="108" spans="1:12" x14ac:dyDescent="0.3">
      <c r="A108" t="s">
        <v>7804</v>
      </c>
      <c r="B108" s="18" t="s">
        <v>19</v>
      </c>
      <c r="C108" s="18" t="s">
        <v>25</v>
      </c>
      <c r="D108" s="18" t="s">
        <v>35</v>
      </c>
      <c r="E108" s="18" t="s">
        <v>36</v>
      </c>
      <c r="F108" s="18">
        <v>1081</v>
      </c>
      <c r="G108" s="18">
        <v>1781.62</v>
      </c>
      <c r="H108" s="18">
        <v>3407.14</v>
      </c>
      <c r="I108" s="43">
        <v>-338</v>
      </c>
      <c r="J108" s="18" t="s">
        <v>46</v>
      </c>
      <c r="K108" t="s">
        <v>5256</v>
      </c>
      <c r="L108" s="18" t="s">
        <v>3266</v>
      </c>
    </row>
    <row r="109" spans="1:12" x14ac:dyDescent="0.3">
      <c r="A109" t="s">
        <v>8739</v>
      </c>
      <c r="B109" s="18" t="s">
        <v>13</v>
      </c>
      <c r="C109" s="18" t="s">
        <v>29</v>
      </c>
      <c r="D109" s="18" t="s">
        <v>35</v>
      </c>
      <c r="E109" s="18" t="s">
        <v>40</v>
      </c>
      <c r="F109" s="18">
        <v>1081</v>
      </c>
      <c r="G109" s="18">
        <v>450.78</v>
      </c>
      <c r="H109" s="18">
        <v>858.6</v>
      </c>
      <c r="I109" s="43">
        <v>-408</v>
      </c>
      <c r="J109" s="18" t="s">
        <v>46</v>
      </c>
      <c r="K109" t="s">
        <v>4648</v>
      </c>
      <c r="L109" s="18" t="s">
        <v>1234</v>
      </c>
    </row>
    <row r="110" spans="1:12" x14ac:dyDescent="0.3">
      <c r="A110" t="s">
        <v>8438</v>
      </c>
      <c r="B110" s="18" t="s">
        <v>14</v>
      </c>
      <c r="C110" s="18" t="s">
        <v>23</v>
      </c>
      <c r="D110" s="18" t="s">
        <v>32</v>
      </c>
      <c r="E110" s="18" t="s">
        <v>42</v>
      </c>
      <c r="F110" s="18">
        <v>1037</v>
      </c>
      <c r="G110" s="18">
        <v>1789.43</v>
      </c>
      <c r="H110" s="18">
        <v>2485.31</v>
      </c>
      <c r="I110" s="43">
        <v>-157</v>
      </c>
      <c r="J110" s="18" t="s">
        <v>46</v>
      </c>
      <c r="K110" t="s">
        <v>4387</v>
      </c>
      <c r="L110" s="18" t="s">
        <v>758</v>
      </c>
    </row>
    <row r="111" spans="1:12" x14ac:dyDescent="0.3">
      <c r="A111" t="s">
        <v>9231</v>
      </c>
      <c r="B111" s="18" t="s">
        <v>18</v>
      </c>
      <c r="C111" s="18" t="s">
        <v>21</v>
      </c>
      <c r="D111" s="18" t="s">
        <v>34</v>
      </c>
      <c r="E111" s="18" t="s">
        <v>38</v>
      </c>
      <c r="F111" s="18">
        <v>1006</v>
      </c>
      <c r="G111" s="18">
        <v>1525.77</v>
      </c>
      <c r="H111" s="18">
        <v>2925.7</v>
      </c>
      <c r="I111" s="43">
        <v>-260</v>
      </c>
      <c r="J111" s="18" t="s">
        <v>46</v>
      </c>
      <c r="K111" t="s">
        <v>5842</v>
      </c>
      <c r="L111" s="18" t="s">
        <v>2038</v>
      </c>
    </row>
    <row r="112" spans="1:12" x14ac:dyDescent="0.3">
      <c r="A112" t="s">
        <v>8688</v>
      </c>
      <c r="B112" s="18" t="s">
        <v>14</v>
      </c>
      <c r="C112" s="18" t="s">
        <v>23</v>
      </c>
      <c r="D112" s="18" t="s">
        <v>34</v>
      </c>
      <c r="E112" s="18" t="s">
        <v>40</v>
      </c>
      <c r="F112" s="18">
        <v>1021</v>
      </c>
      <c r="G112" s="18">
        <v>492.4</v>
      </c>
      <c r="H112" s="18">
        <v>785.24</v>
      </c>
      <c r="I112" s="43">
        <v>-176</v>
      </c>
      <c r="J112" s="18" t="s">
        <v>46</v>
      </c>
      <c r="K112" t="s">
        <v>5928</v>
      </c>
      <c r="L112" s="18" t="s">
        <v>1151</v>
      </c>
    </row>
    <row r="113" spans="1:12" x14ac:dyDescent="0.3">
      <c r="A113" t="s">
        <v>7062</v>
      </c>
      <c r="B113" s="18" t="s">
        <v>12</v>
      </c>
      <c r="C113" s="18" t="s">
        <v>29</v>
      </c>
      <c r="D113" s="18" t="s">
        <v>31</v>
      </c>
      <c r="E113" s="18" t="s">
        <v>38</v>
      </c>
      <c r="F113" s="18">
        <v>1085</v>
      </c>
      <c r="G113" s="18">
        <v>1085.31</v>
      </c>
      <c r="H113" s="18">
        <v>1542.16</v>
      </c>
      <c r="I113" s="43">
        <v>-350</v>
      </c>
      <c r="J113" s="18" t="s">
        <v>46</v>
      </c>
      <c r="K113" t="s">
        <v>6003</v>
      </c>
      <c r="L113" s="18" t="s">
        <v>1477</v>
      </c>
    </row>
    <row r="114" spans="1:12" x14ac:dyDescent="0.3">
      <c r="A114" t="s">
        <v>9079</v>
      </c>
      <c r="B114" s="18" t="s">
        <v>17</v>
      </c>
      <c r="C114" s="18" t="s">
        <v>28</v>
      </c>
      <c r="D114" s="18" t="s">
        <v>33</v>
      </c>
      <c r="E114" s="18" t="s">
        <v>40</v>
      </c>
      <c r="F114" s="18">
        <v>1069</v>
      </c>
      <c r="G114" s="18">
        <v>531.19000000000005</v>
      </c>
      <c r="H114" s="18">
        <v>922.85</v>
      </c>
      <c r="I114" s="43">
        <v>-341</v>
      </c>
      <c r="J114" s="18" t="s">
        <v>46</v>
      </c>
      <c r="K114" t="s">
        <v>4967</v>
      </c>
      <c r="L114" s="18" t="s">
        <v>1805</v>
      </c>
    </row>
    <row r="115" spans="1:12" x14ac:dyDescent="0.3">
      <c r="A115" t="s">
        <v>9452</v>
      </c>
      <c r="B115" s="18" t="s">
        <v>17</v>
      </c>
      <c r="C115" s="18" t="s">
        <v>28</v>
      </c>
      <c r="D115" s="18" t="s">
        <v>32</v>
      </c>
      <c r="E115" s="18" t="s">
        <v>41</v>
      </c>
      <c r="F115" s="18">
        <v>1028</v>
      </c>
      <c r="G115" s="18">
        <v>1049.24</v>
      </c>
      <c r="H115" s="18">
        <v>1777.3</v>
      </c>
      <c r="I115" s="43">
        <v>-26</v>
      </c>
      <c r="J115" s="18" t="s">
        <v>46</v>
      </c>
      <c r="K115" t="s">
        <v>5716</v>
      </c>
      <c r="L115" s="18" t="s">
        <v>2394</v>
      </c>
    </row>
    <row r="116" spans="1:12" x14ac:dyDescent="0.3">
      <c r="A116" t="s">
        <v>9952</v>
      </c>
      <c r="B116" s="18" t="s">
        <v>13</v>
      </c>
      <c r="C116" s="18" t="s">
        <v>29</v>
      </c>
      <c r="D116" s="18" t="s">
        <v>32</v>
      </c>
      <c r="E116" s="18" t="s">
        <v>42</v>
      </c>
      <c r="F116" s="18">
        <v>1022</v>
      </c>
      <c r="G116" s="18">
        <v>501.02</v>
      </c>
      <c r="H116" s="18">
        <v>624.63</v>
      </c>
      <c r="I116" s="43">
        <v>-358</v>
      </c>
      <c r="J116" s="18" t="s">
        <v>46</v>
      </c>
      <c r="K116" t="s">
        <v>5299</v>
      </c>
      <c r="L116" s="18" t="s">
        <v>3182</v>
      </c>
    </row>
    <row r="117" spans="1:12" x14ac:dyDescent="0.3">
      <c r="A117" t="s">
        <v>7881</v>
      </c>
      <c r="B117" s="18" t="s">
        <v>19</v>
      </c>
      <c r="C117" s="18" t="s">
        <v>24</v>
      </c>
      <c r="D117" s="18" t="s">
        <v>31</v>
      </c>
      <c r="E117" s="18" t="s">
        <v>43</v>
      </c>
      <c r="F117" s="18">
        <v>1057</v>
      </c>
      <c r="G117" s="18">
        <v>595.12</v>
      </c>
      <c r="H117" s="18">
        <v>807.5</v>
      </c>
      <c r="I117" s="43">
        <v>-292</v>
      </c>
      <c r="J117" s="18" t="s">
        <v>46</v>
      </c>
      <c r="K117" t="s">
        <v>5324</v>
      </c>
      <c r="L117" s="18" t="s">
        <v>2976</v>
      </c>
    </row>
    <row r="118" spans="1:12" x14ac:dyDescent="0.3">
      <c r="A118" t="s">
        <v>6403</v>
      </c>
      <c r="B118" s="18" t="s">
        <v>17</v>
      </c>
      <c r="C118" s="18" t="s">
        <v>21</v>
      </c>
      <c r="D118" s="18" t="s">
        <v>33</v>
      </c>
      <c r="E118" s="18" t="s">
        <v>41</v>
      </c>
      <c r="F118" s="18">
        <v>1084</v>
      </c>
      <c r="G118" s="18">
        <v>875.04</v>
      </c>
      <c r="H118" s="18">
        <v>1697.1</v>
      </c>
      <c r="I118" s="43">
        <v>-361</v>
      </c>
      <c r="J118" s="18" t="s">
        <v>46</v>
      </c>
      <c r="K118" t="s">
        <v>5795</v>
      </c>
      <c r="L118" s="18" t="s">
        <v>827</v>
      </c>
    </row>
    <row r="119" spans="1:12" x14ac:dyDescent="0.3">
      <c r="A119" t="s">
        <v>9988</v>
      </c>
      <c r="B119" s="18" t="s">
        <v>13</v>
      </c>
      <c r="C119" s="18" t="s">
        <v>27</v>
      </c>
      <c r="D119" s="18" t="s">
        <v>34</v>
      </c>
      <c r="E119" s="18" t="s">
        <v>38</v>
      </c>
      <c r="F119" s="18">
        <v>1077</v>
      </c>
      <c r="G119" s="18">
        <v>1323.94</v>
      </c>
      <c r="H119" s="18">
        <v>2186.71</v>
      </c>
      <c r="I119" s="43">
        <v>-444</v>
      </c>
      <c r="J119" s="18" t="s">
        <v>46</v>
      </c>
      <c r="K119" t="s">
        <v>5256</v>
      </c>
      <c r="L119" s="18" t="s">
        <v>3234</v>
      </c>
    </row>
    <row r="120" spans="1:12" x14ac:dyDescent="0.3">
      <c r="A120" t="s">
        <v>6873</v>
      </c>
      <c r="B120" s="18" t="s">
        <v>14</v>
      </c>
      <c r="C120" s="18" t="s">
        <v>27</v>
      </c>
      <c r="D120" s="18" t="s">
        <v>32</v>
      </c>
      <c r="E120" s="18" t="s">
        <v>40</v>
      </c>
      <c r="F120" s="18">
        <v>1073</v>
      </c>
      <c r="G120" s="18">
        <v>818.38</v>
      </c>
      <c r="H120" s="18">
        <v>1122.06</v>
      </c>
      <c r="I120" s="43">
        <v>-469</v>
      </c>
      <c r="J120" s="18" t="s">
        <v>46</v>
      </c>
      <c r="K120" t="s">
        <v>4520</v>
      </c>
      <c r="L120" s="18" t="s">
        <v>4185</v>
      </c>
    </row>
    <row r="121" spans="1:12" x14ac:dyDescent="0.3">
      <c r="A121" t="s">
        <v>9385</v>
      </c>
      <c r="B121" s="18" t="s">
        <v>13</v>
      </c>
      <c r="C121" s="18" t="s">
        <v>24</v>
      </c>
      <c r="D121" s="18" t="s">
        <v>32</v>
      </c>
      <c r="E121" s="18" t="s">
        <v>36</v>
      </c>
      <c r="F121" s="18">
        <v>1057</v>
      </c>
      <c r="G121" s="18">
        <v>171.57</v>
      </c>
      <c r="H121" s="18">
        <v>340.94</v>
      </c>
      <c r="I121" s="43">
        <v>-381</v>
      </c>
      <c r="J121" s="18" t="s">
        <v>46</v>
      </c>
      <c r="K121" t="s">
        <v>4712</v>
      </c>
      <c r="L121" s="18" t="s">
        <v>2283</v>
      </c>
    </row>
    <row r="122" spans="1:12" x14ac:dyDescent="0.3">
      <c r="A122" t="s">
        <v>6730</v>
      </c>
      <c r="B122" s="18" t="s">
        <v>11</v>
      </c>
      <c r="C122" s="18" t="s">
        <v>23</v>
      </c>
      <c r="D122" s="18" t="s">
        <v>32</v>
      </c>
      <c r="E122" s="18" t="s">
        <v>42</v>
      </c>
      <c r="F122" s="18">
        <v>1064</v>
      </c>
      <c r="G122" s="18">
        <v>1081.92</v>
      </c>
      <c r="H122" s="18">
        <v>1760.33</v>
      </c>
      <c r="I122" s="43">
        <v>-340</v>
      </c>
      <c r="J122" s="18" t="s">
        <v>46</v>
      </c>
      <c r="K122" t="s">
        <v>4608</v>
      </c>
      <c r="L122" s="18" t="s">
        <v>902</v>
      </c>
    </row>
    <row r="123" spans="1:12" x14ac:dyDescent="0.3">
      <c r="A123" t="s">
        <v>10272</v>
      </c>
      <c r="B123" s="18" t="s">
        <v>18</v>
      </c>
      <c r="C123" s="18" t="s">
        <v>29</v>
      </c>
      <c r="D123" s="18" t="s">
        <v>33</v>
      </c>
      <c r="E123" s="18" t="s">
        <v>44</v>
      </c>
      <c r="F123" s="18">
        <v>1083</v>
      </c>
      <c r="G123" s="18">
        <v>880.02</v>
      </c>
      <c r="H123" s="18">
        <v>1239.6099999999999</v>
      </c>
      <c r="I123" s="43">
        <v>-329</v>
      </c>
      <c r="J123" s="18" t="s">
        <v>46</v>
      </c>
      <c r="K123" t="s">
        <v>4956</v>
      </c>
      <c r="L123" s="18" t="s">
        <v>3675</v>
      </c>
    </row>
    <row r="124" spans="1:12" x14ac:dyDescent="0.3">
      <c r="A124" t="s">
        <v>8166</v>
      </c>
      <c r="B124" s="18" t="s">
        <v>20</v>
      </c>
      <c r="C124" s="18" t="s">
        <v>23</v>
      </c>
      <c r="D124" s="18" t="s">
        <v>35</v>
      </c>
      <c r="E124" s="18" t="s">
        <v>41</v>
      </c>
      <c r="F124" s="18">
        <v>1100</v>
      </c>
      <c r="G124" s="18">
        <v>802.25</v>
      </c>
      <c r="H124" s="18">
        <v>1361.66</v>
      </c>
      <c r="I124" s="43">
        <v>-391</v>
      </c>
      <c r="J124" s="18" t="s">
        <v>46</v>
      </c>
      <c r="K124" t="s">
        <v>5885</v>
      </c>
      <c r="L124" s="18" t="s">
        <v>299</v>
      </c>
    </row>
    <row r="125" spans="1:12" x14ac:dyDescent="0.3">
      <c r="A125" t="s">
        <v>8533</v>
      </c>
      <c r="B125" s="18" t="s">
        <v>11</v>
      </c>
      <c r="C125" s="18" t="s">
        <v>25</v>
      </c>
      <c r="D125" s="18" t="s">
        <v>31</v>
      </c>
      <c r="E125" s="18" t="s">
        <v>36</v>
      </c>
      <c r="F125" s="18">
        <v>1028</v>
      </c>
      <c r="G125" s="18">
        <v>881.63</v>
      </c>
      <c r="H125" s="18">
        <v>993.62</v>
      </c>
      <c r="I125" s="43">
        <v>-385</v>
      </c>
      <c r="J125" s="18" t="s">
        <v>46</v>
      </c>
      <c r="K125" t="s">
        <v>5109</v>
      </c>
      <c r="L125" s="18" t="s">
        <v>906</v>
      </c>
    </row>
    <row r="126" spans="1:12" x14ac:dyDescent="0.3">
      <c r="A126" t="s">
        <v>8120</v>
      </c>
      <c r="B126" s="18" t="s">
        <v>16</v>
      </c>
      <c r="C126" s="18" t="s">
        <v>24</v>
      </c>
      <c r="D126" s="18" t="s">
        <v>32</v>
      </c>
      <c r="E126" s="18" t="s">
        <v>36</v>
      </c>
      <c r="F126" s="18">
        <v>1005</v>
      </c>
      <c r="G126" s="18">
        <v>146.1</v>
      </c>
      <c r="H126" s="18">
        <v>277.02999999999997</v>
      </c>
      <c r="I126" s="43">
        <v>-410</v>
      </c>
      <c r="J126" s="18" t="s">
        <v>46</v>
      </c>
      <c r="K126" t="s">
        <v>6251</v>
      </c>
      <c r="L126" s="18" t="s">
        <v>217</v>
      </c>
    </row>
    <row r="127" spans="1:12" x14ac:dyDescent="0.3">
      <c r="A127" t="s">
        <v>7723</v>
      </c>
      <c r="B127" s="18" t="s">
        <v>14</v>
      </c>
      <c r="C127" s="18" t="s">
        <v>27</v>
      </c>
      <c r="D127" s="18" t="s">
        <v>34</v>
      </c>
      <c r="E127" s="18" t="s">
        <v>42</v>
      </c>
      <c r="F127" s="18">
        <v>1030</v>
      </c>
      <c r="G127" s="18">
        <v>1891.21</v>
      </c>
      <c r="H127" s="18">
        <v>3547.77</v>
      </c>
      <c r="I127" s="43">
        <v>-464</v>
      </c>
      <c r="J127" s="18" t="s">
        <v>46</v>
      </c>
      <c r="K127" t="s">
        <v>5415</v>
      </c>
      <c r="L127" s="18" t="s">
        <v>359</v>
      </c>
    </row>
    <row r="128" spans="1:12" x14ac:dyDescent="0.3">
      <c r="A128" t="s">
        <v>8889</v>
      </c>
      <c r="B128" s="18" t="s">
        <v>11</v>
      </c>
      <c r="C128" s="18" t="s">
        <v>30</v>
      </c>
      <c r="D128" s="18" t="s">
        <v>33</v>
      </c>
      <c r="E128" s="18" t="s">
        <v>36</v>
      </c>
      <c r="F128" s="18">
        <v>1079</v>
      </c>
      <c r="G128" s="18">
        <v>1341.98</v>
      </c>
      <c r="H128" s="18">
        <v>2211.3200000000002</v>
      </c>
      <c r="I128" s="43">
        <v>-410</v>
      </c>
      <c r="J128" s="18" t="s">
        <v>46</v>
      </c>
      <c r="K128" t="s">
        <v>4798</v>
      </c>
      <c r="L128" s="18" t="s">
        <v>1487</v>
      </c>
    </row>
    <row r="129" spans="1:12" x14ac:dyDescent="0.3">
      <c r="A129" t="s">
        <v>8871</v>
      </c>
      <c r="B129" s="18" t="s">
        <v>12</v>
      </c>
      <c r="C129" s="18" t="s">
        <v>27</v>
      </c>
      <c r="D129" s="18" t="s">
        <v>31</v>
      </c>
      <c r="E129" s="18" t="s">
        <v>44</v>
      </c>
      <c r="F129" s="18">
        <v>1052</v>
      </c>
      <c r="G129" s="18">
        <v>969.36</v>
      </c>
      <c r="H129" s="18">
        <v>1892.1</v>
      </c>
      <c r="I129" s="43">
        <v>-18</v>
      </c>
      <c r="J129" s="18" t="s">
        <v>46</v>
      </c>
      <c r="K129" t="s">
        <v>6007</v>
      </c>
      <c r="L129" s="18" t="s">
        <v>1462</v>
      </c>
    </row>
    <row r="130" spans="1:12" x14ac:dyDescent="0.3">
      <c r="A130" t="s">
        <v>10196</v>
      </c>
      <c r="B130" s="18" t="s">
        <v>15</v>
      </c>
      <c r="C130" s="18" t="s">
        <v>29</v>
      </c>
      <c r="D130" s="18" t="s">
        <v>33</v>
      </c>
      <c r="E130" s="18" t="s">
        <v>42</v>
      </c>
      <c r="F130" s="18">
        <v>1029</v>
      </c>
      <c r="G130" s="18">
        <v>1164.58</v>
      </c>
      <c r="H130" s="18">
        <v>1621.73</v>
      </c>
      <c r="I130" s="43">
        <v>-132</v>
      </c>
      <c r="J130" s="18" t="s">
        <v>46</v>
      </c>
      <c r="K130" t="s">
        <v>5041</v>
      </c>
      <c r="L130" s="18" t="s">
        <v>3566</v>
      </c>
    </row>
    <row r="131" spans="1:12" x14ac:dyDescent="0.3">
      <c r="A131" t="s">
        <v>10263</v>
      </c>
      <c r="B131" s="18" t="s">
        <v>11</v>
      </c>
      <c r="C131" s="18" t="s">
        <v>24</v>
      </c>
      <c r="D131" s="18" t="s">
        <v>33</v>
      </c>
      <c r="E131" s="18" t="s">
        <v>36</v>
      </c>
      <c r="F131" s="18">
        <v>1052</v>
      </c>
      <c r="G131" s="18">
        <v>211.68</v>
      </c>
      <c r="H131" s="18">
        <v>274.33</v>
      </c>
      <c r="I131" s="43">
        <v>-364</v>
      </c>
      <c r="J131" s="18" t="s">
        <v>46</v>
      </c>
      <c r="K131" t="s">
        <v>4964</v>
      </c>
      <c r="L131" s="18" t="s">
        <v>3663</v>
      </c>
    </row>
    <row r="132" spans="1:12" x14ac:dyDescent="0.3">
      <c r="A132" t="s">
        <v>9155</v>
      </c>
      <c r="B132" s="18" t="s">
        <v>15</v>
      </c>
      <c r="C132" s="18" t="s">
        <v>29</v>
      </c>
      <c r="D132" s="18" t="s">
        <v>32</v>
      </c>
      <c r="E132" s="18" t="s">
        <v>45</v>
      </c>
      <c r="F132" s="18">
        <v>1090</v>
      </c>
      <c r="G132" s="18">
        <v>719.7</v>
      </c>
      <c r="H132" s="18">
        <v>1087.08</v>
      </c>
      <c r="I132" s="43">
        <v>-17</v>
      </c>
      <c r="J132" s="18" t="s">
        <v>46</v>
      </c>
      <c r="K132" t="s">
        <v>5290</v>
      </c>
      <c r="L132" s="18" t="s">
        <v>1914</v>
      </c>
    </row>
    <row r="133" spans="1:12" x14ac:dyDescent="0.3">
      <c r="A133" t="s">
        <v>7782</v>
      </c>
      <c r="B133" s="18" t="s">
        <v>14</v>
      </c>
      <c r="C133" s="18" t="s">
        <v>24</v>
      </c>
      <c r="D133" s="18" t="s">
        <v>32</v>
      </c>
      <c r="E133" s="18" t="s">
        <v>44</v>
      </c>
      <c r="F133" s="18">
        <v>1002</v>
      </c>
      <c r="G133" s="18">
        <v>1327.52</v>
      </c>
      <c r="H133" s="18">
        <v>2581.2600000000002</v>
      </c>
      <c r="I133" s="43">
        <v>-249</v>
      </c>
      <c r="J133" s="18" t="s">
        <v>46</v>
      </c>
      <c r="K133" t="s">
        <v>5202</v>
      </c>
      <c r="L133" s="18" t="s">
        <v>3342</v>
      </c>
    </row>
    <row r="134" spans="1:12" x14ac:dyDescent="0.3">
      <c r="A134" t="s">
        <v>6462</v>
      </c>
      <c r="B134" s="18" t="s">
        <v>18</v>
      </c>
      <c r="C134" s="18" t="s">
        <v>22</v>
      </c>
      <c r="D134" s="18" t="s">
        <v>32</v>
      </c>
      <c r="E134" s="18" t="s">
        <v>43</v>
      </c>
      <c r="F134" s="18">
        <v>1002</v>
      </c>
      <c r="G134" s="18">
        <v>1977.93</v>
      </c>
      <c r="H134" s="18">
        <v>2639.9</v>
      </c>
      <c r="I134" s="43">
        <v>-12</v>
      </c>
      <c r="J134" s="18" t="s">
        <v>46</v>
      </c>
      <c r="K134" t="s">
        <v>5021</v>
      </c>
      <c r="L134" s="18" t="s">
        <v>3589</v>
      </c>
    </row>
    <row r="135" spans="1:12" x14ac:dyDescent="0.3">
      <c r="A135" t="s">
        <v>7622</v>
      </c>
      <c r="B135" s="18" t="s">
        <v>12</v>
      </c>
      <c r="C135" s="18" t="s">
        <v>27</v>
      </c>
      <c r="D135" s="18" t="s">
        <v>35</v>
      </c>
      <c r="E135" s="18" t="s">
        <v>43</v>
      </c>
      <c r="F135" s="18">
        <v>1025</v>
      </c>
      <c r="G135" s="18">
        <v>1112.04</v>
      </c>
      <c r="H135" s="18">
        <v>2187.31</v>
      </c>
      <c r="I135" s="43">
        <v>-266</v>
      </c>
      <c r="J135" s="18" t="s">
        <v>46</v>
      </c>
      <c r="K135" t="s">
        <v>5327</v>
      </c>
      <c r="L135" s="18" t="s">
        <v>1564</v>
      </c>
    </row>
    <row r="136" spans="1:12" x14ac:dyDescent="0.3">
      <c r="A136" t="s">
        <v>6817</v>
      </c>
      <c r="B136" s="18" t="s">
        <v>16</v>
      </c>
      <c r="C136" s="18" t="s">
        <v>24</v>
      </c>
      <c r="D136" s="18" t="s">
        <v>34</v>
      </c>
      <c r="E136" s="18" t="s">
        <v>40</v>
      </c>
      <c r="F136" s="18">
        <v>1019</v>
      </c>
      <c r="G136" s="18">
        <v>1986.43</v>
      </c>
      <c r="H136" s="18">
        <v>3962.85</v>
      </c>
      <c r="I136" s="43">
        <v>-464</v>
      </c>
      <c r="J136" s="18" t="s">
        <v>46</v>
      </c>
      <c r="K136" t="s">
        <v>5894</v>
      </c>
      <c r="L136" s="18" t="s">
        <v>1851</v>
      </c>
    </row>
    <row r="137" spans="1:12" x14ac:dyDescent="0.3">
      <c r="A137" t="s">
        <v>6693</v>
      </c>
      <c r="B137" s="18" t="s">
        <v>13</v>
      </c>
      <c r="C137" s="18" t="s">
        <v>29</v>
      </c>
      <c r="D137" s="18" t="s">
        <v>33</v>
      </c>
      <c r="E137" s="18" t="s">
        <v>39</v>
      </c>
      <c r="F137" s="18">
        <v>1038</v>
      </c>
      <c r="G137" s="18">
        <v>1754.34</v>
      </c>
      <c r="H137" s="18">
        <v>2857.37</v>
      </c>
      <c r="I137" s="43">
        <v>-451</v>
      </c>
      <c r="J137" s="18" t="s">
        <v>46</v>
      </c>
      <c r="K137" t="s">
        <v>6018</v>
      </c>
      <c r="L137" s="18" t="s">
        <v>685</v>
      </c>
    </row>
    <row r="138" spans="1:12" x14ac:dyDescent="0.3">
      <c r="A138" t="s">
        <v>8935</v>
      </c>
      <c r="B138" s="18" t="s">
        <v>20</v>
      </c>
      <c r="C138" s="18" t="s">
        <v>26</v>
      </c>
      <c r="D138" s="18" t="s">
        <v>33</v>
      </c>
      <c r="E138" s="18" t="s">
        <v>43</v>
      </c>
      <c r="F138" s="18">
        <v>1015</v>
      </c>
      <c r="G138" s="18">
        <v>1091.06</v>
      </c>
      <c r="H138" s="18">
        <v>1396.86</v>
      </c>
      <c r="I138" s="43">
        <v>-119</v>
      </c>
      <c r="J138" s="18" t="s">
        <v>46</v>
      </c>
      <c r="K138" t="s">
        <v>4457</v>
      </c>
      <c r="L138" s="18" t="s">
        <v>1562</v>
      </c>
    </row>
    <row r="139" spans="1:12" x14ac:dyDescent="0.3">
      <c r="A139" t="s">
        <v>8198</v>
      </c>
      <c r="B139" s="18" t="s">
        <v>16</v>
      </c>
      <c r="C139" s="18" t="s">
        <v>22</v>
      </c>
      <c r="D139" s="18" t="s">
        <v>33</v>
      </c>
      <c r="E139" s="18" t="s">
        <v>37</v>
      </c>
      <c r="F139" s="18">
        <v>1057</v>
      </c>
      <c r="G139" s="18">
        <v>1876.62</v>
      </c>
      <c r="H139" s="18">
        <v>2135.92</v>
      </c>
      <c r="I139" s="43">
        <v>-196</v>
      </c>
      <c r="J139" s="18" t="s">
        <v>46</v>
      </c>
      <c r="K139" t="s">
        <v>5595</v>
      </c>
      <c r="L139" s="18" t="s">
        <v>357</v>
      </c>
    </row>
    <row r="140" spans="1:12" x14ac:dyDescent="0.3">
      <c r="A140" t="s">
        <v>10106</v>
      </c>
      <c r="B140" s="18" t="s">
        <v>20</v>
      </c>
      <c r="C140" s="18" t="s">
        <v>22</v>
      </c>
      <c r="D140" s="18" t="s">
        <v>33</v>
      </c>
      <c r="E140" s="18" t="s">
        <v>36</v>
      </c>
      <c r="F140" s="18">
        <v>1097</v>
      </c>
      <c r="G140" s="18">
        <v>1989.67</v>
      </c>
      <c r="H140" s="18">
        <v>2973.46</v>
      </c>
      <c r="I140" s="43">
        <v>-332</v>
      </c>
      <c r="J140" s="18" t="s">
        <v>46</v>
      </c>
      <c r="K140" t="s">
        <v>5135</v>
      </c>
      <c r="L140" s="18" t="s">
        <v>3443</v>
      </c>
    </row>
    <row r="141" spans="1:12" x14ac:dyDescent="0.3">
      <c r="A141" t="s">
        <v>7131</v>
      </c>
      <c r="B141" s="18" t="s">
        <v>20</v>
      </c>
      <c r="C141" s="18" t="s">
        <v>26</v>
      </c>
      <c r="D141" s="18" t="s">
        <v>31</v>
      </c>
      <c r="E141" s="18" t="s">
        <v>37</v>
      </c>
      <c r="F141" s="18">
        <v>1002</v>
      </c>
      <c r="G141" s="18">
        <v>495.99</v>
      </c>
      <c r="H141" s="18">
        <v>796.17</v>
      </c>
      <c r="I141" s="43">
        <v>-290</v>
      </c>
      <c r="J141" s="18" t="s">
        <v>46</v>
      </c>
      <c r="K141" t="s">
        <v>4455</v>
      </c>
      <c r="L141" s="18" t="s">
        <v>3256</v>
      </c>
    </row>
    <row r="142" spans="1:12" x14ac:dyDescent="0.3">
      <c r="A142" t="s">
        <v>9363</v>
      </c>
      <c r="B142" s="18" t="s">
        <v>16</v>
      </c>
      <c r="C142" s="18" t="s">
        <v>24</v>
      </c>
      <c r="D142" s="18" t="s">
        <v>31</v>
      </c>
      <c r="E142" s="18" t="s">
        <v>45</v>
      </c>
      <c r="F142" s="18">
        <v>1098</v>
      </c>
      <c r="G142" s="18">
        <v>129.86000000000001</v>
      </c>
      <c r="H142" s="18">
        <v>218.2</v>
      </c>
      <c r="I142" s="43">
        <v>-358</v>
      </c>
      <c r="J142" s="18" t="s">
        <v>46</v>
      </c>
      <c r="K142" t="s">
        <v>5765</v>
      </c>
      <c r="L142" s="18" t="s">
        <v>2248</v>
      </c>
    </row>
    <row r="143" spans="1:12" x14ac:dyDescent="0.3">
      <c r="A143" t="s">
        <v>8529</v>
      </c>
      <c r="B143" s="18" t="s">
        <v>18</v>
      </c>
      <c r="C143" s="18" t="s">
        <v>30</v>
      </c>
      <c r="D143" s="18" t="s">
        <v>33</v>
      </c>
      <c r="E143" s="18" t="s">
        <v>45</v>
      </c>
      <c r="F143" s="18">
        <v>1013</v>
      </c>
      <c r="G143" s="18">
        <v>1574.33</v>
      </c>
      <c r="H143" s="18">
        <v>2798.53</v>
      </c>
      <c r="I143" s="43">
        <v>-349</v>
      </c>
      <c r="J143" s="18" t="s">
        <v>46</v>
      </c>
      <c r="K143" t="s">
        <v>6156</v>
      </c>
      <c r="L143" s="18" t="s">
        <v>899</v>
      </c>
    </row>
    <row r="144" spans="1:12" x14ac:dyDescent="0.3">
      <c r="A144" t="s">
        <v>9251</v>
      </c>
      <c r="B144" s="18" t="s">
        <v>15</v>
      </c>
      <c r="C144" s="18" t="s">
        <v>26</v>
      </c>
      <c r="D144" s="18" t="s">
        <v>32</v>
      </c>
      <c r="E144" s="18" t="s">
        <v>43</v>
      </c>
      <c r="F144" s="18">
        <v>1032</v>
      </c>
      <c r="G144" s="18">
        <v>129.61000000000001</v>
      </c>
      <c r="H144" s="18">
        <v>230.96</v>
      </c>
      <c r="I144" s="43">
        <v>-10</v>
      </c>
      <c r="J144" s="18" t="s">
        <v>46</v>
      </c>
      <c r="K144" t="s">
        <v>4807</v>
      </c>
      <c r="L144" s="18" t="s">
        <v>2068</v>
      </c>
    </row>
    <row r="145" spans="1:12" x14ac:dyDescent="0.3">
      <c r="A145" t="s">
        <v>6735</v>
      </c>
      <c r="B145" s="18" t="s">
        <v>20</v>
      </c>
      <c r="C145" s="18" t="s">
        <v>29</v>
      </c>
      <c r="D145" s="18" t="s">
        <v>32</v>
      </c>
      <c r="E145" s="18" t="s">
        <v>37</v>
      </c>
      <c r="F145" s="18">
        <v>1057</v>
      </c>
      <c r="G145" s="18">
        <v>1705.5</v>
      </c>
      <c r="H145" s="18">
        <v>2298.3200000000002</v>
      </c>
      <c r="I145" s="43">
        <v>-71</v>
      </c>
      <c r="J145" s="18" t="s">
        <v>46</v>
      </c>
      <c r="K145" t="s">
        <v>4978</v>
      </c>
      <c r="L145" s="18" t="s">
        <v>3647</v>
      </c>
    </row>
    <row r="146" spans="1:12" x14ac:dyDescent="0.3">
      <c r="A146" t="s">
        <v>9306</v>
      </c>
      <c r="B146" s="18" t="s">
        <v>13</v>
      </c>
      <c r="C146" s="18" t="s">
        <v>23</v>
      </c>
      <c r="D146" s="18" t="s">
        <v>34</v>
      </c>
      <c r="E146" s="18" t="s">
        <v>38</v>
      </c>
      <c r="F146" s="18">
        <v>1098</v>
      </c>
      <c r="G146" s="18">
        <v>1602.22</v>
      </c>
      <c r="H146" s="18">
        <v>2918.42</v>
      </c>
      <c r="I146" s="43">
        <v>-132</v>
      </c>
      <c r="J146" s="18" t="s">
        <v>46</v>
      </c>
      <c r="K146" t="s">
        <v>5800</v>
      </c>
      <c r="L146" s="18" t="s">
        <v>2163</v>
      </c>
    </row>
    <row r="147" spans="1:12" x14ac:dyDescent="0.3">
      <c r="A147" t="s">
        <v>8219</v>
      </c>
      <c r="B147" s="18" t="s">
        <v>13</v>
      </c>
      <c r="C147" s="18" t="s">
        <v>22</v>
      </c>
      <c r="D147" s="18" t="s">
        <v>32</v>
      </c>
      <c r="E147" s="18" t="s">
        <v>36</v>
      </c>
      <c r="F147" s="18">
        <v>1054</v>
      </c>
      <c r="G147" s="18">
        <v>1160.1600000000001</v>
      </c>
      <c r="H147" s="18">
        <v>1612.99</v>
      </c>
      <c r="I147" s="43">
        <v>-94</v>
      </c>
      <c r="J147" s="18" t="s">
        <v>46</v>
      </c>
      <c r="K147" t="s">
        <v>5485</v>
      </c>
      <c r="L147" s="18" t="s">
        <v>392</v>
      </c>
    </row>
    <row r="148" spans="1:12" x14ac:dyDescent="0.3">
      <c r="A148" t="s">
        <v>8735</v>
      </c>
      <c r="B148" s="18" t="s">
        <v>17</v>
      </c>
      <c r="C148" s="18" t="s">
        <v>28</v>
      </c>
      <c r="D148" s="18" t="s">
        <v>33</v>
      </c>
      <c r="E148" s="18" t="s">
        <v>40</v>
      </c>
      <c r="F148" s="18">
        <v>1025</v>
      </c>
      <c r="G148" s="18">
        <v>1594.32</v>
      </c>
      <c r="H148" s="18">
        <v>1834.36</v>
      </c>
      <c r="I148" s="43">
        <v>-453</v>
      </c>
      <c r="J148" s="18" t="s">
        <v>46</v>
      </c>
      <c r="K148" t="s">
        <v>6075</v>
      </c>
      <c r="L148" s="18" t="s">
        <v>1228</v>
      </c>
    </row>
    <row r="149" spans="1:12" x14ac:dyDescent="0.3">
      <c r="A149" t="s">
        <v>9874</v>
      </c>
      <c r="B149" s="18" t="s">
        <v>13</v>
      </c>
      <c r="C149" s="18" t="s">
        <v>23</v>
      </c>
      <c r="D149" s="18" t="s">
        <v>34</v>
      </c>
      <c r="E149" s="18" t="s">
        <v>41</v>
      </c>
      <c r="F149" s="18">
        <v>1068</v>
      </c>
      <c r="G149" s="18">
        <v>1771.71</v>
      </c>
      <c r="H149" s="18">
        <v>3369.44</v>
      </c>
      <c r="I149" s="43">
        <v>-179</v>
      </c>
      <c r="J149" s="18" t="s">
        <v>46</v>
      </c>
      <c r="K149" t="s">
        <v>4827</v>
      </c>
      <c r="L149" s="18" t="s">
        <v>3058</v>
      </c>
    </row>
    <row r="150" spans="1:12" x14ac:dyDescent="0.3">
      <c r="A150" t="s">
        <v>7652</v>
      </c>
      <c r="B150" s="18" t="s">
        <v>15</v>
      </c>
      <c r="C150" s="18" t="s">
        <v>29</v>
      </c>
      <c r="D150" s="18" t="s">
        <v>33</v>
      </c>
      <c r="E150" s="18" t="s">
        <v>44</v>
      </c>
      <c r="F150" s="18">
        <v>1017</v>
      </c>
      <c r="G150" s="18">
        <v>707.07</v>
      </c>
      <c r="H150" s="18">
        <v>1219.6199999999999</v>
      </c>
      <c r="I150" s="43">
        <v>-452</v>
      </c>
      <c r="J150" s="18" t="s">
        <v>46</v>
      </c>
      <c r="K150" t="s">
        <v>5080</v>
      </c>
      <c r="L150" s="18" t="s">
        <v>410</v>
      </c>
    </row>
    <row r="151" spans="1:12" x14ac:dyDescent="0.3">
      <c r="A151" t="s">
        <v>8286</v>
      </c>
      <c r="B151" s="18" t="s">
        <v>16</v>
      </c>
      <c r="C151" s="18" t="s">
        <v>25</v>
      </c>
      <c r="D151" s="18" t="s">
        <v>35</v>
      </c>
      <c r="E151" s="18" t="s">
        <v>43</v>
      </c>
      <c r="F151" s="18">
        <v>1052</v>
      </c>
      <c r="G151" s="18">
        <v>655.5</v>
      </c>
      <c r="H151" s="18">
        <v>1083.6500000000001</v>
      </c>
      <c r="I151" s="43">
        <v>-421</v>
      </c>
      <c r="J151" s="18" t="s">
        <v>46</v>
      </c>
      <c r="K151" t="s">
        <v>4475</v>
      </c>
      <c r="L151" s="18" t="s">
        <v>505</v>
      </c>
    </row>
    <row r="152" spans="1:12" x14ac:dyDescent="0.3">
      <c r="A152" t="s">
        <v>7267</v>
      </c>
      <c r="B152" s="18" t="s">
        <v>18</v>
      </c>
      <c r="C152" s="18" t="s">
        <v>28</v>
      </c>
      <c r="D152" s="18" t="s">
        <v>35</v>
      </c>
      <c r="E152" s="18" t="s">
        <v>43</v>
      </c>
      <c r="F152" s="18">
        <v>1051</v>
      </c>
      <c r="G152" s="18">
        <v>1069.99</v>
      </c>
      <c r="H152" s="18">
        <v>1755.19</v>
      </c>
      <c r="I152" s="43">
        <v>-391</v>
      </c>
      <c r="J152" s="18" t="s">
        <v>46</v>
      </c>
      <c r="K152" t="s">
        <v>6082</v>
      </c>
      <c r="L152" s="18" t="s">
        <v>1206</v>
      </c>
    </row>
    <row r="153" spans="1:12" x14ac:dyDescent="0.3">
      <c r="A153" t="s">
        <v>10675</v>
      </c>
      <c r="B153" s="18" t="s">
        <v>12</v>
      </c>
      <c r="C153" s="18" t="s">
        <v>26</v>
      </c>
      <c r="D153" s="18" t="s">
        <v>32</v>
      </c>
      <c r="E153" s="18" t="s">
        <v>42</v>
      </c>
      <c r="F153" s="18">
        <v>1010</v>
      </c>
      <c r="G153" s="18">
        <v>746.93</v>
      </c>
      <c r="H153" s="18">
        <v>1160.69</v>
      </c>
      <c r="I153" s="43">
        <v>-1</v>
      </c>
      <c r="J153" s="18" t="s">
        <v>46</v>
      </c>
      <c r="K153" t="s">
        <v>4394</v>
      </c>
      <c r="L153" s="18" t="s">
        <v>4310</v>
      </c>
    </row>
    <row r="154" spans="1:12" x14ac:dyDescent="0.3">
      <c r="A154" t="s">
        <v>8692</v>
      </c>
      <c r="B154" s="18" t="s">
        <v>12</v>
      </c>
      <c r="C154" s="18" t="s">
        <v>25</v>
      </c>
      <c r="D154" s="18" t="s">
        <v>31</v>
      </c>
      <c r="E154" s="18" t="s">
        <v>37</v>
      </c>
      <c r="F154" s="18">
        <v>1027</v>
      </c>
      <c r="G154" s="18">
        <v>1623.86</v>
      </c>
      <c r="H154" s="18">
        <v>2693.93</v>
      </c>
      <c r="I154" s="43">
        <v>-361</v>
      </c>
      <c r="J154" s="18" t="s">
        <v>46</v>
      </c>
      <c r="K154" t="s">
        <v>4595</v>
      </c>
      <c r="L154" s="18" t="s">
        <v>1158</v>
      </c>
    </row>
    <row r="155" spans="1:12" x14ac:dyDescent="0.3">
      <c r="A155" t="s">
        <v>9392</v>
      </c>
      <c r="B155" s="18" t="s">
        <v>18</v>
      </c>
      <c r="C155" s="18" t="s">
        <v>25</v>
      </c>
      <c r="D155" s="18" t="s">
        <v>31</v>
      </c>
      <c r="E155" s="18" t="s">
        <v>37</v>
      </c>
      <c r="F155" s="18">
        <v>1069</v>
      </c>
      <c r="G155" s="18">
        <v>226.15</v>
      </c>
      <c r="H155" s="18">
        <v>313.41000000000003</v>
      </c>
      <c r="I155" s="43">
        <v>-255</v>
      </c>
      <c r="J155" s="18" t="s">
        <v>46</v>
      </c>
      <c r="K155" t="s">
        <v>5749</v>
      </c>
      <c r="L155" s="18" t="s">
        <v>2292</v>
      </c>
    </row>
    <row r="156" spans="1:12" x14ac:dyDescent="0.3">
      <c r="A156" t="s">
        <v>7483</v>
      </c>
      <c r="B156" s="18" t="s">
        <v>13</v>
      </c>
      <c r="C156" s="18" t="s">
        <v>24</v>
      </c>
      <c r="D156" s="18" t="s">
        <v>33</v>
      </c>
      <c r="E156" s="18" t="s">
        <v>43</v>
      </c>
      <c r="F156" s="18">
        <v>1016</v>
      </c>
      <c r="G156" s="18">
        <v>857.25</v>
      </c>
      <c r="H156" s="18">
        <v>1639.97</v>
      </c>
      <c r="I156" s="43">
        <v>-150</v>
      </c>
      <c r="J156" s="18" t="s">
        <v>46</v>
      </c>
      <c r="K156" t="s">
        <v>5236</v>
      </c>
      <c r="L156" s="18" t="s">
        <v>3296</v>
      </c>
    </row>
    <row r="157" spans="1:12" x14ac:dyDescent="0.3">
      <c r="A157" t="s">
        <v>10095</v>
      </c>
      <c r="B157" s="18" t="s">
        <v>15</v>
      </c>
      <c r="C157" s="18" t="s">
        <v>24</v>
      </c>
      <c r="D157" s="18" t="s">
        <v>32</v>
      </c>
      <c r="E157" s="18" t="s">
        <v>40</v>
      </c>
      <c r="F157" s="18">
        <v>1028</v>
      </c>
      <c r="G157" s="18">
        <v>1478.19</v>
      </c>
      <c r="H157" s="18">
        <v>1776.33</v>
      </c>
      <c r="I157" s="43">
        <v>-230</v>
      </c>
      <c r="J157" s="18" t="s">
        <v>46</v>
      </c>
      <c r="K157" t="s">
        <v>5146</v>
      </c>
      <c r="L157" s="18" t="s">
        <v>3426</v>
      </c>
    </row>
    <row r="158" spans="1:12" x14ac:dyDescent="0.3">
      <c r="A158" t="s">
        <v>6691</v>
      </c>
      <c r="B158" s="18" t="s">
        <v>14</v>
      </c>
      <c r="C158" s="18" t="s">
        <v>26</v>
      </c>
      <c r="D158" s="18" t="s">
        <v>34</v>
      </c>
      <c r="E158" s="18" t="s">
        <v>44</v>
      </c>
      <c r="F158" s="18">
        <v>1073</v>
      </c>
      <c r="G158" s="18">
        <v>191.59</v>
      </c>
      <c r="H158" s="18">
        <v>328.8</v>
      </c>
      <c r="I158" s="43">
        <v>-22</v>
      </c>
      <c r="J158" s="18" t="s">
        <v>46</v>
      </c>
      <c r="K158" t="s">
        <v>5888</v>
      </c>
      <c r="L158" s="18" t="s">
        <v>1877</v>
      </c>
    </row>
    <row r="159" spans="1:12" x14ac:dyDescent="0.3">
      <c r="A159" t="s">
        <v>6771</v>
      </c>
      <c r="B159" s="18" t="s">
        <v>19</v>
      </c>
      <c r="C159" s="18" t="s">
        <v>22</v>
      </c>
      <c r="D159" s="18" t="s">
        <v>35</v>
      </c>
      <c r="E159" s="18" t="s">
        <v>37</v>
      </c>
      <c r="F159" s="18">
        <v>1064</v>
      </c>
      <c r="G159" s="18">
        <v>964.15</v>
      </c>
      <c r="H159" s="18">
        <v>1874.39</v>
      </c>
      <c r="I159" s="43">
        <v>-483</v>
      </c>
      <c r="J159" s="18" t="s">
        <v>46</v>
      </c>
      <c r="K159" t="s">
        <v>4970</v>
      </c>
      <c r="L159" s="18" t="s">
        <v>1876</v>
      </c>
    </row>
    <row r="160" spans="1:12" x14ac:dyDescent="0.3">
      <c r="A160" t="s">
        <v>7181</v>
      </c>
      <c r="B160" s="18" t="s">
        <v>11</v>
      </c>
      <c r="C160" s="18" t="s">
        <v>25</v>
      </c>
      <c r="D160" s="18" t="s">
        <v>33</v>
      </c>
      <c r="E160" s="18" t="s">
        <v>42</v>
      </c>
      <c r="F160" s="18">
        <v>1007</v>
      </c>
      <c r="G160" s="18">
        <v>829.79</v>
      </c>
      <c r="H160" s="18">
        <v>1288.6099999999999</v>
      </c>
      <c r="I160" s="43">
        <v>-242</v>
      </c>
      <c r="J160" s="18" t="s">
        <v>46</v>
      </c>
      <c r="K160" t="s">
        <v>5457</v>
      </c>
      <c r="L160" s="18" t="s">
        <v>854</v>
      </c>
    </row>
    <row r="161" spans="1:12" x14ac:dyDescent="0.3">
      <c r="A161" t="s">
        <v>7492</v>
      </c>
      <c r="B161" s="18" t="s">
        <v>20</v>
      </c>
      <c r="C161" s="18" t="s">
        <v>22</v>
      </c>
      <c r="D161" s="18" t="s">
        <v>34</v>
      </c>
      <c r="E161" s="18" t="s">
        <v>36</v>
      </c>
      <c r="F161" s="18">
        <v>1074</v>
      </c>
      <c r="G161" s="18">
        <v>109.35</v>
      </c>
      <c r="H161" s="18">
        <v>208.68</v>
      </c>
      <c r="I161" s="43">
        <v>-25</v>
      </c>
      <c r="J161" s="18" t="s">
        <v>46</v>
      </c>
      <c r="K161" t="s">
        <v>5314</v>
      </c>
      <c r="L161" s="18" t="s">
        <v>2040</v>
      </c>
    </row>
    <row r="162" spans="1:12" x14ac:dyDescent="0.3">
      <c r="A162" t="s">
        <v>6888</v>
      </c>
      <c r="B162" s="18" t="s">
        <v>16</v>
      </c>
      <c r="C162" s="18" t="s">
        <v>24</v>
      </c>
      <c r="D162" s="18" t="s">
        <v>31</v>
      </c>
      <c r="E162" s="18" t="s">
        <v>44</v>
      </c>
      <c r="F162" s="18">
        <v>1005</v>
      </c>
      <c r="G162" s="18">
        <v>247.27</v>
      </c>
      <c r="H162" s="18">
        <v>290.55</v>
      </c>
      <c r="I162" s="43">
        <v>-255</v>
      </c>
      <c r="J162" s="18" t="s">
        <v>46</v>
      </c>
      <c r="K162" t="s">
        <v>5702</v>
      </c>
      <c r="L162" s="18" t="s">
        <v>2086</v>
      </c>
    </row>
    <row r="163" spans="1:12" x14ac:dyDescent="0.3">
      <c r="A163" t="s">
        <v>9827</v>
      </c>
      <c r="B163" s="18" t="s">
        <v>14</v>
      </c>
      <c r="C163" s="18" t="s">
        <v>27</v>
      </c>
      <c r="D163" s="18" t="s">
        <v>33</v>
      </c>
      <c r="E163" s="18" t="s">
        <v>36</v>
      </c>
      <c r="F163" s="18">
        <v>1024</v>
      </c>
      <c r="G163" s="18">
        <v>1872.74</v>
      </c>
      <c r="H163" s="18">
        <v>2213.08</v>
      </c>
      <c r="I163" s="43">
        <v>-215</v>
      </c>
      <c r="J163" s="18" t="s">
        <v>46</v>
      </c>
      <c r="K163" t="s">
        <v>5418</v>
      </c>
      <c r="L163" s="18" t="s">
        <v>2988</v>
      </c>
    </row>
    <row r="164" spans="1:12" x14ac:dyDescent="0.3">
      <c r="A164" t="s">
        <v>9850</v>
      </c>
      <c r="B164" s="18" t="s">
        <v>13</v>
      </c>
      <c r="C164" s="18" t="s">
        <v>29</v>
      </c>
      <c r="D164" s="18" t="s">
        <v>32</v>
      </c>
      <c r="E164" s="18" t="s">
        <v>45</v>
      </c>
      <c r="F164" s="18">
        <v>1065</v>
      </c>
      <c r="G164" s="18">
        <v>1245.46</v>
      </c>
      <c r="H164" s="18">
        <v>2418.5</v>
      </c>
      <c r="I164" s="43">
        <v>-476</v>
      </c>
      <c r="J164" s="18" t="s">
        <v>46</v>
      </c>
      <c r="K164" t="s">
        <v>4446</v>
      </c>
      <c r="L164" s="18" t="s">
        <v>3023</v>
      </c>
    </row>
    <row r="165" spans="1:12" x14ac:dyDescent="0.3">
      <c r="A165" t="s">
        <v>9332</v>
      </c>
      <c r="B165" s="18" t="s">
        <v>18</v>
      </c>
      <c r="C165" s="18" t="s">
        <v>21</v>
      </c>
      <c r="D165" s="18" t="s">
        <v>31</v>
      </c>
      <c r="E165" s="18" t="s">
        <v>45</v>
      </c>
      <c r="F165" s="18">
        <v>1070</v>
      </c>
      <c r="G165" s="18">
        <v>307.54000000000002</v>
      </c>
      <c r="H165" s="18">
        <v>456.11</v>
      </c>
      <c r="I165" s="43">
        <v>-110</v>
      </c>
      <c r="J165" s="18" t="s">
        <v>46</v>
      </c>
      <c r="K165" t="s">
        <v>5633</v>
      </c>
      <c r="L165" s="18" t="s">
        <v>2200</v>
      </c>
    </row>
    <row r="166" spans="1:12" x14ac:dyDescent="0.3">
      <c r="A166" t="s">
        <v>7523</v>
      </c>
      <c r="B166" s="18" t="s">
        <v>20</v>
      </c>
      <c r="C166" s="18" t="s">
        <v>26</v>
      </c>
      <c r="D166" s="18" t="s">
        <v>32</v>
      </c>
      <c r="E166" s="18" t="s">
        <v>45</v>
      </c>
      <c r="F166" s="18">
        <v>1068</v>
      </c>
      <c r="G166" s="18">
        <v>742.58</v>
      </c>
      <c r="H166" s="18">
        <v>1029.8399999999999</v>
      </c>
      <c r="I166" s="43">
        <v>-75</v>
      </c>
      <c r="J166" s="18" t="s">
        <v>46</v>
      </c>
      <c r="K166" t="s">
        <v>5205</v>
      </c>
      <c r="L166" s="18" t="s">
        <v>2736</v>
      </c>
    </row>
    <row r="167" spans="1:12" x14ac:dyDescent="0.3">
      <c r="A167" t="s">
        <v>8966</v>
      </c>
      <c r="B167" s="18" t="s">
        <v>16</v>
      </c>
      <c r="C167" s="18" t="s">
        <v>22</v>
      </c>
      <c r="D167" s="18" t="s">
        <v>35</v>
      </c>
      <c r="E167" s="18" t="s">
        <v>41</v>
      </c>
      <c r="F167" s="18">
        <v>1016</v>
      </c>
      <c r="G167" s="18">
        <v>138.13</v>
      </c>
      <c r="H167" s="18">
        <v>225.37</v>
      </c>
      <c r="I167" s="43">
        <v>-204</v>
      </c>
      <c r="J167" s="18" t="s">
        <v>46</v>
      </c>
      <c r="K167" t="s">
        <v>5777</v>
      </c>
      <c r="L167" s="18" t="s">
        <v>1623</v>
      </c>
    </row>
    <row r="168" spans="1:12" x14ac:dyDescent="0.3">
      <c r="A168" t="s">
        <v>8952</v>
      </c>
      <c r="B168" s="18" t="s">
        <v>19</v>
      </c>
      <c r="C168" s="18" t="s">
        <v>24</v>
      </c>
      <c r="D168" s="18" t="s">
        <v>31</v>
      </c>
      <c r="E168" s="18" t="s">
        <v>45</v>
      </c>
      <c r="F168" s="18">
        <v>1048</v>
      </c>
      <c r="G168" s="18">
        <v>672.27</v>
      </c>
      <c r="H168" s="18">
        <v>1220.19</v>
      </c>
      <c r="I168" s="43">
        <v>-11</v>
      </c>
      <c r="J168" s="18" t="s">
        <v>46</v>
      </c>
      <c r="K168" t="s">
        <v>4908</v>
      </c>
      <c r="L168" s="18" t="s">
        <v>1591</v>
      </c>
    </row>
    <row r="169" spans="1:12" x14ac:dyDescent="0.3">
      <c r="A169" t="s">
        <v>10645</v>
      </c>
      <c r="B169" s="18" t="s">
        <v>14</v>
      </c>
      <c r="C169" s="18" t="s">
        <v>28</v>
      </c>
      <c r="D169" s="18" t="s">
        <v>34</v>
      </c>
      <c r="E169" s="18" t="s">
        <v>40</v>
      </c>
      <c r="F169" s="18">
        <v>1045</v>
      </c>
      <c r="G169" s="18">
        <v>962.04</v>
      </c>
      <c r="H169" s="18">
        <v>1116.04</v>
      </c>
      <c r="I169" s="43">
        <v>-113</v>
      </c>
      <c r="J169" s="18" t="s">
        <v>46</v>
      </c>
      <c r="K169" t="s">
        <v>4440</v>
      </c>
      <c r="L169" s="18" t="s">
        <v>4266</v>
      </c>
    </row>
    <row r="170" spans="1:12" x14ac:dyDescent="0.3">
      <c r="A170" t="s">
        <v>7410</v>
      </c>
      <c r="B170" s="18" t="s">
        <v>11</v>
      </c>
      <c r="C170" s="18" t="s">
        <v>25</v>
      </c>
      <c r="D170" s="18" t="s">
        <v>33</v>
      </c>
      <c r="E170" s="18" t="s">
        <v>38</v>
      </c>
      <c r="F170" s="18">
        <v>1037</v>
      </c>
      <c r="G170" s="18">
        <v>1291.73</v>
      </c>
      <c r="H170" s="18">
        <v>1995.16</v>
      </c>
      <c r="I170" s="43">
        <v>-93</v>
      </c>
      <c r="J170" s="18" t="s">
        <v>46</v>
      </c>
      <c r="K170" t="s">
        <v>5438</v>
      </c>
      <c r="L170" s="18" t="s">
        <v>2026</v>
      </c>
    </row>
    <row r="171" spans="1:12" x14ac:dyDescent="0.3">
      <c r="A171" t="s">
        <v>7777</v>
      </c>
      <c r="B171" s="18" t="s">
        <v>19</v>
      </c>
      <c r="C171" s="18" t="s">
        <v>24</v>
      </c>
      <c r="D171" s="18" t="s">
        <v>33</v>
      </c>
      <c r="E171" s="18" t="s">
        <v>40</v>
      </c>
      <c r="F171" s="18">
        <v>1004</v>
      </c>
      <c r="G171" s="18">
        <v>1234.69</v>
      </c>
      <c r="H171" s="18">
        <v>1924.35</v>
      </c>
      <c r="I171" s="43">
        <v>-458</v>
      </c>
      <c r="J171" s="18" t="s">
        <v>46</v>
      </c>
      <c r="K171" t="s">
        <v>4507</v>
      </c>
      <c r="L171" s="18" t="s">
        <v>4198</v>
      </c>
    </row>
    <row r="172" spans="1:12" x14ac:dyDescent="0.3">
      <c r="A172" t="s">
        <v>10410</v>
      </c>
      <c r="B172" s="18" t="s">
        <v>19</v>
      </c>
      <c r="C172" s="18" t="s">
        <v>30</v>
      </c>
      <c r="D172" s="18" t="s">
        <v>31</v>
      </c>
      <c r="E172" s="18" t="s">
        <v>37</v>
      </c>
      <c r="F172" s="18">
        <v>1032</v>
      </c>
      <c r="G172" s="18">
        <v>1700.64</v>
      </c>
      <c r="H172" s="18">
        <v>2299.2199999999998</v>
      </c>
      <c r="I172" s="43">
        <v>-294</v>
      </c>
      <c r="J172" s="18" t="s">
        <v>46</v>
      </c>
      <c r="K172" t="s">
        <v>4795</v>
      </c>
      <c r="L172" s="18" t="s">
        <v>3880</v>
      </c>
    </row>
    <row r="173" spans="1:12" x14ac:dyDescent="0.3">
      <c r="A173" t="s">
        <v>10445</v>
      </c>
      <c r="B173" s="18" t="s">
        <v>15</v>
      </c>
      <c r="C173" s="18" t="s">
        <v>26</v>
      </c>
      <c r="D173" s="18" t="s">
        <v>31</v>
      </c>
      <c r="E173" s="18" t="s">
        <v>36</v>
      </c>
      <c r="F173" s="18">
        <v>1097</v>
      </c>
      <c r="G173" s="18">
        <v>617.49</v>
      </c>
      <c r="H173" s="18">
        <v>1210.3599999999999</v>
      </c>
      <c r="I173" s="43">
        <v>-176</v>
      </c>
      <c r="J173" s="18" t="s">
        <v>46</v>
      </c>
      <c r="K173" t="s">
        <v>4677</v>
      </c>
      <c r="L173" s="18" t="s">
        <v>3930</v>
      </c>
    </row>
    <row r="174" spans="1:12" x14ac:dyDescent="0.3">
      <c r="A174" t="s">
        <v>9820</v>
      </c>
      <c r="B174" s="18" t="s">
        <v>14</v>
      </c>
      <c r="C174" s="18" t="s">
        <v>29</v>
      </c>
      <c r="D174" s="18" t="s">
        <v>34</v>
      </c>
      <c r="E174" s="18" t="s">
        <v>41</v>
      </c>
      <c r="F174" s="18">
        <v>1010</v>
      </c>
      <c r="G174" s="18">
        <v>672.02</v>
      </c>
      <c r="H174" s="18">
        <v>938.28</v>
      </c>
      <c r="I174" s="43">
        <v>-324</v>
      </c>
      <c r="J174" s="18" t="s">
        <v>46</v>
      </c>
      <c r="K174" t="s">
        <v>4594</v>
      </c>
      <c r="L174" s="18" t="s">
        <v>2974</v>
      </c>
    </row>
    <row r="175" spans="1:12" x14ac:dyDescent="0.3">
      <c r="A175" t="s">
        <v>9748</v>
      </c>
      <c r="B175" s="18" t="s">
        <v>11</v>
      </c>
      <c r="C175" s="18" t="s">
        <v>22</v>
      </c>
      <c r="D175" s="18" t="s">
        <v>32</v>
      </c>
      <c r="E175" s="18" t="s">
        <v>43</v>
      </c>
      <c r="F175" s="18">
        <v>1070</v>
      </c>
      <c r="G175" s="18">
        <v>1178.33</v>
      </c>
      <c r="H175" s="18">
        <v>2000.04</v>
      </c>
      <c r="I175" s="43">
        <v>-101</v>
      </c>
      <c r="J175" s="18" t="s">
        <v>46</v>
      </c>
      <c r="K175" t="s">
        <v>4852</v>
      </c>
      <c r="L175" s="18" t="s">
        <v>2859</v>
      </c>
    </row>
    <row r="176" spans="1:12" x14ac:dyDescent="0.3">
      <c r="A176" t="s">
        <v>7242</v>
      </c>
      <c r="B176" s="18" t="s">
        <v>20</v>
      </c>
      <c r="C176" s="18" t="s">
        <v>25</v>
      </c>
      <c r="D176" s="18" t="s">
        <v>33</v>
      </c>
      <c r="E176" s="18" t="s">
        <v>41</v>
      </c>
      <c r="F176" s="18">
        <v>1037</v>
      </c>
      <c r="G176" s="18">
        <v>370.38</v>
      </c>
      <c r="H176" s="18">
        <v>566.27</v>
      </c>
      <c r="I176" s="43">
        <v>-239</v>
      </c>
      <c r="J176" s="18" t="s">
        <v>46</v>
      </c>
      <c r="K176" t="s">
        <v>5404</v>
      </c>
      <c r="L176" s="18" t="s">
        <v>573</v>
      </c>
    </row>
    <row r="177" spans="1:12" x14ac:dyDescent="0.3">
      <c r="A177" t="s">
        <v>8596</v>
      </c>
      <c r="B177" s="18" t="s">
        <v>19</v>
      </c>
      <c r="C177" s="18" t="s">
        <v>29</v>
      </c>
      <c r="D177" s="18" t="s">
        <v>31</v>
      </c>
      <c r="E177" s="18" t="s">
        <v>43</v>
      </c>
      <c r="F177" s="18">
        <v>1003</v>
      </c>
      <c r="G177" s="18">
        <v>641.32000000000005</v>
      </c>
      <c r="H177" s="18">
        <v>1120.53</v>
      </c>
      <c r="I177" s="43">
        <v>-433</v>
      </c>
      <c r="J177" s="18" t="s">
        <v>46</v>
      </c>
      <c r="K177" t="s">
        <v>6124</v>
      </c>
      <c r="L177" s="18" t="s">
        <v>1006</v>
      </c>
    </row>
    <row r="178" spans="1:12" x14ac:dyDescent="0.3">
      <c r="A178" t="s">
        <v>6563</v>
      </c>
      <c r="B178" s="18" t="s">
        <v>20</v>
      </c>
      <c r="C178" s="18" t="s">
        <v>23</v>
      </c>
      <c r="D178" s="18" t="s">
        <v>34</v>
      </c>
      <c r="E178" s="18" t="s">
        <v>42</v>
      </c>
      <c r="F178" s="18">
        <v>1079</v>
      </c>
      <c r="G178" s="18">
        <v>117.03</v>
      </c>
      <c r="H178" s="18">
        <v>135.72</v>
      </c>
      <c r="I178" s="43">
        <v>-77</v>
      </c>
      <c r="J178" s="18" t="s">
        <v>46</v>
      </c>
      <c r="K178" t="s">
        <v>5403</v>
      </c>
      <c r="L178" s="18" t="s">
        <v>1147</v>
      </c>
    </row>
    <row r="179" spans="1:12" x14ac:dyDescent="0.3">
      <c r="A179" t="s">
        <v>8993</v>
      </c>
      <c r="B179" s="18" t="s">
        <v>12</v>
      </c>
      <c r="C179" s="18" t="s">
        <v>29</v>
      </c>
      <c r="D179" s="18" t="s">
        <v>34</v>
      </c>
      <c r="E179" s="18" t="s">
        <v>40</v>
      </c>
      <c r="F179" s="18">
        <v>1054</v>
      </c>
      <c r="G179" s="18">
        <v>1687.1</v>
      </c>
      <c r="H179" s="18">
        <v>2647</v>
      </c>
      <c r="I179" s="43">
        <v>-148</v>
      </c>
      <c r="J179" s="18" t="s">
        <v>46</v>
      </c>
      <c r="K179" t="s">
        <v>5953</v>
      </c>
      <c r="L179" s="18" t="s">
        <v>1669</v>
      </c>
    </row>
    <row r="180" spans="1:12" x14ac:dyDescent="0.3">
      <c r="A180" t="s">
        <v>10040</v>
      </c>
      <c r="B180" s="18" t="s">
        <v>12</v>
      </c>
      <c r="C180" s="18" t="s">
        <v>28</v>
      </c>
      <c r="D180" s="18" t="s">
        <v>33</v>
      </c>
      <c r="E180" s="18" t="s">
        <v>38</v>
      </c>
      <c r="F180" s="18">
        <v>1069</v>
      </c>
      <c r="G180" s="18">
        <v>871.93</v>
      </c>
      <c r="H180" s="18">
        <v>1577.02</v>
      </c>
      <c r="I180" s="43">
        <v>-147</v>
      </c>
      <c r="J180" s="18" t="s">
        <v>46</v>
      </c>
      <c r="K180" t="s">
        <v>5182</v>
      </c>
      <c r="L180" s="18" t="s">
        <v>3337</v>
      </c>
    </row>
    <row r="181" spans="1:12" x14ac:dyDescent="0.3">
      <c r="A181" t="s">
        <v>8183</v>
      </c>
      <c r="B181" s="18" t="s">
        <v>13</v>
      </c>
      <c r="C181" s="18" t="s">
        <v>29</v>
      </c>
      <c r="D181" s="18" t="s">
        <v>32</v>
      </c>
      <c r="E181" s="18" t="s">
        <v>43</v>
      </c>
      <c r="F181" s="18">
        <v>1058</v>
      </c>
      <c r="G181" s="18">
        <v>549.29999999999995</v>
      </c>
      <c r="H181" s="18">
        <v>756.44</v>
      </c>
      <c r="I181" s="43">
        <v>-277</v>
      </c>
      <c r="J181" s="18" t="s">
        <v>46</v>
      </c>
      <c r="K181" t="s">
        <v>5297</v>
      </c>
      <c r="L181" s="18" t="s">
        <v>333</v>
      </c>
    </row>
    <row r="182" spans="1:12" x14ac:dyDescent="0.3">
      <c r="A182" t="s">
        <v>8288</v>
      </c>
      <c r="B182" s="18" t="s">
        <v>15</v>
      </c>
      <c r="C182" s="18" t="s">
        <v>21</v>
      </c>
      <c r="D182" s="18" t="s">
        <v>32</v>
      </c>
      <c r="E182" s="18" t="s">
        <v>37</v>
      </c>
      <c r="F182" s="18">
        <v>1077</v>
      </c>
      <c r="G182" s="18">
        <v>1912.1</v>
      </c>
      <c r="H182" s="18">
        <v>2820.46</v>
      </c>
      <c r="I182" s="43">
        <v>-432</v>
      </c>
      <c r="J182" s="18" t="s">
        <v>46</v>
      </c>
      <c r="K182" t="s">
        <v>6088</v>
      </c>
      <c r="L182" s="18" t="s">
        <v>507</v>
      </c>
    </row>
    <row r="183" spans="1:12" x14ac:dyDescent="0.3">
      <c r="A183" t="s">
        <v>7970</v>
      </c>
      <c r="B183" s="18" t="s">
        <v>13</v>
      </c>
      <c r="C183" s="18" t="s">
        <v>24</v>
      </c>
      <c r="D183" s="18" t="s">
        <v>34</v>
      </c>
      <c r="E183" s="18" t="s">
        <v>45</v>
      </c>
      <c r="F183" s="18">
        <v>1058</v>
      </c>
      <c r="G183" s="18">
        <v>301.89999999999998</v>
      </c>
      <c r="H183" s="18">
        <v>547</v>
      </c>
      <c r="I183" s="43">
        <v>-104</v>
      </c>
      <c r="J183" s="18" t="s">
        <v>46</v>
      </c>
      <c r="K183" t="s">
        <v>4629</v>
      </c>
      <c r="L183" s="18" t="s">
        <v>2819</v>
      </c>
    </row>
    <row r="184" spans="1:12" x14ac:dyDescent="0.3">
      <c r="A184" t="s">
        <v>9387</v>
      </c>
      <c r="B184" s="18" t="s">
        <v>13</v>
      </c>
      <c r="C184" s="18" t="s">
        <v>25</v>
      </c>
      <c r="D184" s="18" t="s">
        <v>35</v>
      </c>
      <c r="E184" s="18" t="s">
        <v>45</v>
      </c>
      <c r="F184" s="18">
        <v>1100</v>
      </c>
      <c r="G184" s="18">
        <v>403.32</v>
      </c>
      <c r="H184" s="18">
        <v>559.79</v>
      </c>
      <c r="I184" s="43">
        <v>-488</v>
      </c>
      <c r="J184" s="18" t="s">
        <v>46</v>
      </c>
      <c r="K184" t="s">
        <v>4581</v>
      </c>
      <c r="L184" s="18" t="s">
        <v>2285</v>
      </c>
    </row>
    <row r="185" spans="1:12" x14ac:dyDescent="0.3">
      <c r="A185" t="s">
        <v>9528</v>
      </c>
      <c r="B185" s="18" t="s">
        <v>17</v>
      </c>
      <c r="C185" s="18" t="s">
        <v>25</v>
      </c>
      <c r="D185" s="18" t="s">
        <v>34</v>
      </c>
      <c r="E185" s="18" t="s">
        <v>44</v>
      </c>
      <c r="F185" s="18">
        <v>1030</v>
      </c>
      <c r="G185" s="18">
        <v>524.13</v>
      </c>
      <c r="H185" s="18">
        <v>701.97</v>
      </c>
      <c r="I185" s="43">
        <v>-101</v>
      </c>
      <c r="J185" s="18" t="s">
        <v>46</v>
      </c>
      <c r="K185" t="s">
        <v>4993</v>
      </c>
      <c r="L185" s="18" t="s">
        <v>2510</v>
      </c>
    </row>
    <row r="186" spans="1:12" x14ac:dyDescent="0.3">
      <c r="A186" t="s">
        <v>7197</v>
      </c>
      <c r="B186" s="18" t="s">
        <v>18</v>
      </c>
      <c r="C186" s="18" t="s">
        <v>21</v>
      </c>
      <c r="D186" s="18" t="s">
        <v>33</v>
      </c>
      <c r="E186" s="18" t="s">
        <v>43</v>
      </c>
      <c r="F186" s="18">
        <v>1082</v>
      </c>
      <c r="G186" s="18">
        <v>187.96</v>
      </c>
      <c r="H186" s="18">
        <v>309.48</v>
      </c>
      <c r="I186" s="43">
        <v>-79</v>
      </c>
      <c r="J186" s="18" t="s">
        <v>46</v>
      </c>
      <c r="K186" t="s">
        <v>4946</v>
      </c>
      <c r="L186" s="18" t="s">
        <v>3686</v>
      </c>
    </row>
    <row r="187" spans="1:12" x14ac:dyDescent="0.3">
      <c r="A187" t="s">
        <v>9456</v>
      </c>
      <c r="B187" s="18" t="s">
        <v>20</v>
      </c>
      <c r="C187" s="18" t="s">
        <v>21</v>
      </c>
      <c r="D187" s="18" t="s">
        <v>33</v>
      </c>
      <c r="E187" s="18" t="s">
        <v>39</v>
      </c>
      <c r="F187" s="18">
        <v>1047</v>
      </c>
      <c r="G187" s="18">
        <v>781.36</v>
      </c>
      <c r="H187" s="18">
        <v>1118.3900000000001</v>
      </c>
      <c r="I187" s="43">
        <v>-165</v>
      </c>
      <c r="J187" s="18" t="s">
        <v>46</v>
      </c>
      <c r="K187" t="s">
        <v>5713</v>
      </c>
      <c r="L187" s="18" t="s">
        <v>2400</v>
      </c>
    </row>
    <row r="188" spans="1:12" x14ac:dyDescent="0.3">
      <c r="A188" t="s">
        <v>8906</v>
      </c>
      <c r="B188" s="18" t="s">
        <v>17</v>
      </c>
      <c r="C188" s="18" t="s">
        <v>21</v>
      </c>
      <c r="D188" s="18" t="s">
        <v>35</v>
      </c>
      <c r="E188" s="18" t="s">
        <v>41</v>
      </c>
      <c r="F188" s="18">
        <v>1071</v>
      </c>
      <c r="G188" s="18">
        <v>451.75</v>
      </c>
      <c r="H188" s="18">
        <v>649.23</v>
      </c>
      <c r="I188" s="43">
        <v>-8</v>
      </c>
      <c r="J188" s="18" t="s">
        <v>46</v>
      </c>
      <c r="K188" t="s">
        <v>4975</v>
      </c>
      <c r="L188" s="18" t="s">
        <v>1510</v>
      </c>
    </row>
    <row r="189" spans="1:12" x14ac:dyDescent="0.3">
      <c r="A189" t="s">
        <v>9245</v>
      </c>
      <c r="B189" s="18" t="s">
        <v>14</v>
      </c>
      <c r="C189" s="18" t="s">
        <v>24</v>
      </c>
      <c r="D189" s="18" t="s">
        <v>31</v>
      </c>
      <c r="E189" s="18" t="s">
        <v>40</v>
      </c>
      <c r="F189" s="18">
        <v>1034</v>
      </c>
      <c r="G189" s="18">
        <v>1976.9</v>
      </c>
      <c r="H189" s="18">
        <v>3710.04</v>
      </c>
      <c r="I189" s="43">
        <v>-260</v>
      </c>
      <c r="J189" s="18" t="s">
        <v>46</v>
      </c>
      <c r="K189" t="s">
        <v>5832</v>
      </c>
      <c r="L189" s="18" t="s">
        <v>2062</v>
      </c>
    </row>
    <row r="190" spans="1:12" x14ac:dyDescent="0.3">
      <c r="A190" t="s">
        <v>9475</v>
      </c>
      <c r="B190" s="18" t="s">
        <v>19</v>
      </c>
      <c r="C190" s="18" t="s">
        <v>25</v>
      </c>
      <c r="D190" s="18" t="s">
        <v>34</v>
      </c>
      <c r="E190" s="18" t="s">
        <v>40</v>
      </c>
      <c r="F190" s="18">
        <v>1039</v>
      </c>
      <c r="G190" s="18">
        <v>1238.74</v>
      </c>
      <c r="H190" s="18">
        <v>1833.81</v>
      </c>
      <c r="I190" s="43">
        <v>-260</v>
      </c>
      <c r="J190" s="18" t="s">
        <v>46</v>
      </c>
      <c r="K190" t="s">
        <v>4729</v>
      </c>
      <c r="L190" s="18" t="s">
        <v>2051</v>
      </c>
    </row>
    <row r="191" spans="1:12" x14ac:dyDescent="0.3">
      <c r="A191" t="s">
        <v>8673</v>
      </c>
      <c r="B191" s="18" t="s">
        <v>13</v>
      </c>
      <c r="C191" s="18" t="s">
        <v>24</v>
      </c>
      <c r="D191" s="18" t="s">
        <v>34</v>
      </c>
      <c r="E191" s="18" t="s">
        <v>40</v>
      </c>
      <c r="F191" s="18">
        <v>1006</v>
      </c>
      <c r="G191" s="18">
        <v>1980.12</v>
      </c>
      <c r="H191" s="18">
        <v>2357.38</v>
      </c>
      <c r="I191" s="43">
        <v>-264</v>
      </c>
      <c r="J191" s="18" t="s">
        <v>46</v>
      </c>
      <c r="K191" t="s">
        <v>5810</v>
      </c>
      <c r="L191" s="18" t="s">
        <v>1129</v>
      </c>
    </row>
    <row r="192" spans="1:12" x14ac:dyDescent="0.3">
      <c r="A192" t="s">
        <v>7689</v>
      </c>
      <c r="B192" s="18" t="s">
        <v>13</v>
      </c>
      <c r="C192" s="18" t="s">
        <v>27</v>
      </c>
      <c r="D192" s="18" t="s">
        <v>34</v>
      </c>
      <c r="E192" s="18" t="s">
        <v>43</v>
      </c>
      <c r="F192" s="18">
        <v>1015</v>
      </c>
      <c r="G192" s="18">
        <v>807.49</v>
      </c>
      <c r="H192" s="18">
        <v>1133.3399999999999</v>
      </c>
      <c r="I192" s="43">
        <v>-173</v>
      </c>
      <c r="J192" s="18" t="s">
        <v>46</v>
      </c>
      <c r="K192" t="s">
        <v>5687</v>
      </c>
      <c r="L192" s="18" t="s">
        <v>2457</v>
      </c>
    </row>
    <row r="193" spans="1:12" x14ac:dyDescent="0.3">
      <c r="A193" t="s">
        <v>6834</v>
      </c>
      <c r="B193" s="18" t="s">
        <v>20</v>
      </c>
      <c r="C193" s="18" t="s">
        <v>25</v>
      </c>
      <c r="D193" s="18" t="s">
        <v>31</v>
      </c>
      <c r="E193" s="18" t="s">
        <v>38</v>
      </c>
      <c r="F193" s="18">
        <v>1100</v>
      </c>
      <c r="G193" s="18">
        <v>655.44</v>
      </c>
      <c r="H193" s="18">
        <v>1246.4100000000001</v>
      </c>
      <c r="I193" s="43">
        <v>-336</v>
      </c>
      <c r="J193" s="18" t="s">
        <v>46</v>
      </c>
      <c r="K193" t="s">
        <v>5836</v>
      </c>
      <c r="L193" s="18" t="s">
        <v>2052</v>
      </c>
    </row>
    <row r="194" spans="1:12" x14ac:dyDescent="0.3">
      <c r="A194" t="s">
        <v>9326</v>
      </c>
      <c r="B194" s="18" t="s">
        <v>16</v>
      </c>
      <c r="C194" s="18" t="s">
        <v>28</v>
      </c>
      <c r="D194" s="18" t="s">
        <v>33</v>
      </c>
      <c r="E194" s="18" t="s">
        <v>42</v>
      </c>
      <c r="F194" s="18">
        <v>1068</v>
      </c>
      <c r="G194" s="18">
        <v>1963.3</v>
      </c>
      <c r="H194" s="18">
        <v>2286.12</v>
      </c>
      <c r="I194" s="43">
        <v>-427</v>
      </c>
      <c r="J194" s="18" t="s">
        <v>46</v>
      </c>
      <c r="K194" t="s">
        <v>5791</v>
      </c>
      <c r="L194" s="18" t="s">
        <v>2191</v>
      </c>
    </row>
    <row r="195" spans="1:12" x14ac:dyDescent="0.3">
      <c r="A195" t="s">
        <v>8376</v>
      </c>
      <c r="B195" s="18" t="s">
        <v>18</v>
      </c>
      <c r="C195" s="18" t="s">
        <v>25</v>
      </c>
      <c r="D195" s="18" t="s">
        <v>33</v>
      </c>
      <c r="E195" s="18" t="s">
        <v>43</v>
      </c>
      <c r="F195" s="18">
        <v>1053</v>
      </c>
      <c r="G195" s="18">
        <v>128.87</v>
      </c>
      <c r="H195" s="18">
        <v>209.77</v>
      </c>
      <c r="I195" s="43">
        <v>-49</v>
      </c>
      <c r="J195" s="18" t="s">
        <v>46</v>
      </c>
      <c r="K195" t="s">
        <v>5915</v>
      </c>
      <c r="L195" s="18" t="s">
        <v>656</v>
      </c>
    </row>
    <row r="196" spans="1:12" x14ac:dyDescent="0.3">
      <c r="A196" t="s">
        <v>9679</v>
      </c>
      <c r="B196" s="18" t="s">
        <v>11</v>
      </c>
      <c r="C196" s="18" t="s">
        <v>30</v>
      </c>
      <c r="D196" s="18" t="s">
        <v>31</v>
      </c>
      <c r="E196" s="18" t="s">
        <v>44</v>
      </c>
      <c r="F196" s="18">
        <v>1044</v>
      </c>
      <c r="G196" s="18">
        <v>1374.55</v>
      </c>
      <c r="H196" s="18">
        <v>2087.2199999999998</v>
      </c>
      <c r="I196" s="43">
        <v>-136</v>
      </c>
      <c r="J196" s="18" t="s">
        <v>46</v>
      </c>
      <c r="K196" t="s">
        <v>5545</v>
      </c>
      <c r="L196" s="18" t="s">
        <v>2755</v>
      </c>
    </row>
    <row r="197" spans="1:12" x14ac:dyDescent="0.3">
      <c r="A197" t="s">
        <v>9751</v>
      </c>
      <c r="B197" s="18" t="s">
        <v>13</v>
      </c>
      <c r="C197" s="18" t="s">
        <v>29</v>
      </c>
      <c r="D197" s="18" t="s">
        <v>31</v>
      </c>
      <c r="E197" s="18" t="s">
        <v>40</v>
      </c>
      <c r="F197" s="18">
        <v>1021</v>
      </c>
      <c r="G197" s="18">
        <v>152.93</v>
      </c>
      <c r="H197" s="18">
        <v>222.56</v>
      </c>
      <c r="I197" s="43">
        <v>-157</v>
      </c>
      <c r="J197" s="18" t="s">
        <v>46</v>
      </c>
      <c r="K197" t="s">
        <v>5491</v>
      </c>
      <c r="L197" s="18" t="s">
        <v>2863</v>
      </c>
    </row>
    <row r="198" spans="1:12" x14ac:dyDescent="0.3">
      <c r="A198" t="s">
        <v>6683</v>
      </c>
      <c r="B198" s="18" t="s">
        <v>20</v>
      </c>
      <c r="C198" s="18" t="s">
        <v>30</v>
      </c>
      <c r="D198" s="18" t="s">
        <v>35</v>
      </c>
      <c r="E198" s="18" t="s">
        <v>44</v>
      </c>
      <c r="F198" s="18">
        <v>1088</v>
      </c>
      <c r="G198" s="18">
        <v>1752.21</v>
      </c>
      <c r="H198" s="18">
        <v>2799.38</v>
      </c>
      <c r="I198" s="43">
        <v>-183</v>
      </c>
      <c r="J198" s="18" t="s">
        <v>46</v>
      </c>
      <c r="K198" t="s">
        <v>5414</v>
      </c>
      <c r="L198" s="18" t="s">
        <v>1291</v>
      </c>
    </row>
    <row r="199" spans="1:12" x14ac:dyDescent="0.3">
      <c r="A199" t="s">
        <v>8202</v>
      </c>
      <c r="B199" s="18" t="s">
        <v>12</v>
      </c>
      <c r="C199" s="18" t="s">
        <v>28</v>
      </c>
      <c r="D199" s="18" t="s">
        <v>32</v>
      </c>
      <c r="E199" s="18" t="s">
        <v>36</v>
      </c>
      <c r="F199" s="18">
        <v>1056</v>
      </c>
      <c r="G199" s="18">
        <v>746.92</v>
      </c>
      <c r="H199" s="18">
        <v>1339.06</v>
      </c>
      <c r="I199" s="43">
        <v>-384</v>
      </c>
      <c r="J199" s="18" t="s">
        <v>46</v>
      </c>
      <c r="K199" t="s">
        <v>5549</v>
      </c>
      <c r="L199" s="18" t="s">
        <v>363</v>
      </c>
    </row>
    <row r="200" spans="1:12" x14ac:dyDescent="0.3">
      <c r="A200" t="s">
        <v>8992</v>
      </c>
      <c r="B200" s="18" t="s">
        <v>11</v>
      </c>
      <c r="C200" s="18" t="s">
        <v>26</v>
      </c>
      <c r="D200" s="18" t="s">
        <v>34</v>
      </c>
      <c r="E200" s="18" t="s">
        <v>45</v>
      </c>
      <c r="F200" s="18">
        <v>1071</v>
      </c>
      <c r="G200" s="18">
        <v>169.41</v>
      </c>
      <c r="H200" s="18">
        <v>190.06</v>
      </c>
      <c r="I200" s="43">
        <v>-325</v>
      </c>
      <c r="J200" s="18" t="s">
        <v>46</v>
      </c>
      <c r="K200" t="s">
        <v>5394</v>
      </c>
      <c r="L200" s="18" t="s">
        <v>1667</v>
      </c>
    </row>
    <row r="201" spans="1:12" x14ac:dyDescent="0.3">
      <c r="A201" t="s">
        <v>7913</v>
      </c>
      <c r="B201" s="18" t="s">
        <v>13</v>
      </c>
      <c r="C201" s="18" t="s">
        <v>21</v>
      </c>
      <c r="D201" s="18" t="s">
        <v>35</v>
      </c>
      <c r="E201" s="18" t="s">
        <v>38</v>
      </c>
      <c r="F201" s="18">
        <v>1020</v>
      </c>
      <c r="G201" s="18">
        <v>1510.51</v>
      </c>
      <c r="H201" s="18">
        <v>2413.67</v>
      </c>
      <c r="I201" s="43">
        <v>-151</v>
      </c>
      <c r="J201" s="18" t="s">
        <v>46</v>
      </c>
      <c r="K201" t="s">
        <v>5970</v>
      </c>
      <c r="L201" s="18" t="s">
        <v>1593</v>
      </c>
    </row>
    <row r="202" spans="1:12" x14ac:dyDescent="0.3">
      <c r="A202" t="s">
        <v>10603</v>
      </c>
      <c r="B202" s="18" t="s">
        <v>18</v>
      </c>
      <c r="C202" s="18" t="s">
        <v>29</v>
      </c>
      <c r="D202" s="18" t="s">
        <v>31</v>
      </c>
      <c r="E202" s="18" t="s">
        <v>43</v>
      </c>
      <c r="F202" s="18">
        <v>1093</v>
      </c>
      <c r="G202" s="18">
        <v>1199.26</v>
      </c>
      <c r="H202" s="18">
        <v>2118.6999999999998</v>
      </c>
      <c r="I202" s="43">
        <v>-128</v>
      </c>
      <c r="J202" s="18" t="s">
        <v>46</v>
      </c>
      <c r="K202" t="s">
        <v>4509</v>
      </c>
      <c r="L202" s="18" t="s">
        <v>3470</v>
      </c>
    </row>
    <row r="203" spans="1:12" x14ac:dyDescent="0.3">
      <c r="A203" t="s">
        <v>7789</v>
      </c>
      <c r="B203" s="18" t="s">
        <v>19</v>
      </c>
      <c r="C203" s="18" t="s">
        <v>21</v>
      </c>
      <c r="D203" s="18" t="s">
        <v>34</v>
      </c>
      <c r="E203" s="18" t="s">
        <v>44</v>
      </c>
      <c r="F203" s="18">
        <v>1001</v>
      </c>
      <c r="G203" s="18">
        <v>1268.44</v>
      </c>
      <c r="H203" s="18">
        <v>2256.59</v>
      </c>
      <c r="I203" s="43">
        <v>-30</v>
      </c>
      <c r="J203" s="18" t="s">
        <v>46</v>
      </c>
      <c r="K203" t="s">
        <v>4598</v>
      </c>
      <c r="L203" s="18" t="s">
        <v>2306</v>
      </c>
    </row>
    <row r="204" spans="1:12" x14ac:dyDescent="0.3">
      <c r="A204" t="s">
        <v>9400</v>
      </c>
      <c r="B204" s="18" t="s">
        <v>11</v>
      </c>
      <c r="C204" s="18" t="s">
        <v>28</v>
      </c>
      <c r="D204" s="18" t="s">
        <v>33</v>
      </c>
      <c r="E204" s="18" t="s">
        <v>36</v>
      </c>
      <c r="F204" s="18">
        <v>1018</v>
      </c>
      <c r="G204" s="18">
        <v>1039.3599999999999</v>
      </c>
      <c r="H204" s="18">
        <v>1771.31</v>
      </c>
      <c r="I204" s="43">
        <v>-228</v>
      </c>
      <c r="J204" s="18" t="s">
        <v>46</v>
      </c>
      <c r="K204" t="s">
        <v>5743</v>
      </c>
      <c r="L204" s="18" t="s">
        <v>2306</v>
      </c>
    </row>
    <row r="205" spans="1:12" x14ac:dyDescent="0.3">
      <c r="A205" t="s">
        <v>7000</v>
      </c>
      <c r="B205" s="18" t="s">
        <v>11</v>
      </c>
      <c r="C205" s="18" t="s">
        <v>26</v>
      </c>
      <c r="D205" s="18" t="s">
        <v>31</v>
      </c>
      <c r="E205" s="18" t="s">
        <v>44</v>
      </c>
      <c r="F205" s="18">
        <v>1085</v>
      </c>
      <c r="G205" s="18">
        <v>1769.05</v>
      </c>
      <c r="H205" s="18">
        <v>2960.75</v>
      </c>
      <c r="I205" s="43">
        <v>-405</v>
      </c>
      <c r="J205" s="18" t="s">
        <v>46</v>
      </c>
      <c r="K205" t="s">
        <v>4424</v>
      </c>
      <c r="L205" s="18" t="s">
        <v>876</v>
      </c>
    </row>
    <row r="206" spans="1:12" x14ac:dyDescent="0.3">
      <c r="A206" t="s">
        <v>7734</v>
      </c>
      <c r="B206" s="18" t="s">
        <v>20</v>
      </c>
      <c r="C206" s="18" t="s">
        <v>21</v>
      </c>
      <c r="D206" s="18" t="s">
        <v>34</v>
      </c>
      <c r="E206" s="18" t="s">
        <v>36</v>
      </c>
      <c r="F206" s="18">
        <v>1035</v>
      </c>
      <c r="G206" s="18">
        <v>1379.38</v>
      </c>
      <c r="H206" s="18">
        <v>2709.61</v>
      </c>
      <c r="I206" s="43">
        <v>-189</v>
      </c>
      <c r="J206" s="18" t="s">
        <v>46</v>
      </c>
      <c r="K206" t="s">
        <v>6026</v>
      </c>
      <c r="L206" s="18" t="s">
        <v>1407</v>
      </c>
    </row>
    <row r="207" spans="1:12" x14ac:dyDescent="0.3">
      <c r="A207" t="s">
        <v>6370</v>
      </c>
      <c r="B207" s="18" t="s">
        <v>13</v>
      </c>
      <c r="C207" s="18" t="s">
        <v>22</v>
      </c>
      <c r="D207" s="18" t="s">
        <v>34</v>
      </c>
      <c r="E207" s="18" t="s">
        <v>44</v>
      </c>
      <c r="F207" s="18">
        <v>1029</v>
      </c>
      <c r="G207" s="18">
        <v>1285.3699999999999</v>
      </c>
      <c r="H207" s="18">
        <v>2495.39</v>
      </c>
      <c r="I207" s="43">
        <v>-436</v>
      </c>
      <c r="J207" s="18" t="s">
        <v>46</v>
      </c>
      <c r="K207" t="s">
        <v>5605</v>
      </c>
      <c r="L207" s="18" t="s">
        <v>2644</v>
      </c>
    </row>
    <row r="208" spans="1:12" x14ac:dyDescent="0.3">
      <c r="A208" t="s">
        <v>6593</v>
      </c>
      <c r="B208" s="18" t="s">
        <v>16</v>
      </c>
      <c r="C208" s="18" t="s">
        <v>22</v>
      </c>
      <c r="D208" s="18" t="s">
        <v>32</v>
      </c>
      <c r="E208" s="18" t="s">
        <v>37</v>
      </c>
      <c r="F208" s="18">
        <v>1081</v>
      </c>
      <c r="G208" s="18">
        <v>303.31</v>
      </c>
      <c r="H208" s="18">
        <v>520.66</v>
      </c>
      <c r="I208" s="43">
        <v>-61</v>
      </c>
      <c r="J208" s="18" t="s">
        <v>46</v>
      </c>
      <c r="K208" t="s">
        <v>4939</v>
      </c>
      <c r="L208" s="18" t="s">
        <v>3696</v>
      </c>
    </row>
    <row r="209" spans="1:12" x14ac:dyDescent="0.3">
      <c r="A209" t="s">
        <v>10260</v>
      </c>
      <c r="B209" s="18" t="s">
        <v>20</v>
      </c>
      <c r="C209" s="18" t="s">
        <v>23</v>
      </c>
      <c r="D209" s="18" t="s">
        <v>33</v>
      </c>
      <c r="E209" s="18" t="s">
        <v>36</v>
      </c>
      <c r="F209" s="18">
        <v>1011</v>
      </c>
      <c r="G209" s="18">
        <v>984.82</v>
      </c>
      <c r="H209" s="18">
        <v>1723.51</v>
      </c>
      <c r="I209" s="43">
        <v>-498</v>
      </c>
      <c r="J209" s="18" t="s">
        <v>46</v>
      </c>
      <c r="K209" t="s">
        <v>4967</v>
      </c>
      <c r="L209" s="18" t="s">
        <v>3660</v>
      </c>
    </row>
    <row r="210" spans="1:12" x14ac:dyDescent="0.3">
      <c r="A210" t="s">
        <v>9458</v>
      </c>
      <c r="B210" s="18" t="s">
        <v>15</v>
      </c>
      <c r="C210" s="18" t="s">
        <v>21</v>
      </c>
      <c r="D210" s="18" t="s">
        <v>34</v>
      </c>
      <c r="E210" s="18" t="s">
        <v>41</v>
      </c>
      <c r="F210" s="18">
        <v>1015</v>
      </c>
      <c r="G210" s="18">
        <v>1489.83</v>
      </c>
      <c r="H210" s="18">
        <v>2415.0300000000002</v>
      </c>
      <c r="I210" s="43">
        <v>-207</v>
      </c>
      <c r="J210" s="18" t="s">
        <v>46</v>
      </c>
      <c r="K210" t="s">
        <v>5205</v>
      </c>
      <c r="L210" s="18" t="s">
        <v>2402</v>
      </c>
    </row>
    <row r="211" spans="1:12" x14ac:dyDescent="0.3">
      <c r="A211" t="s">
        <v>6890</v>
      </c>
      <c r="B211" s="18" t="s">
        <v>14</v>
      </c>
      <c r="C211" s="18" t="s">
        <v>23</v>
      </c>
      <c r="D211" s="18" t="s">
        <v>32</v>
      </c>
      <c r="E211" s="18" t="s">
        <v>42</v>
      </c>
      <c r="F211" s="18">
        <v>1016</v>
      </c>
      <c r="G211" s="18">
        <v>1069.4100000000001</v>
      </c>
      <c r="H211" s="18">
        <v>1387.21</v>
      </c>
      <c r="I211" s="43">
        <v>-304</v>
      </c>
      <c r="J211" s="18" t="s">
        <v>46</v>
      </c>
      <c r="K211" t="s">
        <v>5806</v>
      </c>
      <c r="L211" s="18" t="s">
        <v>2152</v>
      </c>
    </row>
    <row r="212" spans="1:12" x14ac:dyDescent="0.3">
      <c r="A212" t="s">
        <v>6930</v>
      </c>
      <c r="B212" s="18" t="s">
        <v>20</v>
      </c>
      <c r="C212" s="18" t="s">
        <v>24</v>
      </c>
      <c r="D212" s="18" t="s">
        <v>35</v>
      </c>
      <c r="E212" s="18" t="s">
        <v>36</v>
      </c>
      <c r="F212" s="18">
        <v>1074</v>
      </c>
      <c r="G212" s="18">
        <v>821.52</v>
      </c>
      <c r="H212" s="18">
        <v>1225.9000000000001</v>
      </c>
      <c r="I212" s="43">
        <v>-477</v>
      </c>
      <c r="J212" s="18" t="s">
        <v>46</v>
      </c>
      <c r="K212" t="s">
        <v>5730</v>
      </c>
      <c r="L212" s="18" t="s">
        <v>2342</v>
      </c>
    </row>
    <row r="213" spans="1:12" x14ac:dyDescent="0.3">
      <c r="A213" t="s">
        <v>9662</v>
      </c>
      <c r="B213" s="18" t="s">
        <v>12</v>
      </c>
      <c r="C213" s="18" t="s">
        <v>29</v>
      </c>
      <c r="D213" s="18" t="s">
        <v>33</v>
      </c>
      <c r="E213" s="18" t="s">
        <v>39</v>
      </c>
      <c r="F213" s="18">
        <v>1068</v>
      </c>
      <c r="G213" s="18">
        <v>982.66</v>
      </c>
      <c r="H213" s="18">
        <v>1198.08</v>
      </c>
      <c r="I213" s="43">
        <v>-459</v>
      </c>
      <c r="J213" s="18" t="s">
        <v>46</v>
      </c>
      <c r="K213" t="s">
        <v>5561</v>
      </c>
      <c r="L213" s="18" t="s">
        <v>2730</v>
      </c>
    </row>
    <row r="214" spans="1:12" x14ac:dyDescent="0.3">
      <c r="A214" t="s">
        <v>7750</v>
      </c>
      <c r="B214" s="18" t="s">
        <v>14</v>
      </c>
      <c r="C214" s="18" t="s">
        <v>26</v>
      </c>
      <c r="D214" s="18" t="s">
        <v>32</v>
      </c>
      <c r="E214" s="18" t="s">
        <v>38</v>
      </c>
      <c r="F214" s="18">
        <v>1041</v>
      </c>
      <c r="G214" s="18">
        <v>771.25</v>
      </c>
      <c r="H214" s="18">
        <v>1056.2</v>
      </c>
      <c r="I214" s="43">
        <v>-42</v>
      </c>
      <c r="J214" s="18" t="s">
        <v>46</v>
      </c>
      <c r="K214" t="s">
        <v>5764</v>
      </c>
      <c r="L214" s="18" t="s">
        <v>2250</v>
      </c>
    </row>
    <row r="215" spans="1:12" x14ac:dyDescent="0.3">
      <c r="A215" t="s">
        <v>6555</v>
      </c>
      <c r="B215" s="18" t="s">
        <v>15</v>
      </c>
      <c r="C215" s="18" t="s">
        <v>21</v>
      </c>
      <c r="D215" s="18" t="s">
        <v>33</v>
      </c>
      <c r="E215" s="18" t="s">
        <v>38</v>
      </c>
      <c r="F215" s="18">
        <v>1007</v>
      </c>
      <c r="G215" s="18">
        <v>1646.87</v>
      </c>
      <c r="H215" s="18">
        <v>2396.12</v>
      </c>
      <c r="I215" s="43">
        <v>-162</v>
      </c>
      <c r="J215" s="18" t="s">
        <v>46</v>
      </c>
      <c r="K215" t="s">
        <v>5093</v>
      </c>
      <c r="L215" s="18" t="s">
        <v>1661</v>
      </c>
    </row>
    <row r="216" spans="1:12" x14ac:dyDescent="0.3">
      <c r="A216" t="s">
        <v>7308</v>
      </c>
      <c r="B216" s="18" t="s">
        <v>11</v>
      </c>
      <c r="C216" s="18" t="s">
        <v>24</v>
      </c>
      <c r="D216" s="18" t="s">
        <v>32</v>
      </c>
      <c r="E216" s="18" t="s">
        <v>43</v>
      </c>
      <c r="F216" s="18">
        <v>1031</v>
      </c>
      <c r="G216" s="18">
        <v>128.06</v>
      </c>
      <c r="H216" s="18">
        <v>153.54</v>
      </c>
      <c r="I216" s="43">
        <v>-118</v>
      </c>
      <c r="J216" s="18" t="s">
        <v>46</v>
      </c>
      <c r="K216" t="s">
        <v>4989</v>
      </c>
      <c r="L216" s="18" t="s">
        <v>1598</v>
      </c>
    </row>
    <row r="217" spans="1:12" x14ac:dyDescent="0.3">
      <c r="A217" t="s">
        <v>10647</v>
      </c>
      <c r="B217" s="18" t="s">
        <v>20</v>
      </c>
      <c r="C217" s="18" t="s">
        <v>30</v>
      </c>
      <c r="D217" s="18" t="s">
        <v>33</v>
      </c>
      <c r="E217" s="18" t="s">
        <v>42</v>
      </c>
      <c r="F217" s="18">
        <v>1079</v>
      </c>
      <c r="G217" s="18">
        <v>341.02</v>
      </c>
      <c r="H217" s="18">
        <v>592.72</v>
      </c>
      <c r="I217" s="43">
        <v>-359</v>
      </c>
      <c r="J217" s="18" t="s">
        <v>46</v>
      </c>
      <c r="K217" t="s">
        <v>4436</v>
      </c>
      <c r="L217" s="18" t="s">
        <v>4270</v>
      </c>
    </row>
    <row r="218" spans="1:12" x14ac:dyDescent="0.3">
      <c r="A218" t="s">
        <v>6344</v>
      </c>
      <c r="B218" s="18" t="s">
        <v>14</v>
      </c>
      <c r="C218" s="18" t="s">
        <v>23</v>
      </c>
      <c r="D218" s="18" t="s">
        <v>33</v>
      </c>
      <c r="E218" s="18" t="s">
        <v>42</v>
      </c>
      <c r="F218" s="18">
        <v>1054</v>
      </c>
      <c r="G218" s="18">
        <v>1501.4</v>
      </c>
      <c r="H218" s="18">
        <v>2383.87</v>
      </c>
      <c r="I218" s="43">
        <v>-415</v>
      </c>
      <c r="J218" s="18" t="s">
        <v>46</v>
      </c>
      <c r="K218" t="s">
        <v>4688</v>
      </c>
      <c r="L218" s="18" t="s">
        <v>4001</v>
      </c>
    </row>
    <row r="219" spans="1:12" x14ac:dyDescent="0.3">
      <c r="A219" t="s">
        <v>10395</v>
      </c>
      <c r="B219" s="18" t="s">
        <v>18</v>
      </c>
      <c r="C219" s="18" t="s">
        <v>23</v>
      </c>
      <c r="D219" s="18" t="s">
        <v>32</v>
      </c>
      <c r="E219" s="18" t="s">
        <v>38</v>
      </c>
      <c r="F219" s="18">
        <v>1061</v>
      </c>
      <c r="G219" s="18">
        <v>229.68</v>
      </c>
      <c r="H219" s="18">
        <v>375.61</v>
      </c>
      <c r="I219" s="43">
        <v>-272</v>
      </c>
      <c r="J219" s="18" t="s">
        <v>46</v>
      </c>
      <c r="K219" t="s">
        <v>4811</v>
      </c>
      <c r="L219" s="18" t="s">
        <v>3861</v>
      </c>
    </row>
    <row r="220" spans="1:12" x14ac:dyDescent="0.3">
      <c r="A220" t="s">
        <v>9787</v>
      </c>
      <c r="B220" s="18" t="s">
        <v>13</v>
      </c>
      <c r="C220" s="18" t="s">
        <v>23</v>
      </c>
      <c r="D220" s="18" t="s">
        <v>31</v>
      </c>
      <c r="E220" s="18" t="s">
        <v>45</v>
      </c>
      <c r="F220" s="18">
        <v>1002</v>
      </c>
      <c r="G220" s="18">
        <v>445.5</v>
      </c>
      <c r="H220" s="18">
        <v>805.85</v>
      </c>
      <c r="I220" s="43">
        <v>-100</v>
      </c>
      <c r="J220" s="18" t="s">
        <v>46</v>
      </c>
      <c r="K220" t="s">
        <v>5440</v>
      </c>
      <c r="L220" s="18" t="s">
        <v>2923</v>
      </c>
    </row>
    <row r="221" spans="1:12" x14ac:dyDescent="0.3">
      <c r="A221" t="s">
        <v>6661</v>
      </c>
      <c r="B221" s="18" t="s">
        <v>13</v>
      </c>
      <c r="C221" s="18" t="s">
        <v>23</v>
      </c>
      <c r="D221" s="18" t="s">
        <v>34</v>
      </c>
      <c r="E221" s="18" t="s">
        <v>45</v>
      </c>
      <c r="F221" s="18">
        <v>1044</v>
      </c>
      <c r="G221" s="18">
        <v>890.88</v>
      </c>
      <c r="H221" s="18">
        <v>1666.79</v>
      </c>
      <c r="I221" s="43">
        <v>-251</v>
      </c>
      <c r="J221" s="18" t="s">
        <v>46</v>
      </c>
      <c r="K221" t="s">
        <v>4918</v>
      </c>
      <c r="L221" s="18" t="s">
        <v>668</v>
      </c>
    </row>
    <row r="222" spans="1:12" x14ac:dyDescent="0.3">
      <c r="A222" t="s">
        <v>6968</v>
      </c>
      <c r="B222" s="18" t="s">
        <v>14</v>
      </c>
      <c r="C222" s="18" t="s">
        <v>25</v>
      </c>
      <c r="D222" s="18" t="s">
        <v>33</v>
      </c>
      <c r="E222" s="18" t="s">
        <v>45</v>
      </c>
      <c r="F222" s="18">
        <v>1061</v>
      </c>
      <c r="G222" s="18">
        <v>1887.67</v>
      </c>
      <c r="H222" s="18">
        <v>2486.4899999999998</v>
      </c>
      <c r="I222" s="43">
        <v>-445</v>
      </c>
      <c r="J222" s="18" t="s">
        <v>46</v>
      </c>
      <c r="K222" t="s">
        <v>5467</v>
      </c>
      <c r="L222" s="18" t="s">
        <v>2901</v>
      </c>
    </row>
    <row r="223" spans="1:12" x14ac:dyDescent="0.3">
      <c r="A223" t="s">
        <v>9147</v>
      </c>
      <c r="B223" s="18" t="s">
        <v>20</v>
      </c>
      <c r="C223" s="18" t="s">
        <v>25</v>
      </c>
      <c r="D223" s="18" t="s">
        <v>31</v>
      </c>
      <c r="E223" s="18" t="s">
        <v>44</v>
      </c>
      <c r="F223" s="18">
        <v>1047</v>
      </c>
      <c r="G223" s="18">
        <v>1368.48</v>
      </c>
      <c r="H223" s="18">
        <v>2638.67</v>
      </c>
      <c r="I223" s="43">
        <v>-314</v>
      </c>
      <c r="J223" s="18" t="s">
        <v>46</v>
      </c>
      <c r="K223" t="s">
        <v>4605</v>
      </c>
      <c r="L223" s="18" t="s">
        <v>1903</v>
      </c>
    </row>
    <row r="224" spans="1:12" x14ac:dyDescent="0.3">
      <c r="A224" t="s">
        <v>8197</v>
      </c>
      <c r="B224" s="18" t="s">
        <v>16</v>
      </c>
      <c r="C224" s="18" t="s">
        <v>28</v>
      </c>
      <c r="D224" s="18" t="s">
        <v>33</v>
      </c>
      <c r="E224" s="18" t="s">
        <v>45</v>
      </c>
      <c r="F224" s="18">
        <v>1100</v>
      </c>
      <c r="G224" s="18">
        <v>1715.16</v>
      </c>
      <c r="H224" s="18">
        <v>2268.88</v>
      </c>
      <c r="I224" s="43">
        <v>-464</v>
      </c>
      <c r="J224" s="18" t="s">
        <v>46</v>
      </c>
      <c r="K224" t="s">
        <v>5250</v>
      </c>
      <c r="L224" s="18" t="s">
        <v>356</v>
      </c>
    </row>
    <row r="225" spans="1:12" x14ac:dyDescent="0.3">
      <c r="A225" t="s">
        <v>8115</v>
      </c>
      <c r="B225" s="18" t="s">
        <v>12</v>
      </c>
      <c r="C225" s="18" t="s">
        <v>27</v>
      </c>
      <c r="D225" s="18" t="s">
        <v>32</v>
      </c>
      <c r="E225" s="18" t="s">
        <v>43</v>
      </c>
      <c r="F225" s="18">
        <v>1010</v>
      </c>
      <c r="G225" s="18">
        <v>1846.09</v>
      </c>
      <c r="H225" s="18">
        <v>3353.35</v>
      </c>
      <c r="I225" s="43">
        <v>-124</v>
      </c>
      <c r="J225" s="18" t="s">
        <v>46</v>
      </c>
      <c r="K225" t="s">
        <v>6025</v>
      </c>
      <c r="L225" s="18" t="s">
        <v>208</v>
      </c>
    </row>
    <row r="226" spans="1:12" x14ac:dyDescent="0.3">
      <c r="A226" t="s">
        <v>6576</v>
      </c>
      <c r="B226" s="18" t="s">
        <v>20</v>
      </c>
      <c r="C226" s="18" t="s">
        <v>30</v>
      </c>
      <c r="D226" s="18" t="s">
        <v>34</v>
      </c>
      <c r="E226" s="18" t="s">
        <v>42</v>
      </c>
      <c r="F226" s="18">
        <v>1060</v>
      </c>
      <c r="G226" s="18">
        <v>1946.83</v>
      </c>
      <c r="H226" s="18">
        <v>3388.78</v>
      </c>
      <c r="I226" s="43">
        <v>-338</v>
      </c>
      <c r="J226" s="18" t="s">
        <v>46</v>
      </c>
      <c r="K226" t="s">
        <v>4655</v>
      </c>
      <c r="L226" s="18" t="s">
        <v>4039</v>
      </c>
    </row>
    <row r="227" spans="1:12" x14ac:dyDescent="0.3">
      <c r="A227" t="s">
        <v>7507</v>
      </c>
      <c r="B227" s="18" t="s">
        <v>12</v>
      </c>
      <c r="C227" s="18" t="s">
        <v>24</v>
      </c>
      <c r="D227" s="18" t="s">
        <v>31</v>
      </c>
      <c r="E227" s="18" t="s">
        <v>41</v>
      </c>
      <c r="F227" s="18">
        <v>1075</v>
      </c>
      <c r="G227" s="18">
        <v>1901.05</v>
      </c>
      <c r="H227" s="18">
        <v>3332.87</v>
      </c>
      <c r="I227" s="43">
        <v>-132</v>
      </c>
      <c r="J227" s="18" t="s">
        <v>46</v>
      </c>
      <c r="K227" t="s">
        <v>5383</v>
      </c>
      <c r="L227" s="18" t="s">
        <v>1356</v>
      </c>
    </row>
    <row r="228" spans="1:12" x14ac:dyDescent="0.3">
      <c r="A228" t="s">
        <v>9987</v>
      </c>
      <c r="B228" s="18" t="s">
        <v>12</v>
      </c>
      <c r="C228" s="18" t="s">
        <v>29</v>
      </c>
      <c r="D228" s="18" t="s">
        <v>34</v>
      </c>
      <c r="E228" s="18" t="s">
        <v>36</v>
      </c>
      <c r="F228" s="18">
        <v>1066</v>
      </c>
      <c r="G228" s="18">
        <v>398.01</v>
      </c>
      <c r="H228" s="18">
        <v>728.13</v>
      </c>
      <c r="I228" s="43">
        <v>-499</v>
      </c>
      <c r="J228" s="18" t="s">
        <v>46</v>
      </c>
      <c r="K228" t="s">
        <v>5276</v>
      </c>
      <c r="L228" s="18" t="s">
        <v>3232</v>
      </c>
    </row>
    <row r="229" spans="1:12" x14ac:dyDescent="0.3">
      <c r="A229" t="s">
        <v>9533</v>
      </c>
      <c r="B229" s="18" t="s">
        <v>15</v>
      </c>
      <c r="C229" s="18" t="s">
        <v>25</v>
      </c>
      <c r="D229" s="18" t="s">
        <v>33</v>
      </c>
      <c r="E229" s="18" t="s">
        <v>42</v>
      </c>
      <c r="F229" s="18">
        <v>1042</v>
      </c>
      <c r="G229" s="18">
        <v>1736.32</v>
      </c>
      <c r="H229" s="18">
        <v>2151.83</v>
      </c>
      <c r="I229" s="43">
        <v>-59</v>
      </c>
      <c r="J229" s="18" t="s">
        <v>46</v>
      </c>
      <c r="K229" t="s">
        <v>5667</v>
      </c>
      <c r="L229" s="18" t="s">
        <v>2517</v>
      </c>
    </row>
    <row r="230" spans="1:12" x14ac:dyDescent="0.3">
      <c r="A230" t="s">
        <v>9539</v>
      </c>
      <c r="B230" s="18" t="s">
        <v>17</v>
      </c>
      <c r="C230" s="18" t="s">
        <v>22</v>
      </c>
      <c r="D230" s="18" t="s">
        <v>32</v>
      </c>
      <c r="E230" s="18" t="s">
        <v>42</v>
      </c>
      <c r="F230" s="18">
        <v>1073</v>
      </c>
      <c r="G230" s="18">
        <v>1105.94</v>
      </c>
      <c r="H230" s="18">
        <v>1658.4</v>
      </c>
      <c r="I230" s="43">
        <v>-208</v>
      </c>
      <c r="J230" s="18" t="s">
        <v>46</v>
      </c>
      <c r="K230" t="s">
        <v>5662</v>
      </c>
      <c r="L230" s="18" t="s">
        <v>2526</v>
      </c>
    </row>
    <row r="231" spans="1:12" x14ac:dyDescent="0.3">
      <c r="A231" t="s">
        <v>9701</v>
      </c>
      <c r="B231" s="18" t="s">
        <v>12</v>
      </c>
      <c r="C231" s="18" t="s">
        <v>21</v>
      </c>
      <c r="D231" s="18" t="s">
        <v>32</v>
      </c>
      <c r="E231" s="18" t="s">
        <v>43</v>
      </c>
      <c r="F231" s="18">
        <v>1029</v>
      </c>
      <c r="G231" s="18">
        <v>1074.3399999999999</v>
      </c>
      <c r="H231" s="18">
        <v>1808.13</v>
      </c>
      <c r="I231" s="43">
        <v>-332</v>
      </c>
      <c r="J231" s="18" t="s">
        <v>46</v>
      </c>
      <c r="K231" t="s">
        <v>4524</v>
      </c>
      <c r="L231" s="18" t="s">
        <v>2783</v>
      </c>
    </row>
    <row r="232" spans="1:12" x14ac:dyDescent="0.3">
      <c r="A232" t="s">
        <v>9717</v>
      </c>
      <c r="B232" s="18" t="s">
        <v>14</v>
      </c>
      <c r="C232" s="18" t="s">
        <v>25</v>
      </c>
      <c r="D232" s="18" t="s">
        <v>35</v>
      </c>
      <c r="E232" s="18" t="s">
        <v>39</v>
      </c>
      <c r="F232" s="18">
        <v>1088</v>
      </c>
      <c r="G232" s="18">
        <v>1455.97</v>
      </c>
      <c r="H232" s="18">
        <v>2108.5300000000002</v>
      </c>
      <c r="I232" s="43">
        <v>-380</v>
      </c>
      <c r="J232" s="18" t="s">
        <v>46</v>
      </c>
      <c r="K232" t="s">
        <v>5521</v>
      </c>
      <c r="L232" s="18" t="s">
        <v>2803</v>
      </c>
    </row>
    <row r="233" spans="1:12" x14ac:dyDescent="0.3">
      <c r="A233" t="s">
        <v>9252</v>
      </c>
      <c r="B233" s="18" t="s">
        <v>17</v>
      </c>
      <c r="C233" s="18" t="s">
        <v>23</v>
      </c>
      <c r="D233" s="18" t="s">
        <v>32</v>
      </c>
      <c r="E233" s="18" t="s">
        <v>45</v>
      </c>
      <c r="F233" s="18">
        <v>1071</v>
      </c>
      <c r="G233" s="18">
        <v>80.33</v>
      </c>
      <c r="H233" s="18">
        <v>116.89</v>
      </c>
      <c r="I233" s="43">
        <v>-448</v>
      </c>
      <c r="J233" s="18" t="s">
        <v>46</v>
      </c>
      <c r="K233" t="s">
        <v>4791</v>
      </c>
      <c r="L233" s="18" t="s">
        <v>2069</v>
      </c>
    </row>
    <row r="234" spans="1:12" x14ac:dyDescent="0.3">
      <c r="A234" t="s">
        <v>10588</v>
      </c>
      <c r="B234" s="18" t="s">
        <v>12</v>
      </c>
      <c r="C234" s="18" t="s">
        <v>30</v>
      </c>
      <c r="D234" s="18" t="s">
        <v>34</v>
      </c>
      <c r="E234" s="18" t="s">
        <v>43</v>
      </c>
      <c r="F234" s="18">
        <v>1046</v>
      </c>
      <c r="G234" s="18">
        <v>1630.38</v>
      </c>
      <c r="H234" s="18">
        <v>2599.13</v>
      </c>
      <c r="I234" s="43">
        <v>-146</v>
      </c>
      <c r="J234" s="18" t="s">
        <v>46</v>
      </c>
      <c r="K234" t="s">
        <v>4524</v>
      </c>
      <c r="L234" s="18" t="s">
        <v>4178</v>
      </c>
    </row>
    <row r="235" spans="1:12" x14ac:dyDescent="0.3">
      <c r="A235" t="s">
        <v>8781</v>
      </c>
      <c r="B235" s="18" t="s">
        <v>20</v>
      </c>
      <c r="C235" s="18" t="s">
        <v>30</v>
      </c>
      <c r="D235" s="18" t="s">
        <v>35</v>
      </c>
      <c r="E235" s="18" t="s">
        <v>38</v>
      </c>
      <c r="F235" s="18">
        <v>1052</v>
      </c>
      <c r="G235" s="18">
        <v>714.39</v>
      </c>
      <c r="H235" s="18">
        <v>1278.69</v>
      </c>
      <c r="I235" s="43">
        <v>-375</v>
      </c>
      <c r="J235" s="18" t="s">
        <v>46</v>
      </c>
      <c r="K235" t="s">
        <v>5986</v>
      </c>
      <c r="L235" s="18" t="s">
        <v>1307</v>
      </c>
    </row>
    <row r="236" spans="1:12" x14ac:dyDescent="0.3">
      <c r="A236" t="s">
        <v>7065</v>
      </c>
      <c r="B236" s="18" t="s">
        <v>13</v>
      </c>
      <c r="C236" s="18" t="s">
        <v>27</v>
      </c>
      <c r="D236" s="18" t="s">
        <v>35</v>
      </c>
      <c r="E236" s="18" t="s">
        <v>42</v>
      </c>
      <c r="F236" s="18">
        <v>1055</v>
      </c>
      <c r="G236" s="18">
        <v>195.15</v>
      </c>
      <c r="H236" s="18">
        <v>305.29000000000002</v>
      </c>
      <c r="I236" s="43">
        <v>-91</v>
      </c>
      <c r="J236" s="18" t="s">
        <v>46</v>
      </c>
      <c r="K236" t="s">
        <v>5608</v>
      </c>
      <c r="L236" s="18" t="s">
        <v>268</v>
      </c>
    </row>
    <row r="237" spans="1:12" x14ac:dyDescent="0.3">
      <c r="A237" t="s">
        <v>8114</v>
      </c>
      <c r="B237" s="18" t="s">
        <v>17</v>
      </c>
      <c r="C237" s="18" t="s">
        <v>27</v>
      </c>
      <c r="D237" s="18" t="s">
        <v>32</v>
      </c>
      <c r="E237" s="18" t="s">
        <v>39</v>
      </c>
      <c r="F237" s="18">
        <v>1030</v>
      </c>
      <c r="G237" s="18">
        <v>1374.47</v>
      </c>
      <c r="H237" s="18">
        <v>1659.27</v>
      </c>
      <c r="I237" s="43">
        <v>-39</v>
      </c>
      <c r="J237" s="18" t="s">
        <v>46</v>
      </c>
      <c r="K237" t="s">
        <v>4874</v>
      </c>
      <c r="L237" s="18" t="s">
        <v>207</v>
      </c>
    </row>
    <row r="238" spans="1:12" x14ac:dyDescent="0.3">
      <c r="A238" t="s">
        <v>6358</v>
      </c>
      <c r="B238" s="18" t="s">
        <v>14</v>
      </c>
      <c r="C238" s="18" t="s">
        <v>23</v>
      </c>
      <c r="D238" s="18" t="s">
        <v>35</v>
      </c>
      <c r="E238" s="18" t="s">
        <v>36</v>
      </c>
      <c r="F238" s="18">
        <v>1049</v>
      </c>
      <c r="G238" s="18">
        <v>108.09</v>
      </c>
      <c r="H238" s="18">
        <v>168.83</v>
      </c>
      <c r="I238" s="43">
        <v>-132</v>
      </c>
      <c r="J238" s="18" t="s">
        <v>46</v>
      </c>
      <c r="K238" t="s">
        <v>6193</v>
      </c>
      <c r="L238" s="18" t="s">
        <v>720</v>
      </c>
    </row>
    <row r="239" spans="1:12" x14ac:dyDescent="0.3">
      <c r="A239" t="s">
        <v>8994</v>
      </c>
      <c r="B239" s="18" t="s">
        <v>16</v>
      </c>
      <c r="C239" s="18" t="s">
        <v>21</v>
      </c>
      <c r="D239" s="18" t="s">
        <v>34</v>
      </c>
      <c r="E239" s="18" t="s">
        <v>37</v>
      </c>
      <c r="F239" s="18">
        <v>1058</v>
      </c>
      <c r="G239" s="18">
        <v>724.03</v>
      </c>
      <c r="H239" s="18">
        <v>1004.8</v>
      </c>
      <c r="I239" s="43">
        <v>-162</v>
      </c>
      <c r="J239" s="18" t="s">
        <v>46</v>
      </c>
      <c r="K239" t="s">
        <v>4535</v>
      </c>
      <c r="L239" s="18" t="s">
        <v>1670</v>
      </c>
    </row>
    <row r="240" spans="1:12" x14ac:dyDescent="0.3">
      <c r="A240" t="s">
        <v>9844</v>
      </c>
      <c r="B240" s="18" t="s">
        <v>11</v>
      </c>
      <c r="C240" s="18" t="s">
        <v>23</v>
      </c>
      <c r="D240" s="18" t="s">
        <v>32</v>
      </c>
      <c r="E240" s="18" t="s">
        <v>38</v>
      </c>
      <c r="F240" s="18">
        <v>1063</v>
      </c>
      <c r="G240" s="18">
        <v>887.32</v>
      </c>
      <c r="H240" s="18">
        <v>1277.03</v>
      </c>
      <c r="I240" s="43">
        <v>-75</v>
      </c>
      <c r="J240" s="18" t="s">
        <v>46</v>
      </c>
      <c r="K240" t="s">
        <v>5263</v>
      </c>
      <c r="L240" s="18" t="s">
        <v>3016</v>
      </c>
    </row>
    <row r="241" spans="1:12" x14ac:dyDescent="0.3">
      <c r="A241" t="s">
        <v>10621</v>
      </c>
      <c r="B241" s="18" t="s">
        <v>11</v>
      </c>
      <c r="C241" s="18" t="s">
        <v>28</v>
      </c>
      <c r="D241" s="18" t="s">
        <v>34</v>
      </c>
      <c r="E241" s="18" t="s">
        <v>39</v>
      </c>
      <c r="F241" s="18">
        <v>1087</v>
      </c>
      <c r="G241" s="18">
        <v>645.95000000000005</v>
      </c>
      <c r="H241" s="18">
        <v>726.46</v>
      </c>
      <c r="I241" s="43">
        <v>-165</v>
      </c>
      <c r="J241" s="18" t="s">
        <v>46</v>
      </c>
      <c r="K241" t="s">
        <v>4483</v>
      </c>
      <c r="L241" s="18" t="s">
        <v>4222</v>
      </c>
    </row>
    <row r="242" spans="1:12" x14ac:dyDescent="0.3">
      <c r="A242" t="s">
        <v>9904</v>
      </c>
      <c r="B242" s="18" t="s">
        <v>16</v>
      </c>
      <c r="C242" s="18" t="s">
        <v>24</v>
      </c>
      <c r="D242" s="18" t="s">
        <v>34</v>
      </c>
      <c r="E242" s="18" t="s">
        <v>41</v>
      </c>
      <c r="F242" s="18">
        <v>1062</v>
      </c>
      <c r="G242" s="18">
        <v>1497.35</v>
      </c>
      <c r="H242" s="18">
        <v>1952.41</v>
      </c>
      <c r="I242" s="43">
        <v>-389</v>
      </c>
      <c r="J242" s="18" t="s">
        <v>46</v>
      </c>
      <c r="K242" t="s">
        <v>5316</v>
      </c>
      <c r="L242" s="18" t="s">
        <v>3107</v>
      </c>
    </row>
    <row r="243" spans="1:12" x14ac:dyDescent="0.3">
      <c r="A243" t="s">
        <v>7905</v>
      </c>
      <c r="B243" s="18" t="s">
        <v>13</v>
      </c>
      <c r="C243" s="18" t="s">
        <v>21</v>
      </c>
      <c r="D243" s="18" t="s">
        <v>32</v>
      </c>
      <c r="E243" s="18" t="s">
        <v>42</v>
      </c>
      <c r="F243" s="18">
        <v>1035</v>
      </c>
      <c r="G243" s="18">
        <v>1470.23</v>
      </c>
      <c r="H243" s="18">
        <v>2114.5700000000002</v>
      </c>
      <c r="I243" s="43">
        <v>-300</v>
      </c>
      <c r="J243" s="18" t="s">
        <v>46</v>
      </c>
      <c r="K243" t="s">
        <v>4975</v>
      </c>
      <c r="L243" s="18" t="s">
        <v>3650</v>
      </c>
    </row>
    <row r="244" spans="1:12" x14ac:dyDescent="0.3">
      <c r="A244" t="s">
        <v>8607</v>
      </c>
      <c r="B244" s="18" t="s">
        <v>20</v>
      </c>
      <c r="C244" s="18" t="s">
        <v>28</v>
      </c>
      <c r="D244" s="18" t="s">
        <v>35</v>
      </c>
      <c r="E244" s="18" t="s">
        <v>42</v>
      </c>
      <c r="F244" s="18">
        <v>1086</v>
      </c>
      <c r="G244" s="18">
        <v>931.43</v>
      </c>
      <c r="H244" s="18">
        <v>1589.22</v>
      </c>
      <c r="I244" s="43">
        <v>-126</v>
      </c>
      <c r="J244" s="18" t="s">
        <v>46</v>
      </c>
      <c r="K244" t="s">
        <v>6119</v>
      </c>
      <c r="L244" s="18" t="s">
        <v>1028</v>
      </c>
    </row>
    <row r="245" spans="1:12" x14ac:dyDescent="0.3">
      <c r="A245" t="s">
        <v>6712</v>
      </c>
      <c r="B245" s="18" t="s">
        <v>17</v>
      </c>
      <c r="C245" s="18" t="s">
        <v>29</v>
      </c>
      <c r="D245" s="18" t="s">
        <v>31</v>
      </c>
      <c r="E245" s="18" t="s">
        <v>41</v>
      </c>
      <c r="F245" s="18">
        <v>1030</v>
      </c>
      <c r="G245" s="18">
        <v>246.22</v>
      </c>
      <c r="H245" s="18">
        <v>367.3</v>
      </c>
      <c r="I245" s="43">
        <v>-374</v>
      </c>
      <c r="J245" s="18" t="s">
        <v>46</v>
      </c>
      <c r="K245" t="s">
        <v>4734</v>
      </c>
      <c r="L245" s="18" t="s">
        <v>404</v>
      </c>
    </row>
    <row r="246" spans="1:12" x14ac:dyDescent="0.3">
      <c r="A246" t="s">
        <v>9269</v>
      </c>
      <c r="B246" s="18" t="s">
        <v>19</v>
      </c>
      <c r="C246" s="18" t="s">
        <v>22</v>
      </c>
      <c r="D246" s="18" t="s">
        <v>31</v>
      </c>
      <c r="E246" s="18" t="s">
        <v>41</v>
      </c>
      <c r="F246" s="18">
        <v>1030</v>
      </c>
      <c r="G246" s="18">
        <v>977.76</v>
      </c>
      <c r="H246" s="18">
        <v>1421.71</v>
      </c>
      <c r="I246" s="43">
        <v>-49</v>
      </c>
      <c r="J246" s="18" t="s">
        <v>46</v>
      </c>
      <c r="K246" t="s">
        <v>5364</v>
      </c>
      <c r="L246" s="18" t="s">
        <v>2102</v>
      </c>
    </row>
    <row r="247" spans="1:12" x14ac:dyDescent="0.3">
      <c r="A247" t="s">
        <v>10280</v>
      </c>
      <c r="B247" s="18" t="s">
        <v>15</v>
      </c>
      <c r="C247" s="18" t="s">
        <v>27</v>
      </c>
      <c r="D247" s="18" t="s">
        <v>31</v>
      </c>
      <c r="E247" s="18" t="s">
        <v>44</v>
      </c>
      <c r="F247" s="18">
        <v>1014</v>
      </c>
      <c r="G247" s="18">
        <v>400.56</v>
      </c>
      <c r="H247" s="18">
        <v>741.39</v>
      </c>
      <c r="I247" s="43">
        <v>-288</v>
      </c>
      <c r="J247" s="18" t="s">
        <v>46</v>
      </c>
      <c r="K247" t="s">
        <v>4949</v>
      </c>
      <c r="L247" s="18" t="s">
        <v>3684</v>
      </c>
    </row>
    <row r="248" spans="1:12" x14ac:dyDescent="0.3">
      <c r="A248" t="s">
        <v>6976</v>
      </c>
      <c r="B248" s="18" t="s">
        <v>17</v>
      </c>
      <c r="C248" s="18" t="s">
        <v>27</v>
      </c>
      <c r="D248" s="18" t="s">
        <v>31</v>
      </c>
      <c r="E248" s="18" t="s">
        <v>36</v>
      </c>
      <c r="F248" s="18">
        <v>1028</v>
      </c>
      <c r="G248" s="18">
        <v>1405.03</v>
      </c>
      <c r="H248" s="18">
        <v>1845.26</v>
      </c>
      <c r="I248" s="43">
        <v>-10</v>
      </c>
      <c r="J248" s="18" t="s">
        <v>46</v>
      </c>
      <c r="K248" t="s">
        <v>4587</v>
      </c>
      <c r="L248" s="18" t="s">
        <v>4112</v>
      </c>
    </row>
    <row r="249" spans="1:12" x14ac:dyDescent="0.3">
      <c r="A249" t="s">
        <v>6646</v>
      </c>
      <c r="B249" s="18" t="s">
        <v>15</v>
      </c>
      <c r="C249" s="18" t="s">
        <v>26</v>
      </c>
      <c r="D249" s="18" t="s">
        <v>31</v>
      </c>
      <c r="E249" s="18" t="s">
        <v>37</v>
      </c>
      <c r="F249" s="18">
        <v>1070</v>
      </c>
      <c r="G249" s="18">
        <v>1804.7</v>
      </c>
      <c r="H249" s="18">
        <v>2645.65</v>
      </c>
      <c r="I249" s="43">
        <v>-315</v>
      </c>
      <c r="J249" s="18" t="s">
        <v>46</v>
      </c>
      <c r="K249" t="s">
        <v>4617</v>
      </c>
      <c r="L249" s="18" t="s">
        <v>3379</v>
      </c>
    </row>
    <row r="250" spans="1:12" x14ac:dyDescent="0.3">
      <c r="A250" t="s">
        <v>7706</v>
      </c>
      <c r="B250" s="18" t="s">
        <v>16</v>
      </c>
      <c r="C250" s="18" t="s">
        <v>26</v>
      </c>
      <c r="D250" s="18" t="s">
        <v>31</v>
      </c>
      <c r="E250" s="18" t="s">
        <v>38</v>
      </c>
      <c r="F250" s="18">
        <v>1054</v>
      </c>
      <c r="G250" s="18">
        <v>1051.0999999999999</v>
      </c>
      <c r="H250" s="18">
        <v>1532.56</v>
      </c>
      <c r="I250" s="43">
        <v>-384</v>
      </c>
      <c r="J250" s="18" t="s">
        <v>46</v>
      </c>
      <c r="K250" t="s">
        <v>5551</v>
      </c>
      <c r="L250" s="18" t="s">
        <v>2748</v>
      </c>
    </row>
    <row r="251" spans="1:12" x14ac:dyDescent="0.3">
      <c r="A251" t="s">
        <v>6342</v>
      </c>
      <c r="B251" s="18" t="s">
        <v>12</v>
      </c>
      <c r="C251" s="18" t="s">
        <v>27</v>
      </c>
      <c r="D251" s="18" t="s">
        <v>31</v>
      </c>
      <c r="E251" s="18" t="s">
        <v>37</v>
      </c>
      <c r="F251" s="18">
        <v>1005</v>
      </c>
      <c r="G251" s="18">
        <v>1807.73</v>
      </c>
      <c r="H251" s="18">
        <v>2116.42</v>
      </c>
      <c r="I251" s="43">
        <v>-491</v>
      </c>
      <c r="J251" s="18" t="s">
        <v>46</v>
      </c>
      <c r="K251" t="s">
        <v>6166</v>
      </c>
      <c r="L251" s="18" t="s">
        <v>683</v>
      </c>
    </row>
    <row r="252" spans="1:12" x14ac:dyDescent="0.3">
      <c r="A252" t="s">
        <v>10602</v>
      </c>
      <c r="B252" s="18" t="s">
        <v>19</v>
      </c>
      <c r="C252" s="18" t="s">
        <v>28</v>
      </c>
      <c r="D252" s="18" t="s">
        <v>35</v>
      </c>
      <c r="E252" s="18" t="s">
        <v>37</v>
      </c>
      <c r="F252" s="18">
        <v>1045</v>
      </c>
      <c r="G252" s="18">
        <v>150.44999999999999</v>
      </c>
      <c r="H252" s="18">
        <v>249.89</v>
      </c>
      <c r="I252" s="43">
        <v>-195</v>
      </c>
      <c r="J252" s="18" t="s">
        <v>46</v>
      </c>
      <c r="K252" t="s">
        <v>4426</v>
      </c>
      <c r="L252" s="18" t="s">
        <v>4195</v>
      </c>
    </row>
    <row r="253" spans="1:12" x14ac:dyDescent="0.3">
      <c r="A253" t="s">
        <v>10427</v>
      </c>
      <c r="B253" s="18" t="s">
        <v>12</v>
      </c>
      <c r="C253" s="18" t="s">
        <v>27</v>
      </c>
      <c r="D253" s="18" t="s">
        <v>35</v>
      </c>
      <c r="E253" s="18" t="s">
        <v>36</v>
      </c>
      <c r="F253" s="18">
        <v>1040</v>
      </c>
      <c r="G253" s="18">
        <v>377.34</v>
      </c>
      <c r="H253" s="18">
        <v>704.42</v>
      </c>
      <c r="I253" s="43">
        <v>-162</v>
      </c>
      <c r="J253" s="18" t="s">
        <v>46</v>
      </c>
      <c r="K253" t="s">
        <v>4768</v>
      </c>
      <c r="L253" s="18" t="s">
        <v>3908</v>
      </c>
    </row>
    <row r="254" spans="1:12" x14ac:dyDescent="0.3">
      <c r="A254" t="s">
        <v>10495</v>
      </c>
      <c r="B254" s="18" t="s">
        <v>16</v>
      </c>
      <c r="C254" s="18" t="s">
        <v>26</v>
      </c>
      <c r="D254" s="18" t="s">
        <v>32</v>
      </c>
      <c r="E254" s="18" t="s">
        <v>36</v>
      </c>
      <c r="F254" s="18">
        <v>1078</v>
      </c>
      <c r="G254" s="18">
        <v>1672.74</v>
      </c>
      <c r="H254" s="18">
        <v>2496.21</v>
      </c>
      <c r="I254" s="43">
        <v>-337</v>
      </c>
      <c r="J254" s="18" t="s">
        <v>46</v>
      </c>
      <c r="K254" t="s">
        <v>4682</v>
      </c>
      <c r="L254" s="18" t="s">
        <v>4008</v>
      </c>
    </row>
    <row r="255" spans="1:12" x14ac:dyDescent="0.3">
      <c r="A255" t="s">
        <v>7442</v>
      </c>
      <c r="B255" s="18" t="s">
        <v>17</v>
      </c>
      <c r="C255" s="18" t="s">
        <v>29</v>
      </c>
      <c r="D255" s="18" t="s">
        <v>35</v>
      </c>
      <c r="E255" s="18" t="s">
        <v>45</v>
      </c>
      <c r="F255" s="18">
        <v>1049</v>
      </c>
      <c r="G255" s="18">
        <v>129.6</v>
      </c>
      <c r="H255" s="18">
        <v>154.5</v>
      </c>
      <c r="I255" s="43">
        <v>-268</v>
      </c>
      <c r="J255" s="18" t="s">
        <v>46</v>
      </c>
      <c r="K255" t="s">
        <v>5096</v>
      </c>
      <c r="L255" s="18" t="s">
        <v>1444</v>
      </c>
    </row>
    <row r="256" spans="1:12" x14ac:dyDescent="0.3">
      <c r="A256" t="s">
        <v>7038</v>
      </c>
      <c r="B256" s="18" t="s">
        <v>15</v>
      </c>
      <c r="C256" s="18" t="s">
        <v>28</v>
      </c>
      <c r="D256" s="18" t="s">
        <v>35</v>
      </c>
      <c r="E256" s="18" t="s">
        <v>42</v>
      </c>
      <c r="F256" s="18">
        <v>1099</v>
      </c>
      <c r="G256" s="18">
        <v>1554.77</v>
      </c>
      <c r="H256" s="18">
        <v>2874.38</v>
      </c>
      <c r="I256" s="43">
        <v>-454</v>
      </c>
      <c r="J256" s="18" t="s">
        <v>46</v>
      </c>
      <c r="K256" t="s">
        <v>5640</v>
      </c>
      <c r="L256" s="18" t="s">
        <v>2567</v>
      </c>
    </row>
    <row r="257" spans="1:12" x14ac:dyDescent="0.3">
      <c r="A257" t="s">
        <v>8638</v>
      </c>
      <c r="B257" s="18" t="s">
        <v>14</v>
      </c>
      <c r="C257" s="18" t="s">
        <v>25</v>
      </c>
      <c r="D257" s="18" t="s">
        <v>33</v>
      </c>
      <c r="E257" s="18" t="s">
        <v>40</v>
      </c>
      <c r="F257" s="18">
        <v>1069</v>
      </c>
      <c r="G257" s="18">
        <v>1090.05</v>
      </c>
      <c r="H257" s="18">
        <v>1278.26</v>
      </c>
      <c r="I257" s="43">
        <v>-362</v>
      </c>
      <c r="J257" s="18" t="s">
        <v>46</v>
      </c>
      <c r="K257" t="s">
        <v>5587</v>
      </c>
      <c r="L257" s="18" t="s">
        <v>1082</v>
      </c>
    </row>
    <row r="258" spans="1:12" x14ac:dyDescent="0.3">
      <c r="A258" t="s">
        <v>7042</v>
      </c>
      <c r="B258" s="18" t="s">
        <v>15</v>
      </c>
      <c r="C258" s="18" t="s">
        <v>22</v>
      </c>
      <c r="D258" s="18" t="s">
        <v>35</v>
      </c>
      <c r="E258" s="18" t="s">
        <v>41</v>
      </c>
      <c r="F258" s="18">
        <v>1049</v>
      </c>
      <c r="G258" s="18">
        <v>792.28</v>
      </c>
      <c r="H258" s="18">
        <v>898.03</v>
      </c>
      <c r="I258" s="43">
        <v>-197</v>
      </c>
      <c r="J258" s="18" t="s">
        <v>46</v>
      </c>
      <c r="K258" t="s">
        <v>5113</v>
      </c>
      <c r="L258" s="18" t="s">
        <v>74</v>
      </c>
    </row>
    <row r="259" spans="1:12" x14ac:dyDescent="0.3">
      <c r="A259" t="s">
        <v>8528</v>
      </c>
      <c r="B259" s="18" t="s">
        <v>11</v>
      </c>
      <c r="C259" s="18" t="s">
        <v>24</v>
      </c>
      <c r="D259" s="18" t="s">
        <v>35</v>
      </c>
      <c r="E259" s="18" t="s">
        <v>37</v>
      </c>
      <c r="F259" s="18">
        <v>1025</v>
      </c>
      <c r="G259" s="18">
        <v>1850.34</v>
      </c>
      <c r="H259" s="18">
        <v>3001.65</v>
      </c>
      <c r="I259" s="43">
        <v>-169</v>
      </c>
      <c r="J259" s="18" t="s">
        <v>46</v>
      </c>
      <c r="K259" t="s">
        <v>4953</v>
      </c>
      <c r="L259" s="18" t="s">
        <v>898</v>
      </c>
    </row>
    <row r="260" spans="1:12" x14ac:dyDescent="0.3">
      <c r="A260" t="s">
        <v>9677</v>
      </c>
      <c r="B260" s="18" t="s">
        <v>12</v>
      </c>
      <c r="C260" s="18" t="s">
        <v>26</v>
      </c>
      <c r="D260" s="18" t="s">
        <v>34</v>
      </c>
      <c r="E260" s="18" t="s">
        <v>39</v>
      </c>
      <c r="F260" s="18">
        <v>1038</v>
      </c>
      <c r="G260" s="18">
        <v>413.99</v>
      </c>
      <c r="H260" s="18">
        <v>721.13</v>
      </c>
      <c r="I260" s="43">
        <v>-386</v>
      </c>
      <c r="J260" s="18" t="s">
        <v>46</v>
      </c>
      <c r="K260" t="s">
        <v>5547</v>
      </c>
      <c r="L260" s="18" t="s">
        <v>2752</v>
      </c>
    </row>
    <row r="261" spans="1:12" x14ac:dyDescent="0.3">
      <c r="A261" t="s">
        <v>7781</v>
      </c>
      <c r="B261" s="18" t="s">
        <v>13</v>
      </c>
      <c r="C261" s="18" t="s">
        <v>26</v>
      </c>
      <c r="D261" s="18" t="s">
        <v>31</v>
      </c>
      <c r="E261" s="18" t="s">
        <v>44</v>
      </c>
      <c r="F261" s="18">
        <v>1090</v>
      </c>
      <c r="G261" s="18">
        <v>1270.0999999999999</v>
      </c>
      <c r="H261" s="18">
        <v>1551.48</v>
      </c>
      <c r="I261" s="43">
        <v>-404</v>
      </c>
      <c r="J261" s="18" t="s">
        <v>46</v>
      </c>
      <c r="K261" t="s">
        <v>4804</v>
      </c>
      <c r="L261" s="18" t="s">
        <v>2083</v>
      </c>
    </row>
    <row r="262" spans="1:12" x14ac:dyDescent="0.3">
      <c r="A262" t="s">
        <v>6531</v>
      </c>
      <c r="B262" s="18" t="s">
        <v>14</v>
      </c>
      <c r="C262" s="18" t="s">
        <v>24</v>
      </c>
      <c r="D262" s="18" t="s">
        <v>34</v>
      </c>
      <c r="E262" s="18" t="s">
        <v>42</v>
      </c>
      <c r="F262" s="18">
        <v>1020</v>
      </c>
      <c r="G262" s="18">
        <v>1990.6</v>
      </c>
      <c r="H262" s="18">
        <v>2974.04</v>
      </c>
      <c r="I262" s="43">
        <v>-220</v>
      </c>
      <c r="J262" s="18" t="s">
        <v>46</v>
      </c>
      <c r="K262" t="s">
        <v>5295</v>
      </c>
      <c r="L262" s="18" t="s">
        <v>1972</v>
      </c>
    </row>
    <row r="263" spans="1:12" x14ac:dyDescent="0.3">
      <c r="A263" t="s">
        <v>8475</v>
      </c>
      <c r="B263" s="18" t="s">
        <v>13</v>
      </c>
      <c r="C263" s="18" t="s">
        <v>24</v>
      </c>
      <c r="D263" s="18" t="s">
        <v>31</v>
      </c>
      <c r="E263" s="18" t="s">
        <v>38</v>
      </c>
      <c r="F263" s="18">
        <v>1009</v>
      </c>
      <c r="G263" s="18">
        <v>1071.8</v>
      </c>
      <c r="H263" s="18">
        <v>1392.01</v>
      </c>
      <c r="I263" s="43">
        <v>-2</v>
      </c>
      <c r="J263" s="18" t="s">
        <v>46</v>
      </c>
      <c r="K263" t="s">
        <v>5181</v>
      </c>
      <c r="L263" s="18" t="s">
        <v>816</v>
      </c>
    </row>
    <row r="264" spans="1:12" x14ac:dyDescent="0.3">
      <c r="A264" t="s">
        <v>9752</v>
      </c>
      <c r="B264" s="18" t="s">
        <v>13</v>
      </c>
      <c r="C264" s="18" t="s">
        <v>27</v>
      </c>
      <c r="D264" s="18" t="s">
        <v>31</v>
      </c>
      <c r="E264" s="18" t="s">
        <v>44</v>
      </c>
      <c r="F264" s="18">
        <v>1053</v>
      </c>
      <c r="G264" s="18">
        <v>980.7</v>
      </c>
      <c r="H264" s="18">
        <v>1611.7</v>
      </c>
      <c r="I264" s="43">
        <v>-121</v>
      </c>
      <c r="J264" s="18" t="s">
        <v>46</v>
      </c>
      <c r="K264" t="s">
        <v>5490</v>
      </c>
      <c r="L264" s="18" t="s">
        <v>2864</v>
      </c>
    </row>
    <row r="265" spans="1:12" x14ac:dyDescent="0.3">
      <c r="A265" t="s">
        <v>8191</v>
      </c>
      <c r="B265" s="18" t="s">
        <v>13</v>
      </c>
      <c r="C265" s="18" t="s">
        <v>30</v>
      </c>
      <c r="D265" s="18" t="s">
        <v>34</v>
      </c>
      <c r="E265" s="18" t="s">
        <v>40</v>
      </c>
      <c r="F265" s="18">
        <v>1018</v>
      </c>
      <c r="G265" s="18">
        <v>375.2</v>
      </c>
      <c r="H265" s="18">
        <v>680.51</v>
      </c>
      <c r="I265" s="43">
        <v>-134</v>
      </c>
      <c r="J265" s="18" t="s">
        <v>46</v>
      </c>
      <c r="K265" t="s">
        <v>6244</v>
      </c>
      <c r="L265" s="18" t="s">
        <v>346</v>
      </c>
    </row>
    <row r="266" spans="1:12" x14ac:dyDescent="0.3">
      <c r="A266" t="s">
        <v>9840</v>
      </c>
      <c r="B266" s="18" t="s">
        <v>11</v>
      </c>
      <c r="C266" s="18" t="s">
        <v>29</v>
      </c>
      <c r="D266" s="18" t="s">
        <v>31</v>
      </c>
      <c r="E266" s="18" t="s">
        <v>40</v>
      </c>
      <c r="F266" s="18">
        <v>1041</v>
      </c>
      <c r="G266" s="18">
        <v>1440.46</v>
      </c>
      <c r="H266" s="18">
        <v>2251.56</v>
      </c>
      <c r="I266" s="43">
        <v>-374</v>
      </c>
      <c r="J266" s="18" t="s">
        <v>46</v>
      </c>
      <c r="K266" t="s">
        <v>5403</v>
      </c>
      <c r="L266" s="18" t="s">
        <v>3010</v>
      </c>
    </row>
    <row r="267" spans="1:12" x14ac:dyDescent="0.3">
      <c r="A267" t="s">
        <v>10191</v>
      </c>
      <c r="B267" s="18" t="s">
        <v>19</v>
      </c>
      <c r="C267" s="18" t="s">
        <v>25</v>
      </c>
      <c r="D267" s="18" t="s">
        <v>33</v>
      </c>
      <c r="E267" s="18" t="s">
        <v>45</v>
      </c>
      <c r="F267" s="18">
        <v>1048</v>
      </c>
      <c r="G267" s="18">
        <v>1926.07</v>
      </c>
      <c r="H267" s="18">
        <v>2356.48</v>
      </c>
      <c r="I267" s="43">
        <v>-126</v>
      </c>
      <c r="J267" s="18" t="s">
        <v>46</v>
      </c>
      <c r="K267" t="s">
        <v>4747</v>
      </c>
      <c r="L267" s="18" t="s">
        <v>3560</v>
      </c>
    </row>
    <row r="268" spans="1:12" x14ac:dyDescent="0.3">
      <c r="A268" t="s">
        <v>8562</v>
      </c>
      <c r="B268" s="18" t="s">
        <v>20</v>
      </c>
      <c r="C268" s="18" t="s">
        <v>30</v>
      </c>
      <c r="D268" s="18" t="s">
        <v>33</v>
      </c>
      <c r="E268" s="18" t="s">
        <v>43</v>
      </c>
      <c r="F268" s="18">
        <v>1007</v>
      </c>
      <c r="G268" s="18">
        <v>1385.75</v>
      </c>
      <c r="H268" s="18">
        <v>1559.78</v>
      </c>
      <c r="I268" s="43">
        <v>-496</v>
      </c>
      <c r="J268" s="18" t="s">
        <v>46</v>
      </c>
      <c r="K268" t="s">
        <v>5326</v>
      </c>
      <c r="L268" s="18" t="s">
        <v>948</v>
      </c>
    </row>
    <row r="269" spans="1:12" x14ac:dyDescent="0.3">
      <c r="A269" t="s">
        <v>9867</v>
      </c>
      <c r="B269" s="18" t="s">
        <v>15</v>
      </c>
      <c r="C269" s="18" t="s">
        <v>25</v>
      </c>
      <c r="D269" s="18" t="s">
        <v>35</v>
      </c>
      <c r="E269" s="18" t="s">
        <v>40</v>
      </c>
      <c r="F269" s="18">
        <v>1098</v>
      </c>
      <c r="G269" s="18">
        <v>1470.45</v>
      </c>
      <c r="H269" s="18">
        <v>2110.91</v>
      </c>
      <c r="I269" s="43">
        <v>-469</v>
      </c>
      <c r="J269" s="18" t="s">
        <v>46</v>
      </c>
      <c r="K269" t="s">
        <v>5382</v>
      </c>
      <c r="L269" s="18" t="s">
        <v>3045</v>
      </c>
    </row>
    <row r="270" spans="1:12" x14ac:dyDescent="0.3">
      <c r="A270" t="s">
        <v>6840</v>
      </c>
      <c r="B270" s="18" t="s">
        <v>14</v>
      </c>
      <c r="C270" s="18" t="s">
        <v>25</v>
      </c>
      <c r="D270" s="18" t="s">
        <v>33</v>
      </c>
      <c r="E270" s="18" t="s">
        <v>42</v>
      </c>
      <c r="F270" s="18">
        <v>1031</v>
      </c>
      <c r="G270" s="18">
        <v>85.66</v>
      </c>
      <c r="H270" s="18">
        <v>157.29</v>
      </c>
      <c r="I270" s="43">
        <v>-333</v>
      </c>
      <c r="J270" s="18" t="s">
        <v>46</v>
      </c>
      <c r="K270" t="s">
        <v>5088</v>
      </c>
      <c r="L270" s="18" t="s">
        <v>3504</v>
      </c>
    </row>
    <row r="271" spans="1:12" x14ac:dyDescent="0.3">
      <c r="A271" t="s">
        <v>8945</v>
      </c>
      <c r="B271" s="18" t="s">
        <v>19</v>
      </c>
      <c r="C271" s="18" t="s">
        <v>29</v>
      </c>
      <c r="D271" s="18" t="s">
        <v>32</v>
      </c>
      <c r="E271" s="18" t="s">
        <v>36</v>
      </c>
      <c r="F271" s="18">
        <v>1072</v>
      </c>
      <c r="G271" s="18">
        <v>443.68</v>
      </c>
      <c r="H271" s="18">
        <v>829.77</v>
      </c>
      <c r="I271" s="43">
        <v>-322</v>
      </c>
      <c r="J271" s="18" t="s">
        <v>46</v>
      </c>
      <c r="K271" t="s">
        <v>4529</v>
      </c>
      <c r="L271" s="18" t="s">
        <v>1583</v>
      </c>
    </row>
    <row r="272" spans="1:12" x14ac:dyDescent="0.3">
      <c r="A272" t="s">
        <v>9848</v>
      </c>
      <c r="B272" s="18" t="s">
        <v>16</v>
      </c>
      <c r="C272" s="18" t="s">
        <v>30</v>
      </c>
      <c r="D272" s="18" t="s">
        <v>35</v>
      </c>
      <c r="E272" s="18" t="s">
        <v>38</v>
      </c>
      <c r="F272" s="18">
        <v>1096</v>
      </c>
      <c r="G272" s="18">
        <v>860.97</v>
      </c>
      <c r="H272" s="18">
        <v>1649.55</v>
      </c>
      <c r="I272" s="43">
        <v>-472</v>
      </c>
      <c r="J272" s="18" t="s">
        <v>46</v>
      </c>
      <c r="K272" t="s">
        <v>5397</v>
      </c>
      <c r="L272" s="18" t="s">
        <v>3021</v>
      </c>
    </row>
    <row r="273" spans="1:12" x14ac:dyDescent="0.3">
      <c r="A273" t="s">
        <v>7039</v>
      </c>
      <c r="B273" s="18" t="s">
        <v>15</v>
      </c>
      <c r="C273" s="18" t="s">
        <v>27</v>
      </c>
      <c r="D273" s="18" t="s">
        <v>35</v>
      </c>
      <c r="E273" s="18" t="s">
        <v>42</v>
      </c>
      <c r="F273" s="18">
        <v>1036</v>
      </c>
      <c r="G273" s="18">
        <v>769.11</v>
      </c>
      <c r="H273" s="18">
        <v>1179.4100000000001</v>
      </c>
      <c r="I273" s="43">
        <v>-310</v>
      </c>
      <c r="J273" s="18" t="s">
        <v>46</v>
      </c>
      <c r="K273" t="s">
        <v>4779</v>
      </c>
      <c r="L273" s="18" t="s">
        <v>3274</v>
      </c>
    </row>
    <row r="274" spans="1:12" x14ac:dyDescent="0.3">
      <c r="A274" t="s">
        <v>7485</v>
      </c>
      <c r="B274" s="18" t="s">
        <v>19</v>
      </c>
      <c r="C274" s="18" t="s">
        <v>25</v>
      </c>
      <c r="D274" s="18" t="s">
        <v>34</v>
      </c>
      <c r="E274" s="18" t="s">
        <v>43</v>
      </c>
      <c r="F274" s="18">
        <v>1011</v>
      </c>
      <c r="G274" s="18">
        <v>1822.36</v>
      </c>
      <c r="H274" s="18">
        <v>2558.0100000000002</v>
      </c>
      <c r="I274" s="43">
        <v>-495</v>
      </c>
      <c r="J274" s="18" t="s">
        <v>46</v>
      </c>
      <c r="K274" t="s">
        <v>5342</v>
      </c>
      <c r="L274" s="18" t="s">
        <v>3113</v>
      </c>
    </row>
    <row r="275" spans="1:12" x14ac:dyDescent="0.3">
      <c r="A275" t="s">
        <v>8340</v>
      </c>
      <c r="B275" s="18" t="s">
        <v>14</v>
      </c>
      <c r="C275" s="18" t="s">
        <v>24</v>
      </c>
      <c r="D275" s="18" t="s">
        <v>31</v>
      </c>
      <c r="E275" s="18" t="s">
        <v>36</v>
      </c>
      <c r="F275" s="18">
        <v>1076</v>
      </c>
      <c r="G275" s="18">
        <v>61.22</v>
      </c>
      <c r="H275" s="18">
        <v>70.2</v>
      </c>
      <c r="I275" s="43">
        <v>-273</v>
      </c>
      <c r="J275" s="18" t="s">
        <v>46</v>
      </c>
      <c r="K275" t="s">
        <v>5226</v>
      </c>
      <c r="L275" s="18" t="s">
        <v>591</v>
      </c>
    </row>
    <row r="276" spans="1:12" x14ac:dyDescent="0.3">
      <c r="A276" t="s">
        <v>10269</v>
      </c>
      <c r="B276" s="18" t="s">
        <v>14</v>
      </c>
      <c r="C276" s="18" t="s">
        <v>27</v>
      </c>
      <c r="D276" s="18" t="s">
        <v>35</v>
      </c>
      <c r="E276" s="18" t="s">
        <v>40</v>
      </c>
      <c r="F276" s="18">
        <v>1070</v>
      </c>
      <c r="G276" s="18">
        <v>1605.06</v>
      </c>
      <c r="H276" s="18">
        <v>2635.7</v>
      </c>
      <c r="I276" s="43">
        <v>-228</v>
      </c>
      <c r="J276" s="18" t="s">
        <v>46</v>
      </c>
      <c r="K276" t="s">
        <v>4959</v>
      </c>
      <c r="L276" s="18" t="s">
        <v>3671</v>
      </c>
    </row>
    <row r="277" spans="1:12" x14ac:dyDescent="0.3">
      <c r="A277" t="s">
        <v>7986</v>
      </c>
      <c r="B277" s="18" t="s">
        <v>18</v>
      </c>
      <c r="C277" s="18" t="s">
        <v>29</v>
      </c>
      <c r="D277" s="18" t="s">
        <v>33</v>
      </c>
      <c r="E277" s="18" t="s">
        <v>44</v>
      </c>
      <c r="F277" s="18">
        <v>1051</v>
      </c>
      <c r="G277" s="18">
        <v>1042.77</v>
      </c>
      <c r="H277" s="18">
        <v>1986.76</v>
      </c>
      <c r="I277" s="43">
        <v>-369</v>
      </c>
      <c r="J277" s="18" t="s">
        <v>46</v>
      </c>
      <c r="K277" t="s">
        <v>5388</v>
      </c>
      <c r="L277" s="18" t="s">
        <v>437</v>
      </c>
    </row>
    <row r="278" spans="1:12" x14ac:dyDescent="0.3">
      <c r="A278" t="s">
        <v>10420</v>
      </c>
      <c r="B278" s="18" t="s">
        <v>12</v>
      </c>
      <c r="C278" s="18" t="s">
        <v>27</v>
      </c>
      <c r="D278" s="18" t="s">
        <v>32</v>
      </c>
      <c r="E278" s="18" t="s">
        <v>38</v>
      </c>
      <c r="F278" s="18">
        <v>1089</v>
      </c>
      <c r="G278" s="18">
        <v>862.47</v>
      </c>
      <c r="H278" s="18">
        <v>1354.95</v>
      </c>
      <c r="I278" s="43">
        <v>-40</v>
      </c>
      <c r="J278" s="18" t="s">
        <v>46</v>
      </c>
      <c r="K278" t="s">
        <v>4782</v>
      </c>
      <c r="L278" s="18" t="s">
        <v>3894</v>
      </c>
    </row>
    <row r="279" spans="1:12" x14ac:dyDescent="0.3">
      <c r="A279" t="s">
        <v>9595</v>
      </c>
      <c r="B279" s="18" t="s">
        <v>19</v>
      </c>
      <c r="C279" s="18" t="s">
        <v>24</v>
      </c>
      <c r="D279" s="18" t="s">
        <v>34</v>
      </c>
      <c r="E279" s="18" t="s">
        <v>45</v>
      </c>
      <c r="F279" s="18">
        <v>1084</v>
      </c>
      <c r="G279" s="18">
        <v>1282.6500000000001</v>
      </c>
      <c r="H279" s="18">
        <v>2370.09</v>
      </c>
      <c r="I279" s="43">
        <v>-102</v>
      </c>
      <c r="J279" s="18" t="s">
        <v>46</v>
      </c>
      <c r="K279" t="s">
        <v>5498</v>
      </c>
      <c r="L279" s="18" t="s">
        <v>2619</v>
      </c>
    </row>
    <row r="280" spans="1:12" x14ac:dyDescent="0.3">
      <c r="A280" t="s">
        <v>8391</v>
      </c>
      <c r="B280" s="18" t="s">
        <v>13</v>
      </c>
      <c r="C280" s="18" t="s">
        <v>24</v>
      </c>
      <c r="D280" s="18" t="s">
        <v>32</v>
      </c>
      <c r="E280" s="18" t="s">
        <v>42</v>
      </c>
      <c r="F280" s="18">
        <v>1030</v>
      </c>
      <c r="G280" s="18">
        <v>915.8</v>
      </c>
      <c r="H280" s="18">
        <v>1549.88</v>
      </c>
      <c r="I280" s="43">
        <v>-192</v>
      </c>
      <c r="J280" s="18" t="s">
        <v>46</v>
      </c>
      <c r="K280" t="s">
        <v>6201</v>
      </c>
      <c r="L280" s="18" t="s">
        <v>680</v>
      </c>
    </row>
    <row r="281" spans="1:12" x14ac:dyDescent="0.3">
      <c r="A281" t="s">
        <v>9025</v>
      </c>
      <c r="B281" s="18" t="s">
        <v>19</v>
      </c>
      <c r="C281" s="18" t="s">
        <v>25</v>
      </c>
      <c r="D281" s="18" t="s">
        <v>34</v>
      </c>
      <c r="E281" s="18" t="s">
        <v>37</v>
      </c>
      <c r="F281" s="18">
        <v>1049</v>
      </c>
      <c r="G281" s="18">
        <v>731.26</v>
      </c>
      <c r="H281" s="18">
        <v>1246.6300000000001</v>
      </c>
      <c r="I281" s="43">
        <v>-385</v>
      </c>
      <c r="J281" s="18" t="s">
        <v>46</v>
      </c>
      <c r="K281" t="s">
        <v>5652</v>
      </c>
      <c r="L281" s="18" t="s">
        <v>1716</v>
      </c>
    </row>
    <row r="282" spans="1:12" x14ac:dyDescent="0.3">
      <c r="A282" t="s">
        <v>8877</v>
      </c>
      <c r="B282" s="18" t="s">
        <v>15</v>
      </c>
      <c r="C282" s="18" t="s">
        <v>22</v>
      </c>
      <c r="D282" s="18" t="s">
        <v>31</v>
      </c>
      <c r="E282" s="18" t="s">
        <v>42</v>
      </c>
      <c r="F282" s="18">
        <v>1039</v>
      </c>
      <c r="G282" s="18">
        <v>1787.95</v>
      </c>
      <c r="H282" s="18">
        <v>3196.48</v>
      </c>
      <c r="I282" s="43">
        <v>-114</v>
      </c>
      <c r="J282" s="18" t="s">
        <v>46</v>
      </c>
      <c r="K282" t="s">
        <v>5552</v>
      </c>
      <c r="L282" s="18" t="s">
        <v>1469</v>
      </c>
    </row>
    <row r="283" spans="1:12" x14ac:dyDescent="0.3">
      <c r="A283" t="s">
        <v>7592</v>
      </c>
      <c r="B283" s="18" t="s">
        <v>14</v>
      </c>
      <c r="C283" s="18" t="s">
        <v>23</v>
      </c>
      <c r="D283" s="18" t="s">
        <v>31</v>
      </c>
      <c r="E283" s="18" t="s">
        <v>43</v>
      </c>
      <c r="F283" s="18">
        <v>1016</v>
      </c>
      <c r="G283" s="18">
        <v>1795.08</v>
      </c>
      <c r="H283" s="18">
        <v>2921.05</v>
      </c>
      <c r="I283" s="43">
        <v>-260</v>
      </c>
      <c r="J283" s="18" t="s">
        <v>46</v>
      </c>
      <c r="K283" t="s">
        <v>4756</v>
      </c>
      <c r="L283" s="18" t="s">
        <v>1143</v>
      </c>
    </row>
    <row r="284" spans="1:12" x14ac:dyDescent="0.3">
      <c r="A284" t="s">
        <v>9236</v>
      </c>
      <c r="B284" s="18" t="s">
        <v>14</v>
      </c>
      <c r="C284" s="18" t="s">
        <v>28</v>
      </c>
      <c r="D284" s="18" t="s">
        <v>31</v>
      </c>
      <c r="E284" s="18" t="s">
        <v>41</v>
      </c>
      <c r="F284" s="18">
        <v>1100</v>
      </c>
      <c r="G284" s="18">
        <v>1050.01</v>
      </c>
      <c r="H284" s="18">
        <v>1205.6400000000001</v>
      </c>
      <c r="I284" s="43">
        <v>-66</v>
      </c>
      <c r="J284" s="18" t="s">
        <v>46</v>
      </c>
      <c r="K284" t="s">
        <v>4851</v>
      </c>
      <c r="L284" s="18" t="s">
        <v>2050</v>
      </c>
    </row>
    <row r="285" spans="1:12" x14ac:dyDescent="0.3">
      <c r="A285" t="s">
        <v>9293</v>
      </c>
      <c r="B285" s="18" t="s">
        <v>15</v>
      </c>
      <c r="C285" s="18" t="s">
        <v>28</v>
      </c>
      <c r="D285" s="18" t="s">
        <v>34</v>
      </c>
      <c r="E285" s="18" t="s">
        <v>45</v>
      </c>
      <c r="F285" s="18">
        <v>1094</v>
      </c>
      <c r="G285" s="18">
        <v>637.71</v>
      </c>
      <c r="H285" s="18">
        <v>891.5</v>
      </c>
      <c r="I285" s="43">
        <v>-444</v>
      </c>
      <c r="J285" s="18" t="s">
        <v>46</v>
      </c>
      <c r="K285" t="s">
        <v>5445</v>
      </c>
      <c r="L285" s="18" t="s">
        <v>2143</v>
      </c>
    </row>
    <row r="286" spans="1:12" x14ac:dyDescent="0.3">
      <c r="A286" t="s">
        <v>6709</v>
      </c>
      <c r="B286" s="18" t="s">
        <v>20</v>
      </c>
      <c r="C286" s="18" t="s">
        <v>29</v>
      </c>
      <c r="D286" s="18" t="s">
        <v>31</v>
      </c>
      <c r="E286" s="18" t="s">
        <v>37</v>
      </c>
      <c r="F286" s="18">
        <v>1010</v>
      </c>
      <c r="G286" s="18">
        <v>114.78</v>
      </c>
      <c r="H286" s="18">
        <v>137.72</v>
      </c>
      <c r="I286" s="43">
        <v>-479</v>
      </c>
      <c r="J286" s="18" t="s">
        <v>46</v>
      </c>
      <c r="K286" t="s">
        <v>4555</v>
      </c>
      <c r="L286" s="18" t="s">
        <v>3810</v>
      </c>
    </row>
    <row r="287" spans="1:12" x14ac:dyDescent="0.3">
      <c r="A287" t="s">
        <v>10244</v>
      </c>
      <c r="B287" s="18" t="s">
        <v>12</v>
      </c>
      <c r="C287" s="18" t="s">
        <v>23</v>
      </c>
      <c r="D287" s="18" t="s">
        <v>35</v>
      </c>
      <c r="E287" s="18" t="s">
        <v>36</v>
      </c>
      <c r="F287" s="18">
        <v>1025</v>
      </c>
      <c r="G287" s="18">
        <v>381.83</v>
      </c>
      <c r="H287" s="18">
        <v>601.24</v>
      </c>
      <c r="I287" s="43">
        <v>-486</v>
      </c>
      <c r="J287" s="18" t="s">
        <v>46</v>
      </c>
      <c r="K287" t="s">
        <v>4553</v>
      </c>
      <c r="L287" s="18" t="s">
        <v>3637</v>
      </c>
    </row>
    <row r="288" spans="1:12" x14ac:dyDescent="0.3">
      <c r="A288" t="s">
        <v>7219</v>
      </c>
      <c r="B288" s="18" t="s">
        <v>14</v>
      </c>
      <c r="C288" s="18" t="s">
        <v>27</v>
      </c>
      <c r="D288" s="18" t="s">
        <v>31</v>
      </c>
      <c r="E288" s="18" t="s">
        <v>39</v>
      </c>
      <c r="F288" s="18">
        <v>1087</v>
      </c>
      <c r="G288" s="18">
        <v>1174.75</v>
      </c>
      <c r="H288" s="18">
        <v>1979.79</v>
      </c>
      <c r="I288" s="43">
        <v>-241</v>
      </c>
      <c r="J288" s="18" t="s">
        <v>46</v>
      </c>
      <c r="K288" t="s">
        <v>5534</v>
      </c>
      <c r="L288" s="18" t="s">
        <v>1578</v>
      </c>
    </row>
    <row r="289" spans="1:12" x14ac:dyDescent="0.3">
      <c r="A289" t="s">
        <v>10122</v>
      </c>
      <c r="B289" s="18" t="s">
        <v>18</v>
      </c>
      <c r="C289" s="18" t="s">
        <v>22</v>
      </c>
      <c r="D289" s="18" t="s">
        <v>35</v>
      </c>
      <c r="E289" s="18" t="s">
        <v>38</v>
      </c>
      <c r="F289" s="18">
        <v>1085</v>
      </c>
      <c r="G289" s="18">
        <v>729.58</v>
      </c>
      <c r="H289" s="18">
        <v>1061.97</v>
      </c>
      <c r="I289" s="43">
        <v>-236</v>
      </c>
      <c r="J289" s="18" t="s">
        <v>46</v>
      </c>
      <c r="K289" t="s">
        <v>5117</v>
      </c>
      <c r="L289" s="18" t="s">
        <v>3465</v>
      </c>
    </row>
    <row r="290" spans="1:12" x14ac:dyDescent="0.3">
      <c r="A290" t="s">
        <v>10490</v>
      </c>
      <c r="B290" s="18" t="s">
        <v>20</v>
      </c>
      <c r="C290" s="18" t="s">
        <v>21</v>
      </c>
      <c r="D290" s="18" t="s">
        <v>32</v>
      </c>
      <c r="E290" s="18" t="s">
        <v>39</v>
      </c>
      <c r="F290" s="18">
        <v>1073</v>
      </c>
      <c r="G290" s="18">
        <v>61.75</v>
      </c>
      <c r="H290" s="18">
        <v>102.92</v>
      </c>
      <c r="I290" s="43">
        <v>-75</v>
      </c>
      <c r="J290" s="18" t="s">
        <v>46</v>
      </c>
      <c r="K290" t="s">
        <v>4494</v>
      </c>
      <c r="L290" s="18" t="s">
        <v>3999</v>
      </c>
    </row>
    <row r="291" spans="1:12" x14ac:dyDescent="0.3">
      <c r="A291" t="s">
        <v>10239</v>
      </c>
      <c r="B291" s="18" t="s">
        <v>13</v>
      </c>
      <c r="C291" s="18" t="s">
        <v>29</v>
      </c>
      <c r="D291" s="18" t="s">
        <v>33</v>
      </c>
      <c r="E291" s="18" t="s">
        <v>43</v>
      </c>
      <c r="F291" s="18">
        <v>1049</v>
      </c>
      <c r="G291" s="18">
        <v>910</v>
      </c>
      <c r="H291" s="18">
        <v>1489.05</v>
      </c>
      <c r="I291" s="43">
        <v>-408</v>
      </c>
      <c r="J291" s="18" t="s">
        <v>46</v>
      </c>
      <c r="K291" t="s">
        <v>4991</v>
      </c>
      <c r="L291" s="18" t="s">
        <v>3630</v>
      </c>
    </row>
    <row r="292" spans="1:12" x14ac:dyDescent="0.3">
      <c r="A292" t="s">
        <v>6556</v>
      </c>
      <c r="B292" s="18" t="s">
        <v>16</v>
      </c>
      <c r="C292" s="18" t="s">
        <v>25</v>
      </c>
      <c r="D292" s="18" t="s">
        <v>34</v>
      </c>
      <c r="E292" s="18" t="s">
        <v>38</v>
      </c>
      <c r="F292" s="18">
        <v>1092</v>
      </c>
      <c r="G292" s="18">
        <v>1439.78</v>
      </c>
      <c r="H292" s="18">
        <v>2151.37</v>
      </c>
      <c r="I292" s="43">
        <v>-473</v>
      </c>
      <c r="J292" s="18" t="s">
        <v>46</v>
      </c>
      <c r="K292" t="s">
        <v>5098</v>
      </c>
      <c r="L292" s="18" t="s">
        <v>966</v>
      </c>
    </row>
    <row r="293" spans="1:12" x14ac:dyDescent="0.3">
      <c r="A293" t="s">
        <v>9786</v>
      </c>
      <c r="B293" s="18" t="s">
        <v>19</v>
      </c>
      <c r="C293" s="18" t="s">
        <v>27</v>
      </c>
      <c r="D293" s="18" t="s">
        <v>32</v>
      </c>
      <c r="E293" s="18" t="s">
        <v>40</v>
      </c>
      <c r="F293" s="18">
        <v>1025</v>
      </c>
      <c r="G293" s="18">
        <v>125.88</v>
      </c>
      <c r="H293" s="18">
        <v>236.18</v>
      </c>
      <c r="I293" s="43">
        <v>-448</v>
      </c>
      <c r="J293" s="18" t="s">
        <v>46</v>
      </c>
      <c r="K293" t="s">
        <v>4845</v>
      </c>
      <c r="L293" s="18" t="s">
        <v>2920</v>
      </c>
    </row>
    <row r="294" spans="1:12" x14ac:dyDescent="0.3">
      <c r="A294" t="s">
        <v>6573</v>
      </c>
      <c r="B294" s="18" t="s">
        <v>12</v>
      </c>
      <c r="C294" s="18" t="s">
        <v>25</v>
      </c>
      <c r="D294" s="18" t="s">
        <v>33</v>
      </c>
      <c r="E294" s="18" t="s">
        <v>42</v>
      </c>
      <c r="F294" s="18">
        <v>1071</v>
      </c>
      <c r="G294" s="18">
        <v>520.26</v>
      </c>
      <c r="H294" s="18">
        <v>647.77</v>
      </c>
      <c r="I294" s="43">
        <v>-269</v>
      </c>
      <c r="J294" s="18" t="s">
        <v>46</v>
      </c>
      <c r="K294" t="s">
        <v>5216</v>
      </c>
      <c r="L294" s="18" t="s">
        <v>3090</v>
      </c>
    </row>
    <row r="295" spans="1:12" x14ac:dyDescent="0.3">
      <c r="A295" t="s">
        <v>8786</v>
      </c>
      <c r="B295" s="18" t="s">
        <v>15</v>
      </c>
      <c r="C295" s="18" t="s">
        <v>27</v>
      </c>
      <c r="D295" s="18" t="s">
        <v>34</v>
      </c>
      <c r="E295" s="18" t="s">
        <v>43</v>
      </c>
      <c r="F295" s="18">
        <v>1048</v>
      </c>
      <c r="G295" s="18">
        <v>350.72</v>
      </c>
      <c r="H295" s="18">
        <v>481</v>
      </c>
      <c r="I295" s="43">
        <v>-153</v>
      </c>
      <c r="J295" s="18" t="s">
        <v>46</v>
      </c>
      <c r="K295" t="s">
        <v>4981</v>
      </c>
      <c r="L295" s="18" t="s">
        <v>1316</v>
      </c>
    </row>
    <row r="296" spans="1:12" x14ac:dyDescent="0.3">
      <c r="A296" t="s">
        <v>6917</v>
      </c>
      <c r="B296" s="18" t="s">
        <v>19</v>
      </c>
      <c r="C296" s="18" t="s">
        <v>24</v>
      </c>
      <c r="D296" s="18" t="s">
        <v>32</v>
      </c>
      <c r="E296" s="18" t="s">
        <v>36</v>
      </c>
      <c r="F296" s="18">
        <v>1035</v>
      </c>
      <c r="G296" s="18">
        <v>841.07</v>
      </c>
      <c r="H296" s="18">
        <v>1610.69</v>
      </c>
      <c r="I296" s="43">
        <v>-28</v>
      </c>
      <c r="J296" s="18" t="s">
        <v>46</v>
      </c>
      <c r="K296" t="s">
        <v>4386</v>
      </c>
      <c r="L296" s="18" t="s">
        <v>1948</v>
      </c>
    </row>
    <row r="297" spans="1:12" x14ac:dyDescent="0.3">
      <c r="A297" t="s">
        <v>7480</v>
      </c>
      <c r="B297" s="18" t="s">
        <v>17</v>
      </c>
      <c r="C297" s="18" t="s">
        <v>29</v>
      </c>
      <c r="D297" s="18" t="s">
        <v>33</v>
      </c>
      <c r="E297" s="18" t="s">
        <v>37</v>
      </c>
      <c r="F297" s="18">
        <v>1036</v>
      </c>
      <c r="G297" s="18">
        <v>922.5</v>
      </c>
      <c r="H297" s="18">
        <v>1572.78</v>
      </c>
      <c r="I297" s="43">
        <v>-213</v>
      </c>
      <c r="J297" s="18" t="s">
        <v>46</v>
      </c>
      <c r="K297" t="s">
        <v>5818</v>
      </c>
      <c r="L297" s="18" t="s">
        <v>1116</v>
      </c>
    </row>
    <row r="298" spans="1:12" x14ac:dyDescent="0.3">
      <c r="A298" t="s">
        <v>7438</v>
      </c>
      <c r="B298" s="18" t="s">
        <v>20</v>
      </c>
      <c r="C298" s="18" t="s">
        <v>28</v>
      </c>
      <c r="D298" s="18" t="s">
        <v>33</v>
      </c>
      <c r="E298" s="18" t="s">
        <v>41</v>
      </c>
      <c r="F298" s="18">
        <v>1016</v>
      </c>
      <c r="G298" s="18">
        <v>382.79</v>
      </c>
      <c r="H298" s="18">
        <v>427.98</v>
      </c>
      <c r="I298" s="43">
        <v>-154</v>
      </c>
      <c r="J298" s="18" t="s">
        <v>46</v>
      </c>
      <c r="K298" t="s">
        <v>4711</v>
      </c>
      <c r="L298" s="18" t="s">
        <v>1923</v>
      </c>
    </row>
    <row r="299" spans="1:12" x14ac:dyDescent="0.3">
      <c r="A299" t="s">
        <v>8039</v>
      </c>
      <c r="B299" s="18" t="s">
        <v>19</v>
      </c>
      <c r="C299" s="18" t="s">
        <v>30</v>
      </c>
      <c r="D299" s="18" t="s">
        <v>34</v>
      </c>
      <c r="E299" s="18" t="s">
        <v>44</v>
      </c>
      <c r="F299" s="18">
        <v>1084</v>
      </c>
      <c r="G299" s="18">
        <v>1045.67</v>
      </c>
      <c r="H299" s="18">
        <v>1414.82</v>
      </c>
      <c r="I299" s="43">
        <v>-204</v>
      </c>
      <c r="J299" s="18" t="s">
        <v>46</v>
      </c>
      <c r="K299" t="s">
        <v>5780</v>
      </c>
      <c r="L299" s="18" t="s">
        <v>78</v>
      </c>
    </row>
    <row r="300" spans="1:12" x14ac:dyDescent="0.3">
      <c r="A300" t="s">
        <v>9668</v>
      </c>
      <c r="B300" s="18" t="s">
        <v>14</v>
      </c>
      <c r="C300" s="18" t="s">
        <v>23</v>
      </c>
      <c r="D300" s="18" t="s">
        <v>35</v>
      </c>
      <c r="E300" s="18" t="s">
        <v>38</v>
      </c>
      <c r="F300" s="18">
        <v>1036</v>
      </c>
      <c r="G300" s="18">
        <v>1299.24</v>
      </c>
      <c r="H300" s="18">
        <v>1718.6</v>
      </c>
      <c r="I300" s="43">
        <v>-201</v>
      </c>
      <c r="J300" s="18" t="s">
        <v>46</v>
      </c>
      <c r="K300" t="s">
        <v>4435</v>
      </c>
      <c r="L300" s="18" t="s">
        <v>2738</v>
      </c>
    </row>
    <row r="301" spans="1:12" x14ac:dyDescent="0.3">
      <c r="A301" t="s">
        <v>10202</v>
      </c>
      <c r="B301" s="18" t="s">
        <v>14</v>
      </c>
      <c r="C301" s="18" t="s">
        <v>26</v>
      </c>
      <c r="D301" s="18" t="s">
        <v>34</v>
      </c>
      <c r="E301" s="18" t="s">
        <v>41</v>
      </c>
      <c r="F301" s="18">
        <v>1024</v>
      </c>
      <c r="G301" s="18">
        <v>513.78</v>
      </c>
      <c r="H301" s="18">
        <v>882.54</v>
      </c>
      <c r="I301" s="43">
        <v>-262</v>
      </c>
      <c r="J301" s="18" t="s">
        <v>46</v>
      </c>
      <c r="K301" t="s">
        <v>5034</v>
      </c>
      <c r="L301" s="18" t="s">
        <v>3574</v>
      </c>
    </row>
    <row r="302" spans="1:12" x14ac:dyDescent="0.3">
      <c r="A302" t="s">
        <v>8460</v>
      </c>
      <c r="B302" s="18" t="s">
        <v>16</v>
      </c>
      <c r="C302" s="18" t="s">
        <v>26</v>
      </c>
      <c r="D302" s="18" t="s">
        <v>32</v>
      </c>
      <c r="E302" s="18" t="s">
        <v>43</v>
      </c>
      <c r="F302" s="18">
        <v>1082</v>
      </c>
      <c r="G302" s="18">
        <v>453.44</v>
      </c>
      <c r="H302" s="18">
        <v>867.39</v>
      </c>
      <c r="I302" s="43">
        <v>-444</v>
      </c>
      <c r="J302" s="18" t="s">
        <v>46</v>
      </c>
      <c r="K302" t="s">
        <v>5799</v>
      </c>
      <c r="L302" s="18" t="s">
        <v>796</v>
      </c>
    </row>
    <row r="303" spans="1:12" x14ac:dyDescent="0.3">
      <c r="A303" t="s">
        <v>7863</v>
      </c>
      <c r="B303" s="18" t="s">
        <v>19</v>
      </c>
      <c r="C303" s="18" t="s">
        <v>28</v>
      </c>
      <c r="D303" s="18" t="s">
        <v>32</v>
      </c>
      <c r="E303" s="18" t="s">
        <v>38</v>
      </c>
      <c r="F303" s="18">
        <v>1029</v>
      </c>
      <c r="G303" s="18">
        <v>462.61</v>
      </c>
      <c r="H303" s="18">
        <v>552.1</v>
      </c>
      <c r="I303" s="43">
        <v>-110</v>
      </c>
      <c r="J303" s="18" t="s">
        <v>46</v>
      </c>
      <c r="K303" t="s">
        <v>5481</v>
      </c>
      <c r="L303" s="18" t="s">
        <v>2302</v>
      </c>
    </row>
    <row r="304" spans="1:12" x14ac:dyDescent="0.3">
      <c r="A304" t="s">
        <v>9723</v>
      </c>
      <c r="B304" s="18" t="s">
        <v>19</v>
      </c>
      <c r="C304" s="18" t="s">
        <v>25</v>
      </c>
      <c r="D304" s="18" t="s">
        <v>35</v>
      </c>
      <c r="E304" s="18" t="s">
        <v>43</v>
      </c>
      <c r="F304" s="18">
        <v>1059</v>
      </c>
      <c r="G304" s="18">
        <v>785.52</v>
      </c>
      <c r="H304" s="18">
        <v>1187.75</v>
      </c>
      <c r="I304" s="43">
        <v>-94</v>
      </c>
      <c r="J304" s="18" t="s">
        <v>46</v>
      </c>
      <c r="K304" t="s">
        <v>5511</v>
      </c>
      <c r="L304" s="18" t="s">
        <v>2817</v>
      </c>
    </row>
    <row r="305" spans="1:12" x14ac:dyDescent="0.3">
      <c r="A305" t="s">
        <v>7574</v>
      </c>
      <c r="B305" s="18" t="s">
        <v>14</v>
      </c>
      <c r="C305" s="18" t="s">
        <v>26</v>
      </c>
      <c r="D305" s="18" t="s">
        <v>32</v>
      </c>
      <c r="E305" s="18" t="s">
        <v>36</v>
      </c>
      <c r="F305" s="18">
        <v>1023</v>
      </c>
      <c r="G305" s="18">
        <v>437.28</v>
      </c>
      <c r="H305" s="18">
        <v>702.26</v>
      </c>
      <c r="I305" s="43">
        <v>-181</v>
      </c>
      <c r="J305" s="18" t="s">
        <v>46</v>
      </c>
      <c r="K305" t="s">
        <v>5744</v>
      </c>
      <c r="L305" s="18" t="s">
        <v>2305</v>
      </c>
    </row>
    <row r="306" spans="1:12" x14ac:dyDescent="0.3">
      <c r="A306" t="s">
        <v>7024</v>
      </c>
      <c r="B306" s="18" t="s">
        <v>17</v>
      </c>
      <c r="C306" s="18" t="s">
        <v>29</v>
      </c>
      <c r="D306" s="18" t="s">
        <v>32</v>
      </c>
      <c r="E306" s="18" t="s">
        <v>37</v>
      </c>
      <c r="F306" s="18">
        <v>1030</v>
      </c>
      <c r="G306" s="18">
        <v>1158.19</v>
      </c>
      <c r="H306" s="18">
        <v>1426.47</v>
      </c>
      <c r="I306" s="43">
        <v>-231</v>
      </c>
      <c r="J306" s="18" t="s">
        <v>46</v>
      </c>
      <c r="K306" t="s">
        <v>4856</v>
      </c>
      <c r="L306" s="18" t="s">
        <v>3155</v>
      </c>
    </row>
    <row r="307" spans="1:12" x14ac:dyDescent="0.3">
      <c r="A307" t="s">
        <v>6438</v>
      </c>
      <c r="B307" s="18" t="s">
        <v>11</v>
      </c>
      <c r="C307" s="18" t="s">
        <v>21</v>
      </c>
      <c r="D307" s="18" t="s">
        <v>31</v>
      </c>
      <c r="E307" s="18" t="s">
        <v>40</v>
      </c>
      <c r="F307" s="18">
        <v>1026</v>
      </c>
      <c r="G307" s="18">
        <v>1999.36</v>
      </c>
      <c r="H307" s="18">
        <v>2420.3000000000002</v>
      </c>
      <c r="I307" s="43">
        <v>-144</v>
      </c>
      <c r="J307" s="18" t="s">
        <v>46</v>
      </c>
      <c r="K307" t="s">
        <v>5422</v>
      </c>
      <c r="L307" s="18" t="s">
        <v>1484</v>
      </c>
    </row>
    <row r="308" spans="1:12" x14ac:dyDescent="0.3">
      <c r="A308" t="s">
        <v>10580</v>
      </c>
      <c r="B308" s="18" t="s">
        <v>11</v>
      </c>
      <c r="C308" s="18" t="s">
        <v>28</v>
      </c>
      <c r="D308" s="18" t="s">
        <v>32</v>
      </c>
      <c r="E308" s="18" t="s">
        <v>40</v>
      </c>
      <c r="F308" s="18">
        <v>1062</v>
      </c>
      <c r="G308" s="18">
        <v>1873.78</v>
      </c>
      <c r="H308" s="18">
        <v>2182.3200000000002</v>
      </c>
      <c r="I308" s="43">
        <v>-321</v>
      </c>
      <c r="J308" s="18" t="s">
        <v>46</v>
      </c>
      <c r="K308" t="s">
        <v>4535</v>
      </c>
      <c r="L308" s="18" t="s">
        <v>4164</v>
      </c>
    </row>
    <row r="309" spans="1:12" x14ac:dyDescent="0.3">
      <c r="A309" t="s">
        <v>8526</v>
      </c>
      <c r="B309" s="18" t="s">
        <v>17</v>
      </c>
      <c r="C309" s="18" t="s">
        <v>24</v>
      </c>
      <c r="D309" s="18" t="s">
        <v>33</v>
      </c>
      <c r="E309" s="18" t="s">
        <v>37</v>
      </c>
      <c r="F309" s="18">
        <v>1095</v>
      </c>
      <c r="G309" s="18">
        <v>1725.07</v>
      </c>
      <c r="H309" s="18">
        <v>2077.77</v>
      </c>
      <c r="I309" s="43">
        <v>-435</v>
      </c>
      <c r="J309" s="18" t="s">
        <v>46</v>
      </c>
      <c r="K309" t="s">
        <v>4857</v>
      </c>
      <c r="L309" s="18" t="s">
        <v>895</v>
      </c>
    </row>
    <row r="310" spans="1:12" x14ac:dyDescent="0.3">
      <c r="A310" t="s">
        <v>9659</v>
      </c>
      <c r="B310" s="18" t="s">
        <v>15</v>
      </c>
      <c r="C310" s="18" t="s">
        <v>28</v>
      </c>
      <c r="D310" s="18" t="s">
        <v>31</v>
      </c>
      <c r="E310" s="18" t="s">
        <v>44</v>
      </c>
      <c r="F310" s="18">
        <v>1051</v>
      </c>
      <c r="G310" s="18">
        <v>152.88</v>
      </c>
      <c r="H310" s="18">
        <v>303.8</v>
      </c>
      <c r="I310" s="43">
        <v>-3</v>
      </c>
      <c r="J310" s="18" t="s">
        <v>46</v>
      </c>
      <c r="K310" t="s">
        <v>5563</v>
      </c>
      <c r="L310" s="18" t="s">
        <v>2724</v>
      </c>
    </row>
    <row r="311" spans="1:12" x14ac:dyDescent="0.3">
      <c r="A311" t="s">
        <v>6777</v>
      </c>
      <c r="B311" s="18" t="s">
        <v>13</v>
      </c>
      <c r="C311" s="18" t="s">
        <v>21</v>
      </c>
      <c r="D311" s="18" t="s">
        <v>32</v>
      </c>
      <c r="E311" s="18" t="s">
        <v>38</v>
      </c>
      <c r="F311" s="18">
        <v>1029</v>
      </c>
      <c r="G311" s="18">
        <v>1933.12</v>
      </c>
      <c r="H311" s="18">
        <v>3030.28</v>
      </c>
      <c r="I311" s="43">
        <v>-493</v>
      </c>
      <c r="J311" s="18" t="s">
        <v>46</v>
      </c>
      <c r="K311" t="s">
        <v>5451</v>
      </c>
      <c r="L311" s="18" t="s">
        <v>2929</v>
      </c>
    </row>
    <row r="312" spans="1:12" x14ac:dyDescent="0.3">
      <c r="A312" t="s">
        <v>8978</v>
      </c>
      <c r="B312" s="18" t="s">
        <v>12</v>
      </c>
      <c r="C312" s="18" t="s">
        <v>25</v>
      </c>
      <c r="D312" s="18" t="s">
        <v>33</v>
      </c>
      <c r="E312" s="18" t="s">
        <v>41</v>
      </c>
      <c r="F312" s="18">
        <v>1071</v>
      </c>
      <c r="G312" s="18">
        <v>86.76</v>
      </c>
      <c r="H312" s="18">
        <v>114.77</v>
      </c>
      <c r="I312" s="43">
        <v>-181</v>
      </c>
      <c r="J312" s="18" t="s">
        <v>46</v>
      </c>
      <c r="K312" t="s">
        <v>5956</v>
      </c>
      <c r="L312" s="18" t="s">
        <v>1646</v>
      </c>
    </row>
    <row r="313" spans="1:12" x14ac:dyDescent="0.3">
      <c r="A313" t="s">
        <v>7952</v>
      </c>
      <c r="B313" s="18" t="s">
        <v>20</v>
      </c>
      <c r="C313" s="18" t="s">
        <v>22</v>
      </c>
      <c r="D313" s="18" t="s">
        <v>33</v>
      </c>
      <c r="E313" s="18" t="s">
        <v>43</v>
      </c>
      <c r="F313" s="18">
        <v>1088</v>
      </c>
      <c r="G313" s="18">
        <v>703.96</v>
      </c>
      <c r="H313" s="18">
        <v>881.76</v>
      </c>
      <c r="I313" s="43">
        <v>-454</v>
      </c>
      <c r="J313" s="18" t="s">
        <v>46</v>
      </c>
      <c r="K313" t="s">
        <v>5414</v>
      </c>
      <c r="L313" s="18" t="s">
        <v>2820</v>
      </c>
    </row>
    <row r="314" spans="1:12" x14ac:dyDescent="0.3">
      <c r="A314" t="s">
        <v>8433</v>
      </c>
      <c r="B314" s="18" t="s">
        <v>14</v>
      </c>
      <c r="C314" s="18" t="s">
        <v>24</v>
      </c>
      <c r="D314" s="18" t="s">
        <v>34</v>
      </c>
      <c r="E314" s="18" t="s">
        <v>44</v>
      </c>
      <c r="F314" s="18">
        <v>1065</v>
      </c>
      <c r="G314" s="18">
        <v>1746.43</v>
      </c>
      <c r="H314" s="18">
        <v>2874.78</v>
      </c>
      <c r="I314" s="43">
        <v>-217</v>
      </c>
      <c r="J314" s="18" t="s">
        <v>46</v>
      </c>
      <c r="K314" t="s">
        <v>4614</v>
      </c>
      <c r="L314" s="18" t="s">
        <v>743</v>
      </c>
    </row>
    <row r="315" spans="1:12" x14ac:dyDescent="0.3">
      <c r="A315" t="s">
        <v>7207</v>
      </c>
      <c r="B315" s="18" t="s">
        <v>20</v>
      </c>
      <c r="C315" s="18" t="s">
        <v>28</v>
      </c>
      <c r="D315" s="18" t="s">
        <v>31</v>
      </c>
      <c r="E315" s="18" t="s">
        <v>40</v>
      </c>
      <c r="F315" s="18">
        <v>1044</v>
      </c>
      <c r="G315" s="18">
        <v>1169.6300000000001</v>
      </c>
      <c r="H315" s="18">
        <v>1564.92</v>
      </c>
      <c r="I315" s="43">
        <v>-42</v>
      </c>
      <c r="J315" s="18" t="s">
        <v>46</v>
      </c>
      <c r="K315" t="s">
        <v>5304</v>
      </c>
      <c r="L315" s="18" t="s">
        <v>2205</v>
      </c>
    </row>
    <row r="316" spans="1:12" x14ac:dyDescent="0.3">
      <c r="A316" t="s">
        <v>10075</v>
      </c>
      <c r="B316" s="18" t="s">
        <v>16</v>
      </c>
      <c r="C316" s="18" t="s">
        <v>21</v>
      </c>
      <c r="D316" s="18" t="s">
        <v>33</v>
      </c>
      <c r="E316" s="18" t="s">
        <v>41</v>
      </c>
      <c r="F316" s="18">
        <v>1037</v>
      </c>
      <c r="G316" s="18">
        <v>1835.15</v>
      </c>
      <c r="H316" s="18">
        <v>2184.04</v>
      </c>
      <c r="I316" s="43">
        <v>-285</v>
      </c>
      <c r="J316" s="18" t="s">
        <v>46</v>
      </c>
      <c r="K316" t="s">
        <v>5168</v>
      </c>
      <c r="L316" s="18" t="s">
        <v>3391</v>
      </c>
    </row>
    <row r="317" spans="1:12" x14ac:dyDescent="0.3">
      <c r="A317" t="s">
        <v>8734</v>
      </c>
      <c r="B317" s="18" t="s">
        <v>19</v>
      </c>
      <c r="C317" s="18" t="s">
        <v>22</v>
      </c>
      <c r="D317" s="18" t="s">
        <v>32</v>
      </c>
      <c r="E317" s="18" t="s">
        <v>41</v>
      </c>
      <c r="F317" s="18">
        <v>1035</v>
      </c>
      <c r="G317" s="18">
        <v>1825.71</v>
      </c>
      <c r="H317" s="18">
        <v>3274.14</v>
      </c>
      <c r="I317" s="43">
        <v>-103</v>
      </c>
      <c r="J317" s="18" t="s">
        <v>46</v>
      </c>
      <c r="K317" t="s">
        <v>6076</v>
      </c>
      <c r="L317" s="18" t="s">
        <v>1227</v>
      </c>
    </row>
    <row r="318" spans="1:12" x14ac:dyDescent="0.3">
      <c r="A318" t="s">
        <v>9938</v>
      </c>
      <c r="B318" s="18" t="s">
        <v>15</v>
      </c>
      <c r="C318" s="18" t="s">
        <v>29</v>
      </c>
      <c r="D318" s="18" t="s">
        <v>34</v>
      </c>
      <c r="E318" s="18" t="s">
        <v>39</v>
      </c>
      <c r="F318" s="18">
        <v>1088</v>
      </c>
      <c r="G318" s="18">
        <v>174.64</v>
      </c>
      <c r="H318" s="18">
        <v>314.36</v>
      </c>
      <c r="I318" s="43">
        <v>-114</v>
      </c>
      <c r="J318" s="18" t="s">
        <v>46</v>
      </c>
      <c r="K318" t="s">
        <v>5311</v>
      </c>
      <c r="L318" s="18" t="s">
        <v>3162</v>
      </c>
    </row>
    <row r="319" spans="1:12" x14ac:dyDescent="0.3">
      <c r="A319" t="s">
        <v>8096</v>
      </c>
      <c r="B319" s="18" t="s">
        <v>17</v>
      </c>
      <c r="C319" s="18" t="s">
        <v>30</v>
      </c>
      <c r="D319" s="18" t="s">
        <v>32</v>
      </c>
      <c r="E319" s="18" t="s">
        <v>39</v>
      </c>
      <c r="F319" s="18">
        <v>1017</v>
      </c>
      <c r="G319" s="18">
        <v>1649.42</v>
      </c>
      <c r="H319" s="18">
        <v>3006.21</v>
      </c>
      <c r="I319" s="43">
        <v>-390</v>
      </c>
      <c r="J319" s="18" t="s">
        <v>46</v>
      </c>
      <c r="K319" t="s">
        <v>4518</v>
      </c>
      <c r="L319" s="18" t="s">
        <v>176</v>
      </c>
    </row>
    <row r="320" spans="1:12" x14ac:dyDescent="0.3">
      <c r="A320" t="s">
        <v>6835</v>
      </c>
      <c r="B320" s="18" t="s">
        <v>11</v>
      </c>
      <c r="C320" s="18" t="s">
        <v>21</v>
      </c>
      <c r="D320" s="18" t="s">
        <v>33</v>
      </c>
      <c r="E320" s="18" t="s">
        <v>42</v>
      </c>
      <c r="F320" s="18">
        <v>1038</v>
      </c>
      <c r="G320" s="18">
        <v>635.09</v>
      </c>
      <c r="H320" s="18">
        <v>845.59</v>
      </c>
      <c r="I320" s="43">
        <v>-457</v>
      </c>
      <c r="J320" s="18" t="s">
        <v>46</v>
      </c>
      <c r="K320" t="s">
        <v>5044</v>
      </c>
      <c r="L320" s="18" t="s">
        <v>213</v>
      </c>
    </row>
    <row r="321" spans="1:12" x14ac:dyDescent="0.3">
      <c r="A321" t="s">
        <v>8838</v>
      </c>
      <c r="B321" s="18" t="s">
        <v>11</v>
      </c>
      <c r="C321" s="18" t="s">
        <v>28</v>
      </c>
      <c r="D321" s="18" t="s">
        <v>34</v>
      </c>
      <c r="E321" s="18" t="s">
        <v>40</v>
      </c>
      <c r="F321" s="18">
        <v>1014</v>
      </c>
      <c r="G321" s="18">
        <v>463.1</v>
      </c>
      <c r="H321" s="18">
        <v>922.02</v>
      </c>
      <c r="I321" s="43">
        <v>-424</v>
      </c>
      <c r="J321" s="18" t="s">
        <v>46</v>
      </c>
      <c r="K321" t="s">
        <v>4594</v>
      </c>
      <c r="L321" s="18" t="s">
        <v>1405</v>
      </c>
    </row>
    <row r="322" spans="1:12" x14ac:dyDescent="0.3">
      <c r="A322" t="s">
        <v>8714</v>
      </c>
      <c r="B322" s="18" t="s">
        <v>12</v>
      </c>
      <c r="C322" s="18" t="s">
        <v>26</v>
      </c>
      <c r="D322" s="18" t="s">
        <v>32</v>
      </c>
      <c r="E322" s="18" t="s">
        <v>39</v>
      </c>
      <c r="F322" s="18">
        <v>1088</v>
      </c>
      <c r="G322" s="18">
        <v>441.48</v>
      </c>
      <c r="H322" s="18">
        <v>737.79</v>
      </c>
      <c r="I322" s="43">
        <v>-316</v>
      </c>
      <c r="J322" s="18" t="s">
        <v>46</v>
      </c>
      <c r="K322" t="s">
        <v>4443</v>
      </c>
      <c r="L322" s="18" t="s">
        <v>1186</v>
      </c>
    </row>
    <row r="323" spans="1:12" x14ac:dyDescent="0.3">
      <c r="A323" t="s">
        <v>10212</v>
      </c>
      <c r="B323" s="18" t="s">
        <v>18</v>
      </c>
      <c r="C323" s="18" t="s">
        <v>30</v>
      </c>
      <c r="D323" s="18" t="s">
        <v>32</v>
      </c>
      <c r="E323" s="18" t="s">
        <v>43</v>
      </c>
      <c r="F323" s="18">
        <v>1088</v>
      </c>
      <c r="G323" s="18">
        <v>471.28</v>
      </c>
      <c r="H323" s="18">
        <v>754.54</v>
      </c>
      <c r="I323" s="43">
        <v>-338</v>
      </c>
      <c r="J323" s="18" t="s">
        <v>46</v>
      </c>
      <c r="K323" t="s">
        <v>5022</v>
      </c>
      <c r="L323" s="18" t="s">
        <v>3588</v>
      </c>
    </row>
    <row r="324" spans="1:12" x14ac:dyDescent="0.3">
      <c r="A324" t="s">
        <v>7943</v>
      </c>
      <c r="B324" s="18" t="s">
        <v>13</v>
      </c>
      <c r="C324" s="18" t="s">
        <v>30</v>
      </c>
      <c r="D324" s="18" t="s">
        <v>32</v>
      </c>
      <c r="E324" s="18" t="s">
        <v>37</v>
      </c>
      <c r="F324" s="18">
        <v>1048</v>
      </c>
      <c r="G324" s="18">
        <v>302.18</v>
      </c>
      <c r="H324" s="18">
        <v>441.52</v>
      </c>
      <c r="I324" s="43">
        <v>-222</v>
      </c>
      <c r="J324" s="18" t="s">
        <v>46</v>
      </c>
      <c r="K324" t="s">
        <v>4863</v>
      </c>
      <c r="L324" s="18" t="s">
        <v>3789</v>
      </c>
    </row>
    <row r="325" spans="1:12" x14ac:dyDescent="0.3">
      <c r="A325" t="s">
        <v>10268</v>
      </c>
      <c r="B325" s="18" t="s">
        <v>13</v>
      </c>
      <c r="C325" s="18" t="s">
        <v>21</v>
      </c>
      <c r="D325" s="18" t="s">
        <v>35</v>
      </c>
      <c r="E325" s="18" t="s">
        <v>44</v>
      </c>
      <c r="F325" s="18">
        <v>1016</v>
      </c>
      <c r="G325" s="18">
        <v>1798.36</v>
      </c>
      <c r="H325" s="18">
        <v>2498.25</v>
      </c>
      <c r="I325" s="43">
        <v>-188</v>
      </c>
      <c r="J325" s="18" t="s">
        <v>46</v>
      </c>
      <c r="K325" t="s">
        <v>4960</v>
      </c>
      <c r="L325" s="18" t="s">
        <v>3670</v>
      </c>
    </row>
    <row r="326" spans="1:12" x14ac:dyDescent="0.3">
      <c r="A326" t="s">
        <v>10630</v>
      </c>
      <c r="B326" s="18" t="s">
        <v>18</v>
      </c>
      <c r="C326" s="18" t="s">
        <v>23</v>
      </c>
      <c r="D326" s="18" t="s">
        <v>34</v>
      </c>
      <c r="E326" s="18" t="s">
        <v>39</v>
      </c>
      <c r="F326" s="18">
        <v>1073</v>
      </c>
      <c r="G326" s="18">
        <v>846.58</v>
      </c>
      <c r="H326" s="18">
        <v>1393.88</v>
      </c>
      <c r="I326" s="43">
        <v>-478</v>
      </c>
      <c r="J326" s="18" t="s">
        <v>46</v>
      </c>
      <c r="K326" t="s">
        <v>4466</v>
      </c>
      <c r="L326" s="18" t="s">
        <v>4240</v>
      </c>
    </row>
    <row r="327" spans="1:12" x14ac:dyDescent="0.3">
      <c r="A327" t="s">
        <v>10181</v>
      </c>
      <c r="B327" s="18" t="s">
        <v>12</v>
      </c>
      <c r="C327" s="18" t="s">
        <v>24</v>
      </c>
      <c r="D327" s="18" t="s">
        <v>34</v>
      </c>
      <c r="E327" s="18" t="s">
        <v>39</v>
      </c>
      <c r="F327" s="18">
        <v>1005</v>
      </c>
      <c r="G327" s="18">
        <v>1738.58</v>
      </c>
      <c r="H327" s="18">
        <v>2167.66</v>
      </c>
      <c r="I327" s="43">
        <v>-225</v>
      </c>
      <c r="J327" s="18" t="s">
        <v>46</v>
      </c>
      <c r="K327" t="s">
        <v>5011</v>
      </c>
      <c r="L327" s="18" t="s">
        <v>2540</v>
      </c>
    </row>
    <row r="328" spans="1:12" x14ac:dyDescent="0.3">
      <c r="A328" t="s">
        <v>9105</v>
      </c>
      <c r="B328" s="18" t="s">
        <v>16</v>
      </c>
      <c r="C328" s="18" t="s">
        <v>26</v>
      </c>
      <c r="D328" s="18" t="s">
        <v>34</v>
      </c>
      <c r="E328" s="18" t="s">
        <v>40</v>
      </c>
      <c r="F328" s="18">
        <v>1090</v>
      </c>
      <c r="G328" s="18">
        <v>1253.21</v>
      </c>
      <c r="H328" s="18">
        <v>2459.34</v>
      </c>
      <c r="I328" s="43">
        <v>-131</v>
      </c>
      <c r="J328" s="18" t="s">
        <v>46</v>
      </c>
      <c r="K328" t="s">
        <v>5487</v>
      </c>
      <c r="L328" s="18" t="s">
        <v>1845</v>
      </c>
    </row>
    <row r="329" spans="1:12" x14ac:dyDescent="0.3">
      <c r="A329" t="s">
        <v>7703</v>
      </c>
      <c r="B329" s="18" t="s">
        <v>12</v>
      </c>
      <c r="C329" s="18" t="s">
        <v>27</v>
      </c>
      <c r="D329" s="18" t="s">
        <v>31</v>
      </c>
      <c r="E329" s="18" t="s">
        <v>38</v>
      </c>
      <c r="F329" s="18">
        <v>1012</v>
      </c>
      <c r="G329" s="18">
        <v>901.91</v>
      </c>
      <c r="H329" s="18">
        <v>1326.7</v>
      </c>
      <c r="I329" s="43">
        <v>-17</v>
      </c>
      <c r="J329" s="18" t="s">
        <v>46</v>
      </c>
      <c r="K329" t="s">
        <v>4588</v>
      </c>
      <c r="L329" s="18" t="s">
        <v>4111</v>
      </c>
    </row>
    <row r="330" spans="1:12" x14ac:dyDescent="0.3">
      <c r="A330" t="s">
        <v>7335</v>
      </c>
      <c r="B330" s="18" t="s">
        <v>20</v>
      </c>
      <c r="C330" s="18" t="s">
        <v>28</v>
      </c>
      <c r="D330" s="18" t="s">
        <v>32</v>
      </c>
      <c r="E330" s="18" t="s">
        <v>41</v>
      </c>
      <c r="F330" s="18">
        <v>1011</v>
      </c>
      <c r="G330" s="18">
        <v>181.75</v>
      </c>
      <c r="H330" s="18">
        <v>353.73</v>
      </c>
      <c r="I330" s="43">
        <v>-260</v>
      </c>
      <c r="J330" s="18" t="s">
        <v>46</v>
      </c>
      <c r="K330" t="s">
        <v>5789</v>
      </c>
      <c r="L330" s="18" t="s">
        <v>1049</v>
      </c>
    </row>
    <row r="331" spans="1:12" x14ac:dyDescent="0.3">
      <c r="A331" t="s">
        <v>10136</v>
      </c>
      <c r="B331" s="18" t="s">
        <v>17</v>
      </c>
      <c r="C331" s="18" t="s">
        <v>30</v>
      </c>
      <c r="D331" s="18" t="s">
        <v>31</v>
      </c>
      <c r="E331" s="18" t="s">
        <v>45</v>
      </c>
      <c r="F331" s="18">
        <v>1015</v>
      </c>
      <c r="G331" s="18">
        <v>931.39</v>
      </c>
      <c r="H331" s="18">
        <v>1759.37</v>
      </c>
      <c r="I331" s="43">
        <v>-333</v>
      </c>
      <c r="J331" s="18" t="s">
        <v>46</v>
      </c>
      <c r="K331" t="s">
        <v>5102</v>
      </c>
      <c r="L331" s="18" t="s">
        <v>3485</v>
      </c>
    </row>
    <row r="332" spans="1:12" x14ac:dyDescent="0.3">
      <c r="A332" t="s">
        <v>8967</v>
      </c>
      <c r="B332" s="18" t="s">
        <v>12</v>
      </c>
      <c r="C332" s="18" t="s">
        <v>25</v>
      </c>
      <c r="D332" s="18" t="s">
        <v>33</v>
      </c>
      <c r="E332" s="18" t="s">
        <v>44</v>
      </c>
      <c r="F332" s="18">
        <v>1068</v>
      </c>
      <c r="G332" s="18">
        <v>1601.9</v>
      </c>
      <c r="H332" s="18">
        <v>2699.25</v>
      </c>
      <c r="I332" s="43">
        <v>-342</v>
      </c>
      <c r="J332" s="18" t="s">
        <v>46</v>
      </c>
      <c r="K332" t="s">
        <v>5961</v>
      </c>
      <c r="L332" s="18" t="s">
        <v>1624</v>
      </c>
    </row>
    <row r="333" spans="1:12" x14ac:dyDescent="0.3">
      <c r="A333" t="s">
        <v>8314</v>
      </c>
      <c r="B333" s="18" t="s">
        <v>20</v>
      </c>
      <c r="C333" s="18" t="s">
        <v>23</v>
      </c>
      <c r="D333" s="18" t="s">
        <v>34</v>
      </c>
      <c r="E333" s="18" t="s">
        <v>40</v>
      </c>
      <c r="F333" s="18">
        <v>1089</v>
      </c>
      <c r="G333" s="18">
        <v>255.42</v>
      </c>
      <c r="H333" s="18">
        <v>424.32</v>
      </c>
      <c r="I333" s="43">
        <v>-132</v>
      </c>
      <c r="J333" s="18" t="s">
        <v>46</v>
      </c>
      <c r="K333" t="s">
        <v>4511</v>
      </c>
      <c r="L333" s="18" t="s">
        <v>548</v>
      </c>
    </row>
    <row r="334" spans="1:12" x14ac:dyDescent="0.3">
      <c r="A334" t="s">
        <v>7919</v>
      </c>
      <c r="B334" s="18" t="s">
        <v>16</v>
      </c>
      <c r="C334" s="18" t="s">
        <v>21</v>
      </c>
      <c r="D334" s="18" t="s">
        <v>32</v>
      </c>
      <c r="E334" s="18" t="s">
        <v>41</v>
      </c>
      <c r="F334" s="18">
        <v>1039</v>
      </c>
      <c r="G334" s="18">
        <v>1145.8499999999999</v>
      </c>
      <c r="H334" s="18">
        <v>1503.23</v>
      </c>
      <c r="I334" s="43">
        <v>-69</v>
      </c>
      <c r="J334" s="18" t="s">
        <v>46</v>
      </c>
      <c r="K334" t="s">
        <v>5192</v>
      </c>
      <c r="L334" s="18" t="s">
        <v>1251</v>
      </c>
    </row>
    <row r="335" spans="1:12" x14ac:dyDescent="0.3">
      <c r="A335" t="s">
        <v>7217</v>
      </c>
      <c r="B335" s="18" t="s">
        <v>14</v>
      </c>
      <c r="C335" s="18" t="s">
        <v>29</v>
      </c>
      <c r="D335" s="18" t="s">
        <v>33</v>
      </c>
      <c r="E335" s="18" t="s">
        <v>44</v>
      </c>
      <c r="F335" s="18">
        <v>1062</v>
      </c>
      <c r="G335" s="18">
        <v>405.11</v>
      </c>
      <c r="H335" s="18">
        <v>669.76</v>
      </c>
      <c r="I335" s="43">
        <v>-32</v>
      </c>
      <c r="J335" s="18" t="s">
        <v>46</v>
      </c>
      <c r="K335" t="s">
        <v>5577</v>
      </c>
      <c r="L335" s="18" t="s">
        <v>1532</v>
      </c>
    </row>
    <row r="336" spans="1:12" x14ac:dyDescent="0.3">
      <c r="A336" t="s">
        <v>8325</v>
      </c>
      <c r="B336" s="18" t="s">
        <v>15</v>
      </c>
      <c r="C336" s="18" t="s">
        <v>29</v>
      </c>
      <c r="D336" s="18" t="s">
        <v>34</v>
      </c>
      <c r="E336" s="18" t="s">
        <v>39</v>
      </c>
      <c r="F336" s="18">
        <v>1040</v>
      </c>
      <c r="G336" s="18">
        <v>857.88</v>
      </c>
      <c r="H336" s="18">
        <v>1337.92</v>
      </c>
      <c r="I336" s="43">
        <v>-405</v>
      </c>
      <c r="J336" s="18" t="s">
        <v>46</v>
      </c>
      <c r="K336" t="s">
        <v>6036</v>
      </c>
      <c r="L336" s="18" t="s">
        <v>564</v>
      </c>
    </row>
    <row r="337" spans="1:12" x14ac:dyDescent="0.3">
      <c r="A337" t="s">
        <v>6419</v>
      </c>
      <c r="B337" s="18" t="s">
        <v>17</v>
      </c>
      <c r="C337" s="18" t="s">
        <v>30</v>
      </c>
      <c r="D337" s="18" t="s">
        <v>35</v>
      </c>
      <c r="E337" s="18" t="s">
        <v>44</v>
      </c>
      <c r="F337" s="18">
        <v>1098</v>
      </c>
      <c r="G337" s="18">
        <v>209.16</v>
      </c>
      <c r="H337" s="18">
        <v>416.93</v>
      </c>
      <c r="I337" s="43">
        <v>-414</v>
      </c>
      <c r="J337" s="18" t="s">
        <v>46</v>
      </c>
      <c r="K337" t="s">
        <v>5046</v>
      </c>
      <c r="L337" s="18" t="s">
        <v>696</v>
      </c>
    </row>
    <row r="338" spans="1:12" x14ac:dyDescent="0.3">
      <c r="A338" t="s">
        <v>6326</v>
      </c>
      <c r="B338" s="18" t="s">
        <v>15</v>
      </c>
      <c r="C338" s="18" t="s">
        <v>24</v>
      </c>
      <c r="D338" s="18" t="s">
        <v>34</v>
      </c>
      <c r="E338" s="18" t="s">
        <v>39</v>
      </c>
      <c r="F338" s="18">
        <v>1053</v>
      </c>
      <c r="G338" s="18">
        <v>1429.5</v>
      </c>
      <c r="H338" s="18">
        <v>2741.74</v>
      </c>
      <c r="I338" s="43">
        <v>-50</v>
      </c>
      <c r="J338" s="18" t="s">
        <v>46</v>
      </c>
      <c r="K338" t="s">
        <v>4641</v>
      </c>
      <c r="L338" s="18" t="s">
        <v>1567</v>
      </c>
    </row>
    <row r="339" spans="1:12" x14ac:dyDescent="0.3">
      <c r="A339" t="s">
        <v>10297</v>
      </c>
      <c r="B339" s="18" t="s">
        <v>11</v>
      </c>
      <c r="C339" s="18" t="s">
        <v>25</v>
      </c>
      <c r="D339" s="18" t="s">
        <v>34</v>
      </c>
      <c r="E339" s="18" t="s">
        <v>43</v>
      </c>
      <c r="F339" s="18">
        <v>1062</v>
      </c>
      <c r="G339" s="18">
        <v>962.87</v>
      </c>
      <c r="H339" s="18">
        <v>1650.02</v>
      </c>
      <c r="I339" s="43">
        <v>-331</v>
      </c>
      <c r="J339" s="18" t="s">
        <v>46</v>
      </c>
      <c r="K339" t="s">
        <v>4930</v>
      </c>
      <c r="L339" s="18" t="s">
        <v>3705</v>
      </c>
    </row>
    <row r="340" spans="1:12" x14ac:dyDescent="0.3">
      <c r="A340" t="s">
        <v>9421</v>
      </c>
      <c r="B340" s="18" t="s">
        <v>17</v>
      </c>
      <c r="C340" s="18" t="s">
        <v>27</v>
      </c>
      <c r="D340" s="18" t="s">
        <v>35</v>
      </c>
      <c r="E340" s="18" t="s">
        <v>41</v>
      </c>
      <c r="F340" s="18">
        <v>1022</v>
      </c>
      <c r="G340" s="18">
        <v>1355.35</v>
      </c>
      <c r="H340" s="18">
        <v>1527.26</v>
      </c>
      <c r="I340" s="43">
        <v>-484</v>
      </c>
      <c r="J340" s="18" t="s">
        <v>46</v>
      </c>
      <c r="K340" t="s">
        <v>4576</v>
      </c>
      <c r="L340" s="18" t="s">
        <v>2341</v>
      </c>
    </row>
    <row r="341" spans="1:12" x14ac:dyDescent="0.3">
      <c r="A341" t="s">
        <v>8722</v>
      </c>
      <c r="B341" s="18" t="s">
        <v>13</v>
      </c>
      <c r="C341" s="18" t="s">
        <v>23</v>
      </c>
      <c r="D341" s="18" t="s">
        <v>34</v>
      </c>
      <c r="E341" s="18" t="s">
        <v>45</v>
      </c>
      <c r="F341" s="18">
        <v>1044</v>
      </c>
      <c r="G341" s="18">
        <v>68.31</v>
      </c>
      <c r="H341" s="18">
        <v>91.42</v>
      </c>
      <c r="I341" s="43">
        <v>-162</v>
      </c>
      <c r="J341" s="18" t="s">
        <v>46</v>
      </c>
      <c r="K341" t="s">
        <v>4577</v>
      </c>
      <c r="L341" s="18" t="s">
        <v>1197</v>
      </c>
    </row>
    <row r="342" spans="1:12" x14ac:dyDescent="0.3">
      <c r="A342" t="s">
        <v>9314</v>
      </c>
      <c r="B342" s="18" t="s">
        <v>12</v>
      </c>
      <c r="C342" s="18" t="s">
        <v>26</v>
      </c>
      <c r="D342" s="18" t="s">
        <v>34</v>
      </c>
      <c r="E342" s="18" t="s">
        <v>36</v>
      </c>
      <c r="F342" s="18">
        <v>1023</v>
      </c>
      <c r="G342" s="18">
        <v>1836.01</v>
      </c>
      <c r="H342" s="18">
        <v>2819.79</v>
      </c>
      <c r="I342" s="43">
        <v>-487</v>
      </c>
      <c r="J342" s="18" t="s">
        <v>46</v>
      </c>
      <c r="K342" t="s">
        <v>5468</v>
      </c>
      <c r="L342" s="18" t="s">
        <v>2174</v>
      </c>
    </row>
    <row r="343" spans="1:12" x14ac:dyDescent="0.3">
      <c r="A343" t="s">
        <v>9308</v>
      </c>
      <c r="B343" s="18" t="s">
        <v>12</v>
      </c>
      <c r="C343" s="18" t="s">
        <v>30</v>
      </c>
      <c r="D343" s="18" t="s">
        <v>31</v>
      </c>
      <c r="E343" s="18" t="s">
        <v>40</v>
      </c>
      <c r="F343" s="18">
        <v>1063</v>
      </c>
      <c r="G343" s="18">
        <v>1216.78</v>
      </c>
      <c r="H343" s="18">
        <v>1894.31</v>
      </c>
      <c r="I343" s="43">
        <v>-92</v>
      </c>
      <c r="J343" s="18" t="s">
        <v>46</v>
      </c>
      <c r="K343" t="s">
        <v>5196</v>
      </c>
      <c r="L343" s="18" t="s">
        <v>2167</v>
      </c>
    </row>
    <row r="344" spans="1:12" x14ac:dyDescent="0.3">
      <c r="A344" t="s">
        <v>7265</v>
      </c>
      <c r="B344" s="18" t="s">
        <v>17</v>
      </c>
      <c r="C344" s="18" t="s">
        <v>23</v>
      </c>
      <c r="D344" s="18" t="s">
        <v>31</v>
      </c>
      <c r="E344" s="18" t="s">
        <v>40</v>
      </c>
      <c r="F344" s="18">
        <v>1033</v>
      </c>
      <c r="G344" s="18">
        <v>1941.1</v>
      </c>
      <c r="H344" s="18">
        <v>3539.89</v>
      </c>
      <c r="I344" s="43">
        <v>-45</v>
      </c>
      <c r="J344" s="18" t="s">
        <v>46</v>
      </c>
      <c r="K344" t="s">
        <v>5329</v>
      </c>
      <c r="L344" s="18" t="s">
        <v>2020</v>
      </c>
    </row>
    <row r="345" spans="1:12" x14ac:dyDescent="0.3">
      <c r="A345" t="s">
        <v>10227</v>
      </c>
      <c r="B345" s="18" t="s">
        <v>15</v>
      </c>
      <c r="C345" s="18" t="s">
        <v>24</v>
      </c>
      <c r="D345" s="18" t="s">
        <v>35</v>
      </c>
      <c r="E345" s="18" t="s">
        <v>45</v>
      </c>
      <c r="F345" s="18">
        <v>1036</v>
      </c>
      <c r="G345" s="18">
        <v>168.97</v>
      </c>
      <c r="H345" s="18">
        <v>249.53</v>
      </c>
      <c r="I345" s="43">
        <v>-218</v>
      </c>
      <c r="J345" s="18" t="s">
        <v>46</v>
      </c>
      <c r="K345" t="s">
        <v>5004</v>
      </c>
      <c r="L345" s="18" t="s">
        <v>3612</v>
      </c>
    </row>
    <row r="346" spans="1:12" x14ac:dyDescent="0.3">
      <c r="A346" t="s">
        <v>7083</v>
      </c>
      <c r="B346" s="18" t="s">
        <v>15</v>
      </c>
      <c r="C346" s="18" t="s">
        <v>24</v>
      </c>
      <c r="D346" s="18" t="s">
        <v>34</v>
      </c>
      <c r="E346" s="18" t="s">
        <v>41</v>
      </c>
      <c r="F346" s="18">
        <v>1039</v>
      </c>
      <c r="G346" s="18">
        <v>907.15</v>
      </c>
      <c r="H346" s="18">
        <v>1001.86</v>
      </c>
      <c r="I346" s="43">
        <v>-51</v>
      </c>
      <c r="J346" s="18" t="s">
        <v>46</v>
      </c>
      <c r="K346" t="s">
        <v>4582</v>
      </c>
      <c r="L346" s="18" t="s">
        <v>3393</v>
      </c>
    </row>
    <row r="347" spans="1:12" x14ac:dyDescent="0.3">
      <c r="A347" t="s">
        <v>9795</v>
      </c>
      <c r="B347" s="18" t="s">
        <v>14</v>
      </c>
      <c r="C347" s="18" t="s">
        <v>22</v>
      </c>
      <c r="D347" s="18" t="s">
        <v>34</v>
      </c>
      <c r="E347" s="18" t="s">
        <v>38</v>
      </c>
      <c r="F347" s="18">
        <v>1024</v>
      </c>
      <c r="G347" s="18">
        <v>337.85</v>
      </c>
      <c r="H347" s="18">
        <v>541.19000000000005</v>
      </c>
      <c r="I347" s="43">
        <v>-392</v>
      </c>
      <c r="J347" s="18" t="s">
        <v>46</v>
      </c>
      <c r="K347" t="s">
        <v>5306</v>
      </c>
      <c r="L347" s="18" t="s">
        <v>2932</v>
      </c>
    </row>
    <row r="348" spans="1:12" x14ac:dyDescent="0.3">
      <c r="A348" t="s">
        <v>7660</v>
      </c>
      <c r="B348" s="18" t="s">
        <v>14</v>
      </c>
      <c r="C348" s="18" t="s">
        <v>24</v>
      </c>
      <c r="D348" s="18" t="s">
        <v>35</v>
      </c>
      <c r="E348" s="18" t="s">
        <v>39</v>
      </c>
      <c r="F348" s="18">
        <v>1093</v>
      </c>
      <c r="G348" s="18">
        <v>1895.73</v>
      </c>
      <c r="H348" s="18">
        <v>2296.6</v>
      </c>
      <c r="I348" s="43">
        <v>-318</v>
      </c>
      <c r="J348" s="18" t="s">
        <v>46</v>
      </c>
      <c r="K348" t="s">
        <v>6080</v>
      </c>
      <c r="L348" s="18" t="s">
        <v>1211</v>
      </c>
    </row>
    <row r="349" spans="1:12" x14ac:dyDescent="0.3">
      <c r="A349" t="s">
        <v>7773</v>
      </c>
      <c r="B349" s="18" t="s">
        <v>19</v>
      </c>
      <c r="C349" s="18" t="s">
        <v>22</v>
      </c>
      <c r="D349" s="18" t="s">
        <v>31</v>
      </c>
      <c r="E349" s="18" t="s">
        <v>37</v>
      </c>
      <c r="F349" s="18">
        <v>1072</v>
      </c>
      <c r="G349" s="18">
        <v>978.94</v>
      </c>
      <c r="H349" s="18">
        <v>1587.1</v>
      </c>
      <c r="I349" s="43">
        <v>-494</v>
      </c>
      <c r="J349" s="18" t="s">
        <v>46</v>
      </c>
      <c r="K349" t="s">
        <v>4553</v>
      </c>
      <c r="L349" s="18" t="s">
        <v>4147</v>
      </c>
    </row>
    <row r="350" spans="1:12" x14ac:dyDescent="0.3">
      <c r="A350" t="s">
        <v>9141</v>
      </c>
      <c r="B350" s="18" t="s">
        <v>15</v>
      </c>
      <c r="C350" s="18" t="s">
        <v>25</v>
      </c>
      <c r="D350" s="18" t="s">
        <v>33</v>
      </c>
      <c r="E350" s="18" t="s">
        <v>44</v>
      </c>
      <c r="F350" s="18">
        <v>1037</v>
      </c>
      <c r="G350" s="18">
        <v>1972.75</v>
      </c>
      <c r="H350" s="18">
        <v>3940.91</v>
      </c>
      <c r="I350" s="43">
        <v>-192</v>
      </c>
      <c r="J350" s="18" t="s">
        <v>46</v>
      </c>
      <c r="K350" t="s">
        <v>5884</v>
      </c>
      <c r="L350" s="18" t="s">
        <v>1897</v>
      </c>
    </row>
    <row r="351" spans="1:12" x14ac:dyDescent="0.3">
      <c r="A351" t="s">
        <v>10287</v>
      </c>
      <c r="B351" s="18" t="s">
        <v>19</v>
      </c>
      <c r="C351" s="18" t="s">
        <v>24</v>
      </c>
      <c r="D351" s="18" t="s">
        <v>31</v>
      </c>
      <c r="E351" s="18" t="s">
        <v>44</v>
      </c>
      <c r="F351" s="18">
        <v>1018</v>
      </c>
      <c r="G351" s="18">
        <v>1206.28</v>
      </c>
      <c r="H351" s="18">
        <v>1576.49</v>
      </c>
      <c r="I351" s="43">
        <v>-17</v>
      </c>
      <c r="J351" s="18" t="s">
        <v>46</v>
      </c>
      <c r="K351" t="s">
        <v>4942</v>
      </c>
      <c r="L351" s="18" t="s">
        <v>3692</v>
      </c>
    </row>
    <row r="352" spans="1:12" x14ac:dyDescent="0.3">
      <c r="A352" t="s">
        <v>6792</v>
      </c>
      <c r="B352" s="18" t="s">
        <v>15</v>
      </c>
      <c r="C352" s="18" t="s">
        <v>21</v>
      </c>
      <c r="D352" s="18" t="s">
        <v>35</v>
      </c>
      <c r="E352" s="18" t="s">
        <v>43</v>
      </c>
      <c r="F352" s="18">
        <v>1095</v>
      </c>
      <c r="G352" s="18">
        <v>86.66</v>
      </c>
      <c r="H352" s="18">
        <v>165.23</v>
      </c>
      <c r="I352" s="43">
        <v>-136</v>
      </c>
      <c r="J352" s="18" t="s">
        <v>46</v>
      </c>
      <c r="K352" t="s">
        <v>5702</v>
      </c>
      <c r="L352" s="18" t="s">
        <v>1576</v>
      </c>
    </row>
    <row r="353" spans="1:12" x14ac:dyDescent="0.3">
      <c r="A353" t="s">
        <v>7269</v>
      </c>
      <c r="B353" s="18" t="s">
        <v>12</v>
      </c>
      <c r="C353" s="18" t="s">
        <v>30</v>
      </c>
      <c r="D353" s="18" t="s">
        <v>33</v>
      </c>
      <c r="E353" s="18" t="s">
        <v>42</v>
      </c>
      <c r="F353" s="18">
        <v>1055</v>
      </c>
      <c r="G353" s="18">
        <v>116.93</v>
      </c>
      <c r="H353" s="18">
        <v>219.08</v>
      </c>
      <c r="I353" s="43">
        <v>-434</v>
      </c>
      <c r="J353" s="18" t="s">
        <v>46</v>
      </c>
      <c r="K353" t="s">
        <v>5644</v>
      </c>
      <c r="L353" s="18" t="s">
        <v>2555</v>
      </c>
    </row>
    <row r="354" spans="1:12" x14ac:dyDescent="0.3">
      <c r="A354" t="s">
        <v>8926</v>
      </c>
      <c r="B354" s="18" t="s">
        <v>15</v>
      </c>
      <c r="C354" s="18" t="s">
        <v>30</v>
      </c>
      <c r="D354" s="18" t="s">
        <v>31</v>
      </c>
      <c r="E354" s="18" t="s">
        <v>43</v>
      </c>
      <c r="F354" s="18">
        <v>1067</v>
      </c>
      <c r="G354" s="18">
        <v>1351.98</v>
      </c>
      <c r="H354" s="18">
        <v>1950.15</v>
      </c>
      <c r="I354" s="43">
        <v>-407</v>
      </c>
      <c r="J354" s="18" t="s">
        <v>46</v>
      </c>
      <c r="K354" t="s">
        <v>5982</v>
      </c>
      <c r="L354" s="18" t="s">
        <v>1549</v>
      </c>
    </row>
    <row r="355" spans="1:12" x14ac:dyDescent="0.3">
      <c r="A355" t="s">
        <v>8294</v>
      </c>
      <c r="B355" s="18" t="s">
        <v>16</v>
      </c>
      <c r="C355" s="18" t="s">
        <v>29</v>
      </c>
      <c r="D355" s="18" t="s">
        <v>33</v>
      </c>
      <c r="E355" s="18" t="s">
        <v>45</v>
      </c>
      <c r="F355" s="18">
        <v>1039</v>
      </c>
      <c r="G355" s="18">
        <v>229.62</v>
      </c>
      <c r="H355" s="18">
        <v>373.95</v>
      </c>
      <c r="I355" s="43">
        <v>-250</v>
      </c>
      <c r="J355" s="18" t="s">
        <v>46</v>
      </c>
      <c r="K355" t="s">
        <v>4781</v>
      </c>
      <c r="L355" s="18" t="s">
        <v>522</v>
      </c>
    </row>
    <row r="356" spans="1:12" x14ac:dyDescent="0.3">
      <c r="A356" t="s">
        <v>9253</v>
      </c>
      <c r="B356" s="18" t="s">
        <v>20</v>
      </c>
      <c r="C356" s="18" t="s">
        <v>23</v>
      </c>
      <c r="D356" s="18" t="s">
        <v>33</v>
      </c>
      <c r="E356" s="18" t="s">
        <v>42</v>
      </c>
      <c r="F356" s="18">
        <v>1091</v>
      </c>
      <c r="G356" s="18">
        <v>482.53</v>
      </c>
      <c r="H356" s="18">
        <v>835.17</v>
      </c>
      <c r="I356" s="43">
        <v>-181</v>
      </c>
      <c r="J356" s="18" t="s">
        <v>46</v>
      </c>
      <c r="K356" t="s">
        <v>5046</v>
      </c>
      <c r="L356" s="18" t="s">
        <v>2070</v>
      </c>
    </row>
    <row r="357" spans="1:12" x14ac:dyDescent="0.3">
      <c r="A357" t="s">
        <v>7989</v>
      </c>
      <c r="B357" s="18" t="s">
        <v>19</v>
      </c>
      <c r="C357" s="18" t="s">
        <v>24</v>
      </c>
      <c r="D357" s="18" t="s">
        <v>33</v>
      </c>
      <c r="E357" s="18" t="s">
        <v>40</v>
      </c>
      <c r="F357" s="18">
        <v>1029</v>
      </c>
      <c r="G357" s="18">
        <v>1558.32</v>
      </c>
      <c r="H357" s="18">
        <v>2617.23</v>
      </c>
      <c r="I357" s="43">
        <v>-357</v>
      </c>
      <c r="J357" s="18" t="s">
        <v>46</v>
      </c>
      <c r="K357" t="s">
        <v>5372</v>
      </c>
      <c r="L357" s="18" t="s">
        <v>2485</v>
      </c>
    </row>
    <row r="358" spans="1:12" x14ac:dyDescent="0.3">
      <c r="A358" t="s">
        <v>9991</v>
      </c>
      <c r="B358" s="18" t="s">
        <v>15</v>
      </c>
      <c r="C358" s="18" t="s">
        <v>22</v>
      </c>
      <c r="D358" s="18" t="s">
        <v>34</v>
      </c>
      <c r="E358" s="18" t="s">
        <v>39</v>
      </c>
      <c r="F358" s="18">
        <v>1077</v>
      </c>
      <c r="G358" s="18">
        <v>1704.98</v>
      </c>
      <c r="H358" s="18">
        <v>3400.45</v>
      </c>
      <c r="I358" s="43">
        <v>-133</v>
      </c>
      <c r="J358" s="18" t="s">
        <v>46</v>
      </c>
      <c r="K358" t="s">
        <v>5271</v>
      </c>
      <c r="L358" s="18" t="s">
        <v>3240</v>
      </c>
    </row>
    <row r="359" spans="1:12" x14ac:dyDescent="0.3">
      <c r="A359" t="s">
        <v>8170</v>
      </c>
      <c r="B359" s="18" t="s">
        <v>16</v>
      </c>
      <c r="C359" s="18" t="s">
        <v>22</v>
      </c>
      <c r="D359" s="18" t="s">
        <v>32</v>
      </c>
      <c r="E359" s="18" t="s">
        <v>39</v>
      </c>
      <c r="F359" s="18">
        <v>1041</v>
      </c>
      <c r="G359" s="18">
        <v>646.9</v>
      </c>
      <c r="H359" s="18">
        <v>879.82</v>
      </c>
      <c r="I359" s="43">
        <v>-95</v>
      </c>
      <c r="J359" s="18" t="s">
        <v>46</v>
      </c>
      <c r="K359" t="s">
        <v>4499</v>
      </c>
      <c r="L359" s="18" t="s">
        <v>307</v>
      </c>
    </row>
    <row r="360" spans="1:12" x14ac:dyDescent="0.3">
      <c r="A360" t="s">
        <v>9174</v>
      </c>
      <c r="B360" s="18" t="s">
        <v>18</v>
      </c>
      <c r="C360" s="18" t="s">
        <v>24</v>
      </c>
      <c r="D360" s="18" t="s">
        <v>35</v>
      </c>
      <c r="E360" s="18" t="s">
        <v>44</v>
      </c>
      <c r="F360" s="18">
        <v>1085</v>
      </c>
      <c r="G360" s="18">
        <v>1475.95</v>
      </c>
      <c r="H360" s="18">
        <v>1943.11</v>
      </c>
      <c r="I360" s="43">
        <v>0</v>
      </c>
      <c r="J360" s="18" t="s">
        <v>46</v>
      </c>
      <c r="K360" t="s">
        <v>5867</v>
      </c>
      <c r="L360" s="18" t="s">
        <v>1951</v>
      </c>
    </row>
    <row r="361" spans="1:12" x14ac:dyDescent="0.3">
      <c r="A361" t="s">
        <v>9016</v>
      </c>
      <c r="B361" s="18" t="s">
        <v>14</v>
      </c>
      <c r="C361" s="18" t="s">
        <v>29</v>
      </c>
      <c r="D361" s="18" t="s">
        <v>33</v>
      </c>
      <c r="E361" s="18" t="s">
        <v>37</v>
      </c>
      <c r="F361" s="18">
        <v>1038</v>
      </c>
      <c r="G361" s="18">
        <v>1358.84</v>
      </c>
      <c r="H361" s="18">
        <v>2145.73</v>
      </c>
      <c r="I361" s="43">
        <v>-405</v>
      </c>
      <c r="J361" s="18" t="s">
        <v>46</v>
      </c>
      <c r="K361" t="s">
        <v>5186</v>
      </c>
      <c r="L361" s="18" t="s">
        <v>240</v>
      </c>
    </row>
    <row r="362" spans="1:12" x14ac:dyDescent="0.3">
      <c r="A362" t="s">
        <v>7829</v>
      </c>
      <c r="B362" s="18" t="s">
        <v>20</v>
      </c>
      <c r="C362" s="18" t="s">
        <v>30</v>
      </c>
      <c r="D362" s="18" t="s">
        <v>35</v>
      </c>
      <c r="E362" s="18" t="s">
        <v>43</v>
      </c>
      <c r="F362" s="18">
        <v>1018</v>
      </c>
      <c r="G362" s="18">
        <v>1711.49</v>
      </c>
      <c r="H362" s="18">
        <v>2044.44</v>
      </c>
      <c r="I362" s="43">
        <v>-131</v>
      </c>
      <c r="J362" s="18" t="s">
        <v>46</v>
      </c>
      <c r="K362" t="s">
        <v>5465</v>
      </c>
      <c r="L362" s="18" t="s">
        <v>1541</v>
      </c>
    </row>
    <row r="363" spans="1:12" x14ac:dyDescent="0.3">
      <c r="A363" t="s">
        <v>7107</v>
      </c>
      <c r="B363" s="18" t="s">
        <v>11</v>
      </c>
      <c r="C363" s="18" t="s">
        <v>24</v>
      </c>
      <c r="D363" s="18" t="s">
        <v>32</v>
      </c>
      <c r="E363" s="18" t="s">
        <v>40</v>
      </c>
      <c r="F363" s="18">
        <v>1057</v>
      </c>
      <c r="G363" s="18">
        <v>141.51</v>
      </c>
      <c r="H363" s="18">
        <v>200.94</v>
      </c>
      <c r="I363" s="43">
        <v>-419</v>
      </c>
      <c r="J363" s="18" t="s">
        <v>46</v>
      </c>
      <c r="K363" t="s">
        <v>4458</v>
      </c>
      <c r="L363" s="18" t="s">
        <v>4183</v>
      </c>
    </row>
    <row r="364" spans="1:12" x14ac:dyDescent="0.3">
      <c r="A364" t="s">
        <v>9364</v>
      </c>
      <c r="B364" s="18" t="s">
        <v>14</v>
      </c>
      <c r="C364" s="18" t="s">
        <v>30</v>
      </c>
      <c r="D364" s="18" t="s">
        <v>31</v>
      </c>
      <c r="E364" s="18" t="s">
        <v>40</v>
      </c>
      <c r="F364" s="18">
        <v>1059</v>
      </c>
      <c r="G364" s="18">
        <v>1788.03</v>
      </c>
      <c r="H364" s="18">
        <v>3177.34</v>
      </c>
      <c r="I364" s="43">
        <v>-110</v>
      </c>
      <c r="J364" s="18" t="s">
        <v>46</v>
      </c>
      <c r="K364" t="s">
        <v>5073</v>
      </c>
      <c r="L364" s="18" t="s">
        <v>2249</v>
      </c>
    </row>
    <row r="365" spans="1:12" x14ac:dyDescent="0.3">
      <c r="A365" t="s">
        <v>7719</v>
      </c>
      <c r="B365" s="18" t="s">
        <v>20</v>
      </c>
      <c r="C365" s="18" t="s">
        <v>26</v>
      </c>
      <c r="D365" s="18" t="s">
        <v>31</v>
      </c>
      <c r="E365" s="18" t="s">
        <v>44</v>
      </c>
      <c r="F365" s="18">
        <v>1067</v>
      </c>
      <c r="G365" s="18">
        <v>1079.31</v>
      </c>
      <c r="H365" s="18">
        <v>1541.74</v>
      </c>
      <c r="I365" s="43">
        <v>-267</v>
      </c>
      <c r="J365" s="18" t="s">
        <v>46</v>
      </c>
      <c r="K365" t="s">
        <v>4937</v>
      </c>
      <c r="L365" s="18" t="s">
        <v>3299</v>
      </c>
    </row>
    <row r="366" spans="1:12" x14ac:dyDescent="0.3">
      <c r="A366" t="s">
        <v>8885</v>
      </c>
      <c r="B366" s="18" t="s">
        <v>19</v>
      </c>
      <c r="C366" s="18" t="s">
        <v>27</v>
      </c>
      <c r="D366" s="18" t="s">
        <v>35</v>
      </c>
      <c r="E366" s="18" t="s">
        <v>37</v>
      </c>
      <c r="F366" s="18">
        <v>1002</v>
      </c>
      <c r="G366" s="18">
        <v>364.06</v>
      </c>
      <c r="H366" s="18">
        <v>515.71</v>
      </c>
      <c r="I366" s="43">
        <v>-294</v>
      </c>
      <c r="J366" s="18" t="s">
        <v>46</v>
      </c>
      <c r="K366" t="s">
        <v>5410</v>
      </c>
      <c r="L366" s="18" t="s">
        <v>1482</v>
      </c>
    </row>
    <row r="367" spans="1:12" x14ac:dyDescent="0.3">
      <c r="A367" t="s">
        <v>10476</v>
      </c>
      <c r="B367" s="18" t="s">
        <v>16</v>
      </c>
      <c r="C367" s="18" t="s">
        <v>25</v>
      </c>
      <c r="D367" s="18" t="s">
        <v>35</v>
      </c>
      <c r="E367" s="18" t="s">
        <v>44</v>
      </c>
      <c r="F367" s="18">
        <v>1095</v>
      </c>
      <c r="G367" s="18">
        <v>1342.48</v>
      </c>
      <c r="H367" s="18">
        <v>2359.14</v>
      </c>
      <c r="I367" s="43">
        <v>-474</v>
      </c>
      <c r="J367" s="18" t="s">
        <v>46</v>
      </c>
      <c r="K367" t="s">
        <v>4718</v>
      </c>
      <c r="L367" s="18" t="s">
        <v>1900</v>
      </c>
    </row>
    <row r="368" spans="1:12" x14ac:dyDescent="0.3">
      <c r="A368" t="s">
        <v>8336</v>
      </c>
      <c r="B368" s="18" t="s">
        <v>20</v>
      </c>
      <c r="C368" s="18" t="s">
        <v>28</v>
      </c>
      <c r="D368" s="18" t="s">
        <v>33</v>
      </c>
      <c r="E368" s="18" t="s">
        <v>36</v>
      </c>
      <c r="F368" s="18">
        <v>1050</v>
      </c>
      <c r="G368" s="18">
        <v>618.25</v>
      </c>
      <c r="H368" s="18">
        <v>913.38</v>
      </c>
      <c r="I368" s="43">
        <v>-443</v>
      </c>
      <c r="J368" s="18" t="s">
        <v>46</v>
      </c>
      <c r="K368" t="s">
        <v>5494</v>
      </c>
      <c r="L368" s="18" t="s">
        <v>585</v>
      </c>
    </row>
    <row r="369" spans="1:12" x14ac:dyDescent="0.3">
      <c r="A369" t="s">
        <v>8177</v>
      </c>
      <c r="B369" s="18" t="s">
        <v>14</v>
      </c>
      <c r="C369" s="18" t="s">
        <v>27</v>
      </c>
      <c r="D369" s="18" t="s">
        <v>31</v>
      </c>
      <c r="E369" s="18" t="s">
        <v>43</v>
      </c>
      <c r="F369" s="18">
        <v>1055</v>
      </c>
      <c r="G369" s="18">
        <v>342.89</v>
      </c>
      <c r="H369" s="18">
        <v>526.04999999999995</v>
      </c>
      <c r="I369" s="43">
        <v>-45</v>
      </c>
      <c r="J369" s="18" t="s">
        <v>46</v>
      </c>
      <c r="K369" t="s">
        <v>5055</v>
      </c>
      <c r="L369" s="18" t="s">
        <v>326</v>
      </c>
    </row>
    <row r="370" spans="1:12" x14ac:dyDescent="0.3">
      <c r="A370" t="s">
        <v>10359</v>
      </c>
      <c r="B370" s="18" t="s">
        <v>12</v>
      </c>
      <c r="C370" s="18" t="s">
        <v>29</v>
      </c>
      <c r="D370" s="18" t="s">
        <v>31</v>
      </c>
      <c r="E370" s="18" t="s">
        <v>39</v>
      </c>
      <c r="F370" s="18">
        <v>1030</v>
      </c>
      <c r="G370" s="18">
        <v>728.78</v>
      </c>
      <c r="H370" s="18">
        <v>1264.6600000000001</v>
      </c>
      <c r="I370" s="43">
        <v>-217</v>
      </c>
      <c r="J370" s="18" t="s">
        <v>46</v>
      </c>
      <c r="K370" t="s">
        <v>4859</v>
      </c>
      <c r="L370" s="18" t="s">
        <v>3794</v>
      </c>
    </row>
    <row r="371" spans="1:12" x14ac:dyDescent="0.3">
      <c r="A371" t="s">
        <v>6562</v>
      </c>
      <c r="B371" s="18" t="s">
        <v>13</v>
      </c>
      <c r="C371" s="18" t="s">
        <v>28</v>
      </c>
      <c r="D371" s="18" t="s">
        <v>35</v>
      </c>
      <c r="E371" s="18" t="s">
        <v>37</v>
      </c>
      <c r="F371" s="18">
        <v>1074</v>
      </c>
      <c r="G371" s="18">
        <v>1658.5</v>
      </c>
      <c r="H371" s="18">
        <v>1851.77</v>
      </c>
      <c r="I371" s="43">
        <v>-129</v>
      </c>
      <c r="J371" s="18" t="s">
        <v>46</v>
      </c>
      <c r="K371" t="s">
        <v>5664</v>
      </c>
      <c r="L371" s="18" t="s">
        <v>1201</v>
      </c>
    </row>
    <row r="372" spans="1:12" x14ac:dyDescent="0.3">
      <c r="A372" t="s">
        <v>8839</v>
      </c>
      <c r="B372" s="18" t="s">
        <v>13</v>
      </c>
      <c r="C372" s="18" t="s">
        <v>23</v>
      </c>
      <c r="D372" s="18" t="s">
        <v>34</v>
      </c>
      <c r="E372" s="18" t="s">
        <v>36</v>
      </c>
      <c r="F372" s="18">
        <v>1079</v>
      </c>
      <c r="G372" s="18">
        <v>1656.09</v>
      </c>
      <c r="H372" s="18">
        <v>3236.44</v>
      </c>
      <c r="I372" s="43">
        <v>-344</v>
      </c>
      <c r="J372" s="18" t="s">
        <v>46</v>
      </c>
      <c r="K372" t="s">
        <v>6025</v>
      </c>
      <c r="L372" s="18" t="s">
        <v>1408</v>
      </c>
    </row>
    <row r="373" spans="1:12" x14ac:dyDescent="0.3">
      <c r="A373" t="s">
        <v>6724</v>
      </c>
      <c r="B373" s="18" t="s">
        <v>19</v>
      </c>
      <c r="C373" s="18" t="s">
        <v>28</v>
      </c>
      <c r="D373" s="18" t="s">
        <v>31</v>
      </c>
      <c r="E373" s="18" t="s">
        <v>39</v>
      </c>
      <c r="F373" s="18">
        <v>1017</v>
      </c>
      <c r="G373" s="18">
        <v>1308.42</v>
      </c>
      <c r="H373" s="18">
        <v>1587.17</v>
      </c>
      <c r="I373" s="43">
        <v>-391</v>
      </c>
      <c r="J373" s="18" t="s">
        <v>46</v>
      </c>
      <c r="K373" t="s">
        <v>5639</v>
      </c>
      <c r="L373" s="18" t="s">
        <v>1430</v>
      </c>
    </row>
    <row r="374" spans="1:12" x14ac:dyDescent="0.3">
      <c r="A374" t="s">
        <v>7332</v>
      </c>
      <c r="B374" s="18" t="s">
        <v>14</v>
      </c>
      <c r="C374" s="18" t="s">
        <v>24</v>
      </c>
      <c r="D374" s="18" t="s">
        <v>35</v>
      </c>
      <c r="E374" s="18" t="s">
        <v>43</v>
      </c>
      <c r="F374" s="18">
        <v>1036</v>
      </c>
      <c r="G374" s="18">
        <v>1209.31</v>
      </c>
      <c r="H374" s="18">
        <v>2196.4499999999998</v>
      </c>
      <c r="I374" s="43">
        <v>-190</v>
      </c>
      <c r="J374" s="18" t="s">
        <v>46</v>
      </c>
      <c r="K374" t="s">
        <v>4763</v>
      </c>
      <c r="L374" s="18" t="s">
        <v>3914</v>
      </c>
    </row>
    <row r="375" spans="1:12" x14ac:dyDescent="0.3">
      <c r="A375" t="s">
        <v>7081</v>
      </c>
      <c r="B375" s="18" t="s">
        <v>11</v>
      </c>
      <c r="C375" s="18" t="s">
        <v>21</v>
      </c>
      <c r="D375" s="18" t="s">
        <v>35</v>
      </c>
      <c r="E375" s="18" t="s">
        <v>37</v>
      </c>
      <c r="F375" s="18">
        <v>1088</v>
      </c>
      <c r="G375" s="18">
        <v>1166.31</v>
      </c>
      <c r="H375" s="18">
        <v>1308.73</v>
      </c>
      <c r="I375" s="43">
        <v>-471</v>
      </c>
      <c r="J375" s="18" t="s">
        <v>46</v>
      </c>
      <c r="K375" t="s">
        <v>5950</v>
      </c>
      <c r="L375" s="18" t="s">
        <v>1684</v>
      </c>
    </row>
    <row r="376" spans="1:12" x14ac:dyDescent="0.3">
      <c r="A376" t="s">
        <v>7744</v>
      </c>
      <c r="B376" s="18" t="s">
        <v>17</v>
      </c>
      <c r="C376" s="18" t="s">
        <v>25</v>
      </c>
      <c r="D376" s="18" t="s">
        <v>34</v>
      </c>
      <c r="E376" s="18" t="s">
        <v>37</v>
      </c>
      <c r="F376" s="18">
        <v>1097</v>
      </c>
      <c r="G376" s="18">
        <v>88.54</v>
      </c>
      <c r="H376" s="18">
        <v>174.05</v>
      </c>
      <c r="I376" s="43">
        <v>-439</v>
      </c>
      <c r="J376" s="18" t="s">
        <v>46</v>
      </c>
      <c r="K376" t="s">
        <v>4396</v>
      </c>
      <c r="L376" s="18" t="s">
        <v>1493</v>
      </c>
    </row>
    <row r="377" spans="1:12" x14ac:dyDescent="0.3">
      <c r="A377" t="s">
        <v>9196</v>
      </c>
      <c r="B377" s="18" t="s">
        <v>11</v>
      </c>
      <c r="C377" s="18" t="s">
        <v>28</v>
      </c>
      <c r="D377" s="18" t="s">
        <v>34</v>
      </c>
      <c r="E377" s="18" t="s">
        <v>43</v>
      </c>
      <c r="F377" s="18">
        <v>1100</v>
      </c>
      <c r="G377" s="18">
        <v>1684.18</v>
      </c>
      <c r="H377" s="18">
        <v>1880.11</v>
      </c>
      <c r="I377" s="43">
        <v>-140</v>
      </c>
      <c r="J377" s="18" t="s">
        <v>46</v>
      </c>
      <c r="K377" t="s">
        <v>4795</v>
      </c>
      <c r="L377" s="18" t="s">
        <v>1985</v>
      </c>
    </row>
    <row r="378" spans="1:12" x14ac:dyDescent="0.3">
      <c r="A378" t="s">
        <v>10582</v>
      </c>
      <c r="B378" s="18" t="s">
        <v>17</v>
      </c>
      <c r="C378" s="18" t="s">
        <v>30</v>
      </c>
      <c r="D378" s="18" t="s">
        <v>31</v>
      </c>
      <c r="E378" s="18" t="s">
        <v>38</v>
      </c>
      <c r="F378" s="18">
        <v>1090</v>
      </c>
      <c r="G378" s="18">
        <v>1200.96</v>
      </c>
      <c r="H378" s="18">
        <v>1326.08</v>
      </c>
      <c r="I378" s="43">
        <v>-224</v>
      </c>
      <c r="J378" s="18" t="s">
        <v>46</v>
      </c>
      <c r="K378" t="s">
        <v>4530</v>
      </c>
      <c r="L378" s="18" t="s">
        <v>4170</v>
      </c>
    </row>
    <row r="379" spans="1:12" x14ac:dyDescent="0.3">
      <c r="A379" t="s">
        <v>9346</v>
      </c>
      <c r="B379" s="18" t="s">
        <v>15</v>
      </c>
      <c r="C379" s="18" t="s">
        <v>24</v>
      </c>
      <c r="D379" s="18" t="s">
        <v>33</v>
      </c>
      <c r="E379" s="18" t="s">
        <v>43</v>
      </c>
      <c r="F379" s="18">
        <v>1084</v>
      </c>
      <c r="G379" s="18">
        <v>1326.96</v>
      </c>
      <c r="H379" s="18">
        <v>1970.63</v>
      </c>
      <c r="I379" s="43">
        <v>-496</v>
      </c>
      <c r="J379" s="18" t="s">
        <v>46</v>
      </c>
      <c r="K379" t="s">
        <v>5145</v>
      </c>
      <c r="L379" s="18" t="s">
        <v>2224</v>
      </c>
    </row>
    <row r="380" spans="1:12" x14ac:dyDescent="0.3">
      <c r="A380" t="s">
        <v>8344</v>
      </c>
      <c r="B380" s="18" t="s">
        <v>20</v>
      </c>
      <c r="C380" s="18" t="s">
        <v>29</v>
      </c>
      <c r="D380" s="18" t="s">
        <v>33</v>
      </c>
      <c r="E380" s="18" t="s">
        <v>43</v>
      </c>
      <c r="F380" s="18">
        <v>1051</v>
      </c>
      <c r="G380" s="18">
        <v>1638.32</v>
      </c>
      <c r="H380" s="18">
        <v>3013.25</v>
      </c>
      <c r="I380" s="43">
        <v>-80</v>
      </c>
      <c r="J380" s="18" t="s">
        <v>46</v>
      </c>
      <c r="K380" t="s">
        <v>5195</v>
      </c>
      <c r="L380" s="18" t="s">
        <v>602</v>
      </c>
    </row>
    <row r="381" spans="1:12" x14ac:dyDescent="0.3">
      <c r="A381" t="s">
        <v>9406</v>
      </c>
      <c r="B381" s="18" t="s">
        <v>17</v>
      </c>
      <c r="C381" s="18" t="s">
        <v>21</v>
      </c>
      <c r="D381" s="18" t="s">
        <v>33</v>
      </c>
      <c r="E381" s="18" t="s">
        <v>40</v>
      </c>
      <c r="F381" s="18">
        <v>1073</v>
      </c>
      <c r="G381" s="18">
        <v>555.04999999999995</v>
      </c>
      <c r="H381" s="18">
        <v>956.17</v>
      </c>
      <c r="I381" s="43">
        <v>-178</v>
      </c>
      <c r="J381" s="18" t="s">
        <v>46</v>
      </c>
      <c r="K381" t="s">
        <v>5033</v>
      </c>
      <c r="L381" s="18" t="s">
        <v>2318</v>
      </c>
    </row>
    <row r="382" spans="1:12" x14ac:dyDescent="0.3">
      <c r="A382" t="s">
        <v>7538</v>
      </c>
      <c r="B382" s="18" t="s">
        <v>17</v>
      </c>
      <c r="C382" s="18" t="s">
        <v>30</v>
      </c>
      <c r="D382" s="18" t="s">
        <v>35</v>
      </c>
      <c r="E382" s="18" t="s">
        <v>44</v>
      </c>
      <c r="F382" s="18">
        <v>1001</v>
      </c>
      <c r="G382" s="18">
        <v>1143.47</v>
      </c>
      <c r="H382" s="18">
        <v>1716.12</v>
      </c>
      <c r="I382" s="43">
        <v>-393</v>
      </c>
      <c r="J382" s="18" t="s">
        <v>46</v>
      </c>
      <c r="K382" t="s">
        <v>5785</v>
      </c>
      <c r="L382" s="18" t="s">
        <v>1956</v>
      </c>
    </row>
    <row r="383" spans="1:12" x14ac:dyDescent="0.3">
      <c r="A383" t="s">
        <v>7530</v>
      </c>
      <c r="B383" s="18" t="s">
        <v>12</v>
      </c>
      <c r="C383" s="18" t="s">
        <v>27</v>
      </c>
      <c r="D383" s="18" t="s">
        <v>33</v>
      </c>
      <c r="E383" s="18" t="s">
        <v>39</v>
      </c>
      <c r="F383" s="18">
        <v>1092</v>
      </c>
      <c r="G383" s="18">
        <v>1209.1099999999999</v>
      </c>
      <c r="H383" s="18">
        <v>1743.54</v>
      </c>
      <c r="I383" s="43">
        <v>-33</v>
      </c>
      <c r="J383" s="18" t="s">
        <v>46</v>
      </c>
      <c r="K383" t="s">
        <v>4550</v>
      </c>
      <c r="L383" s="18" t="s">
        <v>2319</v>
      </c>
    </row>
    <row r="384" spans="1:12" x14ac:dyDescent="0.3">
      <c r="A384" t="s">
        <v>8457</v>
      </c>
      <c r="B384" s="18" t="s">
        <v>17</v>
      </c>
      <c r="C384" s="18" t="s">
        <v>29</v>
      </c>
      <c r="D384" s="18" t="s">
        <v>32</v>
      </c>
      <c r="E384" s="18" t="s">
        <v>37</v>
      </c>
      <c r="F384" s="18">
        <v>1037</v>
      </c>
      <c r="G384" s="18">
        <v>1073.53</v>
      </c>
      <c r="H384" s="18">
        <v>1856.27</v>
      </c>
      <c r="I384" s="43">
        <v>-106</v>
      </c>
      <c r="J384" s="18" t="s">
        <v>46</v>
      </c>
      <c r="K384" t="s">
        <v>6178</v>
      </c>
      <c r="L384" s="18" t="s">
        <v>794</v>
      </c>
    </row>
    <row r="385" spans="1:12" x14ac:dyDescent="0.3">
      <c r="A385" t="s">
        <v>9622</v>
      </c>
      <c r="B385" s="18" t="s">
        <v>17</v>
      </c>
      <c r="C385" s="18" t="s">
        <v>24</v>
      </c>
      <c r="D385" s="18" t="s">
        <v>34</v>
      </c>
      <c r="E385" s="18" t="s">
        <v>38</v>
      </c>
      <c r="F385" s="18">
        <v>1087</v>
      </c>
      <c r="G385" s="18">
        <v>721.67</v>
      </c>
      <c r="H385" s="18">
        <v>1156.1400000000001</v>
      </c>
      <c r="I385" s="43">
        <v>-333</v>
      </c>
      <c r="J385" s="18" t="s">
        <v>46</v>
      </c>
      <c r="K385" t="s">
        <v>5593</v>
      </c>
      <c r="L385" s="18" t="s">
        <v>2666</v>
      </c>
    </row>
    <row r="386" spans="1:12" x14ac:dyDescent="0.3">
      <c r="A386" t="s">
        <v>10608</v>
      </c>
      <c r="B386" s="18" t="s">
        <v>15</v>
      </c>
      <c r="C386" s="18" t="s">
        <v>25</v>
      </c>
      <c r="D386" s="18" t="s">
        <v>34</v>
      </c>
      <c r="E386" s="18" t="s">
        <v>43</v>
      </c>
      <c r="F386" s="18">
        <v>1016</v>
      </c>
      <c r="G386" s="18">
        <v>1078.01</v>
      </c>
      <c r="H386" s="18">
        <v>1765.33</v>
      </c>
      <c r="I386" s="43">
        <v>-102</v>
      </c>
      <c r="J386" s="18" t="s">
        <v>46</v>
      </c>
      <c r="K386" t="s">
        <v>4502</v>
      </c>
      <c r="L386" s="18" t="s">
        <v>4203</v>
      </c>
    </row>
    <row r="387" spans="1:12" x14ac:dyDescent="0.3">
      <c r="A387" t="s">
        <v>6979</v>
      </c>
      <c r="B387" s="18" t="s">
        <v>18</v>
      </c>
      <c r="C387" s="18" t="s">
        <v>25</v>
      </c>
      <c r="D387" s="18" t="s">
        <v>32</v>
      </c>
      <c r="E387" s="18" t="s">
        <v>44</v>
      </c>
      <c r="F387" s="18">
        <v>1043</v>
      </c>
      <c r="G387" s="18">
        <v>1242.8900000000001</v>
      </c>
      <c r="H387" s="18">
        <v>1394.71</v>
      </c>
      <c r="I387" s="43">
        <v>-102</v>
      </c>
      <c r="J387" s="18" t="s">
        <v>46</v>
      </c>
      <c r="K387" t="s">
        <v>4655</v>
      </c>
      <c r="L387" s="18" t="s">
        <v>3384</v>
      </c>
    </row>
    <row r="388" spans="1:12" x14ac:dyDescent="0.3">
      <c r="A388" t="s">
        <v>9890</v>
      </c>
      <c r="B388" s="18" t="s">
        <v>16</v>
      </c>
      <c r="C388" s="18" t="s">
        <v>25</v>
      </c>
      <c r="D388" s="18" t="s">
        <v>31</v>
      </c>
      <c r="E388" s="18" t="s">
        <v>41</v>
      </c>
      <c r="F388" s="18">
        <v>1050</v>
      </c>
      <c r="G388" s="18">
        <v>924.76</v>
      </c>
      <c r="H388" s="18">
        <v>1844.59</v>
      </c>
      <c r="I388" s="43">
        <v>-75</v>
      </c>
      <c r="J388" s="18" t="s">
        <v>46</v>
      </c>
      <c r="K388" t="s">
        <v>5363</v>
      </c>
      <c r="L388" s="18" t="s">
        <v>3081</v>
      </c>
    </row>
    <row r="389" spans="1:12" x14ac:dyDescent="0.3">
      <c r="A389" t="s">
        <v>8487</v>
      </c>
      <c r="B389" s="18" t="s">
        <v>17</v>
      </c>
      <c r="C389" s="18" t="s">
        <v>29</v>
      </c>
      <c r="D389" s="18" t="s">
        <v>34</v>
      </c>
      <c r="E389" s="18" t="s">
        <v>44</v>
      </c>
      <c r="F389" s="18">
        <v>1061</v>
      </c>
      <c r="G389" s="18">
        <v>1222.81</v>
      </c>
      <c r="H389" s="18">
        <v>1871.05</v>
      </c>
      <c r="I389" s="43">
        <v>-6</v>
      </c>
      <c r="J389" s="18" t="s">
        <v>46</v>
      </c>
      <c r="K389" t="s">
        <v>6168</v>
      </c>
      <c r="L389" s="18" t="s">
        <v>834</v>
      </c>
    </row>
    <row r="390" spans="1:12" x14ac:dyDescent="0.3">
      <c r="A390" t="s">
        <v>7033</v>
      </c>
      <c r="B390" s="18" t="s">
        <v>19</v>
      </c>
      <c r="C390" s="18" t="s">
        <v>23</v>
      </c>
      <c r="D390" s="18" t="s">
        <v>31</v>
      </c>
      <c r="E390" s="18" t="s">
        <v>38</v>
      </c>
      <c r="F390" s="18">
        <v>1082</v>
      </c>
      <c r="G390" s="18">
        <v>329.89</v>
      </c>
      <c r="H390" s="18">
        <v>384.11</v>
      </c>
      <c r="I390" s="43">
        <v>-363</v>
      </c>
      <c r="J390" s="18" t="s">
        <v>46</v>
      </c>
      <c r="K390" t="s">
        <v>5564</v>
      </c>
      <c r="L390" s="18" t="s">
        <v>596</v>
      </c>
    </row>
    <row r="391" spans="1:12" x14ac:dyDescent="0.3">
      <c r="A391" t="s">
        <v>9357</v>
      </c>
      <c r="B391" s="18" t="s">
        <v>17</v>
      </c>
      <c r="C391" s="18" t="s">
        <v>21</v>
      </c>
      <c r="D391" s="18" t="s">
        <v>35</v>
      </c>
      <c r="E391" s="18" t="s">
        <v>41</v>
      </c>
      <c r="F391" s="18">
        <v>1064</v>
      </c>
      <c r="G391" s="18">
        <v>1332.69</v>
      </c>
      <c r="H391" s="18">
        <v>1468.17</v>
      </c>
      <c r="I391" s="43">
        <v>-188</v>
      </c>
      <c r="J391" s="18" t="s">
        <v>46</v>
      </c>
      <c r="K391" t="s">
        <v>4886</v>
      </c>
      <c r="L391" s="18" t="s">
        <v>2242</v>
      </c>
    </row>
    <row r="392" spans="1:12" x14ac:dyDescent="0.3">
      <c r="A392" t="s">
        <v>9335</v>
      </c>
      <c r="B392" s="18" t="s">
        <v>17</v>
      </c>
      <c r="C392" s="18" t="s">
        <v>23</v>
      </c>
      <c r="D392" s="18" t="s">
        <v>34</v>
      </c>
      <c r="E392" s="18" t="s">
        <v>44</v>
      </c>
      <c r="F392" s="18">
        <v>1015</v>
      </c>
      <c r="G392" s="18">
        <v>435.64</v>
      </c>
      <c r="H392" s="18">
        <v>775.53</v>
      </c>
      <c r="I392" s="43">
        <v>-158</v>
      </c>
      <c r="J392" s="18" t="s">
        <v>46</v>
      </c>
      <c r="K392" t="s">
        <v>5786</v>
      </c>
      <c r="L392" s="18" t="s">
        <v>2207</v>
      </c>
    </row>
    <row r="393" spans="1:12" x14ac:dyDescent="0.3">
      <c r="A393" t="s">
        <v>7259</v>
      </c>
      <c r="B393" s="18" t="s">
        <v>14</v>
      </c>
      <c r="C393" s="18" t="s">
        <v>23</v>
      </c>
      <c r="D393" s="18" t="s">
        <v>33</v>
      </c>
      <c r="E393" s="18" t="s">
        <v>37</v>
      </c>
      <c r="F393" s="18">
        <v>1027</v>
      </c>
      <c r="G393" s="18">
        <v>1066.8699999999999</v>
      </c>
      <c r="H393" s="18">
        <v>1817.76</v>
      </c>
      <c r="I393" s="43">
        <v>-401</v>
      </c>
      <c r="J393" s="18" t="s">
        <v>46</v>
      </c>
      <c r="K393" t="s">
        <v>5076</v>
      </c>
      <c r="L393" s="18" t="s">
        <v>2797</v>
      </c>
    </row>
    <row r="394" spans="1:12" x14ac:dyDescent="0.3">
      <c r="A394" t="s">
        <v>7968</v>
      </c>
      <c r="B394" s="18" t="s">
        <v>14</v>
      </c>
      <c r="C394" s="18" t="s">
        <v>30</v>
      </c>
      <c r="D394" s="18" t="s">
        <v>31</v>
      </c>
      <c r="E394" s="18" t="s">
        <v>39</v>
      </c>
      <c r="F394" s="18">
        <v>1016</v>
      </c>
      <c r="G394" s="18">
        <v>422.7</v>
      </c>
      <c r="H394" s="18">
        <v>634.97</v>
      </c>
      <c r="I394" s="43">
        <v>-226</v>
      </c>
      <c r="J394" s="18" t="s">
        <v>46</v>
      </c>
      <c r="K394" t="s">
        <v>5224</v>
      </c>
      <c r="L394" s="18" t="s">
        <v>2557</v>
      </c>
    </row>
    <row r="395" spans="1:12" x14ac:dyDescent="0.3">
      <c r="A395" t="s">
        <v>7292</v>
      </c>
      <c r="B395" s="18" t="s">
        <v>12</v>
      </c>
      <c r="C395" s="18" t="s">
        <v>30</v>
      </c>
      <c r="D395" s="18" t="s">
        <v>33</v>
      </c>
      <c r="E395" s="18" t="s">
        <v>38</v>
      </c>
      <c r="F395" s="18">
        <v>1065</v>
      </c>
      <c r="G395" s="18">
        <v>405.96</v>
      </c>
      <c r="H395" s="18">
        <v>703.56</v>
      </c>
      <c r="I395" s="43">
        <v>-110</v>
      </c>
      <c r="J395" s="18" t="s">
        <v>46</v>
      </c>
      <c r="K395" t="s">
        <v>5478</v>
      </c>
      <c r="L395" s="18" t="s">
        <v>2881</v>
      </c>
    </row>
    <row r="396" spans="1:12" x14ac:dyDescent="0.3">
      <c r="A396" t="s">
        <v>7864</v>
      </c>
      <c r="B396" s="18" t="s">
        <v>18</v>
      </c>
      <c r="C396" s="18" t="s">
        <v>24</v>
      </c>
      <c r="D396" s="18" t="s">
        <v>32</v>
      </c>
      <c r="E396" s="18" t="s">
        <v>45</v>
      </c>
      <c r="F396" s="18">
        <v>1002</v>
      </c>
      <c r="G396" s="18">
        <v>220.23</v>
      </c>
      <c r="H396" s="18">
        <v>275.39</v>
      </c>
      <c r="I396" s="43">
        <v>-324</v>
      </c>
      <c r="J396" s="18" t="s">
        <v>46</v>
      </c>
      <c r="K396" t="s">
        <v>5000</v>
      </c>
      <c r="L396" s="18" t="s">
        <v>2398</v>
      </c>
    </row>
    <row r="397" spans="1:12" x14ac:dyDescent="0.3">
      <c r="A397" t="s">
        <v>7724</v>
      </c>
      <c r="B397" s="18" t="s">
        <v>15</v>
      </c>
      <c r="C397" s="18" t="s">
        <v>29</v>
      </c>
      <c r="D397" s="18" t="s">
        <v>35</v>
      </c>
      <c r="E397" s="18" t="s">
        <v>42</v>
      </c>
      <c r="F397" s="18">
        <v>1017</v>
      </c>
      <c r="G397" s="18">
        <v>1826.26</v>
      </c>
      <c r="H397" s="18">
        <v>3181.83</v>
      </c>
      <c r="I397" s="43">
        <v>-389</v>
      </c>
      <c r="J397" s="18" t="s">
        <v>46</v>
      </c>
      <c r="K397" t="s">
        <v>5257</v>
      </c>
      <c r="L397" s="18" t="s">
        <v>3265</v>
      </c>
    </row>
    <row r="398" spans="1:12" x14ac:dyDescent="0.3">
      <c r="A398" t="s">
        <v>7790</v>
      </c>
      <c r="B398" s="18" t="s">
        <v>18</v>
      </c>
      <c r="C398" s="18" t="s">
        <v>25</v>
      </c>
      <c r="D398" s="18" t="s">
        <v>32</v>
      </c>
      <c r="E398" s="18" t="s">
        <v>45</v>
      </c>
      <c r="F398" s="18">
        <v>1015</v>
      </c>
      <c r="G398" s="18">
        <v>281.61</v>
      </c>
      <c r="H398" s="18">
        <v>483.11</v>
      </c>
      <c r="I398" s="43">
        <v>-114</v>
      </c>
      <c r="J398" s="18" t="s">
        <v>46</v>
      </c>
      <c r="K398" t="s">
        <v>5900</v>
      </c>
      <c r="L398" s="18" t="s">
        <v>1032</v>
      </c>
    </row>
    <row r="399" spans="1:12" x14ac:dyDescent="0.3">
      <c r="A399" t="s">
        <v>7527</v>
      </c>
      <c r="B399" s="18" t="s">
        <v>18</v>
      </c>
      <c r="C399" s="18" t="s">
        <v>23</v>
      </c>
      <c r="D399" s="18" t="s">
        <v>31</v>
      </c>
      <c r="E399" s="18" t="s">
        <v>41</v>
      </c>
      <c r="F399" s="18">
        <v>1023</v>
      </c>
      <c r="G399" s="18">
        <v>477.55</v>
      </c>
      <c r="H399" s="18">
        <v>739.97</v>
      </c>
      <c r="I399" s="43">
        <v>-274</v>
      </c>
      <c r="J399" s="18" t="s">
        <v>46</v>
      </c>
      <c r="K399" t="s">
        <v>5492</v>
      </c>
      <c r="L399" s="18" t="s">
        <v>2862</v>
      </c>
    </row>
    <row r="400" spans="1:12" x14ac:dyDescent="0.3">
      <c r="A400" t="s">
        <v>10677</v>
      </c>
      <c r="B400" s="18" t="s">
        <v>13</v>
      </c>
      <c r="C400" s="18" t="s">
        <v>27</v>
      </c>
      <c r="D400" s="18" t="s">
        <v>33</v>
      </c>
      <c r="E400" s="18" t="s">
        <v>43</v>
      </c>
      <c r="F400" s="18">
        <v>1081</v>
      </c>
      <c r="G400" s="18">
        <v>1749.55</v>
      </c>
      <c r="H400" s="18">
        <v>2409.6799999999998</v>
      </c>
      <c r="I400" s="43">
        <v>-40</v>
      </c>
      <c r="J400" s="18" t="s">
        <v>46</v>
      </c>
      <c r="K400" t="s">
        <v>4390</v>
      </c>
      <c r="L400" s="18" t="s">
        <v>4314</v>
      </c>
    </row>
    <row r="401" spans="1:12" x14ac:dyDescent="0.3">
      <c r="A401" t="s">
        <v>7693</v>
      </c>
      <c r="B401" s="18" t="s">
        <v>19</v>
      </c>
      <c r="C401" s="18" t="s">
        <v>29</v>
      </c>
      <c r="D401" s="18" t="s">
        <v>34</v>
      </c>
      <c r="E401" s="18" t="s">
        <v>41</v>
      </c>
      <c r="F401" s="18">
        <v>1062</v>
      </c>
      <c r="G401" s="18">
        <v>158.88</v>
      </c>
      <c r="H401" s="18">
        <v>316.83</v>
      </c>
      <c r="I401" s="43">
        <v>-415</v>
      </c>
      <c r="J401" s="18" t="s">
        <v>46</v>
      </c>
      <c r="K401" t="s">
        <v>4426</v>
      </c>
      <c r="L401" s="18" t="s">
        <v>383</v>
      </c>
    </row>
    <row r="402" spans="1:12" x14ac:dyDescent="0.3">
      <c r="A402" t="s">
        <v>9117</v>
      </c>
      <c r="B402" s="18" t="s">
        <v>11</v>
      </c>
      <c r="C402" s="18" t="s">
        <v>25</v>
      </c>
      <c r="D402" s="18" t="s">
        <v>31</v>
      </c>
      <c r="E402" s="18" t="s">
        <v>38</v>
      </c>
      <c r="F402" s="18">
        <v>1041</v>
      </c>
      <c r="G402" s="18">
        <v>110.5</v>
      </c>
      <c r="H402" s="18">
        <v>200.92</v>
      </c>
      <c r="I402" s="43">
        <v>-479</v>
      </c>
      <c r="J402" s="18" t="s">
        <v>46</v>
      </c>
      <c r="K402" t="s">
        <v>5891</v>
      </c>
      <c r="L402" s="18" t="s">
        <v>1859</v>
      </c>
    </row>
    <row r="403" spans="1:12" x14ac:dyDescent="0.3">
      <c r="A403" t="s">
        <v>9067</v>
      </c>
      <c r="B403" s="18" t="s">
        <v>17</v>
      </c>
      <c r="C403" s="18" t="s">
        <v>29</v>
      </c>
      <c r="D403" s="18" t="s">
        <v>35</v>
      </c>
      <c r="E403" s="18" t="s">
        <v>39</v>
      </c>
      <c r="F403" s="18">
        <v>1072</v>
      </c>
      <c r="G403" s="18">
        <v>913.92</v>
      </c>
      <c r="H403" s="18">
        <v>1259.44</v>
      </c>
      <c r="I403" s="43">
        <v>-77</v>
      </c>
      <c r="J403" s="18" t="s">
        <v>46</v>
      </c>
      <c r="K403" t="s">
        <v>5321</v>
      </c>
      <c r="L403" s="18" t="s">
        <v>1780</v>
      </c>
    </row>
    <row r="404" spans="1:12" x14ac:dyDescent="0.3">
      <c r="A404" t="s">
        <v>7192</v>
      </c>
      <c r="B404" s="18" t="s">
        <v>11</v>
      </c>
      <c r="C404" s="18" t="s">
        <v>23</v>
      </c>
      <c r="D404" s="18" t="s">
        <v>31</v>
      </c>
      <c r="E404" s="18" t="s">
        <v>42</v>
      </c>
      <c r="F404" s="18">
        <v>1065</v>
      </c>
      <c r="G404" s="18">
        <v>984.02</v>
      </c>
      <c r="H404" s="18">
        <v>1755.73</v>
      </c>
      <c r="I404" s="43">
        <v>-84</v>
      </c>
      <c r="J404" s="18" t="s">
        <v>46</v>
      </c>
      <c r="K404" t="s">
        <v>4626</v>
      </c>
      <c r="L404" s="18" t="s">
        <v>700</v>
      </c>
    </row>
    <row r="405" spans="1:12" x14ac:dyDescent="0.3">
      <c r="A405" t="s">
        <v>9575</v>
      </c>
      <c r="B405" s="18" t="s">
        <v>18</v>
      </c>
      <c r="C405" s="18" t="s">
        <v>28</v>
      </c>
      <c r="D405" s="18" t="s">
        <v>35</v>
      </c>
      <c r="E405" s="18" t="s">
        <v>45</v>
      </c>
      <c r="F405" s="18">
        <v>1041</v>
      </c>
      <c r="G405" s="18">
        <v>1490.4</v>
      </c>
      <c r="H405" s="18">
        <v>1991.57</v>
      </c>
      <c r="I405" s="43">
        <v>-241</v>
      </c>
      <c r="J405" s="18" t="s">
        <v>46</v>
      </c>
      <c r="K405" t="s">
        <v>5631</v>
      </c>
      <c r="L405" s="18" t="s">
        <v>2581</v>
      </c>
    </row>
    <row r="406" spans="1:12" x14ac:dyDescent="0.3">
      <c r="A406" t="s">
        <v>9106</v>
      </c>
      <c r="B406" s="18" t="s">
        <v>19</v>
      </c>
      <c r="C406" s="18" t="s">
        <v>28</v>
      </c>
      <c r="D406" s="18" t="s">
        <v>34</v>
      </c>
      <c r="E406" s="18" t="s">
        <v>38</v>
      </c>
      <c r="F406" s="18">
        <v>1042</v>
      </c>
      <c r="G406" s="18">
        <v>1361.23</v>
      </c>
      <c r="H406" s="18">
        <v>1719.52</v>
      </c>
      <c r="I406" s="43">
        <v>-92</v>
      </c>
      <c r="J406" s="18" t="s">
        <v>46</v>
      </c>
      <c r="K406" t="s">
        <v>4549</v>
      </c>
      <c r="L406" s="18" t="s">
        <v>1846</v>
      </c>
    </row>
    <row r="407" spans="1:12" x14ac:dyDescent="0.3">
      <c r="A407" t="s">
        <v>8517</v>
      </c>
      <c r="B407" s="18" t="s">
        <v>13</v>
      </c>
      <c r="C407" s="18" t="s">
        <v>25</v>
      </c>
      <c r="D407" s="18" t="s">
        <v>31</v>
      </c>
      <c r="E407" s="18" t="s">
        <v>44</v>
      </c>
      <c r="F407" s="18">
        <v>1076</v>
      </c>
      <c r="G407" s="18">
        <v>129.72</v>
      </c>
      <c r="H407" s="18">
        <v>169.04</v>
      </c>
      <c r="I407" s="43">
        <v>-318</v>
      </c>
      <c r="J407" s="18" t="s">
        <v>46</v>
      </c>
      <c r="K407" t="s">
        <v>5117</v>
      </c>
      <c r="L407" s="18" t="s">
        <v>882</v>
      </c>
    </row>
    <row r="408" spans="1:12" x14ac:dyDescent="0.3">
      <c r="A408" t="s">
        <v>8173</v>
      </c>
      <c r="B408" s="18" t="s">
        <v>12</v>
      </c>
      <c r="C408" s="18" t="s">
        <v>25</v>
      </c>
      <c r="D408" s="18" t="s">
        <v>35</v>
      </c>
      <c r="E408" s="18" t="s">
        <v>42</v>
      </c>
      <c r="F408" s="18">
        <v>1074</v>
      </c>
      <c r="G408" s="18">
        <v>136.03</v>
      </c>
      <c r="H408" s="18">
        <v>214.74</v>
      </c>
      <c r="I408" s="43">
        <v>-280</v>
      </c>
      <c r="J408" s="18" t="s">
        <v>46</v>
      </c>
      <c r="K408" t="s">
        <v>6097</v>
      </c>
      <c r="L408" s="18" t="s">
        <v>316</v>
      </c>
    </row>
    <row r="409" spans="1:12" x14ac:dyDescent="0.3">
      <c r="A409" t="s">
        <v>9691</v>
      </c>
      <c r="B409" s="18" t="s">
        <v>17</v>
      </c>
      <c r="C409" s="18" t="s">
        <v>28</v>
      </c>
      <c r="D409" s="18" t="s">
        <v>32</v>
      </c>
      <c r="E409" s="18" t="s">
        <v>38</v>
      </c>
      <c r="F409" s="18">
        <v>1062</v>
      </c>
      <c r="G409" s="18">
        <v>395.38</v>
      </c>
      <c r="H409" s="18">
        <v>688.11</v>
      </c>
      <c r="I409" s="43">
        <v>-187</v>
      </c>
      <c r="J409" s="18" t="s">
        <v>46</v>
      </c>
      <c r="K409" t="s">
        <v>4450</v>
      </c>
      <c r="L409" s="18" t="s">
        <v>2091</v>
      </c>
    </row>
    <row r="410" spans="1:12" x14ac:dyDescent="0.3">
      <c r="A410" t="s">
        <v>6894</v>
      </c>
      <c r="B410" s="18" t="s">
        <v>15</v>
      </c>
      <c r="C410" s="18" t="s">
        <v>25</v>
      </c>
      <c r="D410" s="18" t="s">
        <v>33</v>
      </c>
      <c r="E410" s="18" t="s">
        <v>39</v>
      </c>
      <c r="F410" s="18">
        <v>1074</v>
      </c>
      <c r="G410" s="18">
        <v>1861.76</v>
      </c>
      <c r="H410" s="18">
        <v>2313.67</v>
      </c>
      <c r="I410" s="43">
        <v>-123</v>
      </c>
      <c r="J410" s="18" t="s">
        <v>46</v>
      </c>
      <c r="K410" t="s">
        <v>5721</v>
      </c>
      <c r="L410" s="18" t="s">
        <v>2220</v>
      </c>
    </row>
    <row r="411" spans="1:12" x14ac:dyDescent="0.3">
      <c r="A411" t="s">
        <v>7571</v>
      </c>
      <c r="B411" s="18" t="s">
        <v>20</v>
      </c>
      <c r="C411" s="18" t="s">
        <v>25</v>
      </c>
      <c r="D411" s="18" t="s">
        <v>35</v>
      </c>
      <c r="E411" s="18" t="s">
        <v>37</v>
      </c>
      <c r="F411" s="18">
        <v>1082</v>
      </c>
      <c r="G411" s="18">
        <v>1368.2</v>
      </c>
      <c r="H411" s="18">
        <v>1829.26</v>
      </c>
      <c r="I411" s="43">
        <v>-438</v>
      </c>
      <c r="J411" s="18" t="s">
        <v>46</v>
      </c>
      <c r="K411" t="s">
        <v>5368</v>
      </c>
      <c r="L411" s="18" t="s">
        <v>446</v>
      </c>
    </row>
    <row r="412" spans="1:12" x14ac:dyDescent="0.3">
      <c r="A412" t="s">
        <v>7191</v>
      </c>
      <c r="B412" s="18" t="s">
        <v>17</v>
      </c>
      <c r="C412" s="18" t="s">
        <v>29</v>
      </c>
      <c r="D412" s="18" t="s">
        <v>33</v>
      </c>
      <c r="E412" s="18" t="s">
        <v>39</v>
      </c>
      <c r="F412" s="18">
        <v>1023</v>
      </c>
      <c r="G412" s="18">
        <v>140.72999999999999</v>
      </c>
      <c r="H412" s="18">
        <v>205.54</v>
      </c>
      <c r="I412" s="43">
        <v>-55</v>
      </c>
      <c r="J412" s="18" t="s">
        <v>46</v>
      </c>
      <c r="K412" t="s">
        <v>6181</v>
      </c>
      <c r="L412" s="18" t="s">
        <v>771</v>
      </c>
    </row>
    <row r="413" spans="1:12" x14ac:dyDescent="0.3">
      <c r="A413" t="s">
        <v>10063</v>
      </c>
      <c r="B413" s="18" t="s">
        <v>12</v>
      </c>
      <c r="C413" s="18" t="s">
        <v>24</v>
      </c>
      <c r="D413" s="18" t="s">
        <v>35</v>
      </c>
      <c r="E413" s="18" t="s">
        <v>40</v>
      </c>
      <c r="F413" s="18">
        <v>1013</v>
      </c>
      <c r="G413" s="18">
        <v>622</v>
      </c>
      <c r="H413" s="18">
        <v>1122.29</v>
      </c>
      <c r="I413" s="43">
        <v>-149</v>
      </c>
      <c r="J413" s="18" t="s">
        <v>46</v>
      </c>
      <c r="K413" t="s">
        <v>5118</v>
      </c>
      <c r="L413" s="18" t="s">
        <v>3372</v>
      </c>
    </row>
    <row r="414" spans="1:12" x14ac:dyDescent="0.3">
      <c r="A414" t="s">
        <v>6557</v>
      </c>
      <c r="B414" s="18" t="s">
        <v>11</v>
      </c>
      <c r="C414" s="18" t="s">
        <v>26</v>
      </c>
      <c r="D414" s="18" t="s">
        <v>35</v>
      </c>
      <c r="E414" s="18" t="s">
        <v>44</v>
      </c>
      <c r="F414" s="18">
        <v>1029</v>
      </c>
      <c r="G414" s="18">
        <v>407.63</v>
      </c>
      <c r="H414" s="18">
        <v>705.82</v>
      </c>
      <c r="I414" s="43">
        <v>-249</v>
      </c>
      <c r="J414" s="18" t="s">
        <v>46</v>
      </c>
      <c r="K414" t="s">
        <v>5612</v>
      </c>
      <c r="L414" s="18" t="s">
        <v>448</v>
      </c>
    </row>
    <row r="415" spans="1:12" x14ac:dyDescent="0.3">
      <c r="A415" t="s">
        <v>7368</v>
      </c>
      <c r="B415" s="18" t="s">
        <v>18</v>
      </c>
      <c r="C415" s="18" t="s">
        <v>30</v>
      </c>
      <c r="D415" s="18" t="s">
        <v>31</v>
      </c>
      <c r="E415" s="18" t="s">
        <v>40</v>
      </c>
      <c r="F415" s="18">
        <v>1081</v>
      </c>
      <c r="G415" s="18">
        <v>1140.3800000000001</v>
      </c>
      <c r="H415" s="18">
        <v>2120.61</v>
      </c>
      <c r="I415" s="43">
        <v>-253</v>
      </c>
      <c r="J415" s="18" t="s">
        <v>46</v>
      </c>
      <c r="K415" t="s">
        <v>4995</v>
      </c>
      <c r="L415" s="18" t="s">
        <v>1869</v>
      </c>
    </row>
    <row r="416" spans="1:12" x14ac:dyDescent="0.3">
      <c r="A416" t="s">
        <v>10094</v>
      </c>
      <c r="B416" s="18" t="s">
        <v>17</v>
      </c>
      <c r="C416" s="18" t="s">
        <v>22</v>
      </c>
      <c r="D416" s="18" t="s">
        <v>33</v>
      </c>
      <c r="E416" s="18" t="s">
        <v>42</v>
      </c>
      <c r="F416" s="18">
        <v>1051</v>
      </c>
      <c r="G416" s="18">
        <v>1635.98</v>
      </c>
      <c r="H416" s="18">
        <v>2776.49</v>
      </c>
      <c r="I416" s="43">
        <v>-349</v>
      </c>
      <c r="J416" s="18" t="s">
        <v>46</v>
      </c>
      <c r="K416" t="s">
        <v>4888</v>
      </c>
      <c r="L416" s="18" t="s">
        <v>3425</v>
      </c>
    </row>
    <row r="417" spans="1:12" x14ac:dyDescent="0.3">
      <c r="A417" t="s">
        <v>10296</v>
      </c>
      <c r="B417" s="18" t="s">
        <v>18</v>
      </c>
      <c r="C417" s="18" t="s">
        <v>23</v>
      </c>
      <c r="D417" s="18" t="s">
        <v>35</v>
      </c>
      <c r="E417" s="18" t="s">
        <v>44</v>
      </c>
      <c r="F417" s="18">
        <v>1054</v>
      </c>
      <c r="G417" s="18">
        <v>1614.62</v>
      </c>
      <c r="H417" s="18">
        <v>2171.0100000000002</v>
      </c>
      <c r="I417" s="43">
        <v>-368</v>
      </c>
      <c r="J417" s="18" t="s">
        <v>46</v>
      </c>
      <c r="K417" t="s">
        <v>4931</v>
      </c>
      <c r="L417" s="18" t="s">
        <v>3704</v>
      </c>
    </row>
    <row r="418" spans="1:12" x14ac:dyDescent="0.3">
      <c r="A418" t="s">
        <v>8953</v>
      </c>
      <c r="B418" s="18" t="s">
        <v>13</v>
      </c>
      <c r="C418" s="18" t="s">
        <v>27</v>
      </c>
      <c r="D418" s="18" t="s">
        <v>34</v>
      </c>
      <c r="E418" s="18" t="s">
        <v>42</v>
      </c>
      <c r="F418" s="18">
        <v>1042</v>
      </c>
      <c r="G418" s="18">
        <v>554.71</v>
      </c>
      <c r="H418" s="18">
        <v>860.54</v>
      </c>
      <c r="I418" s="43">
        <v>-51</v>
      </c>
      <c r="J418" s="18" t="s">
        <v>46</v>
      </c>
      <c r="K418" t="s">
        <v>5717</v>
      </c>
      <c r="L418" s="18" t="s">
        <v>1594</v>
      </c>
    </row>
    <row r="419" spans="1:12" x14ac:dyDescent="0.3">
      <c r="A419" t="s">
        <v>10649</v>
      </c>
      <c r="B419" s="18" t="s">
        <v>20</v>
      </c>
      <c r="C419" s="18" t="s">
        <v>24</v>
      </c>
      <c r="D419" s="18" t="s">
        <v>35</v>
      </c>
      <c r="E419" s="18" t="s">
        <v>39</v>
      </c>
      <c r="F419" s="18">
        <v>1083</v>
      </c>
      <c r="G419" s="18">
        <v>1206.1400000000001</v>
      </c>
      <c r="H419" s="18">
        <v>2073.09</v>
      </c>
      <c r="I419" s="43">
        <v>-83</v>
      </c>
      <c r="J419" s="18" t="s">
        <v>46</v>
      </c>
      <c r="K419" t="s">
        <v>4434</v>
      </c>
      <c r="L419" s="18" t="s">
        <v>4272</v>
      </c>
    </row>
    <row r="420" spans="1:12" x14ac:dyDescent="0.3">
      <c r="A420" t="s">
        <v>8771</v>
      </c>
      <c r="B420" s="18" t="s">
        <v>15</v>
      </c>
      <c r="C420" s="18" t="s">
        <v>30</v>
      </c>
      <c r="D420" s="18" t="s">
        <v>35</v>
      </c>
      <c r="E420" s="18" t="s">
        <v>42</v>
      </c>
      <c r="F420" s="18">
        <v>1034</v>
      </c>
      <c r="G420" s="18">
        <v>358.51</v>
      </c>
      <c r="H420" s="18">
        <v>428.99</v>
      </c>
      <c r="I420" s="43">
        <v>-298</v>
      </c>
      <c r="J420" s="18" t="s">
        <v>46</v>
      </c>
      <c r="K420" t="s">
        <v>4532</v>
      </c>
      <c r="L420" s="18" t="s">
        <v>1292</v>
      </c>
    </row>
    <row r="421" spans="1:12" x14ac:dyDescent="0.3">
      <c r="A421" t="s">
        <v>9114</v>
      </c>
      <c r="B421" s="18" t="s">
        <v>11</v>
      </c>
      <c r="C421" s="18" t="s">
        <v>28</v>
      </c>
      <c r="D421" s="18" t="s">
        <v>33</v>
      </c>
      <c r="E421" s="18" t="s">
        <v>40</v>
      </c>
      <c r="F421" s="18">
        <v>1087</v>
      </c>
      <c r="G421" s="18">
        <v>188.2</v>
      </c>
      <c r="H421" s="18">
        <v>220.2</v>
      </c>
      <c r="I421" s="43">
        <v>-457</v>
      </c>
      <c r="J421" s="18" t="s">
        <v>46</v>
      </c>
      <c r="K421" t="s">
        <v>5074</v>
      </c>
      <c r="L421" s="18" t="s">
        <v>1855</v>
      </c>
    </row>
    <row r="422" spans="1:12" x14ac:dyDescent="0.3">
      <c r="A422" t="s">
        <v>7573</v>
      </c>
      <c r="B422" s="18" t="s">
        <v>12</v>
      </c>
      <c r="C422" s="18" t="s">
        <v>25</v>
      </c>
      <c r="D422" s="18" t="s">
        <v>33</v>
      </c>
      <c r="E422" s="18" t="s">
        <v>39</v>
      </c>
      <c r="F422" s="18">
        <v>1066</v>
      </c>
      <c r="G422" s="18">
        <v>1676.84</v>
      </c>
      <c r="H422" s="18">
        <v>2206.19</v>
      </c>
      <c r="I422" s="43">
        <v>-158</v>
      </c>
      <c r="J422" s="18" t="s">
        <v>46</v>
      </c>
      <c r="K422" t="s">
        <v>4720</v>
      </c>
      <c r="L422" s="18" t="s">
        <v>1009</v>
      </c>
    </row>
    <row r="423" spans="1:12" x14ac:dyDescent="0.3">
      <c r="A423" t="s">
        <v>8343</v>
      </c>
      <c r="B423" s="18" t="s">
        <v>12</v>
      </c>
      <c r="C423" s="18" t="s">
        <v>23</v>
      </c>
      <c r="D423" s="18" t="s">
        <v>35</v>
      </c>
      <c r="E423" s="18" t="s">
        <v>37</v>
      </c>
      <c r="F423" s="18">
        <v>1054</v>
      </c>
      <c r="G423" s="18">
        <v>1050.58</v>
      </c>
      <c r="H423" s="18">
        <v>1247.21</v>
      </c>
      <c r="I423" s="43">
        <v>-112</v>
      </c>
      <c r="J423" s="18" t="s">
        <v>46</v>
      </c>
      <c r="K423" t="s">
        <v>4771</v>
      </c>
      <c r="L423" s="18" t="s">
        <v>597</v>
      </c>
    </row>
    <row r="424" spans="1:12" x14ac:dyDescent="0.3">
      <c r="A424" t="s">
        <v>6315</v>
      </c>
      <c r="B424" s="18" t="s">
        <v>16</v>
      </c>
      <c r="C424" s="18" t="s">
        <v>30</v>
      </c>
      <c r="D424" s="18" t="s">
        <v>33</v>
      </c>
      <c r="E424" s="18" t="s">
        <v>43</v>
      </c>
      <c r="F424" s="18">
        <v>1055</v>
      </c>
      <c r="G424" s="18">
        <v>1262.8900000000001</v>
      </c>
      <c r="H424" s="18">
        <v>2173.4899999999998</v>
      </c>
      <c r="I424" s="43">
        <v>-210</v>
      </c>
      <c r="J424" s="18" t="s">
        <v>46</v>
      </c>
      <c r="K424" t="s">
        <v>5457</v>
      </c>
      <c r="L424" s="18" t="s">
        <v>604</v>
      </c>
    </row>
    <row r="425" spans="1:12" x14ac:dyDescent="0.3">
      <c r="A425" t="s">
        <v>7342</v>
      </c>
      <c r="B425" s="18" t="s">
        <v>17</v>
      </c>
      <c r="C425" s="18" t="s">
        <v>25</v>
      </c>
      <c r="D425" s="18" t="s">
        <v>32</v>
      </c>
      <c r="E425" s="18" t="s">
        <v>38</v>
      </c>
      <c r="F425" s="18">
        <v>1031</v>
      </c>
      <c r="G425" s="18">
        <v>221.48</v>
      </c>
      <c r="H425" s="18">
        <v>440.8</v>
      </c>
      <c r="I425" s="43">
        <v>-138</v>
      </c>
      <c r="J425" s="18" t="s">
        <v>46</v>
      </c>
      <c r="K425" t="s">
        <v>5263</v>
      </c>
      <c r="L425" s="18" t="s">
        <v>3254</v>
      </c>
    </row>
    <row r="426" spans="1:12" x14ac:dyDescent="0.3">
      <c r="A426" t="s">
        <v>8864</v>
      </c>
      <c r="B426" s="18" t="s">
        <v>20</v>
      </c>
      <c r="C426" s="18" t="s">
        <v>26</v>
      </c>
      <c r="D426" s="18" t="s">
        <v>34</v>
      </c>
      <c r="E426" s="18" t="s">
        <v>36</v>
      </c>
      <c r="F426" s="18">
        <v>1020</v>
      </c>
      <c r="G426" s="18">
        <v>427.38</v>
      </c>
      <c r="H426" s="18">
        <v>626.64</v>
      </c>
      <c r="I426" s="43">
        <v>-192</v>
      </c>
      <c r="J426" s="18" t="s">
        <v>46</v>
      </c>
      <c r="K426" t="s">
        <v>6010</v>
      </c>
      <c r="L426" s="18" t="s">
        <v>1454</v>
      </c>
    </row>
    <row r="427" spans="1:12" x14ac:dyDescent="0.3">
      <c r="A427" t="s">
        <v>6483</v>
      </c>
      <c r="B427" s="18" t="s">
        <v>17</v>
      </c>
      <c r="C427" s="18" t="s">
        <v>28</v>
      </c>
      <c r="D427" s="18" t="s">
        <v>35</v>
      </c>
      <c r="E427" s="18" t="s">
        <v>39</v>
      </c>
      <c r="F427" s="18">
        <v>1033</v>
      </c>
      <c r="G427" s="18">
        <v>85.08</v>
      </c>
      <c r="H427" s="18">
        <v>97.5</v>
      </c>
      <c r="I427" s="43">
        <v>-274</v>
      </c>
      <c r="J427" s="18" t="s">
        <v>46</v>
      </c>
      <c r="K427" t="s">
        <v>4898</v>
      </c>
      <c r="L427" s="18" t="s">
        <v>3727</v>
      </c>
    </row>
    <row r="428" spans="1:12" x14ac:dyDescent="0.3">
      <c r="A428" t="s">
        <v>8090</v>
      </c>
      <c r="B428" s="18" t="s">
        <v>20</v>
      </c>
      <c r="C428" s="18" t="s">
        <v>23</v>
      </c>
      <c r="D428" s="18" t="s">
        <v>31</v>
      </c>
      <c r="E428" s="18" t="s">
        <v>36</v>
      </c>
      <c r="F428" s="18">
        <v>1047</v>
      </c>
      <c r="G428" s="18">
        <v>79.290000000000006</v>
      </c>
      <c r="H428" s="18">
        <v>106.18</v>
      </c>
      <c r="I428" s="43">
        <v>-376</v>
      </c>
      <c r="J428" s="18" t="s">
        <v>46</v>
      </c>
      <c r="K428" t="s">
        <v>5426</v>
      </c>
      <c r="L428" s="18" t="s">
        <v>165</v>
      </c>
    </row>
    <row r="429" spans="1:12" x14ac:dyDescent="0.3">
      <c r="A429" t="s">
        <v>10451</v>
      </c>
      <c r="B429" s="18" t="s">
        <v>12</v>
      </c>
      <c r="C429" s="18" t="s">
        <v>26</v>
      </c>
      <c r="D429" s="18" t="s">
        <v>33</v>
      </c>
      <c r="E429" s="18" t="s">
        <v>37</v>
      </c>
      <c r="F429" s="18">
        <v>1033</v>
      </c>
      <c r="G429" s="18">
        <v>127.4</v>
      </c>
      <c r="H429" s="18">
        <v>219.94</v>
      </c>
      <c r="I429" s="43">
        <v>-193</v>
      </c>
      <c r="J429" s="18" t="s">
        <v>46</v>
      </c>
      <c r="K429" t="s">
        <v>4748</v>
      </c>
      <c r="L429" s="18" t="s">
        <v>3935</v>
      </c>
    </row>
    <row r="430" spans="1:12" x14ac:dyDescent="0.3">
      <c r="A430" t="s">
        <v>8462</v>
      </c>
      <c r="B430" s="18" t="s">
        <v>15</v>
      </c>
      <c r="C430" s="18" t="s">
        <v>27</v>
      </c>
      <c r="D430" s="18" t="s">
        <v>31</v>
      </c>
      <c r="E430" s="18" t="s">
        <v>36</v>
      </c>
      <c r="F430" s="18">
        <v>1057</v>
      </c>
      <c r="G430" s="18">
        <v>222.8</v>
      </c>
      <c r="H430" s="18">
        <v>372.91</v>
      </c>
      <c r="I430" s="43">
        <v>-489</v>
      </c>
      <c r="J430" s="18" t="s">
        <v>46</v>
      </c>
      <c r="K430" t="s">
        <v>5765</v>
      </c>
      <c r="L430" s="18" t="s">
        <v>798</v>
      </c>
    </row>
    <row r="431" spans="1:12" x14ac:dyDescent="0.3">
      <c r="A431" t="s">
        <v>10193</v>
      </c>
      <c r="B431" s="18" t="s">
        <v>15</v>
      </c>
      <c r="C431" s="18" t="s">
        <v>27</v>
      </c>
      <c r="D431" s="18" t="s">
        <v>35</v>
      </c>
      <c r="E431" s="18" t="s">
        <v>45</v>
      </c>
      <c r="F431" s="18">
        <v>1097</v>
      </c>
      <c r="G431" s="18">
        <v>999.25</v>
      </c>
      <c r="H431" s="18">
        <v>1358.96</v>
      </c>
      <c r="I431" s="43">
        <v>-229</v>
      </c>
      <c r="J431" s="18" t="s">
        <v>46</v>
      </c>
      <c r="K431" t="s">
        <v>5045</v>
      </c>
      <c r="L431" s="18" t="s">
        <v>3562</v>
      </c>
    </row>
    <row r="432" spans="1:12" x14ac:dyDescent="0.3">
      <c r="A432" t="s">
        <v>8337</v>
      </c>
      <c r="B432" s="18" t="s">
        <v>11</v>
      </c>
      <c r="C432" s="18" t="s">
        <v>30</v>
      </c>
      <c r="D432" s="18" t="s">
        <v>32</v>
      </c>
      <c r="E432" s="18" t="s">
        <v>39</v>
      </c>
      <c r="F432" s="18">
        <v>1059</v>
      </c>
      <c r="G432" s="18">
        <v>1921.3</v>
      </c>
      <c r="H432" s="18">
        <v>3611.76</v>
      </c>
      <c r="I432" s="43">
        <v>-216</v>
      </c>
      <c r="J432" s="18" t="s">
        <v>46</v>
      </c>
      <c r="K432" t="s">
        <v>5096</v>
      </c>
      <c r="L432" s="18" t="s">
        <v>586</v>
      </c>
    </row>
    <row r="433" spans="1:12" x14ac:dyDescent="0.3">
      <c r="A433" t="s">
        <v>8076</v>
      </c>
      <c r="B433" s="18" t="s">
        <v>14</v>
      </c>
      <c r="C433" s="18" t="s">
        <v>27</v>
      </c>
      <c r="D433" s="18" t="s">
        <v>33</v>
      </c>
      <c r="E433" s="18" t="s">
        <v>41</v>
      </c>
      <c r="F433" s="18">
        <v>1022</v>
      </c>
      <c r="G433" s="18">
        <v>1864.37</v>
      </c>
      <c r="H433" s="18">
        <v>3544.44</v>
      </c>
      <c r="I433" s="43">
        <v>-117</v>
      </c>
      <c r="J433" s="18" t="s">
        <v>46</v>
      </c>
      <c r="K433" t="s">
        <v>6188</v>
      </c>
      <c r="L433" s="18" t="s">
        <v>143</v>
      </c>
    </row>
    <row r="434" spans="1:12" x14ac:dyDescent="0.3">
      <c r="A434" t="s">
        <v>9365</v>
      </c>
      <c r="B434" s="18" t="s">
        <v>18</v>
      </c>
      <c r="C434" s="18" t="s">
        <v>22</v>
      </c>
      <c r="D434" s="18" t="s">
        <v>33</v>
      </c>
      <c r="E434" s="18" t="s">
        <v>41</v>
      </c>
      <c r="F434" s="18">
        <v>1076</v>
      </c>
      <c r="G434" s="18">
        <v>1811.54</v>
      </c>
      <c r="H434" s="18">
        <v>2188.2600000000002</v>
      </c>
      <c r="I434" s="43">
        <v>-62</v>
      </c>
      <c r="J434" s="18" t="s">
        <v>46</v>
      </c>
      <c r="K434" t="s">
        <v>4640</v>
      </c>
      <c r="L434" s="18" t="s">
        <v>2253</v>
      </c>
    </row>
    <row r="435" spans="1:12" x14ac:dyDescent="0.3">
      <c r="A435" t="s">
        <v>10319</v>
      </c>
      <c r="B435" s="18" t="s">
        <v>16</v>
      </c>
      <c r="C435" s="18" t="s">
        <v>21</v>
      </c>
      <c r="D435" s="18" t="s">
        <v>35</v>
      </c>
      <c r="E435" s="18" t="s">
        <v>42</v>
      </c>
      <c r="F435" s="18">
        <v>1053</v>
      </c>
      <c r="G435" s="18">
        <v>1969.68</v>
      </c>
      <c r="H435" s="18">
        <v>2220.4299999999998</v>
      </c>
      <c r="I435" s="43">
        <v>-53</v>
      </c>
      <c r="J435" s="18" t="s">
        <v>46</v>
      </c>
      <c r="K435" t="s">
        <v>4902</v>
      </c>
      <c r="L435" s="18" t="s">
        <v>3741</v>
      </c>
    </row>
    <row r="436" spans="1:12" x14ac:dyDescent="0.3">
      <c r="A436" t="s">
        <v>9446</v>
      </c>
      <c r="B436" s="18" t="s">
        <v>11</v>
      </c>
      <c r="C436" s="18" t="s">
        <v>25</v>
      </c>
      <c r="D436" s="18" t="s">
        <v>34</v>
      </c>
      <c r="E436" s="18" t="s">
        <v>41</v>
      </c>
      <c r="F436" s="18">
        <v>1031</v>
      </c>
      <c r="G436" s="18">
        <v>876.75</v>
      </c>
      <c r="H436" s="18">
        <v>1344.41</v>
      </c>
      <c r="I436" s="43">
        <v>-83</v>
      </c>
      <c r="J436" s="18" t="s">
        <v>46</v>
      </c>
      <c r="K436" t="s">
        <v>4473</v>
      </c>
      <c r="L436" s="18" t="s">
        <v>2385</v>
      </c>
    </row>
    <row r="437" spans="1:12" x14ac:dyDescent="0.3">
      <c r="A437" t="s">
        <v>8036</v>
      </c>
      <c r="B437" s="18" t="s">
        <v>15</v>
      </c>
      <c r="C437" s="18" t="s">
        <v>28</v>
      </c>
      <c r="D437" s="18" t="s">
        <v>34</v>
      </c>
      <c r="E437" s="18" t="s">
        <v>38</v>
      </c>
      <c r="F437" s="18">
        <v>1024</v>
      </c>
      <c r="G437" s="18">
        <v>1577.15</v>
      </c>
      <c r="H437" s="18">
        <v>2431.36</v>
      </c>
      <c r="I437" s="43">
        <v>0</v>
      </c>
      <c r="J437" s="18" t="s">
        <v>46</v>
      </c>
      <c r="K437" t="s">
        <v>6292</v>
      </c>
      <c r="L437" s="18" t="s">
        <v>72</v>
      </c>
    </row>
    <row r="438" spans="1:12" x14ac:dyDescent="0.3">
      <c r="A438" t="s">
        <v>9973</v>
      </c>
      <c r="B438" s="18" t="s">
        <v>14</v>
      </c>
      <c r="C438" s="18" t="s">
        <v>30</v>
      </c>
      <c r="D438" s="18" t="s">
        <v>31</v>
      </c>
      <c r="E438" s="18" t="s">
        <v>45</v>
      </c>
      <c r="F438" s="18">
        <v>1055</v>
      </c>
      <c r="G438" s="18">
        <v>1708.17</v>
      </c>
      <c r="H438" s="18">
        <v>2876.83</v>
      </c>
      <c r="I438" s="43">
        <v>-373</v>
      </c>
      <c r="J438" s="18" t="s">
        <v>46</v>
      </c>
      <c r="K438" t="s">
        <v>5286</v>
      </c>
      <c r="L438" s="18" t="s">
        <v>3210</v>
      </c>
    </row>
    <row r="439" spans="1:12" x14ac:dyDescent="0.3">
      <c r="A439" t="s">
        <v>6513</v>
      </c>
      <c r="B439" s="18" t="s">
        <v>12</v>
      </c>
      <c r="C439" s="18" t="s">
        <v>30</v>
      </c>
      <c r="D439" s="18" t="s">
        <v>32</v>
      </c>
      <c r="E439" s="18" t="s">
        <v>36</v>
      </c>
      <c r="F439" s="18">
        <v>1018</v>
      </c>
      <c r="G439" s="18">
        <v>1940.69</v>
      </c>
      <c r="H439" s="18">
        <v>2539.71</v>
      </c>
      <c r="I439" s="43">
        <v>-48</v>
      </c>
      <c r="J439" s="18" t="s">
        <v>46</v>
      </c>
      <c r="K439" t="s">
        <v>5189</v>
      </c>
      <c r="L439" s="18" t="s">
        <v>3356</v>
      </c>
    </row>
    <row r="440" spans="1:12" x14ac:dyDescent="0.3">
      <c r="A440" t="s">
        <v>6395</v>
      </c>
      <c r="B440" s="18" t="s">
        <v>15</v>
      </c>
      <c r="C440" s="18" t="s">
        <v>27</v>
      </c>
      <c r="D440" s="18" t="s">
        <v>33</v>
      </c>
      <c r="E440" s="18" t="s">
        <v>42</v>
      </c>
      <c r="F440" s="18">
        <v>1080</v>
      </c>
      <c r="G440" s="18">
        <v>1418.4</v>
      </c>
      <c r="H440" s="18">
        <v>2428.37</v>
      </c>
      <c r="I440" s="43">
        <v>-493</v>
      </c>
      <c r="J440" s="18" t="s">
        <v>46</v>
      </c>
      <c r="K440" t="s">
        <v>5084</v>
      </c>
      <c r="L440" s="18" t="s">
        <v>1431</v>
      </c>
    </row>
    <row r="441" spans="1:12" x14ac:dyDescent="0.3">
      <c r="A441" t="s">
        <v>6774</v>
      </c>
      <c r="B441" s="18" t="s">
        <v>14</v>
      </c>
      <c r="C441" s="18" t="s">
        <v>28</v>
      </c>
      <c r="D441" s="18" t="s">
        <v>32</v>
      </c>
      <c r="E441" s="18" t="s">
        <v>40</v>
      </c>
      <c r="F441" s="18">
        <v>1090</v>
      </c>
      <c r="G441" s="18">
        <v>193.94</v>
      </c>
      <c r="H441" s="18">
        <v>289.57</v>
      </c>
      <c r="I441" s="43">
        <v>-188</v>
      </c>
      <c r="J441" s="18" t="s">
        <v>46</v>
      </c>
      <c r="K441" t="s">
        <v>5167</v>
      </c>
      <c r="L441" s="18" t="s">
        <v>70</v>
      </c>
    </row>
    <row r="442" spans="1:12" x14ac:dyDescent="0.3">
      <c r="A442" t="s">
        <v>6310</v>
      </c>
      <c r="B442" s="18" t="s">
        <v>15</v>
      </c>
      <c r="C442" s="18" t="s">
        <v>30</v>
      </c>
      <c r="D442" s="18" t="s">
        <v>35</v>
      </c>
      <c r="E442" s="18" t="s">
        <v>40</v>
      </c>
      <c r="F442" s="18">
        <v>1066</v>
      </c>
      <c r="G442" s="18">
        <v>1730.52</v>
      </c>
      <c r="H442" s="18">
        <v>3255.29</v>
      </c>
      <c r="I442" s="43">
        <v>-282</v>
      </c>
      <c r="J442" s="18" t="s">
        <v>46</v>
      </c>
      <c r="K442" t="s">
        <v>4730</v>
      </c>
      <c r="L442" s="18" t="s">
        <v>2759</v>
      </c>
    </row>
    <row r="443" spans="1:12" x14ac:dyDescent="0.3">
      <c r="A443" t="s">
        <v>7823</v>
      </c>
      <c r="B443" s="18" t="s">
        <v>11</v>
      </c>
      <c r="C443" s="18" t="s">
        <v>27</v>
      </c>
      <c r="D443" s="18" t="s">
        <v>34</v>
      </c>
      <c r="E443" s="18" t="s">
        <v>43</v>
      </c>
      <c r="F443" s="18">
        <v>1058</v>
      </c>
      <c r="G443" s="18">
        <v>436.72</v>
      </c>
      <c r="H443" s="18">
        <v>546.63</v>
      </c>
      <c r="I443" s="43">
        <v>-209</v>
      </c>
      <c r="J443" s="18" t="s">
        <v>46</v>
      </c>
      <c r="K443" t="s">
        <v>6220</v>
      </c>
      <c r="L443" s="18" t="s">
        <v>587</v>
      </c>
    </row>
    <row r="444" spans="1:12" x14ac:dyDescent="0.3">
      <c r="A444" t="s">
        <v>8610</v>
      </c>
      <c r="B444" s="18" t="s">
        <v>15</v>
      </c>
      <c r="C444" s="18" t="s">
        <v>28</v>
      </c>
      <c r="D444" s="18" t="s">
        <v>32</v>
      </c>
      <c r="E444" s="18" t="s">
        <v>44</v>
      </c>
      <c r="F444" s="18">
        <v>1018</v>
      </c>
      <c r="G444" s="18">
        <v>696.12</v>
      </c>
      <c r="H444" s="18">
        <v>835.62</v>
      </c>
      <c r="I444" s="43">
        <v>-201</v>
      </c>
      <c r="J444" s="18" t="s">
        <v>46</v>
      </c>
      <c r="K444" t="s">
        <v>6118</v>
      </c>
      <c r="L444" s="18" t="s">
        <v>1031</v>
      </c>
    </row>
    <row r="445" spans="1:12" x14ac:dyDescent="0.3">
      <c r="A445" t="s">
        <v>9816</v>
      </c>
      <c r="B445" s="18" t="s">
        <v>17</v>
      </c>
      <c r="C445" s="18" t="s">
        <v>24</v>
      </c>
      <c r="D445" s="18" t="s">
        <v>34</v>
      </c>
      <c r="E445" s="18" t="s">
        <v>38</v>
      </c>
      <c r="F445" s="18">
        <v>1044</v>
      </c>
      <c r="G445" s="18">
        <v>1487.24</v>
      </c>
      <c r="H445" s="18">
        <v>1653.81</v>
      </c>
      <c r="I445" s="43">
        <v>-146</v>
      </c>
      <c r="J445" s="18" t="s">
        <v>46</v>
      </c>
      <c r="K445" t="s">
        <v>5366</v>
      </c>
      <c r="L445" s="18" t="s">
        <v>2969</v>
      </c>
    </row>
    <row r="446" spans="1:12" x14ac:dyDescent="0.3">
      <c r="A446" t="s">
        <v>10158</v>
      </c>
      <c r="B446" s="18" t="s">
        <v>16</v>
      </c>
      <c r="C446" s="18" t="s">
        <v>30</v>
      </c>
      <c r="D446" s="18" t="s">
        <v>33</v>
      </c>
      <c r="E446" s="18" t="s">
        <v>41</v>
      </c>
      <c r="F446" s="18">
        <v>1062</v>
      </c>
      <c r="G446" s="18">
        <v>1076.7</v>
      </c>
      <c r="H446" s="18">
        <v>2000.24</v>
      </c>
      <c r="I446" s="43">
        <v>-41</v>
      </c>
      <c r="J446" s="18" t="s">
        <v>46</v>
      </c>
      <c r="K446" t="s">
        <v>5084</v>
      </c>
      <c r="L446" s="18" t="s">
        <v>3512</v>
      </c>
    </row>
    <row r="447" spans="1:12" x14ac:dyDescent="0.3">
      <c r="A447" t="s">
        <v>9632</v>
      </c>
      <c r="B447" s="18" t="s">
        <v>11</v>
      </c>
      <c r="C447" s="18" t="s">
        <v>22</v>
      </c>
      <c r="D447" s="18" t="s">
        <v>34</v>
      </c>
      <c r="E447" s="18" t="s">
        <v>40</v>
      </c>
      <c r="F447" s="18">
        <v>1050</v>
      </c>
      <c r="G447" s="18">
        <v>1627.1</v>
      </c>
      <c r="H447" s="18">
        <v>2623.38</v>
      </c>
      <c r="I447" s="43">
        <v>-410</v>
      </c>
      <c r="J447" s="18" t="s">
        <v>46</v>
      </c>
      <c r="K447" t="s">
        <v>5590</v>
      </c>
      <c r="L447" s="18" t="s">
        <v>1387</v>
      </c>
    </row>
    <row r="448" spans="1:12" x14ac:dyDescent="0.3">
      <c r="A448" t="s">
        <v>10385</v>
      </c>
      <c r="B448" s="18" t="s">
        <v>17</v>
      </c>
      <c r="C448" s="18" t="s">
        <v>30</v>
      </c>
      <c r="D448" s="18" t="s">
        <v>35</v>
      </c>
      <c r="E448" s="18" t="s">
        <v>41</v>
      </c>
      <c r="F448" s="18">
        <v>1069</v>
      </c>
      <c r="G448" s="18">
        <v>973.25</v>
      </c>
      <c r="H448" s="18">
        <v>1557.43</v>
      </c>
      <c r="I448" s="43">
        <v>-247</v>
      </c>
      <c r="J448" s="18" t="s">
        <v>46</v>
      </c>
      <c r="K448" t="s">
        <v>4742</v>
      </c>
      <c r="L448" s="18" t="s">
        <v>3844</v>
      </c>
    </row>
    <row r="449" spans="1:12" x14ac:dyDescent="0.3">
      <c r="A449" t="s">
        <v>7678</v>
      </c>
      <c r="B449" s="18" t="s">
        <v>15</v>
      </c>
      <c r="C449" s="18" t="s">
        <v>21</v>
      </c>
      <c r="D449" s="18" t="s">
        <v>33</v>
      </c>
      <c r="E449" s="18" t="s">
        <v>44</v>
      </c>
      <c r="F449" s="18">
        <v>1010</v>
      </c>
      <c r="G449" s="18">
        <v>1224.58</v>
      </c>
      <c r="H449" s="18">
        <v>1973.23</v>
      </c>
      <c r="I449" s="43">
        <v>-252</v>
      </c>
      <c r="J449" s="18" t="s">
        <v>46</v>
      </c>
      <c r="K449" t="s">
        <v>6164</v>
      </c>
      <c r="L449" s="18" t="s">
        <v>851</v>
      </c>
    </row>
    <row r="450" spans="1:12" x14ac:dyDescent="0.3">
      <c r="A450" t="s">
        <v>9546</v>
      </c>
      <c r="B450" s="18" t="s">
        <v>20</v>
      </c>
      <c r="C450" s="18" t="s">
        <v>21</v>
      </c>
      <c r="D450" s="18" t="s">
        <v>31</v>
      </c>
      <c r="E450" s="18" t="s">
        <v>45</v>
      </c>
      <c r="F450" s="18">
        <v>1010</v>
      </c>
      <c r="G450" s="18">
        <v>670.48</v>
      </c>
      <c r="H450" s="18">
        <v>1025.98</v>
      </c>
      <c r="I450" s="43">
        <v>-120</v>
      </c>
      <c r="J450" s="18" t="s">
        <v>46</v>
      </c>
      <c r="K450" t="s">
        <v>5656</v>
      </c>
      <c r="L450" s="18" t="s">
        <v>2534</v>
      </c>
    </row>
    <row r="451" spans="1:12" x14ac:dyDescent="0.3">
      <c r="A451" t="s">
        <v>7145</v>
      </c>
      <c r="B451" s="18" t="s">
        <v>14</v>
      </c>
      <c r="C451" s="18" t="s">
        <v>24</v>
      </c>
      <c r="D451" s="18" t="s">
        <v>31</v>
      </c>
      <c r="E451" s="18" t="s">
        <v>44</v>
      </c>
      <c r="F451" s="18">
        <v>1013</v>
      </c>
      <c r="G451" s="18">
        <v>684.74</v>
      </c>
      <c r="H451" s="18">
        <v>1152.46</v>
      </c>
      <c r="I451" s="43">
        <v>-421</v>
      </c>
      <c r="J451" s="18" t="s">
        <v>46</v>
      </c>
      <c r="K451" t="s">
        <v>5029</v>
      </c>
      <c r="L451" s="18" t="s">
        <v>1379</v>
      </c>
    </row>
    <row r="452" spans="1:12" x14ac:dyDescent="0.3">
      <c r="A452" t="s">
        <v>7899</v>
      </c>
      <c r="B452" s="18" t="s">
        <v>15</v>
      </c>
      <c r="C452" s="18" t="s">
        <v>23</v>
      </c>
      <c r="D452" s="18" t="s">
        <v>35</v>
      </c>
      <c r="E452" s="18" t="s">
        <v>45</v>
      </c>
      <c r="F452" s="18">
        <v>1064</v>
      </c>
      <c r="G452" s="18">
        <v>1238.23</v>
      </c>
      <c r="H452" s="18">
        <v>2292.27</v>
      </c>
      <c r="I452" s="43">
        <v>-120</v>
      </c>
      <c r="J452" s="18" t="s">
        <v>46</v>
      </c>
      <c r="K452" t="s">
        <v>6024</v>
      </c>
      <c r="L452" s="18" t="s">
        <v>1379</v>
      </c>
    </row>
    <row r="453" spans="1:12" x14ac:dyDescent="0.3">
      <c r="A453" t="s">
        <v>10355</v>
      </c>
      <c r="B453" s="18" t="s">
        <v>18</v>
      </c>
      <c r="C453" s="18" t="s">
        <v>26</v>
      </c>
      <c r="D453" s="18" t="s">
        <v>34</v>
      </c>
      <c r="E453" s="18" t="s">
        <v>43</v>
      </c>
      <c r="F453" s="18">
        <v>1097</v>
      </c>
      <c r="G453" s="18">
        <v>1714.93</v>
      </c>
      <c r="H453" s="18">
        <v>2117.0300000000002</v>
      </c>
      <c r="I453" s="43">
        <v>-240</v>
      </c>
      <c r="J453" s="18" t="s">
        <v>46</v>
      </c>
      <c r="K453" t="s">
        <v>4862</v>
      </c>
      <c r="L453" s="18" t="s">
        <v>3790</v>
      </c>
    </row>
    <row r="454" spans="1:12" x14ac:dyDescent="0.3">
      <c r="A454" t="s">
        <v>9499</v>
      </c>
      <c r="B454" s="18" t="s">
        <v>19</v>
      </c>
      <c r="C454" s="18" t="s">
        <v>28</v>
      </c>
      <c r="D454" s="18" t="s">
        <v>34</v>
      </c>
      <c r="E454" s="18" t="s">
        <v>38</v>
      </c>
      <c r="F454" s="18">
        <v>1048</v>
      </c>
      <c r="G454" s="18">
        <v>499.06</v>
      </c>
      <c r="H454" s="18">
        <v>908.28</v>
      </c>
      <c r="I454" s="43">
        <v>-494</v>
      </c>
      <c r="J454" s="18" t="s">
        <v>46</v>
      </c>
      <c r="K454" t="s">
        <v>5680</v>
      </c>
      <c r="L454" s="18" t="s">
        <v>2469</v>
      </c>
    </row>
    <row r="455" spans="1:12" x14ac:dyDescent="0.3">
      <c r="A455" t="s">
        <v>6599</v>
      </c>
      <c r="B455" s="18" t="s">
        <v>18</v>
      </c>
      <c r="C455" s="18" t="s">
        <v>26</v>
      </c>
      <c r="D455" s="18" t="s">
        <v>31</v>
      </c>
      <c r="E455" s="18" t="s">
        <v>44</v>
      </c>
      <c r="F455" s="18">
        <v>1030</v>
      </c>
      <c r="G455" s="18">
        <v>1096.22</v>
      </c>
      <c r="H455" s="18">
        <v>1869.86</v>
      </c>
      <c r="I455" s="43">
        <v>-230</v>
      </c>
      <c r="J455" s="18" t="s">
        <v>46</v>
      </c>
      <c r="K455" t="s">
        <v>5310</v>
      </c>
      <c r="L455" s="18" t="s">
        <v>1738</v>
      </c>
    </row>
    <row r="456" spans="1:12" x14ac:dyDescent="0.3">
      <c r="A456" t="s">
        <v>10584</v>
      </c>
      <c r="B456" s="18" t="s">
        <v>16</v>
      </c>
      <c r="C456" s="18" t="s">
        <v>22</v>
      </c>
      <c r="D456" s="18" t="s">
        <v>31</v>
      </c>
      <c r="E456" s="18" t="s">
        <v>45</v>
      </c>
      <c r="F456" s="18">
        <v>1016</v>
      </c>
      <c r="G456" s="18">
        <v>1512.57</v>
      </c>
      <c r="H456" s="18">
        <v>2380.0100000000002</v>
      </c>
      <c r="I456" s="43">
        <v>-142</v>
      </c>
      <c r="J456" s="18" t="s">
        <v>46</v>
      </c>
      <c r="K456" t="s">
        <v>4527</v>
      </c>
      <c r="L456" s="18" t="s">
        <v>4174</v>
      </c>
    </row>
    <row r="457" spans="1:12" x14ac:dyDescent="0.3">
      <c r="A457" t="s">
        <v>8439</v>
      </c>
      <c r="B457" s="18" t="s">
        <v>16</v>
      </c>
      <c r="C457" s="18" t="s">
        <v>21</v>
      </c>
      <c r="D457" s="18" t="s">
        <v>32</v>
      </c>
      <c r="E457" s="18" t="s">
        <v>38</v>
      </c>
      <c r="F457" s="18">
        <v>1007</v>
      </c>
      <c r="G457" s="18">
        <v>1775.93</v>
      </c>
      <c r="H457" s="18">
        <v>2842.37</v>
      </c>
      <c r="I457" s="43">
        <v>-406</v>
      </c>
      <c r="J457" s="18" t="s">
        <v>46</v>
      </c>
      <c r="K457" t="s">
        <v>5260</v>
      </c>
      <c r="L457" s="18" t="s">
        <v>761</v>
      </c>
    </row>
    <row r="458" spans="1:12" x14ac:dyDescent="0.3">
      <c r="A458" t="s">
        <v>9428</v>
      </c>
      <c r="B458" s="18" t="s">
        <v>16</v>
      </c>
      <c r="C458" s="18" t="s">
        <v>25</v>
      </c>
      <c r="D458" s="18" t="s">
        <v>33</v>
      </c>
      <c r="E458" s="18" t="s">
        <v>38</v>
      </c>
      <c r="F458" s="18">
        <v>1073</v>
      </c>
      <c r="G458" s="18">
        <v>879.99</v>
      </c>
      <c r="H458" s="18">
        <v>1354.29</v>
      </c>
      <c r="I458" s="43">
        <v>-299</v>
      </c>
      <c r="J458" s="18" t="s">
        <v>46</v>
      </c>
      <c r="K458" t="s">
        <v>5375</v>
      </c>
      <c r="L458" s="18" t="s">
        <v>2357</v>
      </c>
    </row>
    <row r="459" spans="1:12" x14ac:dyDescent="0.3">
      <c r="A459" t="s">
        <v>9800</v>
      </c>
      <c r="B459" s="18" t="s">
        <v>17</v>
      </c>
      <c r="C459" s="18" t="s">
        <v>28</v>
      </c>
      <c r="D459" s="18" t="s">
        <v>32</v>
      </c>
      <c r="E459" s="18" t="s">
        <v>37</v>
      </c>
      <c r="F459" s="18">
        <v>1031</v>
      </c>
      <c r="G459" s="18">
        <v>521.02</v>
      </c>
      <c r="H459" s="18">
        <v>707.51</v>
      </c>
      <c r="I459" s="43">
        <v>-205</v>
      </c>
      <c r="J459" s="18" t="s">
        <v>46</v>
      </c>
      <c r="K459" t="s">
        <v>4512</v>
      </c>
      <c r="L459" s="18" t="s">
        <v>2944</v>
      </c>
    </row>
    <row r="460" spans="1:12" x14ac:dyDescent="0.3">
      <c r="A460" t="s">
        <v>8018</v>
      </c>
      <c r="B460" s="18" t="s">
        <v>17</v>
      </c>
      <c r="C460" s="18" t="s">
        <v>21</v>
      </c>
      <c r="D460" s="18" t="s">
        <v>31</v>
      </c>
      <c r="E460" s="18" t="s">
        <v>38</v>
      </c>
      <c r="F460" s="18">
        <v>1071</v>
      </c>
      <c r="G460" s="18">
        <v>912.18</v>
      </c>
      <c r="H460" s="18">
        <v>1104.54</v>
      </c>
      <c r="I460" s="43">
        <v>-29</v>
      </c>
      <c r="J460" s="18" t="s">
        <v>46</v>
      </c>
      <c r="K460" t="s">
        <v>5437</v>
      </c>
      <c r="L460" s="18" t="s">
        <v>2953</v>
      </c>
    </row>
    <row r="461" spans="1:12" x14ac:dyDescent="0.3">
      <c r="A461" t="s">
        <v>9937</v>
      </c>
      <c r="B461" s="18" t="s">
        <v>18</v>
      </c>
      <c r="C461" s="18" t="s">
        <v>26</v>
      </c>
      <c r="D461" s="18" t="s">
        <v>34</v>
      </c>
      <c r="E461" s="18" t="s">
        <v>45</v>
      </c>
      <c r="F461" s="18">
        <v>1019</v>
      </c>
      <c r="G461" s="18">
        <v>109.78</v>
      </c>
      <c r="H461" s="18">
        <v>148.85</v>
      </c>
      <c r="I461" s="43">
        <v>-254</v>
      </c>
      <c r="J461" s="18" t="s">
        <v>46</v>
      </c>
      <c r="K461" t="s">
        <v>4428</v>
      </c>
      <c r="L461" s="18" t="s">
        <v>3161</v>
      </c>
    </row>
    <row r="462" spans="1:12" x14ac:dyDescent="0.3">
      <c r="A462" t="s">
        <v>10070</v>
      </c>
      <c r="B462" s="18" t="s">
        <v>12</v>
      </c>
      <c r="C462" s="18" t="s">
        <v>30</v>
      </c>
      <c r="D462" s="18" t="s">
        <v>34</v>
      </c>
      <c r="E462" s="18" t="s">
        <v>39</v>
      </c>
      <c r="F462" s="18">
        <v>1079</v>
      </c>
      <c r="G462" s="18">
        <v>819.09</v>
      </c>
      <c r="H462" s="18">
        <v>1526.72</v>
      </c>
      <c r="I462" s="43">
        <v>-133</v>
      </c>
      <c r="J462" s="18" t="s">
        <v>46</v>
      </c>
      <c r="K462" t="s">
        <v>5176</v>
      </c>
      <c r="L462" s="18" t="s">
        <v>3381</v>
      </c>
    </row>
    <row r="463" spans="1:12" x14ac:dyDescent="0.3">
      <c r="A463" t="s">
        <v>7156</v>
      </c>
      <c r="B463" s="18" t="s">
        <v>17</v>
      </c>
      <c r="C463" s="18" t="s">
        <v>30</v>
      </c>
      <c r="D463" s="18" t="s">
        <v>31</v>
      </c>
      <c r="E463" s="18" t="s">
        <v>36</v>
      </c>
      <c r="F463" s="18">
        <v>1090</v>
      </c>
      <c r="G463" s="18">
        <v>666.51</v>
      </c>
      <c r="H463" s="18">
        <v>899.41</v>
      </c>
      <c r="I463" s="43">
        <v>-143</v>
      </c>
      <c r="J463" s="18" t="s">
        <v>46</v>
      </c>
      <c r="K463" t="s">
        <v>5797</v>
      </c>
      <c r="L463" s="18" t="s">
        <v>1949</v>
      </c>
    </row>
    <row r="464" spans="1:12" x14ac:dyDescent="0.3">
      <c r="A464" t="s">
        <v>8266</v>
      </c>
      <c r="B464" s="18" t="s">
        <v>16</v>
      </c>
      <c r="C464" s="18" t="s">
        <v>23</v>
      </c>
      <c r="D464" s="18" t="s">
        <v>35</v>
      </c>
      <c r="E464" s="18" t="s">
        <v>42</v>
      </c>
      <c r="F464" s="18">
        <v>1040</v>
      </c>
      <c r="G464" s="18">
        <v>1919.88</v>
      </c>
      <c r="H464" s="18">
        <v>2804.16</v>
      </c>
      <c r="I464" s="43">
        <v>-330</v>
      </c>
      <c r="J464" s="18" t="s">
        <v>46</v>
      </c>
      <c r="K464" t="s">
        <v>5886</v>
      </c>
      <c r="L464" s="18" t="s">
        <v>472</v>
      </c>
    </row>
    <row r="465" spans="1:12" x14ac:dyDescent="0.3">
      <c r="A465" t="s">
        <v>10219</v>
      </c>
      <c r="B465" s="18" t="s">
        <v>14</v>
      </c>
      <c r="C465" s="18" t="s">
        <v>23</v>
      </c>
      <c r="D465" s="18" t="s">
        <v>32</v>
      </c>
      <c r="E465" s="18" t="s">
        <v>42</v>
      </c>
      <c r="F465" s="18">
        <v>1058</v>
      </c>
      <c r="G465" s="18">
        <v>226.15</v>
      </c>
      <c r="H465" s="18">
        <v>268.63</v>
      </c>
      <c r="I465" s="43">
        <v>-119</v>
      </c>
      <c r="J465" s="18" t="s">
        <v>46</v>
      </c>
      <c r="K465" t="s">
        <v>5013</v>
      </c>
      <c r="L465" s="18" t="s">
        <v>3599</v>
      </c>
    </row>
    <row r="466" spans="1:12" x14ac:dyDescent="0.3">
      <c r="A466" t="s">
        <v>6509</v>
      </c>
      <c r="B466" s="18" t="s">
        <v>16</v>
      </c>
      <c r="C466" s="18" t="s">
        <v>22</v>
      </c>
      <c r="D466" s="18" t="s">
        <v>33</v>
      </c>
      <c r="E466" s="18" t="s">
        <v>37</v>
      </c>
      <c r="F466" s="18">
        <v>1037</v>
      </c>
      <c r="G466" s="18">
        <v>208.6</v>
      </c>
      <c r="H466" s="18">
        <v>326.41000000000003</v>
      </c>
      <c r="I466" s="43">
        <v>-252</v>
      </c>
      <c r="J466" s="18" t="s">
        <v>46</v>
      </c>
      <c r="K466" t="s">
        <v>4600</v>
      </c>
      <c r="L466" s="18" t="s">
        <v>347</v>
      </c>
    </row>
    <row r="467" spans="1:12" x14ac:dyDescent="0.3">
      <c r="A467" t="s">
        <v>8830</v>
      </c>
      <c r="B467" s="18" t="s">
        <v>12</v>
      </c>
      <c r="C467" s="18" t="s">
        <v>21</v>
      </c>
      <c r="D467" s="18" t="s">
        <v>35</v>
      </c>
      <c r="E467" s="18" t="s">
        <v>38</v>
      </c>
      <c r="F467" s="18">
        <v>1025</v>
      </c>
      <c r="G467" s="18">
        <v>579.96</v>
      </c>
      <c r="H467" s="18">
        <v>939.16</v>
      </c>
      <c r="I467" s="43">
        <v>-117</v>
      </c>
      <c r="J467" s="18" t="s">
        <v>46</v>
      </c>
      <c r="K467" t="s">
        <v>5859</v>
      </c>
      <c r="L467" s="18" t="s">
        <v>1393</v>
      </c>
    </row>
    <row r="468" spans="1:12" x14ac:dyDescent="0.3">
      <c r="A468" t="s">
        <v>8836</v>
      </c>
      <c r="B468" s="18" t="s">
        <v>16</v>
      </c>
      <c r="C468" s="18" t="s">
        <v>21</v>
      </c>
      <c r="D468" s="18" t="s">
        <v>31</v>
      </c>
      <c r="E468" s="18" t="s">
        <v>41</v>
      </c>
      <c r="F468" s="18">
        <v>1010</v>
      </c>
      <c r="G468" s="18">
        <v>918.96</v>
      </c>
      <c r="H468" s="18">
        <v>1535.86</v>
      </c>
      <c r="I468" s="43">
        <v>-53</v>
      </c>
      <c r="J468" s="18" t="s">
        <v>46</v>
      </c>
      <c r="K468" t="s">
        <v>5775</v>
      </c>
      <c r="L468" s="18" t="s">
        <v>1402</v>
      </c>
    </row>
    <row r="469" spans="1:12" x14ac:dyDescent="0.3">
      <c r="A469" t="s">
        <v>7456</v>
      </c>
      <c r="B469" s="18" t="s">
        <v>20</v>
      </c>
      <c r="C469" s="18" t="s">
        <v>21</v>
      </c>
      <c r="D469" s="18" t="s">
        <v>31</v>
      </c>
      <c r="E469" s="18" t="s">
        <v>36</v>
      </c>
      <c r="F469" s="18">
        <v>1059</v>
      </c>
      <c r="G469" s="18">
        <v>942.02</v>
      </c>
      <c r="H469" s="18">
        <v>1494.48</v>
      </c>
      <c r="I469" s="43">
        <v>-79</v>
      </c>
      <c r="J469" s="18" t="s">
        <v>46</v>
      </c>
      <c r="K469" t="s">
        <v>4901</v>
      </c>
      <c r="L469" s="18" t="s">
        <v>384</v>
      </c>
    </row>
    <row r="470" spans="1:12" x14ac:dyDescent="0.3">
      <c r="A470" t="s">
        <v>7194</v>
      </c>
      <c r="B470" s="18" t="s">
        <v>13</v>
      </c>
      <c r="C470" s="18" t="s">
        <v>27</v>
      </c>
      <c r="D470" s="18" t="s">
        <v>34</v>
      </c>
      <c r="E470" s="18" t="s">
        <v>43</v>
      </c>
      <c r="F470" s="18">
        <v>1046</v>
      </c>
      <c r="G470" s="18">
        <v>94.14</v>
      </c>
      <c r="H470" s="18">
        <v>154</v>
      </c>
      <c r="I470" s="43">
        <v>-59</v>
      </c>
      <c r="J470" s="18" t="s">
        <v>46</v>
      </c>
      <c r="K470" t="s">
        <v>6032</v>
      </c>
      <c r="L470" s="18" t="s">
        <v>171</v>
      </c>
    </row>
    <row r="471" spans="1:12" x14ac:dyDescent="0.3">
      <c r="A471" t="s">
        <v>6527</v>
      </c>
      <c r="B471" s="18" t="s">
        <v>12</v>
      </c>
      <c r="C471" s="18" t="s">
        <v>29</v>
      </c>
      <c r="D471" s="18" t="s">
        <v>32</v>
      </c>
      <c r="E471" s="18" t="s">
        <v>39</v>
      </c>
      <c r="F471" s="18">
        <v>1030</v>
      </c>
      <c r="G471" s="18">
        <v>1960.21</v>
      </c>
      <c r="H471" s="18">
        <v>3031.4</v>
      </c>
      <c r="I471" s="43">
        <v>-265</v>
      </c>
      <c r="J471" s="18" t="s">
        <v>46</v>
      </c>
      <c r="K471" t="s">
        <v>4983</v>
      </c>
      <c r="L471" s="18" t="s">
        <v>1403</v>
      </c>
    </row>
    <row r="472" spans="1:12" x14ac:dyDescent="0.3">
      <c r="A472" t="s">
        <v>9855</v>
      </c>
      <c r="B472" s="18" t="s">
        <v>13</v>
      </c>
      <c r="C472" s="18" t="s">
        <v>30</v>
      </c>
      <c r="D472" s="18" t="s">
        <v>31</v>
      </c>
      <c r="E472" s="18" t="s">
        <v>38</v>
      </c>
      <c r="F472" s="18">
        <v>1027</v>
      </c>
      <c r="G472" s="18">
        <v>362.39</v>
      </c>
      <c r="H472" s="18">
        <v>634</v>
      </c>
      <c r="I472" s="43">
        <v>-380</v>
      </c>
      <c r="J472" s="18" t="s">
        <v>46</v>
      </c>
      <c r="K472" t="s">
        <v>5391</v>
      </c>
      <c r="L472" s="18" t="s">
        <v>3031</v>
      </c>
    </row>
    <row r="473" spans="1:12" x14ac:dyDescent="0.3">
      <c r="A473" t="s">
        <v>7009</v>
      </c>
      <c r="B473" s="18" t="s">
        <v>19</v>
      </c>
      <c r="C473" s="18" t="s">
        <v>28</v>
      </c>
      <c r="D473" s="18" t="s">
        <v>33</v>
      </c>
      <c r="E473" s="18" t="s">
        <v>40</v>
      </c>
      <c r="F473" s="18">
        <v>1030</v>
      </c>
      <c r="G473" s="18">
        <v>386.81</v>
      </c>
      <c r="H473" s="18">
        <v>740.58</v>
      </c>
      <c r="I473" s="43">
        <v>-253</v>
      </c>
      <c r="J473" s="18" t="s">
        <v>46</v>
      </c>
      <c r="K473" t="s">
        <v>4410</v>
      </c>
      <c r="L473" s="18" t="s">
        <v>4295</v>
      </c>
    </row>
    <row r="474" spans="1:12" x14ac:dyDescent="0.3">
      <c r="A474" t="s">
        <v>6297</v>
      </c>
      <c r="B474" s="18" t="s">
        <v>18</v>
      </c>
      <c r="C474" s="18" t="s">
        <v>25</v>
      </c>
      <c r="D474" s="18" t="s">
        <v>31</v>
      </c>
      <c r="E474" s="18" t="s">
        <v>41</v>
      </c>
      <c r="F474" s="18">
        <v>1066</v>
      </c>
      <c r="G474" s="18">
        <v>1392.37</v>
      </c>
      <c r="H474" s="18">
        <v>1858.44</v>
      </c>
      <c r="I474" s="43">
        <v>-183</v>
      </c>
      <c r="J474" s="18" t="s">
        <v>46</v>
      </c>
      <c r="K474" t="s">
        <v>5213</v>
      </c>
      <c r="L474" s="18" t="s">
        <v>857</v>
      </c>
    </row>
    <row r="475" spans="1:12" x14ac:dyDescent="0.3">
      <c r="A475" t="s">
        <v>7800</v>
      </c>
      <c r="B475" s="18" t="s">
        <v>20</v>
      </c>
      <c r="C475" s="18" t="s">
        <v>24</v>
      </c>
      <c r="D475" s="18" t="s">
        <v>33</v>
      </c>
      <c r="E475" s="18" t="s">
        <v>42</v>
      </c>
      <c r="F475" s="18">
        <v>1003</v>
      </c>
      <c r="G475" s="18">
        <v>1526.55</v>
      </c>
      <c r="H475" s="18">
        <v>2679.18</v>
      </c>
      <c r="I475" s="43">
        <v>-382</v>
      </c>
      <c r="J475" s="18" t="s">
        <v>46</v>
      </c>
      <c r="K475" t="s">
        <v>4866</v>
      </c>
      <c r="L475" s="18" t="s">
        <v>1102</v>
      </c>
    </row>
    <row r="476" spans="1:12" x14ac:dyDescent="0.3">
      <c r="A476" t="s">
        <v>10092</v>
      </c>
      <c r="B476" s="18" t="s">
        <v>14</v>
      </c>
      <c r="C476" s="18" t="s">
        <v>22</v>
      </c>
      <c r="D476" s="18" t="s">
        <v>32</v>
      </c>
      <c r="E476" s="18" t="s">
        <v>45</v>
      </c>
      <c r="F476" s="18">
        <v>1081</v>
      </c>
      <c r="G476" s="18">
        <v>472.18</v>
      </c>
      <c r="H476" s="18">
        <v>921.45</v>
      </c>
      <c r="I476" s="43">
        <v>-488</v>
      </c>
      <c r="J476" s="18" t="s">
        <v>46</v>
      </c>
      <c r="K476" t="s">
        <v>5148</v>
      </c>
      <c r="L476" s="18" t="s">
        <v>3423</v>
      </c>
    </row>
    <row r="477" spans="1:12" x14ac:dyDescent="0.3">
      <c r="A477" t="s">
        <v>8869</v>
      </c>
      <c r="B477" s="18" t="s">
        <v>15</v>
      </c>
      <c r="C477" s="18" t="s">
        <v>22</v>
      </c>
      <c r="D477" s="18" t="s">
        <v>33</v>
      </c>
      <c r="E477" s="18" t="s">
        <v>43</v>
      </c>
      <c r="F477" s="18">
        <v>1067</v>
      </c>
      <c r="G477" s="18">
        <v>323.89999999999998</v>
      </c>
      <c r="H477" s="18">
        <v>478.42</v>
      </c>
      <c r="I477" s="43">
        <v>-475</v>
      </c>
      <c r="J477" s="18" t="s">
        <v>46</v>
      </c>
      <c r="K477" t="s">
        <v>4590</v>
      </c>
      <c r="L477" s="18" t="s">
        <v>1460</v>
      </c>
    </row>
    <row r="478" spans="1:12" x14ac:dyDescent="0.3">
      <c r="A478" t="s">
        <v>8491</v>
      </c>
      <c r="B478" s="18" t="s">
        <v>14</v>
      </c>
      <c r="C478" s="18" t="s">
        <v>26</v>
      </c>
      <c r="D478" s="18" t="s">
        <v>31</v>
      </c>
      <c r="E478" s="18" t="s">
        <v>40</v>
      </c>
      <c r="F478" s="18">
        <v>1057</v>
      </c>
      <c r="G478" s="18">
        <v>136.22</v>
      </c>
      <c r="H478" s="18">
        <v>225.79</v>
      </c>
      <c r="I478" s="43">
        <v>-329</v>
      </c>
      <c r="J478" s="18" t="s">
        <v>46</v>
      </c>
      <c r="K478" t="s">
        <v>4970</v>
      </c>
      <c r="L478" s="18" t="s">
        <v>842</v>
      </c>
    </row>
    <row r="479" spans="1:12" x14ac:dyDescent="0.3">
      <c r="A479" t="s">
        <v>9203</v>
      </c>
      <c r="B479" s="18" t="s">
        <v>20</v>
      </c>
      <c r="C479" s="18" t="s">
        <v>25</v>
      </c>
      <c r="D479" s="18" t="s">
        <v>32</v>
      </c>
      <c r="E479" s="18" t="s">
        <v>44</v>
      </c>
      <c r="F479" s="18">
        <v>1095</v>
      </c>
      <c r="G479" s="18">
        <v>836.56</v>
      </c>
      <c r="H479" s="18">
        <v>927.5</v>
      </c>
      <c r="I479" s="43">
        <v>-496</v>
      </c>
      <c r="J479" s="18" t="s">
        <v>46</v>
      </c>
      <c r="K479" t="s">
        <v>4851</v>
      </c>
      <c r="L479" s="18" t="s">
        <v>1997</v>
      </c>
    </row>
    <row r="480" spans="1:12" x14ac:dyDescent="0.3">
      <c r="A480" t="s">
        <v>9917</v>
      </c>
      <c r="B480" s="18" t="s">
        <v>20</v>
      </c>
      <c r="C480" s="18" t="s">
        <v>22</v>
      </c>
      <c r="D480" s="18" t="s">
        <v>31</v>
      </c>
      <c r="E480" s="18" t="s">
        <v>37</v>
      </c>
      <c r="F480" s="18">
        <v>1099</v>
      </c>
      <c r="G480" s="18">
        <v>1133.3699999999999</v>
      </c>
      <c r="H480" s="18">
        <v>1851.06</v>
      </c>
      <c r="I480" s="43">
        <v>-181</v>
      </c>
      <c r="J480" s="18" t="s">
        <v>46</v>
      </c>
      <c r="K480" t="s">
        <v>5334</v>
      </c>
      <c r="L480" s="18" t="s">
        <v>3127</v>
      </c>
    </row>
    <row r="481" spans="1:12" x14ac:dyDescent="0.3">
      <c r="A481" t="s">
        <v>7809</v>
      </c>
      <c r="B481" s="18" t="s">
        <v>14</v>
      </c>
      <c r="C481" s="18" t="s">
        <v>22</v>
      </c>
      <c r="D481" s="18" t="s">
        <v>33</v>
      </c>
      <c r="E481" s="18" t="s">
        <v>41</v>
      </c>
      <c r="F481" s="18">
        <v>1076</v>
      </c>
      <c r="G481" s="18">
        <v>492.73</v>
      </c>
      <c r="H481" s="18">
        <v>852.98</v>
      </c>
      <c r="I481" s="43">
        <v>-76</v>
      </c>
      <c r="J481" s="18" t="s">
        <v>46</v>
      </c>
      <c r="K481" t="s">
        <v>5260</v>
      </c>
      <c r="L481" s="18" t="s">
        <v>2046</v>
      </c>
    </row>
    <row r="482" spans="1:12" x14ac:dyDescent="0.3">
      <c r="A482" t="s">
        <v>8201</v>
      </c>
      <c r="B482" s="18" t="s">
        <v>15</v>
      </c>
      <c r="C482" s="18" t="s">
        <v>25</v>
      </c>
      <c r="D482" s="18" t="s">
        <v>31</v>
      </c>
      <c r="E482" s="18" t="s">
        <v>38</v>
      </c>
      <c r="F482" s="18">
        <v>1025</v>
      </c>
      <c r="G482" s="18">
        <v>746.88</v>
      </c>
      <c r="H482" s="18">
        <v>1100.19</v>
      </c>
      <c r="I482" s="43">
        <v>-285</v>
      </c>
      <c r="J482" s="18" t="s">
        <v>46</v>
      </c>
      <c r="K482" t="s">
        <v>5770</v>
      </c>
      <c r="L482" s="18" t="s">
        <v>362</v>
      </c>
    </row>
    <row r="483" spans="1:12" x14ac:dyDescent="0.3">
      <c r="A483" t="s">
        <v>9628</v>
      </c>
      <c r="B483" s="18" t="s">
        <v>17</v>
      </c>
      <c r="C483" s="18" t="s">
        <v>21</v>
      </c>
      <c r="D483" s="18" t="s">
        <v>34</v>
      </c>
      <c r="E483" s="18" t="s">
        <v>36</v>
      </c>
      <c r="F483" s="18">
        <v>1096</v>
      </c>
      <c r="G483" s="18">
        <v>1092.97</v>
      </c>
      <c r="H483" s="18">
        <v>1593.39</v>
      </c>
      <c r="I483" s="43">
        <v>-438</v>
      </c>
      <c r="J483" s="18" t="s">
        <v>46</v>
      </c>
      <c r="K483" t="s">
        <v>5591</v>
      </c>
      <c r="L483" s="18" t="s">
        <v>2675</v>
      </c>
    </row>
    <row r="484" spans="1:12" x14ac:dyDescent="0.3">
      <c r="A484" t="s">
        <v>8915</v>
      </c>
      <c r="B484" s="18" t="s">
        <v>18</v>
      </c>
      <c r="C484" s="18" t="s">
        <v>24</v>
      </c>
      <c r="D484" s="18" t="s">
        <v>31</v>
      </c>
      <c r="E484" s="18" t="s">
        <v>42</v>
      </c>
      <c r="F484" s="18">
        <v>1029</v>
      </c>
      <c r="G484" s="18">
        <v>1854.06</v>
      </c>
      <c r="H484" s="18">
        <v>2213.0700000000002</v>
      </c>
      <c r="I484" s="43">
        <v>-412</v>
      </c>
      <c r="J484" s="18" t="s">
        <v>46</v>
      </c>
      <c r="K484" t="s">
        <v>5337</v>
      </c>
      <c r="L484" s="18" t="s">
        <v>1526</v>
      </c>
    </row>
    <row r="485" spans="1:12" x14ac:dyDescent="0.3">
      <c r="A485" t="s">
        <v>9336</v>
      </c>
      <c r="B485" s="18" t="s">
        <v>17</v>
      </c>
      <c r="C485" s="18" t="s">
        <v>25</v>
      </c>
      <c r="D485" s="18" t="s">
        <v>35</v>
      </c>
      <c r="E485" s="18" t="s">
        <v>44</v>
      </c>
      <c r="F485" s="18">
        <v>1059</v>
      </c>
      <c r="G485" s="18">
        <v>221.33</v>
      </c>
      <c r="H485" s="18">
        <v>425.78</v>
      </c>
      <c r="I485" s="43">
        <v>-423</v>
      </c>
      <c r="J485" s="18" t="s">
        <v>46</v>
      </c>
      <c r="K485" t="s">
        <v>5785</v>
      </c>
      <c r="L485" s="18" t="s">
        <v>2208</v>
      </c>
    </row>
    <row r="486" spans="1:12" x14ac:dyDescent="0.3">
      <c r="A486" t="s">
        <v>10386</v>
      </c>
      <c r="B486" s="18" t="s">
        <v>14</v>
      </c>
      <c r="C486" s="18" t="s">
        <v>27</v>
      </c>
      <c r="D486" s="18" t="s">
        <v>32</v>
      </c>
      <c r="E486" s="18" t="s">
        <v>36</v>
      </c>
      <c r="F486" s="18">
        <v>1037</v>
      </c>
      <c r="G486" s="18">
        <v>1930.62</v>
      </c>
      <c r="H486" s="18">
        <v>2168.31</v>
      </c>
      <c r="I486" s="43">
        <v>-352</v>
      </c>
      <c r="J486" s="18" t="s">
        <v>46</v>
      </c>
      <c r="K486" t="s">
        <v>4824</v>
      </c>
      <c r="L486" s="18" t="s">
        <v>3845</v>
      </c>
    </row>
    <row r="487" spans="1:12" x14ac:dyDescent="0.3">
      <c r="A487" t="s">
        <v>6756</v>
      </c>
      <c r="B487" s="18" t="s">
        <v>19</v>
      </c>
      <c r="C487" s="18" t="s">
        <v>21</v>
      </c>
      <c r="D487" s="18" t="s">
        <v>34</v>
      </c>
      <c r="E487" s="18" t="s">
        <v>39</v>
      </c>
      <c r="F487" s="18">
        <v>1029</v>
      </c>
      <c r="G487" s="18">
        <v>1742.35</v>
      </c>
      <c r="H487" s="18">
        <v>3116.13</v>
      </c>
      <c r="I487" s="43">
        <v>-307</v>
      </c>
      <c r="J487" s="18" t="s">
        <v>46</v>
      </c>
      <c r="K487" t="s">
        <v>5750</v>
      </c>
      <c r="L487" s="18" t="s">
        <v>2290</v>
      </c>
    </row>
    <row r="488" spans="1:12" x14ac:dyDescent="0.3">
      <c r="A488" t="s">
        <v>8859</v>
      </c>
      <c r="B488" s="18" t="s">
        <v>13</v>
      </c>
      <c r="C488" s="18" t="s">
        <v>28</v>
      </c>
      <c r="D488" s="18" t="s">
        <v>32</v>
      </c>
      <c r="E488" s="18" t="s">
        <v>44</v>
      </c>
      <c r="F488" s="18">
        <v>1054</v>
      </c>
      <c r="G488" s="18">
        <v>161.18</v>
      </c>
      <c r="H488" s="18">
        <v>182.41</v>
      </c>
      <c r="I488" s="43">
        <v>-375</v>
      </c>
      <c r="J488" s="18" t="s">
        <v>46</v>
      </c>
      <c r="K488" t="s">
        <v>5767</v>
      </c>
      <c r="L488" s="18" t="s">
        <v>1446</v>
      </c>
    </row>
    <row r="489" spans="1:12" x14ac:dyDescent="0.3">
      <c r="A489" t="s">
        <v>7731</v>
      </c>
      <c r="B489" s="18" t="s">
        <v>16</v>
      </c>
      <c r="C489" s="18" t="s">
        <v>22</v>
      </c>
      <c r="D489" s="18" t="s">
        <v>31</v>
      </c>
      <c r="E489" s="18" t="s">
        <v>42</v>
      </c>
      <c r="F489" s="18">
        <v>1029</v>
      </c>
      <c r="G489" s="18">
        <v>1006.43</v>
      </c>
      <c r="H489" s="18">
        <v>1733</v>
      </c>
      <c r="I489" s="43">
        <v>-106</v>
      </c>
      <c r="J489" s="18" t="s">
        <v>46</v>
      </c>
      <c r="K489" t="s">
        <v>4726</v>
      </c>
      <c r="L489" s="18" t="s">
        <v>1336</v>
      </c>
    </row>
    <row r="490" spans="1:12" x14ac:dyDescent="0.3">
      <c r="A490" t="s">
        <v>7322</v>
      </c>
      <c r="B490" s="18" t="s">
        <v>16</v>
      </c>
      <c r="C490" s="18" t="s">
        <v>26</v>
      </c>
      <c r="D490" s="18" t="s">
        <v>32</v>
      </c>
      <c r="E490" s="18" t="s">
        <v>41</v>
      </c>
      <c r="F490" s="18">
        <v>1019</v>
      </c>
      <c r="G490" s="18">
        <v>730.26</v>
      </c>
      <c r="H490" s="18">
        <v>1067.42</v>
      </c>
      <c r="I490" s="43">
        <v>-285</v>
      </c>
      <c r="J490" s="18" t="s">
        <v>46</v>
      </c>
      <c r="K490" t="s">
        <v>5032</v>
      </c>
      <c r="L490" s="18" t="s">
        <v>385</v>
      </c>
    </row>
    <row r="491" spans="1:12" x14ac:dyDescent="0.3">
      <c r="A491" t="s">
        <v>9779</v>
      </c>
      <c r="B491" s="18" t="s">
        <v>14</v>
      </c>
      <c r="C491" s="18" t="s">
        <v>27</v>
      </c>
      <c r="D491" s="18" t="s">
        <v>31</v>
      </c>
      <c r="E491" s="18" t="s">
        <v>45</v>
      </c>
      <c r="F491" s="18">
        <v>1049</v>
      </c>
      <c r="G491" s="18">
        <v>290.55</v>
      </c>
      <c r="H491" s="18">
        <v>421.65</v>
      </c>
      <c r="I491" s="43">
        <v>-435</v>
      </c>
      <c r="J491" s="18" t="s">
        <v>46</v>
      </c>
      <c r="K491" t="s">
        <v>5273</v>
      </c>
      <c r="L491" s="18" t="s">
        <v>2909</v>
      </c>
    </row>
    <row r="492" spans="1:12" x14ac:dyDescent="0.3">
      <c r="A492" t="s">
        <v>7539</v>
      </c>
      <c r="B492" s="18" t="s">
        <v>17</v>
      </c>
      <c r="C492" s="18" t="s">
        <v>22</v>
      </c>
      <c r="D492" s="18" t="s">
        <v>32</v>
      </c>
      <c r="E492" s="18" t="s">
        <v>42</v>
      </c>
      <c r="F492" s="18">
        <v>1033</v>
      </c>
      <c r="G492" s="18">
        <v>1677.95</v>
      </c>
      <c r="H492" s="18">
        <v>2301.98</v>
      </c>
      <c r="I492" s="43">
        <v>-165</v>
      </c>
      <c r="J492" s="18" t="s">
        <v>46</v>
      </c>
      <c r="K492" t="s">
        <v>6243</v>
      </c>
      <c r="L492" s="18" t="s">
        <v>352</v>
      </c>
    </row>
    <row r="493" spans="1:12" x14ac:dyDescent="0.3">
      <c r="A493" t="s">
        <v>10539</v>
      </c>
      <c r="B493" s="18" t="s">
        <v>17</v>
      </c>
      <c r="C493" s="18" t="s">
        <v>23</v>
      </c>
      <c r="D493" s="18" t="s">
        <v>33</v>
      </c>
      <c r="E493" s="18" t="s">
        <v>45</v>
      </c>
      <c r="F493" s="18">
        <v>1004</v>
      </c>
      <c r="G493" s="18">
        <v>1800.9</v>
      </c>
      <c r="H493" s="18">
        <v>3258.51</v>
      </c>
      <c r="I493" s="43">
        <v>-161</v>
      </c>
      <c r="J493" s="18" t="s">
        <v>46</v>
      </c>
      <c r="K493" t="s">
        <v>4603</v>
      </c>
      <c r="L493" s="18" t="s">
        <v>4094</v>
      </c>
    </row>
    <row r="494" spans="1:12" x14ac:dyDescent="0.3">
      <c r="A494" t="s">
        <v>6989</v>
      </c>
      <c r="B494" s="18" t="s">
        <v>16</v>
      </c>
      <c r="C494" s="18" t="s">
        <v>22</v>
      </c>
      <c r="D494" s="18" t="s">
        <v>34</v>
      </c>
      <c r="E494" s="18" t="s">
        <v>45</v>
      </c>
      <c r="F494" s="18">
        <v>1024</v>
      </c>
      <c r="G494" s="18">
        <v>588.82000000000005</v>
      </c>
      <c r="H494" s="18">
        <v>880.44</v>
      </c>
      <c r="I494" s="43">
        <v>-391</v>
      </c>
      <c r="J494" s="18" t="s">
        <v>46</v>
      </c>
      <c r="K494" t="s">
        <v>5672</v>
      </c>
      <c r="L494" s="18" t="s">
        <v>1445</v>
      </c>
    </row>
    <row r="495" spans="1:12" x14ac:dyDescent="0.3">
      <c r="A495" t="s">
        <v>9674</v>
      </c>
      <c r="B495" s="18" t="s">
        <v>16</v>
      </c>
      <c r="C495" s="18" t="s">
        <v>24</v>
      </c>
      <c r="D495" s="18" t="s">
        <v>31</v>
      </c>
      <c r="E495" s="18" t="s">
        <v>41</v>
      </c>
      <c r="F495" s="18">
        <v>1039</v>
      </c>
      <c r="G495" s="18">
        <v>1924.14</v>
      </c>
      <c r="H495" s="18">
        <v>3563.4</v>
      </c>
      <c r="I495" s="43">
        <v>-155</v>
      </c>
      <c r="J495" s="18" t="s">
        <v>46</v>
      </c>
      <c r="K495" t="s">
        <v>5550</v>
      </c>
      <c r="L495" s="18" t="s">
        <v>2749</v>
      </c>
    </row>
    <row r="496" spans="1:12" x14ac:dyDescent="0.3">
      <c r="A496" t="s">
        <v>8015</v>
      </c>
      <c r="B496" s="18" t="s">
        <v>12</v>
      </c>
      <c r="C496" s="18" t="s">
        <v>21</v>
      </c>
      <c r="D496" s="18" t="s">
        <v>35</v>
      </c>
      <c r="E496" s="18" t="s">
        <v>39</v>
      </c>
      <c r="F496" s="18">
        <v>1034</v>
      </c>
      <c r="G496" s="18">
        <v>1163.96</v>
      </c>
      <c r="H496" s="18">
        <v>1524.47</v>
      </c>
      <c r="I496" s="43">
        <v>-382</v>
      </c>
      <c r="J496" s="18" t="s">
        <v>46</v>
      </c>
      <c r="K496" t="s">
        <v>5179</v>
      </c>
      <c r="L496" s="18" t="s">
        <v>1548</v>
      </c>
    </row>
    <row r="497" spans="1:12" x14ac:dyDescent="0.3">
      <c r="A497" t="s">
        <v>7824</v>
      </c>
      <c r="B497" s="18" t="s">
        <v>15</v>
      </c>
      <c r="C497" s="18" t="s">
        <v>21</v>
      </c>
      <c r="D497" s="18" t="s">
        <v>34</v>
      </c>
      <c r="E497" s="18" t="s">
        <v>39</v>
      </c>
      <c r="F497" s="18">
        <v>1062</v>
      </c>
      <c r="G497" s="18">
        <v>836.18</v>
      </c>
      <c r="H497" s="18">
        <v>1220.52</v>
      </c>
      <c r="I497" s="43">
        <v>-257</v>
      </c>
      <c r="J497" s="18" t="s">
        <v>46</v>
      </c>
      <c r="K497" t="s">
        <v>5397</v>
      </c>
      <c r="L497" s="18" t="s">
        <v>950</v>
      </c>
    </row>
    <row r="498" spans="1:12" x14ac:dyDescent="0.3">
      <c r="A498" t="s">
        <v>9033</v>
      </c>
      <c r="B498" s="18" t="s">
        <v>15</v>
      </c>
      <c r="C498" s="18" t="s">
        <v>25</v>
      </c>
      <c r="D498" s="18" t="s">
        <v>34</v>
      </c>
      <c r="E498" s="18" t="s">
        <v>43</v>
      </c>
      <c r="F498" s="18">
        <v>1077</v>
      </c>
      <c r="G498" s="18">
        <v>1138.32</v>
      </c>
      <c r="H498" s="18">
        <v>1992.16</v>
      </c>
      <c r="I498" s="43">
        <v>-318</v>
      </c>
      <c r="J498" s="18" t="s">
        <v>46</v>
      </c>
      <c r="K498" t="s">
        <v>5931</v>
      </c>
      <c r="L498" s="18" t="s">
        <v>1728</v>
      </c>
    </row>
    <row r="499" spans="1:12" x14ac:dyDescent="0.3">
      <c r="A499" t="s">
        <v>7821</v>
      </c>
      <c r="B499" s="18" t="s">
        <v>12</v>
      </c>
      <c r="C499" s="18" t="s">
        <v>28</v>
      </c>
      <c r="D499" s="18" t="s">
        <v>32</v>
      </c>
      <c r="E499" s="18" t="s">
        <v>43</v>
      </c>
      <c r="F499" s="18">
        <v>1006</v>
      </c>
      <c r="G499" s="18">
        <v>1662.96</v>
      </c>
      <c r="H499" s="18">
        <v>1925.71</v>
      </c>
      <c r="I499" s="43">
        <v>-370</v>
      </c>
      <c r="J499" s="18" t="s">
        <v>46</v>
      </c>
      <c r="K499" t="s">
        <v>5107</v>
      </c>
      <c r="L499" s="18" t="s">
        <v>3480</v>
      </c>
    </row>
    <row r="500" spans="1:12" x14ac:dyDescent="0.3">
      <c r="A500" t="s">
        <v>7555</v>
      </c>
      <c r="B500" s="18" t="s">
        <v>16</v>
      </c>
      <c r="C500" s="18" t="s">
        <v>27</v>
      </c>
      <c r="D500" s="18" t="s">
        <v>32</v>
      </c>
      <c r="E500" s="18" t="s">
        <v>42</v>
      </c>
      <c r="F500" s="18">
        <v>1060</v>
      </c>
      <c r="G500" s="18">
        <v>633.64</v>
      </c>
      <c r="H500" s="18">
        <v>905.24</v>
      </c>
      <c r="I500" s="43">
        <v>-162</v>
      </c>
      <c r="J500" s="18" t="s">
        <v>46</v>
      </c>
      <c r="K500" t="s">
        <v>5237</v>
      </c>
      <c r="L500" s="18" t="s">
        <v>3009</v>
      </c>
    </row>
    <row r="501" spans="1:12" x14ac:dyDescent="0.3">
      <c r="A501" t="s">
        <v>8604</v>
      </c>
      <c r="B501" s="18" t="s">
        <v>19</v>
      </c>
      <c r="C501" s="18" t="s">
        <v>26</v>
      </c>
      <c r="D501" s="18" t="s">
        <v>31</v>
      </c>
      <c r="E501" s="18" t="s">
        <v>39</v>
      </c>
      <c r="F501" s="18">
        <v>1070</v>
      </c>
      <c r="G501" s="18">
        <v>444.84</v>
      </c>
      <c r="H501" s="18">
        <v>864.3</v>
      </c>
      <c r="I501" s="43">
        <v>-109</v>
      </c>
      <c r="J501" s="18" t="s">
        <v>46</v>
      </c>
      <c r="K501" t="s">
        <v>4878</v>
      </c>
      <c r="L501" s="18" t="s">
        <v>1022</v>
      </c>
    </row>
    <row r="502" spans="1:12" x14ac:dyDescent="0.3">
      <c r="A502" t="s">
        <v>10162</v>
      </c>
      <c r="B502" s="18" t="s">
        <v>13</v>
      </c>
      <c r="C502" s="18" t="s">
        <v>26</v>
      </c>
      <c r="D502" s="18" t="s">
        <v>32</v>
      </c>
      <c r="E502" s="18" t="s">
        <v>38</v>
      </c>
      <c r="F502" s="18">
        <v>1074</v>
      </c>
      <c r="G502" s="18">
        <v>1187.4100000000001</v>
      </c>
      <c r="H502" s="18">
        <v>1388.46</v>
      </c>
      <c r="I502" s="43">
        <v>-256</v>
      </c>
      <c r="J502" s="18" t="s">
        <v>46</v>
      </c>
      <c r="K502" t="s">
        <v>4910</v>
      </c>
      <c r="L502" s="18" t="s">
        <v>3519</v>
      </c>
    </row>
    <row r="503" spans="1:12" x14ac:dyDescent="0.3">
      <c r="A503" t="s">
        <v>9958</v>
      </c>
      <c r="B503" s="18" t="s">
        <v>15</v>
      </c>
      <c r="C503" s="18" t="s">
        <v>26</v>
      </c>
      <c r="D503" s="18" t="s">
        <v>35</v>
      </c>
      <c r="E503" s="18" t="s">
        <v>42</v>
      </c>
      <c r="F503" s="18">
        <v>1097</v>
      </c>
      <c r="G503" s="18">
        <v>1427.05</v>
      </c>
      <c r="H503" s="18">
        <v>1600.25</v>
      </c>
      <c r="I503" s="43">
        <v>-219</v>
      </c>
      <c r="J503" s="18" t="s">
        <v>46</v>
      </c>
      <c r="K503" t="s">
        <v>5294</v>
      </c>
      <c r="L503" s="18" t="s">
        <v>3191</v>
      </c>
    </row>
    <row r="504" spans="1:12" x14ac:dyDescent="0.3">
      <c r="A504" t="s">
        <v>6841</v>
      </c>
      <c r="B504" s="18" t="s">
        <v>19</v>
      </c>
      <c r="C504" s="18" t="s">
        <v>22</v>
      </c>
      <c r="D504" s="18" t="s">
        <v>34</v>
      </c>
      <c r="E504" s="18" t="s">
        <v>36</v>
      </c>
      <c r="F504" s="18">
        <v>1091</v>
      </c>
      <c r="G504" s="18">
        <v>1387.96</v>
      </c>
      <c r="H504" s="18">
        <v>2219.7199999999998</v>
      </c>
      <c r="I504" s="43">
        <v>-61</v>
      </c>
      <c r="J504" s="18" t="s">
        <v>46</v>
      </c>
      <c r="K504" t="s">
        <v>5250</v>
      </c>
      <c r="L504" s="18" t="s">
        <v>3275</v>
      </c>
    </row>
    <row r="505" spans="1:12" x14ac:dyDescent="0.3">
      <c r="A505" t="s">
        <v>7032</v>
      </c>
      <c r="B505" s="18" t="s">
        <v>19</v>
      </c>
      <c r="C505" s="18" t="s">
        <v>28</v>
      </c>
      <c r="D505" s="18" t="s">
        <v>33</v>
      </c>
      <c r="E505" s="18" t="s">
        <v>45</v>
      </c>
      <c r="F505" s="18">
        <v>1026</v>
      </c>
      <c r="G505" s="18">
        <v>1196.22</v>
      </c>
      <c r="H505" s="18">
        <v>1351.11</v>
      </c>
      <c r="I505" s="43">
        <v>-362</v>
      </c>
      <c r="J505" s="18" t="s">
        <v>46</v>
      </c>
      <c r="K505" t="s">
        <v>5815</v>
      </c>
      <c r="L505" s="18" t="s">
        <v>817</v>
      </c>
    </row>
    <row r="506" spans="1:12" x14ac:dyDescent="0.3">
      <c r="A506" t="s">
        <v>6589</v>
      </c>
      <c r="B506" s="18" t="s">
        <v>12</v>
      </c>
      <c r="C506" s="18" t="s">
        <v>23</v>
      </c>
      <c r="D506" s="18" t="s">
        <v>35</v>
      </c>
      <c r="E506" s="18" t="s">
        <v>44</v>
      </c>
      <c r="F506" s="18">
        <v>1054</v>
      </c>
      <c r="G506" s="18">
        <v>332.28</v>
      </c>
      <c r="H506" s="18">
        <v>413.55</v>
      </c>
      <c r="I506" s="43">
        <v>-108</v>
      </c>
      <c r="J506" s="18" t="s">
        <v>46</v>
      </c>
      <c r="K506" t="s">
        <v>5485</v>
      </c>
      <c r="L506" s="18" t="s">
        <v>249</v>
      </c>
    </row>
    <row r="507" spans="1:12" x14ac:dyDescent="0.3">
      <c r="A507" t="s">
        <v>9454</v>
      </c>
      <c r="B507" s="18" t="s">
        <v>14</v>
      </c>
      <c r="C507" s="18" t="s">
        <v>27</v>
      </c>
      <c r="D507" s="18" t="s">
        <v>34</v>
      </c>
      <c r="E507" s="18" t="s">
        <v>44</v>
      </c>
      <c r="F507" s="18">
        <v>1056</v>
      </c>
      <c r="G507" s="18">
        <v>426.28</v>
      </c>
      <c r="H507" s="18">
        <v>549.1</v>
      </c>
      <c r="I507" s="43">
        <v>-426</v>
      </c>
      <c r="J507" s="18" t="s">
        <v>46</v>
      </c>
      <c r="K507" t="s">
        <v>5714</v>
      </c>
      <c r="L507" s="18" t="s">
        <v>2396</v>
      </c>
    </row>
    <row r="508" spans="1:12" x14ac:dyDescent="0.3">
      <c r="A508" t="s">
        <v>6392</v>
      </c>
      <c r="B508" s="18" t="s">
        <v>11</v>
      </c>
      <c r="C508" s="18" t="s">
        <v>23</v>
      </c>
      <c r="D508" s="18" t="s">
        <v>35</v>
      </c>
      <c r="E508" s="18" t="s">
        <v>36</v>
      </c>
      <c r="F508" s="18">
        <v>1019</v>
      </c>
      <c r="G508" s="18">
        <v>1867.86</v>
      </c>
      <c r="H508" s="18">
        <v>2656.06</v>
      </c>
      <c r="I508" s="43">
        <v>-324</v>
      </c>
      <c r="J508" s="18" t="s">
        <v>46</v>
      </c>
      <c r="K508" t="s">
        <v>4783</v>
      </c>
      <c r="L508" s="18" t="s">
        <v>2267</v>
      </c>
    </row>
    <row r="509" spans="1:12" x14ac:dyDescent="0.3">
      <c r="A509" t="s">
        <v>6981</v>
      </c>
      <c r="B509" s="18" t="s">
        <v>13</v>
      </c>
      <c r="C509" s="18" t="s">
        <v>29</v>
      </c>
      <c r="D509" s="18" t="s">
        <v>35</v>
      </c>
      <c r="E509" s="18" t="s">
        <v>37</v>
      </c>
      <c r="F509" s="18">
        <v>1081</v>
      </c>
      <c r="G509" s="18">
        <v>1996.84</v>
      </c>
      <c r="H509" s="18">
        <v>2669.97</v>
      </c>
      <c r="I509" s="43">
        <v>-168</v>
      </c>
      <c r="J509" s="18" t="s">
        <v>46</v>
      </c>
      <c r="K509" t="s">
        <v>4990</v>
      </c>
      <c r="L509" s="18" t="s">
        <v>2935</v>
      </c>
    </row>
    <row r="510" spans="1:12" x14ac:dyDescent="0.3">
      <c r="A510" t="s">
        <v>9085</v>
      </c>
      <c r="B510" s="18" t="s">
        <v>16</v>
      </c>
      <c r="C510" s="18" t="s">
        <v>21</v>
      </c>
      <c r="D510" s="18" t="s">
        <v>31</v>
      </c>
      <c r="E510" s="18" t="s">
        <v>39</v>
      </c>
      <c r="F510" s="18">
        <v>1020</v>
      </c>
      <c r="G510" s="18">
        <v>1767.92</v>
      </c>
      <c r="H510" s="18">
        <v>2995.57</v>
      </c>
      <c r="I510" s="43">
        <v>-373</v>
      </c>
      <c r="J510" s="18" t="s">
        <v>46</v>
      </c>
      <c r="K510" t="s">
        <v>5110</v>
      </c>
      <c r="L510" s="18" t="s">
        <v>1814</v>
      </c>
    </row>
    <row r="511" spans="1:12" x14ac:dyDescent="0.3">
      <c r="A511" t="s">
        <v>8763</v>
      </c>
      <c r="B511" s="18" t="s">
        <v>16</v>
      </c>
      <c r="C511" s="18" t="s">
        <v>27</v>
      </c>
      <c r="D511" s="18" t="s">
        <v>32</v>
      </c>
      <c r="E511" s="18" t="s">
        <v>45</v>
      </c>
      <c r="F511" s="18">
        <v>1063</v>
      </c>
      <c r="G511" s="18">
        <v>1746.79</v>
      </c>
      <c r="H511" s="18">
        <v>2899.97</v>
      </c>
      <c r="I511" s="43">
        <v>-155</v>
      </c>
      <c r="J511" s="18" t="s">
        <v>46</v>
      </c>
      <c r="K511" t="s">
        <v>5802</v>
      </c>
      <c r="L511" s="18" t="s">
        <v>1276</v>
      </c>
    </row>
    <row r="512" spans="1:12" x14ac:dyDescent="0.3">
      <c r="A512" t="s">
        <v>8149</v>
      </c>
      <c r="B512" s="18" t="s">
        <v>17</v>
      </c>
      <c r="C512" s="18" t="s">
        <v>21</v>
      </c>
      <c r="D512" s="18" t="s">
        <v>33</v>
      </c>
      <c r="E512" s="18" t="s">
        <v>38</v>
      </c>
      <c r="F512" s="18">
        <v>1025</v>
      </c>
      <c r="G512" s="18">
        <v>1370.41</v>
      </c>
      <c r="H512" s="18">
        <v>2402.04</v>
      </c>
      <c r="I512" s="43">
        <v>-58</v>
      </c>
      <c r="J512" s="18" t="s">
        <v>46</v>
      </c>
      <c r="K512" t="s">
        <v>6259</v>
      </c>
      <c r="L512" s="18" t="s">
        <v>270</v>
      </c>
    </row>
    <row r="513" spans="1:12" x14ac:dyDescent="0.3">
      <c r="A513" t="s">
        <v>6863</v>
      </c>
      <c r="B513" s="18" t="s">
        <v>14</v>
      </c>
      <c r="C513" s="18" t="s">
        <v>27</v>
      </c>
      <c r="D513" s="18" t="s">
        <v>33</v>
      </c>
      <c r="E513" s="18" t="s">
        <v>38</v>
      </c>
      <c r="F513" s="18">
        <v>1046</v>
      </c>
      <c r="G513" s="18">
        <v>770.72</v>
      </c>
      <c r="H513" s="18">
        <v>1160.3800000000001</v>
      </c>
      <c r="I513" s="43">
        <v>-496</v>
      </c>
      <c r="J513" s="18" t="s">
        <v>46</v>
      </c>
      <c r="K513" t="s">
        <v>6152</v>
      </c>
      <c r="L513" s="18" t="s">
        <v>909</v>
      </c>
    </row>
    <row r="514" spans="1:12" x14ac:dyDescent="0.3">
      <c r="A514" t="s">
        <v>7536</v>
      </c>
      <c r="B514" s="18" t="s">
        <v>20</v>
      </c>
      <c r="C514" s="18" t="s">
        <v>30</v>
      </c>
      <c r="D514" s="18" t="s">
        <v>31</v>
      </c>
      <c r="E514" s="18" t="s">
        <v>38</v>
      </c>
      <c r="F514" s="18">
        <v>1061</v>
      </c>
      <c r="G514" s="18">
        <v>848.98</v>
      </c>
      <c r="H514" s="18">
        <v>1336.8</v>
      </c>
      <c r="I514" s="43">
        <v>-35</v>
      </c>
      <c r="J514" s="18" t="s">
        <v>46</v>
      </c>
      <c r="K514" t="s">
        <v>4510</v>
      </c>
      <c r="L514" s="18" t="s">
        <v>289</v>
      </c>
    </row>
    <row r="515" spans="1:12" x14ac:dyDescent="0.3">
      <c r="A515" t="s">
        <v>8615</v>
      </c>
      <c r="B515" s="18" t="s">
        <v>13</v>
      </c>
      <c r="C515" s="18" t="s">
        <v>30</v>
      </c>
      <c r="D515" s="18" t="s">
        <v>32</v>
      </c>
      <c r="E515" s="18" t="s">
        <v>41</v>
      </c>
      <c r="F515" s="18">
        <v>1054</v>
      </c>
      <c r="G515" s="18">
        <v>118.88</v>
      </c>
      <c r="H515" s="18">
        <v>185.61</v>
      </c>
      <c r="I515" s="43">
        <v>-284</v>
      </c>
      <c r="J515" s="18" t="s">
        <v>46</v>
      </c>
      <c r="K515" t="s">
        <v>5592</v>
      </c>
      <c r="L515" s="18" t="s">
        <v>1041</v>
      </c>
    </row>
    <row r="516" spans="1:12" x14ac:dyDescent="0.3">
      <c r="A516" t="s">
        <v>7775</v>
      </c>
      <c r="B516" s="18" t="s">
        <v>13</v>
      </c>
      <c r="C516" s="18" t="s">
        <v>21</v>
      </c>
      <c r="D516" s="18" t="s">
        <v>35</v>
      </c>
      <c r="E516" s="18" t="s">
        <v>44</v>
      </c>
      <c r="F516" s="18">
        <v>1011</v>
      </c>
      <c r="G516" s="18">
        <v>1787.86</v>
      </c>
      <c r="H516" s="18">
        <v>2061.91</v>
      </c>
      <c r="I516" s="43">
        <v>-201</v>
      </c>
      <c r="J516" s="18" t="s">
        <v>46</v>
      </c>
      <c r="K516" t="s">
        <v>6109</v>
      </c>
      <c r="L516" s="18" t="s">
        <v>1086</v>
      </c>
    </row>
    <row r="517" spans="1:12" x14ac:dyDescent="0.3">
      <c r="A517" t="s">
        <v>10398</v>
      </c>
      <c r="B517" s="18" t="s">
        <v>13</v>
      </c>
      <c r="C517" s="18" t="s">
        <v>26</v>
      </c>
      <c r="D517" s="18" t="s">
        <v>34</v>
      </c>
      <c r="E517" s="18" t="s">
        <v>45</v>
      </c>
      <c r="F517" s="18">
        <v>1043</v>
      </c>
      <c r="G517" s="18">
        <v>1553.7</v>
      </c>
      <c r="H517" s="18">
        <v>2021.11</v>
      </c>
      <c r="I517" s="43">
        <v>-4</v>
      </c>
      <c r="J517" s="18" t="s">
        <v>46</v>
      </c>
      <c r="K517" t="s">
        <v>4807</v>
      </c>
      <c r="L517" s="18" t="s">
        <v>3865</v>
      </c>
    </row>
    <row r="518" spans="1:12" x14ac:dyDescent="0.3">
      <c r="A518" t="s">
        <v>8810</v>
      </c>
      <c r="B518" s="18" t="s">
        <v>17</v>
      </c>
      <c r="C518" s="18" t="s">
        <v>28</v>
      </c>
      <c r="D518" s="18" t="s">
        <v>35</v>
      </c>
      <c r="E518" s="18" t="s">
        <v>37</v>
      </c>
      <c r="F518" s="18">
        <v>1088</v>
      </c>
      <c r="G518" s="18">
        <v>1257.75</v>
      </c>
      <c r="H518" s="18">
        <v>2364.6999999999998</v>
      </c>
      <c r="I518" s="43">
        <v>-403</v>
      </c>
      <c r="J518" s="18" t="s">
        <v>46</v>
      </c>
      <c r="K518" t="s">
        <v>5099</v>
      </c>
      <c r="L518" s="18" t="s">
        <v>1361</v>
      </c>
    </row>
    <row r="519" spans="1:12" x14ac:dyDescent="0.3">
      <c r="A519" t="s">
        <v>7018</v>
      </c>
      <c r="B519" s="18" t="s">
        <v>19</v>
      </c>
      <c r="C519" s="18" t="s">
        <v>23</v>
      </c>
      <c r="D519" s="18" t="s">
        <v>31</v>
      </c>
      <c r="E519" s="18" t="s">
        <v>45</v>
      </c>
      <c r="F519" s="18">
        <v>1069</v>
      </c>
      <c r="G519" s="18">
        <v>135.12</v>
      </c>
      <c r="H519" s="18">
        <v>205.62</v>
      </c>
      <c r="I519" s="43">
        <v>-14</v>
      </c>
      <c r="J519" s="18" t="s">
        <v>46</v>
      </c>
      <c r="K519" t="s">
        <v>5255</v>
      </c>
      <c r="L519" s="18" t="s">
        <v>2096</v>
      </c>
    </row>
    <row r="520" spans="1:12" x14ac:dyDescent="0.3">
      <c r="A520" t="s">
        <v>6365</v>
      </c>
      <c r="B520" s="18" t="s">
        <v>18</v>
      </c>
      <c r="C520" s="18" t="s">
        <v>23</v>
      </c>
      <c r="D520" s="18" t="s">
        <v>35</v>
      </c>
      <c r="E520" s="18" t="s">
        <v>39</v>
      </c>
      <c r="F520" s="18">
        <v>1076</v>
      </c>
      <c r="G520" s="18">
        <v>1074.8699999999999</v>
      </c>
      <c r="H520" s="18">
        <v>1629.79</v>
      </c>
      <c r="I520" s="43">
        <v>-50</v>
      </c>
      <c r="J520" s="18" t="s">
        <v>46</v>
      </c>
      <c r="K520" t="s">
        <v>5244</v>
      </c>
      <c r="L520" s="18" t="s">
        <v>3286</v>
      </c>
    </row>
    <row r="521" spans="1:12" x14ac:dyDescent="0.3">
      <c r="A521" t="s">
        <v>7337</v>
      </c>
      <c r="B521" s="18" t="s">
        <v>12</v>
      </c>
      <c r="C521" s="18" t="s">
        <v>25</v>
      </c>
      <c r="D521" s="18" t="s">
        <v>31</v>
      </c>
      <c r="E521" s="18" t="s">
        <v>36</v>
      </c>
      <c r="F521" s="18">
        <v>1058</v>
      </c>
      <c r="G521" s="18">
        <v>1718.72</v>
      </c>
      <c r="H521" s="18">
        <v>3190.4</v>
      </c>
      <c r="I521" s="43">
        <v>-43</v>
      </c>
      <c r="J521" s="18" t="s">
        <v>46</v>
      </c>
      <c r="K521" t="s">
        <v>5442</v>
      </c>
      <c r="L521" s="18" t="s">
        <v>2608</v>
      </c>
    </row>
    <row r="522" spans="1:12" x14ac:dyDescent="0.3">
      <c r="A522" t="s">
        <v>7060</v>
      </c>
      <c r="B522" s="18" t="s">
        <v>16</v>
      </c>
      <c r="C522" s="18" t="s">
        <v>22</v>
      </c>
      <c r="D522" s="18" t="s">
        <v>34</v>
      </c>
      <c r="E522" s="18" t="s">
        <v>43</v>
      </c>
      <c r="F522" s="18">
        <v>1019</v>
      </c>
      <c r="G522" s="18">
        <v>573.87</v>
      </c>
      <c r="H522" s="18">
        <v>1017.16</v>
      </c>
      <c r="I522" s="43">
        <v>-377</v>
      </c>
      <c r="J522" s="18" t="s">
        <v>46</v>
      </c>
      <c r="K522" t="s">
        <v>5857</v>
      </c>
      <c r="L522" s="18" t="s">
        <v>161</v>
      </c>
    </row>
    <row r="523" spans="1:12" x14ac:dyDescent="0.3">
      <c r="A523" t="s">
        <v>7428</v>
      </c>
      <c r="B523" s="18" t="s">
        <v>17</v>
      </c>
      <c r="C523" s="18" t="s">
        <v>23</v>
      </c>
      <c r="D523" s="18" t="s">
        <v>31</v>
      </c>
      <c r="E523" s="18" t="s">
        <v>43</v>
      </c>
      <c r="F523" s="18">
        <v>1067</v>
      </c>
      <c r="G523" s="18">
        <v>1665.73</v>
      </c>
      <c r="H523" s="18">
        <v>3059.68</v>
      </c>
      <c r="I523" s="43">
        <v>-365</v>
      </c>
      <c r="J523" s="18" t="s">
        <v>46</v>
      </c>
      <c r="K523" t="s">
        <v>5539</v>
      </c>
      <c r="L523" s="18" t="s">
        <v>2769</v>
      </c>
    </row>
    <row r="524" spans="1:12" x14ac:dyDescent="0.3">
      <c r="A524" t="s">
        <v>8569</v>
      </c>
      <c r="B524" s="18" t="s">
        <v>16</v>
      </c>
      <c r="C524" s="18" t="s">
        <v>25</v>
      </c>
      <c r="D524" s="18" t="s">
        <v>33</v>
      </c>
      <c r="E524" s="18" t="s">
        <v>45</v>
      </c>
      <c r="F524" s="18">
        <v>1084</v>
      </c>
      <c r="G524" s="18">
        <v>371.74</v>
      </c>
      <c r="H524" s="18">
        <v>684.15</v>
      </c>
      <c r="I524" s="43">
        <v>-261</v>
      </c>
      <c r="J524" s="18" t="s">
        <v>46</v>
      </c>
      <c r="K524" t="s">
        <v>5231</v>
      </c>
      <c r="L524" s="18" t="s">
        <v>965</v>
      </c>
    </row>
    <row r="525" spans="1:12" x14ac:dyDescent="0.3">
      <c r="A525" t="s">
        <v>10100</v>
      </c>
      <c r="B525" s="18" t="s">
        <v>20</v>
      </c>
      <c r="C525" s="18" t="s">
        <v>28</v>
      </c>
      <c r="D525" s="18" t="s">
        <v>33</v>
      </c>
      <c r="E525" s="18" t="s">
        <v>40</v>
      </c>
      <c r="F525" s="18">
        <v>1087</v>
      </c>
      <c r="G525" s="18">
        <v>1131.24</v>
      </c>
      <c r="H525" s="18">
        <v>1727.71</v>
      </c>
      <c r="I525" s="43">
        <v>-234</v>
      </c>
      <c r="J525" s="18" t="s">
        <v>46</v>
      </c>
      <c r="K525" t="s">
        <v>5142</v>
      </c>
      <c r="L525" s="18" t="s">
        <v>3432</v>
      </c>
    </row>
    <row r="526" spans="1:12" x14ac:dyDescent="0.3">
      <c r="A526" t="s">
        <v>7157</v>
      </c>
      <c r="B526" s="18" t="s">
        <v>20</v>
      </c>
      <c r="C526" s="18" t="s">
        <v>28</v>
      </c>
      <c r="D526" s="18" t="s">
        <v>34</v>
      </c>
      <c r="E526" s="18" t="s">
        <v>40</v>
      </c>
      <c r="F526" s="18">
        <v>1099</v>
      </c>
      <c r="G526" s="18">
        <v>1457.09</v>
      </c>
      <c r="H526" s="18">
        <v>2286.6799999999998</v>
      </c>
      <c r="I526" s="43">
        <v>-331</v>
      </c>
      <c r="J526" s="18" t="s">
        <v>46</v>
      </c>
      <c r="K526" t="s">
        <v>4676</v>
      </c>
      <c r="L526" s="18" t="s">
        <v>4015</v>
      </c>
    </row>
    <row r="527" spans="1:12" x14ac:dyDescent="0.3">
      <c r="A527" t="s">
        <v>6857</v>
      </c>
      <c r="B527" s="18" t="s">
        <v>14</v>
      </c>
      <c r="C527" s="18" t="s">
        <v>21</v>
      </c>
      <c r="D527" s="18" t="s">
        <v>31</v>
      </c>
      <c r="E527" s="18" t="s">
        <v>40</v>
      </c>
      <c r="F527" s="18">
        <v>1075</v>
      </c>
      <c r="G527" s="18">
        <v>1321.22</v>
      </c>
      <c r="H527" s="18">
        <v>1527.33</v>
      </c>
      <c r="I527" s="43">
        <v>-192</v>
      </c>
      <c r="J527" s="18" t="s">
        <v>46</v>
      </c>
      <c r="K527" t="s">
        <v>6004</v>
      </c>
      <c r="L527" s="18" t="s">
        <v>1196</v>
      </c>
    </row>
    <row r="528" spans="1:12" x14ac:dyDescent="0.3">
      <c r="A528" t="s">
        <v>9681</v>
      </c>
      <c r="B528" s="18" t="s">
        <v>16</v>
      </c>
      <c r="C528" s="18" t="s">
        <v>24</v>
      </c>
      <c r="D528" s="18" t="s">
        <v>31</v>
      </c>
      <c r="E528" s="18" t="s">
        <v>40</v>
      </c>
      <c r="F528" s="18">
        <v>1097</v>
      </c>
      <c r="G528" s="18">
        <v>646.91</v>
      </c>
      <c r="H528" s="18">
        <v>1284.03</v>
      </c>
      <c r="I528" s="43">
        <v>-418</v>
      </c>
      <c r="J528" s="18" t="s">
        <v>46</v>
      </c>
      <c r="K528" t="s">
        <v>5543</v>
      </c>
      <c r="L528" s="18" t="s">
        <v>2693</v>
      </c>
    </row>
    <row r="529" spans="1:12" x14ac:dyDescent="0.3">
      <c r="A529" t="s">
        <v>9235</v>
      </c>
      <c r="B529" s="18" t="s">
        <v>17</v>
      </c>
      <c r="C529" s="18" t="s">
        <v>22</v>
      </c>
      <c r="D529" s="18" t="s">
        <v>32</v>
      </c>
      <c r="E529" s="18" t="s">
        <v>45</v>
      </c>
      <c r="F529" s="18">
        <v>1092</v>
      </c>
      <c r="G529" s="18">
        <v>1935.85</v>
      </c>
      <c r="H529" s="18">
        <v>3593.09</v>
      </c>
      <c r="I529" s="43">
        <v>-457</v>
      </c>
      <c r="J529" s="18" t="s">
        <v>46</v>
      </c>
      <c r="K529" t="s">
        <v>5002</v>
      </c>
      <c r="L529" s="18" t="s">
        <v>2045</v>
      </c>
    </row>
    <row r="530" spans="1:12" x14ac:dyDescent="0.3">
      <c r="A530" t="s">
        <v>10594</v>
      </c>
      <c r="B530" s="18" t="s">
        <v>13</v>
      </c>
      <c r="C530" s="18" t="s">
        <v>23</v>
      </c>
      <c r="D530" s="18" t="s">
        <v>35</v>
      </c>
      <c r="E530" s="18" t="s">
        <v>42</v>
      </c>
      <c r="F530" s="18">
        <v>1020</v>
      </c>
      <c r="G530" s="18">
        <v>1741.64</v>
      </c>
      <c r="H530" s="18">
        <v>2749.52</v>
      </c>
      <c r="I530" s="43">
        <v>-397</v>
      </c>
      <c r="J530" s="18" t="s">
        <v>46</v>
      </c>
      <c r="K530" t="s">
        <v>4519</v>
      </c>
      <c r="L530" s="18" t="s">
        <v>4186</v>
      </c>
    </row>
    <row r="531" spans="1:12" x14ac:dyDescent="0.3">
      <c r="A531" t="s">
        <v>8293</v>
      </c>
      <c r="B531" s="18" t="s">
        <v>16</v>
      </c>
      <c r="C531" s="18" t="s">
        <v>29</v>
      </c>
      <c r="D531" s="18" t="s">
        <v>32</v>
      </c>
      <c r="E531" s="18" t="s">
        <v>44</v>
      </c>
      <c r="F531" s="18">
        <v>1038</v>
      </c>
      <c r="G531" s="18">
        <v>1961.38</v>
      </c>
      <c r="H531" s="18">
        <v>3064.37</v>
      </c>
      <c r="I531" s="43">
        <v>-343</v>
      </c>
      <c r="J531" s="18" t="s">
        <v>46</v>
      </c>
      <c r="K531" t="s">
        <v>5006</v>
      </c>
      <c r="L531" s="18" t="s">
        <v>520</v>
      </c>
    </row>
    <row r="532" spans="1:12" x14ac:dyDescent="0.3">
      <c r="A532" t="s">
        <v>6544</v>
      </c>
      <c r="B532" s="18" t="s">
        <v>18</v>
      </c>
      <c r="C532" s="18" t="s">
        <v>28</v>
      </c>
      <c r="D532" s="18" t="s">
        <v>32</v>
      </c>
      <c r="E532" s="18" t="s">
        <v>45</v>
      </c>
      <c r="F532" s="18">
        <v>1061</v>
      </c>
      <c r="G532" s="18">
        <v>1132</v>
      </c>
      <c r="H532" s="18">
        <v>2135.39</v>
      </c>
      <c r="I532" s="43">
        <v>-72</v>
      </c>
      <c r="J532" s="18" t="s">
        <v>46</v>
      </c>
      <c r="K532" t="s">
        <v>4621</v>
      </c>
      <c r="L532" s="18" t="s">
        <v>4074</v>
      </c>
    </row>
    <row r="533" spans="1:12" x14ac:dyDescent="0.3">
      <c r="A533" t="s">
        <v>9496</v>
      </c>
      <c r="B533" s="18" t="s">
        <v>20</v>
      </c>
      <c r="C533" s="18" t="s">
        <v>21</v>
      </c>
      <c r="D533" s="18" t="s">
        <v>32</v>
      </c>
      <c r="E533" s="18" t="s">
        <v>39</v>
      </c>
      <c r="F533" s="18">
        <v>1085</v>
      </c>
      <c r="G533" s="18">
        <v>1922.65</v>
      </c>
      <c r="H533" s="18">
        <v>2121.2600000000002</v>
      </c>
      <c r="I533" s="43">
        <v>-209</v>
      </c>
      <c r="J533" s="18" t="s">
        <v>46</v>
      </c>
      <c r="K533" t="s">
        <v>4835</v>
      </c>
      <c r="L533" s="18" t="s">
        <v>2460</v>
      </c>
    </row>
    <row r="534" spans="1:12" x14ac:dyDescent="0.3">
      <c r="A534" t="s">
        <v>10198</v>
      </c>
      <c r="B534" s="18" t="s">
        <v>19</v>
      </c>
      <c r="C534" s="18" t="s">
        <v>29</v>
      </c>
      <c r="D534" s="18" t="s">
        <v>31</v>
      </c>
      <c r="E534" s="18" t="s">
        <v>38</v>
      </c>
      <c r="F534" s="18">
        <v>1040</v>
      </c>
      <c r="G534" s="18">
        <v>1214.5999999999999</v>
      </c>
      <c r="H534" s="18">
        <v>2289.63</v>
      </c>
      <c r="I534" s="43">
        <v>-381</v>
      </c>
      <c r="J534" s="18" t="s">
        <v>46</v>
      </c>
      <c r="K534" t="s">
        <v>5039</v>
      </c>
      <c r="L534" s="18" t="s">
        <v>3568</v>
      </c>
    </row>
    <row r="535" spans="1:12" x14ac:dyDescent="0.3">
      <c r="A535" t="s">
        <v>8523</v>
      </c>
      <c r="B535" s="18" t="s">
        <v>19</v>
      </c>
      <c r="C535" s="18" t="s">
        <v>28</v>
      </c>
      <c r="D535" s="18" t="s">
        <v>33</v>
      </c>
      <c r="E535" s="18" t="s">
        <v>41</v>
      </c>
      <c r="F535" s="18">
        <v>1076</v>
      </c>
      <c r="G535" s="18">
        <v>318.08999999999997</v>
      </c>
      <c r="H535" s="18">
        <v>408.37</v>
      </c>
      <c r="I535" s="43">
        <v>-466</v>
      </c>
      <c r="J535" s="18" t="s">
        <v>46</v>
      </c>
      <c r="K535" t="s">
        <v>5285</v>
      </c>
      <c r="L535" s="18" t="s">
        <v>890</v>
      </c>
    </row>
    <row r="536" spans="1:12" x14ac:dyDescent="0.3">
      <c r="A536" t="s">
        <v>6914</v>
      </c>
      <c r="B536" s="18" t="s">
        <v>16</v>
      </c>
      <c r="C536" s="18" t="s">
        <v>27</v>
      </c>
      <c r="D536" s="18" t="s">
        <v>31</v>
      </c>
      <c r="E536" s="18" t="s">
        <v>45</v>
      </c>
      <c r="F536" s="18">
        <v>1095</v>
      </c>
      <c r="G536" s="18">
        <v>358.5</v>
      </c>
      <c r="H536" s="18">
        <v>672.44</v>
      </c>
      <c r="I536" s="43">
        <v>-303</v>
      </c>
      <c r="J536" s="18" t="s">
        <v>46</v>
      </c>
      <c r="K536" t="s">
        <v>4579</v>
      </c>
      <c r="L536" s="18" t="s">
        <v>4036</v>
      </c>
    </row>
    <row r="537" spans="1:12" x14ac:dyDescent="0.3">
      <c r="A537" t="s">
        <v>9460</v>
      </c>
      <c r="B537" s="18" t="s">
        <v>11</v>
      </c>
      <c r="C537" s="18" t="s">
        <v>29</v>
      </c>
      <c r="D537" s="18" t="s">
        <v>35</v>
      </c>
      <c r="E537" s="18" t="s">
        <v>43</v>
      </c>
      <c r="F537" s="18">
        <v>1052</v>
      </c>
      <c r="G537" s="18">
        <v>1922</v>
      </c>
      <c r="H537" s="18">
        <v>3030.49</v>
      </c>
      <c r="I537" s="43">
        <v>-48</v>
      </c>
      <c r="J537" s="18" t="s">
        <v>46</v>
      </c>
      <c r="K537" t="s">
        <v>5069</v>
      </c>
      <c r="L537" s="18" t="s">
        <v>2406</v>
      </c>
    </row>
    <row r="538" spans="1:12" x14ac:dyDescent="0.3">
      <c r="A538" t="s">
        <v>8809</v>
      </c>
      <c r="B538" s="18" t="s">
        <v>18</v>
      </c>
      <c r="C538" s="18" t="s">
        <v>23</v>
      </c>
      <c r="D538" s="18" t="s">
        <v>32</v>
      </c>
      <c r="E538" s="18" t="s">
        <v>45</v>
      </c>
      <c r="F538" s="18">
        <v>1060</v>
      </c>
      <c r="G538" s="18">
        <v>916.6</v>
      </c>
      <c r="H538" s="18">
        <v>1776.62</v>
      </c>
      <c r="I538" s="43">
        <v>-397</v>
      </c>
      <c r="J538" s="18" t="s">
        <v>46</v>
      </c>
      <c r="K538" t="s">
        <v>4922</v>
      </c>
      <c r="L538" s="18" t="s">
        <v>1358</v>
      </c>
    </row>
    <row r="539" spans="1:12" x14ac:dyDescent="0.3">
      <c r="A539" t="s">
        <v>10492</v>
      </c>
      <c r="B539" s="18" t="s">
        <v>17</v>
      </c>
      <c r="C539" s="18" t="s">
        <v>27</v>
      </c>
      <c r="D539" s="18" t="s">
        <v>32</v>
      </c>
      <c r="E539" s="18" t="s">
        <v>39</v>
      </c>
      <c r="F539" s="18">
        <v>1015</v>
      </c>
      <c r="G539" s="18">
        <v>1365.28</v>
      </c>
      <c r="H539" s="18">
        <v>2492.0100000000002</v>
      </c>
      <c r="I539" s="43">
        <v>-307</v>
      </c>
      <c r="J539" s="18" t="s">
        <v>46</v>
      </c>
      <c r="K539" t="s">
        <v>4687</v>
      </c>
      <c r="L539" s="18" t="s">
        <v>4002</v>
      </c>
    </row>
    <row r="540" spans="1:12" x14ac:dyDescent="0.3">
      <c r="A540" t="s">
        <v>8162</v>
      </c>
      <c r="B540" s="18" t="s">
        <v>17</v>
      </c>
      <c r="C540" s="18" t="s">
        <v>25</v>
      </c>
      <c r="D540" s="18" t="s">
        <v>35</v>
      </c>
      <c r="E540" s="18" t="s">
        <v>39</v>
      </c>
      <c r="F540" s="18">
        <v>1081</v>
      </c>
      <c r="G540" s="18">
        <v>249.57</v>
      </c>
      <c r="H540" s="18">
        <v>437.66</v>
      </c>
      <c r="I540" s="43">
        <v>-251</v>
      </c>
      <c r="J540" s="18" t="s">
        <v>46</v>
      </c>
      <c r="K540" t="s">
        <v>6253</v>
      </c>
      <c r="L540" s="18" t="s">
        <v>291</v>
      </c>
    </row>
    <row r="541" spans="1:12" x14ac:dyDescent="0.3">
      <c r="A541" t="s">
        <v>7301</v>
      </c>
      <c r="B541" s="18" t="s">
        <v>16</v>
      </c>
      <c r="C541" s="18" t="s">
        <v>21</v>
      </c>
      <c r="D541" s="18" t="s">
        <v>35</v>
      </c>
      <c r="E541" s="18" t="s">
        <v>45</v>
      </c>
      <c r="F541" s="18">
        <v>1003</v>
      </c>
      <c r="G541" s="18">
        <v>1557.77</v>
      </c>
      <c r="H541" s="18">
        <v>3112.42</v>
      </c>
      <c r="I541" s="43">
        <v>-169</v>
      </c>
      <c r="J541" s="18" t="s">
        <v>46</v>
      </c>
      <c r="K541" t="s">
        <v>5081</v>
      </c>
      <c r="L541" s="18" t="s">
        <v>2756</v>
      </c>
    </row>
    <row r="542" spans="1:12" x14ac:dyDescent="0.3">
      <c r="A542" t="s">
        <v>6932</v>
      </c>
      <c r="B542" s="18" t="s">
        <v>13</v>
      </c>
      <c r="C542" s="18" t="s">
        <v>23</v>
      </c>
      <c r="D542" s="18" t="s">
        <v>34</v>
      </c>
      <c r="E542" s="18" t="s">
        <v>41</v>
      </c>
      <c r="F542" s="18">
        <v>1027</v>
      </c>
      <c r="G542" s="18">
        <v>184.03</v>
      </c>
      <c r="H542" s="18">
        <v>280.36</v>
      </c>
      <c r="I542" s="43">
        <v>-188</v>
      </c>
      <c r="J542" s="18" t="s">
        <v>46</v>
      </c>
      <c r="K542" t="s">
        <v>5235</v>
      </c>
      <c r="L542" s="18" t="s">
        <v>626</v>
      </c>
    </row>
    <row r="543" spans="1:12" x14ac:dyDescent="0.3">
      <c r="A543" t="s">
        <v>9414</v>
      </c>
      <c r="B543" s="18" t="s">
        <v>12</v>
      </c>
      <c r="C543" s="18" t="s">
        <v>28</v>
      </c>
      <c r="D543" s="18" t="s">
        <v>33</v>
      </c>
      <c r="E543" s="18" t="s">
        <v>42</v>
      </c>
      <c r="F543" s="18">
        <v>1053</v>
      </c>
      <c r="G543" s="18">
        <v>1492.6</v>
      </c>
      <c r="H543" s="18">
        <v>1983.54</v>
      </c>
      <c r="I543" s="43">
        <v>-149</v>
      </c>
      <c r="J543" s="18" t="s">
        <v>46</v>
      </c>
      <c r="K543" t="s">
        <v>4843</v>
      </c>
      <c r="L543" s="18" t="s">
        <v>2330</v>
      </c>
    </row>
    <row r="544" spans="1:12" x14ac:dyDescent="0.3">
      <c r="A544" t="s">
        <v>7056</v>
      </c>
      <c r="B544" s="18" t="s">
        <v>12</v>
      </c>
      <c r="C544" s="18" t="s">
        <v>22</v>
      </c>
      <c r="D544" s="18" t="s">
        <v>32</v>
      </c>
      <c r="E544" s="18" t="s">
        <v>37</v>
      </c>
      <c r="F544" s="18">
        <v>1063</v>
      </c>
      <c r="G544" s="18">
        <v>914.1</v>
      </c>
      <c r="H544" s="18">
        <v>1783.18</v>
      </c>
      <c r="I544" s="43">
        <v>-8</v>
      </c>
      <c r="J544" s="18" t="s">
        <v>46</v>
      </c>
      <c r="K544" t="s">
        <v>6078</v>
      </c>
      <c r="L544" s="18" t="s">
        <v>50</v>
      </c>
    </row>
    <row r="545" spans="1:12" x14ac:dyDescent="0.3">
      <c r="A545" t="s">
        <v>6501</v>
      </c>
      <c r="B545" s="18" t="s">
        <v>15</v>
      </c>
      <c r="C545" s="18" t="s">
        <v>22</v>
      </c>
      <c r="D545" s="18" t="s">
        <v>33</v>
      </c>
      <c r="E545" s="18" t="s">
        <v>42</v>
      </c>
      <c r="F545" s="18">
        <v>1069</v>
      </c>
      <c r="G545" s="18">
        <v>840.4</v>
      </c>
      <c r="H545" s="18">
        <v>1464.18</v>
      </c>
      <c r="I545" s="43">
        <v>-408</v>
      </c>
      <c r="J545" s="18" t="s">
        <v>46</v>
      </c>
      <c r="K545" t="s">
        <v>5923</v>
      </c>
      <c r="L545" s="18" t="s">
        <v>1750</v>
      </c>
    </row>
    <row r="546" spans="1:12" x14ac:dyDescent="0.3">
      <c r="A546" t="s">
        <v>9107</v>
      </c>
      <c r="B546" s="18" t="s">
        <v>16</v>
      </c>
      <c r="C546" s="18" t="s">
        <v>28</v>
      </c>
      <c r="D546" s="18" t="s">
        <v>32</v>
      </c>
      <c r="E546" s="18" t="s">
        <v>40</v>
      </c>
      <c r="F546" s="18">
        <v>1085</v>
      </c>
      <c r="G546" s="18">
        <v>347.89</v>
      </c>
      <c r="H546" s="18">
        <v>422.22</v>
      </c>
      <c r="I546" s="43">
        <v>-351</v>
      </c>
      <c r="J546" s="18" t="s">
        <v>46</v>
      </c>
      <c r="K546" t="s">
        <v>4958</v>
      </c>
      <c r="L546" s="18" t="s">
        <v>1847</v>
      </c>
    </row>
    <row r="547" spans="1:12" x14ac:dyDescent="0.3">
      <c r="A547" t="s">
        <v>7028</v>
      </c>
      <c r="B547" s="18" t="s">
        <v>11</v>
      </c>
      <c r="C547" s="18" t="s">
        <v>21</v>
      </c>
      <c r="D547" s="18" t="s">
        <v>31</v>
      </c>
      <c r="E547" s="18" t="s">
        <v>36</v>
      </c>
      <c r="F547" s="18">
        <v>1030</v>
      </c>
      <c r="G547" s="18">
        <v>540.55999999999995</v>
      </c>
      <c r="H547" s="18">
        <v>732.72</v>
      </c>
      <c r="I547" s="43">
        <v>-261</v>
      </c>
      <c r="J547" s="18" t="s">
        <v>46</v>
      </c>
      <c r="K547" s="42" t="s">
        <v>5637</v>
      </c>
      <c r="L547" s="18" t="s">
        <v>49</v>
      </c>
    </row>
    <row r="548" spans="1:12" x14ac:dyDescent="0.3">
      <c r="A548" t="s">
        <v>8774</v>
      </c>
      <c r="B548" s="18" t="s">
        <v>17</v>
      </c>
      <c r="C548" s="18" t="s">
        <v>29</v>
      </c>
      <c r="D548" s="18" t="s">
        <v>33</v>
      </c>
      <c r="E548" s="18" t="s">
        <v>37</v>
      </c>
      <c r="F548" s="18">
        <v>1028</v>
      </c>
      <c r="G548" s="18">
        <v>764.22</v>
      </c>
      <c r="H548" s="18">
        <v>906.27</v>
      </c>
      <c r="I548" s="43">
        <v>-100</v>
      </c>
      <c r="J548" s="18" t="s">
        <v>46</v>
      </c>
      <c r="K548" t="s">
        <v>4910</v>
      </c>
      <c r="L548" s="18" t="s">
        <v>1299</v>
      </c>
    </row>
    <row r="549" spans="1:12" x14ac:dyDescent="0.3">
      <c r="A549" t="s">
        <v>10499</v>
      </c>
      <c r="B549" s="18" t="s">
        <v>11</v>
      </c>
      <c r="C549" s="18" t="s">
        <v>30</v>
      </c>
      <c r="D549" s="18" t="s">
        <v>31</v>
      </c>
      <c r="E549" s="18" t="s">
        <v>38</v>
      </c>
      <c r="F549" s="18">
        <v>1071</v>
      </c>
      <c r="G549" s="18">
        <v>1358.9</v>
      </c>
      <c r="H549" s="18">
        <v>1616.73</v>
      </c>
      <c r="I549" s="43">
        <v>-359</v>
      </c>
      <c r="J549" s="18" t="s">
        <v>46</v>
      </c>
      <c r="K549" t="s">
        <v>4673</v>
      </c>
      <c r="L549" s="18" t="s">
        <v>4019</v>
      </c>
    </row>
    <row r="550" spans="1:12" x14ac:dyDescent="0.3">
      <c r="A550" t="s">
        <v>7577</v>
      </c>
      <c r="B550" s="18" t="s">
        <v>17</v>
      </c>
      <c r="C550" s="18" t="s">
        <v>25</v>
      </c>
      <c r="D550" s="18" t="s">
        <v>35</v>
      </c>
      <c r="E550" s="18" t="s">
        <v>37</v>
      </c>
      <c r="F550" s="18">
        <v>1042</v>
      </c>
      <c r="G550" s="18">
        <v>1310.72</v>
      </c>
      <c r="H550" s="18">
        <v>2056.65</v>
      </c>
      <c r="I550" s="43">
        <v>-90</v>
      </c>
      <c r="J550" s="18" t="s">
        <v>46</v>
      </c>
      <c r="K550" t="s">
        <v>5507</v>
      </c>
      <c r="L550" s="18" t="s">
        <v>1452</v>
      </c>
    </row>
    <row r="551" spans="1:12" x14ac:dyDescent="0.3">
      <c r="A551" t="s">
        <v>6538</v>
      </c>
      <c r="B551" s="18" t="s">
        <v>16</v>
      </c>
      <c r="C551" s="18" t="s">
        <v>26</v>
      </c>
      <c r="D551" s="18" t="s">
        <v>34</v>
      </c>
      <c r="E551" s="18" t="s">
        <v>36</v>
      </c>
      <c r="F551" s="18">
        <v>1010</v>
      </c>
      <c r="G551" s="18">
        <v>1961.81</v>
      </c>
      <c r="H551" s="18">
        <v>2418.52</v>
      </c>
      <c r="I551" s="43">
        <v>-72</v>
      </c>
      <c r="J551" s="18" t="s">
        <v>46</v>
      </c>
      <c r="K551" t="s">
        <v>5700</v>
      </c>
      <c r="L551" s="18" t="s">
        <v>2427</v>
      </c>
    </row>
    <row r="552" spans="1:12" x14ac:dyDescent="0.3">
      <c r="A552" t="s">
        <v>7921</v>
      </c>
      <c r="B552" s="18" t="s">
        <v>19</v>
      </c>
      <c r="C552" s="18" t="s">
        <v>25</v>
      </c>
      <c r="D552" s="18" t="s">
        <v>33</v>
      </c>
      <c r="E552" s="18" t="s">
        <v>42</v>
      </c>
      <c r="F552" s="18">
        <v>1026</v>
      </c>
      <c r="G552" s="18">
        <v>528.04</v>
      </c>
      <c r="H552" s="18">
        <v>806</v>
      </c>
      <c r="I552" s="43">
        <v>-442</v>
      </c>
      <c r="J552" s="18" t="s">
        <v>46</v>
      </c>
      <c r="K552" t="s">
        <v>4778</v>
      </c>
      <c r="L552" s="18" t="s">
        <v>3897</v>
      </c>
    </row>
    <row r="553" spans="1:12" x14ac:dyDescent="0.3">
      <c r="A553" t="s">
        <v>8226</v>
      </c>
      <c r="B553" s="18" t="s">
        <v>17</v>
      </c>
      <c r="C553" s="18" t="s">
        <v>22</v>
      </c>
      <c r="D553" s="18" t="s">
        <v>34</v>
      </c>
      <c r="E553" s="18" t="s">
        <v>44</v>
      </c>
      <c r="F553" s="18">
        <v>1075</v>
      </c>
      <c r="G553" s="18">
        <v>1551.76</v>
      </c>
      <c r="H553" s="18">
        <v>2706.43</v>
      </c>
      <c r="I553" s="43">
        <v>-262</v>
      </c>
      <c r="J553" s="18" t="s">
        <v>46</v>
      </c>
      <c r="K553" t="s">
        <v>5633</v>
      </c>
      <c r="L553" s="18" t="s">
        <v>407</v>
      </c>
    </row>
    <row r="554" spans="1:12" x14ac:dyDescent="0.3">
      <c r="A554" t="s">
        <v>10650</v>
      </c>
      <c r="B554" s="18" t="s">
        <v>13</v>
      </c>
      <c r="C554" s="18" t="s">
        <v>30</v>
      </c>
      <c r="D554" s="18" t="s">
        <v>34</v>
      </c>
      <c r="E554" s="18" t="s">
        <v>38</v>
      </c>
      <c r="F554" s="18">
        <v>1092</v>
      </c>
      <c r="G554" s="18">
        <v>274.76</v>
      </c>
      <c r="H554" s="18">
        <v>352.71</v>
      </c>
      <c r="I554" s="43">
        <v>-109</v>
      </c>
      <c r="J554" s="18" t="s">
        <v>46</v>
      </c>
      <c r="K554" t="s">
        <v>4433</v>
      </c>
      <c r="L554" s="18" t="s">
        <v>225</v>
      </c>
    </row>
    <row r="555" spans="1:12" x14ac:dyDescent="0.3">
      <c r="A555" t="s">
        <v>9186</v>
      </c>
      <c r="B555" s="18" t="s">
        <v>20</v>
      </c>
      <c r="C555" s="18" t="s">
        <v>26</v>
      </c>
      <c r="D555" s="18" t="s">
        <v>33</v>
      </c>
      <c r="E555" s="18" t="s">
        <v>40</v>
      </c>
      <c r="F555" s="18">
        <v>1006</v>
      </c>
      <c r="G555" s="18">
        <v>1142.33</v>
      </c>
      <c r="H555" s="18">
        <v>1740.19</v>
      </c>
      <c r="I555" s="43">
        <v>-303</v>
      </c>
      <c r="J555" s="18" t="s">
        <v>46</v>
      </c>
      <c r="K555" t="s">
        <v>5258</v>
      </c>
      <c r="L555" s="18" t="s">
        <v>1971</v>
      </c>
    </row>
    <row r="556" spans="1:12" x14ac:dyDescent="0.3">
      <c r="A556" t="s">
        <v>9229</v>
      </c>
      <c r="B556" s="18" t="s">
        <v>18</v>
      </c>
      <c r="C556" s="18" t="s">
        <v>25</v>
      </c>
      <c r="D556" s="18" t="s">
        <v>33</v>
      </c>
      <c r="E556" s="18" t="s">
        <v>45</v>
      </c>
      <c r="F556" s="18">
        <v>1004</v>
      </c>
      <c r="G556" s="18">
        <v>1529.38</v>
      </c>
      <c r="H556" s="18">
        <v>3009.24</v>
      </c>
      <c r="I556" s="43">
        <v>-175</v>
      </c>
      <c r="J556" s="18" t="s">
        <v>46</v>
      </c>
      <c r="K556" t="s">
        <v>5844</v>
      </c>
      <c r="L556" s="18" t="s">
        <v>2035</v>
      </c>
    </row>
    <row r="557" spans="1:12" x14ac:dyDescent="0.3">
      <c r="A557" t="s">
        <v>10235</v>
      </c>
      <c r="B557" s="18" t="s">
        <v>19</v>
      </c>
      <c r="C557" s="18" t="s">
        <v>25</v>
      </c>
      <c r="D557" s="18" t="s">
        <v>32</v>
      </c>
      <c r="E557" s="18" t="s">
        <v>38</v>
      </c>
      <c r="F557" s="18">
        <v>1066</v>
      </c>
      <c r="G557" s="18">
        <v>1035.1300000000001</v>
      </c>
      <c r="H557" s="18">
        <v>1848.8</v>
      </c>
      <c r="I557" s="43">
        <v>-256</v>
      </c>
      <c r="J557" s="18" t="s">
        <v>46</v>
      </c>
      <c r="K557" t="s">
        <v>4593</v>
      </c>
      <c r="L557" s="18" t="s">
        <v>3624</v>
      </c>
    </row>
    <row r="558" spans="1:12" x14ac:dyDescent="0.3">
      <c r="A558" t="s">
        <v>7751</v>
      </c>
      <c r="B558" s="18" t="s">
        <v>13</v>
      </c>
      <c r="C558" s="18" t="s">
        <v>27</v>
      </c>
      <c r="D558" s="18" t="s">
        <v>32</v>
      </c>
      <c r="E558" s="18" t="s">
        <v>45</v>
      </c>
      <c r="F558" s="18">
        <v>1010</v>
      </c>
      <c r="G558" s="18">
        <v>688.42</v>
      </c>
      <c r="H558" s="18">
        <v>1288.4100000000001</v>
      </c>
      <c r="I558" s="43">
        <v>-349</v>
      </c>
      <c r="J558" s="18" t="s">
        <v>46</v>
      </c>
      <c r="K558" t="s">
        <v>4414</v>
      </c>
      <c r="L558" s="18" t="s">
        <v>4291</v>
      </c>
    </row>
    <row r="559" spans="1:12" x14ac:dyDescent="0.3">
      <c r="A559" t="s">
        <v>7472</v>
      </c>
      <c r="B559" s="18" t="s">
        <v>12</v>
      </c>
      <c r="C559" s="18" t="s">
        <v>29</v>
      </c>
      <c r="D559" s="18" t="s">
        <v>31</v>
      </c>
      <c r="E559" s="18" t="s">
        <v>42</v>
      </c>
      <c r="F559" s="18">
        <v>1052</v>
      </c>
      <c r="G559" s="18">
        <v>421.47</v>
      </c>
      <c r="H559" s="18">
        <v>695.93</v>
      </c>
      <c r="I559" s="43">
        <v>-275</v>
      </c>
      <c r="J559" s="18" t="s">
        <v>46</v>
      </c>
      <c r="K559" t="s">
        <v>5788</v>
      </c>
      <c r="L559" s="18" t="s">
        <v>2199</v>
      </c>
    </row>
    <row r="560" spans="1:12" x14ac:dyDescent="0.3">
      <c r="A560" t="s">
        <v>9015</v>
      </c>
      <c r="B560" s="18" t="s">
        <v>16</v>
      </c>
      <c r="C560" s="18" t="s">
        <v>21</v>
      </c>
      <c r="D560" s="18" t="s">
        <v>32</v>
      </c>
      <c r="E560" s="18" t="s">
        <v>44</v>
      </c>
      <c r="F560" s="18">
        <v>1022</v>
      </c>
      <c r="G560" s="18">
        <v>201.39</v>
      </c>
      <c r="H560" s="18">
        <v>374.67</v>
      </c>
      <c r="I560" s="43">
        <v>-216</v>
      </c>
      <c r="J560" s="18" t="s">
        <v>46</v>
      </c>
      <c r="K560" t="s">
        <v>4442</v>
      </c>
      <c r="L560" s="18" t="s">
        <v>1701</v>
      </c>
    </row>
    <row r="561" spans="1:12" x14ac:dyDescent="0.3">
      <c r="A561" t="s">
        <v>7916</v>
      </c>
      <c r="B561" s="18" t="s">
        <v>13</v>
      </c>
      <c r="C561" s="18" t="s">
        <v>24</v>
      </c>
      <c r="D561" s="18" t="s">
        <v>33</v>
      </c>
      <c r="E561" s="18" t="s">
        <v>42</v>
      </c>
      <c r="F561" s="18">
        <v>1042</v>
      </c>
      <c r="G561" s="18">
        <v>1815.48</v>
      </c>
      <c r="H561" s="18">
        <v>2982.13</v>
      </c>
      <c r="I561" s="43">
        <v>-112</v>
      </c>
      <c r="J561" s="18" t="s">
        <v>46</v>
      </c>
      <c r="K561" t="s">
        <v>4457</v>
      </c>
      <c r="L561" s="18" t="s">
        <v>620</v>
      </c>
    </row>
    <row r="562" spans="1:12" x14ac:dyDescent="0.3">
      <c r="A562" t="s">
        <v>9119</v>
      </c>
      <c r="B562" s="18" t="s">
        <v>13</v>
      </c>
      <c r="C562" s="18" t="s">
        <v>30</v>
      </c>
      <c r="D562" s="18" t="s">
        <v>35</v>
      </c>
      <c r="E562" s="18" t="s">
        <v>39</v>
      </c>
      <c r="F562" s="18">
        <v>1005</v>
      </c>
      <c r="G562" s="18">
        <v>1828.99</v>
      </c>
      <c r="H562" s="18">
        <v>3059.04</v>
      </c>
      <c r="I562" s="43">
        <v>-287</v>
      </c>
      <c r="J562" s="18" t="s">
        <v>46</v>
      </c>
      <c r="K562" t="s">
        <v>5300</v>
      </c>
      <c r="L562" s="18" t="s">
        <v>1861</v>
      </c>
    </row>
    <row r="563" spans="1:12" x14ac:dyDescent="0.3">
      <c r="A563" t="s">
        <v>8905</v>
      </c>
      <c r="B563" s="18" t="s">
        <v>18</v>
      </c>
      <c r="C563" s="18" t="s">
        <v>21</v>
      </c>
      <c r="D563" s="18" t="s">
        <v>35</v>
      </c>
      <c r="E563" s="18" t="s">
        <v>41</v>
      </c>
      <c r="F563" s="18">
        <v>1004</v>
      </c>
      <c r="G563" s="18">
        <v>1711.1</v>
      </c>
      <c r="H563" s="18">
        <v>2210.4899999999998</v>
      </c>
      <c r="I563" s="43">
        <v>-371</v>
      </c>
      <c r="J563" s="18" t="s">
        <v>46</v>
      </c>
      <c r="K563" t="s">
        <v>4810</v>
      </c>
      <c r="L563" s="18" t="s">
        <v>1509</v>
      </c>
    </row>
    <row r="564" spans="1:12" x14ac:dyDescent="0.3">
      <c r="A564" t="s">
        <v>9184</v>
      </c>
      <c r="B564" s="18" t="s">
        <v>18</v>
      </c>
      <c r="C564" s="18" t="s">
        <v>30</v>
      </c>
      <c r="D564" s="18" t="s">
        <v>34</v>
      </c>
      <c r="E564" s="18" t="s">
        <v>40</v>
      </c>
      <c r="F564" s="18">
        <v>1031</v>
      </c>
      <c r="G564" s="18">
        <v>217.32</v>
      </c>
      <c r="H564" s="18">
        <v>408.79</v>
      </c>
      <c r="I564" s="43">
        <v>-92</v>
      </c>
      <c r="J564" s="18" t="s">
        <v>46</v>
      </c>
      <c r="K564" t="s">
        <v>5859</v>
      </c>
      <c r="L564" s="18" t="s">
        <v>1969</v>
      </c>
    </row>
    <row r="565" spans="1:12" x14ac:dyDescent="0.3">
      <c r="A565" t="s">
        <v>10256</v>
      </c>
      <c r="B565" s="18" t="s">
        <v>12</v>
      </c>
      <c r="C565" s="18" t="s">
        <v>24</v>
      </c>
      <c r="D565" s="18" t="s">
        <v>33</v>
      </c>
      <c r="E565" s="18" t="s">
        <v>42</v>
      </c>
      <c r="F565" s="18">
        <v>1035</v>
      </c>
      <c r="G565" s="18">
        <v>1018.12</v>
      </c>
      <c r="H565" s="18">
        <v>2025.57</v>
      </c>
      <c r="I565" s="43">
        <v>-440</v>
      </c>
      <c r="J565" s="18" t="s">
        <v>46</v>
      </c>
      <c r="K565" t="s">
        <v>4908</v>
      </c>
      <c r="L565" s="18" t="s">
        <v>3654</v>
      </c>
    </row>
    <row r="566" spans="1:12" x14ac:dyDescent="0.3">
      <c r="A566" t="s">
        <v>10583</v>
      </c>
      <c r="B566" s="18" t="s">
        <v>19</v>
      </c>
      <c r="C566" s="18" t="s">
        <v>22</v>
      </c>
      <c r="D566" s="18" t="s">
        <v>33</v>
      </c>
      <c r="E566" s="18" t="s">
        <v>43</v>
      </c>
      <c r="F566" s="18">
        <v>1012</v>
      </c>
      <c r="G566" s="18">
        <v>1560.03</v>
      </c>
      <c r="H566" s="18">
        <v>2059.84</v>
      </c>
      <c r="I566" s="43">
        <v>-240</v>
      </c>
      <c r="J566" s="18" t="s">
        <v>46</v>
      </c>
      <c r="K566" t="s">
        <v>4529</v>
      </c>
      <c r="L566" s="18" t="s">
        <v>4171</v>
      </c>
    </row>
    <row r="567" spans="1:12" x14ac:dyDescent="0.3">
      <c r="A567" t="s">
        <v>10332</v>
      </c>
      <c r="B567" s="18" t="s">
        <v>15</v>
      </c>
      <c r="C567" s="18" t="s">
        <v>25</v>
      </c>
      <c r="D567" s="18" t="s">
        <v>31</v>
      </c>
      <c r="E567" s="18" t="s">
        <v>37</v>
      </c>
      <c r="F567" s="18">
        <v>1008</v>
      </c>
      <c r="G567" s="18">
        <v>809.65</v>
      </c>
      <c r="H567" s="18">
        <v>1619.07</v>
      </c>
      <c r="I567" s="43">
        <v>-457</v>
      </c>
      <c r="J567" s="18" t="s">
        <v>46</v>
      </c>
      <c r="K567" t="s">
        <v>4888</v>
      </c>
      <c r="L567" s="18" t="s">
        <v>3758</v>
      </c>
    </row>
    <row r="568" spans="1:12" x14ac:dyDescent="0.3">
      <c r="A568" t="s">
        <v>10001</v>
      </c>
      <c r="B568" s="18" t="s">
        <v>19</v>
      </c>
      <c r="C568" s="18" t="s">
        <v>29</v>
      </c>
      <c r="D568" s="18" t="s">
        <v>32</v>
      </c>
      <c r="E568" s="18" t="s">
        <v>38</v>
      </c>
      <c r="F568" s="18">
        <v>1045</v>
      </c>
      <c r="G568" s="18">
        <v>1545.67</v>
      </c>
      <c r="H568" s="18">
        <v>2296.88</v>
      </c>
      <c r="I568" s="43">
        <v>-412</v>
      </c>
      <c r="J568" s="18" t="s">
        <v>46</v>
      </c>
      <c r="K568" t="s">
        <v>5254</v>
      </c>
      <c r="L568" s="18" t="s">
        <v>3270</v>
      </c>
    </row>
    <row r="569" spans="1:12" x14ac:dyDescent="0.3">
      <c r="A569" t="s">
        <v>7870</v>
      </c>
      <c r="B569" s="18" t="s">
        <v>19</v>
      </c>
      <c r="C569" s="18" t="s">
        <v>22</v>
      </c>
      <c r="D569" s="18" t="s">
        <v>34</v>
      </c>
      <c r="E569" s="18" t="s">
        <v>40</v>
      </c>
      <c r="F569" s="18">
        <v>1092</v>
      </c>
      <c r="G569" s="18">
        <v>1028.3499999999999</v>
      </c>
      <c r="H569" s="18">
        <v>1266.44</v>
      </c>
      <c r="I569" s="43">
        <v>-356</v>
      </c>
      <c r="J569" s="18" t="s">
        <v>46</v>
      </c>
      <c r="K569" t="s">
        <v>5789</v>
      </c>
      <c r="L569" s="18" t="s">
        <v>445</v>
      </c>
    </row>
    <row r="570" spans="1:12" x14ac:dyDescent="0.3">
      <c r="A570" t="s">
        <v>8121</v>
      </c>
      <c r="B570" s="18" t="s">
        <v>19</v>
      </c>
      <c r="C570" s="18" t="s">
        <v>25</v>
      </c>
      <c r="D570" s="18" t="s">
        <v>31</v>
      </c>
      <c r="E570" s="18" t="s">
        <v>36</v>
      </c>
      <c r="F570" s="18">
        <v>1060</v>
      </c>
      <c r="G570" s="18">
        <v>531.6</v>
      </c>
      <c r="H570" s="18">
        <v>1062.22</v>
      </c>
      <c r="I570" s="43">
        <v>-283</v>
      </c>
      <c r="J570" s="18" t="s">
        <v>46</v>
      </c>
      <c r="K570" t="s">
        <v>5544</v>
      </c>
      <c r="L570" s="18" t="s">
        <v>219</v>
      </c>
    </row>
    <row r="571" spans="1:12" x14ac:dyDescent="0.3">
      <c r="A571" t="s">
        <v>8328</v>
      </c>
      <c r="B571" s="18" t="s">
        <v>13</v>
      </c>
      <c r="C571" s="18" t="s">
        <v>23</v>
      </c>
      <c r="D571" s="18" t="s">
        <v>32</v>
      </c>
      <c r="E571" s="18" t="s">
        <v>40</v>
      </c>
      <c r="F571" s="18">
        <v>1060</v>
      </c>
      <c r="G571" s="18">
        <v>450.2</v>
      </c>
      <c r="H571" s="18">
        <v>881.17</v>
      </c>
      <c r="I571" s="43">
        <v>-296</v>
      </c>
      <c r="J571" s="18" t="s">
        <v>46</v>
      </c>
      <c r="K571" t="s">
        <v>5716</v>
      </c>
      <c r="L571" s="18" t="s">
        <v>571</v>
      </c>
    </row>
    <row r="572" spans="1:12" x14ac:dyDescent="0.3">
      <c r="A572" t="s">
        <v>10143</v>
      </c>
      <c r="B572" s="18" t="s">
        <v>13</v>
      </c>
      <c r="C572" s="18" t="s">
        <v>24</v>
      </c>
      <c r="D572" s="18" t="s">
        <v>31</v>
      </c>
      <c r="E572" s="18" t="s">
        <v>38</v>
      </c>
      <c r="F572" s="18">
        <v>1056</v>
      </c>
      <c r="G572" s="18">
        <v>1410.96</v>
      </c>
      <c r="H572" s="18">
        <v>2565.1799999999998</v>
      </c>
      <c r="I572" s="43">
        <v>-378</v>
      </c>
      <c r="J572" s="18" t="s">
        <v>46</v>
      </c>
      <c r="K572" t="s">
        <v>5096</v>
      </c>
      <c r="L572" s="18" t="s">
        <v>3495</v>
      </c>
    </row>
    <row r="573" spans="1:12" x14ac:dyDescent="0.3">
      <c r="A573" t="s">
        <v>7850</v>
      </c>
      <c r="B573" s="18" t="s">
        <v>20</v>
      </c>
      <c r="C573" s="18" t="s">
        <v>28</v>
      </c>
      <c r="D573" s="18" t="s">
        <v>32</v>
      </c>
      <c r="E573" s="18" t="s">
        <v>38</v>
      </c>
      <c r="F573" s="18">
        <v>1042</v>
      </c>
      <c r="G573" s="18">
        <v>242.42</v>
      </c>
      <c r="H573" s="18">
        <v>288.35000000000002</v>
      </c>
      <c r="I573" s="43">
        <v>-41</v>
      </c>
      <c r="J573" s="18" t="s">
        <v>46</v>
      </c>
      <c r="K573" t="s">
        <v>4590</v>
      </c>
      <c r="L573" s="18" t="s">
        <v>3327</v>
      </c>
    </row>
    <row r="574" spans="1:12" x14ac:dyDescent="0.3">
      <c r="A574" t="s">
        <v>10187</v>
      </c>
      <c r="B574" s="18" t="s">
        <v>12</v>
      </c>
      <c r="C574" s="18" t="s">
        <v>30</v>
      </c>
      <c r="D574" s="18" t="s">
        <v>35</v>
      </c>
      <c r="E574" s="18" t="s">
        <v>42</v>
      </c>
      <c r="F574" s="18">
        <v>1064</v>
      </c>
      <c r="G574" s="18">
        <v>347.67</v>
      </c>
      <c r="H574" s="18">
        <v>518.54</v>
      </c>
      <c r="I574" s="43">
        <v>-499</v>
      </c>
      <c r="J574" s="18" t="s">
        <v>46</v>
      </c>
      <c r="K574" t="s">
        <v>4869</v>
      </c>
      <c r="L574" s="18" t="s">
        <v>3556</v>
      </c>
    </row>
    <row r="575" spans="1:12" x14ac:dyDescent="0.3">
      <c r="A575" t="s">
        <v>7875</v>
      </c>
      <c r="B575" s="18" t="s">
        <v>14</v>
      </c>
      <c r="C575" s="18" t="s">
        <v>29</v>
      </c>
      <c r="D575" s="18" t="s">
        <v>31</v>
      </c>
      <c r="E575" s="18" t="s">
        <v>41</v>
      </c>
      <c r="F575" s="18">
        <v>1094</v>
      </c>
      <c r="G575" s="18">
        <v>517.03</v>
      </c>
      <c r="H575" s="18">
        <v>592.21</v>
      </c>
      <c r="I575" s="43">
        <v>-139</v>
      </c>
      <c r="J575" s="18" t="s">
        <v>46</v>
      </c>
      <c r="K575" t="s">
        <v>5301</v>
      </c>
      <c r="L575" s="18" t="s">
        <v>1447</v>
      </c>
    </row>
    <row r="576" spans="1:12" x14ac:dyDescent="0.3">
      <c r="A576" t="s">
        <v>9178</v>
      </c>
      <c r="B576" s="18" t="s">
        <v>14</v>
      </c>
      <c r="C576" s="18" t="s">
        <v>21</v>
      </c>
      <c r="D576" s="18" t="s">
        <v>35</v>
      </c>
      <c r="E576" s="18" t="s">
        <v>45</v>
      </c>
      <c r="F576" s="18">
        <v>1006</v>
      </c>
      <c r="G576" s="18">
        <v>936.12</v>
      </c>
      <c r="H576" s="18">
        <v>1677.8</v>
      </c>
      <c r="I576" s="43">
        <v>-462</v>
      </c>
      <c r="J576" s="18" t="s">
        <v>46</v>
      </c>
      <c r="K576" t="s">
        <v>5837</v>
      </c>
      <c r="L576" s="18" t="s">
        <v>1447</v>
      </c>
    </row>
    <row r="577" spans="1:12" x14ac:dyDescent="0.3">
      <c r="A577" t="s">
        <v>7509</v>
      </c>
      <c r="B577" s="18" t="s">
        <v>13</v>
      </c>
      <c r="C577" s="18" t="s">
        <v>22</v>
      </c>
      <c r="D577" s="18" t="s">
        <v>34</v>
      </c>
      <c r="E577" s="18" t="s">
        <v>44</v>
      </c>
      <c r="F577" s="18">
        <v>1033</v>
      </c>
      <c r="G577" s="18">
        <v>1521.52</v>
      </c>
      <c r="H577" s="18">
        <v>2083.5300000000002</v>
      </c>
      <c r="I577" s="43">
        <v>-14</v>
      </c>
      <c r="J577" s="18" t="s">
        <v>46</v>
      </c>
      <c r="K577" t="s">
        <v>4432</v>
      </c>
      <c r="L577" s="18" t="s">
        <v>3225</v>
      </c>
    </row>
    <row r="578" spans="1:12" x14ac:dyDescent="0.3">
      <c r="A578" t="s">
        <v>8358</v>
      </c>
      <c r="B578" s="18" t="s">
        <v>20</v>
      </c>
      <c r="C578" s="18" t="s">
        <v>26</v>
      </c>
      <c r="D578" s="18" t="s">
        <v>31</v>
      </c>
      <c r="E578" s="18" t="s">
        <v>45</v>
      </c>
      <c r="F578" s="18">
        <v>1067</v>
      </c>
      <c r="G578" s="18">
        <v>1386.42</v>
      </c>
      <c r="H578" s="18">
        <v>2152.1</v>
      </c>
      <c r="I578" s="43">
        <v>-233</v>
      </c>
      <c r="J578" s="18" t="s">
        <v>46</v>
      </c>
      <c r="K578" t="s">
        <v>4385</v>
      </c>
      <c r="L578" s="18" t="s">
        <v>629</v>
      </c>
    </row>
    <row r="579" spans="1:12" x14ac:dyDescent="0.3">
      <c r="A579" t="s">
        <v>9358</v>
      </c>
      <c r="B579" s="18" t="s">
        <v>15</v>
      </c>
      <c r="C579" s="18" t="s">
        <v>22</v>
      </c>
      <c r="D579" s="18" t="s">
        <v>35</v>
      </c>
      <c r="E579" s="18" t="s">
        <v>45</v>
      </c>
      <c r="F579" s="18">
        <v>1060</v>
      </c>
      <c r="G579" s="18">
        <v>1164.27</v>
      </c>
      <c r="H579" s="18">
        <v>1851.69</v>
      </c>
      <c r="I579" s="43">
        <v>-231</v>
      </c>
      <c r="J579" s="18" t="s">
        <v>46</v>
      </c>
      <c r="K579" t="s">
        <v>5767</v>
      </c>
      <c r="L579" s="18" t="s">
        <v>2243</v>
      </c>
    </row>
    <row r="580" spans="1:12" x14ac:dyDescent="0.3">
      <c r="A580" t="s">
        <v>7012</v>
      </c>
      <c r="B580" s="18" t="s">
        <v>19</v>
      </c>
      <c r="C580" s="18" t="s">
        <v>28</v>
      </c>
      <c r="D580" s="18" t="s">
        <v>35</v>
      </c>
      <c r="E580" s="18" t="s">
        <v>40</v>
      </c>
      <c r="F580" s="18">
        <v>1022</v>
      </c>
      <c r="G580" s="18">
        <v>1725.87</v>
      </c>
      <c r="H580" s="18">
        <v>2353.9899999999998</v>
      </c>
      <c r="I580" s="43">
        <v>-256</v>
      </c>
      <c r="J580" s="18" t="s">
        <v>46</v>
      </c>
      <c r="K580" t="s">
        <v>4936</v>
      </c>
      <c r="L580" s="18" t="s">
        <v>3698</v>
      </c>
    </row>
    <row r="581" spans="1:12" x14ac:dyDescent="0.3">
      <c r="A581" t="s">
        <v>10565</v>
      </c>
      <c r="B581" s="18" t="s">
        <v>17</v>
      </c>
      <c r="C581" s="18" t="s">
        <v>24</v>
      </c>
      <c r="D581" s="18" t="s">
        <v>31</v>
      </c>
      <c r="E581" s="18" t="s">
        <v>38</v>
      </c>
      <c r="F581" s="18">
        <v>1096</v>
      </c>
      <c r="G581" s="18">
        <v>1150.99</v>
      </c>
      <c r="H581" s="18">
        <v>1824.62</v>
      </c>
      <c r="I581" s="43">
        <v>-457</v>
      </c>
      <c r="J581" s="18" t="s">
        <v>46</v>
      </c>
      <c r="K581" t="s">
        <v>4559</v>
      </c>
      <c r="L581" s="18" t="s">
        <v>4141</v>
      </c>
    </row>
    <row r="582" spans="1:12" x14ac:dyDescent="0.3">
      <c r="A582" t="s">
        <v>9934</v>
      </c>
      <c r="B582" s="18" t="s">
        <v>12</v>
      </c>
      <c r="C582" s="18" t="s">
        <v>21</v>
      </c>
      <c r="D582" s="18" t="s">
        <v>34</v>
      </c>
      <c r="E582" s="18" t="s">
        <v>40</v>
      </c>
      <c r="F582" s="18">
        <v>1010</v>
      </c>
      <c r="G582" s="18">
        <v>369.02</v>
      </c>
      <c r="H582" s="18">
        <v>408.41</v>
      </c>
      <c r="I582" s="43">
        <v>-29</v>
      </c>
      <c r="J582" s="18" t="s">
        <v>46</v>
      </c>
      <c r="K582" t="s">
        <v>5314</v>
      </c>
      <c r="L582" s="18" t="s">
        <v>3158</v>
      </c>
    </row>
    <row r="583" spans="1:12" x14ac:dyDescent="0.3">
      <c r="A583" t="s">
        <v>10635</v>
      </c>
      <c r="B583" s="18" t="s">
        <v>11</v>
      </c>
      <c r="C583" s="18" t="s">
        <v>22</v>
      </c>
      <c r="D583" s="18" t="s">
        <v>31</v>
      </c>
      <c r="E583" s="18" t="s">
        <v>44</v>
      </c>
      <c r="F583" s="18">
        <v>1052</v>
      </c>
      <c r="G583" s="18">
        <v>1104.98</v>
      </c>
      <c r="H583" s="18">
        <v>1700.45</v>
      </c>
      <c r="I583" s="43">
        <v>-73</v>
      </c>
      <c r="J583" s="18" t="s">
        <v>46</v>
      </c>
      <c r="K583" t="s">
        <v>4458</v>
      </c>
      <c r="L583" s="18" t="s">
        <v>4248</v>
      </c>
    </row>
    <row r="584" spans="1:12" x14ac:dyDescent="0.3">
      <c r="A584" t="s">
        <v>8661</v>
      </c>
      <c r="B584" s="18" t="s">
        <v>13</v>
      </c>
      <c r="C584" s="18" t="s">
        <v>30</v>
      </c>
      <c r="D584" s="18" t="s">
        <v>33</v>
      </c>
      <c r="E584" s="18" t="s">
        <v>42</v>
      </c>
      <c r="F584" s="18">
        <v>1098</v>
      </c>
      <c r="G584" s="18">
        <v>377.76</v>
      </c>
      <c r="H584" s="18">
        <v>443.09</v>
      </c>
      <c r="I584" s="43">
        <v>-112</v>
      </c>
      <c r="J584" s="18" t="s">
        <v>46</v>
      </c>
      <c r="K584" t="s">
        <v>5271</v>
      </c>
      <c r="L584" s="18" t="s">
        <v>1113</v>
      </c>
    </row>
    <row r="585" spans="1:12" x14ac:dyDescent="0.3">
      <c r="A585" t="s">
        <v>9977</v>
      </c>
      <c r="B585" s="18" t="s">
        <v>18</v>
      </c>
      <c r="C585" s="18" t="s">
        <v>28</v>
      </c>
      <c r="D585" s="18" t="s">
        <v>32</v>
      </c>
      <c r="E585" s="18" t="s">
        <v>43</v>
      </c>
      <c r="F585" s="18">
        <v>1076</v>
      </c>
      <c r="G585" s="18">
        <v>802.71</v>
      </c>
      <c r="H585" s="18">
        <v>1549.87</v>
      </c>
      <c r="I585" s="43">
        <v>-97</v>
      </c>
      <c r="J585" s="18" t="s">
        <v>46</v>
      </c>
      <c r="K585" t="s">
        <v>4945</v>
      </c>
      <c r="L585" s="18" t="s">
        <v>3215</v>
      </c>
    </row>
    <row r="586" spans="1:12" x14ac:dyDescent="0.3">
      <c r="A586" t="s">
        <v>9494</v>
      </c>
      <c r="B586" s="18" t="s">
        <v>12</v>
      </c>
      <c r="C586" s="18" t="s">
        <v>28</v>
      </c>
      <c r="D586" s="18" t="s">
        <v>32</v>
      </c>
      <c r="E586" s="18" t="s">
        <v>36</v>
      </c>
      <c r="F586" s="18">
        <v>1085</v>
      </c>
      <c r="G586" s="18">
        <v>1530.37</v>
      </c>
      <c r="H586" s="18">
        <v>2743.63</v>
      </c>
      <c r="I586" s="43">
        <v>-279</v>
      </c>
      <c r="J586" s="18" t="s">
        <v>46</v>
      </c>
      <c r="K586" t="s">
        <v>5686</v>
      </c>
      <c r="L586" s="18" t="s">
        <v>2458</v>
      </c>
    </row>
    <row r="587" spans="1:12" x14ac:dyDescent="0.3">
      <c r="A587" t="s">
        <v>6803</v>
      </c>
      <c r="B587" s="18" t="s">
        <v>17</v>
      </c>
      <c r="C587" s="18" t="s">
        <v>28</v>
      </c>
      <c r="D587" s="18" t="s">
        <v>32</v>
      </c>
      <c r="E587" s="18" t="s">
        <v>36</v>
      </c>
      <c r="F587" s="18">
        <v>1019</v>
      </c>
      <c r="G587" s="18">
        <v>825.46</v>
      </c>
      <c r="H587" s="18">
        <v>1403.38</v>
      </c>
      <c r="I587" s="43">
        <v>-43</v>
      </c>
      <c r="J587" s="18" t="s">
        <v>46</v>
      </c>
      <c r="K587" t="s">
        <v>5724</v>
      </c>
      <c r="L587" s="18" t="s">
        <v>2351</v>
      </c>
    </row>
    <row r="588" spans="1:12" x14ac:dyDescent="0.3">
      <c r="A588" t="s">
        <v>8543</v>
      </c>
      <c r="B588" s="18" t="s">
        <v>18</v>
      </c>
      <c r="C588" s="18" t="s">
        <v>23</v>
      </c>
      <c r="D588" s="18" t="s">
        <v>35</v>
      </c>
      <c r="E588" s="18" t="s">
        <v>43</v>
      </c>
      <c r="F588" s="18">
        <v>1061</v>
      </c>
      <c r="G588" s="18">
        <v>161.56</v>
      </c>
      <c r="H588" s="18">
        <v>318.29000000000002</v>
      </c>
      <c r="I588" s="43">
        <v>-464</v>
      </c>
      <c r="J588" s="18" t="s">
        <v>46</v>
      </c>
      <c r="K588" t="s">
        <v>5676</v>
      </c>
      <c r="L588" s="18" t="s">
        <v>921</v>
      </c>
    </row>
    <row r="589" spans="1:12" x14ac:dyDescent="0.3">
      <c r="A589" t="s">
        <v>6845</v>
      </c>
      <c r="B589" s="18" t="s">
        <v>12</v>
      </c>
      <c r="C589" s="18" t="s">
        <v>30</v>
      </c>
      <c r="D589" s="18" t="s">
        <v>33</v>
      </c>
      <c r="E589" s="18" t="s">
        <v>41</v>
      </c>
      <c r="F589" s="18">
        <v>1009</v>
      </c>
      <c r="G589" s="18">
        <v>1279.08</v>
      </c>
      <c r="H589" s="18">
        <v>1666.93</v>
      </c>
      <c r="I589" s="43">
        <v>-319</v>
      </c>
      <c r="J589" s="18" t="s">
        <v>46</v>
      </c>
      <c r="K589" t="s">
        <v>5346</v>
      </c>
      <c r="L589" s="18" t="s">
        <v>2977</v>
      </c>
    </row>
    <row r="590" spans="1:12" x14ac:dyDescent="0.3">
      <c r="A590" t="s">
        <v>9968</v>
      </c>
      <c r="B590" s="18" t="s">
        <v>14</v>
      </c>
      <c r="C590" s="18" t="s">
        <v>29</v>
      </c>
      <c r="D590" s="18" t="s">
        <v>32</v>
      </c>
      <c r="E590" s="18" t="s">
        <v>43</v>
      </c>
      <c r="F590" s="18">
        <v>1013</v>
      </c>
      <c r="G590" s="18">
        <v>1373.62</v>
      </c>
      <c r="H590" s="18">
        <v>2055.2600000000002</v>
      </c>
      <c r="I590" s="43">
        <v>-314</v>
      </c>
      <c r="J590" s="18" t="s">
        <v>46</v>
      </c>
      <c r="K590" t="s">
        <v>5288</v>
      </c>
      <c r="L590" s="18" t="s">
        <v>3203</v>
      </c>
    </row>
    <row r="591" spans="1:12" x14ac:dyDescent="0.3">
      <c r="A591" t="s">
        <v>6451</v>
      </c>
      <c r="B591" s="18" t="s">
        <v>14</v>
      </c>
      <c r="C591" s="18" t="s">
        <v>22</v>
      </c>
      <c r="D591" s="18" t="s">
        <v>32</v>
      </c>
      <c r="E591" s="18" t="s">
        <v>41</v>
      </c>
      <c r="F591" s="18">
        <v>1065</v>
      </c>
      <c r="G591" s="18">
        <v>1220.96</v>
      </c>
      <c r="H591" s="18">
        <v>1653.67</v>
      </c>
      <c r="I591" s="43">
        <v>-489</v>
      </c>
      <c r="J591" s="18" t="s">
        <v>46</v>
      </c>
      <c r="K591" t="s">
        <v>4878</v>
      </c>
      <c r="L591" s="18" t="s">
        <v>3770</v>
      </c>
    </row>
    <row r="592" spans="1:12" x14ac:dyDescent="0.3">
      <c r="A592" t="s">
        <v>8243</v>
      </c>
      <c r="B592" s="18" t="s">
        <v>13</v>
      </c>
      <c r="C592" s="18" t="s">
        <v>28</v>
      </c>
      <c r="D592" s="18" t="s">
        <v>34</v>
      </c>
      <c r="E592" s="18" t="s">
        <v>38</v>
      </c>
      <c r="F592" s="18">
        <v>1005</v>
      </c>
      <c r="G592" s="18">
        <v>1616.89</v>
      </c>
      <c r="H592" s="18">
        <v>2320.92</v>
      </c>
      <c r="I592" s="43">
        <v>-321</v>
      </c>
      <c r="J592" s="18" t="s">
        <v>46</v>
      </c>
      <c r="K592" t="s">
        <v>6050</v>
      </c>
      <c r="L592" s="18" t="s">
        <v>433</v>
      </c>
    </row>
    <row r="593" spans="1:12" x14ac:dyDescent="0.3">
      <c r="A593" t="s">
        <v>6962</v>
      </c>
      <c r="B593" s="18" t="s">
        <v>16</v>
      </c>
      <c r="C593" s="18" t="s">
        <v>24</v>
      </c>
      <c r="D593" s="18" t="s">
        <v>35</v>
      </c>
      <c r="E593" s="18" t="s">
        <v>41</v>
      </c>
      <c r="F593" s="18">
        <v>1095</v>
      </c>
      <c r="G593" s="18">
        <v>956.32</v>
      </c>
      <c r="H593" s="18">
        <v>1500.4</v>
      </c>
      <c r="I593" s="43">
        <v>-282</v>
      </c>
      <c r="J593" s="18" t="s">
        <v>46</v>
      </c>
      <c r="K593" t="s">
        <v>4640</v>
      </c>
      <c r="L593" s="18" t="s">
        <v>1410</v>
      </c>
    </row>
    <row r="594" spans="1:12" x14ac:dyDescent="0.3">
      <c r="A594" t="s">
        <v>9955</v>
      </c>
      <c r="B594" s="18" t="s">
        <v>15</v>
      </c>
      <c r="C594" s="18" t="s">
        <v>30</v>
      </c>
      <c r="D594" s="18" t="s">
        <v>33</v>
      </c>
      <c r="E594" s="18" t="s">
        <v>38</v>
      </c>
      <c r="F594" s="18">
        <v>1005</v>
      </c>
      <c r="G594" s="18">
        <v>927.54</v>
      </c>
      <c r="H594" s="18">
        <v>1048.68</v>
      </c>
      <c r="I594" s="43">
        <v>-207</v>
      </c>
      <c r="J594" s="18" t="s">
        <v>46</v>
      </c>
      <c r="K594" t="s">
        <v>5206</v>
      </c>
      <c r="L594" s="18" t="s">
        <v>3187</v>
      </c>
    </row>
    <row r="595" spans="1:12" x14ac:dyDescent="0.3">
      <c r="A595" t="s">
        <v>6638</v>
      </c>
      <c r="B595" s="18" t="s">
        <v>15</v>
      </c>
      <c r="C595" s="18" t="s">
        <v>30</v>
      </c>
      <c r="D595" s="18" t="s">
        <v>31</v>
      </c>
      <c r="E595" s="18" t="s">
        <v>38</v>
      </c>
      <c r="F595" s="18">
        <v>1081</v>
      </c>
      <c r="G595" s="18">
        <v>1499.8</v>
      </c>
      <c r="H595" s="18">
        <v>2746.18</v>
      </c>
      <c r="I595" s="43">
        <v>-377</v>
      </c>
      <c r="J595" s="18" t="s">
        <v>46</v>
      </c>
      <c r="K595" t="s">
        <v>5638</v>
      </c>
      <c r="L595" s="18" t="s">
        <v>2572</v>
      </c>
    </row>
    <row r="596" spans="1:12" x14ac:dyDescent="0.3">
      <c r="A596" t="s">
        <v>9826</v>
      </c>
      <c r="B596" s="18" t="s">
        <v>20</v>
      </c>
      <c r="C596" s="18" t="s">
        <v>26</v>
      </c>
      <c r="D596" s="18" t="s">
        <v>35</v>
      </c>
      <c r="E596" s="18" t="s">
        <v>43</v>
      </c>
      <c r="F596" s="18">
        <v>1084</v>
      </c>
      <c r="G596" s="18">
        <v>130.24</v>
      </c>
      <c r="H596" s="18">
        <v>184.9</v>
      </c>
      <c r="I596" s="43">
        <v>-460</v>
      </c>
      <c r="J596" s="18" t="s">
        <v>46</v>
      </c>
      <c r="K596" t="s">
        <v>5420</v>
      </c>
      <c r="L596" s="18" t="s">
        <v>2986</v>
      </c>
    </row>
    <row r="597" spans="1:12" x14ac:dyDescent="0.3">
      <c r="A597" t="s">
        <v>6549</v>
      </c>
      <c r="B597" s="18" t="s">
        <v>13</v>
      </c>
      <c r="C597" s="18" t="s">
        <v>25</v>
      </c>
      <c r="D597" s="18" t="s">
        <v>31</v>
      </c>
      <c r="E597" s="18" t="s">
        <v>43</v>
      </c>
      <c r="F597" s="18">
        <v>1021</v>
      </c>
      <c r="G597" s="18">
        <v>252.59</v>
      </c>
      <c r="H597" s="18">
        <v>311.26</v>
      </c>
      <c r="I597" s="43">
        <v>-79</v>
      </c>
      <c r="J597" s="18" t="s">
        <v>46</v>
      </c>
      <c r="K597" t="s">
        <v>6154</v>
      </c>
      <c r="L597" s="18" t="s">
        <v>907</v>
      </c>
    </row>
    <row r="598" spans="1:12" x14ac:dyDescent="0.3">
      <c r="A598" t="s">
        <v>8004</v>
      </c>
      <c r="B598" s="18" t="s">
        <v>12</v>
      </c>
      <c r="C598" s="18" t="s">
        <v>27</v>
      </c>
      <c r="D598" s="18" t="s">
        <v>33</v>
      </c>
      <c r="E598" s="18" t="s">
        <v>36</v>
      </c>
      <c r="F598" s="18">
        <v>1087</v>
      </c>
      <c r="G598" s="18">
        <v>585.52</v>
      </c>
      <c r="H598" s="18">
        <v>1145.97</v>
      </c>
      <c r="I598" s="43">
        <v>-125</v>
      </c>
      <c r="J598" s="18" t="s">
        <v>46</v>
      </c>
      <c r="K598" t="s">
        <v>4816</v>
      </c>
      <c r="L598" s="18" t="s">
        <v>231</v>
      </c>
    </row>
    <row r="599" spans="1:12" x14ac:dyDescent="0.3">
      <c r="A599" t="s">
        <v>10403</v>
      </c>
      <c r="B599" s="18" t="s">
        <v>14</v>
      </c>
      <c r="C599" s="18" t="s">
        <v>25</v>
      </c>
      <c r="D599" s="18" t="s">
        <v>34</v>
      </c>
      <c r="E599" s="18" t="s">
        <v>40</v>
      </c>
      <c r="F599" s="18">
        <v>1075</v>
      </c>
      <c r="G599" s="18">
        <v>1255.0999999999999</v>
      </c>
      <c r="H599" s="18">
        <v>2203.75</v>
      </c>
      <c r="I599" s="43">
        <v>-477</v>
      </c>
      <c r="J599" s="18" t="s">
        <v>46</v>
      </c>
      <c r="K599" t="s">
        <v>4802</v>
      </c>
      <c r="L599" s="18" t="s">
        <v>3871</v>
      </c>
    </row>
    <row r="600" spans="1:12" x14ac:dyDescent="0.3">
      <c r="A600" t="s">
        <v>6787</v>
      </c>
      <c r="B600" s="18" t="s">
        <v>19</v>
      </c>
      <c r="C600" s="18" t="s">
        <v>29</v>
      </c>
      <c r="D600" s="18" t="s">
        <v>32</v>
      </c>
      <c r="E600" s="18" t="s">
        <v>39</v>
      </c>
      <c r="F600" s="18">
        <v>1031</v>
      </c>
      <c r="G600" s="18">
        <v>1707.36</v>
      </c>
      <c r="H600" s="18">
        <v>2526.35</v>
      </c>
      <c r="I600" s="43">
        <v>-86</v>
      </c>
      <c r="J600" s="18" t="s">
        <v>46</v>
      </c>
      <c r="K600" t="s">
        <v>5438</v>
      </c>
      <c r="L600" s="18" t="s">
        <v>314</v>
      </c>
    </row>
    <row r="601" spans="1:12" x14ac:dyDescent="0.3">
      <c r="A601" t="s">
        <v>9559</v>
      </c>
      <c r="B601" s="18" t="s">
        <v>17</v>
      </c>
      <c r="C601" s="18" t="s">
        <v>22</v>
      </c>
      <c r="D601" s="18" t="s">
        <v>31</v>
      </c>
      <c r="E601" s="18" t="s">
        <v>40</v>
      </c>
      <c r="F601" s="18">
        <v>1063</v>
      </c>
      <c r="G601" s="18">
        <v>957.19</v>
      </c>
      <c r="H601" s="18">
        <v>1832.35</v>
      </c>
      <c r="I601" s="43">
        <v>-256</v>
      </c>
      <c r="J601" s="18" t="s">
        <v>46</v>
      </c>
      <c r="K601" t="s">
        <v>4735</v>
      </c>
      <c r="L601" s="18" t="s">
        <v>2551</v>
      </c>
    </row>
    <row r="602" spans="1:12" x14ac:dyDescent="0.3">
      <c r="A602" t="s">
        <v>7707</v>
      </c>
      <c r="B602" s="18" t="s">
        <v>19</v>
      </c>
      <c r="C602" s="18" t="s">
        <v>30</v>
      </c>
      <c r="D602" s="18" t="s">
        <v>35</v>
      </c>
      <c r="E602" s="18" t="s">
        <v>43</v>
      </c>
      <c r="F602" s="18">
        <v>1077</v>
      </c>
      <c r="G602" s="18">
        <v>157.34</v>
      </c>
      <c r="H602" s="18">
        <v>284.88</v>
      </c>
      <c r="I602" s="43">
        <v>-210</v>
      </c>
      <c r="J602" s="18" t="s">
        <v>46</v>
      </c>
      <c r="K602" t="s">
        <v>4572</v>
      </c>
      <c r="L602" s="18" t="s">
        <v>4128</v>
      </c>
    </row>
    <row r="603" spans="1:12" x14ac:dyDescent="0.3">
      <c r="A603" t="s">
        <v>9690</v>
      </c>
      <c r="B603" s="18" t="s">
        <v>16</v>
      </c>
      <c r="C603" s="18" t="s">
        <v>25</v>
      </c>
      <c r="D603" s="18" t="s">
        <v>35</v>
      </c>
      <c r="E603" s="18" t="s">
        <v>42</v>
      </c>
      <c r="F603" s="18">
        <v>1021</v>
      </c>
      <c r="G603" s="18">
        <v>1051.29</v>
      </c>
      <c r="H603" s="18">
        <v>1916</v>
      </c>
      <c r="I603" s="43">
        <v>-189</v>
      </c>
      <c r="J603" s="18" t="s">
        <v>46</v>
      </c>
      <c r="K603" t="s">
        <v>4941</v>
      </c>
      <c r="L603" s="18" t="s">
        <v>2768</v>
      </c>
    </row>
    <row r="604" spans="1:12" x14ac:dyDescent="0.3">
      <c r="A604" t="s">
        <v>8081</v>
      </c>
      <c r="B604" s="18" t="s">
        <v>13</v>
      </c>
      <c r="C604" s="18" t="s">
        <v>22</v>
      </c>
      <c r="D604" s="18" t="s">
        <v>33</v>
      </c>
      <c r="E604" s="18" t="s">
        <v>39</v>
      </c>
      <c r="F604" s="18">
        <v>1020</v>
      </c>
      <c r="G604" s="18">
        <v>1629.15</v>
      </c>
      <c r="H604" s="18">
        <v>2727.33</v>
      </c>
      <c r="I604" s="43">
        <v>-98</v>
      </c>
      <c r="J604" s="18" t="s">
        <v>46</v>
      </c>
      <c r="K604" t="s">
        <v>5332</v>
      </c>
      <c r="L604" s="18" t="s">
        <v>149</v>
      </c>
    </row>
    <row r="605" spans="1:12" x14ac:dyDescent="0.3">
      <c r="A605" t="s">
        <v>8213</v>
      </c>
      <c r="B605" s="18" t="s">
        <v>11</v>
      </c>
      <c r="C605" s="18" t="s">
        <v>29</v>
      </c>
      <c r="D605" s="18" t="s">
        <v>31</v>
      </c>
      <c r="E605" s="18" t="s">
        <v>45</v>
      </c>
      <c r="F605" s="18">
        <v>1050</v>
      </c>
      <c r="G605" s="18">
        <v>661.72</v>
      </c>
      <c r="H605" s="18">
        <v>1102.8</v>
      </c>
      <c r="I605" s="43">
        <v>-482</v>
      </c>
      <c r="J605" s="18" t="s">
        <v>46</v>
      </c>
      <c r="K605" t="s">
        <v>4393</v>
      </c>
      <c r="L605" s="18" t="s">
        <v>379</v>
      </c>
    </row>
    <row r="606" spans="1:12" x14ac:dyDescent="0.3">
      <c r="A606" t="s">
        <v>8815</v>
      </c>
      <c r="B606" s="18" t="s">
        <v>13</v>
      </c>
      <c r="C606" s="18" t="s">
        <v>29</v>
      </c>
      <c r="D606" s="18" t="s">
        <v>31</v>
      </c>
      <c r="E606" s="18" t="s">
        <v>43</v>
      </c>
      <c r="F606" s="18">
        <v>1071</v>
      </c>
      <c r="G606" s="18">
        <v>1506.31</v>
      </c>
      <c r="H606" s="18">
        <v>2622.65</v>
      </c>
      <c r="I606" s="43">
        <v>-363</v>
      </c>
      <c r="J606" s="18" t="s">
        <v>46</v>
      </c>
      <c r="K606" t="s">
        <v>4992</v>
      </c>
      <c r="L606" s="18" t="s">
        <v>1367</v>
      </c>
    </row>
    <row r="607" spans="1:12" x14ac:dyDescent="0.3">
      <c r="A607" t="s">
        <v>6775</v>
      </c>
      <c r="B607" s="18" t="s">
        <v>19</v>
      </c>
      <c r="C607" s="18" t="s">
        <v>30</v>
      </c>
      <c r="D607" s="18" t="s">
        <v>35</v>
      </c>
      <c r="E607" s="18" t="s">
        <v>36</v>
      </c>
      <c r="F607" s="18">
        <v>1075</v>
      </c>
      <c r="G607" s="18">
        <v>1119.8</v>
      </c>
      <c r="H607" s="18">
        <v>2048.73</v>
      </c>
      <c r="I607" s="43">
        <v>-380</v>
      </c>
      <c r="J607" s="18" t="s">
        <v>46</v>
      </c>
      <c r="K607" t="s">
        <v>6110</v>
      </c>
      <c r="L607" s="18" t="s">
        <v>126</v>
      </c>
    </row>
    <row r="608" spans="1:12" x14ac:dyDescent="0.3">
      <c r="A608" t="s">
        <v>9815</v>
      </c>
      <c r="B608" s="18" t="s">
        <v>16</v>
      </c>
      <c r="C608" s="18" t="s">
        <v>22</v>
      </c>
      <c r="D608" s="18" t="s">
        <v>33</v>
      </c>
      <c r="E608" s="18" t="s">
        <v>38</v>
      </c>
      <c r="F608" s="18">
        <v>1077</v>
      </c>
      <c r="G608" s="18">
        <v>147.57</v>
      </c>
      <c r="H608" s="18">
        <v>261.2</v>
      </c>
      <c r="I608" s="43">
        <v>-2</v>
      </c>
      <c r="J608" s="18" t="s">
        <v>46</v>
      </c>
      <c r="K608" t="s">
        <v>5082</v>
      </c>
      <c r="L608" s="18" t="s">
        <v>2968</v>
      </c>
    </row>
    <row r="609" spans="1:12" x14ac:dyDescent="0.3">
      <c r="A609" t="s">
        <v>10517</v>
      </c>
      <c r="B609" s="18" t="s">
        <v>11</v>
      </c>
      <c r="C609" s="18" t="s">
        <v>24</v>
      </c>
      <c r="D609" s="18" t="s">
        <v>31</v>
      </c>
      <c r="E609" s="18" t="s">
        <v>43</v>
      </c>
      <c r="F609" s="18">
        <v>1079</v>
      </c>
      <c r="G609" s="18">
        <v>508.65</v>
      </c>
      <c r="H609" s="18">
        <v>990.54</v>
      </c>
      <c r="I609" s="43">
        <v>-30</v>
      </c>
      <c r="J609" s="18" t="s">
        <v>46</v>
      </c>
      <c r="K609" t="s">
        <v>4640</v>
      </c>
      <c r="L609" s="18" t="s">
        <v>4054</v>
      </c>
    </row>
    <row r="610" spans="1:12" x14ac:dyDescent="0.3">
      <c r="A610" t="s">
        <v>6995</v>
      </c>
      <c r="B610" s="18" t="s">
        <v>15</v>
      </c>
      <c r="C610" s="18" t="s">
        <v>22</v>
      </c>
      <c r="D610" s="18" t="s">
        <v>32</v>
      </c>
      <c r="E610" s="18" t="s">
        <v>45</v>
      </c>
      <c r="F610" s="18">
        <v>1071</v>
      </c>
      <c r="G610" s="18">
        <v>392.55</v>
      </c>
      <c r="H610" s="18">
        <v>732.18</v>
      </c>
      <c r="I610" s="43">
        <v>-133</v>
      </c>
      <c r="J610" s="18" t="s">
        <v>46</v>
      </c>
      <c r="K610" t="s">
        <v>6228</v>
      </c>
      <c r="L610" s="18" t="s">
        <v>516</v>
      </c>
    </row>
    <row r="611" spans="1:12" x14ac:dyDescent="0.3">
      <c r="A611" t="s">
        <v>6330</v>
      </c>
      <c r="B611" s="18" t="s">
        <v>17</v>
      </c>
      <c r="C611" s="18" t="s">
        <v>21</v>
      </c>
      <c r="D611" s="18" t="s">
        <v>34</v>
      </c>
      <c r="E611" s="18" t="s">
        <v>41</v>
      </c>
      <c r="F611" s="18">
        <v>1010</v>
      </c>
      <c r="G611" s="18">
        <v>1397.82</v>
      </c>
      <c r="H611" s="18">
        <v>1765.44</v>
      </c>
      <c r="I611" s="43">
        <v>-354</v>
      </c>
      <c r="J611" s="18" t="s">
        <v>46</v>
      </c>
      <c r="K611" t="s">
        <v>6225</v>
      </c>
      <c r="L611" s="18" t="s">
        <v>539</v>
      </c>
    </row>
    <row r="612" spans="1:12" x14ac:dyDescent="0.3">
      <c r="A612" t="s">
        <v>8718</v>
      </c>
      <c r="B612" s="18" t="s">
        <v>13</v>
      </c>
      <c r="C612" s="18" t="s">
        <v>29</v>
      </c>
      <c r="D612" s="18" t="s">
        <v>34</v>
      </c>
      <c r="E612" s="18" t="s">
        <v>41</v>
      </c>
      <c r="F612" s="18">
        <v>1009</v>
      </c>
      <c r="G612" s="18">
        <v>1861.49</v>
      </c>
      <c r="H612" s="18">
        <v>2853.57</v>
      </c>
      <c r="I612" s="43">
        <v>-329</v>
      </c>
      <c r="J612" s="18" t="s">
        <v>46</v>
      </c>
      <c r="K612" t="s">
        <v>5864</v>
      </c>
      <c r="L612" s="18" t="s">
        <v>1191</v>
      </c>
    </row>
    <row r="613" spans="1:12" x14ac:dyDescent="0.3">
      <c r="A613" t="s">
        <v>7354</v>
      </c>
      <c r="B613" s="18" t="s">
        <v>11</v>
      </c>
      <c r="C613" s="18" t="s">
        <v>29</v>
      </c>
      <c r="D613" s="18" t="s">
        <v>31</v>
      </c>
      <c r="E613" s="18" t="s">
        <v>42</v>
      </c>
      <c r="F613" s="18">
        <v>1091</v>
      </c>
      <c r="G613" s="18">
        <v>1717.47</v>
      </c>
      <c r="H613" s="18">
        <v>3303.77</v>
      </c>
      <c r="I613" s="43">
        <v>-382</v>
      </c>
      <c r="J613" s="18" t="s">
        <v>46</v>
      </c>
      <c r="K613" t="s">
        <v>4761</v>
      </c>
      <c r="L613" s="18" t="s">
        <v>2583</v>
      </c>
    </row>
    <row r="614" spans="1:12" x14ac:dyDescent="0.3">
      <c r="A614" t="s">
        <v>9175</v>
      </c>
      <c r="B614" s="18" t="s">
        <v>19</v>
      </c>
      <c r="C614" s="18" t="s">
        <v>26</v>
      </c>
      <c r="D614" s="18" t="s">
        <v>32</v>
      </c>
      <c r="E614" s="18" t="s">
        <v>42</v>
      </c>
      <c r="F614" s="18">
        <v>1092</v>
      </c>
      <c r="G614" s="18">
        <v>293.74</v>
      </c>
      <c r="H614" s="18">
        <v>464.71</v>
      </c>
      <c r="I614" s="43">
        <v>-36</v>
      </c>
      <c r="J614" s="18" t="s">
        <v>46</v>
      </c>
      <c r="K614" t="s">
        <v>5660</v>
      </c>
      <c r="L614" s="18" t="s">
        <v>1952</v>
      </c>
    </row>
    <row r="615" spans="1:12" x14ac:dyDescent="0.3">
      <c r="A615" t="s">
        <v>6831</v>
      </c>
      <c r="B615" s="18" t="s">
        <v>12</v>
      </c>
      <c r="C615" s="18" t="s">
        <v>26</v>
      </c>
      <c r="D615" s="18" t="s">
        <v>34</v>
      </c>
      <c r="E615" s="18" t="s">
        <v>45</v>
      </c>
      <c r="F615" s="18">
        <v>1071</v>
      </c>
      <c r="G615" s="18">
        <v>1366.27</v>
      </c>
      <c r="H615" s="18">
        <v>2618.36</v>
      </c>
      <c r="I615" s="43">
        <v>-494</v>
      </c>
      <c r="J615" s="18" t="s">
        <v>46</v>
      </c>
      <c r="K615" t="s">
        <v>6011</v>
      </c>
      <c r="L615" s="18" t="s">
        <v>1451</v>
      </c>
    </row>
    <row r="616" spans="1:12" x14ac:dyDescent="0.3">
      <c r="A616" t="s">
        <v>8195</v>
      </c>
      <c r="B616" s="18" t="s">
        <v>18</v>
      </c>
      <c r="C616" s="18" t="s">
        <v>23</v>
      </c>
      <c r="D616" s="18" t="s">
        <v>34</v>
      </c>
      <c r="E616" s="18" t="s">
        <v>38</v>
      </c>
      <c r="F616" s="18">
        <v>1033</v>
      </c>
      <c r="G616" s="18">
        <v>1077.81</v>
      </c>
      <c r="H616" s="18">
        <v>1518.35</v>
      </c>
      <c r="I616" s="43">
        <v>-447</v>
      </c>
      <c r="J616" s="18" t="s">
        <v>46</v>
      </c>
      <c r="K616" t="s">
        <v>5710</v>
      </c>
      <c r="L616" s="18" t="s">
        <v>354</v>
      </c>
    </row>
    <row r="617" spans="1:12" x14ac:dyDescent="0.3">
      <c r="A617" t="s">
        <v>8716</v>
      </c>
      <c r="B617" s="18" t="s">
        <v>14</v>
      </c>
      <c r="C617" s="18" t="s">
        <v>26</v>
      </c>
      <c r="D617" s="18" t="s">
        <v>34</v>
      </c>
      <c r="E617" s="18" t="s">
        <v>36</v>
      </c>
      <c r="F617" s="18">
        <v>1024</v>
      </c>
      <c r="G617" s="18">
        <v>441.61</v>
      </c>
      <c r="H617" s="18">
        <v>548.13</v>
      </c>
      <c r="I617" s="43">
        <v>-236</v>
      </c>
      <c r="J617" s="18" t="s">
        <v>46</v>
      </c>
      <c r="K617" t="s">
        <v>5538</v>
      </c>
      <c r="L617" s="18" t="s">
        <v>1188</v>
      </c>
    </row>
    <row r="618" spans="1:12" x14ac:dyDescent="0.3">
      <c r="A618" t="s">
        <v>10656</v>
      </c>
      <c r="B618" s="18" t="s">
        <v>12</v>
      </c>
      <c r="C618" s="18" t="s">
        <v>23</v>
      </c>
      <c r="D618" s="18" t="s">
        <v>34</v>
      </c>
      <c r="E618" s="18" t="s">
        <v>43</v>
      </c>
      <c r="F618" s="18">
        <v>1018</v>
      </c>
      <c r="G618" s="18">
        <v>873.68</v>
      </c>
      <c r="H618" s="18">
        <v>1729.87</v>
      </c>
      <c r="I618" s="43">
        <v>-58</v>
      </c>
      <c r="J618" s="18" t="s">
        <v>46</v>
      </c>
      <c r="K618" t="s">
        <v>4422</v>
      </c>
      <c r="L618" s="18" t="s">
        <v>4283</v>
      </c>
    </row>
    <row r="619" spans="1:12" x14ac:dyDescent="0.3">
      <c r="A619" t="s">
        <v>6870</v>
      </c>
      <c r="B619" s="18" t="s">
        <v>14</v>
      </c>
      <c r="C619" s="18" t="s">
        <v>27</v>
      </c>
      <c r="D619" s="18" t="s">
        <v>35</v>
      </c>
      <c r="E619" s="18" t="s">
        <v>38</v>
      </c>
      <c r="F619" s="18">
        <v>1052</v>
      </c>
      <c r="G619" s="18">
        <v>1575.48</v>
      </c>
      <c r="H619" s="18">
        <v>2842.24</v>
      </c>
      <c r="I619" s="43">
        <v>-40</v>
      </c>
      <c r="J619" s="18" t="s">
        <v>46</v>
      </c>
      <c r="K619" t="s">
        <v>4874</v>
      </c>
      <c r="L619" s="18" t="s">
        <v>2369</v>
      </c>
    </row>
    <row r="620" spans="1:12" x14ac:dyDescent="0.3">
      <c r="A620" t="s">
        <v>10600</v>
      </c>
      <c r="B620" s="18" t="s">
        <v>15</v>
      </c>
      <c r="C620" s="18" t="s">
        <v>27</v>
      </c>
      <c r="D620" s="18" t="s">
        <v>33</v>
      </c>
      <c r="E620" s="18" t="s">
        <v>44</v>
      </c>
      <c r="F620" s="18">
        <v>1014</v>
      </c>
      <c r="G620" s="18">
        <v>1707.12</v>
      </c>
      <c r="H620" s="18">
        <v>1881.66</v>
      </c>
      <c r="I620" s="43">
        <v>-358</v>
      </c>
      <c r="J620" s="18" t="s">
        <v>46</v>
      </c>
      <c r="K620" t="s">
        <v>4514</v>
      </c>
      <c r="L620" s="18" t="s">
        <v>4192</v>
      </c>
    </row>
    <row r="621" spans="1:12" x14ac:dyDescent="0.3">
      <c r="A621" t="s">
        <v>9122</v>
      </c>
      <c r="B621" s="18" t="s">
        <v>11</v>
      </c>
      <c r="C621" s="18" t="s">
        <v>24</v>
      </c>
      <c r="D621" s="18" t="s">
        <v>34</v>
      </c>
      <c r="E621" s="18" t="s">
        <v>41</v>
      </c>
      <c r="F621" s="18">
        <v>1085</v>
      </c>
      <c r="G621" s="18">
        <v>1148.44</v>
      </c>
      <c r="H621" s="18">
        <v>1707.38</v>
      </c>
      <c r="I621" s="43">
        <v>-192</v>
      </c>
      <c r="J621" s="18" t="s">
        <v>46</v>
      </c>
      <c r="K621" t="s">
        <v>4600</v>
      </c>
      <c r="L621" s="18" t="s">
        <v>1866</v>
      </c>
    </row>
    <row r="622" spans="1:12" x14ac:dyDescent="0.3">
      <c r="A622" t="s">
        <v>7962</v>
      </c>
      <c r="B622" s="18" t="s">
        <v>11</v>
      </c>
      <c r="C622" s="18" t="s">
        <v>26</v>
      </c>
      <c r="D622" s="18" t="s">
        <v>32</v>
      </c>
      <c r="E622" s="18" t="s">
        <v>43</v>
      </c>
      <c r="F622" s="18">
        <v>1021</v>
      </c>
      <c r="G622" s="18">
        <v>1506.97</v>
      </c>
      <c r="H622" s="18">
        <v>1675.03</v>
      </c>
      <c r="I622" s="43">
        <v>-142</v>
      </c>
      <c r="J622" s="18" t="s">
        <v>46</v>
      </c>
      <c r="K622" t="s">
        <v>5339</v>
      </c>
      <c r="L622" s="18" t="s">
        <v>884</v>
      </c>
    </row>
    <row r="623" spans="1:12" x14ac:dyDescent="0.3">
      <c r="A623" t="s">
        <v>9695</v>
      </c>
      <c r="B623" s="18" t="s">
        <v>19</v>
      </c>
      <c r="C623" s="18" t="s">
        <v>21</v>
      </c>
      <c r="D623" s="18" t="s">
        <v>34</v>
      </c>
      <c r="E623" s="18" t="s">
        <v>41</v>
      </c>
      <c r="F623" s="18">
        <v>1021</v>
      </c>
      <c r="G623" s="18">
        <v>280.88</v>
      </c>
      <c r="H623" s="18">
        <v>385.37</v>
      </c>
      <c r="I623" s="43">
        <v>-47</v>
      </c>
      <c r="J623" s="18" t="s">
        <v>46</v>
      </c>
      <c r="K623" t="s">
        <v>4964</v>
      </c>
      <c r="L623" s="18" t="s">
        <v>2774</v>
      </c>
    </row>
    <row r="624" spans="1:12" x14ac:dyDescent="0.3">
      <c r="A624" t="s">
        <v>7900</v>
      </c>
      <c r="B624" s="18" t="s">
        <v>17</v>
      </c>
      <c r="C624" s="18" t="s">
        <v>30</v>
      </c>
      <c r="D624" s="18" t="s">
        <v>34</v>
      </c>
      <c r="E624" s="18" t="s">
        <v>37</v>
      </c>
      <c r="F624" s="18">
        <v>1004</v>
      </c>
      <c r="G624" s="18">
        <v>603.99</v>
      </c>
      <c r="H624" s="18">
        <v>1083.28</v>
      </c>
      <c r="I624" s="43">
        <v>-259</v>
      </c>
      <c r="J624" s="18" t="s">
        <v>46</v>
      </c>
      <c r="K624" t="s">
        <v>5798</v>
      </c>
      <c r="L624" s="18" t="s">
        <v>2166</v>
      </c>
    </row>
    <row r="625" spans="1:12" x14ac:dyDescent="0.3">
      <c r="A625" t="s">
        <v>7797</v>
      </c>
      <c r="B625" s="18" t="s">
        <v>14</v>
      </c>
      <c r="C625" s="18" t="s">
        <v>30</v>
      </c>
      <c r="D625" s="18" t="s">
        <v>34</v>
      </c>
      <c r="E625" s="18" t="s">
        <v>40</v>
      </c>
      <c r="F625" s="18">
        <v>1046</v>
      </c>
      <c r="G625" s="18">
        <v>1530.48</v>
      </c>
      <c r="H625" s="18">
        <v>3018.98</v>
      </c>
      <c r="I625" s="43">
        <v>-288</v>
      </c>
      <c r="J625" s="18" t="s">
        <v>46</v>
      </c>
      <c r="K625" t="s">
        <v>6063</v>
      </c>
      <c r="L625" s="18" t="s">
        <v>336</v>
      </c>
    </row>
    <row r="626" spans="1:12" x14ac:dyDescent="0.3">
      <c r="A626" t="s">
        <v>6325</v>
      </c>
      <c r="B626" s="18" t="s">
        <v>14</v>
      </c>
      <c r="C626" s="18" t="s">
        <v>27</v>
      </c>
      <c r="D626" s="18" t="s">
        <v>31</v>
      </c>
      <c r="E626" s="18" t="s">
        <v>39</v>
      </c>
      <c r="F626" s="18">
        <v>1013</v>
      </c>
      <c r="G626" s="18">
        <v>739.4</v>
      </c>
      <c r="H626" s="18">
        <v>1210.55</v>
      </c>
      <c r="I626" s="43">
        <v>-143</v>
      </c>
      <c r="J626" s="18" t="s">
        <v>46</v>
      </c>
      <c r="K626" t="s">
        <v>5556</v>
      </c>
      <c r="L626" s="18" t="s">
        <v>395</v>
      </c>
    </row>
    <row r="627" spans="1:12" x14ac:dyDescent="0.3">
      <c r="A627" t="s">
        <v>8802</v>
      </c>
      <c r="B627" s="18" t="s">
        <v>13</v>
      </c>
      <c r="C627" s="18" t="s">
        <v>28</v>
      </c>
      <c r="D627" s="18" t="s">
        <v>32</v>
      </c>
      <c r="E627" s="18" t="s">
        <v>42</v>
      </c>
      <c r="F627" s="18">
        <v>1038</v>
      </c>
      <c r="G627" s="18">
        <v>1456.09</v>
      </c>
      <c r="H627" s="18">
        <v>1769.28</v>
      </c>
      <c r="I627" s="43">
        <v>-410</v>
      </c>
      <c r="J627" s="18" t="s">
        <v>46</v>
      </c>
      <c r="K627" t="s">
        <v>4771</v>
      </c>
      <c r="L627" s="18" t="s">
        <v>1345</v>
      </c>
    </row>
    <row r="628" spans="1:12" x14ac:dyDescent="0.3">
      <c r="A628" t="s">
        <v>8265</v>
      </c>
      <c r="B628" s="18" t="s">
        <v>20</v>
      </c>
      <c r="C628" s="18" t="s">
        <v>27</v>
      </c>
      <c r="D628" s="18" t="s">
        <v>35</v>
      </c>
      <c r="E628" s="18" t="s">
        <v>42</v>
      </c>
      <c r="F628" s="18">
        <v>1069</v>
      </c>
      <c r="G628" s="18">
        <v>920.02</v>
      </c>
      <c r="H628" s="18">
        <v>1656.95</v>
      </c>
      <c r="I628" s="43">
        <v>-321</v>
      </c>
      <c r="J628" s="18" t="s">
        <v>46</v>
      </c>
      <c r="K628" t="s">
        <v>5262</v>
      </c>
      <c r="L628" s="18" t="s">
        <v>469</v>
      </c>
    </row>
    <row r="629" spans="1:12" x14ac:dyDescent="0.3">
      <c r="A629" t="s">
        <v>8767</v>
      </c>
      <c r="B629" s="18" t="s">
        <v>20</v>
      </c>
      <c r="C629" s="18" t="s">
        <v>22</v>
      </c>
      <c r="D629" s="18" t="s">
        <v>33</v>
      </c>
      <c r="E629" s="18" t="s">
        <v>45</v>
      </c>
      <c r="F629" s="18">
        <v>1052</v>
      </c>
      <c r="G629" s="18">
        <v>881.31</v>
      </c>
      <c r="H629" s="18">
        <v>1345.5</v>
      </c>
      <c r="I629" s="43">
        <v>-471</v>
      </c>
      <c r="J629" s="18" t="s">
        <v>46</v>
      </c>
      <c r="K629" t="s">
        <v>6060</v>
      </c>
      <c r="L629" s="18" t="s">
        <v>1285</v>
      </c>
    </row>
    <row r="630" spans="1:12" x14ac:dyDescent="0.3">
      <c r="A630" t="s">
        <v>10113</v>
      </c>
      <c r="B630" s="18" t="s">
        <v>18</v>
      </c>
      <c r="C630" s="18" t="s">
        <v>23</v>
      </c>
      <c r="D630" s="18" t="s">
        <v>35</v>
      </c>
      <c r="E630" s="18" t="s">
        <v>43</v>
      </c>
      <c r="F630" s="18">
        <v>1100</v>
      </c>
      <c r="G630" s="18">
        <v>1685.68</v>
      </c>
      <c r="H630" s="18">
        <v>2092.36</v>
      </c>
      <c r="I630" s="43">
        <v>-124</v>
      </c>
      <c r="J630" s="18" t="s">
        <v>46</v>
      </c>
      <c r="K630" t="s">
        <v>4747</v>
      </c>
      <c r="L630" s="18" t="s">
        <v>3457</v>
      </c>
    </row>
    <row r="631" spans="1:12" x14ac:dyDescent="0.3">
      <c r="A631" t="s">
        <v>6377</v>
      </c>
      <c r="B631" s="18" t="s">
        <v>16</v>
      </c>
      <c r="C631" s="18" t="s">
        <v>21</v>
      </c>
      <c r="D631" s="18" t="s">
        <v>33</v>
      </c>
      <c r="E631" s="18" t="s">
        <v>37</v>
      </c>
      <c r="F631" s="18">
        <v>1054</v>
      </c>
      <c r="G631" s="18">
        <v>1183.81</v>
      </c>
      <c r="H631" s="18">
        <v>1752.13</v>
      </c>
      <c r="I631" s="43">
        <v>-407</v>
      </c>
      <c r="J631" s="18" t="s">
        <v>46</v>
      </c>
      <c r="K631" t="s">
        <v>5393</v>
      </c>
      <c r="L631" s="18" t="s">
        <v>1929</v>
      </c>
    </row>
    <row r="632" spans="1:12" x14ac:dyDescent="0.3">
      <c r="A632" t="s">
        <v>7572</v>
      </c>
      <c r="B632" s="18" t="s">
        <v>19</v>
      </c>
      <c r="C632" s="18" t="s">
        <v>29</v>
      </c>
      <c r="D632" s="18" t="s">
        <v>31</v>
      </c>
      <c r="E632" s="18" t="s">
        <v>45</v>
      </c>
      <c r="F632" s="18">
        <v>1019</v>
      </c>
      <c r="G632" s="18">
        <v>1630.18</v>
      </c>
      <c r="H632" s="18">
        <v>2724.32</v>
      </c>
      <c r="I632" s="43">
        <v>-28</v>
      </c>
      <c r="J632" s="18" t="s">
        <v>46</v>
      </c>
      <c r="K632" t="s">
        <v>5540</v>
      </c>
      <c r="L632" s="18" t="s">
        <v>400</v>
      </c>
    </row>
    <row r="633" spans="1:12" x14ac:dyDescent="0.3">
      <c r="A633" t="s">
        <v>7665</v>
      </c>
      <c r="B633" s="18" t="s">
        <v>17</v>
      </c>
      <c r="C633" s="18" t="s">
        <v>25</v>
      </c>
      <c r="D633" s="18" t="s">
        <v>32</v>
      </c>
      <c r="E633" s="18" t="s">
        <v>39</v>
      </c>
      <c r="F633" s="18">
        <v>1011</v>
      </c>
      <c r="G633" s="18">
        <v>907.72</v>
      </c>
      <c r="H633" s="18">
        <v>1661.45</v>
      </c>
      <c r="I633" s="43">
        <v>-135</v>
      </c>
      <c r="J633" s="18" t="s">
        <v>46</v>
      </c>
      <c r="K633" t="s">
        <v>4635</v>
      </c>
      <c r="L633" s="18" t="s">
        <v>4059</v>
      </c>
    </row>
    <row r="634" spans="1:12" x14ac:dyDescent="0.3">
      <c r="A634" t="s">
        <v>8263</v>
      </c>
      <c r="B634" s="18" t="s">
        <v>19</v>
      </c>
      <c r="C634" s="18" t="s">
        <v>22</v>
      </c>
      <c r="D634" s="18" t="s">
        <v>33</v>
      </c>
      <c r="E634" s="18" t="s">
        <v>41</v>
      </c>
      <c r="F634" s="18">
        <v>1066</v>
      </c>
      <c r="G634" s="18">
        <v>1604.7</v>
      </c>
      <c r="H634" s="18">
        <v>2293.71</v>
      </c>
      <c r="I634" s="43">
        <v>-277</v>
      </c>
      <c r="J634" s="18" t="s">
        <v>46</v>
      </c>
      <c r="K634" t="s">
        <v>6036</v>
      </c>
      <c r="L634" s="18" t="s">
        <v>466</v>
      </c>
    </row>
    <row r="635" spans="1:12" x14ac:dyDescent="0.3">
      <c r="A635" t="s">
        <v>7633</v>
      </c>
      <c r="B635" s="18" t="s">
        <v>13</v>
      </c>
      <c r="C635" s="18" t="s">
        <v>30</v>
      </c>
      <c r="D635" s="18" t="s">
        <v>32</v>
      </c>
      <c r="E635" s="18" t="s">
        <v>38</v>
      </c>
      <c r="F635" s="18">
        <v>1006</v>
      </c>
      <c r="G635" s="18">
        <v>857.3</v>
      </c>
      <c r="H635" s="18">
        <v>1047.6300000000001</v>
      </c>
      <c r="I635" s="43">
        <v>-333</v>
      </c>
      <c r="J635" s="18" t="s">
        <v>46</v>
      </c>
      <c r="K635" t="s">
        <v>4896</v>
      </c>
      <c r="L635" s="18" t="s">
        <v>2468</v>
      </c>
    </row>
    <row r="636" spans="1:12" x14ac:dyDescent="0.3">
      <c r="A636" t="s">
        <v>7621</v>
      </c>
      <c r="B636" s="18" t="s">
        <v>14</v>
      </c>
      <c r="C636" s="18" t="s">
        <v>30</v>
      </c>
      <c r="D636" s="18" t="s">
        <v>34</v>
      </c>
      <c r="E636" s="18" t="s">
        <v>38</v>
      </c>
      <c r="F636" s="18">
        <v>1035</v>
      </c>
      <c r="G636" s="18">
        <v>660.58</v>
      </c>
      <c r="H636" s="18">
        <v>977.44</v>
      </c>
      <c r="I636" s="43">
        <v>-338</v>
      </c>
      <c r="J636" s="18" t="s">
        <v>46</v>
      </c>
      <c r="K636" t="s">
        <v>5316</v>
      </c>
      <c r="L636" s="18" t="s">
        <v>3154</v>
      </c>
    </row>
    <row r="637" spans="1:12" x14ac:dyDescent="0.3">
      <c r="A637" t="s">
        <v>6551</v>
      </c>
      <c r="B637" s="18" t="s">
        <v>11</v>
      </c>
      <c r="C637" s="18" t="s">
        <v>25</v>
      </c>
      <c r="D637" s="18" t="s">
        <v>33</v>
      </c>
      <c r="E637" s="18" t="s">
        <v>36</v>
      </c>
      <c r="F637" s="18">
        <v>1062</v>
      </c>
      <c r="G637" s="18">
        <v>165.93</v>
      </c>
      <c r="H637" s="18">
        <v>193.5</v>
      </c>
      <c r="I637" s="43">
        <v>-262</v>
      </c>
      <c r="J637" s="18" t="s">
        <v>46</v>
      </c>
      <c r="K637" t="s">
        <v>4965</v>
      </c>
      <c r="L637" s="18" t="s">
        <v>2150</v>
      </c>
    </row>
    <row r="638" spans="1:12" x14ac:dyDescent="0.3">
      <c r="A638" t="s">
        <v>6806</v>
      </c>
      <c r="B638" s="18" t="s">
        <v>18</v>
      </c>
      <c r="C638" s="18" t="s">
        <v>25</v>
      </c>
      <c r="D638" s="18" t="s">
        <v>31</v>
      </c>
      <c r="E638" s="18" t="s">
        <v>36</v>
      </c>
      <c r="F638" s="18">
        <v>1006</v>
      </c>
      <c r="G638" s="18">
        <v>305.44</v>
      </c>
      <c r="H638" s="18">
        <v>412.04</v>
      </c>
      <c r="I638" s="43">
        <v>-241</v>
      </c>
      <c r="J638" s="18" t="s">
        <v>46</v>
      </c>
      <c r="K638" t="s">
        <v>5497</v>
      </c>
      <c r="L638" s="18" t="s">
        <v>2851</v>
      </c>
    </row>
    <row r="639" spans="1:12" x14ac:dyDescent="0.3">
      <c r="A639" t="s">
        <v>8366</v>
      </c>
      <c r="B639" s="18" t="s">
        <v>19</v>
      </c>
      <c r="C639" s="18" t="s">
        <v>28</v>
      </c>
      <c r="D639" s="18" t="s">
        <v>34</v>
      </c>
      <c r="E639" s="18" t="s">
        <v>43</v>
      </c>
      <c r="F639" s="18">
        <v>1024</v>
      </c>
      <c r="G639" s="18">
        <v>1674.36</v>
      </c>
      <c r="H639" s="18">
        <v>2737.79</v>
      </c>
      <c r="I639" s="43">
        <v>-30</v>
      </c>
      <c r="J639" s="18" t="s">
        <v>46</v>
      </c>
      <c r="K639" t="s">
        <v>5517</v>
      </c>
      <c r="L639" s="18" t="s">
        <v>642</v>
      </c>
    </row>
    <row r="640" spans="1:12" x14ac:dyDescent="0.3">
      <c r="A640" t="s">
        <v>7586</v>
      </c>
      <c r="B640" s="18" t="s">
        <v>20</v>
      </c>
      <c r="C640" s="18" t="s">
        <v>30</v>
      </c>
      <c r="D640" s="18" t="s">
        <v>33</v>
      </c>
      <c r="E640" s="18" t="s">
        <v>44</v>
      </c>
      <c r="F640" s="18">
        <v>1041</v>
      </c>
      <c r="G640" s="18">
        <v>840.57</v>
      </c>
      <c r="H640" s="18">
        <v>1302.8699999999999</v>
      </c>
      <c r="I640" s="43">
        <v>-173</v>
      </c>
      <c r="J640" s="18" t="s">
        <v>46</v>
      </c>
      <c r="K640" t="s">
        <v>6035</v>
      </c>
      <c r="L640" s="18" t="s">
        <v>201</v>
      </c>
    </row>
    <row r="641" spans="1:12" x14ac:dyDescent="0.3">
      <c r="A641" t="s">
        <v>9997</v>
      </c>
      <c r="B641" s="18" t="s">
        <v>20</v>
      </c>
      <c r="C641" s="18" t="s">
        <v>30</v>
      </c>
      <c r="D641" s="18" t="s">
        <v>34</v>
      </c>
      <c r="E641" s="18" t="s">
        <v>42</v>
      </c>
      <c r="F641" s="18">
        <v>1042</v>
      </c>
      <c r="G641" s="18">
        <v>1411.7</v>
      </c>
      <c r="H641" s="18">
        <v>1911.67</v>
      </c>
      <c r="I641" s="43">
        <v>-231</v>
      </c>
      <c r="J641" s="18" t="s">
        <v>46</v>
      </c>
      <c r="K641" t="s">
        <v>5260</v>
      </c>
      <c r="L641" s="18" t="s">
        <v>3260</v>
      </c>
    </row>
    <row r="642" spans="1:12" x14ac:dyDescent="0.3">
      <c r="A642" t="s">
        <v>7851</v>
      </c>
      <c r="B642" s="18" t="s">
        <v>19</v>
      </c>
      <c r="C642" s="18" t="s">
        <v>30</v>
      </c>
      <c r="D642" s="18" t="s">
        <v>31</v>
      </c>
      <c r="E642" s="18" t="s">
        <v>37</v>
      </c>
      <c r="F642" s="18">
        <v>1001</v>
      </c>
      <c r="G642" s="18">
        <v>267.83</v>
      </c>
      <c r="H642" s="18">
        <v>377.98</v>
      </c>
      <c r="I642" s="43">
        <v>-180</v>
      </c>
      <c r="J642" s="18" t="s">
        <v>46</v>
      </c>
      <c r="K642" t="s">
        <v>4810</v>
      </c>
      <c r="L642" s="18" t="s">
        <v>1983</v>
      </c>
    </row>
    <row r="643" spans="1:12" x14ac:dyDescent="0.3">
      <c r="A643" t="s">
        <v>8417</v>
      </c>
      <c r="B643" s="18" t="s">
        <v>15</v>
      </c>
      <c r="C643" s="18" t="s">
        <v>25</v>
      </c>
      <c r="D643" s="18" t="s">
        <v>32</v>
      </c>
      <c r="E643" s="18" t="s">
        <v>42</v>
      </c>
      <c r="F643" s="18">
        <v>1007</v>
      </c>
      <c r="G643" s="18">
        <v>1754.77</v>
      </c>
      <c r="H643" s="18">
        <v>3480.41</v>
      </c>
      <c r="I643" s="43">
        <v>-11</v>
      </c>
      <c r="J643" s="18" t="s">
        <v>46</v>
      </c>
      <c r="K643" t="s">
        <v>5784</v>
      </c>
      <c r="L643" s="18" t="s">
        <v>719</v>
      </c>
    </row>
    <row r="644" spans="1:12" x14ac:dyDescent="0.3">
      <c r="A644" t="s">
        <v>8717</v>
      </c>
      <c r="B644" s="18" t="s">
        <v>15</v>
      </c>
      <c r="C644" s="18" t="s">
        <v>22</v>
      </c>
      <c r="D644" s="18" t="s">
        <v>31</v>
      </c>
      <c r="E644" s="18" t="s">
        <v>39</v>
      </c>
      <c r="F644" s="18">
        <v>1054</v>
      </c>
      <c r="G644" s="18">
        <v>198.7</v>
      </c>
      <c r="H644" s="18">
        <v>327.42</v>
      </c>
      <c r="I644" s="43">
        <v>-15</v>
      </c>
      <c r="J644" s="18" t="s">
        <v>46</v>
      </c>
      <c r="K644" t="s">
        <v>4746</v>
      </c>
      <c r="L644" s="18" t="s">
        <v>1189</v>
      </c>
    </row>
    <row r="645" spans="1:12" x14ac:dyDescent="0.3">
      <c r="A645" t="s">
        <v>7912</v>
      </c>
      <c r="B645" s="18" t="s">
        <v>12</v>
      </c>
      <c r="C645" s="18" t="s">
        <v>25</v>
      </c>
      <c r="D645" s="18" t="s">
        <v>31</v>
      </c>
      <c r="E645" s="18" t="s">
        <v>45</v>
      </c>
      <c r="F645" s="18">
        <v>1040</v>
      </c>
      <c r="G645" s="18">
        <v>167.7</v>
      </c>
      <c r="H645" s="18">
        <v>245.72</v>
      </c>
      <c r="I645" s="43">
        <v>-215</v>
      </c>
      <c r="J645" s="18" t="s">
        <v>46</v>
      </c>
      <c r="K645" t="s">
        <v>4463</v>
      </c>
      <c r="L645" s="18" t="s">
        <v>1865</v>
      </c>
    </row>
    <row r="646" spans="1:12" x14ac:dyDescent="0.3">
      <c r="A646" t="s">
        <v>10302</v>
      </c>
      <c r="B646" s="18" t="s">
        <v>11</v>
      </c>
      <c r="C646" s="18" t="s">
        <v>23</v>
      </c>
      <c r="D646" s="18" t="s">
        <v>31</v>
      </c>
      <c r="E646" s="18" t="s">
        <v>45</v>
      </c>
      <c r="F646" s="18">
        <v>1029</v>
      </c>
      <c r="G646" s="18">
        <v>1551.73</v>
      </c>
      <c r="H646" s="18">
        <v>2114.36</v>
      </c>
      <c r="I646" s="43">
        <v>-346</v>
      </c>
      <c r="J646" s="18" t="s">
        <v>46</v>
      </c>
      <c r="K646" t="s">
        <v>4922</v>
      </c>
      <c r="L646" s="18" t="s">
        <v>3715</v>
      </c>
    </row>
    <row r="647" spans="1:12" x14ac:dyDescent="0.3">
      <c r="A647" t="s">
        <v>6667</v>
      </c>
      <c r="B647" s="18" t="s">
        <v>11</v>
      </c>
      <c r="C647" s="18" t="s">
        <v>26</v>
      </c>
      <c r="D647" s="18" t="s">
        <v>31</v>
      </c>
      <c r="E647" s="18" t="s">
        <v>43</v>
      </c>
      <c r="F647" s="18">
        <v>1059</v>
      </c>
      <c r="G647" s="18">
        <v>1765.58</v>
      </c>
      <c r="H647" s="18">
        <v>2087.67</v>
      </c>
      <c r="I647" s="43">
        <v>-368</v>
      </c>
      <c r="J647" s="18" t="s">
        <v>46</v>
      </c>
      <c r="K647" t="s">
        <v>5552</v>
      </c>
      <c r="L647" s="18" t="s">
        <v>1349</v>
      </c>
    </row>
    <row r="648" spans="1:12" x14ac:dyDescent="0.3">
      <c r="A648" t="s">
        <v>6424</v>
      </c>
      <c r="B648" s="18" t="s">
        <v>13</v>
      </c>
      <c r="C648" s="18" t="s">
        <v>22</v>
      </c>
      <c r="D648" s="18" t="s">
        <v>35</v>
      </c>
      <c r="E648" s="18" t="s">
        <v>40</v>
      </c>
      <c r="F648" s="18">
        <v>1090</v>
      </c>
      <c r="G648" s="18">
        <v>1307.05</v>
      </c>
      <c r="H648" s="18">
        <v>1842.95</v>
      </c>
      <c r="I648" s="43">
        <v>-140</v>
      </c>
      <c r="J648" s="18" t="s">
        <v>46</v>
      </c>
      <c r="K648" t="s">
        <v>5457</v>
      </c>
      <c r="L648" s="18" t="s">
        <v>1212</v>
      </c>
    </row>
    <row r="649" spans="1:12" x14ac:dyDescent="0.3">
      <c r="A649" t="s">
        <v>8803</v>
      </c>
      <c r="B649" s="18" t="s">
        <v>19</v>
      </c>
      <c r="C649" s="18" t="s">
        <v>21</v>
      </c>
      <c r="D649" s="18" t="s">
        <v>33</v>
      </c>
      <c r="E649" s="18" t="s">
        <v>40</v>
      </c>
      <c r="F649" s="18">
        <v>1032</v>
      </c>
      <c r="G649" s="18">
        <v>695.06</v>
      </c>
      <c r="H649" s="18">
        <v>989.6</v>
      </c>
      <c r="I649" s="43">
        <v>-232</v>
      </c>
      <c r="J649" s="18" t="s">
        <v>46</v>
      </c>
      <c r="K649" t="s">
        <v>6041</v>
      </c>
      <c r="L649" s="18" t="s">
        <v>1347</v>
      </c>
    </row>
    <row r="650" spans="1:12" x14ac:dyDescent="0.3">
      <c r="A650" t="s">
        <v>8901</v>
      </c>
      <c r="B650" s="18" t="s">
        <v>20</v>
      </c>
      <c r="C650" s="18" t="s">
        <v>23</v>
      </c>
      <c r="D650" s="18" t="s">
        <v>35</v>
      </c>
      <c r="E650" s="18" t="s">
        <v>36</v>
      </c>
      <c r="F650" s="18">
        <v>1075</v>
      </c>
      <c r="G650" s="18">
        <v>378.28</v>
      </c>
      <c r="H650" s="18">
        <v>442.5</v>
      </c>
      <c r="I650" s="43">
        <v>-352</v>
      </c>
      <c r="J650" s="18" t="s">
        <v>46</v>
      </c>
      <c r="K650" t="s">
        <v>5995</v>
      </c>
      <c r="L650" s="18" t="s">
        <v>1504</v>
      </c>
    </row>
    <row r="651" spans="1:12" x14ac:dyDescent="0.3">
      <c r="A651" t="s">
        <v>10669</v>
      </c>
      <c r="B651" s="18" t="s">
        <v>15</v>
      </c>
      <c r="C651" s="18" t="s">
        <v>24</v>
      </c>
      <c r="D651" s="18" t="s">
        <v>31</v>
      </c>
      <c r="E651" s="18" t="s">
        <v>37</v>
      </c>
      <c r="F651" s="18">
        <v>1014</v>
      </c>
      <c r="G651" s="18">
        <v>664.27</v>
      </c>
      <c r="H651" s="18">
        <v>1115.17</v>
      </c>
      <c r="I651" s="43">
        <v>-306</v>
      </c>
      <c r="J651" s="18" t="s">
        <v>46</v>
      </c>
      <c r="K651" t="s">
        <v>4404</v>
      </c>
      <c r="L651" s="18" t="s">
        <v>4300</v>
      </c>
    </row>
    <row r="652" spans="1:12" x14ac:dyDescent="0.3">
      <c r="A652" t="s">
        <v>8999</v>
      </c>
      <c r="B652" s="18" t="s">
        <v>17</v>
      </c>
      <c r="C652" s="18" t="s">
        <v>23</v>
      </c>
      <c r="D652" s="18" t="s">
        <v>31</v>
      </c>
      <c r="E652" s="18" t="s">
        <v>41</v>
      </c>
      <c r="F652" s="18">
        <v>1056</v>
      </c>
      <c r="G652" s="18">
        <v>1780.7</v>
      </c>
      <c r="H652" s="18">
        <v>2988.23</v>
      </c>
      <c r="I652" s="43">
        <v>-465</v>
      </c>
      <c r="J652" s="18" t="s">
        <v>46</v>
      </c>
      <c r="K652" t="s">
        <v>4722</v>
      </c>
      <c r="L652" s="18" t="s">
        <v>1676</v>
      </c>
    </row>
    <row r="653" spans="1:12" x14ac:dyDescent="0.3">
      <c r="A653" t="s">
        <v>10045</v>
      </c>
      <c r="B653" s="18" t="s">
        <v>17</v>
      </c>
      <c r="C653" s="18" t="s">
        <v>21</v>
      </c>
      <c r="D653" s="18" t="s">
        <v>35</v>
      </c>
      <c r="E653" s="18" t="s">
        <v>45</v>
      </c>
      <c r="F653" s="18">
        <v>1060</v>
      </c>
      <c r="G653" s="18">
        <v>1989.87</v>
      </c>
      <c r="H653" s="18">
        <v>2336.9299999999998</v>
      </c>
      <c r="I653" s="43">
        <v>-311</v>
      </c>
      <c r="J653" s="18" t="s">
        <v>46</v>
      </c>
      <c r="K653" t="s">
        <v>5197</v>
      </c>
      <c r="L653" s="18" t="s">
        <v>3347</v>
      </c>
    </row>
    <row r="654" spans="1:12" x14ac:dyDescent="0.3">
      <c r="A654" t="s">
        <v>7391</v>
      </c>
      <c r="B654" s="18" t="s">
        <v>15</v>
      </c>
      <c r="C654" s="18" t="s">
        <v>30</v>
      </c>
      <c r="D654" s="18" t="s">
        <v>31</v>
      </c>
      <c r="E654" s="18" t="s">
        <v>45</v>
      </c>
      <c r="F654" s="18">
        <v>1096</v>
      </c>
      <c r="G654" s="18">
        <v>1112.23</v>
      </c>
      <c r="H654" s="18">
        <v>1903.07</v>
      </c>
      <c r="I654" s="43">
        <v>-425</v>
      </c>
      <c r="J654" s="18" t="s">
        <v>46</v>
      </c>
      <c r="K654" t="s">
        <v>5224</v>
      </c>
      <c r="L654" s="18" t="s">
        <v>158</v>
      </c>
    </row>
    <row r="655" spans="1:12" x14ac:dyDescent="0.3">
      <c r="A655" t="s">
        <v>6572</v>
      </c>
      <c r="B655" s="18" t="s">
        <v>17</v>
      </c>
      <c r="C655" s="18" t="s">
        <v>28</v>
      </c>
      <c r="D655" s="18" t="s">
        <v>35</v>
      </c>
      <c r="E655" s="18" t="s">
        <v>43</v>
      </c>
      <c r="F655" s="18">
        <v>1036</v>
      </c>
      <c r="G655" s="18">
        <v>1654.77</v>
      </c>
      <c r="H655" s="18">
        <v>2563.48</v>
      </c>
      <c r="I655" s="43">
        <v>-316</v>
      </c>
      <c r="J655" s="18" t="s">
        <v>46</v>
      </c>
      <c r="K655" t="s">
        <v>5546</v>
      </c>
      <c r="L655" s="18" t="s">
        <v>2754</v>
      </c>
    </row>
    <row r="656" spans="1:12" x14ac:dyDescent="0.3">
      <c r="A656" t="s">
        <v>9327</v>
      </c>
      <c r="B656" s="18" t="s">
        <v>18</v>
      </c>
      <c r="C656" s="18" t="s">
        <v>26</v>
      </c>
      <c r="D656" s="18" t="s">
        <v>35</v>
      </c>
      <c r="E656" s="18" t="s">
        <v>43</v>
      </c>
      <c r="F656" s="18">
        <v>1020</v>
      </c>
      <c r="G656" s="18">
        <v>1299.3599999999999</v>
      </c>
      <c r="H656" s="18">
        <v>1902.28</v>
      </c>
      <c r="I656" s="43">
        <v>-270</v>
      </c>
      <c r="J656" s="18" t="s">
        <v>46</v>
      </c>
      <c r="K656" t="s">
        <v>4487</v>
      </c>
      <c r="L656" s="18" t="s">
        <v>2192</v>
      </c>
    </row>
    <row r="657" spans="1:12" x14ac:dyDescent="0.3">
      <c r="A657" t="s">
        <v>6630</v>
      </c>
      <c r="B657" s="18" t="s">
        <v>17</v>
      </c>
      <c r="C657" s="18" t="s">
        <v>28</v>
      </c>
      <c r="D657" s="18" t="s">
        <v>31</v>
      </c>
      <c r="E657" s="18" t="s">
        <v>41</v>
      </c>
      <c r="F657" s="18">
        <v>1034</v>
      </c>
      <c r="G657" s="18">
        <v>600.27</v>
      </c>
      <c r="H657" s="18">
        <v>1106.05</v>
      </c>
      <c r="I657" s="43">
        <v>0</v>
      </c>
      <c r="J657" s="18" t="s">
        <v>46</v>
      </c>
      <c r="K657" t="s">
        <v>4498</v>
      </c>
      <c r="L657" s="18" t="s">
        <v>4207</v>
      </c>
    </row>
    <row r="658" spans="1:12" x14ac:dyDescent="0.3">
      <c r="A658" t="s">
        <v>9633</v>
      </c>
      <c r="B658" s="18" t="s">
        <v>17</v>
      </c>
      <c r="C658" s="18" t="s">
        <v>23</v>
      </c>
      <c r="D658" s="18" t="s">
        <v>33</v>
      </c>
      <c r="E658" s="18" t="s">
        <v>39</v>
      </c>
      <c r="F658" s="18">
        <v>1059</v>
      </c>
      <c r="G658" s="18">
        <v>1757.77</v>
      </c>
      <c r="H658" s="18">
        <v>1952.91</v>
      </c>
      <c r="I658" s="43">
        <v>-305</v>
      </c>
      <c r="J658" s="18" t="s">
        <v>46</v>
      </c>
      <c r="K658" t="s">
        <v>5168</v>
      </c>
      <c r="L658" s="18" t="s">
        <v>2680</v>
      </c>
    </row>
    <row r="659" spans="1:12" x14ac:dyDescent="0.3">
      <c r="A659" t="s">
        <v>9045</v>
      </c>
      <c r="B659" s="18" t="s">
        <v>15</v>
      </c>
      <c r="C659" s="18" t="s">
        <v>21</v>
      </c>
      <c r="D659" s="18" t="s">
        <v>34</v>
      </c>
      <c r="E659" s="18" t="s">
        <v>44</v>
      </c>
      <c r="F659" s="18">
        <v>1016</v>
      </c>
      <c r="G659" s="18">
        <v>1726.66</v>
      </c>
      <c r="H659" s="18">
        <v>3022</v>
      </c>
      <c r="I659" s="43">
        <v>-242</v>
      </c>
      <c r="J659" s="18" t="s">
        <v>46</v>
      </c>
      <c r="K659" t="s">
        <v>5924</v>
      </c>
      <c r="L659" s="18" t="s">
        <v>1749</v>
      </c>
    </row>
    <row r="660" spans="1:12" x14ac:dyDescent="0.3">
      <c r="A660" t="s">
        <v>8893</v>
      </c>
      <c r="B660" s="18" t="s">
        <v>16</v>
      </c>
      <c r="C660" s="18" t="s">
        <v>22</v>
      </c>
      <c r="D660" s="18" t="s">
        <v>34</v>
      </c>
      <c r="E660" s="18" t="s">
        <v>38</v>
      </c>
      <c r="F660" s="18">
        <v>1013</v>
      </c>
      <c r="G660" s="18">
        <v>233.8</v>
      </c>
      <c r="H660" s="18">
        <v>362.54</v>
      </c>
      <c r="I660" s="43">
        <v>-446</v>
      </c>
      <c r="J660" s="18" t="s">
        <v>46</v>
      </c>
      <c r="K660" t="s">
        <v>5000</v>
      </c>
      <c r="L660" s="18" t="s">
        <v>1492</v>
      </c>
    </row>
    <row r="661" spans="1:12" x14ac:dyDescent="0.3">
      <c r="A661" t="s">
        <v>7459</v>
      </c>
      <c r="B661" s="18" t="s">
        <v>15</v>
      </c>
      <c r="C661" s="18" t="s">
        <v>22</v>
      </c>
      <c r="D661" s="18" t="s">
        <v>31</v>
      </c>
      <c r="E661" s="18" t="s">
        <v>38</v>
      </c>
      <c r="F661" s="18">
        <v>1007</v>
      </c>
      <c r="G661" s="18">
        <v>270.23</v>
      </c>
      <c r="H661" s="18">
        <v>431.66</v>
      </c>
      <c r="I661" s="43">
        <v>-148</v>
      </c>
      <c r="J661" s="18" t="s">
        <v>46</v>
      </c>
      <c r="K661" t="s">
        <v>6184</v>
      </c>
      <c r="L661" s="18" t="s">
        <v>756</v>
      </c>
    </row>
    <row r="662" spans="1:12" x14ac:dyDescent="0.3">
      <c r="A662" t="s">
        <v>7961</v>
      </c>
      <c r="B662" s="18" t="s">
        <v>20</v>
      </c>
      <c r="C662" s="18" t="s">
        <v>26</v>
      </c>
      <c r="D662" s="18" t="s">
        <v>33</v>
      </c>
      <c r="E662" s="18" t="s">
        <v>43</v>
      </c>
      <c r="F662" s="18">
        <v>1053</v>
      </c>
      <c r="G662" s="18">
        <v>1591.16</v>
      </c>
      <c r="H662" s="18">
        <v>3094.13</v>
      </c>
      <c r="I662" s="43">
        <v>-431</v>
      </c>
      <c r="J662" s="18" t="s">
        <v>46</v>
      </c>
      <c r="K662" t="s">
        <v>5513</v>
      </c>
      <c r="L662" s="18" t="s">
        <v>2815</v>
      </c>
    </row>
    <row r="663" spans="1:12" x14ac:dyDescent="0.3">
      <c r="A663" t="s">
        <v>9939</v>
      </c>
      <c r="B663" s="18" t="s">
        <v>11</v>
      </c>
      <c r="C663" s="18" t="s">
        <v>22</v>
      </c>
      <c r="D663" s="18" t="s">
        <v>33</v>
      </c>
      <c r="E663" s="18" t="s">
        <v>40</v>
      </c>
      <c r="F663" s="18">
        <v>1044</v>
      </c>
      <c r="G663" s="18">
        <v>890.89</v>
      </c>
      <c r="H663" s="18">
        <v>1731.86</v>
      </c>
      <c r="I663" s="43">
        <v>-36</v>
      </c>
      <c r="J663" s="18" t="s">
        <v>46</v>
      </c>
      <c r="K663" t="s">
        <v>5310</v>
      </c>
      <c r="L663" s="18" t="s">
        <v>3163</v>
      </c>
    </row>
    <row r="664" spans="1:12" x14ac:dyDescent="0.3">
      <c r="A664" t="s">
        <v>9621</v>
      </c>
      <c r="B664" s="18" t="s">
        <v>18</v>
      </c>
      <c r="C664" s="18" t="s">
        <v>22</v>
      </c>
      <c r="D664" s="18" t="s">
        <v>34</v>
      </c>
      <c r="E664" s="18" t="s">
        <v>44</v>
      </c>
      <c r="F664" s="18">
        <v>1068</v>
      </c>
      <c r="G664" s="18">
        <v>1985.31</v>
      </c>
      <c r="H664" s="18">
        <v>2904.75</v>
      </c>
      <c r="I664" s="43">
        <v>-39</v>
      </c>
      <c r="J664" s="18" t="s">
        <v>46</v>
      </c>
      <c r="K664" t="s">
        <v>4732</v>
      </c>
      <c r="L664" s="18" t="s">
        <v>2665</v>
      </c>
    </row>
    <row r="665" spans="1:12" x14ac:dyDescent="0.3">
      <c r="A665" t="s">
        <v>7187</v>
      </c>
      <c r="B665" s="18" t="s">
        <v>15</v>
      </c>
      <c r="C665" s="18" t="s">
        <v>23</v>
      </c>
      <c r="D665" s="18" t="s">
        <v>34</v>
      </c>
      <c r="E665" s="18" t="s">
        <v>43</v>
      </c>
      <c r="F665" s="18">
        <v>1091</v>
      </c>
      <c r="G665" s="18">
        <v>1401.98</v>
      </c>
      <c r="H665" s="18">
        <v>1709.78</v>
      </c>
      <c r="I665" s="43">
        <v>-31</v>
      </c>
      <c r="J665" s="18" t="s">
        <v>46</v>
      </c>
      <c r="K665" t="s">
        <v>5962</v>
      </c>
      <c r="L665" s="18" t="s">
        <v>1621</v>
      </c>
    </row>
    <row r="666" spans="1:12" x14ac:dyDescent="0.3">
      <c r="A666" t="s">
        <v>10480</v>
      </c>
      <c r="B666" s="18" t="s">
        <v>16</v>
      </c>
      <c r="C666" s="18" t="s">
        <v>30</v>
      </c>
      <c r="D666" s="18" t="s">
        <v>34</v>
      </c>
      <c r="E666" s="18" t="s">
        <v>39</v>
      </c>
      <c r="F666" s="18">
        <v>1062</v>
      </c>
      <c r="G666" s="18">
        <v>215.43</v>
      </c>
      <c r="H666" s="18">
        <v>386.39</v>
      </c>
      <c r="I666" s="43">
        <v>-76</v>
      </c>
      <c r="J666" s="18" t="s">
        <v>46</v>
      </c>
      <c r="K666" t="s">
        <v>4708</v>
      </c>
      <c r="L666" s="18" t="s">
        <v>3978</v>
      </c>
    </row>
    <row r="667" spans="1:12" x14ac:dyDescent="0.3">
      <c r="A667" t="s">
        <v>8269</v>
      </c>
      <c r="B667" s="18" t="s">
        <v>11</v>
      </c>
      <c r="C667" s="18" t="s">
        <v>25</v>
      </c>
      <c r="D667" s="18" t="s">
        <v>35</v>
      </c>
      <c r="E667" s="18" t="s">
        <v>42</v>
      </c>
      <c r="F667" s="18">
        <v>1083</v>
      </c>
      <c r="G667" s="18">
        <v>1566.67</v>
      </c>
      <c r="H667" s="18">
        <v>2983.5</v>
      </c>
      <c r="I667" s="43">
        <v>-130</v>
      </c>
      <c r="J667" s="18" t="s">
        <v>46</v>
      </c>
      <c r="K667" t="s">
        <v>5521</v>
      </c>
      <c r="L667" s="18" t="s">
        <v>478</v>
      </c>
    </row>
    <row r="668" spans="1:12" x14ac:dyDescent="0.3">
      <c r="A668" t="s">
        <v>8916</v>
      </c>
      <c r="B668" s="18" t="s">
        <v>15</v>
      </c>
      <c r="C668" s="18" t="s">
        <v>25</v>
      </c>
      <c r="D668" s="18" t="s">
        <v>33</v>
      </c>
      <c r="E668" s="18" t="s">
        <v>41</v>
      </c>
      <c r="F668" s="18">
        <v>1025</v>
      </c>
      <c r="G668" s="18">
        <v>1698.31</v>
      </c>
      <c r="H668" s="18">
        <v>3029.16</v>
      </c>
      <c r="I668" s="43">
        <v>-302</v>
      </c>
      <c r="J668" s="18" t="s">
        <v>46</v>
      </c>
      <c r="K668" t="s">
        <v>4852</v>
      </c>
      <c r="L668" s="18" t="s">
        <v>1528</v>
      </c>
    </row>
    <row r="669" spans="1:12" x14ac:dyDescent="0.3">
      <c r="A669" t="s">
        <v>9198</v>
      </c>
      <c r="B669" s="18" t="s">
        <v>18</v>
      </c>
      <c r="C669" s="18" t="s">
        <v>23</v>
      </c>
      <c r="D669" s="18" t="s">
        <v>35</v>
      </c>
      <c r="E669" s="18" t="s">
        <v>36</v>
      </c>
      <c r="F669" s="18">
        <v>1008</v>
      </c>
      <c r="G669" s="18">
        <v>1082.1500000000001</v>
      </c>
      <c r="H669" s="18">
        <v>1569.12</v>
      </c>
      <c r="I669" s="43">
        <v>-231</v>
      </c>
      <c r="J669" s="18" t="s">
        <v>46</v>
      </c>
      <c r="K669" t="s">
        <v>4565</v>
      </c>
      <c r="L669" s="18" t="s">
        <v>1989</v>
      </c>
    </row>
    <row r="670" spans="1:12" x14ac:dyDescent="0.3">
      <c r="A670" t="s">
        <v>7134</v>
      </c>
      <c r="B670" s="18" t="s">
        <v>18</v>
      </c>
      <c r="C670" s="18" t="s">
        <v>25</v>
      </c>
      <c r="D670" s="18" t="s">
        <v>34</v>
      </c>
      <c r="E670" s="18" t="s">
        <v>40</v>
      </c>
      <c r="F670" s="18">
        <v>1045</v>
      </c>
      <c r="G670" s="18">
        <v>990.65</v>
      </c>
      <c r="H670" s="18">
        <v>1741.03</v>
      </c>
      <c r="I670" s="43">
        <v>-186</v>
      </c>
      <c r="J670" s="18" t="s">
        <v>46</v>
      </c>
      <c r="K670" t="s">
        <v>5578</v>
      </c>
      <c r="L670" s="18" t="s">
        <v>381</v>
      </c>
    </row>
    <row r="671" spans="1:12" x14ac:dyDescent="0.3">
      <c r="A671" t="s">
        <v>10406</v>
      </c>
      <c r="B671" s="18" t="s">
        <v>18</v>
      </c>
      <c r="C671" s="18" t="s">
        <v>21</v>
      </c>
      <c r="D671" s="18" t="s">
        <v>32</v>
      </c>
      <c r="E671" s="18" t="s">
        <v>36</v>
      </c>
      <c r="F671" s="18">
        <v>1043</v>
      </c>
      <c r="G671" s="18">
        <v>1369.05</v>
      </c>
      <c r="H671" s="18">
        <v>2165.0300000000002</v>
      </c>
      <c r="I671" s="43">
        <v>-216</v>
      </c>
      <c r="J671" s="18" t="s">
        <v>46</v>
      </c>
      <c r="K671" t="s">
        <v>4800</v>
      </c>
      <c r="L671" s="18" t="s">
        <v>3874</v>
      </c>
    </row>
    <row r="672" spans="1:12" x14ac:dyDescent="0.3">
      <c r="A672" t="s">
        <v>7938</v>
      </c>
      <c r="B672" s="18" t="s">
        <v>12</v>
      </c>
      <c r="C672" s="18" t="s">
        <v>21</v>
      </c>
      <c r="D672" s="18" t="s">
        <v>31</v>
      </c>
      <c r="E672" s="18" t="s">
        <v>45</v>
      </c>
      <c r="F672" s="18">
        <v>1023</v>
      </c>
      <c r="G672" s="18">
        <v>217.87</v>
      </c>
      <c r="H672" s="18">
        <v>316.99</v>
      </c>
      <c r="I672" s="43">
        <v>-339</v>
      </c>
      <c r="J672" s="18" t="s">
        <v>46</v>
      </c>
      <c r="K672" t="s">
        <v>4683</v>
      </c>
      <c r="L672" s="18" t="s">
        <v>4007</v>
      </c>
    </row>
    <row r="673" spans="1:12" x14ac:dyDescent="0.3">
      <c r="A673" t="s">
        <v>7510</v>
      </c>
      <c r="B673" s="18" t="s">
        <v>12</v>
      </c>
      <c r="C673" s="18" t="s">
        <v>26</v>
      </c>
      <c r="D673" s="18" t="s">
        <v>33</v>
      </c>
      <c r="E673" s="18" t="s">
        <v>39</v>
      </c>
      <c r="F673" s="18">
        <v>1100</v>
      </c>
      <c r="G673" s="18">
        <v>1627.82</v>
      </c>
      <c r="H673" s="18">
        <v>2984.77</v>
      </c>
      <c r="I673" s="43">
        <v>-250</v>
      </c>
      <c r="J673" s="18" t="s">
        <v>46</v>
      </c>
      <c r="K673" t="s">
        <v>5276</v>
      </c>
      <c r="L673" s="18" t="s">
        <v>2210</v>
      </c>
    </row>
    <row r="674" spans="1:12" x14ac:dyDescent="0.3">
      <c r="A674" t="s">
        <v>9858</v>
      </c>
      <c r="B674" s="18" t="s">
        <v>11</v>
      </c>
      <c r="C674" s="18" t="s">
        <v>21</v>
      </c>
      <c r="D674" s="18" t="s">
        <v>31</v>
      </c>
      <c r="E674" s="18" t="s">
        <v>41</v>
      </c>
      <c r="F674" s="18">
        <v>1006</v>
      </c>
      <c r="G674" s="18">
        <v>1471.58</v>
      </c>
      <c r="H674" s="18">
        <v>2563.0500000000002</v>
      </c>
      <c r="I674" s="43">
        <v>-35</v>
      </c>
      <c r="J674" s="18" t="s">
        <v>46</v>
      </c>
      <c r="K674" t="s">
        <v>5282</v>
      </c>
      <c r="L674" s="18" t="s">
        <v>3034</v>
      </c>
    </row>
    <row r="675" spans="1:12" x14ac:dyDescent="0.3">
      <c r="A675" t="s">
        <v>9153</v>
      </c>
      <c r="B675" s="18" t="s">
        <v>13</v>
      </c>
      <c r="C675" s="18" t="s">
        <v>24</v>
      </c>
      <c r="D675" s="18" t="s">
        <v>33</v>
      </c>
      <c r="E675" s="18" t="s">
        <v>45</v>
      </c>
      <c r="F675" s="18">
        <v>1095</v>
      </c>
      <c r="G675" s="18">
        <v>403.24</v>
      </c>
      <c r="H675" s="18">
        <v>607.15</v>
      </c>
      <c r="I675" s="43">
        <v>-487</v>
      </c>
      <c r="J675" s="18" t="s">
        <v>46</v>
      </c>
      <c r="K675" t="s">
        <v>5879</v>
      </c>
      <c r="L675" s="18" t="s">
        <v>1910</v>
      </c>
    </row>
    <row r="676" spans="1:12" x14ac:dyDescent="0.3">
      <c r="A676" t="s">
        <v>7462</v>
      </c>
      <c r="B676" s="18" t="s">
        <v>19</v>
      </c>
      <c r="C676" s="18" t="s">
        <v>29</v>
      </c>
      <c r="D676" s="18" t="s">
        <v>33</v>
      </c>
      <c r="E676" s="18" t="s">
        <v>39</v>
      </c>
      <c r="F676" s="18">
        <v>1046</v>
      </c>
      <c r="G676" s="18">
        <v>1022.24</v>
      </c>
      <c r="H676" s="18">
        <v>1365.3</v>
      </c>
      <c r="I676" s="43">
        <v>-412</v>
      </c>
      <c r="J676" s="18" t="s">
        <v>46</v>
      </c>
      <c r="K676" t="s">
        <v>5157</v>
      </c>
      <c r="L676" s="18" t="s">
        <v>3091</v>
      </c>
    </row>
    <row r="677" spans="1:12" x14ac:dyDescent="0.3">
      <c r="A677" t="s">
        <v>8138</v>
      </c>
      <c r="B677" s="18" t="s">
        <v>18</v>
      </c>
      <c r="C677" s="18" t="s">
        <v>24</v>
      </c>
      <c r="D677" s="18" t="s">
        <v>35</v>
      </c>
      <c r="E677" s="18" t="s">
        <v>38</v>
      </c>
      <c r="F677" s="18">
        <v>1043</v>
      </c>
      <c r="G677" s="18">
        <v>542.79</v>
      </c>
      <c r="H677" s="18">
        <v>975.3</v>
      </c>
      <c r="I677" s="43">
        <v>-429</v>
      </c>
      <c r="J677" s="18" t="s">
        <v>46</v>
      </c>
      <c r="K677" t="s">
        <v>5337</v>
      </c>
      <c r="L677" s="18" t="s">
        <v>243</v>
      </c>
    </row>
    <row r="678" spans="1:12" x14ac:dyDescent="0.3">
      <c r="A678" t="s">
        <v>9817</v>
      </c>
      <c r="B678" s="18" t="s">
        <v>16</v>
      </c>
      <c r="C678" s="18" t="s">
        <v>28</v>
      </c>
      <c r="D678" s="18" t="s">
        <v>31</v>
      </c>
      <c r="E678" s="18" t="s">
        <v>38</v>
      </c>
      <c r="F678" s="18">
        <v>1072</v>
      </c>
      <c r="G678" s="18">
        <v>1294.8800000000001</v>
      </c>
      <c r="H678" s="18">
        <v>2208.13</v>
      </c>
      <c r="I678" s="43">
        <v>-151</v>
      </c>
      <c r="J678" s="18" t="s">
        <v>46</v>
      </c>
      <c r="K678" t="s">
        <v>5429</v>
      </c>
      <c r="L678" s="18" t="s">
        <v>2971</v>
      </c>
    </row>
    <row r="679" spans="1:12" x14ac:dyDescent="0.3">
      <c r="A679" t="s">
        <v>8995</v>
      </c>
      <c r="B679" s="18" t="s">
        <v>18</v>
      </c>
      <c r="C679" s="18" t="s">
        <v>26</v>
      </c>
      <c r="D679" s="18" t="s">
        <v>34</v>
      </c>
      <c r="E679" s="18" t="s">
        <v>37</v>
      </c>
      <c r="F679" s="18">
        <v>1002</v>
      </c>
      <c r="G679" s="18">
        <v>1662.12</v>
      </c>
      <c r="H679" s="18">
        <v>3048.49</v>
      </c>
      <c r="I679" s="43">
        <v>-118</v>
      </c>
      <c r="J679" s="18" t="s">
        <v>46</v>
      </c>
      <c r="K679" t="s">
        <v>5508</v>
      </c>
      <c r="L679" s="18" t="s">
        <v>1672</v>
      </c>
    </row>
    <row r="680" spans="1:12" x14ac:dyDescent="0.3">
      <c r="A680" t="s">
        <v>7890</v>
      </c>
      <c r="B680" s="18" t="s">
        <v>11</v>
      </c>
      <c r="C680" s="18" t="s">
        <v>22</v>
      </c>
      <c r="D680" s="18" t="s">
        <v>31</v>
      </c>
      <c r="E680" s="18" t="s">
        <v>44</v>
      </c>
      <c r="F680" s="18">
        <v>1012</v>
      </c>
      <c r="G680" s="18">
        <v>787.54</v>
      </c>
      <c r="H680" s="18">
        <v>1437.24</v>
      </c>
      <c r="I680" s="43">
        <v>-27</v>
      </c>
      <c r="J680" s="18" t="s">
        <v>46</v>
      </c>
      <c r="K680" t="s">
        <v>5459</v>
      </c>
      <c r="L680" s="18" t="s">
        <v>2760</v>
      </c>
    </row>
    <row r="681" spans="1:12" x14ac:dyDescent="0.3">
      <c r="A681" t="s">
        <v>6696</v>
      </c>
      <c r="B681" s="18" t="s">
        <v>19</v>
      </c>
      <c r="C681" s="18" t="s">
        <v>26</v>
      </c>
      <c r="D681" s="18" t="s">
        <v>32</v>
      </c>
      <c r="E681" s="18" t="s">
        <v>38</v>
      </c>
      <c r="F681" s="18">
        <v>1031</v>
      </c>
      <c r="G681" s="18">
        <v>1698.13</v>
      </c>
      <c r="H681" s="18">
        <v>3083.95</v>
      </c>
      <c r="I681" s="43">
        <v>-297</v>
      </c>
      <c r="J681" s="18" t="s">
        <v>46</v>
      </c>
      <c r="K681" t="s">
        <v>4790</v>
      </c>
      <c r="L681" s="18" t="s">
        <v>3046</v>
      </c>
    </row>
    <row r="682" spans="1:12" x14ac:dyDescent="0.3">
      <c r="A682" t="s">
        <v>9948</v>
      </c>
      <c r="B682" s="18" t="s">
        <v>13</v>
      </c>
      <c r="C682" s="18" t="s">
        <v>25</v>
      </c>
      <c r="D682" s="18" t="s">
        <v>34</v>
      </c>
      <c r="E682" s="18" t="s">
        <v>39</v>
      </c>
      <c r="F682" s="18">
        <v>1062</v>
      </c>
      <c r="G682" s="18">
        <v>1007.74</v>
      </c>
      <c r="H682" s="18">
        <v>1816.06</v>
      </c>
      <c r="I682" s="43">
        <v>-248</v>
      </c>
      <c r="J682" s="18" t="s">
        <v>46</v>
      </c>
      <c r="K682" t="s">
        <v>5083</v>
      </c>
      <c r="L682" s="18" t="s">
        <v>3176</v>
      </c>
    </row>
    <row r="683" spans="1:12" x14ac:dyDescent="0.3">
      <c r="A683" t="s">
        <v>7328</v>
      </c>
      <c r="B683" s="18" t="s">
        <v>11</v>
      </c>
      <c r="C683" s="18" t="s">
        <v>25</v>
      </c>
      <c r="D683" s="18" t="s">
        <v>34</v>
      </c>
      <c r="E683" s="18" t="s">
        <v>36</v>
      </c>
      <c r="F683" s="18">
        <v>1044</v>
      </c>
      <c r="G683" s="18">
        <v>412.83</v>
      </c>
      <c r="H683" s="18">
        <v>662.81</v>
      </c>
      <c r="I683" s="43">
        <v>-119</v>
      </c>
      <c r="J683" s="18" t="s">
        <v>46</v>
      </c>
      <c r="K683" t="s">
        <v>5917</v>
      </c>
      <c r="L683" s="18" t="s">
        <v>1084</v>
      </c>
    </row>
    <row r="684" spans="1:12" x14ac:dyDescent="0.3">
      <c r="A684" t="s">
        <v>9720</v>
      </c>
      <c r="B684" s="18" t="s">
        <v>13</v>
      </c>
      <c r="C684" s="18" t="s">
        <v>24</v>
      </c>
      <c r="D684" s="18" t="s">
        <v>33</v>
      </c>
      <c r="E684" s="18" t="s">
        <v>38</v>
      </c>
      <c r="F684" s="18">
        <v>1092</v>
      </c>
      <c r="G684" s="18">
        <v>937.18</v>
      </c>
      <c r="H684" s="18">
        <v>1578.36</v>
      </c>
      <c r="I684" s="43">
        <v>-20</v>
      </c>
      <c r="J684" s="18" t="s">
        <v>46</v>
      </c>
      <c r="K684" t="s">
        <v>5515</v>
      </c>
      <c r="L684" s="18" t="s">
        <v>2811</v>
      </c>
    </row>
    <row r="685" spans="1:12" x14ac:dyDescent="0.3">
      <c r="A685" t="s">
        <v>7656</v>
      </c>
      <c r="B685" s="18" t="s">
        <v>18</v>
      </c>
      <c r="C685" s="18" t="s">
        <v>25</v>
      </c>
      <c r="D685" s="18" t="s">
        <v>34</v>
      </c>
      <c r="E685" s="18" t="s">
        <v>44</v>
      </c>
      <c r="F685" s="18">
        <v>1068</v>
      </c>
      <c r="G685" s="18">
        <v>140.31</v>
      </c>
      <c r="H685" s="18">
        <v>271.69</v>
      </c>
      <c r="I685" s="43">
        <v>-33</v>
      </c>
      <c r="J685" s="18" t="s">
        <v>46</v>
      </c>
      <c r="K685" t="s">
        <v>5239</v>
      </c>
      <c r="L685" s="18" t="s">
        <v>2437</v>
      </c>
    </row>
    <row r="686" spans="1:12" x14ac:dyDescent="0.3">
      <c r="A686" t="s">
        <v>6687</v>
      </c>
      <c r="B686" s="18" t="s">
        <v>13</v>
      </c>
      <c r="C686" s="18" t="s">
        <v>25</v>
      </c>
      <c r="D686" s="18" t="s">
        <v>33</v>
      </c>
      <c r="E686" s="18" t="s">
        <v>45</v>
      </c>
      <c r="F686" s="18">
        <v>1072</v>
      </c>
      <c r="G686" s="18">
        <v>554.79999999999995</v>
      </c>
      <c r="H686" s="18">
        <v>1014.3</v>
      </c>
      <c r="I686" s="43">
        <v>-166</v>
      </c>
      <c r="J686" s="18" t="s">
        <v>46</v>
      </c>
      <c r="K686" t="s">
        <v>5388</v>
      </c>
      <c r="L686" s="18" t="s">
        <v>1025</v>
      </c>
    </row>
    <row r="687" spans="1:12" x14ac:dyDescent="0.3">
      <c r="A687" t="s">
        <v>10039</v>
      </c>
      <c r="B687" s="18" t="s">
        <v>13</v>
      </c>
      <c r="C687" s="18" t="s">
        <v>27</v>
      </c>
      <c r="D687" s="18" t="s">
        <v>34</v>
      </c>
      <c r="E687" s="18" t="s">
        <v>45</v>
      </c>
      <c r="F687" s="18">
        <v>1001</v>
      </c>
      <c r="G687" s="18">
        <v>1090.08</v>
      </c>
      <c r="H687" s="18">
        <v>2059.25</v>
      </c>
      <c r="I687" s="43">
        <v>-241</v>
      </c>
      <c r="J687" s="18" t="s">
        <v>46</v>
      </c>
      <c r="K687" t="s">
        <v>4452</v>
      </c>
      <c r="L687" s="18" t="s">
        <v>3335</v>
      </c>
    </row>
    <row r="688" spans="1:12" x14ac:dyDescent="0.3">
      <c r="A688" t="s">
        <v>7578</v>
      </c>
      <c r="B688" s="18" t="s">
        <v>17</v>
      </c>
      <c r="C688" s="18" t="s">
        <v>24</v>
      </c>
      <c r="D688" s="18" t="s">
        <v>35</v>
      </c>
      <c r="E688" s="18" t="s">
        <v>38</v>
      </c>
      <c r="F688" s="18">
        <v>1071</v>
      </c>
      <c r="G688" s="18">
        <v>1230.45</v>
      </c>
      <c r="H688" s="18">
        <v>1994.46</v>
      </c>
      <c r="I688" s="43">
        <v>-423</v>
      </c>
      <c r="J688" s="18" t="s">
        <v>46</v>
      </c>
      <c r="K688" t="s">
        <v>5633</v>
      </c>
      <c r="L688" s="18" t="s">
        <v>2579</v>
      </c>
    </row>
    <row r="689" spans="1:12" x14ac:dyDescent="0.3">
      <c r="A689" t="s">
        <v>7803</v>
      </c>
      <c r="B689" s="18" t="s">
        <v>18</v>
      </c>
      <c r="C689" s="18" t="s">
        <v>23</v>
      </c>
      <c r="D689" s="18" t="s">
        <v>33</v>
      </c>
      <c r="E689" s="18" t="s">
        <v>42</v>
      </c>
      <c r="F689" s="18">
        <v>1016</v>
      </c>
      <c r="G689" s="18">
        <v>1706.18</v>
      </c>
      <c r="H689" s="18">
        <v>3350.47</v>
      </c>
      <c r="I689" s="43">
        <v>-169</v>
      </c>
      <c r="J689" s="18" t="s">
        <v>46</v>
      </c>
      <c r="K689" t="s">
        <v>6050</v>
      </c>
      <c r="L689" s="18" t="s">
        <v>927</v>
      </c>
    </row>
    <row r="690" spans="1:12" x14ac:dyDescent="0.3">
      <c r="A690" t="s">
        <v>9080</v>
      </c>
      <c r="B690" s="18" t="s">
        <v>18</v>
      </c>
      <c r="C690" s="18" t="s">
        <v>30</v>
      </c>
      <c r="D690" s="18" t="s">
        <v>32</v>
      </c>
      <c r="E690" s="18" t="s">
        <v>38</v>
      </c>
      <c r="F690" s="18">
        <v>1082</v>
      </c>
      <c r="G690" s="18">
        <v>328.09</v>
      </c>
      <c r="H690" s="18">
        <v>371.83</v>
      </c>
      <c r="I690" s="43">
        <v>-23</v>
      </c>
      <c r="J690" s="18" t="s">
        <v>46</v>
      </c>
      <c r="K690" t="s">
        <v>5406</v>
      </c>
      <c r="L690" s="18" t="s">
        <v>1806</v>
      </c>
    </row>
    <row r="691" spans="1:12" x14ac:dyDescent="0.3">
      <c r="A691" t="s">
        <v>6983</v>
      </c>
      <c r="B691" s="18" t="s">
        <v>19</v>
      </c>
      <c r="C691" s="18" t="s">
        <v>26</v>
      </c>
      <c r="D691" s="18" t="s">
        <v>33</v>
      </c>
      <c r="E691" s="18" t="s">
        <v>39</v>
      </c>
      <c r="F691" s="18">
        <v>1098</v>
      </c>
      <c r="G691" s="18">
        <v>316.35000000000002</v>
      </c>
      <c r="H691" s="18">
        <v>415.27</v>
      </c>
      <c r="I691" s="43">
        <v>-266</v>
      </c>
      <c r="J691" s="18" t="s">
        <v>46</v>
      </c>
      <c r="K691" t="s">
        <v>4700</v>
      </c>
      <c r="L691" s="18" t="s">
        <v>871</v>
      </c>
    </row>
    <row r="692" spans="1:12" x14ac:dyDescent="0.3">
      <c r="A692" t="s">
        <v>7402</v>
      </c>
      <c r="B692" s="18" t="s">
        <v>14</v>
      </c>
      <c r="C692" s="18" t="s">
        <v>23</v>
      </c>
      <c r="D692" s="18" t="s">
        <v>31</v>
      </c>
      <c r="E692" s="18" t="s">
        <v>39</v>
      </c>
      <c r="F692" s="18">
        <v>1036</v>
      </c>
      <c r="G692" s="18">
        <v>288.37</v>
      </c>
      <c r="H692" s="18">
        <v>497.18</v>
      </c>
      <c r="I692" s="43">
        <v>-354</v>
      </c>
      <c r="J692" s="18" t="s">
        <v>46</v>
      </c>
      <c r="K692" t="s">
        <v>5847</v>
      </c>
      <c r="L692" s="18" t="s">
        <v>2023</v>
      </c>
    </row>
    <row r="693" spans="1:12" x14ac:dyDescent="0.3">
      <c r="A693" t="s">
        <v>9562</v>
      </c>
      <c r="B693" s="18" t="s">
        <v>16</v>
      </c>
      <c r="C693" s="18" t="s">
        <v>29</v>
      </c>
      <c r="D693" s="18" t="s">
        <v>35</v>
      </c>
      <c r="E693" s="18" t="s">
        <v>36</v>
      </c>
      <c r="F693" s="18">
        <v>1021</v>
      </c>
      <c r="G693" s="18">
        <v>1725.58</v>
      </c>
      <c r="H693" s="18">
        <v>2628.46</v>
      </c>
      <c r="I693" s="43">
        <v>-480</v>
      </c>
      <c r="J693" s="18" t="s">
        <v>46</v>
      </c>
      <c r="K693" t="s">
        <v>5058</v>
      </c>
      <c r="L693" s="18" t="s">
        <v>2558</v>
      </c>
    </row>
    <row r="694" spans="1:12" x14ac:dyDescent="0.3">
      <c r="A694" t="s">
        <v>6376</v>
      </c>
      <c r="B694" s="18" t="s">
        <v>13</v>
      </c>
      <c r="C694" s="18" t="s">
        <v>27</v>
      </c>
      <c r="D694" s="18" t="s">
        <v>34</v>
      </c>
      <c r="E694" s="18" t="s">
        <v>38</v>
      </c>
      <c r="F694" s="18">
        <v>1026</v>
      </c>
      <c r="G694" s="18">
        <v>1923.86</v>
      </c>
      <c r="H694" s="18">
        <v>3370.83</v>
      </c>
      <c r="I694" s="43">
        <v>-433</v>
      </c>
      <c r="J694" s="18" t="s">
        <v>46</v>
      </c>
      <c r="K694" t="s">
        <v>4386</v>
      </c>
      <c r="L694" s="18" t="s">
        <v>302</v>
      </c>
    </row>
    <row r="695" spans="1:12" x14ac:dyDescent="0.3">
      <c r="A695" t="s">
        <v>8040</v>
      </c>
      <c r="B695" s="18" t="s">
        <v>11</v>
      </c>
      <c r="C695" s="18" t="s">
        <v>23</v>
      </c>
      <c r="D695" s="18" t="s">
        <v>34</v>
      </c>
      <c r="E695" s="18" t="s">
        <v>45</v>
      </c>
      <c r="F695" s="18">
        <v>1003</v>
      </c>
      <c r="G695" s="18">
        <v>1104.03</v>
      </c>
      <c r="H695" s="18">
        <v>1979.1</v>
      </c>
      <c r="I695" s="43">
        <v>-160</v>
      </c>
      <c r="J695" s="18" t="s">
        <v>46</v>
      </c>
      <c r="K695" t="s">
        <v>5389</v>
      </c>
      <c r="L695" s="18" t="s">
        <v>79</v>
      </c>
    </row>
    <row r="696" spans="1:12" x14ac:dyDescent="0.3">
      <c r="A696" t="s">
        <v>6671</v>
      </c>
      <c r="B696" s="18" t="s">
        <v>13</v>
      </c>
      <c r="C696" s="18" t="s">
        <v>30</v>
      </c>
      <c r="D696" s="18" t="s">
        <v>33</v>
      </c>
      <c r="E696" s="18" t="s">
        <v>38</v>
      </c>
      <c r="F696" s="18">
        <v>1024</v>
      </c>
      <c r="G696" s="18">
        <v>1100</v>
      </c>
      <c r="H696" s="18">
        <v>1556.35</v>
      </c>
      <c r="I696" s="43">
        <v>-79</v>
      </c>
      <c r="J696" s="18" t="s">
        <v>46</v>
      </c>
      <c r="K696" t="s">
        <v>4513</v>
      </c>
      <c r="L696" s="18" t="s">
        <v>4193</v>
      </c>
    </row>
    <row r="697" spans="1:12" x14ac:dyDescent="0.3">
      <c r="A697" t="s">
        <v>6886</v>
      </c>
      <c r="B697" s="18" t="s">
        <v>16</v>
      </c>
      <c r="C697" s="18" t="s">
        <v>23</v>
      </c>
      <c r="D697" s="18" t="s">
        <v>35</v>
      </c>
      <c r="E697" s="18" t="s">
        <v>44</v>
      </c>
      <c r="F697" s="18">
        <v>1003</v>
      </c>
      <c r="G697" s="18">
        <v>830.81</v>
      </c>
      <c r="H697" s="18">
        <v>1128.99</v>
      </c>
      <c r="I697" s="43">
        <v>-170</v>
      </c>
      <c r="J697" s="18" t="s">
        <v>46</v>
      </c>
      <c r="K697" t="s">
        <v>5109</v>
      </c>
      <c r="L697" s="18" t="s">
        <v>750</v>
      </c>
    </row>
    <row r="698" spans="1:12" x14ac:dyDescent="0.3">
      <c r="A698" t="s">
        <v>10648</v>
      </c>
      <c r="B698" s="18" t="s">
        <v>14</v>
      </c>
      <c r="C698" s="18" t="s">
        <v>26</v>
      </c>
      <c r="D698" s="18" t="s">
        <v>35</v>
      </c>
      <c r="E698" s="18" t="s">
        <v>44</v>
      </c>
      <c r="F698" s="18">
        <v>1006</v>
      </c>
      <c r="G698" s="18">
        <v>690.54</v>
      </c>
      <c r="H698" s="18">
        <v>781.69</v>
      </c>
      <c r="I698" s="43">
        <v>-93</v>
      </c>
      <c r="J698" s="18" t="s">
        <v>46</v>
      </c>
      <c r="K698" t="s">
        <v>4435</v>
      </c>
      <c r="L698" s="18" t="s">
        <v>4271</v>
      </c>
    </row>
    <row r="699" spans="1:12" x14ac:dyDescent="0.3">
      <c r="A699" t="s">
        <v>8833</v>
      </c>
      <c r="B699" s="18" t="s">
        <v>13</v>
      </c>
      <c r="C699" s="18" t="s">
        <v>24</v>
      </c>
      <c r="D699" s="18" t="s">
        <v>31</v>
      </c>
      <c r="E699" s="18" t="s">
        <v>36</v>
      </c>
      <c r="F699" s="18">
        <v>1074</v>
      </c>
      <c r="G699" s="18">
        <v>1150.67</v>
      </c>
      <c r="H699" s="18">
        <v>1605.96</v>
      </c>
      <c r="I699" s="43">
        <v>-103</v>
      </c>
      <c r="J699" s="18" t="s">
        <v>46</v>
      </c>
      <c r="K699" t="s">
        <v>6029</v>
      </c>
      <c r="L699" s="18" t="s">
        <v>1396</v>
      </c>
    </row>
    <row r="700" spans="1:12" x14ac:dyDescent="0.3">
      <c r="A700" t="s">
        <v>8719</v>
      </c>
      <c r="B700" s="18" t="s">
        <v>13</v>
      </c>
      <c r="C700" s="18" t="s">
        <v>29</v>
      </c>
      <c r="D700" s="18" t="s">
        <v>31</v>
      </c>
      <c r="E700" s="18" t="s">
        <v>45</v>
      </c>
      <c r="F700" s="18">
        <v>1088</v>
      </c>
      <c r="G700" s="18">
        <v>222.36</v>
      </c>
      <c r="H700" s="18">
        <v>384.66</v>
      </c>
      <c r="I700" s="43">
        <v>-154</v>
      </c>
      <c r="J700" s="18" t="s">
        <v>46</v>
      </c>
      <c r="K700" t="s">
        <v>5257</v>
      </c>
      <c r="L700" s="18" t="s">
        <v>1192</v>
      </c>
    </row>
    <row r="701" spans="1:12" x14ac:dyDescent="0.3">
      <c r="A701" t="s">
        <v>6883</v>
      </c>
      <c r="B701" s="18" t="s">
        <v>12</v>
      </c>
      <c r="C701" s="18" t="s">
        <v>21</v>
      </c>
      <c r="D701" s="18" t="s">
        <v>32</v>
      </c>
      <c r="E701" s="18" t="s">
        <v>44</v>
      </c>
      <c r="F701" s="18">
        <v>1009</v>
      </c>
      <c r="G701" s="18">
        <v>1339.04</v>
      </c>
      <c r="H701" s="18">
        <v>2620.4299999999998</v>
      </c>
      <c r="I701" s="43">
        <v>-162</v>
      </c>
      <c r="J701" s="18" t="s">
        <v>46</v>
      </c>
      <c r="K701" t="s">
        <v>4915</v>
      </c>
      <c r="L701" s="18" t="s">
        <v>3709</v>
      </c>
    </row>
    <row r="702" spans="1:12" x14ac:dyDescent="0.3">
      <c r="A702" t="s">
        <v>10252</v>
      </c>
      <c r="B702" s="18" t="s">
        <v>14</v>
      </c>
      <c r="C702" s="18" t="s">
        <v>27</v>
      </c>
      <c r="D702" s="18" t="s">
        <v>32</v>
      </c>
      <c r="E702" s="18" t="s">
        <v>37</v>
      </c>
      <c r="F702" s="18">
        <v>1038</v>
      </c>
      <c r="G702" s="18">
        <v>1567.01</v>
      </c>
      <c r="H702" s="18">
        <v>2748.12</v>
      </c>
      <c r="I702" s="43">
        <v>-471</v>
      </c>
      <c r="J702" s="18" t="s">
        <v>46</v>
      </c>
      <c r="K702" t="s">
        <v>4976</v>
      </c>
      <c r="L702" s="18" t="s">
        <v>3649</v>
      </c>
    </row>
    <row r="703" spans="1:12" x14ac:dyDescent="0.3">
      <c r="A703" t="s">
        <v>8669</v>
      </c>
      <c r="B703" s="18" t="s">
        <v>11</v>
      </c>
      <c r="C703" s="18" t="s">
        <v>21</v>
      </c>
      <c r="D703" s="18" t="s">
        <v>31</v>
      </c>
      <c r="E703" s="18" t="s">
        <v>39</v>
      </c>
      <c r="F703" s="18">
        <v>1051</v>
      </c>
      <c r="G703" s="18">
        <v>1516.44</v>
      </c>
      <c r="H703" s="18">
        <v>1989.23</v>
      </c>
      <c r="I703" s="43">
        <v>-27</v>
      </c>
      <c r="J703" s="18" t="s">
        <v>46</v>
      </c>
      <c r="K703" t="s">
        <v>6100</v>
      </c>
      <c r="L703" s="18" t="s">
        <v>1126</v>
      </c>
    </row>
    <row r="704" spans="1:12" x14ac:dyDescent="0.3">
      <c r="A704" t="s">
        <v>8088</v>
      </c>
      <c r="B704" s="18" t="s">
        <v>20</v>
      </c>
      <c r="C704" s="18" t="s">
        <v>30</v>
      </c>
      <c r="D704" s="18" t="s">
        <v>35</v>
      </c>
      <c r="E704" s="18" t="s">
        <v>36</v>
      </c>
      <c r="F704" s="18">
        <v>1083</v>
      </c>
      <c r="G704" s="18">
        <v>1277.1400000000001</v>
      </c>
      <c r="H704" s="18">
        <v>1734.57</v>
      </c>
      <c r="I704" s="43">
        <v>-430</v>
      </c>
      <c r="J704" s="18" t="s">
        <v>46</v>
      </c>
      <c r="K704" t="s">
        <v>4663</v>
      </c>
      <c r="L704" s="18" t="s">
        <v>160</v>
      </c>
    </row>
    <row r="705" spans="1:12" x14ac:dyDescent="0.3">
      <c r="A705" t="s">
        <v>7271</v>
      </c>
      <c r="B705" s="18" t="s">
        <v>14</v>
      </c>
      <c r="C705" s="18" t="s">
        <v>22</v>
      </c>
      <c r="D705" s="18" t="s">
        <v>31</v>
      </c>
      <c r="E705" s="18" t="s">
        <v>40</v>
      </c>
      <c r="F705" s="18">
        <v>1017</v>
      </c>
      <c r="G705" s="18">
        <v>95.88</v>
      </c>
      <c r="H705" s="18">
        <v>140.93</v>
      </c>
      <c r="I705" s="43">
        <v>-404</v>
      </c>
      <c r="J705" s="18" t="s">
        <v>46</v>
      </c>
      <c r="K705" t="s">
        <v>4827</v>
      </c>
      <c r="L705" s="18" t="s">
        <v>3842</v>
      </c>
    </row>
    <row r="706" spans="1:12" x14ac:dyDescent="0.3">
      <c r="A706" t="s">
        <v>8181</v>
      </c>
      <c r="B706" s="18" t="s">
        <v>19</v>
      </c>
      <c r="C706" s="18" t="s">
        <v>30</v>
      </c>
      <c r="D706" s="18" t="s">
        <v>34</v>
      </c>
      <c r="E706" s="18" t="s">
        <v>39</v>
      </c>
      <c r="F706" s="18">
        <v>1009</v>
      </c>
      <c r="G706" s="18">
        <v>1160.23</v>
      </c>
      <c r="H706" s="18">
        <v>1702.25</v>
      </c>
      <c r="I706" s="43">
        <v>-377</v>
      </c>
      <c r="J706" s="18" t="s">
        <v>46</v>
      </c>
      <c r="K706" t="s">
        <v>5727</v>
      </c>
      <c r="L706" s="18" t="s">
        <v>330</v>
      </c>
    </row>
    <row r="707" spans="1:12" x14ac:dyDescent="0.3">
      <c r="A707" t="s">
        <v>10562</v>
      </c>
      <c r="B707" s="18" t="s">
        <v>17</v>
      </c>
      <c r="C707" s="18" t="s">
        <v>29</v>
      </c>
      <c r="D707" s="18" t="s">
        <v>33</v>
      </c>
      <c r="E707" s="18" t="s">
        <v>39</v>
      </c>
      <c r="F707" s="18">
        <v>1035</v>
      </c>
      <c r="G707" s="18">
        <v>551.86</v>
      </c>
      <c r="H707" s="18">
        <v>629.15</v>
      </c>
      <c r="I707" s="43">
        <v>-181</v>
      </c>
      <c r="J707" s="18" t="s">
        <v>46</v>
      </c>
      <c r="K707" t="s">
        <v>4568</v>
      </c>
      <c r="L707" s="18" t="s">
        <v>4132</v>
      </c>
    </row>
    <row r="708" spans="1:12" x14ac:dyDescent="0.3">
      <c r="A708" t="s">
        <v>6795</v>
      </c>
      <c r="B708" s="18" t="s">
        <v>15</v>
      </c>
      <c r="C708" s="18" t="s">
        <v>25</v>
      </c>
      <c r="D708" s="18" t="s">
        <v>34</v>
      </c>
      <c r="E708" s="18" t="s">
        <v>42</v>
      </c>
      <c r="F708" s="18">
        <v>1016</v>
      </c>
      <c r="G708" s="18">
        <v>1903.6</v>
      </c>
      <c r="H708" s="18">
        <v>3429.89</v>
      </c>
      <c r="I708" s="43">
        <v>-90</v>
      </c>
      <c r="J708" s="18" t="s">
        <v>46</v>
      </c>
      <c r="K708" t="s">
        <v>4844</v>
      </c>
      <c r="L708" s="18" t="s">
        <v>2309</v>
      </c>
    </row>
    <row r="709" spans="1:12" x14ac:dyDescent="0.3">
      <c r="A709" t="s">
        <v>10313</v>
      </c>
      <c r="B709" s="18" t="s">
        <v>15</v>
      </c>
      <c r="C709" s="18" t="s">
        <v>26</v>
      </c>
      <c r="D709" s="18" t="s">
        <v>35</v>
      </c>
      <c r="E709" s="18" t="s">
        <v>44</v>
      </c>
      <c r="F709" s="18">
        <v>1019</v>
      </c>
      <c r="G709" s="18">
        <v>1413.77</v>
      </c>
      <c r="H709" s="18">
        <v>1871.52</v>
      </c>
      <c r="I709" s="43">
        <v>-343</v>
      </c>
      <c r="J709" s="18" t="s">
        <v>46</v>
      </c>
      <c r="K709" t="s">
        <v>4908</v>
      </c>
      <c r="L709" s="18" t="s">
        <v>3733</v>
      </c>
    </row>
    <row r="710" spans="1:12" x14ac:dyDescent="0.3">
      <c r="A710" t="s">
        <v>6651</v>
      </c>
      <c r="B710" s="18" t="s">
        <v>14</v>
      </c>
      <c r="C710" s="18" t="s">
        <v>28</v>
      </c>
      <c r="D710" s="18" t="s">
        <v>34</v>
      </c>
      <c r="E710" s="18" t="s">
        <v>43</v>
      </c>
      <c r="F710" s="18">
        <v>1007</v>
      </c>
      <c r="G710" s="18">
        <v>1950.86</v>
      </c>
      <c r="H710" s="18">
        <v>2235.5</v>
      </c>
      <c r="I710" s="43">
        <v>-363</v>
      </c>
      <c r="J710" s="18" t="s">
        <v>46</v>
      </c>
      <c r="K710" t="s">
        <v>5042</v>
      </c>
      <c r="L710" s="18" t="s">
        <v>3565</v>
      </c>
    </row>
    <row r="711" spans="1:12" x14ac:dyDescent="0.3">
      <c r="A711" t="s">
        <v>6799</v>
      </c>
      <c r="B711" s="18" t="s">
        <v>12</v>
      </c>
      <c r="C711" s="18" t="s">
        <v>25</v>
      </c>
      <c r="D711" s="18" t="s">
        <v>34</v>
      </c>
      <c r="E711" s="18" t="s">
        <v>38</v>
      </c>
      <c r="F711" s="18">
        <v>1066</v>
      </c>
      <c r="G711" s="18">
        <v>1104.8699999999999</v>
      </c>
      <c r="H711" s="18">
        <v>1867.19</v>
      </c>
      <c r="I711" s="43">
        <v>-463</v>
      </c>
      <c r="J711" s="18" t="s">
        <v>46</v>
      </c>
      <c r="K711" t="s">
        <v>5821</v>
      </c>
      <c r="L711" s="18" t="s">
        <v>2116</v>
      </c>
    </row>
    <row r="712" spans="1:12" x14ac:dyDescent="0.3">
      <c r="A712" t="s">
        <v>7857</v>
      </c>
      <c r="B712" s="18" t="s">
        <v>11</v>
      </c>
      <c r="C712" s="18" t="s">
        <v>27</v>
      </c>
      <c r="D712" s="18" t="s">
        <v>31</v>
      </c>
      <c r="E712" s="18" t="s">
        <v>36</v>
      </c>
      <c r="F712" s="18">
        <v>1065</v>
      </c>
      <c r="G712" s="18">
        <v>699.06</v>
      </c>
      <c r="H712" s="18">
        <v>1356.33</v>
      </c>
      <c r="I712" s="43">
        <v>-208</v>
      </c>
      <c r="J712" s="18" t="s">
        <v>46</v>
      </c>
      <c r="K712" t="s">
        <v>5315</v>
      </c>
      <c r="L712" s="18" t="s">
        <v>1772</v>
      </c>
    </row>
    <row r="713" spans="1:12" x14ac:dyDescent="0.3">
      <c r="A713" t="s">
        <v>8538</v>
      </c>
      <c r="B713" s="18" t="s">
        <v>12</v>
      </c>
      <c r="C713" s="18" t="s">
        <v>24</v>
      </c>
      <c r="D713" s="18" t="s">
        <v>31</v>
      </c>
      <c r="E713" s="18" t="s">
        <v>45</v>
      </c>
      <c r="F713" s="18">
        <v>1093</v>
      </c>
      <c r="G713" s="18">
        <v>1288.6400000000001</v>
      </c>
      <c r="H713" s="18">
        <v>2079.34</v>
      </c>
      <c r="I713" s="43">
        <v>-216</v>
      </c>
      <c r="J713" s="18" t="s">
        <v>46</v>
      </c>
      <c r="K713" t="s">
        <v>5589</v>
      </c>
      <c r="L713" s="18" t="s">
        <v>916</v>
      </c>
    </row>
    <row r="714" spans="1:12" x14ac:dyDescent="0.3">
      <c r="A714" t="s">
        <v>10179</v>
      </c>
      <c r="B714" s="18" t="s">
        <v>14</v>
      </c>
      <c r="C714" s="18" t="s">
        <v>21</v>
      </c>
      <c r="D714" s="18" t="s">
        <v>31</v>
      </c>
      <c r="E714" s="18" t="s">
        <v>44</v>
      </c>
      <c r="F714" s="18">
        <v>1064</v>
      </c>
      <c r="G714" s="18">
        <v>799.35</v>
      </c>
      <c r="H714" s="18">
        <v>1254.33</v>
      </c>
      <c r="I714" s="43">
        <v>-27</v>
      </c>
      <c r="J714" s="18" t="s">
        <v>46</v>
      </c>
      <c r="K714" t="s">
        <v>5056</v>
      </c>
      <c r="L714" s="18" t="s">
        <v>3548</v>
      </c>
    </row>
    <row r="715" spans="1:12" x14ac:dyDescent="0.3">
      <c r="A715" t="s">
        <v>8443</v>
      </c>
      <c r="B715" s="18" t="s">
        <v>12</v>
      </c>
      <c r="C715" s="18" t="s">
        <v>21</v>
      </c>
      <c r="D715" s="18" t="s">
        <v>35</v>
      </c>
      <c r="E715" s="18" t="s">
        <v>37</v>
      </c>
      <c r="F715" s="18">
        <v>1057</v>
      </c>
      <c r="G715" s="18">
        <v>1747.28</v>
      </c>
      <c r="H715" s="18">
        <v>2158.36</v>
      </c>
      <c r="I715" s="43">
        <v>-459</v>
      </c>
      <c r="J715" s="18" t="s">
        <v>46</v>
      </c>
      <c r="K715" t="s">
        <v>5179</v>
      </c>
      <c r="L715" s="18" t="s">
        <v>770</v>
      </c>
    </row>
    <row r="716" spans="1:12" x14ac:dyDescent="0.3">
      <c r="A716" t="s">
        <v>9087</v>
      </c>
      <c r="B716" s="18" t="s">
        <v>16</v>
      </c>
      <c r="C716" s="18" t="s">
        <v>26</v>
      </c>
      <c r="D716" s="18" t="s">
        <v>35</v>
      </c>
      <c r="E716" s="18" t="s">
        <v>44</v>
      </c>
      <c r="F716" s="18">
        <v>1088</v>
      </c>
      <c r="G716" s="18">
        <v>768.21</v>
      </c>
      <c r="H716" s="18">
        <v>1167.97</v>
      </c>
      <c r="I716" s="43">
        <v>-211</v>
      </c>
      <c r="J716" s="18" t="s">
        <v>46</v>
      </c>
      <c r="K716" t="s">
        <v>4547</v>
      </c>
      <c r="L716" s="18" t="s">
        <v>1816</v>
      </c>
    </row>
    <row r="717" spans="1:12" x14ac:dyDescent="0.3">
      <c r="A717" t="s">
        <v>6786</v>
      </c>
      <c r="B717" s="18" t="s">
        <v>17</v>
      </c>
      <c r="C717" s="18" t="s">
        <v>30</v>
      </c>
      <c r="D717" s="18" t="s">
        <v>31</v>
      </c>
      <c r="E717" s="18" t="s">
        <v>42</v>
      </c>
      <c r="F717" s="18">
        <v>1078</v>
      </c>
      <c r="G717" s="18">
        <v>953.59</v>
      </c>
      <c r="H717" s="18">
        <v>1320.74</v>
      </c>
      <c r="I717" s="43">
        <v>-263</v>
      </c>
      <c r="J717" s="18" t="s">
        <v>46</v>
      </c>
      <c r="K717" t="s">
        <v>5817</v>
      </c>
      <c r="L717" s="18" t="s">
        <v>2039</v>
      </c>
    </row>
    <row r="718" spans="1:12" x14ac:dyDescent="0.3">
      <c r="A718" t="s">
        <v>8588</v>
      </c>
      <c r="B718" s="18" t="s">
        <v>14</v>
      </c>
      <c r="C718" s="18" t="s">
        <v>28</v>
      </c>
      <c r="D718" s="18" t="s">
        <v>31</v>
      </c>
      <c r="E718" s="18" t="s">
        <v>39</v>
      </c>
      <c r="F718" s="18">
        <v>1061</v>
      </c>
      <c r="G718" s="18">
        <v>572.38</v>
      </c>
      <c r="H718" s="18">
        <v>944.77</v>
      </c>
      <c r="I718" s="43">
        <v>-313</v>
      </c>
      <c r="J718" s="18" t="s">
        <v>46</v>
      </c>
      <c r="K718" t="s">
        <v>5301</v>
      </c>
      <c r="L718" s="18" t="s">
        <v>993</v>
      </c>
    </row>
    <row r="719" spans="1:12" x14ac:dyDescent="0.3">
      <c r="A719" t="s">
        <v>7637</v>
      </c>
      <c r="B719" s="18" t="s">
        <v>14</v>
      </c>
      <c r="C719" s="18" t="s">
        <v>26</v>
      </c>
      <c r="D719" s="18" t="s">
        <v>35</v>
      </c>
      <c r="E719" s="18" t="s">
        <v>38</v>
      </c>
      <c r="F719" s="18">
        <v>1049</v>
      </c>
      <c r="G719" s="18">
        <v>259.35000000000002</v>
      </c>
      <c r="H719" s="18">
        <v>479</v>
      </c>
      <c r="I719" s="43">
        <v>-461</v>
      </c>
      <c r="J719" s="18" t="s">
        <v>46</v>
      </c>
      <c r="K719" t="s">
        <v>6028</v>
      </c>
      <c r="L719" s="18" t="s">
        <v>1397</v>
      </c>
    </row>
    <row r="720" spans="1:12" x14ac:dyDescent="0.3">
      <c r="A720" t="s">
        <v>7244</v>
      </c>
      <c r="B720" s="18" t="s">
        <v>11</v>
      </c>
      <c r="C720" s="18" t="s">
        <v>30</v>
      </c>
      <c r="D720" s="18" t="s">
        <v>31</v>
      </c>
      <c r="E720" s="18" t="s">
        <v>40</v>
      </c>
      <c r="F720" s="18">
        <v>1054</v>
      </c>
      <c r="G720" s="18">
        <v>1338.27</v>
      </c>
      <c r="H720" s="18">
        <v>2087.7600000000002</v>
      </c>
      <c r="I720" s="43">
        <v>-358</v>
      </c>
      <c r="J720" s="18" t="s">
        <v>46</v>
      </c>
      <c r="K720" t="s">
        <v>4933</v>
      </c>
      <c r="L720" s="18" t="s">
        <v>350</v>
      </c>
    </row>
    <row r="721" spans="1:12" x14ac:dyDescent="0.3">
      <c r="A721" t="s">
        <v>8932</v>
      </c>
      <c r="B721" s="18" t="s">
        <v>19</v>
      </c>
      <c r="C721" s="18" t="s">
        <v>24</v>
      </c>
      <c r="D721" s="18" t="s">
        <v>33</v>
      </c>
      <c r="E721" s="18" t="s">
        <v>37</v>
      </c>
      <c r="F721" s="18">
        <v>1064</v>
      </c>
      <c r="G721" s="18">
        <v>387.77</v>
      </c>
      <c r="H721" s="18">
        <v>775.07</v>
      </c>
      <c r="I721" s="43">
        <v>-324</v>
      </c>
      <c r="J721" s="18" t="s">
        <v>46</v>
      </c>
      <c r="K721" t="s">
        <v>5289</v>
      </c>
      <c r="L721" s="18" t="s">
        <v>1557</v>
      </c>
    </row>
    <row r="722" spans="1:12" x14ac:dyDescent="0.3">
      <c r="A722" t="s">
        <v>8248</v>
      </c>
      <c r="B722" s="18" t="s">
        <v>12</v>
      </c>
      <c r="C722" s="18" t="s">
        <v>26</v>
      </c>
      <c r="D722" s="18" t="s">
        <v>34</v>
      </c>
      <c r="E722" s="18" t="s">
        <v>44</v>
      </c>
      <c r="F722" s="18">
        <v>1054</v>
      </c>
      <c r="G722" s="18">
        <v>920.94</v>
      </c>
      <c r="H722" s="18">
        <v>1800.25</v>
      </c>
      <c r="I722" s="43">
        <v>-286</v>
      </c>
      <c r="J722" s="18" t="s">
        <v>46</v>
      </c>
      <c r="K722" t="s">
        <v>5893</v>
      </c>
      <c r="L722" s="18" t="s">
        <v>441</v>
      </c>
    </row>
    <row r="723" spans="1:12" x14ac:dyDescent="0.3">
      <c r="A723" t="s">
        <v>9913</v>
      </c>
      <c r="B723" s="18" t="s">
        <v>15</v>
      </c>
      <c r="C723" s="18" t="s">
        <v>30</v>
      </c>
      <c r="D723" s="18" t="s">
        <v>33</v>
      </c>
      <c r="E723" s="18" t="s">
        <v>44</v>
      </c>
      <c r="F723" s="18">
        <v>1067</v>
      </c>
      <c r="G723" s="18">
        <v>1496.77</v>
      </c>
      <c r="H723" s="18">
        <v>2467.9</v>
      </c>
      <c r="I723" s="43">
        <v>-82</v>
      </c>
      <c r="J723" s="18" t="s">
        <v>46</v>
      </c>
      <c r="K723" t="s">
        <v>5337</v>
      </c>
      <c r="L723" s="18" t="s">
        <v>3121</v>
      </c>
    </row>
    <row r="724" spans="1:12" x14ac:dyDescent="0.3">
      <c r="A724" t="s">
        <v>9755</v>
      </c>
      <c r="B724" s="18" t="s">
        <v>11</v>
      </c>
      <c r="C724" s="18" t="s">
        <v>23</v>
      </c>
      <c r="D724" s="18" t="s">
        <v>31</v>
      </c>
      <c r="E724" s="18" t="s">
        <v>40</v>
      </c>
      <c r="F724" s="18">
        <v>1093</v>
      </c>
      <c r="G724" s="18">
        <v>769.33</v>
      </c>
      <c r="H724" s="18">
        <v>880.42</v>
      </c>
      <c r="I724" s="43">
        <v>-291</v>
      </c>
      <c r="J724" s="18" t="s">
        <v>46</v>
      </c>
      <c r="K724" t="s">
        <v>5487</v>
      </c>
      <c r="L724" s="18" t="s">
        <v>2867</v>
      </c>
    </row>
    <row r="725" spans="1:12" x14ac:dyDescent="0.3">
      <c r="A725" t="s">
        <v>9419</v>
      </c>
      <c r="B725" s="18" t="s">
        <v>15</v>
      </c>
      <c r="C725" s="18" t="s">
        <v>24</v>
      </c>
      <c r="D725" s="18" t="s">
        <v>32</v>
      </c>
      <c r="E725" s="18" t="s">
        <v>42</v>
      </c>
      <c r="F725" s="18">
        <v>1064</v>
      </c>
      <c r="G725" s="18">
        <v>1794.01</v>
      </c>
      <c r="H725" s="18">
        <v>3152.43</v>
      </c>
      <c r="I725" s="43">
        <v>-218</v>
      </c>
      <c r="J725" s="18" t="s">
        <v>46</v>
      </c>
      <c r="K725" t="s">
        <v>5731</v>
      </c>
      <c r="L725" s="18" t="s">
        <v>2339</v>
      </c>
    </row>
    <row r="726" spans="1:12" x14ac:dyDescent="0.3">
      <c r="A726" t="s">
        <v>7247</v>
      </c>
      <c r="B726" s="18" t="s">
        <v>16</v>
      </c>
      <c r="C726" s="18" t="s">
        <v>28</v>
      </c>
      <c r="D726" s="18" t="s">
        <v>34</v>
      </c>
      <c r="E726" s="18" t="s">
        <v>40</v>
      </c>
      <c r="F726" s="18">
        <v>1088</v>
      </c>
      <c r="G726" s="18">
        <v>1479.01</v>
      </c>
      <c r="H726" s="18">
        <v>2671.53</v>
      </c>
      <c r="I726" s="43">
        <v>-409</v>
      </c>
      <c r="J726" s="18" t="s">
        <v>46</v>
      </c>
      <c r="K726" t="s">
        <v>4615</v>
      </c>
      <c r="L726" s="18" t="s">
        <v>4080</v>
      </c>
    </row>
    <row r="727" spans="1:12" x14ac:dyDescent="0.3">
      <c r="A727" t="s">
        <v>7566</v>
      </c>
      <c r="B727" s="18" t="s">
        <v>13</v>
      </c>
      <c r="C727" s="18" t="s">
        <v>21</v>
      </c>
      <c r="D727" s="18" t="s">
        <v>32</v>
      </c>
      <c r="E727" s="18" t="s">
        <v>38</v>
      </c>
      <c r="F727" s="18">
        <v>1060</v>
      </c>
      <c r="G727" s="18">
        <v>1694.13</v>
      </c>
      <c r="H727" s="18">
        <v>2014.36</v>
      </c>
      <c r="I727" s="43">
        <v>-73</v>
      </c>
      <c r="J727" s="18" t="s">
        <v>46</v>
      </c>
      <c r="K727" t="s">
        <v>5196</v>
      </c>
      <c r="L727" s="18" t="s">
        <v>2265</v>
      </c>
    </row>
    <row r="728" spans="1:12" x14ac:dyDescent="0.3">
      <c r="A728" t="s">
        <v>8158</v>
      </c>
      <c r="B728" s="18" t="s">
        <v>14</v>
      </c>
      <c r="C728" s="18" t="s">
        <v>28</v>
      </c>
      <c r="D728" s="18" t="s">
        <v>32</v>
      </c>
      <c r="E728" s="18" t="s">
        <v>38</v>
      </c>
      <c r="F728" s="18">
        <v>1082</v>
      </c>
      <c r="G728" s="18">
        <v>72.760000000000005</v>
      </c>
      <c r="H728" s="18">
        <v>117.65</v>
      </c>
      <c r="I728" s="43">
        <v>-350</v>
      </c>
      <c r="J728" s="18" t="s">
        <v>46</v>
      </c>
      <c r="K728" t="s">
        <v>5473</v>
      </c>
      <c r="L728" s="18" t="s">
        <v>286</v>
      </c>
    </row>
    <row r="729" spans="1:12" x14ac:dyDescent="0.3">
      <c r="A729" t="s">
        <v>7218</v>
      </c>
      <c r="B729" s="18" t="s">
        <v>13</v>
      </c>
      <c r="C729" s="18" t="s">
        <v>24</v>
      </c>
      <c r="D729" s="18" t="s">
        <v>34</v>
      </c>
      <c r="E729" s="18" t="s">
        <v>43</v>
      </c>
      <c r="F729" s="18">
        <v>1001</v>
      </c>
      <c r="G729" s="18">
        <v>1475.05</v>
      </c>
      <c r="H729" s="18">
        <v>1738.85</v>
      </c>
      <c r="I729" s="43">
        <v>-373</v>
      </c>
      <c r="J729" s="18" t="s">
        <v>46</v>
      </c>
      <c r="K729" t="s">
        <v>5227</v>
      </c>
      <c r="L729" s="18" t="s">
        <v>1681</v>
      </c>
    </row>
    <row r="730" spans="1:12" x14ac:dyDescent="0.3">
      <c r="A730" t="s">
        <v>6433</v>
      </c>
      <c r="B730" s="18" t="s">
        <v>14</v>
      </c>
      <c r="C730" s="18" t="s">
        <v>23</v>
      </c>
      <c r="D730" s="18" t="s">
        <v>31</v>
      </c>
      <c r="E730" s="18" t="s">
        <v>40</v>
      </c>
      <c r="F730" s="18">
        <v>1061</v>
      </c>
      <c r="G730" s="18">
        <v>1617.55</v>
      </c>
      <c r="H730" s="18">
        <v>2164.0300000000002</v>
      </c>
      <c r="I730" s="43">
        <v>-69</v>
      </c>
      <c r="J730" s="18" t="s">
        <v>46</v>
      </c>
      <c r="K730" t="s">
        <v>6039</v>
      </c>
      <c r="L730" s="18" t="s">
        <v>180</v>
      </c>
    </row>
    <row r="731" spans="1:12" x14ac:dyDescent="0.3">
      <c r="A731" t="s">
        <v>8447</v>
      </c>
      <c r="B731" s="18" t="s">
        <v>13</v>
      </c>
      <c r="C731" s="18" t="s">
        <v>26</v>
      </c>
      <c r="D731" s="18" t="s">
        <v>34</v>
      </c>
      <c r="E731" s="18" t="s">
        <v>43</v>
      </c>
      <c r="F731" s="18">
        <v>1036</v>
      </c>
      <c r="G731" s="18">
        <v>1327.84</v>
      </c>
      <c r="H731" s="18">
        <v>2129.7399999999998</v>
      </c>
      <c r="I731" s="43">
        <v>-113</v>
      </c>
      <c r="J731" s="18" t="s">
        <v>46</v>
      </c>
      <c r="K731" t="s">
        <v>5369</v>
      </c>
      <c r="L731" s="18" t="s">
        <v>778</v>
      </c>
    </row>
    <row r="732" spans="1:12" x14ac:dyDescent="0.3">
      <c r="A732" t="s">
        <v>10208</v>
      </c>
      <c r="B732" s="18" t="s">
        <v>19</v>
      </c>
      <c r="C732" s="18" t="s">
        <v>25</v>
      </c>
      <c r="D732" s="18" t="s">
        <v>32</v>
      </c>
      <c r="E732" s="18" t="s">
        <v>39</v>
      </c>
      <c r="F732" s="18">
        <v>1044</v>
      </c>
      <c r="G732" s="18">
        <v>1914.81</v>
      </c>
      <c r="H732" s="18">
        <v>3635.14</v>
      </c>
      <c r="I732" s="43">
        <v>-310</v>
      </c>
      <c r="J732" s="18" t="s">
        <v>46</v>
      </c>
      <c r="K732" t="s">
        <v>5025</v>
      </c>
      <c r="L732" s="18" t="s">
        <v>3583</v>
      </c>
    </row>
    <row r="733" spans="1:12" x14ac:dyDescent="0.3">
      <c r="A733" t="s">
        <v>10444</v>
      </c>
      <c r="B733" s="18" t="s">
        <v>18</v>
      </c>
      <c r="C733" s="18" t="s">
        <v>22</v>
      </c>
      <c r="D733" s="18" t="s">
        <v>33</v>
      </c>
      <c r="E733" s="18" t="s">
        <v>41</v>
      </c>
      <c r="F733" s="18">
        <v>1029</v>
      </c>
      <c r="G733" s="18">
        <v>740.14</v>
      </c>
      <c r="H733" s="18">
        <v>1161.6500000000001</v>
      </c>
      <c r="I733" s="43">
        <v>-90</v>
      </c>
      <c r="J733" s="18" t="s">
        <v>46</v>
      </c>
      <c r="K733" t="s">
        <v>4753</v>
      </c>
      <c r="L733" s="18" t="s">
        <v>3929</v>
      </c>
    </row>
    <row r="734" spans="1:12" x14ac:dyDescent="0.3">
      <c r="A734" t="s">
        <v>8660</v>
      </c>
      <c r="B734" s="18" t="s">
        <v>20</v>
      </c>
      <c r="C734" s="18" t="s">
        <v>25</v>
      </c>
      <c r="D734" s="18" t="s">
        <v>35</v>
      </c>
      <c r="E734" s="18" t="s">
        <v>44</v>
      </c>
      <c r="F734" s="18">
        <v>1054</v>
      </c>
      <c r="G734" s="18">
        <v>1108.1300000000001</v>
      </c>
      <c r="H734" s="18">
        <v>1646.4</v>
      </c>
      <c r="I734" s="43">
        <v>-437</v>
      </c>
      <c r="J734" s="18" t="s">
        <v>46</v>
      </c>
      <c r="K734" t="s">
        <v>5153</v>
      </c>
      <c r="L734" s="18" t="s">
        <v>1112</v>
      </c>
    </row>
    <row r="735" spans="1:12" x14ac:dyDescent="0.3">
      <c r="A735" t="s">
        <v>8765</v>
      </c>
      <c r="B735" s="18" t="s">
        <v>15</v>
      </c>
      <c r="C735" s="18" t="s">
        <v>27</v>
      </c>
      <c r="D735" s="18" t="s">
        <v>33</v>
      </c>
      <c r="E735" s="18" t="s">
        <v>36</v>
      </c>
      <c r="F735" s="18">
        <v>1046</v>
      </c>
      <c r="G735" s="18">
        <v>1829.65</v>
      </c>
      <c r="H735" s="18">
        <v>3154.45</v>
      </c>
      <c r="I735" s="43">
        <v>-442</v>
      </c>
      <c r="J735" s="18" t="s">
        <v>46</v>
      </c>
      <c r="K735" t="s">
        <v>5453</v>
      </c>
      <c r="L735" s="18" t="s">
        <v>1280</v>
      </c>
    </row>
    <row r="736" spans="1:12" x14ac:dyDescent="0.3">
      <c r="A736" t="s">
        <v>10593</v>
      </c>
      <c r="B736" s="18" t="s">
        <v>14</v>
      </c>
      <c r="C736" s="18" t="s">
        <v>27</v>
      </c>
      <c r="D736" s="18" t="s">
        <v>32</v>
      </c>
      <c r="E736" s="18" t="s">
        <v>44</v>
      </c>
      <c r="F736" s="18">
        <v>1009</v>
      </c>
      <c r="G736" s="18">
        <v>1060.07</v>
      </c>
      <c r="H736" s="18">
        <v>1968.18</v>
      </c>
      <c r="I736" s="43">
        <v>-61</v>
      </c>
      <c r="J736" s="18" t="s">
        <v>46</v>
      </c>
      <c r="K736" t="s">
        <v>4521</v>
      </c>
      <c r="L736" s="18" t="s">
        <v>4184</v>
      </c>
    </row>
    <row r="737" spans="1:12" x14ac:dyDescent="0.3">
      <c r="A737" t="s">
        <v>9425</v>
      </c>
      <c r="B737" s="18" t="s">
        <v>16</v>
      </c>
      <c r="C737" s="18" t="s">
        <v>24</v>
      </c>
      <c r="D737" s="18" t="s">
        <v>32</v>
      </c>
      <c r="E737" s="18" t="s">
        <v>44</v>
      </c>
      <c r="F737" s="18">
        <v>1055</v>
      </c>
      <c r="G737" s="18">
        <v>262.99</v>
      </c>
      <c r="H737" s="18">
        <v>402.77</v>
      </c>
      <c r="I737" s="43">
        <v>-132</v>
      </c>
      <c r="J737" s="18" t="s">
        <v>46</v>
      </c>
      <c r="K737" t="s">
        <v>5255</v>
      </c>
      <c r="L737" s="18" t="s">
        <v>2353</v>
      </c>
    </row>
    <row r="738" spans="1:12" x14ac:dyDescent="0.3">
      <c r="A738" t="s">
        <v>7356</v>
      </c>
      <c r="B738" s="18" t="s">
        <v>18</v>
      </c>
      <c r="C738" s="18" t="s">
        <v>25</v>
      </c>
      <c r="D738" s="18" t="s">
        <v>35</v>
      </c>
      <c r="E738" s="18" t="s">
        <v>38</v>
      </c>
      <c r="F738" s="18">
        <v>1065</v>
      </c>
      <c r="G738" s="18">
        <v>569.97</v>
      </c>
      <c r="H738" s="18">
        <v>1030.3</v>
      </c>
      <c r="I738" s="43">
        <v>-480</v>
      </c>
      <c r="J738" s="18" t="s">
        <v>46</v>
      </c>
      <c r="K738" t="s">
        <v>4504</v>
      </c>
      <c r="L738" s="18" t="s">
        <v>4137</v>
      </c>
    </row>
    <row r="739" spans="1:12" x14ac:dyDescent="0.3">
      <c r="A739" t="s">
        <v>8969</v>
      </c>
      <c r="B739" s="18" t="s">
        <v>11</v>
      </c>
      <c r="C739" s="18" t="s">
        <v>21</v>
      </c>
      <c r="D739" s="18" t="s">
        <v>31</v>
      </c>
      <c r="E739" s="18" t="s">
        <v>36</v>
      </c>
      <c r="F739" s="18">
        <v>1045</v>
      </c>
      <c r="G739" s="18">
        <v>1462.45</v>
      </c>
      <c r="H739" s="18">
        <v>2698.86</v>
      </c>
      <c r="I739" s="43">
        <v>-488</v>
      </c>
      <c r="J739" s="18" t="s">
        <v>46</v>
      </c>
      <c r="K739" t="s">
        <v>4894</v>
      </c>
      <c r="L739" s="18" t="s">
        <v>1628</v>
      </c>
    </row>
    <row r="740" spans="1:12" x14ac:dyDescent="0.3">
      <c r="A740" t="s">
        <v>8082</v>
      </c>
      <c r="B740" s="18" t="s">
        <v>15</v>
      </c>
      <c r="C740" s="18" t="s">
        <v>30</v>
      </c>
      <c r="D740" s="18" t="s">
        <v>35</v>
      </c>
      <c r="E740" s="18" t="s">
        <v>44</v>
      </c>
      <c r="F740" s="18">
        <v>1002</v>
      </c>
      <c r="G740" s="18">
        <v>1085.8399999999999</v>
      </c>
      <c r="H740" s="18">
        <v>1855.95</v>
      </c>
      <c r="I740" s="43">
        <v>0</v>
      </c>
      <c r="J740" s="18" t="s">
        <v>46</v>
      </c>
      <c r="K740" t="s">
        <v>6278</v>
      </c>
      <c r="L740" s="18" t="s">
        <v>150</v>
      </c>
    </row>
    <row r="741" spans="1:12" x14ac:dyDescent="0.3">
      <c r="A741" t="s">
        <v>8244</v>
      </c>
      <c r="B741" s="18" t="s">
        <v>13</v>
      </c>
      <c r="C741" s="18" t="s">
        <v>25</v>
      </c>
      <c r="D741" s="18" t="s">
        <v>35</v>
      </c>
      <c r="E741" s="18" t="s">
        <v>39</v>
      </c>
      <c r="F741" s="18">
        <v>1044</v>
      </c>
      <c r="G741" s="18">
        <v>974.18</v>
      </c>
      <c r="H741" s="18">
        <v>1674.43</v>
      </c>
      <c r="I741" s="43">
        <v>-336</v>
      </c>
      <c r="J741" s="18" t="s">
        <v>46</v>
      </c>
      <c r="K741" t="s">
        <v>5662</v>
      </c>
      <c r="L741" s="18" t="s">
        <v>434</v>
      </c>
    </row>
    <row r="742" spans="1:12" x14ac:dyDescent="0.3">
      <c r="A742" t="s">
        <v>7831</v>
      </c>
      <c r="B742" s="18" t="s">
        <v>18</v>
      </c>
      <c r="C742" s="18" t="s">
        <v>23</v>
      </c>
      <c r="D742" s="18" t="s">
        <v>32</v>
      </c>
      <c r="E742" s="18" t="s">
        <v>45</v>
      </c>
      <c r="F742" s="18">
        <v>1037</v>
      </c>
      <c r="G742" s="18">
        <v>569.08000000000004</v>
      </c>
      <c r="H742" s="18">
        <v>838.5</v>
      </c>
      <c r="I742" s="43">
        <v>-229</v>
      </c>
      <c r="J742" s="18" t="s">
        <v>46</v>
      </c>
      <c r="K742" t="s">
        <v>6272</v>
      </c>
      <c r="L742" s="18" t="s">
        <v>193</v>
      </c>
    </row>
    <row r="743" spans="1:12" x14ac:dyDescent="0.3">
      <c r="A743" t="s">
        <v>9324</v>
      </c>
      <c r="B743" s="18" t="s">
        <v>11</v>
      </c>
      <c r="C743" s="18" t="s">
        <v>26</v>
      </c>
      <c r="D743" s="18" t="s">
        <v>35</v>
      </c>
      <c r="E743" s="18" t="s">
        <v>37</v>
      </c>
      <c r="F743" s="18">
        <v>1030</v>
      </c>
      <c r="G743" s="18">
        <v>1328.28</v>
      </c>
      <c r="H743" s="18">
        <v>2612.63</v>
      </c>
      <c r="I743" s="43">
        <v>-405</v>
      </c>
      <c r="J743" s="18" t="s">
        <v>46</v>
      </c>
      <c r="K743" t="s">
        <v>5792</v>
      </c>
      <c r="L743" s="18" t="s">
        <v>2189</v>
      </c>
    </row>
    <row r="744" spans="1:12" x14ac:dyDescent="0.3">
      <c r="A744" t="s">
        <v>9896</v>
      </c>
      <c r="B744" s="18" t="s">
        <v>14</v>
      </c>
      <c r="C744" s="18" t="s">
        <v>22</v>
      </c>
      <c r="D744" s="18" t="s">
        <v>31</v>
      </c>
      <c r="E744" s="18" t="s">
        <v>39</v>
      </c>
      <c r="F744" s="18">
        <v>1072</v>
      </c>
      <c r="G744" s="18">
        <v>134.38999999999999</v>
      </c>
      <c r="H744" s="18">
        <v>227</v>
      </c>
      <c r="I744" s="43">
        <v>-232</v>
      </c>
      <c r="J744" s="18" t="s">
        <v>46</v>
      </c>
      <c r="K744" t="s">
        <v>4711</v>
      </c>
      <c r="L744" s="18" t="s">
        <v>3094</v>
      </c>
    </row>
    <row r="745" spans="1:12" x14ac:dyDescent="0.3">
      <c r="A745" t="s">
        <v>7672</v>
      </c>
      <c r="B745" s="18" t="s">
        <v>11</v>
      </c>
      <c r="C745" s="18" t="s">
        <v>29</v>
      </c>
      <c r="D745" s="18" t="s">
        <v>31</v>
      </c>
      <c r="E745" s="18" t="s">
        <v>43</v>
      </c>
      <c r="F745" s="18">
        <v>1031</v>
      </c>
      <c r="G745" s="18">
        <v>185.39</v>
      </c>
      <c r="H745" s="18">
        <v>346.58</v>
      </c>
      <c r="I745" s="43">
        <v>-334</v>
      </c>
      <c r="J745" s="18" t="s">
        <v>46</v>
      </c>
      <c r="K745" t="s">
        <v>5994</v>
      </c>
      <c r="L745" s="18" t="s">
        <v>1506</v>
      </c>
    </row>
    <row r="746" spans="1:12" x14ac:dyDescent="0.3">
      <c r="A746" t="s">
        <v>6386</v>
      </c>
      <c r="B746" s="18" t="s">
        <v>20</v>
      </c>
      <c r="C746" s="18" t="s">
        <v>26</v>
      </c>
      <c r="D746" s="18" t="s">
        <v>32</v>
      </c>
      <c r="E746" s="18" t="s">
        <v>36</v>
      </c>
      <c r="F746" s="18">
        <v>1061</v>
      </c>
      <c r="G746" s="18">
        <v>699.9</v>
      </c>
      <c r="H746" s="18">
        <v>1131.67</v>
      </c>
      <c r="I746" s="43">
        <v>-138</v>
      </c>
      <c r="J746" s="18" t="s">
        <v>46</v>
      </c>
      <c r="K746" t="s">
        <v>5731</v>
      </c>
      <c r="L746" s="18" t="s">
        <v>754</v>
      </c>
    </row>
    <row r="747" spans="1:12" x14ac:dyDescent="0.3">
      <c r="A747" t="s">
        <v>9898</v>
      </c>
      <c r="B747" s="18" t="s">
        <v>15</v>
      </c>
      <c r="C747" s="18" t="s">
        <v>30</v>
      </c>
      <c r="D747" s="18" t="s">
        <v>32</v>
      </c>
      <c r="E747" s="18" t="s">
        <v>40</v>
      </c>
      <c r="F747" s="18">
        <v>1074</v>
      </c>
      <c r="G747" s="18">
        <v>322.26</v>
      </c>
      <c r="H747" s="18">
        <v>611.99</v>
      </c>
      <c r="I747" s="43">
        <v>-287</v>
      </c>
      <c r="J747" s="18" t="s">
        <v>46</v>
      </c>
      <c r="K747" t="s">
        <v>5351</v>
      </c>
      <c r="L747" s="18" t="s">
        <v>3099</v>
      </c>
    </row>
    <row r="748" spans="1:12" x14ac:dyDescent="0.3">
      <c r="A748" t="s">
        <v>8234</v>
      </c>
      <c r="B748" s="18" t="s">
        <v>11</v>
      </c>
      <c r="C748" s="18" t="s">
        <v>28</v>
      </c>
      <c r="D748" s="18" t="s">
        <v>31</v>
      </c>
      <c r="E748" s="18" t="s">
        <v>40</v>
      </c>
      <c r="F748" s="18">
        <v>1066</v>
      </c>
      <c r="G748" s="18">
        <v>1851.15</v>
      </c>
      <c r="H748" s="18">
        <v>2747.26</v>
      </c>
      <c r="I748" s="43">
        <v>-327</v>
      </c>
      <c r="J748" s="18" t="s">
        <v>46</v>
      </c>
      <c r="K748" t="s">
        <v>6111</v>
      </c>
      <c r="L748" s="18" t="s">
        <v>419</v>
      </c>
    </row>
    <row r="749" spans="1:12" x14ac:dyDescent="0.3">
      <c r="A749" t="s">
        <v>8005</v>
      </c>
      <c r="B749" s="18" t="s">
        <v>13</v>
      </c>
      <c r="C749" s="18" t="s">
        <v>22</v>
      </c>
      <c r="D749" s="18" t="s">
        <v>32</v>
      </c>
      <c r="E749" s="18" t="s">
        <v>43</v>
      </c>
      <c r="F749" s="18">
        <v>1054</v>
      </c>
      <c r="G749" s="18">
        <v>1751.94</v>
      </c>
      <c r="H749" s="18">
        <v>3089.73</v>
      </c>
      <c r="I749" s="43">
        <v>-457</v>
      </c>
      <c r="J749" s="18" t="s">
        <v>46</v>
      </c>
      <c r="K749" t="s">
        <v>4489</v>
      </c>
      <c r="L749" s="18" t="s">
        <v>1709</v>
      </c>
    </row>
    <row r="750" spans="1:12" x14ac:dyDescent="0.3">
      <c r="A750" t="s">
        <v>7978</v>
      </c>
      <c r="B750" s="18" t="s">
        <v>12</v>
      </c>
      <c r="C750" s="18" t="s">
        <v>24</v>
      </c>
      <c r="D750" s="18" t="s">
        <v>35</v>
      </c>
      <c r="E750" s="18" t="s">
        <v>40</v>
      </c>
      <c r="F750" s="18">
        <v>1016</v>
      </c>
      <c r="G750" s="18">
        <v>855.42</v>
      </c>
      <c r="H750" s="18">
        <v>1507.98</v>
      </c>
      <c r="I750" s="43">
        <v>-305</v>
      </c>
      <c r="J750" s="18" t="s">
        <v>46</v>
      </c>
      <c r="K750" t="s">
        <v>5653</v>
      </c>
      <c r="L750" s="18" t="s">
        <v>1254</v>
      </c>
    </row>
    <row r="751" spans="1:12" x14ac:dyDescent="0.3">
      <c r="A751" t="s">
        <v>6813</v>
      </c>
      <c r="B751" s="18" t="s">
        <v>19</v>
      </c>
      <c r="C751" s="18" t="s">
        <v>27</v>
      </c>
      <c r="D751" s="18" t="s">
        <v>32</v>
      </c>
      <c r="E751" s="18" t="s">
        <v>36</v>
      </c>
      <c r="F751" s="18">
        <v>1005</v>
      </c>
      <c r="G751" s="18">
        <v>1689.92</v>
      </c>
      <c r="H751" s="18">
        <v>2048.79</v>
      </c>
      <c r="I751" s="43">
        <v>-294</v>
      </c>
      <c r="J751" s="18" t="s">
        <v>46</v>
      </c>
      <c r="K751" t="s">
        <v>6087</v>
      </c>
      <c r="L751" s="18" t="s">
        <v>996</v>
      </c>
    </row>
    <row r="752" spans="1:12" x14ac:dyDescent="0.3">
      <c r="A752" t="s">
        <v>7915</v>
      </c>
      <c r="B752" s="18" t="s">
        <v>14</v>
      </c>
      <c r="C752" s="18" t="s">
        <v>23</v>
      </c>
      <c r="D752" s="18" t="s">
        <v>31</v>
      </c>
      <c r="E752" s="18" t="s">
        <v>38</v>
      </c>
      <c r="F752" s="18">
        <v>1008</v>
      </c>
      <c r="G752" s="18">
        <v>927.63</v>
      </c>
      <c r="H752" s="18">
        <v>1076.29</v>
      </c>
      <c r="I752" s="43">
        <v>-311</v>
      </c>
      <c r="J752" s="18" t="s">
        <v>46</v>
      </c>
      <c r="K752" t="s">
        <v>4385</v>
      </c>
      <c r="L752" s="18" t="s">
        <v>2095</v>
      </c>
    </row>
    <row r="753" spans="1:12" x14ac:dyDescent="0.3">
      <c r="A753" t="s">
        <v>6647</v>
      </c>
      <c r="B753" s="18" t="s">
        <v>20</v>
      </c>
      <c r="C753" s="18" t="s">
        <v>21</v>
      </c>
      <c r="D753" s="18" t="s">
        <v>34</v>
      </c>
      <c r="E753" s="18" t="s">
        <v>37</v>
      </c>
      <c r="F753" s="18">
        <v>1019</v>
      </c>
      <c r="G753" s="18">
        <v>1236.22</v>
      </c>
      <c r="H753" s="18">
        <v>1908.99</v>
      </c>
      <c r="I753" s="43">
        <v>-41</v>
      </c>
      <c r="J753" s="18" t="s">
        <v>46</v>
      </c>
      <c r="K753" t="s">
        <v>4639</v>
      </c>
      <c r="L753" s="18" t="s">
        <v>4055</v>
      </c>
    </row>
    <row r="754" spans="1:12" x14ac:dyDescent="0.3">
      <c r="A754" t="s">
        <v>7897</v>
      </c>
      <c r="B754" s="18" t="s">
        <v>20</v>
      </c>
      <c r="C754" s="18" t="s">
        <v>30</v>
      </c>
      <c r="D754" s="18" t="s">
        <v>35</v>
      </c>
      <c r="E754" s="18" t="s">
        <v>38</v>
      </c>
      <c r="F754" s="18">
        <v>1012</v>
      </c>
      <c r="G754" s="18">
        <v>1741.05</v>
      </c>
      <c r="H754" s="18">
        <v>3477.9</v>
      </c>
      <c r="I754" s="43">
        <v>-491</v>
      </c>
      <c r="J754" s="18" t="s">
        <v>46</v>
      </c>
      <c r="K754" t="s">
        <v>4754</v>
      </c>
      <c r="L754" s="18" t="s">
        <v>1925</v>
      </c>
    </row>
    <row r="755" spans="1:12" x14ac:dyDescent="0.3">
      <c r="A755" t="s">
        <v>7909</v>
      </c>
      <c r="B755" s="18" t="s">
        <v>18</v>
      </c>
      <c r="C755" s="18" t="s">
        <v>23</v>
      </c>
      <c r="D755" s="18" t="s">
        <v>33</v>
      </c>
      <c r="E755" s="18" t="s">
        <v>42</v>
      </c>
      <c r="F755" s="18">
        <v>1044</v>
      </c>
      <c r="G755" s="18">
        <v>125.87</v>
      </c>
      <c r="H755" s="18">
        <v>246.87</v>
      </c>
      <c r="I755" s="43">
        <v>-198</v>
      </c>
      <c r="J755" s="18" t="s">
        <v>46</v>
      </c>
      <c r="K755" t="s">
        <v>5103</v>
      </c>
      <c r="L755" s="18" t="s">
        <v>3484</v>
      </c>
    </row>
    <row r="756" spans="1:12" x14ac:dyDescent="0.3">
      <c r="A756" t="s">
        <v>7663</v>
      </c>
      <c r="B756" s="18" t="s">
        <v>18</v>
      </c>
      <c r="C756" s="18" t="s">
        <v>27</v>
      </c>
      <c r="D756" s="18" t="s">
        <v>35</v>
      </c>
      <c r="E756" s="18" t="s">
        <v>40</v>
      </c>
      <c r="F756" s="18">
        <v>1032</v>
      </c>
      <c r="G756" s="18">
        <v>957.71</v>
      </c>
      <c r="H756" s="18">
        <v>1062.1500000000001</v>
      </c>
      <c r="I756" s="43">
        <v>-431</v>
      </c>
      <c r="J756" s="18" t="s">
        <v>46</v>
      </c>
      <c r="K756" t="s">
        <v>5374</v>
      </c>
      <c r="L756" s="18" t="s">
        <v>1695</v>
      </c>
    </row>
    <row r="757" spans="1:12" x14ac:dyDescent="0.3">
      <c r="A757" t="s">
        <v>7701</v>
      </c>
      <c r="B757" s="18" t="s">
        <v>16</v>
      </c>
      <c r="C757" s="18" t="s">
        <v>26</v>
      </c>
      <c r="D757" s="18" t="s">
        <v>32</v>
      </c>
      <c r="E757" s="18" t="s">
        <v>44</v>
      </c>
      <c r="F757" s="18">
        <v>1036</v>
      </c>
      <c r="G757" s="18">
        <v>955.72</v>
      </c>
      <c r="H757" s="18">
        <v>1756.42</v>
      </c>
      <c r="I757" s="43">
        <v>-216</v>
      </c>
      <c r="J757" s="18" t="s">
        <v>46</v>
      </c>
      <c r="K757" t="s">
        <v>5529</v>
      </c>
      <c r="L757" s="18" t="s">
        <v>2790</v>
      </c>
    </row>
    <row r="758" spans="1:12" x14ac:dyDescent="0.3">
      <c r="A758" t="s">
        <v>7111</v>
      </c>
      <c r="B758" s="18" t="s">
        <v>18</v>
      </c>
      <c r="C758" s="18" t="s">
        <v>26</v>
      </c>
      <c r="D758" s="18" t="s">
        <v>33</v>
      </c>
      <c r="E758" s="18" t="s">
        <v>38</v>
      </c>
      <c r="F758" s="18">
        <v>1065</v>
      </c>
      <c r="G758" s="18">
        <v>1633.25</v>
      </c>
      <c r="H758" s="18">
        <v>2511.86</v>
      </c>
      <c r="I758" s="43">
        <v>-414</v>
      </c>
      <c r="J758" s="18" t="s">
        <v>46</v>
      </c>
      <c r="K758" t="s">
        <v>5528</v>
      </c>
      <c r="L758" s="18" t="s">
        <v>2092</v>
      </c>
    </row>
    <row r="759" spans="1:12" x14ac:dyDescent="0.3">
      <c r="A759" t="s">
        <v>7120</v>
      </c>
      <c r="B759" s="18" t="s">
        <v>12</v>
      </c>
      <c r="C759" s="18" t="s">
        <v>27</v>
      </c>
      <c r="D759" s="18" t="s">
        <v>32</v>
      </c>
      <c r="E759" s="18" t="s">
        <v>40</v>
      </c>
      <c r="F759" s="18">
        <v>1040</v>
      </c>
      <c r="G759" s="18">
        <v>1865.9</v>
      </c>
      <c r="H759" s="18">
        <v>2851.72</v>
      </c>
      <c r="I759" s="43">
        <v>-389</v>
      </c>
      <c r="J759" s="18" t="s">
        <v>46</v>
      </c>
      <c r="K759" t="s">
        <v>4470</v>
      </c>
      <c r="L759" s="18" t="s">
        <v>4236</v>
      </c>
    </row>
    <row r="760" spans="1:12" x14ac:dyDescent="0.3">
      <c r="A760" t="s">
        <v>9020</v>
      </c>
      <c r="B760" s="18" t="s">
        <v>13</v>
      </c>
      <c r="C760" s="18" t="s">
        <v>29</v>
      </c>
      <c r="D760" s="18" t="s">
        <v>34</v>
      </c>
      <c r="E760" s="18" t="s">
        <v>41</v>
      </c>
      <c r="F760" s="18">
        <v>1057</v>
      </c>
      <c r="G760" s="18">
        <v>691.63</v>
      </c>
      <c r="H760" s="18">
        <v>873.39</v>
      </c>
      <c r="I760" s="43">
        <v>-35</v>
      </c>
      <c r="J760" s="18" t="s">
        <v>46</v>
      </c>
      <c r="K760" t="s">
        <v>5173</v>
      </c>
      <c r="L760" s="18" t="s">
        <v>1706</v>
      </c>
    </row>
    <row r="761" spans="1:12" x14ac:dyDescent="0.3">
      <c r="A761" t="s">
        <v>8875</v>
      </c>
      <c r="B761" s="18" t="s">
        <v>12</v>
      </c>
      <c r="C761" s="18" t="s">
        <v>26</v>
      </c>
      <c r="D761" s="18" t="s">
        <v>31</v>
      </c>
      <c r="E761" s="18" t="s">
        <v>44</v>
      </c>
      <c r="F761" s="18">
        <v>1056</v>
      </c>
      <c r="G761" s="18">
        <v>1105.25</v>
      </c>
      <c r="H761" s="18">
        <v>1375.29</v>
      </c>
      <c r="I761" s="43">
        <v>-101</v>
      </c>
      <c r="J761" s="18" t="s">
        <v>46</v>
      </c>
      <c r="K761" t="s">
        <v>4884</v>
      </c>
      <c r="L761" s="18" t="s">
        <v>1076</v>
      </c>
    </row>
    <row r="762" spans="1:12" x14ac:dyDescent="0.3">
      <c r="A762" t="s">
        <v>6559</v>
      </c>
      <c r="B762" s="18" t="s">
        <v>16</v>
      </c>
      <c r="C762" s="18" t="s">
        <v>22</v>
      </c>
      <c r="D762" s="18" t="s">
        <v>34</v>
      </c>
      <c r="E762" s="18" t="s">
        <v>42</v>
      </c>
      <c r="F762" s="18">
        <v>1001</v>
      </c>
      <c r="G762" s="18">
        <v>1713.77</v>
      </c>
      <c r="H762" s="18">
        <v>3138.54</v>
      </c>
      <c r="I762" s="43">
        <v>-363</v>
      </c>
      <c r="J762" s="18" t="s">
        <v>46</v>
      </c>
      <c r="K762" t="s">
        <v>4629</v>
      </c>
      <c r="L762" s="18" t="s">
        <v>4066</v>
      </c>
    </row>
    <row r="763" spans="1:12" x14ac:dyDescent="0.3">
      <c r="A763" t="s">
        <v>7058</v>
      </c>
      <c r="B763" s="18" t="s">
        <v>12</v>
      </c>
      <c r="C763" s="18" t="s">
        <v>29</v>
      </c>
      <c r="D763" s="18" t="s">
        <v>35</v>
      </c>
      <c r="E763" s="18" t="s">
        <v>43</v>
      </c>
      <c r="F763" s="18">
        <v>1078</v>
      </c>
      <c r="G763" s="18">
        <v>286.37</v>
      </c>
      <c r="H763" s="18">
        <v>498.77</v>
      </c>
      <c r="I763" s="43">
        <v>-151</v>
      </c>
      <c r="J763" s="18" t="s">
        <v>46</v>
      </c>
      <c r="K763" t="s">
        <v>5421</v>
      </c>
      <c r="L763" s="18" t="s">
        <v>2985</v>
      </c>
    </row>
    <row r="764" spans="1:12" x14ac:dyDescent="0.3">
      <c r="A764" t="s">
        <v>9728</v>
      </c>
      <c r="B764" s="18" t="s">
        <v>12</v>
      </c>
      <c r="C764" s="18" t="s">
        <v>30</v>
      </c>
      <c r="D764" s="18" t="s">
        <v>33</v>
      </c>
      <c r="E764" s="18" t="s">
        <v>42</v>
      </c>
      <c r="F764" s="18">
        <v>1091</v>
      </c>
      <c r="G764" s="18">
        <v>962.85</v>
      </c>
      <c r="H764" s="18">
        <v>1440.57</v>
      </c>
      <c r="I764" s="43">
        <v>-18</v>
      </c>
      <c r="J764" s="18" t="s">
        <v>46</v>
      </c>
      <c r="K764" t="s">
        <v>4758</v>
      </c>
      <c r="L764" s="18" t="s">
        <v>2830</v>
      </c>
    </row>
    <row r="765" spans="1:12" x14ac:dyDescent="0.3">
      <c r="A765" t="s">
        <v>8977</v>
      </c>
      <c r="B765" s="18" t="s">
        <v>15</v>
      </c>
      <c r="C765" s="18" t="s">
        <v>27</v>
      </c>
      <c r="D765" s="18" t="s">
        <v>35</v>
      </c>
      <c r="E765" s="18" t="s">
        <v>36</v>
      </c>
      <c r="F765" s="18">
        <v>1030</v>
      </c>
      <c r="G765" s="18">
        <v>1319.27</v>
      </c>
      <c r="H765" s="18">
        <v>2292.17</v>
      </c>
      <c r="I765" s="43">
        <v>-377</v>
      </c>
      <c r="J765" s="18" t="s">
        <v>46</v>
      </c>
      <c r="K765" t="s">
        <v>5063</v>
      </c>
      <c r="L765" s="18" t="s">
        <v>1644</v>
      </c>
    </row>
    <row r="766" spans="1:12" x14ac:dyDescent="0.3">
      <c r="A766" t="s">
        <v>6497</v>
      </c>
      <c r="B766" s="18" t="s">
        <v>17</v>
      </c>
      <c r="C766" s="18" t="s">
        <v>29</v>
      </c>
      <c r="D766" s="18" t="s">
        <v>33</v>
      </c>
      <c r="E766" s="18" t="s">
        <v>44</v>
      </c>
      <c r="F766" s="18">
        <v>1045</v>
      </c>
      <c r="G766" s="18">
        <v>346.44</v>
      </c>
      <c r="H766" s="18">
        <v>631.45000000000005</v>
      </c>
      <c r="I766" s="43">
        <v>-23</v>
      </c>
      <c r="J766" s="18" t="s">
        <v>46</v>
      </c>
      <c r="K766" t="s">
        <v>5944</v>
      </c>
      <c r="L766" s="18" t="s">
        <v>1690</v>
      </c>
    </row>
    <row r="767" spans="1:12" x14ac:dyDescent="0.3">
      <c r="A767" t="s">
        <v>9501</v>
      </c>
      <c r="B767" s="18" t="s">
        <v>14</v>
      </c>
      <c r="C767" s="18" t="s">
        <v>28</v>
      </c>
      <c r="D767" s="18" t="s">
        <v>35</v>
      </c>
      <c r="E767" s="18" t="s">
        <v>45</v>
      </c>
      <c r="F767" s="18">
        <v>1051</v>
      </c>
      <c r="G767" s="18">
        <v>348.13</v>
      </c>
      <c r="H767" s="18">
        <v>397.03</v>
      </c>
      <c r="I767" s="43">
        <v>-76</v>
      </c>
      <c r="J767" s="18" t="s">
        <v>46</v>
      </c>
      <c r="K767" t="s">
        <v>5679</v>
      </c>
      <c r="L767" s="18" t="s">
        <v>2472</v>
      </c>
    </row>
    <row r="768" spans="1:12" x14ac:dyDescent="0.3">
      <c r="A768" t="s">
        <v>9918</v>
      </c>
      <c r="B768" s="18" t="s">
        <v>18</v>
      </c>
      <c r="C768" s="18" t="s">
        <v>27</v>
      </c>
      <c r="D768" s="18" t="s">
        <v>33</v>
      </c>
      <c r="E768" s="18" t="s">
        <v>45</v>
      </c>
      <c r="F768" s="18">
        <v>1045</v>
      </c>
      <c r="G768" s="18">
        <v>515.33000000000004</v>
      </c>
      <c r="H768" s="18">
        <v>674.12</v>
      </c>
      <c r="I768" s="43">
        <v>-61</v>
      </c>
      <c r="J768" s="18" t="s">
        <v>46</v>
      </c>
      <c r="K768" t="s">
        <v>5333</v>
      </c>
      <c r="L768" s="18" t="s">
        <v>3128</v>
      </c>
    </row>
    <row r="769" spans="1:12" x14ac:dyDescent="0.3">
      <c r="A769" t="s">
        <v>7926</v>
      </c>
      <c r="B769" s="18" t="s">
        <v>16</v>
      </c>
      <c r="C769" s="18" t="s">
        <v>29</v>
      </c>
      <c r="D769" s="18" t="s">
        <v>31</v>
      </c>
      <c r="E769" s="18" t="s">
        <v>40</v>
      </c>
      <c r="F769" s="18">
        <v>1001</v>
      </c>
      <c r="G769" s="18">
        <v>1027.17</v>
      </c>
      <c r="H769" s="18">
        <v>1248.6400000000001</v>
      </c>
      <c r="I769" s="43">
        <v>-64</v>
      </c>
      <c r="J769" s="18" t="s">
        <v>46</v>
      </c>
      <c r="K769" t="s">
        <v>4768</v>
      </c>
      <c r="L769" s="18" t="s">
        <v>3546</v>
      </c>
    </row>
    <row r="770" spans="1:12" x14ac:dyDescent="0.3">
      <c r="A770" t="s">
        <v>6629</v>
      </c>
      <c r="B770" s="18" t="s">
        <v>12</v>
      </c>
      <c r="C770" s="18" t="s">
        <v>27</v>
      </c>
      <c r="D770" s="18" t="s">
        <v>31</v>
      </c>
      <c r="E770" s="18" t="s">
        <v>37</v>
      </c>
      <c r="F770" s="18">
        <v>1059</v>
      </c>
      <c r="G770" s="18">
        <v>1782.39</v>
      </c>
      <c r="H770" s="18">
        <v>2642.58</v>
      </c>
      <c r="I770" s="43">
        <v>-53</v>
      </c>
      <c r="J770" s="18" t="s">
        <v>46</v>
      </c>
      <c r="K770" t="s">
        <v>4501</v>
      </c>
      <c r="L770" s="18" t="s">
        <v>1233</v>
      </c>
    </row>
    <row r="771" spans="1:12" x14ac:dyDescent="0.3">
      <c r="A771" t="s">
        <v>6529</v>
      </c>
      <c r="B771" s="18" t="s">
        <v>14</v>
      </c>
      <c r="C771" s="18" t="s">
        <v>28</v>
      </c>
      <c r="D771" s="18" t="s">
        <v>33</v>
      </c>
      <c r="E771" s="18" t="s">
        <v>41</v>
      </c>
      <c r="F771" s="18">
        <v>1026</v>
      </c>
      <c r="G771" s="18">
        <v>1068.27</v>
      </c>
      <c r="H771" s="18">
        <v>1348.76</v>
      </c>
      <c r="I771" s="43">
        <v>-497</v>
      </c>
      <c r="J771" s="18" t="s">
        <v>46</v>
      </c>
      <c r="K771" t="s">
        <v>5633</v>
      </c>
      <c r="L771" s="18" t="s">
        <v>1468</v>
      </c>
    </row>
    <row r="772" spans="1:12" x14ac:dyDescent="0.3">
      <c r="A772" t="s">
        <v>10510</v>
      </c>
      <c r="B772" s="18" t="s">
        <v>17</v>
      </c>
      <c r="C772" s="18" t="s">
        <v>24</v>
      </c>
      <c r="D772" s="18" t="s">
        <v>31</v>
      </c>
      <c r="E772" s="18" t="s">
        <v>40</v>
      </c>
      <c r="F772" s="18">
        <v>1060</v>
      </c>
      <c r="G772" s="18">
        <v>905.53</v>
      </c>
      <c r="H772" s="18">
        <v>1362.58</v>
      </c>
      <c r="I772" s="43">
        <v>-112</v>
      </c>
      <c r="J772" s="18" t="s">
        <v>46</v>
      </c>
      <c r="K772" t="s">
        <v>4650</v>
      </c>
      <c r="L772" s="18" t="s">
        <v>4044</v>
      </c>
    </row>
    <row r="773" spans="1:12" x14ac:dyDescent="0.3">
      <c r="A773" t="s">
        <v>8363</v>
      </c>
      <c r="B773" s="18" t="s">
        <v>11</v>
      </c>
      <c r="C773" s="18" t="s">
        <v>21</v>
      </c>
      <c r="D773" s="18" t="s">
        <v>34</v>
      </c>
      <c r="E773" s="18" t="s">
        <v>37</v>
      </c>
      <c r="F773" s="18">
        <v>1059</v>
      </c>
      <c r="G773" s="18">
        <v>1469.8</v>
      </c>
      <c r="H773" s="18">
        <v>2466.98</v>
      </c>
      <c r="I773" s="43">
        <v>-361</v>
      </c>
      <c r="J773" s="18" t="s">
        <v>46</v>
      </c>
      <c r="K773" t="s">
        <v>4718</v>
      </c>
      <c r="L773" s="18" t="s">
        <v>639</v>
      </c>
    </row>
    <row r="774" spans="1:12" x14ac:dyDescent="0.3">
      <c r="A774" t="s">
        <v>6489</v>
      </c>
      <c r="B774" s="18" t="s">
        <v>15</v>
      </c>
      <c r="C774" s="18" t="s">
        <v>24</v>
      </c>
      <c r="D774" s="18" t="s">
        <v>32</v>
      </c>
      <c r="E774" s="18" t="s">
        <v>45</v>
      </c>
      <c r="F774" s="18">
        <v>1071</v>
      </c>
      <c r="G774" s="18">
        <v>606.71</v>
      </c>
      <c r="H774" s="18">
        <v>957.29</v>
      </c>
      <c r="I774" s="43">
        <v>-349</v>
      </c>
      <c r="J774" s="18" t="s">
        <v>46</v>
      </c>
      <c r="K774" t="s">
        <v>5150</v>
      </c>
      <c r="L774" s="18" t="s">
        <v>3419</v>
      </c>
    </row>
    <row r="775" spans="1:12" x14ac:dyDescent="0.3">
      <c r="A775" t="s">
        <v>10376</v>
      </c>
      <c r="B775" s="18" t="s">
        <v>19</v>
      </c>
      <c r="C775" s="18" t="s">
        <v>29</v>
      </c>
      <c r="D775" s="18" t="s">
        <v>32</v>
      </c>
      <c r="E775" s="18" t="s">
        <v>37</v>
      </c>
      <c r="F775" s="18">
        <v>1024</v>
      </c>
      <c r="G775" s="18">
        <v>787.71</v>
      </c>
      <c r="H775" s="18">
        <v>896.93</v>
      </c>
      <c r="I775" s="43">
        <v>-10</v>
      </c>
      <c r="J775" s="18" t="s">
        <v>46</v>
      </c>
      <c r="K775" t="s">
        <v>4839</v>
      </c>
      <c r="L775" s="18" t="s">
        <v>3824</v>
      </c>
    </row>
    <row r="776" spans="1:12" x14ac:dyDescent="0.3">
      <c r="A776" t="s">
        <v>8605</v>
      </c>
      <c r="B776" s="18" t="s">
        <v>20</v>
      </c>
      <c r="C776" s="18" t="s">
        <v>25</v>
      </c>
      <c r="D776" s="18" t="s">
        <v>33</v>
      </c>
      <c r="E776" s="18" t="s">
        <v>36</v>
      </c>
      <c r="F776" s="18">
        <v>1026</v>
      </c>
      <c r="G776" s="18">
        <v>1241.8399999999999</v>
      </c>
      <c r="H776" s="18">
        <v>2326.63</v>
      </c>
      <c r="I776" s="43">
        <v>-473</v>
      </c>
      <c r="J776" s="18" t="s">
        <v>46</v>
      </c>
      <c r="K776" t="s">
        <v>5679</v>
      </c>
      <c r="L776" s="18" t="s">
        <v>1024</v>
      </c>
    </row>
    <row r="777" spans="1:12" x14ac:dyDescent="0.3">
      <c r="A777" t="s">
        <v>6717</v>
      </c>
      <c r="B777" s="18" t="s">
        <v>17</v>
      </c>
      <c r="C777" s="18" t="s">
        <v>24</v>
      </c>
      <c r="D777" s="18" t="s">
        <v>31</v>
      </c>
      <c r="E777" s="18" t="s">
        <v>40</v>
      </c>
      <c r="F777" s="18">
        <v>1083</v>
      </c>
      <c r="G777" s="18">
        <v>803.92</v>
      </c>
      <c r="H777" s="18">
        <v>1223.08</v>
      </c>
      <c r="I777" s="43">
        <v>-105</v>
      </c>
      <c r="J777" s="18" t="s">
        <v>46</v>
      </c>
      <c r="K777" t="s">
        <v>5019</v>
      </c>
      <c r="L777" s="18" t="s">
        <v>1144</v>
      </c>
    </row>
    <row r="778" spans="1:12" x14ac:dyDescent="0.3">
      <c r="A778" t="s">
        <v>10463</v>
      </c>
      <c r="B778" s="18" t="s">
        <v>11</v>
      </c>
      <c r="C778" s="18" t="s">
        <v>21</v>
      </c>
      <c r="D778" s="18" t="s">
        <v>32</v>
      </c>
      <c r="E778" s="18" t="s">
        <v>44</v>
      </c>
      <c r="F778" s="18">
        <v>1019</v>
      </c>
      <c r="G778" s="18">
        <v>545.39</v>
      </c>
      <c r="H778" s="18">
        <v>722.04</v>
      </c>
      <c r="I778" s="43">
        <v>-183</v>
      </c>
      <c r="J778" s="18" t="s">
        <v>46</v>
      </c>
      <c r="K778" t="s">
        <v>4555</v>
      </c>
      <c r="L778" s="18" t="s">
        <v>3947</v>
      </c>
    </row>
    <row r="779" spans="1:12" x14ac:dyDescent="0.3">
      <c r="A779" t="s">
        <v>10622</v>
      </c>
      <c r="B779" s="18" t="s">
        <v>15</v>
      </c>
      <c r="C779" s="18" t="s">
        <v>25</v>
      </c>
      <c r="D779" s="18" t="s">
        <v>33</v>
      </c>
      <c r="E779" s="18" t="s">
        <v>36</v>
      </c>
      <c r="F779" s="18">
        <v>1086</v>
      </c>
      <c r="G779" s="18">
        <v>1606.53</v>
      </c>
      <c r="H779" s="18">
        <v>2028.04</v>
      </c>
      <c r="I779" s="43">
        <v>-261</v>
      </c>
      <c r="J779" s="18" t="s">
        <v>46</v>
      </c>
      <c r="K779" t="s">
        <v>4478</v>
      </c>
      <c r="L779" s="18" t="s">
        <v>4227</v>
      </c>
    </row>
    <row r="780" spans="1:12" x14ac:dyDescent="0.3">
      <c r="A780" t="s">
        <v>10124</v>
      </c>
      <c r="B780" s="18" t="s">
        <v>20</v>
      </c>
      <c r="C780" s="18" t="s">
        <v>29</v>
      </c>
      <c r="D780" s="18" t="s">
        <v>31</v>
      </c>
      <c r="E780" s="18" t="s">
        <v>37</v>
      </c>
      <c r="F780" s="18">
        <v>1068</v>
      </c>
      <c r="G780" s="18">
        <v>172.65</v>
      </c>
      <c r="H780" s="18">
        <v>210.64</v>
      </c>
      <c r="I780" s="43">
        <v>-366</v>
      </c>
      <c r="J780" s="18" t="s">
        <v>46</v>
      </c>
      <c r="K780" t="s">
        <v>5114</v>
      </c>
      <c r="L780" s="18" t="s">
        <v>3468</v>
      </c>
    </row>
    <row r="781" spans="1:12" x14ac:dyDescent="0.3">
      <c r="A781" t="s">
        <v>8098</v>
      </c>
      <c r="B781" s="18" t="s">
        <v>15</v>
      </c>
      <c r="C781" s="18" t="s">
        <v>21</v>
      </c>
      <c r="D781" s="18" t="s">
        <v>31</v>
      </c>
      <c r="E781" s="18" t="s">
        <v>41</v>
      </c>
      <c r="F781" s="18">
        <v>1025</v>
      </c>
      <c r="G781" s="18">
        <v>488.16</v>
      </c>
      <c r="H781" s="18">
        <v>807.14</v>
      </c>
      <c r="I781" s="43">
        <v>-378</v>
      </c>
      <c r="J781" s="18" t="s">
        <v>46</v>
      </c>
      <c r="K781" t="s">
        <v>6009</v>
      </c>
      <c r="L781" s="18" t="s">
        <v>178</v>
      </c>
    </row>
    <row r="782" spans="1:12" x14ac:dyDescent="0.3">
      <c r="A782" t="s">
        <v>8887</v>
      </c>
      <c r="B782" s="18" t="s">
        <v>15</v>
      </c>
      <c r="C782" s="18" t="s">
        <v>22</v>
      </c>
      <c r="D782" s="18" t="s">
        <v>35</v>
      </c>
      <c r="E782" s="18" t="s">
        <v>44</v>
      </c>
      <c r="F782" s="18">
        <v>1074</v>
      </c>
      <c r="G782" s="18">
        <v>1163.07</v>
      </c>
      <c r="H782" s="18">
        <v>1893.74</v>
      </c>
      <c r="I782" s="43">
        <v>-485</v>
      </c>
      <c r="J782" s="18" t="s">
        <v>46</v>
      </c>
      <c r="K782" t="s">
        <v>4895</v>
      </c>
      <c r="L782" s="18" t="s">
        <v>1485</v>
      </c>
    </row>
    <row r="783" spans="1:12" x14ac:dyDescent="0.3">
      <c r="A783" t="s">
        <v>6758</v>
      </c>
      <c r="B783" s="18" t="s">
        <v>20</v>
      </c>
      <c r="C783" s="18" t="s">
        <v>24</v>
      </c>
      <c r="D783" s="18" t="s">
        <v>31</v>
      </c>
      <c r="E783" s="18" t="s">
        <v>40</v>
      </c>
      <c r="F783" s="18">
        <v>1090</v>
      </c>
      <c r="G783" s="18">
        <v>513</v>
      </c>
      <c r="H783" s="18">
        <v>613.33000000000004</v>
      </c>
      <c r="I783" s="43">
        <v>-13</v>
      </c>
      <c r="J783" s="18" t="s">
        <v>46</v>
      </c>
      <c r="K783" t="s">
        <v>5246</v>
      </c>
      <c r="L783" s="18" t="s">
        <v>3282</v>
      </c>
    </row>
    <row r="784" spans="1:12" x14ac:dyDescent="0.3">
      <c r="A784" t="s">
        <v>10446</v>
      </c>
      <c r="B784" s="18" t="s">
        <v>13</v>
      </c>
      <c r="C784" s="18" t="s">
        <v>28</v>
      </c>
      <c r="D784" s="18" t="s">
        <v>33</v>
      </c>
      <c r="E784" s="18" t="s">
        <v>43</v>
      </c>
      <c r="F784" s="18">
        <v>1013</v>
      </c>
      <c r="G784" s="18">
        <v>1098.28</v>
      </c>
      <c r="H784" s="18">
        <v>1737.18</v>
      </c>
      <c r="I784" s="43">
        <v>-26</v>
      </c>
      <c r="J784" s="18" t="s">
        <v>46</v>
      </c>
      <c r="K784" t="s">
        <v>4752</v>
      </c>
      <c r="L784" s="18" t="s">
        <v>3931</v>
      </c>
    </row>
    <row r="785" spans="1:12" x14ac:dyDescent="0.3">
      <c r="A785" t="s">
        <v>8644</v>
      </c>
      <c r="B785" s="18" t="s">
        <v>11</v>
      </c>
      <c r="C785" s="18" t="s">
        <v>22</v>
      </c>
      <c r="D785" s="18" t="s">
        <v>31</v>
      </c>
      <c r="E785" s="18" t="s">
        <v>45</v>
      </c>
      <c r="F785" s="18">
        <v>1027</v>
      </c>
      <c r="G785" s="18">
        <v>1974.59</v>
      </c>
      <c r="H785" s="18">
        <v>3154.43</v>
      </c>
      <c r="I785" s="43">
        <v>-105</v>
      </c>
      <c r="J785" s="18" t="s">
        <v>46</v>
      </c>
      <c r="K785" t="s">
        <v>4854</v>
      </c>
      <c r="L785" s="18" t="s">
        <v>1093</v>
      </c>
    </row>
    <row r="786" spans="1:12" x14ac:dyDescent="0.3">
      <c r="A786" t="s">
        <v>6808</v>
      </c>
      <c r="B786" s="18" t="s">
        <v>11</v>
      </c>
      <c r="C786" s="18" t="s">
        <v>27</v>
      </c>
      <c r="D786" s="18" t="s">
        <v>33</v>
      </c>
      <c r="E786" s="18" t="s">
        <v>42</v>
      </c>
      <c r="F786" s="18">
        <v>1022</v>
      </c>
      <c r="G786" s="18">
        <v>1417.82</v>
      </c>
      <c r="H786" s="18">
        <v>1895.26</v>
      </c>
      <c r="I786" s="43">
        <v>-238</v>
      </c>
      <c r="J786" s="18" t="s">
        <v>46</v>
      </c>
      <c r="K786" t="s">
        <v>4692</v>
      </c>
      <c r="L786" s="18" t="s">
        <v>2910</v>
      </c>
    </row>
    <row r="787" spans="1:12" x14ac:dyDescent="0.3">
      <c r="A787" t="s">
        <v>7993</v>
      </c>
      <c r="B787" s="18" t="s">
        <v>20</v>
      </c>
      <c r="C787" s="18" t="s">
        <v>26</v>
      </c>
      <c r="D787" s="18" t="s">
        <v>35</v>
      </c>
      <c r="E787" s="18" t="s">
        <v>41</v>
      </c>
      <c r="F787" s="18">
        <v>1007</v>
      </c>
      <c r="G787" s="18">
        <v>1289.75</v>
      </c>
      <c r="H787" s="18">
        <v>1422</v>
      </c>
      <c r="I787" s="43">
        <v>-78</v>
      </c>
      <c r="J787" s="18" t="s">
        <v>46</v>
      </c>
      <c r="K787" t="s">
        <v>5775</v>
      </c>
      <c r="L787" s="18" t="s">
        <v>2228</v>
      </c>
    </row>
    <row r="788" spans="1:12" x14ac:dyDescent="0.3">
      <c r="A788" t="s">
        <v>10112</v>
      </c>
      <c r="B788" s="18" t="s">
        <v>20</v>
      </c>
      <c r="C788" s="18" t="s">
        <v>25</v>
      </c>
      <c r="D788" s="18" t="s">
        <v>32</v>
      </c>
      <c r="E788" s="18" t="s">
        <v>37</v>
      </c>
      <c r="F788" s="18">
        <v>1015</v>
      </c>
      <c r="G788" s="18">
        <v>1602.61</v>
      </c>
      <c r="H788" s="18">
        <v>2414.5</v>
      </c>
      <c r="I788" s="43">
        <v>-419</v>
      </c>
      <c r="J788" s="18" t="s">
        <v>46</v>
      </c>
      <c r="K788" t="s">
        <v>5129</v>
      </c>
      <c r="L788" s="18" t="s">
        <v>3452</v>
      </c>
    </row>
    <row r="789" spans="1:12" x14ac:dyDescent="0.3">
      <c r="A789" t="s">
        <v>9648</v>
      </c>
      <c r="B789" s="18" t="s">
        <v>13</v>
      </c>
      <c r="C789" s="18" t="s">
        <v>21</v>
      </c>
      <c r="D789" s="18" t="s">
        <v>33</v>
      </c>
      <c r="E789" s="18" t="s">
        <v>41</v>
      </c>
      <c r="F789" s="18">
        <v>1050</v>
      </c>
      <c r="G789" s="18">
        <v>707.75</v>
      </c>
      <c r="H789" s="18">
        <v>1342.61</v>
      </c>
      <c r="I789" s="43">
        <v>-67</v>
      </c>
      <c r="J789" s="18" t="s">
        <v>46</v>
      </c>
      <c r="K789" t="s">
        <v>5571</v>
      </c>
      <c r="L789" s="18" t="s">
        <v>2710</v>
      </c>
    </row>
    <row r="790" spans="1:12" x14ac:dyDescent="0.3">
      <c r="A790" t="s">
        <v>7531</v>
      </c>
      <c r="B790" s="18" t="s">
        <v>11</v>
      </c>
      <c r="C790" s="18" t="s">
        <v>27</v>
      </c>
      <c r="D790" s="18" t="s">
        <v>34</v>
      </c>
      <c r="E790" s="18" t="s">
        <v>39</v>
      </c>
      <c r="F790" s="18">
        <v>1097</v>
      </c>
      <c r="G790" s="18">
        <v>840.29</v>
      </c>
      <c r="H790" s="18">
        <v>1103.77</v>
      </c>
      <c r="I790" s="43">
        <v>-124</v>
      </c>
      <c r="J790" s="18" t="s">
        <v>46</v>
      </c>
      <c r="K790" t="s">
        <v>5895</v>
      </c>
      <c r="L790" s="18" t="s">
        <v>1044</v>
      </c>
    </row>
    <row r="791" spans="1:12" x14ac:dyDescent="0.3">
      <c r="A791" t="s">
        <v>9740</v>
      </c>
      <c r="B791" s="18" t="s">
        <v>13</v>
      </c>
      <c r="C791" s="18" t="s">
        <v>29</v>
      </c>
      <c r="D791" s="18" t="s">
        <v>34</v>
      </c>
      <c r="E791" s="18" t="s">
        <v>38</v>
      </c>
      <c r="F791" s="18">
        <v>1066</v>
      </c>
      <c r="G791" s="18">
        <v>1121</v>
      </c>
      <c r="H791" s="18">
        <v>1802.84</v>
      </c>
      <c r="I791" s="43">
        <v>-299</v>
      </c>
      <c r="J791" s="18" t="s">
        <v>46</v>
      </c>
      <c r="K791" t="s">
        <v>5500</v>
      </c>
      <c r="L791" s="18" t="s">
        <v>2844</v>
      </c>
    </row>
    <row r="792" spans="1:12" x14ac:dyDescent="0.3">
      <c r="A792" t="s">
        <v>10586</v>
      </c>
      <c r="B792" s="18" t="s">
        <v>17</v>
      </c>
      <c r="C792" s="18" t="s">
        <v>30</v>
      </c>
      <c r="D792" s="18" t="s">
        <v>33</v>
      </c>
      <c r="E792" s="18" t="s">
        <v>45</v>
      </c>
      <c r="F792" s="18">
        <v>1049</v>
      </c>
      <c r="G792" s="18">
        <v>537.34</v>
      </c>
      <c r="H792" s="18">
        <v>671.86</v>
      </c>
      <c r="I792" s="43">
        <v>-466</v>
      </c>
      <c r="J792" s="18" t="s">
        <v>46</v>
      </c>
      <c r="K792" t="s">
        <v>4525</v>
      </c>
      <c r="L792" s="18" t="s">
        <v>4176</v>
      </c>
    </row>
    <row r="793" spans="1:12" x14ac:dyDescent="0.3">
      <c r="A793" t="s">
        <v>6575</v>
      </c>
      <c r="B793" s="18" t="s">
        <v>11</v>
      </c>
      <c r="C793" s="18" t="s">
        <v>23</v>
      </c>
      <c r="D793" s="18" t="s">
        <v>32</v>
      </c>
      <c r="E793" s="18" t="s">
        <v>43</v>
      </c>
      <c r="F793" s="18">
        <v>1084</v>
      </c>
      <c r="G793" s="18">
        <v>1468.42</v>
      </c>
      <c r="H793" s="18">
        <v>2487.12</v>
      </c>
      <c r="I793" s="43">
        <v>-17</v>
      </c>
      <c r="J793" s="18" t="s">
        <v>46</v>
      </c>
      <c r="K793" t="s">
        <v>4396</v>
      </c>
      <c r="L793" s="18" t="s">
        <v>4035</v>
      </c>
    </row>
    <row r="794" spans="1:12" x14ac:dyDescent="0.3">
      <c r="A794" t="s">
        <v>9889</v>
      </c>
      <c r="B794" s="18" t="s">
        <v>16</v>
      </c>
      <c r="C794" s="18" t="s">
        <v>25</v>
      </c>
      <c r="D794" s="18" t="s">
        <v>34</v>
      </c>
      <c r="E794" s="18" t="s">
        <v>38</v>
      </c>
      <c r="F794" s="18">
        <v>1017</v>
      </c>
      <c r="G794" s="18">
        <v>1255.5999999999999</v>
      </c>
      <c r="H794" s="18">
        <v>1873.93</v>
      </c>
      <c r="I794" s="43">
        <v>-222</v>
      </c>
      <c r="J794" s="18" t="s">
        <v>46</v>
      </c>
      <c r="K794" t="s">
        <v>5364</v>
      </c>
      <c r="L794" s="18" t="s">
        <v>3080</v>
      </c>
    </row>
    <row r="795" spans="1:12" x14ac:dyDescent="0.3">
      <c r="A795" t="s">
        <v>6866</v>
      </c>
      <c r="B795" s="18" t="s">
        <v>18</v>
      </c>
      <c r="C795" s="18" t="s">
        <v>30</v>
      </c>
      <c r="D795" s="18" t="s">
        <v>34</v>
      </c>
      <c r="E795" s="18" t="s">
        <v>36</v>
      </c>
      <c r="F795" s="18">
        <v>1034</v>
      </c>
      <c r="G795" s="18">
        <v>740.02</v>
      </c>
      <c r="H795" s="18">
        <v>1443.32</v>
      </c>
      <c r="I795" s="43">
        <v>-295</v>
      </c>
      <c r="J795" s="18" t="s">
        <v>46</v>
      </c>
      <c r="K795" t="s">
        <v>5271</v>
      </c>
      <c r="L795" s="18" t="s">
        <v>1259</v>
      </c>
    </row>
    <row r="796" spans="1:12" x14ac:dyDescent="0.3">
      <c r="A796" t="s">
        <v>7519</v>
      </c>
      <c r="B796" s="18" t="s">
        <v>17</v>
      </c>
      <c r="C796" s="18" t="s">
        <v>28</v>
      </c>
      <c r="D796" s="18" t="s">
        <v>33</v>
      </c>
      <c r="E796" s="18" t="s">
        <v>37</v>
      </c>
      <c r="F796" s="18">
        <v>1021</v>
      </c>
      <c r="G796" s="18">
        <v>668.38</v>
      </c>
      <c r="H796" s="18">
        <v>921.32</v>
      </c>
      <c r="I796" s="43">
        <v>-317</v>
      </c>
      <c r="J796" s="18" t="s">
        <v>46</v>
      </c>
      <c r="K796" t="s">
        <v>5405</v>
      </c>
      <c r="L796" s="18" t="s">
        <v>312</v>
      </c>
    </row>
    <row r="797" spans="1:12" x14ac:dyDescent="0.3">
      <c r="A797" t="s">
        <v>8384</v>
      </c>
      <c r="B797" s="18" t="s">
        <v>17</v>
      </c>
      <c r="C797" s="18" t="s">
        <v>21</v>
      </c>
      <c r="D797" s="18" t="s">
        <v>33</v>
      </c>
      <c r="E797" s="18" t="s">
        <v>40</v>
      </c>
      <c r="F797" s="18">
        <v>1052</v>
      </c>
      <c r="G797" s="18">
        <v>852.88</v>
      </c>
      <c r="H797" s="18">
        <v>1591.84</v>
      </c>
      <c r="I797" s="43">
        <v>-304</v>
      </c>
      <c r="J797" s="18" t="s">
        <v>46</v>
      </c>
      <c r="K797" t="s">
        <v>5983</v>
      </c>
      <c r="L797" s="18" t="s">
        <v>670</v>
      </c>
    </row>
    <row r="798" spans="1:12" x14ac:dyDescent="0.3">
      <c r="A798" t="s">
        <v>8536</v>
      </c>
      <c r="B798" s="18" t="s">
        <v>15</v>
      </c>
      <c r="C798" s="18" t="s">
        <v>28</v>
      </c>
      <c r="D798" s="18" t="s">
        <v>33</v>
      </c>
      <c r="E798" s="18" t="s">
        <v>42</v>
      </c>
      <c r="F798" s="18">
        <v>1031</v>
      </c>
      <c r="G798" s="18">
        <v>85.76</v>
      </c>
      <c r="H798" s="18">
        <v>127.18</v>
      </c>
      <c r="I798" s="43">
        <v>-113</v>
      </c>
      <c r="J798" s="18" t="s">
        <v>46</v>
      </c>
      <c r="K798" t="s">
        <v>5586</v>
      </c>
      <c r="L798" s="18" t="s">
        <v>912</v>
      </c>
    </row>
    <row r="799" spans="1:12" x14ac:dyDescent="0.3">
      <c r="A799" t="s">
        <v>8913</v>
      </c>
      <c r="B799" s="18" t="s">
        <v>18</v>
      </c>
      <c r="C799" s="18" t="s">
        <v>24</v>
      </c>
      <c r="D799" s="18" t="s">
        <v>35</v>
      </c>
      <c r="E799" s="18" t="s">
        <v>36</v>
      </c>
      <c r="F799" s="18">
        <v>1088</v>
      </c>
      <c r="G799" s="18">
        <v>552.12</v>
      </c>
      <c r="H799" s="18">
        <v>1071.57</v>
      </c>
      <c r="I799" s="43">
        <v>-57</v>
      </c>
      <c r="J799" s="18" t="s">
        <v>46</v>
      </c>
      <c r="K799" t="s">
        <v>5324</v>
      </c>
      <c r="L799" s="18" t="s">
        <v>1523</v>
      </c>
    </row>
    <row r="800" spans="1:12" x14ac:dyDescent="0.3">
      <c r="A800" t="s">
        <v>10415</v>
      </c>
      <c r="B800" s="18" t="s">
        <v>12</v>
      </c>
      <c r="C800" s="18" t="s">
        <v>27</v>
      </c>
      <c r="D800" s="18" t="s">
        <v>33</v>
      </c>
      <c r="E800" s="18" t="s">
        <v>43</v>
      </c>
      <c r="F800" s="18">
        <v>1096</v>
      </c>
      <c r="G800" s="18">
        <v>378.46</v>
      </c>
      <c r="H800" s="18">
        <v>670.06</v>
      </c>
      <c r="I800" s="43">
        <v>-26</v>
      </c>
      <c r="J800" s="18" t="s">
        <v>46</v>
      </c>
      <c r="K800" t="s">
        <v>4787</v>
      </c>
      <c r="L800" s="18" t="s">
        <v>3888</v>
      </c>
    </row>
    <row r="801" spans="1:12" x14ac:dyDescent="0.3">
      <c r="A801" t="s">
        <v>10368</v>
      </c>
      <c r="B801" s="18" t="s">
        <v>12</v>
      </c>
      <c r="C801" s="18" t="s">
        <v>21</v>
      </c>
      <c r="D801" s="18" t="s">
        <v>34</v>
      </c>
      <c r="E801" s="18" t="s">
        <v>38</v>
      </c>
      <c r="F801" s="18">
        <v>1018</v>
      </c>
      <c r="G801" s="18">
        <v>1373.18</v>
      </c>
      <c r="H801" s="18">
        <v>1769.11</v>
      </c>
      <c r="I801" s="43">
        <v>-450</v>
      </c>
      <c r="J801" s="18" t="s">
        <v>46</v>
      </c>
      <c r="K801" t="s">
        <v>4848</v>
      </c>
      <c r="L801" s="18" t="s">
        <v>3809</v>
      </c>
    </row>
    <row r="802" spans="1:12" x14ac:dyDescent="0.3">
      <c r="A802" t="s">
        <v>10298</v>
      </c>
      <c r="B802" s="18" t="s">
        <v>16</v>
      </c>
      <c r="C802" s="18" t="s">
        <v>23</v>
      </c>
      <c r="D802" s="18" t="s">
        <v>31</v>
      </c>
      <c r="E802" s="18" t="s">
        <v>42</v>
      </c>
      <c r="F802" s="18">
        <v>1065</v>
      </c>
      <c r="G802" s="18">
        <v>1074.23</v>
      </c>
      <c r="H802" s="18">
        <v>1414.35</v>
      </c>
      <c r="I802" s="43">
        <v>-355</v>
      </c>
      <c r="J802" s="18" t="s">
        <v>46</v>
      </c>
      <c r="K802" t="s">
        <v>4929</v>
      </c>
      <c r="L802" s="18" t="s">
        <v>3706</v>
      </c>
    </row>
    <row r="803" spans="1:12" x14ac:dyDescent="0.3">
      <c r="A803" t="s">
        <v>7891</v>
      </c>
      <c r="B803" s="18" t="s">
        <v>18</v>
      </c>
      <c r="C803" s="18" t="s">
        <v>28</v>
      </c>
      <c r="D803" s="18" t="s">
        <v>33</v>
      </c>
      <c r="E803" s="18" t="s">
        <v>39</v>
      </c>
      <c r="F803" s="18">
        <v>1053</v>
      </c>
      <c r="G803" s="18">
        <v>1072.0899999999999</v>
      </c>
      <c r="H803" s="18">
        <v>1719.25</v>
      </c>
      <c r="I803" s="43">
        <v>-143</v>
      </c>
      <c r="J803" s="18" t="s">
        <v>46</v>
      </c>
      <c r="K803" t="s">
        <v>5835</v>
      </c>
      <c r="L803" s="18" t="s">
        <v>956</v>
      </c>
    </row>
    <row r="804" spans="1:12" x14ac:dyDescent="0.3">
      <c r="A804" t="s">
        <v>8917</v>
      </c>
      <c r="B804" s="18" t="s">
        <v>14</v>
      </c>
      <c r="C804" s="18" t="s">
        <v>24</v>
      </c>
      <c r="D804" s="18" t="s">
        <v>32</v>
      </c>
      <c r="E804" s="18" t="s">
        <v>43</v>
      </c>
      <c r="F804" s="18">
        <v>1034</v>
      </c>
      <c r="G804" s="18">
        <v>465</v>
      </c>
      <c r="H804" s="18">
        <v>819.24</v>
      </c>
      <c r="I804" s="43">
        <v>-480</v>
      </c>
      <c r="J804" s="18" t="s">
        <v>46</v>
      </c>
      <c r="K804" t="s">
        <v>5987</v>
      </c>
      <c r="L804" s="18" t="s">
        <v>1533</v>
      </c>
    </row>
    <row r="805" spans="1:12" x14ac:dyDescent="0.3">
      <c r="A805" t="s">
        <v>8025</v>
      </c>
      <c r="B805" s="18" t="s">
        <v>13</v>
      </c>
      <c r="C805" s="18" t="s">
        <v>30</v>
      </c>
      <c r="D805" s="18" t="s">
        <v>31</v>
      </c>
      <c r="E805" s="18" t="s">
        <v>37</v>
      </c>
      <c r="F805" s="18">
        <v>1006</v>
      </c>
      <c r="G805" s="18">
        <v>1305.9000000000001</v>
      </c>
      <c r="H805" s="18">
        <v>2395.1799999999998</v>
      </c>
      <c r="I805" s="43">
        <v>-281</v>
      </c>
      <c r="J805" s="18" t="s">
        <v>46</v>
      </c>
      <c r="K805" t="s">
        <v>5710</v>
      </c>
      <c r="L805" s="18" t="s">
        <v>2153</v>
      </c>
    </row>
    <row r="806" spans="1:12" x14ac:dyDescent="0.3">
      <c r="A806" t="s">
        <v>8342</v>
      </c>
      <c r="B806" s="18" t="s">
        <v>13</v>
      </c>
      <c r="C806" s="18" t="s">
        <v>25</v>
      </c>
      <c r="D806" s="18" t="s">
        <v>32</v>
      </c>
      <c r="E806" s="18" t="s">
        <v>44</v>
      </c>
      <c r="F806" s="18">
        <v>1064</v>
      </c>
      <c r="G806" s="18">
        <v>648.29</v>
      </c>
      <c r="H806" s="18">
        <v>971.44</v>
      </c>
      <c r="I806" s="43">
        <v>-498</v>
      </c>
      <c r="J806" s="18" t="s">
        <v>46</v>
      </c>
      <c r="K806" t="s">
        <v>6217</v>
      </c>
      <c r="L806" s="18" t="s">
        <v>594</v>
      </c>
    </row>
    <row r="807" spans="1:12" x14ac:dyDescent="0.3">
      <c r="A807" t="s">
        <v>8503</v>
      </c>
      <c r="B807" s="18" t="s">
        <v>13</v>
      </c>
      <c r="C807" s="18" t="s">
        <v>29</v>
      </c>
      <c r="D807" s="18" t="s">
        <v>34</v>
      </c>
      <c r="E807" s="18" t="s">
        <v>45</v>
      </c>
      <c r="F807" s="18">
        <v>1071</v>
      </c>
      <c r="G807" s="18">
        <v>785.58</v>
      </c>
      <c r="H807" s="18">
        <v>1508.37</v>
      </c>
      <c r="I807" s="43">
        <v>-63</v>
      </c>
      <c r="J807" s="18" t="s">
        <v>46</v>
      </c>
      <c r="K807" t="s">
        <v>4813</v>
      </c>
      <c r="L807" s="18" t="s">
        <v>861</v>
      </c>
    </row>
    <row r="808" spans="1:12" x14ac:dyDescent="0.3">
      <c r="A808" t="s">
        <v>10430</v>
      </c>
      <c r="B808" s="18" t="s">
        <v>13</v>
      </c>
      <c r="C808" s="18" t="s">
        <v>28</v>
      </c>
      <c r="D808" s="18" t="s">
        <v>33</v>
      </c>
      <c r="E808" s="18" t="s">
        <v>39</v>
      </c>
      <c r="F808" s="18">
        <v>1062</v>
      </c>
      <c r="G808" s="18">
        <v>1252.47</v>
      </c>
      <c r="H808" s="18">
        <v>2184.09</v>
      </c>
      <c r="I808" s="43">
        <v>-233</v>
      </c>
      <c r="J808" s="18" t="s">
        <v>46</v>
      </c>
      <c r="K808" t="s">
        <v>4765</v>
      </c>
      <c r="L808" s="18" t="s">
        <v>3911</v>
      </c>
    </row>
    <row r="809" spans="1:12" x14ac:dyDescent="0.3">
      <c r="A809" t="s">
        <v>9837</v>
      </c>
      <c r="B809" s="18" t="s">
        <v>17</v>
      </c>
      <c r="C809" s="18" t="s">
        <v>26</v>
      </c>
      <c r="D809" s="18" t="s">
        <v>35</v>
      </c>
      <c r="E809" s="18" t="s">
        <v>45</v>
      </c>
      <c r="F809" s="18">
        <v>1044</v>
      </c>
      <c r="G809" s="18">
        <v>1326.36</v>
      </c>
      <c r="H809" s="18">
        <v>2079.06</v>
      </c>
      <c r="I809" s="43">
        <v>-207</v>
      </c>
      <c r="J809" s="18" t="s">
        <v>46</v>
      </c>
      <c r="K809" t="s">
        <v>5411</v>
      </c>
      <c r="L809" s="18" t="s">
        <v>3000</v>
      </c>
    </row>
    <row r="810" spans="1:12" x14ac:dyDescent="0.3">
      <c r="A810" t="s">
        <v>10526</v>
      </c>
      <c r="B810" s="18" t="s">
        <v>14</v>
      </c>
      <c r="C810" s="18" t="s">
        <v>23</v>
      </c>
      <c r="D810" s="18" t="s">
        <v>32</v>
      </c>
      <c r="E810" s="18" t="s">
        <v>45</v>
      </c>
      <c r="F810" s="18">
        <v>1052</v>
      </c>
      <c r="G810" s="18">
        <v>962.33</v>
      </c>
      <c r="H810" s="18">
        <v>1573.95</v>
      </c>
      <c r="I810" s="43">
        <v>-213</v>
      </c>
      <c r="J810" s="18" t="s">
        <v>46</v>
      </c>
      <c r="K810" t="s">
        <v>4628</v>
      </c>
      <c r="L810" s="18" t="s">
        <v>4067</v>
      </c>
    </row>
    <row r="811" spans="1:12" x14ac:dyDescent="0.3">
      <c r="A811" t="s">
        <v>6779</v>
      </c>
      <c r="B811" s="18" t="s">
        <v>18</v>
      </c>
      <c r="C811" s="18" t="s">
        <v>23</v>
      </c>
      <c r="D811" s="18" t="s">
        <v>35</v>
      </c>
      <c r="E811" s="18" t="s">
        <v>37</v>
      </c>
      <c r="F811" s="18">
        <v>1035</v>
      </c>
      <c r="G811" s="18">
        <v>1368.68</v>
      </c>
      <c r="H811" s="18">
        <v>2449.36</v>
      </c>
      <c r="I811" s="43">
        <v>-99</v>
      </c>
      <c r="J811" s="18" t="s">
        <v>46</v>
      </c>
      <c r="K811" t="s">
        <v>5273</v>
      </c>
      <c r="L811" s="18" t="s">
        <v>3238</v>
      </c>
    </row>
    <row r="812" spans="1:12" x14ac:dyDescent="0.3">
      <c r="A812" t="s">
        <v>8083</v>
      </c>
      <c r="B812" s="18" t="s">
        <v>20</v>
      </c>
      <c r="C812" s="18" t="s">
        <v>21</v>
      </c>
      <c r="D812" s="18" t="s">
        <v>31</v>
      </c>
      <c r="E812" s="18" t="s">
        <v>38</v>
      </c>
      <c r="F812" s="18">
        <v>1057</v>
      </c>
      <c r="G812" s="18">
        <v>1198.51</v>
      </c>
      <c r="H812" s="18">
        <v>1683.54</v>
      </c>
      <c r="I812" s="43">
        <v>-491</v>
      </c>
      <c r="J812" s="18" t="s">
        <v>46</v>
      </c>
      <c r="K812" t="s">
        <v>5318</v>
      </c>
      <c r="L812" s="18" t="s">
        <v>152</v>
      </c>
    </row>
    <row r="813" spans="1:12" x14ac:dyDescent="0.3">
      <c r="A813" t="s">
        <v>10251</v>
      </c>
      <c r="B813" s="18" t="s">
        <v>19</v>
      </c>
      <c r="C813" s="18" t="s">
        <v>23</v>
      </c>
      <c r="D813" s="18" t="s">
        <v>34</v>
      </c>
      <c r="E813" s="18" t="s">
        <v>44</v>
      </c>
      <c r="F813" s="18">
        <v>1028</v>
      </c>
      <c r="G813" s="18">
        <v>1466.49</v>
      </c>
      <c r="H813" s="18">
        <v>2690.17</v>
      </c>
      <c r="I813" s="43">
        <v>-79</v>
      </c>
      <c r="J813" s="18" t="s">
        <v>46</v>
      </c>
      <c r="K813" t="s">
        <v>4977</v>
      </c>
      <c r="L813" s="18" t="s">
        <v>3648</v>
      </c>
    </row>
    <row r="814" spans="1:12" x14ac:dyDescent="0.3">
      <c r="A814" t="s">
        <v>9103</v>
      </c>
      <c r="B814" s="18" t="s">
        <v>20</v>
      </c>
      <c r="C814" s="18" t="s">
        <v>27</v>
      </c>
      <c r="D814" s="18" t="s">
        <v>33</v>
      </c>
      <c r="E814" s="18" t="s">
        <v>40</v>
      </c>
      <c r="F814" s="18">
        <v>1075</v>
      </c>
      <c r="G814" s="18">
        <v>813.15</v>
      </c>
      <c r="H814" s="18">
        <v>1157.18</v>
      </c>
      <c r="I814" s="43">
        <v>-277</v>
      </c>
      <c r="J814" s="18" t="s">
        <v>46</v>
      </c>
      <c r="K814" t="s">
        <v>5898</v>
      </c>
      <c r="L814" s="18" t="s">
        <v>1841</v>
      </c>
    </row>
    <row r="815" spans="1:12" x14ac:dyDescent="0.3">
      <c r="A815" t="s">
        <v>10660</v>
      </c>
      <c r="B815" s="18" t="s">
        <v>16</v>
      </c>
      <c r="C815" s="18" t="s">
        <v>24</v>
      </c>
      <c r="D815" s="18" t="s">
        <v>33</v>
      </c>
      <c r="E815" s="18" t="s">
        <v>44</v>
      </c>
      <c r="F815" s="18">
        <v>1016</v>
      </c>
      <c r="G815" s="18">
        <v>294.69</v>
      </c>
      <c r="H815" s="18">
        <v>531.39</v>
      </c>
      <c r="I815" s="43">
        <v>-30</v>
      </c>
      <c r="J815" s="18" t="s">
        <v>46</v>
      </c>
      <c r="K815" t="s">
        <v>4417</v>
      </c>
      <c r="L815" s="18" t="s">
        <v>4288</v>
      </c>
    </row>
    <row r="816" spans="1:12" x14ac:dyDescent="0.3">
      <c r="A816" t="s">
        <v>6447</v>
      </c>
      <c r="B816" s="18" t="s">
        <v>19</v>
      </c>
      <c r="C816" s="18" t="s">
        <v>29</v>
      </c>
      <c r="D816" s="18" t="s">
        <v>32</v>
      </c>
      <c r="E816" s="18" t="s">
        <v>45</v>
      </c>
      <c r="F816" s="18">
        <v>1044</v>
      </c>
      <c r="G816" s="18">
        <v>840.96</v>
      </c>
      <c r="H816" s="18">
        <v>1654.71</v>
      </c>
      <c r="I816" s="43">
        <v>-441</v>
      </c>
      <c r="J816" s="18" t="s">
        <v>46</v>
      </c>
      <c r="K816" t="s">
        <v>6249</v>
      </c>
      <c r="L816" s="18" t="s">
        <v>313</v>
      </c>
    </row>
    <row r="817" spans="1:12" x14ac:dyDescent="0.3">
      <c r="A817" t="s">
        <v>8934</v>
      </c>
      <c r="B817" s="18" t="s">
        <v>11</v>
      </c>
      <c r="C817" s="18" t="s">
        <v>26</v>
      </c>
      <c r="D817" s="18" t="s">
        <v>35</v>
      </c>
      <c r="E817" s="18" t="s">
        <v>40</v>
      </c>
      <c r="F817" s="18">
        <v>1027</v>
      </c>
      <c r="G817" s="18">
        <v>479.95</v>
      </c>
      <c r="H817" s="18">
        <v>816.59</v>
      </c>
      <c r="I817" s="43">
        <v>-211</v>
      </c>
      <c r="J817" s="18" t="s">
        <v>46</v>
      </c>
      <c r="K817" t="s">
        <v>5977</v>
      </c>
      <c r="L817" s="18" t="s">
        <v>1561</v>
      </c>
    </row>
    <row r="818" spans="1:12" x14ac:dyDescent="0.3">
      <c r="A818" t="s">
        <v>7520</v>
      </c>
      <c r="B818" s="18" t="s">
        <v>13</v>
      </c>
      <c r="C818" s="18" t="s">
        <v>29</v>
      </c>
      <c r="D818" s="18" t="s">
        <v>32</v>
      </c>
      <c r="E818" s="18" t="s">
        <v>40</v>
      </c>
      <c r="F818" s="18">
        <v>1024</v>
      </c>
      <c r="G818" s="18">
        <v>1749.51</v>
      </c>
      <c r="H818" s="18">
        <v>2474.7600000000002</v>
      </c>
      <c r="I818" s="43">
        <v>-470</v>
      </c>
      <c r="J818" s="18" t="s">
        <v>46</v>
      </c>
      <c r="K818" t="s">
        <v>4734</v>
      </c>
      <c r="L818" s="18" t="s">
        <v>2902</v>
      </c>
    </row>
    <row r="819" spans="1:12" x14ac:dyDescent="0.3">
      <c r="A819" t="s">
        <v>10073</v>
      </c>
      <c r="B819" s="18" t="s">
        <v>16</v>
      </c>
      <c r="C819" s="18" t="s">
        <v>25</v>
      </c>
      <c r="D819" s="18" t="s">
        <v>31</v>
      </c>
      <c r="E819" s="18" t="s">
        <v>40</v>
      </c>
      <c r="F819" s="18">
        <v>1042</v>
      </c>
      <c r="G819" s="18">
        <v>895.44</v>
      </c>
      <c r="H819" s="18">
        <v>1322.73</v>
      </c>
      <c r="I819" s="43">
        <v>-341</v>
      </c>
      <c r="J819" s="18" t="s">
        <v>46</v>
      </c>
      <c r="K819" t="s">
        <v>5172</v>
      </c>
      <c r="L819" s="18" t="s">
        <v>3386</v>
      </c>
    </row>
    <row r="820" spans="1:12" x14ac:dyDescent="0.3">
      <c r="A820" t="s">
        <v>6329</v>
      </c>
      <c r="B820" s="18" t="s">
        <v>19</v>
      </c>
      <c r="C820" s="18" t="s">
        <v>25</v>
      </c>
      <c r="D820" s="18" t="s">
        <v>33</v>
      </c>
      <c r="E820" s="18" t="s">
        <v>37</v>
      </c>
      <c r="F820" s="18">
        <v>1037</v>
      </c>
      <c r="G820" s="18">
        <v>332.86</v>
      </c>
      <c r="H820" s="18">
        <v>618.77</v>
      </c>
      <c r="I820" s="43">
        <v>-385</v>
      </c>
      <c r="J820" s="18" t="s">
        <v>46</v>
      </c>
      <c r="K820" t="s">
        <v>5229</v>
      </c>
      <c r="L820" s="18" t="s">
        <v>504</v>
      </c>
    </row>
    <row r="821" spans="1:12" x14ac:dyDescent="0.3">
      <c r="A821" t="s">
        <v>7686</v>
      </c>
      <c r="B821" s="18" t="s">
        <v>20</v>
      </c>
      <c r="C821" s="18" t="s">
        <v>24</v>
      </c>
      <c r="D821" s="18" t="s">
        <v>33</v>
      </c>
      <c r="E821" s="18" t="s">
        <v>43</v>
      </c>
      <c r="F821" s="18">
        <v>1082</v>
      </c>
      <c r="G821" s="18">
        <v>1577.29</v>
      </c>
      <c r="H821" s="18">
        <v>2932.71</v>
      </c>
      <c r="I821" s="43">
        <v>-141</v>
      </c>
      <c r="J821" s="18" t="s">
        <v>46</v>
      </c>
      <c r="K821" t="s">
        <v>5583</v>
      </c>
      <c r="L821" s="18" t="s">
        <v>2694</v>
      </c>
    </row>
    <row r="822" spans="1:12" x14ac:dyDescent="0.3">
      <c r="A822" t="s">
        <v>10324</v>
      </c>
      <c r="B822" s="18" t="s">
        <v>20</v>
      </c>
      <c r="C822" s="18" t="s">
        <v>30</v>
      </c>
      <c r="D822" s="18" t="s">
        <v>32</v>
      </c>
      <c r="E822" s="18" t="s">
        <v>44</v>
      </c>
      <c r="F822" s="18">
        <v>1077</v>
      </c>
      <c r="G822" s="18">
        <v>1538.6</v>
      </c>
      <c r="H822" s="18">
        <v>2434.5700000000002</v>
      </c>
      <c r="I822" s="43">
        <v>-48</v>
      </c>
      <c r="J822" s="18" t="s">
        <v>46</v>
      </c>
      <c r="K822" t="s">
        <v>4895</v>
      </c>
      <c r="L822" s="18" t="s">
        <v>3748</v>
      </c>
    </row>
    <row r="823" spans="1:12" x14ac:dyDescent="0.3">
      <c r="A823" t="s">
        <v>8323</v>
      </c>
      <c r="B823" s="18" t="s">
        <v>17</v>
      </c>
      <c r="C823" s="18" t="s">
        <v>21</v>
      </c>
      <c r="D823" s="18" t="s">
        <v>34</v>
      </c>
      <c r="E823" s="18" t="s">
        <v>45</v>
      </c>
      <c r="F823" s="18">
        <v>1085</v>
      </c>
      <c r="G823" s="18">
        <v>1640.4</v>
      </c>
      <c r="H823" s="18">
        <v>1866.1</v>
      </c>
      <c r="I823" s="43">
        <v>-448</v>
      </c>
      <c r="J823" s="18" t="s">
        <v>46</v>
      </c>
      <c r="K823" t="s">
        <v>5320</v>
      </c>
      <c r="L823" s="18" t="s">
        <v>562</v>
      </c>
    </row>
    <row r="824" spans="1:12" x14ac:dyDescent="0.3">
      <c r="A824" t="s">
        <v>8272</v>
      </c>
      <c r="B824" s="18" t="s">
        <v>12</v>
      </c>
      <c r="C824" s="18" t="s">
        <v>21</v>
      </c>
      <c r="D824" s="18" t="s">
        <v>31</v>
      </c>
      <c r="E824" s="18" t="s">
        <v>37</v>
      </c>
      <c r="F824" s="18">
        <v>1008</v>
      </c>
      <c r="G824" s="18">
        <v>1386.54</v>
      </c>
      <c r="H824" s="18">
        <v>2715.13</v>
      </c>
      <c r="I824" s="43">
        <v>-89</v>
      </c>
      <c r="J824" s="18" t="s">
        <v>46</v>
      </c>
      <c r="K824" t="s">
        <v>5338</v>
      </c>
      <c r="L824" s="18" t="s">
        <v>482</v>
      </c>
    </row>
    <row r="825" spans="1:12" x14ac:dyDescent="0.3">
      <c r="A825" t="s">
        <v>7080</v>
      </c>
      <c r="B825" s="18" t="s">
        <v>15</v>
      </c>
      <c r="C825" s="18" t="s">
        <v>24</v>
      </c>
      <c r="D825" s="18" t="s">
        <v>35</v>
      </c>
      <c r="E825" s="18" t="s">
        <v>40</v>
      </c>
      <c r="F825" s="18">
        <v>1038</v>
      </c>
      <c r="G825" s="18">
        <v>208.06</v>
      </c>
      <c r="H825" s="18">
        <v>363.22</v>
      </c>
      <c r="I825" s="43">
        <v>-394</v>
      </c>
      <c r="J825" s="18" t="s">
        <v>46</v>
      </c>
      <c r="K825" t="s">
        <v>5618</v>
      </c>
      <c r="L825" s="18" t="s">
        <v>482</v>
      </c>
    </row>
    <row r="826" spans="1:12" x14ac:dyDescent="0.3">
      <c r="A826" t="s">
        <v>10341</v>
      </c>
      <c r="B826" s="18" t="s">
        <v>20</v>
      </c>
      <c r="C826" s="18" t="s">
        <v>21</v>
      </c>
      <c r="D826" s="18" t="s">
        <v>32</v>
      </c>
      <c r="E826" s="18" t="s">
        <v>42</v>
      </c>
      <c r="F826" s="18">
        <v>1012</v>
      </c>
      <c r="G826" s="18">
        <v>1094.01</v>
      </c>
      <c r="H826" s="18">
        <v>2156.09</v>
      </c>
      <c r="I826" s="43">
        <v>-345</v>
      </c>
      <c r="J826" s="18" t="s">
        <v>46</v>
      </c>
      <c r="K826" t="s">
        <v>4873</v>
      </c>
      <c r="L826" s="18" t="s">
        <v>3775</v>
      </c>
    </row>
    <row r="827" spans="1:12" x14ac:dyDescent="0.3">
      <c r="A827" t="s">
        <v>8557</v>
      </c>
      <c r="B827" s="18" t="s">
        <v>19</v>
      </c>
      <c r="C827" s="18" t="s">
        <v>21</v>
      </c>
      <c r="D827" s="18" t="s">
        <v>34</v>
      </c>
      <c r="E827" s="18" t="s">
        <v>40</v>
      </c>
      <c r="F827" s="18">
        <v>1047</v>
      </c>
      <c r="G827" s="18">
        <v>347.88</v>
      </c>
      <c r="H827" s="18">
        <v>592.34</v>
      </c>
      <c r="I827" s="43">
        <v>-15</v>
      </c>
      <c r="J827" s="18" t="s">
        <v>46</v>
      </c>
      <c r="K827" t="s">
        <v>6145</v>
      </c>
      <c r="L827" s="18" t="s">
        <v>938</v>
      </c>
    </row>
    <row r="828" spans="1:12" x14ac:dyDescent="0.3">
      <c r="A828" t="s">
        <v>7948</v>
      </c>
      <c r="B828" s="18" t="s">
        <v>14</v>
      </c>
      <c r="C828" s="18" t="s">
        <v>30</v>
      </c>
      <c r="D828" s="18" t="s">
        <v>31</v>
      </c>
      <c r="E828" s="18" t="s">
        <v>44</v>
      </c>
      <c r="F828" s="18">
        <v>1033</v>
      </c>
      <c r="G828" s="18">
        <v>377.68</v>
      </c>
      <c r="H828" s="18">
        <v>612.02</v>
      </c>
      <c r="I828" s="43">
        <v>-205</v>
      </c>
      <c r="J828" s="18" t="s">
        <v>46</v>
      </c>
      <c r="K828" t="s">
        <v>5455</v>
      </c>
      <c r="L828" s="18" t="s">
        <v>911</v>
      </c>
    </row>
    <row r="829" spans="1:12" x14ac:dyDescent="0.3">
      <c r="A829" t="s">
        <v>6960</v>
      </c>
      <c r="B829" s="18" t="s">
        <v>15</v>
      </c>
      <c r="C829" s="18" t="s">
        <v>26</v>
      </c>
      <c r="D829" s="18" t="s">
        <v>34</v>
      </c>
      <c r="E829" s="18" t="s">
        <v>43</v>
      </c>
      <c r="F829" s="18">
        <v>1051</v>
      </c>
      <c r="G829" s="18">
        <v>332.75</v>
      </c>
      <c r="H829" s="18">
        <v>389.33</v>
      </c>
      <c r="I829" s="43">
        <v>-292</v>
      </c>
      <c r="J829" s="18" t="s">
        <v>46</v>
      </c>
      <c r="K829" t="s">
        <v>6083</v>
      </c>
      <c r="L829" s="18" t="s">
        <v>1203</v>
      </c>
    </row>
    <row r="830" spans="1:12" x14ac:dyDescent="0.3">
      <c r="A830" t="s">
        <v>8303</v>
      </c>
      <c r="B830" s="18" t="s">
        <v>14</v>
      </c>
      <c r="C830" s="18" t="s">
        <v>27</v>
      </c>
      <c r="D830" s="18" t="s">
        <v>35</v>
      </c>
      <c r="E830" s="18" t="s">
        <v>36</v>
      </c>
      <c r="F830" s="18">
        <v>1070</v>
      </c>
      <c r="G830" s="18">
        <v>796.97</v>
      </c>
      <c r="H830" s="18">
        <v>1372.73</v>
      </c>
      <c r="I830" s="43">
        <v>-384</v>
      </c>
      <c r="J830" s="18" t="s">
        <v>46</v>
      </c>
      <c r="K830" t="s">
        <v>4725</v>
      </c>
      <c r="L830" s="18" t="s">
        <v>534</v>
      </c>
    </row>
    <row r="831" spans="1:12" x14ac:dyDescent="0.3">
      <c r="A831" t="s">
        <v>9340</v>
      </c>
      <c r="B831" s="18" t="s">
        <v>19</v>
      </c>
      <c r="C831" s="18" t="s">
        <v>27</v>
      </c>
      <c r="D831" s="18" t="s">
        <v>32</v>
      </c>
      <c r="E831" s="18" t="s">
        <v>37</v>
      </c>
      <c r="F831" s="18">
        <v>1027</v>
      </c>
      <c r="G831" s="18">
        <v>937.52</v>
      </c>
      <c r="H831" s="18">
        <v>1679.38</v>
      </c>
      <c r="I831" s="43">
        <v>-233</v>
      </c>
      <c r="J831" s="18" t="s">
        <v>46</v>
      </c>
      <c r="K831" t="s">
        <v>5782</v>
      </c>
      <c r="L831" s="18" t="s">
        <v>2213</v>
      </c>
    </row>
    <row r="832" spans="1:12" x14ac:dyDescent="0.3">
      <c r="A832" t="s">
        <v>6815</v>
      </c>
      <c r="B832" s="18" t="s">
        <v>20</v>
      </c>
      <c r="C832" s="18" t="s">
        <v>22</v>
      </c>
      <c r="D832" s="18" t="s">
        <v>34</v>
      </c>
      <c r="E832" s="18" t="s">
        <v>41</v>
      </c>
      <c r="F832" s="18">
        <v>1012</v>
      </c>
      <c r="G832" s="18">
        <v>1825.87</v>
      </c>
      <c r="H832" s="18">
        <v>3553.89</v>
      </c>
      <c r="I832" s="43">
        <v>-84</v>
      </c>
      <c r="J832" s="18" t="s">
        <v>46</v>
      </c>
      <c r="K832" t="s">
        <v>4645</v>
      </c>
      <c r="L832" s="18" t="s">
        <v>3832</v>
      </c>
    </row>
    <row r="833" spans="1:12" x14ac:dyDescent="0.3">
      <c r="A833" t="s">
        <v>9796</v>
      </c>
      <c r="B833" s="18" t="s">
        <v>15</v>
      </c>
      <c r="C833" s="18" t="s">
        <v>27</v>
      </c>
      <c r="D833" s="18" t="s">
        <v>31</v>
      </c>
      <c r="E833" s="18" t="s">
        <v>45</v>
      </c>
      <c r="F833" s="18">
        <v>1017</v>
      </c>
      <c r="G833" s="18">
        <v>1726.52</v>
      </c>
      <c r="H833" s="18">
        <v>2820.03</v>
      </c>
      <c r="I833" s="43">
        <v>-418</v>
      </c>
      <c r="J833" s="18" t="s">
        <v>46</v>
      </c>
      <c r="K833" t="s">
        <v>5445</v>
      </c>
      <c r="L833" s="18" t="s">
        <v>2938</v>
      </c>
    </row>
    <row r="834" spans="1:12" x14ac:dyDescent="0.3">
      <c r="A834" t="s">
        <v>9540</v>
      </c>
      <c r="B834" s="18" t="s">
        <v>13</v>
      </c>
      <c r="C834" s="18" t="s">
        <v>28</v>
      </c>
      <c r="D834" s="18" t="s">
        <v>33</v>
      </c>
      <c r="E834" s="18" t="s">
        <v>42</v>
      </c>
      <c r="F834" s="18">
        <v>1094</v>
      </c>
      <c r="G834" s="18">
        <v>517.04999999999995</v>
      </c>
      <c r="H834" s="18">
        <v>640.61</v>
      </c>
      <c r="I834" s="43">
        <v>-402</v>
      </c>
      <c r="J834" s="18" t="s">
        <v>46</v>
      </c>
      <c r="K834" t="s">
        <v>5661</v>
      </c>
      <c r="L834" s="18" t="s">
        <v>2528</v>
      </c>
    </row>
    <row r="835" spans="1:12" x14ac:dyDescent="0.3">
      <c r="A835" t="s">
        <v>8168</v>
      </c>
      <c r="B835" s="18" t="s">
        <v>16</v>
      </c>
      <c r="C835" s="18" t="s">
        <v>21</v>
      </c>
      <c r="D835" s="18" t="s">
        <v>35</v>
      </c>
      <c r="E835" s="18" t="s">
        <v>44</v>
      </c>
      <c r="F835" s="18">
        <v>1076</v>
      </c>
      <c r="G835" s="18">
        <v>1874.3</v>
      </c>
      <c r="H835" s="18">
        <v>3640.11</v>
      </c>
      <c r="I835" s="43">
        <v>-457</v>
      </c>
      <c r="J835" s="18" t="s">
        <v>46</v>
      </c>
      <c r="K835" t="s">
        <v>5315</v>
      </c>
      <c r="L835" s="18" t="s">
        <v>305</v>
      </c>
    </row>
    <row r="836" spans="1:12" x14ac:dyDescent="0.3">
      <c r="A836" t="s">
        <v>9641</v>
      </c>
      <c r="B836" s="18" t="s">
        <v>11</v>
      </c>
      <c r="C836" s="18" t="s">
        <v>24</v>
      </c>
      <c r="D836" s="18" t="s">
        <v>31</v>
      </c>
      <c r="E836" s="18" t="s">
        <v>41</v>
      </c>
      <c r="F836" s="18">
        <v>1002</v>
      </c>
      <c r="G836" s="18">
        <v>846.07</v>
      </c>
      <c r="H836" s="18">
        <v>1633.91</v>
      </c>
      <c r="I836" s="43">
        <v>-390</v>
      </c>
      <c r="J836" s="18" t="s">
        <v>46</v>
      </c>
      <c r="K836" t="s">
        <v>5581</v>
      </c>
      <c r="L836" s="18" t="s">
        <v>2696</v>
      </c>
    </row>
    <row r="837" spans="1:12" x14ac:dyDescent="0.3">
      <c r="A837" t="s">
        <v>7768</v>
      </c>
      <c r="B837" s="18" t="s">
        <v>15</v>
      </c>
      <c r="C837" s="18" t="s">
        <v>27</v>
      </c>
      <c r="D837" s="18" t="s">
        <v>32</v>
      </c>
      <c r="E837" s="18" t="s">
        <v>41</v>
      </c>
      <c r="F837" s="18">
        <v>1038</v>
      </c>
      <c r="G837" s="18">
        <v>1490.22</v>
      </c>
      <c r="H837" s="18">
        <v>1744.22</v>
      </c>
      <c r="I837" s="43">
        <v>-356</v>
      </c>
      <c r="J837" s="18" t="s">
        <v>46</v>
      </c>
      <c r="K837" t="s">
        <v>4968</v>
      </c>
      <c r="L837" s="18" t="s">
        <v>2729</v>
      </c>
    </row>
    <row r="838" spans="1:12" x14ac:dyDescent="0.3">
      <c r="A838" t="s">
        <v>7008</v>
      </c>
      <c r="B838" s="18" t="s">
        <v>14</v>
      </c>
      <c r="C838" s="18" t="s">
        <v>23</v>
      </c>
      <c r="D838" s="18" t="s">
        <v>32</v>
      </c>
      <c r="E838" s="18" t="s">
        <v>38</v>
      </c>
      <c r="F838" s="18">
        <v>1100</v>
      </c>
      <c r="G838" s="18">
        <v>1392.33</v>
      </c>
      <c r="H838" s="18">
        <v>2642.44</v>
      </c>
      <c r="I838" s="43">
        <v>-365</v>
      </c>
      <c r="J838" s="18" t="s">
        <v>46</v>
      </c>
      <c r="K838" t="s">
        <v>5591</v>
      </c>
      <c r="L838" s="18" t="s">
        <v>1616</v>
      </c>
    </row>
    <row r="839" spans="1:12" x14ac:dyDescent="0.3">
      <c r="A839" t="s">
        <v>8559</v>
      </c>
      <c r="B839" s="18" t="s">
        <v>16</v>
      </c>
      <c r="C839" s="18" t="s">
        <v>26</v>
      </c>
      <c r="D839" s="18" t="s">
        <v>32</v>
      </c>
      <c r="E839" s="18" t="s">
        <v>44</v>
      </c>
      <c r="F839" s="18">
        <v>1066</v>
      </c>
      <c r="G839" s="18">
        <v>1887.8</v>
      </c>
      <c r="H839" s="18">
        <v>3692.13</v>
      </c>
      <c r="I839" s="43">
        <v>-44</v>
      </c>
      <c r="J839" s="18" t="s">
        <v>46</v>
      </c>
      <c r="K839" t="s">
        <v>5884</v>
      </c>
      <c r="L839" s="18" t="s">
        <v>941</v>
      </c>
    </row>
    <row r="840" spans="1:12" x14ac:dyDescent="0.3">
      <c r="A840" t="s">
        <v>7298</v>
      </c>
      <c r="B840" s="18" t="s">
        <v>16</v>
      </c>
      <c r="C840" s="18" t="s">
        <v>27</v>
      </c>
      <c r="D840" s="18" t="s">
        <v>33</v>
      </c>
      <c r="E840" s="18" t="s">
        <v>41</v>
      </c>
      <c r="F840" s="18">
        <v>1006</v>
      </c>
      <c r="G840" s="18">
        <v>506.24</v>
      </c>
      <c r="H840" s="18">
        <v>936.33</v>
      </c>
      <c r="I840" s="43">
        <v>-223</v>
      </c>
      <c r="J840" s="18" t="s">
        <v>46</v>
      </c>
      <c r="K840" t="s">
        <v>5378</v>
      </c>
      <c r="L840" s="18" t="s">
        <v>2781</v>
      </c>
    </row>
    <row r="841" spans="1:12" x14ac:dyDescent="0.3">
      <c r="A841" t="s">
        <v>7503</v>
      </c>
      <c r="B841" s="18" t="s">
        <v>14</v>
      </c>
      <c r="C841" s="18" t="s">
        <v>30</v>
      </c>
      <c r="D841" s="18" t="s">
        <v>34</v>
      </c>
      <c r="E841" s="18" t="s">
        <v>44</v>
      </c>
      <c r="F841" s="18">
        <v>1085</v>
      </c>
      <c r="G841" s="18">
        <v>1070.83</v>
      </c>
      <c r="H841" s="18">
        <v>1238.31</v>
      </c>
      <c r="I841" s="43">
        <v>-241</v>
      </c>
      <c r="J841" s="18" t="s">
        <v>46</v>
      </c>
      <c r="K841" t="s">
        <v>5726</v>
      </c>
      <c r="L841" s="18" t="s">
        <v>258</v>
      </c>
    </row>
    <row r="842" spans="1:12" x14ac:dyDescent="0.3">
      <c r="A842" t="s">
        <v>8267</v>
      </c>
      <c r="B842" s="18" t="s">
        <v>14</v>
      </c>
      <c r="C842" s="18" t="s">
        <v>21</v>
      </c>
      <c r="D842" s="18" t="s">
        <v>33</v>
      </c>
      <c r="E842" s="18" t="s">
        <v>38</v>
      </c>
      <c r="F842" s="18">
        <v>1084</v>
      </c>
      <c r="G842" s="18">
        <v>467.85</v>
      </c>
      <c r="H842" s="18">
        <v>697.62</v>
      </c>
      <c r="I842" s="43">
        <v>-406</v>
      </c>
      <c r="J842" s="18" t="s">
        <v>46</v>
      </c>
      <c r="K842" t="s">
        <v>5415</v>
      </c>
      <c r="L842" s="18" t="s">
        <v>474</v>
      </c>
    </row>
    <row r="843" spans="1:12" x14ac:dyDescent="0.3">
      <c r="A843" t="s">
        <v>9702</v>
      </c>
      <c r="B843" s="18" t="s">
        <v>14</v>
      </c>
      <c r="C843" s="18" t="s">
        <v>26</v>
      </c>
      <c r="D843" s="18" t="s">
        <v>33</v>
      </c>
      <c r="E843" s="18" t="s">
        <v>42</v>
      </c>
      <c r="F843" s="18">
        <v>1054</v>
      </c>
      <c r="G843" s="18">
        <v>1821.87</v>
      </c>
      <c r="H843" s="18">
        <v>2042.57</v>
      </c>
      <c r="I843" s="43">
        <v>-70</v>
      </c>
      <c r="J843" s="18" t="s">
        <v>46</v>
      </c>
      <c r="K843" t="s">
        <v>5532</v>
      </c>
      <c r="L843" s="18" t="s">
        <v>2784</v>
      </c>
    </row>
    <row r="844" spans="1:12" x14ac:dyDescent="0.3">
      <c r="A844" t="s">
        <v>9151</v>
      </c>
      <c r="B844" s="18" t="s">
        <v>12</v>
      </c>
      <c r="C844" s="18" t="s">
        <v>28</v>
      </c>
      <c r="D844" s="18" t="s">
        <v>34</v>
      </c>
      <c r="E844" s="18" t="s">
        <v>41</v>
      </c>
      <c r="F844" s="18">
        <v>1058</v>
      </c>
      <c r="G844" s="18">
        <v>1466.28</v>
      </c>
      <c r="H844" s="18">
        <v>2419</v>
      </c>
      <c r="I844" s="43">
        <v>-383</v>
      </c>
      <c r="J844" s="18" t="s">
        <v>46</v>
      </c>
      <c r="K844" t="s">
        <v>5881</v>
      </c>
      <c r="L844" s="18" t="s">
        <v>1908</v>
      </c>
    </row>
    <row r="845" spans="1:12" x14ac:dyDescent="0.3">
      <c r="A845" t="s">
        <v>6321</v>
      </c>
      <c r="B845" s="18" t="s">
        <v>15</v>
      </c>
      <c r="C845" s="18" t="s">
        <v>28</v>
      </c>
      <c r="D845" s="18" t="s">
        <v>33</v>
      </c>
      <c r="E845" s="18" t="s">
        <v>41</v>
      </c>
      <c r="F845" s="18">
        <v>1014</v>
      </c>
      <c r="G845" s="18">
        <v>1172.9000000000001</v>
      </c>
      <c r="H845" s="18">
        <v>1584</v>
      </c>
      <c r="I845" s="43">
        <v>-235</v>
      </c>
      <c r="J845" s="18" t="s">
        <v>46</v>
      </c>
      <c r="K845" t="s">
        <v>6235</v>
      </c>
      <c r="L845" s="18" t="s">
        <v>440</v>
      </c>
    </row>
    <row r="846" spans="1:12" x14ac:dyDescent="0.3">
      <c r="A846" t="s">
        <v>7266</v>
      </c>
      <c r="B846" s="18" t="s">
        <v>18</v>
      </c>
      <c r="C846" s="18" t="s">
        <v>25</v>
      </c>
      <c r="D846" s="18" t="s">
        <v>32</v>
      </c>
      <c r="E846" s="18" t="s">
        <v>42</v>
      </c>
      <c r="F846" s="18">
        <v>1085</v>
      </c>
      <c r="G846" s="18">
        <v>1492.95</v>
      </c>
      <c r="H846" s="18">
        <v>2667.61</v>
      </c>
      <c r="I846" s="43">
        <v>-46</v>
      </c>
      <c r="J846" s="18" t="s">
        <v>46</v>
      </c>
      <c r="K846" t="s">
        <v>4392</v>
      </c>
      <c r="L846" s="18" t="s">
        <v>4312</v>
      </c>
    </row>
    <row r="847" spans="1:12" x14ac:dyDescent="0.3">
      <c r="A847" t="s">
        <v>9201</v>
      </c>
      <c r="B847" s="18" t="s">
        <v>17</v>
      </c>
      <c r="C847" s="18" t="s">
        <v>25</v>
      </c>
      <c r="D847" s="18" t="s">
        <v>34</v>
      </c>
      <c r="E847" s="18" t="s">
        <v>36</v>
      </c>
      <c r="F847" s="18">
        <v>1049</v>
      </c>
      <c r="G847" s="18">
        <v>505.83</v>
      </c>
      <c r="H847" s="18">
        <v>708.08</v>
      </c>
      <c r="I847" s="43">
        <v>-412</v>
      </c>
      <c r="J847" s="18" t="s">
        <v>46</v>
      </c>
      <c r="K847" t="s">
        <v>5678</v>
      </c>
      <c r="L847" s="18" t="s">
        <v>1993</v>
      </c>
    </row>
    <row r="848" spans="1:12" x14ac:dyDescent="0.3">
      <c r="A848" t="s">
        <v>10146</v>
      </c>
      <c r="B848" s="18" t="s">
        <v>14</v>
      </c>
      <c r="C848" s="18" t="s">
        <v>30</v>
      </c>
      <c r="D848" s="18" t="s">
        <v>31</v>
      </c>
      <c r="E848" s="18" t="s">
        <v>44</v>
      </c>
      <c r="F848" s="18">
        <v>1032</v>
      </c>
      <c r="G848" s="18">
        <v>304.97000000000003</v>
      </c>
      <c r="H848" s="18">
        <v>477.94</v>
      </c>
      <c r="I848" s="43">
        <v>-114</v>
      </c>
      <c r="J848" s="18" t="s">
        <v>46</v>
      </c>
      <c r="K848" t="s">
        <v>5092</v>
      </c>
      <c r="L848" s="18" t="s">
        <v>3498</v>
      </c>
    </row>
    <row r="849" spans="1:12" x14ac:dyDescent="0.3">
      <c r="A849" t="s">
        <v>7310</v>
      </c>
      <c r="B849" s="18" t="s">
        <v>12</v>
      </c>
      <c r="C849" s="18" t="s">
        <v>26</v>
      </c>
      <c r="D849" s="18" t="s">
        <v>33</v>
      </c>
      <c r="E849" s="18" t="s">
        <v>41</v>
      </c>
      <c r="F849" s="18">
        <v>1084</v>
      </c>
      <c r="G849" s="18">
        <v>760.36</v>
      </c>
      <c r="H849" s="18">
        <v>1059.26</v>
      </c>
      <c r="I849" s="43">
        <v>-99</v>
      </c>
      <c r="J849" s="18" t="s">
        <v>46</v>
      </c>
      <c r="K849" t="s">
        <v>4649</v>
      </c>
      <c r="L849" s="18" t="s">
        <v>2441</v>
      </c>
    </row>
    <row r="850" spans="1:12" x14ac:dyDescent="0.3">
      <c r="A850" t="s">
        <v>10512</v>
      </c>
      <c r="B850" s="18" t="s">
        <v>18</v>
      </c>
      <c r="C850" s="18" t="s">
        <v>25</v>
      </c>
      <c r="D850" s="18" t="s">
        <v>31</v>
      </c>
      <c r="E850" s="18" t="s">
        <v>40</v>
      </c>
      <c r="F850" s="18">
        <v>1011</v>
      </c>
      <c r="G850" s="18">
        <v>835.18</v>
      </c>
      <c r="H850" s="18">
        <v>990.25</v>
      </c>
      <c r="I850" s="43">
        <v>-431</v>
      </c>
      <c r="J850" s="18" t="s">
        <v>46</v>
      </c>
      <c r="K850" t="s">
        <v>4648</v>
      </c>
      <c r="L850" s="18" t="s">
        <v>4047</v>
      </c>
    </row>
    <row r="851" spans="1:12" x14ac:dyDescent="0.3">
      <c r="A851" t="s">
        <v>10457</v>
      </c>
      <c r="B851" s="18" t="s">
        <v>18</v>
      </c>
      <c r="C851" s="18" t="s">
        <v>24</v>
      </c>
      <c r="D851" s="18" t="s">
        <v>33</v>
      </c>
      <c r="E851" s="18" t="s">
        <v>45</v>
      </c>
      <c r="F851" s="18">
        <v>1008</v>
      </c>
      <c r="G851" s="18">
        <v>375.12</v>
      </c>
      <c r="H851" s="18">
        <v>719.3</v>
      </c>
      <c r="I851" s="43">
        <v>-348</v>
      </c>
      <c r="J851" s="18" t="s">
        <v>46</v>
      </c>
      <c r="K851" t="s">
        <v>4492</v>
      </c>
      <c r="L851" s="18" t="s">
        <v>3941</v>
      </c>
    </row>
    <row r="852" spans="1:12" x14ac:dyDescent="0.3">
      <c r="A852" t="s">
        <v>8372</v>
      </c>
      <c r="B852" s="18" t="s">
        <v>20</v>
      </c>
      <c r="C852" s="18" t="s">
        <v>25</v>
      </c>
      <c r="D852" s="18" t="s">
        <v>35</v>
      </c>
      <c r="E852" s="18" t="s">
        <v>40</v>
      </c>
      <c r="F852" s="18">
        <v>1018</v>
      </c>
      <c r="G852" s="18">
        <v>813.87</v>
      </c>
      <c r="H852" s="18">
        <v>1600.33</v>
      </c>
      <c r="I852" s="43">
        <v>-282</v>
      </c>
      <c r="J852" s="18" t="s">
        <v>46</v>
      </c>
      <c r="K852" t="s">
        <v>5976</v>
      </c>
      <c r="L852" s="18" t="s">
        <v>651</v>
      </c>
    </row>
    <row r="853" spans="1:12" x14ac:dyDescent="0.3">
      <c r="A853" t="s">
        <v>6569</v>
      </c>
      <c r="B853" s="18" t="s">
        <v>14</v>
      </c>
      <c r="C853" s="18" t="s">
        <v>25</v>
      </c>
      <c r="D853" s="18" t="s">
        <v>32</v>
      </c>
      <c r="E853" s="18" t="s">
        <v>40</v>
      </c>
      <c r="F853" s="18">
        <v>1016</v>
      </c>
      <c r="G853" s="18">
        <v>1321.07</v>
      </c>
      <c r="H853" s="18">
        <v>2290.84</v>
      </c>
      <c r="I853" s="43">
        <v>-390</v>
      </c>
      <c r="J853" s="18" t="s">
        <v>46</v>
      </c>
      <c r="K853" t="s">
        <v>4615</v>
      </c>
      <c r="L853" s="18" t="s">
        <v>1318</v>
      </c>
    </row>
    <row r="854" spans="1:12" x14ac:dyDescent="0.3">
      <c r="A854" t="s">
        <v>9877</v>
      </c>
      <c r="B854" s="18" t="s">
        <v>17</v>
      </c>
      <c r="C854" s="18" t="s">
        <v>30</v>
      </c>
      <c r="D854" s="18" t="s">
        <v>32</v>
      </c>
      <c r="E854" s="18" t="s">
        <v>39</v>
      </c>
      <c r="F854" s="18">
        <v>1083</v>
      </c>
      <c r="G854" s="18">
        <v>1718.14</v>
      </c>
      <c r="H854" s="18">
        <v>2627.37</v>
      </c>
      <c r="I854" s="43">
        <v>-233</v>
      </c>
      <c r="J854" s="18" t="s">
        <v>46</v>
      </c>
      <c r="K854" t="s">
        <v>4644</v>
      </c>
      <c r="L854" s="18" t="s">
        <v>3062</v>
      </c>
    </row>
    <row r="855" spans="1:12" x14ac:dyDescent="0.3">
      <c r="A855" t="s">
        <v>6767</v>
      </c>
      <c r="B855" s="18" t="s">
        <v>19</v>
      </c>
      <c r="C855" s="18" t="s">
        <v>25</v>
      </c>
      <c r="D855" s="18" t="s">
        <v>31</v>
      </c>
      <c r="E855" s="18" t="s">
        <v>36</v>
      </c>
      <c r="F855" s="18">
        <v>1036</v>
      </c>
      <c r="G855" s="18">
        <v>861.39</v>
      </c>
      <c r="H855" s="18">
        <v>1272.18</v>
      </c>
      <c r="I855" s="43">
        <v>-396</v>
      </c>
      <c r="J855" s="18" t="s">
        <v>46</v>
      </c>
      <c r="K855" t="s">
        <v>5593</v>
      </c>
      <c r="L855" s="18" t="s">
        <v>471</v>
      </c>
    </row>
    <row r="856" spans="1:12" x14ac:dyDescent="0.3">
      <c r="A856" t="s">
        <v>6745</v>
      </c>
      <c r="B856" s="18" t="s">
        <v>17</v>
      </c>
      <c r="C856" s="18" t="s">
        <v>25</v>
      </c>
      <c r="D856" s="18" t="s">
        <v>34</v>
      </c>
      <c r="E856" s="18" t="s">
        <v>39</v>
      </c>
      <c r="F856" s="18">
        <v>1075</v>
      </c>
      <c r="G856" s="18">
        <v>195.06</v>
      </c>
      <c r="H856" s="18">
        <v>241.79</v>
      </c>
      <c r="I856" s="43">
        <v>-454</v>
      </c>
      <c r="J856" s="18" t="s">
        <v>46</v>
      </c>
      <c r="K856" t="s">
        <v>5211</v>
      </c>
      <c r="L856" s="18" t="s">
        <v>3328</v>
      </c>
    </row>
    <row r="857" spans="1:12" x14ac:dyDescent="0.3">
      <c r="A857" t="s">
        <v>9038</v>
      </c>
      <c r="B857" s="18" t="s">
        <v>12</v>
      </c>
      <c r="C857" s="18" t="s">
        <v>26</v>
      </c>
      <c r="D857" s="18" t="s">
        <v>33</v>
      </c>
      <c r="E857" s="18" t="s">
        <v>41</v>
      </c>
      <c r="F857" s="18">
        <v>1086</v>
      </c>
      <c r="G857" s="18">
        <v>848.87</v>
      </c>
      <c r="H857" s="18">
        <v>1119.04</v>
      </c>
      <c r="I857" s="43">
        <v>-371</v>
      </c>
      <c r="J857" s="18" t="s">
        <v>46</v>
      </c>
      <c r="K857" t="s">
        <v>5928</v>
      </c>
      <c r="L857" s="18" t="s">
        <v>1739</v>
      </c>
    </row>
    <row r="858" spans="1:12" x14ac:dyDescent="0.3">
      <c r="A858" t="s">
        <v>10482</v>
      </c>
      <c r="B858" s="18" t="s">
        <v>15</v>
      </c>
      <c r="C858" s="18" t="s">
        <v>30</v>
      </c>
      <c r="D858" s="18" t="s">
        <v>34</v>
      </c>
      <c r="E858" s="18" t="s">
        <v>41</v>
      </c>
      <c r="F858" s="18">
        <v>1016</v>
      </c>
      <c r="G858" s="18">
        <v>1810.32</v>
      </c>
      <c r="H858" s="18">
        <v>3596.95</v>
      </c>
      <c r="I858" s="43">
        <v>-323</v>
      </c>
      <c r="J858" s="18" t="s">
        <v>46</v>
      </c>
      <c r="K858" t="s">
        <v>4706</v>
      </c>
      <c r="L858" s="18" t="s">
        <v>3980</v>
      </c>
    </row>
    <row r="859" spans="1:12" x14ac:dyDescent="0.3">
      <c r="A859" t="s">
        <v>6937</v>
      </c>
      <c r="B859" s="18" t="s">
        <v>15</v>
      </c>
      <c r="C859" s="18" t="s">
        <v>27</v>
      </c>
      <c r="D859" s="18" t="s">
        <v>33</v>
      </c>
      <c r="E859" s="18" t="s">
        <v>45</v>
      </c>
      <c r="F859" s="18">
        <v>1038</v>
      </c>
      <c r="G859" s="18">
        <v>829.36</v>
      </c>
      <c r="H859" s="18">
        <v>1400.73</v>
      </c>
      <c r="I859" s="43">
        <v>-319</v>
      </c>
      <c r="J859" s="18" t="s">
        <v>46</v>
      </c>
      <c r="K859" t="s">
        <v>4642</v>
      </c>
      <c r="L859" s="18" t="s">
        <v>4052</v>
      </c>
    </row>
    <row r="860" spans="1:12" x14ac:dyDescent="0.3">
      <c r="A860" t="s">
        <v>10282</v>
      </c>
      <c r="B860" s="18" t="s">
        <v>17</v>
      </c>
      <c r="C860" s="18" t="s">
        <v>25</v>
      </c>
      <c r="D860" s="18" t="s">
        <v>35</v>
      </c>
      <c r="E860" s="18" t="s">
        <v>42</v>
      </c>
      <c r="F860" s="18">
        <v>1085</v>
      </c>
      <c r="G860" s="18">
        <v>1578.3</v>
      </c>
      <c r="H860" s="18">
        <v>2191.4699999999998</v>
      </c>
      <c r="I860" s="43">
        <v>-492</v>
      </c>
      <c r="J860" s="18" t="s">
        <v>46</v>
      </c>
      <c r="K860" t="s">
        <v>4947</v>
      </c>
      <c r="L860" s="18" t="s">
        <v>3685</v>
      </c>
    </row>
    <row r="861" spans="1:12" x14ac:dyDescent="0.3">
      <c r="A861" t="s">
        <v>8752</v>
      </c>
      <c r="B861" s="18" t="s">
        <v>19</v>
      </c>
      <c r="C861" s="18" t="s">
        <v>22</v>
      </c>
      <c r="D861" s="18" t="s">
        <v>34</v>
      </c>
      <c r="E861" s="18" t="s">
        <v>36</v>
      </c>
      <c r="F861" s="18">
        <v>1041</v>
      </c>
      <c r="G861" s="18">
        <v>1110.24</v>
      </c>
      <c r="H861" s="18">
        <v>2012.34</v>
      </c>
      <c r="I861" s="43">
        <v>-431</v>
      </c>
      <c r="J861" s="18" t="s">
        <v>46</v>
      </c>
      <c r="K861" t="s">
        <v>5106</v>
      </c>
      <c r="L861" s="18" t="s">
        <v>1261</v>
      </c>
    </row>
    <row r="862" spans="1:12" x14ac:dyDescent="0.3">
      <c r="A862" t="s">
        <v>10265</v>
      </c>
      <c r="B862" s="18" t="s">
        <v>17</v>
      </c>
      <c r="C862" s="18" t="s">
        <v>30</v>
      </c>
      <c r="D862" s="18" t="s">
        <v>35</v>
      </c>
      <c r="E862" s="18" t="s">
        <v>37</v>
      </c>
      <c r="F862" s="18">
        <v>1096</v>
      </c>
      <c r="G862" s="18">
        <v>969.65</v>
      </c>
      <c r="H862" s="18">
        <v>1492.09</v>
      </c>
      <c r="I862" s="43">
        <v>-434</v>
      </c>
      <c r="J862" s="18" t="s">
        <v>46</v>
      </c>
      <c r="K862" t="s">
        <v>4913</v>
      </c>
      <c r="L862" s="18" t="s">
        <v>3666</v>
      </c>
    </row>
    <row r="863" spans="1:12" x14ac:dyDescent="0.3">
      <c r="A863" t="s">
        <v>7423</v>
      </c>
      <c r="B863" s="18" t="s">
        <v>17</v>
      </c>
      <c r="C863" s="18" t="s">
        <v>25</v>
      </c>
      <c r="D863" s="18" t="s">
        <v>34</v>
      </c>
      <c r="E863" s="18" t="s">
        <v>45</v>
      </c>
      <c r="F863" s="18">
        <v>1036</v>
      </c>
      <c r="G863" s="18">
        <v>399.29</v>
      </c>
      <c r="H863" s="18">
        <v>754.47</v>
      </c>
      <c r="I863" s="43">
        <v>-390</v>
      </c>
      <c r="J863" s="18" t="s">
        <v>46</v>
      </c>
      <c r="K863" t="s">
        <v>4497</v>
      </c>
      <c r="L863" s="18" t="s">
        <v>1052</v>
      </c>
    </row>
    <row r="864" spans="1:12" x14ac:dyDescent="0.3">
      <c r="A864" t="s">
        <v>9803</v>
      </c>
      <c r="B864" s="18" t="s">
        <v>13</v>
      </c>
      <c r="C864" s="18" t="s">
        <v>24</v>
      </c>
      <c r="D864" s="18" t="s">
        <v>31</v>
      </c>
      <c r="E864" s="18" t="s">
        <v>39</v>
      </c>
      <c r="F864" s="18">
        <v>1003</v>
      </c>
      <c r="G864" s="18">
        <v>1687.4</v>
      </c>
      <c r="H864" s="18">
        <v>2210.54</v>
      </c>
      <c r="I864" s="43">
        <v>-55</v>
      </c>
      <c r="J864" s="18" t="s">
        <v>46</v>
      </c>
      <c r="K864" t="s">
        <v>5329</v>
      </c>
      <c r="L864" s="18" t="s">
        <v>2948</v>
      </c>
    </row>
    <row r="865" spans="1:12" x14ac:dyDescent="0.3">
      <c r="A865" t="s">
        <v>9721</v>
      </c>
      <c r="B865" s="18" t="s">
        <v>11</v>
      </c>
      <c r="C865" s="18" t="s">
        <v>24</v>
      </c>
      <c r="D865" s="18" t="s">
        <v>35</v>
      </c>
      <c r="E865" s="18" t="s">
        <v>44</v>
      </c>
      <c r="F865" s="18">
        <v>1057</v>
      </c>
      <c r="G865" s="18">
        <v>79.72</v>
      </c>
      <c r="H865" s="18">
        <v>153.63999999999999</v>
      </c>
      <c r="I865" s="43">
        <v>-452</v>
      </c>
      <c r="J865" s="18" t="s">
        <v>46</v>
      </c>
      <c r="K865" t="s">
        <v>5514</v>
      </c>
      <c r="L865" s="18" t="s">
        <v>2812</v>
      </c>
    </row>
    <row r="866" spans="1:12" x14ac:dyDescent="0.3">
      <c r="A866" t="s">
        <v>6440</v>
      </c>
      <c r="B866" s="18" t="s">
        <v>13</v>
      </c>
      <c r="C866" s="18" t="s">
        <v>24</v>
      </c>
      <c r="D866" s="18" t="s">
        <v>32</v>
      </c>
      <c r="E866" s="18" t="s">
        <v>36</v>
      </c>
      <c r="F866" s="18">
        <v>1052</v>
      </c>
      <c r="G866" s="18">
        <v>1255.76</v>
      </c>
      <c r="H866" s="18">
        <v>2209.04</v>
      </c>
      <c r="I866" s="43">
        <v>-302</v>
      </c>
      <c r="J866" s="18" t="s">
        <v>46</v>
      </c>
      <c r="K866" t="s">
        <v>5976</v>
      </c>
      <c r="L866" s="18" t="s">
        <v>1563</v>
      </c>
    </row>
    <row r="867" spans="1:12" x14ac:dyDescent="0.3">
      <c r="A867" t="s">
        <v>6660</v>
      </c>
      <c r="B867" s="18" t="s">
        <v>17</v>
      </c>
      <c r="C867" s="18" t="s">
        <v>30</v>
      </c>
      <c r="D867" s="18" t="s">
        <v>35</v>
      </c>
      <c r="E867" s="18" t="s">
        <v>43</v>
      </c>
      <c r="F867" s="18">
        <v>1048</v>
      </c>
      <c r="G867" s="18">
        <v>540.79999999999995</v>
      </c>
      <c r="H867" s="18">
        <v>831.98</v>
      </c>
      <c r="I867" s="43">
        <v>-221</v>
      </c>
      <c r="J867" s="18" t="s">
        <v>46</v>
      </c>
      <c r="K867" t="s">
        <v>5855</v>
      </c>
      <c r="L867" s="18" t="s">
        <v>760</v>
      </c>
    </row>
    <row r="868" spans="1:12" x14ac:dyDescent="0.3">
      <c r="A868" t="s">
        <v>8264</v>
      </c>
      <c r="B868" s="18" t="s">
        <v>14</v>
      </c>
      <c r="C868" s="18" t="s">
        <v>26</v>
      </c>
      <c r="D868" s="18" t="s">
        <v>35</v>
      </c>
      <c r="E868" s="18" t="s">
        <v>37</v>
      </c>
      <c r="F868" s="18">
        <v>1074</v>
      </c>
      <c r="G868" s="18">
        <v>75.47</v>
      </c>
      <c r="H868" s="18">
        <v>104.06</v>
      </c>
      <c r="I868" s="43">
        <v>-408</v>
      </c>
      <c r="J868" s="18" t="s">
        <v>46</v>
      </c>
      <c r="K868" t="s">
        <v>4615</v>
      </c>
      <c r="L868" s="18" t="s">
        <v>467</v>
      </c>
    </row>
    <row r="869" spans="1:12" x14ac:dyDescent="0.3">
      <c r="A869" t="s">
        <v>6893</v>
      </c>
      <c r="B869" s="18" t="s">
        <v>17</v>
      </c>
      <c r="C869" s="18" t="s">
        <v>30</v>
      </c>
      <c r="D869" s="18" t="s">
        <v>34</v>
      </c>
      <c r="E869" s="18" t="s">
        <v>38</v>
      </c>
      <c r="F869" s="18">
        <v>1041</v>
      </c>
      <c r="G869" s="18">
        <v>1344.88</v>
      </c>
      <c r="H869" s="18">
        <v>1506.49</v>
      </c>
      <c r="I869" s="43">
        <v>-78</v>
      </c>
      <c r="J869" s="18" t="s">
        <v>46</v>
      </c>
      <c r="K869" t="s">
        <v>5458</v>
      </c>
      <c r="L869" s="18" t="s">
        <v>747</v>
      </c>
    </row>
    <row r="870" spans="1:12" x14ac:dyDescent="0.3">
      <c r="A870" t="s">
        <v>9839</v>
      </c>
      <c r="B870" s="18" t="s">
        <v>20</v>
      </c>
      <c r="C870" s="18" t="s">
        <v>26</v>
      </c>
      <c r="D870" s="18" t="s">
        <v>33</v>
      </c>
      <c r="E870" s="18" t="s">
        <v>37</v>
      </c>
      <c r="F870" s="18">
        <v>1001</v>
      </c>
      <c r="G870" s="18">
        <v>1597.8</v>
      </c>
      <c r="H870" s="18">
        <v>2436.65</v>
      </c>
      <c r="I870" s="43">
        <v>-144</v>
      </c>
      <c r="J870" s="18" t="s">
        <v>46</v>
      </c>
      <c r="K870" t="s">
        <v>5408</v>
      </c>
      <c r="L870" s="18" t="s">
        <v>3003</v>
      </c>
    </row>
    <row r="871" spans="1:12" x14ac:dyDescent="0.3">
      <c r="A871" t="s">
        <v>6980</v>
      </c>
      <c r="B871" s="18" t="s">
        <v>19</v>
      </c>
      <c r="C871" s="18" t="s">
        <v>24</v>
      </c>
      <c r="D871" s="18" t="s">
        <v>33</v>
      </c>
      <c r="E871" s="18" t="s">
        <v>39</v>
      </c>
      <c r="F871" s="18">
        <v>1043</v>
      </c>
      <c r="G871" s="18">
        <v>672.14</v>
      </c>
      <c r="H871" s="18">
        <v>778.85</v>
      </c>
      <c r="I871" s="43">
        <v>-131</v>
      </c>
      <c r="J871" s="18" t="s">
        <v>46</v>
      </c>
      <c r="K871" t="s">
        <v>5471</v>
      </c>
      <c r="L871" s="18" t="s">
        <v>530</v>
      </c>
    </row>
    <row r="872" spans="1:12" x14ac:dyDescent="0.3">
      <c r="A872" t="s">
        <v>8914</v>
      </c>
      <c r="B872" s="18" t="s">
        <v>15</v>
      </c>
      <c r="C872" s="18" t="s">
        <v>23</v>
      </c>
      <c r="D872" s="18" t="s">
        <v>34</v>
      </c>
      <c r="E872" s="18" t="s">
        <v>44</v>
      </c>
      <c r="F872" s="18">
        <v>1068</v>
      </c>
      <c r="G872" s="18">
        <v>969.72</v>
      </c>
      <c r="H872" s="18">
        <v>1843.07</v>
      </c>
      <c r="I872" s="43">
        <v>-295</v>
      </c>
      <c r="J872" s="18" t="s">
        <v>46</v>
      </c>
      <c r="K872" t="s">
        <v>5414</v>
      </c>
      <c r="L872" s="18" t="s">
        <v>1524</v>
      </c>
    </row>
    <row r="873" spans="1:12" x14ac:dyDescent="0.3">
      <c r="A873" t="s">
        <v>8894</v>
      </c>
      <c r="B873" s="18" t="s">
        <v>13</v>
      </c>
      <c r="C873" s="18" t="s">
        <v>22</v>
      </c>
      <c r="D873" s="18" t="s">
        <v>35</v>
      </c>
      <c r="E873" s="18" t="s">
        <v>44</v>
      </c>
      <c r="F873" s="18">
        <v>1028</v>
      </c>
      <c r="G873" s="18">
        <v>1058.6500000000001</v>
      </c>
      <c r="H873" s="18">
        <v>1415.28</v>
      </c>
      <c r="I873" s="43">
        <v>-306</v>
      </c>
      <c r="J873" s="18" t="s">
        <v>46</v>
      </c>
      <c r="K873" t="s">
        <v>5959</v>
      </c>
      <c r="L873" s="18" t="s">
        <v>1494</v>
      </c>
    </row>
    <row r="874" spans="1:12" x14ac:dyDescent="0.3">
      <c r="A874" t="s">
        <v>6928</v>
      </c>
      <c r="B874" s="18" t="s">
        <v>12</v>
      </c>
      <c r="C874" s="18" t="s">
        <v>27</v>
      </c>
      <c r="D874" s="18" t="s">
        <v>31</v>
      </c>
      <c r="E874" s="18" t="s">
        <v>38</v>
      </c>
      <c r="F874" s="18">
        <v>1040</v>
      </c>
      <c r="G874" s="18">
        <v>1571.44</v>
      </c>
      <c r="H874" s="18">
        <v>2095.14</v>
      </c>
      <c r="I874" s="43">
        <v>-181</v>
      </c>
      <c r="J874" s="18" t="s">
        <v>46</v>
      </c>
      <c r="K874" t="s">
        <v>4471</v>
      </c>
      <c r="L874" s="18" t="s">
        <v>4235</v>
      </c>
    </row>
    <row r="875" spans="1:12" x14ac:dyDescent="0.3">
      <c r="A875" t="s">
        <v>9267</v>
      </c>
      <c r="B875" s="18" t="s">
        <v>15</v>
      </c>
      <c r="C875" s="18" t="s">
        <v>21</v>
      </c>
      <c r="D875" s="18" t="s">
        <v>32</v>
      </c>
      <c r="E875" s="18" t="s">
        <v>41</v>
      </c>
      <c r="F875" s="18">
        <v>1070</v>
      </c>
      <c r="G875" s="18">
        <v>436.83</v>
      </c>
      <c r="H875" s="18">
        <v>826.16</v>
      </c>
      <c r="I875" s="43">
        <v>-68</v>
      </c>
      <c r="J875" s="18" t="s">
        <v>46</v>
      </c>
      <c r="K875" t="s">
        <v>5828</v>
      </c>
      <c r="L875" s="18" t="s">
        <v>2099</v>
      </c>
    </row>
    <row r="876" spans="1:12" x14ac:dyDescent="0.3">
      <c r="A876" t="s">
        <v>6807</v>
      </c>
      <c r="B876" s="18" t="s">
        <v>12</v>
      </c>
      <c r="C876" s="18" t="s">
        <v>30</v>
      </c>
      <c r="D876" s="18" t="s">
        <v>32</v>
      </c>
      <c r="E876" s="18" t="s">
        <v>40</v>
      </c>
      <c r="F876" s="18">
        <v>1080</v>
      </c>
      <c r="G876" s="18">
        <v>346.31</v>
      </c>
      <c r="H876" s="18">
        <v>632.55999999999995</v>
      </c>
      <c r="I876" s="43">
        <v>-307</v>
      </c>
      <c r="J876" s="18" t="s">
        <v>46</v>
      </c>
      <c r="K876" t="s">
        <v>5223</v>
      </c>
      <c r="L876" s="18" t="s">
        <v>3311</v>
      </c>
    </row>
    <row r="877" spans="1:12" x14ac:dyDescent="0.3">
      <c r="A877" t="s">
        <v>9969</v>
      </c>
      <c r="B877" s="18" t="s">
        <v>18</v>
      </c>
      <c r="C877" s="18" t="s">
        <v>24</v>
      </c>
      <c r="D877" s="18" t="s">
        <v>34</v>
      </c>
      <c r="E877" s="18" t="s">
        <v>43</v>
      </c>
      <c r="F877" s="18">
        <v>1028</v>
      </c>
      <c r="G877" s="18">
        <v>1556.93</v>
      </c>
      <c r="H877" s="18">
        <v>2963.93</v>
      </c>
      <c r="I877" s="43">
        <v>-212</v>
      </c>
      <c r="J877" s="18" t="s">
        <v>46</v>
      </c>
      <c r="K877" t="s">
        <v>4827</v>
      </c>
      <c r="L877" s="18" t="s">
        <v>3204</v>
      </c>
    </row>
    <row r="878" spans="1:12" x14ac:dyDescent="0.3">
      <c r="A878" t="s">
        <v>9126</v>
      </c>
      <c r="B878" s="18" t="s">
        <v>16</v>
      </c>
      <c r="C878" s="18" t="s">
        <v>29</v>
      </c>
      <c r="D878" s="18" t="s">
        <v>31</v>
      </c>
      <c r="E878" s="18" t="s">
        <v>43</v>
      </c>
      <c r="F878" s="18">
        <v>1018</v>
      </c>
      <c r="G878" s="18">
        <v>957.59</v>
      </c>
      <c r="H878" s="18">
        <v>1403.9</v>
      </c>
      <c r="I878" s="43">
        <v>-425</v>
      </c>
      <c r="J878" s="18" t="s">
        <v>46</v>
      </c>
      <c r="K878" t="s">
        <v>4447</v>
      </c>
      <c r="L878" s="18" t="s">
        <v>1872</v>
      </c>
    </row>
    <row r="879" spans="1:12" x14ac:dyDescent="0.3">
      <c r="A879" t="s">
        <v>9579</v>
      </c>
      <c r="B879" s="18" t="s">
        <v>17</v>
      </c>
      <c r="C879" s="18" t="s">
        <v>24</v>
      </c>
      <c r="D879" s="18" t="s">
        <v>32</v>
      </c>
      <c r="E879" s="18" t="s">
        <v>42</v>
      </c>
      <c r="F879" s="18">
        <v>1039</v>
      </c>
      <c r="G879" s="18">
        <v>696.31</v>
      </c>
      <c r="H879" s="18">
        <v>1223.5899999999999</v>
      </c>
      <c r="I879" s="43">
        <v>-89</v>
      </c>
      <c r="J879" s="18" t="s">
        <v>46</v>
      </c>
      <c r="K879" t="s">
        <v>4972</v>
      </c>
      <c r="L879" s="18" t="s">
        <v>2588</v>
      </c>
    </row>
    <row r="880" spans="1:12" x14ac:dyDescent="0.3">
      <c r="A880" t="s">
        <v>6896</v>
      </c>
      <c r="B880" s="18" t="s">
        <v>12</v>
      </c>
      <c r="C880" s="18" t="s">
        <v>25</v>
      </c>
      <c r="D880" s="18" t="s">
        <v>33</v>
      </c>
      <c r="E880" s="18" t="s">
        <v>39</v>
      </c>
      <c r="F880" s="18">
        <v>1097</v>
      </c>
      <c r="G880" s="18">
        <v>1140.33</v>
      </c>
      <c r="H880" s="18">
        <v>1616.25</v>
      </c>
      <c r="I880" s="43">
        <v>-229</v>
      </c>
      <c r="J880" s="18" t="s">
        <v>46</v>
      </c>
      <c r="K880" t="s">
        <v>4792</v>
      </c>
      <c r="L880" s="18" t="s">
        <v>3883</v>
      </c>
    </row>
    <row r="881" spans="1:12" x14ac:dyDescent="0.3">
      <c r="A881" t="s">
        <v>9437</v>
      </c>
      <c r="B881" s="18" t="s">
        <v>18</v>
      </c>
      <c r="C881" s="18" t="s">
        <v>24</v>
      </c>
      <c r="D881" s="18" t="s">
        <v>35</v>
      </c>
      <c r="E881" s="18" t="s">
        <v>43</v>
      </c>
      <c r="F881" s="18">
        <v>1037</v>
      </c>
      <c r="G881" s="18">
        <v>968.48</v>
      </c>
      <c r="H881" s="18">
        <v>1285.98</v>
      </c>
      <c r="I881" s="43">
        <v>-476</v>
      </c>
      <c r="J881" s="18" t="s">
        <v>46</v>
      </c>
      <c r="K881" t="s">
        <v>5149</v>
      </c>
      <c r="L881" s="18" t="s">
        <v>2371</v>
      </c>
    </row>
    <row r="882" spans="1:12" x14ac:dyDescent="0.3">
      <c r="A882" t="s">
        <v>8095</v>
      </c>
      <c r="B882" s="18" t="s">
        <v>13</v>
      </c>
      <c r="C882" s="18" t="s">
        <v>30</v>
      </c>
      <c r="D882" s="18" t="s">
        <v>34</v>
      </c>
      <c r="E882" s="18" t="s">
        <v>36</v>
      </c>
      <c r="F882" s="18">
        <v>1020</v>
      </c>
      <c r="G882" s="18">
        <v>422.3</v>
      </c>
      <c r="H882" s="18">
        <v>578.88</v>
      </c>
      <c r="I882" s="43">
        <v>-208</v>
      </c>
      <c r="J882" s="18" t="s">
        <v>46</v>
      </c>
      <c r="K882" t="s">
        <v>4972</v>
      </c>
      <c r="L882" s="18" t="s">
        <v>175</v>
      </c>
    </row>
    <row r="883" spans="1:12" x14ac:dyDescent="0.3">
      <c r="A883" t="s">
        <v>9503</v>
      </c>
      <c r="B883" s="18" t="s">
        <v>20</v>
      </c>
      <c r="C883" s="18" t="s">
        <v>21</v>
      </c>
      <c r="D883" s="18" t="s">
        <v>33</v>
      </c>
      <c r="E883" s="18" t="s">
        <v>43</v>
      </c>
      <c r="F883" s="18">
        <v>1091</v>
      </c>
      <c r="G883" s="18">
        <v>1879.04</v>
      </c>
      <c r="H883" s="18">
        <v>3363.63</v>
      </c>
      <c r="I883" s="43">
        <v>-200</v>
      </c>
      <c r="J883" s="18" t="s">
        <v>46</v>
      </c>
      <c r="K883" t="s">
        <v>4829</v>
      </c>
      <c r="L883" s="18" t="s">
        <v>2474</v>
      </c>
    </row>
    <row r="884" spans="1:12" x14ac:dyDescent="0.3">
      <c r="A884" t="s">
        <v>10194</v>
      </c>
      <c r="B884" s="18" t="s">
        <v>13</v>
      </c>
      <c r="C884" s="18" t="s">
        <v>22</v>
      </c>
      <c r="D884" s="18" t="s">
        <v>35</v>
      </c>
      <c r="E884" s="18" t="s">
        <v>39</v>
      </c>
      <c r="F884" s="18">
        <v>1039</v>
      </c>
      <c r="G884" s="18">
        <v>1994.27</v>
      </c>
      <c r="H884" s="18">
        <v>3333.53</v>
      </c>
      <c r="I884" s="43">
        <v>-160</v>
      </c>
      <c r="J884" s="18" t="s">
        <v>46</v>
      </c>
      <c r="K884" t="s">
        <v>5044</v>
      </c>
      <c r="L884" s="18" t="s">
        <v>3563</v>
      </c>
    </row>
    <row r="885" spans="1:12" x14ac:dyDescent="0.3">
      <c r="A885" t="s">
        <v>7433</v>
      </c>
      <c r="B885" s="18" t="s">
        <v>12</v>
      </c>
      <c r="C885" s="18" t="s">
        <v>21</v>
      </c>
      <c r="D885" s="18" t="s">
        <v>32</v>
      </c>
      <c r="E885" s="18" t="s">
        <v>40</v>
      </c>
      <c r="F885" s="18">
        <v>1085</v>
      </c>
      <c r="G885" s="18">
        <v>1908.45</v>
      </c>
      <c r="H885" s="18">
        <v>2277.88</v>
      </c>
      <c r="I885" s="43">
        <v>-167</v>
      </c>
      <c r="J885" s="18" t="s">
        <v>46</v>
      </c>
      <c r="K885" t="s">
        <v>4716</v>
      </c>
      <c r="L885" s="18" t="s">
        <v>3971</v>
      </c>
    </row>
    <row r="886" spans="1:12" x14ac:dyDescent="0.3">
      <c r="A886" t="s">
        <v>6821</v>
      </c>
      <c r="B886" s="18" t="s">
        <v>15</v>
      </c>
      <c r="C886" s="18" t="s">
        <v>22</v>
      </c>
      <c r="D886" s="18" t="s">
        <v>35</v>
      </c>
      <c r="E886" s="18" t="s">
        <v>40</v>
      </c>
      <c r="F886" s="18">
        <v>1089</v>
      </c>
      <c r="G886" s="18">
        <v>1307.22</v>
      </c>
      <c r="H886" s="18">
        <v>2300.75</v>
      </c>
      <c r="I886" s="43">
        <v>-55</v>
      </c>
      <c r="J886" s="18" t="s">
        <v>46</v>
      </c>
      <c r="K886" t="s">
        <v>5048</v>
      </c>
      <c r="L886" s="18" t="s">
        <v>2281</v>
      </c>
    </row>
    <row r="887" spans="1:12" x14ac:dyDescent="0.3">
      <c r="A887" t="s">
        <v>6375</v>
      </c>
      <c r="B887" s="18" t="s">
        <v>14</v>
      </c>
      <c r="C887" s="18" t="s">
        <v>23</v>
      </c>
      <c r="D887" s="18" t="s">
        <v>32</v>
      </c>
      <c r="E887" s="18" t="s">
        <v>42</v>
      </c>
      <c r="F887" s="18">
        <v>1032</v>
      </c>
      <c r="G887" s="18">
        <v>1042.26</v>
      </c>
      <c r="H887" s="18">
        <v>1573.23</v>
      </c>
      <c r="I887" s="43">
        <v>-58</v>
      </c>
      <c r="J887" s="18" t="s">
        <v>46</v>
      </c>
      <c r="K887" t="s">
        <v>5512</v>
      </c>
      <c r="L887" s="18" t="s">
        <v>2816</v>
      </c>
    </row>
    <row r="888" spans="1:12" x14ac:dyDescent="0.3">
      <c r="A888" t="s">
        <v>6445</v>
      </c>
      <c r="B888" s="18" t="s">
        <v>14</v>
      </c>
      <c r="C888" s="18" t="s">
        <v>23</v>
      </c>
      <c r="D888" s="18" t="s">
        <v>34</v>
      </c>
      <c r="E888" s="18" t="s">
        <v>40</v>
      </c>
      <c r="F888" s="18">
        <v>1041</v>
      </c>
      <c r="G888" s="18">
        <v>1365.12</v>
      </c>
      <c r="H888" s="18">
        <v>2440.9299999999998</v>
      </c>
      <c r="I888" s="43">
        <v>-7</v>
      </c>
      <c r="J888" s="18" t="s">
        <v>46</v>
      </c>
      <c r="K888" t="s">
        <v>6242</v>
      </c>
      <c r="L888" s="18" t="s">
        <v>370</v>
      </c>
    </row>
    <row r="889" spans="1:12" x14ac:dyDescent="0.3">
      <c r="A889" t="s">
        <v>9783</v>
      </c>
      <c r="B889" s="18" t="s">
        <v>15</v>
      </c>
      <c r="C889" s="18" t="s">
        <v>24</v>
      </c>
      <c r="D889" s="18" t="s">
        <v>31</v>
      </c>
      <c r="E889" s="18" t="s">
        <v>43</v>
      </c>
      <c r="F889" s="18">
        <v>1035</v>
      </c>
      <c r="G889" s="18">
        <v>1971.29</v>
      </c>
      <c r="H889" s="18">
        <v>3089.25</v>
      </c>
      <c r="I889" s="43">
        <v>-141</v>
      </c>
      <c r="J889" s="18" t="s">
        <v>46</v>
      </c>
      <c r="K889" t="s">
        <v>5461</v>
      </c>
      <c r="L889" s="18" t="s">
        <v>2915</v>
      </c>
    </row>
    <row r="890" spans="1:12" x14ac:dyDescent="0.3">
      <c r="A890" t="s">
        <v>8058</v>
      </c>
      <c r="B890" s="18" t="s">
        <v>13</v>
      </c>
      <c r="C890" s="18" t="s">
        <v>21</v>
      </c>
      <c r="D890" s="18" t="s">
        <v>34</v>
      </c>
      <c r="E890" s="18" t="s">
        <v>41</v>
      </c>
      <c r="F890" s="18">
        <v>1079</v>
      </c>
      <c r="G890" s="18">
        <v>1055.1199999999999</v>
      </c>
      <c r="H890" s="18">
        <v>1220.68</v>
      </c>
      <c r="I890" s="43">
        <v>-102</v>
      </c>
      <c r="J890" s="18" t="s">
        <v>46</v>
      </c>
      <c r="K890" t="s">
        <v>5879</v>
      </c>
      <c r="L890" s="18" t="s">
        <v>111</v>
      </c>
    </row>
    <row r="891" spans="1:12" x14ac:dyDescent="0.3">
      <c r="A891" t="s">
        <v>7611</v>
      </c>
      <c r="B891" s="18" t="s">
        <v>19</v>
      </c>
      <c r="C891" s="18" t="s">
        <v>25</v>
      </c>
      <c r="D891" s="18" t="s">
        <v>33</v>
      </c>
      <c r="E891" s="18" t="s">
        <v>38</v>
      </c>
      <c r="F891" s="18">
        <v>1008</v>
      </c>
      <c r="G891" s="18">
        <v>1264.6500000000001</v>
      </c>
      <c r="H891" s="18">
        <v>2368.1799999999998</v>
      </c>
      <c r="I891" s="43">
        <v>-15</v>
      </c>
      <c r="J891" s="18" t="s">
        <v>46</v>
      </c>
      <c r="K891" t="s">
        <v>5774</v>
      </c>
      <c r="L891" s="18" t="s">
        <v>2229</v>
      </c>
    </row>
    <row r="892" spans="1:12" x14ac:dyDescent="0.3">
      <c r="A892" t="s">
        <v>9211</v>
      </c>
      <c r="B892" s="18" t="s">
        <v>17</v>
      </c>
      <c r="C892" s="18" t="s">
        <v>24</v>
      </c>
      <c r="D892" s="18" t="s">
        <v>34</v>
      </c>
      <c r="E892" s="18" t="s">
        <v>36</v>
      </c>
      <c r="F892" s="18">
        <v>1033</v>
      </c>
      <c r="G892" s="18">
        <v>1942.55</v>
      </c>
      <c r="H892" s="18">
        <v>2720.94</v>
      </c>
      <c r="I892" s="43">
        <v>-480</v>
      </c>
      <c r="J892" s="18" t="s">
        <v>46</v>
      </c>
      <c r="K892" t="s">
        <v>4996</v>
      </c>
      <c r="L892" s="18" t="s">
        <v>2013</v>
      </c>
    </row>
    <row r="893" spans="1:12" x14ac:dyDescent="0.3">
      <c r="A893" t="s">
        <v>8699</v>
      </c>
      <c r="B893" s="18" t="s">
        <v>13</v>
      </c>
      <c r="C893" s="18" t="s">
        <v>22</v>
      </c>
      <c r="D893" s="18" t="s">
        <v>31</v>
      </c>
      <c r="E893" s="18" t="s">
        <v>37</v>
      </c>
      <c r="F893" s="18">
        <v>1084</v>
      </c>
      <c r="G893" s="18">
        <v>497.14</v>
      </c>
      <c r="H893" s="18">
        <v>787.18</v>
      </c>
      <c r="I893" s="43">
        <v>-290</v>
      </c>
      <c r="J893" s="18" t="s">
        <v>46</v>
      </c>
      <c r="K893" t="s">
        <v>6092</v>
      </c>
      <c r="L893" s="18" t="s">
        <v>1165</v>
      </c>
    </row>
    <row r="894" spans="1:12" x14ac:dyDescent="0.3">
      <c r="A894" t="s">
        <v>6812</v>
      </c>
      <c r="B894" s="18" t="s">
        <v>18</v>
      </c>
      <c r="C894" s="18" t="s">
        <v>21</v>
      </c>
      <c r="D894" s="18" t="s">
        <v>32</v>
      </c>
      <c r="E894" s="18" t="s">
        <v>39</v>
      </c>
      <c r="F894" s="18">
        <v>1023</v>
      </c>
      <c r="G894" s="18">
        <v>1144.95</v>
      </c>
      <c r="H894" s="18">
        <v>2119.9899999999998</v>
      </c>
      <c r="I894" s="43">
        <v>-181</v>
      </c>
      <c r="J894" s="18" t="s">
        <v>46</v>
      </c>
      <c r="K894" t="s">
        <v>4444</v>
      </c>
      <c r="L894" s="18" t="s">
        <v>1618</v>
      </c>
    </row>
    <row r="895" spans="1:12" x14ac:dyDescent="0.3">
      <c r="A895" t="s">
        <v>9544</v>
      </c>
      <c r="B895" s="18" t="s">
        <v>17</v>
      </c>
      <c r="C895" s="18" t="s">
        <v>28</v>
      </c>
      <c r="D895" s="18" t="s">
        <v>33</v>
      </c>
      <c r="E895" s="18" t="s">
        <v>45</v>
      </c>
      <c r="F895" s="18">
        <v>1047</v>
      </c>
      <c r="G895" s="18">
        <v>1161.6400000000001</v>
      </c>
      <c r="H895" s="18">
        <v>1938.01</v>
      </c>
      <c r="I895" s="43">
        <v>-409</v>
      </c>
      <c r="J895" s="18" t="s">
        <v>46</v>
      </c>
      <c r="K895" t="s">
        <v>5162</v>
      </c>
      <c r="L895" s="18" t="s">
        <v>2532</v>
      </c>
    </row>
    <row r="896" spans="1:12" x14ac:dyDescent="0.3">
      <c r="A896" t="s">
        <v>8637</v>
      </c>
      <c r="B896" s="18" t="s">
        <v>19</v>
      </c>
      <c r="C896" s="18" t="s">
        <v>29</v>
      </c>
      <c r="D896" s="18" t="s">
        <v>31</v>
      </c>
      <c r="E896" s="18" t="s">
        <v>39</v>
      </c>
      <c r="F896" s="18">
        <v>1034</v>
      </c>
      <c r="G896" s="18">
        <v>1858.77</v>
      </c>
      <c r="H896" s="18">
        <v>2312.21</v>
      </c>
      <c r="I896" s="43">
        <v>-421</v>
      </c>
      <c r="J896" s="18" t="s">
        <v>46</v>
      </c>
      <c r="K896" t="s">
        <v>6071</v>
      </c>
      <c r="L896" s="18" t="s">
        <v>1080</v>
      </c>
    </row>
    <row r="897" spans="1:12" x14ac:dyDescent="0.3">
      <c r="A897" t="s">
        <v>8547</v>
      </c>
      <c r="B897" s="18" t="s">
        <v>16</v>
      </c>
      <c r="C897" s="18" t="s">
        <v>29</v>
      </c>
      <c r="D897" s="18" t="s">
        <v>33</v>
      </c>
      <c r="E897" s="18" t="s">
        <v>38</v>
      </c>
      <c r="F897" s="18">
        <v>1083</v>
      </c>
      <c r="G897" s="18">
        <v>497.69</v>
      </c>
      <c r="H897" s="18">
        <v>965.4</v>
      </c>
      <c r="I897" s="43">
        <v>-479</v>
      </c>
      <c r="J897" s="18" t="s">
        <v>46</v>
      </c>
      <c r="K897" t="s">
        <v>6145</v>
      </c>
      <c r="L897" s="18" t="s">
        <v>925</v>
      </c>
    </row>
    <row r="898" spans="1:12" x14ac:dyDescent="0.3">
      <c r="A898" t="s">
        <v>9483</v>
      </c>
      <c r="B898" s="18" t="s">
        <v>16</v>
      </c>
      <c r="C898" s="18" t="s">
        <v>28</v>
      </c>
      <c r="D898" s="18" t="s">
        <v>31</v>
      </c>
      <c r="E898" s="18" t="s">
        <v>40</v>
      </c>
      <c r="F898" s="18">
        <v>1083</v>
      </c>
      <c r="G898" s="18">
        <v>644.62</v>
      </c>
      <c r="H898" s="18">
        <v>1075.96</v>
      </c>
      <c r="I898" s="43">
        <v>-262</v>
      </c>
      <c r="J898" s="18" t="s">
        <v>46</v>
      </c>
      <c r="K898" t="s">
        <v>5692</v>
      </c>
      <c r="L898" s="18" t="s">
        <v>2440</v>
      </c>
    </row>
    <row r="899" spans="1:12" x14ac:dyDescent="0.3">
      <c r="A899" t="s">
        <v>9597</v>
      </c>
      <c r="B899" s="18" t="s">
        <v>14</v>
      </c>
      <c r="C899" s="18" t="s">
        <v>24</v>
      </c>
      <c r="D899" s="18" t="s">
        <v>34</v>
      </c>
      <c r="E899" s="18" t="s">
        <v>40</v>
      </c>
      <c r="F899" s="18">
        <v>1079</v>
      </c>
      <c r="G899" s="18">
        <v>987.83</v>
      </c>
      <c r="H899" s="18">
        <v>1923.22</v>
      </c>
      <c r="I899" s="43">
        <v>-38</v>
      </c>
      <c r="J899" s="18" t="s">
        <v>46</v>
      </c>
      <c r="K899" t="s">
        <v>4569</v>
      </c>
      <c r="L899" s="18" t="s">
        <v>2624</v>
      </c>
    </row>
    <row r="900" spans="1:12" x14ac:dyDescent="0.3">
      <c r="A900" t="s">
        <v>8632</v>
      </c>
      <c r="B900" s="18" t="s">
        <v>14</v>
      </c>
      <c r="C900" s="18" t="s">
        <v>25</v>
      </c>
      <c r="D900" s="18" t="s">
        <v>33</v>
      </c>
      <c r="E900" s="18" t="s">
        <v>37</v>
      </c>
      <c r="F900" s="18">
        <v>1073</v>
      </c>
      <c r="G900" s="18">
        <v>1495.03</v>
      </c>
      <c r="H900" s="18">
        <v>1895.81</v>
      </c>
      <c r="I900" s="43">
        <v>-106</v>
      </c>
      <c r="J900" s="18" t="s">
        <v>46</v>
      </c>
      <c r="K900" t="s">
        <v>5211</v>
      </c>
      <c r="L900" s="18" t="s">
        <v>1067</v>
      </c>
    </row>
    <row r="901" spans="1:12" x14ac:dyDescent="0.3">
      <c r="A901" t="s">
        <v>9132</v>
      </c>
      <c r="B901" s="18" t="s">
        <v>11</v>
      </c>
      <c r="C901" s="18" t="s">
        <v>30</v>
      </c>
      <c r="D901" s="18" t="s">
        <v>31</v>
      </c>
      <c r="E901" s="18" t="s">
        <v>43</v>
      </c>
      <c r="F901" s="18">
        <v>1076</v>
      </c>
      <c r="G901" s="18">
        <v>244.79</v>
      </c>
      <c r="H901" s="18">
        <v>431.45</v>
      </c>
      <c r="I901" s="43">
        <v>-462</v>
      </c>
      <c r="J901" s="18" t="s">
        <v>46</v>
      </c>
      <c r="K901" t="s">
        <v>4940</v>
      </c>
      <c r="L901" s="18" t="s">
        <v>1883</v>
      </c>
    </row>
    <row r="902" spans="1:12" x14ac:dyDescent="0.3">
      <c r="A902" t="s">
        <v>7828</v>
      </c>
      <c r="B902" s="18" t="s">
        <v>11</v>
      </c>
      <c r="C902" s="18" t="s">
        <v>30</v>
      </c>
      <c r="D902" s="18" t="s">
        <v>34</v>
      </c>
      <c r="E902" s="18" t="s">
        <v>43</v>
      </c>
      <c r="F902" s="18">
        <v>1071</v>
      </c>
      <c r="G902" s="18">
        <v>1862.84</v>
      </c>
      <c r="H902" s="18">
        <v>3330.51</v>
      </c>
      <c r="I902" s="43">
        <v>-234</v>
      </c>
      <c r="J902" s="18" t="s">
        <v>46</v>
      </c>
      <c r="K902" t="s">
        <v>5241</v>
      </c>
      <c r="L902" s="18" t="s">
        <v>273</v>
      </c>
    </row>
    <row r="903" spans="1:12" x14ac:dyDescent="0.3">
      <c r="A903" t="s">
        <v>6446</v>
      </c>
      <c r="B903" s="18" t="s">
        <v>11</v>
      </c>
      <c r="C903" s="18" t="s">
        <v>25</v>
      </c>
      <c r="D903" s="18" t="s">
        <v>35</v>
      </c>
      <c r="E903" s="18" t="s">
        <v>40</v>
      </c>
      <c r="F903" s="18">
        <v>1010</v>
      </c>
      <c r="G903" s="18">
        <v>1545.65</v>
      </c>
      <c r="H903" s="18">
        <v>2287.2800000000002</v>
      </c>
      <c r="I903" s="43">
        <v>-169</v>
      </c>
      <c r="J903" s="18" t="s">
        <v>46</v>
      </c>
      <c r="K903" t="s">
        <v>4443</v>
      </c>
      <c r="L903" s="18" t="s">
        <v>4263</v>
      </c>
    </row>
    <row r="904" spans="1:12" x14ac:dyDescent="0.3">
      <c r="A904" t="s">
        <v>8260</v>
      </c>
      <c r="B904" s="18" t="s">
        <v>20</v>
      </c>
      <c r="C904" s="18" t="s">
        <v>22</v>
      </c>
      <c r="D904" s="18" t="s">
        <v>32</v>
      </c>
      <c r="E904" s="18" t="s">
        <v>42</v>
      </c>
      <c r="F904" s="18">
        <v>1070</v>
      </c>
      <c r="G904" s="18">
        <v>1751.26</v>
      </c>
      <c r="H904" s="18">
        <v>2763.64</v>
      </c>
      <c r="I904" s="43">
        <v>-20</v>
      </c>
      <c r="J904" s="18" t="s">
        <v>46</v>
      </c>
      <c r="K904" t="s">
        <v>4392</v>
      </c>
      <c r="L904" s="18" t="s">
        <v>462</v>
      </c>
    </row>
    <row r="905" spans="1:12" x14ac:dyDescent="0.3">
      <c r="A905" t="s">
        <v>7208</v>
      </c>
      <c r="B905" s="18" t="s">
        <v>19</v>
      </c>
      <c r="C905" s="18" t="s">
        <v>21</v>
      </c>
      <c r="D905" s="18" t="s">
        <v>34</v>
      </c>
      <c r="E905" s="18" t="s">
        <v>40</v>
      </c>
      <c r="F905" s="18">
        <v>1025</v>
      </c>
      <c r="G905" s="18">
        <v>800.12</v>
      </c>
      <c r="H905" s="18">
        <v>1416</v>
      </c>
      <c r="I905" s="43">
        <v>-342</v>
      </c>
      <c r="J905" s="18" t="s">
        <v>46</v>
      </c>
      <c r="K905" t="s">
        <v>4742</v>
      </c>
      <c r="L905" s="18" t="s">
        <v>979</v>
      </c>
    </row>
    <row r="906" spans="1:12" x14ac:dyDescent="0.3">
      <c r="A906" t="s">
        <v>9965</v>
      </c>
      <c r="B906" s="18" t="s">
        <v>14</v>
      </c>
      <c r="C906" s="18" t="s">
        <v>28</v>
      </c>
      <c r="D906" s="18" t="s">
        <v>33</v>
      </c>
      <c r="E906" s="18" t="s">
        <v>39</v>
      </c>
      <c r="F906" s="18">
        <v>1066</v>
      </c>
      <c r="G906" s="18">
        <v>1860.18</v>
      </c>
      <c r="H906" s="18">
        <v>2789.39</v>
      </c>
      <c r="I906" s="43">
        <v>-318</v>
      </c>
      <c r="J906" s="18" t="s">
        <v>46</v>
      </c>
      <c r="K906" t="s">
        <v>4925</v>
      </c>
      <c r="L906" s="18" t="s">
        <v>3199</v>
      </c>
    </row>
    <row r="907" spans="1:12" x14ac:dyDescent="0.3">
      <c r="A907" t="s">
        <v>7865</v>
      </c>
      <c r="B907" s="18" t="s">
        <v>18</v>
      </c>
      <c r="C907" s="18" t="s">
        <v>22</v>
      </c>
      <c r="D907" s="18" t="s">
        <v>35</v>
      </c>
      <c r="E907" s="18" t="s">
        <v>42</v>
      </c>
      <c r="F907" s="18">
        <v>1040</v>
      </c>
      <c r="G907" s="18">
        <v>1704.59</v>
      </c>
      <c r="H907" s="18">
        <v>3331.16</v>
      </c>
      <c r="I907" s="43">
        <v>-225</v>
      </c>
      <c r="J907" s="18" t="s">
        <v>46</v>
      </c>
      <c r="K907" t="s">
        <v>5519</v>
      </c>
      <c r="L907" s="18" t="s">
        <v>2807</v>
      </c>
    </row>
    <row r="908" spans="1:12" x14ac:dyDescent="0.3">
      <c r="A908" t="s">
        <v>10186</v>
      </c>
      <c r="B908" s="18" t="s">
        <v>12</v>
      </c>
      <c r="C908" s="18" t="s">
        <v>23</v>
      </c>
      <c r="D908" s="18" t="s">
        <v>32</v>
      </c>
      <c r="E908" s="18" t="s">
        <v>43</v>
      </c>
      <c r="F908" s="18">
        <v>1089</v>
      </c>
      <c r="G908" s="18">
        <v>518.91</v>
      </c>
      <c r="H908" s="18">
        <v>978.06</v>
      </c>
      <c r="I908" s="43">
        <v>-181</v>
      </c>
      <c r="J908" s="18" t="s">
        <v>46</v>
      </c>
      <c r="K908" t="s">
        <v>5051</v>
      </c>
      <c r="L908" s="18" t="s">
        <v>3555</v>
      </c>
    </row>
    <row r="909" spans="1:12" x14ac:dyDescent="0.3">
      <c r="A909" t="s">
        <v>6546</v>
      </c>
      <c r="B909" s="18" t="s">
        <v>12</v>
      </c>
      <c r="C909" s="18" t="s">
        <v>29</v>
      </c>
      <c r="D909" s="18" t="s">
        <v>33</v>
      </c>
      <c r="E909" s="18" t="s">
        <v>42</v>
      </c>
      <c r="F909" s="18">
        <v>1070</v>
      </c>
      <c r="G909" s="18">
        <v>905.75</v>
      </c>
      <c r="H909" s="18">
        <v>1014.66</v>
      </c>
      <c r="I909" s="43">
        <v>-257</v>
      </c>
      <c r="J909" s="18" t="s">
        <v>46</v>
      </c>
      <c r="K909" t="s">
        <v>5033</v>
      </c>
      <c r="L909" s="18" t="s">
        <v>3575</v>
      </c>
    </row>
    <row r="910" spans="1:12" x14ac:dyDescent="0.3">
      <c r="A910" t="s">
        <v>8307</v>
      </c>
      <c r="B910" s="18" t="s">
        <v>18</v>
      </c>
      <c r="C910" s="18" t="s">
        <v>23</v>
      </c>
      <c r="D910" s="18" t="s">
        <v>35</v>
      </c>
      <c r="E910" s="18" t="s">
        <v>39</v>
      </c>
      <c r="F910" s="18">
        <v>1038</v>
      </c>
      <c r="G910" s="18">
        <v>1758.49</v>
      </c>
      <c r="H910" s="18">
        <v>3108.64</v>
      </c>
      <c r="I910" s="43">
        <v>-205</v>
      </c>
      <c r="J910" s="18" t="s">
        <v>46</v>
      </c>
      <c r="K910" t="s">
        <v>4900</v>
      </c>
      <c r="L910" s="18" t="s">
        <v>538</v>
      </c>
    </row>
    <row r="911" spans="1:12" x14ac:dyDescent="0.3">
      <c r="A911" t="s">
        <v>8890</v>
      </c>
      <c r="B911" s="18" t="s">
        <v>13</v>
      </c>
      <c r="C911" s="18" t="s">
        <v>21</v>
      </c>
      <c r="D911" s="18" t="s">
        <v>35</v>
      </c>
      <c r="E911" s="18" t="s">
        <v>42</v>
      </c>
      <c r="F911" s="18">
        <v>1057</v>
      </c>
      <c r="G911" s="18">
        <v>72.959999999999994</v>
      </c>
      <c r="H911" s="18">
        <v>138.18</v>
      </c>
      <c r="I911" s="43">
        <v>-281</v>
      </c>
      <c r="J911" s="18" t="s">
        <v>46</v>
      </c>
      <c r="K911" t="s">
        <v>5090</v>
      </c>
      <c r="L911" s="18" t="s">
        <v>1488</v>
      </c>
    </row>
    <row r="912" spans="1:12" x14ac:dyDescent="0.3">
      <c r="A912" t="s">
        <v>10438</v>
      </c>
      <c r="B912" s="18" t="s">
        <v>12</v>
      </c>
      <c r="C912" s="18" t="s">
        <v>29</v>
      </c>
      <c r="D912" s="18" t="s">
        <v>31</v>
      </c>
      <c r="E912" s="18" t="s">
        <v>44</v>
      </c>
      <c r="F912" s="18">
        <v>1086</v>
      </c>
      <c r="G912" s="18">
        <v>938.08</v>
      </c>
      <c r="H912" s="18">
        <v>1101.1600000000001</v>
      </c>
      <c r="I912" s="43">
        <v>-216</v>
      </c>
      <c r="J912" s="18" t="s">
        <v>46</v>
      </c>
      <c r="K912" t="s">
        <v>4463</v>
      </c>
      <c r="L912" s="18" t="s">
        <v>3921</v>
      </c>
    </row>
    <row r="913" spans="1:12" x14ac:dyDescent="0.3">
      <c r="A913" t="s">
        <v>8693</v>
      </c>
      <c r="B913" s="18" t="s">
        <v>20</v>
      </c>
      <c r="C913" s="18" t="s">
        <v>23</v>
      </c>
      <c r="D913" s="18" t="s">
        <v>33</v>
      </c>
      <c r="E913" s="18" t="s">
        <v>39</v>
      </c>
      <c r="F913" s="18">
        <v>1085</v>
      </c>
      <c r="G913" s="18">
        <v>912.59</v>
      </c>
      <c r="H913" s="18">
        <v>1146.07</v>
      </c>
      <c r="I913" s="43">
        <v>-134</v>
      </c>
      <c r="J913" s="18" t="s">
        <v>46</v>
      </c>
      <c r="K913" t="s">
        <v>5160</v>
      </c>
      <c r="L913" s="18" t="s">
        <v>527</v>
      </c>
    </row>
    <row r="914" spans="1:12" x14ac:dyDescent="0.3">
      <c r="A914" t="s">
        <v>6618</v>
      </c>
      <c r="B914" s="18" t="s">
        <v>17</v>
      </c>
      <c r="C914" s="18" t="s">
        <v>30</v>
      </c>
      <c r="D914" s="18" t="s">
        <v>33</v>
      </c>
      <c r="E914" s="18" t="s">
        <v>39</v>
      </c>
      <c r="F914" s="18">
        <v>1019</v>
      </c>
      <c r="G914" s="18">
        <v>209.79</v>
      </c>
      <c r="H914" s="18">
        <v>313.08999999999997</v>
      </c>
      <c r="I914" s="43">
        <v>-17</v>
      </c>
      <c r="J914" s="18" t="s">
        <v>46</v>
      </c>
      <c r="K914" t="s">
        <v>5389</v>
      </c>
      <c r="L914" s="18" t="s">
        <v>1096</v>
      </c>
    </row>
    <row r="915" spans="1:12" x14ac:dyDescent="0.3">
      <c r="A915" t="s">
        <v>7422</v>
      </c>
      <c r="B915" s="18" t="s">
        <v>19</v>
      </c>
      <c r="C915" s="18" t="s">
        <v>28</v>
      </c>
      <c r="D915" s="18" t="s">
        <v>34</v>
      </c>
      <c r="E915" s="18" t="s">
        <v>42</v>
      </c>
      <c r="F915" s="18">
        <v>1018</v>
      </c>
      <c r="G915" s="18">
        <v>1831.28</v>
      </c>
      <c r="H915" s="18">
        <v>3549.91</v>
      </c>
      <c r="I915" s="43">
        <v>-325</v>
      </c>
      <c r="J915" s="18" t="s">
        <v>46</v>
      </c>
      <c r="K915" t="s">
        <v>4955</v>
      </c>
      <c r="L915" s="18" t="s">
        <v>1615</v>
      </c>
    </row>
    <row r="916" spans="1:12" x14ac:dyDescent="0.3">
      <c r="A916" t="s">
        <v>7406</v>
      </c>
      <c r="B916" s="18" t="s">
        <v>11</v>
      </c>
      <c r="C916" s="18" t="s">
        <v>27</v>
      </c>
      <c r="D916" s="18" t="s">
        <v>32</v>
      </c>
      <c r="E916" s="18" t="s">
        <v>39</v>
      </c>
      <c r="F916" s="18">
        <v>1025</v>
      </c>
      <c r="G916" s="18">
        <v>1027.73</v>
      </c>
      <c r="H916" s="18">
        <v>1777.91</v>
      </c>
      <c r="I916" s="43">
        <v>-332</v>
      </c>
      <c r="J916" s="18" t="s">
        <v>46</v>
      </c>
      <c r="K916" t="s">
        <v>5831</v>
      </c>
      <c r="L916" s="18" t="s">
        <v>1117</v>
      </c>
    </row>
    <row r="917" spans="1:12" x14ac:dyDescent="0.3">
      <c r="A917" t="s">
        <v>6791</v>
      </c>
      <c r="B917" s="18" t="s">
        <v>12</v>
      </c>
      <c r="C917" s="18" t="s">
        <v>25</v>
      </c>
      <c r="D917" s="18" t="s">
        <v>31</v>
      </c>
      <c r="E917" s="18" t="s">
        <v>45</v>
      </c>
      <c r="F917" s="18">
        <v>1071</v>
      </c>
      <c r="G917" s="18">
        <v>1303.6199999999999</v>
      </c>
      <c r="H917" s="18">
        <v>1612.63</v>
      </c>
      <c r="I917" s="43">
        <v>-108</v>
      </c>
      <c r="J917" s="18" t="s">
        <v>46</v>
      </c>
      <c r="K917" t="s">
        <v>5501</v>
      </c>
      <c r="L917" s="18" t="s">
        <v>1055</v>
      </c>
    </row>
    <row r="918" spans="1:12" x14ac:dyDescent="0.3">
      <c r="A918" t="s">
        <v>9571</v>
      </c>
      <c r="B918" s="18" t="s">
        <v>14</v>
      </c>
      <c r="C918" s="18" t="s">
        <v>25</v>
      </c>
      <c r="D918" s="18" t="s">
        <v>33</v>
      </c>
      <c r="E918" s="18" t="s">
        <v>41</v>
      </c>
      <c r="F918" s="18">
        <v>1021</v>
      </c>
      <c r="G918" s="18">
        <v>894.59</v>
      </c>
      <c r="H918" s="18">
        <v>1203.68</v>
      </c>
      <c r="I918" s="43">
        <v>-99</v>
      </c>
      <c r="J918" s="18" t="s">
        <v>46</v>
      </c>
      <c r="K918" t="s">
        <v>4414</v>
      </c>
      <c r="L918" s="18" t="s">
        <v>1326</v>
      </c>
    </row>
    <row r="919" spans="1:12" x14ac:dyDescent="0.3">
      <c r="A919" t="s">
        <v>8298</v>
      </c>
      <c r="B919" s="18" t="s">
        <v>19</v>
      </c>
      <c r="C919" s="18" t="s">
        <v>26</v>
      </c>
      <c r="D919" s="18" t="s">
        <v>33</v>
      </c>
      <c r="E919" s="18" t="s">
        <v>37</v>
      </c>
      <c r="F919" s="18">
        <v>1079</v>
      </c>
      <c r="G919" s="18">
        <v>1925.02</v>
      </c>
      <c r="H919" s="18">
        <v>3071.22</v>
      </c>
      <c r="I919" s="43">
        <v>-30</v>
      </c>
      <c r="J919" s="18" t="s">
        <v>46</v>
      </c>
      <c r="K919" t="s">
        <v>5657</v>
      </c>
      <c r="L919" s="18" t="s">
        <v>526</v>
      </c>
    </row>
    <row r="920" spans="1:12" x14ac:dyDescent="0.3">
      <c r="A920" t="s">
        <v>10209</v>
      </c>
      <c r="B920" s="18" t="s">
        <v>16</v>
      </c>
      <c r="C920" s="18" t="s">
        <v>29</v>
      </c>
      <c r="D920" s="18" t="s">
        <v>33</v>
      </c>
      <c r="E920" s="18" t="s">
        <v>38</v>
      </c>
      <c r="F920" s="18">
        <v>1086</v>
      </c>
      <c r="G920" s="18">
        <v>1686.81</v>
      </c>
      <c r="H920" s="18">
        <v>2922.05</v>
      </c>
      <c r="I920" s="43">
        <v>-51</v>
      </c>
      <c r="J920" s="18" t="s">
        <v>46</v>
      </c>
      <c r="K920" t="s">
        <v>5026</v>
      </c>
      <c r="L920" s="18" t="s">
        <v>3584</v>
      </c>
    </row>
    <row r="921" spans="1:12" x14ac:dyDescent="0.3">
      <c r="A921" t="s">
        <v>9710</v>
      </c>
      <c r="B921" s="18" t="s">
        <v>14</v>
      </c>
      <c r="C921" s="18" t="s">
        <v>28</v>
      </c>
      <c r="D921" s="18" t="s">
        <v>35</v>
      </c>
      <c r="E921" s="18" t="s">
        <v>38</v>
      </c>
      <c r="F921" s="18">
        <v>1024</v>
      </c>
      <c r="G921" s="18">
        <v>164.92</v>
      </c>
      <c r="H921" s="18">
        <v>312.22000000000003</v>
      </c>
      <c r="I921" s="43">
        <v>-104</v>
      </c>
      <c r="J921" s="18" t="s">
        <v>46</v>
      </c>
      <c r="K921" t="s">
        <v>5526</v>
      </c>
      <c r="L921" s="18" t="s">
        <v>2794</v>
      </c>
    </row>
    <row r="922" spans="1:12" x14ac:dyDescent="0.3">
      <c r="A922" t="s">
        <v>7464</v>
      </c>
      <c r="B922" s="18" t="s">
        <v>18</v>
      </c>
      <c r="C922" s="18" t="s">
        <v>29</v>
      </c>
      <c r="D922" s="18" t="s">
        <v>31</v>
      </c>
      <c r="E922" s="18" t="s">
        <v>44</v>
      </c>
      <c r="F922" s="18">
        <v>1026</v>
      </c>
      <c r="G922" s="18">
        <v>1355.29</v>
      </c>
      <c r="H922" s="18">
        <v>1744.26</v>
      </c>
      <c r="I922" s="43">
        <v>-226</v>
      </c>
      <c r="J922" s="18" t="s">
        <v>46</v>
      </c>
      <c r="K922" t="s">
        <v>5748</v>
      </c>
      <c r="L922" s="18" t="s">
        <v>1999</v>
      </c>
    </row>
    <row r="923" spans="1:12" x14ac:dyDescent="0.3">
      <c r="A923" t="s">
        <v>7166</v>
      </c>
      <c r="B923" s="18" t="s">
        <v>17</v>
      </c>
      <c r="C923" s="18" t="s">
        <v>21</v>
      </c>
      <c r="D923" s="18" t="s">
        <v>35</v>
      </c>
      <c r="E923" s="18" t="s">
        <v>42</v>
      </c>
      <c r="F923" s="18">
        <v>1037</v>
      </c>
      <c r="G923" s="18">
        <v>1446.39</v>
      </c>
      <c r="H923" s="18">
        <v>2296.15</v>
      </c>
      <c r="I923" s="43">
        <v>-38</v>
      </c>
      <c r="J923" s="18" t="s">
        <v>46</v>
      </c>
      <c r="K923" t="s">
        <v>5932</v>
      </c>
      <c r="L923" s="18" t="s">
        <v>1727</v>
      </c>
    </row>
    <row r="924" spans="1:12" x14ac:dyDescent="0.3">
      <c r="A924" t="s">
        <v>8499</v>
      </c>
      <c r="B924" s="18" t="s">
        <v>17</v>
      </c>
      <c r="C924" s="18" t="s">
        <v>25</v>
      </c>
      <c r="D924" s="18" t="s">
        <v>31</v>
      </c>
      <c r="E924" s="18" t="s">
        <v>43</v>
      </c>
      <c r="F924" s="18">
        <v>1057</v>
      </c>
      <c r="G924" s="18">
        <v>536.77</v>
      </c>
      <c r="H924" s="18">
        <v>965.26</v>
      </c>
      <c r="I924" s="43">
        <v>-472</v>
      </c>
      <c r="J924" s="18" t="s">
        <v>46</v>
      </c>
      <c r="K924" t="s">
        <v>5371</v>
      </c>
      <c r="L924" s="18" t="s">
        <v>855</v>
      </c>
    </row>
    <row r="925" spans="1:12" x14ac:dyDescent="0.3">
      <c r="A925" t="s">
        <v>9083</v>
      </c>
      <c r="B925" s="18" t="s">
        <v>16</v>
      </c>
      <c r="C925" s="18" t="s">
        <v>29</v>
      </c>
      <c r="D925" s="18" t="s">
        <v>33</v>
      </c>
      <c r="E925" s="18" t="s">
        <v>36</v>
      </c>
      <c r="F925" s="18">
        <v>1014</v>
      </c>
      <c r="G925" s="18">
        <v>1934.1</v>
      </c>
      <c r="H925" s="18">
        <v>2593.33</v>
      </c>
      <c r="I925" s="43">
        <v>-500</v>
      </c>
      <c r="J925" s="18" t="s">
        <v>46</v>
      </c>
      <c r="K925" t="s">
        <v>4525</v>
      </c>
      <c r="L925" s="18" t="s">
        <v>1811</v>
      </c>
    </row>
    <row r="926" spans="1:12" x14ac:dyDescent="0.3">
      <c r="A926" t="s">
        <v>6716</v>
      </c>
      <c r="B926" s="18" t="s">
        <v>16</v>
      </c>
      <c r="C926" s="18" t="s">
        <v>21</v>
      </c>
      <c r="D926" s="18" t="s">
        <v>33</v>
      </c>
      <c r="E926" s="18" t="s">
        <v>45</v>
      </c>
      <c r="F926" s="18">
        <v>1055</v>
      </c>
      <c r="G926" s="18">
        <v>60.76</v>
      </c>
      <c r="H926" s="18">
        <v>105.48</v>
      </c>
      <c r="I926" s="43">
        <v>-174</v>
      </c>
      <c r="J926" s="18" t="s">
        <v>46</v>
      </c>
      <c r="K926" t="s">
        <v>5250</v>
      </c>
      <c r="L926" s="18" t="s">
        <v>1928</v>
      </c>
    </row>
    <row r="927" spans="1:12" x14ac:dyDescent="0.3">
      <c r="A927" t="s">
        <v>7647</v>
      </c>
      <c r="B927" s="18" t="s">
        <v>20</v>
      </c>
      <c r="C927" s="18" t="s">
        <v>21</v>
      </c>
      <c r="D927" s="18" t="s">
        <v>31</v>
      </c>
      <c r="E927" s="18" t="s">
        <v>37</v>
      </c>
      <c r="F927" s="18">
        <v>1058</v>
      </c>
      <c r="G927" s="18">
        <v>368.27</v>
      </c>
      <c r="H927" s="18">
        <v>730.03</v>
      </c>
      <c r="I927" s="43">
        <v>-404</v>
      </c>
      <c r="J927" s="18" t="s">
        <v>46</v>
      </c>
      <c r="K927" t="s">
        <v>5456</v>
      </c>
      <c r="L927" s="18" t="s">
        <v>2924</v>
      </c>
    </row>
    <row r="928" spans="1:12" x14ac:dyDescent="0.3">
      <c r="A928" t="s">
        <v>9218</v>
      </c>
      <c r="B928" s="18" t="s">
        <v>19</v>
      </c>
      <c r="C928" s="18" t="s">
        <v>30</v>
      </c>
      <c r="D928" s="18" t="s">
        <v>34</v>
      </c>
      <c r="E928" s="18" t="s">
        <v>39</v>
      </c>
      <c r="F928" s="18">
        <v>1008</v>
      </c>
      <c r="G928" s="18">
        <v>1840.57</v>
      </c>
      <c r="H928" s="18">
        <v>2703.73</v>
      </c>
      <c r="I928" s="43">
        <v>-436</v>
      </c>
      <c r="J928" s="18" t="s">
        <v>46</v>
      </c>
      <c r="K928" t="s">
        <v>4884</v>
      </c>
      <c r="L928" s="18" t="s">
        <v>2021</v>
      </c>
    </row>
    <row r="929" spans="1:12" x14ac:dyDescent="0.3">
      <c r="A929" t="s">
        <v>7600</v>
      </c>
      <c r="B929" s="18" t="s">
        <v>12</v>
      </c>
      <c r="C929" s="18" t="s">
        <v>25</v>
      </c>
      <c r="D929" s="18" t="s">
        <v>34</v>
      </c>
      <c r="E929" s="18" t="s">
        <v>41</v>
      </c>
      <c r="F929" s="18">
        <v>1084</v>
      </c>
      <c r="G929" s="18">
        <v>1342.39</v>
      </c>
      <c r="H929" s="18">
        <v>2558.7800000000002</v>
      </c>
      <c r="I929" s="43">
        <v>-185</v>
      </c>
      <c r="J929" s="18" t="s">
        <v>46</v>
      </c>
      <c r="K929" t="s">
        <v>5540</v>
      </c>
      <c r="L929" s="18" t="s">
        <v>608</v>
      </c>
    </row>
    <row r="930" spans="1:12" x14ac:dyDescent="0.3">
      <c r="A930" t="s">
        <v>9088</v>
      </c>
      <c r="B930" s="18" t="s">
        <v>13</v>
      </c>
      <c r="C930" s="18" t="s">
        <v>29</v>
      </c>
      <c r="D930" s="18" t="s">
        <v>34</v>
      </c>
      <c r="E930" s="18" t="s">
        <v>43</v>
      </c>
      <c r="F930" s="18">
        <v>1029</v>
      </c>
      <c r="G930" s="18">
        <v>154.11000000000001</v>
      </c>
      <c r="H930" s="18">
        <v>234.33</v>
      </c>
      <c r="I930" s="43">
        <v>-487</v>
      </c>
      <c r="J930" s="18" t="s">
        <v>46</v>
      </c>
      <c r="K930" t="s">
        <v>5152</v>
      </c>
      <c r="L930" s="18" t="s">
        <v>1818</v>
      </c>
    </row>
    <row r="931" spans="1:12" x14ac:dyDescent="0.3">
      <c r="A931" t="s">
        <v>9451</v>
      </c>
      <c r="B931" s="18" t="s">
        <v>14</v>
      </c>
      <c r="C931" s="18" t="s">
        <v>28</v>
      </c>
      <c r="D931" s="18" t="s">
        <v>31</v>
      </c>
      <c r="E931" s="18" t="s">
        <v>44</v>
      </c>
      <c r="F931" s="18">
        <v>1023</v>
      </c>
      <c r="G931" s="18">
        <v>804.75</v>
      </c>
      <c r="H931" s="18">
        <v>1432.86</v>
      </c>
      <c r="I931" s="43">
        <v>-3</v>
      </c>
      <c r="J931" s="18" t="s">
        <v>46</v>
      </c>
      <c r="K931" t="s">
        <v>5717</v>
      </c>
      <c r="L931" s="18" t="s">
        <v>2391</v>
      </c>
    </row>
    <row r="932" spans="1:12" x14ac:dyDescent="0.3">
      <c r="A932" t="s">
        <v>9572</v>
      </c>
      <c r="B932" s="18" t="s">
        <v>14</v>
      </c>
      <c r="C932" s="18" t="s">
        <v>28</v>
      </c>
      <c r="D932" s="18" t="s">
        <v>34</v>
      </c>
      <c r="E932" s="18" t="s">
        <v>37</v>
      </c>
      <c r="F932" s="18">
        <v>1041</v>
      </c>
      <c r="G932" s="18">
        <v>1863</v>
      </c>
      <c r="H932" s="18">
        <v>3257.95</v>
      </c>
      <c r="I932" s="43">
        <v>-378</v>
      </c>
      <c r="J932" s="18" t="s">
        <v>46</v>
      </c>
      <c r="K932" t="s">
        <v>5240</v>
      </c>
      <c r="L932" s="18" t="s">
        <v>2574</v>
      </c>
    </row>
    <row r="933" spans="1:12" x14ac:dyDescent="0.3">
      <c r="A933" t="s">
        <v>9716</v>
      </c>
      <c r="B933" s="18" t="s">
        <v>18</v>
      </c>
      <c r="C933" s="18" t="s">
        <v>28</v>
      </c>
      <c r="D933" s="18" t="s">
        <v>32</v>
      </c>
      <c r="E933" s="18" t="s">
        <v>44</v>
      </c>
      <c r="F933" s="18">
        <v>1020</v>
      </c>
      <c r="G933" s="18">
        <v>329.6</v>
      </c>
      <c r="H933" s="18">
        <v>405.01</v>
      </c>
      <c r="I933" s="43">
        <v>-59</v>
      </c>
      <c r="J933" s="18" t="s">
        <v>46</v>
      </c>
      <c r="K933" t="s">
        <v>5377</v>
      </c>
      <c r="L933" s="18" t="s">
        <v>2802</v>
      </c>
    </row>
    <row r="934" spans="1:12" x14ac:dyDescent="0.3">
      <c r="A934" t="s">
        <v>8832</v>
      </c>
      <c r="B934" s="18" t="s">
        <v>11</v>
      </c>
      <c r="C934" s="18" t="s">
        <v>24</v>
      </c>
      <c r="D934" s="18" t="s">
        <v>34</v>
      </c>
      <c r="E934" s="18" t="s">
        <v>42</v>
      </c>
      <c r="F934" s="18">
        <v>1002</v>
      </c>
      <c r="G934" s="18">
        <v>876.71</v>
      </c>
      <c r="H934" s="18">
        <v>1544.32</v>
      </c>
      <c r="I934" s="43">
        <v>-288</v>
      </c>
      <c r="J934" s="18" t="s">
        <v>46</v>
      </c>
      <c r="K934" t="s">
        <v>4495</v>
      </c>
      <c r="L934" s="18" t="s">
        <v>1395</v>
      </c>
    </row>
    <row r="935" spans="1:12" x14ac:dyDescent="0.3">
      <c r="A935" t="s">
        <v>9566</v>
      </c>
      <c r="B935" s="18" t="s">
        <v>19</v>
      </c>
      <c r="C935" s="18" t="s">
        <v>30</v>
      </c>
      <c r="D935" s="18" t="s">
        <v>35</v>
      </c>
      <c r="E935" s="18" t="s">
        <v>38</v>
      </c>
      <c r="F935" s="18">
        <v>1016</v>
      </c>
      <c r="G935" s="18">
        <v>1953.14</v>
      </c>
      <c r="H935" s="18">
        <v>3133.36</v>
      </c>
      <c r="I935" s="43">
        <v>-114</v>
      </c>
      <c r="J935" s="18" t="s">
        <v>46</v>
      </c>
      <c r="K935" t="s">
        <v>5193</v>
      </c>
      <c r="L935" s="18" t="s">
        <v>2566</v>
      </c>
    </row>
    <row r="936" spans="1:12" x14ac:dyDescent="0.3">
      <c r="A936" t="s">
        <v>6752</v>
      </c>
      <c r="B936" s="18" t="s">
        <v>14</v>
      </c>
      <c r="C936" s="18" t="s">
        <v>30</v>
      </c>
      <c r="D936" s="18" t="s">
        <v>33</v>
      </c>
      <c r="E936" s="18" t="s">
        <v>43</v>
      </c>
      <c r="F936" s="18">
        <v>1100</v>
      </c>
      <c r="G936" s="18">
        <v>1690.85</v>
      </c>
      <c r="H936" s="18">
        <v>2551.2800000000002</v>
      </c>
      <c r="I936" s="43">
        <v>-73</v>
      </c>
      <c r="J936" s="18" t="s">
        <v>46</v>
      </c>
      <c r="K936" t="s">
        <v>5480</v>
      </c>
      <c r="L936" s="18" t="s">
        <v>2878</v>
      </c>
    </row>
    <row r="937" spans="1:12" x14ac:dyDescent="0.3">
      <c r="A937" t="s">
        <v>7136</v>
      </c>
      <c r="B937" s="18" t="s">
        <v>20</v>
      </c>
      <c r="C937" s="18" t="s">
        <v>27</v>
      </c>
      <c r="D937" s="18" t="s">
        <v>31</v>
      </c>
      <c r="E937" s="18" t="s">
        <v>40</v>
      </c>
      <c r="F937" s="18">
        <v>1066</v>
      </c>
      <c r="G937" s="18">
        <v>606.83000000000004</v>
      </c>
      <c r="H937" s="18">
        <v>754.83</v>
      </c>
      <c r="I937" s="43">
        <v>-351</v>
      </c>
      <c r="J937" s="18" t="s">
        <v>46</v>
      </c>
      <c r="K937" t="s">
        <v>4716</v>
      </c>
      <c r="L937" s="18" t="s">
        <v>3012</v>
      </c>
    </row>
    <row r="938" spans="1:12" x14ac:dyDescent="0.3">
      <c r="A938" t="s">
        <v>9350</v>
      </c>
      <c r="B938" s="18" t="s">
        <v>16</v>
      </c>
      <c r="C938" s="18" t="s">
        <v>25</v>
      </c>
      <c r="D938" s="18" t="s">
        <v>34</v>
      </c>
      <c r="E938" s="18" t="s">
        <v>37</v>
      </c>
      <c r="F938" s="18">
        <v>1010</v>
      </c>
      <c r="G938" s="18">
        <v>1572.74</v>
      </c>
      <c r="H938" s="18">
        <v>2381.0500000000002</v>
      </c>
      <c r="I938" s="43">
        <v>-392</v>
      </c>
      <c r="J938" s="18" t="s">
        <v>46</v>
      </c>
      <c r="K938" t="s">
        <v>5772</v>
      </c>
      <c r="L938" s="18" t="s">
        <v>2231</v>
      </c>
    </row>
    <row r="939" spans="1:12" x14ac:dyDescent="0.3">
      <c r="A939" t="s">
        <v>9943</v>
      </c>
      <c r="B939" s="18" t="s">
        <v>16</v>
      </c>
      <c r="C939" s="18" t="s">
        <v>23</v>
      </c>
      <c r="D939" s="18" t="s">
        <v>31</v>
      </c>
      <c r="E939" s="18" t="s">
        <v>36</v>
      </c>
      <c r="F939" s="18">
        <v>1050</v>
      </c>
      <c r="G939" s="18">
        <v>1197.8699999999999</v>
      </c>
      <c r="H939" s="18">
        <v>2023.12</v>
      </c>
      <c r="I939" s="43">
        <v>-75</v>
      </c>
      <c r="J939" s="18" t="s">
        <v>46</v>
      </c>
      <c r="K939" t="s">
        <v>5179</v>
      </c>
      <c r="L939" s="18" t="s">
        <v>3168</v>
      </c>
    </row>
    <row r="940" spans="1:12" x14ac:dyDescent="0.3">
      <c r="A940" t="s">
        <v>6666</v>
      </c>
      <c r="B940" s="18" t="s">
        <v>11</v>
      </c>
      <c r="C940" s="18" t="s">
        <v>27</v>
      </c>
      <c r="D940" s="18" t="s">
        <v>33</v>
      </c>
      <c r="E940" s="18" t="s">
        <v>41</v>
      </c>
      <c r="F940" s="18">
        <v>1025</v>
      </c>
      <c r="G940" s="18">
        <v>800.81</v>
      </c>
      <c r="H940" s="18">
        <v>1036.19</v>
      </c>
      <c r="I940" s="43">
        <v>-293</v>
      </c>
      <c r="J940" s="18" t="s">
        <v>46</v>
      </c>
      <c r="K940" t="s">
        <v>5705</v>
      </c>
      <c r="L940" s="18" t="s">
        <v>2417</v>
      </c>
    </row>
    <row r="941" spans="1:12" x14ac:dyDescent="0.3">
      <c r="A941" t="s">
        <v>7815</v>
      </c>
      <c r="B941" s="18" t="s">
        <v>12</v>
      </c>
      <c r="C941" s="18" t="s">
        <v>21</v>
      </c>
      <c r="D941" s="18" t="s">
        <v>35</v>
      </c>
      <c r="E941" s="18" t="s">
        <v>38</v>
      </c>
      <c r="F941" s="18">
        <v>1015</v>
      </c>
      <c r="G941" s="18">
        <v>501.41</v>
      </c>
      <c r="H941" s="18">
        <v>938.57</v>
      </c>
      <c r="I941" s="43">
        <v>-45</v>
      </c>
      <c r="J941" s="18" t="s">
        <v>46</v>
      </c>
      <c r="K941" t="s">
        <v>4784</v>
      </c>
      <c r="L941" s="18" t="s">
        <v>310</v>
      </c>
    </row>
    <row r="942" spans="1:12" x14ac:dyDescent="0.3">
      <c r="A942" t="s">
        <v>8560</v>
      </c>
      <c r="B942" s="18" t="s">
        <v>11</v>
      </c>
      <c r="C942" s="18" t="s">
        <v>27</v>
      </c>
      <c r="D942" s="18" t="s">
        <v>31</v>
      </c>
      <c r="E942" s="18" t="s">
        <v>36</v>
      </c>
      <c r="F942" s="18">
        <v>1080</v>
      </c>
      <c r="G942" s="18">
        <v>1746.25</v>
      </c>
      <c r="H942" s="18">
        <v>2791.83</v>
      </c>
      <c r="I942" s="43">
        <v>-164</v>
      </c>
      <c r="J942" s="18" t="s">
        <v>46</v>
      </c>
      <c r="K942" t="s">
        <v>5651</v>
      </c>
      <c r="L942" s="18" t="s">
        <v>945</v>
      </c>
    </row>
    <row r="943" spans="1:12" x14ac:dyDescent="0.3">
      <c r="A943" t="s">
        <v>8680</v>
      </c>
      <c r="B943" s="18" t="s">
        <v>17</v>
      </c>
      <c r="C943" s="18" t="s">
        <v>27</v>
      </c>
      <c r="D943" s="18" t="s">
        <v>32</v>
      </c>
      <c r="E943" s="18" t="s">
        <v>36</v>
      </c>
      <c r="F943" s="18">
        <v>1070</v>
      </c>
      <c r="G943" s="18">
        <v>94.99</v>
      </c>
      <c r="H943" s="18">
        <v>174.9</v>
      </c>
      <c r="I943" s="43">
        <v>-23</v>
      </c>
      <c r="J943" s="18" t="s">
        <v>46</v>
      </c>
      <c r="K943" t="s">
        <v>6096</v>
      </c>
      <c r="L943" s="18" t="s">
        <v>1139</v>
      </c>
    </row>
    <row r="944" spans="1:12" x14ac:dyDescent="0.3">
      <c r="A944" t="s">
        <v>7404</v>
      </c>
      <c r="B944" s="18" t="s">
        <v>15</v>
      </c>
      <c r="C944" s="18" t="s">
        <v>29</v>
      </c>
      <c r="D944" s="18" t="s">
        <v>35</v>
      </c>
      <c r="E944" s="18" t="s">
        <v>42</v>
      </c>
      <c r="F944" s="18">
        <v>1036</v>
      </c>
      <c r="G944" s="18">
        <v>493.35</v>
      </c>
      <c r="H944" s="18">
        <v>663.46</v>
      </c>
      <c r="I944" s="43">
        <v>-33</v>
      </c>
      <c r="J944" s="18" t="s">
        <v>46</v>
      </c>
      <c r="K944" t="s">
        <v>4769</v>
      </c>
      <c r="L944" s="18" t="s">
        <v>3906</v>
      </c>
    </row>
    <row r="945" spans="1:12" x14ac:dyDescent="0.3">
      <c r="A945" t="s">
        <v>10254</v>
      </c>
      <c r="B945" s="18" t="s">
        <v>14</v>
      </c>
      <c r="C945" s="18" t="s">
        <v>21</v>
      </c>
      <c r="D945" s="18" t="s">
        <v>34</v>
      </c>
      <c r="E945" s="18" t="s">
        <v>39</v>
      </c>
      <c r="F945" s="18">
        <v>1016</v>
      </c>
      <c r="G945" s="18">
        <v>996.52</v>
      </c>
      <c r="H945" s="18">
        <v>1327.79</v>
      </c>
      <c r="I945" s="43">
        <v>-398</v>
      </c>
      <c r="J945" s="18" t="s">
        <v>46</v>
      </c>
      <c r="K945" t="s">
        <v>4973</v>
      </c>
      <c r="L945" s="18" t="s">
        <v>3652</v>
      </c>
    </row>
    <row r="946" spans="1:12" x14ac:dyDescent="0.3">
      <c r="A946" t="s">
        <v>7446</v>
      </c>
      <c r="B946" s="18" t="s">
        <v>14</v>
      </c>
      <c r="C946" s="18" t="s">
        <v>28</v>
      </c>
      <c r="D946" s="18" t="s">
        <v>33</v>
      </c>
      <c r="E946" s="18" t="s">
        <v>42</v>
      </c>
      <c r="F946" s="18">
        <v>1011</v>
      </c>
      <c r="G946" s="18">
        <v>1442.21</v>
      </c>
      <c r="H946" s="18">
        <v>2163.7600000000002</v>
      </c>
      <c r="I946" s="43">
        <v>-331</v>
      </c>
      <c r="J946" s="18" t="s">
        <v>46</v>
      </c>
      <c r="K946" t="s">
        <v>5096</v>
      </c>
      <c r="L946" s="18" t="s">
        <v>1733</v>
      </c>
    </row>
    <row r="947" spans="1:12" x14ac:dyDescent="0.3">
      <c r="A947" t="s">
        <v>7186</v>
      </c>
      <c r="B947" s="18" t="s">
        <v>18</v>
      </c>
      <c r="C947" s="18" t="s">
        <v>25</v>
      </c>
      <c r="D947" s="18" t="s">
        <v>31</v>
      </c>
      <c r="E947" s="18" t="s">
        <v>39</v>
      </c>
      <c r="F947" s="18">
        <v>1038</v>
      </c>
      <c r="G947" s="18">
        <v>1582.44</v>
      </c>
      <c r="H947" s="18">
        <v>2132.44</v>
      </c>
      <c r="I947" s="43">
        <v>-203</v>
      </c>
      <c r="J947" s="18" t="s">
        <v>46</v>
      </c>
      <c r="K947" t="s">
        <v>4797</v>
      </c>
      <c r="L947" s="18" t="s">
        <v>3456</v>
      </c>
    </row>
    <row r="948" spans="1:12" x14ac:dyDescent="0.3">
      <c r="A948" t="s">
        <v>7126</v>
      </c>
      <c r="B948" s="18" t="s">
        <v>12</v>
      </c>
      <c r="C948" s="18" t="s">
        <v>25</v>
      </c>
      <c r="D948" s="18" t="s">
        <v>34</v>
      </c>
      <c r="E948" s="18" t="s">
        <v>40</v>
      </c>
      <c r="F948" s="18">
        <v>1073</v>
      </c>
      <c r="G948" s="18">
        <v>660.08</v>
      </c>
      <c r="H948" s="18">
        <v>734.71</v>
      </c>
      <c r="I948" s="43">
        <v>-400</v>
      </c>
      <c r="J948" s="18" t="s">
        <v>46</v>
      </c>
      <c r="K948" t="s">
        <v>6067</v>
      </c>
      <c r="L948" s="18" t="s">
        <v>1262</v>
      </c>
    </row>
    <row r="949" spans="1:12" x14ac:dyDescent="0.3">
      <c r="A949" t="s">
        <v>8674</v>
      </c>
      <c r="B949" s="18" t="s">
        <v>18</v>
      </c>
      <c r="C949" s="18" t="s">
        <v>30</v>
      </c>
      <c r="D949" s="18" t="s">
        <v>33</v>
      </c>
      <c r="E949" s="18" t="s">
        <v>36</v>
      </c>
      <c r="F949" s="18">
        <v>1051</v>
      </c>
      <c r="G949" s="18">
        <v>1583.37</v>
      </c>
      <c r="H949" s="18">
        <v>2058.3000000000002</v>
      </c>
      <c r="I949" s="43">
        <v>-428</v>
      </c>
      <c r="J949" s="18" t="s">
        <v>46</v>
      </c>
      <c r="K949" t="s">
        <v>5388</v>
      </c>
      <c r="L949" s="18" t="s">
        <v>1130</v>
      </c>
    </row>
    <row r="950" spans="1:12" x14ac:dyDescent="0.3">
      <c r="A950" t="s">
        <v>7172</v>
      </c>
      <c r="B950" s="18" t="s">
        <v>17</v>
      </c>
      <c r="C950" s="18" t="s">
        <v>30</v>
      </c>
      <c r="D950" s="18" t="s">
        <v>33</v>
      </c>
      <c r="E950" s="18" t="s">
        <v>37</v>
      </c>
      <c r="F950" s="18">
        <v>1074</v>
      </c>
      <c r="G950" s="18">
        <v>826.91</v>
      </c>
      <c r="H950" s="18">
        <v>1396.93</v>
      </c>
      <c r="I950" s="43">
        <v>-149</v>
      </c>
      <c r="J950" s="18" t="s">
        <v>46</v>
      </c>
      <c r="K950" t="s">
        <v>4456</v>
      </c>
      <c r="L950" s="18" t="s">
        <v>1906</v>
      </c>
    </row>
    <row r="951" spans="1:12" x14ac:dyDescent="0.3">
      <c r="A951" t="s">
        <v>8465</v>
      </c>
      <c r="B951" s="18" t="s">
        <v>18</v>
      </c>
      <c r="C951" s="18" t="s">
        <v>23</v>
      </c>
      <c r="D951" s="18" t="s">
        <v>33</v>
      </c>
      <c r="E951" s="18" t="s">
        <v>42</v>
      </c>
      <c r="F951" s="18">
        <v>1078</v>
      </c>
      <c r="G951" s="18">
        <v>809.75</v>
      </c>
      <c r="H951" s="18">
        <v>917.74</v>
      </c>
      <c r="I951" s="43">
        <v>-261</v>
      </c>
      <c r="J951" s="18" t="s">
        <v>46</v>
      </c>
      <c r="K951" t="s">
        <v>5997</v>
      </c>
      <c r="L951" s="18" t="s">
        <v>801</v>
      </c>
    </row>
    <row r="952" spans="1:12" x14ac:dyDescent="0.3">
      <c r="A952" t="s">
        <v>8037</v>
      </c>
      <c r="B952" s="18" t="s">
        <v>19</v>
      </c>
      <c r="C952" s="18" t="s">
        <v>23</v>
      </c>
      <c r="D952" s="18" t="s">
        <v>35</v>
      </c>
      <c r="E952" s="18" t="s">
        <v>36</v>
      </c>
      <c r="F952" s="18">
        <v>1052</v>
      </c>
      <c r="G952" s="18">
        <v>423.49</v>
      </c>
      <c r="H952" s="18">
        <v>777.22</v>
      </c>
      <c r="I952" s="43">
        <v>-176</v>
      </c>
      <c r="J952" s="18" t="s">
        <v>46</v>
      </c>
      <c r="K952" t="s">
        <v>6008</v>
      </c>
      <c r="L952" s="18" t="s">
        <v>73</v>
      </c>
    </row>
    <row r="953" spans="1:12" x14ac:dyDescent="0.3">
      <c r="A953" t="s">
        <v>8493</v>
      </c>
      <c r="B953" s="18" t="s">
        <v>15</v>
      </c>
      <c r="C953" s="18" t="s">
        <v>30</v>
      </c>
      <c r="D953" s="18" t="s">
        <v>31</v>
      </c>
      <c r="E953" s="18" t="s">
        <v>40</v>
      </c>
      <c r="F953" s="18">
        <v>1054</v>
      </c>
      <c r="G953" s="18">
        <v>658.2</v>
      </c>
      <c r="H953" s="18">
        <v>1093.22</v>
      </c>
      <c r="I953" s="43">
        <v>-409</v>
      </c>
      <c r="J953" s="18" t="s">
        <v>46</v>
      </c>
      <c r="K953" t="s">
        <v>4776</v>
      </c>
      <c r="L953" s="18" t="s">
        <v>845</v>
      </c>
    </row>
    <row r="954" spans="1:12" x14ac:dyDescent="0.3">
      <c r="A954" t="s">
        <v>6486</v>
      </c>
      <c r="B954" s="18" t="s">
        <v>16</v>
      </c>
      <c r="C954" s="18" t="s">
        <v>26</v>
      </c>
      <c r="D954" s="18" t="s">
        <v>32</v>
      </c>
      <c r="E954" s="18" t="s">
        <v>39</v>
      </c>
      <c r="F954" s="18">
        <v>1010</v>
      </c>
      <c r="G954" s="18">
        <v>1828.73</v>
      </c>
      <c r="H954" s="18">
        <v>2908.47</v>
      </c>
      <c r="I954" s="43">
        <v>-121</v>
      </c>
      <c r="J954" s="18" t="s">
        <v>46</v>
      </c>
      <c r="K954" t="s">
        <v>5085</v>
      </c>
      <c r="L954" s="18" t="s">
        <v>1171</v>
      </c>
    </row>
    <row r="955" spans="1:12" x14ac:dyDescent="0.3">
      <c r="A955" t="s">
        <v>10006</v>
      </c>
      <c r="B955" s="18" t="s">
        <v>15</v>
      </c>
      <c r="C955" s="18" t="s">
        <v>24</v>
      </c>
      <c r="D955" s="18" t="s">
        <v>33</v>
      </c>
      <c r="E955" s="18" t="s">
        <v>41</v>
      </c>
      <c r="F955" s="18">
        <v>1089</v>
      </c>
      <c r="G955" s="18">
        <v>521.33000000000004</v>
      </c>
      <c r="H955" s="18">
        <v>652.29999999999995</v>
      </c>
      <c r="I955" s="43">
        <v>-111</v>
      </c>
      <c r="J955" s="18" t="s">
        <v>46</v>
      </c>
      <c r="K955" t="s">
        <v>5248</v>
      </c>
      <c r="L955" s="18" t="s">
        <v>3280</v>
      </c>
    </row>
    <row r="956" spans="1:12" x14ac:dyDescent="0.3">
      <c r="A956" t="s">
        <v>7955</v>
      </c>
      <c r="B956" s="18" t="s">
        <v>11</v>
      </c>
      <c r="C956" s="18" t="s">
        <v>23</v>
      </c>
      <c r="D956" s="18" t="s">
        <v>31</v>
      </c>
      <c r="E956" s="18" t="s">
        <v>37</v>
      </c>
      <c r="F956" s="18">
        <v>1056</v>
      </c>
      <c r="G956" s="18">
        <v>1878.68</v>
      </c>
      <c r="H956" s="18">
        <v>3658.67</v>
      </c>
      <c r="I956" s="43">
        <v>-38</v>
      </c>
      <c r="J956" s="18" t="s">
        <v>46</v>
      </c>
      <c r="K956" t="s">
        <v>5111</v>
      </c>
      <c r="L956" s="18" t="s">
        <v>3471</v>
      </c>
    </row>
    <row r="957" spans="1:12" x14ac:dyDescent="0.3">
      <c r="A957" t="s">
        <v>6635</v>
      </c>
      <c r="B957" s="18" t="s">
        <v>12</v>
      </c>
      <c r="C957" s="18" t="s">
        <v>22</v>
      </c>
      <c r="D957" s="18" t="s">
        <v>35</v>
      </c>
      <c r="E957" s="18" t="s">
        <v>43</v>
      </c>
      <c r="F957" s="18">
        <v>1029</v>
      </c>
      <c r="G957" s="18">
        <v>1898.65</v>
      </c>
      <c r="H957" s="18">
        <v>2503.0500000000002</v>
      </c>
      <c r="I957" s="43">
        <v>-489</v>
      </c>
      <c r="J957" s="18" t="s">
        <v>46</v>
      </c>
      <c r="K957" t="s">
        <v>5744</v>
      </c>
      <c r="L957" s="18" t="s">
        <v>1603</v>
      </c>
    </row>
    <row r="958" spans="1:12" x14ac:dyDescent="0.3">
      <c r="A958" t="s">
        <v>8167</v>
      </c>
      <c r="B958" s="18" t="s">
        <v>14</v>
      </c>
      <c r="C958" s="18" t="s">
        <v>28</v>
      </c>
      <c r="D958" s="18" t="s">
        <v>34</v>
      </c>
      <c r="E958" s="18" t="s">
        <v>45</v>
      </c>
      <c r="F958" s="18">
        <v>1033</v>
      </c>
      <c r="G958" s="18">
        <v>1324.67</v>
      </c>
      <c r="H958" s="18">
        <v>2153.06</v>
      </c>
      <c r="I958" s="43">
        <v>-6</v>
      </c>
      <c r="J958" s="18" t="s">
        <v>46</v>
      </c>
      <c r="K958" t="s">
        <v>5156</v>
      </c>
      <c r="L958" s="18" t="s">
        <v>301</v>
      </c>
    </row>
    <row r="959" spans="1:12" x14ac:dyDescent="0.3">
      <c r="A959" t="s">
        <v>7704</v>
      </c>
      <c r="B959" s="18" t="s">
        <v>19</v>
      </c>
      <c r="C959" s="18" t="s">
        <v>21</v>
      </c>
      <c r="D959" s="18" t="s">
        <v>34</v>
      </c>
      <c r="E959" s="18" t="s">
        <v>45</v>
      </c>
      <c r="F959" s="18">
        <v>1044</v>
      </c>
      <c r="G959" s="18">
        <v>348.74</v>
      </c>
      <c r="H959" s="18">
        <v>413.47</v>
      </c>
      <c r="I959" s="43">
        <v>-400</v>
      </c>
      <c r="J959" s="18" t="s">
        <v>46</v>
      </c>
      <c r="K959" t="s">
        <v>4794</v>
      </c>
      <c r="L959" s="18" t="s">
        <v>3881</v>
      </c>
    </row>
    <row r="960" spans="1:12" x14ac:dyDescent="0.3">
      <c r="A960" t="s">
        <v>6901</v>
      </c>
      <c r="B960" s="18" t="s">
        <v>20</v>
      </c>
      <c r="C960" s="18" t="s">
        <v>22</v>
      </c>
      <c r="D960" s="18" t="s">
        <v>35</v>
      </c>
      <c r="E960" s="18" t="s">
        <v>39</v>
      </c>
      <c r="F960" s="18">
        <v>1096</v>
      </c>
      <c r="G960" s="18">
        <v>246.68</v>
      </c>
      <c r="H960" s="18">
        <v>453.56</v>
      </c>
      <c r="I960" s="43">
        <v>-176</v>
      </c>
      <c r="J960" s="18" t="s">
        <v>46</v>
      </c>
      <c r="K960" t="s">
        <v>4823</v>
      </c>
      <c r="L960" s="18" t="s">
        <v>3846</v>
      </c>
    </row>
    <row r="961" spans="1:12" x14ac:dyDescent="0.3">
      <c r="A961" t="s">
        <v>9436</v>
      </c>
      <c r="B961" s="18" t="s">
        <v>13</v>
      </c>
      <c r="C961" s="18" t="s">
        <v>25</v>
      </c>
      <c r="D961" s="18" t="s">
        <v>34</v>
      </c>
      <c r="E961" s="18" t="s">
        <v>45</v>
      </c>
      <c r="F961" s="18">
        <v>1075</v>
      </c>
      <c r="G961" s="18">
        <v>1145.93</v>
      </c>
      <c r="H961" s="18">
        <v>1554.86</v>
      </c>
      <c r="I961" s="43">
        <v>-357</v>
      </c>
      <c r="J961" s="18" t="s">
        <v>46</v>
      </c>
      <c r="K961" t="s">
        <v>4860</v>
      </c>
      <c r="L961" s="18" t="s">
        <v>2370</v>
      </c>
    </row>
    <row r="962" spans="1:12" x14ac:dyDescent="0.3">
      <c r="A962" t="s">
        <v>8119</v>
      </c>
      <c r="B962" s="18" t="s">
        <v>17</v>
      </c>
      <c r="C962" s="18" t="s">
        <v>27</v>
      </c>
      <c r="D962" s="18" t="s">
        <v>32</v>
      </c>
      <c r="E962" s="18" t="s">
        <v>45</v>
      </c>
      <c r="F962" s="18">
        <v>1066</v>
      </c>
      <c r="G962" s="18">
        <v>1844.79</v>
      </c>
      <c r="H962" s="18">
        <v>3665.52</v>
      </c>
      <c r="I962" s="43">
        <v>-10</v>
      </c>
      <c r="J962" s="18" t="s">
        <v>46</v>
      </c>
      <c r="K962" t="s">
        <v>6112</v>
      </c>
      <c r="L962" s="18" t="s">
        <v>216</v>
      </c>
    </row>
    <row r="963" spans="1:12" x14ac:dyDescent="0.3">
      <c r="A963" t="s">
        <v>7022</v>
      </c>
      <c r="B963" s="18" t="s">
        <v>12</v>
      </c>
      <c r="C963" s="18" t="s">
        <v>27</v>
      </c>
      <c r="D963" s="18" t="s">
        <v>33</v>
      </c>
      <c r="E963" s="18" t="s">
        <v>37</v>
      </c>
      <c r="F963" s="18">
        <v>1088</v>
      </c>
      <c r="G963" s="18">
        <v>847.54</v>
      </c>
      <c r="H963" s="18">
        <v>1233.1099999999999</v>
      </c>
      <c r="I963" s="43">
        <v>-231</v>
      </c>
      <c r="J963" s="18" t="s">
        <v>46</v>
      </c>
      <c r="K963" t="s">
        <v>5262</v>
      </c>
      <c r="L963" s="18" t="s">
        <v>3258</v>
      </c>
    </row>
    <row r="964" spans="1:12" x14ac:dyDescent="0.3">
      <c r="A964" t="s">
        <v>7477</v>
      </c>
      <c r="B964" s="18" t="s">
        <v>18</v>
      </c>
      <c r="C964" s="18" t="s">
        <v>26</v>
      </c>
      <c r="D964" s="18" t="s">
        <v>35</v>
      </c>
      <c r="E964" s="18" t="s">
        <v>36</v>
      </c>
      <c r="F964" s="18">
        <v>1041</v>
      </c>
      <c r="G964" s="18">
        <v>601.84</v>
      </c>
      <c r="H964" s="18">
        <v>1179.8399999999999</v>
      </c>
      <c r="I964" s="43">
        <v>-190</v>
      </c>
      <c r="J964" s="18" t="s">
        <v>46</v>
      </c>
      <c r="K964" t="s">
        <v>5645</v>
      </c>
      <c r="L964" s="18" t="s">
        <v>2554</v>
      </c>
    </row>
    <row r="965" spans="1:12" x14ac:dyDescent="0.3">
      <c r="A965" t="s">
        <v>7165</v>
      </c>
      <c r="B965" s="18" t="s">
        <v>20</v>
      </c>
      <c r="C965" s="18" t="s">
        <v>22</v>
      </c>
      <c r="D965" s="18" t="s">
        <v>32</v>
      </c>
      <c r="E965" s="18" t="s">
        <v>43</v>
      </c>
      <c r="F965" s="18">
        <v>1033</v>
      </c>
      <c r="G965" s="18">
        <v>1585.84</v>
      </c>
      <c r="H965" s="18">
        <v>2593.6799999999998</v>
      </c>
      <c r="I965" s="43">
        <v>-479</v>
      </c>
      <c r="J965" s="18" t="s">
        <v>46</v>
      </c>
      <c r="K965" t="s">
        <v>5650</v>
      </c>
      <c r="L965" s="18" t="s">
        <v>792</v>
      </c>
    </row>
    <row r="966" spans="1:12" x14ac:dyDescent="0.3">
      <c r="A966" t="s">
        <v>9261</v>
      </c>
      <c r="B966" s="18" t="s">
        <v>17</v>
      </c>
      <c r="C966" s="18" t="s">
        <v>27</v>
      </c>
      <c r="D966" s="18" t="s">
        <v>34</v>
      </c>
      <c r="E966" s="18" t="s">
        <v>41</v>
      </c>
      <c r="F966" s="18">
        <v>1098</v>
      </c>
      <c r="G966" s="18">
        <v>446.92</v>
      </c>
      <c r="H966" s="18">
        <v>717.48</v>
      </c>
      <c r="I966" s="43">
        <v>-57</v>
      </c>
      <c r="J966" s="18" t="s">
        <v>46</v>
      </c>
      <c r="K966" t="s">
        <v>5496</v>
      </c>
      <c r="L966" s="18" t="s">
        <v>2082</v>
      </c>
    </row>
    <row r="967" spans="1:12" x14ac:dyDescent="0.3">
      <c r="A967" t="s">
        <v>7088</v>
      </c>
      <c r="B967" s="18" t="s">
        <v>20</v>
      </c>
      <c r="C967" s="18" t="s">
        <v>27</v>
      </c>
      <c r="D967" s="18" t="s">
        <v>34</v>
      </c>
      <c r="E967" s="18" t="s">
        <v>36</v>
      </c>
      <c r="F967" s="18">
        <v>1056</v>
      </c>
      <c r="G967" s="18">
        <v>765.02</v>
      </c>
      <c r="H967" s="18">
        <v>1157.83</v>
      </c>
      <c r="I967" s="43">
        <v>-17</v>
      </c>
      <c r="J967" s="18" t="s">
        <v>46</v>
      </c>
      <c r="K967" t="s">
        <v>5403</v>
      </c>
      <c r="L967" s="18" t="s">
        <v>2858</v>
      </c>
    </row>
    <row r="968" spans="1:12" x14ac:dyDescent="0.3">
      <c r="A968" t="s">
        <v>9154</v>
      </c>
      <c r="B968" s="18" t="s">
        <v>15</v>
      </c>
      <c r="C968" s="18" t="s">
        <v>21</v>
      </c>
      <c r="D968" s="18" t="s">
        <v>32</v>
      </c>
      <c r="E968" s="18" t="s">
        <v>43</v>
      </c>
      <c r="F968" s="18">
        <v>1068</v>
      </c>
      <c r="G968" s="18">
        <v>568.73</v>
      </c>
      <c r="H968" s="18">
        <v>709.19</v>
      </c>
      <c r="I968" s="43">
        <v>-438</v>
      </c>
      <c r="J968" s="18" t="s">
        <v>46</v>
      </c>
      <c r="K968" t="s">
        <v>5878</v>
      </c>
      <c r="L968" s="18" t="s">
        <v>1911</v>
      </c>
    </row>
    <row r="969" spans="1:12" x14ac:dyDescent="0.3">
      <c r="A969" t="s">
        <v>10233</v>
      </c>
      <c r="B969" s="18" t="s">
        <v>16</v>
      </c>
      <c r="C969" s="18" t="s">
        <v>27</v>
      </c>
      <c r="D969" s="18" t="s">
        <v>32</v>
      </c>
      <c r="E969" s="18" t="s">
        <v>38</v>
      </c>
      <c r="F969" s="18">
        <v>1047</v>
      </c>
      <c r="G969" s="18">
        <v>126.62</v>
      </c>
      <c r="H969" s="18">
        <v>169.72</v>
      </c>
      <c r="I969" s="43">
        <v>-114</v>
      </c>
      <c r="J969" s="18" t="s">
        <v>46</v>
      </c>
      <c r="K969" t="s">
        <v>4998</v>
      </c>
      <c r="L969" s="18" t="s">
        <v>3619</v>
      </c>
    </row>
    <row r="970" spans="1:12" x14ac:dyDescent="0.3">
      <c r="A970" t="s">
        <v>8403</v>
      </c>
      <c r="B970" s="18" t="s">
        <v>14</v>
      </c>
      <c r="C970" s="18" t="s">
        <v>24</v>
      </c>
      <c r="D970" s="18" t="s">
        <v>35</v>
      </c>
      <c r="E970" s="18" t="s">
        <v>44</v>
      </c>
      <c r="F970" s="18">
        <v>1057</v>
      </c>
      <c r="G970" s="18">
        <v>423.98</v>
      </c>
      <c r="H970" s="18">
        <v>702.55</v>
      </c>
      <c r="I970" s="43">
        <v>-219</v>
      </c>
      <c r="J970" s="18" t="s">
        <v>46</v>
      </c>
      <c r="K970" t="s">
        <v>6195</v>
      </c>
      <c r="L970" s="18" t="s">
        <v>697</v>
      </c>
    </row>
    <row r="971" spans="1:12" x14ac:dyDescent="0.3">
      <c r="A971" t="s">
        <v>8971</v>
      </c>
      <c r="B971" s="18" t="s">
        <v>12</v>
      </c>
      <c r="C971" s="18" t="s">
        <v>28</v>
      </c>
      <c r="D971" s="18" t="s">
        <v>33</v>
      </c>
      <c r="E971" s="18" t="s">
        <v>42</v>
      </c>
      <c r="F971" s="18">
        <v>1094</v>
      </c>
      <c r="G971" s="18">
        <v>291.47000000000003</v>
      </c>
      <c r="H971" s="18">
        <v>502.67</v>
      </c>
      <c r="I971" s="43">
        <v>-177</v>
      </c>
      <c r="J971" s="18" t="s">
        <v>46</v>
      </c>
      <c r="K971" t="s">
        <v>5291</v>
      </c>
      <c r="L971" s="18" t="s">
        <v>1635</v>
      </c>
    </row>
    <row r="972" spans="1:12" x14ac:dyDescent="0.3">
      <c r="A972" t="s">
        <v>10397</v>
      </c>
      <c r="B972" s="18" t="s">
        <v>15</v>
      </c>
      <c r="C972" s="18" t="s">
        <v>23</v>
      </c>
      <c r="D972" s="18" t="s">
        <v>31</v>
      </c>
      <c r="E972" s="18" t="s">
        <v>40</v>
      </c>
      <c r="F972" s="18">
        <v>1088</v>
      </c>
      <c r="G972" s="18">
        <v>1084.3399999999999</v>
      </c>
      <c r="H972" s="18">
        <v>1939.43</v>
      </c>
      <c r="I972" s="43">
        <v>-434</v>
      </c>
      <c r="J972" s="18" t="s">
        <v>46</v>
      </c>
      <c r="K972" t="s">
        <v>4808</v>
      </c>
      <c r="L972" s="18" t="s">
        <v>3864</v>
      </c>
    </row>
    <row r="973" spans="1:12" x14ac:dyDescent="0.3">
      <c r="A973" t="s">
        <v>7712</v>
      </c>
      <c r="B973" s="18" t="s">
        <v>18</v>
      </c>
      <c r="C973" s="18" t="s">
        <v>27</v>
      </c>
      <c r="D973" s="18" t="s">
        <v>33</v>
      </c>
      <c r="E973" s="18" t="s">
        <v>41</v>
      </c>
      <c r="F973" s="18">
        <v>1093</v>
      </c>
      <c r="G973" s="18">
        <v>1272.5999999999999</v>
      </c>
      <c r="H973" s="18">
        <v>2388.59</v>
      </c>
      <c r="I973" s="43">
        <v>-237</v>
      </c>
      <c r="J973" s="18" t="s">
        <v>46</v>
      </c>
      <c r="K973" t="s">
        <v>5340</v>
      </c>
      <c r="L973" s="18" t="s">
        <v>858</v>
      </c>
    </row>
    <row r="974" spans="1:12" x14ac:dyDescent="0.3">
      <c r="A974" t="s">
        <v>7344</v>
      </c>
      <c r="B974" s="18" t="s">
        <v>15</v>
      </c>
      <c r="C974" s="18" t="s">
        <v>22</v>
      </c>
      <c r="D974" s="18" t="s">
        <v>33</v>
      </c>
      <c r="E974" s="18" t="s">
        <v>41</v>
      </c>
      <c r="F974" s="18">
        <v>1011</v>
      </c>
      <c r="G974" s="18">
        <v>965.56</v>
      </c>
      <c r="H974" s="18">
        <v>1340.92</v>
      </c>
      <c r="I974" s="43">
        <v>-193</v>
      </c>
      <c r="J974" s="18" t="s">
        <v>46</v>
      </c>
      <c r="K974" t="s">
        <v>4459</v>
      </c>
      <c r="L974" s="18" t="s">
        <v>2206</v>
      </c>
    </row>
    <row r="975" spans="1:12" x14ac:dyDescent="0.3">
      <c r="A975" t="s">
        <v>8261</v>
      </c>
      <c r="B975" s="18" t="s">
        <v>13</v>
      </c>
      <c r="C975" s="18" t="s">
        <v>22</v>
      </c>
      <c r="D975" s="18" t="s">
        <v>33</v>
      </c>
      <c r="E975" s="18" t="s">
        <v>38</v>
      </c>
      <c r="F975" s="18">
        <v>1045</v>
      </c>
      <c r="G975" s="18">
        <v>350.64</v>
      </c>
      <c r="H975" s="18">
        <v>615.15</v>
      </c>
      <c r="I975" s="43">
        <v>-305</v>
      </c>
      <c r="J975" s="18" t="s">
        <v>46</v>
      </c>
      <c r="K975" t="s">
        <v>6232</v>
      </c>
      <c r="L975" s="18" t="s">
        <v>464</v>
      </c>
    </row>
    <row r="976" spans="1:12" x14ac:dyDescent="0.3">
      <c r="A976" t="s">
        <v>7474</v>
      </c>
      <c r="B976" s="18" t="s">
        <v>12</v>
      </c>
      <c r="C976" s="18" t="s">
        <v>28</v>
      </c>
      <c r="D976" s="18" t="s">
        <v>35</v>
      </c>
      <c r="E976" s="18" t="s">
        <v>43</v>
      </c>
      <c r="F976" s="18">
        <v>1092</v>
      </c>
      <c r="G976" s="18">
        <v>1369.41</v>
      </c>
      <c r="H976" s="18">
        <v>1951.59</v>
      </c>
      <c r="I976" s="43">
        <v>-217</v>
      </c>
      <c r="J976" s="18" t="s">
        <v>46</v>
      </c>
      <c r="K976" t="s">
        <v>4847</v>
      </c>
      <c r="L976" s="18" t="s">
        <v>1438</v>
      </c>
    </row>
    <row r="977" spans="1:12" x14ac:dyDescent="0.3">
      <c r="A977" t="s">
        <v>8907</v>
      </c>
      <c r="B977" s="18" t="s">
        <v>20</v>
      </c>
      <c r="C977" s="18" t="s">
        <v>29</v>
      </c>
      <c r="D977" s="18" t="s">
        <v>33</v>
      </c>
      <c r="E977" s="18" t="s">
        <v>38</v>
      </c>
      <c r="F977" s="18">
        <v>1009</v>
      </c>
      <c r="G977" s="18">
        <v>1516.74</v>
      </c>
      <c r="H977" s="18">
        <v>2234.5500000000002</v>
      </c>
      <c r="I977" s="43">
        <v>-314</v>
      </c>
      <c r="J977" s="18" t="s">
        <v>46</v>
      </c>
      <c r="K977" t="s">
        <v>5030</v>
      </c>
      <c r="L977" s="18" t="s">
        <v>1512</v>
      </c>
    </row>
    <row r="978" spans="1:12" x14ac:dyDescent="0.3">
      <c r="A978" t="s">
        <v>10611</v>
      </c>
      <c r="B978" s="18" t="s">
        <v>15</v>
      </c>
      <c r="C978" s="18" t="s">
        <v>25</v>
      </c>
      <c r="D978" s="18" t="s">
        <v>35</v>
      </c>
      <c r="E978" s="18" t="s">
        <v>38</v>
      </c>
      <c r="F978" s="18">
        <v>1083</v>
      </c>
      <c r="G978" s="18">
        <v>602.16999999999996</v>
      </c>
      <c r="H978" s="18">
        <v>972.86</v>
      </c>
      <c r="I978" s="43">
        <v>-247</v>
      </c>
      <c r="J978" s="18" t="s">
        <v>46</v>
      </c>
      <c r="K978" t="s">
        <v>4499</v>
      </c>
      <c r="L978" s="18" t="s">
        <v>4206</v>
      </c>
    </row>
    <row r="979" spans="1:12" x14ac:dyDescent="0.3">
      <c r="A979" t="s">
        <v>8182</v>
      </c>
      <c r="B979" s="18" t="s">
        <v>15</v>
      </c>
      <c r="C979" s="18" t="s">
        <v>23</v>
      </c>
      <c r="D979" s="18" t="s">
        <v>31</v>
      </c>
      <c r="E979" s="18" t="s">
        <v>45</v>
      </c>
      <c r="F979" s="18">
        <v>1062</v>
      </c>
      <c r="G979" s="18">
        <v>1318.22</v>
      </c>
      <c r="H979" s="18">
        <v>1945.06</v>
      </c>
      <c r="I979" s="43">
        <v>-269</v>
      </c>
      <c r="J979" s="18" t="s">
        <v>46</v>
      </c>
      <c r="K979" t="s">
        <v>4690</v>
      </c>
      <c r="L979" s="18" t="s">
        <v>332</v>
      </c>
    </row>
    <row r="980" spans="1:12" x14ac:dyDescent="0.3">
      <c r="A980" t="s">
        <v>8395</v>
      </c>
      <c r="B980" s="18" t="s">
        <v>12</v>
      </c>
      <c r="C980" s="18" t="s">
        <v>26</v>
      </c>
      <c r="D980" s="18" t="s">
        <v>31</v>
      </c>
      <c r="E980" s="18" t="s">
        <v>37</v>
      </c>
      <c r="F980" s="18">
        <v>1078</v>
      </c>
      <c r="G980" s="18">
        <v>797.8</v>
      </c>
      <c r="H980" s="18">
        <v>1099.46</v>
      </c>
      <c r="I980" s="43">
        <v>-76</v>
      </c>
      <c r="J980" s="18" t="s">
        <v>46</v>
      </c>
      <c r="K980" t="s">
        <v>5046</v>
      </c>
      <c r="L980" s="18" t="s">
        <v>687</v>
      </c>
    </row>
    <row r="981" spans="1:12" x14ac:dyDescent="0.3">
      <c r="A981" t="s">
        <v>10318</v>
      </c>
      <c r="B981" s="18" t="s">
        <v>14</v>
      </c>
      <c r="C981" s="18" t="s">
        <v>30</v>
      </c>
      <c r="D981" s="18" t="s">
        <v>33</v>
      </c>
      <c r="E981" s="18" t="s">
        <v>43</v>
      </c>
      <c r="F981" s="18">
        <v>1055</v>
      </c>
      <c r="G981" s="18">
        <v>95.46</v>
      </c>
      <c r="H981" s="18">
        <v>136.16999999999999</v>
      </c>
      <c r="I981" s="43">
        <v>-495</v>
      </c>
      <c r="J981" s="18" t="s">
        <v>46</v>
      </c>
      <c r="K981" t="s">
        <v>4407</v>
      </c>
      <c r="L981" s="18" t="s">
        <v>3739</v>
      </c>
    </row>
    <row r="982" spans="1:12" x14ac:dyDescent="0.3">
      <c r="A982" t="s">
        <v>6570</v>
      </c>
      <c r="B982" s="18" t="s">
        <v>16</v>
      </c>
      <c r="C982" s="18" t="s">
        <v>28</v>
      </c>
      <c r="D982" s="18" t="s">
        <v>34</v>
      </c>
      <c r="E982" s="18" t="s">
        <v>37</v>
      </c>
      <c r="F982" s="18">
        <v>1033</v>
      </c>
      <c r="G982" s="18">
        <v>1619.37</v>
      </c>
      <c r="H982" s="18">
        <v>2801.18</v>
      </c>
      <c r="I982" s="43">
        <v>-437</v>
      </c>
      <c r="J982" s="18" t="s">
        <v>46</v>
      </c>
      <c r="K982" t="s">
        <v>4835</v>
      </c>
      <c r="L982" s="18" t="s">
        <v>3831</v>
      </c>
    </row>
    <row r="983" spans="1:12" x14ac:dyDescent="0.3">
      <c r="A983" t="s">
        <v>6336</v>
      </c>
      <c r="B983" s="18" t="s">
        <v>19</v>
      </c>
      <c r="C983" s="18" t="s">
        <v>29</v>
      </c>
      <c r="D983" s="18" t="s">
        <v>35</v>
      </c>
      <c r="E983" s="18" t="s">
        <v>38</v>
      </c>
      <c r="F983" s="18">
        <v>1096</v>
      </c>
      <c r="G983" s="18">
        <v>68.14</v>
      </c>
      <c r="H983" s="18">
        <v>125.48</v>
      </c>
      <c r="I983" s="43">
        <v>-463</v>
      </c>
      <c r="J983" s="18" t="s">
        <v>46</v>
      </c>
      <c r="K983" t="s">
        <v>5407</v>
      </c>
      <c r="L983" s="18" t="s">
        <v>2135</v>
      </c>
    </row>
    <row r="984" spans="1:12" x14ac:dyDescent="0.3">
      <c r="A984" t="s">
        <v>7295</v>
      </c>
      <c r="B984" s="18" t="s">
        <v>11</v>
      </c>
      <c r="C984" s="18" t="s">
        <v>23</v>
      </c>
      <c r="D984" s="18" t="s">
        <v>33</v>
      </c>
      <c r="E984" s="18" t="s">
        <v>38</v>
      </c>
      <c r="F984" s="18">
        <v>1001</v>
      </c>
      <c r="G984" s="18">
        <v>1304.6199999999999</v>
      </c>
      <c r="H984" s="18">
        <v>1756.41</v>
      </c>
      <c r="I984" s="43">
        <v>-29</v>
      </c>
      <c r="J984" s="18" t="s">
        <v>46</v>
      </c>
      <c r="K984" t="s">
        <v>6180</v>
      </c>
      <c r="L984" s="18" t="s">
        <v>773</v>
      </c>
    </row>
    <row r="985" spans="1:12" x14ac:dyDescent="0.3">
      <c r="A985" t="s">
        <v>6391</v>
      </c>
      <c r="B985" s="18" t="s">
        <v>13</v>
      </c>
      <c r="C985" s="18" t="s">
        <v>28</v>
      </c>
      <c r="D985" s="18" t="s">
        <v>35</v>
      </c>
      <c r="E985" s="18" t="s">
        <v>39</v>
      </c>
      <c r="F985" s="18">
        <v>1092</v>
      </c>
      <c r="G985" s="18">
        <v>1081.5</v>
      </c>
      <c r="H985" s="18">
        <v>2151.48</v>
      </c>
      <c r="I985" s="43">
        <v>-482</v>
      </c>
      <c r="J985" s="18" t="s">
        <v>46</v>
      </c>
      <c r="K985" t="s">
        <v>4779</v>
      </c>
      <c r="L985" s="18" t="s">
        <v>1046</v>
      </c>
    </row>
    <row r="986" spans="1:12" x14ac:dyDescent="0.3">
      <c r="A986" t="s">
        <v>9552</v>
      </c>
      <c r="B986" s="18" t="s">
        <v>12</v>
      </c>
      <c r="C986" s="18" t="s">
        <v>21</v>
      </c>
      <c r="D986" s="18" t="s">
        <v>35</v>
      </c>
      <c r="E986" s="18" t="s">
        <v>42</v>
      </c>
      <c r="F986" s="18">
        <v>1019</v>
      </c>
      <c r="G986" s="18">
        <v>1986.3</v>
      </c>
      <c r="H986" s="18">
        <v>2301.8000000000002</v>
      </c>
      <c r="I986" s="43">
        <v>-497</v>
      </c>
      <c r="J986" s="18" t="s">
        <v>46</v>
      </c>
      <c r="K986" t="s">
        <v>5652</v>
      </c>
      <c r="L986" s="18" t="s">
        <v>2541</v>
      </c>
    </row>
    <row r="987" spans="1:12" x14ac:dyDescent="0.3">
      <c r="A987" t="s">
        <v>6916</v>
      </c>
      <c r="B987" s="18" t="s">
        <v>20</v>
      </c>
      <c r="C987" s="18" t="s">
        <v>22</v>
      </c>
      <c r="D987" s="18" t="s">
        <v>35</v>
      </c>
      <c r="E987" s="18" t="s">
        <v>39</v>
      </c>
      <c r="F987" s="18">
        <v>1091</v>
      </c>
      <c r="G987" s="18">
        <v>1003.81</v>
      </c>
      <c r="H987" s="18">
        <v>1977.01</v>
      </c>
      <c r="I987" s="43">
        <v>-353</v>
      </c>
      <c r="J987" s="18" t="s">
        <v>46</v>
      </c>
      <c r="K987" t="s">
        <v>5917</v>
      </c>
      <c r="L987" s="18" t="s">
        <v>1125</v>
      </c>
    </row>
    <row r="988" spans="1:12" x14ac:dyDescent="0.3">
      <c r="A988" t="s">
        <v>8696</v>
      </c>
      <c r="B988" s="18" t="s">
        <v>18</v>
      </c>
      <c r="C988" s="18" t="s">
        <v>27</v>
      </c>
      <c r="D988" s="18" t="s">
        <v>34</v>
      </c>
      <c r="E988" s="18" t="s">
        <v>37</v>
      </c>
      <c r="F988" s="18">
        <v>1018</v>
      </c>
      <c r="G988" s="18">
        <v>248.41</v>
      </c>
      <c r="H988" s="18">
        <v>338.53</v>
      </c>
      <c r="I988" s="43">
        <v>-330</v>
      </c>
      <c r="J988" s="18" t="s">
        <v>46</v>
      </c>
      <c r="K988" t="s">
        <v>6093</v>
      </c>
      <c r="L988" s="18" t="s">
        <v>1161</v>
      </c>
    </row>
    <row r="989" spans="1:12" x14ac:dyDescent="0.3">
      <c r="A989" t="s">
        <v>7877</v>
      </c>
      <c r="B989" s="18" t="s">
        <v>17</v>
      </c>
      <c r="C989" s="18" t="s">
        <v>26</v>
      </c>
      <c r="D989" s="18" t="s">
        <v>35</v>
      </c>
      <c r="E989" s="18" t="s">
        <v>37</v>
      </c>
      <c r="F989" s="18">
        <v>1056</v>
      </c>
      <c r="G989" s="18">
        <v>586.63</v>
      </c>
      <c r="H989" s="18">
        <v>943.84</v>
      </c>
      <c r="I989" s="43">
        <v>-215</v>
      </c>
      <c r="J989" s="18" t="s">
        <v>46</v>
      </c>
      <c r="K989" t="s">
        <v>5895</v>
      </c>
      <c r="L989" s="18" t="s">
        <v>304</v>
      </c>
    </row>
    <row r="990" spans="1:12" x14ac:dyDescent="0.3">
      <c r="A990" t="s">
        <v>9729</v>
      </c>
      <c r="B990" s="18" t="s">
        <v>19</v>
      </c>
      <c r="C990" s="18" t="s">
        <v>24</v>
      </c>
      <c r="D990" s="18" t="s">
        <v>31</v>
      </c>
      <c r="E990" s="18" t="s">
        <v>39</v>
      </c>
      <c r="F990" s="18">
        <v>1016</v>
      </c>
      <c r="G990" s="18">
        <v>839.04</v>
      </c>
      <c r="H990" s="18">
        <v>1090.8699999999999</v>
      </c>
      <c r="I990" s="43">
        <v>-176</v>
      </c>
      <c r="J990" s="18" t="s">
        <v>46</v>
      </c>
      <c r="K990" t="s">
        <v>5286</v>
      </c>
      <c r="L990" s="18" t="s">
        <v>2831</v>
      </c>
    </row>
    <row r="991" spans="1:12" x14ac:dyDescent="0.3">
      <c r="A991" t="s">
        <v>6585</v>
      </c>
      <c r="B991" s="18" t="s">
        <v>19</v>
      </c>
      <c r="C991" s="18" t="s">
        <v>28</v>
      </c>
      <c r="D991" s="18" t="s">
        <v>31</v>
      </c>
      <c r="E991" s="18" t="s">
        <v>41</v>
      </c>
      <c r="F991" s="18">
        <v>1086</v>
      </c>
      <c r="G991" s="18">
        <v>336.88</v>
      </c>
      <c r="H991" s="18">
        <v>425.16</v>
      </c>
      <c r="I991" s="43">
        <v>-407</v>
      </c>
      <c r="J991" s="18" t="s">
        <v>46</v>
      </c>
      <c r="K991" t="s">
        <v>5861</v>
      </c>
      <c r="L991" s="18" t="s">
        <v>1963</v>
      </c>
    </row>
    <row r="992" spans="1:12" x14ac:dyDescent="0.3">
      <c r="A992" t="s">
        <v>10563</v>
      </c>
      <c r="B992" s="18" t="s">
        <v>12</v>
      </c>
      <c r="C992" s="18" t="s">
        <v>28</v>
      </c>
      <c r="D992" s="18" t="s">
        <v>31</v>
      </c>
      <c r="E992" s="18" t="s">
        <v>40</v>
      </c>
      <c r="F992" s="18">
        <v>1020</v>
      </c>
      <c r="G992" s="18">
        <v>1311.59</v>
      </c>
      <c r="H992" s="18">
        <v>2272.63</v>
      </c>
      <c r="I992" s="43">
        <v>-371</v>
      </c>
      <c r="J992" s="18" t="s">
        <v>46</v>
      </c>
      <c r="K992" t="s">
        <v>4565</v>
      </c>
      <c r="L992" s="18" t="s">
        <v>4135</v>
      </c>
    </row>
    <row r="993" spans="1:12" x14ac:dyDescent="0.3">
      <c r="A993" t="s">
        <v>8427</v>
      </c>
      <c r="B993" s="18" t="s">
        <v>20</v>
      </c>
      <c r="C993" s="18" t="s">
        <v>25</v>
      </c>
      <c r="D993" s="18" t="s">
        <v>32</v>
      </c>
      <c r="E993" s="18" t="s">
        <v>39</v>
      </c>
      <c r="F993" s="18">
        <v>1006</v>
      </c>
      <c r="G993" s="18">
        <v>1050.43</v>
      </c>
      <c r="H993" s="18">
        <v>1961.6</v>
      </c>
      <c r="I993" s="43">
        <v>-417</v>
      </c>
      <c r="J993" s="18" t="s">
        <v>46</v>
      </c>
      <c r="K993" t="s">
        <v>6190</v>
      </c>
      <c r="L993" s="18" t="s">
        <v>734</v>
      </c>
    </row>
    <row r="994" spans="1:12" x14ac:dyDescent="0.3">
      <c r="A994" t="s">
        <v>9026</v>
      </c>
      <c r="B994" s="18" t="s">
        <v>15</v>
      </c>
      <c r="C994" s="18" t="s">
        <v>21</v>
      </c>
      <c r="D994" s="18" t="s">
        <v>34</v>
      </c>
      <c r="E994" s="18" t="s">
        <v>42</v>
      </c>
      <c r="F994" s="18">
        <v>1071</v>
      </c>
      <c r="G994" s="18">
        <v>1702.72</v>
      </c>
      <c r="H994" s="18">
        <v>3259.65</v>
      </c>
      <c r="I994" s="43">
        <v>-496</v>
      </c>
      <c r="J994" s="18" t="s">
        <v>46</v>
      </c>
      <c r="K994" t="s">
        <v>5936</v>
      </c>
      <c r="L994" s="18" t="s">
        <v>1717</v>
      </c>
    </row>
    <row r="995" spans="1:12" x14ac:dyDescent="0.3">
      <c r="A995" t="s">
        <v>10051</v>
      </c>
      <c r="B995" s="18" t="s">
        <v>15</v>
      </c>
      <c r="C995" s="18" t="s">
        <v>22</v>
      </c>
      <c r="D995" s="18" t="s">
        <v>35</v>
      </c>
      <c r="E995" s="18" t="s">
        <v>36</v>
      </c>
      <c r="F995" s="18">
        <v>1022</v>
      </c>
      <c r="G995" s="18">
        <v>1431.61</v>
      </c>
      <c r="H995" s="18">
        <v>2781.51</v>
      </c>
      <c r="I995" s="43">
        <v>-457</v>
      </c>
      <c r="J995" s="18" t="s">
        <v>46</v>
      </c>
      <c r="K995" t="s">
        <v>5192</v>
      </c>
      <c r="L995" s="18" t="s">
        <v>3354</v>
      </c>
    </row>
    <row r="996" spans="1:12" x14ac:dyDescent="0.3">
      <c r="A996" t="s">
        <v>10285</v>
      </c>
      <c r="B996" s="18" t="s">
        <v>18</v>
      </c>
      <c r="C996" s="18" t="s">
        <v>26</v>
      </c>
      <c r="D996" s="18" t="s">
        <v>33</v>
      </c>
      <c r="E996" s="18" t="s">
        <v>40</v>
      </c>
      <c r="F996" s="18">
        <v>1010</v>
      </c>
      <c r="G996" s="18">
        <v>675.99</v>
      </c>
      <c r="H996" s="18">
        <v>1065.24</v>
      </c>
      <c r="I996" s="43">
        <v>-321</v>
      </c>
      <c r="J996" s="18" t="s">
        <v>46</v>
      </c>
      <c r="K996" t="s">
        <v>4944</v>
      </c>
      <c r="L996" s="18" t="s">
        <v>3690</v>
      </c>
    </row>
    <row r="997" spans="1:12" x14ac:dyDescent="0.3">
      <c r="A997" t="s">
        <v>7473</v>
      </c>
      <c r="B997" s="18" t="s">
        <v>17</v>
      </c>
      <c r="C997" s="18" t="s">
        <v>22</v>
      </c>
      <c r="D997" s="18" t="s">
        <v>35</v>
      </c>
      <c r="E997" s="18" t="s">
        <v>43</v>
      </c>
      <c r="F997" s="18">
        <v>1089</v>
      </c>
      <c r="G997" s="18">
        <v>581.75</v>
      </c>
      <c r="H997" s="18">
        <v>888.01</v>
      </c>
      <c r="I997" s="43">
        <v>-219</v>
      </c>
      <c r="J997" s="18" t="s">
        <v>46</v>
      </c>
      <c r="K997" t="s">
        <v>5163</v>
      </c>
      <c r="L997" s="18" t="s">
        <v>2777</v>
      </c>
    </row>
    <row r="998" spans="1:12" x14ac:dyDescent="0.3">
      <c r="A998" t="s">
        <v>8469</v>
      </c>
      <c r="B998" s="18" t="s">
        <v>19</v>
      </c>
      <c r="C998" s="18" t="s">
        <v>21</v>
      </c>
      <c r="D998" s="18" t="s">
        <v>33</v>
      </c>
      <c r="E998" s="18" t="s">
        <v>41</v>
      </c>
      <c r="F998" s="18">
        <v>1021</v>
      </c>
      <c r="G998" s="18">
        <v>635.1</v>
      </c>
      <c r="H998" s="18">
        <v>1013.6</v>
      </c>
      <c r="I998" s="43">
        <v>-463</v>
      </c>
      <c r="J998" s="18" t="s">
        <v>46</v>
      </c>
      <c r="K998" t="s">
        <v>5391</v>
      </c>
      <c r="L998" s="18" t="s">
        <v>810</v>
      </c>
    </row>
    <row r="999" spans="1:12" x14ac:dyDescent="0.3">
      <c r="A999" t="s">
        <v>7718</v>
      </c>
      <c r="B999" s="18" t="s">
        <v>11</v>
      </c>
      <c r="C999" s="18" t="s">
        <v>27</v>
      </c>
      <c r="D999" s="18" t="s">
        <v>33</v>
      </c>
      <c r="E999" s="18" t="s">
        <v>44</v>
      </c>
      <c r="F999" s="18">
        <v>1052</v>
      </c>
      <c r="G999" s="18">
        <v>649.92999999999995</v>
      </c>
      <c r="H999" s="18">
        <v>1215.3800000000001</v>
      </c>
      <c r="I999" s="43">
        <v>-285</v>
      </c>
      <c r="J999" s="18" t="s">
        <v>46</v>
      </c>
      <c r="K999" t="s">
        <v>6209</v>
      </c>
      <c r="L999" s="18" t="s">
        <v>621</v>
      </c>
    </row>
    <row r="1000" spans="1:12" x14ac:dyDescent="0.3">
      <c r="A1000" t="s">
        <v>6945</v>
      </c>
      <c r="B1000" s="18" t="s">
        <v>12</v>
      </c>
      <c r="C1000" s="18" t="s">
        <v>24</v>
      </c>
      <c r="D1000" s="18" t="s">
        <v>31</v>
      </c>
      <c r="E1000" s="18" t="s">
        <v>37</v>
      </c>
      <c r="F1000" s="18">
        <v>1100</v>
      </c>
      <c r="G1000" s="18">
        <v>1986.3</v>
      </c>
      <c r="H1000" s="18">
        <v>2257.7199999999998</v>
      </c>
      <c r="I1000" s="43">
        <v>-117</v>
      </c>
      <c r="J1000" s="18" t="s">
        <v>46</v>
      </c>
      <c r="K1000" t="s">
        <v>5507</v>
      </c>
      <c r="L1000" s="18" t="s">
        <v>2833</v>
      </c>
    </row>
    <row r="1001" spans="1:12" x14ac:dyDescent="0.3">
      <c r="A1001" t="s">
        <v>8355</v>
      </c>
      <c r="B1001" s="18" t="s">
        <v>17</v>
      </c>
      <c r="C1001" s="18" t="s">
        <v>26</v>
      </c>
      <c r="D1001" s="18" t="s">
        <v>31</v>
      </c>
      <c r="E1001" s="18" t="s">
        <v>38</v>
      </c>
      <c r="F1001" s="18">
        <v>1045</v>
      </c>
      <c r="G1001" s="18">
        <v>197.44</v>
      </c>
      <c r="H1001" s="18">
        <v>306.42</v>
      </c>
      <c r="I1001" s="43">
        <v>-472</v>
      </c>
      <c r="J1001" s="18" t="s">
        <v>46</v>
      </c>
      <c r="K1001" t="s">
        <v>4882</v>
      </c>
      <c r="L1001" s="18" t="s">
        <v>624</v>
      </c>
    </row>
    <row r="1002" spans="1:12" x14ac:dyDescent="0.3">
      <c r="A1002" t="s">
        <v>6366</v>
      </c>
      <c r="B1002" s="18" t="s">
        <v>13</v>
      </c>
      <c r="C1002" s="18" t="s">
        <v>23</v>
      </c>
      <c r="D1002" s="18" t="s">
        <v>31</v>
      </c>
      <c r="E1002" s="18" t="s">
        <v>40</v>
      </c>
      <c r="F1002" s="18">
        <v>1077</v>
      </c>
      <c r="G1002" s="18">
        <v>1737.16</v>
      </c>
      <c r="H1002" s="18">
        <v>1993.9</v>
      </c>
      <c r="I1002" s="43">
        <v>-122</v>
      </c>
      <c r="J1002" s="18" t="s">
        <v>46</v>
      </c>
      <c r="K1002" t="s">
        <v>4902</v>
      </c>
      <c r="L1002" s="18" t="s">
        <v>3261</v>
      </c>
    </row>
    <row r="1003" spans="1:12" x14ac:dyDescent="0.3">
      <c r="A1003" t="s">
        <v>10238</v>
      </c>
      <c r="B1003" s="18" t="s">
        <v>19</v>
      </c>
      <c r="C1003" s="18" t="s">
        <v>28</v>
      </c>
      <c r="D1003" s="18" t="s">
        <v>34</v>
      </c>
      <c r="E1003" s="18" t="s">
        <v>36</v>
      </c>
      <c r="F1003" s="18">
        <v>1060</v>
      </c>
      <c r="G1003" s="18">
        <v>704.74</v>
      </c>
      <c r="H1003" s="18">
        <v>806.13</v>
      </c>
      <c r="I1003" s="43">
        <v>-319</v>
      </c>
      <c r="J1003" s="18" t="s">
        <v>46</v>
      </c>
      <c r="K1003" t="s">
        <v>4992</v>
      </c>
      <c r="L1003" s="18" t="s">
        <v>3629</v>
      </c>
    </row>
    <row r="1004" spans="1:12" x14ac:dyDescent="0.3">
      <c r="A1004" t="s">
        <v>10188</v>
      </c>
      <c r="B1004" s="18" t="s">
        <v>16</v>
      </c>
      <c r="C1004" s="18" t="s">
        <v>24</v>
      </c>
      <c r="D1004" s="18" t="s">
        <v>32</v>
      </c>
      <c r="E1004" s="18" t="s">
        <v>41</v>
      </c>
      <c r="F1004" s="18">
        <v>1035</v>
      </c>
      <c r="G1004" s="18">
        <v>1520.34</v>
      </c>
      <c r="H1004" s="18">
        <v>2473.37</v>
      </c>
      <c r="I1004" s="43">
        <v>-159</v>
      </c>
      <c r="J1004" s="18" t="s">
        <v>46</v>
      </c>
      <c r="K1004" t="s">
        <v>5049</v>
      </c>
      <c r="L1004" s="18" t="s">
        <v>3558</v>
      </c>
    </row>
    <row r="1005" spans="1:12" x14ac:dyDescent="0.3">
      <c r="A1005" t="s">
        <v>7257</v>
      </c>
      <c r="B1005" s="18" t="s">
        <v>12</v>
      </c>
      <c r="C1005" s="18" t="s">
        <v>30</v>
      </c>
      <c r="D1005" s="18" t="s">
        <v>31</v>
      </c>
      <c r="E1005" s="18" t="s">
        <v>42</v>
      </c>
      <c r="F1005" s="18">
        <v>1070</v>
      </c>
      <c r="G1005" s="18">
        <v>860.78</v>
      </c>
      <c r="H1005" s="18">
        <v>1697.28</v>
      </c>
      <c r="I1005" s="43">
        <v>-264</v>
      </c>
      <c r="J1005" s="18" t="s">
        <v>46</v>
      </c>
      <c r="K1005" t="s">
        <v>5493</v>
      </c>
      <c r="L1005" s="18" t="s">
        <v>303</v>
      </c>
    </row>
    <row r="1006" spans="1:12" x14ac:dyDescent="0.3">
      <c r="A1006" t="s">
        <v>7785</v>
      </c>
      <c r="B1006" s="18" t="s">
        <v>11</v>
      </c>
      <c r="C1006" s="18" t="s">
        <v>24</v>
      </c>
      <c r="D1006" s="18" t="s">
        <v>34</v>
      </c>
      <c r="E1006" s="18" t="s">
        <v>37</v>
      </c>
      <c r="F1006" s="18">
        <v>1012</v>
      </c>
      <c r="G1006" s="18">
        <v>151.59</v>
      </c>
      <c r="H1006" s="18">
        <v>185.39</v>
      </c>
      <c r="I1006" s="43">
        <v>-324</v>
      </c>
      <c r="J1006" s="18" t="s">
        <v>46</v>
      </c>
      <c r="K1006" t="s">
        <v>5595</v>
      </c>
      <c r="L1006" s="18" t="s">
        <v>2662</v>
      </c>
    </row>
    <row r="1007" spans="1:12" x14ac:dyDescent="0.3">
      <c r="A1007" t="s">
        <v>8599</v>
      </c>
      <c r="B1007" s="18" t="s">
        <v>12</v>
      </c>
      <c r="C1007" s="18" t="s">
        <v>26</v>
      </c>
      <c r="D1007" s="18" t="s">
        <v>31</v>
      </c>
      <c r="E1007" s="18" t="s">
        <v>43</v>
      </c>
      <c r="F1007" s="18">
        <v>1022</v>
      </c>
      <c r="G1007" s="18">
        <v>440.03</v>
      </c>
      <c r="H1007" s="18">
        <v>675.62</v>
      </c>
      <c r="I1007" s="43">
        <v>-494</v>
      </c>
      <c r="J1007" s="18" t="s">
        <v>46</v>
      </c>
      <c r="K1007" t="s">
        <v>5822</v>
      </c>
      <c r="L1007" s="18" t="s">
        <v>1013</v>
      </c>
    </row>
    <row r="1008" spans="1:12" x14ac:dyDescent="0.3">
      <c r="A1008" t="s">
        <v>9062</v>
      </c>
      <c r="B1008" s="18" t="s">
        <v>12</v>
      </c>
      <c r="C1008" s="18" t="s">
        <v>21</v>
      </c>
      <c r="D1008" s="18" t="s">
        <v>33</v>
      </c>
      <c r="E1008" s="18" t="s">
        <v>41</v>
      </c>
      <c r="F1008" s="18">
        <v>1045</v>
      </c>
      <c r="G1008" s="18">
        <v>1365.41</v>
      </c>
      <c r="H1008" s="18">
        <v>2524.48</v>
      </c>
      <c r="I1008" s="43">
        <v>-184</v>
      </c>
      <c r="J1008" s="18" t="s">
        <v>46</v>
      </c>
      <c r="K1008" t="s">
        <v>5060</v>
      </c>
      <c r="L1008" s="18" t="s">
        <v>1773</v>
      </c>
    </row>
    <row r="1009" spans="1:12" x14ac:dyDescent="0.3">
      <c r="A1009" t="s">
        <v>8618</v>
      </c>
      <c r="B1009" s="18" t="s">
        <v>12</v>
      </c>
      <c r="C1009" s="18" t="s">
        <v>26</v>
      </c>
      <c r="D1009" s="18" t="s">
        <v>31</v>
      </c>
      <c r="E1009" s="18" t="s">
        <v>43</v>
      </c>
      <c r="F1009" s="18">
        <v>1021</v>
      </c>
      <c r="G1009" s="18">
        <v>1417.06</v>
      </c>
      <c r="H1009" s="18">
        <v>2596.9899999999998</v>
      </c>
      <c r="I1009" s="43">
        <v>-261</v>
      </c>
      <c r="J1009" s="18" t="s">
        <v>46</v>
      </c>
      <c r="K1009" t="s">
        <v>4502</v>
      </c>
      <c r="L1009" s="18" t="s">
        <v>1045</v>
      </c>
    </row>
    <row r="1010" spans="1:12" x14ac:dyDescent="0.3">
      <c r="A1010" t="s">
        <v>10210</v>
      </c>
      <c r="B1010" s="18" t="s">
        <v>14</v>
      </c>
      <c r="C1010" s="18" t="s">
        <v>28</v>
      </c>
      <c r="D1010" s="18" t="s">
        <v>35</v>
      </c>
      <c r="E1010" s="18" t="s">
        <v>36</v>
      </c>
      <c r="F1010" s="18">
        <v>1007</v>
      </c>
      <c r="G1010" s="18">
        <v>1765.14</v>
      </c>
      <c r="H1010" s="18">
        <v>3412.71</v>
      </c>
      <c r="I1010" s="43">
        <v>-152</v>
      </c>
      <c r="J1010" s="18" t="s">
        <v>46</v>
      </c>
      <c r="K1010" t="s">
        <v>5024</v>
      </c>
      <c r="L1010" s="18" t="s">
        <v>3586</v>
      </c>
    </row>
    <row r="1011" spans="1:12" x14ac:dyDescent="0.3">
      <c r="A1011" t="s">
        <v>7020</v>
      </c>
      <c r="B1011" s="18" t="s">
        <v>15</v>
      </c>
      <c r="C1011" s="18" t="s">
        <v>23</v>
      </c>
      <c r="D1011" s="18" t="s">
        <v>34</v>
      </c>
      <c r="E1011" s="18" t="s">
        <v>42</v>
      </c>
      <c r="F1011" s="18">
        <v>1014</v>
      </c>
      <c r="G1011" s="18">
        <v>1707.59</v>
      </c>
      <c r="H1011" s="18">
        <v>2266.6</v>
      </c>
      <c r="I1011" s="43">
        <v>-123</v>
      </c>
      <c r="J1011" s="18" t="s">
        <v>46</v>
      </c>
      <c r="K1011" t="s">
        <v>5708</v>
      </c>
      <c r="L1011" s="18" t="s">
        <v>2349</v>
      </c>
    </row>
    <row r="1012" spans="1:12" x14ac:dyDescent="0.3">
      <c r="A1012" t="s">
        <v>10642</v>
      </c>
      <c r="B1012" s="18" t="s">
        <v>14</v>
      </c>
      <c r="C1012" s="18" t="s">
        <v>26</v>
      </c>
      <c r="D1012" s="18" t="s">
        <v>33</v>
      </c>
      <c r="E1012" s="18" t="s">
        <v>37</v>
      </c>
      <c r="F1012" s="18">
        <v>1036</v>
      </c>
      <c r="G1012" s="18">
        <v>1248.25</v>
      </c>
      <c r="H1012" s="18">
        <v>2125.98</v>
      </c>
      <c r="I1012" s="43">
        <v>-378</v>
      </c>
      <c r="J1012" s="18" t="s">
        <v>46</v>
      </c>
      <c r="K1012" t="s">
        <v>4444</v>
      </c>
      <c r="L1012" s="18" t="s">
        <v>4262</v>
      </c>
    </row>
    <row r="1013" spans="1:12" x14ac:dyDescent="0.3">
      <c r="A1013" t="s">
        <v>6642</v>
      </c>
      <c r="B1013" s="18" t="s">
        <v>20</v>
      </c>
      <c r="C1013" s="18" t="s">
        <v>27</v>
      </c>
      <c r="D1013" s="18" t="s">
        <v>35</v>
      </c>
      <c r="E1013" s="18" t="s">
        <v>44</v>
      </c>
      <c r="F1013" s="18">
        <v>1003</v>
      </c>
      <c r="G1013" s="18">
        <v>1474.75</v>
      </c>
      <c r="H1013" s="18">
        <v>1820.67</v>
      </c>
      <c r="I1013" s="43">
        <v>-309</v>
      </c>
      <c r="J1013" s="18" t="s">
        <v>46</v>
      </c>
      <c r="K1013" t="s">
        <v>5458</v>
      </c>
      <c r="L1013" s="18" t="s">
        <v>2921</v>
      </c>
    </row>
    <row r="1014" spans="1:12" x14ac:dyDescent="0.3">
      <c r="A1014" t="s">
        <v>6397</v>
      </c>
      <c r="B1014" s="18" t="s">
        <v>19</v>
      </c>
      <c r="C1014" s="18" t="s">
        <v>29</v>
      </c>
      <c r="D1014" s="18" t="s">
        <v>33</v>
      </c>
      <c r="E1014" s="18" t="s">
        <v>36</v>
      </c>
      <c r="F1014" s="18">
        <v>1063</v>
      </c>
      <c r="G1014" s="18">
        <v>1923.27</v>
      </c>
      <c r="H1014" s="18">
        <v>3199.56</v>
      </c>
      <c r="I1014" s="43">
        <v>-337</v>
      </c>
      <c r="J1014" s="18" t="s">
        <v>46</v>
      </c>
      <c r="K1014" t="s">
        <v>4982</v>
      </c>
      <c r="L1014" s="18" t="s">
        <v>418</v>
      </c>
    </row>
    <row r="1015" spans="1:12" x14ac:dyDescent="0.3">
      <c r="A1015" t="s">
        <v>7069</v>
      </c>
      <c r="B1015" s="18" t="s">
        <v>12</v>
      </c>
      <c r="C1015" s="18" t="s">
        <v>24</v>
      </c>
      <c r="D1015" s="18" t="s">
        <v>33</v>
      </c>
      <c r="E1015" s="18" t="s">
        <v>41</v>
      </c>
      <c r="F1015" s="18">
        <v>1042</v>
      </c>
      <c r="G1015" s="18">
        <v>627.84</v>
      </c>
      <c r="H1015" s="18">
        <v>913.05</v>
      </c>
      <c r="I1015" s="43">
        <v>-214</v>
      </c>
      <c r="J1015" s="18" t="s">
        <v>46</v>
      </c>
      <c r="K1015" t="s">
        <v>5393</v>
      </c>
      <c r="L1015" s="18" t="s">
        <v>3029</v>
      </c>
    </row>
    <row r="1016" spans="1:12" x14ac:dyDescent="0.3">
      <c r="A1016" t="s">
        <v>6603</v>
      </c>
      <c r="B1016" s="18" t="s">
        <v>14</v>
      </c>
      <c r="C1016" s="18" t="s">
        <v>22</v>
      </c>
      <c r="D1016" s="18" t="s">
        <v>31</v>
      </c>
      <c r="E1016" s="18" t="s">
        <v>44</v>
      </c>
      <c r="F1016" s="18">
        <v>1074</v>
      </c>
      <c r="G1016" s="18">
        <v>1804.58</v>
      </c>
      <c r="H1016" s="18">
        <v>3406.16</v>
      </c>
      <c r="I1016" s="43">
        <v>-81</v>
      </c>
      <c r="J1016" s="18" t="s">
        <v>46</v>
      </c>
      <c r="K1016" t="s">
        <v>5160</v>
      </c>
      <c r="L1016" s="18" t="s">
        <v>953</v>
      </c>
    </row>
    <row r="1017" spans="1:12" x14ac:dyDescent="0.3">
      <c r="A1017" t="s">
        <v>9776</v>
      </c>
      <c r="B1017" s="18" t="s">
        <v>16</v>
      </c>
      <c r="C1017" s="18" t="s">
        <v>27</v>
      </c>
      <c r="D1017" s="18" t="s">
        <v>33</v>
      </c>
      <c r="E1017" s="18" t="s">
        <v>36</v>
      </c>
      <c r="F1017" s="18">
        <v>1095</v>
      </c>
      <c r="G1017" s="18">
        <v>261.01</v>
      </c>
      <c r="H1017" s="18">
        <v>423.18</v>
      </c>
      <c r="I1017" s="43">
        <v>-499</v>
      </c>
      <c r="J1017" s="18" t="s">
        <v>46</v>
      </c>
      <c r="K1017" t="s">
        <v>5385</v>
      </c>
      <c r="L1017" s="18" t="s">
        <v>2904</v>
      </c>
    </row>
    <row r="1018" spans="1:12" x14ac:dyDescent="0.3">
      <c r="A1018" t="s">
        <v>10078</v>
      </c>
      <c r="B1018" s="18" t="s">
        <v>15</v>
      </c>
      <c r="C1018" s="18" t="s">
        <v>26</v>
      </c>
      <c r="D1018" s="18" t="s">
        <v>34</v>
      </c>
      <c r="E1018" s="18" t="s">
        <v>45</v>
      </c>
      <c r="F1018" s="18">
        <v>1086</v>
      </c>
      <c r="G1018" s="18">
        <v>1197.5</v>
      </c>
      <c r="H1018" s="18">
        <v>2109.4</v>
      </c>
      <c r="I1018" s="43">
        <v>-3</v>
      </c>
      <c r="J1018" s="18" t="s">
        <v>46</v>
      </c>
      <c r="K1018" t="s">
        <v>5088</v>
      </c>
      <c r="L1018" s="18" t="s">
        <v>3396</v>
      </c>
    </row>
    <row r="1019" spans="1:12" x14ac:dyDescent="0.3">
      <c r="A1019" t="s">
        <v>7537</v>
      </c>
      <c r="B1019" s="18" t="s">
        <v>12</v>
      </c>
      <c r="C1019" s="18" t="s">
        <v>27</v>
      </c>
      <c r="D1019" s="18" t="s">
        <v>35</v>
      </c>
      <c r="E1019" s="18" t="s">
        <v>44</v>
      </c>
      <c r="F1019" s="18">
        <v>1031</v>
      </c>
      <c r="G1019" s="18">
        <v>52.85</v>
      </c>
      <c r="H1019" s="18">
        <v>92.99</v>
      </c>
      <c r="I1019" s="43">
        <v>-314</v>
      </c>
      <c r="J1019" s="18" t="s">
        <v>46</v>
      </c>
      <c r="K1019" t="s">
        <v>4684</v>
      </c>
      <c r="L1019" s="18" t="s">
        <v>3056</v>
      </c>
    </row>
    <row r="1020" spans="1:12" x14ac:dyDescent="0.3">
      <c r="A1020" t="s">
        <v>6766</v>
      </c>
      <c r="B1020" s="18" t="s">
        <v>12</v>
      </c>
      <c r="C1020" s="18" t="s">
        <v>23</v>
      </c>
      <c r="D1020" s="18" t="s">
        <v>34</v>
      </c>
      <c r="E1020" s="18" t="s">
        <v>36</v>
      </c>
      <c r="F1020" s="18">
        <v>1087</v>
      </c>
      <c r="G1020" s="18">
        <v>1237.77</v>
      </c>
      <c r="H1020" s="18">
        <v>2392.19</v>
      </c>
      <c r="I1020" s="43">
        <v>-277</v>
      </c>
      <c r="J1020" s="18" t="s">
        <v>46</v>
      </c>
      <c r="K1020" t="s">
        <v>5340</v>
      </c>
      <c r="L1020" s="18" t="s">
        <v>3114</v>
      </c>
    </row>
    <row r="1021" spans="1:12" x14ac:dyDescent="0.3">
      <c r="A1021" t="s">
        <v>9215</v>
      </c>
      <c r="B1021" s="18" t="s">
        <v>13</v>
      </c>
      <c r="C1021" s="18" t="s">
        <v>21</v>
      </c>
      <c r="D1021" s="18" t="s">
        <v>35</v>
      </c>
      <c r="E1021" s="18" t="s">
        <v>42</v>
      </c>
      <c r="F1021" s="18">
        <v>1058</v>
      </c>
      <c r="G1021" s="18">
        <v>1569.97</v>
      </c>
      <c r="H1021" s="18">
        <v>2996.13</v>
      </c>
      <c r="I1021" s="43">
        <v>-147</v>
      </c>
      <c r="J1021" s="18" t="s">
        <v>46</v>
      </c>
      <c r="K1021" t="s">
        <v>5453</v>
      </c>
      <c r="L1021" s="18" t="s">
        <v>2017</v>
      </c>
    </row>
    <row r="1022" spans="1:12" x14ac:dyDescent="0.3">
      <c r="A1022" t="s">
        <v>10147</v>
      </c>
      <c r="B1022" s="18" t="s">
        <v>13</v>
      </c>
      <c r="C1022" s="18" t="s">
        <v>21</v>
      </c>
      <c r="D1022" s="18" t="s">
        <v>31</v>
      </c>
      <c r="E1022" s="18" t="s">
        <v>38</v>
      </c>
      <c r="F1022" s="18">
        <v>1091</v>
      </c>
      <c r="G1022" s="18">
        <v>1769.67</v>
      </c>
      <c r="H1022" s="18">
        <v>2375.2600000000002</v>
      </c>
      <c r="I1022" s="43">
        <v>-484</v>
      </c>
      <c r="J1022" s="18" t="s">
        <v>46</v>
      </c>
      <c r="K1022" t="s">
        <v>5091</v>
      </c>
      <c r="L1022" s="18" t="s">
        <v>3499</v>
      </c>
    </row>
    <row r="1023" spans="1:12" x14ac:dyDescent="0.3">
      <c r="A1023" t="s">
        <v>6707</v>
      </c>
      <c r="B1023" s="18" t="s">
        <v>17</v>
      </c>
      <c r="C1023" s="18" t="s">
        <v>21</v>
      </c>
      <c r="D1023" s="18" t="s">
        <v>32</v>
      </c>
      <c r="E1023" s="18" t="s">
        <v>38</v>
      </c>
      <c r="F1023" s="18">
        <v>1096</v>
      </c>
      <c r="G1023" s="18">
        <v>591.57000000000005</v>
      </c>
      <c r="H1023" s="18">
        <v>1059.43</v>
      </c>
      <c r="I1023" s="43">
        <v>-57</v>
      </c>
      <c r="J1023" s="18" t="s">
        <v>46</v>
      </c>
      <c r="K1023" t="s">
        <v>6099</v>
      </c>
      <c r="L1023" s="18" t="s">
        <v>331</v>
      </c>
    </row>
    <row r="1024" spans="1:12" x14ac:dyDescent="0.3">
      <c r="A1024" t="s">
        <v>6913</v>
      </c>
      <c r="B1024" s="18" t="s">
        <v>14</v>
      </c>
      <c r="C1024" s="18" t="s">
        <v>26</v>
      </c>
      <c r="D1024" s="18" t="s">
        <v>34</v>
      </c>
      <c r="E1024" s="18" t="s">
        <v>39</v>
      </c>
      <c r="F1024" s="18">
        <v>1027</v>
      </c>
      <c r="G1024" s="18">
        <v>1101.26</v>
      </c>
      <c r="H1024" s="18">
        <v>1381.89</v>
      </c>
      <c r="I1024" s="43">
        <v>-59</v>
      </c>
      <c r="J1024" s="18" t="s">
        <v>46</v>
      </c>
      <c r="K1024" t="s">
        <v>5501</v>
      </c>
      <c r="L1024" s="18" t="s">
        <v>2843</v>
      </c>
    </row>
    <row r="1025" spans="1:12" x14ac:dyDescent="0.3">
      <c r="A1025" t="s">
        <v>9489</v>
      </c>
      <c r="B1025" s="18" t="s">
        <v>14</v>
      </c>
      <c r="C1025" s="18" t="s">
        <v>21</v>
      </c>
      <c r="D1025" s="18" t="s">
        <v>34</v>
      </c>
      <c r="E1025" s="18" t="s">
        <v>36</v>
      </c>
      <c r="F1025" s="18">
        <v>1081</v>
      </c>
      <c r="G1025" s="18">
        <v>959.98</v>
      </c>
      <c r="H1025" s="18">
        <v>1539.06</v>
      </c>
      <c r="I1025" s="43">
        <v>-299</v>
      </c>
      <c r="J1025" s="18" t="s">
        <v>46</v>
      </c>
      <c r="K1025" t="s">
        <v>5060</v>
      </c>
      <c r="L1025" s="18" t="s">
        <v>2448</v>
      </c>
    </row>
    <row r="1026" spans="1:12" x14ac:dyDescent="0.3">
      <c r="A1026" t="s">
        <v>9250</v>
      </c>
      <c r="B1026" s="18" t="s">
        <v>17</v>
      </c>
      <c r="C1026" s="18" t="s">
        <v>28</v>
      </c>
      <c r="D1026" s="18" t="s">
        <v>34</v>
      </c>
      <c r="E1026" s="18" t="s">
        <v>41</v>
      </c>
      <c r="F1026" s="18">
        <v>1059</v>
      </c>
      <c r="G1026" s="18">
        <v>1562.64</v>
      </c>
      <c r="H1026" s="18">
        <v>2189</v>
      </c>
      <c r="I1026" s="43">
        <v>-259</v>
      </c>
      <c r="J1026" s="18" t="s">
        <v>46</v>
      </c>
      <c r="K1026" t="s">
        <v>4661</v>
      </c>
      <c r="L1026" s="18" t="s">
        <v>2067</v>
      </c>
    </row>
    <row r="1027" spans="1:12" x14ac:dyDescent="0.3">
      <c r="A1027" t="s">
        <v>8813</v>
      </c>
      <c r="B1027" s="18" t="s">
        <v>14</v>
      </c>
      <c r="C1027" s="18" t="s">
        <v>23</v>
      </c>
      <c r="D1027" s="18" t="s">
        <v>34</v>
      </c>
      <c r="E1027" s="18" t="s">
        <v>44</v>
      </c>
      <c r="F1027" s="18">
        <v>1044</v>
      </c>
      <c r="G1027" s="18">
        <v>491.54</v>
      </c>
      <c r="H1027" s="18">
        <v>893.4</v>
      </c>
      <c r="I1027" s="43">
        <v>-325</v>
      </c>
      <c r="J1027" s="18" t="s">
        <v>46</v>
      </c>
      <c r="K1027" t="s">
        <v>5546</v>
      </c>
      <c r="L1027" s="18" t="s">
        <v>1365</v>
      </c>
    </row>
    <row r="1028" spans="1:12" x14ac:dyDescent="0.3">
      <c r="A1028" t="s">
        <v>10544</v>
      </c>
      <c r="B1028" s="18" t="s">
        <v>13</v>
      </c>
      <c r="C1028" s="18" t="s">
        <v>23</v>
      </c>
      <c r="D1028" s="18" t="s">
        <v>32</v>
      </c>
      <c r="E1028" s="18" t="s">
        <v>45</v>
      </c>
      <c r="F1028" s="18">
        <v>1085</v>
      </c>
      <c r="G1028" s="18">
        <v>976.64</v>
      </c>
      <c r="H1028" s="18">
        <v>1366.33</v>
      </c>
      <c r="I1028" s="43">
        <v>-462</v>
      </c>
      <c r="J1028" s="18" t="s">
        <v>46</v>
      </c>
      <c r="K1028" t="s">
        <v>4597</v>
      </c>
      <c r="L1028" s="18" t="s">
        <v>4100</v>
      </c>
    </row>
    <row r="1029" spans="1:12" x14ac:dyDescent="0.3">
      <c r="A1029" t="s">
        <v>6743</v>
      </c>
      <c r="B1029" s="18" t="s">
        <v>14</v>
      </c>
      <c r="C1029" s="18" t="s">
        <v>25</v>
      </c>
      <c r="D1029" s="18" t="s">
        <v>35</v>
      </c>
      <c r="E1029" s="18" t="s">
        <v>36</v>
      </c>
      <c r="F1029" s="18">
        <v>1026</v>
      </c>
      <c r="G1029" s="18">
        <v>960.34</v>
      </c>
      <c r="H1029" s="18">
        <v>1803.58</v>
      </c>
      <c r="I1029" s="43">
        <v>-494</v>
      </c>
      <c r="J1029" s="18" t="s">
        <v>46</v>
      </c>
      <c r="K1029" t="s">
        <v>5922</v>
      </c>
      <c r="L1029" s="18" t="s">
        <v>376</v>
      </c>
    </row>
    <row r="1030" spans="1:12" x14ac:dyDescent="0.3">
      <c r="A1030" t="s">
        <v>8172</v>
      </c>
      <c r="B1030" s="18" t="s">
        <v>16</v>
      </c>
      <c r="C1030" s="18" t="s">
        <v>24</v>
      </c>
      <c r="D1030" s="18" t="s">
        <v>35</v>
      </c>
      <c r="E1030" s="18" t="s">
        <v>39</v>
      </c>
      <c r="F1030" s="18">
        <v>1044</v>
      </c>
      <c r="G1030" s="18">
        <v>1443.2</v>
      </c>
      <c r="H1030" s="18">
        <v>2796.35</v>
      </c>
      <c r="I1030" s="43">
        <v>-288</v>
      </c>
      <c r="J1030" s="18" t="s">
        <v>46</v>
      </c>
      <c r="K1030" t="s">
        <v>5990</v>
      </c>
      <c r="L1030" s="18" t="s">
        <v>315</v>
      </c>
    </row>
    <row r="1031" spans="1:12" x14ac:dyDescent="0.3">
      <c r="A1031" t="s">
        <v>10008</v>
      </c>
      <c r="B1031" s="18" t="s">
        <v>15</v>
      </c>
      <c r="C1031" s="18" t="s">
        <v>26</v>
      </c>
      <c r="D1031" s="18" t="s">
        <v>31</v>
      </c>
      <c r="E1031" s="18" t="s">
        <v>41</v>
      </c>
      <c r="F1031" s="18">
        <v>1066</v>
      </c>
      <c r="G1031" s="18">
        <v>1599.74</v>
      </c>
      <c r="H1031" s="18">
        <v>2905.62</v>
      </c>
      <c r="I1031" s="43">
        <v>-161</v>
      </c>
      <c r="J1031" s="18" t="s">
        <v>46</v>
      </c>
      <c r="K1031" t="s">
        <v>5245</v>
      </c>
      <c r="L1031" s="18" t="s">
        <v>3283</v>
      </c>
    </row>
    <row r="1032" spans="1:12" x14ac:dyDescent="0.3">
      <c r="A1032" t="s">
        <v>10375</v>
      </c>
      <c r="B1032" s="18" t="s">
        <v>13</v>
      </c>
      <c r="C1032" s="18" t="s">
        <v>23</v>
      </c>
      <c r="D1032" s="18" t="s">
        <v>33</v>
      </c>
      <c r="E1032" s="18" t="s">
        <v>45</v>
      </c>
      <c r="F1032" s="18">
        <v>1040</v>
      </c>
      <c r="G1032" s="18">
        <v>428.93</v>
      </c>
      <c r="H1032" s="18">
        <v>530.9</v>
      </c>
      <c r="I1032" s="43">
        <v>-406</v>
      </c>
      <c r="J1032" s="18" t="s">
        <v>46</v>
      </c>
      <c r="K1032" t="s">
        <v>4639</v>
      </c>
      <c r="L1032" s="18" t="s">
        <v>3823</v>
      </c>
    </row>
    <row r="1033" spans="1:12" x14ac:dyDescent="0.3">
      <c r="A1033" t="s">
        <v>7185</v>
      </c>
      <c r="B1033" s="18" t="s">
        <v>11</v>
      </c>
      <c r="C1033" s="18" t="s">
        <v>29</v>
      </c>
      <c r="D1033" s="18" t="s">
        <v>35</v>
      </c>
      <c r="E1033" s="18" t="s">
        <v>42</v>
      </c>
      <c r="F1033" s="18">
        <v>1032</v>
      </c>
      <c r="G1033" s="18">
        <v>835.27</v>
      </c>
      <c r="H1033" s="18">
        <v>1360.08</v>
      </c>
      <c r="I1033" s="43">
        <v>-368</v>
      </c>
      <c r="J1033" s="18" t="s">
        <v>46</v>
      </c>
      <c r="K1033" t="s">
        <v>5868</v>
      </c>
      <c r="L1033" s="18" t="s">
        <v>1947</v>
      </c>
    </row>
    <row r="1034" spans="1:12" x14ac:dyDescent="0.3">
      <c r="A1034" t="s">
        <v>7871</v>
      </c>
      <c r="B1034" s="18" t="s">
        <v>13</v>
      </c>
      <c r="C1034" s="18" t="s">
        <v>30</v>
      </c>
      <c r="D1034" s="18" t="s">
        <v>32</v>
      </c>
      <c r="E1034" s="18" t="s">
        <v>42</v>
      </c>
      <c r="F1034" s="18">
        <v>1083</v>
      </c>
      <c r="G1034" s="18">
        <v>915.04</v>
      </c>
      <c r="H1034" s="18">
        <v>1647.42</v>
      </c>
      <c r="I1034" s="43">
        <v>-224</v>
      </c>
      <c r="J1034" s="18" t="s">
        <v>46</v>
      </c>
      <c r="K1034" t="s">
        <v>4912</v>
      </c>
      <c r="L1034" s="18" t="s">
        <v>1219</v>
      </c>
    </row>
    <row r="1035" spans="1:12" x14ac:dyDescent="0.3">
      <c r="A1035" t="s">
        <v>7819</v>
      </c>
      <c r="B1035" s="18" t="s">
        <v>19</v>
      </c>
      <c r="C1035" s="18" t="s">
        <v>23</v>
      </c>
      <c r="D1035" s="18" t="s">
        <v>34</v>
      </c>
      <c r="E1035" s="18" t="s">
        <v>45</v>
      </c>
      <c r="F1035" s="18">
        <v>1087</v>
      </c>
      <c r="G1035" s="18">
        <v>1331.45</v>
      </c>
      <c r="H1035" s="18">
        <v>2344.02</v>
      </c>
      <c r="I1035" s="43">
        <v>-268</v>
      </c>
      <c r="J1035" s="18" t="s">
        <v>46</v>
      </c>
      <c r="K1035" t="s">
        <v>5535</v>
      </c>
      <c r="L1035" s="18" t="s">
        <v>1864</v>
      </c>
    </row>
    <row r="1036" spans="1:12" x14ac:dyDescent="0.3">
      <c r="A1036" t="s">
        <v>7979</v>
      </c>
      <c r="B1036" s="18" t="s">
        <v>13</v>
      </c>
      <c r="C1036" s="18" t="s">
        <v>24</v>
      </c>
      <c r="D1036" s="18" t="s">
        <v>35</v>
      </c>
      <c r="E1036" s="18" t="s">
        <v>41</v>
      </c>
      <c r="F1036" s="18">
        <v>1026</v>
      </c>
      <c r="G1036" s="18">
        <v>937.5</v>
      </c>
      <c r="H1036" s="18">
        <v>1032.95</v>
      </c>
      <c r="I1036" s="43">
        <v>-245</v>
      </c>
      <c r="J1036" s="18" t="s">
        <v>46</v>
      </c>
      <c r="K1036" t="s">
        <v>5485</v>
      </c>
      <c r="L1036" s="18" t="s">
        <v>2869</v>
      </c>
    </row>
    <row r="1037" spans="1:12" x14ac:dyDescent="0.3">
      <c r="A1037" t="s">
        <v>8568</v>
      </c>
      <c r="B1037" s="18" t="s">
        <v>17</v>
      </c>
      <c r="C1037" s="18" t="s">
        <v>26</v>
      </c>
      <c r="D1037" s="18" t="s">
        <v>33</v>
      </c>
      <c r="E1037" s="18" t="s">
        <v>37</v>
      </c>
      <c r="F1037" s="18">
        <v>1055</v>
      </c>
      <c r="G1037" s="18">
        <v>1329.85</v>
      </c>
      <c r="H1037" s="18">
        <v>2399.52</v>
      </c>
      <c r="I1037" s="43">
        <v>-181</v>
      </c>
      <c r="J1037" s="18" t="s">
        <v>46</v>
      </c>
      <c r="K1037" t="s">
        <v>6139</v>
      </c>
      <c r="L1037" s="18" t="s">
        <v>962</v>
      </c>
    </row>
    <row r="1038" spans="1:12" x14ac:dyDescent="0.3">
      <c r="A1038" t="s">
        <v>7232</v>
      </c>
      <c r="B1038" s="18" t="s">
        <v>20</v>
      </c>
      <c r="C1038" s="18" t="s">
        <v>29</v>
      </c>
      <c r="D1038" s="18" t="s">
        <v>34</v>
      </c>
      <c r="E1038" s="18" t="s">
        <v>37</v>
      </c>
      <c r="F1038" s="18">
        <v>1027</v>
      </c>
      <c r="G1038" s="18">
        <v>546.97</v>
      </c>
      <c r="H1038" s="18">
        <v>839.16</v>
      </c>
      <c r="I1038" s="43">
        <v>-101</v>
      </c>
      <c r="J1038" s="18" t="s">
        <v>46</v>
      </c>
      <c r="K1038" t="s">
        <v>5025</v>
      </c>
      <c r="L1038" s="18" t="s">
        <v>3585</v>
      </c>
    </row>
    <row r="1039" spans="1:12" x14ac:dyDescent="0.3">
      <c r="A1039" t="s">
        <v>8075</v>
      </c>
      <c r="B1039" s="18" t="s">
        <v>14</v>
      </c>
      <c r="C1039" s="18" t="s">
        <v>30</v>
      </c>
      <c r="D1039" s="18" t="s">
        <v>31</v>
      </c>
      <c r="E1039" s="18" t="s">
        <v>36</v>
      </c>
      <c r="F1039" s="18">
        <v>1003</v>
      </c>
      <c r="G1039" s="18">
        <v>1080.53</v>
      </c>
      <c r="H1039" s="18">
        <v>1590.72</v>
      </c>
      <c r="I1039" s="43">
        <v>-192</v>
      </c>
      <c r="J1039" s="18" t="s">
        <v>46</v>
      </c>
      <c r="K1039" t="s">
        <v>5154</v>
      </c>
      <c r="L1039" s="18" t="s">
        <v>142</v>
      </c>
    </row>
    <row r="1040" spans="1:12" x14ac:dyDescent="0.3">
      <c r="A1040" t="s">
        <v>8882</v>
      </c>
      <c r="B1040" s="18" t="s">
        <v>20</v>
      </c>
      <c r="C1040" s="18" t="s">
        <v>25</v>
      </c>
      <c r="D1040" s="18" t="s">
        <v>34</v>
      </c>
      <c r="E1040" s="18" t="s">
        <v>41</v>
      </c>
      <c r="F1040" s="18">
        <v>1095</v>
      </c>
      <c r="G1040" s="18">
        <v>744.71</v>
      </c>
      <c r="H1040" s="18">
        <v>916.06</v>
      </c>
      <c r="I1040" s="43">
        <v>-164</v>
      </c>
      <c r="J1040" s="18" t="s">
        <v>46</v>
      </c>
      <c r="K1040" t="s">
        <v>6004</v>
      </c>
      <c r="L1040" s="18" t="s">
        <v>1476</v>
      </c>
    </row>
    <row r="1041" spans="1:12" x14ac:dyDescent="0.3">
      <c r="A1041" t="s">
        <v>6782</v>
      </c>
      <c r="B1041" s="18" t="s">
        <v>14</v>
      </c>
      <c r="C1041" s="18" t="s">
        <v>28</v>
      </c>
      <c r="D1041" s="18" t="s">
        <v>35</v>
      </c>
      <c r="E1041" s="18" t="s">
        <v>40</v>
      </c>
      <c r="F1041" s="18">
        <v>1067</v>
      </c>
      <c r="G1041" s="18">
        <v>1390.73</v>
      </c>
      <c r="H1041" s="18">
        <v>2683.01</v>
      </c>
      <c r="I1041" s="43">
        <v>-303</v>
      </c>
      <c r="J1041" s="18" t="s">
        <v>46</v>
      </c>
      <c r="K1041" t="s">
        <v>4668</v>
      </c>
      <c r="L1041" s="18" t="s">
        <v>4024</v>
      </c>
    </row>
    <row r="1042" spans="1:12" x14ac:dyDescent="0.3">
      <c r="A1042" t="s">
        <v>8834</v>
      </c>
      <c r="B1042" s="18" t="s">
        <v>18</v>
      </c>
      <c r="C1042" s="18" t="s">
        <v>26</v>
      </c>
      <c r="D1042" s="18" t="s">
        <v>35</v>
      </c>
      <c r="E1042" s="18" t="s">
        <v>37</v>
      </c>
      <c r="F1042" s="18">
        <v>1034</v>
      </c>
      <c r="G1042" s="18">
        <v>1438.78</v>
      </c>
      <c r="H1042" s="18">
        <v>2616.79</v>
      </c>
      <c r="I1042" s="43">
        <v>-221</v>
      </c>
      <c r="J1042" s="18" t="s">
        <v>46</v>
      </c>
      <c r="K1042" t="s">
        <v>5817</v>
      </c>
      <c r="L1042" s="18" t="s">
        <v>1398</v>
      </c>
    </row>
    <row r="1043" spans="1:12" x14ac:dyDescent="0.3">
      <c r="A1043" t="s">
        <v>10508</v>
      </c>
      <c r="B1043" s="18" t="s">
        <v>19</v>
      </c>
      <c r="C1043" s="18" t="s">
        <v>29</v>
      </c>
      <c r="D1043" s="18" t="s">
        <v>33</v>
      </c>
      <c r="E1043" s="18" t="s">
        <v>42</v>
      </c>
      <c r="F1043" s="18">
        <v>1065</v>
      </c>
      <c r="G1043" s="18">
        <v>703.83</v>
      </c>
      <c r="H1043" s="18">
        <v>1168.77</v>
      </c>
      <c r="I1043" s="43">
        <v>-464</v>
      </c>
      <c r="J1043" s="18" t="s">
        <v>46</v>
      </c>
      <c r="K1043" t="s">
        <v>4653</v>
      </c>
      <c r="L1043" s="18" t="s">
        <v>4041</v>
      </c>
    </row>
    <row r="1044" spans="1:12" x14ac:dyDescent="0.3">
      <c r="A1044" t="s">
        <v>9587</v>
      </c>
      <c r="B1044" s="18" t="s">
        <v>18</v>
      </c>
      <c r="C1044" s="18" t="s">
        <v>25</v>
      </c>
      <c r="D1044" s="18" t="s">
        <v>31</v>
      </c>
      <c r="E1044" s="18" t="s">
        <v>36</v>
      </c>
      <c r="F1044" s="18">
        <v>1074</v>
      </c>
      <c r="G1044" s="18">
        <v>1764.57</v>
      </c>
      <c r="H1044" s="18">
        <v>3421.07</v>
      </c>
      <c r="I1044" s="43">
        <v>-255</v>
      </c>
      <c r="J1044" s="18" t="s">
        <v>46</v>
      </c>
      <c r="K1044" t="s">
        <v>5623</v>
      </c>
      <c r="L1044" s="18" t="s">
        <v>2603</v>
      </c>
    </row>
    <row r="1045" spans="1:12" x14ac:dyDescent="0.3">
      <c r="A1045" t="s">
        <v>9222</v>
      </c>
      <c r="B1045" s="18" t="s">
        <v>17</v>
      </c>
      <c r="C1045" s="18" t="s">
        <v>23</v>
      </c>
      <c r="D1045" s="18" t="s">
        <v>32</v>
      </c>
      <c r="E1045" s="18" t="s">
        <v>44</v>
      </c>
      <c r="F1045" s="18">
        <v>1041</v>
      </c>
      <c r="G1045" s="18">
        <v>557.22</v>
      </c>
      <c r="H1045" s="18">
        <v>771.96</v>
      </c>
      <c r="I1045" s="43">
        <v>-141</v>
      </c>
      <c r="J1045" s="18" t="s">
        <v>46</v>
      </c>
      <c r="K1045" t="s">
        <v>5740</v>
      </c>
      <c r="L1045" s="18" t="s">
        <v>2027</v>
      </c>
    </row>
    <row r="1046" spans="1:12" x14ac:dyDescent="0.3">
      <c r="A1046" t="s">
        <v>8883</v>
      </c>
      <c r="B1046" s="18" t="s">
        <v>13</v>
      </c>
      <c r="C1046" s="18" t="s">
        <v>26</v>
      </c>
      <c r="D1046" s="18" t="s">
        <v>33</v>
      </c>
      <c r="E1046" s="18" t="s">
        <v>40</v>
      </c>
      <c r="F1046" s="18">
        <v>1062</v>
      </c>
      <c r="G1046" s="18">
        <v>1728.67</v>
      </c>
      <c r="H1046" s="18">
        <v>3383.95</v>
      </c>
      <c r="I1046" s="43">
        <v>-308</v>
      </c>
      <c r="J1046" s="18" t="s">
        <v>46</v>
      </c>
      <c r="K1046" t="s">
        <v>5807</v>
      </c>
      <c r="L1046" s="18" t="s">
        <v>1478</v>
      </c>
    </row>
    <row r="1047" spans="1:12" x14ac:dyDescent="0.3">
      <c r="A1047" t="s">
        <v>8389</v>
      </c>
      <c r="B1047" s="18" t="s">
        <v>14</v>
      </c>
      <c r="C1047" s="18" t="s">
        <v>23</v>
      </c>
      <c r="D1047" s="18" t="s">
        <v>31</v>
      </c>
      <c r="E1047" s="18" t="s">
        <v>44</v>
      </c>
      <c r="F1047" s="18">
        <v>1082</v>
      </c>
      <c r="G1047" s="18">
        <v>460.49</v>
      </c>
      <c r="H1047" s="18">
        <v>778.73</v>
      </c>
      <c r="I1047" s="43">
        <v>-81</v>
      </c>
      <c r="J1047" s="18" t="s">
        <v>46</v>
      </c>
      <c r="K1047" t="s">
        <v>6203</v>
      </c>
      <c r="L1047" s="18" t="s">
        <v>677</v>
      </c>
    </row>
    <row r="1048" spans="1:12" x14ac:dyDescent="0.3">
      <c r="A1048" t="s">
        <v>7155</v>
      </c>
      <c r="B1048" s="18" t="s">
        <v>19</v>
      </c>
      <c r="C1048" s="18" t="s">
        <v>24</v>
      </c>
      <c r="D1048" s="18" t="s">
        <v>31</v>
      </c>
      <c r="E1048" s="18" t="s">
        <v>41</v>
      </c>
      <c r="F1048" s="18">
        <v>1046</v>
      </c>
      <c r="G1048" s="18">
        <v>1041.19</v>
      </c>
      <c r="H1048" s="18">
        <v>1195.83</v>
      </c>
      <c r="I1048" s="43">
        <v>-380</v>
      </c>
      <c r="J1048" s="18" t="s">
        <v>46</v>
      </c>
      <c r="K1048" t="s">
        <v>4661</v>
      </c>
      <c r="L1048" s="18" t="s">
        <v>4032</v>
      </c>
    </row>
    <row r="1049" spans="1:12" x14ac:dyDescent="0.3">
      <c r="A1049" t="s">
        <v>7487</v>
      </c>
      <c r="B1049" s="18" t="s">
        <v>18</v>
      </c>
      <c r="C1049" s="18" t="s">
        <v>27</v>
      </c>
      <c r="D1049" s="18" t="s">
        <v>34</v>
      </c>
      <c r="E1049" s="18" t="s">
        <v>44</v>
      </c>
      <c r="F1049" s="18">
        <v>1044</v>
      </c>
      <c r="G1049" s="18">
        <v>1745.28</v>
      </c>
      <c r="H1049" s="18">
        <v>3349.19</v>
      </c>
      <c r="I1049" s="43">
        <v>-124</v>
      </c>
      <c r="J1049" s="18" t="s">
        <v>46</v>
      </c>
      <c r="K1049" t="s">
        <v>5275</v>
      </c>
      <c r="L1049" s="18" t="s">
        <v>3233</v>
      </c>
    </row>
    <row r="1050" spans="1:12" x14ac:dyDescent="0.3">
      <c r="A1050" t="s">
        <v>7636</v>
      </c>
      <c r="B1050" s="18" t="s">
        <v>19</v>
      </c>
      <c r="C1050" s="18" t="s">
        <v>25</v>
      </c>
      <c r="D1050" s="18" t="s">
        <v>31</v>
      </c>
      <c r="E1050" s="18" t="s">
        <v>41</v>
      </c>
      <c r="F1050" s="18">
        <v>1085</v>
      </c>
      <c r="G1050" s="18">
        <v>781.37</v>
      </c>
      <c r="H1050" s="18">
        <v>891.07</v>
      </c>
      <c r="I1050" s="43">
        <v>-311</v>
      </c>
      <c r="J1050" s="18" t="s">
        <v>46</v>
      </c>
      <c r="K1050" t="s">
        <v>4992</v>
      </c>
      <c r="L1050" s="18" t="s">
        <v>2107</v>
      </c>
    </row>
    <row r="1051" spans="1:12" x14ac:dyDescent="0.3">
      <c r="A1051" t="s">
        <v>8843</v>
      </c>
      <c r="B1051" s="18" t="s">
        <v>13</v>
      </c>
      <c r="C1051" s="18" t="s">
        <v>30</v>
      </c>
      <c r="D1051" s="18" t="s">
        <v>34</v>
      </c>
      <c r="E1051" s="18" t="s">
        <v>38</v>
      </c>
      <c r="F1051" s="18">
        <v>1058</v>
      </c>
      <c r="G1051" s="18">
        <v>684.52</v>
      </c>
      <c r="H1051" s="18">
        <v>1081.54</v>
      </c>
      <c r="I1051" s="43">
        <v>-238</v>
      </c>
      <c r="J1051" s="18" t="s">
        <v>46</v>
      </c>
      <c r="K1051" t="s">
        <v>4396</v>
      </c>
      <c r="L1051" s="18" t="s">
        <v>1414</v>
      </c>
    </row>
    <row r="1052" spans="1:12" x14ac:dyDescent="0.3">
      <c r="A1052" t="s">
        <v>10541</v>
      </c>
      <c r="B1052" s="18" t="s">
        <v>17</v>
      </c>
      <c r="C1052" s="18" t="s">
        <v>26</v>
      </c>
      <c r="D1052" s="18" t="s">
        <v>34</v>
      </c>
      <c r="E1052" s="18" t="s">
        <v>38</v>
      </c>
      <c r="F1052" s="18">
        <v>1006</v>
      </c>
      <c r="G1052" s="18">
        <v>372.49</v>
      </c>
      <c r="H1052" s="18">
        <v>420.02</v>
      </c>
      <c r="I1052" s="43">
        <v>-142</v>
      </c>
      <c r="J1052" s="18" t="s">
        <v>46</v>
      </c>
      <c r="K1052" t="s">
        <v>4600</v>
      </c>
      <c r="L1052" s="18" t="s">
        <v>4097</v>
      </c>
    </row>
    <row r="1053" spans="1:12" x14ac:dyDescent="0.3">
      <c r="A1053" t="s">
        <v>9022</v>
      </c>
      <c r="B1053" s="18" t="s">
        <v>19</v>
      </c>
      <c r="C1053" s="18" t="s">
        <v>21</v>
      </c>
      <c r="D1053" s="18" t="s">
        <v>32</v>
      </c>
      <c r="E1053" s="18" t="s">
        <v>40</v>
      </c>
      <c r="F1053" s="18">
        <v>1060</v>
      </c>
      <c r="G1053" s="18">
        <v>1152.97</v>
      </c>
      <c r="H1053" s="18">
        <v>2076.12</v>
      </c>
      <c r="I1053" s="43">
        <v>-166</v>
      </c>
      <c r="J1053" s="18" t="s">
        <v>46</v>
      </c>
      <c r="K1053" t="s">
        <v>4922</v>
      </c>
      <c r="L1053" s="18" t="s">
        <v>1711</v>
      </c>
    </row>
    <row r="1054" spans="1:12" x14ac:dyDescent="0.3">
      <c r="A1054" t="s">
        <v>10496</v>
      </c>
      <c r="B1054" s="18" t="s">
        <v>12</v>
      </c>
      <c r="C1054" s="18" t="s">
        <v>27</v>
      </c>
      <c r="D1054" s="18" t="s">
        <v>33</v>
      </c>
      <c r="E1054" s="18" t="s">
        <v>37</v>
      </c>
      <c r="F1054" s="18">
        <v>1073</v>
      </c>
      <c r="G1054" s="18">
        <v>1755.94</v>
      </c>
      <c r="H1054" s="18">
        <v>3102.55</v>
      </c>
      <c r="I1054" s="43">
        <v>-59</v>
      </c>
      <c r="J1054" s="18" t="s">
        <v>46</v>
      </c>
      <c r="K1054" t="s">
        <v>4681</v>
      </c>
      <c r="L1054" s="18" t="s">
        <v>4009</v>
      </c>
    </row>
    <row r="1055" spans="1:12" x14ac:dyDescent="0.3">
      <c r="A1055" t="s">
        <v>6614</v>
      </c>
      <c r="B1055" s="18" t="s">
        <v>13</v>
      </c>
      <c r="C1055" s="18" t="s">
        <v>26</v>
      </c>
      <c r="D1055" s="18" t="s">
        <v>32</v>
      </c>
      <c r="E1055" s="18" t="s">
        <v>37</v>
      </c>
      <c r="F1055" s="18">
        <v>1043</v>
      </c>
      <c r="G1055" s="18">
        <v>990.6</v>
      </c>
      <c r="H1055" s="18">
        <v>1531.97</v>
      </c>
      <c r="I1055" s="43">
        <v>-5</v>
      </c>
      <c r="J1055" s="18" t="s">
        <v>46</v>
      </c>
      <c r="K1055" t="s">
        <v>4586</v>
      </c>
      <c r="L1055" s="18" t="s">
        <v>4114</v>
      </c>
    </row>
    <row r="1056" spans="1:12" x14ac:dyDescent="0.3">
      <c r="A1056" t="s">
        <v>8247</v>
      </c>
      <c r="B1056" s="18" t="s">
        <v>13</v>
      </c>
      <c r="C1056" s="18" t="s">
        <v>25</v>
      </c>
      <c r="D1056" s="18" t="s">
        <v>33</v>
      </c>
      <c r="E1056" s="18" t="s">
        <v>45</v>
      </c>
      <c r="F1056" s="18">
        <v>1045</v>
      </c>
      <c r="G1056" s="18">
        <v>1237.77</v>
      </c>
      <c r="H1056" s="18">
        <v>1828.25</v>
      </c>
      <c r="I1056" s="43">
        <v>-428</v>
      </c>
      <c r="J1056" s="18" t="s">
        <v>46</v>
      </c>
      <c r="K1056" t="s">
        <v>6236</v>
      </c>
      <c r="L1056" s="18" t="s">
        <v>439</v>
      </c>
    </row>
    <row r="1057" spans="1:12" x14ac:dyDescent="0.3">
      <c r="A1057" t="s">
        <v>7347</v>
      </c>
      <c r="B1057" s="18" t="s">
        <v>18</v>
      </c>
      <c r="C1057" s="18" t="s">
        <v>29</v>
      </c>
      <c r="D1057" s="18" t="s">
        <v>35</v>
      </c>
      <c r="E1057" s="18" t="s">
        <v>42</v>
      </c>
      <c r="F1057" s="18">
        <v>1079</v>
      </c>
      <c r="G1057" s="18">
        <v>788.46</v>
      </c>
      <c r="H1057" s="18">
        <v>969.82</v>
      </c>
      <c r="I1057" s="43">
        <v>-490</v>
      </c>
      <c r="J1057" s="18" t="s">
        <v>46</v>
      </c>
      <c r="K1057" t="s">
        <v>5169</v>
      </c>
      <c r="L1057" s="18" t="s">
        <v>3019</v>
      </c>
    </row>
    <row r="1058" spans="1:12" x14ac:dyDescent="0.3">
      <c r="A1058" t="s">
        <v>9339</v>
      </c>
      <c r="B1058" s="18" t="s">
        <v>17</v>
      </c>
      <c r="C1058" s="18" t="s">
        <v>30</v>
      </c>
      <c r="D1058" s="18" t="s">
        <v>34</v>
      </c>
      <c r="E1058" s="18" t="s">
        <v>37</v>
      </c>
      <c r="F1058" s="18">
        <v>1099</v>
      </c>
      <c r="G1058" s="18">
        <v>179.71</v>
      </c>
      <c r="H1058" s="18">
        <v>355.16</v>
      </c>
      <c r="I1058" s="43">
        <v>-160</v>
      </c>
      <c r="J1058" s="18" t="s">
        <v>46</v>
      </c>
      <c r="K1058" t="s">
        <v>4625</v>
      </c>
      <c r="L1058" s="18" t="s">
        <v>2212</v>
      </c>
    </row>
    <row r="1059" spans="1:12" x14ac:dyDescent="0.3">
      <c r="A1059" t="s">
        <v>10441</v>
      </c>
      <c r="B1059" s="18" t="s">
        <v>12</v>
      </c>
      <c r="C1059" s="18" t="s">
        <v>27</v>
      </c>
      <c r="D1059" s="18" t="s">
        <v>33</v>
      </c>
      <c r="E1059" s="18" t="s">
        <v>38</v>
      </c>
      <c r="F1059" s="18">
        <v>1039</v>
      </c>
      <c r="G1059" s="18">
        <v>495.39</v>
      </c>
      <c r="H1059" s="18">
        <v>769.07</v>
      </c>
      <c r="I1059" s="43">
        <v>-452</v>
      </c>
      <c r="J1059" s="18" t="s">
        <v>46</v>
      </c>
      <c r="K1059" t="s">
        <v>4756</v>
      </c>
      <c r="L1059" s="18" t="s">
        <v>3924</v>
      </c>
    </row>
    <row r="1060" spans="1:12" x14ac:dyDescent="0.3">
      <c r="A1060" t="s">
        <v>7452</v>
      </c>
      <c r="B1060" s="18" t="s">
        <v>16</v>
      </c>
      <c r="C1060" s="18" t="s">
        <v>23</v>
      </c>
      <c r="D1060" s="18" t="s">
        <v>33</v>
      </c>
      <c r="E1060" s="18" t="s">
        <v>38</v>
      </c>
      <c r="F1060" s="18">
        <v>1089</v>
      </c>
      <c r="G1060" s="18">
        <v>1205.1500000000001</v>
      </c>
      <c r="H1060" s="18">
        <v>2327.1</v>
      </c>
      <c r="I1060" s="43">
        <v>-436</v>
      </c>
      <c r="J1060" s="18" t="s">
        <v>46</v>
      </c>
      <c r="K1060" t="s">
        <v>6142</v>
      </c>
      <c r="L1060" s="18" t="s">
        <v>954</v>
      </c>
    </row>
    <row r="1061" spans="1:12" x14ac:dyDescent="0.3">
      <c r="A1061" t="s">
        <v>8109</v>
      </c>
      <c r="B1061" s="18" t="s">
        <v>13</v>
      </c>
      <c r="C1061" s="18" t="s">
        <v>27</v>
      </c>
      <c r="D1061" s="18" t="s">
        <v>33</v>
      </c>
      <c r="E1061" s="18" t="s">
        <v>38</v>
      </c>
      <c r="F1061" s="18">
        <v>1006</v>
      </c>
      <c r="G1061" s="18">
        <v>395.07</v>
      </c>
      <c r="H1061" s="18">
        <v>437.24</v>
      </c>
      <c r="I1061" s="43">
        <v>-34</v>
      </c>
      <c r="J1061" s="18" t="s">
        <v>46</v>
      </c>
      <c r="K1061" t="s">
        <v>4638</v>
      </c>
      <c r="L1061" s="18" t="s">
        <v>197</v>
      </c>
    </row>
    <row r="1062" spans="1:12" x14ac:dyDescent="0.3">
      <c r="A1062" t="s">
        <v>7417</v>
      </c>
      <c r="B1062" s="18" t="s">
        <v>13</v>
      </c>
      <c r="C1062" s="18" t="s">
        <v>27</v>
      </c>
      <c r="D1062" s="18" t="s">
        <v>31</v>
      </c>
      <c r="E1062" s="18" t="s">
        <v>40</v>
      </c>
      <c r="F1062" s="18">
        <v>1077</v>
      </c>
      <c r="G1062" s="18">
        <v>1463.62</v>
      </c>
      <c r="H1062" s="18">
        <v>1734</v>
      </c>
      <c r="I1062" s="43">
        <v>-27</v>
      </c>
      <c r="J1062" s="18" t="s">
        <v>46</v>
      </c>
      <c r="K1062" t="s">
        <v>4875</v>
      </c>
      <c r="L1062" s="18" t="s">
        <v>3773</v>
      </c>
    </row>
    <row r="1063" spans="1:12" x14ac:dyDescent="0.3">
      <c r="A1063" t="s">
        <v>6991</v>
      </c>
      <c r="B1063" s="18" t="s">
        <v>20</v>
      </c>
      <c r="C1063" s="18" t="s">
        <v>21</v>
      </c>
      <c r="D1063" s="18" t="s">
        <v>31</v>
      </c>
      <c r="E1063" s="18" t="s">
        <v>43</v>
      </c>
      <c r="F1063" s="18">
        <v>1054</v>
      </c>
      <c r="G1063" s="18">
        <v>466.73</v>
      </c>
      <c r="H1063" s="18">
        <v>837.28</v>
      </c>
      <c r="I1063" s="43">
        <v>-68</v>
      </c>
      <c r="J1063" s="18" t="s">
        <v>46</v>
      </c>
      <c r="K1063" t="s">
        <v>5214</v>
      </c>
      <c r="L1063" s="18" t="s">
        <v>3321</v>
      </c>
    </row>
    <row r="1064" spans="1:12" x14ac:dyDescent="0.3">
      <c r="A1064" t="s">
        <v>9872</v>
      </c>
      <c r="B1064" s="18" t="s">
        <v>18</v>
      </c>
      <c r="C1064" s="18" t="s">
        <v>30</v>
      </c>
      <c r="D1064" s="18" t="s">
        <v>31</v>
      </c>
      <c r="E1064" s="18" t="s">
        <v>44</v>
      </c>
      <c r="F1064" s="18">
        <v>1037</v>
      </c>
      <c r="G1064" s="18">
        <v>1379.34</v>
      </c>
      <c r="H1064" s="18">
        <v>1525.88</v>
      </c>
      <c r="I1064" s="43">
        <v>-396</v>
      </c>
      <c r="J1064" s="18" t="s">
        <v>46</v>
      </c>
      <c r="K1064" t="s">
        <v>5092</v>
      </c>
      <c r="L1064" s="18" t="s">
        <v>3055</v>
      </c>
    </row>
    <row r="1065" spans="1:12" x14ac:dyDescent="0.3">
      <c r="A1065" t="s">
        <v>9170</v>
      </c>
      <c r="B1065" s="18" t="s">
        <v>13</v>
      </c>
      <c r="C1065" s="18" t="s">
        <v>28</v>
      </c>
      <c r="D1065" s="18" t="s">
        <v>34</v>
      </c>
      <c r="E1065" s="18" t="s">
        <v>43</v>
      </c>
      <c r="F1065" s="18">
        <v>1100</v>
      </c>
      <c r="G1065" s="18">
        <v>208.19</v>
      </c>
      <c r="H1065" s="18">
        <v>415.64</v>
      </c>
      <c r="I1065" s="43">
        <v>-183</v>
      </c>
      <c r="J1065" s="18" t="s">
        <v>46</v>
      </c>
      <c r="K1065" t="s">
        <v>4390</v>
      </c>
      <c r="L1065" s="18" t="s">
        <v>1944</v>
      </c>
    </row>
    <row r="1066" spans="1:12" x14ac:dyDescent="0.3">
      <c r="A1066" t="s">
        <v>7838</v>
      </c>
      <c r="B1066" s="18" t="s">
        <v>15</v>
      </c>
      <c r="C1066" s="18" t="s">
        <v>29</v>
      </c>
      <c r="D1066" s="18" t="s">
        <v>32</v>
      </c>
      <c r="E1066" s="18" t="s">
        <v>41</v>
      </c>
      <c r="F1066" s="18">
        <v>1023</v>
      </c>
      <c r="G1066" s="18">
        <v>448.22</v>
      </c>
      <c r="H1066" s="18">
        <v>894.12</v>
      </c>
      <c r="I1066" s="43">
        <v>-392</v>
      </c>
      <c r="J1066" s="18" t="s">
        <v>46</v>
      </c>
      <c r="K1066" t="s">
        <v>4429</v>
      </c>
      <c r="L1066" s="18" t="s">
        <v>2256</v>
      </c>
    </row>
    <row r="1067" spans="1:12" x14ac:dyDescent="0.3">
      <c r="A1067" t="s">
        <v>9219</v>
      </c>
      <c r="B1067" s="18" t="s">
        <v>12</v>
      </c>
      <c r="C1067" s="18" t="s">
        <v>21</v>
      </c>
      <c r="D1067" s="18" t="s">
        <v>32</v>
      </c>
      <c r="E1067" s="18" t="s">
        <v>40</v>
      </c>
      <c r="F1067" s="18">
        <v>1008</v>
      </c>
      <c r="G1067" s="18">
        <v>977.48</v>
      </c>
      <c r="H1067" s="18">
        <v>1249.3699999999999</v>
      </c>
      <c r="I1067" s="43">
        <v>-306</v>
      </c>
      <c r="J1067" s="18" t="s">
        <v>46</v>
      </c>
      <c r="K1067" t="s">
        <v>4779</v>
      </c>
      <c r="L1067" s="18" t="s">
        <v>2022</v>
      </c>
    </row>
    <row r="1068" spans="1:12" x14ac:dyDescent="0.3">
      <c r="A1068" t="s">
        <v>8231</v>
      </c>
      <c r="B1068" s="18" t="s">
        <v>20</v>
      </c>
      <c r="C1068" s="18" t="s">
        <v>28</v>
      </c>
      <c r="D1068" s="18" t="s">
        <v>33</v>
      </c>
      <c r="E1068" s="18" t="s">
        <v>36</v>
      </c>
      <c r="F1068" s="18">
        <v>1046</v>
      </c>
      <c r="G1068" s="18">
        <v>935.13</v>
      </c>
      <c r="H1068" s="18">
        <v>1366.38</v>
      </c>
      <c r="I1068" s="43">
        <v>-190</v>
      </c>
      <c r="J1068" s="18" t="s">
        <v>46</v>
      </c>
      <c r="K1068" t="s">
        <v>5171</v>
      </c>
      <c r="L1068" s="18" t="s">
        <v>414</v>
      </c>
    </row>
    <row r="1069" spans="1:12" x14ac:dyDescent="0.3">
      <c r="A1069" t="s">
        <v>9371</v>
      </c>
      <c r="B1069" s="18" t="s">
        <v>12</v>
      </c>
      <c r="C1069" s="18" t="s">
        <v>27</v>
      </c>
      <c r="D1069" s="18" t="s">
        <v>31</v>
      </c>
      <c r="E1069" s="18" t="s">
        <v>41</v>
      </c>
      <c r="F1069" s="18">
        <v>1092</v>
      </c>
      <c r="G1069" s="18">
        <v>1211.22</v>
      </c>
      <c r="H1069" s="18">
        <v>1509.13</v>
      </c>
      <c r="I1069" s="43">
        <v>-343</v>
      </c>
      <c r="J1069" s="18" t="s">
        <v>46</v>
      </c>
      <c r="K1069" t="s">
        <v>5236</v>
      </c>
      <c r="L1069" s="18" t="s">
        <v>2260</v>
      </c>
    </row>
    <row r="1070" spans="1:12" x14ac:dyDescent="0.3">
      <c r="A1070" t="s">
        <v>7122</v>
      </c>
      <c r="B1070" s="18" t="s">
        <v>19</v>
      </c>
      <c r="C1070" s="18" t="s">
        <v>30</v>
      </c>
      <c r="D1070" s="18" t="s">
        <v>31</v>
      </c>
      <c r="E1070" s="18" t="s">
        <v>40</v>
      </c>
      <c r="F1070" s="18">
        <v>1053</v>
      </c>
      <c r="G1070" s="18">
        <v>229.56</v>
      </c>
      <c r="H1070" s="18">
        <v>398.22</v>
      </c>
      <c r="I1070" s="43">
        <v>-357</v>
      </c>
      <c r="J1070" s="18" t="s">
        <v>46</v>
      </c>
      <c r="K1070" t="s">
        <v>5120</v>
      </c>
      <c r="L1070" s="18" t="s">
        <v>627</v>
      </c>
    </row>
    <row r="1071" spans="1:12" x14ac:dyDescent="0.3">
      <c r="A1071" t="s">
        <v>8530</v>
      </c>
      <c r="B1071" s="18" t="s">
        <v>15</v>
      </c>
      <c r="C1071" s="18" t="s">
        <v>27</v>
      </c>
      <c r="D1071" s="18" t="s">
        <v>35</v>
      </c>
      <c r="E1071" s="18" t="s">
        <v>41</v>
      </c>
      <c r="F1071" s="18">
        <v>1013</v>
      </c>
      <c r="G1071" s="18">
        <v>1406.99</v>
      </c>
      <c r="H1071" s="18">
        <v>2235.94</v>
      </c>
      <c r="I1071" s="43">
        <v>-397</v>
      </c>
      <c r="J1071" s="18" t="s">
        <v>46</v>
      </c>
      <c r="K1071" t="s">
        <v>4904</v>
      </c>
      <c r="L1071" s="18" t="s">
        <v>901</v>
      </c>
    </row>
    <row r="1072" spans="1:12" x14ac:dyDescent="0.3">
      <c r="A1072" t="s">
        <v>8430</v>
      </c>
      <c r="B1072" s="18" t="s">
        <v>17</v>
      </c>
      <c r="C1072" s="18" t="s">
        <v>25</v>
      </c>
      <c r="D1072" s="18" t="s">
        <v>32</v>
      </c>
      <c r="E1072" s="18" t="s">
        <v>38</v>
      </c>
      <c r="F1072" s="18">
        <v>1024</v>
      </c>
      <c r="G1072" s="18">
        <v>1327.15</v>
      </c>
      <c r="H1072" s="18">
        <v>2306.9899999999998</v>
      </c>
      <c r="I1072" s="43">
        <v>-492</v>
      </c>
      <c r="J1072" s="18" t="s">
        <v>46</v>
      </c>
      <c r="K1072" t="s">
        <v>6188</v>
      </c>
      <c r="L1072" s="18" t="s">
        <v>739</v>
      </c>
    </row>
    <row r="1073" spans="1:12" x14ac:dyDescent="0.3">
      <c r="A1073" t="s">
        <v>9753</v>
      </c>
      <c r="B1073" s="18" t="s">
        <v>15</v>
      </c>
      <c r="C1073" s="18" t="s">
        <v>28</v>
      </c>
      <c r="D1073" s="18" t="s">
        <v>35</v>
      </c>
      <c r="E1073" s="18" t="s">
        <v>37</v>
      </c>
      <c r="F1073" s="18">
        <v>1006</v>
      </c>
      <c r="G1073" s="18">
        <v>724.4</v>
      </c>
      <c r="H1073" s="18">
        <v>940.64</v>
      </c>
      <c r="I1073" s="43">
        <v>-9</v>
      </c>
      <c r="J1073" s="18" t="s">
        <v>46</v>
      </c>
      <c r="K1073" t="s">
        <v>5489</v>
      </c>
      <c r="L1073" s="18" t="s">
        <v>2865</v>
      </c>
    </row>
    <row r="1074" spans="1:12" x14ac:dyDescent="0.3">
      <c r="A1074" t="s">
        <v>8009</v>
      </c>
      <c r="B1074" s="18" t="s">
        <v>11</v>
      </c>
      <c r="C1074" s="18" t="s">
        <v>24</v>
      </c>
      <c r="D1074" s="18" t="s">
        <v>34</v>
      </c>
      <c r="E1074" s="18" t="s">
        <v>40</v>
      </c>
      <c r="F1074" s="18">
        <v>1011</v>
      </c>
      <c r="G1074" s="18">
        <v>654.80999999999995</v>
      </c>
      <c r="H1074" s="18">
        <v>1209.19</v>
      </c>
      <c r="I1074" s="43">
        <v>-3</v>
      </c>
      <c r="J1074" s="18" t="s">
        <v>46</v>
      </c>
      <c r="K1074" t="s">
        <v>5282</v>
      </c>
      <c r="L1074" s="18" t="s">
        <v>3221</v>
      </c>
    </row>
    <row r="1075" spans="1:12" x14ac:dyDescent="0.3">
      <c r="A1075" t="s">
        <v>10026</v>
      </c>
      <c r="B1075" s="18" t="s">
        <v>20</v>
      </c>
      <c r="C1075" s="18" t="s">
        <v>24</v>
      </c>
      <c r="D1075" s="18" t="s">
        <v>32</v>
      </c>
      <c r="E1075" s="18" t="s">
        <v>45</v>
      </c>
      <c r="F1075" s="18">
        <v>1089</v>
      </c>
      <c r="G1075" s="18">
        <v>1398.95</v>
      </c>
      <c r="H1075" s="18">
        <v>2169.69</v>
      </c>
      <c r="I1075" s="43">
        <v>-387</v>
      </c>
      <c r="J1075" s="18" t="s">
        <v>46</v>
      </c>
      <c r="K1075" t="s">
        <v>5226</v>
      </c>
      <c r="L1075" s="18" t="s">
        <v>3307</v>
      </c>
    </row>
    <row r="1076" spans="1:12" x14ac:dyDescent="0.3">
      <c r="A1076" t="s">
        <v>10572</v>
      </c>
      <c r="B1076" s="18" t="s">
        <v>20</v>
      </c>
      <c r="C1076" s="18" t="s">
        <v>30</v>
      </c>
      <c r="D1076" s="18" t="s">
        <v>35</v>
      </c>
      <c r="E1076" s="18" t="s">
        <v>40</v>
      </c>
      <c r="F1076" s="18">
        <v>1032</v>
      </c>
      <c r="G1076" s="18">
        <v>1731.27</v>
      </c>
      <c r="H1076" s="18">
        <v>3410.17</v>
      </c>
      <c r="I1076" s="43">
        <v>-233</v>
      </c>
      <c r="J1076" s="18" t="s">
        <v>46</v>
      </c>
      <c r="K1076" t="s">
        <v>4545</v>
      </c>
      <c r="L1076" s="18" t="s">
        <v>4155</v>
      </c>
    </row>
    <row r="1077" spans="1:12" x14ac:dyDescent="0.3">
      <c r="A1077" t="s">
        <v>7289</v>
      </c>
      <c r="B1077" s="18" t="s">
        <v>16</v>
      </c>
      <c r="C1077" s="18" t="s">
        <v>28</v>
      </c>
      <c r="D1077" s="18" t="s">
        <v>31</v>
      </c>
      <c r="E1077" s="18" t="s">
        <v>45</v>
      </c>
      <c r="F1077" s="18">
        <v>1045</v>
      </c>
      <c r="G1077" s="18">
        <v>910.3</v>
      </c>
      <c r="H1077" s="18">
        <v>1232.07</v>
      </c>
      <c r="I1077" s="43">
        <v>-403</v>
      </c>
      <c r="J1077" s="18" t="s">
        <v>46</v>
      </c>
      <c r="K1077" t="s">
        <v>5776</v>
      </c>
      <c r="L1077" s="18" t="s">
        <v>1689</v>
      </c>
    </row>
    <row r="1078" spans="1:12" x14ac:dyDescent="0.3">
      <c r="A1078" t="s">
        <v>10363</v>
      </c>
      <c r="B1078" s="18" t="s">
        <v>20</v>
      </c>
      <c r="C1078" s="18" t="s">
        <v>24</v>
      </c>
      <c r="D1078" s="18" t="s">
        <v>31</v>
      </c>
      <c r="E1078" s="18" t="s">
        <v>44</v>
      </c>
      <c r="F1078" s="18">
        <v>1058</v>
      </c>
      <c r="G1078" s="18">
        <v>1483.68</v>
      </c>
      <c r="H1078" s="18">
        <v>2786.67</v>
      </c>
      <c r="I1078" s="43">
        <v>-283</v>
      </c>
      <c r="J1078" s="18" t="s">
        <v>46</v>
      </c>
      <c r="K1078" t="s">
        <v>4857</v>
      </c>
      <c r="L1078" s="18" t="s">
        <v>3798</v>
      </c>
    </row>
    <row r="1079" spans="1:12" x14ac:dyDescent="0.3">
      <c r="A1079" t="s">
        <v>6729</v>
      </c>
      <c r="B1079" s="18" t="s">
        <v>19</v>
      </c>
      <c r="C1079" s="18" t="s">
        <v>24</v>
      </c>
      <c r="D1079" s="18" t="s">
        <v>32</v>
      </c>
      <c r="E1079" s="18" t="s">
        <v>44</v>
      </c>
      <c r="F1079" s="18">
        <v>1022</v>
      </c>
      <c r="G1079" s="18">
        <v>254.78</v>
      </c>
      <c r="H1079" s="18">
        <v>323.87</v>
      </c>
      <c r="I1079" s="43">
        <v>-41</v>
      </c>
      <c r="J1079" s="18" t="s">
        <v>46</v>
      </c>
      <c r="K1079" t="s">
        <v>5937</v>
      </c>
      <c r="L1079" s="18" t="s">
        <v>1000</v>
      </c>
    </row>
    <row r="1080" spans="1:12" x14ac:dyDescent="0.3">
      <c r="A1080" t="s">
        <v>9500</v>
      </c>
      <c r="B1080" s="18" t="s">
        <v>17</v>
      </c>
      <c r="C1080" s="18" t="s">
        <v>29</v>
      </c>
      <c r="D1080" s="18" t="s">
        <v>34</v>
      </c>
      <c r="E1080" s="18" t="s">
        <v>36</v>
      </c>
      <c r="F1080" s="18">
        <v>1073</v>
      </c>
      <c r="G1080" s="18">
        <v>1058.5999999999999</v>
      </c>
      <c r="H1080" s="18">
        <v>1324.99</v>
      </c>
      <c r="I1080" s="43">
        <v>-296</v>
      </c>
      <c r="J1080" s="18" t="s">
        <v>46</v>
      </c>
      <c r="K1080" t="s">
        <v>4807</v>
      </c>
      <c r="L1080" s="18" t="s">
        <v>2470</v>
      </c>
    </row>
    <row r="1081" spans="1:12" x14ac:dyDescent="0.3">
      <c r="A1081" t="s">
        <v>6620</v>
      </c>
      <c r="B1081" s="18" t="s">
        <v>14</v>
      </c>
      <c r="C1081" s="18" t="s">
        <v>29</v>
      </c>
      <c r="D1081" s="18" t="s">
        <v>31</v>
      </c>
      <c r="E1081" s="18" t="s">
        <v>42</v>
      </c>
      <c r="F1081" s="18">
        <v>1067</v>
      </c>
      <c r="G1081" s="18">
        <v>1790.07</v>
      </c>
      <c r="H1081" s="18">
        <v>2197.5500000000002</v>
      </c>
      <c r="I1081" s="43">
        <v>-281</v>
      </c>
      <c r="J1081" s="18" t="s">
        <v>46</v>
      </c>
      <c r="K1081" t="s">
        <v>5684</v>
      </c>
      <c r="L1081" s="18" t="s">
        <v>986</v>
      </c>
    </row>
    <row r="1082" spans="1:12" x14ac:dyDescent="0.3">
      <c r="A1082" t="s">
        <v>7087</v>
      </c>
      <c r="B1082" s="18" t="s">
        <v>17</v>
      </c>
      <c r="C1082" s="18" t="s">
        <v>23</v>
      </c>
      <c r="D1082" s="18" t="s">
        <v>31</v>
      </c>
      <c r="E1082" s="18" t="s">
        <v>40</v>
      </c>
      <c r="F1082" s="18">
        <v>1033</v>
      </c>
      <c r="G1082" s="18">
        <v>1117.2</v>
      </c>
      <c r="H1082" s="18">
        <v>1551.58</v>
      </c>
      <c r="I1082" s="43">
        <v>-188</v>
      </c>
      <c r="J1082" s="18" t="s">
        <v>46</v>
      </c>
      <c r="K1082" t="s">
        <v>5229</v>
      </c>
      <c r="L1082" s="18" t="s">
        <v>266</v>
      </c>
    </row>
    <row r="1083" spans="1:12" x14ac:dyDescent="0.3">
      <c r="A1083" t="s">
        <v>7479</v>
      </c>
      <c r="B1083" s="18" t="s">
        <v>12</v>
      </c>
      <c r="C1083" s="18" t="s">
        <v>27</v>
      </c>
      <c r="D1083" s="18" t="s">
        <v>32</v>
      </c>
      <c r="E1083" s="18" t="s">
        <v>45</v>
      </c>
      <c r="F1083" s="18">
        <v>1084</v>
      </c>
      <c r="G1083" s="18">
        <v>531.30999999999995</v>
      </c>
      <c r="H1083" s="18">
        <v>707.43</v>
      </c>
      <c r="I1083" s="43">
        <v>-189</v>
      </c>
      <c r="J1083" s="18" t="s">
        <v>46</v>
      </c>
      <c r="K1083" t="s">
        <v>5212</v>
      </c>
      <c r="L1083" s="18" t="s">
        <v>717</v>
      </c>
    </row>
    <row r="1084" spans="1:12" x14ac:dyDescent="0.3">
      <c r="A1084" t="s">
        <v>9044</v>
      </c>
      <c r="B1084" s="18" t="s">
        <v>19</v>
      </c>
      <c r="C1084" s="18" t="s">
        <v>21</v>
      </c>
      <c r="D1084" s="18" t="s">
        <v>32</v>
      </c>
      <c r="E1084" s="18" t="s">
        <v>36</v>
      </c>
      <c r="F1084" s="18">
        <v>1079</v>
      </c>
      <c r="G1084" s="18">
        <v>899.79</v>
      </c>
      <c r="H1084" s="18">
        <v>1604.53</v>
      </c>
      <c r="I1084" s="43">
        <v>-190</v>
      </c>
      <c r="J1084" s="18" t="s">
        <v>46</v>
      </c>
      <c r="K1084" t="s">
        <v>5925</v>
      </c>
      <c r="L1084" s="18" t="s">
        <v>1748</v>
      </c>
    </row>
    <row r="1085" spans="1:12" x14ac:dyDescent="0.3">
      <c r="A1085" t="s">
        <v>9993</v>
      </c>
      <c r="B1085" s="18" t="s">
        <v>20</v>
      </c>
      <c r="C1085" s="18" t="s">
        <v>26</v>
      </c>
      <c r="D1085" s="18" t="s">
        <v>32</v>
      </c>
      <c r="E1085" s="18" t="s">
        <v>44</v>
      </c>
      <c r="F1085" s="18">
        <v>1047</v>
      </c>
      <c r="G1085" s="18">
        <v>867.09</v>
      </c>
      <c r="H1085" s="18">
        <v>1659.59</v>
      </c>
      <c r="I1085" s="43">
        <v>-161</v>
      </c>
      <c r="J1085" s="18" t="s">
        <v>46</v>
      </c>
      <c r="K1085" t="s">
        <v>5268</v>
      </c>
      <c r="L1085" s="18" t="s">
        <v>3245</v>
      </c>
    </row>
    <row r="1086" spans="1:12" x14ac:dyDescent="0.3">
      <c r="A1086" t="s">
        <v>6725</v>
      </c>
      <c r="B1086" s="18" t="s">
        <v>15</v>
      </c>
      <c r="C1086" s="18" t="s">
        <v>25</v>
      </c>
      <c r="D1086" s="18" t="s">
        <v>34</v>
      </c>
      <c r="E1086" s="18" t="s">
        <v>36</v>
      </c>
      <c r="F1086" s="18">
        <v>1084</v>
      </c>
      <c r="G1086" s="18">
        <v>898.25</v>
      </c>
      <c r="H1086" s="18">
        <v>1284.54</v>
      </c>
      <c r="I1086" s="43">
        <v>-227</v>
      </c>
      <c r="J1086" s="18" t="s">
        <v>46</v>
      </c>
      <c r="K1086" t="s">
        <v>5250</v>
      </c>
      <c r="L1086" s="18" t="s">
        <v>3202</v>
      </c>
    </row>
    <row r="1087" spans="1:12" x14ac:dyDescent="0.3">
      <c r="A1087" t="s">
        <v>8174</v>
      </c>
      <c r="B1087" s="18" t="s">
        <v>13</v>
      </c>
      <c r="C1087" s="18" t="s">
        <v>30</v>
      </c>
      <c r="D1087" s="18" t="s">
        <v>31</v>
      </c>
      <c r="E1087" s="18" t="s">
        <v>41</v>
      </c>
      <c r="F1087" s="18">
        <v>1030</v>
      </c>
      <c r="G1087" s="18">
        <v>573.97</v>
      </c>
      <c r="H1087" s="18">
        <v>859.72</v>
      </c>
      <c r="I1087" s="43">
        <v>-191</v>
      </c>
      <c r="J1087" s="18" t="s">
        <v>46</v>
      </c>
      <c r="K1087" t="s">
        <v>6043</v>
      </c>
      <c r="L1087" s="18" t="s">
        <v>317</v>
      </c>
    </row>
    <row r="1088" spans="1:12" x14ac:dyDescent="0.3">
      <c r="A1088" t="s">
        <v>10204</v>
      </c>
      <c r="B1088" s="18" t="s">
        <v>15</v>
      </c>
      <c r="C1088" s="18" t="s">
        <v>26</v>
      </c>
      <c r="D1088" s="18" t="s">
        <v>35</v>
      </c>
      <c r="E1088" s="18" t="s">
        <v>37</v>
      </c>
      <c r="F1088" s="18">
        <v>1046</v>
      </c>
      <c r="G1088" s="18">
        <v>1541.48</v>
      </c>
      <c r="H1088" s="18">
        <v>3000.73</v>
      </c>
      <c r="I1088" s="43">
        <v>-109</v>
      </c>
      <c r="J1088" s="18" t="s">
        <v>46</v>
      </c>
      <c r="K1088" t="s">
        <v>5031</v>
      </c>
      <c r="L1088" s="18" t="s">
        <v>3577</v>
      </c>
    </row>
    <row r="1089" spans="1:12" x14ac:dyDescent="0.3">
      <c r="A1089" t="s">
        <v>7813</v>
      </c>
      <c r="B1089" s="18" t="s">
        <v>18</v>
      </c>
      <c r="C1089" s="18" t="s">
        <v>29</v>
      </c>
      <c r="D1089" s="18" t="s">
        <v>32</v>
      </c>
      <c r="E1089" s="18" t="s">
        <v>43</v>
      </c>
      <c r="F1089" s="18">
        <v>1009</v>
      </c>
      <c r="G1089" s="18">
        <v>831.63</v>
      </c>
      <c r="H1089" s="18">
        <v>933.18</v>
      </c>
      <c r="I1089" s="43">
        <v>-149</v>
      </c>
      <c r="J1089" s="18" t="s">
        <v>46</v>
      </c>
      <c r="K1089" t="s">
        <v>5327</v>
      </c>
      <c r="L1089" s="18" t="s">
        <v>3138</v>
      </c>
    </row>
    <row r="1090" spans="1:12" x14ac:dyDescent="0.3">
      <c r="A1090" t="s">
        <v>7239</v>
      </c>
      <c r="B1090" s="18" t="s">
        <v>11</v>
      </c>
      <c r="C1090" s="18" t="s">
        <v>26</v>
      </c>
      <c r="D1090" s="18" t="s">
        <v>32</v>
      </c>
      <c r="E1090" s="18" t="s">
        <v>38</v>
      </c>
      <c r="F1090" s="18">
        <v>1040</v>
      </c>
      <c r="G1090" s="18">
        <v>916.85</v>
      </c>
      <c r="H1090" s="18">
        <v>1105.32</v>
      </c>
      <c r="I1090" s="43">
        <v>-49</v>
      </c>
      <c r="J1090" s="18" t="s">
        <v>46</v>
      </c>
      <c r="K1090" t="s">
        <v>4837</v>
      </c>
      <c r="L1090" s="18" t="s">
        <v>2061</v>
      </c>
    </row>
    <row r="1091" spans="1:12" x14ac:dyDescent="0.3">
      <c r="A1091" t="s">
        <v>9577</v>
      </c>
      <c r="B1091" s="18" t="s">
        <v>19</v>
      </c>
      <c r="C1091" s="18" t="s">
        <v>28</v>
      </c>
      <c r="D1091" s="18" t="s">
        <v>31</v>
      </c>
      <c r="E1091" s="18" t="s">
        <v>44</v>
      </c>
      <c r="F1091" s="18">
        <v>1004</v>
      </c>
      <c r="G1091" s="18">
        <v>1424.7</v>
      </c>
      <c r="H1091" s="18">
        <v>1891.38</v>
      </c>
      <c r="I1091" s="43">
        <v>-261</v>
      </c>
      <c r="J1091" s="18" t="s">
        <v>46</v>
      </c>
      <c r="K1091" t="s">
        <v>5629</v>
      </c>
      <c r="L1091" s="18" t="s">
        <v>2584</v>
      </c>
    </row>
    <row r="1092" spans="1:12" x14ac:dyDescent="0.3">
      <c r="A1092" t="s">
        <v>7285</v>
      </c>
      <c r="B1092" s="18" t="s">
        <v>19</v>
      </c>
      <c r="C1092" s="18" t="s">
        <v>28</v>
      </c>
      <c r="D1092" s="18" t="s">
        <v>33</v>
      </c>
      <c r="E1092" s="18" t="s">
        <v>40</v>
      </c>
      <c r="F1092" s="18">
        <v>1093</v>
      </c>
      <c r="G1092" s="18">
        <v>1672.83</v>
      </c>
      <c r="H1092" s="18">
        <v>2249.6999999999998</v>
      </c>
      <c r="I1092" s="43">
        <v>-412</v>
      </c>
      <c r="J1092" s="18" t="s">
        <v>46</v>
      </c>
      <c r="K1092" t="s">
        <v>5307</v>
      </c>
      <c r="L1092" s="18" t="s">
        <v>1722</v>
      </c>
    </row>
    <row r="1093" spans="1:12" x14ac:dyDescent="0.3">
      <c r="A1093" t="s">
        <v>7228</v>
      </c>
      <c r="B1093" s="18" t="s">
        <v>12</v>
      </c>
      <c r="C1093" s="18" t="s">
        <v>21</v>
      </c>
      <c r="D1093" s="18" t="s">
        <v>32</v>
      </c>
      <c r="E1093" s="18" t="s">
        <v>42</v>
      </c>
      <c r="F1093" s="18">
        <v>1008</v>
      </c>
      <c r="G1093" s="18">
        <v>1473.3</v>
      </c>
      <c r="H1093" s="18">
        <v>2838.37</v>
      </c>
      <c r="I1093" s="43">
        <v>-85</v>
      </c>
      <c r="J1093" s="18" t="s">
        <v>46</v>
      </c>
      <c r="K1093" t="s">
        <v>6070</v>
      </c>
      <c r="L1093" s="18" t="s">
        <v>1249</v>
      </c>
    </row>
    <row r="1094" spans="1:12" x14ac:dyDescent="0.3">
      <c r="A1094" t="s">
        <v>7867</v>
      </c>
      <c r="B1094" s="18" t="s">
        <v>16</v>
      </c>
      <c r="C1094" s="18" t="s">
        <v>26</v>
      </c>
      <c r="D1094" s="18" t="s">
        <v>31</v>
      </c>
      <c r="E1094" s="18" t="s">
        <v>38</v>
      </c>
      <c r="F1094" s="18">
        <v>1052</v>
      </c>
      <c r="G1094" s="18">
        <v>1217.9000000000001</v>
      </c>
      <c r="H1094" s="18">
        <v>2219.44</v>
      </c>
      <c r="I1094" s="43">
        <v>-21</v>
      </c>
      <c r="J1094" s="18" t="s">
        <v>46</v>
      </c>
      <c r="K1094" t="s">
        <v>5409</v>
      </c>
      <c r="L1094" s="18" t="s">
        <v>2715</v>
      </c>
    </row>
    <row r="1095" spans="1:12" x14ac:dyDescent="0.3">
      <c r="A1095" t="s">
        <v>6990</v>
      </c>
      <c r="B1095" s="18" t="s">
        <v>13</v>
      </c>
      <c r="C1095" s="18" t="s">
        <v>22</v>
      </c>
      <c r="D1095" s="18" t="s">
        <v>31</v>
      </c>
      <c r="E1095" s="18" t="s">
        <v>45</v>
      </c>
      <c r="F1095" s="18">
        <v>1008</v>
      </c>
      <c r="G1095" s="18">
        <v>1119.9100000000001</v>
      </c>
      <c r="H1095" s="18">
        <v>1827.52</v>
      </c>
      <c r="I1095" s="43">
        <v>-89</v>
      </c>
      <c r="J1095" s="18" t="s">
        <v>46</v>
      </c>
      <c r="K1095" t="s">
        <v>6048</v>
      </c>
      <c r="L1095" s="18" t="s">
        <v>1216</v>
      </c>
    </row>
    <row r="1096" spans="1:12" x14ac:dyDescent="0.3">
      <c r="A1096" t="s">
        <v>8595</v>
      </c>
      <c r="B1096" s="18" t="s">
        <v>17</v>
      </c>
      <c r="C1096" s="18" t="s">
        <v>30</v>
      </c>
      <c r="D1096" s="18" t="s">
        <v>31</v>
      </c>
      <c r="E1096" s="18" t="s">
        <v>44</v>
      </c>
      <c r="F1096" s="18">
        <v>1005</v>
      </c>
      <c r="G1096" s="18">
        <v>680.03</v>
      </c>
      <c r="H1096" s="18">
        <v>1293.95</v>
      </c>
      <c r="I1096" s="43">
        <v>-498</v>
      </c>
      <c r="J1096" s="18" t="s">
        <v>46</v>
      </c>
      <c r="K1096" t="s">
        <v>5419</v>
      </c>
      <c r="L1096" s="18" t="s">
        <v>1003</v>
      </c>
    </row>
    <row r="1097" spans="1:12" x14ac:dyDescent="0.3">
      <c r="A1097" t="s">
        <v>8724</v>
      </c>
      <c r="B1097" s="18" t="s">
        <v>16</v>
      </c>
      <c r="C1097" s="18" t="s">
        <v>21</v>
      </c>
      <c r="D1097" s="18" t="s">
        <v>34</v>
      </c>
      <c r="E1097" s="18" t="s">
        <v>43</v>
      </c>
      <c r="F1097" s="18">
        <v>1012</v>
      </c>
      <c r="G1097" s="18">
        <v>377.67</v>
      </c>
      <c r="H1097" s="18">
        <v>503.53</v>
      </c>
      <c r="I1097" s="43">
        <v>-105</v>
      </c>
      <c r="J1097" s="18" t="s">
        <v>46</v>
      </c>
      <c r="K1097" t="s">
        <v>6085</v>
      </c>
      <c r="L1097" s="18" t="s">
        <v>1202</v>
      </c>
    </row>
    <row r="1098" spans="1:12" x14ac:dyDescent="0.3">
      <c r="A1098" t="s">
        <v>8128</v>
      </c>
      <c r="B1098" s="18" t="s">
        <v>11</v>
      </c>
      <c r="C1098" s="18" t="s">
        <v>21</v>
      </c>
      <c r="D1098" s="18" t="s">
        <v>32</v>
      </c>
      <c r="E1098" s="18" t="s">
        <v>45</v>
      </c>
      <c r="F1098" s="18">
        <v>1092</v>
      </c>
      <c r="G1098" s="18">
        <v>1769.69</v>
      </c>
      <c r="H1098" s="18">
        <v>2258.6999999999998</v>
      </c>
      <c r="I1098" s="43">
        <v>-207</v>
      </c>
      <c r="J1098" s="18" t="s">
        <v>46</v>
      </c>
      <c r="K1098" t="s">
        <v>5797</v>
      </c>
      <c r="L1098" s="18" t="s">
        <v>229</v>
      </c>
    </row>
    <row r="1099" spans="1:12" x14ac:dyDescent="0.3">
      <c r="A1099" t="s">
        <v>9146</v>
      </c>
      <c r="B1099" s="18" t="s">
        <v>19</v>
      </c>
      <c r="C1099" s="18" t="s">
        <v>30</v>
      </c>
      <c r="D1099" s="18" t="s">
        <v>31</v>
      </c>
      <c r="E1099" s="18" t="s">
        <v>40</v>
      </c>
      <c r="F1099" s="18">
        <v>1084</v>
      </c>
      <c r="G1099" s="18">
        <v>1940.91</v>
      </c>
      <c r="H1099" s="18">
        <v>2406.84</v>
      </c>
      <c r="I1099" s="43">
        <v>-101</v>
      </c>
      <c r="J1099" s="18" t="s">
        <v>46</v>
      </c>
      <c r="K1099" t="s">
        <v>5882</v>
      </c>
      <c r="L1099" s="18" t="s">
        <v>1902</v>
      </c>
    </row>
    <row r="1100" spans="1:12" x14ac:dyDescent="0.3">
      <c r="A1100" t="s">
        <v>8892</v>
      </c>
      <c r="B1100" s="18" t="s">
        <v>17</v>
      </c>
      <c r="C1100" s="18" t="s">
        <v>29</v>
      </c>
      <c r="D1100" s="18" t="s">
        <v>34</v>
      </c>
      <c r="E1100" s="18" t="s">
        <v>38</v>
      </c>
      <c r="F1100" s="18">
        <v>1023</v>
      </c>
      <c r="G1100" s="18">
        <v>75.39</v>
      </c>
      <c r="H1100" s="18">
        <v>145.97999999999999</v>
      </c>
      <c r="I1100" s="43">
        <v>-35</v>
      </c>
      <c r="J1100" s="18" t="s">
        <v>46</v>
      </c>
      <c r="K1100" t="s">
        <v>5533</v>
      </c>
      <c r="L1100" s="18" t="s">
        <v>1491</v>
      </c>
    </row>
    <row r="1101" spans="1:12" x14ac:dyDescent="0.3">
      <c r="A1101" t="s">
        <v>7237</v>
      </c>
      <c r="B1101" s="18" t="s">
        <v>18</v>
      </c>
      <c r="C1101" s="18" t="s">
        <v>30</v>
      </c>
      <c r="D1101" s="18" t="s">
        <v>33</v>
      </c>
      <c r="E1101" s="18" t="s">
        <v>39</v>
      </c>
      <c r="F1101" s="18">
        <v>1098</v>
      </c>
      <c r="G1101" s="18">
        <v>329.78</v>
      </c>
      <c r="H1101" s="18">
        <v>636.19000000000005</v>
      </c>
      <c r="I1101" s="43">
        <v>-346</v>
      </c>
      <c r="J1101" s="18" t="s">
        <v>46</v>
      </c>
      <c r="K1101" t="s">
        <v>5116</v>
      </c>
      <c r="L1101" s="18" t="s">
        <v>763</v>
      </c>
    </row>
    <row r="1102" spans="1:12" x14ac:dyDescent="0.3">
      <c r="A1102" t="s">
        <v>6398</v>
      </c>
      <c r="B1102" s="18" t="s">
        <v>19</v>
      </c>
      <c r="C1102" s="18" t="s">
        <v>27</v>
      </c>
      <c r="D1102" s="18" t="s">
        <v>33</v>
      </c>
      <c r="E1102" s="18" t="s">
        <v>39</v>
      </c>
      <c r="F1102" s="18">
        <v>1052</v>
      </c>
      <c r="G1102" s="18">
        <v>1728.29</v>
      </c>
      <c r="H1102" s="18">
        <v>2335.69</v>
      </c>
      <c r="I1102" s="43">
        <v>-100</v>
      </c>
      <c r="J1102" s="18" t="s">
        <v>46</v>
      </c>
      <c r="K1102" t="s">
        <v>5728</v>
      </c>
      <c r="L1102" s="18" t="s">
        <v>2344</v>
      </c>
    </row>
    <row r="1103" spans="1:12" x14ac:dyDescent="0.3">
      <c r="A1103" t="s">
        <v>9225</v>
      </c>
      <c r="B1103" s="18" t="s">
        <v>19</v>
      </c>
      <c r="C1103" s="18" t="s">
        <v>24</v>
      </c>
      <c r="D1103" s="18" t="s">
        <v>34</v>
      </c>
      <c r="E1103" s="18" t="s">
        <v>37</v>
      </c>
      <c r="F1103" s="18">
        <v>1006</v>
      </c>
      <c r="G1103" s="18">
        <v>968.76</v>
      </c>
      <c r="H1103" s="18">
        <v>1852.86</v>
      </c>
      <c r="I1103" s="43">
        <v>-445</v>
      </c>
      <c r="J1103" s="18" t="s">
        <v>46</v>
      </c>
      <c r="K1103" t="s">
        <v>4648</v>
      </c>
      <c r="L1103" s="18" t="s">
        <v>2030</v>
      </c>
    </row>
    <row r="1104" spans="1:12" x14ac:dyDescent="0.3">
      <c r="A1104" t="s">
        <v>7605</v>
      </c>
      <c r="B1104" s="18" t="s">
        <v>13</v>
      </c>
      <c r="C1104" s="18" t="s">
        <v>23</v>
      </c>
      <c r="D1104" s="18" t="s">
        <v>34</v>
      </c>
      <c r="E1104" s="18" t="s">
        <v>37</v>
      </c>
      <c r="F1104" s="18">
        <v>1087</v>
      </c>
      <c r="G1104" s="18">
        <v>1207.02</v>
      </c>
      <c r="H1104" s="18">
        <v>1998.15</v>
      </c>
      <c r="I1104" s="43">
        <v>-422</v>
      </c>
      <c r="J1104" s="18" t="s">
        <v>46</v>
      </c>
      <c r="K1104" t="s">
        <v>4752</v>
      </c>
      <c r="L1104" s="18" t="s">
        <v>3130</v>
      </c>
    </row>
    <row r="1105" spans="1:12" x14ac:dyDescent="0.3">
      <c r="A1105" t="s">
        <v>9352</v>
      </c>
      <c r="B1105" s="18" t="s">
        <v>19</v>
      </c>
      <c r="C1105" s="18" t="s">
        <v>30</v>
      </c>
      <c r="D1105" s="18" t="s">
        <v>33</v>
      </c>
      <c r="E1105" s="18" t="s">
        <v>36</v>
      </c>
      <c r="F1105" s="18">
        <v>1079</v>
      </c>
      <c r="G1105" s="18">
        <v>497.88</v>
      </c>
      <c r="H1105" s="18">
        <v>591.13</v>
      </c>
      <c r="I1105" s="43">
        <v>-297</v>
      </c>
      <c r="J1105" s="18" t="s">
        <v>46</v>
      </c>
      <c r="K1105" t="s">
        <v>4424</v>
      </c>
      <c r="L1105" s="18" t="s">
        <v>2233</v>
      </c>
    </row>
    <row r="1106" spans="1:12" x14ac:dyDescent="0.3">
      <c r="A1106" t="s">
        <v>9381</v>
      </c>
      <c r="B1106" s="18" t="s">
        <v>19</v>
      </c>
      <c r="C1106" s="18" t="s">
        <v>26</v>
      </c>
      <c r="D1106" s="18" t="s">
        <v>35</v>
      </c>
      <c r="E1106" s="18" t="s">
        <v>41</v>
      </c>
      <c r="F1106" s="18">
        <v>1023</v>
      </c>
      <c r="G1106" s="18">
        <v>1626.92</v>
      </c>
      <c r="H1106" s="18">
        <v>2984.79</v>
      </c>
      <c r="I1106" s="43">
        <v>-14</v>
      </c>
      <c r="J1106" s="18" t="s">
        <v>46</v>
      </c>
      <c r="K1106" t="s">
        <v>5371</v>
      </c>
      <c r="L1106" s="18" t="s">
        <v>2277</v>
      </c>
    </row>
    <row r="1107" spans="1:12" x14ac:dyDescent="0.3">
      <c r="A1107" t="s">
        <v>8496</v>
      </c>
      <c r="B1107" s="18" t="s">
        <v>13</v>
      </c>
      <c r="C1107" s="18" t="s">
        <v>21</v>
      </c>
      <c r="D1107" s="18" t="s">
        <v>33</v>
      </c>
      <c r="E1107" s="18" t="s">
        <v>36</v>
      </c>
      <c r="F1107" s="18">
        <v>1020</v>
      </c>
      <c r="G1107" s="18">
        <v>643.05999999999995</v>
      </c>
      <c r="H1107" s="18">
        <v>1093.44</v>
      </c>
      <c r="I1107" s="43">
        <v>-135</v>
      </c>
      <c r="J1107" s="18" t="s">
        <v>46</v>
      </c>
      <c r="K1107" t="s">
        <v>4889</v>
      </c>
      <c r="L1107" s="18" t="s">
        <v>850</v>
      </c>
    </row>
    <row r="1108" spans="1:12" x14ac:dyDescent="0.3">
      <c r="A1108" t="s">
        <v>8959</v>
      </c>
      <c r="B1108" s="18" t="s">
        <v>11</v>
      </c>
      <c r="C1108" s="18" t="s">
        <v>23</v>
      </c>
      <c r="D1108" s="18" t="s">
        <v>34</v>
      </c>
      <c r="E1108" s="18" t="s">
        <v>38</v>
      </c>
      <c r="F1108" s="18">
        <v>1039</v>
      </c>
      <c r="G1108" s="18">
        <v>98.06</v>
      </c>
      <c r="H1108" s="18">
        <v>129.62</v>
      </c>
      <c r="I1108" s="43">
        <v>-208</v>
      </c>
      <c r="J1108" s="18" t="s">
        <v>46</v>
      </c>
      <c r="K1108" t="s">
        <v>5966</v>
      </c>
      <c r="L1108" s="18" t="s">
        <v>1609</v>
      </c>
    </row>
    <row r="1109" spans="1:12" x14ac:dyDescent="0.3">
      <c r="A1109" t="s">
        <v>9210</v>
      </c>
      <c r="B1109" s="18" t="s">
        <v>13</v>
      </c>
      <c r="C1109" s="18" t="s">
        <v>23</v>
      </c>
      <c r="D1109" s="18" t="s">
        <v>35</v>
      </c>
      <c r="E1109" s="18" t="s">
        <v>38</v>
      </c>
      <c r="F1109" s="18">
        <v>1058</v>
      </c>
      <c r="G1109" s="18">
        <v>478.49</v>
      </c>
      <c r="H1109" s="18">
        <v>650.21</v>
      </c>
      <c r="I1109" s="43">
        <v>-309</v>
      </c>
      <c r="J1109" s="18" t="s">
        <v>46</v>
      </c>
      <c r="K1109" t="s">
        <v>4592</v>
      </c>
      <c r="L1109" s="18" t="s">
        <v>2012</v>
      </c>
    </row>
    <row r="1110" spans="1:12" x14ac:dyDescent="0.3">
      <c r="A1110" t="s">
        <v>6611</v>
      </c>
      <c r="B1110" s="18" t="s">
        <v>11</v>
      </c>
      <c r="C1110" s="18" t="s">
        <v>30</v>
      </c>
      <c r="D1110" s="18" t="s">
        <v>31</v>
      </c>
      <c r="E1110" s="18" t="s">
        <v>39</v>
      </c>
      <c r="F1110" s="18">
        <v>1079</v>
      </c>
      <c r="G1110" s="18">
        <v>774.79</v>
      </c>
      <c r="H1110" s="18">
        <v>1520.75</v>
      </c>
      <c r="I1110" s="43">
        <v>-427</v>
      </c>
      <c r="J1110" s="18" t="s">
        <v>46</v>
      </c>
      <c r="K1110" t="s">
        <v>5775</v>
      </c>
      <c r="L1110" s="18" t="s">
        <v>337</v>
      </c>
    </row>
    <row r="1111" spans="1:12" x14ac:dyDescent="0.3">
      <c r="A1111" t="s">
        <v>9657</v>
      </c>
      <c r="B1111" s="18" t="s">
        <v>18</v>
      </c>
      <c r="C1111" s="18" t="s">
        <v>22</v>
      </c>
      <c r="D1111" s="18" t="s">
        <v>33</v>
      </c>
      <c r="E1111" s="18" t="s">
        <v>36</v>
      </c>
      <c r="F1111" s="18">
        <v>1031</v>
      </c>
      <c r="G1111" s="18">
        <v>1846.43</v>
      </c>
      <c r="H1111" s="18">
        <v>3219.75</v>
      </c>
      <c r="I1111" s="43">
        <v>-389</v>
      </c>
      <c r="J1111" s="18" t="s">
        <v>46</v>
      </c>
      <c r="K1111" t="s">
        <v>5179</v>
      </c>
      <c r="L1111" s="18" t="s">
        <v>2722</v>
      </c>
    </row>
    <row r="1112" spans="1:12" x14ac:dyDescent="0.3">
      <c r="A1112" t="s">
        <v>9323</v>
      </c>
      <c r="B1112" s="18" t="s">
        <v>18</v>
      </c>
      <c r="C1112" s="18" t="s">
        <v>22</v>
      </c>
      <c r="D1112" s="18" t="s">
        <v>35</v>
      </c>
      <c r="E1112" s="18" t="s">
        <v>44</v>
      </c>
      <c r="F1112" s="18">
        <v>1067</v>
      </c>
      <c r="G1112" s="18">
        <v>682.99</v>
      </c>
      <c r="H1112" s="18">
        <v>1055.05</v>
      </c>
      <c r="I1112" s="43">
        <v>-151</v>
      </c>
      <c r="J1112" s="18" t="s">
        <v>46</v>
      </c>
      <c r="K1112" t="s">
        <v>5284</v>
      </c>
      <c r="L1112" s="18" t="s">
        <v>2186</v>
      </c>
    </row>
    <row r="1113" spans="1:12" x14ac:dyDescent="0.3">
      <c r="A1113" t="s">
        <v>8818</v>
      </c>
      <c r="B1113" s="18" t="s">
        <v>18</v>
      </c>
      <c r="C1113" s="18" t="s">
        <v>22</v>
      </c>
      <c r="D1113" s="18" t="s">
        <v>35</v>
      </c>
      <c r="E1113" s="18" t="s">
        <v>41</v>
      </c>
      <c r="F1113" s="18">
        <v>1031</v>
      </c>
      <c r="G1113" s="18">
        <v>358.85</v>
      </c>
      <c r="H1113" s="18">
        <v>423.64</v>
      </c>
      <c r="I1113" s="43">
        <v>-257</v>
      </c>
      <c r="J1113" s="18" t="s">
        <v>46</v>
      </c>
      <c r="K1113" t="s">
        <v>5541</v>
      </c>
      <c r="L1113" s="18" t="s">
        <v>1375</v>
      </c>
    </row>
    <row r="1114" spans="1:12" x14ac:dyDescent="0.3">
      <c r="A1114" t="s">
        <v>6541</v>
      </c>
      <c r="B1114" s="18" t="s">
        <v>11</v>
      </c>
      <c r="C1114" s="18" t="s">
        <v>24</v>
      </c>
      <c r="D1114" s="18" t="s">
        <v>34</v>
      </c>
      <c r="E1114" s="18" t="s">
        <v>41</v>
      </c>
      <c r="F1114" s="18">
        <v>1093</v>
      </c>
      <c r="G1114" s="18">
        <v>489.83</v>
      </c>
      <c r="H1114" s="18">
        <v>544.07000000000005</v>
      </c>
      <c r="I1114" s="43">
        <v>-135</v>
      </c>
      <c r="J1114" s="18" t="s">
        <v>46</v>
      </c>
      <c r="K1114" t="s">
        <v>5863</v>
      </c>
      <c r="L1114" s="18" t="s">
        <v>1960</v>
      </c>
    </row>
    <row r="1115" spans="1:12" x14ac:dyDescent="0.3">
      <c r="A1115" t="s">
        <v>6722</v>
      </c>
      <c r="B1115" s="18" t="s">
        <v>14</v>
      </c>
      <c r="C1115" s="18" t="s">
        <v>30</v>
      </c>
      <c r="D1115" s="18" t="s">
        <v>35</v>
      </c>
      <c r="E1115" s="18" t="s">
        <v>38</v>
      </c>
      <c r="F1115" s="18">
        <v>1055</v>
      </c>
      <c r="G1115" s="18">
        <v>1856.29</v>
      </c>
      <c r="H1115" s="18">
        <v>3549.86</v>
      </c>
      <c r="I1115" s="43">
        <v>-83</v>
      </c>
      <c r="J1115" s="18" t="s">
        <v>46</v>
      </c>
      <c r="K1115" t="s">
        <v>5154</v>
      </c>
      <c r="L1115" s="18" t="s">
        <v>3414</v>
      </c>
    </row>
    <row r="1116" spans="1:12" x14ac:dyDescent="0.3">
      <c r="A1116" t="s">
        <v>7947</v>
      </c>
      <c r="B1116" s="18" t="s">
        <v>11</v>
      </c>
      <c r="C1116" s="18" t="s">
        <v>23</v>
      </c>
      <c r="D1116" s="18" t="s">
        <v>35</v>
      </c>
      <c r="E1116" s="18" t="s">
        <v>43</v>
      </c>
      <c r="F1116" s="18">
        <v>1042</v>
      </c>
      <c r="G1116" s="18">
        <v>189.55</v>
      </c>
      <c r="H1116" s="18">
        <v>250.8</v>
      </c>
      <c r="I1116" s="43">
        <v>-30</v>
      </c>
      <c r="J1116" s="18" t="s">
        <v>46</v>
      </c>
      <c r="K1116" t="s">
        <v>5598</v>
      </c>
      <c r="L1116" s="18" t="s">
        <v>2657</v>
      </c>
    </row>
    <row r="1117" spans="1:12" x14ac:dyDescent="0.3">
      <c r="A1117" t="s">
        <v>8900</v>
      </c>
      <c r="B1117" s="18" t="s">
        <v>19</v>
      </c>
      <c r="C1117" s="18" t="s">
        <v>24</v>
      </c>
      <c r="D1117" s="18" t="s">
        <v>34</v>
      </c>
      <c r="E1117" s="18" t="s">
        <v>45</v>
      </c>
      <c r="F1117" s="18">
        <v>1047</v>
      </c>
      <c r="G1117" s="18">
        <v>563.29999999999995</v>
      </c>
      <c r="H1117" s="18">
        <v>943.19</v>
      </c>
      <c r="I1117" s="43">
        <v>-235</v>
      </c>
      <c r="J1117" s="18" t="s">
        <v>46</v>
      </c>
      <c r="K1117" t="s">
        <v>5814</v>
      </c>
      <c r="L1117" s="18" t="s">
        <v>1501</v>
      </c>
    </row>
    <row r="1118" spans="1:12" x14ac:dyDescent="0.3">
      <c r="A1118" t="s">
        <v>9541</v>
      </c>
      <c r="B1118" s="18" t="s">
        <v>14</v>
      </c>
      <c r="C1118" s="18" t="s">
        <v>28</v>
      </c>
      <c r="D1118" s="18" t="s">
        <v>35</v>
      </c>
      <c r="E1118" s="18" t="s">
        <v>39</v>
      </c>
      <c r="F1118" s="18">
        <v>1058</v>
      </c>
      <c r="G1118" s="18">
        <v>597.72</v>
      </c>
      <c r="H1118" s="18">
        <v>908.55</v>
      </c>
      <c r="I1118" s="43">
        <v>-81</v>
      </c>
      <c r="J1118" s="18" t="s">
        <v>46</v>
      </c>
      <c r="K1118" t="s">
        <v>5660</v>
      </c>
      <c r="L1118" s="18" t="s">
        <v>2529</v>
      </c>
    </row>
    <row r="1119" spans="1:12" x14ac:dyDescent="0.3">
      <c r="A1119" t="s">
        <v>10401</v>
      </c>
      <c r="B1119" s="18" t="s">
        <v>14</v>
      </c>
      <c r="C1119" s="18" t="s">
        <v>28</v>
      </c>
      <c r="D1119" s="18" t="s">
        <v>33</v>
      </c>
      <c r="E1119" s="18" t="s">
        <v>38</v>
      </c>
      <c r="F1119" s="18">
        <v>1036</v>
      </c>
      <c r="G1119" s="18">
        <v>502.84</v>
      </c>
      <c r="H1119" s="18">
        <v>983.17</v>
      </c>
      <c r="I1119" s="43">
        <v>-318</v>
      </c>
      <c r="J1119" s="18" t="s">
        <v>46</v>
      </c>
      <c r="K1119" t="s">
        <v>4804</v>
      </c>
      <c r="L1119" s="18" t="s">
        <v>3868</v>
      </c>
    </row>
    <row r="1120" spans="1:12" x14ac:dyDescent="0.3">
      <c r="A1120" t="s">
        <v>8577</v>
      </c>
      <c r="B1120" s="18" t="s">
        <v>12</v>
      </c>
      <c r="C1120" s="18" t="s">
        <v>23</v>
      </c>
      <c r="D1120" s="18" t="s">
        <v>34</v>
      </c>
      <c r="E1120" s="18" t="s">
        <v>40</v>
      </c>
      <c r="F1120" s="18">
        <v>1014</v>
      </c>
      <c r="G1120" s="18">
        <v>187.69</v>
      </c>
      <c r="H1120" s="18">
        <v>349.64</v>
      </c>
      <c r="I1120" s="43">
        <v>-452</v>
      </c>
      <c r="J1120" s="18" t="s">
        <v>46</v>
      </c>
      <c r="K1120" t="s">
        <v>6134</v>
      </c>
      <c r="L1120" s="18" t="s">
        <v>974</v>
      </c>
    </row>
    <row r="1121" spans="1:12" x14ac:dyDescent="0.3">
      <c r="A1121" t="s">
        <v>9393</v>
      </c>
      <c r="B1121" s="18" t="s">
        <v>14</v>
      </c>
      <c r="C1121" s="18" t="s">
        <v>27</v>
      </c>
      <c r="D1121" s="18" t="s">
        <v>33</v>
      </c>
      <c r="E1121" s="18" t="s">
        <v>39</v>
      </c>
      <c r="F1121" s="18">
        <v>1054</v>
      </c>
      <c r="G1121" s="18">
        <v>1218.1099999999999</v>
      </c>
      <c r="H1121" s="18">
        <v>2251.84</v>
      </c>
      <c r="I1121" s="43">
        <v>-374</v>
      </c>
      <c r="J1121" s="18" t="s">
        <v>46</v>
      </c>
      <c r="K1121" t="s">
        <v>5104</v>
      </c>
      <c r="L1121" s="18" t="s">
        <v>2293</v>
      </c>
    </row>
    <row r="1122" spans="1:12" x14ac:dyDescent="0.3">
      <c r="A1122" t="s">
        <v>8831</v>
      </c>
      <c r="B1122" s="18" t="s">
        <v>13</v>
      </c>
      <c r="C1122" s="18" t="s">
        <v>29</v>
      </c>
      <c r="D1122" s="18" t="s">
        <v>34</v>
      </c>
      <c r="E1122" s="18" t="s">
        <v>42</v>
      </c>
      <c r="F1122" s="18">
        <v>1079</v>
      </c>
      <c r="G1122" s="18">
        <v>885.45</v>
      </c>
      <c r="H1122" s="18">
        <v>1747.83</v>
      </c>
      <c r="I1122" s="43">
        <v>-165</v>
      </c>
      <c r="J1122" s="18" t="s">
        <v>46</v>
      </c>
      <c r="K1122" t="s">
        <v>6030</v>
      </c>
      <c r="L1122" s="18" t="s">
        <v>1394</v>
      </c>
    </row>
    <row r="1123" spans="1:12" x14ac:dyDescent="0.3">
      <c r="A1123" t="s">
        <v>9254</v>
      </c>
      <c r="B1123" s="18" t="s">
        <v>16</v>
      </c>
      <c r="C1123" s="18" t="s">
        <v>23</v>
      </c>
      <c r="D1123" s="18" t="s">
        <v>32</v>
      </c>
      <c r="E1123" s="18" t="s">
        <v>41</v>
      </c>
      <c r="F1123" s="18">
        <v>1014</v>
      </c>
      <c r="G1123" s="18">
        <v>1770.41</v>
      </c>
      <c r="H1123" s="18">
        <v>2360.5700000000002</v>
      </c>
      <c r="I1123" s="43">
        <v>-126</v>
      </c>
      <c r="J1123" s="18" t="s">
        <v>46</v>
      </c>
      <c r="K1123" t="s">
        <v>5249</v>
      </c>
      <c r="L1123" s="18" t="s">
        <v>2071</v>
      </c>
    </row>
    <row r="1124" spans="1:12" x14ac:dyDescent="0.3">
      <c r="A1124" t="s">
        <v>7651</v>
      </c>
      <c r="B1124" s="18" t="s">
        <v>19</v>
      </c>
      <c r="C1124" s="18" t="s">
        <v>22</v>
      </c>
      <c r="D1124" s="18" t="s">
        <v>32</v>
      </c>
      <c r="E1124" s="18" t="s">
        <v>44</v>
      </c>
      <c r="F1124" s="18">
        <v>1013</v>
      </c>
      <c r="G1124" s="18">
        <v>963.8</v>
      </c>
      <c r="H1124" s="18">
        <v>1340.24</v>
      </c>
      <c r="I1124" s="43">
        <v>-32</v>
      </c>
      <c r="J1124" s="18" t="s">
        <v>46</v>
      </c>
      <c r="K1124" t="s">
        <v>5015</v>
      </c>
      <c r="L1124" s="18" t="s">
        <v>3597</v>
      </c>
    </row>
    <row r="1125" spans="1:12" x14ac:dyDescent="0.3">
      <c r="A1125" t="s">
        <v>7942</v>
      </c>
      <c r="B1125" s="18" t="s">
        <v>20</v>
      </c>
      <c r="C1125" s="18" t="s">
        <v>27</v>
      </c>
      <c r="D1125" s="18" t="s">
        <v>31</v>
      </c>
      <c r="E1125" s="18" t="s">
        <v>44</v>
      </c>
      <c r="F1125" s="18">
        <v>1004</v>
      </c>
      <c r="G1125" s="18">
        <v>938.06</v>
      </c>
      <c r="H1125" s="18">
        <v>1624.2</v>
      </c>
      <c r="I1125" s="43">
        <v>-116</v>
      </c>
      <c r="J1125" s="18" t="s">
        <v>46</v>
      </c>
      <c r="K1125" t="s">
        <v>5345</v>
      </c>
      <c r="L1125" s="18" t="s">
        <v>3109</v>
      </c>
    </row>
    <row r="1126" spans="1:12" x14ac:dyDescent="0.3">
      <c r="A1126" t="s">
        <v>8591</v>
      </c>
      <c r="B1126" s="18" t="s">
        <v>15</v>
      </c>
      <c r="C1126" s="18" t="s">
        <v>26</v>
      </c>
      <c r="D1126" s="18" t="s">
        <v>33</v>
      </c>
      <c r="E1126" s="18" t="s">
        <v>43</v>
      </c>
      <c r="F1126" s="18">
        <v>1071</v>
      </c>
      <c r="G1126" s="18">
        <v>289.76</v>
      </c>
      <c r="H1126" s="18">
        <v>506.64</v>
      </c>
      <c r="I1126" s="43">
        <v>-426</v>
      </c>
      <c r="J1126" s="18" t="s">
        <v>46</v>
      </c>
      <c r="K1126" t="s">
        <v>6129</v>
      </c>
      <c r="L1126" s="18" t="s">
        <v>998</v>
      </c>
    </row>
    <row r="1127" spans="1:12" x14ac:dyDescent="0.3">
      <c r="A1127" t="s">
        <v>6371</v>
      </c>
      <c r="B1127" s="18" t="s">
        <v>19</v>
      </c>
      <c r="C1127" s="18" t="s">
        <v>28</v>
      </c>
      <c r="D1127" s="18" t="s">
        <v>32</v>
      </c>
      <c r="E1127" s="18" t="s">
        <v>44</v>
      </c>
      <c r="F1127" s="18">
        <v>1015</v>
      </c>
      <c r="G1127" s="18">
        <v>1181.81</v>
      </c>
      <c r="H1127" s="18">
        <v>1680.78</v>
      </c>
      <c r="I1127" s="43">
        <v>-405</v>
      </c>
      <c r="J1127" s="18" t="s">
        <v>46</v>
      </c>
      <c r="K1127" t="s">
        <v>6019</v>
      </c>
      <c r="L1127" s="18" t="s">
        <v>1423</v>
      </c>
    </row>
    <row r="1128" spans="1:12" x14ac:dyDescent="0.3">
      <c r="A1128" t="s">
        <v>10429</v>
      </c>
      <c r="B1128" s="18" t="s">
        <v>18</v>
      </c>
      <c r="C1128" s="18" t="s">
        <v>26</v>
      </c>
      <c r="D1128" s="18" t="s">
        <v>32</v>
      </c>
      <c r="E1128" s="18" t="s">
        <v>44</v>
      </c>
      <c r="F1128" s="18">
        <v>1036</v>
      </c>
      <c r="G1128" s="18">
        <v>833.29</v>
      </c>
      <c r="H1128" s="18">
        <v>1510.17</v>
      </c>
      <c r="I1128" s="43">
        <v>-146</v>
      </c>
      <c r="J1128" s="18" t="s">
        <v>46</v>
      </c>
      <c r="K1128" t="s">
        <v>4766</v>
      </c>
      <c r="L1128" s="18" t="s">
        <v>3910</v>
      </c>
    </row>
    <row r="1129" spans="1:12" x14ac:dyDescent="0.3">
      <c r="A1129" t="s">
        <v>7214</v>
      </c>
      <c r="B1129" s="18" t="s">
        <v>13</v>
      </c>
      <c r="C1129" s="18" t="s">
        <v>21</v>
      </c>
      <c r="D1129" s="18" t="s">
        <v>31</v>
      </c>
      <c r="E1129" s="18" t="s">
        <v>45</v>
      </c>
      <c r="F1129" s="18">
        <v>1084</v>
      </c>
      <c r="G1129" s="18">
        <v>1728.36</v>
      </c>
      <c r="H1129" s="18">
        <v>2480.58</v>
      </c>
      <c r="I1129" s="43">
        <v>-207</v>
      </c>
      <c r="J1129" s="18" t="s">
        <v>46</v>
      </c>
      <c r="K1129" t="s">
        <v>5212</v>
      </c>
      <c r="L1129" s="18" t="s">
        <v>422</v>
      </c>
    </row>
    <row r="1130" spans="1:12" x14ac:dyDescent="0.3">
      <c r="A1130" t="s">
        <v>9782</v>
      </c>
      <c r="B1130" s="18" t="s">
        <v>20</v>
      </c>
      <c r="C1130" s="18" t="s">
        <v>28</v>
      </c>
      <c r="D1130" s="18" t="s">
        <v>31</v>
      </c>
      <c r="E1130" s="18" t="s">
        <v>40</v>
      </c>
      <c r="F1130" s="18">
        <v>1068</v>
      </c>
      <c r="G1130" s="18">
        <v>829.52</v>
      </c>
      <c r="H1130" s="18">
        <v>1276.43</v>
      </c>
      <c r="I1130" s="43">
        <v>-241</v>
      </c>
      <c r="J1130" s="18" t="s">
        <v>46</v>
      </c>
      <c r="K1130" t="s">
        <v>4681</v>
      </c>
      <c r="L1130" s="18" t="s">
        <v>2914</v>
      </c>
    </row>
    <row r="1131" spans="1:12" x14ac:dyDescent="0.3">
      <c r="A1131" t="s">
        <v>8728</v>
      </c>
      <c r="B1131" s="18" t="s">
        <v>11</v>
      </c>
      <c r="C1131" s="18" t="s">
        <v>30</v>
      </c>
      <c r="D1131" s="18" t="s">
        <v>33</v>
      </c>
      <c r="E1131" s="18" t="s">
        <v>42</v>
      </c>
      <c r="F1131" s="18">
        <v>1038</v>
      </c>
      <c r="G1131" s="18">
        <v>1068.93</v>
      </c>
      <c r="H1131" s="18">
        <v>1655.52</v>
      </c>
      <c r="I1131" s="43">
        <v>-476</v>
      </c>
      <c r="J1131" s="18" t="s">
        <v>46</v>
      </c>
      <c r="K1131" t="s">
        <v>5027</v>
      </c>
      <c r="L1131" s="18" t="s">
        <v>1210</v>
      </c>
    </row>
    <row r="1132" spans="1:12" x14ac:dyDescent="0.3">
      <c r="A1132" t="s">
        <v>8212</v>
      </c>
      <c r="B1132" s="18" t="s">
        <v>16</v>
      </c>
      <c r="C1132" s="18" t="s">
        <v>29</v>
      </c>
      <c r="D1132" s="18" t="s">
        <v>31</v>
      </c>
      <c r="E1132" s="18" t="s">
        <v>40</v>
      </c>
      <c r="F1132" s="18">
        <v>1086</v>
      </c>
      <c r="G1132" s="18">
        <v>1707.98</v>
      </c>
      <c r="H1132" s="18">
        <v>2722.61</v>
      </c>
      <c r="I1132" s="43">
        <v>-457</v>
      </c>
      <c r="J1132" s="18" t="s">
        <v>46</v>
      </c>
      <c r="K1132" t="s">
        <v>5453</v>
      </c>
      <c r="L1132" s="18" t="s">
        <v>377</v>
      </c>
    </row>
    <row r="1133" spans="1:12" x14ac:dyDescent="0.3">
      <c r="A1133" t="s">
        <v>10663</v>
      </c>
      <c r="B1133" s="18" t="s">
        <v>12</v>
      </c>
      <c r="C1133" s="18" t="s">
        <v>23</v>
      </c>
      <c r="D1133" s="18" t="s">
        <v>34</v>
      </c>
      <c r="E1133" s="18" t="s">
        <v>42</v>
      </c>
      <c r="F1133" s="18">
        <v>1069</v>
      </c>
      <c r="G1133" s="18">
        <v>1309.99</v>
      </c>
      <c r="H1133" s="18">
        <v>1488.97</v>
      </c>
      <c r="I1133" s="43">
        <v>-381</v>
      </c>
      <c r="J1133" s="18" t="s">
        <v>46</v>
      </c>
      <c r="K1133" t="s">
        <v>4413</v>
      </c>
      <c r="L1133" s="18" t="s">
        <v>4292</v>
      </c>
    </row>
    <row r="1134" spans="1:12" x14ac:dyDescent="0.3">
      <c r="A1134" t="s">
        <v>6711</v>
      </c>
      <c r="B1134" s="18" t="s">
        <v>20</v>
      </c>
      <c r="C1134" s="18" t="s">
        <v>28</v>
      </c>
      <c r="D1134" s="18" t="s">
        <v>31</v>
      </c>
      <c r="E1134" s="18" t="s">
        <v>40</v>
      </c>
      <c r="F1134" s="18">
        <v>1043</v>
      </c>
      <c r="G1134" s="18">
        <v>1499.66</v>
      </c>
      <c r="H1134" s="18">
        <v>1940.87</v>
      </c>
      <c r="I1134" s="43">
        <v>-81</v>
      </c>
      <c r="J1134" s="18" t="s">
        <v>46</v>
      </c>
      <c r="K1134" t="s">
        <v>5682</v>
      </c>
      <c r="L1134" s="18" t="s">
        <v>2465</v>
      </c>
    </row>
    <row r="1135" spans="1:12" x14ac:dyDescent="0.3">
      <c r="A1135" t="s">
        <v>6658</v>
      </c>
      <c r="B1135" s="18" t="s">
        <v>18</v>
      </c>
      <c r="C1135" s="18" t="s">
        <v>28</v>
      </c>
      <c r="D1135" s="18" t="s">
        <v>31</v>
      </c>
      <c r="E1135" s="18" t="s">
        <v>45</v>
      </c>
      <c r="F1135" s="18">
        <v>1003</v>
      </c>
      <c r="G1135" s="18">
        <v>1920.72</v>
      </c>
      <c r="H1135" s="18">
        <v>2594.44</v>
      </c>
      <c r="I1135" s="43">
        <v>-106</v>
      </c>
      <c r="J1135" s="18" t="s">
        <v>46</v>
      </c>
      <c r="K1135" t="s">
        <v>5427</v>
      </c>
      <c r="L1135" s="18" t="s">
        <v>2978</v>
      </c>
    </row>
    <row r="1136" spans="1:12" x14ac:dyDescent="0.3">
      <c r="A1136" t="s">
        <v>6765</v>
      </c>
      <c r="B1136" s="18" t="s">
        <v>19</v>
      </c>
      <c r="C1136" s="18" t="s">
        <v>26</v>
      </c>
      <c r="D1136" s="18" t="s">
        <v>31</v>
      </c>
      <c r="E1136" s="18" t="s">
        <v>37</v>
      </c>
      <c r="F1136" s="18">
        <v>1056</v>
      </c>
      <c r="G1136" s="18">
        <v>1196.08</v>
      </c>
      <c r="H1136" s="18">
        <v>1828.34</v>
      </c>
      <c r="I1136" s="43">
        <v>-80</v>
      </c>
      <c r="J1136" s="18" t="s">
        <v>46</v>
      </c>
      <c r="K1136" t="s">
        <v>4640</v>
      </c>
      <c r="L1136" s="18" t="s">
        <v>2317</v>
      </c>
    </row>
    <row r="1137" spans="1:12" x14ac:dyDescent="0.3">
      <c r="A1137" t="s">
        <v>7229</v>
      </c>
      <c r="B1137" s="18" t="s">
        <v>20</v>
      </c>
      <c r="C1137" s="18" t="s">
        <v>21</v>
      </c>
      <c r="D1137" s="18" t="s">
        <v>32</v>
      </c>
      <c r="E1137" s="18" t="s">
        <v>42</v>
      </c>
      <c r="F1137" s="18">
        <v>1042</v>
      </c>
      <c r="G1137" s="18">
        <v>1386.94</v>
      </c>
      <c r="H1137" s="18">
        <v>2503.62</v>
      </c>
      <c r="I1137" s="43">
        <v>-406</v>
      </c>
      <c r="J1137" s="18" t="s">
        <v>46</v>
      </c>
      <c r="K1137" t="s">
        <v>5877</v>
      </c>
      <c r="L1137" s="18" t="s">
        <v>1918</v>
      </c>
    </row>
    <row r="1138" spans="1:12" x14ac:dyDescent="0.3">
      <c r="A1138" t="s">
        <v>8500</v>
      </c>
      <c r="B1138" s="18" t="s">
        <v>12</v>
      </c>
      <c r="C1138" s="18" t="s">
        <v>30</v>
      </c>
      <c r="D1138" s="18" t="s">
        <v>34</v>
      </c>
      <c r="E1138" s="18" t="s">
        <v>42</v>
      </c>
      <c r="F1138" s="18">
        <v>1075</v>
      </c>
      <c r="G1138" s="18">
        <v>1909.23</v>
      </c>
      <c r="H1138" s="18">
        <v>3598.57</v>
      </c>
      <c r="I1138" s="43">
        <v>-136</v>
      </c>
      <c r="J1138" s="18" t="s">
        <v>46</v>
      </c>
      <c r="K1138" t="s">
        <v>5804</v>
      </c>
      <c r="L1138" s="18" t="s">
        <v>856</v>
      </c>
    </row>
    <row r="1139" spans="1:12" x14ac:dyDescent="0.3">
      <c r="A1139" t="s">
        <v>8454</v>
      </c>
      <c r="B1139" s="18" t="s">
        <v>11</v>
      </c>
      <c r="C1139" s="18" t="s">
        <v>24</v>
      </c>
      <c r="D1139" s="18" t="s">
        <v>32</v>
      </c>
      <c r="E1139" s="18" t="s">
        <v>41</v>
      </c>
      <c r="F1139" s="18">
        <v>1095</v>
      </c>
      <c r="G1139" s="18">
        <v>559.78</v>
      </c>
      <c r="H1139" s="18">
        <v>1094.31</v>
      </c>
      <c r="I1139" s="43">
        <v>-314</v>
      </c>
      <c r="J1139" s="18" t="s">
        <v>46</v>
      </c>
      <c r="K1139" t="s">
        <v>5266</v>
      </c>
      <c r="L1139" s="18" t="s">
        <v>788</v>
      </c>
    </row>
    <row r="1140" spans="1:12" x14ac:dyDescent="0.3">
      <c r="A1140" t="s">
        <v>9473</v>
      </c>
      <c r="B1140" s="18" t="s">
        <v>16</v>
      </c>
      <c r="C1140" s="18" t="s">
        <v>30</v>
      </c>
      <c r="D1140" s="18" t="s">
        <v>32</v>
      </c>
      <c r="E1140" s="18" t="s">
        <v>45</v>
      </c>
      <c r="F1140" s="18">
        <v>1046</v>
      </c>
      <c r="G1140" s="18">
        <v>233.73</v>
      </c>
      <c r="H1140" s="18">
        <v>344.57</v>
      </c>
      <c r="I1140" s="43">
        <v>-174</v>
      </c>
      <c r="J1140" s="18" t="s">
        <v>46</v>
      </c>
      <c r="K1140" t="s">
        <v>5310</v>
      </c>
      <c r="L1140" s="18" t="s">
        <v>2423</v>
      </c>
    </row>
    <row r="1141" spans="1:12" x14ac:dyDescent="0.3">
      <c r="A1141" t="s">
        <v>8697</v>
      </c>
      <c r="B1141" s="18" t="s">
        <v>15</v>
      </c>
      <c r="C1141" s="18" t="s">
        <v>27</v>
      </c>
      <c r="D1141" s="18" t="s">
        <v>35</v>
      </c>
      <c r="E1141" s="18" t="s">
        <v>41</v>
      </c>
      <c r="F1141" s="18">
        <v>1072</v>
      </c>
      <c r="G1141" s="18">
        <v>373.96</v>
      </c>
      <c r="H1141" s="18">
        <v>576.89</v>
      </c>
      <c r="I1141" s="43">
        <v>-28</v>
      </c>
      <c r="J1141" s="18" t="s">
        <v>46</v>
      </c>
      <c r="K1141" t="s">
        <v>4742</v>
      </c>
      <c r="L1141" s="18" t="s">
        <v>1162</v>
      </c>
    </row>
    <row r="1142" spans="1:12" x14ac:dyDescent="0.3">
      <c r="A1142" t="s">
        <v>7178</v>
      </c>
      <c r="B1142" s="18" t="s">
        <v>15</v>
      </c>
      <c r="C1142" s="18" t="s">
        <v>28</v>
      </c>
      <c r="D1142" s="18" t="s">
        <v>31</v>
      </c>
      <c r="E1142" s="18" t="s">
        <v>45</v>
      </c>
      <c r="F1142" s="18">
        <v>1001</v>
      </c>
      <c r="G1142" s="18">
        <v>1846.24</v>
      </c>
      <c r="H1142" s="18">
        <v>2142.88</v>
      </c>
      <c r="I1142" s="43">
        <v>-230</v>
      </c>
      <c r="J1142" s="18" t="s">
        <v>46</v>
      </c>
      <c r="K1142" t="s">
        <v>4599</v>
      </c>
      <c r="L1142" s="18" t="s">
        <v>4091</v>
      </c>
    </row>
    <row r="1143" spans="1:12" x14ac:dyDescent="0.3">
      <c r="A1143" t="s">
        <v>10047</v>
      </c>
      <c r="B1143" s="18" t="s">
        <v>15</v>
      </c>
      <c r="C1143" s="18" t="s">
        <v>29</v>
      </c>
      <c r="D1143" s="18" t="s">
        <v>33</v>
      </c>
      <c r="E1143" s="18" t="s">
        <v>45</v>
      </c>
      <c r="F1143" s="18">
        <v>1078</v>
      </c>
      <c r="G1143" s="18">
        <v>1507.9</v>
      </c>
      <c r="H1143" s="18">
        <v>2165.0500000000002</v>
      </c>
      <c r="I1143" s="43">
        <v>-81</v>
      </c>
      <c r="J1143" s="18" t="s">
        <v>46</v>
      </c>
      <c r="K1143" t="s">
        <v>5023</v>
      </c>
      <c r="L1143" s="18" t="s">
        <v>3350</v>
      </c>
    </row>
    <row r="1144" spans="1:12" x14ac:dyDescent="0.3">
      <c r="A1144" t="s">
        <v>6637</v>
      </c>
      <c r="B1144" s="18" t="s">
        <v>19</v>
      </c>
      <c r="C1144" s="18" t="s">
        <v>24</v>
      </c>
      <c r="D1144" s="18" t="s">
        <v>33</v>
      </c>
      <c r="E1144" s="18" t="s">
        <v>39</v>
      </c>
      <c r="F1144" s="18">
        <v>1044</v>
      </c>
      <c r="G1144" s="18">
        <v>1020.28</v>
      </c>
      <c r="H1144" s="18">
        <v>1598.77</v>
      </c>
      <c r="I1144" s="43">
        <v>-200</v>
      </c>
      <c r="J1144" s="18" t="s">
        <v>46</v>
      </c>
      <c r="K1144" t="s">
        <v>4437</v>
      </c>
      <c r="L1144" s="18" t="s">
        <v>609</v>
      </c>
    </row>
    <row r="1145" spans="1:12" x14ac:dyDescent="0.3">
      <c r="A1145" t="s">
        <v>7935</v>
      </c>
      <c r="B1145" s="18" t="s">
        <v>11</v>
      </c>
      <c r="C1145" s="18" t="s">
        <v>23</v>
      </c>
      <c r="D1145" s="18" t="s">
        <v>33</v>
      </c>
      <c r="E1145" s="18" t="s">
        <v>37</v>
      </c>
      <c r="F1145" s="18">
        <v>1082</v>
      </c>
      <c r="G1145" s="18">
        <v>1134.4100000000001</v>
      </c>
      <c r="H1145" s="18">
        <v>2015.41</v>
      </c>
      <c r="I1145" s="43">
        <v>-296</v>
      </c>
      <c r="J1145" s="18" t="s">
        <v>46</v>
      </c>
      <c r="K1145" t="s">
        <v>5203</v>
      </c>
      <c r="L1145" s="18" t="s">
        <v>2671</v>
      </c>
    </row>
    <row r="1146" spans="1:12" x14ac:dyDescent="0.3">
      <c r="A1146" t="s">
        <v>10029</v>
      </c>
      <c r="B1146" s="18" t="s">
        <v>11</v>
      </c>
      <c r="C1146" s="18" t="s">
        <v>21</v>
      </c>
      <c r="D1146" s="18" t="s">
        <v>35</v>
      </c>
      <c r="E1146" s="18" t="s">
        <v>38</v>
      </c>
      <c r="F1146" s="18">
        <v>1099</v>
      </c>
      <c r="G1146" s="18">
        <v>1573.48</v>
      </c>
      <c r="H1146" s="18">
        <v>2905.78</v>
      </c>
      <c r="I1146" s="43">
        <v>-426</v>
      </c>
      <c r="J1146" s="18" t="s">
        <v>46</v>
      </c>
      <c r="K1146" t="s">
        <v>5219</v>
      </c>
      <c r="L1146" s="18" t="s">
        <v>3315</v>
      </c>
    </row>
    <row r="1147" spans="1:12" x14ac:dyDescent="0.3">
      <c r="A1147" t="s">
        <v>7544</v>
      </c>
      <c r="B1147" s="18" t="s">
        <v>13</v>
      </c>
      <c r="C1147" s="18" t="s">
        <v>25</v>
      </c>
      <c r="D1147" s="18" t="s">
        <v>32</v>
      </c>
      <c r="E1147" s="18" t="s">
        <v>37</v>
      </c>
      <c r="F1147" s="18">
        <v>1050</v>
      </c>
      <c r="G1147" s="18">
        <v>1023.36</v>
      </c>
      <c r="H1147" s="18">
        <v>1263.3</v>
      </c>
      <c r="I1147" s="43">
        <v>-278</v>
      </c>
      <c r="J1147" s="18" t="s">
        <v>46</v>
      </c>
      <c r="K1147" t="s">
        <v>5853</v>
      </c>
      <c r="L1147" s="18" t="s">
        <v>2000</v>
      </c>
    </row>
    <row r="1148" spans="1:12" x14ac:dyDescent="0.3">
      <c r="A1148" t="s">
        <v>9879</v>
      </c>
      <c r="B1148" s="18" t="s">
        <v>11</v>
      </c>
      <c r="C1148" s="18" t="s">
        <v>24</v>
      </c>
      <c r="D1148" s="18" t="s">
        <v>34</v>
      </c>
      <c r="E1148" s="18" t="s">
        <v>36</v>
      </c>
      <c r="F1148" s="18">
        <v>1062</v>
      </c>
      <c r="G1148" s="18">
        <v>662</v>
      </c>
      <c r="H1148" s="18">
        <v>921.28</v>
      </c>
      <c r="I1148" s="43">
        <v>-496</v>
      </c>
      <c r="J1148" s="18" t="s">
        <v>46</v>
      </c>
      <c r="K1148" t="s">
        <v>5175</v>
      </c>
      <c r="L1148" s="18" t="s">
        <v>3065</v>
      </c>
    </row>
    <row r="1149" spans="1:12" x14ac:dyDescent="0.3">
      <c r="A1149" t="s">
        <v>9301</v>
      </c>
      <c r="B1149" s="18" t="s">
        <v>18</v>
      </c>
      <c r="C1149" s="18" t="s">
        <v>27</v>
      </c>
      <c r="D1149" s="18" t="s">
        <v>33</v>
      </c>
      <c r="E1149" s="18" t="s">
        <v>43</v>
      </c>
      <c r="F1149" s="18">
        <v>1002</v>
      </c>
      <c r="G1149" s="18">
        <v>1764.41</v>
      </c>
      <c r="H1149" s="18">
        <v>3162.21</v>
      </c>
      <c r="I1149" s="43">
        <v>-393</v>
      </c>
      <c r="J1149" s="18" t="s">
        <v>46</v>
      </c>
      <c r="K1149" t="s">
        <v>5803</v>
      </c>
      <c r="L1149" s="18" t="s">
        <v>2158</v>
      </c>
    </row>
    <row r="1150" spans="1:12" x14ac:dyDescent="0.3">
      <c r="A1150" t="s">
        <v>7736</v>
      </c>
      <c r="B1150" s="18" t="s">
        <v>18</v>
      </c>
      <c r="C1150" s="18" t="s">
        <v>29</v>
      </c>
      <c r="D1150" s="18" t="s">
        <v>32</v>
      </c>
      <c r="E1150" s="18" t="s">
        <v>39</v>
      </c>
      <c r="F1150" s="18">
        <v>1019</v>
      </c>
      <c r="G1150" s="18">
        <v>1381.25</v>
      </c>
      <c r="H1150" s="18">
        <v>2130.33</v>
      </c>
      <c r="I1150" s="43">
        <v>-225</v>
      </c>
      <c r="J1150" s="18" t="s">
        <v>46</v>
      </c>
      <c r="K1150" t="s">
        <v>6197</v>
      </c>
      <c r="L1150" s="18" t="s">
        <v>692</v>
      </c>
    </row>
    <row r="1151" spans="1:12" x14ac:dyDescent="0.3">
      <c r="A1151" t="s">
        <v>9482</v>
      </c>
      <c r="B1151" s="18" t="s">
        <v>15</v>
      </c>
      <c r="C1151" s="18" t="s">
        <v>30</v>
      </c>
      <c r="D1151" s="18" t="s">
        <v>35</v>
      </c>
      <c r="E1151" s="18" t="s">
        <v>36</v>
      </c>
      <c r="F1151" s="18">
        <v>1060</v>
      </c>
      <c r="G1151" s="18">
        <v>1915.59</v>
      </c>
      <c r="H1151" s="18">
        <v>2435.39</v>
      </c>
      <c r="I1151" s="43">
        <v>-271</v>
      </c>
      <c r="J1151" s="18" t="s">
        <v>46</v>
      </c>
      <c r="K1151" t="s">
        <v>5693</v>
      </c>
      <c r="L1151" s="18" t="s">
        <v>2438</v>
      </c>
    </row>
    <row r="1152" spans="1:12" x14ac:dyDescent="0.3">
      <c r="A1152" t="s">
        <v>8489</v>
      </c>
      <c r="B1152" s="18" t="s">
        <v>19</v>
      </c>
      <c r="C1152" s="18" t="s">
        <v>28</v>
      </c>
      <c r="D1152" s="18" t="s">
        <v>35</v>
      </c>
      <c r="E1152" s="18" t="s">
        <v>39</v>
      </c>
      <c r="F1152" s="18">
        <v>1038</v>
      </c>
      <c r="G1152" s="18">
        <v>1195.53</v>
      </c>
      <c r="H1152" s="18">
        <v>2177.17</v>
      </c>
      <c r="I1152" s="43">
        <v>-242</v>
      </c>
      <c r="J1152" s="18" t="s">
        <v>46</v>
      </c>
      <c r="K1152" t="s">
        <v>6166</v>
      </c>
      <c r="L1152" s="18" t="s">
        <v>840</v>
      </c>
    </row>
    <row r="1153" spans="1:12" x14ac:dyDescent="0.3">
      <c r="A1153" t="s">
        <v>7153</v>
      </c>
      <c r="B1153" s="18" t="s">
        <v>12</v>
      </c>
      <c r="C1153" s="18" t="s">
        <v>29</v>
      </c>
      <c r="D1153" s="18" t="s">
        <v>33</v>
      </c>
      <c r="E1153" s="18" t="s">
        <v>43</v>
      </c>
      <c r="F1153" s="18">
        <v>1080</v>
      </c>
      <c r="G1153" s="18">
        <v>126.34</v>
      </c>
      <c r="H1153" s="18">
        <v>188.14</v>
      </c>
      <c r="I1153" s="43">
        <v>-236</v>
      </c>
      <c r="J1153" s="18" t="s">
        <v>46</v>
      </c>
      <c r="K1153" t="s">
        <v>5865</v>
      </c>
      <c r="L1153" s="18" t="s">
        <v>1957</v>
      </c>
    </row>
    <row r="1154" spans="1:12" x14ac:dyDescent="0.3">
      <c r="A1154" t="s">
        <v>6882</v>
      </c>
      <c r="B1154" s="18" t="s">
        <v>14</v>
      </c>
      <c r="C1154" s="18" t="s">
        <v>28</v>
      </c>
      <c r="D1154" s="18" t="s">
        <v>32</v>
      </c>
      <c r="E1154" s="18" t="s">
        <v>38</v>
      </c>
      <c r="F1154" s="18">
        <v>1027</v>
      </c>
      <c r="G1154" s="18">
        <v>839.46</v>
      </c>
      <c r="H1154" s="18">
        <v>1507.82</v>
      </c>
      <c r="I1154" s="43">
        <v>-342</v>
      </c>
      <c r="J1154" s="18" t="s">
        <v>46</v>
      </c>
      <c r="K1154" t="s">
        <v>5343</v>
      </c>
      <c r="L1154" s="18" t="s">
        <v>1457</v>
      </c>
    </row>
    <row r="1155" spans="1:12" x14ac:dyDescent="0.3">
      <c r="A1155" t="s">
        <v>7670</v>
      </c>
      <c r="B1155" s="18" t="s">
        <v>18</v>
      </c>
      <c r="C1155" s="18" t="s">
        <v>23</v>
      </c>
      <c r="D1155" s="18" t="s">
        <v>34</v>
      </c>
      <c r="E1155" s="18" t="s">
        <v>44</v>
      </c>
      <c r="F1155" s="18">
        <v>1003</v>
      </c>
      <c r="G1155" s="18">
        <v>1188.31</v>
      </c>
      <c r="H1155" s="18">
        <v>1957.41</v>
      </c>
      <c r="I1155" s="43">
        <v>-351</v>
      </c>
      <c r="J1155" s="18" t="s">
        <v>46</v>
      </c>
      <c r="K1155" t="s">
        <v>5572</v>
      </c>
      <c r="L1155" s="18" t="s">
        <v>2708</v>
      </c>
    </row>
    <row r="1156" spans="1:12" x14ac:dyDescent="0.3">
      <c r="A1156" t="s">
        <v>7906</v>
      </c>
      <c r="B1156" s="18" t="s">
        <v>15</v>
      </c>
      <c r="C1156" s="18" t="s">
        <v>21</v>
      </c>
      <c r="D1156" s="18" t="s">
        <v>32</v>
      </c>
      <c r="E1156" s="18" t="s">
        <v>36</v>
      </c>
      <c r="F1156" s="18">
        <v>1004</v>
      </c>
      <c r="G1156" s="18">
        <v>781.61</v>
      </c>
      <c r="H1156" s="18">
        <v>1153.03</v>
      </c>
      <c r="I1156" s="43">
        <v>-388</v>
      </c>
      <c r="J1156" s="18" t="s">
        <v>46</v>
      </c>
      <c r="K1156" t="s">
        <v>4656</v>
      </c>
      <c r="L1156" s="18" t="s">
        <v>714</v>
      </c>
    </row>
    <row r="1157" spans="1:12" x14ac:dyDescent="0.3">
      <c r="A1157" t="s">
        <v>9718</v>
      </c>
      <c r="B1157" s="18" t="s">
        <v>15</v>
      </c>
      <c r="C1157" s="18" t="s">
        <v>22</v>
      </c>
      <c r="D1157" s="18" t="s">
        <v>34</v>
      </c>
      <c r="E1157" s="18" t="s">
        <v>43</v>
      </c>
      <c r="F1157" s="18">
        <v>1060</v>
      </c>
      <c r="G1157" s="18">
        <v>864.89</v>
      </c>
      <c r="H1157" s="18">
        <v>1025.1400000000001</v>
      </c>
      <c r="I1157" s="43">
        <v>-193</v>
      </c>
      <c r="J1157" s="18" t="s">
        <v>46</v>
      </c>
      <c r="K1157" t="s">
        <v>5517</v>
      </c>
      <c r="L1157" s="18" t="s">
        <v>2809</v>
      </c>
    </row>
    <row r="1158" spans="1:12" x14ac:dyDescent="0.3">
      <c r="A1158" t="s">
        <v>7078</v>
      </c>
      <c r="B1158" s="18" t="s">
        <v>19</v>
      </c>
      <c r="C1158" s="18" t="s">
        <v>24</v>
      </c>
      <c r="D1158" s="18" t="s">
        <v>32</v>
      </c>
      <c r="E1158" s="18" t="s">
        <v>43</v>
      </c>
      <c r="F1158" s="18">
        <v>1096</v>
      </c>
      <c r="G1158" s="18">
        <v>1181.94</v>
      </c>
      <c r="H1158" s="18">
        <v>1498.6</v>
      </c>
      <c r="I1158" s="43">
        <v>-491</v>
      </c>
      <c r="J1158" s="18" t="s">
        <v>46</v>
      </c>
      <c r="K1158" t="s">
        <v>4979</v>
      </c>
      <c r="L1158" s="18" t="s">
        <v>3646</v>
      </c>
    </row>
    <row r="1159" spans="1:12" x14ac:dyDescent="0.3">
      <c r="A1159" t="s">
        <v>10323</v>
      </c>
      <c r="B1159" s="18" t="s">
        <v>17</v>
      </c>
      <c r="C1159" s="18" t="s">
        <v>26</v>
      </c>
      <c r="D1159" s="18" t="s">
        <v>34</v>
      </c>
      <c r="E1159" s="18" t="s">
        <v>43</v>
      </c>
      <c r="F1159" s="18">
        <v>1076</v>
      </c>
      <c r="G1159" s="18">
        <v>487.49</v>
      </c>
      <c r="H1159" s="18">
        <v>538.08000000000004</v>
      </c>
      <c r="I1159" s="43">
        <v>-280</v>
      </c>
      <c r="J1159" s="18" t="s">
        <v>46</v>
      </c>
      <c r="K1159" t="s">
        <v>4896</v>
      </c>
      <c r="L1159" s="18" t="s">
        <v>3747</v>
      </c>
    </row>
    <row r="1160" spans="1:12" x14ac:dyDescent="0.3">
      <c r="A1160" t="s">
        <v>6802</v>
      </c>
      <c r="B1160" s="18" t="s">
        <v>19</v>
      </c>
      <c r="C1160" s="18" t="s">
        <v>21</v>
      </c>
      <c r="D1160" s="18" t="s">
        <v>34</v>
      </c>
      <c r="E1160" s="18" t="s">
        <v>43</v>
      </c>
      <c r="F1160" s="18">
        <v>1076</v>
      </c>
      <c r="G1160" s="18">
        <v>609.54999999999995</v>
      </c>
      <c r="H1160" s="18">
        <v>976.81</v>
      </c>
      <c r="I1160" s="43">
        <v>-341</v>
      </c>
      <c r="J1160" s="18" t="s">
        <v>46</v>
      </c>
      <c r="K1160" t="s">
        <v>4495</v>
      </c>
      <c r="L1160" s="18" t="s">
        <v>1164</v>
      </c>
    </row>
    <row r="1161" spans="1:12" x14ac:dyDescent="0.3">
      <c r="A1161" t="s">
        <v>7765</v>
      </c>
      <c r="B1161" s="18" t="s">
        <v>20</v>
      </c>
      <c r="C1161" s="18" t="s">
        <v>23</v>
      </c>
      <c r="D1161" s="18" t="s">
        <v>33</v>
      </c>
      <c r="E1161" s="18" t="s">
        <v>41</v>
      </c>
      <c r="F1161" s="18">
        <v>1036</v>
      </c>
      <c r="G1161" s="18">
        <v>936.97</v>
      </c>
      <c r="H1161" s="18">
        <v>1607.48</v>
      </c>
      <c r="I1161" s="43">
        <v>-462</v>
      </c>
      <c r="J1161" s="18" t="s">
        <v>46</v>
      </c>
      <c r="K1161" t="s">
        <v>5811</v>
      </c>
      <c r="L1161" s="18" t="s">
        <v>2141</v>
      </c>
    </row>
    <row r="1162" spans="1:12" x14ac:dyDescent="0.3">
      <c r="A1162" t="s">
        <v>8659</v>
      </c>
      <c r="B1162" s="18" t="s">
        <v>12</v>
      </c>
      <c r="C1162" s="18" t="s">
        <v>24</v>
      </c>
      <c r="D1162" s="18" t="s">
        <v>34</v>
      </c>
      <c r="E1162" s="18" t="s">
        <v>40</v>
      </c>
      <c r="F1162" s="18">
        <v>1058</v>
      </c>
      <c r="G1162" s="18">
        <v>1725.21</v>
      </c>
      <c r="H1162" s="18">
        <v>3043.07</v>
      </c>
      <c r="I1162" s="43">
        <v>-363</v>
      </c>
      <c r="J1162" s="18" t="s">
        <v>46</v>
      </c>
      <c r="K1162" t="s">
        <v>5706</v>
      </c>
      <c r="L1162" s="18" t="s">
        <v>1110</v>
      </c>
    </row>
    <row r="1163" spans="1:12" x14ac:dyDescent="0.3">
      <c r="A1163" t="s">
        <v>8387</v>
      </c>
      <c r="B1163" s="18" t="s">
        <v>11</v>
      </c>
      <c r="C1163" s="18" t="s">
        <v>27</v>
      </c>
      <c r="D1163" s="18" t="s">
        <v>34</v>
      </c>
      <c r="E1163" s="18" t="s">
        <v>42</v>
      </c>
      <c r="F1163" s="18">
        <v>1003</v>
      </c>
      <c r="G1163" s="18">
        <v>698.09</v>
      </c>
      <c r="H1163" s="18">
        <v>858.13</v>
      </c>
      <c r="I1163" s="43">
        <v>-458</v>
      </c>
      <c r="J1163" s="18" t="s">
        <v>46</v>
      </c>
      <c r="K1163" t="s">
        <v>4474</v>
      </c>
      <c r="L1163" s="18" t="s">
        <v>674</v>
      </c>
    </row>
    <row r="1164" spans="1:12" x14ac:dyDescent="0.3">
      <c r="A1164" t="s">
        <v>7092</v>
      </c>
      <c r="B1164" s="18" t="s">
        <v>18</v>
      </c>
      <c r="C1164" s="18" t="s">
        <v>25</v>
      </c>
      <c r="D1164" s="18" t="s">
        <v>33</v>
      </c>
      <c r="E1164" s="18" t="s">
        <v>44</v>
      </c>
      <c r="F1164" s="18">
        <v>1017</v>
      </c>
      <c r="G1164" s="18">
        <v>595.36</v>
      </c>
      <c r="H1164" s="18">
        <v>716.29</v>
      </c>
      <c r="I1164" s="43">
        <v>-412</v>
      </c>
      <c r="J1164" s="18" t="s">
        <v>46</v>
      </c>
      <c r="K1164" t="s">
        <v>4611</v>
      </c>
      <c r="L1164" s="18" t="s">
        <v>1253</v>
      </c>
    </row>
    <row r="1165" spans="1:12" x14ac:dyDescent="0.3">
      <c r="A1165" t="s">
        <v>9966</v>
      </c>
      <c r="B1165" s="18" t="s">
        <v>17</v>
      </c>
      <c r="C1165" s="18" t="s">
        <v>28</v>
      </c>
      <c r="D1165" s="18" t="s">
        <v>32</v>
      </c>
      <c r="E1165" s="18" t="s">
        <v>36</v>
      </c>
      <c r="F1165" s="18">
        <v>1016</v>
      </c>
      <c r="G1165" s="18">
        <v>990.32</v>
      </c>
      <c r="H1165" s="18">
        <v>1769.28</v>
      </c>
      <c r="I1165" s="43">
        <v>-36</v>
      </c>
      <c r="J1165" s="18" t="s">
        <v>46</v>
      </c>
      <c r="K1165" t="s">
        <v>5013</v>
      </c>
      <c r="L1165" s="18" t="s">
        <v>3200</v>
      </c>
    </row>
    <row r="1166" spans="1:12" x14ac:dyDescent="0.3">
      <c r="A1166" t="s">
        <v>6627</v>
      </c>
      <c r="B1166" s="18" t="s">
        <v>18</v>
      </c>
      <c r="C1166" s="18" t="s">
        <v>24</v>
      </c>
      <c r="D1166" s="18" t="s">
        <v>32</v>
      </c>
      <c r="E1166" s="18" t="s">
        <v>36</v>
      </c>
      <c r="F1166" s="18">
        <v>1046</v>
      </c>
      <c r="G1166" s="18">
        <v>761.33</v>
      </c>
      <c r="H1166" s="18">
        <v>1340.85</v>
      </c>
      <c r="I1166" s="43">
        <v>-115</v>
      </c>
      <c r="J1166" s="18" t="s">
        <v>46</v>
      </c>
      <c r="K1166" t="s">
        <v>5969</v>
      </c>
      <c r="L1166" s="18" t="s">
        <v>1596</v>
      </c>
    </row>
    <row r="1167" spans="1:12" x14ac:dyDescent="0.3">
      <c r="A1167" t="s">
        <v>9354</v>
      </c>
      <c r="B1167" s="18" t="s">
        <v>15</v>
      </c>
      <c r="C1167" s="18" t="s">
        <v>29</v>
      </c>
      <c r="D1167" s="18" t="s">
        <v>31</v>
      </c>
      <c r="E1167" s="18" t="s">
        <v>39</v>
      </c>
      <c r="F1167" s="18">
        <v>1036</v>
      </c>
      <c r="G1167" s="18">
        <v>1224.23</v>
      </c>
      <c r="H1167" s="18">
        <v>2093.77</v>
      </c>
      <c r="I1167" s="43">
        <v>-193</v>
      </c>
      <c r="J1167" s="18" t="s">
        <v>46</v>
      </c>
      <c r="K1167" t="s">
        <v>5715</v>
      </c>
      <c r="L1167" s="18" t="s">
        <v>2238</v>
      </c>
    </row>
    <row r="1168" spans="1:12" x14ac:dyDescent="0.3">
      <c r="A1168" t="s">
        <v>9813</v>
      </c>
      <c r="B1168" s="18" t="s">
        <v>20</v>
      </c>
      <c r="C1168" s="18" t="s">
        <v>29</v>
      </c>
      <c r="D1168" s="18" t="s">
        <v>31</v>
      </c>
      <c r="E1168" s="18" t="s">
        <v>39</v>
      </c>
      <c r="F1168" s="18">
        <v>1086</v>
      </c>
      <c r="G1168" s="18">
        <v>1647.37</v>
      </c>
      <c r="H1168" s="18">
        <v>2181.63</v>
      </c>
      <c r="I1168" s="43">
        <v>-14</v>
      </c>
      <c r="J1168" s="18" t="s">
        <v>46</v>
      </c>
      <c r="K1168" t="s">
        <v>4750</v>
      </c>
      <c r="L1168" s="18" t="s">
        <v>2966</v>
      </c>
    </row>
    <row r="1169" spans="1:12" x14ac:dyDescent="0.3">
      <c r="A1169" t="s">
        <v>8589</v>
      </c>
      <c r="B1169" s="18" t="s">
        <v>19</v>
      </c>
      <c r="C1169" s="18" t="s">
        <v>30</v>
      </c>
      <c r="D1169" s="18" t="s">
        <v>34</v>
      </c>
      <c r="E1169" s="18" t="s">
        <v>37</v>
      </c>
      <c r="F1169" s="18">
        <v>1017</v>
      </c>
      <c r="G1169" s="18">
        <v>1379.99</v>
      </c>
      <c r="H1169" s="18">
        <v>2316.35</v>
      </c>
      <c r="I1169" s="43">
        <v>-139</v>
      </c>
      <c r="J1169" s="18" t="s">
        <v>46</v>
      </c>
      <c r="K1169" t="s">
        <v>4656</v>
      </c>
      <c r="L1169" s="18" t="s">
        <v>994</v>
      </c>
    </row>
    <row r="1170" spans="1:12" x14ac:dyDescent="0.3">
      <c r="A1170" t="s">
        <v>9924</v>
      </c>
      <c r="B1170" s="18" t="s">
        <v>11</v>
      </c>
      <c r="C1170" s="18" t="s">
        <v>24</v>
      </c>
      <c r="D1170" s="18" t="s">
        <v>34</v>
      </c>
      <c r="E1170" s="18" t="s">
        <v>37</v>
      </c>
      <c r="F1170" s="18">
        <v>1097</v>
      </c>
      <c r="G1170" s="18">
        <v>153.97</v>
      </c>
      <c r="H1170" s="18">
        <v>255.18</v>
      </c>
      <c r="I1170" s="43">
        <v>-297</v>
      </c>
      <c r="J1170" s="18" t="s">
        <v>46</v>
      </c>
      <c r="K1170" t="s">
        <v>5140</v>
      </c>
      <c r="L1170" s="18" t="s">
        <v>3142</v>
      </c>
    </row>
    <row r="1171" spans="1:12" x14ac:dyDescent="0.3">
      <c r="A1171" t="s">
        <v>8214</v>
      </c>
      <c r="B1171" s="18" t="s">
        <v>15</v>
      </c>
      <c r="C1171" s="18" t="s">
        <v>27</v>
      </c>
      <c r="D1171" s="18" t="s">
        <v>34</v>
      </c>
      <c r="E1171" s="18" t="s">
        <v>43</v>
      </c>
      <c r="F1171" s="18">
        <v>1067</v>
      </c>
      <c r="G1171" s="18">
        <v>1090.55</v>
      </c>
      <c r="H1171" s="18">
        <v>1395.18</v>
      </c>
      <c r="I1171" s="43">
        <v>-346</v>
      </c>
      <c r="J1171" s="18" t="s">
        <v>46</v>
      </c>
      <c r="K1171" t="s">
        <v>6240</v>
      </c>
      <c r="L1171" s="18" t="s">
        <v>380</v>
      </c>
    </row>
    <row r="1172" spans="1:12" x14ac:dyDescent="0.3">
      <c r="A1172" t="s">
        <v>6876</v>
      </c>
      <c r="B1172" s="18" t="s">
        <v>15</v>
      </c>
      <c r="C1172" s="18" t="s">
        <v>29</v>
      </c>
      <c r="D1172" s="18" t="s">
        <v>33</v>
      </c>
      <c r="E1172" s="18" t="s">
        <v>41</v>
      </c>
      <c r="F1172" s="18">
        <v>1099</v>
      </c>
      <c r="G1172" s="18">
        <v>1478.25</v>
      </c>
      <c r="H1172" s="18">
        <v>2808.57</v>
      </c>
      <c r="I1172" s="43">
        <v>-282</v>
      </c>
      <c r="J1172" s="18" t="s">
        <v>46</v>
      </c>
      <c r="K1172" t="s">
        <v>5833</v>
      </c>
      <c r="L1172" s="18" t="s">
        <v>1314</v>
      </c>
    </row>
    <row r="1173" spans="1:12" x14ac:dyDescent="0.3">
      <c r="A1173" t="s">
        <v>9394</v>
      </c>
      <c r="B1173" s="18" t="s">
        <v>12</v>
      </c>
      <c r="C1173" s="18" t="s">
        <v>25</v>
      </c>
      <c r="D1173" s="18" t="s">
        <v>34</v>
      </c>
      <c r="E1173" s="18" t="s">
        <v>43</v>
      </c>
      <c r="F1173" s="18">
        <v>1016</v>
      </c>
      <c r="G1173" s="18">
        <v>130.18</v>
      </c>
      <c r="H1173" s="18">
        <v>229.4</v>
      </c>
      <c r="I1173" s="43">
        <v>-249</v>
      </c>
      <c r="J1173" s="18" t="s">
        <v>46</v>
      </c>
      <c r="K1173" t="s">
        <v>4682</v>
      </c>
      <c r="L1173" s="18" t="s">
        <v>2295</v>
      </c>
    </row>
    <row r="1174" spans="1:12" x14ac:dyDescent="0.3">
      <c r="A1174" t="s">
        <v>9179</v>
      </c>
      <c r="B1174" s="18" t="s">
        <v>17</v>
      </c>
      <c r="C1174" s="18" t="s">
        <v>24</v>
      </c>
      <c r="D1174" s="18" t="s">
        <v>35</v>
      </c>
      <c r="E1174" s="18" t="s">
        <v>38</v>
      </c>
      <c r="F1174" s="18">
        <v>1046</v>
      </c>
      <c r="G1174" s="18">
        <v>784.1</v>
      </c>
      <c r="H1174" s="18">
        <v>1333.52</v>
      </c>
      <c r="I1174" s="43">
        <v>-463</v>
      </c>
      <c r="J1174" s="18" t="s">
        <v>46</v>
      </c>
      <c r="K1174" t="s">
        <v>5823</v>
      </c>
      <c r="L1174" s="18" t="s">
        <v>1961</v>
      </c>
    </row>
    <row r="1175" spans="1:12" x14ac:dyDescent="0.3">
      <c r="A1175" t="s">
        <v>8845</v>
      </c>
      <c r="B1175" s="18" t="s">
        <v>17</v>
      </c>
      <c r="C1175" s="18" t="s">
        <v>21</v>
      </c>
      <c r="D1175" s="18" t="s">
        <v>33</v>
      </c>
      <c r="E1175" s="18" t="s">
        <v>39</v>
      </c>
      <c r="F1175" s="18">
        <v>1100</v>
      </c>
      <c r="G1175" s="18">
        <v>809.65</v>
      </c>
      <c r="H1175" s="18">
        <v>1585.53</v>
      </c>
      <c r="I1175" s="43">
        <v>-466</v>
      </c>
      <c r="J1175" s="18" t="s">
        <v>46</v>
      </c>
      <c r="K1175" t="s">
        <v>4808</v>
      </c>
      <c r="L1175" s="18" t="s">
        <v>1417</v>
      </c>
    </row>
    <row r="1176" spans="1:12" x14ac:dyDescent="0.3">
      <c r="A1176" t="s">
        <v>8715</v>
      </c>
      <c r="B1176" s="18" t="s">
        <v>17</v>
      </c>
      <c r="C1176" s="18" t="s">
        <v>27</v>
      </c>
      <c r="D1176" s="18" t="s">
        <v>33</v>
      </c>
      <c r="E1176" s="18" t="s">
        <v>39</v>
      </c>
      <c r="F1176" s="18">
        <v>1056</v>
      </c>
      <c r="G1176" s="18">
        <v>1597.02</v>
      </c>
      <c r="H1176" s="18">
        <v>2172.09</v>
      </c>
      <c r="I1176" s="43">
        <v>-182</v>
      </c>
      <c r="J1176" s="18" t="s">
        <v>46</v>
      </c>
      <c r="K1176" t="s">
        <v>6087</v>
      </c>
      <c r="L1176" s="18" t="s">
        <v>1187</v>
      </c>
    </row>
    <row r="1177" spans="1:12" x14ac:dyDescent="0.3">
      <c r="A1177" t="s">
        <v>6737</v>
      </c>
      <c r="B1177" s="18" t="s">
        <v>15</v>
      </c>
      <c r="C1177" s="18" t="s">
        <v>30</v>
      </c>
      <c r="D1177" s="18" t="s">
        <v>35</v>
      </c>
      <c r="E1177" s="18" t="s">
        <v>37</v>
      </c>
      <c r="F1177" s="18">
        <v>1081</v>
      </c>
      <c r="G1177" s="18">
        <v>462.05</v>
      </c>
      <c r="H1177" s="18">
        <v>850.4</v>
      </c>
      <c r="I1177" s="43">
        <v>-500</v>
      </c>
      <c r="J1177" s="18" t="s">
        <v>46</v>
      </c>
      <c r="K1177" t="s">
        <v>4833</v>
      </c>
      <c r="L1177" s="18" t="s">
        <v>442</v>
      </c>
    </row>
    <row r="1178" spans="1:12" x14ac:dyDescent="0.3">
      <c r="A1178" t="s">
        <v>8630</v>
      </c>
      <c r="B1178" s="18" t="s">
        <v>15</v>
      </c>
      <c r="C1178" s="18" t="s">
        <v>23</v>
      </c>
      <c r="D1178" s="18" t="s">
        <v>35</v>
      </c>
      <c r="E1178" s="18" t="s">
        <v>36</v>
      </c>
      <c r="F1178" s="18">
        <v>1012</v>
      </c>
      <c r="G1178" s="18">
        <v>748.42</v>
      </c>
      <c r="H1178" s="18">
        <v>949.37</v>
      </c>
      <c r="I1178" s="43">
        <v>-294</v>
      </c>
      <c r="J1178" s="18" t="s">
        <v>46</v>
      </c>
      <c r="K1178" t="s">
        <v>5744</v>
      </c>
      <c r="L1178" s="18" t="s">
        <v>1065</v>
      </c>
    </row>
    <row r="1179" spans="1:12" x14ac:dyDescent="0.3">
      <c r="A1179" t="s">
        <v>9639</v>
      </c>
      <c r="B1179" s="18" t="s">
        <v>20</v>
      </c>
      <c r="C1179" s="18" t="s">
        <v>23</v>
      </c>
      <c r="D1179" s="18" t="s">
        <v>35</v>
      </c>
      <c r="E1179" s="18" t="s">
        <v>40</v>
      </c>
      <c r="F1179" s="18">
        <v>1048</v>
      </c>
      <c r="G1179" s="18">
        <v>746.07</v>
      </c>
      <c r="H1179" s="18">
        <v>1207.3699999999999</v>
      </c>
      <c r="I1179" s="43">
        <v>-325</v>
      </c>
      <c r="J1179" s="18" t="s">
        <v>46</v>
      </c>
      <c r="K1179" t="s">
        <v>5552</v>
      </c>
      <c r="L1179" s="18" t="s">
        <v>2688</v>
      </c>
    </row>
    <row r="1180" spans="1:12" x14ac:dyDescent="0.3">
      <c r="A1180" t="s">
        <v>10304</v>
      </c>
      <c r="B1180" s="18" t="s">
        <v>12</v>
      </c>
      <c r="C1180" s="18" t="s">
        <v>23</v>
      </c>
      <c r="D1180" s="18" t="s">
        <v>35</v>
      </c>
      <c r="E1180" s="18" t="s">
        <v>45</v>
      </c>
      <c r="F1180" s="18">
        <v>1099</v>
      </c>
      <c r="G1180" s="18">
        <v>356.91</v>
      </c>
      <c r="H1180" s="18">
        <v>609.37</v>
      </c>
      <c r="I1180" s="43">
        <v>-71</v>
      </c>
      <c r="J1180" s="18" t="s">
        <v>46</v>
      </c>
      <c r="K1180" t="s">
        <v>4599</v>
      </c>
      <c r="L1180" s="18" t="s">
        <v>3720</v>
      </c>
    </row>
    <row r="1181" spans="1:12" x14ac:dyDescent="0.3">
      <c r="A1181" t="s">
        <v>7054</v>
      </c>
      <c r="B1181" s="18" t="s">
        <v>20</v>
      </c>
      <c r="C1181" s="18" t="s">
        <v>29</v>
      </c>
      <c r="D1181" s="18" t="s">
        <v>33</v>
      </c>
      <c r="E1181" s="18" t="s">
        <v>38</v>
      </c>
      <c r="F1181" s="18">
        <v>1003</v>
      </c>
      <c r="G1181" s="18">
        <v>1483.13</v>
      </c>
      <c r="H1181" s="18">
        <v>2097.0500000000002</v>
      </c>
      <c r="I1181" s="43">
        <v>-125</v>
      </c>
      <c r="J1181" s="18" t="s">
        <v>46</v>
      </c>
      <c r="K1181" t="s">
        <v>5077</v>
      </c>
      <c r="L1181" s="18" t="s">
        <v>1015</v>
      </c>
    </row>
    <row r="1182" spans="1:12" x14ac:dyDescent="0.3">
      <c r="A1182" t="s">
        <v>9069</v>
      </c>
      <c r="B1182" s="18" t="s">
        <v>17</v>
      </c>
      <c r="C1182" s="18" t="s">
        <v>23</v>
      </c>
      <c r="D1182" s="18" t="s">
        <v>32</v>
      </c>
      <c r="E1182" s="18" t="s">
        <v>45</v>
      </c>
      <c r="F1182" s="18">
        <v>1041</v>
      </c>
      <c r="G1182" s="18">
        <v>364.68</v>
      </c>
      <c r="H1182" s="18">
        <v>440.04</v>
      </c>
      <c r="I1182" s="43">
        <v>-274</v>
      </c>
      <c r="J1182" s="18" t="s">
        <v>46</v>
      </c>
      <c r="K1182" t="s">
        <v>4845</v>
      </c>
      <c r="L1182" s="18" t="s">
        <v>1784</v>
      </c>
    </row>
    <row r="1183" spans="1:12" x14ac:dyDescent="0.3">
      <c r="A1183" t="s">
        <v>8776</v>
      </c>
      <c r="B1183" s="18" t="s">
        <v>14</v>
      </c>
      <c r="C1183" s="18" t="s">
        <v>30</v>
      </c>
      <c r="D1183" s="18" t="s">
        <v>31</v>
      </c>
      <c r="E1183" s="18" t="s">
        <v>41</v>
      </c>
      <c r="F1183" s="18">
        <v>1083</v>
      </c>
      <c r="G1183" s="18">
        <v>1064.9000000000001</v>
      </c>
      <c r="H1183" s="18">
        <v>1254.9100000000001</v>
      </c>
      <c r="I1183" s="43">
        <v>-446</v>
      </c>
      <c r="J1183" s="18" t="s">
        <v>46</v>
      </c>
      <c r="K1183" t="s">
        <v>4757</v>
      </c>
      <c r="L1183" s="18" t="s">
        <v>1301</v>
      </c>
    </row>
    <row r="1184" spans="1:12" x14ac:dyDescent="0.3">
      <c r="A1184" t="s">
        <v>9507</v>
      </c>
      <c r="B1184" s="18" t="s">
        <v>18</v>
      </c>
      <c r="C1184" s="18" t="s">
        <v>25</v>
      </c>
      <c r="D1184" s="18" t="s">
        <v>33</v>
      </c>
      <c r="E1184" s="18" t="s">
        <v>45</v>
      </c>
      <c r="F1184" s="18">
        <v>1040</v>
      </c>
      <c r="G1184" s="18">
        <v>1441.5</v>
      </c>
      <c r="H1184" s="18">
        <v>2866.7</v>
      </c>
      <c r="I1184" s="43">
        <v>-294</v>
      </c>
      <c r="J1184" s="18" t="s">
        <v>46</v>
      </c>
      <c r="K1184" t="s">
        <v>4575</v>
      </c>
      <c r="L1184" s="18" t="s">
        <v>2482</v>
      </c>
    </row>
    <row r="1185" spans="1:12" x14ac:dyDescent="0.3">
      <c r="A1185" t="s">
        <v>8310</v>
      </c>
      <c r="B1185" s="18" t="s">
        <v>12</v>
      </c>
      <c r="C1185" s="18" t="s">
        <v>26</v>
      </c>
      <c r="D1185" s="18" t="s">
        <v>34</v>
      </c>
      <c r="E1185" s="18" t="s">
        <v>44</v>
      </c>
      <c r="F1185" s="18">
        <v>1050</v>
      </c>
      <c r="G1185" s="18">
        <v>1283.6600000000001</v>
      </c>
      <c r="H1185" s="18">
        <v>1676.63</v>
      </c>
      <c r="I1185" s="43">
        <v>-227</v>
      </c>
      <c r="J1185" s="18" t="s">
        <v>46</v>
      </c>
      <c r="K1185" t="s">
        <v>4909</v>
      </c>
      <c r="L1185" s="18" t="s">
        <v>543</v>
      </c>
    </row>
    <row r="1186" spans="1:12" x14ac:dyDescent="0.3">
      <c r="A1186" t="s">
        <v>7099</v>
      </c>
      <c r="B1186" s="18" t="s">
        <v>13</v>
      </c>
      <c r="C1186" s="18" t="s">
        <v>27</v>
      </c>
      <c r="D1186" s="18" t="s">
        <v>34</v>
      </c>
      <c r="E1186" s="18" t="s">
        <v>43</v>
      </c>
      <c r="F1186" s="18">
        <v>1084</v>
      </c>
      <c r="G1186" s="18">
        <v>1091.02</v>
      </c>
      <c r="H1186" s="18">
        <v>1319.98</v>
      </c>
      <c r="I1186" s="43">
        <v>-264</v>
      </c>
      <c r="J1186" s="18" t="s">
        <v>46</v>
      </c>
      <c r="K1186" t="s">
        <v>5722</v>
      </c>
      <c r="L1186" s="18" t="s">
        <v>881</v>
      </c>
    </row>
    <row r="1187" spans="1:12" x14ac:dyDescent="0.3">
      <c r="A1187" t="s">
        <v>9032</v>
      </c>
      <c r="B1187" s="18" t="s">
        <v>19</v>
      </c>
      <c r="C1187" s="18" t="s">
        <v>29</v>
      </c>
      <c r="D1187" s="18" t="s">
        <v>35</v>
      </c>
      <c r="E1187" s="18" t="s">
        <v>44</v>
      </c>
      <c r="F1187" s="18">
        <v>1026</v>
      </c>
      <c r="G1187" s="18">
        <v>175.62</v>
      </c>
      <c r="H1187" s="18">
        <v>242.86</v>
      </c>
      <c r="I1187" s="43">
        <v>-327</v>
      </c>
      <c r="J1187" s="18" t="s">
        <v>46</v>
      </c>
      <c r="K1187" t="s">
        <v>5465</v>
      </c>
      <c r="L1187" s="18" t="s">
        <v>1725</v>
      </c>
    </row>
    <row r="1188" spans="1:12" x14ac:dyDescent="0.3">
      <c r="A1188" t="s">
        <v>8985</v>
      </c>
      <c r="B1188" s="18" t="s">
        <v>12</v>
      </c>
      <c r="C1188" s="18" t="s">
        <v>23</v>
      </c>
      <c r="D1188" s="18" t="s">
        <v>34</v>
      </c>
      <c r="E1188" s="18" t="s">
        <v>38</v>
      </c>
      <c r="F1188" s="18">
        <v>1097</v>
      </c>
      <c r="G1188" s="18">
        <v>1969.04</v>
      </c>
      <c r="H1188" s="18">
        <v>3903.49</v>
      </c>
      <c r="I1188" s="43">
        <v>-84</v>
      </c>
      <c r="J1188" s="18" t="s">
        <v>46</v>
      </c>
      <c r="K1188" t="s">
        <v>5833</v>
      </c>
      <c r="L1188" s="18" t="s">
        <v>1655</v>
      </c>
    </row>
    <row r="1189" spans="1:12" x14ac:dyDescent="0.3">
      <c r="A1189" t="s">
        <v>7721</v>
      </c>
      <c r="B1189" s="18" t="s">
        <v>14</v>
      </c>
      <c r="C1189" s="18" t="s">
        <v>26</v>
      </c>
      <c r="D1189" s="18" t="s">
        <v>31</v>
      </c>
      <c r="E1189" s="18" t="s">
        <v>45</v>
      </c>
      <c r="F1189" s="18">
        <v>1075</v>
      </c>
      <c r="G1189" s="18">
        <v>1204.9000000000001</v>
      </c>
      <c r="H1189" s="18">
        <v>1694.61</v>
      </c>
      <c r="I1189" s="43">
        <v>-414</v>
      </c>
      <c r="J1189" s="18" t="s">
        <v>46</v>
      </c>
      <c r="K1189" t="s">
        <v>6027</v>
      </c>
      <c r="L1189" s="18" t="s">
        <v>1401</v>
      </c>
    </row>
    <row r="1190" spans="1:12" x14ac:dyDescent="0.3">
      <c r="A1190" t="s">
        <v>6564</v>
      </c>
      <c r="B1190" s="18" t="s">
        <v>19</v>
      </c>
      <c r="C1190" s="18" t="s">
        <v>23</v>
      </c>
      <c r="D1190" s="18" t="s">
        <v>31</v>
      </c>
      <c r="E1190" s="18" t="s">
        <v>37</v>
      </c>
      <c r="F1190" s="18">
        <v>1059</v>
      </c>
      <c r="G1190" s="18">
        <v>1201.45</v>
      </c>
      <c r="H1190" s="18">
        <v>1684.45</v>
      </c>
      <c r="I1190" s="43">
        <v>-446</v>
      </c>
      <c r="J1190" s="18" t="s">
        <v>46</v>
      </c>
      <c r="K1190" t="s">
        <v>4421</v>
      </c>
      <c r="L1190" s="18" t="s">
        <v>1385</v>
      </c>
    </row>
    <row r="1191" spans="1:12" x14ac:dyDescent="0.3">
      <c r="A1191" t="s">
        <v>8441</v>
      </c>
      <c r="B1191" s="18" t="s">
        <v>14</v>
      </c>
      <c r="C1191" s="18" t="s">
        <v>28</v>
      </c>
      <c r="D1191" s="18" t="s">
        <v>32</v>
      </c>
      <c r="E1191" s="18" t="s">
        <v>41</v>
      </c>
      <c r="F1191" s="18">
        <v>1067</v>
      </c>
      <c r="G1191" s="18">
        <v>545.95000000000005</v>
      </c>
      <c r="H1191" s="18">
        <v>853.76</v>
      </c>
      <c r="I1191" s="43">
        <v>-130</v>
      </c>
      <c r="J1191" s="18" t="s">
        <v>46</v>
      </c>
      <c r="K1191" t="s">
        <v>5102</v>
      </c>
      <c r="L1191" s="18" t="s">
        <v>764</v>
      </c>
    </row>
    <row r="1192" spans="1:12" x14ac:dyDescent="0.3">
      <c r="A1192" t="s">
        <v>7766</v>
      </c>
      <c r="B1192" s="18" t="s">
        <v>13</v>
      </c>
      <c r="C1192" s="18" t="s">
        <v>25</v>
      </c>
      <c r="D1192" s="18" t="s">
        <v>31</v>
      </c>
      <c r="E1192" s="18" t="s">
        <v>44</v>
      </c>
      <c r="F1192" s="18">
        <v>1022</v>
      </c>
      <c r="G1192" s="18">
        <v>1321.96</v>
      </c>
      <c r="H1192" s="18">
        <v>1773.83</v>
      </c>
      <c r="I1192" s="43">
        <v>-276</v>
      </c>
      <c r="J1192" s="18" t="s">
        <v>46</v>
      </c>
      <c r="K1192" t="s">
        <v>6117</v>
      </c>
      <c r="L1192" s="18" t="s">
        <v>1047</v>
      </c>
    </row>
    <row r="1193" spans="1:12" x14ac:dyDescent="0.3">
      <c r="A1193" t="s">
        <v>7047</v>
      </c>
      <c r="B1193" s="18" t="s">
        <v>19</v>
      </c>
      <c r="C1193" s="18" t="s">
        <v>24</v>
      </c>
      <c r="D1193" s="18" t="s">
        <v>32</v>
      </c>
      <c r="E1193" s="18" t="s">
        <v>42</v>
      </c>
      <c r="F1193" s="18">
        <v>1053</v>
      </c>
      <c r="G1193" s="18">
        <v>64.69</v>
      </c>
      <c r="H1193" s="18">
        <v>76.91</v>
      </c>
      <c r="I1193" s="43">
        <v>-322</v>
      </c>
      <c r="J1193" s="18" t="s">
        <v>46</v>
      </c>
      <c r="K1193" t="s">
        <v>5102</v>
      </c>
      <c r="L1193" s="18" t="s">
        <v>847</v>
      </c>
    </row>
    <row r="1194" spans="1:12" x14ac:dyDescent="0.3">
      <c r="A1194" t="s">
        <v>9041</v>
      </c>
      <c r="B1194" s="18" t="s">
        <v>20</v>
      </c>
      <c r="C1194" s="18" t="s">
        <v>30</v>
      </c>
      <c r="D1194" s="18" t="s">
        <v>32</v>
      </c>
      <c r="E1194" s="18" t="s">
        <v>45</v>
      </c>
      <c r="F1194" s="18">
        <v>1040</v>
      </c>
      <c r="G1194" s="18">
        <v>1150.7</v>
      </c>
      <c r="H1194" s="18">
        <v>2247.48</v>
      </c>
      <c r="I1194" s="43">
        <v>-53</v>
      </c>
      <c r="J1194" s="18" t="s">
        <v>46</v>
      </c>
      <c r="K1194" t="s">
        <v>4798</v>
      </c>
      <c r="L1194" s="18" t="s">
        <v>1745</v>
      </c>
    </row>
    <row r="1195" spans="1:12" x14ac:dyDescent="0.3">
      <c r="A1195" t="s">
        <v>7738</v>
      </c>
      <c r="B1195" s="18" t="s">
        <v>17</v>
      </c>
      <c r="C1195" s="18" t="s">
        <v>24</v>
      </c>
      <c r="D1195" s="18" t="s">
        <v>34</v>
      </c>
      <c r="E1195" s="18" t="s">
        <v>41</v>
      </c>
      <c r="F1195" s="18">
        <v>1094</v>
      </c>
      <c r="G1195" s="18">
        <v>1095.6300000000001</v>
      </c>
      <c r="H1195" s="18">
        <v>1404.76</v>
      </c>
      <c r="I1195" s="43">
        <v>-26</v>
      </c>
      <c r="J1195" s="18" t="s">
        <v>46</v>
      </c>
      <c r="K1195" t="s">
        <v>5228</v>
      </c>
      <c r="L1195" s="18" t="s">
        <v>255</v>
      </c>
    </row>
    <row r="1196" spans="1:12" x14ac:dyDescent="0.3">
      <c r="A1196" t="s">
        <v>7560</v>
      </c>
      <c r="B1196" s="18" t="s">
        <v>18</v>
      </c>
      <c r="C1196" s="18" t="s">
        <v>27</v>
      </c>
      <c r="D1196" s="18" t="s">
        <v>35</v>
      </c>
      <c r="E1196" s="18" t="s">
        <v>44</v>
      </c>
      <c r="F1196" s="18">
        <v>1039</v>
      </c>
      <c r="G1196" s="18">
        <v>1448.51</v>
      </c>
      <c r="H1196" s="18">
        <v>2245.79</v>
      </c>
      <c r="I1196" s="43">
        <v>-387</v>
      </c>
      <c r="J1196" s="18" t="s">
        <v>46</v>
      </c>
      <c r="K1196" t="s">
        <v>5372</v>
      </c>
      <c r="L1196" s="18" t="s">
        <v>255</v>
      </c>
    </row>
    <row r="1197" spans="1:12" x14ac:dyDescent="0.3">
      <c r="A1197" t="s">
        <v>7330</v>
      </c>
      <c r="B1197" s="18" t="s">
        <v>19</v>
      </c>
      <c r="C1197" s="18" t="s">
        <v>21</v>
      </c>
      <c r="D1197" s="18" t="s">
        <v>33</v>
      </c>
      <c r="E1197" s="18" t="s">
        <v>38</v>
      </c>
      <c r="F1197" s="18">
        <v>1009</v>
      </c>
      <c r="G1197" s="18">
        <v>1535.65</v>
      </c>
      <c r="H1197" s="18">
        <v>2042.13</v>
      </c>
      <c r="I1197" s="43">
        <v>-461</v>
      </c>
      <c r="J1197" s="18" t="s">
        <v>46</v>
      </c>
      <c r="K1197" t="s">
        <v>4789</v>
      </c>
      <c r="L1197" s="18" t="s">
        <v>463</v>
      </c>
    </row>
    <row r="1198" spans="1:12" x14ac:dyDescent="0.3">
      <c r="A1198" t="s">
        <v>9281</v>
      </c>
      <c r="B1198" s="18" t="s">
        <v>20</v>
      </c>
      <c r="C1198" s="18" t="s">
        <v>26</v>
      </c>
      <c r="D1198" s="18" t="s">
        <v>34</v>
      </c>
      <c r="E1198" s="18" t="s">
        <v>37</v>
      </c>
      <c r="F1198" s="18">
        <v>1044</v>
      </c>
      <c r="G1198" s="18">
        <v>90.71</v>
      </c>
      <c r="H1198" s="18">
        <v>141.66999999999999</v>
      </c>
      <c r="I1198" s="43">
        <v>-70</v>
      </c>
      <c r="J1198" s="18" t="s">
        <v>46</v>
      </c>
      <c r="K1198" t="s">
        <v>5449</v>
      </c>
      <c r="L1198" s="18" t="s">
        <v>2122</v>
      </c>
    </row>
    <row r="1199" spans="1:12" x14ac:dyDescent="0.3">
      <c r="A1199" t="s">
        <v>6859</v>
      </c>
      <c r="B1199" s="18" t="s">
        <v>17</v>
      </c>
      <c r="C1199" s="18" t="s">
        <v>28</v>
      </c>
      <c r="D1199" s="18" t="s">
        <v>31</v>
      </c>
      <c r="E1199" s="18" t="s">
        <v>43</v>
      </c>
      <c r="F1199" s="18">
        <v>1019</v>
      </c>
      <c r="G1199" s="18">
        <v>1729.65</v>
      </c>
      <c r="H1199" s="18">
        <v>2825.07</v>
      </c>
      <c r="I1199" s="43">
        <v>-417</v>
      </c>
      <c r="J1199" s="18" t="s">
        <v>46</v>
      </c>
      <c r="K1199" t="s">
        <v>4714</v>
      </c>
      <c r="L1199" s="18" t="s">
        <v>3973</v>
      </c>
    </row>
    <row r="1200" spans="1:12" x14ac:dyDescent="0.3">
      <c r="A1200" t="s">
        <v>8220</v>
      </c>
      <c r="B1200" s="18" t="s">
        <v>16</v>
      </c>
      <c r="C1200" s="18" t="s">
        <v>29</v>
      </c>
      <c r="D1200" s="18" t="s">
        <v>31</v>
      </c>
      <c r="E1200" s="18" t="s">
        <v>40</v>
      </c>
      <c r="F1200" s="18">
        <v>1054</v>
      </c>
      <c r="G1200" s="18">
        <v>995.34</v>
      </c>
      <c r="H1200" s="18">
        <v>1119.73</v>
      </c>
      <c r="I1200" s="43">
        <v>-418</v>
      </c>
      <c r="J1200" s="18" t="s">
        <v>46</v>
      </c>
      <c r="K1200" t="s">
        <v>6005</v>
      </c>
      <c r="L1200" s="18" t="s">
        <v>393</v>
      </c>
    </row>
    <row r="1201" spans="1:12" x14ac:dyDescent="0.3">
      <c r="A1201" t="s">
        <v>10255</v>
      </c>
      <c r="B1201" s="18" t="s">
        <v>13</v>
      </c>
      <c r="C1201" s="18" t="s">
        <v>26</v>
      </c>
      <c r="D1201" s="18" t="s">
        <v>33</v>
      </c>
      <c r="E1201" s="18" t="s">
        <v>40</v>
      </c>
      <c r="F1201" s="18">
        <v>1096</v>
      </c>
      <c r="G1201" s="18">
        <v>1991.68</v>
      </c>
      <c r="H1201" s="18">
        <v>2926.89</v>
      </c>
      <c r="I1201" s="43">
        <v>-67</v>
      </c>
      <c r="J1201" s="18" t="s">
        <v>46</v>
      </c>
      <c r="K1201" t="s">
        <v>4972</v>
      </c>
      <c r="L1201" s="18" t="s">
        <v>3653</v>
      </c>
    </row>
    <row r="1202" spans="1:12" x14ac:dyDescent="0.3">
      <c r="A1202" t="s">
        <v>10038</v>
      </c>
      <c r="B1202" s="18" t="s">
        <v>13</v>
      </c>
      <c r="C1202" s="18" t="s">
        <v>30</v>
      </c>
      <c r="D1202" s="18" t="s">
        <v>35</v>
      </c>
      <c r="E1202" s="18" t="s">
        <v>45</v>
      </c>
      <c r="F1202" s="18">
        <v>1032</v>
      </c>
      <c r="G1202" s="18">
        <v>85.78</v>
      </c>
      <c r="H1202" s="18">
        <v>135.66</v>
      </c>
      <c r="I1202" s="43">
        <v>-241</v>
      </c>
      <c r="J1202" s="18" t="s">
        <v>46</v>
      </c>
      <c r="K1202" t="s">
        <v>5206</v>
      </c>
      <c r="L1202" s="18" t="s">
        <v>3334</v>
      </c>
    </row>
    <row r="1203" spans="1:12" x14ac:dyDescent="0.3">
      <c r="A1203" t="s">
        <v>8276</v>
      </c>
      <c r="B1203" s="18" t="s">
        <v>12</v>
      </c>
      <c r="C1203" s="18" t="s">
        <v>26</v>
      </c>
      <c r="D1203" s="18" t="s">
        <v>35</v>
      </c>
      <c r="E1203" s="18" t="s">
        <v>42</v>
      </c>
      <c r="F1203" s="18">
        <v>1099</v>
      </c>
      <c r="G1203" s="18">
        <v>1190.06</v>
      </c>
      <c r="H1203" s="18">
        <v>1715.42</v>
      </c>
      <c r="I1203" s="43">
        <v>-53</v>
      </c>
      <c r="J1203" s="18" t="s">
        <v>46</v>
      </c>
      <c r="K1203" t="s">
        <v>4604</v>
      </c>
      <c r="L1203" s="18" t="s">
        <v>488</v>
      </c>
    </row>
    <row r="1204" spans="1:12" x14ac:dyDescent="0.3">
      <c r="A1204" t="s">
        <v>8609</v>
      </c>
      <c r="B1204" s="18" t="s">
        <v>11</v>
      </c>
      <c r="C1204" s="18" t="s">
        <v>30</v>
      </c>
      <c r="D1204" s="18" t="s">
        <v>31</v>
      </c>
      <c r="E1204" s="18" t="s">
        <v>43</v>
      </c>
      <c r="F1204" s="18">
        <v>1076</v>
      </c>
      <c r="G1204" s="18">
        <v>612.20000000000005</v>
      </c>
      <c r="H1204" s="18">
        <v>693.79</v>
      </c>
      <c r="I1204" s="43">
        <v>-183</v>
      </c>
      <c r="J1204" s="18" t="s">
        <v>46</v>
      </c>
      <c r="K1204" t="s">
        <v>4734</v>
      </c>
      <c r="L1204" s="18" t="s">
        <v>1030</v>
      </c>
    </row>
    <row r="1205" spans="1:12" x14ac:dyDescent="0.3">
      <c r="A1205" t="s">
        <v>7396</v>
      </c>
      <c r="B1205" s="18" t="s">
        <v>20</v>
      </c>
      <c r="C1205" s="18" t="s">
        <v>26</v>
      </c>
      <c r="D1205" s="18" t="s">
        <v>34</v>
      </c>
      <c r="E1205" s="18" t="s">
        <v>39</v>
      </c>
      <c r="F1205" s="18">
        <v>1023</v>
      </c>
      <c r="G1205" s="18">
        <v>175.92</v>
      </c>
      <c r="H1205" s="18">
        <v>277.24</v>
      </c>
      <c r="I1205" s="43">
        <v>-32</v>
      </c>
      <c r="J1205" s="18" t="s">
        <v>46</v>
      </c>
      <c r="K1205" t="s">
        <v>5331</v>
      </c>
      <c r="L1205" s="18" t="s">
        <v>3133</v>
      </c>
    </row>
    <row r="1206" spans="1:12" x14ac:dyDescent="0.3">
      <c r="A1206" t="s">
        <v>9260</v>
      </c>
      <c r="B1206" s="18" t="s">
        <v>15</v>
      </c>
      <c r="C1206" s="18" t="s">
        <v>27</v>
      </c>
      <c r="D1206" s="18" t="s">
        <v>34</v>
      </c>
      <c r="E1206" s="18" t="s">
        <v>41</v>
      </c>
      <c r="F1206" s="18">
        <v>1033</v>
      </c>
      <c r="G1206" s="18">
        <v>1490.1</v>
      </c>
      <c r="H1206" s="18">
        <v>1754.04</v>
      </c>
      <c r="I1206" s="43">
        <v>-295</v>
      </c>
      <c r="J1206" s="18" t="s">
        <v>46</v>
      </c>
      <c r="K1206" t="s">
        <v>5563</v>
      </c>
      <c r="L1206" s="18" t="s">
        <v>2080</v>
      </c>
    </row>
    <row r="1207" spans="1:12" x14ac:dyDescent="0.3">
      <c r="A1207" t="s">
        <v>10466</v>
      </c>
      <c r="B1207" s="18" t="s">
        <v>19</v>
      </c>
      <c r="C1207" s="18" t="s">
        <v>24</v>
      </c>
      <c r="D1207" s="18" t="s">
        <v>35</v>
      </c>
      <c r="E1207" s="18" t="s">
        <v>42</v>
      </c>
      <c r="F1207" s="18">
        <v>1041</v>
      </c>
      <c r="G1207" s="18">
        <v>657.3</v>
      </c>
      <c r="H1207" s="18">
        <v>838.3</v>
      </c>
      <c r="I1207" s="43">
        <v>-240</v>
      </c>
      <c r="J1207" s="18" t="s">
        <v>46</v>
      </c>
      <c r="K1207" t="s">
        <v>4735</v>
      </c>
      <c r="L1207" s="18" t="s">
        <v>2272</v>
      </c>
    </row>
    <row r="1208" spans="1:12" x14ac:dyDescent="0.3">
      <c r="A1208" t="s">
        <v>8490</v>
      </c>
      <c r="B1208" s="18" t="s">
        <v>18</v>
      </c>
      <c r="C1208" s="18" t="s">
        <v>22</v>
      </c>
      <c r="D1208" s="18" t="s">
        <v>34</v>
      </c>
      <c r="E1208" s="18" t="s">
        <v>45</v>
      </c>
      <c r="F1208" s="18">
        <v>1087</v>
      </c>
      <c r="G1208" s="18">
        <v>1271.76</v>
      </c>
      <c r="H1208" s="18">
        <v>2170.9499999999998</v>
      </c>
      <c r="I1208" s="43">
        <v>-64</v>
      </c>
      <c r="J1208" s="18" t="s">
        <v>46</v>
      </c>
      <c r="K1208" t="s">
        <v>6165</v>
      </c>
      <c r="L1208" s="18" t="s">
        <v>841</v>
      </c>
    </row>
    <row r="1209" spans="1:12" x14ac:dyDescent="0.3">
      <c r="A1209" t="s">
        <v>10413</v>
      </c>
      <c r="B1209" s="18" t="s">
        <v>13</v>
      </c>
      <c r="C1209" s="18" t="s">
        <v>21</v>
      </c>
      <c r="D1209" s="18" t="s">
        <v>34</v>
      </c>
      <c r="E1209" s="18" t="s">
        <v>39</v>
      </c>
      <c r="F1209" s="18">
        <v>1040</v>
      </c>
      <c r="G1209" s="18">
        <v>625.96</v>
      </c>
      <c r="H1209" s="18">
        <v>1067.57</v>
      </c>
      <c r="I1209" s="43">
        <v>-24</v>
      </c>
      <c r="J1209" s="18" t="s">
        <v>46</v>
      </c>
      <c r="K1209" t="s">
        <v>4789</v>
      </c>
      <c r="L1209" s="18" t="s">
        <v>3886</v>
      </c>
    </row>
    <row r="1210" spans="1:12" x14ac:dyDescent="0.3">
      <c r="A1210" t="s">
        <v>7041</v>
      </c>
      <c r="B1210" s="18" t="s">
        <v>11</v>
      </c>
      <c r="C1210" s="18" t="s">
        <v>30</v>
      </c>
      <c r="D1210" s="18" t="s">
        <v>34</v>
      </c>
      <c r="E1210" s="18" t="s">
        <v>38</v>
      </c>
      <c r="F1210" s="18">
        <v>1091</v>
      </c>
      <c r="G1210" s="18">
        <v>204.37</v>
      </c>
      <c r="H1210" s="18">
        <v>368.34</v>
      </c>
      <c r="I1210" s="43">
        <v>-498</v>
      </c>
      <c r="J1210" s="18" t="s">
        <v>46</v>
      </c>
      <c r="K1210" t="s">
        <v>4837</v>
      </c>
      <c r="L1210" s="18" t="s">
        <v>3829</v>
      </c>
    </row>
    <row r="1211" spans="1:12" x14ac:dyDescent="0.3">
      <c r="A1211" t="s">
        <v>8468</v>
      </c>
      <c r="B1211" s="18" t="s">
        <v>18</v>
      </c>
      <c r="C1211" s="18" t="s">
        <v>30</v>
      </c>
      <c r="D1211" s="18" t="s">
        <v>34</v>
      </c>
      <c r="E1211" s="18" t="s">
        <v>41</v>
      </c>
      <c r="F1211" s="18">
        <v>1096</v>
      </c>
      <c r="G1211" s="18">
        <v>727.88</v>
      </c>
      <c r="H1211" s="18">
        <v>1227.8800000000001</v>
      </c>
      <c r="I1211" s="43">
        <v>-328</v>
      </c>
      <c r="J1211" s="18" t="s">
        <v>46</v>
      </c>
      <c r="K1211" t="s">
        <v>6072</v>
      </c>
      <c r="L1211" s="18" t="s">
        <v>808</v>
      </c>
    </row>
    <row r="1212" spans="1:12" x14ac:dyDescent="0.3">
      <c r="A1212" t="s">
        <v>9315</v>
      </c>
      <c r="B1212" s="18" t="s">
        <v>12</v>
      </c>
      <c r="C1212" s="18" t="s">
        <v>28</v>
      </c>
      <c r="D1212" s="18" t="s">
        <v>31</v>
      </c>
      <c r="E1212" s="18" t="s">
        <v>36</v>
      </c>
      <c r="F1212" s="18">
        <v>1014</v>
      </c>
      <c r="G1212" s="18">
        <v>1034.5999999999999</v>
      </c>
      <c r="H1212" s="18">
        <v>1903.68</v>
      </c>
      <c r="I1212" s="43">
        <v>-47</v>
      </c>
      <c r="J1212" s="18" t="s">
        <v>46</v>
      </c>
      <c r="K1212" t="s">
        <v>5331</v>
      </c>
      <c r="L1212" s="18" t="s">
        <v>2175</v>
      </c>
    </row>
    <row r="1213" spans="1:12" x14ac:dyDescent="0.3">
      <c r="A1213" t="s">
        <v>9843</v>
      </c>
      <c r="B1213" s="18" t="s">
        <v>14</v>
      </c>
      <c r="C1213" s="18" t="s">
        <v>23</v>
      </c>
      <c r="D1213" s="18" t="s">
        <v>31</v>
      </c>
      <c r="E1213" s="18" t="s">
        <v>43</v>
      </c>
      <c r="F1213" s="18">
        <v>1069</v>
      </c>
      <c r="G1213" s="18">
        <v>1846.25</v>
      </c>
      <c r="H1213" s="18">
        <v>3678.92</v>
      </c>
      <c r="I1213" s="43">
        <v>-362</v>
      </c>
      <c r="J1213" s="18" t="s">
        <v>46</v>
      </c>
      <c r="K1213" t="s">
        <v>5400</v>
      </c>
      <c r="L1213" s="18" t="s">
        <v>3015</v>
      </c>
    </row>
    <row r="1214" spans="1:12" x14ac:dyDescent="0.3">
      <c r="A1214" t="s">
        <v>8578</v>
      </c>
      <c r="B1214" s="18" t="s">
        <v>12</v>
      </c>
      <c r="C1214" s="18" t="s">
        <v>22</v>
      </c>
      <c r="D1214" s="18" t="s">
        <v>33</v>
      </c>
      <c r="E1214" s="18" t="s">
        <v>39</v>
      </c>
      <c r="F1214" s="18">
        <v>1078</v>
      </c>
      <c r="G1214" s="18">
        <v>1549.19</v>
      </c>
      <c r="H1214" s="18">
        <v>3046.92</v>
      </c>
      <c r="I1214" s="43">
        <v>-232</v>
      </c>
      <c r="J1214" s="18" t="s">
        <v>46</v>
      </c>
      <c r="K1214" t="s">
        <v>4645</v>
      </c>
      <c r="L1214" s="18" t="s">
        <v>975</v>
      </c>
    </row>
    <row r="1215" spans="1:12" x14ac:dyDescent="0.3">
      <c r="A1215" t="s">
        <v>10465</v>
      </c>
      <c r="B1215" s="18" t="s">
        <v>12</v>
      </c>
      <c r="C1215" s="18" t="s">
        <v>26</v>
      </c>
      <c r="D1215" s="18" t="s">
        <v>32</v>
      </c>
      <c r="E1215" s="18" t="s">
        <v>38</v>
      </c>
      <c r="F1215" s="18">
        <v>1089</v>
      </c>
      <c r="G1215" s="18">
        <v>1954.69</v>
      </c>
      <c r="H1215" s="18">
        <v>2986.57</v>
      </c>
      <c r="I1215" s="43">
        <v>-358</v>
      </c>
      <c r="J1215" s="18" t="s">
        <v>46</v>
      </c>
      <c r="K1215" t="s">
        <v>4736</v>
      </c>
      <c r="L1215" s="18" t="s">
        <v>3949</v>
      </c>
    </row>
    <row r="1216" spans="1:12" x14ac:dyDescent="0.3">
      <c r="A1216" t="s">
        <v>7254</v>
      </c>
      <c r="B1216" s="18" t="s">
        <v>15</v>
      </c>
      <c r="C1216" s="18" t="s">
        <v>24</v>
      </c>
      <c r="D1216" s="18" t="s">
        <v>34</v>
      </c>
      <c r="E1216" s="18" t="s">
        <v>45</v>
      </c>
      <c r="F1216" s="18">
        <v>1094</v>
      </c>
      <c r="G1216" s="18">
        <v>1784.89</v>
      </c>
      <c r="H1216" s="18">
        <v>3407.7</v>
      </c>
      <c r="I1216" s="43">
        <v>-338</v>
      </c>
      <c r="J1216" s="18" t="s">
        <v>46</v>
      </c>
      <c r="K1216" t="s">
        <v>5964</v>
      </c>
      <c r="L1216" s="18" t="s">
        <v>1619</v>
      </c>
    </row>
    <row r="1217" spans="1:12" x14ac:dyDescent="0.3">
      <c r="A1217" t="s">
        <v>6414</v>
      </c>
      <c r="B1217" s="18" t="s">
        <v>19</v>
      </c>
      <c r="C1217" s="18" t="s">
        <v>30</v>
      </c>
      <c r="D1217" s="18" t="s">
        <v>33</v>
      </c>
      <c r="E1217" s="18" t="s">
        <v>42</v>
      </c>
      <c r="F1217" s="18">
        <v>1099</v>
      </c>
      <c r="G1217" s="18">
        <v>691.12</v>
      </c>
      <c r="H1217" s="18">
        <v>943.9</v>
      </c>
      <c r="I1217" s="43">
        <v>-395</v>
      </c>
      <c r="J1217" s="18" t="s">
        <v>46</v>
      </c>
      <c r="K1217" t="s">
        <v>4570</v>
      </c>
      <c r="L1217" s="18" t="s">
        <v>129</v>
      </c>
    </row>
    <row r="1218" spans="1:12" x14ac:dyDescent="0.3">
      <c r="A1218" t="s">
        <v>6322</v>
      </c>
      <c r="B1218" s="18" t="s">
        <v>20</v>
      </c>
      <c r="C1218" s="18" t="s">
        <v>25</v>
      </c>
      <c r="D1218" s="18" t="s">
        <v>35</v>
      </c>
      <c r="E1218" s="18" t="s">
        <v>39</v>
      </c>
      <c r="F1218" s="18">
        <v>1070</v>
      </c>
      <c r="G1218" s="18">
        <v>194.22</v>
      </c>
      <c r="H1218" s="18">
        <v>357.94</v>
      </c>
      <c r="I1218" s="43">
        <v>-115</v>
      </c>
      <c r="J1218" s="18" t="s">
        <v>46</v>
      </c>
      <c r="K1218" t="s">
        <v>4855</v>
      </c>
      <c r="L1218" s="18" t="s">
        <v>1399</v>
      </c>
    </row>
    <row r="1219" spans="1:12" x14ac:dyDescent="0.3">
      <c r="A1219" t="s">
        <v>8283</v>
      </c>
      <c r="B1219" s="18" t="s">
        <v>17</v>
      </c>
      <c r="C1219" s="18" t="s">
        <v>24</v>
      </c>
      <c r="D1219" s="18" t="s">
        <v>33</v>
      </c>
      <c r="E1219" s="18" t="s">
        <v>36</v>
      </c>
      <c r="F1219" s="18">
        <v>1005</v>
      </c>
      <c r="G1219" s="18">
        <v>897.62</v>
      </c>
      <c r="H1219" s="18">
        <v>1272.42</v>
      </c>
      <c r="I1219" s="43">
        <v>-137</v>
      </c>
      <c r="J1219" s="18" t="s">
        <v>46</v>
      </c>
      <c r="K1219" t="s">
        <v>4753</v>
      </c>
      <c r="L1219" s="18" t="s">
        <v>500</v>
      </c>
    </row>
    <row r="1220" spans="1:12" x14ac:dyDescent="0.3">
      <c r="A1220" t="s">
        <v>6753</v>
      </c>
      <c r="B1220" s="18" t="s">
        <v>12</v>
      </c>
      <c r="C1220" s="18" t="s">
        <v>29</v>
      </c>
      <c r="D1220" s="18" t="s">
        <v>34</v>
      </c>
      <c r="E1220" s="18" t="s">
        <v>42</v>
      </c>
      <c r="F1220" s="18">
        <v>1004</v>
      </c>
      <c r="G1220" s="18">
        <v>63.9</v>
      </c>
      <c r="H1220" s="18">
        <v>106.11</v>
      </c>
      <c r="I1220" s="43">
        <v>-236</v>
      </c>
      <c r="J1220" s="18" t="s">
        <v>46</v>
      </c>
      <c r="K1220" t="s">
        <v>5249</v>
      </c>
      <c r="L1220" s="18" t="s">
        <v>3279</v>
      </c>
    </row>
    <row r="1221" spans="1:12" x14ac:dyDescent="0.3">
      <c r="A1221" t="s">
        <v>8478</v>
      </c>
      <c r="B1221" s="18" t="s">
        <v>12</v>
      </c>
      <c r="C1221" s="18" t="s">
        <v>21</v>
      </c>
      <c r="D1221" s="18" t="s">
        <v>33</v>
      </c>
      <c r="E1221" s="18" t="s">
        <v>44</v>
      </c>
      <c r="F1221" s="18">
        <v>1017</v>
      </c>
      <c r="G1221" s="18">
        <v>1865.01</v>
      </c>
      <c r="H1221" s="18">
        <v>2743.78</v>
      </c>
      <c r="I1221" s="43">
        <v>-122</v>
      </c>
      <c r="J1221" s="18" t="s">
        <v>46</v>
      </c>
      <c r="K1221" t="s">
        <v>5542</v>
      </c>
      <c r="L1221" s="18" t="s">
        <v>820</v>
      </c>
    </row>
    <row r="1222" spans="1:12" x14ac:dyDescent="0.3">
      <c r="A1222" t="s">
        <v>10473</v>
      </c>
      <c r="B1222" s="18" t="s">
        <v>15</v>
      </c>
      <c r="C1222" s="18" t="s">
        <v>28</v>
      </c>
      <c r="D1222" s="18" t="s">
        <v>32</v>
      </c>
      <c r="E1222" s="18" t="s">
        <v>45</v>
      </c>
      <c r="F1222" s="18">
        <v>1076</v>
      </c>
      <c r="G1222" s="18">
        <v>912.33</v>
      </c>
      <c r="H1222" s="18">
        <v>1187.3499999999999</v>
      </c>
      <c r="I1222" s="43">
        <v>-48</v>
      </c>
      <c r="J1222" s="18" t="s">
        <v>46</v>
      </c>
      <c r="K1222" t="s">
        <v>4722</v>
      </c>
      <c r="L1222" s="18" t="s">
        <v>3964</v>
      </c>
    </row>
    <row r="1223" spans="1:12" x14ac:dyDescent="0.3">
      <c r="A1223" t="s">
        <v>7500</v>
      </c>
      <c r="B1223" s="18" t="s">
        <v>17</v>
      </c>
      <c r="C1223" s="18" t="s">
        <v>23</v>
      </c>
      <c r="D1223" s="18" t="s">
        <v>31</v>
      </c>
      <c r="E1223" s="18" t="s">
        <v>37</v>
      </c>
      <c r="F1223" s="18">
        <v>1045</v>
      </c>
      <c r="G1223" s="18">
        <v>924.32</v>
      </c>
      <c r="H1223" s="18">
        <v>1843.73</v>
      </c>
      <c r="I1223" s="43">
        <v>-285</v>
      </c>
      <c r="J1223" s="18" t="s">
        <v>46</v>
      </c>
      <c r="K1223" t="s">
        <v>4575</v>
      </c>
      <c r="L1223" s="18" t="s">
        <v>4125</v>
      </c>
    </row>
    <row r="1224" spans="1:12" x14ac:dyDescent="0.3">
      <c r="A1224" t="s">
        <v>7567</v>
      </c>
      <c r="B1224" s="18" t="s">
        <v>18</v>
      </c>
      <c r="C1224" s="18" t="s">
        <v>24</v>
      </c>
      <c r="D1224" s="18" t="s">
        <v>31</v>
      </c>
      <c r="E1224" s="18" t="s">
        <v>41</v>
      </c>
      <c r="F1224" s="18">
        <v>1048</v>
      </c>
      <c r="G1224" s="18">
        <v>1302.97</v>
      </c>
      <c r="H1224" s="18">
        <v>1470.09</v>
      </c>
      <c r="I1224" s="43">
        <v>-419</v>
      </c>
      <c r="J1224" s="18" t="s">
        <v>46</v>
      </c>
      <c r="K1224" t="s">
        <v>6224</v>
      </c>
      <c r="L1224" s="18" t="s">
        <v>550</v>
      </c>
    </row>
    <row r="1225" spans="1:12" x14ac:dyDescent="0.3">
      <c r="A1225" t="s">
        <v>7854</v>
      </c>
      <c r="B1225" s="18" t="s">
        <v>11</v>
      </c>
      <c r="C1225" s="18" t="s">
        <v>26</v>
      </c>
      <c r="D1225" s="18" t="s">
        <v>31</v>
      </c>
      <c r="E1225" s="18" t="s">
        <v>41</v>
      </c>
      <c r="F1225" s="18">
        <v>1010</v>
      </c>
      <c r="G1225" s="18">
        <v>1874.69</v>
      </c>
      <c r="H1225" s="18">
        <v>3386.09</v>
      </c>
      <c r="I1225" s="43">
        <v>-419</v>
      </c>
      <c r="J1225" s="18" t="s">
        <v>46</v>
      </c>
      <c r="K1225" t="s">
        <v>5028</v>
      </c>
      <c r="L1225" s="18" t="s">
        <v>3580</v>
      </c>
    </row>
    <row r="1226" spans="1:12" x14ac:dyDescent="0.3">
      <c r="A1226" t="s">
        <v>9863</v>
      </c>
      <c r="B1226" s="18" t="s">
        <v>13</v>
      </c>
      <c r="C1226" s="18" t="s">
        <v>29</v>
      </c>
      <c r="D1226" s="18" t="s">
        <v>33</v>
      </c>
      <c r="E1226" s="18" t="s">
        <v>36</v>
      </c>
      <c r="F1226" s="18">
        <v>1055</v>
      </c>
      <c r="G1226" s="18">
        <v>591.15</v>
      </c>
      <c r="H1226" s="18">
        <v>987.14</v>
      </c>
      <c r="I1226" s="43">
        <v>-64</v>
      </c>
      <c r="J1226" s="18" t="s">
        <v>46</v>
      </c>
      <c r="K1226" t="s">
        <v>5385</v>
      </c>
      <c r="L1226" s="18" t="s">
        <v>3041</v>
      </c>
    </row>
    <row r="1227" spans="1:12" x14ac:dyDescent="0.3">
      <c r="A1227" t="s">
        <v>10501</v>
      </c>
      <c r="B1227" s="18" t="s">
        <v>11</v>
      </c>
      <c r="C1227" s="18" t="s">
        <v>29</v>
      </c>
      <c r="D1227" s="18" t="s">
        <v>35</v>
      </c>
      <c r="E1227" s="18" t="s">
        <v>45</v>
      </c>
      <c r="F1227" s="18">
        <v>1062</v>
      </c>
      <c r="G1227" s="18">
        <v>522.39</v>
      </c>
      <c r="H1227" s="18">
        <v>594.76</v>
      </c>
      <c r="I1227" s="43">
        <v>-238</v>
      </c>
      <c r="J1227" s="18" t="s">
        <v>46</v>
      </c>
      <c r="K1227" t="s">
        <v>4670</v>
      </c>
      <c r="L1227" s="18" t="s">
        <v>4022</v>
      </c>
    </row>
    <row r="1228" spans="1:12" x14ac:dyDescent="0.3">
      <c r="A1228" t="s">
        <v>10036</v>
      </c>
      <c r="B1228" s="18" t="s">
        <v>12</v>
      </c>
      <c r="C1228" s="18" t="s">
        <v>30</v>
      </c>
      <c r="D1228" s="18" t="s">
        <v>34</v>
      </c>
      <c r="E1228" s="18" t="s">
        <v>40</v>
      </c>
      <c r="F1228" s="18">
        <v>1027</v>
      </c>
      <c r="G1228" s="18">
        <v>935.49</v>
      </c>
      <c r="H1228" s="18">
        <v>1429.02</v>
      </c>
      <c r="I1228" s="43">
        <v>-72</v>
      </c>
      <c r="J1228" s="18" t="s">
        <v>46</v>
      </c>
      <c r="K1228" t="s">
        <v>4483</v>
      </c>
      <c r="L1228" s="18" t="s">
        <v>3331</v>
      </c>
    </row>
    <row r="1229" spans="1:12" x14ac:dyDescent="0.3">
      <c r="A1229" t="s">
        <v>9510</v>
      </c>
      <c r="B1229" s="18" t="s">
        <v>11</v>
      </c>
      <c r="C1229" s="18" t="s">
        <v>24</v>
      </c>
      <c r="D1229" s="18" t="s">
        <v>31</v>
      </c>
      <c r="E1229" s="18" t="s">
        <v>43</v>
      </c>
      <c r="F1229" s="18">
        <v>1017</v>
      </c>
      <c r="G1229" s="18">
        <v>162.71</v>
      </c>
      <c r="H1229" s="18">
        <v>275.20999999999998</v>
      </c>
      <c r="I1229" s="43">
        <v>-50</v>
      </c>
      <c r="J1229" s="18" t="s">
        <v>46</v>
      </c>
      <c r="K1229" t="s">
        <v>5325</v>
      </c>
      <c r="L1229" s="18" t="s">
        <v>2487</v>
      </c>
    </row>
    <row r="1230" spans="1:12" x14ac:dyDescent="0.3">
      <c r="A1230" t="s">
        <v>9192</v>
      </c>
      <c r="B1230" s="18" t="s">
        <v>18</v>
      </c>
      <c r="C1230" s="18" t="s">
        <v>21</v>
      </c>
      <c r="D1230" s="18" t="s">
        <v>33</v>
      </c>
      <c r="E1230" s="18" t="s">
        <v>43</v>
      </c>
      <c r="F1230" s="18">
        <v>1035</v>
      </c>
      <c r="G1230" s="18">
        <v>1154.68</v>
      </c>
      <c r="H1230" s="18">
        <v>2280.85</v>
      </c>
      <c r="I1230" s="43">
        <v>-285</v>
      </c>
      <c r="J1230" s="18" t="s">
        <v>46</v>
      </c>
      <c r="K1230" t="s">
        <v>4485</v>
      </c>
      <c r="L1230" s="18" t="s">
        <v>1980</v>
      </c>
    </row>
    <row r="1231" spans="1:12" x14ac:dyDescent="0.3">
      <c r="A1231" t="s">
        <v>9610</v>
      </c>
      <c r="B1231" s="18" t="s">
        <v>20</v>
      </c>
      <c r="C1231" s="18" t="s">
        <v>29</v>
      </c>
      <c r="D1231" s="18" t="s">
        <v>34</v>
      </c>
      <c r="E1231" s="18" t="s">
        <v>39</v>
      </c>
      <c r="F1231" s="18">
        <v>1064</v>
      </c>
      <c r="G1231" s="18">
        <v>1558.54</v>
      </c>
      <c r="H1231" s="18">
        <v>2740.49</v>
      </c>
      <c r="I1231" s="43">
        <v>-185</v>
      </c>
      <c r="J1231" s="18" t="s">
        <v>46</v>
      </c>
      <c r="K1231" t="s">
        <v>4772</v>
      </c>
      <c r="L1231" s="18" t="s">
        <v>2645</v>
      </c>
    </row>
    <row r="1232" spans="1:12" x14ac:dyDescent="0.3">
      <c r="A1232" t="s">
        <v>7146</v>
      </c>
      <c r="B1232" s="18" t="s">
        <v>16</v>
      </c>
      <c r="C1232" s="18" t="s">
        <v>23</v>
      </c>
      <c r="D1232" s="18" t="s">
        <v>31</v>
      </c>
      <c r="E1232" s="18" t="s">
        <v>37</v>
      </c>
      <c r="F1232" s="18">
        <v>1066</v>
      </c>
      <c r="G1232" s="18">
        <v>893.7</v>
      </c>
      <c r="H1232" s="18">
        <v>1712.48</v>
      </c>
      <c r="I1232" s="43">
        <v>-377</v>
      </c>
      <c r="J1232" s="18" t="s">
        <v>46</v>
      </c>
      <c r="K1232" t="s">
        <v>5899</v>
      </c>
      <c r="L1232" s="18" t="s">
        <v>1830</v>
      </c>
    </row>
    <row r="1233" spans="1:12" x14ac:dyDescent="0.3">
      <c r="A1233" t="s">
        <v>7079</v>
      </c>
      <c r="B1233" s="18" t="s">
        <v>20</v>
      </c>
      <c r="C1233" s="18" t="s">
        <v>28</v>
      </c>
      <c r="D1233" s="18" t="s">
        <v>33</v>
      </c>
      <c r="E1233" s="18" t="s">
        <v>42</v>
      </c>
      <c r="F1233" s="18">
        <v>1085</v>
      </c>
      <c r="G1233" s="18">
        <v>942.42</v>
      </c>
      <c r="H1233" s="18">
        <v>1219.29</v>
      </c>
      <c r="I1233" s="43">
        <v>-421</v>
      </c>
      <c r="J1233" s="18" t="s">
        <v>46</v>
      </c>
      <c r="K1233" t="s">
        <v>5422</v>
      </c>
      <c r="L1233" s="18" t="s">
        <v>632</v>
      </c>
    </row>
    <row r="1234" spans="1:12" x14ac:dyDescent="0.3">
      <c r="A1234" t="s">
        <v>7886</v>
      </c>
      <c r="B1234" s="18" t="s">
        <v>11</v>
      </c>
      <c r="C1234" s="18" t="s">
        <v>25</v>
      </c>
      <c r="D1234" s="18" t="s">
        <v>35</v>
      </c>
      <c r="E1234" s="18" t="s">
        <v>36</v>
      </c>
      <c r="F1234" s="18">
        <v>1083</v>
      </c>
      <c r="G1234" s="18">
        <v>955.18</v>
      </c>
      <c r="H1234" s="18">
        <v>1122.71</v>
      </c>
      <c r="I1234" s="43">
        <v>-282</v>
      </c>
      <c r="J1234" s="18" t="s">
        <v>46</v>
      </c>
      <c r="K1234" t="s">
        <v>4785</v>
      </c>
      <c r="L1234" s="18" t="s">
        <v>1638</v>
      </c>
    </row>
    <row r="1235" spans="1:12" x14ac:dyDescent="0.3">
      <c r="A1235" t="s">
        <v>9525</v>
      </c>
      <c r="B1235" s="18" t="s">
        <v>18</v>
      </c>
      <c r="C1235" s="18" t="s">
        <v>27</v>
      </c>
      <c r="D1235" s="18" t="s">
        <v>32</v>
      </c>
      <c r="E1235" s="18" t="s">
        <v>44</v>
      </c>
      <c r="F1235" s="18">
        <v>1030</v>
      </c>
      <c r="G1235" s="18">
        <v>1803.99</v>
      </c>
      <c r="H1235" s="18">
        <v>2182.6</v>
      </c>
      <c r="I1235" s="43">
        <v>-27</v>
      </c>
      <c r="J1235" s="18" t="s">
        <v>46</v>
      </c>
      <c r="K1235" t="s">
        <v>4736</v>
      </c>
      <c r="L1235" s="18" t="s">
        <v>2507</v>
      </c>
    </row>
    <row r="1236" spans="1:12" x14ac:dyDescent="0.3">
      <c r="A1236" t="s">
        <v>8943</v>
      </c>
      <c r="B1236" s="18" t="s">
        <v>19</v>
      </c>
      <c r="C1236" s="18" t="s">
        <v>29</v>
      </c>
      <c r="D1236" s="18" t="s">
        <v>33</v>
      </c>
      <c r="E1236" s="18" t="s">
        <v>41</v>
      </c>
      <c r="F1236" s="18">
        <v>1035</v>
      </c>
      <c r="G1236" s="18">
        <v>662.1</v>
      </c>
      <c r="H1236" s="18">
        <v>1261.1300000000001</v>
      </c>
      <c r="I1236" s="43">
        <v>-185</v>
      </c>
      <c r="J1236" s="18" t="s">
        <v>46</v>
      </c>
      <c r="K1236" t="s">
        <v>5703</v>
      </c>
      <c r="L1236" s="18" t="s">
        <v>1581</v>
      </c>
    </row>
    <row r="1237" spans="1:12" x14ac:dyDescent="0.3">
      <c r="A1237" t="s">
        <v>6947</v>
      </c>
      <c r="B1237" s="18" t="s">
        <v>15</v>
      </c>
      <c r="C1237" s="18" t="s">
        <v>27</v>
      </c>
      <c r="D1237" s="18" t="s">
        <v>34</v>
      </c>
      <c r="E1237" s="18" t="s">
        <v>38</v>
      </c>
      <c r="F1237" s="18">
        <v>1063</v>
      </c>
      <c r="G1237" s="18">
        <v>1334.44</v>
      </c>
      <c r="H1237" s="18">
        <v>2370.02</v>
      </c>
      <c r="I1237" s="43">
        <v>-252</v>
      </c>
      <c r="J1237" s="18" t="s">
        <v>46</v>
      </c>
      <c r="K1237" t="s">
        <v>5330</v>
      </c>
      <c r="L1237" s="18" t="s">
        <v>3134</v>
      </c>
    </row>
    <row r="1238" spans="1:12" x14ac:dyDescent="0.3">
      <c r="A1238" t="s">
        <v>7602</v>
      </c>
      <c r="B1238" s="18" t="s">
        <v>18</v>
      </c>
      <c r="C1238" s="18" t="s">
        <v>25</v>
      </c>
      <c r="D1238" s="18" t="s">
        <v>32</v>
      </c>
      <c r="E1238" s="18" t="s">
        <v>44</v>
      </c>
      <c r="F1238" s="18">
        <v>1087</v>
      </c>
      <c r="G1238" s="18">
        <v>652.53</v>
      </c>
      <c r="H1238" s="18">
        <v>723.53</v>
      </c>
      <c r="I1238" s="43">
        <v>-9</v>
      </c>
      <c r="J1238" s="18" t="s">
        <v>46</v>
      </c>
      <c r="K1238" t="s">
        <v>5355</v>
      </c>
      <c r="L1238" s="18" t="s">
        <v>1988</v>
      </c>
    </row>
    <row r="1239" spans="1:12" x14ac:dyDescent="0.3">
      <c r="A1239" t="s">
        <v>6626</v>
      </c>
      <c r="B1239" s="18" t="s">
        <v>18</v>
      </c>
      <c r="C1239" s="18" t="s">
        <v>30</v>
      </c>
      <c r="D1239" s="18" t="s">
        <v>35</v>
      </c>
      <c r="E1239" s="18" t="s">
        <v>45</v>
      </c>
      <c r="F1239" s="18">
        <v>1071</v>
      </c>
      <c r="G1239" s="18">
        <v>1509.52</v>
      </c>
      <c r="H1239" s="18">
        <v>2005.82</v>
      </c>
      <c r="I1239" s="43">
        <v>-334</v>
      </c>
      <c r="J1239" s="18" t="s">
        <v>46</v>
      </c>
      <c r="K1239" t="s">
        <v>5857</v>
      </c>
      <c r="L1239" s="18" t="s">
        <v>1988</v>
      </c>
    </row>
    <row r="1240" spans="1:12" x14ac:dyDescent="0.3">
      <c r="A1240" t="s">
        <v>8019</v>
      </c>
      <c r="B1240" s="18" t="s">
        <v>13</v>
      </c>
      <c r="C1240" s="18" t="s">
        <v>29</v>
      </c>
      <c r="D1240" s="18" t="s">
        <v>33</v>
      </c>
      <c r="E1240" s="18" t="s">
        <v>37</v>
      </c>
      <c r="F1240" s="18">
        <v>1040</v>
      </c>
      <c r="G1240" s="18">
        <v>553.64</v>
      </c>
      <c r="H1240" s="18">
        <v>1093.21</v>
      </c>
      <c r="I1240" s="43">
        <v>-161</v>
      </c>
      <c r="J1240" s="18" t="s">
        <v>46</v>
      </c>
      <c r="K1240" t="s">
        <v>5853</v>
      </c>
      <c r="L1240" s="18" t="s">
        <v>1034</v>
      </c>
    </row>
    <row r="1241" spans="1:12" x14ac:dyDescent="0.3">
      <c r="A1241" t="s">
        <v>7514</v>
      </c>
      <c r="B1241" s="18" t="s">
        <v>19</v>
      </c>
      <c r="C1241" s="18" t="s">
        <v>27</v>
      </c>
      <c r="D1241" s="18" t="s">
        <v>34</v>
      </c>
      <c r="E1241" s="18" t="s">
        <v>36</v>
      </c>
      <c r="F1241" s="18">
        <v>1032</v>
      </c>
      <c r="G1241" s="18">
        <v>1373.83</v>
      </c>
      <c r="H1241" s="18">
        <v>2497.61</v>
      </c>
      <c r="I1241" s="43">
        <v>-218</v>
      </c>
      <c r="J1241" s="18" t="s">
        <v>46</v>
      </c>
      <c r="K1241" t="s">
        <v>5493</v>
      </c>
      <c r="L1241" s="18" t="s">
        <v>2805</v>
      </c>
    </row>
    <row r="1242" spans="1:12" x14ac:dyDescent="0.3">
      <c r="A1242" t="s">
        <v>6522</v>
      </c>
      <c r="B1242" s="18" t="s">
        <v>19</v>
      </c>
      <c r="C1242" s="18" t="s">
        <v>24</v>
      </c>
      <c r="D1242" s="18" t="s">
        <v>33</v>
      </c>
      <c r="E1242" s="18" t="s">
        <v>43</v>
      </c>
      <c r="F1242" s="18">
        <v>1001</v>
      </c>
      <c r="G1242" s="18">
        <v>818.32</v>
      </c>
      <c r="H1242" s="18">
        <v>1318.86</v>
      </c>
      <c r="I1242" s="43">
        <v>-47</v>
      </c>
      <c r="J1242" s="18" t="s">
        <v>46</v>
      </c>
      <c r="K1242" t="s">
        <v>4494</v>
      </c>
      <c r="L1242" s="18" t="s">
        <v>3736</v>
      </c>
    </row>
    <row r="1243" spans="1:12" x14ac:dyDescent="0.3">
      <c r="A1243" t="s">
        <v>7714</v>
      </c>
      <c r="B1243" s="18" t="s">
        <v>19</v>
      </c>
      <c r="C1243" s="18" t="s">
        <v>29</v>
      </c>
      <c r="D1243" s="18" t="s">
        <v>34</v>
      </c>
      <c r="E1243" s="18" t="s">
        <v>39</v>
      </c>
      <c r="F1243" s="18">
        <v>1009</v>
      </c>
      <c r="G1243" s="18">
        <v>320.49</v>
      </c>
      <c r="H1243" s="18">
        <v>582.53</v>
      </c>
      <c r="I1243" s="43">
        <v>-291</v>
      </c>
      <c r="J1243" s="18" t="s">
        <v>46</v>
      </c>
      <c r="K1243" t="s">
        <v>6036</v>
      </c>
      <c r="L1243" s="18" t="s">
        <v>1374</v>
      </c>
    </row>
    <row r="1244" spans="1:12" x14ac:dyDescent="0.3">
      <c r="A1244" t="s">
        <v>7681</v>
      </c>
      <c r="B1244" s="18" t="s">
        <v>11</v>
      </c>
      <c r="C1244" s="18" t="s">
        <v>26</v>
      </c>
      <c r="D1244" s="18" t="s">
        <v>35</v>
      </c>
      <c r="E1244" s="18" t="s">
        <v>36</v>
      </c>
      <c r="F1244" s="18">
        <v>1004</v>
      </c>
      <c r="G1244" s="18">
        <v>786.12</v>
      </c>
      <c r="H1244" s="18">
        <v>1320.48</v>
      </c>
      <c r="I1244" s="43">
        <v>-416</v>
      </c>
      <c r="J1244" s="18" t="s">
        <v>46</v>
      </c>
      <c r="K1244" t="s">
        <v>5453</v>
      </c>
      <c r="L1244" s="18" t="s">
        <v>2131</v>
      </c>
    </row>
    <row r="1245" spans="1:12" x14ac:dyDescent="0.3">
      <c r="A1245" t="s">
        <v>9098</v>
      </c>
      <c r="B1245" s="18" t="s">
        <v>14</v>
      </c>
      <c r="C1245" s="18" t="s">
        <v>24</v>
      </c>
      <c r="D1245" s="18" t="s">
        <v>34</v>
      </c>
      <c r="E1245" s="18" t="s">
        <v>37</v>
      </c>
      <c r="F1245" s="18">
        <v>1058</v>
      </c>
      <c r="G1245" s="18">
        <v>940.72</v>
      </c>
      <c r="H1245" s="18">
        <v>1870.63</v>
      </c>
      <c r="I1245" s="43">
        <v>-113</v>
      </c>
      <c r="J1245" s="18" t="s">
        <v>46</v>
      </c>
      <c r="K1245" t="s">
        <v>4764</v>
      </c>
      <c r="L1245" s="18" t="s">
        <v>1835</v>
      </c>
    </row>
    <row r="1246" spans="1:12" x14ac:dyDescent="0.3">
      <c r="A1246" t="s">
        <v>7535</v>
      </c>
      <c r="B1246" s="18" t="s">
        <v>11</v>
      </c>
      <c r="C1246" s="18" t="s">
        <v>27</v>
      </c>
      <c r="D1246" s="18" t="s">
        <v>35</v>
      </c>
      <c r="E1246" s="18" t="s">
        <v>42</v>
      </c>
      <c r="F1246" s="18">
        <v>1097</v>
      </c>
      <c r="G1246" s="18">
        <v>1522.46</v>
      </c>
      <c r="H1246" s="18">
        <v>2286.86</v>
      </c>
      <c r="I1246" s="43">
        <v>-414</v>
      </c>
      <c r="J1246" s="18" t="s">
        <v>46</v>
      </c>
      <c r="K1246" t="s">
        <v>5153</v>
      </c>
      <c r="L1246" s="18" t="s">
        <v>3416</v>
      </c>
    </row>
    <row r="1247" spans="1:12" x14ac:dyDescent="0.3">
      <c r="A1247" t="s">
        <v>9108</v>
      </c>
      <c r="B1247" s="18" t="s">
        <v>16</v>
      </c>
      <c r="C1247" s="18" t="s">
        <v>21</v>
      </c>
      <c r="D1247" s="18" t="s">
        <v>35</v>
      </c>
      <c r="E1247" s="18" t="s">
        <v>40</v>
      </c>
      <c r="F1247" s="18">
        <v>1060</v>
      </c>
      <c r="G1247" s="18">
        <v>1906.78</v>
      </c>
      <c r="H1247" s="18">
        <v>3109.78</v>
      </c>
      <c r="I1247" s="43">
        <v>-447</v>
      </c>
      <c r="J1247" s="18" t="s">
        <v>46</v>
      </c>
      <c r="K1247" t="s">
        <v>5896</v>
      </c>
      <c r="L1247" s="18" t="s">
        <v>1848</v>
      </c>
    </row>
    <row r="1248" spans="1:12" x14ac:dyDescent="0.3">
      <c r="A1248" t="s">
        <v>9906</v>
      </c>
      <c r="B1248" s="18" t="s">
        <v>18</v>
      </c>
      <c r="C1248" s="18" t="s">
        <v>23</v>
      </c>
      <c r="D1248" s="18" t="s">
        <v>32</v>
      </c>
      <c r="E1248" s="18" t="s">
        <v>36</v>
      </c>
      <c r="F1248" s="18">
        <v>1022</v>
      </c>
      <c r="G1248" s="18">
        <v>1426.02</v>
      </c>
      <c r="H1248" s="18">
        <v>1974.66</v>
      </c>
      <c r="I1248" s="43">
        <v>-201</v>
      </c>
      <c r="J1248" s="18" t="s">
        <v>46</v>
      </c>
      <c r="K1248" t="s">
        <v>5344</v>
      </c>
      <c r="L1248" s="18" t="s">
        <v>3110</v>
      </c>
    </row>
    <row r="1249" spans="1:12" x14ac:dyDescent="0.3">
      <c r="A1249" t="s">
        <v>8512</v>
      </c>
      <c r="B1249" s="18" t="s">
        <v>15</v>
      </c>
      <c r="C1249" s="18" t="s">
        <v>25</v>
      </c>
      <c r="D1249" s="18" t="s">
        <v>31</v>
      </c>
      <c r="E1249" s="18" t="s">
        <v>45</v>
      </c>
      <c r="F1249" s="18">
        <v>1062</v>
      </c>
      <c r="G1249" s="18">
        <v>1577.82</v>
      </c>
      <c r="H1249" s="18">
        <v>3089.62</v>
      </c>
      <c r="I1249" s="43">
        <v>-361</v>
      </c>
      <c r="J1249" s="18" t="s">
        <v>46</v>
      </c>
      <c r="K1249" t="s">
        <v>6160</v>
      </c>
      <c r="L1249" s="18" t="s">
        <v>874</v>
      </c>
    </row>
    <row r="1250" spans="1:12" x14ac:dyDescent="0.3">
      <c r="A1250" t="s">
        <v>10247</v>
      </c>
      <c r="B1250" s="18" t="s">
        <v>12</v>
      </c>
      <c r="C1250" s="18" t="s">
        <v>27</v>
      </c>
      <c r="D1250" s="18" t="s">
        <v>33</v>
      </c>
      <c r="E1250" s="18" t="s">
        <v>43</v>
      </c>
      <c r="F1250" s="18">
        <v>1081</v>
      </c>
      <c r="G1250" s="18">
        <v>1566.88</v>
      </c>
      <c r="H1250" s="18">
        <v>2042.15</v>
      </c>
      <c r="I1250" s="43">
        <v>-249</v>
      </c>
      <c r="J1250" s="18" t="s">
        <v>46</v>
      </c>
      <c r="K1250" t="s">
        <v>4436</v>
      </c>
      <c r="L1250" s="18" t="s">
        <v>3641</v>
      </c>
    </row>
    <row r="1251" spans="1:12" x14ac:dyDescent="0.3">
      <c r="A1251" t="s">
        <v>7312</v>
      </c>
      <c r="B1251" s="18" t="s">
        <v>18</v>
      </c>
      <c r="C1251" s="18" t="s">
        <v>27</v>
      </c>
      <c r="D1251" s="18" t="s">
        <v>34</v>
      </c>
      <c r="E1251" s="18" t="s">
        <v>37</v>
      </c>
      <c r="F1251" s="18">
        <v>1094</v>
      </c>
      <c r="G1251" s="18">
        <v>516.52</v>
      </c>
      <c r="H1251" s="18">
        <v>1031.05</v>
      </c>
      <c r="I1251" s="43">
        <v>-331</v>
      </c>
      <c r="J1251" s="18" t="s">
        <v>46</v>
      </c>
      <c r="K1251" t="s">
        <v>5460</v>
      </c>
      <c r="L1251" s="18" t="s">
        <v>2917</v>
      </c>
    </row>
    <row r="1252" spans="1:12" x14ac:dyDescent="0.3">
      <c r="A1252" t="s">
        <v>8561</v>
      </c>
      <c r="B1252" s="18" t="s">
        <v>11</v>
      </c>
      <c r="C1252" s="18" t="s">
        <v>30</v>
      </c>
      <c r="D1252" s="18" t="s">
        <v>32</v>
      </c>
      <c r="E1252" s="18" t="s">
        <v>39</v>
      </c>
      <c r="F1252" s="18">
        <v>1088</v>
      </c>
      <c r="G1252" s="18">
        <v>1897.44</v>
      </c>
      <c r="H1252" s="18">
        <v>3683.8</v>
      </c>
      <c r="I1252" s="43">
        <v>-400</v>
      </c>
      <c r="J1252" s="18" t="s">
        <v>46</v>
      </c>
      <c r="K1252" t="s">
        <v>6144</v>
      </c>
      <c r="L1252" s="18" t="s">
        <v>947</v>
      </c>
    </row>
    <row r="1253" spans="1:12" x14ac:dyDescent="0.3">
      <c r="A1253" t="s">
        <v>6463</v>
      </c>
      <c r="B1253" s="18" t="s">
        <v>18</v>
      </c>
      <c r="C1253" s="18" t="s">
        <v>22</v>
      </c>
      <c r="D1253" s="18" t="s">
        <v>33</v>
      </c>
      <c r="E1253" s="18" t="s">
        <v>40</v>
      </c>
      <c r="F1253" s="18">
        <v>1015</v>
      </c>
      <c r="G1253" s="18">
        <v>1753</v>
      </c>
      <c r="H1253" s="18">
        <v>2140.79</v>
      </c>
      <c r="I1253" s="43">
        <v>-309</v>
      </c>
      <c r="J1253" s="18" t="s">
        <v>46</v>
      </c>
      <c r="K1253" t="s">
        <v>4845</v>
      </c>
      <c r="L1253" s="18" t="s">
        <v>468</v>
      </c>
    </row>
    <row r="1254" spans="1:12" x14ac:dyDescent="0.3">
      <c r="A1254" t="s">
        <v>6668</v>
      </c>
      <c r="B1254" s="18" t="s">
        <v>18</v>
      </c>
      <c r="C1254" s="18" t="s">
        <v>22</v>
      </c>
      <c r="D1254" s="18" t="s">
        <v>32</v>
      </c>
      <c r="E1254" s="18" t="s">
        <v>36</v>
      </c>
      <c r="F1254" s="18">
        <v>1007</v>
      </c>
      <c r="G1254" s="18">
        <v>153.49</v>
      </c>
      <c r="H1254" s="18">
        <v>216.51</v>
      </c>
      <c r="I1254" s="43">
        <v>-302</v>
      </c>
      <c r="J1254" s="18" t="s">
        <v>46</v>
      </c>
      <c r="K1254" t="s">
        <v>4706</v>
      </c>
      <c r="L1254" s="18" t="s">
        <v>1954</v>
      </c>
    </row>
    <row r="1255" spans="1:12" x14ac:dyDescent="0.3">
      <c r="A1255" t="s">
        <v>7770</v>
      </c>
      <c r="B1255" s="18" t="s">
        <v>18</v>
      </c>
      <c r="C1255" s="18" t="s">
        <v>22</v>
      </c>
      <c r="D1255" s="18" t="s">
        <v>31</v>
      </c>
      <c r="E1255" s="18" t="s">
        <v>40</v>
      </c>
      <c r="F1255" s="18">
        <v>1018</v>
      </c>
      <c r="G1255" s="18">
        <v>1230.69</v>
      </c>
      <c r="H1255" s="18">
        <v>1879.07</v>
      </c>
      <c r="I1255" s="43">
        <v>-335</v>
      </c>
      <c r="J1255" s="18" t="s">
        <v>46</v>
      </c>
      <c r="K1255" t="s">
        <v>5756</v>
      </c>
      <c r="L1255" s="18" t="s">
        <v>748</v>
      </c>
    </row>
    <row r="1256" spans="1:12" x14ac:dyDescent="0.3">
      <c r="A1256" t="s">
        <v>6811</v>
      </c>
      <c r="B1256" s="18" t="s">
        <v>12</v>
      </c>
      <c r="C1256" s="18" t="s">
        <v>25</v>
      </c>
      <c r="D1256" s="18" t="s">
        <v>35</v>
      </c>
      <c r="E1256" s="18" t="s">
        <v>37</v>
      </c>
      <c r="F1256" s="18">
        <v>1099</v>
      </c>
      <c r="G1256" s="18">
        <v>604.15</v>
      </c>
      <c r="H1256" s="18">
        <v>1185.22</v>
      </c>
      <c r="I1256" s="43">
        <v>-443</v>
      </c>
      <c r="J1256" s="18" t="s">
        <v>46</v>
      </c>
      <c r="K1256" t="s">
        <v>4830</v>
      </c>
      <c r="L1256" s="18" t="s">
        <v>1238</v>
      </c>
    </row>
    <row r="1257" spans="1:12" x14ac:dyDescent="0.3">
      <c r="A1257" t="s">
        <v>9471</v>
      </c>
      <c r="B1257" s="18" t="s">
        <v>20</v>
      </c>
      <c r="C1257" s="18" t="s">
        <v>23</v>
      </c>
      <c r="D1257" s="18" t="s">
        <v>32</v>
      </c>
      <c r="E1257" s="18" t="s">
        <v>36</v>
      </c>
      <c r="F1257" s="18">
        <v>1085</v>
      </c>
      <c r="G1257" s="18">
        <v>420.39</v>
      </c>
      <c r="H1257" s="18">
        <v>541.6</v>
      </c>
      <c r="I1257" s="43">
        <v>-82</v>
      </c>
      <c r="J1257" s="18" t="s">
        <v>46</v>
      </c>
      <c r="K1257" t="s">
        <v>5057</v>
      </c>
      <c r="L1257" s="18" t="s">
        <v>2420</v>
      </c>
    </row>
    <row r="1258" spans="1:12" x14ac:dyDescent="0.3">
      <c r="A1258" t="s">
        <v>9481</v>
      </c>
      <c r="B1258" s="18" t="s">
        <v>14</v>
      </c>
      <c r="C1258" s="18" t="s">
        <v>30</v>
      </c>
      <c r="D1258" s="18" t="s">
        <v>33</v>
      </c>
      <c r="E1258" s="18" t="s">
        <v>40</v>
      </c>
      <c r="F1258" s="18">
        <v>1012</v>
      </c>
      <c r="G1258" s="18">
        <v>1428.19</v>
      </c>
      <c r="H1258" s="18">
        <v>1699.53</v>
      </c>
      <c r="I1258" s="43">
        <v>-368</v>
      </c>
      <c r="J1258" s="18" t="s">
        <v>46</v>
      </c>
      <c r="K1258" t="s">
        <v>5694</v>
      </c>
      <c r="L1258" s="18" t="s">
        <v>2436</v>
      </c>
    </row>
    <row r="1259" spans="1:12" x14ac:dyDescent="0.3">
      <c r="A1259" t="s">
        <v>7992</v>
      </c>
      <c r="B1259" s="18" t="s">
        <v>19</v>
      </c>
      <c r="C1259" s="18" t="s">
        <v>22</v>
      </c>
      <c r="D1259" s="18" t="s">
        <v>32</v>
      </c>
      <c r="E1259" s="18" t="s">
        <v>41</v>
      </c>
      <c r="F1259" s="18">
        <v>1052</v>
      </c>
      <c r="G1259" s="18">
        <v>1950.16</v>
      </c>
      <c r="H1259" s="18">
        <v>2274.19</v>
      </c>
      <c r="I1259" s="43">
        <v>-409</v>
      </c>
      <c r="J1259" s="18" t="s">
        <v>46</v>
      </c>
      <c r="K1259" t="s">
        <v>5984</v>
      </c>
      <c r="L1259" s="18" t="s">
        <v>499</v>
      </c>
    </row>
    <row r="1260" spans="1:12" x14ac:dyDescent="0.3">
      <c r="A1260" t="s">
        <v>9021</v>
      </c>
      <c r="B1260" s="18" t="s">
        <v>18</v>
      </c>
      <c r="C1260" s="18" t="s">
        <v>27</v>
      </c>
      <c r="D1260" s="18" t="s">
        <v>35</v>
      </c>
      <c r="E1260" s="18" t="s">
        <v>38</v>
      </c>
      <c r="F1260" s="18">
        <v>1091</v>
      </c>
      <c r="G1260" s="18">
        <v>326.83</v>
      </c>
      <c r="H1260" s="18">
        <v>652.82000000000005</v>
      </c>
      <c r="I1260" s="43">
        <v>-235</v>
      </c>
      <c r="J1260" s="18" t="s">
        <v>46</v>
      </c>
      <c r="K1260" t="s">
        <v>5753</v>
      </c>
      <c r="L1260" s="18" t="s">
        <v>1708</v>
      </c>
    </row>
    <row r="1261" spans="1:12" x14ac:dyDescent="0.3">
      <c r="A1261" t="s">
        <v>7236</v>
      </c>
      <c r="B1261" s="18" t="s">
        <v>13</v>
      </c>
      <c r="C1261" s="18" t="s">
        <v>23</v>
      </c>
      <c r="D1261" s="18" t="s">
        <v>35</v>
      </c>
      <c r="E1261" s="18" t="s">
        <v>41</v>
      </c>
      <c r="F1261" s="18">
        <v>1004</v>
      </c>
      <c r="G1261" s="18">
        <v>1124.22</v>
      </c>
      <c r="H1261" s="18">
        <v>1952.7</v>
      </c>
      <c r="I1261" s="43">
        <v>-9</v>
      </c>
      <c r="J1261" s="18" t="s">
        <v>46</v>
      </c>
      <c r="K1261" t="s">
        <v>5230</v>
      </c>
      <c r="L1261" s="18" t="s">
        <v>1708</v>
      </c>
    </row>
    <row r="1262" spans="1:12" x14ac:dyDescent="0.3">
      <c r="A1262" t="s">
        <v>10082</v>
      </c>
      <c r="B1262" s="18" t="s">
        <v>20</v>
      </c>
      <c r="C1262" s="18" t="s">
        <v>22</v>
      </c>
      <c r="D1262" s="18" t="s">
        <v>33</v>
      </c>
      <c r="E1262" s="18" t="s">
        <v>37</v>
      </c>
      <c r="F1262" s="18">
        <v>1084</v>
      </c>
      <c r="G1262" s="18">
        <v>1698.78</v>
      </c>
      <c r="H1262" s="18">
        <v>2591.62</v>
      </c>
      <c r="I1262" s="43">
        <v>-13</v>
      </c>
      <c r="J1262" s="18" t="s">
        <v>46</v>
      </c>
      <c r="K1262" t="s">
        <v>4872</v>
      </c>
      <c r="L1262" s="18" t="s">
        <v>3401</v>
      </c>
    </row>
    <row r="1263" spans="1:12" x14ac:dyDescent="0.3">
      <c r="A1263" t="s">
        <v>7392</v>
      </c>
      <c r="B1263" s="18" t="s">
        <v>16</v>
      </c>
      <c r="C1263" s="18" t="s">
        <v>28</v>
      </c>
      <c r="D1263" s="18" t="s">
        <v>33</v>
      </c>
      <c r="E1263" s="18" t="s">
        <v>41</v>
      </c>
      <c r="F1263" s="18">
        <v>1010</v>
      </c>
      <c r="G1263" s="18">
        <v>85.49</v>
      </c>
      <c r="H1263" s="18">
        <v>95.75</v>
      </c>
      <c r="I1263" s="43">
        <v>-124</v>
      </c>
      <c r="J1263" s="18" t="s">
        <v>46</v>
      </c>
      <c r="K1263" t="s">
        <v>5063</v>
      </c>
      <c r="L1263" s="18" t="s">
        <v>287</v>
      </c>
    </row>
    <row r="1264" spans="1:12" x14ac:dyDescent="0.3">
      <c r="A1264" t="s">
        <v>8860</v>
      </c>
      <c r="B1264" s="18" t="s">
        <v>18</v>
      </c>
      <c r="C1264" s="18" t="s">
        <v>23</v>
      </c>
      <c r="D1264" s="18" t="s">
        <v>34</v>
      </c>
      <c r="E1264" s="18" t="s">
        <v>38</v>
      </c>
      <c r="F1264" s="18">
        <v>1025</v>
      </c>
      <c r="G1264" s="18">
        <v>291.52</v>
      </c>
      <c r="H1264" s="18">
        <v>491.36</v>
      </c>
      <c r="I1264" s="43">
        <v>-309</v>
      </c>
      <c r="J1264" s="18" t="s">
        <v>46</v>
      </c>
      <c r="K1264" t="s">
        <v>4454</v>
      </c>
      <c r="L1264" s="18" t="s">
        <v>1448</v>
      </c>
    </row>
    <row r="1265" spans="1:12" x14ac:dyDescent="0.3">
      <c r="A1265" t="s">
        <v>9409</v>
      </c>
      <c r="B1265" s="18" t="s">
        <v>12</v>
      </c>
      <c r="C1265" s="18" t="s">
        <v>30</v>
      </c>
      <c r="D1265" s="18" t="s">
        <v>31</v>
      </c>
      <c r="E1265" s="18" t="s">
        <v>42</v>
      </c>
      <c r="F1265" s="18">
        <v>1095</v>
      </c>
      <c r="G1265" s="18">
        <v>1001.55</v>
      </c>
      <c r="H1265" s="18">
        <v>1915.98</v>
      </c>
      <c r="I1265" s="43">
        <v>-385</v>
      </c>
      <c r="J1265" s="18" t="s">
        <v>46</v>
      </c>
      <c r="K1265" t="s">
        <v>5192</v>
      </c>
      <c r="L1265" s="18" t="s">
        <v>2323</v>
      </c>
    </row>
    <row r="1266" spans="1:12" x14ac:dyDescent="0.3">
      <c r="A1266" t="s">
        <v>9464</v>
      </c>
      <c r="B1266" s="18" t="s">
        <v>20</v>
      </c>
      <c r="C1266" s="18" t="s">
        <v>23</v>
      </c>
      <c r="D1266" s="18" t="s">
        <v>34</v>
      </c>
      <c r="E1266" s="18" t="s">
        <v>36</v>
      </c>
      <c r="F1266" s="18">
        <v>1022</v>
      </c>
      <c r="G1266" s="18">
        <v>723.59</v>
      </c>
      <c r="H1266" s="18">
        <v>1072.5999999999999</v>
      </c>
      <c r="I1266" s="43">
        <v>-293</v>
      </c>
      <c r="J1266" s="18" t="s">
        <v>46</v>
      </c>
      <c r="K1266" t="s">
        <v>4892</v>
      </c>
      <c r="L1266" s="18" t="s">
        <v>2409</v>
      </c>
    </row>
    <row r="1267" spans="1:12" x14ac:dyDescent="0.3">
      <c r="A1267" t="s">
        <v>8614</v>
      </c>
      <c r="B1267" s="18" t="s">
        <v>14</v>
      </c>
      <c r="C1267" s="18" t="s">
        <v>25</v>
      </c>
      <c r="D1267" s="18" t="s">
        <v>33</v>
      </c>
      <c r="E1267" s="18" t="s">
        <v>43</v>
      </c>
      <c r="F1267" s="18">
        <v>1059</v>
      </c>
      <c r="G1267" s="18">
        <v>241.72</v>
      </c>
      <c r="H1267" s="18">
        <v>418.25</v>
      </c>
      <c r="I1267" s="43">
        <v>-69</v>
      </c>
      <c r="J1267" s="18" t="s">
        <v>46</v>
      </c>
      <c r="K1267" t="s">
        <v>4789</v>
      </c>
      <c r="L1267" s="18" t="s">
        <v>1040</v>
      </c>
    </row>
    <row r="1268" spans="1:12" x14ac:dyDescent="0.3">
      <c r="A1268" t="s">
        <v>6435</v>
      </c>
      <c r="B1268" s="18" t="s">
        <v>11</v>
      </c>
      <c r="C1268" s="18" t="s">
        <v>26</v>
      </c>
      <c r="D1268" s="18" t="s">
        <v>31</v>
      </c>
      <c r="E1268" s="18" t="s">
        <v>36</v>
      </c>
      <c r="F1268" s="18">
        <v>1049</v>
      </c>
      <c r="G1268" s="18">
        <v>172.7</v>
      </c>
      <c r="H1268" s="18">
        <v>288.92</v>
      </c>
      <c r="I1268" s="43">
        <v>-135</v>
      </c>
      <c r="J1268" s="18" t="s">
        <v>46</v>
      </c>
      <c r="K1268" t="s">
        <v>4677</v>
      </c>
      <c r="L1268" s="18" t="s">
        <v>4014</v>
      </c>
    </row>
    <row r="1269" spans="1:12" x14ac:dyDescent="0.3">
      <c r="A1269" t="s">
        <v>8249</v>
      </c>
      <c r="B1269" s="18" t="s">
        <v>13</v>
      </c>
      <c r="C1269" s="18" t="s">
        <v>30</v>
      </c>
      <c r="D1269" s="18" t="s">
        <v>33</v>
      </c>
      <c r="E1269" s="18" t="s">
        <v>38</v>
      </c>
      <c r="F1269" s="18">
        <v>1076</v>
      </c>
      <c r="G1269" s="18">
        <v>1354.66</v>
      </c>
      <c r="H1269" s="18">
        <v>2604.1999999999998</v>
      </c>
      <c r="I1269" s="43">
        <v>-78</v>
      </c>
      <c r="J1269" s="18" t="s">
        <v>46</v>
      </c>
      <c r="K1269" t="s">
        <v>6180</v>
      </c>
      <c r="L1269" s="18" t="s">
        <v>444</v>
      </c>
    </row>
    <row r="1270" spans="1:12" x14ac:dyDescent="0.3">
      <c r="A1270" t="s">
        <v>9519</v>
      </c>
      <c r="B1270" s="18" t="s">
        <v>15</v>
      </c>
      <c r="C1270" s="18" t="s">
        <v>24</v>
      </c>
      <c r="D1270" s="18" t="s">
        <v>32</v>
      </c>
      <c r="E1270" s="18" t="s">
        <v>45</v>
      </c>
      <c r="F1270" s="18">
        <v>1023</v>
      </c>
      <c r="G1270" s="18">
        <v>769.94</v>
      </c>
      <c r="H1270" s="18">
        <v>1441.85</v>
      </c>
      <c r="I1270" s="43">
        <v>-398</v>
      </c>
      <c r="J1270" s="18" t="s">
        <v>46</v>
      </c>
      <c r="K1270" t="s">
        <v>5219</v>
      </c>
      <c r="L1270" s="18" t="s">
        <v>2499</v>
      </c>
    </row>
    <row r="1271" spans="1:12" x14ac:dyDescent="0.3">
      <c r="A1271" t="s">
        <v>9353</v>
      </c>
      <c r="B1271" s="18" t="s">
        <v>14</v>
      </c>
      <c r="C1271" s="18" t="s">
        <v>27</v>
      </c>
      <c r="D1271" s="18" t="s">
        <v>32</v>
      </c>
      <c r="E1271" s="18" t="s">
        <v>45</v>
      </c>
      <c r="F1271" s="18">
        <v>1070</v>
      </c>
      <c r="G1271" s="18">
        <v>302.16000000000003</v>
      </c>
      <c r="H1271" s="18">
        <v>469.06</v>
      </c>
      <c r="I1271" s="43">
        <v>-46</v>
      </c>
      <c r="J1271" s="18" t="s">
        <v>46</v>
      </c>
      <c r="K1271" t="s">
        <v>5770</v>
      </c>
      <c r="L1271" s="18" t="s">
        <v>2237</v>
      </c>
    </row>
    <row r="1272" spans="1:12" x14ac:dyDescent="0.3">
      <c r="A1272" t="s">
        <v>8835</v>
      </c>
      <c r="B1272" s="18" t="s">
        <v>16</v>
      </c>
      <c r="C1272" s="18" t="s">
        <v>28</v>
      </c>
      <c r="D1272" s="18" t="s">
        <v>32</v>
      </c>
      <c r="E1272" s="18" t="s">
        <v>40</v>
      </c>
      <c r="F1272" s="18">
        <v>1059</v>
      </c>
      <c r="G1272" s="18">
        <v>779.93</v>
      </c>
      <c r="H1272" s="18">
        <v>1128.3399999999999</v>
      </c>
      <c r="I1272" s="43">
        <v>-229</v>
      </c>
      <c r="J1272" s="18" t="s">
        <v>46</v>
      </c>
      <c r="K1272" t="s">
        <v>5343</v>
      </c>
      <c r="L1272" s="18" t="s">
        <v>1400</v>
      </c>
    </row>
    <row r="1273" spans="1:12" x14ac:dyDescent="0.3">
      <c r="A1273" t="s">
        <v>10043</v>
      </c>
      <c r="B1273" s="18" t="s">
        <v>20</v>
      </c>
      <c r="C1273" s="18" t="s">
        <v>29</v>
      </c>
      <c r="D1273" s="18" t="s">
        <v>32</v>
      </c>
      <c r="E1273" s="18" t="s">
        <v>42</v>
      </c>
      <c r="F1273" s="18">
        <v>1003</v>
      </c>
      <c r="G1273" s="18">
        <v>1902.1</v>
      </c>
      <c r="H1273" s="18">
        <v>2765.67</v>
      </c>
      <c r="I1273" s="43">
        <v>-128</v>
      </c>
      <c r="J1273" s="18" t="s">
        <v>46</v>
      </c>
      <c r="K1273" t="s">
        <v>5199</v>
      </c>
      <c r="L1273" s="18" t="s">
        <v>3345</v>
      </c>
    </row>
    <row r="1274" spans="1:12" x14ac:dyDescent="0.3">
      <c r="A1274" t="s">
        <v>8780</v>
      </c>
      <c r="B1274" s="18" t="s">
        <v>16</v>
      </c>
      <c r="C1274" s="18" t="s">
        <v>22</v>
      </c>
      <c r="D1274" s="18" t="s">
        <v>35</v>
      </c>
      <c r="E1274" s="18" t="s">
        <v>41</v>
      </c>
      <c r="F1274" s="18">
        <v>1010</v>
      </c>
      <c r="G1274" s="18">
        <v>61.52</v>
      </c>
      <c r="H1274" s="18">
        <v>92.44</v>
      </c>
      <c r="I1274" s="43">
        <v>-81</v>
      </c>
      <c r="J1274" s="18" t="s">
        <v>46</v>
      </c>
      <c r="K1274" t="s">
        <v>5478</v>
      </c>
      <c r="L1274" s="18" t="s">
        <v>1306</v>
      </c>
    </row>
    <row r="1275" spans="1:12" x14ac:dyDescent="0.3">
      <c r="A1275" t="s">
        <v>6348</v>
      </c>
      <c r="B1275" s="18" t="s">
        <v>11</v>
      </c>
      <c r="C1275" s="18" t="s">
        <v>26</v>
      </c>
      <c r="D1275" s="18" t="s">
        <v>33</v>
      </c>
      <c r="E1275" s="18" t="s">
        <v>45</v>
      </c>
      <c r="F1275" s="18">
        <v>1042</v>
      </c>
      <c r="G1275" s="18">
        <v>1630.94</v>
      </c>
      <c r="H1275" s="18">
        <v>2402.5300000000002</v>
      </c>
      <c r="I1275" s="43">
        <v>-156</v>
      </c>
      <c r="J1275" s="18" t="s">
        <v>46</v>
      </c>
      <c r="K1275" t="s">
        <v>6182</v>
      </c>
      <c r="L1275" s="18" t="s">
        <v>766</v>
      </c>
    </row>
    <row r="1276" spans="1:12" x14ac:dyDescent="0.3">
      <c r="A1276" t="s">
        <v>9199</v>
      </c>
      <c r="B1276" s="18" t="s">
        <v>13</v>
      </c>
      <c r="C1276" s="18" t="s">
        <v>21</v>
      </c>
      <c r="D1276" s="18" t="s">
        <v>34</v>
      </c>
      <c r="E1276" s="18" t="s">
        <v>37</v>
      </c>
      <c r="F1276" s="18">
        <v>1098</v>
      </c>
      <c r="G1276" s="18">
        <v>1064.68</v>
      </c>
      <c r="H1276" s="18">
        <v>1466.28</v>
      </c>
      <c r="I1276" s="43">
        <v>-220</v>
      </c>
      <c r="J1276" s="18" t="s">
        <v>46</v>
      </c>
      <c r="K1276" t="s">
        <v>5299</v>
      </c>
      <c r="L1276" s="18" t="s">
        <v>1991</v>
      </c>
    </row>
    <row r="1277" spans="1:12" x14ac:dyDescent="0.3">
      <c r="A1277" t="s">
        <v>9101</v>
      </c>
      <c r="B1277" s="18" t="s">
        <v>20</v>
      </c>
      <c r="C1277" s="18" t="s">
        <v>30</v>
      </c>
      <c r="D1277" s="18" t="s">
        <v>31</v>
      </c>
      <c r="E1277" s="18" t="s">
        <v>37</v>
      </c>
      <c r="F1277" s="18">
        <v>1064</v>
      </c>
      <c r="G1277" s="18">
        <v>1624.8</v>
      </c>
      <c r="H1277" s="18">
        <v>1966.47</v>
      </c>
      <c r="I1277" s="43">
        <v>-56</v>
      </c>
      <c r="J1277" s="18" t="s">
        <v>46</v>
      </c>
      <c r="K1277" t="s">
        <v>4493</v>
      </c>
      <c r="L1277" s="18" t="s">
        <v>1839</v>
      </c>
    </row>
    <row r="1278" spans="1:12" x14ac:dyDescent="0.3">
      <c r="A1278" t="s">
        <v>10053</v>
      </c>
      <c r="B1278" s="18" t="s">
        <v>16</v>
      </c>
      <c r="C1278" s="18" t="s">
        <v>25</v>
      </c>
      <c r="D1278" s="18" t="s">
        <v>33</v>
      </c>
      <c r="E1278" s="18" t="s">
        <v>38</v>
      </c>
      <c r="F1278" s="18">
        <v>1083</v>
      </c>
      <c r="G1278" s="18">
        <v>731.69</v>
      </c>
      <c r="H1278" s="18">
        <v>1406.77</v>
      </c>
      <c r="I1278" s="43">
        <v>-355</v>
      </c>
      <c r="J1278" s="18" t="s">
        <v>46</v>
      </c>
      <c r="K1278" t="s">
        <v>5118</v>
      </c>
      <c r="L1278" s="18" t="s">
        <v>3357</v>
      </c>
    </row>
    <row r="1279" spans="1:12" x14ac:dyDescent="0.3">
      <c r="A1279" t="s">
        <v>9197</v>
      </c>
      <c r="B1279" s="18" t="s">
        <v>16</v>
      </c>
      <c r="C1279" s="18" t="s">
        <v>25</v>
      </c>
      <c r="D1279" s="18" t="s">
        <v>34</v>
      </c>
      <c r="E1279" s="18" t="s">
        <v>43</v>
      </c>
      <c r="F1279" s="18">
        <v>1041</v>
      </c>
      <c r="G1279" s="18">
        <v>1074.07</v>
      </c>
      <c r="H1279" s="18">
        <v>1486.1</v>
      </c>
      <c r="I1279" s="43">
        <v>-232</v>
      </c>
      <c r="J1279" s="18" t="s">
        <v>46</v>
      </c>
      <c r="K1279" t="s">
        <v>4621</v>
      </c>
      <c r="L1279" s="18" t="s">
        <v>1986</v>
      </c>
    </row>
    <row r="1280" spans="1:12" x14ac:dyDescent="0.3">
      <c r="A1280" t="s">
        <v>8280</v>
      </c>
      <c r="B1280" s="18" t="s">
        <v>18</v>
      </c>
      <c r="C1280" s="18" t="s">
        <v>28</v>
      </c>
      <c r="D1280" s="18" t="s">
        <v>31</v>
      </c>
      <c r="E1280" s="18" t="s">
        <v>44</v>
      </c>
      <c r="F1280" s="18">
        <v>1072</v>
      </c>
      <c r="G1280" s="18">
        <v>308.23</v>
      </c>
      <c r="H1280" s="18">
        <v>468.93</v>
      </c>
      <c r="I1280" s="43">
        <v>-175</v>
      </c>
      <c r="J1280" s="18" t="s">
        <v>46</v>
      </c>
      <c r="K1280" t="s">
        <v>4810</v>
      </c>
      <c r="L1280" s="18" t="s">
        <v>496</v>
      </c>
    </row>
    <row r="1281" spans="1:12" x14ac:dyDescent="0.3">
      <c r="A1281" t="s">
        <v>7695</v>
      </c>
      <c r="B1281" s="18" t="s">
        <v>17</v>
      </c>
      <c r="C1281" s="18" t="s">
        <v>23</v>
      </c>
      <c r="D1281" s="18" t="s">
        <v>35</v>
      </c>
      <c r="E1281" s="18" t="s">
        <v>42</v>
      </c>
      <c r="F1281" s="18">
        <v>1030</v>
      </c>
      <c r="G1281" s="18">
        <v>223.02</v>
      </c>
      <c r="H1281" s="18">
        <v>259.93</v>
      </c>
      <c r="I1281" s="43">
        <v>-185</v>
      </c>
      <c r="J1281" s="18" t="s">
        <v>46</v>
      </c>
      <c r="K1281" t="s">
        <v>4972</v>
      </c>
      <c r="L1281" s="18" t="s">
        <v>1875</v>
      </c>
    </row>
    <row r="1282" spans="1:12" x14ac:dyDescent="0.3">
      <c r="A1282" t="s">
        <v>7447</v>
      </c>
      <c r="B1282" s="18" t="s">
        <v>16</v>
      </c>
      <c r="C1282" s="18" t="s">
        <v>29</v>
      </c>
      <c r="D1282" s="18" t="s">
        <v>31</v>
      </c>
      <c r="E1282" s="18" t="s">
        <v>38</v>
      </c>
      <c r="F1282" s="18">
        <v>1029</v>
      </c>
      <c r="G1282" s="18">
        <v>67.28</v>
      </c>
      <c r="H1282" s="18">
        <v>113.71</v>
      </c>
      <c r="I1282" s="43">
        <v>-232</v>
      </c>
      <c r="J1282" s="18" t="s">
        <v>46</v>
      </c>
      <c r="K1282" t="s">
        <v>5992</v>
      </c>
      <c r="L1282" s="18" t="s">
        <v>1511</v>
      </c>
    </row>
    <row r="1283" spans="1:12" x14ac:dyDescent="0.3">
      <c r="A1283" t="s">
        <v>10462</v>
      </c>
      <c r="B1283" s="18" t="s">
        <v>18</v>
      </c>
      <c r="C1283" s="18" t="s">
        <v>29</v>
      </c>
      <c r="D1283" s="18" t="s">
        <v>32</v>
      </c>
      <c r="E1283" s="18" t="s">
        <v>37</v>
      </c>
      <c r="F1283" s="18">
        <v>1018</v>
      </c>
      <c r="G1283" s="18">
        <v>684.27</v>
      </c>
      <c r="H1283" s="18">
        <v>943.19</v>
      </c>
      <c r="I1283" s="43">
        <v>-294</v>
      </c>
      <c r="J1283" s="18" t="s">
        <v>46</v>
      </c>
      <c r="K1283" t="s">
        <v>4737</v>
      </c>
      <c r="L1283" s="18" t="s">
        <v>3946</v>
      </c>
    </row>
    <row r="1284" spans="1:12" x14ac:dyDescent="0.3">
      <c r="A1284" t="s">
        <v>8708</v>
      </c>
      <c r="B1284" s="18" t="s">
        <v>20</v>
      </c>
      <c r="C1284" s="18" t="s">
        <v>30</v>
      </c>
      <c r="D1284" s="18" t="s">
        <v>31</v>
      </c>
      <c r="E1284" s="18" t="s">
        <v>39</v>
      </c>
      <c r="F1284" s="18">
        <v>1052</v>
      </c>
      <c r="G1284" s="18">
        <v>159.44</v>
      </c>
      <c r="H1284" s="18">
        <v>306.27999999999997</v>
      </c>
      <c r="I1284" s="43">
        <v>-409</v>
      </c>
      <c r="J1284" s="18" t="s">
        <v>46</v>
      </c>
      <c r="K1284" t="s">
        <v>5393</v>
      </c>
      <c r="L1284" s="18" t="s">
        <v>1178</v>
      </c>
    </row>
    <row r="1285" spans="1:12" x14ac:dyDescent="0.3">
      <c r="A1285" t="s">
        <v>7037</v>
      </c>
      <c r="B1285" s="18" t="s">
        <v>12</v>
      </c>
      <c r="C1285" s="18" t="s">
        <v>30</v>
      </c>
      <c r="D1285" s="18" t="s">
        <v>32</v>
      </c>
      <c r="E1285" s="18" t="s">
        <v>41</v>
      </c>
      <c r="F1285" s="18">
        <v>1042</v>
      </c>
      <c r="G1285" s="18">
        <v>1756.46</v>
      </c>
      <c r="H1285" s="18">
        <v>1998.82</v>
      </c>
      <c r="I1285" s="43">
        <v>-169</v>
      </c>
      <c r="J1285" s="18" t="s">
        <v>46</v>
      </c>
      <c r="K1285" t="s">
        <v>4893</v>
      </c>
      <c r="L1285" s="18" t="s">
        <v>3750</v>
      </c>
    </row>
    <row r="1286" spans="1:12" x14ac:dyDescent="0.3">
      <c r="A1286" t="s">
        <v>10503</v>
      </c>
      <c r="B1286" s="18" t="s">
        <v>14</v>
      </c>
      <c r="C1286" s="18" t="s">
        <v>30</v>
      </c>
      <c r="D1286" s="18" t="s">
        <v>33</v>
      </c>
      <c r="E1286" s="18" t="s">
        <v>44</v>
      </c>
      <c r="F1286" s="18">
        <v>1062</v>
      </c>
      <c r="G1286" s="18">
        <v>896.27</v>
      </c>
      <c r="H1286" s="18">
        <v>1433.25</v>
      </c>
      <c r="I1286" s="43">
        <v>-127</v>
      </c>
      <c r="J1286" s="18" t="s">
        <v>46</v>
      </c>
      <c r="K1286" t="s">
        <v>4664</v>
      </c>
      <c r="L1286" s="18" t="s">
        <v>4028</v>
      </c>
    </row>
    <row r="1287" spans="1:12" x14ac:dyDescent="0.3">
      <c r="A1287" t="s">
        <v>8359</v>
      </c>
      <c r="B1287" s="18" t="s">
        <v>20</v>
      </c>
      <c r="C1287" s="18" t="s">
        <v>27</v>
      </c>
      <c r="D1287" s="18" t="s">
        <v>35</v>
      </c>
      <c r="E1287" s="18" t="s">
        <v>38</v>
      </c>
      <c r="F1287" s="18">
        <v>1009</v>
      </c>
      <c r="G1287" s="18">
        <v>956.93</v>
      </c>
      <c r="H1287" s="18">
        <v>1913.14</v>
      </c>
      <c r="I1287" s="43">
        <v>-45</v>
      </c>
      <c r="J1287" s="18" t="s">
        <v>46</v>
      </c>
      <c r="K1287" t="s">
        <v>4798</v>
      </c>
      <c r="L1287" s="18" t="s">
        <v>633</v>
      </c>
    </row>
    <row r="1288" spans="1:12" x14ac:dyDescent="0.3">
      <c r="A1288" t="s">
        <v>8196</v>
      </c>
      <c r="B1288" s="18" t="s">
        <v>12</v>
      </c>
      <c r="C1288" s="18" t="s">
        <v>25</v>
      </c>
      <c r="D1288" s="18" t="s">
        <v>34</v>
      </c>
      <c r="E1288" s="18" t="s">
        <v>44</v>
      </c>
      <c r="F1288" s="18">
        <v>1002</v>
      </c>
      <c r="G1288" s="18">
        <v>1438.14</v>
      </c>
      <c r="H1288" s="18">
        <v>1995.98</v>
      </c>
      <c r="I1288" s="43">
        <v>-263</v>
      </c>
      <c r="J1288" s="18" t="s">
        <v>46</v>
      </c>
      <c r="K1288" t="s">
        <v>5705</v>
      </c>
      <c r="L1288" s="18" t="s">
        <v>355</v>
      </c>
    </row>
    <row r="1289" spans="1:12" x14ac:dyDescent="0.3">
      <c r="A1289" t="s">
        <v>6636</v>
      </c>
      <c r="B1289" s="18" t="s">
        <v>20</v>
      </c>
      <c r="C1289" s="18" t="s">
        <v>21</v>
      </c>
      <c r="D1289" s="18" t="s">
        <v>32</v>
      </c>
      <c r="E1289" s="18" t="s">
        <v>37</v>
      </c>
      <c r="F1289" s="18">
        <v>1006</v>
      </c>
      <c r="G1289" s="18">
        <v>1330.24</v>
      </c>
      <c r="H1289" s="18">
        <v>2644.21</v>
      </c>
      <c r="I1289" s="43">
        <v>-56</v>
      </c>
      <c r="J1289" s="18" t="s">
        <v>46</v>
      </c>
      <c r="K1289" t="s">
        <v>5918</v>
      </c>
      <c r="L1289" s="18" t="s">
        <v>580</v>
      </c>
    </row>
    <row r="1290" spans="1:12" x14ac:dyDescent="0.3">
      <c r="A1290" t="s">
        <v>7550</v>
      </c>
      <c r="B1290" s="18" t="s">
        <v>18</v>
      </c>
      <c r="C1290" s="18" t="s">
        <v>24</v>
      </c>
      <c r="D1290" s="18" t="s">
        <v>32</v>
      </c>
      <c r="E1290" s="18" t="s">
        <v>45</v>
      </c>
      <c r="F1290" s="18">
        <v>1088</v>
      </c>
      <c r="G1290" s="18">
        <v>182.34</v>
      </c>
      <c r="H1290" s="18">
        <v>291.10000000000002</v>
      </c>
      <c r="I1290" s="43">
        <v>-286</v>
      </c>
      <c r="J1290" s="18" t="s">
        <v>46</v>
      </c>
      <c r="K1290" t="s">
        <v>5603</v>
      </c>
      <c r="L1290" s="18" t="s">
        <v>2648</v>
      </c>
    </row>
    <row r="1291" spans="1:12" x14ac:dyDescent="0.3">
      <c r="A1291" t="s">
        <v>6740</v>
      </c>
      <c r="B1291" s="18" t="s">
        <v>15</v>
      </c>
      <c r="C1291" s="18" t="s">
        <v>29</v>
      </c>
      <c r="D1291" s="18" t="s">
        <v>35</v>
      </c>
      <c r="E1291" s="18" t="s">
        <v>41</v>
      </c>
      <c r="F1291" s="18">
        <v>1086</v>
      </c>
      <c r="G1291" s="18">
        <v>190.63</v>
      </c>
      <c r="H1291" s="18">
        <v>378.89</v>
      </c>
      <c r="I1291" s="43">
        <v>-339</v>
      </c>
      <c r="J1291" s="18" t="s">
        <v>46</v>
      </c>
      <c r="K1291" t="s">
        <v>6099</v>
      </c>
      <c r="L1291" s="18" t="s">
        <v>1131</v>
      </c>
    </row>
    <row r="1292" spans="1:12" x14ac:dyDescent="0.3">
      <c r="A1292" t="s">
        <v>9027</v>
      </c>
      <c r="B1292" s="18" t="s">
        <v>16</v>
      </c>
      <c r="C1292" s="18" t="s">
        <v>23</v>
      </c>
      <c r="D1292" s="18" t="s">
        <v>34</v>
      </c>
      <c r="E1292" s="18" t="s">
        <v>43</v>
      </c>
      <c r="F1292" s="18">
        <v>1061</v>
      </c>
      <c r="G1292" s="18">
        <v>793.05</v>
      </c>
      <c r="H1292" s="18">
        <v>949.31</v>
      </c>
      <c r="I1292" s="43">
        <v>-432</v>
      </c>
      <c r="J1292" s="18" t="s">
        <v>46</v>
      </c>
      <c r="K1292" t="s">
        <v>5766</v>
      </c>
      <c r="L1292" s="18" t="s">
        <v>1718</v>
      </c>
    </row>
    <row r="1293" spans="1:12" x14ac:dyDescent="0.3">
      <c r="A1293" t="s">
        <v>8898</v>
      </c>
      <c r="B1293" s="18" t="s">
        <v>12</v>
      </c>
      <c r="C1293" s="18" t="s">
        <v>26</v>
      </c>
      <c r="D1293" s="18" t="s">
        <v>32</v>
      </c>
      <c r="E1293" s="18" t="s">
        <v>40</v>
      </c>
      <c r="F1293" s="18">
        <v>1006</v>
      </c>
      <c r="G1293" s="18">
        <v>1507.11</v>
      </c>
      <c r="H1293" s="18">
        <v>2245.5700000000002</v>
      </c>
      <c r="I1293" s="43">
        <v>-159</v>
      </c>
      <c r="J1293" s="18" t="s">
        <v>46</v>
      </c>
      <c r="K1293" t="s">
        <v>5543</v>
      </c>
      <c r="L1293" s="18" t="s">
        <v>1499</v>
      </c>
    </row>
    <row r="1294" spans="1:12" x14ac:dyDescent="0.3">
      <c r="A1294" t="s">
        <v>8339</v>
      </c>
      <c r="B1294" s="18" t="s">
        <v>16</v>
      </c>
      <c r="C1294" s="18" t="s">
        <v>23</v>
      </c>
      <c r="D1294" s="18" t="s">
        <v>34</v>
      </c>
      <c r="E1294" s="18" t="s">
        <v>37</v>
      </c>
      <c r="F1294" s="18">
        <v>1038</v>
      </c>
      <c r="G1294" s="18">
        <v>1922.58</v>
      </c>
      <c r="H1294" s="18">
        <v>3467.32</v>
      </c>
      <c r="I1294" s="43">
        <v>-159</v>
      </c>
      <c r="J1294" s="18" t="s">
        <v>46</v>
      </c>
      <c r="K1294" t="s">
        <v>4510</v>
      </c>
      <c r="L1294" s="18" t="s">
        <v>589</v>
      </c>
    </row>
    <row r="1295" spans="1:12" x14ac:dyDescent="0.3">
      <c r="A1295" t="s">
        <v>10150</v>
      </c>
      <c r="B1295" s="18" t="s">
        <v>18</v>
      </c>
      <c r="C1295" s="18" t="s">
        <v>29</v>
      </c>
      <c r="D1295" s="18" t="s">
        <v>32</v>
      </c>
      <c r="E1295" s="18" t="s">
        <v>37</v>
      </c>
      <c r="F1295" s="18">
        <v>1022</v>
      </c>
      <c r="G1295" s="18">
        <v>1297.6600000000001</v>
      </c>
      <c r="H1295" s="18">
        <v>2126.63</v>
      </c>
      <c r="I1295" s="43">
        <v>-6</v>
      </c>
      <c r="J1295" s="18" t="s">
        <v>46</v>
      </c>
      <c r="K1295" t="s">
        <v>4412</v>
      </c>
      <c r="L1295" s="18" t="s">
        <v>3503</v>
      </c>
    </row>
    <row r="1296" spans="1:12" x14ac:dyDescent="0.3">
      <c r="A1296" t="s">
        <v>9181</v>
      </c>
      <c r="B1296" s="18" t="s">
        <v>15</v>
      </c>
      <c r="C1296" s="18" t="s">
        <v>30</v>
      </c>
      <c r="D1296" s="18" t="s">
        <v>33</v>
      </c>
      <c r="E1296" s="18" t="s">
        <v>41</v>
      </c>
      <c r="F1296" s="18">
        <v>1073</v>
      </c>
      <c r="G1296" s="18">
        <v>1434.41</v>
      </c>
      <c r="H1296" s="18">
        <v>1994.51</v>
      </c>
      <c r="I1296" s="43">
        <v>-347</v>
      </c>
      <c r="J1296" s="18" t="s">
        <v>46</v>
      </c>
      <c r="K1296" t="s">
        <v>5752</v>
      </c>
      <c r="L1296" s="18" t="s">
        <v>1964</v>
      </c>
    </row>
    <row r="1297" spans="1:12" x14ac:dyDescent="0.3">
      <c r="A1297" t="s">
        <v>6491</v>
      </c>
      <c r="B1297" s="18" t="s">
        <v>11</v>
      </c>
      <c r="C1297" s="18" t="s">
        <v>29</v>
      </c>
      <c r="D1297" s="18" t="s">
        <v>31</v>
      </c>
      <c r="E1297" s="18" t="s">
        <v>41</v>
      </c>
      <c r="F1297" s="18">
        <v>1017</v>
      </c>
      <c r="G1297" s="18">
        <v>1257.3800000000001</v>
      </c>
      <c r="H1297" s="18">
        <v>1899.19</v>
      </c>
      <c r="I1297" s="43">
        <v>-426</v>
      </c>
      <c r="J1297" s="18" t="s">
        <v>46</v>
      </c>
      <c r="K1297" t="s">
        <v>5809</v>
      </c>
      <c r="L1297" s="18" t="s">
        <v>2145</v>
      </c>
    </row>
    <row r="1298" spans="1:12" x14ac:dyDescent="0.3">
      <c r="A1298" t="s">
        <v>9160</v>
      </c>
      <c r="B1298" s="18" t="s">
        <v>19</v>
      </c>
      <c r="C1298" s="18" t="s">
        <v>27</v>
      </c>
      <c r="D1298" s="18" t="s">
        <v>34</v>
      </c>
      <c r="E1298" s="18" t="s">
        <v>43</v>
      </c>
      <c r="F1298" s="18">
        <v>1020</v>
      </c>
      <c r="G1298" s="18">
        <v>1939.15</v>
      </c>
      <c r="H1298" s="18">
        <v>2533.59</v>
      </c>
      <c r="I1298" s="43">
        <v>-496</v>
      </c>
      <c r="J1298" s="18" t="s">
        <v>46</v>
      </c>
      <c r="K1298" t="s">
        <v>5876</v>
      </c>
      <c r="L1298" s="18" t="s">
        <v>1922</v>
      </c>
    </row>
    <row r="1299" spans="1:12" x14ac:dyDescent="0.3">
      <c r="A1299" t="s">
        <v>10598</v>
      </c>
      <c r="B1299" s="18" t="s">
        <v>14</v>
      </c>
      <c r="C1299" s="18" t="s">
        <v>23</v>
      </c>
      <c r="D1299" s="18" t="s">
        <v>33</v>
      </c>
      <c r="E1299" s="18" t="s">
        <v>44</v>
      </c>
      <c r="F1299" s="18">
        <v>1066</v>
      </c>
      <c r="G1299" s="18">
        <v>817.68</v>
      </c>
      <c r="H1299" s="18">
        <v>1182.25</v>
      </c>
      <c r="I1299" s="43">
        <v>-305</v>
      </c>
      <c r="J1299" s="18" t="s">
        <v>46</v>
      </c>
      <c r="K1299" t="s">
        <v>4515</v>
      </c>
      <c r="L1299" s="18" t="s">
        <v>4190</v>
      </c>
    </row>
    <row r="1300" spans="1:12" x14ac:dyDescent="0.3">
      <c r="A1300" t="s">
        <v>8534</v>
      </c>
      <c r="B1300" s="18" t="s">
        <v>16</v>
      </c>
      <c r="C1300" s="18" t="s">
        <v>24</v>
      </c>
      <c r="D1300" s="18" t="s">
        <v>32</v>
      </c>
      <c r="E1300" s="18" t="s">
        <v>36</v>
      </c>
      <c r="F1300" s="18">
        <v>1091</v>
      </c>
      <c r="G1300" s="18">
        <v>395.96</v>
      </c>
      <c r="H1300" s="18">
        <v>567.65</v>
      </c>
      <c r="I1300" s="43">
        <v>-466</v>
      </c>
      <c r="J1300" s="18" t="s">
        <v>46</v>
      </c>
      <c r="K1300" t="s">
        <v>6153</v>
      </c>
      <c r="L1300" s="18" t="s">
        <v>908</v>
      </c>
    </row>
    <row r="1301" spans="1:12" x14ac:dyDescent="0.3">
      <c r="A1301" t="s">
        <v>7158</v>
      </c>
      <c r="B1301" s="18" t="s">
        <v>17</v>
      </c>
      <c r="C1301" s="18" t="s">
        <v>28</v>
      </c>
      <c r="D1301" s="18" t="s">
        <v>31</v>
      </c>
      <c r="E1301" s="18" t="s">
        <v>39</v>
      </c>
      <c r="F1301" s="18">
        <v>1038</v>
      </c>
      <c r="G1301" s="18">
        <v>1847.91</v>
      </c>
      <c r="H1301" s="18">
        <v>2704.86</v>
      </c>
      <c r="I1301" s="43">
        <v>-181</v>
      </c>
      <c r="J1301" s="18" t="s">
        <v>46</v>
      </c>
      <c r="K1301" t="s">
        <v>5242</v>
      </c>
      <c r="L1301" s="18" t="s">
        <v>3289</v>
      </c>
    </row>
    <row r="1302" spans="1:12" x14ac:dyDescent="0.3">
      <c r="A1302" t="s">
        <v>7221</v>
      </c>
      <c r="B1302" s="18" t="s">
        <v>18</v>
      </c>
      <c r="C1302" s="18" t="s">
        <v>23</v>
      </c>
      <c r="D1302" s="18" t="s">
        <v>35</v>
      </c>
      <c r="E1302" s="18" t="s">
        <v>41</v>
      </c>
      <c r="F1302" s="18">
        <v>1056</v>
      </c>
      <c r="G1302" s="18">
        <v>1224.9000000000001</v>
      </c>
      <c r="H1302" s="18">
        <v>1603.62</v>
      </c>
      <c r="I1302" s="43">
        <v>-131</v>
      </c>
      <c r="J1302" s="18" t="s">
        <v>46</v>
      </c>
      <c r="K1302" t="s">
        <v>4424</v>
      </c>
      <c r="L1302" s="18" t="s">
        <v>3825</v>
      </c>
    </row>
    <row r="1303" spans="1:12" x14ac:dyDescent="0.3">
      <c r="A1303" t="s">
        <v>6300</v>
      </c>
      <c r="B1303" s="18" t="s">
        <v>19</v>
      </c>
      <c r="C1303" s="18" t="s">
        <v>21</v>
      </c>
      <c r="D1303" s="18" t="s">
        <v>34</v>
      </c>
      <c r="E1303" s="18" t="s">
        <v>45</v>
      </c>
      <c r="F1303" s="18">
        <v>1064</v>
      </c>
      <c r="G1303" s="18">
        <v>989.18</v>
      </c>
      <c r="H1303" s="18">
        <v>1717.18</v>
      </c>
      <c r="I1303" s="43">
        <v>-425</v>
      </c>
      <c r="J1303" s="18" t="s">
        <v>46</v>
      </c>
      <c r="K1303" t="s">
        <v>6149</v>
      </c>
      <c r="L1303" s="18" t="s">
        <v>686</v>
      </c>
    </row>
    <row r="1304" spans="1:12" x14ac:dyDescent="0.3">
      <c r="A1304" t="s">
        <v>8386</v>
      </c>
      <c r="B1304" s="18" t="s">
        <v>20</v>
      </c>
      <c r="C1304" s="18" t="s">
        <v>24</v>
      </c>
      <c r="D1304" s="18" t="s">
        <v>33</v>
      </c>
      <c r="E1304" s="18" t="s">
        <v>36</v>
      </c>
      <c r="F1304" s="18">
        <v>1047</v>
      </c>
      <c r="G1304" s="18">
        <v>1227.4000000000001</v>
      </c>
      <c r="H1304" s="18">
        <v>2123.1799999999998</v>
      </c>
      <c r="I1304" s="43">
        <v>-200</v>
      </c>
      <c r="J1304" s="18" t="s">
        <v>46</v>
      </c>
      <c r="K1304" t="s">
        <v>5767</v>
      </c>
      <c r="L1304" s="18" t="s">
        <v>673</v>
      </c>
    </row>
    <row r="1305" spans="1:12" x14ac:dyDescent="0.3">
      <c r="A1305" t="s">
        <v>9554</v>
      </c>
      <c r="B1305" s="18" t="s">
        <v>13</v>
      </c>
      <c r="C1305" s="18" t="s">
        <v>21</v>
      </c>
      <c r="D1305" s="18" t="s">
        <v>34</v>
      </c>
      <c r="E1305" s="18" t="s">
        <v>43</v>
      </c>
      <c r="F1305" s="18">
        <v>1053</v>
      </c>
      <c r="G1305" s="18">
        <v>248.66</v>
      </c>
      <c r="H1305" s="18">
        <v>432.41</v>
      </c>
      <c r="I1305" s="43">
        <v>-8</v>
      </c>
      <c r="J1305" s="18" t="s">
        <v>46</v>
      </c>
      <c r="K1305" t="s">
        <v>5651</v>
      </c>
      <c r="L1305" s="18" t="s">
        <v>2545</v>
      </c>
    </row>
    <row r="1306" spans="1:12" x14ac:dyDescent="0.3">
      <c r="A1306" t="s">
        <v>6951</v>
      </c>
      <c r="B1306" s="18" t="s">
        <v>17</v>
      </c>
      <c r="C1306" s="18" t="s">
        <v>28</v>
      </c>
      <c r="D1306" s="18" t="s">
        <v>33</v>
      </c>
      <c r="E1306" s="18" t="s">
        <v>42</v>
      </c>
      <c r="F1306" s="18">
        <v>1031</v>
      </c>
      <c r="G1306" s="18">
        <v>1446.22</v>
      </c>
      <c r="H1306" s="18">
        <v>2321.0100000000002</v>
      </c>
      <c r="I1306" s="43">
        <v>-202</v>
      </c>
      <c r="J1306" s="18" t="s">
        <v>46</v>
      </c>
      <c r="K1306" t="s">
        <v>4691</v>
      </c>
      <c r="L1306" s="18" t="s">
        <v>3997</v>
      </c>
    </row>
    <row r="1307" spans="1:12" x14ac:dyDescent="0.3">
      <c r="A1307" t="s">
        <v>7969</v>
      </c>
      <c r="B1307" s="18" t="s">
        <v>15</v>
      </c>
      <c r="C1307" s="18" t="s">
        <v>21</v>
      </c>
      <c r="D1307" s="18" t="s">
        <v>32</v>
      </c>
      <c r="E1307" s="18" t="s">
        <v>41</v>
      </c>
      <c r="F1307" s="18">
        <v>1031</v>
      </c>
      <c r="G1307" s="18">
        <v>374.06</v>
      </c>
      <c r="H1307" s="18">
        <v>492.45</v>
      </c>
      <c r="I1307" s="43">
        <v>-36</v>
      </c>
      <c r="J1307" s="18" t="s">
        <v>46</v>
      </c>
      <c r="K1307" t="s">
        <v>4681</v>
      </c>
      <c r="L1307" s="18" t="s">
        <v>3510</v>
      </c>
    </row>
    <row r="1308" spans="1:12" x14ac:dyDescent="0.3">
      <c r="A1308" t="s">
        <v>10170</v>
      </c>
      <c r="B1308" s="18" t="s">
        <v>16</v>
      </c>
      <c r="C1308" s="18" t="s">
        <v>30</v>
      </c>
      <c r="D1308" s="18" t="s">
        <v>33</v>
      </c>
      <c r="E1308" s="18" t="s">
        <v>36</v>
      </c>
      <c r="F1308" s="18">
        <v>1032</v>
      </c>
      <c r="G1308" s="18">
        <v>528.9</v>
      </c>
      <c r="H1308" s="18">
        <v>633.95000000000005</v>
      </c>
      <c r="I1308" s="43">
        <v>-485</v>
      </c>
      <c r="J1308" s="18" t="s">
        <v>46</v>
      </c>
      <c r="K1308" t="s">
        <v>5069</v>
      </c>
      <c r="L1308" s="18" t="s">
        <v>3531</v>
      </c>
    </row>
    <row r="1309" spans="1:12" x14ac:dyDescent="0.3">
      <c r="A1309" t="s">
        <v>8829</v>
      </c>
      <c r="B1309" s="18" t="s">
        <v>17</v>
      </c>
      <c r="C1309" s="18" t="s">
        <v>23</v>
      </c>
      <c r="D1309" s="18" t="s">
        <v>31</v>
      </c>
      <c r="E1309" s="18" t="s">
        <v>37</v>
      </c>
      <c r="F1309" s="18">
        <v>1010</v>
      </c>
      <c r="G1309" s="18">
        <v>397.56</v>
      </c>
      <c r="H1309" s="18">
        <v>688.04</v>
      </c>
      <c r="I1309" s="43">
        <v>-134</v>
      </c>
      <c r="J1309" s="18" t="s">
        <v>46</v>
      </c>
      <c r="K1309" t="s">
        <v>4981</v>
      </c>
      <c r="L1309" s="18" t="s">
        <v>1392</v>
      </c>
    </row>
    <row r="1310" spans="1:12" x14ac:dyDescent="0.3">
      <c r="A1310" t="s">
        <v>7147</v>
      </c>
      <c r="B1310" s="18" t="s">
        <v>12</v>
      </c>
      <c r="C1310" s="18" t="s">
        <v>21</v>
      </c>
      <c r="D1310" s="18" t="s">
        <v>35</v>
      </c>
      <c r="E1310" s="18" t="s">
        <v>36</v>
      </c>
      <c r="F1310" s="18">
        <v>1094</v>
      </c>
      <c r="G1310" s="18">
        <v>1070.26</v>
      </c>
      <c r="H1310" s="18">
        <v>1444.13</v>
      </c>
      <c r="I1310" s="43">
        <v>-202</v>
      </c>
      <c r="J1310" s="18" t="s">
        <v>46</v>
      </c>
      <c r="K1310" t="s">
        <v>5841</v>
      </c>
      <c r="L1310" s="18" t="s">
        <v>334</v>
      </c>
    </row>
    <row r="1311" spans="1:12" x14ac:dyDescent="0.3">
      <c r="A1311" t="s">
        <v>9435</v>
      </c>
      <c r="B1311" s="18" t="s">
        <v>14</v>
      </c>
      <c r="C1311" s="18" t="s">
        <v>29</v>
      </c>
      <c r="D1311" s="18" t="s">
        <v>34</v>
      </c>
      <c r="E1311" s="18" t="s">
        <v>43</v>
      </c>
      <c r="F1311" s="18">
        <v>1038</v>
      </c>
      <c r="G1311" s="18">
        <v>1989.63</v>
      </c>
      <c r="H1311" s="18">
        <v>2784.68</v>
      </c>
      <c r="I1311" s="43">
        <v>-438</v>
      </c>
      <c r="J1311" s="18" t="s">
        <v>46</v>
      </c>
      <c r="K1311" t="s">
        <v>5722</v>
      </c>
      <c r="L1311" s="18" t="s">
        <v>2367</v>
      </c>
    </row>
    <row r="1312" spans="1:12" x14ac:dyDescent="0.3">
      <c r="A1312" t="s">
        <v>8065</v>
      </c>
      <c r="B1312" s="18" t="s">
        <v>13</v>
      </c>
      <c r="C1312" s="18" t="s">
        <v>21</v>
      </c>
      <c r="D1312" s="18" t="s">
        <v>35</v>
      </c>
      <c r="E1312" s="18" t="s">
        <v>41</v>
      </c>
      <c r="F1312" s="18">
        <v>1016</v>
      </c>
      <c r="G1312" s="18">
        <v>1279.81</v>
      </c>
      <c r="H1312" s="18">
        <v>1682.88</v>
      </c>
      <c r="I1312" s="43">
        <v>-484</v>
      </c>
      <c r="J1312" s="18" t="s">
        <v>46</v>
      </c>
      <c r="K1312" t="s">
        <v>5547</v>
      </c>
      <c r="L1312" s="18" t="s">
        <v>122</v>
      </c>
    </row>
    <row r="1313" spans="1:12" x14ac:dyDescent="0.3">
      <c r="A1313" t="s">
        <v>8134</v>
      </c>
      <c r="B1313" s="18" t="s">
        <v>17</v>
      </c>
      <c r="C1313" s="18" t="s">
        <v>24</v>
      </c>
      <c r="D1313" s="18" t="s">
        <v>31</v>
      </c>
      <c r="E1313" s="18" t="s">
        <v>40</v>
      </c>
      <c r="F1313" s="18">
        <v>1077</v>
      </c>
      <c r="G1313" s="18">
        <v>1744.71</v>
      </c>
      <c r="H1313" s="18">
        <v>2912.47</v>
      </c>
      <c r="I1313" s="43">
        <v>-120</v>
      </c>
      <c r="J1313" s="18" t="s">
        <v>46</v>
      </c>
      <c r="K1313" t="s">
        <v>4813</v>
      </c>
      <c r="L1313" s="18" t="s">
        <v>237</v>
      </c>
    </row>
    <row r="1314" spans="1:12" x14ac:dyDescent="0.3">
      <c r="A1314" t="s">
        <v>8059</v>
      </c>
      <c r="B1314" s="18" t="s">
        <v>18</v>
      </c>
      <c r="C1314" s="18" t="s">
        <v>27</v>
      </c>
      <c r="D1314" s="18" t="s">
        <v>32</v>
      </c>
      <c r="E1314" s="18" t="s">
        <v>45</v>
      </c>
      <c r="F1314" s="18">
        <v>1051</v>
      </c>
      <c r="G1314" s="18">
        <v>1581.47</v>
      </c>
      <c r="H1314" s="18">
        <v>1893.59</v>
      </c>
      <c r="I1314" s="43">
        <v>-183</v>
      </c>
      <c r="J1314" s="18" t="s">
        <v>46</v>
      </c>
      <c r="K1314" t="s">
        <v>5974</v>
      </c>
      <c r="L1314" s="18" t="s">
        <v>112</v>
      </c>
    </row>
    <row r="1315" spans="1:12" x14ac:dyDescent="0.3">
      <c r="A1315" t="s">
        <v>6387</v>
      </c>
      <c r="B1315" s="18" t="s">
        <v>12</v>
      </c>
      <c r="C1315" s="18" t="s">
        <v>24</v>
      </c>
      <c r="D1315" s="18" t="s">
        <v>31</v>
      </c>
      <c r="E1315" s="18" t="s">
        <v>45</v>
      </c>
      <c r="F1315" s="18">
        <v>1012</v>
      </c>
      <c r="G1315" s="18">
        <v>1985.61</v>
      </c>
      <c r="H1315" s="18">
        <v>2332.2199999999998</v>
      </c>
      <c r="I1315" s="43">
        <v>-420</v>
      </c>
      <c r="J1315" s="18" t="s">
        <v>46</v>
      </c>
      <c r="K1315" t="s">
        <v>4963</v>
      </c>
      <c r="L1315" s="18" t="s">
        <v>3665</v>
      </c>
    </row>
    <row r="1316" spans="1:12" x14ac:dyDescent="0.3">
      <c r="A1316" t="s">
        <v>6503</v>
      </c>
      <c r="B1316" s="18" t="s">
        <v>11</v>
      </c>
      <c r="C1316" s="18" t="s">
        <v>26</v>
      </c>
      <c r="D1316" s="18" t="s">
        <v>34</v>
      </c>
      <c r="E1316" s="18" t="s">
        <v>38</v>
      </c>
      <c r="F1316" s="18">
        <v>1093</v>
      </c>
      <c r="G1316" s="18">
        <v>1590.42</v>
      </c>
      <c r="H1316" s="18">
        <v>1883.36</v>
      </c>
      <c r="I1316" s="43">
        <v>-46</v>
      </c>
      <c r="J1316" s="18" t="s">
        <v>46</v>
      </c>
      <c r="K1316" t="s">
        <v>5296</v>
      </c>
      <c r="L1316" s="18" t="s">
        <v>3186</v>
      </c>
    </row>
    <row r="1317" spans="1:12" x14ac:dyDescent="0.3">
      <c r="A1317" t="s">
        <v>10121</v>
      </c>
      <c r="B1317" s="18" t="s">
        <v>16</v>
      </c>
      <c r="C1317" s="18" t="s">
        <v>30</v>
      </c>
      <c r="D1317" s="18" t="s">
        <v>34</v>
      </c>
      <c r="E1317" s="18" t="s">
        <v>45</v>
      </c>
      <c r="F1317" s="18">
        <v>1086</v>
      </c>
      <c r="G1317" s="18">
        <v>829.13</v>
      </c>
      <c r="H1317" s="18">
        <v>1168.3699999999999</v>
      </c>
      <c r="I1317" s="43">
        <v>-465</v>
      </c>
      <c r="J1317" s="18" t="s">
        <v>46</v>
      </c>
      <c r="K1317" t="s">
        <v>5118</v>
      </c>
      <c r="L1317" s="18" t="s">
        <v>3464</v>
      </c>
    </row>
    <row r="1318" spans="1:12" x14ac:dyDescent="0.3">
      <c r="A1318" t="s">
        <v>10104</v>
      </c>
      <c r="B1318" s="18" t="s">
        <v>11</v>
      </c>
      <c r="C1318" s="18" t="s">
        <v>24</v>
      </c>
      <c r="D1318" s="18" t="s">
        <v>35</v>
      </c>
      <c r="E1318" s="18" t="s">
        <v>43</v>
      </c>
      <c r="F1318" s="18">
        <v>1042</v>
      </c>
      <c r="G1318" s="18">
        <v>1424.08</v>
      </c>
      <c r="H1318" s="18">
        <v>1584.18</v>
      </c>
      <c r="I1318" s="43">
        <v>-386</v>
      </c>
      <c r="J1318" s="18" t="s">
        <v>46</v>
      </c>
      <c r="K1318" t="s">
        <v>5137</v>
      </c>
      <c r="L1318" s="18" t="s">
        <v>3440</v>
      </c>
    </row>
    <row r="1319" spans="1:12" x14ac:dyDescent="0.3">
      <c r="A1319" t="s">
        <v>7117</v>
      </c>
      <c r="B1319" s="18" t="s">
        <v>16</v>
      </c>
      <c r="C1319" s="18" t="s">
        <v>30</v>
      </c>
      <c r="D1319" s="18" t="s">
        <v>31</v>
      </c>
      <c r="E1319" s="18" t="s">
        <v>42</v>
      </c>
      <c r="F1319" s="18">
        <v>1018</v>
      </c>
      <c r="G1319" s="18">
        <v>110.22</v>
      </c>
      <c r="H1319" s="18">
        <v>147.4</v>
      </c>
      <c r="I1319" s="43">
        <v>-104</v>
      </c>
      <c r="J1319" s="18" t="s">
        <v>46</v>
      </c>
      <c r="K1319" t="s">
        <v>5695</v>
      </c>
      <c r="L1319" s="18" t="s">
        <v>2435</v>
      </c>
    </row>
    <row r="1320" spans="1:12" x14ac:dyDescent="0.3">
      <c r="A1320" t="s">
        <v>7709</v>
      </c>
      <c r="B1320" s="18" t="s">
        <v>12</v>
      </c>
      <c r="C1320" s="18" t="s">
        <v>21</v>
      </c>
      <c r="D1320" s="18" t="s">
        <v>32</v>
      </c>
      <c r="E1320" s="18" t="s">
        <v>41</v>
      </c>
      <c r="F1320" s="18">
        <v>1030</v>
      </c>
      <c r="G1320" s="18">
        <v>1271.25</v>
      </c>
      <c r="H1320" s="18">
        <v>2358.65</v>
      </c>
      <c r="I1320" s="43">
        <v>-109</v>
      </c>
      <c r="J1320" s="18" t="s">
        <v>46</v>
      </c>
      <c r="K1320" t="s">
        <v>4703</v>
      </c>
      <c r="L1320" s="18" t="s">
        <v>3983</v>
      </c>
    </row>
    <row r="1321" spans="1:12" x14ac:dyDescent="0.3">
      <c r="A1321" t="s">
        <v>8827</v>
      </c>
      <c r="B1321" s="18" t="s">
        <v>20</v>
      </c>
      <c r="C1321" s="18" t="s">
        <v>22</v>
      </c>
      <c r="D1321" s="18" t="s">
        <v>35</v>
      </c>
      <c r="E1321" s="18" t="s">
        <v>44</v>
      </c>
      <c r="F1321" s="18">
        <v>1069</v>
      </c>
      <c r="G1321" s="18">
        <v>158.66</v>
      </c>
      <c r="H1321" s="18">
        <v>248.02</v>
      </c>
      <c r="I1321" s="43">
        <v>-121</v>
      </c>
      <c r="J1321" s="18" t="s">
        <v>46</v>
      </c>
      <c r="K1321" t="s">
        <v>4780</v>
      </c>
      <c r="L1321" s="18" t="s">
        <v>1388</v>
      </c>
    </row>
    <row r="1322" spans="1:12" x14ac:dyDescent="0.3">
      <c r="A1322" t="s">
        <v>8824</v>
      </c>
      <c r="B1322" s="18" t="s">
        <v>16</v>
      </c>
      <c r="C1322" s="18" t="s">
        <v>28</v>
      </c>
      <c r="D1322" s="18" t="s">
        <v>31</v>
      </c>
      <c r="E1322" s="18" t="s">
        <v>45</v>
      </c>
      <c r="F1322" s="18">
        <v>1079</v>
      </c>
      <c r="G1322" s="18">
        <v>939.94</v>
      </c>
      <c r="H1322" s="18">
        <v>1221.1400000000001</v>
      </c>
      <c r="I1322" s="43">
        <v>-354</v>
      </c>
      <c r="J1322" s="18" t="s">
        <v>46</v>
      </c>
      <c r="K1322" t="s">
        <v>4922</v>
      </c>
      <c r="L1322" s="18" t="s">
        <v>1383</v>
      </c>
    </row>
    <row r="1323" spans="1:12" x14ac:dyDescent="0.3">
      <c r="A1323" t="s">
        <v>8628</v>
      </c>
      <c r="B1323" s="18" t="s">
        <v>17</v>
      </c>
      <c r="C1323" s="18" t="s">
        <v>23</v>
      </c>
      <c r="D1323" s="18" t="s">
        <v>35</v>
      </c>
      <c r="E1323" s="18" t="s">
        <v>44</v>
      </c>
      <c r="F1323" s="18">
        <v>1076</v>
      </c>
      <c r="G1323" s="18">
        <v>1464.95</v>
      </c>
      <c r="H1323" s="18">
        <v>2035.91</v>
      </c>
      <c r="I1323" s="43">
        <v>-207</v>
      </c>
      <c r="J1323" s="18" t="s">
        <v>46</v>
      </c>
      <c r="K1323" t="s">
        <v>5943</v>
      </c>
      <c r="L1323" s="18" t="s">
        <v>1061</v>
      </c>
    </row>
    <row r="1324" spans="1:12" x14ac:dyDescent="0.3">
      <c r="A1324" t="s">
        <v>7752</v>
      </c>
      <c r="B1324" s="18" t="s">
        <v>12</v>
      </c>
      <c r="C1324" s="18" t="s">
        <v>26</v>
      </c>
      <c r="D1324" s="18" t="s">
        <v>33</v>
      </c>
      <c r="E1324" s="18" t="s">
        <v>37</v>
      </c>
      <c r="F1324" s="18">
        <v>1004</v>
      </c>
      <c r="G1324" s="18">
        <v>148.78</v>
      </c>
      <c r="H1324" s="18">
        <v>214.87</v>
      </c>
      <c r="I1324" s="43">
        <v>-315</v>
      </c>
      <c r="J1324" s="18" t="s">
        <v>46</v>
      </c>
      <c r="K1324" t="s">
        <v>6158</v>
      </c>
      <c r="L1324" s="18" t="s">
        <v>887</v>
      </c>
    </row>
    <row r="1325" spans="1:12" x14ac:dyDescent="0.3">
      <c r="A1325" t="s">
        <v>6828</v>
      </c>
      <c r="B1325" s="18" t="s">
        <v>13</v>
      </c>
      <c r="C1325" s="18" t="s">
        <v>28</v>
      </c>
      <c r="D1325" s="18" t="s">
        <v>32</v>
      </c>
      <c r="E1325" s="18" t="s">
        <v>45</v>
      </c>
      <c r="F1325" s="18">
        <v>1012</v>
      </c>
      <c r="G1325" s="18">
        <v>1921.63</v>
      </c>
      <c r="H1325" s="18">
        <v>2323.2399999999998</v>
      </c>
      <c r="I1325" s="43">
        <v>-456</v>
      </c>
      <c r="J1325" s="18" t="s">
        <v>46</v>
      </c>
      <c r="K1325" t="s">
        <v>5221</v>
      </c>
      <c r="L1325" s="18" t="s">
        <v>1595</v>
      </c>
    </row>
    <row r="1326" spans="1:12" x14ac:dyDescent="0.3">
      <c r="A1326" t="s">
        <v>8991</v>
      </c>
      <c r="B1326" s="18" t="s">
        <v>15</v>
      </c>
      <c r="C1326" s="18" t="s">
        <v>28</v>
      </c>
      <c r="D1326" s="18" t="s">
        <v>34</v>
      </c>
      <c r="E1326" s="18" t="s">
        <v>44</v>
      </c>
      <c r="F1326" s="18">
        <v>1007</v>
      </c>
      <c r="G1326" s="18">
        <v>1912.42</v>
      </c>
      <c r="H1326" s="18">
        <v>3511.8</v>
      </c>
      <c r="I1326" s="43">
        <v>-175</v>
      </c>
      <c r="J1326" s="18" t="s">
        <v>46</v>
      </c>
      <c r="K1326" t="s">
        <v>5205</v>
      </c>
      <c r="L1326" s="18" t="s">
        <v>1664</v>
      </c>
    </row>
    <row r="1327" spans="1:12" x14ac:dyDescent="0.3">
      <c r="A1327" t="s">
        <v>7585</v>
      </c>
      <c r="B1327" s="18" t="s">
        <v>12</v>
      </c>
      <c r="C1327" s="18" t="s">
        <v>21</v>
      </c>
      <c r="D1327" s="18" t="s">
        <v>33</v>
      </c>
      <c r="E1327" s="18" t="s">
        <v>41</v>
      </c>
      <c r="F1327" s="18">
        <v>1005</v>
      </c>
      <c r="G1327" s="18">
        <v>114.15</v>
      </c>
      <c r="H1327" s="18">
        <v>161.46</v>
      </c>
      <c r="I1327" s="43">
        <v>-77</v>
      </c>
      <c r="J1327" s="18" t="s">
        <v>46</v>
      </c>
      <c r="K1327" t="s">
        <v>5153</v>
      </c>
      <c r="L1327" s="18" t="s">
        <v>3146</v>
      </c>
    </row>
    <row r="1328" spans="1:12" x14ac:dyDescent="0.3">
      <c r="A1328" t="s">
        <v>7381</v>
      </c>
      <c r="B1328" s="18" t="s">
        <v>19</v>
      </c>
      <c r="C1328" s="18" t="s">
        <v>28</v>
      </c>
      <c r="D1328" s="18" t="s">
        <v>31</v>
      </c>
      <c r="E1328" s="18" t="s">
        <v>39</v>
      </c>
      <c r="F1328" s="18">
        <v>1026</v>
      </c>
      <c r="G1328" s="18">
        <v>1651.95</v>
      </c>
      <c r="H1328" s="18">
        <v>1862.55</v>
      </c>
      <c r="I1328" s="43">
        <v>-337</v>
      </c>
      <c r="J1328" s="18" t="s">
        <v>46</v>
      </c>
      <c r="K1328" t="s">
        <v>6046</v>
      </c>
      <c r="L1328" s="18" t="s">
        <v>1339</v>
      </c>
    </row>
    <row r="1329" spans="1:12" x14ac:dyDescent="0.3">
      <c r="A1329" t="s">
        <v>8675</v>
      </c>
      <c r="B1329" s="18" t="s">
        <v>14</v>
      </c>
      <c r="C1329" s="18" t="s">
        <v>27</v>
      </c>
      <c r="D1329" s="18" t="s">
        <v>35</v>
      </c>
      <c r="E1329" s="18" t="s">
        <v>36</v>
      </c>
      <c r="F1329" s="18">
        <v>1067</v>
      </c>
      <c r="G1329" s="18">
        <v>1063.68</v>
      </c>
      <c r="H1329" s="18">
        <v>1577.05</v>
      </c>
      <c r="I1329" s="43">
        <v>-106</v>
      </c>
      <c r="J1329" s="18" t="s">
        <v>46</v>
      </c>
      <c r="K1329" t="s">
        <v>5852</v>
      </c>
      <c r="L1329" s="18" t="s">
        <v>1132</v>
      </c>
    </row>
    <row r="1330" spans="1:12" x14ac:dyDescent="0.3">
      <c r="A1330" t="s">
        <v>6309</v>
      </c>
      <c r="B1330" s="18" t="s">
        <v>12</v>
      </c>
      <c r="C1330" s="18" t="s">
        <v>22</v>
      </c>
      <c r="D1330" s="18" t="s">
        <v>32</v>
      </c>
      <c r="E1330" s="18" t="s">
        <v>44</v>
      </c>
      <c r="F1330" s="18">
        <v>1037</v>
      </c>
      <c r="G1330" s="18">
        <v>1183.58</v>
      </c>
      <c r="H1330" s="18">
        <v>1424.33</v>
      </c>
      <c r="I1330" s="43">
        <v>-206</v>
      </c>
      <c r="J1330" s="18" t="s">
        <v>46</v>
      </c>
      <c r="K1330" t="s">
        <v>5386</v>
      </c>
      <c r="L1330" s="18" t="s">
        <v>3040</v>
      </c>
    </row>
    <row r="1331" spans="1:12" x14ac:dyDescent="0.3">
      <c r="A1331" t="s">
        <v>7162</v>
      </c>
      <c r="B1331" s="18" t="s">
        <v>17</v>
      </c>
      <c r="C1331" s="18" t="s">
        <v>21</v>
      </c>
      <c r="D1331" s="18" t="s">
        <v>34</v>
      </c>
      <c r="E1331" s="18" t="s">
        <v>38</v>
      </c>
      <c r="F1331" s="18">
        <v>1011</v>
      </c>
      <c r="G1331" s="18">
        <v>1356.99</v>
      </c>
      <c r="H1331" s="18">
        <v>2633.09</v>
      </c>
      <c r="I1331" s="43">
        <v>-469</v>
      </c>
      <c r="J1331" s="18" t="s">
        <v>46</v>
      </c>
      <c r="K1331" t="s">
        <v>5554</v>
      </c>
      <c r="L1331" s="18" t="s">
        <v>716</v>
      </c>
    </row>
    <row r="1332" spans="1:12" x14ac:dyDescent="0.3">
      <c r="A1332" t="s">
        <v>6723</v>
      </c>
      <c r="B1332" s="18" t="s">
        <v>13</v>
      </c>
      <c r="C1332" s="18" t="s">
        <v>23</v>
      </c>
      <c r="D1332" s="18" t="s">
        <v>35</v>
      </c>
      <c r="E1332" s="18" t="s">
        <v>39</v>
      </c>
      <c r="F1332" s="18">
        <v>1060</v>
      </c>
      <c r="G1332" s="18">
        <v>1627.67</v>
      </c>
      <c r="H1332" s="18">
        <v>1899.97</v>
      </c>
      <c r="I1332" s="43">
        <v>-117</v>
      </c>
      <c r="J1332" s="18" t="s">
        <v>46</v>
      </c>
      <c r="K1332" t="s">
        <v>4471</v>
      </c>
      <c r="L1332" s="18" t="s">
        <v>716</v>
      </c>
    </row>
    <row r="1333" spans="1:12" x14ac:dyDescent="0.3">
      <c r="A1333" t="s">
        <v>6663</v>
      </c>
      <c r="B1333" s="18" t="s">
        <v>15</v>
      </c>
      <c r="C1333" s="18" t="s">
        <v>30</v>
      </c>
      <c r="D1333" s="18" t="s">
        <v>33</v>
      </c>
      <c r="E1333" s="18" t="s">
        <v>40</v>
      </c>
      <c r="F1333" s="18">
        <v>1016</v>
      </c>
      <c r="G1333" s="18">
        <v>1962.62</v>
      </c>
      <c r="H1333" s="18">
        <v>2813.3</v>
      </c>
      <c r="I1333" s="43">
        <v>-377</v>
      </c>
      <c r="J1333" s="18" t="s">
        <v>46</v>
      </c>
      <c r="K1333" t="s">
        <v>5272</v>
      </c>
      <c r="L1333" s="18" t="s">
        <v>894</v>
      </c>
    </row>
    <row r="1334" spans="1:12" x14ac:dyDescent="0.3">
      <c r="A1334" t="s">
        <v>7427</v>
      </c>
      <c r="B1334" s="18" t="s">
        <v>13</v>
      </c>
      <c r="C1334" s="18" t="s">
        <v>21</v>
      </c>
      <c r="D1334" s="18" t="s">
        <v>34</v>
      </c>
      <c r="E1334" s="18" t="s">
        <v>36</v>
      </c>
      <c r="F1334" s="18">
        <v>1058</v>
      </c>
      <c r="G1334" s="18">
        <v>1418.06</v>
      </c>
      <c r="H1334" s="18">
        <v>1753.74</v>
      </c>
      <c r="I1334" s="43">
        <v>-27</v>
      </c>
      <c r="J1334" s="18" t="s">
        <v>46</v>
      </c>
      <c r="K1334" t="s">
        <v>5823</v>
      </c>
      <c r="L1334" s="18" t="s">
        <v>1085</v>
      </c>
    </row>
    <row r="1335" spans="1:12" x14ac:dyDescent="0.3">
      <c r="A1335" t="s">
        <v>8549</v>
      </c>
      <c r="B1335" s="18" t="s">
        <v>11</v>
      </c>
      <c r="C1335" s="18" t="s">
        <v>27</v>
      </c>
      <c r="D1335" s="18" t="s">
        <v>34</v>
      </c>
      <c r="E1335" s="18" t="s">
        <v>39</v>
      </c>
      <c r="F1335" s="18">
        <v>1074</v>
      </c>
      <c r="G1335" s="18">
        <v>1225.76</v>
      </c>
      <c r="H1335" s="18">
        <v>2169.25</v>
      </c>
      <c r="I1335" s="43">
        <v>-356</v>
      </c>
      <c r="J1335" s="18" t="s">
        <v>46</v>
      </c>
      <c r="K1335" t="s">
        <v>5255</v>
      </c>
      <c r="L1335" s="18" t="s">
        <v>929</v>
      </c>
    </row>
    <row r="1336" spans="1:12" x14ac:dyDescent="0.3">
      <c r="A1336" t="s">
        <v>6922</v>
      </c>
      <c r="B1336" s="18" t="s">
        <v>18</v>
      </c>
      <c r="C1336" s="18" t="s">
        <v>26</v>
      </c>
      <c r="D1336" s="18" t="s">
        <v>34</v>
      </c>
      <c r="E1336" s="18" t="s">
        <v>38</v>
      </c>
      <c r="F1336" s="18">
        <v>1017</v>
      </c>
      <c r="G1336" s="18">
        <v>353.56</v>
      </c>
      <c r="H1336" s="18">
        <v>406.09</v>
      </c>
      <c r="I1336" s="43">
        <v>-171</v>
      </c>
      <c r="J1336" s="18" t="s">
        <v>46</v>
      </c>
      <c r="K1336" t="s">
        <v>4933</v>
      </c>
      <c r="L1336" s="18" t="s">
        <v>3702</v>
      </c>
    </row>
    <row r="1337" spans="1:12" x14ac:dyDescent="0.3">
      <c r="A1337" t="s">
        <v>8863</v>
      </c>
      <c r="B1337" s="18" t="s">
        <v>15</v>
      </c>
      <c r="C1337" s="18" t="s">
        <v>25</v>
      </c>
      <c r="D1337" s="18" t="s">
        <v>33</v>
      </c>
      <c r="E1337" s="18" t="s">
        <v>42</v>
      </c>
      <c r="F1337" s="18">
        <v>1083</v>
      </c>
      <c r="G1337" s="18">
        <v>422.27</v>
      </c>
      <c r="H1337" s="18">
        <v>497.84</v>
      </c>
      <c r="I1337" s="43">
        <v>-433</v>
      </c>
      <c r="J1337" s="18" t="s">
        <v>46</v>
      </c>
      <c r="K1337" t="s">
        <v>5618</v>
      </c>
      <c r="L1337" s="18" t="s">
        <v>1453</v>
      </c>
    </row>
    <row r="1338" spans="1:12" x14ac:dyDescent="0.3">
      <c r="A1338" t="s">
        <v>8792</v>
      </c>
      <c r="B1338" s="18" t="s">
        <v>17</v>
      </c>
      <c r="C1338" s="18" t="s">
        <v>28</v>
      </c>
      <c r="D1338" s="18" t="s">
        <v>35</v>
      </c>
      <c r="E1338" s="18" t="s">
        <v>36</v>
      </c>
      <c r="F1338" s="18">
        <v>1005</v>
      </c>
      <c r="G1338" s="18">
        <v>712.32</v>
      </c>
      <c r="H1338" s="18">
        <v>1267.28</v>
      </c>
      <c r="I1338" s="43">
        <v>-199</v>
      </c>
      <c r="J1338" s="18" t="s">
        <v>46</v>
      </c>
      <c r="K1338" t="s">
        <v>6048</v>
      </c>
      <c r="L1338" s="18" t="s">
        <v>1330</v>
      </c>
    </row>
    <row r="1339" spans="1:12" x14ac:dyDescent="0.3">
      <c r="A1339" t="s">
        <v>10295</v>
      </c>
      <c r="B1339" s="18" t="s">
        <v>11</v>
      </c>
      <c r="C1339" s="18" t="s">
        <v>28</v>
      </c>
      <c r="D1339" s="18" t="s">
        <v>34</v>
      </c>
      <c r="E1339" s="18" t="s">
        <v>37</v>
      </c>
      <c r="F1339" s="18">
        <v>1038</v>
      </c>
      <c r="G1339" s="18">
        <v>1794.58</v>
      </c>
      <c r="H1339" s="18">
        <v>2141.46</v>
      </c>
      <c r="I1339" s="43">
        <v>-311</v>
      </c>
      <c r="J1339" s="18" t="s">
        <v>46</v>
      </c>
      <c r="K1339" t="s">
        <v>4932</v>
      </c>
      <c r="L1339" s="18" t="s">
        <v>3703</v>
      </c>
    </row>
    <row r="1340" spans="1:12" x14ac:dyDescent="0.3">
      <c r="A1340" t="s">
        <v>9017</v>
      </c>
      <c r="B1340" s="18" t="s">
        <v>14</v>
      </c>
      <c r="C1340" s="18" t="s">
        <v>26</v>
      </c>
      <c r="D1340" s="18" t="s">
        <v>34</v>
      </c>
      <c r="E1340" s="18" t="s">
        <v>45</v>
      </c>
      <c r="F1340" s="18">
        <v>1068</v>
      </c>
      <c r="G1340" s="18">
        <v>652.4</v>
      </c>
      <c r="H1340" s="18">
        <v>1076.57</v>
      </c>
      <c r="I1340" s="43">
        <v>-355</v>
      </c>
      <c r="J1340" s="18" t="s">
        <v>46</v>
      </c>
      <c r="K1340" t="s">
        <v>5942</v>
      </c>
      <c r="L1340" s="18" t="s">
        <v>1702</v>
      </c>
    </row>
    <row r="1341" spans="1:12" x14ac:dyDescent="0.3">
      <c r="A1341" t="s">
        <v>9490</v>
      </c>
      <c r="B1341" s="18" t="s">
        <v>14</v>
      </c>
      <c r="C1341" s="18" t="s">
        <v>22</v>
      </c>
      <c r="D1341" s="18" t="s">
        <v>32</v>
      </c>
      <c r="E1341" s="18" t="s">
        <v>36</v>
      </c>
      <c r="F1341" s="18">
        <v>1011</v>
      </c>
      <c r="G1341" s="18">
        <v>1430.91</v>
      </c>
      <c r="H1341" s="18">
        <v>1969.97</v>
      </c>
      <c r="I1341" s="43">
        <v>-243</v>
      </c>
      <c r="J1341" s="18" t="s">
        <v>46</v>
      </c>
      <c r="K1341" t="s">
        <v>4390</v>
      </c>
      <c r="L1341" s="18" t="s">
        <v>2450</v>
      </c>
    </row>
    <row r="1342" spans="1:12" x14ac:dyDescent="0.3">
      <c r="A1342" t="s">
        <v>7044</v>
      </c>
      <c r="B1342" s="18" t="s">
        <v>12</v>
      </c>
      <c r="C1342" s="18" t="s">
        <v>28</v>
      </c>
      <c r="D1342" s="18" t="s">
        <v>32</v>
      </c>
      <c r="E1342" s="18" t="s">
        <v>45</v>
      </c>
      <c r="F1342" s="18">
        <v>1060</v>
      </c>
      <c r="G1342" s="18">
        <v>778.65</v>
      </c>
      <c r="H1342" s="18">
        <v>965.15</v>
      </c>
      <c r="I1342" s="43">
        <v>-475</v>
      </c>
      <c r="J1342" s="18" t="s">
        <v>46</v>
      </c>
      <c r="K1342" t="s">
        <v>6082</v>
      </c>
      <c r="L1342" s="18" t="s">
        <v>896</v>
      </c>
    </row>
    <row r="1343" spans="1:12" x14ac:dyDescent="0.3">
      <c r="A1343" t="s">
        <v>8551</v>
      </c>
      <c r="B1343" s="18" t="s">
        <v>13</v>
      </c>
      <c r="C1343" s="18" t="s">
        <v>23</v>
      </c>
      <c r="D1343" s="18" t="s">
        <v>35</v>
      </c>
      <c r="E1343" s="18" t="s">
        <v>42</v>
      </c>
      <c r="F1343" s="18">
        <v>1013</v>
      </c>
      <c r="G1343" s="18">
        <v>951.92</v>
      </c>
      <c r="H1343" s="18">
        <v>1546.97</v>
      </c>
      <c r="I1343" s="43">
        <v>-426</v>
      </c>
      <c r="J1343" s="18" t="s">
        <v>46</v>
      </c>
      <c r="K1343" t="s">
        <v>6147</v>
      </c>
      <c r="L1343" s="18" t="s">
        <v>931</v>
      </c>
    </row>
    <row r="1344" spans="1:12" x14ac:dyDescent="0.3">
      <c r="A1344" t="s">
        <v>7316</v>
      </c>
      <c r="B1344" s="18" t="s">
        <v>20</v>
      </c>
      <c r="C1344" s="18" t="s">
        <v>24</v>
      </c>
      <c r="D1344" s="18" t="s">
        <v>31</v>
      </c>
      <c r="E1344" s="18" t="s">
        <v>38</v>
      </c>
      <c r="F1344" s="18">
        <v>1023</v>
      </c>
      <c r="G1344" s="18">
        <v>897.1</v>
      </c>
      <c r="H1344" s="18">
        <v>1037.0899999999999</v>
      </c>
      <c r="I1344" s="43">
        <v>-415</v>
      </c>
      <c r="J1344" s="18" t="s">
        <v>46</v>
      </c>
      <c r="K1344" t="s">
        <v>5691</v>
      </c>
      <c r="L1344" s="18" t="s">
        <v>2443</v>
      </c>
    </row>
    <row r="1345" spans="1:12" x14ac:dyDescent="0.3">
      <c r="A1345" t="s">
        <v>9883</v>
      </c>
      <c r="B1345" s="18" t="s">
        <v>12</v>
      </c>
      <c r="C1345" s="18" t="s">
        <v>26</v>
      </c>
      <c r="D1345" s="18" t="s">
        <v>31</v>
      </c>
      <c r="E1345" s="18" t="s">
        <v>43</v>
      </c>
      <c r="F1345" s="18">
        <v>1084</v>
      </c>
      <c r="G1345" s="18">
        <v>1830.88</v>
      </c>
      <c r="H1345" s="18">
        <v>2502.2600000000002</v>
      </c>
      <c r="I1345" s="43">
        <v>-9</v>
      </c>
      <c r="J1345" s="18" t="s">
        <v>46</v>
      </c>
      <c r="K1345" t="s">
        <v>4529</v>
      </c>
      <c r="L1345" s="18" t="s">
        <v>3071</v>
      </c>
    </row>
    <row r="1346" spans="1:12" x14ac:dyDescent="0.3">
      <c r="A1346" t="s">
        <v>6526</v>
      </c>
      <c r="B1346" s="18" t="s">
        <v>19</v>
      </c>
      <c r="C1346" s="18" t="s">
        <v>28</v>
      </c>
      <c r="D1346" s="18" t="s">
        <v>35</v>
      </c>
      <c r="E1346" s="18" t="s">
        <v>41</v>
      </c>
      <c r="F1346" s="18">
        <v>1100</v>
      </c>
      <c r="G1346" s="18">
        <v>379.41</v>
      </c>
      <c r="H1346" s="18">
        <v>551.34</v>
      </c>
      <c r="I1346" s="43">
        <v>-167</v>
      </c>
      <c r="J1346" s="18" t="s">
        <v>46</v>
      </c>
      <c r="K1346" t="s">
        <v>5468</v>
      </c>
      <c r="L1346" s="18" t="s">
        <v>1931</v>
      </c>
    </row>
    <row r="1347" spans="1:12" x14ac:dyDescent="0.3">
      <c r="A1347" t="s">
        <v>7680</v>
      </c>
      <c r="B1347" s="18" t="s">
        <v>14</v>
      </c>
      <c r="C1347" s="18" t="s">
        <v>28</v>
      </c>
      <c r="D1347" s="18" t="s">
        <v>34</v>
      </c>
      <c r="E1347" s="18" t="s">
        <v>40</v>
      </c>
      <c r="F1347" s="18">
        <v>1082</v>
      </c>
      <c r="G1347" s="18">
        <v>198.14</v>
      </c>
      <c r="H1347" s="18">
        <v>294.27</v>
      </c>
      <c r="I1347" s="43">
        <v>-192</v>
      </c>
      <c r="J1347" s="18" t="s">
        <v>46</v>
      </c>
      <c r="K1347" t="s">
        <v>5071</v>
      </c>
      <c r="L1347" s="18" t="s">
        <v>2382</v>
      </c>
    </row>
    <row r="1348" spans="1:12" x14ac:dyDescent="0.3">
      <c r="A1348" t="s">
        <v>7830</v>
      </c>
      <c r="B1348" s="18" t="s">
        <v>18</v>
      </c>
      <c r="C1348" s="18" t="s">
        <v>21</v>
      </c>
      <c r="D1348" s="18" t="s">
        <v>31</v>
      </c>
      <c r="E1348" s="18" t="s">
        <v>36</v>
      </c>
      <c r="F1348" s="18">
        <v>1093</v>
      </c>
      <c r="G1348" s="18">
        <v>1255.94</v>
      </c>
      <c r="H1348" s="18">
        <v>2375.1999999999998</v>
      </c>
      <c r="I1348" s="43">
        <v>-69</v>
      </c>
      <c r="J1348" s="18" t="s">
        <v>46</v>
      </c>
      <c r="K1348" t="s">
        <v>4765</v>
      </c>
      <c r="L1348" s="18" t="s">
        <v>3537</v>
      </c>
    </row>
    <row r="1349" spans="1:12" x14ac:dyDescent="0.3">
      <c r="A1349" t="s">
        <v>8756</v>
      </c>
      <c r="B1349" s="18" t="s">
        <v>19</v>
      </c>
      <c r="C1349" s="18" t="s">
        <v>30</v>
      </c>
      <c r="D1349" s="18" t="s">
        <v>33</v>
      </c>
      <c r="E1349" s="18" t="s">
        <v>42</v>
      </c>
      <c r="F1349" s="18">
        <v>1075</v>
      </c>
      <c r="G1349" s="18">
        <v>1746.31</v>
      </c>
      <c r="H1349" s="18">
        <v>2812.41</v>
      </c>
      <c r="I1349" s="43">
        <v>-98</v>
      </c>
      <c r="J1349" s="18" t="s">
        <v>46</v>
      </c>
      <c r="K1349" t="s">
        <v>5304</v>
      </c>
      <c r="L1349" s="18" t="s">
        <v>1266</v>
      </c>
    </row>
    <row r="1350" spans="1:12" x14ac:dyDescent="0.3">
      <c r="A1350" t="s">
        <v>10132</v>
      </c>
      <c r="B1350" s="18" t="s">
        <v>13</v>
      </c>
      <c r="C1350" s="18" t="s">
        <v>29</v>
      </c>
      <c r="D1350" s="18" t="s">
        <v>34</v>
      </c>
      <c r="E1350" s="18" t="s">
        <v>39</v>
      </c>
      <c r="F1350" s="18">
        <v>1080</v>
      </c>
      <c r="G1350" s="18">
        <v>1546.99</v>
      </c>
      <c r="H1350" s="18">
        <v>1968.28</v>
      </c>
      <c r="I1350" s="43">
        <v>-60</v>
      </c>
      <c r="J1350" s="18" t="s">
        <v>46</v>
      </c>
      <c r="K1350" t="s">
        <v>4402</v>
      </c>
      <c r="L1350" s="18" t="s">
        <v>3478</v>
      </c>
    </row>
    <row r="1351" spans="1:12" x14ac:dyDescent="0.3">
      <c r="A1351" t="s">
        <v>7683</v>
      </c>
      <c r="B1351" s="18" t="s">
        <v>18</v>
      </c>
      <c r="C1351" s="18" t="s">
        <v>21</v>
      </c>
      <c r="D1351" s="18" t="s">
        <v>31</v>
      </c>
      <c r="E1351" s="18" t="s">
        <v>45</v>
      </c>
      <c r="F1351" s="18">
        <v>1016</v>
      </c>
      <c r="G1351" s="18">
        <v>631.9</v>
      </c>
      <c r="H1351" s="18">
        <v>919.97</v>
      </c>
      <c r="I1351" s="43">
        <v>-357</v>
      </c>
      <c r="J1351" s="18" t="s">
        <v>46</v>
      </c>
      <c r="K1351" t="s">
        <v>4713</v>
      </c>
      <c r="L1351" s="18" t="s">
        <v>3974</v>
      </c>
    </row>
    <row r="1352" spans="1:12" x14ac:dyDescent="0.3">
      <c r="A1352" t="s">
        <v>8736</v>
      </c>
      <c r="B1352" s="18" t="s">
        <v>19</v>
      </c>
      <c r="C1352" s="18" t="s">
        <v>30</v>
      </c>
      <c r="D1352" s="18" t="s">
        <v>35</v>
      </c>
      <c r="E1352" s="18" t="s">
        <v>36</v>
      </c>
      <c r="F1352" s="18">
        <v>1096</v>
      </c>
      <c r="G1352" s="18">
        <v>1709.8</v>
      </c>
      <c r="H1352" s="18">
        <v>3389.16</v>
      </c>
      <c r="I1352" s="43">
        <v>-153</v>
      </c>
      <c r="J1352" s="18" t="s">
        <v>46</v>
      </c>
      <c r="K1352" t="s">
        <v>4657</v>
      </c>
      <c r="L1352" s="18" t="s">
        <v>1229</v>
      </c>
    </row>
    <row r="1353" spans="1:12" x14ac:dyDescent="0.3">
      <c r="A1353" t="s">
        <v>10077</v>
      </c>
      <c r="B1353" s="18" t="s">
        <v>12</v>
      </c>
      <c r="C1353" s="18" t="s">
        <v>24</v>
      </c>
      <c r="D1353" s="18" t="s">
        <v>34</v>
      </c>
      <c r="E1353" s="18" t="s">
        <v>44</v>
      </c>
      <c r="F1353" s="18">
        <v>1016</v>
      </c>
      <c r="G1353" s="18">
        <v>1973.06</v>
      </c>
      <c r="H1353" s="18">
        <v>3724.52</v>
      </c>
      <c r="I1353" s="43">
        <v>-13</v>
      </c>
      <c r="J1353" s="18" t="s">
        <v>46</v>
      </c>
      <c r="K1353" t="s">
        <v>5036</v>
      </c>
      <c r="L1353" s="18" t="s">
        <v>61</v>
      </c>
    </row>
    <row r="1354" spans="1:12" x14ac:dyDescent="0.3">
      <c r="A1354" t="s">
        <v>10034</v>
      </c>
      <c r="B1354" s="18" t="s">
        <v>16</v>
      </c>
      <c r="C1354" s="18" t="s">
        <v>24</v>
      </c>
      <c r="D1354" s="18" t="s">
        <v>32</v>
      </c>
      <c r="E1354" s="18" t="s">
        <v>38</v>
      </c>
      <c r="F1354" s="18">
        <v>1078</v>
      </c>
      <c r="G1354" s="18">
        <v>881.92</v>
      </c>
      <c r="H1354" s="18">
        <v>1629.34</v>
      </c>
      <c r="I1354" s="43">
        <v>-430</v>
      </c>
      <c r="J1354" s="18" t="s">
        <v>46</v>
      </c>
      <c r="K1354" t="s">
        <v>4970</v>
      </c>
      <c r="L1354" s="18" t="s">
        <v>3326</v>
      </c>
    </row>
    <row r="1355" spans="1:12" x14ac:dyDescent="0.3">
      <c r="A1355" t="s">
        <v>9520</v>
      </c>
      <c r="B1355" s="18" t="s">
        <v>11</v>
      </c>
      <c r="C1355" s="18" t="s">
        <v>21</v>
      </c>
      <c r="D1355" s="18" t="s">
        <v>34</v>
      </c>
      <c r="E1355" s="18" t="s">
        <v>44</v>
      </c>
      <c r="F1355" s="18">
        <v>1032</v>
      </c>
      <c r="G1355" s="18">
        <v>1222.5</v>
      </c>
      <c r="H1355" s="18">
        <v>2050.96</v>
      </c>
      <c r="I1355" s="43">
        <v>-333</v>
      </c>
      <c r="J1355" s="18" t="s">
        <v>46</v>
      </c>
      <c r="K1355" t="s">
        <v>5389</v>
      </c>
      <c r="L1355" s="18" t="s">
        <v>2500</v>
      </c>
    </row>
    <row r="1356" spans="1:12" x14ac:dyDescent="0.3">
      <c r="A1356" t="s">
        <v>9317</v>
      </c>
      <c r="B1356" s="18" t="s">
        <v>19</v>
      </c>
      <c r="C1356" s="18" t="s">
        <v>25</v>
      </c>
      <c r="D1356" s="18" t="s">
        <v>34</v>
      </c>
      <c r="E1356" s="18" t="s">
        <v>43</v>
      </c>
      <c r="F1356" s="18">
        <v>1056</v>
      </c>
      <c r="G1356" s="18">
        <v>1367.5</v>
      </c>
      <c r="H1356" s="18">
        <v>1918.32</v>
      </c>
      <c r="I1356" s="43">
        <v>-452</v>
      </c>
      <c r="J1356" s="18" t="s">
        <v>46</v>
      </c>
      <c r="K1356" t="s">
        <v>5362</v>
      </c>
      <c r="L1356" s="18" t="s">
        <v>2177</v>
      </c>
    </row>
    <row r="1357" spans="1:12" x14ac:dyDescent="0.3">
      <c r="A1357" t="s">
        <v>7278</v>
      </c>
      <c r="B1357" s="18" t="s">
        <v>12</v>
      </c>
      <c r="C1357" s="18" t="s">
        <v>30</v>
      </c>
      <c r="D1357" s="18" t="s">
        <v>34</v>
      </c>
      <c r="E1357" s="18" t="s">
        <v>43</v>
      </c>
      <c r="F1357" s="18">
        <v>1091</v>
      </c>
      <c r="G1357" s="18">
        <v>1285.1400000000001</v>
      </c>
      <c r="H1357" s="18">
        <v>1757.63</v>
      </c>
      <c r="I1357" s="43">
        <v>-288</v>
      </c>
      <c r="J1357" s="18" t="s">
        <v>46</v>
      </c>
      <c r="K1357" t="s">
        <v>5741</v>
      </c>
      <c r="L1357" s="18" t="s">
        <v>2081</v>
      </c>
    </row>
    <row r="1358" spans="1:12" x14ac:dyDescent="0.3">
      <c r="A1358" t="s">
        <v>8576</v>
      </c>
      <c r="B1358" s="18" t="s">
        <v>15</v>
      </c>
      <c r="C1358" s="18" t="s">
        <v>22</v>
      </c>
      <c r="D1358" s="18" t="s">
        <v>33</v>
      </c>
      <c r="E1358" s="18" t="s">
        <v>42</v>
      </c>
      <c r="F1358" s="18">
        <v>1046</v>
      </c>
      <c r="G1358" s="18">
        <v>272.2</v>
      </c>
      <c r="H1358" s="18">
        <v>327.35000000000002</v>
      </c>
      <c r="I1358" s="43">
        <v>-272</v>
      </c>
      <c r="J1358" s="18" t="s">
        <v>46</v>
      </c>
      <c r="K1358" t="s">
        <v>5000</v>
      </c>
      <c r="L1358" s="18" t="s">
        <v>973</v>
      </c>
    </row>
    <row r="1359" spans="1:12" x14ac:dyDescent="0.3">
      <c r="A1359" t="s">
        <v>9240</v>
      </c>
      <c r="B1359" s="18" t="s">
        <v>17</v>
      </c>
      <c r="C1359" s="18" t="s">
        <v>25</v>
      </c>
      <c r="D1359" s="18" t="s">
        <v>32</v>
      </c>
      <c r="E1359" s="18" t="s">
        <v>42</v>
      </c>
      <c r="F1359" s="18">
        <v>1073</v>
      </c>
      <c r="G1359" s="18">
        <v>528.55999999999995</v>
      </c>
      <c r="H1359" s="18">
        <v>720.89</v>
      </c>
      <c r="I1359" s="43">
        <v>-55</v>
      </c>
      <c r="J1359" s="18" t="s">
        <v>46</v>
      </c>
      <c r="K1359" t="s">
        <v>5834</v>
      </c>
      <c r="L1359" s="18" t="s">
        <v>2056</v>
      </c>
    </row>
    <row r="1360" spans="1:12" x14ac:dyDescent="0.3">
      <c r="A1360" t="s">
        <v>10069</v>
      </c>
      <c r="B1360" s="18" t="s">
        <v>12</v>
      </c>
      <c r="C1360" s="18" t="s">
        <v>29</v>
      </c>
      <c r="D1360" s="18" t="s">
        <v>35</v>
      </c>
      <c r="E1360" s="18" t="s">
        <v>45</v>
      </c>
      <c r="F1360" s="18">
        <v>1015</v>
      </c>
      <c r="G1360" s="18">
        <v>920.24</v>
      </c>
      <c r="H1360" s="18">
        <v>1720.77</v>
      </c>
      <c r="I1360" s="43">
        <v>-169</v>
      </c>
      <c r="J1360" s="18" t="s">
        <v>46</v>
      </c>
      <c r="K1360" t="s">
        <v>5019</v>
      </c>
      <c r="L1360" s="18" t="s">
        <v>3380</v>
      </c>
    </row>
    <row r="1361" spans="1:12" x14ac:dyDescent="0.3">
      <c r="A1361" t="s">
        <v>7366</v>
      </c>
      <c r="B1361" s="18" t="s">
        <v>19</v>
      </c>
      <c r="C1361" s="18" t="s">
        <v>22</v>
      </c>
      <c r="D1361" s="18" t="s">
        <v>35</v>
      </c>
      <c r="E1361" s="18" t="s">
        <v>43</v>
      </c>
      <c r="F1361" s="18">
        <v>1036</v>
      </c>
      <c r="G1361" s="18">
        <v>1507.51</v>
      </c>
      <c r="H1361" s="18">
        <v>1731.38</v>
      </c>
      <c r="I1361" s="43">
        <v>-126</v>
      </c>
      <c r="J1361" s="18" t="s">
        <v>46</v>
      </c>
      <c r="K1361" t="s">
        <v>4593</v>
      </c>
      <c r="L1361" s="18" t="s">
        <v>3249</v>
      </c>
    </row>
    <row r="1362" spans="1:12" x14ac:dyDescent="0.3">
      <c r="A1362" t="s">
        <v>7502</v>
      </c>
      <c r="B1362" s="18" t="s">
        <v>19</v>
      </c>
      <c r="C1362" s="18" t="s">
        <v>24</v>
      </c>
      <c r="D1362" s="18" t="s">
        <v>31</v>
      </c>
      <c r="E1362" s="18" t="s">
        <v>45</v>
      </c>
      <c r="F1362" s="18">
        <v>1016</v>
      </c>
      <c r="G1362" s="18">
        <v>275.08</v>
      </c>
      <c r="H1362" s="18">
        <v>497.98</v>
      </c>
      <c r="I1362" s="43">
        <v>-337</v>
      </c>
      <c r="J1362" s="18" t="s">
        <v>46</v>
      </c>
      <c r="K1362" t="s">
        <v>5675</v>
      </c>
      <c r="L1362" s="18" t="s">
        <v>737</v>
      </c>
    </row>
    <row r="1363" spans="1:12" x14ac:dyDescent="0.3">
      <c r="A1363" t="s">
        <v>10152</v>
      </c>
      <c r="B1363" s="18" t="s">
        <v>16</v>
      </c>
      <c r="C1363" s="18" t="s">
        <v>29</v>
      </c>
      <c r="D1363" s="18" t="s">
        <v>34</v>
      </c>
      <c r="E1363" s="18" t="s">
        <v>42</v>
      </c>
      <c r="F1363" s="18">
        <v>1075</v>
      </c>
      <c r="G1363" s="18">
        <v>1116.93</v>
      </c>
      <c r="H1363" s="18">
        <v>1710.2</v>
      </c>
      <c r="I1363" s="43">
        <v>-241</v>
      </c>
      <c r="J1363" s="18" t="s">
        <v>46</v>
      </c>
      <c r="K1363" t="s">
        <v>4718</v>
      </c>
      <c r="L1363" s="18" t="s">
        <v>3506</v>
      </c>
    </row>
    <row r="1364" spans="1:12" x14ac:dyDescent="0.3">
      <c r="A1364" t="s">
        <v>8504</v>
      </c>
      <c r="B1364" s="18" t="s">
        <v>17</v>
      </c>
      <c r="C1364" s="18" t="s">
        <v>26</v>
      </c>
      <c r="D1364" s="18" t="s">
        <v>34</v>
      </c>
      <c r="E1364" s="18" t="s">
        <v>36</v>
      </c>
      <c r="F1364" s="18">
        <v>1012</v>
      </c>
      <c r="G1364" s="18">
        <v>1515.03</v>
      </c>
      <c r="H1364" s="18">
        <v>1949.33</v>
      </c>
      <c r="I1364" s="43">
        <v>-316</v>
      </c>
      <c r="J1364" s="18" t="s">
        <v>46</v>
      </c>
      <c r="K1364" t="s">
        <v>6163</v>
      </c>
      <c r="L1364" s="18" t="s">
        <v>862</v>
      </c>
    </row>
    <row r="1365" spans="1:12" x14ac:dyDescent="0.3">
      <c r="A1365" t="s">
        <v>7003</v>
      </c>
      <c r="B1365" s="18" t="s">
        <v>12</v>
      </c>
      <c r="C1365" s="18" t="s">
        <v>24</v>
      </c>
      <c r="D1365" s="18" t="s">
        <v>34</v>
      </c>
      <c r="E1365" s="18" t="s">
        <v>38</v>
      </c>
      <c r="F1365" s="18">
        <v>1045</v>
      </c>
      <c r="G1365" s="18">
        <v>75.75</v>
      </c>
      <c r="H1365" s="18">
        <v>95.53</v>
      </c>
      <c r="I1365" s="43">
        <v>-184</v>
      </c>
      <c r="J1365" s="18" t="s">
        <v>46</v>
      </c>
      <c r="K1365" t="s">
        <v>5707</v>
      </c>
      <c r="L1365" s="18" t="s">
        <v>146</v>
      </c>
    </row>
    <row r="1366" spans="1:12" x14ac:dyDescent="0.3">
      <c r="A1366" t="s">
        <v>9094</v>
      </c>
      <c r="B1366" s="18" t="s">
        <v>18</v>
      </c>
      <c r="C1366" s="18" t="s">
        <v>24</v>
      </c>
      <c r="D1366" s="18" t="s">
        <v>35</v>
      </c>
      <c r="E1366" s="18" t="s">
        <v>37</v>
      </c>
      <c r="F1366" s="18">
        <v>1066</v>
      </c>
      <c r="G1366" s="18">
        <v>1865.31</v>
      </c>
      <c r="H1366" s="18">
        <v>2382.34</v>
      </c>
      <c r="I1366" s="43">
        <v>-129</v>
      </c>
      <c r="J1366" s="18" t="s">
        <v>46</v>
      </c>
      <c r="K1366" t="s">
        <v>5709</v>
      </c>
      <c r="L1366" s="18" t="s">
        <v>1831</v>
      </c>
    </row>
    <row r="1367" spans="1:12" x14ac:dyDescent="0.3">
      <c r="A1367" t="s">
        <v>6704</v>
      </c>
      <c r="B1367" s="18" t="s">
        <v>18</v>
      </c>
      <c r="C1367" s="18" t="s">
        <v>21</v>
      </c>
      <c r="D1367" s="18" t="s">
        <v>34</v>
      </c>
      <c r="E1367" s="18" t="s">
        <v>44</v>
      </c>
      <c r="F1367" s="18">
        <v>1065</v>
      </c>
      <c r="G1367" s="18">
        <v>1517.14</v>
      </c>
      <c r="H1367" s="18">
        <v>2301.6799999999998</v>
      </c>
      <c r="I1367" s="43">
        <v>-144</v>
      </c>
      <c r="J1367" s="18" t="s">
        <v>46</v>
      </c>
      <c r="K1367" t="s">
        <v>5856</v>
      </c>
      <c r="L1367" s="18" t="s">
        <v>570</v>
      </c>
    </row>
    <row r="1368" spans="1:12" x14ac:dyDescent="0.3">
      <c r="A1368" t="s">
        <v>7541</v>
      </c>
      <c r="B1368" s="18" t="s">
        <v>17</v>
      </c>
      <c r="C1368" s="18" t="s">
        <v>26</v>
      </c>
      <c r="D1368" s="18" t="s">
        <v>34</v>
      </c>
      <c r="E1368" s="18" t="s">
        <v>40</v>
      </c>
      <c r="F1368" s="18">
        <v>1069</v>
      </c>
      <c r="G1368" s="18">
        <v>1878.65</v>
      </c>
      <c r="H1368" s="18">
        <v>3365.03</v>
      </c>
      <c r="I1368" s="43">
        <v>-130</v>
      </c>
      <c r="J1368" s="18" t="s">
        <v>46</v>
      </c>
      <c r="K1368" t="s">
        <v>5037</v>
      </c>
      <c r="L1368" s="18" t="s">
        <v>1817</v>
      </c>
    </row>
    <row r="1369" spans="1:12" x14ac:dyDescent="0.3">
      <c r="A1369" t="s">
        <v>6909</v>
      </c>
      <c r="B1369" s="18" t="s">
        <v>11</v>
      </c>
      <c r="C1369" s="18" t="s">
        <v>26</v>
      </c>
      <c r="D1369" s="18" t="s">
        <v>35</v>
      </c>
      <c r="E1369" s="18" t="s">
        <v>40</v>
      </c>
      <c r="F1369" s="18">
        <v>1012</v>
      </c>
      <c r="G1369" s="18">
        <v>1599.34</v>
      </c>
      <c r="H1369" s="18">
        <v>2232.85</v>
      </c>
      <c r="I1369" s="43">
        <v>-240</v>
      </c>
      <c r="J1369" s="18" t="s">
        <v>46</v>
      </c>
      <c r="K1369" t="s">
        <v>5326</v>
      </c>
      <c r="L1369" s="18" t="s">
        <v>1195</v>
      </c>
    </row>
    <row r="1370" spans="1:12" x14ac:dyDescent="0.3">
      <c r="A1370" t="s">
        <v>10012</v>
      </c>
      <c r="B1370" s="18" t="s">
        <v>14</v>
      </c>
      <c r="C1370" s="18" t="s">
        <v>23</v>
      </c>
      <c r="D1370" s="18" t="s">
        <v>35</v>
      </c>
      <c r="E1370" s="18" t="s">
        <v>42</v>
      </c>
      <c r="F1370" s="18">
        <v>1063</v>
      </c>
      <c r="G1370" s="18">
        <v>564.91</v>
      </c>
      <c r="H1370" s="18">
        <v>776.92</v>
      </c>
      <c r="I1370" s="43">
        <v>-356</v>
      </c>
      <c r="J1370" s="18" t="s">
        <v>46</v>
      </c>
      <c r="K1370" t="s">
        <v>4742</v>
      </c>
      <c r="L1370" s="18" t="s">
        <v>3288</v>
      </c>
    </row>
    <row r="1371" spans="1:12" x14ac:dyDescent="0.3">
      <c r="A1371" t="s">
        <v>7856</v>
      </c>
      <c r="B1371" s="18" t="s">
        <v>20</v>
      </c>
      <c r="C1371" s="18" t="s">
        <v>30</v>
      </c>
      <c r="D1371" s="18" t="s">
        <v>34</v>
      </c>
      <c r="E1371" s="18" t="s">
        <v>43</v>
      </c>
      <c r="F1371" s="18">
        <v>1100</v>
      </c>
      <c r="G1371" s="18">
        <v>829.44</v>
      </c>
      <c r="H1371" s="18">
        <v>1422.45</v>
      </c>
      <c r="I1371" s="43">
        <v>-351</v>
      </c>
      <c r="J1371" s="18" t="s">
        <v>46</v>
      </c>
      <c r="K1371" t="s">
        <v>6144</v>
      </c>
      <c r="L1371" s="18" t="s">
        <v>424</v>
      </c>
    </row>
    <row r="1372" spans="1:12" x14ac:dyDescent="0.3">
      <c r="A1372" t="s">
        <v>8485</v>
      </c>
      <c r="B1372" s="18" t="s">
        <v>11</v>
      </c>
      <c r="C1372" s="18" t="s">
        <v>28</v>
      </c>
      <c r="D1372" s="18" t="s">
        <v>35</v>
      </c>
      <c r="E1372" s="18" t="s">
        <v>44</v>
      </c>
      <c r="F1372" s="18">
        <v>1044</v>
      </c>
      <c r="G1372" s="18">
        <v>131.19999999999999</v>
      </c>
      <c r="H1372" s="18">
        <v>146.16999999999999</v>
      </c>
      <c r="I1372" s="43">
        <v>-387</v>
      </c>
      <c r="J1372" s="18" t="s">
        <v>46</v>
      </c>
      <c r="K1372" t="s">
        <v>6170</v>
      </c>
      <c r="L1372" s="18" t="s">
        <v>831</v>
      </c>
    </row>
    <row r="1373" spans="1:12" x14ac:dyDescent="0.3">
      <c r="A1373" t="s">
        <v>8880</v>
      </c>
      <c r="B1373" s="18" t="s">
        <v>12</v>
      </c>
      <c r="C1373" s="18" t="s">
        <v>21</v>
      </c>
      <c r="D1373" s="18" t="s">
        <v>33</v>
      </c>
      <c r="E1373" s="18" t="s">
        <v>38</v>
      </c>
      <c r="F1373" s="18">
        <v>1007</v>
      </c>
      <c r="G1373" s="18">
        <v>1324.27</v>
      </c>
      <c r="H1373" s="18">
        <v>1629.3</v>
      </c>
      <c r="I1373" s="43">
        <v>-431</v>
      </c>
      <c r="J1373" s="18" t="s">
        <v>46</v>
      </c>
      <c r="K1373" t="s">
        <v>5628</v>
      </c>
      <c r="L1373" s="18" t="s">
        <v>1474</v>
      </c>
    </row>
    <row r="1374" spans="1:12" x14ac:dyDescent="0.3">
      <c r="A1374" t="s">
        <v>9426</v>
      </c>
      <c r="B1374" s="18" t="s">
        <v>18</v>
      </c>
      <c r="C1374" s="18" t="s">
        <v>28</v>
      </c>
      <c r="D1374" s="18" t="s">
        <v>35</v>
      </c>
      <c r="E1374" s="18" t="s">
        <v>38</v>
      </c>
      <c r="F1374" s="18">
        <v>1062</v>
      </c>
      <c r="G1374" s="18">
        <v>1090.99</v>
      </c>
      <c r="H1374" s="18">
        <v>1465.8</v>
      </c>
      <c r="I1374" s="43">
        <v>-100</v>
      </c>
      <c r="J1374" s="18" t="s">
        <v>46</v>
      </c>
      <c r="K1374" t="s">
        <v>5723</v>
      </c>
      <c r="L1374" s="18" t="s">
        <v>2354</v>
      </c>
    </row>
    <row r="1375" spans="1:12" x14ac:dyDescent="0.3">
      <c r="A1375" t="s">
        <v>8165</v>
      </c>
      <c r="B1375" s="18" t="s">
        <v>16</v>
      </c>
      <c r="C1375" s="18" t="s">
        <v>22</v>
      </c>
      <c r="D1375" s="18" t="s">
        <v>31</v>
      </c>
      <c r="E1375" s="18" t="s">
        <v>38</v>
      </c>
      <c r="F1375" s="18">
        <v>1055</v>
      </c>
      <c r="G1375" s="18">
        <v>1916.99</v>
      </c>
      <c r="H1375" s="18">
        <v>3298.64</v>
      </c>
      <c r="I1375" s="43">
        <v>-420</v>
      </c>
      <c r="J1375" s="18" t="s">
        <v>46</v>
      </c>
      <c r="K1375" t="s">
        <v>6055</v>
      </c>
      <c r="L1375" s="18" t="s">
        <v>296</v>
      </c>
    </row>
    <row r="1376" spans="1:12" x14ac:dyDescent="0.3">
      <c r="A1376" t="s">
        <v>9457</v>
      </c>
      <c r="B1376" s="18" t="s">
        <v>20</v>
      </c>
      <c r="C1376" s="18" t="s">
        <v>27</v>
      </c>
      <c r="D1376" s="18" t="s">
        <v>31</v>
      </c>
      <c r="E1376" s="18" t="s">
        <v>38</v>
      </c>
      <c r="F1376" s="18">
        <v>1075</v>
      </c>
      <c r="G1376" s="18">
        <v>75.680000000000007</v>
      </c>
      <c r="H1376" s="18">
        <v>131.37</v>
      </c>
      <c r="I1376" s="43">
        <v>-483</v>
      </c>
      <c r="J1376" s="18" t="s">
        <v>46</v>
      </c>
      <c r="K1376" t="s">
        <v>4951</v>
      </c>
      <c r="L1376" s="18" t="s">
        <v>2401</v>
      </c>
    </row>
    <row r="1377" spans="1:12" x14ac:dyDescent="0.3">
      <c r="A1377" t="s">
        <v>7966</v>
      </c>
      <c r="B1377" s="18" t="s">
        <v>16</v>
      </c>
      <c r="C1377" s="18" t="s">
        <v>22</v>
      </c>
      <c r="D1377" s="18" t="s">
        <v>34</v>
      </c>
      <c r="E1377" s="18" t="s">
        <v>40</v>
      </c>
      <c r="F1377" s="18">
        <v>1074</v>
      </c>
      <c r="G1377" s="18">
        <v>266.19</v>
      </c>
      <c r="H1377" s="18">
        <v>295.01</v>
      </c>
      <c r="I1377" s="43">
        <v>-281</v>
      </c>
      <c r="J1377" s="18" t="s">
        <v>46</v>
      </c>
      <c r="K1377" t="s">
        <v>4825</v>
      </c>
      <c r="L1377" s="18" t="s">
        <v>2824</v>
      </c>
    </row>
    <row r="1378" spans="1:12" x14ac:dyDescent="0.3">
      <c r="A1378" t="s">
        <v>6739</v>
      </c>
      <c r="B1378" s="18" t="s">
        <v>15</v>
      </c>
      <c r="C1378" s="18" t="s">
        <v>24</v>
      </c>
      <c r="D1378" s="18" t="s">
        <v>32</v>
      </c>
      <c r="E1378" s="18" t="s">
        <v>43</v>
      </c>
      <c r="F1378" s="18">
        <v>1052</v>
      </c>
      <c r="G1378" s="18">
        <v>442.06</v>
      </c>
      <c r="H1378" s="18">
        <v>856.53</v>
      </c>
      <c r="I1378" s="43">
        <v>-112</v>
      </c>
      <c r="J1378" s="18" t="s">
        <v>46</v>
      </c>
      <c r="K1378" t="s">
        <v>4712</v>
      </c>
      <c r="L1378" s="18" t="s">
        <v>3412</v>
      </c>
    </row>
    <row r="1379" spans="1:12" x14ac:dyDescent="0.3">
      <c r="A1379" t="s">
        <v>8010</v>
      </c>
      <c r="B1379" s="18" t="s">
        <v>16</v>
      </c>
      <c r="C1379" s="18" t="s">
        <v>22</v>
      </c>
      <c r="D1379" s="18" t="s">
        <v>35</v>
      </c>
      <c r="E1379" s="18" t="s">
        <v>44</v>
      </c>
      <c r="F1379" s="18">
        <v>1046</v>
      </c>
      <c r="G1379" s="18">
        <v>1568.33</v>
      </c>
      <c r="H1379" s="18">
        <v>2645.45</v>
      </c>
      <c r="I1379" s="43">
        <v>-462</v>
      </c>
      <c r="J1379" s="18" t="s">
        <v>46</v>
      </c>
      <c r="K1379" t="s">
        <v>4839</v>
      </c>
      <c r="L1379" s="18" t="s">
        <v>2146</v>
      </c>
    </row>
    <row r="1380" spans="1:12" x14ac:dyDescent="0.3">
      <c r="A1380" t="s">
        <v>7668</v>
      </c>
      <c r="B1380" s="18" t="s">
        <v>13</v>
      </c>
      <c r="C1380" s="18" t="s">
        <v>26</v>
      </c>
      <c r="D1380" s="18" t="s">
        <v>34</v>
      </c>
      <c r="E1380" s="18" t="s">
        <v>41</v>
      </c>
      <c r="F1380" s="18">
        <v>1036</v>
      </c>
      <c r="G1380" s="18">
        <v>1305.2</v>
      </c>
      <c r="H1380" s="18">
        <v>2554.7800000000002</v>
      </c>
      <c r="I1380" s="43">
        <v>-410</v>
      </c>
      <c r="J1380" s="18" t="s">
        <v>46</v>
      </c>
      <c r="K1380" t="s">
        <v>5017</v>
      </c>
      <c r="L1380" s="18" t="s">
        <v>2235</v>
      </c>
    </row>
    <row r="1381" spans="1:12" x14ac:dyDescent="0.3">
      <c r="A1381" t="s">
        <v>7987</v>
      </c>
      <c r="B1381" s="18" t="s">
        <v>17</v>
      </c>
      <c r="C1381" s="18" t="s">
        <v>30</v>
      </c>
      <c r="D1381" s="18" t="s">
        <v>32</v>
      </c>
      <c r="E1381" s="18" t="s">
        <v>45</v>
      </c>
      <c r="F1381" s="18">
        <v>1044</v>
      </c>
      <c r="G1381" s="18">
        <v>1850.94</v>
      </c>
      <c r="H1381" s="18">
        <v>3573.22</v>
      </c>
      <c r="I1381" s="43">
        <v>-232</v>
      </c>
      <c r="J1381" s="18" t="s">
        <v>46</v>
      </c>
      <c r="K1381" t="s">
        <v>4560</v>
      </c>
      <c r="L1381" s="18" t="s">
        <v>4140</v>
      </c>
    </row>
    <row r="1382" spans="1:12" x14ac:dyDescent="0.3">
      <c r="A1382" t="s">
        <v>10567</v>
      </c>
      <c r="B1382" s="18" t="s">
        <v>19</v>
      </c>
      <c r="C1382" s="18" t="s">
        <v>24</v>
      </c>
      <c r="D1382" s="18" t="s">
        <v>31</v>
      </c>
      <c r="E1382" s="18" t="s">
        <v>44</v>
      </c>
      <c r="F1382" s="18">
        <v>1057</v>
      </c>
      <c r="G1382" s="18">
        <v>1406.21</v>
      </c>
      <c r="H1382" s="18">
        <v>1718.42</v>
      </c>
      <c r="I1382" s="43">
        <v>-318</v>
      </c>
      <c r="J1382" s="18" t="s">
        <v>46</v>
      </c>
      <c r="K1382" t="s">
        <v>4555</v>
      </c>
      <c r="L1382" s="18" t="s">
        <v>4145</v>
      </c>
    </row>
    <row r="1383" spans="1:12" x14ac:dyDescent="0.3">
      <c r="A1383" t="s">
        <v>8891</v>
      </c>
      <c r="B1383" s="18" t="s">
        <v>11</v>
      </c>
      <c r="C1383" s="18" t="s">
        <v>26</v>
      </c>
      <c r="D1383" s="18" t="s">
        <v>35</v>
      </c>
      <c r="E1383" s="18" t="s">
        <v>42</v>
      </c>
      <c r="F1383" s="18">
        <v>1041</v>
      </c>
      <c r="G1383" s="18">
        <v>156.84</v>
      </c>
      <c r="H1383" s="18">
        <v>268.04000000000002</v>
      </c>
      <c r="I1383" s="43">
        <v>-77</v>
      </c>
      <c r="J1383" s="18" t="s">
        <v>46</v>
      </c>
      <c r="K1383" t="s">
        <v>5904</v>
      </c>
      <c r="L1383" s="18" t="s">
        <v>1490</v>
      </c>
    </row>
    <row r="1384" spans="1:12" x14ac:dyDescent="0.3">
      <c r="A1384" t="s">
        <v>9672</v>
      </c>
      <c r="B1384" s="18" t="s">
        <v>17</v>
      </c>
      <c r="C1384" s="18" t="s">
        <v>25</v>
      </c>
      <c r="D1384" s="18" t="s">
        <v>31</v>
      </c>
      <c r="E1384" s="18" t="s">
        <v>44</v>
      </c>
      <c r="F1384" s="18">
        <v>1020</v>
      </c>
      <c r="G1384" s="18">
        <v>1738.12</v>
      </c>
      <c r="H1384" s="18">
        <v>3189.66</v>
      </c>
      <c r="I1384" s="43">
        <v>-344</v>
      </c>
      <c r="J1384" s="18" t="s">
        <v>46</v>
      </c>
      <c r="K1384" t="s">
        <v>5457</v>
      </c>
      <c r="L1384" s="18" t="s">
        <v>2746</v>
      </c>
    </row>
    <row r="1385" spans="1:12" x14ac:dyDescent="0.3">
      <c r="A1385" t="s">
        <v>6479</v>
      </c>
      <c r="B1385" s="18" t="s">
        <v>12</v>
      </c>
      <c r="C1385" s="18" t="s">
        <v>24</v>
      </c>
      <c r="D1385" s="18" t="s">
        <v>32</v>
      </c>
      <c r="E1385" s="18" t="s">
        <v>43</v>
      </c>
      <c r="F1385" s="18">
        <v>1003</v>
      </c>
      <c r="G1385" s="18">
        <v>244.12</v>
      </c>
      <c r="H1385" s="18">
        <v>411.55</v>
      </c>
      <c r="I1385" s="43">
        <v>-162</v>
      </c>
      <c r="J1385" s="18" t="s">
        <v>46</v>
      </c>
      <c r="K1385" t="s">
        <v>6101</v>
      </c>
      <c r="L1385" s="18" t="s">
        <v>872</v>
      </c>
    </row>
    <row r="1386" spans="1:12" x14ac:dyDescent="0.3">
      <c r="A1386" t="s">
        <v>9990</v>
      </c>
      <c r="B1386" s="18" t="s">
        <v>19</v>
      </c>
      <c r="C1386" s="18" t="s">
        <v>22</v>
      </c>
      <c r="D1386" s="18" t="s">
        <v>35</v>
      </c>
      <c r="E1386" s="18" t="s">
        <v>40</v>
      </c>
      <c r="F1386" s="18">
        <v>1074</v>
      </c>
      <c r="G1386" s="18">
        <v>270.42</v>
      </c>
      <c r="H1386" s="18">
        <v>343.35</v>
      </c>
      <c r="I1386" s="43">
        <v>-45</v>
      </c>
      <c r="J1386" s="18" t="s">
        <v>46</v>
      </c>
      <c r="K1386" t="s">
        <v>4451</v>
      </c>
      <c r="L1386" s="18" t="s">
        <v>3237</v>
      </c>
    </row>
    <row r="1387" spans="1:12" x14ac:dyDescent="0.3">
      <c r="A1387" t="s">
        <v>6897</v>
      </c>
      <c r="B1387" s="18" t="s">
        <v>12</v>
      </c>
      <c r="C1387" s="18" t="s">
        <v>30</v>
      </c>
      <c r="D1387" s="18" t="s">
        <v>33</v>
      </c>
      <c r="E1387" s="18" t="s">
        <v>43</v>
      </c>
      <c r="F1387" s="18">
        <v>1006</v>
      </c>
      <c r="G1387" s="18">
        <v>1753.68</v>
      </c>
      <c r="H1387" s="18">
        <v>2837.38</v>
      </c>
      <c r="I1387" s="43">
        <v>-482</v>
      </c>
      <c r="J1387" s="18" t="s">
        <v>46</v>
      </c>
      <c r="K1387" t="s">
        <v>4489</v>
      </c>
      <c r="L1387" s="18" t="s">
        <v>2544</v>
      </c>
    </row>
    <row r="1388" spans="1:12" x14ac:dyDescent="0.3">
      <c r="A1388" t="s">
        <v>9810</v>
      </c>
      <c r="B1388" s="18" t="s">
        <v>20</v>
      </c>
      <c r="C1388" s="18" t="s">
        <v>27</v>
      </c>
      <c r="D1388" s="18" t="s">
        <v>32</v>
      </c>
      <c r="E1388" s="18" t="s">
        <v>38</v>
      </c>
      <c r="F1388" s="18">
        <v>1069</v>
      </c>
      <c r="G1388" s="18">
        <v>831.47</v>
      </c>
      <c r="H1388" s="18">
        <v>960.15</v>
      </c>
      <c r="I1388" s="43">
        <v>-402</v>
      </c>
      <c r="J1388" s="18" t="s">
        <v>46</v>
      </c>
      <c r="K1388" t="s">
        <v>4717</v>
      </c>
      <c r="L1388" s="18" t="s">
        <v>2960</v>
      </c>
    </row>
    <row r="1389" spans="1:12" x14ac:dyDescent="0.3">
      <c r="A1389" t="s">
        <v>8621</v>
      </c>
      <c r="B1389" s="18" t="s">
        <v>19</v>
      </c>
      <c r="C1389" s="18" t="s">
        <v>29</v>
      </c>
      <c r="D1389" s="18" t="s">
        <v>35</v>
      </c>
      <c r="E1389" s="18" t="s">
        <v>41</v>
      </c>
      <c r="F1389" s="18">
        <v>1096</v>
      </c>
      <c r="G1389" s="18">
        <v>1372.71</v>
      </c>
      <c r="H1389" s="18">
        <v>1534.41</v>
      </c>
      <c r="I1389" s="43">
        <v>-294</v>
      </c>
      <c r="J1389" s="18" t="s">
        <v>46</v>
      </c>
      <c r="K1389" t="s">
        <v>6116</v>
      </c>
      <c r="L1389" s="18" t="s">
        <v>1051</v>
      </c>
    </row>
    <row r="1390" spans="1:12" x14ac:dyDescent="0.3">
      <c r="A1390" t="s">
        <v>8670</v>
      </c>
      <c r="B1390" s="18" t="s">
        <v>20</v>
      </c>
      <c r="C1390" s="18" t="s">
        <v>24</v>
      </c>
      <c r="D1390" s="18" t="s">
        <v>35</v>
      </c>
      <c r="E1390" s="18" t="s">
        <v>44</v>
      </c>
      <c r="F1390" s="18">
        <v>1092</v>
      </c>
      <c r="G1390" s="18">
        <v>846.4</v>
      </c>
      <c r="H1390" s="18">
        <v>1089.96</v>
      </c>
      <c r="I1390" s="43">
        <v>-339</v>
      </c>
      <c r="J1390" s="18" t="s">
        <v>46</v>
      </c>
      <c r="K1390" t="s">
        <v>5435</v>
      </c>
      <c r="L1390" s="18" t="s">
        <v>1051</v>
      </c>
    </row>
    <row r="1391" spans="1:12" x14ac:dyDescent="0.3">
      <c r="A1391" t="s">
        <v>6688</v>
      </c>
      <c r="B1391" s="18" t="s">
        <v>14</v>
      </c>
      <c r="C1391" s="18" t="s">
        <v>22</v>
      </c>
      <c r="D1391" s="18" t="s">
        <v>34</v>
      </c>
      <c r="E1391" s="18" t="s">
        <v>43</v>
      </c>
      <c r="F1391" s="18">
        <v>1059</v>
      </c>
      <c r="G1391" s="18">
        <v>1819.59</v>
      </c>
      <c r="H1391" s="18">
        <v>2087.54</v>
      </c>
      <c r="I1391" s="43">
        <v>-326</v>
      </c>
      <c r="J1391" s="18" t="s">
        <v>46</v>
      </c>
      <c r="K1391" t="s">
        <v>6141</v>
      </c>
      <c r="L1391" s="18" t="s">
        <v>460</v>
      </c>
    </row>
    <row r="1392" spans="1:12" x14ac:dyDescent="0.3">
      <c r="A1392" t="s">
        <v>7772</v>
      </c>
      <c r="B1392" s="18" t="s">
        <v>15</v>
      </c>
      <c r="C1392" s="18" t="s">
        <v>28</v>
      </c>
      <c r="D1392" s="18" t="s">
        <v>31</v>
      </c>
      <c r="E1392" s="18" t="s">
        <v>45</v>
      </c>
      <c r="F1392" s="18">
        <v>1086</v>
      </c>
      <c r="G1392" s="18">
        <v>1879.84</v>
      </c>
      <c r="H1392" s="18">
        <v>3041.8</v>
      </c>
      <c r="I1392" s="43">
        <v>-112</v>
      </c>
      <c r="J1392" s="18" t="s">
        <v>46</v>
      </c>
      <c r="K1392" t="s">
        <v>4957</v>
      </c>
      <c r="L1392" s="18" t="s">
        <v>1666</v>
      </c>
    </row>
    <row r="1393" spans="1:12" x14ac:dyDescent="0.3">
      <c r="A1393" t="s">
        <v>7231</v>
      </c>
      <c r="B1393" s="18" t="s">
        <v>20</v>
      </c>
      <c r="C1393" s="18" t="s">
        <v>29</v>
      </c>
      <c r="D1393" s="18" t="s">
        <v>34</v>
      </c>
      <c r="E1393" s="18" t="s">
        <v>43</v>
      </c>
      <c r="F1393" s="18">
        <v>1049</v>
      </c>
      <c r="G1393" s="18">
        <v>1820.99</v>
      </c>
      <c r="H1393" s="18">
        <v>2099.91</v>
      </c>
      <c r="I1393" s="43">
        <v>-472</v>
      </c>
      <c r="J1393" s="18" t="s">
        <v>46</v>
      </c>
      <c r="K1393" t="s">
        <v>4715</v>
      </c>
      <c r="L1393" s="18" t="s">
        <v>2347</v>
      </c>
    </row>
    <row r="1394" spans="1:12" x14ac:dyDescent="0.3">
      <c r="A1394" t="s">
        <v>7169</v>
      </c>
      <c r="B1394" s="18" t="s">
        <v>11</v>
      </c>
      <c r="C1394" s="18" t="s">
        <v>21</v>
      </c>
      <c r="D1394" s="18" t="s">
        <v>32</v>
      </c>
      <c r="E1394" s="18" t="s">
        <v>40</v>
      </c>
      <c r="F1394" s="18">
        <v>1090</v>
      </c>
      <c r="G1394" s="18">
        <v>1267.1099999999999</v>
      </c>
      <c r="H1394" s="18">
        <v>2119.13</v>
      </c>
      <c r="I1394" s="43">
        <v>-344</v>
      </c>
      <c r="J1394" s="18" t="s">
        <v>46</v>
      </c>
      <c r="K1394" t="s">
        <v>5381</v>
      </c>
      <c r="L1394" s="18" t="s">
        <v>3049</v>
      </c>
    </row>
    <row r="1395" spans="1:12" x14ac:dyDescent="0.3">
      <c r="A1395" t="s">
        <v>9036</v>
      </c>
      <c r="B1395" s="18" t="s">
        <v>15</v>
      </c>
      <c r="C1395" s="18" t="s">
        <v>27</v>
      </c>
      <c r="D1395" s="18" t="s">
        <v>31</v>
      </c>
      <c r="E1395" s="18" t="s">
        <v>37</v>
      </c>
      <c r="F1395" s="18">
        <v>1014</v>
      </c>
      <c r="G1395" s="18">
        <v>796.08</v>
      </c>
      <c r="H1395" s="18">
        <v>1556.22</v>
      </c>
      <c r="I1395" s="43">
        <v>-142</v>
      </c>
      <c r="J1395" s="18" t="s">
        <v>46</v>
      </c>
      <c r="K1395" t="s">
        <v>5508</v>
      </c>
      <c r="L1395" s="18" t="s">
        <v>1735</v>
      </c>
    </row>
    <row r="1396" spans="1:12" x14ac:dyDescent="0.3">
      <c r="A1396" t="s">
        <v>9847</v>
      </c>
      <c r="B1396" s="18" t="s">
        <v>19</v>
      </c>
      <c r="C1396" s="18" t="s">
        <v>27</v>
      </c>
      <c r="D1396" s="18" t="s">
        <v>31</v>
      </c>
      <c r="E1396" s="18" t="s">
        <v>40</v>
      </c>
      <c r="F1396" s="18">
        <v>1028</v>
      </c>
      <c r="G1396" s="18">
        <v>719.78</v>
      </c>
      <c r="H1396" s="18">
        <v>890.09</v>
      </c>
      <c r="I1396" s="43">
        <v>-257</v>
      </c>
      <c r="J1396" s="18" t="s">
        <v>46</v>
      </c>
      <c r="K1396" t="s">
        <v>5398</v>
      </c>
      <c r="L1396" s="18" t="s">
        <v>3020</v>
      </c>
    </row>
    <row r="1397" spans="1:12" x14ac:dyDescent="0.3">
      <c r="A1397" t="s">
        <v>6525</v>
      </c>
      <c r="B1397" s="18" t="s">
        <v>20</v>
      </c>
      <c r="C1397" s="18" t="s">
        <v>21</v>
      </c>
      <c r="D1397" s="18" t="s">
        <v>35</v>
      </c>
      <c r="E1397" s="18" t="s">
        <v>43</v>
      </c>
      <c r="F1397" s="18">
        <v>1097</v>
      </c>
      <c r="G1397" s="18">
        <v>259.73</v>
      </c>
      <c r="H1397" s="18">
        <v>416.6</v>
      </c>
      <c r="I1397" s="43">
        <v>-211</v>
      </c>
      <c r="J1397" s="18" t="s">
        <v>46</v>
      </c>
      <c r="K1397" t="s">
        <v>5795</v>
      </c>
      <c r="L1397" s="18" t="s">
        <v>2178</v>
      </c>
    </row>
    <row r="1398" spans="1:12" x14ac:dyDescent="0.3">
      <c r="A1398" t="s">
        <v>10440</v>
      </c>
      <c r="B1398" s="18" t="s">
        <v>17</v>
      </c>
      <c r="C1398" s="18" t="s">
        <v>29</v>
      </c>
      <c r="D1398" s="18" t="s">
        <v>34</v>
      </c>
      <c r="E1398" s="18" t="s">
        <v>42</v>
      </c>
      <c r="F1398" s="18">
        <v>1042</v>
      </c>
      <c r="G1398" s="18">
        <v>1602.43</v>
      </c>
      <c r="H1398" s="18">
        <v>2448.86</v>
      </c>
      <c r="I1398" s="43">
        <v>-131</v>
      </c>
      <c r="J1398" s="18" t="s">
        <v>46</v>
      </c>
      <c r="K1398" t="s">
        <v>4441</v>
      </c>
      <c r="L1398" s="18" t="s">
        <v>3923</v>
      </c>
    </row>
    <row r="1399" spans="1:12" x14ac:dyDescent="0.3">
      <c r="A1399" t="s">
        <v>8027</v>
      </c>
      <c r="B1399" s="18" t="s">
        <v>13</v>
      </c>
      <c r="C1399" s="18" t="s">
        <v>21</v>
      </c>
      <c r="D1399" s="18" t="s">
        <v>33</v>
      </c>
      <c r="E1399" s="18" t="s">
        <v>38</v>
      </c>
      <c r="F1399" s="18">
        <v>1085</v>
      </c>
      <c r="G1399" s="18">
        <v>548.55999999999995</v>
      </c>
      <c r="H1399" s="18">
        <v>673.33</v>
      </c>
      <c r="I1399" s="43">
        <v>-17</v>
      </c>
      <c r="J1399" s="18" t="s">
        <v>46</v>
      </c>
      <c r="K1399" t="s">
        <v>4832</v>
      </c>
      <c r="L1399" s="18" t="s">
        <v>51</v>
      </c>
    </row>
    <row r="1400" spans="1:12" x14ac:dyDescent="0.3">
      <c r="A1400" t="s">
        <v>6384</v>
      </c>
      <c r="B1400" s="18" t="s">
        <v>17</v>
      </c>
      <c r="C1400" s="18" t="s">
        <v>21</v>
      </c>
      <c r="D1400" s="18" t="s">
        <v>31</v>
      </c>
      <c r="E1400" s="18" t="s">
        <v>42</v>
      </c>
      <c r="F1400" s="18">
        <v>1030</v>
      </c>
      <c r="G1400" s="18">
        <v>1140.28</v>
      </c>
      <c r="H1400" s="18">
        <v>1488.04</v>
      </c>
      <c r="I1400" s="43">
        <v>-428</v>
      </c>
      <c r="J1400" s="18" t="s">
        <v>46</v>
      </c>
      <c r="K1400" t="s">
        <v>4577</v>
      </c>
      <c r="L1400" s="18" t="s">
        <v>1525</v>
      </c>
    </row>
    <row r="1401" spans="1:12" x14ac:dyDescent="0.3">
      <c r="A1401" t="s">
        <v>9563</v>
      </c>
      <c r="B1401" s="18" t="s">
        <v>17</v>
      </c>
      <c r="C1401" s="18" t="s">
        <v>22</v>
      </c>
      <c r="D1401" s="18" t="s">
        <v>33</v>
      </c>
      <c r="E1401" s="18" t="s">
        <v>39</v>
      </c>
      <c r="F1401" s="18">
        <v>1044</v>
      </c>
      <c r="G1401" s="18">
        <v>1966.38</v>
      </c>
      <c r="H1401" s="18">
        <v>3253.21</v>
      </c>
      <c r="I1401" s="43">
        <v>-460</v>
      </c>
      <c r="J1401" s="18" t="s">
        <v>46</v>
      </c>
      <c r="K1401" t="s">
        <v>5506</v>
      </c>
      <c r="L1401" s="18" t="s">
        <v>2182</v>
      </c>
    </row>
    <row r="1402" spans="1:12" x14ac:dyDescent="0.3">
      <c r="A1402" t="s">
        <v>10524</v>
      </c>
      <c r="B1402" s="18" t="s">
        <v>11</v>
      </c>
      <c r="C1402" s="18" t="s">
        <v>30</v>
      </c>
      <c r="D1402" s="18" t="s">
        <v>31</v>
      </c>
      <c r="E1402" s="18" t="s">
        <v>43</v>
      </c>
      <c r="F1402" s="18">
        <v>1007</v>
      </c>
      <c r="G1402" s="18">
        <v>1831.93</v>
      </c>
      <c r="H1402" s="18">
        <v>2510.91</v>
      </c>
      <c r="I1402" s="43">
        <v>-364</v>
      </c>
      <c r="J1402" s="18" t="s">
        <v>46</v>
      </c>
      <c r="K1402" t="s">
        <v>4631</v>
      </c>
      <c r="L1402" s="18" t="s">
        <v>4064</v>
      </c>
    </row>
    <row r="1403" spans="1:12" x14ac:dyDescent="0.3">
      <c r="A1403" t="s">
        <v>9542</v>
      </c>
      <c r="B1403" s="18" t="s">
        <v>11</v>
      </c>
      <c r="C1403" s="18" t="s">
        <v>21</v>
      </c>
      <c r="D1403" s="18" t="s">
        <v>31</v>
      </c>
      <c r="E1403" s="18" t="s">
        <v>44</v>
      </c>
      <c r="F1403" s="18">
        <v>1089</v>
      </c>
      <c r="G1403" s="18">
        <v>1138.5999999999999</v>
      </c>
      <c r="H1403" s="18">
        <v>1671.58</v>
      </c>
      <c r="I1403" s="43">
        <v>-461</v>
      </c>
      <c r="J1403" s="18" t="s">
        <v>46</v>
      </c>
      <c r="K1403" t="s">
        <v>5659</v>
      </c>
      <c r="L1403" s="18" t="s">
        <v>2530</v>
      </c>
    </row>
    <row r="1404" spans="1:12" x14ac:dyDescent="0.3">
      <c r="A1404" t="s">
        <v>6966</v>
      </c>
      <c r="B1404" s="18" t="s">
        <v>16</v>
      </c>
      <c r="C1404" s="18" t="s">
        <v>21</v>
      </c>
      <c r="D1404" s="18" t="s">
        <v>33</v>
      </c>
      <c r="E1404" s="18" t="s">
        <v>38</v>
      </c>
      <c r="F1404" s="18">
        <v>1095</v>
      </c>
      <c r="G1404" s="18">
        <v>309.82</v>
      </c>
      <c r="H1404" s="18">
        <v>345.18</v>
      </c>
      <c r="I1404" s="43">
        <v>-384</v>
      </c>
      <c r="J1404" s="18" t="s">
        <v>46</v>
      </c>
      <c r="K1404" t="s">
        <v>6019</v>
      </c>
      <c r="L1404" s="18" t="s">
        <v>212</v>
      </c>
    </row>
    <row r="1405" spans="1:12" x14ac:dyDescent="0.3">
      <c r="A1405" t="s">
        <v>9967</v>
      </c>
      <c r="B1405" s="18" t="s">
        <v>19</v>
      </c>
      <c r="C1405" s="18" t="s">
        <v>25</v>
      </c>
      <c r="D1405" s="18" t="s">
        <v>35</v>
      </c>
      <c r="E1405" s="18" t="s">
        <v>44</v>
      </c>
      <c r="F1405" s="18">
        <v>1016</v>
      </c>
      <c r="G1405" s="18">
        <v>1740.19</v>
      </c>
      <c r="H1405" s="18">
        <v>3415.6</v>
      </c>
      <c r="I1405" s="43">
        <v>-38</v>
      </c>
      <c r="J1405" s="18" t="s">
        <v>46</v>
      </c>
      <c r="K1405" t="s">
        <v>5289</v>
      </c>
      <c r="L1405" s="18" t="s">
        <v>3201</v>
      </c>
    </row>
    <row r="1406" spans="1:12" x14ac:dyDescent="0.3">
      <c r="A1406" t="s">
        <v>6872</v>
      </c>
      <c r="B1406" s="18" t="s">
        <v>13</v>
      </c>
      <c r="C1406" s="18" t="s">
        <v>29</v>
      </c>
      <c r="D1406" s="18" t="s">
        <v>34</v>
      </c>
      <c r="E1406" s="18" t="s">
        <v>45</v>
      </c>
      <c r="F1406" s="18">
        <v>1090</v>
      </c>
      <c r="G1406" s="18">
        <v>404.61</v>
      </c>
      <c r="H1406" s="18">
        <v>529.20000000000005</v>
      </c>
      <c r="I1406" s="43">
        <v>-299</v>
      </c>
      <c r="J1406" s="18" t="s">
        <v>46</v>
      </c>
      <c r="K1406" t="s">
        <v>4444</v>
      </c>
      <c r="L1406" s="18" t="s">
        <v>4172</v>
      </c>
    </row>
    <row r="1407" spans="1:12" x14ac:dyDescent="0.3">
      <c r="A1407" t="s">
        <v>10477</v>
      </c>
      <c r="B1407" s="18" t="s">
        <v>19</v>
      </c>
      <c r="C1407" s="18" t="s">
        <v>27</v>
      </c>
      <c r="D1407" s="18" t="s">
        <v>33</v>
      </c>
      <c r="E1407" s="18" t="s">
        <v>40</v>
      </c>
      <c r="F1407" s="18">
        <v>1025</v>
      </c>
      <c r="G1407" s="18">
        <v>478.64</v>
      </c>
      <c r="H1407" s="18">
        <v>561.39</v>
      </c>
      <c r="I1407" s="43">
        <v>-76</v>
      </c>
      <c r="J1407" s="18" t="s">
        <v>46</v>
      </c>
      <c r="K1407" t="s">
        <v>4711</v>
      </c>
      <c r="L1407" s="18" t="s">
        <v>3975</v>
      </c>
    </row>
    <row r="1408" spans="1:12" x14ac:dyDescent="0.3">
      <c r="A1408" t="s">
        <v>8789</v>
      </c>
      <c r="B1408" s="18" t="s">
        <v>17</v>
      </c>
      <c r="C1408" s="18" t="s">
        <v>25</v>
      </c>
      <c r="D1408" s="18" t="s">
        <v>35</v>
      </c>
      <c r="E1408" s="18" t="s">
        <v>40</v>
      </c>
      <c r="F1408" s="18">
        <v>1060</v>
      </c>
      <c r="G1408" s="18">
        <v>544.17999999999995</v>
      </c>
      <c r="H1408" s="18">
        <v>785.99</v>
      </c>
      <c r="I1408" s="43">
        <v>-310</v>
      </c>
      <c r="J1408" s="18" t="s">
        <v>46</v>
      </c>
      <c r="K1408" t="s">
        <v>5494</v>
      </c>
      <c r="L1408" s="18" t="s">
        <v>1323</v>
      </c>
    </row>
    <row r="1409" spans="1:12" x14ac:dyDescent="0.3">
      <c r="A1409" t="s">
        <v>9931</v>
      </c>
      <c r="B1409" s="18" t="s">
        <v>14</v>
      </c>
      <c r="C1409" s="18" t="s">
        <v>25</v>
      </c>
      <c r="D1409" s="18" t="s">
        <v>31</v>
      </c>
      <c r="E1409" s="18" t="s">
        <v>37</v>
      </c>
      <c r="F1409" s="18">
        <v>1021</v>
      </c>
      <c r="G1409" s="18">
        <v>529.1</v>
      </c>
      <c r="H1409" s="18">
        <v>887.65</v>
      </c>
      <c r="I1409" s="43">
        <v>-444</v>
      </c>
      <c r="J1409" s="18" t="s">
        <v>46</v>
      </c>
      <c r="K1409" t="s">
        <v>5319</v>
      </c>
      <c r="L1409" s="18" t="s">
        <v>3150</v>
      </c>
    </row>
    <row r="1410" spans="1:12" x14ac:dyDescent="0.3">
      <c r="A1410" t="s">
        <v>9535</v>
      </c>
      <c r="B1410" s="18" t="s">
        <v>18</v>
      </c>
      <c r="C1410" s="18" t="s">
        <v>30</v>
      </c>
      <c r="D1410" s="18" t="s">
        <v>34</v>
      </c>
      <c r="E1410" s="18" t="s">
        <v>44</v>
      </c>
      <c r="F1410" s="18">
        <v>1063</v>
      </c>
      <c r="G1410" s="18">
        <v>676.7</v>
      </c>
      <c r="H1410" s="18">
        <v>1241.45</v>
      </c>
      <c r="I1410" s="43">
        <v>-342</v>
      </c>
      <c r="J1410" s="18" t="s">
        <v>46</v>
      </c>
      <c r="K1410" t="s">
        <v>5664</v>
      </c>
      <c r="L1410" s="18" t="s">
        <v>2521</v>
      </c>
    </row>
    <row r="1411" spans="1:12" x14ac:dyDescent="0.3">
      <c r="A1411" t="s">
        <v>9799</v>
      </c>
      <c r="B1411" s="18" t="s">
        <v>14</v>
      </c>
      <c r="C1411" s="18" t="s">
        <v>27</v>
      </c>
      <c r="D1411" s="18" t="s">
        <v>33</v>
      </c>
      <c r="E1411" s="18" t="s">
        <v>43</v>
      </c>
      <c r="F1411" s="18">
        <v>1084</v>
      </c>
      <c r="G1411" s="18">
        <v>252.93</v>
      </c>
      <c r="H1411" s="18">
        <v>477.42</v>
      </c>
      <c r="I1411" s="43">
        <v>-139</v>
      </c>
      <c r="J1411" s="18" t="s">
        <v>46</v>
      </c>
      <c r="K1411" t="s">
        <v>5441</v>
      </c>
      <c r="L1411" s="18" t="s">
        <v>2943</v>
      </c>
    </row>
    <row r="1412" spans="1:12" x14ac:dyDescent="0.3">
      <c r="A1412" t="s">
        <v>7486</v>
      </c>
      <c r="B1412" s="18" t="s">
        <v>13</v>
      </c>
      <c r="C1412" s="18" t="s">
        <v>26</v>
      </c>
      <c r="D1412" s="18" t="s">
        <v>33</v>
      </c>
      <c r="E1412" s="18" t="s">
        <v>42</v>
      </c>
      <c r="F1412" s="18">
        <v>1092</v>
      </c>
      <c r="G1412" s="18">
        <v>109.05</v>
      </c>
      <c r="H1412" s="18">
        <v>198.53</v>
      </c>
      <c r="I1412" s="43">
        <v>-265</v>
      </c>
      <c r="J1412" s="18" t="s">
        <v>46</v>
      </c>
      <c r="K1412" t="s">
        <v>4999</v>
      </c>
      <c r="L1412" s="18" t="s">
        <v>3618</v>
      </c>
    </row>
    <row r="1413" spans="1:12" x14ac:dyDescent="0.3">
      <c r="A1413" t="s">
        <v>7745</v>
      </c>
      <c r="B1413" s="18" t="s">
        <v>18</v>
      </c>
      <c r="C1413" s="18" t="s">
        <v>23</v>
      </c>
      <c r="D1413" s="18" t="s">
        <v>31</v>
      </c>
      <c r="E1413" s="18" t="s">
        <v>43</v>
      </c>
      <c r="F1413" s="18">
        <v>1006</v>
      </c>
      <c r="G1413" s="18">
        <v>1336.43</v>
      </c>
      <c r="H1413" s="18">
        <v>2030.07</v>
      </c>
      <c r="I1413" s="43">
        <v>-334</v>
      </c>
      <c r="J1413" s="18" t="s">
        <v>46</v>
      </c>
      <c r="K1413" t="s">
        <v>5267</v>
      </c>
      <c r="L1413" s="18" t="s">
        <v>3246</v>
      </c>
    </row>
    <row r="1414" spans="1:12" x14ac:dyDescent="0.3">
      <c r="A1414" t="s">
        <v>8024</v>
      </c>
      <c r="B1414" s="18" t="s">
        <v>17</v>
      </c>
      <c r="C1414" s="18" t="s">
        <v>30</v>
      </c>
      <c r="D1414" s="18" t="s">
        <v>31</v>
      </c>
      <c r="E1414" s="18" t="s">
        <v>41</v>
      </c>
      <c r="F1414" s="18">
        <v>1077</v>
      </c>
      <c r="G1414" s="18">
        <v>956.15</v>
      </c>
      <c r="H1414" s="18">
        <v>1084.67</v>
      </c>
      <c r="I1414" s="43">
        <v>-477</v>
      </c>
      <c r="J1414" s="18" t="s">
        <v>46</v>
      </c>
      <c r="K1414" t="s">
        <v>4566</v>
      </c>
      <c r="L1414" s="18" t="s">
        <v>4134</v>
      </c>
    </row>
    <row r="1415" spans="1:12" x14ac:dyDescent="0.3">
      <c r="A1415" t="s">
        <v>9736</v>
      </c>
      <c r="B1415" s="18" t="s">
        <v>18</v>
      </c>
      <c r="C1415" s="18" t="s">
        <v>27</v>
      </c>
      <c r="D1415" s="18" t="s">
        <v>33</v>
      </c>
      <c r="E1415" s="18" t="s">
        <v>43</v>
      </c>
      <c r="F1415" s="18">
        <v>1005</v>
      </c>
      <c r="G1415" s="18">
        <v>1149.02</v>
      </c>
      <c r="H1415" s="18">
        <v>2095.4499999999998</v>
      </c>
      <c r="I1415" s="43">
        <v>-54</v>
      </c>
      <c r="J1415" s="18" t="s">
        <v>46</v>
      </c>
      <c r="K1415" t="s">
        <v>4839</v>
      </c>
      <c r="L1415" s="18" t="s">
        <v>2839</v>
      </c>
    </row>
    <row r="1416" spans="1:12" x14ac:dyDescent="0.3">
      <c r="A1416" t="s">
        <v>8683</v>
      </c>
      <c r="B1416" s="18" t="s">
        <v>11</v>
      </c>
      <c r="C1416" s="18" t="s">
        <v>24</v>
      </c>
      <c r="D1416" s="18" t="s">
        <v>34</v>
      </c>
      <c r="E1416" s="18" t="s">
        <v>41</v>
      </c>
      <c r="F1416" s="18">
        <v>1004</v>
      </c>
      <c r="G1416" s="18">
        <v>1214.1400000000001</v>
      </c>
      <c r="H1416" s="18">
        <v>1630.07</v>
      </c>
      <c r="I1416" s="43">
        <v>-319</v>
      </c>
      <c r="J1416" s="18" t="s">
        <v>46</v>
      </c>
      <c r="K1416" t="s">
        <v>5763</v>
      </c>
      <c r="L1416" s="18" t="s">
        <v>1142</v>
      </c>
    </row>
    <row r="1417" spans="1:12" x14ac:dyDescent="0.3">
      <c r="A1417" t="s">
        <v>8455</v>
      </c>
      <c r="B1417" s="18" t="s">
        <v>18</v>
      </c>
      <c r="C1417" s="18" t="s">
        <v>26</v>
      </c>
      <c r="D1417" s="18" t="s">
        <v>33</v>
      </c>
      <c r="E1417" s="18" t="s">
        <v>45</v>
      </c>
      <c r="F1417" s="18">
        <v>1091</v>
      </c>
      <c r="G1417" s="18">
        <v>808.72</v>
      </c>
      <c r="H1417" s="18">
        <v>1331.77</v>
      </c>
      <c r="I1417" s="43">
        <v>51</v>
      </c>
      <c r="J1417" s="18" t="s">
        <v>48</v>
      </c>
      <c r="K1417" t="s">
        <v>4831</v>
      </c>
      <c r="L1417" s="18" t="s">
        <v>789</v>
      </c>
    </row>
    <row r="1418" spans="1:12" x14ac:dyDescent="0.3">
      <c r="A1418" t="s">
        <v>10223</v>
      </c>
      <c r="B1418" s="18" t="s">
        <v>19</v>
      </c>
      <c r="C1418" s="18" t="s">
        <v>25</v>
      </c>
      <c r="D1418" s="18" t="s">
        <v>32</v>
      </c>
      <c r="E1418" s="18" t="s">
        <v>36</v>
      </c>
      <c r="F1418" s="18">
        <v>1006</v>
      </c>
      <c r="G1418" s="18">
        <v>1965.61</v>
      </c>
      <c r="H1418" s="18">
        <v>3840.34</v>
      </c>
      <c r="I1418" s="43">
        <v>407</v>
      </c>
      <c r="J1418" s="18" t="s">
        <v>48</v>
      </c>
      <c r="K1418" t="s">
        <v>5009</v>
      </c>
      <c r="L1418" s="18" t="s">
        <v>3605</v>
      </c>
    </row>
    <row r="1419" spans="1:12" x14ac:dyDescent="0.3">
      <c r="A1419" t="s">
        <v>8700</v>
      </c>
      <c r="B1419" s="18" t="s">
        <v>15</v>
      </c>
      <c r="C1419" s="18" t="s">
        <v>30</v>
      </c>
      <c r="D1419" s="18" t="s">
        <v>32</v>
      </c>
      <c r="E1419" s="18" t="s">
        <v>37</v>
      </c>
      <c r="F1419" s="18">
        <v>1005</v>
      </c>
      <c r="G1419" s="18">
        <v>1131.0899999999999</v>
      </c>
      <c r="H1419" s="18">
        <v>1427.45</v>
      </c>
      <c r="I1419" s="43">
        <v>161</v>
      </c>
      <c r="J1419" s="18" t="s">
        <v>48</v>
      </c>
      <c r="K1419" t="s">
        <v>4863</v>
      </c>
      <c r="L1419" s="18" t="s">
        <v>1166</v>
      </c>
    </row>
    <row r="1420" spans="1:12" x14ac:dyDescent="0.3">
      <c r="A1420" t="s">
        <v>10109</v>
      </c>
      <c r="B1420" s="18" t="s">
        <v>17</v>
      </c>
      <c r="C1420" s="18" t="s">
        <v>22</v>
      </c>
      <c r="D1420" s="18" t="s">
        <v>33</v>
      </c>
      <c r="E1420" s="18" t="s">
        <v>38</v>
      </c>
      <c r="F1420" s="18">
        <v>1010</v>
      </c>
      <c r="G1420" s="18">
        <v>460.66</v>
      </c>
      <c r="H1420" s="18">
        <v>654.65</v>
      </c>
      <c r="I1420" s="43">
        <v>474</v>
      </c>
      <c r="J1420" s="18" t="s">
        <v>48</v>
      </c>
      <c r="K1420" t="s">
        <v>5134</v>
      </c>
      <c r="L1420" s="18" t="s">
        <v>3447</v>
      </c>
    </row>
    <row r="1421" spans="1:12" x14ac:dyDescent="0.3">
      <c r="A1421" t="s">
        <v>9950</v>
      </c>
      <c r="B1421" s="18" t="s">
        <v>13</v>
      </c>
      <c r="C1421" s="18" t="s">
        <v>23</v>
      </c>
      <c r="D1421" s="18" t="s">
        <v>31</v>
      </c>
      <c r="E1421" s="18" t="s">
        <v>42</v>
      </c>
      <c r="F1421" s="18">
        <v>1046</v>
      </c>
      <c r="G1421" s="18">
        <v>422.05</v>
      </c>
      <c r="H1421" s="18">
        <v>466.85</v>
      </c>
      <c r="I1421" s="43">
        <v>188</v>
      </c>
      <c r="J1421" s="18" t="s">
        <v>48</v>
      </c>
      <c r="K1421" t="s">
        <v>4769</v>
      </c>
      <c r="L1421" s="18" t="s">
        <v>3179</v>
      </c>
    </row>
    <row r="1422" spans="1:12" x14ac:dyDescent="0.3">
      <c r="A1422" t="s">
        <v>6324</v>
      </c>
      <c r="B1422" s="18" t="s">
        <v>14</v>
      </c>
      <c r="C1422" s="18" t="s">
        <v>22</v>
      </c>
      <c r="D1422" s="18" t="s">
        <v>35</v>
      </c>
      <c r="E1422" s="18" t="s">
        <v>40</v>
      </c>
      <c r="F1422" s="18">
        <v>1065</v>
      </c>
      <c r="G1422" s="18">
        <v>698.33</v>
      </c>
      <c r="H1422" s="18">
        <v>1207.77</v>
      </c>
      <c r="I1422" s="43">
        <v>241</v>
      </c>
      <c r="J1422" s="18" t="s">
        <v>48</v>
      </c>
      <c r="K1422" t="s">
        <v>5998</v>
      </c>
      <c r="L1422" s="18" t="s">
        <v>1489</v>
      </c>
    </row>
    <row r="1423" spans="1:12" x14ac:dyDescent="0.3">
      <c r="A1423" t="s">
        <v>10025</v>
      </c>
      <c r="B1423" s="18" t="s">
        <v>15</v>
      </c>
      <c r="C1423" s="18" t="s">
        <v>24</v>
      </c>
      <c r="D1423" s="18" t="s">
        <v>32</v>
      </c>
      <c r="E1423" s="18" t="s">
        <v>36</v>
      </c>
      <c r="F1423" s="18">
        <v>1063</v>
      </c>
      <c r="G1423" s="18">
        <v>488.48</v>
      </c>
      <c r="H1423" s="18">
        <v>690.02</v>
      </c>
      <c r="I1423" s="43">
        <v>119</v>
      </c>
      <c r="J1423" s="18" t="s">
        <v>48</v>
      </c>
      <c r="K1423" t="s">
        <v>5227</v>
      </c>
      <c r="L1423" s="18" t="s">
        <v>3306</v>
      </c>
    </row>
    <row r="1424" spans="1:12" x14ac:dyDescent="0.3">
      <c r="A1424" t="s">
        <v>9724</v>
      </c>
      <c r="B1424" s="18" t="s">
        <v>17</v>
      </c>
      <c r="C1424" s="18" t="s">
        <v>30</v>
      </c>
      <c r="D1424" s="18" t="s">
        <v>34</v>
      </c>
      <c r="E1424" s="18" t="s">
        <v>38</v>
      </c>
      <c r="F1424" s="18">
        <v>1043</v>
      </c>
      <c r="G1424" s="18">
        <v>795.36</v>
      </c>
      <c r="H1424" s="18">
        <v>1107.75</v>
      </c>
      <c r="I1424" s="43">
        <v>264</v>
      </c>
      <c r="J1424" s="18" t="s">
        <v>48</v>
      </c>
      <c r="K1424" t="s">
        <v>4778</v>
      </c>
      <c r="L1424" s="18" t="s">
        <v>2821</v>
      </c>
    </row>
    <row r="1425" spans="1:12" x14ac:dyDescent="0.3">
      <c r="A1425" t="s">
        <v>10467</v>
      </c>
      <c r="B1425" s="18" t="s">
        <v>20</v>
      </c>
      <c r="C1425" s="18" t="s">
        <v>24</v>
      </c>
      <c r="D1425" s="18" t="s">
        <v>31</v>
      </c>
      <c r="E1425" s="18" t="s">
        <v>37</v>
      </c>
      <c r="F1425" s="18">
        <v>1002</v>
      </c>
      <c r="G1425" s="18">
        <v>1754.53</v>
      </c>
      <c r="H1425" s="18">
        <v>2349.77</v>
      </c>
      <c r="I1425" s="43">
        <v>341</v>
      </c>
      <c r="J1425" s="18" t="s">
        <v>48</v>
      </c>
      <c r="K1425" t="s">
        <v>4547</v>
      </c>
      <c r="L1425" s="18" t="s">
        <v>3950</v>
      </c>
    </row>
    <row r="1426" spans="1:12" x14ac:dyDescent="0.3">
      <c r="A1426" t="s">
        <v>9204</v>
      </c>
      <c r="B1426" s="18" t="s">
        <v>13</v>
      </c>
      <c r="C1426" s="18" t="s">
        <v>23</v>
      </c>
      <c r="D1426" s="18" t="s">
        <v>32</v>
      </c>
      <c r="E1426" s="18" t="s">
        <v>43</v>
      </c>
      <c r="F1426" s="18">
        <v>1054</v>
      </c>
      <c r="G1426" s="18">
        <v>106.91</v>
      </c>
      <c r="H1426" s="18">
        <v>174.41</v>
      </c>
      <c r="I1426" s="43">
        <v>339</v>
      </c>
      <c r="J1426" s="18" t="s">
        <v>48</v>
      </c>
      <c r="K1426" t="s">
        <v>4714</v>
      </c>
      <c r="L1426" s="18" t="s">
        <v>2002</v>
      </c>
    </row>
    <row r="1427" spans="1:12" x14ac:dyDescent="0.3">
      <c r="A1427" t="s">
        <v>8502</v>
      </c>
      <c r="B1427" s="18" t="s">
        <v>16</v>
      </c>
      <c r="C1427" s="18" t="s">
        <v>23</v>
      </c>
      <c r="D1427" s="18" t="s">
        <v>35</v>
      </c>
      <c r="E1427" s="18" t="s">
        <v>39</v>
      </c>
      <c r="F1427" s="18">
        <v>1091</v>
      </c>
      <c r="G1427" s="18">
        <v>293.51</v>
      </c>
      <c r="H1427" s="18">
        <v>536.80999999999995</v>
      </c>
      <c r="I1427" s="43">
        <v>329</v>
      </c>
      <c r="J1427" s="18" t="s">
        <v>48</v>
      </c>
      <c r="K1427" t="s">
        <v>4792</v>
      </c>
      <c r="L1427" s="18" t="s">
        <v>860</v>
      </c>
    </row>
    <row r="1428" spans="1:12" x14ac:dyDescent="0.3">
      <c r="A1428" t="s">
        <v>9853</v>
      </c>
      <c r="B1428" s="18" t="s">
        <v>15</v>
      </c>
      <c r="C1428" s="18" t="s">
        <v>23</v>
      </c>
      <c r="D1428" s="18" t="s">
        <v>33</v>
      </c>
      <c r="E1428" s="18" t="s">
        <v>42</v>
      </c>
      <c r="F1428" s="18">
        <v>1042</v>
      </c>
      <c r="G1428" s="18">
        <v>787.87</v>
      </c>
      <c r="H1428" s="18">
        <v>1044.1199999999999</v>
      </c>
      <c r="I1428" s="43">
        <v>143</v>
      </c>
      <c r="J1428" s="18" t="s">
        <v>48</v>
      </c>
      <c r="K1428" t="s">
        <v>5066</v>
      </c>
      <c r="L1428" s="18" t="s">
        <v>3028</v>
      </c>
    </row>
    <row r="1429" spans="1:12" x14ac:dyDescent="0.3">
      <c r="A1429" t="s">
        <v>10214</v>
      </c>
      <c r="B1429" s="18" t="s">
        <v>12</v>
      </c>
      <c r="C1429" s="18" t="s">
        <v>25</v>
      </c>
      <c r="D1429" s="18" t="s">
        <v>31</v>
      </c>
      <c r="E1429" s="18" t="s">
        <v>37</v>
      </c>
      <c r="F1429" s="18">
        <v>1076</v>
      </c>
      <c r="G1429" s="18">
        <v>149.6</v>
      </c>
      <c r="H1429" s="18">
        <v>245.73</v>
      </c>
      <c r="I1429" s="43">
        <v>75</v>
      </c>
      <c r="J1429" s="18" t="s">
        <v>48</v>
      </c>
      <c r="K1429" t="s">
        <v>4588</v>
      </c>
      <c r="L1429" s="18" t="s">
        <v>3591</v>
      </c>
    </row>
    <row r="1430" spans="1:12" x14ac:dyDescent="0.3">
      <c r="A1430" t="s">
        <v>9511</v>
      </c>
      <c r="B1430" s="18" t="s">
        <v>12</v>
      </c>
      <c r="C1430" s="18" t="s">
        <v>23</v>
      </c>
      <c r="D1430" s="18" t="s">
        <v>31</v>
      </c>
      <c r="E1430" s="18" t="s">
        <v>41</v>
      </c>
      <c r="F1430" s="18">
        <v>1015</v>
      </c>
      <c r="G1430" s="18">
        <v>291.87</v>
      </c>
      <c r="H1430" s="18">
        <v>372.41</v>
      </c>
      <c r="I1430" s="43">
        <v>440</v>
      </c>
      <c r="J1430" s="18" t="s">
        <v>48</v>
      </c>
      <c r="K1430" t="s">
        <v>5675</v>
      </c>
      <c r="L1430" s="18" t="s">
        <v>2488</v>
      </c>
    </row>
    <row r="1431" spans="1:12" x14ac:dyDescent="0.3">
      <c r="A1431" t="s">
        <v>9558</v>
      </c>
      <c r="B1431" s="18" t="s">
        <v>19</v>
      </c>
      <c r="C1431" s="18" t="s">
        <v>30</v>
      </c>
      <c r="D1431" s="18" t="s">
        <v>35</v>
      </c>
      <c r="E1431" s="18" t="s">
        <v>44</v>
      </c>
      <c r="F1431" s="18">
        <v>1055</v>
      </c>
      <c r="G1431" s="18">
        <v>891.97</v>
      </c>
      <c r="H1431" s="18">
        <v>1705.73</v>
      </c>
      <c r="I1431" s="43">
        <v>339</v>
      </c>
      <c r="J1431" s="18" t="s">
        <v>48</v>
      </c>
      <c r="K1431" t="s">
        <v>5647</v>
      </c>
      <c r="L1431" s="18" t="s">
        <v>2550</v>
      </c>
    </row>
    <row r="1432" spans="1:12" x14ac:dyDescent="0.3">
      <c r="A1432" t="s">
        <v>9465</v>
      </c>
      <c r="B1432" s="18" t="s">
        <v>12</v>
      </c>
      <c r="C1432" s="18" t="s">
        <v>25</v>
      </c>
      <c r="D1432" s="18" t="s">
        <v>35</v>
      </c>
      <c r="E1432" s="18" t="s">
        <v>39</v>
      </c>
      <c r="F1432" s="18">
        <v>1090</v>
      </c>
      <c r="G1432" s="18">
        <v>658.85</v>
      </c>
      <c r="H1432" s="18">
        <v>936.13</v>
      </c>
      <c r="I1432" s="43">
        <v>286</v>
      </c>
      <c r="J1432" s="18" t="s">
        <v>48</v>
      </c>
      <c r="K1432" t="s">
        <v>5709</v>
      </c>
      <c r="L1432" s="18" t="s">
        <v>2410</v>
      </c>
    </row>
    <row r="1433" spans="1:12" x14ac:dyDescent="0.3">
      <c r="A1433" t="s">
        <v>7874</v>
      </c>
      <c r="B1433" s="18" t="s">
        <v>15</v>
      </c>
      <c r="C1433" s="18" t="s">
        <v>30</v>
      </c>
      <c r="D1433" s="18" t="s">
        <v>33</v>
      </c>
      <c r="E1433" s="18" t="s">
        <v>37</v>
      </c>
      <c r="F1433" s="18">
        <v>1051</v>
      </c>
      <c r="G1433" s="18">
        <v>1173.18</v>
      </c>
      <c r="H1433" s="18">
        <v>1789.98</v>
      </c>
      <c r="I1433" s="43">
        <v>320</v>
      </c>
      <c r="J1433" s="18" t="s">
        <v>48</v>
      </c>
      <c r="K1433" t="s">
        <v>4394</v>
      </c>
      <c r="L1433" s="18" t="s">
        <v>698</v>
      </c>
    </row>
    <row r="1434" spans="1:12" x14ac:dyDescent="0.3">
      <c r="A1434" t="s">
        <v>7669</v>
      </c>
      <c r="B1434" s="18" t="s">
        <v>16</v>
      </c>
      <c r="C1434" s="18" t="s">
        <v>23</v>
      </c>
      <c r="D1434" s="18" t="s">
        <v>31</v>
      </c>
      <c r="E1434" s="18" t="s">
        <v>40</v>
      </c>
      <c r="F1434" s="18">
        <v>1031</v>
      </c>
      <c r="G1434" s="18">
        <v>1284.17</v>
      </c>
      <c r="H1434" s="18">
        <v>1697.35</v>
      </c>
      <c r="I1434" s="43">
        <v>321</v>
      </c>
      <c r="J1434" s="18" t="s">
        <v>48</v>
      </c>
      <c r="K1434" t="s">
        <v>4629</v>
      </c>
      <c r="L1434" s="18" t="s">
        <v>1974</v>
      </c>
    </row>
    <row r="1435" spans="1:12" x14ac:dyDescent="0.3">
      <c r="A1435" t="s">
        <v>9555</v>
      </c>
      <c r="B1435" s="18" t="s">
        <v>16</v>
      </c>
      <c r="C1435" s="18" t="s">
        <v>26</v>
      </c>
      <c r="D1435" s="18" t="s">
        <v>32</v>
      </c>
      <c r="E1435" s="18" t="s">
        <v>38</v>
      </c>
      <c r="F1435" s="18">
        <v>1048</v>
      </c>
      <c r="G1435" s="18">
        <v>916.06</v>
      </c>
      <c r="H1435" s="18">
        <v>1784.21</v>
      </c>
      <c r="I1435" s="43">
        <v>231</v>
      </c>
      <c r="J1435" s="18" t="s">
        <v>48</v>
      </c>
      <c r="K1435" t="s">
        <v>5650</v>
      </c>
      <c r="L1435" s="18" t="s">
        <v>2546</v>
      </c>
    </row>
    <row r="1436" spans="1:12" x14ac:dyDescent="0.3">
      <c r="A1436" t="s">
        <v>6655</v>
      </c>
      <c r="B1436" s="18" t="s">
        <v>11</v>
      </c>
      <c r="C1436" s="18" t="s">
        <v>23</v>
      </c>
      <c r="D1436" s="18" t="s">
        <v>32</v>
      </c>
      <c r="E1436" s="18" t="s">
        <v>45</v>
      </c>
      <c r="F1436" s="18">
        <v>1015</v>
      </c>
      <c r="G1436" s="18">
        <v>951.25</v>
      </c>
      <c r="H1436" s="18">
        <v>1156.73</v>
      </c>
      <c r="I1436" s="43">
        <v>186</v>
      </c>
      <c r="J1436" s="18" t="s">
        <v>48</v>
      </c>
      <c r="K1436" t="s">
        <v>5138</v>
      </c>
      <c r="L1436" s="18" t="s">
        <v>3437</v>
      </c>
    </row>
    <row r="1437" spans="1:12" x14ac:dyDescent="0.3">
      <c r="A1437" t="s">
        <v>7687</v>
      </c>
      <c r="B1437" s="18" t="s">
        <v>13</v>
      </c>
      <c r="C1437" s="18" t="s">
        <v>24</v>
      </c>
      <c r="D1437" s="18" t="s">
        <v>35</v>
      </c>
      <c r="E1437" s="18" t="s">
        <v>38</v>
      </c>
      <c r="F1437" s="18">
        <v>1074</v>
      </c>
      <c r="G1437" s="18">
        <v>449.39</v>
      </c>
      <c r="H1437" s="18">
        <v>509.54</v>
      </c>
      <c r="I1437" s="43">
        <v>455</v>
      </c>
      <c r="J1437" s="18" t="s">
        <v>48</v>
      </c>
      <c r="K1437" t="s">
        <v>4409</v>
      </c>
      <c r="L1437" s="18" t="s">
        <v>4016</v>
      </c>
    </row>
    <row r="1438" spans="1:12" x14ac:dyDescent="0.3">
      <c r="A1438" t="s">
        <v>6804</v>
      </c>
      <c r="B1438" s="18" t="s">
        <v>14</v>
      </c>
      <c r="C1438" s="18" t="s">
        <v>30</v>
      </c>
      <c r="D1438" s="18" t="s">
        <v>33</v>
      </c>
      <c r="E1438" s="18" t="s">
        <v>41</v>
      </c>
      <c r="F1438" s="18">
        <v>1062</v>
      </c>
      <c r="G1438" s="18">
        <v>459.54</v>
      </c>
      <c r="H1438" s="18">
        <v>889.07</v>
      </c>
      <c r="I1438" s="43">
        <v>348</v>
      </c>
      <c r="J1438" s="18" t="s">
        <v>48</v>
      </c>
      <c r="K1438" t="s">
        <v>5369</v>
      </c>
      <c r="L1438" s="18" t="s">
        <v>2365</v>
      </c>
    </row>
    <row r="1439" spans="1:12" x14ac:dyDescent="0.3">
      <c r="A1439" t="s">
        <v>8100</v>
      </c>
      <c r="B1439" s="18" t="s">
        <v>13</v>
      </c>
      <c r="C1439" s="18" t="s">
        <v>25</v>
      </c>
      <c r="D1439" s="18" t="s">
        <v>32</v>
      </c>
      <c r="E1439" s="18" t="s">
        <v>41</v>
      </c>
      <c r="F1439" s="18">
        <v>1093</v>
      </c>
      <c r="G1439" s="18">
        <v>1474.38</v>
      </c>
      <c r="H1439" s="18">
        <v>1676.9</v>
      </c>
      <c r="I1439" s="43">
        <v>435</v>
      </c>
      <c r="J1439" s="18" t="s">
        <v>48</v>
      </c>
      <c r="K1439" t="s">
        <v>6118</v>
      </c>
      <c r="L1439" s="18" t="s">
        <v>181</v>
      </c>
    </row>
    <row r="1440" spans="1:12" x14ac:dyDescent="0.3">
      <c r="A1440" t="s">
        <v>7749</v>
      </c>
      <c r="B1440" s="18" t="s">
        <v>16</v>
      </c>
      <c r="C1440" s="18" t="s">
        <v>21</v>
      </c>
      <c r="D1440" s="18" t="s">
        <v>31</v>
      </c>
      <c r="E1440" s="18" t="s">
        <v>38</v>
      </c>
      <c r="F1440" s="18">
        <v>1042</v>
      </c>
      <c r="G1440" s="18">
        <v>894.19</v>
      </c>
      <c r="H1440" s="18">
        <v>1650.35</v>
      </c>
      <c r="I1440" s="43">
        <v>45</v>
      </c>
      <c r="J1440" s="18" t="s">
        <v>48</v>
      </c>
      <c r="K1440" t="s">
        <v>4757</v>
      </c>
      <c r="L1440" s="18" t="s">
        <v>3521</v>
      </c>
    </row>
    <row r="1441" spans="1:12" x14ac:dyDescent="0.3">
      <c r="A1441" t="s">
        <v>8740</v>
      </c>
      <c r="B1441" s="18" t="s">
        <v>19</v>
      </c>
      <c r="C1441" s="18" t="s">
        <v>29</v>
      </c>
      <c r="D1441" s="18" t="s">
        <v>31</v>
      </c>
      <c r="E1441" s="18" t="s">
        <v>44</v>
      </c>
      <c r="F1441" s="18">
        <v>1092</v>
      </c>
      <c r="G1441" s="18">
        <v>775.8</v>
      </c>
      <c r="H1441" s="18">
        <v>1532.87</v>
      </c>
      <c r="I1441" s="43">
        <v>51</v>
      </c>
      <c r="J1441" s="18" t="s">
        <v>48</v>
      </c>
      <c r="K1441" t="s">
        <v>4603</v>
      </c>
      <c r="L1441" s="18" t="s">
        <v>1236</v>
      </c>
    </row>
    <row r="1442" spans="1:12" x14ac:dyDescent="0.3">
      <c r="A1442" t="s">
        <v>9355</v>
      </c>
      <c r="B1442" s="18" t="s">
        <v>11</v>
      </c>
      <c r="C1442" s="18" t="s">
        <v>24</v>
      </c>
      <c r="D1442" s="18" t="s">
        <v>33</v>
      </c>
      <c r="E1442" s="18" t="s">
        <v>36</v>
      </c>
      <c r="F1442" s="18">
        <v>1012</v>
      </c>
      <c r="G1442" s="18">
        <v>583.77</v>
      </c>
      <c r="H1442" s="18">
        <v>736.23</v>
      </c>
      <c r="I1442" s="43">
        <v>372</v>
      </c>
      <c r="J1442" s="18" t="s">
        <v>48</v>
      </c>
      <c r="K1442" t="s">
        <v>5769</v>
      </c>
      <c r="L1442" s="18" t="s">
        <v>2240</v>
      </c>
    </row>
    <row r="1443" spans="1:12" x14ac:dyDescent="0.3">
      <c r="A1443" t="s">
        <v>10489</v>
      </c>
      <c r="B1443" s="18" t="s">
        <v>15</v>
      </c>
      <c r="C1443" s="18" t="s">
        <v>21</v>
      </c>
      <c r="D1443" s="18" t="s">
        <v>32</v>
      </c>
      <c r="E1443" s="18" t="s">
        <v>37</v>
      </c>
      <c r="F1443" s="18">
        <v>1081</v>
      </c>
      <c r="G1443" s="18">
        <v>1146.3</v>
      </c>
      <c r="H1443" s="18">
        <v>1946.05</v>
      </c>
      <c r="I1443" s="43">
        <v>138</v>
      </c>
      <c r="J1443" s="18" t="s">
        <v>48</v>
      </c>
      <c r="K1443" t="s">
        <v>4644</v>
      </c>
      <c r="L1443" s="18" t="s">
        <v>3993</v>
      </c>
    </row>
    <row r="1444" spans="1:12" x14ac:dyDescent="0.3">
      <c r="A1444" t="s">
        <v>9296</v>
      </c>
      <c r="B1444" s="18" t="s">
        <v>14</v>
      </c>
      <c r="C1444" s="18" t="s">
        <v>25</v>
      </c>
      <c r="D1444" s="18" t="s">
        <v>33</v>
      </c>
      <c r="E1444" s="18" t="s">
        <v>41</v>
      </c>
      <c r="F1444" s="18">
        <v>1053</v>
      </c>
      <c r="G1444" s="18">
        <v>256.45</v>
      </c>
      <c r="H1444" s="18">
        <v>427.42</v>
      </c>
      <c r="I1444" s="43">
        <v>457</v>
      </c>
      <c r="J1444" s="18" t="s">
        <v>48</v>
      </c>
      <c r="K1444" t="s">
        <v>5807</v>
      </c>
      <c r="L1444" s="18" t="s">
        <v>2149</v>
      </c>
    </row>
    <row r="1445" spans="1:12" x14ac:dyDescent="0.3">
      <c r="A1445" t="s">
        <v>7720</v>
      </c>
      <c r="B1445" s="18" t="s">
        <v>13</v>
      </c>
      <c r="C1445" s="18" t="s">
        <v>28</v>
      </c>
      <c r="D1445" s="18" t="s">
        <v>33</v>
      </c>
      <c r="E1445" s="18" t="s">
        <v>41</v>
      </c>
      <c r="F1445" s="18">
        <v>1038</v>
      </c>
      <c r="G1445" s="18">
        <v>1606.4</v>
      </c>
      <c r="H1445" s="18">
        <v>2236.81</v>
      </c>
      <c r="I1445" s="43">
        <v>152</v>
      </c>
      <c r="J1445" s="18" t="s">
        <v>48</v>
      </c>
      <c r="K1445" t="s">
        <v>4940</v>
      </c>
      <c r="L1445" s="18" t="s">
        <v>128</v>
      </c>
    </row>
    <row r="1446" spans="1:12" x14ac:dyDescent="0.3">
      <c r="A1446" t="s">
        <v>6574</v>
      </c>
      <c r="B1446" s="18" t="s">
        <v>11</v>
      </c>
      <c r="C1446" s="18" t="s">
        <v>26</v>
      </c>
      <c r="D1446" s="18" t="s">
        <v>35</v>
      </c>
      <c r="E1446" s="18" t="s">
        <v>44</v>
      </c>
      <c r="F1446" s="18">
        <v>1029</v>
      </c>
      <c r="G1446" s="18">
        <v>544.58000000000004</v>
      </c>
      <c r="H1446" s="18">
        <v>681.05</v>
      </c>
      <c r="I1446" s="43">
        <v>474</v>
      </c>
      <c r="J1446" s="18" t="s">
        <v>48</v>
      </c>
      <c r="K1446" t="s">
        <v>5466</v>
      </c>
      <c r="L1446" s="18" t="s">
        <v>1829</v>
      </c>
    </row>
    <row r="1447" spans="1:12" x14ac:dyDescent="0.3">
      <c r="A1447" t="s">
        <v>10540</v>
      </c>
      <c r="B1447" s="18" t="s">
        <v>18</v>
      </c>
      <c r="C1447" s="18" t="s">
        <v>28</v>
      </c>
      <c r="D1447" s="18" t="s">
        <v>32</v>
      </c>
      <c r="E1447" s="18" t="s">
        <v>43</v>
      </c>
      <c r="F1447" s="18">
        <v>1015</v>
      </c>
      <c r="G1447" s="18">
        <v>752.72</v>
      </c>
      <c r="H1447" s="18">
        <v>1324.46</v>
      </c>
      <c r="I1447" s="43">
        <v>444</v>
      </c>
      <c r="J1447" s="18" t="s">
        <v>48</v>
      </c>
      <c r="K1447" t="s">
        <v>4601</v>
      </c>
      <c r="L1447" s="18" t="s">
        <v>4096</v>
      </c>
    </row>
    <row r="1448" spans="1:12" x14ac:dyDescent="0.3">
      <c r="A1448" t="s">
        <v>6847</v>
      </c>
      <c r="B1448" s="18" t="s">
        <v>18</v>
      </c>
      <c r="C1448" s="18" t="s">
        <v>25</v>
      </c>
      <c r="D1448" s="18" t="s">
        <v>35</v>
      </c>
      <c r="E1448" s="18" t="s">
        <v>38</v>
      </c>
      <c r="F1448" s="18">
        <v>1054</v>
      </c>
      <c r="G1448" s="18">
        <v>1368.57</v>
      </c>
      <c r="H1448" s="18">
        <v>1778.72</v>
      </c>
      <c r="I1448" s="43">
        <v>327</v>
      </c>
      <c r="J1448" s="18" t="s">
        <v>48</v>
      </c>
      <c r="K1448" t="s">
        <v>5029</v>
      </c>
      <c r="L1448" s="18" t="s">
        <v>3579</v>
      </c>
    </row>
    <row r="1449" spans="1:12" x14ac:dyDescent="0.3">
      <c r="A1449" t="s">
        <v>7624</v>
      </c>
      <c r="B1449" s="18" t="s">
        <v>19</v>
      </c>
      <c r="C1449" s="18" t="s">
        <v>24</v>
      </c>
      <c r="D1449" s="18" t="s">
        <v>34</v>
      </c>
      <c r="E1449" s="18" t="s">
        <v>41</v>
      </c>
      <c r="F1449" s="18">
        <v>1012</v>
      </c>
      <c r="G1449" s="18">
        <v>1078.9100000000001</v>
      </c>
      <c r="H1449" s="18">
        <v>2066.06</v>
      </c>
      <c r="I1449" s="43">
        <v>2</v>
      </c>
      <c r="J1449" s="18" t="s">
        <v>48</v>
      </c>
      <c r="K1449" t="s">
        <v>5919</v>
      </c>
      <c r="L1449" s="18" t="s">
        <v>257</v>
      </c>
    </row>
    <row r="1450" spans="1:12" x14ac:dyDescent="0.3">
      <c r="A1450" t="s">
        <v>9396</v>
      </c>
      <c r="B1450" s="18" t="s">
        <v>19</v>
      </c>
      <c r="C1450" s="18" t="s">
        <v>25</v>
      </c>
      <c r="D1450" s="18" t="s">
        <v>33</v>
      </c>
      <c r="E1450" s="18" t="s">
        <v>42</v>
      </c>
      <c r="F1450" s="18">
        <v>1011</v>
      </c>
      <c r="G1450" s="18">
        <v>1755.65</v>
      </c>
      <c r="H1450" s="18">
        <v>2649.74</v>
      </c>
      <c r="I1450" s="43">
        <v>67</v>
      </c>
      <c r="J1450" s="18" t="s">
        <v>48</v>
      </c>
      <c r="K1450" t="s">
        <v>5747</v>
      </c>
      <c r="L1450" s="18" t="s">
        <v>2298</v>
      </c>
    </row>
    <row r="1451" spans="1:12" x14ac:dyDescent="0.3">
      <c r="A1451" t="s">
        <v>9466</v>
      </c>
      <c r="B1451" s="18" t="s">
        <v>12</v>
      </c>
      <c r="C1451" s="18" t="s">
        <v>28</v>
      </c>
      <c r="D1451" s="18" t="s">
        <v>32</v>
      </c>
      <c r="E1451" s="18" t="s">
        <v>44</v>
      </c>
      <c r="F1451" s="18">
        <v>1090</v>
      </c>
      <c r="G1451" s="18">
        <v>1576.84</v>
      </c>
      <c r="H1451" s="18">
        <v>2188.9899999999998</v>
      </c>
      <c r="I1451" s="43">
        <v>144</v>
      </c>
      <c r="J1451" s="18" t="s">
        <v>48</v>
      </c>
      <c r="K1451" t="s">
        <v>5707</v>
      </c>
      <c r="L1451" s="18" t="s">
        <v>2412</v>
      </c>
    </row>
    <row r="1452" spans="1:12" x14ac:dyDescent="0.3">
      <c r="A1452" t="s">
        <v>6801</v>
      </c>
      <c r="B1452" s="18" t="s">
        <v>17</v>
      </c>
      <c r="C1452" s="18" t="s">
        <v>29</v>
      </c>
      <c r="D1452" s="18" t="s">
        <v>32</v>
      </c>
      <c r="E1452" s="18" t="s">
        <v>43</v>
      </c>
      <c r="F1452" s="18">
        <v>1080</v>
      </c>
      <c r="G1452" s="18">
        <v>1003.59</v>
      </c>
      <c r="H1452" s="18">
        <v>1760.54</v>
      </c>
      <c r="I1452" s="43">
        <v>493</v>
      </c>
      <c r="J1452" s="18" t="s">
        <v>48</v>
      </c>
      <c r="K1452" t="s">
        <v>5177</v>
      </c>
      <c r="L1452" s="18" t="s">
        <v>1296</v>
      </c>
    </row>
    <row r="1453" spans="1:12" x14ac:dyDescent="0.3">
      <c r="A1453" t="s">
        <v>10083</v>
      </c>
      <c r="B1453" s="18" t="s">
        <v>15</v>
      </c>
      <c r="C1453" s="18" t="s">
        <v>22</v>
      </c>
      <c r="D1453" s="18" t="s">
        <v>33</v>
      </c>
      <c r="E1453" s="18" t="s">
        <v>39</v>
      </c>
      <c r="F1453" s="18">
        <v>1087</v>
      </c>
      <c r="G1453" s="18">
        <v>399.97</v>
      </c>
      <c r="H1453" s="18">
        <v>557.92999999999995</v>
      </c>
      <c r="I1453" s="43">
        <v>422</v>
      </c>
      <c r="J1453" s="18" t="s">
        <v>48</v>
      </c>
      <c r="K1453" t="s">
        <v>4656</v>
      </c>
      <c r="L1453" s="18" t="s">
        <v>3403</v>
      </c>
    </row>
    <row r="1454" spans="1:12" x14ac:dyDescent="0.3">
      <c r="A1454" t="s">
        <v>8587</v>
      </c>
      <c r="B1454" s="18" t="s">
        <v>20</v>
      </c>
      <c r="C1454" s="18" t="s">
        <v>26</v>
      </c>
      <c r="D1454" s="18" t="s">
        <v>35</v>
      </c>
      <c r="E1454" s="18" t="s">
        <v>42</v>
      </c>
      <c r="F1454" s="18">
        <v>1041</v>
      </c>
      <c r="G1454" s="18">
        <v>1495</v>
      </c>
      <c r="H1454" s="18">
        <v>1906</v>
      </c>
      <c r="I1454" s="43">
        <v>252</v>
      </c>
      <c r="J1454" s="18" t="s">
        <v>48</v>
      </c>
      <c r="K1454" t="s">
        <v>6130</v>
      </c>
      <c r="L1454" s="18" t="s">
        <v>992</v>
      </c>
    </row>
    <row r="1455" spans="1:12" x14ac:dyDescent="0.3">
      <c r="A1455" t="s">
        <v>7360</v>
      </c>
      <c r="B1455" s="18" t="s">
        <v>18</v>
      </c>
      <c r="C1455" s="18" t="s">
        <v>22</v>
      </c>
      <c r="D1455" s="18" t="s">
        <v>32</v>
      </c>
      <c r="E1455" s="18" t="s">
        <v>45</v>
      </c>
      <c r="F1455" s="18">
        <v>1083</v>
      </c>
      <c r="G1455" s="18">
        <v>786.71</v>
      </c>
      <c r="H1455" s="18">
        <v>1290.58</v>
      </c>
      <c r="I1455" s="43">
        <v>189</v>
      </c>
      <c r="J1455" s="18" t="s">
        <v>48</v>
      </c>
      <c r="K1455" t="s">
        <v>5327</v>
      </c>
      <c r="L1455" s="18" t="s">
        <v>2586</v>
      </c>
    </row>
    <row r="1456" spans="1:12" x14ac:dyDescent="0.3">
      <c r="A1456" t="s">
        <v>9130</v>
      </c>
      <c r="B1456" s="18" t="s">
        <v>16</v>
      </c>
      <c r="C1456" s="18" t="s">
        <v>21</v>
      </c>
      <c r="D1456" s="18" t="s">
        <v>35</v>
      </c>
      <c r="E1456" s="18" t="s">
        <v>45</v>
      </c>
      <c r="F1456" s="18">
        <v>1002</v>
      </c>
      <c r="G1456" s="18">
        <v>1787.97</v>
      </c>
      <c r="H1456" s="18">
        <v>3102.97</v>
      </c>
      <c r="I1456" s="43">
        <v>280</v>
      </c>
      <c r="J1456" s="18" t="s">
        <v>48</v>
      </c>
      <c r="K1456" t="s">
        <v>5252</v>
      </c>
      <c r="L1456" s="18" t="s">
        <v>1880</v>
      </c>
    </row>
    <row r="1457" spans="1:12" x14ac:dyDescent="0.3">
      <c r="A1457" t="s">
        <v>9297</v>
      </c>
      <c r="B1457" s="18" t="s">
        <v>16</v>
      </c>
      <c r="C1457" s="18" t="s">
        <v>21</v>
      </c>
      <c r="D1457" s="18" t="s">
        <v>32</v>
      </c>
      <c r="E1457" s="18" t="s">
        <v>45</v>
      </c>
      <c r="F1457" s="18">
        <v>1014</v>
      </c>
      <c r="G1457" s="18">
        <v>1608.19</v>
      </c>
      <c r="H1457" s="18">
        <v>3088.22</v>
      </c>
      <c r="I1457" s="43">
        <v>432</v>
      </c>
      <c r="J1457" s="18" t="s">
        <v>48</v>
      </c>
      <c r="K1457" t="s">
        <v>5592</v>
      </c>
      <c r="L1457" s="18" t="s">
        <v>2151</v>
      </c>
    </row>
    <row r="1458" spans="1:12" x14ac:dyDescent="0.3">
      <c r="A1458" t="s">
        <v>7305</v>
      </c>
      <c r="B1458" s="18" t="s">
        <v>13</v>
      </c>
      <c r="C1458" s="18" t="s">
        <v>26</v>
      </c>
      <c r="D1458" s="18" t="s">
        <v>32</v>
      </c>
      <c r="E1458" s="18" t="s">
        <v>42</v>
      </c>
      <c r="F1458" s="18">
        <v>1039</v>
      </c>
      <c r="G1458" s="18">
        <v>945.46</v>
      </c>
      <c r="H1458" s="18">
        <v>1381.43</v>
      </c>
      <c r="I1458" s="43">
        <v>154</v>
      </c>
      <c r="J1458" s="18" t="s">
        <v>48</v>
      </c>
      <c r="K1458" t="s">
        <v>5120</v>
      </c>
      <c r="L1458" s="18" t="s">
        <v>3462</v>
      </c>
    </row>
    <row r="1459" spans="1:12" x14ac:dyDescent="0.3">
      <c r="A1459" t="s">
        <v>9109</v>
      </c>
      <c r="B1459" s="18" t="s">
        <v>17</v>
      </c>
      <c r="C1459" s="18" t="s">
        <v>29</v>
      </c>
      <c r="D1459" s="18" t="s">
        <v>35</v>
      </c>
      <c r="E1459" s="18" t="s">
        <v>36</v>
      </c>
      <c r="F1459" s="18">
        <v>1086</v>
      </c>
      <c r="G1459" s="18">
        <v>254.48</v>
      </c>
      <c r="H1459" s="18">
        <v>448.51</v>
      </c>
      <c r="I1459" s="43">
        <v>491</v>
      </c>
      <c r="J1459" s="18" t="s">
        <v>48</v>
      </c>
      <c r="K1459" t="s">
        <v>5895</v>
      </c>
      <c r="L1459" s="18" t="s">
        <v>1849</v>
      </c>
    </row>
    <row r="1460" spans="1:12" x14ac:dyDescent="0.3">
      <c r="A1460" t="s">
        <v>10046</v>
      </c>
      <c r="B1460" s="18" t="s">
        <v>16</v>
      </c>
      <c r="C1460" s="18" t="s">
        <v>22</v>
      </c>
      <c r="D1460" s="18" t="s">
        <v>35</v>
      </c>
      <c r="E1460" s="18" t="s">
        <v>37</v>
      </c>
      <c r="F1460" s="18">
        <v>1039</v>
      </c>
      <c r="G1460" s="18">
        <v>1190.49</v>
      </c>
      <c r="H1460" s="18">
        <v>1742.09</v>
      </c>
      <c r="I1460" s="43">
        <v>35</v>
      </c>
      <c r="J1460" s="18" t="s">
        <v>48</v>
      </c>
      <c r="K1460" t="s">
        <v>5195</v>
      </c>
      <c r="L1460" s="18" t="s">
        <v>3349</v>
      </c>
    </row>
    <row r="1461" spans="1:12" x14ac:dyDescent="0.3">
      <c r="A1461" t="s">
        <v>8775</v>
      </c>
      <c r="B1461" s="18" t="s">
        <v>14</v>
      </c>
      <c r="C1461" s="18" t="s">
        <v>22</v>
      </c>
      <c r="D1461" s="18" t="s">
        <v>35</v>
      </c>
      <c r="E1461" s="18" t="s">
        <v>42</v>
      </c>
      <c r="F1461" s="18">
        <v>1048</v>
      </c>
      <c r="G1461" s="18">
        <v>746.38</v>
      </c>
      <c r="H1461" s="18">
        <v>1228.52</v>
      </c>
      <c r="I1461" s="43">
        <v>132</v>
      </c>
      <c r="J1461" s="18" t="s">
        <v>48</v>
      </c>
      <c r="K1461" t="s">
        <v>5733</v>
      </c>
      <c r="L1461" s="18" t="s">
        <v>1300</v>
      </c>
    </row>
    <row r="1462" spans="1:12" x14ac:dyDescent="0.3">
      <c r="A1462" t="s">
        <v>9946</v>
      </c>
      <c r="B1462" s="18" t="s">
        <v>11</v>
      </c>
      <c r="C1462" s="18" t="s">
        <v>23</v>
      </c>
      <c r="D1462" s="18" t="s">
        <v>32</v>
      </c>
      <c r="E1462" s="18" t="s">
        <v>41</v>
      </c>
      <c r="F1462" s="18">
        <v>1007</v>
      </c>
      <c r="G1462" s="18">
        <v>1405.64</v>
      </c>
      <c r="H1462" s="18">
        <v>2416.06</v>
      </c>
      <c r="I1462" s="43">
        <v>27</v>
      </c>
      <c r="J1462" s="18" t="s">
        <v>48</v>
      </c>
      <c r="K1462" t="s">
        <v>5305</v>
      </c>
      <c r="L1462" s="18" t="s">
        <v>3172</v>
      </c>
    </row>
    <row r="1463" spans="1:12" x14ac:dyDescent="0.3">
      <c r="A1463" t="s">
        <v>8253</v>
      </c>
      <c r="B1463" s="18" t="s">
        <v>16</v>
      </c>
      <c r="C1463" s="18" t="s">
        <v>24</v>
      </c>
      <c r="D1463" s="18" t="s">
        <v>32</v>
      </c>
      <c r="E1463" s="18" t="s">
        <v>39</v>
      </c>
      <c r="F1463" s="18">
        <v>1048</v>
      </c>
      <c r="G1463" s="18">
        <v>246.58</v>
      </c>
      <c r="H1463" s="18">
        <v>448.39</v>
      </c>
      <c r="I1463" s="43">
        <v>139</v>
      </c>
      <c r="J1463" s="18" t="s">
        <v>48</v>
      </c>
      <c r="K1463" t="s">
        <v>5678</v>
      </c>
      <c r="L1463" s="18" t="s">
        <v>453</v>
      </c>
    </row>
    <row r="1464" spans="1:12" x14ac:dyDescent="0.3">
      <c r="A1464" t="s">
        <v>9824</v>
      </c>
      <c r="B1464" s="18" t="s">
        <v>18</v>
      </c>
      <c r="C1464" s="18" t="s">
        <v>21</v>
      </c>
      <c r="D1464" s="18" t="s">
        <v>33</v>
      </c>
      <c r="E1464" s="18" t="s">
        <v>39</v>
      </c>
      <c r="F1464" s="18">
        <v>1071</v>
      </c>
      <c r="G1464" s="18">
        <v>1900.52</v>
      </c>
      <c r="H1464" s="18">
        <v>3326.22</v>
      </c>
      <c r="I1464" s="43">
        <v>181</v>
      </c>
      <c r="J1464" s="18" t="s">
        <v>48</v>
      </c>
      <c r="K1464" t="s">
        <v>4646</v>
      </c>
      <c r="L1464" s="18" t="s">
        <v>2982</v>
      </c>
    </row>
    <row r="1465" spans="1:12" x14ac:dyDescent="0.3">
      <c r="A1465" t="s">
        <v>6534</v>
      </c>
      <c r="B1465" s="18" t="s">
        <v>13</v>
      </c>
      <c r="C1465" s="18" t="s">
        <v>29</v>
      </c>
      <c r="D1465" s="18" t="s">
        <v>34</v>
      </c>
      <c r="E1465" s="18" t="s">
        <v>43</v>
      </c>
      <c r="F1465" s="18">
        <v>1045</v>
      </c>
      <c r="G1465" s="18">
        <v>1113.27</v>
      </c>
      <c r="H1465" s="18">
        <v>2067.0300000000002</v>
      </c>
      <c r="I1465" s="43">
        <v>193</v>
      </c>
      <c r="J1465" s="18" t="s">
        <v>48</v>
      </c>
      <c r="K1465" t="s">
        <v>4978</v>
      </c>
      <c r="L1465" s="18" t="s">
        <v>3126</v>
      </c>
    </row>
    <row r="1466" spans="1:12" x14ac:dyDescent="0.3">
      <c r="A1466" t="s">
        <v>9302</v>
      </c>
      <c r="B1466" s="18" t="s">
        <v>14</v>
      </c>
      <c r="C1466" s="18" t="s">
        <v>27</v>
      </c>
      <c r="D1466" s="18" t="s">
        <v>31</v>
      </c>
      <c r="E1466" s="18" t="s">
        <v>44</v>
      </c>
      <c r="F1466" s="18">
        <v>1054</v>
      </c>
      <c r="G1466" s="18">
        <v>1052.69</v>
      </c>
      <c r="H1466" s="18">
        <v>1733.7</v>
      </c>
      <c r="I1466" s="43">
        <v>456</v>
      </c>
      <c r="J1466" s="18" t="s">
        <v>48</v>
      </c>
      <c r="K1466" t="s">
        <v>5142</v>
      </c>
      <c r="L1466" s="18" t="s">
        <v>2159</v>
      </c>
    </row>
    <row r="1467" spans="1:12" x14ac:dyDescent="0.3">
      <c r="A1467" t="s">
        <v>7168</v>
      </c>
      <c r="B1467" s="18" t="s">
        <v>12</v>
      </c>
      <c r="C1467" s="18" t="s">
        <v>28</v>
      </c>
      <c r="D1467" s="18" t="s">
        <v>31</v>
      </c>
      <c r="E1467" s="18" t="s">
        <v>40</v>
      </c>
      <c r="F1467" s="18">
        <v>1037</v>
      </c>
      <c r="G1467" s="18">
        <v>451.61</v>
      </c>
      <c r="H1467" s="18">
        <v>507.54</v>
      </c>
      <c r="I1467" s="43">
        <v>19</v>
      </c>
      <c r="J1467" s="18" t="s">
        <v>48</v>
      </c>
      <c r="K1467" t="s">
        <v>4666</v>
      </c>
      <c r="L1467" s="18" t="s">
        <v>1148</v>
      </c>
    </row>
    <row r="1468" spans="1:12" x14ac:dyDescent="0.3">
      <c r="A1468" t="s">
        <v>7261</v>
      </c>
      <c r="B1468" s="18" t="s">
        <v>14</v>
      </c>
      <c r="C1468" s="18" t="s">
        <v>26</v>
      </c>
      <c r="D1468" s="18" t="s">
        <v>35</v>
      </c>
      <c r="E1468" s="18" t="s">
        <v>43</v>
      </c>
      <c r="F1468" s="18">
        <v>1048</v>
      </c>
      <c r="G1468" s="18">
        <v>825.02</v>
      </c>
      <c r="H1468" s="18">
        <v>935.03</v>
      </c>
      <c r="I1468" s="43">
        <v>246</v>
      </c>
      <c r="J1468" s="18" t="s">
        <v>48</v>
      </c>
      <c r="K1468" t="s">
        <v>6157</v>
      </c>
      <c r="L1468" s="18" t="s">
        <v>891</v>
      </c>
    </row>
    <row r="1469" spans="1:12" x14ac:dyDescent="0.3">
      <c r="A1469" t="s">
        <v>7437</v>
      </c>
      <c r="B1469" s="18" t="s">
        <v>13</v>
      </c>
      <c r="C1469" s="18" t="s">
        <v>27</v>
      </c>
      <c r="D1469" s="18" t="s">
        <v>31</v>
      </c>
      <c r="E1469" s="18" t="s">
        <v>40</v>
      </c>
      <c r="F1469" s="18">
        <v>1003</v>
      </c>
      <c r="G1469" s="18">
        <v>746.89</v>
      </c>
      <c r="H1469" s="18">
        <v>922.12</v>
      </c>
      <c r="I1469" s="43">
        <v>353</v>
      </c>
      <c r="J1469" s="18" t="s">
        <v>48</v>
      </c>
      <c r="K1469" t="s">
        <v>4673</v>
      </c>
      <c r="L1469" s="18" t="s">
        <v>3766</v>
      </c>
    </row>
    <row r="1470" spans="1:12" x14ac:dyDescent="0.3">
      <c r="A1470" t="s">
        <v>9487</v>
      </c>
      <c r="B1470" s="18" t="s">
        <v>17</v>
      </c>
      <c r="C1470" s="18" t="s">
        <v>26</v>
      </c>
      <c r="D1470" s="18" t="s">
        <v>35</v>
      </c>
      <c r="E1470" s="18" t="s">
        <v>45</v>
      </c>
      <c r="F1470" s="18">
        <v>1064</v>
      </c>
      <c r="G1470" s="18">
        <v>974.02</v>
      </c>
      <c r="H1470" s="18">
        <v>1353.43</v>
      </c>
      <c r="I1470" s="43">
        <v>211</v>
      </c>
      <c r="J1470" s="18" t="s">
        <v>48</v>
      </c>
      <c r="K1470" t="s">
        <v>4833</v>
      </c>
      <c r="L1470" s="18" t="s">
        <v>2446</v>
      </c>
    </row>
    <row r="1471" spans="1:12" x14ac:dyDescent="0.3">
      <c r="A1471" t="s">
        <v>6762</v>
      </c>
      <c r="B1471" s="18" t="s">
        <v>17</v>
      </c>
      <c r="C1471" s="18" t="s">
        <v>26</v>
      </c>
      <c r="D1471" s="18" t="s">
        <v>32</v>
      </c>
      <c r="E1471" s="18" t="s">
        <v>43</v>
      </c>
      <c r="F1471" s="18">
        <v>1049</v>
      </c>
      <c r="G1471" s="18">
        <v>1382.01</v>
      </c>
      <c r="H1471" s="18">
        <v>2147.65</v>
      </c>
      <c r="I1471" s="43">
        <v>467</v>
      </c>
      <c r="J1471" s="18" t="s">
        <v>48</v>
      </c>
      <c r="K1471" t="s">
        <v>5433</v>
      </c>
      <c r="L1471" s="18" t="s">
        <v>2962</v>
      </c>
    </row>
    <row r="1472" spans="1:12" x14ac:dyDescent="0.3">
      <c r="A1472" t="s">
        <v>7746</v>
      </c>
      <c r="B1472" s="18" t="s">
        <v>20</v>
      </c>
      <c r="C1472" s="18" t="s">
        <v>29</v>
      </c>
      <c r="D1472" s="18" t="s">
        <v>34</v>
      </c>
      <c r="E1472" s="18" t="s">
        <v>43</v>
      </c>
      <c r="F1472" s="18">
        <v>1088</v>
      </c>
      <c r="G1472" s="18">
        <v>807.28</v>
      </c>
      <c r="H1472" s="18">
        <v>1495.72</v>
      </c>
      <c r="I1472" s="43">
        <v>329</v>
      </c>
      <c r="J1472" s="18" t="s">
        <v>48</v>
      </c>
      <c r="K1472" t="s">
        <v>5267</v>
      </c>
      <c r="L1472" s="18" t="s">
        <v>1538</v>
      </c>
    </row>
    <row r="1473" spans="1:12" x14ac:dyDescent="0.3">
      <c r="A1473" t="s">
        <v>9066</v>
      </c>
      <c r="B1473" s="18" t="s">
        <v>13</v>
      </c>
      <c r="C1473" s="18" t="s">
        <v>21</v>
      </c>
      <c r="D1473" s="18" t="s">
        <v>32</v>
      </c>
      <c r="E1473" s="18" t="s">
        <v>37</v>
      </c>
      <c r="F1473" s="18">
        <v>1075</v>
      </c>
      <c r="G1473" s="18">
        <v>1442.64</v>
      </c>
      <c r="H1473" s="18">
        <v>2296.3200000000002</v>
      </c>
      <c r="I1473" s="43">
        <v>275</v>
      </c>
      <c r="J1473" s="18" t="s">
        <v>48</v>
      </c>
      <c r="K1473" t="s">
        <v>4548</v>
      </c>
      <c r="L1473" s="18" t="s">
        <v>1778</v>
      </c>
    </row>
    <row r="1474" spans="1:12" x14ac:dyDescent="0.3">
      <c r="A1474" t="s">
        <v>8216</v>
      </c>
      <c r="B1474" s="18" t="s">
        <v>13</v>
      </c>
      <c r="C1474" s="18" t="s">
        <v>25</v>
      </c>
      <c r="D1474" s="18" t="s">
        <v>34</v>
      </c>
      <c r="E1474" s="18" t="s">
        <v>43</v>
      </c>
      <c r="F1474" s="18">
        <v>1062</v>
      </c>
      <c r="G1474" s="18">
        <v>1616.63</v>
      </c>
      <c r="H1474" s="18">
        <v>2741.35</v>
      </c>
      <c r="I1474" s="43">
        <v>364</v>
      </c>
      <c r="J1474" s="18" t="s">
        <v>48</v>
      </c>
      <c r="K1474" t="s">
        <v>4528</v>
      </c>
      <c r="L1474" s="18" t="s">
        <v>387</v>
      </c>
    </row>
    <row r="1475" spans="1:12" x14ac:dyDescent="0.3">
      <c r="A1475" t="s">
        <v>6885</v>
      </c>
      <c r="B1475" s="18" t="s">
        <v>16</v>
      </c>
      <c r="C1475" s="18" t="s">
        <v>26</v>
      </c>
      <c r="D1475" s="18" t="s">
        <v>34</v>
      </c>
      <c r="E1475" s="18" t="s">
        <v>42</v>
      </c>
      <c r="F1475" s="18">
        <v>1071</v>
      </c>
      <c r="G1475" s="18">
        <v>1679.01</v>
      </c>
      <c r="H1475" s="18">
        <v>3190.57</v>
      </c>
      <c r="I1475" s="43">
        <v>274</v>
      </c>
      <c r="J1475" s="18" t="s">
        <v>48</v>
      </c>
      <c r="K1475" t="s">
        <v>5375</v>
      </c>
      <c r="L1475" s="18" t="s">
        <v>476</v>
      </c>
    </row>
    <row r="1476" spans="1:12" x14ac:dyDescent="0.3">
      <c r="A1476" t="s">
        <v>8846</v>
      </c>
      <c r="B1476" s="18" t="s">
        <v>20</v>
      </c>
      <c r="C1476" s="18" t="s">
        <v>26</v>
      </c>
      <c r="D1476" s="18" t="s">
        <v>31</v>
      </c>
      <c r="E1476" s="18" t="s">
        <v>38</v>
      </c>
      <c r="F1476" s="18">
        <v>1080</v>
      </c>
      <c r="G1476" s="18">
        <v>1254.45</v>
      </c>
      <c r="H1476" s="18">
        <v>1867.41</v>
      </c>
      <c r="I1476" s="43">
        <v>79</v>
      </c>
      <c r="J1476" s="18" t="s">
        <v>48</v>
      </c>
      <c r="K1476" t="s">
        <v>5103</v>
      </c>
      <c r="L1476" s="18" t="s">
        <v>1418</v>
      </c>
    </row>
    <row r="1477" spans="1:12" x14ac:dyDescent="0.3">
      <c r="A1477" t="s">
        <v>8975</v>
      </c>
      <c r="B1477" s="18" t="s">
        <v>15</v>
      </c>
      <c r="C1477" s="18" t="s">
        <v>23</v>
      </c>
      <c r="D1477" s="18" t="s">
        <v>32</v>
      </c>
      <c r="E1477" s="18" t="s">
        <v>45</v>
      </c>
      <c r="F1477" s="18">
        <v>1067</v>
      </c>
      <c r="G1477" s="18">
        <v>424.57</v>
      </c>
      <c r="H1477" s="18">
        <v>747.34</v>
      </c>
      <c r="I1477" s="43">
        <v>165</v>
      </c>
      <c r="J1477" s="18" t="s">
        <v>48</v>
      </c>
      <c r="K1477" t="s">
        <v>5958</v>
      </c>
      <c r="L1477" s="18" t="s">
        <v>1642</v>
      </c>
    </row>
    <row r="1478" spans="1:12" x14ac:dyDescent="0.3">
      <c r="A1478" t="s">
        <v>7055</v>
      </c>
      <c r="B1478" s="18" t="s">
        <v>15</v>
      </c>
      <c r="C1478" s="18" t="s">
        <v>22</v>
      </c>
      <c r="D1478" s="18" t="s">
        <v>35</v>
      </c>
      <c r="E1478" s="18" t="s">
        <v>43</v>
      </c>
      <c r="F1478" s="18">
        <v>1082</v>
      </c>
      <c r="G1478" s="18">
        <v>1710.98</v>
      </c>
      <c r="H1478" s="18">
        <v>1913.31</v>
      </c>
      <c r="I1478" s="43">
        <v>263</v>
      </c>
      <c r="J1478" s="18" t="s">
        <v>48</v>
      </c>
      <c r="K1478" t="s">
        <v>5916</v>
      </c>
      <c r="L1478" s="18" t="s">
        <v>1785</v>
      </c>
    </row>
    <row r="1479" spans="1:12" x14ac:dyDescent="0.3">
      <c r="A1479" t="s">
        <v>9862</v>
      </c>
      <c r="B1479" s="18" t="s">
        <v>20</v>
      </c>
      <c r="C1479" s="18" t="s">
        <v>28</v>
      </c>
      <c r="D1479" s="18" t="s">
        <v>34</v>
      </c>
      <c r="E1479" s="18" t="s">
        <v>39</v>
      </c>
      <c r="F1479" s="18">
        <v>1082</v>
      </c>
      <c r="G1479" s="18">
        <v>1056.43</v>
      </c>
      <c r="H1479" s="18">
        <v>1541.12</v>
      </c>
      <c r="I1479" s="43">
        <v>123</v>
      </c>
      <c r="J1479" s="18" t="s">
        <v>48</v>
      </c>
      <c r="K1479" t="s">
        <v>4604</v>
      </c>
      <c r="L1479" s="18" t="s">
        <v>3039</v>
      </c>
    </row>
    <row r="1480" spans="1:12" x14ac:dyDescent="0.3">
      <c r="A1480" t="s">
        <v>9488</v>
      </c>
      <c r="B1480" s="18" t="s">
        <v>19</v>
      </c>
      <c r="C1480" s="18" t="s">
        <v>29</v>
      </c>
      <c r="D1480" s="18" t="s">
        <v>33</v>
      </c>
      <c r="E1480" s="18" t="s">
        <v>40</v>
      </c>
      <c r="F1480" s="18">
        <v>1033</v>
      </c>
      <c r="G1480" s="18">
        <v>1780.63</v>
      </c>
      <c r="H1480" s="18">
        <v>2498.61</v>
      </c>
      <c r="I1480" s="43">
        <v>54</v>
      </c>
      <c r="J1480" s="18" t="s">
        <v>48</v>
      </c>
      <c r="K1480" t="s">
        <v>5592</v>
      </c>
      <c r="L1480" s="18" t="s">
        <v>2447</v>
      </c>
    </row>
    <row r="1481" spans="1:12" x14ac:dyDescent="0.3">
      <c r="A1481" t="s">
        <v>8784</v>
      </c>
      <c r="B1481" s="18" t="s">
        <v>19</v>
      </c>
      <c r="C1481" s="18" t="s">
        <v>30</v>
      </c>
      <c r="D1481" s="18" t="s">
        <v>32</v>
      </c>
      <c r="E1481" s="18" t="s">
        <v>40</v>
      </c>
      <c r="F1481" s="18">
        <v>1012</v>
      </c>
      <c r="G1481" s="18">
        <v>905.13</v>
      </c>
      <c r="H1481" s="18">
        <v>1773.76</v>
      </c>
      <c r="I1481" s="43">
        <v>8</v>
      </c>
      <c r="J1481" s="18" t="s">
        <v>48</v>
      </c>
      <c r="K1481" t="s">
        <v>6052</v>
      </c>
      <c r="L1481" s="18" t="s">
        <v>1311</v>
      </c>
    </row>
    <row r="1482" spans="1:12" x14ac:dyDescent="0.3">
      <c r="A1482" t="s">
        <v>7855</v>
      </c>
      <c r="B1482" s="18" t="s">
        <v>12</v>
      </c>
      <c r="C1482" s="18" t="s">
        <v>29</v>
      </c>
      <c r="D1482" s="18" t="s">
        <v>31</v>
      </c>
      <c r="E1482" s="18" t="s">
        <v>44</v>
      </c>
      <c r="F1482" s="18">
        <v>1032</v>
      </c>
      <c r="G1482" s="18">
        <v>1499.08</v>
      </c>
      <c r="H1482" s="18">
        <v>2489.6999999999998</v>
      </c>
      <c r="I1482" s="43">
        <v>309</v>
      </c>
      <c r="J1482" s="18" t="s">
        <v>48</v>
      </c>
      <c r="K1482" t="s">
        <v>5634</v>
      </c>
      <c r="L1482" s="18" t="s">
        <v>746</v>
      </c>
    </row>
    <row r="1483" spans="1:12" x14ac:dyDescent="0.3">
      <c r="A1483" t="s">
        <v>10020</v>
      </c>
      <c r="B1483" s="18" t="s">
        <v>14</v>
      </c>
      <c r="C1483" s="18" t="s">
        <v>26</v>
      </c>
      <c r="D1483" s="18" t="s">
        <v>34</v>
      </c>
      <c r="E1483" s="18" t="s">
        <v>44</v>
      </c>
      <c r="F1483" s="18">
        <v>1070</v>
      </c>
      <c r="G1483" s="18">
        <v>222.25</v>
      </c>
      <c r="H1483" s="18">
        <v>345.76</v>
      </c>
      <c r="I1483" s="43">
        <v>440</v>
      </c>
      <c r="J1483" s="18" t="s">
        <v>48</v>
      </c>
      <c r="K1483" t="s">
        <v>5201</v>
      </c>
      <c r="L1483" s="18" t="s">
        <v>3298</v>
      </c>
    </row>
    <row r="1484" spans="1:12" x14ac:dyDescent="0.3">
      <c r="A1484" t="s">
        <v>7920</v>
      </c>
      <c r="B1484" s="18" t="s">
        <v>15</v>
      </c>
      <c r="C1484" s="18" t="s">
        <v>25</v>
      </c>
      <c r="D1484" s="18" t="s">
        <v>35</v>
      </c>
      <c r="E1484" s="18" t="s">
        <v>43</v>
      </c>
      <c r="F1484" s="18">
        <v>1029</v>
      </c>
      <c r="G1484" s="18">
        <v>1480.06</v>
      </c>
      <c r="H1484" s="18">
        <v>2578.37</v>
      </c>
      <c r="I1484" s="43">
        <v>144</v>
      </c>
      <c r="J1484" s="18" t="s">
        <v>48</v>
      </c>
      <c r="K1484" t="s">
        <v>5012</v>
      </c>
      <c r="L1484" s="18" t="s">
        <v>3600</v>
      </c>
    </row>
    <row r="1485" spans="1:12" x14ac:dyDescent="0.3">
      <c r="A1485" t="s">
        <v>7859</v>
      </c>
      <c r="B1485" s="18" t="s">
        <v>14</v>
      </c>
      <c r="C1485" s="18" t="s">
        <v>24</v>
      </c>
      <c r="D1485" s="18" t="s">
        <v>31</v>
      </c>
      <c r="E1485" s="18" t="s">
        <v>40</v>
      </c>
      <c r="F1485" s="18">
        <v>1072</v>
      </c>
      <c r="G1485" s="18">
        <v>893.62</v>
      </c>
      <c r="H1485" s="18">
        <v>1600.94</v>
      </c>
      <c r="I1485" s="43">
        <v>256</v>
      </c>
      <c r="J1485" s="18" t="s">
        <v>48</v>
      </c>
      <c r="K1485" t="s">
        <v>5645</v>
      </c>
      <c r="L1485" s="18" t="s">
        <v>1625</v>
      </c>
    </row>
    <row r="1486" spans="1:12" x14ac:dyDescent="0.3">
      <c r="A1486" t="s">
        <v>8480</v>
      </c>
      <c r="B1486" s="18" t="s">
        <v>19</v>
      </c>
      <c r="C1486" s="18" t="s">
        <v>21</v>
      </c>
      <c r="D1486" s="18" t="s">
        <v>34</v>
      </c>
      <c r="E1486" s="18" t="s">
        <v>43</v>
      </c>
      <c r="F1486" s="18">
        <v>1011</v>
      </c>
      <c r="G1486" s="18">
        <v>1987.98</v>
      </c>
      <c r="H1486" s="18">
        <v>3531.93</v>
      </c>
      <c r="I1486" s="43">
        <v>233</v>
      </c>
      <c r="J1486" s="18" t="s">
        <v>48</v>
      </c>
      <c r="K1486" t="s">
        <v>5394</v>
      </c>
      <c r="L1486" s="18" t="s">
        <v>822</v>
      </c>
    </row>
    <row r="1487" spans="1:12" x14ac:dyDescent="0.3">
      <c r="A1487" t="s">
        <v>6363</v>
      </c>
      <c r="B1487" s="18" t="s">
        <v>12</v>
      </c>
      <c r="C1487" s="18" t="s">
        <v>28</v>
      </c>
      <c r="D1487" s="18" t="s">
        <v>35</v>
      </c>
      <c r="E1487" s="18" t="s">
        <v>37</v>
      </c>
      <c r="F1487" s="18">
        <v>1067</v>
      </c>
      <c r="G1487" s="18">
        <v>1495.62</v>
      </c>
      <c r="H1487" s="18">
        <v>2966.77</v>
      </c>
      <c r="I1487" s="43">
        <v>223</v>
      </c>
      <c r="J1487" s="18" t="s">
        <v>48</v>
      </c>
      <c r="K1487" t="s">
        <v>4920</v>
      </c>
      <c r="L1487" s="18" t="s">
        <v>1062</v>
      </c>
    </row>
    <row r="1488" spans="1:12" x14ac:dyDescent="0.3">
      <c r="A1488" t="s">
        <v>10027</v>
      </c>
      <c r="B1488" s="18" t="s">
        <v>16</v>
      </c>
      <c r="C1488" s="18" t="s">
        <v>22</v>
      </c>
      <c r="D1488" s="18" t="s">
        <v>35</v>
      </c>
      <c r="E1488" s="18" t="s">
        <v>37</v>
      </c>
      <c r="F1488" s="18">
        <v>1074</v>
      </c>
      <c r="G1488" s="18">
        <v>1371.04</v>
      </c>
      <c r="H1488" s="18">
        <v>2186.09</v>
      </c>
      <c r="I1488" s="43">
        <v>130</v>
      </c>
      <c r="J1488" s="18" t="s">
        <v>48</v>
      </c>
      <c r="K1488" t="s">
        <v>5224</v>
      </c>
      <c r="L1488" s="18" t="s">
        <v>3309</v>
      </c>
    </row>
    <row r="1489" spans="1:12" x14ac:dyDescent="0.3">
      <c r="A1489" t="s">
        <v>7395</v>
      </c>
      <c r="B1489" s="18" t="s">
        <v>12</v>
      </c>
      <c r="C1489" s="18" t="s">
        <v>22</v>
      </c>
      <c r="D1489" s="18" t="s">
        <v>35</v>
      </c>
      <c r="E1489" s="18" t="s">
        <v>37</v>
      </c>
      <c r="F1489" s="18">
        <v>1032</v>
      </c>
      <c r="G1489" s="18">
        <v>1952.61</v>
      </c>
      <c r="H1489" s="18">
        <v>3883.51</v>
      </c>
      <c r="I1489" s="43">
        <v>251</v>
      </c>
      <c r="J1489" s="18" t="s">
        <v>48</v>
      </c>
      <c r="K1489" t="s">
        <v>4987</v>
      </c>
      <c r="L1489" s="18" t="s">
        <v>242</v>
      </c>
    </row>
    <row r="1490" spans="1:12" x14ac:dyDescent="0.3">
      <c r="A1490" t="s">
        <v>7287</v>
      </c>
      <c r="B1490" s="18" t="s">
        <v>14</v>
      </c>
      <c r="C1490" s="18" t="s">
        <v>23</v>
      </c>
      <c r="D1490" s="18" t="s">
        <v>32</v>
      </c>
      <c r="E1490" s="18" t="s">
        <v>36</v>
      </c>
      <c r="F1490" s="18">
        <v>1071</v>
      </c>
      <c r="G1490" s="18">
        <v>767.02</v>
      </c>
      <c r="H1490" s="18">
        <v>961.13</v>
      </c>
      <c r="I1490" s="43">
        <v>215</v>
      </c>
      <c r="J1490" s="18" t="s">
        <v>48</v>
      </c>
      <c r="K1490" t="s">
        <v>5701</v>
      </c>
      <c r="L1490" s="18" t="s">
        <v>2426</v>
      </c>
    </row>
    <row r="1491" spans="1:12" x14ac:dyDescent="0.3">
      <c r="A1491" t="s">
        <v>8239</v>
      </c>
      <c r="B1491" s="18" t="s">
        <v>15</v>
      </c>
      <c r="C1491" s="18" t="s">
        <v>29</v>
      </c>
      <c r="D1491" s="18" t="s">
        <v>31</v>
      </c>
      <c r="E1491" s="18" t="s">
        <v>37</v>
      </c>
      <c r="F1491" s="18">
        <v>1089</v>
      </c>
      <c r="G1491" s="18">
        <v>172.18</v>
      </c>
      <c r="H1491" s="18">
        <v>197.2</v>
      </c>
      <c r="I1491" s="43">
        <v>120</v>
      </c>
      <c r="J1491" s="18" t="s">
        <v>48</v>
      </c>
      <c r="K1491" t="s">
        <v>6237</v>
      </c>
      <c r="L1491" s="18" t="s">
        <v>428</v>
      </c>
    </row>
    <row r="1492" spans="1:12" x14ac:dyDescent="0.3">
      <c r="A1492" t="s">
        <v>10610</v>
      </c>
      <c r="B1492" s="18" t="s">
        <v>13</v>
      </c>
      <c r="C1492" s="18" t="s">
        <v>23</v>
      </c>
      <c r="D1492" s="18" t="s">
        <v>31</v>
      </c>
      <c r="E1492" s="18" t="s">
        <v>39</v>
      </c>
      <c r="F1492" s="18">
        <v>1052</v>
      </c>
      <c r="G1492" s="18">
        <v>190.13</v>
      </c>
      <c r="H1492" s="18">
        <v>264.13</v>
      </c>
      <c r="I1492" s="43">
        <v>76</v>
      </c>
      <c r="J1492" s="18" t="s">
        <v>48</v>
      </c>
      <c r="K1492" t="s">
        <v>4500</v>
      </c>
      <c r="L1492" s="18" t="s">
        <v>4205</v>
      </c>
    </row>
    <row r="1493" spans="1:12" x14ac:dyDescent="0.3">
      <c r="A1493" t="s">
        <v>10392</v>
      </c>
      <c r="B1493" s="18" t="s">
        <v>20</v>
      </c>
      <c r="C1493" s="18" t="s">
        <v>29</v>
      </c>
      <c r="D1493" s="18" t="s">
        <v>33</v>
      </c>
      <c r="E1493" s="18" t="s">
        <v>39</v>
      </c>
      <c r="F1493" s="18">
        <v>1091</v>
      </c>
      <c r="G1493" s="18">
        <v>1809.28</v>
      </c>
      <c r="H1493" s="18">
        <v>3468.6</v>
      </c>
      <c r="I1493" s="43">
        <v>315</v>
      </c>
      <c r="J1493" s="18" t="s">
        <v>48</v>
      </c>
      <c r="K1493" t="s">
        <v>4816</v>
      </c>
      <c r="L1493" s="18" t="s">
        <v>3854</v>
      </c>
    </row>
    <row r="1494" spans="1:12" x14ac:dyDescent="0.3">
      <c r="A1494" t="s">
        <v>7817</v>
      </c>
      <c r="B1494" s="18" t="s">
        <v>14</v>
      </c>
      <c r="C1494" s="18" t="s">
        <v>29</v>
      </c>
      <c r="D1494" s="18" t="s">
        <v>33</v>
      </c>
      <c r="E1494" s="18" t="s">
        <v>43</v>
      </c>
      <c r="F1494" s="18">
        <v>1045</v>
      </c>
      <c r="G1494" s="18">
        <v>1095.26</v>
      </c>
      <c r="H1494" s="18">
        <v>2073.12</v>
      </c>
      <c r="I1494" s="43">
        <v>32</v>
      </c>
      <c r="J1494" s="18" t="s">
        <v>48</v>
      </c>
      <c r="K1494" t="s">
        <v>4988</v>
      </c>
      <c r="L1494" s="18" t="s">
        <v>3635</v>
      </c>
    </row>
    <row r="1495" spans="1:12" x14ac:dyDescent="0.3">
      <c r="A1495" t="s">
        <v>6998</v>
      </c>
      <c r="B1495" s="18" t="s">
        <v>18</v>
      </c>
      <c r="C1495" s="18" t="s">
        <v>29</v>
      </c>
      <c r="D1495" s="18" t="s">
        <v>31</v>
      </c>
      <c r="E1495" s="18" t="s">
        <v>37</v>
      </c>
      <c r="F1495" s="18">
        <v>1078</v>
      </c>
      <c r="G1495" s="18">
        <v>1623.7</v>
      </c>
      <c r="H1495" s="18">
        <v>2660.3</v>
      </c>
      <c r="I1495" s="43">
        <v>381</v>
      </c>
      <c r="J1495" s="18" t="s">
        <v>48</v>
      </c>
      <c r="K1495" t="s">
        <v>5313</v>
      </c>
      <c r="L1495" s="18" t="s">
        <v>1600</v>
      </c>
    </row>
    <row r="1496" spans="1:12" x14ac:dyDescent="0.3">
      <c r="A1496" t="s">
        <v>9227</v>
      </c>
      <c r="B1496" s="18" t="s">
        <v>12</v>
      </c>
      <c r="C1496" s="18" t="s">
        <v>29</v>
      </c>
      <c r="D1496" s="18" t="s">
        <v>35</v>
      </c>
      <c r="E1496" s="18" t="s">
        <v>44</v>
      </c>
      <c r="F1496" s="18">
        <v>1024</v>
      </c>
      <c r="G1496" s="18">
        <v>1538.03</v>
      </c>
      <c r="H1496" s="18">
        <v>1968.54</v>
      </c>
      <c r="I1496" s="43">
        <v>60</v>
      </c>
      <c r="J1496" s="18" t="s">
        <v>48</v>
      </c>
      <c r="K1496" t="s">
        <v>4421</v>
      </c>
      <c r="L1496" s="18" t="s">
        <v>2032</v>
      </c>
    </row>
    <row r="1497" spans="1:12" x14ac:dyDescent="0.3">
      <c r="A1497" t="s">
        <v>9831</v>
      </c>
      <c r="B1497" s="18" t="s">
        <v>13</v>
      </c>
      <c r="C1497" s="18" t="s">
        <v>24</v>
      </c>
      <c r="D1497" s="18" t="s">
        <v>34</v>
      </c>
      <c r="E1497" s="18" t="s">
        <v>40</v>
      </c>
      <c r="F1497" s="18">
        <v>1061</v>
      </c>
      <c r="G1497" s="18">
        <v>446.41</v>
      </c>
      <c r="H1497" s="18">
        <v>585.58000000000004</v>
      </c>
      <c r="I1497" s="43">
        <v>384</v>
      </c>
      <c r="J1497" s="18" t="s">
        <v>48</v>
      </c>
      <c r="K1497" t="s">
        <v>5127</v>
      </c>
      <c r="L1497" s="18" t="s">
        <v>2991</v>
      </c>
    </row>
    <row r="1498" spans="1:12" x14ac:dyDescent="0.3">
      <c r="A1498" t="s">
        <v>7861</v>
      </c>
      <c r="B1498" s="18" t="s">
        <v>12</v>
      </c>
      <c r="C1498" s="18" t="s">
        <v>24</v>
      </c>
      <c r="D1498" s="18" t="s">
        <v>35</v>
      </c>
      <c r="E1498" s="18" t="s">
        <v>44</v>
      </c>
      <c r="F1498" s="18">
        <v>1094</v>
      </c>
      <c r="G1498" s="18">
        <v>1638.76</v>
      </c>
      <c r="H1498" s="18">
        <v>2636.8</v>
      </c>
      <c r="I1498" s="43">
        <v>320</v>
      </c>
      <c r="J1498" s="18" t="s">
        <v>48</v>
      </c>
      <c r="K1498" t="s">
        <v>5350</v>
      </c>
      <c r="L1498" s="18" t="s">
        <v>3100</v>
      </c>
    </row>
    <row r="1499" spans="1:12" x14ac:dyDescent="0.3">
      <c r="A1499" t="s">
        <v>6608</v>
      </c>
      <c r="B1499" s="18" t="s">
        <v>15</v>
      </c>
      <c r="C1499" s="18" t="s">
        <v>26</v>
      </c>
      <c r="D1499" s="18" t="s">
        <v>32</v>
      </c>
      <c r="E1499" s="18" t="s">
        <v>41</v>
      </c>
      <c r="F1499" s="18">
        <v>1082</v>
      </c>
      <c r="G1499" s="18">
        <v>1535.26</v>
      </c>
      <c r="H1499" s="18">
        <v>2607.9899999999998</v>
      </c>
      <c r="I1499" s="43">
        <v>417</v>
      </c>
      <c r="J1499" s="18" t="s">
        <v>48</v>
      </c>
      <c r="K1499" t="s">
        <v>4899</v>
      </c>
      <c r="L1499" s="18" t="s">
        <v>1258</v>
      </c>
    </row>
    <row r="1500" spans="1:12" x14ac:dyDescent="0.3">
      <c r="A1500" t="s">
        <v>9321</v>
      </c>
      <c r="B1500" s="18" t="s">
        <v>16</v>
      </c>
      <c r="C1500" s="18" t="s">
        <v>28</v>
      </c>
      <c r="D1500" s="18" t="s">
        <v>34</v>
      </c>
      <c r="E1500" s="18" t="s">
        <v>37</v>
      </c>
      <c r="F1500" s="18">
        <v>1098</v>
      </c>
      <c r="G1500" s="18">
        <v>1952.47</v>
      </c>
      <c r="H1500" s="18">
        <v>2877.84</v>
      </c>
      <c r="I1500" s="43">
        <v>215</v>
      </c>
      <c r="J1500" s="18" t="s">
        <v>48</v>
      </c>
      <c r="K1500" t="s">
        <v>4815</v>
      </c>
      <c r="L1500" s="18" t="s">
        <v>2183</v>
      </c>
    </row>
    <row r="1501" spans="1:12" x14ac:dyDescent="0.3">
      <c r="A1501" t="s">
        <v>7893</v>
      </c>
      <c r="B1501" s="18" t="s">
        <v>12</v>
      </c>
      <c r="C1501" s="18" t="s">
        <v>24</v>
      </c>
      <c r="D1501" s="18" t="s">
        <v>33</v>
      </c>
      <c r="E1501" s="18" t="s">
        <v>38</v>
      </c>
      <c r="F1501" s="18">
        <v>1091</v>
      </c>
      <c r="G1501" s="18">
        <v>1754.25</v>
      </c>
      <c r="H1501" s="18">
        <v>2426.63</v>
      </c>
      <c r="I1501" s="43">
        <v>199</v>
      </c>
      <c r="J1501" s="18" t="s">
        <v>48</v>
      </c>
      <c r="K1501" t="s">
        <v>5170</v>
      </c>
      <c r="L1501" s="18" t="s">
        <v>3389</v>
      </c>
    </row>
    <row r="1502" spans="1:12" x14ac:dyDescent="0.3">
      <c r="A1502" t="s">
        <v>6415</v>
      </c>
      <c r="B1502" s="18" t="s">
        <v>19</v>
      </c>
      <c r="C1502" s="18" t="s">
        <v>29</v>
      </c>
      <c r="D1502" s="18" t="s">
        <v>35</v>
      </c>
      <c r="E1502" s="18" t="s">
        <v>36</v>
      </c>
      <c r="F1502" s="18">
        <v>1076</v>
      </c>
      <c r="G1502" s="18">
        <v>1530.01</v>
      </c>
      <c r="H1502" s="18">
        <v>1887.92</v>
      </c>
      <c r="I1502" s="43">
        <v>473</v>
      </c>
      <c r="J1502" s="18" t="s">
        <v>48</v>
      </c>
      <c r="K1502" t="s">
        <v>4491</v>
      </c>
      <c r="L1502" s="18" t="s">
        <v>4214</v>
      </c>
    </row>
    <row r="1503" spans="1:12" x14ac:dyDescent="0.3">
      <c r="A1503" t="s">
        <v>8687</v>
      </c>
      <c r="B1503" s="18" t="s">
        <v>17</v>
      </c>
      <c r="C1503" s="18" t="s">
        <v>21</v>
      </c>
      <c r="D1503" s="18" t="s">
        <v>33</v>
      </c>
      <c r="E1503" s="18" t="s">
        <v>36</v>
      </c>
      <c r="F1503" s="18">
        <v>1072</v>
      </c>
      <c r="G1503" s="18">
        <v>1628.78</v>
      </c>
      <c r="H1503" s="18">
        <v>2672.95</v>
      </c>
      <c r="I1503" s="43">
        <v>246</v>
      </c>
      <c r="J1503" s="18" t="s">
        <v>48</v>
      </c>
      <c r="K1503" t="s">
        <v>4418</v>
      </c>
      <c r="L1503" s="18" t="s">
        <v>1150</v>
      </c>
    </row>
    <row r="1504" spans="1:12" x14ac:dyDescent="0.3">
      <c r="A1504" t="s">
        <v>9951</v>
      </c>
      <c r="B1504" s="18" t="s">
        <v>17</v>
      </c>
      <c r="C1504" s="18" t="s">
        <v>21</v>
      </c>
      <c r="D1504" s="18" t="s">
        <v>35</v>
      </c>
      <c r="E1504" s="18" t="s">
        <v>38</v>
      </c>
      <c r="F1504" s="18">
        <v>1038</v>
      </c>
      <c r="G1504" s="18">
        <v>1710.83</v>
      </c>
      <c r="H1504" s="18">
        <v>2325.58</v>
      </c>
      <c r="I1504" s="43">
        <v>165</v>
      </c>
      <c r="J1504" s="18" t="s">
        <v>48</v>
      </c>
      <c r="K1504" t="s">
        <v>5142</v>
      </c>
      <c r="L1504" s="18" t="s">
        <v>3180</v>
      </c>
    </row>
    <row r="1505" spans="1:12" x14ac:dyDescent="0.3">
      <c r="A1505" t="s">
        <v>9156</v>
      </c>
      <c r="B1505" s="18" t="s">
        <v>20</v>
      </c>
      <c r="C1505" s="18" t="s">
        <v>22</v>
      </c>
      <c r="D1505" s="18" t="s">
        <v>35</v>
      </c>
      <c r="E1505" s="18" t="s">
        <v>37</v>
      </c>
      <c r="F1505" s="18">
        <v>1026</v>
      </c>
      <c r="G1505" s="18">
        <v>1290.55</v>
      </c>
      <c r="H1505" s="18">
        <v>2205.02</v>
      </c>
      <c r="I1505" s="43">
        <v>287</v>
      </c>
      <c r="J1505" s="18" t="s">
        <v>48</v>
      </c>
      <c r="K1505" t="s">
        <v>5833</v>
      </c>
      <c r="L1505" s="18" t="s">
        <v>1915</v>
      </c>
    </row>
    <row r="1506" spans="1:12" x14ac:dyDescent="0.3">
      <c r="A1506" t="s">
        <v>10205</v>
      </c>
      <c r="B1506" s="18" t="s">
        <v>15</v>
      </c>
      <c r="C1506" s="18" t="s">
        <v>23</v>
      </c>
      <c r="D1506" s="18" t="s">
        <v>34</v>
      </c>
      <c r="E1506" s="18" t="s">
        <v>42</v>
      </c>
      <c r="F1506" s="18">
        <v>1030</v>
      </c>
      <c r="G1506" s="18">
        <v>1692.15</v>
      </c>
      <c r="H1506" s="18">
        <v>2503.52</v>
      </c>
      <c r="I1506" s="43">
        <v>188</v>
      </c>
      <c r="J1506" s="18" t="s">
        <v>48</v>
      </c>
      <c r="K1506" t="s">
        <v>4475</v>
      </c>
      <c r="L1506" s="18" t="s">
        <v>3578</v>
      </c>
    </row>
    <row r="1507" spans="1:12" x14ac:dyDescent="0.3">
      <c r="A1507" t="s">
        <v>10546</v>
      </c>
      <c r="B1507" s="18" t="s">
        <v>18</v>
      </c>
      <c r="C1507" s="18" t="s">
        <v>29</v>
      </c>
      <c r="D1507" s="18" t="s">
        <v>34</v>
      </c>
      <c r="E1507" s="18" t="s">
        <v>44</v>
      </c>
      <c r="F1507" s="18">
        <v>1074</v>
      </c>
      <c r="G1507" s="18">
        <v>1813.38</v>
      </c>
      <c r="H1507" s="18">
        <v>2478.21</v>
      </c>
      <c r="I1507" s="43">
        <v>428</v>
      </c>
      <c r="J1507" s="18" t="s">
        <v>48</v>
      </c>
      <c r="K1507" t="s">
        <v>4595</v>
      </c>
      <c r="L1507" s="18" t="s">
        <v>4102</v>
      </c>
    </row>
    <row r="1508" spans="1:12" x14ac:dyDescent="0.3">
      <c r="A1508" t="s">
        <v>8434</v>
      </c>
      <c r="B1508" s="18" t="s">
        <v>11</v>
      </c>
      <c r="C1508" s="18" t="s">
        <v>24</v>
      </c>
      <c r="D1508" s="18" t="s">
        <v>35</v>
      </c>
      <c r="E1508" s="18" t="s">
        <v>44</v>
      </c>
      <c r="F1508" s="18">
        <v>1057</v>
      </c>
      <c r="G1508" s="18">
        <v>659.63</v>
      </c>
      <c r="H1508" s="18">
        <v>736.81</v>
      </c>
      <c r="I1508" s="43">
        <v>242</v>
      </c>
      <c r="J1508" s="18" t="s">
        <v>48</v>
      </c>
      <c r="K1508" t="s">
        <v>5682</v>
      </c>
      <c r="L1508" s="18" t="s">
        <v>749</v>
      </c>
    </row>
    <row r="1509" spans="1:12" x14ac:dyDescent="0.3">
      <c r="A1509" t="s">
        <v>8766</v>
      </c>
      <c r="B1509" s="18" t="s">
        <v>12</v>
      </c>
      <c r="C1509" s="18" t="s">
        <v>28</v>
      </c>
      <c r="D1509" s="18" t="s">
        <v>33</v>
      </c>
      <c r="E1509" s="18" t="s">
        <v>36</v>
      </c>
      <c r="F1509" s="18">
        <v>1004</v>
      </c>
      <c r="G1509" s="18">
        <v>291.74</v>
      </c>
      <c r="H1509" s="18">
        <v>520.52</v>
      </c>
      <c r="I1509" s="43">
        <v>166</v>
      </c>
      <c r="J1509" s="18" t="s">
        <v>48</v>
      </c>
      <c r="K1509" t="s">
        <v>5626</v>
      </c>
      <c r="L1509" s="18" t="s">
        <v>1281</v>
      </c>
    </row>
    <row r="1510" spans="1:12" x14ac:dyDescent="0.3">
      <c r="A1510" t="s">
        <v>8421</v>
      </c>
      <c r="B1510" s="18" t="s">
        <v>19</v>
      </c>
      <c r="C1510" s="18" t="s">
        <v>29</v>
      </c>
      <c r="D1510" s="18" t="s">
        <v>33</v>
      </c>
      <c r="E1510" s="18" t="s">
        <v>42</v>
      </c>
      <c r="F1510" s="18">
        <v>1005</v>
      </c>
      <c r="G1510" s="18">
        <v>771.25</v>
      </c>
      <c r="H1510" s="18">
        <v>1456.3</v>
      </c>
      <c r="I1510" s="43">
        <v>401</v>
      </c>
      <c r="J1510" s="18" t="s">
        <v>48</v>
      </c>
      <c r="K1510" t="s">
        <v>4619</v>
      </c>
      <c r="L1510" s="18" t="s">
        <v>727</v>
      </c>
    </row>
    <row r="1511" spans="1:12" x14ac:dyDescent="0.3">
      <c r="A1511" t="s">
        <v>9056</v>
      </c>
      <c r="B1511" s="18" t="s">
        <v>19</v>
      </c>
      <c r="C1511" s="18" t="s">
        <v>30</v>
      </c>
      <c r="D1511" s="18" t="s">
        <v>34</v>
      </c>
      <c r="E1511" s="18" t="s">
        <v>45</v>
      </c>
      <c r="F1511" s="18">
        <v>1075</v>
      </c>
      <c r="G1511" s="18">
        <v>1857.8</v>
      </c>
      <c r="H1511" s="18">
        <v>3649.24</v>
      </c>
      <c r="I1511" s="43">
        <v>64</v>
      </c>
      <c r="J1511" s="18" t="s">
        <v>48</v>
      </c>
      <c r="K1511" t="s">
        <v>5919</v>
      </c>
      <c r="L1511" s="18" t="s">
        <v>1762</v>
      </c>
    </row>
    <row r="1512" spans="1:12" x14ac:dyDescent="0.3">
      <c r="A1512" t="s">
        <v>10062</v>
      </c>
      <c r="B1512" s="18" t="s">
        <v>20</v>
      </c>
      <c r="C1512" s="18" t="s">
        <v>26</v>
      </c>
      <c r="D1512" s="18" t="s">
        <v>31</v>
      </c>
      <c r="E1512" s="18" t="s">
        <v>36</v>
      </c>
      <c r="F1512" s="18">
        <v>1047</v>
      </c>
      <c r="G1512" s="18">
        <v>1555.04</v>
      </c>
      <c r="H1512" s="18">
        <v>2149.58</v>
      </c>
      <c r="I1512" s="43">
        <v>246</v>
      </c>
      <c r="J1512" s="18" t="s">
        <v>48</v>
      </c>
      <c r="K1512" t="s">
        <v>5181</v>
      </c>
      <c r="L1512" s="18" t="s">
        <v>3370</v>
      </c>
    </row>
    <row r="1513" spans="1:12" x14ac:dyDescent="0.3">
      <c r="A1513" t="s">
        <v>9399</v>
      </c>
      <c r="B1513" s="18" t="s">
        <v>20</v>
      </c>
      <c r="C1513" s="18" t="s">
        <v>21</v>
      </c>
      <c r="D1513" s="18" t="s">
        <v>31</v>
      </c>
      <c r="E1513" s="18" t="s">
        <v>42</v>
      </c>
      <c r="F1513" s="18">
        <v>1081</v>
      </c>
      <c r="G1513" s="18">
        <v>1994.09</v>
      </c>
      <c r="H1513" s="18">
        <v>2463.66</v>
      </c>
      <c r="I1513" s="43">
        <v>418</v>
      </c>
      <c r="J1513" s="18" t="s">
        <v>48</v>
      </c>
      <c r="K1513" t="s">
        <v>5745</v>
      </c>
      <c r="L1513" s="18" t="s">
        <v>2304</v>
      </c>
    </row>
    <row r="1514" spans="1:12" x14ac:dyDescent="0.3">
      <c r="A1514" t="s">
        <v>6381</v>
      </c>
      <c r="B1514" s="18" t="s">
        <v>20</v>
      </c>
      <c r="C1514" s="18" t="s">
        <v>26</v>
      </c>
      <c r="D1514" s="18" t="s">
        <v>35</v>
      </c>
      <c r="E1514" s="18" t="s">
        <v>42</v>
      </c>
      <c r="F1514" s="18">
        <v>1068</v>
      </c>
      <c r="G1514" s="18">
        <v>1703.25</v>
      </c>
      <c r="H1514" s="18">
        <v>2983.98</v>
      </c>
      <c r="I1514" s="43">
        <v>43</v>
      </c>
      <c r="J1514" s="18" t="s">
        <v>48</v>
      </c>
      <c r="K1514" t="s">
        <v>5158</v>
      </c>
      <c r="L1514" s="18" t="s">
        <v>3408</v>
      </c>
    </row>
    <row r="1515" spans="1:12" x14ac:dyDescent="0.3">
      <c r="A1515" t="s">
        <v>9932</v>
      </c>
      <c r="B1515" s="18" t="s">
        <v>13</v>
      </c>
      <c r="C1515" s="18" t="s">
        <v>28</v>
      </c>
      <c r="D1515" s="18" t="s">
        <v>35</v>
      </c>
      <c r="E1515" s="18" t="s">
        <v>37</v>
      </c>
      <c r="F1515" s="18">
        <v>1030</v>
      </c>
      <c r="G1515" s="18">
        <v>1843.47</v>
      </c>
      <c r="H1515" s="18">
        <v>2467.17</v>
      </c>
      <c r="I1515" s="43">
        <v>153</v>
      </c>
      <c r="J1515" s="18" t="s">
        <v>48</v>
      </c>
      <c r="K1515" t="s">
        <v>5317</v>
      </c>
      <c r="L1515" s="18" t="s">
        <v>3153</v>
      </c>
    </row>
    <row r="1516" spans="1:12" x14ac:dyDescent="0.3">
      <c r="A1516" t="s">
        <v>9135</v>
      </c>
      <c r="B1516" s="18" t="s">
        <v>13</v>
      </c>
      <c r="C1516" s="18" t="s">
        <v>21</v>
      </c>
      <c r="D1516" s="18" t="s">
        <v>32</v>
      </c>
      <c r="E1516" s="18" t="s">
        <v>40</v>
      </c>
      <c r="F1516" s="18">
        <v>1083</v>
      </c>
      <c r="G1516" s="18">
        <v>647.57000000000005</v>
      </c>
      <c r="H1516" s="18">
        <v>884.68</v>
      </c>
      <c r="I1516" s="43">
        <v>294</v>
      </c>
      <c r="J1516" s="18" t="s">
        <v>48</v>
      </c>
      <c r="K1516" t="s">
        <v>5328</v>
      </c>
      <c r="L1516" s="18" t="s">
        <v>1889</v>
      </c>
    </row>
    <row r="1517" spans="1:12" x14ac:dyDescent="0.3">
      <c r="A1517" t="s">
        <v>9921</v>
      </c>
      <c r="B1517" s="18" t="s">
        <v>15</v>
      </c>
      <c r="C1517" s="18" t="s">
        <v>27</v>
      </c>
      <c r="D1517" s="18" t="s">
        <v>32</v>
      </c>
      <c r="E1517" s="18" t="s">
        <v>41</v>
      </c>
      <c r="F1517" s="18">
        <v>1089</v>
      </c>
      <c r="G1517" s="18">
        <v>686.45</v>
      </c>
      <c r="H1517" s="18">
        <v>1363.87</v>
      </c>
      <c r="I1517" s="43">
        <v>4</v>
      </c>
      <c r="J1517" s="18" t="s">
        <v>48</v>
      </c>
      <c r="K1517" t="s">
        <v>4867</v>
      </c>
      <c r="L1517" s="18" t="s">
        <v>3132</v>
      </c>
    </row>
    <row r="1518" spans="1:12" x14ac:dyDescent="0.3">
      <c r="A1518" t="s">
        <v>6487</v>
      </c>
      <c r="B1518" s="18" t="s">
        <v>15</v>
      </c>
      <c r="C1518" s="18" t="s">
        <v>26</v>
      </c>
      <c r="D1518" s="18" t="s">
        <v>35</v>
      </c>
      <c r="E1518" s="18" t="s">
        <v>45</v>
      </c>
      <c r="F1518" s="18">
        <v>1008</v>
      </c>
      <c r="G1518" s="18">
        <v>588.29</v>
      </c>
      <c r="H1518" s="18">
        <v>858.31</v>
      </c>
      <c r="I1518" s="43">
        <v>92</v>
      </c>
      <c r="J1518" s="18" t="s">
        <v>48</v>
      </c>
      <c r="K1518" t="s">
        <v>4788</v>
      </c>
      <c r="L1518" s="18" t="s">
        <v>2569</v>
      </c>
    </row>
    <row r="1519" spans="1:12" x14ac:dyDescent="0.3">
      <c r="A1519" t="s">
        <v>9854</v>
      </c>
      <c r="B1519" s="18" t="s">
        <v>17</v>
      </c>
      <c r="C1519" s="18" t="s">
        <v>24</v>
      </c>
      <c r="D1519" s="18" t="s">
        <v>34</v>
      </c>
      <c r="E1519" s="18" t="s">
        <v>42</v>
      </c>
      <c r="F1519" s="18">
        <v>1047</v>
      </c>
      <c r="G1519" s="18">
        <v>448.15</v>
      </c>
      <c r="H1519" s="18">
        <v>716.82</v>
      </c>
      <c r="I1519" s="43">
        <v>135</v>
      </c>
      <c r="J1519" s="18" t="s">
        <v>48</v>
      </c>
      <c r="K1519" t="s">
        <v>5392</v>
      </c>
      <c r="L1519" s="18" t="s">
        <v>3030</v>
      </c>
    </row>
    <row r="1520" spans="1:12" x14ac:dyDescent="0.3">
      <c r="A1520" t="s">
        <v>9214</v>
      </c>
      <c r="B1520" s="18" t="s">
        <v>18</v>
      </c>
      <c r="C1520" s="18" t="s">
        <v>23</v>
      </c>
      <c r="D1520" s="18" t="s">
        <v>32</v>
      </c>
      <c r="E1520" s="18" t="s">
        <v>36</v>
      </c>
      <c r="F1520" s="18">
        <v>1074</v>
      </c>
      <c r="G1520" s="18">
        <v>541.41999999999996</v>
      </c>
      <c r="H1520" s="18">
        <v>802</v>
      </c>
      <c r="I1520" s="43">
        <v>468</v>
      </c>
      <c r="J1520" s="18" t="s">
        <v>48</v>
      </c>
      <c r="K1520" t="s">
        <v>5262</v>
      </c>
      <c r="L1520" s="18" t="s">
        <v>2016</v>
      </c>
    </row>
    <row r="1521" spans="1:12" x14ac:dyDescent="0.3">
      <c r="A1521" t="s">
        <v>9337</v>
      </c>
      <c r="B1521" s="18" t="s">
        <v>13</v>
      </c>
      <c r="C1521" s="18" t="s">
        <v>22</v>
      </c>
      <c r="D1521" s="18" t="s">
        <v>35</v>
      </c>
      <c r="E1521" s="18" t="s">
        <v>39</v>
      </c>
      <c r="F1521" s="18">
        <v>1010</v>
      </c>
      <c r="G1521" s="18">
        <v>1310.3</v>
      </c>
      <c r="H1521" s="18">
        <v>2230.46</v>
      </c>
      <c r="I1521" s="43">
        <v>402</v>
      </c>
      <c r="J1521" s="18" t="s">
        <v>48</v>
      </c>
      <c r="K1521" t="s">
        <v>5784</v>
      </c>
      <c r="L1521" s="18" t="s">
        <v>2209</v>
      </c>
    </row>
    <row r="1522" spans="1:12" x14ac:dyDescent="0.3">
      <c r="A1522" t="s">
        <v>10180</v>
      </c>
      <c r="B1522" s="18" t="s">
        <v>16</v>
      </c>
      <c r="C1522" s="18" t="s">
        <v>30</v>
      </c>
      <c r="D1522" s="18" t="s">
        <v>35</v>
      </c>
      <c r="E1522" s="18" t="s">
        <v>42</v>
      </c>
      <c r="F1522" s="18">
        <v>1090</v>
      </c>
      <c r="G1522" s="18">
        <v>159.88999999999999</v>
      </c>
      <c r="H1522" s="18">
        <v>272.61</v>
      </c>
      <c r="I1522" s="43">
        <v>423</v>
      </c>
      <c r="J1522" s="18" t="s">
        <v>48</v>
      </c>
      <c r="K1522" t="s">
        <v>5055</v>
      </c>
      <c r="L1522" s="18" t="s">
        <v>3549</v>
      </c>
    </row>
    <row r="1523" spans="1:12" x14ac:dyDescent="0.3">
      <c r="A1523" t="s">
        <v>6468</v>
      </c>
      <c r="B1523" s="18" t="s">
        <v>17</v>
      </c>
      <c r="C1523" s="18" t="s">
        <v>30</v>
      </c>
      <c r="D1523" s="18" t="s">
        <v>32</v>
      </c>
      <c r="E1523" s="18" t="s">
        <v>42</v>
      </c>
      <c r="F1523" s="18">
        <v>1070</v>
      </c>
      <c r="G1523" s="18">
        <v>155.36000000000001</v>
      </c>
      <c r="H1523" s="18">
        <v>279.83</v>
      </c>
      <c r="I1523" s="43">
        <v>280</v>
      </c>
      <c r="J1523" s="18" t="s">
        <v>48</v>
      </c>
      <c r="K1523" t="s">
        <v>5026</v>
      </c>
      <c r="L1523" s="18" t="s">
        <v>1039</v>
      </c>
    </row>
    <row r="1524" spans="1:12" x14ac:dyDescent="0.3">
      <c r="A1524" t="s">
        <v>6588</v>
      </c>
      <c r="B1524" s="18" t="s">
        <v>19</v>
      </c>
      <c r="C1524" s="18" t="s">
        <v>23</v>
      </c>
      <c r="D1524" s="18" t="s">
        <v>32</v>
      </c>
      <c r="E1524" s="18" t="s">
        <v>45</v>
      </c>
      <c r="F1524" s="18">
        <v>1033</v>
      </c>
      <c r="G1524" s="18">
        <v>557.69000000000005</v>
      </c>
      <c r="H1524" s="18">
        <v>770.01</v>
      </c>
      <c r="I1524" s="43">
        <v>80</v>
      </c>
      <c r="J1524" s="18" t="s">
        <v>48</v>
      </c>
      <c r="K1524" t="s">
        <v>4558</v>
      </c>
      <c r="L1524" s="18" t="s">
        <v>4142</v>
      </c>
    </row>
    <row r="1525" spans="1:12" x14ac:dyDescent="0.3">
      <c r="A1525" t="s">
        <v>7811</v>
      </c>
      <c r="B1525" s="18" t="s">
        <v>13</v>
      </c>
      <c r="C1525" s="18" t="s">
        <v>29</v>
      </c>
      <c r="D1525" s="18" t="s">
        <v>35</v>
      </c>
      <c r="E1525" s="18" t="s">
        <v>39</v>
      </c>
      <c r="F1525" s="18">
        <v>1096</v>
      </c>
      <c r="G1525" s="18">
        <v>1939.9</v>
      </c>
      <c r="H1525" s="18">
        <v>3680.7</v>
      </c>
      <c r="I1525" s="43">
        <v>214</v>
      </c>
      <c r="J1525" s="18" t="s">
        <v>48</v>
      </c>
      <c r="K1525" t="s">
        <v>4615</v>
      </c>
      <c r="L1525" s="18" t="s">
        <v>1471</v>
      </c>
    </row>
    <row r="1526" spans="1:12" x14ac:dyDescent="0.3">
      <c r="A1526" t="s">
        <v>10378</v>
      </c>
      <c r="B1526" s="18" t="s">
        <v>15</v>
      </c>
      <c r="C1526" s="18" t="s">
        <v>29</v>
      </c>
      <c r="D1526" s="18" t="s">
        <v>35</v>
      </c>
      <c r="E1526" s="18" t="s">
        <v>45</v>
      </c>
      <c r="F1526" s="18">
        <v>1039</v>
      </c>
      <c r="G1526" s="18">
        <v>1797.67</v>
      </c>
      <c r="H1526" s="18">
        <v>2765.61</v>
      </c>
      <c r="I1526" s="43">
        <v>105</v>
      </c>
      <c r="J1526" s="18" t="s">
        <v>48</v>
      </c>
      <c r="K1526" t="s">
        <v>4601</v>
      </c>
      <c r="L1526" s="18" t="s">
        <v>3828</v>
      </c>
    </row>
    <row r="1527" spans="1:12" x14ac:dyDescent="0.3">
      <c r="A1527" t="s">
        <v>9410</v>
      </c>
      <c r="B1527" s="18" t="s">
        <v>15</v>
      </c>
      <c r="C1527" s="18" t="s">
        <v>22</v>
      </c>
      <c r="D1527" s="18" t="s">
        <v>31</v>
      </c>
      <c r="E1527" s="18" t="s">
        <v>45</v>
      </c>
      <c r="F1527" s="18">
        <v>1007</v>
      </c>
      <c r="G1527" s="18">
        <v>1647.03</v>
      </c>
      <c r="H1527" s="18">
        <v>2169.4299999999998</v>
      </c>
      <c r="I1527" s="43">
        <v>379</v>
      </c>
      <c r="J1527" s="18" t="s">
        <v>48</v>
      </c>
      <c r="K1527" t="s">
        <v>5737</v>
      </c>
      <c r="L1527" s="18" t="s">
        <v>2326</v>
      </c>
    </row>
    <row r="1528" spans="1:12" x14ac:dyDescent="0.3">
      <c r="A1528" t="s">
        <v>9596</v>
      </c>
      <c r="B1528" s="18" t="s">
        <v>14</v>
      </c>
      <c r="C1528" s="18" t="s">
        <v>30</v>
      </c>
      <c r="D1528" s="18" t="s">
        <v>33</v>
      </c>
      <c r="E1528" s="18" t="s">
        <v>43</v>
      </c>
      <c r="F1528" s="18">
        <v>1055</v>
      </c>
      <c r="G1528" s="18">
        <v>1321.05</v>
      </c>
      <c r="H1528" s="18">
        <v>2207.79</v>
      </c>
      <c r="I1528" s="43">
        <v>327</v>
      </c>
      <c r="J1528" s="18" t="s">
        <v>48</v>
      </c>
      <c r="K1528" t="s">
        <v>5004</v>
      </c>
      <c r="L1528" s="18" t="s">
        <v>2623</v>
      </c>
    </row>
    <row r="1529" spans="1:12" x14ac:dyDescent="0.3">
      <c r="A1529" t="s">
        <v>6701</v>
      </c>
      <c r="B1529" s="18" t="s">
        <v>16</v>
      </c>
      <c r="C1529" s="18" t="s">
        <v>29</v>
      </c>
      <c r="D1529" s="18" t="s">
        <v>31</v>
      </c>
      <c r="E1529" s="18" t="s">
        <v>44</v>
      </c>
      <c r="F1529" s="18">
        <v>1003</v>
      </c>
      <c r="G1529" s="18">
        <v>1792.81</v>
      </c>
      <c r="H1529" s="18">
        <v>2655.4</v>
      </c>
      <c r="I1529" s="43">
        <v>358</v>
      </c>
      <c r="J1529" s="18" t="s">
        <v>48</v>
      </c>
      <c r="K1529" t="s">
        <v>5501</v>
      </c>
      <c r="L1529" s="18" t="s">
        <v>378</v>
      </c>
    </row>
    <row r="1530" spans="1:12" x14ac:dyDescent="0.3">
      <c r="A1530" t="s">
        <v>7414</v>
      </c>
      <c r="B1530" s="18" t="s">
        <v>18</v>
      </c>
      <c r="C1530" s="18" t="s">
        <v>30</v>
      </c>
      <c r="D1530" s="18" t="s">
        <v>33</v>
      </c>
      <c r="E1530" s="18" t="s">
        <v>45</v>
      </c>
      <c r="F1530" s="18">
        <v>1034</v>
      </c>
      <c r="G1530" s="18">
        <v>1571.08</v>
      </c>
      <c r="H1530" s="18">
        <v>2881.94</v>
      </c>
      <c r="I1530" s="43">
        <v>412</v>
      </c>
      <c r="J1530" s="18" t="s">
        <v>48</v>
      </c>
      <c r="K1530" t="s">
        <v>6039</v>
      </c>
      <c r="L1530" s="18" t="s">
        <v>269</v>
      </c>
    </row>
    <row r="1531" spans="1:12" x14ac:dyDescent="0.3">
      <c r="A1531" t="s">
        <v>9262</v>
      </c>
      <c r="B1531" s="18" t="s">
        <v>12</v>
      </c>
      <c r="C1531" s="18" t="s">
        <v>23</v>
      </c>
      <c r="D1531" s="18" t="s">
        <v>31</v>
      </c>
      <c r="E1531" s="18" t="s">
        <v>39</v>
      </c>
      <c r="F1531" s="18">
        <v>1029</v>
      </c>
      <c r="G1531" s="18">
        <v>171.17</v>
      </c>
      <c r="H1531" s="18">
        <v>259.55</v>
      </c>
      <c r="I1531" s="43">
        <v>389</v>
      </c>
      <c r="J1531" s="18" t="s">
        <v>48</v>
      </c>
      <c r="K1531" t="s">
        <v>5565</v>
      </c>
      <c r="L1531" s="18" t="s">
        <v>2088</v>
      </c>
    </row>
    <row r="1532" spans="1:12" x14ac:dyDescent="0.3">
      <c r="A1532" t="s">
        <v>10224</v>
      </c>
      <c r="B1532" s="18" t="s">
        <v>16</v>
      </c>
      <c r="C1532" s="18" t="s">
        <v>25</v>
      </c>
      <c r="D1532" s="18" t="s">
        <v>35</v>
      </c>
      <c r="E1532" s="18" t="s">
        <v>44</v>
      </c>
      <c r="F1532" s="18">
        <v>1088</v>
      </c>
      <c r="G1532" s="18">
        <v>1621.19</v>
      </c>
      <c r="H1532" s="18">
        <v>2793.99</v>
      </c>
      <c r="I1532" s="43">
        <v>379</v>
      </c>
      <c r="J1532" s="18" t="s">
        <v>48</v>
      </c>
      <c r="K1532" t="s">
        <v>5007</v>
      </c>
      <c r="L1532" s="18" t="s">
        <v>3608</v>
      </c>
    </row>
    <row r="1533" spans="1:12" x14ac:dyDescent="0.3">
      <c r="A1533" t="s">
        <v>9741</v>
      </c>
      <c r="B1533" s="18" t="s">
        <v>15</v>
      </c>
      <c r="C1533" s="18" t="s">
        <v>26</v>
      </c>
      <c r="D1533" s="18" t="s">
        <v>33</v>
      </c>
      <c r="E1533" s="18" t="s">
        <v>42</v>
      </c>
      <c r="F1533" s="18">
        <v>1074</v>
      </c>
      <c r="G1533" s="18">
        <v>1302.01</v>
      </c>
      <c r="H1533" s="18">
        <v>1519.69</v>
      </c>
      <c r="I1533" s="43">
        <v>281</v>
      </c>
      <c r="J1533" s="18" t="s">
        <v>48</v>
      </c>
      <c r="K1533" t="s">
        <v>4610</v>
      </c>
      <c r="L1533" s="18" t="s">
        <v>2845</v>
      </c>
    </row>
    <row r="1534" spans="1:12" x14ac:dyDescent="0.3">
      <c r="A1534" t="s">
        <v>9378</v>
      </c>
      <c r="B1534" s="18" t="s">
        <v>11</v>
      </c>
      <c r="C1534" s="18" t="s">
        <v>26</v>
      </c>
      <c r="D1534" s="18" t="s">
        <v>35</v>
      </c>
      <c r="E1534" s="18" t="s">
        <v>37</v>
      </c>
      <c r="F1534" s="18">
        <v>1030</v>
      </c>
      <c r="G1534" s="18">
        <v>1834.89</v>
      </c>
      <c r="H1534" s="18">
        <v>2235.67</v>
      </c>
      <c r="I1534" s="43">
        <v>255</v>
      </c>
      <c r="J1534" s="18" t="s">
        <v>48</v>
      </c>
      <c r="K1534" t="s">
        <v>5759</v>
      </c>
      <c r="L1534" s="18" t="s">
        <v>2270</v>
      </c>
    </row>
    <row r="1535" spans="1:12" x14ac:dyDescent="0.3">
      <c r="A1535" t="s">
        <v>7807</v>
      </c>
      <c r="B1535" s="18" t="s">
        <v>12</v>
      </c>
      <c r="C1535" s="18" t="s">
        <v>23</v>
      </c>
      <c r="D1535" s="18" t="s">
        <v>32</v>
      </c>
      <c r="E1535" s="18" t="s">
        <v>40</v>
      </c>
      <c r="F1535" s="18">
        <v>1020</v>
      </c>
      <c r="G1535" s="18">
        <v>1216.3399999999999</v>
      </c>
      <c r="H1535" s="18">
        <v>2338.2800000000002</v>
      </c>
      <c r="I1535" s="43">
        <v>426</v>
      </c>
      <c r="J1535" s="18" t="s">
        <v>48</v>
      </c>
      <c r="K1535" t="s">
        <v>5241</v>
      </c>
      <c r="L1535" s="18" t="s">
        <v>2223</v>
      </c>
    </row>
    <row r="1536" spans="1:12" x14ac:dyDescent="0.3">
      <c r="A1536" t="s">
        <v>10230</v>
      </c>
      <c r="B1536" s="18" t="s">
        <v>12</v>
      </c>
      <c r="C1536" s="18" t="s">
        <v>24</v>
      </c>
      <c r="D1536" s="18" t="s">
        <v>33</v>
      </c>
      <c r="E1536" s="18" t="s">
        <v>44</v>
      </c>
      <c r="F1536" s="18">
        <v>1093</v>
      </c>
      <c r="G1536" s="18">
        <v>877.62</v>
      </c>
      <c r="H1536" s="18">
        <v>1330.27</v>
      </c>
      <c r="I1536" s="43">
        <v>443</v>
      </c>
      <c r="J1536" s="18" t="s">
        <v>48</v>
      </c>
      <c r="K1536" t="s">
        <v>5001</v>
      </c>
      <c r="L1536" s="18" t="s">
        <v>3615</v>
      </c>
    </row>
    <row r="1537" spans="1:12" x14ac:dyDescent="0.3">
      <c r="A1537" t="s">
        <v>7558</v>
      </c>
      <c r="B1537" s="18" t="s">
        <v>17</v>
      </c>
      <c r="C1537" s="18" t="s">
        <v>28</v>
      </c>
      <c r="D1537" s="18" t="s">
        <v>35</v>
      </c>
      <c r="E1537" s="18" t="s">
        <v>38</v>
      </c>
      <c r="F1537" s="18">
        <v>1090</v>
      </c>
      <c r="G1537" s="18">
        <v>1417.48</v>
      </c>
      <c r="H1537" s="18">
        <v>2774.82</v>
      </c>
      <c r="I1537" s="43">
        <v>412</v>
      </c>
      <c r="J1537" s="18" t="s">
        <v>48</v>
      </c>
      <c r="K1537" t="s">
        <v>5715</v>
      </c>
      <c r="L1537" s="18" t="s">
        <v>2393</v>
      </c>
    </row>
    <row r="1538" spans="1:12" x14ac:dyDescent="0.3">
      <c r="A1538" t="s">
        <v>9294</v>
      </c>
      <c r="B1538" s="18" t="s">
        <v>12</v>
      </c>
      <c r="C1538" s="18" t="s">
        <v>27</v>
      </c>
      <c r="D1538" s="18" t="s">
        <v>35</v>
      </c>
      <c r="E1538" s="18" t="s">
        <v>37</v>
      </c>
      <c r="F1538" s="18">
        <v>1023</v>
      </c>
      <c r="G1538" s="18">
        <v>120.81</v>
      </c>
      <c r="H1538" s="18">
        <v>180.31</v>
      </c>
      <c r="I1538" s="43">
        <v>28</v>
      </c>
      <c r="J1538" s="18" t="s">
        <v>48</v>
      </c>
      <c r="K1538" t="s">
        <v>4978</v>
      </c>
      <c r="L1538" s="18" t="s">
        <v>2144</v>
      </c>
    </row>
    <row r="1539" spans="1:12" x14ac:dyDescent="0.3">
      <c r="A1539" t="s">
        <v>10242</v>
      </c>
      <c r="B1539" s="18" t="s">
        <v>16</v>
      </c>
      <c r="C1539" s="18" t="s">
        <v>21</v>
      </c>
      <c r="D1539" s="18" t="s">
        <v>35</v>
      </c>
      <c r="E1539" s="18" t="s">
        <v>42</v>
      </c>
      <c r="F1539" s="18">
        <v>1082</v>
      </c>
      <c r="G1539" s="18">
        <v>1472.39</v>
      </c>
      <c r="H1539" s="18">
        <v>1850.39</v>
      </c>
      <c r="I1539" s="43">
        <v>226</v>
      </c>
      <c r="J1539" s="18" t="s">
        <v>48</v>
      </c>
      <c r="K1539" t="s">
        <v>4989</v>
      </c>
      <c r="L1539" s="18" t="s">
        <v>3634</v>
      </c>
    </row>
    <row r="1540" spans="1:12" x14ac:dyDescent="0.3">
      <c r="A1540" t="s">
        <v>10573</v>
      </c>
      <c r="B1540" s="18" t="s">
        <v>12</v>
      </c>
      <c r="C1540" s="18" t="s">
        <v>24</v>
      </c>
      <c r="D1540" s="18" t="s">
        <v>35</v>
      </c>
      <c r="E1540" s="18" t="s">
        <v>39</v>
      </c>
      <c r="F1540" s="18">
        <v>1098</v>
      </c>
      <c r="G1540" s="18">
        <v>1091.44</v>
      </c>
      <c r="H1540" s="18">
        <v>2058.13</v>
      </c>
      <c r="I1540" s="43">
        <v>240</v>
      </c>
      <c r="J1540" s="18" t="s">
        <v>48</v>
      </c>
      <c r="K1540" t="s">
        <v>4544</v>
      </c>
      <c r="L1540" s="18" t="s">
        <v>4156</v>
      </c>
    </row>
    <row r="1541" spans="1:12" x14ac:dyDescent="0.3">
      <c r="A1541" t="s">
        <v>6581</v>
      </c>
      <c r="B1541" s="18" t="s">
        <v>13</v>
      </c>
      <c r="C1541" s="18" t="s">
        <v>24</v>
      </c>
      <c r="D1541" s="18" t="s">
        <v>34</v>
      </c>
      <c r="E1541" s="18" t="s">
        <v>40</v>
      </c>
      <c r="F1541" s="18">
        <v>1012</v>
      </c>
      <c r="G1541" s="18">
        <v>363.19</v>
      </c>
      <c r="H1541" s="18">
        <v>571.62</v>
      </c>
      <c r="I1541" s="43">
        <v>37</v>
      </c>
      <c r="J1541" s="18" t="s">
        <v>48</v>
      </c>
      <c r="K1541" t="s">
        <v>4649</v>
      </c>
      <c r="L1541" s="18" t="s">
        <v>4045</v>
      </c>
    </row>
    <row r="1542" spans="1:12" x14ac:dyDescent="0.3">
      <c r="A1542" t="s">
        <v>9407</v>
      </c>
      <c r="B1542" s="18" t="s">
        <v>14</v>
      </c>
      <c r="C1542" s="18" t="s">
        <v>25</v>
      </c>
      <c r="D1542" s="18" t="s">
        <v>35</v>
      </c>
      <c r="E1542" s="18" t="s">
        <v>36</v>
      </c>
      <c r="F1542" s="18">
        <v>1066</v>
      </c>
      <c r="G1542" s="18">
        <v>1182.28</v>
      </c>
      <c r="H1542" s="18">
        <v>2025.94</v>
      </c>
      <c r="I1542" s="43">
        <v>12</v>
      </c>
      <c r="J1542" s="18" t="s">
        <v>48</v>
      </c>
      <c r="K1542" t="s">
        <v>5739</v>
      </c>
      <c r="L1542" s="18" t="s">
        <v>2320</v>
      </c>
    </row>
    <row r="1543" spans="1:12" x14ac:dyDescent="0.3">
      <c r="A1543" t="s">
        <v>9739</v>
      </c>
      <c r="B1543" s="18" t="s">
        <v>18</v>
      </c>
      <c r="C1543" s="18" t="s">
        <v>24</v>
      </c>
      <c r="D1543" s="18" t="s">
        <v>32</v>
      </c>
      <c r="E1543" s="18" t="s">
        <v>40</v>
      </c>
      <c r="F1543" s="18">
        <v>1074</v>
      </c>
      <c r="G1543" s="18">
        <v>1973.78</v>
      </c>
      <c r="H1543" s="18">
        <v>3353.04</v>
      </c>
      <c r="I1543" s="43">
        <v>261</v>
      </c>
      <c r="J1543" s="18" t="s">
        <v>48</v>
      </c>
      <c r="K1543" t="s">
        <v>5502</v>
      </c>
      <c r="L1543" s="18" t="s">
        <v>2842</v>
      </c>
    </row>
    <row r="1544" spans="1:12" x14ac:dyDescent="0.3">
      <c r="A1544" t="s">
        <v>6485</v>
      </c>
      <c r="B1544" s="18" t="s">
        <v>19</v>
      </c>
      <c r="C1544" s="18" t="s">
        <v>25</v>
      </c>
      <c r="D1544" s="18" t="s">
        <v>32</v>
      </c>
      <c r="E1544" s="18" t="s">
        <v>36</v>
      </c>
      <c r="F1544" s="18">
        <v>1067</v>
      </c>
      <c r="G1544" s="18">
        <v>1619.63</v>
      </c>
      <c r="H1544" s="18">
        <v>3041.07</v>
      </c>
      <c r="I1544" s="43">
        <v>255</v>
      </c>
      <c r="J1544" s="18" t="s">
        <v>48</v>
      </c>
      <c r="K1544" t="s">
        <v>4466</v>
      </c>
      <c r="L1544" s="18" t="s">
        <v>250</v>
      </c>
    </row>
    <row r="1545" spans="1:12" x14ac:dyDescent="0.3">
      <c r="A1545" t="s">
        <v>10032</v>
      </c>
      <c r="B1545" s="18" t="s">
        <v>13</v>
      </c>
      <c r="C1545" s="18" t="s">
        <v>28</v>
      </c>
      <c r="D1545" s="18" t="s">
        <v>32</v>
      </c>
      <c r="E1545" s="18" t="s">
        <v>37</v>
      </c>
      <c r="F1545" s="18">
        <v>1078</v>
      </c>
      <c r="G1545" s="18">
        <v>541.75</v>
      </c>
      <c r="H1545" s="18">
        <v>763.17</v>
      </c>
      <c r="I1545" s="43">
        <v>432</v>
      </c>
      <c r="J1545" s="18" t="s">
        <v>48</v>
      </c>
      <c r="K1545" t="s">
        <v>5213</v>
      </c>
      <c r="L1545" s="18" t="s">
        <v>3322</v>
      </c>
    </row>
    <row r="1546" spans="1:12" x14ac:dyDescent="0.3">
      <c r="A1546" t="s">
        <v>9580</v>
      </c>
      <c r="B1546" s="18" t="s">
        <v>11</v>
      </c>
      <c r="C1546" s="18" t="s">
        <v>21</v>
      </c>
      <c r="D1546" s="18" t="s">
        <v>32</v>
      </c>
      <c r="E1546" s="18" t="s">
        <v>40</v>
      </c>
      <c r="F1546" s="18">
        <v>1051</v>
      </c>
      <c r="G1546" s="18">
        <v>1620.36</v>
      </c>
      <c r="H1546" s="18">
        <v>2526.23</v>
      </c>
      <c r="I1546" s="43">
        <v>116</v>
      </c>
      <c r="J1546" s="18" t="s">
        <v>48</v>
      </c>
      <c r="K1546" t="s">
        <v>5493</v>
      </c>
      <c r="L1546" s="18" t="s">
        <v>2590</v>
      </c>
    </row>
    <row r="1547" spans="1:12" x14ac:dyDescent="0.3">
      <c r="A1547" t="s">
        <v>9391</v>
      </c>
      <c r="B1547" s="18" t="s">
        <v>15</v>
      </c>
      <c r="C1547" s="18" t="s">
        <v>30</v>
      </c>
      <c r="D1547" s="18" t="s">
        <v>34</v>
      </c>
      <c r="E1547" s="18" t="s">
        <v>41</v>
      </c>
      <c r="F1547" s="18">
        <v>1018</v>
      </c>
      <c r="G1547" s="18">
        <v>1473.4</v>
      </c>
      <c r="H1547" s="18">
        <v>2141.71</v>
      </c>
      <c r="I1547" s="43">
        <v>446</v>
      </c>
      <c r="J1547" s="18" t="s">
        <v>48</v>
      </c>
      <c r="K1547" t="s">
        <v>5751</v>
      </c>
      <c r="L1547" s="18" t="s">
        <v>2289</v>
      </c>
    </row>
    <row r="1548" spans="1:12" x14ac:dyDescent="0.3">
      <c r="A1548" t="s">
        <v>10453</v>
      </c>
      <c r="B1548" s="18" t="s">
        <v>12</v>
      </c>
      <c r="C1548" s="18" t="s">
        <v>23</v>
      </c>
      <c r="D1548" s="18" t="s">
        <v>32</v>
      </c>
      <c r="E1548" s="18" t="s">
        <v>37</v>
      </c>
      <c r="F1548" s="18">
        <v>1075</v>
      </c>
      <c r="G1548" s="18">
        <v>702.26</v>
      </c>
      <c r="H1548" s="18">
        <v>1146.73</v>
      </c>
      <c r="I1548" s="43">
        <v>250</v>
      </c>
      <c r="J1548" s="18" t="s">
        <v>48</v>
      </c>
      <c r="K1548" t="s">
        <v>4746</v>
      </c>
      <c r="L1548" s="18" t="s">
        <v>3936</v>
      </c>
    </row>
    <row r="1549" spans="1:12" x14ac:dyDescent="0.3">
      <c r="A1549" t="s">
        <v>6757</v>
      </c>
      <c r="B1549" s="18" t="s">
        <v>13</v>
      </c>
      <c r="C1549" s="18" t="s">
        <v>28</v>
      </c>
      <c r="D1549" s="18" t="s">
        <v>34</v>
      </c>
      <c r="E1549" s="18" t="s">
        <v>43</v>
      </c>
      <c r="F1549" s="18">
        <v>1091</v>
      </c>
      <c r="G1549" s="18">
        <v>1842.98</v>
      </c>
      <c r="H1549" s="18">
        <v>3455.63</v>
      </c>
      <c r="I1549" s="43">
        <v>118</v>
      </c>
      <c r="J1549" s="18" t="s">
        <v>48</v>
      </c>
      <c r="K1549" t="s">
        <v>5254</v>
      </c>
      <c r="L1549" s="18" t="s">
        <v>2714</v>
      </c>
    </row>
    <row r="1550" spans="1:12" x14ac:dyDescent="0.3">
      <c r="A1550" t="s">
        <v>7385</v>
      </c>
      <c r="B1550" s="18" t="s">
        <v>15</v>
      </c>
      <c r="C1550" s="18" t="s">
        <v>27</v>
      </c>
      <c r="D1550" s="18" t="s">
        <v>34</v>
      </c>
      <c r="E1550" s="18" t="s">
        <v>39</v>
      </c>
      <c r="F1550" s="18">
        <v>1064</v>
      </c>
      <c r="G1550" s="18">
        <v>1405.91</v>
      </c>
      <c r="H1550" s="18">
        <v>2523.63</v>
      </c>
      <c r="I1550" s="43">
        <v>267</v>
      </c>
      <c r="J1550" s="18" t="s">
        <v>48</v>
      </c>
      <c r="K1550" t="s">
        <v>5255</v>
      </c>
      <c r="L1550" s="18" t="s">
        <v>3268</v>
      </c>
    </row>
    <row r="1551" spans="1:12" x14ac:dyDescent="0.3">
      <c r="A1551" t="s">
        <v>8085</v>
      </c>
      <c r="B1551" s="18" t="s">
        <v>12</v>
      </c>
      <c r="C1551" s="18" t="s">
        <v>22</v>
      </c>
      <c r="D1551" s="18" t="s">
        <v>32</v>
      </c>
      <c r="E1551" s="18" t="s">
        <v>43</v>
      </c>
      <c r="F1551" s="18">
        <v>1080</v>
      </c>
      <c r="G1551" s="18">
        <v>1441.2</v>
      </c>
      <c r="H1551" s="18">
        <v>2588.9</v>
      </c>
      <c r="I1551" s="43">
        <v>219</v>
      </c>
      <c r="J1551" s="18" t="s">
        <v>48</v>
      </c>
      <c r="K1551" t="s">
        <v>5399</v>
      </c>
      <c r="L1551" s="18" t="s">
        <v>154</v>
      </c>
    </row>
    <row r="1552" spans="1:12" x14ac:dyDescent="0.3">
      <c r="A1552" t="s">
        <v>10437</v>
      </c>
      <c r="B1552" s="18" t="s">
        <v>11</v>
      </c>
      <c r="C1552" s="18" t="s">
        <v>28</v>
      </c>
      <c r="D1552" s="18" t="s">
        <v>33</v>
      </c>
      <c r="E1552" s="18" t="s">
        <v>38</v>
      </c>
      <c r="F1552" s="18">
        <v>1059</v>
      </c>
      <c r="G1552" s="18">
        <v>1476.89</v>
      </c>
      <c r="H1552" s="18">
        <v>1796.43</v>
      </c>
      <c r="I1552" s="43">
        <v>206</v>
      </c>
      <c r="J1552" s="18" t="s">
        <v>48</v>
      </c>
      <c r="K1552" t="s">
        <v>4758</v>
      </c>
      <c r="L1552" s="18" t="s">
        <v>3920</v>
      </c>
    </row>
    <row r="1553" spans="1:12" x14ac:dyDescent="0.3">
      <c r="A1553" t="s">
        <v>8552</v>
      </c>
      <c r="B1553" s="18" t="s">
        <v>16</v>
      </c>
      <c r="C1553" s="18" t="s">
        <v>22</v>
      </c>
      <c r="D1553" s="18" t="s">
        <v>34</v>
      </c>
      <c r="E1553" s="18" t="s">
        <v>44</v>
      </c>
      <c r="F1553" s="18">
        <v>1058</v>
      </c>
      <c r="G1553" s="18">
        <v>373.43</v>
      </c>
      <c r="H1553" s="18">
        <v>705.8</v>
      </c>
      <c r="I1553" s="43">
        <v>137</v>
      </c>
      <c r="J1553" s="18" t="s">
        <v>48</v>
      </c>
      <c r="K1553" t="s">
        <v>4622</v>
      </c>
      <c r="L1553" s="18" t="s">
        <v>932</v>
      </c>
    </row>
    <row r="1554" spans="1:12" x14ac:dyDescent="0.3">
      <c r="A1554" t="s">
        <v>9915</v>
      </c>
      <c r="B1554" s="18" t="s">
        <v>19</v>
      </c>
      <c r="C1554" s="18" t="s">
        <v>28</v>
      </c>
      <c r="D1554" s="18" t="s">
        <v>34</v>
      </c>
      <c r="E1554" s="18" t="s">
        <v>44</v>
      </c>
      <c r="F1554" s="18">
        <v>1025</v>
      </c>
      <c r="G1554" s="18">
        <v>533.30999999999995</v>
      </c>
      <c r="H1554" s="18">
        <v>920.18</v>
      </c>
      <c r="I1554" s="43">
        <v>357</v>
      </c>
      <c r="J1554" s="18" t="s">
        <v>48</v>
      </c>
      <c r="K1554" t="s">
        <v>5335</v>
      </c>
      <c r="L1554" s="18" t="s">
        <v>3124</v>
      </c>
    </row>
    <row r="1555" spans="1:12" x14ac:dyDescent="0.3">
      <c r="A1555" t="s">
        <v>9433</v>
      </c>
      <c r="B1555" s="18" t="s">
        <v>19</v>
      </c>
      <c r="C1555" s="18" t="s">
        <v>25</v>
      </c>
      <c r="D1555" s="18" t="s">
        <v>35</v>
      </c>
      <c r="E1555" s="18" t="s">
        <v>42</v>
      </c>
      <c r="F1555" s="18">
        <v>1057</v>
      </c>
      <c r="G1555" s="18">
        <v>394.31</v>
      </c>
      <c r="H1555" s="18">
        <v>514.35</v>
      </c>
      <c r="I1555" s="43">
        <v>36</v>
      </c>
      <c r="J1555" s="18" t="s">
        <v>48</v>
      </c>
      <c r="K1555" t="s">
        <v>4702</v>
      </c>
      <c r="L1555" s="18" t="s">
        <v>2363</v>
      </c>
    </row>
    <row r="1556" spans="1:12" x14ac:dyDescent="0.3">
      <c r="A1556" t="s">
        <v>8867</v>
      </c>
      <c r="B1556" s="18" t="s">
        <v>13</v>
      </c>
      <c r="C1556" s="18" t="s">
        <v>28</v>
      </c>
      <c r="D1556" s="18" t="s">
        <v>33</v>
      </c>
      <c r="E1556" s="18" t="s">
        <v>36</v>
      </c>
      <c r="F1556" s="18">
        <v>1085</v>
      </c>
      <c r="G1556" s="18">
        <v>1980.86</v>
      </c>
      <c r="H1556" s="18">
        <v>3664.77</v>
      </c>
      <c r="I1556" s="43">
        <v>337</v>
      </c>
      <c r="J1556" s="18" t="s">
        <v>48</v>
      </c>
      <c r="K1556" t="s">
        <v>5261</v>
      </c>
      <c r="L1556" s="18" t="s">
        <v>1458</v>
      </c>
    </row>
    <row r="1557" spans="1:12" x14ac:dyDescent="0.3">
      <c r="A1557" t="s">
        <v>6964</v>
      </c>
      <c r="B1557" s="18" t="s">
        <v>20</v>
      </c>
      <c r="C1557" s="18" t="s">
        <v>21</v>
      </c>
      <c r="D1557" s="18" t="s">
        <v>34</v>
      </c>
      <c r="E1557" s="18" t="s">
        <v>36</v>
      </c>
      <c r="F1557" s="18">
        <v>1050</v>
      </c>
      <c r="G1557" s="18">
        <v>1953.73</v>
      </c>
      <c r="H1557" s="18">
        <v>3220.75</v>
      </c>
      <c r="I1557" s="43">
        <v>468</v>
      </c>
      <c r="J1557" s="18" t="s">
        <v>48</v>
      </c>
      <c r="K1557" t="s">
        <v>5725</v>
      </c>
      <c r="L1557" s="18" t="s">
        <v>2350</v>
      </c>
    </row>
    <row r="1558" spans="1:12" x14ac:dyDescent="0.3">
      <c r="A1558" t="s">
        <v>10523</v>
      </c>
      <c r="B1558" s="18" t="s">
        <v>12</v>
      </c>
      <c r="C1558" s="18" t="s">
        <v>26</v>
      </c>
      <c r="D1558" s="18" t="s">
        <v>34</v>
      </c>
      <c r="E1558" s="18" t="s">
        <v>41</v>
      </c>
      <c r="F1558" s="18">
        <v>1035</v>
      </c>
      <c r="G1558" s="18">
        <v>1942.56</v>
      </c>
      <c r="H1558" s="18">
        <v>2933.72</v>
      </c>
      <c r="I1558" s="43">
        <v>66</v>
      </c>
      <c r="J1558" s="18" t="s">
        <v>48</v>
      </c>
      <c r="K1558" t="s">
        <v>4633</v>
      </c>
      <c r="L1558" s="18" t="s">
        <v>4062</v>
      </c>
    </row>
    <row r="1559" spans="1:12" x14ac:dyDescent="0.3">
      <c r="A1559" t="s">
        <v>8879</v>
      </c>
      <c r="B1559" s="18" t="s">
        <v>11</v>
      </c>
      <c r="C1559" s="18" t="s">
        <v>26</v>
      </c>
      <c r="D1559" s="18" t="s">
        <v>34</v>
      </c>
      <c r="E1559" s="18" t="s">
        <v>44</v>
      </c>
      <c r="F1559" s="18">
        <v>1018</v>
      </c>
      <c r="G1559" s="18">
        <v>1088.97</v>
      </c>
      <c r="H1559" s="18">
        <v>2109.17</v>
      </c>
      <c r="I1559" s="43">
        <v>44</v>
      </c>
      <c r="J1559" s="18" t="s">
        <v>48</v>
      </c>
      <c r="K1559" t="s">
        <v>5054</v>
      </c>
      <c r="L1559" s="18" t="s">
        <v>1473</v>
      </c>
    </row>
    <row r="1560" spans="1:12" x14ac:dyDescent="0.3">
      <c r="A1560" t="s">
        <v>10657</v>
      </c>
      <c r="B1560" s="18" t="s">
        <v>11</v>
      </c>
      <c r="C1560" s="18" t="s">
        <v>24</v>
      </c>
      <c r="D1560" s="18" t="s">
        <v>32</v>
      </c>
      <c r="E1560" s="18" t="s">
        <v>44</v>
      </c>
      <c r="F1560" s="18">
        <v>1100</v>
      </c>
      <c r="G1560" s="18">
        <v>1919.79</v>
      </c>
      <c r="H1560" s="18">
        <v>3549.91</v>
      </c>
      <c r="I1560" s="43">
        <v>234</v>
      </c>
      <c r="J1560" s="18" t="s">
        <v>48</v>
      </c>
      <c r="K1560" t="s">
        <v>4420</v>
      </c>
      <c r="L1560" s="18" t="s">
        <v>4285</v>
      </c>
    </row>
    <row r="1561" spans="1:12" x14ac:dyDescent="0.3">
      <c r="A1561" t="s">
        <v>9643</v>
      </c>
      <c r="B1561" s="18" t="s">
        <v>14</v>
      </c>
      <c r="C1561" s="18" t="s">
        <v>29</v>
      </c>
      <c r="D1561" s="18" t="s">
        <v>35</v>
      </c>
      <c r="E1561" s="18" t="s">
        <v>44</v>
      </c>
      <c r="F1561" s="18">
        <v>1045</v>
      </c>
      <c r="G1561" s="18">
        <v>1830.29</v>
      </c>
      <c r="H1561" s="18">
        <v>2906.62</v>
      </c>
      <c r="I1561" s="43">
        <v>11</v>
      </c>
      <c r="J1561" s="18" t="s">
        <v>48</v>
      </c>
      <c r="K1561" t="s">
        <v>4698</v>
      </c>
      <c r="L1561" s="18" t="s">
        <v>2701</v>
      </c>
    </row>
    <row r="1562" spans="1:12" x14ac:dyDescent="0.3">
      <c r="A1562" t="s">
        <v>7177</v>
      </c>
      <c r="B1562" s="18" t="s">
        <v>14</v>
      </c>
      <c r="C1562" s="18" t="s">
        <v>27</v>
      </c>
      <c r="D1562" s="18" t="s">
        <v>32</v>
      </c>
      <c r="E1562" s="18" t="s">
        <v>40</v>
      </c>
      <c r="F1562" s="18">
        <v>1019</v>
      </c>
      <c r="G1562" s="18">
        <v>1748.19</v>
      </c>
      <c r="H1562" s="18">
        <v>2637.19</v>
      </c>
      <c r="I1562" s="43">
        <v>319</v>
      </c>
      <c r="J1562" s="18" t="s">
        <v>48</v>
      </c>
      <c r="K1562" t="s">
        <v>5210</v>
      </c>
      <c r="L1562" s="18" t="s">
        <v>942</v>
      </c>
    </row>
    <row r="1563" spans="1:12" x14ac:dyDescent="0.3">
      <c r="A1563" t="s">
        <v>6307</v>
      </c>
      <c r="B1563" s="18" t="s">
        <v>14</v>
      </c>
      <c r="C1563" s="18" t="s">
        <v>29</v>
      </c>
      <c r="D1563" s="18" t="s">
        <v>35</v>
      </c>
      <c r="E1563" s="18" t="s">
        <v>39</v>
      </c>
      <c r="F1563" s="18">
        <v>1013</v>
      </c>
      <c r="G1563" s="18">
        <v>1841.04</v>
      </c>
      <c r="H1563" s="18">
        <v>2071.98</v>
      </c>
      <c r="I1563" s="43">
        <v>319</v>
      </c>
      <c r="J1563" s="18" t="s">
        <v>48</v>
      </c>
      <c r="K1563" t="s">
        <v>4531</v>
      </c>
      <c r="L1563" s="18" t="s">
        <v>4168</v>
      </c>
    </row>
    <row r="1564" spans="1:12" x14ac:dyDescent="0.3">
      <c r="A1564" t="s">
        <v>7508</v>
      </c>
      <c r="B1564" s="18" t="s">
        <v>18</v>
      </c>
      <c r="C1564" s="18" t="s">
        <v>27</v>
      </c>
      <c r="D1564" s="18" t="s">
        <v>33</v>
      </c>
      <c r="E1564" s="18" t="s">
        <v>38</v>
      </c>
      <c r="F1564" s="18">
        <v>1012</v>
      </c>
      <c r="G1564" s="18">
        <v>1938.25</v>
      </c>
      <c r="H1564" s="18">
        <v>3407.08</v>
      </c>
      <c r="I1564" s="43">
        <v>347</v>
      </c>
      <c r="J1564" s="18" t="s">
        <v>48</v>
      </c>
      <c r="K1564" t="s">
        <v>5225</v>
      </c>
      <c r="L1564" s="18" t="s">
        <v>3025</v>
      </c>
    </row>
    <row r="1565" spans="1:12" x14ac:dyDescent="0.3">
      <c r="A1565" t="s">
        <v>6613</v>
      </c>
      <c r="B1565" s="18" t="s">
        <v>19</v>
      </c>
      <c r="C1565" s="18" t="s">
        <v>26</v>
      </c>
      <c r="D1565" s="18" t="s">
        <v>32</v>
      </c>
      <c r="E1565" s="18" t="s">
        <v>43</v>
      </c>
      <c r="F1565" s="18">
        <v>1012</v>
      </c>
      <c r="G1565" s="18">
        <v>1232.24</v>
      </c>
      <c r="H1565" s="18">
        <v>1539.3</v>
      </c>
      <c r="I1565" s="43">
        <v>491</v>
      </c>
      <c r="J1565" s="18" t="s">
        <v>48</v>
      </c>
      <c r="K1565" t="s">
        <v>4811</v>
      </c>
      <c r="L1565" s="18" t="s">
        <v>1235</v>
      </c>
    </row>
    <row r="1566" spans="1:12" x14ac:dyDescent="0.3">
      <c r="A1566" t="s">
        <v>8772</v>
      </c>
      <c r="B1566" s="18" t="s">
        <v>13</v>
      </c>
      <c r="C1566" s="18" t="s">
        <v>22</v>
      </c>
      <c r="D1566" s="18" t="s">
        <v>31</v>
      </c>
      <c r="E1566" s="18" t="s">
        <v>37</v>
      </c>
      <c r="F1566" s="18">
        <v>1005</v>
      </c>
      <c r="G1566" s="18">
        <v>1820.28</v>
      </c>
      <c r="H1566" s="18">
        <v>2993.03</v>
      </c>
      <c r="I1566" s="43">
        <v>115</v>
      </c>
      <c r="J1566" s="18" t="s">
        <v>48</v>
      </c>
      <c r="K1566" t="s">
        <v>5212</v>
      </c>
      <c r="L1566" s="18" t="s">
        <v>1293</v>
      </c>
    </row>
    <row r="1567" spans="1:12" x14ac:dyDescent="0.3">
      <c r="A1567" t="s">
        <v>7128</v>
      </c>
      <c r="B1567" s="18" t="s">
        <v>13</v>
      </c>
      <c r="C1567" s="18" t="s">
        <v>23</v>
      </c>
      <c r="D1567" s="18" t="s">
        <v>34</v>
      </c>
      <c r="E1567" s="18" t="s">
        <v>44</v>
      </c>
      <c r="F1567" s="18">
        <v>1024</v>
      </c>
      <c r="G1567" s="18">
        <v>1036.8599999999999</v>
      </c>
      <c r="H1567" s="18">
        <v>1957.57</v>
      </c>
      <c r="I1567" s="43">
        <v>295</v>
      </c>
      <c r="J1567" s="18" t="s">
        <v>48</v>
      </c>
      <c r="K1567" t="s">
        <v>5766</v>
      </c>
      <c r="L1567" s="18" t="s">
        <v>2009</v>
      </c>
    </row>
    <row r="1568" spans="1:12" x14ac:dyDescent="0.3">
      <c r="A1568" t="s">
        <v>9626</v>
      </c>
      <c r="B1568" s="18" t="s">
        <v>19</v>
      </c>
      <c r="C1568" s="18" t="s">
        <v>29</v>
      </c>
      <c r="D1568" s="18" t="s">
        <v>31</v>
      </c>
      <c r="E1568" s="18" t="s">
        <v>43</v>
      </c>
      <c r="F1568" s="18">
        <v>1048</v>
      </c>
      <c r="G1568" s="18">
        <v>288.94</v>
      </c>
      <c r="H1568" s="18">
        <v>415.04</v>
      </c>
      <c r="I1568" s="43">
        <v>7</v>
      </c>
      <c r="J1568" s="18" t="s">
        <v>48</v>
      </c>
      <c r="K1568" t="s">
        <v>4416</v>
      </c>
      <c r="L1568" s="18" t="s">
        <v>2670</v>
      </c>
    </row>
    <row r="1569" spans="1:12" x14ac:dyDescent="0.3">
      <c r="A1569" t="s">
        <v>9688</v>
      </c>
      <c r="B1569" s="18" t="s">
        <v>11</v>
      </c>
      <c r="C1569" s="18" t="s">
        <v>23</v>
      </c>
      <c r="D1569" s="18" t="s">
        <v>32</v>
      </c>
      <c r="E1569" s="18" t="s">
        <v>44</v>
      </c>
      <c r="F1569" s="18">
        <v>1036</v>
      </c>
      <c r="G1569" s="18">
        <v>1132.1500000000001</v>
      </c>
      <c r="H1569" s="18">
        <v>1353.58</v>
      </c>
      <c r="I1569" s="43">
        <v>22</v>
      </c>
      <c r="J1569" s="18" t="s">
        <v>48</v>
      </c>
      <c r="K1569" t="s">
        <v>4856</v>
      </c>
      <c r="L1569" s="18" t="s">
        <v>2766</v>
      </c>
    </row>
    <row r="1570" spans="1:12" x14ac:dyDescent="0.3">
      <c r="A1570" t="s">
        <v>9037</v>
      </c>
      <c r="B1570" s="18" t="s">
        <v>11</v>
      </c>
      <c r="C1570" s="18" t="s">
        <v>29</v>
      </c>
      <c r="D1570" s="18" t="s">
        <v>34</v>
      </c>
      <c r="E1570" s="18" t="s">
        <v>37</v>
      </c>
      <c r="F1570" s="18">
        <v>1075</v>
      </c>
      <c r="G1570" s="18">
        <v>1183.67</v>
      </c>
      <c r="H1570" s="18">
        <v>1781.1</v>
      </c>
      <c r="I1570" s="43">
        <v>129</v>
      </c>
      <c r="J1570" s="18" t="s">
        <v>48</v>
      </c>
      <c r="K1570" t="s">
        <v>5315</v>
      </c>
      <c r="L1570" s="18" t="s">
        <v>1736</v>
      </c>
    </row>
    <row r="1571" spans="1:12" x14ac:dyDescent="0.3">
      <c r="A1571" t="s">
        <v>10661</v>
      </c>
      <c r="B1571" s="18" t="s">
        <v>18</v>
      </c>
      <c r="C1571" s="18" t="s">
        <v>28</v>
      </c>
      <c r="D1571" s="18" t="s">
        <v>35</v>
      </c>
      <c r="E1571" s="18" t="s">
        <v>38</v>
      </c>
      <c r="F1571" s="18">
        <v>1064</v>
      </c>
      <c r="G1571" s="18">
        <v>439.54</v>
      </c>
      <c r="H1571" s="18">
        <v>716.8</v>
      </c>
      <c r="I1571" s="43">
        <v>242</v>
      </c>
      <c r="J1571" s="18" t="s">
        <v>48</v>
      </c>
      <c r="K1571" t="s">
        <v>4416</v>
      </c>
      <c r="L1571" s="18" t="s">
        <v>4289</v>
      </c>
    </row>
    <row r="1572" spans="1:12" x14ac:dyDescent="0.3">
      <c r="A1572" t="s">
        <v>9630</v>
      </c>
      <c r="B1572" s="18" t="s">
        <v>15</v>
      </c>
      <c r="C1572" s="18" t="s">
        <v>24</v>
      </c>
      <c r="D1572" s="18" t="s">
        <v>34</v>
      </c>
      <c r="E1572" s="18" t="s">
        <v>40</v>
      </c>
      <c r="F1572" s="18">
        <v>1073</v>
      </c>
      <c r="G1572" s="18">
        <v>352.49</v>
      </c>
      <c r="H1572" s="18">
        <v>420.7</v>
      </c>
      <c r="I1572" s="43">
        <v>18</v>
      </c>
      <c r="J1572" s="18" t="s">
        <v>48</v>
      </c>
      <c r="K1572" t="s">
        <v>5522</v>
      </c>
      <c r="L1572" s="18" t="s">
        <v>2677</v>
      </c>
    </row>
    <row r="1573" spans="1:12" x14ac:dyDescent="0.3">
      <c r="A1573" t="s">
        <v>6673</v>
      </c>
      <c r="B1573" s="18" t="s">
        <v>11</v>
      </c>
      <c r="C1573" s="18" t="s">
        <v>24</v>
      </c>
      <c r="D1573" s="18" t="s">
        <v>35</v>
      </c>
      <c r="E1573" s="18" t="s">
        <v>44</v>
      </c>
      <c r="F1573" s="18">
        <v>1030</v>
      </c>
      <c r="G1573" s="18">
        <v>219.78</v>
      </c>
      <c r="H1573" s="18">
        <v>359.58</v>
      </c>
      <c r="I1573" s="43">
        <v>461</v>
      </c>
      <c r="J1573" s="18" t="s">
        <v>48</v>
      </c>
      <c r="K1573" t="s">
        <v>5285</v>
      </c>
      <c r="L1573" s="18" t="s">
        <v>2679</v>
      </c>
    </row>
    <row r="1574" spans="1:12" x14ac:dyDescent="0.3">
      <c r="A1574" t="s">
        <v>10283</v>
      </c>
      <c r="B1574" s="18" t="s">
        <v>18</v>
      </c>
      <c r="C1574" s="18" t="s">
        <v>26</v>
      </c>
      <c r="D1574" s="18" t="s">
        <v>32</v>
      </c>
      <c r="E1574" s="18" t="s">
        <v>36</v>
      </c>
      <c r="F1574" s="18">
        <v>1070</v>
      </c>
      <c r="G1574" s="18">
        <v>249.34</v>
      </c>
      <c r="H1574" s="18">
        <v>410.71</v>
      </c>
      <c r="I1574" s="43">
        <v>176</v>
      </c>
      <c r="J1574" s="18" t="s">
        <v>48</v>
      </c>
      <c r="K1574" t="s">
        <v>4945</v>
      </c>
      <c r="L1574" s="18" t="s">
        <v>3688</v>
      </c>
    </row>
    <row r="1575" spans="1:12" x14ac:dyDescent="0.3">
      <c r="A1575" t="s">
        <v>10361</v>
      </c>
      <c r="B1575" s="18" t="s">
        <v>17</v>
      </c>
      <c r="C1575" s="18" t="s">
        <v>29</v>
      </c>
      <c r="D1575" s="18" t="s">
        <v>35</v>
      </c>
      <c r="E1575" s="18" t="s">
        <v>43</v>
      </c>
      <c r="F1575" s="18">
        <v>1100</v>
      </c>
      <c r="G1575" s="18">
        <v>80.819999999999993</v>
      </c>
      <c r="H1575" s="18">
        <v>120.24</v>
      </c>
      <c r="I1575" s="43">
        <v>402</v>
      </c>
      <c r="J1575" s="18" t="s">
        <v>48</v>
      </c>
      <c r="K1575" t="s">
        <v>4761</v>
      </c>
      <c r="L1575" s="18" t="s">
        <v>3796</v>
      </c>
    </row>
    <row r="1576" spans="1:12" x14ac:dyDescent="0.3">
      <c r="A1576" t="s">
        <v>6864</v>
      </c>
      <c r="B1576" s="18" t="s">
        <v>12</v>
      </c>
      <c r="C1576" s="18" t="s">
        <v>24</v>
      </c>
      <c r="D1576" s="18" t="s">
        <v>35</v>
      </c>
      <c r="E1576" s="18" t="s">
        <v>43</v>
      </c>
      <c r="F1576" s="18">
        <v>1099</v>
      </c>
      <c r="G1576" s="18">
        <v>1298.6400000000001</v>
      </c>
      <c r="H1576" s="18">
        <v>2593.6999999999998</v>
      </c>
      <c r="I1576" s="43">
        <v>264</v>
      </c>
      <c r="J1576" s="18" t="s">
        <v>48</v>
      </c>
      <c r="K1576" t="s">
        <v>4752</v>
      </c>
      <c r="L1576" s="18" t="s">
        <v>3052</v>
      </c>
    </row>
    <row r="1577" spans="1:12" x14ac:dyDescent="0.3">
      <c r="A1577" t="s">
        <v>9194</v>
      </c>
      <c r="B1577" s="18" t="s">
        <v>13</v>
      </c>
      <c r="C1577" s="18" t="s">
        <v>21</v>
      </c>
      <c r="D1577" s="18" t="s">
        <v>35</v>
      </c>
      <c r="E1577" s="18" t="s">
        <v>42</v>
      </c>
      <c r="F1577" s="18">
        <v>1030</v>
      </c>
      <c r="G1577" s="18">
        <v>1647</v>
      </c>
      <c r="H1577" s="18">
        <v>3285.4</v>
      </c>
      <c r="I1577" s="43">
        <v>343</v>
      </c>
      <c r="J1577" s="18" t="s">
        <v>48</v>
      </c>
      <c r="K1577" t="s">
        <v>4625</v>
      </c>
      <c r="L1577" s="18" t="s">
        <v>1982</v>
      </c>
    </row>
    <row r="1578" spans="1:12" x14ac:dyDescent="0.3">
      <c r="A1578" t="s">
        <v>7450</v>
      </c>
      <c r="B1578" s="18" t="s">
        <v>12</v>
      </c>
      <c r="C1578" s="18" t="s">
        <v>28</v>
      </c>
      <c r="D1578" s="18" t="s">
        <v>31</v>
      </c>
      <c r="E1578" s="18" t="s">
        <v>42</v>
      </c>
      <c r="F1578" s="18">
        <v>1098</v>
      </c>
      <c r="G1578" s="18">
        <v>1631.9</v>
      </c>
      <c r="H1578" s="18">
        <v>2554.73</v>
      </c>
      <c r="I1578" s="43">
        <v>141</v>
      </c>
      <c r="J1578" s="18" t="s">
        <v>48</v>
      </c>
      <c r="K1578" t="s">
        <v>4531</v>
      </c>
      <c r="L1578" s="18" t="s">
        <v>3913</v>
      </c>
    </row>
    <row r="1579" spans="1:12" x14ac:dyDescent="0.3">
      <c r="A1579" t="s">
        <v>7760</v>
      </c>
      <c r="B1579" s="18" t="s">
        <v>13</v>
      </c>
      <c r="C1579" s="18" t="s">
        <v>22</v>
      </c>
      <c r="D1579" s="18" t="s">
        <v>31</v>
      </c>
      <c r="E1579" s="18" t="s">
        <v>38</v>
      </c>
      <c r="F1579" s="18">
        <v>1014</v>
      </c>
      <c r="G1579" s="18">
        <v>1539.96</v>
      </c>
      <c r="H1579" s="18">
        <v>2953.23</v>
      </c>
      <c r="I1579" s="43">
        <v>163</v>
      </c>
      <c r="J1579" s="18" t="s">
        <v>48</v>
      </c>
      <c r="K1579" t="s">
        <v>4514</v>
      </c>
      <c r="L1579" s="18" t="s">
        <v>1978</v>
      </c>
    </row>
    <row r="1580" spans="1:12" x14ac:dyDescent="0.3">
      <c r="A1580" t="s">
        <v>6846</v>
      </c>
      <c r="B1580" s="18" t="s">
        <v>19</v>
      </c>
      <c r="C1580" s="18" t="s">
        <v>26</v>
      </c>
      <c r="D1580" s="18" t="s">
        <v>35</v>
      </c>
      <c r="E1580" s="18" t="s">
        <v>45</v>
      </c>
      <c r="F1580" s="18">
        <v>1076</v>
      </c>
      <c r="G1580" s="18">
        <v>1283.69</v>
      </c>
      <c r="H1580" s="18">
        <v>2239</v>
      </c>
      <c r="I1580" s="43">
        <v>185</v>
      </c>
      <c r="J1580" s="18" t="s">
        <v>48</v>
      </c>
      <c r="K1580" t="s">
        <v>5297</v>
      </c>
      <c r="L1580" s="18" t="s">
        <v>3140</v>
      </c>
    </row>
    <row r="1581" spans="1:12" x14ac:dyDescent="0.3">
      <c r="A1581" t="s">
        <v>8274</v>
      </c>
      <c r="B1581" s="18" t="s">
        <v>12</v>
      </c>
      <c r="C1581" s="18" t="s">
        <v>21</v>
      </c>
      <c r="D1581" s="18" t="s">
        <v>33</v>
      </c>
      <c r="E1581" s="18" t="s">
        <v>36</v>
      </c>
      <c r="F1581" s="18">
        <v>1030</v>
      </c>
      <c r="G1581" s="18">
        <v>744.43</v>
      </c>
      <c r="H1581" s="18">
        <v>1317.51</v>
      </c>
      <c r="I1581" s="43">
        <v>169</v>
      </c>
      <c r="J1581" s="18" t="s">
        <v>48</v>
      </c>
      <c r="K1581" t="s">
        <v>6231</v>
      </c>
      <c r="L1581" s="18" t="s">
        <v>485</v>
      </c>
    </row>
    <row r="1582" spans="1:12" x14ac:dyDescent="0.3">
      <c r="A1582" t="s">
        <v>10486</v>
      </c>
      <c r="B1582" s="18" t="s">
        <v>11</v>
      </c>
      <c r="C1582" s="18" t="s">
        <v>22</v>
      </c>
      <c r="D1582" s="18" t="s">
        <v>32</v>
      </c>
      <c r="E1582" s="18" t="s">
        <v>39</v>
      </c>
      <c r="F1582" s="18">
        <v>1013</v>
      </c>
      <c r="G1582" s="18">
        <v>1370.6</v>
      </c>
      <c r="H1582" s="18">
        <v>2343.91</v>
      </c>
      <c r="I1582" s="43">
        <v>363</v>
      </c>
      <c r="J1582" s="18" t="s">
        <v>48</v>
      </c>
      <c r="K1582" t="s">
        <v>4700</v>
      </c>
      <c r="L1582" s="18" t="s">
        <v>3986</v>
      </c>
    </row>
    <row r="1583" spans="1:12" x14ac:dyDescent="0.3">
      <c r="A1583" t="s">
        <v>9625</v>
      </c>
      <c r="B1583" s="18" t="s">
        <v>18</v>
      </c>
      <c r="C1583" s="18" t="s">
        <v>28</v>
      </c>
      <c r="D1583" s="18" t="s">
        <v>32</v>
      </c>
      <c r="E1583" s="18" t="s">
        <v>39</v>
      </c>
      <c r="F1583" s="18">
        <v>1038</v>
      </c>
      <c r="G1583" s="18">
        <v>1060.27</v>
      </c>
      <c r="H1583" s="18">
        <v>2106.06</v>
      </c>
      <c r="I1583" s="43">
        <v>20</v>
      </c>
      <c r="J1583" s="18" t="s">
        <v>48</v>
      </c>
      <c r="K1583" t="s">
        <v>4999</v>
      </c>
      <c r="L1583" s="18" t="s">
        <v>2669</v>
      </c>
    </row>
    <row r="1584" spans="1:12" x14ac:dyDescent="0.3">
      <c r="A1584" t="s">
        <v>10054</v>
      </c>
      <c r="B1584" s="18" t="s">
        <v>11</v>
      </c>
      <c r="C1584" s="18" t="s">
        <v>28</v>
      </c>
      <c r="D1584" s="18" t="s">
        <v>32</v>
      </c>
      <c r="E1584" s="18" t="s">
        <v>37</v>
      </c>
      <c r="F1584" s="18">
        <v>1084</v>
      </c>
      <c r="G1584" s="18">
        <v>1458.08</v>
      </c>
      <c r="H1584" s="18">
        <v>2702.9</v>
      </c>
      <c r="I1584" s="43">
        <v>408</v>
      </c>
      <c r="J1584" s="18" t="s">
        <v>48</v>
      </c>
      <c r="K1584" t="s">
        <v>4805</v>
      </c>
      <c r="L1584" s="18" t="s">
        <v>3358</v>
      </c>
    </row>
    <row r="1585" spans="1:12" x14ac:dyDescent="0.3">
      <c r="A1585" t="s">
        <v>9508</v>
      </c>
      <c r="B1585" s="18" t="s">
        <v>13</v>
      </c>
      <c r="C1585" s="18" t="s">
        <v>25</v>
      </c>
      <c r="D1585" s="18" t="s">
        <v>32</v>
      </c>
      <c r="E1585" s="18" t="s">
        <v>38</v>
      </c>
      <c r="F1585" s="18">
        <v>1034</v>
      </c>
      <c r="G1585" s="18">
        <v>1499.43</v>
      </c>
      <c r="H1585" s="18">
        <v>2606.25</v>
      </c>
      <c r="I1585" s="43">
        <v>487</v>
      </c>
      <c r="J1585" s="18" t="s">
        <v>48</v>
      </c>
      <c r="K1585" t="s">
        <v>5677</v>
      </c>
      <c r="L1585" s="18" t="s">
        <v>2483</v>
      </c>
    </row>
    <row r="1586" spans="1:12" x14ac:dyDescent="0.3">
      <c r="A1586" t="s">
        <v>9543</v>
      </c>
      <c r="B1586" s="18" t="s">
        <v>18</v>
      </c>
      <c r="C1586" s="18" t="s">
        <v>29</v>
      </c>
      <c r="D1586" s="18" t="s">
        <v>34</v>
      </c>
      <c r="E1586" s="18" t="s">
        <v>43</v>
      </c>
      <c r="F1586" s="18">
        <v>1090</v>
      </c>
      <c r="G1586" s="18">
        <v>1477.1</v>
      </c>
      <c r="H1586" s="18">
        <v>2216.17</v>
      </c>
      <c r="I1586" s="43">
        <v>239</v>
      </c>
      <c r="J1586" s="18" t="s">
        <v>48</v>
      </c>
      <c r="K1586" t="s">
        <v>5658</v>
      </c>
      <c r="L1586" s="18" t="s">
        <v>2531</v>
      </c>
    </row>
    <row r="1587" spans="1:12" x14ac:dyDescent="0.3">
      <c r="A1587" t="s">
        <v>9666</v>
      </c>
      <c r="B1587" s="18" t="s">
        <v>20</v>
      </c>
      <c r="C1587" s="18" t="s">
        <v>27</v>
      </c>
      <c r="D1587" s="18" t="s">
        <v>34</v>
      </c>
      <c r="E1587" s="18" t="s">
        <v>43</v>
      </c>
      <c r="F1587" s="18">
        <v>1021</v>
      </c>
      <c r="G1587" s="18">
        <v>186.07</v>
      </c>
      <c r="H1587" s="18">
        <v>228.69</v>
      </c>
      <c r="I1587" s="43">
        <v>361</v>
      </c>
      <c r="J1587" s="18" t="s">
        <v>48</v>
      </c>
      <c r="K1587" t="s">
        <v>5558</v>
      </c>
      <c r="L1587" s="18" t="s">
        <v>2734</v>
      </c>
    </row>
    <row r="1588" spans="1:12" x14ac:dyDescent="0.3">
      <c r="A1588" t="s">
        <v>10432</v>
      </c>
      <c r="B1588" s="18" t="s">
        <v>16</v>
      </c>
      <c r="C1588" s="18" t="s">
        <v>27</v>
      </c>
      <c r="D1588" s="18" t="s">
        <v>31</v>
      </c>
      <c r="E1588" s="18" t="s">
        <v>38</v>
      </c>
      <c r="F1588" s="18">
        <v>1096</v>
      </c>
      <c r="G1588" s="18">
        <v>1779.29</v>
      </c>
      <c r="H1588" s="18">
        <v>2626.82</v>
      </c>
      <c r="I1588" s="43">
        <v>231</v>
      </c>
      <c r="J1588" s="18" t="s">
        <v>48</v>
      </c>
      <c r="K1588" t="s">
        <v>4452</v>
      </c>
      <c r="L1588" s="18" t="s">
        <v>3915</v>
      </c>
    </row>
    <row r="1589" spans="1:12" x14ac:dyDescent="0.3">
      <c r="A1589" t="s">
        <v>8302</v>
      </c>
      <c r="B1589" s="18" t="s">
        <v>20</v>
      </c>
      <c r="C1589" s="18" t="s">
        <v>27</v>
      </c>
      <c r="D1589" s="18" t="s">
        <v>34</v>
      </c>
      <c r="E1589" s="18" t="s">
        <v>42</v>
      </c>
      <c r="F1589" s="18">
        <v>1005</v>
      </c>
      <c r="G1589" s="18">
        <v>421.61</v>
      </c>
      <c r="H1589" s="18">
        <v>543.4</v>
      </c>
      <c r="I1589" s="43">
        <v>139</v>
      </c>
      <c r="J1589" s="18" t="s">
        <v>48</v>
      </c>
      <c r="K1589" t="s">
        <v>4785</v>
      </c>
      <c r="L1589" s="18" t="s">
        <v>533</v>
      </c>
    </row>
    <row r="1590" spans="1:12" x14ac:dyDescent="0.3">
      <c r="A1590" t="s">
        <v>9699</v>
      </c>
      <c r="B1590" s="18" t="s">
        <v>11</v>
      </c>
      <c r="C1590" s="18" t="s">
        <v>22</v>
      </c>
      <c r="D1590" s="18" t="s">
        <v>32</v>
      </c>
      <c r="E1590" s="18" t="s">
        <v>44</v>
      </c>
      <c r="F1590" s="18">
        <v>1002</v>
      </c>
      <c r="G1590" s="18">
        <v>445.38</v>
      </c>
      <c r="H1590" s="18">
        <v>547.02</v>
      </c>
      <c r="I1590" s="43">
        <v>103</v>
      </c>
      <c r="J1590" s="18" t="s">
        <v>48</v>
      </c>
      <c r="K1590" t="s">
        <v>5535</v>
      </c>
      <c r="L1590" s="18" t="s">
        <v>2779</v>
      </c>
    </row>
    <row r="1591" spans="1:12" x14ac:dyDescent="0.3">
      <c r="A1591" t="s">
        <v>8104</v>
      </c>
      <c r="B1591" s="18" t="s">
        <v>16</v>
      </c>
      <c r="C1591" s="18" t="s">
        <v>25</v>
      </c>
      <c r="D1591" s="18" t="s">
        <v>31</v>
      </c>
      <c r="E1591" s="18" t="s">
        <v>41</v>
      </c>
      <c r="F1591" s="18">
        <v>1072</v>
      </c>
      <c r="G1591" s="18">
        <v>973.83</v>
      </c>
      <c r="H1591" s="18">
        <v>1868.56</v>
      </c>
      <c r="I1591" s="43">
        <v>354</v>
      </c>
      <c r="J1591" s="18" t="s">
        <v>48</v>
      </c>
      <c r="K1591" t="s">
        <v>4836</v>
      </c>
      <c r="L1591" s="18" t="s">
        <v>190</v>
      </c>
    </row>
    <row r="1592" spans="1:12" x14ac:dyDescent="0.3">
      <c r="A1592" t="s">
        <v>7587</v>
      </c>
      <c r="B1592" s="18" t="s">
        <v>13</v>
      </c>
      <c r="C1592" s="18" t="s">
        <v>29</v>
      </c>
      <c r="D1592" s="18" t="s">
        <v>32</v>
      </c>
      <c r="E1592" s="18" t="s">
        <v>38</v>
      </c>
      <c r="F1592" s="18">
        <v>1005</v>
      </c>
      <c r="G1592" s="18">
        <v>812.12</v>
      </c>
      <c r="H1592" s="18">
        <v>1481.58</v>
      </c>
      <c r="I1592" s="43">
        <v>482</v>
      </c>
      <c r="J1592" s="18" t="s">
        <v>48</v>
      </c>
      <c r="K1592" t="s">
        <v>4421</v>
      </c>
      <c r="L1592" s="18" t="s">
        <v>4284</v>
      </c>
    </row>
    <row r="1593" spans="1:12" x14ac:dyDescent="0.3">
      <c r="A1593" t="s">
        <v>8798</v>
      </c>
      <c r="B1593" s="18" t="s">
        <v>16</v>
      </c>
      <c r="C1593" s="18" t="s">
        <v>26</v>
      </c>
      <c r="D1593" s="18" t="s">
        <v>35</v>
      </c>
      <c r="E1593" s="18" t="s">
        <v>39</v>
      </c>
      <c r="F1593" s="18">
        <v>1046</v>
      </c>
      <c r="G1593" s="18">
        <v>400.53</v>
      </c>
      <c r="H1593" s="18">
        <v>610.79</v>
      </c>
      <c r="I1593" s="43">
        <v>415</v>
      </c>
      <c r="J1593" s="18" t="s">
        <v>48</v>
      </c>
      <c r="K1593" t="s">
        <v>6019</v>
      </c>
      <c r="L1593" s="18" t="s">
        <v>1338</v>
      </c>
    </row>
    <row r="1594" spans="1:12" x14ac:dyDescent="0.3">
      <c r="A1594" t="s">
        <v>9642</v>
      </c>
      <c r="B1594" s="18" t="s">
        <v>12</v>
      </c>
      <c r="C1594" s="18" t="s">
        <v>24</v>
      </c>
      <c r="D1594" s="18" t="s">
        <v>33</v>
      </c>
      <c r="E1594" s="18" t="s">
        <v>45</v>
      </c>
      <c r="F1594" s="18">
        <v>1001</v>
      </c>
      <c r="G1594" s="18">
        <v>1964.55</v>
      </c>
      <c r="H1594" s="18">
        <v>3271.7</v>
      </c>
      <c r="I1594" s="43">
        <v>400</v>
      </c>
      <c r="J1594" s="18" t="s">
        <v>48</v>
      </c>
      <c r="K1594" t="s">
        <v>5579</v>
      </c>
      <c r="L1594" s="18" t="s">
        <v>2698</v>
      </c>
    </row>
    <row r="1595" spans="1:12" x14ac:dyDescent="0.3">
      <c r="A1595" t="s">
        <v>7151</v>
      </c>
      <c r="B1595" s="18" t="s">
        <v>20</v>
      </c>
      <c r="C1595" s="18" t="s">
        <v>28</v>
      </c>
      <c r="D1595" s="18" t="s">
        <v>33</v>
      </c>
      <c r="E1595" s="18" t="s">
        <v>44</v>
      </c>
      <c r="F1595" s="18">
        <v>1092</v>
      </c>
      <c r="G1595" s="18">
        <v>1662.44</v>
      </c>
      <c r="H1595" s="18">
        <v>2586.36</v>
      </c>
      <c r="I1595" s="43">
        <v>221</v>
      </c>
      <c r="J1595" s="18" t="s">
        <v>48</v>
      </c>
      <c r="K1595" t="s">
        <v>5996</v>
      </c>
      <c r="L1595" s="18" t="s">
        <v>1503</v>
      </c>
    </row>
    <row r="1596" spans="1:12" x14ac:dyDescent="0.3">
      <c r="A1596" t="s">
        <v>7250</v>
      </c>
      <c r="B1596" s="18" t="s">
        <v>20</v>
      </c>
      <c r="C1596" s="18" t="s">
        <v>23</v>
      </c>
      <c r="D1596" s="18" t="s">
        <v>31</v>
      </c>
      <c r="E1596" s="18" t="s">
        <v>45</v>
      </c>
      <c r="F1596" s="18">
        <v>1067</v>
      </c>
      <c r="G1596" s="18">
        <v>1529.16</v>
      </c>
      <c r="H1596" s="18">
        <v>2246.84</v>
      </c>
      <c r="I1596" s="43">
        <v>58</v>
      </c>
      <c r="J1596" s="18" t="s">
        <v>48</v>
      </c>
      <c r="K1596" t="s">
        <v>4984</v>
      </c>
      <c r="L1596" s="18" t="s">
        <v>1550</v>
      </c>
    </row>
    <row r="1597" spans="1:12" x14ac:dyDescent="0.3">
      <c r="A1597" t="s">
        <v>7121</v>
      </c>
      <c r="B1597" s="18" t="s">
        <v>12</v>
      </c>
      <c r="C1597" s="18" t="s">
        <v>22</v>
      </c>
      <c r="D1597" s="18" t="s">
        <v>34</v>
      </c>
      <c r="E1597" s="18" t="s">
        <v>36</v>
      </c>
      <c r="F1597" s="18">
        <v>1096</v>
      </c>
      <c r="G1597" s="18">
        <v>1450.96</v>
      </c>
      <c r="H1597" s="18">
        <v>2779.24</v>
      </c>
      <c r="I1597" s="43">
        <v>30</v>
      </c>
      <c r="J1597" s="18" t="s">
        <v>48</v>
      </c>
      <c r="K1597" t="s">
        <v>5754</v>
      </c>
      <c r="L1597" s="18" t="s">
        <v>2276</v>
      </c>
    </row>
    <row r="1598" spans="1:12" x14ac:dyDescent="0.3">
      <c r="A1598" t="s">
        <v>8721</v>
      </c>
      <c r="B1598" s="18" t="s">
        <v>12</v>
      </c>
      <c r="C1598" s="18" t="s">
        <v>29</v>
      </c>
      <c r="D1598" s="18" t="s">
        <v>35</v>
      </c>
      <c r="E1598" s="18" t="s">
        <v>42</v>
      </c>
      <c r="F1598" s="18">
        <v>1035</v>
      </c>
      <c r="G1598" s="18">
        <v>469.79</v>
      </c>
      <c r="H1598" s="18">
        <v>834.89</v>
      </c>
      <c r="I1598" s="43">
        <v>277</v>
      </c>
      <c r="J1598" s="18" t="s">
        <v>48</v>
      </c>
      <c r="K1598" t="s">
        <v>4669</v>
      </c>
      <c r="L1598" s="18" t="s">
        <v>1194</v>
      </c>
    </row>
    <row r="1599" spans="1:12" x14ac:dyDescent="0.3">
      <c r="A1599" t="s">
        <v>7030</v>
      </c>
      <c r="B1599" s="18" t="s">
        <v>18</v>
      </c>
      <c r="C1599" s="18" t="s">
        <v>21</v>
      </c>
      <c r="D1599" s="18" t="s">
        <v>33</v>
      </c>
      <c r="E1599" s="18" t="s">
        <v>45</v>
      </c>
      <c r="F1599" s="18">
        <v>1005</v>
      </c>
      <c r="G1599" s="18">
        <v>588.37</v>
      </c>
      <c r="H1599" s="18">
        <v>767.84</v>
      </c>
      <c r="I1599" s="43">
        <v>482</v>
      </c>
      <c r="J1599" s="18" t="s">
        <v>48</v>
      </c>
      <c r="K1599" t="s">
        <v>4793</v>
      </c>
      <c r="L1599" s="18" t="s">
        <v>1319</v>
      </c>
    </row>
    <row r="1600" spans="1:12" x14ac:dyDescent="0.3">
      <c r="A1600" t="s">
        <v>6805</v>
      </c>
      <c r="B1600" s="18" t="s">
        <v>14</v>
      </c>
      <c r="C1600" s="18" t="s">
        <v>30</v>
      </c>
      <c r="D1600" s="18" t="s">
        <v>32</v>
      </c>
      <c r="E1600" s="18" t="s">
        <v>36</v>
      </c>
      <c r="F1600" s="18">
        <v>1044</v>
      </c>
      <c r="G1600" s="18">
        <v>1276.1400000000001</v>
      </c>
      <c r="H1600" s="18">
        <v>1711.32</v>
      </c>
      <c r="I1600" s="43">
        <v>438</v>
      </c>
      <c r="J1600" s="18" t="s">
        <v>48</v>
      </c>
      <c r="K1600" t="s">
        <v>4985</v>
      </c>
      <c r="L1600" s="18" t="s">
        <v>3640</v>
      </c>
    </row>
    <row r="1601" spans="1:12" x14ac:dyDescent="0.3">
      <c r="A1601" t="s">
        <v>8652</v>
      </c>
      <c r="B1601" s="18" t="s">
        <v>16</v>
      </c>
      <c r="C1601" s="18" t="s">
        <v>25</v>
      </c>
      <c r="D1601" s="18" t="s">
        <v>34</v>
      </c>
      <c r="E1601" s="18" t="s">
        <v>45</v>
      </c>
      <c r="F1601" s="18">
        <v>1017</v>
      </c>
      <c r="G1601" s="18">
        <v>768.43</v>
      </c>
      <c r="H1601" s="18">
        <v>940.9</v>
      </c>
      <c r="I1601" s="43">
        <v>480</v>
      </c>
      <c r="J1601" s="18" t="s">
        <v>48</v>
      </c>
      <c r="K1601" t="s">
        <v>5010</v>
      </c>
      <c r="L1601" s="18" t="s">
        <v>1103</v>
      </c>
    </row>
    <row r="1602" spans="1:12" x14ac:dyDescent="0.3">
      <c r="A1602" t="s">
        <v>7007</v>
      </c>
      <c r="B1602" s="18" t="s">
        <v>18</v>
      </c>
      <c r="C1602" s="18" t="s">
        <v>29</v>
      </c>
      <c r="D1602" s="18" t="s">
        <v>33</v>
      </c>
      <c r="E1602" s="18" t="s">
        <v>38</v>
      </c>
      <c r="F1602" s="18">
        <v>1044</v>
      </c>
      <c r="G1602" s="18">
        <v>1029.22</v>
      </c>
      <c r="H1602" s="18">
        <v>1520.28</v>
      </c>
      <c r="I1602" s="43">
        <v>454</v>
      </c>
      <c r="J1602" s="18" t="s">
        <v>48</v>
      </c>
      <c r="K1602" t="s">
        <v>5886</v>
      </c>
      <c r="L1602" s="18" t="s">
        <v>1881</v>
      </c>
    </row>
    <row r="1603" spans="1:12" x14ac:dyDescent="0.3">
      <c r="A1603" t="s">
        <v>7664</v>
      </c>
      <c r="B1603" s="18" t="s">
        <v>17</v>
      </c>
      <c r="C1603" s="18" t="s">
        <v>30</v>
      </c>
      <c r="D1603" s="18" t="s">
        <v>33</v>
      </c>
      <c r="E1603" s="18" t="s">
        <v>40</v>
      </c>
      <c r="F1603" s="18">
        <v>1087</v>
      </c>
      <c r="G1603" s="18">
        <v>582.13</v>
      </c>
      <c r="H1603" s="18">
        <v>1029.26</v>
      </c>
      <c r="I1603" s="43">
        <v>187</v>
      </c>
      <c r="J1603" s="18" t="s">
        <v>48</v>
      </c>
      <c r="K1603" t="s">
        <v>5518</v>
      </c>
      <c r="L1603" s="18" t="s">
        <v>2808</v>
      </c>
    </row>
    <row r="1604" spans="1:12" x14ac:dyDescent="0.3">
      <c r="A1604" t="s">
        <v>6902</v>
      </c>
      <c r="B1604" s="18" t="s">
        <v>17</v>
      </c>
      <c r="C1604" s="18" t="s">
        <v>27</v>
      </c>
      <c r="D1604" s="18" t="s">
        <v>35</v>
      </c>
      <c r="E1604" s="18" t="s">
        <v>45</v>
      </c>
      <c r="F1604" s="18">
        <v>1015</v>
      </c>
      <c r="G1604" s="18">
        <v>1770.17</v>
      </c>
      <c r="H1604" s="18">
        <v>2981.44</v>
      </c>
      <c r="I1604" s="43">
        <v>64</v>
      </c>
      <c r="J1604" s="18" t="s">
        <v>48</v>
      </c>
      <c r="K1604" t="s">
        <v>4951</v>
      </c>
      <c r="L1604" s="18" t="s">
        <v>3366</v>
      </c>
    </row>
    <row r="1605" spans="1:12" x14ac:dyDescent="0.3">
      <c r="A1605" t="s">
        <v>6994</v>
      </c>
      <c r="B1605" s="18" t="s">
        <v>12</v>
      </c>
      <c r="C1605" s="18" t="s">
        <v>26</v>
      </c>
      <c r="D1605" s="18" t="s">
        <v>33</v>
      </c>
      <c r="E1605" s="18" t="s">
        <v>39</v>
      </c>
      <c r="F1605" s="18">
        <v>1032</v>
      </c>
      <c r="G1605" s="18">
        <v>671.79</v>
      </c>
      <c r="H1605" s="18">
        <v>912.84</v>
      </c>
      <c r="I1605" s="43">
        <v>469</v>
      </c>
      <c r="J1605" s="18" t="s">
        <v>48</v>
      </c>
      <c r="K1605" t="s">
        <v>5248</v>
      </c>
      <c r="L1605" s="18" t="s">
        <v>2689</v>
      </c>
    </row>
    <row r="1606" spans="1:12" x14ac:dyDescent="0.3">
      <c r="A1606" t="s">
        <v>7471</v>
      </c>
      <c r="B1606" s="18" t="s">
        <v>20</v>
      </c>
      <c r="C1606" s="18" t="s">
        <v>23</v>
      </c>
      <c r="D1606" s="18" t="s">
        <v>33</v>
      </c>
      <c r="E1606" s="18" t="s">
        <v>40</v>
      </c>
      <c r="F1606" s="18">
        <v>1006</v>
      </c>
      <c r="G1606" s="18">
        <v>1001.55</v>
      </c>
      <c r="H1606" s="18">
        <v>1913.38</v>
      </c>
      <c r="I1606" s="43">
        <v>114</v>
      </c>
      <c r="J1606" s="18" t="s">
        <v>48</v>
      </c>
      <c r="K1606" t="s">
        <v>5050</v>
      </c>
      <c r="L1606" s="18" t="s">
        <v>3557</v>
      </c>
    </row>
    <row r="1607" spans="1:12" x14ac:dyDescent="0.3">
      <c r="A1607" t="s">
        <v>7832</v>
      </c>
      <c r="B1607" s="18" t="s">
        <v>11</v>
      </c>
      <c r="C1607" s="18" t="s">
        <v>23</v>
      </c>
      <c r="D1607" s="18" t="s">
        <v>32</v>
      </c>
      <c r="E1607" s="18" t="s">
        <v>37</v>
      </c>
      <c r="F1607" s="18">
        <v>1083</v>
      </c>
      <c r="G1607" s="18">
        <v>398.4</v>
      </c>
      <c r="H1607" s="18">
        <v>663.54</v>
      </c>
      <c r="I1607" s="43">
        <v>256</v>
      </c>
      <c r="J1607" s="18" t="s">
        <v>48</v>
      </c>
      <c r="K1607" t="s">
        <v>5938</v>
      </c>
      <c r="L1607" s="18" t="s">
        <v>1714</v>
      </c>
    </row>
    <row r="1608" spans="1:12" x14ac:dyDescent="0.3">
      <c r="A1608" t="s">
        <v>9942</v>
      </c>
      <c r="B1608" s="18" t="s">
        <v>20</v>
      </c>
      <c r="C1608" s="18" t="s">
        <v>26</v>
      </c>
      <c r="D1608" s="18" t="s">
        <v>31</v>
      </c>
      <c r="E1608" s="18" t="s">
        <v>38</v>
      </c>
      <c r="F1608" s="18">
        <v>1087</v>
      </c>
      <c r="G1608" s="18">
        <v>282.94</v>
      </c>
      <c r="H1608" s="18">
        <v>453.22</v>
      </c>
      <c r="I1608" s="43">
        <v>121</v>
      </c>
      <c r="J1608" s="18" t="s">
        <v>48</v>
      </c>
      <c r="K1608" t="s">
        <v>5308</v>
      </c>
      <c r="L1608" s="18" t="s">
        <v>3167</v>
      </c>
    </row>
    <row r="1609" spans="1:12" x14ac:dyDescent="0.3">
      <c r="A1609" t="s">
        <v>7565</v>
      </c>
      <c r="B1609" s="18" t="s">
        <v>12</v>
      </c>
      <c r="C1609" s="18" t="s">
        <v>26</v>
      </c>
      <c r="D1609" s="18" t="s">
        <v>31</v>
      </c>
      <c r="E1609" s="18" t="s">
        <v>40</v>
      </c>
      <c r="F1609" s="18">
        <v>1048</v>
      </c>
      <c r="G1609" s="18">
        <v>409.93</v>
      </c>
      <c r="H1609" s="18">
        <v>761.42</v>
      </c>
      <c r="I1609" s="43">
        <v>215</v>
      </c>
      <c r="J1609" s="18" t="s">
        <v>48</v>
      </c>
      <c r="K1609" t="s">
        <v>4515</v>
      </c>
      <c r="L1609" s="18" t="s">
        <v>2691</v>
      </c>
    </row>
    <row r="1610" spans="1:12" x14ac:dyDescent="0.3">
      <c r="A1610" t="s">
        <v>6454</v>
      </c>
      <c r="B1610" s="18" t="s">
        <v>19</v>
      </c>
      <c r="C1610" s="18" t="s">
        <v>28</v>
      </c>
      <c r="D1610" s="18" t="s">
        <v>35</v>
      </c>
      <c r="E1610" s="18" t="s">
        <v>43</v>
      </c>
      <c r="F1610" s="18">
        <v>1096</v>
      </c>
      <c r="G1610" s="18">
        <v>651.16</v>
      </c>
      <c r="H1610" s="18">
        <v>863.33</v>
      </c>
      <c r="I1610" s="43">
        <v>169</v>
      </c>
      <c r="J1610" s="18" t="s">
        <v>48</v>
      </c>
      <c r="K1610" t="s">
        <v>4772</v>
      </c>
      <c r="L1610" s="18" t="s">
        <v>3903</v>
      </c>
    </row>
    <row r="1611" spans="1:12" x14ac:dyDescent="0.3">
      <c r="A1611" t="s">
        <v>8370</v>
      </c>
      <c r="B1611" s="18" t="s">
        <v>12</v>
      </c>
      <c r="C1611" s="18" t="s">
        <v>25</v>
      </c>
      <c r="D1611" s="18" t="s">
        <v>33</v>
      </c>
      <c r="E1611" s="18" t="s">
        <v>39</v>
      </c>
      <c r="F1611" s="18">
        <v>1066</v>
      </c>
      <c r="G1611" s="18">
        <v>929.03</v>
      </c>
      <c r="H1611" s="18">
        <v>1397.5</v>
      </c>
      <c r="I1611" s="43">
        <v>19</v>
      </c>
      <c r="J1611" s="18" t="s">
        <v>48</v>
      </c>
      <c r="K1611" t="s">
        <v>4408</v>
      </c>
      <c r="L1611" s="18" t="s">
        <v>649</v>
      </c>
    </row>
    <row r="1612" spans="1:12" x14ac:dyDescent="0.3">
      <c r="A1612" t="s">
        <v>8373</v>
      </c>
      <c r="B1612" s="18" t="s">
        <v>19</v>
      </c>
      <c r="C1612" s="18" t="s">
        <v>28</v>
      </c>
      <c r="D1612" s="18" t="s">
        <v>34</v>
      </c>
      <c r="E1612" s="18" t="s">
        <v>38</v>
      </c>
      <c r="F1612" s="18">
        <v>1019</v>
      </c>
      <c r="G1612" s="18">
        <v>960.79</v>
      </c>
      <c r="H1612" s="18">
        <v>1824.2</v>
      </c>
      <c r="I1612" s="43">
        <v>292</v>
      </c>
      <c r="J1612" s="18" t="s">
        <v>48</v>
      </c>
      <c r="K1612" t="s">
        <v>5564</v>
      </c>
      <c r="L1612" s="18" t="s">
        <v>652</v>
      </c>
    </row>
    <row r="1613" spans="1:12" x14ac:dyDescent="0.3">
      <c r="A1613" t="s">
        <v>10129</v>
      </c>
      <c r="B1613" s="18" t="s">
        <v>15</v>
      </c>
      <c r="C1613" s="18" t="s">
        <v>22</v>
      </c>
      <c r="D1613" s="18" t="s">
        <v>31</v>
      </c>
      <c r="E1613" s="18" t="s">
        <v>43</v>
      </c>
      <c r="F1613" s="18">
        <v>1050</v>
      </c>
      <c r="G1613" s="18">
        <v>1032.79</v>
      </c>
      <c r="H1613" s="18">
        <v>1956.45</v>
      </c>
      <c r="I1613" s="43">
        <v>57</v>
      </c>
      <c r="J1613" s="18" t="s">
        <v>48</v>
      </c>
      <c r="K1613" t="s">
        <v>4868</v>
      </c>
      <c r="L1613" s="18" t="s">
        <v>3475</v>
      </c>
    </row>
    <row r="1614" spans="1:12" x14ac:dyDescent="0.3">
      <c r="A1614" t="s">
        <v>7362</v>
      </c>
      <c r="B1614" s="18" t="s">
        <v>18</v>
      </c>
      <c r="C1614" s="18" t="s">
        <v>23</v>
      </c>
      <c r="D1614" s="18" t="s">
        <v>34</v>
      </c>
      <c r="E1614" s="18" t="s">
        <v>45</v>
      </c>
      <c r="F1614" s="18">
        <v>1054</v>
      </c>
      <c r="G1614" s="18">
        <v>845.56</v>
      </c>
      <c r="H1614" s="18">
        <v>1033.82</v>
      </c>
      <c r="I1614" s="43">
        <v>439</v>
      </c>
      <c r="J1614" s="18" t="s">
        <v>48</v>
      </c>
      <c r="K1614" t="s">
        <v>4820</v>
      </c>
      <c r="L1614" s="18" t="s">
        <v>3849</v>
      </c>
    </row>
    <row r="1615" spans="1:12" x14ac:dyDescent="0.3">
      <c r="A1615" t="s">
        <v>10533</v>
      </c>
      <c r="B1615" s="18" t="s">
        <v>19</v>
      </c>
      <c r="C1615" s="18" t="s">
        <v>27</v>
      </c>
      <c r="D1615" s="18" t="s">
        <v>32</v>
      </c>
      <c r="E1615" s="18" t="s">
        <v>38</v>
      </c>
      <c r="F1615" s="18">
        <v>1015</v>
      </c>
      <c r="G1615" s="18">
        <v>823.14</v>
      </c>
      <c r="H1615" s="18">
        <v>1482.97</v>
      </c>
      <c r="I1615" s="43">
        <v>261</v>
      </c>
      <c r="J1615" s="18" t="s">
        <v>48</v>
      </c>
      <c r="K1615" t="s">
        <v>4464</v>
      </c>
      <c r="L1615" s="18" t="s">
        <v>4081</v>
      </c>
    </row>
    <row r="1616" spans="1:12" x14ac:dyDescent="0.3">
      <c r="A1616" t="s">
        <v>9237</v>
      </c>
      <c r="B1616" s="18" t="s">
        <v>18</v>
      </c>
      <c r="C1616" s="18" t="s">
        <v>24</v>
      </c>
      <c r="D1616" s="18" t="s">
        <v>31</v>
      </c>
      <c r="E1616" s="18" t="s">
        <v>41</v>
      </c>
      <c r="F1616" s="18">
        <v>1070</v>
      </c>
      <c r="G1616" s="18">
        <v>1511.26</v>
      </c>
      <c r="H1616" s="18">
        <v>2308.08</v>
      </c>
      <c r="I1616" s="43">
        <v>213</v>
      </c>
      <c r="J1616" s="18" t="s">
        <v>48</v>
      </c>
      <c r="K1616" t="s">
        <v>4670</v>
      </c>
      <c r="L1616" s="18" t="s">
        <v>2051</v>
      </c>
    </row>
    <row r="1617" spans="1:12" x14ac:dyDescent="0.3">
      <c r="A1617" t="s">
        <v>6343</v>
      </c>
      <c r="B1617" s="18" t="s">
        <v>15</v>
      </c>
      <c r="C1617" s="18" t="s">
        <v>24</v>
      </c>
      <c r="D1617" s="18" t="s">
        <v>32</v>
      </c>
      <c r="E1617" s="18" t="s">
        <v>43</v>
      </c>
      <c r="F1617" s="18">
        <v>1028</v>
      </c>
      <c r="G1617" s="18">
        <v>1592.65</v>
      </c>
      <c r="H1617" s="18">
        <v>2703.51</v>
      </c>
      <c r="I1617" s="43">
        <v>113</v>
      </c>
      <c r="J1617" s="18" t="s">
        <v>48</v>
      </c>
      <c r="K1617" t="s">
        <v>4602</v>
      </c>
      <c r="L1617" s="18" t="s">
        <v>4095</v>
      </c>
    </row>
    <row r="1618" spans="1:12" x14ac:dyDescent="0.3">
      <c r="A1618" t="s">
        <v>7001</v>
      </c>
      <c r="B1618" s="18" t="s">
        <v>18</v>
      </c>
      <c r="C1618" s="18" t="s">
        <v>29</v>
      </c>
      <c r="D1618" s="18" t="s">
        <v>34</v>
      </c>
      <c r="E1618" s="18" t="s">
        <v>38</v>
      </c>
      <c r="F1618" s="18">
        <v>1092</v>
      </c>
      <c r="G1618" s="18">
        <v>1608.14</v>
      </c>
      <c r="H1618" s="18">
        <v>2741.01</v>
      </c>
      <c r="I1618" s="43">
        <v>419</v>
      </c>
      <c r="J1618" s="18" t="s">
        <v>48</v>
      </c>
      <c r="K1618" t="s">
        <v>4473</v>
      </c>
      <c r="L1618" s="18" t="s">
        <v>4232</v>
      </c>
    </row>
    <row r="1619" spans="1:12" x14ac:dyDescent="0.3">
      <c r="A1619" t="s">
        <v>7852</v>
      </c>
      <c r="B1619" s="18" t="s">
        <v>13</v>
      </c>
      <c r="C1619" s="18" t="s">
        <v>27</v>
      </c>
      <c r="D1619" s="18" t="s">
        <v>32</v>
      </c>
      <c r="E1619" s="18" t="s">
        <v>45</v>
      </c>
      <c r="F1619" s="18">
        <v>1010</v>
      </c>
      <c r="G1619" s="18">
        <v>348.52</v>
      </c>
      <c r="H1619" s="18">
        <v>438.63</v>
      </c>
      <c r="I1619" s="43">
        <v>42</v>
      </c>
      <c r="J1619" s="18" t="s">
        <v>48</v>
      </c>
      <c r="K1619" t="s">
        <v>4534</v>
      </c>
      <c r="L1619" s="18" t="s">
        <v>2480</v>
      </c>
    </row>
    <row r="1620" spans="1:12" x14ac:dyDescent="0.3">
      <c r="A1620" t="s">
        <v>7741</v>
      </c>
      <c r="B1620" s="18" t="s">
        <v>17</v>
      </c>
      <c r="C1620" s="18" t="s">
        <v>26</v>
      </c>
      <c r="D1620" s="18" t="s">
        <v>35</v>
      </c>
      <c r="E1620" s="18" t="s">
        <v>42</v>
      </c>
      <c r="F1620" s="18">
        <v>1034</v>
      </c>
      <c r="G1620" s="18">
        <v>1572.93</v>
      </c>
      <c r="H1620" s="18">
        <v>2511.44</v>
      </c>
      <c r="I1620" s="43">
        <v>127</v>
      </c>
      <c r="J1620" s="18" t="s">
        <v>48</v>
      </c>
      <c r="K1620" t="s">
        <v>5070</v>
      </c>
      <c r="L1620" s="18" t="s">
        <v>405</v>
      </c>
    </row>
    <row r="1621" spans="1:12" x14ac:dyDescent="0.3">
      <c r="A1621" t="s">
        <v>7626</v>
      </c>
      <c r="B1621" s="18" t="s">
        <v>14</v>
      </c>
      <c r="C1621" s="18" t="s">
        <v>25</v>
      </c>
      <c r="D1621" s="18" t="s">
        <v>31</v>
      </c>
      <c r="E1621" s="18" t="s">
        <v>41</v>
      </c>
      <c r="F1621" s="18">
        <v>1062</v>
      </c>
      <c r="G1621" s="18">
        <v>401.38</v>
      </c>
      <c r="H1621" s="18">
        <v>444.99</v>
      </c>
      <c r="I1621" s="43">
        <v>96</v>
      </c>
      <c r="J1621" s="18" t="s">
        <v>48</v>
      </c>
      <c r="K1621" t="s">
        <v>5673</v>
      </c>
      <c r="L1621" s="18" t="s">
        <v>2490</v>
      </c>
    </row>
    <row r="1622" spans="1:12" x14ac:dyDescent="0.3">
      <c r="A1622" t="s">
        <v>9209</v>
      </c>
      <c r="B1622" s="18" t="s">
        <v>17</v>
      </c>
      <c r="C1622" s="18" t="s">
        <v>26</v>
      </c>
      <c r="D1622" s="18" t="s">
        <v>31</v>
      </c>
      <c r="E1622" s="18" t="s">
        <v>41</v>
      </c>
      <c r="F1622" s="18">
        <v>1011</v>
      </c>
      <c r="G1622" s="18">
        <v>1142.99</v>
      </c>
      <c r="H1622" s="18">
        <v>1742.43</v>
      </c>
      <c r="I1622" s="43">
        <v>438</v>
      </c>
      <c r="J1622" s="18" t="s">
        <v>48</v>
      </c>
      <c r="K1622" t="s">
        <v>5166</v>
      </c>
      <c r="L1622" s="18" t="s">
        <v>2011</v>
      </c>
    </row>
    <row r="1623" spans="1:12" x14ac:dyDescent="0.3">
      <c r="A1623" t="s">
        <v>6854</v>
      </c>
      <c r="B1623" s="18" t="s">
        <v>14</v>
      </c>
      <c r="C1623" s="18" t="s">
        <v>21</v>
      </c>
      <c r="D1623" s="18" t="s">
        <v>31</v>
      </c>
      <c r="E1623" s="18" t="s">
        <v>37</v>
      </c>
      <c r="F1623" s="18">
        <v>1023</v>
      </c>
      <c r="G1623" s="18">
        <v>1547.04</v>
      </c>
      <c r="H1623" s="18">
        <v>2950.56</v>
      </c>
      <c r="I1623" s="43">
        <v>217</v>
      </c>
      <c r="J1623" s="18" t="s">
        <v>48</v>
      </c>
      <c r="K1623" t="s">
        <v>5112</v>
      </c>
      <c r="L1623" s="18" t="s">
        <v>3470</v>
      </c>
    </row>
    <row r="1624" spans="1:12" x14ac:dyDescent="0.3">
      <c r="A1624" t="s">
        <v>7393</v>
      </c>
      <c r="B1624" s="18" t="s">
        <v>17</v>
      </c>
      <c r="C1624" s="18" t="s">
        <v>25</v>
      </c>
      <c r="D1624" s="18" t="s">
        <v>33</v>
      </c>
      <c r="E1624" s="18" t="s">
        <v>40</v>
      </c>
      <c r="F1624" s="18">
        <v>1082</v>
      </c>
      <c r="G1624" s="18">
        <v>1129.2</v>
      </c>
      <c r="H1624" s="18">
        <v>2160.98</v>
      </c>
      <c r="I1624" s="43">
        <v>455</v>
      </c>
      <c r="J1624" s="18" t="s">
        <v>48</v>
      </c>
      <c r="K1624" t="s">
        <v>5154</v>
      </c>
      <c r="L1624" s="18" t="s">
        <v>117</v>
      </c>
    </row>
    <row r="1625" spans="1:12" x14ac:dyDescent="0.3">
      <c r="A1625" t="s">
        <v>9777</v>
      </c>
      <c r="B1625" s="18" t="s">
        <v>16</v>
      </c>
      <c r="C1625" s="18" t="s">
        <v>25</v>
      </c>
      <c r="D1625" s="18" t="s">
        <v>34</v>
      </c>
      <c r="E1625" s="18" t="s">
        <v>42</v>
      </c>
      <c r="F1625" s="18">
        <v>1099</v>
      </c>
      <c r="G1625" s="18">
        <v>1917.1</v>
      </c>
      <c r="H1625" s="18">
        <v>3558.83</v>
      </c>
      <c r="I1625" s="43">
        <v>306</v>
      </c>
      <c r="J1625" s="18" t="s">
        <v>48</v>
      </c>
      <c r="K1625" t="s">
        <v>5407</v>
      </c>
      <c r="L1625" s="18" t="s">
        <v>2907</v>
      </c>
    </row>
    <row r="1626" spans="1:12" x14ac:dyDescent="0.3">
      <c r="A1626" t="s">
        <v>6547</v>
      </c>
      <c r="B1626" s="18" t="s">
        <v>15</v>
      </c>
      <c r="C1626" s="18" t="s">
        <v>30</v>
      </c>
      <c r="D1626" s="18" t="s">
        <v>31</v>
      </c>
      <c r="E1626" s="18" t="s">
        <v>40</v>
      </c>
      <c r="F1626" s="18">
        <v>1050</v>
      </c>
      <c r="G1626" s="18">
        <v>115.24</v>
      </c>
      <c r="H1626" s="18">
        <v>188.58</v>
      </c>
      <c r="I1626" s="43">
        <v>358</v>
      </c>
      <c r="J1626" s="18" t="s">
        <v>48</v>
      </c>
      <c r="K1626" t="s">
        <v>4407</v>
      </c>
      <c r="L1626" s="18" t="s">
        <v>4297</v>
      </c>
    </row>
    <row r="1627" spans="1:12" x14ac:dyDescent="0.3">
      <c r="A1627" t="s">
        <v>8656</v>
      </c>
      <c r="B1627" s="18" t="s">
        <v>20</v>
      </c>
      <c r="C1627" s="18" t="s">
        <v>21</v>
      </c>
      <c r="D1627" s="18" t="s">
        <v>32</v>
      </c>
      <c r="E1627" s="18" t="s">
        <v>40</v>
      </c>
      <c r="F1627" s="18">
        <v>1041</v>
      </c>
      <c r="G1627" s="18">
        <v>1600.15</v>
      </c>
      <c r="H1627" s="18">
        <v>2475.04</v>
      </c>
      <c r="I1627" s="43">
        <v>430</v>
      </c>
      <c r="J1627" s="18" t="s">
        <v>48</v>
      </c>
      <c r="K1627" t="s">
        <v>6105</v>
      </c>
      <c r="L1627" s="18" t="s">
        <v>1107</v>
      </c>
    </row>
    <row r="1628" spans="1:12" x14ac:dyDescent="0.3">
      <c r="A1628" t="s">
        <v>9516</v>
      </c>
      <c r="B1628" s="18" t="s">
        <v>11</v>
      </c>
      <c r="C1628" s="18" t="s">
        <v>27</v>
      </c>
      <c r="D1628" s="18" t="s">
        <v>32</v>
      </c>
      <c r="E1628" s="18" t="s">
        <v>37</v>
      </c>
      <c r="F1628" s="18">
        <v>1059</v>
      </c>
      <c r="G1628" s="18">
        <v>1269.3900000000001</v>
      </c>
      <c r="H1628" s="18">
        <v>1606.79</v>
      </c>
      <c r="I1628" s="43">
        <v>435</v>
      </c>
      <c r="J1628" s="18" t="s">
        <v>48</v>
      </c>
      <c r="K1628" t="s">
        <v>5671</v>
      </c>
      <c r="L1628" s="18" t="s">
        <v>2496</v>
      </c>
    </row>
    <row r="1629" spans="1:12" x14ac:dyDescent="0.3">
      <c r="A1629" t="s">
        <v>9362</v>
      </c>
      <c r="B1629" s="18" t="s">
        <v>19</v>
      </c>
      <c r="C1629" s="18" t="s">
        <v>29</v>
      </c>
      <c r="D1629" s="18" t="s">
        <v>35</v>
      </c>
      <c r="E1629" s="18" t="s">
        <v>40</v>
      </c>
      <c r="F1629" s="18">
        <v>1044</v>
      </c>
      <c r="G1629" s="18">
        <v>540.36</v>
      </c>
      <c r="H1629" s="18">
        <v>676.02</v>
      </c>
      <c r="I1629" s="43">
        <v>292</v>
      </c>
      <c r="J1629" s="18" t="s">
        <v>48</v>
      </c>
      <c r="K1629" t="s">
        <v>5766</v>
      </c>
      <c r="L1629" s="18" t="s">
        <v>2247</v>
      </c>
    </row>
    <row r="1630" spans="1:12" x14ac:dyDescent="0.3">
      <c r="A1630" t="s">
        <v>10640</v>
      </c>
      <c r="B1630" s="18" t="s">
        <v>19</v>
      </c>
      <c r="C1630" s="18" t="s">
        <v>30</v>
      </c>
      <c r="D1630" s="18" t="s">
        <v>32</v>
      </c>
      <c r="E1630" s="18" t="s">
        <v>44</v>
      </c>
      <c r="F1630" s="18">
        <v>1093</v>
      </c>
      <c r="G1630" s="18">
        <v>1554.92</v>
      </c>
      <c r="H1630" s="18">
        <v>2730.82</v>
      </c>
      <c r="I1630" s="43">
        <v>153</v>
      </c>
      <c r="J1630" s="18" t="s">
        <v>48</v>
      </c>
      <c r="K1630" t="s">
        <v>4450</v>
      </c>
      <c r="L1630" s="18" t="s">
        <v>4256</v>
      </c>
    </row>
    <row r="1631" spans="1:12" x14ac:dyDescent="0.3">
      <c r="A1631" t="s">
        <v>9441</v>
      </c>
      <c r="B1631" s="18" t="s">
        <v>12</v>
      </c>
      <c r="C1631" s="18" t="s">
        <v>21</v>
      </c>
      <c r="D1631" s="18" t="s">
        <v>34</v>
      </c>
      <c r="E1631" s="18" t="s">
        <v>36</v>
      </c>
      <c r="F1631" s="18">
        <v>1070</v>
      </c>
      <c r="G1631" s="18">
        <v>1423.27</v>
      </c>
      <c r="H1631" s="18">
        <v>2552.67</v>
      </c>
      <c r="I1631" s="43">
        <v>133</v>
      </c>
      <c r="J1631" s="18" t="s">
        <v>48</v>
      </c>
      <c r="K1631" t="s">
        <v>4424</v>
      </c>
      <c r="L1631" s="18" t="s">
        <v>2378</v>
      </c>
    </row>
    <row r="1632" spans="1:12" x14ac:dyDescent="0.3">
      <c r="A1632" t="s">
        <v>7068</v>
      </c>
      <c r="B1632" s="18" t="s">
        <v>20</v>
      </c>
      <c r="C1632" s="18" t="s">
        <v>28</v>
      </c>
      <c r="D1632" s="18" t="s">
        <v>33</v>
      </c>
      <c r="E1632" s="18" t="s">
        <v>41</v>
      </c>
      <c r="F1632" s="18">
        <v>1075</v>
      </c>
      <c r="G1632" s="18">
        <v>898.42</v>
      </c>
      <c r="H1632" s="18">
        <v>1662.75</v>
      </c>
      <c r="I1632" s="43">
        <v>3</v>
      </c>
      <c r="J1632" s="18" t="s">
        <v>48</v>
      </c>
      <c r="K1632" t="s">
        <v>4948</v>
      </c>
      <c r="L1632" s="18" t="s">
        <v>2378</v>
      </c>
    </row>
    <row r="1633" spans="1:12" x14ac:dyDescent="0.3">
      <c r="A1633" t="s">
        <v>6880</v>
      </c>
      <c r="B1633" s="18" t="s">
        <v>18</v>
      </c>
      <c r="C1633" s="18" t="s">
        <v>23</v>
      </c>
      <c r="D1633" s="18" t="s">
        <v>33</v>
      </c>
      <c r="E1633" s="18" t="s">
        <v>38</v>
      </c>
      <c r="F1633" s="18">
        <v>1087</v>
      </c>
      <c r="G1633" s="18">
        <v>207.39</v>
      </c>
      <c r="H1633" s="18">
        <v>293.20999999999998</v>
      </c>
      <c r="I1633" s="43">
        <v>199</v>
      </c>
      <c r="J1633" s="18" t="s">
        <v>48</v>
      </c>
      <c r="K1633" t="s">
        <v>4686</v>
      </c>
      <c r="L1633" s="18" t="s">
        <v>4004</v>
      </c>
    </row>
    <row r="1634" spans="1:12" x14ac:dyDescent="0.3">
      <c r="A1634" t="s">
        <v>9061</v>
      </c>
      <c r="B1634" s="18" t="s">
        <v>15</v>
      </c>
      <c r="C1634" s="18" t="s">
        <v>22</v>
      </c>
      <c r="D1634" s="18" t="s">
        <v>34</v>
      </c>
      <c r="E1634" s="18" t="s">
        <v>36</v>
      </c>
      <c r="F1634" s="18">
        <v>1083</v>
      </c>
      <c r="G1634" s="18">
        <v>77.930000000000007</v>
      </c>
      <c r="H1634" s="18">
        <v>135.16999999999999</v>
      </c>
      <c r="I1634" s="43">
        <v>83</v>
      </c>
      <c r="J1634" s="18" t="s">
        <v>48</v>
      </c>
      <c r="K1634" t="s">
        <v>4661</v>
      </c>
      <c r="L1634" s="18" t="s">
        <v>1771</v>
      </c>
    </row>
    <row r="1635" spans="1:12" x14ac:dyDescent="0.3">
      <c r="A1635" t="s">
        <v>9247</v>
      </c>
      <c r="B1635" s="18" t="s">
        <v>11</v>
      </c>
      <c r="C1635" s="18" t="s">
        <v>24</v>
      </c>
      <c r="D1635" s="18" t="s">
        <v>32</v>
      </c>
      <c r="E1635" s="18" t="s">
        <v>39</v>
      </c>
      <c r="F1635" s="18">
        <v>1050</v>
      </c>
      <c r="G1635" s="18">
        <v>309.47000000000003</v>
      </c>
      <c r="H1635" s="18">
        <v>568.59</v>
      </c>
      <c r="I1635" s="43">
        <v>49</v>
      </c>
      <c r="J1635" s="18" t="s">
        <v>48</v>
      </c>
      <c r="K1635" t="s">
        <v>5461</v>
      </c>
      <c r="L1635" s="18" t="s">
        <v>2064</v>
      </c>
    </row>
    <row r="1636" spans="1:12" x14ac:dyDescent="0.3">
      <c r="A1636" t="s">
        <v>7595</v>
      </c>
      <c r="B1636" s="18" t="s">
        <v>11</v>
      </c>
      <c r="C1636" s="18" t="s">
        <v>22</v>
      </c>
      <c r="D1636" s="18" t="s">
        <v>31</v>
      </c>
      <c r="E1636" s="18" t="s">
        <v>38</v>
      </c>
      <c r="F1636" s="18">
        <v>1066</v>
      </c>
      <c r="G1636" s="18">
        <v>763.04</v>
      </c>
      <c r="H1636" s="18">
        <v>1463.25</v>
      </c>
      <c r="I1636" s="43">
        <v>277</v>
      </c>
      <c r="J1636" s="18" t="s">
        <v>48</v>
      </c>
      <c r="K1636" t="s">
        <v>5387</v>
      </c>
      <c r="L1636" s="18" t="s">
        <v>509</v>
      </c>
    </row>
    <row r="1637" spans="1:12" x14ac:dyDescent="0.3">
      <c r="A1637" t="s">
        <v>10225</v>
      </c>
      <c r="B1637" s="18" t="s">
        <v>16</v>
      </c>
      <c r="C1637" s="18" t="s">
        <v>27</v>
      </c>
      <c r="D1637" s="18" t="s">
        <v>31</v>
      </c>
      <c r="E1637" s="18" t="s">
        <v>36</v>
      </c>
      <c r="F1637" s="18">
        <v>1002</v>
      </c>
      <c r="G1637" s="18">
        <v>1451.91</v>
      </c>
      <c r="H1637" s="18">
        <v>2580.35</v>
      </c>
      <c r="I1637" s="43">
        <v>354</v>
      </c>
      <c r="J1637" s="18" t="s">
        <v>48</v>
      </c>
      <c r="K1637" t="s">
        <v>4979</v>
      </c>
      <c r="L1637" s="18" t="s">
        <v>3610</v>
      </c>
    </row>
    <row r="1638" spans="1:12" x14ac:dyDescent="0.3">
      <c r="A1638" t="s">
        <v>9592</v>
      </c>
      <c r="B1638" s="18" t="s">
        <v>16</v>
      </c>
      <c r="C1638" s="18" t="s">
        <v>27</v>
      </c>
      <c r="D1638" s="18" t="s">
        <v>32</v>
      </c>
      <c r="E1638" s="18" t="s">
        <v>36</v>
      </c>
      <c r="F1638" s="18">
        <v>1059</v>
      </c>
      <c r="G1638" s="18">
        <v>396.45</v>
      </c>
      <c r="H1638" s="18">
        <v>578.29</v>
      </c>
      <c r="I1638" s="43">
        <v>169</v>
      </c>
      <c r="J1638" s="18" t="s">
        <v>48</v>
      </c>
      <c r="K1638" t="s">
        <v>5117</v>
      </c>
      <c r="L1638" s="18" t="s">
        <v>2612</v>
      </c>
    </row>
    <row r="1639" spans="1:12" x14ac:dyDescent="0.3">
      <c r="A1639" t="s">
        <v>7461</v>
      </c>
      <c r="B1639" s="18" t="s">
        <v>12</v>
      </c>
      <c r="C1639" s="18" t="s">
        <v>24</v>
      </c>
      <c r="D1639" s="18" t="s">
        <v>32</v>
      </c>
      <c r="E1639" s="18" t="s">
        <v>37</v>
      </c>
      <c r="F1639" s="18">
        <v>1067</v>
      </c>
      <c r="G1639" s="18">
        <v>340.9</v>
      </c>
      <c r="H1639" s="18">
        <v>391.04</v>
      </c>
      <c r="I1639" s="43">
        <v>28</v>
      </c>
      <c r="J1639" s="18" t="s">
        <v>48</v>
      </c>
      <c r="K1639" t="s">
        <v>4821</v>
      </c>
      <c r="L1639" s="18" t="s">
        <v>2065</v>
      </c>
    </row>
    <row r="1640" spans="1:12" x14ac:dyDescent="0.3">
      <c r="A1640" t="s">
        <v>6972</v>
      </c>
      <c r="B1640" s="18" t="s">
        <v>14</v>
      </c>
      <c r="C1640" s="18" t="s">
        <v>21</v>
      </c>
      <c r="D1640" s="18" t="s">
        <v>34</v>
      </c>
      <c r="E1640" s="18" t="s">
        <v>40</v>
      </c>
      <c r="F1640" s="18">
        <v>1089</v>
      </c>
      <c r="G1640" s="18">
        <v>376.28</v>
      </c>
      <c r="H1640" s="18">
        <v>554.26</v>
      </c>
      <c r="I1640" s="43">
        <v>95</v>
      </c>
      <c r="J1640" s="18" t="s">
        <v>48</v>
      </c>
      <c r="K1640" t="s">
        <v>5657</v>
      </c>
      <c r="L1640" s="18" t="s">
        <v>2403</v>
      </c>
    </row>
    <row r="1641" spans="1:12" x14ac:dyDescent="0.3">
      <c r="A1641" t="s">
        <v>8769</v>
      </c>
      <c r="B1641" s="18" t="s">
        <v>19</v>
      </c>
      <c r="C1641" s="18" t="s">
        <v>24</v>
      </c>
      <c r="D1641" s="18" t="s">
        <v>31</v>
      </c>
      <c r="E1641" s="18" t="s">
        <v>45</v>
      </c>
      <c r="F1641" s="18">
        <v>1092</v>
      </c>
      <c r="G1641" s="18">
        <v>1347.13</v>
      </c>
      <c r="H1641" s="18">
        <v>2446.6999999999998</v>
      </c>
      <c r="I1641" s="43">
        <v>61</v>
      </c>
      <c r="J1641" s="18" t="s">
        <v>48</v>
      </c>
      <c r="K1641" t="s">
        <v>5176</v>
      </c>
      <c r="L1641" s="18" t="s">
        <v>1289</v>
      </c>
    </row>
    <row r="1642" spans="1:12" x14ac:dyDescent="0.3">
      <c r="A1642" t="s">
        <v>7106</v>
      </c>
      <c r="B1642" s="18" t="s">
        <v>11</v>
      </c>
      <c r="C1642" s="18" t="s">
        <v>25</v>
      </c>
      <c r="D1642" s="18" t="s">
        <v>32</v>
      </c>
      <c r="E1642" s="18" t="s">
        <v>38</v>
      </c>
      <c r="F1642" s="18">
        <v>1085</v>
      </c>
      <c r="G1642" s="18">
        <v>602.59</v>
      </c>
      <c r="H1642" s="18">
        <v>878.31</v>
      </c>
      <c r="I1642" s="43">
        <v>479</v>
      </c>
      <c r="J1642" s="18" t="s">
        <v>48</v>
      </c>
      <c r="K1642" t="s">
        <v>5071</v>
      </c>
      <c r="L1642" s="18" t="s">
        <v>3336</v>
      </c>
    </row>
    <row r="1643" spans="1:12" x14ac:dyDescent="0.3">
      <c r="A1643" t="s">
        <v>7222</v>
      </c>
      <c r="B1643" s="18" t="s">
        <v>14</v>
      </c>
      <c r="C1643" s="18" t="s">
        <v>26</v>
      </c>
      <c r="D1643" s="18" t="s">
        <v>33</v>
      </c>
      <c r="E1643" s="18" t="s">
        <v>36</v>
      </c>
      <c r="F1643" s="18">
        <v>1059</v>
      </c>
      <c r="G1643" s="18">
        <v>465.48</v>
      </c>
      <c r="H1643" s="18">
        <v>710.76</v>
      </c>
      <c r="I1643" s="43">
        <v>476</v>
      </c>
      <c r="J1643" s="18" t="s">
        <v>48</v>
      </c>
      <c r="K1643" t="s">
        <v>5395</v>
      </c>
      <c r="L1643" s="18" t="s">
        <v>3026</v>
      </c>
    </row>
    <row r="1644" spans="1:12" x14ac:dyDescent="0.3">
      <c r="A1644" t="s">
        <v>8812</v>
      </c>
      <c r="B1644" s="18" t="s">
        <v>12</v>
      </c>
      <c r="C1644" s="18" t="s">
        <v>24</v>
      </c>
      <c r="D1644" s="18" t="s">
        <v>32</v>
      </c>
      <c r="E1644" s="18" t="s">
        <v>44</v>
      </c>
      <c r="F1644" s="18">
        <v>1071</v>
      </c>
      <c r="G1644" s="18">
        <v>1473.22</v>
      </c>
      <c r="H1644" s="18">
        <v>2046.15</v>
      </c>
      <c r="I1644" s="43">
        <v>159</v>
      </c>
      <c r="J1644" s="18" t="s">
        <v>48</v>
      </c>
      <c r="K1644" t="s">
        <v>5291</v>
      </c>
      <c r="L1644" s="18" t="s">
        <v>1364</v>
      </c>
    </row>
    <row r="1645" spans="1:12" x14ac:dyDescent="0.3">
      <c r="A1645" t="s">
        <v>9493</v>
      </c>
      <c r="B1645" s="18" t="s">
        <v>11</v>
      </c>
      <c r="C1645" s="18" t="s">
        <v>28</v>
      </c>
      <c r="D1645" s="18" t="s">
        <v>34</v>
      </c>
      <c r="E1645" s="18" t="s">
        <v>41</v>
      </c>
      <c r="F1645" s="18">
        <v>1049</v>
      </c>
      <c r="G1645" s="18">
        <v>1443.89</v>
      </c>
      <c r="H1645" s="18">
        <v>2717.35</v>
      </c>
      <c r="I1645" s="43">
        <v>452</v>
      </c>
      <c r="J1645" s="18" t="s">
        <v>48</v>
      </c>
      <c r="K1645" t="s">
        <v>5689</v>
      </c>
      <c r="L1645" s="18" t="s">
        <v>2454</v>
      </c>
    </row>
    <row r="1646" spans="1:12" x14ac:dyDescent="0.3">
      <c r="A1646" t="s">
        <v>6416</v>
      </c>
      <c r="B1646" s="18" t="s">
        <v>19</v>
      </c>
      <c r="C1646" s="18" t="s">
        <v>26</v>
      </c>
      <c r="D1646" s="18" t="s">
        <v>33</v>
      </c>
      <c r="E1646" s="18" t="s">
        <v>37</v>
      </c>
      <c r="F1646" s="18">
        <v>1019</v>
      </c>
      <c r="G1646" s="18">
        <v>410.13</v>
      </c>
      <c r="H1646" s="18">
        <v>627.34</v>
      </c>
      <c r="I1646" s="43">
        <v>45</v>
      </c>
      <c r="J1646" s="18" t="s">
        <v>48</v>
      </c>
      <c r="K1646" t="s">
        <v>4799</v>
      </c>
      <c r="L1646" s="18" t="s">
        <v>3875</v>
      </c>
    </row>
    <row r="1647" spans="1:12" x14ac:dyDescent="0.3">
      <c r="A1647" t="s">
        <v>7667</v>
      </c>
      <c r="B1647" s="18" t="s">
        <v>12</v>
      </c>
      <c r="C1647" s="18" t="s">
        <v>22</v>
      </c>
      <c r="D1647" s="18" t="s">
        <v>34</v>
      </c>
      <c r="E1647" s="18" t="s">
        <v>38</v>
      </c>
      <c r="F1647" s="18">
        <v>1054</v>
      </c>
      <c r="G1647" s="18">
        <v>1701.83</v>
      </c>
      <c r="H1647" s="18">
        <v>1962.82</v>
      </c>
      <c r="I1647" s="43">
        <v>34</v>
      </c>
      <c r="J1647" s="18" t="s">
        <v>48</v>
      </c>
      <c r="K1647" t="s">
        <v>5537</v>
      </c>
      <c r="L1647" s="18" t="s">
        <v>2772</v>
      </c>
    </row>
    <row r="1648" spans="1:12" x14ac:dyDescent="0.3">
      <c r="A1648" t="s">
        <v>6453</v>
      </c>
      <c r="B1648" s="18" t="s">
        <v>19</v>
      </c>
      <c r="C1648" s="18" t="s">
        <v>22</v>
      </c>
      <c r="D1648" s="18" t="s">
        <v>33</v>
      </c>
      <c r="E1648" s="18" t="s">
        <v>40</v>
      </c>
      <c r="F1648" s="18">
        <v>1030</v>
      </c>
      <c r="G1648" s="18">
        <v>1129.74</v>
      </c>
      <c r="H1648" s="18">
        <v>2163.9</v>
      </c>
      <c r="I1648" s="43">
        <v>33</v>
      </c>
      <c r="J1648" s="18" t="s">
        <v>48</v>
      </c>
      <c r="K1648" t="s">
        <v>4748</v>
      </c>
      <c r="L1648" s="18" t="s">
        <v>568</v>
      </c>
    </row>
    <row r="1649" spans="1:12" x14ac:dyDescent="0.3">
      <c r="A1649" t="s">
        <v>7682</v>
      </c>
      <c r="B1649" s="18" t="s">
        <v>14</v>
      </c>
      <c r="C1649" s="18" t="s">
        <v>21</v>
      </c>
      <c r="D1649" s="18" t="s">
        <v>35</v>
      </c>
      <c r="E1649" s="18" t="s">
        <v>41</v>
      </c>
      <c r="F1649" s="18">
        <v>1091</v>
      </c>
      <c r="G1649" s="18">
        <v>167.5</v>
      </c>
      <c r="H1649" s="18">
        <v>297.29000000000002</v>
      </c>
      <c r="I1649" s="43">
        <v>12</v>
      </c>
      <c r="J1649" s="18" t="s">
        <v>48</v>
      </c>
      <c r="K1649" t="s">
        <v>4431</v>
      </c>
      <c r="L1649" s="18" t="s">
        <v>4274</v>
      </c>
    </row>
    <row r="1650" spans="1:12" x14ac:dyDescent="0.3">
      <c r="A1650" t="s">
        <v>9023</v>
      </c>
      <c r="B1650" s="18" t="s">
        <v>18</v>
      </c>
      <c r="C1650" s="18" t="s">
        <v>28</v>
      </c>
      <c r="D1650" s="18" t="s">
        <v>34</v>
      </c>
      <c r="E1650" s="18" t="s">
        <v>37</v>
      </c>
      <c r="F1650" s="18">
        <v>1070</v>
      </c>
      <c r="G1650" s="18">
        <v>683.24</v>
      </c>
      <c r="H1650" s="18">
        <v>968.11</v>
      </c>
      <c r="I1650" s="43">
        <v>233</v>
      </c>
      <c r="J1650" s="18" t="s">
        <v>48</v>
      </c>
      <c r="K1650" t="s">
        <v>5874</v>
      </c>
      <c r="L1650" s="18" t="s">
        <v>1712</v>
      </c>
    </row>
    <row r="1651" spans="1:12" x14ac:dyDescent="0.3">
      <c r="A1651" t="s">
        <v>7004</v>
      </c>
      <c r="B1651" s="18" t="s">
        <v>13</v>
      </c>
      <c r="C1651" s="18" t="s">
        <v>26</v>
      </c>
      <c r="D1651" s="18" t="s">
        <v>31</v>
      </c>
      <c r="E1651" s="18" t="s">
        <v>37</v>
      </c>
      <c r="F1651" s="18">
        <v>1080</v>
      </c>
      <c r="G1651" s="18">
        <v>1199.17</v>
      </c>
      <c r="H1651" s="18">
        <v>2116.96</v>
      </c>
      <c r="I1651" s="43">
        <v>82</v>
      </c>
      <c r="J1651" s="18" t="s">
        <v>48</v>
      </c>
      <c r="K1651" t="s">
        <v>5151</v>
      </c>
      <c r="L1651" s="18" t="s">
        <v>3418</v>
      </c>
    </row>
    <row r="1652" spans="1:12" x14ac:dyDescent="0.3">
      <c r="A1652" t="s">
        <v>10218</v>
      </c>
      <c r="B1652" s="18" t="s">
        <v>15</v>
      </c>
      <c r="C1652" s="18" t="s">
        <v>25</v>
      </c>
      <c r="D1652" s="18" t="s">
        <v>32</v>
      </c>
      <c r="E1652" s="18" t="s">
        <v>36</v>
      </c>
      <c r="F1652" s="18">
        <v>1039</v>
      </c>
      <c r="G1652" s="18">
        <v>1973.87</v>
      </c>
      <c r="H1652" s="18">
        <v>3461.4</v>
      </c>
      <c r="I1652" s="43">
        <v>436</v>
      </c>
      <c r="J1652" s="18" t="s">
        <v>48</v>
      </c>
      <c r="K1652" t="s">
        <v>5016</v>
      </c>
      <c r="L1652" s="18" t="s">
        <v>3596</v>
      </c>
    </row>
    <row r="1653" spans="1:12" x14ac:dyDescent="0.3">
      <c r="A1653" t="s">
        <v>7418</v>
      </c>
      <c r="B1653" s="18" t="s">
        <v>17</v>
      </c>
      <c r="C1653" s="18" t="s">
        <v>28</v>
      </c>
      <c r="D1653" s="18" t="s">
        <v>34</v>
      </c>
      <c r="E1653" s="18" t="s">
        <v>40</v>
      </c>
      <c r="F1653" s="18">
        <v>1042</v>
      </c>
      <c r="G1653" s="18">
        <v>1254</v>
      </c>
      <c r="H1653" s="18">
        <v>1451.01</v>
      </c>
      <c r="I1653" s="43">
        <v>44</v>
      </c>
      <c r="J1653" s="18" t="s">
        <v>48</v>
      </c>
      <c r="K1653" t="s">
        <v>5012</v>
      </c>
      <c r="L1653" s="18" t="s">
        <v>2087</v>
      </c>
    </row>
    <row r="1654" spans="1:12" x14ac:dyDescent="0.3">
      <c r="A1654" t="s">
        <v>9228</v>
      </c>
      <c r="B1654" s="18" t="s">
        <v>12</v>
      </c>
      <c r="C1654" s="18" t="s">
        <v>26</v>
      </c>
      <c r="D1654" s="18" t="s">
        <v>35</v>
      </c>
      <c r="E1654" s="18" t="s">
        <v>37</v>
      </c>
      <c r="F1654" s="18">
        <v>1013</v>
      </c>
      <c r="G1654" s="18">
        <v>1000.01</v>
      </c>
      <c r="H1654" s="18">
        <v>1938.39</v>
      </c>
      <c r="I1654" s="43">
        <v>273</v>
      </c>
      <c r="J1654" s="18" t="s">
        <v>48</v>
      </c>
      <c r="K1654" t="s">
        <v>5845</v>
      </c>
      <c r="L1654" s="18" t="s">
        <v>2033</v>
      </c>
    </row>
    <row r="1655" spans="1:12" x14ac:dyDescent="0.3">
      <c r="A1655" t="s">
        <v>7553</v>
      </c>
      <c r="B1655" s="18" t="s">
        <v>12</v>
      </c>
      <c r="C1655" s="18" t="s">
        <v>29</v>
      </c>
      <c r="D1655" s="18" t="s">
        <v>32</v>
      </c>
      <c r="E1655" s="18" t="s">
        <v>45</v>
      </c>
      <c r="F1655" s="18">
        <v>1045</v>
      </c>
      <c r="G1655" s="18">
        <v>917.38</v>
      </c>
      <c r="H1655" s="18">
        <v>1388.6</v>
      </c>
      <c r="I1655" s="43">
        <v>166</v>
      </c>
      <c r="J1655" s="18" t="s">
        <v>48</v>
      </c>
      <c r="K1655" t="s">
        <v>5908</v>
      </c>
      <c r="L1655" s="18" t="s">
        <v>1809</v>
      </c>
    </row>
    <row r="1656" spans="1:12" x14ac:dyDescent="0.3">
      <c r="A1656" t="s">
        <v>10619</v>
      </c>
      <c r="B1656" s="18" t="s">
        <v>17</v>
      </c>
      <c r="C1656" s="18" t="s">
        <v>29</v>
      </c>
      <c r="D1656" s="18" t="s">
        <v>32</v>
      </c>
      <c r="E1656" s="18" t="s">
        <v>36</v>
      </c>
      <c r="F1656" s="18">
        <v>1001</v>
      </c>
      <c r="G1656" s="18">
        <v>1448.63</v>
      </c>
      <c r="H1656" s="18">
        <v>2367.21</v>
      </c>
      <c r="I1656" s="43">
        <v>257</v>
      </c>
      <c r="J1656" s="18" t="s">
        <v>48</v>
      </c>
      <c r="K1656" t="s">
        <v>4485</v>
      </c>
      <c r="L1656" s="18" t="s">
        <v>4220</v>
      </c>
    </row>
    <row r="1657" spans="1:12" x14ac:dyDescent="0.3">
      <c r="A1657" t="s">
        <v>7203</v>
      </c>
      <c r="B1657" s="18" t="s">
        <v>12</v>
      </c>
      <c r="C1657" s="18" t="s">
        <v>27</v>
      </c>
      <c r="D1657" s="18" t="s">
        <v>35</v>
      </c>
      <c r="E1657" s="18" t="s">
        <v>44</v>
      </c>
      <c r="F1657" s="18">
        <v>1084</v>
      </c>
      <c r="G1657" s="18">
        <v>362.21</v>
      </c>
      <c r="H1657" s="18">
        <v>705.56</v>
      </c>
      <c r="I1657" s="43">
        <v>97</v>
      </c>
      <c r="J1657" s="18" t="s">
        <v>48</v>
      </c>
      <c r="K1657" t="s">
        <v>5353</v>
      </c>
      <c r="L1657" s="18" t="s">
        <v>2870</v>
      </c>
    </row>
    <row r="1658" spans="1:12" x14ac:dyDescent="0.3">
      <c r="A1658" t="s">
        <v>9448</v>
      </c>
      <c r="B1658" s="18" t="s">
        <v>12</v>
      </c>
      <c r="C1658" s="18" t="s">
        <v>27</v>
      </c>
      <c r="D1658" s="18" t="s">
        <v>34</v>
      </c>
      <c r="E1658" s="18" t="s">
        <v>41</v>
      </c>
      <c r="F1658" s="18">
        <v>1008</v>
      </c>
      <c r="G1658" s="18">
        <v>1475.56</v>
      </c>
      <c r="H1658" s="18">
        <v>1691.74</v>
      </c>
      <c r="I1658" s="43">
        <v>447</v>
      </c>
      <c r="J1658" s="18" t="s">
        <v>48</v>
      </c>
      <c r="K1658" t="s">
        <v>5719</v>
      </c>
      <c r="L1658" s="18" t="s">
        <v>2387</v>
      </c>
    </row>
    <row r="1659" spans="1:12" x14ac:dyDescent="0.3">
      <c r="A1659" t="s">
        <v>9640</v>
      </c>
      <c r="B1659" s="18" t="s">
        <v>13</v>
      </c>
      <c r="C1659" s="18" t="s">
        <v>28</v>
      </c>
      <c r="D1659" s="18" t="s">
        <v>33</v>
      </c>
      <c r="E1659" s="18" t="s">
        <v>44</v>
      </c>
      <c r="F1659" s="18">
        <v>1030</v>
      </c>
      <c r="G1659" s="18">
        <v>475.47</v>
      </c>
      <c r="H1659" s="18">
        <v>776.87</v>
      </c>
      <c r="I1659" s="43">
        <v>327</v>
      </c>
      <c r="J1659" s="18" t="s">
        <v>48</v>
      </c>
      <c r="K1659" t="s">
        <v>5582</v>
      </c>
      <c r="L1659" s="18" t="s">
        <v>2695</v>
      </c>
    </row>
    <row r="1660" spans="1:12" x14ac:dyDescent="0.3">
      <c r="A1660" t="s">
        <v>7300</v>
      </c>
      <c r="B1660" s="18" t="s">
        <v>14</v>
      </c>
      <c r="C1660" s="18" t="s">
        <v>30</v>
      </c>
      <c r="D1660" s="18" t="s">
        <v>31</v>
      </c>
      <c r="E1660" s="18" t="s">
        <v>45</v>
      </c>
      <c r="F1660" s="18">
        <v>1058</v>
      </c>
      <c r="G1660" s="18">
        <v>317.27</v>
      </c>
      <c r="H1660" s="18">
        <v>564.78</v>
      </c>
      <c r="I1660" s="43">
        <v>213</v>
      </c>
      <c r="J1660" s="18" t="s">
        <v>48</v>
      </c>
      <c r="K1660" t="s">
        <v>4975</v>
      </c>
      <c r="L1660" s="18" t="s">
        <v>1665</v>
      </c>
    </row>
    <row r="1661" spans="1:12" x14ac:dyDescent="0.3">
      <c r="A1661" t="s">
        <v>7711</v>
      </c>
      <c r="B1661" s="18" t="s">
        <v>19</v>
      </c>
      <c r="C1661" s="18" t="s">
        <v>24</v>
      </c>
      <c r="D1661" s="18" t="s">
        <v>32</v>
      </c>
      <c r="E1661" s="18" t="s">
        <v>41</v>
      </c>
      <c r="F1661" s="18">
        <v>1020</v>
      </c>
      <c r="G1661" s="18">
        <v>1577.35</v>
      </c>
      <c r="H1661" s="18">
        <v>2245.39</v>
      </c>
      <c r="I1661" s="43">
        <v>13</v>
      </c>
      <c r="J1661" s="18" t="s">
        <v>48</v>
      </c>
      <c r="K1661" t="s">
        <v>5508</v>
      </c>
      <c r="L1661" s="18" t="s">
        <v>2829</v>
      </c>
    </row>
    <row r="1662" spans="1:12" x14ac:dyDescent="0.3">
      <c r="A1662" t="s">
        <v>8233</v>
      </c>
      <c r="B1662" s="18" t="s">
        <v>12</v>
      </c>
      <c r="C1662" s="18" t="s">
        <v>23</v>
      </c>
      <c r="D1662" s="18" t="s">
        <v>31</v>
      </c>
      <c r="E1662" s="18" t="s">
        <v>41</v>
      </c>
      <c r="F1662" s="18">
        <v>1068</v>
      </c>
      <c r="G1662" s="18">
        <v>1328.39</v>
      </c>
      <c r="H1662" s="18">
        <v>1486.22</v>
      </c>
      <c r="I1662" s="43">
        <v>81</v>
      </c>
      <c r="J1662" s="18" t="s">
        <v>48</v>
      </c>
      <c r="K1662" t="s">
        <v>4876</v>
      </c>
      <c r="L1662" s="18" t="s">
        <v>417</v>
      </c>
    </row>
    <row r="1663" spans="1:12" x14ac:dyDescent="0.3">
      <c r="A1663" t="s">
        <v>8805</v>
      </c>
      <c r="B1663" s="18" t="s">
        <v>14</v>
      </c>
      <c r="C1663" s="18" t="s">
        <v>22</v>
      </c>
      <c r="D1663" s="18" t="s">
        <v>34</v>
      </c>
      <c r="E1663" s="18" t="s">
        <v>41</v>
      </c>
      <c r="F1663" s="18">
        <v>1036</v>
      </c>
      <c r="G1663" s="18">
        <v>458.58</v>
      </c>
      <c r="H1663" s="18">
        <v>743.88</v>
      </c>
      <c r="I1663" s="43">
        <v>315</v>
      </c>
      <c r="J1663" s="18" t="s">
        <v>48</v>
      </c>
      <c r="K1663" t="s">
        <v>5633</v>
      </c>
      <c r="L1663" s="18" t="s">
        <v>1352</v>
      </c>
    </row>
    <row r="1664" spans="1:12" x14ac:dyDescent="0.3">
      <c r="A1664" t="s">
        <v>6340</v>
      </c>
      <c r="B1664" s="18" t="s">
        <v>20</v>
      </c>
      <c r="C1664" s="18" t="s">
        <v>25</v>
      </c>
      <c r="D1664" s="18" t="s">
        <v>33</v>
      </c>
      <c r="E1664" s="18" t="s">
        <v>42</v>
      </c>
      <c r="F1664" s="18">
        <v>1053</v>
      </c>
      <c r="G1664" s="18">
        <v>1642.67</v>
      </c>
      <c r="H1664" s="18">
        <v>1877.71</v>
      </c>
      <c r="I1664" s="43">
        <v>178</v>
      </c>
      <c r="J1664" s="18" t="s">
        <v>48</v>
      </c>
      <c r="K1664" t="s">
        <v>4861</v>
      </c>
      <c r="L1664" s="18" t="s">
        <v>3064</v>
      </c>
    </row>
    <row r="1665" spans="1:12" x14ac:dyDescent="0.3">
      <c r="A1665" t="s">
        <v>8003</v>
      </c>
      <c r="B1665" s="18" t="s">
        <v>15</v>
      </c>
      <c r="C1665" s="18" t="s">
        <v>24</v>
      </c>
      <c r="D1665" s="18" t="s">
        <v>33</v>
      </c>
      <c r="E1665" s="18" t="s">
        <v>36</v>
      </c>
      <c r="F1665" s="18">
        <v>1015</v>
      </c>
      <c r="G1665" s="18">
        <v>816.67</v>
      </c>
      <c r="H1665" s="18">
        <v>1072.21</v>
      </c>
      <c r="I1665" s="43">
        <v>62</v>
      </c>
      <c r="J1665" s="18" t="s">
        <v>48</v>
      </c>
      <c r="K1665" t="s">
        <v>4858</v>
      </c>
      <c r="L1665" s="18" t="s">
        <v>759</v>
      </c>
    </row>
    <row r="1666" spans="1:12" x14ac:dyDescent="0.3">
      <c r="A1666" t="s">
        <v>6592</v>
      </c>
      <c r="B1666" s="18" t="s">
        <v>15</v>
      </c>
      <c r="C1666" s="18" t="s">
        <v>21</v>
      </c>
      <c r="D1666" s="18" t="s">
        <v>35</v>
      </c>
      <c r="E1666" s="18" t="s">
        <v>40</v>
      </c>
      <c r="F1666" s="18">
        <v>1041</v>
      </c>
      <c r="G1666" s="18">
        <v>1787.07</v>
      </c>
      <c r="H1666" s="18">
        <v>3074.38</v>
      </c>
      <c r="I1666" s="43">
        <v>287</v>
      </c>
      <c r="J1666" s="18" t="s">
        <v>48</v>
      </c>
      <c r="K1666" t="s">
        <v>4505</v>
      </c>
      <c r="L1666" s="18" t="s">
        <v>4113</v>
      </c>
    </row>
    <row r="1667" spans="1:12" x14ac:dyDescent="0.3">
      <c r="A1667" t="s">
        <v>7372</v>
      </c>
      <c r="B1667" s="18" t="s">
        <v>15</v>
      </c>
      <c r="C1667" s="18" t="s">
        <v>21</v>
      </c>
      <c r="D1667" s="18" t="s">
        <v>31</v>
      </c>
      <c r="E1667" s="18" t="s">
        <v>38</v>
      </c>
      <c r="F1667" s="18">
        <v>1046</v>
      </c>
      <c r="G1667" s="18">
        <v>1381.03</v>
      </c>
      <c r="H1667" s="18">
        <v>1638.74</v>
      </c>
      <c r="I1667" s="43">
        <v>7</v>
      </c>
      <c r="J1667" s="18" t="s">
        <v>48</v>
      </c>
      <c r="K1667" t="s">
        <v>4453</v>
      </c>
      <c r="L1667" s="18" t="s">
        <v>4253</v>
      </c>
    </row>
    <row r="1668" spans="1:12" x14ac:dyDescent="0.3">
      <c r="A1668" t="s">
        <v>6567</v>
      </c>
      <c r="B1668" s="18" t="s">
        <v>14</v>
      </c>
      <c r="C1668" s="18" t="s">
        <v>25</v>
      </c>
      <c r="D1668" s="18" t="s">
        <v>34</v>
      </c>
      <c r="E1668" s="18" t="s">
        <v>40</v>
      </c>
      <c r="F1668" s="18">
        <v>1031</v>
      </c>
      <c r="G1668" s="18">
        <v>1887.15</v>
      </c>
      <c r="H1668" s="18">
        <v>2334.2600000000002</v>
      </c>
      <c r="I1668" s="43">
        <v>251</v>
      </c>
      <c r="J1668" s="18" t="s">
        <v>48</v>
      </c>
      <c r="K1668" t="s">
        <v>5254</v>
      </c>
      <c r="L1668" s="18" t="s">
        <v>1668</v>
      </c>
    </row>
    <row r="1669" spans="1:12" x14ac:dyDescent="0.3">
      <c r="A1669" t="s">
        <v>9878</v>
      </c>
      <c r="B1669" s="18" t="s">
        <v>18</v>
      </c>
      <c r="C1669" s="18" t="s">
        <v>26</v>
      </c>
      <c r="D1669" s="18" t="s">
        <v>35</v>
      </c>
      <c r="E1669" s="18" t="s">
        <v>37</v>
      </c>
      <c r="F1669" s="18">
        <v>1067</v>
      </c>
      <c r="G1669" s="18">
        <v>80.09</v>
      </c>
      <c r="H1669" s="18">
        <v>102.57</v>
      </c>
      <c r="I1669" s="43">
        <v>236</v>
      </c>
      <c r="J1669" s="18" t="s">
        <v>48</v>
      </c>
      <c r="K1669" t="s">
        <v>5112</v>
      </c>
      <c r="L1669" s="18" t="s">
        <v>3063</v>
      </c>
    </row>
    <row r="1670" spans="1:12" x14ac:dyDescent="0.3">
      <c r="A1670" t="s">
        <v>8857</v>
      </c>
      <c r="B1670" s="18" t="s">
        <v>14</v>
      </c>
      <c r="C1670" s="18" t="s">
        <v>24</v>
      </c>
      <c r="D1670" s="18" t="s">
        <v>32</v>
      </c>
      <c r="E1670" s="18" t="s">
        <v>42</v>
      </c>
      <c r="F1670" s="18">
        <v>1049</v>
      </c>
      <c r="G1670" s="18">
        <v>958.39</v>
      </c>
      <c r="H1670" s="18">
        <v>1438.32</v>
      </c>
      <c r="I1670" s="43">
        <v>416</v>
      </c>
      <c r="J1670" s="18" t="s">
        <v>48</v>
      </c>
      <c r="K1670" t="s">
        <v>6013</v>
      </c>
      <c r="L1670" s="18" t="s">
        <v>1441</v>
      </c>
    </row>
    <row r="1671" spans="1:12" x14ac:dyDescent="0.3">
      <c r="A1671" t="s">
        <v>8760</v>
      </c>
      <c r="B1671" s="18" t="s">
        <v>12</v>
      </c>
      <c r="C1671" s="18" t="s">
        <v>29</v>
      </c>
      <c r="D1671" s="18" t="s">
        <v>33</v>
      </c>
      <c r="E1671" s="18" t="s">
        <v>43</v>
      </c>
      <c r="F1671" s="18">
        <v>1048</v>
      </c>
      <c r="G1671" s="18">
        <v>1984.5</v>
      </c>
      <c r="H1671" s="18">
        <v>2385.2399999999998</v>
      </c>
      <c r="I1671" s="43">
        <v>427</v>
      </c>
      <c r="J1671" s="18" t="s">
        <v>48</v>
      </c>
      <c r="K1671" t="s">
        <v>5161</v>
      </c>
      <c r="L1671" s="18" t="s">
        <v>1272</v>
      </c>
    </row>
    <row r="1672" spans="1:12" x14ac:dyDescent="0.3">
      <c r="A1672" t="s">
        <v>10339</v>
      </c>
      <c r="B1672" s="18" t="s">
        <v>15</v>
      </c>
      <c r="C1672" s="18" t="s">
        <v>27</v>
      </c>
      <c r="D1672" s="18" t="s">
        <v>32</v>
      </c>
      <c r="E1672" s="18" t="s">
        <v>45</v>
      </c>
      <c r="F1672" s="18">
        <v>1043</v>
      </c>
      <c r="G1672" s="18">
        <v>1543.54</v>
      </c>
      <c r="H1672" s="18">
        <v>2260.86</v>
      </c>
      <c r="I1672" s="43">
        <v>259</v>
      </c>
      <c r="J1672" s="18" t="s">
        <v>48</v>
      </c>
      <c r="K1672" t="s">
        <v>4876</v>
      </c>
      <c r="L1672" s="18" t="s">
        <v>3772</v>
      </c>
    </row>
    <row r="1673" spans="1:12" x14ac:dyDescent="0.3">
      <c r="A1673" t="s">
        <v>6624</v>
      </c>
      <c r="B1673" s="18" t="s">
        <v>18</v>
      </c>
      <c r="C1673" s="18" t="s">
        <v>29</v>
      </c>
      <c r="D1673" s="18" t="s">
        <v>32</v>
      </c>
      <c r="E1673" s="18" t="s">
        <v>39</v>
      </c>
      <c r="F1673" s="18">
        <v>1046</v>
      </c>
      <c r="G1673" s="18">
        <v>382.53</v>
      </c>
      <c r="H1673" s="18">
        <v>602.83000000000004</v>
      </c>
      <c r="I1673" s="43">
        <v>397</v>
      </c>
      <c r="J1673" s="18" t="s">
        <v>48</v>
      </c>
      <c r="K1673" t="s">
        <v>4945</v>
      </c>
      <c r="L1673" s="18" t="s">
        <v>713</v>
      </c>
    </row>
    <row r="1674" spans="1:12" x14ac:dyDescent="0.3">
      <c r="A1674" t="s">
        <v>7505</v>
      </c>
      <c r="B1674" s="18" t="s">
        <v>19</v>
      </c>
      <c r="C1674" s="18" t="s">
        <v>29</v>
      </c>
      <c r="D1674" s="18" t="s">
        <v>33</v>
      </c>
      <c r="E1674" s="18" t="s">
        <v>44</v>
      </c>
      <c r="F1674" s="18">
        <v>1065</v>
      </c>
      <c r="G1674" s="18">
        <v>1967.98</v>
      </c>
      <c r="H1674" s="18">
        <v>2635.45</v>
      </c>
      <c r="I1674" s="43">
        <v>145</v>
      </c>
      <c r="J1674" s="18" t="s">
        <v>48</v>
      </c>
      <c r="K1674" t="s">
        <v>5057</v>
      </c>
      <c r="L1674" s="18" t="s">
        <v>2001</v>
      </c>
    </row>
    <row r="1675" spans="1:12" x14ac:dyDescent="0.3">
      <c r="A1675" t="s">
        <v>8684</v>
      </c>
      <c r="B1675" s="18" t="s">
        <v>18</v>
      </c>
      <c r="C1675" s="18" t="s">
        <v>27</v>
      </c>
      <c r="D1675" s="18" t="s">
        <v>33</v>
      </c>
      <c r="E1675" s="18" t="s">
        <v>41</v>
      </c>
      <c r="F1675" s="18">
        <v>1063</v>
      </c>
      <c r="G1675" s="18">
        <v>937.72</v>
      </c>
      <c r="H1675" s="18">
        <v>1356.68</v>
      </c>
      <c r="I1675" s="43">
        <v>266</v>
      </c>
      <c r="J1675" s="18" t="s">
        <v>48</v>
      </c>
      <c r="K1675" t="s">
        <v>5807</v>
      </c>
      <c r="L1675" s="18" t="s">
        <v>1145</v>
      </c>
    </row>
    <row r="1676" spans="1:12" x14ac:dyDescent="0.3">
      <c r="A1676" t="s">
        <v>7182</v>
      </c>
      <c r="B1676" s="18" t="s">
        <v>17</v>
      </c>
      <c r="C1676" s="18" t="s">
        <v>22</v>
      </c>
      <c r="D1676" s="18" t="s">
        <v>35</v>
      </c>
      <c r="E1676" s="18" t="s">
        <v>39</v>
      </c>
      <c r="F1676" s="18">
        <v>1084</v>
      </c>
      <c r="G1676" s="18">
        <v>1828.01</v>
      </c>
      <c r="H1676" s="18">
        <v>2261.75</v>
      </c>
      <c r="I1676" s="43">
        <v>297</v>
      </c>
      <c r="J1676" s="18" t="s">
        <v>48</v>
      </c>
      <c r="K1676" t="s">
        <v>4476</v>
      </c>
      <c r="L1676" s="18" t="s">
        <v>457</v>
      </c>
    </row>
    <row r="1677" spans="1:12" x14ac:dyDescent="0.3">
      <c r="A1677" t="s">
        <v>7517</v>
      </c>
      <c r="B1677" s="18" t="s">
        <v>14</v>
      </c>
      <c r="C1677" s="18" t="s">
        <v>21</v>
      </c>
      <c r="D1677" s="18" t="s">
        <v>35</v>
      </c>
      <c r="E1677" s="18" t="s">
        <v>36</v>
      </c>
      <c r="F1677" s="18">
        <v>1068</v>
      </c>
      <c r="G1677" s="18">
        <v>1455.05</v>
      </c>
      <c r="H1677" s="18">
        <v>1793.12</v>
      </c>
      <c r="I1677" s="43">
        <v>193</v>
      </c>
      <c r="J1677" s="18" t="s">
        <v>48</v>
      </c>
      <c r="K1677" t="s">
        <v>4604</v>
      </c>
      <c r="L1677" s="18" t="s">
        <v>4093</v>
      </c>
    </row>
    <row r="1678" spans="1:12" x14ac:dyDescent="0.3">
      <c r="A1678" t="s">
        <v>7233</v>
      </c>
      <c r="B1678" s="18" t="s">
        <v>12</v>
      </c>
      <c r="C1678" s="18" t="s">
        <v>21</v>
      </c>
      <c r="D1678" s="18" t="s">
        <v>35</v>
      </c>
      <c r="E1678" s="18" t="s">
        <v>37</v>
      </c>
      <c r="F1678" s="18">
        <v>1050</v>
      </c>
      <c r="G1678" s="18">
        <v>158.13999999999999</v>
      </c>
      <c r="H1678" s="18">
        <v>257.81</v>
      </c>
      <c r="I1678" s="43">
        <v>169</v>
      </c>
      <c r="J1678" s="18" t="s">
        <v>48</v>
      </c>
      <c r="K1678" t="s">
        <v>5483</v>
      </c>
      <c r="L1678" s="18" t="s">
        <v>2874</v>
      </c>
    </row>
    <row r="1679" spans="1:12" x14ac:dyDescent="0.3">
      <c r="A1679" t="s">
        <v>7582</v>
      </c>
      <c r="B1679" s="18" t="s">
        <v>13</v>
      </c>
      <c r="C1679" s="18" t="s">
        <v>30</v>
      </c>
      <c r="D1679" s="18" t="s">
        <v>34</v>
      </c>
      <c r="E1679" s="18" t="s">
        <v>42</v>
      </c>
      <c r="F1679" s="18">
        <v>1064</v>
      </c>
      <c r="G1679" s="18">
        <v>486.81</v>
      </c>
      <c r="H1679" s="18">
        <v>886.4</v>
      </c>
      <c r="I1679" s="43">
        <v>253</v>
      </c>
      <c r="J1679" s="18" t="s">
        <v>48</v>
      </c>
      <c r="K1679" t="s">
        <v>4464</v>
      </c>
      <c r="L1679" s="18" t="s">
        <v>2874</v>
      </c>
    </row>
    <row r="1680" spans="1:12" x14ac:dyDescent="0.3">
      <c r="A1680" t="s">
        <v>10221</v>
      </c>
      <c r="B1680" s="18" t="s">
        <v>14</v>
      </c>
      <c r="C1680" s="18" t="s">
        <v>27</v>
      </c>
      <c r="D1680" s="18" t="s">
        <v>35</v>
      </c>
      <c r="E1680" s="18" t="s">
        <v>37</v>
      </c>
      <c r="F1680" s="18">
        <v>1035</v>
      </c>
      <c r="G1680" s="18">
        <v>1132.47</v>
      </c>
      <c r="H1680" s="18">
        <v>2141.8000000000002</v>
      </c>
      <c r="I1680" s="43">
        <v>486</v>
      </c>
      <c r="J1680" s="18" t="s">
        <v>48</v>
      </c>
      <c r="K1680" t="s">
        <v>4609</v>
      </c>
      <c r="L1680" s="18" t="s">
        <v>3603</v>
      </c>
    </row>
    <row r="1681" spans="1:12" x14ac:dyDescent="0.3">
      <c r="A1681" t="s">
        <v>9989</v>
      </c>
      <c r="B1681" s="18" t="s">
        <v>15</v>
      </c>
      <c r="C1681" s="18" t="s">
        <v>23</v>
      </c>
      <c r="D1681" s="18" t="s">
        <v>32</v>
      </c>
      <c r="E1681" s="18" t="s">
        <v>40</v>
      </c>
      <c r="F1681" s="18">
        <v>1041</v>
      </c>
      <c r="G1681" s="18">
        <v>474.05</v>
      </c>
      <c r="H1681" s="18">
        <v>727.99</v>
      </c>
      <c r="I1681" s="43">
        <v>111</v>
      </c>
      <c r="J1681" s="18" t="s">
        <v>48</v>
      </c>
      <c r="K1681" t="s">
        <v>4879</v>
      </c>
      <c r="L1681" s="18" t="s">
        <v>3235</v>
      </c>
    </row>
    <row r="1682" spans="1:12" x14ac:dyDescent="0.3">
      <c r="A1682" t="s">
        <v>9349</v>
      </c>
      <c r="B1682" s="18" t="s">
        <v>14</v>
      </c>
      <c r="C1682" s="18" t="s">
        <v>28</v>
      </c>
      <c r="D1682" s="18" t="s">
        <v>35</v>
      </c>
      <c r="E1682" s="18" t="s">
        <v>40</v>
      </c>
      <c r="F1682" s="18">
        <v>1031</v>
      </c>
      <c r="G1682" s="18">
        <v>677.47</v>
      </c>
      <c r="H1682" s="18">
        <v>1308.03</v>
      </c>
      <c r="I1682" s="43">
        <v>485</v>
      </c>
      <c r="J1682" s="18" t="s">
        <v>48</v>
      </c>
      <c r="K1682" t="s">
        <v>5733</v>
      </c>
      <c r="L1682" s="18" t="s">
        <v>2227</v>
      </c>
    </row>
    <row r="1683" spans="1:12" x14ac:dyDescent="0.3">
      <c r="A1683" t="s">
        <v>7533</v>
      </c>
      <c r="B1683" s="18" t="s">
        <v>20</v>
      </c>
      <c r="C1683" s="18" t="s">
        <v>23</v>
      </c>
      <c r="D1683" s="18" t="s">
        <v>34</v>
      </c>
      <c r="E1683" s="18" t="s">
        <v>42</v>
      </c>
      <c r="F1683" s="18">
        <v>1041</v>
      </c>
      <c r="G1683" s="18">
        <v>70.5</v>
      </c>
      <c r="H1683" s="18">
        <v>125.99</v>
      </c>
      <c r="I1683" s="43">
        <v>78</v>
      </c>
      <c r="J1683" s="18" t="s">
        <v>48</v>
      </c>
      <c r="K1683" t="s">
        <v>5158</v>
      </c>
      <c r="L1683" s="18" t="s">
        <v>618</v>
      </c>
    </row>
    <row r="1684" spans="1:12" x14ac:dyDescent="0.3">
      <c r="A1684" t="s">
        <v>6514</v>
      </c>
      <c r="B1684" s="18" t="s">
        <v>13</v>
      </c>
      <c r="C1684" s="18" t="s">
        <v>29</v>
      </c>
      <c r="D1684" s="18" t="s">
        <v>33</v>
      </c>
      <c r="E1684" s="18" t="s">
        <v>42</v>
      </c>
      <c r="F1684" s="18">
        <v>1066</v>
      </c>
      <c r="G1684" s="18">
        <v>1223.8</v>
      </c>
      <c r="H1684" s="18">
        <v>1801.55</v>
      </c>
      <c r="I1684" s="43">
        <v>148</v>
      </c>
      <c r="J1684" s="18" t="s">
        <v>48</v>
      </c>
      <c r="K1684" t="s">
        <v>4696</v>
      </c>
      <c r="L1684" s="18" t="s">
        <v>3989</v>
      </c>
    </row>
    <row r="1685" spans="1:12" x14ac:dyDescent="0.3">
      <c r="A1685" t="s">
        <v>10000</v>
      </c>
      <c r="B1685" s="18" t="s">
        <v>19</v>
      </c>
      <c r="C1685" s="18" t="s">
        <v>22</v>
      </c>
      <c r="D1685" s="18" t="s">
        <v>31</v>
      </c>
      <c r="E1685" s="18" t="s">
        <v>43</v>
      </c>
      <c r="F1685" s="18">
        <v>1086</v>
      </c>
      <c r="G1685" s="18">
        <v>521.79999999999995</v>
      </c>
      <c r="H1685" s="18">
        <v>951.53</v>
      </c>
      <c r="I1685" s="43">
        <v>288</v>
      </c>
      <c r="J1685" s="18" t="s">
        <v>48</v>
      </c>
      <c r="K1685" t="s">
        <v>4988</v>
      </c>
      <c r="L1685" s="18" t="s">
        <v>3269</v>
      </c>
    </row>
    <row r="1686" spans="1:12" x14ac:dyDescent="0.3">
      <c r="A1686" t="s">
        <v>8761</v>
      </c>
      <c r="B1686" s="18" t="s">
        <v>20</v>
      </c>
      <c r="C1686" s="18" t="s">
        <v>30</v>
      </c>
      <c r="D1686" s="18" t="s">
        <v>35</v>
      </c>
      <c r="E1686" s="18" t="s">
        <v>45</v>
      </c>
      <c r="F1686" s="18">
        <v>1060</v>
      </c>
      <c r="G1686" s="18">
        <v>1952.07</v>
      </c>
      <c r="H1686" s="18">
        <v>2423.06</v>
      </c>
      <c r="I1686" s="43">
        <v>240</v>
      </c>
      <c r="J1686" s="18" t="s">
        <v>48</v>
      </c>
      <c r="K1686" t="s">
        <v>4980</v>
      </c>
      <c r="L1686" s="18" t="s">
        <v>1273</v>
      </c>
    </row>
    <row r="1687" spans="1:12" x14ac:dyDescent="0.3">
      <c r="A1687" t="s">
        <v>10353</v>
      </c>
      <c r="B1687" s="18" t="s">
        <v>13</v>
      </c>
      <c r="C1687" s="18" t="s">
        <v>21</v>
      </c>
      <c r="D1687" s="18" t="s">
        <v>35</v>
      </c>
      <c r="E1687" s="18" t="s">
        <v>39</v>
      </c>
      <c r="F1687" s="18">
        <v>1043</v>
      </c>
      <c r="G1687" s="18">
        <v>564.5</v>
      </c>
      <c r="H1687" s="18">
        <v>635.80999999999995</v>
      </c>
      <c r="I1687" s="43">
        <v>142</v>
      </c>
      <c r="J1687" s="18" t="s">
        <v>48</v>
      </c>
      <c r="K1687" t="s">
        <v>4864</v>
      </c>
      <c r="L1687" s="18" t="s">
        <v>3787</v>
      </c>
    </row>
    <row r="1688" spans="1:12" x14ac:dyDescent="0.3">
      <c r="A1688" t="s">
        <v>9892</v>
      </c>
      <c r="B1688" s="18" t="s">
        <v>14</v>
      </c>
      <c r="C1688" s="18" t="s">
        <v>22</v>
      </c>
      <c r="D1688" s="18" t="s">
        <v>35</v>
      </c>
      <c r="E1688" s="18" t="s">
        <v>36</v>
      </c>
      <c r="F1688" s="18">
        <v>1082</v>
      </c>
      <c r="G1688" s="18">
        <v>1869.06</v>
      </c>
      <c r="H1688" s="18">
        <v>3280.54</v>
      </c>
      <c r="I1688" s="43">
        <v>469</v>
      </c>
      <c r="J1688" s="18" t="s">
        <v>48</v>
      </c>
      <c r="K1688" t="s">
        <v>5360</v>
      </c>
      <c r="L1688" s="18" t="s">
        <v>3084</v>
      </c>
    </row>
    <row r="1689" spans="1:12" x14ac:dyDescent="0.3">
      <c r="A1689" t="s">
        <v>8431</v>
      </c>
      <c r="B1689" s="18" t="s">
        <v>14</v>
      </c>
      <c r="C1689" s="18" t="s">
        <v>23</v>
      </c>
      <c r="D1689" s="18" t="s">
        <v>35</v>
      </c>
      <c r="E1689" s="18" t="s">
        <v>41</v>
      </c>
      <c r="F1689" s="18">
        <v>1070</v>
      </c>
      <c r="G1689" s="18">
        <v>1114.97</v>
      </c>
      <c r="H1689" s="18">
        <v>1842.44</v>
      </c>
      <c r="I1689" s="43">
        <v>262</v>
      </c>
      <c r="J1689" s="18" t="s">
        <v>48</v>
      </c>
      <c r="K1689" t="s">
        <v>6187</v>
      </c>
      <c r="L1689" s="18" t="s">
        <v>740</v>
      </c>
    </row>
    <row r="1690" spans="1:12" x14ac:dyDescent="0.3">
      <c r="A1690" t="s">
        <v>9188</v>
      </c>
      <c r="B1690" s="18" t="s">
        <v>14</v>
      </c>
      <c r="C1690" s="18" t="s">
        <v>29</v>
      </c>
      <c r="D1690" s="18" t="s">
        <v>33</v>
      </c>
      <c r="E1690" s="18" t="s">
        <v>38</v>
      </c>
      <c r="F1690" s="18">
        <v>1076</v>
      </c>
      <c r="G1690" s="18">
        <v>211.15</v>
      </c>
      <c r="H1690" s="18">
        <v>287.11</v>
      </c>
      <c r="I1690" s="43">
        <v>74</v>
      </c>
      <c r="J1690" s="18" t="s">
        <v>48</v>
      </c>
      <c r="K1690" t="s">
        <v>5824</v>
      </c>
      <c r="L1690" s="18" t="s">
        <v>1975</v>
      </c>
    </row>
    <row r="1691" spans="1:12" x14ac:dyDescent="0.3">
      <c r="A1691" t="s">
        <v>7397</v>
      </c>
      <c r="B1691" s="18" t="s">
        <v>11</v>
      </c>
      <c r="C1691" s="18" t="s">
        <v>26</v>
      </c>
      <c r="D1691" s="18" t="s">
        <v>35</v>
      </c>
      <c r="E1691" s="18" t="s">
        <v>40</v>
      </c>
      <c r="F1691" s="18">
        <v>1095</v>
      </c>
      <c r="G1691" s="18">
        <v>250.78</v>
      </c>
      <c r="H1691" s="18">
        <v>388.1</v>
      </c>
      <c r="I1691" s="43">
        <v>327</v>
      </c>
      <c r="J1691" s="18" t="s">
        <v>48</v>
      </c>
      <c r="K1691" t="s">
        <v>5329</v>
      </c>
      <c r="L1691" s="18" t="s">
        <v>2203</v>
      </c>
    </row>
    <row r="1692" spans="1:12" x14ac:dyDescent="0.3">
      <c r="A1692" t="s">
        <v>8768</v>
      </c>
      <c r="B1692" s="18" t="s">
        <v>14</v>
      </c>
      <c r="C1692" s="18" t="s">
        <v>27</v>
      </c>
      <c r="D1692" s="18" t="s">
        <v>34</v>
      </c>
      <c r="E1692" s="18" t="s">
        <v>40</v>
      </c>
      <c r="F1692" s="18">
        <v>1065</v>
      </c>
      <c r="G1692" s="18">
        <v>903.3</v>
      </c>
      <c r="H1692" s="18">
        <v>1740.25</v>
      </c>
      <c r="I1692" s="43">
        <v>357</v>
      </c>
      <c r="J1692" s="18" t="s">
        <v>48</v>
      </c>
      <c r="K1692" t="s">
        <v>6058</v>
      </c>
      <c r="L1692" s="18" t="s">
        <v>1288</v>
      </c>
    </row>
    <row r="1693" spans="1:12" x14ac:dyDescent="0.3">
      <c r="A1693" t="s">
        <v>6372</v>
      </c>
      <c r="B1693" s="18" t="s">
        <v>19</v>
      </c>
      <c r="C1693" s="18" t="s">
        <v>26</v>
      </c>
      <c r="D1693" s="18" t="s">
        <v>31</v>
      </c>
      <c r="E1693" s="18" t="s">
        <v>37</v>
      </c>
      <c r="F1693" s="18">
        <v>1070</v>
      </c>
      <c r="G1693" s="18">
        <v>464.94</v>
      </c>
      <c r="H1693" s="18">
        <v>709.7</v>
      </c>
      <c r="I1693" s="43">
        <v>245</v>
      </c>
      <c r="J1693" s="18" t="s">
        <v>48</v>
      </c>
      <c r="K1693" t="s">
        <v>5021</v>
      </c>
      <c r="L1693" s="18" t="s">
        <v>1111</v>
      </c>
    </row>
    <row r="1694" spans="1:12" x14ac:dyDescent="0.3">
      <c r="A1694" t="s">
        <v>10048</v>
      </c>
      <c r="B1694" s="18" t="s">
        <v>17</v>
      </c>
      <c r="C1694" s="18" t="s">
        <v>25</v>
      </c>
      <c r="D1694" s="18" t="s">
        <v>32</v>
      </c>
      <c r="E1694" s="18" t="s">
        <v>39</v>
      </c>
      <c r="F1694" s="18">
        <v>1059</v>
      </c>
      <c r="G1694" s="18">
        <v>1258.1400000000001</v>
      </c>
      <c r="H1694" s="18">
        <v>1947.9</v>
      </c>
      <c r="I1694" s="43">
        <v>300</v>
      </c>
      <c r="J1694" s="18" t="s">
        <v>48</v>
      </c>
      <c r="K1694" t="s">
        <v>5194</v>
      </c>
      <c r="L1694" s="18" t="s">
        <v>3351</v>
      </c>
    </row>
    <row r="1695" spans="1:12" x14ac:dyDescent="0.3">
      <c r="A1695" t="s">
        <v>8956</v>
      </c>
      <c r="B1695" s="18" t="s">
        <v>16</v>
      </c>
      <c r="C1695" s="18" t="s">
        <v>25</v>
      </c>
      <c r="D1695" s="18" t="s">
        <v>33</v>
      </c>
      <c r="E1695" s="18" t="s">
        <v>45</v>
      </c>
      <c r="F1695" s="18">
        <v>1058</v>
      </c>
      <c r="G1695" s="18">
        <v>450.22</v>
      </c>
      <c r="H1695" s="18">
        <v>753.5</v>
      </c>
      <c r="I1695" s="43">
        <v>253</v>
      </c>
      <c r="J1695" s="18" t="s">
        <v>48</v>
      </c>
      <c r="K1695" t="s">
        <v>5910</v>
      </c>
      <c r="L1695" s="18" t="s">
        <v>1604</v>
      </c>
    </row>
    <row r="1696" spans="1:12" x14ac:dyDescent="0.3">
      <c r="A1696" t="s">
        <v>9014</v>
      </c>
      <c r="B1696" s="18" t="s">
        <v>18</v>
      </c>
      <c r="C1696" s="18" t="s">
        <v>26</v>
      </c>
      <c r="D1696" s="18" t="s">
        <v>34</v>
      </c>
      <c r="E1696" s="18" t="s">
        <v>38</v>
      </c>
      <c r="F1696" s="18">
        <v>1019</v>
      </c>
      <c r="G1696" s="18">
        <v>1418.82</v>
      </c>
      <c r="H1696" s="18">
        <v>2572.3200000000002</v>
      </c>
      <c r="I1696" s="43">
        <v>283</v>
      </c>
      <c r="J1696" s="18" t="s">
        <v>48</v>
      </c>
      <c r="K1696" t="s">
        <v>5943</v>
      </c>
      <c r="L1696" s="18" t="s">
        <v>591</v>
      </c>
    </row>
    <row r="1697" spans="1:12" x14ac:dyDescent="0.3">
      <c r="A1697" t="s">
        <v>6974</v>
      </c>
      <c r="B1697" s="18" t="s">
        <v>12</v>
      </c>
      <c r="C1697" s="18" t="s">
        <v>24</v>
      </c>
      <c r="D1697" s="18" t="s">
        <v>35</v>
      </c>
      <c r="E1697" s="18" t="s">
        <v>44</v>
      </c>
      <c r="F1697" s="18">
        <v>1081</v>
      </c>
      <c r="G1697" s="18">
        <v>270.51</v>
      </c>
      <c r="H1697" s="18">
        <v>363.44</v>
      </c>
      <c r="I1697" s="43">
        <v>156</v>
      </c>
      <c r="J1697" s="18" t="s">
        <v>48</v>
      </c>
      <c r="K1697" t="s">
        <v>5170</v>
      </c>
      <c r="L1697" s="18" t="s">
        <v>2658</v>
      </c>
    </row>
    <row r="1698" spans="1:12" x14ac:dyDescent="0.3">
      <c r="A1698" t="s">
        <v>10459</v>
      </c>
      <c r="B1698" s="18" t="s">
        <v>20</v>
      </c>
      <c r="C1698" s="18" t="s">
        <v>27</v>
      </c>
      <c r="D1698" s="18" t="s">
        <v>31</v>
      </c>
      <c r="E1698" s="18" t="s">
        <v>37</v>
      </c>
      <c r="F1698" s="18">
        <v>1018</v>
      </c>
      <c r="G1698" s="18">
        <v>1732.51</v>
      </c>
      <c r="H1698" s="18">
        <v>2051.44</v>
      </c>
      <c r="I1698" s="43">
        <v>407</v>
      </c>
      <c r="J1698" s="18" t="s">
        <v>48</v>
      </c>
      <c r="K1698" t="s">
        <v>4740</v>
      </c>
      <c r="L1698" s="18" t="s">
        <v>3943</v>
      </c>
    </row>
    <row r="1699" spans="1:12" x14ac:dyDescent="0.3">
      <c r="A1699" t="s">
        <v>9012</v>
      </c>
      <c r="B1699" s="18" t="s">
        <v>13</v>
      </c>
      <c r="C1699" s="18" t="s">
        <v>25</v>
      </c>
      <c r="D1699" s="18" t="s">
        <v>34</v>
      </c>
      <c r="E1699" s="18" t="s">
        <v>39</v>
      </c>
      <c r="F1699" s="18">
        <v>1051</v>
      </c>
      <c r="G1699" s="18">
        <v>848.78</v>
      </c>
      <c r="H1699" s="18">
        <v>1497.28</v>
      </c>
      <c r="I1699" s="43">
        <v>321</v>
      </c>
      <c r="J1699" s="18" t="s">
        <v>48</v>
      </c>
      <c r="K1699" t="s">
        <v>5311</v>
      </c>
      <c r="L1699" s="18" t="s">
        <v>1694</v>
      </c>
    </row>
    <row r="1700" spans="1:12" x14ac:dyDescent="0.3">
      <c r="A1700" t="s">
        <v>6327</v>
      </c>
      <c r="B1700" s="18" t="s">
        <v>15</v>
      </c>
      <c r="C1700" s="18" t="s">
        <v>23</v>
      </c>
      <c r="D1700" s="18" t="s">
        <v>34</v>
      </c>
      <c r="E1700" s="18" t="s">
        <v>45</v>
      </c>
      <c r="F1700" s="18">
        <v>1083</v>
      </c>
      <c r="G1700" s="18">
        <v>288.14</v>
      </c>
      <c r="H1700" s="18">
        <v>328.48</v>
      </c>
      <c r="I1700" s="43">
        <v>228</v>
      </c>
      <c r="J1700" s="18" t="s">
        <v>48</v>
      </c>
      <c r="K1700" t="s">
        <v>5529</v>
      </c>
      <c r="L1700" s="18" t="s">
        <v>1008</v>
      </c>
    </row>
    <row r="1701" spans="1:12" x14ac:dyDescent="0.3">
      <c r="A1701" t="s">
        <v>6955</v>
      </c>
      <c r="B1701" s="18" t="s">
        <v>19</v>
      </c>
      <c r="C1701" s="18" t="s">
        <v>30</v>
      </c>
      <c r="D1701" s="18" t="s">
        <v>31</v>
      </c>
      <c r="E1701" s="18" t="s">
        <v>41</v>
      </c>
      <c r="F1701" s="18">
        <v>1043</v>
      </c>
      <c r="G1701" s="18">
        <v>1055.23</v>
      </c>
      <c r="H1701" s="18">
        <v>1999.32</v>
      </c>
      <c r="I1701" s="43">
        <v>459</v>
      </c>
      <c r="J1701" s="18" t="s">
        <v>48</v>
      </c>
      <c r="K1701" t="s">
        <v>5156</v>
      </c>
      <c r="L1701" s="18" t="s">
        <v>2553</v>
      </c>
    </row>
    <row r="1702" spans="1:12" x14ac:dyDescent="0.3">
      <c r="A1702" t="s">
        <v>8984</v>
      </c>
      <c r="B1702" s="18" t="s">
        <v>20</v>
      </c>
      <c r="C1702" s="18" t="s">
        <v>21</v>
      </c>
      <c r="D1702" s="18" t="s">
        <v>35</v>
      </c>
      <c r="E1702" s="18" t="s">
        <v>41</v>
      </c>
      <c r="F1702" s="18">
        <v>1015</v>
      </c>
      <c r="G1702" s="18">
        <v>344.49</v>
      </c>
      <c r="H1702" s="18">
        <v>389.82</v>
      </c>
      <c r="I1702" s="43">
        <v>308</v>
      </c>
      <c r="J1702" s="18" t="s">
        <v>48</v>
      </c>
      <c r="K1702" t="s">
        <v>5406</v>
      </c>
      <c r="L1702" s="18" t="s">
        <v>1654</v>
      </c>
    </row>
    <row r="1703" spans="1:12" x14ac:dyDescent="0.3">
      <c r="A1703" t="s">
        <v>9673</v>
      </c>
      <c r="B1703" s="18" t="s">
        <v>14</v>
      </c>
      <c r="C1703" s="18" t="s">
        <v>24</v>
      </c>
      <c r="D1703" s="18" t="s">
        <v>35</v>
      </c>
      <c r="E1703" s="18" t="s">
        <v>39</v>
      </c>
      <c r="F1703" s="18">
        <v>1077</v>
      </c>
      <c r="G1703" s="18">
        <v>1085.1400000000001</v>
      </c>
      <c r="H1703" s="18">
        <v>1987.38</v>
      </c>
      <c r="I1703" s="43">
        <v>382</v>
      </c>
      <c r="J1703" s="18" t="s">
        <v>48</v>
      </c>
      <c r="K1703" t="s">
        <v>4465</v>
      </c>
      <c r="L1703" s="18" t="s">
        <v>2747</v>
      </c>
    </row>
    <row r="1704" spans="1:12" x14ac:dyDescent="0.3">
      <c r="A1704" t="s">
        <v>8518</v>
      </c>
      <c r="B1704" s="18" t="s">
        <v>20</v>
      </c>
      <c r="C1704" s="18" t="s">
        <v>22</v>
      </c>
      <c r="D1704" s="18" t="s">
        <v>35</v>
      </c>
      <c r="E1704" s="18" t="s">
        <v>38</v>
      </c>
      <c r="F1704" s="18">
        <v>1031</v>
      </c>
      <c r="G1704" s="18">
        <v>1634.39</v>
      </c>
      <c r="H1704" s="18">
        <v>2283.4</v>
      </c>
      <c r="I1704" s="43">
        <v>368</v>
      </c>
      <c r="J1704" s="18" t="s">
        <v>48</v>
      </c>
      <c r="K1704" t="s">
        <v>5669</v>
      </c>
      <c r="L1704" s="18" t="s">
        <v>883</v>
      </c>
    </row>
    <row r="1705" spans="1:12" x14ac:dyDescent="0.3">
      <c r="A1705" t="s">
        <v>7653</v>
      </c>
      <c r="B1705" s="18" t="s">
        <v>16</v>
      </c>
      <c r="C1705" s="18" t="s">
        <v>30</v>
      </c>
      <c r="D1705" s="18" t="s">
        <v>35</v>
      </c>
      <c r="E1705" s="18" t="s">
        <v>36</v>
      </c>
      <c r="F1705" s="18">
        <v>1079</v>
      </c>
      <c r="G1705" s="18">
        <v>867.06</v>
      </c>
      <c r="H1705" s="18">
        <v>1529.31</v>
      </c>
      <c r="I1705" s="43">
        <v>115</v>
      </c>
      <c r="J1705" s="18" t="s">
        <v>48</v>
      </c>
      <c r="K1705" t="s">
        <v>5595</v>
      </c>
      <c r="L1705" s="18" t="s">
        <v>253</v>
      </c>
    </row>
    <row r="1706" spans="1:12" x14ac:dyDescent="0.3">
      <c r="A1706" t="s">
        <v>8353</v>
      </c>
      <c r="B1706" s="18" t="s">
        <v>16</v>
      </c>
      <c r="C1706" s="18" t="s">
        <v>27</v>
      </c>
      <c r="D1706" s="18" t="s">
        <v>34</v>
      </c>
      <c r="E1706" s="18" t="s">
        <v>42</v>
      </c>
      <c r="F1706" s="18">
        <v>1008</v>
      </c>
      <c r="G1706" s="18">
        <v>375.54</v>
      </c>
      <c r="H1706" s="18">
        <v>431.56</v>
      </c>
      <c r="I1706" s="43">
        <v>251</v>
      </c>
      <c r="J1706" s="18" t="s">
        <v>48</v>
      </c>
      <c r="K1706" t="s">
        <v>5010</v>
      </c>
      <c r="L1706" s="18" t="s">
        <v>619</v>
      </c>
    </row>
    <row r="1707" spans="1:12" x14ac:dyDescent="0.3">
      <c r="A1707" t="s">
        <v>9894</v>
      </c>
      <c r="B1707" s="18" t="s">
        <v>19</v>
      </c>
      <c r="C1707" s="18" t="s">
        <v>29</v>
      </c>
      <c r="D1707" s="18" t="s">
        <v>32</v>
      </c>
      <c r="E1707" s="18" t="s">
        <v>39</v>
      </c>
      <c r="F1707" s="18">
        <v>1044</v>
      </c>
      <c r="G1707" s="18">
        <v>1525.34</v>
      </c>
      <c r="H1707" s="18">
        <v>2970.64</v>
      </c>
      <c r="I1707" s="43">
        <v>35</v>
      </c>
      <c r="J1707" s="18" t="s">
        <v>48</v>
      </c>
      <c r="K1707" t="s">
        <v>5356</v>
      </c>
      <c r="L1707" s="18" t="s">
        <v>3092</v>
      </c>
    </row>
    <row r="1708" spans="1:12" x14ac:dyDescent="0.3">
      <c r="A1708" t="s">
        <v>6763</v>
      </c>
      <c r="B1708" s="18" t="s">
        <v>15</v>
      </c>
      <c r="C1708" s="18" t="s">
        <v>22</v>
      </c>
      <c r="D1708" s="18" t="s">
        <v>35</v>
      </c>
      <c r="E1708" s="18" t="s">
        <v>38</v>
      </c>
      <c r="F1708" s="18">
        <v>1038</v>
      </c>
      <c r="G1708" s="18">
        <v>1040.24</v>
      </c>
      <c r="H1708" s="18">
        <v>1152.94</v>
      </c>
      <c r="I1708" s="43">
        <v>434</v>
      </c>
      <c r="J1708" s="18" t="s">
        <v>48</v>
      </c>
      <c r="K1708" t="s">
        <v>4432</v>
      </c>
      <c r="L1708" s="18" t="s">
        <v>4273</v>
      </c>
    </row>
    <row r="1709" spans="1:12" x14ac:dyDescent="0.3">
      <c r="A1709" t="s">
        <v>9291</v>
      </c>
      <c r="B1709" s="18" t="s">
        <v>15</v>
      </c>
      <c r="C1709" s="18" t="s">
        <v>28</v>
      </c>
      <c r="D1709" s="18" t="s">
        <v>34</v>
      </c>
      <c r="E1709" s="18" t="s">
        <v>41</v>
      </c>
      <c r="F1709" s="18">
        <v>1020</v>
      </c>
      <c r="G1709" s="18">
        <v>1964.92</v>
      </c>
      <c r="H1709" s="18">
        <v>2512.38</v>
      </c>
      <c r="I1709" s="43">
        <v>402</v>
      </c>
      <c r="J1709" s="18" t="s">
        <v>48</v>
      </c>
      <c r="K1709" t="s">
        <v>4955</v>
      </c>
      <c r="L1709" s="18" t="s">
        <v>2140</v>
      </c>
    </row>
    <row r="1710" spans="1:12" x14ac:dyDescent="0.3">
      <c r="A1710" t="s">
        <v>6566</v>
      </c>
      <c r="B1710" s="18" t="s">
        <v>11</v>
      </c>
      <c r="C1710" s="18" t="s">
        <v>24</v>
      </c>
      <c r="D1710" s="18" t="s">
        <v>32</v>
      </c>
      <c r="E1710" s="18" t="s">
        <v>43</v>
      </c>
      <c r="F1710" s="18">
        <v>1098</v>
      </c>
      <c r="G1710" s="18">
        <v>1535.02</v>
      </c>
      <c r="H1710" s="18">
        <v>2657.66</v>
      </c>
      <c r="I1710" s="43">
        <v>39</v>
      </c>
      <c r="J1710" s="18" t="s">
        <v>48</v>
      </c>
      <c r="K1710" t="s">
        <v>5484</v>
      </c>
      <c r="L1710" s="18" t="s">
        <v>2872</v>
      </c>
    </row>
    <row r="1711" spans="1:12" x14ac:dyDescent="0.3">
      <c r="A1711" t="s">
        <v>7455</v>
      </c>
      <c r="B1711" s="18" t="s">
        <v>15</v>
      </c>
      <c r="C1711" s="18" t="s">
        <v>25</v>
      </c>
      <c r="D1711" s="18" t="s">
        <v>32</v>
      </c>
      <c r="E1711" s="18" t="s">
        <v>39</v>
      </c>
      <c r="F1711" s="18">
        <v>1052</v>
      </c>
      <c r="G1711" s="18">
        <v>1023.01</v>
      </c>
      <c r="H1711" s="18">
        <v>1651.87</v>
      </c>
      <c r="I1711" s="43">
        <v>89</v>
      </c>
      <c r="J1711" s="18" t="s">
        <v>48</v>
      </c>
      <c r="K1711" t="s">
        <v>4552</v>
      </c>
      <c r="L1711" s="18" t="s">
        <v>900</v>
      </c>
    </row>
    <row r="1712" spans="1:12" x14ac:dyDescent="0.3">
      <c r="A1712" t="s">
        <v>10674</v>
      </c>
      <c r="B1712" s="18" t="s">
        <v>19</v>
      </c>
      <c r="C1712" s="18" t="s">
        <v>30</v>
      </c>
      <c r="D1712" s="18" t="s">
        <v>35</v>
      </c>
      <c r="E1712" s="18" t="s">
        <v>38</v>
      </c>
      <c r="F1712" s="18">
        <v>1089</v>
      </c>
      <c r="G1712" s="18">
        <v>1280.82</v>
      </c>
      <c r="H1712" s="18">
        <v>2497.56</v>
      </c>
      <c r="I1712" s="43">
        <v>137</v>
      </c>
      <c r="J1712" s="18" t="s">
        <v>48</v>
      </c>
      <c r="K1712" t="s">
        <v>4395</v>
      </c>
      <c r="L1712" s="18" t="s">
        <v>4309</v>
      </c>
    </row>
    <row r="1713" spans="1:12" x14ac:dyDescent="0.3">
      <c r="A1713" t="s">
        <v>6851</v>
      </c>
      <c r="B1713" s="18" t="s">
        <v>15</v>
      </c>
      <c r="C1713" s="18" t="s">
        <v>25</v>
      </c>
      <c r="D1713" s="18" t="s">
        <v>35</v>
      </c>
      <c r="E1713" s="18" t="s">
        <v>43</v>
      </c>
      <c r="F1713" s="18">
        <v>1015</v>
      </c>
      <c r="G1713" s="18">
        <v>477.23</v>
      </c>
      <c r="H1713" s="18">
        <v>654.25</v>
      </c>
      <c r="I1713" s="43">
        <v>315</v>
      </c>
      <c r="J1713" s="18" t="s">
        <v>48</v>
      </c>
      <c r="K1713" t="s">
        <v>5430</v>
      </c>
      <c r="L1713" s="18" t="s">
        <v>2970</v>
      </c>
    </row>
    <row r="1714" spans="1:12" x14ac:dyDescent="0.3">
      <c r="A1714" t="s">
        <v>10655</v>
      </c>
      <c r="B1714" s="18" t="s">
        <v>20</v>
      </c>
      <c r="C1714" s="18" t="s">
        <v>27</v>
      </c>
      <c r="D1714" s="18" t="s">
        <v>34</v>
      </c>
      <c r="E1714" s="18" t="s">
        <v>39</v>
      </c>
      <c r="F1714" s="18">
        <v>1001</v>
      </c>
      <c r="G1714" s="18">
        <v>1383.56</v>
      </c>
      <c r="H1714" s="18">
        <v>2704.49</v>
      </c>
      <c r="I1714" s="43">
        <v>430</v>
      </c>
      <c r="J1714" s="18" t="s">
        <v>48</v>
      </c>
      <c r="K1714" t="s">
        <v>4423</v>
      </c>
      <c r="L1714" s="18" t="s">
        <v>4282</v>
      </c>
    </row>
    <row r="1715" spans="1:12" x14ac:dyDescent="0.3">
      <c r="A1715" t="s">
        <v>9738</v>
      </c>
      <c r="B1715" s="18" t="s">
        <v>13</v>
      </c>
      <c r="C1715" s="18" t="s">
        <v>28</v>
      </c>
      <c r="D1715" s="18" t="s">
        <v>34</v>
      </c>
      <c r="E1715" s="18" t="s">
        <v>43</v>
      </c>
      <c r="F1715" s="18">
        <v>1085</v>
      </c>
      <c r="G1715" s="18">
        <v>1365.03</v>
      </c>
      <c r="H1715" s="18">
        <v>2349.85</v>
      </c>
      <c r="I1715" s="43">
        <v>442</v>
      </c>
      <c r="J1715" s="18" t="s">
        <v>48</v>
      </c>
      <c r="K1715" t="s">
        <v>5503</v>
      </c>
      <c r="L1715" s="18" t="s">
        <v>2841</v>
      </c>
    </row>
    <row r="1716" spans="1:12" x14ac:dyDescent="0.3">
      <c r="A1716" t="s">
        <v>6690</v>
      </c>
      <c r="B1716" s="18" t="s">
        <v>17</v>
      </c>
      <c r="C1716" s="18" t="s">
        <v>29</v>
      </c>
      <c r="D1716" s="18" t="s">
        <v>33</v>
      </c>
      <c r="E1716" s="18" t="s">
        <v>44</v>
      </c>
      <c r="F1716" s="18">
        <v>1019</v>
      </c>
      <c r="G1716" s="18">
        <v>1436.86</v>
      </c>
      <c r="H1716" s="18">
        <v>2250.06</v>
      </c>
      <c r="I1716" s="43">
        <v>116</v>
      </c>
      <c r="J1716" s="18" t="s">
        <v>48</v>
      </c>
      <c r="K1716" t="s">
        <v>4702</v>
      </c>
      <c r="L1716" s="18" t="s">
        <v>2952</v>
      </c>
    </row>
    <row r="1717" spans="1:12" x14ac:dyDescent="0.3">
      <c r="A1717" t="s">
        <v>8312</v>
      </c>
      <c r="B1717" s="18" t="s">
        <v>14</v>
      </c>
      <c r="C1717" s="18" t="s">
        <v>23</v>
      </c>
      <c r="D1717" s="18" t="s">
        <v>31</v>
      </c>
      <c r="E1717" s="18" t="s">
        <v>38</v>
      </c>
      <c r="F1717" s="18">
        <v>1001</v>
      </c>
      <c r="G1717" s="18">
        <v>375.96</v>
      </c>
      <c r="H1717" s="18">
        <v>525.28</v>
      </c>
      <c r="I1717" s="43">
        <v>19</v>
      </c>
      <c r="J1717" s="18" t="s">
        <v>48</v>
      </c>
      <c r="K1717" t="s">
        <v>5854</v>
      </c>
      <c r="L1717" s="18" t="s">
        <v>545</v>
      </c>
    </row>
    <row r="1718" spans="1:12" x14ac:dyDescent="0.3">
      <c r="A1718" t="s">
        <v>6354</v>
      </c>
      <c r="B1718" s="18" t="s">
        <v>14</v>
      </c>
      <c r="C1718" s="18" t="s">
        <v>22</v>
      </c>
      <c r="D1718" s="18" t="s">
        <v>32</v>
      </c>
      <c r="E1718" s="18" t="s">
        <v>39</v>
      </c>
      <c r="F1718" s="18">
        <v>1039</v>
      </c>
      <c r="G1718" s="18">
        <v>1982.77</v>
      </c>
      <c r="H1718" s="18">
        <v>2669.48</v>
      </c>
      <c r="I1718" s="43">
        <v>41</v>
      </c>
      <c r="J1718" s="18" t="s">
        <v>48</v>
      </c>
      <c r="K1718" t="s">
        <v>5151</v>
      </c>
      <c r="L1718" s="18" t="s">
        <v>188</v>
      </c>
    </row>
    <row r="1719" spans="1:12" x14ac:dyDescent="0.3">
      <c r="A1719" t="s">
        <v>7350</v>
      </c>
      <c r="B1719" s="18" t="s">
        <v>17</v>
      </c>
      <c r="C1719" s="18" t="s">
        <v>29</v>
      </c>
      <c r="D1719" s="18" t="s">
        <v>35</v>
      </c>
      <c r="E1719" s="18" t="s">
        <v>44</v>
      </c>
      <c r="F1719" s="18">
        <v>1100</v>
      </c>
      <c r="G1719" s="18">
        <v>981.78</v>
      </c>
      <c r="H1719" s="18">
        <v>1900.9</v>
      </c>
      <c r="I1719" s="43">
        <v>453</v>
      </c>
      <c r="J1719" s="18" t="s">
        <v>48</v>
      </c>
      <c r="K1719" t="s">
        <v>6042</v>
      </c>
      <c r="L1719" s="18" t="s">
        <v>1346</v>
      </c>
    </row>
    <row r="1720" spans="1:12" x14ac:dyDescent="0.3">
      <c r="A1720" t="s">
        <v>6496</v>
      </c>
      <c r="B1720" s="18" t="s">
        <v>11</v>
      </c>
      <c r="C1720" s="18" t="s">
        <v>30</v>
      </c>
      <c r="D1720" s="18" t="s">
        <v>32</v>
      </c>
      <c r="E1720" s="18" t="s">
        <v>43</v>
      </c>
      <c r="F1720" s="18">
        <v>1020</v>
      </c>
      <c r="G1720" s="18">
        <v>1666.64</v>
      </c>
      <c r="H1720" s="18">
        <v>3105.02</v>
      </c>
      <c r="I1720" s="43">
        <v>92</v>
      </c>
      <c r="J1720" s="18" t="s">
        <v>48</v>
      </c>
      <c r="K1720" t="s">
        <v>5387</v>
      </c>
      <c r="L1720" s="18" t="s">
        <v>3038</v>
      </c>
    </row>
    <row r="1721" spans="1:12" x14ac:dyDescent="0.3">
      <c r="A1721" t="s">
        <v>9775</v>
      </c>
      <c r="B1721" s="18" t="s">
        <v>18</v>
      </c>
      <c r="C1721" s="18" t="s">
        <v>22</v>
      </c>
      <c r="D1721" s="18" t="s">
        <v>33</v>
      </c>
      <c r="E1721" s="18" t="s">
        <v>41</v>
      </c>
      <c r="F1721" s="18">
        <v>1079</v>
      </c>
      <c r="G1721" s="18">
        <v>1371.94</v>
      </c>
      <c r="H1721" s="18">
        <v>2338.27</v>
      </c>
      <c r="I1721" s="43">
        <v>390</v>
      </c>
      <c r="J1721" s="18" t="s">
        <v>48</v>
      </c>
      <c r="K1721" t="s">
        <v>5468</v>
      </c>
      <c r="L1721" s="18" t="s">
        <v>2900</v>
      </c>
    </row>
    <row r="1722" spans="1:12" x14ac:dyDescent="0.3">
      <c r="A1722" t="s">
        <v>8858</v>
      </c>
      <c r="B1722" s="18" t="s">
        <v>14</v>
      </c>
      <c r="C1722" s="18" t="s">
        <v>23</v>
      </c>
      <c r="D1722" s="18" t="s">
        <v>32</v>
      </c>
      <c r="E1722" s="18" t="s">
        <v>44</v>
      </c>
      <c r="F1722" s="18">
        <v>1063</v>
      </c>
      <c r="G1722" s="18">
        <v>427.43</v>
      </c>
      <c r="H1722" s="18">
        <v>535.85</v>
      </c>
      <c r="I1722" s="43">
        <v>392</v>
      </c>
      <c r="J1722" s="18" t="s">
        <v>48</v>
      </c>
      <c r="K1722" t="s">
        <v>6012</v>
      </c>
      <c r="L1722" s="18" t="s">
        <v>1443</v>
      </c>
    </row>
    <row r="1723" spans="1:12" x14ac:dyDescent="0.3">
      <c r="A1723" t="s">
        <v>9976</v>
      </c>
      <c r="B1723" s="18" t="s">
        <v>12</v>
      </c>
      <c r="C1723" s="18" t="s">
        <v>26</v>
      </c>
      <c r="D1723" s="18" t="s">
        <v>35</v>
      </c>
      <c r="E1723" s="18" t="s">
        <v>44</v>
      </c>
      <c r="F1723" s="18">
        <v>1089</v>
      </c>
      <c r="G1723" s="18">
        <v>976.5</v>
      </c>
      <c r="H1723" s="18">
        <v>1457.49</v>
      </c>
      <c r="I1723" s="43">
        <v>499</v>
      </c>
      <c r="J1723" s="18" t="s">
        <v>48</v>
      </c>
      <c r="K1723" t="s">
        <v>5284</v>
      </c>
      <c r="L1723" s="18" t="s">
        <v>3214</v>
      </c>
    </row>
    <row r="1724" spans="1:12" x14ac:dyDescent="0.3">
      <c r="A1724" t="s">
        <v>6609</v>
      </c>
      <c r="B1724" s="18" t="s">
        <v>11</v>
      </c>
      <c r="C1724" s="18" t="s">
        <v>24</v>
      </c>
      <c r="D1724" s="18" t="s">
        <v>34</v>
      </c>
      <c r="E1724" s="18" t="s">
        <v>39</v>
      </c>
      <c r="F1724" s="18">
        <v>1022</v>
      </c>
      <c r="G1724" s="18">
        <v>732.71</v>
      </c>
      <c r="H1724" s="18">
        <v>1016.72</v>
      </c>
      <c r="I1724" s="43">
        <v>234</v>
      </c>
      <c r="J1724" s="18" t="s">
        <v>48</v>
      </c>
      <c r="K1724" t="s">
        <v>4569</v>
      </c>
      <c r="L1724" s="18" t="s">
        <v>1406</v>
      </c>
    </row>
    <row r="1725" spans="1:12" x14ac:dyDescent="0.3">
      <c r="A1725" t="s">
        <v>8793</v>
      </c>
      <c r="B1725" s="18" t="s">
        <v>14</v>
      </c>
      <c r="C1725" s="18" t="s">
        <v>27</v>
      </c>
      <c r="D1725" s="18" t="s">
        <v>34</v>
      </c>
      <c r="E1725" s="18" t="s">
        <v>39</v>
      </c>
      <c r="F1725" s="18">
        <v>1012</v>
      </c>
      <c r="G1725" s="18">
        <v>82.25</v>
      </c>
      <c r="H1725" s="18">
        <v>93.49</v>
      </c>
      <c r="I1725" s="43">
        <v>105</v>
      </c>
      <c r="J1725" s="18" t="s">
        <v>48</v>
      </c>
      <c r="K1725" t="s">
        <v>5013</v>
      </c>
      <c r="L1725" s="18" t="s">
        <v>1332</v>
      </c>
    </row>
    <row r="1726" spans="1:12" x14ac:dyDescent="0.3">
      <c r="A1726" t="s">
        <v>8663</v>
      </c>
      <c r="B1726" s="18" t="s">
        <v>13</v>
      </c>
      <c r="C1726" s="18" t="s">
        <v>22</v>
      </c>
      <c r="D1726" s="18" t="s">
        <v>33</v>
      </c>
      <c r="E1726" s="18" t="s">
        <v>44</v>
      </c>
      <c r="F1726" s="18">
        <v>1087</v>
      </c>
      <c r="G1726" s="18">
        <v>1501.17</v>
      </c>
      <c r="H1726" s="18">
        <v>2056.06</v>
      </c>
      <c r="I1726" s="43">
        <v>448</v>
      </c>
      <c r="J1726" s="18" t="s">
        <v>48</v>
      </c>
      <c r="K1726" t="s">
        <v>6102</v>
      </c>
      <c r="L1726" s="18" t="s">
        <v>1115</v>
      </c>
    </row>
    <row r="1727" spans="1:12" x14ac:dyDescent="0.3">
      <c r="A1727" t="s">
        <v>7834</v>
      </c>
      <c r="B1727" s="18" t="s">
        <v>11</v>
      </c>
      <c r="C1727" s="18" t="s">
        <v>27</v>
      </c>
      <c r="D1727" s="18" t="s">
        <v>33</v>
      </c>
      <c r="E1727" s="18" t="s">
        <v>38</v>
      </c>
      <c r="F1727" s="18">
        <v>1066</v>
      </c>
      <c r="G1727" s="18">
        <v>51.86</v>
      </c>
      <c r="H1727" s="18">
        <v>70.86</v>
      </c>
      <c r="I1727" s="43">
        <v>241</v>
      </c>
      <c r="J1727" s="18" t="s">
        <v>48</v>
      </c>
      <c r="K1727" t="s">
        <v>4792</v>
      </c>
      <c r="L1727" s="18" t="s">
        <v>1115</v>
      </c>
    </row>
    <row r="1728" spans="1:12" x14ac:dyDescent="0.3">
      <c r="A1728" t="s">
        <v>10575</v>
      </c>
      <c r="B1728" s="18" t="s">
        <v>16</v>
      </c>
      <c r="C1728" s="18" t="s">
        <v>26</v>
      </c>
      <c r="D1728" s="18" t="s">
        <v>31</v>
      </c>
      <c r="E1728" s="18" t="s">
        <v>42</v>
      </c>
      <c r="F1728" s="18">
        <v>1065</v>
      </c>
      <c r="G1728" s="18">
        <v>1269.32</v>
      </c>
      <c r="H1728" s="18">
        <v>1906.11</v>
      </c>
      <c r="I1728" s="43">
        <v>9</v>
      </c>
      <c r="J1728" s="18" t="s">
        <v>48</v>
      </c>
      <c r="K1728" t="s">
        <v>4542</v>
      </c>
      <c r="L1728" s="18" t="s">
        <v>937</v>
      </c>
    </row>
    <row r="1729" spans="1:12" x14ac:dyDescent="0.3">
      <c r="A1729" t="s">
        <v>9342</v>
      </c>
      <c r="B1729" s="18" t="s">
        <v>13</v>
      </c>
      <c r="C1729" s="18" t="s">
        <v>30</v>
      </c>
      <c r="D1729" s="18" t="s">
        <v>35</v>
      </c>
      <c r="E1729" s="18" t="s">
        <v>43</v>
      </c>
      <c r="F1729" s="18">
        <v>1091</v>
      </c>
      <c r="G1729" s="18">
        <v>1674.26</v>
      </c>
      <c r="H1729" s="18">
        <v>2294.63</v>
      </c>
      <c r="I1729" s="43">
        <v>332</v>
      </c>
      <c r="J1729" s="18" t="s">
        <v>48</v>
      </c>
      <c r="K1729" t="s">
        <v>5780</v>
      </c>
      <c r="L1729" s="18" t="s">
        <v>2215</v>
      </c>
    </row>
    <row r="1730" spans="1:12" x14ac:dyDescent="0.3">
      <c r="A1730" t="s">
        <v>8482</v>
      </c>
      <c r="B1730" s="18" t="s">
        <v>20</v>
      </c>
      <c r="C1730" s="18" t="s">
        <v>24</v>
      </c>
      <c r="D1730" s="18" t="s">
        <v>35</v>
      </c>
      <c r="E1730" s="18" t="s">
        <v>44</v>
      </c>
      <c r="F1730" s="18">
        <v>1019</v>
      </c>
      <c r="G1730" s="18">
        <v>1523.79</v>
      </c>
      <c r="H1730" s="18">
        <v>1684.85</v>
      </c>
      <c r="I1730" s="43">
        <v>495</v>
      </c>
      <c r="J1730" s="18" t="s">
        <v>48</v>
      </c>
      <c r="K1730" t="s">
        <v>4644</v>
      </c>
      <c r="L1730" s="18" t="s">
        <v>825</v>
      </c>
    </row>
    <row r="1731" spans="1:12" x14ac:dyDescent="0.3">
      <c r="A1731" t="s">
        <v>7534</v>
      </c>
      <c r="B1731" s="18" t="s">
        <v>15</v>
      </c>
      <c r="C1731" s="18" t="s">
        <v>23</v>
      </c>
      <c r="D1731" s="18" t="s">
        <v>32</v>
      </c>
      <c r="E1731" s="18" t="s">
        <v>43</v>
      </c>
      <c r="F1731" s="18">
        <v>1006</v>
      </c>
      <c r="G1731" s="18">
        <v>259.55</v>
      </c>
      <c r="H1731" s="18">
        <v>302.13</v>
      </c>
      <c r="I1731" s="43">
        <v>144</v>
      </c>
      <c r="J1731" s="18" t="s">
        <v>48</v>
      </c>
      <c r="K1731" t="s">
        <v>4499</v>
      </c>
      <c r="L1731" s="18" t="s">
        <v>946</v>
      </c>
    </row>
    <row r="1732" spans="1:12" x14ac:dyDescent="0.3">
      <c r="A1732" t="s">
        <v>10365</v>
      </c>
      <c r="B1732" s="18" t="s">
        <v>11</v>
      </c>
      <c r="C1732" s="18" t="s">
        <v>27</v>
      </c>
      <c r="D1732" s="18" t="s">
        <v>35</v>
      </c>
      <c r="E1732" s="18" t="s">
        <v>36</v>
      </c>
      <c r="F1732" s="18">
        <v>1058</v>
      </c>
      <c r="G1732" s="18">
        <v>1987.12</v>
      </c>
      <c r="H1732" s="18">
        <v>2290.38</v>
      </c>
      <c r="I1732" s="43">
        <v>374</v>
      </c>
      <c r="J1732" s="18" t="s">
        <v>48</v>
      </c>
      <c r="K1732" t="s">
        <v>4851</v>
      </c>
      <c r="L1732" s="18" t="s">
        <v>3805</v>
      </c>
    </row>
    <row r="1733" spans="1:12" x14ac:dyDescent="0.3">
      <c r="A1733" t="s">
        <v>8623</v>
      </c>
      <c r="B1733" s="18" t="s">
        <v>18</v>
      </c>
      <c r="C1733" s="18" t="s">
        <v>25</v>
      </c>
      <c r="D1733" s="18" t="s">
        <v>33</v>
      </c>
      <c r="E1733" s="18" t="s">
        <v>40</v>
      </c>
      <c r="F1733" s="18">
        <v>1062</v>
      </c>
      <c r="G1733" s="18">
        <v>1355.71</v>
      </c>
      <c r="H1733" s="18">
        <v>2626.85</v>
      </c>
      <c r="I1733" s="43">
        <v>497</v>
      </c>
      <c r="J1733" s="18" t="s">
        <v>48</v>
      </c>
      <c r="K1733" t="s">
        <v>4838</v>
      </c>
      <c r="L1733" s="18" t="s">
        <v>1056</v>
      </c>
    </row>
    <row r="1734" spans="1:12" x14ac:dyDescent="0.3">
      <c r="A1734" t="s">
        <v>9413</v>
      </c>
      <c r="B1734" s="18" t="s">
        <v>19</v>
      </c>
      <c r="C1734" s="18" t="s">
        <v>30</v>
      </c>
      <c r="D1734" s="18" t="s">
        <v>32</v>
      </c>
      <c r="E1734" s="18" t="s">
        <v>42</v>
      </c>
      <c r="F1734" s="18">
        <v>1013</v>
      </c>
      <c r="G1734" s="18">
        <v>1909.76</v>
      </c>
      <c r="H1734" s="18">
        <v>2781.99</v>
      </c>
      <c r="I1734" s="43">
        <v>30</v>
      </c>
      <c r="J1734" s="18" t="s">
        <v>48</v>
      </c>
      <c r="K1734" t="s">
        <v>5141</v>
      </c>
      <c r="L1734" s="18" t="s">
        <v>2329</v>
      </c>
    </row>
    <row r="1735" spans="1:12" x14ac:dyDescent="0.3">
      <c r="A1735" t="s">
        <v>6788</v>
      </c>
      <c r="B1735" s="18" t="s">
        <v>14</v>
      </c>
      <c r="C1735" s="18" t="s">
        <v>23</v>
      </c>
      <c r="D1735" s="18" t="s">
        <v>33</v>
      </c>
      <c r="E1735" s="18" t="s">
        <v>40</v>
      </c>
      <c r="F1735" s="18">
        <v>1043</v>
      </c>
      <c r="G1735" s="18">
        <v>632.75</v>
      </c>
      <c r="H1735" s="18">
        <v>854.62</v>
      </c>
      <c r="I1735" s="43">
        <v>129</v>
      </c>
      <c r="J1735" s="18" t="s">
        <v>48</v>
      </c>
      <c r="K1735" t="s">
        <v>5498</v>
      </c>
      <c r="L1735" s="18" t="s">
        <v>2850</v>
      </c>
    </row>
    <row r="1736" spans="1:12" x14ac:dyDescent="0.3">
      <c r="A1736" t="s">
        <v>8726</v>
      </c>
      <c r="B1736" s="18" t="s">
        <v>16</v>
      </c>
      <c r="C1736" s="18" t="s">
        <v>28</v>
      </c>
      <c r="D1736" s="18" t="s">
        <v>33</v>
      </c>
      <c r="E1736" s="18" t="s">
        <v>42</v>
      </c>
      <c r="F1736" s="18">
        <v>1039</v>
      </c>
      <c r="G1736" s="18">
        <v>1741.5</v>
      </c>
      <c r="H1736" s="18">
        <v>3346.57</v>
      </c>
      <c r="I1736" s="43">
        <v>324</v>
      </c>
      <c r="J1736" s="18" t="s">
        <v>48</v>
      </c>
      <c r="K1736" t="s">
        <v>6083</v>
      </c>
      <c r="L1736" s="18" t="s">
        <v>1205</v>
      </c>
    </row>
    <row r="1737" spans="1:12" x14ac:dyDescent="0.3">
      <c r="A1737" t="s">
        <v>9118</v>
      </c>
      <c r="B1737" s="18" t="s">
        <v>19</v>
      </c>
      <c r="C1737" s="18" t="s">
        <v>26</v>
      </c>
      <c r="D1737" s="18" t="s">
        <v>34</v>
      </c>
      <c r="E1737" s="18" t="s">
        <v>38</v>
      </c>
      <c r="F1737" s="18">
        <v>1063</v>
      </c>
      <c r="G1737" s="18">
        <v>431.19</v>
      </c>
      <c r="H1737" s="18">
        <v>600.73</v>
      </c>
      <c r="I1737" s="43">
        <v>282</v>
      </c>
      <c r="J1737" s="18" t="s">
        <v>48</v>
      </c>
      <c r="K1737" t="s">
        <v>5157</v>
      </c>
      <c r="L1737" s="18" t="s">
        <v>1860</v>
      </c>
    </row>
    <row r="1738" spans="1:12" x14ac:dyDescent="0.3">
      <c r="A1738" t="s">
        <v>9081</v>
      </c>
      <c r="B1738" s="18" t="s">
        <v>13</v>
      </c>
      <c r="C1738" s="18" t="s">
        <v>24</v>
      </c>
      <c r="D1738" s="18" t="s">
        <v>31</v>
      </c>
      <c r="E1738" s="18" t="s">
        <v>43</v>
      </c>
      <c r="F1738" s="18">
        <v>1078</v>
      </c>
      <c r="G1738" s="18">
        <v>1518.93</v>
      </c>
      <c r="H1738" s="18">
        <v>2706.41</v>
      </c>
      <c r="I1738" s="43">
        <v>481</v>
      </c>
      <c r="J1738" s="18" t="s">
        <v>48</v>
      </c>
      <c r="K1738" t="s">
        <v>4747</v>
      </c>
      <c r="L1738" s="18" t="s">
        <v>1807</v>
      </c>
    </row>
    <row r="1739" spans="1:12" x14ac:dyDescent="0.3">
      <c r="A1739" t="s">
        <v>10347</v>
      </c>
      <c r="B1739" s="18" t="s">
        <v>12</v>
      </c>
      <c r="C1739" s="18" t="s">
        <v>22</v>
      </c>
      <c r="D1739" s="18" t="s">
        <v>34</v>
      </c>
      <c r="E1739" s="18" t="s">
        <v>36</v>
      </c>
      <c r="F1739" s="18">
        <v>1051</v>
      </c>
      <c r="G1739" s="18">
        <v>1730.98</v>
      </c>
      <c r="H1739" s="18">
        <v>3238.46</v>
      </c>
      <c r="I1739" s="43">
        <v>487</v>
      </c>
      <c r="J1739" s="18" t="s">
        <v>48</v>
      </c>
      <c r="K1739" t="s">
        <v>4869</v>
      </c>
      <c r="L1739" s="18" t="s">
        <v>3781</v>
      </c>
    </row>
    <row r="1740" spans="1:12" x14ac:dyDescent="0.3">
      <c r="A1740" t="s">
        <v>7150</v>
      </c>
      <c r="B1740" s="18" t="s">
        <v>12</v>
      </c>
      <c r="C1740" s="18" t="s">
        <v>21</v>
      </c>
      <c r="D1740" s="18" t="s">
        <v>32</v>
      </c>
      <c r="E1740" s="18" t="s">
        <v>44</v>
      </c>
      <c r="F1740" s="18">
        <v>1037</v>
      </c>
      <c r="G1740" s="18">
        <v>337.61</v>
      </c>
      <c r="H1740" s="18">
        <v>562.03</v>
      </c>
      <c r="I1740" s="43">
        <v>108</v>
      </c>
      <c r="J1740" s="18" t="s">
        <v>48</v>
      </c>
      <c r="K1740" t="s">
        <v>4549</v>
      </c>
      <c r="L1740" s="18" t="s">
        <v>4151</v>
      </c>
    </row>
    <row r="1741" spans="1:12" x14ac:dyDescent="0.3">
      <c r="A1741" t="s">
        <v>6362</v>
      </c>
      <c r="B1741" s="18" t="s">
        <v>12</v>
      </c>
      <c r="C1741" s="18" t="s">
        <v>28</v>
      </c>
      <c r="D1741" s="18" t="s">
        <v>32</v>
      </c>
      <c r="E1741" s="18" t="s">
        <v>40</v>
      </c>
      <c r="F1741" s="18">
        <v>1038</v>
      </c>
      <c r="G1741" s="18">
        <v>928.82</v>
      </c>
      <c r="H1741" s="18">
        <v>1336.56</v>
      </c>
      <c r="I1741" s="43">
        <v>80</v>
      </c>
      <c r="J1741" s="18" t="s">
        <v>48</v>
      </c>
      <c r="K1741" t="s">
        <v>5115</v>
      </c>
      <c r="L1741" s="18" t="s">
        <v>3467</v>
      </c>
    </row>
    <row r="1742" spans="1:12" x14ac:dyDescent="0.3">
      <c r="A1742" t="s">
        <v>9746</v>
      </c>
      <c r="B1742" s="18" t="s">
        <v>11</v>
      </c>
      <c r="C1742" s="18" t="s">
        <v>22</v>
      </c>
      <c r="D1742" s="18" t="s">
        <v>31</v>
      </c>
      <c r="E1742" s="18" t="s">
        <v>38</v>
      </c>
      <c r="F1742" s="18">
        <v>1007</v>
      </c>
      <c r="G1742" s="18">
        <v>65.25</v>
      </c>
      <c r="H1742" s="18">
        <v>96.32</v>
      </c>
      <c r="I1742" s="43">
        <v>354</v>
      </c>
      <c r="J1742" s="18" t="s">
        <v>48</v>
      </c>
      <c r="K1742" t="s">
        <v>5495</v>
      </c>
      <c r="L1742" s="18" t="s">
        <v>2855</v>
      </c>
    </row>
    <row r="1743" spans="1:12" x14ac:dyDescent="0.3">
      <c r="A1743" t="s">
        <v>9646</v>
      </c>
      <c r="B1743" s="18" t="s">
        <v>15</v>
      </c>
      <c r="C1743" s="18" t="s">
        <v>23</v>
      </c>
      <c r="D1743" s="18" t="s">
        <v>35</v>
      </c>
      <c r="E1743" s="18" t="s">
        <v>44</v>
      </c>
      <c r="F1743" s="18">
        <v>1017</v>
      </c>
      <c r="G1743" s="18">
        <v>1881.63</v>
      </c>
      <c r="H1743" s="18">
        <v>2842.35</v>
      </c>
      <c r="I1743" s="43">
        <v>11</v>
      </c>
      <c r="J1743" s="18" t="s">
        <v>48</v>
      </c>
      <c r="K1743" t="s">
        <v>5574</v>
      </c>
      <c r="L1743" s="18" t="s">
        <v>2706</v>
      </c>
    </row>
    <row r="1744" spans="1:12" x14ac:dyDescent="0.3">
      <c r="A1744" t="s">
        <v>6793</v>
      </c>
      <c r="B1744" s="18" t="s">
        <v>14</v>
      </c>
      <c r="C1744" s="18" t="s">
        <v>23</v>
      </c>
      <c r="D1744" s="18" t="s">
        <v>35</v>
      </c>
      <c r="E1744" s="18" t="s">
        <v>45</v>
      </c>
      <c r="F1744" s="18">
        <v>1003</v>
      </c>
      <c r="G1744" s="18">
        <v>1662.04</v>
      </c>
      <c r="H1744" s="18">
        <v>2541.62</v>
      </c>
      <c r="I1744" s="43">
        <v>73</v>
      </c>
      <c r="J1744" s="18" t="s">
        <v>48</v>
      </c>
      <c r="K1744" t="s">
        <v>5179</v>
      </c>
      <c r="L1744" s="18" t="s">
        <v>3375</v>
      </c>
    </row>
    <row r="1745" spans="1:12" x14ac:dyDescent="0.3">
      <c r="A1745" t="s">
        <v>10294</v>
      </c>
      <c r="B1745" s="18" t="s">
        <v>16</v>
      </c>
      <c r="C1745" s="18" t="s">
        <v>21</v>
      </c>
      <c r="D1745" s="18" t="s">
        <v>34</v>
      </c>
      <c r="E1745" s="18" t="s">
        <v>41</v>
      </c>
      <c r="F1745" s="18">
        <v>1081</v>
      </c>
      <c r="G1745" s="18">
        <v>813.19</v>
      </c>
      <c r="H1745" s="18">
        <v>1464.25</v>
      </c>
      <c r="I1745" s="43">
        <v>106</v>
      </c>
      <c r="J1745" s="18" t="s">
        <v>48</v>
      </c>
      <c r="K1745" t="s">
        <v>4504</v>
      </c>
      <c r="L1745" s="18" t="s">
        <v>3701</v>
      </c>
    </row>
    <row r="1746" spans="1:12" x14ac:dyDescent="0.3">
      <c r="A1746" t="s">
        <v>10596</v>
      </c>
      <c r="B1746" s="18" t="s">
        <v>12</v>
      </c>
      <c r="C1746" s="18" t="s">
        <v>27</v>
      </c>
      <c r="D1746" s="18" t="s">
        <v>31</v>
      </c>
      <c r="E1746" s="18" t="s">
        <v>40</v>
      </c>
      <c r="F1746" s="18">
        <v>1031</v>
      </c>
      <c r="G1746" s="18">
        <v>1707.78</v>
      </c>
      <c r="H1746" s="18">
        <v>3292.66</v>
      </c>
      <c r="I1746" s="43">
        <v>452</v>
      </c>
      <c r="J1746" s="18" t="s">
        <v>48</v>
      </c>
      <c r="K1746" t="s">
        <v>4517</v>
      </c>
      <c r="L1746" s="18" t="s">
        <v>4188</v>
      </c>
    </row>
    <row r="1747" spans="1:12" x14ac:dyDescent="0.3">
      <c r="A1747" t="s">
        <v>7209</v>
      </c>
      <c r="B1747" s="18" t="s">
        <v>16</v>
      </c>
      <c r="C1747" s="18" t="s">
        <v>29</v>
      </c>
      <c r="D1747" s="18" t="s">
        <v>31</v>
      </c>
      <c r="E1747" s="18" t="s">
        <v>38</v>
      </c>
      <c r="F1747" s="18">
        <v>1095</v>
      </c>
      <c r="G1747" s="18">
        <v>552.32000000000005</v>
      </c>
      <c r="H1747" s="18">
        <v>725.11</v>
      </c>
      <c r="I1747" s="43">
        <v>472</v>
      </c>
      <c r="J1747" s="18" t="s">
        <v>48</v>
      </c>
      <c r="K1747" t="s">
        <v>5677</v>
      </c>
      <c r="L1747" s="18" t="s">
        <v>1916</v>
      </c>
    </row>
    <row r="1748" spans="1:12" x14ac:dyDescent="0.3">
      <c r="A1748" t="s">
        <v>7448</v>
      </c>
      <c r="B1748" s="18" t="s">
        <v>12</v>
      </c>
      <c r="C1748" s="18" t="s">
        <v>23</v>
      </c>
      <c r="D1748" s="18" t="s">
        <v>35</v>
      </c>
      <c r="E1748" s="18" t="s">
        <v>37</v>
      </c>
      <c r="F1748" s="18">
        <v>1054</v>
      </c>
      <c r="G1748" s="18">
        <v>1304.8699999999999</v>
      </c>
      <c r="H1748" s="18">
        <v>2227.71</v>
      </c>
      <c r="I1748" s="43">
        <v>247</v>
      </c>
      <c r="J1748" s="18" t="s">
        <v>48</v>
      </c>
      <c r="K1748" t="s">
        <v>4536</v>
      </c>
      <c r="L1748" s="18" t="s">
        <v>4163</v>
      </c>
    </row>
    <row r="1749" spans="1:12" x14ac:dyDescent="0.3">
      <c r="A1749" t="s">
        <v>7528</v>
      </c>
      <c r="B1749" s="18" t="s">
        <v>19</v>
      </c>
      <c r="C1749" s="18" t="s">
        <v>30</v>
      </c>
      <c r="D1749" s="18" t="s">
        <v>32</v>
      </c>
      <c r="E1749" s="18" t="s">
        <v>41</v>
      </c>
      <c r="F1749" s="18">
        <v>1072</v>
      </c>
      <c r="G1749" s="18">
        <v>1907.94</v>
      </c>
      <c r="H1749" s="18">
        <v>2860.37</v>
      </c>
      <c r="I1749" s="43">
        <v>244</v>
      </c>
      <c r="J1749" s="18" t="s">
        <v>48</v>
      </c>
      <c r="K1749" t="s">
        <v>5368</v>
      </c>
      <c r="L1749" s="18" t="s">
        <v>205</v>
      </c>
    </row>
    <row r="1750" spans="1:12" x14ac:dyDescent="0.3">
      <c r="A1750" t="s">
        <v>7641</v>
      </c>
      <c r="B1750" s="18" t="s">
        <v>16</v>
      </c>
      <c r="C1750" s="18" t="s">
        <v>21</v>
      </c>
      <c r="D1750" s="18" t="s">
        <v>34</v>
      </c>
      <c r="E1750" s="18" t="s">
        <v>42</v>
      </c>
      <c r="F1750" s="18">
        <v>1076</v>
      </c>
      <c r="G1750" s="18">
        <v>1214.8699999999999</v>
      </c>
      <c r="H1750" s="18">
        <v>1813.72</v>
      </c>
      <c r="I1750" s="43">
        <v>354</v>
      </c>
      <c r="J1750" s="18" t="s">
        <v>48</v>
      </c>
      <c r="K1750" t="s">
        <v>4448</v>
      </c>
      <c r="L1750" s="18" t="s">
        <v>4258</v>
      </c>
    </row>
    <row r="1751" spans="1:12" x14ac:dyDescent="0.3">
      <c r="A1751" t="s">
        <v>8111</v>
      </c>
      <c r="B1751" s="18" t="s">
        <v>17</v>
      </c>
      <c r="C1751" s="18" t="s">
        <v>22</v>
      </c>
      <c r="D1751" s="18" t="s">
        <v>31</v>
      </c>
      <c r="E1751" s="18" t="s">
        <v>40</v>
      </c>
      <c r="F1751" s="18">
        <v>1075</v>
      </c>
      <c r="G1751" s="18">
        <v>394.47</v>
      </c>
      <c r="H1751" s="18">
        <v>499.67</v>
      </c>
      <c r="I1751" s="43">
        <v>226</v>
      </c>
      <c r="J1751" s="18" t="s">
        <v>48</v>
      </c>
      <c r="K1751" t="s">
        <v>6054</v>
      </c>
      <c r="L1751" s="18" t="s">
        <v>199</v>
      </c>
    </row>
    <row r="1752" spans="1:12" x14ac:dyDescent="0.3">
      <c r="A1752" t="s">
        <v>9893</v>
      </c>
      <c r="B1752" s="18" t="s">
        <v>11</v>
      </c>
      <c r="C1752" s="18" t="s">
        <v>27</v>
      </c>
      <c r="D1752" s="18" t="s">
        <v>32</v>
      </c>
      <c r="E1752" s="18" t="s">
        <v>37</v>
      </c>
      <c r="F1752" s="18">
        <v>1088</v>
      </c>
      <c r="G1752" s="18">
        <v>1285.81</v>
      </c>
      <c r="H1752" s="18">
        <v>2219.02</v>
      </c>
      <c r="I1752" s="43">
        <v>47</v>
      </c>
      <c r="J1752" s="18" t="s">
        <v>48</v>
      </c>
      <c r="K1752" t="s">
        <v>5252</v>
      </c>
      <c r="L1752" s="18" t="s">
        <v>3086</v>
      </c>
    </row>
    <row r="1753" spans="1:12" x14ac:dyDescent="0.3">
      <c r="A1753" t="s">
        <v>7112</v>
      </c>
      <c r="B1753" s="18" t="s">
        <v>16</v>
      </c>
      <c r="C1753" s="18" t="s">
        <v>22</v>
      </c>
      <c r="D1753" s="18" t="s">
        <v>35</v>
      </c>
      <c r="E1753" s="18" t="s">
        <v>37</v>
      </c>
      <c r="F1753" s="18">
        <v>1004</v>
      </c>
      <c r="G1753" s="18">
        <v>525.91999999999996</v>
      </c>
      <c r="H1753" s="18">
        <v>600.59</v>
      </c>
      <c r="I1753" s="43">
        <v>224</v>
      </c>
      <c r="J1753" s="18" t="s">
        <v>48</v>
      </c>
      <c r="K1753" t="s">
        <v>4867</v>
      </c>
      <c r="L1753" s="18" t="s">
        <v>449</v>
      </c>
    </row>
    <row r="1754" spans="1:12" x14ac:dyDescent="0.3">
      <c r="A1754" t="s">
        <v>6383</v>
      </c>
      <c r="B1754" s="18" t="s">
        <v>19</v>
      </c>
      <c r="C1754" s="18" t="s">
        <v>29</v>
      </c>
      <c r="D1754" s="18" t="s">
        <v>32</v>
      </c>
      <c r="E1754" s="18" t="s">
        <v>41</v>
      </c>
      <c r="F1754" s="18">
        <v>1027</v>
      </c>
      <c r="G1754" s="18">
        <v>307.92</v>
      </c>
      <c r="H1754" s="18">
        <v>376.44</v>
      </c>
      <c r="I1754" s="43">
        <v>210</v>
      </c>
      <c r="J1754" s="18" t="s">
        <v>48</v>
      </c>
      <c r="K1754" t="s">
        <v>4442</v>
      </c>
      <c r="L1754" s="18" t="s">
        <v>2195</v>
      </c>
    </row>
    <row r="1755" spans="1:12" x14ac:dyDescent="0.3">
      <c r="A1755" t="s">
        <v>9439</v>
      </c>
      <c r="B1755" s="18" t="s">
        <v>11</v>
      </c>
      <c r="C1755" s="18" t="s">
        <v>29</v>
      </c>
      <c r="D1755" s="18" t="s">
        <v>35</v>
      </c>
      <c r="E1755" s="18" t="s">
        <v>40</v>
      </c>
      <c r="F1755" s="18">
        <v>1029</v>
      </c>
      <c r="G1755" s="18">
        <v>1881</v>
      </c>
      <c r="H1755" s="18">
        <v>2897.22</v>
      </c>
      <c r="I1755" s="43">
        <v>18</v>
      </c>
      <c r="J1755" s="18" t="s">
        <v>48</v>
      </c>
      <c r="K1755" t="s">
        <v>4738</v>
      </c>
      <c r="L1755" s="18" t="s">
        <v>2374</v>
      </c>
    </row>
    <row r="1756" spans="1:12" x14ac:dyDescent="0.3">
      <c r="A1756" t="s">
        <v>7036</v>
      </c>
      <c r="B1756" s="18" t="s">
        <v>14</v>
      </c>
      <c r="C1756" s="18" t="s">
        <v>30</v>
      </c>
      <c r="D1756" s="18" t="s">
        <v>34</v>
      </c>
      <c r="E1756" s="18" t="s">
        <v>41</v>
      </c>
      <c r="F1756" s="18">
        <v>1056</v>
      </c>
      <c r="G1756" s="18">
        <v>336.37</v>
      </c>
      <c r="H1756" s="18">
        <v>526.17999999999995</v>
      </c>
      <c r="I1756" s="43">
        <v>441</v>
      </c>
      <c r="J1756" s="18" t="s">
        <v>48</v>
      </c>
      <c r="K1756" t="s">
        <v>6239</v>
      </c>
      <c r="L1756" s="18" t="s">
        <v>398</v>
      </c>
    </row>
    <row r="1757" spans="1:12" x14ac:dyDescent="0.3">
      <c r="A1757" t="s">
        <v>6425</v>
      </c>
      <c r="B1757" s="18" t="s">
        <v>15</v>
      </c>
      <c r="C1757" s="18" t="s">
        <v>23</v>
      </c>
      <c r="D1757" s="18" t="s">
        <v>34</v>
      </c>
      <c r="E1757" s="18" t="s">
        <v>42</v>
      </c>
      <c r="F1757" s="18">
        <v>1072</v>
      </c>
      <c r="G1757" s="18">
        <v>765.78</v>
      </c>
      <c r="H1757" s="18">
        <v>1358.32</v>
      </c>
      <c r="I1757" s="43">
        <v>354</v>
      </c>
      <c r="J1757" s="18" t="s">
        <v>48</v>
      </c>
      <c r="K1757" t="s">
        <v>4841</v>
      </c>
      <c r="L1757" s="18" t="s">
        <v>2919</v>
      </c>
    </row>
    <row r="1758" spans="1:12" x14ac:dyDescent="0.3">
      <c r="A1758" t="s">
        <v>8918</v>
      </c>
      <c r="B1758" s="18" t="s">
        <v>12</v>
      </c>
      <c r="C1758" s="18" t="s">
        <v>28</v>
      </c>
      <c r="D1758" s="18" t="s">
        <v>33</v>
      </c>
      <c r="E1758" s="18" t="s">
        <v>36</v>
      </c>
      <c r="F1758" s="18">
        <v>1032</v>
      </c>
      <c r="G1758" s="18">
        <v>1787.12</v>
      </c>
      <c r="H1758" s="18">
        <v>3129.67</v>
      </c>
      <c r="I1758" s="43">
        <v>453</v>
      </c>
      <c r="J1758" s="18" t="s">
        <v>48</v>
      </c>
      <c r="K1758" t="s">
        <v>5370</v>
      </c>
      <c r="L1758" s="18" t="s">
        <v>1534</v>
      </c>
    </row>
    <row r="1759" spans="1:12" x14ac:dyDescent="0.3">
      <c r="A1759" t="s">
        <v>7716</v>
      </c>
      <c r="B1759" s="18" t="s">
        <v>18</v>
      </c>
      <c r="C1759" s="18" t="s">
        <v>22</v>
      </c>
      <c r="D1759" s="18" t="s">
        <v>33</v>
      </c>
      <c r="E1759" s="18" t="s">
        <v>44</v>
      </c>
      <c r="F1759" s="18">
        <v>1069</v>
      </c>
      <c r="G1759" s="18">
        <v>1445.61</v>
      </c>
      <c r="H1759" s="18">
        <v>1775.12</v>
      </c>
      <c r="I1759" s="43">
        <v>421</v>
      </c>
      <c r="J1759" s="18" t="s">
        <v>48</v>
      </c>
      <c r="K1759" t="s">
        <v>4427</v>
      </c>
      <c r="L1759" s="18" t="s">
        <v>772</v>
      </c>
    </row>
    <row r="1760" spans="1:12" x14ac:dyDescent="0.3">
      <c r="A1760" t="s">
        <v>7443</v>
      </c>
      <c r="B1760" s="18" t="s">
        <v>19</v>
      </c>
      <c r="C1760" s="18" t="s">
        <v>30</v>
      </c>
      <c r="D1760" s="18" t="s">
        <v>35</v>
      </c>
      <c r="E1760" s="18" t="s">
        <v>38</v>
      </c>
      <c r="F1760" s="18">
        <v>1022</v>
      </c>
      <c r="G1760" s="18">
        <v>234.74</v>
      </c>
      <c r="H1760" s="18">
        <v>452.94</v>
      </c>
      <c r="I1760" s="43">
        <v>440</v>
      </c>
      <c r="J1760" s="18" t="s">
        <v>48</v>
      </c>
      <c r="K1760" t="s">
        <v>5655</v>
      </c>
      <c r="L1760" s="18" t="s">
        <v>2439</v>
      </c>
    </row>
    <row r="1761" spans="1:12" x14ac:dyDescent="0.3">
      <c r="A1761" t="s">
        <v>10568</v>
      </c>
      <c r="B1761" s="18" t="s">
        <v>18</v>
      </c>
      <c r="C1761" s="18" t="s">
        <v>23</v>
      </c>
      <c r="D1761" s="18" t="s">
        <v>35</v>
      </c>
      <c r="E1761" s="18" t="s">
        <v>45</v>
      </c>
      <c r="F1761" s="18">
        <v>1041</v>
      </c>
      <c r="G1761" s="18">
        <v>865.2</v>
      </c>
      <c r="H1761" s="18">
        <v>1523.95</v>
      </c>
      <c r="I1761" s="43">
        <v>176</v>
      </c>
      <c r="J1761" s="18" t="s">
        <v>48</v>
      </c>
      <c r="K1761" t="s">
        <v>4554</v>
      </c>
      <c r="L1761" s="18" t="s">
        <v>4146</v>
      </c>
    </row>
    <row r="1762" spans="1:12" x14ac:dyDescent="0.3">
      <c r="A1762" t="s">
        <v>8117</v>
      </c>
      <c r="B1762" s="18" t="s">
        <v>11</v>
      </c>
      <c r="C1762" s="18" t="s">
        <v>25</v>
      </c>
      <c r="D1762" s="18" t="s">
        <v>35</v>
      </c>
      <c r="E1762" s="18" t="s">
        <v>39</v>
      </c>
      <c r="F1762" s="18">
        <v>1085</v>
      </c>
      <c r="G1762" s="18">
        <v>1740.52</v>
      </c>
      <c r="H1762" s="18">
        <v>3362.17</v>
      </c>
      <c r="I1762" s="43">
        <v>4</v>
      </c>
      <c r="J1762" s="18" t="s">
        <v>48</v>
      </c>
      <c r="K1762" t="s">
        <v>5997</v>
      </c>
      <c r="L1762" s="18" t="s">
        <v>214</v>
      </c>
    </row>
    <row r="1763" spans="1:12" x14ac:dyDescent="0.3">
      <c r="A1763" t="s">
        <v>10229</v>
      </c>
      <c r="B1763" s="18" t="s">
        <v>15</v>
      </c>
      <c r="C1763" s="18" t="s">
        <v>24</v>
      </c>
      <c r="D1763" s="18" t="s">
        <v>32</v>
      </c>
      <c r="E1763" s="18" t="s">
        <v>38</v>
      </c>
      <c r="F1763" s="18">
        <v>1075</v>
      </c>
      <c r="G1763" s="18">
        <v>665.17</v>
      </c>
      <c r="H1763" s="18">
        <v>1185.75</v>
      </c>
      <c r="I1763" s="43">
        <v>46</v>
      </c>
      <c r="J1763" s="18" t="s">
        <v>48</v>
      </c>
      <c r="K1763" t="s">
        <v>5002</v>
      </c>
      <c r="L1763" s="18" t="s">
        <v>3614</v>
      </c>
    </row>
    <row r="1764" spans="1:12" x14ac:dyDescent="0.3">
      <c r="A1764" t="s">
        <v>6732</v>
      </c>
      <c r="B1764" s="18" t="s">
        <v>17</v>
      </c>
      <c r="C1764" s="18" t="s">
        <v>22</v>
      </c>
      <c r="D1764" s="18" t="s">
        <v>34</v>
      </c>
      <c r="E1764" s="18" t="s">
        <v>43</v>
      </c>
      <c r="F1764" s="18">
        <v>1070</v>
      </c>
      <c r="G1764" s="18">
        <v>1423.87</v>
      </c>
      <c r="H1764" s="18">
        <v>2242.75</v>
      </c>
      <c r="I1764" s="43">
        <v>462</v>
      </c>
      <c r="J1764" s="18" t="s">
        <v>48</v>
      </c>
      <c r="K1764" t="s">
        <v>6081</v>
      </c>
      <c r="L1764" s="18" t="s">
        <v>1209</v>
      </c>
    </row>
    <row r="1765" spans="1:12" x14ac:dyDescent="0.3">
      <c r="A1765" t="s">
        <v>7419</v>
      </c>
      <c r="B1765" s="18" t="s">
        <v>15</v>
      </c>
      <c r="C1765" s="18" t="s">
        <v>24</v>
      </c>
      <c r="D1765" s="18" t="s">
        <v>32</v>
      </c>
      <c r="E1765" s="18" t="s">
        <v>41</v>
      </c>
      <c r="F1765" s="18">
        <v>1097</v>
      </c>
      <c r="G1765" s="18">
        <v>935.68</v>
      </c>
      <c r="H1765" s="18">
        <v>1376.26</v>
      </c>
      <c r="I1765" s="43">
        <v>239</v>
      </c>
      <c r="J1765" s="18" t="s">
        <v>48</v>
      </c>
      <c r="K1765" t="s">
        <v>5384</v>
      </c>
      <c r="L1765" s="18" t="s">
        <v>2527</v>
      </c>
    </row>
    <row r="1766" spans="1:12" x14ac:dyDescent="0.3">
      <c r="A1766" t="s">
        <v>9986</v>
      </c>
      <c r="B1766" s="18" t="s">
        <v>14</v>
      </c>
      <c r="C1766" s="18" t="s">
        <v>23</v>
      </c>
      <c r="D1766" s="18" t="s">
        <v>35</v>
      </c>
      <c r="E1766" s="18" t="s">
        <v>45</v>
      </c>
      <c r="F1766" s="18">
        <v>1050</v>
      </c>
      <c r="G1766" s="18">
        <v>185.23</v>
      </c>
      <c r="H1766" s="18">
        <v>247.65</v>
      </c>
      <c r="I1766" s="43">
        <v>398</v>
      </c>
      <c r="J1766" s="18" t="s">
        <v>48</v>
      </c>
      <c r="K1766" t="s">
        <v>4742</v>
      </c>
      <c r="L1766" s="18" t="s">
        <v>3231</v>
      </c>
    </row>
    <row r="1767" spans="1:12" x14ac:dyDescent="0.3">
      <c r="A1767" t="s">
        <v>8925</v>
      </c>
      <c r="B1767" s="18" t="s">
        <v>15</v>
      </c>
      <c r="C1767" s="18" t="s">
        <v>22</v>
      </c>
      <c r="D1767" s="18" t="s">
        <v>35</v>
      </c>
      <c r="E1767" s="18" t="s">
        <v>37</v>
      </c>
      <c r="F1767" s="18">
        <v>1034</v>
      </c>
      <c r="G1767" s="18">
        <v>536.41</v>
      </c>
      <c r="H1767" s="18">
        <v>981.9</v>
      </c>
      <c r="I1767" s="43">
        <v>178</v>
      </c>
      <c r="J1767" s="18" t="s">
        <v>48</v>
      </c>
      <c r="K1767" t="s">
        <v>5050</v>
      </c>
      <c r="L1767" s="18" t="s">
        <v>1547</v>
      </c>
    </row>
    <row r="1768" spans="1:12" x14ac:dyDescent="0.3">
      <c r="A1768" t="s">
        <v>8854</v>
      </c>
      <c r="B1768" s="18" t="s">
        <v>12</v>
      </c>
      <c r="C1768" s="18" t="s">
        <v>29</v>
      </c>
      <c r="D1768" s="18" t="s">
        <v>34</v>
      </c>
      <c r="E1768" s="18" t="s">
        <v>40</v>
      </c>
      <c r="F1768" s="18">
        <v>1001</v>
      </c>
      <c r="G1768" s="18">
        <v>691.24</v>
      </c>
      <c r="H1768" s="18">
        <v>1013.28</v>
      </c>
      <c r="I1768" s="43">
        <v>339</v>
      </c>
      <c r="J1768" s="18" t="s">
        <v>48</v>
      </c>
      <c r="K1768" t="s">
        <v>5207</v>
      </c>
      <c r="L1768" s="18" t="s">
        <v>1437</v>
      </c>
    </row>
    <row r="1769" spans="1:12" x14ac:dyDescent="0.3">
      <c r="A1769" t="s">
        <v>7504</v>
      </c>
      <c r="B1769" s="18" t="s">
        <v>16</v>
      </c>
      <c r="C1769" s="18" t="s">
        <v>26</v>
      </c>
      <c r="D1769" s="18" t="s">
        <v>33</v>
      </c>
      <c r="E1769" s="18" t="s">
        <v>38</v>
      </c>
      <c r="F1769" s="18">
        <v>1093</v>
      </c>
      <c r="G1769" s="18">
        <v>1938.65</v>
      </c>
      <c r="H1769" s="18">
        <v>3367.84</v>
      </c>
      <c r="I1769" s="43">
        <v>365</v>
      </c>
      <c r="J1769" s="18" t="s">
        <v>48</v>
      </c>
      <c r="K1769" t="s">
        <v>4856</v>
      </c>
      <c r="L1769" s="18" t="s">
        <v>3799</v>
      </c>
    </row>
    <row r="1770" spans="1:12" x14ac:dyDescent="0.3">
      <c r="A1770" t="s">
        <v>8422</v>
      </c>
      <c r="B1770" s="18" t="s">
        <v>14</v>
      </c>
      <c r="C1770" s="18" t="s">
        <v>28</v>
      </c>
      <c r="D1770" s="18" t="s">
        <v>32</v>
      </c>
      <c r="E1770" s="18" t="s">
        <v>43</v>
      </c>
      <c r="F1770" s="18">
        <v>1020</v>
      </c>
      <c r="G1770" s="18">
        <v>600.91999999999996</v>
      </c>
      <c r="H1770" s="18">
        <v>774.94</v>
      </c>
      <c r="I1770" s="43">
        <v>287</v>
      </c>
      <c r="J1770" s="18" t="s">
        <v>48</v>
      </c>
      <c r="K1770" t="s">
        <v>5527</v>
      </c>
      <c r="L1770" s="18" t="s">
        <v>728</v>
      </c>
    </row>
    <row r="1771" spans="1:12" x14ac:dyDescent="0.3">
      <c r="A1771" t="s">
        <v>6816</v>
      </c>
      <c r="B1771" s="18" t="s">
        <v>16</v>
      </c>
      <c r="C1771" s="18" t="s">
        <v>24</v>
      </c>
      <c r="D1771" s="18" t="s">
        <v>34</v>
      </c>
      <c r="E1771" s="18" t="s">
        <v>43</v>
      </c>
      <c r="F1771" s="18">
        <v>1010</v>
      </c>
      <c r="G1771" s="18">
        <v>1339.57</v>
      </c>
      <c r="H1771" s="18">
        <v>1731.29</v>
      </c>
      <c r="I1771" s="43">
        <v>77</v>
      </c>
      <c r="J1771" s="18" t="s">
        <v>48</v>
      </c>
      <c r="K1771" t="s">
        <v>5016</v>
      </c>
      <c r="L1771" s="18" t="s">
        <v>3409</v>
      </c>
    </row>
    <row r="1772" spans="1:12" x14ac:dyDescent="0.3">
      <c r="A1772" t="s">
        <v>8822</v>
      </c>
      <c r="B1772" s="18" t="s">
        <v>14</v>
      </c>
      <c r="C1772" s="18" t="s">
        <v>27</v>
      </c>
      <c r="D1772" s="18" t="s">
        <v>33</v>
      </c>
      <c r="E1772" s="18" t="s">
        <v>38</v>
      </c>
      <c r="F1772" s="18">
        <v>1081</v>
      </c>
      <c r="G1772" s="18">
        <v>1173.82</v>
      </c>
      <c r="H1772" s="18">
        <v>2053.6</v>
      </c>
      <c r="I1772" s="43">
        <v>291</v>
      </c>
      <c r="J1772" s="18" t="s">
        <v>48</v>
      </c>
      <c r="K1772" t="s">
        <v>6034</v>
      </c>
      <c r="L1772" s="18" t="s">
        <v>1381</v>
      </c>
    </row>
    <row r="1773" spans="1:12" x14ac:dyDescent="0.3">
      <c r="A1773" t="s">
        <v>10089</v>
      </c>
      <c r="B1773" s="18" t="s">
        <v>14</v>
      </c>
      <c r="C1773" s="18" t="s">
        <v>26</v>
      </c>
      <c r="D1773" s="18" t="s">
        <v>34</v>
      </c>
      <c r="E1773" s="18" t="s">
        <v>40</v>
      </c>
      <c r="F1773" s="18">
        <v>1073</v>
      </c>
      <c r="G1773" s="18">
        <v>527.38</v>
      </c>
      <c r="H1773" s="18">
        <v>661.64</v>
      </c>
      <c r="I1773" s="43">
        <v>322</v>
      </c>
      <c r="J1773" s="18" t="s">
        <v>48</v>
      </c>
      <c r="K1773" t="s">
        <v>4851</v>
      </c>
      <c r="L1773" s="18" t="s">
        <v>3415</v>
      </c>
    </row>
    <row r="1774" spans="1:12" x14ac:dyDescent="0.3">
      <c r="A1774" t="s">
        <v>8524</v>
      </c>
      <c r="B1774" s="18" t="s">
        <v>19</v>
      </c>
      <c r="C1774" s="18" t="s">
        <v>22</v>
      </c>
      <c r="D1774" s="18" t="s">
        <v>31</v>
      </c>
      <c r="E1774" s="18" t="s">
        <v>41</v>
      </c>
      <c r="F1774" s="18">
        <v>1059</v>
      </c>
      <c r="G1774" s="18">
        <v>1665.27</v>
      </c>
      <c r="H1774" s="18">
        <v>1895.62</v>
      </c>
      <c r="I1774" s="43">
        <v>334</v>
      </c>
      <c r="J1774" s="18" t="s">
        <v>48</v>
      </c>
      <c r="K1774" t="s">
        <v>4531</v>
      </c>
      <c r="L1774" s="18" t="s">
        <v>892</v>
      </c>
    </row>
    <row r="1775" spans="1:12" x14ac:dyDescent="0.3">
      <c r="A1775" t="s">
        <v>8450</v>
      </c>
      <c r="B1775" s="18" t="s">
        <v>12</v>
      </c>
      <c r="C1775" s="18" t="s">
        <v>23</v>
      </c>
      <c r="D1775" s="18" t="s">
        <v>35</v>
      </c>
      <c r="E1775" s="18" t="s">
        <v>40</v>
      </c>
      <c r="F1775" s="18">
        <v>1007</v>
      </c>
      <c r="G1775" s="18">
        <v>1152.99</v>
      </c>
      <c r="H1775" s="18">
        <v>1556.81</v>
      </c>
      <c r="I1775" s="43">
        <v>286</v>
      </c>
      <c r="J1775" s="18" t="s">
        <v>48</v>
      </c>
      <c r="K1775" t="s">
        <v>6036</v>
      </c>
      <c r="L1775" s="18" t="s">
        <v>783</v>
      </c>
    </row>
    <row r="1776" spans="1:12" x14ac:dyDescent="0.3">
      <c r="A1776" t="s">
        <v>7444</v>
      </c>
      <c r="B1776" s="18" t="s">
        <v>14</v>
      </c>
      <c r="C1776" s="18" t="s">
        <v>22</v>
      </c>
      <c r="D1776" s="18" t="s">
        <v>31</v>
      </c>
      <c r="E1776" s="18" t="s">
        <v>39</v>
      </c>
      <c r="F1776" s="18">
        <v>1003</v>
      </c>
      <c r="G1776" s="18">
        <v>900.49</v>
      </c>
      <c r="H1776" s="18">
        <v>1295.5</v>
      </c>
      <c r="I1776" s="43">
        <v>499</v>
      </c>
      <c r="J1776" s="18" t="s">
        <v>48</v>
      </c>
      <c r="K1776" t="s">
        <v>5718</v>
      </c>
      <c r="L1776" s="18" t="s">
        <v>2389</v>
      </c>
    </row>
    <row r="1777" spans="1:12" x14ac:dyDescent="0.3">
      <c r="A1777" t="s">
        <v>6858</v>
      </c>
      <c r="B1777" s="18" t="s">
        <v>17</v>
      </c>
      <c r="C1777" s="18" t="s">
        <v>21</v>
      </c>
      <c r="D1777" s="18" t="s">
        <v>33</v>
      </c>
      <c r="E1777" s="18" t="s">
        <v>37</v>
      </c>
      <c r="F1777" s="18">
        <v>1013</v>
      </c>
      <c r="G1777" s="18">
        <v>1609.96</v>
      </c>
      <c r="H1777" s="18">
        <v>2858.48</v>
      </c>
      <c r="I1777" s="43">
        <v>344</v>
      </c>
      <c r="J1777" s="18" t="s">
        <v>48</v>
      </c>
      <c r="K1777" t="s">
        <v>5295</v>
      </c>
      <c r="L1777" s="18" t="s">
        <v>1088</v>
      </c>
    </row>
    <row r="1778" spans="1:12" x14ac:dyDescent="0.3">
      <c r="A1778" t="s">
        <v>6742</v>
      </c>
      <c r="B1778" s="18" t="s">
        <v>18</v>
      </c>
      <c r="C1778" s="18" t="s">
        <v>28</v>
      </c>
      <c r="D1778" s="18" t="s">
        <v>31</v>
      </c>
      <c r="E1778" s="18" t="s">
        <v>45</v>
      </c>
      <c r="F1778" s="18">
        <v>1062</v>
      </c>
      <c r="G1778" s="18">
        <v>919.82</v>
      </c>
      <c r="H1778" s="18">
        <v>1421.82</v>
      </c>
      <c r="I1778" s="43">
        <v>91</v>
      </c>
      <c r="J1778" s="18" t="s">
        <v>48</v>
      </c>
      <c r="K1778" t="s">
        <v>5007</v>
      </c>
      <c r="L1778" s="18" t="s">
        <v>3267</v>
      </c>
    </row>
    <row r="1779" spans="1:12" x14ac:dyDescent="0.3">
      <c r="A1779" t="s">
        <v>6312</v>
      </c>
      <c r="B1779" s="18" t="s">
        <v>16</v>
      </c>
      <c r="C1779" s="18" t="s">
        <v>29</v>
      </c>
      <c r="D1779" s="18" t="s">
        <v>31</v>
      </c>
      <c r="E1779" s="18" t="s">
        <v>40</v>
      </c>
      <c r="F1779" s="18">
        <v>1083</v>
      </c>
      <c r="G1779" s="18">
        <v>1761.65</v>
      </c>
      <c r="H1779" s="18">
        <v>3446.8</v>
      </c>
      <c r="I1779" s="43">
        <v>289</v>
      </c>
      <c r="J1779" s="18" t="s">
        <v>48</v>
      </c>
      <c r="K1779" t="s">
        <v>4665</v>
      </c>
      <c r="L1779" s="18" t="s">
        <v>4027</v>
      </c>
    </row>
    <row r="1780" spans="1:12" x14ac:dyDescent="0.3">
      <c r="A1780" t="s">
        <v>8603</v>
      </c>
      <c r="B1780" s="18" t="s">
        <v>17</v>
      </c>
      <c r="C1780" s="18" t="s">
        <v>25</v>
      </c>
      <c r="D1780" s="18" t="s">
        <v>33</v>
      </c>
      <c r="E1780" s="18" t="s">
        <v>38</v>
      </c>
      <c r="F1780" s="18">
        <v>1001</v>
      </c>
      <c r="G1780" s="18">
        <v>475.12</v>
      </c>
      <c r="H1780" s="18">
        <v>531.63</v>
      </c>
      <c r="I1780" s="43">
        <v>434</v>
      </c>
      <c r="J1780" s="18" t="s">
        <v>48</v>
      </c>
      <c r="K1780" t="s">
        <v>6102</v>
      </c>
      <c r="L1780" s="18" t="s">
        <v>1020</v>
      </c>
    </row>
    <row r="1781" spans="1:12" x14ac:dyDescent="0.3">
      <c r="A1781" t="s">
        <v>9010</v>
      </c>
      <c r="B1781" s="18" t="s">
        <v>15</v>
      </c>
      <c r="C1781" s="18" t="s">
        <v>27</v>
      </c>
      <c r="D1781" s="18" t="s">
        <v>32</v>
      </c>
      <c r="E1781" s="18" t="s">
        <v>38</v>
      </c>
      <c r="F1781" s="18">
        <v>1013</v>
      </c>
      <c r="G1781" s="18">
        <v>1666.34</v>
      </c>
      <c r="H1781" s="18">
        <v>3084.28</v>
      </c>
      <c r="I1781" s="43">
        <v>36</v>
      </c>
      <c r="J1781" s="18" t="s">
        <v>48</v>
      </c>
      <c r="K1781" t="s">
        <v>4569</v>
      </c>
      <c r="L1781" s="18" t="s">
        <v>510</v>
      </c>
    </row>
    <row r="1782" spans="1:12" x14ac:dyDescent="0.3">
      <c r="A1782" t="s">
        <v>10076</v>
      </c>
      <c r="B1782" s="18" t="s">
        <v>17</v>
      </c>
      <c r="C1782" s="18" t="s">
        <v>29</v>
      </c>
      <c r="D1782" s="18" t="s">
        <v>31</v>
      </c>
      <c r="E1782" s="18" t="s">
        <v>39</v>
      </c>
      <c r="F1782" s="18">
        <v>1018</v>
      </c>
      <c r="G1782" s="18">
        <v>1939.51</v>
      </c>
      <c r="H1782" s="18">
        <v>2534.7600000000002</v>
      </c>
      <c r="I1782" s="43">
        <v>205</v>
      </c>
      <c r="J1782" s="18" t="s">
        <v>48</v>
      </c>
      <c r="K1782" t="s">
        <v>5165</v>
      </c>
      <c r="L1782" s="18" t="s">
        <v>3395</v>
      </c>
    </row>
    <row r="1783" spans="1:12" x14ac:dyDescent="0.3">
      <c r="A1783" t="s">
        <v>7371</v>
      </c>
      <c r="B1783" s="18" t="s">
        <v>13</v>
      </c>
      <c r="C1783" s="18" t="s">
        <v>22</v>
      </c>
      <c r="D1783" s="18" t="s">
        <v>32</v>
      </c>
      <c r="E1783" s="18" t="s">
        <v>42</v>
      </c>
      <c r="F1783" s="18">
        <v>1008</v>
      </c>
      <c r="G1783" s="18">
        <v>724.93</v>
      </c>
      <c r="H1783" s="18">
        <v>1254.2</v>
      </c>
      <c r="I1783" s="43">
        <v>123</v>
      </c>
      <c r="J1783" s="18" t="s">
        <v>48</v>
      </c>
      <c r="K1783" t="s">
        <v>5566</v>
      </c>
      <c r="L1783" s="18" t="s">
        <v>1936</v>
      </c>
    </row>
    <row r="1784" spans="1:12" x14ac:dyDescent="0.3">
      <c r="A1784" t="s">
        <v>6488</v>
      </c>
      <c r="B1784" s="18" t="s">
        <v>11</v>
      </c>
      <c r="C1784" s="18" t="s">
        <v>29</v>
      </c>
      <c r="D1784" s="18" t="s">
        <v>31</v>
      </c>
      <c r="E1784" s="18" t="s">
        <v>44</v>
      </c>
      <c r="F1784" s="18">
        <v>1073</v>
      </c>
      <c r="G1784" s="18">
        <v>1725.38</v>
      </c>
      <c r="H1784" s="18">
        <v>2991.33</v>
      </c>
      <c r="I1784" s="43">
        <v>238</v>
      </c>
      <c r="J1784" s="18" t="s">
        <v>48</v>
      </c>
      <c r="K1784" t="s">
        <v>5058</v>
      </c>
      <c r="L1784" s="18" t="s">
        <v>3545</v>
      </c>
    </row>
    <row r="1785" spans="1:12" x14ac:dyDescent="0.3">
      <c r="A1785" t="s">
        <v>6610</v>
      </c>
      <c r="B1785" s="18" t="s">
        <v>11</v>
      </c>
      <c r="C1785" s="18" t="s">
        <v>28</v>
      </c>
      <c r="D1785" s="18" t="s">
        <v>33</v>
      </c>
      <c r="E1785" s="18" t="s">
        <v>41</v>
      </c>
      <c r="F1785" s="18">
        <v>1012</v>
      </c>
      <c r="G1785" s="18">
        <v>1546.47</v>
      </c>
      <c r="H1785" s="18">
        <v>2743.22</v>
      </c>
      <c r="I1785" s="43">
        <v>423</v>
      </c>
      <c r="J1785" s="18" t="s">
        <v>48</v>
      </c>
      <c r="K1785" t="s">
        <v>5077</v>
      </c>
      <c r="L1785" s="18" t="s">
        <v>3340</v>
      </c>
    </row>
    <row r="1786" spans="1:12" x14ac:dyDescent="0.3">
      <c r="A1786" t="s">
        <v>8409</v>
      </c>
      <c r="B1786" s="18" t="s">
        <v>13</v>
      </c>
      <c r="C1786" s="18" t="s">
        <v>30</v>
      </c>
      <c r="D1786" s="18" t="s">
        <v>32</v>
      </c>
      <c r="E1786" s="18" t="s">
        <v>40</v>
      </c>
      <c r="F1786" s="18">
        <v>1080</v>
      </c>
      <c r="G1786" s="18">
        <v>764.9</v>
      </c>
      <c r="H1786" s="18">
        <v>962.54</v>
      </c>
      <c r="I1786" s="43">
        <v>1</v>
      </c>
      <c r="J1786" s="18" t="s">
        <v>48</v>
      </c>
      <c r="K1786" t="s">
        <v>5029</v>
      </c>
      <c r="L1786" s="18" t="s">
        <v>706</v>
      </c>
    </row>
    <row r="1787" spans="1:12" x14ac:dyDescent="0.3">
      <c r="A1787" t="s">
        <v>8550</v>
      </c>
      <c r="B1787" s="18" t="s">
        <v>17</v>
      </c>
      <c r="C1787" s="18" t="s">
        <v>23</v>
      </c>
      <c r="D1787" s="18" t="s">
        <v>34</v>
      </c>
      <c r="E1787" s="18" t="s">
        <v>39</v>
      </c>
      <c r="F1787" s="18">
        <v>1044</v>
      </c>
      <c r="G1787" s="18">
        <v>1449.96</v>
      </c>
      <c r="H1787" s="18">
        <v>1877.05</v>
      </c>
      <c r="I1787" s="43">
        <v>88</v>
      </c>
      <c r="J1787" s="18" t="s">
        <v>48</v>
      </c>
      <c r="K1787" t="s">
        <v>5240</v>
      </c>
      <c r="L1787" s="18" t="s">
        <v>930</v>
      </c>
    </row>
    <row r="1788" spans="1:12" x14ac:dyDescent="0.3">
      <c r="A1788" t="s">
        <v>6465</v>
      </c>
      <c r="B1788" s="18" t="s">
        <v>17</v>
      </c>
      <c r="C1788" s="18" t="s">
        <v>26</v>
      </c>
      <c r="D1788" s="18" t="s">
        <v>35</v>
      </c>
      <c r="E1788" s="18" t="s">
        <v>43</v>
      </c>
      <c r="F1788" s="18">
        <v>1050</v>
      </c>
      <c r="G1788" s="18">
        <v>421.59</v>
      </c>
      <c r="H1788" s="18">
        <v>592.96</v>
      </c>
      <c r="I1788" s="43">
        <v>465</v>
      </c>
      <c r="J1788" s="18" t="s">
        <v>48</v>
      </c>
      <c r="K1788" t="s">
        <v>4675</v>
      </c>
      <c r="L1788" s="18" t="s">
        <v>2725</v>
      </c>
    </row>
    <row r="1789" spans="1:12" x14ac:dyDescent="0.3">
      <c r="A1789" t="s">
        <v>7609</v>
      </c>
      <c r="B1789" s="18" t="s">
        <v>19</v>
      </c>
      <c r="C1789" s="18" t="s">
        <v>28</v>
      </c>
      <c r="D1789" s="18" t="s">
        <v>33</v>
      </c>
      <c r="E1789" s="18" t="s">
        <v>44</v>
      </c>
      <c r="F1789" s="18">
        <v>1012</v>
      </c>
      <c r="G1789" s="18">
        <v>975.83</v>
      </c>
      <c r="H1789" s="18">
        <v>1092.73</v>
      </c>
      <c r="I1789" s="43">
        <v>45</v>
      </c>
      <c r="J1789" s="18" t="s">
        <v>48</v>
      </c>
      <c r="K1789" t="s">
        <v>4891</v>
      </c>
      <c r="L1789" s="18" t="s">
        <v>438</v>
      </c>
    </row>
    <row r="1790" spans="1:12" x14ac:dyDescent="0.3">
      <c r="A1790" t="s">
        <v>6299</v>
      </c>
      <c r="B1790" s="18" t="s">
        <v>19</v>
      </c>
      <c r="C1790" s="18" t="s">
        <v>21</v>
      </c>
      <c r="D1790" s="18" t="s">
        <v>33</v>
      </c>
      <c r="E1790" s="18" t="s">
        <v>37</v>
      </c>
      <c r="F1790" s="18">
        <v>1063</v>
      </c>
      <c r="G1790" s="18">
        <v>1647.1</v>
      </c>
      <c r="H1790" s="18">
        <v>2330.79</v>
      </c>
      <c r="I1790" s="43">
        <v>234</v>
      </c>
      <c r="J1790" s="18" t="s">
        <v>48</v>
      </c>
      <c r="K1790" t="s">
        <v>5357</v>
      </c>
      <c r="L1790" s="18" t="s">
        <v>561</v>
      </c>
    </row>
    <row r="1791" spans="1:12" x14ac:dyDescent="0.3">
      <c r="A1791" t="s">
        <v>7338</v>
      </c>
      <c r="B1791" s="18" t="s">
        <v>14</v>
      </c>
      <c r="C1791" s="18" t="s">
        <v>28</v>
      </c>
      <c r="D1791" s="18" t="s">
        <v>33</v>
      </c>
      <c r="E1791" s="18" t="s">
        <v>42</v>
      </c>
      <c r="F1791" s="18">
        <v>1011</v>
      </c>
      <c r="G1791" s="18">
        <v>275.66000000000003</v>
      </c>
      <c r="H1791" s="18">
        <v>403.56</v>
      </c>
      <c r="I1791" s="43">
        <v>429</v>
      </c>
      <c r="J1791" s="18" t="s">
        <v>48</v>
      </c>
      <c r="K1791" t="s">
        <v>5721</v>
      </c>
      <c r="L1791" s="18" t="s">
        <v>2377</v>
      </c>
    </row>
    <row r="1792" spans="1:12" x14ac:dyDescent="0.3">
      <c r="A1792" t="s">
        <v>6659</v>
      </c>
      <c r="B1792" s="18" t="s">
        <v>14</v>
      </c>
      <c r="C1792" s="18" t="s">
        <v>21</v>
      </c>
      <c r="D1792" s="18" t="s">
        <v>31</v>
      </c>
      <c r="E1792" s="18" t="s">
        <v>42</v>
      </c>
      <c r="F1792" s="18">
        <v>1018</v>
      </c>
      <c r="G1792" s="18">
        <v>792.23</v>
      </c>
      <c r="H1792" s="18">
        <v>1452.07</v>
      </c>
      <c r="I1792" s="43">
        <v>21</v>
      </c>
      <c r="J1792" s="18" t="s">
        <v>48</v>
      </c>
      <c r="K1792" t="s">
        <v>4645</v>
      </c>
      <c r="L1792" s="18" t="s">
        <v>4050</v>
      </c>
    </row>
    <row r="1793" spans="1:12" x14ac:dyDescent="0.3">
      <c r="A1793" t="s">
        <v>10643</v>
      </c>
      <c r="B1793" s="18" t="s">
        <v>13</v>
      </c>
      <c r="C1793" s="18" t="s">
        <v>24</v>
      </c>
      <c r="D1793" s="18" t="s">
        <v>34</v>
      </c>
      <c r="E1793" s="18" t="s">
        <v>41</v>
      </c>
      <c r="F1793" s="18">
        <v>1084</v>
      </c>
      <c r="G1793" s="18">
        <v>1903.15</v>
      </c>
      <c r="H1793" s="18">
        <v>3659.08</v>
      </c>
      <c r="I1793" s="43">
        <v>498</v>
      </c>
      <c r="J1793" s="18" t="s">
        <v>48</v>
      </c>
      <c r="K1793" t="s">
        <v>4442</v>
      </c>
      <c r="L1793" s="18" t="s">
        <v>4264</v>
      </c>
    </row>
    <row r="1794" spans="1:12" x14ac:dyDescent="0.3">
      <c r="A1794" t="s">
        <v>10306</v>
      </c>
      <c r="B1794" s="18" t="s">
        <v>18</v>
      </c>
      <c r="C1794" s="18" t="s">
        <v>27</v>
      </c>
      <c r="D1794" s="18" t="s">
        <v>35</v>
      </c>
      <c r="E1794" s="18" t="s">
        <v>43</v>
      </c>
      <c r="F1794" s="18">
        <v>1015</v>
      </c>
      <c r="G1794" s="18">
        <v>307.83</v>
      </c>
      <c r="H1794" s="18">
        <v>425.42</v>
      </c>
      <c r="I1794" s="43">
        <v>487</v>
      </c>
      <c r="J1794" s="18" t="s">
        <v>48</v>
      </c>
      <c r="K1794" t="s">
        <v>4835</v>
      </c>
      <c r="L1794" s="18" t="s">
        <v>3722</v>
      </c>
    </row>
    <row r="1795" spans="1:12" x14ac:dyDescent="0.3">
      <c r="A1795" t="s">
        <v>9658</v>
      </c>
      <c r="B1795" s="18" t="s">
        <v>20</v>
      </c>
      <c r="C1795" s="18" t="s">
        <v>22</v>
      </c>
      <c r="D1795" s="18" t="s">
        <v>32</v>
      </c>
      <c r="E1795" s="18" t="s">
        <v>43</v>
      </c>
      <c r="F1795" s="18">
        <v>1067</v>
      </c>
      <c r="G1795" s="18">
        <v>1074.79</v>
      </c>
      <c r="H1795" s="18">
        <v>1206.76</v>
      </c>
      <c r="I1795" s="43">
        <v>66</v>
      </c>
      <c r="J1795" s="18" t="s">
        <v>48</v>
      </c>
      <c r="K1795" t="s">
        <v>4754</v>
      </c>
      <c r="L1795" s="18" t="s">
        <v>2723</v>
      </c>
    </row>
    <row r="1796" spans="1:12" x14ac:dyDescent="0.3">
      <c r="A1796" t="s">
        <v>10331</v>
      </c>
      <c r="B1796" s="18" t="s">
        <v>17</v>
      </c>
      <c r="C1796" s="18" t="s">
        <v>29</v>
      </c>
      <c r="D1796" s="18" t="s">
        <v>32</v>
      </c>
      <c r="E1796" s="18" t="s">
        <v>44</v>
      </c>
      <c r="F1796" s="18">
        <v>1069</v>
      </c>
      <c r="G1796" s="18">
        <v>1644.67</v>
      </c>
      <c r="H1796" s="18">
        <v>1933.76</v>
      </c>
      <c r="I1796" s="43">
        <v>78</v>
      </c>
      <c r="J1796" s="18" t="s">
        <v>48</v>
      </c>
      <c r="K1796" t="s">
        <v>4860</v>
      </c>
      <c r="L1796" s="18" t="s">
        <v>3757</v>
      </c>
    </row>
    <row r="1797" spans="1:12" x14ac:dyDescent="0.3">
      <c r="A1797" t="s">
        <v>10569</v>
      </c>
      <c r="B1797" s="18" t="s">
        <v>11</v>
      </c>
      <c r="C1797" s="18" t="s">
        <v>30</v>
      </c>
      <c r="D1797" s="18" t="s">
        <v>31</v>
      </c>
      <c r="E1797" s="18" t="s">
        <v>38</v>
      </c>
      <c r="F1797" s="18">
        <v>1018</v>
      </c>
      <c r="G1797" s="18">
        <v>770.5</v>
      </c>
      <c r="H1797" s="18">
        <v>1122.51</v>
      </c>
      <c r="I1797" s="43">
        <v>221</v>
      </c>
      <c r="J1797" s="18" t="s">
        <v>48</v>
      </c>
      <c r="K1797" t="s">
        <v>4551</v>
      </c>
      <c r="L1797" s="18" t="s">
        <v>4149</v>
      </c>
    </row>
    <row r="1798" spans="1:12" x14ac:dyDescent="0.3">
      <c r="A1798" t="s">
        <v>6670</v>
      </c>
      <c r="B1798" s="18" t="s">
        <v>17</v>
      </c>
      <c r="C1798" s="18" t="s">
        <v>26</v>
      </c>
      <c r="D1798" s="18" t="s">
        <v>31</v>
      </c>
      <c r="E1798" s="18" t="s">
        <v>42</v>
      </c>
      <c r="F1798" s="18">
        <v>1008</v>
      </c>
      <c r="G1798" s="18">
        <v>1983.76</v>
      </c>
      <c r="H1798" s="18">
        <v>2565.98</v>
      </c>
      <c r="I1798" s="43">
        <v>341</v>
      </c>
      <c r="J1798" s="18" t="s">
        <v>48</v>
      </c>
      <c r="K1798" t="s">
        <v>4792</v>
      </c>
      <c r="L1798" s="18" t="s">
        <v>1763</v>
      </c>
    </row>
    <row r="1799" spans="1:12" x14ac:dyDescent="0.3">
      <c r="A1799" t="s">
        <v>6985</v>
      </c>
      <c r="B1799" s="18" t="s">
        <v>14</v>
      </c>
      <c r="C1799" s="18" t="s">
        <v>21</v>
      </c>
      <c r="D1799" s="18" t="s">
        <v>32</v>
      </c>
      <c r="E1799" s="18" t="s">
        <v>38</v>
      </c>
      <c r="F1799" s="18">
        <v>1088</v>
      </c>
      <c r="G1799" s="18">
        <v>1428.79</v>
      </c>
      <c r="H1799" s="18">
        <v>2062.35</v>
      </c>
      <c r="I1799" s="43">
        <v>402</v>
      </c>
      <c r="J1799" s="18" t="s">
        <v>48</v>
      </c>
      <c r="K1799" t="s">
        <v>5462</v>
      </c>
      <c r="L1799" s="18" t="s">
        <v>2093</v>
      </c>
    </row>
    <row r="1800" spans="1:12" x14ac:dyDescent="0.3">
      <c r="A1800" t="s">
        <v>8814</v>
      </c>
      <c r="B1800" s="18" t="s">
        <v>14</v>
      </c>
      <c r="C1800" s="18" t="s">
        <v>21</v>
      </c>
      <c r="D1800" s="18" t="s">
        <v>34</v>
      </c>
      <c r="E1800" s="18" t="s">
        <v>41</v>
      </c>
      <c r="F1800" s="18">
        <v>1046</v>
      </c>
      <c r="G1800" s="18">
        <v>1066.18</v>
      </c>
      <c r="H1800" s="18">
        <v>1242.6400000000001</v>
      </c>
      <c r="I1800" s="43">
        <v>390</v>
      </c>
      <c r="J1800" s="18" t="s">
        <v>48</v>
      </c>
      <c r="K1800" t="s">
        <v>4557</v>
      </c>
      <c r="L1800" s="18" t="s">
        <v>1366</v>
      </c>
    </row>
    <row r="1801" spans="1:12" x14ac:dyDescent="0.3">
      <c r="A1801" t="s">
        <v>8208</v>
      </c>
      <c r="B1801" s="18" t="s">
        <v>15</v>
      </c>
      <c r="C1801" s="18" t="s">
        <v>29</v>
      </c>
      <c r="D1801" s="18" t="s">
        <v>31</v>
      </c>
      <c r="E1801" s="18" t="s">
        <v>36</v>
      </c>
      <c r="F1801" s="18">
        <v>1053</v>
      </c>
      <c r="G1801" s="18">
        <v>173.93</v>
      </c>
      <c r="H1801" s="18">
        <v>236.15</v>
      </c>
      <c r="I1801" s="43">
        <v>310</v>
      </c>
      <c r="J1801" s="18" t="s">
        <v>48</v>
      </c>
      <c r="K1801" t="s">
        <v>5185</v>
      </c>
      <c r="L1801" s="18" t="s">
        <v>371</v>
      </c>
    </row>
    <row r="1802" spans="1:12" x14ac:dyDescent="0.3">
      <c r="A1802" t="s">
        <v>9429</v>
      </c>
      <c r="B1802" s="18" t="s">
        <v>14</v>
      </c>
      <c r="C1802" s="18" t="s">
        <v>23</v>
      </c>
      <c r="D1802" s="18" t="s">
        <v>32</v>
      </c>
      <c r="E1802" s="18" t="s">
        <v>42</v>
      </c>
      <c r="F1802" s="18">
        <v>1063</v>
      </c>
      <c r="G1802" s="18">
        <v>1867.63</v>
      </c>
      <c r="H1802" s="18">
        <v>2215.86</v>
      </c>
      <c r="I1802" s="43">
        <v>40</v>
      </c>
      <c r="J1802" s="18" t="s">
        <v>48</v>
      </c>
      <c r="K1802" t="s">
        <v>4889</v>
      </c>
      <c r="L1802" s="18" t="s">
        <v>2358</v>
      </c>
    </row>
    <row r="1803" spans="1:12" x14ac:dyDescent="0.3">
      <c r="A1803" t="s">
        <v>6925</v>
      </c>
      <c r="B1803" s="18" t="s">
        <v>17</v>
      </c>
      <c r="C1803" s="18" t="s">
        <v>21</v>
      </c>
      <c r="D1803" s="18" t="s">
        <v>32</v>
      </c>
      <c r="E1803" s="18" t="s">
        <v>43</v>
      </c>
      <c r="F1803" s="18">
        <v>1033</v>
      </c>
      <c r="G1803" s="18">
        <v>142.97</v>
      </c>
      <c r="H1803" s="18">
        <v>245.25</v>
      </c>
      <c r="I1803" s="43">
        <v>264</v>
      </c>
      <c r="J1803" s="18" t="s">
        <v>48</v>
      </c>
      <c r="K1803" t="s">
        <v>4504</v>
      </c>
      <c r="L1803" s="18" t="s">
        <v>4201</v>
      </c>
    </row>
    <row r="1804" spans="1:12" x14ac:dyDescent="0.3">
      <c r="A1804" t="s">
        <v>8571</v>
      </c>
      <c r="B1804" s="18" t="s">
        <v>14</v>
      </c>
      <c r="C1804" s="18" t="s">
        <v>25</v>
      </c>
      <c r="D1804" s="18" t="s">
        <v>35</v>
      </c>
      <c r="E1804" s="18" t="s">
        <v>43</v>
      </c>
      <c r="F1804" s="18">
        <v>1010</v>
      </c>
      <c r="G1804" s="18">
        <v>1912.37</v>
      </c>
      <c r="H1804" s="18">
        <v>2733.91</v>
      </c>
      <c r="I1804" s="43">
        <v>236</v>
      </c>
      <c r="J1804" s="18" t="s">
        <v>48</v>
      </c>
      <c r="K1804" t="s">
        <v>6137</v>
      </c>
      <c r="L1804" s="18" t="s">
        <v>968</v>
      </c>
    </row>
    <row r="1805" spans="1:12" x14ac:dyDescent="0.3">
      <c r="A1805" t="s">
        <v>9328</v>
      </c>
      <c r="B1805" s="18" t="s">
        <v>13</v>
      </c>
      <c r="C1805" s="18" t="s">
        <v>30</v>
      </c>
      <c r="D1805" s="18" t="s">
        <v>35</v>
      </c>
      <c r="E1805" s="18" t="s">
        <v>40</v>
      </c>
      <c r="F1805" s="18">
        <v>1030</v>
      </c>
      <c r="G1805" s="18">
        <v>542.76</v>
      </c>
      <c r="H1805" s="18">
        <v>974.93</v>
      </c>
      <c r="I1805" s="43">
        <v>245</v>
      </c>
      <c r="J1805" s="18" t="s">
        <v>48</v>
      </c>
      <c r="K1805" t="s">
        <v>5025</v>
      </c>
      <c r="L1805" s="18" t="s">
        <v>2193</v>
      </c>
    </row>
    <row r="1806" spans="1:12" x14ac:dyDescent="0.3">
      <c r="A1806" t="s">
        <v>10504</v>
      </c>
      <c r="B1806" s="18" t="s">
        <v>18</v>
      </c>
      <c r="C1806" s="18" t="s">
        <v>21</v>
      </c>
      <c r="D1806" s="18" t="s">
        <v>32</v>
      </c>
      <c r="E1806" s="18" t="s">
        <v>36</v>
      </c>
      <c r="F1806" s="18">
        <v>1041</v>
      </c>
      <c r="G1806" s="18">
        <v>786.78</v>
      </c>
      <c r="H1806" s="18">
        <v>893.12</v>
      </c>
      <c r="I1806" s="43">
        <v>107</v>
      </c>
      <c r="J1806" s="18" t="s">
        <v>48</v>
      </c>
      <c r="K1806" t="s">
        <v>4663</v>
      </c>
      <c r="L1806" s="18" t="s">
        <v>4029</v>
      </c>
    </row>
    <row r="1807" spans="1:12" x14ac:dyDescent="0.3">
      <c r="A1807" t="s">
        <v>8442</v>
      </c>
      <c r="B1807" s="18" t="s">
        <v>15</v>
      </c>
      <c r="C1807" s="18" t="s">
        <v>30</v>
      </c>
      <c r="D1807" s="18" t="s">
        <v>33</v>
      </c>
      <c r="E1807" s="18" t="s">
        <v>43</v>
      </c>
      <c r="F1807" s="18">
        <v>1003</v>
      </c>
      <c r="G1807" s="18">
        <v>64.31</v>
      </c>
      <c r="H1807" s="18">
        <v>111.11</v>
      </c>
      <c r="I1807" s="43">
        <v>452</v>
      </c>
      <c r="J1807" s="18" t="s">
        <v>48</v>
      </c>
      <c r="K1807" t="s">
        <v>5168</v>
      </c>
      <c r="L1807" s="18" t="s">
        <v>768</v>
      </c>
    </row>
    <row r="1808" spans="1:12" x14ac:dyDescent="0.3">
      <c r="A1808" t="s">
        <v>7594</v>
      </c>
      <c r="B1808" s="18" t="s">
        <v>18</v>
      </c>
      <c r="C1808" s="18" t="s">
        <v>25</v>
      </c>
      <c r="D1808" s="18" t="s">
        <v>33</v>
      </c>
      <c r="E1808" s="18" t="s">
        <v>45</v>
      </c>
      <c r="F1808" s="18">
        <v>1046</v>
      </c>
      <c r="G1808" s="18">
        <v>243.87</v>
      </c>
      <c r="H1808" s="18">
        <v>384.16</v>
      </c>
      <c r="I1808" s="43">
        <v>324</v>
      </c>
      <c r="J1808" s="18" t="s">
        <v>48</v>
      </c>
      <c r="K1808" t="s">
        <v>5670</v>
      </c>
      <c r="L1808" s="18" t="s">
        <v>155</v>
      </c>
    </row>
    <row r="1809" spans="1:12" x14ac:dyDescent="0.3">
      <c r="A1809" t="s">
        <v>10381</v>
      </c>
      <c r="B1809" s="18" t="s">
        <v>14</v>
      </c>
      <c r="C1809" s="18" t="s">
        <v>25</v>
      </c>
      <c r="D1809" s="18" t="s">
        <v>33</v>
      </c>
      <c r="E1809" s="18" t="s">
        <v>40</v>
      </c>
      <c r="F1809" s="18">
        <v>1079</v>
      </c>
      <c r="G1809" s="18">
        <v>786.44</v>
      </c>
      <c r="H1809" s="18">
        <v>1068.6400000000001</v>
      </c>
      <c r="I1809" s="43">
        <v>370</v>
      </c>
      <c r="J1809" s="18" t="s">
        <v>48</v>
      </c>
      <c r="K1809" t="s">
        <v>4833</v>
      </c>
      <c r="L1809" s="18" t="s">
        <v>3836</v>
      </c>
    </row>
    <row r="1810" spans="1:12" x14ac:dyDescent="0.3">
      <c r="A1810" t="s">
        <v>10035</v>
      </c>
      <c r="B1810" s="18" t="s">
        <v>17</v>
      </c>
      <c r="C1810" s="18" t="s">
        <v>23</v>
      </c>
      <c r="D1810" s="18" t="s">
        <v>33</v>
      </c>
      <c r="E1810" s="18" t="s">
        <v>36</v>
      </c>
      <c r="F1810" s="18">
        <v>1019</v>
      </c>
      <c r="G1810" s="18">
        <v>537.96</v>
      </c>
      <c r="H1810" s="18">
        <v>1061.6199999999999</v>
      </c>
      <c r="I1810" s="43">
        <v>298</v>
      </c>
      <c r="J1810" s="18" t="s">
        <v>48</v>
      </c>
      <c r="K1810" t="s">
        <v>5210</v>
      </c>
      <c r="L1810" s="18" t="s">
        <v>3329</v>
      </c>
    </row>
    <row r="1811" spans="1:12" x14ac:dyDescent="0.3">
      <c r="A1811" t="s">
        <v>9411</v>
      </c>
      <c r="B1811" s="18" t="s">
        <v>17</v>
      </c>
      <c r="C1811" s="18" t="s">
        <v>29</v>
      </c>
      <c r="D1811" s="18" t="s">
        <v>31</v>
      </c>
      <c r="E1811" s="18" t="s">
        <v>37</v>
      </c>
      <c r="F1811" s="18">
        <v>1002</v>
      </c>
      <c r="G1811" s="18">
        <v>281.45</v>
      </c>
      <c r="H1811" s="18">
        <v>409.23</v>
      </c>
      <c r="I1811" s="43">
        <v>103</v>
      </c>
      <c r="J1811" s="18" t="s">
        <v>48</v>
      </c>
      <c r="K1811" t="s">
        <v>5736</v>
      </c>
      <c r="L1811" s="18" t="s">
        <v>2327</v>
      </c>
    </row>
    <row r="1812" spans="1:12" x14ac:dyDescent="0.3">
      <c r="A1812" t="s">
        <v>6797</v>
      </c>
      <c r="B1812" s="18" t="s">
        <v>20</v>
      </c>
      <c r="C1812" s="18" t="s">
        <v>24</v>
      </c>
      <c r="D1812" s="18" t="s">
        <v>35</v>
      </c>
      <c r="E1812" s="18" t="s">
        <v>43</v>
      </c>
      <c r="F1812" s="18">
        <v>1010</v>
      </c>
      <c r="G1812" s="18">
        <v>1907.76</v>
      </c>
      <c r="H1812" s="18">
        <v>2869.99</v>
      </c>
      <c r="I1812" s="43">
        <v>352</v>
      </c>
      <c r="J1812" s="18" t="s">
        <v>48</v>
      </c>
      <c r="K1812" t="s">
        <v>5794</v>
      </c>
      <c r="L1812" s="18" t="s">
        <v>2180</v>
      </c>
    </row>
    <row r="1813" spans="1:12" x14ac:dyDescent="0.3">
      <c r="A1813" t="s">
        <v>9654</v>
      </c>
      <c r="B1813" s="18" t="s">
        <v>18</v>
      </c>
      <c r="C1813" s="18" t="s">
        <v>25</v>
      </c>
      <c r="D1813" s="18" t="s">
        <v>34</v>
      </c>
      <c r="E1813" s="18" t="s">
        <v>45</v>
      </c>
      <c r="F1813" s="18">
        <v>1065</v>
      </c>
      <c r="G1813" s="18">
        <v>319.16000000000003</v>
      </c>
      <c r="H1813" s="18">
        <v>393.17</v>
      </c>
      <c r="I1813" s="43">
        <v>466</v>
      </c>
      <c r="J1813" s="18" t="s">
        <v>48</v>
      </c>
      <c r="K1813" t="s">
        <v>5566</v>
      </c>
      <c r="L1813" s="18" t="s">
        <v>2719</v>
      </c>
    </row>
    <row r="1814" spans="1:12" x14ac:dyDescent="0.3">
      <c r="A1814" t="s">
        <v>6421</v>
      </c>
      <c r="B1814" s="18" t="s">
        <v>20</v>
      </c>
      <c r="C1814" s="18" t="s">
        <v>23</v>
      </c>
      <c r="D1814" s="18" t="s">
        <v>32</v>
      </c>
      <c r="E1814" s="18" t="s">
        <v>39</v>
      </c>
      <c r="F1814" s="18">
        <v>1096</v>
      </c>
      <c r="G1814" s="18">
        <v>1850.31</v>
      </c>
      <c r="H1814" s="18">
        <v>2319.88</v>
      </c>
      <c r="I1814" s="43">
        <v>442</v>
      </c>
      <c r="J1814" s="18" t="s">
        <v>48</v>
      </c>
      <c r="K1814" t="s">
        <v>5810</v>
      </c>
      <c r="L1814" s="18" t="s">
        <v>636</v>
      </c>
    </row>
    <row r="1815" spans="1:12" x14ac:dyDescent="0.3">
      <c r="A1815" t="s">
        <v>9631</v>
      </c>
      <c r="B1815" s="18" t="s">
        <v>13</v>
      </c>
      <c r="C1815" s="18" t="s">
        <v>28</v>
      </c>
      <c r="D1815" s="18" t="s">
        <v>32</v>
      </c>
      <c r="E1815" s="18" t="s">
        <v>37</v>
      </c>
      <c r="F1815" s="18">
        <v>1072</v>
      </c>
      <c r="G1815" s="18">
        <v>1721.16</v>
      </c>
      <c r="H1815" s="18">
        <v>2144.1</v>
      </c>
      <c r="I1815" s="43">
        <v>207</v>
      </c>
      <c r="J1815" s="18" t="s">
        <v>48</v>
      </c>
      <c r="K1815" t="s">
        <v>4999</v>
      </c>
      <c r="L1815" s="18" t="s">
        <v>2678</v>
      </c>
    </row>
    <row r="1816" spans="1:12" x14ac:dyDescent="0.3">
      <c r="A1816" t="s">
        <v>7014</v>
      </c>
      <c r="B1816" s="18" t="s">
        <v>16</v>
      </c>
      <c r="C1816" s="18" t="s">
        <v>23</v>
      </c>
      <c r="D1816" s="18" t="s">
        <v>34</v>
      </c>
      <c r="E1816" s="18" t="s">
        <v>38</v>
      </c>
      <c r="F1816" s="18">
        <v>1077</v>
      </c>
      <c r="G1816" s="18">
        <v>1189.72</v>
      </c>
      <c r="H1816" s="18">
        <v>2245.4</v>
      </c>
      <c r="I1816" s="43">
        <v>335</v>
      </c>
      <c r="J1816" s="18" t="s">
        <v>48</v>
      </c>
      <c r="K1816" t="s">
        <v>4466</v>
      </c>
      <c r="L1816" s="18" t="s">
        <v>1325</v>
      </c>
    </row>
    <row r="1817" spans="1:12" x14ac:dyDescent="0.3">
      <c r="A1817" t="s">
        <v>6780</v>
      </c>
      <c r="B1817" s="18" t="s">
        <v>12</v>
      </c>
      <c r="C1817" s="18" t="s">
        <v>30</v>
      </c>
      <c r="D1817" s="18" t="s">
        <v>33</v>
      </c>
      <c r="E1817" s="18" t="s">
        <v>36</v>
      </c>
      <c r="F1817" s="18">
        <v>1052</v>
      </c>
      <c r="G1817" s="18">
        <v>1783.85</v>
      </c>
      <c r="H1817" s="18">
        <v>2547.39</v>
      </c>
      <c r="I1817" s="43">
        <v>222</v>
      </c>
      <c r="J1817" s="18" t="s">
        <v>48</v>
      </c>
      <c r="K1817" t="s">
        <v>5466</v>
      </c>
      <c r="L1817" s="18" t="s">
        <v>2905</v>
      </c>
    </row>
    <row r="1818" spans="1:12" x14ac:dyDescent="0.3">
      <c r="A1818" t="s">
        <v>7878</v>
      </c>
      <c r="B1818" s="18" t="s">
        <v>19</v>
      </c>
      <c r="C1818" s="18" t="s">
        <v>28</v>
      </c>
      <c r="D1818" s="18" t="s">
        <v>33</v>
      </c>
      <c r="E1818" s="18" t="s">
        <v>44</v>
      </c>
      <c r="F1818" s="18">
        <v>1098</v>
      </c>
      <c r="G1818" s="18">
        <v>127</v>
      </c>
      <c r="H1818" s="18">
        <v>216.94</v>
      </c>
      <c r="I1818" s="43">
        <v>240</v>
      </c>
      <c r="J1818" s="18" t="s">
        <v>48</v>
      </c>
      <c r="K1818" t="s">
        <v>5080</v>
      </c>
      <c r="L1818" s="18" t="s">
        <v>2814</v>
      </c>
    </row>
    <row r="1819" spans="1:12" x14ac:dyDescent="0.3">
      <c r="A1819" t="s">
        <v>9334</v>
      </c>
      <c r="B1819" s="18" t="s">
        <v>18</v>
      </c>
      <c r="C1819" s="18" t="s">
        <v>21</v>
      </c>
      <c r="D1819" s="18" t="s">
        <v>32</v>
      </c>
      <c r="E1819" s="18" t="s">
        <v>40</v>
      </c>
      <c r="F1819" s="18">
        <v>1089</v>
      </c>
      <c r="G1819" s="18">
        <v>1646.39</v>
      </c>
      <c r="H1819" s="18">
        <v>2914.97</v>
      </c>
      <c r="I1819" s="43">
        <v>104</v>
      </c>
      <c r="J1819" s="18" t="s">
        <v>48</v>
      </c>
      <c r="K1819" t="s">
        <v>5787</v>
      </c>
      <c r="L1819" s="18" t="s">
        <v>2202</v>
      </c>
    </row>
    <row r="1820" spans="1:12" x14ac:dyDescent="0.3">
      <c r="A1820" t="s">
        <v>8151</v>
      </c>
      <c r="B1820" s="18" t="s">
        <v>13</v>
      </c>
      <c r="C1820" s="18" t="s">
        <v>24</v>
      </c>
      <c r="D1820" s="18" t="s">
        <v>31</v>
      </c>
      <c r="E1820" s="18" t="s">
        <v>38</v>
      </c>
      <c r="F1820" s="18">
        <v>1081</v>
      </c>
      <c r="G1820" s="18">
        <v>431.41</v>
      </c>
      <c r="H1820" s="18">
        <v>826.94</v>
      </c>
      <c r="I1820" s="43">
        <v>140</v>
      </c>
      <c r="J1820" s="18" t="s">
        <v>48</v>
      </c>
      <c r="K1820" t="s">
        <v>5844</v>
      </c>
      <c r="L1820" s="18" t="s">
        <v>274</v>
      </c>
    </row>
    <row r="1821" spans="1:12" x14ac:dyDescent="0.3">
      <c r="A1821" t="s">
        <v>7260</v>
      </c>
      <c r="B1821" s="18" t="s">
        <v>16</v>
      </c>
      <c r="C1821" s="18" t="s">
        <v>24</v>
      </c>
      <c r="D1821" s="18" t="s">
        <v>33</v>
      </c>
      <c r="E1821" s="18" t="s">
        <v>36</v>
      </c>
      <c r="F1821" s="18">
        <v>1030</v>
      </c>
      <c r="G1821" s="18">
        <v>503.96</v>
      </c>
      <c r="H1821" s="18">
        <v>826.52</v>
      </c>
      <c r="I1821" s="43">
        <v>241</v>
      </c>
      <c r="J1821" s="18" t="s">
        <v>48</v>
      </c>
      <c r="K1821" t="s">
        <v>6252</v>
      </c>
      <c r="L1821" s="18" t="s">
        <v>295</v>
      </c>
    </row>
    <row r="1822" spans="1:12" x14ac:dyDescent="0.3">
      <c r="A1822" t="s">
        <v>10614</v>
      </c>
      <c r="B1822" s="18" t="s">
        <v>20</v>
      </c>
      <c r="C1822" s="18" t="s">
        <v>21</v>
      </c>
      <c r="D1822" s="18" t="s">
        <v>33</v>
      </c>
      <c r="E1822" s="18" t="s">
        <v>43</v>
      </c>
      <c r="F1822" s="18">
        <v>1014</v>
      </c>
      <c r="G1822" s="18">
        <v>1803.22</v>
      </c>
      <c r="H1822" s="18">
        <v>2393.6999999999998</v>
      </c>
      <c r="I1822" s="43">
        <v>357</v>
      </c>
      <c r="J1822" s="18" t="s">
        <v>48</v>
      </c>
      <c r="K1822" t="s">
        <v>4494</v>
      </c>
      <c r="L1822" s="18" t="s">
        <v>4211</v>
      </c>
    </row>
    <row r="1823" spans="1:12" x14ac:dyDescent="0.3">
      <c r="A1823" t="s">
        <v>10383</v>
      </c>
      <c r="B1823" s="18" t="s">
        <v>13</v>
      </c>
      <c r="C1823" s="18" t="s">
        <v>29</v>
      </c>
      <c r="D1823" s="18" t="s">
        <v>33</v>
      </c>
      <c r="E1823" s="18" t="s">
        <v>42</v>
      </c>
      <c r="F1823" s="18">
        <v>1026</v>
      </c>
      <c r="G1823" s="18">
        <v>1365.81</v>
      </c>
      <c r="H1823" s="18">
        <v>2391.46</v>
      </c>
      <c r="I1823" s="43">
        <v>92</v>
      </c>
      <c r="J1823" s="18" t="s">
        <v>48</v>
      </c>
      <c r="K1823" t="s">
        <v>4829</v>
      </c>
      <c r="L1823" s="18" t="s">
        <v>3840</v>
      </c>
    </row>
    <row r="1824" spans="1:12" x14ac:dyDescent="0.3">
      <c r="A1824" t="s">
        <v>10346</v>
      </c>
      <c r="B1824" s="18" t="s">
        <v>18</v>
      </c>
      <c r="C1824" s="18" t="s">
        <v>21</v>
      </c>
      <c r="D1824" s="18" t="s">
        <v>33</v>
      </c>
      <c r="E1824" s="18" t="s">
        <v>43</v>
      </c>
      <c r="F1824" s="18">
        <v>1070</v>
      </c>
      <c r="G1824" s="18">
        <v>558.96</v>
      </c>
      <c r="H1824" s="18">
        <v>684.41</v>
      </c>
      <c r="I1824" s="43">
        <v>485</v>
      </c>
      <c r="J1824" s="18" t="s">
        <v>48</v>
      </c>
      <c r="K1824" t="s">
        <v>4870</v>
      </c>
      <c r="L1824" s="18" t="s">
        <v>3780</v>
      </c>
    </row>
    <row r="1825" spans="1:12" x14ac:dyDescent="0.3">
      <c r="A1825" t="s">
        <v>10061</v>
      </c>
      <c r="B1825" s="18" t="s">
        <v>11</v>
      </c>
      <c r="C1825" s="18" t="s">
        <v>29</v>
      </c>
      <c r="D1825" s="18" t="s">
        <v>35</v>
      </c>
      <c r="E1825" s="18" t="s">
        <v>39</v>
      </c>
      <c r="F1825" s="18">
        <v>1029</v>
      </c>
      <c r="G1825" s="18">
        <v>1544.54</v>
      </c>
      <c r="H1825" s="18">
        <v>2684.72</v>
      </c>
      <c r="I1825" s="43">
        <v>307</v>
      </c>
      <c r="J1825" s="18" t="s">
        <v>48</v>
      </c>
      <c r="K1825" t="s">
        <v>5182</v>
      </c>
      <c r="L1825" s="18" t="s">
        <v>3369</v>
      </c>
    </row>
    <row r="1826" spans="1:12" x14ac:dyDescent="0.3">
      <c r="A1826" t="s">
        <v>8426</v>
      </c>
      <c r="B1826" s="18" t="s">
        <v>13</v>
      </c>
      <c r="C1826" s="18" t="s">
        <v>30</v>
      </c>
      <c r="D1826" s="18" t="s">
        <v>34</v>
      </c>
      <c r="E1826" s="18" t="s">
        <v>37</v>
      </c>
      <c r="F1826" s="18">
        <v>1020</v>
      </c>
      <c r="G1826" s="18">
        <v>508.86</v>
      </c>
      <c r="H1826" s="18">
        <v>609.35</v>
      </c>
      <c r="I1826" s="43">
        <v>382</v>
      </c>
      <c r="J1826" s="18" t="s">
        <v>48</v>
      </c>
      <c r="K1826" t="s">
        <v>6191</v>
      </c>
      <c r="L1826" s="18" t="s">
        <v>733</v>
      </c>
    </row>
    <row r="1827" spans="1:12" x14ac:dyDescent="0.3">
      <c r="A1827" t="s">
        <v>6664</v>
      </c>
      <c r="B1827" s="18" t="s">
        <v>17</v>
      </c>
      <c r="C1827" s="18" t="s">
        <v>28</v>
      </c>
      <c r="D1827" s="18" t="s">
        <v>31</v>
      </c>
      <c r="E1827" s="18" t="s">
        <v>41</v>
      </c>
      <c r="F1827" s="18">
        <v>1095</v>
      </c>
      <c r="G1827" s="18">
        <v>1678.27</v>
      </c>
      <c r="H1827" s="18">
        <v>2079.59</v>
      </c>
      <c r="I1827" s="43">
        <v>245</v>
      </c>
      <c r="J1827" s="18" t="s">
        <v>48</v>
      </c>
      <c r="K1827" t="s">
        <v>6246</v>
      </c>
      <c r="L1827" s="18" t="s">
        <v>341</v>
      </c>
    </row>
    <row r="1828" spans="1:12" x14ac:dyDescent="0.3">
      <c r="A1828" t="s">
        <v>8068</v>
      </c>
      <c r="B1828" s="18" t="s">
        <v>20</v>
      </c>
      <c r="C1828" s="18" t="s">
        <v>21</v>
      </c>
      <c r="D1828" s="18" t="s">
        <v>32</v>
      </c>
      <c r="E1828" s="18" t="s">
        <v>37</v>
      </c>
      <c r="F1828" s="18">
        <v>1069</v>
      </c>
      <c r="G1828" s="18">
        <v>713.36</v>
      </c>
      <c r="H1828" s="18">
        <v>927.56</v>
      </c>
      <c r="I1828" s="43">
        <v>295</v>
      </c>
      <c r="J1828" s="18" t="s">
        <v>48</v>
      </c>
      <c r="K1828" t="s">
        <v>6285</v>
      </c>
      <c r="L1828" s="18" t="s">
        <v>127</v>
      </c>
    </row>
    <row r="1829" spans="1:12" x14ac:dyDescent="0.3">
      <c r="A1829" t="s">
        <v>6940</v>
      </c>
      <c r="B1829" s="18" t="s">
        <v>19</v>
      </c>
      <c r="C1829" s="18" t="s">
        <v>27</v>
      </c>
      <c r="D1829" s="18" t="s">
        <v>35</v>
      </c>
      <c r="E1829" s="18" t="s">
        <v>41</v>
      </c>
      <c r="F1829" s="18">
        <v>1081</v>
      </c>
      <c r="G1829" s="18">
        <v>1131.3699999999999</v>
      </c>
      <c r="H1829" s="18">
        <v>2066.89</v>
      </c>
      <c r="I1829" s="43">
        <v>253</v>
      </c>
      <c r="J1829" s="18" t="s">
        <v>48</v>
      </c>
      <c r="K1829" t="s">
        <v>5907</v>
      </c>
      <c r="L1829" s="18" t="s">
        <v>1812</v>
      </c>
    </row>
    <row r="1830" spans="1:12" x14ac:dyDescent="0.3">
      <c r="A1830" t="s">
        <v>7512</v>
      </c>
      <c r="B1830" s="18" t="s">
        <v>19</v>
      </c>
      <c r="C1830" s="18" t="s">
        <v>26</v>
      </c>
      <c r="D1830" s="18" t="s">
        <v>34</v>
      </c>
      <c r="E1830" s="18" t="s">
        <v>41</v>
      </c>
      <c r="F1830" s="18">
        <v>1072</v>
      </c>
      <c r="G1830" s="18">
        <v>808.5</v>
      </c>
      <c r="H1830" s="18">
        <v>954.16</v>
      </c>
      <c r="I1830" s="43">
        <v>175</v>
      </c>
      <c r="J1830" s="18" t="s">
        <v>48</v>
      </c>
      <c r="K1830" t="s">
        <v>6032</v>
      </c>
      <c r="L1830" s="18" t="s">
        <v>1389</v>
      </c>
    </row>
    <row r="1831" spans="1:12" x14ac:dyDescent="0.3">
      <c r="A1831" t="s">
        <v>9287</v>
      </c>
      <c r="B1831" s="18" t="s">
        <v>16</v>
      </c>
      <c r="C1831" s="18" t="s">
        <v>29</v>
      </c>
      <c r="D1831" s="18" t="s">
        <v>35</v>
      </c>
      <c r="E1831" s="18" t="s">
        <v>43</v>
      </c>
      <c r="F1831" s="18">
        <v>1040</v>
      </c>
      <c r="G1831" s="18">
        <v>1913.62</v>
      </c>
      <c r="H1831" s="18">
        <v>2466.1799999999998</v>
      </c>
      <c r="I1831" s="43">
        <v>394</v>
      </c>
      <c r="J1831" s="18" t="s">
        <v>48</v>
      </c>
      <c r="K1831" t="s">
        <v>5155</v>
      </c>
      <c r="L1831" s="18" t="s">
        <v>2130</v>
      </c>
    </row>
    <row r="1832" spans="1:12" x14ac:dyDescent="0.3">
      <c r="A1832" t="s">
        <v>7249</v>
      </c>
      <c r="B1832" s="18" t="s">
        <v>17</v>
      </c>
      <c r="C1832" s="18" t="s">
        <v>23</v>
      </c>
      <c r="D1832" s="18" t="s">
        <v>31</v>
      </c>
      <c r="E1832" s="18" t="s">
        <v>44</v>
      </c>
      <c r="F1832" s="18">
        <v>1063</v>
      </c>
      <c r="G1832" s="18">
        <v>1417.53</v>
      </c>
      <c r="H1832" s="18">
        <v>2773.27</v>
      </c>
      <c r="I1832" s="43">
        <v>176</v>
      </c>
      <c r="J1832" s="18" t="s">
        <v>48</v>
      </c>
      <c r="K1832" t="s">
        <v>4405</v>
      </c>
      <c r="L1832" s="18" t="s">
        <v>3995</v>
      </c>
    </row>
    <row r="1833" spans="1:12" x14ac:dyDescent="0.3">
      <c r="A1833" t="s">
        <v>10168</v>
      </c>
      <c r="B1833" s="18" t="s">
        <v>16</v>
      </c>
      <c r="C1833" s="18" t="s">
        <v>24</v>
      </c>
      <c r="D1833" s="18" t="s">
        <v>35</v>
      </c>
      <c r="E1833" s="18" t="s">
        <v>42</v>
      </c>
      <c r="F1833" s="18">
        <v>1062</v>
      </c>
      <c r="G1833" s="18">
        <v>1310.52</v>
      </c>
      <c r="H1833" s="18">
        <v>1783.98</v>
      </c>
      <c r="I1833" s="43">
        <v>353</v>
      </c>
      <c r="J1833" s="18" t="s">
        <v>48</v>
      </c>
      <c r="K1833" t="s">
        <v>4677</v>
      </c>
      <c r="L1833" s="18" t="s">
        <v>3529</v>
      </c>
    </row>
    <row r="1834" spans="1:12" x14ac:dyDescent="0.3">
      <c r="A1834" t="s">
        <v>8553</v>
      </c>
      <c r="B1834" s="18" t="s">
        <v>12</v>
      </c>
      <c r="C1834" s="18" t="s">
        <v>27</v>
      </c>
      <c r="D1834" s="18" t="s">
        <v>32</v>
      </c>
      <c r="E1834" s="18" t="s">
        <v>37</v>
      </c>
      <c r="F1834" s="18">
        <v>1020</v>
      </c>
      <c r="G1834" s="18">
        <v>1872.45</v>
      </c>
      <c r="H1834" s="18">
        <v>2955.75</v>
      </c>
      <c r="I1834" s="43">
        <v>468</v>
      </c>
      <c r="J1834" s="18" t="s">
        <v>48</v>
      </c>
      <c r="K1834" t="s">
        <v>5242</v>
      </c>
      <c r="L1834" s="18" t="s">
        <v>933</v>
      </c>
    </row>
    <row r="1835" spans="1:12" x14ac:dyDescent="0.3">
      <c r="A1835" t="s">
        <v>7171</v>
      </c>
      <c r="B1835" s="18" t="s">
        <v>13</v>
      </c>
      <c r="C1835" s="18" t="s">
        <v>27</v>
      </c>
      <c r="D1835" s="18" t="s">
        <v>33</v>
      </c>
      <c r="E1835" s="18" t="s">
        <v>38</v>
      </c>
      <c r="F1835" s="18">
        <v>1024</v>
      </c>
      <c r="G1835" s="18">
        <v>1712.42</v>
      </c>
      <c r="H1835" s="18">
        <v>2416.16</v>
      </c>
      <c r="I1835" s="43">
        <v>152</v>
      </c>
      <c r="J1835" s="18" t="s">
        <v>48</v>
      </c>
      <c r="K1835" t="s">
        <v>4534</v>
      </c>
      <c r="L1835" s="18" t="s">
        <v>4165</v>
      </c>
    </row>
    <row r="1836" spans="1:12" x14ac:dyDescent="0.3">
      <c r="A1836" t="s">
        <v>10436</v>
      </c>
      <c r="B1836" s="18" t="s">
        <v>16</v>
      </c>
      <c r="C1836" s="18" t="s">
        <v>30</v>
      </c>
      <c r="D1836" s="18" t="s">
        <v>32</v>
      </c>
      <c r="E1836" s="18" t="s">
        <v>38</v>
      </c>
      <c r="F1836" s="18">
        <v>1016</v>
      </c>
      <c r="G1836" s="18">
        <v>1031.42</v>
      </c>
      <c r="H1836" s="18">
        <v>2007.73</v>
      </c>
      <c r="I1836" s="43">
        <v>140</v>
      </c>
      <c r="J1836" s="18" t="s">
        <v>48</v>
      </c>
      <c r="K1836" t="s">
        <v>4759</v>
      </c>
      <c r="L1836" s="18" t="s">
        <v>3919</v>
      </c>
    </row>
    <row r="1837" spans="1:12" x14ac:dyDescent="0.3">
      <c r="A1837" t="s">
        <v>6597</v>
      </c>
      <c r="B1837" s="18" t="s">
        <v>20</v>
      </c>
      <c r="C1837" s="18" t="s">
        <v>23</v>
      </c>
      <c r="D1837" s="18" t="s">
        <v>32</v>
      </c>
      <c r="E1837" s="18" t="s">
        <v>42</v>
      </c>
      <c r="F1837" s="18">
        <v>1082</v>
      </c>
      <c r="G1837" s="18">
        <v>1367.89</v>
      </c>
      <c r="H1837" s="18">
        <v>2513.38</v>
      </c>
      <c r="I1837" s="43">
        <v>51</v>
      </c>
      <c r="J1837" s="18" t="s">
        <v>48</v>
      </c>
      <c r="K1837" t="s">
        <v>4846</v>
      </c>
      <c r="L1837" s="18" t="s">
        <v>3813</v>
      </c>
    </row>
    <row r="1838" spans="1:12" x14ac:dyDescent="0.3">
      <c r="A1838" t="s">
        <v>8667</v>
      </c>
      <c r="B1838" s="18" t="s">
        <v>13</v>
      </c>
      <c r="C1838" s="18" t="s">
        <v>30</v>
      </c>
      <c r="D1838" s="18" t="s">
        <v>31</v>
      </c>
      <c r="E1838" s="18" t="s">
        <v>41</v>
      </c>
      <c r="F1838" s="18">
        <v>1092</v>
      </c>
      <c r="G1838" s="18">
        <v>1003.92</v>
      </c>
      <c r="H1838" s="18">
        <v>1315.27</v>
      </c>
      <c r="I1838" s="43">
        <v>406</v>
      </c>
      <c r="J1838" s="18" t="s">
        <v>48</v>
      </c>
      <c r="K1838" t="s">
        <v>5746</v>
      </c>
      <c r="L1838" s="18" t="s">
        <v>1123</v>
      </c>
    </row>
    <row r="1839" spans="1:12" x14ac:dyDescent="0.3">
      <c r="A1839" t="s">
        <v>9388</v>
      </c>
      <c r="B1839" s="18" t="s">
        <v>16</v>
      </c>
      <c r="C1839" s="18" t="s">
        <v>23</v>
      </c>
      <c r="D1839" s="18" t="s">
        <v>31</v>
      </c>
      <c r="E1839" s="18" t="s">
        <v>42</v>
      </c>
      <c r="F1839" s="18">
        <v>1083</v>
      </c>
      <c r="G1839" s="18">
        <v>1271.24</v>
      </c>
      <c r="H1839" s="18">
        <v>2189.7199999999998</v>
      </c>
      <c r="I1839" s="43">
        <v>199</v>
      </c>
      <c r="J1839" s="18" t="s">
        <v>48</v>
      </c>
      <c r="K1839" t="s">
        <v>5174</v>
      </c>
      <c r="L1839" s="18" t="s">
        <v>2286</v>
      </c>
    </row>
    <row r="1840" spans="1:12" x14ac:dyDescent="0.3">
      <c r="A1840" t="s">
        <v>8275</v>
      </c>
      <c r="B1840" s="18" t="s">
        <v>19</v>
      </c>
      <c r="C1840" s="18" t="s">
        <v>22</v>
      </c>
      <c r="D1840" s="18" t="s">
        <v>34</v>
      </c>
      <c r="E1840" s="18" t="s">
        <v>41</v>
      </c>
      <c r="F1840" s="18">
        <v>1043</v>
      </c>
      <c r="G1840" s="18">
        <v>103.56</v>
      </c>
      <c r="H1840" s="18">
        <v>180.03</v>
      </c>
      <c r="I1840" s="43">
        <v>297</v>
      </c>
      <c r="J1840" s="18" t="s">
        <v>48</v>
      </c>
      <c r="K1840" t="s">
        <v>5738</v>
      </c>
      <c r="L1840" s="18" t="s">
        <v>486</v>
      </c>
    </row>
    <row r="1841" spans="1:12" x14ac:dyDescent="0.3">
      <c r="A1841" t="s">
        <v>7375</v>
      </c>
      <c r="B1841" s="18" t="s">
        <v>20</v>
      </c>
      <c r="C1841" s="18" t="s">
        <v>25</v>
      </c>
      <c r="D1841" s="18" t="s">
        <v>32</v>
      </c>
      <c r="E1841" s="18" t="s">
        <v>37</v>
      </c>
      <c r="F1841" s="18">
        <v>1003</v>
      </c>
      <c r="G1841" s="18">
        <v>282.73</v>
      </c>
      <c r="H1841" s="18">
        <v>456.17</v>
      </c>
      <c r="I1841" s="43">
        <v>418</v>
      </c>
      <c r="J1841" s="18" t="s">
        <v>48</v>
      </c>
      <c r="K1841" t="s">
        <v>4573</v>
      </c>
      <c r="L1841" s="18" t="s">
        <v>2969</v>
      </c>
    </row>
    <row r="1842" spans="1:12" x14ac:dyDescent="0.3">
      <c r="A1842" t="s">
        <v>7598</v>
      </c>
      <c r="B1842" s="18" t="s">
        <v>13</v>
      </c>
      <c r="C1842" s="18" t="s">
        <v>28</v>
      </c>
      <c r="D1842" s="18" t="s">
        <v>34</v>
      </c>
      <c r="E1842" s="18" t="s">
        <v>42</v>
      </c>
      <c r="F1842" s="18">
        <v>1067</v>
      </c>
      <c r="G1842" s="18">
        <v>830.64</v>
      </c>
      <c r="H1842" s="18">
        <v>1414.53</v>
      </c>
      <c r="I1842" s="43">
        <v>8</v>
      </c>
      <c r="J1842" s="18" t="s">
        <v>48</v>
      </c>
      <c r="K1842" t="s">
        <v>5184</v>
      </c>
      <c r="L1842" s="18" t="s">
        <v>3365</v>
      </c>
    </row>
    <row r="1843" spans="1:12" x14ac:dyDescent="0.3">
      <c r="A1843" t="s">
        <v>6957</v>
      </c>
      <c r="B1843" s="18" t="s">
        <v>13</v>
      </c>
      <c r="C1843" s="18" t="s">
        <v>27</v>
      </c>
      <c r="D1843" s="18" t="s">
        <v>33</v>
      </c>
      <c r="E1843" s="18" t="s">
        <v>36</v>
      </c>
      <c r="F1843" s="18">
        <v>1098</v>
      </c>
      <c r="G1843" s="18">
        <v>858.43</v>
      </c>
      <c r="H1843" s="18">
        <v>1197.9000000000001</v>
      </c>
      <c r="I1843" s="43">
        <v>212</v>
      </c>
      <c r="J1843" s="18" t="s">
        <v>48</v>
      </c>
      <c r="K1843" t="s">
        <v>5175</v>
      </c>
      <c r="L1843" s="18" t="s">
        <v>521</v>
      </c>
    </row>
    <row r="1844" spans="1:12" x14ac:dyDescent="0.3">
      <c r="A1844" t="s">
        <v>6751</v>
      </c>
      <c r="B1844" s="18" t="s">
        <v>15</v>
      </c>
      <c r="C1844" s="18" t="s">
        <v>27</v>
      </c>
      <c r="D1844" s="18" t="s">
        <v>33</v>
      </c>
      <c r="E1844" s="18" t="s">
        <v>36</v>
      </c>
      <c r="F1844" s="18">
        <v>1085</v>
      </c>
      <c r="G1844" s="18">
        <v>1766.93</v>
      </c>
      <c r="H1844" s="18">
        <v>2975.99</v>
      </c>
      <c r="I1844" s="43">
        <v>498</v>
      </c>
      <c r="J1844" s="18" t="s">
        <v>48</v>
      </c>
      <c r="K1844" t="s">
        <v>5963</v>
      </c>
      <c r="L1844" s="18" t="s">
        <v>803</v>
      </c>
    </row>
    <row r="1845" spans="1:12" x14ac:dyDescent="0.3">
      <c r="A1845" t="s">
        <v>9092</v>
      </c>
      <c r="B1845" s="18" t="s">
        <v>15</v>
      </c>
      <c r="C1845" s="18" t="s">
        <v>24</v>
      </c>
      <c r="D1845" s="18" t="s">
        <v>34</v>
      </c>
      <c r="E1845" s="18" t="s">
        <v>36</v>
      </c>
      <c r="F1845" s="18">
        <v>1026</v>
      </c>
      <c r="G1845" s="18">
        <v>1420.22</v>
      </c>
      <c r="H1845" s="18">
        <v>2664.59</v>
      </c>
      <c r="I1845" s="43">
        <v>278</v>
      </c>
      <c r="J1845" s="18" t="s">
        <v>48</v>
      </c>
      <c r="K1845" t="s">
        <v>5900</v>
      </c>
      <c r="L1845" s="18" t="s">
        <v>1827</v>
      </c>
    </row>
    <row r="1846" spans="1:12" x14ac:dyDescent="0.3">
      <c r="A1846" t="s">
        <v>8521</v>
      </c>
      <c r="B1846" s="18" t="s">
        <v>20</v>
      </c>
      <c r="C1846" s="18" t="s">
        <v>28</v>
      </c>
      <c r="D1846" s="18" t="s">
        <v>35</v>
      </c>
      <c r="E1846" s="18" t="s">
        <v>43</v>
      </c>
      <c r="F1846" s="18">
        <v>1051</v>
      </c>
      <c r="G1846" s="18">
        <v>1322.22</v>
      </c>
      <c r="H1846" s="18">
        <v>1514.56</v>
      </c>
      <c r="I1846" s="43">
        <v>145</v>
      </c>
      <c r="J1846" s="18" t="s">
        <v>48</v>
      </c>
      <c r="K1846" t="s">
        <v>6159</v>
      </c>
      <c r="L1846" s="18" t="s">
        <v>886</v>
      </c>
    </row>
    <row r="1847" spans="1:12" x14ac:dyDescent="0.3">
      <c r="A1847" t="s">
        <v>8147</v>
      </c>
      <c r="B1847" s="18" t="s">
        <v>12</v>
      </c>
      <c r="C1847" s="18" t="s">
        <v>27</v>
      </c>
      <c r="D1847" s="18" t="s">
        <v>34</v>
      </c>
      <c r="E1847" s="18" t="s">
        <v>39</v>
      </c>
      <c r="F1847" s="18">
        <v>1008</v>
      </c>
      <c r="G1847" s="18">
        <v>865.67</v>
      </c>
      <c r="H1847" s="18">
        <v>1676.01</v>
      </c>
      <c r="I1847" s="43">
        <v>203</v>
      </c>
      <c r="J1847" s="18" t="s">
        <v>48</v>
      </c>
      <c r="K1847" t="s">
        <v>4826</v>
      </c>
      <c r="L1847" s="18" t="s">
        <v>264</v>
      </c>
    </row>
    <row r="1848" spans="1:12" x14ac:dyDescent="0.3">
      <c r="A1848" t="s">
        <v>10115</v>
      </c>
      <c r="B1848" s="18" t="s">
        <v>19</v>
      </c>
      <c r="C1848" s="18" t="s">
        <v>26</v>
      </c>
      <c r="D1848" s="18" t="s">
        <v>33</v>
      </c>
      <c r="E1848" s="18" t="s">
        <v>44</v>
      </c>
      <c r="F1848" s="18">
        <v>1097</v>
      </c>
      <c r="G1848" s="18">
        <v>722.37</v>
      </c>
      <c r="H1848" s="18">
        <v>1180.29</v>
      </c>
      <c r="I1848" s="43">
        <v>71</v>
      </c>
      <c r="J1848" s="18" t="s">
        <v>48</v>
      </c>
      <c r="K1848" t="s">
        <v>5125</v>
      </c>
      <c r="L1848" s="18" t="s">
        <v>3459</v>
      </c>
    </row>
    <row r="1849" spans="1:12" x14ac:dyDescent="0.3">
      <c r="A1849" t="s">
        <v>10362</v>
      </c>
      <c r="B1849" s="18" t="s">
        <v>18</v>
      </c>
      <c r="C1849" s="18" t="s">
        <v>23</v>
      </c>
      <c r="D1849" s="18" t="s">
        <v>35</v>
      </c>
      <c r="E1849" s="18" t="s">
        <v>36</v>
      </c>
      <c r="F1849" s="18">
        <v>1082</v>
      </c>
      <c r="G1849" s="18">
        <v>93.06</v>
      </c>
      <c r="H1849" s="18">
        <v>172.24</v>
      </c>
      <c r="I1849" s="43">
        <v>124</v>
      </c>
      <c r="J1849" s="18" t="s">
        <v>48</v>
      </c>
      <c r="K1849" t="s">
        <v>4858</v>
      </c>
      <c r="L1849" s="18" t="s">
        <v>3797</v>
      </c>
    </row>
    <row r="1850" spans="1:12" x14ac:dyDescent="0.3">
      <c r="A1850" t="s">
        <v>8497</v>
      </c>
      <c r="B1850" s="18" t="s">
        <v>13</v>
      </c>
      <c r="C1850" s="18" t="s">
        <v>28</v>
      </c>
      <c r="D1850" s="18" t="s">
        <v>34</v>
      </c>
      <c r="E1850" s="18" t="s">
        <v>44</v>
      </c>
      <c r="F1850" s="18">
        <v>1041</v>
      </c>
      <c r="G1850" s="18">
        <v>1375.29</v>
      </c>
      <c r="H1850" s="18">
        <v>2277.13</v>
      </c>
      <c r="I1850" s="43">
        <v>112</v>
      </c>
      <c r="J1850" s="18" t="s">
        <v>48</v>
      </c>
      <c r="K1850" t="s">
        <v>5441</v>
      </c>
      <c r="L1850" s="18" t="s">
        <v>852</v>
      </c>
    </row>
    <row r="1851" spans="1:12" x14ac:dyDescent="0.3">
      <c r="A1851" t="s">
        <v>8703</v>
      </c>
      <c r="B1851" s="18" t="s">
        <v>17</v>
      </c>
      <c r="C1851" s="18" t="s">
        <v>24</v>
      </c>
      <c r="D1851" s="18" t="s">
        <v>34</v>
      </c>
      <c r="E1851" s="18" t="s">
        <v>38</v>
      </c>
      <c r="F1851" s="18">
        <v>1044</v>
      </c>
      <c r="G1851" s="18">
        <v>337.57</v>
      </c>
      <c r="H1851" s="18">
        <v>656.66</v>
      </c>
      <c r="I1851" s="43">
        <v>418</v>
      </c>
      <c r="J1851" s="18" t="s">
        <v>48</v>
      </c>
      <c r="K1851" t="s">
        <v>4759</v>
      </c>
      <c r="L1851" s="18" t="s">
        <v>1169</v>
      </c>
    </row>
    <row r="1852" spans="1:12" x14ac:dyDescent="0.3">
      <c r="A1852" t="s">
        <v>7031</v>
      </c>
      <c r="B1852" s="18" t="s">
        <v>19</v>
      </c>
      <c r="C1852" s="18" t="s">
        <v>26</v>
      </c>
      <c r="D1852" s="18" t="s">
        <v>34</v>
      </c>
      <c r="E1852" s="18" t="s">
        <v>37</v>
      </c>
      <c r="F1852" s="18">
        <v>1089</v>
      </c>
      <c r="G1852" s="18">
        <v>190.83</v>
      </c>
      <c r="H1852" s="18">
        <v>340.87</v>
      </c>
      <c r="I1852" s="43">
        <v>325</v>
      </c>
      <c r="J1852" s="18" t="s">
        <v>48</v>
      </c>
      <c r="K1852" t="s">
        <v>5941</v>
      </c>
      <c r="L1852" s="18" t="s">
        <v>1704</v>
      </c>
    </row>
    <row r="1853" spans="1:12" x14ac:dyDescent="0.3">
      <c r="A1853" t="s">
        <v>9806</v>
      </c>
      <c r="B1853" s="18" t="s">
        <v>14</v>
      </c>
      <c r="C1853" s="18" t="s">
        <v>25</v>
      </c>
      <c r="D1853" s="18" t="s">
        <v>32</v>
      </c>
      <c r="E1853" s="18" t="s">
        <v>37</v>
      </c>
      <c r="F1853" s="18">
        <v>1094</v>
      </c>
      <c r="G1853" s="18">
        <v>1043.92</v>
      </c>
      <c r="H1853" s="18">
        <v>1748.57</v>
      </c>
      <c r="I1853" s="43">
        <v>397</v>
      </c>
      <c r="J1853" s="18" t="s">
        <v>48</v>
      </c>
      <c r="K1853" t="s">
        <v>5436</v>
      </c>
      <c r="L1853" s="18" t="s">
        <v>2954</v>
      </c>
    </row>
    <row r="1854" spans="1:12" x14ac:dyDescent="0.3">
      <c r="A1854" t="s">
        <v>9618</v>
      </c>
      <c r="B1854" s="18" t="s">
        <v>16</v>
      </c>
      <c r="C1854" s="18" t="s">
        <v>27</v>
      </c>
      <c r="D1854" s="18" t="s">
        <v>31</v>
      </c>
      <c r="E1854" s="18" t="s">
        <v>41</v>
      </c>
      <c r="F1854" s="18">
        <v>1076</v>
      </c>
      <c r="G1854" s="18">
        <v>603.45000000000005</v>
      </c>
      <c r="H1854" s="18">
        <v>808.36</v>
      </c>
      <c r="I1854" s="43">
        <v>355</v>
      </c>
      <c r="J1854" s="18" t="s">
        <v>48</v>
      </c>
      <c r="K1854" t="s">
        <v>5144</v>
      </c>
      <c r="L1854" s="18" t="s">
        <v>2655</v>
      </c>
    </row>
    <row r="1855" spans="1:12" x14ac:dyDescent="0.3">
      <c r="A1855" t="s">
        <v>8055</v>
      </c>
      <c r="B1855" s="18" t="s">
        <v>19</v>
      </c>
      <c r="C1855" s="18" t="s">
        <v>30</v>
      </c>
      <c r="D1855" s="18" t="s">
        <v>35</v>
      </c>
      <c r="E1855" s="18" t="s">
        <v>45</v>
      </c>
      <c r="F1855" s="18">
        <v>1076</v>
      </c>
      <c r="G1855" s="18">
        <v>114.18</v>
      </c>
      <c r="H1855" s="18">
        <v>153.06</v>
      </c>
      <c r="I1855" s="43">
        <v>371</v>
      </c>
      <c r="J1855" s="18" t="s">
        <v>48</v>
      </c>
      <c r="K1855" t="s">
        <v>6230</v>
      </c>
      <c r="L1855" s="18" t="s">
        <v>107</v>
      </c>
    </row>
    <row r="1856" spans="1:12" x14ac:dyDescent="0.3">
      <c r="A1856" t="s">
        <v>7199</v>
      </c>
      <c r="B1856" s="18" t="s">
        <v>18</v>
      </c>
      <c r="C1856" s="18" t="s">
        <v>25</v>
      </c>
      <c r="D1856" s="18" t="s">
        <v>34</v>
      </c>
      <c r="E1856" s="18" t="s">
        <v>43</v>
      </c>
      <c r="F1856" s="18">
        <v>1030</v>
      </c>
      <c r="G1856" s="18">
        <v>1896.62</v>
      </c>
      <c r="H1856" s="18">
        <v>2588.1799999999998</v>
      </c>
      <c r="I1856" s="43">
        <v>112</v>
      </c>
      <c r="J1856" s="18" t="s">
        <v>48</v>
      </c>
      <c r="K1856" t="s">
        <v>4779</v>
      </c>
      <c r="L1856" s="18" t="s">
        <v>1172</v>
      </c>
    </row>
    <row r="1857" spans="1:12" x14ac:dyDescent="0.3">
      <c r="A1857" t="s">
        <v>7382</v>
      </c>
      <c r="B1857" s="18" t="s">
        <v>12</v>
      </c>
      <c r="C1857" s="18" t="s">
        <v>24</v>
      </c>
      <c r="D1857" s="18" t="s">
        <v>33</v>
      </c>
      <c r="E1857" s="18" t="s">
        <v>39</v>
      </c>
      <c r="F1857" s="18">
        <v>1079</v>
      </c>
      <c r="G1857" s="18">
        <v>1421.25</v>
      </c>
      <c r="H1857" s="18">
        <v>1714.79</v>
      </c>
      <c r="I1857" s="43">
        <v>267</v>
      </c>
      <c r="J1857" s="18" t="s">
        <v>48</v>
      </c>
      <c r="K1857" t="s">
        <v>5755</v>
      </c>
      <c r="L1857" s="18" t="s">
        <v>2275</v>
      </c>
    </row>
    <row r="1858" spans="1:12" x14ac:dyDescent="0.3">
      <c r="A1858" t="s">
        <v>6408</v>
      </c>
      <c r="B1858" s="18" t="s">
        <v>18</v>
      </c>
      <c r="C1858" s="18" t="s">
        <v>26</v>
      </c>
      <c r="D1858" s="18" t="s">
        <v>33</v>
      </c>
      <c r="E1858" s="18" t="s">
        <v>45</v>
      </c>
      <c r="F1858" s="18">
        <v>1086</v>
      </c>
      <c r="G1858" s="18">
        <v>446.37</v>
      </c>
      <c r="H1858" s="18">
        <v>857.21</v>
      </c>
      <c r="I1858" s="43">
        <v>320</v>
      </c>
      <c r="J1858" s="18" t="s">
        <v>48</v>
      </c>
      <c r="K1858" t="s">
        <v>5367</v>
      </c>
      <c r="L1858" s="18" t="s">
        <v>3076</v>
      </c>
    </row>
    <row r="1859" spans="1:12" x14ac:dyDescent="0.3">
      <c r="A1859" t="s">
        <v>7351</v>
      </c>
      <c r="B1859" s="18" t="s">
        <v>14</v>
      </c>
      <c r="C1859" s="18" t="s">
        <v>22</v>
      </c>
      <c r="D1859" s="18" t="s">
        <v>33</v>
      </c>
      <c r="E1859" s="18" t="s">
        <v>42</v>
      </c>
      <c r="F1859" s="18">
        <v>1075</v>
      </c>
      <c r="G1859" s="18">
        <v>1538.21</v>
      </c>
      <c r="H1859" s="18">
        <v>2137.5500000000002</v>
      </c>
      <c r="I1859" s="43">
        <v>470</v>
      </c>
      <c r="J1859" s="18" t="s">
        <v>48</v>
      </c>
      <c r="K1859" t="s">
        <v>4642</v>
      </c>
      <c r="L1859" s="18" t="s">
        <v>3244</v>
      </c>
    </row>
    <row r="1860" spans="1:12" x14ac:dyDescent="0.3">
      <c r="A1860" t="s">
        <v>7102</v>
      </c>
      <c r="B1860" s="18" t="s">
        <v>16</v>
      </c>
      <c r="C1860" s="18" t="s">
        <v>26</v>
      </c>
      <c r="D1860" s="18" t="s">
        <v>33</v>
      </c>
      <c r="E1860" s="18" t="s">
        <v>36</v>
      </c>
      <c r="F1860" s="18">
        <v>1085</v>
      </c>
      <c r="G1860" s="18">
        <v>1623.33</v>
      </c>
      <c r="H1860" s="18">
        <v>1847.43</v>
      </c>
      <c r="I1860" s="43">
        <v>82</v>
      </c>
      <c r="J1860" s="18" t="s">
        <v>48</v>
      </c>
      <c r="K1860" t="s">
        <v>5277</v>
      </c>
      <c r="L1860" s="18" t="s">
        <v>983</v>
      </c>
    </row>
    <row r="1861" spans="1:12" x14ac:dyDescent="0.3">
      <c r="A1861" t="s">
        <v>8033</v>
      </c>
      <c r="B1861" s="18" t="s">
        <v>4330</v>
      </c>
      <c r="C1861" s="18" t="s">
        <v>21</v>
      </c>
      <c r="D1861" s="18" t="s">
        <v>33</v>
      </c>
      <c r="E1861" s="18" t="s">
        <v>44</v>
      </c>
      <c r="F1861" s="18">
        <v>1051</v>
      </c>
      <c r="G1861" s="18">
        <v>956.61</v>
      </c>
      <c r="H1861" s="18">
        <v>1212</v>
      </c>
      <c r="I1861" s="43">
        <v>126</v>
      </c>
      <c r="J1861" s="18" t="s">
        <v>48</v>
      </c>
      <c r="K1861" t="s">
        <v>5347</v>
      </c>
      <c r="L1861" s="18" t="s">
        <v>65</v>
      </c>
    </row>
    <row r="1862" spans="1:12" x14ac:dyDescent="0.3">
      <c r="A1862" t="s">
        <v>10422</v>
      </c>
      <c r="B1862" s="18" t="s">
        <v>11</v>
      </c>
      <c r="C1862" s="18" t="s">
        <v>22</v>
      </c>
      <c r="D1862" s="18" t="s">
        <v>31</v>
      </c>
      <c r="E1862" s="18" t="s">
        <v>40</v>
      </c>
      <c r="F1862" s="18">
        <v>1080</v>
      </c>
      <c r="G1862" s="18">
        <v>381.27</v>
      </c>
      <c r="H1862" s="18">
        <v>654.79999999999995</v>
      </c>
      <c r="I1862" s="43">
        <v>21</v>
      </c>
      <c r="J1862" s="18" t="s">
        <v>48</v>
      </c>
      <c r="K1862" t="s">
        <v>4780</v>
      </c>
      <c r="L1862" s="18" t="s">
        <v>3895</v>
      </c>
    </row>
    <row r="1863" spans="1:12" x14ac:dyDescent="0.3">
      <c r="A1863" t="s">
        <v>6783</v>
      </c>
      <c r="B1863" s="18" t="s">
        <v>16</v>
      </c>
      <c r="C1863" s="18" t="s">
        <v>25</v>
      </c>
      <c r="D1863" s="18" t="s">
        <v>31</v>
      </c>
      <c r="E1863" s="18" t="s">
        <v>38</v>
      </c>
      <c r="F1863" s="18">
        <v>1093</v>
      </c>
      <c r="G1863" s="18">
        <v>982.39</v>
      </c>
      <c r="H1863" s="18">
        <v>1625.3</v>
      </c>
      <c r="I1863" s="43">
        <v>244</v>
      </c>
      <c r="J1863" s="18" t="s">
        <v>48</v>
      </c>
      <c r="K1863" t="s">
        <v>5374</v>
      </c>
      <c r="L1863" s="18" t="s">
        <v>2846</v>
      </c>
    </row>
    <row r="1864" spans="1:12" x14ac:dyDescent="0.3">
      <c r="A1864" t="s">
        <v>8773</v>
      </c>
      <c r="B1864" s="18" t="s">
        <v>20</v>
      </c>
      <c r="C1864" s="18" t="s">
        <v>26</v>
      </c>
      <c r="D1864" s="18" t="s">
        <v>34</v>
      </c>
      <c r="E1864" s="18" t="s">
        <v>38</v>
      </c>
      <c r="F1864" s="18">
        <v>1049</v>
      </c>
      <c r="G1864" s="18">
        <v>1971.53</v>
      </c>
      <c r="H1864" s="18">
        <v>2676.88</v>
      </c>
      <c r="I1864" s="43">
        <v>188</v>
      </c>
      <c r="J1864" s="18" t="s">
        <v>48</v>
      </c>
      <c r="K1864" t="s">
        <v>4715</v>
      </c>
      <c r="L1864" s="18" t="s">
        <v>1297</v>
      </c>
    </row>
    <row r="1865" spans="1:12" x14ac:dyDescent="0.3">
      <c r="A1865" t="s">
        <v>7175</v>
      </c>
      <c r="B1865" s="18" t="s">
        <v>20</v>
      </c>
      <c r="C1865" s="18" t="s">
        <v>28</v>
      </c>
      <c r="D1865" s="18" t="s">
        <v>32</v>
      </c>
      <c r="E1865" s="18" t="s">
        <v>43</v>
      </c>
      <c r="F1865" s="18">
        <v>1072</v>
      </c>
      <c r="G1865" s="18">
        <v>811.54</v>
      </c>
      <c r="H1865" s="18">
        <v>1452.49</v>
      </c>
      <c r="I1865" s="43">
        <v>448</v>
      </c>
      <c r="J1865" s="18" t="s">
        <v>48</v>
      </c>
      <c r="K1865" t="s">
        <v>4402</v>
      </c>
      <c r="L1865" s="18" t="s">
        <v>4302</v>
      </c>
    </row>
    <row r="1866" spans="1:12" x14ac:dyDescent="0.3">
      <c r="A1866" t="s">
        <v>7084</v>
      </c>
      <c r="B1866" s="18" t="s">
        <v>17</v>
      </c>
      <c r="C1866" s="18" t="s">
        <v>26</v>
      </c>
      <c r="D1866" s="18" t="s">
        <v>33</v>
      </c>
      <c r="E1866" s="18" t="s">
        <v>42</v>
      </c>
      <c r="F1866" s="18">
        <v>1018</v>
      </c>
      <c r="G1866" s="18">
        <v>1625.91</v>
      </c>
      <c r="H1866" s="18">
        <v>2224.71</v>
      </c>
      <c r="I1866" s="43">
        <v>105</v>
      </c>
      <c r="J1866" s="18" t="s">
        <v>48</v>
      </c>
      <c r="K1866" t="s">
        <v>5326</v>
      </c>
      <c r="L1866" s="18" t="s">
        <v>470</v>
      </c>
    </row>
    <row r="1867" spans="1:12" x14ac:dyDescent="0.3">
      <c r="A1867" t="s">
        <v>10349</v>
      </c>
      <c r="B1867" s="18" t="s">
        <v>18</v>
      </c>
      <c r="C1867" s="18" t="s">
        <v>24</v>
      </c>
      <c r="D1867" s="18" t="s">
        <v>31</v>
      </c>
      <c r="E1867" s="18" t="s">
        <v>41</v>
      </c>
      <c r="F1867" s="18">
        <v>1076</v>
      </c>
      <c r="G1867" s="18">
        <v>1769.99</v>
      </c>
      <c r="H1867" s="18">
        <v>2876.67</v>
      </c>
      <c r="I1867" s="43">
        <v>479</v>
      </c>
      <c r="J1867" s="18" t="s">
        <v>48</v>
      </c>
      <c r="K1867" t="s">
        <v>4867</v>
      </c>
      <c r="L1867" s="18" t="s">
        <v>3783</v>
      </c>
    </row>
    <row r="1868" spans="1:12" x14ac:dyDescent="0.3">
      <c r="A1868" t="s">
        <v>9754</v>
      </c>
      <c r="B1868" s="18" t="s">
        <v>17</v>
      </c>
      <c r="C1868" s="18" t="s">
        <v>21</v>
      </c>
      <c r="D1868" s="18" t="s">
        <v>34</v>
      </c>
      <c r="E1868" s="18" t="s">
        <v>42</v>
      </c>
      <c r="F1868" s="18">
        <v>1048</v>
      </c>
      <c r="G1868" s="18">
        <v>1788.59</v>
      </c>
      <c r="H1868" s="18">
        <v>2812.02</v>
      </c>
      <c r="I1868" s="43">
        <v>382</v>
      </c>
      <c r="J1868" s="18" t="s">
        <v>48</v>
      </c>
      <c r="K1868" t="s">
        <v>5488</v>
      </c>
      <c r="L1868" s="18" t="s">
        <v>2866</v>
      </c>
    </row>
    <row r="1869" spans="1:12" x14ac:dyDescent="0.3">
      <c r="A1869" t="s">
        <v>8193</v>
      </c>
      <c r="B1869" s="18" t="s">
        <v>12</v>
      </c>
      <c r="C1869" s="18" t="s">
        <v>23</v>
      </c>
      <c r="D1869" s="18" t="s">
        <v>35</v>
      </c>
      <c r="E1869" s="18" t="s">
        <v>40</v>
      </c>
      <c r="F1869" s="18">
        <v>1003</v>
      </c>
      <c r="G1869" s="18">
        <v>323.14999999999998</v>
      </c>
      <c r="H1869" s="18">
        <v>507.86</v>
      </c>
      <c r="I1869" s="43">
        <v>121</v>
      </c>
      <c r="J1869" s="18" t="s">
        <v>48</v>
      </c>
      <c r="K1869" t="s">
        <v>5985</v>
      </c>
      <c r="L1869" s="18" t="s">
        <v>351</v>
      </c>
    </row>
    <row r="1870" spans="1:12" x14ac:dyDescent="0.3">
      <c r="A1870" t="s">
        <v>7931</v>
      </c>
      <c r="B1870" s="18" t="s">
        <v>16</v>
      </c>
      <c r="C1870" s="18" t="s">
        <v>28</v>
      </c>
      <c r="D1870" s="18" t="s">
        <v>35</v>
      </c>
      <c r="E1870" s="18" t="s">
        <v>36</v>
      </c>
      <c r="F1870" s="18">
        <v>1091</v>
      </c>
      <c r="G1870" s="18">
        <v>189.05</v>
      </c>
      <c r="H1870" s="18">
        <v>333.44</v>
      </c>
      <c r="I1870" s="43">
        <v>339</v>
      </c>
      <c r="J1870" s="18" t="s">
        <v>48</v>
      </c>
      <c r="K1870" t="s">
        <v>6141</v>
      </c>
      <c r="L1870" s="18" t="s">
        <v>955</v>
      </c>
    </row>
    <row r="1871" spans="1:12" x14ac:dyDescent="0.3">
      <c r="A1871" t="s">
        <v>6931</v>
      </c>
      <c r="B1871" s="18" t="s">
        <v>11</v>
      </c>
      <c r="C1871" s="18" t="s">
        <v>22</v>
      </c>
      <c r="D1871" s="18" t="s">
        <v>31</v>
      </c>
      <c r="E1871" s="18" t="s">
        <v>41</v>
      </c>
      <c r="F1871" s="18">
        <v>1010</v>
      </c>
      <c r="G1871" s="18">
        <v>1089.74</v>
      </c>
      <c r="H1871" s="18">
        <v>1698.21</v>
      </c>
      <c r="I1871" s="43">
        <v>403</v>
      </c>
      <c r="J1871" s="18" t="s">
        <v>48</v>
      </c>
      <c r="K1871" t="s">
        <v>5088</v>
      </c>
      <c r="L1871" s="18" t="s">
        <v>2709</v>
      </c>
    </row>
    <row r="1872" spans="1:12" x14ac:dyDescent="0.3">
      <c r="A1872" t="s">
        <v>7958</v>
      </c>
      <c r="B1872" s="18" t="s">
        <v>11</v>
      </c>
      <c r="C1872" s="18" t="s">
        <v>21</v>
      </c>
      <c r="D1872" s="18" t="s">
        <v>33</v>
      </c>
      <c r="E1872" s="18" t="s">
        <v>43</v>
      </c>
      <c r="F1872" s="18">
        <v>1051</v>
      </c>
      <c r="G1872" s="18">
        <v>1385.1</v>
      </c>
      <c r="H1872" s="18">
        <v>1704.06</v>
      </c>
      <c r="I1872" s="43">
        <v>217</v>
      </c>
      <c r="J1872" s="18" t="s">
        <v>48</v>
      </c>
      <c r="K1872" t="s">
        <v>4579</v>
      </c>
      <c r="L1872" s="18" t="s">
        <v>3812</v>
      </c>
    </row>
    <row r="1873" spans="1:12" x14ac:dyDescent="0.3">
      <c r="A1873" t="s">
        <v>6741</v>
      </c>
      <c r="B1873" s="18" t="s">
        <v>14</v>
      </c>
      <c r="C1873" s="18" t="s">
        <v>22</v>
      </c>
      <c r="D1873" s="18" t="s">
        <v>33</v>
      </c>
      <c r="E1873" s="18" t="s">
        <v>40</v>
      </c>
      <c r="F1873" s="18">
        <v>1048</v>
      </c>
      <c r="G1873" s="18">
        <v>1428.29</v>
      </c>
      <c r="H1873" s="18">
        <v>2756.57</v>
      </c>
      <c r="I1873" s="43">
        <v>338</v>
      </c>
      <c r="J1873" s="18" t="s">
        <v>48</v>
      </c>
      <c r="K1873" t="s">
        <v>5517</v>
      </c>
      <c r="L1873" s="18" t="s">
        <v>519</v>
      </c>
    </row>
    <row r="1874" spans="1:12" x14ac:dyDescent="0.3">
      <c r="A1874" t="s">
        <v>7840</v>
      </c>
      <c r="B1874" s="18" t="s">
        <v>13</v>
      </c>
      <c r="C1874" s="18" t="s">
        <v>30</v>
      </c>
      <c r="D1874" s="18" t="s">
        <v>33</v>
      </c>
      <c r="E1874" s="18" t="s">
        <v>43</v>
      </c>
      <c r="F1874" s="18">
        <v>1095</v>
      </c>
      <c r="G1874" s="18">
        <v>693.4</v>
      </c>
      <c r="H1874" s="18">
        <v>1275.92</v>
      </c>
      <c r="I1874" s="43">
        <v>135</v>
      </c>
      <c r="J1874" s="18" t="s">
        <v>48</v>
      </c>
      <c r="K1874" t="s">
        <v>4540</v>
      </c>
      <c r="L1874" s="18" t="s">
        <v>4159</v>
      </c>
    </row>
    <row r="1875" spans="1:12" x14ac:dyDescent="0.3">
      <c r="A1875" t="s">
        <v>7488</v>
      </c>
      <c r="B1875" s="18" t="s">
        <v>15</v>
      </c>
      <c r="C1875" s="18" t="s">
        <v>29</v>
      </c>
      <c r="D1875" s="18" t="s">
        <v>31</v>
      </c>
      <c r="E1875" s="18" t="s">
        <v>38</v>
      </c>
      <c r="F1875" s="18">
        <v>1037</v>
      </c>
      <c r="G1875" s="18">
        <v>137.82</v>
      </c>
      <c r="H1875" s="18">
        <v>243.67</v>
      </c>
      <c r="I1875" s="43">
        <v>185</v>
      </c>
      <c r="J1875" s="18" t="s">
        <v>48</v>
      </c>
      <c r="K1875" t="s">
        <v>5897</v>
      </c>
      <c r="L1875" s="18" t="s">
        <v>1843</v>
      </c>
    </row>
    <row r="1876" spans="1:12" x14ac:dyDescent="0.3">
      <c r="A1876" t="s">
        <v>10590</v>
      </c>
      <c r="B1876" s="18" t="s">
        <v>13</v>
      </c>
      <c r="C1876" s="18" t="s">
        <v>21</v>
      </c>
      <c r="D1876" s="18" t="s">
        <v>31</v>
      </c>
      <c r="E1876" s="18" t="s">
        <v>42</v>
      </c>
      <c r="F1876" s="18">
        <v>1039</v>
      </c>
      <c r="G1876" s="18">
        <v>813.91</v>
      </c>
      <c r="H1876" s="18">
        <v>1451.17</v>
      </c>
      <c r="I1876" s="43">
        <v>416</v>
      </c>
      <c r="J1876" s="18" t="s">
        <v>48</v>
      </c>
      <c r="K1876" t="s">
        <v>4522</v>
      </c>
      <c r="L1876" s="18" t="s">
        <v>4180</v>
      </c>
    </row>
    <row r="1877" spans="1:12" x14ac:dyDescent="0.3">
      <c r="A1877" t="s">
        <v>8349</v>
      </c>
      <c r="B1877" s="18" t="s">
        <v>18</v>
      </c>
      <c r="C1877" s="18" t="s">
        <v>30</v>
      </c>
      <c r="D1877" s="18" t="s">
        <v>32</v>
      </c>
      <c r="E1877" s="18" t="s">
        <v>40</v>
      </c>
      <c r="F1877" s="18">
        <v>1098</v>
      </c>
      <c r="G1877" s="18">
        <v>1678.69</v>
      </c>
      <c r="H1877" s="18">
        <v>1939.26</v>
      </c>
      <c r="I1877" s="43">
        <v>288</v>
      </c>
      <c r="J1877" s="18" t="s">
        <v>48</v>
      </c>
      <c r="K1877" t="s">
        <v>6214</v>
      </c>
      <c r="L1877" s="18" t="s">
        <v>612</v>
      </c>
    </row>
    <row r="1878" spans="1:12" x14ac:dyDescent="0.3">
      <c r="A1878" t="s">
        <v>7988</v>
      </c>
      <c r="B1878" s="18" t="s">
        <v>12</v>
      </c>
      <c r="C1878" s="18" t="s">
        <v>30</v>
      </c>
      <c r="D1878" s="18" t="s">
        <v>33</v>
      </c>
      <c r="E1878" s="18" t="s">
        <v>37</v>
      </c>
      <c r="F1878" s="18">
        <v>1041</v>
      </c>
      <c r="G1878" s="18">
        <v>1859.56</v>
      </c>
      <c r="H1878" s="18">
        <v>2355.5300000000002</v>
      </c>
      <c r="I1878" s="43">
        <v>188</v>
      </c>
      <c r="J1878" s="18" t="s">
        <v>48</v>
      </c>
      <c r="K1878" t="s">
        <v>6139</v>
      </c>
      <c r="L1878" s="18" t="s">
        <v>839</v>
      </c>
    </row>
    <row r="1879" spans="1:12" x14ac:dyDescent="0.3">
      <c r="A1879" t="s">
        <v>9369</v>
      </c>
      <c r="B1879" s="18" t="s">
        <v>19</v>
      </c>
      <c r="C1879" s="18" t="s">
        <v>29</v>
      </c>
      <c r="D1879" s="18" t="s">
        <v>35</v>
      </c>
      <c r="E1879" s="18" t="s">
        <v>40</v>
      </c>
      <c r="F1879" s="18">
        <v>1042</v>
      </c>
      <c r="G1879" s="18">
        <v>1845.67</v>
      </c>
      <c r="H1879" s="18">
        <v>2977.85</v>
      </c>
      <c r="I1879" s="43">
        <v>201</v>
      </c>
      <c r="J1879" s="18" t="s">
        <v>48</v>
      </c>
      <c r="K1879" t="s">
        <v>5551</v>
      </c>
      <c r="L1879" s="18" t="s">
        <v>2258</v>
      </c>
    </row>
    <row r="1880" spans="1:12" x14ac:dyDescent="0.3">
      <c r="A1880" t="s">
        <v>9805</v>
      </c>
      <c r="B1880" s="18" t="s">
        <v>18</v>
      </c>
      <c r="C1880" s="18" t="s">
        <v>27</v>
      </c>
      <c r="D1880" s="18" t="s">
        <v>35</v>
      </c>
      <c r="E1880" s="18" t="s">
        <v>44</v>
      </c>
      <c r="F1880" s="18">
        <v>1019</v>
      </c>
      <c r="G1880" s="18">
        <v>1738.4</v>
      </c>
      <c r="H1880" s="18">
        <v>2419.86</v>
      </c>
      <c r="I1880" s="43">
        <v>459</v>
      </c>
      <c r="J1880" s="18" t="s">
        <v>48</v>
      </c>
      <c r="K1880" t="s">
        <v>5439</v>
      </c>
      <c r="L1880" s="18" t="s">
        <v>2950</v>
      </c>
    </row>
    <row r="1881" spans="1:12" x14ac:dyDescent="0.3">
      <c r="A1881" t="s">
        <v>8287</v>
      </c>
      <c r="B1881" s="18" t="s">
        <v>11</v>
      </c>
      <c r="C1881" s="18" t="s">
        <v>29</v>
      </c>
      <c r="D1881" s="18" t="s">
        <v>33</v>
      </c>
      <c r="E1881" s="18" t="s">
        <v>36</v>
      </c>
      <c r="F1881" s="18">
        <v>1091</v>
      </c>
      <c r="G1881" s="18">
        <v>1135.8599999999999</v>
      </c>
      <c r="H1881" s="18">
        <v>1999.11</v>
      </c>
      <c r="I1881" s="43">
        <v>117</v>
      </c>
      <c r="J1881" s="18" t="s">
        <v>48</v>
      </c>
      <c r="K1881" t="s">
        <v>6229</v>
      </c>
      <c r="L1881" s="18" t="s">
        <v>506</v>
      </c>
    </row>
    <row r="1882" spans="1:12" x14ac:dyDescent="0.3">
      <c r="A1882" t="s">
        <v>7631</v>
      </c>
      <c r="B1882" s="18" t="s">
        <v>18</v>
      </c>
      <c r="C1882" s="18" t="s">
        <v>23</v>
      </c>
      <c r="D1882" s="18" t="s">
        <v>33</v>
      </c>
      <c r="E1882" s="18" t="s">
        <v>41</v>
      </c>
      <c r="F1882" s="18">
        <v>1088</v>
      </c>
      <c r="G1882" s="18">
        <v>1044.3</v>
      </c>
      <c r="H1882" s="18">
        <v>1824.72</v>
      </c>
      <c r="I1882" s="43">
        <v>269</v>
      </c>
      <c r="J1882" s="18" t="s">
        <v>48</v>
      </c>
      <c r="K1882" t="s">
        <v>4534</v>
      </c>
      <c r="L1882" s="18" t="s">
        <v>3991</v>
      </c>
    </row>
    <row r="1883" spans="1:12" x14ac:dyDescent="0.3">
      <c r="A1883" t="s">
        <v>7387</v>
      </c>
      <c r="B1883" s="18" t="s">
        <v>12</v>
      </c>
      <c r="C1883" s="18" t="s">
        <v>30</v>
      </c>
      <c r="D1883" s="18" t="s">
        <v>32</v>
      </c>
      <c r="E1883" s="18" t="s">
        <v>40</v>
      </c>
      <c r="F1883" s="18">
        <v>1061</v>
      </c>
      <c r="G1883" s="18">
        <v>1824.63</v>
      </c>
      <c r="H1883" s="18">
        <v>2271.8000000000002</v>
      </c>
      <c r="I1883" s="43">
        <v>169</v>
      </c>
      <c r="J1883" s="18" t="s">
        <v>48</v>
      </c>
      <c r="K1883" t="s">
        <v>5734</v>
      </c>
      <c r="L1883" s="18" t="s">
        <v>475</v>
      </c>
    </row>
    <row r="1884" spans="1:12" x14ac:dyDescent="0.3">
      <c r="A1884" t="s">
        <v>8449</v>
      </c>
      <c r="B1884" s="18" t="s">
        <v>14</v>
      </c>
      <c r="C1884" s="18" t="s">
        <v>24</v>
      </c>
      <c r="D1884" s="18" t="s">
        <v>33</v>
      </c>
      <c r="E1884" s="18" t="s">
        <v>36</v>
      </c>
      <c r="F1884" s="18">
        <v>1095</v>
      </c>
      <c r="G1884" s="18">
        <v>586.79</v>
      </c>
      <c r="H1884" s="18">
        <v>1119.99</v>
      </c>
      <c r="I1884" s="43">
        <v>384</v>
      </c>
      <c r="J1884" s="18" t="s">
        <v>48</v>
      </c>
      <c r="K1884" t="s">
        <v>6179</v>
      </c>
      <c r="L1884" s="18" t="s">
        <v>781</v>
      </c>
    </row>
    <row r="1885" spans="1:12" x14ac:dyDescent="0.3">
      <c r="A1885" t="s">
        <v>9614</v>
      </c>
      <c r="B1885" s="18" t="s">
        <v>13</v>
      </c>
      <c r="C1885" s="18" t="s">
        <v>22</v>
      </c>
      <c r="D1885" s="18" t="s">
        <v>32</v>
      </c>
      <c r="E1885" s="18" t="s">
        <v>38</v>
      </c>
      <c r="F1885" s="18">
        <v>1015</v>
      </c>
      <c r="G1885" s="18">
        <v>1204.8900000000001</v>
      </c>
      <c r="H1885" s="18">
        <v>1726.13</v>
      </c>
      <c r="I1885" s="43">
        <v>45</v>
      </c>
      <c r="J1885" s="18" t="s">
        <v>48</v>
      </c>
      <c r="K1885" t="s">
        <v>5058</v>
      </c>
      <c r="L1885" s="18" t="s">
        <v>2650</v>
      </c>
    </row>
    <row r="1886" spans="1:12" x14ac:dyDescent="0.3">
      <c r="A1886" t="s">
        <v>6644</v>
      </c>
      <c r="B1886" s="18" t="s">
        <v>11</v>
      </c>
      <c r="C1886" s="18" t="s">
        <v>21</v>
      </c>
      <c r="D1886" s="18" t="s">
        <v>31</v>
      </c>
      <c r="E1886" s="18" t="s">
        <v>45</v>
      </c>
      <c r="F1886" s="18">
        <v>1070</v>
      </c>
      <c r="G1886" s="18">
        <v>1008.25</v>
      </c>
      <c r="H1886" s="18">
        <v>1396.57</v>
      </c>
      <c r="I1886" s="43">
        <v>164</v>
      </c>
      <c r="J1886" s="18" t="s">
        <v>48</v>
      </c>
      <c r="K1886" t="s">
        <v>4571</v>
      </c>
      <c r="L1886" s="18" t="s">
        <v>4129</v>
      </c>
    </row>
    <row r="1887" spans="1:12" x14ac:dyDescent="0.3">
      <c r="A1887" t="s">
        <v>10388</v>
      </c>
      <c r="B1887" s="18" t="s">
        <v>16</v>
      </c>
      <c r="C1887" s="18" t="s">
        <v>27</v>
      </c>
      <c r="D1887" s="18" t="s">
        <v>34</v>
      </c>
      <c r="E1887" s="18" t="s">
        <v>42</v>
      </c>
      <c r="F1887" s="18">
        <v>1095</v>
      </c>
      <c r="G1887" s="18">
        <v>1623.48</v>
      </c>
      <c r="H1887" s="18">
        <v>2896.13</v>
      </c>
      <c r="I1887" s="43">
        <v>307</v>
      </c>
      <c r="J1887" s="18" t="s">
        <v>48</v>
      </c>
      <c r="K1887" t="s">
        <v>4819</v>
      </c>
      <c r="L1887" s="18" t="s">
        <v>3850</v>
      </c>
    </row>
    <row r="1888" spans="1:12" x14ac:dyDescent="0.3">
      <c r="A1888" t="s">
        <v>9689</v>
      </c>
      <c r="B1888" s="18" t="s">
        <v>13</v>
      </c>
      <c r="C1888" s="18" t="s">
        <v>27</v>
      </c>
      <c r="D1888" s="18" t="s">
        <v>32</v>
      </c>
      <c r="E1888" s="18" t="s">
        <v>41</v>
      </c>
      <c r="F1888" s="18">
        <v>1070</v>
      </c>
      <c r="G1888" s="18">
        <v>376.54</v>
      </c>
      <c r="H1888" s="18">
        <v>739.33</v>
      </c>
      <c r="I1888" s="43">
        <v>488</v>
      </c>
      <c r="J1888" s="18" t="s">
        <v>48</v>
      </c>
      <c r="K1888" t="s">
        <v>5540</v>
      </c>
      <c r="L1888" s="18" t="s">
        <v>2767</v>
      </c>
    </row>
    <row r="1889" spans="1:12" x14ac:dyDescent="0.3">
      <c r="A1889" t="s">
        <v>8876</v>
      </c>
      <c r="B1889" s="18" t="s">
        <v>16</v>
      </c>
      <c r="C1889" s="18" t="s">
        <v>24</v>
      </c>
      <c r="D1889" s="18" t="s">
        <v>31</v>
      </c>
      <c r="E1889" s="18" t="s">
        <v>38</v>
      </c>
      <c r="F1889" s="18">
        <v>1077</v>
      </c>
      <c r="G1889" s="18">
        <v>345.16</v>
      </c>
      <c r="H1889" s="18">
        <v>634.29999999999995</v>
      </c>
      <c r="I1889" s="43">
        <v>91</v>
      </c>
      <c r="J1889" s="18" t="s">
        <v>48</v>
      </c>
      <c r="K1889" t="s">
        <v>6005</v>
      </c>
      <c r="L1889" s="18" t="s">
        <v>1467</v>
      </c>
    </row>
    <row r="1890" spans="1:12" x14ac:dyDescent="0.3">
      <c r="A1890" t="s">
        <v>9469</v>
      </c>
      <c r="B1890" s="18" t="s">
        <v>11</v>
      </c>
      <c r="C1890" s="18" t="s">
        <v>24</v>
      </c>
      <c r="D1890" s="18" t="s">
        <v>34</v>
      </c>
      <c r="E1890" s="18" t="s">
        <v>43</v>
      </c>
      <c r="F1890" s="18">
        <v>1098</v>
      </c>
      <c r="G1890" s="18">
        <v>842.79</v>
      </c>
      <c r="H1890" s="18">
        <v>1110.33</v>
      </c>
      <c r="I1890" s="43">
        <v>150</v>
      </c>
      <c r="J1890" s="18" t="s">
        <v>48</v>
      </c>
      <c r="K1890" t="s">
        <v>4509</v>
      </c>
      <c r="L1890" s="18" t="s">
        <v>2416</v>
      </c>
    </row>
    <row r="1891" spans="1:12" x14ac:dyDescent="0.3">
      <c r="A1891" t="s">
        <v>9370</v>
      </c>
      <c r="B1891" s="18" t="s">
        <v>11</v>
      </c>
      <c r="C1891" s="18" t="s">
        <v>29</v>
      </c>
      <c r="D1891" s="18" t="s">
        <v>31</v>
      </c>
      <c r="E1891" s="18" t="s">
        <v>44</v>
      </c>
      <c r="F1891" s="18">
        <v>1021</v>
      </c>
      <c r="G1891" s="18">
        <v>718.9</v>
      </c>
      <c r="H1891" s="18">
        <v>1201.47</v>
      </c>
      <c r="I1891" s="43">
        <v>177</v>
      </c>
      <c r="J1891" s="18" t="s">
        <v>48</v>
      </c>
      <c r="K1891" t="s">
        <v>4740</v>
      </c>
      <c r="L1891" s="18" t="s">
        <v>2259</v>
      </c>
    </row>
    <row r="1892" spans="1:12" x14ac:dyDescent="0.3">
      <c r="A1892" t="s">
        <v>8743</v>
      </c>
      <c r="B1892" s="18" t="s">
        <v>15</v>
      </c>
      <c r="C1892" s="18" t="s">
        <v>30</v>
      </c>
      <c r="D1892" s="18" t="s">
        <v>33</v>
      </c>
      <c r="E1892" s="18" t="s">
        <v>36</v>
      </c>
      <c r="F1892" s="18">
        <v>1025</v>
      </c>
      <c r="G1892" s="18">
        <v>296.25</v>
      </c>
      <c r="H1892" s="18">
        <v>581.99</v>
      </c>
      <c r="I1892" s="43">
        <v>231</v>
      </c>
      <c r="J1892" s="18" t="s">
        <v>48</v>
      </c>
      <c r="K1892" t="s">
        <v>6074</v>
      </c>
      <c r="L1892" s="18" t="s">
        <v>131</v>
      </c>
    </row>
    <row r="1893" spans="1:12" x14ac:dyDescent="0.3">
      <c r="A1893" t="s">
        <v>8093</v>
      </c>
      <c r="B1893" s="18" t="s">
        <v>20</v>
      </c>
      <c r="C1893" s="18" t="s">
        <v>24</v>
      </c>
      <c r="D1893" s="18" t="s">
        <v>34</v>
      </c>
      <c r="E1893" s="18" t="s">
        <v>43</v>
      </c>
      <c r="F1893" s="18">
        <v>1051</v>
      </c>
      <c r="G1893" s="18">
        <v>1566.69</v>
      </c>
      <c r="H1893" s="18">
        <v>1965.89</v>
      </c>
      <c r="I1893" s="43">
        <v>347</v>
      </c>
      <c r="J1893" s="18" t="s">
        <v>48</v>
      </c>
      <c r="K1893" t="s">
        <v>6274</v>
      </c>
      <c r="L1893" s="18" t="s">
        <v>172</v>
      </c>
    </row>
    <row r="1894" spans="1:12" x14ac:dyDescent="0.3">
      <c r="A1894" t="s">
        <v>7757</v>
      </c>
      <c r="B1894" s="18" t="s">
        <v>14</v>
      </c>
      <c r="C1894" s="18" t="s">
        <v>24</v>
      </c>
      <c r="D1894" s="18" t="s">
        <v>31</v>
      </c>
      <c r="E1894" s="18" t="s">
        <v>42</v>
      </c>
      <c r="F1894" s="18">
        <v>1007</v>
      </c>
      <c r="G1894" s="18">
        <v>827.81</v>
      </c>
      <c r="H1894" s="18">
        <v>1569.26</v>
      </c>
      <c r="I1894" s="43">
        <v>244</v>
      </c>
      <c r="J1894" s="18" t="s">
        <v>48</v>
      </c>
      <c r="K1894" t="s">
        <v>5668</v>
      </c>
      <c r="L1894" s="18" t="s">
        <v>2505</v>
      </c>
    </row>
    <row r="1895" spans="1:12" x14ac:dyDescent="0.3">
      <c r="A1895" t="s">
        <v>8432</v>
      </c>
      <c r="B1895" s="18" t="s">
        <v>12</v>
      </c>
      <c r="C1895" s="18" t="s">
        <v>28</v>
      </c>
      <c r="D1895" s="18" t="s">
        <v>35</v>
      </c>
      <c r="E1895" s="18" t="s">
        <v>40</v>
      </c>
      <c r="F1895" s="18">
        <v>1052</v>
      </c>
      <c r="G1895" s="18">
        <v>1722.77</v>
      </c>
      <c r="H1895" s="18">
        <v>2177.11</v>
      </c>
      <c r="I1895" s="43">
        <v>81</v>
      </c>
      <c r="J1895" s="18" t="s">
        <v>48</v>
      </c>
      <c r="K1895" t="s">
        <v>5547</v>
      </c>
      <c r="L1895" s="18" t="s">
        <v>742</v>
      </c>
    </row>
    <row r="1896" spans="1:12" x14ac:dyDescent="0.3">
      <c r="A1896" t="s">
        <v>9206</v>
      </c>
      <c r="B1896" s="18" t="s">
        <v>11</v>
      </c>
      <c r="C1896" s="18" t="s">
        <v>25</v>
      </c>
      <c r="D1896" s="18" t="s">
        <v>34</v>
      </c>
      <c r="E1896" s="18" t="s">
        <v>36</v>
      </c>
      <c r="F1896" s="18">
        <v>1037</v>
      </c>
      <c r="G1896" s="18">
        <v>1252.04</v>
      </c>
      <c r="H1896" s="18">
        <v>1484.01</v>
      </c>
      <c r="I1896" s="43">
        <v>442</v>
      </c>
      <c r="J1896" s="18" t="s">
        <v>48</v>
      </c>
      <c r="K1896" t="s">
        <v>4931</v>
      </c>
      <c r="L1896" s="18" t="s">
        <v>2007</v>
      </c>
    </row>
    <row r="1897" spans="1:12" x14ac:dyDescent="0.3">
      <c r="A1897" t="s">
        <v>10449</v>
      </c>
      <c r="B1897" s="18" t="s">
        <v>11</v>
      </c>
      <c r="C1897" s="18" t="s">
        <v>25</v>
      </c>
      <c r="D1897" s="18" t="s">
        <v>33</v>
      </c>
      <c r="E1897" s="18" t="s">
        <v>40</v>
      </c>
      <c r="F1897" s="18">
        <v>1029</v>
      </c>
      <c r="G1897" s="18">
        <v>1647.36</v>
      </c>
      <c r="H1897" s="18">
        <v>2371.4299999999998</v>
      </c>
      <c r="I1897" s="43">
        <v>489</v>
      </c>
      <c r="J1897" s="18" t="s">
        <v>48</v>
      </c>
      <c r="K1897" t="s">
        <v>4749</v>
      </c>
      <c r="L1897" s="18" t="s">
        <v>3934</v>
      </c>
    </row>
    <row r="1898" spans="1:12" x14ac:dyDescent="0.3">
      <c r="A1898" t="s">
        <v>6874</v>
      </c>
      <c r="B1898" s="18" t="s">
        <v>15</v>
      </c>
      <c r="C1898" s="18" t="s">
        <v>25</v>
      </c>
      <c r="D1898" s="18" t="s">
        <v>33</v>
      </c>
      <c r="E1898" s="18" t="s">
        <v>39</v>
      </c>
      <c r="F1898" s="18">
        <v>1056</v>
      </c>
      <c r="G1898" s="18">
        <v>1066.8</v>
      </c>
      <c r="H1898" s="18">
        <v>1588.49</v>
      </c>
      <c r="I1898" s="43">
        <v>62</v>
      </c>
      <c r="J1898" s="18" t="s">
        <v>48</v>
      </c>
      <c r="K1898" t="s">
        <v>5036</v>
      </c>
      <c r="L1898" s="18" t="s">
        <v>1270</v>
      </c>
    </row>
    <row r="1899" spans="1:12" x14ac:dyDescent="0.3">
      <c r="A1899" t="s">
        <v>7761</v>
      </c>
      <c r="B1899" s="18" t="s">
        <v>12</v>
      </c>
      <c r="C1899" s="18" t="s">
        <v>27</v>
      </c>
      <c r="D1899" s="18" t="s">
        <v>33</v>
      </c>
      <c r="E1899" s="18" t="s">
        <v>43</v>
      </c>
      <c r="F1899" s="18">
        <v>1042</v>
      </c>
      <c r="G1899" s="18">
        <v>1804.23</v>
      </c>
      <c r="H1899" s="18">
        <v>2096.34</v>
      </c>
      <c r="I1899" s="43">
        <v>110</v>
      </c>
      <c r="J1899" s="18" t="s">
        <v>48</v>
      </c>
      <c r="K1899" t="s">
        <v>5237</v>
      </c>
      <c r="L1899" s="18" t="s">
        <v>2959</v>
      </c>
    </row>
    <row r="1900" spans="1:12" x14ac:dyDescent="0.3">
      <c r="A1900" t="s">
        <v>9076</v>
      </c>
      <c r="B1900" s="18" t="s">
        <v>17</v>
      </c>
      <c r="C1900" s="18" t="s">
        <v>30</v>
      </c>
      <c r="D1900" s="18" t="s">
        <v>31</v>
      </c>
      <c r="E1900" s="18" t="s">
        <v>44</v>
      </c>
      <c r="F1900" s="18">
        <v>1074</v>
      </c>
      <c r="G1900" s="18">
        <v>1212.92</v>
      </c>
      <c r="H1900" s="18">
        <v>2393.77</v>
      </c>
      <c r="I1900" s="43">
        <v>351</v>
      </c>
      <c r="J1900" s="18" t="s">
        <v>48</v>
      </c>
      <c r="K1900" t="s">
        <v>4799</v>
      </c>
      <c r="L1900" s="18" t="s">
        <v>1801</v>
      </c>
    </row>
    <row r="1901" spans="1:12" x14ac:dyDescent="0.3">
      <c r="A1901" t="s">
        <v>8944</v>
      </c>
      <c r="B1901" s="18" t="s">
        <v>18</v>
      </c>
      <c r="C1901" s="18" t="s">
        <v>24</v>
      </c>
      <c r="D1901" s="18" t="s">
        <v>31</v>
      </c>
      <c r="E1901" s="18" t="s">
        <v>45</v>
      </c>
      <c r="F1901" s="18">
        <v>1008</v>
      </c>
      <c r="G1901" s="18">
        <v>893.48</v>
      </c>
      <c r="H1901" s="18">
        <v>1571.5</v>
      </c>
      <c r="I1901" s="43">
        <v>452</v>
      </c>
      <c r="J1901" s="18" t="s">
        <v>48</v>
      </c>
      <c r="K1901" t="s">
        <v>4993</v>
      </c>
      <c r="L1901" s="18" t="s">
        <v>1582</v>
      </c>
    </row>
    <row r="1902" spans="1:12" x14ac:dyDescent="0.3">
      <c r="A1902" t="s">
        <v>8777</v>
      </c>
      <c r="B1902" s="18" t="s">
        <v>12</v>
      </c>
      <c r="C1902" s="18" t="s">
        <v>30</v>
      </c>
      <c r="D1902" s="18" t="s">
        <v>35</v>
      </c>
      <c r="E1902" s="18" t="s">
        <v>36</v>
      </c>
      <c r="F1902" s="18">
        <v>1072</v>
      </c>
      <c r="G1902" s="18">
        <v>1273.8499999999999</v>
      </c>
      <c r="H1902" s="18">
        <v>1632.12</v>
      </c>
      <c r="I1902" s="43">
        <v>363</v>
      </c>
      <c r="J1902" s="18" t="s">
        <v>48</v>
      </c>
      <c r="K1902" t="s">
        <v>6056</v>
      </c>
      <c r="L1902" s="18" t="s">
        <v>1302</v>
      </c>
    </row>
    <row r="1903" spans="1:12" x14ac:dyDescent="0.3">
      <c r="A1903" t="s">
        <v>10372</v>
      </c>
      <c r="B1903" s="18" t="s">
        <v>20</v>
      </c>
      <c r="C1903" s="18" t="s">
        <v>24</v>
      </c>
      <c r="D1903" s="18" t="s">
        <v>33</v>
      </c>
      <c r="E1903" s="18" t="s">
        <v>38</v>
      </c>
      <c r="F1903" s="18">
        <v>1074</v>
      </c>
      <c r="G1903" s="18">
        <v>801.85</v>
      </c>
      <c r="H1903" s="18">
        <v>938.4</v>
      </c>
      <c r="I1903" s="43">
        <v>48</v>
      </c>
      <c r="J1903" s="18" t="s">
        <v>48</v>
      </c>
      <c r="K1903" t="s">
        <v>4509</v>
      </c>
      <c r="L1903" s="18" t="s">
        <v>3817</v>
      </c>
    </row>
    <row r="1904" spans="1:12" x14ac:dyDescent="0.3">
      <c r="A1904" t="s">
        <v>7976</v>
      </c>
      <c r="B1904" s="18" t="s">
        <v>17</v>
      </c>
      <c r="C1904" s="18" t="s">
        <v>27</v>
      </c>
      <c r="D1904" s="18" t="s">
        <v>35</v>
      </c>
      <c r="E1904" s="18" t="s">
        <v>45</v>
      </c>
      <c r="F1904" s="18">
        <v>1054</v>
      </c>
      <c r="G1904" s="18">
        <v>1807.9</v>
      </c>
      <c r="H1904" s="18">
        <v>2740.91</v>
      </c>
      <c r="I1904" s="43">
        <v>25</v>
      </c>
      <c r="J1904" s="18" t="s">
        <v>48</v>
      </c>
      <c r="K1904" t="s">
        <v>5163</v>
      </c>
      <c r="L1904" s="18" t="s">
        <v>1645</v>
      </c>
    </row>
    <row r="1905" spans="1:12" x14ac:dyDescent="0.3">
      <c r="A1905" t="s">
        <v>7176</v>
      </c>
      <c r="B1905" s="18" t="s">
        <v>16</v>
      </c>
      <c r="C1905" s="18" t="s">
        <v>25</v>
      </c>
      <c r="D1905" s="18" t="s">
        <v>31</v>
      </c>
      <c r="E1905" s="18" t="s">
        <v>42</v>
      </c>
      <c r="F1905" s="18">
        <v>1096</v>
      </c>
      <c r="G1905" s="18">
        <v>1155.18</v>
      </c>
      <c r="H1905" s="18">
        <v>1885.67</v>
      </c>
      <c r="I1905" s="43">
        <v>470</v>
      </c>
      <c r="J1905" s="18" t="s">
        <v>48</v>
      </c>
      <c r="K1905" t="s">
        <v>4737</v>
      </c>
      <c r="L1905" s="18" t="s">
        <v>3152</v>
      </c>
    </row>
    <row r="1906" spans="1:12" x14ac:dyDescent="0.3">
      <c r="A1906" t="s">
        <v>8110</v>
      </c>
      <c r="B1906" s="18" t="s">
        <v>20</v>
      </c>
      <c r="C1906" s="18" t="s">
        <v>28</v>
      </c>
      <c r="D1906" s="18" t="s">
        <v>33</v>
      </c>
      <c r="E1906" s="18" t="s">
        <v>38</v>
      </c>
      <c r="F1906" s="18">
        <v>1058</v>
      </c>
      <c r="G1906" s="18">
        <v>134.58000000000001</v>
      </c>
      <c r="H1906" s="18">
        <v>187.7</v>
      </c>
      <c r="I1906" s="43">
        <v>148</v>
      </c>
      <c r="J1906" s="18" t="s">
        <v>48</v>
      </c>
      <c r="K1906" t="s">
        <v>5374</v>
      </c>
      <c r="L1906" s="18" t="s">
        <v>198</v>
      </c>
    </row>
    <row r="1907" spans="1:12" x14ac:dyDescent="0.3">
      <c r="A1907" t="s">
        <v>7453</v>
      </c>
      <c r="B1907" s="18" t="s">
        <v>16</v>
      </c>
      <c r="C1907" s="18" t="s">
        <v>23</v>
      </c>
      <c r="D1907" s="18" t="s">
        <v>33</v>
      </c>
      <c r="E1907" s="18" t="s">
        <v>36</v>
      </c>
      <c r="F1907" s="18">
        <v>1012</v>
      </c>
      <c r="G1907" s="18">
        <v>1810.04</v>
      </c>
      <c r="H1907" s="18">
        <v>2004.49</v>
      </c>
      <c r="I1907" s="43">
        <v>235</v>
      </c>
      <c r="J1907" s="18" t="s">
        <v>48</v>
      </c>
      <c r="K1907" t="s">
        <v>4461</v>
      </c>
      <c r="L1907" s="18" t="s">
        <v>198</v>
      </c>
    </row>
    <row r="1908" spans="1:12" x14ac:dyDescent="0.3">
      <c r="A1908" t="s">
        <v>7441</v>
      </c>
      <c r="B1908" s="18" t="s">
        <v>14</v>
      </c>
      <c r="C1908" s="18" t="s">
        <v>28</v>
      </c>
      <c r="D1908" s="18" t="s">
        <v>31</v>
      </c>
      <c r="E1908" s="18" t="s">
        <v>40</v>
      </c>
      <c r="F1908" s="18">
        <v>1034</v>
      </c>
      <c r="G1908" s="18">
        <v>341.89</v>
      </c>
      <c r="H1908" s="18">
        <v>539.32000000000005</v>
      </c>
      <c r="I1908" s="43">
        <v>26</v>
      </c>
      <c r="J1908" s="18" t="s">
        <v>48</v>
      </c>
      <c r="K1908" t="s">
        <v>4832</v>
      </c>
      <c r="L1908" s="18" t="s">
        <v>3815</v>
      </c>
    </row>
    <row r="1909" spans="1:12" x14ac:dyDescent="0.3">
      <c r="A1909" t="s">
        <v>8089</v>
      </c>
      <c r="B1909" s="18" t="s">
        <v>11</v>
      </c>
      <c r="C1909" s="18" t="s">
        <v>22</v>
      </c>
      <c r="D1909" s="18" t="s">
        <v>35</v>
      </c>
      <c r="E1909" s="18" t="s">
        <v>40</v>
      </c>
      <c r="F1909" s="18">
        <v>1012</v>
      </c>
      <c r="G1909" s="18">
        <v>1727.92</v>
      </c>
      <c r="H1909" s="18">
        <v>2172.7199999999998</v>
      </c>
      <c r="I1909" s="43">
        <v>133</v>
      </c>
      <c r="J1909" s="18" t="s">
        <v>48</v>
      </c>
      <c r="K1909" t="s">
        <v>5074</v>
      </c>
      <c r="L1909" s="18" t="s">
        <v>163</v>
      </c>
    </row>
    <row r="1910" spans="1:12" x14ac:dyDescent="0.3">
      <c r="A1910" t="s">
        <v>7820</v>
      </c>
      <c r="B1910" s="18" t="s">
        <v>12</v>
      </c>
      <c r="C1910" s="18" t="s">
        <v>24</v>
      </c>
      <c r="D1910" s="18" t="s">
        <v>34</v>
      </c>
      <c r="E1910" s="18" t="s">
        <v>39</v>
      </c>
      <c r="F1910" s="18">
        <v>1006</v>
      </c>
      <c r="G1910" s="18">
        <v>1734.83</v>
      </c>
      <c r="H1910" s="18">
        <v>2580.35</v>
      </c>
      <c r="I1910" s="43">
        <v>383</v>
      </c>
      <c r="J1910" s="18" t="s">
        <v>48</v>
      </c>
      <c r="K1910" t="s">
        <v>4659</v>
      </c>
      <c r="L1910" s="18" t="s">
        <v>4033</v>
      </c>
    </row>
    <row r="1911" spans="1:12" x14ac:dyDescent="0.3">
      <c r="A1911" t="s">
        <v>7286</v>
      </c>
      <c r="B1911" s="18" t="s">
        <v>12</v>
      </c>
      <c r="C1911" s="18" t="s">
        <v>26</v>
      </c>
      <c r="D1911" s="18" t="s">
        <v>31</v>
      </c>
      <c r="E1911" s="18" t="s">
        <v>45</v>
      </c>
      <c r="F1911" s="18">
        <v>1028</v>
      </c>
      <c r="G1911" s="18">
        <v>50.65</v>
      </c>
      <c r="H1911" s="18">
        <v>82.53</v>
      </c>
      <c r="I1911" s="43">
        <v>130</v>
      </c>
      <c r="J1911" s="18" t="s">
        <v>48</v>
      </c>
      <c r="K1911" t="s">
        <v>4411</v>
      </c>
      <c r="L1911" s="18" t="s">
        <v>1927</v>
      </c>
    </row>
    <row r="1912" spans="1:12" x14ac:dyDescent="0.3">
      <c r="A1912" t="s">
        <v>8245</v>
      </c>
      <c r="B1912" s="18" t="s">
        <v>17</v>
      </c>
      <c r="C1912" s="18" t="s">
        <v>26</v>
      </c>
      <c r="D1912" s="18" t="s">
        <v>32</v>
      </c>
      <c r="E1912" s="18" t="s">
        <v>44</v>
      </c>
      <c r="F1912" s="18">
        <v>1009</v>
      </c>
      <c r="G1912" s="18">
        <v>1500.17</v>
      </c>
      <c r="H1912" s="18">
        <v>2644.73</v>
      </c>
      <c r="I1912" s="43">
        <v>346</v>
      </c>
      <c r="J1912" s="18" t="s">
        <v>48</v>
      </c>
      <c r="K1912" t="s">
        <v>5234</v>
      </c>
      <c r="L1912" s="18" t="s">
        <v>435</v>
      </c>
    </row>
    <row r="1913" spans="1:12" x14ac:dyDescent="0.3">
      <c r="A1913" t="s">
        <v>7023</v>
      </c>
      <c r="B1913" s="18" t="s">
        <v>17</v>
      </c>
      <c r="C1913" s="18" t="s">
        <v>29</v>
      </c>
      <c r="D1913" s="18" t="s">
        <v>35</v>
      </c>
      <c r="E1913" s="18" t="s">
        <v>44</v>
      </c>
      <c r="F1913" s="18">
        <v>1061</v>
      </c>
      <c r="G1913" s="18">
        <v>1377.9</v>
      </c>
      <c r="H1913" s="18">
        <v>2653.16</v>
      </c>
      <c r="I1913" s="43">
        <v>478</v>
      </c>
      <c r="J1913" s="18" t="s">
        <v>48</v>
      </c>
      <c r="K1913" t="s">
        <v>5599</v>
      </c>
      <c r="L1913" s="18" t="s">
        <v>546</v>
      </c>
    </row>
    <row r="1914" spans="1:12" x14ac:dyDescent="0.3">
      <c r="A1914" t="s">
        <v>10521</v>
      </c>
      <c r="B1914" s="18" t="s">
        <v>16</v>
      </c>
      <c r="C1914" s="18" t="s">
        <v>28</v>
      </c>
      <c r="D1914" s="18" t="s">
        <v>35</v>
      </c>
      <c r="E1914" s="18" t="s">
        <v>37</v>
      </c>
      <c r="F1914" s="18">
        <v>1090</v>
      </c>
      <c r="G1914" s="18">
        <v>389.36</v>
      </c>
      <c r="H1914" s="18">
        <v>714.11</v>
      </c>
      <c r="I1914" s="43">
        <v>23</v>
      </c>
      <c r="J1914" s="18" t="s">
        <v>48</v>
      </c>
      <c r="K1914" t="s">
        <v>4419</v>
      </c>
      <c r="L1914" s="18" t="s">
        <v>4060</v>
      </c>
    </row>
    <row r="1915" spans="1:12" x14ac:dyDescent="0.3">
      <c r="A1915" t="s">
        <v>8581</v>
      </c>
      <c r="B1915" s="18" t="s">
        <v>20</v>
      </c>
      <c r="C1915" s="18" t="s">
        <v>27</v>
      </c>
      <c r="D1915" s="18" t="s">
        <v>35</v>
      </c>
      <c r="E1915" s="18" t="s">
        <v>40</v>
      </c>
      <c r="F1915" s="18">
        <v>1011</v>
      </c>
      <c r="G1915" s="18">
        <v>1701.63</v>
      </c>
      <c r="H1915" s="18">
        <v>2519.5700000000002</v>
      </c>
      <c r="I1915" s="43">
        <v>44</v>
      </c>
      <c r="J1915" s="18" t="s">
        <v>48</v>
      </c>
      <c r="K1915" t="s">
        <v>5356</v>
      </c>
      <c r="L1915" s="18" t="s">
        <v>980</v>
      </c>
    </row>
    <row r="1916" spans="1:12" x14ac:dyDescent="0.3">
      <c r="A1916" t="s">
        <v>10299</v>
      </c>
      <c r="B1916" s="18" t="s">
        <v>15</v>
      </c>
      <c r="C1916" s="18" t="s">
        <v>23</v>
      </c>
      <c r="D1916" s="18" t="s">
        <v>35</v>
      </c>
      <c r="E1916" s="18" t="s">
        <v>45</v>
      </c>
      <c r="F1916" s="18">
        <v>1064</v>
      </c>
      <c r="G1916" s="18">
        <v>1249.47</v>
      </c>
      <c r="H1916" s="18">
        <v>2268.36</v>
      </c>
      <c r="I1916" s="43">
        <v>292</v>
      </c>
      <c r="J1916" s="18" t="s">
        <v>48</v>
      </c>
      <c r="K1916" t="s">
        <v>4928</v>
      </c>
      <c r="L1916" s="18" t="s">
        <v>3707</v>
      </c>
    </row>
    <row r="1917" spans="1:12" x14ac:dyDescent="0.3">
      <c r="A1917" t="s">
        <v>6657</v>
      </c>
      <c r="B1917" s="18" t="s">
        <v>14</v>
      </c>
      <c r="C1917" s="18" t="s">
        <v>22</v>
      </c>
      <c r="D1917" s="18" t="s">
        <v>31</v>
      </c>
      <c r="E1917" s="18" t="s">
        <v>39</v>
      </c>
      <c r="F1917" s="18">
        <v>1024</v>
      </c>
      <c r="G1917" s="18">
        <v>191.99</v>
      </c>
      <c r="H1917" s="18">
        <v>366.1</v>
      </c>
      <c r="I1917" s="43">
        <v>145</v>
      </c>
      <c r="J1917" s="18" t="s">
        <v>48</v>
      </c>
      <c r="K1917" t="s">
        <v>5312</v>
      </c>
      <c r="L1917" s="18" t="s">
        <v>676</v>
      </c>
    </row>
    <row r="1918" spans="1:12" x14ac:dyDescent="0.3">
      <c r="A1918" t="s">
        <v>9024</v>
      </c>
      <c r="B1918" s="18" t="s">
        <v>18</v>
      </c>
      <c r="C1918" s="18" t="s">
        <v>25</v>
      </c>
      <c r="D1918" s="18" t="s">
        <v>34</v>
      </c>
      <c r="E1918" s="18" t="s">
        <v>38</v>
      </c>
      <c r="F1918" s="18">
        <v>1081</v>
      </c>
      <c r="G1918" s="18">
        <v>1788.78</v>
      </c>
      <c r="H1918" s="18">
        <v>3556.56</v>
      </c>
      <c r="I1918" s="43">
        <v>172</v>
      </c>
      <c r="J1918" s="18" t="s">
        <v>48</v>
      </c>
      <c r="K1918" t="s">
        <v>4517</v>
      </c>
      <c r="L1918" s="18" t="s">
        <v>1713</v>
      </c>
    </row>
    <row r="1919" spans="1:12" x14ac:dyDescent="0.3">
      <c r="A1919" t="s">
        <v>8318</v>
      </c>
      <c r="B1919" s="18" t="s">
        <v>16</v>
      </c>
      <c r="C1919" s="18" t="s">
        <v>26</v>
      </c>
      <c r="D1919" s="18" t="s">
        <v>34</v>
      </c>
      <c r="E1919" s="18" t="s">
        <v>43</v>
      </c>
      <c r="F1919" s="18">
        <v>1050</v>
      </c>
      <c r="G1919" s="18">
        <v>765.85</v>
      </c>
      <c r="H1919" s="18">
        <v>1269.49</v>
      </c>
      <c r="I1919" s="43">
        <v>59</v>
      </c>
      <c r="J1919" s="18" t="s">
        <v>48</v>
      </c>
      <c r="K1919" t="s">
        <v>5213</v>
      </c>
      <c r="L1919" s="18" t="s">
        <v>553</v>
      </c>
    </row>
    <row r="1920" spans="1:12" x14ac:dyDescent="0.3">
      <c r="A1920" t="s">
        <v>9629</v>
      </c>
      <c r="B1920" s="18" t="s">
        <v>13</v>
      </c>
      <c r="C1920" s="18" t="s">
        <v>24</v>
      </c>
      <c r="D1920" s="18" t="s">
        <v>32</v>
      </c>
      <c r="E1920" s="18" t="s">
        <v>43</v>
      </c>
      <c r="F1920" s="18">
        <v>1074</v>
      </c>
      <c r="G1920" s="18">
        <v>873.58</v>
      </c>
      <c r="H1920" s="18">
        <v>1718.62</v>
      </c>
      <c r="I1920" s="43">
        <v>289</v>
      </c>
      <c r="J1920" s="18" t="s">
        <v>48</v>
      </c>
      <c r="K1920" t="s">
        <v>5249</v>
      </c>
      <c r="L1920" s="18" t="s">
        <v>2676</v>
      </c>
    </row>
    <row r="1921" spans="1:12" x14ac:dyDescent="0.3">
      <c r="A1921" t="s">
        <v>9793</v>
      </c>
      <c r="B1921" s="18" t="s">
        <v>19</v>
      </c>
      <c r="C1921" s="18" t="s">
        <v>27</v>
      </c>
      <c r="D1921" s="18" t="s">
        <v>32</v>
      </c>
      <c r="E1921" s="18" t="s">
        <v>44</v>
      </c>
      <c r="F1921" s="18">
        <v>1088</v>
      </c>
      <c r="G1921" s="18">
        <v>1731.83</v>
      </c>
      <c r="H1921" s="18">
        <v>2299.5300000000002</v>
      </c>
      <c r="I1921" s="43">
        <v>348</v>
      </c>
      <c r="J1921" s="18" t="s">
        <v>48</v>
      </c>
      <c r="K1921" t="s">
        <v>5450</v>
      </c>
      <c r="L1921" s="18" t="s">
        <v>2930</v>
      </c>
    </row>
    <row r="1922" spans="1:12" x14ac:dyDescent="0.3">
      <c r="A1922" t="s">
        <v>10607</v>
      </c>
      <c r="B1922" s="18" t="s">
        <v>18</v>
      </c>
      <c r="C1922" s="18" t="s">
        <v>28</v>
      </c>
      <c r="D1922" s="18" t="s">
        <v>31</v>
      </c>
      <c r="E1922" s="18" t="s">
        <v>42</v>
      </c>
      <c r="F1922" s="18">
        <v>1039</v>
      </c>
      <c r="G1922" s="18">
        <v>403.35</v>
      </c>
      <c r="H1922" s="18">
        <v>642.54999999999995</v>
      </c>
      <c r="I1922" s="43">
        <v>291</v>
      </c>
      <c r="J1922" s="18" t="s">
        <v>48</v>
      </c>
      <c r="K1922" t="s">
        <v>4503</v>
      </c>
      <c r="L1922" s="18" t="s">
        <v>4202</v>
      </c>
    </row>
    <row r="1923" spans="1:12" x14ac:dyDescent="0.3">
      <c r="A1923" t="s">
        <v>8572</v>
      </c>
      <c r="B1923" s="18" t="s">
        <v>13</v>
      </c>
      <c r="C1923" s="18" t="s">
        <v>30</v>
      </c>
      <c r="D1923" s="18" t="s">
        <v>31</v>
      </c>
      <c r="E1923" s="18" t="s">
        <v>36</v>
      </c>
      <c r="F1923" s="18">
        <v>1093</v>
      </c>
      <c r="G1923" s="18">
        <v>336.52</v>
      </c>
      <c r="H1923" s="18">
        <v>518.34</v>
      </c>
      <c r="I1923" s="43">
        <v>313</v>
      </c>
      <c r="J1923" s="18" t="s">
        <v>48</v>
      </c>
      <c r="K1923" t="s">
        <v>6136</v>
      </c>
      <c r="L1923" s="18" t="s">
        <v>969</v>
      </c>
    </row>
    <row r="1924" spans="1:12" x14ac:dyDescent="0.3">
      <c r="A1924" t="s">
        <v>8345</v>
      </c>
      <c r="B1924" s="18" t="s">
        <v>20</v>
      </c>
      <c r="C1924" s="18" t="s">
        <v>27</v>
      </c>
      <c r="D1924" s="18" t="s">
        <v>31</v>
      </c>
      <c r="E1924" s="18" t="s">
        <v>39</v>
      </c>
      <c r="F1924" s="18">
        <v>1030</v>
      </c>
      <c r="G1924" s="18">
        <v>1911.36</v>
      </c>
      <c r="H1924" s="18">
        <v>2500.65</v>
      </c>
      <c r="I1924" s="43">
        <v>239</v>
      </c>
      <c r="J1924" s="18" t="s">
        <v>48</v>
      </c>
      <c r="K1924" t="s">
        <v>4494</v>
      </c>
      <c r="L1924" s="18" t="s">
        <v>605</v>
      </c>
    </row>
    <row r="1925" spans="1:12" x14ac:dyDescent="0.3">
      <c r="A1925" t="s">
        <v>7204</v>
      </c>
      <c r="B1925" s="18" t="s">
        <v>19</v>
      </c>
      <c r="C1925" s="18" t="s">
        <v>30</v>
      </c>
      <c r="D1925" s="18" t="s">
        <v>34</v>
      </c>
      <c r="E1925" s="18" t="s">
        <v>37</v>
      </c>
      <c r="F1925" s="18">
        <v>1013</v>
      </c>
      <c r="G1925" s="18">
        <v>106.62</v>
      </c>
      <c r="H1925" s="18">
        <v>194.94</v>
      </c>
      <c r="I1925" s="43">
        <v>271</v>
      </c>
      <c r="J1925" s="18" t="s">
        <v>48</v>
      </c>
      <c r="K1925" t="s">
        <v>6126</v>
      </c>
      <c r="L1925" s="18" t="s">
        <v>1004</v>
      </c>
    </row>
    <row r="1926" spans="1:12" x14ac:dyDescent="0.3">
      <c r="A1926" t="s">
        <v>7754</v>
      </c>
      <c r="B1926" s="18" t="s">
        <v>17</v>
      </c>
      <c r="C1926" s="18" t="s">
        <v>22</v>
      </c>
      <c r="D1926" s="18" t="s">
        <v>35</v>
      </c>
      <c r="E1926" s="18" t="s">
        <v>38</v>
      </c>
      <c r="F1926" s="18">
        <v>1064</v>
      </c>
      <c r="G1926" s="18">
        <v>1851.12</v>
      </c>
      <c r="H1926" s="18">
        <v>2809.43</v>
      </c>
      <c r="I1926" s="43">
        <v>492</v>
      </c>
      <c r="J1926" s="18" t="s">
        <v>48</v>
      </c>
      <c r="K1926" t="s">
        <v>4675</v>
      </c>
      <c r="L1926" s="18" t="s">
        <v>479</v>
      </c>
    </row>
    <row r="1927" spans="1:12" x14ac:dyDescent="0.3">
      <c r="A1927" t="s">
        <v>8313</v>
      </c>
      <c r="B1927" s="18" t="s">
        <v>18</v>
      </c>
      <c r="C1927" s="18" t="s">
        <v>21</v>
      </c>
      <c r="D1927" s="18" t="s">
        <v>32</v>
      </c>
      <c r="E1927" s="18" t="s">
        <v>39</v>
      </c>
      <c r="F1927" s="18">
        <v>1041</v>
      </c>
      <c r="G1927" s="18">
        <v>1377.71</v>
      </c>
      <c r="H1927" s="18">
        <v>1908.31</v>
      </c>
      <c r="I1927" s="43">
        <v>424</v>
      </c>
      <c r="J1927" s="18" t="s">
        <v>48</v>
      </c>
      <c r="K1927" t="s">
        <v>5295</v>
      </c>
      <c r="L1927" s="18" t="s">
        <v>547</v>
      </c>
    </row>
    <row r="1928" spans="1:12" x14ac:dyDescent="0.3">
      <c r="A1928" t="s">
        <v>9280</v>
      </c>
      <c r="B1928" s="18" t="s">
        <v>19</v>
      </c>
      <c r="C1928" s="18" t="s">
        <v>24</v>
      </c>
      <c r="D1928" s="18" t="s">
        <v>35</v>
      </c>
      <c r="E1928" s="18" t="s">
        <v>41</v>
      </c>
      <c r="F1928" s="18">
        <v>1069</v>
      </c>
      <c r="G1928" s="18">
        <v>954.41</v>
      </c>
      <c r="H1928" s="18">
        <v>1481.92</v>
      </c>
      <c r="I1928" s="43">
        <v>484</v>
      </c>
      <c r="J1928" s="18" t="s">
        <v>48</v>
      </c>
      <c r="K1928" t="s">
        <v>4964</v>
      </c>
      <c r="L1928" s="18" t="s">
        <v>2120</v>
      </c>
    </row>
    <row r="1929" spans="1:12" x14ac:dyDescent="0.3">
      <c r="A1929" t="s">
        <v>6744</v>
      </c>
      <c r="B1929" s="18" t="s">
        <v>15</v>
      </c>
      <c r="C1929" s="18" t="s">
        <v>24</v>
      </c>
      <c r="D1929" s="18" t="s">
        <v>32</v>
      </c>
      <c r="E1929" s="18" t="s">
        <v>40</v>
      </c>
      <c r="F1929" s="18">
        <v>1016</v>
      </c>
      <c r="G1929" s="18">
        <v>1566.98</v>
      </c>
      <c r="H1929" s="18">
        <v>1824.95</v>
      </c>
      <c r="I1929" s="43">
        <v>449</v>
      </c>
      <c r="J1929" s="18" t="s">
        <v>48</v>
      </c>
      <c r="K1929" t="s">
        <v>5872</v>
      </c>
      <c r="L1929" s="18" t="s">
        <v>54</v>
      </c>
    </row>
    <row r="1930" spans="1:12" x14ac:dyDescent="0.3">
      <c r="A1930" t="s">
        <v>9047</v>
      </c>
      <c r="B1930" s="18" t="s">
        <v>15</v>
      </c>
      <c r="C1930" s="18" t="s">
        <v>23</v>
      </c>
      <c r="D1930" s="18" t="s">
        <v>33</v>
      </c>
      <c r="E1930" s="18" t="s">
        <v>43</v>
      </c>
      <c r="F1930" s="18">
        <v>1084</v>
      </c>
      <c r="G1930" s="18">
        <v>533.69000000000005</v>
      </c>
      <c r="H1930" s="18">
        <v>661.67</v>
      </c>
      <c r="I1930" s="43">
        <v>91</v>
      </c>
      <c r="J1930" s="18" t="s">
        <v>48</v>
      </c>
      <c r="K1930" t="s">
        <v>5922</v>
      </c>
      <c r="L1930" s="18" t="s">
        <v>1753</v>
      </c>
    </row>
    <row r="1931" spans="1:12" x14ac:dyDescent="0.3">
      <c r="A1931" t="s">
        <v>10336</v>
      </c>
      <c r="B1931" s="18" t="s">
        <v>18</v>
      </c>
      <c r="C1931" s="18" t="s">
        <v>23</v>
      </c>
      <c r="D1931" s="18" t="s">
        <v>33</v>
      </c>
      <c r="E1931" s="18" t="s">
        <v>37</v>
      </c>
      <c r="F1931" s="18">
        <v>1009</v>
      </c>
      <c r="G1931" s="18">
        <v>1766.43</v>
      </c>
      <c r="H1931" s="18">
        <v>3082.48</v>
      </c>
      <c r="I1931" s="43">
        <v>135</v>
      </c>
      <c r="J1931" s="18" t="s">
        <v>48</v>
      </c>
      <c r="K1931" t="s">
        <v>4671</v>
      </c>
      <c r="L1931" s="18" t="s">
        <v>3765</v>
      </c>
    </row>
    <row r="1932" spans="1:12" x14ac:dyDescent="0.3">
      <c r="A1932" t="s">
        <v>8317</v>
      </c>
      <c r="B1932" s="18" t="s">
        <v>19</v>
      </c>
      <c r="C1932" s="18" t="s">
        <v>22</v>
      </c>
      <c r="D1932" s="18" t="s">
        <v>31</v>
      </c>
      <c r="E1932" s="18" t="s">
        <v>42</v>
      </c>
      <c r="F1932" s="18">
        <v>1082</v>
      </c>
      <c r="G1932" s="18">
        <v>1795.1</v>
      </c>
      <c r="H1932" s="18">
        <v>2681.43</v>
      </c>
      <c r="I1932" s="43">
        <v>431</v>
      </c>
      <c r="J1932" s="18" t="s">
        <v>48</v>
      </c>
      <c r="K1932" t="s">
        <v>5533</v>
      </c>
      <c r="L1932" s="18" t="s">
        <v>552</v>
      </c>
    </row>
    <row r="1933" spans="1:12" x14ac:dyDescent="0.3">
      <c r="A1933" t="s">
        <v>8745</v>
      </c>
      <c r="B1933" s="18" t="s">
        <v>15</v>
      </c>
      <c r="C1933" s="18" t="s">
        <v>26</v>
      </c>
      <c r="D1933" s="18" t="s">
        <v>35</v>
      </c>
      <c r="E1933" s="18" t="s">
        <v>36</v>
      </c>
      <c r="F1933" s="18">
        <v>1050</v>
      </c>
      <c r="G1933" s="18">
        <v>660.08</v>
      </c>
      <c r="H1933" s="18">
        <v>1128.25</v>
      </c>
      <c r="I1933" s="43">
        <v>457</v>
      </c>
      <c r="J1933" s="18" t="s">
        <v>48</v>
      </c>
      <c r="K1933" t="s">
        <v>5845</v>
      </c>
      <c r="L1933" s="18" t="s">
        <v>1243</v>
      </c>
    </row>
    <row r="1934" spans="1:12" x14ac:dyDescent="0.3">
      <c r="A1934" t="s">
        <v>8400</v>
      </c>
      <c r="B1934" s="18" t="s">
        <v>18</v>
      </c>
      <c r="C1934" s="18" t="s">
        <v>22</v>
      </c>
      <c r="D1934" s="18" t="s">
        <v>32</v>
      </c>
      <c r="E1934" s="18" t="s">
        <v>44</v>
      </c>
      <c r="F1934" s="18">
        <v>1058</v>
      </c>
      <c r="G1934" s="18">
        <v>404.41</v>
      </c>
      <c r="H1934" s="18">
        <v>694.35</v>
      </c>
      <c r="I1934" s="43">
        <v>123</v>
      </c>
      <c r="J1934" s="18" t="s">
        <v>48</v>
      </c>
      <c r="K1934" t="s">
        <v>5861</v>
      </c>
      <c r="L1934" s="18" t="s">
        <v>693</v>
      </c>
    </row>
    <row r="1935" spans="1:12" x14ac:dyDescent="0.3">
      <c r="A1935" t="s">
        <v>7430</v>
      </c>
      <c r="B1935" s="18" t="s">
        <v>11</v>
      </c>
      <c r="C1935" s="18" t="s">
        <v>24</v>
      </c>
      <c r="D1935" s="18" t="s">
        <v>33</v>
      </c>
      <c r="E1935" s="18" t="s">
        <v>39</v>
      </c>
      <c r="F1935" s="18">
        <v>1005</v>
      </c>
      <c r="G1935" s="18">
        <v>175.39</v>
      </c>
      <c r="H1935" s="18">
        <v>260.33999999999997</v>
      </c>
      <c r="I1935" s="43">
        <v>130</v>
      </c>
      <c r="J1935" s="18" t="s">
        <v>48</v>
      </c>
      <c r="K1935" t="s">
        <v>5584</v>
      </c>
      <c r="L1935" s="18" t="s">
        <v>2693</v>
      </c>
    </row>
    <row r="1936" spans="1:12" x14ac:dyDescent="0.3">
      <c r="A1936" t="s">
        <v>10161</v>
      </c>
      <c r="B1936" s="18" t="s">
        <v>11</v>
      </c>
      <c r="C1936" s="18" t="s">
        <v>30</v>
      </c>
      <c r="D1936" s="18" t="s">
        <v>34</v>
      </c>
      <c r="E1936" s="18" t="s">
        <v>44</v>
      </c>
      <c r="F1936" s="18">
        <v>1053</v>
      </c>
      <c r="G1936" s="18">
        <v>287.45999999999998</v>
      </c>
      <c r="H1936" s="18">
        <v>410.32</v>
      </c>
      <c r="I1936" s="43">
        <v>389</v>
      </c>
      <c r="J1936" s="18" t="s">
        <v>48</v>
      </c>
      <c r="K1936" t="s">
        <v>5079</v>
      </c>
      <c r="L1936" s="18" t="s">
        <v>3517</v>
      </c>
    </row>
    <row r="1937" spans="1:12" x14ac:dyDescent="0.3">
      <c r="A1937" t="s">
        <v>8334</v>
      </c>
      <c r="B1937" s="18" t="s">
        <v>16</v>
      </c>
      <c r="C1937" s="18" t="s">
        <v>24</v>
      </c>
      <c r="D1937" s="18" t="s">
        <v>32</v>
      </c>
      <c r="E1937" s="18" t="s">
        <v>41</v>
      </c>
      <c r="F1937" s="18">
        <v>1030</v>
      </c>
      <c r="G1937" s="18">
        <v>1567.16</v>
      </c>
      <c r="H1937" s="18">
        <v>2776.64</v>
      </c>
      <c r="I1937" s="43">
        <v>476</v>
      </c>
      <c r="J1937" s="18" t="s">
        <v>48</v>
      </c>
      <c r="K1937" t="s">
        <v>4964</v>
      </c>
      <c r="L1937" s="18" t="s">
        <v>583</v>
      </c>
    </row>
    <row r="1938" spans="1:12" x14ac:dyDescent="0.3">
      <c r="A1938" t="s">
        <v>7836</v>
      </c>
      <c r="B1938" s="18" t="s">
        <v>19</v>
      </c>
      <c r="C1938" s="18" t="s">
        <v>27</v>
      </c>
      <c r="D1938" s="18" t="s">
        <v>35</v>
      </c>
      <c r="E1938" s="18" t="s">
        <v>43</v>
      </c>
      <c r="F1938" s="18">
        <v>1048</v>
      </c>
      <c r="G1938" s="18">
        <v>807.69</v>
      </c>
      <c r="H1938" s="18">
        <v>1005.69</v>
      </c>
      <c r="I1938" s="43">
        <v>67</v>
      </c>
      <c r="J1938" s="18" t="s">
        <v>48</v>
      </c>
      <c r="K1938" t="s">
        <v>5839</v>
      </c>
      <c r="L1938" s="18" t="s">
        <v>2042</v>
      </c>
    </row>
    <row r="1939" spans="1:12" x14ac:dyDescent="0.3">
      <c r="A1939" t="s">
        <v>6685</v>
      </c>
      <c r="B1939" s="18" t="s">
        <v>20</v>
      </c>
      <c r="C1939" s="18" t="s">
        <v>26</v>
      </c>
      <c r="D1939" s="18" t="s">
        <v>32</v>
      </c>
      <c r="E1939" s="18" t="s">
        <v>41</v>
      </c>
      <c r="F1939" s="18">
        <v>1027</v>
      </c>
      <c r="G1939" s="18">
        <v>1548.31</v>
      </c>
      <c r="H1939" s="18">
        <v>3088.85</v>
      </c>
      <c r="I1939" s="43">
        <v>192</v>
      </c>
      <c r="J1939" s="18" t="s">
        <v>48</v>
      </c>
      <c r="K1939" t="s">
        <v>5541</v>
      </c>
      <c r="L1939" s="18" t="s">
        <v>601</v>
      </c>
    </row>
    <row r="1940" spans="1:12" x14ac:dyDescent="0.3">
      <c r="A1940" t="s">
        <v>7119</v>
      </c>
      <c r="B1940" s="18" t="s">
        <v>14</v>
      </c>
      <c r="C1940" s="18" t="s">
        <v>27</v>
      </c>
      <c r="D1940" s="18" t="s">
        <v>32</v>
      </c>
      <c r="E1940" s="18" t="s">
        <v>43</v>
      </c>
      <c r="F1940" s="18">
        <v>1005</v>
      </c>
      <c r="G1940" s="18">
        <v>1382.16</v>
      </c>
      <c r="H1940" s="18">
        <v>2397.52</v>
      </c>
      <c r="I1940" s="43">
        <v>259</v>
      </c>
      <c r="J1940" s="18" t="s">
        <v>48</v>
      </c>
      <c r="K1940" t="s">
        <v>5476</v>
      </c>
      <c r="L1940" s="18" t="s">
        <v>484</v>
      </c>
    </row>
    <row r="1941" spans="1:12" x14ac:dyDescent="0.3">
      <c r="A1941" t="s">
        <v>9002</v>
      </c>
      <c r="B1941" s="18" t="s">
        <v>14</v>
      </c>
      <c r="C1941" s="18" t="s">
        <v>24</v>
      </c>
      <c r="D1941" s="18" t="s">
        <v>32</v>
      </c>
      <c r="E1941" s="18" t="s">
        <v>41</v>
      </c>
      <c r="F1941" s="18">
        <v>1005</v>
      </c>
      <c r="G1941" s="18">
        <v>133.75</v>
      </c>
      <c r="H1941" s="18">
        <v>259.5</v>
      </c>
      <c r="I1941" s="43">
        <v>271</v>
      </c>
      <c r="J1941" s="18" t="s">
        <v>48</v>
      </c>
      <c r="K1941" t="s">
        <v>5445</v>
      </c>
      <c r="L1941" s="18" t="s">
        <v>1679</v>
      </c>
    </row>
    <row r="1942" spans="1:12" x14ac:dyDescent="0.3">
      <c r="A1942" t="s">
        <v>10483</v>
      </c>
      <c r="B1942" s="18" t="s">
        <v>17</v>
      </c>
      <c r="C1942" s="18" t="s">
        <v>22</v>
      </c>
      <c r="D1942" s="18" t="s">
        <v>33</v>
      </c>
      <c r="E1942" s="18" t="s">
        <v>42</v>
      </c>
      <c r="F1942" s="18">
        <v>1081</v>
      </c>
      <c r="G1942" s="18">
        <v>989.37</v>
      </c>
      <c r="H1942" s="18">
        <v>1266.1199999999999</v>
      </c>
      <c r="I1942" s="43">
        <v>96</v>
      </c>
      <c r="J1942" s="18" t="s">
        <v>48</v>
      </c>
      <c r="K1942" t="s">
        <v>4705</v>
      </c>
      <c r="L1942" s="18" t="s">
        <v>3981</v>
      </c>
    </row>
    <row r="1943" spans="1:12" x14ac:dyDescent="0.3">
      <c r="A1943" t="s">
        <v>7439</v>
      </c>
      <c r="B1943" s="18" t="s">
        <v>13</v>
      </c>
      <c r="C1943" s="18" t="s">
        <v>28</v>
      </c>
      <c r="D1943" s="18" t="s">
        <v>33</v>
      </c>
      <c r="E1943" s="18" t="s">
        <v>39</v>
      </c>
      <c r="F1943" s="18">
        <v>1090</v>
      </c>
      <c r="G1943" s="18">
        <v>1729.92</v>
      </c>
      <c r="H1943" s="18">
        <v>3055.51</v>
      </c>
      <c r="I1943" s="43">
        <v>350</v>
      </c>
      <c r="J1943" s="18" t="s">
        <v>48</v>
      </c>
      <c r="K1943" t="s">
        <v>5911</v>
      </c>
      <c r="L1943" s="18" t="s">
        <v>511</v>
      </c>
    </row>
    <row r="1944" spans="1:12" x14ac:dyDescent="0.3">
      <c r="A1944" t="s">
        <v>6542</v>
      </c>
      <c r="B1944" s="18" t="s">
        <v>19</v>
      </c>
      <c r="C1944" s="18" t="s">
        <v>21</v>
      </c>
      <c r="D1944" s="18" t="s">
        <v>32</v>
      </c>
      <c r="E1944" s="18" t="s">
        <v>43</v>
      </c>
      <c r="F1944" s="18">
        <v>1098</v>
      </c>
      <c r="G1944" s="18">
        <v>966.99</v>
      </c>
      <c r="H1944" s="18">
        <v>1340.8</v>
      </c>
      <c r="I1944" s="43">
        <v>271</v>
      </c>
      <c r="J1944" s="18" t="s">
        <v>48</v>
      </c>
      <c r="K1944" t="s">
        <v>4643</v>
      </c>
      <c r="L1944" s="18" t="s">
        <v>2672</v>
      </c>
    </row>
    <row r="1945" spans="1:12" x14ac:dyDescent="0.3">
      <c r="A1945" t="s">
        <v>9226</v>
      </c>
      <c r="B1945" s="18" t="s">
        <v>14</v>
      </c>
      <c r="C1945" s="18" t="s">
        <v>21</v>
      </c>
      <c r="D1945" s="18" t="s">
        <v>34</v>
      </c>
      <c r="E1945" s="18" t="s">
        <v>42</v>
      </c>
      <c r="F1945" s="18">
        <v>1078</v>
      </c>
      <c r="G1945" s="18">
        <v>336.81</v>
      </c>
      <c r="H1945" s="18">
        <v>385.63</v>
      </c>
      <c r="I1945" s="43">
        <v>427</v>
      </c>
      <c r="J1945" s="18" t="s">
        <v>48</v>
      </c>
      <c r="K1945" t="s">
        <v>5846</v>
      </c>
      <c r="L1945" s="18" t="s">
        <v>2031</v>
      </c>
    </row>
    <row r="1946" spans="1:12" x14ac:dyDescent="0.3">
      <c r="A1946" t="s">
        <v>10253</v>
      </c>
      <c r="B1946" s="18" t="s">
        <v>19</v>
      </c>
      <c r="C1946" s="18" t="s">
        <v>25</v>
      </c>
      <c r="D1946" s="18" t="s">
        <v>33</v>
      </c>
      <c r="E1946" s="18" t="s">
        <v>42</v>
      </c>
      <c r="F1946" s="18">
        <v>1091</v>
      </c>
      <c r="G1946" s="18">
        <v>705.66</v>
      </c>
      <c r="H1946" s="18">
        <v>1409.09</v>
      </c>
      <c r="I1946" s="43">
        <v>346</v>
      </c>
      <c r="J1946" s="18" t="s">
        <v>48</v>
      </c>
      <c r="K1946" t="s">
        <v>4974</v>
      </c>
      <c r="L1946" s="18" t="s">
        <v>3651</v>
      </c>
    </row>
    <row r="1947" spans="1:12" x14ac:dyDescent="0.3">
      <c r="A1947" t="s">
        <v>6921</v>
      </c>
      <c r="B1947" s="18" t="s">
        <v>14</v>
      </c>
      <c r="C1947" s="18" t="s">
        <v>22</v>
      </c>
      <c r="D1947" s="18" t="s">
        <v>34</v>
      </c>
      <c r="E1947" s="18" t="s">
        <v>36</v>
      </c>
      <c r="F1947" s="18">
        <v>1042</v>
      </c>
      <c r="G1947" s="18">
        <v>1399.13</v>
      </c>
      <c r="H1947" s="18">
        <v>2651.64</v>
      </c>
      <c r="I1947" s="43">
        <v>313</v>
      </c>
      <c r="J1947" s="18" t="s">
        <v>48</v>
      </c>
      <c r="K1947" t="s">
        <v>5207</v>
      </c>
      <c r="L1947" s="18" t="s">
        <v>752</v>
      </c>
    </row>
    <row r="1948" spans="1:12" x14ac:dyDescent="0.3">
      <c r="A1948" t="s">
        <v>8113</v>
      </c>
      <c r="B1948" s="18" t="s">
        <v>13</v>
      </c>
      <c r="C1948" s="18" t="s">
        <v>21</v>
      </c>
      <c r="D1948" s="18" t="s">
        <v>31</v>
      </c>
      <c r="E1948" s="18" t="s">
        <v>44</v>
      </c>
      <c r="F1948" s="18">
        <v>1033</v>
      </c>
      <c r="G1948" s="18">
        <v>100.07</v>
      </c>
      <c r="H1948" s="18">
        <v>174.9</v>
      </c>
      <c r="I1948" s="43">
        <v>383</v>
      </c>
      <c r="J1948" s="18" t="s">
        <v>48</v>
      </c>
      <c r="K1948" t="s">
        <v>5759</v>
      </c>
      <c r="L1948" s="18" t="s">
        <v>203</v>
      </c>
    </row>
    <row r="1949" spans="1:12" x14ac:dyDescent="0.3">
      <c r="A1949" t="s">
        <v>7779</v>
      </c>
      <c r="B1949" s="18" t="s">
        <v>17</v>
      </c>
      <c r="C1949" s="18" t="s">
        <v>29</v>
      </c>
      <c r="D1949" s="18" t="s">
        <v>33</v>
      </c>
      <c r="E1949" s="18" t="s">
        <v>38</v>
      </c>
      <c r="F1949" s="18">
        <v>1068</v>
      </c>
      <c r="G1949" s="18">
        <v>527.11</v>
      </c>
      <c r="H1949" s="18">
        <v>900.5</v>
      </c>
      <c r="I1949" s="43">
        <v>304</v>
      </c>
      <c r="J1949" s="18" t="s">
        <v>48</v>
      </c>
      <c r="K1949" t="s">
        <v>5149</v>
      </c>
      <c r="L1949" s="18" t="s">
        <v>3421</v>
      </c>
    </row>
    <row r="1950" spans="1:12" x14ac:dyDescent="0.3">
      <c r="A1950" t="s">
        <v>7639</v>
      </c>
      <c r="B1950" s="18" t="s">
        <v>11</v>
      </c>
      <c r="C1950" s="18" t="s">
        <v>24</v>
      </c>
      <c r="D1950" s="18" t="s">
        <v>35</v>
      </c>
      <c r="E1950" s="18" t="s">
        <v>39</v>
      </c>
      <c r="F1950" s="18">
        <v>1063</v>
      </c>
      <c r="G1950" s="18">
        <v>533.70000000000005</v>
      </c>
      <c r="H1950" s="18">
        <v>626.41</v>
      </c>
      <c r="I1950" s="43">
        <v>336</v>
      </c>
      <c r="J1950" s="18" t="s">
        <v>48</v>
      </c>
      <c r="K1950" t="s">
        <v>4990</v>
      </c>
      <c r="L1950" s="18" t="s">
        <v>3632</v>
      </c>
    </row>
    <row r="1951" spans="1:12" x14ac:dyDescent="0.3">
      <c r="A1951" t="s">
        <v>7440</v>
      </c>
      <c r="B1951" s="18" t="s">
        <v>19</v>
      </c>
      <c r="C1951" s="18" t="s">
        <v>25</v>
      </c>
      <c r="D1951" s="18" t="s">
        <v>32</v>
      </c>
      <c r="E1951" s="18" t="s">
        <v>37</v>
      </c>
      <c r="F1951" s="18">
        <v>1001</v>
      </c>
      <c r="G1951" s="18">
        <v>502.38</v>
      </c>
      <c r="H1951" s="18">
        <v>678.52</v>
      </c>
      <c r="I1951" s="43">
        <v>204</v>
      </c>
      <c r="J1951" s="18" t="s">
        <v>48</v>
      </c>
      <c r="K1951" t="s">
        <v>4987</v>
      </c>
      <c r="L1951" s="18" t="s">
        <v>3638</v>
      </c>
    </row>
    <row r="1952" spans="1:12" x14ac:dyDescent="0.3">
      <c r="A1952" t="s">
        <v>8631</v>
      </c>
      <c r="B1952" s="18" t="s">
        <v>18</v>
      </c>
      <c r="C1952" s="18" t="s">
        <v>30</v>
      </c>
      <c r="D1952" s="18" t="s">
        <v>35</v>
      </c>
      <c r="E1952" s="18" t="s">
        <v>42</v>
      </c>
      <c r="F1952" s="18">
        <v>1069</v>
      </c>
      <c r="G1952" s="18">
        <v>1263.96</v>
      </c>
      <c r="H1952" s="18">
        <v>2460.16</v>
      </c>
      <c r="I1952" s="43">
        <v>307</v>
      </c>
      <c r="J1952" s="18" t="s">
        <v>48</v>
      </c>
      <c r="K1952" t="s">
        <v>6112</v>
      </c>
      <c r="L1952" s="18" t="s">
        <v>1066</v>
      </c>
    </row>
    <row r="1953" spans="1:12" x14ac:dyDescent="0.3">
      <c r="A1953" t="s">
        <v>9880</v>
      </c>
      <c r="B1953" s="18" t="s">
        <v>20</v>
      </c>
      <c r="C1953" s="18" t="s">
        <v>25</v>
      </c>
      <c r="D1953" s="18" t="s">
        <v>32</v>
      </c>
      <c r="E1953" s="18" t="s">
        <v>42</v>
      </c>
      <c r="F1953" s="18">
        <v>1073</v>
      </c>
      <c r="G1953" s="18">
        <v>1579.36</v>
      </c>
      <c r="H1953" s="18">
        <v>2622.74</v>
      </c>
      <c r="I1953" s="43">
        <v>352</v>
      </c>
      <c r="J1953" s="18" t="s">
        <v>48</v>
      </c>
      <c r="K1953" t="s">
        <v>5374</v>
      </c>
      <c r="L1953" s="18" t="s">
        <v>3067</v>
      </c>
    </row>
    <row r="1954" spans="1:12" x14ac:dyDescent="0.3">
      <c r="A1954" t="s">
        <v>10589</v>
      </c>
      <c r="B1954" s="18" t="s">
        <v>20</v>
      </c>
      <c r="C1954" s="18" t="s">
        <v>24</v>
      </c>
      <c r="D1954" s="18" t="s">
        <v>35</v>
      </c>
      <c r="E1954" s="18" t="s">
        <v>40</v>
      </c>
      <c r="F1954" s="18">
        <v>1012</v>
      </c>
      <c r="G1954" s="18">
        <v>1155.72</v>
      </c>
      <c r="H1954" s="18">
        <v>1809.78</v>
      </c>
      <c r="I1954" s="43">
        <v>118</v>
      </c>
      <c r="J1954" s="18" t="s">
        <v>48</v>
      </c>
      <c r="K1954" t="s">
        <v>4523</v>
      </c>
      <c r="L1954" s="18" t="s">
        <v>4179</v>
      </c>
    </row>
    <row r="1955" spans="1:12" x14ac:dyDescent="0.3">
      <c r="A1955" t="s">
        <v>7607</v>
      </c>
      <c r="B1955" s="18" t="s">
        <v>16</v>
      </c>
      <c r="C1955" s="18" t="s">
        <v>27</v>
      </c>
      <c r="D1955" s="18" t="s">
        <v>31</v>
      </c>
      <c r="E1955" s="18" t="s">
        <v>41</v>
      </c>
      <c r="F1955" s="18">
        <v>1043</v>
      </c>
      <c r="G1955" s="18">
        <v>1694.15</v>
      </c>
      <c r="H1955" s="18">
        <v>2306.41</v>
      </c>
      <c r="I1955" s="43">
        <v>143</v>
      </c>
      <c r="J1955" s="18" t="s">
        <v>48</v>
      </c>
      <c r="K1955" t="s">
        <v>5698</v>
      </c>
      <c r="L1955" s="18" t="s">
        <v>2429</v>
      </c>
    </row>
    <row r="1956" spans="1:12" x14ac:dyDescent="0.3">
      <c r="A1956" t="s">
        <v>8622</v>
      </c>
      <c r="B1956" s="18" t="s">
        <v>20</v>
      </c>
      <c r="C1956" s="18" t="s">
        <v>22</v>
      </c>
      <c r="D1956" s="18" t="s">
        <v>35</v>
      </c>
      <c r="E1956" s="18" t="s">
        <v>37</v>
      </c>
      <c r="F1956" s="18">
        <v>1091</v>
      </c>
      <c r="G1956" s="18">
        <v>411.21</v>
      </c>
      <c r="H1956" s="18">
        <v>784.44</v>
      </c>
      <c r="I1956" s="43">
        <v>194</v>
      </c>
      <c r="J1956" s="18" t="s">
        <v>48</v>
      </c>
      <c r="K1956" t="s">
        <v>4405</v>
      </c>
      <c r="L1956" s="18" t="s">
        <v>1054</v>
      </c>
    </row>
    <row r="1957" spans="1:12" x14ac:dyDescent="0.3">
      <c r="A1957" t="s">
        <v>8657</v>
      </c>
      <c r="B1957" s="18" t="s">
        <v>16</v>
      </c>
      <c r="C1957" s="18" t="s">
        <v>26</v>
      </c>
      <c r="D1957" s="18" t="s">
        <v>33</v>
      </c>
      <c r="E1957" s="18" t="s">
        <v>44</v>
      </c>
      <c r="F1957" s="18">
        <v>1080</v>
      </c>
      <c r="G1957" s="18">
        <v>229.84</v>
      </c>
      <c r="H1957" s="18">
        <v>409.97</v>
      </c>
      <c r="I1957" s="43">
        <v>448</v>
      </c>
      <c r="J1957" s="18" t="s">
        <v>48</v>
      </c>
      <c r="K1957" t="s">
        <v>6104</v>
      </c>
      <c r="L1957" s="18" t="s">
        <v>1108</v>
      </c>
    </row>
    <row r="1958" spans="1:12" x14ac:dyDescent="0.3">
      <c r="A1958" t="s">
        <v>10103</v>
      </c>
      <c r="B1958" s="18" t="s">
        <v>12</v>
      </c>
      <c r="C1958" s="18" t="s">
        <v>26</v>
      </c>
      <c r="D1958" s="18" t="s">
        <v>34</v>
      </c>
      <c r="E1958" s="18" t="s">
        <v>44</v>
      </c>
      <c r="F1958" s="18">
        <v>1036</v>
      </c>
      <c r="G1958" s="18">
        <v>1258.05</v>
      </c>
      <c r="H1958" s="18">
        <v>1610.56</v>
      </c>
      <c r="I1958" s="43">
        <v>375</v>
      </c>
      <c r="J1958" s="18" t="s">
        <v>48</v>
      </c>
      <c r="K1958" t="s">
        <v>4828</v>
      </c>
      <c r="L1958" s="18" t="s">
        <v>3439</v>
      </c>
    </row>
    <row r="1959" spans="1:12" x14ac:dyDescent="0.3">
      <c r="A1959" t="s">
        <v>6910</v>
      </c>
      <c r="B1959" s="18" t="s">
        <v>15</v>
      </c>
      <c r="C1959" s="18" t="s">
        <v>22</v>
      </c>
      <c r="D1959" s="18" t="s">
        <v>34</v>
      </c>
      <c r="E1959" s="18" t="s">
        <v>36</v>
      </c>
      <c r="F1959" s="18">
        <v>1093</v>
      </c>
      <c r="G1959" s="18">
        <v>1960.37</v>
      </c>
      <c r="H1959" s="18">
        <v>2659.48</v>
      </c>
      <c r="I1959" s="43">
        <v>103</v>
      </c>
      <c r="J1959" s="18" t="s">
        <v>48</v>
      </c>
      <c r="K1959" t="s">
        <v>5837</v>
      </c>
      <c r="L1959" s="18" t="s">
        <v>2048</v>
      </c>
    </row>
    <row r="1960" spans="1:12" x14ac:dyDescent="0.3">
      <c r="A1960" t="s">
        <v>7190</v>
      </c>
      <c r="B1960" s="18" t="s">
        <v>16</v>
      </c>
      <c r="C1960" s="18" t="s">
        <v>23</v>
      </c>
      <c r="D1960" s="18" t="s">
        <v>33</v>
      </c>
      <c r="E1960" s="18" t="s">
        <v>39</v>
      </c>
      <c r="F1960" s="18">
        <v>1071</v>
      </c>
      <c r="G1960" s="18">
        <v>1856.89</v>
      </c>
      <c r="H1960" s="18">
        <v>3414.75</v>
      </c>
      <c r="I1960" s="43">
        <v>264</v>
      </c>
      <c r="J1960" s="18" t="s">
        <v>48</v>
      </c>
      <c r="K1960" t="s">
        <v>5638</v>
      </c>
      <c r="L1960" s="18" t="s">
        <v>225</v>
      </c>
    </row>
    <row r="1961" spans="1:12" x14ac:dyDescent="0.3">
      <c r="A1961" t="s">
        <v>6346</v>
      </c>
      <c r="B1961" s="18" t="s">
        <v>15</v>
      </c>
      <c r="C1961" s="18" t="s">
        <v>27</v>
      </c>
      <c r="D1961" s="18" t="s">
        <v>35</v>
      </c>
      <c r="E1961" s="18" t="s">
        <v>40</v>
      </c>
      <c r="F1961" s="18">
        <v>1062</v>
      </c>
      <c r="G1961" s="18">
        <v>1900.34</v>
      </c>
      <c r="H1961" s="18">
        <v>2099.04</v>
      </c>
      <c r="I1961" s="43">
        <v>149</v>
      </c>
      <c r="J1961" s="18" t="s">
        <v>48</v>
      </c>
      <c r="K1961" t="s">
        <v>6133</v>
      </c>
      <c r="L1961" s="18" t="s">
        <v>978</v>
      </c>
    </row>
    <row r="1962" spans="1:12" x14ac:dyDescent="0.3">
      <c r="A1962" t="s">
        <v>8361</v>
      </c>
      <c r="B1962" s="18" t="s">
        <v>18</v>
      </c>
      <c r="C1962" s="18" t="s">
        <v>25</v>
      </c>
      <c r="D1962" s="18" t="s">
        <v>32</v>
      </c>
      <c r="E1962" s="18" t="s">
        <v>45</v>
      </c>
      <c r="F1962" s="18">
        <v>1034</v>
      </c>
      <c r="G1962" s="18">
        <v>253.98</v>
      </c>
      <c r="H1962" s="18">
        <v>358.75</v>
      </c>
      <c r="I1962" s="43">
        <v>313</v>
      </c>
      <c r="J1962" s="18" t="s">
        <v>48</v>
      </c>
      <c r="K1962" t="s">
        <v>6212</v>
      </c>
      <c r="L1962" s="18" t="s">
        <v>635</v>
      </c>
    </row>
    <row r="1963" spans="1:12" x14ac:dyDescent="0.3">
      <c r="A1963" t="s">
        <v>6842</v>
      </c>
      <c r="B1963" s="18" t="s">
        <v>11</v>
      </c>
      <c r="C1963" s="18" t="s">
        <v>25</v>
      </c>
      <c r="D1963" s="18" t="s">
        <v>32</v>
      </c>
      <c r="E1963" s="18" t="s">
        <v>38</v>
      </c>
      <c r="F1963" s="18">
        <v>1087</v>
      </c>
      <c r="G1963" s="18">
        <v>1622.99</v>
      </c>
      <c r="H1963" s="18">
        <v>2833.61</v>
      </c>
      <c r="I1963" s="43">
        <v>5</v>
      </c>
      <c r="J1963" s="18" t="s">
        <v>48</v>
      </c>
      <c r="K1963" t="s">
        <v>5471</v>
      </c>
      <c r="L1963" s="18" t="s">
        <v>297</v>
      </c>
    </row>
    <row r="1964" spans="1:12" x14ac:dyDescent="0.3">
      <c r="A1964" t="s">
        <v>10509</v>
      </c>
      <c r="B1964" s="18" t="s">
        <v>14</v>
      </c>
      <c r="C1964" s="18" t="s">
        <v>27</v>
      </c>
      <c r="D1964" s="18" t="s">
        <v>35</v>
      </c>
      <c r="E1964" s="18" t="s">
        <v>45</v>
      </c>
      <c r="F1964" s="18">
        <v>1099</v>
      </c>
      <c r="G1964" s="18">
        <v>1790.49</v>
      </c>
      <c r="H1964" s="18">
        <v>3410.52</v>
      </c>
      <c r="I1964" s="43">
        <v>369</v>
      </c>
      <c r="J1964" s="18" t="s">
        <v>48</v>
      </c>
      <c r="K1964" t="s">
        <v>4651</v>
      </c>
      <c r="L1964" s="18" t="s">
        <v>4043</v>
      </c>
    </row>
    <row r="1965" spans="1:12" x14ac:dyDescent="0.3">
      <c r="A1965" t="s">
        <v>7583</v>
      </c>
      <c r="B1965" s="18" t="s">
        <v>11</v>
      </c>
      <c r="C1965" s="18" t="s">
        <v>21</v>
      </c>
      <c r="D1965" s="18" t="s">
        <v>33</v>
      </c>
      <c r="E1965" s="18" t="s">
        <v>38</v>
      </c>
      <c r="F1965" s="18">
        <v>1080</v>
      </c>
      <c r="G1965" s="18">
        <v>1149.42</v>
      </c>
      <c r="H1965" s="18">
        <v>1603.59</v>
      </c>
      <c r="I1965" s="43">
        <v>395</v>
      </c>
      <c r="J1965" s="18" t="s">
        <v>48</v>
      </c>
      <c r="K1965" t="s">
        <v>5462</v>
      </c>
      <c r="L1965" s="18" t="s">
        <v>62</v>
      </c>
    </row>
    <row r="1966" spans="1:12" x14ac:dyDescent="0.3">
      <c r="A1966" t="s">
        <v>9318</v>
      </c>
      <c r="B1966" s="18" t="s">
        <v>19</v>
      </c>
      <c r="C1966" s="18" t="s">
        <v>30</v>
      </c>
      <c r="D1966" s="18" t="s">
        <v>31</v>
      </c>
      <c r="E1966" s="18" t="s">
        <v>40</v>
      </c>
      <c r="F1966" s="18">
        <v>1036</v>
      </c>
      <c r="G1966" s="18">
        <v>1674.43</v>
      </c>
      <c r="H1966" s="18">
        <v>3325.83</v>
      </c>
      <c r="I1966" s="43">
        <v>232</v>
      </c>
      <c r="J1966" s="18" t="s">
        <v>48</v>
      </c>
      <c r="K1966" t="s">
        <v>4387</v>
      </c>
      <c r="L1966" s="18" t="s">
        <v>2179</v>
      </c>
    </row>
    <row r="1967" spans="1:12" x14ac:dyDescent="0.3">
      <c r="A1967" t="s">
        <v>6959</v>
      </c>
      <c r="B1967" s="18" t="s">
        <v>17</v>
      </c>
      <c r="C1967" s="18" t="s">
        <v>29</v>
      </c>
      <c r="D1967" s="18" t="s">
        <v>35</v>
      </c>
      <c r="E1967" s="18" t="s">
        <v>42</v>
      </c>
      <c r="F1967" s="18">
        <v>1073</v>
      </c>
      <c r="G1967" s="18">
        <v>609.19000000000005</v>
      </c>
      <c r="H1967" s="18">
        <v>878.18</v>
      </c>
      <c r="I1967" s="43">
        <v>485</v>
      </c>
      <c r="J1967" s="18" t="s">
        <v>48</v>
      </c>
      <c r="K1967" t="s">
        <v>5937</v>
      </c>
      <c r="L1967" s="18" t="s">
        <v>1715</v>
      </c>
    </row>
    <row r="1968" spans="1:12" x14ac:dyDescent="0.3">
      <c r="A1968" t="s">
        <v>9084</v>
      </c>
      <c r="B1968" s="18" t="s">
        <v>11</v>
      </c>
      <c r="C1968" s="18" t="s">
        <v>27</v>
      </c>
      <c r="D1968" s="18" t="s">
        <v>33</v>
      </c>
      <c r="E1968" s="18" t="s">
        <v>40</v>
      </c>
      <c r="F1968" s="18">
        <v>1089</v>
      </c>
      <c r="G1968" s="18">
        <v>1376.7</v>
      </c>
      <c r="H1968" s="18">
        <v>1605.78</v>
      </c>
      <c r="I1968" s="43">
        <v>479</v>
      </c>
      <c r="J1968" s="18" t="s">
        <v>48</v>
      </c>
      <c r="K1968" t="s">
        <v>4699</v>
      </c>
      <c r="L1968" s="18" t="s">
        <v>1813</v>
      </c>
    </row>
    <row r="1969" spans="1:12" x14ac:dyDescent="0.3">
      <c r="A1969" t="s">
        <v>9051</v>
      </c>
      <c r="B1969" s="18" t="s">
        <v>11</v>
      </c>
      <c r="C1969" s="18" t="s">
        <v>24</v>
      </c>
      <c r="D1969" s="18" t="s">
        <v>31</v>
      </c>
      <c r="E1969" s="18" t="s">
        <v>44</v>
      </c>
      <c r="F1969" s="18">
        <v>1048</v>
      </c>
      <c r="G1969" s="18">
        <v>1686.85</v>
      </c>
      <c r="H1969" s="18">
        <v>2898.19</v>
      </c>
      <c r="I1969" s="43">
        <v>164</v>
      </c>
      <c r="J1969" s="18" t="s">
        <v>48</v>
      </c>
      <c r="K1969" t="s">
        <v>4587</v>
      </c>
      <c r="L1969" s="18" t="s">
        <v>1757</v>
      </c>
    </row>
    <row r="1970" spans="1:12" x14ac:dyDescent="0.3">
      <c r="A1970" t="s">
        <v>9553</v>
      </c>
      <c r="B1970" s="18" t="s">
        <v>16</v>
      </c>
      <c r="C1970" s="18" t="s">
        <v>25</v>
      </c>
      <c r="D1970" s="18" t="s">
        <v>34</v>
      </c>
      <c r="E1970" s="18" t="s">
        <v>38</v>
      </c>
      <c r="F1970" s="18">
        <v>1085</v>
      </c>
      <c r="G1970" s="18">
        <v>236.79</v>
      </c>
      <c r="H1970" s="18">
        <v>268.86</v>
      </c>
      <c r="I1970" s="43">
        <v>173</v>
      </c>
      <c r="J1970" s="18" t="s">
        <v>48</v>
      </c>
      <c r="K1970" t="s">
        <v>5306</v>
      </c>
      <c r="L1970" s="18" t="s">
        <v>2543</v>
      </c>
    </row>
    <row r="1971" spans="1:12" x14ac:dyDescent="0.3">
      <c r="A1971" t="s">
        <v>9941</v>
      </c>
      <c r="B1971" s="18" t="s">
        <v>13</v>
      </c>
      <c r="C1971" s="18" t="s">
        <v>29</v>
      </c>
      <c r="D1971" s="18" t="s">
        <v>35</v>
      </c>
      <c r="E1971" s="18" t="s">
        <v>42</v>
      </c>
      <c r="F1971" s="18">
        <v>1081</v>
      </c>
      <c r="G1971" s="18">
        <v>1185.76</v>
      </c>
      <c r="H1971" s="18">
        <v>2013.52</v>
      </c>
      <c r="I1971" s="43">
        <v>312</v>
      </c>
      <c r="J1971" s="18" t="s">
        <v>48</v>
      </c>
      <c r="K1971" t="s">
        <v>5104</v>
      </c>
      <c r="L1971" s="18" t="s">
        <v>3166</v>
      </c>
    </row>
    <row r="1972" spans="1:12" x14ac:dyDescent="0.3">
      <c r="A1972" t="s">
        <v>7644</v>
      </c>
      <c r="B1972" s="18" t="s">
        <v>15</v>
      </c>
      <c r="C1972" s="18" t="s">
        <v>29</v>
      </c>
      <c r="D1972" s="18" t="s">
        <v>35</v>
      </c>
      <c r="E1972" s="18" t="s">
        <v>44</v>
      </c>
      <c r="F1972" s="18">
        <v>1093</v>
      </c>
      <c r="G1972" s="18">
        <v>951.83</v>
      </c>
      <c r="H1972" s="18">
        <v>1834.31</v>
      </c>
      <c r="I1972" s="43">
        <v>148</v>
      </c>
      <c r="J1972" s="18" t="s">
        <v>48</v>
      </c>
      <c r="K1972" t="s">
        <v>4674</v>
      </c>
      <c r="L1972" s="18" t="s">
        <v>490</v>
      </c>
    </row>
    <row r="1973" spans="1:12" x14ac:dyDescent="0.3">
      <c r="A1973" t="s">
        <v>9139</v>
      </c>
      <c r="B1973" s="18" t="s">
        <v>14</v>
      </c>
      <c r="C1973" s="18" t="s">
        <v>22</v>
      </c>
      <c r="D1973" s="18" t="s">
        <v>31</v>
      </c>
      <c r="E1973" s="18" t="s">
        <v>40</v>
      </c>
      <c r="F1973" s="18">
        <v>1005</v>
      </c>
      <c r="G1973" s="18">
        <v>786.17</v>
      </c>
      <c r="H1973" s="18">
        <v>1074.32</v>
      </c>
      <c r="I1973" s="43">
        <v>444</v>
      </c>
      <c r="J1973" s="18" t="s">
        <v>48</v>
      </c>
      <c r="K1973" t="s">
        <v>4850</v>
      </c>
      <c r="L1973" s="18" t="s">
        <v>1895</v>
      </c>
    </row>
    <row r="1974" spans="1:12" x14ac:dyDescent="0.3">
      <c r="A1974" t="s">
        <v>6827</v>
      </c>
      <c r="B1974" s="18" t="s">
        <v>16</v>
      </c>
      <c r="C1974" s="18" t="s">
        <v>27</v>
      </c>
      <c r="D1974" s="18" t="s">
        <v>35</v>
      </c>
      <c r="E1974" s="18" t="s">
        <v>37</v>
      </c>
      <c r="F1974" s="18">
        <v>1019</v>
      </c>
      <c r="G1974" s="18">
        <v>520.14</v>
      </c>
      <c r="H1974" s="18">
        <v>807.31</v>
      </c>
      <c r="I1974" s="43">
        <v>440</v>
      </c>
      <c r="J1974" s="18" t="s">
        <v>48</v>
      </c>
      <c r="K1974" t="s">
        <v>6068</v>
      </c>
      <c r="L1974" s="18" t="s">
        <v>1256</v>
      </c>
    </row>
    <row r="1975" spans="1:12" x14ac:dyDescent="0.3">
      <c r="A1975" t="s">
        <v>9042</v>
      </c>
      <c r="B1975" s="18" t="s">
        <v>15</v>
      </c>
      <c r="C1975" s="18" t="s">
        <v>30</v>
      </c>
      <c r="D1975" s="18" t="s">
        <v>35</v>
      </c>
      <c r="E1975" s="18" t="s">
        <v>42</v>
      </c>
      <c r="F1975" s="18">
        <v>1036</v>
      </c>
      <c r="G1975" s="18">
        <v>1021.3</v>
      </c>
      <c r="H1975" s="18">
        <v>1564.48</v>
      </c>
      <c r="I1975" s="43">
        <v>315</v>
      </c>
      <c r="J1975" s="18" t="s">
        <v>48</v>
      </c>
      <c r="K1975" t="s">
        <v>5927</v>
      </c>
      <c r="L1975" s="18" t="s">
        <v>1746</v>
      </c>
    </row>
    <row r="1976" spans="1:12" x14ac:dyDescent="0.3">
      <c r="A1976" t="s">
        <v>6785</v>
      </c>
      <c r="B1976" s="18" t="s">
        <v>18</v>
      </c>
      <c r="C1976" s="18" t="s">
        <v>23</v>
      </c>
      <c r="D1976" s="18" t="s">
        <v>35</v>
      </c>
      <c r="E1976" s="18" t="s">
        <v>43</v>
      </c>
      <c r="F1976" s="18">
        <v>1005</v>
      </c>
      <c r="G1976" s="18">
        <v>571.79</v>
      </c>
      <c r="H1976" s="18">
        <v>1063.0999999999999</v>
      </c>
      <c r="I1976" s="43">
        <v>208</v>
      </c>
      <c r="J1976" s="18" t="s">
        <v>48</v>
      </c>
      <c r="K1976" t="s">
        <v>4699</v>
      </c>
      <c r="L1976" s="18" t="s">
        <v>1789</v>
      </c>
    </row>
    <row r="1977" spans="1:12" x14ac:dyDescent="0.3">
      <c r="A1977" t="s">
        <v>8821</v>
      </c>
      <c r="B1977" s="18" t="s">
        <v>12</v>
      </c>
      <c r="C1977" s="18" t="s">
        <v>28</v>
      </c>
      <c r="D1977" s="18" t="s">
        <v>34</v>
      </c>
      <c r="E1977" s="18" t="s">
        <v>44</v>
      </c>
      <c r="F1977" s="18">
        <v>1084</v>
      </c>
      <c r="G1977" s="18">
        <v>898.31</v>
      </c>
      <c r="H1977" s="18">
        <v>1455.63</v>
      </c>
      <c r="I1977" s="43">
        <v>180</v>
      </c>
      <c r="J1977" s="18" t="s">
        <v>48</v>
      </c>
      <c r="K1977" t="s">
        <v>5431</v>
      </c>
      <c r="L1977" s="18" t="s">
        <v>1380</v>
      </c>
    </row>
    <row r="1978" spans="1:12" x14ac:dyDescent="0.3">
      <c r="A1978" t="s">
        <v>8399</v>
      </c>
      <c r="B1978" s="18" t="s">
        <v>13</v>
      </c>
      <c r="C1978" s="18" t="s">
        <v>26</v>
      </c>
      <c r="D1978" s="18" t="s">
        <v>31</v>
      </c>
      <c r="E1978" s="18" t="s">
        <v>41</v>
      </c>
      <c r="F1978" s="18">
        <v>1079</v>
      </c>
      <c r="G1978" s="18">
        <v>373.36</v>
      </c>
      <c r="H1978" s="18">
        <v>481.28</v>
      </c>
      <c r="I1978" s="43">
        <v>476</v>
      </c>
      <c r="J1978" s="18" t="s">
        <v>48</v>
      </c>
      <c r="K1978" t="s">
        <v>6108</v>
      </c>
      <c r="L1978" s="18" t="s">
        <v>691</v>
      </c>
    </row>
    <row r="1979" spans="1:12" x14ac:dyDescent="0.3">
      <c r="A1979" t="s">
        <v>7927</v>
      </c>
      <c r="B1979" s="18" t="s">
        <v>12</v>
      </c>
      <c r="C1979" s="18" t="s">
        <v>26</v>
      </c>
      <c r="D1979" s="18" t="s">
        <v>33</v>
      </c>
      <c r="E1979" s="18" t="s">
        <v>40</v>
      </c>
      <c r="F1979" s="18">
        <v>1082</v>
      </c>
      <c r="G1979" s="18">
        <v>1685.22</v>
      </c>
      <c r="H1979" s="18">
        <v>2111.08</v>
      </c>
      <c r="I1979" s="43">
        <v>438</v>
      </c>
      <c r="J1979" s="18" t="s">
        <v>48</v>
      </c>
      <c r="K1979" t="s">
        <v>5587</v>
      </c>
      <c r="L1979" s="18" t="s">
        <v>2475</v>
      </c>
    </row>
    <row r="1980" spans="1:12" x14ac:dyDescent="0.3">
      <c r="A1980" t="s">
        <v>9962</v>
      </c>
      <c r="B1980" s="18" t="s">
        <v>16</v>
      </c>
      <c r="C1980" s="18" t="s">
        <v>30</v>
      </c>
      <c r="D1980" s="18" t="s">
        <v>31</v>
      </c>
      <c r="E1980" s="18" t="s">
        <v>39</v>
      </c>
      <c r="F1980" s="18">
        <v>1009</v>
      </c>
      <c r="G1980" s="18">
        <v>607.54999999999995</v>
      </c>
      <c r="H1980" s="18">
        <v>781.27</v>
      </c>
      <c r="I1980" s="43">
        <v>87</v>
      </c>
      <c r="J1980" s="18" t="s">
        <v>48</v>
      </c>
      <c r="K1980" t="s">
        <v>5291</v>
      </c>
      <c r="L1980" s="18" t="s">
        <v>3196</v>
      </c>
    </row>
    <row r="1981" spans="1:12" x14ac:dyDescent="0.3">
      <c r="A1981" t="s">
        <v>10494</v>
      </c>
      <c r="B1981" s="18" t="s">
        <v>18</v>
      </c>
      <c r="C1981" s="18" t="s">
        <v>22</v>
      </c>
      <c r="D1981" s="18" t="s">
        <v>35</v>
      </c>
      <c r="E1981" s="18" t="s">
        <v>41</v>
      </c>
      <c r="F1981" s="18">
        <v>1050</v>
      </c>
      <c r="G1981" s="18">
        <v>811.31</v>
      </c>
      <c r="H1981" s="18">
        <v>934.25</v>
      </c>
      <c r="I1981" s="43">
        <v>168</v>
      </c>
      <c r="J1981" s="18" t="s">
        <v>48</v>
      </c>
      <c r="K1981" t="s">
        <v>4684</v>
      </c>
      <c r="L1981" s="18" t="s">
        <v>4006</v>
      </c>
    </row>
    <row r="1982" spans="1:12" x14ac:dyDescent="0.3">
      <c r="A1982" t="s">
        <v>7944</v>
      </c>
      <c r="B1982" s="18" t="s">
        <v>17</v>
      </c>
      <c r="C1982" s="18" t="s">
        <v>27</v>
      </c>
      <c r="D1982" s="18" t="s">
        <v>34</v>
      </c>
      <c r="E1982" s="18" t="s">
        <v>36</v>
      </c>
      <c r="F1982" s="18">
        <v>1060</v>
      </c>
      <c r="G1982" s="18">
        <v>1059.44</v>
      </c>
      <c r="H1982" s="18">
        <v>1173.72</v>
      </c>
      <c r="I1982" s="43">
        <v>6</v>
      </c>
      <c r="J1982" s="18" t="s">
        <v>48</v>
      </c>
      <c r="K1982" t="s">
        <v>6007</v>
      </c>
      <c r="L1982" s="18" t="s">
        <v>184</v>
      </c>
    </row>
    <row r="1983" spans="1:12" x14ac:dyDescent="0.3">
      <c r="A1983" t="s">
        <v>8976</v>
      </c>
      <c r="B1983" s="18" t="s">
        <v>14</v>
      </c>
      <c r="C1983" s="18" t="s">
        <v>27</v>
      </c>
      <c r="D1983" s="18" t="s">
        <v>35</v>
      </c>
      <c r="E1983" s="18" t="s">
        <v>38</v>
      </c>
      <c r="F1983" s="18">
        <v>1061</v>
      </c>
      <c r="G1983" s="18">
        <v>1978.87</v>
      </c>
      <c r="H1983" s="18">
        <v>2546.5100000000002</v>
      </c>
      <c r="I1983" s="43">
        <v>103</v>
      </c>
      <c r="J1983" s="18" t="s">
        <v>48</v>
      </c>
      <c r="K1983" t="s">
        <v>5957</v>
      </c>
      <c r="L1983" s="18" t="s">
        <v>1643</v>
      </c>
    </row>
    <row r="1984" spans="1:12" x14ac:dyDescent="0.3">
      <c r="A1984" t="s">
        <v>10099</v>
      </c>
      <c r="B1984" s="18" t="s">
        <v>20</v>
      </c>
      <c r="C1984" s="18" t="s">
        <v>26</v>
      </c>
      <c r="D1984" s="18" t="s">
        <v>35</v>
      </c>
      <c r="E1984" s="18" t="s">
        <v>41</v>
      </c>
      <c r="F1984" s="18">
        <v>1098</v>
      </c>
      <c r="G1984" s="18">
        <v>530.4</v>
      </c>
      <c r="H1984" s="18">
        <v>963.94</v>
      </c>
      <c r="I1984" s="43">
        <v>446</v>
      </c>
      <c r="J1984" s="18" t="s">
        <v>48</v>
      </c>
      <c r="K1984" t="s">
        <v>5143</v>
      </c>
      <c r="L1984" s="18" t="s">
        <v>3431</v>
      </c>
    </row>
    <row r="1985" spans="1:12" x14ac:dyDescent="0.3">
      <c r="A1985" t="s">
        <v>8754</v>
      </c>
      <c r="B1985" s="18" t="s">
        <v>17</v>
      </c>
      <c r="C1985" s="18" t="s">
        <v>22</v>
      </c>
      <c r="D1985" s="18" t="s">
        <v>33</v>
      </c>
      <c r="E1985" s="18" t="s">
        <v>41</v>
      </c>
      <c r="F1985" s="18">
        <v>1089</v>
      </c>
      <c r="G1985" s="18">
        <v>342.96</v>
      </c>
      <c r="H1985" s="18">
        <v>422.54</v>
      </c>
      <c r="I1985" s="43">
        <v>274</v>
      </c>
      <c r="J1985" s="18" t="s">
        <v>48</v>
      </c>
      <c r="K1985" t="s">
        <v>5791</v>
      </c>
      <c r="L1985" s="18" t="s">
        <v>1264</v>
      </c>
    </row>
    <row r="1986" spans="1:12" x14ac:dyDescent="0.3">
      <c r="A1986" t="s">
        <v>9703</v>
      </c>
      <c r="B1986" s="18" t="s">
        <v>15</v>
      </c>
      <c r="C1986" s="18" t="s">
        <v>24</v>
      </c>
      <c r="D1986" s="18" t="s">
        <v>35</v>
      </c>
      <c r="E1986" s="18" t="s">
        <v>43</v>
      </c>
      <c r="F1986" s="18">
        <v>1083</v>
      </c>
      <c r="G1986" s="18">
        <v>1670.86</v>
      </c>
      <c r="H1986" s="18">
        <v>3241.91</v>
      </c>
      <c r="I1986" s="43">
        <v>357</v>
      </c>
      <c r="J1986" s="18" t="s">
        <v>48</v>
      </c>
      <c r="K1986" t="s">
        <v>4644</v>
      </c>
      <c r="L1986" s="18" t="s">
        <v>2785</v>
      </c>
    </row>
    <row r="1987" spans="1:12" x14ac:dyDescent="0.3">
      <c r="A1987" t="s">
        <v>9111</v>
      </c>
      <c r="B1987" s="18" t="s">
        <v>14</v>
      </c>
      <c r="C1987" s="18" t="s">
        <v>22</v>
      </c>
      <c r="D1987" s="18" t="s">
        <v>31</v>
      </c>
      <c r="E1987" s="18" t="s">
        <v>38</v>
      </c>
      <c r="F1987" s="18">
        <v>1004</v>
      </c>
      <c r="G1987" s="18">
        <v>1203.3499999999999</v>
      </c>
      <c r="H1987" s="18">
        <v>1638.51</v>
      </c>
      <c r="I1987" s="43">
        <v>320</v>
      </c>
      <c r="J1987" s="18" t="s">
        <v>48</v>
      </c>
      <c r="K1987" t="s">
        <v>5893</v>
      </c>
      <c r="L1987" s="18" t="s">
        <v>1852</v>
      </c>
    </row>
    <row r="1988" spans="1:12" x14ac:dyDescent="0.3">
      <c r="A1988" t="s">
        <v>8806</v>
      </c>
      <c r="B1988" s="18" t="s">
        <v>14</v>
      </c>
      <c r="C1988" s="18" t="s">
        <v>25</v>
      </c>
      <c r="D1988" s="18" t="s">
        <v>33</v>
      </c>
      <c r="E1988" s="18" t="s">
        <v>45</v>
      </c>
      <c r="F1988" s="18">
        <v>1055</v>
      </c>
      <c r="G1988" s="18">
        <v>976.43</v>
      </c>
      <c r="H1988" s="18">
        <v>1737.75</v>
      </c>
      <c r="I1988" s="43">
        <v>269</v>
      </c>
      <c r="J1988" s="18" t="s">
        <v>48</v>
      </c>
      <c r="K1988" t="s">
        <v>4706</v>
      </c>
      <c r="L1988" s="18" t="s">
        <v>1353</v>
      </c>
    </row>
    <row r="1989" spans="1:12" x14ac:dyDescent="0.3">
      <c r="A1989" t="s">
        <v>6941</v>
      </c>
      <c r="B1989" s="18" t="s">
        <v>16</v>
      </c>
      <c r="C1989" s="18" t="s">
        <v>25</v>
      </c>
      <c r="D1989" s="18" t="s">
        <v>31</v>
      </c>
      <c r="E1989" s="18" t="s">
        <v>36</v>
      </c>
      <c r="F1989" s="18">
        <v>1084</v>
      </c>
      <c r="G1989" s="18">
        <v>252.56</v>
      </c>
      <c r="H1989" s="18">
        <v>444.83</v>
      </c>
      <c r="I1989" s="43">
        <v>433</v>
      </c>
      <c r="J1989" s="18" t="s">
        <v>48</v>
      </c>
      <c r="K1989" t="s">
        <v>6172</v>
      </c>
      <c r="L1989" s="18" t="s">
        <v>300</v>
      </c>
    </row>
    <row r="1990" spans="1:12" x14ac:dyDescent="0.3">
      <c r="A1990" t="s">
        <v>8030</v>
      </c>
      <c r="B1990" s="18" t="s">
        <v>12</v>
      </c>
      <c r="C1990" s="18" t="s">
        <v>25</v>
      </c>
      <c r="D1990" s="18" t="s">
        <v>31</v>
      </c>
      <c r="E1990" s="18" t="s">
        <v>41</v>
      </c>
      <c r="F1990" s="18">
        <v>1048</v>
      </c>
      <c r="G1990" s="18">
        <v>283.49</v>
      </c>
      <c r="H1990" s="18">
        <v>517.51</v>
      </c>
      <c r="I1990" s="43">
        <v>422</v>
      </c>
      <c r="J1990" s="18" t="s">
        <v>48</v>
      </c>
      <c r="K1990" t="s">
        <v>6086</v>
      </c>
      <c r="L1990" s="18" t="s">
        <v>55</v>
      </c>
    </row>
    <row r="1991" spans="1:12" x14ac:dyDescent="0.3">
      <c r="A1991" t="s">
        <v>8856</v>
      </c>
      <c r="B1991" s="18" t="s">
        <v>14</v>
      </c>
      <c r="C1991" s="18" t="s">
        <v>30</v>
      </c>
      <c r="D1991" s="18" t="s">
        <v>31</v>
      </c>
      <c r="E1991" s="18" t="s">
        <v>39</v>
      </c>
      <c r="F1991" s="18">
        <v>1035</v>
      </c>
      <c r="G1991" s="18">
        <v>544.94000000000005</v>
      </c>
      <c r="H1991" s="18">
        <v>798.42</v>
      </c>
      <c r="I1991" s="43">
        <v>181</v>
      </c>
      <c r="J1991" s="18" t="s">
        <v>48</v>
      </c>
      <c r="K1991" t="s">
        <v>6014</v>
      </c>
      <c r="L1991" s="18" t="s">
        <v>1440</v>
      </c>
    </row>
    <row r="1992" spans="1:12" x14ac:dyDescent="0.3">
      <c r="A1992" t="s">
        <v>7945</v>
      </c>
      <c r="B1992" s="18" t="s">
        <v>13</v>
      </c>
      <c r="C1992" s="18" t="s">
        <v>23</v>
      </c>
      <c r="D1992" s="18" t="s">
        <v>31</v>
      </c>
      <c r="E1992" s="18" t="s">
        <v>40</v>
      </c>
      <c r="F1992" s="18">
        <v>1037</v>
      </c>
      <c r="G1992" s="18">
        <v>521.79</v>
      </c>
      <c r="H1992" s="18">
        <v>909.31</v>
      </c>
      <c r="I1992" s="43">
        <v>261</v>
      </c>
      <c r="J1992" s="18" t="s">
        <v>48</v>
      </c>
      <c r="K1992" t="s">
        <v>5951</v>
      </c>
      <c r="L1992" s="18" t="s">
        <v>183</v>
      </c>
    </row>
    <row r="1993" spans="1:12" x14ac:dyDescent="0.3">
      <c r="A1993" t="s">
        <v>8924</v>
      </c>
      <c r="B1993" s="18" t="s">
        <v>20</v>
      </c>
      <c r="C1993" s="18" t="s">
        <v>30</v>
      </c>
      <c r="D1993" s="18" t="s">
        <v>31</v>
      </c>
      <c r="E1993" s="18" t="s">
        <v>42</v>
      </c>
      <c r="F1993" s="18">
        <v>1072</v>
      </c>
      <c r="G1993" s="18">
        <v>693.67</v>
      </c>
      <c r="H1993" s="18">
        <v>1234.46</v>
      </c>
      <c r="I1993" s="43">
        <v>158</v>
      </c>
      <c r="J1993" s="18" t="s">
        <v>48</v>
      </c>
      <c r="K1993" t="s">
        <v>5225</v>
      </c>
      <c r="L1993" s="18" t="s">
        <v>1546</v>
      </c>
    </row>
    <row r="1994" spans="1:12" x14ac:dyDescent="0.3">
      <c r="A1994" t="s">
        <v>7253</v>
      </c>
      <c r="B1994" s="18" t="s">
        <v>19</v>
      </c>
      <c r="C1994" s="18" t="s">
        <v>30</v>
      </c>
      <c r="D1994" s="18" t="s">
        <v>33</v>
      </c>
      <c r="E1994" s="18" t="s">
        <v>37</v>
      </c>
      <c r="F1994" s="18">
        <v>1055</v>
      </c>
      <c r="G1994" s="18">
        <v>1508.54</v>
      </c>
      <c r="H1994" s="18">
        <v>2849.95</v>
      </c>
      <c r="I1994" s="43">
        <v>183</v>
      </c>
      <c r="J1994" s="18" t="s">
        <v>48</v>
      </c>
      <c r="K1994" t="s">
        <v>5830</v>
      </c>
      <c r="L1994" s="18" t="s">
        <v>1959</v>
      </c>
    </row>
    <row r="1995" spans="1:12" x14ac:dyDescent="0.3">
      <c r="A1995" t="s">
        <v>7179</v>
      </c>
      <c r="B1995" s="18" t="s">
        <v>12</v>
      </c>
      <c r="C1995" s="18" t="s">
        <v>21</v>
      </c>
      <c r="D1995" s="18" t="s">
        <v>31</v>
      </c>
      <c r="E1995" s="18" t="s">
        <v>41</v>
      </c>
      <c r="F1995" s="18">
        <v>1091</v>
      </c>
      <c r="G1995" s="18">
        <v>952.95</v>
      </c>
      <c r="H1995" s="18">
        <v>1157.71</v>
      </c>
      <c r="I1995" s="43">
        <v>345</v>
      </c>
      <c r="J1995" s="18" t="s">
        <v>48</v>
      </c>
      <c r="K1995" t="s">
        <v>5452</v>
      </c>
      <c r="L1995" s="18" t="s">
        <v>838</v>
      </c>
    </row>
    <row r="1996" spans="1:12" x14ac:dyDescent="0.3">
      <c r="A1996" t="s">
        <v>6759</v>
      </c>
      <c r="B1996" s="18" t="s">
        <v>17</v>
      </c>
      <c r="C1996" s="18" t="s">
        <v>28</v>
      </c>
      <c r="D1996" s="18" t="s">
        <v>31</v>
      </c>
      <c r="E1996" s="18" t="s">
        <v>43</v>
      </c>
      <c r="F1996" s="18">
        <v>1008</v>
      </c>
      <c r="G1996" s="18">
        <v>681.48</v>
      </c>
      <c r="H1996" s="18">
        <v>1008.04</v>
      </c>
      <c r="I1996" s="43">
        <v>25</v>
      </c>
      <c r="J1996" s="18" t="s">
        <v>48</v>
      </c>
      <c r="K1996" t="s">
        <v>5422</v>
      </c>
      <c r="L1996" s="18" t="s">
        <v>2984</v>
      </c>
    </row>
    <row r="1997" spans="1:12" x14ac:dyDescent="0.3">
      <c r="A1997" t="s">
        <v>10597</v>
      </c>
      <c r="B1997" s="18" t="s">
        <v>13</v>
      </c>
      <c r="C1997" s="18" t="s">
        <v>24</v>
      </c>
      <c r="D1997" s="18" t="s">
        <v>33</v>
      </c>
      <c r="E1997" s="18" t="s">
        <v>43</v>
      </c>
      <c r="F1997" s="18">
        <v>1074</v>
      </c>
      <c r="G1997" s="18">
        <v>824.2</v>
      </c>
      <c r="H1997" s="18">
        <v>1578.68</v>
      </c>
      <c r="I1997" s="43">
        <v>471</v>
      </c>
      <c r="J1997" s="18" t="s">
        <v>48</v>
      </c>
      <c r="K1997" t="s">
        <v>4516</v>
      </c>
      <c r="L1997" s="18" t="s">
        <v>4189</v>
      </c>
    </row>
    <row r="1998" spans="1:12" x14ac:dyDescent="0.3">
      <c r="A1998" t="s">
        <v>9097</v>
      </c>
      <c r="B1998" s="18" t="s">
        <v>12</v>
      </c>
      <c r="C1998" s="18" t="s">
        <v>26</v>
      </c>
      <c r="D1998" s="18" t="s">
        <v>31</v>
      </c>
      <c r="E1998" s="18" t="s">
        <v>37</v>
      </c>
      <c r="F1998" s="18">
        <v>1005</v>
      </c>
      <c r="G1998" s="18">
        <v>219.77</v>
      </c>
      <c r="H1998" s="18">
        <v>298.10000000000002</v>
      </c>
      <c r="I1998" s="43">
        <v>286</v>
      </c>
      <c r="J1998" s="18" t="s">
        <v>48</v>
      </c>
      <c r="K1998" t="s">
        <v>4955</v>
      </c>
      <c r="L1998" s="18" t="s">
        <v>1834</v>
      </c>
    </row>
    <row r="1999" spans="1:12" x14ac:dyDescent="0.3">
      <c r="A1999" t="s">
        <v>9591</v>
      </c>
      <c r="B1999" s="18" t="s">
        <v>13</v>
      </c>
      <c r="C1999" s="18" t="s">
        <v>26</v>
      </c>
      <c r="D1999" s="18" t="s">
        <v>34</v>
      </c>
      <c r="E1999" s="18" t="s">
        <v>45</v>
      </c>
      <c r="F1999" s="18">
        <v>1066</v>
      </c>
      <c r="G1999" s="18">
        <v>314.39999999999998</v>
      </c>
      <c r="H1999" s="18">
        <v>513.6</v>
      </c>
      <c r="I1999" s="43">
        <v>409</v>
      </c>
      <c r="J1999" s="18" t="s">
        <v>48</v>
      </c>
      <c r="K1999" t="s">
        <v>5619</v>
      </c>
      <c r="L1999" s="18" t="s">
        <v>2610</v>
      </c>
    </row>
    <row r="2000" spans="1:12" x14ac:dyDescent="0.3">
      <c r="A2000" t="s">
        <v>10213</v>
      </c>
      <c r="B2000" s="18" t="s">
        <v>20</v>
      </c>
      <c r="C2000" s="18" t="s">
        <v>26</v>
      </c>
      <c r="D2000" s="18" t="s">
        <v>31</v>
      </c>
      <c r="E2000" s="18" t="s">
        <v>36</v>
      </c>
      <c r="F2000" s="18">
        <v>1040</v>
      </c>
      <c r="G2000" s="18">
        <v>1636.46</v>
      </c>
      <c r="H2000" s="18">
        <v>2439.15</v>
      </c>
      <c r="I2000" s="43">
        <v>237</v>
      </c>
      <c r="J2000" s="18" t="s">
        <v>48</v>
      </c>
      <c r="K2000" t="s">
        <v>5020</v>
      </c>
      <c r="L2000" s="18" t="s">
        <v>3590</v>
      </c>
    </row>
    <row r="2001" spans="1:12" x14ac:dyDescent="0.3">
      <c r="A2001" t="s">
        <v>6584</v>
      </c>
      <c r="B2001" s="18" t="s">
        <v>11</v>
      </c>
      <c r="C2001" s="18" t="s">
        <v>29</v>
      </c>
      <c r="D2001" s="18" t="s">
        <v>34</v>
      </c>
      <c r="E2001" s="18" t="s">
        <v>38</v>
      </c>
      <c r="F2001" s="18">
        <v>1036</v>
      </c>
      <c r="G2001" s="18">
        <v>514.28</v>
      </c>
      <c r="H2001" s="18">
        <v>663.99</v>
      </c>
      <c r="I2001" s="43">
        <v>354</v>
      </c>
      <c r="J2001" s="18" t="s">
        <v>48</v>
      </c>
      <c r="K2001" t="s">
        <v>5218</v>
      </c>
      <c r="L2001" s="18" t="s">
        <v>3316</v>
      </c>
    </row>
    <row r="2002" spans="1:12" x14ac:dyDescent="0.3">
      <c r="A2002" t="s">
        <v>8186</v>
      </c>
      <c r="B2002" s="18" t="s">
        <v>19</v>
      </c>
      <c r="C2002" s="18" t="s">
        <v>28</v>
      </c>
      <c r="D2002" s="18" t="s">
        <v>33</v>
      </c>
      <c r="E2002" s="18" t="s">
        <v>45</v>
      </c>
      <c r="F2002" s="18">
        <v>1076</v>
      </c>
      <c r="G2002" s="18">
        <v>1056.72</v>
      </c>
      <c r="H2002" s="18">
        <v>1805.79</v>
      </c>
      <c r="I2002" s="43">
        <v>219</v>
      </c>
      <c r="J2002" s="18" t="s">
        <v>48</v>
      </c>
      <c r="K2002" t="s">
        <v>5021</v>
      </c>
      <c r="L2002" s="18" t="s">
        <v>338</v>
      </c>
    </row>
    <row r="2003" spans="1:12" x14ac:dyDescent="0.3">
      <c r="A2003" t="s">
        <v>7632</v>
      </c>
      <c r="B2003" s="18" t="s">
        <v>15</v>
      </c>
      <c r="C2003" s="18" t="s">
        <v>24</v>
      </c>
      <c r="D2003" s="18" t="s">
        <v>32</v>
      </c>
      <c r="E2003" s="18" t="s">
        <v>45</v>
      </c>
      <c r="F2003" s="18">
        <v>1016</v>
      </c>
      <c r="G2003" s="18">
        <v>676.86</v>
      </c>
      <c r="H2003" s="18">
        <v>1270.3499999999999</v>
      </c>
      <c r="I2003" s="43">
        <v>317</v>
      </c>
      <c r="J2003" s="18" t="s">
        <v>48</v>
      </c>
      <c r="K2003" t="s">
        <v>5117</v>
      </c>
      <c r="L2003" s="18" t="s">
        <v>2692</v>
      </c>
    </row>
    <row r="2004" spans="1:12" x14ac:dyDescent="0.3">
      <c r="A2004" t="s">
        <v>10293</v>
      </c>
      <c r="B2004" s="18" t="s">
        <v>14</v>
      </c>
      <c r="C2004" s="18" t="s">
        <v>28</v>
      </c>
      <c r="D2004" s="18" t="s">
        <v>32</v>
      </c>
      <c r="E2004" s="18" t="s">
        <v>42</v>
      </c>
      <c r="F2004" s="18">
        <v>1064</v>
      </c>
      <c r="G2004" s="18">
        <v>999.37</v>
      </c>
      <c r="H2004" s="18">
        <v>1615.71</v>
      </c>
      <c r="I2004" s="43">
        <v>307</v>
      </c>
      <c r="J2004" s="18" t="s">
        <v>48</v>
      </c>
      <c r="K2004" t="s">
        <v>4934</v>
      </c>
      <c r="L2004" s="18" t="s">
        <v>3700</v>
      </c>
    </row>
    <row r="2005" spans="1:12" x14ac:dyDescent="0.3">
      <c r="A2005" t="s">
        <v>6700</v>
      </c>
      <c r="B2005" s="18" t="s">
        <v>11</v>
      </c>
      <c r="C2005" s="18" t="s">
        <v>28</v>
      </c>
      <c r="D2005" s="18" t="s">
        <v>33</v>
      </c>
      <c r="E2005" s="18" t="s">
        <v>40</v>
      </c>
      <c r="F2005" s="18">
        <v>1006</v>
      </c>
      <c r="G2005" s="18">
        <v>1954.89</v>
      </c>
      <c r="H2005" s="18">
        <v>2863.74</v>
      </c>
      <c r="I2005" s="43">
        <v>163</v>
      </c>
      <c r="J2005" s="18" t="s">
        <v>48</v>
      </c>
      <c r="K2005" t="s">
        <v>5354</v>
      </c>
      <c r="L2005" s="18" t="s">
        <v>3096</v>
      </c>
    </row>
    <row r="2006" spans="1:12" x14ac:dyDescent="0.3">
      <c r="A2006" t="s">
        <v>8519</v>
      </c>
      <c r="B2006" s="18" t="s">
        <v>17</v>
      </c>
      <c r="C2006" s="18" t="s">
        <v>28</v>
      </c>
      <c r="D2006" s="18" t="s">
        <v>31</v>
      </c>
      <c r="E2006" s="18" t="s">
        <v>41</v>
      </c>
      <c r="F2006" s="18">
        <v>1004</v>
      </c>
      <c r="G2006" s="18">
        <v>1706.16</v>
      </c>
      <c r="H2006" s="18">
        <v>3283.03</v>
      </c>
      <c r="I2006" s="43">
        <v>268</v>
      </c>
      <c r="J2006" s="18" t="s">
        <v>48</v>
      </c>
      <c r="K2006" t="s">
        <v>5620</v>
      </c>
      <c r="L2006" s="18" t="s">
        <v>884</v>
      </c>
    </row>
    <row r="2007" spans="1:12" x14ac:dyDescent="0.3">
      <c r="A2007" t="s">
        <v>9472</v>
      </c>
      <c r="B2007" s="18" t="s">
        <v>16</v>
      </c>
      <c r="C2007" s="18" t="s">
        <v>26</v>
      </c>
      <c r="D2007" s="18" t="s">
        <v>33</v>
      </c>
      <c r="E2007" s="18" t="s">
        <v>38</v>
      </c>
      <c r="F2007" s="18">
        <v>1071</v>
      </c>
      <c r="G2007" s="18">
        <v>1242.9000000000001</v>
      </c>
      <c r="H2007" s="18">
        <v>2127.61</v>
      </c>
      <c r="I2007" s="43">
        <v>330</v>
      </c>
      <c r="J2007" s="18" t="s">
        <v>48</v>
      </c>
      <c r="K2007" t="s">
        <v>5537</v>
      </c>
      <c r="L2007" s="18" t="s">
        <v>2421</v>
      </c>
    </row>
    <row r="2008" spans="1:12" x14ac:dyDescent="0.3">
      <c r="A2008" t="s">
        <v>8520</v>
      </c>
      <c r="B2008" s="18" t="s">
        <v>13</v>
      </c>
      <c r="C2008" s="18" t="s">
        <v>29</v>
      </c>
      <c r="D2008" s="18" t="s">
        <v>33</v>
      </c>
      <c r="E2008" s="18" t="s">
        <v>43</v>
      </c>
      <c r="F2008" s="18">
        <v>1021</v>
      </c>
      <c r="G2008" s="18">
        <v>704.14</v>
      </c>
      <c r="H2008" s="18">
        <v>1035.44</v>
      </c>
      <c r="I2008" s="43">
        <v>413</v>
      </c>
      <c r="J2008" s="18" t="s">
        <v>48</v>
      </c>
      <c r="K2008" t="s">
        <v>4732</v>
      </c>
      <c r="L2008" s="18" t="s">
        <v>885</v>
      </c>
    </row>
    <row r="2009" spans="1:12" x14ac:dyDescent="0.3">
      <c r="A2009" t="s">
        <v>6364</v>
      </c>
      <c r="B2009" s="18" t="s">
        <v>14</v>
      </c>
      <c r="C2009" s="18" t="s">
        <v>30</v>
      </c>
      <c r="D2009" s="18" t="s">
        <v>31</v>
      </c>
      <c r="E2009" s="18" t="s">
        <v>43</v>
      </c>
      <c r="F2009" s="18">
        <v>1059</v>
      </c>
      <c r="G2009" s="18">
        <v>1034.68</v>
      </c>
      <c r="H2009" s="18">
        <v>1980.31</v>
      </c>
      <c r="I2009" s="43">
        <v>457</v>
      </c>
      <c r="J2009" s="18" t="s">
        <v>48</v>
      </c>
      <c r="K2009" t="s">
        <v>5908</v>
      </c>
      <c r="L2009" s="18" t="s">
        <v>1156</v>
      </c>
    </row>
    <row r="2010" spans="1:12" x14ac:dyDescent="0.3">
      <c r="A2010" t="s">
        <v>6871</v>
      </c>
      <c r="B2010" s="18" t="s">
        <v>17</v>
      </c>
      <c r="C2010" s="18" t="s">
        <v>25</v>
      </c>
      <c r="D2010" s="18" t="s">
        <v>34</v>
      </c>
      <c r="E2010" s="18" t="s">
        <v>38</v>
      </c>
      <c r="F2010" s="18">
        <v>1055</v>
      </c>
      <c r="G2010" s="18">
        <v>461.72</v>
      </c>
      <c r="H2010" s="18">
        <v>893.91</v>
      </c>
      <c r="I2010" s="43">
        <v>107</v>
      </c>
      <c r="J2010" s="18" t="s">
        <v>48</v>
      </c>
      <c r="K2010" t="s">
        <v>4803</v>
      </c>
      <c r="L2010" s="18" t="s">
        <v>3869</v>
      </c>
    </row>
    <row r="2011" spans="1:12" x14ac:dyDescent="0.3">
      <c r="A2011" t="s">
        <v>6457</v>
      </c>
      <c r="B2011" s="18" t="s">
        <v>17</v>
      </c>
      <c r="C2011" s="18" t="s">
        <v>30</v>
      </c>
      <c r="D2011" s="18" t="s">
        <v>35</v>
      </c>
      <c r="E2011" s="18" t="s">
        <v>45</v>
      </c>
      <c r="F2011" s="18">
        <v>1042</v>
      </c>
      <c r="G2011" s="18">
        <v>1525</v>
      </c>
      <c r="H2011" s="18">
        <v>2475.75</v>
      </c>
      <c r="I2011" s="43">
        <v>170</v>
      </c>
      <c r="J2011" s="18" t="s">
        <v>48</v>
      </c>
      <c r="K2011" t="s">
        <v>6043</v>
      </c>
      <c r="L2011" s="18" t="s">
        <v>1344</v>
      </c>
    </row>
    <row r="2012" spans="1:12" x14ac:dyDescent="0.3">
      <c r="A2012" t="s">
        <v>8626</v>
      </c>
      <c r="B2012" s="18" t="s">
        <v>12</v>
      </c>
      <c r="C2012" s="18" t="s">
        <v>28</v>
      </c>
      <c r="D2012" s="18" t="s">
        <v>34</v>
      </c>
      <c r="E2012" s="18" t="s">
        <v>40</v>
      </c>
      <c r="F2012" s="18">
        <v>1087</v>
      </c>
      <c r="G2012" s="18">
        <v>1243.82</v>
      </c>
      <c r="H2012" s="18">
        <v>2454.36</v>
      </c>
      <c r="I2012" s="43">
        <v>221</v>
      </c>
      <c r="J2012" s="18" t="s">
        <v>48</v>
      </c>
      <c r="K2012" t="s">
        <v>6114</v>
      </c>
      <c r="L2012" s="18" t="s">
        <v>1059</v>
      </c>
    </row>
    <row r="2013" spans="1:12" x14ac:dyDescent="0.3">
      <c r="A2013" t="s">
        <v>9001</v>
      </c>
      <c r="B2013" s="18" t="s">
        <v>14</v>
      </c>
      <c r="C2013" s="18" t="s">
        <v>23</v>
      </c>
      <c r="D2013" s="18" t="s">
        <v>31</v>
      </c>
      <c r="E2013" s="18" t="s">
        <v>39</v>
      </c>
      <c r="F2013" s="18">
        <v>1099</v>
      </c>
      <c r="G2013" s="18">
        <v>1014.99</v>
      </c>
      <c r="H2013" s="18">
        <v>1985.45</v>
      </c>
      <c r="I2013" s="43">
        <v>362</v>
      </c>
      <c r="J2013" s="18" t="s">
        <v>48</v>
      </c>
      <c r="K2013" t="s">
        <v>5313</v>
      </c>
      <c r="L2013" s="18" t="s">
        <v>1678</v>
      </c>
    </row>
    <row r="2014" spans="1:12" x14ac:dyDescent="0.3">
      <c r="A2014" t="s">
        <v>10183</v>
      </c>
      <c r="B2014" s="18" t="s">
        <v>14</v>
      </c>
      <c r="C2014" s="18" t="s">
        <v>23</v>
      </c>
      <c r="D2014" s="18" t="s">
        <v>31</v>
      </c>
      <c r="E2014" s="18" t="s">
        <v>42</v>
      </c>
      <c r="F2014" s="18">
        <v>1013</v>
      </c>
      <c r="G2014" s="18">
        <v>221.09</v>
      </c>
      <c r="H2014" s="18">
        <v>435.06</v>
      </c>
      <c r="I2014" s="43">
        <v>229</v>
      </c>
      <c r="J2014" s="18" t="s">
        <v>48</v>
      </c>
      <c r="K2014" t="s">
        <v>4948</v>
      </c>
      <c r="L2014" s="18" t="s">
        <v>3551</v>
      </c>
    </row>
    <row r="2015" spans="1:12" x14ac:dyDescent="0.3">
      <c r="A2015" t="s">
        <v>7365</v>
      </c>
      <c r="B2015" s="18" t="s">
        <v>13</v>
      </c>
      <c r="C2015" s="18" t="s">
        <v>22</v>
      </c>
      <c r="D2015" s="18" t="s">
        <v>31</v>
      </c>
      <c r="E2015" s="18" t="s">
        <v>36</v>
      </c>
      <c r="F2015" s="18">
        <v>1071</v>
      </c>
      <c r="G2015" s="18">
        <v>1660.79</v>
      </c>
      <c r="H2015" s="18">
        <v>2281.92</v>
      </c>
      <c r="I2015" s="43">
        <v>33</v>
      </c>
      <c r="J2015" s="18" t="s">
        <v>48</v>
      </c>
      <c r="K2015" t="s">
        <v>4915</v>
      </c>
      <c r="L2015" s="18" t="s">
        <v>2392</v>
      </c>
    </row>
    <row r="2016" spans="1:12" x14ac:dyDescent="0.3">
      <c r="A2016" t="s">
        <v>6878</v>
      </c>
      <c r="B2016" s="18" t="s">
        <v>14</v>
      </c>
      <c r="C2016" s="18" t="s">
        <v>28</v>
      </c>
      <c r="D2016" s="18" t="s">
        <v>34</v>
      </c>
      <c r="E2016" s="18" t="s">
        <v>43</v>
      </c>
      <c r="F2016" s="18">
        <v>1092</v>
      </c>
      <c r="G2016" s="18">
        <v>120.49</v>
      </c>
      <c r="H2016" s="18">
        <v>208.59</v>
      </c>
      <c r="I2016" s="43">
        <v>453</v>
      </c>
      <c r="J2016" s="18" t="s">
        <v>48</v>
      </c>
      <c r="K2016" t="s">
        <v>5438</v>
      </c>
      <c r="L2016" s="18" t="s">
        <v>2951</v>
      </c>
    </row>
    <row r="2017" spans="1:12" x14ac:dyDescent="0.3">
      <c r="A2017" t="s">
        <v>10497</v>
      </c>
      <c r="B2017" s="18" t="s">
        <v>16</v>
      </c>
      <c r="C2017" s="18" t="s">
        <v>21</v>
      </c>
      <c r="D2017" s="18" t="s">
        <v>33</v>
      </c>
      <c r="E2017" s="18" t="s">
        <v>37</v>
      </c>
      <c r="F2017" s="18">
        <v>1016</v>
      </c>
      <c r="G2017" s="18">
        <v>544.82000000000005</v>
      </c>
      <c r="H2017" s="18">
        <v>801.83</v>
      </c>
      <c r="I2017" s="43">
        <v>438</v>
      </c>
      <c r="J2017" s="18" t="s">
        <v>48</v>
      </c>
      <c r="K2017" t="s">
        <v>4680</v>
      </c>
      <c r="L2017" s="18" t="s">
        <v>4011</v>
      </c>
    </row>
    <row r="2018" spans="1:12" x14ac:dyDescent="0.3">
      <c r="A2018" t="s">
        <v>9947</v>
      </c>
      <c r="B2018" s="18" t="s">
        <v>12</v>
      </c>
      <c r="C2018" s="18" t="s">
        <v>25</v>
      </c>
      <c r="D2018" s="18" t="s">
        <v>35</v>
      </c>
      <c r="E2018" s="18" t="s">
        <v>45</v>
      </c>
      <c r="F2018" s="18">
        <v>1011</v>
      </c>
      <c r="G2018" s="18">
        <v>1889.74</v>
      </c>
      <c r="H2018" s="18">
        <v>3211.93</v>
      </c>
      <c r="I2018" s="43">
        <v>302</v>
      </c>
      <c r="J2018" s="18" t="s">
        <v>48</v>
      </c>
      <c r="K2018" t="s">
        <v>4824</v>
      </c>
      <c r="L2018" s="18" t="s">
        <v>3174</v>
      </c>
    </row>
    <row r="2019" spans="1:12" x14ac:dyDescent="0.3">
      <c r="A2019" t="s">
        <v>7123</v>
      </c>
      <c r="B2019" s="18" t="s">
        <v>13</v>
      </c>
      <c r="C2019" s="18" t="s">
        <v>21</v>
      </c>
      <c r="D2019" s="18" t="s">
        <v>32</v>
      </c>
      <c r="E2019" s="18" t="s">
        <v>45</v>
      </c>
      <c r="F2019" s="18">
        <v>1012</v>
      </c>
      <c r="G2019" s="18">
        <v>727.79</v>
      </c>
      <c r="H2019" s="18">
        <v>1410.51</v>
      </c>
      <c r="I2019" s="43">
        <v>5</v>
      </c>
      <c r="J2019" s="18" t="s">
        <v>48</v>
      </c>
      <c r="K2019" t="s">
        <v>4943</v>
      </c>
      <c r="L2019" s="18" t="s">
        <v>3657</v>
      </c>
    </row>
    <row r="2020" spans="1:12" x14ac:dyDescent="0.3">
      <c r="A2020" t="s">
        <v>7101</v>
      </c>
      <c r="B2020" s="18" t="s">
        <v>13</v>
      </c>
      <c r="C2020" s="18" t="s">
        <v>27</v>
      </c>
      <c r="D2020" s="18" t="s">
        <v>33</v>
      </c>
      <c r="E2020" s="18" t="s">
        <v>45</v>
      </c>
      <c r="F2020" s="18">
        <v>1045</v>
      </c>
      <c r="G2020" s="18">
        <v>693.8</v>
      </c>
      <c r="H2020" s="18">
        <v>900.51</v>
      </c>
      <c r="I2020" s="43">
        <v>78</v>
      </c>
      <c r="J2020" s="18" t="s">
        <v>48</v>
      </c>
      <c r="K2020" t="s">
        <v>5229</v>
      </c>
      <c r="L2020" s="18" t="s">
        <v>3304</v>
      </c>
    </row>
    <row r="2021" spans="1:12" x14ac:dyDescent="0.3">
      <c r="A2021" t="s">
        <v>6958</v>
      </c>
      <c r="B2021" s="18" t="s">
        <v>14</v>
      </c>
      <c r="C2021" s="18" t="s">
        <v>28</v>
      </c>
      <c r="D2021" s="18" t="s">
        <v>31</v>
      </c>
      <c r="E2021" s="18" t="s">
        <v>40</v>
      </c>
      <c r="F2021" s="18">
        <v>1076</v>
      </c>
      <c r="G2021" s="18">
        <v>1197.1500000000001</v>
      </c>
      <c r="H2021" s="18">
        <v>1458.98</v>
      </c>
      <c r="I2021" s="43">
        <v>341</v>
      </c>
      <c r="J2021" s="18" t="s">
        <v>48</v>
      </c>
      <c r="K2021" t="s">
        <v>6258</v>
      </c>
      <c r="L2021" s="18" t="s">
        <v>272</v>
      </c>
    </row>
    <row r="2022" spans="1:12" x14ac:dyDescent="0.3">
      <c r="A2022" t="s">
        <v>7077</v>
      </c>
      <c r="B2022" s="18" t="s">
        <v>19</v>
      </c>
      <c r="C2022" s="18" t="s">
        <v>22</v>
      </c>
      <c r="D2022" s="18" t="s">
        <v>31</v>
      </c>
      <c r="E2022" s="18" t="s">
        <v>43</v>
      </c>
      <c r="F2022" s="18">
        <v>1028</v>
      </c>
      <c r="G2022" s="18">
        <v>1858.54</v>
      </c>
      <c r="H2022" s="18">
        <v>2914.68</v>
      </c>
      <c r="I2022" s="43">
        <v>201</v>
      </c>
      <c r="J2022" s="18" t="s">
        <v>48</v>
      </c>
      <c r="K2022" t="s">
        <v>6006</v>
      </c>
      <c r="L2022" s="18" t="s">
        <v>191</v>
      </c>
    </row>
    <row r="2023" spans="1:12" x14ac:dyDescent="0.3">
      <c r="A2023" t="s">
        <v>8510</v>
      </c>
      <c r="B2023" s="18" t="s">
        <v>13</v>
      </c>
      <c r="C2023" s="18" t="s">
        <v>25</v>
      </c>
      <c r="D2023" s="18" t="s">
        <v>31</v>
      </c>
      <c r="E2023" s="18" t="s">
        <v>40</v>
      </c>
      <c r="F2023" s="18">
        <v>1084</v>
      </c>
      <c r="G2023" s="18">
        <v>1915.01</v>
      </c>
      <c r="H2023" s="18">
        <v>2233.31</v>
      </c>
      <c r="I2023" s="43">
        <v>133</v>
      </c>
      <c r="J2023" s="18" t="s">
        <v>48</v>
      </c>
      <c r="K2023" t="s">
        <v>6161</v>
      </c>
      <c r="L2023" s="18" t="s">
        <v>870</v>
      </c>
    </row>
    <row r="2024" spans="1:12" x14ac:dyDescent="0.3">
      <c r="A2024" t="s">
        <v>7174</v>
      </c>
      <c r="B2024" s="18" t="s">
        <v>17</v>
      </c>
      <c r="C2024" s="18" t="s">
        <v>27</v>
      </c>
      <c r="D2024" s="18" t="s">
        <v>31</v>
      </c>
      <c r="E2024" s="18" t="s">
        <v>39</v>
      </c>
      <c r="F2024" s="18">
        <v>1087</v>
      </c>
      <c r="G2024" s="18">
        <v>1193.27</v>
      </c>
      <c r="H2024" s="18">
        <v>2030.97</v>
      </c>
      <c r="I2024" s="43">
        <v>294</v>
      </c>
      <c r="J2024" s="18" t="s">
        <v>48</v>
      </c>
      <c r="K2024" t="s">
        <v>4809</v>
      </c>
      <c r="L2024" s="18" t="s">
        <v>914</v>
      </c>
    </row>
    <row r="2025" spans="1:12" x14ac:dyDescent="0.3">
      <c r="A2025" t="s">
        <v>10644</v>
      </c>
      <c r="B2025" s="18" t="s">
        <v>11</v>
      </c>
      <c r="C2025" s="18" t="s">
        <v>21</v>
      </c>
      <c r="D2025" s="18" t="s">
        <v>32</v>
      </c>
      <c r="E2025" s="18" t="s">
        <v>41</v>
      </c>
      <c r="F2025" s="18">
        <v>1072</v>
      </c>
      <c r="G2025" s="18">
        <v>1119.5899999999999</v>
      </c>
      <c r="H2025" s="18">
        <v>1803.76</v>
      </c>
      <c r="I2025" s="43">
        <v>393</v>
      </c>
      <c r="J2025" s="18" t="s">
        <v>48</v>
      </c>
      <c r="K2025" t="s">
        <v>4441</v>
      </c>
      <c r="L2025" s="18" t="s">
        <v>4265</v>
      </c>
    </row>
    <row r="2026" spans="1:12" x14ac:dyDescent="0.3">
      <c r="A2026" t="s">
        <v>7995</v>
      </c>
      <c r="B2026" s="18" t="s">
        <v>20</v>
      </c>
      <c r="C2026" s="18" t="s">
        <v>23</v>
      </c>
      <c r="D2026" s="18" t="s">
        <v>33</v>
      </c>
      <c r="E2026" s="18" t="s">
        <v>45</v>
      </c>
      <c r="F2026" s="18">
        <v>1083</v>
      </c>
      <c r="G2026" s="18">
        <v>1710.49</v>
      </c>
      <c r="H2026" s="18">
        <v>2085.34</v>
      </c>
      <c r="I2026" s="43">
        <v>393</v>
      </c>
      <c r="J2026" s="18" t="s">
        <v>48</v>
      </c>
      <c r="K2026" t="s">
        <v>5558</v>
      </c>
      <c r="L2026" s="18" t="s">
        <v>2004</v>
      </c>
    </row>
    <row r="2027" spans="1:12" x14ac:dyDescent="0.3">
      <c r="A2027" t="s">
        <v>8862</v>
      </c>
      <c r="B2027" s="18" t="s">
        <v>12</v>
      </c>
      <c r="C2027" s="18" t="s">
        <v>24</v>
      </c>
      <c r="D2027" s="18" t="s">
        <v>32</v>
      </c>
      <c r="E2027" s="18" t="s">
        <v>43</v>
      </c>
      <c r="F2027" s="18">
        <v>1014</v>
      </c>
      <c r="G2027" s="18">
        <v>1531.95</v>
      </c>
      <c r="H2027" s="18">
        <v>2554.31</v>
      </c>
      <c r="I2027" s="43">
        <v>470</v>
      </c>
      <c r="J2027" s="18" t="s">
        <v>48</v>
      </c>
      <c r="K2027" t="s">
        <v>5047</v>
      </c>
      <c r="L2027" s="18" t="s">
        <v>1450</v>
      </c>
    </row>
    <row r="2028" spans="1:12" x14ac:dyDescent="0.3">
      <c r="A2028" t="s">
        <v>9461</v>
      </c>
      <c r="B2028" s="18" t="s">
        <v>13</v>
      </c>
      <c r="C2028" s="18" t="s">
        <v>23</v>
      </c>
      <c r="D2028" s="18" t="s">
        <v>34</v>
      </c>
      <c r="E2028" s="18" t="s">
        <v>45</v>
      </c>
      <c r="F2028" s="18">
        <v>1095</v>
      </c>
      <c r="G2028" s="18">
        <v>476.12</v>
      </c>
      <c r="H2028" s="18">
        <v>711.2</v>
      </c>
      <c r="I2028" s="43">
        <v>244</v>
      </c>
      <c r="J2028" s="18" t="s">
        <v>48</v>
      </c>
      <c r="K2028" t="s">
        <v>5710</v>
      </c>
      <c r="L2028" s="18" t="s">
        <v>2407</v>
      </c>
    </row>
    <row r="2029" spans="1:12" x14ac:dyDescent="0.3">
      <c r="A2029" t="s">
        <v>9284</v>
      </c>
      <c r="B2029" s="18" t="s">
        <v>11</v>
      </c>
      <c r="C2029" s="18" t="s">
        <v>25</v>
      </c>
      <c r="D2029" s="18" t="s">
        <v>34</v>
      </c>
      <c r="E2029" s="18" t="s">
        <v>45</v>
      </c>
      <c r="F2029" s="18">
        <v>1077</v>
      </c>
      <c r="G2029" s="18">
        <v>601.08000000000004</v>
      </c>
      <c r="H2029" s="18">
        <v>1003.89</v>
      </c>
      <c r="I2029" s="43">
        <v>419</v>
      </c>
      <c r="J2029" s="18" t="s">
        <v>48</v>
      </c>
      <c r="K2029" t="s">
        <v>4962</v>
      </c>
      <c r="L2029" s="18" t="s">
        <v>2125</v>
      </c>
    </row>
    <row r="2030" spans="1:12" x14ac:dyDescent="0.3">
      <c r="A2030" t="s">
        <v>7650</v>
      </c>
      <c r="B2030" s="18" t="s">
        <v>11</v>
      </c>
      <c r="C2030" s="18" t="s">
        <v>30</v>
      </c>
      <c r="D2030" s="18" t="s">
        <v>31</v>
      </c>
      <c r="E2030" s="18" t="s">
        <v>38</v>
      </c>
      <c r="F2030" s="18">
        <v>1041</v>
      </c>
      <c r="G2030" s="18">
        <v>255.07</v>
      </c>
      <c r="H2030" s="18">
        <v>507.47</v>
      </c>
      <c r="I2030" s="43">
        <v>96</v>
      </c>
      <c r="J2030" s="18" t="s">
        <v>48</v>
      </c>
      <c r="K2030" t="s">
        <v>5726</v>
      </c>
      <c r="L2030" s="18" t="s">
        <v>2346</v>
      </c>
    </row>
    <row r="2031" spans="1:12" x14ac:dyDescent="0.3">
      <c r="A2031" t="s">
        <v>9065</v>
      </c>
      <c r="B2031" s="18" t="s">
        <v>20</v>
      </c>
      <c r="C2031" s="18" t="s">
        <v>30</v>
      </c>
      <c r="D2031" s="18" t="s">
        <v>34</v>
      </c>
      <c r="E2031" s="18" t="s">
        <v>36</v>
      </c>
      <c r="F2031" s="18">
        <v>1005</v>
      </c>
      <c r="G2031" s="18">
        <v>606.14</v>
      </c>
      <c r="H2031" s="18">
        <v>990.48</v>
      </c>
      <c r="I2031" s="43">
        <v>143</v>
      </c>
      <c r="J2031" s="18" t="s">
        <v>48</v>
      </c>
      <c r="K2031" t="s">
        <v>4728</v>
      </c>
      <c r="L2031" s="18" t="s">
        <v>1776</v>
      </c>
    </row>
    <row r="2032" spans="1:12" x14ac:dyDescent="0.3">
      <c r="A2032" t="s">
        <v>6820</v>
      </c>
      <c r="B2032" s="18" t="s">
        <v>19</v>
      </c>
      <c r="C2032" s="18" t="s">
        <v>29</v>
      </c>
      <c r="D2032" s="18" t="s">
        <v>31</v>
      </c>
      <c r="E2032" s="18" t="s">
        <v>38</v>
      </c>
      <c r="F2032" s="18">
        <v>1015</v>
      </c>
      <c r="G2032" s="18">
        <v>1738.12</v>
      </c>
      <c r="H2032" s="18">
        <v>2502.1799999999998</v>
      </c>
      <c r="I2032" s="43">
        <v>397</v>
      </c>
      <c r="J2032" s="18" t="s">
        <v>48</v>
      </c>
      <c r="K2032" t="s">
        <v>5675</v>
      </c>
      <c r="L2032" s="18" t="s">
        <v>2313</v>
      </c>
    </row>
    <row r="2033" spans="1:12" x14ac:dyDescent="0.3">
      <c r="A2033" t="s">
        <v>10217</v>
      </c>
      <c r="B2033" s="18" t="s">
        <v>19</v>
      </c>
      <c r="C2033" s="18" t="s">
        <v>21</v>
      </c>
      <c r="D2033" s="18" t="s">
        <v>33</v>
      </c>
      <c r="E2033" s="18" t="s">
        <v>41</v>
      </c>
      <c r="F2033" s="18">
        <v>1087</v>
      </c>
      <c r="G2033" s="18">
        <v>1676.82</v>
      </c>
      <c r="H2033" s="18">
        <v>1969.02</v>
      </c>
      <c r="I2033" s="43">
        <v>210</v>
      </c>
      <c r="J2033" s="18" t="s">
        <v>48</v>
      </c>
      <c r="K2033" t="s">
        <v>5017</v>
      </c>
      <c r="L2033" s="18" t="s">
        <v>3595</v>
      </c>
    </row>
    <row r="2034" spans="1:12" x14ac:dyDescent="0.3">
      <c r="A2034" t="s">
        <v>10433</v>
      </c>
      <c r="B2034" s="18" t="s">
        <v>18</v>
      </c>
      <c r="C2034" s="18" t="s">
        <v>24</v>
      </c>
      <c r="D2034" s="18" t="s">
        <v>32</v>
      </c>
      <c r="E2034" s="18" t="s">
        <v>39</v>
      </c>
      <c r="F2034" s="18">
        <v>1056</v>
      </c>
      <c r="G2034" s="18">
        <v>1399.81</v>
      </c>
      <c r="H2034" s="18">
        <v>2129.9499999999998</v>
      </c>
      <c r="I2034" s="43">
        <v>96</v>
      </c>
      <c r="J2034" s="18" t="s">
        <v>48</v>
      </c>
      <c r="K2034" t="s">
        <v>4762</v>
      </c>
      <c r="L2034" s="18" t="s">
        <v>3916</v>
      </c>
    </row>
    <row r="2035" spans="1:12" x14ac:dyDescent="0.3">
      <c r="A2035" t="s">
        <v>8222</v>
      </c>
      <c r="B2035" s="18" t="s">
        <v>16</v>
      </c>
      <c r="C2035" s="18" t="s">
        <v>29</v>
      </c>
      <c r="D2035" s="18" t="s">
        <v>33</v>
      </c>
      <c r="E2035" s="18" t="s">
        <v>44</v>
      </c>
      <c r="F2035" s="18">
        <v>1100</v>
      </c>
      <c r="G2035" s="18">
        <v>1808.26</v>
      </c>
      <c r="H2035" s="18">
        <v>2020.15</v>
      </c>
      <c r="I2035" s="43">
        <v>10</v>
      </c>
      <c r="J2035" s="18" t="s">
        <v>48</v>
      </c>
      <c r="K2035" t="s">
        <v>5131</v>
      </c>
      <c r="L2035" s="18" t="s">
        <v>396</v>
      </c>
    </row>
    <row r="2036" spans="1:12" x14ac:dyDescent="0.3">
      <c r="A2036" t="s">
        <v>10118</v>
      </c>
      <c r="B2036" s="18" t="s">
        <v>16</v>
      </c>
      <c r="C2036" s="18" t="s">
        <v>24</v>
      </c>
      <c r="D2036" s="18" t="s">
        <v>31</v>
      </c>
      <c r="E2036" s="18" t="s">
        <v>45</v>
      </c>
      <c r="F2036" s="18">
        <v>1039</v>
      </c>
      <c r="G2036" s="18">
        <v>756.94</v>
      </c>
      <c r="H2036" s="18">
        <v>1097.24</v>
      </c>
      <c r="I2036" s="43">
        <v>87</v>
      </c>
      <c r="J2036" s="18" t="s">
        <v>48</v>
      </c>
      <c r="K2036" t="s">
        <v>5122</v>
      </c>
      <c r="L2036" s="18" t="s">
        <v>3461</v>
      </c>
    </row>
    <row r="2037" spans="1:12" x14ac:dyDescent="0.3">
      <c r="A2037" t="s">
        <v>7314</v>
      </c>
      <c r="B2037" s="18" t="s">
        <v>13</v>
      </c>
      <c r="C2037" s="18" t="s">
        <v>26</v>
      </c>
      <c r="D2037" s="18" t="s">
        <v>4339</v>
      </c>
      <c r="E2037" s="18" t="s">
        <v>4338</v>
      </c>
      <c r="F2037" s="18">
        <v>1053</v>
      </c>
      <c r="G2037" s="18">
        <v>1826.16</v>
      </c>
      <c r="H2037" s="18">
        <v>3577.2</v>
      </c>
      <c r="I2037" s="43">
        <v>435</v>
      </c>
      <c r="J2037" s="18" t="s">
        <v>48</v>
      </c>
      <c r="K2037" t="s">
        <v>6260</v>
      </c>
      <c r="L2037" s="18" t="s">
        <v>56</v>
      </c>
    </row>
    <row r="2038" spans="1:12" x14ac:dyDescent="0.3">
      <c r="A2038" t="s">
        <v>9851</v>
      </c>
      <c r="B2038" s="18" t="s">
        <v>17</v>
      </c>
      <c r="C2038" s="18" t="s">
        <v>22</v>
      </c>
      <c r="D2038" s="18" t="s">
        <v>31</v>
      </c>
      <c r="E2038" s="18" t="s">
        <v>45</v>
      </c>
      <c r="F2038" s="18">
        <v>1056</v>
      </c>
      <c r="G2038" s="18">
        <v>1747.7</v>
      </c>
      <c r="H2038" s="18">
        <v>2538.8000000000002</v>
      </c>
      <c r="I2038" s="43">
        <v>250</v>
      </c>
      <c r="J2038" s="18" t="s">
        <v>48</v>
      </c>
      <c r="K2038" t="s">
        <v>4676</v>
      </c>
      <c r="L2038" s="18" t="s">
        <v>3024</v>
      </c>
    </row>
    <row r="2039" spans="1:12" x14ac:dyDescent="0.3">
      <c r="A2039" t="s">
        <v>9386</v>
      </c>
      <c r="B2039" s="18" t="s">
        <v>19</v>
      </c>
      <c r="C2039" s="18" t="s">
        <v>28</v>
      </c>
      <c r="D2039" s="18" t="s">
        <v>33</v>
      </c>
      <c r="E2039" s="18" t="s">
        <v>43</v>
      </c>
      <c r="F2039" s="18">
        <v>1035</v>
      </c>
      <c r="G2039" s="18">
        <v>431.04</v>
      </c>
      <c r="H2039" s="18">
        <v>648.99</v>
      </c>
      <c r="I2039" s="43">
        <v>373</v>
      </c>
      <c r="J2039" s="18" t="s">
        <v>48</v>
      </c>
      <c r="K2039" t="s">
        <v>4846</v>
      </c>
      <c r="L2039" s="18" t="s">
        <v>2284</v>
      </c>
    </row>
    <row r="2040" spans="1:12" x14ac:dyDescent="0.3">
      <c r="A2040" t="s">
        <v>10671</v>
      </c>
      <c r="B2040" s="18" t="s">
        <v>19</v>
      </c>
      <c r="C2040" s="18" t="s">
        <v>30</v>
      </c>
      <c r="D2040" s="18" t="s">
        <v>31</v>
      </c>
      <c r="E2040" s="18" t="s">
        <v>45</v>
      </c>
      <c r="F2040" s="18">
        <v>1043</v>
      </c>
      <c r="G2040" s="18">
        <v>1126.0999999999999</v>
      </c>
      <c r="H2040" s="18">
        <v>2184.04</v>
      </c>
      <c r="I2040" s="43">
        <v>102</v>
      </c>
      <c r="J2040" s="18" t="s">
        <v>48</v>
      </c>
      <c r="K2040" t="s">
        <v>4398</v>
      </c>
      <c r="L2040" s="18" t="s">
        <v>4306</v>
      </c>
    </row>
    <row r="2041" spans="1:12" x14ac:dyDescent="0.3">
      <c r="A2041" t="s">
        <v>8580</v>
      </c>
      <c r="B2041" s="18" t="s">
        <v>17</v>
      </c>
      <c r="C2041" s="18" t="s">
        <v>22</v>
      </c>
      <c r="D2041" s="18" t="s">
        <v>33</v>
      </c>
      <c r="E2041" s="18" t="s">
        <v>43</v>
      </c>
      <c r="F2041" s="18">
        <v>1073</v>
      </c>
      <c r="G2041" s="18">
        <v>900.05</v>
      </c>
      <c r="H2041" s="18">
        <v>1241.68</v>
      </c>
      <c r="I2041" s="43">
        <v>152</v>
      </c>
      <c r="J2041" s="18" t="s">
        <v>48</v>
      </c>
      <c r="K2041" t="s">
        <v>4897</v>
      </c>
      <c r="L2041" s="18" t="s">
        <v>977</v>
      </c>
    </row>
    <row r="2042" spans="1:12" x14ac:dyDescent="0.3">
      <c r="A2042" t="s">
        <v>8600</v>
      </c>
      <c r="B2042" s="18" t="s">
        <v>17</v>
      </c>
      <c r="C2042" s="18" t="s">
        <v>27</v>
      </c>
      <c r="D2042" s="18" t="s">
        <v>31</v>
      </c>
      <c r="E2042" s="18" t="s">
        <v>41</v>
      </c>
      <c r="F2042" s="18">
        <v>1059</v>
      </c>
      <c r="G2042" s="18">
        <v>1899.4</v>
      </c>
      <c r="H2042" s="18">
        <v>2369.96</v>
      </c>
      <c r="I2042" s="43">
        <v>195</v>
      </c>
      <c r="J2042" s="18" t="s">
        <v>48</v>
      </c>
      <c r="K2042" t="s">
        <v>4984</v>
      </c>
      <c r="L2042" s="18" t="s">
        <v>1014</v>
      </c>
    </row>
    <row r="2043" spans="1:12" x14ac:dyDescent="0.3">
      <c r="A2043" t="s">
        <v>8378</v>
      </c>
      <c r="B2043" s="18" t="s">
        <v>17</v>
      </c>
      <c r="C2043" s="18" t="s">
        <v>26</v>
      </c>
      <c r="D2043" s="18" t="s">
        <v>34</v>
      </c>
      <c r="E2043" s="18" t="s">
        <v>42</v>
      </c>
      <c r="F2043" s="18">
        <v>1048</v>
      </c>
      <c r="G2043" s="18">
        <v>1564.97</v>
      </c>
      <c r="H2043" s="18">
        <v>2007</v>
      </c>
      <c r="I2043" s="43">
        <v>300</v>
      </c>
      <c r="J2043" s="18" t="s">
        <v>48</v>
      </c>
      <c r="K2043" t="s">
        <v>4821</v>
      </c>
      <c r="L2043" s="18" t="s">
        <v>660</v>
      </c>
    </row>
    <row r="2044" spans="1:12" x14ac:dyDescent="0.3">
      <c r="A2044" t="s">
        <v>10618</v>
      </c>
      <c r="B2044" s="18" t="s">
        <v>18</v>
      </c>
      <c r="C2044" s="18" t="s">
        <v>23</v>
      </c>
      <c r="D2044" s="18" t="s">
        <v>34</v>
      </c>
      <c r="E2044" s="18" t="s">
        <v>37</v>
      </c>
      <c r="F2044" s="18">
        <v>1007</v>
      </c>
      <c r="G2044" s="18">
        <v>538.23</v>
      </c>
      <c r="H2044" s="18">
        <v>872.55</v>
      </c>
      <c r="I2044" s="43">
        <v>280</v>
      </c>
      <c r="J2044" s="18" t="s">
        <v>48</v>
      </c>
      <c r="K2044" t="s">
        <v>4486</v>
      </c>
      <c r="L2044" s="18" t="s">
        <v>4219</v>
      </c>
    </row>
    <row r="2045" spans="1:12" x14ac:dyDescent="0.3">
      <c r="A2045" t="s">
        <v>7196</v>
      </c>
      <c r="B2045" s="18" t="s">
        <v>13</v>
      </c>
      <c r="C2045" s="18" t="s">
        <v>28</v>
      </c>
      <c r="D2045" s="18" t="s">
        <v>34</v>
      </c>
      <c r="E2045" s="18" t="s">
        <v>45</v>
      </c>
      <c r="F2045" s="18">
        <v>1032</v>
      </c>
      <c r="G2045" s="18">
        <v>644.72</v>
      </c>
      <c r="H2045" s="18">
        <v>886.35</v>
      </c>
      <c r="I2045" s="43">
        <v>368</v>
      </c>
      <c r="J2045" s="18" t="s">
        <v>48</v>
      </c>
      <c r="K2045" t="s">
        <v>5283</v>
      </c>
      <c r="L2045" s="18" t="s">
        <v>3220</v>
      </c>
    </row>
    <row r="2046" spans="1:12" x14ac:dyDescent="0.3">
      <c r="A2046" t="s">
        <v>9585</v>
      </c>
      <c r="B2046" s="18" t="s">
        <v>13</v>
      </c>
      <c r="C2046" s="18" t="s">
        <v>30</v>
      </c>
      <c r="D2046" s="18" t="s">
        <v>34</v>
      </c>
      <c r="E2046" s="18" t="s">
        <v>45</v>
      </c>
      <c r="F2046" s="18">
        <v>1054</v>
      </c>
      <c r="G2046" s="18">
        <v>1228.51</v>
      </c>
      <c r="H2046" s="18">
        <v>1560.23</v>
      </c>
      <c r="I2046" s="43">
        <v>294</v>
      </c>
      <c r="J2046" s="18" t="s">
        <v>48</v>
      </c>
      <c r="K2046" t="s">
        <v>4509</v>
      </c>
      <c r="L2046" s="18" t="s">
        <v>2598</v>
      </c>
    </row>
    <row r="2047" spans="1:12" x14ac:dyDescent="0.3">
      <c r="A2047" t="s">
        <v>9423</v>
      </c>
      <c r="B2047" s="18" t="s">
        <v>18</v>
      </c>
      <c r="C2047" s="18" t="s">
        <v>25</v>
      </c>
      <c r="D2047" s="18" t="s">
        <v>33</v>
      </c>
      <c r="E2047" s="18" t="s">
        <v>41</v>
      </c>
      <c r="F2047" s="18">
        <v>1069</v>
      </c>
      <c r="G2047" s="18">
        <v>1361.2</v>
      </c>
      <c r="H2047" s="18">
        <v>1768.57</v>
      </c>
      <c r="I2047" s="43">
        <v>80</v>
      </c>
      <c r="J2047" s="18" t="s">
        <v>48</v>
      </c>
      <c r="K2047" t="s">
        <v>5727</v>
      </c>
      <c r="L2047" s="18" t="s">
        <v>2345</v>
      </c>
    </row>
    <row r="2048" spans="1:12" x14ac:dyDescent="0.3">
      <c r="A2048" t="s">
        <v>6351</v>
      </c>
      <c r="B2048" s="18" t="s">
        <v>17</v>
      </c>
      <c r="C2048" s="18" t="s">
        <v>30</v>
      </c>
      <c r="D2048" s="18" t="s">
        <v>31</v>
      </c>
      <c r="E2048" s="18" t="s">
        <v>41</v>
      </c>
      <c r="F2048" s="18">
        <v>1086</v>
      </c>
      <c r="G2048" s="18">
        <v>1413.27</v>
      </c>
      <c r="H2048" s="18">
        <v>2747.01</v>
      </c>
      <c r="I2048" s="43">
        <v>422</v>
      </c>
      <c r="J2048" s="18" t="s">
        <v>48</v>
      </c>
      <c r="K2048" t="s">
        <v>6218</v>
      </c>
      <c r="L2048" s="18" t="s">
        <v>592</v>
      </c>
    </row>
    <row r="2049" spans="1:12" x14ac:dyDescent="0.3">
      <c r="A2049" t="s">
        <v>8225</v>
      </c>
      <c r="B2049" s="18" t="s">
        <v>19</v>
      </c>
      <c r="C2049" s="18" t="s">
        <v>27</v>
      </c>
      <c r="D2049" s="18" t="s">
        <v>34</v>
      </c>
      <c r="E2049" s="18" t="s">
        <v>36</v>
      </c>
      <c r="F2049" s="18">
        <v>1094</v>
      </c>
      <c r="G2049" s="18">
        <v>554.69000000000005</v>
      </c>
      <c r="H2049" s="18">
        <v>818.82</v>
      </c>
      <c r="I2049" s="43">
        <v>20</v>
      </c>
      <c r="J2049" s="18" t="s">
        <v>48</v>
      </c>
      <c r="K2049" t="s">
        <v>5967</v>
      </c>
      <c r="L2049" s="18" t="s">
        <v>406</v>
      </c>
    </row>
    <row r="2050" spans="1:12" x14ac:dyDescent="0.3">
      <c r="A2050" t="s">
        <v>7052</v>
      </c>
      <c r="B2050" s="18" t="s">
        <v>13</v>
      </c>
      <c r="C2050" s="18" t="s">
        <v>26</v>
      </c>
      <c r="D2050" s="18" t="s">
        <v>32</v>
      </c>
      <c r="E2050" s="18" t="s">
        <v>37</v>
      </c>
      <c r="F2050" s="18">
        <v>1073</v>
      </c>
      <c r="G2050" s="18">
        <v>801.38</v>
      </c>
      <c r="H2050" s="18">
        <v>1554.27</v>
      </c>
      <c r="I2050" s="43">
        <v>443</v>
      </c>
      <c r="J2050" s="18" t="s">
        <v>48</v>
      </c>
      <c r="K2050" t="s">
        <v>4465</v>
      </c>
      <c r="L2050" s="18" t="s">
        <v>2334</v>
      </c>
    </row>
    <row r="2051" spans="1:12" x14ac:dyDescent="0.3">
      <c r="A2051" t="s">
        <v>8252</v>
      </c>
      <c r="B2051" s="18" t="s">
        <v>17</v>
      </c>
      <c r="C2051" s="18" t="s">
        <v>29</v>
      </c>
      <c r="D2051" s="18" t="s">
        <v>31</v>
      </c>
      <c r="E2051" s="18" t="s">
        <v>42</v>
      </c>
      <c r="F2051" s="18">
        <v>1091</v>
      </c>
      <c r="G2051" s="18">
        <v>1873.23</v>
      </c>
      <c r="H2051" s="18">
        <v>2924.98</v>
      </c>
      <c r="I2051" s="43">
        <v>229</v>
      </c>
      <c r="J2051" s="18" t="s">
        <v>48</v>
      </c>
      <c r="K2051" t="s">
        <v>5356</v>
      </c>
      <c r="L2051" s="18" t="s">
        <v>452</v>
      </c>
    </row>
    <row r="2052" spans="1:12" x14ac:dyDescent="0.3">
      <c r="A2052" t="s">
        <v>7315</v>
      </c>
      <c r="B2052" s="18" t="s">
        <v>20</v>
      </c>
      <c r="C2052" s="18" t="s">
        <v>30</v>
      </c>
      <c r="D2052" s="18" t="s">
        <v>33</v>
      </c>
      <c r="E2052" s="18" t="s">
        <v>36</v>
      </c>
      <c r="F2052" s="18">
        <v>1066</v>
      </c>
      <c r="G2052" s="18">
        <v>257.61</v>
      </c>
      <c r="H2052" s="18">
        <v>286.20999999999998</v>
      </c>
      <c r="I2052" s="43">
        <v>101</v>
      </c>
      <c r="J2052" s="18" t="s">
        <v>48</v>
      </c>
      <c r="K2052" t="s">
        <v>5494</v>
      </c>
      <c r="L2052" s="18" t="s">
        <v>2856</v>
      </c>
    </row>
    <row r="2053" spans="1:12" x14ac:dyDescent="0.3">
      <c r="A2053" t="s">
        <v>10033</v>
      </c>
      <c r="B2053" s="18" t="s">
        <v>17</v>
      </c>
      <c r="C2053" s="18" t="s">
        <v>30</v>
      </c>
      <c r="D2053" s="18" t="s">
        <v>33</v>
      </c>
      <c r="E2053" s="18" t="s">
        <v>40</v>
      </c>
      <c r="F2053" s="18">
        <v>1009</v>
      </c>
      <c r="G2053" s="18">
        <v>1239.22</v>
      </c>
      <c r="H2053" s="18">
        <v>2415.69</v>
      </c>
      <c r="I2053" s="43">
        <v>25</v>
      </c>
      <c r="J2053" s="18" t="s">
        <v>48</v>
      </c>
      <c r="K2053" t="s">
        <v>5212</v>
      </c>
      <c r="L2053" s="18" t="s">
        <v>3323</v>
      </c>
    </row>
    <row r="2054" spans="1:12" x14ac:dyDescent="0.3">
      <c r="A2054" t="s">
        <v>6819</v>
      </c>
      <c r="B2054" s="18" t="s">
        <v>13</v>
      </c>
      <c r="C2054" s="18" t="s">
        <v>22</v>
      </c>
      <c r="D2054" s="18" t="s">
        <v>33</v>
      </c>
      <c r="E2054" s="18" t="s">
        <v>39</v>
      </c>
      <c r="F2054" s="18">
        <v>1036</v>
      </c>
      <c r="G2054" s="18">
        <v>1817.58</v>
      </c>
      <c r="H2054" s="18">
        <v>3150.89</v>
      </c>
      <c r="I2054" s="43">
        <v>190</v>
      </c>
      <c r="J2054" s="18" t="s">
        <v>48</v>
      </c>
      <c r="K2054" t="s">
        <v>4492</v>
      </c>
      <c r="L2054" s="18" t="s">
        <v>1181</v>
      </c>
    </row>
    <row r="2055" spans="1:12" x14ac:dyDescent="0.3">
      <c r="A2055" t="s">
        <v>9933</v>
      </c>
      <c r="B2055" s="18" t="s">
        <v>14</v>
      </c>
      <c r="C2055" s="18" t="s">
        <v>27</v>
      </c>
      <c r="D2055" s="18" t="s">
        <v>34</v>
      </c>
      <c r="E2055" s="18" t="s">
        <v>43</v>
      </c>
      <c r="F2055" s="18">
        <v>1095</v>
      </c>
      <c r="G2055" s="18">
        <v>1155.6199999999999</v>
      </c>
      <c r="H2055" s="18">
        <v>2128.64</v>
      </c>
      <c r="I2055" s="43">
        <v>258</v>
      </c>
      <c r="J2055" s="18" t="s">
        <v>48</v>
      </c>
      <c r="K2055" t="s">
        <v>4587</v>
      </c>
      <c r="L2055" s="18" t="s">
        <v>3157</v>
      </c>
    </row>
    <row r="2056" spans="1:12" x14ac:dyDescent="0.3">
      <c r="A2056" t="s">
        <v>6867</v>
      </c>
      <c r="B2056" s="18" t="s">
        <v>14</v>
      </c>
      <c r="C2056" s="18" t="s">
        <v>24</v>
      </c>
      <c r="D2056" s="18" t="s">
        <v>33</v>
      </c>
      <c r="E2056" s="18" t="s">
        <v>41</v>
      </c>
      <c r="F2056" s="18">
        <v>1090</v>
      </c>
      <c r="G2056" s="18">
        <v>545.55999999999995</v>
      </c>
      <c r="H2056" s="18">
        <v>613.65</v>
      </c>
      <c r="I2056" s="43">
        <v>66</v>
      </c>
      <c r="J2056" s="18" t="s">
        <v>48</v>
      </c>
      <c r="K2056" t="s">
        <v>4856</v>
      </c>
      <c r="L2056" s="18" t="s">
        <v>2818</v>
      </c>
    </row>
    <row r="2057" spans="1:12" x14ac:dyDescent="0.3">
      <c r="A2057" t="s">
        <v>9791</v>
      </c>
      <c r="B2057" s="18" t="s">
        <v>16</v>
      </c>
      <c r="C2057" s="18" t="s">
        <v>28</v>
      </c>
      <c r="D2057" s="18" t="s">
        <v>34</v>
      </c>
      <c r="E2057" s="18" t="s">
        <v>39</v>
      </c>
      <c r="F2057" s="18">
        <v>1005</v>
      </c>
      <c r="G2057" s="18">
        <v>203.47</v>
      </c>
      <c r="H2057" s="18">
        <v>227.38</v>
      </c>
      <c r="I2057" s="43">
        <v>104</v>
      </c>
      <c r="J2057" s="18" t="s">
        <v>48</v>
      </c>
      <c r="K2057" t="s">
        <v>5391</v>
      </c>
      <c r="L2057" s="18" t="s">
        <v>2927</v>
      </c>
    </row>
    <row r="2058" spans="1:12" x14ac:dyDescent="0.3">
      <c r="A2058" t="s">
        <v>6695</v>
      </c>
      <c r="B2058" s="18" t="s">
        <v>17</v>
      </c>
      <c r="C2058" s="18" t="s">
        <v>24</v>
      </c>
      <c r="D2058" s="18" t="s">
        <v>33</v>
      </c>
      <c r="E2058" s="18" t="s">
        <v>36</v>
      </c>
      <c r="F2058" s="18">
        <v>1026</v>
      </c>
      <c r="G2058" s="18">
        <v>1940.37</v>
      </c>
      <c r="H2058" s="18">
        <v>2552.44</v>
      </c>
      <c r="I2058" s="43">
        <v>228</v>
      </c>
      <c r="J2058" s="18" t="s">
        <v>48</v>
      </c>
      <c r="K2058" t="s">
        <v>4705</v>
      </c>
      <c r="L2058" s="18" t="s">
        <v>162</v>
      </c>
    </row>
    <row r="2059" spans="1:12" x14ac:dyDescent="0.3">
      <c r="A2059" t="s">
        <v>10405</v>
      </c>
      <c r="B2059" s="18" t="s">
        <v>16</v>
      </c>
      <c r="C2059" s="18" t="s">
        <v>28</v>
      </c>
      <c r="D2059" s="18" t="s">
        <v>31</v>
      </c>
      <c r="E2059" s="18" t="s">
        <v>36</v>
      </c>
      <c r="F2059" s="18">
        <v>1041</v>
      </c>
      <c r="G2059" s="18">
        <v>70.260000000000005</v>
      </c>
      <c r="H2059" s="18">
        <v>123.32</v>
      </c>
      <c r="I2059" s="43">
        <v>20</v>
      </c>
      <c r="J2059" s="18" t="s">
        <v>48</v>
      </c>
      <c r="K2059" t="s">
        <v>4801</v>
      </c>
      <c r="L2059" s="18" t="s">
        <v>3873</v>
      </c>
    </row>
    <row r="2060" spans="1:12" x14ac:dyDescent="0.3">
      <c r="A2060" t="s">
        <v>8911</v>
      </c>
      <c r="B2060" s="18" t="s">
        <v>20</v>
      </c>
      <c r="C2060" s="18" t="s">
        <v>25</v>
      </c>
      <c r="D2060" s="18" t="s">
        <v>33</v>
      </c>
      <c r="E2060" s="18" t="s">
        <v>38</v>
      </c>
      <c r="F2060" s="18">
        <v>1080</v>
      </c>
      <c r="G2060" s="18">
        <v>1830.26</v>
      </c>
      <c r="H2060" s="18">
        <v>3653.93</v>
      </c>
      <c r="I2060" s="43">
        <v>55</v>
      </c>
      <c r="J2060" s="18" t="s">
        <v>48</v>
      </c>
      <c r="K2060" t="s">
        <v>4797</v>
      </c>
      <c r="L2060" s="18" t="s">
        <v>1521</v>
      </c>
    </row>
    <row r="2061" spans="1:12" x14ac:dyDescent="0.3">
      <c r="A2061" t="s">
        <v>6619</v>
      </c>
      <c r="B2061" s="18" t="s">
        <v>12</v>
      </c>
      <c r="C2061" s="18" t="s">
        <v>29</v>
      </c>
      <c r="D2061" s="18" t="s">
        <v>33</v>
      </c>
      <c r="E2061" s="18" t="s">
        <v>45</v>
      </c>
      <c r="F2061" s="18">
        <v>1014</v>
      </c>
      <c r="G2061" s="18">
        <v>1525</v>
      </c>
      <c r="H2061" s="18">
        <v>2171.7800000000002</v>
      </c>
      <c r="I2061" s="43">
        <v>38</v>
      </c>
      <c r="J2061" s="18" t="s">
        <v>48</v>
      </c>
      <c r="K2061" t="s">
        <v>5010</v>
      </c>
      <c r="L2061" s="18" t="s">
        <v>2172</v>
      </c>
    </row>
    <row r="2062" spans="1:12" x14ac:dyDescent="0.3">
      <c r="A2062" t="s">
        <v>7658</v>
      </c>
      <c r="B2062" s="18" t="s">
        <v>11</v>
      </c>
      <c r="C2062" s="18" t="s">
        <v>26</v>
      </c>
      <c r="D2062" s="18" t="s">
        <v>31</v>
      </c>
      <c r="E2062" s="18" t="s">
        <v>43</v>
      </c>
      <c r="F2062" s="18">
        <v>1088</v>
      </c>
      <c r="G2062" s="18">
        <v>1555.21</v>
      </c>
      <c r="H2062" s="18">
        <v>2594.17</v>
      </c>
      <c r="I2062" s="43">
        <v>452</v>
      </c>
      <c r="J2062" s="18" t="s">
        <v>48</v>
      </c>
      <c r="K2062" t="s">
        <v>5005</v>
      </c>
      <c r="L2062" s="18" t="s">
        <v>3533</v>
      </c>
    </row>
    <row r="2063" spans="1:12" x14ac:dyDescent="0.3">
      <c r="A2063" t="s">
        <v>8022</v>
      </c>
      <c r="B2063" s="18" t="s">
        <v>19</v>
      </c>
      <c r="C2063" s="18" t="s">
        <v>24</v>
      </c>
      <c r="D2063" s="18" t="s">
        <v>32</v>
      </c>
      <c r="E2063" s="18" t="s">
        <v>40</v>
      </c>
      <c r="F2063" s="18">
        <v>1095</v>
      </c>
      <c r="G2063" s="18">
        <v>813.81</v>
      </c>
      <c r="H2063" s="18">
        <v>1327.63</v>
      </c>
      <c r="I2063" s="43">
        <v>273</v>
      </c>
      <c r="J2063" s="18" t="s">
        <v>48</v>
      </c>
      <c r="K2063" t="s">
        <v>4821</v>
      </c>
      <c r="L2063" s="18" t="s">
        <v>3848</v>
      </c>
    </row>
    <row r="2064" spans="1:12" x14ac:dyDescent="0.3">
      <c r="A2064" t="s">
        <v>8041</v>
      </c>
      <c r="B2064" s="18" t="s">
        <v>12</v>
      </c>
      <c r="C2064" s="18" t="s">
        <v>24</v>
      </c>
      <c r="D2064" s="18" t="s">
        <v>34</v>
      </c>
      <c r="E2064" s="18" t="s">
        <v>40</v>
      </c>
      <c r="F2064" s="18">
        <v>1037</v>
      </c>
      <c r="G2064" s="18">
        <v>189.43</v>
      </c>
      <c r="H2064" s="18">
        <v>313.06</v>
      </c>
      <c r="I2064" s="43">
        <v>74</v>
      </c>
      <c r="J2064" s="18" t="s">
        <v>48</v>
      </c>
      <c r="K2064" t="s">
        <v>4966</v>
      </c>
      <c r="L2064" s="18" t="s">
        <v>80</v>
      </c>
    </row>
    <row r="2065" spans="1:12" x14ac:dyDescent="0.3">
      <c r="A2065" t="s">
        <v>7198</v>
      </c>
      <c r="B2065" s="18" t="s">
        <v>14</v>
      </c>
      <c r="C2065" s="18" t="s">
        <v>22</v>
      </c>
      <c r="D2065" s="18" t="s">
        <v>34</v>
      </c>
      <c r="E2065" s="18" t="s">
        <v>36</v>
      </c>
      <c r="F2065" s="18">
        <v>1072</v>
      </c>
      <c r="G2065" s="18">
        <v>976.92</v>
      </c>
      <c r="H2065" s="18">
        <v>1753.13</v>
      </c>
      <c r="I2065" s="43">
        <v>195</v>
      </c>
      <c r="J2065" s="18" t="s">
        <v>48</v>
      </c>
      <c r="K2065" t="s">
        <v>5447</v>
      </c>
      <c r="L2065" s="18" t="s">
        <v>2184</v>
      </c>
    </row>
    <row r="2066" spans="1:12" x14ac:dyDescent="0.3">
      <c r="A2066" t="s">
        <v>8755</v>
      </c>
      <c r="B2066" s="18" t="s">
        <v>13</v>
      </c>
      <c r="C2066" s="18" t="s">
        <v>26</v>
      </c>
      <c r="D2066" s="18" t="s">
        <v>33</v>
      </c>
      <c r="E2066" s="18" t="s">
        <v>38</v>
      </c>
      <c r="F2066" s="18">
        <v>1040</v>
      </c>
      <c r="G2066" s="18">
        <v>1236.3599999999999</v>
      </c>
      <c r="H2066" s="18">
        <v>2272.94</v>
      </c>
      <c r="I2066" s="43">
        <v>445</v>
      </c>
      <c r="J2066" s="18" t="s">
        <v>48</v>
      </c>
      <c r="K2066" t="s">
        <v>5531</v>
      </c>
      <c r="L2066" s="18" t="s">
        <v>1265</v>
      </c>
    </row>
    <row r="2067" spans="1:12" x14ac:dyDescent="0.3">
      <c r="A2067" t="s">
        <v>7469</v>
      </c>
      <c r="B2067" s="18" t="s">
        <v>18</v>
      </c>
      <c r="C2067" s="18" t="s">
        <v>24</v>
      </c>
      <c r="D2067" s="18" t="s">
        <v>33</v>
      </c>
      <c r="E2067" s="18" t="s">
        <v>45</v>
      </c>
      <c r="F2067" s="18">
        <v>1026</v>
      </c>
      <c r="G2067" s="18">
        <v>1320.83</v>
      </c>
      <c r="H2067" s="18">
        <v>2359.14</v>
      </c>
      <c r="I2067" s="43">
        <v>394</v>
      </c>
      <c r="J2067" s="18" t="s">
        <v>48</v>
      </c>
      <c r="K2067" t="s">
        <v>4637</v>
      </c>
      <c r="L2067" s="18" t="s">
        <v>3442</v>
      </c>
    </row>
    <row r="2068" spans="1:12" x14ac:dyDescent="0.3">
      <c r="A2068" t="s">
        <v>9282</v>
      </c>
      <c r="B2068" s="18" t="s">
        <v>15</v>
      </c>
      <c r="C2068" s="18" t="s">
        <v>30</v>
      </c>
      <c r="D2068" s="18" t="s">
        <v>34</v>
      </c>
      <c r="E2068" s="18" t="s">
        <v>43</v>
      </c>
      <c r="F2068" s="18">
        <v>1094</v>
      </c>
      <c r="G2068" s="18">
        <v>312.95</v>
      </c>
      <c r="H2068" s="18">
        <v>447.9</v>
      </c>
      <c r="I2068" s="43">
        <v>472</v>
      </c>
      <c r="J2068" s="18" t="s">
        <v>48</v>
      </c>
      <c r="K2068" t="s">
        <v>5236</v>
      </c>
      <c r="L2068" s="18" t="s">
        <v>2123</v>
      </c>
    </row>
    <row r="2069" spans="1:12" x14ac:dyDescent="0.3">
      <c r="A2069" t="s">
        <v>6938</v>
      </c>
      <c r="B2069" s="18" t="s">
        <v>16</v>
      </c>
      <c r="C2069" s="18" t="s">
        <v>30</v>
      </c>
      <c r="D2069" s="18" t="s">
        <v>34</v>
      </c>
      <c r="E2069" s="18" t="s">
        <v>36</v>
      </c>
      <c r="F2069" s="18">
        <v>1092</v>
      </c>
      <c r="G2069" s="18">
        <v>1660.18</v>
      </c>
      <c r="H2069" s="18">
        <v>2270.6</v>
      </c>
      <c r="I2069" s="43">
        <v>258</v>
      </c>
      <c r="J2069" s="18" t="s">
        <v>48</v>
      </c>
      <c r="K2069" t="s">
        <v>5272</v>
      </c>
      <c r="L2069" s="18" t="s">
        <v>280</v>
      </c>
    </row>
    <row r="2070" spans="1:12" x14ac:dyDescent="0.3">
      <c r="A2070" t="s">
        <v>7972</v>
      </c>
      <c r="B2070" s="18" t="s">
        <v>14</v>
      </c>
      <c r="C2070" s="18" t="s">
        <v>26</v>
      </c>
      <c r="D2070" s="18" t="s">
        <v>32</v>
      </c>
      <c r="E2070" s="18" t="s">
        <v>43</v>
      </c>
      <c r="F2070" s="18">
        <v>1077</v>
      </c>
      <c r="G2070" s="18">
        <v>274.52</v>
      </c>
      <c r="H2070" s="18">
        <v>388.49</v>
      </c>
      <c r="I2070" s="43">
        <v>492</v>
      </c>
      <c r="J2070" s="18" t="s">
        <v>48</v>
      </c>
      <c r="K2070" t="s">
        <v>4404</v>
      </c>
      <c r="L2070" s="18" t="s">
        <v>961</v>
      </c>
    </row>
    <row r="2071" spans="1:12" x14ac:dyDescent="0.3">
      <c r="A2071" t="s">
        <v>7432</v>
      </c>
      <c r="B2071" s="18" t="s">
        <v>11</v>
      </c>
      <c r="C2071" s="18" t="s">
        <v>25</v>
      </c>
      <c r="D2071" s="18" t="s">
        <v>34</v>
      </c>
      <c r="E2071" s="18" t="s">
        <v>38</v>
      </c>
      <c r="F2071" s="18">
        <v>1043</v>
      </c>
      <c r="G2071" s="18">
        <v>1205.77</v>
      </c>
      <c r="H2071" s="18">
        <v>2283.4699999999998</v>
      </c>
      <c r="I2071" s="43">
        <v>26</v>
      </c>
      <c r="J2071" s="18" t="s">
        <v>48</v>
      </c>
      <c r="K2071" t="s">
        <v>5902</v>
      </c>
      <c r="L2071" s="18" t="s">
        <v>1824</v>
      </c>
    </row>
    <row r="2072" spans="1:12" x14ac:dyDescent="0.3">
      <c r="A2072" t="s">
        <v>10369</v>
      </c>
      <c r="B2072" s="18" t="s">
        <v>16</v>
      </c>
      <c r="C2072" s="18" t="s">
        <v>29</v>
      </c>
      <c r="D2072" s="18" t="s">
        <v>32</v>
      </c>
      <c r="E2072" s="18" t="s">
        <v>45</v>
      </c>
      <c r="F2072" s="18">
        <v>1007</v>
      </c>
      <c r="G2072" s="18">
        <v>1516.41</v>
      </c>
      <c r="H2072" s="18">
        <v>1910.98</v>
      </c>
      <c r="I2072" s="43">
        <v>414</v>
      </c>
      <c r="J2072" s="18" t="s">
        <v>48</v>
      </c>
      <c r="K2072" t="s">
        <v>4847</v>
      </c>
      <c r="L2072" s="18" t="s">
        <v>3811</v>
      </c>
    </row>
    <row r="2073" spans="1:12" x14ac:dyDescent="0.3">
      <c r="A2073" t="s">
        <v>10356</v>
      </c>
      <c r="B2073" s="18" t="s">
        <v>11</v>
      </c>
      <c r="C2073" s="18" t="s">
        <v>24</v>
      </c>
      <c r="D2073" s="18" t="s">
        <v>31</v>
      </c>
      <c r="E2073" s="18" t="s">
        <v>43</v>
      </c>
      <c r="F2073" s="18">
        <v>1059</v>
      </c>
      <c r="G2073" s="18">
        <v>1574.63</v>
      </c>
      <c r="H2073" s="18">
        <v>2357.89</v>
      </c>
      <c r="I2073" s="43">
        <v>419</v>
      </c>
      <c r="J2073" s="18" t="s">
        <v>48</v>
      </c>
      <c r="K2073" t="s">
        <v>4811</v>
      </c>
      <c r="L2073" s="18" t="s">
        <v>3791</v>
      </c>
    </row>
    <row r="2074" spans="1:12" x14ac:dyDescent="0.3">
      <c r="A2074" t="s">
        <v>7728</v>
      </c>
      <c r="B2074" s="18" t="s">
        <v>17</v>
      </c>
      <c r="C2074" s="18" t="s">
        <v>21</v>
      </c>
      <c r="D2074" s="18" t="s">
        <v>34</v>
      </c>
      <c r="E2074" s="18" t="s">
        <v>40</v>
      </c>
      <c r="F2074" s="18">
        <v>1083</v>
      </c>
      <c r="G2074" s="18">
        <v>1586.42</v>
      </c>
      <c r="H2074" s="18">
        <v>2534.8200000000002</v>
      </c>
      <c r="I2074" s="43">
        <v>497</v>
      </c>
      <c r="J2074" s="18" t="s">
        <v>48</v>
      </c>
      <c r="K2074" t="s">
        <v>5338</v>
      </c>
      <c r="L2074" s="18" t="s">
        <v>2218</v>
      </c>
    </row>
    <row r="2075" spans="1:12" x14ac:dyDescent="0.3">
      <c r="A2075" t="s">
        <v>7628</v>
      </c>
      <c r="B2075" s="18" t="s">
        <v>11</v>
      </c>
      <c r="C2075" s="18" t="s">
        <v>29</v>
      </c>
      <c r="D2075" s="18" t="s">
        <v>31</v>
      </c>
      <c r="E2075" s="18" t="s">
        <v>36</v>
      </c>
      <c r="F2075" s="18">
        <v>1033</v>
      </c>
      <c r="G2075" s="18">
        <v>1622.08</v>
      </c>
      <c r="H2075" s="18">
        <v>2715.36</v>
      </c>
      <c r="I2075" s="43">
        <v>436</v>
      </c>
      <c r="J2075" s="18" t="s">
        <v>48</v>
      </c>
      <c r="K2075" t="s">
        <v>4478</v>
      </c>
      <c r="L2075" s="18" t="s">
        <v>2822</v>
      </c>
    </row>
    <row r="2076" spans="1:12" x14ac:dyDescent="0.3">
      <c r="A2076" t="s">
        <v>6677</v>
      </c>
      <c r="B2076" s="18" t="s">
        <v>17</v>
      </c>
      <c r="C2076" s="18" t="s">
        <v>24</v>
      </c>
      <c r="D2076" s="18" t="s">
        <v>35</v>
      </c>
      <c r="E2076" s="18" t="s">
        <v>40</v>
      </c>
      <c r="F2076" s="18">
        <v>1048</v>
      </c>
      <c r="G2076" s="18">
        <v>78.489999999999995</v>
      </c>
      <c r="H2076" s="18">
        <v>120.03</v>
      </c>
      <c r="I2076" s="43">
        <v>230</v>
      </c>
      <c r="J2076" s="18" t="s">
        <v>48</v>
      </c>
      <c r="K2076" t="s">
        <v>4552</v>
      </c>
      <c r="L2076" s="18" t="s">
        <v>4148</v>
      </c>
    </row>
    <row r="2077" spans="1:12" x14ac:dyDescent="0.3">
      <c r="A2077" t="s">
        <v>9270</v>
      </c>
      <c r="B2077" s="18" t="s">
        <v>19</v>
      </c>
      <c r="C2077" s="18" t="s">
        <v>23</v>
      </c>
      <c r="D2077" s="18" t="s">
        <v>34</v>
      </c>
      <c r="E2077" s="18" t="s">
        <v>37</v>
      </c>
      <c r="F2077" s="18">
        <v>1047</v>
      </c>
      <c r="G2077" s="18">
        <v>1765.12</v>
      </c>
      <c r="H2077" s="18">
        <v>3512.3</v>
      </c>
      <c r="I2077" s="43">
        <v>221</v>
      </c>
      <c r="J2077" s="18" t="s">
        <v>48</v>
      </c>
      <c r="K2077" t="s">
        <v>5281</v>
      </c>
      <c r="L2077" s="18" t="s">
        <v>2103</v>
      </c>
    </row>
    <row r="2078" spans="1:12" x14ac:dyDescent="0.3">
      <c r="A2078" t="s">
        <v>8566</v>
      </c>
      <c r="B2078" s="18" t="s">
        <v>20</v>
      </c>
      <c r="C2078" s="18" t="s">
        <v>30</v>
      </c>
      <c r="D2078" s="18" t="s">
        <v>33</v>
      </c>
      <c r="E2078" s="18" t="s">
        <v>45</v>
      </c>
      <c r="F2078" s="18">
        <v>1091</v>
      </c>
      <c r="G2078" s="18">
        <v>1321.35</v>
      </c>
      <c r="H2078" s="18">
        <v>2143.4499999999998</v>
      </c>
      <c r="I2078" s="43">
        <v>229</v>
      </c>
      <c r="J2078" s="18" t="s">
        <v>48</v>
      </c>
      <c r="K2078" t="s">
        <v>5751</v>
      </c>
      <c r="L2078" s="18" t="s">
        <v>958</v>
      </c>
    </row>
    <row r="2079" spans="1:12" x14ac:dyDescent="0.3">
      <c r="A2079" t="s">
        <v>8333</v>
      </c>
      <c r="B2079" s="18" t="s">
        <v>14</v>
      </c>
      <c r="C2079" s="18" t="s">
        <v>22</v>
      </c>
      <c r="D2079" s="18" t="s">
        <v>35</v>
      </c>
      <c r="E2079" s="18" t="s">
        <v>42</v>
      </c>
      <c r="F2079" s="18">
        <v>1067</v>
      </c>
      <c r="G2079" s="18">
        <v>1493.73</v>
      </c>
      <c r="H2079" s="18">
        <v>2958.17</v>
      </c>
      <c r="I2079" s="43">
        <v>58</v>
      </c>
      <c r="J2079" s="18" t="s">
        <v>48</v>
      </c>
      <c r="K2079" t="s">
        <v>4892</v>
      </c>
      <c r="L2079" s="18" t="s">
        <v>582</v>
      </c>
    </row>
    <row r="2080" spans="1:12" x14ac:dyDescent="0.3">
      <c r="A2080" t="s">
        <v>10093</v>
      </c>
      <c r="B2080" s="18" t="s">
        <v>12</v>
      </c>
      <c r="C2080" s="18" t="s">
        <v>26</v>
      </c>
      <c r="D2080" s="18" t="s">
        <v>32</v>
      </c>
      <c r="E2080" s="18" t="s">
        <v>41</v>
      </c>
      <c r="F2080" s="18">
        <v>1012</v>
      </c>
      <c r="G2080" s="18">
        <v>1252.51</v>
      </c>
      <c r="H2080" s="18">
        <v>2343.9299999999998</v>
      </c>
      <c r="I2080" s="43">
        <v>416</v>
      </c>
      <c r="J2080" s="18" t="s">
        <v>48</v>
      </c>
      <c r="K2080" t="s">
        <v>5147</v>
      </c>
      <c r="L2080" s="18" t="s">
        <v>3424</v>
      </c>
    </row>
    <row r="2081" spans="1:12" x14ac:dyDescent="0.3">
      <c r="A2081" t="s">
        <v>8987</v>
      </c>
      <c r="B2081" s="18" t="s">
        <v>19</v>
      </c>
      <c r="C2081" s="18" t="s">
        <v>22</v>
      </c>
      <c r="D2081" s="18" t="s">
        <v>31</v>
      </c>
      <c r="E2081" s="18" t="s">
        <v>36</v>
      </c>
      <c r="F2081" s="18">
        <v>1053</v>
      </c>
      <c r="G2081" s="18">
        <v>104.55</v>
      </c>
      <c r="H2081" s="18">
        <v>162.13999999999999</v>
      </c>
      <c r="I2081" s="43">
        <v>366</v>
      </c>
      <c r="J2081" s="18" t="s">
        <v>48</v>
      </c>
      <c r="K2081" t="s">
        <v>4907</v>
      </c>
      <c r="L2081" s="18" t="s">
        <v>1657</v>
      </c>
    </row>
    <row r="2082" spans="1:12" x14ac:dyDescent="0.3">
      <c r="A2082" t="s">
        <v>9613</v>
      </c>
      <c r="B2082" s="18" t="s">
        <v>15</v>
      </c>
      <c r="C2082" s="18" t="s">
        <v>21</v>
      </c>
      <c r="D2082" s="18" t="s">
        <v>34</v>
      </c>
      <c r="E2082" s="18" t="s">
        <v>37</v>
      </c>
      <c r="F2082" s="18">
        <v>1071</v>
      </c>
      <c r="G2082" s="18">
        <v>143.41999999999999</v>
      </c>
      <c r="H2082" s="18">
        <v>217.51</v>
      </c>
      <c r="I2082" s="43">
        <v>470</v>
      </c>
      <c r="J2082" s="18" t="s">
        <v>48</v>
      </c>
      <c r="K2082" t="s">
        <v>4628</v>
      </c>
      <c r="L2082" s="18" t="s">
        <v>2649</v>
      </c>
    </row>
    <row r="2083" spans="1:12" x14ac:dyDescent="0.3">
      <c r="A2083" t="s">
        <v>8671</v>
      </c>
      <c r="B2083" s="18" t="s">
        <v>15</v>
      </c>
      <c r="C2083" s="18" t="s">
        <v>24</v>
      </c>
      <c r="D2083" s="18" t="s">
        <v>33</v>
      </c>
      <c r="E2083" s="18" t="s">
        <v>43</v>
      </c>
      <c r="F2083" s="18">
        <v>1068</v>
      </c>
      <c r="G2083" s="18">
        <v>387</v>
      </c>
      <c r="H2083" s="18">
        <v>513.79999999999995</v>
      </c>
      <c r="I2083" s="43">
        <v>480</v>
      </c>
      <c r="J2083" s="18" t="s">
        <v>48</v>
      </c>
      <c r="K2083" t="s">
        <v>5141</v>
      </c>
      <c r="L2083" s="18" t="s">
        <v>1127</v>
      </c>
    </row>
    <row r="2084" spans="1:12" x14ac:dyDescent="0.3">
      <c r="A2084" t="s">
        <v>7434</v>
      </c>
      <c r="B2084" s="18" t="s">
        <v>15</v>
      </c>
      <c r="C2084" s="18" t="s">
        <v>27</v>
      </c>
      <c r="D2084" s="18" t="s">
        <v>31</v>
      </c>
      <c r="E2084" s="18" t="s">
        <v>43</v>
      </c>
      <c r="F2084" s="18">
        <v>1072</v>
      </c>
      <c r="G2084" s="18">
        <v>1473.51</v>
      </c>
      <c r="H2084" s="18">
        <v>2304.79</v>
      </c>
      <c r="I2084" s="43">
        <v>387</v>
      </c>
      <c r="J2084" s="18" t="s">
        <v>48</v>
      </c>
      <c r="K2084" t="s">
        <v>5303</v>
      </c>
      <c r="L2084" s="18" t="s">
        <v>3175</v>
      </c>
    </row>
    <row r="2085" spans="1:12" x14ac:dyDescent="0.3">
      <c r="A2085" t="s">
        <v>7189</v>
      </c>
      <c r="B2085" s="18" t="s">
        <v>19</v>
      </c>
      <c r="C2085" s="18" t="s">
        <v>26</v>
      </c>
      <c r="D2085" s="18" t="s">
        <v>32</v>
      </c>
      <c r="E2085" s="18" t="s">
        <v>38</v>
      </c>
      <c r="F2085" s="18">
        <v>1057</v>
      </c>
      <c r="G2085" s="18">
        <v>1386.33</v>
      </c>
      <c r="H2085" s="18">
        <v>2637.88</v>
      </c>
      <c r="I2085" s="43">
        <v>440</v>
      </c>
      <c r="J2085" s="18" t="s">
        <v>48</v>
      </c>
      <c r="K2085" t="s">
        <v>4596</v>
      </c>
      <c r="L2085" s="18" t="s">
        <v>2564</v>
      </c>
    </row>
    <row r="2086" spans="1:12" x14ac:dyDescent="0.3">
      <c r="A2086" t="s">
        <v>8411</v>
      </c>
      <c r="B2086" s="18" t="s">
        <v>16</v>
      </c>
      <c r="C2086" s="18" t="s">
        <v>25</v>
      </c>
      <c r="D2086" s="18" t="s">
        <v>31</v>
      </c>
      <c r="E2086" s="18" t="s">
        <v>42</v>
      </c>
      <c r="F2086" s="18">
        <v>1041</v>
      </c>
      <c r="G2086" s="18">
        <v>1459.17</v>
      </c>
      <c r="H2086" s="18">
        <v>1736.12</v>
      </c>
      <c r="I2086" s="43">
        <v>55</v>
      </c>
      <c r="J2086" s="18" t="s">
        <v>48</v>
      </c>
      <c r="K2086" t="s">
        <v>5974</v>
      </c>
      <c r="L2086" s="18" t="s">
        <v>710</v>
      </c>
    </row>
    <row r="2087" spans="1:12" x14ac:dyDescent="0.3">
      <c r="A2087" t="s">
        <v>8668</v>
      </c>
      <c r="B2087" s="18" t="s">
        <v>14</v>
      </c>
      <c r="C2087" s="18" t="s">
        <v>23</v>
      </c>
      <c r="D2087" s="18" t="s">
        <v>35</v>
      </c>
      <c r="E2087" s="18" t="s">
        <v>40</v>
      </c>
      <c r="F2087" s="18">
        <v>1036</v>
      </c>
      <c r="G2087" s="18">
        <v>463.38</v>
      </c>
      <c r="H2087" s="18">
        <v>902.92</v>
      </c>
      <c r="I2087" s="43">
        <v>145</v>
      </c>
      <c r="J2087" s="18" t="s">
        <v>48</v>
      </c>
      <c r="K2087" t="s">
        <v>4952</v>
      </c>
      <c r="L2087" s="18" t="s">
        <v>1124</v>
      </c>
    </row>
    <row r="2088" spans="1:12" x14ac:dyDescent="0.3">
      <c r="A2088" t="s">
        <v>8613</v>
      </c>
      <c r="B2088" s="18" t="s">
        <v>17</v>
      </c>
      <c r="C2088" s="18" t="s">
        <v>27</v>
      </c>
      <c r="D2088" s="18" t="s">
        <v>34</v>
      </c>
      <c r="E2088" s="18" t="s">
        <v>39</v>
      </c>
      <c r="F2088" s="18">
        <v>1091</v>
      </c>
      <c r="G2088" s="18">
        <v>1929.77</v>
      </c>
      <c r="H2088" s="18">
        <v>3624.23</v>
      </c>
      <c r="I2088" s="43">
        <v>495</v>
      </c>
      <c r="J2088" s="18" t="s">
        <v>48</v>
      </c>
      <c r="K2088" t="s">
        <v>4547</v>
      </c>
      <c r="L2088" s="18" t="s">
        <v>1037</v>
      </c>
    </row>
    <row r="2089" spans="1:12" x14ac:dyDescent="0.3">
      <c r="A2089" t="s">
        <v>9442</v>
      </c>
      <c r="B2089" s="18" t="s">
        <v>14</v>
      </c>
      <c r="C2089" s="18" t="s">
        <v>27</v>
      </c>
      <c r="D2089" s="18" t="s">
        <v>33</v>
      </c>
      <c r="E2089" s="18" t="s">
        <v>40</v>
      </c>
      <c r="F2089" s="18">
        <v>1017</v>
      </c>
      <c r="G2089" s="18">
        <v>1846.72</v>
      </c>
      <c r="H2089" s="18">
        <v>2094.58</v>
      </c>
      <c r="I2089" s="43">
        <v>84</v>
      </c>
      <c r="J2089" s="18" t="s">
        <v>48</v>
      </c>
      <c r="K2089" t="s">
        <v>4974</v>
      </c>
      <c r="L2089" s="18" t="s">
        <v>2379</v>
      </c>
    </row>
    <row r="2090" spans="1:12" x14ac:dyDescent="0.3">
      <c r="A2090" t="s">
        <v>9852</v>
      </c>
      <c r="B2090" s="18" t="s">
        <v>13</v>
      </c>
      <c r="C2090" s="18" t="s">
        <v>28</v>
      </c>
      <c r="D2090" s="18" t="s">
        <v>35</v>
      </c>
      <c r="E2090" s="18" t="s">
        <v>45</v>
      </c>
      <c r="F2090" s="18">
        <v>1066</v>
      </c>
      <c r="G2090" s="18">
        <v>1192.18</v>
      </c>
      <c r="H2090" s="18">
        <v>2072.02</v>
      </c>
      <c r="I2090" s="43">
        <v>14</v>
      </c>
      <c r="J2090" s="18" t="s">
        <v>48</v>
      </c>
      <c r="K2090" t="s">
        <v>5394</v>
      </c>
      <c r="L2090" s="18" t="s">
        <v>3027</v>
      </c>
    </row>
    <row r="2091" spans="1:12" x14ac:dyDescent="0.3">
      <c r="A2091" t="s">
        <v>7949</v>
      </c>
      <c r="B2091" s="18" t="s">
        <v>17</v>
      </c>
      <c r="C2091" s="18" t="s">
        <v>25</v>
      </c>
      <c r="D2091" s="18" t="s">
        <v>32</v>
      </c>
      <c r="E2091" s="18" t="s">
        <v>40</v>
      </c>
      <c r="F2091" s="18">
        <v>1007</v>
      </c>
      <c r="G2091" s="18">
        <v>520.24</v>
      </c>
      <c r="H2091" s="18">
        <v>1014.61</v>
      </c>
      <c r="I2091" s="43">
        <v>455</v>
      </c>
      <c r="J2091" s="18" t="s">
        <v>48</v>
      </c>
      <c r="K2091" t="s">
        <v>4623</v>
      </c>
      <c r="L2091" s="18" t="s">
        <v>4072</v>
      </c>
    </row>
    <row r="2092" spans="1:12" x14ac:dyDescent="0.3">
      <c r="A2092" t="s">
        <v>9980</v>
      </c>
      <c r="B2092" s="18" t="s">
        <v>12</v>
      </c>
      <c r="C2092" s="18" t="s">
        <v>29</v>
      </c>
      <c r="D2092" s="18" t="s">
        <v>33</v>
      </c>
      <c r="E2092" s="18" t="s">
        <v>38</v>
      </c>
      <c r="F2092" s="18">
        <v>1062</v>
      </c>
      <c r="G2092" s="18">
        <v>130.29</v>
      </c>
      <c r="H2092" s="18">
        <v>239.36</v>
      </c>
      <c r="I2092" s="43">
        <v>444</v>
      </c>
      <c r="J2092" s="18" t="s">
        <v>48</v>
      </c>
      <c r="K2092" t="s">
        <v>4399</v>
      </c>
      <c r="L2092" s="18" t="s">
        <v>3223</v>
      </c>
    </row>
    <row r="2093" spans="1:12" x14ac:dyDescent="0.3">
      <c r="A2093" t="s">
        <v>9828</v>
      </c>
      <c r="B2093" s="18" t="s">
        <v>14</v>
      </c>
      <c r="C2093" s="18" t="s">
        <v>27</v>
      </c>
      <c r="D2093" s="18" t="s">
        <v>31</v>
      </c>
      <c r="E2093" s="18" t="s">
        <v>44</v>
      </c>
      <c r="F2093" s="18">
        <v>1011</v>
      </c>
      <c r="G2093" s="18">
        <v>945.65</v>
      </c>
      <c r="H2093" s="18">
        <v>1769.18</v>
      </c>
      <c r="I2093" s="43">
        <v>102</v>
      </c>
      <c r="J2093" s="18" t="s">
        <v>48</v>
      </c>
      <c r="K2093" t="s">
        <v>5417</v>
      </c>
      <c r="L2093" s="18" t="s">
        <v>2989</v>
      </c>
    </row>
    <row r="2094" spans="1:12" x14ac:dyDescent="0.3">
      <c r="A2094" t="s">
        <v>8800</v>
      </c>
      <c r="B2094" s="18" t="s">
        <v>11</v>
      </c>
      <c r="C2094" s="18" t="s">
        <v>30</v>
      </c>
      <c r="D2094" s="18" t="s">
        <v>34</v>
      </c>
      <c r="E2094" s="18" t="s">
        <v>45</v>
      </c>
      <c r="F2094" s="18">
        <v>1064</v>
      </c>
      <c r="G2094" s="18">
        <v>1960.49</v>
      </c>
      <c r="H2094" s="18">
        <v>3249.93</v>
      </c>
      <c r="I2094" s="43">
        <v>453</v>
      </c>
      <c r="J2094" s="18" t="s">
        <v>48</v>
      </c>
      <c r="K2094" t="s">
        <v>6044</v>
      </c>
      <c r="L2094" s="18" t="s">
        <v>1342</v>
      </c>
    </row>
    <row r="2095" spans="1:12" x14ac:dyDescent="0.3">
      <c r="A2095" t="s">
        <v>7659</v>
      </c>
      <c r="B2095" s="18" t="s">
        <v>16</v>
      </c>
      <c r="C2095" s="18" t="s">
        <v>30</v>
      </c>
      <c r="D2095" s="18" t="s">
        <v>33</v>
      </c>
      <c r="E2095" s="18" t="s">
        <v>43</v>
      </c>
      <c r="F2095" s="18">
        <v>1082</v>
      </c>
      <c r="G2095" s="18">
        <v>92.39</v>
      </c>
      <c r="H2095" s="18">
        <v>106.97</v>
      </c>
      <c r="I2095" s="43">
        <v>473</v>
      </c>
      <c r="J2095" s="18" t="s">
        <v>48</v>
      </c>
      <c r="K2095" t="s">
        <v>6031</v>
      </c>
      <c r="L2095" s="18" t="s">
        <v>1390</v>
      </c>
    </row>
    <row r="2096" spans="1:12" x14ac:dyDescent="0.3">
      <c r="A2096" t="s">
        <v>8931</v>
      </c>
      <c r="B2096" s="18" t="s">
        <v>18</v>
      </c>
      <c r="C2096" s="18" t="s">
        <v>27</v>
      </c>
      <c r="D2096" s="18" t="s">
        <v>33</v>
      </c>
      <c r="E2096" s="18" t="s">
        <v>45</v>
      </c>
      <c r="F2096" s="18">
        <v>1036</v>
      </c>
      <c r="G2096" s="18">
        <v>598.89</v>
      </c>
      <c r="H2096" s="18">
        <v>924.44</v>
      </c>
      <c r="I2096" s="43">
        <v>137</v>
      </c>
      <c r="J2096" s="18" t="s">
        <v>48</v>
      </c>
      <c r="K2096" t="s">
        <v>4500</v>
      </c>
      <c r="L2096" s="18" t="s">
        <v>1556</v>
      </c>
    </row>
    <row r="2097" spans="1:12" x14ac:dyDescent="0.3">
      <c r="A2097" t="s">
        <v>9444</v>
      </c>
      <c r="B2097" s="18" t="s">
        <v>17</v>
      </c>
      <c r="C2097" s="18" t="s">
        <v>22</v>
      </c>
      <c r="D2097" s="18" t="s">
        <v>35</v>
      </c>
      <c r="E2097" s="18" t="s">
        <v>43</v>
      </c>
      <c r="F2097" s="18">
        <v>1025</v>
      </c>
      <c r="G2097" s="18">
        <v>1148.8599999999999</v>
      </c>
      <c r="H2097" s="18">
        <v>1471.76</v>
      </c>
      <c r="I2097" s="43">
        <v>239</v>
      </c>
      <c r="J2097" s="18" t="s">
        <v>48</v>
      </c>
      <c r="K2097" t="s">
        <v>5720</v>
      </c>
      <c r="L2097" s="18" t="s">
        <v>2381</v>
      </c>
    </row>
    <row r="2098" spans="1:12" x14ac:dyDescent="0.3">
      <c r="A2098" t="s">
        <v>9377</v>
      </c>
      <c r="B2098" s="18" t="s">
        <v>18</v>
      </c>
      <c r="C2098" s="18" t="s">
        <v>30</v>
      </c>
      <c r="D2098" s="18" t="s">
        <v>33</v>
      </c>
      <c r="E2098" s="18" t="s">
        <v>37</v>
      </c>
      <c r="F2098" s="18">
        <v>1010</v>
      </c>
      <c r="G2098" s="18">
        <v>1721.5</v>
      </c>
      <c r="H2098" s="18">
        <v>1928.62</v>
      </c>
      <c r="I2098" s="43">
        <v>205</v>
      </c>
      <c r="J2098" s="18" t="s">
        <v>48</v>
      </c>
      <c r="K2098" t="s">
        <v>4700</v>
      </c>
      <c r="L2098" s="18" t="s">
        <v>2269</v>
      </c>
    </row>
    <row r="2099" spans="1:12" x14ac:dyDescent="0.3">
      <c r="A2099" t="s">
        <v>7103</v>
      </c>
      <c r="B2099" s="18" t="s">
        <v>13</v>
      </c>
      <c r="C2099" s="18" t="s">
        <v>24</v>
      </c>
      <c r="D2099" s="18" t="s">
        <v>33</v>
      </c>
      <c r="E2099" s="18" t="s">
        <v>37</v>
      </c>
      <c r="F2099" s="18">
        <v>1090</v>
      </c>
      <c r="G2099" s="18">
        <v>283.52999999999997</v>
      </c>
      <c r="H2099" s="18">
        <v>490.39</v>
      </c>
      <c r="I2099" s="43">
        <v>420</v>
      </c>
      <c r="J2099" s="18" t="s">
        <v>48</v>
      </c>
      <c r="K2099" t="s">
        <v>5180</v>
      </c>
      <c r="L2099" s="18" t="s">
        <v>3371</v>
      </c>
    </row>
    <row r="2100" spans="1:12" x14ac:dyDescent="0.3">
      <c r="A2100" t="s">
        <v>9059</v>
      </c>
      <c r="B2100" s="18" t="s">
        <v>17</v>
      </c>
      <c r="C2100" s="18" t="s">
        <v>30</v>
      </c>
      <c r="D2100" s="18" t="s">
        <v>32</v>
      </c>
      <c r="E2100" s="18" t="s">
        <v>39</v>
      </c>
      <c r="F2100" s="18">
        <v>1003</v>
      </c>
      <c r="G2100" s="18">
        <v>1264.1099999999999</v>
      </c>
      <c r="H2100" s="18">
        <v>2111.59</v>
      </c>
      <c r="I2100" s="43">
        <v>378</v>
      </c>
      <c r="J2100" s="18" t="s">
        <v>48</v>
      </c>
      <c r="K2100" t="s">
        <v>5552</v>
      </c>
      <c r="L2100" s="18" t="s">
        <v>1767</v>
      </c>
    </row>
    <row r="2101" spans="1:12" x14ac:dyDescent="0.3">
      <c r="A2101" t="s">
        <v>7880</v>
      </c>
      <c r="B2101" s="18" t="s">
        <v>13</v>
      </c>
      <c r="C2101" s="18" t="s">
        <v>27</v>
      </c>
      <c r="D2101" s="18" t="s">
        <v>32</v>
      </c>
      <c r="E2101" s="18" t="s">
        <v>41</v>
      </c>
      <c r="F2101" s="18">
        <v>1020</v>
      </c>
      <c r="G2101" s="18">
        <v>1741.24</v>
      </c>
      <c r="H2101" s="18">
        <v>3180.4</v>
      </c>
      <c r="I2101" s="43">
        <v>408</v>
      </c>
      <c r="J2101" s="18" t="s">
        <v>48</v>
      </c>
      <c r="K2101" t="s">
        <v>5138</v>
      </c>
      <c r="L2101" s="18" t="s">
        <v>1298</v>
      </c>
    </row>
    <row r="2102" spans="1:12" x14ac:dyDescent="0.3">
      <c r="A2102" t="s">
        <v>7320</v>
      </c>
      <c r="B2102" s="18" t="s">
        <v>17</v>
      </c>
      <c r="C2102" s="18" t="s">
        <v>30</v>
      </c>
      <c r="D2102" s="18" t="s">
        <v>32</v>
      </c>
      <c r="E2102" s="18" t="s">
        <v>45</v>
      </c>
      <c r="F2102" s="18">
        <v>1021</v>
      </c>
      <c r="G2102" s="18">
        <v>1715.07</v>
      </c>
      <c r="H2102" s="18">
        <v>2021.31</v>
      </c>
      <c r="I2102" s="43">
        <v>418</v>
      </c>
      <c r="J2102" s="18" t="s">
        <v>48</v>
      </c>
      <c r="K2102" t="s">
        <v>4819</v>
      </c>
      <c r="L2102" s="18" t="s">
        <v>1157</v>
      </c>
    </row>
    <row r="2103" spans="1:12" x14ac:dyDescent="0.3">
      <c r="A2103" t="s">
        <v>9725</v>
      </c>
      <c r="B2103" s="18" t="s">
        <v>18</v>
      </c>
      <c r="C2103" s="18" t="s">
        <v>24</v>
      </c>
      <c r="D2103" s="18" t="s">
        <v>33</v>
      </c>
      <c r="E2103" s="18" t="s">
        <v>41</v>
      </c>
      <c r="F2103" s="18">
        <v>1054</v>
      </c>
      <c r="G2103" s="18">
        <v>1418.65</v>
      </c>
      <c r="H2103" s="18">
        <v>1845.63</v>
      </c>
      <c r="I2103" s="43">
        <v>54</v>
      </c>
      <c r="J2103" s="18" t="s">
        <v>48</v>
      </c>
      <c r="K2103" t="s">
        <v>4901</v>
      </c>
      <c r="L2103" s="18" t="s">
        <v>2825</v>
      </c>
    </row>
    <row r="2104" spans="1:12" x14ac:dyDescent="0.3">
      <c r="A2104" t="s">
        <v>8392</v>
      </c>
      <c r="B2104" s="18" t="s">
        <v>15</v>
      </c>
      <c r="C2104" s="18" t="s">
        <v>24</v>
      </c>
      <c r="D2104" s="18" t="s">
        <v>34</v>
      </c>
      <c r="E2104" s="18" t="s">
        <v>39</v>
      </c>
      <c r="F2104" s="18">
        <v>1021</v>
      </c>
      <c r="G2104" s="18">
        <v>220.13</v>
      </c>
      <c r="H2104" s="18">
        <v>322.39</v>
      </c>
      <c r="I2104" s="43">
        <v>255</v>
      </c>
      <c r="J2104" s="18" t="s">
        <v>48</v>
      </c>
      <c r="K2104" t="s">
        <v>6182</v>
      </c>
      <c r="L2104" s="18" t="s">
        <v>681</v>
      </c>
    </row>
    <row r="2105" spans="1:12" x14ac:dyDescent="0.3">
      <c r="A2105" t="s">
        <v>8467</v>
      </c>
      <c r="B2105" s="18" t="s">
        <v>15</v>
      </c>
      <c r="C2105" s="18" t="s">
        <v>27</v>
      </c>
      <c r="D2105" s="18" t="s">
        <v>34</v>
      </c>
      <c r="E2105" s="18" t="s">
        <v>39</v>
      </c>
      <c r="F2105" s="18">
        <v>1020</v>
      </c>
      <c r="G2105" s="18">
        <v>1180.58</v>
      </c>
      <c r="H2105" s="18">
        <v>1496.61</v>
      </c>
      <c r="I2105" s="43">
        <v>99</v>
      </c>
      <c r="J2105" s="18" t="s">
        <v>48</v>
      </c>
      <c r="K2105" t="s">
        <v>6175</v>
      </c>
      <c r="L2105" s="18" t="s">
        <v>806</v>
      </c>
    </row>
    <row r="2106" spans="1:12" x14ac:dyDescent="0.3">
      <c r="A2106" t="s">
        <v>9504</v>
      </c>
      <c r="B2106" s="18" t="s">
        <v>12</v>
      </c>
      <c r="C2106" s="18" t="s">
        <v>29</v>
      </c>
      <c r="D2106" s="18" t="s">
        <v>33</v>
      </c>
      <c r="E2106" s="18" t="s">
        <v>36</v>
      </c>
      <c r="F2106" s="18">
        <v>1100</v>
      </c>
      <c r="G2106" s="18">
        <v>1657.04</v>
      </c>
      <c r="H2106" s="18">
        <v>2061.2600000000002</v>
      </c>
      <c r="I2106" s="43">
        <v>294</v>
      </c>
      <c r="J2106" s="18" t="s">
        <v>48</v>
      </c>
      <c r="K2106" t="s">
        <v>5481</v>
      </c>
      <c r="L2106" s="18" t="s">
        <v>2476</v>
      </c>
    </row>
    <row r="2107" spans="1:12" x14ac:dyDescent="0.3">
      <c r="A2107" t="s">
        <v>10258</v>
      </c>
      <c r="B2107" s="18" t="s">
        <v>14</v>
      </c>
      <c r="C2107" s="18" t="s">
        <v>22</v>
      </c>
      <c r="D2107" s="18" t="s">
        <v>31</v>
      </c>
      <c r="E2107" s="18" t="s">
        <v>42</v>
      </c>
      <c r="F2107" s="18">
        <v>1009</v>
      </c>
      <c r="G2107" s="18">
        <v>878.81</v>
      </c>
      <c r="H2107" s="18">
        <v>1562.24</v>
      </c>
      <c r="I2107" s="43">
        <v>212</v>
      </c>
      <c r="J2107" s="18" t="s">
        <v>48</v>
      </c>
      <c r="K2107" t="s">
        <v>4970</v>
      </c>
      <c r="L2107" s="18" t="s">
        <v>3656</v>
      </c>
    </row>
    <row r="2108" spans="1:12" x14ac:dyDescent="0.3">
      <c r="A2108" t="s">
        <v>10352</v>
      </c>
      <c r="B2108" s="18" t="s">
        <v>17</v>
      </c>
      <c r="C2108" s="18" t="s">
        <v>27</v>
      </c>
      <c r="D2108" s="18" t="s">
        <v>33</v>
      </c>
      <c r="E2108" s="18" t="s">
        <v>36</v>
      </c>
      <c r="F2108" s="18">
        <v>1050</v>
      </c>
      <c r="G2108" s="18">
        <v>1508.02</v>
      </c>
      <c r="H2108" s="18">
        <v>2851.1</v>
      </c>
      <c r="I2108" s="43">
        <v>272</v>
      </c>
      <c r="J2108" s="18" t="s">
        <v>48</v>
      </c>
      <c r="K2108" t="s">
        <v>4865</v>
      </c>
      <c r="L2108" s="18" t="s">
        <v>3786</v>
      </c>
    </row>
    <row r="2109" spans="1:12" x14ac:dyDescent="0.3">
      <c r="A2109" t="s">
        <v>9512</v>
      </c>
      <c r="B2109" s="18" t="s">
        <v>15</v>
      </c>
      <c r="C2109" s="18" t="s">
        <v>21</v>
      </c>
      <c r="D2109" s="18" t="s">
        <v>31</v>
      </c>
      <c r="E2109" s="18" t="s">
        <v>37</v>
      </c>
      <c r="F2109" s="18">
        <v>1085</v>
      </c>
      <c r="G2109" s="18">
        <v>1181.44</v>
      </c>
      <c r="H2109" s="18">
        <v>1584.39</v>
      </c>
      <c r="I2109" s="43">
        <v>252</v>
      </c>
      <c r="J2109" s="18" t="s">
        <v>48</v>
      </c>
      <c r="K2109" t="s">
        <v>5240</v>
      </c>
      <c r="L2109" s="18" t="s">
        <v>2491</v>
      </c>
    </row>
    <row r="2110" spans="1:12" x14ac:dyDescent="0.3">
      <c r="A2110" t="s">
        <v>7764</v>
      </c>
      <c r="B2110" s="18" t="s">
        <v>20</v>
      </c>
      <c r="C2110" s="18" t="s">
        <v>29</v>
      </c>
      <c r="D2110" s="18" t="s">
        <v>32</v>
      </c>
      <c r="E2110" s="18" t="s">
        <v>43</v>
      </c>
      <c r="F2110" s="18">
        <v>1074</v>
      </c>
      <c r="G2110" s="18">
        <v>345.93</v>
      </c>
      <c r="H2110" s="18">
        <v>403.22</v>
      </c>
      <c r="I2110" s="43">
        <v>366</v>
      </c>
      <c r="J2110" s="18" t="s">
        <v>48</v>
      </c>
      <c r="K2110" t="s">
        <v>4718</v>
      </c>
      <c r="L2110" s="18" t="s">
        <v>2449</v>
      </c>
    </row>
    <row r="2111" spans="1:12" x14ac:dyDescent="0.3">
      <c r="A2111" t="s">
        <v>6996</v>
      </c>
      <c r="B2111" s="18" t="s">
        <v>14</v>
      </c>
      <c r="C2111" s="18" t="s">
        <v>25</v>
      </c>
      <c r="D2111" s="18" t="s">
        <v>31</v>
      </c>
      <c r="E2111" s="18" t="s">
        <v>45</v>
      </c>
      <c r="F2111" s="18">
        <v>1024</v>
      </c>
      <c r="G2111" s="18">
        <v>732.34</v>
      </c>
      <c r="H2111" s="18">
        <v>1188.49</v>
      </c>
      <c r="I2111" s="43">
        <v>158</v>
      </c>
      <c r="J2111" s="18" t="s">
        <v>48</v>
      </c>
      <c r="K2111" t="s">
        <v>5230</v>
      </c>
      <c r="L2111" s="18" t="s">
        <v>2606</v>
      </c>
    </row>
    <row r="2112" spans="1:12" x14ac:dyDescent="0.3">
      <c r="A2112" t="s">
        <v>6672</v>
      </c>
      <c r="B2112" s="18" t="s">
        <v>17</v>
      </c>
      <c r="C2112" s="18" t="s">
        <v>24</v>
      </c>
      <c r="D2112" s="18" t="s">
        <v>31</v>
      </c>
      <c r="E2112" s="18" t="s">
        <v>45</v>
      </c>
      <c r="F2112" s="18">
        <v>1007</v>
      </c>
      <c r="G2112" s="18">
        <v>162.66999999999999</v>
      </c>
      <c r="H2112" s="18">
        <v>184.06</v>
      </c>
      <c r="I2112" s="43">
        <v>231</v>
      </c>
      <c r="J2112" s="18" t="s">
        <v>48</v>
      </c>
      <c r="K2112" t="s">
        <v>5580</v>
      </c>
      <c r="L2112" s="18" t="s">
        <v>2697</v>
      </c>
    </row>
    <row r="2113" spans="1:12" x14ac:dyDescent="0.3">
      <c r="A2113" t="s">
        <v>8268</v>
      </c>
      <c r="B2113" s="18" t="s">
        <v>11</v>
      </c>
      <c r="C2113" s="18" t="s">
        <v>27</v>
      </c>
      <c r="D2113" s="18" t="s">
        <v>35</v>
      </c>
      <c r="E2113" s="18" t="s">
        <v>41</v>
      </c>
      <c r="F2113" s="18">
        <v>1099</v>
      </c>
      <c r="G2113" s="18">
        <v>665.59</v>
      </c>
      <c r="H2113" s="18">
        <v>906.47</v>
      </c>
      <c r="I2113" s="43">
        <v>439</v>
      </c>
      <c r="J2113" s="18" t="s">
        <v>48</v>
      </c>
      <c r="K2113" t="s">
        <v>4900</v>
      </c>
      <c r="L2113" s="18" t="s">
        <v>477</v>
      </c>
    </row>
    <row r="2114" spans="1:12" x14ac:dyDescent="0.3">
      <c r="A2114" t="s">
        <v>9706</v>
      </c>
      <c r="B2114" s="18" t="s">
        <v>19</v>
      </c>
      <c r="C2114" s="18" t="s">
        <v>27</v>
      </c>
      <c r="D2114" s="18" t="s">
        <v>31</v>
      </c>
      <c r="E2114" s="18" t="s">
        <v>43</v>
      </c>
      <c r="F2114" s="18">
        <v>1018</v>
      </c>
      <c r="G2114" s="18">
        <v>1973.68</v>
      </c>
      <c r="H2114" s="18">
        <v>3540.1</v>
      </c>
      <c r="I2114" s="43">
        <v>238</v>
      </c>
      <c r="J2114" s="18" t="s">
        <v>48</v>
      </c>
      <c r="K2114" t="s">
        <v>5530</v>
      </c>
      <c r="L2114" s="18" t="s">
        <v>2788</v>
      </c>
    </row>
    <row r="2115" spans="1:12" x14ac:dyDescent="0.3">
      <c r="A2115" t="s">
        <v>7224</v>
      </c>
      <c r="B2115" s="18" t="s">
        <v>12</v>
      </c>
      <c r="C2115" s="18" t="s">
        <v>26</v>
      </c>
      <c r="D2115" s="18" t="s">
        <v>35</v>
      </c>
      <c r="E2115" s="18" t="s">
        <v>39</v>
      </c>
      <c r="F2115" s="18">
        <v>1090</v>
      </c>
      <c r="G2115" s="18">
        <v>1396.82</v>
      </c>
      <c r="H2115" s="18">
        <v>1900.22</v>
      </c>
      <c r="I2115" s="43">
        <v>253</v>
      </c>
      <c r="J2115" s="18" t="s">
        <v>48</v>
      </c>
      <c r="K2115" t="s">
        <v>4442</v>
      </c>
      <c r="L2115" s="18" t="s">
        <v>2466</v>
      </c>
    </row>
    <row r="2116" spans="1:12" x14ac:dyDescent="0.3">
      <c r="A2116" t="s">
        <v>8816</v>
      </c>
      <c r="B2116" s="18" t="s">
        <v>12</v>
      </c>
      <c r="C2116" s="18" t="s">
        <v>30</v>
      </c>
      <c r="D2116" s="18" t="s">
        <v>31</v>
      </c>
      <c r="E2116" s="18" t="s">
        <v>38</v>
      </c>
      <c r="F2116" s="18">
        <v>1024</v>
      </c>
      <c r="G2116" s="18">
        <v>219.05</v>
      </c>
      <c r="H2116" s="18">
        <v>296.08</v>
      </c>
      <c r="I2116" s="43">
        <v>236</v>
      </c>
      <c r="J2116" s="18" t="s">
        <v>48</v>
      </c>
      <c r="K2116" t="s">
        <v>5911</v>
      </c>
      <c r="L2116" s="18" t="s">
        <v>1372</v>
      </c>
    </row>
    <row r="2117" spans="1:12" x14ac:dyDescent="0.3">
      <c r="A2117" t="s">
        <v>6369</v>
      </c>
      <c r="B2117" s="18" t="s">
        <v>15</v>
      </c>
      <c r="C2117" s="18" t="s">
        <v>23</v>
      </c>
      <c r="D2117" s="18" t="s">
        <v>32</v>
      </c>
      <c r="E2117" s="18" t="s">
        <v>44</v>
      </c>
      <c r="F2117" s="18">
        <v>1042</v>
      </c>
      <c r="G2117" s="18">
        <v>1905.11</v>
      </c>
      <c r="H2117" s="18">
        <v>2521.52</v>
      </c>
      <c r="I2117" s="43">
        <v>92</v>
      </c>
      <c r="J2117" s="18" t="s">
        <v>48</v>
      </c>
      <c r="K2117" t="s">
        <v>5491</v>
      </c>
      <c r="L2117" s="18" t="s">
        <v>252</v>
      </c>
    </row>
    <row r="2118" spans="1:12" x14ac:dyDescent="0.3">
      <c r="A2118" t="s">
        <v>9671</v>
      </c>
      <c r="B2118" s="18" t="s">
        <v>15</v>
      </c>
      <c r="C2118" s="18" t="s">
        <v>24</v>
      </c>
      <c r="D2118" s="18" t="s">
        <v>32</v>
      </c>
      <c r="E2118" s="18" t="s">
        <v>44</v>
      </c>
      <c r="F2118" s="18">
        <v>1007</v>
      </c>
      <c r="G2118" s="18">
        <v>1569.6</v>
      </c>
      <c r="H2118" s="18">
        <v>2849.05</v>
      </c>
      <c r="I2118" s="43">
        <v>464</v>
      </c>
      <c r="J2118" s="18" t="s">
        <v>48</v>
      </c>
      <c r="K2118" t="s">
        <v>4424</v>
      </c>
      <c r="L2118" s="18" t="s">
        <v>2744</v>
      </c>
    </row>
    <row r="2119" spans="1:12" x14ac:dyDescent="0.3">
      <c r="A2119" t="s">
        <v>9912</v>
      </c>
      <c r="B2119" s="18" t="s">
        <v>19</v>
      </c>
      <c r="C2119" s="18" t="s">
        <v>25</v>
      </c>
      <c r="D2119" s="18" t="s">
        <v>34</v>
      </c>
      <c r="E2119" s="18" t="s">
        <v>37</v>
      </c>
      <c r="F2119" s="18">
        <v>1034</v>
      </c>
      <c r="G2119" s="18">
        <v>124.32</v>
      </c>
      <c r="H2119" s="18">
        <v>241.59</v>
      </c>
      <c r="I2119" s="43">
        <v>75</v>
      </c>
      <c r="J2119" s="18" t="s">
        <v>48</v>
      </c>
      <c r="K2119" t="s">
        <v>5338</v>
      </c>
      <c r="L2119" s="18" t="s">
        <v>3119</v>
      </c>
    </row>
    <row r="2120" spans="1:12" x14ac:dyDescent="0.3">
      <c r="A2120" t="s">
        <v>7137</v>
      </c>
      <c r="B2120" s="18" t="s">
        <v>11</v>
      </c>
      <c r="C2120" s="18" t="s">
        <v>26</v>
      </c>
      <c r="D2120" s="18" t="s">
        <v>32</v>
      </c>
      <c r="E2120" s="18" t="s">
        <v>44</v>
      </c>
      <c r="F2120" s="18">
        <v>1055</v>
      </c>
      <c r="G2120" s="18">
        <v>746.65</v>
      </c>
      <c r="H2120" s="18">
        <v>920.55</v>
      </c>
      <c r="I2120" s="43">
        <v>331</v>
      </c>
      <c r="J2120" s="18" t="s">
        <v>48</v>
      </c>
      <c r="K2120" t="s">
        <v>5813</v>
      </c>
      <c r="L2120" s="18" t="s">
        <v>2005</v>
      </c>
    </row>
    <row r="2121" spans="1:12" x14ac:dyDescent="0.3">
      <c r="A2121" t="s">
        <v>10371</v>
      </c>
      <c r="B2121" s="18" t="s">
        <v>18</v>
      </c>
      <c r="C2121" s="18" t="s">
        <v>24</v>
      </c>
      <c r="D2121" s="18" t="s">
        <v>33</v>
      </c>
      <c r="E2121" s="18" t="s">
        <v>40</v>
      </c>
      <c r="F2121" s="18">
        <v>1065</v>
      </c>
      <c r="G2121" s="18">
        <v>357.9</v>
      </c>
      <c r="H2121" s="18">
        <v>645.21</v>
      </c>
      <c r="I2121" s="43">
        <v>415</v>
      </c>
      <c r="J2121" s="18" t="s">
        <v>48</v>
      </c>
      <c r="K2121" t="s">
        <v>4844</v>
      </c>
      <c r="L2121" s="18" t="s">
        <v>3816</v>
      </c>
    </row>
    <row r="2122" spans="1:12" x14ac:dyDescent="0.3">
      <c r="A2122" t="s">
        <v>9131</v>
      </c>
      <c r="B2122" s="18" t="s">
        <v>15</v>
      </c>
      <c r="C2122" s="18" t="s">
        <v>27</v>
      </c>
      <c r="D2122" s="18" t="s">
        <v>35</v>
      </c>
      <c r="E2122" s="18" t="s">
        <v>36</v>
      </c>
      <c r="F2122" s="18">
        <v>1075</v>
      </c>
      <c r="G2122" s="18">
        <v>54.32</v>
      </c>
      <c r="H2122" s="18">
        <v>107.5</v>
      </c>
      <c r="I2122" s="43">
        <v>8</v>
      </c>
      <c r="J2122" s="18" t="s">
        <v>48</v>
      </c>
      <c r="K2122" t="s">
        <v>5186</v>
      </c>
      <c r="L2122" s="18" t="s">
        <v>1882</v>
      </c>
    </row>
    <row r="2123" spans="1:12" x14ac:dyDescent="0.3">
      <c r="A2123" t="s">
        <v>7627</v>
      </c>
      <c r="B2123" s="18" t="s">
        <v>19</v>
      </c>
      <c r="C2123" s="18" t="s">
        <v>21</v>
      </c>
      <c r="D2123" s="18" t="s">
        <v>34</v>
      </c>
      <c r="E2123" s="18" t="s">
        <v>42</v>
      </c>
      <c r="F2123" s="18">
        <v>1021</v>
      </c>
      <c r="G2123" s="18">
        <v>774.33</v>
      </c>
      <c r="H2123" s="18">
        <v>1175.03</v>
      </c>
      <c r="I2123" s="43">
        <v>274</v>
      </c>
      <c r="J2123" s="18" t="s">
        <v>48</v>
      </c>
      <c r="K2123" t="s">
        <v>4502</v>
      </c>
      <c r="L2123" s="18" t="s">
        <v>1626</v>
      </c>
    </row>
    <row r="2124" spans="1:12" x14ac:dyDescent="0.3">
      <c r="A2124" t="s">
        <v>6303</v>
      </c>
      <c r="B2124" s="18" t="s">
        <v>18</v>
      </c>
      <c r="C2124" s="18" t="s">
        <v>21</v>
      </c>
      <c r="D2124" s="18" t="s">
        <v>33</v>
      </c>
      <c r="E2124" s="18" t="s">
        <v>44</v>
      </c>
      <c r="F2124" s="18">
        <v>1023</v>
      </c>
      <c r="G2124" s="18">
        <v>1697.79</v>
      </c>
      <c r="H2124" s="18">
        <v>2870.08</v>
      </c>
      <c r="I2124" s="43">
        <v>105</v>
      </c>
      <c r="J2124" s="18" t="s">
        <v>48</v>
      </c>
      <c r="K2124" t="s">
        <v>6053</v>
      </c>
      <c r="L2124" s="18" t="s">
        <v>1305</v>
      </c>
    </row>
    <row r="2125" spans="1:12" x14ac:dyDescent="0.3">
      <c r="A2125" t="s">
        <v>9524</v>
      </c>
      <c r="B2125" s="18" t="s">
        <v>15</v>
      </c>
      <c r="C2125" s="18" t="s">
        <v>24</v>
      </c>
      <c r="D2125" s="18" t="s">
        <v>35</v>
      </c>
      <c r="E2125" s="18" t="s">
        <v>41</v>
      </c>
      <c r="F2125" s="18">
        <v>1069</v>
      </c>
      <c r="G2125" s="18">
        <v>1744.03</v>
      </c>
      <c r="H2125" s="18">
        <v>3244.08</v>
      </c>
      <c r="I2125" s="43">
        <v>196</v>
      </c>
      <c r="J2125" s="18" t="s">
        <v>48</v>
      </c>
      <c r="K2125" t="s">
        <v>4956</v>
      </c>
      <c r="L2125" s="18" t="s">
        <v>2506</v>
      </c>
    </row>
    <row r="2126" spans="1:12" x14ac:dyDescent="0.3">
      <c r="A2126" t="s">
        <v>10068</v>
      </c>
      <c r="B2126" s="18" t="s">
        <v>20</v>
      </c>
      <c r="C2126" s="18" t="s">
        <v>22</v>
      </c>
      <c r="D2126" s="18" t="s">
        <v>35</v>
      </c>
      <c r="E2126" s="18" t="s">
        <v>44</v>
      </c>
      <c r="F2126" s="18">
        <v>1056</v>
      </c>
      <c r="G2126" s="18">
        <v>1217.68</v>
      </c>
      <c r="H2126" s="18">
        <v>1866.33</v>
      </c>
      <c r="I2126" s="43">
        <v>164</v>
      </c>
      <c r="J2126" s="18" t="s">
        <v>48</v>
      </c>
      <c r="K2126" t="s">
        <v>5177</v>
      </c>
      <c r="L2126" s="18" t="s">
        <v>3378</v>
      </c>
    </row>
    <row r="2127" spans="1:12" x14ac:dyDescent="0.3">
      <c r="A2127" t="s">
        <v>10189</v>
      </c>
      <c r="B2127" s="18" t="s">
        <v>12</v>
      </c>
      <c r="C2127" s="18" t="s">
        <v>30</v>
      </c>
      <c r="D2127" s="18" t="s">
        <v>33</v>
      </c>
      <c r="E2127" s="18" t="s">
        <v>36</v>
      </c>
      <c r="F2127" s="18">
        <v>1074</v>
      </c>
      <c r="G2127" s="18">
        <v>1608.26</v>
      </c>
      <c r="H2127" s="18">
        <v>2677.97</v>
      </c>
      <c r="I2127" s="43">
        <v>78</v>
      </c>
      <c r="J2127" s="18" t="s">
        <v>48</v>
      </c>
      <c r="K2127" t="s">
        <v>5048</v>
      </c>
      <c r="L2127" s="18" t="s">
        <v>913</v>
      </c>
    </row>
    <row r="2128" spans="1:12" x14ac:dyDescent="0.3">
      <c r="A2128" t="s">
        <v>10587</v>
      </c>
      <c r="B2128" s="18" t="s">
        <v>12</v>
      </c>
      <c r="C2128" s="18" t="s">
        <v>28</v>
      </c>
      <c r="D2128" s="18" t="s">
        <v>35</v>
      </c>
      <c r="E2128" s="18" t="s">
        <v>36</v>
      </c>
      <c r="F2128" s="18">
        <v>1080</v>
      </c>
      <c r="G2128" s="18">
        <v>1661.73</v>
      </c>
      <c r="H2128" s="18">
        <v>3104</v>
      </c>
      <c r="I2128" s="43">
        <v>275</v>
      </c>
      <c r="J2128" s="18" t="s">
        <v>48</v>
      </c>
      <c r="K2128" t="s">
        <v>4431</v>
      </c>
      <c r="L2128" s="18" t="s">
        <v>4177</v>
      </c>
    </row>
    <row r="2129" spans="1:12" x14ac:dyDescent="0.3">
      <c r="A2129" t="s">
        <v>7426</v>
      </c>
      <c r="B2129" s="18" t="s">
        <v>14</v>
      </c>
      <c r="C2129" s="18" t="s">
        <v>21</v>
      </c>
      <c r="D2129" s="18" t="s">
        <v>34</v>
      </c>
      <c r="E2129" s="18" t="s">
        <v>42</v>
      </c>
      <c r="F2129" s="18">
        <v>1018</v>
      </c>
      <c r="G2129" s="18">
        <v>688.02</v>
      </c>
      <c r="H2129" s="18">
        <v>1297.04</v>
      </c>
      <c r="I2129" s="43">
        <v>31</v>
      </c>
      <c r="J2129" s="18" t="s">
        <v>48</v>
      </c>
      <c r="K2129" t="s">
        <v>5956</v>
      </c>
      <c r="L2129" s="18" t="s">
        <v>1010</v>
      </c>
    </row>
    <row r="2130" spans="1:12" x14ac:dyDescent="0.3">
      <c r="A2130" t="s">
        <v>9310</v>
      </c>
      <c r="B2130" s="18" t="s">
        <v>18</v>
      </c>
      <c r="C2130" s="18" t="s">
        <v>28</v>
      </c>
      <c r="D2130" s="18" t="s">
        <v>34</v>
      </c>
      <c r="E2130" s="18" t="s">
        <v>36</v>
      </c>
      <c r="F2130" s="18">
        <v>1029</v>
      </c>
      <c r="G2130" s="18">
        <v>1774.18</v>
      </c>
      <c r="H2130" s="18">
        <v>3299.47</v>
      </c>
      <c r="I2130" s="43">
        <v>19</v>
      </c>
      <c r="J2130" s="18" t="s">
        <v>48</v>
      </c>
      <c r="K2130" t="s">
        <v>5471</v>
      </c>
      <c r="L2130" s="18" t="s">
        <v>2169</v>
      </c>
    </row>
    <row r="2131" spans="1:12" x14ac:dyDescent="0.3">
      <c r="A2131" t="s">
        <v>7762</v>
      </c>
      <c r="B2131" s="18" t="s">
        <v>19</v>
      </c>
      <c r="C2131" s="18" t="s">
        <v>22</v>
      </c>
      <c r="D2131" s="18" t="s">
        <v>35</v>
      </c>
      <c r="E2131" s="18" t="s">
        <v>36</v>
      </c>
      <c r="F2131" s="18">
        <v>1027</v>
      </c>
      <c r="G2131" s="18">
        <v>473.52</v>
      </c>
      <c r="H2131" s="18">
        <v>622.91</v>
      </c>
      <c r="I2131" s="43">
        <v>284</v>
      </c>
      <c r="J2131" s="18" t="s">
        <v>48</v>
      </c>
      <c r="K2131" t="s">
        <v>4792</v>
      </c>
      <c r="L2131" s="18" t="s">
        <v>778</v>
      </c>
    </row>
    <row r="2132" spans="1:12" x14ac:dyDescent="0.3">
      <c r="A2132" t="s">
        <v>7799</v>
      </c>
      <c r="B2132" s="18" t="s">
        <v>18</v>
      </c>
      <c r="C2132" s="18" t="s">
        <v>28</v>
      </c>
      <c r="D2132" s="18" t="s">
        <v>35</v>
      </c>
      <c r="E2132" s="18" t="s">
        <v>36</v>
      </c>
      <c r="F2132" s="18">
        <v>1041</v>
      </c>
      <c r="G2132" s="18">
        <v>1382.87</v>
      </c>
      <c r="H2132" s="18">
        <v>2581.23</v>
      </c>
      <c r="I2132" s="43">
        <v>143</v>
      </c>
      <c r="J2132" s="18" t="s">
        <v>48</v>
      </c>
      <c r="K2132" t="s">
        <v>4673</v>
      </c>
      <c r="L2132" s="18" t="s">
        <v>1837</v>
      </c>
    </row>
    <row r="2133" spans="1:12" x14ac:dyDescent="0.3">
      <c r="A2133" t="s">
        <v>8255</v>
      </c>
      <c r="B2133" s="18" t="s">
        <v>15</v>
      </c>
      <c r="C2133" s="18" t="s">
        <v>22</v>
      </c>
      <c r="D2133" s="18" t="s">
        <v>31</v>
      </c>
      <c r="E2133" s="18" t="s">
        <v>45</v>
      </c>
      <c r="F2133" s="18">
        <v>1065</v>
      </c>
      <c r="G2133" s="18">
        <v>732.07</v>
      </c>
      <c r="H2133" s="18">
        <v>899.52</v>
      </c>
      <c r="I2133" s="43">
        <v>318</v>
      </c>
      <c r="J2133" s="18" t="s">
        <v>48</v>
      </c>
      <c r="K2133" t="s">
        <v>6233</v>
      </c>
      <c r="L2133" s="18" t="s">
        <v>455</v>
      </c>
    </row>
    <row r="2134" spans="1:12" x14ac:dyDescent="0.3">
      <c r="A2134" t="s">
        <v>7818</v>
      </c>
      <c r="B2134" s="18" t="s">
        <v>14</v>
      </c>
      <c r="C2134" s="18" t="s">
        <v>27</v>
      </c>
      <c r="D2134" s="18" t="s">
        <v>32</v>
      </c>
      <c r="E2134" s="18" t="s">
        <v>45</v>
      </c>
      <c r="F2134" s="18">
        <v>1080</v>
      </c>
      <c r="G2134" s="18">
        <v>1428.98</v>
      </c>
      <c r="H2134" s="18">
        <v>1658.89</v>
      </c>
      <c r="I2134" s="43">
        <v>217</v>
      </c>
      <c r="J2134" s="18" t="s">
        <v>48</v>
      </c>
      <c r="K2134" t="s">
        <v>4658</v>
      </c>
      <c r="L2134" s="18" t="s">
        <v>4034</v>
      </c>
    </row>
    <row r="2135" spans="1:12" x14ac:dyDescent="0.3">
      <c r="A2135" t="s">
        <v>8537</v>
      </c>
      <c r="B2135" s="18" t="s">
        <v>18</v>
      </c>
      <c r="C2135" s="18" t="s">
        <v>23</v>
      </c>
      <c r="D2135" s="18" t="s">
        <v>32</v>
      </c>
      <c r="E2135" s="18" t="s">
        <v>40</v>
      </c>
      <c r="F2135" s="18">
        <v>1040</v>
      </c>
      <c r="G2135" s="18">
        <v>513.45000000000005</v>
      </c>
      <c r="H2135" s="18">
        <v>963.57</v>
      </c>
      <c r="I2135" s="43">
        <v>35</v>
      </c>
      <c r="J2135" s="18" t="s">
        <v>48</v>
      </c>
      <c r="K2135" t="s">
        <v>4578</v>
      </c>
      <c r="L2135" s="18" t="s">
        <v>915</v>
      </c>
    </row>
    <row r="2136" spans="1:12" x14ac:dyDescent="0.3">
      <c r="A2136" t="s">
        <v>9825</v>
      </c>
      <c r="B2136" s="18" t="s">
        <v>15</v>
      </c>
      <c r="C2136" s="18" t="s">
        <v>25</v>
      </c>
      <c r="D2136" s="18" t="s">
        <v>32</v>
      </c>
      <c r="E2136" s="18" t="s">
        <v>42</v>
      </c>
      <c r="F2136" s="18">
        <v>1030</v>
      </c>
      <c r="G2136" s="18">
        <v>998.25</v>
      </c>
      <c r="H2136" s="18">
        <v>1752.07</v>
      </c>
      <c r="I2136" s="43">
        <v>107</v>
      </c>
      <c r="J2136" s="18" t="s">
        <v>48</v>
      </c>
      <c r="K2136" t="s">
        <v>5423</v>
      </c>
      <c r="L2136" s="18" t="s">
        <v>2983</v>
      </c>
    </row>
    <row r="2137" spans="1:12" x14ac:dyDescent="0.3">
      <c r="A2137" t="s">
        <v>9664</v>
      </c>
      <c r="B2137" s="18" t="s">
        <v>15</v>
      </c>
      <c r="C2137" s="18" t="s">
        <v>25</v>
      </c>
      <c r="D2137" s="18" t="s">
        <v>32</v>
      </c>
      <c r="E2137" s="18" t="s">
        <v>42</v>
      </c>
      <c r="F2137" s="18">
        <v>1062</v>
      </c>
      <c r="G2137" s="18">
        <v>651.19000000000005</v>
      </c>
      <c r="H2137" s="18">
        <v>920.62</v>
      </c>
      <c r="I2137" s="43">
        <v>215</v>
      </c>
      <c r="J2137" s="18" t="s">
        <v>48</v>
      </c>
      <c r="K2137" t="s">
        <v>5560</v>
      </c>
      <c r="L2137" s="18" t="s">
        <v>2732</v>
      </c>
    </row>
    <row r="2138" spans="1:12" x14ac:dyDescent="0.3">
      <c r="A2138" t="s">
        <v>9864</v>
      </c>
      <c r="B2138" s="18" t="s">
        <v>14</v>
      </c>
      <c r="C2138" s="18" t="s">
        <v>25</v>
      </c>
      <c r="D2138" s="18" t="s">
        <v>31</v>
      </c>
      <c r="E2138" s="18" t="s">
        <v>39</v>
      </c>
      <c r="F2138" s="18">
        <v>1098</v>
      </c>
      <c r="G2138" s="18">
        <v>1172.68</v>
      </c>
      <c r="H2138" s="18">
        <v>1584.11</v>
      </c>
      <c r="I2138" s="43">
        <v>415</v>
      </c>
      <c r="J2138" s="18" t="s">
        <v>48</v>
      </c>
      <c r="K2138" t="s">
        <v>5121</v>
      </c>
      <c r="L2138" s="18" t="s">
        <v>3042</v>
      </c>
    </row>
    <row r="2139" spans="1:12" x14ac:dyDescent="0.3">
      <c r="A2139" t="s">
        <v>6579</v>
      </c>
      <c r="B2139" s="18" t="s">
        <v>15</v>
      </c>
      <c r="C2139" s="18" t="s">
        <v>27</v>
      </c>
      <c r="D2139" s="18" t="s">
        <v>34</v>
      </c>
      <c r="E2139" s="18" t="s">
        <v>40</v>
      </c>
      <c r="F2139" s="18">
        <v>1012</v>
      </c>
      <c r="G2139" s="18">
        <v>1551.93</v>
      </c>
      <c r="H2139" s="18">
        <v>2965.14</v>
      </c>
      <c r="I2139" s="43">
        <v>101</v>
      </c>
      <c r="J2139" s="18" t="s">
        <v>48</v>
      </c>
      <c r="K2139" t="s">
        <v>5559</v>
      </c>
      <c r="L2139" s="18" t="s">
        <v>206</v>
      </c>
    </row>
    <row r="2140" spans="1:12" x14ac:dyDescent="0.3">
      <c r="A2140" t="s">
        <v>9177</v>
      </c>
      <c r="B2140" s="18" t="s">
        <v>17</v>
      </c>
      <c r="C2140" s="18" t="s">
        <v>27</v>
      </c>
      <c r="D2140" s="18" t="s">
        <v>34</v>
      </c>
      <c r="E2140" s="18" t="s">
        <v>44</v>
      </c>
      <c r="F2140" s="18">
        <v>1064</v>
      </c>
      <c r="G2140" s="18">
        <v>1121.75</v>
      </c>
      <c r="H2140" s="18">
        <v>1784.85</v>
      </c>
      <c r="I2140" s="43">
        <v>9</v>
      </c>
      <c r="J2140" s="18" t="s">
        <v>48</v>
      </c>
      <c r="K2140" t="s">
        <v>4630</v>
      </c>
      <c r="L2140" s="18" t="s">
        <v>1955</v>
      </c>
    </row>
    <row r="2141" spans="1:12" x14ac:dyDescent="0.3">
      <c r="A2141" t="s">
        <v>7386</v>
      </c>
      <c r="B2141" s="18" t="s">
        <v>13</v>
      </c>
      <c r="C2141" s="18" t="s">
        <v>26</v>
      </c>
      <c r="D2141" s="18" t="s">
        <v>33</v>
      </c>
      <c r="E2141" s="18" t="s">
        <v>39</v>
      </c>
      <c r="F2141" s="18">
        <v>1055</v>
      </c>
      <c r="G2141" s="18">
        <v>1704.65</v>
      </c>
      <c r="H2141" s="18">
        <v>1877.59</v>
      </c>
      <c r="I2141" s="43">
        <v>280</v>
      </c>
      <c r="J2141" s="18" t="s">
        <v>48</v>
      </c>
      <c r="K2141" t="s">
        <v>4783</v>
      </c>
      <c r="L2141" s="18" t="s">
        <v>3893</v>
      </c>
    </row>
    <row r="2142" spans="1:12" x14ac:dyDescent="0.3">
      <c r="A2142" t="s">
        <v>7827</v>
      </c>
      <c r="B2142" s="18" t="s">
        <v>13</v>
      </c>
      <c r="C2142" s="18" t="s">
        <v>27</v>
      </c>
      <c r="D2142" s="18" t="s">
        <v>35</v>
      </c>
      <c r="E2142" s="18" t="s">
        <v>40</v>
      </c>
      <c r="F2142" s="18">
        <v>1059</v>
      </c>
      <c r="G2142" s="18">
        <v>1854.06</v>
      </c>
      <c r="H2142" s="18">
        <v>2407.98</v>
      </c>
      <c r="I2142" s="43">
        <v>172</v>
      </c>
      <c r="J2142" s="18" t="s">
        <v>48</v>
      </c>
      <c r="K2142" t="s">
        <v>4783</v>
      </c>
      <c r="L2142" s="18" t="s">
        <v>1368</v>
      </c>
    </row>
    <row r="2143" spans="1:12" x14ac:dyDescent="0.3">
      <c r="A2143" t="s">
        <v>9994</v>
      </c>
      <c r="B2143" s="18" t="s">
        <v>18</v>
      </c>
      <c r="C2143" s="18" t="s">
        <v>23</v>
      </c>
      <c r="D2143" s="18" t="s">
        <v>32</v>
      </c>
      <c r="E2143" s="18" t="s">
        <v>39</v>
      </c>
      <c r="F2143" s="18">
        <v>1002</v>
      </c>
      <c r="G2143" s="18">
        <v>1928.13</v>
      </c>
      <c r="H2143" s="18">
        <v>3143.83</v>
      </c>
      <c r="I2143" s="43">
        <v>207</v>
      </c>
      <c r="J2143" s="18" t="s">
        <v>48</v>
      </c>
      <c r="K2143" t="s">
        <v>5124</v>
      </c>
      <c r="L2143" s="18" t="s">
        <v>3250</v>
      </c>
    </row>
    <row r="2144" spans="1:12" x14ac:dyDescent="0.3">
      <c r="A2144" t="s">
        <v>10557</v>
      </c>
      <c r="B2144" s="18" t="s">
        <v>17</v>
      </c>
      <c r="C2144" s="18" t="s">
        <v>29</v>
      </c>
      <c r="D2144" s="18" t="s">
        <v>33</v>
      </c>
      <c r="E2144" s="18" t="s">
        <v>40</v>
      </c>
      <c r="F2144" s="18">
        <v>1020</v>
      </c>
      <c r="G2144" s="18">
        <v>95.05</v>
      </c>
      <c r="H2144" s="18">
        <v>134.66999999999999</v>
      </c>
      <c r="I2144" s="43">
        <v>19</v>
      </c>
      <c r="J2144" s="18" t="s">
        <v>48</v>
      </c>
      <c r="K2144" t="s">
        <v>4577</v>
      </c>
      <c r="L2144" s="18" t="s">
        <v>4123</v>
      </c>
    </row>
    <row r="2145" spans="1:12" x14ac:dyDescent="0.3">
      <c r="A2145" t="s">
        <v>8564</v>
      </c>
      <c r="B2145" s="18" t="s">
        <v>16</v>
      </c>
      <c r="C2145" s="18" t="s">
        <v>22</v>
      </c>
      <c r="D2145" s="18" t="s">
        <v>33</v>
      </c>
      <c r="E2145" s="18" t="s">
        <v>38</v>
      </c>
      <c r="F2145" s="18">
        <v>1046</v>
      </c>
      <c r="G2145" s="18">
        <v>1521.47</v>
      </c>
      <c r="H2145" s="18">
        <v>2980.52</v>
      </c>
      <c r="I2145" s="43">
        <v>294</v>
      </c>
      <c r="J2145" s="18" t="s">
        <v>48</v>
      </c>
      <c r="K2145" t="s">
        <v>5984</v>
      </c>
      <c r="L2145" s="18" t="s">
        <v>952</v>
      </c>
    </row>
    <row r="2146" spans="1:12" x14ac:dyDescent="0.3">
      <c r="A2146" t="s">
        <v>7914</v>
      </c>
      <c r="B2146" s="18" t="s">
        <v>14</v>
      </c>
      <c r="C2146" s="18" t="s">
        <v>29</v>
      </c>
      <c r="D2146" s="18" t="s">
        <v>31</v>
      </c>
      <c r="E2146" s="18" t="s">
        <v>43</v>
      </c>
      <c r="F2146" s="18">
        <v>1057</v>
      </c>
      <c r="G2146" s="18">
        <v>1004.15</v>
      </c>
      <c r="H2146" s="18">
        <v>1817.04</v>
      </c>
      <c r="I2146" s="43">
        <v>102</v>
      </c>
      <c r="J2146" s="18" t="s">
        <v>48</v>
      </c>
      <c r="K2146" t="s">
        <v>5368</v>
      </c>
      <c r="L2146" s="18" t="s">
        <v>1463</v>
      </c>
    </row>
    <row r="2147" spans="1:12" x14ac:dyDescent="0.3">
      <c r="A2147" t="s">
        <v>10171</v>
      </c>
      <c r="B2147" s="18" t="s">
        <v>18</v>
      </c>
      <c r="C2147" s="18" t="s">
        <v>25</v>
      </c>
      <c r="D2147" s="18" t="s">
        <v>35</v>
      </c>
      <c r="E2147" s="18" t="s">
        <v>45</v>
      </c>
      <c r="F2147" s="18">
        <v>1078</v>
      </c>
      <c r="G2147" s="18">
        <v>751.83</v>
      </c>
      <c r="H2147" s="18">
        <v>1483.72</v>
      </c>
      <c r="I2147" s="43">
        <v>109</v>
      </c>
      <c r="J2147" s="18" t="s">
        <v>48</v>
      </c>
      <c r="K2147" t="s">
        <v>5068</v>
      </c>
      <c r="L2147" s="18" t="s">
        <v>3532</v>
      </c>
    </row>
    <row r="2148" spans="1:12" x14ac:dyDescent="0.3">
      <c r="A2148" t="s">
        <v>7649</v>
      </c>
      <c r="B2148" s="18" t="s">
        <v>16</v>
      </c>
      <c r="C2148" s="18" t="s">
        <v>26</v>
      </c>
      <c r="D2148" s="18" t="s">
        <v>32</v>
      </c>
      <c r="E2148" s="18" t="s">
        <v>40</v>
      </c>
      <c r="F2148" s="18">
        <v>1011</v>
      </c>
      <c r="G2148" s="18">
        <v>184.72</v>
      </c>
      <c r="H2148" s="18">
        <v>321.32</v>
      </c>
      <c r="I2148" s="43">
        <v>136</v>
      </c>
      <c r="J2148" s="18" t="s">
        <v>48</v>
      </c>
      <c r="K2148" t="s">
        <v>6143</v>
      </c>
      <c r="L2148" s="18" t="s">
        <v>949</v>
      </c>
    </row>
    <row r="2149" spans="1:12" x14ac:dyDescent="0.3">
      <c r="A2149" t="s">
        <v>8477</v>
      </c>
      <c r="B2149" s="18" t="s">
        <v>13</v>
      </c>
      <c r="C2149" s="18" t="s">
        <v>24</v>
      </c>
      <c r="D2149" s="18" t="s">
        <v>32</v>
      </c>
      <c r="E2149" s="18" t="s">
        <v>45</v>
      </c>
      <c r="F2149" s="18">
        <v>1042</v>
      </c>
      <c r="G2149" s="18">
        <v>592.28</v>
      </c>
      <c r="H2149" s="18">
        <v>1164.3800000000001</v>
      </c>
      <c r="I2149" s="43">
        <v>431</v>
      </c>
      <c r="J2149" s="18" t="s">
        <v>48</v>
      </c>
      <c r="K2149" t="s">
        <v>5168</v>
      </c>
      <c r="L2149" s="18" t="s">
        <v>819</v>
      </c>
    </row>
    <row r="2150" spans="1:12" x14ac:dyDescent="0.3">
      <c r="A2150" t="s">
        <v>9029</v>
      </c>
      <c r="B2150" s="18" t="s">
        <v>12</v>
      </c>
      <c r="C2150" s="18" t="s">
        <v>22</v>
      </c>
      <c r="D2150" s="18" t="s">
        <v>33</v>
      </c>
      <c r="E2150" s="18" t="s">
        <v>38</v>
      </c>
      <c r="F2150" s="18">
        <v>1002</v>
      </c>
      <c r="G2150" s="18">
        <v>1504.34</v>
      </c>
      <c r="H2150" s="18">
        <v>2629.03</v>
      </c>
      <c r="I2150" s="43">
        <v>21</v>
      </c>
      <c r="J2150" s="18" t="s">
        <v>48</v>
      </c>
      <c r="K2150" t="s">
        <v>5935</v>
      </c>
      <c r="L2150" s="18" t="s">
        <v>1721</v>
      </c>
    </row>
    <row r="2151" spans="1:12" x14ac:dyDescent="0.3">
      <c r="A2151" t="s">
        <v>10246</v>
      </c>
      <c r="B2151" s="18" t="s">
        <v>19</v>
      </c>
      <c r="C2151" s="18" t="s">
        <v>28</v>
      </c>
      <c r="D2151" s="18" t="s">
        <v>34</v>
      </c>
      <c r="E2151" s="18" t="s">
        <v>41</v>
      </c>
      <c r="F2151" s="18">
        <v>1096</v>
      </c>
      <c r="G2151" s="18">
        <v>141.01</v>
      </c>
      <c r="H2151" s="18">
        <v>222.32</v>
      </c>
      <c r="I2151" s="43">
        <v>56</v>
      </c>
      <c r="J2151" s="18" t="s">
        <v>48</v>
      </c>
      <c r="K2151" t="s">
        <v>4984</v>
      </c>
      <c r="L2151" s="18" t="s">
        <v>3125</v>
      </c>
    </row>
    <row r="2152" spans="1:12" x14ac:dyDescent="0.3">
      <c r="A2152" t="s">
        <v>9176</v>
      </c>
      <c r="B2152" s="18" t="s">
        <v>15</v>
      </c>
      <c r="C2152" s="18" t="s">
        <v>24</v>
      </c>
      <c r="D2152" s="18" t="s">
        <v>34</v>
      </c>
      <c r="E2152" s="18" t="s">
        <v>40</v>
      </c>
      <c r="F2152" s="18">
        <v>1016</v>
      </c>
      <c r="G2152" s="18">
        <v>266.18</v>
      </c>
      <c r="H2152" s="18">
        <v>519.82000000000005</v>
      </c>
      <c r="I2152" s="43">
        <v>182</v>
      </c>
      <c r="J2152" s="18" t="s">
        <v>48</v>
      </c>
      <c r="K2152" t="s">
        <v>5866</v>
      </c>
      <c r="L2152" s="18" t="s">
        <v>1953</v>
      </c>
    </row>
    <row r="2153" spans="1:12" x14ac:dyDescent="0.3">
      <c r="A2153" t="s">
        <v>6536</v>
      </c>
      <c r="B2153" s="18" t="s">
        <v>18</v>
      </c>
      <c r="C2153" s="18" t="s">
        <v>23</v>
      </c>
      <c r="D2153" s="18" t="s">
        <v>31</v>
      </c>
      <c r="E2153" s="18" t="s">
        <v>38</v>
      </c>
      <c r="F2153" s="18">
        <v>1082</v>
      </c>
      <c r="G2153" s="18">
        <v>641.46</v>
      </c>
      <c r="H2153" s="18">
        <v>963.68</v>
      </c>
      <c r="I2153" s="43">
        <v>67</v>
      </c>
      <c r="J2153" s="18" t="s">
        <v>48</v>
      </c>
      <c r="K2153" t="s">
        <v>5959</v>
      </c>
      <c r="L2153" s="18" t="s">
        <v>1636</v>
      </c>
    </row>
    <row r="2154" spans="1:12" x14ac:dyDescent="0.3">
      <c r="A2154" t="s">
        <v>9624</v>
      </c>
      <c r="B2154" s="18" t="s">
        <v>16</v>
      </c>
      <c r="C2154" s="18" t="s">
        <v>24</v>
      </c>
      <c r="D2154" s="18" t="s">
        <v>35</v>
      </c>
      <c r="E2154" s="18" t="s">
        <v>36</v>
      </c>
      <c r="F2154" s="18">
        <v>1059</v>
      </c>
      <c r="G2154" s="18">
        <v>270.08999999999997</v>
      </c>
      <c r="H2154" s="18">
        <v>402.95</v>
      </c>
      <c r="I2154" s="43">
        <v>384</v>
      </c>
      <c r="J2154" s="18" t="s">
        <v>48</v>
      </c>
      <c r="K2154" t="s">
        <v>4942</v>
      </c>
      <c r="L2154" s="18" t="s">
        <v>2668</v>
      </c>
    </row>
    <row r="2155" spans="1:12" x14ac:dyDescent="0.3">
      <c r="A2155" t="s">
        <v>6498</v>
      </c>
      <c r="B2155" s="18" t="s">
        <v>13</v>
      </c>
      <c r="C2155" s="18" t="s">
        <v>24</v>
      </c>
      <c r="D2155" s="18" t="s">
        <v>33</v>
      </c>
      <c r="E2155" s="18" t="s">
        <v>38</v>
      </c>
      <c r="F2155" s="18">
        <v>1096</v>
      </c>
      <c r="G2155" s="18">
        <v>506.09</v>
      </c>
      <c r="H2155" s="18">
        <v>801.15</v>
      </c>
      <c r="I2155" s="43">
        <v>395</v>
      </c>
      <c r="J2155" s="18" t="s">
        <v>48</v>
      </c>
      <c r="K2155" t="s">
        <v>4836</v>
      </c>
      <c r="L2155" s="18" t="s">
        <v>2262</v>
      </c>
    </row>
    <row r="2156" spans="1:12" x14ac:dyDescent="0.3">
      <c r="A2156" t="s">
        <v>10387</v>
      </c>
      <c r="B2156" s="18" t="s">
        <v>11</v>
      </c>
      <c r="C2156" s="18" t="s">
        <v>24</v>
      </c>
      <c r="D2156" s="18" t="s">
        <v>34</v>
      </c>
      <c r="E2156" s="18" t="s">
        <v>44</v>
      </c>
      <c r="F2156" s="18">
        <v>1038</v>
      </c>
      <c r="G2156" s="18">
        <v>1202.8800000000001</v>
      </c>
      <c r="H2156" s="18">
        <v>1521.11</v>
      </c>
      <c r="I2156" s="43">
        <v>376</v>
      </c>
      <c r="J2156" s="18" t="s">
        <v>48</v>
      </c>
      <c r="K2156" t="s">
        <v>4822</v>
      </c>
      <c r="L2156" s="18" t="s">
        <v>3847</v>
      </c>
    </row>
    <row r="2157" spans="1:12" x14ac:dyDescent="0.3">
      <c r="A2157" t="s">
        <v>6420</v>
      </c>
      <c r="B2157" s="18" t="s">
        <v>18</v>
      </c>
      <c r="C2157" s="18" t="s">
        <v>22</v>
      </c>
      <c r="D2157" s="18" t="s">
        <v>31</v>
      </c>
      <c r="E2157" s="18" t="s">
        <v>36</v>
      </c>
      <c r="F2157" s="18">
        <v>1028</v>
      </c>
      <c r="G2157" s="18">
        <v>1063.5899999999999</v>
      </c>
      <c r="H2157" s="18">
        <v>1446.87</v>
      </c>
      <c r="I2157" s="43">
        <v>402</v>
      </c>
      <c r="J2157" s="18" t="s">
        <v>48</v>
      </c>
      <c r="K2157" t="s">
        <v>5140</v>
      </c>
      <c r="L2157" s="18" t="s">
        <v>3434</v>
      </c>
    </row>
    <row r="2158" spans="1:12" x14ac:dyDescent="0.3">
      <c r="A2158" t="s">
        <v>7465</v>
      </c>
      <c r="B2158" s="18" t="s">
        <v>11</v>
      </c>
      <c r="C2158" s="18" t="s">
        <v>22</v>
      </c>
      <c r="D2158" s="18" t="s">
        <v>32</v>
      </c>
      <c r="E2158" s="18" t="s">
        <v>41</v>
      </c>
      <c r="F2158" s="18">
        <v>1038</v>
      </c>
      <c r="G2158" s="18">
        <v>1197.8800000000001</v>
      </c>
      <c r="H2158" s="18">
        <v>2135.65</v>
      </c>
      <c r="I2158" s="43">
        <v>315</v>
      </c>
      <c r="J2158" s="18" t="s">
        <v>48</v>
      </c>
      <c r="K2158" t="s">
        <v>4467</v>
      </c>
      <c r="L2158" s="18" t="s">
        <v>4239</v>
      </c>
    </row>
    <row r="2159" spans="1:12" x14ac:dyDescent="0.3">
      <c r="A2159" t="s">
        <v>8414</v>
      </c>
      <c r="B2159" s="18" t="s">
        <v>19</v>
      </c>
      <c r="C2159" s="18" t="s">
        <v>29</v>
      </c>
      <c r="D2159" s="18" t="s">
        <v>33</v>
      </c>
      <c r="E2159" s="18" t="s">
        <v>40</v>
      </c>
      <c r="F2159" s="18">
        <v>1056</v>
      </c>
      <c r="G2159" s="18">
        <v>1397.61</v>
      </c>
      <c r="H2159" s="18">
        <v>2508.9899999999998</v>
      </c>
      <c r="I2159" s="43">
        <v>40</v>
      </c>
      <c r="J2159" s="18" t="s">
        <v>48</v>
      </c>
      <c r="K2159" t="s">
        <v>4779</v>
      </c>
      <c r="L2159" s="18" t="s">
        <v>715</v>
      </c>
    </row>
    <row r="2160" spans="1:12" x14ac:dyDescent="0.3">
      <c r="A2160" t="s">
        <v>8910</v>
      </c>
      <c r="B2160" s="18" t="s">
        <v>13</v>
      </c>
      <c r="C2160" s="18" t="s">
        <v>24</v>
      </c>
      <c r="D2160" s="18" t="s">
        <v>34</v>
      </c>
      <c r="E2160" s="18" t="s">
        <v>38</v>
      </c>
      <c r="F2160" s="18">
        <v>1027</v>
      </c>
      <c r="G2160" s="18">
        <v>635.33000000000004</v>
      </c>
      <c r="H2160" s="18">
        <v>1205.47</v>
      </c>
      <c r="I2160" s="43">
        <v>460</v>
      </c>
      <c r="J2160" s="18" t="s">
        <v>48</v>
      </c>
      <c r="K2160" t="s">
        <v>4947</v>
      </c>
      <c r="L2160" s="18" t="s">
        <v>1519</v>
      </c>
    </row>
    <row r="2161" spans="1:12" x14ac:dyDescent="0.3">
      <c r="A2161" t="s">
        <v>6361</v>
      </c>
      <c r="B2161" s="18" t="s">
        <v>16</v>
      </c>
      <c r="C2161" s="18" t="s">
        <v>25</v>
      </c>
      <c r="D2161" s="18" t="s">
        <v>4333</v>
      </c>
      <c r="E2161" s="18" t="s">
        <v>38</v>
      </c>
      <c r="F2161" s="18">
        <v>1053</v>
      </c>
      <c r="G2161" s="18">
        <v>913.49</v>
      </c>
      <c r="H2161" s="18">
        <v>1084.3</v>
      </c>
      <c r="I2161" s="43">
        <v>49</v>
      </c>
      <c r="J2161" s="18" t="s">
        <v>48</v>
      </c>
      <c r="K2161" t="s">
        <v>5192</v>
      </c>
      <c r="L2161" s="18" t="s">
        <v>57</v>
      </c>
    </row>
    <row r="2162" spans="1:12" x14ac:dyDescent="0.3">
      <c r="A2162" t="s">
        <v>8259</v>
      </c>
      <c r="B2162" s="18" t="s">
        <v>18</v>
      </c>
      <c r="C2162" s="18" t="s">
        <v>25</v>
      </c>
      <c r="D2162" s="18" t="s">
        <v>33</v>
      </c>
      <c r="E2162" s="18" t="s">
        <v>43</v>
      </c>
      <c r="F2162" s="18">
        <v>1032</v>
      </c>
      <c r="G2162" s="18">
        <v>244.23</v>
      </c>
      <c r="H2162" s="18">
        <v>298.37</v>
      </c>
      <c r="I2162" s="43">
        <v>261</v>
      </c>
      <c r="J2162" s="18" t="s">
        <v>48</v>
      </c>
      <c r="K2162" t="s">
        <v>4495</v>
      </c>
      <c r="L2162" s="18" t="s">
        <v>461</v>
      </c>
    </row>
    <row r="2163" spans="1:12" x14ac:dyDescent="0.3">
      <c r="A2163" t="s">
        <v>10159</v>
      </c>
      <c r="B2163" s="18" t="s">
        <v>20</v>
      </c>
      <c r="C2163" s="18" t="s">
        <v>22</v>
      </c>
      <c r="D2163" s="18" t="s">
        <v>34</v>
      </c>
      <c r="E2163" s="18" t="s">
        <v>44</v>
      </c>
      <c r="F2163" s="18">
        <v>1074</v>
      </c>
      <c r="G2163" s="18">
        <v>430.76</v>
      </c>
      <c r="H2163" s="18">
        <v>731.24</v>
      </c>
      <c r="I2163" s="43">
        <v>112</v>
      </c>
      <c r="J2163" s="18" t="s">
        <v>48</v>
      </c>
      <c r="K2163" t="s">
        <v>5083</v>
      </c>
      <c r="L2163" s="18" t="s">
        <v>3513</v>
      </c>
    </row>
    <row r="2164" spans="1:12" x14ac:dyDescent="0.3">
      <c r="A2164" t="s">
        <v>8078</v>
      </c>
      <c r="B2164" s="18" t="s">
        <v>12</v>
      </c>
      <c r="C2164" s="18" t="s">
        <v>24</v>
      </c>
      <c r="D2164" s="18" t="s">
        <v>33</v>
      </c>
      <c r="E2164" s="18" t="s">
        <v>36</v>
      </c>
      <c r="F2164" s="18">
        <v>1061</v>
      </c>
      <c r="G2164" s="18">
        <v>659.54</v>
      </c>
      <c r="H2164" s="18">
        <v>837.17</v>
      </c>
      <c r="I2164" s="43">
        <v>286</v>
      </c>
      <c r="J2164" s="18" t="s">
        <v>48</v>
      </c>
      <c r="K2164" t="s">
        <v>6280</v>
      </c>
      <c r="L2164" s="18" t="s">
        <v>145</v>
      </c>
    </row>
    <row r="2165" spans="1:12" x14ac:dyDescent="0.3">
      <c r="A2165" t="s">
        <v>7374</v>
      </c>
      <c r="B2165" s="18" t="s">
        <v>19</v>
      </c>
      <c r="C2165" s="18" t="s">
        <v>26</v>
      </c>
      <c r="D2165" s="18" t="s">
        <v>31</v>
      </c>
      <c r="E2165" s="18" t="s">
        <v>43</v>
      </c>
      <c r="F2165" s="18">
        <v>1057</v>
      </c>
      <c r="G2165" s="18">
        <v>469.69</v>
      </c>
      <c r="H2165" s="18">
        <v>799.05</v>
      </c>
      <c r="I2165" s="43">
        <v>268</v>
      </c>
      <c r="J2165" s="18" t="s">
        <v>48</v>
      </c>
      <c r="K2165" t="s">
        <v>6146</v>
      </c>
      <c r="L2165" s="18" t="s">
        <v>934</v>
      </c>
    </row>
    <row r="2166" spans="1:12" x14ac:dyDescent="0.3">
      <c r="A2166" t="s">
        <v>8001</v>
      </c>
      <c r="B2166" s="18" t="s">
        <v>17</v>
      </c>
      <c r="C2166" s="18" t="s">
        <v>27</v>
      </c>
      <c r="D2166" s="18" t="s">
        <v>33</v>
      </c>
      <c r="E2166" s="18" t="s">
        <v>36</v>
      </c>
      <c r="F2166" s="18">
        <v>1092</v>
      </c>
      <c r="G2166" s="18">
        <v>1879.17</v>
      </c>
      <c r="H2166" s="18">
        <v>2338.6999999999998</v>
      </c>
      <c r="I2166" s="43">
        <v>316</v>
      </c>
      <c r="J2166" s="18" t="s">
        <v>48</v>
      </c>
      <c r="K2166" t="s">
        <v>4679</v>
      </c>
      <c r="L2166" s="18" t="s">
        <v>4012</v>
      </c>
    </row>
    <row r="2167" spans="1:12" x14ac:dyDescent="0.3">
      <c r="A2167" t="s">
        <v>8884</v>
      </c>
      <c r="B2167" s="18" t="s">
        <v>15</v>
      </c>
      <c r="C2167" s="18" t="s">
        <v>27</v>
      </c>
      <c r="D2167" s="18" t="s">
        <v>35</v>
      </c>
      <c r="E2167" s="18" t="s">
        <v>45</v>
      </c>
      <c r="F2167" s="18">
        <v>1054</v>
      </c>
      <c r="G2167" s="18">
        <v>102.34</v>
      </c>
      <c r="H2167" s="18">
        <v>145.51</v>
      </c>
      <c r="I2167" s="43">
        <v>319</v>
      </c>
      <c r="J2167" s="18" t="s">
        <v>48</v>
      </c>
      <c r="K2167" t="s">
        <v>6002</v>
      </c>
      <c r="L2167" s="18" t="s">
        <v>1479</v>
      </c>
    </row>
    <row r="2168" spans="1:12" x14ac:dyDescent="0.3">
      <c r="A2168" t="s">
        <v>8008</v>
      </c>
      <c r="B2168" s="18" t="s">
        <v>12</v>
      </c>
      <c r="C2168" s="18" t="s">
        <v>21</v>
      </c>
      <c r="D2168" s="18" t="s">
        <v>33</v>
      </c>
      <c r="E2168" s="18" t="s">
        <v>44</v>
      </c>
      <c r="F2168" s="18">
        <v>1040</v>
      </c>
      <c r="G2168" s="18">
        <v>1377.39</v>
      </c>
      <c r="H2168" s="18">
        <v>1803.45</v>
      </c>
      <c r="I2168" s="43">
        <v>80</v>
      </c>
      <c r="J2168" s="18" t="s">
        <v>48</v>
      </c>
      <c r="K2168" t="s">
        <v>6269</v>
      </c>
      <c r="L2168" s="18" t="s">
        <v>218</v>
      </c>
    </row>
    <row r="2169" spans="1:12" x14ac:dyDescent="0.3">
      <c r="A2169" t="s">
        <v>10175</v>
      </c>
      <c r="B2169" s="18" t="s">
        <v>14</v>
      </c>
      <c r="C2169" s="18" t="s">
        <v>22</v>
      </c>
      <c r="D2169" s="18" t="s">
        <v>35</v>
      </c>
      <c r="E2169" s="18" t="s">
        <v>38</v>
      </c>
      <c r="F2169" s="18">
        <v>1046</v>
      </c>
      <c r="G2169" s="18">
        <v>1339.95</v>
      </c>
      <c r="H2169" s="18">
        <v>2071.0100000000002</v>
      </c>
      <c r="I2169" s="43">
        <v>458</v>
      </c>
      <c r="J2169" s="18" t="s">
        <v>48</v>
      </c>
      <c r="K2169" t="s">
        <v>5062</v>
      </c>
      <c r="L2169" s="18" t="s">
        <v>3540</v>
      </c>
    </row>
    <row r="2170" spans="1:12" x14ac:dyDescent="0.3">
      <c r="A2170" t="s">
        <v>8573</v>
      </c>
      <c r="B2170" s="18" t="s">
        <v>19</v>
      </c>
      <c r="C2170" s="18" t="s">
        <v>22</v>
      </c>
      <c r="D2170" s="18" t="s">
        <v>32</v>
      </c>
      <c r="E2170" s="18" t="s">
        <v>43</v>
      </c>
      <c r="F2170" s="18">
        <v>1008</v>
      </c>
      <c r="G2170" s="18">
        <v>1023.13</v>
      </c>
      <c r="H2170" s="18">
        <v>1647.49</v>
      </c>
      <c r="I2170" s="43">
        <v>170</v>
      </c>
      <c r="J2170" s="18" t="s">
        <v>48</v>
      </c>
      <c r="K2170" t="s">
        <v>5876</v>
      </c>
      <c r="L2170" s="18" t="s">
        <v>970</v>
      </c>
    </row>
    <row r="2171" spans="1:12" x14ac:dyDescent="0.3">
      <c r="A2171" t="s">
        <v>10617</v>
      </c>
      <c r="B2171" s="18" t="s">
        <v>14</v>
      </c>
      <c r="C2171" s="18" t="s">
        <v>24</v>
      </c>
      <c r="D2171" s="18" t="s">
        <v>31</v>
      </c>
      <c r="E2171" s="18" t="s">
        <v>43</v>
      </c>
      <c r="F2171" s="18">
        <v>1078</v>
      </c>
      <c r="G2171" s="18">
        <v>1529.34</v>
      </c>
      <c r="H2171" s="18">
        <v>1719.66</v>
      </c>
      <c r="I2171" s="43">
        <v>70</v>
      </c>
      <c r="J2171" s="18" t="s">
        <v>48</v>
      </c>
      <c r="K2171" t="s">
        <v>4490</v>
      </c>
      <c r="L2171" s="18" t="s">
        <v>4215</v>
      </c>
    </row>
    <row r="2172" spans="1:12" x14ac:dyDescent="0.3">
      <c r="A2172" t="s">
        <v>7568</v>
      </c>
      <c r="B2172" s="18" t="s">
        <v>19</v>
      </c>
      <c r="C2172" s="18" t="s">
        <v>24</v>
      </c>
      <c r="D2172" s="18" t="s">
        <v>34</v>
      </c>
      <c r="E2172" s="18" t="s">
        <v>36</v>
      </c>
      <c r="F2172" s="18">
        <v>1007</v>
      </c>
      <c r="G2172" s="18">
        <v>1880.74</v>
      </c>
      <c r="H2172" s="18">
        <v>3447.42</v>
      </c>
      <c r="I2172" s="43">
        <v>185</v>
      </c>
      <c r="J2172" s="18" t="s">
        <v>48</v>
      </c>
      <c r="K2172" t="s">
        <v>5337</v>
      </c>
      <c r="L2172" s="18" t="s">
        <v>611</v>
      </c>
    </row>
    <row r="2173" spans="1:12" x14ac:dyDescent="0.3">
      <c r="A2173" t="s">
        <v>7801</v>
      </c>
      <c r="B2173" s="18" t="s">
        <v>13</v>
      </c>
      <c r="C2173" s="18" t="s">
        <v>22</v>
      </c>
      <c r="D2173" s="18" t="s">
        <v>34</v>
      </c>
      <c r="E2173" s="18" t="s">
        <v>37</v>
      </c>
      <c r="F2173" s="18">
        <v>1060</v>
      </c>
      <c r="G2173" s="18">
        <v>1233.5899999999999</v>
      </c>
      <c r="H2173" s="18">
        <v>2440.5500000000002</v>
      </c>
      <c r="I2173" s="43">
        <v>94</v>
      </c>
      <c r="J2173" s="18" t="s">
        <v>48</v>
      </c>
      <c r="K2173" t="s">
        <v>5145</v>
      </c>
      <c r="L2173" s="18" t="s">
        <v>415</v>
      </c>
    </row>
    <row r="2174" spans="1:12" x14ac:dyDescent="0.3">
      <c r="A2174" t="s">
        <v>7223</v>
      </c>
      <c r="B2174" s="18" t="s">
        <v>11</v>
      </c>
      <c r="C2174" s="18" t="s">
        <v>21</v>
      </c>
      <c r="D2174" s="18" t="s">
        <v>33</v>
      </c>
      <c r="E2174" s="18" t="s">
        <v>39</v>
      </c>
      <c r="F2174" s="18">
        <v>1010</v>
      </c>
      <c r="G2174" s="18">
        <v>1909.23</v>
      </c>
      <c r="H2174" s="18">
        <v>3227.79</v>
      </c>
      <c r="I2174" s="43">
        <v>298</v>
      </c>
      <c r="J2174" s="18" t="s">
        <v>48</v>
      </c>
      <c r="K2174" t="s">
        <v>4614</v>
      </c>
      <c r="L2174" s="18" t="s">
        <v>1250</v>
      </c>
    </row>
    <row r="2175" spans="1:12" x14ac:dyDescent="0.3">
      <c r="A2175" t="s">
        <v>9972</v>
      </c>
      <c r="B2175" s="18" t="s">
        <v>15</v>
      </c>
      <c r="C2175" s="18" t="s">
        <v>30</v>
      </c>
      <c r="D2175" s="18" t="s">
        <v>32</v>
      </c>
      <c r="E2175" s="18" t="s">
        <v>38</v>
      </c>
      <c r="F2175" s="18">
        <v>1004</v>
      </c>
      <c r="G2175" s="18">
        <v>194.66</v>
      </c>
      <c r="H2175" s="18">
        <v>257.60000000000002</v>
      </c>
      <c r="I2175" s="43">
        <v>439</v>
      </c>
      <c r="J2175" s="18" t="s">
        <v>48</v>
      </c>
      <c r="K2175" t="s">
        <v>5148</v>
      </c>
      <c r="L2175" s="18" t="s">
        <v>3209</v>
      </c>
    </row>
    <row r="2176" spans="1:12" x14ac:dyDescent="0.3">
      <c r="A2176" t="s">
        <v>6903</v>
      </c>
      <c r="B2176" s="18" t="s">
        <v>18</v>
      </c>
      <c r="C2176" s="18" t="s">
        <v>30</v>
      </c>
      <c r="D2176" s="18" t="s">
        <v>34</v>
      </c>
      <c r="E2176" s="18" t="s">
        <v>38</v>
      </c>
      <c r="F2176" s="18">
        <v>1096</v>
      </c>
      <c r="G2176" s="18">
        <v>395.24</v>
      </c>
      <c r="H2176" s="18">
        <v>604.91999999999996</v>
      </c>
      <c r="I2176" s="43">
        <v>389</v>
      </c>
      <c r="J2176" s="18" t="s">
        <v>48</v>
      </c>
      <c r="K2176" t="s">
        <v>4957</v>
      </c>
      <c r="L2176" s="18" t="s">
        <v>3674</v>
      </c>
    </row>
    <row r="2177" spans="1:12" x14ac:dyDescent="0.3">
      <c r="A2177" t="s">
        <v>6460</v>
      </c>
      <c r="B2177" s="18" t="s">
        <v>18</v>
      </c>
      <c r="C2177" s="18" t="s">
        <v>30</v>
      </c>
      <c r="D2177" s="18" t="s">
        <v>31</v>
      </c>
      <c r="E2177" s="18" t="s">
        <v>43</v>
      </c>
      <c r="F2177" s="18">
        <v>1096</v>
      </c>
      <c r="G2177" s="18">
        <v>291.89</v>
      </c>
      <c r="H2177" s="18">
        <v>551.77</v>
      </c>
      <c r="I2177" s="43">
        <v>292</v>
      </c>
      <c r="J2177" s="18" t="s">
        <v>48</v>
      </c>
      <c r="K2177" t="s">
        <v>6255</v>
      </c>
      <c r="L2177" s="18" t="s">
        <v>279</v>
      </c>
    </row>
    <row r="2178" spans="1:12" x14ac:dyDescent="0.3">
      <c r="A2178" t="s">
        <v>8124</v>
      </c>
      <c r="B2178" s="18" t="s">
        <v>13</v>
      </c>
      <c r="C2178" s="18" t="s">
        <v>24</v>
      </c>
      <c r="D2178" s="18" t="s">
        <v>33</v>
      </c>
      <c r="E2178" s="18" t="s">
        <v>36</v>
      </c>
      <c r="F2178" s="18">
        <v>1013</v>
      </c>
      <c r="G2178" s="18">
        <v>1429.22</v>
      </c>
      <c r="H2178" s="18">
        <v>2332.73</v>
      </c>
      <c r="I2178" s="43">
        <v>403</v>
      </c>
      <c r="J2178" s="18" t="s">
        <v>48</v>
      </c>
      <c r="K2178" t="s">
        <v>6267</v>
      </c>
      <c r="L2178" s="18" t="s">
        <v>224</v>
      </c>
    </row>
    <row r="2179" spans="1:12" x14ac:dyDescent="0.3">
      <c r="A2179" t="s">
        <v>9573</v>
      </c>
      <c r="B2179" s="18" t="s">
        <v>17</v>
      </c>
      <c r="C2179" s="18" t="s">
        <v>24</v>
      </c>
      <c r="D2179" s="18" t="s">
        <v>33</v>
      </c>
      <c r="E2179" s="18" t="s">
        <v>40</v>
      </c>
      <c r="F2179" s="18">
        <v>1006</v>
      </c>
      <c r="G2179" s="18">
        <v>1498.1</v>
      </c>
      <c r="H2179" s="18">
        <v>2898.82</v>
      </c>
      <c r="I2179" s="43">
        <v>160</v>
      </c>
      <c r="J2179" s="18" t="s">
        <v>48</v>
      </c>
      <c r="K2179" t="s">
        <v>5635</v>
      </c>
      <c r="L2179" s="18" t="s">
        <v>2577</v>
      </c>
    </row>
    <row r="2180" spans="1:12" x14ac:dyDescent="0.3">
      <c r="A2180" t="s">
        <v>9343</v>
      </c>
      <c r="B2180" s="18" t="s">
        <v>18</v>
      </c>
      <c r="C2180" s="18" t="s">
        <v>24</v>
      </c>
      <c r="D2180" s="18" t="s">
        <v>31</v>
      </c>
      <c r="E2180" s="18" t="s">
        <v>44</v>
      </c>
      <c r="F2180" s="18">
        <v>1080</v>
      </c>
      <c r="G2180" s="18">
        <v>1089.58</v>
      </c>
      <c r="H2180" s="18">
        <v>1977.14</v>
      </c>
      <c r="I2180" s="43">
        <v>55</v>
      </c>
      <c r="J2180" s="18" t="s">
        <v>48</v>
      </c>
      <c r="K2180" t="s">
        <v>5779</v>
      </c>
      <c r="L2180" s="18" t="s">
        <v>2217</v>
      </c>
    </row>
    <row r="2181" spans="1:12" x14ac:dyDescent="0.3">
      <c r="A2181" t="s">
        <v>8204</v>
      </c>
      <c r="B2181" s="18" t="s">
        <v>20</v>
      </c>
      <c r="C2181" s="18" t="s">
        <v>22</v>
      </c>
      <c r="D2181" s="18" t="s">
        <v>33</v>
      </c>
      <c r="E2181" s="18" t="s">
        <v>42</v>
      </c>
      <c r="F2181" s="18">
        <v>1063</v>
      </c>
      <c r="G2181" s="18">
        <v>475.28</v>
      </c>
      <c r="H2181" s="18">
        <v>861.48</v>
      </c>
      <c r="I2181" s="43">
        <v>69</v>
      </c>
      <c r="J2181" s="18" t="s">
        <v>48</v>
      </c>
      <c r="K2181" t="s">
        <v>5647</v>
      </c>
      <c r="L2181" s="18" t="s">
        <v>365</v>
      </c>
    </row>
    <row r="2182" spans="1:12" x14ac:dyDescent="0.3">
      <c r="A2182" t="s">
        <v>9669</v>
      </c>
      <c r="B2182" s="18" t="s">
        <v>15</v>
      </c>
      <c r="C2182" s="18" t="s">
        <v>23</v>
      </c>
      <c r="D2182" s="18" t="s">
        <v>34</v>
      </c>
      <c r="E2182" s="18" t="s">
        <v>42</v>
      </c>
      <c r="F2182" s="18">
        <v>1040</v>
      </c>
      <c r="G2182" s="18">
        <v>623.48</v>
      </c>
      <c r="H2182" s="18">
        <v>958.43</v>
      </c>
      <c r="I2182" s="43">
        <v>16</v>
      </c>
      <c r="J2182" s="18" t="s">
        <v>48</v>
      </c>
      <c r="K2182" t="s">
        <v>5556</v>
      </c>
      <c r="L2182" s="18" t="s">
        <v>2739</v>
      </c>
    </row>
    <row r="2183" spans="1:12" x14ac:dyDescent="0.3">
      <c r="A2183" t="s">
        <v>8525</v>
      </c>
      <c r="B2183" s="18" t="s">
        <v>17</v>
      </c>
      <c r="C2183" s="18" t="s">
        <v>27</v>
      </c>
      <c r="D2183" s="18" t="s">
        <v>34</v>
      </c>
      <c r="E2183" s="18" t="s">
        <v>40</v>
      </c>
      <c r="F2183" s="18">
        <v>1070</v>
      </c>
      <c r="G2183" s="18">
        <v>218.73</v>
      </c>
      <c r="H2183" s="18">
        <v>426.13</v>
      </c>
      <c r="I2183" s="43">
        <v>491</v>
      </c>
      <c r="J2183" s="18" t="s">
        <v>48</v>
      </c>
      <c r="K2183" t="s">
        <v>4649</v>
      </c>
      <c r="L2183" s="18" t="s">
        <v>893</v>
      </c>
    </row>
    <row r="2184" spans="1:12" x14ac:dyDescent="0.3">
      <c r="A2184" t="s">
        <v>10344</v>
      </c>
      <c r="B2184" s="18" t="s">
        <v>20</v>
      </c>
      <c r="C2184" s="18" t="s">
        <v>23</v>
      </c>
      <c r="D2184" s="18" t="s">
        <v>31</v>
      </c>
      <c r="E2184" s="18" t="s">
        <v>38</v>
      </c>
      <c r="F2184" s="18">
        <v>1012</v>
      </c>
      <c r="G2184" s="18">
        <v>1096.3900000000001</v>
      </c>
      <c r="H2184" s="18">
        <v>1454.52</v>
      </c>
      <c r="I2184" s="43">
        <v>4</v>
      </c>
      <c r="J2184" s="18" t="s">
        <v>48</v>
      </c>
      <c r="K2184" t="s">
        <v>4450</v>
      </c>
      <c r="L2184" s="18" t="s">
        <v>3778</v>
      </c>
    </row>
    <row r="2185" spans="1:12" x14ac:dyDescent="0.3">
      <c r="A2185" t="s">
        <v>9578</v>
      </c>
      <c r="B2185" s="18" t="s">
        <v>19</v>
      </c>
      <c r="C2185" s="18" t="s">
        <v>29</v>
      </c>
      <c r="D2185" s="18" t="s">
        <v>31</v>
      </c>
      <c r="E2185" s="18" t="s">
        <v>40</v>
      </c>
      <c r="F2185" s="18">
        <v>1030</v>
      </c>
      <c r="G2185" s="18">
        <v>1531.92</v>
      </c>
      <c r="H2185" s="18">
        <v>2667.5</v>
      </c>
      <c r="I2185" s="43">
        <v>249</v>
      </c>
      <c r="J2185" s="18" t="s">
        <v>48</v>
      </c>
      <c r="K2185" t="s">
        <v>5580</v>
      </c>
      <c r="L2185" s="18" t="s">
        <v>2585</v>
      </c>
    </row>
    <row r="2186" spans="1:12" x14ac:dyDescent="0.3">
      <c r="A2186" t="s">
        <v>6748</v>
      </c>
      <c r="B2186" s="18" t="s">
        <v>19</v>
      </c>
      <c r="C2186" s="18" t="s">
        <v>24</v>
      </c>
      <c r="D2186" s="18" t="s">
        <v>32</v>
      </c>
      <c r="E2186" s="18" t="s">
        <v>41</v>
      </c>
      <c r="F2186" s="18">
        <v>1064</v>
      </c>
      <c r="G2186" s="18">
        <v>838.61</v>
      </c>
      <c r="H2186" s="18">
        <v>995.86</v>
      </c>
      <c r="I2186" s="43">
        <v>365</v>
      </c>
      <c r="J2186" s="18" t="s">
        <v>48</v>
      </c>
      <c r="K2186" t="s">
        <v>6032</v>
      </c>
      <c r="L2186" s="18" t="s">
        <v>489</v>
      </c>
    </row>
    <row r="2187" spans="1:12" x14ac:dyDescent="0.3">
      <c r="A2187" t="s">
        <v>8567</v>
      </c>
      <c r="B2187" s="18" t="s">
        <v>11</v>
      </c>
      <c r="C2187" s="18" t="s">
        <v>25</v>
      </c>
      <c r="D2187" s="18" t="s">
        <v>35</v>
      </c>
      <c r="E2187" s="18" t="s">
        <v>37</v>
      </c>
      <c r="F2187" s="18">
        <v>1004</v>
      </c>
      <c r="G2187" s="18">
        <v>379.09</v>
      </c>
      <c r="H2187" s="18">
        <v>620.54999999999995</v>
      </c>
      <c r="I2187" s="43">
        <v>157</v>
      </c>
      <c r="J2187" s="18" t="s">
        <v>48</v>
      </c>
      <c r="K2187" t="s">
        <v>4964</v>
      </c>
      <c r="L2187" s="18" t="s">
        <v>959</v>
      </c>
    </row>
    <row r="2188" spans="1:12" x14ac:dyDescent="0.3">
      <c r="A2188" t="s">
        <v>10374</v>
      </c>
      <c r="B2188" s="18" t="s">
        <v>13</v>
      </c>
      <c r="C2188" s="18" t="s">
        <v>25</v>
      </c>
      <c r="D2188" s="18" t="s">
        <v>33</v>
      </c>
      <c r="E2188" s="18" t="s">
        <v>39</v>
      </c>
      <c r="F2188" s="18">
        <v>1069</v>
      </c>
      <c r="G2188" s="18">
        <v>114.61</v>
      </c>
      <c r="H2188" s="18">
        <v>203.42</v>
      </c>
      <c r="I2188" s="43">
        <v>170</v>
      </c>
      <c r="J2188" s="18" t="s">
        <v>48</v>
      </c>
      <c r="K2188" t="s">
        <v>4840</v>
      </c>
      <c r="L2188" s="18" t="s">
        <v>3822</v>
      </c>
    </row>
    <row r="2189" spans="1:12" x14ac:dyDescent="0.3">
      <c r="A2189" t="s">
        <v>9373</v>
      </c>
      <c r="B2189" s="18" t="s">
        <v>16</v>
      </c>
      <c r="C2189" s="18" t="s">
        <v>21</v>
      </c>
      <c r="D2189" s="18" t="s">
        <v>31</v>
      </c>
      <c r="E2189" s="18" t="s">
        <v>37</v>
      </c>
      <c r="F2189" s="18">
        <v>1029</v>
      </c>
      <c r="G2189" s="18">
        <v>1353.82</v>
      </c>
      <c r="H2189" s="18">
        <v>1643.04</v>
      </c>
      <c r="I2189" s="43">
        <v>320</v>
      </c>
      <c r="J2189" s="18" t="s">
        <v>48</v>
      </c>
      <c r="K2189" t="s">
        <v>5303</v>
      </c>
      <c r="L2189" s="18" t="s">
        <v>2263</v>
      </c>
    </row>
    <row r="2190" spans="1:12" x14ac:dyDescent="0.3">
      <c r="A2190" t="s">
        <v>9180</v>
      </c>
      <c r="B2190" s="18" t="s">
        <v>18</v>
      </c>
      <c r="C2190" s="18" t="s">
        <v>23</v>
      </c>
      <c r="D2190" s="18" t="s">
        <v>34</v>
      </c>
      <c r="E2190" s="18" t="s">
        <v>36</v>
      </c>
      <c r="F2190" s="18">
        <v>1078</v>
      </c>
      <c r="G2190" s="18">
        <v>657.06</v>
      </c>
      <c r="H2190" s="18">
        <v>857.12</v>
      </c>
      <c r="I2190" s="43">
        <v>77</v>
      </c>
      <c r="J2190" s="18" t="s">
        <v>48</v>
      </c>
      <c r="K2190" t="s">
        <v>5862</v>
      </c>
      <c r="L2190" s="18" t="s">
        <v>1962</v>
      </c>
    </row>
    <row r="2191" spans="1:12" x14ac:dyDescent="0.3">
      <c r="A2191" t="s">
        <v>6456</v>
      </c>
      <c r="B2191" s="18" t="s">
        <v>12</v>
      </c>
      <c r="C2191" s="18" t="s">
        <v>25</v>
      </c>
      <c r="D2191" s="18" t="s">
        <v>33</v>
      </c>
      <c r="E2191" s="18" t="s">
        <v>45</v>
      </c>
      <c r="F2191" s="18">
        <v>1086</v>
      </c>
      <c r="G2191" s="18">
        <v>1184.95</v>
      </c>
      <c r="H2191" s="18">
        <v>2127.4899999999998</v>
      </c>
      <c r="I2191" s="43">
        <v>416</v>
      </c>
      <c r="J2191" s="18" t="s">
        <v>48</v>
      </c>
      <c r="K2191" t="s">
        <v>4519</v>
      </c>
      <c r="L2191" s="18" t="s">
        <v>3243</v>
      </c>
    </row>
    <row r="2192" spans="1:12" x14ac:dyDescent="0.3">
      <c r="A2192" t="s">
        <v>10309</v>
      </c>
      <c r="B2192" s="18" t="s">
        <v>15</v>
      </c>
      <c r="C2192" s="18" t="s">
        <v>26</v>
      </c>
      <c r="D2192" s="18" t="s">
        <v>35</v>
      </c>
      <c r="E2192" s="18" t="s">
        <v>37</v>
      </c>
      <c r="F2192" s="18">
        <v>1022</v>
      </c>
      <c r="G2192" s="18">
        <v>836.03</v>
      </c>
      <c r="H2192" s="18">
        <v>1440.85</v>
      </c>
      <c r="I2192" s="43">
        <v>132</v>
      </c>
      <c r="J2192" s="18" t="s">
        <v>48</v>
      </c>
      <c r="K2192" t="s">
        <v>4913</v>
      </c>
      <c r="L2192" s="18" t="s">
        <v>3728</v>
      </c>
    </row>
    <row r="2193" spans="1:12" x14ac:dyDescent="0.3">
      <c r="A2193" t="s">
        <v>9661</v>
      </c>
      <c r="B2193" s="18" t="s">
        <v>16</v>
      </c>
      <c r="C2193" s="18" t="s">
        <v>21</v>
      </c>
      <c r="D2193" s="18" t="s">
        <v>31</v>
      </c>
      <c r="E2193" s="18" t="s">
        <v>45</v>
      </c>
      <c r="F2193" s="18">
        <v>1077</v>
      </c>
      <c r="G2193" s="18">
        <v>1694.27</v>
      </c>
      <c r="H2193" s="18">
        <v>2678.65</v>
      </c>
      <c r="I2193" s="43">
        <v>349</v>
      </c>
      <c r="J2193" s="18" t="s">
        <v>48</v>
      </c>
      <c r="K2193" t="s">
        <v>5563</v>
      </c>
      <c r="L2193" s="18" t="s">
        <v>2727</v>
      </c>
    </row>
    <row r="2194" spans="1:12" x14ac:dyDescent="0.3">
      <c r="A2194" t="s">
        <v>8695</v>
      </c>
      <c r="B2194" s="18" t="s">
        <v>14</v>
      </c>
      <c r="C2194" s="18" t="s">
        <v>29</v>
      </c>
      <c r="D2194" s="18" t="s">
        <v>31</v>
      </c>
      <c r="E2194" s="18" t="s">
        <v>41</v>
      </c>
      <c r="F2194" s="18">
        <v>1081</v>
      </c>
      <c r="G2194" s="18">
        <v>610.16999999999996</v>
      </c>
      <c r="H2194" s="18">
        <v>739.22</v>
      </c>
      <c r="I2194" s="43">
        <v>484</v>
      </c>
      <c r="J2194" s="18" t="s">
        <v>48</v>
      </c>
      <c r="K2194" t="s">
        <v>5728</v>
      </c>
      <c r="L2194" s="18" t="s">
        <v>1160</v>
      </c>
    </row>
    <row r="2195" spans="1:12" x14ac:dyDescent="0.3">
      <c r="A2195" t="s">
        <v>9256</v>
      </c>
      <c r="B2195" s="18" t="s">
        <v>12</v>
      </c>
      <c r="C2195" s="18" t="s">
        <v>27</v>
      </c>
      <c r="D2195" s="18" t="s">
        <v>35</v>
      </c>
      <c r="E2195" s="18" t="s">
        <v>38</v>
      </c>
      <c r="F2195" s="18">
        <v>1005</v>
      </c>
      <c r="G2195" s="18">
        <v>544.09</v>
      </c>
      <c r="H2195" s="18">
        <v>728.85</v>
      </c>
      <c r="I2195" s="43">
        <v>315</v>
      </c>
      <c r="J2195" s="18" t="s">
        <v>48</v>
      </c>
      <c r="K2195" t="s">
        <v>5080</v>
      </c>
      <c r="L2195" s="18" t="s">
        <v>2073</v>
      </c>
    </row>
    <row r="2196" spans="1:12" x14ac:dyDescent="0.3">
      <c r="A2196" t="s">
        <v>7235</v>
      </c>
      <c r="B2196" s="18" t="s">
        <v>16</v>
      </c>
      <c r="C2196" s="18" t="s">
        <v>28</v>
      </c>
      <c r="D2196" s="18" t="s">
        <v>33</v>
      </c>
      <c r="E2196" s="18" t="s">
        <v>38</v>
      </c>
      <c r="F2196" s="18">
        <v>1045</v>
      </c>
      <c r="G2196" s="18">
        <v>1850.16</v>
      </c>
      <c r="H2196" s="18">
        <v>2857.38</v>
      </c>
      <c r="I2196" s="43">
        <v>8</v>
      </c>
      <c r="J2196" s="18" t="s">
        <v>48</v>
      </c>
      <c r="K2196" t="s">
        <v>6049</v>
      </c>
      <c r="L2196" s="18" t="s">
        <v>1320</v>
      </c>
    </row>
    <row r="2197" spans="1:12" x14ac:dyDescent="0.3">
      <c r="A2197" t="s">
        <v>9039</v>
      </c>
      <c r="B2197" s="18" t="s">
        <v>13</v>
      </c>
      <c r="C2197" s="18" t="s">
        <v>25</v>
      </c>
      <c r="D2197" s="18" t="s">
        <v>33</v>
      </c>
      <c r="E2197" s="18" t="s">
        <v>41</v>
      </c>
      <c r="F2197" s="18">
        <v>1079</v>
      </c>
      <c r="G2197" s="18">
        <v>583.79</v>
      </c>
      <c r="H2197" s="18">
        <v>942.78</v>
      </c>
      <c r="I2197" s="43">
        <v>451</v>
      </c>
      <c r="J2197" s="18" t="s">
        <v>48</v>
      </c>
      <c r="K2197" t="s">
        <v>5411</v>
      </c>
      <c r="L2197" s="18" t="s">
        <v>1740</v>
      </c>
    </row>
    <row r="2198" spans="1:12" x14ac:dyDescent="0.3">
      <c r="A2198" t="s">
        <v>10516</v>
      </c>
      <c r="B2198" s="18" t="s">
        <v>12</v>
      </c>
      <c r="C2198" s="18" t="s">
        <v>30</v>
      </c>
      <c r="D2198" s="18" t="s">
        <v>31</v>
      </c>
      <c r="E2198" s="18" t="s">
        <v>36</v>
      </c>
      <c r="F2198" s="18">
        <v>1094</v>
      </c>
      <c r="G2198" s="18">
        <v>900.17</v>
      </c>
      <c r="H2198" s="18">
        <v>1222.5899999999999</v>
      </c>
      <c r="I2198" s="43">
        <v>365</v>
      </c>
      <c r="J2198" s="18" t="s">
        <v>48</v>
      </c>
      <c r="K2198" t="s">
        <v>4641</v>
      </c>
      <c r="L2198" s="18" t="s">
        <v>4053</v>
      </c>
    </row>
    <row r="2199" spans="1:12" x14ac:dyDescent="0.3">
      <c r="A2199" t="s">
        <v>7015</v>
      </c>
      <c r="B2199" s="18" t="s">
        <v>16</v>
      </c>
      <c r="C2199" s="18" t="s">
        <v>22</v>
      </c>
      <c r="D2199" s="18" t="s">
        <v>32</v>
      </c>
      <c r="E2199" s="18" t="s">
        <v>45</v>
      </c>
      <c r="F2199" s="18">
        <v>1086</v>
      </c>
      <c r="G2199" s="18">
        <v>273.61</v>
      </c>
      <c r="H2199" s="18">
        <v>329.82</v>
      </c>
      <c r="I2199" s="43">
        <v>17</v>
      </c>
      <c r="J2199" s="18" t="s">
        <v>48</v>
      </c>
      <c r="K2199" t="s">
        <v>5090</v>
      </c>
      <c r="L2199" s="18" t="s">
        <v>2430</v>
      </c>
    </row>
    <row r="2200" spans="1:12" x14ac:dyDescent="0.3">
      <c r="A2200" t="s">
        <v>8922</v>
      </c>
      <c r="B2200" s="18" t="s">
        <v>15</v>
      </c>
      <c r="C2200" s="18" t="s">
        <v>23</v>
      </c>
      <c r="D2200" s="18" t="s">
        <v>32</v>
      </c>
      <c r="E2200" s="18" t="s">
        <v>40</v>
      </c>
      <c r="F2200" s="18">
        <v>1011</v>
      </c>
      <c r="G2200" s="18">
        <v>1442.39</v>
      </c>
      <c r="H2200" s="18">
        <v>2050.4299999999998</v>
      </c>
      <c r="I2200" s="43">
        <v>181</v>
      </c>
      <c r="J2200" s="18" t="s">
        <v>48</v>
      </c>
      <c r="K2200" t="s">
        <v>5984</v>
      </c>
      <c r="L2200" s="18" t="s">
        <v>1543</v>
      </c>
    </row>
    <row r="2201" spans="1:12" x14ac:dyDescent="0.3">
      <c r="A2201" t="s">
        <v>8961</v>
      </c>
      <c r="B2201" s="18" t="s">
        <v>14</v>
      </c>
      <c r="C2201" s="18" t="s">
        <v>27</v>
      </c>
      <c r="D2201" s="18" t="s">
        <v>31</v>
      </c>
      <c r="E2201" s="18" t="s">
        <v>36</v>
      </c>
      <c r="F2201" s="18">
        <v>1021</v>
      </c>
      <c r="G2201" s="18">
        <v>1333.72</v>
      </c>
      <c r="H2201" s="18">
        <v>1940.73</v>
      </c>
      <c r="I2201" s="43">
        <v>332</v>
      </c>
      <c r="J2201" s="18" t="s">
        <v>48</v>
      </c>
      <c r="K2201" t="s">
        <v>5965</v>
      </c>
      <c r="L2201" s="18" t="s">
        <v>1612</v>
      </c>
    </row>
    <row r="2202" spans="1:12" x14ac:dyDescent="0.3">
      <c r="A2202" t="s">
        <v>8723</v>
      </c>
      <c r="B2202" s="18" t="s">
        <v>12</v>
      </c>
      <c r="C2202" s="18" t="s">
        <v>29</v>
      </c>
      <c r="D2202" s="18" t="s">
        <v>32</v>
      </c>
      <c r="E2202" s="18" t="s">
        <v>40</v>
      </c>
      <c r="F2202" s="18">
        <v>1078</v>
      </c>
      <c r="G2202" s="18">
        <v>248.43</v>
      </c>
      <c r="H2202" s="18">
        <v>317.25</v>
      </c>
      <c r="I2202" s="43">
        <v>60</v>
      </c>
      <c r="J2202" s="18" t="s">
        <v>48</v>
      </c>
      <c r="K2202" t="s">
        <v>4799</v>
      </c>
      <c r="L2202" s="18" t="s">
        <v>1198</v>
      </c>
    </row>
    <row r="2203" spans="1:12" x14ac:dyDescent="0.3">
      <c r="A2203" t="s">
        <v>9663</v>
      </c>
      <c r="B2203" s="18" t="s">
        <v>15</v>
      </c>
      <c r="C2203" s="18" t="s">
        <v>24</v>
      </c>
      <c r="D2203" s="18" t="s">
        <v>34</v>
      </c>
      <c r="E2203" s="18" t="s">
        <v>40</v>
      </c>
      <c r="F2203" s="18">
        <v>1093</v>
      </c>
      <c r="G2203" s="18">
        <v>1773.82</v>
      </c>
      <c r="H2203" s="18">
        <v>2282.61</v>
      </c>
      <c r="I2203" s="43">
        <v>94</v>
      </c>
      <c r="J2203" s="18" t="s">
        <v>48</v>
      </c>
      <c r="K2203" t="s">
        <v>5050</v>
      </c>
      <c r="L2203" s="18" t="s">
        <v>2731</v>
      </c>
    </row>
    <row r="2204" spans="1:12" x14ac:dyDescent="0.3">
      <c r="A2204" t="s">
        <v>8408</v>
      </c>
      <c r="B2204" s="18" t="s">
        <v>11</v>
      </c>
      <c r="C2204" s="18" t="s">
        <v>26</v>
      </c>
      <c r="D2204" s="18" t="s">
        <v>31</v>
      </c>
      <c r="E2204" s="18" t="s">
        <v>39</v>
      </c>
      <c r="F2204" s="18">
        <v>1029</v>
      </c>
      <c r="G2204" s="18">
        <v>577</v>
      </c>
      <c r="H2204" s="18">
        <v>1068.8699999999999</v>
      </c>
      <c r="I2204" s="43">
        <v>92</v>
      </c>
      <c r="J2204" s="18" t="s">
        <v>48</v>
      </c>
      <c r="K2204" t="s">
        <v>5677</v>
      </c>
      <c r="L2204" s="18" t="s">
        <v>704</v>
      </c>
    </row>
    <row r="2205" spans="1:12" x14ac:dyDescent="0.3">
      <c r="A2205" t="s">
        <v>10382</v>
      </c>
      <c r="B2205" s="18" t="s">
        <v>19</v>
      </c>
      <c r="C2205" s="18" t="s">
        <v>24</v>
      </c>
      <c r="D2205" s="18" t="s">
        <v>35</v>
      </c>
      <c r="E2205" s="18" t="s">
        <v>41</v>
      </c>
      <c r="F2205" s="18">
        <v>1031</v>
      </c>
      <c r="G2205" s="18">
        <v>1211.33</v>
      </c>
      <c r="H2205" s="18">
        <v>1923.82</v>
      </c>
      <c r="I2205" s="43">
        <v>63</v>
      </c>
      <c r="J2205" s="18" t="s">
        <v>48</v>
      </c>
      <c r="K2205" t="s">
        <v>4830</v>
      </c>
      <c r="L2205" s="18" t="s">
        <v>3839</v>
      </c>
    </row>
    <row r="2206" spans="1:12" x14ac:dyDescent="0.3">
      <c r="A2206" t="s">
        <v>7556</v>
      </c>
      <c r="B2206" s="18" t="s">
        <v>16</v>
      </c>
      <c r="C2206" s="18" t="s">
        <v>28</v>
      </c>
      <c r="D2206" s="18" t="s">
        <v>31</v>
      </c>
      <c r="E2206" s="18" t="s">
        <v>42</v>
      </c>
      <c r="F2206" s="18">
        <v>1051</v>
      </c>
      <c r="G2206" s="18">
        <v>925.63</v>
      </c>
      <c r="H2206" s="18">
        <v>1631.33</v>
      </c>
      <c r="I2206" s="43">
        <v>140</v>
      </c>
      <c r="J2206" s="18" t="s">
        <v>48</v>
      </c>
      <c r="K2206" t="s">
        <v>5951</v>
      </c>
      <c r="L2206" s="18" t="s">
        <v>1652</v>
      </c>
    </row>
    <row r="2207" spans="1:12" x14ac:dyDescent="0.3">
      <c r="A2207" t="s">
        <v>10163</v>
      </c>
      <c r="B2207" s="18" t="s">
        <v>11</v>
      </c>
      <c r="C2207" s="18" t="s">
        <v>24</v>
      </c>
      <c r="D2207" s="18" t="s">
        <v>32</v>
      </c>
      <c r="E2207" s="18" t="s">
        <v>41</v>
      </c>
      <c r="F2207" s="18">
        <v>1077</v>
      </c>
      <c r="G2207" s="18">
        <v>835.98</v>
      </c>
      <c r="H2207" s="18">
        <v>1106.6099999999999</v>
      </c>
      <c r="I2207" s="43">
        <v>479</v>
      </c>
      <c r="J2207" s="18" t="s">
        <v>48</v>
      </c>
      <c r="K2207" t="s">
        <v>5077</v>
      </c>
      <c r="L2207" s="18" t="s">
        <v>3522</v>
      </c>
    </row>
    <row r="2208" spans="1:12" x14ac:dyDescent="0.3">
      <c r="A2208" t="s">
        <v>9055</v>
      </c>
      <c r="B2208" s="18" t="s">
        <v>11</v>
      </c>
      <c r="C2208" s="18" t="s">
        <v>23</v>
      </c>
      <c r="D2208" s="18" t="s">
        <v>31</v>
      </c>
      <c r="E2208" s="18" t="s">
        <v>40</v>
      </c>
      <c r="F2208" s="18">
        <v>1078</v>
      </c>
      <c r="G2208" s="18">
        <v>124.03</v>
      </c>
      <c r="H2208" s="18">
        <v>202.17</v>
      </c>
      <c r="I2208" s="43">
        <v>62</v>
      </c>
      <c r="J2208" s="18" t="s">
        <v>48</v>
      </c>
      <c r="K2208" t="s">
        <v>5920</v>
      </c>
      <c r="L2208" s="18" t="s">
        <v>1761</v>
      </c>
    </row>
    <row r="2209" spans="1:12" x14ac:dyDescent="0.3">
      <c r="A2209" t="s">
        <v>7755</v>
      </c>
      <c r="B2209" s="18" t="s">
        <v>18</v>
      </c>
      <c r="C2209" s="18" t="s">
        <v>22</v>
      </c>
      <c r="D2209" s="18" t="s">
        <v>34</v>
      </c>
      <c r="E2209" s="18" t="s">
        <v>37</v>
      </c>
      <c r="F2209" s="18">
        <v>1026</v>
      </c>
      <c r="G2209" s="18">
        <v>787.27</v>
      </c>
      <c r="H2209" s="18">
        <v>1280.97</v>
      </c>
      <c r="I2209" s="43">
        <v>299</v>
      </c>
      <c r="J2209" s="18" t="s">
        <v>48</v>
      </c>
      <c r="K2209" t="s">
        <v>5937</v>
      </c>
      <c r="L2209" s="18" t="s">
        <v>1577</v>
      </c>
    </row>
    <row r="2210" spans="1:12" x14ac:dyDescent="0.3">
      <c r="A2210" t="s">
        <v>9982</v>
      </c>
      <c r="B2210" s="18" t="s">
        <v>18</v>
      </c>
      <c r="C2210" s="18" t="s">
        <v>28</v>
      </c>
      <c r="D2210" s="18" t="s">
        <v>31</v>
      </c>
      <c r="E2210" s="18" t="s">
        <v>41</v>
      </c>
      <c r="F2210" s="18">
        <v>1092</v>
      </c>
      <c r="G2210" s="18">
        <v>1294.5</v>
      </c>
      <c r="H2210" s="18">
        <v>1747</v>
      </c>
      <c r="I2210" s="43">
        <v>438</v>
      </c>
      <c r="J2210" s="18" t="s">
        <v>48</v>
      </c>
      <c r="K2210" t="s">
        <v>5279</v>
      </c>
      <c r="L2210" s="18" t="s">
        <v>3226</v>
      </c>
    </row>
    <row r="2211" spans="1:12" x14ac:dyDescent="0.3">
      <c r="A2211" t="s">
        <v>8988</v>
      </c>
      <c r="B2211" s="18" t="s">
        <v>16</v>
      </c>
      <c r="C2211" s="18" t="s">
        <v>22</v>
      </c>
      <c r="D2211" s="18" t="s">
        <v>33</v>
      </c>
      <c r="E2211" s="18" t="s">
        <v>44</v>
      </c>
      <c r="F2211" s="18">
        <v>1051</v>
      </c>
      <c r="G2211" s="18">
        <v>1569.02</v>
      </c>
      <c r="H2211" s="18">
        <v>2949.77</v>
      </c>
      <c r="I2211" s="43">
        <v>59</v>
      </c>
      <c r="J2211" s="18" t="s">
        <v>48</v>
      </c>
      <c r="K2211" t="s">
        <v>4717</v>
      </c>
      <c r="L2211" s="18" t="s">
        <v>1658</v>
      </c>
    </row>
    <row r="2212" spans="1:12" x14ac:dyDescent="0.3">
      <c r="A2212" t="s">
        <v>7326</v>
      </c>
      <c r="B2212" s="18" t="s">
        <v>20</v>
      </c>
      <c r="C2212" s="18" t="s">
        <v>29</v>
      </c>
      <c r="D2212" s="18" t="s">
        <v>32</v>
      </c>
      <c r="E2212" s="18" t="s">
        <v>44</v>
      </c>
      <c r="F2212" s="18">
        <v>1001</v>
      </c>
      <c r="G2212" s="18">
        <v>958.26</v>
      </c>
      <c r="H2212" s="18">
        <v>1824.25</v>
      </c>
      <c r="I2212" s="43">
        <v>42</v>
      </c>
      <c r="J2212" s="18" t="s">
        <v>48</v>
      </c>
      <c r="K2212" t="s">
        <v>5643</v>
      </c>
      <c r="L2212" s="18" t="s">
        <v>2559</v>
      </c>
    </row>
    <row r="2213" spans="1:12" x14ac:dyDescent="0.3">
      <c r="A2213" t="s">
        <v>7888</v>
      </c>
      <c r="B2213" s="18" t="s">
        <v>14</v>
      </c>
      <c r="C2213" s="18" t="s">
        <v>26</v>
      </c>
      <c r="D2213" s="18" t="s">
        <v>33</v>
      </c>
      <c r="E2213" s="18" t="s">
        <v>39</v>
      </c>
      <c r="F2213" s="18">
        <v>1020</v>
      </c>
      <c r="G2213" s="18">
        <v>1574.72</v>
      </c>
      <c r="H2213" s="18">
        <v>2660.69</v>
      </c>
      <c r="I2213" s="43">
        <v>335</v>
      </c>
      <c r="J2213" s="18" t="s">
        <v>48</v>
      </c>
      <c r="K2213" t="s">
        <v>5773</v>
      </c>
      <c r="L2213" s="18" t="s">
        <v>2230</v>
      </c>
    </row>
    <row r="2214" spans="1:12" x14ac:dyDescent="0.3">
      <c r="A2214" t="s">
        <v>10595</v>
      </c>
      <c r="B2214" s="18" t="s">
        <v>16</v>
      </c>
      <c r="C2214" s="18" t="s">
        <v>24</v>
      </c>
      <c r="D2214" s="18" t="s">
        <v>31</v>
      </c>
      <c r="E2214" s="18" t="s">
        <v>36</v>
      </c>
      <c r="F2214" s="18">
        <v>1046</v>
      </c>
      <c r="G2214" s="18">
        <v>1579.83</v>
      </c>
      <c r="H2214" s="18">
        <v>2902.74</v>
      </c>
      <c r="I2214" s="43">
        <v>126</v>
      </c>
      <c r="J2214" s="18" t="s">
        <v>48</v>
      </c>
      <c r="K2214" t="s">
        <v>4518</v>
      </c>
      <c r="L2214" s="18" t="s">
        <v>4187</v>
      </c>
    </row>
    <row r="2215" spans="1:12" x14ac:dyDescent="0.3">
      <c r="A2215" t="s">
        <v>7676</v>
      </c>
      <c r="B2215" s="18" t="s">
        <v>14</v>
      </c>
      <c r="C2215" s="18" t="s">
        <v>26</v>
      </c>
      <c r="D2215" s="18" t="s">
        <v>31</v>
      </c>
      <c r="E2215" s="18" t="s">
        <v>42</v>
      </c>
      <c r="F2215" s="18">
        <v>1095</v>
      </c>
      <c r="G2215" s="18">
        <v>338.08</v>
      </c>
      <c r="H2215" s="18">
        <v>556.89</v>
      </c>
      <c r="I2215" s="43">
        <v>432</v>
      </c>
      <c r="J2215" s="18" t="s">
        <v>48</v>
      </c>
      <c r="K2215" t="s">
        <v>5028</v>
      </c>
      <c r="L2215" s="18" t="s">
        <v>1572</v>
      </c>
    </row>
    <row r="2216" spans="1:12" x14ac:dyDescent="0.3">
      <c r="A2216" t="s">
        <v>7262</v>
      </c>
      <c r="B2216" s="18" t="s">
        <v>18</v>
      </c>
      <c r="C2216" s="18" t="s">
        <v>30</v>
      </c>
      <c r="D2216" s="18" t="s">
        <v>32</v>
      </c>
      <c r="E2216" s="18" t="s">
        <v>39</v>
      </c>
      <c r="F2216" s="18">
        <v>1096</v>
      </c>
      <c r="G2216" s="18">
        <v>1627.32</v>
      </c>
      <c r="H2216" s="18">
        <v>3176.28</v>
      </c>
      <c r="I2216" s="43">
        <v>395</v>
      </c>
      <c r="J2216" s="18" t="s">
        <v>48</v>
      </c>
      <c r="K2216" t="s">
        <v>4830</v>
      </c>
      <c r="L2216" s="18" t="s">
        <v>735</v>
      </c>
    </row>
    <row r="2217" spans="1:12" x14ac:dyDescent="0.3">
      <c r="A2217" t="s">
        <v>10326</v>
      </c>
      <c r="B2217" s="18" t="s">
        <v>15</v>
      </c>
      <c r="C2217" s="18" t="s">
        <v>27</v>
      </c>
      <c r="D2217" s="18" t="s">
        <v>34</v>
      </c>
      <c r="E2217" s="18" t="s">
        <v>42</v>
      </c>
      <c r="F2217" s="18">
        <v>1060</v>
      </c>
      <c r="G2217" s="18">
        <v>1704.18</v>
      </c>
      <c r="H2217" s="18">
        <v>3204.63</v>
      </c>
      <c r="I2217" s="43">
        <v>373</v>
      </c>
      <c r="J2217" s="18" t="s">
        <v>48</v>
      </c>
      <c r="K2217" t="s">
        <v>4892</v>
      </c>
      <c r="L2217" s="18" t="s">
        <v>3752</v>
      </c>
    </row>
    <row r="2218" spans="1:12" x14ac:dyDescent="0.3">
      <c r="A2218" t="s">
        <v>8218</v>
      </c>
      <c r="B2218" s="18" t="s">
        <v>14</v>
      </c>
      <c r="C2218" s="18" t="s">
        <v>25</v>
      </c>
      <c r="D2218" s="18" t="s">
        <v>33</v>
      </c>
      <c r="E2218" s="18" t="s">
        <v>40</v>
      </c>
      <c r="F2218" s="18">
        <v>1089</v>
      </c>
      <c r="G2218" s="18">
        <v>1573.02</v>
      </c>
      <c r="H2218" s="18">
        <v>3136.53</v>
      </c>
      <c r="I2218" s="43">
        <v>144</v>
      </c>
      <c r="J2218" s="18" t="s">
        <v>48</v>
      </c>
      <c r="K2218" t="s">
        <v>6134</v>
      </c>
      <c r="L2218" s="18" t="s">
        <v>390</v>
      </c>
    </row>
    <row r="2219" spans="1:12" x14ac:dyDescent="0.3">
      <c r="A2219" t="s">
        <v>7869</v>
      </c>
      <c r="B2219" s="18" t="s">
        <v>11</v>
      </c>
      <c r="C2219" s="18" t="s">
        <v>23</v>
      </c>
      <c r="D2219" s="18" t="s">
        <v>35</v>
      </c>
      <c r="E2219" s="18" t="s">
        <v>43</v>
      </c>
      <c r="F2219" s="18">
        <v>1043</v>
      </c>
      <c r="G2219" s="18">
        <v>1776.43</v>
      </c>
      <c r="H2219" s="18">
        <v>2301.5700000000002</v>
      </c>
      <c r="I2219" s="43">
        <v>205</v>
      </c>
      <c r="J2219" s="18" t="s">
        <v>48</v>
      </c>
      <c r="K2219" t="s">
        <v>5391</v>
      </c>
      <c r="L2219" s="18" t="s">
        <v>1640</v>
      </c>
    </row>
    <row r="2220" spans="1:12" x14ac:dyDescent="0.3">
      <c r="A2220" t="s">
        <v>7059</v>
      </c>
      <c r="B2220" s="18" t="s">
        <v>13</v>
      </c>
      <c r="C2220" s="18" t="s">
        <v>24</v>
      </c>
      <c r="D2220" s="18" t="s">
        <v>34</v>
      </c>
      <c r="E2220" s="18" t="s">
        <v>45</v>
      </c>
      <c r="F2220" s="18">
        <v>1086</v>
      </c>
      <c r="G2220" s="18">
        <v>1071.72</v>
      </c>
      <c r="H2220" s="18">
        <v>1434.76</v>
      </c>
      <c r="I2220" s="43">
        <v>363</v>
      </c>
      <c r="J2220" s="18" t="s">
        <v>48</v>
      </c>
      <c r="K2220" t="s">
        <v>5873</v>
      </c>
      <c r="L2220" s="18" t="s">
        <v>1930</v>
      </c>
    </row>
    <row r="2221" spans="1:12" x14ac:dyDescent="0.3">
      <c r="A2221" t="s">
        <v>8686</v>
      </c>
      <c r="B2221" s="18" t="s">
        <v>20</v>
      </c>
      <c r="C2221" s="18" t="s">
        <v>22</v>
      </c>
      <c r="D2221" s="18" t="s">
        <v>32</v>
      </c>
      <c r="E2221" s="18" t="s">
        <v>39</v>
      </c>
      <c r="F2221" s="18">
        <v>1022</v>
      </c>
      <c r="G2221" s="18">
        <v>1190.1199999999999</v>
      </c>
      <c r="H2221" s="18">
        <v>2351.06</v>
      </c>
      <c r="I2221" s="43">
        <v>78</v>
      </c>
      <c r="J2221" s="18" t="s">
        <v>48</v>
      </c>
      <c r="K2221" t="s">
        <v>5628</v>
      </c>
      <c r="L2221" s="18" t="s">
        <v>1149</v>
      </c>
    </row>
    <row r="2222" spans="1:12" x14ac:dyDescent="0.3">
      <c r="A2222" t="s">
        <v>8476</v>
      </c>
      <c r="B2222" s="18" t="s">
        <v>17</v>
      </c>
      <c r="C2222" s="18" t="s">
        <v>30</v>
      </c>
      <c r="D2222" s="18" t="s">
        <v>35</v>
      </c>
      <c r="E2222" s="18" t="s">
        <v>44</v>
      </c>
      <c r="F2222" s="18">
        <v>1076</v>
      </c>
      <c r="G2222" s="18">
        <v>899.5</v>
      </c>
      <c r="H2222" s="18">
        <v>1492.94</v>
      </c>
      <c r="I2222" s="43">
        <v>246</v>
      </c>
      <c r="J2222" s="18" t="s">
        <v>48</v>
      </c>
      <c r="K2222" t="s">
        <v>5712</v>
      </c>
      <c r="L2222" s="18" t="s">
        <v>818</v>
      </c>
    </row>
    <row r="2223" spans="1:12" x14ac:dyDescent="0.3">
      <c r="A2223" t="s">
        <v>9911</v>
      </c>
      <c r="B2223" s="18" t="s">
        <v>18</v>
      </c>
      <c r="C2223" s="18" t="s">
        <v>30</v>
      </c>
      <c r="D2223" s="18" t="s">
        <v>35</v>
      </c>
      <c r="E2223" s="18" t="s">
        <v>39</v>
      </c>
      <c r="F2223" s="18">
        <v>1062</v>
      </c>
      <c r="G2223" s="18">
        <v>1156.27</v>
      </c>
      <c r="H2223" s="18">
        <v>1944.65</v>
      </c>
      <c r="I2223" s="43">
        <v>399</v>
      </c>
      <c r="J2223" s="18" t="s">
        <v>48</v>
      </c>
      <c r="K2223" t="s">
        <v>4484</v>
      </c>
      <c r="L2223" s="18" t="s">
        <v>3118</v>
      </c>
    </row>
    <row r="2224" spans="1:12" x14ac:dyDescent="0.3">
      <c r="A2224" t="s">
        <v>8575</v>
      </c>
      <c r="B2224" s="18" t="s">
        <v>19</v>
      </c>
      <c r="C2224" s="18" t="s">
        <v>29</v>
      </c>
      <c r="D2224" s="18" t="s">
        <v>35</v>
      </c>
      <c r="E2224" s="18" t="s">
        <v>40</v>
      </c>
      <c r="F2224" s="18">
        <v>1090</v>
      </c>
      <c r="G2224" s="18">
        <v>526.66</v>
      </c>
      <c r="H2224" s="18">
        <v>897.97</v>
      </c>
      <c r="I2224" s="43">
        <v>208</v>
      </c>
      <c r="J2224" s="18" t="s">
        <v>48</v>
      </c>
      <c r="K2224" t="s">
        <v>4786</v>
      </c>
      <c r="L2224" s="18" t="s">
        <v>972</v>
      </c>
    </row>
    <row r="2225" spans="1:12" x14ac:dyDescent="0.3">
      <c r="A2225" t="s">
        <v>9140</v>
      </c>
      <c r="B2225" s="18" t="s">
        <v>14</v>
      </c>
      <c r="C2225" s="18" t="s">
        <v>24</v>
      </c>
      <c r="D2225" s="18" t="s">
        <v>33</v>
      </c>
      <c r="E2225" s="18" t="s">
        <v>38</v>
      </c>
      <c r="F2225" s="18">
        <v>1086</v>
      </c>
      <c r="G2225" s="18">
        <v>1781.93</v>
      </c>
      <c r="H2225" s="18">
        <v>2561.9899999999998</v>
      </c>
      <c r="I2225" s="43">
        <v>20</v>
      </c>
      <c r="J2225" s="18" t="s">
        <v>48</v>
      </c>
      <c r="K2225" t="s">
        <v>5101</v>
      </c>
      <c r="L2225" s="18" t="s">
        <v>1896</v>
      </c>
    </row>
    <row r="2226" spans="1:12" x14ac:dyDescent="0.3">
      <c r="A2226" t="s">
        <v>10612</v>
      </c>
      <c r="B2226" s="18" t="s">
        <v>19</v>
      </c>
      <c r="C2226" s="18" t="s">
        <v>30</v>
      </c>
      <c r="D2226" s="18" t="s">
        <v>32</v>
      </c>
      <c r="E2226" s="18" t="s">
        <v>41</v>
      </c>
      <c r="F2226" s="18">
        <v>1016</v>
      </c>
      <c r="G2226" s="18">
        <v>170.81</v>
      </c>
      <c r="H2226" s="18">
        <v>226.44</v>
      </c>
      <c r="I2226" s="43">
        <v>30</v>
      </c>
      <c r="J2226" s="18" t="s">
        <v>48</v>
      </c>
      <c r="K2226" t="s">
        <v>4497</v>
      </c>
      <c r="L2226" s="18" t="s">
        <v>4208</v>
      </c>
    </row>
    <row r="2227" spans="1:12" x14ac:dyDescent="0.3">
      <c r="A2227" t="s">
        <v>8401</v>
      </c>
      <c r="B2227" s="18" t="s">
        <v>18</v>
      </c>
      <c r="C2227" s="18" t="s">
        <v>26</v>
      </c>
      <c r="D2227" s="18" t="s">
        <v>34</v>
      </c>
      <c r="E2227" s="18" t="s">
        <v>43</v>
      </c>
      <c r="F2227" s="18">
        <v>1091</v>
      </c>
      <c r="G2227" s="18">
        <v>1513.45</v>
      </c>
      <c r="H2227" s="18">
        <v>2072.6</v>
      </c>
      <c r="I2227" s="43">
        <v>17</v>
      </c>
      <c r="J2227" s="18" t="s">
        <v>48</v>
      </c>
      <c r="K2227" t="s">
        <v>4725</v>
      </c>
      <c r="L2227" s="18" t="s">
        <v>694</v>
      </c>
    </row>
    <row r="2228" spans="1:12" x14ac:dyDescent="0.3">
      <c r="A2228" t="s">
        <v>9902</v>
      </c>
      <c r="B2228" s="18" t="s">
        <v>20</v>
      </c>
      <c r="C2228" s="18" t="s">
        <v>25</v>
      </c>
      <c r="D2228" s="18" t="s">
        <v>34</v>
      </c>
      <c r="E2228" s="18" t="s">
        <v>41</v>
      </c>
      <c r="F2228" s="18">
        <v>1072</v>
      </c>
      <c r="G2228" s="18">
        <v>1121.4000000000001</v>
      </c>
      <c r="H2228" s="18">
        <v>2101.5500000000002</v>
      </c>
      <c r="I2228" s="43">
        <v>451</v>
      </c>
      <c r="J2228" s="18" t="s">
        <v>48</v>
      </c>
      <c r="K2228" t="s">
        <v>5347</v>
      </c>
      <c r="L2228" s="18" t="s">
        <v>3105</v>
      </c>
    </row>
    <row r="2229" spans="1:12" x14ac:dyDescent="0.3">
      <c r="A2229" t="s">
        <v>7903</v>
      </c>
      <c r="B2229" s="18" t="s">
        <v>15</v>
      </c>
      <c r="C2229" s="18" t="s">
        <v>29</v>
      </c>
      <c r="D2229" s="18" t="s">
        <v>35</v>
      </c>
      <c r="E2229" s="18" t="s">
        <v>39</v>
      </c>
      <c r="F2229" s="18">
        <v>1092</v>
      </c>
      <c r="G2229" s="18">
        <v>1838.44</v>
      </c>
      <c r="H2229" s="18">
        <v>2074.37</v>
      </c>
      <c r="I2229" s="43">
        <v>44</v>
      </c>
      <c r="J2229" s="18" t="s">
        <v>48</v>
      </c>
      <c r="K2229" t="s">
        <v>5802</v>
      </c>
      <c r="L2229" s="18" t="s">
        <v>443</v>
      </c>
    </row>
    <row r="2230" spans="1:12" x14ac:dyDescent="0.3">
      <c r="A2230" t="s">
        <v>7873</v>
      </c>
      <c r="B2230" s="18" t="s">
        <v>15</v>
      </c>
      <c r="C2230" s="18" t="s">
        <v>22</v>
      </c>
      <c r="D2230" s="18" t="s">
        <v>35</v>
      </c>
      <c r="E2230" s="18" t="s">
        <v>39</v>
      </c>
      <c r="F2230" s="18">
        <v>1082</v>
      </c>
      <c r="G2230" s="18">
        <v>821.98</v>
      </c>
      <c r="H2230" s="18">
        <v>1513.35</v>
      </c>
      <c r="I2230" s="43">
        <v>145</v>
      </c>
      <c r="J2230" s="18" t="s">
        <v>48</v>
      </c>
      <c r="K2230" t="s">
        <v>4932</v>
      </c>
      <c r="L2230" s="18" t="s">
        <v>323</v>
      </c>
    </row>
    <row r="2231" spans="1:12" x14ac:dyDescent="0.3">
      <c r="A2231" t="s">
        <v>8861</v>
      </c>
      <c r="B2231" s="18" t="s">
        <v>18</v>
      </c>
      <c r="C2231" s="18" t="s">
        <v>30</v>
      </c>
      <c r="D2231" s="18" t="s">
        <v>33</v>
      </c>
      <c r="E2231" s="18" t="s">
        <v>42</v>
      </c>
      <c r="F2231" s="18">
        <v>1086</v>
      </c>
      <c r="G2231" s="18">
        <v>1407.16</v>
      </c>
      <c r="H2231" s="18">
        <v>2224</v>
      </c>
      <c r="I2231" s="43">
        <v>42</v>
      </c>
      <c r="J2231" s="18" t="s">
        <v>48</v>
      </c>
      <c r="K2231" t="s">
        <v>5488</v>
      </c>
      <c r="L2231" s="18" t="s">
        <v>1449</v>
      </c>
    </row>
    <row r="2232" spans="1:12" x14ac:dyDescent="0.3">
      <c r="A2232" t="s">
        <v>8145</v>
      </c>
      <c r="B2232" s="18" t="s">
        <v>12</v>
      </c>
      <c r="C2232" s="18" t="s">
        <v>27</v>
      </c>
      <c r="D2232" s="18" t="s">
        <v>32</v>
      </c>
      <c r="E2232" s="18" t="s">
        <v>40</v>
      </c>
      <c r="F2232" s="18">
        <v>1071</v>
      </c>
      <c r="G2232" s="18">
        <v>1964.64</v>
      </c>
      <c r="H2232" s="18">
        <v>3638.37</v>
      </c>
      <c r="I2232" s="43">
        <v>499</v>
      </c>
      <c r="J2232" s="18" t="s">
        <v>48</v>
      </c>
      <c r="K2232" t="s">
        <v>4657</v>
      </c>
      <c r="L2232" s="18" t="s">
        <v>259</v>
      </c>
    </row>
    <row r="2233" spans="1:12" x14ac:dyDescent="0.3">
      <c r="A2233" t="s">
        <v>10379</v>
      </c>
      <c r="B2233" s="18" t="s">
        <v>16</v>
      </c>
      <c r="C2233" s="18" t="s">
        <v>26</v>
      </c>
      <c r="D2233" s="18" t="s">
        <v>35</v>
      </c>
      <c r="E2233" s="18" t="s">
        <v>43</v>
      </c>
      <c r="F2233" s="18">
        <v>1093</v>
      </c>
      <c r="G2233" s="18">
        <v>67.03</v>
      </c>
      <c r="H2233" s="18">
        <v>128.77000000000001</v>
      </c>
      <c r="I2233" s="43">
        <v>193</v>
      </c>
      <c r="J2233" s="18" t="s">
        <v>48</v>
      </c>
      <c r="K2233" t="s">
        <v>4834</v>
      </c>
      <c r="L2233" s="18" t="s">
        <v>3833</v>
      </c>
    </row>
    <row r="2234" spans="1:12" x14ac:dyDescent="0.3">
      <c r="A2234" t="s">
        <v>10668</v>
      </c>
      <c r="B2234" s="18" t="s">
        <v>13</v>
      </c>
      <c r="C2234" s="18" t="s">
        <v>26</v>
      </c>
      <c r="D2234" s="18" t="s">
        <v>34</v>
      </c>
      <c r="E2234" s="18" t="s">
        <v>43</v>
      </c>
      <c r="F2234" s="18">
        <v>1030</v>
      </c>
      <c r="G2234" s="18">
        <v>860.89</v>
      </c>
      <c r="H2234" s="18">
        <v>1529.06</v>
      </c>
      <c r="I2234" s="43">
        <v>101</v>
      </c>
      <c r="J2234" s="18" t="s">
        <v>48</v>
      </c>
      <c r="K2234" t="s">
        <v>4405</v>
      </c>
      <c r="L2234" s="18" t="s">
        <v>4299</v>
      </c>
    </row>
    <row r="2235" spans="1:12" x14ac:dyDescent="0.3">
      <c r="A2235" t="s">
        <v>6434</v>
      </c>
      <c r="B2235" s="18" t="s">
        <v>17</v>
      </c>
      <c r="C2235" s="18" t="s">
        <v>21</v>
      </c>
      <c r="D2235" s="18" t="s">
        <v>34</v>
      </c>
      <c r="E2235" s="18" t="s">
        <v>42</v>
      </c>
      <c r="F2235" s="18">
        <v>1021</v>
      </c>
      <c r="G2235" s="18">
        <v>1711.48</v>
      </c>
      <c r="H2235" s="18">
        <v>1964.04</v>
      </c>
      <c r="I2235" s="43">
        <v>31</v>
      </c>
      <c r="J2235" s="18" t="s">
        <v>48</v>
      </c>
      <c r="K2235" t="s">
        <v>4728</v>
      </c>
      <c r="L2235" s="18" t="s">
        <v>3958</v>
      </c>
    </row>
    <row r="2236" spans="1:12" x14ac:dyDescent="0.3">
      <c r="A2236" t="s">
        <v>6912</v>
      </c>
      <c r="B2236" s="18" t="s">
        <v>13</v>
      </c>
      <c r="C2236" s="18" t="s">
        <v>28</v>
      </c>
      <c r="D2236" s="18" t="s">
        <v>35</v>
      </c>
      <c r="E2236" s="18" t="s">
        <v>36</v>
      </c>
      <c r="F2236" s="18">
        <v>1014</v>
      </c>
      <c r="G2236" s="18">
        <v>260.77999999999997</v>
      </c>
      <c r="H2236" s="18">
        <v>484.54</v>
      </c>
      <c r="I2236" s="43">
        <v>235</v>
      </c>
      <c r="J2236" s="18" t="s">
        <v>48</v>
      </c>
      <c r="K2236" t="s">
        <v>5585</v>
      </c>
      <c r="L2236" s="18" t="s">
        <v>1072</v>
      </c>
    </row>
    <row r="2237" spans="1:12" x14ac:dyDescent="0.3">
      <c r="A2237" t="s">
        <v>7710</v>
      </c>
      <c r="B2237" s="18" t="s">
        <v>18</v>
      </c>
      <c r="C2237" s="18" t="s">
        <v>21</v>
      </c>
      <c r="D2237" s="18" t="s">
        <v>35</v>
      </c>
      <c r="E2237" s="18" t="s">
        <v>36</v>
      </c>
      <c r="F2237" s="18">
        <v>1055</v>
      </c>
      <c r="G2237" s="18">
        <v>599.70000000000005</v>
      </c>
      <c r="H2237" s="18">
        <v>1105.43</v>
      </c>
      <c r="I2237" s="43">
        <v>417</v>
      </c>
      <c r="J2237" s="18" t="s">
        <v>48</v>
      </c>
      <c r="K2237" t="s">
        <v>5137</v>
      </c>
      <c r="L2237" s="18" t="s">
        <v>1614</v>
      </c>
    </row>
    <row r="2238" spans="1:12" x14ac:dyDescent="0.3">
      <c r="A2238" t="s">
        <v>6316</v>
      </c>
      <c r="B2238" s="18" t="s">
        <v>11</v>
      </c>
      <c r="C2238" s="18" t="s">
        <v>28</v>
      </c>
      <c r="D2238" s="18" t="s">
        <v>32</v>
      </c>
      <c r="E2238" s="18" t="s">
        <v>45</v>
      </c>
      <c r="F2238" s="18">
        <v>1016</v>
      </c>
      <c r="G2238" s="18">
        <v>1693.09</v>
      </c>
      <c r="H2238" s="18">
        <v>2836.64</v>
      </c>
      <c r="I2238" s="43">
        <v>363</v>
      </c>
      <c r="J2238" s="18" t="s">
        <v>48</v>
      </c>
      <c r="K2238" t="s">
        <v>5464</v>
      </c>
      <c r="L2238" s="18" t="s">
        <v>2911</v>
      </c>
    </row>
    <row r="2239" spans="1:12" x14ac:dyDescent="0.3">
      <c r="A2239" t="s">
        <v>6714</v>
      </c>
      <c r="B2239" s="18" t="s">
        <v>19</v>
      </c>
      <c r="C2239" s="18" t="s">
        <v>30</v>
      </c>
      <c r="D2239" s="18" t="s">
        <v>33</v>
      </c>
      <c r="E2239" s="18" t="s">
        <v>41</v>
      </c>
      <c r="F2239" s="18">
        <v>1099</v>
      </c>
      <c r="G2239" s="18">
        <v>108.28</v>
      </c>
      <c r="H2239" s="18">
        <v>181.71</v>
      </c>
      <c r="I2239" s="43">
        <v>14</v>
      </c>
      <c r="J2239" s="18" t="s">
        <v>48</v>
      </c>
      <c r="K2239" t="s">
        <v>5706</v>
      </c>
      <c r="L2239" s="18" t="s">
        <v>2414</v>
      </c>
    </row>
    <row r="2240" spans="1:12" x14ac:dyDescent="0.3">
      <c r="A2240" t="s">
        <v>8729</v>
      </c>
      <c r="B2240" s="18" t="s">
        <v>13</v>
      </c>
      <c r="C2240" s="18" t="s">
        <v>24</v>
      </c>
      <c r="D2240" s="18" t="s">
        <v>34</v>
      </c>
      <c r="E2240" s="18" t="s">
        <v>38</v>
      </c>
      <c r="F2240" s="18">
        <v>1058</v>
      </c>
      <c r="G2240" s="18">
        <v>1571.16</v>
      </c>
      <c r="H2240" s="18">
        <v>2574.4699999999998</v>
      </c>
      <c r="I2240" s="43">
        <v>294</v>
      </c>
      <c r="J2240" s="18" t="s">
        <v>48</v>
      </c>
      <c r="K2240" t="s">
        <v>5129</v>
      </c>
      <c r="L2240" s="18" t="s">
        <v>1214</v>
      </c>
    </row>
    <row r="2241" spans="1:12" x14ac:dyDescent="0.3">
      <c r="A2241" t="s">
        <v>10271</v>
      </c>
      <c r="B2241" s="18" t="s">
        <v>18</v>
      </c>
      <c r="C2241" s="18" t="s">
        <v>23</v>
      </c>
      <c r="D2241" s="18" t="s">
        <v>34</v>
      </c>
      <c r="E2241" s="18" t="s">
        <v>45</v>
      </c>
      <c r="F2241" s="18">
        <v>1005</v>
      </c>
      <c r="G2241" s="18">
        <v>625.82000000000005</v>
      </c>
      <c r="H2241" s="18">
        <v>919.85</v>
      </c>
      <c r="I2241" s="43">
        <v>400</v>
      </c>
      <c r="J2241" s="18" t="s">
        <v>48</v>
      </c>
      <c r="K2241" t="s">
        <v>4958</v>
      </c>
      <c r="L2241" s="18" t="s">
        <v>3673</v>
      </c>
    </row>
    <row r="2242" spans="1:12" x14ac:dyDescent="0.3">
      <c r="A2242" t="s">
        <v>9158</v>
      </c>
      <c r="B2242" s="18" t="s">
        <v>12</v>
      </c>
      <c r="C2242" s="18" t="s">
        <v>27</v>
      </c>
      <c r="D2242" s="18" t="s">
        <v>34</v>
      </c>
      <c r="E2242" s="18" t="s">
        <v>44</v>
      </c>
      <c r="F2242" s="18">
        <v>1044</v>
      </c>
      <c r="G2242" s="18">
        <v>88.69</v>
      </c>
      <c r="H2242" s="18">
        <v>154.47999999999999</v>
      </c>
      <c r="I2242" s="43">
        <v>362</v>
      </c>
      <c r="J2242" s="18" t="s">
        <v>48</v>
      </c>
      <c r="K2242" t="s">
        <v>5028</v>
      </c>
      <c r="L2242" s="18" t="s">
        <v>1919</v>
      </c>
    </row>
    <row r="2243" spans="1:12" x14ac:dyDescent="0.3">
      <c r="A2243" t="s">
        <v>10360</v>
      </c>
      <c r="B2243" s="18" t="s">
        <v>13</v>
      </c>
      <c r="C2243" s="18" t="s">
        <v>26</v>
      </c>
      <c r="D2243" s="18" t="s">
        <v>32</v>
      </c>
      <c r="E2243" s="18" t="s">
        <v>42</v>
      </c>
      <c r="F2243" s="18">
        <v>1067</v>
      </c>
      <c r="G2243" s="18">
        <v>1723.03</v>
      </c>
      <c r="H2243" s="18">
        <v>2722.39</v>
      </c>
      <c r="I2243" s="43">
        <v>472</v>
      </c>
      <c r="J2243" s="18" t="s">
        <v>48</v>
      </c>
      <c r="K2243" t="s">
        <v>4666</v>
      </c>
      <c r="L2243" s="18" t="s">
        <v>3795</v>
      </c>
    </row>
    <row r="2244" spans="1:12" x14ac:dyDescent="0.3">
      <c r="A2244" t="s">
        <v>9676</v>
      </c>
      <c r="B2244" s="18" t="s">
        <v>17</v>
      </c>
      <c r="C2244" s="18" t="s">
        <v>23</v>
      </c>
      <c r="D2244" s="18" t="s">
        <v>35</v>
      </c>
      <c r="E2244" s="18" t="s">
        <v>36</v>
      </c>
      <c r="F2244" s="18">
        <v>1017</v>
      </c>
      <c r="G2244" s="18">
        <v>734.6</v>
      </c>
      <c r="H2244" s="18">
        <v>1180.26</v>
      </c>
      <c r="I2244" s="43">
        <v>175</v>
      </c>
      <c r="J2244" s="18" t="s">
        <v>48</v>
      </c>
      <c r="K2244" t="s">
        <v>5548</v>
      </c>
      <c r="L2244" s="18" t="s">
        <v>2751</v>
      </c>
    </row>
    <row r="2245" spans="1:12" x14ac:dyDescent="0.3">
      <c r="A2245" t="s">
        <v>8161</v>
      </c>
      <c r="B2245" s="18" t="s">
        <v>15</v>
      </c>
      <c r="C2245" s="18" t="s">
        <v>27</v>
      </c>
      <c r="D2245" s="18" t="s">
        <v>35</v>
      </c>
      <c r="E2245" s="18" t="s">
        <v>45</v>
      </c>
      <c r="F2245" s="18">
        <v>1076</v>
      </c>
      <c r="G2245" s="18">
        <v>568.39</v>
      </c>
      <c r="H2245" s="18">
        <v>885.73</v>
      </c>
      <c r="I2245" s="43">
        <v>429</v>
      </c>
      <c r="J2245" s="18" t="s">
        <v>48</v>
      </c>
      <c r="K2245" t="s">
        <v>5490</v>
      </c>
      <c r="L2245" s="18" t="s">
        <v>290</v>
      </c>
    </row>
    <row r="2246" spans="1:12" x14ac:dyDescent="0.3">
      <c r="A2246" t="s">
        <v>10417</v>
      </c>
      <c r="B2246" s="18" t="s">
        <v>12</v>
      </c>
      <c r="C2246" s="18" t="s">
        <v>27</v>
      </c>
      <c r="D2246" s="18" t="s">
        <v>33</v>
      </c>
      <c r="E2246" s="18" t="s">
        <v>41</v>
      </c>
      <c r="F2246" s="18">
        <v>1095</v>
      </c>
      <c r="G2246" s="18">
        <v>675.73</v>
      </c>
      <c r="H2246" s="18">
        <v>932.09</v>
      </c>
      <c r="I2246" s="43">
        <v>233</v>
      </c>
      <c r="J2246" s="18" t="s">
        <v>48</v>
      </c>
      <c r="K2246" t="s">
        <v>4786</v>
      </c>
      <c r="L2246" s="18" t="s">
        <v>3890</v>
      </c>
    </row>
    <row r="2247" spans="1:12" x14ac:dyDescent="0.3">
      <c r="A2247" t="s">
        <v>9359</v>
      </c>
      <c r="B2247" s="18" t="s">
        <v>18</v>
      </c>
      <c r="C2247" s="18" t="s">
        <v>23</v>
      </c>
      <c r="D2247" s="18" t="s">
        <v>33</v>
      </c>
      <c r="E2247" s="18" t="s">
        <v>38</v>
      </c>
      <c r="F2247" s="18">
        <v>1100</v>
      </c>
      <c r="G2247" s="18">
        <v>1286.3900000000001</v>
      </c>
      <c r="H2247" s="18">
        <v>1758.49</v>
      </c>
      <c r="I2247" s="43">
        <v>15</v>
      </c>
      <c r="J2247" s="18" t="s">
        <v>48</v>
      </c>
      <c r="K2247" t="s">
        <v>5758</v>
      </c>
      <c r="L2247" s="18" t="s">
        <v>2244</v>
      </c>
    </row>
    <row r="2248" spans="1:12" x14ac:dyDescent="0.3">
      <c r="A2248" t="s">
        <v>10665</v>
      </c>
      <c r="B2248" s="18" t="s">
        <v>14</v>
      </c>
      <c r="C2248" s="18" t="s">
        <v>29</v>
      </c>
      <c r="D2248" s="18" t="s">
        <v>33</v>
      </c>
      <c r="E2248" s="18" t="s">
        <v>37</v>
      </c>
      <c r="F2248" s="18">
        <v>1100</v>
      </c>
      <c r="G2248" s="18">
        <v>1558</v>
      </c>
      <c r="H2248" s="18">
        <v>2014.97</v>
      </c>
      <c r="I2248" s="43">
        <v>62</v>
      </c>
      <c r="J2248" s="18" t="s">
        <v>48</v>
      </c>
      <c r="K2248" t="s">
        <v>4411</v>
      </c>
      <c r="L2248" s="18" t="s">
        <v>4294</v>
      </c>
    </row>
    <row r="2249" spans="1:12" x14ac:dyDescent="0.3">
      <c r="A2249" t="s">
        <v>9742</v>
      </c>
      <c r="B2249" s="18" t="s">
        <v>16</v>
      </c>
      <c r="C2249" s="18" t="s">
        <v>28</v>
      </c>
      <c r="D2249" s="18" t="s">
        <v>31</v>
      </c>
      <c r="E2249" s="18" t="s">
        <v>38</v>
      </c>
      <c r="F2249" s="18">
        <v>1013</v>
      </c>
      <c r="G2249" s="18">
        <v>1273.06</v>
      </c>
      <c r="H2249" s="18">
        <v>1716.27</v>
      </c>
      <c r="I2249" s="43">
        <v>140</v>
      </c>
      <c r="J2249" s="18" t="s">
        <v>48</v>
      </c>
      <c r="K2249" t="s">
        <v>5499</v>
      </c>
      <c r="L2249" s="18" t="s">
        <v>2847</v>
      </c>
    </row>
    <row r="2250" spans="1:12" x14ac:dyDescent="0.3">
      <c r="A2250" t="s">
        <v>8125</v>
      </c>
      <c r="B2250" s="18" t="s">
        <v>16</v>
      </c>
      <c r="C2250" s="18" t="s">
        <v>28</v>
      </c>
      <c r="D2250" s="18" t="s">
        <v>32</v>
      </c>
      <c r="E2250" s="18" t="s">
        <v>42</v>
      </c>
      <c r="F2250" s="18">
        <v>1071</v>
      </c>
      <c r="G2250" s="18">
        <v>1413.41</v>
      </c>
      <c r="H2250" s="18">
        <v>1582.11</v>
      </c>
      <c r="I2250" s="43">
        <v>33</v>
      </c>
      <c r="J2250" s="18" t="s">
        <v>48</v>
      </c>
      <c r="K2250" t="s">
        <v>6266</v>
      </c>
      <c r="L2250" s="18" t="s">
        <v>226</v>
      </c>
    </row>
    <row r="2251" spans="1:12" x14ac:dyDescent="0.3">
      <c r="A2251" t="s">
        <v>9506</v>
      </c>
      <c r="B2251" s="18" t="s">
        <v>17</v>
      </c>
      <c r="C2251" s="18" t="s">
        <v>25</v>
      </c>
      <c r="D2251" s="18" t="s">
        <v>33</v>
      </c>
      <c r="E2251" s="18" t="s">
        <v>41</v>
      </c>
      <c r="F2251" s="18">
        <v>1064</v>
      </c>
      <c r="G2251" s="18">
        <v>1426.65</v>
      </c>
      <c r="H2251" s="18">
        <v>1909.08</v>
      </c>
      <c r="I2251" s="43">
        <v>261</v>
      </c>
      <c r="J2251" s="18" t="s">
        <v>48</v>
      </c>
      <c r="K2251" t="s">
        <v>5601</v>
      </c>
      <c r="L2251" s="18" t="s">
        <v>2479</v>
      </c>
    </row>
    <row r="2252" spans="1:12" x14ac:dyDescent="0.3">
      <c r="A2252" t="s">
        <v>7256</v>
      </c>
      <c r="B2252" s="18" t="s">
        <v>14</v>
      </c>
      <c r="C2252" s="18" t="s">
        <v>23</v>
      </c>
      <c r="D2252" s="18" t="s">
        <v>34</v>
      </c>
      <c r="E2252" s="18" t="s">
        <v>40</v>
      </c>
      <c r="F2252" s="18">
        <v>1028</v>
      </c>
      <c r="G2252" s="18">
        <v>1046.69</v>
      </c>
      <c r="H2252" s="18">
        <v>1832.37</v>
      </c>
      <c r="I2252" s="43">
        <v>479</v>
      </c>
      <c r="J2252" s="18" t="s">
        <v>48</v>
      </c>
      <c r="K2252" t="s">
        <v>4959</v>
      </c>
      <c r="L2252" s="18" t="s">
        <v>305</v>
      </c>
    </row>
    <row r="2253" spans="1:12" x14ac:dyDescent="0.3">
      <c r="A2253" t="s">
        <v>6986</v>
      </c>
      <c r="B2253" s="18" t="s">
        <v>18</v>
      </c>
      <c r="C2253" s="18" t="s">
        <v>21</v>
      </c>
      <c r="D2253" s="18" t="s">
        <v>35</v>
      </c>
      <c r="E2253" s="18" t="s">
        <v>41</v>
      </c>
      <c r="F2253" s="18">
        <v>1071</v>
      </c>
      <c r="G2253" s="18">
        <v>859.41</v>
      </c>
      <c r="H2253" s="18">
        <v>1700.73</v>
      </c>
      <c r="I2253" s="43">
        <v>135</v>
      </c>
      <c r="J2253" s="18" t="s">
        <v>48</v>
      </c>
      <c r="K2253" t="s">
        <v>5934</v>
      </c>
      <c r="L2253" s="18" t="s">
        <v>577</v>
      </c>
    </row>
    <row r="2254" spans="1:12" x14ac:dyDescent="0.3">
      <c r="A2254" t="s">
        <v>8837</v>
      </c>
      <c r="B2254" s="18" t="s">
        <v>13</v>
      </c>
      <c r="C2254" s="18" t="s">
        <v>21</v>
      </c>
      <c r="D2254" s="18" t="s">
        <v>32</v>
      </c>
      <c r="E2254" s="18" t="s">
        <v>36</v>
      </c>
      <c r="F2254" s="18">
        <v>1052</v>
      </c>
      <c r="G2254" s="18">
        <v>428.8</v>
      </c>
      <c r="H2254" s="18">
        <v>542.78</v>
      </c>
      <c r="I2254" s="43">
        <v>420</v>
      </c>
      <c r="J2254" s="18" t="s">
        <v>48</v>
      </c>
      <c r="K2254" t="s">
        <v>4620</v>
      </c>
      <c r="L2254" s="18" t="s">
        <v>1404</v>
      </c>
    </row>
    <row r="2255" spans="1:12" x14ac:dyDescent="0.3">
      <c r="A2255" t="s">
        <v>7144</v>
      </c>
      <c r="B2255" s="18" t="s">
        <v>18</v>
      </c>
      <c r="C2255" s="18" t="s">
        <v>21</v>
      </c>
      <c r="D2255" s="18" t="s">
        <v>31</v>
      </c>
      <c r="E2255" s="18" t="s">
        <v>37</v>
      </c>
      <c r="F2255" s="18">
        <v>1097</v>
      </c>
      <c r="G2255" s="18">
        <v>1598.17</v>
      </c>
      <c r="H2255" s="18">
        <v>2606.79</v>
      </c>
      <c r="I2255" s="43">
        <v>448</v>
      </c>
      <c r="J2255" s="18" t="s">
        <v>48</v>
      </c>
      <c r="K2255" t="s">
        <v>5054</v>
      </c>
      <c r="L2255" s="18" t="s">
        <v>2324</v>
      </c>
    </row>
    <row r="2256" spans="1:12" x14ac:dyDescent="0.3">
      <c r="A2256" t="s">
        <v>7584</v>
      </c>
      <c r="B2256" s="18" t="s">
        <v>11</v>
      </c>
      <c r="C2256" s="18" t="s">
        <v>28</v>
      </c>
      <c r="D2256" s="18" t="s">
        <v>32</v>
      </c>
      <c r="E2256" s="18" t="s">
        <v>45</v>
      </c>
      <c r="F2256" s="18">
        <v>1028</v>
      </c>
      <c r="G2256" s="18">
        <v>1175.1400000000001</v>
      </c>
      <c r="H2256" s="18">
        <v>1953.92</v>
      </c>
      <c r="I2256" s="43">
        <v>331</v>
      </c>
      <c r="J2256" s="18" t="s">
        <v>48</v>
      </c>
      <c r="K2256" t="s">
        <v>4983</v>
      </c>
      <c r="L2256" s="18" t="s">
        <v>3642</v>
      </c>
    </row>
    <row r="2257" spans="1:12" x14ac:dyDescent="0.3">
      <c r="A2257" t="s">
        <v>8850</v>
      </c>
      <c r="B2257" s="18" t="s">
        <v>17</v>
      </c>
      <c r="C2257" s="18" t="s">
        <v>26</v>
      </c>
      <c r="D2257" s="18" t="s">
        <v>33</v>
      </c>
      <c r="E2257" s="18" t="s">
        <v>40</v>
      </c>
      <c r="F2257" s="18">
        <v>1051</v>
      </c>
      <c r="G2257" s="18">
        <v>1881.49</v>
      </c>
      <c r="H2257" s="18">
        <v>2366.31</v>
      </c>
      <c r="I2257" s="43">
        <v>173</v>
      </c>
      <c r="J2257" s="18" t="s">
        <v>48</v>
      </c>
      <c r="K2257" t="s">
        <v>5629</v>
      </c>
      <c r="L2257" s="18" t="s">
        <v>1428</v>
      </c>
    </row>
    <row r="2258" spans="1:12" x14ac:dyDescent="0.3">
      <c r="A2258" t="s">
        <v>9304</v>
      </c>
      <c r="B2258" s="18" t="s">
        <v>11</v>
      </c>
      <c r="C2258" s="18" t="s">
        <v>26</v>
      </c>
      <c r="D2258" s="18" t="s">
        <v>32</v>
      </c>
      <c r="E2258" s="18" t="s">
        <v>38</v>
      </c>
      <c r="F2258" s="18">
        <v>1027</v>
      </c>
      <c r="G2258" s="18">
        <v>1511.79</v>
      </c>
      <c r="H2258" s="18">
        <v>2307.56</v>
      </c>
      <c r="I2258" s="43">
        <v>161</v>
      </c>
      <c r="J2258" s="18" t="s">
        <v>48</v>
      </c>
      <c r="K2258" t="s">
        <v>4977</v>
      </c>
      <c r="L2258" s="18" t="s">
        <v>2161</v>
      </c>
    </row>
    <row r="2259" spans="1:12" x14ac:dyDescent="0.3">
      <c r="A2259" t="s">
        <v>7991</v>
      </c>
      <c r="B2259" s="18" t="s">
        <v>15</v>
      </c>
      <c r="C2259" s="18" t="s">
        <v>27</v>
      </c>
      <c r="D2259" s="18" t="s">
        <v>31</v>
      </c>
      <c r="E2259" s="18" t="s">
        <v>41</v>
      </c>
      <c r="F2259" s="18">
        <v>1025</v>
      </c>
      <c r="G2259" s="18">
        <v>1821.01</v>
      </c>
      <c r="H2259" s="18">
        <v>2558.98</v>
      </c>
      <c r="I2259" s="43">
        <v>102</v>
      </c>
      <c r="J2259" s="18" t="s">
        <v>48</v>
      </c>
      <c r="K2259" t="s">
        <v>5219</v>
      </c>
      <c r="L2259" s="18" t="s">
        <v>2674</v>
      </c>
    </row>
    <row r="2260" spans="1:12" x14ac:dyDescent="0.3">
      <c r="A2260" t="s">
        <v>10057</v>
      </c>
      <c r="B2260" s="18" t="s">
        <v>15</v>
      </c>
      <c r="C2260" s="18" t="s">
        <v>25</v>
      </c>
      <c r="D2260" s="18" t="s">
        <v>34</v>
      </c>
      <c r="E2260" s="18" t="s">
        <v>37</v>
      </c>
      <c r="F2260" s="18">
        <v>1079</v>
      </c>
      <c r="G2260" s="18">
        <v>1934.75</v>
      </c>
      <c r="H2260" s="18">
        <v>2762.4</v>
      </c>
      <c r="I2260" s="43">
        <v>371</v>
      </c>
      <c r="J2260" s="18" t="s">
        <v>48</v>
      </c>
      <c r="K2260" t="s">
        <v>5185</v>
      </c>
      <c r="L2260" s="18" t="s">
        <v>3362</v>
      </c>
    </row>
    <row r="2261" spans="1:12" x14ac:dyDescent="0.3">
      <c r="A2261" t="s">
        <v>6764</v>
      </c>
      <c r="B2261" s="18" t="s">
        <v>13</v>
      </c>
      <c r="C2261" s="18" t="s">
        <v>22</v>
      </c>
      <c r="D2261" s="18" t="s">
        <v>33</v>
      </c>
      <c r="E2261" s="18" t="s">
        <v>37</v>
      </c>
      <c r="F2261" s="18">
        <v>1090</v>
      </c>
      <c r="G2261" s="18">
        <v>287.91000000000003</v>
      </c>
      <c r="H2261" s="18">
        <v>465.2</v>
      </c>
      <c r="I2261" s="43">
        <v>220</v>
      </c>
      <c r="J2261" s="18" t="s">
        <v>48</v>
      </c>
      <c r="K2261" t="s">
        <v>5011</v>
      </c>
      <c r="L2261" s="18" t="s">
        <v>3601</v>
      </c>
    </row>
    <row r="2262" spans="1:12" x14ac:dyDescent="0.3">
      <c r="A2262" t="s">
        <v>9928</v>
      </c>
      <c r="B2262" s="18" t="s">
        <v>12</v>
      </c>
      <c r="C2262" s="18" t="s">
        <v>26</v>
      </c>
      <c r="D2262" s="18" t="s">
        <v>33</v>
      </c>
      <c r="E2262" s="18" t="s">
        <v>40</v>
      </c>
      <c r="F2262" s="18">
        <v>1012</v>
      </c>
      <c r="G2262" s="18">
        <v>1679.42</v>
      </c>
      <c r="H2262" s="18">
        <v>3256.88</v>
      </c>
      <c r="I2262" s="43">
        <v>91</v>
      </c>
      <c r="J2262" s="18" t="s">
        <v>48</v>
      </c>
      <c r="K2262" t="s">
        <v>5322</v>
      </c>
      <c r="L2262" s="18" t="s">
        <v>3148</v>
      </c>
    </row>
    <row r="2263" spans="1:12" x14ac:dyDescent="0.3">
      <c r="A2263" t="s">
        <v>10579</v>
      </c>
      <c r="B2263" s="18" t="s">
        <v>12</v>
      </c>
      <c r="C2263" s="18" t="s">
        <v>28</v>
      </c>
      <c r="D2263" s="18" t="s">
        <v>32</v>
      </c>
      <c r="E2263" s="18" t="s">
        <v>41</v>
      </c>
      <c r="F2263" s="18">
        <v>1003</v>
      </c>
      <c r="G2263" s="18">
        <v>1937.83</v>
      </c>
      <c r="H2263" s="18">
        <v>3007.48</v>
      </c>
      <c r="I2263" s="43">
        <v>267</v>
      </c>
      <c r="J2263" s="18" t="s">
        <v>48</v>
      </c>
      <c r="K2263" t="s">
        <v>4537</v>
      </c>
      <c r="L2263" s="18" t="s">
        <v>4162</v>
      </c>
    </row>
    <row r="2264" spans="1:12" x14ac:dyDescent="0.3">
      <c r="A2264" t="s">
        <v>9290</v>
      </c>
      <c r="B2264" s="18" t="s">
        <v>15</v>
      </c>
      <c r="C2264" s="18" t="s">
        <v>29</v>
      </c>
      <c r="D2264" s="18" t="s">
        <v>35</v>
      </c>
      <c r="E2264" s="18" t="s">
        <v>43</v>
      </c>
      <c r="F2264" s="18">
        <v>1019</v>
      </c>
      <c r="G2264" s="18">
        <v>494.46</v>
      </c>
      <c r="H2264" s="18">
        <v>561.14</v>
      </c>
      <c r="I2264" s="43">
        <v>27</v>
      </c>
      <c r="J2264" s="18" t="s">
        <v>48</v>
      </c>
      <c r="K2264" t="s">
        <v>5404</v>
      </c>
      <c r="L2264" s="18" t="s">
        <v>2139</v>
      </c>
    </row>
    <row r="2265" spans="1:12" x14ac:dyDescent="0.3">
      <c r="A2265" t="s">
        <v>6865</v>
      </c>
      <c r="B2265" s="18" t="s">
        <v>20</v>
      </c>
      <c r="C2265" s="18" t="s">
        <v>27</v>
      </c>
      <c r="D2265" s="18" t="s">
        <v>33</v>
      </c>
      <c r="E2265" s="18" t="s">
        <v>39</v>
      </c>
      <c r="F2265" s="18">
        <v>1075</v>
      </c>
      <c r="G2265" s="18">
        <v>1389.26</v>
      </c>
      <c r="H2265" s="18">
        <v>1630.61</v>
      </c>
      <c r="I2265" s="43">
        <v>477</v>
      </c>
      <c r="J2265" s="18" t="s">
        <v>48</v>
      </c>
      <c r="K2265" t="s">
        <v>4725</v>
      </c>
      <c r="L2265" s="18" t="s">
        <v>450</v>
      </c>
    </row>
    <row r="2266" spans="1:12" x14ac:dyDescent="0.3">
      <c r="A2266" t="s">
        <v>7098</v>
      </c>
      <c r="B2266" s="18" t="s">
        <v>13</v>
      </c>
      <c r="C2266" s="18" t="s">
        <v>25</v>
      </c>
      <c r="D2266" s="18" t="s">
        <v>35</v>
      </c>
      <c r="E2266" s="18" t="s">
        <v>44</v>
      </c>
      <c r="F2266" s="18">
        <v>1088</v>
      </c>
      <c r="G2266" s="18">
        <v>350.9</v>
      </c>
      <c r="H2266" s="18">
        <v>608.66</v>
      </c>
      <c r="I2266" s="43">
        <v>56</v>
      </c>
      <c r="J2266" s="18" t="s">
        <v>48</v>
      </c>
      <c r="K2266" t="s">
        <v>5631</v>
      </c>
      <c r="L2266" s="18" t="s">
        <v>1731</v>
      </c>
    </row>
    <row r="2267" spans="1:12" x14ac:dyDescent="0.3">
      <c r="A2267" t="s">
        <v>6604</v>
      </c>
      <c r="B2267" s="18" t="s">
        <v>20</v>
      </c>
      <c r="C2267" s="18" t="s">
        <v>21</v>
      </c>
      <c r="D2267" s="18" t="s">
        <v>35</v>
      </c>
      <c r="E2267" s="18" t="s">
        <v>44</v>
      </c>
      <c r="F2267" s="18">
        <v>1011</v>
      </c>
      <c r="G2267" s="18">
        <v>453.9</v>
      </c>
      <c r="H2267" s="18">
        <v>597.6</v>
      </c>
      <c r="I2267" s="43">
        <v>326</v>
      </c>
      <c r="J2267" s="18" t="s">
        <v>48</v>
      </c>
      <c r="K2267" t="s">
        <v>5018</v>
      </c>
      <c r="L2267" s="18" t="s">
        <v>595</v>
      </c>
    </row>
    <row r="2268" spans="1:12" x14ac:dyDescent="0.3">
      <c r="A2268" t="s">
        <v>7425</v>
      </c>
      <c r="B2268" s="18" t="s">
        <v>20</v>
      </c>
      <c r="C2268" s="18" t="s">
        <v>23</v>
      </c>
      <c r="D2268" s="18" t="s">
        <v>31</v>
      </c>
      <c r="E2268" s="18" t="s">
        <v>44</v>
      </c>
      <c r="F2268" s="18">
        <v>1088</v>
      </c>
      <c r="G2268" s="18">
        <v>1256.45</v>
      </c>
      <c r="H2268" s="18">
        <v>2343.63</v>
      </c>
      <c r="I2268" s="43">
        <v>372</v>
      </c>
      <c r="J2268" s="18" t="s">
        <v>48</v>
      </c>
      <c r="K2268" t="s">
        <v>5930</v>
      </c>
      <c r="L2268" s="18" t="s">
        <v>708</v>
      </c>
    </row>
    <row r="2269" spans="1:12" x14ac:dyDescent="0.3">
      <c r="A2269" t="s">
        <v>10289</v>
      </c>
      <c r="B2269" s="18" t="s">
        <v>14</v>
      </c>
      <c r="C2269" s="18" t="s">
        <v>28</v>
      </c>
      <c r="D2269" s="18" t="s">
        <v>32</v>
      </c>
      <c r="E2269" s="18" t="s">
        <v>39</v>
      </c>
      <c r="F2269" s="18">
        <v>1038</v>
      </c>
      <c r="G2269" s="18">
        <v>1733.86</v>
      </c>
      <c r="H2269" s="18">
        <v>3166.63</v>
      </c>
      <c r="I2269" s="43">
        <v>454</v>
      </c>
      <c r="J2269" s="18" t="s">
        <v>48</v>
      </c>
      <c r="K2269" t="s">
        <v>4574</v>
      </c>
      <c r="L2269" s="18" t="s">
        <v>3694</v>
      </c>
    </row>
    <row r="2270" spans="1:12" x14ac:dyDescent="0.3">
      <c r="A2270" t="s">
        <v>9244</v>
      </c>
      <c r="B2270" s="18" t="s">
        <v>16</v>
      </c>
      <c r="C2270" s="18" t="s">
        <v>26</v>
      </c>
      <c r="D2270" s="18" t="s">
        <v>33</v>
      </c>
      <c r="E2270" s="18" t="s">
        <v>41</v>
      </c>
      <c r="F2270" s="18">
        <v>1056</v>
      </c>
      <c r="G2270" s="18">
        <v>1642.08</v>
      </c>
      <c r="H2270" s="18">
        <v>2318.77</v>
      </c>
      <c r="I2270" s="43">
        <v>129</v>
      </c>
      <c r="J2270" s="18" t="s">
        <v>48</v>
      </c>
      <c r="K2270" t="s">
        <v>4769</v>
      </c>
      <c r="L2270" s="18" t="s">
        <v>2060</v>
      </c>
    </row>
    <row r="2271" spans="1:12" x14ac:dyDescent="0.3">
      <c r="A2271" t="s">
        <v>9505</v>
      </c>
      <c r="B2271" s="18" t="s">
        <v>19</v>
      </c>
      <c r="C2271" s="18" t="s">
        <v>25</v>
      </c>
      <c r="D2271" s="18" t="s">
        <v>33</v>
      </c>
      <c r="E2271" s="18" t="s">
        <v>36</v>
      </c>
      <c r="F2271" s="18">
        <v>1054</v>
      </c>
      <c r="G2271" s="18">
        <v>1467.48</v>
      </c>
      <c r="H2271" s="18">
        <v>2799.21</v>
      </c>
      <c r="I2271" s="43">
        <v>33</v>
      </c>
      <c r="J2271" s="18" t="s">
        <v>48</v>
      </c>
      <c r="K2271" t="s">
        <v>5481</v>
      </c>
      <c r="L2271" s="18" t="s">
        <v>2478</v>
      </c>
    </row>
    <row r="2272" spans="1:12" x14ac:dyDescent="0.3">
      <c r="A2272" t="s">
        <v>10471</v>
      </c>
      <c r="B2272" s="18" t="s">
        <v>18</v>
      </c>
      <c r="C2272" s="18" t="s">
        <v>25</v>
      </c>
      <c r="D2272" s="18" t="s">
        <v>31</v>
      </c>
      <c r="E2272" s="18" t="s">
        <v>41</v>
      </c>
      <c r="F2272" s="18">
        <v>1088</v>
      </c>
      <c r="G2272" s="18">
        <v>792.13</v>
      </c>
      <c r="H2272" s="18">
        <v>1015.18</v>
      </c>
      <c r="I2272" s="43">
        <v>192</v>
      </c>
      <c r="J2272" s="18" t="s">
        <v>48</v>
      </c>
      <c r="K2272" t="s">
        <v>4725</v>
      </c>
      <c r="L2272" s="18" t="s">
        <v>3961</v>
      </c>
    </row>
    <row r="2273" spans="1:12" x14ac:dyDescent="0.3">
      <c r="A2273" t="s">
        <v>7776</v>
      </c>
      <c r="B2273" s="18" t="s">
        <v>20</v>
      </c>
      <c r="C2273" s="18" t="s">
        <v>22</v>
      </c>
      <c r="D2273" s="18" t="s">
        <v>34</v>
      </c>
      <c r="E2273" s="18" t="s">
        <v>41</v>
      </c>
      <c r="F2273" s="18">
        <v>1062</v>
      </c>
      <c r="G2273" s="18">
        <v>876.85</v>
      </c>
      <c r="H2273" s="18">
        <v>1489.22</v>
      </c>
      <c r="I2273" s="43">
        <v>488</v>
      </c>
      <c r="J2273" s="18" t="s">
        <v>48</v>
      </c>
      <c r="K2273" t="s">
        <v>4717</v>
      </c>
      <c r="L2273" s="18" t="s">
        <v>471</v>
      </c>
    </row>
    <row r="2274" spans="1:12" x14ac:dyDescent="0.3">
      <c r="A2274" t="s">
        <v>8319</v>
      </c>
      <c r="B2274" s="18" t="s">
        <v>16</v>
      </c>
      <c r="C2274" s="18" t="s">
        <v>27</v>
      </c>
      <c r="D2274" s="18" t="s">
        <v>33</v>
      </c>
      <c r="E2274" s="18" t="s">
        <v>43</v>
      </c>
      <c r="F2274" s="18">
        <v>1040</v>
      </c>
      <c r="G2274" s="18">
        <v>1235.44</v>
      </c>
      <c r="H2274" s="18">
        <v>2041.39</v>
      </c>
      <c r="I2274" s="43">
        <v>280</v>
      </c>
      <c r="J2274" s="18" t="s">
        <v>48</v>
      </c>
      <c r="K2274" t="s">
        <v>5087</v>
      </c>
      <c r="L2274" s="18" t="s">
        <v>554</v>
      </c>
    </row>
    <row r="2275" spans="1:12" x14ac:dyDescent="0.3">
      <c r="A2275" t="s">
        <v>8940</v>
      </c>
      <c r="B2275" s="18" t="s">
        <v>11</v>
      </c>
      <c r="C2275" s="18" t="s">
        <v>22</v>
      </c>
      <c r="D2275" s="18" t="s">
        <v>33</v>
      </c>
      <c r="E2275" s="18" t="s">
        <v>36</v>
      </c>
      <c r="F2275" s="18">
        <v>1079</v>
      </c>
      <c r="G2275" s="18">
        <v>1571.14</v>
      </c>
      <c r="H2275" s="18">
        <v>2449.63</v>
      </c>
      <c r="I2275" s="43">
        <v>397</v>
      </c>
      <c r="J2275" s="18" t="s">
        <v>48</v>
      </c>
      <c r="K2275" t="s">
        <v>5973</v>
      </c>
      <c r="L2275" s="18" t="s">
        <v>1571</v>
      </c>
    </row>
    <row r="2276" spans="1:12" x14ac:dyDescent="0.3">
      <c r="A2276" t="s">
        <v>9857</v>
      </c>
      <c r="B2276" s="18" t="s">
        <v>11</v>
      </c>
      <c r="C2276" s="18" t="s">
        <v>29</v>
      </c>
      <c r="D2276" s="18" t="s">
        <v>31</v>
      </c>
      <c r="E2276" s="18" t="s">
        <v>44</v>
      </c>
      <c r="F2276" s="18">
        <v>1100</v>
      </c>
      <c r="G2276" s="18">
        <v>1856.28</v>
      </c>
      <c r="H2276" s="18">
        <v>2062.9699999999998</v>
      </c>
      <c r="I2276" s="43">
        <v>284</v>
      </c>
      <c r="J2276" s="18" t="s">
        <v>48</v>
      </c>
      <c r="K2276" t="s">
        <v>5390</v>
      </c>
      <c r="L2276" s="18" t="s">
        <v>3033</v>
      </c>
    </row>
    <row r="2277" spans="1:12" x14ac:dyDescent="0.3">
      <c r="A2277" t="s">
        <v>9905</v>
      </c>
      <c r="B2277" s="18" t="s">
        <v>15</v>
      </c>
      <c r="C2277" s="18" t="s">
        <v>29</v>
      </c>
      <c r="D2277" s="18" t="s">
        <v>32</v>
      </c>
      <c r="E2277" s="18" t="s">
        <v>42</v>
      </c>
      <c r="F2277" s="18">
        <v>1022</v>
      </c>
      <c r="G2277" s="18">
        <v>745.43</v>
      </c>
      <c r="H2277" s="18">
        <v>1000.98</v>
      </c>
      <c r="I2277" s="43">
        <v>234</v>
      </c>
      <c r="J2277" s="18" t="s">
        <v>48</v>
      </c>
      <c r="K2277" t="s">
        <v>5346</v>
      </c>
      <c r="L2277" s="18" t="s">
        <v>3108</v>
      </c>
    </row>
    <row r="2278" spans="1:12" x14ac:dyDescent="0.3">
      <c r="A2278" t="s">
        <v>6319</v>
      </c>
      <c r="B2278" s="18" t="s">
        <v>16</v>
      </c>
      <c r="C2278" s="18" t="s">
        <v>25</v>
      </c>
      <c r="D2278" s="18" t="s">
        <v>32</v>
      </c>
      <c r="E2278" s="18" t="s">
        <v>42</v>
      </c>
      <c r="F2278" s="18">
        <v>1018</v>
      </c>
      <c r="G2278" s="18">
        <v>1088.81</v>
      </c>
      <c r="H2278" s="18">
        <v>1935.11</v>
      </c>
      <c r="I2278" s="43">
        <v>412</v>
      </c>
      <c r="J2278" s="18" t="s">
        <v>48</v>
      </c>
      <c r="K2278" t="s">
        <v>4956</v>
      </c>
      <c r="L2278" s="18" t="s">
        <v>1662</v>
      </c>
    </row>
    <row r="2279" spans="1:12" x14ac:dyDescent="0.3">
      <c r="A2279" t="s">
        <v>6314</v>
      </c>
      <c r="B2279" s="18" t="s">
        <v>17</v>
      </c>
      <c r="C2279" s="18" t="s">
        <v>30</v>
      </c>
      <c r="D2279" s="18" t="s">
        <v>35</v>
      </c>
      <c r="E2279" s="18" t="s">
        <v>36</v>
      </c>
      <c r="F2279" s="18">
        <v>1025</v>
      </c>
      <c r="G2279" s="18">
        <v>1012.31</v>
      </c>
      <c r="H2279" s="18">
        <v>1170.3</v>
      </c>
      <c r="I2279" s="43">
        <v>203</v>
      </c>
      <c r="J2279" s="18" t="s">
        <v>48</v>
      </c>
      <c r="K2279" t="s">
        <v>5885</v>
      </c>
      <c r="L2279" s="18" t="s">
        <v>1662</v>
      </c>
    </row>
    <row r="2280" spans="1:12" x14ac:dyDescent="0.3">
      <c r="A2280" t="s">
        <v>9412</v>
      </c>
      <c r="B2280" s="18" t="s">
        <v>20</v>
      </c>
      <c r="C2280" s="18" t="s">
        <v>30</v>
      </c>
      <c r="D2280" s="18" t="s">
        <v>32</v>
      </c>
      <c r="E2280" s="18" t="s">
        <v>36</v>
      </c>
      <c r="F2280" s="18">
        <v>1048</v>
      </c>
      <c r="G2280" s="18">
        <v>1927.39</v>
      </c>
      <c r="H2280" s="18">
        <v>3695.17</v>
      </c>
      <c r="I2280" s="43">
        <v>448</v>
      </c>
      <c r="J2280" s="18" t="s">
        <v>48</v>
      </c>
      <c r="K2280" t="s">
        <v>4826</v>
      </c>
      <c r="L2280" s="18" t="s">
        <v>2328</v>
      </c>
    </row>
    <row r="2281" spans="1:12" x14ac:dyDescent="0.3">
      <c r="A2281" t="s">
        <v>6606</v>
      </c>
      <c r="B2281" s="18" t="s">
        <v>14</v>
      </c>
      <c r="C2281" s="18" t="s">
        <v>22</v>
      </c>
      <c r="D2281" s="18" t="s">
        <v>33</v>
      </c>
      <c r="E2281" s="18" t="s">
        <v>39</v>
      </c>
      <c r="F2281" s="18">
        <v>1026</v>
      </c>
      <c r="G2281" s="18">
        <v>1695.79</v>
      </c>
      <c r="H2281" s="18">
        <v>2692.45</v>
      </c>
      <c r="I2281" s="43">
        <v>497</v>
      </c>
      <c r="J2281" s="18" t="s">
        <v>48</v>
      </c>
      <c r="K2281" t="s">
        <v>5566</v>
      </c>
      <c r="L2281" s="18" t="s">
        <v>1610</v>
      </c>
    </row>
    <row r="2282" spans="1:12" x14ac:dyDescent="0.3">
      <c r="A2282" t="s">
        <v>8362</v>
      </c>
      <c r="B2282" s="18" t="s">
        <v>20</v>
      </c>
      <c r="C2282" s="18" t="s">
        <v>25</v>
      </c>
      <c r="D2282" s="18" t="s">
        <v>34</v>
      </c>
      <c r="E2282" s="18" t="s">
        <v>40</v>
      </c>
      <c r="F2282" s="18">
        <v>1079</v>
      </c>
      <c r="G2282" s="18">
        <v>828.6</v>
      </c>
      <c r="H2282" s="18">
        <v>1137.3900000000001</v>
      </c>
      <c r="I2282" s="43">
        <v>109</v>
      </c>
      <c r="J2282" s="18" t="s">
        <v>48</v>
      </c>
      <c r="K2282" t="s">
        <v>5380</v>
      </c>
      <c r="L2282" s="18" t="s">
        <v>637</v>
      </c>
    </row>
    <row r="2283" spans="1:12" x14ac:dyDescent="0.3">
      <c r="A2283" t="s">
        <v>10028</v>
      </c>
      <c r="B2283" s="18" t="s">
        <v>12</v>
      </c>
      <c r="C2283" s="18" t="s">
        <v>27</v>
      </c>
      <c r="D2283" s="18" t="s">
        <v>32</v>
      </c>
      <c r="E2283" s="18" t="s">
        <v>37</v>
      </c>
      <c r="F2283" s="18">
        <v>1075</v>
      </c>
      <c r="G2283" s="18">
        <v>1066.07</v>
      </c>
      <c r="H2283" s="18">
        <v>1457.52</v>
      </c>
      <c r="I2283" s="43">
        <v>407</v>
      </c>
      <c r="J2283" s="18" t="s">
        <v>48</v>
      </c>
      <c r="K2283" t="s">
        <v>5222</v>
      </c>
      <c r="L2283" s="18" t="s">
        <v>3312</v>
      </c>
    </row>
    <row r="2284" spans="1:12" x14ac:dyDescent="0.3">
      <c r="A2284" t="s">
        <v>9809</v>
      </c>
      <c r="B2284" s="18" t="s">
        <v>13</v>
      </c>
      <c r="C2284" s="18" t="s">
        <v>22</v>
      </c>
      <c r="D2284" s="18" t="s">
        <v>34</v>
      </c>
      <c r="E2284" s="18" t="s">
        <v>41</v>
      </c>
      <c r="F2284" s="18">
        <v>1007</v>
      </c>
      <c r="G2284" s="18">
        <v>906.76</v>
      </c>
      <c r="H2284" s="18">
        <v>1205.68</v>
      </c>
      <c r="I2284" s="43">
        <v>216</v>
      </c>
      <c r="J2284" s="18" t="s">
        <v>48</v>
      </c>
      <c r="K2284" t="s">
        <v>4724</v>
      </c>
      <c r="L2284" s="18" t="s">
        <v>2958</v>
      </c>
    </row>
    <row r="2285" spans="1:12" x14ac:dyDescent="0.3">
      <c r="A2285" t="s">
        <v>8350</v>
      </c>
      <c r="B2285" s="18" t="s">
        <v>16</v>
      </c>
      <c r="C2285" s="18" t="s">
        <v>28</v>
      </c>
      <c r="D2285" s="18" t="s">
        <v>35</v>
      </c>
      <c r="E2285" s="18" t="s">
        <v>44</v>
      </c>
      <c r="F2285" s="18">
        <v>1007</v>
      </c>
      <c r="G2285" s="18">
        <v>1578.97</v>
      </c>
      <c r="H2285" s="18">
        <v>1983.12</v>
      </c>
      <c r="I2285" s="43">
        <v>483</v>
      </c>
      <c r="J2285" s="18" t="s">
        <v>48</v>
      </c>
      <c r="K2285" t="s">
        <v>6213</v>
      </c>
      <c r="L2285" s="18" t="s">
        <v>613</v>
      </c>
    </row>
    <row r="2286" spans="1:12" x14ac:dyDescent="0.3">
      <c r="A2286" t="s">
        <v>8229</v>
      </c>
      <c r="B2286" s="18" t="s">
        <v>12</v>
      </c>
      <c r="C2286" s="18" t="s">
        <v>24</v>
      </c>
      <c r="D2286" s="18" t="s">
        <v>32</v>
      </c>
      <c r="E2286" s="18" t="s">
        <v>36</v>
      </c>
      <c r="F2286" s="18">
        <v>1049</v>
      </c>
      <c r="G2286" s="18">
        <v>1576.83</v>
      </c>
      <c r="H2286" s="18">
        <v>2421.37</v>
      </c>
      <c r="I2286" s="43">
        <v>130</v>
      </c>
      <c r="J2286" s="18" t="s">
        <v>48</v>
      </c>
      <c r="K2286" t="s">
        <v>5651</v>
      </c>
      <c r="L2286" s="18" t="s">
        <v>412</v>
      </c>
    </row>
    <row r="2287" spans="1:12" x14ac:dyDescent="0.3">
      <c r="A2287" t="s">
        <v>6602</v>
      </c>
      <c r="B2287" s="18" t="s">
        <v>14</v>
      </c>
      <c r="C2287" s="18" t="s">
        <v>26</v>
      </c>
      <c r="D2287" s="18" t="s">
        <v>35</v>
      </c>
      <c r="E2287" s="18" t="s">
        <v>39</v>
      </c>
      <c r="F2287" s="18">
        <v>1013</v>
      </c>
      <c r="G2287" s="18">
        <v>1969.33</v>
      </c>
      <c r="H2287" s="18">
        <v>2976.2</v>
      </c>
      <c r="I2287" s="43">
        <v>367</v>
      </c>
      <c r="J2287" s="18" t="s">
        <v>48</v>
      </c>
      <c r="K2287" t="s">
        <v>5049</v>
      </c>
      <c r="L2287" s="18" t="s">
        <v>1659</v>
      </c>
    </row>
    <row r="2288" spans="1:12" x14ac:dyDescent="0.3">
      <c r="A2288" t="s">
        <v>9142</v>
      </c>
      <c r="B2288" s="18" t="s">
        <v>16</v>
      </c>
      <c r="C2288" s="18" t="s">
        <v>21</v>
      </c>
      <c r="D2288" s="18" t="s">
        <v>34</v>
      </c>
      <c r="E2288" s="18" t="s">
        <v>40</v>
      </c>
      <c r="F2288" s="18">
        <v>1049</v>
      </c>
      <c r="G2288" s="18">
        <v>682.46</v>
      </c>
      <c r="H2288" s="18">
        <v>1282.53</v>
      </c>
      <c r="I2288" s="43">
        <v>293</v>
      </c>
      <c r="J2288" s="18" t="s">
        <v>48</v>
      </c>
      <c r="K2288" t="s">
        <v>5347</v>
      </c>
      <c r="L2288" s="18" t="s">
        <v>1898</v>
      </c>
    </row>
    <row r="2289" spans="1:12" x14ac:dyDescent="0.3">
      <c r="A2289" t="s">
        <v>7771</v>
      </c>
      <c r="B2289" s="18" t="s">
        <v>15</v>
      </c>
      <c r="C2289" s="18" t="s">
        <v>21</v>
      </c>
      <c r="D2289" s="18" t="s">
        <v>34</v>
      </c>
      <c r="E2289" s="18" t="s">
        <v>41</v>
      </c>
      <c r="F2289" s="18">
        <v>1075</v>
      </c>
      <c r="G2289" s="18">
        <v>1241.19</v>
      </c>
      <c r="H2289" s="18">
        <v>2413.08</v>
      </c>
      <c r="I2289" s="43">
        <v>57</v>
      </c>
      <c r="J2289" s="18" t="s">
        <v>48</v>
      </c>
      <c r="K2289" t="s">
        <v>5272</v>
      </c>
      <c r="L2289" s="18" t="s">
        <v>1743</v>
      </c>
    </row>
    <row r="2290" spans="1:12" x14ac:dyDescent="0.3">
      <c r="A2290" t="s">
        <v>6781</v>
      </c>
      <c r="B2290" s="18" t="s">
        <v>14</v>
      </c>
      <c r="C2290" s="18" t="s">
        <v>26</v>
      </c>
      <c r="D2290" s="18" t="s">
        <v>33</v>
      </c>
      <c r="E2290" s="18" t="s">
        <v>45</v>
      </c>
      <c r="F2290" s="18">
        <v>1034</v>
      </c>
      <c r="G2290" s="18">
        <v>1800.71</v>
      </c>
      <c r="H2290" s="18">
        <v>3423.04</v>
      </c>
      <c r="I2290" s="43">
        <v>290</v>
      </c>
      <c r="J2290" s="18" t="s">
        <v>48</v>
      </c>
      <c r="K2290" t="s">
        <v>4604</v>
      </c>
      <c r="L2290" s="18" t="s">
        <v>320</v>
      </c>
    </row>
    <row r="2291" spans="1:12" x14ac:dyDescent="0.3">
      <c r="A2291" t="s">
        <v>6600</v>
      </c>
      <c r="B2291" s="18" t="s">
        <v>19</v>
      </c>
      <c r="C2291" s="18" t="s">
        <v>28</v>
      </c>
      <c r="D2291" s="18" t="s">
        <v>32</v>
      </c>
      <c r="E2291" s="18" t="s">
        <v>42</v>
      </c>
      <c r="F2291" s="18">
        <v>1033</v>
      </c>
      <c r="G2291" s="18">
        <v>1493.22</v>
      </c>
      <c r="H2291" s="18">
        <v>2346.8200000000002</v>
      </c>
      <c r="I2291" s="43">
        <v>339</v>
      </c>
      <c r="J2291" s="18" t="s">
        <v>48</v>
      </c>
      <c r="K2291" t="s">
        <v>5917</v>
      </c>
      <c r="L2291" s="18" t="s">
        <v>1777</v>
      </c>
    </row>
    <row r="2292" spans="1:12" x14ac:dyDescent="0.3">
      <c r="A2292" t="s">
        <v>7240</v>
      </c>
      <c r="B2292" s="18" t="s">
        <v>17</v>
      </c>
      <c r="C2292" s="18" t="s">
        <v>25</v>
      </c>
      <c r="D2292" s="18" t="s">
        <v>34</v>
      </c>
      <c r="E2292" s="18" t="s">
        <v>41</v>
      </c>
      <c r="F2292" s="18">
        <v>1099</v>
      </c>
      <c r="G2292" s="18">
        <v>1224.23</v>
      </c>
      <c r="H2292" s="18">
        <v>2167.62</v>
      </c>
      <c r="I2292" s="43">
        <v>255</v>
      </c>
      <c r="J2292" s="18" t="s">
        <v>48</v>
      </c>
      <c r="K2292" t="s">
        <v>4719</v>
      </c>
      <c r="L2292" s="18" t="s">
        <v>3968</v>
      </c>
    </row>
    <row r="2293" spans="1:12" x14ac:dyDescent="0.3">
      <c r="A2293" t="s">
        <v>7202</v>
      </c>
      <c r="B2293" s="18" t="s">
        <v>18</v>
      </c>
      <c r="C2293" s="18" t="s">
        <v>22</v>
      </c>
      <c r="D2293" s="18" t="s">
        <v>34</v>
      </c>
      <c r="E2293" s="18" t="s">
        <v>38</v>
      </c>
      <c r="F2293" s="18">
        <v>1025</v>
      </c>
      <c r="G2293" s="18">
        <v>1098.0899999999999</v>
      </c>
      <c r="H2293" s="18">
        <v>1807.06</v>
      </c>
      <c r="I2293" s="43">
        <v>275</v>
      </c>
      <c r="J2293" s="18" t="s">
        <v>48</v>
      </c>
      <c r="K2293" t="s">
        <v>4884</v>
      </c>
      <c r="L2293" s="18" t="s">
        <v>3762</v>
      </c>
    </row>
    <row r="2294" spans="1:12" x14ac:dyDescent="0.3">
      <c r="A2294" t="s">
        <v>8866</v>
      </c>
      <c r="B2294" s="18" t="s">
        <v>19</v>
      </c>
      <c r="C2294" s="18" t="s">
        <v>21</v>
      </c>
      <c r="D2294" s="18" t="s">
        <v>33</v>
      </c>
      <c r="E2294" s="18" t="s">
        <v>43</v>
      </c>
      <c r="F2294" s="18">
        <v>1048</v>
      </c>
      <c r="G2294" s="18">
        <v>1201.93</v>
      </c>
      <c r="H2294" s="18">
        <v>1889.84</v>
      </c>
      <c r="I2294" s="43">
        <v>434</v>
      </c>
      <c r="J2294" s="18" t="s">
        <v>48</v>
      </c>
      <c r="K2294" t="s">
        <v>6008</v>
      </c>
      <c r="L2294" s="18" t="s">
        <v>1456</v>
      </c>
    </row>
    <row r="2295" spans="1:12" x14ac:dyDescent="0.3">
      <c r="A2295" t="s">
        <v>6656</v>
      </c>
      <c r="B2295" s="18" t="s">
        <v>14</v>
      </c>
      <c r="C2295" s="18" t="s">
        <v>24</v>
      </c>
      <c r="D2295" s="18" t="s">
        <v>32</v>
      </c>
      <c r="E2295" s="18" t="s">
        <v>36</v>
      </c>
      <c r="F2295" s="18">
        <v>1082</v>
      </c>
      <c r="G2295" s="18">
        <v>439.08</v>
      </c>
      <c r="H2295" s="18">
        <v>791.44</v>
      </c>
      <c r="I2295" s="43">
        <v>432</v>
      </c>
      <c r="J2295" s="18" t="s">
        <v>48</v>
      </c>
      <c r="K2295" t="s">
        <v>5013</v>
      </c>
      <c r="L2295" s="18" t="s">
        <v>2611</v>
      </c>
    </row>
    <row r="2296" spans="1:12" x14ac:dyDescent="0.3">
      <c r="A2296" t="s">
        <v>9028</v>
      </c>
      <c r="B2296" s="18" t="s">
        <v>20</v>
      </c>
      <c r="C2296" s="18" t="s">
        <v>21</v>
      </c>
      <c r="D2296" s="18" t="s">
        <v>34</v>
      </c>
      <c r="E2296" s="18" t="s">
        <v>42</v>
      </c>
      <c r="F2296" s="18">
        <v>1019</v>
      </c>
      <c r="G2296" s="18">
        <v>1794.05</v>
      </c>
      <c r="H2296" s="18">
        <v>2102.19</v>
      </c>
      <c r="I2296" s="43">
        <v>336</v>
      </c>
      <c r="J2296" s="18" t="s">
        <v>48</v>
      </c>
      <c r="K2296" t="s">
        <v>5362</v>
      </c>
      <c r="L2296" s="18" t="s">
        <v>1719</v>
      </c>
    </row>
    <row r="2297" spans="1:12" x14ac:dyDescent="0.3">
      <c r="A2297" t="s">
        <v>7589</v>
      </c>
      <c r="B2297" s="18" t="s">
        <v>12</v>
      </c>
      <c r="C2297" s="18" t="s">
        <v>21</v>
      </c>
      <c r="D2297" s="18" t="s">
        <v>33</v>
      </c>
      <c r="E2297" s="18" t="s">
        <v>38</v>
      </c>
      <c r="F2297" s="18">
        <v>1072</v>
      </c>
      <c r="G2297" s="18">
        <v>1543.26</v>
      </c>
      <c r="H2297" s="18">
        <v>2312.7600000000002</v>
      </c>
      <c r="I2297" s="43">
        <v>374</v>
      </c>
      <c r="J2297" s="18" t="s">
        <v>48</v>
      </c>
      <c r="K2297" t="s">
        <v>6250</v>
      </c>
      <c r="L2297" s="18" t="s">
        <v>309</v>
      </c>
    </row>
    <row r="2298" spans="1:12" x14ac:dyDescent="0.3">
      <c r="A2298" t="s">
        <v>7661</v>
      </c>
      <c r="B2298" s="18" t="s">
        <v>12</v>
      </c>
      <c r="C2298" s="18" t="s">
        <v>23</v>
      </c>
      <c r="D2298" s="18" t="s">
        <v>31</v>
      </c>
      <c r="E2298" s="18" t="s">
        <v>43</v>
      </c>
      <c r="F2298" s="18">
        <v>1067</v>
      </c>
      <c r="G2298" s="18">
        <v>1820.8</v>
      </c>
      <c r="H2298" s="18">
        <v>2476.86</v>
      </c>
      <c r="I2298" s="43">
        <v>251</v>
      </c>
      <c r="J2298" s="18" t="s">
        <v>48</v>
      </c>
      <c r="K2298" t="s">
        <v>5156</v>
      </c>
      <c r="L2298" s="18" t="s">
        <v>1781</v>
      </c>
    </row>
    <row r="2299" spans="1:12" x14ac:dyDescent="0.3">
      <c r="A2299" t="s">
        <v>6543</v>
      </c>
      <c r="B2299" s="18" t="s">
        <v>16</v>
      </c>
      <c r="C2299" s="18" t="s">
        <v>22</v>
      </c>
      <c r="D2299" s="18" t="s">
        <v>34</v>
      </c>
      <c r="E2299" s="18" t="s">
        <v>38</v>
      </c>
      <c r="F2299" s="18">
        <v>1028</v>
      </c>
      <c r="G2299" s="18">
        <v>314.08</v>
      </c>
      <c r="H2299" s="18">
        <v>409.55</v>
      </c>
      <c r="I2299" s="43">
        <v>141</v>
      </c>
      <c r="J2299" s="18" t="s">
        <v>48</v>
      </c>
      <c r="K2299" t="s">
        <v>5238</v>
      </c>
      <c r="L2299" s="18" t="s">
        <v>3276</v>
      </c>
    </row>
    <row r="2300" spans="1:12" x14ac:dyDescent="0.3">
      <c r="A2300" t="s">
        <v>9509</v>
      </c>
      <c r="B2300" s="18" t="s">
        <v>18</v>
      </c>
      <c r="C2300" s="18" t="s">
        <v>28</v>
      </c>
      <c r="D2300" s="18" t="s">
        <v>33</v>
      </c>
      <c r="E2300" s="18" t="s">
        <v>40</v>
      </c>
      <c r="F2300" s="18">
        <v>1028</v>
      </c>
      <c r="G2300" s="18">
        <v>451.23</v>
      </c>
      <c r="H2300" s="18">
        <v>686.51</v>
      </c>
      <c r="I2300" s="43">
        <v>445</v>
      </c>
      <c r="J2300" s="18" t="s">
        <v>48</v>
      </c>
      <c r="K2300" t="s">
        <v>5676</v>
      </c>
      <c r="L2300" s="18" t="s">
        <v>2486</v>
      </c>
    </row>
    <row r="2301" spans="1:12" x14ac:dyDescent="0.3">
      <c r="A2301" t="s">
        <v>10535</v>
      </c>
      <c r="B2301" s="18" t="s">
        <v>19</v>
      </c>
      <c r="C2301" s="18" t="s">
        <v>30</v>
      </c>
      <c r="D2301" s="18" t="s">
        <v>34</v>
      </c>
      <c r="E2301" s="18" t="s">
        <v>39</v>
      </c>
      <c r="F2301" s="18">
        <v>1074</v>
      </c>
      <c r="G2301" s="18">
        <v>1497.94</v>
      </c>
      <c r="H2301" s="18">
        <v>1862.05</v>
      </c>
      <c r="I2301" s="43">
        <v>137</v>
      </c>
      <c r="J2301" s="18" t="s">
        <v>48</v>
      </c>
      <c r="K2301" t="s">
        <v>4613</v>
      </c>
      <c r="L2301" s="18" t="s">
        <v>4083</v>
      </c>
    </row>
    <row r="2302" spans="1:12" x14ac:dyDescent="0.3">
      <c r="A2302" t="s">
        <v>6612</v>
      </c>
      <c r="B2302" s="18" t="s">
        <v>15</v>
      </c>
      <c r="C2302" s="18" t="s">
        <v>22</v>
      </c>
      <c r="D2302" s="18" t="s">
        <v>34</v>
      </c>
      <c r="E2302" s="18" t="s">
        <v>39</v>
      </c>
      <c r="F2302" s="18">
        <v>1039</v>
      </c>
      <c r="G2302" s="18">
        <v>56.76</v>
      </c>
      <c r="H2302" s="18">
        <v>82.12</v>
      </c>
      <c r="I2302" s="43">
        <v>111</v>
      </c>
      <c r="J2302" s="18" t="s">
        <v>48</v>
      </c>
      <c r="K2302" t="s">
        <v>6186</v>
      </c>
      <c r="L2302" s="18" t="s">
        <v>745</v>
      </c>
    </row>
    <row r="2303" spans="1:12" x14ac:dyDescent="0.3">
      <c r="A2303" t="s">
        <v>9638</v>
      </c>
      <c r="B2303" s="18" t="s">
        <v>13</v>
      </c>
      <c r="C2303" s="18" t="s">
        <v>29</v>
      </c>
      <c r="D2303" s="18" t="s">
        <v>33</v>
      </c>
      <c r="E2303" s="18" t="s">
        <v>40</v>
      </c>
      <c r="F2303" s="18">
        <v>1056</v>
      </c>
      <c r="G2303" s="18">
        <v>1108.02</v>
      </c>
      <c r="H2303" s="18">
        <v>1955.76</v>
      </c>
      <c r="I2303" s="43">
        <v>125</v>
      </c>
      <c r="J2303" s="18" t="s">
        <v>48</v>
      </c>
      <c r="K2303" t="s">
        <v>4809</v>
      </c>
      <c r="L2303" s="18" t="s">
        <v>2686</v>
      </c>
    </row>
    <row r="2304" spans="1:12" x14ac:dyDescent="0.3">
      <c r="A2304" t="s">
        <v>9845</v>
      </c>
      <c r="B2304" s="18" t="s">
        <v>12</v>
      </c>
      <c r="C2304" s="18" t="s">
        <v>25</v>
      </c>
      <c r="D2304" s="18" t="s">
        <v>32</v>
      </c>
      <c r="E2304" s="18" t="s">
        <v>39</v>
      </c>
      <c r="F2304" s="18">
        <v>1093</v>
      </c>
      <c r="G2304" s="18">
        <v>1213.55</v>
      </c>
      <c r="H2304" s="18">
        <v>1942.37</v>
      </c>
      <c r="I2304" s="43">
        <v>497</v>
      </c>
      <c r="J2304" s="18" t="s">
        <v>48</v>
      </c>
      <c r="K2304" t="s">
        <v>4515</v>
      </c>
      <c r="L2304" s="18" t="s">
        <v>2622</v>
      </c>
    </row>
    <row r="2305" spans="1:12" x14ac:dyDescent="0.3">
      <c r="A2305" t="s">
        <v>6502</v>
      </c>
      <c r="B2305" s="18" t="s">
        <v>12</v>
      </c>
      <c r="C2305" s="18" t="s">
        <v>28</v>
      </c>
      <c r="D2305" s="18" t="s">
        <v>31</v>
      </c>
      <c r="E2305" s="18" t="s">
        <v>40</v>
      </c>
      <c r="F2305" s="18">
        <v>1031</v>
      </c>
      <c r="G2305" s="18">
        <v>1473.19</v>
      </c>
      <c r="H2305" s="18">
        <v>2056.0100000000002</v>
      </c>
      <c r="I2305" s="43">
        <v>300</v>
      </c>
      <c r="J2305" s="18" t="s">
        <v>48</v>
      </c>
      <c r="K2305" t="s">
        <v>5391</v>
      </c>
      <c r="L2305" s="18" t="s">
        <v>2622</v>
      </c>
    </row>
    <row r="2306" spans="1:12" x14ac:dyDescent="0.3">
      <c r="A2306" t="s">
        <v>7226</v>
      </c>
      <c r="B2306" s="18" t="s">
        <v>19</v>
      </c>
      <c r="C2306" s="18" t="s">
        <v>25</v>
      </c>
      <c r="D2306" s="18" t="s">
        <v>34</v>
      </c>
      <c r="E2306" s="18" t="s">
        <v>39</v>
      </c>
      <c r="F2306" s="18">
        <v>1078</v>
      </c>
      <c r="G2306" s="18">
        <v>574.29</v>
      </c>
      <c r="H2306" s="18">
        <v>945.19</v>
      </c>
      <c r="I2306" s="43">
        <v>416</v>
      </c>
      <c r="J2306" s="18" t="s">
        <v>48</v>
      </c>
      <c r="K2306" t="s">
        <v>5489</v>
      </c>
      <c r="L2306" s="18" t="s">
        <v>1590</v>
      </c>
    </row>
    <row r="2307" spans="1:12" x14ac:dyDescent="0.3">
      <c r="A2307" t="s">
        <v>9271</v>
      </c>
      <c r="B2307" s="18" t="s">
        <v>14</v>
      </c>
      <c r="C2307" s="18" t="s">
        <v>26</v>
      </c>
      <c r="D2307" s="18" t="s">
        <v>31</v>
      </c>
      <c r="E2307" s="18" t="s">
        <v>36</v>
      </c>
      <c r="F2307" s="18">
        <v>1075</v>
      </c>
      <c r="G2307" s="18">
        <v>1435.9</v>
      </c>
      <c r="H2307" s="18">
        <v>2599.1</v>
      </c>
      <c r="I2307" s="43">
        <v>331</v>
      </c>
      <c r="J2307" s="18" t="s">
        <v>48</v>
      </c>
      <c r="K2307" t="s">
        <v>5826</v>
      </c>
      <c r="L2307" s="18" t="s">
        <v>2106</v>
      </c>
    </row>
    <row r="2308" spans="1:12" x14ac:dyDescent="0.3">
      <c r="A2308" t="s">
        <v>8919</v>
      </c>
      <c r="B2308" s="18" t="s">
        <v>20</v>
      </c>
      <c r="C2308" s="18" t="s">
        <v>27</v>
      </c>
      <c r="D2308" s="18" t="s">
        <v>32</v>
      </c>
      <c r="E2308" s="18" t="s">
        <v>40</v>
      </c>
      <c r="F2308" s="18">
        <v>1093</v>
      </c>
      <c r="G2308" s="18">
        <v>917.34</v>
      </c>
      <c r="H2308" s="18">
        <v>1111.06</v>
      </c>
      <c r="I2308" s="43">
        <v>258</v>
      </c>
      <c r="J2308" s="18" t="s">
        <v>48</v>
      </c>
      <c r="K2308" t="s">
        <v>4458</v>
      </c>
      <c r="L2308" s="18" t="s">
        <v>1536</v>
      </c>
    </row>
    <row r="2309" spans="1:12" x14ac:dyDescent="0.3">
      <c r="A2309" t="s">
        <v>7378</v>
      </c>
      <c r="B2309" s="18" t="s">
        <v>17</v>
      </c>
      <c r="C2309" s="18" t="s">
        <v>23</v>
      </c>
      <c r="D2309" s="18" t="s">
        <v>35</v>
      </c>
      <c r="E2309" s="18" t="s">
        <v>39</v>
      </c>
      <c r="F2309" s="18">
        <v>1075</v>
      </c>
      <c r="G2309" s="18">
        <v>471.69</v>
      </c>
      <c r="H2309" s="18">
        <v>582.32000000000005</v>
      </c>
      <c r="I2309" s="43">
        <v>393</v>
      </c>
      <c r="J2309" s="18" t="s">
        <v>48</v>
      </c>
      <c r="K2309" t="s">
        <v>5729</v>
      </c>
      <c r="L2309" s="18" t="s">
        <v>1135</v>
      </c>
    </row>
    <row r="2310" spans="1:12" x14ac:dyDescent="0.3">
      <c r="A2310" t="s">
        <v>9275</v>
      </c>
      <c r="B2310" s="18" t="s">
        <v>13</v>
      </c>
      <c r="C2310" s="18" t="s">
        <v>23</v>
      </c>
      <c r="D2310" s="18" t="s">
        <v>33</v>
      </c>
      <c r="E2310" s="18" t="s">
        <v>39</v>
      </c>
      <c r="F2310" s="18">
        <v>1043</v>
      </c>
      <c r="G2310" s="18">
        <v>1551.13</v>
      </c>
      <c r="H2310" s="18">
        <v>2594.06</v>
      </c>
      <c r="I2310" s="43">
        <v>335</v>
      </c>
      <c r="J2310" s="18" t="s">
        <v>48</v>
      </c>
      <c r="K2310" t="s">
        <v>5706</v>
      </c>
      <c r="L2310" s="18" t="s">
        <v>2113</v>
      </c>
    </row>
    <row r="2311" spans="1:12" x14ac:dyDescent="0.3">
      <c r="A2311" t="s">
        <v>9634</v>
      </c>
      <c r="B2311" s="18" t="s">
        <v>18</v>
      </c>
      <c r="C2311" s="18" t="s">
        <v>22</v>
      </c>
      <c r="D2311" s="18" t="s">
        <v>32</v>
      </c>
      <c r="E2311" s="18" t="s">
        <v>45</v>
      </c>
      <c r="F2311" s="18">
        <v>1077</v>
      </c>
      <c r="G2311" s="18">
        <v>1429.89</v>
      </c>
      <c r="H2311" s="18">
        <v>1838.7</v>
      </c>
      <c r="I2311" s="43">
        <v>292</v>
      </c>
      <c r="J2311" s="18" t="s">
        <v>48</v>
      </c>
      <c r="K2311" t="s">
        <v>5589</v>
      </c>
      <c r="L2311" s="18" t="s">
        <v>2681</v>
      </c>
    </row>
    <row r="2312" spans="1:12" x14ac:dyDescent="0.3">
      <c r="A2312" t="s">
        <v>7603</v>
      </c>
      <c r="B2312" s="18" t="s">
        <v>15</v>
      </c>
      <c r="C2312" s="18" t="s">
        <v>23</v>
      </c>
      <c r="D2312" s="18" t="s">
        <v>33</v>
      </c>
      <c r="E2312" s="18" t="s">
        <v>37</v>
      </c>
      <c r="F2312" s="18">
        <v>1027</v>
      </c>
      <c r="G2312" s="18">
        <v>1148.31</v>
      </c>
      <c r="H2312" s="18">
        <v>2120.2399999999998</v>
      </c>
      <c r="I2312" s="43">
        <v>253</v>
      </c>
      <c r="J2312" s="18" t="s">
        <v>48</v>
      </c>
      <c r="K2312" t="s">
        <v>4800</v>
      </c>
      <c r="L2312" s="18" t="s">
        <v>3087</v>
      </c>
    </row>
    <row r="2313" spans="1:12" x14ac:dyDescent="0.3">
      <c r="A2313" t="s">
        <v>7515</v>
      </c>
      <c r="B2313" s="18" t="s">
        <v>20</v>
      </c>
      <c r="C2313" s="18" t="s">
        <v>26</v>
      </c>
      <c r="D2313" s="18" t="s">
        <v>32</v>
      </c>
      <c r="E2313" s="18" t="s">
        <v>42</v>
      </c>
      <c r="F2313" s="18">
        <v>1008</v>
      </c>
      <c r="G2313" s="18">
        <v>1238.1600000000001</v>
      </c>
      <c r="H2313" s="18">
        <v>2007.07</v>
      </c>
      <c r="I2313" s="43">
        <v>495</v>
      </c>
      <c r="J2313" s="18" t="s">
        <v>48</v>
      </c>
      <c r="K2313" t="s">
        <v>5008</v>
      </c>
      <c r="L2313" s="18" t="s">
        <v>3606</v>
      </c>
    </row>
    <row r="2314" spans="1:12" x14ac:dyDescent="0.3">
      <c r="A2314" t="s">
        <v>7740</v>
      </c>
      <c r="B2314" s="18" t="s">
        <v>20</v>
      </c>
      <c r="C2314" s="18" t="s">
        <v>28</v>
      </c>
      <c r="D2314" s="18" t="s">
        <v>34</v>
      </c>
      <c r="E2314" s="18" t="s">
        <v>40</v>
      </c>
      <c r="F2314" s="18">
        <v>1051</v>
      </c>
      <c r="G2314" s="18">
        <v>992.64</v>
      </c>
      <c r="H2314" s="18">
        <v>1219.46</v>
      </c>
      <c r="I2314" s="43">
        <v>158</v>
      </c>
      <c r="J2314" s="18" t="s">
        <v>48</v>
      </c>
      <c r="K2314" t="s">
        <v>5972</v>
      </c>
      <c r="L2314" s="18" t="s">
        <v>1329</v>
      </c>
    </row>
    <row r="2315" spans="1:12" x14ac:dyDescent="0.3">
      <c r="A2315" t="s">
        <v>8853</v>
      </c>
      <c r="B2315" s="18" t="s">
        <v>20</v>
      </c>
      <c r="C2315" s="18" t="s">
        <v>25</v>
      </c>
      <c r="D2315" s="18" t="s">
        <v>33</v>
      </c>
      <c r="E2315" s="18" t="s">
        <v>43</v>
      </c>
      <c r="F2315" s="18">
        <v>1073</v>
      </c>
      <c r="G2315" s="18">
        <v>1760.63</v>
      </c>
      <c r="H2315" s="18">
        <v>2385.11</v>
      </c>
      <c r="I2315" s="43">
        <v>444</v>
      </c>
      <c r="J2315" s="18" t="s">
        <v>48</v>
      </c>
      <c r="K2315" t="s">
        <v>5245</v>
      </c>
      <c r="L2315" s="18" t="s">
        <v>1435</v>
      </c>
    </row>
    <row r="2316" spans="1:12" x14ac:dyDescent="0.3">
      <c r="A2316" t="s">
        <v>7547</v>
      </c>
      <c r="B2316" s="18" t="s">
        <v>14</v>
      </c>
      <c r="C2316" s="18" t="s">
        <v>23</v>
      </c>
      <c r="D2316" s="18" t="s">
        <v>31</v>
      </c>
      <c r="E2316" s="18" t="s">
        <v>41</v>
      </c>
      <c r="F2316" s="18">
        <v>1003</v>
      </c>
      <c r="G2316" s="18">
        <v>1767.9</v>
      </c>
      <c r="H2316" s="18">
        <v>2725.49</v>
      </c>
      <c r="I2316" s="43">
        <v>329</v>
      </c>
      <c r="J2316" s="18" t="s">
        <v>48</v>
      </c>
      <c r="K2316" t="s">
        <v>5589</v>
      </c>
      <c r="L2316" s="18" t="s">
        <v>2236</v>
      </c>
    </row>
    <row r="2317" spans="1:12" x14ac:dyDescent="0.3">
      <c r="A2317" t="s">
        <v>8153</v>
      </c>
      <c r="B2317" s="18" t="s">
        <v>16</v>
      </c>
      <c r="C2317" s="18" t="s">
        <v>30</v>
      </c>
      <c r="D2317" s="18" t="s">
        <v>32</v>
      </c>
      <c r="E2317" s="18" t="s">
        <v>36</v>
      </c>
      <c r="F2317" s="18">
        <v>1077</v>
      </c>
      <c r="G2317" s="18">
        <v>1471.43</v>
      </c>
      <c r="H2317" s="18">
        <v>2286.21</v>
      </c>
      <c r="I2317" s="43">
        <v>69</v>
      </c>
      <c r="J2317" s="18" t="s">
        <v>48</v>
      </c>
      <c r="K2317" t="s">
        <v>5471</v>
      </c>
      <c r="L2317" s="18" t="s">
        <v>278</v>
      </c>
    </row>
    <row r="2318" spans="1:12" x14ac:dyDescent="0.3">
      <c r="A2318" t="s">
        <v>10646</v>
      </c>
      <c r="B2318" s="18" t="s">
        <v>17</v>
      </c>
      <c r="C2318" s="18" t="s">
        <v>25</v>
      </c>
      <c r="D2318" s="18" t="s">
        <v>32</v>
      </c>
      <c r="E2318" s="18" t="s">
        <v>43</v>
      </c>
      <c r="F2318" s="18">
        <v>1032</v>
      </c>
      <c r="G2318" s="18">
        <v>1095.96</v>
      </c>
      <c r="H2318" s="18">
        <v>2063.9499999999998</v>
      </c>
      <c r="I2318" s="43">
        <v>156</v>
      </c>
      <c r="J2318" s="18" t="s">
        <v>48</v>
      </c>
      <c r="K2318" t="s">
        <v>4438</v>
      </c>
      <c r="L2318" s="18" t="s">
        <v>4268</v>
      </c>
    </row>
    <row r="2319" spans="1:12" x14ac:dyDescent="0.3">
      <c r="A2319" t="s">
        <v>9432</v>
      </c>
      <c r="B2319" s="18" t="s">
        <v>13</v>
      </c>
      <c r="C2319" s="18" t="s">
        <v>28</v>
      </c>
      <c r="D2319" s="18" t="s">
        <v>35</v>
      </c>
      <c r="E2319" s="18" t="s">
        <v>42</v>
      </c>
      <c r="F2319" s="18">
        <v>1002</v>
      </c>
      <c r="G2319" s="18">
        <v>1521.98</v>
      </c>
      <c r="H2319" s="18">
        <v>1742.52</v>
      </c>
      <c r="I2319" s="43">
        <v>286</v>
      </c>
      <c r="J2319" s="18" t="s">
        <v>48</v>
      </c>
      <c r="K2319" t="s">
        <v>5357</v>
      </c>
      <c r="L2319" s="18" t="s">
        <v>2362</v>
      </c>
    </row>
    <row r="2320" spans="1:12" x14ac:dyDescent="0.3">
      <c r="A2320" t="s">
        <v>8086</v>
      </c>
      <c r="B2320" s="18" t="s">
        <v>16</v>
      </c>
      <c r="C2320" s="18" t="s">
        <v>30</v>
      </c>
      <c r="D2320" s="18" t="s">
        <v>35</v>
      </c>
      <c r="E2320" s="18" t="s">
        <v>39</v>
      </c>
      <c r="F2320" s="18">
        <v>1013</v>
      </c>
      <c r="G2320" s="18">
        <v>1790.81</v>
      </c>
      <c r="H2320" s="18">
        <v>3152.45</v>
      </c>
      <c r="I2320" s="43">
        <v>348</v>
      </c>
      <c r="J2320" s="18" t="s">
        <v>48</v>
      </c>
      <c r="K2320" t="s">
        <v>5151</v>
      </c>
      <c r="L2320" s="18" t="s">
        <v>157</v>
      </c>
    </row>
    <row r="2321" spans="1:12" x14ac:dyDescent="0.3">
      <c r="A2321" t="s">
        <v>6953</v>
      </c>
      <c r="B2321" s="18" t="s">
        <v>15</v>
      </c>
      <c r="C2321" s="18" t="s">
        <v>30</v>
      </c>
      <c r="D2321" s="18" t="s">
        <v>33</v>
      </c>
      <c r="E2321" s="18" t="s">
        <v>38</v>
      </c>
      <c r="F2321" s="18">
        <v>1020</v>
      </c>
      <c r="G2321" s="18">
        <v>562.67999999999995</v>
      </c>
      <c r="H2321" s="18">
        <v>635.21</v>
      </c>
      <c r="I2321" s="43">
        <v>187</v>
      </c>
      <c r="J2321" s="18" t="s">
        <v>48</v>
      </c>
      <c r="K2321" t="s">
        <v>5440</v>
      </c>
      <c r="L2321" s="18" t="s">
        <v>2946</v>
      </c>
    </row>
    <row r="2322" spans="1:12" x14ac:dyDescent="0.3">
      <c r="A2322" t="s">
        <v>7702</v>
      </c>
      <c r="B2322" s="18" t="s">
        <v>11</v>
      </c>
      <c r="C2322" s="18" t="s">
        <v>29</v>
      </c>
      <c r="D2322" s="18" t="s">
        <v>34</v>
      </c>
      <c r="E2322" s="18" t="s">
        <v>39</v>
      </c>
      <c r="F2322" s="18">
        <v>1084</v>
      </c>
      <c r="G2322" s="18">
        <v>1789.64</v>
      </c>
      <c r="H2322" s="18">
        <v>3378.45</v>
      </c>
      <c r="I2322" s="43">
        <v>59</v>
      </c>
      <c r="J2322" s="18" t="s">
        <v>48</v>
      </c>
      <c r="K2322" t="s">
        <v>5261</v>
      </c>
      <c r="L2322" s="18" t="s">
        <v>3259</v>
      </c>
    </row>
    <row r="2323" spans="1:12" x14ac:dyDescent="0.3">
      <c r="A2323" t="s">
        <v>7549</v>
      </c>
      <c r="B2323" s="18" t="s">
        <v>12</v>
      </c>
      <c r="C2323" s="18" t="s">
        <v>26</v>
      </c>
      <c r="D2323" s="18" t="s">
        <v>33</v>
      </c>
      <c r="E2323" s="18" t="s">
        <v>43</v>
      </c>
      <c r="F2323" s="18">
        <v>1095</v>
      </c>
      <c r="G2323" s="18">
        <v>592.01</v>
      </c>
      <c r="H2323" s="18">
        <v>973.79</v>
      </c>
      <c r="I2323" s="43">
        <v>236</v>
      </c>
      <c r="J2323" s="18" t="s">
        <v>48</v>
      </c>
      <c r="K2323" t="s">
        <v>5391</v>
      </c>
      <c r="L2323" s="18" t="s">
        <v>2826</v>
      </c>
    </row>
    <row r="2324" spans="1:12" x14ac:dyDescent="0.3">
      <c r="A2324" t="s">
        <v>7980</v>
      </c>
      <c r="B2324" s="18" t="s">
        <v>17</v>
      </c>
      <c r="C2324" s="18" t="s">
        <v>25</v>
      </c>
      <c r="D2324" s="18" t="s">
        <v>31</v>
      </c>
      <c r="E2324" s="18" t="s">
        <v>37</v>
      </c>
      <c r="F2324" s="18">
        <v>1016</v>
      </c>
      <c r="G2324" s="18">
        <v>568.29</v>
      </c>
      <c r="H2324" s="18">
        <v>664.73</v>
      </c>
      <c r="I2324" s="43">
        <v>227</v>
      </c>
      <c r="J2324" s="18" t="s">
        <v>48</v>
      </c>
      <c r="K2324" t="s">
        <v>4843</v>
      </c>
      <c r="L2324" s="18" t="s">
        <v>2359</v>
      </c>
    </row>
    <row r="2325" spans="1:12" x14ac:dyDescent="0.3">
      <c r="A2325" t="s">
        <v>10389</v>
      </c>
      <c r="B2325" s="18" t="s">
        <v>20</v>
      </c>
      <c r="C2325" s="18" t="s">
        <v>22</v>
      </c>
      <c r="D2325" s="18" t="s">
        <v>33</v>
      </c>
      <c r="E2325" s="18" t="s">
        <v>41</v>
      </c>
      <c r="F2325" s="18">
        <v>1069</v>
      </c>
      <c r="G2325" s="18">
        <v>132.06</v>
      </c>
      <c r="H2325" s="18">
        <v>220.25</v>
      </c>
      <c r="I2325" s="43">
        <v>319</v>
      </c>
      <c r="J2325" s="18" t="s">
        <v>48</v>
      </c>
      <c r="K2325" t="s">
        <v>4411</v>
      </c>
      <c r="L2325" s="18" t="s">
        <v>3851</v>
      </c>
    </row>
    <row r="2326" spans="1:12" x14ac:dyDescent="0.3">
      <c r="A2326" t="s">
        <v>6856</v>
      </c>
      <c r="B2326" s="18" t="s">
        <v>12</v>
      </c>
      <c r="C2326" s="18" t="s">
        <v>21</v>
      </c>
      <c r="D2326" s="18" t="s">
        <v>33</v>
      </c>
      <c r="E2326" s="18" t="s">
        <v>39</v>
      </c>
      <c r="F2326" s="18">
        <v>1013</v>
      </c>
      <c r="G2326" s="18">
        <v>1925.08</v>
      </c>
      <c r="H2326" s="18">
        <v>3399.57</v>
      </c>
      <c r="I2326" s="43">
        <v>233</v>
      </c>
      <c r="J2326" s="18" t="s">
        <v>48</v>
      </c>
      <c r="K2326" t="s">
        <v>6221</v>
      </c>
      <c r="L2326" s="18" t="s">
        <v>574</v>
      </c>
    </row>
    <row r="2327" spans="1:12" x14ac:dyDescent="0.3">
      <c r="A2327" t="s">
        <v>9649</v>
      </c>
      <c r="B2327" s="18" t="s">
        <v>20</v>
      </c>
      <c r="C2327" s="18" t="s">
        <v>27</v>
      </c>
      <c r="D2327" s="18" t="s">
        <v>33</v>
      </c>
      <c r="E2327" s="18" t="s">
        <v>40</v>
      </c>
      <c r="F2327" s="18">
        <v>1052</v>
      </c>
      <c r="G2327" s="18">
        <v>1501.13</v>
      </c>
      <c r="H2327" s="18">
        <v>2885.2</v>
      </c>
      <c r="I2327" s="43">
        <v>248</v>
      </c>
      <c r="J2327" s="18" t="s">
        <v>48</v>
      </c>
      <c r="K2327" t="s">
        <v>5570</v>
      </c>
      <c r="L2327" s="18" t="s">
        <v>2711</v>
      </c>
    </row>
    <row r="2328" spans="1:12" x14ac:dyDescent="0.3">
      <c r="A2328" t="s">
        <v>8947</v>
      </c>
      <c r="B2328" s="18" t="s">
        <v>11</v>
      </c>
      <c r="C2328" s="18" t="s">
        <v>25</v>
      </c>
      <c r="D2328" s="18" t="s">
        <v>34</v>
      </c>
      <c r="E2328" s="18" t="s">
        <v>37</v>
      </c>
      <c r="F2328" s="18">
        <v>1097</v>
      </c>
      <c r="G2328" s="18">
        <v>1309.25</v>
      </c>
      <c r="H2328" s="18">
        <v>2481.96</v>
      </c>
      <c r="I2328" s="43">
        <v>231</v>
      </c>
      <c r="J2328" s="18" t="s">
        <v>48</v>
      </c>
      <c r="K2328" t="s">
        <v>5284</v>
      </c>
      <c r="L2328" s="18" t="s">
        <v>1585</v>
      </c>
    </row>
    <row r="2329" spans="1:12" x14ac:dyDescent="0.3">
      <c r="A2329" t="s">
        <v>9431</v>
      </c>
      <c r="B2329" s="18" t="s">
        <v>14</v>
      </c>
      <c r="C2329" s="18" t="s">
        <v>26</v>
      </c>
      <c r="D2329" s="18" t="s">
        <v>35</v>
      </c>
      <c r="E2329" s="18" t="s">
        <v>43</v>
      </c>
      <c r="F2329" s="18">
        <v>1042</v>
      </c>
      <c r="G2329" s="18">
        <v>68.069999999999993</v>
      </c>
      <c r="H2329" s="18">
        <v>85.47</v>
      </c>
      <c r="I2329" s="43">
        <v>465</v>
      </c>
      <c r="J2329" s="18" t="s">
        <v>48</v>
      </c>
      <c r="K2329" t="s">
        <v>4568</v>
      </c>
      <c r="L2329" s="18" t="s">
        <v>2361</v>
      </c>
    </row>
    <row r="2330" spans="1:12" x14ac:dyDescent="0.3">
      <c r="A2330" t="s">
        <v>7358</v>
      </c>
      <c r="B2330" s="18" t="s">
        <v>18</v>
      </c>
      <c r="C2330" s="18" t="s">
        <v>29</v>
      </c>
      <c r="D2330" s="18" t="s">
        <v>35</v>
      </c>
      <c r="E2330" s="18" t="s">
        <v>40</v>
      </c>
      <c r="F2330" s="18">
        <v>1082</v>
      </c>
      <c r="G2330" s="18">
        <v>1344.81</v>
      </c>
      <c r="H2330" s="18">
        <v>1943.98</v>
      </c>
      <c r="I2330" s="43">
        <v>53</v>
      </c>
      <c r="J2330" s="18" t="s">
        <v>48</v>
      </c>
      <c r="K2330" t="s">
        <v>5035</v>
      </c>
      <c r="L2330" s="18" t="s">
        <v>1790</v>
      </c>
    </row>
    <row r="2331" spans="1:12" x14ac:dyDescent="0.3">
      <c r="A2331" t="s">
        <v>6410</v>
      </c>
      <c r="B2331" s="18" t="s">
        <v>14</v>
      </c>
      <c r="C2331" s="18" t="s">
        <v>28</v>
      </c>
      <c r="D2331" s="18" t="s">
        <v>34</v>
      </c>
      <c r="E2331" s="18" t="s">
        <v>42</v>
      </c>
      <c r="F2331" s="18">
        <v>1042</v>
      </c>
      <c r="G2331" s="18">
        <v>869.23</v>
      </c>
      <c r="H2331" s="18">
        <v>1432.47</v>
      </c>
      <c r="I2331" s="43">
        <v>472</v>
      </c>
      <c r="J2331" s="18" t="s">
        <v>48</v>
      </c>
      <c r="K2331" t="s">
        <v>4524</v>
      </c>
      <c r="L2331" s="18" t="s">
        <v>532</v>
      </c>
    </row>
    <row r="2332" spans="1:12" x14ac:dyDescent="0.3">
      <c r="A2332" t="s">
        <v>10639</v>
      </c>
      <c r="B2332" s="18" t="s">
        <v>17</v>
      </c>
      <c r="C2332" s="18" t="s">
        <v>23</v>
      </c>
      <c r="D2332" s="18" t="s">
        <v>32</v>
      </c>
      <c r="E2332" s="18" t="s">
        <v>37</v>
      </c>
      <c r="F2332" s="18">
        <v>1060</v>
      </c>
      <c r="G2332" s="18">
        <v>902.04</v>
      </c>
      <c r="H2332" s="18">
        <v>1584.77</v>
      </c>
      <c r="I2332" s="43">
        <v>165</v>
      </c>
      <c r="J2332" s="18" t="s">
        <v>48</v>
      </c>
      <c r="K2332" t="s">
        <v>4451</v>
      </c>
      <c r="L2332" s="18" t="s">
        <v>4255</v>
      </c>
    </row>
    <row r="2333" spans="1:12" x14ac:dyDescent="0.3">
      <c r="A2333" t="s">
        <v>10058</v>
      </c>
      <c r="B2333" s="18" t="s">
        <v>19</v>
      </c>
      <c r="C2333" s="18" t="s">
        <v>22</v>
      </c>
      <c r="D2333" s="18" t="s">
        <v>33</v>
      </c>
      <c r="E2333" s="18" t="s">
        <v>37</v>
      </c>
      <c r="F2333" s="18">
        <v>1001</v>
      </c>
      <c r="G2333" s="18">
        <v>743.72</v>
      </c>
      <c r="H2333" s="18">
        <v>1394.94</v>
      </c>
      <c r="I2333" s="43">
        <v>182</v>
      </c>
      <c r="J2333" s="18" t="s">
        <v>48</v>
      </c>
      <c r="K2333" t="s">
        <v>4725</v>
      </c>
      <c r="L2333" s="18" t="s">
        <v>3364</v>
      </c>
    </row>
    <row r="2334" spans="1:12" x14ac:dyDescent="0.3">
      <c r="A2334" t="s">
        <v>7960</v>
      </c>
      <c r="B2334" s="18" t="s">
        <v>17</v>
      </c>
      <c r="C2334" s="18" t="s">
        <v>29</v>
      </c>
      <c r="D2334" s="18" t="s">
        <v>33</v>
      </c>
      <c r="E2334" s="18" t="s">
        <v>43</v>
      </c>
      <c r="F2334" s="18">
        <v>1022</v>
      </c>
      <c r="G2334" s="18">
        <v>1727.79</v>
      </c>
      <c r="H2334" s="18">
        <v>2096.1799999999998</v>
      </c>
      <c r="I2334" s="43">
        <v>430</v>
      </c>
      <c r="J2334" s="18" t="s">
        <v>48</v>
      </c>
      <c r="K2334" t="s">
        <v>4401</v>
      </c>
      <c r="L2334" s="18" t="s">
        <v>1912</v>
      </c>
    </row>
    <row r="2335" spans="1:12" x14ac:dyDescent="0.3">
      <c r="A2335" t="s">
        <v>9536</v>
      </c>
      <c r="B2335" s="18" t="s">
        <v>16</v>
      </c>
      <c r="C2335" s="18" t="s">
        <v>21</v>
      </c>
      <c r="D2335" s="18" t="s">
        <v>31</v>
      </c>
      <c r="E2335" s="18" t="s">
        <v>39</v>
      </c>
      <c r="F2335" s="18">
        <v>1092</v>
      </c>
      <c r="G2335" s="18">
        <v>838.14</v>
      </c>
      <c r="H2335" s="18">
        <v>1261.7</v>
      </c>
      <c r="I2335" s="43">
        <v>354</v>
      </c>
      <c r="J2335" s="18" t="s">
        <v>48</v>
      </c>
      <c r="K2335" t="s">
        <v>5498</v>
      </c>
      <c r="L2335" s="18" t="s">
        <v>2522</v>
      </c>
    </row>
    <row r="2336" spans="1:12" x14ac:dyDescent="0.3">
      <c r="A2336" t="s">
        <v>8251</v>
      </c>
      <c r="B2336" s="18" t="s">
        <v>17</v>
      </c>
      <c r="C2336" s="18" t="s">
        <v>26</v>
      </c>
      <c r="D2336" s="18" t="s">
        <v>33</v>
      </c>
      <c r="E2336" s="18" t="s">
        <v>38</v>
      </c>
      <c r="F2336" s="18">
        <v>1070</v>
      </c>
      <c r="G2336" s="18">
        <v>1906.23</v>
      </c>
      <c r="H2336" s="18">
        <v>3786.37</v>
      </c>
      <c r="I2336" s="43">
        <v>207</v>
      </c>
      <c r="J2336" s="18" t="s">
        <v>48</v>
      </c>
      <c r="K2336" t="s">
        <v>5279</v>
      </c>
      <c r="L2336" s="18" t="s">
        <v>451</v>
      </c>
    </row>
    <row r="2337" spans="1:12" x14ac:dyDescent="0.3">
      <c r="A2337" t="s">
        <v>8989</v>
      </c>
      <c r="B2337" s="18" t="s">
        <v>11</v>
      </c>
      <c r="C2337" s="18" t="s">
        <v>23</v>
      </c>
      <c r="D2337" s="18" t="s">
        <v>35</v>
      </c>
      <c r="E2337" s="18" t="s">
        <v>43</v>
      </c>
      <c r="F2337" s="18">
        <v>1076</v>
      </c>
      <c r="G2337" s="18">
        <v>666.02</v>
      </c>
      <c r="H2337" s="18">
        <v>786.31</v>
      </c>
      <c r="I2337" s="43">
        <v>236</v>
      </c>
      <c r="J2337" s="18" t="s">
        <v>48</v>
      </c>
      <c r="K2337" t="s">
        <v>5902</v>
      </c>
      <c r="L2337" s="18" t="s">
        <v>1663</v>
      </c>
    </row>
    <row r="2338" spans="1:12" x14ac:dyDescent="0.3">
      <c r="A2338" t="s">
        <v>6639</v>
      </c>
      <c r="B2338" s="18" t="s">
        <v>18</v>
      </c>
      <c r="C2338" s="18" t="s">
        <v>26</v>
      </c>
      <c r="D2338" s="18" t="s">
        <v>35</v>
      </c>
      <c r="E2338" s="18" t="s">
        <v>39</v>
      </c>
      <c r="F2338" s="18">
        <v>1033</v>
      </c>
      <c r="G2338" s="18">
        <v>1447.09</v>
      </c>
      <c r="H2338" s="18">
        <v>2870.22</v>
      </c>
      <c r="I2338" s="43">
        <v>449</v>
      </c>
      <c r="J2338" s="18" t="s">
        <v>48</v>
      </c>
      <c r="K2338" t="s">
        <v>5043</v>
      </c>
      <c r="L2338" s="18" t="s">
        <v>527</v>
      </c>
    </row>
    <row r="2339" spans="1:12" x14ac:dyDescent="0.3">
      <c r="A2339" t="s">
        <v>7791</v>
      </c>
      <c r="B2339" s="18" t="s">
        <v>14</v>
      </c>
      <c r="C2339" s="18" t="s">
        <v>25</v>
      </c>
      <c r="D2339" s="18" t="s">
        <v>32</v>
      </c>
      <c r="E2339" s="18" t="s">
        <v>43</v>
      </c>
      <c r="F2339" s="18">
        <v>1004</v>
      </c>
      <c r="G2339" s="18">
        <v>1211.1400000000001</v>
      </c>
      <c r="H2339" s="18">
        <v>1690.66</v>
      </c>
      <c r="I2339" s="43">
        <v>316</v>
      </c>
      <c r="J2339" s="18" t="s">
        <v>48</v>
      </c>
      <c r="K2339" t="s">
        <v>5038</v>
      </c>
      <c r="L2339" s="18" t="s">
        <v>3569</v>
      </c>
    </row>
    <row r="2340" spans="1:12" x14ac:dyDescent="0.3">
      <c r="A2340" t="s">
        <v>6665</v>
      </c>
      <c r="B2340" s="18" t="s">
        <v>20</v>
      </c>
      <c r="C2340" s="18" t="s">
        <v>22</v>
      </c>
      <c r="D2340" s="18" t="s">
        <v>34</v>
      </c>
      <c r="E2340" s="18" t="s">
        <v>43</v>
      </c>
      <c r="F2340" s="18">
        <v>1068</v>
      </c>
      <c r="G2340" s="18">
        <v>126.32</v>
      </c>
      <c r="H2340" s="18">
        <v>171.02</v>
      </c>
      <c r="I2340" s="43">
        <v>151</v>
      </c>
      <c r="J2340" s="18" t="s">
        <v>48</v>
      </c>
      <c r="K2340" t="s">
        <v>4947</v>
      </c>
      <c r="L2340" s="18" t="s">
        <v>1260</v>
      </c>
    </row>
    <row r="2341" spans="1:12" x14ac:dyDescent="0.3">
      <c r="A2341" t="s">
        <v>9849</v>
      </c>
      <c r="B2341" s="18" t="s">
        <v>17</v>
      </c>
      <c r="C2341" s="18" t="s">
        <v>27</v>
      </c>
      <c r="D2341" s="18" t="s">
        <v>33</v>
      </c>
      <c r="E2341" s="18" t="s">
        <v>40</v>
      </c>
      <c r="F2341" s="18">
        <v>1058</v>
      </c>
      <c r="G2341" s="18">
        <v>280.43</v>
      </c>
      <c r="H2341" s="18">
        <v>430.67</v>
      </c>
      <c r="I2341" s="43">
        <v>304</v>
      </c>
      <c r="J2341" s="18" t="s">
        <v>48</v>
      </c>
      <c r="K2341" t="s">
        <v>5396</v>
      </c>
      <c r="L2341" s="18" t="s">
        <v>3022</v>
      </c>
    </row>
    <row r="2342" spans="1:12" x14ac:dyDescent="0.3">
      <c r="A2342" t="s">
        <v>8828</v>
      </c>
      <c r="B2342" s="18" t="s">
        <v>20</v>
      </c>
      <c r="C2342" s="18" t="s">
        <v>24</v>
      </c>
      <c r="D2342" s="18" t="s">
        <v>31</v>
      </c>
      <c r="E2342" s="18" t="s">
        <v>41</v>
      </c>
      <c r="F2342" s="18">
        <v>1031</v>
      </c>
      <c r="G2342" s="18">
        <v>572.22</v>
      </c>
      <c r="H2342" s="18">
        <v>894</v>
      </c>
      <c r="I2342" s="43">
        <v>156</v>
      </c>
      <c r="J2342" s="18" t="s">
        <v>48</v>
      </c>
      <c r="K2342" t="s">
        <v>5611</v>
      </c>
      <c r="L2342" s="18" t="s">
        <v>1391</v>
      </c>
    </row>
    <row r="2343" spans="1:12" x14ac:dyDescent="0.3">
      <c r="A2343" t="s">
        <v>8825</v>
      </c>
      <c r="B2343" s="18" t="s">
        <v>14</v>
      </c>
      <c r="C2343" s="18" t="s">
        <v>27</v>
      </c>
      <c r="D2343" s="18" t="s">
        <v>35</v>
      </c>
      <c r="E2343" s="18" t="s">
        <v>39</v>
      </c>
      <c r="F2343" s="18">
        <v>1020</v>
      </c>
      <c r="G2343" s="18">
        <v>1966.05</v>
      </c>
      <c r="H2343" s="18">
        <v>3684.99</v>
      </c>
      <c r="I2343" s="43">
        <v>417</v>
      </c>
      <c r="J2343" s="18" t="s">
        <v>48</v>
      </c>
      <c r="K2343" t="s">
        <v>5386</v>
      </c>
      <c r="L2343" s="18" t="s">
        <v>1384</v>
      </c>
    </row>
    <row r="2344" spans="1:12" x14ac:dyDescent="0.3">
      <c r="A2344" t="s">
        <v>6601</v>
      </c>
      <c r="B2344" s="18" t="s">
        <v>11</v>
      </c>
      <c r="C2344" s="18" t="s">
        <v>29</v>
      </c>
      <c r="D2344" s="18" t="s">
        <v>31</v>
      </c>
      <c r="E2344" s="18" t="s">
        <v>44</v>
      </c>
      <c r="F2344" s="18">
        <v>1015</v>
      </c>
      <c r="G2344" s="18">
        <v>1146.3599999999999</v>
      </c>
      <c r="H2344" s="18">
        <v>2014.1</v>
      </c>
      <c r="I2344" s="43">
        <v>155</v>
      </c>
      <c r="J2344" s="18" t="s">
        <v>48</v>
      </c>
      <c r="K2344" t="s">
        <v>4424</v>
      </c>
      <c r="L2344" s="18" t="s">
        <v>1629</v>
      </c>
    </row>
    <row r="2345" spans="1:12" x14ac:dyDescent="0.3">
      <c r="A2345" t="s">
        <v>7892</v>
      </c>
      <c r="B2345" s="18" t="s">
        <v>13</v>
      </c>
      <c r="C2345" s="18" t="s">
        <v>26</v>
      </c>
      <c r="D2345" s="18" t="s">
        <v>32</v>
      </c>
      <c r="E2345" s="18" t="s">
        <v>38</v>
      </c>
      <c r="F2345" s="18">
        <v>1047</v>
      </c>
      <c r="G2345" s="18">
        <v>560.74</v>
      </c>
      <c r="H2345" s="18">
        <v>728.35</v>
      </c>
      <c r="I2345" s="43">
        <v>431</v>
      </c>
      <c r="J2345" s="18" t="s">
        <v>48</v>
      </c>
      <c r="K2345" t="s">
        <v>5448</v>
      </c>
      <c r="L2345" s="18" t="s">
        <v>2934</v>
      </c>
    </row>
    <row r="2346" spans="1:12" x14ac:dyDescent="0.3">
      <c r="A2346" t="s">
        <v>10576</v>
      </c>
      <c r="B2346" s="18" t="s">
        <v>20</v>
      </c>
      <c r="C2346" s="18" t="s">
        <v>27</v>
      </c>
      <c r="D2346" s="18" t="s">
        <v>31</v>
      </c>
      <c r="E2346" s="18" t="s">
        <v>37</v>
      </c>
      <c r="F2346" s="18">
        <v>1001</v>
      </c>
      <c r="G2346" s="18">
        <v>1667.5</v>
      </c>
      <c r="H2346" s="18">
        <v>2515.81</v>
      </c>
      <c r="I2346" s="43">
        <v>458</v>
      </c>
      <c r="J2346" s="18" t="s">
        <v>48</v>
      </c>
      <c r="K2346" t="s">
        <v>4541</v>
      </c>
      <c r="L2346" s="18" t="s">
        <v>4158</v>
      </c>
    </row>
    <row r="2347" spans="1:12" x14ac:dyDescent="0.3">
      <c r="A2347" t="s">
        <v>6550</v>
      </c>
      <c r="B2347" s="18" t="s">
        <v>15</v>
      </c>
      <c r="C2347" s="18" t="s">
        <v>23</v>
      </c>
      <c r="D2347" s="18" t="s">
        <v>33</v>
      </c>
      <c r="E2347" s="18" t="s">
        <v>41</v>
      </c>
      <c r="F2347" s="18">
        <v>1094</v>
      </c>
      <c r="G2347" s="18">
        <v>1532.96</v>
      </c>
      <c r="H2347" s="18">
        <v>1935.36</v>
      </c>
      <c r="I2347" s="43">
        <v>215</v>
      </c>
      <c r="J2347" s="18" t="s">
        <v>48</v>
      </c>
      <c r="K2347" t="s">
        <v>4969</v>
      </c>
      <c r="L2347" s="18" t="s">
        <v>3658</v>
      </c>
    </row>
    <row r="2348" spans="1:12" x14ac:dyDescent="0.3">
      <c r="A2348" t="s">
        <v>6511</v>
      </c>
      <c r="B2348" s="18" t="s">
        <v>13</v>
      </c>
      <c r="C2348" s="18" t="s">
        <v>22</v>
      </c>
      <c r="D2348" s="18" t="s">
        <v>33</v>
      </c>
      <c r="E2348" s="18" t="s">
        <v>43</v>
      </c>
      <c r="F2348" s="18">
        <v>1036</v>
      </c>
      <c r="G2348" s="18">
        <v>376.4</v>
      </c>
      <c r="H2348" s="18">
        <v>585.29</v>
      </c>
      <c r="I2348" s="43">
        <v>324</v>
      </c>
      <c r="J2348" s="18" t="s">
        <v>48</v>
      </c>
      <c r="K2348" t="s">
        <v>4403</v>
      </c>
      <c r="L2348" s="18" t="s">
        <v>608</v>
      </c>
    </row>
    <row r="2349" spans="1:12" x14ac:dyDescent="0.3">
      <c r="A2349" t="s">
        <v>8601</v>
      </c>
      <c r="B2349" s="18" t="s">
        <v>19</v>
      </c>
      <c r="C2349" s="18" t="s">
        <v>26</v>
      </c>
      <c r="D2349" s="18" t="s">
        <v>34</v>
      </c>
      <c r="E2349" s="18" t="s">
        <v>37</v>
      </c>
      <c r="F2349" s="18">
        <v>1034</v>
      </c>
      <c r="G2349" s="18">
        <v>521</v>
      </c>
      <c r="H2349" s="18">
        <v>709.01</v>
      </c>
      <c r="I2349" s="43">
        <v>215</v>
      </c>
      <c r="J2349" s="18" t="s">
        <v>48</v>
      </c>
      <c r="K2349" t="s">
        <v>6121</v>
      </c>
      <c r="L2349" s="18" t="s">
        <v>1017</v>
      </c>
    </row>
    <row r="2350" spans="1:12" x14ac:dyDescent="0.3">
      <c r="A2350" t="s">
        <v>7932</v>
      </c>
      <c r="B2350" s="18" t="s">
        <v>11</v>
      </c>
      <c r="C2350" s="18" t="s">
        <v>21</v>
      </c>
      <c r="D2350" s="18" t="s">
        <v>34</v>
      </c>
      <c r="E2350" s="18" t="s">
        <v>41</v>
      </c>
      <c r="F2350" s="18">
        <v>1042</v>
      </c>
      <c r="G2350" s="18">
        <v>328.35</v>
      </c>
      <c r="H2350" s="18">
        <v>463.47</v>
      </c>
      <c r="I2350" s="43">
        <v>163</v>
      </c>
      <c r="J2350" s="18" t="s">
        <v>48</v>
      </c>
      <c r="K2350" t="s">
        <v>5228</v>
      </c>
      <c r="L2350" s="18" t="s">
        <v>1693</v>
      </c>
    </row>
    <row r="2351" spans="1:12" x14ac:dyDescent="0.3">
      <c r="A2351" t="s">
        <v>7227</v>
      </c>
      <c r="B2351" s="18" t="s">
        <v>11</v>
      </c>
      <c r="C2351" s="18" t="s">
        <v>24</v>
      </c>
      <c r="D2351" s="18" t="s">
        <v>31</v>
      </c>
      <c r="E2351" s="18" t="s">
        <v>43</v>
      </c>
      <c r="F2351" s="18">
        <v>1050</v>
      </c>
      <c r="G2351" s="18">
        <v>1021.62</v>
      </c>
      <c r="H2351" s="18">
        <v>1267.9100000000001</v>
      </c>
      <c r="I2351" s="43">
        <v>83</v>
      </c>
      <c r="J2351" s="18" t="s">
        <v>48</v>
      </c>
      <c r="K2351" t="s">
        <v>6000</v>
      </c>
      <c r="L2351" s="18" t="s">
        <v>1481</v>
      </c>
    </row>
    <row r="2352" spans="1:12" x14ac:dyDescent="0.3">
      <c r="A2352" t="s">
        <v>7959</v>
      </c>
      <c r="B2352" s="18" t="s">
        <v>16</v>
      </c>
      <c r="C2352" s="18" t="s">
        <v>21</v>
      </c>
      <c r="D2352" s="18" t="s">
        <v>34</v>
      </c>
      <c r="E2352" s="18" t="s">
        <v>39</v>
      </c>
      <c r="F2352" s="18">
        <v>1026</v>
      </c>
      <c r="G2352" s="18">
        <v>719.65</v>
      </c>
      <c r="H2352" s="18">
        <v>1045.02</v>
      </c>
      <c r="I2352" s="43">
        <v>408</v>
      </c>
      <c r="J2352" s="18" t="s">
        <v>48</v>
      </c>
      <c r="K2352" t="s">
        <v>4488</v>
      </c>
      <c r="L2352" s="18" t="s">
        <v>4217</v>
      </c>
    </row>
    <row r="2353" spans="1:12" x14ac:dyDescent="0.3">
      <c r="A2353" t="s">
        <v>10030</v>
      </c>
      <c r="B2353" s="18" t="s">
        <v>18</v>
      </c>
      <c r="C2353" s="18" t="s">
        <v>24</v>
      </c>
      <c r="D2353" s="18" t="s">
        <v>31</v>
      </c>
      <c r="E2353" s="18" t="s">
        <v>40</v>
      </c>
      <c r="F2353" s="18">
        <v>1032</v>
      </c>
      <c r="G2353" s="18">
        <v>817.48</v>
      </c>
      <c r="H2353" s="18">
        <v>915.71</v>
      </c>
      <c r="I2353" s="43">
        <v>66</v>
      </c>
      <c r="J2353" s="18" t="s">
        <v>48</v>
      </c>
      <c r="K2353" t="s">
        <v>5047</v>
      </c>
      <c r="L2353" s="18" t="s">
        <v>3317</v>
      </c>
    </row>
    <row r="2354" spans="1:12" x14ac:dyDescent="0.3">
      <c r="A2354" t="s">
        <v>8981</v>
      </c>
      <c r="B2354" s="18" t="s">
        <v>19</v>
      </c>
      <c r="C2354" s="18" t="s">
        <v>21</v>
      </c>
      <c r="D2354" s="18" t="s">
        <v>33</v>
      </c>
      <c r="E2354" s="18" t="s">
        <v>43</v>
      </c>
      <c r="F2354" s="18">
        <v>1077</v>
      </c>
      <c r="G2354" s="18">
        <v>1643.88</v>
      </c>
      <c r="H2354" s="18">
        <v>2805.66</v>
      </c>
      <c r="I2354" s="43">
        <v>485</v>
      </c>
      <c r="J2354" s="18" t="s">
        <v>48</v>
      </c>
      <c r="K2354" t="s">
        <v>4796</v>
      </c>
      <c r="L2354" s="18" t="s">
        <v>1651</v>
      </c>
    </row>
    <row r="2355" spans="1:12" x14ac:dyDescent="0.3">
      <c r="A2355" t="s">
        <v>10220</v>
      </c>
      <c r="B2355" s="18" t="s">
        <v>15</v>
      </c>
      <c r="C2355" s="18" t="s">
        <v>24</v>
      </c>
      <c r="D2355" s="18" t="s">
        <v>34</v>
      </c>
      <c r="E2355" s="18" t="s">
        <v>43</v>
      </c>
      <c r="F2355" s="18">
        <v>1068</v>
      </c>
      <c r="G2355" s="18">
        <v>493.57</v>
      </c>
      <c r="H2355" s="18">
        <v>783.77</v>
      </c>
      <c r="I2355" s="43">
        <v>16</v>
      </c>
      <c r="J2355" s="18" t="s">
        <v>48</v>
      </c>
      <c r="K2355" t="s">
        <v>4784</v>
      </c>
      <c r="L2355" s="18" t="s">
        <v>3012</v>
      </c>
    </row>
    <row r="2356" spans="1:12" x14ac:dyDescent="0.3">
      <c r="A2356" t="s">
        <v>6669</v>
      </c>
      <c r="B2356" s="18" t="s">
        <v>20</v>
      </c>
      <c r="C2356" s="18" t="s">
        <v>23</v>
      </c>
      <c r="D2356" s="18" t="s">
        <v>34</v>
      </c>
      <c r="E2356" s="18" t="s">
        <v>40</v>
      </c>
      <c r="F2356" s="18">
        <v>1012</v>
      </c>
      <c r="G2356" s="18">
        <v>1051.71</v>
      </c>
      <c r="H2356" s="18">
        <v>1817.91</v>
      </c>
      <c r="I2356" s="43">
        <v>212</v>
      </c>
      <c r="J2356" s="18" t="s">
        <v>48</v>
      </c>
      <c r="K2356" t="s">
        <v>4584</v>
      </c>
      <c r="L2356" s="18" t="s">
        <v>4116</v>
      </c>
    </row>
    <row r="2357" spans="1:12" x14ac:dyDescent="0.3">
      <c r="A2357" t="s">
        <v>8749</v>
      </c>
      <c r="B2357" s="18" t="s">
        <v>17</v>
      </c>
      <c r="C2357" s="18" t="s">
        <v>25</v>
      </c>
      <c r="D2357" s="18" t="s">
        <v>35</v>
      </c>
      <c r="E2357" s="18" t="s">
        <v>37</v>
      </c>
      <c r="F2357" s="18">
        <v>1014</v>
      </c>
      <c r="G2357" s="18">
        <v>995.95</v>
      </c>
      <c r="H2357" s="18">
        <v>1900.88</v>
      </c>
      <c r="I2357" s="43">
        <v>388</v>
      </c>
      <c r="J2357" s="18" t="s">
        <v>48</v>
      </c>
      <c r="K2357" t="s">
        <v>6069</v>
      </c>
      <c r="L2357" s="18" t="s">
        <v>1252</v>
      </c>
    </row>
    <row r="2358" spans="1:12" x14ac:dyDescent="0.3">
      <c r="A2358" t="s">
        <v>10599</v>
      </c>
      <c r="B2358" s="18" t="s">
        <v>19</v>
      </c>
      <c r="C2358" s="18" t="s">
        <v>23</v>
      </c>
      <c r="D2358" s="18" t="s">
        <v>31</v>
      </c>
      <c r="E2358" s="18" t="s">
        <v>38</v>
      </c>
      <c r="F2358" s="18">
        <v>1019</v>
      </c>
      <c r="G2358" s="18">
        <v>1517.88</v>
      </c>
      <c r="H2358" s="18">
        <v>1864.21</v>
      </c>
      <c r="I2358" s="43">
        <v>157</v>
      </c>
      <c r="J2358" s="18" t="s">
        <v>48</v>
      </c>
      <c r="K2358" t="s">
        <v>4490</v>
      </c>
      <c r="L2358" s="18" t="s">
        <v>4191</v>
      </c>
    </row>
    <row r="2359" spans="1:12" x14ac:dyDescent="0.3">
      <c r="A2359" t="s">
        <v>10616</v>
      </c>
      <c r="B2359" s="18" t="s">
        <v>15</v>
      </c>
      <c r="C2359" s="18" t="s">
        <v>28</v>
      </c>
      <c r="D2359" s="18" t="s">
        <v>35</v>
      </c>
      <c r="E2359" s="18" t="s">
        <v>43</v>
      </c>
      <c r="F2359" s="18">
        <v>1058</v>
      </c>
      <c r="G2359" s="18">
        <v>772.31</v>
      </c>
      <c r="H2359" s="18">
        <v>1254.5999999999999</v>
      </c>
      <c r="I2359" s="43">
        <v>293</v>
      </c>
      <c r="J2359" s="18" t="s">
        <v>48</v>
      </c>
      <c r="K2359" t="s">
        <v>4492</v>
      </c>
      <c r="L2359" s="18" t="s">
        <v>4213</v>
      </c>
    </row>
    <row r="2360" spans="1:12" x14ac:dyDescent="0.3">
      <c r="A2360" t="s">
        <v>6413</v>
      </c>
      <c r="B2360" s="18" t="s">
        <v>16</v>
      </c>
      <c r="C2360" s="18" t="s">
        <v>25</v>
      </c>
      <c r="D2360" s="18" t="s">
        <v>32</v>
      </c>
      <c r="E2360" s="18" t="s">
        <v>41</v>
      </c>
      <c r="F2360" s="18">
        <v>1036</v>
      </c>
      <c r="G2360" s="18">
        <v>371.89</v>
      </c>
      <c r="H2360" s="18">
        <v>544.33000000000004</v>
      </c>
      <c r="I2360" s="43">
        <v>351</v>
      </c>
      <c r="J2360" s="18" t="s">
        <v>48</v>
      </c>
      <c r="K2360" t="s">
        <v>4949</v>
      </c>
      <c r="L2360" s="18" t="s">
        <v>3117</v>
      </c>
    </row>
    <row r="2361" spans="1:12" x14ac:dyDescent="0.3">
      <c r="A2361" t="s">
        <v>8327</v>
      </c>
      <c r="B2361" s="18" t="s">
        <v>12</v>
      </c>
      <c r="C2361" s="18" t="s">
        <v>23</v>
      </c>
      <c r="D2361" s="18" t="s">
        <v>33</v>
      </c>
      <c r="E2361" s="18" t="s">
        <v>41</v>
      </c>
      <c r="F2361" s="18">
        <v>1085</v>
      </c>
      <c r="G2361" s="18">
        <v>293.27</v>
      </c>
      <c r="H2361" s="18">
        <v>391.91</v>
      </c>
      <c r="I2361" s="43">
        <v>412</v>
      </c>
      <c r="J2361" s="18" t="s">
        <v>48</v>
      </c>
      <c r="K2361" t="s">
        <v>5932</v>
      </c>
      <c r="L2361" s="18" t="s">
        <v>567</v>
      </c>
    </row>
    <row r="2362" spans="1:12" x14ac:dyDescent="0.3">
      <c r="A2362" t="s">
        <v>7243</v>
      </c>
      <c r="B2362" s="18" t="s">
        <v>17</v>
      </c>
      <c r="C2362" s="18" t="s">
        <v>23</v>
      </c>
      <c r="D2362" s="18" t="s">
        <v>33</v>
      </c>
      <c r="E2362" s="18" t="s">
        <v>42</v>
      </c>
      <c r="F2362" s="18">
        <v>1054</v>
      </c>
      <c r="G2362" s="18">
        <v>1889.37</v>
      </c>
      <c r="H2362" s="18">
        <v>3557.75</v>
      </c>
      <c r="I2362" s="43">
        <v>83</v>
      </c>
      <c r="J2362" s="18" t="s">
        <v>48</v>
      </c>
      <c r="K2362" t="s">
        <v>5252</v>
      </c>
      <c r="L2362" s="18" t="s">
        <v>2105</v>
      </c>
    </row>
    <row r="2363" spans="1:12" x14ac:dyDescent="0.3">
      <c r="A2363" t="s">
        <v>9773</v>
      </c>
      <c r="B2363" s="18" t="s">
        <v>15</v>
      </c>
      <c r="C2363" s="18" t="s">
        <v>26</v>
      </c>
      <c r="D2363" s="18" t="s">
        <v>34</v>
      </c>
      <c r="E2363" s="18" t="s">
        <v>42</v>
      </c>
      <c r="F2363" s="18">
        <v>1043</v>
      </c>
      <c r="G2363" s="18">
        <v>1271.05</v>
      </c>
      <c r="H2363" s="18">
        <v>1744.29</v>
      </c>
      <c r="I2363" s="43">
        <v>284</v>
      </c>
      <c r="J2363" s="18" t="s">
        <v>48</v>
      </c>
      <c r="K2363" t="s">
        <v>5188</v>
      </c>
      <c r="L2363" s="18" t="s">
        <v>2898</v>
      </c>
    </row>
    <row r="2364" spans="1:12" x14ac:dyDescent="0.3">
      <c r="A2364" t="s">
        <v>8097</v>
      </c>
      <c r="B2364" s="18" t="s">
        <v>11</v>
      </c>
      <c r="C2364" s="18" t="s">
        <v>23</v>
      </c>
      <c r="D2364" s="18" t="s">
        <v>35</v>
      </c>
      <c r="E2364" s="18" t="s">
        <v>44</v>
      </c>
      <c r="F2364" s="18">
        <v>1016</v>
      </c>
      <c r="G2364" s="18">
        <v>784.37</v>
      </c>
      <c r="H2364" s="18">
        <v>1387.89</v>
      </c>
      <c r="I2364" s="43">
        <v>159</v>
      </c>
      <c r="J2364" s="18" t="s">
        <v>48</v>
      </c>
      <c r="K2364" t="s">
        <v>5670</v>
      </c>
      <c r="L2364" s="18" t="s">
        <v>177</v>
      </c>
    </row>
    <row r="2365" spans="1:12" x14ac:dyDescent="0.3">
      <c r="A2365" t="s">
        <v>9920</v>
      </c>
      <c r="B2365" s="18" t="s">
        <v>14</v>
      </c>
      <c r="C2365" s="18" t="s">
        <v>28</v>
      </c>
      <c r="D2365" s="18" t="s">
        <v>31</v>
      </c>
      <c r="E2365" s="18" t="s">
        <v>43</v>
      </c>
      <c r="F2365" s="18">
        <v>1041</v>
      </c>
      <c r="G2365" s="18">
        <v>1171.58</v>
      </c>
      <c r="H2365" s="18">
        <v>1812.88</v>
      </c>
      <c r="I2365" s="43">
        <v>89</v>
      </c>
      <c r="J2365" s="18" t="s">
        <v>48</v>
      </c>
      <c r="K2365" t="s">
        <v>5332</v>
      </c>
      <c r="L2365" s="18" t="s">
        <v>3131</v>
      </c>
    </row>
    <row r="2366" spans="1:12" x14ac:dyDescent="0.3">
      <c r="A2366" t="s">
        <v>10160</v>
      </c>
      <c r="B2366" s="18" t="s">
        <v>16</v>
      </c>
      <c r="C2366" s="18" t="s">
        <v>30</v>
      </c>
      <c r="D2366" s="18" t="s">
        <v>33</v>
      </c>
      <c r="E2366" s="18" t="s">
        <v>38</v>
      </c>
      <c r="F2366" s="18">
        <v>1009</v>
      </c>
      <c r="G2366" s="18">
        <v>615.79999999999995</v>
      </c>
      <c r="H2366" s="18">
        <v>748.53</v>
      </c>
      <c r="I2366" s="43">
        <v>71</v>
      </c>
      <c r="J2366" s="18" t="s">
        <v>48</v>
      </c>
      <c r="K2366" t="s">
        <v>5081</v>
      </c>
      <c r="L2366" s="18" t="s">
        <v>3515</v>
      </c>
    </row>
    <row r="2367" spans="1:12" x14ac:dyDescent="0.3">
      <c r="A2367" t="s">
        <v>10345</v>
      </c>
      <c r="B2367" s="18" t="s">
        <v>13</v>
      </c>
      <c r="C2367" s="18" t="s">
        <v>25</v>
      </c>
      <c r="D2367" s="18" t="s">
        <v>33</v>
      </c>
      <c r="E2367" s="18" t="s">
        <v>36</v>
      </c>
      <c r="F2367" s="18">
        <v>1086</v>
      </c>
      <c r="G2367" s="18">
        <v>312.45</v>
      </c>
      <c r="H2367" s="18">
        <v>489.3</v>
      </c>
      <c r="I2367" s="43">
        <v>293</v>
      </c>
      <c r="J2367" s="18" t="s">
        <v>48</v>
      </c>
      <c r="K2367" t="s">
        <v>4432</v>
      </c>
      <c r="L2367" s="18" t="s">
        <v>3779</v>
      </c>
    </row>
    <row r="2368" spans="1:12" x14ac:dyDescent="0.3">
      <c r="A2368" t="s">
        <v>8851</v>
      </c>
      <c r="B2368" s="18" t="s">
        <v>15</v>
      </c>
      <c r="C2368" s="18" t="s">
        <v>24</v>
      </c>
      <c r="D2368" s="18" t="s">
        <v>33</v>
      </c>
      <c r="E2368" s="18" t="s">
        <v>45</v>
      </c>
      <c r="F2368" s="18">
        <v>1056</v>
      </c>
      <c r="G2368" s="18">
        <v>978.33</v>
      </c>
      <c r="H2368" s="18">
        <v>1779.71</v>
      </c>
      <c r="I2368" s="43">
        <v>409</v>
      </c>
      <c r="J2368" s="18" t="s">
        <v>48</v>
      </c>
      <c r="K2368" t="s">
        <v>6015</v>
      </c>
      <c r="L2368" s="18" t="s">
        <v>1429</v>
      </c>
    </row>
    <row r="2369" spans="1:12" x14ac:dyDescent="0.3">
      <c r="A2369" t="s">
        <v>9447</v>
      </c>
      <c r="B2369" s="18" t="s">
        <v>14</v>
      </c>
      <c r="C2369" s="18" t="s">
        <v>25</v>
      </c>
      <c r="D2369" s="18" t="s">
        <v>33</v>
      </c>
      <c r="E2369" s="18" t="s">
        <v>43</v>
      </c>
      <c r="F2369" s="18">
        <v>1021</v>
      </c>
      <c r="G2369" s="18">
        <v>1181.58</v>
      </c>
      <c r="H2369" s="18">
        <v>2270.21</v>
      </c>
      <c r="I2369" s="43">
        <v>145</v>
      </c>
      <c r="J2369" s="18" t="s">
        <v>48</v>
      </c>
      <c r="K2369" t="s">
        <v>5213</v>
      </c>
      <c r="L2369" s="18" t="s">
        <v>2386</v>
      </c>
    </row>
    <row r="2370" spans="1:12" x14ac:dyDescent="0.3">
      <c r="A2370" t="s">
        <v>7400</v>
      </c>
      <c r="B2370" s="18" t="s">
        <v>12</v>
      </c>
      <c r="C2370" s="18" t="s">
        <v>22</v>
      </c>
      <c r="D2370" s="18" t="s">
        <v>31</v>
      </c>
      <c r="E2370" s="18" t="s">
        <v>42</v>
      </c>
      <c r="F2370" s="18">
        <v>1002</v>
      </c>
      <c r="G2370" s="18">
        <v>1893.42</v>
      </c>
      <c r="H2370" s="18">
        <v>3268.15</v>
      </c>
      <c r="I2370" s="43">
        <v>369</v>
      </c>
      <c r="J2370" s="18" t="s">
        <v>48</v>
      </c>
      <c r="K2370" t="s">
        <v>5822</v>
      </c>
      <c r="L2370" s="18" t="s">
        <v>2115</v>
      </c>
    </row>
    <row r="2371" spans="1:12" x14ac:dyDescent="0.3">
      <c r="A2371" t="s">
        <v>8950</v>
      </c>
      <c r="B2371" s="18" t="s">
        <v>12</v>
      </c>
      <c r="C2371" s="18" t="s">
        <v>23</v>
      </c>
      <c r="D2371" s="18" t="s">
        <v>32</v>
      </c>
      <c r="E2371" s="18" t="s">
        <v>39</v>
      </c>
      <c r="F2371" s="18">
        <v>1057</v>
      </c>
      <c r="G2371" s="18">
        <v>1517.86</v>
      </c>
      <c r="H2371" s="18">
        <v>2216.04</v>
      </c>
      <c r="I2371" s="43">
        <v>91</v>
      </c>
      <c r="J2371" s="18" t="s">
        <v>48</v>
      </c>
      <c r="K2371" t="s">
        <v>5931</v>
      </c>
      <c r="L2371" s="18" t="s">
        <v>1588</v>
      </c>
    </row>
    <row r="2372" spans="1:12" x14ac:dyDescent="0.3">
      <c r="A2372" t="s">
        <v>7373</v>
      </c>
      <c r="B2372" s="18" t="s">
        <v>17</v>
      </c>
      <c r="C2372" s="18" t="s">
        <v>24</v>
      </c>
      <c r="D2372" s="18" t="s">
        <v>34</v>
      </c>
      <c r="E2372" s="18" t="s">
        <v>43</v>
      </c>
      <c r="F2372" s="18">
        <v>1082</v>
      </c>
      <c r="G2372" s="18">
        <v>1306.99</v>
      </c>
      <c r="H2372" s="18">
        <v>1604.95</v>
      </c>
      <c r="I2372" s="43">
        <v>416</v>
      </c>
      <c r="J2372" s="18" t="s">
        <v>48</v>
      </c>
      <c r="K2372" t="s">
        <v>5287</v>
      </c>
      <c r="L2372" s="18" t="s">
        <v>3206</v>
      </c>
    </row>
    <row r="2373" spans="1:12" x14ac:dyDescent="0.3">
      <c r="A2373" t="s">
        <v>8382</v>
      </c>
      <c r="B2373" s="18" t="s">
        <v>14</v>
      </c>
      <c r="C2373" s="18" t="s">
        <v>25</v>
      </c>
      <c r="D2373" s="18" t="s">
        <v>35</v>
      </c>
      <c r="E2373" s="18" t="s">
        <v>42</v>
      </c>
      <c r="F2373" s="18">
        <v>1013</v>
      </c>
      <c r="G2373" s="18">
        <v>1312.91</v>
      </c>
      <c r="H2373" s="18">
        <v>2260.8200000000002</v>
      </c>
      <c r="I2373" s="43">
        <v>217</v>
      </c>
      <c r="J2373" s="18" t="s">
        <v>48</v>
      </c>
      <c r="K2373" t="s">
        <v>5887</v>
      </c>
      <c r="L2373" s="18" t="s">
        <v>667</v>
      </c>
    </row>
    <row r="2374" spans="1:12" x14ac:dyDescent="0.3">
      <c r="A2374" t="s">
        <v>10327</v>
      </c>
      <c r="B2374" s="18" t="s">
        <v>16</v>
      </c>
      <c r="C2374" s="18" t="s">
        <v>24</v>
      </c>
      <c r="D2374" s="18" t="s">
        <v>31</v>
      </c>
      <c r="E2374" s="18" t="s">
        <v>37</v>
      </c>
      <c r="F2374" s="18">
        <v>1074</v>
      </c>
      <c r="G2374" s="18">
        <v>807.17</v>
      </c>
      <c r="H2374" s="18">
        <v>1304.32</v>
      </c>
      <c r="I2374" s="43">
        <v>355</v>
      </c>
      <c r="J2374" s="18" t="s">
        <v>48</v>
      </c>
      <c r="K2374" t="s">
        <v>4891</v>
      </c>
      <c r="L2374" s="18" t="s">
        <v>3753</v>
      </c>
    </row>
    <row r="2375" spans="1:12" x14ac:dyDescent="0.3">
      <c r="A2375" t="s">
        <v>9124</v>
      </c>
      <c r="B2375" s="18" t="s">
        <v>11</v>
      </c>
      <c r="C2375" s="18" t="s">
        <v>27</v>
      </c>
      <c r="D2375" s="18" t="s">
        <v>33</v>
      </c>
      <c r="E2375" s="18" t="s">
        <v>40</v>
      </c>
      <c r="F2375" s="18">
        <v>1080</v>
      </c>
      <c r="G2375" s="18">
        <v>739.76</v>
      </c>
      <c r="H2375" s="18">
        <v>1184.1400000000001</v>
      </c>
      <c r="I2375" s="43">
        <v>168</v>
      </c>
      <c r="J2375" s="18" t="s">
        <v>48</v>
      </c>
      <c r="K2375" t="s">
        <v>5890</v>
      </c>
      <c r="L2375" s="18" t="s">
        <v>1868</v>
      </c>
    </row>
    <row r="2376" spans="1:12" x14ac:dyDescent="0.3">
      <c r="A2376" t="s">
        <v>9581</v>
      </c>
      <c r="B2376" s="18" t="s">
        <v>18</v>
      </c>
      <c r="C2376" s="18" t="s">
        <v>22</v>
      </c>
      <c r="D2376" s="18" t="s">
        <v>31</v>
      </c>
      <c r="E2376" s="18" t="s">
        <v>37</v>
      </c>
      <c r="F2376" s="18">
        <v>1061</v>
      </c>
      <c r="G2376" s="18">
        <v>1405.65</v>
      </c>
      <c r="H2376" s="18">
        <v>1915.39</v>
      </c>
      <c r="I2376" s="43">
        <v>116</v>
      </c>
      <c r="J2376" s="18" t="s">
        <v>48</v>
      </c>
      <c r="K2376" t="s">
        <v>5340</v>
      </c>
      <c r="L2376" s="18" t="s">
        <v>2591</v>
      </c>
    </row>
    <row r="2377" spans="1:12" x14ac:dyDescent="0.3">
      <c r="A2377" t="s">
        <v>8017</v>
      </c>
      <c r="B2377" s="18" t="s">
        <v>14</v>
      </c>
      <c r="C2377" s="18" t="s">
        <v>22</v>
      </c>
      <c r="D2377" s="18" t="s">
        <v>34</v>
      </c>
      <c r="E2377" s="18" t="s">
        <v>40</v>
      </c>
      <c r="F2377" s="18">
        <v>1037</v>
      </c>
      <c r="G2377" s="18">
        <v>1107.6099999999999</v>
      </c>
      <c r="H2377" s="18">
        <v>1259.21</v>
      </c>
      <c r="I2377" s="43">
        <v>15</v>
      </c>
      <c r="J2377" s="18" t="s">
        <v>48</v>
      </c>
      <c r="K2377" t="s">
        <v>5447</v>
      </c>
      <c r="L2377" s="18" t="s">
        <v>2936</v>
      </c>
    </row>
    <row r="2378" spans="1:12" x14ac:dyDescent="0.3">
      <c r="A2378" t="s">
        <v>10037</v>
      </c>
      <c r="B2378" s="18" t="s">
        <v>12</v>
      </c>
      <c r="C2378" s="18" t="s">
        <v>23</v>
      </c>
      <c r="D2378" s="18" t="s">
        <v>31</v>
      </c>
      <c r="E2378" s="18" t="s">
        <v>36</v>
      </c>
      <c r="F2378" s="18">
        <v>1028</v>
      </c>
      <c r="G2378" s="18">
        <v>295.33</v>
      </c>
      <c r="H2378" s="18">
        <v>441.32</v>
      </c>
      <c r="I2378" s="43">
        <v>278</v>
      </c>
      <c r="J2378" s="18" t="s">
        <v>48</v>
      </c>
      <c r="K2378" t="s">
        <v>5207</v>
      </c>
      <c r="L2378" s="18" t="s">
        <v>3333</v>
      </c>
    </row>
    <row r="2379" spans="1:12" x14ac:dyDescent="0.3">
      <c r="A2379" t="s">
        <v>8941</v>
      </c>
      <c r="B2379" s="18" t="s">
        <v>15</v>
      </c>
      <c r="C2379" s="18" t="s">
        <v>29</v>
      </c>
      <c r="D2379" s="18" t="s">
        <v>34</v>
      </c>
      <c r="E2379" s="18" t="s">
        <v>38</v>
      </c>
      <c r="F2379" s="18">
        <v>1086</v>
      </c>
      <c r="G2379" s="18">
        <v>1974.82</v>
      </c>
      <c r="H2379" s="18">
        <v>2582.21</v>
      </c>
      <c r="I2379" s="43">
        <v>307</v>
      </c>
      <c r="J2379" s="18" t="s">
        <v>48</v>
      </c>
      <c r="K2379" t="s">
        <v>5666</v>
      </c>
      <c r="L2379" s="18" t="s">
        <v>1573</v>
      </c>
    </row>
    <row r="2380" spans="1:12" x14ac:dyDescent="0.3">
      <c r="A2380" t="s">
        <v>6634</v>
      </c>
      <c r="B2380" s="18" t="s">
        <v>11</v>
      </c>
      <c r="C2380" s="18" t="s">
        <v>24</v>
      </c>
      <c r="D2380" s="18" t="s">
        <v>34</v>
      </c>
      <c r="E2380" s="18" t="s">
        <v>41</v>
      </c>
      <c r="F2380" s="18">
        <v>1082</v>
      </c>
      <c r="G2380" s="18">
        <v>998.93</v>
      </c>
      <c r="H2380" s="18">
        <v>1442.74</v>
      </c>
      <c r="I2380" s="43">
        <v>328</v>
      </c>
      <c r="J2380" s="18" t="s">
        <v>48</v>
      </c>
      <c r="K2380" t="s">
        <v>6064</v>
      </c>
      <c r="L2380" s="18" t="s">
        <v>402</v>
      </c>
    </row>
    <row r="2381" spans="1:12" x14ac:dyDescent="0.3">
      <c r="A2381" t="s">
        <v>9812</v>
      </c>
      <c r="B2381" s="18" t="s">
        <v>18</v>
      </c>
      <c r="C2381" s="18" t="s">
        <v>21</v>
      </c>
      <c r="D2381" s="18" t="s">
        <v>31</v>
      </c>
      <c r="E2381" s="18" t="s">
        <v>41</v>
      </c>
      <c r="F2381" s="18">
        <v>1012</v>
      </c>
      <c r="G2381" s="18">
        <v>938.52</v>
      </c>
      <c r="H2381" s="18">
        <v>1352.46</v>
      </c>
      <c r="I2381" s="43">
        <v>295</v>
      </c>
      <c r="J2381" s="18" t="s">
        <v>48</v>
      </c>
      <c r="K2381" t="s">
        <v>5134</v>
      </c>
      <c r="L2381" s="18" t="s">
        <v>2963</v>
      </c>
    </row>
    <row r="2382" spans="1:12" x14ac:dyDescent="0.3">
      <c r="A2382" t="s">
        <v>6591</v>
      </c>
      <c r="B2382" s="18" t="s">
        <v>14</v>
      </c>
      <c r="C2382" s="18" t="s">
        <v>30</v>
      </c>
      <c r="D2382" s="18" t="s">
        <v>31</v>
      </c>
      <c r="E2382" s="18" t="s">
        <v>42</v>
      </c>
      <c r="F2382" s="18">
        <v>1013</v>
      </c>
      <c r="G2382" s="18">
        <v>1281.3499999999999</v>
      </c>
      <c r="H2382" s="18">
        <v>1692.84</v>
      </c>
      <c r="I2382" s="43">
        <v>184</v>
      </c>
      <c r="J2382" s="18" t="s">
        <v>48</v>
      </c>
      <c r="K2382" t="s">
        <v>5671</v>
      </c>
      <c r="L2382" s="18" t="s">
        <v>833</v>
      </c>
    </row>
    <row r="2383" spans="1:12" x14ac:dyDescent="0.3">
      <c r="A2383" t="s">
        <v>7183</v>
      </c>
      <c r="B2383" s="18" t="s">
        <v>12</v>
      </c>
      <c r="C2383" s="18" t="s">
        <v>26</v>
      </c>
      <c r="D2383" s="18" t="s">
        <v>32</v>
      </c>
      <c r="E2383" s="18" t="s">
        <v>36</v>
      </c>
      <c r="F2383" s="18">
        <v>1030</v>
      </c>
      <c r="G2383" s="18">
        <v>1573.15</v>
      </c>
      <c r="H2383" s="18">
        <v>1786.97</v>
      </c>
      <c r="I2383" s="43">
        <v>260</v>
      </c>
      <c r="J2383" s="18" t="s">
        <v>48</v>
      </c>
      <c r="K2383" t="s">
        <v>4918</v>
      </c>
      <c r="L2383" s="18" t="s">
        <v>3719</v>
      </c>
    </row>
    <row r="2384" spans="1:12" x14ac:dyDescent="0.3">
      <c r="A2384" t="s">
        <v>10620</v>
      </c>
      <c r="B2384" s="18" t="s">
        <v>15</v>
      </c>
      <c r="C2384" s="18" t="s">
        <v>25</v>
      </c>
      <c r="D2384" s="18" t="s">
        <v>31</v>
      </c>
      <c r="E2384" s="18" t="s">
        <v>37</v>
      </c>
      <c r="F2384" s="18">
        <v>1098</v>
      </c>
      <c r="G2384" s="18">
        <v>1610.46</v>
      </c>
      <c r="H2384" s="18">
        <v>3091.42</v>
      </c>
      <c r="I2384" s="43">
        <v>256</v>
      </c>
      <c r="J2384" s="18" t="s">
        <v>48</v>
      </c>
      <c r="K2384" t="s">
        <v>4484</v>
      </c>
      <c r="L2384" s="18" t="s">
        <v>4221</v>
      </c>
    </row>
    <row r="2385" spans="1:12" x14ac:dyDescent="0.3">
      <c r="A2385" t="s">
        <v>10111</v>
      </c>
      <c r="B2385" s="18" t="s">
        <v>17</v>
      </c>
      <c r="C2385" s="18" t="s">
        <v>25</v>
      </c>
      <c r="D2385" s="18" t="s">
        <v>35</v>
      </c>
      <c r="E2385" s="18" t="s">
        <v>36</v>
      </c>
      <c r="F2385" s="18">
        <v>1063</v>
      </c>
      <c r="G2385" s="18">
        <v>1871.36</v>
      </c>
      <c r="H2385" s="18">
        <v>2967.53</v>
      </c>
      <c r="I2385" s="43">
        <v>417</v>
      </c>
      <c r="J2385" s="18" t="s">
        <v>48</v>
      </c>
      <c r="K2385" t="s">
        <v>5131</v>
      </c>
      <c r="L2385" s="18" t="s">
        <v>3450</v>
      </c>
    </row>
    <row r="2386" spans="1:12" x14ac:dyDescent="0.3">
      <c r="A2386" t="s">
        <v>7953</v>
      </c>
      <c r="B2386" s="18" t="s">
        <v>17</v>
      </c>
      <c r="C2386" s="18" t="s">
        <v>30</v>
      </c>
      <c r="D2386" s="18" t="s">
        <v>34</v>
      </c>
      <c r="E2386" s="18" t="s">
        <v>41</v>
      </c>
      <c r="F2386" s="18">
        <v>1023</v>
      </c>
      <c r="G2386" s="18">
        <v>397.67</v>
      </c>
      <c r="H2386" s="18">
        <v>503.02</v>
      </c>
      <c r="I2386" s="43">
        <v>378</v>
      </c>
      <c r="J2386" s="18" t="s">
        <v>48</v>
      </c>
      <c r="K2386" t="s">
        <v>4612</v>
      </c>
      <c r="L2386" s="18" t="s">
        <v>1075</v>
      </c>
    </row>
    <row r="2387" spans="1:12" x14ac:dyDescent="0.3">
      <c r="A2387" t="s">
        <v>6431</v>
      </c>
      <c r="B2387" s="18" t="s">
        <v>15</v>
      </c>
      <c r="C2387" s="18" t="s">
        <v>25</v>
      </c>
      <c r="D2387" s="18" t="s">
        <v>34</v>
      </c>
      <c r="E2387" s="18" t="s">
        <v>38</v>
      </c>
      <c r="F2387" s="18">
        <v>1080</v>
      </c>
      <c r="G2387" s="18">
        <v>289.14999999999998</v>
      </c>
      <c r="H2387" s="18">
        <v>335.67</v>
      </c>
      <c r="I2387" s="43">
        <v>16</v>
      </c>
      <c r="J2387" s="18" t="s">
        <v>48</v>
      </c>
      <c r="K2387" t="s">
        <v>5555</v>
      </c>
      <c r="L2387" s="18" t="s">
        <v>2740</v>
      </c>
    </row>
    <row r="2388" spans="1:12" x14ac:dyDescent="0.3">
      <c r="A2388" t="s">
        <v>10442</v>
      </c>
      <c r="B2388" s="18" t="s">
        <v>16</v>
      </c>
      <c r="C2388" s="18" t="s">
        <v>26</v>
      </c>
      <c r="D2388" s="18" t="s">
        <v>31</v>
      </c>
      <c r="E2388" s="18" t="s">
        <v>39</v>
      </c>
      <c r="F2388" s="18">
        <v>1059</v>
      </c>
      <c r="G2388" s="18">
        <v>1452.04</v>
      </c>
      <c r="H2388" s="18">
        <v>1954.95</v>
      </c>
      <c r="I2388" s="43">
        <v>414</v>
      </c>
      <c r="J2388" s="18" t="s">
        <v>48</v>
      </c>
      <c r="K2388" t="s">
        <v>4754</v>
      </c>
      <c r="L2388" s="18" t="s">
        <v>3926</v>
      </c>
    </row>
    <row r="2389" spans="1:12" x14ac:dyDescent="0.3">
      <c r="A2389" t="s">
        <v>8627</v>
      </c>
      <c r="B2389" s="18" t="s">
        <v>20</v>
      </c>
      <c r="C2389" s="18" t="s">
        <v>22</v>
      </c>
      <c r="D2389" s="18" t="s">
        <v>31</v>
      </c>
      <c r="E2389" s="18" t="s">
        <v>45</v>
      </c>
      <c r="F2389" s="18">
        <v>1098</v>
      </c>
      <c r="G2389" s="18">
        <v>1756.34</v>
      </c>
      <c r="H2389" s="18">
        <v>2582.1999999999998</v>
      </c>
      <c r="I2389" s="43">
        <v>207</v>
      </c>
      <c r="J2389" s="18" t="s">
        <v>48</v>
      </c>
      <c r="K2389" t="s">
        <v>6113</v>
      </c>
      <c r="L2389" s="18" t="s">
        <v>1060</v>
      </c>
    </row>
    <row r="2390" spans="1:12" x14ac:dyDescent="0.3">
      <c r="A2390" t="s">
        <v>8091</v>
      </c>
      <c r="B2390" s="18" t="s">
        <v>18</v>
      </c>
      <c r="C2390" s="18" t="s">
        <v>24</v>
      </c>
      <c r="D2390" s="18" t="s">
        <v>33</v>
      </c>
      <c r="E2390" s="18" t="s">
        <v>41</v>
      </c>
      <c r="F2390" s="18">
        <v>1034</v>
      </c>
      <c r="G2390" s="18">
        <v>458.96</v>
      </c>
      <c r="H2390" s="18">
        <v>562.96</v>
      </c>
      <c r="I2390" s="43">
        <v>480</v>
      </c>
      <c r="J2390" s="18" t="s">
        <v>48</v>
      </c>
      <c r="K2390" t="s">
        <v>4398</v>
      </c>
      <c r="L2390" s="18" t="s">
        <v>167</v>
      </c>
    </row>
    <row r="2391" spans="1:12" x14ac:dyDescent="0.3">
      <c r="A2391" t="s">
        <v>10662</v>
      </c>
      <c r="B2391" s="18" t="s">
        <v>18</v>
      </c>
      <c r="C2391" s="18" t="s">
        <v>25</v>
      </c>
      <c r="D2391" s="18" t="s">
        <v>31</v>
      </c>
      <c r="E2391" s="18" t="s">
        <v>42</v>
      </c>
      <c r="F2391" s="18">
        <v>1030</v>
      </c>
      <c r="G2391" s="18">
        <v>156.72999999999999</v>
      </c>
      <c r="H2391" s="18">
        <v>304.73</v>
      </c>
      <c r="I2391" s="43">
        <v>89</v>
      </c>
      <c r="J2391" s="18" t="s">
        <v>48</v>
      </c>
      <c r="K2391" t="s">
        <v>4415</v>
      </c>
      <c r="L2391" s="18" t="s">
        <v>4290</v>
      </c>
    </row>
    <row r="2392" spans="1:12" x14ac:dyDescent="0.3">
      <c r="A2392" t="s">
        <v>8796</v>
      </c>
      <c r="B2392" s="18" t="s">
        <v>19</v>
      </c>
      <c r="C2392" s="18" t="s">
        <v>25</v>
      </c>
      <c r="D2392" s="18" t="s">
        <v>33</v>
      </c>
      <c r="E2392" s="18" t="s">
        <v>43</v>
      </c>
      <c r="F2392" s="18">
        <v>1022</v>
      </c>
      <c r="G2392" s="18">
        <v>1488.73</v>
      </c>
      <c r="H2392" s="18">
        <v>2498.75</v>
      </c>
      <c r="I2392" s="43">
        <v>129</v>
      </c>
      <c r="J2392" s="18" t="s">
        <v>48</v>
      </c>
      <c r="K2392" t="s">
        <v>5719</v>
      </c>
      <c r="L2392" s="18" t="s">
        <v>1335</v>
      </c>
    </row>
    <row r="2393" spans="1:12" x14ac:dyDescent="0.3">
      <c r="A2393" t="s">
        <v>6306</v>
      </c>
      <c r="B2393" s="18" t="s">
        <v>11</v>
      </c>
      <c r="C2393" s="18" t="s">
        <v>22</v>
      </c>
      <c r="D2393" s="18" t="s">
        <v>32</v>
      </c>
      <c r="E2393" s="18" t="s">
        <v>39</v>
      </c>
      <c r="F2393" s="18">
        <v>1023</v>
      </c>
      <c r="G2393" s="18">
        <v>898.22</v>
      </c>
      <c r="H2393" s="18">
        <v>1414.38</v>
      </c>
      <c r="I2393" s="43">
        <v>491</v>
      </c>
      <c r="J2393" s="18" t="s">
        <v>48</v>
      </c>
      <c r="K2393" t="s">
        <v>5165</v>
      </c>
      <c r="L2393" s="18" t="s">
        <v>491</v>
      </c>
    </row>
    <row r="2394" spans="1:12" x14ac:dyDescent="0.3">
      <c r="A2394" t="s">
        <v>7124</v>
      </c>
      <c r="B2394" s="18" t="s">
        <v>16</v>
      </c>
      <c r="C2394" s="18" t="s">
        <v>27</v>
      </c>
      <c r="D2394" s="18" t="s">
        <v>32</v>
      </c>
      <c r="E2394" s="18" t="s">
        <v>41</v>
      </c>
      <c r="F2394" s="18">
        <v>1016</v>
      </c>
      <c r="G2394" s="18">
        <v>704.66</v>
      </c>
      <c r="H2394" s="18">
        <v>1408.13</v>
      </c>
      <c r="I2394" s="43">
        <v>418</v>
      </c>
      <c r="J2394" s="18" t="s">
        <v>48</v>
      </c>
      <c r="K2394" t="s">
        <v>5857</v>
      </c>
      <c r="L2394" s="18" t="s">
        <v>662</v>
      </c>
    </row>
    <row r="2395" spans="1:12" x14ac:dyDescent="0.3">
      <c r="A2395" t="s">
        <v>10315</v>
      </c>
      <c r="B2395" s="18" t="s">
        <v>11</v>
      </c>
      <c r="C2395" s="18" t="s">
        <v>30</v>
      </c>
      <c r="D2395" s="18" t="s">
        <v>33</v>
      </c>
      <c r="E2395" s="18" t="s">
        <v>45</v>
      </c>
      <c r="F2395" s="18">
        <v>1063</v>
      </c>
      <c r="G2395" s="18">
        <v>280.45</v>
      </c>
      <c r="H2395" s="18">
        <v>475.49</v>
      </c>
      <c r="I2395" s="43">
        <v>281</v>
      </c>
      <c r="J2395" s="18" t="s">
        <v>48</v>
      </c>
      <c r="K2395" t="s">
        <v>4906</v>
      </c>
      <c r="L2395" s="18" t="s">
        <v>3735</v>
      </c>
    </row>
    <row r="2396" spans="1:12" x14ac:dyDescent="0.3">
      <c r="A2396" t="s">
        <v>7268</v>
      </c>
      <c r="B2396" s="18" t="s">
        <v>16</v>
      </c>
      <c r="C2396" s="18" t="s">
        <v>30</v>
      </c>
      <c r="D2396" s="18" t="s">
        <v>31</v>
      </c>
      <c r="E2396" s="18" t="s">
        <v>42</v>
      </c>
      <c r="F2396" s="18">
        <v>1006</v>
      </c>
      <c r="G2396" s="18">
        <v>961.8</v>
      </c>
      <c r="H2396" s="18">
        <v>1082.8599999999999</v>
      </c>
      <c r="I2396" s="43">
        <v>115</v>
      </c>
      <c r="J2396" s="18" t="s">
        <v>48</v>
      </c>
      <c r="K2396" t="s">
        <v>5432</v>
      </c>
      <c r="L2396" s="18" t="s">
        <v>2964</v>
      </c>
    </row>
    <row r="2397" spans="1:12" x14ac:dyDescent="0.3">
      <c r="A2397" t="s">
        <v>6444</v>
      </c>
      <c r="B2397" s="18" t="s">
        <v>12</v>
      </c>
      <c r="C2397" s="18" t="s">
        <v>23</v>
      </c>
      <c r="D2397" s="18" t="s">
        <v>32</v>
      </c>
      <c r="E2397" s="18" t="s">
        <v>36</v>
      </c>
      <c r="F2397" s="18">
        <v>1058</v>
      </c>
      <c r="G2397" s="18">
        <v>282.85000000000002</v>
      </c>
      <c r="H2397" s="18">
        <v>360.41</v>
      </c>
      <c r="I2397" s="43">
        <v>94</v>
      </c>
      <c r="J2397" s="18" t="s">
        <v>48</v>
      </c>
      <c r="K2397" t="s">
        <v>4484</v>
      </c>
      <c r="L2397" s="18" t="s">
        <v>1779</v>
      </c>
    </row>
    <row r="2398" spans="1:12" x14ac:dyDescent="0.3">
      <c r="A2398" t="s">
        <v>6906</v>
      </c>
      <c r="B2398" s="18" t="s">
        <v>18</v>
      </c>
      <c r="C2398" s="18" t="s">
        <v>22</v>
      </c>
      <c r="D2398" s="18" t="s">
        <v>35</v>
      </c>
      <c r="E2398" s="18" t="s">
        <v>37</v>
      </c>
      <c r="F2398" s="18">
        <v>1045</v>
      </c>
      <c r="G2398" s="18">
        <v>1022.02</v>
      </c>
      <c r="H2398" s="18">
        <v>1862.35</v>
      </c>
      <c r="I2398" s="43">
        <v>204</v>
      </c>
      <c r="J2398" s="18" t="s">
        <v>48</v>
      </c>
      <c r="K2398" t="s">
        <v>5632</v>
      </c>
      <c r="L2398" s="18" t="s">
        <v>2580</v>
      </c>
    </row>
    <row r="2399" spans="1:12" x14ac:dyDescent="0.3">
      <c r="A2399" t="s">
        <v>8548</v>
      </c>
      <c r="B2399" s="18" t="s">
        <v>15</v>
      </c>
      <c r="C2399" s="18" t="s">
        <v>25</v>
      </c>
      <c r="D2399" s="18" t="s">
        <v>32</v>
      </c>
      <c r="E2399" s="18" t="s">
        <v>44</v>
      </c>
      <c r="F2399" s="18">
        <v>1056</v>
      </c>
      <c r="G2399" s="18">
        <v>255.5</v>
      </c>
      <c r="H2399" s="18">
        <v>348.68</v>
      </c>
      <c r="I2399" s="43">
        <v>260</v>
      </c>
      <c r="J2399" s="18" t="s">
        <v>48</v>
      </c>
      <c r="K2399" t="s">
        <v>5488</v>
      </c>
      <c r="L2399" s="18" t="s">
        <v>926</v>
      </c>
    </row>
    <row r="2400" spans="1:12" x14ac:dyDescent="0.3">
      <c r="A2400" t="s">
        <v>9612</v>
      </c>
      <c r="B2400" s="18" t="s">
        <v>19</v>
      </c>
      <c r="C2400" s="18" t="s">
        <v>26</v>
      </c>
      <c r="D2400" s="18" t="s">
        <v>35</v>
      </c>
      <c r="E2400" s="18" t="s">
        <v>38</v>
      </c>
      <c r="F2400" s="18">
        <v>1020</v>
      </c>
      <c r="G2400" s="18">
        <v>1290.3800000000001</v>
      </c>
      <c r="H2400" s="18">
        <v>2174.37</v>
      </c>
      <c r="I2400" s="43">
        <v>279</v>
      </c>
      <c r="J2400" s="18" t="s">
        <v>48</v>
      </c>
      <c r="K2400" t="s">
        <v>5604</v>
      </c>
      <c r="L2400" s="18" t="s">
        <v>2647</v>
      </c>
    </row>
    <row r="2401" spans="1:12" x14ac:dyDescent="0.3">
      <c r="A2401" t="s">
        <v>9900</v>
      </c>
      <c r="B2401" s="18" t="s">
        <v>13</v>
      </c>
      <c r="C2401" s="18" t="s">
        <v>22</v>
      </c>
      <c r="D2401" s="18" t="s">
        <v>31</v>
      </c>
      <c r="E2401" s="18" t="s">
        <v>39</v>
      </c>
      <c r="F2401" s="18">
        <v>1058</v>
      </c>
      <c r="G2401" s="18">
        <v>1953.69</v>
      </c>
      <c r="H2401" s="18">
        <v>3722.89</v>
      </c>
      <c r="I2401" s="43">
        <v>2</v>
      </c>
      <c r="J2401" s="18" t="s">
        <v>48</v>
      </c>
      <c r="K2401" t="s">
        <v>5187</v>
      </c>
      <c r="L2401" s="18" t="s">
        <v>3103</v>
      </c>
    </row>
    <row r="2402" spans="1:12" x14ac:dyDescent="0.3">
      <c r="A2402" t="s">
        <v>10545</v>
      </c>
      <c r="B2402" s="18" t="s">
        <v>11</v>
      </c>
      <c r="C2402" s="18" t="s">
        <v>30</v>
      </c>
      <c r="D2402" s="18" t="s">
        <v>35</v>
      </c>
      <c r="E2402" s="18" t="s">
        <v>42</v>
      </c>
      <c r="F2402" s="18">
        <v>1081</v>
      </c>
      <c r="G2402" s="18">
        <v>1848.65</v>
      </c>
      <c r="H2402" s="18">
        <v>2392.15</v>
      </c>
      <c r="I2402" s="43">
        <v>175</v>
      </c>
      <c r="J2402" s="18" t="s">
        <v>48</v>
      </c>
      <c r="K2402" t="s">
        <v>4596</v>
      </c>
      <c r="L2402" s="18" t="s">
        <v>4101</v>
      </c>
    </row>
    <row r="2403" spans="1:12" x14ac:dyDescent="0.3">
      <c r="A2403" t="s">
        <v>7276</v>
      </c>
      <c r="B2403" s="18" t="s">
        <v>12</v>
      </c>
      <c r="C2403" s="18" t="s">
        <v>30</v>
      </c>
      <c r="D2403" s="18" t="s">
        <v>35</v>
      </c>
      <c r="E2403" s="18" t="s">
        <v>42</v>
      </c>
      <c r="F2403" s="18">
        <v>1076</v>
      </c>
      <c r="G2403" s="18">
        <v>1327.13</v>
      </c>
      <c r="H2403" s="18">
        <v>2439.56</v>
      </c>
      <c r="I2403" s="43">
        <v>421</v>
      </c>
      <c r="J2403" s="18" t="s">
        <v>48</v>
      </c>
      <c r="K2403" t="s">
        <v>5064</v>
      </c>
      <c r="L2403" s="18" t="s">
        <v>3538</v>
      </c>
    </row>
    <row r="2404" spans="1:12" x14ac:dyDescent="0.3">
      <c r="A2404" t="s">
        <v>8783</v>
      </c>
      <c r="B2404" s="18" t="s">
        <v>18</v>
      </c>
      <c r="C2404" s="18" t="s">
        <v>24</v>
      </c>
      <c r="D2404" s="18" t="s">
        <v>31</v>
      </c>
      <c r="E2404" s="18" t="s">
        <v>44</v>
      </c>
      <c r="F2404" s="18">
        <v>1077</v>
      </c>
      <c r="G2404" s="18">
        <v>1304.9100000000001</v>
      </c>
      <c r="H2404" s="18">
        <v>2001.47</v>
      </c>
      <c r="I2404" s="43">
        <v>209</v>
      </c>
      <c r="J2404" s="18" t="s">
        <v>48</v>
      </c>
      <c r="K2404" t="s">
        <v>4632</v>
      </c>
      <c r="L2404" s="18" t="s">
        <v>1309</v>
      </c>
    </row>
    <row r="2405" spans="1:12" x14ac:dyDescent="0.3">
      <c r="A2405" t="s">
        <v>7640</v>
      </c>
      <c r="B2405" s="18" t="s">
        <v>11</v>
      </c>
      <c r="C2405" s="18" t="s">
        <v>26</v>
      </c>
      <c r="D2405" s="18" t="s">
        <v>34</v>
      </c>
      <c r="E2405" s="18" t="s">
        <v>36</v>
      </c>
      <c r="F2405" s="18">
        <v>1092</v>
      </c>
      <c r="G2405" s="18">
        <v>1342.66</v>
      </c>
      <c r="H2405" s="18">
        <v>1871.29</v>
      </c>
      <c r="I2405" s="43">
        <v>341</v>
      </c>
      <c r="J2405" s="18" t="s">
        <v>48</v>
      </c>
      <c r="K2405" t="s">
        <v>6205</v>
      </c>
      <c r="L2405" s="18" t="s">
        <v>672</v>
      </c>
    </row>
    <row r="2406" spans="1:12" x14ac:dyDescent="0.3">
      <c r="A2406" t="s">
        <v>9910</v>
      </c>
      <c r="B2406" s="18" t="s">
        <v>13</v>
      </c>
      <c r="C2406" s="18" t="s">
        <v>23</v>
      </c>
      <c r="D2406" s="18" t="s">
        <v>31</v>
      </c>
      <c r="E2406" s="18" t="s">
        <v>37</v>
      </c>
      <c r="F2406" s="18">
        <v>1001</v>
      </c>
      <c r="G2406" s="18">
        <v>807.16</v>
      </c>
      <c r="H2406" s="18">
        <v>910.8</v>
      </c>
      <c r="I2406" s="43">
        <v>429</v>
      </c>
      <c r="J2406" s="18" t="s">
        <v>48</v>
      </c>
      <c r="K2406" t="s">
        <v>4926</v>
      </c>
      <c r="L2406" s="18" t="s">
        <v>3116</v>
      </c>
    </row>
    <row r="2407" spans="1:12" x14ac:dyDescent="0.3">
      <c r="A2407" t="s">
        <v>10498</v>
      </c>
      <c r="B2407" s="18" t="s">
        <v>19</v>
      </c>
      <c r="C2407" s="18" t="s">
        <v>28</v>
      </c>
      <c r="D2407" s="18" t="s">
        <v>34</v>
      </c>
      <c r="E2407" s="18" t="s">
        <v>38</v>
      </c>
      <c r="F2407" s="18">
        <v>1089</v>
      </c>
      <c r="G2407" s="18">
        <v>146.26</v>
      </c>
      <c r="H2407" s="18">
        <v>181.69</v>
      </c>
      <c r="I2407" s="43">
        <v>165</v>
      </c>
      <c r="J2407" s="18" t="s">
        <v>48</v>
      </c>
      <c r="K2407" t="s">
        <v>4678</v>
      </c>
      <c r="L2407" s="18" t="s">
        <v>4013</v>
      </c>
    </row>
    <row r="2408" spans="1:12" x14ac:dyDescent="0.3">
      <c r="A2408" t="s">
        <v>9220</v>
      </c>
      <c r="B2408" s="18" t="s">
        <v>16</v>
      </c>
      <c r="C2408" s="18" t="s">
        <v>23</v>
      </c>
      <c r="D2408" s="18" t="s">
        <v>32</v>
      </c>
      <c r="E2408" s="18" t="s">
        <v>36</v>
      </c>
      <c r="F2408" s="18">
        <v>1084</v>
      </c>
      <c r="G2408" s="18">
        <v>101.58</v>
      </c>
      <c r="H2408" s="18">
        <v>159.85</v>
      </c>
      <c r="I2408" s="43">
        <v>481</v>
      </c>
      <c r="J2408" s="18" t="s">
        <v>48</v>
      </c>
      <c r="K2408" t="s">
        <v>5382</v>
      </c>
      <c r="L2408" s="18" t="s">
        <v>2024</v>
      </c>
    </row>
    <row r="2409" spans="1:12" x14ac:dyDescent="0.3">
      <c r="A2409" t="s">
        <v>8035</v>
      </c>
      <c r="B2409" s="18" t="s">
        <v>12</v>
      </c>
      <c r="C2409" s="18" t="s">
        <v>25</v>
      </c>
      <c r="D2409" s="18" t="s">
        <v>35</v>
      </c>
      <c r="E2409" s="18" t="s">
        <v>38</v>
      </c>
      <c r="F2409" s="18">
        <v>1090</v>
      </c>
      <c r="G2409" s="18">
        <v>1341.73</v>
      </c>
      <c r="H2409" s="18">
        <v>1697.08</v>
      </c>
      <c r="I2409" s="43">
        <v>405</v>
      </c>
      <c r="J2409" s="18" t="s">
        <v>48</v>
      </c>
      <c r="K2409" t="s">
        <v>4790</v>
      </c>
      <c r="L2409" s="18" t="s">
        <v>69</v>
      </c>
    </row>
    <row r="2410" spans="1:12" x14ac:dyDescent="0.3">
      <c r="A2410" t="s">
        <v>6429</v>
      </c>
      <c r="B2410" s="18" t="s">
        <v>11</v>
      </c>
      <c r="C2410" s="18" t="s">
        <v>21</v>
      </c>
      <c r="D2410" s="18" t="s">
        <v>35</v>
      </c>
      <c r="E2410" s="18" t="s">
        <v>40</v>
      </c>
      <c r="F2410" s="18">
        <v>1065</v>
      </c>
      <c r="G2410" s="18">
        <v>286.04000000000002</v>
      </c>
      <c r="H2410" s="18">
        <v>421.79</v>
      </c>
      <c r="I2410" s="43">
        <v>451</v>
      </c>
      <c r="J2410" s="18" t="s">
        <v>48</v>
      </c>
      <c r="K2410" t="s">
        <v>4671</v>
      </c>
      <c r="L2410" s="18" t="s">
        <v>4021</v>
      </c>
    </row>
    <row r="2411" spans="1:12" x14ac:dyDescent="0.3">
      <c r="A2411" t="s">
        <v>7132</v>
      </c>
      <c r="B2411" s="18" t="s">
        <v>19</v>
      </c>
      <c r="C2411" s="18" t="s">
        <v>28</v>
      </c>
      <c r="D2411" s="18" t="s">
        <v>33</v>
      </c>
      <c r="E2411" s="18" t="s">
        <v>39</v>
      </c>
      <c r="F2411" s="18">
        <v>1051</v>
      </c>
      <c r="G2411" s="18">
        <v>190.36</v>
      </c>
      <c r="H2411" s="18">
        <v>306.16000000000003</v>
      </c>
      <c r="I2411" s="43">
        <v>110</v>
      </c>
      <c r="J2411" s="18" t="s">
        <v>48</v>
      </c>
      <c r="K2411" t="s">
        <v>5014</v>
      </c>
      <c r="L2411" s="18" t="s">
        <v>3598</v>
      </c>
    </row>
    <row r="2412" spans="1:12" x14ac:dyDescent="0.3">
      <c r="A2412" t="s">
        <v>9205</v>
      </c>
      <c r="B2412" s="18" t="s">
        <v>12</v>
      </c>
      <c r="C2412" s="18" t="s">
        <v>25</v>
      </c>
      <c r="D2412" s="18" t="s">
        <v>31</v>
      </c>
      <c r="E2412" s="18" t="s">
        <v>43</v>
      </c>
      <c r="F2412" s="18">
        <v>1084</v>
      </c>
      <c r="G2412" s="18">
        <v>854.11</v>
      </c>
      <c r="H2412" s="18">
        <v>1230.6300000000001</v>
      </c>
      <c r="I2412" s="43">
        <v>399</v>
      </c>
      <c r="J2412" s="18" t="s">
        <v>48</v>
      </c>
      <c r="K2412" t="s">
        <v>4727</v>
      </c>
      <c r="L2412" s="18" t="s">
        <v>2003</v>
      </c>
    </row>
    <row r="2413" spans="1:12" x14ac:dyDescent="0.3">
      <c r="A2413" t="s">
        <v>10088</v>
      </c>
      <c r="B2413" s="18" t="s">
        <v>11</v>
      </c>
      <c r="C2413" s="18" t="s">
        <v>23</v>
      </c>
      <c r="D2413" s="18" t="s">
        <v>34</v>
      </c>
      <c r="E2413" s="18" t="s">
        <v>45</v>
      </c>
      <c r="F2413" s="18">
        <v>1047</v>
      </c>
      <c r="G2413" s="18">
        <v>571.65</v>
      </c>
      <c r="H2413" s="18">
        <v>995.74</v>
      </c>
      <c r="I2413" s="43">
        <v>329</v>
      </c>
      <c r="J2413" s="18" t="s">
        <v>48</v>
      </c>
      <c r="K2413" t="s">
        <v>4887</v>
      </c>
      <c r="L2413" s="18" t="s">
        <v>3413</v>
      </c>
    </row>
    <row r="2414" spans="1:12" x14ac:dyDescent="0.3">
      <c r="A2414" t="s">
        <v>9611</v>
      </c>
      <c r="B2414" s="18" t="s">
        <v>15</v>
      </c>
      <c r="C2414" s="18" t="s">
        <v>27</v>
      </c>
      <c r="D2414" s="18" t="s">
        <v>31</v>
      </c>
      <c r="E2414" s="18" t="s">
        <v>42</v>
      </c>
      <c r="F2414" s="18">
        <v>1003</v>
      </c>
      <c r="G2414" s="18">
        <v>862.97</v>
      </c>
      <c r="H2414" s="18">
        <v>1085.72</v>
      </c>
      <c r="I2414" s="43">
        <v>467</v>
      </c>
      <c r="J2414" s="18" t="s">
        <v>48</v>
      </c>
      <c r="K2414" t="s">
        <v>4963</v>
      </c>
      <c r="L2414" s="18" t="s">
        <v>2646</v>
      </c>
    </row>
    <row r="2415" spans="1:12" x14ac:dyDescent="0.3">
      <c r="A2415" t="s">
        <v>7141</v>
      </c>
      <c r="B2415" s="18" t="s">
        <v>11</v>
      </c>
      <c r="C2415" s="18" t="s">
        <v>23</v>
      </c>
      <c r="D2415" s="18" t="s">
        <v>32</v>
      </c>
      <c r="E2415" s="18" t="s">
        <v>39</v>
      </c>
      <c r="F2415" s="18">
        <v>1089</v>
      </c>
      <c r="G2415" s="18">
        <v>1793.23</v>
      </c>
      <c r="H2415" s="18">
        <v>2117</v>
      </c>
      <c r="I2415" s="43">
        <v>195</v>
      </c>
      <c r="J2415" s="18" t="s">
        <v>48</v>
      </c>
      <c r="K2415" t="s">
        <v>5352</v>
      </c>
      <c r="L2415" s="18" t="s">
        <v>3098</v>
      </c>
    </row>
    <row r="2416" spans="1:12" x14ac:dyDescent="0.3">
      <c r="A2416" t="s">
        <v>8509</v>
      </c>
      <c r="B2416" s="18" t="s">
        <v>13</v>
      </c>
      <c r="C2416" s="18" t="s">
        <v>28</v>
      </c>
      <c r="D2416" s="18" t="s">
        <v>35</v>
      </c>
      <c r="E2416" s="18" t="s">
        <v>36</v>
      </c>
      <c r="F2416" s="18">
        <v>1089</v>
      </c>
      <c r="G2416" s="18">
        <v>1958.1</v>
      </c>
      <c r="H2416" s="18">
        <v>3522.46</v>
      </c>
      <c r="I2416" s="43">
        <v>25</v>
      </c>
      <c r="J2416" s="18" t="s">
        <v>48</v>
      </c>
      <c r="K2416" t="s">
        <v>5781</v>
      </c>
      <c r="L2416" s="18" t="s">
        <v>869</v>
      </c>
    </row>
    <row r="2417" spans="1:12" x14ac:dyDescent="0.3">
      <c r="A2417" t="s">
        <v>10031</v>
      </c>
      <c r="B2417" s="18" t="s">
        <v>15</v>
      </c>
      <c r="C2417" s="18" t="s">
        <v>21</v>
      </c>
      <c r="D2417" s="18" t="s">
        <v>32</v>
      </c>
      <c r="E2417" s="18" t="s">
        <v>42</v>
      </c>
      <c r="F2417" s="18">
        <v>1010</v>
      </c>
      <c r="G2417" s="18">
        <v>632.13</v>
      </c>
      <c r="H2417" s="18">
        <v>801.94</v>
      </c>
      <c r="I2417" s="43">
        <v>131</v>
      </c>
      <c r="J2417" s="18" t="s">
        <v>48</v>
      </c>
      <c r="K2417" t="s">
        <v>5215</v>
      </c>
      <c r="L2417" s="18" t="s">
        <v>3320</v>
      </c>
    </row>
    <row r="2418" spans="1:12" x14ac:dyDescent="0.3">
      <c r="A2418" t="s">
        <v>9152</v>
      </c>
      <c r="B2418" s="18" t="s">
        <v>20</v>
      </c>
      <c r="C2418" s="18" t="s">
        <v>27</v>
      </c>
      <c r="D2418" s="18" t="s">
        <v>35</v>
      </c>
      <c r="E2418" s="18" t="s">
        <v>36</v>
      </c>
      <c r="F2418" s="18">
        <v>1087</v>
      </c>
      <c r="G2418" s="18">
        <v>1847.63</v>
      </c>
      <c r="H2418" s="18">
        <v>2071.5100000000002</v>
      </c>
      <c r="I2418" s="43">
        <v>495</v>
      </c>
      <c r="J2418" s="18" t="s">
        <v>48</v>
      </c>
      <c r="K2418" t="s">
        <v>5880</v>
      </c>
      <c r="L2418" s="18" t="s">
        <v>1909</v>
      </c>
    </row>
    <row r="2419" spans="1:12" x14ac:dyDescent="0.3">
      <c r="A2419" t="s">
        <v>8807</v>
      </c>
      <c r="B2419" s="18" t="s">
        <v>16</v>
      </c>
      <c r="C2419" s="18" t="s">
        <v>25</v>
      </c>
      <c r="D2419" s="18" t="s">
        <v>34</v>
      </c>
      <c r="E2419" s="18" t="s">
        <v>37</v>
      </c>
      <c r="F2419" s="18">
        <v>1075</v>
      </c>
      <c r="G2419" s="18">
        <v>1099.96</v>
      </c>
      <c r="H2419" s="18">
        <v>1522.86</v>
      </c>
      <c r="I2419" s="43">
        <v>316</v>
      </c>
      <c r="J2419" s="18" t="s">
        <v>48</v>
      </c>
      <c r="K2419" t="s">
        <v>6040</v>
      </c>
      <c r="L2419" s="18" t="s">
        <v>1354</v>
      </c>
    </row>
    <row r="2420" spans="1:12" x14ac:dyDescent="0.3">
      <c r="A2420" t="s">
        <v>9797</v>
      </c>
      <c r="B2420" s="18" t="s">
        <v>18</v>
      </c>
      <c r="C2420" s="18" t="s">
        <v>25</v>
      </c>
      <c r="D2420" s="18" t="s">
        <v>34</v>
      </c>
      <c r="E2420" s="18" t="s">
        <v>40</v>
      </c>
      <c r="F2420" s="18">
        <v>1004</v>
      </c>
      <c r="G2420" s="18">
        <v>1870.81</v>
      </c>
      <c r="H2420" s="18">
        <v>3208.81</v>
      </c>
      <c r="I2420" s="43">
        <v>455</v>
      </c>
      <c r="J2420" s="18" t="s">
        <v>48</v>
      </c>
      <c r="K2420" t="s">
        <v>5444</v>
      </c>
      <c r="L2420" s="18" t="s">
        <v>2939</v>
      </c>
    </row>
    <row r="2421" spans="1:12" x14ac:dyDescent="0.3">
      <c r="A2421" t="s">
        <v>8868</v>
      </c>
      <c r="B2421" s="18" t="s">
        <v>20</v>
      </c>
      <c r="C2421" s="18" t="s">
        <v>21</v>
      </c>
      <c r="D2421" s="18" t="s">
        <v>32</v>
      </c>
      <c r="E2421" s="18" t="s">
        <v>45</v>
      </c>
      <c r="F2421" s="18">
        <v>1084</v>
      </c>
      <c r="G2421" s="18">
        <v>1773.91</v>
      </c>
      <c r="H2421" s="18">
        <v>3403</v>
      </c>
      <c r="I2421" s="43">
        <v>31</v>
      </c>
      <c r="J2421" s="18" t="s">
        <v>48</v>
      </c>
      <c r="K2421" t="s">
        <v>4546</v>
      </c>
      <c r="L2421" s="18" t="s">
        <v>1459</v>
      </c>
    </row>
    <row r="2422" spans="1:12" x14ac:dyDescent="0.3">
      <c r="A2422" t="s">
        <v>9449</v>
      </c>
      <c r="B2422" s="18" t="s">
        <v>12</v>
      </c>
      <c r="C2422" s="18" t="s">
        <v>22</v>
      </c>
      <c r="D2422" s="18" t="s">
        <v>32</v>
      </c>
      <c r="E2422" s="18" t="s">
        <v>40</v>
      </c>
      <c r="F2422" s="18">
        <v>1056</v>
      </c>
      <c r="G2422" s="18">
        <v>660.67</v>
      </c>
      <c r="H2422" s="18">
        <v>1196.79</v>
      </c>
      <c r="I2422" s="43">
        <v>6</v>
      </c>
      <c r="J2422" s="18" t="s">
        <v>48</v>
      </c>
      <c r="K2422" t="s">
        <v>5218</v>
      </c>
      <c r="L2422" s="18" t="s">
        <v>2388</v>
      </c>
    </row>
    <row r="2423" spans="1:12" x14ac:dyDescent="0.3">
      <c r="A2423" t="s">
        <v>7588</v>
      </c>
      <c r="B2423" s="18" t="s">
        <v>19</v>
      </c>
      <c r="C2423" s="18" t="s">
        <v>22</v>
      </c>
      <c r="D2423" s="18" t="s">
        <v>34</v>
      </c>
      <c r="E2423" s="18" t="s">
        <v>36</v>
      </c>
      <c r="F2423" s="18">
        <v>1033</v>
      </c>
      <c r="G2423" s="18">
        <v>1824.63</v>
      </c>
      <c r="H2423" s="18">
        <v>3256.53</v>
      </c>
      <c r="I2423" s="43">
        <v>426</v>
      </c>
      <c r="J2423" s="18" t="s">
        <v>48</v>
      </c>
      <c r="K2423" t="s">
        <v>5216</v>
      </c>
      <c r="L2423" s="18" t="s">
        <v>3319</v>
      </c>
    </row>
    <row r="2424" spans="1:12" x14ac:dyDescent="0.3">
      <c r="A2424" t="s">
        <v>6954</v>
      </c>
      <c r="B2424" s="18" t="s">
        <v>16</v>
      </c>
      <c r="C2424" s="18" t="s">
        <v>29</v>
      </c>
      <c r="D2424" s="18" t="s">
        <v>34</v>
      </c>
      <c r="E2424" s="18" t="s">
        <v>45</v>
      </c>
      <c r="F2424" s="18">
        <v>1034</v>
      </c>
      <c r="G2424" s="18">
        <v>1104.81</v>
      </c>
      <c r="H2424" s="18">
        <v>1596.58</v>
      </c>
      <c r="I2424" s="43">
        <v>376</v>
      </c>
      <c r="J2424" s="18" t="s">
        <v>48</v>
      </c>
      <c r="K2424" t="s">
        <v>5327</v>
      </c>
      <c r="L2424" s="18" t="s">
        <v>782</v>
      </c>
    </row>
    <row r="2425" spans="1:12" x14ac:dyDescent="0.3">
      <c r="A2425" t="s">
        <v>6836</v>
      </c>
      <c r="B2425" s="18" t="s">
        <v>15</v>
      </c>
      <c r="C2425" s="18" t="s">
        <v>21</v>
      </c>
      <c r="D2425" s="18" t="s">
        <v>34</v>
      </c>
      <c r="E2425" s="18" t="s">
        <v>39</v>
      </c>
      <c r="F2425" s="18">
        <v>1080</v>
      </c>
      <c r="G2425" s="18">
        <v>1034.5899999999999</v>
      </c>
      <c r="H2425" s="18">
        <v>1188.68</v>
      </c>
      <c r="I2425" s="43">
        <v>390</v>
      </c>
      <c r="J2425" s="18" t="s">
        <v>48</v>
      </c>
      <c r="K2425" t="s">
        <v>4390</v>
      </c>
      <c r="L2425" s="18" t="s">
        <v>2455</v>
      </c>
    </row>
    <row r="2426" spans="1:12" x14ac:dyDescent="0.3">
      <c r="A2426" t="s">
        <v>9277</v>
      </c>
      <c r="B2426" s="18" t="s">
        <v>18</v>
      </c>
      <c r="C2426" s="18" t="s">
        <v>21</v>
      </c>
      <c r="D2426" s="18" t="s">
        <v>35</v>
      </c>
      <c r="E2426" s="18" t="s">
        <v>42</v>
      </c>
      <c r="F2426" s="18">
        <v>1099</v>
      </c>
      <c r="G2426" s="18">
        <v>90.57</v>
      </c>
      <c r="H2426" s="18">
        <v>154.44</v>
      </c>
      <c r="I2426" s="43">
        <v>274</v>
      </c>
      <c r="J2426" s="18" t="s">
        <v>48</v>
      </c>
      <c r="K2426" t="s">
        <v>5820</v>
      </c>
      <c r="L2426" s="18" t="s">
        <v>2117</v>
      </c>
    </row>
    <row r="2427" spans="1:12" x14ac:dyDescent="0.3">
      <c r="A2427" t="s">
        <v>6471</v>
      </c>
      <c r="B2427" s="18" t="s">
        <v>20</v>
      </c>
      <c r="C2427" s="18" t="s">
        <v>27</v>
      </c>
      <c r="D2427" s="18" t="s">
        <v>32</v>
      </c>
      <c r="E2427" s="18" t="s">
        <v>43</v>
      </c>
      <c r="F2427" s="18">
        <v>1088</v>
      </c>
      <c r="G2427" s="18">
        <v>1309.17</v>
      </c>
      <c r="H2427" s="18">
        <v>1848.1</v>
      </c>
      <c r="I2427" s="43">
        <v>398</v>
      </c>
      <c r="J2427" s="18" t="s">
        <v>48</v>
      </c>
      <c r="K2427" t="s">
        <v>4958</v>
      </c>
      <c r="L2427" s="18" t="s">
        <v>2452</v>
      </c>
    </row>
    <row r="2428" spans="1:12" x14ac:dyDescent="0.3">
      <c r="A2428" t="s">
        <v>9450</v>
      </c>
      <c r="B2428" s="18" t="s">
        <v>16</v>
      </c>
      <c r="C2428" s="18" t="s">
        <v>29</v>
      </c>
      <c r="D2428" s="18" t="s">
        <v>31</v>
      </c>
      <c r="E2428" s="18" t="s">
        <v>41</v>
      </c>
      <c r="F2428" s="18">
        <v>1032</v>
      </c>
      <c r="G2428" s="18">
        <v>829.52</v>
      </c>
      <c r="H2428" s="18">
        <v>1055.23</v>
      </c>
      <c r="I2428" s="43">
        <v>208</v>
      </c>
      <c r="J2428" s="18" t="s">
        <v>48</v>
      </c>
      <c r="K2428" t="s">
        <v>5459</v>
      </c>
      <c r="L2428" s="18" t="s">
        <v>2390</v>
      </c>
    </row>
    <row r="2429" spans="1:12" x14ac:dyDescent="0.3">
      <c r="A2429" t="s">
        <v>6459</v>
      </c>
      <c r="B2429" s="18" t="s">
        <v>18</v>
      </c>
      <c r="C2429" s="18" t="s">
        <v>30</v>
      </c>
      <c r="D2429" s="18" t="s">
        <v>33</v>
      </c>
      <c r="E2429" s="18" t="s">
        <v>37</v>
      </c>
      <c r="F2429" s="18">
        <v>1028</v>
      </c>
      <c r="G2429" s="18">
        <v>609.48</v>
      </c>
      <c r="H2429" s="18">
        <v>722.95</v>
      </c>
      <c r="I2429" s="43">
        <v>371</v>
      </c>
      <c r="J2429" s="18" t="s">
        <v>48</v>
      </c>
      <c r="K2429" t="s">
        <v>5027</v>
      </c>
      <c r="L2429" s="18" t="s">
        <v>3582</v>
      </c>
    </row>
    <row r="2430" spans="1:12" x14ac:dyDescent="0.3">
      <c r="A2430" t="s">
        <v>6341</v>
      </c>
      <c r="B2430" s="18" t="s">
        <v>16</v>
      </c>
      <c r="C2430" s="18" t="s">
        <v>23</v>
      </c>
      <c r="D2430" s="18" t="s">
        <v>34</v>
      </c>
      <c r="E2430" s="18" t="s">
        <v>40</v>
      </c>
      <c r="F2430" s="18">
        <v>1054</v>
      </c>
      <c r="G2430" s="18">
        <v>65.400000000000006</v>
      </c>
      <c r="H2430" s="18">
        <v>122.24</v>
      </c>
      <c r="I2430" s="43">
        <v>482</v>
      </c>
      <c r="J2430" s="18" t="s">
        <v>48</v>
      </c>
      <c r="K2430" t="s">
        <v>5398</v>
      </c>
      <c r="L2430" s="18" t="s">
        <v>211</v>
      </c>
    </row>
    <row r="2431" spans="1:12" x14ac:dyDescent="0.3">
      <c r="A2431" t="s">
        <v>7405</v>
      </c>
      <c r="B2431" s="18" t="s">
        <v>19</v>
      </c>
      <c r="C2431" s="18" t="s">
        <v>23</v>
      </c>
      <c r="D2431" s="18" t="s">
        <v>34</v>
      </c>
      <c r="E2431" s="18" t="s">
        <v>45</v>
      </c>
      <c r="F2431" s="18">
        <v>1083</v>
      </c>
      <c r="G2431" s="18">
        <v>1480.31</v>
      </c>
      <c r="H2431" s="18">
        <v>2017.32</v>
      </c>
      <c r="I2431" s="43">
        <v>401</v>
      </c>
      <c r="J2431" s="18" t="s">
        <v>48</v>
      </c>
      <c r="K2431" t="s">
        <v>5077</v>
      </c>
      <c r="L2431" s="18" t="s">
        <v>1294</v>
      </c>
    </row>
    <row r="2432" spans="1:12" x14ac:dyDescent="0.3">
      <c r="A2432" t="s">
        <v>9405</v>
      </c>
      <c r="B2432" s="18" t="s">
        <v>14</v>
      </c>
      <c r="C2432" s="18" t="s">
        <v>30</v>
      </c>
      <c r="D2432" s="18" t="s">
        <v>32</v>
      </c>
      <c r="E2432" s="18" t="s">
        <v>36</v>
      </c>
      <c r="F2432" s="18">
        <v>1045</v>
      </c>
      <c r="G2432" s="18">
        <v>745.08</v>
      </c>
      <c r="H2432" s="18">
        <v>1016.14</v>
      </c>
      <c r="I2432" s="43">
        <v>365</v>
      </c>
      <c r="J2432" s="18" t="s">
        <v>48</v>
      </c>
      <c r="K2432" t="s">
        <v>5443</v>
      </c>
      <c r="L2432" s="18" t="s">
        <v>2316</v>
      </c>
    </row>
    <row r="2433" spans="1:12" x14ac:dyDescent="0.3">
      <c r="A2433" t="s">
        <v>9652</v>
      </c>
      <c r="B2433" s="18" t="s">
        <v>14</v>
      </c>
      <c r="C2433" s="18" t="s">
        <v>22</v>
      </c>
      <c r="D2433" s="18" t="s">
        <v>31</v>
      </c>
      <c r="E2433" s="18" t="s">
        <v>43</v>
      </c>
      <c r="F2433" s="18">
        <v>1067</v>
      </c>
      <c r="G2433" s="18">
        <v>776.75</v>
      </c>
      <c r="H2433" s="18">
        <v>1168.9000000000001</v>
      </c>
      <c r="I2433" s="43">
        <v>39</v>
      </c>
      <c r="J2433" s="18" t="s">
        <v>48</v>
      </c>
      <c r="K2433" t="s">
        <v>4769</v>
      </c>
      <c r="L2433" s="18" t="s">
        <v>389</v>
      </c>
    </row>
    <row r="2434" spans="1:12" x14ac:dyDescent="0.3">
      <c r="A2434" t="s">
        <v>9925</v>
      </c>
      <c r="B2434" s="18" t="s">
        <v>12</v>
      </c>
      <c r="C2434" s="18" t="s">
        <v>29</v>
      </c>
      <c r="D2434" s="18" t="s">
        <v>33</v>
      </c>
      <c r="E2434" s="18" t="s">
        <v>40</v>
      </c>
      <c r="F2434" s="18">
        <v>1018</v>
      </c>
      <c r="G2434" s="18">
        <v>1948.86</v>
      </c>
      <c r="H2434" s="18">
        <v>3232.56</v>
      </c>
      <c r="I2434" s="43">
        <v>393</v>
      </c>
      <c r="J2434" s="18" t="s">
        <v>48</v>
      </c>
      <c r="K2434" t="s">
        <v>5324</v>
      </c>
      <c r="L2434" s="18" t="s">
        <v>3144</v>
      </c>
    </row>
    <row r="2435" spans="1:12" x14ac:dyDescent="0.3">
      <c r="A2435" t="s">
        <v>8541</v>
      </c>
      <c r="B2435" s="18" t="s">
        <v>12</v>
      </c>
      <c r="C2435" s="18" t="s">
        <v>25</v>
      </c>
      <c r="D2435" s="18" t="s">
        <v>34</v>
      </c>
      <c r="E2435" s="18" t="s">
        <v>36</v>
      </c>
      <c r="F2435" s="18">
        <v>1044</v>
      </c>
      <c r="G2435" s="18">
        <v>1027.43</v>
      </c>
      <c r="H2435" s="18">
        <v>1937.56</v>
      </c>
      <c r="I2435" s="43">
        <v>390</v>
      </c>
      <c r="J2435" s="18" t="s">
        <v>48</v>
      </c>
      <c r="K2435" t="s">
        <v>6149</v>
      </c>
      <c r="L2435" s="18" t="s">
        <v>919</v>
      </c>
    </row>
    <row r="2436" spans="1:12" x14ac:dyDescent="0.3">
      <c r="A2436" t="s">
        <v>8205</v>
      </c>
      <c r="B2436" s="18" t="s">
        <v>15</v>
      </c>
      <c r="C2436" s="18" t="s">
        <v>24</v>
      </c>
      <c r="D2436" s="18" t="s">
        <v>35</v>
      </c>
      <c r="E2436" s="18" t="s">
        <v>45</v>
      </c>
      <c r="F2436" s="18">
        <v>1062</v>
      </c>
      <c r="G2436" s="18">
        <v>864.98</v>
      </c>
      <c r="H2436" s="18">
        <v>1134.8599999999999</v>
      </c>
      <c r="I2436" s="43">
        <v>198</v>
      </c>
      <c r="J2436" s="18" t="s">
        <v>48</v>
      </c>
      <c r="K2436" t="s">
        <v>5246</v>
      </c>
      <c r="L2436" s="18" t="s">
        <v>366</v>
      </c>
    </row>
    <row r="2437" spans="1:12" x14ac:dyDescent="0.3">
      <c r="A2437" t="s">
        <v>6580</v>
      </c>
      <c r="B2437" s="18" t="s">
        <v>19</v>
      </c>
      <c r="C2437" s="18" t="s">
        <v>27</v>
      </c>
      <c r="D2437" s="18" t="s">
        <v>31</v>
      </c>
      <c r="E2437" s="18" t="s">
        <v>36</v>
      </c>
      <c r="F2437" s="18">
        <v>1069</v>
      </c>
      <c r="G2437" s="18">
        <v>358.55</v>
      </c>
      <c r="H2437" s="18">
        <v>448.84</v>
      </c>
      <c r="I2437" s="43">
        <v>112</v>
      </c>
      <c r="J2437" s="18" t="s">
        <v>48</v>
      </c>
      <c r="K2437" t="s">
        <v>5453</v>
      </c>
      <c r="L2437" s="18" t="s">
        <v>1220</v>
      </c>
    </row>
    <row r="2438" spans="1:12" x14ac:dyDescent="0.3">
      <c r="A2438" t="s">
        <v>8639</v>
      </c>
      <c r="B2438" s="18" t="s">
        <v>12</v>
      </c>
      <c r="C2438" s="18" t="s">
        <v>28</v>
      </c>
      <c r="D2438" s="18" t="s">
        <v>34</v>
      </c>
      <c r="E2438" s="18" t="s">
        <v>38</v>
      </c>
      <c r="F2438" s="18">
        <v>1065</v>
      </c>
      <c r="G2438" s="18">
        <v>413.73</v>
      </c>
      <c r="H2438" s="18">
        <v>818.38</v>
      </c>
      <c r="I2438" s="43">
        <v>310</v>
      </c>
      <c r="J2438" s="18" t="s">
        <v>48</v>
      </c>
      <c r="K2438" t="s">
        <v>6110</v>
      </c>
      <c r="L2438" s="18" t="s">
        <v>1083</v>
      </c>
    </row>
    <row r="2439" spans="1:12" x14ac:dyDescent="0.3">
      <c r="A2439" t="s">
        <v>9692</v>
      </c>
      <c r="B2439" s="18" t="s">
        <v>19</v>
      </c>
      <c r="C2439" s="18" t="s">
        <v>28</v>
      </c>
      <c r="D2439" s="18" t="s">
        <v>34</v>
      </c>
      <c r="E2439" s="18" t="s">
        <v>39</v>
      </c>
      <c r="F2439" s="18">
        <v>1006</v>
      </c>
      <c r="G2439" s="18">
        <v>154.86000000000001</v>
      </c>
      <c r="H2439" s="18">
        <v>191.14</v>
      </c>
      <c r="I2439" s="43">
        <v>78</v>
      </c>
      <c r="J2439" s="18" t="s">
        <v>48</v>
      </c>
      <c r="K2439" t="s">
        <v>4572</v>
      </c>
      <c r="L2439" s="18" t="s">
        <v>2770</v>
      </c>
    </row>
    <row r="2440" spans="1:12" x14ac:dyDescent="0.3">
      <c r="A2440" t="s">
        <v>8148</v>
      </c>
      <c r="B2440" s="18" t="s">
        <v>20</v>
      </c>
      <c r="C2440" s="18" t="s">
        <v>24</v>
      </c>
      <c r="D2440" s="18" t="s">
        <v>32</v>
      </c>
      <c r="E2440" s="18" t="s">
        <v>44</v>
      </c>
      <c r="F2440" s="18">
        <v>1056</v>
      </c>
      <c r="G2440" s="18">
        <v>876.98</v>
      </c>
      <c r="H2440" s="18">
        <v>1160.1600000000001</v>
      </c>
      <c r="I2440" s="43">
        <v>87</v>
      </c>
      <c r="J2440" s="18" t="s">
        <v>48</v>
      </c>
      <c r="K2440" t="s">
        <v>5992</v>
      </c>
      <c r="L2440" s="18" t="s">
        <v>265</v>
      </c>
    </row>
    <row r="2441" spans="1:12" x14ac:dyDescent="0.3">
      <c r="A2441" t="s">
        <v>10197</v>
      </c>
      <c r="B2441" s="18" t="s">
        <v>13</v>
      </c>
      <c r="C2441" s="18" t="s">
        <v>25</v>
      </c>
      <c r="D2441" s="18" t="s">
        <v>34</v>
      </c>
      <c r="E2441" s="18" t="s">
        <v>36</v>
      </c>
      <c r="F2441" s="18">
        <v>1044</v>
      </c>
      <c r="G2441" s="18">
        <v>621.04</v>
      </c>
      <c r="H2441" s="18">
        <v>819.13</v>
      </c>
      <c r="I2441" s="43">
        <v>273</v>
      </c>
      <c r="J2441" s="18" t="s">
        <v>48</v>
      </c>
      <c r="K2441" t="s">
        <v>5040</v>
      </c>
      <c r="L2441" s="18" t="s">
        <v>3567</v>
      </c>
    </row>
    <row r="2442" spans="1:12" x14ac:dyDescent="0.3">
      <c r="A2442" t="s">
        <v>9859</v>
      </c>
      <c r="B2442" s="18" t="s">
        <v>16</v>
      </c>
      <c r="C2442" s="18" t="s">
        <v>27</v>
      </c>
      <c r="D2442" s="18" t="s">
        <v>31</v>
      </c>
      <c r="E2442" s="18" t="s">
        <v>39</v>
      </c>
      <c r="F2442" s="18">
        <v>1076</v>
      </c>
      <c r="G2442" s="18">
        <v>462.31</v>
      </c>
      <c r="H2442" s="18">
        <v>777.36</v>
      </c>
      <c r="I2442" s="43">
        <v>123</v>
      </c>
      <c r="J2442" s="18" t="s">
        <v>48</v>
      </c>
      <c r="K2442" t="s">
        <v>5389</v>
      </c>
      <c r="L2442" s="18" t="s">
        <v>3035</v>
      </c>
    </row>
    <row r="2443" spans="1:12" x14ac:dyDescent="0.3">
      <c r="A2443" t="s">
        <v>9468</v>
      </c>
      <c r="B2443" s="18" t="s">
        <v>11</v>
      </c>
      <c r="C2443" s="18" t="s">
        <v>28</v>
      </c>
      <c r="D2443" s="18" t="s">
        <v>34</v>
      </c>
      <c r="E2443" s="18" t="s">
        <v>41</v>
      </c>
      <c r="F2443" s="18">
        <v>1064</v>
      </c>
      <c r="G2443" s="18">
        <v>439.22</v>
      </c>
      <c r="H2443" s="18">
        <v>736.48</v>
      </c>
      <c r="I2443" s="43">
        <v>455</v>
      </c>
      <c r="J2443" s="18" t="s">
        <v>48</v>
      </c>
      <c r="K2443" t="s">
        <v>4768</v>
      </c>
      <c r="L2443" s="18" t="s">
        <v>2415</v>
      </c>
    </row>
    <row r="2444" spans="1:12" x14ac:dyDescent="0.3">
      <c r="A2444" t="s">
        <v>10625</v>
      </c>
      <c r="B2444" s="18" t="s">
        <v>14</v>
      </c>
      <c r="C2444" s="18" t="s">
        <v>22</v>
      </c>
      <c r="D2444" s="18" t="s">
        <v>33</v>
      </c>
      <c r="E2444" s="18" t="s">
        <v>45</v>
      </c>
      <c r="F2444" s="18">
        <v>1082</v>
      </c>
      <c r="G2444" s="18">
        <v>1532.01</v>
      </c>
      <c r="H2444" s="18">
        <v>2298.9899999999998</v>
      </c>
      <c r="I2444" s="43">
        <v>84</v>
      </c>
      <c r="J2444" s="18" t="s">
        <v>48</v>
      </c>
      <c r="K2444" t="s">
        <v>4474</v>
      </c>
      <c r="L2444" s="18" t="s">
        <v>4231</v>
      </c>
    </row>
    <row r="2445" spans="1:12" x14ac:dyDescent="0.3">
      <c r="A2445" t="s">
        <v>9295</v>
      </c>
      <c r="B2445" s="18" t="s">
        <v>15</v>
      </c>
      <c r="C2445" s="18" t="s">
        <v>30</v>
      </c>
      <c r="D2445" s="18" t="s">
        <v>35</v>
      </c>
      <c r="E2445" s="18" t="s">
        <v>36</v>
      </c>
      <c r="F2445" s="18">
        <v>1024</v>
      </c>
      <c r="G2445" s="18">
        <v>898.01</v>
      </c>
      <c r="H2445" s="18">
        <v>1596.31</v>
      </c>
      <c r="I2445" s="43">
        <v>69</v>
      </c>
      <c r="J2445" s="18" t="s">
        <v>48</v>
      </c>
      <c r="K2445" t="s">
        <v>5808</v>
      </c>
      <c r="L2445" s="18" t="s">
        <v>2148</v>
      </c>
    </row>
    <row r="2446" spans="1:12" x14ac:dyDescent="0.3">
      <c r="A2446" t="s">
        <v>8176</v>
      </c>
      <c r="B2446" s="18" t="s">
        <v>13</v>
      </c>
      <c r="C2446" s="18" t="s">
        <v>30</v>
      </c>
      <c r="D2446" s="18" t="s">
        <v>32</v>
      </c>
      <c r="E2446" s="18" t="s">
        <v>42</v>
      </c>
      <c r="F2446" s="18">
        <v>1014</v>
      </c>
      <c r="G2446" s="18">
        <v>1579.79</v>
      </c>
      <c r="H2446" s="18">
        <v>2228.1</v>
      </c>
      <c r="I2446" s="43">
        <v>151</v>
      </c>
      <c r="J2446" s="18" t="s">
        <v>48</v>
      </c>
      <c r="K2446" t="s">
        <v>5649</v>
      </c>
      <c r="L2446" s="18" t="s">
        <v>325</v>
      </c>
    </row>
    <row r="2447" spans="1:12" x14ac:dyDescent="0.3">
      <c r="A2447" t="s">
        <v>7216</v>
      </c>
      <c r="B2447" s="18" t="s">
        <v>19</v>
      </c>
      <c r="C2447" s="18" t="s">
        <v>25</v>
      </c>
      <c r="D2447" s="18" t="s">
        <v>35</v>
      </c>
      <c r="E2447" s="18" t="s">
        <v>36</v>
      </c>
      <c r="F2447" s="18">
        <v>1006</v>
      </c>
      <c r="G2447" s="18">
        <v>1631.73</v>
      </c>
      <c r="H2447" s="18">
        <v>2887.77</v>
      </c>
      <c r="I2447" s="43">
        <v>338</v>
      </c>
      <c r="J2447" s="18" t="s">
        <v>48</v>
      </c>
      <c r="K2447" t="s">
        <v>4710</v>
      </c>
      <c r="L2447" s="18" t="s">
        <v>3607</v>
      </c>
    </row>
    <row r="2448" spans="1:12" x14ac:dyDescent="0.3">
      <c r="A2448" t="s">
        <v>7784</v>
      </c>
      <c r="B2448" s="18" t="s">
        <v>17</v>
      </c>
      <c r="C2448" s="18" t="s">
        <v>22</v>
      </c>
      <c r="D2448" s="18" t="s">
        <v>31</v>
      </c>
      <c r="E2448" s="18" t="s">
        <v>38</v>
      </c>
      <c r="F2448" s="18">
        <v>1038</v>
      </c>
      <c r="G2448" s="18">
        <v>784.03</v>
      </c>
      <c r="H2448" s="18">
        <v>1490.25</v>
      </c>
      <c r="I2448" s="43">
        <v>337</v>
      </c>
      <c r="J2448" s="18" t="s">
        <v>48</v>
      </c>
      <c r="K2448" t="s">
        <v>6072</v>
      </c>
      <c r="L2448" s="18" t="s">
        <v>1246</v>
      </c>
    </row>
    <row r="2449" spans="1:12" x14ac:dyDescent="0.3">
      <c r="A2449" t="s">
        <v>10402</v>
      </c>
      <c r="B2449" s="18" t="s">
        <v>15</v>
      </c>
      <c r="C2449" s="18" t="s">
        <v>29</v>
      </c>
      <c r="D2449" s="18" t="s">
        <v>32</v>
      </c>
      <c r="E2449" s="18" t="s">
        <v>40</v>
      </c>
      <c r="F2449" s="18">
        <v>1025</v>
      </c>
      <c r="G2449" s="18">
        <v>55.54</v>
      </c>
      <c r="H2449" s="18">
        <v>96.29</v>
      </c>
      <c r="I2449" s="43">
        <v>500</v>
      </c>
      <c r="J2449" s="18" t="s">
        <v>48</v>
      </c>
      <c r="K2449" t="s">
        <v>4448</v>
      </c>
      <c r="L2449" s="18" t="s">
        <v>3870</v>
      </c>
    </row>
    <row r="2450" spans="1:12" x14ac:dyDescent="0.3">
      <c r="A2450" t="s">
        <v>8705</v>
      </c>
      <c r="B2450" s="18" t="s">
        <v>11</v>
      </c>
      <c r="C2450" s="18" t="s">
        <v>28</v>
      </c>
      <c r="D2450" s="18" t="s">
        <v>31</v>
      </c>
      <c r="E2450" s="18" t="s">
        <v>36</v>
      </c>
      <c r="F2450" s="18">
        <v>1079</v>
      </c>
      <c r="G2450" s="18">
        <v>1370.9</v>
      </c>
      <c r="H2450" s="18">
        <v>1666.37</v>
      </c>
      <c r="I2450" s="43">
        <v>54</v>
      </c>
      <c r="J2450" s="18" t="s">
        <v>48</v>
      </c>
      <c r="K2450" t="s">
        <v>4723</v>
      </c>
      <c r="L2450" s="18" t="s">
        <v>1174</v>
      </c>
    </row>
    <row r="2451" spans="1:12" x14ac:dyDescent="0.3">
      <c r="A2451" t="s">
        <v>10469</v>
      </c>
      <c r="B2451" s="18" t="s">
        <v>17</v>
      </c>
      <c r="C2451" s="18" t="s">
        <v>21</v>
      </c>
      <c r="D2451" s="18" t="s">
        <v>32</v>
      </c>
      <c r="E2451" s="18" t="s">
        <v>37</v>
      </c>
      <c r="F2451" s="18">
        <v>1080</v>
      </c>
      <c r="G2451" s="18">
        <v>128.68</v>
      </c>
      <c r="H2451" s="18">
        <v>147.78</v>
      </c>
      <c r="I2451" s="43">
        <v>408</v>
      </c>
      <c r="J2451" s="18" t="s">
        <v>48</v>
      </c>
      <c r="K2451" t="s">
        <v>4729</v>
      </c>
      <c r="L2451" s="18" t="s">
        <v>3957</v>
      </c>
    </row>
    <row r="2452" spans="1:12" x14ac:dyDescent="0.3">
      <c r="A2452" t="s">
        <v>7525</v>
      </c>
      <c r="B2452" s="18" t="s">
        <v>12</v>
      </c>
      <c r="C2452" s="18" t="s">
        <v>27</v>
      </c>
      <c r="D2452" s="18" t="s">
        <v>32</v>
      </c>
      <c r="E2452" s="18" t="s">
        <v>41</v>
      </c>
      <c r="F2452" s="18">
        <v>1040</v>
      </c>
      <c r="G2452" s="18">
        <v>1372.22</v>
      </c>
      <c r="H2452" s="18">
        <v>2502.37</v>
      </c>
      <c r="I2452" s="43">
        <v>150</v>
      </c>
      <c r="J2452" s="18" t="s">
        <v>48</v>
      </c>
      <c r="K2452" t="s">
        <v>5762</v>
      </c>
      <c r="L2452" s="18" t="s">
        <v>653</v>
      </c>
    </row>
    <row r="2453" spans="1:12" x14ac:dyDescent="0.3">
      <c r="A2453" t="s">
        <v>10470</v>
      </c>
      <c r="B2453" s="18" t="s">
        <v>16</v>
      </c>
      <c r="C2453" s="18" t="s">
        <v>29</v>
      </c>
      <c r="D2453" s="18" t="s">
        <v>33</v>
      </c>
      <c r="E2453" s="18" t="s">
        <v>43</v>
      </c>
      <c r="F2453" s="18">
        <v>1041</v>
      </c>
      <c r="G2453" s="18">
        <v>1167.32</v>
      </c>
      <c r="H2453" s="18">
        <v>2073.7399999999998</v>
      </c>
      <c r="I2453" s="43">
        <v>71</v>
      </c>
      <c r="J2453" s="18" t="s">
        <v>48</v>
      </c>
      <c r="K2453" t="s">
        <v>4727</v>
      </c>
      <c r="L2453" s="18" t="s">
        <v>3959</v>
      </c>
    </row>
    <row r="2454" spans="1:12" x14ac:dyDescent="0.3">
      <c r="A2454" t="s">
        <v>9760</v>
      </c>
      <c r="B2454" s="18" t="s">
        <v>14</v>
      </c>
      <c r="C2454" s="18" t="s">
        <v>29</v>
      </c>
      <c r="D2454" s="18" t="s">
        <v>33</v>
      </c>
      <c r="E2454" s="18" t="s">
        <v>38</v>
      </c>
      <c r="F2454" s="18">
        <v>1057</v>
      </c>
      <c r="G2454" s="18">
        <v>1276.6300000000001</v>
      </c>
      <c r="H2454" s="18">
        <v>1484.11</v>
      </c>
      <c r="I2454" s="43">
        <v>109</v>
      </c>
      <c r="J2454" s="18" t="s">
        <v>48</v>
      </c>
      <c r="K2454" t="s">
        <v>5479</v>
      </c>
      <c r="L2454" s="18" t="s">
        <v>2879</v>
      </c>
    </row>
    <row r="2455" spans="1:12" x14ac:dyDescent="0.3">
      <c r="A2455" t="s">
        <v>10064</v>
      </c>
      <c r="B2455" s="18" t="s">
        <v>19</v>
      </c>
      <c r="C2455" s="18" t="s">
        <v>21</v>
      </c>
      <c r="D2455" s="18" t="s">
        <v>31</v>
      </c>
      <c r="E2455" s="18" t="s">
        <v>36</v>
      </c>
      <c r="F2455" s="18">
        <v>1070</v>
      </c>
      <c r="G2455" s="18">
        <v>1692.19</v>
      </c>
      <c r="H2455" s="18">
        <v>3376.43</v>
      </c>
      <c r="I2455" s="43">
        <v>121</v>
      </c>
      <c r="J2455" s="18" t="s">
        <v>48</v>
      </c>
      <c r="K2455" t="s">
        <v>4677</v>
      </c>
      <c r="L2455" s="18" t="s">
        <v>3373</v>
      </c>
    </row>
    <row r="2456" spans="1:12" x14ac:dyDescent="0.3">
      <c r="A2456" t="s">
        <v>6794</v>
      </c>
      <c r="B2456" s="18" t="s">
        <v>12</v>
      </c>
      <c r="C2456" s="18" t="s">
        <v>26</v>
      </c>
      <c r="D2456" s="18" t="s">
        <v>33</v>
      </c>
      <c r="E2456" s="18" t="s">
        <v>41</v>
      </c>
      <c r="F2456" s="18">
        <v>1036</v>
      </c>
      <c r="G2456" s="18">
        <v>1597.55</v>
      </c>
      <c r="H2456" s="18">
        <v>1882.02</v>
      </c>
      <c r="I2456" s="43">
        <v>84</v>
      </c>
      <c r="J2456" s="18" t="s">
        <v>48</v>
      </c>
      <c r="K2456" t="s">
        <v>5050</v>
      </c>
      <c r="L2456" s="18" t="s">
        <v>3006</v>
      </c>
    </row>
    <row r="2457" spans="1:12" x14ac:dyDescent="0.3">
      <c r="A2457" t="s">
        <v>10511</v>
      </c>
      <c r="B2457" s="18" t="s">
        <v>14</v>
      </c>
      <c r="C2457" s="18" t="s">
        <v>28</v>
      </c>
      <c r="D2457" s="18" t="s">
        <v>33</v>
      </c>
      <c r="E2457" s="18" t="s">
        <v>44</v>
      </c>
      <c r="F2457" s="18">
        <v>1067</v>
      </c>
      <c r="G2457" s="18">
        <v>1748.52</v>
      </c>
      <c r="H2457" s="18">
        <v>2172.16</v>
      </c>
      <c r="I2457" s="43">
        <v>70</v>
      </c>
      <c r="J2457" s="18" t="s">
        <v>48</v>
      </c>
      <c r="K2457" t="s">
        <v>4566</v>
      </c>
      <c r="L2457" s="18" t="s">
        <v>4046</v>
      </c>
    </row>
    <row r="2458" spans="1:12" x14ac:dyDescent="0.3">
      <c r="A2458" t="s">
        <v>9259</v>
      </c>
      <c r="B2458" s="18" t="s">
        <v>19</v>
      </c>
      <c r="C2458" s="18" t="s">
        <v>28</v>
      </c>
      <c r="D2458" s="18" t="s">
        <v>35</v>
      </c>
      <c r="E2458" s="18" t="s">
        <v>37</v>
      </c>
      <c r="F2458" s="18">
        <v>1057</v>
      </c>
      <c r="G2458" s="18">
        <v>206.24</v>
      </c>
      <c r="H2458" s="18">
        <v>261.16000000000003</v>
      </c>
      <c r="I2458" s="43">
        <v>452</v>
      </c>
      <c r="J2458" s="18" t="s">
        <v>48</v>
      </c>
      <c r="K2458" t="s">
        <v>4584</v>
      </c>
      <c r="L2458" s="18" t="s">
        <v>2078</v>
      </c>
    </row>
    <row r="2459" spans="1:12" x14ac:dyDescent="0.3">
      <c r="A2459" t="s">
        <v>10564</v>
      </c>
      <c r="B2459" s="18" t="s">
        <v>20</v>
      </c>
      <c r="C2459" s="18" t="s">
        <v>27</v>
      </c>
      <c r="D2459" s="18" t="s">
        <v>34</v>
      </c>
      <c r="E2459" s="18" t="s">
        <v>41</v>
      </c>
      <c r="F2459" s="18">
        <v>1004</v>
      </c>
      <c r="G2459" s="18">
        <v>583.80999999999995</v>
      </c>
      <c r="H2459" s="18">
        <v>707.53</v>
      </c>
      <c r="I2459" s="43">
        <v>334</v>
      </c>
      <c r="J2459" s="18" t="s">
        <v>48</v>
      </c>
      <c r="K2459" t="s">
        <v>4564</v>
      </c>
      <c r="L2459" s="18" t="s">
        <v>4136</v>
      </c>
    </row>
    <row r="2460" spans="1:12" x14ac:dyDescent="0.3">
      <c r="A2460" t="s">
        <v>9517</v>
      </c>
      <c r="B2460" s="18" t="s">
        <v>18</v>
      </c>
      <c r="C2460" s="18" t="s">
        <v>22</v>
      </c>
      <c r="D2460" s="18" t="s">
        <v>33</v>
      </c>
      <c r="E2460" s="18" t="s">
        <v>41</v>
      </c>
      <c r="F2460" s="18">
        <v>1013</v>
      </c>
      <c r="G2460" s="18">
        <v>1318.24</v>
      </c>
      <c r="H2460" s="18">
        <v>1741.84</v>
      </c>
      <c r="I2460" s="43">
        <v>196</v>
      </c>
      <c r="J2460" s="18" t="s">
        <v>48</v>
      </c>
      <c r="K2460" t="s">
        <v>5670</v>
      </c>
      <c r="L2460" s="18" t="s">
        <v>2497</v>
      </c>
    </row>
    <row r="2461" spans="1:12" x14ac:dyDescent="0.3">
      <c r="A2461" t="s">
        <v>8236</v>
      </c>
      <c r="B2461" s="18" t="s">
        <v>13</v>
      </c>
      <c r="C2461" s="18" t="s">
        <v>28</v>
      </c>
      <c r="D2461" s="18" t="s">
        <v>32</v>
      </c>
      <c r="E2461" s="18" t="s">
        <v>42</v>
      </c>
      <c r="F2461" s="18">
        <v>1092</v>
      </c>
      <c r="G2461" s="18">
        <v>1813.22</v>
      </c>
      <c r="H2461" s="18">
        <v>2320.7800000000002</v>
      </c>
      <c r="I2461" s="43">
        <v>32</v>
      </c>
      <c r="J2461" s="18" t="s">
        <v>48</v>
      </c>
      <c r="K2461" t="s">
        <v>6152</v>
      </c>
      <c r="L2461" s="18" t="s">
        <v>425</v>
      </c>
    </row>
    <row r="2462" spans="1:12" x14ac:dyDescent="0.3">
      <c r="A2462" t="s">
        <v>10065</v>
      </c>
      <c r="B2462" s="18" t="s">
        <v>17</v>
      </c>
      <c r="C2462" s="18" t="s">
        <v>24</v>
      </c>
      <c r="D2462" s="18" t="s">
        <v>34</v>
      </c>
      <c r="E2462" s="18" t="s">
        <v>40</v>
      </c>
      <c r="F2462" s="18">
        <v>1073</v>
      </c>
      <c r="G2462" s="18">
        <v>983.39</v>
      </c>
      <c r="H2462" s="18">
        <v>1758.47</v>
      </c>
      <c r="I2462" s="43">
        <v>218</v>
      </c>
      <c r="J2462" s="18" t="s">
        <v>48</v>
      </c>
      <c r="K2462" t="s">
        <v>5012</v>
      </c>
      <c r="L2462" s="18" t="s">
        <v>3374</v>
      </c>
    </row>
    <row r="2463" spans="1:12" x14ac:dyDescent="0.3">
      <c r="A2463" t="s">
        <v>6755</v>
      </c>
      <c r="B2463" s="18" t="s">
        <v>17</v>
      </c>
      <c r="C2463" s="18" t="s">
        <v>23</v>
      </c>
      <c r="D2463" s="18" t="s">
        <v>35</v>
      </c>
      <c r="E2463" s="18" t="s">
        <v>45</v>
      </c>
      <c r="F2463" s="18">
        <v>1027</v>
      </c>
      <c r="G2463" s="18">
        <v>1041.67</v>
      </c>
      <c r="H2463" s="18">
        <v>1338.32</v>
      </c>
      <c r="I2463" s="43">
        <v>208</v>
      </c>
      <c r="J2463" s="18" t="s">
        <v>48</v>
      </c>
      <c r="K2463" t="s">
        <v>4489</v>
      </c>
      <c r="L2463" s="18" t="s">
        <v>4216</v>
      </c>
    </row>
    <row r="2464" spans="1:12" x14ac:dyDescent="0.3">
      <c r="A2464" t="s">
        <v>6450</v>
      </c>
      <c r="B2464" s="18" t="s">
        <v>11</v>
      </c>
      <c r="C2464" s="18" t="s">
        <v>21</v>
      </c>
      <c r="D2464" s="18" t="s">
        <v>32</v>
      </c>
      <c r="E2464" s="18" t="s">
        <v>40</v>
      </c>
      <c r="F2464" s="18">
        <v>1031</v>
      </c>
      <c r="G2464" s="18">
        <v>1713.51</v>
      </c>
      <c r="H2464" s="18">
        <v>3221.18</v>
      </c>
      <c r="I2464" s="43">
        <v>371</v>
      </c>
      <c r="J2464" s="18" t="s">
        <v>48</v>
      </c>
      <c r="K2464" t="s">
        <v>6079</v>
      </c>
      <c r="L2464" s="18" t="s">
        <v>1218</v>
      </c>
    </row>
    <row r="2465" spans="1:12" x14ac:dyDescent="0.3">
      <c r="A2465" t="s">
        <v>7774</v>
      </c>
      <c r="B2465" s="18" t="s">
        <v>16</v>
      </c>
      <c r="C2465" s="18" t="s">
        <v>22</v>
      </c>
      <c r="D2465" s="18" t="s">
        <v>31</v>
      </c>
      <c r="E2465" s="18" t="s">
        <v>40</v>
      </c>
      <c r="F2465" s="18">
        <v>1081</v>
      </c>
      <c r="G2465" s="18">
        <v>1745.73</v>
      </c>
      <c r="H2465" s="18">
        <v>2462.17</v>
      </c>
      <c r="I2465" s="43">
        <v>455</v>
      </c>
      <c r="J2465" s="18" t="s">
        <v>48</v>
      </c>
      <c r="K2465" t="s">
        <v>6231</v>
      </c>
      <c r="L2465" s="18" t="s">
        <v>235</v>
      </c>
    </row>
    <row r="2466" spans="1:12" x14ac:dyDescent="0.3">
      <c r="A2466" t="s">
        <v>9129</v>
      </c>
      <c r="B2466" s="18" t="s">
        <v>18</v>
      </c>
      <c r="C2466" s="18" t="s">
        <v>27</v>
      </c>
      <c r="D2466" s="18" t="s">
        <v>32</v>
      </c>
      <c r="E2466" s="18" t="s">
        <v>36</v>
      </c>
      <c r="F2466" s="18">
        <v>1075</v>
      </c>
      <c r="G2466" s="18">
        <v>1629.4</v>
      </c>
      <c r="H2466" s="18">
        <v>3042.79</v>
      </c>
      <c r="I2466" s="43">
        <v>477</v>
      </c>
      <c r="J2466" s="18" t="s">
        <v>48</v>
      </c>
      <c r="K2466" t="s">
        <v>5702</v>
      </c>
      <c r="L2466" s="18" t="s">
        <v>1879</v>
      </c>
    </row>
    <row r="2467" spans="1:12" x14ac:dyDescent="0.3">
      <c r="A2467" t="s">
        <v>7967</v>
      </c>
      <c r="B2467" s="18" t="s">
        <v>14</v>
      </c>
      <c r="C2467" s="18" t="s">
        <v>30</v>
      </c>
      <c r="D2467" s="18" t="s">
        <v>32</v>
      </c>
      <c r="E2467" s="18" t="s">
        <v>39</v>
      </c>
      <c r="F2467" s="18">
        <v>1092</v>
      </c>
      <c r="G2467" s="18">
        <v>241.23</v>
      </c>
      <c r="H2467" s="18">
        <v>341.06</v>
      </c>
      <c r="I2467" s="43">
        <v>494</v>
      </c>
      <c r="J2467" s="18" t="s">
        <v>48</v>
      </c>
      <c r="K2467" t="s">
        <v>5929</v>
      </c>
      <c r="L2467" s="18" t="s">
        <v>1734</v>
      </c>
    </row>
    <row r="2468" spans="1:12" x14ac:dyDescent="0.3">
      <c r="A2468" t="s">
        <v>9873</v>
      </c>
      <c r="B2468" s="18" t="s">
        <v>20</v>
      </c>
      <c r="C2468" s="18" t="s">
        <v>28</v>
      </c>
      <c r="D2468" s="18" t="s">
        <v>35</v>
      </c>
      <c r="E2468" s="18" t="s">
        <v>37</v>
      </c>
      <c r="F2468" s="18">
        <v>1056</v>
      </c>
      <c r="G2468" s="18">
        <v>887.9</v>
      </c>
      <c r="H2468" s="18">
        <v>1724.06</v>
      </c>
      <c r="I2468" s="43">
        <v>309</v>
      </c>
      <c r="J2468" s="18" t="s">
        <v>48</v>
      </c>
      <c r="K2468" t="s">
        <v>5377</v>
      </c>
      <c r="L2468" s="18" t="s">
        <v>3057</v>
      </c>
    </row>
    <row r="2469" spans="1:12" x14ac:dyDescent="0.3">
      <c r="A2469" t="s">
        <v>8770</v>
      </c>
      <c r="B2469" s="18" t="s">
        <v>14</v>
      </c>
      <c r="C2469" s="18" t="s">
        <v>22</v>
      </c>
      <c r="D2469" s="18" t="s">
        <v>32</v>
      </c>
      <c r="E2469" s="18" t="s">
        <v>45</v>
      </c>
      <c r="F2469" s="18">
        <v>1077</v>
      </c>
      <c r="G2469" s="18">
        <v>572.08000000000004</v>
      </c>
      <c r="H2469" s="18">
        <v>919.54</v>
      </c>
      <c r="I2469" s="43">
        <v>359</v>
      </c>
      <c r="J2469" s="18" t="s">
        <v>48</v>
      </c>
      <c r="K2469" t="s">
        <v>6057</v>
      </c>
      <c r="L2469" s="18" t="s">
        <v>1290</v>
      </c>
    </row>
    <row r="2470" spans="1:12" x14ac:dyDescent="0.3">
      <c r="A2470" t="s">
        <v>9619</v>
      </c>
      <c r="B2470" s="18" t="s">
        <v>18</v>
      </c>
      <c r="C2470" s="18" t="s">
        <v>27</v>
      </c>
      <c r="D2470" s="18" t="s">
        <v>31</v>
      </c>
      <c r="E2470" s="18" t="s">
        <v>41</v>
      </c>
      <c r="F2470" s="18">
        <v>1049</v>
      </c>
      <c r="G2470" s="18">
        <v>889.29</v>
      </c>
      <c r="H2470" s="18">
        <v>1696.28</v>
      </c>
      <c r="I2470" s="43">
        <v>99</v>
      </c>
      <c r="J2470" s="18" t="s">
        <v>48</v>
      </c>
      <c r="K2470" t="s">
        <v>5597</v>
      </c>
      <c r="L2470" s="18" t="s">
        <v>2659</v>
      </c>
    </row>
    <row r="2471" spans="1:12" x14ac:dyDescent="0.3">
      <c r="A2471" t="s">
        <v>10454</v>
      </c>
      <c r="B2471" s="18" t="s">
        <v>13</v>
      </c>
      <c r="C2471" s="18" t="s">
        <v>23</v>
      </c>
      <c r="D2471" s="18" t="s">
        <v>33</v>
      </c>
      <c r="E2471" s="18" t="s">
        <v>42</v>
      </c>
      <c r="F2471" s="18">
        <v>1093</v>
      </c>
      <c r="G2471" s="18">
        <v>1709.62</v>
      </c>
      <c r="H2471" s="18">
        <v>2005.36</v>
      </c>
      <c r="I2471" s="43">
        <v>178</v>
      </c>
      <c r="J2471" s="18" t="s">
        <v>48</v>
      </c>
      <c r="K2471" t="s">
        <v>4745</v>
      </c>
      <c r="L2471" s="18" t="s">
        <v>3937</v>
      </c>
    </row>
    <row r="2472" spans="1:12" x14ac:dyDescent="0.3">
      <c r="A2472" t="s">
        <v>10114</v>
      </c>
      <c r="B2472" s="18" t="s">
        <v>16</v>
      </c>
      <c r="C2472" s="18" t="s">
        <v>27</v>
      </c>
      <c r="D2472" s="18" t="s">
        <v>34</v>
      </c>
      <c r="E2472" s="18" t="s">
        <v>44</v>
      </c>
      <c r="F2472" s="18">
        <v>1033</v>
      </c>
      <c r="G2472" s="18">
        <v>1181.23</v>
      </c>
      <c r="H2472" s="18">
        <v>1466.88</v>
      </c>
      <c r="I2472" s="43">
        <v>290</v>
      </c>
      <c r="J2472" s="18" t="s">
        <v>48</v>
      </c>
      <c r="K2472" t="s">
        <v>5006</v>
      </c>
      <c r="L2472" s="18" t="s">
        <v>3458</v>
      </c>
    </row>
    <row r="2473" spans="1:12" x14ac:dyDescent="0.3">
      <c r="A2473" t="s">
        <v>10632</v>
      </c>
      <c r="B2473" s="18" t="s">
        <v>13</v>
      </c>
      <c r="C2473" s="18" t="s">
        <v>21</v>
      </c>
      <c r="D2473" s="18" t="s">
        <v>32</v>
      </c>
      <c r="E2473" s="18" t="s">
        <v>40</v>
      </c>
      <c r="F2473" s="18">
        <v>1017</v>
      </c>
      <c r="G2473" s="18">
        <v>651.20000000000005</v>
      </c>
      <c r="H2473" s="18">
        <v>770.73</v>
      </c>
      <c r="I2473" s="43">
        <v>70</v>
      </c>
      <c r="J2473" s="18" t="s">
        <v>48</v>
      </c>
      <c r="K2473" t="s">
        <v>4450</v>
      </c>
      <c r="L2473" s="18" t="s">
        <v>4242</v>
      </c>
    </row>
    <row r="2474" spans="1:12" x14ac:dyDescent="0.3">
      <c r="A2474" t="s">
        <v>7104</v>
      </c>
      <c r="B2474" s="18" t="s">
        <v>17</v>
      </c>
      <c r="C2474" s="18" t="s">
        <v>30</v>
      </c>
      <c r="D2474" s="18" t="s">
        <v>34</v>
      </c>
      <c r="E2474" s="18" t="s">
        <v>44</v>
      </c>
      <c r="F2474" s="18">
        <v>1029</v>
      </c>
      <c r="G2474" s="18">
        <v>667.02</v>
      </c>
      <c r="H2474" s="18">
        <v>865.62</v>
      </c>
      <c r="I2474" s="43">
        <v>453</v>
      </c>
      <c r="J2474" s="18" t="s">
        <v>48</v>
      </c>
      <c r="K2474" t="s">
        <v>5684</v>
      </c>
      <c r="L2474" s="18" t="s">
        <v>2461</v>
      </c>
    </row>
    <row r="2475" spans="1:12" x14ac:dyDescent="0.3">
      <c r="A2475" t="s">
        <v>6920</v>
      </c>
      <c r="B2475" s="18" t="s">
        <v>13</v>
      </c>
      <c r="C2475" s="18" t="s">
        <v>21</v>
      </c>
      <c r="D2475" s="18" t="s">
        <v>32</v>
      </c>
      <c r="E2475" s="18" t="s">
        <v>37</v>
      </c>
      <c r="F2475" s="18">
        <v>1062</v>
      </c>
      <c r="G2475" s="18">
        <v>1136.46</v>
      </c>
      <c r="H2475" s="18">
        <v>1984.56</v>
      </c>
      <c r="I2475" s="43">
        <v>286</v>
      </c>
      <c r="J2475" s="18" t="s">
        <v>48</v>
      </c>
      <c r="K2475" t="s">
        <v>4473</v>
      </c>
      <c r="L2475" s="18" t="s">
        <v>630</v>
      </c>
    </row>
    <row r="2476" spans="1:12" x14ac:dyDescent="0.3">
      <c r="A2476" t="s">
        <v>6789</v>
      </c>
      <c r="B2476" s="18" t="s">
        <v>13</v>
      </c>
      <c r="C2476" s="18" t="s">
        <v>25</v>
      </c>
      <c r="D2476" s="18" t="s">
        <v>32</v>
      </c>
      <c r="E2476" s="18" t="s">
        <v>37</v>
      </c>
      <c r="F2476" s="18">
        <v>1048</v>
      </c>
      <c r="G2476" s="18">
        <v>171.73</v>
      </c>
      <c r="H2476" s="18">
        <v>263.18</v>
      </c>
      <c r="I2476" s="43">
        <v>120</v>
      </c>
      <c r="J2476" s="18" t="s">
        <v>48</v>
      </c>
      <c r="K2476" t="s">
        <v>6129</v>
      </c>
      <c r="L2476" s="18" t="s">
        <v>508</v>
      </c>
    </row>
    <row r="2477" spans="1:12" x14ac:dyDescent="0.3">
      <c r="A2477" t="s">
        <v>8258</v>
      </c>
      <c r="B2477" s="18" t="s">
        <v>16</v>
      </c>
      <c r="C2477" s="18" t="s">
        <v>23</v>
      </c>
      <c r="D2477" s="18" t="s">
        <v>32</v>
      </c>
      <c r="E2477" s="18" t="s">
        <v>44</v>
      </c>
      <c r="F2477" s="18">
        <v>1097</v>
      </c>
      <c r="G2477" s="18">
        <v>1720.15</v>
      </c>
      <c r="H2477" s="18">
        <v>3394.57</v>
      </c>
      <c r="I2477" s="43">
        <v>496</v>
      </c>
      <c r="J2477" s="18" t="s">
        <v>48</v>
      </c>
      <c r="K2477" t="s">
        <v>5657</v>
      </c>
      <c r="L2477" s="18" t="s">
        <v>459</v>
      </c>
    </row>
    <row r="2478" spans="1:12" x14ac:dyDescent="0.3">
      <c r="A2478" t="s">
        <v>10013</v>
      </c>
      <c r="B2478" s="18" t="s">
        <v>18</v>
      </c>
      <c r="C2478" s="18" t="s">
        <v>23</v>
      </c>
      <c r="D2478" s="18" t="s">
        <v>31</v>
      </c>
      <c r="E2478" s="18" t="s">
        <v>39</v>
      </c>
      <c r="F2478" s="18">
        <v>1036</v>
      </c>
      <c r="G2478" s="18">
        <v>259.51</v>
      </c>
      <c r="H2478" s="18">
        <v>498.62</v>
      </c>
      <c r="I2478" s="43">
        <v>453</v>
      </c>
      <c r="J2478" s="18" t="s">
        <v>48</v>
      </c>
      <c r="K2478" t="s">
        <v>4959</v>
      </c>
      <c r="L2478" s="18" t="s">
        <v>3290</v>
      </c>
    </row>
    <row r="2479" spans="1:12" x14ac:dyDescent="0.3">
      <c r="A2479" t="s">
        <v>7027</v>
      </c>
      <c r="B2479" s="18" t="s">
        <v>18</v>
      </c>
      <c r="C2479" s="18" t="s">
        <v>22</v>
      </c>
      <c r="D2479" s="18" t="s">
        <v>34</v>
      </c>
      <c r="E2479" s="18" t="s">
        <v>39</v>
      </c>
      <c r="F2479" s="18">
        <v>1095</v>
      </c>
      <c r="G2479" s="18">
        <v>527.64</v>
      </c>
      <c r="H2479" s="18">
        <v>795.36</v>
      </c>
      <c r="I2479" s="43">
        <v>132</v>
      </c>
      <c r="J2479" s="18" t="s">
        <v>48</v>
      </c>
      <c r="K2479" t="s">
        <v>5049</v>
      </c>
      <c r="L2479" s="18" t="s">
        <v>1808</v>
      </c>
    </row>
    <row r="2480" spans="1:12" x14ac:dyDescent="0.3">
      <c r="A2480" t="s">
        <v>7415</v>
      </c>
      <c r="B2480" s="18" t="s">
        <v>11</v>
      </c>
      <c r="C2480" s="18" t="s">
        <v>24</v>
      </c>
      <c r="D2480" s="18" t="s">
        <v>34</v>
      </c>
      <c r="E2480" s="18" t="s">
        <v>45</v>
      </c>
      <c r="F2480" s="18">
        <v>1051</v>
      </c>
      <c r="G2480" s="18">
        <v>204.49</v>
      </c>
      <c r="H2480" s="18">
        <v>284.51</v>
      </c>
      <c r="I2480" s="43">
        <v>52</v>
      </c>
      <c r="J2480" s="18" t="s">
        <v>48</v>
      </c>
      <c r="K2480" t="s">
        <v>4840</v>
      </c>
      <c r="L2480" s="18" t="s">
        <v>579</v>
      </c>
    </row>
    <row r="2481" spans="1:12" x14ac:dyDescent="0.3">
      <c r="A2481" t="s">
        <v>10096</v>
      </c>
      <c r="B2481" s="18" t="s">
        <v>13</v>
      </c>
      <c r="C2481" s="18" t="s">
        <v>22</v>
      </c>
      <c r="D2481" s="18" t="s">
        <v>35</v>
      </c>
      <c r="E2481" s="18" t="s">
        <v>44</v>
      </c>
      <c r="F2481" s="18">
        <v>1001</v>
      </c>
      <c r="G2481" s="18">
        <v>428.13</v>
      </c>
      <c r="H2481" s="18">
        <v>705.97</v>
      </c>
      <c r="I2481" s="43">
        <v>70</v>
      </c>
      <c r="J2481" s="18" t="s">
        <v>48</v>
      </c>
      <c r="K2481" t="s">
        <v>5144</v>
      </c>
      <c r="L2481" s="18" t="s">
        <v>3428</v>
      </c>
    </row>
    <row r="2482" spans="1:12" x14ac:dyDescent="0.3">
      <c r="A2482" t="s">
        <v>7812</v>
      </c>
      <c r="B2482" s="18" t="s">
        <v>16</v>
      </c>
      <c r="C2482" s="18" t="s">
        <v>23</v>
      </c>
      <c r="D2482" s="18" t="s">
        <v>35</v>
      </c>
      <c r="E2482" s="18" t="s">
        <v>42</v>
      </c>
      <c r="F2482" s="18">
        <v>1089</v>
      </c>
      <c r="G2482" s="18">
        <v>1451.85</v>
      </c>
      <c r="H2482" s="18">
        <v>2131.84</v>
      </c>
      <c r="I2482" s="43">
        <v>318</v>
      </c>
      <c r="J2482" s="18" t="s">
        <v>48</v>
      </c>
      <c r="K2482" t="s">
        <v>4987</v>
      </c>
      <c r="L2482" s="18" t="s">
        <v>3518</v>
      </c>
    </row>
    <row r="2483" spans="1:12" x14ac:dyDescent="0.3">
      <c r="A2483" t="s">
        <v>10142</v>
      </c>
      <c r="B2483" s="18" t="s">
        <v>20</v>
      </c>
      <c r="C2483" s="18" t="s">
        <v>26</v>
      </c>
      <c r="D2483" s="18" t="s">
        <v>31</v>
      </c>
      <c r="E2483" s="18" t="s">
        <v>42</v>
      </c>
      <c r="F2483" s="18">
        <v>1047</v>
      </c>
      <c r="G2483" s="18">
        <v>814.15</v>
      </c>
      <c r="H2483" s="18">
        <v>1045</v>
      </c>
      <c r="I2483" s="43">
        <v>99</v>
      </c>
      <c r="J2483" s="18" t="s">
        <v>48</v>
      </c>
      <c r="K2483" t="s">
        <v>5098</v>
      </c>
      <c r="L2483" s="18" t="s">
        <v>3493</v>
      </c>
    </row>
    <row r="2484" spans="1:12" x14ac:dyDescent="0.3">
      <c r="A2484" t="s">
        <v>9416</v>
      </c>
      <c r="B2484" s="18" t="s">
        <v>20</v>
      </c>
      <c r="C2484" s="18" t="s">
        <v>28</v>
      </c>
      <c r="D2484" s="18" t="s">
        <v>34</v>
      </c>
      <c r="E2484" s="18" t="s">
        <v>38</v>
      </c>
      <c r="F2484" s="18">
        <v>1025</v>
      </c>
      <c r="G2484" s="18">
        <v>1214.99</v>
      </c>
      <c r="H2484" s="18">
        <v>2144.11</v>
      </c>
      <c r="I2484" s="43">
        <v>451</v>
      </c>
      <c r="J2484" s="18" t="s">
        <v>48</v>
      </c>
      <c r="K2484" t="s">
        <v>4645</v>
      </c>
      <c r="L2484" s="18" t="s">
        <v>2332</v>
      </c>
    </row>
    <row r="2485" spans="1:12" x14ac:dyDescent="0.3">
      <c r="A2485" t="s">
        <v>8127</v>
      </c>
      <c r="B2485" s="18" t="s">
        <v>11</v>
      </c>
      <c r="C2485" s="18" t="s">
        <v>26</v>
      </c>
      <c r="D2485" s="18" t="s">
        <v>35</v>
      </c>
      <c r="E2485" s="18" t="s">
        <v>45</v>
      </c>
      <c r="F2485" s="18">
        <v>1001</v>
      </c>
      <c r="G2485" s="18">
        <v>1132.24</v>
      </c>
      <c r="H2485" s="18">
        <v>1617.71</v>
      </c>
      <c r="I2485" s="43">
        <v>282</v>
      </c>
      <c r="J2485" s="18" t="s">
        <v>48</v>
      </c>
      <c r="K2485" t="s">
        <v>4635</v>
      </c>
      <c r="L2485" s="18" t="s">
        <v>228</v>
      </c>
    </row>
    <row r="2486" spans="1:12" x14ac:dyDescent="0.3">
      <c r="A2486" t="s">
        <v>6518</v>
      </c>
      <c r="B2486" s="18" t="s">
        <v>20</v>
      </c>
      <c r="C2486" s="18" t="s">
        <v>28</v>
      </c>
      <c r="D2486" s="18" t="s">
        <v>34</v>
      </c>
      <c r="E2486" s="18" t="s">
        <v>36</v>
      </c>
      <c r="F2486" s="18">
        <v>1093</v>
      </c>
      <c r="G2486" s="18">
        <v>506.11</v>
      </c>
      <c r="H2486" s="18">
        <v>994.13</v>
      </c>
      <c r="I2486" s="43">
        <v>486</v>
      </c>
      <c r="J2486" s="18" t="s">
        <v>48</v>
      </c>
      <c r="K2486" t="s">
        <v>5094</v>
      </c>
      <c r="L2486" s="18" t="s">
        <v>3497</v>
      </c>
    </row>
    <row r="2487" spans="1:12" x14ac:dyDescent="0.3">
      <c r="A2487" t="s">
        <v>6718</v>
      </c>
      <c r="B2487" s="18" t="s">
        <v>15</v>
      </c>
      <c r="C2487" s="18" t="s">
        <v>30</v>
      </c>
      <c r="D2487" s="18" t="s">
        <v>34</v>
      </c>
      <c r="E2487" s="18" t="s">
        <v>40</v>
      </c>
      <c r="F2487" s="18">
        <v>1023</v>
      </c>
      <c r="G2487" s="18">
        <v>132.13</v>
      </c>
      <c r="H2487" s="18">
        <v>217.11</v>
      </c>
      <c r="I2487" s="43">
        <v>425</v>
      </c>
      <c r="J2487" s="18" t="s">
        <v>48</v>
      </c>
      <c r="K2487" t="s">
        <v>4726</v>
      </c>
      <c r="L2487" s="18" t="s">
        <v>3960</v>
      </c>
    </row>
    <row r="2488" spans="1:12" x14ac:dyDescent="0.3">
      <c r="A2488" t="s">
        <v>9238</v>
      </c>
      <c r="B2488" s="18" t="s">
        <v>12</v>
      </c>
      <c r="C2488" s="18" t="s">
        <v>29</v>
      </c>
      <c r="D2488" s="18" t="s">
        <v>31</v>
      </c>
      <c r="E2488" s="18" t="s">
        <v>44</v>
      </c>
      <c r="F2488" s="18">
        <v>1086</v>
      </c>
      <c r="G2488" s="18">
        <v>1100.92</v>
      </c>
      <c r="H2488" s="18">
        <v>1956.55</v>
      </c>
      <c r="I2488" s="43">
        <v>180</v>
      </c>
      <c r="J2488" s="18" t="s">
        <v>48</v>
      </c>
      <c r="K2488" t="s">
        <v>5023</v>
      </c>
      <c r="L2488" s="18" t="s">
        <v>2053</v>
      </c>
    </row>
    <row r="2489" spans="1:12" x14ac:dyDescent="0.3">
      <c r="A2489" t="s">
        <v>10571</v>
      </c>
      <c r="B2489" s="18" t="s">
        <v>19</v>
      </c>
      <c r="C2489" s="18" t="s">
        <v>24</v>
      </c>
      <c r="D2489" s="18" t="s">
        <v>32</v>
      </c>
      <c r="E2489" s="18" t="s">
        <v>41</v>
      </c>
      <c r="F2489" s="18">
        <v>1002</v>
      </c>
      <c r="G2489" s="18">
        <v>988.18</v>
      </c>
      <c r="H2489" s="18">
        <v>1328.89</v>
      </c>
      <c r="I2489" s="43">
        <v>14</v>
      </c>
      <c r="J2489" s="18" t="s">
        <v>48</v>
      </c>
      <c r="K2489" t="s">
        <v>4548</v>
      </c>
      <c r="L2489" s="18" t="s">
        <v>4152</v>
      </c>
    </row>
    <row r="2490" spans="1:12" x14ac:dyDescent="0.3">
      <c r="A2490" t="s">
        <v>10393</v>
      </c>
      <c r="B2490" s="18" t="s">
        <v>14</v>
      </c>
      <c r="C2490" s="18" t="s">
        <v>25</v>
      </c>
      <c r="D2490" s="18" t="s">
        <v>32</v>
      </c>
      <c r="E2490" s="18" t="s">
        <v>41</v>
      </c>
      <c r="F2490" s="18">
        <v>1056</v>
      </c>
      <c r="G2490" s="18">
        <v>502.11</v>
      </c>
      <c r="H2490" s="18">
        <v>727.92</v>
      </c>
      <c r="I2490" s="43">
        <v>426</v>
      </c>
      <c r="J2490" s="18" t="s">
        <v>48</v>
      </c>
      <c r="K2490" t="s">
        <v>4813</v>
      </c>
      <c r="L2490" s="18" t="s">
        <v>3858</v>
      </c>
    </row>
    <row r="2491" spans="1:12" x14ac:dyDescent="0.3">
      <c r="A2491" t="s">
        <v>6826</v>
      </c>
      <c r="B2491" s="18" t="s">
        <v>15</v>
      </c>
      <c r="C2491" s="18" t="s">
        <v>28</v>
      </c>
      <c r="D2491" s="18" t="s">
        <v>35</v>
      </c>
      <c r="E2491" s="18" t="s">
        <v>37</v>
      </c>
      <c r="F2491" s="18">
        <v>1024</v>
      </c>
      <c r="G2491" s="18">
        <v>1623.16</v>
      </c>
      <c r="H2491" s="18">
        <v>1876.22</v>
      </c>
      <c r="I2491" s="43">
        <v>319</v>
      </c>
      <c r="J2491" s="18" t="s">
        <v>48</v>
      </c>
      <c r="K2491" t="s">
        <v>4909</v>
      </c>
      <c r="L2491" s="18" t="s">
        <v>3120</v>
      </c>
    </row>
    <row r="2492" spans="1:12" x14ac:dyDescent="0.3">
      <c r="A2492" t="s">
        <v>10153</v>
      </c>
      <c r="B2492" s="18" t="s">
        <v>17</v>
      </c>
      <c r="C2492" s="18" t="s">
        <v>22</v>
      </c>
      <c r="D2492" s="18" t="s">
        <v>31</v>
      </c>
      <c r="E2492" s="18" t="s">
        <v>40</v>
      </c>
      <c r="F2492" s="18">
        <v>1062</v>
      </c>
      <c r="G2492" s="18">
        <v>544.67999999999995</v>
      </c>
      <c r="H2492" s="18">
        <v>640.70000000000005</v>
      </c>
      <c r="I2492" s="43">
        <v>184</v>
      </c>
      <c r="J2492" s="18" t="s">
        <v>48</v>
      </c>
      <c r="K2492" t="s">
        <v>4862</v>
      </c>
      <c r="L2492" s="18" t="s">
        <v>3507</v>
      </c>
    </row>
    <row r="2493" spans="1:12" x14ac:dyDescent="0.3">
      <c r="A2493" t="s">
        <v>6448</v>
      </c>
      <c r="B2493" s="18" t="s">
        <v>15</v>
      </c>
      <c r="C2493" s="18" t="s">
        <v>27</v>
      </c>
      <c r="D2493" s="18" t="s">
        <v>34</v>
      </c>
      <c r="E2493" s="18" t="s">
        <v>40</v>
      </c>
      <c r="F2493" s="18">
        <v>1012</v>
      </c>
      <c r="G2493" s="18">
        <v>1082.0899999999999</v>
      </c>
      <c r="H2493" s="18">
        <v>2007.13</v>
      </c>
      <c r="I2493" s="43">
        <v>386</v>
      </c>
      <c r="J2493" s="18" t="s">
        <v>48</v>
      </c>
      <c r="K2493" t="s">
        <v>5800</v>
      </c>
      <c r="L2493" s="18" t="s">
        <v>1286</v>
      </c>
    </row>
    <row r="2494" spans="1:12" x14ac:dyDescent="0.3">
      <c r="A2494" t="s">
        <v>8279</v>
      </c>
      <c r="B2494" s="18" t="s">
        <v>11</v>
      </c>
      <c r="C2494" s="18" t="s">
        <v>30</v>
      </c>
      <c r="D2494" s="18" t="s">
        <v>35</v>
      </c>
      <c r="E2494" s="18" t="s">
        <v>44</v>
      </c>
      <c r="F2494" s="18">
        <v>1096</v>
      </c>
      <c r="G2494" s="18">
        <v>1167.3599999999999</v>
      </c>
      <c r="H2494" s="18">
        <v>1860.19</v>
      </c>
      <c r="I2494" s="43">
        <v>476</v>
      </c>
      <c r="J2494" s="18" t="s">
        <v>48</v>
      </c>
      <c r="K2494" t="s">
        <v>5271</v>
      </c>
      <c r="L2494" s="18" t="s">
        <v>495</v>
      </c>
    </row>
    <row r="2495" spans="1:12" x14ac:dyDescent="0.3">
      <c r="A2495" t="s">
        <v>8960</v>
      </c>
      <c r="B2495" s="18" t="s">
        <v>12</v>
      </c>
      <c r="C2495" s="18" t="s">
        <v>29</v>
      </c>
      <c r="D2495" s="18" t="s">
        <v>31</v>
      </c>
      <c r="E2495" s="18" t="s">
        <v>45</v>
      </c>
      <c r="F2495" s="18">
        <v>1089</v>
      </c>
      <c r="G2495" s="18">
        <v>656.54</v>
      </c>
      <c r="H2495" s="18">
        <v>1306.22</v>
      </c>
      <c r="I2495" s="43">
        <v>49</v>
      </c>
      <c r="J2495" s="18" t="s">
        <v>48</v>
      </c>
      <c r="K2495" t="s">
        <v>4803</v>
      </c>
      <c r="L2495" s="18" t="s">
        <v>1611</v>
      </c>
    </row>
    <row r="2496" spans="1:12" x14ac:dyDescent="0.3">
      <c r="A2496" t="s">
        <v>10276</v>
      </c>
      <c r="B2496" s="18" t="s">
        <v>19</v>
      </c>
      <c r="C2496" s="18" t="s">
        <v>27</v>
      </c>
      <c r="D2496" s="18" t="s">
        <v>32</v>
      </c>
      <c r="E2496" s="18" t="s">
        <v>42</v>
      </c>
      <c r="F2496" s="18">
        <v>1056</v>
      </c>
      <c r="G2496" s="18">
        <v>83.26</v>
      </c>
      <c r="H2496" s="18">
        <v>105.43</v>
      </c>
      <c r="I2496" s="43">
        <v>205</v>
      </c>
      <c r="J2496" s="18" t="s">
        <v>48</v>
      </c>
      <c r="K2496" t="s">
        <v>4923</v>
      </c>
      <c r="L2496" s="18" t="s">
        <v>3680</v>
      </c>
    </row>
    <row r="2497" spans="1:12" x14ac:dyDescent="0.3">
      <c r="A2497" t="s">
        <v>9979</v>
      </c>
      <c r="B2497" s="18" t="s">
        <v>20</v>
      </c>
      <c r="C2497" s="18" t="s">
        <v>24</v>
      </c>
      <c r="D2497" s="18" t="s">
        <v>34</v>
      </c>
      <c r="E2497" s="18" t="s">
        <v>37</v>
      </c>
      <c r="F2497" s="18">
        <v>1058</v>
      </c>
      <c r="G2497" s="18">
        <v>778.49</v>
      </c>
      <c r="H2497" s="18">
        <v>870.33</v>
      </c>
      <c r="I2497" s="43">
        <v>500</v>
      </c>
      <c r="J2497" s="18" t="s">
        <v>48</v>
      </c>
      <c r="K2497" t="s">
        <v>5268</v>
      </c>
      <c r="L2497" s="18" t="s">
        <v>3218</v>
      </c>
    </row>
    <row r="2498" spans="1:12" x14ac:dyDescent="0.3">
      <c r="A2498" t="s">
        <v>7495</v>
      </c>
      <c r="B2498" s="18" t="s">
        <v>20</v>
      </c>
      <c r="C2498" s="18" t="s">
        <v>29</v>
      </c>
      <c r="D2498" s="18" t="s">
        <v>35</v>
      </c>
      <c r="E2498" s="18" t="s">
        <v>39</v>
      </c>
      <c r="F2498" s="18">
        <v>1012</v>
      </c>
      <c r="G2498" s="18">
        <v>1816.74</v>
      </c>
      <c r="H2498" s="18">
        <v>2189.5700000000002</v>
      </c>
      <c r="I2498" s="43">
        <v>407</v>
      </c>
      <c r="J2498" s="18" t="s">
        <v>48</v>
      </c>
      <c r="K2498" t="s">
        <v>4910</v>
      </c>
      <c r="L2498" s="18" t="s">
        <v>76</v>
      </c>
    </row>
    <row r="2499" spans="1:12" x14ac:dyDescent="0.3">
      <c r="A2499" t="s">
        <v>9338</v>
      </c>
      <c r="B2499" s="18" t="s">
        <v>16</v>
      </c>
      <c r="C2499" s="18" t="s">
        <v>21</v>
      </c>
      <c r="D2499" s="18" t="s">
        <v>34</v>
      </c>
      <c r="E2499" s="18" t="s">
        <v>43</v>
      </c>
      <c r="F2499" s="18">
        <v>1039</v>
      </c>
      <c r="G2499" s="18">
        <v>1406.4</v>
      </c>
      <c r="H2499" s="18">
        <v>2323.88</v>
      </c>
      <c r="I2499" s="43">
        <v>187</v>
      </c>
      <c r="J2499" s="18" t="s">
        <v>48</v>
      </c>
      <c r="K2499" t="s">
        <v>5783</v>
      </c>
      <c r="L2499" s="18" t="s">
        <v>2211</v>
      </c>
    </row>
    <row r="2500" spans="1:12" x14ac:dyDescent="0.3">
      <c r="A2500" t="s">
        <v>8909</v>
      </c>
      <c r="B2500" s="18" t="s">
        <v>18</v>
      </c>
      <c r="C2500" s="18" t="s">
        <v>23</v>
      </c>
      <c r="D2500" s="18" t="s">
        <v>34</v>
      </c>
      <c r="E2500" s="18" t="s">
        <v>40</v>
      </c>
      <c r="F2500" s="18">
        <v>1002</v>
      </c>
      <c r="G2500" s="18">
        <v>1397.85</v>
      </c>
      <c r="H2500" s="18">
        <v>2560.3000000000002</v>
      </c>
      <c r="I2500" s="43">
        <v>8</v>
      </c>
      <c r="J2500" s="18" t="s">
        <v>48</v>
      </c>
      <c r="K2500" t="s">
        <v>5335</v>
      </c>
      <c r="L2500" s="18" t="s">
        <v>1517</v>
      </c>
    </row>
    <row r="2501" spans="1:12" x14ac:dyDescent="0.3">
      <c r="A2501" t="s">
        <v>8602</v>
      </c>
      <c r="B2501" s="18" t="s">
        <v>12</v>
      </c>
      <c r="C2501" s="18" t="s">
        <v>28</v>
      </c>
      <c r="D2501" s="18" t="s">
        <v>34</v>
      </c>
      <c r="E2501" s="18" t="s">
        <v>45</v>
      </c>
      <c r="F2501" s="18">
        <v>1086</v>
      </c>
      <c r="G2501" s="18">
        <v>910.87</v>
      </c>
      <c r="H2501" s="18">
        <v>1590.21</v>
      </c>
      <c r="I2501" s="43">
        <v>126</v>
      </c>
      <c r="J2501" s="18" t="s">
        <v>48</v>
      </c>
      <c r="K2501" t="s">
        <v>5049</v>
      </c>
      <c r="L2501" s="18" t="s">
        <v>1019</v>
      </c>
    </row>
    <row r="2502" spans="1:12" x14ac:dyDescent="0.3">
      <c r="A2502" t="s">
        <v>8616</v>
      </c>
      <c r="B2502" s="18" t="s">
        <v>20</v>
      </c>
      <c r="C2502" s="18" t="s">
        <v>29</v>
      </c>
      <c r="D2502" s="18" t="s">
        <v>31</v>
      </c>
      <c r="E2502" s="18" t="s">
        <v>38</v>
      </c>
      <c r="F2502" s="18">
        <v>1030</v>
      </c>
      <c r="G2502" s="18">
        <v>571.29</v>
      </c>
      <c r="H2502" s="18">
        <v>916.59</v>
      </c>
      <c r="I2502" s="43">
        <v>405</v>
      </c>
      <c r="J2502" s="18" t="s">
        <v>48</v>
      </c>
      <c r="K2502" t="s">
        <v>6038</v>
      </c>
      <c r="L2502" s="18" t="s">
        <v>1042</v>
      </c>
    </row>
    <row r="2503" spans="1:12" x14ac:dyDescent="0.3">
      <c r="A2503" t="s">
        <v>8741</v>
      </c>
      <c r="B2503" s="18" t="s">
        <v>14</v>
      </c>
      <c r="C2503" s="18" t="s">
        <v>23</v>
      </c>
      <c r="D2503" s="18" t="s">
        <v>34</v>
      </c>
      <c r="E2503" s="18" t="s">
        <v>43</v>
      </c>
      <c r="F2503" s="18">
        <v>1014</v>
      </c>
      <c r="G2503" s="18">
        <v>785.51</v>
      </c>
      <c r="H2503" s="18">
        <v>1388.88</v>
      </c>
      <c r="I2503" s="43">
        <v>179</v>
      </c>
      <c r="J2503" s="18" t="s">
        <v>48</v>
      </c>
      <c r="K2503" t="s">
        <v>5446</v>
      </c>
      <c r="L2503" s="18" t="s">
        <v>1239</v>
      </c>
    </row>
    <row r="2504" spans="1:12" x14ac:dyDescent="0.3">
      <c r="A2504" t="s">
        <v>6653</v>
      </c>
      <c r="B2504" s="18" t="s">
        <v>18</v>
      </c>
      <c r="C2504" s="18" t="s">
        <v>24</v>
      </c>
      <c r="D2504" s="18" t="s">
        <v>32</v>
      </c>
      <c r="E2504" s="18" t="s">
        <v>38</v>
      </c>
      <c r="F2504" s="18">
        <v>1053</v>
      </c>
      <c r="G2504" s="18">
        <v>1161.1300000000001</v>
      </c>
      <c r="H2504" s="18">
        <v>2265.81</v>
      </c>
      <c r="I2504" s="43">
        <v>202</v>
      </c>
      <c r="J2504" s="18" t="s">
        <v>48</v>
      </c>
      <c r="K2504" t="s">
        <v>5365</v>
      </c>
      <c r="L2504" s="18" t="s">
        <v>2994</v>
      </c>
    </row>
    <row r="2505" spans="1:12" x14ac:dyDescent="0.3">
      <c r="A2505" t="s">
        <v>6829</v>
      </c>
      <c r="B2505" s="18" t="s">
        <v>12</v>
      </c>
      <c r="C2505" s="18" t="s">
        <v>22</v>
      </c>
      <c r="D2505" s="18" t="s">
        <v>32</v>
      </c>
      <c r="E2505" s="18" t="s">
        <v>36</v>
      </c>
      <c r="F2505" s="18">
        <v>1090</v>
      </c>
      <c r="G2505" s="18">
        <v>957.34</v>
      </c>
      <c r="H2505" s="18">
        <v>1720.32</v>
      </c>
      <c r="I2505" s="43">
        <v>274</v>
      </c>
      <c r="J2505" s="18" t="s">
        <v>48</v>
      </c>
      <c r="K2505" t="s">
        <v>5414</v>
      </c>
      <c r="L2505" s="18" t="s">
        <v>2994</v>
      </c>
    </row>
    <row r="2506" spans="1:12" x14ac:dyDescent="0.3">
      <c r="A2506" t="s">
        <v>9127</v>
      </c>
      <c r="B2506" s="18" t="s">
        <v>13</v>
      </c>
      <c r="C2506" s="18" t="s">
        <v>27</v>
      </c>
      <c r="D2506" s="18" t="s">
        <v>34</v>
      </c>
      <c r="E2506" s="18" t="s">
        <v>39</v>
      </c>
      <c r="F2506" s="18">
        <v>1088</v>
      </c>
      <c r="G2506" s="18">
        <v>661.16</v>
      </c>
      <c r="H2506" s="18">
        <v>1118.5899999999999</v>
      </c>
      <c r="I2506" s="43">
        <v>391</v>
      </c>
      <c r="J2506" s="18" t="s">
        <v>48</v>
      </c>
      <c r="K2506" t="s">
        <v>4514</v>
      </c>
      <c r="L2506" s="18" t="s">
        <v>1873</v>
      </c>
    </row>
    <row r="2507" spans="1:12" x14ac:dyDescent="0.3">
      <c r="A2507" t="s">
        <v>10301</v>
      </c>
      <c r="B2507" s="18" t="s">
        <v>19</v>
      </c>
      <c r="C2507" s="18" t="s">
        <v>25</v>
      </c>
      <c r="D2507" s="18" t="s">
        <v>32</v>
      </c>
      <c r="E2507" s="18" t="s">
        <v>39</v>
      </c>
      <c r="F2507" s="18">
        <v>1018</v>
      </c>
      <c r="G2507" s="18">
        <v>1462.04</v>
      </c>
      <c r="H2507" s="18">
        <v>1853.75</v>
      </c>
      <c r="I2507" s="43">
        <v>237</v>
      </c>
      <c r="J2507" s="18" t="s">
        <v>48</v>
      </c>
      <c r="K2507" t="s">
        <v>4924</v>
      </c>
      <c r="L2507" s="18" t="s">
        <v>3712</v>
      </c>
    </row>
    <row r="2508" spans="1:12" x14ac:dyDescent="0.3">
      <c r="A2508" t="s">
        <v>9745</v>
      </c>
      <c r="B2508" s="18" t="s">
        <v>15</v>
      </c>
      <c r="C2508" s="18" t="s">
        <v>30</v>
      </c>
      <c r="D2508" s="18" t="s">
        <v>31</v>
      </c>
      <c r="E2508" s="18" t="s">
        <v>41</v>
      </c>
      <c r="F2508" s="18">
        <v>1098</v>
      </c>
      <c r="G2508" s="18">
        <v>1734.2</v>
      </c>
      <c r="H2508" s="18">
        <v>3328.73</v>
      </c>
      <c r="I2508" s="43">
        <v>496</v>
      </c>
      <c r="J2508" s="18" t="s">
        <v>48</v>
      </c>
      <c r="K2508" t="s">
        <v>4979</v>
      </c>
      <c r="L2508" s="18" t="s">
        <v>2853</v>
      </c>
    </row>
    <row r="2509" spans="1:12" x14ac:dyDescent="0.3">
      <c r="A2509" t="s">
        <v>9478</v>
      </c>
      <c r="B2509" s="18" t="s">
        <v>15</v>
      </c>
      <c r="C2509" s="18" t="s">
        <v>30</v>
      </c>
      <c r="D2509" s="18" t="s">
        <v>34</v>
      </c>
      <c r="E2509" s="18" t="s">
        <v>39</v>
      </c>
      <c r="F2509" s="18">
        <v>1087</v>
      </c>
      <c r="G2509" s="18">
        <v>776.31</v>
      </c>
      <c r="H2509" s="18">
        <v>1002.35</v>
      </c>
      <c r="I2509" s="43">
        <v>194</v>
      </c>
      <c r="J2509" s="18" t="s">
        <v>48</v>
      </c>
      <c r="K2509" t="s">
        <v>5697</v>
      </c>
      <c r="L2509" s="18" t="s">
        <v>2432</v>
      </c>
    </row>
    <row r="2510" spans="1:12" x14ac:dyDescent="0.3">
      <c r="A2510" t="s">
        <v>10502</v>
      </c>
      <c r="B2510" s="18" t="s">
        <v>18</v>
      </c>
      <c r="C2510" s="18" t="s">
        <v>25</v>
      </c>
      <c r="D2510" s="18" t="s">
        <v>35</v>
      </c>
      <c r="E2510" s="18" t="s">
        <v>41</v>
      </c>
      <c r="F2510" s="18">
        <v>1060</v>
      </c>
      <c r="G2510" s="18">
        <v>1057.3900000000001</v>
      </c>
      <c r="H2510" s="18">
        <v>1795.43</v>
      </c>
      <c r="I2510" s="43">
        <v>222</v>
      </c>
      <c r="J2510" s="18" t="s">
        <v>48</v>
      </c>
      <c r="K2510" t="s">
        <v>4666</v>
      </c>
      <c r="L2510" s="18" t="s">
        <v>4026</v>
      </c>
    </row>
    <row r="2511" spans="1:12" x14ac:dyDescent="0.3">
      <c r="A2511" t="s">
        <v>6992</v>
      </c>
      <c r="B2511" s="18" t="s">
        <v>19</v>
      </c>
      <c r="C2511" s="18" t="s">
        <v>21</v>
      </c>
      <c r="D2511" s="18" t="s">
        <v>33</v>
      </c>
      <c r="E2511" s="18" t="s">
        <v>37</v>
      </c>
      <c r="F2511" s="18">
        <v>1100</v>
      </c>
      <c r="G2511" s="18">
        <v>824.41</v>
      </c>
      <c r="H2511" s="18">
        <v>1423.59</v>
      </c>
      <c r="I2511" s="43">
        <v>214</v>
      </c>
      <c r="J2511" s="18" t="s">
        <v>48</v>
      </c>
      <c r="K2511" t="s">
        <v>5488</v>
      </c>
      <c r="L2511" s="18" t="s">
        <v>2252</v>
      </c>
    </row>
    <row r="2512" spans="1:12" x14ac:dyDescent="0.3">
      <c r="A2512" t="s">
        <v>8702</v>
      </c>
      <c r="B2512" s="18" t="s">
        <v>12</v>
      </c>
      <c r="C2512" s="18" t="s">
        <v>21</v>
      </c>
      <c r="D2512" s="18" t="s">
        <v>34</v>
      </c>
      <c r="E2512" s="18" t="s">
        <v>40</v>
      </c>
      <c r="F2512" s="18">
        <v>1096</v>
      </c>
      <c r="G2512" s="18">
        <v>1265.3399999999999</v>
      </c>
      <c r="H2512" s="18">
        <v>1928.22</v>
      </c>
      <c r="I2512" s="43">
        <v>371</v>
      </c>
      <c r="J2512" s="18" t="s">
        <v>48</v>
      </c>
      <c r="K2512" t="s">
        <v>6091</v>
      </c>
      <c r="L2512" s="18" t="s">
        <v>1168</v>
      </c>
    </row>
    <row r="2513" spans="1:12" x14ac:dyDescent="0.3">
      <c r="A2513" t="s">
        <v>9656</v>
      </c>
      <c r="B2513" s="18" t="s">
        <v>19</v>
      </c>
      <c r="C2513" s="18" t="s">
        <v>22</v>
      </c>
      <c r="D2513" s="18" t="s">
        <v>35</v>
      </c>
      <c r="E2513" s="18" t="s">
        <v>39</v>
      </c>
      <c r="F2513" s="18">
        <v>1054</v>
      </c>
      <c r="G2513" s="18">
        <v>966.08</v>
      </c>
      <c r="H2513" s="18">
        <v>1306.95</v>
      </c>
      <c r="I2513" s="43">
        <v>104</v>
      </c>
      <c r="J2513" s="18" t="s">
        <v>48</v>
      </c>
      <c r="K2513" t="s">
        <v>5565</v>
      </c>
      <c r="L2513" s="18" t="s">
        <v>2721</v>
      </c>
    </row>
    <row r="2514" spans="1:12" x14ac:dyDescent="0.3">
      <c r="A2514" t="s">
        <v>7901</v>
      </c>
      <c r="B2514" s="18" t="s">
        <v>16</v>
      </c>
      <c r="C2514" s="18" t="s">
        <v>28</v>
      </c>
      <c r="D2514" s="18" t="s">
        <v>33</v>
      </c>
      <c r="E2514" s="18" t="s">
        <v>37</v>
      </c>
      <c r="F2514" s="18">
        <v>1043</v>
      </c>
      <c r="G2514" s="18">
        <v>1551</v>
      </c>
      <c r="H2514" s="18">
        <v>2898.66</v>
      </c>
      <c r="I2514" s="43">
        <v>420</v>
      </c>
      <c r="J2514" s="18" t="s">
        <v>48</v>
      </c>
      <c r="K2514" t="s">
        <v>5886</v>
      </c>
      <c r="L2514" s="18" t="s">
        <v>1327</v>
      </c>
    </row>
    <row r="2515" spans="1:12" x14ac:dyDescent="0.3">
      <c r="A2515" t="s">
        <v>9031</v>
      </c>
      <c r="B2515" s="18" t="s">
        <v>19</v>
      </c>
      <c r="C2515" s="18" t="s">
        <v>25</v>
      </c>
      <c r="D2515" s="18" t="s">
        <v>34</v>
      </c>
      <c r="E2515" s="18" t="s">
        <v>37</v>
      </c>
      <c r="F2515" s="18">
        <v>1071</v>
      </c>
      <c r="G2515" s="18">
        <v>289.89999999999998</v>
      </c>
      <c r="H2515" s="18">
        <v>476.54</v>
      </c>
      <c r="I2515" s="43">
        <v>421</v>
      </c>
      <c r="J2515" s="18" t="s">
        <v>48</v>
      </c>
      <c r="K2515" t="s">
        <v>5934</v>
      </c>
      <c r="L2515" s="18" t="s">
        <v>1724</v>
      </c>
    </row>
    <row r="2516" spans="1:12" x14ac:dyDescent="0.3">
      <c r="A2516" t="s">
        <v>8461</v>
      </c>
      <c r="B2516" s="18" t="s">
        <v>16</v>
      </c>
      <c r="C2516" s="18" t="s">
        <v>30</v>
      </c>
      <c r="D2516" s="18" t="s">
        <v>31</v>
      </c>
      <c r="E2516" s="18" t="s">
        <v>37</v>
      </c>
      <c r="F2516" s="18">
        <v>1088</v>
      </c>
      <c r="G2516" s="18">
        <v>1462.79</v>
      </c>
      <c r="H2516" s="18">
        <v>2180.79</v>
      </c>
      <c r="I2516" s="43">
        <v>277</v>
      </c>
      <c r="J2516" s="18" t="s">
        <v>48</v>
      </c>
      <c r="K2516" t="s">
        <v>6177</v>
      </c>
      <c r="L2516" s="18" t="s">
        <v>797</v>
      </c>
    </row>
    <row r="2517" spans="1:12" x14ac:dyDescent="0.3">
      <c r="A2517" t="s">
        <v>8544</v>
      </c>
      <c r="B2517" s="18" t="s">
        <v>14</v>
      </c>
      <c r="C2517" s="18" t="s">
        <v>23</v>
      </c>
      <c r="D2517" s="18" t="s">
        <v>32</v>
      </c>
      <c r="E2517" s="18" t="s">
        <v>41</v>
      </c>
      <c r="F2517" s="18">
        <v>1090</v>
      </c>
      <c r="G2517" s="18">
        <v>822.54</v>
      </c>
      <c r="H2517" s="18">
        <v>1556.16</v>
      </c>
      <c r="I2517" s="43">
        <v>404</v>
      </c>
      <c r="J2517" s="18" t="s">
        <v>48</v>
      </c>
      <c r="K2517" t="s">
        <v>4461</v>
      </c>
      <c r="L2517" s="18" t="s">
        <v>922</v>
      </c>
    </row>
    <row r="2518" spans="1:12" x14ac:dyDescent="0.3">
      <c r="A2518" t="s">
        <v>10101</v>
      </c>
      <c r="B2518" s="18" t="s">
        <v>12</v>
      </c>
      <c r="C2518" s="18" t="s">
        <v>22</v>
      </c>
      <c r="D2518" s="18" t="s">
        <v>35</v>
      </c>
      <c r="E2518" s="18" t="s">
        <v>38</v>
      </c>
      <c r="F2518" s="18">
        <v>1023</v>
      </c>
      <c r="G2518" s="18">
        <v>1834.52</v>
      </c>
      <c r="H2518" s="18">
        <v>2867.25</v>
      </c>
      <c r="I2518" s="43">
        <v>173</v>
      </c>
      <c r="J2518" s="18" t="s">
        <v>48</v>
      </c>
      <c r="K2518" t="s">
        <v>5139</v>
      </c>
      <c r="L2518" s="18" t="s">
        <v>3435</v>
      </c>
    </row>
    <row r="2519" spans="1:12" x14ac:dyDescent="0.3">
      <c r="A2519" t="s">
        <v>8056</v>
      </c>
      <c r="B2519" s="18" t="s">
        <v>12</v>
      </c>
      <c r="C2519" s="18" t="s">
        <v>25</v>
      </c>
      <c r="D2519" s="18" t="s">
        <v>34</v>
      </c>
      <c r="E2519" s="18" t="s">
        <v>40</v>
      </c>
      <c r="F2519" s="18">
        <v>1083</v>
      </c>
      <c r="G2519" s="18">
        <v>499.52</v>
      </c>
      <c r="H2519" s="18">
        <v>717.15</v>
      </c>
      <c r="I2519" s="43">
        <v>456</v>
      </c>
      <c r="J2519" s="18" t="s">
        <v>48</v>
      </c>
      <c r="K2519" t="s">
        <v>4755</v>
      </c>
      <c r="L2519" s="18" t="s">
        <v>108</v>
      </c>
    </row>
    <row r="2520" spans="1:12" x14ac:dyDescent="0.3">
      <c r="A2520" t="s">
        <v>9876</v>
      </c>
      <c r="B2520" s="18" t="s">
        <v>18</v>
      </c>
      <c r="C2520" s="18" t="s">
        <v>22</v>
      </c>
      <c r="D2520" s="18" t="s">
        <v>32</v>
      </c>
      <c r="E2520" s="18" t="s">
        <v>41</v>
      </c>
      <c r="F2520" s="18">
        <v>1099</v>
      </c>
      <c r="G2520" s="18">
        <v>1451.53</v>
      </c>
      <c r="H2520" s="18">
        <v>2623.56</v>
      </c>
      <c r="I2520" s="43">
        <v>428</v>
      </c>
      <c r="J2520" s="18" t="s">
        <v>48</v>
      </c>
      <c r="K2520" t="s">
        <v>5376</v>
      </c>
      <c r="L2520" s="18" t="s">
        <v>3061</v>
      </c>
    </row>
    <row r="2521" spans="1:12" x14ac:dyDescent="0.3">
      <c r="A2521" t="s">
        <v>10281</v>
      </c>
      <c r="B2521" s="18" t="s">
        <v>11</v>
      </c>
      <c r="C2521" s="18" t="s">
        <v>30</v>
      </c>
      <c r="D2521" s="18" t="s">
        <v>35</v>
      </c>
      <c r="E2521" s="18" t="s">
        <v>41</v>
      </c>
      <c r="F2521" s="18">
        <v>1020</v>
      </c>
      <c r="G2521" s="18">
        <v>127.9</v>
      </c>
      <c r="H2521" s="18">
        <v>201.81</v>
      </c>
      <c r="I2521" s="43">
        <v>456</v>
      </c>
      <c r="J2521" s="18" t="s">
        <v>48</v>
      </c>
      <c r="K2521" t="s">
        <v>4527</v>
      </c>
      <c r="L2521" s="18" t="s">
        <v>974</v>
      </c>
    </row>
    <row r="2522" spans="1:12" x14ac:dyDescent="0.3">
      <c r="A2522" t="s">
        <v>7694</v>
      </c>
      <c r="B2522" s="18" t="s">
        <v>16</v>
      </c>
      <c r="C2522" s="18" t="s">
        <v>27</v>
      </c>
      <c r="D2522" s="18" t="s">
        <v>31</v>
      </c>
      <c r="E2522" s="18" t="s">
        <v>38</v>
      </c>
      <c r="F2522" s="18">
        <v>1038</v>
      </c>
      <c r="G2522" s="18">
        <v>785.9</v>
      </c>
      <c r="H2522" s="18">
        <v>1126.8800000000001</v>
      </c>
      <c r="I2522" s="43">
        <v>457</v>
      </c>
      <c r="J2522" s="18" t="s">
        <v>48</v>
      </c>
      <c r="K2522" t="s">
        <v>5756</v>
      </c>
      <c r="L2522" s="18" t="s">
        <v>2273</v>
      </c>
    </row>
    <row r="2523" spans="1:12" x14ac:dyDescent="0.3">
      <c r="A2523" t="s">
        <v>7559</v>
      </c>
      <c r="B2523" s="18" t="s">
        <v>17</v>
      </c>
      <c r="C2523" s="18" t="s">
        <v>21</v>
      </c>
      <c r="D2523" s="18" t="s">
        <v>33</v>
      </c>
      <c r="E2523" s="18" t="s">
        <v>44</v>
      </c>
      <c r="F2523" s="18">
        <v>1089</v>
      </c>
      <c r="G2523" s="18">
        <v>113.52</v>
      </c>
      <c r="H2523" s="18">
        <v>154.04</v>
      </c>
      <c r="I2523" s="43">
        <v>215</v>
      </c>
      <c r="J2523" s="18" t="s">
        <v>48</v>
      </c>
      <c r="K2523" t="s">
        <v>5378</v>
      </c>
      <c r="L2523" s="18" t="s">
        <v>1977</v>
      </c>
    </row>
    <row r="2524" spans="1:12" x14ac:dyDescent="0.3">
      <c r="A2524" t="s">
        <v>8617</v>
      </c>
      <c r="B2524" s="18" t="s">
        <v>18</v>
      </c>
      <c r="C2524" s="18" t="s">
        <v>24</v>
      </c>
      <c r="D2524" s="18" t="s">
        <v>34</v>
      </c>
      <c r="E2524" s="18" t="s">
        <v>37</v>
      </c>
      <c r="F2524" s="18">
        <v>1069</v>
      </c>
      <c r="G2524" s="18">
        <v>1038.44</v>
      </c>
      <c r="H2524" s="18">
        <v>1494.8</v>
      </c>
      <c r="I2524" s="43">
        <v>339</v>
      </c>
      <c r="J2524" s="18" t="s">
        <v>48</v>
      </c>
      <c r="K2524" t="s">
        <v>5660</v>
      </c>
      <c r="L2524" s="18" t="s">
        <v>1043</v>
      </c>
    </row>
    <row r="2525" spans="1:12" x14ac:dyDescent="0.3">
      <c r="A2525" t="s">
        <v>10351</v>
      </c>
      <c r="B2525" s="18" t="s">
        <v>14</v>
      </c>
      <c r="C2525" s="18" t="s">
        <v>30</v>
      </c>
      <c r="D2525" s="18" t="s">
        <v>32</v>
      </c>
      <c r="E2525" s="18" t="s">
        <v>42</v>
      </c>
      <c r="F2525" s="18">
        <v>1086</v>
      </c>
      <c r="G2525" s="18">
        <v>1178.74</v>
      </c>
      <c r="H2525" s="18">
        <v>1548.64</v>
      </c>
      <c r="I2525" s="43">
        <v>61</v>
      </c>
      <c r="J2525" s="18" t="s">
        <v>48</v>
      </c>
      <c r="K2525" t="s">
        <v>4499</v>
      </c>
      <c r="L2525" s="18" t="s">
        <v>3785</v>
      </c>
    </row>
    <row r="2526" spans="1:12" x14ac:dyDescent="0.3">
      <c r="A2526" t="s">
        <v>6394</v>
      </c>
      <c r="B2526" s="18" t="s">
        <v>20</v>
      </c>
      <c r="C2526" s="18" t="s">
        <v>26</v>
      </c>
      <c r="D2526" s="18" t="s">
        <v>31</v>
      </c>
      <c r="E2526" s="18" t="s">
        <v>40</v>
      </c>
      <c r="F2526" s="18">
        <v>1069</v>
      </c>
      <c r="G2526" s="18">
        <v>848.82</v>
      </c>
      <c r="H2526" s="18">
        <v>1530.08</v>
      </c>
      <c r="I2526" s="43">
        <v>161</v>
      </c>
      <c r="J2526" s="18" t="s">
        <v>48</v>
      </c>
      <c r="K2526" t="s">
        <v>4659</v>
      </c>
      <c r="L2526" s="18" t="s">
        <v>1765</v>
      </c>
    </row>
    <row r="2527" spans="1:12" x14ac:dyDescent="0.3">
      <c r="A2527" t="s">
        <v>10670</v>
      </c>
      <c r="B2527" s="18" t="s">
        <v>20</v>
      </c>
      <c r="C2527" s="18" t="s">
        <v>26</v>
      </c>
      <c r="D2527" s="18" t="s">
        <v>33</v>
      </c>
      <c r="E2527" s="18" t="s">
        <v>44</v>
      </c>
      <c r="F2527" s="18">
        <v>1015</v>
      </c>
      <c r="G2527" s="18">
        <v>1245.48</v>
      </c>
      <c r="H2527" s="18">
        <v>1876.42</v>
      </c>
      <c r="I2527" s="43">
        <v>343</v>
      </c>
      <c r="J2527" s="18" t="s">
        <v>48</v>
      </c>
      <c r="K2527" t="s">
        <v>4401</v>
      </c>
      <c r="L2527" s="18" t="s">
        <v>4303</v>
      </c>
    </row>
    <row r="2528" spans="1:12" x14ac:dyDescent="0.3">
      <c r="A2528" t="s">
        <v>8237</v>
      </c>
      <c r="B2528" s="18" t="s">
        <v>15</v>
      </c>
      <c r="C2528" s="18" t="s">
        <v>27</v>
      </c>
      <c r="D2528" s="18" t="s">
        <v>33</v>
      </c>
      <c r="E2528" s="18" t="s">
        <v>41</v>
      </c>
      <c r="F2528" s="18">
        <v>1020</v>
      </c>
      <c r="G2528" s="18">
        <v>1353.54</v>
      </c>
      <c r="H2528" s="18">
        <v>2423.87</v>
      </c>
      <c r="I2528" s="43">
        <v>413</v>
      </c>
      <c r="J2528" s="18" t="s">
        <v>48</v>
      </c>
      <c r="K2528" t="s">
        <v>4692</v>
      </c>
      <c r="L2528" s="18" t="s">
        <v>426</v>
      </c>
    </row>
    <row r="2529" spans="1:12" x14ac:dyDescent="0.3">
      <c r="A2529" t="s">
        <v>10423</v>
      </c>
      <c r="B2529" s="18" t="s">
        <v>12</v>
      </c>
      <c r="C2529" s="18" t="s">
        <v>26</v>
      </c>
      <c r="D2529" s="18" t="s">
        <v>34</v>
      </c>
      <c r="E2529" s="18" t="s">
        <v>43</v>
      </c>
      <c r="F2529" s="18">
        <v>1039</v>
      </c>
      <c r="G2529" s="18">
        <v>805.79</v>
      </c>
      <c r="H2529" s="18">
        <v>977.67</v>
      </c>
      <c r="I2529" s="43">
        <v>63</v>
      </c>
      <c r="J2529" s="18" t="s">
        <v>48</v>
      </c>
      <c r="K2529" t="s">
        <v>4779</v>
      </c>
      <c r="L2529" s="18" t="s">
        <v>3896</v>
      </c>
    </row>
    <row r="2530" spans="1:12" x14ac:dyDescent="0.3">
      <c r="A2530" t="s">
        <v>9719</v>
      </c>
      <c r="B2530" s="18" t="s">
        <v>11</v>
      </c>
      <c r="C2530" s="18" t="s">
        <v>22</v>
      </c>
      <c r="D2530" s="18" t="s">
        <v>35</v>
      </c>
      <c r="E2530" s="18" t="s">
        <v>42</v>
      </c>
      <c r="F2530" s="18">
        <v>1027</v>
      </c>
      <c r="G2530" s="18">
        <v>660.24</v>
      </c>
      <c r="H2530" s="18">
        <v>883.08</v>
      </c>
      <c r="I2530" s="43">
        <v>198</v>
      </c>
      <c r="J2530" s="18" t="s">
        <v>48</v>
      </c>
      <c r="K2530" t="s">
        <v>5516</v>
      </c>
      <c r="L2530" s="18" t="s">
        <v>2810</v>
      </c>
    </row>
    <row r="2531" spans="1:12" x14ac:dyDescent="0.3">
      <c r="A2531" t="s">
        <v>7756</v>
      </c>
      <c r="B2531" s="18" t="s">
        <v>16</v>
      </c>
      <c r="C2531" s="18" t="s">
        <v>29</v>
      </c>
      <c r="D2531" s="18" t="s">
        <v>32</v>
      </c>
      <c r="E2531" s="18" t="s">
        <v>36</v>
      </c>
      <c r="F2531" s="18">
        <v>1089</v>
      </c>
      <c r="G2531" s="18">
        <v>722.57</v>
      </c>
      <c r="H2531" s="18">
        <v>1151.06</v>
      </c>
      <c r="I2531" s="43">
        <v>268</v>
      </c>
      <c r="J2531" s="18" t="s">
        <v>48</v>
      </c>
      <c r="K2531" t="s">
        <v>4653</v>
      </c>
      <c r="L2531" s="18" t="s">
        <v>2687</v>
      </c>
    </row>
    <row r="2532" spans="1:12" x14ac:dyDescent="0.3">
      <c r="A2532" t="s">
        <v>10458</v>
      </c>
      <c r="B2532" s="18" t="s">
        <v>15</v>
      </c>
      <c r="C2532" s="18" t="s">
        <v>24</v>
      </c>
      <c r="D2532" s="18" t="s">
        <v>33</v>
      </c>
      <c r="E2532" s="18" t="s">
        <v>43</v>
      </c>
      <c r="F2532" s="18">
        <v>1006</v>
      </c>
      <c r="G2532" s="18">
        <v>1617.07</v>
      </c>
      <c r="H2532" s="18">
        <v>3027.63</v>
      </c>
      <c r="I2532" s="43">
        <v>26</v>
      </c>
      <c r="J2532" s="18" t="s">
        <v>48</v>
      </c>
      <c r="K2532" t="s">
        <v>4741</v>
      </c>
      <c r="L2532" s="18" t="s">
        <v>3942</v>
      </c>
    </row>
    <row r="2533" spans="1:12" x14ac:dyDescent="0.3">
      <c r="A2533" t="s">
        <v>8927</v>
      </c>
      <c r="B2533" s="18" t="s">
        <v>18</v>
      </c>
      <c r="C2533" s="18" t="s">
        <v>25</v>
      </c>
      <c r="D2533" s="18" t="s">
        <v>31</v>
      </c>
      <c r="E2533" s="18" t="s">
        <v>38</v>
      </c>
      <c r="F2533" s="18">
        <v>1058</v>
      </c>
      <c r="G2533" s="18">
        <v>476.53</v>
      </c>
      <c r="H2533" s="18">
        <v>920.94</v>
      </c>
      <c r="I2533" s="43">
        <v>401</v>
      </c>
      <c r="J2533" s="18" t="s">
        <v>48</v>
      </c>
      <c r="K2533" t="s">
        <v>5379</v>
      </c>
      <c r="L2533" s="18" t="s">
        <v>1551</v>
      </c>
    </row>
    <row r="2534" spans="1:12" x14ac:dyDescent="0.3">
      <c r="A2534" t="s">
        <v>8522</v>
      </c>
      <c r="B2534" s="18" t="s">
        <v>14</v>
      </c>
      <c r="C2534" s="18" t="s">
        <v>26</v>
      </c>
      <c r="D2534" s="18" t="s">
        <v>31</v>
      </c>
      <c r="E2534" s="18" t="s">
        <v>44</v>
      </c>
      <c r="F2534" s="18">
        <v>1032</v>
      </c>
      <c r="G2534" s="18">
        <v>951.88</v>
      </c>
      <c r="H2534" s="18">
        <v>1494.43</v>
      </c>
      <c r="I2534" s="43">
        <v>455</v>
      </c>
      <c r="J2534" s="18" t="s">
        <v>48</v>
      </c>
      <c r="K2534" t="s">
        <v>5595</v>
      </c>
      <c r="L2534" s="18" t="s">
        <v>888</v>
      </c>
    </row>
    <row r="2535" spans="1:12" x14ac:dyDescent="0.3">
      <c r="A2535" t="s">
        <v>6682</v>
      </c>
      <c r="B2535" s="18" t="s">
        <v>11</v>
      </c>
      <c r="C2535" s="18" t="s">
        <v>22</v>
      </c>
      <c r="D2535" s="18" t="s">
        <v>32</v>
      </c>
      <c r="E2535" s="18" t="s">
        <v>39</v>
      </c>
      <c r="F2535" s="18">
        <v>1097</v>
      </c>
      <c r="G2535" s="18">
        <v>1491</v>
      </c>
      <c r="H2535" s="18">
        <v>2820.33</v>
      </c>
      <c r="I2535" s="43">
        <v>156</v>
      </c>
      <c r="J2535" s="18" t="s">
        <v>48</v>
      </c>
      <c r="K2535" t="s">
        <v>4524</v>
      </c>
      <c r="L2535" s="18" t="s">
        <v>1371</v>
      </c>
    </row>
    <row r="2536" spans="1:12" x14ac:dyDescent="0.3">
      <c r="A2536" t="s">
        <v>9821</v>
      </c>
      <c r="B2536" s="18" t="s">
        <v>20</v>
      </c>
      <c r="C2536" s="18" t="s">
        <v>22</v>
      </c>
      <c r="D2536" s="18" t="s">
        <v>31</v>
      </c>
      <c r="E2536" s="18" t="s">
        <v>42</v>
      </c>
      <c r="F2536" s="18">
        <v>1048</v>
      </c>
      <c r="G2536" s="18">
        <v>565.36</v>
      </c>
      <c r="H2536" s="18">
        <v>1128.22</v>
      </c>
      <c r="I2536" s="43">
        <v>370</v>
      </c>
      <c r="J2536" s="18" t="s">
        <v>48</v>
      </c>
      <c r="K2536" t="s">
        <v>4835</v>
      </c>
      <c r="L2536" s="18" t="s">
        <v>2975</v>
      </c>
    </row>
    <row r="2537" spans="1:12" x14ac:dyDescent="0.3">
      <c r="A2537" t="s">
        <v>6678</v>
      </c>
      <c r="B2537" s="18" t="s">
        <v>20</v>
      </c>
      <c r="C2537" s="18" t="s">
        <v>23</v>
      </c>
      <c r="D2537" s="18" t="s">
        <v>34</v>
      </c>
      <c r="E2537" s="18" t="s">
        <v>38</v>
      </c>
      <c r="F2537" s="18">
        <v>1070</v>
      </c>
      <c r="G2537" s="18">
        <v>1679.96</v>
      </c>
      <c r="H2537" s="18">
        <v>3123.27</v>
      </c>
      <c r="I2537" s="43">
        <v>219</v>
      </c>
      <c r="J2537" s="18" t="s">
        <v>48</v>
      </c>
      <c r="K2537" t="s">
        <v>5852</v>
      </c>
      <c r="L2537" s="18" t="s">
        <v>2006</v>
      </c>
    </row>
    <row r="2538" spans="1:12" x14ac:dyDescent="0.3">
      <c r="A2538" t="s">
        <v>7715</v>
      </c>
      <c r="B2538" s="18" t="s">
        <v>13</v>
      </c>
      <c r="C2538" s="18" t="s">
        <v>23</v>
      </c>
      <c r="D2538" s="18" t="s">
        <v>34</v>
      </c>
      <c r="E2538" s="18" t="s">
        <v>37</v>
      </c>
      <c r="F2538" s="18">
        <v>1037</v>
      </c>
      <c r="G2538" s="18">
        <v>1157.51</v>
      </c>
      <c r="H2538" s="18">
        <v>2230.73</v>
      </c>
      <c r="I2538" s="43">
        <v>294</v>
      </c>
      <c r="J2538" s="18" t="s">
        <v>48</v>
      </c>
      <c r="K2538" t="s">
        <v>5628</v>
      </c>
      <c r="L2538" s="18" t="s">
        <v>2589</v>
      </c>
    </row>
    <row r="2539" spans="1:12" x14ac:dyDescent="0.3">
      <c r="A2539" t="s">
        <v>8299</v>
      </c>
      <c r="B2539" s="18" t="s">
        <v>15</v>
      </c>
      <c r="C2539" s="18" t="s">
        <v>21</v>
      </c>
      <c r="D2539" s="18" t="s">
        <v>32</v>
      </c>
      <c r="E2539" s="18" t="s">
        <v>36</v>
      </c>
      <c r="F2539" s="18">
        <v>1075</v>
      </c>
      <c r="G2539" s="18">
        <v>412.67</v>
      </c>
      <c r="H2539" s="18">
        <v>596.37</v>
      </c>
      <c r="I2539" s="43">
        <v>126</v>
      </c>
      <c r="J2539" s="18" t="s">
        <v>48</v>
      </c>
      <c r="K2539" t="s">
        <v>6227</v>
      </c>
      <c r="L2539" s="18" t="s">
        <v>528</v>
      </c>
    </row>
    <row r="2540" spans="1:12" x14ac:dyDescent="0.3">
      <c r="A2540" t="s">
        <v>9814</v>
      </c>
      <c r="B2540" s="18" t="s">
        <v>14</v>
      </c>
      <c r="C2540" s="18" t="s">
        <v>26</v>
      </c>
      <c r="D2540" s="18" t="s">
        <v>32</v>
      </c>
      <c r="E2540" s="18" t="s">
        <v>37</v>
      </c>
      <c r="F2540" s="18">
        <v>1023</v>
      </c>
      <c r="G2540" s="18">
        <v>730.9</v>
      </c>
      <c r="H2540" s="18">
        <v>1118.5899999999999</v>
      </c>
      <c r="I2540" s="43">
        <v>455</v>
      </c>
      <c r="J2540" s="18" t="s">
        <v>48</v>
      </c>
      <c r="K2540" t="s">
        <v>4519</v>
      </c>
      <c r="L2540" s="18" t="s">
        <v>2967</v>
      </c>
    </row>
    <row r="2541" spans="1:12" x14ac:dyDescent="0.3">
      <c r="A2541" t="s">
        <v>6948</v>
      </c>
      <c r="B2541" s="18" t="s">
        <v>18</v>
      </c>
      <c r="C2541" s="18" t="s">
        <v>25</v>
      </c>
      <c r="D2541" s="18" t="s">
        <v>35</v>
      </c>
      <c r="E2541" s="18" t="s">
        <v>37</v>
      </c>
      <c r="F2541" s="18">
        <v>1078</v>
      </c>
      <c r="G2541" s="18">
        <v>298.68</v>
      </c>
      <c r="H2541" s="18">
        <v>546.25</v>
      </c>
      <c r="I2541" s="43">
        <v>33</v>
      </c>
      <c r="J2541" s="18" t="s">
        <v>48</v>
      </c>
      <c r="K2541" t="s">
        <v>5322</v>
      </c>
      <c r="L2541" s="18" t="s">
        <v>1173</v>
      </c>
    </row>
    <row r="2542" spans="1:12" x14ac:dyDescent="0.3">
      <c r="A2542" t="s">
        <v>8778</v>
      </c>
      <c r="B2542" s="18" t="s">
        <v>17</v>
      </c>
      <c r="C2542" s="18" t="s">
        <v>21</v>
      </c>
      <c r="D2542" s="18" t="s">
        <v>35</v>
      </c>
      <c r="E2542" s="18" t="s">
        <v>44</v>
      </c>
      <c r="F2542" s="18">
        <v>1032</v>
      </c>
      <c r="G2542" s="18">
        <v>366.1</v>
      </c>
      <c r="H2542" s="18">
        <v>530.04999999999995</v>
      </c>
      <c r="I2542" s="43">
        <v>185</v>
      </c>
      <c r="J2542" s="18" t="s">
        <v>48</v>
      </c>
      <c r="K2542" t="s">
        <v>6055</v>
      </c>
      <c r="L2542" s="18" t="s">
        <v>1303</v>
      </c>
    </row>
    <row r="2543" spans="1:12" x14ac:dyDescent="0.3">
      <c r="A2543" t="s">
        <v>9402</v>
      </c>
      <c r="B2543" s="18" t="s">
        <v>20</v>
      </c>
      <c r="C2543" s="18" t="s">
        <v>27</v>
      </c>
      <c r="D2543" s="18" t="s">
        <v>32</v>
      </c>
      <c r="E2543" s="18" t="s">
        <v>41</v>
      </c>
      <c r="F2543" s="18">
        <v>1019</v>
      </c>
      <c r="G2543" s="18">
        <v>1178.44</v>
      </c>
      <c r="H2543" s="18">
        <v>1875.19</v>
      </c>
      <c r="I2543" s="43">
        <v>275</v>
      </c>
      <c r="J2543" s="18" t="s">
        <v>48</v>
      </c>
      <c r="K2543" t="s">
        <v>5742</v>
      </c>
      <c r="L2543" s="18" t="s">
        <v>2308</v>
      </c>
    </row>
    <row r="2544" spans="1:12" x14ac:dyDescent="0.3">
      <c r="A2544" t="s">
        <v>7478</v>
      </c>
      <c r="B2544" s="18" t="s">
        <v>14</v>
      </c>
      <c r="C2544" s="18" t="s">
        <v>29</v>
      </c>
      <c r="D2544" s="18" t="s">
        <v>33</v>
      </c>
      <c r="E2544" s="18" t="s">
        <v>39</v>
      </c>
      <c r="F2544" s="18">
        <v>1035</v>
      </c>
      <c r="G2544" s="18">
        <v>111.6</v>
      </c>
      <c r="H2544" s="18">
        <v>140.16</v>
      </c>
      <c r="I2544" s="43">
        <v>496</v>
      </c>
      <c r="J2544" s="18" t="s">
        <v>48</v>
      </c>
      <c r="K2544" t="s">
        <v>4399</v>
      </c>
      <c r="L2544" s="18" t="s">
        <v>4305</v>
      </c>
    </row>
    <row r="2545" spans="1:12" x14ac:dyDescent="0.3">
      <c r="A2545" t="s">
        <v>7109</v>
      </c>
      <c r="B2545" s="18" t="s">
        <v>19</v>
      </c>
      <c r="C2545" s="18" t="s">
        <v>30</v>
      </c>
      <c r="D2545" s="18" t="s">
        <v>35</v>
      </c>
      <c r="E2545" s="18" t="s">
        <v>44</v>
      </c>
      <c r="F2545" s="18">
        <v>1067</v>
      </c>
      <c r="G2545" s="18">
        <v>339.51</v>
      </c>
      <c r="H2545" s="18">
        <v>410.72</v>
      </c>
      <c r="I2545" s="43">
        <v>131</v>
      </c>
      <c r="J2545" s="18" t="s">
        <v>48</v>
      </c>
      <c r="K2545" t="s">
        <v>6038</v>
      </c>
      <c r="L2545" s="18" t="s">
        <v>1369</v>
      </c>
    </row>
    <row r="2546" spans="1:12" x14ac:dyDescent="0.3">
      <c r="A2546" t="s">
        <v>6754</v>
      </c>
      <c r="B2546" s="18" t="s">
        <v>17</v>
      </c>
      <c r="C2546" s="18" t="s">
        <v>25</v>
      </c>
      <c r="D2546" s="18" t="s">
        <v>35</v>
      </c>
      <c r="E2546" s="18" t="s">
        <v>41</v>
      </c>
      <c r="F2546" s="18">
        <v>1016</v>
      </c>
      <c r="G2546" s="18">
        <v>1860.22</v>
      </c>
      <c r="H2546" s="18">
        <v>3284.33</v>
      </c>
      <c r="I2546" s="43">
        <v>87</v>
      </c>
      <c r="J2546" s="18" t="s">
        <v>48</v>
      </c>
      <c r="K2546" t="s">
        <v>5688</v>
      </c>
      <c r="L2546" s="18" t="s">
        <v>2456</v>
      </c>
    </row>
    <row r="2547" spans="1:12" x14ac:dyDescent="0.3">
      <c r="A2547" t="s">
        <v>6997</v>
      </c>
      <c r="B2547" s="18" t="s">
        <v>13</v>
      </c>
      <c r="C2547" s="18" t="s">
        <v>23</v>
      </c>
      <c r="D2547" s="18" t="s">
        <v>33</v>
      </c>
      <c r="E2547" s="18" t="s">
        <v>44</v>
      </c>
      <c r="F2547" s="18">
        <v>1043</v>
      </c>
      <c r="G2547" s="18">
        <v>930.83</v>
      </c>
      <c r="H2547" s="18">
        <v>1738.69</v>
      </c>
      <c r="I2547" s="43">
        <v>452</v>
      </c>
      <c r="J2547" s="18" t="s">
        <v>48</v>
      </c>
      <c r="K2547" t="s">
        <v>5674</v>
      </c>
      <c r="L2547" s="18" t="s">
        <v>2456</v>
      </c>
    </row>
    <row r="2548" spans="1:12" x14ac:dyDescent="0.3">
      <c r="A2548" t="s">
        <v>7384</v>
      </c>
      <c r="B2548" s="18" t="s">
        <v>17</v>
      </c>
      <c r="C2548" s="18" t="s">
        <v>28</v>
      </c>
      <c r="D2548" s="18" t="s">
        <v>32</v>
      </c>
      <c r="E2548" s="18" t="s">
        <v>44</v>
      </c>
      <c r="F2548" s="18">
        <v>1033</v>
      </c>
      <c r="G2548" s="18">
        <v>279.94</v>
      </c>
      <c r="H2548" s="18">
        <v>558.67999999999995</v>
      </c>
      <c r="I2548" s="43">
        <v>384</v>
      </c>
      <c r="J2548" s="18" t="s">
        <v>48</v>
      </c>
      <c r="K2548" t="s">
        <v>4803</v>
      </c>
      <c r="L2548" s="18" t="s">
        <v>2848</v>
      </c>
    </row>
    <row r="2549" spans="1:12" x14ac:dyDescent="0.3">
      <c r="A2549" t="s">
        <v>6317</v>
      </c>
      <c r="B2549" s="18" t="s">
        <v>19</v>
      </c>
      <c r="C2549" s="18" t="s">
        <v>24</v>
      </c>
      <c r="D2549" s="18" t="s">
        <v>32</v>
      </c>
      <c r="E2549" s="18" t="s">
        <v>36</v>
      </c>
      <c r="F2549" s="18">
        <v>1055</v>
      </c>
      <c r="G2549" s="18">
        <v>657.11</v>
      </c>
      <c r="H2549" s="18">
        <v>1057.69</v>
      </c>
      <c r="I2549" s="43">
        <v>212</v>
      </c>
      <c r="J2549" s="18" t="s">
        <v>48</v>
      </c>
      <c r="K2549" t="s">
        <v>5187</v>
      </c>
      <c r="L2549" s="18" t="s">
        <v>3360</v>
      </c>
    </row>
    <row r="2550" spans="1:12" x14ac:dyDescent="0.3">
      <c r="A2550" t="s">
        <v>9897</v>
      </c>
      <c r="B2550" s="18" t="s">
        <v>11</v>
      </c>
      <c r="C2550" s="18" t="s">
        <v>24</v>
      </c>
      <c r="D2550" s="18" t="s">
        <v>34</v>
      </c>
      <c r="E2550" s="18" t="s">
        <v>44</v>
      </c>
      <c r="F2550" s="18">
        <v>1070</v>
      </c>
      <c r="G2550" s="18">
        <v>1084.94</v>
      </c>
      <c r="H2550" s="18">
        <v>1448.27</v>
      </c>
      <c r="I2550" s="43">
        <v>241</v>
      </c>
      <c r="J2550" s="18" t="s">
        <v>48</v>
      </c>
      <c r="K2550" t="s">
        <v>4901</v>
      </c>
      <c r="L2550" s="18" t="s">
        <v>3095</v>
      </c>
    </row>
    <row r="2551" spans="1:12" x14ac:dyDescent="0.3">
      <c r="A2551" t="s">
        <v>10135</v>
      </c>
      <c r="B2551" s="18" t="s">
        <v>15</v>
      </c>
      <c r="C2551" s="18" t="s">
        <v>25</v>
      </c>
      <c r="D2551" s="18" t="s">
        <v>35</v>
      </c>
      <c r="E2551" s="18" t="s">
        <v>45</v>
      </c>
      <c r="F2551" s="18">
        <v>1093</v>
      </c>
      <c r="G2551" s="18">
        <v>542.79999999999995</v>
      </c>
      <c r="H2551" s="18">
        <v>855.03</v>
      </c>
      <c r="I2551" s="43">
        <v>477</v>
      </c>
      <c r="J2551" s="18" t="s">
        <v>48</v>
      </c>
      <c r="K2551" t="s">
        <v>5105</v>
      </c>
      <c r="L2551" s="18" t="s">
        <v>3482</v>
      </c>
    </row>
    <row r="2552" spans="1:12" x14ac:dyDescent="0.3">
      <c r="A2552" t="s">
        <v>10085</v>
      </c>
      <c r="B2552" s="18" t="s">
        <v>15</v>
      </c>
      <c r="C2552" s="18" t="s">
        <v>29</v>
      </c>
      <c r="D2552" s="18" t="s">
        <v>32</v>
      </c>
      <c r="E2552" s="18" t="s">
        <v>42</v>
      </c>
      <c r="F2552" s="18">
        <v>1068</v>
      </c>
      <c r="G2552" s="18">
        <v>336.05</v>
      </c>
      <c r="H2552" s="18">
        <v>591.07000000000005</v>
      </c>
      <c r="I2552" s="43">
        <v>56</v>
      </c>
      <c r="J2552" s="18" t="s">
        <v>48</v>
      </c>
      <c r="K2552" t="s">
        <v>4986</v>
      </c>
      <c r="L2552" s="18" t="s">
        <v>3405</v>
      </c>
    </row>
    <row r="2553" spans="1:12" x14ac:dyDescent="0.3">
      <c r="A2553" t="s">
        <v>9243</v>
      </c>
      <c r="B2553" s="18" t="s">
        <v>17</v>
      </c>
      <c r="C2553" s="18" t="s">
        <v>21</v>
      </c>
      <c r="D2553" s="18" t="s">
        <v>35</v>
      </c>
      <c r="E2553" s="18" t="s">
        <v>38</v>
      </c>
      <c r="F2553" s="18">
        <v>1053</v>
      </c>
      <c r="G2553" s="18">
        <v>318.45999999999998</v>
      </c>
      <c r="H2553" s="18">
        <v>576.70000000000005</v>
      </c>
      <c r="I2553" s="43">
        <v>264</v>
      </c>
      <c r="J2553" s="18" t="s">
        <v>48</v>
      </c>
      <c r="K2553" t="s">
        <v>4406</v>
      </c>
      <c r="L2553" s="18" t="s">
        <v>2059</v>
      </c>
    </row>
    <row r="2554" spans="1:12" x14ac:dyDescent="0.3">
      <c r="A2554" t="s">
        <v>8315</v>
      </c>
      <c r="B2554" s="18" t="s">
        <v>17</v>
      </c>
      <c r="C2554" s="18" t="s">
        <v>27</v>
      </c>
      <c r="D2554" s="18" t="s">
        <v>33</v>
      </c>
      <c r="E2554" s="18" t="s">
        <v>41</v>
      </c>
      <c r="F2554" s="18">
        <v>1079</v>
      </c>
      <c r="G2554" s="18">
        <v>873.72</v>
      </c>
      <c r="H2554" s="18">
        <v>1043.22</v>
      </c>
      <c r="I2554" s="43">
        <v>476</v>
      </c>
      <c r="J2554" s="18" t="s">
        <v>48</v>
      </c>
      <c r="K2554" t="s">
        <v>6084</v>
      </c>
      <c r="L2554" s="18" t="s">
        <v>549</v>
      </c>
    </row>
    <row r="2555" spans="1:12" x14ac:dyDescent="0.3">
      <c r="A2555" t="s">
        <v>10081</v>
      </c>
      <c r="B2555" s="18" t="s">
        <v>12</v>
      </c>
      <c r="C2555" s="18" t="s">
        <v>24</v>
      </c>
      <c r="D2555" s="18" t="s">
        <v>31</v>
      </c>
      <c r="E2555" s="18" t="s">
        <v>41</v>
      </c>
      <c r="F2555" s="18">
        <v>1039</v>
      </c>
      <c r="G2555" s="18">
        <v>812.83</v>
      </c>
      <c r="H2555" s="18">
        <v>1156.27</v>
      </c>
      <c r="I2555" s="43">
        <v>311</v>
      </c>
      <c r="J2555" s="18" t="s">
        <v>48</v>
      </c>
      <c r="K2555" t="s">
        <v>5163</v>
      </c>
      <c r="L2555" s="18" t="s">
        <v>3400</v>
      </c>
    </row>
    <row r="2556" spans="1:12" x14ac:dyDescent="0.3">
      <c r="A2556" t="s">
        <v>8896</v>
      </c>
      <c r="B2556" s="18" t="s">
        <v>16</v>
      </c>
      <c r="C2556" s="18" t="s">
        <v>26</v>
      </c>
      <c r="D2556" s="18" t="s">
        <v>35</v>
      </c>
      <c r="E2556" s="18" t="s">
        <v>36</v>
      </c>
      <c r="F2556" s="18">
        <v>1075</v>
      </c>
      <c r="G2556" s="18">
        <v>253.28</v>
      </c>
      <c r="H2556" s="18">
        <v>472.75</v>
      </c>
      <c r="I2556" s="43">
        <v>328</v>
      </c>
      <c r="J2556" s="18" t="s">
        <v>48</v>
      </c>
      <c r="K2556" t="s">
        <v>5112</v>
      </c>
      <c r="L2556" s="18" t="s">
        <v>1497</v>
      </c>
    </row>
    <row r="2557" spans="1:12" x14ac:dyDescent="0.3">
      <c r="A2557" t="s">
        <v>10060</v>
      </c>
      <c r="B2557" s="18" t="s">
        <v>15</v>
      </c>
      <c r="C2557" s="18" t="s">
        <v>21</v>
      </c>
      <c r="D2557" s="18" t="s">
        <v>35</v>
      </c>
      <c r="E2557" s="18" t="s">
        <v>41</v>
      </c>
      <c r="F2557" s="18">
        <v>1034</v>
      </c>
      <c r="G2557" s="18">
        <v>1621.08</v>
      </c>
      <c r="H2557" s="18">
        <v>2642.9</v>
      </c>
      <c r="I2557" s="43">
        <v>120</v>
      </c>
      <c r="J2557" s="18" t="s">
        <v>48</v>
      </c>
      <c r="K2557" t="s">
        <v>5183</v>
      </c>
      <c r="L2557" s="18" t="s">
        <v>3368</v>
      </c>
    </row>
    <row r="2558" spans="1:12" x14ac:dyDescent="0.3">
      <c r="A2558" t="s">
        <v>8847</v>
      </c>
      <c r="B2558" s="18" t="s">
        <v>16</v>
      </c>
      <c r="C2558" s="18" t="s">
        <v>22</v>
      </c>
      <c r="D2558" s="18" t="s">
        <v>34</v>
      </c>
      <c r="E2558" s="18" t="s">
        <v>43</v>
      </c>
      <c r="F2558" s="18">
        <v>1080</v>
      </c>
      <c r="G2558" s="18">
        <v>752.96</v>
      </c>
      <c r="H2558" s="18">
        <v>1216.72</v>
      </c>
      <c r="I2558" s="43">
        <v>90</v>
      </c>
      <c r="J2558" s="18" t="s">
        <v>48</v>
      </c>
      <c r="K2558" t="s">
        <v>4973</v>
      </c>
      <c r="L2558" s="18" t="s">
        <v>1424</v>
      </c>
    </row>
    <row r="2559" spans="1:12" x14ac:dyDescent="0.3">
      <c r="A2559" t="s">
        <v>9529</v>
      </c>
      <c r="B2559" s="18" t="s">
        <v>12</v>
      </c>
      <c r="C2559" s="18" t="s">
        <v>22</v>
      </c>
      <c r="D2559" s="18" t="s">
        <v>34</v>
      </c>
      <c r="E2559" s="18" t="s">
        <v>39</v>
      </c>
      <c r="F2559" s="18">
        <v>1055</v>
      </c>
      <c r="G2559" s="18">
        <v>1399.4</v>
      </c>
      <c r="H2559" s="18">
        <v>2149.7399999999998</v>
      </c>
      <c r="I2559" s="43">
        <v>187</v>
      </c>
      <c r="J2559" s="18" t="s">
        <v>48</v>
      </c>
      <c r="K2559" t="s">
        <v>5336</v>
      </c>
      <c r="L2559" s="18" t="s">
        <v>2513</v>
      </c>
    </row>
    <row r="2560" spans="1:12" x14ac:dyDescent="0.3">
      <c r="A2560" t="s">
        <v>10055</v>
      </c>
      <c r="B2560" s="18" t="s">
        <v>17</v>
      </c>
      <c r="C2560" s="18" t="s">
        <v>30</v>
      </c>
      <c r="D2560" s="18" t="s">
        <v>31</v>
      </c>
      <c r="E2560" s="18" t="s">
        <v>45</v>
      </c>
      <c r="F2560" s="18">
        <v>1071</v>
      </c>
      <c r="G2560" s="18">
        <v>367.34</v>
      </c>
      <c r="H2560" s="18">
        <v>628.16</v>
      </c>
      <c r="I2560" s="43">
        <v>386</v>
      </c>
      <c r="J2560" s="18" t="s">
        <v>48</v>
      </c>
      <c r="K2560" t="s">
        <v>5188</v>
      </c>
      <c r="L2560" s="18" t="s">
        <v>3359</v>
      </c>
    </row>
    <row r="2561" spans="1:12" x14ac:dyDescent="0.3">
      <c r="A2561" t="s">
        <v>10358</v>
      </c>
      <c r="B2561" s="18" t="s">
        <v>12</v>
      </c>
      <c r="C2561" s="18" t="s">
        <v>28</v>
      </c>
      <c r="D2561" s="18" t="s">
        <v>31</v>
      </c>
      <c r="E2561" s="18" t="s">
        <v>36</v>
      </c>
      <c r="F2561" s="18">
        <v>1077</v>
      </c>
      <c r="G2561" s="18">
        <v>221.12</v>
      </c>
      <c r="H2561" s="18">
        <v>420.43</v>
      </c>
      <c r="I2561" s="43">
        <v>245</v>
      </c>
      <c r="J2561" s="18" t="s">
        <v>48</v>
      </c>
      <c r="K2561" t="s">
        <v>4860</v>
      </c>
      <c r="L2561" s="18" t="s">
        <v>3793</v>
      </c>
    </row>
    <row r="2562" spans="1:12" x14ac:dyDescent="0.3">
      <c r="A2562" t="s">
        <v>9833</v>
      </c>
      <c r="B2562" s="18" t="s">
        <v>13</v>
      </c>
      <c r="C2562" s="18" t="s">
        <v>30</v>
      </c>
      <c r="D2562" s="18" t="s">
        <v>34</v>
      </c>
      <c r="E2562" s="18" t="s">
        <v>43</v>
      </c>
      <c r="F2562" s="18">
        <v>1048</v>
      </c>
      <c r="G2562" s="18">
        <v>1889.51</v>
      </c>
      <c r="H2562" s="18">
        <v>2860.98</v>
      </c>
      <c r="I2562" s="43">
        <v>100</v>
      </c>
      <c r="J2562" s="18" t="s">
        <v>48</v>
      </c>
      <c r="K2562" t="s">
        <v>5413</v>
      </c>
      <c r="L2562" s="18" t="s">
        <v>2996</v>
      </c>
    </row>
    <row r="2563" spans="1:12" x14ac:dyDescent="0.3">
      <c r="A2563" t="s">
        <v>7860</v>
      </c>
      <c r="B2563" s="18" t="s">
        <v>18</v>
      </c>
      <c r="C2563" s="18" t="s">
        <v>26</v>
      </c>
      <c r="D2563" s="18" t="s">
        <v>31</v>
      </c>
      <c r="E2563" s="18" t="s">
        <v>42</v>
      </c>
      <c r="F2563" s="18">
        <v>1063</v>
      </c>
      <c r="G2563" s="18">
        <v>1235.93</v>
      </c>
      <c r="H2563" s="18">
        <v>1619.28</v>
      </c>
      <c r="I2563" s="43">
        <v>259</v>
      </c>
      <c r="J2563" s="18" t="s">
        <v>48</v>
      </c>
      <c r="K2563" t="s">
        <v>5813</v>
      </c>
      <c r="L2563" s="18" t="s">
        <v>2136</v>
      </c>
    </row>
    <row r="2564" spans="1:12" x14ac:dyDescent="0.3">
      <c r="A2564" t="s">
        <v>8586</v>
      </c>
      <c r="B2564" s="18" t="s">
        <v>17</v>
      </c>
      <c r="C2564" s="18" t="s">
        <v>22</v>
      </c>
      <c r="D2564" s="18" t="s">
        <v>33</v>
      </c>
      <c r="E2564" s="18" t="s">
        <v>38</v>
      </c>
      <c r="F2564" s="18">
        <v>1024</v>
      </c>
      <c r="G2564" s="18">
        <v>361.37</v>
      </c>
      <c r="H2564" s="18">
        <v>415.64</v>
      </c>
      <c r="I2564" s="43">
        <v>193</v>
      </c>
      <c r="J2564" s="18" t="s">
        <v>48</v>
      </c>
      <c r="K2564" t="s">
        <v>4483</v>
      </c>
      <c r="L2564" s="18" t="s">
        <v>991</v>
      </c>
    </row>
    <row r="2565" spans="1:12" x14ac:dyDescent="0.3">
      <c r="A2565" t="s">
        <v>8633</v>
      </c>
      <c r="B2565" s="18" t="s">
        <v>15</v>
      </c>
      <c r="C2565" s="18" t="s">
        <v>26</v>
      </c>
      <c r="D2565" s="18" t="s">
        <v>33</v>
      </c>
      <c r="E2565" s="18" t="s">
        <v>38</v>
      </c>
      <c r="F2565" s="18">
        <v>1062</v>
      </c>
      <c r="G2565" s="18">
        <v>54.42</v>
      </c>
      <c r="H2565" s="18">
        <v>95.07</v>
      </c>
      <c r="I2565" s="43">
        <v>270</v>
      </c>
      <c r="J2565" s="18" t="s">
        <v>48</v>
      </c>
      <c r="K2565" t="s">
        <v>4582</v>
      </c>
      <c r="L2565" s="18" t="s">
        <v>1068</v>
      </c>
    </row>
    <row r="2566" spans="1:12" x14ac:dyDescent="0.3">
      <c r="A2566" t="s">
        <v>6304</v>
      </c>
      <c r="B2566" s="18" t="s">
        <v>19</v>
      </c>
      <c r="C2566" s="18" t="s">
        <v>30</v>
      </c>
      <c r="D2566" s="18" t="s">
        <v>32</v>
      </c>
      <c r="E2566" s="18" t="s">
        <v>40</v>
      </c>
      <c r="F2566" s="18">
        <v>1068</v>
      </c>
      <c r="G2566" s="18">
        <v>284.42</v>
      </c>
      <c r="H2566" s="18">
        <v>567.13</v>
      </c>
      <c r="I2566" s="43">
        <v>255</v>
      </c>
      <c r="J2566" s="18" t="s">
        <v>48</v>
      </c>
      <c r="K2566" t="s">
        <v>5145</v>
      </c>
      <c r="L2566" s="18" t="s">
        <v>3427</v>
      </c>
    </row>
    <row r="2567" spans="1:12" x14ac:dyDescent="0.3">
      <c r="A2567" t="s">
        <v>6335</v>
      </c>
      <c r="B2567" s="18" t="s">
        <v>18</v>
      </c>
      <c r="C2567" s="18" t="s">
        <v>21</v>
      </c>
      <c r="D2567" s="18" t="s">
        <v>31</v>
      </c>
      <c r="E2567" s="18" t="s">
        <v>36</v>
      </c>
      <c r="F2567" s="18">
        <v>1083</v>
      </c>
      <c r="G2567" s="18">
        <v>1702.78</v>
      </c>
      <c r="H2567" s="18">
        <v>2758.2</v>
      </c>
      <c r="I2567" s="43">
        <v>65</v>
      </c>
      <c r="J2567" s="18" t="s">
        <v>48</v>
      </c>
      <c r="K2567" t="s">
        <v>4482</v>
      </c>
      <c r="L2567" s="18" t="s">
        <v>4223</v>
      </c>
    </row>
    <row r="2568" spans="1:12" x14ac:dyDescent="0.3">
      <c r="A2568" t="s">
        <v>7334</v>
      </c>
      <c r="B2568" s="18" t="s">
        <v>17</v>
      </c>
      <c r="C2568" s="18" t="s">
        <v>30</v>
      </c>
      <c r="D2568" s="18" t="s">
        <v>33</v>
      </c>
      <c r="E2568" s="18" t="s">
        <v>40</v>
      </c>
      <c r="F2568" s="18">
        <v>1042</v>
      </c>
      <c r="G2568" s="18">
        <v>747.92</v>
      </c>
      <c r="H2568" s="18">
        <v>1049.96</v>
      </c>
      <c r="I2568" s="43">
        <v>238</v>
      </c>
      <c r="J2568" s="18" t="s">
        <v>48</v>
      </c>
      <c r="K2568" t="s">
        <v>4576</v>
      </c>
      <c r="L2568" s="18" t="s">
        <v>1520</v>
      </c>
    </row>
    <row r="2569" spans="1:12" x14ac:dyDescent="0.3">
      <c r="A2569" t="s">
        <v>10520</v>
      </c>
      <c r="B2569" s="18" t="s">
        <v>18</v>
      </c>
      <c r="C2569" s="18" t="s">
        <v>22</v>
      </c>
      <c r="D2569" s="18" t="s">
        <v>32</v>
      </c>
      <c r="E2569" s="18" t="s">
        <v>39</v>
      </c>
      <c r="F2569" s="18">
        <v>1008</v>
      </c>
      <c r="G2569" s="18">
        <v>149.25</v>
      </c>
      <c r="H2569" s="18">
        <v>279.12</v>
      </c>
      <c r="I2569" s="43">
        <v>162</v>
      </c>
      <c r="J2569" s="18" t="s">
        <v>48</v>
      </c>
      <c r="K2569" t="s">
        <v>4636</v>
      </c>
      <c r="L2569" s="18" t="s">
        <v>4058</v>
      </c>
    </row>
    <row r="2570" spans="1:12" x14ac:dyDescent="0.3">
      <c r="A2570" t="s">
        <v>8463</v>
      </c>
      <c r="B2570" s="18" t="s">
        <v>16</v>
      </c>
      <c r="C2570" s="18" t="s">
        <v>29</v>
      </c>
      <c r="D2570" s="18" t="s">
        <v>34</v>
      </c>
      <c r="E2570" s="18" t="s">
        <v>38</v>
      </c>
      <c r="F2570" s="18">
        <v>1002</v>
      </c>
      <c r="G2570" s="18">
        <v>596.65</v>
      </c>
      <c r="H2570" s="18">
        <v>1139.98</v>
      </c>
      <c r="I2570" s="43">
        <v>466</v>
      </c>
      <c r="J2570" s="18" t="s">
        <v>48</v>
      </c>
      <c r="K2570" t="s">
        <v>6176</v>
      </c>
      <c r="L2570" s="18" t="s">
        <v>799</v>
      </c>
    </row>
    <row r="2571" spans="1:12" x14ac:dyDescent="0.3">
      <c r="A2571" t="s">
        <v>6412</v>
      </c>
      <c r="B2571" s="18" t="s">
        <v>19</v>
      </c>
      <c r="C2571" s="18" t="s">
        <v>25</v>
      </c>
      <c r="D2571" s="18" t="s">
        <v>35</v>
      </c>
      <c r="E2571" s="18" t="s">
        <v>45</v>
      </c>
      <c r="F2571" s="18">
        <v>1067</v>
      </c>
      <c r="G2571" s="18">
        <v>1612.64</v>
      </c>
      <c r="H2571" s="18">
        <v>1971.69</v>
      </c>
      <c r="I2571" s="43">
        <v>26</v>
      </c>
      <c r="J2571" s="18" t="s">
        <v>48</v>
      </c>
      <c r="K2571" t="s">
        <v>5119</v>
      </c>
      <c r="L2571" s="18" t="s">
        <v>1770</v>
      </c>
    </row>
    <row r="2572" spans="1:12" x14ac:dyDescent="0.3">
      <c r="A2572" t="s">
        <v>9565</v>
      </c>
      <c r="B2572" s="18" t="s">
        <v>13</v>
      </c>
      <c r="C2572" s="18" t="s">
        <v>22</v>
      </c>
      <c r="D2572" s="18" t="s">
        <v>33</v>
      </c>
      <c r="E2572" s="18" t="s">
        <v>41</v>
      </c>
      <c r="F2572" s="18">
        <v>1011</v>
      </c>
      <c r="G2572" s="18">
        <v>1629.32</v>
      </c>
      <c r="H2572" s="18">
        <v>2538.96</v>
      </c>
      <c r="I2572" s="43">
        <v>463</v>
      </c>
      <c r="J2572" s="18" t="s">
        <v>48</v>
      </c>
      <c r="K2572" t="s">
        <v>5642</v>
      </c>
      <c r="L2572" s="18" t="s">
        <v>2563</v>
      </c>
    </row>
    <row r="2573" spans="1:12" x14ac:dyDescent="0.3">
      <c r="A2573" t="s">
        <v>9903</v>
      </c>
      <c r="B2573" s="18" t="s">
        <v>19</v>
      </c>
      <c r="C2573" s="18" t="s">
        <v>29</v>
      </c>
      <c r="D2573" s="18" t="s">
        <v>32</v>
      </c>
      <c r="E2573" s="18" t="s">
        <v>39</v>
      </c>
      <c r="F2573" s="18">
        <v>1056</v>
      </c>
      <c r="G2573" s="18">
        <v>812.54</v>
      </c>
      <c r="H2573" s="18">
        <v>1179.05</v>
      </c>
      <c r="I2573" s="43">
        <v>491</v>
      </c>
      <c r="J2573" s="18" t="s">
        <v>48</v>
      </c>
      <c r="K2573" t="s">
        <v>4827</v>
      </c>
      <c r="L2573" s="18" t="s">
        <v>3106</v>
      </c>
    </row>
    <row r="2574" spans="1:12" x14ac:dyDescent="0.3">
      <c r="A2574" t="s">
        <v>7608</v>
      </c>
      <c r="B2574" s="18" t="s">
        <v>14</v>
      </c>
      <c r="C2574" s="18" t="s">
        <v>22</v>
      </c>
      <c r="D2574" s="18" t="s">
        <v>34</v>
      </c>
      <c r="E2574" s="18" t="s">
        <v>42</v>
      </c>
      <c r="F2574" s="18">
        <v>1056</v>
      </c>
      <c r="G2574" s="18">
        <v>1314.52</v>
      </c>
      <c r="H2574" s="18">
        <v>2142.61</v>
      </c>
      <c r="I2574" s="43">
        <v>379</v>
      </c>
      <c r="J2574" s="18" t="s">
        <v>48</v>
      </c>
      <c r="K2574" t="s">
        <v>5011</v>
      </c>
      <c r="L2574" s="18" t="s">
        <v>2234</v>
      </c>
    </row>
    <row r="2575" spans="1:12" x14ac:dyDescent="0.3">
      <c r="A2575" t="s">
        <v>10190</v>
      </c>
      <c r="B2575" s="18" t="s">
        <v>20</v>
      </c>
      <c r="C2575" s="18" t="s">
        <v>27</v>
      </c>
      <c r="D2575" s="18" t="s">
        <v>35</v>
      </c>
      <c r="E2575" s="18" t="s">
        <v>41</v>
      </c>
      <c r="F2575" s="18">
        <v>1055</v>
      </c>
      <c r="G2575" s="18">
        <v>1442.4</v>
      </c>
      <c r="H2575" s="18">
        <v>2471.33</v>
      </c>
      <c r="I2575" s="43">
        <v>338</v>
      </c>
      <c r="J2575" s="18" t="s">
        <v>48</v>
      </c>
      <c r="K2575" t="s">
        <v>5047</v>
      </c>
      <c r="L2575" s="18" t="s">
        <v>3559</v>
      </c>
    </row>
    <row r="2576" spans="1:12" x14ac:dyDescent="0.3">
      <c r="A2576" t="s">
        <v>8021</v>
      </c>
      <c r="B2576" s="18" t="s">
        <v>19</v>
      </c>
      <c r="C2576" s="18" t="s">
        <v>30</v>
      </c>
      <c r="D2576" s="18" t="s">
        <v>34</v>
      </c>
      <c r="E2576" s="18" t="s">
        <v>38</v>
      </c>
      <c r="F2576" s="18">
        <v>1096</v>
      </c>
      <c r="G2576" s="18">
        <v>1030.01</v>
      </c>
      <c r="H2576" s="18">
        <v>1990.08</v>
      </c>
      <c r="I2576" s="43">
        <v>169</v>
      </c>
      <c r="J2576" s="18" t="s">
        <v>48</v>
      </c>
      <c r="K2576" t="s">
        <v>4461</v>
      </c>
      <c r="L2576" s="18" t="s">
        <v>2538</v>
      </c>
    </row>
    <row r="2577" spans="1:12" x14ac:dyDescent="0.3">
      <c r="A2577" t="s">
        <v>7729</v>
      </c>
      <c r="B2577" s="18" t="s">
        <v>13</v>
      </c>
      <c r="C2577" s="18" t="s">
        <v>29</v>
      </c>
      <c r="D2577" s="18" t="s">
        <v>35</v>
      </c>
      <c r="E2577" s="18" t="s">
        <v>43</v>
      </c>
      <c r="F2577" s="18">
        <v>1051</v>
      </c>
      <c r="G2577" s="18">
        <v>1099.3</v>
      </c>
      <c r="H2577" s="18">
        <v>2144.42</v>
      </c>
      <c r="I2577" s="43">
        <v>364</v>
      </c>
      <c r="J2577" s="18" t="s">
        <v>48</v>
      </c>
      <c r="K2577" t="s">
        <v>4876</v>
      </c>
      <c r="L2577" s="18" t="s">
        <v>2957</v>
      </c>
    </row>
    <row r="2578" spans="1:12" x14ac:dyDescent="0.3">
      <c r="A2578" t="s">
        <v>6595</v>
      </c>
      <c r="B2578" s="18" t="s">
        <v>14</v>
      </c>
      <c r="C2578" s="18" t="s">
        <v>25</v>
      </c>
      <c r="D2578" s="18" t="s">
        <v>33</v>
      </c>
      <c r="E2578" s="18" t="s">
        <v>36</v>
      </c>
      <c r="F2578" s="18">
        <v>1021</v>
      </c>
      <c r="G2578" s="18">
        <v>1478.52</v>
      </c>
      <c r="H2578" s="18">
        <v>2320.4299999999998</v>
      </c>
      <c r="I2578" s="43">
        <v>245</v>
      </c>
      <c r="J2578" s="18" t="s">
        <v>48</v>
      </c>
      <c r="K2578" t="s">
        <v>5846</v>
      </c>
      <c r="L2578" s="18" t="s">
        <v>790</v>
      </c>
    </row>
    <row r="2579" spans="1:12" x14ac:dyDescent="0.3">
      <c r="A2579" t="s">
        <v>6517</v>
      </c>
      <c r="B2579" s="18" t="s">
        <v>13</v>
      </c>
      <c r="C2579" s="18" t="s">
        <v>30</v>
      </c>
      <c r="D2579" s="18" t="s">
        <v>31</v>
      </c>
      <c r="E2579" s="18" t="s">
        <v>39</v>
      </c>
      <c r="F2579" s="18">
        <v>1009</v>
      </c>
      <c r="G2579" s="18">
        <v>337.43</v>
      </c>
      <c r="H2579" s="18">
        <v>593.55999999999995</v>
      </c>
      <c r="I2579" s="43">
        <v>387</v>
      </c>
      <c r="J2579" s="18" t="s">
        <v>48</v>
      </c>
      <c r="K2579" t="s">
        <v>5292</v>
      </c>
      <c r="L2579" s="18" t="s">
        <v>1737</v>
      </c>
    </row>
    <row r="2580" spans="1:12" x14ac:dyDescent="0.3">
      <c r="A2580" t="s">
        <v>8348</v>
      </c>
      <c r="B2580" s="18" t="s">
        <v>11</v>
      </c>
      <c r="C2580" s="18" t="s">
        <v>26</v>
      </c>
      <c r="D2580" s="18" t="s">
        <v>32</v>
      </c>
      <c r="E2580" s="18" t="s">
        <v>40</v>
      </c>
      <c r="F2580" s="18">
        <v>1056</v>
      </c>
      <c r="G2580" s="18">
        <v>1312.7</v>
      </c>
      <c r="H2580" s="18">
        <v>2156.88</v>
      </c>
      <c r="I2580" s="43">
        <v>98</v>
      </c>
      <c r="J2580" s="18" t="s">
        <v>48</v>
      </c>
      <c r="K2580" t="s">
        <v>5939</v>
      </c>
      <c r="L2580" s="18" t="s">
        <v>610</v>
      </c>
    </row>
    <row r="2581" spans="1:12" x14ac:dyDescent="0.3">
      <c r="A2581" t="s">
        <v>7940</v>
      </c>
      <c r="B2581" s="18" t="s">
        <v>17</v>
      </c>
      <c r="C2581" s="18" t="s">
        <v>21</v>
      </c>
      <c r="D2581" s="18" t="s">
        <v>34</v>
      </c>
      <c r="E2581" s="18" t="s">
        <v>39</v>
      </c>
      <c r="F2581" s="18">
        <v>1073</v>
      </c>
      <c r="G2581" s="18">
        <v>1054.1500000000001</v>
      </c>
      <c r="H2581" s="18">
        <v>1878.78</v>
      </c>
      <c r="I2581" s="43">
        <v>366</v>
      </c>
      <c r="J2581" s="18" t="s">
        <v>48</v>
      </c>
      <c r="K2581" t="s">
        <v>5703</v>
      </c>
      <c r="L2581" s="18" t="s">
        <v>566</v>
      </c>
    </row>
    <row r="2582" spans="1:12" x14ac:dyDescent="0.3">
      <c r="A2582" t="s">
        <v>7311</v>
      </c>
      <c r="B2582" s="18" t="s">
        <v>14</v>
      </c>
      <c r="C2582" s="18" t="s">
        <v>21</v>
      </c>
      <c r="D2582" s="18" t="s">
        <v>35</v>
      </c>
      <c r="E2582" s="18" t="s">
        <v>42</v>
      </c>
      <c r="F2582" s="18">
        <v>1003</v>
      </c>
      <c r="G2582" s="18">
        <v>1683.46</v>
      </c>
      <c r="H2582" s="18">
        <v>2583.0700000000002</v>
      </c>
      <c r="I2582" s="43">
        <v>394</v>
      </c>
      <c r="J2582" s="18" t="s">
        <v>48</v>
      </c>
      <c r="K2582" t="s">
        <v>5562</v>
      </c>
      <c r="L2582" s="18" t="s">
        <v>2728</v>
      </c>
    </row>
    <row r="2583" spans="1:12" x14ac:dyDescent="0.3">
      <c r="A2583" t="s">
        <v>8655</v>
      </c>
      <c r="B2583" s="18" t="s">
        <v>16</v>
      </c>
      <c r="C2583" s="18" t="s">
        <v>27</v>
      </c>
      <c r="D2583" s="18" t="s">
        <v>34</v>
      </c>
      <c r="E2583" s="18" t="s">
        <v>45</v>
      </c>
      <c r="F2583" s="18">
        <v>1087</v>
      </c>
      <c r="G2583" s="18">
        <v>1878.7</v>
      </c>
      <c r="H2583" s="18">
        <v>2689.26</v>
      </c>
      <c r="I2583" s="43">
        <v>60</v>
      </c>
      <c r="J2583" s="18" t="s">
        <v>48</v>
      </c>
      <c r="K2583" t="s">
        <v>4757</v>
      </c>
      <c r="L2583" s="18" t="s">
        <v>1106</v>
      </c>
    </row>
    <row r="2584" spans="1:12" x14ac:dyDescent="0.3">
      <c r="A2584" t="s">
        <v>8983</v>
      </c>
      <c r="B2584" s="18" t="s">
        <v>14</v>
      </c>
      <c r="C2584" s="18" t="s">
        <v>27</v>
      </c>
      <c r="D2584" s="18" t="s">
        <v>35</v>
      </c>
      <c r="E2584" s="18" t="s">
        <v>39</v>
      </c>
      <c r="F2584" s="18">
        <v>1013</v>
      </c>
      <c r="G2584" s="18">
        <v>636.83000000000004</v>
      </c>
      <c r="H2584" s="18">
        <v>736.3</v>
      </c>
      <c r="I2584" s="43">
        <v>120</v>
      </c>
      <c r="J2584" s="18" t="s">
        <v>48</v>
      </c>
      <c r="K2584" t="s">
        <v>5700</v>
      </c>
      <c r="L2584" s="18" t="s">
        <v>1653</v>
      </c>
    </row>
    <row r="2585" spans="1:12" x14ac:dyDescent="0.3">
      <c r="A2585" t="s">
        <v>9266</v>
      </c>
      <c r="B2585" s="18" t="s">
        <v>14</v>
      </c>
      <c r="C2585" s="18" t="s">
        <v>22</v>
      </c>
      <c r="D2585" s="18" t="s">
        <v>33</v>
      </c>
      <c r="E2585" s="18" t="s">
        <v>44</v>
      </c>
      <c r="F2585" s="18">
        <v>1082</v>
      </c>
      <c r="G2585" s="18">
        <v>1919.7</v>
      </c>
      <c r="H2585" s="18">
        <v>3326.83</v>
      </c>
      <c r="I2585" s="43">
        <v>223</v>
      </c>
      <c r="J2585" s="18" t="s">
        <v>48</v>
      </c>
      <c r="K2585" t="s">
        <v>5715</v>
      </c>
      <c r="L2585" s="18" t="s">
        <v>2098</v>
      </c>
    </row>
    <row r="2586" spans="1:12" x14ac:dyDescent="0.3">
      <c r="A2586" t="s">
        <v>7304</v>
      </c>
      <c r="B2586" s="18" t="s">
        <v>18</v>
      </c>
      <c r="C2586" s="18" t="s">
        <v>27</v>
      </c>
      <c r="D2586" s="18" t="s">
        <v>35</v>
      </c>
      <c r="E2586" s="18" t="s">
        <v>45</v>
      </c>
      <c r="F2586" s="18">
        <v>1098</v>
      </c>
      <c r="G2586" s="18">
        <v>793.6</v>
      </c>
      <c r="H2586" s="18">
        <v>1403.96</v>
      </c>
      <c r="I2586" s="43">
        <v>220</v>
      </c>
      <c r="J2586" s="18" t="s">
        <v>48</v>
      </c>
      <c r="K2586" t="s">
        <v>4512</v>
      </c>
      <c r="L2586" s="18" t="s">
        <v>644</v>
      </c>
    </row>
    <row r="2587" spans="1:12" x14ac:dyDescent="0.3">
      <c r="A2587" t="s">
        <v>9120</v>
      </c>
      <c r="B2587" s="18" t="s">
        <v>14</v>
      </c>
      <c r="C2587" s="18" t="s">
        <v>28</v>
      </c>
      <c r="D2587" s="18" t="s">
        <v>33</v>
      </c>
      <c r="E2587" s="18" t="s">
        <v>41</v>
      </c>
      <c r="F2587" s="18">
        <v>1027</v>
      </c>
      <c r="G2587" s="18">
        <v>1319.88</v>
      </c>
      <c r="H2587" s="18">
        <v>2621.97</v>
      </c>
      <c r="I2587" s="43">
        <v>423</v>
      </c>
      <c r="J2587" s="18" t="s">
        <v>48</v>
      </c>
      <c r="K2587" t="s">
        <v>4663</v>
      </c>
      <c r="L2587" s="18" t="s">
        <v>1862</v>
      </c>
    </row>
    <row r="2588" spans="1:12" x14ac:dyDescent="0.3">
      <c r="A2588" t="s">
        <v>8937</v>
      </c>
      <c r="B2588" s="18" t="s">
        <v>13</v>
      </c>
      <c r="C2588" s="18" t="s">
        <v>28</v>
      </c>
      <c r="D2588" s="18" t="s">
        <v>35</v>
      </c>
      <c r="E2588" s="18" t="s">
        <v>38</v>
      </c>
      <c r="F2588" s="18">
        <v>1058</v>
      </c>
      <c r="G2588" s="18">
        <v>1842.18</v>
      </c>
      <c r="H2588" s="18">
        <v>2851.34</v>
      </c>
      <c r="I2588" s="43">
        <v>465</v>
      </c>
      <c r="J2588" s="18" t="s">
        <v>48</v>
      </c>
      <c r="K2588" t="s">
        <v>5082</v>
      </c>
      <c r="L2588" s="18" t="s">
        <v>1566</v>
      </c>
    </row>
    <row r="2589" spans="1:12" x14ac:dyDescent="0.3">
      <c r="A2589" t="s">
        <v>7445</v>
      </c>
      <c r="B2589" s="18" t="s">
        <v>15</v>
      </c>
      <c r="C2589" s="18" t="s">
        <v>26</v>
      </c>
      <c r="D2589" s="18" t="s">
        <v>32</v>
      </c>
      <c r="E2589" s="18" t="s">
        <v>43</v>
      </c>
      <c r="F2589" s="18">
        <v>1073</v>
      </c>
      <c r="G2589" s="18">
        <v>816.2</v>
      </c>
      <c r="H2589" s="18">
        <v>1528.81</v>
      </c>
      <c r="I2589" s="43">
        <v>205</v>
      </c>
      <c r="J2589" s="18" t="s">
        <v>48</v>
      </c>
      <c r="K2589" t="s">
        <v>4904</v>
      </c>
      <c r="L2589" s="18" t="s">
        <v>1559</v>
      </c>
    </row>
    <row r="2590" spans="1:12" x14ac:dyDescent="0.3">
      <c r="A2590" t="s">
        <v>10177</v>
      </c>
      <c r="B2590" s="18" t="s">
        <v>20</v>
      </c>
      <c r="C2590" s="18" t="s">
        <v>24</v>
      </c>
      <c r="D2590" s="18" t="s">
        <v>31</v>
      </c>
      <c r="E2590" s="18" t="s">
        <v>40</v>
      </c>
      <c r="F2590" s="18">
        <v>1009</v>
      </c>
      <c r="G2590" s="18">
        <v>180.25</v>
      </c>
      <c r="H2590" s="18">
        <v>239.85</v>
      </c>
      <c r="I2590" s="43">
        <v>413</v>
      </c>
      <c r="J2590" s="18" t="s">
        <v>48</v>
      </c>
      <c r="K2590" t="s">
        <v>5059</v>
      </c>
      <c r="L2590" s="18" t="s">
        <v>3544</v>
      </c>
    </row>
    <row r="2591" spans="1:12" x14ac:dyDescent="0.3">
      <c r="A2591" t="s">
        <v>9071</v>
      </c>
      <c r="B2591" s="18" t="s">
        <v>17</v>
      </c>
      <c r="C2591" s="18" t="s">
        <v>22</v>
      </c>
      <c r="D2591" s="18" t="s">
        <v>33</v>
      </c>
      <c r="E2591" s="18" t="s">
        <v>40</v>
      </c>
      <c r="F2591" s="18">
        <v>1076</v>
      </c>
      <c r="G2591" s="18">
        <v>1780.58</v>
      </c>
      <c r="H2591" s="18">
        <v>2360.96</v>
      </c>
      <c r="I2591" s="43">
        <v>126</v>
      </c>
      <c r="J2591" s="18" t="s">
        <v>48</v>
      </c>
      <c r="K2591" t="s">
        <v>5914</v>
      </c>
      <c r="L2591" s="18" t="s">
        <v>1788</v>
      </c>
    </row>
    <row r="2592" spans="1:12" x14ac:dyDescent="0.3">
      <c r="A2592" t="s">
        <v>6969</v>
      </c>
      <c r="B2592" s="18" t="s">
        <v>20</v>
      </c>
      <c r="C2592" s="18" t="s">
        <v>25</v>
      </c>
      <c r="D2592" s="18" t="s">
        <v>31</v>
      </c>
      <c r="E2592" s="18" t="s">
        <v>39</v>
      </c>
      <c r="F2592" s="18">
        <v>1090</v>
      </c>
      <c r="G2592" s="18">
        <v>1948.55</v>
      </c>
      <c r="H2592" s="18">
        <v>3282.28</v>
      </c>
      <c r="I2592" s="43">
        <v>303</v>
      </c>
      <c r="J2592" s="18" t="s">
        <v>48</v>
      </c>
      <c r="K2592" t="s">
        <v>5443</v>
      </c>
      <c r="L2592" s="18" t="s">
        <v>1710</v>
      </c>
    </row>
    <row r="2593" spans="1:12" x14ac:dyDescent="0.3">
      <c r="A2593" t="s">
        <v>6352</v>
      </c>
      <c r="B2593" s="18" t="s">
        <v>11</v>
      </c>
      <c r="C2593" s="18" t="s">
        <v>21</v>
      </c>
      <c r="D2593" s="18" t="s">
        <v>31</v>
      </c>
      <c r="E2593" s="18" t="s">
        <v>39</v>
      </c>
      <c r="F2593" s="18">
        <v>1076</v>
      </c>
      <c r="G2593" s="18">
        <v>1616.68</v>
      </c>
      <c r="H2593" s="18">
        <v>2735.16</v>
      </c>
      <c r="I2593" s="43">
        <v>346</v>
      </c>
      <c r="J2593" s="18" t="s">
        <v>48</v>
      </c>
      <c r="K2593" t="s">
        <v>5200</v>
      </c>
      <c r="L2593" s="18" t="s">
        <v>3344</v>
      </c>
    </row>
    <row r="2594" spans="1:12" x14ac:dyDescent="0.3">
      <c r="A2594" t="s">
        <v>6733</v>
      </c>
      <c r="B2594" s="18" t="s">
        <v>20</v>
      </c>
      <c r="C2594" s="18" t="s">
        <v>25</v>
      </c>
      <c r="D2594" s="18" t="s">
        <v>34</v>
      </c>
      <c r="E2594" s="18" t="s">
        <v>44</v>
      </c>
      <c r="F2594" s="18">
        <v>1054</v>
      </c>
      <c r="G2594" s="18">
        <v>1220.6600000000001</v>
      </c>
      <c r="H2594" s="18">
        <v>2363.77</v>
      </c>
      <c r="I2594" s="43">
        <v>326</v>
      </c>
      <c r="J2594" s="18" t="s">
        <v>48</v>
      </c>
      <c r="K2594" t="s">
        <v>5043</v>
      </c>
      <c r="L2594" s="18" t="s">
        <v>3398</v>
      </c>
    </row>
    <row r="2595" spans="1:12" x14ac:dyDescent="0.3">
      <c r="A2595" t="s">
        <v>8130</v>
      </c>
      <c r="B2595" s="18" t="s">
        <v>13</v>
      </c>
      <c r="C2595" s="18" t="s">
        <v>30</v>
      </c>
      <c r="D2595" s="18" t="s">
        <v>32</v>
      </c>
      <c r="E2595" s="18" t="s">
        <v>41</v>
      </c>
      <c r="F2595" s="18">
        <v>1074</v>
      </c>
      <c r="G2595" s="18">
        <v>1645.49</v>
      </c>
      <c r="H2595" s="18">
        <v>3159.65</v>
      </c>
      <c r="I2595" s="43">
        <v>278</v>
      </c>
      <c r="J2595" s="18" t="s">
        <v>48</v>
      </c>
      <c r="K2595" t="s">
        <v>4645</v>
      </c>
      <c r="L2595" s="18" t="s">
        <v>232</v>
      </c>
    </row>
    <row r="2596" spans="1:12" x14ac:dyDescent="0.3">
      <c r="A2596" t="s">
        <v>6895</v>
      </c>
      <c r="B2596" s="18" t="s">
        <v>18</v>
      </c>
      <c r="C2596" s="18" t="s">
        <v>26</v>
      </c>
      <c r="D2596" s="18" t="s">
        <v>33</v>
      </c>
      <c r="E2596" s="18" t="s">
        <v>38</v>
      </c>
      <c r="F2596" s="18">
        <v>1042</v>
      </c>
      <c r="G2596" s="18">
        <v>344.99</v>
      </c>
      <c r="H2596" s="18">
        <v>590.92999999999995</v>
      </c>
      <c r="I2596" s="43">
        <v>299</v>
      </c>
      <c r="J2596" s="18" t="s">
        <v>48</v>
      </c>
      <c r="K2596" t="s">
        <v>5304</v>
      </c>
      <c r="L2596" s="18" t="s">
        <v>3173</v>
      </c>
    </row>
    <row r="2597" spans="1:12" x14ac:dyDescent="0.3">
      <c r="A2597" t="s">
        <v>6583</v>
      </c>
      <c r="B2597" s="18" t="s">
        <v>20</v>
      </c>
      <c r="C2597" s="18" t="s">
        <v>22</v>
      </c>
      <c r="D2597" s="18" t="s">
        <v>33</v>
      </c>
      <c r="E2597" s="18" t="s">
        <v>38</v>
      </c>
      <c r="F2597" s="18">
        <v>1040</v>
      </c>
      <c r="G2597" s="18">
        <v>1504.71</v>
      </c>
      <c r="H2597" s="18">
        <v>2496.4899999999998</v>
      </c>
      <c r="I2597" s="43">
        <v>478</v>
      </c>
      <c r="J2597" s="18" t="s">
        <v>48</v>
      </c>
      <c r="K2597" t="s">
        <v>5407</v>
      </c>
      <c r="L2597" s="18" t="s">
        <v>3004</v>
      </c>
    </row>
    <row r="2598" spans="1:12" x14ac:dyDescent="0.3">
      <c r="A2598" t="s">
        <v>6641</v>
      </c>
      <c r="B2598" s="18" t="s">
        <v>17</v>
      </c>
      <c r="C2598" s="18" t="s">
        <v>29</v>
      </c>
      <c r="D2598" s="18" t="s">
        <v>34</v>
      </c>
      <c r="E2598" s="18" t="s">
        <v>39</v>
      </c>
      <c r="F2598" s="18">
        <v>1045</v>
      </c>
      <c r="G2598" s="18">
        <v>1355.23</v>
      </c>
      <c r="H2598" s="18">
        <v>1999.35</v>
      </c>
      <c r="I2598" s="43">
        <v>153</v>
      </c>
      <c r="J2598" s="18" t="s">
        <v>48</v>
      </c>
      <c r="K2598" t="s">
        <v>5654</v>
      </c>
      <c r="L2598" s="18" t="s">
        <v>2536</v>
      </c>
    </row>
    <row r="2599" spans="1:12" x14ac:dyDescent="0.3">
      <c r="A2599" t="s">
        <v>10328</v>
      </c>
      <c r="B2599" s="18" t="s">
        <v>11</v>
      </c>
      <c r="C2599" s="18" t="s">
        <v>27</v>
      </c>
      <c r="D2599" s="18" t="s">
        <v>35</v>
      </c>
      <c r="E2599" s="18" t="s">
        <v>38</v>
      </c>
      <c r="F2599" s="18">
        <v>1062</v>
      </c>
      <c r="G2599" s="18">
        <v>228</v>
      </c>
      <c r="H2599" s="18">
        <v>370.45</v>
      </c>
      <c r="I2599" s="43">
        <v>306</v>
      </c>
      <c r="J2599" s="18" t="s">
        <v>48</v>
      </c>
      <c r="K2599" t="s">
        <v>4693</v>
      </c>
      <c r="L2599" s="18" t="s">
        <v>3754</v>
      </c>
    </row>
    <row r="2600" spans="1:12" x14ac:dyDescent="0.3">
      <c r="A2600" t="s">
        <v>8123</v>
      </c>
      <c r="B2600" s="18" t="s">
        <v>15</v>
      </c>
      <c r="C2600" s="18" t="s">
        <v>29</v>
      </c>
      <c r="D2600" s="18" t="s">
        <v>32</v>
      </c>
      <c r="E2600" s="18" t="s">
        <v>38</v>
      </c>
      <c r="F2600" s="18">
        <v>1067</v>
      </c>
      <c r="G2600" s="18">
        <v>876.71</v>
      </c>
      <c r="H2600" s="18">
        <v>1521.82</v>
      </c>
      <c r="I2600" s="43">
        <v>153</v>
      </c>
      <c r="J2600" s="18" t="s">
        <v>48</v>
      </c>
      <c r="K2600" t="s">
        <v>4411</v>
      </c>
      <c r="L2600" s="18" t="s">
        <v>222</v>
      </c>
    </row>
    <row r="2601" spans="1:12" x14ac:dyDescent="0.3">
      <c r="A2601" t="s">
        <v>7601</v>
      </c>
      <c r="B2601" s="18" t="s">
        <v>12</v>
      </c>
      <c r="C2601" s="18" t="s">
        <v>24</v>
      </c>
      <c r="D2601" s="18" t="s">
        <v>34</v>
      </c>
      <c r="E2601" s="18" t="s">
        <v>45</v>
      </c>
      <c r="F2601" s="18">
        <v>1016</v>
      </c>
      <c r="G2601" s="18">
        <v>1081.33</v>
      </c>
      <c r="H2601" s="18">
        <v>1758.19</v>
      </c>
      <c r="I2601" s="43">
        <v>214</v>
      </c>
      <c r="J2601" s="18" t="s">
        <v>48</v>
      </c>
      <c r="K2601" t="s">
        <v>5190</v>
      </c>
      <c r="L2601" s="18" t="s">
        <v>1987</v>
      </c>
    </row>
    <row r="2602" spans="1:12" x14ac:dyDescent="0.3">
      <c r="A2602" t="s">
        <v>6662</v>
      </c>
      <c r="B2602" s="18" t="s">
        <v>19</v>
      </c>
      <c r="C2602" s="18" t="s">
        <v>27</v>
      </c>
      <c r="D2602" s="18" t="s">
        <v>34</v>
      </c>
      <c r="E2602" s="18" t="s">
        <v>43</v>
      </c>
      <c r="F2602" s="18">
        <v>1039</v>
      </c>
      <c r="G2602" s="18">
        <v>1845.9</v>
      </c>
      <c r="H2602" s="18">
        <v>2207.02</v>
      </c>
      <c r="I2602" s="43">
        <v>4</v>
      </c>
      <c r="J2602" s="18" t="s">
        <v>48</v>
      </c>
      <c r="K2602" t="s">
        <v>5607</v>
      </c>
      <c r="L2602" s="18" t="s">
        <v>744</v>
      </c>
    </row>
    <row r="2603" spans="1:12" x14ac:dyDescent="0.3">
      <c r="A2603" t="s">
        <v>7666</v>
      </c>
      <c r="B2603" s="18" t="s">
        <v>19</v>
      </c>
      <c r="C2603" s="18" t="s">
        <v>27</v>
      </c>
      <c r="D2603" s="18" t="s">
        <v>35</v>
      </c>
      <c r="E2603" s="18" t="s">
        <v>42</v>
      </c>
      <c r="F2603" s="18">
        <v>1029</v>
      </c>
      <c r="G2603" s="18">
        <v>1814.17</v>
      </c>
      <c r="H2603" s="18">
        <v>2189.0500000000002</v>
      </c>
      <c r="I2603" s="43">
        <v>232</v>
      </c>
      <c r="J2603" s="18" t="s">
        <v>48</v>
      </c>
      <c r="K2603" t="s">
        <v>5856</v>
      </c>
      <c r="L2603" s="18" t="s">
        <v>1990</v>
      </c>
    </row>
    <row r="2604" spans="1:12" x14ac:dyDescent="0.3">
      <c r="A2604" t="s">
        <v>8654</v>
      </c>
      <c r="B2604" s="18" t="s">
        <v>14</v>
      </c>
      <c r="C2604" s="18" t="s">
        <v>26</v>
      </c>
      <c r="D2604" s="18" t="s">
        <v>31</v>
      </c>
      <c r="E2604" s="18" t="s">
        <v>44</v>
      </c>
      <c r="F2604" s="18">
        <v>1096</v>
      </c>
      <c r="G2604" s="18">
        <v>860.73</v>
      </c>
      <c r="H2604" s="18">
        <v>1540.67</v>
      </c>
      <c r="I2604" s="43">
        <v>3</v>
      </c>
      <c r="J2604" s="18" t="s">
        <v>48</v>
      </c>
      <c r="K2604" t="s">
        <v>6031</v>
      </c>
      <c r="L2604" s="18" t="s">
        <v>1105</v>
      </c>
    </row>
    <row r="2605" spans="1:12" x14ac:dyDescent="0.3">
      <c r="A2605" t="s">
        <v>9750</v>
      </c>
      <c r="B2605" s="18" t="s">
        <v>14</v>
      </c>
      <c r="C2605" s="18" t="s">
        <v>24</v>
      </c>
      <c r="D2605" s="18" t="s">
        <v>34</v>
      </c>
      <c r="E2605" s="18" t="s">
        <v>39</v>
      </c>
      <c r="F2605" s="18">
        <v>1032</v>
      </c>
      <c r="G2605" s="18">
        <v>526.14</v>
      </c>
      <c r="H2605" s="18">
        <v>696.86</v>
      </c>
      <c r="I2605" s="43">
        <v>444</v>
      </c>
      <c r="J2605" s="18" t="s">
        <v>48</v>
      </c>
      <c r="K2605" t="s">
        <v>5493</v>
      </c>
      <c r="L2605" s="18" t="s">
        <v>2861</v>
      </c>
    </row>
    <row r="2606" spans="1:12" x14ac:dyDescent="0.3">
      <c r="A2606" t="s">
        <v>6443</v>
      </c>
      <c r="B2606" s="18" t="s">
        <v>18</v>
      </c>
      <c r="C2606" s="18" t="s">
        <v>24</v>
      </c>
      <c r="D2606" s="18" t="s">
        <v>35</v>
      </c>
      <c r="E2606" s="18" t="s">
        <v>43</v>
      </c>
      <c r="F2606" s="18">
        <v>1036</v>
      </c>
      <c r="G2606" s="18">
        <v>709.61</v>
      </c>
      <c r="H2606" s="18">
        <v>1071.97</v>
      </c>
      <c r="I2606" s="43">
        <v>202</v>
      </c>
      <c r="J2606" s="18" t="s">
        <v>48</v>
      </c>
      <c r="K2606" t="s">
        <v>6241</v>
      </c>
      <c r="L2606" s="18" t="s">
        <v>373</v>
      </c>
    </row>
    <row r="2607" spans="1:12" x14ac:dyDescent="0.3">
      <c r="A2607" t="s">
        <v>7061</v>
      </c>
      <c r="B2607" s="18" t="s">
        <v>14</v>
      </c>
      <c r="C2607" s="18" t="s">
        <v>30</v>
      </c>
      <c r="D2607" s="18" t="s">
        <v>31</v>
      </c>
      <c r="E2607" s="18" t="s">
        <v>38</v>
      </c>
      <c r="F2607" s="18">
        <v>1054</v>
      </c>
      <c r="G2607" s="18">
        <v>542.22</v>
      </c>
      <c r="H2607" s="18">
        <v>967.05</v>
      </c>
      <c r="I2607" s="43">
        <v>464</v>
      </c>
      <c r="J2607" s="18" t="s">
        <v>48</v>
      </c>
      <c r="K2607" t="s">
        <v>5155</v>
      </c>
      <c r="L2607" s="18" t="s">
        <v>3411</v>
      </c>
    </row>
    <row r="2608" spans="1:12" x14ac:dyDescent="0.3">
      <c r="A2608" t="s">
        <v>8698</v>
      </c>
      <c r="B2608" s="18" t="s">
        <v>17</v>
      </c>
      <c r="C2608" s="18" t="s">
        <v>27</v>
      </c>
      <c r="D2608" s="18" t="s">
        <v>31</v>
      </c>
      <c r="E2608" s="18" t="s">
        <v>36</v>
      </c>
      <c r="F2608" s="18">
        <v>1012</v>
      </c>
      <c r="G2608" s="18">
        <v>1027.0999999999999</v>
      </c>
      <c r="H2608" s="18">
        <v>1920.27</v>
      </c>
      <c r="I2608" s="43">
        <v>32</v>
      </c>
      <c r="J2608" s="18" t="s">
        <v>48</v>
      </c>
      <c r="K2608" t="s">
        <v>4748</v>
      </c>
      <c r="L2608" s="18" t="s">
        <v>1163</v>
      </c>
    </row>
    <row r="2609" spans="1:12" x14ac:dyDescent="0.3">
      <c r="A2609" t="s">
        <v>8666</v>
      </c>
      <c r="B2609" s="18" t="s">
        <v>17</v>
      </c>
      <c r="C2609" s="18" t="s">
        <v>30</v>
      </c>
      <c r="D2609" s="18" t="s">
        <v>32</v>
      </c>
      <c r="E2609" s="18" t="s">
        <v>37</v>
      </c>
      <c r="F2609" s="18">
        <v>1032</v>
      </c>
      <c r="G2609" s="18">
        <v>274.99</v>
      </c>
      <c r="H2609" s="18">
        <v>409.82</v>
      </c>
      <c r="I2609" s="43">
        <v>44</v>
      </c>
      <c r="J2609" s="18" t="s">
        <v>48</v>
      </c>
      <c r="K2609" t="s">
        <v>5198</v>
      </c>
      <c r="L2609" s="18" t="s">
        <v>1122</v>
      </c>
    </row>
    <row r="2610" spans="1:12" x14ac:dyDescent="0.3">
      <c r="A2610" t="s">
        <v>10291</v>
      </c>
      <c r="B2610" s="18" t="s">
        <v>18</v>
      </c>
      <c r="C2610" s="18" t="s">
        <v>25</v>
      </c>
      <c r="D2610" s="18" t="s">
        <v>32</v>
      </c>
      <c r="E2610" s="18" t="s">
        <v>37</v>
      </c>
      <c r="F2610" s="18">
        <v>1060</v>
      </c>
      <c r="G2610" s="18">
        <v>228</v>
      </c>
      <c r="H2610" s="18">
        <v>256.17</v>
      </c>
      <c r="I2610" s="43">
        <v>44</v>
      </c>
      <c r="J2610" s="18" t="s">
        <v>48</v>
      </c>
      <c r="K2610" t="s">
        <v>4938</v>
      </c>
      <c r="L2610" s="18" t="s">
        <v>3697</v>
      </c>
    </row>
    <row r="2611" spans="1:12" x14ac:dyDescent="0.3">
      <c r="A2611" t="s">
        <v>8643</v>
      </c>
      <c r="B2611" s="18" t="s">
        <v>11</v>
      </c>
      <c r="C2611" s="18" t="s">
        <v>24</v>
      </c>
      <c r="D2611" s="18" t="s">
        <v>32</v>
      </c>
      <c r="E2611" s="18" t="s">
        <v>41</v>
      </c>
      <c r="F2611" s="18">
        <v>1034</v>
      </c>
      <c r="G2611" s="18">
        <v>215.14</v>
      </c>
      <c r="H2611" s="18">
        <v>352.36</v>
      </c>
      <c r="I2611" s="43">
        <v>315</v>
      </c>
      <c r="J2611" s="18" t="s">
        <v>48</v>
      </c>
      <c r="K2611" t="s">
        <v>6107</v>
      </c>
      <c r="L2611" s="18" t="s">
        <v>1092</v>
      </c>
    </row>
    <row r="2612" spans="1:12" x14ac:dyDescent="0.3">
      <c r="A2612" t="s">
        <v>8888</v>
      </c>
      <c r="B2612" s="18" t="s">
        <v>11</v>
      </c>
      <c r="C2612" s="18" t="s">
        <v>25</v>
      </c>
      <c r="D2612" s="18" t="s">
        <v>35</v>
      </c>
      <c r="E2612" s="18" t="s">
        <v>39</v>
      </c>
      <c r="F2612" s="18">
        <v>1033</v>
      </c>
      <c r="G2612" s="18">
        <v>1091.4100000000001</v>
      </c>
      <c r="H2612" s="18">
        <v>1449.27</v>
      </c>
      <c r="I2612" s="43">
        <v>472</v>
      </c>
      <c r="J2612" s="18" t="s">
        <v>48</v>
      </c>
      <c r="K2612" t="s">
        <v>5999</v>
      </c>
      <c r="L2612" s="18" t="s">
        <v>1486</v>
      </c>
    </row>
    <row r="2613" spans="1:12" x14ac:dyDescent="0.3">
      <c r="A2613" t="s">
        <v>9289</v>
      </c>
      <c r="B2613" s="18" t="s">
        <v>12</v>
      </c>
      <c r="C2613" s="18" t="s">
        <v>28</v>
      </c>
      <c r="D2613" s="18" t="s">
        <v>33</v>
      </c>
      <c r="E2613" s="18" t="s">
        <v>45</v>
      </c>
      <c r="F2613" s="18">
        <v>1094</v>
      </c>
      <c r="G2613" s="18">
        <v>305.12</v>
      </c>
      <c r="H2613" s="18">
        <v>527.58000000000004</v>
      </c>
      <c r="I2613" s="43">
        <v>460</v>
      </c>
      <c r="J2613" s="18" t="s">
        <v>48</v>
      </c>
      <c r="K2613" t="s">
        <v>4866</v>
      </c>
      <c r="L2613" s="18" t="s">
        <v>2137</v>
      </c>
    </row>
    <row r="2614" spans="1:12" x14ac:dyDescent="0.3">
      <c r="A2614" t="s">
        <v>10426</v>
      </c>
      <c r="B2614" s="18" t="s">
        <v>12</v>
      </c>
      <c r="C2614" s="18" t="s">
        <v>23</v>
      </c>
      <c r="D2614" s="18" t="s">
        <v>35</v>
      </c>
      <c r="E2614" s="18" t="s">
        <v>42</v>
      </c>
      <c r="F2614" s="18">
        <v>1007</v>
      </c>
      <c r="G2614" s="18">
        <v>137.54</v>
      </c>
      <c r="H2614" s="18">
        <v>248.63</v>
      </c>
      <c r="I2614" s="43">
        <v>423</v>
      </c>
      <c r="J2614" s="18" t="s">
        <v>48</v>
      </c>
      <c r="K2614" t="s">
        <v>4770</v>
      </c>
      <c r="L2614" s="18" t="s">
        <v>3905</v>
      </c>
    </row>
    <row r="2615" spans="1:12" x14ac:dyDescent="0.3">
      <c r="A2615" t="s">
        <v>6978</v>
      </c>
      <c r="B2615" s="18" t="s">
        <v>18</v>
      </c>
      <c r="C2615" s="18" t="s">
        <v>23</v>
      </c>
      <c r="D2615" s="18" t="s">
        <v>31</v>
      </c>
      <c r="E2615" s="18" t="s">
        <v>43</v>
      </c>
      <c r="F2615" s="18">
        <v>1066</v>
      </c>
      <c r="G2615" s="18">
        <v>1729.17</v>
      </c>
      <c r="H2615" s="18">
        <v>2008.16</v>
      </c>
      <c r="I2615" s="43">
        <v>63</v>
      </c>
      <c r="J2615" s="18" t="s">
        <v>48</v>
      </c>
      <c r="K2615" t="s">
        <v>5088</v>
      </c>
      <c r="L2615" s="18" t="s">
        <v>1967</v>
      </c>
    </row>
    <row r="2616" spans="1:12" x14ac:dyDescent="0.3">
      <c r="A2616" t="s">
        <v>9999</v>
      </c>
      <c r="B2616" s="18" t="s">
        <v>13</v>
      </c>
      <c r="C2616" s="18" t="s">
        <v>28</v>
      </c>
      <c r="D2616" s="18" t="s">
        <v>35</v>
      </c>
      <c r="E2616" s="18" t="s">
        <v>39</v>
      </c>
      <c r="F2616" s="18">
        <v>1056</v>
      </c>
      <c r="G2616" s="18">
        <v>103.08</v>
      </c>
      <c r="H2616" s="18">
        <v>133.66999999999999</v>
      </c>
      <c r="I2616" s="43">
        <v>57</v>
      </c>
      <c r="J2616" s="18" t="s">
        <v>48</v>
      </c>
      <c r="K2616" t="s">
        <v>5258</v>
      </c>
      <c r="L2616" s="18" t="s">
        <v>3264</v>
      </c>
    </row>
    <row r="2617" spans="1:12" x14ac:dyDescent="0.3">
      <c r="A2617" t="s">
        <v>6689</v>
      </c>
      <c r="B2617" s="18" t="s">
        <v>12</v>
      </c>
      <c r="C2617" s="18" t="s">
        <v>22</v>
      </c>
      <c r="D2617" s="18" t="s">
        <v>32</v>
      </c>
      <c r="E2617" s="18" t="s">
        <v>36</v>
      </c>
      <c r="F2617" s="18">
        <v>1007</v>
      </c>
      <c r="G2617" s="18">
        <v>634.92999999999995</v>
      </c>
      <c r="H2617" s="18">
        <v>1091.1400000000001</v>
      </c>
      <c r="I2617" s="43">
        <v>390</v>
      </c>
      <c r="J2617" s="18" t="s">
        <v>48</v>
      </c>
      <c r="K2617" t="s">
        <v>5454</v>
      </c>
      <c r="L2617" s="18" t="s">
        <v>826</v>
      </c>
    </row>
    <row r="2618" spans="1:12" x14ac:dyDescent="0.3">
      <c r="A2618" t="s">
        <v>7017</v>
      </c>
      <c r="B2618" s="18" t="s">
        <v>20</v>
      </c>
      <c r="C2618" s="18" t="s">
        <v>27</v>
      </c>
      <c r="D2618" s="18" t="s">
        <v>34</v>
      </c>
      <c r="E2618" s="18" t="s">
        <v>38</v>
      </c>
      <c r="F2618" s="18">
        <v>1087</v>
      </c>
      <c r="G2618" s="18">
        <v>450.51</v>
      </c>
      <c r="H2618" s="18">
        <v>727.81</v>
      </c>
      <c r="I2618" s="43">
        <v>442</v>
      </c>
      <c r="J2618" s="18" t="s">
        <v>48</v>
      </c>
      <c r="K2618" t="s">
        <v>5488</v>
      </c>
      <c r="L2618" s="18" t="s">
        <v>1529</v>
      </c>
    </row>
    <row r="2619" spans="1:12" x14ac:dyDescent="0.3">
      <c r="A2619" t="s">
        <v>9086</v>
      </c>
      <c r="B2619" s="18" t="s">
        <v>15</v>
      </c>
      <c r="C2619" s="18" t="s">
        <v>28</v>
      </c>
      <c r="D2619" s="18" t="s">
        <v>33</v>
      </c>
      <c r="E2619" s="18" t="s">
        <v>42</v>
      </c>
      <c r="F2619" s="18">
        <v>1038</v>
      </c>
      <c r="G2619" s="18">
        <v>779.37</v>
      </c>
      <c r="H2619" s="18">
        <v>1278.43</v>
      </c>
      <c r="I2619" s="43">
        <v>409</v>
      </c>
      <c r="J2619" s="18" t="s">
        <v>48</v>
      </c>
      <c r="K2619" t="s">
        <v>5906</v>
      </c>
      <c r="L2619" s="18" t="s">
        <v>1815</v>
      </c>
    </row>
    <row r="2620" spans="1:12" x14ac:dyDescent="0.3">
      <c r="A2620" t="s">
        <v>6409</v>
      </c>
      <c r="B2620" s="18" t="s">
        <v>19</v>
      </c>
      <c r="C2620" s="18" t="s">
        <v>21</v>
      </c>
      <c r="D2620" s="18" t="s">
        <v>35</v>
      </c>
      <c r="E2620" s="18" t="s">
        <v>36</v>
      </c>
      <c r="F2620" s="18">
        <v>1083</v>
      </c>
      <c r="G2620" s="18">
        <v>1655.21</v>
      </c>
      <c r="H2620" s="18">
        <v>2124.2399999999998</v>
      </c>
      <c r="I2620" s="43">
        <v>490</v>
      </c>
      <c r="J2620" s="18" t="s">
        <v>48</v>
      </c>
      <c r="K2620" t="s">
        <v>5160</v>
      </c>
      <c r="L2620" s="18" t="s">
        <v>3406</v>
      </c>
    </row>
    <row r="2621" spans="1:12" x14ac:dyDescent="0.3">
      <c r="A2621" t="s">
        <v>8396</v>
      </c>
      <c r="B2621" s="18" t="s">
        <v>12</v>
      </c>
      <c r="C2621" s="18" t="s">
        <v>25</v>
      </c>
      <c r="D2621" s="18" t="s">
        <v>34</v>
      </c>
      <c r="E2621" s="18" t="s">
        <v>41</v>
      </c>
      <c r="F2621" s="18">
        <v>1001</v>
      </c>
      <c r="G2621" s="18">
        <v>1920.37</v>
      </c>
      <c r="H2621" s="18">
        <v>3509.12</v>
      </c>
      <c r="I2621" s="43">
        <v>46</v>
      </c>
      <c r="J2621" s="18" t="s">
        <v>48</v>
      </c>
      <c r="K2621" t="s">
        <v>6199</v>
      </c>
      <c r="L2621" s="18" t="s">
        <v>688</v>
      </c>
    </row>
    <row r="2622" spans="1:12" x14ac:dyDescent="0.3">
      <c r="A2622" t="s">
        <v>8189</v>
      </c>
      <c r="B2622" s="18" t="s">
        <v>15</v>
      </c>
      <c r="C2622" s="18" t="s">
        <v>22</v>
      </c>
      <c r="D2622" s="18" t="s">
        <v>32</v>
      </c>
      <c r="E2622" s="18" t="s">
        <v>43</v>
      </c>
      <c r="F2622" s="18">
        <v>1014</v>
      </c>
      <c r="G2622" s="18">
        <v>1868.8</v>
      </c>
      <c r="H2622" s="18">
        <v>2265.64</v>
      </c>
      <c r="I2622" s="43">
        <v>167</v>
      </c>
      <c r="J2622" s="18" t="s">
        <v>48</v>
      </c>
      <c r="K2622" t="s">
        <v>4747</v>
      </c>
      <c r="L2622" s="18" t="s">
        <v>344</v>
      </c>
    </row>
    <row r="2623" spans="1:12" x14ac:dyDescent="0.3">
      <c r="A2623" t="s">
        <v>8069</v>
      </c>
      <c r="B2623" s="18" t="s">
        <v>17</v>
      </c>
      <c r="C2623" s="18" t="s">
        <v>30</v>
      </c>
      <c r="D2623" s="18" t="s">
        <v>31</v>
      </c>
      <c r="E2623" s="18" t="s">
        <v>39</v>
      </c>
      <c r="F2623" s="18">
        <v>1020</v>
      </c>
      <c r="G2623" s="18">
        <v>1725.17</v>
      </c>
      <c r="H2623" s="18">
        <v>3360.64</v>
      </c>
      <c r="I2623" s="43">
        <v>48</v>
      </c>
      <c r="J2623" s="18" t="s">
        <v>48</v>
      </c>
      <c r="K2623" t="s">
        <v>5354</v>
      </c>
      <c r="L2623" s="18" t="s">
        <v>130</v>
      </c>
    </row>
    <row r="2624" spans="1:12" x14ac:dyDescent="0.3">
      <c r="A2624" t="s">
        <v>10367</v>
      </c>
      <c r="B2624" s="18" t="s">
        <v>18</v>
      </c>
      <c r="C2624" s="18" t="s">
        <v>29</v>
      </c>
      <c r="D2624" s="18" t="s">
        <v>35</v>
      </c>
      <c r="E2624" s="18" t="s">
        <v>42</v>
      </c>
      <c r="F2624" s="18">
        <v>1078</v>
      </c>
      <c r="G2624" s="18">
        <v>1001.44</v>
      </c>
      <c r="H2624" s="18">
        <v>1152.42</v>
      </c>
      <c r="I2624" s="43">
        <v>498</v>
      </c>
      <c r="J2624" s="18" t="s">
        <v>48</v>
      </c>
      <c r="K2624" t="s">
        <v>4814</v>
      </c>
      <c r="L2624" s="18" t="s">
        <v>3807</v>
      </c>
    </row>
    <row r="2625" spans="1:12" x14ac:dyDescent="0.3">
      <c r="A2625" t="s">
        <v>6452</v>
      </c>
      <c r="B2625" s="18" t="s">
        <v>17</v>
      </c>
      <c r="C2625" s="18" t="s">
        <v>26</v>
      </c>
      <c r="D2625" s="18" t="s">
        <v>34</v>
      </c>
      <c r="E2625" s="18" t="s">
        <v>41</v>
      </c>
      <c r="F2625" s="18">
        <v>1099</v>
      </c>
      <c r="G2625" s="18">
        <v>1681.71</v>
      </c>
      <c r="H2625" s="18">
        <v>2017.58</v>
      </c>
      <c r="I2625" s="43">
        <v>239</v>
      </c>
      <c r="J2625" s="18" t="s">
        <v>48</v>
      </c>
      <c r="K2625" t="s">
        <v>4925</v>
      </c>
      <c r="L2625" s="18" t="s">
        <v>494</v>
      </c>
    </row>
    <row r="2626" spans="1:12" x14ac:dyDescent="0.3">
      <c r="A2626" t="s">
        <v>9311</v>
      </c>
      <c r="B2626" s="18" t="s">
        <v>13</v>
      </c>
      <c r="C2626" s="18" t="s">
        <v>27</v>
      </c>
      <c r="D2626" s="18" t="s">
        <v>34</v>
      </c>
      <c r="E2626" s="18" t="s">
        <v>45</v>
      </c>
      <c r="F2626" s="18">
        <v>1055</v>
      </c>
      <c r="G2626" s="18">
        <v>453.93</v>
      </c>
      <c r="H2626" s="18">
        <v>824.34</v>
      </c>
      <c r="I2626" s="43">
        <v>96</v>
      </c>
      <c r="J2626" s="18" t="s">
        <v>48</v>
      </c>
      <c r="K2626" t="s">
        <v>5797</v>
      </c>
      <c r="L2626" s="18" t="s">
        <v>2170</v>
      </c>
    </row>
    <row r="2627" spans="1:12" x14ac:dyDescent="0.3">
      <c r="A2627" t="s">
        <v>8757</v>
      </c>
      <c r="B2627" s="18" t="s">
        <v>13</v>
      </c>
      <c r="C2627" s="18" t="s">
        <v>23</v>
      </c>
      <c r="D2627" s="18" t="s">
        <v>35</v>
      </c>
      <c r="E2627" s="18" t="s">
        <v>43</v>
      </c>
      <c r="F2627" s="18">
        <v>1096</v>
      </c>
      <c r="G2627" s="18">
        <v>490.94</v>
      </c>
      <c r="H2627" s="18">
        <v>722.95</v>
      </c>
      <c r="I2627" s="43">
        <v>67</v>
      </c>
      <c r="J2627" s="18" t="s">
        <v>48</v>
      </c>
      <c r="K2627" t="s">
        <v>6066</v>
      </c>
      <c r="L2627" s="18" t="s">
        <v>1268</v>
      </c>
    </row>
    <row r="2628" spans="1:12" x14ac:dyDescent="0.3">
      <c r="A2628" t="s">
        <v>6504</v>
      </c>
      <c r="B2628" s="18" t="s">
        <v>12</v>
      </c>
      <c r="C2628" s="18" t="s">
        <v>27</v>
      </c>
      <c r="D2628" s="18" t="s">
        <v>35</v>
      </c>
      <c r="E2628" s="18" t="s">
        <v>45</v>
      </c>
      <c r="F2628" s="18">
        <v>1076</v>
      </c>
      <c r="G2628" s="18">
        <v>660.76</v>
      </c>
      <c r="H2628" s="18">
        <v>828.7</v>
      </c>
      <c r="I2628" s="43">
        <v>325</v>
      </c>
      <c r="J2628" s="18" t="s">
        <v>48</v>
      </c>
      <c r="K2628" t="s">
        <v>4718</v>
      </c>
      <c r="L2628" s="18" t="s">
        <v>1432</v>
      </c>
    </row>
    <row r="2629" spans="1:12" x14ac:dyDescent="0.3">
      <c r="A2629" t="s">
        <v>9185</v>
      </c>
      <c r="B2629" s="18" t="s">
        <v>14</v>
      </c>
      <c r="C2629" s="18" t="s">
        <v>22</v>
      </c>
      <c r="D2629" s="18" t="s">
        <v>32</v>
      </c>
      <c r="E2629" s="18" t="s">
        <v>45</v>
      </c>
      <c r="F2629" s="18">
        <v>1082</v>
      </c>
      <c r="G2629" s="18">
        <v>157.15</v>
      </c>
      <c r="H2629" s="18">
        <v>246.35</v>
      </c>
      <c r="I2629" s="43">
        <v>171</v>
      </c>
      <c r="J2629" s="18" t="s">
        <v>48</v>
      </c>
      <c r="K2629" t="s">
        <v>5620</v>
      </c>
      <c r="L2629" s="18" t="s">
        <v>1970</v>
      </c>
    </row>
    <row r="2630" spans="1:12" x14ac:dyDescent="0.3">
      <c r="A2630" t="s">
        <v>9781</v>
      </c>
      <c r="B2630" s="18" t="s">
        <v>16</v>
      </c>
      <c r="C2630" s="18" t="s">
        <v>25</v>
      </c>
      <c r="D2630" s="18" t="s">
        <v>34</v>
      </c>
      <c r="E2630" s="18" t="s">
        <v>36</v>
      </c>
      <c r="F2630" s="18">
        <v>1043</v>
      </c>
      <c r="G2630" s="18">
        <v>1310.43</v>
      </c>
      <c r="H2630" s="18">
        <v>1788.66</v>
      </c>
      <c r="I2630" s="43">
        <v>250</v>
      </c>
      <c r="J2630" s="18" t="s">
        <v>48</v>
      </c>
      <c r="K2630" t="s">
        <v>5462</v>
      </c>
      <c r="L2630" s="18" t="s">
        <v>2913</v>
      </c>
    </row>
    <row r="2631" spans="1:12" x14ac:dyDescent="0.3">
      <c r="A2631" t="s">
        <v>8470</v>
      </c>
      <c r="B2631" s="18" t="s">
        <v>18</v>
      </c>
      <c r="C2631" s="18" t="s">
        <v>26</v>
      </c>
      <c r="D2631" s="18" t="s">
        <v>34</v>
      </c>
      <c r="E2631" s="18" t="s">
        <v>40</v>
      </c>
      <c r="F2631" s="18">
        <v>1027</v>
      </c>
      <c r="G2631" s="18">
        <v>1529.87</v>
      </c>
      <c r="H2631" s="18">
        <v>2549.09</v>
      </c>
      <c r="I2631" s="43">
        <v>383</v>
      </c>
      <c r="J2631" s="18" t="s">
        <v>48</v>
      </c>
      <c r="K2631" t="s">
        <v>4425</v>
      </c>
      <c r="L2631" s="18" t="s">
        <v>811</v>
      </c>
    </row>
    <row r="2632" spans="1:12" x14ac:dyDescent="0.3">
      <c r="A2632" t="s">
        <v>7376</v>
      </c>
      <c r="B2632" s="18" t="s">
        <v>14</v>
      </c>
      <c r="C2632" s="18" t="s">
        <v>24</v>
      </c>
      <c r="D2632" s="18" t="s">
        <v>34</v>
      </c>
      <c r="E2632" s="18" t="s">
        <v>45</v>
      </c>
      <c r="F2632" s="18">
        <v>1050</v>
      </c>
      <c r="G2632" s="18">
        <v>1304.75</v>
      </c>
      <c r="H2632" s="18">
        <v>2075.16</v>
      </c>
      <c r="I2632" s="43">
        <v>84</v>
      </c>
      <c r="J2632" s="18" t="s">
        <v>48</v>
      </c>
      <c r="K2632" t="s">
        <v>4662</v>
      </c>
      <c r="L2632" s="18" t="s">
        <v>3965</v>
      </c>
    </row>
    <row r="2633" spans="1:12" x14ac:dyDescent="0.3">
      <c r="A2633" t="s">
        <v>9682</v>
      </c>
      <c r="B2633" s="18" t="s">
        <v>18</v>
      </c>
      <c r="C2633" s="18" t="s">
        <v>24</v>
      </c>
      <c r="D2633" s="18" t="s">
        <v>32</v>
      </c>
      <c r="E2633" s="18" t="s">
        <v>42</v>
      </c>
      <c r="F2633" s="18">
        <v>1069</v>
      </c>
      <c r="G2633" s="18">
        <v>1595.32</v>
      </c>
      <c r="H2633" s="18">
        <v>1966</v>
      </c>
      <c r="I2633" s="43">
        <v>141</v>
      </c>
      <c r="J2633" s="18" t="s">
        <v>48</v>
      </c>
      <c r="K2633" t="s">
        <v>5542</v>
      </c>
      <c r="L2633" s="18" t="s">
        <v>2758</v>
      </c>
    </row>
    <row r="2634" spans="1:12" x14ac:dyDescent="0.3">
      <c r="A2634" t="s">
        <v>6694</v>
      </c>
      <c r="B2634" s="18" t="s">
        <v>16</v>
      </c>
      <c r="C2634" s="18" t="s">
        <v>29</v>
      </c>
      <c r="D2634" s="18" t="s">
        <v>32</v>
      </c>
      <c r="E2634" s="18" t="s">
        <v>42</v>
      </c>
      <c r="F2634" s="18">
        <v>1033</v>
      </c>
      <c r="G2634" s="18">
        <v>319.18</v>
      </c>
      <c r="H2634" s="18">
        <v>469.41</v>
      </c>
      <c r="I2634" s="43">
        <v>168</v>
      </c>
      <c r="J2634" s="18" t="s">
        <v>48</v>
      </c>
      <c r="K2634" t="s">
        <v>4755</v>
      </c>
      <c r="L2634" s="18" t="s">
        <v>3925</v>
      </c>
    </row>
    <row r="2635" spans="1:12" x14ac:dyDescent="0.3">
      <c r="A2635" t="s">
        <v>9089</v>
      </c>
      <c r="B2635" s="18" t="s">
        <v>16</v>
      </c>
      <c r="C2635" s="18" t="s">
        <v>24</v>
      </c>
      <c r="D2635" s="18" t="s">
        <v>35</v>
      </c>
      <c r="E2635" s="18" t="s">
        <v>41</v>
      </c>
      <c r="F2635" s="18">
        <v>1091</v>
      </c>
      <c r="G2635" s="18">
        <v>294.58</v>
      </c>
      <c r="H2635" s="18">
        <v>574.04999999999995</v>
      </c>
      <c r="I2635" s="43">
        <v>388</v>
      </c>
      <c r="J2635" s="18" t="s">
        <v>48</v>
      </c>
      <c r="K2635" t="s">
        <v>5795</v>
      </c>
      <c r="L2635" s="18" t="s">
        <v>1821</v>
      </c>
    </row>
    <row r="2636" spans="1:12" x14ac:dyDescent="0.3">
      <c r="A2636" t="s">
        <v>8481</v>
      </c>
      <c r="B2636" s="18" t="s">
        <v>18</v>
      </c>
      <c r="C2636" s="18" t="s">
        <v>21</v>
      </c>
      <c r="D2636" s="18" t="s">
        <v>34</v>
      </c>
      <c r="E2636" s="18" t="s">
        <v>44</v>
      </c>
      <c r="F2636" s="18">
        <v>1033</v>
      </c>
      <c r="G2636" s="18">
        <v>222.68</v>
      </c>
      <c r="H2636" s="18">
        <v>260.51</v>
      </c>
      <c r="I2636" s="43">
        <v>297</v>
      </c>
      <c r="J2636" s="18" t="s">
        <v>48</v>
      </c>
      <c r="K2636" t="s">
        <v>5025</v>
      </c>
      <c r="L2636" s="18" t="s">
        <v>824</v>
      </c>
    </row>
    <row r="2637" spans="1:12" x14ac:dyDescent="0.3">
      <c r="A2637" t="s">
        <v>8797</v>
      </c>
      <c r="B2637" s="18" t="s">
        <v>19</v>
      </c>
      <c r="C2637" s="18" t="s">
        <v>22</v>
      </c>
      <c r="D2637" s="18" t="s">
        <v>31</v>
      </c>
      <c r="E2637" s="18" t="s">
        <v>37</v>
      </c>
      <c r="F2637" s="18">
        <v>1003</v>
      </c>
      <c r="G2637" s="18">
        <v>1216.3</v>
      </c>
      <c r="H2637" s="18">
        <v>1465.29</v>
      </c>
      <c r="I2637" s="43">
        <v>332</v>
      </c>
      <c r="J2637" s="18" t="s">
        <v>48</v>
      </c>
      <c r="K2637" t="s">
        <v>6047</v>
      </c>
      <c r="L2637" s="18" t="s">
        <v>1337</v>
      </c>
    </row>
    <row r="2638" spans="1:12" x14ac:dyDescent="0.3">
      <c r="A2638" t="s">
        <v>8532</v>
      </c>
      <c r="B2638" s="18" t="s">
        <v>17</v>
      </c>
      <c r="C2638" s="18" t="s">
        <v>24</v>
      </c>
      <c r="D2638" s="18" t="s">
        <v>34</v>
      </c>
      <c r="E2638" s="18" t="s">
        <v>39</v>
      </c>
      <c r="F2638" s="18">
        <v>1015</v>
      </c>
      <c r="G2638" s="18">
        <v>1421.04</v>
      </c>
      <c r="H2638" s="18">
        <v>2149.19</v>
      </c>
      <c r="I2638" s="43">
        <v>424</v>
      </c>
      <c r="J2638" s="18" t="s">
        <v>48</v>
      </c>
      <c r="K2638" t="s">
        <v>6155</v>
      </c>
      <c r="L2638" s="18" t="s">
        <v>905</v>
      </c>
    </row>
    <row r="2639" spans="1:12" x14ac:dyDescent="0.3">
      <c r="A2639" t="s">
        <v>6535</v>
      </c>
      <c r="B2639" s="18" t="s">
        <v>16</v>
      </c>
      <c r="C2639" s="18" t="s">
        <v>26</v>
      </c>
      <c r="D2639" s="18" t="s">
        <v>33</v>
      </c>
      <c r="E2639" s="18" t="s">
        <v>45</v>
      </c>
      <c r="F2639" s="18">
        <v>1043</v>
      </c>
      <c r="G2639" s="18">
        <v>1151.6300000000001</v>
      </c>
      <c r="H2639" s="18">
        <v>2179.6799999999998</v>
      </c>
      <c r="I2639" s="43">
        <v>5</v>
      </c>
      <c r="J2639" s="18" t="s">
        <v>48</v>
      </c>
      <c r="K2639" t="s">
        <v>5033</v>
      </c>
      <c r="L2639" s="18" t="s">
        <v>575</v>
      </c>
    </row>
    <row r="2640" spans="1:12" x14ac:dyDescent="0.3">
      <c r="A2640" t="s">
        <v>6393</v>
      </c>
      <c r="B2640" s="18" t="s">
        <v>20</v>
      </c>
      <c r="C2640" s="18" t="s">
        <v>29</v>
      </c>
      <c r="D2640" s="18" t="s">
        <v>31</v>
      </c>
      <c r="E2640" s="18" t="s">
        <v>42</v>
      </c>
      <c r="F2640" s="18">
        <v>1051</v>
      </c>
      <c r="G2640" s="18">
        <v>1175.45</v>
      </c>
      <c r="H2640" s="18">
        <v>1747.96</v>
      </c>
      <c r="I2640" s="43">
        <v>219</v>
      </c>
      <c r="J2640" s="18" t="s">
        <v>48</v>
      </c>
      <c r="K2640" t="s">
        <v>5827</v>
      </c>
      <c r="L2640" s="18" t="s">
        <v>2101</v>
      </c>
    </row>
    <row r="2641" spans="1:12" x14ac:dyDescent="0.3">
      <c r="A2641" t="s">
        <v>8105</v>
      </c>
      <c r="B2641" s="18" t="s">
        <v>12</v>
      </c>
      <c r="C2641" s="18" t="s">
        <v>22</v>
      </c>
      <c r="D2641" s="18" t="s">
        <v>31</v>
      </c>
      <c r="E2641" s="18" t="s">
        <v>37</v>
      </c>
      <c r="F2641" s="18">
        <v>1054</v>
      </c>
      <c r="G2641" s="18">
        <v>1294.07</v>
      </c>
      <c r="H2641" s="18">
        <v>2578.7199999999998</v>
      </c>
      <c r="I2641" s="43">
        <v>189</v>
      </c>
      <c r="J2641" s="18" t="s">
        <v>48</v>
      </c>
      <c r="K2641" t="s">
        <v>5631</v>
      </c>
      <c r="L2641" s="18" t="s">
        <v>192</v>
      </c>
    </row>
    <row r="2642" spans="1:12" x14ac:dyDescent="0.3">
      <c r="A2642" t="s">
        <v>10130</v>
      </c>
      <c r="B2642" s="18" t="s">
        <v>13</v>
      </c>
      <c r="C2642" s="18" t="s">
        <v>29</v>
      </c>
      <c r="D2642" s="18" t="s">
        <v>35</v>
      </c>
      <c r="E2642" s="18" t="s">
        <v>45</v>
      </c>
      <c r="F2642" s="18">
        <v>1031</v>
      </c>
      <c r="G2642" s="18">
        <v>1242.46</v>
      </c>
      <c r="H2642" s="18">
        <v>1434.07</v>
      </c>
      <c r="I2642" s="43">
        <v>279</v>
      </c>
      <c r="J2642" s="18" t="s">
        <v>48</v>
      </c>
      <c r="K2642" t="s">
        <v>5109</v>
      </c>
      <c r="L2642" s="18" t="s">
        <v>3476</v>
      </c>
    </row>
    <row r="2643" spans="1:12" x14ac:dyDescent="0.3">
      <c r="A2643" t="s">
        <v>7596</v>
      </c>
      <c r="B2643" s="18" t="s">
        <v>19</v>
      </c>
      <c r="C2643" s="18" t="s">
        <v>21</v>
      </c>
      <c r="D2643" s="18" t="s">
        <v>34</v>
      </c>
      <c r="E2643" s="18" t="s">
        <v>42</v>
      </c>
      <c r="F2643" s="18">
        <v>1034</v>
      </c>
      <c r="G2643" s="18">
        <v>1087.31</v>
      </c>
      <c r="H2643" s="18">
        <v>1933.82</v>
      </c>
      <c r="I2643" s="43">
        <v>403</v>
      </c>
      <c r="J2643" s="18" t="s">
        <v>48</v>
      </c>
      <c r="K2643" t="s">
        <v>5425</v>
      </c>
      <c r="L2643" s="18" t="s">
        <v>2980</v>
      </c>
    </row>
    <row r="2644" spans="1:12" x14ac:dyDescent="0.3">
      <c r="A2644" t="s">
        <v>10560</v>
      </c>
      <c r="B2644" s="18" t="s">
        <v>18</v>
      </c>
      <c r="C2644" s="18" t="s">
        <v>29</v>
      </c>
      <c r="D2644" s="18" t="s">
        <v>31</v>
      </c>
      <c r="E2644" s="18" t="s">
        <v>37</v>
      </c>
      <c r="F2644" s="18">
        <v>1030</v>
      </c>
      <c r="G2644" s="18">
        <v>1442.25</v>
      </c>
      <c r="H2644" s="18">
        <v>2615.41</v>
      </c>
      <c r="I2644" s="43">
        <v>315</v>
      </c>
      <c r="J2644" s="18" t="s">
        <v>48</v>
      </c>
      <c r="K2644" t="s">
        <v>4570</v>
      </c>
      <c r="L2644" s="18" t="s">
        <v>4130</v>
      </c>
    </row>
    <row r="2645" spans="1:12" x14ac:dyDescent="0.3">
      <c r="A2645" t="s">
        <v>7025</v>
      </c>
      <c r="B2645" s="18" t="s">
        <v>16</v>
      </c>
      <c r="C2645" s="18" t="s">
        <v>22</v>
      </c>
      <c r="D2645" s="18" t="s">
        <v>33</v>
      </c>
      <c r="E2645" s="18" t="s">
        <v>39</v>
      </c>
      <c r="F2645" s="18">
        <v>1018</v>
      </c>
      <c r="G2645" s="18">
        <v>1086.6400000000001</v>
      </c>
      <c r="H2645" s="18">
        <v>2070.3200000000002</v>
      </c>
      <c r="I2645" s="43">
        <v>427</v>
      </c>
      <c r="J2645" s="18" t="s">
        <v>48</v>
      </c>
      <c r="K2645" t="s">
        <v>5167</v>
      </c>
      <c r="L2645" s="18" t="s">
        <v>3392</v>
      </c>
    </row>
    <row r="2646" spans="1:12" x14ac:dyDescent="0.3">
      <c r="A2646" t="s">
        <v>8938</v>
      </c>
      <c r="B2646" s="18" t="s">
        <v>14</v>
      </c>
      <c r="C2646" s="18" t="s">
        <v>26</v>
      </c>
      <c r="D2646" s="18" t="s">
        <v>35</v>
      </c>
      <c r="E2646" s="18" t="s">
        <v>38</v>
      </c>
      <c r="F2646" s="18">
        <v>1079</v>
      </c>
      <c r="G2646" s="18">
        <v>922.49</v>
      </c>
      <c r="H2646" s="18">
        <v>1459.03</v>
      </c>
      <c r="I2646" s="43">
        <v>341</v>
      </c>
      <c r="J2646" s="18" t="s">
        <v>48</v>
      </c>
      <c r="K2646" t="s">
        <v>5130</v>
      </c>
      <c r="L2646" s="18" t="s">
        <v>1569</v>
      </c>
    </row>
    <row r="2647" spans="1:12" x14ac:dyDescent="0.3">
      <c r="A2647" t="s">
        <v>9636</v>
      </c>
      <c r="B2647" s="18" t="s">
        <v>12</v>
      </c>
      <c r="C2647" s="18" t="s">
        <v>27</v>
      </c>
      <c r="D2647" s="18" t="s">
        <v>34</v>
      </c>
      <c r="E2647" s="18" t="s">
        <v>37</v>
      </c>
      <c r="F2647" s="18">
        <v>1039</v>
      </c>
      <c r="G2647" s="18">
        <v>925.48</v>
      </c>
      <c r="H2647" s="18">
        <v>1821.27</v>
      </c>
      <c r="I2647" s="43">
        <v>307</v>
      </c>
      <c r="J2647" s="18" t="s">
        <v>48</v>
      </c>
      <c r="K2647" t="s">
        <v>5587</v>
      </c>
      <c r="L2647" s="18" t="s">
        <v>2683</v>
      </c>
    </row>
    <row r="2648" spans="1:12" x14ac:dyDescent="0.3">
      <c r="A2648" t="s">
        <v>8753</v>
      </c>
      <c r="B2648" s="18" t="s">
        <v>14</v>
      </c>
      <c r="C2648" s="18" t="s">
        <v>22</v>
      </c>
      <c r="D2648" s="18" t="s">
        <v>35</v>
      </c>
      <c r="E2648" s="18" t="s">
        <v>43</v>
      </c>
      <c r="F2648" s="18">
        <v>1098</v>
      </c>
      <c r="G2648" s="18">
        <v>1705.62</v>
      </c>
      <c r="H2648" s="18">
        <v>3319.3</v>
      </c>
      <c r="I2648" s="43">
        <v>483</v>
      </c>
      <c r="J2648" s="18" t="s">
        <v>48</v>
      </c>
      <c r="K2648" t="s">
        <v>5917</v>
      </c>
      <c r="L2648" s="18" t="s">
        <v>1263</v>
      </c>
    </row>
    <row r="2649" spans="1:12" x14ac:dyDescent="0.3">
      <c r="A2649" t="s">
        <v>7802</v>
      </c>
      <c r="B2649" s="18" t="s">
        <v>16</v>
      </c>
      <c r="C2649" s="18" t="s">
        <v>28</v>
      </c>
      <c r="D2649" s="18" t="s">
        <v>35</v>
      </c>
      <c r="E2649" s="18" t="s">
        <v>45</v>
      </c>
      <c r="F2649" s="18">
        <v>1048</v>
      </c>
      <c r="G2649" s="18">
        <v>172.18</v>
      </c>
      <c r="H2649" s="18">
        <v>332.33</v>
      </c>
      <c r="I2649" s="43">
        <v>136</v>
      </c>
      <c r="J2649" s="18" t="s">
        <v>48</v>
      </c>
      <c r="K2649" t="s">
        <v>4461</v>
      </c>
      <c r="L2649" s="18" t="s">
        <v>4245</v>
      </c>
    </row>
    <row r="2650" spans="1:12" x14ac:dyDescent="0.3">
      <c r="A2650" t="s">
        <v>7264</v>
      </c>
      <c r="B2650" s="18" t="s">
        <v>16</v>
      </c>
      <c r="C2650" s="18" t="s">
        <v>21</v>
      </c>
      <c r="D2650" s="18" t="s">
        <v>33</v>
      </c>
      <c r="E2650" s="18" t="s">
        <v>39</v>
      </c>
      <c r="F2650" s="18">
        <v>1009</v>
      </c>
      <c r="G2650" s="18">
        <v>1442.83</v>
      </c>
      <c r="H2650" s="18">
        <v>2412.7800000000002</v>
      </c>
      <c r="I2650" s="43">
        <v>180</v>
      </c>
      <c r="J2650" s="18" t="s">
        <v>48</v>
      </c>
      <c r="K2650" t="s">
        <v>5284</v>
      </c>
      <c r="L2650" s="18" t="s">
        <v>2484</v>
      </c>
    </row>
    <row r="2651" spans="1:12" x14ac:dyDescent="0.3">
      <c r="A2651" t="s">
        <v>9985</v>
      </c>
      <c r="B2651" s="18" t="s">
        <v>16</v>
      </c>
      <c r="C2651" s="18" t="s">
        <v>30</v>
      </c>
      <c r="D2651" s="18" t="s">
        <v>32</v>
      </c>
      <c r="E2651" s="18" t="s">
        <v>42</v>
      </c>
      <c r="F2651" s="18">
        <v>1001</v>
      </c>
      <c r="G2651" s="18">
        <v>1256.25</v>
      </c>
      <c r="H2651" s="18">
        <v>1642.1</v>
      </c>
      <c r="I2651" s="43">
        <v>253</v>
      </c>
      <c r="J2651" s="18" t="s">
        <v>48</v>
      </c>
      <c r="K2651" t="s">
        <v>4480</v>
      </c>
      <c r="L2651" s="18" t="s">
        <v>874</v>
      </c>
    </row>
    <row r="2652" spans="1:12" x14ac:dyDescent="0.3">
      <c r="A2652" t="s">
        <v>6492</v>
      </c>
      <c r="B2652" s="18" t="s">
        <v>16</v>
      </c>
      <c r="C2652" s="18" t="s">
        <v>25</v>
      </c>
      <c r="D2652" s="18" t="s">
        <v>32</v>
      </c>
      <c r="E2652" s="18" t="s">
        <v>42</v>
      </c>
      <c r="F2652" s="18">
        <v>1086</v>
      </c>
      <c r="G2652" s="18">
        <v>330.46</v>
      </c>
      <c r="H2652" s="18">
        <v>602.33000000000004</v>
      </c>
      <c r="I2652" s="43">
        <v>108</v>
      </c>
      <c r="J2652" s="18" t="s">
        <v>48</v>
      </c>
      <c r="K2652" t="s">
        <v>6006</v>
      </c>
      <c r="L2652" s="18" t="s">
        <v>340</v>
      </c>
    </row>
    <row r="2653" spans="1:12" x14ac:dyDescent="0.3">
      <c r="A2653" t="s">
        <v>7758</v>
      </c>
      <c r="B2653" s="18" t="s">
        <v>15</v>
      </c>
      <c r="C2653" s="18" t="s">
        <v>22</v>
      </c>
      <c r="D2653" s="18" t="s">
        <v>33</v>
      </c>
      <c r="E2653" s="18" t="s">
        <v>38</v>
      </c>
      <c r="F2653" s="18">
        <v>1082</v>
      </c>
      <c r="G2653" s="18">
        <v>1905.04</v>
      </c>
      <c r="H2653" s="18">
        <v>3309.76</v>
      </c>
      <c r="I2653" s="43">
        <v>219</v>
      </c>
      <c r="J2653" s="18" t="s">
        <v>48</v>
      </c>
      <c r="K2653" t="s">
        <v>4510</v>
      </c>
      <c r="L2653" s="18" t="s">
        <v>4197</v>
      </c>
    </row>
    <row r="2654" spans="1:12" x14ac:dyDescent="0.3">
      <c r="A2654" t="s">
        <v>8672</v>
      </c>
      <c r="B2654" s="18" t="s">
        <v>19</v>
      </c>
      <c r="C2654" s="18" t="s">
        <v>24</v>
      </c>
      <c r="D2654" s="18" t="s">
        <v>35</v>
      </c>
      <c r="E2654" s="18" t="s">
        <v>37</v>
      </c>
      <c r="F2654" s="18">
        <v>1083</v>
      </c>
      <c r="G2654" s="18">
        <v>1927.38</v>
      </c>
      <c r="H2654" s="18">
        <v>3765.88</v>
      </c>
      <c r="I2654" s="43">
        <v>487</v>
      </c>
      <c r="J2654" s="18" t="s">
        <v>48</v>
      </c>
      <c r="K2654" t="s">
        <v>4786</v>
      </c>
      <c r="L2654" s="18" t="s">
        <v>1128</v>
      </c>
    </row>
    <row r="2655" spans="1:12" x14ac:dyDescent="0.3">
      <c r="A2655" t="s">
        <v>7142</v>
      </c>
      <c r="B2655" s="18" t="s">
        <v>20</v>
      </c>
      <c r="C2655" s="18" t="s">
        <v>27</v>
      </c>
      <c r="D2655" s="18" t="s">
        <v>35</v>
      </c>
      <c r="E2655" s="18" t="s">
        <v>45</v>
      </c>
      <c r="F2655" s="18">
        <v>1079</v>
      </c>
      <c r="G2655" s="18">
        <v>1803.3</v>
      </c>
      <c r="H2655" s="18">
        <v>2631.17</v>
      </c>
      <c r="I2655" s="43">
        <v>187</v>
      </c>
      <c r="J2655" s="18" t="s">
        <v>48</v>
      </c>
      <c r="K2655" t="s">
        <v>5793</v>
      </c>
      <c r="L2655" s="18" t="s">
        <v>1592</v>
      </c>
    </row>
    <row r="2656" spans="1:12" x14ac:dyDescent="0.3">
      <c r="A2656" t="s">
        <v>7164</v>
      </c>
      <c r="B2656" s="18" t="s">
        <v>13</v>
      </c>
      <c r="C2656" s="18" t="s">
        <v>30</v>
      </c>
      <c r="D2656" s="18" t="s">
        <v>35</v>
      </c>
      <c r="E2656" s="18" t="s">
        <v>37</v>
      </c>
      <c r="F2656" s="18">
        <v>1016</v>
      </c>
      <c r="G2656" s="18">
        <v>765.62</v>
      </c>
      <c r="H2656" s="18">
        <v>959.85</v>
      </c>
      <c r="I2656" s="43">
        <v>259</v>
      </c>
      <c r="J2656" s="18" t="s">
        <v>48</v>
      </c>
      <c r="K2656" t="s">
        <v>6259</v>
      </c>
      <c r="L2656" s="18" t="s">
        <v>106</v>
      </c>
    </row>
    <row r="2657" spans="1:12" x14ac:dyDescent="0.3">
      <c r="A2657" t="s">
        <v>6472</v>
      </c>
      <c r="B2657" s="18" t="s">
        <v>17</v>
      </c>
      <c r="C2657" s="18" t="s">
        <v>28</v>
      </c>
      <c r="D2657" s="18" t="s">
        <v>32</v>
      </c>
      <c r="E2657" s="18" t="s">
        <v>45</v>
      </c>
      <c r="F2657" s="18">
        <v>1094</v>
      </c>
      <c r="G2657" s="18">
        <v>1741.73</v>
      </c>
      <c r="H2657" s="18">
        <v>3301.84</v>
      </c>
      <c r="I2657" s="43">
        <v>300</v>
      </c>
      <c r="J2657" s="18" t="s">
        <v>48</v>
      </c>
      <c r="K2657" t="s">
        <v>4432</v>
      </c>
      <c r="L2657" s="18" t="s">
        <v>2297</v>
      </c>
    </row>
    <row r="2658" spans="1:12" x14ac:dyDescent="0.3">
      <c r="A2658" t="s">
        <v>7629</v>
      </c>
      <c r="B2658" s="18" t="s">
        <v>15</v>
      </c>
      <c r="C2658" s="18" t="s">
        <v>24</v>
      </c>
      <c r="D2658" s="18" t="s">
        <v>34</v>
      </c>
      <c r="E2658" s="18" t="s">
        <v>43</v>
      </c>
      <c r="F2658" s="18">
        <v>1068</v>
      </c>
      <c r="G2658" s="18">
        <v>325.63</v>
      </c>
      <c r="H2658" s="18">
        <v>517.55999999999995</v>
      </c>
      <c r="I2658" s="43">
        <v>152</v>
      </c>
      <c r="J2658" s="18" t="s">
        <v>48</v>
      </c>
      <c r="K2658" t="s">
        <v>5410</v>
      </c>
      <c r="L2658" s="18" t="s">
        <v>3001</v>
      </c>
    </row>
    <row r="2659" spans="1:12" x14ac:dyDescent="0.3">
      <c r="A2659" t="s">
        <v>8194</v>
      </c>
      <c r="B2659" s="18" t="s">
        <v>14</v>
      </c>
      <c r="C2659" s="18" t="s">
        <v>27</v>
      </c>
      <c r="D2659" s="18" t="s">
        <v>32</v>
      </c>
      <c r="E2659" s="18" t="s">
        <v>36</v>
      </c>
      <c r="F2659" s="18">
        <v>1083</v>
      </c>
      <c r="G2659" s="18">
        <v>563.94000000000005</v>
      </c>
      <c r="H2659" s="18">
        <v>1122.5</v>
      </c>
      <c r="I2659" s="43">
        <v>84</v>
      </c>
      <c r="J2659" s="18" t="s">
        <v>48</v>
      </c>
      <c r="K2659" t="s">
        <v>5044</v>
      </c>
      <c r="L2659" s="18" t="s">
        <v>353</v>
      </c>
    </row>
    <row r="2660" spans="1:12" x14ac:dyDescent="0.3">
      <c r="A2660" t="s">
        <v>9091</v>
      </c>
      <c r="B2660" s="18" t="s">
        <v>14</v>
      </c>
      <c r="C2660" s="18" t="s">
        <v>27</v>
      </c>
      <c r="D2660" s="18" t="s">
        <v>35</v>
      </c>
      <c r="E2660" s="18" t="s">
        <v>45</v>
      </c>
      <c r="F2660" s="18">
        <v>1054</v>
      </c>
      <c r="G2660" s="18">
        <v>105.82</v>
      </c>
      <c r="H2660" s="18">
        <v>118.52</v>
      </c>
      <c r="I2660" s="43">
        <v>93</v>
      </c>
      <c r="J2660" s="18" t="s">
        <v>48</v>
      </c>
      <c r="K2660" t="s">
        <v>5901</v>
      </c>
      <c r="L2660" s="18" t="s">
        <v>1826</v>
      </c>
    </row>
    <row r="2661" spans="1:12" x14ac:dyDescent="0.3">
      <c r="A2661" t="s">
        <v>10007</v>
      </c>
      <c r="B2661" s="18" t="s">
        <v>19</v>
      </c>
      <c r="C2661" s="18" t="s">
        <v>26</v>
      </c>
      <c r="D2661" s="18" t="s">
        <v>34</v>
      </c>
      <c r="E2661" s="18" t="s">
        <v>41</v>
      </c>
      <c r="F2661" s="18">
        <v>1035</v>
      </c>
      <c r="G2661" s="18">
        <v>1727.43</v>
      </c>
      <c r="H2661" s="18">
        <v>3426.93</v>
      </c>
      <c r="I2661" s="43">
        <v>463</v>
      </c>
      <c r="J2661" s="18" t="s">
        <v>48</v>
      </c>
      <c r="K2661" t="s">
        <v>5247</v>
      </c>
      <c r="L2661" s="18" t="s">
        <v>3281</v>
      </c>
    </row>
    <row r="2662" spans="1:12" x14ac:dyDescent="0.3">
      <c r="A2662" t="s">
        <v>8782</v>
      </c>
      <c r="B2662" s="18" t="s">
        <v>11</v>
      </c>
      <c r="C2662" s="18" t="s">
        <v>25</v>
      </c>
      <c r="D2662" s="18" t="s">
        <v>32</v>
      </c>
      <c r="E2662" s="18" t="s">
        <v>45</v>
      </c>
      <c r="F2662" s="18">
        <v>1019</v>
      </c>
      <c r="G2662" s="18">
        <v>249.52</v>
      </c>
      <c r="H2662" s="18">
        <v>482.01</v>
      </c>
      <c r="I2662" s="43">
        <v>254</v>
      </c>
      <c r="J2662" s="18" t="s">
        <v>48</v>
      </c>
      <c r="K2662" t="s">
        <v>5636</v>
      </c>
      <c r="L2662" s="18" t="s">
        <v>1308</v>
      </c>
    </row>
    <row r="2663" spans="1:12" x14ac:dyDescent="0.3">
      <c r="A2663" t="s">
        <v>7810</v>
      </c>
      <c r="B2663" s="18" t="s">
        <v>17</v>
      </c>
      <c r="C2663" s="18" t="s">
        <v>21</v>
      </c>
      <c r="D2663" s="18" t="s">
        <v>34</v>
      </c>
      <c r="E2663" s="18" t="s">
        <v>42</v>
      </c>
      <c r="F2663" s="18">
        <v>1072</v>
      </c>
      <c r="G2663" s="18">
        <v>1473.6</v>
      </c>
      <c r="H2663" s="18">
        <v>2200.11</v>
      </c>
      <c r="I2663" s="43">
        <v>446</v>
      </c>
      <c r="J2663" s="18" t="s">
        <v>48</v>
      </c>
      <c r="K2663" t="s">
        <v>5359</v>
      </c>
      <c r="L2663" s="18" t="s">
        <v>3085</v>
      </c>
    </row>
    <row r="2664" spans="1:12" x14ac:dyDescent="0.3">
      <c r="A2664" t="s">
        <v>8159</v>
      </c>
      <c r="B2664" s="18" t="s">
        <v>11</v>
      </c>
      <c r="C2664" s="18" t="s">
        <v>27</v>
      </c>
      <c r="D2664" s="18" t="s">
        <v>35</v>
      </c>
      <c r="E2664" s="18" t="s">
        <v>45</v>
      </c>
      <c r="F2664" s="18">
        <v>1096</v>
      </c>
      <c r="G2664" s="18">
        <v>764.1</v>
      </c>
      <c r="H2664" s="18">
        <v>1471.5</v>
      </c>
      <c r="I2664" s="43">
        <v>201</v>
      </c>
      <c r="J2664" s="18" t="s">
        <v>48</v>
      </c>
      <c r="K2664" t="s">
        <v>5715</v>
      </c>
      <c r="L2664" s="18" t="s">
        <v>287</v>
      </c>
    </row>
    <row r="2665" spans="1:12" x14ac:dyDescent="0.3">
      <c r="A2665" t="s">
        <v>7129</v>
      </c>
      <c r="B2665" s="18" t="s">
        <v>20</v>
      </c>
      <c r="C2665" s="18" t="s">
        <v>24</v>
      </c>
      <c r="D2665" s="18" t="s">
        <v>31</v>
      </c>
      <c r="E2665" s="18" t="s">
        <v>41</v>
      </c>
      <c r="F2665" s="18">
        <v>1002</v>
      </c>
      <c r="G2665" s="18">
        <v>1922.52</v>
      </c>
      <c r="H2665" s="18">
        <v>2433.4899999999998</v>
      </c>
      <c r="I2665" s="43">
        <v>435</v>
      </c>
      <c r="J2665" s="18" t="s">
        <v>48</v>
      </c>
      <c r="K2665" t="s">
        <v>5089</v>
      </c>
      <c r="L2665" s="18" t="s">
        <v>173</v>
      </c>
    </row>
    <row r="2666" spans="1:12" x14ac:dyDescent="0.3">
      <c r="A2666" t="s">
        <v>7841</v>
      </c>
      <c r="B2666" s="18" t="s">
        <v>18</v>
      </c>
      <c r="C2666" s="18" t="s">
        <v>28</v>
      </c>
      <c r="D2666" s="18" t="s">
        <v>33</v>
      </c>
      <c r="E2666" s="18" t="s">
        <v>38</v>
      </c>
      <c r="F2666" s="18">
        <v>1081</v>
      </c>
      <c r="G2666" s="18">
        <v>994.79</v>
      </c>
      <c r="H2666" s="18">
        <v>1244.67</v>
      </c>
      <c r="I2666" s="43">
        <v>84</v>
      </c>
      <c r="J2666" s="18" t="s">
        <v>48</v>
      </c>
      <c r="K2666" t="s">
        <v>4702</v>
      </c>
      <c r="L2666" s="18" t="s">
        <v>3984</v>
      </c>
    </row>
    <row r="2667" spans="1:12" x14ac:dyDescent="0.3">
      <c r="A2667" t="s">
        <v>9789</v>
      </c>
      <c r="B2667" s="18" t="s">
        <v>17</v>
      </c>
      <c r="C2667" s="18" t="s">
        <v>24</v>
      </c>
      <c r="D2667" s="18" t="s">
        <v>32</v>
      </c>
      <c r="E2667" s="18" t="s">
        <v>38</v>
      </c>
      <c r="F2667" s="18">
        <v>1100</v>
      </c>
      <c r="G2667" s="18">
        <v>597.11</v>
      </c>
      <c r="H2667" s="18">
        <v>952.75</v>
      </c>
      <c r="I2667" s="43">
        <v>136</v>
      </c>
      <c r="J2667" s="18" t="s">
        <v>48</v>
      </c>
      <c r="K2667" t="s">
        <v>5454</v>
      </c>
      <c r="L2667" s="18" t="s">
        <v>2926</v>
      </c>
    </row>
    <row r="2668" spans="1:12" x14ac:dyDescent="0.3">
      <c r="A2668" t="s">
        <v>9570</v>
      </c>
      <c r="B2668" s="18" t="s">
        <v>17</v>
      </c>
      <c r="C2668" s="18" t="s">
        <v>24</v>
      </c>
      <c r="D2668" s="18" t="s">
        <v>31</v>
      </c>
      <c r="E2668" s="18" t="s">
        <v>44</v>
      </c>
      <c r="F2668" s="18">
        <v>1049</v>
      </c>
      <c r="G2668" s="18">
        <v>1957.73</v>
      </c>
      <c r="H2668" s="18">
        <v>3559.45</v>
      </c>
      <c r="I2668" s="43">
        <v>469</v>
      </c>
      <c r="J2668" s="18" t="s">
        <v>48</v>
      </c>
      <c r="K2668" t="s">
        <v>5637</v>
      </c>
      <c r="L2668" s="18" t="s">
        <v>2573</v>
      </c>
    </row>
    <row r="2669" spans="1:12" x14ac:dyDescent="0.3">
      <c r="A2669" t="s">
        <v>6323</v>
      </c>
      <c r="B2669" s="18" t="s">
        <v>15</v>
      </c>
      <c r="C2669" s="18" t="s">
        <v>22</v>
      </c>
      <c r="D2669" s="18" t="s">
        <v>35</v>
      </c>
      <c r="E2669" s="18" t="s">
        <v>43</v>
      </c>
      <c r="F2669" s="18">
        <v>1040</v>
      </c>
      <c r="G2669" s="18">
        <v>359.57</v>
      </c>
      <c r="H2669" s="18">
        <v>688.49</v>
      </c>
      <c r="I2669" s="43">
        <v>16</v>
      </c>
      <c r="J2669" s="18" t="s">
        <v>48</v>
      </c>
      <c r="K2669" t="s">
        <v>4996</v>
      </c>
      <c r="L2669" s="18" t="s">
        <v>3621</v>
      </c>
    </row>
    <row r="2670" spans="1:12" x14ac:dyDescent="0.3">
      <c r="A2670" t="s">
        <v>6984</v>
      </c>
      <c r="B2670" s="18" t="s">
        <v>17</v>
      </c>
      <c r="C2670" s="18" t="s">
        <v>23</v>
      </c>
      <c r="D2670" s="18" t="s">
        <v>33</v>
      </c>
      <c r="E2670" s="18" t="s">
        <v>42</v>
      </c>
      <c r="F2670" s="18">
        <v>1071</v>
      </c>
      <c r="G2670" s="18">
        <v>1084.81</v>
      </c>
      <c r="H2670" s="18">
        <v>1226.24</v>
      </c>
      <c r="I2670" s="43">
        <v>97</v>
      </c>
      <c r="J2670" s="18" t="s">
        <v>48</v>
      </c>
      <c r="K2670" t="s">
        <v>5357</v>
      </c>
      <c r="L2670" s="18" t="s">
        <v>3089</v>
      </c>
    </row>
    <row r="2671" spans="1:12" x14ac:dyDescent="0.3">
      <c r="A2671" t="s">
        <v>6973</v>
      </c>
      <c r="B2671" s="18" t="s">
        <v>15</v>
      </c>
      <c r="C2671" s="18" t="s">
        <v>28</v>
      </c>
      <c r="D2671" s="18" t="s">
        <v>33</v>
      </c>
      <c r="E2671" s="18" t="s">
        <v>39</v>
      </c>
      <c r="F2671" s="18">
        <v>1100</v>
      </c>
      <c r="G2671" s="18">
        <v>1262.82</v>
      </c>
      <c r="H2671" s="18">
        <v>1721.72</v>
      </c>
      <c r="I2671" s="43">
        <v>453</v>
      </c>
      <c r="J2671" s="18" t="s">
        <v>48</v>
      </c>
      <c r="K2671" t="s">
        <v>6016</v>
      </c>
      <c r="L2671" s="18" t="s">
        <v>1230</v>
      </c>
    </row>
    <row r="2672" spans="1:12" x14ac:dyDescent="0.3">
      <c r="A2672" t="s">
        <v>10011</v>
      </c>
      <c r="B2672" s="18" t="s">
        <v>19</v>
      </c>
      <c r="C2672" s="18" t="s">
        <v>25</v>
      </c>
      <c r="D2672" s="18" t="s">
        <v>34</v>
      </c>
      <c r="E2672" s="18" t="s">
        <v>41</v>
      </c>
      <c r="F2672" s="18">
        <v>1053</v>
      </c>
      <c r="G2672" s="18">
        <v>427.23</v>
      </c>
      <c r="H2672" s="18">
        <v>722.22</v>
      </c>
      <c r="I2672" s="43">
        <v>279</v>
      </c>
      <c r="J2672" s="18" t="s">
        <v>48</v>
      </c>
      <c r="K2672" t="s">
        <v>5243</v>
      </c>
      <c r="L2672" s="18" t="s">
        <v>3287</v>
      </c>
    </row>
    <row r="2673" spans="1:12" x14ac:dyDescent="0.3">
      <c r="A2673" t="s">
        <v>8445</v>
      </c>
      <c r="B2673" s="18" t="s">
        <v>18</v>
      </c>
      <c r="C2673" s="18" t="s">
        <v>25</v>
      </c>
      <c r="D2673" s="18" t="s">
        <v>34</v>
      </c>
      <c r="E2673" s="18" t="s">
        <v>42</v>
      </c>
      <c r="F2673" s="18">
        <v>1055</v>
      </c>
      <c r="G2673" s="18">
        <v>575.34</v>
      </c>
      <c r="H2673" s="18">
        <v>676.06</v>
      </c>
      <c r="I2673" s="43">
        <v>15</v>
      </c>
      <c r="J2673" s="18" t="s">
        <v>48</v>
      </c>
      <c r="K2673" t="s">
        <v>5886</v>
      </c>
      <c r="L2673" s="18" t="s">
        <v>776</v>
      </c>
    </row>
    <row r="2674" spans="1:12" x14ac:dyDescent="0.3">
      <c r="A2674" t="s">
        <v>9093</v>
      </c>
      <c r="B2674" s="18" t="s">
        <v>11</v>
      </c>
      <c r="C2674" s="18" t="s">
        <v>25</v>
      </c>
      <c r="D2674" s="18" t="s">
        <v>33</v>
      </c>
      <c r="E2674" s="18" t="s">
        <v>36</v>
      </c>
      <c r="F2674" s="18">
        <v>1060</v>
      </c>
      <c r="G2674" s="18">
        <v>818.44</v>
      </c>
      <c r="H2674" s="18">
        <v>1210.5</v>
      </c>
      <c r="I2674" s="43">
        <v>309</v>
      </c>
      <c r="J2674" s="18" t="s">
        <v>48</v>
      </c>
      <c r="K2674" t="s">
        <v>4430</v>
      </c>
      <c r="L2674" s="18" t="s">
        <v>1828</v>
      </c>
    </row>
    <row r="2675" spans="1:12" x14ac:dyDescent="0.3">
      <c r="A2675" t="s">
        <v>9620</v>
      </c>
      <c r="B2675" s="18" t="s">
        <v>11</v>
      </c>
      <c r="C2675" s="18" t="s">
        <v>26</v>
      </c>
      <c r="D2675" s="18" t="s">
        <v>35</v>
      </c>
      <c r="E2675" s="18" t="s">
        <v>45</v>
      </c>
      <c r="F2675" s="18">
        <v>1082</v>
      </c>
      <c r="G2675" s="18">
        <v>828.13</v>
      </c>
      <c r="H2675" s="18">
        <v>1424.48</v>
      </c>
      <c r="I2675" s="43">
        <v>102</v>
      </c>
      <c r="J2675" s="18" t="s">
        <v>48</v>
      </c>
      <c r="K2675" t="s">
        <v>5594</v>
      </c>
      <c r="L2675" s="18" t="s">
        <v>2664</v>
      </c>
    </row>
    <row r="2676" spans="1:12" x14ac:dyDescent="0.3">
      <c r="A2676" t="s">
        <v>8435</v>
      </c>
      <c r="B2676" s="18" t="s">
        <v>16</v>
      </c>
      <c r="C2676" s="18" t="s">
        <v>21</v>
      </c>
      <c r="D2676" s="18" t="s">
        <v>33</v>
      </c>
      <c r="E2676" s="18" t="s">
        <v>41</v>
      </c>
      <c r="F2676" s="18">
        <v>1086</v>
      </c>
      <c r="G2676" s="18">
        <v>1341.52</v>
      </c>
      <c r="H2676" s="18">
        <v>1815.52</v>
      </c>
      <c r="I2676" s="43">
        <v>497</v>
      </c>
      <c r="J2676" s="18" t="s">
        <v>48</v>
      </c>
      <c r="K2676" t="s">
        <v>4578</v>
      </c>
      <c r="L2676" s="18" t="s">
        <v>753</v>
      </c>
    </row>
    <row r="2677" spans="1:12" x14ac:dyDescent="0.3">
      <c r="A2677" t="s">
        <v>9057</v>
      </c>
      <c r="B2677" s="18" t="s">
        <v>16</v>
      </c>
      <c r="C2677" s="18" t="s">
        <v>23</v>
      </c>
      <c r="D2677" s="18" t="s">
        <v>35</v>
      </c>
      <c r="E2677" s="18" t="s">
        <v>39</v>
      </c>
      <c r="F2677" s="18">
        <v>1061</v>
      </c>
      <c r="G2677" s="18">
        <v>1130.04</v>
      </c>
      <c r="H2677" s="18">
        <v>2186.7600000000002</v>
      </c>
      <c r="I2677" s="43">
        <v>114</v>
      </c>
      <c r="J2677" s="18" t="s">
        <v>48</v>
      </c>
      <c r="K2677" t="s">
        <v>5557</v>
      </c>
      <c r="L2677" s="18" t="s">
        <v>1764</v>
      </c>
    </row>
    <row r="2678" spans="1:12" x14ac:dyDescent="0.3">
      <c r="A2678" t="s">
        <v>6461</v>
      </c>
      <c r="B2678" s="18" t="s">
        <v>20</v>
      </c>
      <c r="C2678" s="18" t="s">
        <v>24</v>
      </c>
      <c r="D2678" s="18" t="s">
        <v>31</v>
      </c>
      <c r="E2678" s="18" t="s">
        <v>42</v>
      </c>
      <c r="F2678" s="18">
        <v>1041</v>
      </c>
      <c r="G2678" s="18">
        <v>1798.71</v>
      </c>
      <c r="H2678" s="18">
        <v>3008.19</v>
      </c>
      <c r="I2678" s="43">
        <v>274</v>
      </c>
      <c r="J2678" s="18" t="s">
        <v>48</v>
      </c>
      <c r="K2678" t="s">
        <v>5445</v>
      </c>
      <c r="L2678" s="18" t="s">
        <v>2597</v>
      </c>
    </row>
    <row r="2679" spans="1:12" x14ac:dyDescent="0.3">
      <c r="A2679" t="s">
        <v>10200</v>
      </c>
      <c r="B2679" s="18" t="s">
        <v>16</v>
      </c>
      <c r="C2679" s="18" t="s">
        <v>23</v>
      </c>
      <c r="D2679" s="18" t="s">
        <v>31</v>
      </c>
      <c r="E2679" s="18" t="s">
        <v>38</v>
      </c>
      <c r="F2679" s="18">
        <v>1006</v>
      </c>
      <c r="G2679" s="18">
        <v>1326.65</v>
      </c>
      <c r="H2679" s="18">
        <v>2530.4699999999998</v>
      </c>
      <c r="I2679" s="43">
        <v>408</v>
      </c>
      <c r="J2679" s="18" t="s">
        <v>48</v>
      </c>
      <c r="K2679" t="s">
        <v>4584</v>
      </c>
      <c r="L2679" s="18" t="s">
        <v>3571</v>
      </c>
    </row>
    <row r="2680" spans="1:12" x14ac:dyDescent="0.3">
      <c r="A2680" t="s">
        <v>10592</v>
      </c>
      <c r="B2680" s="18" t="s">
        <v>14</v>
      </c>
      <c r="C2680" s="18" t="s">
        <v>28</v>
      </c>
      <c r="D2680" s="18" t="s">
        <v>33</v>
      </c>
      <c r="E2680" s="18" t="s">
        <v>43</v>
      </c>
      <c r="F2680" s="18">
        <v>1078</v>
      </c>
      <c r="G2680" s="18">
        <v>452.71</v>
      </c>
      <c r="H2680" s="18">
        <v>693.84</v>
      </c>
      <c r="I2680" s="43">
        <v>197</v>
      </c>
      <c r="J2680" s="18" t="s">
        <v>48</v>
      </c>
      <c r="K2680" t="s">
        <v>4451</v>
      </c>
      <c r="L2680" s="18" t="s">
        <v>4182</v>
      </c>
    </row>
    <row r="2681" spans="1:12" x14ac:dyDescent="0.3">
      <c r="A2681" t="s">
        <v>8650</v>
      </c>
      <c r="B2681" s="18" t="s">
        <v>14</v>
      </c>
      <c r="C2681" s="18" t="s">
        <v>27</v>
      </c>
      <c r="D2681" s="18" t="s">
        <v>31</v>
      </c>
      <c r="E2681" s="18" t="s">
        <v>43</v>
      </c>
      <c r="F2681" s="18">
        <v>1057</v>
      </c>
      <c r="G2681" s="18">
        <v>184.08</v>
      </c>
      <c r="H2681" s="18">
        <v>270.27999999999997</v>
      </c>
      <c r="I2681" s="43">
        <v>412</v>
      </c>
      <c r="J2681" s="18" t="s">
        <v>48</v>
      </c>
      <c r="K2681" t="s">
        <v>6106</v>
      </c>
      <c r="L2681" s="18" t="s">
        <v>1100</v>
      </c>
    </row>
    <row r="2682" spans="1:12" x14ac:dyDescent="0.3">
      <c r="A2682" t="s">
        <v>10519</v>
      </c>
      <c r="B2682" s="18" t="s">
        <v>19</v>
      </c>
      <c r="C2682" s="18" t="s">
        <v>25</v>
      </c>
      <c r="D2682" s="18" t="s">
        <v>33</v>
      </c>
      <c r="E2682" s="18" t="s">
        <v>45</v>
      </c>
      <c r="F2682" s="18">
        <v>1004</v>
      </c>
      <c r="G2682" s="18">
        <v>1239.06</v>
      </c>
      <c r="H2682" s="18">
        <v>1676.67</v>
      </c>
      <c r="I2682" s="43">
        <v>93</v>
      </c>
      <c r="J2682" s="18" t="s">
        <v>48</v>
      </c>
      <c r="K2682" t="s">
        <v>4637</v>
      </c>
      <c r="L2682" s="18" t="s">
        <v>4057</v>
      </c>
    </row>
    <row r="2683" spans="1:12" x14ac:dyDescent="0.3">
      <c r="A2683" t="s">
        <v>7154</v>
      </c>
      <c r="B2683" s="18" t="s">
        <v>15</v>
      </c>
      <c r="C2683" s="18" t="s">
        <v>26</v>
      </c>
      <c r="D2683" s="18" t="s">
        <v>35</v>
      </c>
      <c r="E2683" s="18" t="s">
        <v>40</v>
      </c>
      <c r="F2683" s="18">
        <v>1024</v>
      </c>
      <c r="G2683" s="18">
        <v>499.18</v>
      </c>
      <c r="H2683" s="18">
        <v>584.74</v>
      </c>
      <c r="I2683" s="43">
        <v>199</v>
      </c>
      <c r="J2683" s="18" t="s">
        <v>48</v>
      </c>
      <c r="K2683" t="s">
        <v>5295</v>
      </c>
      <c r="L2683" s="18" t="s">
        <v>3190</v>
      </c>
    </row>
    <row r="2684" spans="1:12" x14ac:dyDescent="0.3">
      <c r="A2684" t="s">
        <v>8513</v>
      </c>
      <c r="B2684" s="18" t="s">
        <v>19</v>
      </c>
      <c r="C2684" s="18" t="s">
        <v>23</v>
      </c>
      <c r="D2684" s="18" t="s">
        <v>31</v>
      </c>
      <c r="E2684" s="18" t="s">
        <v>42</v>
      </c>
      <c r="F2684" s="18">
        <v>1089</v>
      </c>
      <c r="G2684" s="18">
        <v>1661.93</v>
      </c>
      <c r="H2684" s="18">
        <v>3012.43</v>
      </c>
      <c r="I2684" s="43">
        <v>374</v>
      </c>
      <c r="J2684" s="18" t="s">
        <v>48</v>
      </c>
      <c r="K2684" t="s">
        <v>6138</v>
      </c>
      <c r="L2684" s="18" t="s">
        <v>875</v>
      </c>
    </row>
    <row r="2685" spans="1:12" x14ac:dyDescent="0.3">
      <c r="A2685" t="s">
        <v>10316</v>
      </c>
      <c r="B2685" s="18" t="s">
        <v>11</v>
      </c>
      <c r="C2685" s="18" t="s">
        <v>22</v>
      </c>
      <c r="D2685" s="18" t="s">
        <v>35</v>
      </c>
      <c r="E2685" s="18" t="s">
        <v>45</v>
      </c>
      <c r="F2685" s="18">
        <v>1089</v>
      </c>
      <c r="G2685" s="18">
        <v>667.29</v>
      </c>
      <c r="H2685" s="18">
        <v>934.84</v>
      </c>
      <c r="I2685" s="43">
        <v>396</v>
      </c>
      <c r="J2685" s="18" t="s">
        <v>48</v>
      </c>
      <c r="K2685" t="s">
        <v>4905</v>
      </c>
      <c r="L2685" s="18" t="s">
        <v>3737</v>
      </c>
    </row>
    <row r="2686" spans="1:12" x14ac:dyDescent="0.3">
      <c r="A2686" t="s">
        <v>7910</v>
      </c>
      <c r="B2686" s="18" t="s">
        <v>13</v>
      </c>
      <c r="C2686" s="18" t="s">
        <v>23</v>
      </c>
      <c r="D2686" s="18" t="s">
        <v>32</v>
      </c>
      <c r="E2686" s="18" t="s">
        <v>40</v>
      </c>
      <c r="F2686" s="18">
        <v>1072</v>
      </c>
      <c r="G2686" s="18">
        <v>690.32</v>
      </c>
      <c r="H2686" s="18">
        <v>1087.9000000000001</v>
      </c>
      <c r="I2686" s="43">
        <v>257</v>
      </c>
      <c r="J2686" s="18" t="s">
        <v>48</v>
      </c>
      <c r="K2686" t="s">
        <v>4594</v>
      </c>
      <c r="L2686" s="18" t="s">
        <v>423</v>
      </c>
    </row>
    <row r="2687" spans="1:12" x14ac:dyDescent="0.3">
      <c r="A2687" t="s">
        <v>10241</v>
      </c>
      <c r="B2687" s="18" t="s">
        <v>14</v>
      </c>
      <c r="C2687" s="18" t="s">
        <v>25</v>
      </c>
      <c r="D2687" s="18" t="s">
        <v>33</v>
      </c>
      <c r="E2687" s="18" t="s">
        <v>44</v>
      </c>
      <c r="F2687" s="18">
        <v>1014</v>
      </c>
      <c r="G2687" s="18">
        <v>938.73</v>
      </c>
      <c r="H2687" s="18">
        <v>1223.23</v>
      </c>
      <c r="I2687" s="43">
        <v>294</v>
      </c>
      <c r="J2687" s="18" t="s">
        <v>48</v>
      </c>
      <c r="K2687" t="s">
        <v>4388</v>
      </c>
      <c r="L2687" s="18" t="s">
        <v>3633</v>
      </c>
    </row>
    <row r="2688" spans="1:12" x14ac:dyDescent="0.3">
      <c r="A2688" t="s">
        <v>6790</v>
      </c>
      <c r="B2688" s="18" t="s">
        <v>16</v>
      </c>
      <c r="C2688" s="18" t="s">
        <v>30</v>
      </c>
      <c r="D2688" s="18" t="s">
        <v>35</v>
      </c>
      <c r="E2688" s="18" t="s">
        <v>43</v>
      </c>
      <c r="F2688" s="18">
        <v>1070</v>
      </c>
      <c r="G2688" s="18">
        <v>1089.28</v>
      </c>
      <c r="H2688" s="18">
        <v>1538.96</v>
      </c>
      <c r="I2688" s="43">
        <v>297</v>
      </c>
      <c r="J2688" s="18" t="s">
        <v>48</v>
      </c>
      <c r="K2688" t="s">
        <v>5755</v>
      </c>
      <c r="L2688" s="18" t="s">
        <v>2036</v>
      </c>
    </row>
    <row r="2689" spans="1:12" x14ac:dyDescent="0.3">
      <c r="A2689" t="s">
        <v>7340</v>
      </c>
      <c r="B2689" s="18" t="s">
        <v>12</v>
      </c>
      <c r="C2689" s="18" t="s">
        <v>30</v>
      </c>
      <c r="D2689" s="18" t="s">
        <v>35</v>
      </c>
      <c r="E2689" s="18" t="s">
        <v>39</v>
      </c>
      <c r="F2689" s="18">
        <v>1033</v>
      </c>
      <c r="G2689" s="18">
        <v>1058.31</v>
      </c>
      <c r="H2689" s="18">
        <v>1604.57</v>
      </c>
      <c r="I2689" s="43">
        <v>238</v>
      </c>
      <c r="J2689" s="18" t="s">
        <v>48</v>
      </c>
      <c r="K2689" t="s">
        <v>6019</v>
      </c>
      <c r="L2689" s="18" t="s">
        <v>139</v>
      </c>
    </row>
    <row r="2690" spans="1:12" x14ac:dyDescent="0.3">
      <c r="A2690" t="s">
        <v>7604</v>
      </c>
      <c r="B2690" s="18" t="s">
        <v>11</v>
      </c>
      <c r="C2690" s="18" t="s">
        <v>24</v>
      </c>
      <c r="D2690" s="18" t="s">
        <v>31</v>
      </c>
      <c r="E2690" s="18" t="s">
        <v>39</v>
      </c>
      <c r="F2690" s="18">
        <v>1015</v>
      </c>
      <c r="G2690" s="18">
        <v>1419.77</v>
      </c>
      <c r="H2690" s="18">
        <v>2375.7199999999998</v>
      </c>
      <c r="I2690" s="43">
        <v>124</v>
      </c>
      <c r="J2690" s="18" t="s">
        <v>48</v>
      </c>
      <c r="K2690" t="s">
        <v>5311</v>
      </c>
      <c r="L2690" s="18" t="s">
        <v>1965</v>
      </c>
    </row>
    <row r="2691" spans="1:12" x14ac:dyDescent="0.3">
      <c r="A2691" t="s">
        <v>7843</v>
      </c>
      <c r="B2691" s="18" t="s">
        <v>11</v>
      </c>
      <c r="C2691" s="18" t="s">
        <v>25</v>
      </c>
      <c r="D2691" s="18" t="s">
        <v>32</v>
      </c>
      <c r="E2691" s="18" t="s">
        <v>42</v>
      </c>
      <c r="F2691" s="18">
        <v>1094</v>
      </c>
      <c r="G2691" s="18">
        <v>706.57</v>
      </c>
      <c r="H2691" s="18">
        <v>1358.01</v>
      </c>
      <c r="I2691" s="43">
        <v>175</v>
      </c>
      <c r="J2691" s="18" t="s">
        <v>48</v>
      </c>
      <c r="K2691" t="s">
        <v>4417</v>
      </c>
      <c r="L2691" s="18" t="s">
        <v>3622</v>
      </c>
    </row>
    <row r="2692" spans="1:12" x14ac:dyDescent="0.3">
      <c r="A2692" t="s">
        <v>7597</v>
      </c>
      <c r="B2692" s="18" t="s">
        <v>19</v>
      </c>
      <c r="C2692" s="18" t="s">
        <v>26</v>
      </c>
      <c r="D2692" s="18" t="s">
        <v>34</v>
      </c>
      <c r="E2692" s="18" t="s">
        <v>45</v>
      </c>
      <c r="F2692" s="18">
        <v>1085</v>
      </c>
      <c r="G2692" s="18">
        <v>469.51</v>
      </c>
      <c r="H2692" s="18">
        <v>695.97</v>
      </c>
      <c r="I2692" s="43">
        <v>139</v>
      </c>
      <c r="J2692" s="18" t="s">
        <v>48</v>
      </c>
      <c r="K2692" t="s">
        <v>5681</v>
      </c>
      <c r="L2692" s="18" t="s">
        <v>2467</v>
      </c>
    </row>
    <row r="2693" spans="1:12" x14ac:dyDescent="0.3">
      <c r="A2693" t="s">
        <v>7401</v>
      </c>
      <c r="B2693" s="18" t="s">
        <v>15</v>
      </c>
      <c r="C2693" s="18" t="s">
        <v>22</v>
      </c>
      <c r="D2693" s="18" t="s">
        <v>31</v>
      </c>
      <c r="E2693" s="18" t="s">
        <v>36</v>
      </c>
      <c r="F2693" s="18">
        <v>1025</v>
      </c>
      <c r="G2693" s="18">
        <v>1694.15</v>
      </c>
      <c r="H2693" s="18">
        <v>3259.95</v>
      </c>
      <c r="I2693" s="43">
        <v>366</v>
      </c>
      <c r="J2693" s="18" t="s">
        <v>48</v>
      </c>
      <c r="K2693" t="s">
        <v>6122</v>
      </c>
      <c r="L2693" s="18" t="s">
        <v>1011</v>
      </c>
    </row>
    <row r="2694" spans="1:12" x14ac:dyDescent="0.3">
      <c r="A2694" t="s">
        <v>10019</v>
      </c>
      <c r="B2694" s="18" t="s">
        <v>17</v>
      </c>
      <c r="C2694" s="18" t="s">
        <v>21</v>
      </c>
      <c r="D2694" s="18" t="s">
        <v>31</v>
      </c>
      <c r="E2694" s="18" t="s">
        <v>44</v>
      </c>
      <c r="F2694" s="18">
        <v>1052</v>
      </c>
      <c r="G2694" s="18">
        <v>570.44000000000005</v>
      </c>
      <c r="H2694" s="18">
        <v>813.65</v>
      </c>
      <c r="I2694" s="43">
        <v>230</v>
      </c>
      <c r="J2694" s="18" t="s">
        <v>48</v>
      </c>
      <c r="K2694" t="s">
        <v>5235</v>
      </c>
      <c r="L2694" s="18" t="s">
        <v>3297</v>
      </c>
    </row>
    <row r="2695" spans="1:12" x14ac:dyDescent="0.3">
      <c r="A2695" t="s">
        <v>7380</v>
      </c>
      <c r="B2695" s="18" t="s">
        <v>17</v>
      </c>
      <c r="C2695" s="18" t="s">
        <v>22</v>
      </c>
      <c r="D2695" s="18" t="s">
        <v>31</v>
      </c>
      <c r="E2695" s="18" t="s">
        <v>44</v>
      </c>
      <c r="F2695" s="18">
        <v>1068</v>
      </c>
      <c r="G2695" s="18">
        <v>93.24</v>
      </c>
      <c r="H2695" s="18">
        <v>109.98</v>
      </c>
      <c r="I2695" s="43">
        <v>425</v>
      </c>
      <c r="J2695" s="18" t="s">
        <v>48</v>
      </c>
      <c r="K2695" t="s">
        <v>4524</v>
      </c>
      <c r="L2695" s="18" t="s">
        <v>780</v>
      </c>
    </row>
    <row r="2696" spans="1:12" x14ac:dyDescent="0.3">
      <c r="A2696" t="s">
        <v>6675</v>
      </c>
      <c r="B2696" s="18" t="s">
        <v>14</v>
      </c>
      <c r="C2696" s="18" t="s">
        <v>30</v>
      </c>
      <c r="D2696" s="18" t="s">
        <v>34</v>
      </c>
      <c r="E2696" s="18" t="s">
        <v>41</v>
      </c>
      <c r="F2696" s="18">
        <v>1049</v>
      </c>
      <c r="G2696" s="18">
        <v>1749.03</v>
      </c>
      <c r="H2696" s="18">
        <v>2985.76</v>
      </c>
      <c r="I2696" s="43">
        <v>153</v>
      </c>
      <c r="J2696" s="18" t="s">
        <v>48</v>
      </c>
      <c r="K2696" t="s">
        <v>4609</v>
      </c>
      <c r="L2696" s="18" t="s">
        <v>4087</v>
      </c>
    </row>
    <row r="2697" spans="1:12" x14ac:dyDescent="0.3">
      <c r="A2697" t="s">
        <v>8184</v>
      </c>
      <c r="B2697" s="18" t="s">
        <v>12</v>
      </c>
      <c r="C2697" s="18" t="s">
        <v>21</v>
      </c>
      <c r="D2697" s="18" t="s">
        <v>33</v>
      </c>
      <c r="E2697" s="18" t="s">
        <v>38</v>
      </c>
      <c r="F2697" s="18">
        <v>1069</v>
      </c>
      <c r="G2697" s="18">
        <v>1013.63</v>
      </c>
      <c r="H2697" s="18">
        <v>1752.48</v>
      </c>
      <c r="I2697" s="43">
        <v>473</v>
      </c>
      <c r="J2697" s="18" t="s">
        <v>48</v>
      </c>
      <c r="K2697" t="s">
        <v>5528</v>
      </c>
      <c r="L2697" s="18" t="s">
        <v>334</v>
      </c>
    </row>
    <row r="2698" spans="1:12" x14ac:dyDescent="0.3">
      <c r="A2698" t="s">
        <v>6933</v>
      </c>
      <c r="B2698" s="18" t="s">
        <v>12</v>
      </c>
      <c r="C2698" s="18" t="s">
        <v>23</v>
      </c>
      <c r="D2698" s="18" t="s">
        <v>32</v>
      </c>
      <c r="E2698" s="18" t="s">
        <v>40</v>
      </c>
      <c r="F2698" s="18">
        <v>1085</v>
      </c>
      <c r="G2698" s="18">
        <v>700.98</v>
      </c>
      <c r="H2698" s="18">
        <v>939.51</v>
      </c>
      <c r="I2698" s="43">
        <v>152</v>
      </c>
      <c r="J2698" s="18" t="s">
        <v>48</v>
      </c>
      <c r="K2698" t="s">
        <v>6236</v>
      </c>
      <c r="L2698" s="18" t="s">
        <v>298</v>
      </c>
    </row>
    <row r="2699" spans="1:12" x14ac:dyDescent="0.3">
      <c r="A2699" t="s">
        <v>7466</v>
      </c>
      <c r="B2699" s="18" t="s">
        <v>17</v>
      </c>
      <c r="C2699" s="18" t="s">
        <v>25</v>
      </c>
      <c r="D2699" s="18" t="s">
        <v>31</v>
      </c>
      <c r="E2699" s="18" t="s">
        <v>36</v>
      </c>
      <c r="F2699" s="18">
        <v>1065</v>
      </c>
      <c r="G2699" s="18">
        <v>245.13</v>
      </c>
      <c r="H2699" s="18">
        <v>469.81</v>
      </c>
      <c r="I2699" s="43">
        <v>490</v>
      </c>
      <c r="J2699" s="18" t="s">
        <v>48</v>
      </c>
      <c r="K2699" t="s">
        <v>5678</v>
      </c>
      <c r="L2699" s="18" t="s">
        <v>1697</v>
      </c>
    </row>
    <row r="2700" spans="1:12" x14ac:dyDescent="0.3">
      <c r="A2700" t="s">
        <v>10613</v>
      </c>
      <c r="B2700" s="18" t="s">
        <v>12</v>
      </c>
      <c r="C2700" s="18" t="s">
        <v>21</v>
      </c>
      <c r="D2700" s="18" t="s">
        <v>32</v>
      </c>
      <c r="E2700" s="18" t="s">
        <v>43</v>
      </c>
      <c r="F2700" s="18">
        <v>1094</v>
      </c>
      <c r="G2700" s="18">
        <v>1851.53</v>
      </c>
      <c r="H2700" s="18">
        <v>2387.9299999999998</v>
      </c>
      <c r="I2700" s="43">
        <v>20</v>
      </c>
      <c r="J2700" s="18" t="s">
        <v>48</v>
      </c>
      <c r="K2700" t="s">
        <v>4496</v>
      </c>
      <c r="L2700" s="18" t="s">
        <v>4209</v>
      </c>
    </row>
    <row r="2701" spans="1:12" x14ac:dyDescent="0.3">
      <c r="A2701" t="s">
        <v>7063</v>
      </c>
      <c r="B2701" s="18" t="s">
        <v>16</v>
      </c>
      <c r="C2701" s="18" t="s">
        <v>26</v>
      </c>
      <c r="D2701" s="18" t="s">
        <v>33</v>
      </c>
      <c r="E2701" s="18" t="s">
        <v>45</v>
      </c>
      <c r="F2701" s="18">
        <v>1009</v>
      </c>
      <c r="G2701" s="18">
        <v>1356.76</v>
      </c>
      <c r="H2701" s="18">
        <v>2023.18</v>
      </c>
      <c r="I2701" s="43">
        <v>324</v>
      </c>
      <c r="J2701" s="18" t="s">
        <v>48</v>
      </c>
      <c r="K2701" t="s">
        <v>5685</v>
      </c>
      <c r="L2701" s="18" t="s">
        <v>2147</v>
      </c>
    </row>
    <row r="2702" spans="1:12" x14ac:dyDescent="0.3">
      <c r="A2702" t="s">
        <v>9956</v>
      </c>
      <c r="B2702" s="18" t="s">
        <v>15</v>
      </c>
      <c r="C2702" s="18" t="s">
        <v>27</v>
      </c>
      <c r="D2702" s="18" t="s">
        <v>34</v>
      </c>
      <c r="E2702" s="18" t="s">
        <v>43</v>
      </c>
      <c r="F2702" s="18">
        <v>1053</v>
      </c>
      <c r="G2702" s="18">
        <v>1738.69</v>
      </c>
      <c r="H2702" s="18">
        <v>2434.3200000000002</v>
      </c>
      <c r="I2702" s="43">
        <v>338</v>
      </c>
      <c r="J2702" s="18" t="s">
        <v>48</v>
      </c>
      <c r="K2702" t="s">
        <v>4476</v>
      </c>
      <c r="L2702" s="18" t="s">
        <v>3188</v>
      </c>
    </row>
    <row r="2703" spans="1:12" x14ac:dyDescent="0.3">
      <c r="A2703" t="s">
        <v>6396</v>
      </c>
      <c r="B2703" s="18" t="s">
        <v>17</v>
      </c>
      <c r="C2703" s="18" t="s">
        <v>23</v>
      </c>
      <c r="D2703" s="18" t="s">
        <v>33</v>
      </c>
      <c r="E2703" s="18" t="s">
        <v>44</v>
      </c>
      <c r="F2703" s="18">
        <v>1091</v>
      </c>
      <c r="G2703" s="18">
        <v>1819.67</v>
      </c>
      <c r="H2703" s="18">
        <v>2565.85</v>
      </c>
      <c r="I2703" s="43">
        <v>115</v>
      </c>
      <c r="J2703" s="18" t="s">
        <v>48</v>
      </c>
      <c r="K2703" t="s">
        <v>5980</v>
      </c>
      <c r="L2703" s="18" t="s">
        <v>1554</v>
      </c>
    </row>
    <row r="2704" spans="1:12" x14ac:dyDescent="0.3">
      <c r="A2704" t="s">
        <v>7263</v>
      </c>
      <c r="B2704" s="18" t="s">
        <v>13</v>
      </c>
      <c r="C2704" s="18" t="s">
        <v>25</v>
      </c>
      <c r="D2704" s="18" t="s">
        <v>33</v>
      </c>
      <c r="E2704" s="18" t="s">
        <v>36</v>
      </c>
      <c r="F2704" s="18">
        <v>1014</v>
      </c>
      <c r="G2704" s="18">
        <v>1411.69</v>
      </c>
      <c r="H2704" s="18">
        <v>1934.58</v>
      </c>
      <c r="I2704" s="43">
        <v>40</v>
      </c>
      <c r="J2704" s="18" t="s">
        <v>48</v>
      </c>
      <c r="K2704" t="s">
        <v>4589</v>
      </c>
      <c r="L2704" s="18" t="s">
        <v>4110</v>
      </c>
    </row>
    <row r="2705" spans="1:12" x14ac:dyDescent="0.3">
      <c r="A2705" t="s">
        <v>9731</v>
      </c>
      <c r="B2705" s="18" t="s">
        <v>15</v>
      </c>
      <c r="C2705" s="18" t="s">
        <v>27</v>
      </c>
      <c r="D2705" s="18" t="s">
        <v>33</v>
      </c>
      <c r="E2705" s="18" t="s">
        <v>39</v>
      </c>
      <c r="F2705" s="18">
        <v>1038</v>
      </c>
      <c r="G2705" s="18">
        <v>1069.08</v>
      </c>
      <c r="H2705" s="18">
        <v>2078.96</v>
      </c>
      <c r="I2705" s="43">
        <v>327</v>
      </c>
      <c r="J2705" s="18" t="s">
        <v>48</v>
      </c>
      <c r="K2705" t="s">
        <v>4691</v>
      </c>
      <c r="L2705" s="18" t="s">
        <v>2834</v>
      </c>
    </row>
    <row r="2706" spans="1:12" x14ac:dyDescent="0.3">
      <c r="A2706" t="s">
        <v>7974</v>
      </c>
      <c r="B2706" s="18" t="s">
        <v>16</v>
      </c>
      <c r="C2706" s="18" t="s">
        <v>26</v>
      </c>
      <c r="D2706" s="18" t="s">
        <v>35</v>
      </c>
      <c r="E2706" s="18" t="s">
        <v>37</v>
      </c>
      <c r="F2706" s="18">
        <v>1095</v>
      </c>
      <c r="G2706" s="18">
        <v>1327.01</v>
      </c>
      <c r="H2706" s="18">
        <v>2365.86</v>
      </c>
      <c r="I2706" s="43">
        <v>8</v>
      </c>
      <c r="J2706" s="18" t="s">
        <v>48</v>
      </c>
      <c r="K2706" t="s">
        <v>6238</v>
      </c>
      <c r="L2706" s="18" t="s">
        <v>409</v>
      </c>
    </row>
    <row r="2707" spans="1:12" x14ac:dyDescent="0.3">
      <c r="A2707" t="s">
        <v>8511</v>
      </c>
      <c r="B2707" s="18" t="s">
        <v>12</v>
      </c>
      <c r="C2707" s="18" t="s">
        <v>28</v>
      </c>
      <c r="D2707" s="18" t="s">
        <v>32</v>
      </c>
      <c r="E2707" s="18" t="s">
        <v>38</v>
      </c>
      <c r="F2707" s="18">
        <v>1031</v>
      </c>
      <c r="G2707" s="18">
        <v>1200.55</v>
      </c>
      <c r="H2707" s="18">
        <v>2143.7600000000002</v>
      </c>
      <c r="I2707" s="43">
        <v>320</v>
      </c>
      <c r="J2707" s="18" t="s">
        <v>48</v>
      </c>
      <c r="K2707" t="s">
        <v>5427</v>
      </c>
      <c r="L2707" s="18" t="s">
        <v>873</v>
      </c>
    </row>
    <row r="2708" spans="1:12" x14ac:dyDescent="0.3">
      <c r="A2708" t="s">
        <v>8970</v>
      </c>
      <c r="B2708" s="18" t="s">
        <v>16</v>
      </c>
      <c r="C2708" s="18" t="s">
        <v>30</v>
      </c>
      <c r="D2708" s="18" t="s">
        <v>35</v>
      </c>
      <c r="E2708" s="18" t="s">
        <v>45</v>
      </c>
      <c r="F2708" s="18">
        <v>1090</v>
      </c>
      <c r="G2708" s="18">
        <v>252.29</v>
      </c>
      <c r="H2708" s="18">
        <v>356.64</v>
      </c>
      <c r="I2708" s="43">
        <v>150</v>
      </c>
      <c r="J2708" s="18" t="s">
        <v>48</v>
      </c>
      <c r="K2708" t="s">
        <v>4539</v>
      </c>
      <c r="L2708" s="18" t="s">
        <v>1634</v>
      </c>
    </row>
    <row r="2709" spans="1:12" x14ac:dyDescent="0.3">
      <c r="A2709" t="s">
        <v>9527</v>
      </c>
      <c r="B2709" s="18" t="s">
        <v>15</v>
      </c>
      <c r="C2709" s="18" t="s">
        <v>27</v>
      </c>
      <c r="D2709" s="18" t="s">
        <v>33</v>
      </c>
      <c r="E2709" s="18" t="s">
        <v>43</v>
      </c>
      <c r="F2709" s="18">
        <v>1004</v>
      </c>
      <c r="G2709" s="18">
        <v>402.61</v>
      </c>
      <c r="H2709" s="18">
        <v>524.32000000000005</v>
      </c>
      <c r="I2709" s="43">
        <v>145</v>
      </c>
      <c r="J2709" s="18" t="s">
        <v>48</v>
      </c>
      <c r="K2709" t="s">
        <v>4453</v>
      </c>
      <c r="L2709" s="18" t="s">
        <v>2509</v>
      </c>
    </row>
    <row r="2710" spans="1:12" x14ac:dyDescent="0.3">
      <c r="A2710" t="s">
        <v>6891</v>
      </c>
      <c r="B2710" s="18" t="s">
        <v>13</v>
      </c>
      <c r="C2710" s="18" t="s">
        <v>25</v>
      </c>
      <c r="D2710" s="18" t="s">
        <v>35</v>
      </c>
      <c r="E2710" s="18" t="s">
        <v>38</v>
      </c>
      <c r="F2710" s="18">
        <v>1016</v>
      </c>
      <c r="G2710" s="18">
        <v>1541.4</v>
      </c>
      <c r="H2710" s="18">
        <v>2338.75</v>
      </c>
      <c r="I2710" s="43">
        <v>74</v>
      </c>
      <c r="J2710" s="18" t="s">
        <v>48</v>
      </c>
      <c r="K2710" t="s">
        <v>5093</v>
      </c>
      <c r="L2710" s="18" t="s">
        <v>1360</v>
      </c>
    </row>
    <row r="2711" spans="1:12" x14ac:dyDescent="0.3">
      <c r="A2711" t="s">
        <v>10084</v>
      </c>
      <c r="B2711" s="18" t="s">
        <v>16</v>
      </c>
      <c r="C2711" s="18" t="s">
        <v>28</v>
      </c>
      <c r="D2711" s="18" t="s">
        <v>35</v>
      </c>
      <c r="E2711" s="18" t="s">
        <v>39</v>
      </c>
      <c r="F2711" s="18">
        <v>1042</v>
      </c>
      <c r="G2711" s="18">
        <v>367.2</v>
      </c>
      <c r="H2711" s="18">
        <v>409.76</v>
      </c>
      <c r="I2711" s="43">
        <v>372</v>
      </c>
      <c r="J2711" s="18" t="s">
        <v>48</v>
      </c>
      <c r="K2711" t="s">
        <v>5161</v>
      </c>
      <c r="L2711" s="18" t="s">
        <v>3404</v>
      </c>
    </row>
    <row r="2712" spans="1:12" x14ac:dyDescent="0.3">
      <c r="A2712" t="s">
        <v>10491</v>
      </c>
      <c r="B2712" s="18" t="s">
        <v>18</v>
      </c>
      <c r="C2712" s="18" t="s">
        <v>30</v>
      </c>
      <c r="D2712" s="18" t="s">
        <v>34</v>
      </c>
      <c r="E2712" s="18" t="s">
        <v>44</v>
      </c>
      <c r="F2712" s="18">
        <v>1010</v>
      </c>
      <c r="G2712" s="18">
        <v>410.18</v>
      </c>
      <c r="H2712" s="18">
        <v>527.4</v>
      </c>
      <c r="I2712" s="43">
        <v>483</v>
      </c>
      <c r="J2712" s="18" t="s">
        <v>48</v>
      </c>
      <c r="K2712" t="s">
        <v>4689</v>
      </c>
      <c r="L2712" s="18" t="s">
        <v>4000</v>
      </c>
    </row>
    <row r="2713" spans="1:12" x14ac:dyDescent="0.3">
      <c r="A2713" t="s">
        <v>9830</v>
      </c>
      <c r="B2713" s="18" t="s">
        <v>19</v>
      </c>
      <c r="C2713" s="18" t="s">
        <v>27</v>
      </c>
      <c r="D2713" s="18" t="s">
        <v>32</v>
      </c>
      <c r="E2713" s="18" t="s">
        <v>40</v>
      </c>
      <c r="F2713" s="18">
        <v>1096</v>
      </c>
      <c r="G2713" s="18">
        <v>537.89</v>
      </c>
      <c r="H2713" s="18">
        <v>725.77</v>
      </c>
      <c r="I2713" s="43">
        <v>290</v>
      </c>
      <c r="J2713" s="18" t="s">
        <v>48</v>
      </c>
      <c r="K2713" t="s">
        <v>4640</v>
      </c>
      <c r="L2713" s="18" t="s">
        <v>2780</v>
      </c>
    </row>
    <row r="2714" spans="1:12" x14ac:dyDescent="0.3">
      <c r="A2714" t="s">
        <v>8897</v>
      </c>
      <c r="B2714" s="18" t="s">
        <v>16</v>
      </c>
      <c r="C2714" s="18" t="s">
        <v>23</v>
      </c>
      <c r="D2714" s="18" t="s">
        <v>32</v>
      </c>
      <c r="E2714" s="18" t="s">
        <v>42</v>
      </c>
      <c r="F2714" s="18">
        <v>1056</v>
      </c>
      <c r="G2714" s="18">
        <v>1974.44</v>
      </c>
      <c r="H2714" s="18">
        <v>3165.88</v>
      </c>
      <c r="I2714" s="43">
        <v>253</v>
      </c>
      <c r="J2714" s="18" t="s">
        <v>48</v>
      </c>
      <c r="K2714" t="s">
        <v>5997</v>
      </c>
      <c r="L2714" s="18" t="s">
        <v>1498</v>
      </c>
    </row>
    <row r="2715" spans="1:12" x14ac:dyDescent="0.3">
      <c r="A2715" t="s">
        <v>6911</v>
      </c>
      <c r="B2715" s="18" t="s">
        <v>18</v>
      </c>
      <c r="C2715" s="18" t="s">
        <v>21</v>
      </c>
      <c r="D2715" s="18" t="s">
        <v>31</v>
      </c>
      <c r="E2715" s="18" t="s">
        <v>39</v>
      </c>
      <c r="F2715" s="18">
        <v>1082</v>
      </c>
      <c r="G2715" s="18">
        <v>854.92</v>
      </c>
      <c r="H2715" s="18">
        <v>1073.3800000000001</v>
      </c>
      <c r="I2715" s="43">
        <v>145</v>
      </c>
      <c r="J2715" s="18" t="s">
        <v>48</v>
      </c>
      <c r="K2715" t="s">
        <v>4403</v>
      </c>
      <c r="L2715" s="18" t="s">
        <v>4301</v>
      </c>
    </row>
    <row r="2716" spans="1:12" x14ac:dyDescent="0.3">
      <c r="A2716" t="s">
        <v>7108</v>
      </c>
      <c r="B2716" s="18" t="s">
        <v>18</v>
      </c>
      <c r="C2716" s="18" t="s">
        <v>27</v>
      </c>
      <c r="D2716" s="18" t="s">
        <v>31</v>
      </c>
      <c r="E2716" s="18" t="s">
        <v>44</v>
      </c>
      <c r="F2716" s="18">
        <v>1076</v>
      </c>
      <c r="G2716" s="18">
        <v>1423.01</v>
      </c>
      <c r="H2716" s="18">
        <v>1761.34</v>
      </c>
      <c r="I2716" s="43">
        <v>44</v>
      </c>
      <c r="J2716" s="18" t="s">
        <v>48</v>
      </c>
      <c r="K2716" t="s">
        <v>5059</v>
      </c>
      <c r="L2716" s="18" t="s">
        <v>879</v>
      </c>
    </row>
    <row r="2717" spans="1:12" x14ac:dyDescent="0.3">
      <c r="A2717" t="s">
        <v>9234</v>
      </c>
      <c r="B2717" s="18" t="s">
        <v>16</v>
      </c>
      <c r="C2717" s="18" t="s">
        <v>22</v>
      </c>
      <c r="D2717" s="18" t="s">
        <v>34</v>
      </c>
      <c r="E2717" s="18" t="s">
        <v>45</v>
      </c>
      <c r="F2717" s="18">
        <v>1100</v>
      </c>
      <c r="G2717" s="18">
        <v>200.41</v>
      </c>
      <c r="H2717" s="18">
        <v>303.77</v>
      </c>
      <c r="I2717" s="43">
        <v>246</v>
      </c>
      <c r="J2717" s="18" t="s">
        <v>48</v>
      </c>
      <c r="K2717" t="s">
        <v>5838</v>
      </c>
      <c r="L2717" s="18" t="s">
        <v>2044</v>
      </c>
    </row>
    <row r="2718" spans="1:12" x14ac:dyDescent="0.3">
      <c r="A2718" t="s">
        <v>8425</v>
      </c>
      <c r="B2718" s="18" t="s">
        <v>16</v>
      </c>
      <c r="C2718" s="18" t="s">
        <v>26</v>
      </c>
      <c r="D2718" s="18" t="s">
        <v>34</v>
      </c>
      <c r="E2718" s="18" t="s">
        <v>40</v>
      </c>
      <c r="F2718" s="18">
        <v>1007</v>
      </c>
      <c r="G2718" s="18">
        <v>1721.49</v>
      </c>
      <c r="H2718" s="18">
        <v>2388.71</v>
      </c>
      <c r="I2718" s="43">
        <v>36</v>
      </c>
      <c r="J2718" s="18" t="s">
        <v>48</v>
      </c>
      <c r="K2718" t="s">
        <v>5497</v>
      </c>
      <c r="L2718" s="18" t="s">
        <v>731</v>
      </c>
    </row>
    <row r="2719" spans="1:12" x14ac:dyDescent="0.3">
      <c r="A2719" t="s">
        <v>10450</v>
      </c>
      <c r="B2719" s="18" t="s">
        <v>15</v>
      </c>
      <c r="C2719" s="18" t="s">
        <v>25</v>
      </c>
      <c r="D2719" s="18" t="s">
        <v>33</v>
      </c>
      <c r="E2719" s="18" t="s">
        <v>42</v>
      </c>
      <c r="F2719" s="18">
        <v>1054</v>
      </c>
      <c r="G2719" s="18">
        <v>514.78</v>
      </c>
      <c r="H2719" s="18">
        <v>823.54</v>
      </c>
      <c r="I2719" s="43">
        <v>358</v>
      </c>
      <c r="J2719" s="18" t="s">
        <v>48</v>
      </c>
      <c r="K2719" t="s">
        <v>4568</v>
      </c>
      <c r="L2719" s="18" t="s">
        <v>329</v>
      </c>
    </row>
    <row r="2720" spans="1:12" x14ac:dyDescent="0.3">
      <c r="A2720" t="s">
        <v>8332</v>
      </c>
      <c r="B2720" s="18" t="s">
        <v>12</v>
      </c>
      <c r="C2720" s="18" t="s">
        <v>25</v>
      </c>
      <c r="D2720" s="18" t="s">
        <v>33</v>
      </c>
      <c r="E2720" s="18" t="s">
        <v>44</v>
      </c>
      <c r="F2720" s="18">
        <v>1010</v>
      </c>
      <c r="G2720" s="18">
        <v>769.94</v>
      </c>
      <c r="H2720" s="18">
        <v>920.85</v>
      </c>
      <c r="I2720" s="43">
        <v>296</v>
      </c>
      <c r="J2720" s="18" t="s">
        <v>48</v>
      </c>
      <c r="K2720" t="s">
        <v>4629</v>
      </c>
      <c r="L2720" s="18" t="s">
        <v>581</v>
      </c>
    </row>
    <row r="2721" spans="1:12" x14ac:dyDescent="0.3">
      <c r="A2721" t="s">
        <v>10507</v>
      </c>
      <c r="B2721" s="18" t="s">
        <v>13</v>
      </c>
      <c r="C2721" s="18" t="s">
        <v>29</v>
      </c>
      <c r="D2721" s="18" t="s">
        <v>33</v>
      </c>
      <c r="E2721" s="18" t="s">
        <v>38</v>
      </c>
      <c r="F2721" s="18">
        <v>1097</v>
      </c>
      <c r="G2721" s="18">
        <v>1254.54</v>
      </c>
      <c r="H2721" s="18">
        <v>1478.8</v>
      </c>
      <c r="I2721" s="43">
        <v>435</v>
      </c>
      <c r="J2721" s="18" t="s">
        <v>48</v>
      </c>
      <c r="K2721" t="s">
        <v>4654</v>
      </c>
      <c r="L2721" s="18" t="s">
        <v>4040</v>
      </c>
    </row>
    <row r="2722" spans="1:12" x14ac:dyDescent="0.3">
      <c r="A2722" t="s">
        <v>8321</v>
      </c>
      <c r="B2722" s="18" t="s">
        <v>16</v>
      </c>
      <c r="C2722" s="18" t="s">
        <v>30</v>
      </c>
      <c r="D2722" s="18" t="s">
        <v>34</v>
      </c>
      <c r="E2722" s="18" t="s">
        <v>43</v>
      </c>
      <c r="F2722" s="18">
        <v>1019</v>
      </c>
      <c r="G2722" s="18">
        <v>1745.36</v>
      </c>
      <c r="H2722" s="18">
        <v>3463.65</v>
      </c>
      <c r="I2722" s="43">
        <v>50</v>
      </c>
      <c r="J2722" s="18" t="s">
        <v>48</v>
      </c>
      <c r="K2722" t="s">
        <v>5732</v>
      </c>
      <c r="L2722" s="18" t="s">
        <v>557</v>
      </c>
    </row>
    <row r="2723" spans="1:12" x14ac:dyDescent="0.3">
      <c r="A2723" t="s">
        <v>9193</v>
      </c>
      <c r="B2723" s="18" t="s">
        <v>13</v>
      </c>
      <c r="C2723" s="18" t="s">
        <v>30</v>
      </c>
      <c r="D2723" s="18" t="s">
        <v>33</v>
      </c>
      <c r="E2723" s="18" t="s">
        <v>43</v>
      </c>
      <c r="F2723" s="18">
        <v>1053</v>
      </c>
      <c r="G2723" s="18">
        <v>808.02</v>
      </c>
      <c r="H2723" s="18">
        <v>1525.83</v>
      </c>
      <c r="I2723" s="43">
        <v>94</v>
      </c>
      <c r="J2723" s="18" t="s">
        <v>48</v>
      </c>
      <c r="K2723" t="s">
        <v>5858</v>
      </c>
      <c r="L2723" s="18" t="s">
        <v>1981</v>
      </c>
    </row>
    <row r="2724" spans="1:12" x14ac:dyDescent="0.3">
      <c r="A2724" t="s">
        <v>9818</v>
      </c>
      <c r="B2724" s="18" t="s">
        <v>15</v>
      </c>
      <c r="C2724" s="18" t="s">
        <v>22</v>
      </c>
      <c r="D2724" s="18" t="s">
        <v>31</v>
      </c>
      <c r="E2724" s="18" t="s">
        <v>37</v>
      </c>
      <c r="F2724" s="18">
        <v>1074</v>
      </c>
      <c r="G2724" s="18">
        <v>1549.6</v>
      </c>
      <c r="H2724" s="18">
        <v>1818.72</v>
      </c>
      <c r="I2724" s="43">
        <v>308</v>
      </c>
      <c r="J2724" s="18" t="s">
        <v>48</v>
      </c>
      <c r="K2724" t="s">
        <v>5428</v>
      </c>
      <c r="L2724" s="18" t="s">
        <v>2972</v>
      </c>
    </row>
    <row r="2725" spans="1:12" x14ac:dyDescent="0.3">
      <c r="A2725" t="s">
        <v>9495</v>
      </c>
      <c r="B2725" s="18" t="s">
        <v>17</v>
      </c>
      <c r="C2725" s="18" t="s">
        <v>29</v>
      </c>
      <c r="D2725" s="18" t="s">
        <v>31</v>
      </c>
      <c r="E2725" s="18" t="s">
        <v>38</v>
      </c>
      <c r="F2725" s="18">
        <v>1052</v>
      </c>
      <c r="G2725" s="18">
        <v>448.4</v>
      </c>
      <c r="H2725" s="18">
        <v>561.74</v>
      </c>
      <c r="I2725" s="43">
        <v>119</v>
      </c>
      <c r="J2725" s="18" t="s">
        <v>48</v>
      </c>
      <c r="K2725" t="s">
        <v>5685</v>
      </c>
      <c r="L2725" s="18" t="s">
        <v>2459</v>
      </c>
    </row>
    <row r="2726" spans="1:12" x14ac:dyDescent="0.3">
      <c r="A2726" t="s">
        <v>10236</v>
      </c>
      <c r="B2726" s="18" t="s">
        <v>13</v>
      </c>
      <c r="C2726" s="18" t="s">
        <v>22</v>
      </c>
      <c r="D2726" s="18" t="s">
        <v>34</v>
      </c>
      <c r="E2726" s="18" t="s">
        <v>36</v>
      </c>
      <c r="F2726" s="18">
        <v>1069</v>
      </c>
      <c r="G2726" s="18">
        <v>247.43</v>
      </c>
      <c r="H2726" s="18">
        <v>331.24</v>
      </c>
      <c r="I2726" s="43">
        <v>493</v>
      </c>
      <c r="J2726" s="18" t="s">
        <v>48</v>
      </c>
      <c r="K2726" t="s">
        <v>4483</v>
      </c>
      <c r="L2726" s="18" t="s">
        <v>3626</v>
      </c>
    </row>
    <row r="2727" spans="1:12" x14ac:dyDescent="0.3">
      <c r="A2727" t="s">
        <v>7499</v>
      </c>
      <c r="B2727" s="18" t="s">
        <v>16</v>
      </c>
      <c r="C2727" s="18" t="s">
        <v>27</v>
      </c>
      <c r="D2727" s="18" t="s">
        <v>35</v>
      </c>
      <c r="E2727" s="18" t="s">
        <v>36</v>
      </c>
      <c r="F2727" s="18">
        <v>1077</v>
      </c>
      <c r="G2727" s="18">
        <v>1104.53</v>
      </c>
      <c r="H2727" s="18">
        <v>2155.4699999999998</v>
      </c>
      <c r="I2727" s="43">
        <v>401</v>
      </c>
      <c r="J2727" s="18" t="s">
        <v>48</v>
      </c>
      <c r="K2727" t="s">
        <v>5775</v>
      </c>
      <c r="L2727" s="18" t="s">
        <v>960</v>
      </c>
    </row>
    <row r="2728" spans="1:12" x14ac:dyDescent="0.3">
      <c r="A2728" t="s">
        <v>8795</v>
      </c>
      <c r="B2728" s="18" t="s">
        <v>14</v>
      </c>
      <c r="C2728" s="18" t="s">
        <v>25</v>
      </c>
      <c r="D2728" s="18" t="s">
        <v>34</v>
      </c>
      <c r="E2728" s="18" t="s">
        <v>39</v>
      </c>
      <c r="F2728" s="18">
        <v>1032</v>
      </c>
      <c r="G2728" s="18">
        <v>1480.62</v>
      </c>
      <c r="H2728" s="18">
        <v>2543.9299999999998</v>
      </c>
      <c r="I2728" s="43">
        <v>302</v>
      </c>
      <c r="J2728" s="18" t="s">
        <v>48</v>
      </c>
      <c r="K2728" t="s">
        <v>5279</v>
      </c>
      <c r="L2728" s="18" t="s">
        <v>1334</v>
      </c>
    </row>
    <row r="2729" spans="1:12" x14ac:dyDescent="0.3">
      <c r="A2729" t="s">
        <v>10485</v>
      </c>
      <c r="B2729" s="18" t="s">
        <v>16</v>
      </c>
      <c r="C2729" s="18" t="s">
        <v>23</v>
      </c>
      <c r="D2729" s="18" t="s">
        <v>33</v>
      </c>
      <c r="E2729" s="18" t="s">
        <v>36</v>
      </c>
      <c r="F2729" s="18">
        <v>1005</v>
      </c>
      <c r="G2729" s="18">
        <v>1996.71</v>
      </c>
      <c r="H2729" s="18">
        <v>3518.99</v>
      </c>
      <c r="I2729" s="43">
        <v>310</v>
      </c>
      <c r="J2729" s="18" t="s">
        <v>48</v>
      </c>
      <c r="K2729" t="s">
        <v>4701</v>
      </c>
      <c r="L2729" s="18" t="s">
        <v>3985</v>
      </c>
    </row>
    <row r="2730" spans="1:12" x14ac:dyDescent="0.3">
      <c r="A2730" t="s">
        <v>7788</v>
      </c>
      <c r="B2730" s="18" t="s">
        <v>17</v>
      </c>
      <c r="C2730" s="18" t="s">
        <v>24</v>
      </c>
      <c r="D2730" s="18" t="s">
        <v>32</v>
      </c>
      <c r="E2730" s="18" t="s">
        <v>41</v>
      </c>
      <c r="F2730" s="18">
        <v>1024</v>
      </c>
      <c r="G2730" s="18">
        <v>1267.48</v>
      </c>
      <c r="H2730" s="18">
        <v>2012.18</v>
      </c>
      <c r="I2730" s="43">
        <v>100</v>
      </c>
      <c r="J2730" s="18" t="s">
        <v>48</v>
      </c>
      <c r="K2730" t="s">
        <v>6019</v>
      </c>
      <c r="L2730" s="18" t="s">
        <v>263</v>
      </c>
    </row>
    <row r="2731" spans="1:12" x14ac:dyDescent="0.3">
      <c r="A2731" t="s">
        <v>10176</v>
      </c>
      <c r="B2731" s="18" t="s">
        <v>14</v>
      </c>
      <c r="C2731" s="18" t="s">
        <v>28</v>
      </c>
      <c r="D2731" s="18" t="s">
        <v>31</v>
      </c>
      <c r="E2731" s="18" t="s">
        <v>36</v>
      </c>
      <c r="F2731" s="18">
        <v>1025</v>
      </c>
      <c r="G2731" s="18">
        <v>1600.68</v>
      </c>
      <c r="H2731" s="18">
        <v>2184</v>
      </c>
      <c r="I2731" s="43">
        <v>393</v>
      </c>
      <c r="J2731" s="18" t="s">
        <v>48</v>
      </c>
      <c r="K2731" t="s">
        <v>4777</v>
      </c>
      <c r="L2731" s="18" t="s">
        <v>3541</v>
      </c>
    </row>
    <row r="2732" spans="1:12" x14ac:dyDescent="0.3">
      <c r="A2732" t="s">
        <v>7690</v>
      </c>
      <c r="B2732" s="18" t="s">
        <v>18</v>
      </c>
      <c r="C2732" s="18" t="s">
        <v>24</v>
      </c>
      <c r="D2732" s="18" t="s">
        <v>35</v>
      </c>
      <c r="E2732" s="18" t="s">
        <v>37</v>
      </c>
      <c r="F2732" s="18">
        <v>1045</v>
      </c>
      <c r="G2732" s="18">
        <v>1147.72</v>
      </c>
      <c r="H2732" s="18">
        <v>1854.97</v>
      </c>
      <c r="I2732" s="43">
        <v>155</v>
      </c>
      <c r="J2732" s="18" t="s">
        <v>48</v>
      </c>
      <c r="K2732" t="s">
        <v>4606</v>
      </c>
      <c r="L2732" s="18" t="s">
        <v>4090</v>
      </c>
    </row>
    <row r="2733" spans="1:12" x14ac:dyDescent="0.3">
      <c r="A2733" t="s">
        <v>6482</v>
      </c>
      <c r="B2733" s="18" t="s">
        <v>20</v>
      </c>
      <c r="C2733" s="18" t="s">
        <v>27</v>
      </c>
      <c r="D2733" s="18" t="s">
        <v>32</v>
      </c>
      <c r="E2733" s="18" t="s">
        <v>42</v>
      </c>
      <c r="F2733" s="18">
        <v>1050</v>
      </c>
      <c r="G2733" s="18">
        <v>732.3</v>
      </c>
      <c r="H2733" s="18">
        <v>1096.97</v>
      </c>
      <c r="I2733" s="43">
        <v>161</v>
      </c>
      <c r="J2733" s="18" t="s">
        <v>48</v>
      </c>
      <c r="K2733" t="s">
        <v>4993</v>
      </c>
      <c r="L2733" s="18" t="s">
        <v>3628</v>
      </c>
    </row>
    <row r="2734" spans="1:12" x14ac:dyDescent="0.3">
      <c r="A2734" t="s">
        <v>8300</v>
      </c>
      <c r="B2734" s="18" t="s">
        <v>13</v>
      </c>
      <c r="C2734" s="18" t="s">
        <v>27</v>
      </c>
      <c r="D2734" s="18" t="s">
        <v>35</v>
      </c>
      <c r="E2734" s="18" t="s">
        <v>40</v>
      </c>
      <c r="F2734" s="18">
        <v>1090</v>
      </c>
      <c r="G2734" s="18">
        <v>1043.5899999999999</v>
      </c>
      <c r="H2734" s="18">
        <v>1449.44</v>
      </c>
      <c r="I2734" s="43">
        <v>2</v>
      </c>
      <c r="J2734" s="18" t="s">
        <v>48</v>
      </c>
      <c r="K2734" t="s">
        <v>5913</v>
      </c>
      <c r="L2734" s="18" t="s">
        <v>529</v>
      </c>
    </row>
    <row r="2735" spans="1:12" x14ac:dyDescent="0.3">
      <c r="A2735" t="s">
        <v>8423</v>
      </c>
      <c r="B2735" s="18" t="s">
        <v>19</v>
      </c>
      <c r="C2735" s="18" t="s">
        <v>24</v>
      </c>
      <c r="D2735" s="18" t="s">
        <v>34</v>
      </c>
      <c r="E2735" s="18" t="s">
        <v>44</v>
      </c>
      <c r="F2735" s="18">
        <v>1091</v>
      </c>
      <c r="G2735" s="18">
        <v>1602.33</v>
      </c>
      <c r="H2735" s="18">
        <v>3032.73</v>
      </c>
      <c r="I2735" s="43">
        <v>359</v>
      </c>
      <c r="J2735" s="18" t="s">
        <v>48</v>
      </c>
      <c r="K2735" t="s">
        <v>5078</v>
      </c>
      <c r="L2735" s="18" t="s">
        <v>729</v>
      </c>
    </row>
    <row r="2736" spans="1:12" x14ac:dyDescent="0.3">
      <c r="A2736" t="s">
        <v>8102</v>
      </c>
      <c r="B2736" s="18" t="s">
        <v>11</v>
      </c>
      <c r="C2736" s="18" t="s">
        <v>27</v>
      </c>
      <c r="D2736" s="18" t="s">
        <v>31</v>
      </c>
      <c r="E2736" s="18" t="s">
        <v>37</v>
      </c>
      <c r="F2736" s="18">
        <v>1076</v>
      </c>
      <c r="G2736" s="18">
        <v>1262.79</v>
      </c>
      <c r="H2736" s="18">
        <v>1687.16</v>
      </c>
      <c r="I2736" s="43">
        <v>269</v>
      </c>
      <c r="J2736" s="18" t="s">
        <v>48</v>
      </c>
      <c r="K2736" t="s">
        <v>4630</v>
      </c>
      <c r="L2736" s="18" t="s">
        <v>186</v>
      </c>
    </row>
    <row r="2737" spans="1:12" x14ac:dyDescent="0.3">
      <c r="A2737" t="s">
        <v>9798</v>
      </c>
      <c r="B2737" s="18" t="s">
        <v>19</v>
      </c>
      <c r="C2737" s="18" t="s">
        <v>28</v>
      </c>
      <c r="D2737" s="18" t="s">
        <v>34</v>
      </c>
      <c r="E2737" s="18" t="s">
        <v>43</v>
      </c>
      <c r="F2737" s="18">
        <v>1058</v>
      </c>
      <c r="G2737" s="18">
        <v>1339.21</v>
      </c>
      <c r="H2737" s="18">
        <v>2380.69</v>
      </c>
      <c r="I2737" s="43">
        <v>168</v>
      </c>
      <c r="J2737" s="18" t="s">
        <v>48</v>
      </c>
      <c r="K2737" t="s">
        <v>5443</v>
      </c>
      <c r="L2737" s="18" t="s">
        <v>2940</v>
      </c>
    </row>
    <row r="2738" spans="1:12" x14ac:dyDescent="0.3">
      <c r="A2738" t="s">
        <v>6545</v>
      </c>
      <c r="B2738" s="18" t="s">
        <v>15</v>
      </c>
      <c r="C2738" s="18" t="s">
        <v>29</v>
      </c>
      <c r="D2738" s="18" t="s">
        <v>31</v>
      </c>
      <c r="E2738" s="18" t="s">
        <v>37</v>
      </c>
      <c r="F2738" s="18">
        <v>1014</v>
      </c>
      <c r="G2738" s="18">
        <v>605.26</v>
      </c>
      <c r="H2738" s="18">
        <v>959.98</v>
      </c>
      <c r="I2738" s="43">
        <v>240</v>
      </c>
      <c r="J2738" s="18" t="s">
        <v>48</v>
      </c>
      <c r="K2738" t="s">
        <v>5300</v>
      </c>
      <c r="L2738" s="18" t="s">
        <v>3181</v>
      </c>
    </row>
    <row r="2739" spans="1:12" x14ac:dyDescent="0.3">
      <c r="A2739" t="s">
        <v>9366</v>
      </c>
      <c r="B2739" s="18" t="s">
        <v>17</v>
      </c>
      <c r="C2739" s="18" t="s">
        <v>21</v>
      </c>
      <c r="D2739" s="18" t="s">
        <v>35</v>
      </c>
      <c r="E2739" s="18" t="s">
        <v>36</v>
      </c>
      <c r="F2739" s="18">
        <v>1044</v>
      </c>
      <c r="G2739" s="18">
        <v>1848.18</v>
      </c>
      <c r="H2739" s="18">
        <v>2930.65</v>
      </c>
      <c r="I2739" s="43">
        <v>28</v>
      </c>
      <c r="J2739" s="18" t="s">
        <v>48</v>
      </c>
      <c r="K2739" t="s">
        <v>5481</v>
      </c>
      <c r="L2739" s="18" t="s">
        <v>2254</v>
      </c>
    </row>
    <row r="2740" spans="1:12" x14ac:dyDescent="0.3">
      <c r="A2740" t="s">
        <v>6949</v>
      </c>
      <c r="B2740" s="18" t="s">
        <v>20</v>
      </c>
      <c r="C2740" s="18" t="s">
        <v>27</v>
      </c>
      <c r="D2740" s="18" t="s">
        <v>34</v>
      </c>
      <c r="E2740" s="18" t="s">
        <v>42</v>
      </c>
      <c r="F2740" s="18">
        <v>1005</v>
      </c>
      <c r="G2740" s="18">
        <v>865.56</v>
      </c>
      <c r="H2740" s="18">
        <v>1216.53</v>
      </c>
      <c r="I2740" s="43">
        <v>69</v>
      </c>
      <c r="J2740" s="18" t="s">
        <v>48</v>
      </c>
      <c r="K2740" t="s">
        <v>5711</v>
      </c>
      <c r="L2740" s="18" t="s">
        <v>2405</v>
      </c>
    </row>
    <row r="2741" spans="1:12" x14ac:dyDescent="0.3">
      <c r="A2741" t="s">
        <v>8207</v>
      </c>
      <c r="B2741" s="18" t="s">
        <v>15</v>
      </c>
      <c r="C2741" s="18" t="s">
        <v>21</v>
      </c>
      <c r="D2741" s="18" t="s">
        <v>32</v>
      </c>
      <c r="E2741" s="18" t="s">
        <v>43</v>
      </c>
      <c r="F2741" s="18">
        <v>1044</v>
      </c>
      <c r="G2741" s="18">
        <v>1713.63</v>
      </c>
      <c r="H2741" s="18">
        <v>2976.76</v>
      </c>
      <c r="I2741" s="43">
        <v>134</v>
      </c>
      <c r="J2741" s="18" t="s">
        <v>48</v>
      </c>
      <c r="K2741" t="s">
        <v>4751</v>
      </c>
      <c r="L2741" s="18" t="s">
        <v>368</v>
      </c>
    </row>
    <row r="2742" spans="1:12" x14ac:dyDescent="0.3">
      <c r="A2742" t="s">
        <v>7135</v>
      </c>
      <c r="B2742" s="18" t="s">
        <v>17</v>
      </c>
      <c r="C2742" s="18" t="s">
        <v>23</v>
      </c>
      <c r="D2742" s="18" t="s">
        <v>32</v>
      </c>
      <c r="E2742" s="18" t="s">
        <v>40</v>
      </c>
      <c r="F2742" s="18">
        <v>1094</v>
      </c>
      <c r="G2742" s="18">
        <v>1897.22</v>
      </c>
      <c r="H2742" s="18">
        <v>2256.14</v>
      </c>
      <c r="I2742" s="43">
        <v>276</v>
      </c>
      <c r="J2742" s="18" t="s">
        <v>48</v>
      </c>
      <c r="K2742" t="s">
        <v>5457</v>
      </c>
      <c r="L2742" s="18" t="s">
        <v>2922</v>
      </c>
    </row>
    <row r="2743" spans="1:12" x14ac:dyDescent="0.3">
      <c r="A2743" t="s">
        <v>8691</v>
      </c>
      <c r="B2743" s="18" t="s">
        <v>20</v>
      </c>
      <c r="C2743" s="18" t="s">
        <v>29</v>
      </c>
      <c r="D2743" s="18" t="s">
        <v>35</v>
      </c>
      <c r="E2743" s="18" t="s">
        <v>40</v>
      </c>
      <c r="F2743" s="18">
        <v>1093</v>
      </c>
      <c r="G2743" s="18">
        <v>682.27</v>
      </c>
      <c r="H2743" s="18">
        <v>1344.37</v>
      </c>
      <c r="I2743" s="43">
        <v>153</v>
      </c>
      <c r="J2743" s="18" t="s">
        <v>48</v>
      </c>
      <c r="K2743" t="s">
        <v>6043</v>
      </c>
      <c r="L2743" s="18" t="s">
        <v>1155</v>
      </c>
    </row>
    <row r="2744" spans="1:12" x14ac:dyDescent="0.3">
      <c r="A2744" t="s">
        <v>8413</v>
      </c>
      <c r="B2744" s="18" t="s">
        <v>15</v>
      </c>
      <c r="C2744" s="18" t="s">
        <v>29</v>
      </c>
      <c r="D2744" s="18" t="s">
        <v>35</v>
      </c>
      <c r="E2744" s="18" t="s">
        <v>39</v>
      </c>
      <c r="F2744" s="18">
        <v>1054</v>
      </c>
      <c r="G2744" s="18">
        <v>741.56</v>
      </c>
      <c r="H2744" s="18">
        <v>1284.97</v>
      </c>
      <c r="I2744" s="43">
        <v>196</v>
      </c>
      <c r="J2744" s="18" t="s">
        <v>48</v>
      </c>
      <c r="K2744" t="s">
        <v>4743</v>
      </c>
      <c r="L2744" s="18" t="s">
        <v>712</v>
      </c>
    </row>
    <row r="2745" spans="1:12" x14ac:dyDescent="0.3">
      <c r="A2745" t="s">
        <v>7353</v>
      </c>
      <c r="B2745" s="18" t="s">
        <v>11</v>
      </c>
      <c r="C2745" s="18" t="s">
        <v>28</v>
      </c>
      <c r="D2745" s="18" t="s">
        <v>35</v>
      </c>
      <c r="E2745" s="18" t="s">
        <v>40</v>
      </c>
      <c r="F2745" s="18">
        <v>1047</v>
      </c>
      <c r="G2745" s="18">
        <v>1398.61</v>
      </c>
      <c r="H2745" s="18">
        <v>2218.96</v>
      </c>
      <c r="I2745" s="43">
        <v>164</v>
      </c>
      <c r="J2745" s="18" t="s">
        <v>48</v>
      </c>
      <c r="K2745" t="s">
        <v>5065</v>
      </c>
      <c r="L2745" s="18" t="s">
        <v>3536</v>
      </c>
    </row>
    <row r="2746" spans="1:12" x14ac:dyDescent="0.3">
      <c r="A2746" t="s">
        <v>7911</v>
      </c>
      <c r="B2746" s="18" t="s">
        <v>15</v>
      </c>
      <c r="C2746" s="18" t="s">
        <v>25</v>
      </c>
      <c r="D2746" s="18" t="s">
        <v>31</v>
      </c>
      <c r="E2746" s="18" t="s">
        <v>45</v>
      </c>
      <c r="F2746" s="18">
        <v>1010</v>
      </c>
      <c r="G2746" s="18">
        <v>93.83</v>
      </c>
      <c r="H2746" s="18">
        <v>111.8</v>
      </c>
      <c r="I2746" s="43">
        <v>429</v>
      </c>
      <c r="J2746" s="18" t="s">
        <v>48</v>
      </c>
      <c r="K2746" t="s">
        <v>5189</v>
      </c>
      <c r="L2746" s="18" t="s">
        <v>1282</v>
      </c>
    </row>
    <row r="2747" spans="1:12" x14ac:dyDescent="0.3">
      <c r="A2747" t="s">
        <v>9548</v>
      </c>
      <c r="B2747" s="18" t="s">
        <v>16</v>
      </c>
      <c r="C2747" s="18" t="s">
        <v>29</v>
      </c>
      <c r="D2747" s="18" t="s">
        <v>35</v>
      </c>
      <c r="E2747" s="18" t="s">
        <v>44</v>
      </c>
      <c r="F2747" s="18">
        <v>1079</v>
      </c>
      <c r="G2747" s="18">
        <v>1580.01</v>
      </c>
      <c r="H2747" s="18">
        <v>2453.1799999999998</v>
      </c>
      <c r="I2747" s="43">
        <v>320</v>
      </c>
      <c r="J2747" s="18" t="s">
        <v>48</v>
      </c>
      <c r="K2747" t="s">
        <v>5655</v>
      </c>
      <c r="L2747" s="18" t="s">
        <v>2500</v>
      </c>
    </row>
    <row r="2748" spans="1:12" x14ac:dyDescent="0.3">
      <c r="A2748" t="s">
        <v>9534</v>
      </c>
      <c r="B2748" s="18" t="s">
        <v>15</v>
      </c>
      <c r="C2748" s="18" t="s">
        <v>23</v>
      </c>
      <c r="D2748" s="18" t="s">
        <v>31</v>
      </c>
      <c r="E2748" s="18" t="s">
        <v>45</v>
      </c>
      <c r="F2748" s="18">
        <v>1073</v>
      </c>
      <c r="G2748" s="18">
        <v>1185.71</v>
      </c>
      <c r="H2748" s="18">
        <v>1836.2</v>
      </c>
      <c r="I2748" s="43">
        <v>346</v>
      </c>
      <c r="J2748" s="18" t="s">
        <v>48</v>
      </c>
      <c r="K2748" t="s">
        <v>5665</v>
      </c>
      <c r="L2748" s="18" t="s">
        <v>2520</v>
      </c>
    </row>
    <row r="2749" spans="1:12" x14ac:dyDescent="0.3">
      <c r="A2749" t="s">
        <v>6776</v>
      </c>
      <c r="B2749" s="18" t="s">
        <v>14</v>
      </c>
      <c r="C2749" s="18" t="s">
        <v>30</v>
      </c>
      <c r="D2749" s="18" t="s">
        <v>35</v>
      </c>
      <c r="E2749" s="18" t="s">
        <v>38</v>
      </c>
      <c r="F2749" s="18">
        <v>1015</v>
      </c>
      <c r="G2749" s="18">
        <v>134.66999999999999</v>
      </c>
      <c r="H2749" s="18">
        <v>174.53</v>
      </c>
      <c r="I2749" s="43">
        <v>30</v>
      </c>
      <c r="J2749" s="18" t="s">
        <v>48</v>
      </c>
      <c r="K2749" t="s">
        <v>5162</v>
      </c>
      <c r="L2749" s="18" t="s">
        <v>3402</v>
      </c>
    </row>
    <row r="2750" spans="1:12" x14ac:dyDescent="0.3">
      <c r="A2750" t="s">
        <v>8750</v>
      </c>
      <c r="B2750" s="18" t="s">
        <v>15</v>
      </c>
      <c r="C2750" s="18" t="s">
        <v>29</v>
      </c>
      <c r="D2750" s="18" t="s">
        <v>32</v>
      </c>
      <c r="E2750" s="18" t="s">
        <v>42</v>
      </c>
      <c r="F2750" s="18">
        <v>1007</v>
      </c>
      <c r="G2750" s="18">
        <v>384.01</v>
      </c>
      <c r="H2750" s="18">
        <v>630.27</v>
      </c>
      <c r="I2750" s="43">
        <v>35</v>
      </c>
      <c r="J2750" s="18" t="s">
        <v>48</v>
      </c>
      <c r="K2750" t="s">
        <v>5174</v>
      </c>
      <c r="L2750" s="18" t="s">
        <v>1255</v>
      </c>
    </row>
    <row r="2751" spans="1:12" x14ac:dyDescent="0.3">
      <c r="A2751" t="s">
        <v>8713</v>
      </c>
      <c r="B2751" s="18" t="s">
        <v>16</v>
      </c>
      <c r="C2751" s="18" t="s">
        <v>23</v>
      </c>
      <c r="D2751" s="18" t="s">
        <v>35</v>
      </c>
      <c r="E2751" s="18" t="s">
        <v>40</v>
      </c>
      <c r="F2751" s="18">
        <v>1069</v>
      </c>
      <c r="G2751" s="18">
        <v>245.86</v>
      </c>
      <c r="H2751" s="18">
        <v>339.01</v>
      </c>
      <c r="I2751" s="43">
        <v>155</v>
      </c>
      <c r="J2751" s="18" t="s">
        <v>48</v>
      </c>
      <c r="K2751" t="s">
        <v>4526</v>
      </c>
      <c r="L2751" s="18" t="s">
        <v>1185</v>
      </c>
    </row>
    <row r="2752" spans="1:12" x14ac:dyDescent="0.3">
      <c r="A2752" t="s">
        <v>7436</v>
      </c>
      <c r="B2752" s="18" t="s">
        <v>17</v>
      </c>
      <c r="C2752" s="18" t="s">
        <v>22</v>
      </c>
      <c r="D2752" s="18" t="s">
        <v>33</v>
      </c>
      <c r="E2752" s="18" t="s">
        <v>44</v>
      </c>
      <c r="F2752" s="18">
        <v>1004</v>
      </c>
      <c r="G2752" s="18">
        <v>938.39</v>
      </c>
      <c r="H2752" s="18">
        <v>1508.54</v>
      </c>
      <c r="I2752" s="43">
        <v>18</v>
      </c>
      <c r="J2752" s="18" t="s">
        <v>48</v>
      </c>
      <c r="K2752" t="s">
        <v>5988</v>
      </c>
      <c r="L2752" s="18" t="s">
        <v>1531</v>
      </c>
    </row>
    <row r="2753" spans="1:12" x14ac:dyDescent="0.3">
      <c r="A2753" t="s">
        <v>8106</v>
      </c>
      <c r="B2753" s="18" t="s">
        <v>19</v>
      </c>
      <c r="C2753" s="18" t="s">
        <v>23</v>
      </c>
      <c r="D2753" s="18" t="s">
        <v>33</v>
      </c>
      <c r="E2753" s="18" t="s">
        <v>45</v>
      </c>
      <c r="F2753" s="18">
        <v>1003</v>
      </c>
      <c r="G2753" s="18">
        <v>1580.07</v>
      </c>
      <c r="H2753" s="18">
        <v>2300.9499999999998</v>
      </c>
      <c r="I2753" s="43">
        <v>500</v>
      </c>
      <c r="J2753" s="18" t="s">
        <v>48</v>
      </c>
      <c r="K2753" t="s">
        <v>4982</v>
      </c>
      <c r="L2753" s="18" t="s">
        <v>194</v>
      </c>
    </row>
    <row r="2754" spans="1:12" x14ac:dyDescent="0.3">
      <c r="A2754" t="s">
        <v>7026</v>
      </c>
      <c r="B2754" s="18" t="s">
        <v>14</v>
      </c>
      <c r="C2754" s="18" t="s">
        <v>21</v>
      </c>
      <c r="D2754" s="18" t="s">
        <v>31</v>
      </c>
      <c r="E2754" s="18" t="s">
        <v>40</v>
      </c>
      <c r="F2754" s="18">
        <v>1034</v>
      </c>
      <c r="G2754" s="18">
        <v>906.31</v>
      </c>
      <c r="H2754" s="18">
        <v>1404.23</v>
      </c>
      <c r="I2754" s="43">
        <v>385</v>
      </c>
      <c r="J2754" s="18" t="s">
        <v>48</v>
      </c>
      <c r="K2754" t="s">
        <v>5702</v>
      </c>
      <c r="L2754" s="18" t="s">
        <v>2422</v>
      </c>
    </row>
    <row r="2755" spans="1:12" x14ac:dyDescent="0.3">
      <c r="A2755" t="s">
        <v>7895</v>
      </c>
      <c r="B2755" s="18" t="s">
        <v>11</v>
      </c>
      <c r="C2755" s="18" t="s">
        <v>29</v>
      </c>
      <c r="D2755" s="18" t="s">
        <v>31</v>
      </c>
      <c r="E2755" s="18" t="s">
        <v>41</v>
      </c>
      <c r="F2755" s="18">
        <v>1012</v>
      </c>
      <c r="G2755" s="18">
        <v>292.95</v>
      </c>
      <c r="H2755" s="18">
        <v>366.04</v>
      </c>
      <c r="I2755" s="43">
        <v>414</v>
      </c>
      <c r="J2755" s="18" t="s">
        <v>48</v>
      </c>
      <c r="K2755" t="s">
        <v>4386</v>
      </c>
      <c r="L2755" s="18" t="s">
        <v>4318</v>
      </c>
    </row>
    <row r="2756" spans="1:12" x14ac:dyDescent="0.3">
      <c r="A2756" t="s">
        <v>9286</v>
      </c>
      <c r="B2756" s="18" t="s">
        <v>17</v>
      </c>
      <c r="C2756" s="18" t="s">
        <v>28</v>
      </c>
      <c r="D2756" s="18" t="s">
        <v>32</v>
      </c>
      <c r="E2756" s="18" t="s">
        <v>39</v>
      </c>
      <c r="F2756" s="18">
        <v>1090</v>
      </c>
      <c r="G2756" s="18">
        <v>1126.77</v>
      </c>
      <c r="H2756" s="18">
        <v>1715.3</v>
      </c>
      <c r="I2756" s="43">
        <v>158</v>
      </c>
      <c r="J2756" s="18" t="s">
        <v>48</v>
      </c>
      <c r="K2756" t="s">
        <v>4680</v>
      </c>
      <c r="L2756" s="18" t="s">
        <v>2127</v>
      </c>
    </row>
    <row r="2757" spans="1:12" x14ac:dyDescent="0.3">
      <c r="A2757" t="s">
        <v>6385</v>
      </c>
      <c r="B2757" s="18" t="s">
        <v>20</v>
      </c>
      <c r="C2757" s="18" t="s">
        <v>21</v>
      </c>
      <c r="D2757" s="18" t="s">
        <v>32</v>
      </c>
      <c r="E2757" s="18" t="s">
        <v>39</v>
      </c>
      <c r="F2757" s="18">
        <v>1046</v>
      </c>
      <c r="G2757" s="18">
        <v>921.37</v>
      </c>
      <c r="H2757" s="18">
        <v>1719.19</v>
      </c>
      <c r="I2757" s="43">
        <v>241</v>
      </c>
      <c r="J2757" s="18" t="s">
        <v>48</v>
      </c>
      <c r="K2757" t="s">
        <v>5210</v>
      </c>
      <c r="L2757" s="18" t="s">
        <v>2595</v>
      </c>
    </row>
    <row r="2758" spans="1:12" x14ac:dyDescent="0.3">
      <c r="A2758" t="s">
        <v>9182</v>
      </c>
      <c r="B2758" s="18" t="s">
        <v>20</v>
      </c>
      <c r="C2758" s="18" t="s">
        <v>26</v>
      </c>
      <c r="D2758" s="18" t="s">
        <v>32</v>
      </c>
      <c r="E2758" s="18" t="s">
        <v>44</v>
      </c>
      <c r="F2758" s="18">
        <v>1076</v>
      </c>
      <c r="G2758" s="18">
        <v>117.81</v>
      </c>
      <c r="H2758" s="18">
        <v>166.77</v>
      </c>
      <c r="I2758" s="43">
        <v>495</v>
      </c>
      <c r="J2758" s="18" t="s">
        <v>48</v>
      </c>
      <c r="K2758" t="s">
        <v>4648</v>
      </c>
      <c r="L2758" s="18" t="s">
        <v>1966</v>
      </c>
    </row>
    <row r="2759" spans="1:12" x14ac:dyDescent="0.3">
      <c r="A2759" t="s">
        <v>6679</v>
      </c>
      <c r="B2759" s="18" t="s">
        <v>12</v>
      </c>
      <c r="C2759" s="18" t="s">
        <v>23</v>
      </c>
      <c r="D2759" s="18" t="s">
        <v>34</v>
      </c>
      <c r="E2759" s="18" t="s">
        <v>44</v>
      </c>
      <c r="F2759" s="18">
        <v>1095</v>
      </c>
      <c r="G2759" s="18">
        <v>1539.76</v>
      </c>
      <c r="H2759" s="18">
        <v>2930.49</v>
      </c>
      <c r="I2759" s="43">
        <v>103</v>
      </c>
      <c r="J2759" s="18" t="s">
        <v>48</v>
      </c>
      <c r="K2759" t="s">
        <v>5615</v>
      </c>
      <c r="L2759" s="18" t="s">
        <v>164</v>
      </c>
    </row>
    <row r="2760" spans="1:12" x14ac:dyDescent="0.3">
      <c r="A2760" t="s">
        <v>8662</v>
      </c>
      <c r="B2760" s="18" t="s">
        <v>18</v>
      </c>
      <c r="C2760" s="18" t="s">
        <v>30</v>
      </c>
      <c r="D2760" s="18" t="s">
        <v>35</v>
      </c>
      <c r="E2760" s="18" t="s">
        <v>36</v>
      </c>
      <c r="F2760" s="18">
        <v>1035</v>
      </c>
      <c r="G2760" s="18">
        <v>663.82</v>
      </c>
      <c r="H2760" s="18">
        <v>1247.1500000000001</v>
      </c>
      <c r="I2760" s="43">
        <v>311</v>
      </c>
      <c r="J2760" s="18" t="s">
        <v>48</v>
      </c>
      <c r="K2760" t="s">
        <v>6103</v>
      </c>
      <c r="L2760" s="18" t="s">
        <v>1114</v>
      </c>
    </row>
    <row r="2761" spans="1:12" x14ac:dyDescent="0.3">
      <c r="A2761" t="s">
        <v>8579</v>
      </c>
      <c r="B2761" s="18" t="s">
        <v>20</v>
      </c>
      <c r="C2761" s="18" t="s">
        <v>30</v>
      </c>
      <c r="D2761" s="18" t="s">
        <v>32</v>
      </c>
      <c r="E2761" s="18" t="s">
        <v>44</v>
      </c>
      <c r="F2761" s="18">
        <v>1035</v>
      </c>
      <c r="G2761" s="18">
        <v>284.17</v>
      </c>
      <c r="H2761" s="18">
        <v>545.9</v>
      </c>
      <c r="I2761" s="43">
        <v>67</v>
      </c>
      <c r="J2761" s="18" t="s">
        <v>48</v>
      </c>
      <c r="K2761" t="s">
        <v>4844</v>
      </c>
      <c r="L2761" s="18" t="s">
        <v>976</v>
      </c>
    </row>
    <row r="2762" spans="1:12" x14ac:dyDescent="0.3">
      <c r="A2762" t="s">
        <v>8712</v>
      </c>
      <c r="B2762" s="18" t="s">
        <v>13</v>
      </c>
      <c r="C2762" s="18" t="s">
        <v>21</v>
      </c>
      <c r="D2762" s="18" t="s">
        <v>32</v>
      </c>
      <c r="E2762" s="18" t="s">
        <v>38</v>
      </c>
      <c r="F2762" s="18">
        <v>1091</v>
      </c>
      <c r="G2762" s="18">
        <v>737.39</v>
      </c>
      <c r="H2762" s="18">
        <v>841.46</v>
      </c>
      <c r="I2762" s="43">
        <v>472</v>
      </c>
      <c r="J2762" s="18" t="s">
        <v>48</v>
      </c>
      <c r="K2762" t="s">
        <v>6088</v>
      </c>
      <c r="L2762" s="18" t="s">
        <v>1184</v>
      </c>
    </row>
    <row r="2763" spans="1:12" x14ac:dyDescent="0.3">
      <c r="A2763" t="s">
        <v>10087</v>
      </c>
      <c r="B2763" s="18" t="s">
        <v>13</v>
      </c>
      <c r="C2763" s="18" t="s">
        <v>29</v>
      </c>
      <c r="D2763" s="18" t="s">
        <v>34</v>
      </c>
      <c r="E2763" s="18" t="s">
        <v>42</v>
      </c>
      <c r="F2763" s="18">
        <v>1100</v>
      </c>
      <c r="G2763" s="18">
        <v>1195.76</v>
      </c>
      <c r="H2763" s="18">
        <v>2174.13</v>
      </c>
      <c r="I2763" s="43">
        <v>59</v>
      </c>
      <c r="J2763" s="18" t="s">
        <v>48</v>
      </c>
      <c r="K2763" t="s">
        <v>4754</v>
      </c>
      <c r="L2763" s="18" t="s">
        <v>3412</v>
      </c>
    </row>
    <row r="2764" spans="1:12" x14ac:dyDescent="0.3">
      <c r="A2764" t="s">
        <v>6357</v>
      </c>
      <c r="B2764" s="18" t="s">
        <v>11</v>
      </c>
      <c r="C2764" s="18" t="s">
        <v>28</v>
      </c>
      <c r="D2764" s="18" t="s">
        <v>31</v>
      </c>
      <c r="E2764" s="18" t="s">
        <v>38</v>
      </c>
      <c r="F2764" s="18">
        <v>1018</v>
      </c>
      <c r="G2764" s="18">
        <v>903.26</v>
      </c>
      <c r="H2764" s="18">
        <v>1728.46</v>
      </c>
      <c r="I2764" s="43">
        <v>298</v>
      </c>
      <c r="J2764" s="18" t="s">
        <v>48</v>
      </c>
      <c r="K2764" t="s">
        <v>4809</v>
      </c>
      <c r="L2764" s="18" t="s">
        <v>2519</v>
      </c>
    </row>
    <row r="2765" spans="1:12" x14ac:dyDescent="0.3">
      <c r="A2765" t="s">
        <v>9743</v>
      </c>
      <c r="B2765" s="18" t="s">
        <v>18</v>
      </c>
      <c r="C2765" s="18" t="s">
        <v>22</v>
      </c>
      <c r="D2765" s="18" t="s">
        <v>34</v>
      </c>
      <c r="E2765" s="18" t="s">
        <v>45</v>
      </c>
      <c r="F2765" s="18">
        <v>1031</v>
      </c>
      <c r="G2765" s="18">
        <v>1138.8599999999999</v>
      </c>
      <c r="H2765" s="18">
        <v>1965.07</v>
      </c>
      <c r="I2765" s="43">
        <v>144</v>
      </c>
      <c r="J2765" s="18" t="s">
        <v>48</v>
      </c>
      <c r="K2765" t="s">
        <v>5090</v>
      </c>
      <c r="L2765" s="18" t="s">
        <v>2849</v>
      </c>
    </row>
    <row r="2766" spans="1:12" x14ac:dyDescent="0.3">
      <c r="A2766" t="s">
        <v>9694</v>
      </c>
      <c r="B2766" s="18" t="s">
        <v>15</v>
      </c>
      <c r="C2766" s="18" t="s">
        <v>29</v>
      </c>
      <c r="D2766" s="18" t="s">
        <v>31</v>
      </c>
      <c r="E2766" s="18" t="s">
        <v>45</v>
      </c>
      <c r="F2766" s="18">
        <v>1028</v>
      </c>
      <c r="G2766" s="18">
        <v>259.42</v>
      </c>
      <c r="H2766" s="18">
        <v>400.07</v>
      </c>
      <c r="I2766" s="43">
        <v>292</v>
      </c>
      <c r="J2766" s="18" t="s">
        <v>48</v>
      </c>
      <c r="K2766" t="s">
        <v>4794</v>
      </c>
      <c r="L2766" s="18" t="s">
        <v>2773</v>
      </c>
    </row>
    <row r="2767" spans="1:12" x14ac:dyDescent="0.3">
      <c r="A2767" t="s">
        <v>8175</v>
      </c>
      <c r="B2767" s="18" t="s">
        <v>19</v>
      </c>
      <c r="C2767" s="18" t="s">
        <v>30</v>
      </c>
      <c r="D2767" s="18" t="s">
        <v>32</v>
      </c>
      <c r="E2767" s="18" t="s">
        <v>36</v>
      </c>
      <c r="F2767" s="18">
        <v>1058</v>
      </c>
      <c r="G2767" s="18">
        <v>974.01</v>
      </c>
      <c r="H2767" s="18">
        <v>1173.01</v>
      </c>
      <c r="I2767" s="43">
        <v>103</v>
      </c>
      <c r="J2767" s="18" t="s">
        <v>48</v>
      </c>
      <c r="K2767" t="s">
        <v>6185</v>
      </c>
      <c r="L2767" s="18" t="s">
        <v>321</v>
      </c>
    </row>
    <row r="2768" spans="1:12" x14ac:dyDescent="0.3">
      <c r="A2768" t="s">
        <v>6318</v>
      </c>
      <c r="B2768" s="18" t="s">
        <v>20</v>
      </c>
      <c r="C2768" s="18" t="s">
        <v>23</v>
      </c>
      <c r="D2768" s="18" t="s">
        <v>34</v>
      </c>
      <c r="E2768" s="18" t="s">
        <v>39</v>
      </c>
      <c r="F2768" s="18">
        <v>1080</v>
      </c>
      <c r="G2768" s="18">
        <v>1434.51</v>
      </c>
      <c r="H2768" s="18">
        <v>1859.9</v>
      </c>
      <c r="I2768" s="43">
        <v>343</v>
      </c>
      <c r="J2768" s="18" t="s">
        <v>48</v>
      </c>
      <c r="K2768" t="s">
        <v>4511</v>
      </c>
      <c r="L2768" s="18" t="s">
        <v>1502</v>
      </c>
    </row>
    <row r="2769" spans="1:12" x14ac:dyDescent="0.3">
      <c r="A2769" t="s">
        <v>10199</v>
      </c>
      <c r="B2769" s="18" t="s">
        <v>14</v>
      </c>
      <c r="C2769" s="18" t="s">
        <v>26</v>
      </c>
      <c r="D2769" s="18" t="s">
        <v>32</v>
      </c>
      <c r="E2769" s="18" t="s">
        <v>38</v>
      </c>
      <c r="F2769" s="18">
        <v>1047</v>
      </c>
      <c r="G2769" s="18">
        <v>811.27</v>
      </c>
      <c r="H2769" s="18">
        <v>1031.71</v>
      </c>
      <c r="I2769" s="43">
        <v>202</v>
      </c>
      <c r="J2769" s="18" t="s">
        <v>48</v>
      </c>
      <c r="K2769" t="s">
        <v>5037</v>
      </c>
      <c r="L2769" s="18" t="s">
        <v>3570</v>
      </c>
    </row>
    <row r="2770" spans="1:12" x14ac:dyDescent="0.3">
      <c r="A2770" t="s">
        <v>7657</v>
      </c>
      <c r="B2770" s="18" t="s">
        <v>20</v>
      </c>
      <c r="C2770" s="18" t="s">
        <v>30</v>
      </c>
      <c r="D2770" s="18" t="s">
        <v>35</v>
      </c>
      <c r="E2770" s="18" t="s">
        <v>44</v>
      </c>
      <c r="F2770" s="18">
        <v>1090</v>
      </c>
      <c r="G2770" s="18">
        <v>1672.65</v>
      </c>
      <c r="H2770" s="18">
        <v>1867.91</v>
      </c>
      <c r="I2770" s="43">
        <v>445</v>
      </c>
      <c r="J2770" s="18" t="s">
        <v>48</v>
      </c>
      <c r="K2770" t="s">
        <v>4757</v>
      </c>
      <c r="L2770" s="18" t="s">
        <v>2301</v>
      </c>
    </row>
    <row r="2771" spans="1:12" x14ac:dyDescent="0.3">
      <c r="A2771" t="s">
        <v>9123</v>
      </c>
      <c r="B2771" s="18" t="s">
        <v>14</v>
      </c>
      <c r="C2771" s="18" t="s">
        <v>23</v>
      </c>
      <c r="D2771" s="18" t="s">
        <v>32</v>
      </c>
      <c r="E2771" s="18" t="s">
        <v>36</v>
      </c>
      <c r="F2771" s="18">
        <v>1025</v>
      </c>
      <c r="G2771" s="18">
        <v>630.29999999999995</v>
      </c>
      <c r="H2771" s="18">
        <v>1039.58</v>
      </c>
      <c r="I2771" s="43">
        <v>309</v>
      </c>
      <c r="J2771" s="18" t="s">
        <v>48</v>
      </c>
      <c r="K2771" t="s">
        <v>5728</v>
      </c>
      <c r="L2771" s="18" t="s">
        <v>1867</v>
      </c>
    </row>
    <row r="2772" spans="1:12" x14ac:dyDescent="0.3">
      <c r="A2772" t="s">
        <v>9730</v>
      </c>
      <c r="B2772" s="18" t="s">
        <v>15</v>
      </c>
      <c r="C2772" s="18" t="s">
        <v>22</v>
      </c>
      <c r="D2772" s="18" t="s">
        <v>34</v>
      </c>
      <c r="E2772" s="18" t="s">
        <v>43</v>
      </c>
      <c r="F2772" s="18">
        <v>1034</v>
      </c>
      <c r="G2772" s="18">
        <v>608.94000000000005</v>
      </c>
      <c r="H2772" s="18">
        <v>791.58</v>
      </c>
      <c r="I2772" s="43">
        <v>204</v>
      </c>
      <c r="J2772" s="18" t="s">
        <v>48</v>
      </c>
      <c r="K2772" t="s">
        <v>5112</v>
      </c>
      <c r="L2772" s="18" t="s">
        <v>2832</v>
      </c>
    </row>
    <row r="2773" spans="1:12" x14ac:dyDescent="0.3">
      <c r="A2773" t="s">
        <v>6899</v>
      </c>
      <c r="B2773" s="18" t="s">
        <v>19</v>
      </c>
      <c r="C2773" s="18" t="s">
        <v>28</v>
      </c>
      <c r="D2773" s="18" t="s">
        <v>31</v>
      </c>
      <c r="E2773" s="18" t="s">
        <v>43</v>
      </c>
      <c r="F2773" s="18">
        <v>1028</v>
      </c>
      <c r="G2773" s="18">
        <v>346.18</v>
      </c>
      <c r="H2773" s="18">
        <v>523.49</v>
      </c>
      <c r="I2773" s="43">
        <v>137</v>
      </c>
      <c r="J2773" s="18" t="s">
        <v>48</v>
      </c>
      <c r="K2773" t="s">
        <v>5620</v>
      </c>
      <c r="L2773" s="18" t="s">
        <v>2609</v>
      </c>
    </row>
    <row r="2774" spans="1:12" x14ac:dyDescent="0.3">
      <c r="A2774" t="s">
        <v>7476</v>
      </c>
      <c r="B2774" s="18" t="s">
        <v>14</v>
      </c>
      <c r="C2774" s="18" t="s">
        <v>22</v>
      </c>
      <c r="D2774" s="18" t="s">
        <v>34</v>
      </c>
      <c r="E2774" s="18" t="s">
        <v>40</v>
      </c>
      <c r="F2774" s="18">
        <v>1078</v>
      </c>
      <c r="G2774" s="18">
        <v>346.62</v>
      </c>
      <c r="H2774" s="18">
        <v>647.58000000000004</v>
      </c>
      <c r="I2774" s="43">
        <v>83</v>
      </c>
      <c r="J2774" s="18" t="s">
        <v>48</v>
      </c>
      <c r="K2774" t="s">
        <v>5381</v>
      </c>
      <c r="L2774" s="18" t="s">
        <v>3014</v>
      </c>
    </row>
    <row r="2775" spans="1:12" x14ac:dyDescent="0.3">
      <c r="A2775" t="s">
        <v>10435</v>
      </c>
      <c r="B2775" s="18" t="s">
        <v>17</v>
      </c>
      <c r="C2775" s="18" t="s">
        <v>22</v>
      </c>
      <c r="D2775" s="18" t="s">
        <v>33</v>
      </c>
      <c r="E2775" s="18" t="s">
        <v>42</v>
      </c>
      <c r="F2775" s="18">
        <v>1081</v>
      </c>
      <c r="G2775" s="18">
        <v>1132.03</v>
      </c>
      <c r="H2775" s="18">
        <v>2012.44</v>
      </c>
      <c r="I2775" s="43">
        <v>126</v>
      </c>
      <c r="J2775" s="18" t="s">
        <v>48</v>
      </c>
      <c r="K2775" t="s">
        <v>4760</v>
      </c>
      <c r="L2775" s="18" t="s">
        <v>3918</v>
      </c>
    </row>
    <row r="2776" spans="1:12" x14ac:dyDescent="0.3">
      <c r="A2776" t="s">
        <v>9963</v>
      </c>
      <c r="B2776" s="18" t="s">
        <v>16</v>
      </c>
      <c r="C2776" s="18" t="s">
        <v>25</v>
      </c>
      <c r="D2776" s="18" t="s">
        <v>31</v>
      </c>
      <c r="E2776" s="18" t="s">
        <v>45</v>
      </c>
      <c r="F2776" s="18">
        <v>1097</v>
      </c>
      <c r="G2776" s="18">
        <v>1071.57</v>
      </c>
      <c r="H2776" s="18">
        <v>1422.11</v>
      </c>
      <c r="I2776" s="43">
        <v>67</v>
      </c>
      <c r="J2776" s="18" t="s">
        <v>48</v>
      </c>
      <c r="K2776" t="s">
        <v>4549</v>
      </c>
      <c r="L2776" s="18" t="s">
        <v>3197</v>
      </c>
    </row>
    <row r="2777" spans="1:12" x14ac:dyDescent="0.3">
      <c r="A2777" t="s">
        <v>10577</v>
      </c>
      <c r="B2777" s="18" t="s">
        <v>15</v>
      </c>
      <c r="C2777" s="18" t="s">
        <v>27</v>
      </c>
      <c r="D2777" s="18" t="s">
        <v>35</v>
      </c>
      <c r="E2777" s="18" t="s">
        <v>37</v>
      </c>
      <c r="F2777" s="18">
        <v>1059</v>
      </c>
      <c r="G2777" s="18">
        <v>1527.67</v>
      </c>
      <c r="H2777" s="18">
        <v>2722.99</v>
      </c>
      <c r="I2777" s="43">
        <v>472</v>
      </c>
      <c r="J2777" s="18" t="s">
        <v>48</v>
      </c>
      <c r="K2777" t="s">
        <v>4539</v>
      </c>
      <c r="L2777" s="18" t="s">
        <v>4160</v>
      </c>
    </row>
    <row r="2778" spans="1:12" x14ac:dyDescent="0.3">
      <c r="A2778" t="s">
        <v>7698</v>
      </c>
      <c r="B2778" s="18" t="s">
        <v>15</v>
      </c>
      <c r="C2778" s="18" t="s">
        <v>28</v>
      </c>
      <c r="D2778" s="18" t="s">
        <v>31</v>
      </c>
      <c r="E2778" s="18" t="s">
        <v>44</v>
      </c>
      <c r="F2778" s="18">
        <v>1096</v>
      </c>
      <c r="G2778" s="18">
        <v>1463.72</v>
      </c>
      <c r="H2778" s="18">
        <v>1635.96</v>
      </c>
      <c r="I2778" s="43">
        <v>31</v>
      </c>
      <c r="J2778" s="18" t="s">
        <v>48</v>
      </c>
      <c r="K2778" t="s">
        <v>5739</v>
      </c>
      <c r="L2778" s="18" t="s">
        <v>1793</v>
      </c>
    </row>
    <row r="2779" spans="1:12" x14ac:dyDescent="0.3">
      <c r="A2779" t="s">
        <v>9567</v>
      </c>
      <c r="B2779" s="18" t="s">
        <v>20</v>
      </c>
      <c r="C2779" s="18" t="s">
        <v>29</v>
      </c>
      <c r="D2779" s="18" t="s">
        <v>33</v>
      </c>
      <c r="E2779" s="18" t="s">
        <v>44</v>
      </c>
      <c r="F2779" s="18">
        <v>1035</v>
      </c>
      <c r="G2779" s="18">
        <v>980.2</v>
      </c>
      <c r="H2779" s="18">
        <v>1181.32</v>
      </c>
      <c r="I2779" s="43">
        <v>150</v>
      </c>
      <c r="J2779" s="18" t="s">
        <v>48</v>
      </c>
      <c r="K2779" t="s">
        <v>5639</v>
      </c>
      <c r="L2779" s="18" t="s">
        <v>2568</v>
      </c>
    </row>
    <row r="2780" spans="1:12" x14ac:dyDescent="0.3">
      <c r="A2780" t="s">
        <v>8187</v>
      </c>
      <c r="B2780" s="18" t="s">
        <v>12</v>
      </c>
      <c r="C2780" s="18" t="s">
        <v>23</v>
      </c>
      <c r="D2780" s="18" t="s">
        <v>35</v>
      </c>
      <c r="E2780" s="18" t="s">
        <v>37</v>
      </c>
      <c r="F2780" s="18">
        <v>1059</v>
      </c>
      <c r="G2780" s="18">
        <v>1161.68</v>
      </c>
      <c r="H2780" s="18">
        <v>2185.9699999999998</v>
      </c>
      <c r="I2780" s="43">
        <v>245</v>
      </c>
      <c r="J2780" s="18" t="s">
        <v>48</v>
      </c>
      <c r="K2780" t="s">
        <v>4619</v>
      </c>
      <c r="L2780" s="18" t="s">
        <v>342</v>
      </c>
    </row>
    <row r="2781" spans="1:12" x14ac:dyDescent="0.3">
      <c r="A2781" t="s">
        <v>9998</v>
      </c>
      <c r="B2781" s="18" t="s">
        <v>16</v>
      </c>
      <c r="C2781" s="18" t="s">
        <v>23</v>
      </c>
      <c r="D2781" s="18" t="s">
        <v>31</v>
      </c>
      <c r="E2781" s="18" t="s">
        <v>38</v>
      </c>
      <c r="F2781" s="18">
        <v>1055</v>
      </c>
      <c r="G2781" s="18">
        <v>599.09</v>
      </c>
      <c r="H2781" s="18">
        <v>1102.8900000000001</v>
      </c>
      <c r="I2781" s="43">
        <v>312</v>
      </c>
      <c r="J2781" s="18" t="s">
        <v>48</v>
      </c>
      <c r="K2781" t="s">
        <v>4424</v>
      </c>
      <c r="L2781" s="18" t="s">
        <v>3263</v>
      </c>
    </row>
    <row r="2782" spans="1:12" x14ac:dyDescent="0.3">
      <c r="A2782" t="s">
        <v>9926</v>
      </c>
      <c r="B2782" s="18" t="s">
        <v>15</v>
      </c>
      <c r="C2782" s="18" t="s">
        <v>28</v>
      </c>
      <c r="D2782" s="18" t="s">
        <v>35</v>
      </c>
      <c r="E2782" s="18" t="s">
        <v>42</v>
      </c>
      <c r="F2782" s="18">
        <v>1073</v>
      </c>
      <c r="G2782" s="18">
        <v>449.47</v>
      </c>
      <c r="H2782" s="18">
        <v>719.31</v>
      </c>
      <c r="I2782" s="43">
        <v>384</v>
      </c>
      <c r="J2782" s="18" t="s">
        <v>48</v>
      </c>
      <c r="K2782" t="s">
        <v>5323</v>
      </c>
      <c r="L2782" s="18" t="s">
        <v>3145</v>
      </c>
    </row>
    <row r="2783" spans="1:12" x14ac:dyDescent="0.3">
      <c r="A2783" t="s">
        <v>6578</v>
      </c>
      <c r="B2783" s="18" t="s">
        <v>15</v>
      </c>
      <c r="C2783" s="18" t="s">
        <v>30</v>
      </c>
      <c r="D2783" s="18" t="s">
        <v>34</v>
      </c>
      <c r="E2783" s="18" t="s">
        <v>38</v>
      </c>
      <c r="F2783" s="18">
        <v>1020</v>
      </c>
      <c r="G2783" s="18">
        <v>1379.74</v>
      </c>
      <c r="H2783" s="18">
        <v>2248.08</v>
      </c>
      <c r="I2783" s="43">
        <v>396</v>
      </c>
      <c r="J2783" s="18" t="s">
        <v>48</v>
      </c>
      <c r="K2783" t="s">
        <v>6059</v>
      </c>
      <c r="L2783" s="18" t="s">
        <v>1287</v>
      </c>
    </row>
    <row r="2784" spans="1:12" x14ac:dyDescent="0.3">
      <c r="A2784" t="s">
        <v>6407</v>
      </c>
      <c r="B2784" s="18" t="s">
        <v>20</v>
      </c>
      <c r="C2784" s="18" t="s">
        <v>26</v>
      </c>
      <c r="D2784" s="18" t="s">
        <v>32</v>
      </c>
      <c r="E2784" s="18" t="s">
        <v>45</v>
      </c>
      <c r="F2784" s="18">
        <v>1041</v>
      </c>
      <c r="G2784" s="18">
        <v>1931.44</v>
      </c>
      <c r="H2784" s="18">
        <v>3624.94</v>
      </c>
      <c r="I2784" s="43">
        <v>198</v>
      </c>
      <c r="J2784" s="18" t="s">
        <v>48</v>
      </c>
      <c r="K2784" t="s">
        <v>4660</v>
      </c>
      <c r="L2784" s="18" t="s">
        <v>560</v>
      </c>
    </row>
    <row r="2785" spans="1:12" x14ac:dyDescent="0.3">
      <c r="A2785" t="s">
        <v>9569</v>
      </c>
      <c r="B2785" s="18" t="s">
        <v>11</v>
      </c>
      <c r="C2785" s="18" t="s">
        <v>28</v>
      </c>
      <c r="D2785" s="18" t="s">
        <v>33</v>
      </c>
      <c r="E2785" s="18" t="s">
        <v>38</v>
      </c>
      <c r="F2785" s="18">
        <v>1012</v>
      </c>
      <c r="G2785" s="18">
        <v>1519.5</v>
      </c>
      <c r="H2785" s="18">
        <v>2985.75</v>
      </c>
      <c r="I2785" s="43">
        <v>321</v>
      </c>
      <c r="J2785" s="18" t="s">
        <v>48</v>
      </c>
      <c r="K2785" t="s">
        <v>5193</v>
      </c>
      <c r="L2785" s="18" t="s">
        <v>2571</v>
      </c>
    </row>
    <row r="2786" spans="1:12" x14ac:dyDescent="0.3">
      <c r="A2786" t="s">
        <v>6515</v>
      </c>
      <c r="B2786" s="18" t="s">
        <v>18</v>
      </c>
      <c r="C2786" s="18" t="s">
        <v>30</v>
      </c>
      <c r="D2786" s="18" t="s">
        <v>31</v>
      </c>
      <c r="E2786" s="18" t="s">
        <v>42</v>
      </c>
      <c r="F2786" s="18">
        <v>1082</v>
      </c>
      <c r="G2786" s="18">
        <v>661.23</v>
      </c>
      <c r="H2786" s="18">
        <v>983.12</v>
      </c>
      <c r="I2786" s="43">
        <v>326</v>
      </c>
      <c r="J2786" s="18" t="s">
        <v>48</v>
      </c>
      <c r="K2786" t="s">
        <v>5321</v>
      </c>
      <c r="L2786" s="18" t="s">
        <v>1513</v>
      </c>
    </row>
    <row r="2787" spans="1:12" x14ac:dyDescent="0.3">
      <c r="A2787" t="s">
        <v>9320</v>
      </c>
      <c r="B2787" s="18" t="s">
        <v>13</v>
      </c>
      <c r="C2787" s="18" t="s">
        <v>21</v>
      </c>
      <c r="D2787" s="18" t="s">
        <v>34</v>
      </c>
      <c r="E2787" s="18" t="s">
        <v>44</v>
      </c>
      <c r="F2787" s="18">
        <v>1093</v>
      </c>
      <c r="G2787" s="18">
        <v>1255.54</v>
      </c>
      <c r="H2787" s="18">
        <v>2318.25</v>
      </c>
      <c r="I2787" s="43">
        <v>75</v>
      </c>
      <c r="J2787" s="18" t="s">
        <v>48</v>
      </c>
      <c r="K2787" t="s">
        <v>5270</v>
      </c>
      <c r="L2787" s="18" t="s">
        <v>2182</v>
      </c>
    </row>
    <row r="2788" spans="1:12" x14ac:dyDescent="0.3">
      <c r="A2788" t="s">
        <v>9249</v>
      </c>
      <c r="B2788" s="18" t="s">
        <v>13</v>
      </c>
      <c r="C2788" s="18" t="s">
        <v>29</v>
      </c>
      <c r="D2788" s="18" t="s">
        <v>33</v>
      </c>
      <c r="E2788" s="18" t="s">
        <v>41</v>
      </c>
      <c r="F2788" s="18">
        <v>1095</v>
      </c>
      <c r="G2788" s="18">
        <v>1523.63</v>
      </c>
      <c r="H2788" s="18">
        <v>1937.7</v>
      </c>
      <c r="I2788" s="43">
        <v>313</v>
      </c>
      <c r="J2788" s="18" t="s">
        <v>48</v>
      </c>
      <c r="K2788" t="s">
        <v>5485</v>
      </c>
      <c r="L2788" s="18" t="s">
        <v>2066</v>
      </c>
    </row>
    <row r="2789" spans="1:12" x14ac:dyDescent="0.3">
      <c r="A2789" t="s">
        <v>8101</v>
      </c>
      <c r="B2789" s="18" t="s">
        <v>16</v>
      </c>
      <c r="C2789" s="18" t="s">
        <v>21</v>
      </c>
      <c r="D2789" s="18" t="s">
        <v>32</v>
      </c>
      <c r="E2789" s="18" t="s">
        <v>42</v>
      </c>
      <c r="F2789" s="18">
        <v>1091</v>
      </c>
      <c r="G2789" s="18">
        <v>452.07</v>
      </c>
      <c r="H2789" s="18">
        <v>721.1</v>
      </c>
      <c r="I2789" s="43">
        <v>437</v>
      </c>
      <c r="J2789" s="18" t="s">
        <v>48</v>
      </c>
      <c r="K2789" t="s">
        <v>4476</v>
      </c>
      <c r="L2789" s="18" t="s">
        <v>182</v>
      </c>
    </row>
    <row r="2790" spans="1:12" x14ac:dyDescent="0.3">
      <c r="A2790" t="s">
        <v>6594</v>
      </c>
      <c r="B2790" s="18" t="s">
        <v>17</v>
      </c>
      <c r="C2790" s="18" t="s">
        <v>23</v>
      </c>
      <c r="D2790" s="18" t="s">
        <v>32</v>
      </c>
      <c r="E2790" s="18" t="s">
        <v>45</v>
      </c>
      <c r="F2790" s="18">
        <v>1076</v>
      </c>
      <c r="G2790" s="18">
        <v>1068.44</v>
      </c>
      <c r="H2790" s="18">
        <v>1316.89</v>
      </c>
      <c r="I2790" s="43">
        <v>178</v>
      </c>
      <c r="J2790" s="18" t="s">
        <v>48</v>
      </c>
      <c r="K2790" t="s">
        <v>5346</v>
      </c>
      <c r="L2790" s="18" t="s">
        <v>1267</v>
      </c>
    </row>
    <row r="2791" spans="1:12" x14ac:dyDescent="0.3">
      <c r="A2791" t="s">
        <v>7230</v>
      </c>
      <c r="B2791" s="18" t="s">
        <v>18</v>
      </c>
      <c r="C2791" s="18" t="s">
        <v>23</v>
      </c>
      <c r="D2791" s="18" t="s">
        <v>32</v>
      </c>
      <c r="E2791" s="18" t="s">
        <v>45</v>
      </c>
      <c r="F2791" s="18">
        <v>1097</v>
      </c>
      <c r="G2791" s="18">
        <v>1581.37</v>
      </c>
      <c r="H2791" s="18">
        <v>2954.13</v>
      </c>
      <c r="I2791" s="43">
        <v>43</v>
      </c>
      <c r="J2791" s="18" t="s">
        <v>48</v>
      </c>
      <c r="K2791" t="s">
        <v>5329</v>
      </c>
      <c r="L2791" s="18" t="s">
        <v>3135</v>
      </c>
    </row>
    <row r="2792" spans="1:12" x14ac:dyDescent="0.3">
      <c r="A2792" t="s">
        <v>9576</v>
      </c>
      <c r="B2792" s="18" t="s">
        <v>16</v>
      </c>
      <c r="C2792" s="18" t="s">
        <v>28</v>
      </c>
      <c r="D2792" s="18" t="s">
        <v>35</v>
      </c>
      <c r="E2792" s="18" t="s">
        <v>42</v>
      </c>
      <c r="F2792" s="18">
        <v>1097</v>
      </c>
      <c r="G2792" s="18">
        <v>1604.1</v>
      </c>
      <c r="H2792" s="18">
        <v>1902.23</v>
      </c>
      <c r="I2792" s="43">
        <v>432</v>
      </c>
      <c r="J2792" s="18" t="s">
        <v>48</v>
      </c>
      <c r="K2792" t="s">
        <v>5630</v>
      </c>
      <c r="L2792" s="18" t="s">
        <v>2582</v>
      </c>
    </row>
    <row r="2793" spans="1:12" x14ac:dyDescent="0.3">
      <c r="A2793" t="s">
        <v>7021</v>
      </c>
      <c r="B2793" s="18" t="s">
        <v>19</v>
      </c>
      <c r="C2793" s="18" t="s">
        <v>26</v>
      </c>
      <c r="D2793" s="18" t="s">
        <v>33</v>
      </c>
      <c r="E2793" s="18" t="s">
        <v>37</v>
      </c>
      <c r="F2793" s="18">
        <v>1055</v>
      </c>
      <c r="G2793" s="18">
        <v>259.37</v>
      </c>
      <c r="H2793" s="18">
        <v>289.18</v>
      </c>
      <c r="I2793" s="43">
        <v>203</v>
      </c>
      <c r="J2793" s="18" t="s">
        <v>48</v>
      </c>
      <c r="K2793" t="s">
        <v>4942</v>
      </c>
      <c r="L2793" s="18" t="s">
        <v>3079</v>
      </c>
    </row>
    <row r="2794" spans="1:12" x14ac:dyDescent="0.3">
      <c r="A2794" t="s">
        <v>10428</v>
      </c>
      <c r="B2794" s="18" t="s">
        <v>12</v>
      </c>
      <c r="C2794" s="18" t="s">
        <v>24</v>
      </c>
      <c r="D2794" s="18" t="s">
        <v>34</v>
      </c>
      <c r="E2794" s="18" t="s">
        <v>42</v>
      </c>
      <c r="F2794" s="18">
        <v>1009</v>
      </c>
      <c r="G2794" s="18">
        <v>1383.19</v>
      </c>
      <c r="H2794" s="18">
        <v>2518.89</v>
      </c>
      <c r="I2794" s="43">
        <v>209</v>
      </c>
      <c r="J2794" s="18" t="s">
        <v>48</v>
      </c>
      <c r="K2794" t="s">
        <v>4767</v>
      </c>
      <c r="L2794" s="18" t="s">
        <v>3909</v>
      </c>
    </row>
    <row r="2795" spans="1:12" x14ac:dyDescent="0.3">
      <c r="A2795" t="s">
        <v>9095</v>
      </c>
      <c r="B2795" s="18" t="s">
        <v>14</v>
      </c>
      <c r="C2795" s="18" t="s">
        <v>22</v>
      </c>
      <c r="D2795" s="18" t="s">
        <v>31</v>
      </c>
      <c r="E2795" s="18" t="s">
        <v>44</v>
      </c>
      <c r="F2795" s="18">
        <v>1092</v>
      </c>
      <c r="G2795" s="18">
        <v>221.96</v>
      </c>
      <c r="H2795" s="18">
        <v>317.26</v>
      </c>
      <c r="I2795" s="43">
        <v>448</v>
      </c>
      <c r="J2795" s="18" t="s">
        <v>48</v>
      </c>
      <c r="K2795" t="s">
        <v>5828</v>
      </c>
      <c r="L2795" s="18" t="s">
        <v>1832</v>
      </c>
    </row>
    <row r="2796" spans="1:12" x14ac:dyDescent="0.3">
      <c r="A2796" t="s">
        <v>8641</v>
      </c>
      <c r="B2796" s="18" t="s">
        <v>15</v>
      </c>
      <c r="C2796" s="18" t="s">
        <v>27</v>
      </c>
      <c r="D2796" s="18" t="s">
        <v>33</v>
      </c>
      <c r="E2796" s="18" t="s">
        <v>40</v>
      </c>
      <c r="F2796" s="18">
        <v>1059</v>
      </c>
      <c r="G2796" s="18">
        <v>1750.84</v>
      </c>
      <c r="H2796" s="18">
        <v>3258.82</v>
      </c>
      <c r="I2796" s="43">
        <v>369</v>
      </c>
      <c r="J2796" s="18" t="s">
        <v>48</v>
      </c>
      <c r="K2796" t="s">
        <v>6108</v>
      </c>
      <c r="L2796" s="18" t="s">
        <v>1089</v>
      </c>
    </row>
    <row r="2797" spans="1:12" x14ac:dyDescent="0.3">
      <c r="A2797" t="s">
        <v>10128</v>
      </c>
      <c r="B2797" s="18" t="s">
        <v>14</v>
      </c>
      <c r="C2797" s="18" t="s">
        <v>21</v>
      </c>
      <c r="D2797" s="18" t="s">
        <v>31</v>
      </c>
      <c r="E2797" s="18" t="s">
        <v>44</v>
      </c>
      <c r="F2797" s="18">
        <v>1087</v>
      </c>
      <c r="G2797" s="18">
        <v>1412.94</v>
      </c>
      <c r="H2797" s="18">
        <v>2347.48</v>
      </c>
      <c r="I2797" s="43">
        <v>409</v>
      </c>
      <c r="J2797" s="18" t="s">
        <v>48</v>
      </c>
      <c r="K2797" t="s">
        <v>5110</v>
      </c>
      <c r="L2797" s="18" t="s">
        <v>3474</v>
      </c>
    </row>
    <row r="2798" spans="1:12" x14ac:dyDescent="0.3">
      <c r="A2798" t="s">
        <v>6838</v>
      </c>
      <c r="B2798" s="18" t="s">
        <v>18</v>
      </c>
      <c r="C2798" s="18" t="s">
        <v>21</v>
      </c>
      <c r="D2798" s="18" t="s">
        <v>35</v>
      </c>
      <c r="E2798" s="18" t="s">
        <v>42</v>
      </c>
      <c r="F2798" s="18">
        <v>1023</v>
      </c>
      <c r="G2798" s="18">
        <v>203.85</v>
      </c>
      <c r="H2798" s="18">
        <v>275.82</v>
      </c>
      <c r="I2798" s="43">
        <v>93</v>
      </c>
      <c r="J2798" s="18" t="s">
        <v>48</v>
      </c>
      <c r="K2798" t="s">
        <v>5187</v>
      </c>
      <c r="L2798" s="18" t="s">
        <v>1698</v>
      </c>
    </row>
    <row r="2799" spans="1:12" x14ac:dyDescent="0.3">
      <c r="A2799" t="s">
        <v>10475</v>
      </c>
      <c r="B2799" s="18" t="s">
        <v>14</v>
      </c>
      <c r="C2799" s="18" t="s">
        <v>29</v>
      </c>
      <c r="D2799" s="18" t="s">
        <v>34</v>
      </c>
      <c r="E2799" s="18" t="s">
        <v>36</v>
      </c>
      <c r="F2799" s="18">
        <v>1036</v>
      </c>
      <c r="G2799" s="18">
        <v>302.37</v>
      </c>
      <c r="H2799" s="18">
        <v>600.73</v>
      </c>
      <c r="I2799" s="43">
        <v>52</v>
      </c>
      <c r="J2799" s="18" t="s">
        <v>47</v>
      </c>
      <c r="K2799" t="s">
        <v>4720</v>
      </c>
      <c r="L2799" s="18" t="s">
        <v>3967</v>
      </c>
    </row>
    <row r="2800" spans="1:12" x14ac:dyDescent="0.3">
      <c r="A2800" t="s">
        <v>7548</v>
      </c>
      <c r="B2800" s="18" t="s">
        <v>16</v>
      </c>
      <c r="C2800" s="18" t="s">
        <v>27</v>
      </c>
      <c r="D2800" s="18" t="s">
        <v>31</v>
      </c>
      <c r="E2800" s="18" t="s">
        <v>45</v>
      </c>
      <c r="F2800" s="18">
        <v>1081</v>
      </c>
      <c r="G2800" s="18">
        <v>417.06</v>
      </c>
      <c r="H2800" s="18">
        <v>694.37</v>
      </c>
      <c r="I2800" s="43">
        <v>51</v>
      </c>
      <c r="J2800" s="18" t="s">
        <v>47</v>
      </c>
      <c r="K2800" t="s">
        <v>4926</v>
      </c>
      <c r="L2800" s="18" t="s">
        <v>3710</v>
      </c>
    </row>
    <row r="2801" spans="1:12" x14ac:dyDescent="0.3">
      <c r="A2801" t="s">
        <v>8946</v>
      </c>
      <c r="B2801" s="18" t="s">
        <v>16</v>
      </c>
      <c r="C2801" s="18" t="s">
        <v>30</v>
      </c>
      <c r="D2801" s="18" t="s">
        <v>34</v>
      </c>
      <c r="E2801" s="18" t="s">
        <v>39</v>
      </c>
      <c r="F2801" s="18">
        <v>1044</v>
      </c>
      <c r="G2801" s="18">
        <v>1458.6</v>
      </c>
      <c r="H2801" s="18">
        <v>2761.19</v>
      </c>
      <c r="I2801" s="43">
        <v>242</v>
      </c>
      <c r="J2801" s="18" t="s">
        <v>47</v>
      </c>
      <c r="K2801" t="s">
        <v>5485</v>
      </c>
      <c r="L2801" s="18" t="s">
        <v>1584</v>
      </c>
    </row>
    <row r="2802" spans="1:12" x14ac:dyDescent="0.3">
      <c r="A2802" t="s">
        <v>8507</v>
      </c>
      <c r="B2802" s="18" t="s">
        <v>18</v>
      </c>
      <c r="C2802" s="18" t="s">
        <v>29</v>
      </c>
      <c r="D2802" s="18" t="s">
        <v>34</v>
      </c>
      <c r="E2802" s="18" t="s">
        <v>36</v>
      </c>
      <c r="F2802" s="18">
        <v>1053</v>
      </c>
      <c r="G2802" s="18">
        <v>1900.03</v>
      </c>
      <c r="H2802" s="18">
        <v>3006.32</v>
      </c>
      <c r="I2802" s="43">
        <v>352</v>
      </c>
      <c r="J2802" s="18" t="s">
        <v>47</v>
      </c>
      <c r="K2802" t="s">
        <v>5472</v>
      </c>
      <c r="L2802" s="18" t="s">
        <v>867</v>
      </c>
    </row>
    <row r="2803" spans="1:12" x14ac:dyDescent="0.3">
      <c r="A2803" t="s">
        <v>10384</v>
      </c>
      <c r="B2803" s="18" t="s">
        <v>17</v>
      </c>
      <c r="C2803" s="18" t="s">
        <v>21</v>
      </c>
      <c r="D2803" s="18" t="s">
        <v>32</v>
      </c>
      <c r="E2803" s="18" t="s">
        <v>38</v>
      </c>
      <c r="F2803" s="18">
        <v>1071</v>
      </c>
      <c r="G2803" s="18">
        <v>1495.49</v>
      </c>
      <c r="H2803" s="18">
        <v>2839.02</v>
      </c>
      <c r="I2803" s="43">
        <v>41</v>
      </c>
      <c r="J2803" s="18" t="s">
        <v>47</v>
      </c>
      <c r="K2803" t="s">
        <v>4826</v>
      </c>
      <c r="L2803" s="18" t="s">
        <v>3843</v>
      </c>
    </row>
    <row r="2804" spans="1:12" x14ac:dyDescent="0.3">
      <c r="A2804" t="s">
        <v>9018</v>
      </c>
      <c r="B2804" s="18" t="s">
        <v>20</v>
      </c>
      <c r="C2804" s="18" t="s">
        <v>30</v>
      </c>
      <c r="D2804" s="18" t="s">
        <v>35</v>
      </c>
      <c r="E2804" s="18" t="s">
        <v>36</v>
      </c>
      <c r="F2804" s="18">
        <v>1096</v>
      </c>
      <c r="G2804" s="18">
        <v>524.41</v>
      </c>
      <c r="H2804" s="18">
        <v>804.3</v>
      </c>
      <c r="I2804" s="43">
        <v>136</v>
      </c>
      <c r="J2804" s="18" t="s">
        <v>47</v>
      </c>
      <c r="K2804" t="s">
        <v>4408</v>
      </c>
      <c r="L2804" s="18" t="s">
        <v>1703</v>
      </c>
    </row>
    <row r="2805" spans="1:12" x14ac:dyDescent="0.3">
      <c r="A2805" t="s">
        <v>8458</v>
      </c>
      <c r="B2805" s="18" t="s">
        <v>19</v>
      </c>
      <c r="C2805" s="18" t="s">
        <v>22</v>
      </c>
      <c r="D2805" s="18" t="s">
        <v>32</v>
      </c>
      <c r="E2805" s="18" t="s">
        <v>44</v>
      </c>
      <c r="F2805" s="18">
        <v>1053</v>
      </c>
      <c r="G2805" s="18">
        <v>1369.41</v>
      </c>
      <c r="H2805" s="18">
        <v>2383.15</v>
      </c>
      <c r="I2805" s="43">
        <v>49</v>
      </c>
      <c r="J2805" s="18" t="s">
        <v>47</v>
      </c>
      <c r="K2805" t="s">
        <v>6098</v>
      </c>
      <c r="L2805" s="18" t="s">
        <v>795</v>
      </c>
    </row>
    <row r="2806" spans="1:12" x14ac:dyDescent="0.3">
      <c r="A2806" t="s">
        <v>10633</v>
      </c>
      <c r="B2806" s="18" t="s">
        <v>20</v>
      </c>
      <c r="C2806" s="18" t="s">
        <v>29</v>
      </c>
      <c r="D2806" s="18" t="s">
        <v>33</v>
      </c>
      <c r="E2806" s="18" t="s">
        <v>44</v>
      </c>
      <c r="F2806" s="18">
        <v>1024</v>
      </c>
      <c r="G2806" s="18">
        <v>1652.22</v>
      </c>
      <c r="H2806" s="18">
        <v>3114.19</v>
      </c>
      <c r="I2806" s="43">
        <v>48</v>
      </c>
      <c r="J2806" s="18" t="s">
        <v>47</v>
      </c>
      <c r="K2806" t="s">
        <v>4463</v>
      </c>
      <c r="L2806" s="18" t="s">
        <v>4243</v>
      </c>
    </row>
    <row r="2807" spans="1:12" x14ac:dyDescent="0.3">
      <c r="A2807" t="s">
        <v>8852</v>
      </c>
      <c r="B2807" s="18" t="s">
        <v>13</v>
      </c>
      <c r="C2807" s="18" t="s">
        <v>29</v>
      </c>
      <c r="D2807" s="18" t="s">
        <v>31</v>
      </c>
      <c r="E2807" s="18" t="s">
        <v>38</v>
      </c>
      <c r="F2807" s="18">
        <v>1027</v>
      </c>
      <c r="G2807" s="18">
        <v>1748.96</v>
      </c>
      <c r="H2807" s="18">
        <v>2225.8200000000002</v>
      </c>
      <c r="I2807" s="43">
        <v>34</v>
      </c>
      <c r="J2807" s="18" t="s">
        <v>47</v>
      </c>
      <c r="K2807" t="s">
        <v>5896</v>
      </c>
      <c r="L2807" s="18" t="s">
        <v>1433</v>
      </c>
    </row>
    <row r="2808" spans="1:12" x14ac:dyDescent="0.3">
      <c r="A2808" t="s">
        <v>9650</v>
      </c>
      <c r="B2808" s="18" t="s">
        <v>20</v>
      </c>
      <c r="C2808" s="18" t="s">
        <v>24</v>
      </c>
      <c r="D2808" s="18" t="s">
        <v>32</v>
      </c>
      <c r="E2808" s="18" t="s">
        <v>39</v>
      </c>
      <c r="F2808" s="18">
        <v>1052</v>
      </c>
      <c r="G2808" s="18">
        <v>719.49</v>
      </c>
      <c r="H2808" s="18">
        <v>1023.82</v>
      </c>
      <c r="I2808" s="43">
        <v>466</v>
      </c>
      <c r="J2808" s="18" t="s">
        <v>47</v>
      </c>
      <c r="K2808" t="s">
        <v>4466</v>
      </c>
      <c r="L2808" s="18" t="s">
        <v>2712</v>
      </c>
    </row>
    <row r="2809" spans="1:12" x14ac:dyDescent="0.3">
      <c r="A2809" t="s">
        <v>10536</v>
      </c>
      <c r="B2809" s="18" t="s">
        <v>16</v>
      </c>
      <c r="C2809" s="18" t="s">
        <v>27</v>
      </c>
      <c r="D2809" s="18" t="s">
        <v>32</v>
      </c>
      <c r="E2809" s="18" t="s">
        <v>41</v>
      </c>
      <c r="F2809" s="18">
        <v>1069</v>
      </c>
      <c r="G2809" s="18">
        <v>351.12</v>
      </c>
      <c r="H2809" s="18">
        <v>416.86</v>
      </c>
      <c r="I2809" s="43">
        <v>84</v>
      </c>
      <c r="J2809" s="18" t="s">
        <v>47</v>
      </c>
      <c r="K2809" t="s">
        <v>4610</v>
      </c>
      <c r="L2809" s="18" t="s">
        <v>4086</v>
      </c>
    </row>
    <row r="2810" spans="1:12" x14ac:dyDescent="0.3">
      <c r="A2810" t="s">
        <v>9305</v>
      </c>
      <c r="B2810" s="18" t="s">
        <v>18</v>
      </c>
      <c r="C2810" s="18" t="s">
        <v>22</v>
      </c>
      <c r="D2810" s="18" t="s">
        <v>34</v>
      </c>
      <c r="E2810" s="18" t="s">
        <v>39</v>
      </c>
      <c r="F2810" s="18">
        <v>1057</v>
      </c>
      <c r="G2810" s="18">
        <v>1037.8800000000001</v>
      </c>
      <c r="H2810" s="18">
        <v>1628.38</v>
      </c>
      <c r="I2810" s="43">
        <v>296</v>
      </c>
      <c r="J2810" s="18" t="s">
        <v>47</v>
      </c>
      <c r="K2810" t="s">
        <v>5801</v>
      </c>
      <c r="L2810" s="18" t="s">
        <v>2162</v>
      </c>
    </row>
    <row r="2811" spans="1:12" x14ac:dyDescent="0.3">
      <c r="A2811" t="s">
        <v>9208</v>
      </c>
      <c r="B2811" s="18" t="s">
        <v>18</v>
      </c>
      <c r="C2811" s="18" t="s">
        <v>27</v>
      </c>
      <c r="D2811" s="18" t="s">
        <v>32</v>
      </c>
      <c r="E2811" s="18" t="s">
        <v>37</v>
      </c>
      <c r="F2811" s="18">
        <v>1043</v>
      </c>
      <c r="G2811" s="18">
        <v>1844.5</v>
      </c>
      <c r="H2811" s="18">
        <v>2267.9299999999998</v>
      </c>
      <c r="I2811" s="43">
        <v>238</v>
      </c>
      <c r="J2811" s="18" t="s">
        <v>47</v>
      </c>
      <c r="K2811" t="s">
        <v>5604</v>
      </c>
      <c r="L2811" s="18" t="s">
        <v>2010</v>
      </c>
    </row>
    <row r="2812" spans="1:12" x14ac:dyDescent="0.3">
      <c r="A2812" t="s">
        <v>9395</v>
      </c>
      <c r="B2812" s="18" t="s">
        <v>15</v>
      </c>
      <c r="C2812" s="18" t="s">
        <v>24</v>
      </c>
      <c r="D2812" s="18" t="s">
        <v>34</v>
      </c>
      <c r="E2812" s="18" t="s">
        <v>36</v>
      </c>
      <c r="F2812" s="18">
        <v>1025</v>
      </c>
      <c r="G2812" s="18">
        <v>1343.51</v>
      </c>
      <c r="H2812" s="18">
        <v>2642.33</v>
      </c>
      <c r="I2812" s="43">
        <v>463</v>
      </c>
      <c r="J2812" s="18" t="s">
        <v>47</v>
      </c>
      <c r="K2812" t="s">
        <v>4905</v>
      </c>
      <c r="L2812" s="18" t="s">
        <v>2296</v>
      </c>
    </row>
    <row r="2813" spans="1:12" x14ac:dyDescent="0.3">
      <c r="A2813" t="s">
        <v>10018</v>
      </c>
      <c r="B2813" s="18" t="s">
        <v>17</v>
      </c>
      <c r="C2813" s="18" t="s">
        <v>28</v>
      </c>
      <c r="D2813" s="18" t="s">
        <v>31</v>
      </c>
      <c r="E2813" s="18" t="s">
        <v>43</v>
      </c>
      <c r="F2813" s="18">
        <v>1012</v>
      </c>
      <c r="G2813" s="18">
        <v>1935.46</v>
      </c>
      <c r="H2813" s="18">
        <v>3299.85</v>
      </c>
      <c r="I2813" s="43">
        <v>52</v>
      </c>
      <c r="J2813" s="18" t="s">
        <v>47</v>
      </c>
      <c r="K2813" t="s">
        <v>5230</v>
      </c>
      <c r="L2813" s="18" t="s">
        <v>2546</v>
      </c>
    </row>
    <row r="2814" spans="1:12" x14ac:dyDescent="0.3">
      <c r="A2814" t="s">
        <v>6769</v>
      </c>
      <c r="B2814" s="18" t="s">
        <v>12</v>
      </c>
      <c r="C2814" s="18" t="s">
        <v>26</v>
      </c>
      <c r="D2814" s="18" t="s">
        <v>32</v>
      </c>
      <c r="E2814" s="18" t="s">
        <v>41</v>
      </c>
      <c r="F2814" s="18">
        <v>1006</v>
      </c>
      <c r="G2814" s="18">
        <v>1899.23</v>
      </c>
      <c r="H2814" s="18">
        <v>3167.32</v>
      </c>
      <c r="I2814" s="43">
        <v>334</v>
      </c>
      <c r="J2814" s="18" t="s">
        <v>47</v>
      </c>
      <c r="K2814" t="s">
        <v>5116</v>
      </c>
      <c r="L2814" s="18" t="s">
        <v>645</v>
      </c>
    </row>
    <row r="2815" spans="1:12" x14ac:dyDescent="0.3">
      <c r="A2815" t="s">
        <v>7364</v>
      </c>
      <c r="B2815" s="18" t="s">
        <v>12</v>
      </c>
      <c r="C2815" s="18" t="s">
        <v>21</v>
      </c>
      <c r="D2815" s="18" t="s">
        <v>35</v>
      </c>
      <c r="E2815" s="18" t="s">
        <v>40</v>
      </c>
      <c r="F2815" s="18">
        <v>1010</v>
      </c>
      <c r="G2815" s="18">
        <v>703.3</v>
      </c>
      <c r="H2815" s="18">
        <v>1072.9000000000001</v>
      </c>
      <c r="I2815" s="43">
        <v>371</v>
      </c>
      <c r="J2815" s="18" t="s">
        <v>47</v>
      </c>
      <c r="K2815" t="s">
        <v>5909</v>
      </c>
      <c r="L2815" s="18" t="s">
        <v>1803</v>
      </c>
    </row>
    <row r="2816" spans="1:12" x14ac:dyDescent="0.3">
      <c r="A2816" t="s">
        <v>10425</v>
      </c>
      <c r="B2816" s="18" t="s">
        <v>11</v>
      </c>
      <c r="C2816" s="18" t="s">
        <v>27</v>
      </c>
      <c r="D2816" s="18" t="s">
        <v>32</v>
      </c>
      <c r="E2816" s="18" t="s">
        <v>36</v>
      </c>
      <c r="F2816" s="18">
        <v>1005</v>
      </c>
      <c r="G2816" s="18">
        <v>280.73</v>
      </c>
      <c r="H2816" s="18">
        <v>348.3</v>
      </c>
      <c r="I2816" s="43">
        <v>189</v>
      </c>
      <c r="J2816" s="18" t="s">
        <v>47</v>
      </c>
      <c r="K2816" t="s">
        <v>4773</v>
      </c>
      <c r="L2816" s="18" t="s">
        <v>3902</v>
      </c>
    </row>
    <row r="2817" spans="1:12" x14ac:dyDescent="0.3">
      <c r="A2817" t="s">
        <v>6333</v>
      </c>
      <c r="B2817" s="18" t="s">
        <v>15</v>
      </c>
      <c r="C2817" s="18" t="s">
        <v>27</v>
      </c>
      <c r="D2817" s="18" t="s">
        <v>33</v>
      </c>
      <c r="E2817" s="18" t="s">
        <v>42</v>
      </c>
      <c r="F2817" s="18">
        <v>1056</v>
      </c>
      <c r="G2817" s="18">
        <v>1914.55</v>
      </c>
      <c r="H2817" s="18">
        <v>2149.83</v>
      </c>
      <c r="I2817" s="43">
        <v>230</v>
      </c>
      <c r="J2817" s="18" t="s">
        <v>47</v>
      </c>
      <c r="K2817" t="s">
        <v>5082</v>
      </c>
      <c r="L2817" s="18" t="s">
        <v>3514</v>
      </c>
    </row>
    <row r="2818" spans="1:12" x14ac:dyDescent="0.3">
      <c r="A2818" t="s">
        <v>7618</v>
      </c>
      <c r="B2818" s="18" t="s">
        <v>19</v>
      </c>
      <c r="C2818" s="18" t="s">
        <v>29</v>
      </c>
      <c r="D2818" s="18" t="s">
        <v>33</v>
      </c>
      <c r="E2818" s="18" t="s">
        <v>45</v>
      </c>
      <c r="F2818" s="18">
        <v>1038</v>
      </c>
      <c r="G2818" s="18">
        <v>1024.17</v>
      </c>
      <c r="H2818" s="18">
        <v>1851.3</v>
      </c>
      <c r="I2818" s="43">
        <v>48</v>
      </c>
      <c r="J2818" s="18" t="s">
        <v>47</v>
      </c>
      <c r="K2818" t="s">
        <v>5488</v>
      </c>
      <c r="L2818" s="18" t="s">
        <v>1996</v>
      </c>
    </row>
    <row r="2819" spans="1:12" x14ac:dyDescent="0.3">
      <c r="A2819" t="s">
        <v>6519</v>
      </c>
      <c r="B2819" s="18" t="s">
        <v>15</v>
      </c>
      <c r="C2819" s="18" t="s">
        <v>22</v>
      </c>
      <c r="D2819" s="18" t="s">
        <v>33</v>
      </c>
      <c r="E2819" s="18" t="s">
        <v>43</v>
      </c>
      <c r="F2819" s="18">
        <v>1071</v>
      </c>
      <c r="G2819" s="18">
        <v>648.04999999999995</v>
      </c>
      <c r="H2819" s="18">
        <v>834.16</v>
      </c>
      <c r="I2819" s="43">
        <v>177</v>
      </c>
      <c r="J2819" s="18" t="s">
        <v>47</v>
      </c>
      <c r="K2819" t="s">
        <v>4741</v>
      </c>
      <c r="L2819" s="18" t="s">
        <v>3725</v>
      </c>
    </row>
    <row r="2820" spans="1:12" x14ac:dyDescent="0.3">
      <c r="A2820" t="s">
        <v>9128</v>
      </c>
      <c r="B2820" s="18" t="s">
        <v>19</v>
      </c>
      <c r="C2820" s="18" t="s">
        <v>29</v>
      </c>
      <c r="D2820" s="18" t="s">
        <v>34</v>
      </c>
      <c r="E2820" s="18" t="s">
        <v>36</v>
      </c>
      <c r="F2820" s="18">
        <v>1057</v>
      </c>
      <c r="G2820" s="18">
        <v>795.41</v>
      </c>
      <c r="H2820" s="18">
        <v>1569.36</v>
      </c>
      <c r="I2820" s="43">
        <v>185</v>
      </c>
      <c r="J2820" s="18" t="s">
        <v>47</v>
      </c>
      <c r="K2820" t="s">
        <v>5889</v>
      </c>
      <c r="L2820" s="18" t="s">
        <v>1874</v>
      </c>
    </row>
    <row r="2821" spans="1:12" x14ac:dyDescent="0.3">
      <c r="A2821" t="s">
        <v>9792</v>
      </c>
      <c r="B2821" s="18" t="s">
        <v>16</v>
      </c>
      <c r="C2821" s="18" t="s">
        <v>23</v>
      </c>
      <c r="D2821" s="18" t="s">
        <v>35</v>
      </c>
      <c r="E2821" s="18" t="s">
        <v>39</v>
      </c>
      <c r="F2821" s="18">
        <v>1045</v>
      </c>
      <c r="G2821" s="18">
        <v>1024.46</v>
      </c>
      <c r="H2821" s="18">
        <v>1163.8</v>
      </c>
      <c r="I2821" s="43">
        <v>241</v>
      </c>
      <c r="J2821" s="18" t="s">
        <v>47</v>
      </c>
      <c r="K2821" t="s">
        <v>5452</v>
      </c>
      <c r="L2821" s="18" t="s">
        <v>2928</v>
      </c>
    </row>
    <row r="2822" spans="1:12" x14ac:dyDescent="0.3">
      <c r="A2822" t="s">
        <v>7684</v>
      </c>
      <c r="B2822" s="18" t="s">
        <v>15</v>
      </c>
      <c r="C2822" s="18" t="s">
        <v>23</v>
      </c>
      <c r="D2822" s="18" t="s">
        <v>34</v>
      </c>
      <c r="E2822" s="18" t="s">
        <v>36</v>
      </c>
      <c r="F2822" s="18">
        <v>1056</v>
      </c>
      <c r="G2822" s="18">
        <v>961.58</v>
      </c>
      <c r="H2822" s="18">
        <v>1693.53</v>
      </c>
      <c r="I2822" s="43">
        <v>1</v>
      </c>
      <c r="J2822" s="18" t="s">
        <v>47</v>
      </c>
      <c r="K2822" t="s">
        <v>5732</v>
      </c>
      <c r="L2822" s="18" t="s">
        <v>2338</v>
      </c>
    </row>
    <row r="2823" spans="1:12" x14ac:dyDescent="0.3">
      <c r="A2823" t="s">
        <v>9242</v>
      </c>
      <c r="B2823" s="18" t="s">
        <v>12</v>
      </c>
      <c r="C2823" s="18" t="s">
        <v>26</v>
      </c>
      <c r="D2823" s="18" t="s">
        <v>31</v>
      </c>
      <c r="E2823" s="18" t="s">
        <v>41</v>
      </c>
      <c r="F2823" s="18">
        <v>1014</v>
      </c>
      <c r="G2823" s="18">
        <v>1682.12</v>
      </c>
      <c r="H2823" s="18">
        <v>2045.9</v>
      </c>
      <c r="I2823" s="43">
        <v>2</v>
      </c>
      <c r="J2823" s="18" t="s">
        <v>47</v>
      </c>
      <c r="K2823" t="s">
        <v>5833</v>
      </c>
      <c r="L2823" s="18" t="s">
        <v>2058</v>
      </c>
    </row>
    <row r="2824" spans="1:12" x14ac:dyDescent="0.3">
      <c r="A2824" t="s">
        <v>7613</v>
      </c>
      <c r="B2824" s="18" t="s">
        <v>11</v>
      </c>
      <c r="C2824" s="18" t="s">
        <v>30</v>
      </c>
      <c r="D2824" s="18" t="s">
        <v>31</v>
      </c>
      <c r="E2824" s="18" t="s">
        <v>36</v>
      </c>
      <c r="F2824" s="18">
        <v>1051</v>
      </c>
      <c r="G2824" s="18">
        <v>1777.31</v>
      </c>
      <c r="H2824" s="18">
        <v>3236.85</v>
      </c>
      <c r="I2824" s="43">
        <v>223</v>
      </c>
      <c r="J2824" s="18" t="s">
        <v>47</v>
      </c>
      <c r="K2824" t="s">
        <v>6065</v>
      </c>
      <c r="L2824" s="18" t="s">
        <v>1274</v>
      </c>
    </row>
    <row r="2825" spans="1:12" x14ac:dyDescent="0.3">
      <c r="A2825" t="s">
        <v>9278</v>
      </c>
      <c r="B2825" s="18" t="s">
        <v>13</v>
      </c>
      <c r="C2825" s="18" t="s">
        <v>22</v>
      </c>
      <c r="D2825" s="18" t="s">
        <v>31</v>
      </c>
      <c r="E2825" s="18" t="s">
        <v>40</v>
      </c>
      <c r="F2825" s="18">
        <v>1003</v>
      </c>
      <c r="G2825" s="18">
        <v>1730.38</v>
      </c>
      <c r="H2825" s="18">
        <v>3050.14</v>
      </c>
      <c r="I2825" s="43">
        <v>379</v>
      </c>
      <c r="J2825" s="18" t="s">
        <v>47</v>
      </c>
      <c r="K2825" t="s">
        <v>4820</v>
      </c>
      <c r="L2825" s="18" t="s">
        <v>2118</v>
      </c>
    </row>
    <row r="2826" spans="1:12" x14ac:dyDescent="0.3">
      <c r="A2826" t="s">
        <v>7796</v>
      </c>
      <c r="B2826" s="18" t="s">
        <v>12</v>
      </c>
      <c r="C2826" s="18" t="s">
        <v>25</v>
      </c>
      <c r="D2826" s="18" t="s">
        <v>34</v>
      </c>
      <c r="E2826" s="18" t="s">
        <v>44</v>
      </c>
      <c r="F2826" s="18">
        <v>1062</v>
      </c>
      <c r="G2826" s="18">
        <v>989.06</v>
      </c>
      <c r="H2826" s="18">
        <v>1887.7</v>
      </c>
      <c r="I2826" s="43">
        <v>137</v>
      </c>
      <c r="J2826" s="18" t="s">
        <v>47</v>
      </c>
      <c r="K2826" t="s">
        <v>4583</v>
      </c>
      <c r="L2826" s="18" t="s">
        <v>4117</v>
      </c>
    </row>
    <row r="2827" spans="1:12" x14ac:dyDescent="0.3">
      <c r="A2827" t="s">
        <v>8306</v>
      </c>
      <c r="B2827" s="18" t="s">
        <v>20</v>
      </c>
      <c r="C2827" s="18" t="s">
        <v>30</v>
      </c>
      <c r="D2827" s="18" t="s">
        <v>32</v>
      </c>
      <c r="E2827" s="18" t="s">
        <v>42</v>
      </c>
      <c r="F2827" s="18">
        <v>1033</v>
      </c>
      <c r="G2827" s="18">
        <v>946.32</v>
      </c>
      <c r="H2827" s="18">
        <v>1058.99</v>
      </c>
      <c r="I2827" s="43">
        <v>285</v>
      </c>
      <c r="J2827" s="18" t="s">
        <v>47</v>
      </c>
      <c r="K2827" t="s">
        <v>6226</v>
      </c>
      <c r="L2827" s="18" t="s">
        <v>537</v>
      </c>
    </row>
    <row r="2828" spans="1:12" x14ac:dyDescent="0.3">
      <c r="A2828" t="s">
        <v>9870</v>
      </c>
      <c r="B2828" s="18" t="s">
        <v>11</v>
      </c>
      <c r="C2828" s="18" t="s">
        <v>29</v>
      </c>
      <c r="D2828" s="18" t="s">
        <v>34</v>
      </c>
      <c r="E2828" s="18" t="s">
        <v>36</v>
      </c>
      <c r="F2828" s="18">
        <v>1033</v>
      </c>
      <c r="G2828" s="18">
        <v>217.69</v>
      </c>
      <c r="H2828" s="18">
        <v>393.8</v>
      </c>
      <c r="I2828" s="43">
        <v>104</v>
      </c>
      <c r="J2828" s="18" t="s">
        <v>47</v>
      </c>
      <c r="K2828" t="s">
        <v>5380</v>
      </c>
      <c r="L2828" s="18" t="s">
        <v>3051</v>
      </c>
    </row>
    <row r="2829" spans="1:12" x14ac:dyDescent="0.3">
      <c r="A2829" t="s">
        <v>8357</v>
      </c>
      <c r="B2829" s="18" t="s">
        <v>19</v>
      </c>
      <c r="C2829" s="18" t="s">
        <v>24</v>
      </c>
      <c r="D2829" s="18" t="s">
        <v>32</v>
      </c>
      <c r="E2829" s="18" t="s">
        <v>38</v>
      </c>
      <c r="F2829" s="18">
        <v>1087</v>
      </c>
      <c r="G2829" s="18">
        <v>134.47999999999999</v>
      </c>
      <c r="H2829" s="18">
        <v>193.21</v>
      </c>
      <c r="I2829" s="43">
        <v>14</v>
      </c>
      <c r="J2829" s="18" t="s">
        <v>47</v>
      </c>
      <c r="K2829" t="s">
        <v>6041</v>
      </c>
      <c r="L2829" s="18" t="s">
        <v>628</v>
      </c>
    </row>
    <row r="2830" spans="1:12" x14ac:dyDescent="0.3">
      <c r="A2830" t="s">
        <v>8341</v>
      </c>
      <c r="B2830" s="18" t="s">
        <v>11</v>
      </c>
      <c r="C2830" s="18" t="s">
        <v>21</v>
      </c>
      <c r="D2830" s="18" t="s">
        <v>35</v>
      </c>
      <c r="E2830" s="18" t="s">
        <v>45</v>
      </c>
      <c r="F2830" s="18">
        <v>1017</v>
      </c>
      <c r="G2830" s="18">
        <v>963.29</v>
      </c>
      <c r="H2830" s="18">
        <v>1795.04</v>
      </c>
      <c r="I2830" s="43">
        <v>365</v>
      </c>
      <c r="J2830" s="18" t="s">
        <v>47</v>
      </c>
      <c r="K2830" t="s">
        <v>5488</v>
      </c>
      <c r="L2830" s="18" t="s">
        <v>593</v>
      </c>
    </row>
    <row r="2831" spans="1:12" x14ac:dyDescent="0.3">
      <c r="A2831" t="s">
        <v>9757</v>
      </c>
      <c r="B2831" s="18" t="s">
        <v>16</v>
      </c>
      <c r="C2831" s="18" t="s">
        <v>22</v>
      </c>
      <c r="D2831" s="18" t="s">
        <v>33</v>
      </c>
      <c r="E2831" s="18" t="s">
        <v>41</v>
      </c>
      <c r="F2831" s="18">
        <v>1077</v>
      </c>
      <c r="G2831" s="18">
        <v>1381.98</v>
      </c>
      <c r="H2831" s="18">
        <v>2705.66</v>
      </c>
      <c r="I2831" s="43">
        <v>57</v>
      </c>
      <c r="J2831" s="18" t="s">
        <v>47</v>
      </c>
      <c r="K2831" t="s">
        <v>5435</v>
      </c>
      <c r="L2831" s="18" t="s">
        <v>2873</v>
      </c>
    </row>
    <row r="2832" spans="1:12" x14ac:dyDescent="0.3">
      <c r="A2832" t="s">
        <v>7421</v>
      </c>
      <c r="B2832" s="18" t="s">
        <v>11</v>
      </c>
      <c r="C2832" s="18" t="s">
        <v>22</v>
      </c>
      <c r="D2832" s="18" t="s">
        <v>33</v>
      </c>
      <c r="E2832" s="18" t="s">
        <v>42</v>
      </c>
      <c r="F2832" s="18">
        <v>1013</v>
      </c>
      <c r="G2832" s="18">
        <v>1817.52</v>
      </c>
      <c r="H2832" s="18">
        <v>2237.8000000000002</v>
      </c>
      <c r="I2832" s="43">
        <v>248</v>
      </c>
      <c r="J2832" s="18" t="s">
        <v>47</v>
      </c>
      <c r="K2832" t="s">
        <v>5689</v>
      </c>
      <c r="L2832" s="18" t="s">
        <v>1217</v>
      </c>
    </row>
    <row r="2833" spans="1:12" x14ac:dyDescent="0.3">
      <c r="A2833" t="s">
        <v>10348</v>
      </c>
      <c r="B2833" s="18" t="s">
        <v>17</v>
      </c>
      <c r="C2833" s="18" t="s">
        <v>21</v>
      </c>
      <c r="D2833" s="18" t="s">
        <v>31</v>
      </c>
      <c r="E2833" s="18" t="s">
        <v>43</v>
      </c>
      <c r="F2833" s="18">
        <v>1061</v>
      </c>
      <c r="G2833" s="18">
        <v>216.83</v>
      </c>
      <c r="H2833" s="18">
        <v>384.47</v>
      </c>
      <c r="I2833" s="43">
        <v>294</v>
      </c>
      <c r="J2833" s="18" t="s">
        <v>47</v>
      </c>
      <c r="K2833" t="s">
        <v>4868</v>
      </c>
      <c r="L2833" s="18" t="s">
        <v>3782</v>
      </c>
    </row>
    <row r="2834" spans="1:12" x14ac:dyDescent="0.3">
      <c r="A2834" t="s">
        <v>8368</v>
      </c>
      <c r="B2834" s="18" t="s">
        <v>19</v>
      </c>
      <c r="C2834" s="18" t="s">
        <v>22</v>
      </c>
      <c r="D2834" s="18" t="s">
        <v>35</v>
      </c>
      <c r="E2834" s="18" t="s">
        <v>44</v>
      </c>
      <c r="F2834" s="18">
        <v>1009</v>
      </c>
      <c r="G2834" s="18">
        <v>147.81</v>
      </c>
      <c r="H2834" s="18">
        <v>290.64</v>
      </c>
      <c r="I2834" s="43">
        <v>172</v>
      </c>
      <c r="J2834" s="18" t="s">
        <v>47</v>
      </c>
      <c r="K2834" t="s">
        <v>5961</v>
      </c>
      <c r="L2834" s="18" t="s">
        <v>647</v>
      </c>
    </row>
    <row r="2835" spans="1:12" x14ac:dyDescent="0.3">
      <c r="A2835" t="s">
        <v>7564</v>
      </c>
      <c r="B2835" s="18" t="s">
        <v>14</v>
      </c>
      <c r="C2835" s="18" t="s">
        <v>22</v>
      </c>
      <c r="D2835" s="18" t="s">
        <v>34</v>
      </c>
      <c r="E2835" s="18" t="s">
        <v>36</v>
      </c>
      <c r="F2835" s="18">
        <v>1066</v>
      </c>
      <c r="G2835" s="18">
        <v>1796.34</v>
      </c>
      <c r="H2835" s="18">
        <v>2677.17</v>
      </c>
      <c r="I2835" s="43">
        <v>19</v>
      </c>
      <c r="J2835" s="18" t="s">
        <v>47</v>
      </c>
      <c r="K2835" t="s">
        <v>5065</v>
      </c>
      <c r="L2835" s="18" t="s">
        <v>2512</v>
      </c>
    </row>
    <row r="2836" spans="1:12" x14ac:dyDescent="0.3">
      <c r="A2836" t="s">
        <v>9401</v>
      </c>
      <c r="B2836" s="18" t="s">
        <v>17</v>
      </c>
      <c r="C2836" s="18" t="s">
        <v>25</v>
      </c>
      <c r="D2836" s="18" t="s">
        <v>32</v>
      </c>
      <c r="E2836" s="18" t="s">
        <v>40</v>
      </c>
      <c r="F2836" s="18">
        <v>1067</v>
      </c>
      <c r="G2836" s="18">
        <v>1854.33</v>
      </c>
      <c r="H2836" s="18">
        <v>2596.41</v>
      </c>
      <c r="I2836" s="43">
        <v>483</v>
      </c>
      <c r="J2836" s="18" t="s">
        <v>47</v>
      </c>
      <c r="K2836" t="s">
        <v>5418</v>
      </c>
      <c r="L2836" s="18" t="s">
        <v>2307</v>
      </c>
    </row>
    <row r="2837" spans="1:12" x14ac:dyDescent="0.3">
      <c r="A2837" t="s">
        <v>9173</v>
      </c>
      <c r="B2837" s="18" t="s">
        <v>11</v>
      </c>
      <c r="C2837" s="18" t="s">
        <v>29</v>
      </c>
      <c r="D2837" s="18" t="s">
        <v>34</v>
      </c>
      <c r="E2837" s="18" t="s">
        <v>40</v>
      </c>
      <c r="F2837" s="18">
        <v>1021</v>
      </c>
      <c r="G2837" s="18">
        <v>684.33</v>
      </c>
      <c r="H2837" s="18">
        <v>896.53</v>
      </c>
      <c r="I2837" s="43">
        <v>129</v>
      </c>
      <c r="J2837" s="18" t="s">
        <v>47</v>
      </c>
      <c r="K2837" t="s">
        <v>4700</v>
      </c>
      <c r="L2837" s="18" t="s">
        <v>1950</v>
      </c>
    </row>
    <row r="2838" spans="1:12" x14ac:dyDescent="0.3">
      <c r="A2838" t="s">
        <v>8188</v>
      </c>
      <c r="B2838" s="18" t="s">
        <v>19</v>
      </c>
      <c r="C2838" s="18" t="s">
        <v>24</v>
      </c>
      <c r="D2838" s="18" t="s">
        <v>34</v>
      </c>
      <c r="E2838" s="18" t="s">
        <v>45</v>
      </c>
      <c r="F2838" s="18">
        <v>1048</v>
      </c>
      <c r="G2838" s="18">
        <v>1101.79</v>
      </c>
      <c r="H2838" s="18">
        <v>1638.58</v>
      </c>
      <c r="I2838" s="43">
        <v>432</v>
      </c>
      <c r="J2838" s="18" t="s">
        <v>47</v>
      </c>
      <c r="K2838" t="s">
        <v>5191</v>
      </c>
      <c r="L2838" s="18" t="s">
        <v>343</v>
      </c>
    </row>
    <row r="2839" spans="1:12" x14ac:dyDescent="0.3">
      <c r="A2839" t="s">
        <v>9476</v>
      </c>
      <c r="B2839" s="18" t="s">
        <v>14</v>
      </c>
      <c r="C2839" s="18" t="s">
        <v>24</v>
      </c>
      <c r="D2839" s="18" t="s">
        <v>32</v>
      </c>
      <c r="E2839" s="18" t="s">
        <v>36</v>
      </c>
      <c r="F2839" s="18">
        <v>1086</v>
      </c>
      <c r="G2839" s="18">
        <v>350.02</v>
      </c>
      <c r="H2839" s="18">
        <v>411.31</v>
      </c>
      <c r="I2839" s="43">
        <v>359</v>
      </c>
      <c r="J2839" s="18" t="s">
        <v>47</v>
      </c>
      <c r="K2839" t="s">
        <v>5699</v>
      </c>
      <c r="L2839" s="18" t="s">
        <v>2428</v>
      </c>
    </row>
    <row r="2840" spans="1:12" x14ac:dyDescent="0.3">
      <c r="A2840" t="s">
        <v>9899</v>
      </c>
      <c r="B2840" s="18" t="s">
        <v>17</v>
      </c>
      <c r="C2840" s="18" t="s">
        <v>29</v>
      </c>
      <c r="D2840" s="18" t="s">
        <v>35</v>
      </c>
      <c r="E2840" s="18" t="s">
        <v>45</v>
      </c>
      <c r="F2840" s="18">
        <v>1049</v>
      </c>
      <c r="G2840" s="18">
        <v>352.53</v>
      </c>
      <c r="H2840" s="18">
        <v>445.12</v>
      </c>
      <c r="I2840" s="43">
        <v>86</v>
      </c>
      <c r="J2840" s="18" t="s">
        <v>47</v>
      </c>
      <c r="K2840" t="s">
        <v>5326</v>
      </c>
      <c r="L2840" s="18" t="s">
        <v>3102</v>
      </c>
    </row>
    <row r="2841" spans="1:12" x14ac:dyDescent="0.3">
      <c r="A2841" t="s">
        <v>7490</v>
      </c>
      <c r="B2841" s="18" t="s">
        <v>14</v>
      </c>
      <c r="C2841" s="18" t="s">
        <v>27</v>
      </c>
      <c r="D2841" s="18" t="s">
        <v>31</v>
      </c>
      <c r="E2841" s="18" t="s">
        <v>43</v>
      </c>
      <c r="F2841" s="18">
        <v>1013</v>
      </c>
      <c r="G2841" s="18">
        <v>969.92</v>
      </c>
      <c r="H2841" s="18">
        <v>1219.42</v>
      </c>
      <c r="I2841" s="43">
        <v>52</v>
      </c>
      <c r="J2841" s="18" t="s">
        <v>47</v>
      </c>
      <c r="K2841" t="s">
        <v>4439</v>
      </c>
      <c r="L2841" s="18" t="s">
        <v>4267</v>
      </c>
    </row>
    <row r="2842" spans="1:12" x14ac:dyDescent="0.3">
      <c r="A2842" t="s">
        <v>6464</v>
      </c>
      <c r="B2842" s="18" t="s">
        <v>15</v>
      </c>
      <c r="C2842" s="18" t="s">
        <v>28</v>
      </c>
      <c r="D2842" s="18" t="s">
        <v>31</v>
      </c>
      <c r="E2842" s="18" t="s">
        <v>38</v>
      </c>
      <c r="F2842" s="18">
        <v>1046</v>
      </c>
      <c r="G2842" s="18">
        <v>1578.08</v>
      </c>
      <c r="H2842" s="18">
        <v>2183.4</v>
      </c>
      <c r="I2842" s="43">
        <v>114</v>
      </c>
      <c r="J2842" s="18" t="s">
        <v>47</v>
      </c>
      <c r="K2842" t="s">
        <v>4766</v>
      </c>
      <c r="L2842" s="18" t="s">
        <v>665</v>
      </c>
    </row>
    <row r="2843" spans="1:12" x14ac:dyDescent="0.3">
      <c r="A2843" t="s">
        <v>7563</v>
      </c>
      <c r="B2843" s="18" t="s">
        <v>16</v>
      </c>
      <c r="C2843" s="18" t="s">
        <v>23</v>
      </c>
      <c r="D2843" s="18" t="s">
        <v>35</v>
      </c>
      <c r="E2843" s="18" t="s">
        <v>44</v>
      </c>
      <c r="F2843" s="18">
        <v>1010</v>
      </c>
      <c r="G2843" s="18">
        <v>1760.71</v>
      </c>
      <c r="H2843" s="18">
        <v>3398.74</v>
      </c>
      <c r="I2843" s="43">
        <v>6</v>
      </c>
      <c r="J2843" s="18" t="s">
        <v>47</v>
      </c>
      <c r="K2843" t="s">
        <v>4523</v>
      </c>
      <c r="L2843" s="18" t="s">
        <v>1175</v>
      </c>
    </row>
    <row r="2844" spans="1:12" x14ac:dyDescent="0.3">
      <c r="A2844" t="s">
        <v>7845</v>
      </c>
      <c r="B2844" s="18" t="s">
        <v>17</v>
      </c>
      <c r="C2844" s="18" t="s">
        <v>27</v>
      </c>
      <c r="D2844" s="18" t="s">
        <v>33</v>
      </c>
      <c r="E2844" s="18" t="s">
        <v>38</v>
      </c>
      <c r="F2844" s="18">
        <v>1088</v>
      </c>
      <c r="G2844" s="18">
        <v>775.67</v>
      </c>
      <c r="H2844" s="18">
        <v>1286.75</v>
      </c>
      <c r="I2844" s="43">
        <v>280</v>
      </c>
      <c r="J2844" s="18" t="s">
        <v>47</v>
      </c>
      <c r="K2844" t="s">
        <v>4622</v>
      </c>
      <c r="L2844" s="18" t="s">
        <v>1768</v>
      </c>
    </row>
    <row r="2845" spans="1:12" x14ac:dyDescent="0.3">
      <c r="A2845" t="s">
        <v>9790</v>
      </c>
      <c r="B2845" s="18" t="s">
        <v>17</v>
      </c>
      <c r="C2845" s="18" t="s">
        <v>30</v>
      </c>
      <c r="D2845" s="18" t="s">
        <v>33</v>
      </c>
      <c r="E2845" s="18" t="s">
        <v>43</v>
      </c>
      <c r="F2845" s="18">
        <v>1067</v>
      </c>
      <c r="G2845" s="18">
        <v>1160.75</v>
      </c>
      <c r="H2845" s="18">
        <v>1818.12</v>
      </c>
      <c r="I2845" s="43">
        <v>133</v>
      </c>
      <c r="J2845" s="18" t="s">
        <v>47</v>
      </c>
      <c r="K2845" t="s">
        <v>5453</v>
      </c>
      <c r="L2845" s="18" t="s">
        <v>2586</v>
      </c>
    </row>
    <row r="2846" spans="1:12" x14ac:dyDescent="0.3">
      <c r="A2846" t="s">
        <v>7412</v>
      </c>
      <c r="B2846" s="18" t="s">
        <v>16</v>
      </c>
      <c r="C2846" s="18" t="s">
        <v>24</v>
      </c>
      <c r="D2846" s="18" t="s">
        <v>35</v>
      </c>
      <c r="E2846" s="18" t="s">
        <v>37</v>
      </c>
      <c r="F2846" s="18">
        <v>1011</v>
      </c>
      <c r="G2846" s="18">
        <v>578.09</v>
      </c>
      <c r="H2846" s="18">
        <v>768.37</v>
      </c>
      <c r="I2846" s="43">
        <v>50</v>
      </c>
      <c r="J2846" s="18" t="s">
        <v>47</v>
      </c>
      <c r="K2846" t="s">
        <v>5334</v>
      </c>
      <c r="L2846" s="18" t="s">
        <v>1633</v>
      </c>
    </row>
    <row r="2847" spans="1:12" x14ac:dyDescent="0.3">
      <c r="A2847" t="s">
        <v>6379</v>
      </c>
      <c r="B2847" s="18" t="s">
        <v>12</v>
      </c>
      <c r="C2847" s="18" t="s">
        <v>25</v>
      </c>
      <c r="D2847" s="18" t="s">
        <v>32</v>
      </c>
      <c r="E2847" s="18" t="s">
        <v>39</v>
      </c>
      <c r="F2847" s="18">
        <v>1040</v>
      </c>
      <c r="G2847" s="18">
        <v>1427.41</v>
      </c>
      <c r="H2847" s="18">
        <v>2191.4299999999998</v>
      </c>
      <c r="I2847" s="43">
        <v>213</v>
      </c>
      <c r="J2847" s="18" t="s">
        <v>47</v>
      </c>
      <c r="K2847" t="s">
        <v>5641</v>
      </c>
      <c r="L2847" s="18" t="s">
        <v>2565</v>
      </c>
    </row>
    <row r="2848" spans="1:12" x14ac:dyDescent="0.3">
      <c r="A2848" t="s">
        <v>9627</v>
      </c>
      <c r="B2848" s="18" t="s">
        <v>11</v>
      </c>
      <c r="C2848" s="18" t="s">
        <v>30</v>
      </c>
      <c r="D2848" s="18" t="s">
        <v>33</v>
      </c>
      <c r="E2848" s="18" t="s">
        <v>43</v>
      </c>
      <c r="F2848" s="18">
        <v>1041</v>
      </c>
      <c r="G2848" s="18">
        <v>61.99</v>
      </c>
      <c r="H2848" s="18">
        <v>122.62</v>
      </c>
      <c r="I2848" s="43">
        <v>380</v>
      </c>
      <c r="J2848" s="18" t="s">
        <v>47</v>
      </c>
      <c r="K2848" t="s">
        <v>5592</v>
      </c>
      <c r="L2848" s="18" t="s">
        <v>2673</v>
      </c>
    </row>
    <row r="2849" spans="1:12" x14ac:dyDescent="0.3">
      <c r="A2849" t="s">
        <v>9802</v>
      </c>
      <c r="B2849" s="18" t="s">
        <v>15</v>
      </c>
      <c r="C2849" s="18" t="s">
        <v>26</v>
      </c>
      <c r="D2849" s="18" t="s">
        <v>34</v>
      </c>
      <c r="E2849" s="18" t="s">
        <v>39</v>
      </c>
      <c r="F2849" s="18">
        <v>1097</v>
      </c>
      <c r="G2849" s="18">
        <v>992.18</v>
      </c>
      <c r="H2849" s="18">
        <v>1387.68</v>
      </c>
      <c r="I2849" s="43">
        <v>307</v>
      </c>
      <c r="J2849" s="18" t="s">
        <v>47</v>
      </c>
      <c r="K2849" t="s">
        <v>5367</v>
      </c>
      <c r="L2849" s="18" t="s">
        <v>2947</v>
      </c>
    </row>
    <row r="2850" spans="1:12" x14ac:dyDescent="0.3">
      <c r="A2850" t="s">
        <v>9064</v>
      </c>
      <c r="B2850" s="18" t="s">
        <v>20</v>
      </c>
      <c r="C2850" s="18" t="s">
        <v>27</v>
      </c>
      <c r="D2850" s="18" t="s">
        <v>35</v>
      </c>
      <c r="E2850" s="18" t="s">
        <v>38</v>
      </c>
      <c r="F2850" s="18">
        <v>1039</v>
      </c>
      <c r="G2850" s="18">
        <v>1344.32</v>
      </c>
      <c r="H2850" s="18">
        <v>2219.27</v>
      </c>
      <c r="I2850" s="43">
        <v>340</v>
      </c>
      <c r="J2850" s="18" t="s">
        <v>47</v>
      </c>
      <c r="K2850" t="s">
        <v>4864</v>
      </c>
      <c r="L2850" s="18" t="s">
        <v>1775</v>
      </c>
    </row>
    <row r="2851" spans="1:12" x14ac:dyDescent="0.3">
      <c r="A2851" t="s">
        <v>8514</v>
      </c>
      <c r="B2851" s="18" t="s">
        <v>11</v>
      </c>
      <c r="C2851" s="18" t="s">
        <v>23</v>
      </c>
      <c r="D2851" s="18" t="s">
        <v>32</v>
      </c>
      <c r="E2851" s="18" t="s">
        <v>44</v>
      </c>
      <c r="F2851" s="18">
        <v>1045</v>
      </c>
      <c r="G2851" s="18">
        <v>1127.94</v>
      </c>
      <c r="H2851" s="18">
        <v>1502.47</v>
      </c>
      <c r="I2851" s="43">
        <v>377</v>
      </c>
      <c r="J2851" s="18" t="s">
        <v>47</v>
      </c>
      <c r="K2851" t="s">
        <v>4852</v>
      </c>
      <c r="L2851" s="18" t="s">
        <v>877</v>
      </c>
    </row>
    <row r="2852" spans="1:12" x14ac:dyDescent="0.3">
      <c r="A2852" t="s">
        <v>10538</v>
      </c>
      <c r="B2852" s="18" t="s">
        <v>20</v>
      </c>
      <c r="C2852" s="18" t="s">
        <v>25</v>
      </c>
      <c r="D2852" s="18" t="s">
        <v>33</v>
      </c>
      <c r="E2852" s="18" t="s">
        <v>37</v>
      </c>
      <c r="F2852" s="18">
        <v>1034</v>
      </c>
      <c r="G2852" s="18">
        <v>1468.9</v>
      </c>
      <c r="H2852" s="18">
        <v>2320.1</v>
      </c>
      <c r="I2852" s="43">
        <v>155</v>
      </c>
      <c r="J2852" s="18" t="s">
        <v>47</v>
      </c>
      <c r="K2852" t="s">
        <v>4605</v>
      </c>
      <c r="L2852" s="18" t="s">
        <v>4092</v>
      </c>
    </row>
    <row r="2853" spans="1:12" x14ac:dyDescent="0.3">
      <c r="A2853" t="s">
        <v>8322</v>
      </c>
      <c r="B2853" s="18" t="s">
        <v>11</v>
      </c>
      <c r="C2853" s="18" t="s">
        <v>22</v>
      </c>
      <c r="D2853" s="18" t="s">
        <v>33</v>
      </c>
      <c r="E2853" s="18" t="s">
        <v>45</v>
      </c>
      <c r="F2853" s="18">
        <v>1062</v>
      </c>
      <c r="G2853" s="18">
        <v>1681.93</v>
      </c>
      <c r="H2853" s="18">
        <v>2639.37</v>
      </c>
      <c r="I2853" s="43">
        <v>103</v>
      </c>
      <c r="J2853" s="18" t="s">
        <v>47</v>
      </c>
      <c r="K2853" t="s">
        <v>5562</v>
      </c>
      <c r="L2853" s="18" t="s">
        <v>559</v>
      </c>
    </row>
    <row r="2854" spans="1:12" x14ac:dyDescent="0.3">
      <c r="A2854" t="s">
        <v>9726</v>
      </c>
      <c r="B2854" s="18" t="s">
        <v>16</v>
      </c>
      <c r="C2854" s="18" t="s">
        <v>21</v>
      </c>
      <c r="D2854" s="18" t="s">
        <v>34</v>
      </c>
      <c r="E2854" s="18" t="s">
        <v>38</v>
      </c>
      <c r="F2854" s="18">
        <v>1086</v>
      </c>
      <c r="G2854" s="18">
        <v>72.83</v>
      </c>
      <c r="H2854" s="18">
        <v>127.15</v>
      </c>
      <c r="I2854" s="43">
        <v>194</v>
      </c>
      <c r="J2854" s="18" t="s">
        <v>47</v>
      </c>
      <c r="K2854" t="s">
        <v>5332</v>
      </c>
      <c r="L2854" s="18" t="s">
        <v>2827</v>
      </c>
    </row>
    <row r="2855" spans="1:12" x14ac:dyDescent="0.3">
      <c r="A2855" t="s">
        <v>10262</v>
      </c>
      <c r="B2855" s="18" t="s">
        <v>16</v>
      </c>
      <c r="C2855" s="18" t="s">
        <v>26</v>
      </c>
      <c r="D2855" s="18" t="s">
        <v>35</v>
      </c>
      <c r="E2855" s="18" t="s">
        <v>44</v>
      </c>
      <c r="F2855" s="18">
        <v>1065</v>
      </c>
      <c r="G2855" s="18">
        <v>1153.24</v>
      </c>
      <c r="H2855" s="18">
        <v>1825.97</v>
      </c>
      <c r="I2855" s="43">
        <v>175</v>
      </c>
      <c r="J2855" s="18" t="s">
        <v>47</v>
      </c>
      <c r="K2855" t="s">
        <v>4965</v>
      </c>
      <c r="L2855" s="18" t="s">
        <v>3662</v>
      </c>
    </row>
    <row r="2856" spans="1:12" x14ac:dyDescent="0.3">
      <c r="A2856" t="s">
        <v>9735</v>
      </c>
      <c r="B2856" s="18" t="s">
        <v>20</v>
      </c>
      <c r="C2856" s="18" t="s">
        <v>29</v>
      </c>
      <c r="D2856" s="18" t="s">
        <v>32</v>
      </c>
      <c r="E2856" s="18" t="s">
        <v>37</v>
      </c>
      <c r="F2856" s="18">
        <v>1024</v>
      </c>
      <c r="G2856" s="18">
        <v>1221.42</v>
      </c>
      <c r="H2856" s="18">
        <v>2074.16</v>
      </c>
      <c r="I2856" s="43">
        <v>373</v>
      </c>
      <c r="J2856" s="18" t="s">
        <v>47</v>
      </c>
      <c r="K2856" t="s">
        <v>5005</v>
      </c>
      <c r="L2856" s="18" t="s">
        <v>2838</v>
      </c>
    </row>
    <row r="2857" spans="1:12" x14ac:dyDescent="0.3">
      <c r="A2857" t="s">
        <v>9788</v>
      </c>
      <c r="B2857" s="18" t="s">
        <v>17</v>
      </c>
      <c r="C2857" s="18" t="s">
        <v>23</v>
      </c>
      <c r="D2857" s="18" t="s">
        <v>33</v>
      </c>
      <c r="E2857" s="18" t="s">
        <v>37</v>
      </c>
      <c r="F2857" s="18">
        <v>1089</v>
      </c>
      <c r="G2857" s="18">
        <v>1451.07</v>
      </c>
      <c r="H2857" s="18">
        <v>2325.5700000000002</v>
      </c>
      <c r="I2857" s="43">
        <v>302</v>
      </c>
      <c r="J2857" s="18" t="s">
        <v>47</v>
      </c>
      <c r="K2857" t="s">
        <v>5455</v>
      </c>
      <c r="L2857" s="18" t="s">
        <v>2925</v>
      </c>
    </row>
    <row r="2858" spans="1:12" x14ac:dyDescent="0.3">
      <c r="A2858" t="s">
        <v>9440</v>
      </c>
      <c r="B2858" s="18" t="s">
        <v>11</v>
      </c>
      <c r="C2858" s="18" t="s">
        <v>21</v>
      </c>
      <c r="D2858" s="18" t="s">
        <v>33</v>
      </c>
      <c r="E2858" s="18" t="s">
        <v>38</v>
      </c>
      <c r="F2858" s="18">
        <v>1029</v>
      </c>
      <c r="G2858" s="18">
        <v>1685.32</v>
      </c>
      <c r="H2858" s="18">
        <v>3184.64</v>
      </c>
      <c r="I2858" s="43">
        <v>398</v>
      </c>
      <c r="J2858" s="18" t="s">
        <v>47</v>
      </c>
      <c r="K2858" t="s">
        <v>5545</v>
      </c>
      <c r="L2858" s="18" t="s">
        <v>2376</v>
      </c>
    </row>
    <row r="2859" spans="1:12" x14ac:dyDescent="0.3">
      <c r="A2859" t="s">
        <v>7110</v>
      </c>
      <c r="B2859" s="18" t="s">
        <v>16</v>
      </c>
      <c r="C2859" s="18" t="s">
        <v>28</v>
      </c>
      <c r="D2859" s="18" t="s">
        <v>31</v>
      </c>
      <c r="E2859" s="18" t="s">
        <v>42</v>
      </c>
      <c r="F2859" s="18">
        <v>1005</v>
      </c>
      <c r="G2859" s="18">
        <v>1524.12</v>
      </c>
      <c r="H2859" s="18">
        <v>1950.28</v>
      </c>
      <c r="I2859" s="43">
        <v>327</v>
      </c>
      <c r="J2859" s="18" t="s">
        <v>47</v>
      </c>
      <c r="K2859" t="s">
        <v>5822</v>
      </c>
      <c r="L2859" s="18" t="s">
        <v>864</v>
      </c>
    </row>
    <row r="2860" spans="1:12" x14ac:dyDescent="0.3">
      <c r="A2860" t="s">
        <v>8676</v>
      </c>
      <c r="B2860" s="18" t="s">
        <v>15</v>
      </c>
      <c r="C2860" s="18" t="s">
        <v>28</v>
      </c>
      <c r="D2860" s="18" t="s">
        <v>33</v>
      </c>
      <c r="E2860" s="18" t="s">
        <v>43</v>
      </c>
      <c r="F2860" s="18">
        <v>1005</v>
      </c>
      <c r="G2860" s="18">
        <v>1419.75</v>
      </c>
      <c r="H2860" s="18">
        <v>2374.37</v>
      </c>
      <c r="I2860" s="43">
        <v>433</v>
      </c>
      <c r="J2860" s="18" t="s">
        <v>47</v>
      </c>
      <c r="K2860" t="s">
        <v>6098</v>
      </c>
      <c r="L2860" s="18" t="s">
        <v>1134</v>
      </c>
    </row>
    <row r="2861" spans="1:12" x14ac:dyDescent="0.3">
      <c r="A2861" t="s">
        <v>8972</v>
      </c>
      <c r="B2861" s="18" t="s">
        <v>15</v>
      </c>
      <c r="C2861" s="18" t="s">
        <v>26</v>
      </c>
      <c r="D2861" s="18" t="s">
        <v>35</v>
      </c>
      <c r="E2861" s="18" t="s">
        <v>39</v>
      </c>
      <c r="F2861" s="18">
        <v>1075</v>
      </c>
      <c r="G2861" s="18">
        <v>196.69</v>
      </c>
      <c r="H2861" s="18">
        <v>293.76</v>
      </c>
      <c r="I2861" s="43">
        <v>241</v>
      </c>
      <c r="J2861" s="18" t="s">
        <v>47</v>
      </c>
      <c r="K2861" t="s">
        <v>5586</v>
      </c>
      <c r="L2861" s="18" t="s">
        <v>1637</v>
      </c>
    </row>
    <row r="2862" spans="1:12" x14ac:dyDescent="0.3">
      <c r="A2862" t="s">
        <v>7457</v>
      </c>
      <c r="B2862" s="18" t="s">
        <v>20</v>
      </c>
      <c r="C2862" s="18" t="s">
        <v>21</v>
      </c>
      <c r="D2862" s="18" t="s">
        <v>35</v>
      </c>
      <c r="E2862" s="18" t="s">
        <v>36</v>
      </c>
      <c r="F2862" s="18">
        <v>1099</v>
      </c>
      <c r="G2862" s="18">
        <v>1413.46</v>
      </c>
      <c r="H2862" s="18">
        <v>2465.06</v>
      </c>
      <c r="I2862" s="43">
        <v>455</v>
      </c>
      <c r="J2862" s="18" t="s">
        <v>47</v>
      </c>
      <c r="K2862" t="s">
        <v>5626</v>
      </c>
      <c r="L2862" s="18" t="s">
        <v>2599</v>
      </c>
    </row>
    <row r="2863" spans="1:12" x14ac:dyDescent="0.3">
      <c r="A2863" t="s">
        <v>6830</v>
      </c>
      <c r="B2863" s="18" t="s">
        <v>13</v>
      </c>
      <c r="C2863" s="18" t="s">
        <v>25</v>
      </c>
      <c r="D2863" s="18" t="s">
        <v>32</v>
      </c>
      <c r="E2863" s="18" t="s">
        <v>38</v>
      </c>
      <c r="F2863" s="18">
        <v>1018</v>
      </c>
      <c r="G2863" s="18">
        <v>845.04</v>
      </c>
      <c r="H2863" s="18">
        <v>1633.14</v>
      </c>
      <c r="I2863" s="43">
        <v>496</v>
      </c>
      <c r="J2863" s="18" t="s">
        <v>47</v>
      </c>
      <c r="K2863" t="s">
        <v>6167</v>
      </c>
      <c r="L2863" s="18" t="s">
        <v>835</v>
      </c>
    </row>
    <row r="2864" spans="1:12" x14ac:dyDescent="0.3">
      <c r="A2864" t="s">
        <v>7085</v>
      </c>
      <c r="B2864" s="18" t="s">
        <v>11</v>
      </c>
      <c r="C2864" s="18" t="s">
        <v>30</v>
      </c>
      <c r="D2864" s="18" t="s">
        <v>31</v>
      </c>
      <c r="E2864" s="18" t="s">
        <v>43</v>
      </c>
      <c r="F2864" s="18">
        <v>1078</v>
      </c>
      <c r="G2864" s="18">
        <v>536.70000000000005</v>
      </c>
      <c r="H2864" s="18">
        <v>971.35</v>
      </c>
      <c r="I2864" s="43">
        <v>247</v>
      </c>
      <c r="J2864" s="18" t="s">
        <v>47</v>
      </c>
      <c r="K2864" t="s">
        <v>5217</v>
      </c>
      <c r="L2864" s="18" t="s">
        <v>3318</v>
      </c>
    </row>
    <row r="2865" spans="1:12" x14ac:dyDescent="0.3">
      <c r="A2865" t="s">
        <v>10086</v>
      </c>
      <c r="B2865" s="18" t="s">
        <v>17</v>
      </c>
      <c r="C2865" s="18" t="s">
        <v>21</v>
      </c>
      <c r="D2865" s="18" t="s">
        <v>35</v>
      </c>
      <c r="E2865" s="18" t="s">
        <v>37</v>
      </c>
      <c r="F2865" s="18">
        <v>1010</v>
      </c>
      <c r="G2865" s="18">
        <v>1595.39</v>
      </c>
      <c r="H2865" s="18">
        <v>1770.97</v>
      </c>
      <c r="I2865" s="43">
        <v>464</v>
      </c>
      <c r="J2865" s="18" t="s">
        <v>47</v>
      </c>
      <c r="K2865" t="s">
        <v>5159</v>
      </c>
      <c r="L2865" s="18" t="s">
        <v>3407</v>
      </c>
    </row>
    <row r="2866" spans="1:12" x14ac:dyDescent="0.3">
      <c r="A2866" t="s">
        <v>10678</v>
      </c>
      <c r="B2866" s="18" t="s">
        <v>18</v>
      </c>
      <c r="C2866" s="18" t="s">
        <v>30</v>
      </c>
      <c r="D2866" s="18" t="s">
        <v>31</v>
      </c>
      <c r="E2866" s="18" t="s">
        <v>44</v>
      </c>
      <c r="F2866" s="18">
        <v>1064</v>
      </c>
      <c r="G2866" s="18">
        <v>350.59</v>
      </c>
      <c r="H2866" s="18">
        <v>569.41</v>
      </c>
      <c r="I2866" s="43">
        <v>338</v>
      </c>
      <c r="J2866" s="18" t="s">
        <v>47</v>
      </c>
      <c r="K2866" t="s">
        <v>4389</v>
      </c>
      <c r="L2866" s="18" t="s">
        <v>4315</v>
      </c>
    </row>
    <row r="2867" spans="1:12" x14ac:dyDescent="0.3">
      <c r="A2867" t="s">
        <v>6510</v>
      </c>
      <c r="B2867" s="18" t="s">
        <v>19</v>
      </c>
      <c r="C2867" s="18" t="s">
        <v>23</v>
      </c>
      <c r="D2867" s="18" t="s">
        <v>33</v>
      </c>
      <c r="E2867" s="18" t="s">
        <v>40</v>
      </c>
      <c r="F2867" s="18">
        <v>1048</v>
      </c>
      <c r="G2867" s="18">
        <v>1101.6199999999999</v>
      </c>
      <c r="H2867" s="18">
        <v>1289.2</v>
      </c>
      <c r="I2867" s="43">
        <v>154</v>
      </c>
      <c r="J2867" s="18" t="s">
        <v>47</v>
      </c>
      <c r="K2867" t="s">
        <v>5351</v>
      </c>
      <c r="L2867" s="18" t="s">
        <v>904</v>
      </c>
    </row>
    <row r="2868" spans="1:12" x14ac:dyDescent="0.3">
      <c r="A2868" t="s">
        <v>9375</v>
      </c>
      <c r="B2868" s="18" t="s">
        <v>18</v>
      </c>
      <c r="C2868" s="18" t="s">
        <v>25</v>
      </c>
      <c r="D2868" s="18" t="s">
        <v>31</v>
      </c>
      <c r="E2868" s="18" t="s">
        <v>38</v>
      </c>
      <c r="F2868" s="18">
        <v>1002</v>
      </c>
      <c r="G2868" s="18">
        <v>1015.73</v>
      </c>
      <c r="H2868" s="18">
        <v>1846.74</v>
      </c>
      <c r="I2868" s="43">
        <v>444</v>
      </c>
      <c r="J2868" s="18" t="s">
        <v>47</v>
      </c>
      <c r="K2868" t="s">
        <v>5761</v>
      </c>
      <c r="L2868" s="18" t="s">
        <v>2266</v>
      </c>
    </row>
    <row r="2869" spans="1:12" x14ac:dyDescent="0.3">
      <c r="A2869" t="s">
        <v>9964</v>
      </c>
      <c r="B2869" s="18" t="s">
        <v>18</v>
      </c>
      <c r="C2869" s="18" t="s">
        <v>25</v>
      </c>
      <c r="D2869" s="18" t="s">
        <v>35</v>
      </c>
      <c r="E2869" s="18" t="s">
        <v>43</v>
      </c>
      <c r="F2869" s="18">
        <v>1054</v>
      </c>
      <c r="G2869" s="18">
        <v>847.54</v>
      </c>
      <c r="H2869" s="18">
        <v>1220.56</v>
      </c>
      <c r="I2869" s="43">
        <v>367</v>
      </c>
      <c r="J2869" s="18" t="s">
        <v>47</v>
      </c>
      <c r="K2869" t="s">
        <v>5290</v>
      </c>
      <c r="L2869" s="18" t="s">
        <v>3198</v>
      </c>
    </row>
    <row r="2870" spans="1:12" x14ac:dyDescent="0.3">
      <c r="A2870" t="s">
        <v>7361</v>
      </c>
      <c r="B2870" s="18" t="s">
        <v>11</v>
      </c>
      <c r="C2870" s="18" t="s">
        <v>22</v>
      </c>
      <c r="D2870" s="18" t="s">
        <v>35</v>
      </c>
      <c r="E2870" s="18" t="s">
        <v>38</v>
      </c>
      <c r="F2870" s="18">
        <v>1094</v>
      </c>
      <c r="G2870" s="18">
        <v>1067.77</v>
      </c>
      <c r="H2870" s="18">
        <v>1418.94</v>
      </c>
      <c r="I2870" s="43">
        <v>394</v>
      </c>
      <c r="J2870" s="18" t="s">
        <v>47</v>
      </c>
      <c r="K2870" t="s">
        <v>5130</v>
      </c>
      <c r="L2870" s="18" t="s">
        <v>3451</v>
      </c>
    </row>
    <row r="2871" spans="1:12" x14ac:dyDescent="0.3">
      <c r="A2871" t="s">
        <v>10679</v>
      </c>
      <c r="B2871" s="18" t="s">
        <v>14</v>
      </c>
      <c r="C2871" s="18" t="s">
        <v>29</v>
      </c>
      <c r="D2871" s="18" t="s">
        <v>33</v>
      </c>
      <c r="E2871" s="18" t="s">
        <v>37</v>
      </c>
      <c r="F2871" s="18">
        <v>1031</v>
      </c>
      <c r="G2871" s="18">
        <v>432.11</v>
      </c>
      <c r="H2871" s="18">
        <v>729.9</v>
      </c>
      <c r="I2871" s="43">
        <v>214</v>
      </c>
      <c r="J2871" s="18" t="s">
        <v>47</v>
      </c>
      <c r="K2871" t="s">
        <v>4385</v>
      </c>
      <c r="L2871" s="18" t="s">
        <v>4319</v>
      </c>
    </row>
    <row r="2872" spans="1:12" x14ac:dyDescent="0.3">
      <c r="A2872" t="s">
        <v>8137</v>
      </c>
      <c r="B2872" s="18" t="s">
        <v>15</v>
      </c>
      <c r="C2872" s="18" t="s">
        <v>27</v>
      </c>
      <c r="D2872" s="18" t="s">
        <v>32</v>
      </c>
      <c r="E2872" s="18" t="s">
        <v>40</v>
      </c>
      <c r="F2872" s="18">
        <v>1033</v>
      </c>
      <c r="G2872" s="18">
        <v>253.18</v>
      </c>
      <c r="H2872" s="18">
        <v>317.77</v>
      </c>
      <c r="I2872" s="43">
        <v>1</v>
      </c>
      <c r="J2872" s="18" t="s">
        <v>47</v>
      </c>
      <c r="K2872" t="s">
        <v>5094</v>
      </c>
      <c r="L2872" s="18" t="s">
        <v>242</v>
      </c>
    </row>
    <row r="2873" spans="1:12" x14ac:dyDescent="0.3">
      <c r="A2873" t="s">
        <v>7167</v>
      </c>
      <c r="B2873" s="18" t="s">
        <v>15</v>
      </c>
      <c r="C2873" s="18" t="s">
        <v>22</v>
      </c>
      <c r="D2873" s="18" t="s">
        <v>35</v>
      </c>
      <c r="E2873" s="18" t="s">
        <v>36</v>
      </c>
      <c r="F2873" s="18">
        <v>1097</v>
      </c>
      <c r="G2873" s="18">
        <v>1546.55</v>
      </c>
      <c r="H2873" s="18">
        <v>1958.61</v>
      </c>
      <c r="I2873" s="43">
        <v>317</v>
      </c>
      <c r="J2873" s="18" t="s">
        <v>47</v>
      </c>
      <c r="K2873" t="s">
        <v>5252</v>
      </c>
      <c r="L2873" s="18" t="s">
        <v>2618</v>
      </c>
    </row>
    <row r="2874" spans="1:12" x14ac:dyDescent="0.3">
      <c r="A2874" t="s">
        <v>6719</v>
      </c>
      <c r="B2874" s="18" t="s">
        <v>19</v>
      </c>
      <c r="C2874" s="18" t="s">
        <v>29</v>
      </c>
      <c r="D2874" s="18" t="s">
        <v>34</v>
      </c>
      <c r="E2874" s="18" t="s">
        <v>39</v>
      </c>
      <c r="F2874" s="18">
        <v>1084</v>
      </c>
      <c r="G2874" s="18">
        <v>1568.28</v>
      </c>
      <c r="H2874" s="18">
        <v>3074.76</v>
      </c>
      <c r="I2874" s="43">
        <v>469</v>
      </c>
      <c r="J2874" s="18" t="s">
        <v>47</v>
      </c>
      <c r="K2874" t="s">
        <v>4848</v>
      </c>
      <c r="L2874" s="18" t="s">
        <v>2397</v>
      </c>
    </row>
    <row r="2875" spans="1:12" x14ac:dyDescent="0.3">
      <c r="A2875" t="s">
        <v>9653</v>
      </c>
      <c r="B2875" s="18" t="s">
        <v>17</v>
      </c>
      <c r="C2875" s="18" t="s">
        <v>24</v>
      </c>
      <c r="D2875" s="18" t="s">
        <v>34</v>
      </c>
      <c r="E2875" s="18" t="s">
        <v>37</v>
      </c>
      <c r="F2875" s="18">
        <v>1074</v>
      </c>
      <c r="G2875" s="18">
        <v>853.65</v>
      </c>
      <c r="H2875" s="18">
        <v>1036.25</v>
      </c>
      <c r="I2875" s="43">
        <v>397</v>
      </c>
      <c r="J2875" s="18" t="s">
        <v>47</v>
      </c>
      <c r="K2875" t="s">
        <v>5568</v>
      </c>
      <c r="L2875" s="18" t="s">
        <v>2717</v>
      </c>
    </row>
    <row r="2876" spans="1:12" x14ac:dyDescent="0.3">
      <c r="A2876" t="s">
        <v>9077</v>
      </c>
      <c r="B2876" s="18" t="s">
        <v>14</v>
      </c>
      <c r="C2876" s="18" t="s">
        <v>23</v>
      </c>
      <c r="D2876" s="18" t="s">
        <v>32</v>
      </c>
      <c r="E2876" s="18" t="s">
        <v>36</v>
      </c>
      <c r="F2876" s="18">
        <v>1092</v>
      </c>
      <c r="G2876" s="18">
        <v>1400.37</v>
      </c>
      <c r="H2876" s="18">
        <v>2655.87</v>
      </c>
      <c r="I2876" s="43">
        <v>18</v>
      </c>
      <c r="J2876" s="18" t="s">
        <v>47</v>
      </c>
      <c r="K2876" t="s">
        <v>5390</v>
      </c>
      <c r="L2876" s="18" t="s">
        <v>1802</v>
      </c>
    </row>
    <row r="2877" spans="1:12" x14ac:dyDescent="0.3">
      <c r="A2877" t="s">
        <v>9811</v>
      </c>
      <c r="B2877" s="18" t="s">
        <v>14</v>
      </c>
      <c r="C2877" s="18" t="s">
        <v>28</v>
      </c>
      <c r="D2877" s="18" t="s">
        <v>32</v>
      </c>
      <c r="E2877" s="18" t="s">
        <v>37</v>
      </c>
      <c r="F2877" s="18">
        <v>1033</v>
      </c>
      <c r="G2877" s="18">
        <v>1385.55</v>
      </c>
      <c r="H2877" s="18">
        <v>1918.02</v>
      </c>
      <c r="I2877" s="43">
        <v>201</v>
      </c>
      <c r="J2877" s="18" t="s">
        <v>47</v>
      </c>
      <c r="K2877" t="s">
        <v>5434</v>
      </c>
      <c r="L2877" s="18" t="s">
        <v>2961</v>
      </c>
    </row>
    <row r="2878" spans="1:12" x14ac:dyDescent="0.3">
      <c r="A2878" t="s">
        <v>9485</v>
      </c>
      <c r="B2878" s="18" t="s">
        <v>18</v>
      </c>
      <c r="C2878" s="18" t="s">
        <v>29</v>
      </c>
      <c r="D2878" s="18" t="s">
        <v>31</v>
      </c>
      <c r="E2878" s="18" t="s">
        <v>43</v>
      </c>
      <c r="F2878" s="18">
        <v>1044</v>
      </c>
      <c r="G2878" s="18">
        <v>530.64</v>
      </c>
      <c r="H2878" s="18">
        <v>1009.58</v>
      </c>
      <c r="I2878" s="43">
        <v>150</v>
      </c>
      <c r="J2878" s="18" t="s">
        <v>47</v>
      </c>
      <c r="K2878" t="s">
        <v>4731</v>
      </c>
      <c r="L2878" s="18" t="s">
        <v>2444</v>
      </c>
    </row>
    <row r="2879" spans="1:12" x14ac:dyDescent="0.3">
      <c r="A2879" t="s">
        <v>7255</v>
      </c>
      <c r="B2879" s="18" t="s">
        <v>11</v>
      </c>
      <c r="C2879" s="18" t="s">
        <v>22</v>
      </c>
      <c r="D2879" s="18" t="s">
        <v>35</v>
      </c>
      <c r="E2879" s="18" t="s">
        <v>42</v>
      </c>
      <c r="F2879" s="18">
        <v>1090</v>
      </c>
      <c r="G2879" s="18">
        <v>1232.5899999999999</v>
      </c>
      <c r="H2879" s="18">
        <v>1523.54</v>
      </c>
      <c r="I2879" s="43">
        <v>65</v>
      </c>
      <c r="J2879" s="18" t="s">
        <v>47</v>
      </c>
      <c r="K2879" t="s">
        <v>5375</v>
      </c>
      <c r="L2879" s="18" t="s">
        <v>3066</v>
      </c>
    </row>
    <row r="2880" spans="1:12" x14ac:dyDescent="0.3">
      <c r="A2880" t="s">
        <v>9514</v>
      </c>
      <c r="B2880" s="18" t="s">
        <v>12</v>
      </c>
      <c r="C2880" s="18" t="s">
        <v>29</v>
      </c>
      <c r="D2880" s="18" t="s">
        <v>31</v>
      </c>
      <c r="E2880" s="18" t="s">
        <v>42</v>
      </c>
      <c r="F2880" s="18">
        <v>1094</v>
      </c>
      <c r="G2880" s="18">
        <v>1098.23</v>
      </c>
      <c r="H2880" s="18">
        <v>1587.5</v>
      </c>
      <c r="I2880" s="43">
        <v>218</v>
      </c>
      <c r="J2880" s="18" t="s">
        <v>47</v>
      </c>
      <c r="K2880" t="s">
        <v>4875</v>
      </c>
      <c r="L2880" s="18" t="s">
        <v>2494</v>
      </c>
    </row>
    <row r="2881" spans="1:12" x14ac:dyDescent="0.3">
      <c r="A2881" t="s">
        <v>9744</v>
      </c>
      <c r="B2881" s="18" t="s">
        <v>17</v>
      </c>
      <c r="C2881" s="18" t="s">
        <v>23</v>
      </c>
      <c r="D2881" s="18" t="s">
        <v>35</v>
      </c>
      <c r="E2881" s="18" t="s">
        <v>43</v>
      </c>
      <c r="F2881" s="18">
        <v>1050</v>
      </c>
      <c r="G2881" s="18">
        <v>1006.18</v>
      </c>
      <c r="H2881" s="18">
        <v>1612.12</v>
      </c>
      <c r="I2881" s="43">
        <v>53</v>
      </c>
      <c r="J2881" s="18" t="s">
        <v>47</v>
      </c>
      <c r="K2881" t="s">
        <v>5496</v>
      </c>
      <c r="L2881" s="18" t="s">
        <v>1995</v>
      </c>
    </row>
    <row r="2882" spans="1:12" x14ac:dyDescent="0.3">
      <c r="A2882" t="s">
        <v>6681</v>
      </c>
      <c r="B2882" s="18" t="s">
        <v>11</v>
      </c>
      <c r="C2882" s="18" t="s">
        <v>27</v>
      </c>
      <c r="D2882" s="18" t="s">
        <v>35</v>
      </c>
      <c r="E2882" s="18" t="s">
        <v>43</v>
      </c>
      <c r="F2882" s="18">
        <v>1089</v>
      </c>
      <c r="G2882" s="18">
        <v>1309.22</v>
      </c>
      <c r="H2882" s="18">
        <v>2609.2600000000002</v>
      </c>
      <c r="I2882" s="43">
        <v>246</v>
      </c>
      <c r="J2882" s="18" t="s">
        <v>47</v>
      </c>
      <c r="K2882" t="s">
        <v>5002</v>
      </c>
      <c r="L2882" s="18" t="s">
        <v>1995</v>
      </c>
    </row>
    <row r="2883" spans="1:12" x14ac:dyDescent="0.3">
      <c r="A2883" t="s">
        <v>7957</v>
      </c>
      <c r="B2883" s="18" t="s">
        <v>18</v>
      </c>
      <c r="C2883" s="18" t="s">
        <v>26</v>
      </c>
      <c r="D2883" s="18" t="s">
        <v>35</v>
      </c>
      <c r="E2883" s="18" t="s">
        <v>36</v>
      </c>
      <c r="F2883" s="18">
        <v>1089</v>
      </c>
      <c r="G2883" s="18">
        <v>313.48</v>
      </c>
      <c r="H2883" s="18">
        <v>423.51</v>
      </c>
      <c r="I2883" s="43">
        <v>461</v>
      </c>
      <c r="J2883" s="18" t="s">
        <v>47</v>
      </c>
      <c r="K2883" t="s">
        <v>5604</v>
      </c>
      <c r="L2883" s="18" t="s">
        <v>1597</v>
      </c>
    </row>
    <row r="2884" spans="1:12" x14ac:dyDescent="0.3">
      <c r="A2884" t="s">
        <v>10342</v>
      </c>
      <c r="B2884" s="18" t="s">
        <v>17</v>
      </c>
      <c r="C2884" s="18" t="s">
        <v>21</v>
      </c>
      <c r="D2884" s="18" t="s">
        <v>33</v>
      </c>
      <c r="E2884" s="18" t="s">
        <v>45</v>
      </c>
      <c r="F2884" s="18">
        <v>1016</v>
      </c>
      <c r="G2884" s="18">
        <v>1706.24</v>
      </c>
      <c r="H2884" s="18">
        <v>3249.78</v>
      </c>
      <c r="I2884" s="43">
        <v>6</v>
      </c>
      <c r="J2884" s="18" t="s">
        <v>47</v>
      </c>
      <c r="K2884" t="s">
        <v>4872</v>
      </c>
      <c r="L2884" s="18" t="s">
        <v>3776</v>
      </c>
    </row>
    <row r="2885" spans="1:12" x14ac:dyDescent="0.3">
      <c r="A2885" t="s">
        <v>9053</v>
      </c>
      <c r="B2885" s="18" t="s">
        <v>14</v>
      </c>
      <c r="C2885" s="18" t="s">
        <v>30</v>
      </c>
      <c r="D2885" s="18" t="s">
        <v>33</v>
      </c>
      <c r="E2885" s="18" t="s">
        <v>40</v>
      </c>
      <c r="F2885" s="18">
        <v>1002</v>
      </c>
      <c r="G2885" s="18">
        <v>63.12</v>
      </c>
      <c r="H2885" s="18">
        <v>115.99</v>
      </c>
      <c r="I2885" s="43">
        <v>189</v>
      </c>
      <c r="J2885" s="18" t="s">
        <v>47</v>
      </c>
      <c r="K2885" t="s">
        <v>4703</v>
      </c>
      <c r="L2885" s="18" t="s">
        <v>1759</v>
      </c>
    </row>
    <row r="2886" spans="1:12" x14ac:dyDescent="0.3">
      <c r="A2886" t="s">
        <v>9522</v>
      </c>
      <c r="B2886" s="18" t="s">
        <v>11</v>
      </c>
      <c r="C2886" s="18" t="s">
        <v>24</v>
      </c>
      <c r="D2886" s="18" t="s">
        <v>32</v>
      </c>
      <c r="E2886" s="18" t="s">
        <v>39</v>
      </c>
      <c r="F2886" s="18">
        <v>1087</v>
      </c>
      <c r="G2886" s="18">
        <v>648.19000000000005</v>
      </c>
      <c r="H2886" s="18">
        <v>1128.82</v>
      </c>
      <c r="I2886" s="43">
        <v>54</v>
      </c>
      <c r="J2886" s="18" t="s">
        <v>47</v>
      </c>
      <c r="K2886" t="s">
        <v>5462</v>
      </c>
      <c r="L2886" s="18" t="s">
        <v>2503</v>
      </c>
    </row>
    <row r="2887" spans="1:12" x14ac:dyDescent="0.3">
      <c r="A2887" t="s">
        <v>6734</v>
      </c>
      <c r="B2887" s="18" t="s">
        <v>15</v>
      </c>
      <c r="C2887" s="18" t="s">
        <v>23</v>
      </c>
      <c r="D2887" s="18" t="s">
        <v>35</v>
      </c>
      <c r="E2887" s="18" t="s">
        <v>43</v>
      </c>
      <c r="F2887" s="18">
        <v>1097</v>
      </c>
      <c r="G2887" s="18">
        <v>1541.03</v>
      </c>
      <c r="H2887" s="18">
        <v>2971.83</v>
      </c>
      <c r="I2887" s="43">
        <v>135</v>
      </c>
      <c r="J2887" s="18" t="s">
        <v>47</v>
      </c>
      <c r="K2887" t="s">
        <v>4689</v>
      </c>
      <c r="L2887" s="18" t="s">
        <v>3229</v>
      </c>
    </row>
    <row r="2888" spans="1:12" x14ac:dyDescent="0.3">
      <c r="A2888" t="s">
        <v>10534</v>
      </c>
      <c r="B2888" s="18" t="s">
        <v>20</v>
      </c>
      <c r="C2888" s="18" t="s">
        <v>22</v>
      </c>
      <c r="D2888" s="18" t="s">
        <v>33</v>
      </c>
      <c r="E2888" s="18" t="s">
        <v>38</v>
      </c>
      <c r="F2888" s="18">
        <v>1027</v>
      </c>
      <c r="G2888" s="18">
        <v>250.13</v>
      </c>
      <c r="H2888" s="18">
        <v>289.64</v>
      </c>
      <c r="I2888" s="43">
        <v>384</v>
      </c>
      <c r="J2888" s="18" t="s">
        <v>47</v>
      </c>
      <c r="K2888" t="s">
        <v>4614</v>
      </c>
      <c r="L2888" s="18" t="s">
        <v>4082</v>
      </c>
    </row>
    <row r="2889" spans="1:12" x14ac:dyDescent="0.3">
      <c r="A2889" t="s">
        <v>7674</v>
      </c>
      <c r="B2889" s="18" t="s">
        <v>17</v>
      </c>
      <c r="C2889" s="18" t="s">
        <v>28</v>
      </c>
      <c r="D2889" s="18" t="s">
        <v>34</v>
      </c>
      <c r="E2889" s="18" t="s">
        <v>36</v>
      </c>
      <c r="F2889" s="18">
        <v>1087</v>
      </c>
      <c r="G2889" s="18">
        <v>1160.1600000000001</v>
      </c>
      <c r="H2889" s="18">
        <v>1564.11</v>
      </c>
      <c r="I2889" s="43">
        <v>158</v>
      </c>
      <c r="J2889" s="18" t="s">
        <v>47</v>
      </c>
      <c r="K2889" t="s">
        <v>5588</v>
      </c>
      <c r="L2889" s="18" t="s">
        <v>1606</v>
      </c>
    </row>
    <row r="2890" spans="1:12" x14ac:dyDescent="0.3">
      <c r="A2890" t="s">
        <v>8527</v>
      </c>
      <c r="B2890" s="18" t="s">
        <v>11</v>
      </c>
      <c r="C2890" s="18" t="s">
        <v>24</v>
      </c>
      <c r="D2890" s="18" t="s">
        <v>33</v>
      </c>
      <c r="E2890" s="18" t="s">
        <v>42</v>
      </c>
      <c r="F2890" s="18">
        <v>1004</v>
      </c>
      <c r="G2890" s="18">
        <v>1358.19</v>
      </c>
      <c r="H2890" s="18">
        <v>2148.73</v>
      </c>
      <c r="I2890" s="43">
        <v>245</v>
      </c>
      <c r="J2890" s="18" t="s">
        <v>47</v>
      </c>
      <c r="K2890" t="s">
        <v>4741</v>
      </c>
      <c r="L2890" s="18" t="s">
        <v>897</v>
      </c>
    </row>
    <row r="2891" spans="1:12" x14ac:dyDescent="0.3">
      <c r="A2891" t="s">
        <v>10493</v>
      </c>
      <c r="B2891" s="18" t="s">
        <v>16</v>
      </c>
      <c r="C2891" s="18" t="s">
        <v>30</v>
      </c>
      <c r="D2891" s="18" t="s">
        <v>34</v>
      </c>
      <c r="E2891" s="18" t="s">
        <v>41</v>
      </c>
      <c r="F2891" s="18">
        <v>1022</v>
      </c>
      <c r="G2891" s="18">
        <v>1501.7</v>
      </c>
      <c r="H2891" s="18">
        <v>2051.17</v>
      </c>
      <c r="I2891" s="43">
        <v>121</v>
      </c>
      <c r="J2891" s="18" t="s">
        <v>47</v>
      </c>
      <c r="K2891" t="s">
        <v>4457</v>
      </c>
      <c r="L2891" s="18" t="s">
        <v>4003</v>
      </c>
    </row>
    <row r="2892" spans="1:12" x14ac:dyDescent="0.3">
      <c r="A2892" t="s">
        <v>8139</v>
      </c>
      <c r="B2892" s="18" t="s">
        <v>16</v>
      </c>
      <c r="C2892" s="18" t="s">
        <v>29</v>
      </c>
      <c r="D2892" s="18" t="s">
        <v>35</v>
      </c>
      <c r="E2892" s="18" t="s">
        <v>42</v>
      </c>
      <c r="F2892" s="18">
        <v>1061</v>
      </c>
      <c r="G2892" s="18">
        <v>1713.33</v>
      </c>
      <c r="H2892" s="18">
        <v>1981.84</v>
      </c>
      <c r="I2892" s="43">
        <v>483</v>
      </c>
      <c r="J2892" s="18" t="s">
        <v>47</v>
      </c>
      <c r="K2892" t="s">
        <v>6262</v>
      </c>
      <c r="L2892" s="18" t="s">
        <v>245</v>
      </c>
    </row>
    <row r="2893" spans="1:12" x14ac:dyDescent="0.3">
      <c r="A2893" t="s">
        <v>7245</v>
      </c>
      <c r="B2893" s="18" t="s">
        <v>15</v>
      </c>
      <c r="C2893" s="18" t="s">
        <v>26</v>
      </c>
      <c r="D2893" s="18" t="s">
        <v>33</v>
      </c>
      <c r="E2893" s="18" t="s">
        <v>44</v>
      </c>
      <c r="F2893" s="18">
        <v>1058</v>
      </c>
      <c r="G2893" s="18">
        <v>1792.33</v>
      </c>
      <c r="H2893" s="18">
        <v>3442.37</v>
      </c>
      <c r="I2893" s="43">
        <v>77</v>
      </c>
      <c r="J2893" s="18" t="s">
        <v>47</v>
      </c>
      <c r="K2893" t="s">
        <v>5824</v>
      </c>
      <c r="L2893" s="18" t="s">
        <v>2109</v>
      </c>
    </row>
    <row r="2894" spans="1:12" x14ac:dyDescent="0.3">
      <c r="A2894" t="s">
        <v>10628</v>
      </c>
      <c r="B2894" s="18" t="s">
        <v>17</v>
      </c>
      <c r="C2894" s="18" t="s">
        <v>28</v>
      </c>
      <c r="D2894" s="18" t="s">
        <v>33</v>
      </c>
      <c r="E2894" s="18" t="s">
        <v>42</v>
      </c>
      <c r="F2894" s="18">
        <v>1063</v>
      </c>
      <c r="G2894" s="18">
        <v>1992.08</v>
      </c>
      <c r="H2894" s="18">
        <v>3369.59</v>
      </c>
      <c r="I2894" s="43">
        <v>291</v>
      </c>
      <c r="J2894" s="18" t="s">
        <v>47</v>
      </c>
      <c r="K2894" t="s">
        <v>4469</v>
      </c>
      <c r="L2894" s="18" t="s">
        <v>4237</v>
      </c>
    </row>
    <row r="2895" spans="1:12" x14ac:dyDescent="0.3">
      <c r="A2895" t="s">
        <v>7963</v>
      </c>
      <c r="B2895" s="18" t="s">
        <v>19</v>
      </c>
      <c r="C2895" s="18" t="s">
        <v>27</v>
      </c>
      <c r="D2895" s="18" t="s">
        <v>31</v>
      </c>
      <c r="E2895" s="18" t="s">
        <v>43</v>
      </c>
      <c r="F2895" s="18">
        <v>1076</v>
      </c>
      <c r="G2895" s="18">
        <v>235.38</v>
      </c>
      <c r="H2895" s="18">
        <v>444.14</v>
      </c>
      <c r="I2895" s="43">
        <v>433</v>
      </c>
      <c r="J2895" s="18" t="s">
        <v>47</v>
      </c>
      <c r="K2895" t="s">
        <v>5157</v>
      </c>
      <c r="L2895" s="18" t="s">
        <v>3182</v>
      </c>
    </row>
    <row r="2896" spans="1:12" x14ac:dyDescent="0.3">
      <c r="A2896" t="s">
        <v>10525</v>
      </c>
      <c r="B2896" s="18" t="s">
        <v>19</v>
      </c>
      <c r="C2896" s="18" t="s">
        <v>21</v>
      </c>
      <c r="D2896" s="18" t="s">
        <v>32</v>
      </c>
      <c r="E2896" s="18" t="s">
        <v>41</v>
      </c>
      <c r="F2896" s="18">
        <v>1046</v>
      </c>
      <c r="G2896" s="18">
        <v>1771.53</v>
      </c>
      <c r="H2896" s="18">
        <v>2508.86</v>
      </c>
      <c r="I2896" s="43">
        <v>179</v>
      </c>
      <c r="J2896" s="18" t="s">
        <v>47</v>
      </c>
      <c r="K2896" t="s">
        <v>4630</v>
      </c>
      <c r="L2896" s="18" t="s">
        <v>4065</v>
      </c>
    </row>
    <row r="2897" spans="1:12" x14ac:dyDescent="0.3">
      <c r="A2897" t="s">
        <v>9341</v>
      </c>
      <c r="B2897" s="18" t="s">
        <v>12</v>
      </c>
      <c r="C2897" s="18" t="s">
        <v>29</v>
      </c>
      <c r="D2897" s="18" t="s">
        <v>32</v>
      </c>
      <c r="E2897" s="18" t="s">
        <v>39</v>
      </c>
      <c r="F2897" s="18">
        <v>1012</v>
      </c>
      <c r="G2897" s="18">
        <v>431.77</v>
      </c>
      <c r="H2897" s="18">
        <v>771.83</v>
      </c>
      <c r="I2897" s="43">
        <v>8</v>
      </c>
      <c r="J2897" s="18" t="s">
        <v>47</v>
      </c>
      <c r="K2897" t="s">
        <v>5781</v>
      </c>
      <c r="L2897" s="18" t="s">
        <v>2214</v>
      </c>
    </row>
    <row r="2898" spans="1:12" x14ac:dyDescent="0.3">
      <c r="A2898" t="s">
        <v>8190</v>
      </c>
      <c r="B2898" s="18" t="s">
        <v>13</v>
      </c>
      <c r="C2898" s="18" t="s">
        <v>27</v>
      </c>
      <c r="D2898" s="18" t="s">
        <v>33</v>
      </c>
      <c r="E2898" s="18" t="s">
        <v>43</v>
      </c>
      <c r="F2898" s="18">
        <v>1052</v>
      </c>
      <c r="G2898" s="18">
        <v>841.03</v>
      </c>
      <c r="H2898" s="18">
        <v>1474.34</v>
      </c>
      <c r="I2898" s="43">
        <v>107</v>
      </c>
      <c r="J2898" s="18" t="s">
        <v>47</v>
      </c>
      <c r="K2898" t="s">
        <v>6245</v>
      </c>
      <c r="L2898" s="18" t="s">
        <v>345</v>
      </c>
    </row>
    <row r="2899" spans="1:12" x14ac:dyDescent="0.3">
      <c r="A2899" t="s">
        <v>7290</v>
      </c>
      <c r="B2899" s="18" t="s">
        <v>19</v>
      </c>
      <c r="C2899" s="18" t="s">
        <v>21</v>
      </c>
      <c r="D2899" s="18" t="s">
        <v>31</v>
      </c>
      <c r="E2899" s="18" t="s">
        <v>43</v>
      </c>
      <c r="F2899" s="18">
        <v>1012</v>
      </c>
      <c r="G2899" s="18">
        <v>1489.08</v>
      </c>
      <c r="H2899" s="18">
        <v>1684.86</v>
      </c>
      <c r="I2899" s="43">
        <v>205</v>
      </c>
      <c r="J2899" s="18" t="s">
        <v>47</v>
      </c>
      <c r="K2899" t="s">
        <v>5683</v>
      </c>
      <c r="L2899" s="18" t="s">
        <v>663</v>
      </c>
    </row>
    <row r="2900" spans="1:12" x14ac:dyDescent="0.3">
      <c r="A2900" t="s">
        <v>9462</v>
      </c>
      <c r="B2900" s="18" t="s">
        <v>20</v>
      </c>
      <c r="C2900" s="18" t="s">
        <v>24</v>
      </c>
      <c r="D2900" s="18" t="s">
        <v>34</v>
      </c>
      <c r="E2900" s="18" t="s">
        <v>41</v>
      </c>
      <c r="F2900" s="18">
        <v>1062</v>
      </c>
      <c r="G2900" s="18">
        <v>139.24</v>
      </c>
      <c r="H2900" s="18">
        <v>220.35</v>
      </c>
      <c r="I2900" s="43">
        <v>359</v>
      </c>
      <c r="J2900" s="18" t="s">
        <v>47</v>
      </c>
      <c r="K2900" t="s">
        <v>5434</v>
      </c>
      <c r="L2900" s="18" t="s">
        <v>663</v>
      </c>
    </row>
    <row r="2901" spans="1:12" x14ac:dyDescent="0.3">
      <c r="A2901" t="s">
        <v>6302</v>
      </c>
      <c r="B2901" s="18" t="s">
        <v>15</v>
      </c>
      <c r="C2901" s="18" t="s">
        <v>21</v>
      </c>
      <c r="D2901" s="18" t="s">
        <v>34</v>
      </c>
      <c r="E2901" s="18" t="s">
        <v>45</v>
      </c>
      <c r="F2901" s="18">
        <v>1010</v>
      </c>
      <c r="G2901" s="18">
        <v>66</v>
      </c>
      <c r="H2901" s="18">
        <v>101.59</v>
      </c>
      <c r="I2901" s="43">
        <v>182</v>
      </c>
      <c r="J2901" s="18" t="s">
        <v>47</v>
      </c>
      <c r="K2901" t="s">
        <v>4885</v>
      </c>
      <c r="L2901" s="18" t="s">
        <v>3761</v>
      </c>
    </row>
    <row r="2902" spans="1:12" x14ac:dyDescent="0.3">
      <c r="A2902" t="s">
        <v>6982</v>
      </c>
      <c r="B2902" s="18" t="s">
        <v>17</v>
      </c>
      <c r="C2902" s="18" t="s">
        <v>22</v>
      </c>
      <c r="D2902" s="18" t="s">
        <v>35</v>
      </c>
      <c r="E2902" s="18" t="s">
        <v>39</v>
      </c>
      <c r="F2902" s="18">
        <v>1071</v>
      </c>
      <c r="G2902" s="18">
        <v>1878.6</v>
      </c>
      <c r="H2902" s="18">
        <v>2234.79</v>
      </c>
      <c r="I2902" s="43">
        <v>230</v>
      </c>
      <c r="J2902" s="18" t="s">
        <v>47</v>
      </c>
      <c r="K2902" t="s">
        <v>5513</v>
      </c>
      <c r="L2902" s="18" t="s">
        <v>202</v>
      </c>
    </row>
    <row r="2903" spans="1:12" x14ac:dyDescent="0.3">
      <c r="A2903" t="s">
        <v>7569</v>
      </c>
      <c r="B2903" s="18" t="s">
        <v>14</v>
      </c>
      <c r="C2903" s="18" t="s">
        <v>23</v>
      </c>
      <c r="D2903" s="18" t="s">
        <v>34</v>
      </c>
      <c r="E2903" s="18" t="s">
        <v>38</v>
      </c>
      <c r="F2903" s="18">
        <v>1081</v>
      </c>
      <c r="G2903" s="18">
        <v>197.85</v>
      </c>
      <c r="H2903" s="18">
        <v>375.32</v>
      </c>
      <c r="I2903" s="43">
        <v>56</v>
      </c>
      <c r="J2903" s="18" t="s">
        <v>47</v>
      </c>
      <c r="K2903" t="s">
        <v>5791</v>
      </c>
      <c r="L2903" s="18" t="s">
        <v>202</v>
      </c>
    </row>
    <row r="2904" spans="1:12" x14ac:dyDescent="0.3">
      <c r="A2904" t="s">
        <v>6747</v>
      </c>
      <c r="B2904" s="18" t="s">
        <v>13</v>
      </c>
      <c r="C2904" s="18" t="s">
        <v>26</v>
      </c>
      <c r="D2904" s="18" t="s">
        <v>35</v>
      </c>
      <c r="E2904" s="18" t="s">
        <v>37</v>
      </c>
      <c r="F2904" s="18">
        <v>1032</v>
      </c>
      <c r="G2904" s="18">
        <v>1631.89</v>
      </c>
      <c r="H2904" s="18">
        <v>1889.28</v>
      </c>
      <c r="I2904" s="43">
        <v>262</v>
      </c>
      <c r="J2904" s="18" t="s">
        <v>47</v>
      </c>
      <c r="K2904" t="s">
        <v>4563</v>
      </c>
      <c r="L2904" s="18" t="s">
        <v>3675</v>
      </c>
    </row>
    <row r="2905" spans="1:12" x14ac:dyDescent="0.3">
      <c r="A2905" t="s">
        <v>6772</v>
      </c>
      <c r="B2905" s="18" t="s">
        <v>16</v>
      </c>
      <c r="C2905" s="18" t="s">
        <v>22</v>
      </c>
      <c r="D2905" s="18" t="s">
        <v>35</v>
      </c>
      <c r="E2905" s="18" t="s">
        <v>40</v>
      </c>
      <c r="F2905" s="18">
        <v>1019</v>
      </c>
      <c r="G2905" s="18">
        <v>604.67999999999995</v>
      </c>
      <c r="H2905" s="18">
        <v>851.6</v>
      </c>
      <c r="I2905" s="43">
        <v>234</v>
      </c>
      <c r="J2905" s="18" t="s">
        <v>47</v>
      </c>
      <c r="K2905" t="s">
        <v>4567</v>
      </c>
      <c r="L2905" s="18" t="s">
        <v>4133</v>
      </c>
    </row>
    <row r="2906" spans="1:12" x14ac:dyDescent="0.3">
      <c r="A2906" t="s">
        <v>8377</v>
      </c>
      <c r="B2906" s="18" t="s">
        <v>11</v>
      </c>
      <c r="C2906" s="18" t="s">
        <v>27</v>
      </c>
      <c r="D2906" s="18" t="s">
        <v>34</v>
      </c>
      <c r="E2906" s="18" t="s">
        <v>43</v>
      </c>
      <c r="F2906" s="18">
        <v>1050</v>
      </c>
      <c r="G2906" s="18">
        <v>101.55</v>
      </c>
      <c r="H2906" s="18">
        <v>136.88999999999999</v>
      </c>
      <c r="I2906" s="43">
        <v>345</v>
      </c>
      <c r="J2906" s="18" t="s">
        <v>47</v>
      </c>
      <c r="K2906" t="s">
        <v>5573</v>
      </c>
      <c r="L2906" s="18" t="s">
        <v>658</v>
      </c>
    </row>
    <row r="2907" spans="1:12" x14ac:dyDescent="0.3">
      <c r="A2907" t="s">
        <v>8516</v>
      </c>
      <c r="B2907" s="18" t="s">
        <v>16</v>
      </c>
      <c r="C2907" s="18" t="s">
        <v>25</v>
      </c>
      <c r="D2907" s="18" t="s">
        <v>33</v>
      </c>
      <c r="E2907" s="18" t="s">
        <v>41</v>
      </c>
      <c r="F2907" s="18">
        <v>1049</v>
      </c>
      <c r="G2907" s="18">
        <v>1004.54</v>
      </c>
      <c r="H2907" s="18">
        <v>1534.47</v>
      </c>
      <c r="I2907" s="43">
        <v>81</v>
      </c>
      <c r="J2907" s="18" t="s">
        <v>47</v>
      </c>
      <c r="K2907" t="s">
        <v>4445</v>
      </c>
      <c r="L2907" s="18" t="s">
        <v>880</v>
      </c>
    </row>
    <row r="2908" spans="1:12" x14ac:dyDescent="0.3">
      <c r="A2908" t="s">
        <v>10377</v>
      </c>
      <c r="B2908" s="18" t="s">
        <v>15</v>
      </c>
      <c r="C2908" s="18" t="s">
        <v>27</v>
      </c>
      <c r="D2908" s="18" t="s">
        <v>35</v>
      </c>
      <c r="E2908" s="18" t="s">
        <v>37</v>
      </c>
      <c r="F2908" s="18">
        <v>1041</v>
      </c>
      <c r="G2908" s="18">
        <v>848.71</v>
      </c>
      <c r="H2908" s="18">
        <v>1085.57</v>
      </c>
      <c r="I2908" s="43">
        <v>433</v>
      </c>
      <c r="J2908" s="18" t="s">
        <v>47</v>
      </c>
      <c r="K2908" t="s">
        <v>4701</v>
      </c>
      <c r="L2908" s="18" t="s">
        <v>3827</v>
      </c>
    </row>
    <row r="2909" spans="1:12" x14ac:dyDescent="0.3">
      <c r="A2909" t="s">
        <v>9006</v>
      </c>
      <c r="B2909" s="18" t="s">
        <v>18</v>
      </c>
      <c r="C2909" s="18" t="s">
        <v>29</v>
      </c>
      <c r="D2909" s="18" t="s">
        <v>32</v>
      </c>
      <c r="E2909" s="18" t="s">
        <v>37</v>
      </c>
      <c r="F2909" s="18">
        <v>1036</v>
      </c>
      <c r="G2909" s="18">
        <v>268.51</v>
      </c>
      <c r="H2909" s="18">
        <v>470.36</v>
      </c>
      <c r="I2909" s="43">
        <v>259</v>
      </c>
      <c r="J2909" s="18" t="s">
        <v>47</v>
      </c>
      <c r="K2909" t="s">
        <v>5948</v>
      </c>
      <c r="L2909" s="18" t="s">
        <v>1686</v>
      </c>
    </row>
    <row r="2910" spans="1:12" x14ac:dyDescent="0.3">
      <c r="A2910" t="s">
        <v>7981</v>
      </c>
      <c r="B2910" s="18" t="s">
        <v>12</v>
      </c>
      <c r="C2910" s="18" t="s">
        <v>28</v>
      </c>
      <c r="D2910" s="18" t="s">
        <v>35</v>
      </c>
      <c r="E2910" s="18" t="s">
        <v>36</v>
      </c>
      <c r="F2910" s="18">
        <v>1047</v>
      </c>
      <c r="G2910" s="18">
        <v>936.5</v>
      </c>
      <c r="H2910" s="18">
        <v>1852.22</v>
      </c>
      <c r="I2910" s="43">
        <v>406</v>
      </c>
      <c r="J2910" s="18" t="s">
        <v>47</v>
      </c>
      <c r="K2910" t="s">
        <v>4752</v>
      </c>
      <c r="L2910" s="18" t="s">
        <v>2547</v>
      </c>
    </row>
    <row r="2911" spans="1:12" x14ac:dyDescent="0.3">
      <c r="A2911" t="s">
        <v>8074</v>
      </c>
      <c r="B2911" s="18" t="s">
        <v>14</v>
      </c>
      <c r="C2911" s="18" t="s">
        <v>21</v>
      </c>
      <c r="D2911" s="18" t="s">
        <v>32</v>
      </c>
      <c r="E2911" s="18" t="s">
        <v>40</v>
      </c>
      <c r="F2911" s="18">
        <v>1072</v>
      </c>
      <c r="G2911" s="18">
        <v>1713.04</v>
      </c>
      <c r="H2911" s="18">
        <v>2189.9299999999998</v>
      </c>
      <c r="I2911" s="43">
        <v>485</v>
      </c>
      <c r="J2911" s="18" t="s">
        <v>47</v>
      </c>
      <c r="K2911" t="s">
        <v>6281</v>
      </c>
      <c r="L2911" s="18" t="s">
        <v>141</v>
      </c>
    </row>
    <row r="2912" spans="1:12" x14ac:dyDescent="0.3">
      <c r="A2912" t="s">
        <v>6936</v>
      </c>
      <c r="B2912" s="18" t="s">
        <v>12</v>
      </c>
      <c r="C2912" s="18" t="s">
        <v>25</v>
      </c>
      <c r="D2912" s="18" t="s">
        <v>31</v>
      </c>
      <c r="E2912" s="18" t="s">
        <v>45</v>
      </c>
      <c r="F2912" s="18">
        <v>1028</v>
      </c>
      <c r="G2912" s="18">
        <v>1228.33</v>
      </c>
      <c r="H2912" s="18">
        <v>1601.94</v>
      </c>
      <c r="I2912" s="43">
        <v>249</v>
      </c>
      <c r="J2912" s="18" t="s">
        <v>47</v>
      </c>
      <c r="K2912" t="s">
        <v>5288</v>
      </c>
      <c r="L2912" s="18" t="s">
        <v>751</v>
      </c>
    </row>
    <row r="2913" spans="1:12" x14ac:dyDescent="0.3">
      <c r="A2913" t="s">
        <v>6706</v>
      </c>
      <c r="B2913" s="18" t="s">
        <v>20</v>
      </c>
      <c r="C2913" s="18" t="s">
        <v>30</v>
      </c>
      <c r="D2913" s="18" t="s">
        <v>33</v>
      </c>
      <c r="E2913" s="18" t="s">
        <v>43</v>
      </c>
      <c r="F2913" s="18">
        <v>1032</v>
      </c>
      <c r="G2913" s="18">
        <v>1177.67</v>
      </c>
      <c r="H2913" s="18">
        <v>1401.25</v>
      </c>
      <c r="I2913" s="43">
        <v>264</v>
      </c>
      <c r="J2913" s="18" t="s">
        <v>47</v>
      </c>
      <c r="K2913" t="s">
        <v>6185</v>
      </c>
      <c r="L2913" s="18" t="s">
        <v>751</v>
      </c>
    </row>
    <row r="2914" spans="1:12" x14ac:dyDescent="0.3">
      <c r="A2914" t="s">
        <v>7917</v>
      </c>
      <c r="B2914" s="18" t="s">
        <v>16</v>
      </c>
      <c r="C2914" s="18" t="s">
        <v>27</v>
      </c>
      <c r="D2914" s="18" t="s">
        <v>34</v>
      </c>
      <c r="E2914" s="18" t="s">
        <v>44</v>
      </c>
      <c r="F2914" s="18">
        <v>1069</v>
      </c>
      <c r="G2914" s="18">
        <v>83.87</v>
      </c>
      <c r="H2914" s="18">
        <v>149.41999999999999</v>
      </c>
      <c r="I2914" s="43">
        <v>380</v>
      </c>
      <c r="J2914" s="18" t="s">
        <v>47</v>
      </c>
      <c r="K2914" t="s">
        <v>5763</v>
      </c>
      <c r="L2914" s="18" t="s">
        <v>2251</v>
      </c>
    </row>
    <row r="2915" spans="1:12" x14ac:dyDescent="0.3">
      <c r="A2915" t="s">
        <v>10343</v>
      </c>
      <c r="B2915" s="18" t="s">
        <v>18</v>
      </c>
      <c r="C2915" s="18" t="s">
        <v>25</v>
      </c>
      <c r="D2915" s="18" t="s">
        <v>35</v>
      </c>
      <c r="E2915" s="18" t="s">
        <v>37</v>
      </c>
      <c r="F2915" s="18">
        <v>1089</v>
      </c>
      <c r="G2915" s="18">
        <v>1869.15</v>
      </c>
      <c r="H2915" s="18">
        <v>2240.09</v>
      </c>
      <c r="I2915" s="43">
        <v>69</v>
      </c>
      <c r="J2915" s="18" t="s">
        <v>47</v>
      </c>
      <c r="K2915" t="s">
        <v>4871</v>
      </c>
      <c r="L2915" s="18" t="s">
        <v>3777</v>
      </c>
    </row>
    <row r="2916" spans="1:12" x14ac:dyDescent="0.3">
      <c r="A2916" t="s">
        <v>8277</v>
      </c>
      <c r="B2916" s="18" t="s">
        <v>11</v>
      </c>
      <c r="C2916" s="18" t="s">
        <v>28</v>
      </c>
      <c r="D2916" s="18" t="s">
        <v>31</v>
      </c>
      <c r="E2916" s="18" t="s">
        <v>44</v>
      </c>
      <c r="F2916" s="18">
        <v>1063</v>
      </c>
      <c r="G2916" s="18">
        <v>394.61</v>
      </c>
      <c r="H2916" s="18">
        <v>620.84</v>
      </c>
      <c r="I2916" s="43">
        <v>469</v>
      </c>
      <c r="J2916" s="18" t="s">
        <v>47</v>
      </c>
      <c r="K2916" t="s">
        <v>6230</v>
      </c>
      <c r="L2916" s="18" t="s">
        <v>492</v>
      </c>
    </row>
    <row r="2917" spans="1:12" x14ac:dyDescent="0.3">
      <c r="A2917" t="s">
        <v>6520</v>
      </c>
      <c r="B2917" s="18" t="s">
        <v>18</v>
      </c>
      <c r="C2917" s="18" t="s">
        <v>26</v>
      </c>
      <c r="D2917" s="18" t="s">
        <v>32</v>
      </c>
      <c r="E2917" s="18" t="s">
        <v>42</v>
      </c>
      <c r="F2917" s="18">
        <v>1099</v>
      </c>
      <c r="G2917" s="18">
        <v>1042.08</v>
      </c>
      <c r="H2917" s="18">
        <v>1771.37</v>
      </c>
      <c r="I2917" s="43">
        <v>436</v>
      </c>
      <c r="J2917" s="18" t="s">
        <v>47</v>
      </c>
      <c r="K2917" t="s">
        <v>4903</v>
      </c>
      <c r="L2917" s="18" t="s">
        <v>3740</v>
      </c>
    </row>
    <row r="2918" spans="1:12" x14ac:dyDescent="0.3">
      <c r="A2918" t="s">
        <v>7885</v>
      </c>
      <c r="B2918" s="18" t="s">
        <v>13</v>
      </c>
      <c r="C2918" s="18" t="s">
        <v>30</v>
      </c>
      <c r="D2918" s="18" t="s">
        <v>32</v>
      </c>
      <c r="E2918" s="18" t="s">
        <v>44</v>
      </c>
      <c r="F2918" s="18">
        <v>1067</v>
      </c>
      <c r="G2918" s="18">
        <v>686.65</v>
      </c>
      <c r="H2918" s="18">
        <v>1063.6300000000001</v>
      </c>
      <c r="I2918" s="43">
        <v>427</v>
      </c>
      <c r="J2918" s="18" t="s">
        <v>47</v>
      </c>
      <c r="K2918" t="s">
        <v>4546</v>
      </c>
      <c r="L2918" s="18" t="s">
        <v>623</v>
      </c>
    </row>
    <row r="2919" spans="1:12" x14ac:dyDescent="0.3">
      <c r="A2919" t="s">
        <v>6521</v>
      </c>
      <c r="B2919" s="18" t="s">
        <v>16</v>
      </c>
      <c r="C2919" s="18" t="s">
        <v>24</v>
      </c>
      <c r="D2919" s="18" t="s">
        <v>33</v>
      </c>
      <c r="E2919" s="18" t="s">
        <v>36</v>
      </c>
      <c r="F2919" s="18">
        <v>1050</v>
      </c>
      <c r="G2919" s="18">
        <v>1238.56</v>
      </c>
      <c r="H2919" s="18">
        <v>1745.24</v>
      </c>
      <c r="I2919" s="43">
        <v>427</v>
      </c>
      <c r="J2919" s="18" t="s">
        <v>47</v>
      </c>
      <c r="K2919" t="s">
        <v>4694</v>
      </c>
      <c r="L2919" s="18" t="s">
        <v>3992</v>
      </c>
    </row>
    <row r="2920" spans="1:12" x14ac:dyDescent="0.3">
      <c r="A2920" t="s">
        <v>7348</v>
      </c>
      <c r="B2920" s="18" t="s">
        <v>20</v>
      </c>
      <c r="C2920" s="18" t="s">
        <v>23</v>
      </c>
      <c r="D2920" s="18" t="s">
        <v>34</v>
      </c>
      <c r="E2920" s="18" t="s">
        <v>38</v>
      </c>
      <c r="F2920" s="18">
        <v>1061</v>
      </c>
      <c r="G2920" s="18">
        <v>616.85</v>
      </c>
      <c r="H2920" s="18">
        <v>1178.33</v>
      </c>
      <c r="I2920" s="43">
        <v>459</v>
      </c>
      <c r="J2920" s="18" t="s">
        <v>47</v>
      </c>
      <c r="K2920" t="s">
        <v>5277</v>
      </c>
      <c r="L2920" s="18" t="s">
        <v>3230</v>
      </c>
    </row>
    <row r="2921" spans="1:12" x14ac:dyDescent="0.3">
      <c r="A2921" t="s">
        <v>8169</v>
      </c>
      <c r="B2921" s="18" t="s">
        <v>16</v>
      </c>
      <c r="C2921" s="18" t="s">
        <v>26</v>
      </c>
      <c r="D2921" s="18" t="s">
        <v>32</v>
      </c>
      <c r="E2921" s="18" t="s">
        <v>40</v>
      </c>
      <c r="F2921" s="18">
        <v>1084</v>
      </c>
      <c r="G2921" s="18">
        <v>1877.83</v>
      </c>
      <c r="H2921" s="18">
        <v>3208.46</v>
      </c>
      <c r="I2921" s="43">
        <v>254</v>
      </c>
      <c r="J2921" s="18" t="s">
        <v>47</v>
      </c>
      <c r="K2921" t="s">
        <v>6251</v>
      </c>
      <c r="L2921" s="18" t="s">
        <v>306</v>
      </c>
    </row>
    <row r="2922" spans="1:12" x14ac:dyDescent="0.3">
      <c r="A2922" t="s">
        <v>9434</v>
      </c>
      <c r="B2922" s="18" t="s">
        <v>16</v>
      </c>
      <c r="C2922" s="18" t="s">
        <v>30</v>
      </c>
      <c r="D2922" s="18" t="s">
        <v>31</v>
      </c>
      <c r="E2922" s="18" t="s">
        <v>41</v>
      </c>
      <c r="F2922" s="18">
        <v>1067</v>
      </c>
      <c r="G2922" s="18">
        <v>691.26</v>
      </c>
      <c r="H2922" s="18">
        <v>1367.2</v>
      </c>
      <c r="I2922" s="43">
        <v>239</v>
      </c>
      <c r="J2922" s="18" t="s">
        <v>47</v>
      </c>
      <c r="K2922" t="s">
        <v>5158</v>
      </c>
      <c r="L2922" s="18" t="s">
        <v>2364</v>
      </c>
    </row>
    <row r="2923" spans="1:12" x14ac:dyDescent="0.3">
      <c r="A2923" t="s">
        <v>10167</v>
      </c>
      <c r="B2923" s="18" t="s">
        <v>13</v>
      </c>
      <c r="C2923" s="18" t="s">
        <v>29</v>
      </c>
      <c r="D2923" s="18" t="s">
        <v>35</v>
      </c>
      <c r="E2923" s="18" t="s">
        <v>38</v>
      </c>
      <c r="F2923" s="18">
        <v>1049</v>
      </c>
      <c r="G2923" s="18">
        <v>1286.3</v>
      </c>
      <c r="H2923" s="18">
        <v>2115.42</v>
      </c>
      <c r="I2923" s="43">
        <v>45</v>
      </c>
      <c r="J2923" s="18" t="s">
        <v>47</v>
      </c>
      <c r="K2923" t="s">
        <v>5072</v>
      </c>
      <c r="L2923" s="18" t="s">
        <v>3527</v>
      </c>
    </row>
    <row r="2924" spans="1:12" x14ac:dyDescent="0.3">
      <c r="A2924" t="s">
        <v>6347</v>
      </c>
      <c r="B2924" s="18" t="s">
        <v>12</v>
      </c>
      <c r="C2924" s="18" t="s">
        <v>27</v>
      </c>
      <c r="D2924" s="18" t="s">
        <v>31</v>
      </c>
      <c r="E2924" s="18" t="s">
        <v>42</v>
      </c>
      <c r="F2924" s="18">
        <v>1022</v>
      </c>
      <c r="G2924" s="18">
        <v>580.95000000000005</v>
      </c>
      <c r="H2924" s="18">
        <v>660.37</v>
      </c>
      <c r="I2924" s="43">
        <v>491</v>
      </c>
      <c r="J2924" s="18" t="s">
        <v>47</v>
      </c>
      <c r="K2924" t="s">
        <v>5097</v>
      </c>
      <c r="L2924" s="18" t="s">
        <v>391</v>
      </c>
    </row>
    <row r="2925" spans="1:12" x14ac:dyDescent="0.3">
      <c r="A2925" t="s">
        <v>8309</v>
      </c>
      <c r="B2925" s="18" t="s">
        <v>13</v>
      </c>
      <c r="C2925" s="18" t="s">
        <v>24</v>
      </c>
      <c r="D2925" s="18" t="s">
        <v>32</v>
      </c>
      <c r="E2925" s="18" t="s">
        <v>37</v>
      </c>
      <c r="F2925" s="18">
        <v>1068</v>
      </c>
      <c r="G2925" s="18">
        <v>1835.75</v>
      </c>
      <c r="H2925" s="18">
        <v>3611.79</v>
      </c>
      <c r="I2925" s="43">
        <v>246</v>
      </c>
      <c r="J2925" s="18" t="s">
        <v>47</v>
      </c>
      <c r="K2925" t="s">
        <v>6013</v>
      </c>
      <c r="L2925" s="18" t="s">
        <v>542</v>
      </c>
    </row>
    <row r="2926" spans="1:12" x14ac:dyDescent="0.3">
      <c r="A2926" t="s">
        <v>9104</v>
      </c>
      <c r="B2926" s="18" t="s">
        <v>13</v>
      </c>
      <c r="C2926" s="18" t="s">
        <v>22</v>
      </c>
      <c r="D2926" s="18" t="s">
        <v>32</v>
      </c>
      <c r="E2926" s="18" t="s">
        <v>40</v>
      </c>
      <c r="F2926" s="18">
        <v>1086</v>
      </c>
      <c r="G2926" s="18">
        <v>1347.02</v>
      </c>
      <c r="H2926" s="18">
        <v>1650.78</v>
      </c>
      <c r="I2926" s="43">
        <v>347</v>
      </c>
      <c r="J2926" s="18" t="s">
        <v>47</v>
      </c>
      <c r="K2926" t="s">
        <v>5550</v>
      </c>
      <c r="L2926" s="18" t="s">
        <v>1844</v>
      </c>
    </row>
    <row r="2927" spans="1:12" x14ac:dyDescent="0.3">
      <c r="A2927" t="s">
        <v>6849</v>
      </c>
      <c r="B2927" s="18" t="s">
        <v>17</v>
      </c>
      <c r="C2927" s="18" t="s">
        <v>30</v>
      </c>
      <c r="D2927" s="18" t="s">
        <v>31</v>
      </c>
      <c r="E2927" s="18" t="s">
        <v>42</v>
      </c>
      <c r="F2927" s="18">
        <v>1088</v>
      </c>
      <c r="G2927" s="18">
        <v>1624.53</v>
      </c>
      <c r="H2927" s="18">
        <v>2921.25</v>
      </c>
      <c r="I2927" s="43">
        <v>124</v>
      </c>
      <c r="J2927" s="18" t="s">
        <v>47</v>
      </c>
      <c r="K2927" t="s">
        <v>5818</v>
      </c>
      <c r="L2927" s="18" t="s">
        <v>2121</v>
      </c>
    </row>
    <row r="2928" spans="1:12" x14ac:dyDescent="0.3">
      <c r="A2928" t="s">
        <v>7616</v>
      </c>
      <c r="B2928" s="18" t="s">
        <v>15</v>
      </c>
      <c r="C2928" s="18" t="s">
        <v>26</v>
      </c>
      <c r="D2928" s="18" t="s">
        <v>34</v>
      </c>
      <c r="E2928" s="18" t="s">
        <v>37</v>
      </c>
      <c r="F2928" s="18">
        <v>1032</v>
      </c>
      <c r="G2928" s="18">
        <v>769.31</v>
      </c>
      <c r="H2928" s="18">
        <v>1119.05</v>
      </c>
      <c r="I2928" s="43">
        <v>87</v>
      </c>
      <c r="J2928" s="18" t="s">
        <v>47</v>
      </c>
      <c r="K2928" t="s">
        <v>5086</v>
      </c>
      <c r="L2928" s="18" t="s">
        <v>2575</v>
      </c>
    </row>
    <row r="2929" spans="1:12" x14ac:dyDescent="0.3">
      <c r="A2929" t="s">
        <v>8456</v>
      </c>
      <c r="B2929" s="18" t="s">
        <v>19</v>
      </c>
      <c r="C2929" s="18" t="s">
        <v>27</v>
      </c>
      <c r="D2929" s="18" t="s">
        <v>35</v>
      </c>
      <c r="E2929" s="18" t="s">
        <v>38</v>
      </c>
      <c r="F2929" s="18">
        <v>1017</v>
      </c>
      <c r="G2929" s="18">
        <v>581.75</v>
      </c>
      <c r="H2929" s="18">
        <v>919.52</v>
      </c>
      <c r="I2929" s="43">
        <v>213</v>
      </c>
      <c r="J2929" s="18" t="s">
        <v>47</v>
      </c>
      <c r="K2929" t="s">
        <v>5556</v>
      </c>
      <c r="L2929" s="18" t="s">
        <v>793</v>
      </c>
    </row>
    <row r="2930" spans="1:12" x14ac:dyDescent="0.3">
      <c r="A2930" t="s">
        <v>9313</v>
      </c>
      <c r="B2930" s="18" t="s">
        <v>11</v>
      </c>
      <c r="C2930" s="18" t="s">
        <v>21</v>
      </c>
      <c r="D2930" s="18" t="s">
        <v>32</v>
      </c>
      <c r="E2930" s="18" t="s">
        <v>43</v>
      </c>
      <c r="F2930" s="18">
        <v>1086</v>
      </c>
      <c r="G2930" s="18">
        <v>1418.72</v>
      </c>
      <c r="H2930" s="18">
        <v>1629.16</v>
      </c>
      <c r="I2930" s="43">
        <v>218</v>
      </c>
      <c r="J2930" s="18" t="s">
        <v>47</v>
      </c>
      <c r="K2930" t="s">
        <v>5777</v>
      </c>
      <c r="L2930" s="18" t="s">
        <v>2173</v>
      </c>
    </row>
    <row r="2931" spans="1:12" x14ac:dyDescent="0.3">
      <c r="A2931" t="s">
        <v>6328</v>
      </c>
      <c r="B2931" s="18" t="s">
        <v>14</v>
      </c>
      <c r="C2931" s="18" t="s">
        <v>30</v>
      </c>
      <c r="D2931" s="18" t="s">
        <v>31</v>
      </c>
      <c r="E2931" s="18" t="s">
        <v>44</v>
      </c>
      <c r="F2931" s="18">
        <v>1004</v>
      </c>
      <c r="G2931" s="18">
        <v>1847.39</v>
      </c>
      <c r="H2931" s="18">
        <v>3110.62</v>
      </c>
      <c r="I2931" s="43">
        <v>299</v>
      </c>
      <c r="J2931" s="18" t="s">
        <v>47</v>
      </c>
      <c r="K2931" t="s">
        <v>5660</v>
      </c>
      <c r="L2931" s="18" t="s">
        <v>1671</v>
      </c>
    </row>
    <row r="2932" spans="1:12" x14ac:dyDescent="0.3">
      <c r="A2932" t="s">
        <v>8727</v>
      </c>
      <c r="B2932" s="18" t="s">
        <v>17</v>
      </c>
      <c r="C2932" s="18" t="s">
        <v>27</v>
      </c>
      <c r="D2932" s="18" t="s">
        <v>31</v>
      </c>
      <c r="E2932" s="18" t="s">
        <v>36</v>
      </c>
      <c r="F2932" s="18">
        <v>1025</v>
      </c>
      <c r="G2932" s="18">
        <v>937.38</v>
      </c>
      <c r="H2932" s="18">
        <v>1161.19</v>
      </c>
      <c r="I2932" s="43">
        <v>490</v>
      </c>
      <c r="J2932" s="18" t="s">
        <v>47</v>
      </c>
      <c r="K2932" t="s">
        <v>5735</v>
      </c>
      <c r="L2932" s="18" t="s">
        <v>1207</v>
      </c>
    </row>
    <row r="2933" spans="1:12" x14ac:dyDescent="0.3">
      <c r="A2933" t="s">
        <v>6721</v>
      </c>
      <c r="B2933" s="18" t="s">
        <v>17</v>
      </c>
      <c r="C2933" s="18" t="s">
        <v>28</v>
      </c>
      <c r="D2933" s="18" t="s">
        <v>31</v>
      </c>
      <c r="E2933" s="18" t="s">
        <v>37</v>
      </c>
      <c r="F2933" s="18">
        <v>1010</v>
      </c>
      <c r="G2933" s="18">
        <v>1217.8599999999999</v>
      </c>
      <c r="H2933" s="18">
        <v>1797.07</v>
      </c>
      <c r="I2933" s="43">
        <v>226</v>
      </c>
      <c r="J2933" s="18" t="s">
        <v>47</v>
      </c>
      <c r="K2933" t="s">
        <v>5760</v>
      </c>
      <c r="L2933" s="18" t="s">
        <v>1295</v>
      </c>
    </row>
    <row r="2934" spans="1:12" x14ac:dyDescent="0.3">
      <c r="A2934" t="s">
        <v>10155</v>
      </c>
      <c r="B2934" s="18" t="s">
        <v>20</v>
      </c>
      <c r="C2934" s="18" t="s">
        <v>29</v>
      </c>
      <c r="D2934" s="18" t="s">
        <v>32</v>
      </c>
      <c r="E2934" s="18" t="s">
        <v>38</v>
      </c>
      <c r="F2934" s="18">
        <v>1008</v>
      </c>
      <c r="G2934" s="18">
        <v>569.41</v>
      </c>
      <c r="H2934" s="18">
        <v>676.75</v>
      </c>
      <c r="I2934" s="43">
        <v>151</v>
      </c>
      <c r="J2934" s="18" t="s">
        <v>47</v>
      </c>
      <c r="K2934" t="s">
        <v>5086</v>
      </c>
      <c r="L2934" s="18" t="s">
        <v>3508</v>
      </c>
    </row>
    <row r="2935" spans="1:12" x14ac:dyDescent="0.3">
      <c r="A2935" t="s">
        <v>10079</v>
      </c>
      <c r="B2935" s="18" t="s">
        <v>17</v>
      </c>
      <c r="C2935" s="18" t="s">
        <v>25</v>
      </c>
      <c r="D2935" s="18" t="s">
        <v>34</v>
      </c>
      <c r="E2935" s="18" t="s">
        <v>36</v>
      </c>
      <c r="F2935" s="18">
        <v>1060</v>
      </c>
      <c r="G2935" s="18">
        <v>90.48</v>
      </c>
      <c r="H2935" s="18">
        <v>175.94</v>
      </c>
      <c r="I2935" s="43">
        <v>388</v>
      </c>
      <c r="J2935" s="18" t="s">
        <v>47</v>
      </c>
      <c r="K2935" t="s">
        <v>4677</v>
      </c>
      <c r="L2935" s="18" t="s">
        <v>3397</v>
      </c>
    </row>
    <row r="2936" spans="1:12" x14ac:dyDescent="0.3">
      <c r="A2936" t="s">
        <v>7625</v>
      </c>
      <c r="B2936" s="18" t="s">
        <v>18</v>
      </c>
      <c r="C2936" s="18" t="s">
        <v>22</v>
      </c>
      <c r="D2936" s="18" t="s">
        <v>34</v>
      </c>
      <c r="E2936" s="18" t="s">
        <v>36</v>
      </c>
      <c r="F2936" s="18">
        <v>1069</v>
      </c>
      <c r="G2936" s="18">
        <v>810.26</v>
      </c>
      <c r="H2936" s="18">
        <v>1372.6</v>
      </c>
      <c r="I2936" s="43">
        <v>246</v>
      </c>
      <c r="J2936" s="18" t="s">
        <v>47</v>
      </c>
      <c r="K2936" t="s">
        <v>5132</v>
      </c>
      <c r="L2936" s="18" t="s">
        <v>1472</v>
      </c>
    </row>
    <row r="2937" spans="1:12" x14ac:dyDescent="0.3">
      <c r="A2937" t="s">
        <v>7904</v>
      </c>
      <c r="B2937" s="18" t="s">
        <v>14</v>
      </c>
      <c r="C2937" s="18" t="s">
        <v>30</v>
      </c>
      <c r="D2937" s="18" t="s">
        <v>34</v>
      </c>
      <c r="E2937" s="18" t="s">
        <v>44</v>
      </c>
      <c r="F2937" s="18">
        <v>1094</v>
      </c>
      <c r="G2937" s="18">
        <v>1326.43</v>
      </c>
      <c r="H2937" s="18">
        <v>1850.25</v>
      </c>
      <c r="I2937" s="43">
        <v>385</v>
      </c>
      <c r="J2937" s="18" t="s">
        <v>47</v>
      </c>
      <c r="K2937" t="s">
        <v>4622</v>
      </c>
      <c r="L2937" s="18" t="s">
        <v>4073</v>
      </c>
    </row>
    <row r="2938" spans="1:12" x14ac:dyDescent="0.3">
      <c r="A2938" t="s">
        <v>8540</v>
      </c>
      <c r="B2938" s="18" t="s">
        <v>18</v>
      </c>
      <c r="C2938" s="18" t="s">
        <v>29</v>
      </c>
      <c r="D2938" s="18" t="s">
        <v>31</v>
      </c>
      <c r="E2938" s="18" t="s">
        <v>38</v>
      </c>
      <c r="F2938" s="18">
        <v>1067</v>
      </c>
      <c r="G2938" s="18">
        <v>76.5</v>
      </c>
      <c r="H2938" s="18">
        <v>142.72999999999999</v>
      </c>
      <c r="I2938" s="43">
        <v>38</v>
      </c>
      <c r="J2938" s="18" t="s">
        <v>47</v>
      </c>
      <c r="K2938" t="s">
        <v>6150</v>
      </c>
      <c r="L2938" s="18" t="s">
        <v>918</v>
      </c>
    </row>
    <row r="2939" spans="1:12" x14ac:dyDescent="0.3">
      <c r="A2939" t="s">
        <v>8751</v>
      </c>
      <c r="B2939" s="18" t="s">
        <v>13</v>
      </c>
      <c r="C2939" s="18" t="s">
        <v>27</v>
      </c>
      <c r="D2939" s="18" t="s">
        <v>34</v>
      </c>
      <c r="E2939" s="18" t="s">
        <v>40</v>
      </c>
      <c r="F2939" s="18">
        <v>1077</v>
      </c>
      <c r="G2939" s="18">
        <v>1821.74</v>
      </c>
      <c r="H2939" s="18">
        <v>2889.07</v>
      </c>
      <c r="I2939" s="43">
        <v>427</v>
      </c>
      <c r="J2939" s="18" t="s">
        <v>47</v>
      </c>
      <c r="K2939" t="s">
        <v>4727</v>
      </c>
      <c r="L2939" s="18" t="s">
        <v>1257</v>
      </c>
    </row>
    <row r="2940" spans="1:12" x14ac:dyDescent="0.3">
      <c r="A2940" t="s">
        <v>9734</v>
      </c>
      <c r="B2940" s="18" t="s">
        <v>18</v>
      </c>
      <c r="C2940" s="18" t="s">
        <v>23</v>
      </c>
      <c r="D2940" s="18" t="s">
        <v>32</v>
      </c>
      <c r="E2940" s="18" t="s">
        <v>45</v>
      </c>
      <c r="F2940" s="18">
        <v>1088</v>
      </c>
      <c r="G2940" s="18">
        <v>1781.43</v>
      </c>
      <c r="H2940" s="18">
        <v>2881.01</v>
      </c>
      <c r="I2940" s="43">
        <v>376</v>
      </c>
      <c r="J2940" s="18" t="s">
        <v>47</v>
      </c>
      <c r="K2940" t="s">
        <v>5505</v>
      </c>
      <c r="L2940" s="18" t="s">
        <v>2837</v>
      </c>
    </row>
    <row r="2941" spans="1:12" x14ac:dyDescent="0.3">
      <c r="A2941" t="s">
        <v>10672</v>
      </c>
      <c r="B2941" s="18" t="s">
        <v>16</v>
      </c>
      <c r="C2941" s="18" t="s">
        <v>27</v>
      </c>
      <c r="D2941" s="18" t="s">
        <v>33</v>
      </c>
      <c r="E2941" s="18" t="s">
        <v>38</v>
      </c>
      <c r="F2941" s="18">
        <v>1037</v>
      </c>
      <c r="G2941" s="18">
        <v>1222.7</v>
      </c>
      <c r="H2941" s="18">
        <v>2425.4899999999998</v>
      </c>
      <c r="I2941" s="43">
        <v>215</v>
      </c>
      <c r="J2941" s="18" t="s">
        <v>47</v>
      </c>
      <c r="K2941" t="s">
        <v>4397</v>
      </c>
      <c r="L2941" s="18" t="s">
        <v>4307</v>
      </c>
    </row>
    <row r="2942" spans="1:12" x14ac:dyDescent="0.3">
      <c r="A2942" t="s">
        <v>8131</v>
      </c>
      <c r="B2942" s="18" t="s">
        <v>11</v>
      </c>
      <c r="C2942" s="18" t="s">
        <v>27</v>
      </c>
      <c r="D2942" s="18" t="s">
        <v>32</v>
      </c>
      <c r="E2942" s="18" t="s">
        <v>36</v>
      </c>
      <c r="F2942" s="18">
        <v>1019</v>
      </c>
      <c r="G2942" s="18">
        <v>1203.3900000000001</v>
      </c>
      <c r="H2942" s="18">
        <v>2107.06</v>
      </c>
      <c r="I2942" s="43">
        <v>105</v>
      </c>
      <c r="J2942" s="18" t="s">
        <v>47</v>
      </c>
      <c r="K2942" t="s">
        <v>4886</v>
      </c>
      <c r="L2942" s="18" t="s">
        <v>233</v>
      </c>
    </row>
    <row r="2943" spans="1:12" x14ac:dyDescent="0.3">
      <c r="A2943" t="s">
        <v>10192</v>
      </c>
      <c r="B2943" s="18" t="s">
        <v>16</v>
      </c>
      <c r="C2943" s="18" t="s">
        <v>21</v>
      </c>
      <c r="D2943" s="18" t="s">
        <v>33</v>
      </c>
      <c r="E2943" s="18" t="s">
        <v>43</v>
      </c>
      <c r="F2943" s="18">
        <v>1100</v>
      </c>
      <c r="G2943" s="18">
        <v>921.24</v>
      </c>
      <c r="H2943" s="18">
        <v>1203.95</v>
      </c>
      <c r="I2943" s="43">
        <v>362</v>
      </c>
      <c r="J2943" s="18" t="s">
        <v>47</v>
      </c>
      <c r="K2943" t="s">
        <v>5046</v>
      </c>
      <c r="L2943" s="18" t="s">
        <v>3561</v>
      </c>
    </row>
    <row r="2944" spans="1:12" x14ac:dyDescent="0.3">
      <c r="A2944" t="s">
        <v>9957</v>
      </c>
      <c r="B2944" s="18" t="s">
        <v>11</v>
      </c>
      <c r="C2944" s="18" t="s">
        <v>26</v>
      </c>
      <c r="D2944" s="18" t="s">
        <v>35</v>
      </c>
      <c r="E2944" s="18" t="s">
        <v>36</v>
      </c>
      <c r="F2944" s="18">
        <v>1089</v>
      </c>
      <c r="G2944" s="18">
        <v>1233.1199999999999</v>
      </c>
      <c r="H2944" s="18">
        <v>1927.36</v>
      </c>
      <c r="I2944" s="43">
        <v>171</v>
      </c>
      <c r="J2944" s="18" t="s">
        <v>47</v>
      </c>
      <c r="K2944" t="s">
        <v>5099</v>
      </c>
      <c r="L2944" s="18" t="s">
        <v>3189</v>
      </c>
    </row>
    <row r="2945" spans="1:12" x14ac:dyDescent="0.3">
      <c r="A2945" t="s">
        <v>9832</v>
      </c>
      <c r="B2945" s="18" t="s">
        <v>19</v>
      </c>
      <c r="C2945" s="18" t="s">
        <v>28</v>
      </c>
      <c r="D2945" s="18" t="s">
        <v>33</v>
      </c>
      <c r="E2945" s="18" t="s">
        <v>44</v>
      </c>
      <c r="F2945" s="18">
        <v>1036</v>
      </c>
      <c r="G2945" s="18">
        <v>534.95000000000005</v>
      </c>
      <c r="H2945" s="18">
        <v>810.78</v>
      </c>
      <c r="I2945" s="43">
        <v>252</v>
      </c>
      <c r="J2945" s="18" t="s">
        <v>47</v>
      </c>
      <c r="K2945" t="s">
        <v>5416</v>
      </c>
      <c r="L2945" s="18" t="s">
        <v>2992</v>
      </c>
    </row>
    <row r="2946" spans="1:12" x14ac:dyDescent="0.3">
      <c r="A2946" t="s">
        <v>7096</v>
      </c>
      <c r="B2946" s="18" t="s">
        <v>19</v>
      </c>
      <c r="C2946" s="18" t="s">
        <v>21</v>
      </c>
      <c r="D2946" s="18" t="s">
        <v>32</v>
      </c>
      <c r="E2946" s="18" t="s">
        <v>37</v>
      </c>
      <c r="F2946" s="18">
        <v>1019</v>
      </c>
      <c r="G2946" s="18">
        <v>1542.19</v>
      </c>
      <c r="H2946" s="18">
        <v>2151.6</v>
      </c>
      <c r="I2946" s="43">
        <v>327</v>
      </c>
      <c r="J2946" s="18" t="s">
        <v>47</v>
      </c>
      <c r="K2946" t="s">
        <v>5628</v>
      </c>
      <c r="L2946" s="18" t="s">
        <v>2216</v>
      </c>
    </row>
    <row r="2947" spans="1:12" x14ac:dyDescent="0.3">
      <c r="A2947" t="s">
        <v>6977</v>
      </c>
      <c r="B2947" s="18" t="s">
        <v>15</v>
      </c>
      <c r="C2947" s="18" t="s">
        <v>22</v>
      </c>
      <c r="D2947" s="18" t="s">
        <v>33</v>
      </c>
      <c r="E2947" s="18" t="s">
        <v>42</v>
      </c>
      <c r="F2947" s="18">
        <v>1023</v>
      </c>
      <c r="G2947" s="18">
        <v>1042.3499999999999</v>
      </c>
      <c r="H2947" s="18">
        <v>1928.44</v>
      </c>
      <c r="I2947" s="43">
        <v>182</v>
      </c>
      <c r="J2947" s="18" t="s">
        <v>47</v>
      </c>
      <c r="K2947" t="s">
        <v>5577</v>
      </c>
      <c r="L2947" s="18" t="s">
        <v>2700</v>
      </c>
    </row>
    <row r="2948" spans="1:12" x14ac:dyDescent="0.3">
      <c r="A2948" t="s">
        <v>9891</v>
      </c>
      <c r="B2948" s="18" t="s">
        <v>12</v>
      </c>
      <c r="C2948" s="18" t="s">
        <v>30</v>
      </c>
      <c r="D2948" s="18" t="s">
        <v>33</v>
      </c>
      <c r="E2948" s="18" t="s">
        <v>45</v>
      </c>
      <c r="F2948" s="18">
        <v>1047</v>
      </c>
      <c r="G2948" s="18">
        <v>765.35</v>
      </c>
      <c r="H2948" s="18">
        <v>950</v>
      </c>
      <c r="I2948" s="43">
        <v>265</v>
      </c>
      <c r="J2948" s="18" t="s">
        <v>47</v>
      </c>
      <c r="K2948" t="s">
        <v>5362</v>
      </c>
      <c r="L2948" s="18" t="s">
        <v>3082</v>
      </c>
    </row>
    <row r="2949" spans="1:12" x14ac:dyDescent="0.3">
      <c r="A2949" t="s">
        <v>8142</v>
      </c>
      <c r="B2949" s="18" t="s">
        <v>12</v>
      </c>
      <c r="C2949" s="18" t="s">
        <v>23</v>
      </c>
      <c r="D2949" s="18" t="s">
        <v>34</v>
      </c>
      <c r="E2949" s="18" t="s">
        <v>42</v>
      </c>
      <c r="F2949" s="18">
        <v>1052</v>
      </c>
      <c r="G2949" s="18">
        <v>1094.5999999999999</v>
      </c>
      <c r="H2949" s="18">
        <v>1898.38</v>
      </c>
      <c r="I2949" s="43">
        <v>305</v>
      </c>
      <c r="J2949" s="18" t="s">
        <v>47</v>
      </c>
      <c r="K2949" t="s">
        <v>5307</v>
      </c>
      <c r="L2949" s="18" t="s">
        <v>248</v>
      </c>
    </row>
    <row r="2950" spans="1:12" x14ac:dyDescent="0.3">
      <c r="A2950" t="s">
        <v>7463</v>
      </c>
      <c r="B2950" s="18" t="s">
        <v>12</v>
      </c>
      <c r="C2950" s="18" t="s">
        <v>21</v>
      </c>
      <c r="D2950" s="18" t="s">
        <v>33</v>
      </c>
      <c r="E2950" s="18" t="s">
        <v>44</v>
      </c>
      <c r="F2950" s="18">
        <v>1088</v>
      </c>
      <c r="G2950" s="18">
        <v>1226.1099999999999</v>
      </c>
      <c r="H2950" s="18">
        <v>1833.83</v>
      </c>
      <c r="I2950" s="43">
        <v>306</v>
      </c>
      <c r="J2950" s="18" t="s">
        <v>47</v>
      </c>
      <c r="K2950" t="s">
        <v>4585</v>
      </c>
      <c r="L2950" s="18" t="s">
        <v>4115</v>
      </c>
    </row>
    <row r="2951" spans="1:12" x14ac:dyDescent="0.3">
      <c r="A2951" t="s">
        <v>6875</v>
      </c>
      <c r="B2951" s="18" t="s">
        <v>13</v>
      </c>
      <c r="C2951" s="18" t="s">
        <v>27</v>
      </c>
      <c r="D2951" s="18" t="s">
        <v>35</v>
      </c>
      <c r="E2951" s="18" t="s">
        <v>40</v>
      </c>
      <c r="F2951" s="18">
        <v>1003</v>
      </c>
      <c r="G2951" s="18">
        <v>1585.31</v>
      </c>
      <c r="H2951" s="18">
        <v>2062.8200000000002</v>
      </c>
      <c r="I2951" s="43">
        <v>178</v>
      </c>
      <c r="J2951" s="18" t="s">
        <v>47</v>
      </c>
      <c r="K2951" t="s">
        <v>5052</v>
      </c>
      <c r="L2951" s="18" t="s">
        <v>3207</v>
      </c>
    </row>
    <row r="2952" spans="1:12" x14ac:dyDescent="0.3">
      <c r="A2952" t="s">
        <v>9532</v>
      </c>
      <c r="B2952" s="18" t="s">
        <v>16</v>
      </c>
      <c r="C2952" s="18" t="s">
        <v>21</v>
      </c>
      <c r="D2952" s="18" t="s">
        <v>33</v>
      </c>
      <c r="E2952" s="18" t="s">
        <v>40</v>
      </c>
      <c r="F2952" s="18">
        <v>1054</v>
      </c>
      <c r="G2952" s="18">
        <v>772.24</v>
      </c>
      <c r="H2952" s="18">
        <v>1390.16</v>
      </c>
      <c r="I2952" s="43">
        <v>233</v>
      </c>
      <c r="J2952" s="18" t="s">
        <v>47</v>
      </c>
      <c r="K2952" t="s">
        <v>5155</v>
      </c>
      <c r="L2952" s="18" t="s">
        <v>2516</v>
      </c>
    </row>
    <row r="2953" spans="1:12" x14ac:dyDescent="0.3">
      <c r="A2953" t="s">
        <v>7082</v>
      </c>
      <c r="B2953" s="18" t="s">
        <v>11</v>
      </c>
      <c r="C2953" s="18" t="s">
        <v>24</v>
      </c>
      <c r="D2953" s="18" t="s">
        <v>32</v>
      </c>
      <c r="E2953" s="18" t="s">
        <v>43</v>
      </c>
      <c r="F2953" s="18">
        <v>1082</v>
      </c>
      <c r="G2953" s="18">
        <v>252.34</v>
      </c>
      <c r="H2953" s="18">
        <v>380.91</v>
      </c>
      <c r="I2953" s="43">
        <v>344</v>
      </c>
      <c r="J2953" s="18" t="s">
        <v>47</v>
      </c>
      <c r="K2953" t="s">
        <v>4703</v>
      </c>
      <c r="L2953" s="18" t="s">
        <v>369</v>
      </c>
    </row>
    <row r="2954" spans="1:12" x14ac:dyDescent="0.3">
      <c r="A2954" t="s">
        <v>10472</v>
      </c>
      <c r="B2954" s="18" t="s">
        <v>13</v>
      </c>
      <c r="C2954" s="18" t="s">
        <v>21</v>
      </c>
      <c r="D2954" s="18" t="s">
        <v>33</v>
      </c>
      <c r="E2954" s="18" t="s">
        <v>45</v>
      </c>
      <c r="F2954" s="18">
        <v>1028</v>
      </c>
      <c r="G2954" s="18">
        <v>731.17</v>
      </c>
      <c r="H2954" s="18">
        <v>975.66</v>
      </c>
      <c r="I2954" s="43">
        <v>488</v>
      </c>
      <c r="J2954" s="18" t="s">
        <v>47</v>
      </c>
      <c r="K2954" t="s">
        <v>4724</v>
      </c>
      <c r="L2954" s="18" t="s">
        <v>3962</v>
      </c>
    </row>
    <row r="2955" spans="1:12" x14ac:dyDescent="0.3">
      <c r="A2955" t="s">
        <v>6532</v>
      </c>
      <c r="B2955" s="18" t="s">
        <v>20</v>
      </c>
      <c r="C2955" s="18" t="s">
        <v>21</v>
      </c>
      <c r="D2955" s="18" t="s">
        <v>31</v>
      </c>
      <c r="E2955" s="18" t="s">
        <v>41</v>
      </c>
      <c r="F2955" s="18">
        <v>1018</v>
      </c>
      <c r="G2955" s="18">
        <v>614.16</v>
      </c>
      <c r="H2955" s="18">
        <v>1071.4100000000001</v>
      </c>
      <c r="I2955" s="43">
        <v>447</v>
      </c>
      <c r="J2955" s="18" t="s">
        <v>47</v>
      </c>
      <c r="K2955" t="s">
        <v>6132</v>
      </c>
      <c r="L2955" s="18" t="s">
        <v>988</v>
      </c>
    </row>
    <row r="2956" spans="1:12" x14ac:dyDescent="0.3">
      <c r="A2956" t="s">
        <v>6956</v>
      </c>
      <c r="B2956" s="18" t="s">
        <v>20</v>
      </c>
      <c r="C2956" s="18" t="s">
        <v>22</v>
      </c>
      <c r="D2956" s="18" t="s">
        <v>32</v>
      </c>
      <c r="E2956" s="18" t="s">
        <v>38</v>
      </c>
      <c r="F2956" s="18">
        <v>1087</v>
      </c>
      <c r="G2956" s="18">
        <v>124.15</v>
      </c>
      <c r="H2956" s="18">
        <v>238.07</v>
      </c>
      <c r="I2956" s="43">
        <v>51</v>
      </c>
      <c r="J2956" s="18" t="s">
        <v>47</v>
      </c>
      <c r="K2956" t="s">
        <v>5543</v>
      </c>
      <c r="L2956" s="18" t="s">
        <v>1331</v>
      </c>
    </row>
    <row r="2957" spans="1:12" x14ac:dyDescent="0.3">
      <c r="A2957" t="s">
        <v>7975</v>
      </c>
      <c r="B2957" s="18" t="s">
        <v>17</v>
      </c>
      <c r="C2957" s="18" t="s">
        <v>22</v>
      </c>
      <c r="D2957" s="18" t="s">
        <v>33</v>
      </c>
      <c r="E2957" s="18" t="s">
        <v>44</v>
      </c>
      <c r="F2957" s="18">
        <v>1082</v>
      </c>
      <c r="G2957" s="18">
        <v>882.66</v>
      </c>
      <c r="H2957" s="18">
        <v>1752.07</v>
      </c>
      <c r="I2957" s="43">
        <v>424</v>
      </c>
      <c r="J2957" s="18" t="s">
        <v>47</v>
      </c>
      <c r="K2957" t="s">
        <v>6111</v>
      </c>
      <c r="L2957" s="18" t="s">
        <v>1073</v>
      </c>
    </row>
    <row r="2958" spans="1:12" x14ac:dyDescent="0.3">
      <c r="A2958" t="s">
        <v>9774</v>
      </c>
      <c r="B2958" s="18" t="s">
        <v>14</v>
      </c>
      <c r="C2958" s="18" t="s">
        <v>22</v>
      </c>
      <c r="D2958" s="18" t="s">
        <v>32</v>
      </c>
      <c r="E2958" s="18" t="s">
        <v>41</v>
      </c>
      <c r="F2958" s="18">
        <v>1072</v>
      </c>
      <c r="G2958" s="18">
        <v>1256.4100000000001</v>
      </c>
      <c r="H2958" s="18">
        <v>1920.25</v>
      </c>
      <c r="I2958" s="43">
        <v>319</v>
      </c>
      <c r="J2958" s="18" t="s">
        <v>47</v>
      </c>
      <c r="K2958" t="s">
        <v>4557</v>
      </c>
      <c r="L2958" s="18" t="s">
        <v>2899</v>
      </c>
    </row>
    <row r="2959" spans="1:12" x14ac:dyDescent="0.3">
      <c r="A2959" t="s">
        <v>7114</v>
      </c>
      <c r="B2959" s="18" t="s">
        <v>11</v>
      </c>
      <c r="C2959" s="18" t="s">
        <v>26</v>
      </c>
      <c r="D2959" s="18" t="s">
        <v>31</v>
      </c>
      <c r="E2959" s="18" t="s">
        <v>39</v>
      </c>
      <c r="F2959" s="18">
        <v>1076</v>
      </c>
      <c r="G2959" s="18">
        <v>1354.61</v>
      </c>
      <c r="H2959" s="18">
        <v>2510.67</v>
      </c>
      <c r="I2959" s="43">
        <v>376</v>
      </c>
      <c r="J2959" s="18" t="s">
        <v>47</v>
      </c>
      <c r="K2959" t="s">
        <v>5633</v>
      </c>
      <c r="L2959" s="18" t="s">
        <v>2274</v>
      </c>
    </row>
    <row r="2960" spans="1:12" x14ac:dyDescent="0.3">
      <c r="A2960" t="s">
        <v>6824</v>
      </c>
      <c r="B2960" s="18" t="s">
        <v>11</v>
      </c>
      <c r="C2960" s="18" t="s">
        <v>21</v>
      </c>
      <c r="D2960" s="18" t="s">
        <v>33</v>
      </c>
      <c r="E2960" s="18" t="s">
        <v>39</v>
      </c>
      <c r="F2960" s="18">
        <v>1018</v>
      </c>
      <c r="G2960" s="18">
        <v>1295.67</v>
      </c>
      <c r="H2960" s="18">
        <v>2340</v>
      </c>
      <c r="I2960" s="43">
        <v>39</v>
      </c>
      <c r="J2960" s="18" t="s">
        <v>47</v>
      </c>
      <c r="K2960" t="s">
        <v>5393</v>
      </c>
      <c r="L2960" s="18" t="s">
        <v>616</v>
      </c>
    </row>
    <row r="2961" spans="1:12" x14ac:dyDescent="0.3">
      <c r="A2961" t="s">
        <v>9150</v>
      </c>
      <c r="B2961" s="18" t="s">
        <v>16</v>
      </c>
      <c r="C2961" s="18" t="s">
        <v>26</v>
      </c>
      <c r="D2961" s="18" t="s">
        <v>31</v>
      </c>
      <c r="E2961" s="18" t="s">
        <v>45</v>
      </c>
      <c r="F2961" s="18">
        <v>1023</v>
      </c>
      <c r="G2961" s="18">
        <v>1787.08</v>
      </c>
      <c r="H2961" s="18">
        <v>2772.3</v>
      </c>
      <c r="I2961" s="43">
        <v>295</v>
      </c>
      <c r="J2961" s="18" t="s">
        <v>47</v>
      </c>
      <c r="K2961" t="s">
        <v>4804</v>
      </c>
      <c r="L2961" s="18" t="s">
        <v>1907</v>
      </c>
    </row>
    <row r="2962" spans="1:12" x14ac:dyDescent="0.3">
      <c r="A2962" t="s">
        <v>7034</v>
      </c>
      <c r="B2962" s="18" t="s">
        <v>19</v>
      </c>
      <c r="C2962" s="18" t="s">
        <v>27</v>
      </c>
      <c r="D2962" s="18" t="s">
        <v>34</v>
      </c>
      <c r="E2962" s="18" t="s">
        <v>41</v>
      </c>
      <c r="F2962" s="18">
        <v>1036</v>
      </c>
      <c r="G2962" s="18">
        <v>1823.47</v>
      </c>
      <c r="H2962" s="18">
        <v>2915.09</v>
      </c>
      <c r="I2962" s="43">
        <v>338</v>
      </c>
      <c r="J2962" s="18" t="s">
        <v>47</v>
      </c>
      <c r="K2962" t="s">
        <v>5520</v>
      </c>
      <c r="L2962" s="18" t="s">
        <v>2806</v>
      </c>
    </row>
    <row r="2963" spans="1:12" x14ac:dyDescent="0.3">
      <c r="A2963" t="s">
        <v>7930</v>
      </c>
      <c r="B2963" s="18" t="s">
        <v>17</v>
      </c>
      <c r="C2963" s="18" t="s">
        <v>28</v>
      </c>
      <c r="D2963" s="18" t="s">
        <v>32</v>
      </c>
      <c r="E2963" s="18" t="s">
        <v>43</v>
      </c>
      <c r="F2963" s="18">
        <v>1049</v>
      </c>
      <c r="G2963" s="18">
        <v>1677.85</v>
      </c>
      <c r="H2963" s="18">
        <v>2086.06</v>
      </c>
      <c r="I2963" s="43">
        <v>80</v>
      </c>
      <c r="J2963" s="18" t="s">
        <v>47</v>
      </c>
      <c r="K2963" t="s">
        <v>5746</v>
      </c>
      <c r="L2963" s="18" t="s">
        <v>2299</v>
      </c>
    </row>
    <row r="2964" spans="1:12" x14ac:dyDescent="0.3">
      <c r="A2964" t="s">
        <v>7806</v>
      </c>
      <c r="B2964" s="18" t="s">
        <v>16</v>
      </c>
      <c r="C2964" s="18" t="s">
        <v>29</v>
      </c>
      <c r="D2964" s="18" t="s">
        <v>32</v>
      </c>
      <c r="E2964" s="18" t="s">
        <v>39</v>
      </c>
      <c r="F2964" s="18">
        <v>1049</v>
      </c>
      <c r="G2964" s="18">
        <v>1263.67</v>
      </c>
      <c r="H2964" s="18">
        <v>1476.65</v>
      </c>
      <c r="I2964" s="43">
        <v>383</v>
      </c>
      <c r="J2964" s="18" t="s">
        <v>47</v>
      </c>
      <c r="K2964" t="s">
        <v>5063</v>
      </c>
      <c r="L2964" s="18" t="s">
        <v>3539</v>
      </c>
    </row>
    <row r="2965" spans="1:12" x14ac:dyDescent="0.3">
      <c r="A2965" t="s">
        <v>7579</v>
      </c>
      <c r="B2965" s="18" t="s">
        <v>15</v>
      </c>
      <c r="C2965" s="18" t="s">
        <v>26</v>
      </c>
      <c r="D2965" s="18" t="s">
        <v>31</v>
      </c>
      <c r="E2965" s="18" t="s">
        <v>43</v>
      </c>
      <c r="F2965" s="18">
        <v>1003</v>
      </c>
      <c r="G2965" s="18">
        <v>382.02</v>
      </c>
      <c r="H2965" s="18">
        <v>705.52</v>
      </c>
      <c r="I2965" s="43">
        <v>63</v>
      </c>
      <c r="J2965" s="18" t="s">
        <v>47</v>
      </c>
      <c r="K2965" t="s">
        <v>4834</v>
      </c>
      <c r="L2965" s="18" t="s">
        <v>2511</v>
      </c>
    </row>
    <row r="2966" spans="1:12" x14ac:dyDescent="0.3">
      <c r="A2966" t="s">
        <v>6537</v>
      </c>
      <c r="B2966" s="18" t="s">
        <v>15</v>
      </c>
      <c r="C2966" s="18" t="s">
        <v>21</v>
      </c>
      <c r="D2966" s="18" t="s">
        <v>33</v>
      </c>
      <c r="E2966" s="18" t="s">
        <v>41</v>
      </c>
      <c r="F2966" s="18">
        <v>1038</v>
      </c>
      <c r="G2966" s="18">
        <v>646.75</v>
      </c>
      <c r="H2966" s="18">
        <v>1088.58</v>
      </c>
      <c r="I2966" s="43">
        <v>445</v>
      </c>
      <c r="J2966" s="18" t="s">
        <v>47</v>
      </c>
      <c r="K2966" t="s">
        <v>6270</v>
      </c>
      <c r="L2966" s="18" t="s">
        <v>204</v>
      </c>
    </row>
    <row r="2967" spans="1:12" x14ac:dyDescent="0.3">
      <c r="A2967" t="s">
        <v>9216</v>
      </c>
      <c r="B2967" s="18" t="s">
        <v>13</v>
      </c>
      <c r="C2967" s="18" t="s">
        <v>25</v>
      </c>
      <c r="D2967" s="18" t="s">
        <v>35</v>
      </c>
      <c r="E2967" s="18" t="s">
        <v>44</v>
      </c>
      <c r="F2967" s="18">
        <v>1008</v>
      </c>
      <c r="G2967" s="18">
        <v>585.96</v>
      </c>
      <c r="H2967" s="18">
        <v>869.51</v>
      </c>
      <c r="I2967" s="43">
        <v>235</v>
      </c>
      <c r="J2967" s="18" t="s">
        <v>47</v>
      </c>
      <c r="K2967" t="s">
        <v>5849</v>
      </c>
      <c r="L2967" s="18" t="s">
        <v>2018</v>
      </c>
    </row>
    <row r="2968" spans="1:12" x14ac:dyDescent="0.3">
      <c r="A2968" t="s">
        <v>8242</v>
      </c>
      <c r="B2968" s="18" t="s">
        <v>16</v>
      </c>
      <c r="C2968" s="18" t="s">
        <v>26</v>
      </c>
      <c r="D2968" s="18" t="s">
        <v>31</v>
      </c>
      <c r="E2968" s="18" t="s">
        <v>41</v>
      </c>
      <c r="F2968" s="18">
        <v>1095</v>
      </c>
      <c r="G2968" s="18">
        <v>1786.02</v>
      </c>
      <c r="H2968" s="18">
        <v>2883.21</v>
      </c>
      <c r="I2968" s="43">
        <v>196</v>
      </c>
      <c r="J2968" s="18" t="s">
        <v>47</v>
      </c>
      <c r="K2968" t="s">
        <v>4772</v>
      </c>
      <c r="L2968" s="18" t="s">
        <v>431</v>
      </c>
    </row>
    <row r="2969" spans="1:12" x14ac:dyDescent="0.3">
      <c r="A2969" t="s">
        <v>8646</v>
      </c>
      <c r="B2969" s="18" t="s">
        <v>20</v>
      </c>
      <c r="C2969" s="18" t="s">
        <v>25</v>
      </c>
      <c r="D2969" s="18" t="s">
        <v>31</v>
      </c>
      <c r="E2969" s="18" t="s">
        <v>45</v>
      </c>
      <c r="F2969" s="18">
        <v>1096</v>
      </c>
      <c r="G2969" s="18">
        <v>339.16</v>
      </c>
      <c r="H2969" s="18">
        <v>490.46</v>
      </c>
      <c r="I2969" s="43">
        <v>313</v>
      </c>
      <c r="J2969" s="18" t="s">
        <v>47</v>
      </c>
      <c r="K2969" t="s">
        <v>5082</v>
      </c>
      <c r="L2969" s="18" t="s">
        <v>1095</v>
      </c>
    </row>
    <row r="2970" spans="1:12" x14ac:dyDescent="0.3">
      <c r="A2970" t="s">
        <v>10157</v>
      </c>
      <c r="B2970" s="18" t="s">
        <v>18</v>
      </c>
      <c r="C2970" s="18" t="s">
        <v>28</v>
      </c>
      <c r="D2970" s="18" t="s">
        <v>32</v>
      </c>
      <c r="E2970" s="18" t="s">
        <v>39</v>
      </c>
      <c r="F2970" s="18">
        <v>1044</v>
      </c>
      <c r="G2970" s="18">
        <v>1507.01</v>
      </c>
      <c r="H2970" s="18">
        <v>2604.37</v>
      </c>
      <c r="I2970" s="43">
        <v>24</v>
      </c>
      <c r="J2970" s="18" t="s">
        <v>47</v>
      </c>
      <c r="K2970" t="s">
        <v>5028</v>
      </c>
      <c r="L2970" s="18" t="s">
        <v>3511</v>
      </c>
    </row>
    <row r="2971" spans="1:12" x14ac:dyDescent="0.3">
      <c r="A2971" t="s">
        <v>8629</v>
      </c>
      <c r="B2971" s="18" t="s">
        <v>13</v>
      </c>
      <c r="C2971" s="18" t="s">
        <v>24</v>
      </c>
      <c r="D2971" s="18" t="s">
        <v>33</v>
      </c>
      <c r="E2971" s="18" t="s">
        <v>36</v>
      </c>
      <c r="F2971" s="18">
        <v>1017</v>
      </c>
      <c r="G2971" s="18">
        <v>269.7</v>
      </c>
      <c r="H2971" s="18">
        <v>423.81</v>
      </c>
      <c r="I2971" s="43">
        <v>221</v>
      </c>
      <c r="J2971" s="18" t="s">
        <v>47</v>
      </c>
      <c r="K2971" t="s">
        <v>4426</v>
      </c>
      <c r="L2971" s="18" t="s">
        <v>1063</v>
      </c>
    </row>
    <row r="2972" spans="1:12" x14ac:dyDescent="0.3">
      <c r="A2972" t="s">
        <v>8704</v>
      </c>
      <c r="B2972" s="18" t="s">
        <v>15</v>
      </c>
      <c r="C2972" s="18" t="s">
        <v>29</v>
      </c>
      <c r="D2972" s="18" t="s">
        <v>34</v>
      </c>
      <c r="E2972" s="18" t="s">
        <v>42</v>
      </c>
      <c r="F2972" s="18">
        <v>1086</v>
      </c>
      <c r="G2972" s="18">
        <v>785.96</v>
      </c>
      <c r="H2972" s="18">
        <v>1207.51</v>
      </c>
      <c r="I2972" s="43">
        <v>309</v>
      </c>
      <c r="J2972" s="18" t="s">
        <v>47</v>
      </c>
      <c r="K2972" t="s">
        <v>4521</v>
      </c>
      <c r="L2972" s="18" t="s">
        <v>1170</v>
      </c>
    </row>
    <row r="2973" spans="1:12" x14ac:dyDescent="0.3">
      <c r="A2973" t="s">
        <v>8143</v>
      </c>
      <c r="B2973" s="18" t="s">
        <v>14</v>
      </c>
      <c r="C2973" s="18" t="s">
        <v>25</v>
      </c>
      <c r="D2973" s="18" t="s">
        <v>33</v>
      </c>
      <c r="E2973" s="18" t="s">
        <v>45</v>
      </c>
      <c r="F2973" s="18">
        <v>1085</v>
      </c>
      <c r="G2973" s="18">
        <v>1595.88</v>
      </c>
      <c r="H2973" s="18">
        <v>2239.7399999999998</v>
      </c>
      <c r="I2973" s="43">
        <v>40</v>
      </c>
      <c r="J2973" s="18" t="s">
        <v>47</v>
      </c>
      <c r="K2973" t="s">
        <v>6261</v>
      </c>
      <c r="L2973" s="18" t="s">
        <v>251</v>
      </c>
    </row>
    <row r="2974" spans="1:12" x14ac:dyDescent="0.3">
      <c r="A2974" t="s">
        <v>6674</v>
      </c>
      <c r="B2974" s="18" t="s">
        <v>12</v>
      </c>
      <c r="C2974" s="18" t="s">
        <v>27</v>
      </c>
      <c r="D2974" s="18" t="s">
        <v>31</v>
      </c>
      <c r="E2974" s="18" t="s">
        <v>40</v>
      </c>
      <c r="F2974" s="18">
        <v>1013</v>
      </c>
      <c r="G2974" s="18">
        <v>1805.79</v>
      </c>
      <c r="H2974" s="18">
        <v>3368.68</v>
      </c>
      <c r="I2974" s="43">
        <v>296</v>
      </c>
      <c r="J2974" s="18" t="s">
        <v>47</v>
      </c>
      <c r="K2974" t="s">
        <v>5258</v>
      </c>
      <c r="L2974" s="18" t="s">
        <v>386</v>
      </c>
    </row>
    <row r="2975" spans="1:12" x14ac:dyDescent="0.3">
      <c r="A2975" t="s">
        <v>7046</v>
      </c>
      <c r="B2975" s="18" t="s">
        <v>12</v>
      </c>
      <c r="C2975" s="18" t="s">
        <v>28</v>
      </c>
      <c r="D2975" s="18" t="s">
        <v>31</v>
      </c>
      <c r="E2975" s="18" t="s">
        <v>36</v>
      </c>
      <c r="F2975" s="18">
        <v>1019</v>
      </c>
      <c r="G2975" s="18">
        <v>220.65</v>
      </c>
      <c r="H2975" s="18">
        <v>339.89</v>
      </c>
      <c r="I2975" s="43">
        <v>62</v>
      </c>
      <c r="J2975" s="18" t="s">
        <v>47</v>
      </c>
      <c r="K2975" t="s">
        <v>5502</v>
      </c>
      <c r="L2975" s="18" t="s">
        <v>223</v>
      </c>
    </row>
    <row r="2976" spans="1:12" x14ac:dyDescent="0.3">
      <c r="A2976" t="s">
        <v>7369</v>
      </c>
      <c r="B2976" s="18" t="s">
        <v>14</v>
      </c>
      <c r="C2976" s="18" t="s">
        <v>22</v>
      </c>
      <c r="D2976" s="18" t="s">
        <v>35</v>
      </c>
      <c r="E2976" s="18" t="s">
        <v>45</v>
      </c>
      <c r="F2976" s="18">
        <v>1061</v>
      </c>
      <c r="G2976" s="18">
        <v>599.24</v>
      </c>
      <c r="H2976" s="18">
        <v>710.3</v>
      </c>
      <c r="I2976" s="43">
        <v>332</v>
      </c>
      <c r="J2976" s="18" t="s">
        <v>47</v>
      </c>
      <c r="K2976" t="s">
        <v>5652</v>
      </c>
      <c r="L2976" s="18" t="s">
        <v>2085</v>
      </c>
    </row>
    <row r="2977" spans="1:12" x14ac:dyDescent="0.3">
      <c r="A2977" t="s">
        <v>9258</v>
      </c>
      <c r="B2977" s="18" t="s">
        <v>20</v>
      </c>
      <c r="C2977" s="18" t="s">
        <v>28</v>
      </c>
      <c r="D2977" s="18" t="s">
        <v>34</v>
      </c>
      <c r="E2977" s="18" t="s">
        <v>43</v>
      </c>
      <c r="F2977" s="18">
        <v>1058</v>
      </c>
      <c r="G2977" s="18">
        <v>549.17999999999995</v>
      </c>
      <c r="H2977" s="18">
        <v>881.95</v>
      </c>
      <c r="I2977" s="43">
        <v>260</v>
      </c>
      <c r="J2977" s="18" t="s">
        <v>47</v>
      </c>
      <c r="K2977" t="s">
        <v>4686</v>
      </c>
      <c r="L2977" s="18" t="s">
        <v>2077</v>
      </c>
    </row>
    <row r="2978" spans="1:12" x14ac:dyDescent="0.3">
      <c r="A2978" t="s">
        <v>8611</v>
      </c>
      <c r="B2978" s="18" t="s">
        <v>12</v>
      </c>
      <c r="C2978" s="18" t="s">
        <v>30</v>
      </c>
      <c r="D2978" s="18" t="s">
        <v>35</v>
      </c>
      <c r="E2978" s="18" t="s">
        <v>38</v>
      </c>
      <c r="F2978" s="18">
        <v>1002</v>
      </c>
      <c r="G2978" s="18">
        <v>409.84</v>
      </c>
      <c r="H2978" s="18">
        <v>669.62</v>
      </c>
      <c r="I2978" s="43">
        <v>113</v>
      </c>
      <c r="J2978" s="18" t="s">
        <v>47</v>
      </c>
      <c r="K2978" t="s">
        <v>5117</v>
      </c>
      <c r="L2978" s="18" t="s">
        <v>1035</v>
      </c>
    </row>
    <row r="2979" spans="1:12" x14ac:dyDescent="0.3">
      <c r="A2979" t="s">
        <v>6428</v>
      </c>
      <c r="B2979" s="18" t="s">
        <v>15</v>
      </c>
      <c r="C2979" s="18" t="s">
        <v>30</v>
      </c>
      <c r="D2979" s="18" t="s">
        <v>35</v>
      </c>
      <c r="E2979" s="18" t="s">
        <v>45</v>
      </c>
      <c r="F2979" s="18">
        <v>1002</v>
      </c>
      <c r="G2979" s="18">
        <v>1494.23</v>
      </c>
      <c r="H2979" s="18">
        <v>1943.61</v>
      </c>
      <c r="I2979" s="43">
        <v>156</v>
      </c>
      <c r="J2979" s="18" t="s">
        <v>47</v>
      </c>
      <c r="K2979" t="s">
        <v>4685</v>
      </c>
      <c r="L2979" s="18" t="s">
        <v>3952</v>
      </c>
    </row>
    <row r="2980" spans="1:12" x14ac:dyDescent="0.3">
      <c r="A2980" t="s">
        <v>8973</v>
      </c>
      <c r="B2980" s="18" t="s">
        <v>13</v>
      </c>
      <c r="C2980" s="18" t="s">
        <v>25</v>
      </c>
      <c r="D2980" s="18" t="s">
        <v>33</v>
      </c>
      <c r="E2980" s="18" t="s">
        <v>44</v>
      </c>
      <c r="F2980" s="18">
        <v>1018</v>
      </c>
      <c r="G2980" s="18">
        <v>1452.9</v>
      </c>
      <c r="H2980" s="18">
        <v>2535.9499999999998</v>
      </c>
      <c r="I2980" s="43">
        <v>500</v>
      </c>
      <c r="J2980" s="18" t="s">
        <v>47</v>
      </c>
      <c r="K2980" t="s">
        <v>5376</v>
      </c>
      <c r="L2980" s="18" t="s">
        <v>1639</v>
      </c>
    </row>
    <row r="2981" spans="1:12" x14ac:dyDescent="0.3">
      <c r="A2981" t="s">
        <v>8554</v>
      </c>
      <c r="B2981" s="18" t="s">
        <v>16</v>
      </c>
      <c r="C2981" s="18" t="s">
        <v>30</v>
      </c>
      <c r="D2981" s="18" t="s">
        <v>34</v>
      </c>
      <c r="E2981" s="18" t="s">
        <v>39</v>
      </c>
      <c r="F2981" s="18">
        <v>1013</v>
      </c>
      <c r="G2981" s="18">
        <v>1322.48</v>
      </c>
      <c r="H2981" s="18">
        <v>1464.93</v>
      </c>
      <c r="I2981" s="43">
        <v>10</v>
      </c>
      <c r="J2981" s="18" t="s">
        <v>47</v>
      </c>
      <c r="K2981" t="s">
        <v>5045</v>
      </c>
      <c r="L2981" s="18" t="s">
        <v>935</v>
      </c>
    </row>
    <row r="2982" spans="1:12" x14ac:dyDescent="0.3">
      <c r="A2982" t="s">
        <v>8141</v>
      </c>
      <c r="B2982" s="18" t="s">
        <v>19</v>
      </c>
      <c r="C2982" s="18" t="s">
        <v>24</v>
      </c>
      <c r="D2982" s="18" t="s">
        <v>31</v>
      </c>
      <c r="E2982" s="18" t="s">
        <v>36</v>
      </c>
      <c r="F2982" s="18">
        <v>1089</v>
      </c>
      <c r="G2982" s="18">
        <v>1651.59</v>
      </c>
      <c r="H2982" s="18">
        <v>2683.64</v>
      </c>
      <c r="I2982" s="43">
        <v>431</v>
      </c>
      <c r="J2982" s="18" t="s">
        <v>47</v>
      </c>
      <c r="K2982" t="s">
        <v>5919</v>
      </c>
      <c r="L2982" s="18" t="s">
        <v>247</v>
      </c>
    </row>
    <row r="2983" spans="1:12" x14ac:dyDescent="0.3">
      <c r="A2983" t="s">
        <v>6405</v>
      </c>
      <c r="B2983" s="18" t="s">
        <v>14</v>
      </c>
      <c r="C2983" s="18" t="s">
        <v>30</v>
      </c>
      <c r="D2983" s="18" t="s">
        <v>31</v>
      </c>
      <c r="E2983" s="18" t="s">
        <v>44</v>
      </c>
      <c r="F2983" s="18">
        <v>1048</v>
      </c>
      <c r="G2983" s="18">
        <v>1869.6</v>
      </c>
      <c r="H2983" s="18">
        <v>2098.61</v>
      </c>
      <c r="I2983" s="43">
        <v>246</v>
      </c>
      <c r="J2983" s="18" t="s">
        <v>47</v>
      </c>
      <c r="K2983" t="s">
        <v>5555</v>
      </c>
      <c r="L2983" s="18" t="s">
        <v>324</v>
      </c>
    </row>
    <row r="2984" spans="1:12" x14ac:dyDescent="0.3">
      <c r="A2984" t="s">
        <v>6586</v>
      </c>
      <c r="B2984" s="18" t="s">
        <v>14</v>
      </c>
      <c r="C2984" s="18" t="s">
        <v>25</v>
      </c>
      <c r="D2984" s="18" t="s">
        <v>32</v>
      </c>
      <c r="E2984" s="18" t="s">
        <v>40</v>
      </c>
      <c r="F2984" s="18">
        <v>1030</v>
      </c>
      <c r="G2984" s="18">
        <v>1694.41</v>
      </c>
      <c r="H2984" s="18">
        <v>2942.16</v>
      </c>
      <c r="I2984" s="43">
        <v>212</v>
      </c>
      <c r="J2984" s="18" t="s">
        <v>47</v>
      </c>
      <c r="K2984" t="s">
        <v>5132</v>
      </c>
      <c r="L2984" s="18" t="s">
        <v>3449</v>
      </c>
    </row>
    <row r="2985" spans="1:12" x14ac:dyDescent="0.3">
      <c r="A2985" t="s">
        <v>10041</v>
      </c>
      <c r="B2985" s="18" t="s">
        <v>18</v>
      </c>
      <c r="C2985" s="18" t="s">
        <v>23</v>
      </c>
      <c r="D2985" s="18" t="s">
        <v>31</v>
      </c>
      <c r="E2985" s="18" t="s">
        <v>36</v>
      </c>
      <c r="F2985" s="18">
        <v>1090</v>
      </c>
      <c r="G2985" s="18">
        <v>954.38</v>
      </c>
      <c r="H2985" s="18">
        <v>1522.69</v>
      </c>
      <c r="I2985" s="43">
        <v>350</v>
      </c>
      <c r="J2985" s="18" t="s">
        <v>47</v>
      </c>
      <c r="K2985" t="s">
        <v>5204</v>
      </c>
      <c r="L2985" s="18" t="s">
        <v>3339</v>
      </c>
    </row>
    <row r="2986" spans="1:12" x14ac:dyDescent="0.3">
      <c r="A2986" t="s">
        <v>9043</v>
      </c>
      <c r="B2986" s="18" t="s">
        <v>18</v>
      </c>
      <c r="C2986" s="18" t="s">
        <v>30</v>
      </c>
      <c r="D2986" s="18" t="s">
        <v>31</v>
      </c>
      <c r="E2986" s="18" t="s">
        <v>39</v>
      </c>
      <c r="F2986" s="18">
        <v>1060</v>
      </c>
      <c r="G2986" s="18">
        <v>1279.25</v>
      </c>
      <c r="H2986" s="18">
        <v>2238.4499999999998</v>
      </c>
      <c r="I2986" s="43">
        <v>98</v>
      </c>
      <c r="J2986" s="18" t="s">
        <v>47</v>
      </c>
      <c r="K2986" t="s">
        <v>5926</v>
      </c>
      <c r="L2986" s="18" t="s">
        <v>1747</v>
      </c>
    </row>
    <row r="2987" spans="1:12" x14ac:dyDescent="0.3">
      <c r="A2987" t="s">
        <v>6720</v>
      </c>
      <c r="B2987" s="18" t="s">
        <v>12</v>
      </c>
      <c r="C2987" s="18" t="s">
        <v>21</v>
      </c>
      <c r="D2987" s="18" t="s">
        <v>35</v>
      </c>
      <c r="E2987" s="18" t="s">
        <v>38</v>
      </c>
      <c r="F2987" s="18">
        <v>1002</v>
      </c>
      <c r="G2987" s="18">
        <v>994.51</v>
      </c>
      <c r="H2987" s="18">
        <v>1259.6300000000001</v>
      </c>
      <c r="I2987" s="43">
        <v>269</v>
      </c>
      <c r="J2987" s="18" t="s">
        <v>47</v>
      </c>
      <c r="K2987" t="s">
        <v>4887</v>
      </c>
      <c r="L2987" s="18" t="s">
        <v>3759</v>
      </c>
    </row>
    <row r="2988" spans="1:12" x14ac:dyDescent="0.3">
      <c r="A2988" t="s">
        <v>10307</v>
      </c>
      <c r="B2988" s="18" t="s">
        <v>11</v>
      </c>
      <c r="C2988" s="18" t="s">
        <v>27</v>
      </c>
      <c r="D2988" s="18" t="s">
        <v>35</v>
      </c>
      <c r="E2988" s="18" t="s">
        <v>44</v>
      </c>
      <c r="F2988" s="18">
        <v>1082</v>
      </c>
      <c r="G2988" s="18">
        <v>1185.52</v>
      </c>
      <c r="H2988" s="18">
        <v>1386.3</v>
      </c>
      <c r="I2988" s="43">
        <v>112</v>
      </c>
      <c r="J2988" s="18" t="s">
        <v>47</v>
      </c>
      <c r="K2988" t="s">
        <v>4915</v>
      </c>
      <c r="L2988" s="18" t="s">
        <v>3724</v>
      </c>
    </row>
    <row r="2989" spans="1:12" x14ac:dyDescent="0.3">
      <c r="A2989" t="s">
        <v>8964</v>
      </c>
      <c r="B2989" s="18" t="s">
        <v>16</v>
      </c>
      <c r="C2989" s="18" t="s">
        <v>30</v>
      </c>
      <c r="D2989" s="18" t="s">
        <v>33</v>
      </c>
      <c r="E2989" s="18" t="s">
        <v>38</v>
      </c>
      <c r="F2989" s="18">
        <v>1100</v>
      </c>
      <c r="G2989" s="18">
        <v>644.34</v>
      </c>
      <c r="H2989" s="18">
        <v>1149</v>
      </c>
      <c r="I2989" s="43">
        <v>466</v>
      </c>
      <c r="J2989" s="18" t="s">
        <v>47</v>
      </c>
      <c r="K2989" t="s">
        <v>5963</v>
      </c>
      <c r="L2989" s="18" t="s">
        <v>1620</v>
      </c>
    </row>
    <row r="2990" spans="1:12" x14ac:dyDescent="0.3">
      <c r="A2990" t="s">
        <v>8285</v>
      </c>
      <c r="B2990" s="18" t="s">
        <v>17</v>
      </c>
      <c r="C2990" s="18" t="s">
        <v>23</v>
      </c>
      <c r="D2990" s="18" t="s">
        <v>34</v>
      </c>
      <c r="E2990" s="18" t="s">
        <v>43</v>
      </c>
      <c r="F2990" s="18">
        <v>1091</v>
      </c>
      <c r="G2990" s="18">
        <v>644.84</v>
      </c>
      <c r="H2990" s="18">
        <v>887.52</v>
      </c>
      <c r="I2990" s="43">
        <v>285</v>
      </c>
      <c r="J2990" s="18" t="s">
        <v>47</v>
      </c>
      <c r="K2990" t="s">
        <v>4957</v>
      </c>
      <c r="L2990" s="18" t="s">
        <v>502</v>
      </c>
    </row>
    <row r="2991" spans="1:12" x14ac:dyDescent="0.3">
      <c r="A2991" t="s">
        <v>8730</v>
      </c>
      <c r="B2991" s="18" t="s">
        <v>20</v>
      </c>
      <c r="C2991" s="18" t="s">
        <v>30</v>
      </c>
      <c r="D2991" s="18" t="s">
        <v>33</v>
      </c>
      <c r="E2991" s="18" t="s">
        <v>38</v>
      </c>
      <c r="F2991" s="18">
        <v>1004</v>
      </c>
      <c r="G2991" s="18">
        <v>563.22</v>
      </c>
      <c r="H2991" s="18">
        <v>662.87</v>
      </c>
      <c r="I2991" s="43">
        <v>436</v>
      </c>
      <c r="J2991" s="18" t="s">
        <v>47</v>
      </c>
      <c r="K2991" t="s">
        <v>5965</v>
      </c>
      <c r="L2991" s="18" t="s">
        <v>1222</v>
      </c>
    </row>
    <row r="2992" spans="1:12" x14ac:dyDescent="0.3">
      <c r="A2992" t="s">
        <v>6884</v>
      </c>
      <c r="B2992" s="18" t="s">
        <v>16</v>
      </c>
      <c r="C2992" s="18" t="s">
        <v>25</v>
      </c>
      <c r="D2992" s="18" t="s">
        <v>31</v>
      </c>
      <c r="E2992" s="18" t="s">
        <v>42</v>
      </c>
      <c r="F2992" s="18">
        <v>1018</v>
      </c>
      <c r="G2992" s="18">
        <v>1325.07</v>
      </c>
      <c r="H2992" s="18">
        <v>1607.88</v>
      </c>
      <c r="I2992" s="43">
        <v>453</v>
      </c>
      <c r="J2992" s="18" t="s">
        <v>47</v>
      </c>
      <c r="K2992" t="s">
        <v>5692</v>
      </c>
      <c r="L2992" s="18" t="s">
        <v>1199</v>
      </c>
    </row>
    <row r="2993" spans="1:12" x14ac:dyDescent="0.3">
      <c r="A2993" t="s">
        <v>9361</v>
      </c>
      <c r="B2993" s="18" t="s">
        <v>18</v>
      </c>
      <c r="C2993" s="18" t="s">
        <v>24</v>
      </c>
      <c r="D2993" s="18" t="s">
        <v>31</v>
      </c>
      <c r="E2993" s="18" t="s">
        <v>39</v>
      </c>
      <c r="F2993" s="18">
        <v>1001</v>
      </c>
      <c r="G2993" s="18">
        <v>919.15</v>
      </c>
      <c r="H2993" s="18">
        <v>1531.6</v>
      </c>
      <c r="I2993" s="43">
        <v>435</v>
      </c>
      <c r="J2993" s="18" t="s">
        <v>47</v>
      </c>
      <c r="K2993" t="s">
        <v>4522</v>
      </c>
      <c r="L2993" s="18" t="s">
        <v>2246</v>
      </c>
    </row>
    <row r="2994" spans="1:12" x14ac:dyDescent="0.3">
      <c r="A2994" t="s">
        <v>7095</v>
      </c>
      <c r="B2994" s="18" t="s">
        <v>17</v>
      </c>
      <c r="C2994" s="18" t="s">
        <v>26</v>
      </c>
      <c r="D2994" s="18" t="s">
        <v>33</v>
      </c>
      <c r="E2994" s="18" t="s">
        <v>43</v>
      </c>
      <c r="F2994" s="18">
        <v>1085</v>
      </c>
      <c r="G2994" s="18">
        <v>1431.25</v>
      </c>
      <c r="H2994" s="18">
        <v>2488.42</v>
      </c>
      <c r="I2994" s="43">
        <v>31</v>
      </c>
      <c r="J2994" s="18" t="s">
        <v>47</v>
      </c>
      <c r="K2994" t="s">
        <v>4734</v>
      </c>
      <c r="L2994" s="18" t="s">
        <v>944</v>
      </c>
    </row>
    <row r="2995" spans="1:12" x14ac:dyDescent="0.3">
      <c r="A2995" t="s">
        <v>6477</v>
      </c>
      <c r="B2995" s="18" t="s">
        <v>15</v>
      </c>
      <c r="C2995" s="18" t="s">
        <v>27</v>
      </c>
      <c r="D2995" s="18" t="s">
        <v>34</v>
      </c>
      <c r="E2995" s="18" t="s">
        <v>37</v>
      </c>
      <c r="F2995" s="18">
        <v>1046</v>
      </c>
      <c r="G2995" s="18">
        <v>1090.29</v>
      </c>
      <c r="H2995" s="18">
        <v>1497.44</v>
      </c>
      <c r="I2995" s="43">
        <v>223</v>
      </c>
      <c r="J2995" s="18" t="s">
        <v>47</v>
      </c>
      <c r="K2995" t="s">
        <v>4769</v>
      </c>
      <c r="L2995" s="18" t="s">
        <v>3835</v>
      </c>
    </row>
    <row r="2996" spans="1:12" x14ac:dyDescent="0.3">
      <c r="A2996" t="s">
        <v>7783</v>
      </c>
      <c r="B2996" s="18" t="s">
        <v>20</v>
      </c>
      <c r="C2996" s="18" t="s">
        <v>29</v>
      </c>
      <c r="D2996" s="18" t="s">
        <v>35</v>
      </c>
      <c r="E2996" s="18" t="s">
        <v>43</v>
      </c>
      <c r="F2996" s="18">
        <v>1041</v>
      </c>
      <c r="G2996" s="18">
        <v>211.92</v>
      </c>
      <c r="H2996" s="18">
        <v>281.45999999999998</v>
      </c>
      <c r="I2996" s="43">
        <v>186</v>
      </c>
      <c r="J2996" s="18" t="s">
        <v>47</v>
      </c>
      <c r="K2996" t="s">
        <v>5773</v>
      </c>
      <c r="L2996" s="18" t="s">
        <v>1310</v>
      </c>
    </row>
    <row r="2997" spans="1:12" x14ac:dyDescent="0.3">
      <c r="A2997" t="s">
        <v>8203</v>
      </c>
      <c r="B2997" s="18" t="s">
        <v>16</v>
      </c>
      <c r="C2997" s="18" t="s">
        <v>24</v>
      </c>
      <c r="D2997" s="18" t="s">
        <v>34</v>
      </c>
      <c r="E2997" s="18" t="s">
        <v>42</v>
      </c>
      <c r="F2997" s="18">
        <v>1001</v>
      </c>
      <c r="G2997" s="18">
        <v>196.65</v>
      </c>
      <c r="H2997" s="18">
        <v>240.87</v>
      </c>
      <c r="I2997" s="43">
        <v>202</v>
      </c>
      <c r="J2997" s="18" t="s">
        <v>47</v>
      </c>
      <c r="K2997" t="s">
        <v>4458</v>
      </c>
      <c r="L2997" s="18" t="s">
        <v>364</v>
      </c>
    </row>
    <row r="2998" spans="1:12" x14ac:dyDescent="0.3">
      <c r="A2998" t="s">
        <v>6430</v>
      </c>
      <c r="B2998" s="18" t="s">
        <v>19</v>
      </c>
      <c r="C2998" s="18" t="s">
        <v>25</v>
      </c>
      <c r="D2998" s="18" t="s">
        <v>34</v>
      </c>
      <c r="E2998" s="18" t="s">
        <v>43</v>
      </c>
      <c r="F2998" s="18">
        <v>1054</v>
      </c>
      <c r="G2998" s="18">
        <v>1160.1400000000001</v>
      </c>
      <c r="H2998" s="18">
        <v>1586.56</v>
      </c>
      <c r="I2998" s="43">
        <v>441</v>
      </c>
      <c r="J2998" s="18" t="s">
        <v>47</v>
      </c>
      <c r="K2998" t="s">
        <v>5636</v>
      </c>
      <c r="L2998" s="18" t="s">
        <v>2576</v>
      </c>
    </row>
    <row r="2999" spans="1:12" x14ac:dyDescent="0.3">
      <c r="A2999" t="s">
        <v>6500</v>
      </c>
      <c r="B2999" s="18" t="s">
        <v>12</v>
      </c>
      <c r="C2999" s="18" t="s">
        <v>23</v>
      </c>
      <c r="D2999" s="18" t="s">
        <v>31</v>
      </c>
      <c r="E2999" s="18" t="s">
        <v>42</v>
      </c>
      <c r="F2999" s="18">
        <v>1006</v>
      </c>
      <c r="G2999" s="18">
        <v>1659.69</v>
      </c>
      <c r="H2999" s="18">
        <v>2675.59</v>
      </c>
      <c r="I2999" s="43">
        <v>486</v>
      </c>
      <c r="J2999" s="18" t="s">
        <v>47</v>
      </c>
      <c r="K2999" t="s">
        <v>5148</v>
      </c>
      <c r="L2999" s="18" t="s">
        <v>209</v>
      </c>
    </row>
    <row r="3000" spans="1:12" x14ac:dyDescent="0.3">
      <c r="A3000" t="s">
        <v>7532</v>
      </c>
      <c r="B3000" s="18" t="s">
        <v>17</v>
      </c>
      <c r="C3000" s="18" t="s">
        <v>25</v>
      </c>
      <c r="D3000" s="18" t="s">
        <v>35</v>
      </c>
      <c r="E3000" s="18" t="s">
        <v>37</v>
      </c>
      <c r="F3000" s="18">
        <v>1016</v>
      </c>
      <c r="G3000" s="18">
        <v>1764.64</v>
      </c>
      <c r="H3000" s="18">
        <v>2518.37</v>
      </c>
      <c r="I3000" s="43">
        <v>420</v>
      </c>
      <c r="J3000" s="18" t="s">
        <v>47</v>
      </c>
      <c r="K3000" t="s">
        <v>5952</v>
      </c>
      <c r="L3000" s="18" t="s">
        <v>844</v>
      </c>
    </row>
    <row r="3001" spans="1:12" x14ac:dyDescent="0.3">
      <c r="A3001" t="s">
        <v>9970</v>
      </c>
      <c r="B3001" s="18" t="s">
        <v>17</v>
      </c>
      <c r="C3001" s="18" t="s">
        <v>25</v>
      </c>
      <c r="D3001" s="18" t="s">
        <v>32</v>
      </c>
      <c r="E3001" s="18" t="s">
        <v>42</v>
      </c>
      <c r="F3001" s="18">
        <v>1089</v>
      </c>
      <c r="G3001" s="18">
        <v>1100.6199999999999</v>
      </c>
      <c r="H3001" s="18">
        <v>1657.02</v>
      </c>
      <c r="I3001" s="43">
        <v>278</v>
      </c>
      <c r="J3001" s="18" t="s">
        <v>47</v>
      </c>
      <c r="K3001" t="s">
        <v>4538</v>
      </c>
      <c r="L3001" s="18" t="s">
        <v>3205</v>
      </c>
    </row>
    <row r="3002" spans="1:12" x14ac:dyDescent="0.3">
      <c r="A3002" t="s">
        <v>9004</v>
      </c>
      <c r="B3002" s="18" t="s">
        <v>13</v>
      </c>
      <c r="C3002" s="18" t="s">
        <v>28</v>
      </c>
      <c r="D3002" s="18" t="s">
        <v>31</v>
      </c>
      <c r="E3002" s="18" t="s">
        <v>41</v>
      </c>
      <c r="F3002" s="18">
        <v>1093</v>
      </c>
      <c r="G3002" s="18">
        <v>607.96</v>
      </c>
      <c r="H3002" s="18">
        <v>1193.4100000000001</v>
      </c>
      <c r="I3002" s="43">
        <v>156</v>
      </c>
      <c r="J3002" s="18" t="s">
        <v>47</v>
      </c>
      <c r="K3002" t="s">
        <v>5396</v>
      </c>
      <c r="L3002" s="18" t="s">
        <v>1683</v>
      </c>
    </row>
    <row r="3003" spans="1:12" x14ac:dyDescent="0.3">
      <c r="A3003" t="s">
        <v>9347</v>
      </c>
      <c r="B3003" s="18" t="s">
        <v>14</v>
      </c>
      <c r="C3003" s="18" t="s">
        <v>23</v>
      </c>
      <c r="D3003" s="18" t="s">
        <v>31</v>
      </c>
      <c r="E3003" s="18" t="s">
        <v>45</v>
      </c>
      <c r="F3003" s="18">
        <v>1029</v>
      </c>
      <c r="G3003" s="18">
        <v>489.57</v>
      </c>
      <c r="H3003" s="18">
        <v>793.17</v>
      </c>
      <c r="I3003" s="43">
        <v>464</v>
      </c>
      <c r="J3003" s="18" t="s">
        <v>47</v>
      </c>
      <c r="K3003" t="s">
        <v>5777</v>
      </c>
      <c r="L3003" s="18" t="s">
        <v>2225</v>
      </c>
    </row>
    <row r="3004" spans="1:12" x14ac:dyDescent="0.3">
      <c r="A3004" t="s">
        <v>7355</v>
      </c>
      <c r="B3004" s="18" t="s">
        <v>20</v>
      </c>
      <c r="C3004" s="18" t="s">
        <v>26</v>
      </c>
      <c r="D3004" s="18" t="s">
        <v>33</v>
      </c>
      <c r="E3004" s="18" t="s">
        <v>36</v>
      </c>
      <c r="F3004" s="18">
        <v>1095</v>
      </c>
      <c r="G3004" s="18">
        <v>164.87</v>
      </c>
      <c r="H3004" s="18">
        <v>322.41000000000003</v>
      </c>
      <c r="I3004" s="43">
        <v>287</v>
      </c>
      <c r="J3004" s="18" t="s">
        <v>47</v>
      </c>
      <c r="K3004" t="s">
        <v>5624</v>
      </c>
      <c r="L3004" s="18" t="s">
        <v>2602</v>
      </c>
    </row>
    <row r="3005" spans="1:12" x14ac:dyDescent="0.3">
      <c r="A3005" t="s">
        <v>9515</v>
      </c>
      <c r="B3005" s="18" t="s">
        <v>15</v>
      </c>
      <c r="C3005" s="18" t="s">
        <v>27</v>
      </c>
      <c r="D3005" s="18" t="s">
        <v>32</v>
      </c>
      <c r="E3005" s="18" t="s">
        <v>38</v>
      </c>
      <c r="F3005" s="18">
        <v>1075</v>
      </c>
      <c r="G3005" s="18">
        <v>883.89</v>
      </c>
      <c r="H3005" s="18">
        <v>1414.05</v>
      </c>
      <c r="I3005" s="43">
        <v>51</v>
      </c>
      <c r="J3005" s="18" t="s">
        <v>47</v>
      </c>
      <c r="K3005" t="s">
        <v>5672</v>
      </c>
      <c r="L3005" s="18" t="s">
        <v>2495</v>
      </c>
    </row>
    <row r="3006" spans="1:12" x14ac:dyDescent="0.3">
      <c r="A3006" t="s">
        <v>9914</v>
      </c>
      <c r="B3006" s="18" t="s">
        <v>15</v>
      </c>
      <c r="C3006" s="18" t="s">
        <v>22</v>
      </c>
      <c r="D3006" s="18" t="s">
        <v>35</v>
      </c>
      <c r="E3006" s="18" t="s">
        <v>42</v>
      </c>
      <c r="F3006" s="18">
        <v>1006</v>
      </c>
      <c r="G3006" s="18">
        <v>783.02</v>
      </c>
      <c r="H3006" s="18">
        <v>1171.33</v>
      </c>
      <c r="I3006" s="43">
        <v>23</v>
      </c>
      <c r="J3006" s="18" t="s">
        <v>47</v>
      </c>
      <c r="K3006" t="s">
        <v>4710</v>
      </c>
      <c r="L3006" s="18" t="s">
        <v>3123</v>
      </c>
    </row>
    <row r="3007" spans="1:12" x14ac:dyDescent="0.3">
      <c r="A3007" t="s">
        <v>7205</v>
      </c>
      <c r="B3007" s="18" t="s">
        <v>12</v>
      </c>
      <c r="C3007" s="18" t="s">
        <v>25</v>
      </c>
      <c r="D3007" s="18" t="s">
        <v>34</v>
      </c>
      <c r="E3007" s="18" t="s">
        <v>43</v>
      </c>
      <c r="F3007" s="18">
        <v>1096</v>
      </c>
      <c r="G3007" s="18">
        <v>1168.22</v>
      </c>
      <c r="H3007" s="18">
        <v>2252.98</v>
      </c>
      <c r="I3007" s="43">
        <v>154</v>
      </c>
      <c r="J3007" s="18" t="s">
        <v>47</v>
      </c>
      <c r="K3007" t="s">
        <v>4838</v>
      </c>
      <c r="L3007" s="18" t="s">
        <v>3826</v>
      </c>
    </row>
    <row r="3008" spans="1:12" x14ac:dyDescent="0.3">
      <c r="A3008" t="s">
        <v>9709</v>
      </c>
      <c r="B3008" s="18" t="s">
        <v>13</v>
      </c>
      <c r="C3008" s="18" t="s">
        <v>25</v>
      </c>
      <c r="D3008" s="18" t="s">
        <v>32</v>
      </c>
      <c r="E3008" s="18" t="s">
        <v>42</v>
      </c>
      <c r="F3008" s="18">
        <v>1044</v>
      </c>
      <c r="G3008" s="18">
        <v>137.06</v>
      </c>
      <c r="H3008" s="18">
        <v>175.61</v>
      </c>
      <c r="I3008" s="43">
        <v>496</v>
      </c>
      <c r="J3008" s="18" t="s">
        <v>47</v>
      </c>
      <c r="K3008" t="s">
        <v>5527</v>
      </c>
      <c r="L3008" s="18" t="s">
        <v>2793</v>
      </c>
    </row>
    <row r="3009" spans="1:12" x14ac:dyDescent="0.3">
      <c r="A3009" t="s">
        <v>10676</v>
      </c>
      <c r="B3009" s="18" t="s">
        <v>13</v>
      </c>
      <c r="C3009" s="18" t="s">
        <v>23</v>
      </c>
      <c r="D3009" s="18" t="s">
        <v>33</v>
      </c>
      <c r="E3009" s="18" t="s">
        <v>36</v>
      </c>
      <c r="F3009" s="18">
        <v>1068</v>
      </c>
      <c r="G3009" s="18">
        <v>411.08</v>
      </c>
      <c r="H3009" s="18">
        <v>548</v>
      </c>
      <c r="I3009" s="43">
        <v>312</v>
      </c>
      <c r="J3009" s="18" t="s">
        <v>47</v>
      </c>
      <c r="K3009" t="s">
        <v>4393</v>
      </c>
      <c r="L3009" s="18" t="s">
        <v>4311</v>
      </c>
    </row>
    <row r="3010" spans="1:12" x14ac:dyDescent="0.3">
      <c r="A3010" t="s">
        <v>7341</v>
      </c>
      <c r="B3010" s="18" t="s">
        <v>12</v>
      </c>
      <c r="C3010" s="18" t="s">
        <v>21</v>
      </c>
      <c r="D3010" s="18" t="s">
        <v>34</v>
      </c>
      <c r="E3010" s="18" t="s">
        <v>43</v>
      </c>
      <c r="F3010" s="18">
        <v>1004</v>
      </c>
      <c r="G3010" s="18">
        <v>1597.76</v>
      </c>
      <c r="H3010" s="18">
        <v>2688.48</v>
      </c>
      <c r="I3010" s="43">
        <v>180</v>
      </c>
      <c r="J3010" s="18" t="s">
        <v>47</v>
      </c>
      <c r="K3010" t="s">
        <v>4430</v>
      </c>
      <c r="L3010" s="18" t="s">
        <v>4275</v>
      </c>
    </row>
    <row r="3011" spans="1:12" x14ac:dyDescent="0.3">
      <c r="A3011" t="s">
        <v>9975</v>
      </c>
      <c r="B3011" s="18" t="s">
        <v>18</v>
      </c>
      <c r="C3011" s="18" t="s">
        <v>23</v>
      </c>
      <c r="D3011" s="18" t="s">
        <v>32</v>
      </c>
      <c r="E3011" s="18" t="s">
        <v>42</v>
      </c>
      <c r="F3011" s="18">
        <v>1065</v>
      </c>
      <c r="G3011" s="18">
        <v>222.85</v>
      </c>
      <c r="H3011" s="18">
        <v>414.34</v>
      </c>
      <c r="I3011" s="43">
        <v>500</v>
      </c>
      <c r="J3011" s="18" t="s">
        <v>47</v>
      </c>
      <c r="K3011" t="s">
        <v>4424</v>
      </c>
      <c r="L3011" s="18" t="s">
        <v>3213</v>
      </c>
    </row>
    <row r="3012" spans="1:12" x14ac:dyDescent="0.3">
      <c r="A3012" t="s">
        <v>10394</v>
      </c>
      <c r="B3012" s="18" t="s">
        <v>16</v>
      </c>
      <c r="C3012" s="18" t="s">
        <v>27</v>
      </c>
      <c r="D3012" s="18" t="s">
        <v>35</v>
      </c>
      <c r="E3012" s="18" t="s">
        <v>40</v>
      </c>
      <c r="F3012" s="18">
        <v>1077</v>
      </c>
      <c r="G3012" s="18">
        <v>454.79</v>
      </c>
      <c r="H3012" s="18">
        <v>705.36</v>
      </c>
      <c r="I3012" s="43">
        <v>274</v>
      </c>
      <c r="J3012" s="18" t="s">
        <v>47</v>
      </c>
      <c r="K3012" t="s">
        <v>4812</v>
      </c>
      <c r="L3012" s="18" t="s">
        <v>3859</v>
      </c>
    </row>
    <row r="3013" spans="1:12" x14ac:dyDescent="0.3">
      <c r="A3013" t="s">
        <v>9166</v>
      </c>
      <c r="B3013" s="18" t="s">
        <v>14</v>
      </c>
      <c r="C3013" s="18" t="s">
        <v>27</v>
      </c>
      <c r="D3013" s="18" t="s">
        <v>33</v>
      </c>
      <c r="E3013" s="18" t="s">
        <v>42</v>
      </c>
      <c r="F3013" s="18">
        <v>1061</v>
      </c>
      <c r="G3013" s="18">
        <v>635.88</v>
      </c>
      <c r="H3013" s="18">
        <v>815.53</v>
      </c>
      <c r="I3013" s="43">
        <v>123</v>
      </c>
      <c r="J3013" s="18" t="s">
        <v>47</v>
      </c>
      <c r="K3013" t="s">
        <v>5511</v>
      </c>
      <c r="L3013" s="18" t="s">
        <v>1939</v>
      </c>
    </row>
    <row r="3014" spans="1:12" x14ac:dyDescent="0.3">
      <c r="A3014" t="s">
        <v>10552</v>
      </c>
      <c r="B3014" s="18" t="s">
        <v>14</v>
      </c>
      <c r="C3014" s="18" t="s">
        <v>28</v>
      </c>
      <c r="D3014" s="18" t="s">
        <v>32</v>
      </c>
      <c r="E3014" s="18" t="s">
        <v>39</v>
      </c>
      <c r="F3014" s="18">
        <v>1077</v>
      </c>
      <c r="G3014" s="18">
        <v>391.17</v>
      </c>
      <c r="H3014" s="18">
        <v>454.63</v>
      </c>
      <c r="I3014" s="43">
        <v>202</v>
      </c>
      <c r="J3014" s="18" t="s">
        <v>47</v>
      </c>
      <c r="K3014" t="s">
        <v>4582</v>
      </c>
      <c r="L3014" s="18" t="s">
        <v>4118</v>
      </c>
    </row>
    <row r="3015" spans="1:12" x14ac:dyDescent="0.3">
      <c r="A3015" t="s">
        <v>7924</v>
      </c>
      <c r="B3015" s="18" t="s">
        <v>12</v>
      </c>
      <c r="C3015" s="18" t="s">
        <v>28</v>
      </c>
      <c r="D3015" s="18" t="s">
        <v>34</v>
      </c>
      <c r="E3015" s="18" t="s">
        <v>42</v>
      </c>
      <c r="F3015" s="18">
        <v>1067</v>
      </c>
      <c r="G3015" s="18">
        <v>1452.43</v>
      </c>
      <c r="H3015" s="18">
        <v>2709.96</v>
      </c>
      <c r="I3015" s="43">
        <v>364</v>
      </c>
      <c r="J3015" s="18" t="s">
        <v>47</v>
      </c>
      <c r="K3015" t="s">
        <v>5171</v>
      </c>
      <c r="L3015" s="18" t="s">
        <v>3388</v>
      </c>
    </row>
    <row r="3016" spans="1:12" x14ac:dyDescent="0.3">
      <c r="A3016" t="s">
        <v>8678</v>
      </c>
      <c r="B3016" s="18" t="s">
        <v>14</v>
      </c>
      <c r="C3016" s="18" t="s">
        <v>21</v>
      </c>
      <c r="D3016" s="18" t="s">
        <v>35</v>
      </c>
      <c r="E3016" s="18" t="s">
        <v>36</v>
      </c>
      <c r="F3016" s="18">
        <v>1093</v>
      </c>
      <c r="G3016" s="18">
        <v>297.89</v>
      </c>
      <c r="H3016" s="18">
        <v>444.02</v>
      </c>
      <c r="I3016" s="43">
        <v>48</v>
      </c>
      <c r="J3016" s="18" t="s">
        <v>47</v>
      </c>
      <c r="K3016" t="s">
        <v>6062</v>
      </c>
      <c r="L3016" s="18" t="s">
        <v>1137</v>
      </c>
    </row>
    <row r="3017" spans="1:12" x14ac:dyDescent="0.3">
      <c r="A3017" t="s">
        <v>6750</v>
      </c>
      <c r="B3017" s="18" t="s">
        <v>13</v>
      </c>
      <c r="C3017" s="18" t="s">
        <v>28</v>
      </c>
      <c r="D3017" s="18" t="s">
        <v>34</v>
      </c>
      <c r="E3017" s="18" t="s">
        <v>41</v>
      </c>
      <c r="F3017" s="18">
        <v>1068</v>
      </c>
      <c r="G3017" s="18">
        <v>891.57</v>
      </c>
      <c r="H3017" s="18">
        <v>1750.89</v>
      </c>
      <c r="I3017" s="43">
        <v>493</v>
      </c>
      <c r="J3017" s="18" t="s">
        <v>47</v>
      </c>
      <c r="K3017" t="s">
        <v>4921</v>
      </c>
      <c r="L3017" s="18" t="s">
        <v>3716</v>
      </c>
    </row>
    <row r="3018" spans="1:12" x14ac:dyDescent="0.3">
      <c r="A3018" t="s">
        <v>6490</v>
      </c>
      <c r="B3018" s="18" t="s">
        <v>17</v>
      </c>
      <c r="C3018" s="18" t="s">
        <v>23</v>
      </c>
      <c r="D3018" s="18" t="s">
        <v>32</v>
      </c>
      <c r="E3018" s="18" t="s">
        <v>37</v>
      </c>
      <c r="F3018" s="18">
        <v>1088</v>
      </c>
      <c r="G3018" s="18">
        <v>826.74</v>
      </c>
      <c r="H3018" s="18">
        <v>1558.88</v>
      </c>
      <c r="I3018" s="43">
        <v>89</v>
      </c>
      <c r="J3018" s="18" t="s">
        <v>47</v>
      </c>
      <c r="K3018" t="s">
        <v>6101</v>
      </c>
      <c r="L3018" s="18" t="s">
        <v>1118</v>
      </c>
    </row>
    <row r="3019" spans="1:12" x14ac:dyDescent="0.3">
      <c r="A3019" t="s">
        <v>10044</v>
      </c>
      <c r="B3019" s="18" t="s">
        <v>15</v>
      </c>
      <c r="C3019" s="18" t="s">
        <v>22</v>
      </c>
      <c r="D3019" s="18" t="s">
        <v>35</v>
      </c>
      <c r="E3019" s="18" t="s">
        <v>40</v>
      </c>
      <c r="F3019" s="18">
        <v>1082</v>
      </c>
      <c r="G3019" s="18">
        <v>1816.37</v>
      </c>
      <c r="H3019" s="18">
        <v>3243.13</v>
      </c>
      <c r="I3019" s="43">
        <v>224</v>
      </c>
      <c r="J3019" s="18" t="s">
        <v>47</v>
      </c>
      <c r="K3019" t="s">
        <v>5198</v>
      </c>
      <c r="L3019" s="18" t="s">
        <v>3346</v>
      </c>
    </row>
    <row r="3020" spans="1:12" x14ac:dyDescent="0.3">
      <c r="A3020" t="s">
        <v>9645</v>
      </c>
      <c r="B3020" s="18" t="s">
        <v>13</v>
      </c>
      <c r="C3020" s="18" t="s">
        <v>26</v>
      </c>
      <c r="D3020" s="18" t="s">
        <v>33</v>
      </c>
      <c r="E3020" s="18" t="s">
        <v>45</v>
      </c>
      <c r="F3020" s="18">
        <v>1029</v>
      </c>
      <c r="G3020" s="18">
        <v>618.67999999999995</v>
      </c>
      <c r="H3020" s="18">
        <v>700.76</v>
      </c>
      <c r="I3020" s="43">
        <v>131</v>
      </c>
      <c r="J3020" s="18" t="s">
        <v>47</v>
      </c>
      <c r="K3020" t="s">
        <v>5575</v>
      </c>
      <c r="L3020" s="18" t="s">
        <v>2705</v>
      </c>
    </row>
    <row r="3021" spans="1:12" x14ac:dyDescent="0.3">
      <c r="A3021" t="s">
        <v>9167</v>
      </c>
      <c r="B3021" s="18" t="s">
        <v>16</v>
      </c>
      <c r="C3021" s="18" t="s">
        <v>23</v>
      </c>
      <c r="D3021" s="18" t="s">
        <v>33</v>
      </c>
      <c r="E3021" s="18" t="s">
        <v>44</v>
      </c>
      <c r="F3021" s="18">
        <v>1100</v>
      </c>
      <c r="G3021" s="18">
        <v>1038.49</v>
      </c>
      <c r="H3021" s="18">
        <v>1571.96</v>
      </c>
      <c r="I3021" s="43">
        <v>66</v>
      </c>
      <c r="J3021" s="18" t="s">
        <v>47</v>
      </c>
      <c r="K3021" t="s">
        <v>5375</v>
      </c>
      <c r="L3021" s="18" t="s">
        <v>1940</v>
      </c>
    </row>
    <row r="3022" spans="1:12" x14ac:dyDescent="0.3">
      <c r="A3022" t="s">
        <v>7159</v>
      </c>
      <c r="B3022" s="18" t="s">
        <v>16</v>
      </c>
      <c r="C3022" s="18" t="s">
        <v>25</v>
      </c>
      <c r="D3022" s="18" t="s">
        <v>32</v>
      </c>
      <c r="E3022" s="18" t="s">
        <v>36</v>
      </c>
      <c r="F3022" s="18">
        <v>1088</v>
      </c>
      <c r="G3022" s="18">
        <v>1657.07</v>
      </c>
      <c r="H3022" s="18">
        <v>2619.42</v>
      </c>
      <c r="I3022" s="43">
        <v>143</v>
      </c>
      <c r="J3022" s="18" t="s">
        <v>47</v>
      </c>
      <c r="K3022" t="s">
        <v>5803</v>
      </c>
      <c r="L3022" s="18" t="s">
        <v>889</v>
      </c>
    </row>
    <row r="3023" spans="1:12" x14ac:dyDescent="0.3">
      <c r="A3023" t="s">
        <v>9635</v>
      </c>
      <c r="B3023" s="18" t="s">
        <v>20</v>
      </c>
      <c r="C3023" s="18" t="s">
        <v>21</v>
      </c>
      <c r="D3023" s="18" t="s">
        <v>32</v>
      </c>
      <c r="E3023" s="18" t="s">
        <v>40</v>
      </c>
      <c r="F3023" s="18">
        <v>1001</v>
      </c>
      <c r="G3023" s="18">
        <v>1600.44</v>
      </c>
      <c r="H3023" s="18">
        <v>1864.9</v>
      </c>
      <c r="I3023" s="43">
        <v>341</v>
      </c>
      <c r="J3023" s="18" t="s">
        <v>47</v>
      </c>
      <c r="K3023" t="s">
        <v>5588</v>
      </c>
      <c r="L3023" s="18" t="s">
        <v>2682</v>
      </c>
    </row>
    <row r="3024" spans="1:12" x14ac:dyDescent="0.3">
      <c r="A3024" t="s">
        <v>9560</v>
      </c>
      <c r="B3024" s="18" t="s">
        <v>19</v>
      </c>
      <c r="C3024" s="18" t="s">
        <v>21</v>
      </c>
      <c r="D3024" s="18" t="s">
        <v>34</v>
      </c>
      <c r="E3024" s="18" t="s">
        <v>36</v>
      </c>
      <c r="F3024" s="18">
        <v>1048</v>
      </c>
      <c r="G3024" s="18">
        <v>1090.27</v>
      </c>
      <c r="H3024" s="18">
        <v>1998.48</v>
      </c>
      <c r="I3024" s="43">
        <v>27</v>
      </c>
      <c r="J3024" s="18" t="s">
        <v>47</v>
      </c>
      <c r="K3024" t="s">
        <v>5646</v>
      </c>
      <c r="L3024" s="18" t="s">
        <v>2552</v>
      </c>
    </row>
    <row r="3025" spans="1:12" x14ac:dyDescent="0.3">
      <c r="A3025" t="s">
        <v>8215</v>
      </c>
      <c r="B3025" s="18" t="s">
        <v>14</v>
      </c>
      <c r="C3025" s="18" t="s">
        <v>22</v>
      </c>
      <c r="D3025" s="18" t="s">
        <v>31</v>
      </c>
      <c r="E3025" s="18" t="s">
        <v>44</v>
      </c>
      <c r="F3025" s="18">
        <v>1032</v>
      </c>
      <c r="G3025" s="18">
        <v>379.47</v>
      </c>
      <c r="H3025" s="18">
        <v>558.01</v>
      </c>
      <c r="I3025" s="43">
        <v>378</v>
      </c>
      <c r="J3025" s="18" t="s">
        <v>47</v>
      </c>
      <c r="K3025" t="s">
        <v>5473</v>
      </c>
      <c r="L3025" s="18" t="s">
        <v>382</v>
      </c>
    </row>
    <row r="3026" spans="1:12" x14ac:dyDescent="0.3">
      <c r="A3026" t="s">
        <v>10261</v>
      </c>
      <c r="B3026" s="18" t="s">
        <v>11</v>
      </c>
      <c r="C3026" s="18" t="s">
        <v>29</v>
      </c>
      <c r="D3026" s="18" t="s">
        <v>32</v>
      </c>
      <c r="E3026" s="18" t="s">
        <v>42</v>
      </c>
      <c r="F3026" s="18">
        <v>1072</v>
      </c>
      <c r="G3026" s="18">
        <v>879.53</v>
      </c>
      <c r="H3026" s="18">
        <v>1531.08</v>
      </c>
      <c r="I3026" s="43">
        <v>60</v>
      </c>
      <c r="J3026" s="18" t="s">
        <v>47</v>
      </c>
      <c r="K3026" t="s">
        <v>4966</v>
      </c>
      <c r="L3026" s="18" t="s">
        <v>3661</v>
      </c>
    </row>
    <row r="3027" spans="1:12" x14ac:dyDescent="0.3">
      <c r="A3027" t="s">
        <v>6963</v>
      </c>
      <c r="B3027" s="18" t="s">
        <v>16</v>
      </c>
      <c r="C3027" s="18" t="s">
        <v>30</v>
      </c>
      <c r="D3027" s="18" t="s">
        <v>35</v>
      </c>
      <c r="E3027" s="18" t="s">
        <v>39</v>
      </c>
      <c r="F3027" s="18">
        <v>1024</v>
      </c>
      <c r="G3027" s="18">
        <v>1976.93</v>
      </c>
      <c r="H3027" s="18">
        <v>2239.0100000000002</v>
      </c>
      <c r="I3027" s="43">
        <v>447</v>
      </c>
      <c r="J3027" s="18" t="s">
        <v>47</v>
      </c>
      <c r="K3027" t="s">
        <v>5378</v>
      </c>
      <c r="L3027" s="18" t="s">
        <v>1120</v>
      </c>
    </row>
    <row r="3028" spans="1:12" x14ac:dyDescent="0.3">
      <c r="A3028" t="s">
        <v>7717</v>
      </c>
      <c r="B3028" s="18" t="s">
        <v>18</v>
      </c>
      <c r="C3028" s="18" t="s">
        <v>25</v>
      </c>
      <c r="D3028" s="18" t="s">
        <v>33</v>
      </c>
      <c r="E3028" s="18" t="s">
        <v>38</v>
      </c>
      <c r="F3028" s="18">
        <v>1052</v>
      </c>
      <c r="G3028" s="18">
        <v>1832.46</v>
      </c>
      <c r="H3028" s="18">
        <v>3470.08</v>
      </c>
      <c r="I3028" s="43">
        <v>468</v>
      </c>
      <c r="J3028" s="18" t="s">
        <v>47</v>
      </c>
      <c r="K3028" t="s">
        <v>4490</v>
      </c>
      <c r="L3028" s="18" t="s">
        <v>3137</v>
      </c>
    </row>
    <row r="3029" spans="1:12" x14ac:dyDescent="0.3">
      <c r="A3029" t="s">
        <v>10666</v>
      </c>
      <c r="B3029" s="18" t="s">
        <v>20</v>
      </c>
      <c r="C3029" s="18" t="s">
        <v>29</v>
      </c>
      <c r="D3029" s="18" t="s">
        <v>32</v>
      </c>
      <c r="E3029" s="18" t="s">
        <v>39</v>
      </c>
      <c r="F3029" s="18">
        <v>1042</v>
      </c>
      <c r="G3029" s="18">
        <v>1275.42</v>
      </c>
      <c r="H3029" s="18">
        <v>1584.07</v>
      </c>
      <c r="I3029" s="43">
        <v>27</v>
      </c>
      <c r="J3029" s="18" t="s">
        <v>47</v>
      </c>
      <c r="K3029" t="s">
        <v>4409</v>
      </c>
      <c r="L3029" s="18" t="s">
        <v>4296</v>
      </c>
    </row>
    <row r="3030" spans="1:12" x14ac:dyDescent="0.3">
      <c r="A3030" t="s">
        <v>8744</v>
      </c>
      <c r="B3030" s="18" t="s">
        <v>17</v>
      </c>
      <c r="C3030" s="18" t="s">
        <v>27</v>
      </c>
      <c r="D3030" s="18" t="s">
        <v>35</v>
      </c>
      <c r="E3030" s="18" t="s">
        <v>44</v>
      </c>
      <c r="F3030" s="18">
        <v>1082</v>
      </c>
      <c r="G3030" s="18">
        <v>1206.5899999999999</v>
      </c>
      <c r="H3030" s="18">
        <v>2281.4699999999998</v>
      </c>
      <c r="I3030" s="43">
        <v>334</v>
      </c>
      <c r="J3030" s="18" t="s">
        <v>47</v>
      </c>
      <c r="K3030" t="s">
        <v>5932</v>
      </c>
      <c r="L3030" s="18" t="s">
        <v>1242</v>
      </c>
    </row>
    <row r="3031" spans="1:12" x14ac:dyDescent="0.3">
      <c r="A3031" t="s">
        <v>9121</v>
      </c>
      <c r="B3031" s="18" t="s">
        <v>11</v>
      </c>
      <c r="C3031" s="18" t="s">
        <v>21</v>
      </c>
      <c r="D3031" s="18" t="s">
        <v>31</v>
      </c>
      <c r="E3031" s="18" t="s">
        <v>45</v>
      </c>
      <c r="F3031" s="18">
        <v>1072</v>
      </c>
      <c r="G3031" s="18">
        <v>340.89</v>
      </c>
      <c r="H3031" s="18">
        <v>423.04</v>
      </c>
      <c r="I3031" s="43">
        <v>220</v>
      </c>
      <c r="J3031" s="18" t="s">
        <v>47</v>
      </c>
      <c r="K3031" t="s">
        <v>4890</v>
      </c>
      <c r="L3031" s="18" t="s">
        <v>1863</v>
      </c>
    </row>
    <row r="3032" spans="1:12" x14ac:dyDescent="0.3">
      <c r="A3032" t="s">
        <v>6810</v>
      </c>
      <c r="B3032" s="18" t="s">
        <v>12</v>
      </c>
      <c r="C3032" s="18" t="s">
        <v>21</v>
      </c>
      <c r="D3032" s="18" t="s">
        <v>33</v>
      </c>
      <c r="E3032" s="18" t="s">
        <v>39</v>
      </c>
      <c r="F3032" s="18">
        <v>1002</v>
      </c>
      <c r="G3032" s="18">
        <v>1477.48</v>
      </c>
      <c r="H3032" s="18">
        <v>2400.67</v>
      </c>
      <c r="I3032" s="43">
        <v>441</v>
      </c>
      <c r="J3032" s="18" t="s">
        <v>47</v>
      </c>
      <c r="K3032" t="s">
        <v>5677</v>
      </c>
      <c r="L3032" s="18" t="s">
        <v>1079</v>
      </c>
    </row>
    <row r="3033" spans="1:12" x14ac:dyDescent="0.3">
      <c r="A3033" t="s">
        <v>8381</v>
      </c>
      <c r="B3033" s="18" t="s">
        <v>14</v>
      </c>
      <c r="C3033" s="18" t="s">
        <v>24</v>
      </c>
      <c r="D3033" s="18" t="s">
        <v>33</v>
      </c>
      <c r="E3033" s="18" t="s">
        <v>37</v>
      </c>
      <c r="F3033" s="18">
        <v>1002</v>
      </c>
      <c r="G3033" s="18">
        <v>269.06</v>
      </c>
      <c r="H3033" s="18">
        <v>465.49</v>
      </c>
      <c r="I3033" s="43">
        <v>228</v>
      </c>
      <c r="J3033" s="18" t="s">
        <v>47</v>
      </c>
      <c r="K3033" t="s">
        <v>6207</v>
      </c>
      <c r="L3033" s="18" t="s">
        <v>666</v>
      </c>
    </row>
    <row r="3034" spans="1:12" x14ac:dyDescent="0.3">
      <c r="A3034" t="s">
        <v>10652</v>
      </c>
      <c r="B3034" s="18" t="s">
        <v>17</v>
      </c>
      <c r="C3034" s="18" t="s">
        <v>23</v>
      </c>
      <c r="D3034" s="18" t="s">
        <v>31</v>
      </c>
      <c r="E3034" s="18" t="s">
        <v>37</v>
      </c>
      <c r="F3034" s="18">
        <v>1011</v>
      </c>
      <c r="G3034" s="18">
        <v>1792.28</v>
      </c>
      <c r="H3034" s="18">
        <v>2321.92</v>
      </c>
      <c r="I3034" s="43">
        <v>329</v>
      </c>
      <c r="J3034" s="18" t="s">
        <v>47</v>
      </c>
      <c r="K3034" t="s">
        <v>4426</v>
      </c>
      <c r="L3034" s="18" t="s">
        <v>4279</v>
      </c>
    </row>
    <row r="3035" spans="1:12" x14ac:dyDescent="0.3">
      <c r="A3035" t="s">
        <v>7043</v>
      </c>
      <c r="B3035" s="18" t="s">
        <v>19</v>
      </c>
      <c r="C3035" s="18" t="s">
        <v>25</v>
      </c>
      <c r="D3035" s="18" t="s">
        <v>34</v>
      </c>
      <c r="E3035" s="18" t="s">
        <v>44</v>
      </c>
      <c r="F3035" s="18">
        <v>1039</v>
      </c>
      <c r="G3035" s="18">
        <v>78.55</v>
      </c>
      <c r="H3035" s="18">
        <v>89.44</v>
      </c>
      <c r="I3035" s="43">
        <v>248</v>
      </c>
      <c r="J3035" s="18" t="s">
        <v>47</v>
      </c>
      <c r="K3035" t="s">
        <v>5259</v>
      </c>
      <c r="L3035" s="18" t="s">
        <v>3262</v>
      </c>
    </row>
    <row r="3036" spans="1:12" x14ac:dyDescent="0.3">
      <c r="A3036" t="s">
        <v>7946</v>
      </c>
      <c r="B3036" s="18" t="s">
        <v>20</v>
      </c>
      <c r="C3036" s="18" t="s">
        <v>23</v>
      </c>
      <c r="D3036" s="18" t="s">
        <v>32</v>
      </c>
      <c r="E3036" s="18" t="s">
        <v>36</v>
      </c>
      <c r="F3036" s="18">
        <v>1068</v>
      </c>
      <c r="G3036" s="18">
        <v>1901</v>
      </c>
      <c r="H3036" s="18">
        <v>3177.76</v>
      </c>
      <c r="I3036" s="43">
        <v>210</v>
      </c>
      <c r="J3036" s="18" t="s">
        <v>47</v>
      </c>
      <c r="K3036" t="s">
        <v>5037</v>
      </c>
      <c r="L3036" s="18" t="s">
        <v>3324</v>
      </c>
    </row>
    <row r="3037" spans="1:12" x14ac:dyDescent="0.3">
      <c r="A3037" t="s">
        <v>9030</v>
      </c>
      <c r="B3037" s="18" t="s">
        <v>12</v>
      </c>
      <c r="C3037" s="18" t="s">
        <v>23</v>
      </c>
      <c r="D3037" s="18" t="s">
        <v>33</v>
      </c>
      <c r="E3037" s="18" t="s">
        <v>42</v>
      </c>
      <c r="F3037" s="18">
        <v>1042</v>
      </c>
      <c r="G3037" s="18">
        <v>136.61000000000001</v>
      </c>
      <c r="H3037" s="18">
        <v>182.57</v>
      </c>
      <c r="I3037" s="43">
        <v>263</v>
      </c>
      <c r="J3037" s="18" t="s">
        <v>47</v>
      </c>
      <c r="K3037" t="s">
        <v>4759</v>
      </c>
      <c r="L3037" s="18" t="s">
        <v>1723</v>
      </c>
    </row>
    <row r="3038" spans="1:12" x14ac:dyDescent="0.3">
      <c r="A3038" t="s">
        <v>8066</v>
      </c>
      <c r="B3038" s="18" t="s">
        <v>11</v>
      </c>
      <c r="C3038" s="18" t="s">
        <v>21</v>
      </c>
      <c r="D3038" s="18" t="s">
        <v>34</v>
      </c>
      <c r="E3038" s="18" t="s">
        <v>38</v>
      </c>
      <c r="F3038" s="18">
        <v>1013</v>
      </c>
      <c r="G3038" s="18">
        <v>210.75</v>
      </c>
      <c r="H3038" s="18">
        <v>310.74</v>
      </c>
      <c r="I3038" s="43">
        <v>202</v>
      </c>
      <c r="J3038" s="18" t="s">
        <v>47</v>
      </c>
      <c r="K3038" t="s">
        <v>5320</v>
      </c>
      <c r="L3038" s="18" t="s">
        <v>123</v>
      </c>
    </row>
    <row r="3039" spans="1:12" x14ac:dyDescent="0.3">
      <c r="A3039" t="s">
        <v>7073</v>
      </c>
      <c r="B3039" s="18" t="s">
        <v>11</v>
      </c>
      <c r="C3039" s="18" t="s">
        <v>26</v>
      </c>
      <c r="D3039" s="18" t="s">
        <v>31</v>
      </c>
      <c r="E3039" s="18" t="s">
        <v>43</v>
      </c>
      <c r="F3039" s="18">
        <v>1053</v>
      </c>
      <c r="G3039" s="18">
        <v>1610.71</v>
      </c>
      <c r="H3039" s="18">
        <v>2339.44</v>
      </c>
      <c r="I3039" s="43">
        <v>35</v>
      </c>
      <c r="J3039" s="18" t="s">
        <v>47</v>
      </c>
      <c r="K3039" t="s">
        <v>4555</v>
      </c>
      <c r="L3039" s="18" t="s">
        <v>3301</v>
      </c>
    </row>
    <row r="3040" spans="1:12" x14ac:dyDescent="0.3">
      <c r="A3040" t="s">
        <v>6855</v>
      </c>
      <c r="B3040" s="18" t="s">
        <v>11</v>
      </c>
      <c r="C3040" s="18" t="s">
        <v>26</v>
      </c>
      <c r="D3040" s="18" t="s">
        <v>33</v>
      </c>
      <c r="E3040" s="18" t="s">
        <v>44</v>
      </c>
      <c r="F3040" s="18">
        <v>1055</v>
      </c>
      <c r="G3040" s="18">
        <v>1629.5</v>
      </c>
      <c r="H3040" s="18">
        <v>2654.98</v>
      </c>
      <c r="I3040" s="43">
        <v>238</v>
      </c>
      <c r="J3040" s="18" t="s">
        <v>47</v>
      </c>
      <c r="K3040" t="s">
        <v>5053</v>
      </c>
      <c r="L3040" s="18" t="s">
        <v>3553</v>
      </c>
    </row>
    <row r="3041" spans="1:12" x14ac:dyDescent="0.3">
      <c r="A3041" t="s">
        <v>8608</v>
      </c>
      <c r="B3041" s="18" t="s">
        <v>11</v>
      </c>
      <c r="C3041" s="18" t="s">
        <v>28</v>
      </c>
      <c r="D3041" s="18" t="s">
        <v>33</v>
      </c>
      <c r="E3041" s="18" t="s">
        <v>36</v>
      </c>
      <c r="F3041" s="18">
        <v>1092</v>
      </c>
      <c r="G3041" s="18">
        <v>1795.06</v>
      </c>
      <c r="H3041" s="18">
        <v>2880.91</v>
      </c>
      <c r="I3041" s="43">
        <v>462</v>
      </c>
      <c r="J3041" s="18" t="s">
        <v>47</v>
      </c>
      <c r="K3041" t="s">
        <v>5282</v>
      </c>
      <c r="L3041" s="18" t="s">
        <v>1029</v>
      </c>
    </row>
    <row r="3042" spans="1:12" x14ac:dyDescent="0.3">
      <c r="A3042" t="s">
        <v>8742</v>
      </c>
      <c r="B3042" s="18" t="s">
        <v>16</v>
      </c>
      <c r="C3042" s="18" t="s">
        <v>27</v>
      </c>
      <c r="D3042" s="18" t="s">
        <v>32</v>
      </c>
      <c r="E3042" s="18" t="s">
        <v>40</v>
      </c>
      <c r="F3042" s="18">
        <v>1083</v>
      </c>
      <c r="G3042" s="18">
        <v>484.22</v>
      </c>
      <c r="H3042" s="18">
        <v>568.63</v>
      </c>
      <c r="I3042" s="43">
        <v>386</v>
      </c>
      <c r="J3042" s="18" t="s">
        <v>47</v>
      </c>
      <c r="K3042" t="s">
        <v>4678</v>
      </c>
      <c r="L3042" s="18" t="s">
        <v>1241</v>
      </c>
    </row>
    <row r="3043" spans="1:12" x14ac:dyDescent="0.3">
      <c r="A3043" t="s">
        <v>8565</v>
      </c>
      <c r="B3043" s="18" t="s">
        <v>11</v>
      </c>
      <c r="C3043" s="18" t="s">
        <v>29</v>
      </c>
      <c r="D3043" s="18" t="s">
        <v>35</v>
      </c>
      <c r="E3043" s="18" t="s">
        <v>44</v>
      </c>
      <c r="F3043" s="18">
        <v>1033</v>
      </c>
      <c r="G3043" s="18">
        <v>531.96</v>
      </c>
      <c r="H3043" s="18">
        <v>903.96</v>
      </c>
      <c r="I3043" s="43">
        <v>122</v>
      </c>
      <c r="J3043" s="18" t="s">
        <v>47</v>
      </c>
      <c r="K3043" t="s">
        <v>6140</v>
      </c>
      <c r="L3043" s="18" t="s">
        <v>957</v>
      </c>
    </row>
    <row r="3044" spans="1:12" x14ac:dyDescent="0.3">
      <c r="A3044" t="s">
        <v>8080</v>
      </c>
      <c r="B3044" s="18" t="s">
        <v>17</v>
      </c>
      <c r="C3044" s="18" t="s">
        <v>26</v>
      </c>
      <c r="D3044" s="18" t="s">
        <v>31</v>
      </c>
      <c r="E3044" s="18" t="s">
        <v>39</v>
      </c>
      <c r="F3044" s="18">
        <v>1095</v>
      </c>
      <c r="G3044" s="18">
        <v>1423.71</v>
      </c>
      <c r="H3044" s="18">
        <v>2203.21</v>
      </c>
      <c r="I3044" s="43">
        <v>430</v>
      </c>
      <c r="J3044" s="18" t="s">
        <v>47</v>
      </c>
      <c r="K3044" t="s">
        <v>6279</v>
      </c>
      <c r="L3044" s="18" t="s">
        <v>148</v>
      </c>
    </row>
    <row r="3045" spans="1:12" x14ac:dyDescent="0.3">
      <c r="A3045" t="s">
        <v>10123</v>
      </c>
      <c r="B3045" s="18" t="s">
        <v>20</v>
      </c>
      <c r="C3045" s="18" t="s">
        <v>22</v>
      </c>
      <c r="D3045" s="18" t="s">
        <v>31</v>
      </c>
      <c r="E3045" s="18" t="s">
        <v>36</v>
      </c>
      <c r="F3045" s="18">
        <v>1074</v>
      </c>
      <c r="G3045" s="18">
        <v>1500.79</v>
      </c>
      <c r="H3045" s="18">
        <v>2796.88</v>
      </c>
      <c r="I3045" s="43">
        <v>198</v>
      </c>
      <c r="J3045" s="18" t="s">
        <v>47</v>
      </c>
      <c r="K3045" t="s">
        <v>5116</v>
      </c>
      <c r="L3045" s="18" t="s">
        <v>3466</v>
      </c>
    </row>
    <row r="3046" spans="1:12" x14ac:dyDescent="0.3">
      <c r="A3046" t="s">
        <v>8808</v>
      </c>
      <c r="B3046" s="18" t="s">
        <v>12</v>
      </c>
      <c r="C3046" s="18" t="s">
        <v>21</v>
      </c>
      <c r="D3046" s="18" t="s">
        <v>33</v>
      </c>
      <c r="E3046" s="18" t="s">
        <v>36</v>
      </c>
      <c r="F3046" s="18">
        <v>1097</v>
      </c>
      <c r="G3046" s="18">
        <v>1954.67</v>
      </c>
      <c r="H3046" s="18">
        <v>3413.26</v>
      </c>
      <c r="I3046" s="43">
        <v>384</v>
      </c>
      <c r="J3046" s="18" t="s">
        <v>47</v>
      </c>
      <c r="K3046" t="s">
        <v>5587</v>
      </c>
      <c r="L3046" s="18" t="s">
        <v>1355</v>
      </c>
    </row>
    <row r="3047" spans="1:12" x14ac:dyDescent="0.3">
      <c r="A3047" t="s">
        <v>6798</v>
      </c>
      <c r="B3047" s="18" t="s">
        <v>19</v>
      </c>
      <c r="C3047" s="18" t="s">
        <v>26</v>
      </c>
      <c r="D3047" s="18" t="s">
        <v>35</v>
      </c>
      <c r="E3047" s="18" t="s">
        <v>38</v>
      </c>
      <c r="F3047" s="18">
        <v>1008</v>
      </c>
      <c r="G3047" s="18">
        <v>1330.69</v>
      </c>
      <c r="H3047" s="18">
        <v>1657.95</v>
      </c>
      <c r="I3047" s="43">
        <v>387</v>
      </c>
      <c r="J3047" s="18" t="s">
        <v>47</v>
      </c>
      <c r="K3047" t="s">
        <v>5037</v>
      </c>
      <c r="L3047" s="18" t="s">
        <v>2104</v>
      </c>
    </row>
    <row r="3048" spans="1:12" x14ac:dyDescent="0.3">
      <c r="A3048" t="s">
        <v>9113</v>
      </c>
      <c r="B3048" s="18" t="s">
        <v>17</v>
      </c>
      <c r="C3048" s="18" t="s">
        <v>25</v>
      </c>
      <c r="D3048" s="18" t="s">
        <v>31</v>
      </c>
      <c r="E3048" s="18" t="s">
        <v>39</v>
      </c>
      <c r="F3048" s="18">
        <v>1037</v>
      </c>
      <c r="G3048" s="18">
        <v>1813.07</v>
      </c>
      <c r="H3048" s="18">
        <v>3009.84</v>
      </c>
      <c r="I3048" s="43">
        <v>426</v>
      </c>
      <c r="J3048" s="18" t="s">
        <v>47</v>
      </c>
      <c r="K3048" t="s">
        <v>5814</v>
      </c>
      <c r="L3048" s="18" t="s">
        <v>1854</v>
      </c>
    </row>
    <row r="3049" spans="1:12" x14ac:dyDescent="0.3">
      <c r="A3049" t="s">
        <v>7100</v>
      </c>
      <c r="B3049" s="18" t="s">
        <v>17</v>
      </c>
      <c r="C3049" s="18" t="s">
        <v>30</v>
      </c>
      <c r="D3049" s="18" t="s">
        <v>31</v>
      </c>
      <c r="E3049" s="18" t="s">
        <v>45</v>
      </c>
      <c r="F3049" s="18">
        <v>1097</v>
      </c>
      <c r="G3049" s="18">
        <v>703.92</v>
      </c>
      <c r="H3049" s="18">
        <v>866.7</v>
      </c>
      <c r="I3049" s="43">
        <v>196</v>
      </c>
      <c r="J3049" s="18" t="s">
        <v>47</v>
      </c>
      <c r="K3049" t="s">
        <v>4510</v>
      </c>
      <c r="L3049" s="18" t="s">
        <v>170</v>
      </c>
    </row>
    <row r="3050" spans="1:12" x14ac:dyDescent="0.3">
      <c r="A3050" t="s">
        <v>7697</v>
      </c>
      <c r="B3050" s="18" t="s">
        <v>12</v>
      </c>
      <c r="C3050" s="18" t="s">
        <v>24</v>
      </c>
      <c r="D3050" s="18" t="s">
        <v>33</v>
      </c>
      <c r="E3050" s="18" t="s">
        <v>43</v>
      </c>
      <c r="F3050" s="18">
        <v>1007</v>
      </c>
      <c r="G3050" s="18">
        <v>645.35</v>
      </c>
      <c r="H3050" s="18">
        <v>1216.97</v>
      </c>
      <c r="I3050" s="43">
        <v>344</v>
      </c>
      <c r="J3050" s="18" t="s">
        <v>47</v>
      </c>
      <c r="K3050" t="s">
        <v>5815</v>
      </c>
      <c r="L3050" s="18" t="s">
        <v>2129</v>
      </c>
    </row>
    <row r="3051" spans="1:12" x14ac:dyDescent="0.3">
      <c r="A3051" t="s">
        <v>9869</v>
      </c>
      <c r="B3051" s="18" t="s">
        <v>19</v>
      </c>
      <c r="C3051" s="18" t="s">
        <v>26</v>
      </c>
      <c r="D3051" s="18" t="s">
        <v>33</v>
      </c>
      <c r="E3051" s="18" t="s">
        <v>44</v>
      </c>
      <c r="F3051" s="18">
        <v>1084</v>
      </c>
      <c r="G3051" s="18">
        <v>641.87</v>
      </c>
      <c r="H3051" s="18">
        <v>1121.93</v>
      </c>
      <c r="I3051" s="43">
        <v>131</v>
      </c>
      <c r="J3051" s="18" t="s">
        <v>47</v>
      </c>
      <c r="K3051" t="s">
        <v>4917</v>
      </c>
      <c r="L3051" s="18" t="s">
        <v>3048</v>
      </c>
    </row>
    <row r="3052" spans="1:12" x14ac:dyDescent="0.3">
      <c r="A3052" t="s">
        <v>8872</v>
      </c>
      <c r="B3052" s="18" t="s">
        <v>11</v>
      </c>
      <c r="C3052" s="18" t="s">
        <v>23</v>
      </c>
      <c r="D3052" s="18" t="s">
        <v>35</v>
      </c>
      <c r="E3052" s="18" t="s">
        <v>41</v>
      </c>
      <c r="F3052" s="18">
        <v>1070</v>
      </c>
      <c r="G3052" s="18">
        <v>1774.72</v>
      </c>
      <c r="H3052" s="18">
        <v>2714.73</v>
      </c>
      <c r="I3052" s="43">
        <v>40</v>
      </c>
      <c r="J3052" s="18" t="s">
        <v>47</v>
      </c>
      <c r="K3052" t="s">
        <v>4654</v>
      </c>
      <c r="L3052" s="18" t="s">
        <v>1464</v>
      </c>
    </row>
    <row r="3053" spans="1:12" x14ac:dyDescent="0.3">
      <c r="A3053" t="s">
        <v>9712</v>
      </c>
      <c r="B3053" s="18" t="s">
        <v>15</v>
      </c>
      <c r="C3053" s="18" t="s">
        <v>29</v>
      </c>
      <c r="D3053" s="18" t="s">
        <v>32</v>
      </c>
      <c r="E3053" s="18" t="s">
        <v>37</v>
      </c>
      <c r="F3053" s="18">
        <v>1035</v>
      </c>
      <c r="G3053" s="18">
        <v>1687</v>
      </c>
      <c r="H3053" s="18">
        <v>2244.06</v>
      </c>
      <c r="I3053" s="43">
        <v>458</v>
      </c>
      <c r="J3053" s="18" t="s">
        <v>47</v>
      </c>
      <c r="K3053" t="s">
        <v>5525</v>
      </c>
      <c r="L3053" s="18" t="s">
        <v>2796</v>
      </c>
    </row>
    <row r="3054" spans="1:12" x14ac:dyDescent="0.3">
      <c r="A3054" t="s">
        <v>8410</v>
      </c>
      <c r="B3054" s="18" t="s">
        <v>15</v>
      </c>
      <c r="C3054" s="18" t="s">
        <v>25</v>
      </c>
      <c r="D3054" s="18" t="s">
        <v>31</v>
      </c>
      <c r="E3054" s="18" t="s">
        <v>38</v>
      </c>
      <c r="F3054" s="18">
        <v>1064</v>
      </c>
      <c r="G3054" s="18">
        <v>1758.06</v>
      </c>
      <c r="H3054" s="18">
        <v>2651.44</v>
      </c>
      <c r="I3054" s="43">
        <v>3</v>
      </c>
      <c r="J3054" s="18" t="s">
        <v>47</v>
      </c>
      <c r="K3054" t="s">
        <v>6089</v>
      </c>
      <c r="L3054" s="18" t="s">
        <v>709</v>
      </c>
    </row>
    <row r="3055" spans="1:12" x14ac:dyDescent="0.3">
      <c r="A3055" t="s">
        <v>7072</v>
      </c>
      <c r="B3055" s="18" t="s">
        <v>20</v>
      </c>
      <c r="C3055" s="18" t="s">
        <v>22</v>
      </c>
      <c r="D3055" s="18" t="s">
        <v>32</v>
      </c>
      <c r="E3055" s="18" t="s">
        <v>40</v>
      </c>
      <c r="F3055" s="18">
        <v>1007</v>
      </c>
      <c r="G3055" s="18">
        <v>732.29</v>
      </c>
      <c r="H3055" s="18">
        <v>1217.58</v>
      </c>
      <c r="I3055" s="43">
        <v>217</v>
      </c>
      <c r="J3055" s="18" t="s">
        <v>47</v>
      </c>
      <c r="K3055" t="s">
        <v>5485</v>
      </c>
      <c r="L3055" s="18" t="s">
        <v>997</v>
      </c>
    </row>
    <row r="3056" spans="1:12" x14ac:dyDescent="0.3">
      <c r="A3056" t="s">
        <v>6632</v>
      </c>
      <c r="B3056" s="18" t="s">
        <v>15</v>
      </c>
      <c r="C3056" s="18" t="s">
        <v>26</v>
      </c>
      <c r="D3056" s="18" t="s">
        <v>33</v>
      </c>
      <c r="E3056" s="18" t="s">
        <v>36</v>
      </c>
      <c r="F3056" s="18">
        <v>1033</v>
      </c>
      <c r="G3056" s="18">
        <v>1059.71</v>
      </c>
      <c r="H3056" s="18">
        <v>1726.93</v>
      </c>
      <c r="I3056" s="43">
        <v>331</v>
      </c>
      <c r="J3056" s="18" t="s">
        <v>47</v>
      </c>
      <c r="K3056" t="s">
        <v>4541</v>
      </c>
      <c r="L3056" s="18" t="s">
        <v>3488</v>
      </c>
    </row>
    <row r="3057" spans="1:12" x14ac:dyDescent="0.3">
      <c r="A3057" t="s">
        <v>7688</v>
      </c>
      <c r="B3057" s="18" t="s">
        <v>13</v>
      </c>
      <c r="C3057" s="18" t="s">
        <v>29</v>
      </c>
      <c r="D3057" s="18" t="s">
        <v>35</v>
      </c>
      <c r="E3057" s="18" t="s">
        <v>42</v>
      </c>
      <c r="F3057" s="18">
        <v>1053</v>
      </c>
      <c r="G3057" s="18">
        <v>1202.31</v>
      </c>
      <c r="H3057" s="18">
        <v>1647.63</v>
      </c>
      <c r="I3057" s="43">
        <v>29</v>
      </c>
      <c r="J3057" s="18" t="s">
        <v>47</v>
      </c>
      <c r="K3057" t="s">
        <v>5327</v>
      </c>
      <c r="L3057" s="18" t="s">
        <v>3050</v>
      </c>
    </row>
    <row r="3058" spans="1:12" x14ac:dyDescent="0.3">
      <c r="A3058" t="s">
        <v>8801</v>
      </c>
      <c r="B3058" s="18" t="s">
        <v>12</v>
      </c>
      <c r="C3058" s="18" t="s">
        <v>21</v>
      </c>
      <c r="D3058" s="18" t="s">
        <v>35</v>
      </c>
      <c r="E3058" s="18" t="s">
        <v>37</v>
      </c>
      <c r="F3058" s="18">
        <v>1023</v>
      </c>
      <c r="G3058" s="18">
        <v>194.76</v>
      </c>
      <c r="H3058" s="18">
        <v>247.31</v>
      </c>
      <c r="I3058" s="43">
        <v>66</v>
      </c>
      <c r="J3058" s="18" t="s">
        <v>47</v>
      </c>
      <c r="K3058" t="s">
        <v>4420</v>
      </c>
      <c r="L3058" s="18" t="s">
        <v>1343</v>
      </c>
    </row>
    <row r="3059" spans="1:12" x14ac:dyDescent="0.3">
      <c r="A3059" t="s">
        <v>6404</v>
      </c>
      <c r="B3059" s="18" t="s">
        <v>15</v>
      </c>
      <c r="C3059" s="18" t="s">
        <v>29</v>
      </c>
      <c r="D3059" s="18" t="s">
        <v>33</v>
      </c>
      <c r="E3059" s="18" t="s">
        <v>41</v>
      </c>
      <c r="F3059" s="18">
        <v>1039</v>
      </c>
      <c r="G3059" s="18">
        <v>1555.38</v>
      </c>
      <c r="H3059" s="18">
        <v>1739.94</v>
      </c>
      <c r="I3059" s="43">
        <v>154</v>
      </c>
      <c r="J3059" s="18" t="s">
        <v>47</v>
      </c>
      <c r="K3059" t="s">
        <v>4450</v>
      </c>
      <c r="L3059" s="18" t="s">
        <v>2877</v>
      </c>
    </row>
    <row r="3060" spans="1:12" x14ac:dyDescent="0.3">
      <c r="A3060" t="s">
        <v>7013</v>
      </c>
      <c r="B3060" s="18" t="s">
        <v>11</v>
      </c>
      <c r="C3060" s="18" t="s">
        <v>22</v>
      </c>
      <c r="D3060" s="18" t="s">
        <v>33</v>
      </c>
      <c r="E3060" s="18" t="s">
        <v>43</v>
      </c>
      <c r="F3060" s="18">
        <v>1028</v>
      </c>
      <c r="G3060" s="18">
        <v>227.05</v>
      </c>
      <c r="H3060" s="18">
        <v>255.48</v>
      </c>
      <c r="I3060" s="43">
        <v>129</v>
      </c>
      <c r="J3060" s="18" t="s">
        <v>47</v>
      </c>
      <c r="K3060" t="s">
        <v>5069</v>
      </c>
      <c r="L3060" s="18" t="s">
        <v>1751</v>
      </c>
    </row>
    <row r="3061" spans="1:12" x14ac:dyDescent="0.3">
      <c r="A3061" t="s">
        <v>8140</v>
      </c>
      <c r="B3061" s="18" t="s">
        <v>20</v>
      </c>
      <c r="C3061" s="18" t="s">
        <v>22</v>
      </c>
      <c r="D3061" s="18" t="s">
        <v>35</v>
      </c>
      <c r="E3061" s="18" t="s">
        <v>39</v>
      </c>
      <c r="F3061" s="18">
        <v>1017</v>
      </c>
      <c r="G3061" s="18">
        <v>1350.57</v>
      </c>
      <c r="H3061" s="18">
        <v>1813.95</v>
      </c>
      <c r="I3061" s="43">
        <v>20</v>
      </c>
      <c r="J3061" s="18" t="s">
        <v>47</v>
      </c>
      <c r="K3061" t="s">
        <v>5413</v>
      </c>
      <c r="L3061" s="18" t="s">
        <v>246</v>
      </c>
    </row>
    <row r="3062" spans="1:12" x14ac:dyDescent="0.3">
      <c r="A3062" t="s">
        <v>6437</v>
      </c>
      <c r="B3062" s="18" t="s">
        <v>15</v>
      </c>
      <c r="C3062" s="18" t="s">
        <v>26</v>
      </c>
      <c r="D3062" s="18" t="s">
        <v>34</v>
      </c>
      <c r="E3062" s="18" t="s">
        <v>37</v>
      </c>
      <c r="F3062" s="18">
        <v>1012</v>
      </c>
      <c r="G3062" s="18">
        <v>452.95</v>
      </c>
      <c r="H3062" s="18">
        <v>632.24</v>
      </c>
      <c r="I3062" s="43">
        <v>195</v>
      </c>
      <c r="J3062" s="18" t="s">
        <v>47</v>
      </c>
      <c r="K3062" t="s">
        <v>4481</v>
      </c>
      <c r="L3062" s="18" t="s">
        <v>3857</v>
      </c>
    </row>
    <row r="3063" spans="1:12" x14ac:dyDescent="0.3">
      <c r="A3063" t="s">
        <v>7933</v>
      </c>
      <c r="B3063" s="18" t="s">
        <v>11</v>
      </c>
      <c r="C3063" s="18" t="s">
        <v>22</v>
      </c>
      <c r="D3063" s="18" t="s">
        <v>35</v>
      </c>
      <c r="E3063" s="18" t="s">
        <v>40</v>
      </c>
      <c r="F3063" s="18">
        <v>1053</v>
      </c>
      <c r="G3063" s="18">
        <v>1055.28</v>
      </c>
      <c r="H3063" s="18">
        <v>1916.59</v>
      </c>
      <c r="I3063" s="43">
        <v>229</v>
      </c>
      <c r="J3063" s="18" t="s">
        <v>47</v>
      </c>
      <c r="K3063" t="s">
        <v>5120</v>
      </c>
      <c r="L3063" s="18" t="s">
        <v>388</v>
      </c>
    </row>
    <row r="3064" spans="1:12" x14ac:dyDescent="0.3">
      <c r="A3064" t="s">
        <v>10292</v>
      </c>
      <c r="B3064" s="18" t="s">
        <v>13</v>
      </c>
      <c r="C3064" s="18" t="s">
        <v>22</v>
      </c>
      <c r="D3064" s="18" t="s">
        <v>31</v>
      </c>
      <c r="E3064" s="18" t="s">
        <v>41</v>
      </c>
      <c r="F3064" s="18">
        <v>1096</v>
      </c>
      <c r="G3064" s="18">
        <v>1251.99</v>
      </c>
      <c r="H3064" s="18">
        <v>2031.12</v>
      </c>
      <c r="I3064" s="43">
        <v>465</v>
      </c>
      <c r="J3064" s="18" t="s">
        <v>47</v>
      </c>
      <c r="K3064" t="s">
        <v>4937</v>
      </c>
      <c r="L3064" s="18" t="s">
        <v>3274</v>
      </c>
    </row>
    <row r="3065" spans="1:12" x14ac:dyDescent="0.3">
      <c r="A3065" t="s">
        <v>6349</v>
      </c>
      <c r="B3065" s="18" t="s">
        <v>11</v>
      </c>
      <c r="C3065" s="18" t="s">
        <v>21</v>
      </c>
      <c r="D3065" s="18" t="s">
        <v>35</v>
      </c>
      <c r="E3065" s="18" t="s">
        <v>43</v>
      </c>
      <c r="F3065" s="18">
        <v>1037</v>
      </c>
      <c r="G3065" s="18">
        <v>878.94</v>
      </c>
      <c r="H3065" s="18">
        <v>1310.81</v>
      </c>
      <c r="I3065" s="43">
        <v>379</v>
      </c>
      <c r="J3065" s="18" t="s">
        <v>47</v>
      </c>
      <c r="K3065" t="s">
        <v>4647</v>
      </c>
      <c r="L3065" s="18" t="s">
        <v>4048</v>
      </c>
    </row>
    <row r="3066" spans="1:12" x14ac:dyDescent="0.3">
      <c r="A3066" t="s">
        <v>6478</v>
      </c>
      <c r="B3066" s="18" t="s">
        <v>11</v>
      </c>
      <c r="C3066" s="18" t="s">
        <v>23</v>
      </c>
      <c r="D3066" s="18" t="s">
        <v>31</v>
      </c>
      <c r="E3066" s="18" t="s">
        <v>43</v>
      </c>
      <c r="F3066" s="18">
        <v>1089</v>
      </c>
      <c r="G3066" s="18">
        <v>677.42</v>
      </c>
      <c r="H3066" s="18">
        <v>998.56</v>
      </c>
      <c r="I3066" s="43">
        <v>115</v>
      </c>
      <c r="J3066" s="18" t="s">
        <v>47</v>
      </c>
      <c r="K3066" t="s">
        <v>5315</v>
      </c>
      <c r="L3066" s="18" t="s">
        <v>531</v>
      </c>
    </row>
    <row r="3067" spans="1:12" x14ac:dyDescent="0.3">
      <c r="A3067" t="s">
        <v>9068</v>
      </c>
      <c r="B3067" s="18" t="s">
        <v>18</v>
      </c>
      <c r="C3067" s="18" t="s">
        <v>28</v>
      </c>
      <c r="D3067" s="18" t="s">
        <v>31</v>
      </c>
      <c r="E3067" s="18" t="s">
        <v>43</v>
      </c>
      <c r="F3067" s="18">
        <v>1035</v>
      </c>
      <c r="G3067" s="18">
        <v>717.47</v>
      </c>
      <c r="H3067" s="18">
        <v>1072.73</v>
      </c>
      <c r="I3067" s="43">
        <v>110</v>
      </c>
      <c r="J3067" s="18" t="s">
        <v>47</v>
      </c>
      <c r="K3067" t="s">
        <v>4432</v>
      </c>
      <c r="L3067" s="18" t="s">
        <v>1782</v>
      </c>
    </row>
    <row r="3068" spans="1:12" x14ac:dyDescent="0.3">
      <c r="A3068" t="s">
        <v>6738</v>
      </c>
      <c r="B3068" s="18" t="s">
        <v>14</v>
      </c>
      <c r="C3068" s="18" t="s">
        <v>22</v>
      </c>
      <c r="D3068" s="18" t="s">
        <v>33</v>
      </c>
      <c r="E3068" s="18" t="s">
        <v>38</v>
      </c>
      <c r="F3068" s="18">
        <v>1021</v>
      </c>
      <c r="G3068" s="18">
        <v>1564.99</v>
      </c>
      <c r="H3068" s="18">
        <v>2395.84</v>
      </c>
      <c r="I3068" s="43">
        <v>257</v>
      </c>
      <c r="J3068" s="18" t="s">
        <v>47</v>
      </c>
      <c r="K3068" t="s">
        <v>5449</v>
      </c>
      <c r="L3068" s="18" t="s">
        <v>2933</v>
      </c>
    </row>
    <row r="3069" spans="1:12" x14ac:dyDescent="0.3">
      <c r="A3069" t="s">
        <v>6505</v>
      </c>
      <c r="B3069" s="18" t="s">
        <v>16</v>
      </c>
      <c r="C3069" s="18" t="s">
        <v>24</v>
      </c>
      <c r="D3069" s="18" t="s">
        <v>34</v>
      </c>
      <c r="E3069" s="18" t="s">
        <v>43</v>
      </c>
      <c r="F3069" s="18">
        <v>1082</v>
      </c>
      <c r="G3069" s="18">
        <v>1291.6300000000001</v>
      </c>
      <c r="H3069" s="18">
        <v>2182.52</v>
      </c>
      <c r="I3069" s="43">
        <v>492</v>
      </c>
      <c r="J3069" s="18" t="s">
        <v>47</v>
      </c>
      <c r="K3069" t="s">
        <v>5252</v>
      </c>
      <c r="L3069" s="18" t="s">
        <v>3272</v>
      </c>
    </row>
    <row r="3070" spans="1:12" x14ac:dyDescent="0.3">
      <c r="A3070" t="s">
        <v>10009</v>
      </c>
      <c r="B3070" s="18" t="s">
        <v>19</v>
      </c>
      <c r="C3070" s="18" t="s">
        <v>23</v>
      </c>
      <c r="D3070" s="18" t="s">
        <v>34</v>
      </c>
      <c r="E3070" s="18" t="s">
        <v>44</v>
      </c>
      <c r="F3070" s="18">
        <v>1077</v>
      </c>
      <c r="G3070" s="18">
        <v>1312.63</v>
      </c>
      <c r="H3070" s="18">
        <v>2558.09</v>
      </c>
      <c r="I3070" s="43">
        <v>201</v>
      </c>
      <c r="J3070" s="18" t="s">
        <v>47</v>
      </c>
      <c r="K3070" t="s">
        <v>5181</v>
      </c>
      <c r="L3070" s="18" t="s">
        <v>3284</v>
      </c>
    </row>
    <row r="3071" spans="1:12" x14ac:dyDescent="0.3">
      <c r="A3071" t="s">
        <v>8178</v>
      </c>
      <c r="B3071" s="18" t="s">
        <v>16</v>
      </c>
      <c r="C3071" s="18" t="s">
        <v>28</v>
      </c>
      <c r="D3071" s="18" t="s">
        <v>32</v>
      </c>
      <c r="E3071" s="18" t="s">
        <v>42</v>
      </c>
      <c r="F3071" s="18">
        <v>1011</v>
      </c>
      <c r="G3071" s="18">
        <v>1619.15</v>
      </c>
      <c r="H3071" s="18">
        <v>3120.45</v>
      </c>
      <c r="I3071" s="43">
        <v>401</v>
      </c>
      <c r="J3071" s="18" t="s">
        <v>47</v>
      </c>
      <c r="K3071" t="s">
        <v>4653</v>
      </c>
      <c r="L3071" s="18" t="s">
        <v>327</v>
      </c>
    </row>
    <row r="3072" spans="1:12" x14ac:dyDescent="0.3">
      <c r="A3072" t="s">
        <v>10284</v>
      </c>
      <c r="B3072" s="18" t="s">
        <v>16</v>
      </c>
      <c r="C3072" s="18" t="s">
        <v>29</v>
      </c>
      <c r="D3072" s="18" t="s">
        <v>31</v>
      </c>
      <c r="E3072" s="18" t="s">
        <v>44</v>
      </c>
      <c r="F3072" s="18">
        <v>1023</v>
      </c>
      <c r="G3072" s="18">
        <v>265.43</v>
      </c>
      <c r="H3072" s="18">
        <v>368.47</v>
      </c>
      <c r="I3072" s="43">
        <v>8</v>
      </c>
      <c r="J3072" s="18" t="s">
        <v>47</v>
      </c>
      <c r="K3072" t="s">
        <v>4426</v>
      </c>
      <c r="L3072" s="18" t="s">
        <v>3689</v>
      </c>
    </row>
    <row r="3073" spans="1:12" x14ac:dyDescent="0.3">
      <c r="A3073" t="s">
        <v>6530</v>
      </c>
      <c r="B3073" s="18" t="s">
        <v>14</v>
      </c>
      <c r="C3073" s="18" t="s">
        <v>27</v>
      </c>
      <c r="D3073" s="18" t="s">
        <v>31</v>
      </c>
      <c r="E3073" s="18" t="s">
        <v>37</v>
      </c>
      <c r="F3073" s="18">
        <v>1062</v>
      </c>
      <c r="G3073" s="18">
        <v>750.4</v>
      </c>
      <c r="H3073" s="18">
        <v>942</v>
      </c>
      <c r="I3073" s="43">
        <v>46</v>
      </c>
      <c r="J3073" s="18" t="s">
        <v>47</v>
      </c>
      <c r="K3073" t="s">
        <v>5985</v>
      </c>
      <c r="L3073" s="18" t="s">
        <v>1542</v>
      </c>
    </row>
    <row r="3074" spans="1:12" x14ac:dyDescent="0.3">
      <c r="A3074" t="s">
        <v>10456</v>
      </c>
      <c r="B3074" s="18" t="s">
        <v>16</v>
      </c>
      <c r="C3074" s="18" t="s">
        <v>21</v>
      </c>
      <c r="D3074" s="18" t="s">
        <v>33</v>
      </c>
      <c r="E3074" s="18" t="s">
        <v>37</v>
      </c>
      <c r="F3074" s="18">
        <v>1093</v>
      </c>
      <c r="G3074" s="18">
        <v>1750.78</v>
      </c>
      <c r="H3074" s="18">
        <v>3173.75</v>
      </c>
      <c r="I3074" s="43">
        <v>223</v>
      </c>
      <c r="J3074" s="18" t="s">
        <v>47</v>
      </c>
      <c r="K3074" t="s">
        <v>4742</v>
      </c>
      <c r="L3074" s="18" t="s">
        <v>3940</v>
      </c>
    </row>
    <row r="3075" spans="1:12" x14ac:dyDescent="0.3">
      <c r="A3075" t="s">
        <v>8352</v>
      </c>
      <c r="B3075" s="18" t="s">
        <v>18</v>
      </c>
      <c r="C3075" s="18" t="s">
        <v>24</v>
      </c>
      <c r="D3075" s="18" t="s">
        <v>33</v>
      </c>
      <c r="E3075" s="18" t="s">
        <v>40</v>
      </c>
      <c r="F3075" s="18">
        <v>1057</v>
      </c>
      <c r="G3075" s="18">
        <v>1054.51</v>
      </c>
      <c r="H3075" s="18">
        <v>1973.22</v>
      </c>
      <c r="I3075" s="43">
        <v>49</v>
      </c>
      <c r="J3075" s="18" t="s">
        <v>47</v>
      </c>
      <c r="K3075" t="s">
        <v>4628</v>
      </c>
      <c r="L3075" s="18" t="s">
        <v>617</v>
      </c>
    </row>
    <row r="3076" spans="1:12" x14ac:dyDescent="0.3">
      <c r="A3076" t="s">
        <v>10330</v>
      </c>
      <c r="B3076" s="18" t="s">
        <v>18</v>
      </c>
      <c r="C3076" s="18" t="s">
        <v>27</v>
      </c>
      <c r="D3076" s="18" t="s">
        <v>32</v>
      </c>
      <c r="E3076" s="18" t="s">
        <v>36</v>
      </c>
      <c r="F3076" s="18">
        <v>1043</v>
      </c>
      <c r="G3076" s="18">
        <v>549.52</v>
      </c>
      <c r="H3076" s="18">
        <v>898.2</v>
      </c>
      <c r="I3076" s="43">
        <v>184</v>
      </c>
      <c r="J3076" s="18" t="s">
        <v>47</v>
      </c>
      <c r="K3076" t="s">
        <v>4889</v>
      </c>
      <c r="L3076" s="18" t="s">
        <v>3756</v>
      </c>
    </row>
    <row r="3077" spans="1:12" x14ac:dyDescent="0.3">
      <c r="A3077" t="s">
        <v>6999</v>
      </c>
      <c r="B3077" s="18" t="s">
        <v>14</v>
      </c>
      <c r="C3077" s="18" t="s">
        <v>30</v>
      </c>
      <c r="D3077" s="18" t="s">
        <v>31</v>
      </c>
      <c r="E3077" s="18" t="s">
        <v>39</v>
      </c>
      <c r="F3077" s="18">
        <v>1011</v>
      </c>
      <c r="G3077" s="18">
        <v>1352.36</v>
      </c>
      <c r="H3077" s="18">
        <v>2002.83</v>
      </c>
      <c r="I3077" s="43">
        <v>243</v>
      </c>
      <c r="J3077" s="18" t="s">
        <v>47</v>
      </c>
      <c r="K3077" t="s">
        <v>5989</v>
      </c>
      <c r="L3077" s="18" t="s">
        <v>1527</v>
      </c>
    </row>
    <row r="3078" spans="1:12" x14ac:dyDescent="0.3">
      <c r="A3078" t="s">
        <v>8928</v>
      </c>
      <c r="B3078" s="18" t="s">
        <v>15</v>
      </c>
      <c r="C3078" s="18" t="s">
        <v>24</v>
      </c>
      <c r="D3078" s="18" t="s">
        <v>32</v>
      </c>
      <c r="E3078" s="18" t="s">
        <v>41</v>
      </c>
      <c r="F3078" s="18">
        <v>1019</v>
      </c>
      <c r="G3078" s="18">
        <v>806.15</v>
      </c>
      <c r="H3078" s="18">
        <v>1577.95</v>
      </c>
      <c r="I3078" s="43">
        <v>103</v>
      </c>
      <c r="J3078" s="18" t="s">
        <v>47</v>
      </c>
      <c r="K3078" t="s">
        <v>4807</v>
      </c>
      <c r="L3078" s="18" t="s">
        <v>1552</v>
      </c>
    </row>
    <row r="3079" spans="1:12" x14ac:dyDescent="0.3">
      <c r="A3079" t="s">
        <v>9822</v>
      </c>
      <c r="B3079" s="18" t="s">
        <v>16</v>
      </c>
      <c r="C3079" s="18" t="s">
        <v>22</v>
      </c>
      <c r="D3079" s="18" t="s">
        <v>33</v>
      </c>
      <c r="E3079" s="18" t="s">
        <v>41</v>
      </c>
      <c r="F3079" s="18">
        <v>1096</v>
      </c>
      <c r="G3079" s="18">
        <v>542.77</v>
      </c>
      <c r="H3079" s="18">
        <v>622.23</v>
      </c>
      <c r="I3079" s="43">
        <v>289</v>
      </c>
      <c r="J3079" s="18" t="s">
        <v>47</v>
      </c>
      <c r="K3079" t="s">
        <v>5426</v>
      </c>
      <c r="L3079" s="18" t="s">
        <v>2979</v>
      </c>
    </row>
    <row r="3080" spans="1:12" x14ac:dyDescent="0.3">
      <c r="A3080" t="s">
        <v>9345</v>
      </c>
      <c r="B3080" s="18" t="s">
        <v>11</v>
      </c>
      <c r="C3080" s="18" t="s">
        <v>27</v>
      </c>
      <c r="D3080" s="18" t="s">
        <v>35</v>
      </c>
      <c r="E3080" s="18" t="s">
        <v>44</v>
      </c>
      <c r="F3080" s="18">
        <v>1037</v>
      </c>
      <c r="G3080" s="18">
        <v>694.87</v>
      </c>
      <c r="H3080" s="18">
        <v>1386.84</v>
      </c>
      <c r="I3080" s="43">
        <v>414</v>
      </c>
      <c r="J3080" s="18" t="s">
        <v>47</v>
      </c>
      <c r="K3080" t="s">
        <v>5260</v>
      </c>
      <c r="L3080" s="18" t="s">
        <v>2222</v>
      </c>
    </row>
    <row r="3081" spans="1:12" x14ac:dyDescent="0.3">
      <c r="A3081" t="s">
        <v>6975</v>
      </c>
      <c r="B3081" s="18" t="s">
        <v>17</v>
      </c>
      <c r="C3081" s="18" t="s">
        <v>27</v>
      </c>
      <c r="D3081" s="18" t="s">
        <v>31</v>
      </c>
      <c r="E3081" s="18" t="s">
        <v>37</v>
      </c>
      <c r="F3081" s="18">
        <v>1029</v>
      </c>
      <c r="G3081" s="18">
        <v>786.31</v>
      </c>
      <c r="H3081" s="18">
        <v>1141.69</v>
      </c>
      <c r="I3081" s="43">
        <v>301</v>
      </c>
      <c r="J3081" s="18" t="s">
        <v>47</v>
      </c>
      <c r="K3081" t="s">
        <v>4764</v>
      </c>
      <c r="L3081" s="18" t="s">
        <v>1434</v>
      </c>
    </row>
    <row r="3082" spans="1:12" x14ac:dyDescent="0.3">
      <c r="A3082" t="s">
        <v>6360</v>
      </c>
      <c r="B3082" s="18" t="s">
        <v>14</v>
      </c>
      <c r="C3082" s="18" t="s">
        <v>27</v>
      </c>
      <c r="D3082" s="18" t="s">
        <v>33</v>
      </c>
      <c r="E3082" s="18" t="s">
        <v>37</v>
      </c>
      <c r="F3082" s="18">
        <v>1098</v>
      </c>
      <c r="G3082" s="18">
        <v>1566.09</v>
      </c>
      <c r="H3082" s="18">
        <v>2390.8200000000002</v>
      </c>
      <c r="I3082" s="43">
        <v>224</v>
      </c>
      <c r="J3082" s="18" t="s">
        <v>47</v>
      </c>
      <c r="K3082" t="s">
        <v>4815</v>
      </c>
      <c r="L3082" s="18" t="s">
        <v>1278</v>
      </c>
    </row>
    <row r="3083" spans="1:12" x14ac:dyDescent="0.3">
      <c r="A3083" t="s">
        <v>7148</v>
      </c>
      <c r="B3083" s="18" t="s">
        <v>15</v>
      </c>
      <c r="C3083" s="18" t="s">
        <v>21</v>
      </c>
      <c r="D3083" s="18" t="s">
        <v>34</v>
      </c>
      <c r="E3083" s="18" t="s">
        <v>45</v>
      </c>
      <c r="F3083" s="18">
        <v>1064</v>
      </c>
      <c r="G3083" s="18">
        <v>718.55</v>
      </c>
      <c r="H3083" s="18">
        <v>1044.8800000000001</v>
      </c>
      <c r="I3083" s="43">
        <v>327</v>
      </c>
      <c r="J3083" s="18" t="s">
        <v>47</v>
      </c>
      <c r="K3083" t="s">
        <v>4772</v>
      </c>
      <c r="L3083" s="18" t="s">
        <v>75</v>
      </c>
    </row>
    <row r="3084" spans="1:12" x14ac:dyDescent="0.3">
      <c r="A3084" t="s">
        <v>8270</v>
      </c>
      <c r="B3084" s="18" t="s">
        <v>11</v>
      </c>
      <c r="C3084" s="18" t="s">
        <v>22</v>
      </c>
      <c r="D3084" s="18" t="s">
        <v>33</v>
      </c>
      <c r="E3084" s="18" t="s">
        <v>45</v>
      </c>
      <c r="F3084" s="18">
        <v>1080</v>
      </c>
      <c r="G3084" s="18">
        <v>200.3</v>
      </c>
      <c r="H3084" s="18">
        <v>299.67</v>
      </c>
      <c r="I3084" s="43">
        <v>280</v>
      </c>
      <c r="J3084" s="18" t="s">
        <v>47</v>
      </c>
      <c r="K3084" t="s">
        <v>4804</v>
      </c>
      <c r="L3084" s="18" t="s">
        <v>480</v>
      </c>
    </row>
    <row r="3085" spans="1:12" x14ac:dyDescent="0.3">
      <c r="A3085" t="s">
        <v>7798</v>
      </c>
      <c r="B3085" s="18" t="s">
        <v>15</v>
      </c>
      <c r="C3085" s="18" t="s">
        <v>25</v>
      </c>
      <c r="D3085" s="18" t="s">
        <v>32</v>
      </c>
      <c r="E3085" s="18" t="s">
        <v>41</v>
      </c>
      <c r="F3085" s="18">
        <v>1027</v>
      </c>
      <c r="G3085" s="18">
        <v>833.51</v>
      </c>
      <c r="H3085" s="18">
        <v>1020.62</v>
      </c>
      <c r="I3085" s="43">
        <v>216</v>
      </c>
      <c r="J3085" s="18" t="s">
        <v>47</v>
      </c>
      <c r="K3085" t="s">
        <v>5666</v>
      </c>
      <c r="L3085" s="18" t="s">
        <v>2518</v>
      </c>
    </row>
    <row r="3086" spans="1:12" x14ac:dyDescent="0.3">
      <c r="A3086" t="s">
        <v>7634</v>
      </c>
      <c r="B3086" s="18" t="s">
        <v>14</v>
      </c>
      <c r="C3086" s="18" t="s">
        <v>30</v>
      </c>
      <c r="D3086" s="18" t="s">
        <v>33</v>
      </c>
      <c r="E3086" s="18" t="s">
        <v>37</v>
      </c>
      <c r="F3086" s="18">
        <v>1021</v>
      </c>
      <c r="G3086" s="18">
        <v>1732.5</v>
      </c>
      <c r="H3086" s="18">
        <v>2635.37</v>
      </c>
      <c r="I3086" s="43">
        <v>124</v>
      </c>
      <c r="J3086" s="18" t="s">
        <v>47</v>
      </c>
      <c r="K3086" t="s">
        <v>5611</v>
      </c>
      <c r="L3086" s="18" t="s">
        <v>1948</v>
      </c>
    </row>
    <row r="3087" spans="1:12" x14ac:dyDescent="0.3">
      <c r="A3087" t="s">
        <v>6449</v>
      </c>
      <c r="B3087" s="18" t="s">
        <v>13</v>
      </c>
      <c r="C3087" s="18" t="s">
        <v>24</v>
      </c>
      <c r="D3087" s="18" t="s">
        <v>35</v>
      </c>
      <c r="E3087" s="18" t="s">
        <v>44</v>
      </c>
      <c r="F3087" s="18">
        <v>1026</v>
      </c>
      <c r="G3087" s="18">
        <v>1239.95</v>
      </c>
      <c r="H3087" s="18">
        <v>1408.17</v>
      </c>
      <c r="I3087" s="43">
        <v>16</v>
      </c>
      <c r="J3087" s="18" t="s">
        <v>47</v>
      </c>
      <c r="K3087" t="s">
        <v>5089</v>
      </c>
      <c r="L3087" s="18" t="s">
        <v>3502</v>
      </c>
    </row>
    <row r="3088" spans="1:12" x14ac:dyDescent="0.3">
      <c r="A3088" t="s">
        <v>6861</v>
      </c>
      <c r="B3088" s="18" t="s">
        <v>19</v>
      </c>
      <c r="C3088" s="18" t="s">
        <v>28</v>
      </c>
      <c r="D3088" s="18" t="s">
        <v>32</v>
      </c>
      <c r="E3088" s="18" t="s">
        <v>38</v>
      </c>
      <c r="F3088" s="18">
        <v>1050</v>
      </c>
      <c r="G3088" s="18">
        <v>592.41999999999996</v>
      </c>
      <c r="H3088" s="18">
        <v>1156.9000000000001</v>
      </c>
      <c r="I3088" s="43">
        <v>220</v>
      </c>
      <c r="J3088" s="18" t="s">
        <v>47</v>
      </c>
      <c r="K3088" t="s">
        <v>4694</v>
      </c>
      <c r="L3088" s="18" t="s">
        <v>769</v>
      </c>
    </row>
    <row r="3089" spans="1:12" x14ac:dyDescent="0.3">
      <c r="A3089" t="s">
        <v>8221</v>
      </c>
      <c r="B3089" s="18" t="s">
        <v>20</v>
      </c>
      <c r="C3089" s="18" t="s">
        <v>22</v>
      </c>
      <c r="D3089" s="18" t="s">
        <v>35</v>
      </c>
      <c r="E3089" s="18" t="s">
        <v>41</v>
      </c>
      <c r="F3089" s="18">
        <v>1003</v>
      </c>
      <c r="G3089" s="18">
        <v>1688.04</v>
      </c>
      <c r="H3089" s="18">
        <v>1948.98</v>
      </c>
      <c r="I3089" s="43">
        <v>207</v>
      </c>
      <c r="J3089" s="18" t="s">
        <v>47</v>
      </c>
      <c r="K3089" t="s">
        <v>5889</v>
      </c>
      <c r="L3089" s="18" t="s">
        <v>394</v>
      </c>
    </row>
    <row r="3090" spans="1:12" x14ac:dyDescent="0.3">
      <c r="A3090" t="s">
        <v>9241</v>
      </c>
      <c r="B3090" s="18" t="s">
        <v>14</v>
      </c>
      <c r="C3090" s="18" t="s">
        <v>24</v>
      </c>
      <c r="D3090" s="18" t="s">
        <v>32</v>
      </c>
      <c r="E3090" s="18" t="s">
        <v>38</v>
      </c>
      <c r="F3090" s="18">
        <v>1086</v>
      </c>
      <c r="G3090" s="18">
        <v>1265.22</v>
      </c>
      <c r="H3090" s="18">
        <v>1841.94</v>
      </c>
      <c r="I3090" s="43">
        <v>283</v>
      </c>
      <c r="J3090" s="18" t="s">
        <v>47</v>
      </c>
      <c r="K3090" t="s">
        <v>4451</v>
      </c>
      <c r="L3090" s="18" t="s">
        <v>2057</v>
      </c>
    </row>
    <row r="3091" spans="1:12" x14ac:dyDescent="0.3">
      <c r="A3091" t="s">
        <v>10066</v>
      </c>
      <c r="B3091" s="18" t="s">
        <v>12</v>
      </c>
      <c r="C3091" s="18" t="s">
        <v>21</v>
      </c>
      <c r="D3091" s="18" t="s">
        <v>35</v>
      </c>
      <c r="E3091" s="18" t="s">
        <v>43</v>
      </c>
      <c r="F3091" s="18">
        <v>1057</v>
      </c>
      <c r="G3091" s="18">
        <v>86.93</v>
      </c>
      <c r="H3091" s="18">
        <v>139.16</v>
      </c>
      <c r="I3091" s="43">
        <v>113</v>
      </c>
      <c r="J3091" s="18" t="s">
        <v>47</v>
      </c>
      <c r="K3091" t="s">
        <v>5178</v>
      </c>
      <c r="L3091" s="18" t="s">
        <v>3376</v>
      </c>
    </row>
    <row r="3092" spans="1:12" x14ac:dyDescent="0.3">
      <c r="A3092" t="s">
        <v>9430</v>
      </c>
      <c r="B3092" s="18" t="s">
        <v>12</v>
      </c>
      <c r="C3092" s="18" t="s">
        <v>23</v>
      </c>
      <c r="D3092" s="18" t="s">
        <v>33</v>
      </c>
      <c r="E3092" s="18" t="s">
        <v>43</v>
      </c>
      <c r="F3092" s="18">
        <v>1059</v>
      </c>
      <c r="G3092" s="18">
        <v>118.18</v>
      </c>
      <c r="H3092" s="18">
        <v>231.88</v>
      </c>
      <c r="I3092" s="43">
        <v>397</v>
      </c>
      <c r="J3092" s="18" t="s">
        <v>47</v>
      </c>
      <c r="K3092" t="s">
        <v>5382</v>
      </c>
      <c r="L3092" s="18" t="s">
        <v>2360</v>
      </c>
    </row>
    <row r="3093" spans="1:12" x14ac:dyDescent="0.3">
      <c r="A3093" t="s">
        <v>9804</v>
      </c>
      <c r="B3093" s="18" t="s">
        <v>11</v>
      </c>
      <c r="C3093" s="18" t="s">
        <v>28</v>
      </c>
      <c r="D3093" s="18" t="s">
        <v>32</v>
      </c>
      <c r="E3093" s="18" t="s">
        <v>45</v>
      </c>
      <c r="F3093" s="18">
        <v>1045</v>
      </c>
      <c r="G3093" s="18">
        <v>571.08000000000004</v>
      </c>
      <c r="H3093" s="18">
        <v>852.23</v>
      </c>
      <c r="I3093" s="43">
        <v>404</v>
      </c>
      <c r="J3093" s="18" t="s">
        <v>47</v>
      </c>
      <c r="K3093" t="s">
        <v>4464</v>
      </c>
      <c r="L3093" s="18" t="s">
        <v>2949</v>
      </c>
    </row>
    <row r="3094" spans="1:12" x14ac:dyDescent="0.3">
      <c r="A3094" t="s">
        <v>10317</v>
      </c>
      <c r="B3094" s="18" t="s">
        <v>15</v>
      </c>
      <c r="C3094" s="18" t="s">
        <v>23</v>
      </c>
      <c r="D3094" s="18" t="s">
        <v>34</v>
      </c>
      <c r="E3094" s="18" t="s">
        <v>43</v>
      </c>
      <c r="F3094" s="18">
        <v>1092</v>
      </c>
      <c r="G3094" s="18">
        <v>531.24</v>
      </c>
      <c r="H3094" s="18">
        <v>1056.55</v>
      </c>
      <c r="I3094" s="43">
        <v>429</v>
      </c>
      <c r="J3094" s="18" t="s">
        <v>47</v>
      </c>
      <c r="K3094" t="s">
        <v>4904</v>
      </c>
      <c r="L3094" s="18" t="s">
        <v>3738</v>
      </c>
    </row>
    <row r="3095" spans="1:12" x14ac:dyDescent="0.3">
      <c r="A3095" t="s">
        <v>8948</v>
      </c>
      <c r="B3095" s="18" t="s">
        <v>18</v>
      </c>
      <c r="C3095" s="18" t="s">
        <v>24</v>
      </c>
      <c r="D3095" s="18" t="s">
        <v>33</v>
      </c>
      <c r="E3095" s="18" t="s">
        <v>41</v>
      </c>
      <c r="F3095" s="18">
        <v>1027</v>
      </c>
      <c r="G3095" s="18">
        <v>1662.3</v>
      </c>
      <c r="H3095" s="18">
        <v>3287</v>
      </c>
      <c r="I3095" s="43">
        <v>154</v>
      </c>
      <c r="J3095" s="18" t="s">
        <v>47</v>
      </c>
      <c r="K3095" t="s">
        <v>5842</v>
      </c>
      <c r="L3095" s="18" t="s">
        <v>1586</v>
      </c>
    </row>
    <row r="3096" spans="1:12" x14ac:dyDescent="0.3">
      <c r="A3096" t="s">
        <v>7152</v>
      </c>
      <c r="B3096" s="18" t="s">
        <v>16</v>
      </c>
      <c r="C3096" s="18" t="s">
        <v>22</v>
      </c>
      <c r="D3096" s="18" t="s">
        <v>33</v>
      </c>
      <c r="E3096" s="18" t="s">
        <v>39</v>
      </c>
      <c r="F3096" s="18">
        <v>1010</v>
      </c>
      <c r="G3096" s="18">
        <v>1341.65</v>
      </c>
      <c r="H3096" s="18">
        <v>2413.2399999999998</v>
      </c>
      <c r="I3096" s="43">
        <v>235</v>
      </c>
      <c r="J3096" s="18" t="s">
        <v>47</v>
      </c>
      <c r="K3096" t="s">
        <v>4916</v>
      </c>
      <c r="L3096" s="18" t="s">
        <v>3723</v>
      </c>
    </row>
    <row r="3097" spans="1:12" x14ac:dyDescent="0.3">
      <c r="A3097" t="s">
        <v>8788</v>
      </c>
      <c r="B3097" s="18" t="s">
        <v>12</v>
      </c>
      <c r="C3097" s="18" t="s">
        <v>27</v>
      </c>
      <c r="D3097" s="18" t="s">
        <v>33</v>
      </c>
      <c r="E3097" s="18" t="s">
        <v>42</v>
      </c>
      <c r="F3097" s="18">
        <v>1060</v>
      </c>
      <c r="G3097" s="18">
        <v>1105.05</v>
      </c>
      <c r="H3097" s="18">
        <v>1791.03</v>
      </c>
      <c r="I3097" s="43">
        <v>45</v>
      </c>
      <c r="J3097" s="18" t="s">
        <v>47</v>
      </c>
      <c r="K3097" t="s">
        <v>5075</v>
      </c>
      <c r="L3097" s="18" t="s">
        <v>1322</v>
      </c>
    </row>
    <row r="3098" spans="1:12" x14ac:dyDescent="0.3">
      <c r="A3098" t="s">
        <v>9697</v>
      </c>
      <c r="B3098" s="18" t="s">
        <v>12</v>
      </c>
      <c r="C3098" s="18" t="s">
        <v>22</v>
      </c>
      <c r="D3098" s="18" t="s">
        <v>33</v>
      </c>
      <c r="E3098" s="18" t="s">
        <v>45</v>
      </c>
      <c r="F3098" s="18">
        <v>1010</v>
      </c>
      <c r="G3098" s="18">
        <v>1366.69</v>
      </c>
      <c r="H3098" s="18">
        <v>2524.44</v>
      </c>
      <c r="I3098" s="43">
        <v>455</v>
      </c>
      <c r="J3098" s="18" t="s">
        <v>47</v>
      </c>
      <c r="K3098" t="s">
        <v>4682</v>
      </c>
      <c r="L3098" s="18" t="s">
        <v>2776</v>
      </c>
    </row>
    <row r="3099" spans="1:12" x14ac:dyDescent="0.3">
      <c r="A3099" t="s">
        <v>8811</v>
      </c>
      <c r="B3099" s="18" t="s">
        <v>15</v>
      </c>
      <c r="C3099" s="18" t="s">
        <v>23</v>
      </c>
      <c r="D3099" s="18" t="s">
        <v>35</v>
      </c>
      <c r="E3099" s="18" t="s">
        <v>44</v>
      </c>
      <c r="F3099" s="18">
        <v>1093</v>
      </c>
      <c r="G3099" s="18">
        <v>1031.68</v>
      </c>
      <c r="H3099" s="18">
        <v>1603.44</v>
      </c>
      <c r="I3099" s="43">
        <v>151</v>
      </c>
      <c r="J3099" s="18" t="s">
        <v>47</v>
      </c>
      <c r="K3099" t="s">
        <v>6039</v>
      </c>
      <c r="L3099" s="18" t="s">
        <v>1362</v>
      </c>
    </row>
    <row r="3100" spans="1:12" x14ac:dyDescent="0.3">
      <c r="A3100" t="s">
        <v>8238</v>
      </c>
      <c r="B3100" s="18" t="s">
        <v>11</v>
      </c>
      <c r="C3100" s="18" t="s">
        <v>22</v>
      </c>
      <c r="D3100" s="18" t="s">
        <v>33</v>
      </c>
      <c r="E3100" s="18" t="s">
        <v>44</v>
      </c>
      <c r="F3100" s="18">
        <v>1047</v>
      </c>
      <c r="G3100" s="18">
        <v>1507.15</v>
      </c>
      <c r="H3100" s="18">
        <v>1774.16</v>
      </c>
      <c r="I3100" s="43">
        <v>347</v>
      </c>
      <c r="J3100" s="18" t="s">
        <v>47</v>
      </c>
      <c r="K3100" t="s">
        <v>5836</v>
      </c>
      <c r="L3100" s="18" t="s">
        <v>427</v>
      </c>
    </row>
    <row r="3101" spans="1:12" x14ac:dyDescent="0.3">
      <c r="A3101" t="s">
        <v>7413</v>
      </c>
      <c r="B3101" s="18" t="s">
        <v>18</v>
      </c>
      <c r="C3101" s="18" t="s">
        <v>30</v>
      </c>
      <c r="D3101" s="18" t="s">
        <v>35</v>
      </c>
      <c r="E3101" s="18" t="s">
        <v>43</v>
      </c>
      <c r="F3101" s="18">
        <v>1028</v>
      </c>
      <c r="G3101" s="18">
        <v>258.02</v>
      </c>
      <c r="H3101" s="18">
        <v>384.48</v>
      </c>
      <c r="I3101" s="43">
        <v>313</v>
      </c>
      <c r="J3101" s="18" t="s">
        <v>47</v>
      </c>
      <c r="K3101" t="s">
        <v>5448</v>
      </c>
      <c r="L3101" s="18" t="s">
        <v>1033</v>
      </c>
    </row>
    <row r="3102" spans="1:12" x14ac:dyDescent="0.3">
      <c r="A3102" t="s">
        <v>8192</v>
      </c>
      <c r="B3102" s="18" t="s">
        <v>18</v>
      </c>
      <c r="C3102" s="18" t="s">
        <v>26</v>
      </c>
      <c r="D3102" s="18" t="s">
        <v>34</v>
      </c>
      <c r="E3102" s="18" t="s">
        <v>40</v>
      </c>
      <c r="F3102" s="18">
        <v>1039</v>
      </c>
      <c r="G3102" s="18">
        <v>333.04</v>
      </c>
      <c r="H3102" s="18">
        <v>630.69000000000005</v>
      </c>
      <c r="I3102" s="43">
        <v>234</v>
      </c>
      <c r="J3102" s="18" t="s">
        <v>47</v>
      </c>
      <c r="K3102" t="s">
        <v>5207</v>
      </c>
      <c r="L3102" s="18" t="s">
        <v>349</v>
      </c>
    </row>
    <row r="3103" spans="1:12" x14ac:dyDescent="0.3">
      <c r="A3103" t="s">
        <v>8472</v>
      </c>
      <c r="B3103" s="18" t="s">
        <v>17</v>
      </c>
      <c r="C3103" s="18" t="s">
        <v>22</v>
      </c>
      <c r="D3103" s="18" t="s">
        <v>34</v>
      </c>
      <c r="E3103" s="18" t="s">
        <v>43</v>
      </c>
      <c r="F3103" s="18">
        <v>1075</v>
      </c>
      <c r="G3103" s="18">
        <v>1870.66</v>
      </c>
      <c r="H3103" s="18">
        <v>3420.01</v>
      </c>
      <c r="I3103" s="43">
        <v>189</v>
      </c>
      <c r="J3103" s="18" t="s">
        <v>47</v>
      </c>
      <c r="K3103" t="s">
        <v>4645</v>
      </c>
      <c r="L3103" s="18" t="s">
        <v>813</v>
      </c>
    </row>
    <row r="3104" spans="1:12" x14ac:dyDescent="0.3">
      <c r="A3104" t="s">
        <v>9422</v>
      </c>
      <c r="B3104" s="18" t="s">
        <v>18</v>
      </c>
      <c r="C3104" s="18" t="s">
        <v>30</v>
      </c>
      <c r="D3104" s="18" t="s">
        <v>31</v>
      </c>
      <c r="E3104" s="18" t="s">
        <v>37</v>
      </c>
      <c r="F3104" s="18">
        <v>1090</v>
      </c>
      <c r="G3104" s="18">
        <v>854.23</v>
      </c>
      <c r="H3104" s="18">
        <v>1037.03</v>
      </c>
      <c r="I3104" s="43">
        <v>346</v>
      </c>
      <c r="J3104" s="18" t="s">
        <v>47</v>
      </c>
      <c r="K3104" t="s">
        <v>5729</v>
      </c>
      <c r="L3104" s="18" t="s">
        <v>2343</v>
      </c>
    </row>
    <row r="3105" spans="1:12" x14ac:dyDescent="0.3">
      <c r="A3105" t="s">
        <v>9860</v>
      </c>
      <c r="B3105" s="18" t="s">
        <v>20</v>
      </c>
      <c r="C3105" s="18" t="s">
        <v>21</v>
      </c>
      <c r="D3105" s="18" t="s">
        <v>35</v>
      </c>
      <c r="E3105" s="18" t="s">
        <v>44</v>
      </c>
      <c r="F3105" s="18">
        <v>1015</v>
      </c>
      <c r="G3105" s="18">
        <v>1272.1099999999999</v>
      </c>
      <c r="H3105" s="18">
        <v>1762.26</v>
      </c>
      <c r="I3105" s="43">
        <v>151</v>
      </c>
      <c r="J3105" s="18" t="s">
        <v>47</v>
      </c>
      <c r="K3105" t="s">
        <v>5388</v>
      </c>
      <c r="L3105" s="18" t="s">
        <v>3036</v>
      </c>
    </row>
    <row r="3106" spans="1:12" x14ac:dyDescent="0.3">
      <c r="A3106" t="s">
        <v>6768</v>
      </c>
      <c r="B3106" s="18" t="s">
        <v>13</v>
      </c>
      <c r="C3106" s="18" t="s">
        <v>27</v>
      </c>
      <c r="D3106" s="18" t="s">
        <v>34</v>
      </c>
      <c r="E3106" s="18" t="s">
        <v>37</v>
      </c>
      <c r="F3106" s="18">
        <v>1076</v>
      </c>
      <c r="G3106" s="18">
        <v>1529.24</v>
      </c>
      <c r="H3106" s="18">
        <v>2360.06</v>
      </c>
      <c r="I3106" s="43">
        <v>266</v>
      </c>
      <c r="J3106" s="18" t="s">
        <v>47</v>
      </c>
      <c r="K3106" t="s">
        <v>6006</v>
      </c>
      <c r="L3106" s="18" t="s">
        <v>1081</v>
      </c>
    </row>
    <row r="3107" spans="1:12" x14ac:dyDescent="0.3">
      <c r="A3107" t="s">
        <v>9984</v>
      </c>
      <c r="B3107" s="18" t="s">
        <v>17</v>
      </c>
      <c r="C3107" s="18" t="s">
        <v>30</v>
      </c>
      <c r="D3107" s="18" t="s">
        <v>35</v>
      </c>
      <c r="E3107" s="18" t="s">
        <v>44</v>
      </c>
      <c r="F3107" s="18">
        <v>1005</v>
      </c>
      <c r="G3107" s="18">
        <v>150.26</v>
      </c>
      <c r="H3107" s="18">
        <v>222.32</v>
      </c>
      <c r="I3107" s="43">
        <v>49</v>
      </c>
      <c r="J3107" s="18" t="s">
        <v>47</v>
      </c>
      <c r="K3107" t="s">
        <v>4881</v>
      </c>
      <c r="L3107" s="18" t="s">
        <v>3228</v>
      </c>
    </row>
    <row r="3108" spans="1:12" x14ac:dyDescent="0.3">
      <c r="A3108" t="s">
        <v>8556</v>
      </c>
      <c r="B3108" s="18" t="s">
        <v>14</v>
      </c>
      <c r="C3108" s="18" t="s">
        <v>24</v>
      </c>
      <c r="D3108" s="18" t="s">
        <v>32</v>
      </c>
      <c r="E3108" s="18" t="s">
        <v>38</v>
      </c>
      <c r="F3108" s="18">
        <v>1031</v>
      </c>
      <c r="G3108" s="18">
        <v>1954.26</v>
      </c>
      <c r="H3108" s="18">
        <v>2931.08</v>
      </c>
      <c r="I3108" s="43">
        <v>298</v>
      </c>
      <c r="J3108" s="18" t="s">
        <v>47</v>
      </c>
      <c r="K3108" t="s">
        <v>5847</v>
      </c>
      <c r="L3108" s="18" t="s">
        <v>937</v>
      </c>
    </row>
    <row r="3109" spans="1:12" x14ac:dyDescent="0.3">
      <c r="A3109" t="s">
        <v>10050</v>
      </c>
      <c r="B3109" s="18" t="s">
        <v>13</v>
      </c>
      <c r="C3109" s="18" t="s">
        <v>26</v>
      </c>
      <c r="D3109" s="18" t="s">
        <v>33</v>
      </c>
      <c r="E3109" s="18" t="s">
        <v>38</v>
      </c>
      <c r="F3109" s="18">
        <v>1071</v>
      </c>
      <c r="G3109" s="18">
        <v>879.47</v>
      </c>
      <c r="H3109" s="18">
        <v>1396.01</v>
      </c>
      <c r="I3109" s="43">
        <v>313</v>
      </c>
      <c r="J3109" s="18" t="s">
        <v>47</v>
      </c>
      <c r="K3109" t="s">
        <v>5066</v>
      </c>
      <c r="L3109" s="18" t="s">
        <v>3353</v>
      </c>
    </row>
    <row r="3110" spans="1:12" x14ac:dyDescent="0.3">
      <c r="A3110" t="s">
        <v>8895</v>
      </c>
      <c r="B3110" s="18" t="s">
        <v>13</v>
      </c>
      <c r="C3110" s="18" t="s">
        <v>23</v>
      </c>
      <c r="D3110" s="18" t="s">
        <v>33</v>
      </c>
      <c r="E3110" s="18" t="s">
        <v>44</v>
      </c>
      <c r="F3110" s="18">
        <v>1075</v>
      </c>
      <c r="G3110" s="18">
        <v>1973.59</v>
      </c>
      <c r="H3110" s="18">
        <v>2848.54</v>
      </c>
      <c r="I3110" s="43">
        <v>463</v>
      </c>
      <c r="J3110" s="18" t="s">
        <v>47</v>
      </c>
      <c r="K3110" t="s">
        <v>5124</v>
      </c>
      <c r="L3110" s="18" t="s">
        <v>1496</v>
      </c>
    </row>
    <row r="3111" spans="1:12" x14ac:dyDescent="0.3">
      <c r="A3111" t="s">
        <v>6649</v>
      </c>
      <c r="B3111" s="18" t="s">
        <v>15</v>
      </c>
      <c r="C3111" s="18" t="s">
        <v>30</v>
      </c>
      <c r="D3111" s="18" t="s">
        <v>35</v>
      </c>
      <c r="E3111" s="18" t="s">
        <v>36</v>
      </c>
      <c r="F3111" s="18">
        <v>1013</v>
      </c>
      <c r="G3111" s="18">
        <v>1523.29</v>
      </c>
      <c r="H3111" s="18">
        <v>2412.4499999999998</v>
      </c>
      <c r="I3111" s="43">
        <v>89</v>
      </c>
      <c r="J3111" s="18" t="s">
        <v>47</v>
      </c>
      <c r="K3111" t="s">
        <v>6257</v>
      </c>
      <c r="L3111" s="18" t="s">
        <v>275</v>
      </c>
    </row>
    <row r="3112" spans="1:12" x14ac:dyDescent="0.3">
      <c r="A3112" t="s">
        <v>8185</v>
      </c>
      <c r="B3112" s="18" t="s">
        <v>19</v>
      </c>
      <c r="C3112" s="18" t="s">
        <v>24</v>
      </c>
      <c r="D3112" s="18" t="s">
        <v>34</v>
      </c>
      <c r="E3112" s="18" t="s">
        <v>45</v>
      </c>
      <c r="F3112" s="18">
        <v>1020</v>
      </c>
      <c r="G3112" s="18">
        <v>1335.15</v>
      </c>
      <c r="H3112" s="18">
        <v>2641.37</v>
      </c>
      <c r="I3112" s="43">
        <v>319</v>
      </c>
      <c r="J3112" s="18" t="s">
        <v>47</v>
      </c>
      <c r="K3112" t="s">
        <v>6247</v>
      </c>
      <c r="L3112" s="18" t="s">
        <v>335</v>
      </c>
    </row>
    <row r="3113" spans="1:12" x14ac:dyDescent="0.3">
      <c r="A3113" t="s">
        <v>7700</v>
      </c>
      <c r="B3113" s="18" t="s">
        <v>15</v>
      </c>
      <c r="C3113" s="18" t="s">
        <v>23</v>
      </c>
      <c r="D3113" s="18" t="s">
        <v>33</v>
      </c>
      <c r="E3113" s="18" t="s">
        <v>40</v>
      </c>
      <c r="F3113" s="18">
        <v>1091</v>
      </c>
      <c r="G3113" s="18">
        <v>633.55999999999995</v>
      </c>
      <c r="H3113" s="18">
        <v>1243.19</v>
      </c>
      <c r="I3113" s="43">
        <v>271</v>
      </c>
      <c r="J3113" s="18" t="s">
        <v>47</v>
      </c>
      <c r="K3113" t="s">
        <v>4831</v>
      </c>
      <c r="L3113" s="18" t="s">
        <v>335</v>
      </c>
    </row>
    <row r="3114" spans="1:12" x14ac:dyDescent="0.3">
      <c r="A3114" t="s">
        <v>7780</v>
      </c>
      <c r="B3114" s="18" t="s">
        <v>13</v>
      </c>
      <c r="C3114" s="18" t="s">
        <v>22</v>
      </c>
      <c r="D3114" s="18" t="s">
        <v>32</v>
      </c>
      <c r="E3114" s="18" t="s">
        <v>40</v>
      </c>
      <c r="F3114" s="18">
        <v>1021</v>
      </c>
      <c r="G3114" s="18">
        <v>443.12</v>
      </c>
      <c r="H3114" s="18">
        <v>828.19</v>
      </c>
      <c r="I3114" s="43">
        <v>308</v>
      </c>
      <c r="J3114" s="18" t="s">
        <v>47</v>
      </c>
      <c r="K3114" t="s">
        <v>4730</v>
      </c>
      <c r="L3114" s="18" t="s">
        <v>3956</v>
      </c>
    </row>
    <row r="3115" spans="1:12" x14ac:dyDescent="0.3">
      <c r="A3115" t="s">
        <v>9551</v>
      </c>
      <c r="B3115" s="18" t="s">
        <v>13</v>
      </c>
      <c r="C3115" s="18" t="s">
        <v>24</v>
      </c>
      <c r="D3115" s="18" t="s">
        <v>34</v>
      </c>
      <c r="E3115" s="18" t="s">
        <v>43</v>
      </c>
      <c r="F3115" s="18">
        <v>1084</v>
      </c>
      <c r="G3115" s="18">
        <v>1343.04</v>
      </c>
      <c r="H3115" s="18">
        <v>2515.6</v>
      </c>
      <c r="I3115" s="43">
        <v>237</v>
      </c>
      <c r="J3115" s="18" t="s">
        <v>47</v>
      </c>
      <c r="K3115" t="s">
        <v>4802</v>
      </c>
      <c r="L3115" s="18" t="s">
        <v>2540</v>
      </c>
    </row>
    <row r="3116" spans="1:12" x14ac:dyDescent="0.3">
      <c r="A3116" t="s">
        <v>7057</v>
      </c>
      <c r="B3116" s="18" t="s">
        <v>15</v>
      </c>
      <c r="C3116" s="18" t="s">
        <v>28</v>
      </c>
      <c r="D3116" s="18" t="s">
        <v>32</v>
      </c>
      <c r="E3116" s="18" t="s">
        <v>41</v>
      </c>
      <c r="F3116" s="18">
        <v>1070</v>
      </c>
      <c r="G3116" s="18">
        <v>799.11</v>
      </c>
      <c r="H3116" s="18">
        <v>1180.8800000000001</v>
      </c>
      <c r="I3116" s="43">
        <v>334</v>
      </c>
      <c r="J3116" s="18" t="s">
        <v>47</v>
      </c>
      <c r="K3116" t="s">
        <v>6021</v>
      </c>
      <c r="L3116" s="18" t="s">
        <v>1420</v>
      </c>
    </row>
    <row r="3117" spans="1:12" x14ac:dyDescent="0.3">
      <c r="A3117" t="s">
        <v>10300</v>
      </c>
      <c r="B3117" s="18" t="s">
        <v>11</v>
      </c>
      <c r="C3117" s="18" t="s">
        <v>27</v>
      </c>
      <c r="D3117" s="18" t="s">
        <v>31</v>
      </c>
      <c r="E3117" s="18" t="s">
        <v>39</v>
      </c>
      <c r="F3117" s="18">
        <v>1005</v>
      </c>
      <c r="G3117" s="18">
        <v>1558.4</v>
      </c>
      <c r="H3117" s="18">
        <v>1928.02</v>
      </c>
      <c r="I3117" s="43">
        <v>209</v>
      </c>
      <c r="J3117" s="18" t="s">
        <v>47</v>
      </c>
      <c r="K3117" t="s">
        <v>4925</v>
      </c>
      <c r="L3117" s="18" t="s">
        <v>3711</v>
      </c>
    </row>
    <row r="3118" spans="1:12" x14ac:dyDescent="0.3">
      <c r="A3118" t="s">
        <v>9940</v>
      </c>
      <c r="B3118" s="18" t="s">
        <v>18</v>
      </c>
      <c r="C3118" s="18" t="s">
        <v>21</v>
      </c>
      <c r="D3118" s="18" t="s">
        <v>33</v>
      </c>
      <c r="E3118" s="18" t="s">
        <v>40</v>
      </c>
      <c r="F3118" s="18">
        <v>1048</v>
      </c>
      <c r="G3118" s="18">
        <v>1051.25</v>
      </c>
      <c r="H3118" s="18">
        <v>1182.99</v>
      </c>
      <c r="I3118" s="43">
        <v>359</v>
      </c>
      <c r="J3118" s="18" t="s">
        <v>47</v>
      </c>
      <c r="K3118" t="s">
        <v>4995</v>
      </c>
      <c r="L3118" s="18" t="s">
        <v>3164</v>
      </c>
    </row>
    <row r="3119" spans="1:12" x14ac:dyDescent="0.3">
      <c r="A3119" t="s">
        <v>7303</v>
      </c>
      <c r="B3119" s="18" t="s">
        <v>16</v>
      </c>
      <c r="C3119" s="18" t="s">
        <v>21</v>
      </c>
      <c r="D3119" s="18" t="s">
        <v>35</v>
      </c>
      <c r="E3119" s="18" t="s">
        <v>39</v>
      </c>
      <c r="F3119" s="18">
        <v>1016</v>
      </c>
      <c r="G3119" s="18">
        <v>307.31</v>
      </c>
      <c r="H3119" s="18">
        <v>499.15</v>
      </c>
      <c r="I3119" s="43">
        <v>369</v>
      </c>
      <c r="J3119" s="18" t="s">
        <v>47</v>
      </c>
      <c r="K3119" t="s">
        <v>5353</v>
      </c>
      <c r="L3119" s="18" t="s">
        <v>3097</v>
      </c>
    </row>
    <row r="3120" spans="1:12" x14ac:dyDescent="0.3">
      <c r="A3120" t="s">
        <v>7010</v>
      </c>
      <c r="B3120" s="18" t="s">
        <v>13</v>
      </c>
      <c r="C3120" s="18" t="s">
        <v>24</v>
      </c>
      <c r="D3120" s="18" t="s">
        <v>31</v>
      </c>
      <c r="E3120" s="18" t="s">
        <v>38</v>
      </c>
      <c r="F3120" s="18">
        <v>1026</v>
      </c>
      <c r="G3120" s="18">
        <v>1244.8399999999999</v>
      </c>
      <c r="H3120" s="18">
        <v>2475</v>
      </c>
      <c r="I3120" s="43">
        <v>239</v>
      </c>
      <c r="J3120" s="18" t="s">
        <v>47</v>
      </c>
      <c r="K3120" t="s">
        <v>5715</v>
      </c>
      <c r="L3120" s="18" t="s">
        <v>403</v>
      </c>
    </row>
    <row r="3121" spans="1:12" x14ac:dyDescent="0.3">
      <c r="A3121" t="s">
        <v>7213</v>
      </c>
      <c r="B3121" s="18" t="s">
        <v>14</v>
      </c>
      <c r="C3121" s="18" t="s">
        <v>21</v>
      </c>
      <c r="D3121" s="18" t="s">
        <v>31</v>
      </c>
      <c r="E3121" s="18" t="s">
        <v>40</v>
      </c>
      <c r="F3121" s="18">
        <v>1011</v>
      </c>
      <c r="G3121" s="18">
        <v>1494.26</v>
      </c>
      <c r="H3121" s="18">
        <v>2506.89</v>
      </c>
      <c r="I3121" s="43">
        <v>219</v>
      </c>
      <c r="J3121" s="18" t="s">
        <v>47</v>
      </c>
      <c r="K3121" t="s">
        <v>4629</v>
      </c>
      <c r="L3121" s="18" t="s">
        <v>638</v>
      </c>
    </row>
    <row r="3122" spans="1:12" x14ac:dyDescent="0.3">
      <c r="A3122" t="s">
        <v>8335</v>
      </c>
      <c r="B3122" s="18" t="s">
        <v>18</v>
      </c>
      <c r="C3122" s="18" t="s">
        <v>26</v>
      </c>
      <c r="D3122" s="18" t="s">
        <v>34</v>
      </c>
      <c r="E3122" s="18" t="s">
        <v>36</v>
      </c>
      <c r="F3122" s="18">
        <v>1040</v>
      </c>
      <c r="G3122" s="18">
        <v>1951.74</v>
      </c>
      <c r="H3122" s="18">
        <v>3716.13</v>
      </c>
      <c r="I3122" s="43">
        <v>471</v>
      </c>
      <c r="J3122" s="18" t="s">
        <v>47</v>
      </c>
      <c r="K3122" t="s">
        <v>5008</v>
      </c>
      <c r="L3122" s="18" t="s">
        <v>584</v>
      </c>
    </row>
    <row r="3123" spans="1:12" x14ac:dyDescent="0.3">
      <c r="A3123" t="s">
        <v>7990</v>
      </c>
      <c r="B3123" s="18" t="s">
        <v>13</v>
      </c>
      <c r="C3123" s="18" t="s">
        <v>25</v>
      </c>
      <c r="D3123" s="18" t="s">
        <v>33</v>
      </c>
      <c r="E3123" s="18" t="s">
        <v>37</v>
      </c>
      <c r="F3123" s="18">
        <v>1080</v>
      </c>
      <c r="G3123" s="18">
        <v>1075.08</v>
      </c>
      <c r="H3123" s="18">
        <v>2021.9</v>
      </c>
      <c r="I3123" s="43">
        <v>499</v>
      </c>
      <c r="J3123" s="18" t="s">
        <v>47</v>
      </c>
      <c r="K3123" t="s">
        <v>4572</v>
      </c>
      <c r="L3123" s="18" t="s">
        <v>4010</v>
      </c>
    </row>
    <row r="3124" spans="1:12" x14ac:dyDescent="0.3">
      <c r="A3124" t="s">
        <v>8710</v>
      </c>
      <c r="B3124" s="18" t="s">
        <v>20</v>
      </c>
      <c r="C3124" s="18" t="s">
        <v>26</v>
      </c>
      <c r="D3124" s="18" t="s">
        <v>32</v>
      </c>
      <c r="E3124" s="18" t="s">
        <v>43</v>
      </c>
      <c r="F3124" s="18">
        <v>1082</v>
      </c>
      <c r="G3124" s="18">
        <v>1087.3800000000001</v>
      </c>
      <c r="H3124" s="18">
        <v>1501.58</v>
      </c>
      <c r="I3124" s="43">
        <v>45</v>
      </c>
      <c r="J3124" s="18" t="s">
        <v>47</v>
      </c>
      <c r="K3124" t="s">
        <v>4889</v>
      </c>
      <c r="L3124" s="18" t="s">
        <v>1180</v>
      </c>
    </row>
    <row r="3125" spans="1:12" x14ac:dyDescent="0.3">
      <c r="A3125" t="s">
        <v>8383</v>
      </c>
      <c r="B3125" s="18" t="s">
        <v>15</v>
      </c>
      <c r="C3125" s="18" t="s">
        <v>26</v>
      </c>
      <c r="D3125" s="18" t="s">
        <v>34</v>
      </c>
      <c r="E3125" s="18" t="s">
        <v>43</v>
      </c>
      <c r="F3125" s="18">
        <v>1041</v>
      </c>
      <c r="G3125" s="18">
        <v>1785.1</v>
      </c>
      <c r="H3125" s="18">
        <v>3374.95</v>
      </c>
      <c r="I3125" s="43">
        <v>360</v>
      </c>
      <c r="J3125" s="18" t="s">
        <v>47</v>
      </c>
      <c r="K3125" t="s">
        <v>6206</v>
      </c>
      <c r="L3125" s="18" t="s">
        <v>669</v>
      </c>
    </row>
    <row r="3126" spans="1:12" x14ac:dyDescent="0.3">
      <c r="A3126" t="s">
        <v>9049</v>
      </c>
      <c r="B3126" s="18" t="s">
        <v>12</v>
      </c>
      <c r="C3126" s="18" t="s">
        <v>22</v>
      </c>
      <c r="D3126" s="18" t="s">
        <v>32</v>
      </c>
      <c r="E3126" s="18" t="s">
        <v>45</v>
      </c>
      <c r="F3126" s="18">
        <v>1077</v>
      </c>
      <c r="G3126" s="18">
        <v>148.09</v>
      </c>
      <c r="H3126" s="18">
        <v>188.75</v>
      </c>
      <c r="I3126" s="43">
        <v>272</v>
      </c>
      <c r="J3126" s="18" t="s">
        <v>47</v>
      </c>
      <c r="K3126" t="s">
        <v>4966</v>
      </c>
      <c r="L3126" s="18" t="s">
        <v>1755</v>
      </c>
    </row>
    <row r="3127" spans="1:12" x14ac:dyDescent="0.3">
      <c r="A3127" t="s">
        <v>6417</v>
      </c>
      <c r="B3127" s="18" t="s">
        <v>17</v>
      </c>
      <c r="C3127" s="18" t="s">
        <v>30</v>
      </c>
      <c r="D3127" s="18" t="s">
        <v>31</v>
      </c>
      <c r="E3127" s="18" t="s">
        <v>42</v>
      </c>
      <c r="F3127" s="18">
        <v>1028</v>
      </c>
      <c r="G3127" s="18">
        <v>472.67</v>
      </c>
      <c r="H3127" s="18">
        <v>586.36</v>
      </c>
      <c r="I3127" s="43">
        <v>314</v>
      </c>
      <c r="J3127" s="18" t="s">
        <v>47</v>
      </c>
      <c r="K3127" t="s">
        <v>4480</v>
      </c>
      <c r="L3127" s="18" t="s">
        <v>4225</v>
      </c>
    </row>
    <row r="3128" spans="1:12" x14ac:dyDescent="0.3">
      <c r="A3128" t="s">
        <v>6927</v>
      </c>
      <c r="B3128" s="18" t="s">
        <v>15</v>
      </c>
      <c r="C3128" s="18" t="s">
        <v>21</v>
      </c>
      <c r="D3128" s="18" t="s">
        <v>35</v>
      </c>
      <c r="E3128" s="18" t="s">
        <v>37</v>
      </c>
      <c r="F3128" s="18">
        <v>1092</v>
      </c>
      <c r="G3128" s="18">
        <v>1622.59</v>
      </c>
      <c r="H3128" s="18">
        <v>2356.5300000000002</v>
      </c>
      <c r="I3128" s="43">
        <v>307</v>
      </c>
      <c r="J3128" s="18" t="s">
        <v>47</v>
      </c>
      <c r="K3128" t="s">
        <v>4448</v>
      </c>
      <c r="L3128" s="18" t="s">
        <v>1237</v>
      </c>
    </row>
    <row r="3129" spans="1:12" x14ac:dyDescent="0.3">
      <c r="A3129" t="s">
        <v>9556</v>
      </c>
      <c r="B3129" s="18" t="s">
        <v>14</v>
      </c>
      <c r="C3129" s="18" t="s">
        <v>28</v>
      </c>
      <c r="D3129" s="18" t="s">
        <v>32</v>
      </c>
      <c r="E3129" s="18" t="s">
        <v>40</v>
      </c>
      <c r="F3129" s="18">
        <v>1040</v>
      </c>
      <c r="G3129" s="18">
        <v>86.35</v>
      </c>
      <c r="H3129" s="18">
        <v>152.56</v>
      </c>
      <c r="I3129" s="43">
        <v>268</v>
      </c>
      <c r="J3129" s="18" t="s">
        <v>47</v>
      </c>
      <c r="K3129" t="s">
        <v>5649</v>
      </c>
      <c r="L3129" s="18" t="s">
        <v>2548</v>
      </c>
    </row>
    <row r="3130" spans="1:12" x14ac:dyDescent="0.3">
      <c r="A3130" t="s">
        <v>8963</v>
      </c>
      <c r="B3130" s="18" t="s">
        <v>17</v>
      </c>
      <c r="C3130" s="18" t="s">
        <v>22</v>
      </c>
      <c r="D3130" s="18" t="s">
        <v>32</v>
      </c>
      <c r="E3130" s="18" t="s">
        <v>43</v>
      </c>
      <c r="F3130" s="18">
        <v>1017</v>
      </c>
      <c r="G3130" s="18">
        <v>1853.49</v>
      </c>
      <c r="H3130" s="18">
        <v>3252.27</v>
      </c>
      <c r="I3130" s="43">
        <v>220</v>
      </c>
      <c r="J3130" s="18" t="s">
        <v>47</v>
      </c>
      <c r="K3130" t="s">
        <v>5487</v>
      </c>
      <c r="L3130" s="18" t="s">
        <v>1617</v>
      </c>
    </row>
    <row r="3131" spans="1:12" x14ac:dyDescent="0.3">
      <c r="A3131" t="s">
        <v>8936</v>
      </c>
      <c r="B3131" s="18" t="s">
        <v>15</v>
      </c>
      <c r="C3131" s="18" t="s">
        <v>22</v>
      </c>
      <c r="D3131" s="18" t="s">
        <v>32</v>
      </c>
      <c r="E3131" s="18" t="s">
        <v>36</v>
      </c>
      <c r="F3131" s="18">
        <v>1013</v>
      </c>
      <c r="G3131" s="18">
        <v>1502.2</v>
      </c>
      <c r="H3131" s="18">
        <v>2088.16</v>
      </c>
      <c r="I3131" s="43">
        <v>479</v>
      </c>
      <c r="J3131" s="18" t="s">
        <v>47</v>
      </c>
      <c r="K3131" t="s">
        <v>5975</v>
      </c>
      <c r="L3131" s="18" t="s">
        <v>1565</v>
      </c>
    </row>
    <row r="3132" spans="1:12" x14ac:dyDescent="0.3">
      <c r="A3132" t="s">
        <v>9367</v>
      </c>
      <c r="B3132" s="18" t="s">
        <v>15</v>
      </c>
      <c r="C3132" s="18" t="s">
        <v>22</v>
      </c>
      <c r="D3132" s="18" t="s">
        <v>31</v>
      </c>
      <c r="E3132" s="18" t="s">
        <v>42</v>
      </c>
      <c r="F3132" s="18">
        <v>1038</v>
      </c>
      <c r="G3132" s="18">
        <v>1618.85</v>
      </c>
      <c r="H3132" s="18">
        <v>2924.68</v>
      </c>
      <c r="I3132" s="43">
        <v>177</v>
      </c>
      <c r="J3132" s="18" t="s">
        <v>47</v>
      </c>
      <c r="K3132" t="s">
        <v>4924</v>
      </c>
      <c r="L3132" s="18" t="s">
        <v>2255</v>
      </c>
    </row>
    <row r="3133" spans="1:12" x14ac:dyDescent="0.3">
      <c r="A3133" t="s">
        <v>7545</v>
      </c>
      <c r="B3133" s="18" t="s">
        <v>17</v>
      </c>
      <c r="C3133" s="18" t="s">
        <v>27</v>
      </c>
      <c r="D3133" s="18" t="s">
        <v>35</v>
      </c>
      <c r="E3133" s="18" t="s">
        <v>41</v>
      </c>
      <c r="F3133" s="18">
        <v>1044</v>
      </c>
      <c r="G3133" s="18">
        <v>401.22</v>
      </c>
      <c r="H3133" s="18">
        <v>659.35</v>
      </c>
      <c r="I3133" s="43">
        <v>154</v>
      </c>
      <c r="J3133" s="18" t="s">
        <v>47</v>
      </c>
      <c r="K3133" t="s">
        <v>4481</v>
      </c>
      <c r="L3133" s="18" t="s">
        <v>4224</v>
      </c>
    </row>
    <row r="3134" spans="1:12" x14ac:dyDescent="0.3">
      <c r="A3134" t="s">
        <v>6621</v>
      </c>
      <c r="B3134" s="18" t="s">
        <v>12</v>
      </c>
      <c r="C3134" s="18" t="s">
        <v>27</v>
      </c>
      <c r="D3134" s="18" t="s">
        <v>34</v>
      </c>
      <c r="E3134" s="18" t="s">
        <v>43</v>
      </c>
      <c r="F3134" s="18">
        <v>1035</v>
      </c>
      <c r="G3134" s="18">
        <v>356.96</v>
      </c>
      <c r="H3134" s="18">
        <v>460.72</v>
      </c>
      <c r="I3134" s="43">
        <v>136</v>
      </c>
      <c r="J3134" s="18" t="s">
        <v>47</v>
      </c>
      <c r="K3134" t="s">
        <v>4898</v>
      </c>
      <c r="L3134" s="18" t="s">
        <v>3745</v>
      </c>
    </row>
    <row r="3135" spans="1:12" x14ac:dyDescent="0.3">
      <c r="A3135" t="s">
        <v>7722</v>
      </c>
      <c r="B3135" s="18" t="s">
        <v>11</v>
      </c>
      <c r="C3135" s="18" t="s">
        <v>24</v>
      </c>
      <c r="D3135" s="18" t="s">
        <v>31</v>
      </c>
      <c r="E3135" s="18" t="s">
        <v>41</v>
      </c>
      <c r="F3135" s="18">
        <v>1042</v>
      </c>
      <c r="G3135" s="18">
        <v>1152.18</v>
      </c>
      <c r="H3135" s="18">
        <v>1812.46</v>
      </c>
      <c r="I3135" s="43">
        <v>400</v>
      </c>
      <c r="J3135" s="18" t="s">
        <v>47</v>
      </c>
      <c r="K3135" t="s">
        <v>5201</v>
      </c>
      <c r="L3135" s="18" t="s">
        <v>3343</v>
      </c>
    </row>
    <row r="3136" spans="1:12" x14ac:dyDescent="0.3">
      <c r="A3136" t="s">
        <v>8642</v>
      </c>
      <c r="B3136" s="18" t="s">
        <v>13</v>
      </c>
      <c r="C3136" s="18" t="s">
        <v>23</v>
      </c>
      <c r="D3136" s="18" t="s">
        <v>31</v>
      </c>
      <c r="E3136" s="18" t="s">
        <v>42</v>
      </c>
      <c r="F3136" s="18">
        <v>1014</v>
      </c>
      <c r="G3136" s="18">
        <v>1929.35</v>
      </c>
      <c r="H3136" s="18">
        <v>2330.58</v>
      </c>
      <c r="I3136" s="43">
        <v>276</v>
      </c>
      <c r="J3136" s="18" t="s">
        <v>47</v>
      </c>
      <c r="K3136" t="s">
        <v>5269</v>
      </c>
      <c r="L3136" s="18" t="s">
        <v>1090</v>
      </c>
    </row>
    <row r="3137" spans="1:12" x14ac:dyDescent="0.3">
      <c r="A3137" t="s">
        <v>10404</v>
      </c>
      <c r="B3137" s="18" t="s">
        <v>11</v>
      </c>
      <c r="C3137" s="18" t="s">
        <v>22</v>
      </c>
      <c r="D3137" s="18" t="s">
        <v>33</v>
      </c>
      <c r="E3137" s="18" t="s">
        <v>36</v>
      </c>
      <c r="F3137" s="18">
        <v>1068</v>
      </c>
      <c r="G3137" s="18">
        <v>206.19</v>
      </c>
      <c r="H3137" s="18">
        <v>251.8</v>
      </c>
      <c r="I3137" s="43">
        <v>354</v>
      </c>
      <c r="J3137" s="18" t="s">
        <v>47</v>
      </c>
      <c r="K3137" t="s">
        <v>4493</v>
      </c>
      <c r="L3137" s="18" t="s">
        <v>3872</v>
      </c>
    </row>
    <row r="3138" spans="1:12" x14ac:dyDescent="0.3">
      <c r="A3138" t="s">
        <v>6919</v>
      </c>
      <c r="B3138" s="18" t="s">
        <v>20</v>
      </c>
      <c r="C3138" s="18" t="s">
        <v>23</v>
      </c>
      <c r="D3138" s="18" t="s">
        <v>34</v>
      </c>
      <c r="E3138" s="18" t="s">
        <v>45</v>
      </c>
      <c r="F3138" s="18">
        <v>1027</v>
      </c>
      <c r="G3138" s="18">
        <v>908.11</v>
      </c>
      <c r="H3138" s="18">
        <v>1417.06</v>
      </c>
      <c r="I3138" s="43">
        <v>121</v>
      </c>
      <c r="J3138" s="18" t="s">
        <v>47</v>
      </c>
      <c r="K3138" t="s">
        <v>5291</v>
      </c>
      <c r="L3138" s="18" t="s">
        <v>2337</v>
      </c>
    </row>
    <row r="3139" spans="1:12" x14ac:dyDescent="0.3">
      <c r="A3139" t="s">
        <v>9217</v>
      </c>
      <c r="B3139" s="18" t="s">
        <v>18</v>
      </c>
      <c r="C3139" s="18" t="s">
        <v>30</v>
      </c>
      <c r="D3139" s="18" t="s">
        <v>32</v>
      </c>
      <c r="E3139" s="18" t="s">
        <v>38</v>
      </c>
      <c r="F3139" s="18">
        <v>1079</v>
      </c>
      <c r="G3139" s="18">
        <v>1120.25</v>
      </c>
      <c r="H3139" s="18">
        <v>1469.8</v>
      </c>
      <c r="I3139" s="43">
        <v>296</v>
      </c>
      <c r="J3139" s="18" t="s">
        <v>47</v>
      </c>
      <c r="K3139" t="s">
        <v>5848</v>
      </c>
      <c r="L3139" s="18" t="s">
        <v>2019</v>
      </c>
    </row>
    <row r="3140" spans="1:12" x14ac:dyDescent="0.3">
      <c r="A3140" t="s">
        <v>9408</v>
      </c>
      <c r="B3140" s="18" t="s">
        <v>19</v>
      </c>
      <c r="C3140" s="18" t="s">
        <v>29</v>
      </c>
      <c r="D3140" s="18" t="s">
        <v>32</v>
      </c>
      <c r="E3140" s="18" t="s">
        <v>39</v>
      </c>
      <c r="F3140" s="18">
        <v>1086</v>
      </c>
      <c r="G3140" s="18">
        <v>1238.5999999999999</v>
      </c>
      <c r="H3140" s="18">
        <v>2169.96</v>
      </c>
      <c r="I3140" s="43">
        <v>383</v>
      </c>
      <c r="J3140" s="18" t="s">
        <v>47</v>
      </c>
      <c r="K3140" t="s">
        <v>4681</v>
      </c>
      <c r="L3140" s="18" t="s">
        <v>2321</v>
      </c>
    </row>
    <row r="3141" spans="1:12" x14ac:dyDescent="0.3">
      <c r="A3141" t="s">
        <v>7858</v>
      </c>
      <c r="B3141" s="18" t="s">
        <v>17</v>
      </c>
      <c r="C3141" s="18" t="s">
        <v>24</v>
      </c>
      <c r="D3141" s="18" t="s">
        <v>34</v>
      </c>
      <c r="E3141" s="18" t="s">
        <v>43</v>
      </c>
      <c r="F3141" s="18">
        <v>1042</v>
      </c>
      <c r="G3141" s="18">
        <v>537.47</v>
      </c>
      <c r="H3141" s="18">
        <v>922.27</v>
      </c>
      <c r="I3141" s="43">
        <v>364</v>
      </c>
      <c r="J3141" s="18" t="s">
        <v>47</v>
      </c>
      <c r="K3141" t="s">
        <v>5281</v>
      </c>
      <c r="L3141" s="18" t="s">
        <v>2854</v>
      </c>
    </row>
    <row r="3142" spans="1:12" x14ac:dyDescent="0.3">
      <c r="A3142" t="s">
        <v>10141</v>
      </c>
      <c r="B3142" s="18" t="s">
        <v>20</v>
      </c>
      <c r="C3142" s="18" t="s">
        <v>23</v>
      </c>
      <c r="D3142" s="18" t="s">
        <v>31</v>
      </c>
      <c r="E3142" s="18" t="s">
        <v>44</v>
      </c>
      <c r="F3142" s="18">
        <v>1026</v>
      </c>
      <c r="G3142" s="18">
        <v>926.36</v>
      </c>
      <c r="H3142" s="18">
        <v>1833.19</v>
      </c>
      <c r="I3142" s="43">
        <v>414</v>
      </c>
      <c r="J3142" s="18" t="s">
        <v>47</v>
      </c>
      <c r="K3142" t="s">
        <v>5099</v>
      </c>
      <c r="L3142" s="18" t="s">
        <v>3492</v>
      </c>
    </row>
    <row r="3143" spans="1:12" x14ac:dyDescent="0.3">
      <c r="A3143" t="s">
        <v>8126</v>
      </c>
      <c r="B3143" s="18" t="s">
        <v>17</v>
      </c>
      <c r="C3143" s="18" t="s">
        <v>29</v>
      </c>
      <c r="D3143" s="18" t="s">
        <v>31</v>
      </c>
      <c r="E3143" s="18" t="s">
        <v>40</v>
      </c>
      <c r="F3143" s="18">
        <v>1095</v>
      </c>
      <c r="G3143" s="18">
        <v>518.79999999999995</v>
      </c>
      <c r="H3143" s="18">
        <v>949.36</v>
      </c>
      <c r="I3143" s="43">
        <v>409</v>
      </c>
      <c r="J3143" s="18" t="s">
        <v>47</v>
      </c>
      <c r="K3143" t="s">
        <v>5672</v>
      </c>
      <c r="L3143" s="18" t="s">
        <v>227</v>
      </c>
    </row>
    <row r="3144" spans="1:12" x14ac:dyDescent="0.3">
      <c r="A3144" t="s">
        <v>8488</v>
      </c>
      <c r="B3144" s="18" t="s">
        <v>11</v>
      </c>
      <c r="C3144" s="18" t="s">
        <v>26</v>
      </c>
      <c r="D3144" s="18" t="s">
        <v>35</v>
      </c>
      <c r="E3144" s="18" t="s">
        <v>38</v>
      </c>
      <c r="F3144" s="18">
        <v>1017</v>
      </c>
      <c r="G3144" s="18">
        <v>1827.42</v>
      </c>
      <c r="H3144" s="18">
        <v>2719.51</v>
      </c>
      <c r="I3144" s="43">
        <v>426</v>
      </c>
      <c r="J3144" s="18" t="s">
        <v>47</v>
      </c>
      <c r="K3144" t="s">
        <v>4487</v>
      </c>
      <c r="L3144" s="18" t="s">
        <v>837</v>
      </c>
    </row>
    <row r="3145" spans="1:12" x14ac:dyDescent="0.3">
      <c r="A3145" t="s">
        <v>9255</v>
      </c>
      <c r="B3145" s="18" t="s">
        <v>13</v>
      </c>
      <c r="C3145" s="18" t="s">
        <v>22</v>
      </c>
      <c r="D3145" s="18" t="s">
        <v>31</v>
      </c>
      <c r="E3145" s="18" t="s">
        <v>36</v>
      </c>
      <c r="F3145" s="18">
        <v>1042</v>
      </c>
      <c r="G3145" s="18">
        <v>1778.38</v>
      </c>
      <c r="H3145" s="18">
        <v>2643.55</v>
      </c>
      <c r="I3145" s="43">
        <v>25</v>
      </c>
      <c r="J3145" s="18" t="s">
        <v>47</v>
      </c>
      <c r="K3145" t="s">
        <v>5747</v>
      </c>
      <c r="L3145" s="18" t="s">
        <v>2072</v>
      </c>
    </row>
    <row r="3146" spans="1:12" x14ac:dyDescent="0.3">
      <c r="A3146" t="s">
        <v>6455</v>
      </c>
      <c r="B3146" s="18" t="s">
        <v>15</v>
      </c>
      <c r="C3146" s="18" t="s">
        <v>22</v>
      </c>
      <c r="D3146" s="18" t="s">
        <v>35</v>
      </c>
      <c r="E3146" s="18" t="s">
        <v>38</v>
      </c>
      <c r="F3146" s="18">
        <v>1065</v>
      </c>
      <c r="G3146" s="18">
        <v>268.25</v>
      </c>
      <c r="H3146" s="18">
        <v>492.28</v>
      </c>
      <c r="I3146" s="43">
        <v>117</v>
      </c>
      <c r="J3146" s="18" t="s">
        <v>47</v>
      </c>
      <c r="K3146" t="s">
        <v>5446</v>
      </c>
      <c r="L3146" s="18" t="s">
        <v>240</v>
      </c>
    </row>
    <row r="3147" spans="1:12" x14ac:dyDescent="0.3">
      <c r="A3147" t="s">
        <v>9983</v>
      </c>
      <c r="B3147" s="18" t="s">
        <v>16</v>
      </c>
      <c r="C3147" s="18" t="s">
        <v>30</v>
      </c>
      <c r="D3147" s="18" t="s">
        <v>34</v>
      </c>
      <c r="E3147" s="18" t="s">
        <v>37</v>
      </c>
      <c r="F3147" s="18">
        <v>1029</v>
      </c>
      <c r="G3147" s="18">
        <v>650.44000000000005</v>
      </c>
      <c r="H3147" s="18">
        <v>730.27</v>
      </c>
      <c r="I3147" s="43">
        <v>484</v>
      </c>
      <c r="J3147" s="18" t="s">
        <v>47</v>
      </c>
      <c r="K3147" t="s">
        <v>5278</v>
      </c>
      <c r="L3147" s="18" t="s">
        <v>3227</v>
      </c>
    </row>
    <row r="3148" spans="1:12" x14ac:dyDescent="0.3">
      <c r="A3148" t="s">
        <v>10023</v>
      </c>
      <c r="B3148" s="18" t="s">
        <v>19</v>
      </c>
      <c r="C3148" s="18" t="s">
        <v>22</v>
      </c>
      <c r="D3148" s="18" t="s">
        <v>34</v>
      </c>
      <c r="E3148" s="18" t="s">
        <v>44</v>
      </c>
      <c r="F3148" s="18">
        <v>1010</v>
      </c>
      <c r="G3148" s="18">
        <v>1222.43</v>
      </c>
      <c r="H3148" s="18">
        <v>2046.88</v>
      </c>
      <c r="I3148" s="43">
        <v>48</v>
      </c>
      <c r="J3148" s="18" t="s">
        <v>47</v>
      </c>
      <c r="K3148" t="s">
        <v>5231</v>
      </c>
      <c r="L3148" s="18" t="s">
        <v>3303</v>
      </c>
    </row>
    <row r="3149" spans="1:12" x14ac:dyDescent="0.3">
      <c r="A3149" t="s">
        <v>9090</v>
      </c>
      <c r="B3149" s="18" t="s">
        <v>19</v>
      </c>
      <c r="C3149" s="18" t="s">
        <v>25</v>
      </c>
      <c r="D3149" s="18" t="s">
        <v>34</v>
      </c>
      <c r="E3149" s="18" t="s">
        <v>42</v>
      </c>
      <c r="F3149" s="18">
        <v>1018</v>
      </c>
      <c r="G3149" s="18">
        <v>1786.31</v>
      </c>
      <c r="H3149" s="18">
        <v>3499.21</v>
      </c>
      <c r="I3149" s="43">
        <v>307</v>
      </c>
      <c r="J3149" s="18" t="s">
        <v>47</v>
      </c>
      <c r="K3149" t="s">
        <v>5904</v>
      </c>
      <c r="L3149" s="18" t="s">
        <v>1822</v>
      </c>
    </row>
    <row r="3150" spans="1:12" x14ac:dyDescent="0.3">
      <c r="A3150" t="s">
        <v>7984</v>
      </c>
      <c r="B3150" s="18" t="s">
        <v>19</v>
      </c>
      <c r="C3150" s="18" t="s">
        <v>27</v>
      </c>
      <c r="D3150" s="18" t="s">
        <v>35</v>
      </c>
      <c r="E3150" s="18" t="s">
        <v>44</v>
      </c>
      <c r="F3150" s="18">
        <v>1071</v>
      </c>
      <c r="G3150" s="18">
        <v>1733.83</v>
      </c>
      <c r="H3150" s="18">
        <v>2189.48</v>
      </c>
      <c r="I3150" s="43">
        <v>140</v>
      </c>
      <c r="J3150" s="18" t="s">
        <v>47</v>
      </c>
      <c r="K3150" t="s">
        <v>4400</v>
      </c>
      <c r="L3150" s="18" t="s">
        <v>4304</v>
      </c>
    </row>
    <row r="3151" spans="1:12" x14ac:dyDescent="0.3">
      <c r="A3151" t="s">
        <v>9144</v>
      </c>
      <c r="B3151" s="18" t="s">
        <v>19</v>
      </c>
      <c r="C3151" s="18" t="s">
        <v>24</v>
      </c>
      <c r="D3151" s="18" t="s">
        <v>31</v>
      </c>
      <c r="E3151" s="18" t="s">
        <v>44</v>
      </c>
      <c r="F3151" s="18">
        <v>1067</v>
      </c>
      <c r="G3151" s="18">
        <v>1406.77</v>
      </c>
      <c r="H3151" s="18">
        <v>2763.43</v>
      </c>
      <c r="I3151" s="43">
        <v>204</v>
      </c>
      <c r="J3151" s="18" t="s">
        <v>47</v>
      </c>
      <c r="K3151" t="s">
        <v>5883</v>
      </c>
      <c r="L3151" s="18" t="s">
        <v>1900</v>
      </c>
    </row>
    <row r="3152" spans="1:12" x14ac:dyDescent="0.3">
      <c r="A3152" t="s">
        <v>9351</v>
      </c>
      <c r="B3152" s="18" t="s">
        <v>16</v>
      </c>
      <c r="C3152" s="18" t="s">
        <v>21</v>
      </c>
      <c r="D3152" s="18" t="s">
        <v>31</v>
      </c>
      <c r="E3152" s="18" t="s">
        <v>45</v>
      </c>
      <c r="F3152" s="18">
        <v>1033</v>
      </c>
      <c r="G3152" s="18">
        <v>1806.77</v>
      </c>
      <c r="H3152" s="18">
        <v>2548.62</v>
      </c>
      <c r="I3152" s="43">
        <v>158</v>
      </c>
      <c r="J3152" s="18" t="s">
        <v>47</v>
      </c>
      <c r="K3152" t="s">
        <v>5771</v>
      </c>
      <c r="L3152" s="18" t="s">
        <v>2232</v>
      </c>
    </row>
    <row r="3153" spans="1:12" x14ac:dyDescent="0.3">
      <c r="A3153" t="s">
        <v>8594</v>
      </c>
      <c r="B3153" s="18" t="s">
        <v>19</v>
      </c>
      <c r="C3153" s="18" t="s">
        <v>22</v>
      </c>
      <c r="D3153" s="18" t="s">
        <v>33</v>
      </c>
      <c r="E3153" s="18" t="s">
        <v>42</v>
      </c>
      <c r="F3153" s="18">
        <v>1085</v>
      </c>
      <c r="G3153" s="18">
        <v>1492.02</v>
      </c>
      <c r="H3153" s="18">
        <v>2377.58</v>
      </c>
      <c r="I3153" s="43">
        <v>398</v>
      </c>
      <c r="J3153" s="18" t="s">
        <v>47</v>
      </c>
      <c r="K3153" t="s">
        <v>6127</v>
      </c>
      <c r="L3153" s="18" t="s">
        <v>1002</v>
      </c>
    </row>
    <row r="3154" spans="1:12" x14ac:dyDescent="0.3">
      <c r="A3154" t="s">
        <v>6648</v>
      </c>
      <c r="B3154" s="18" t="s">
        <v>14</v>
      </c>
      <c r="C3154" s="18" t="s">
        <v>29</v>
      </c>
      <c r="D3154" s="18" t="s">
        <v>32</v>
      </c>
      <c r="E3154" s="18" t="s">
        <v>41</v>
      </c>
      <c r="F3154" s="18">
        <v>1050</v>
      </c>
      <c r="G3154" s="18">
        <v>126.7</v>
      </c>
      <c r="H3154" s="18">
        <v>158.91999999999999</v>
      </c>
      <c r="I3154" s="43">
        <v>153</v>
      </c>
      <c r="J3154" s="18" t="s">
        <v>47</v>
      </c>
      <c r="K3154" t="s">
        <v>5166</v>
      </c>
      <c r="L3154" s="18" t="s">
        <v>3394</v>
      </c>
    </row>
    <row r="3155" spans="1:12" x14ac:dyDescent="0.3">
      <c r="A3155" t="s">
        <v>10338</v>
      </c>
      <c r="B3155" s="18" t="s">
        <v>13</v>
      </c>
      <c r="C3155" s="18" t="s">
        <v>26</v>
      </c>
      <c r="D3155" s="18" t="s">
        <v>32</v>
      </c>
      <c r="E3155" s="18" t="s">
        <v>40</v>
      </c>
      <c r="F3155" s="18">
        <v>1084</v>
      </c>
      <c r="G3155" s="18">
        <v>127.65</v>
      </c>
      <c r="H3155" s="18">
        <v>212.08</v>
      </c>
      <c r="I3155" s="43">
        <v>179</v>
      </c>
      <c r="J3155" s="18" t="s">
        <v>47</v>
      </c>
      <c r="K3155" t="s">
        <v>4877</v>
      </c>
      <c r="L3155" s="18" t="s">
        <v>3771</v>
      </c>
    </row>
    <row r="3156" spans="1:12" x14ac:dyDescent="0.3">
      <c r="A3156" t="s">
        <v>6587</v>
      </c>
      <c r="B3156" s="18" t="s">
        <v>11</v>
      </c>
      <c r="C3156" s="18" t="s">
        <v>29</v>
      </c>
      <c r="D3156" s="18" t="s">
        <v>33</v>
      </c>
      <c r="E3156" s="18" t="s">
        <v>37</v>
      </c>
      <c r="F3156" s="18">
        <v>1014</v>
      </c>
      <c r="G3156" s="18">
        <v>715.97</v>
      </c>
      <c r="H3156" s="18">
        <v>1006.29</v>
      </c>
      <c r="I3156" s="43">
        <v>164</v>
      </c>
      <c r="J3156" s="18" t="s">
        <v>47</v>
      </c>
      <c r="K3156" t="s">
        <v>5510</v>
      </c>
      <c r="L3156" s="18" t="s">
        <v>2823</v>
      </c>
    </row>
    <row r="3157" spans="1:12" x14ac:dyDescent="0.3">
      <c r="A3157" t="s">
        <v>9390</v>
      </c>
      <c r="B3157" s="18" t="s">
        <v>16</v>
      </c>
      <c r="C3157" s="18" t="s">
        <v>22</v>
      </c>
      <c r="D3157" s="18" t="s">
        <v>32</v>
      </c>
      <c r="E3157" s="18" t="s">
        <v>37</v>
      </c>
      <c r="F3157" s="18">
        <v>1069</v>
      </c>
      <c r="G3157" s="18">
        <v>1691.06</v>
      </c>
      <c r="H3157" s="18">
        <v>2775.28</v>
      </c>
      <c r="I3157" s="43">
        <v>352</v>
      </c>
      <c r="J3157" s="18" t="s">
        <v>47</v>
      </c>
      <c r="K3157" t="s">
        <v>5303</v>
      </c>
      <c r="L3157" s="18" t="s">
        <v>2288</v>
      </c>
    </row>
    <row r="3158" spans="1:12" x14ac:dyDescent="0.3">
      <c r="A3158" t="s">
        <v>10529</v>
      </c>
      <c r="B3158" s="18" t="s">
        <v>20</v>
      </c>
      <c r="C3158" s="18" t="s">
        <v>28</v>
      </c>
      <c r="D3158" s="18" t="s">
        <v>35</v>
      </c>
      <c r="E3158" s="18" t="s">
        <v>40</v>
      </c>
      <c r="F3158" s="18">
        <v>1078</v>
      </c>
      <c r="G3158" s="18">
        <v>1229.3599999999999</v>
      </c>
      <c r="H3158" s="18">
        <v>1374.09</v>
      </c>
      <c r="I3158" s="43">
        <v>340</v>
      </c>
      <c r="J3158" s="18" t="s">
        <v>47</v>
      </c>
      <c r="K3158" t="s">
        <v>4620</v>
      </c>
      <c r="L3158" s="18" t="s">
        <v>4075</v>
      </c>
    </row>
    <row r="3159" spans="1:12" x14ac:dyDescent="0.3">
      <c r="A3159" t="s">
        <v>8282</v>
      </c>
      <c r="B3159" s="18" t="s">
        <v>17</v>
      </c>
      <c r="C3159" s="18" t="s">
        <v>28</v>
      </c>
      <c r="D3159" s="18" t="s">
        <v>34</v>
      </c>
      <c r="E3159" s="18" t="s">
        <v>45</v>
      </c>
      <c r="F3159" s="18">
        <v>1068</v>
      </c>
      <c r="G3159" s="18">
        <v>358.28</v>
      </c>
      <c r="H3159" s="18">
        <v>445.45</v>
      </c>
      <c r="I3159" s="43">
        <v>199</v>
      </c>
      <c r="J3159" s="18" t="s">
        <v>47</v>
      </c>
      <c r="K3159" t="s">
        <v>5048</v>
      </c>
      <c r="L3159" s="18" t="s">
        <v>498</v>
      </c>
    </row>
    <row r="3160" spans="1:12" x14ac:dyDescent="0.3">
      <c r="A3160" t="s">
        <v>8301</v>
      </c>
      <c r="B3160" s="18" t="s">
        <v>16</v>
      </c>
      <c r="C3160" s="18" t="s">
        <v>22</v>
      </c>
      <c r="D3160" s="18" t="s">
        <v>35</v>
      </c>
      <c r="E3160" s="18" t="s">
        <v>43</v>
      </c>
      <c r="F3160" s="18">
        <v>1027</v>
      </c>
      <c r="G3160" s="18">
        <v>1004.05</v>
      </c>
      <c r="H3160" s="18">
        <v>1358.38</v>
      </c>
      <c r="I3160" s="43">
        <v>283</v>
      </c>
      <c r="J3160" s="18" t="s">
        <v>47</v>
      </c>
      <c r="K3160" t="s">
        <v>5536</v>
      </c>
      <c r="L3160" s="18" t="s">
        <v>498</v>
      </c>
    </row>
    <row r="3161" spans="1:12" x14ac:dyDescent="0.3">
      <c r="A3161" t="s">
        <v>8939</v>
      </c>
      <c r="B3161" s="18" t="s">
        <v>13</v>
      </c>
      <c r="C3161" s="18" t="s">
        <v>25</v>
      </c>
      <c r="D3161" s="18" t="s">
        <v>32</v>
      </c>
      <c r="E3161" s="18" t="s">
        <v>41</v>
      </c>
      <c r="F3161" s="18">
        <v>1008</v>
      </c>
      <c r="G3161" s="18">
        <v>442.31</v>
      </c>
      <c r="H3161" s="18">
        <v>576.34</v>
      </c>
      <c r="I3161" s="43">
        <v>470</v>
      </c>
      <c r="J3161" s="18" t="s">
        <v>47</v>
      </c>
      <c r="K3161" t="s">
        <v>5974</v>
      </c>
      <c r="L3161" s="18" t="s">
        <v>1570</v>
      </c>
    </row>
    <row r="3162" spans="1:12" x14ac:dyDescent="0.3">
      <c r="A3162" t="s">
        <v>8974</v>
      </c>
      <c r="B3162" s="18" t="s">
        <v>14</v>
      </c>
      <c r="C3162" s="18" t="s">
        <v>25</v>
      </c>
      <c r="D3162" s="18" t="s">
        <v>35</v>
      </c>
      <c r="E3162" s="18" t="s">
        <v>43</v>
      </c>
      <c r="F3162" s="18">
        <v>1099</v>
      </c>
      <c r="G3162" s="18">
        <v>851</v>
      </c>
      <c r="H3162" s="18">
        <v>1618.72</v>
      </c>
      <c r="I3162" s="43">
        <v>465</v>
      </c>
      <c r="J3162" s="18" t="s">
        <v>47</v>
      </c>
      <c r="K3162" t="s">
        <v>5449</v>
      </c>
      <c r="L3162" s="18" t="s">
        <v>1641</v>
      </c>
    </row>
    <row r="3163" spans="1:12" x14ac:dyDescent="0.3">
      <c r="A3163" t="s">
        <v>9003</v>
      </c>
      <c r="B3163" s="18" t="s">
        <v>16</v>
      </c>
      <c r="C3163" s="18" t="s">
        <v>28</v>
      </c>
      <c r="D3163" s="18" t="s">
        <v>35</v>
      </c>
      <c r="E3163" s="18" t="s">
        <v>36</v>
      </c>
      <c r="F3163" s="18">
        <v>1095</v>
      </c>
      <c r="G3163" s="18">
        <v>1871.26</v>
      </c>
      <c r="H3163" s="18">
        <v>2936.4</v>
      </c>
      <c r="I3163" s="43">
        <v>55</v>
      </c>
      <c r="J3163" s="18" t="s">
        <v>47</v>
      </c>
      <c r="K3163" t="s">
        <v>4830</v>
      </c>
      <c r="L3163" s="18" t="s">
        <v>1682</v>
      </c>
    </row>
    <row r="3164" spans="1:12" x14ac:dyDescent="0.3">
      <c r="A3164" t="s">
        <v>8440</v>
      </c>
      <c r="B3164" s="18" t="s">
        <v>12</v>
      </c>
      <c r="C3164" s="18" t="s">
        <v>25</v>
      </c>
      <c r="D3164" s="18" t="s">
        <v>35</v>
      </c>
      <c r="E3164" s="18" t="s">
        <v>38</v>
      </c>
      <c r="F3164" s="18">
        <v>1051</v>
      </c>
      <c r="G3164" s="18">
        <v>1140.81</v>
      </c>
      <c r="H3164" s="18">
        <v>1542.43</v>
      </c>
      <c r="I3164" s="43">
        <v>26</v>
      </c>
      <c r="J3164" s="18" t="s">
        <v>47</v>
      </c>
      <c r="K3164" t="s">
        <v>6183</v>
      </c>
      <c r="L3164" s="18" t="s">
        <v>762</v>
      </c>
    </row>
    <row r="3165" spans="1:12" x14ac:dyDescent="0.3">
      <c r="A3165" t="s">
        <v>10305</v>
      </c>
      <c r="B3165" s="18" t="s">
        <v>19</v>
      </c>
      <c r="C3165" s="18" t="s">
        <v>21</v>
      </c>
      <c r="D3165" s="18" t="s">
        <v>32</v>
      </c>
      <c r="E3165" s="18" t="s">
        <v>40</v>
      </c>
      <c r="F3165" s="18">
        <v>1017</v>
      </c>
      <c r="G3165" s="18">
        <v>493.63</v>
      </c>
      <c r="H3165" s="18">
        <v>550.02</v>
      </c>
      <c r="I3165" s="43">
        <v>449</v>
      </c>
      <c r="J3165" s="18" t="s">
        <v>47</v>
      </c>
      <c r="K3165" t="s">
        <v>4917</v>
      </c>
      <c r="L3165" s="18" t="s">
        <v>3721</v>
      </c>
    </row>
    <row r="3166" spans="1:12" x14ac:dyDescent="0.3">
      <c r="A3166" t="s">
        <v>10308</v>
      </c>
      <c r="B3166" s="18" t="s">
        <v>13</v>
      </c>
      <c r="C3166" s="18" t="s">
        <v>30</v>
      </c>
      <c r="D3166" s="18" t="s">
        <v>32</v>
      </c>
      <c r="E3166" s="18" t="s">
        <v>44</v>
      </c>
      <c r="F3166" s="18">
        <v>1081</v>
      </c>
      <c r="G3166" s="18">
        <v>331.49</v>
      </c>
      <c r="H3166" s="18">
        <v>471.53</v>
      </c>
      <c r="I3166" s="43">
        <v>387</v>
      </c>
      <c r="J3166" s="18" t="s">
        <v>47</v>
      </c>
      <c r="K3166" t="s">
        <v>4914</v>
      </c>
      <c r="L3166" s="18" t="s">
        <v>3726</v>
      </c>
    </row>
    <row r="3167" spans="1:12" x14ac:dyDescent="0.3">
      <c r="A3167" t="s">
        <v>7357</v>
      </c>
      <c r="B3167" s="18" t="s">
        <v>19</v>
      </c>
      <c r="C3167" s="18" t="s">
        <v>21</v>
      </c>
      <c r="D3167" s="18" t="s">
        <v>33</v>
      </c>
      <c r="E3167" s="18" t="s">
        <v>40</v>
      </c>
      <c r="F3167" s="18">
        <v>1016</v>
      </c>
      <c r="G3167" s="18">
        <v>203.06</v>
      </c>
      <c r="H3167" s="18">
        <v>358.53</v>
      </c>
      <c r="I3167" s="43">
        <v>61</v>
      </c>
      <c r="J3167" s="18" t="s">
        <v>47</v>
      </c>
      <c r="K3167" t="s">
        <v>6020</v>
      </c>
      <c r="L3167" s="18" t="s">
        <v>1422</v>
      </c>
    </row>
    <row r="3168" spans="1:12" x14ac:dyDescent="0.3">
      <c r="A3168" t="s">
        <v>8160</v>
      </c>
      <c r="B3168" s="18" t="s">
        <v>19</v>
      </c>
      <c r="C3168" s="18" t="s">
        <v>24</v>
      </c>
      <c r="D3168" s="18" t="s">
        <v>33</v>
      </c>
      <c r="E3168" s="18" t="s">
        <v>38</v>
      </c>
      <c r="F3168" s="18">
        <v>1056</v>
      </c>
      <c r="G3168" s="18">
        <v>215.95</v>
      </c>
      <c r="H3168" s="18">
        <v>258.69</v>
      </c>
      <c r="I3168" s="43">
        <v>200</v>
      </c>
      <c r="J3168" s="18" t="s">
        <v>47</v>
      </c>
      <c r="K3168" t="s">
        <v>6254</v>
      </c>
      <c r="L3168" s="18" t="s">
        <v>288</v>
      </c>
    </row>
    <row r="3169" spans="1:12" x14ac:dyDescent="0.3">
      <c r="A3169" t="s">
        <v>8448</v>
      </c>
      <c r="B3169" s="18" t="s">
        <v>12</v>
      </c>
      <c r="C3169" s="18" t="s">
        <v>21</v>
      </c>
      <c r="D3169" s="18" t="s">
        <v>33</v>
      </c>
      <c r="E3169" s="18" t="s">
        <v>39</v>
      </c>
      <c r="F3169" s="18">
        <v>1048</v>
      </c>
      <c r="G3169" s="18">
        <v>1416.92</v>
      </c>
      <c r="H3169" s="18">
        <v>2324.36</v>
      </c>
      <c r="I3169" s="43">
        <v>118</v>
      </c>
      <c r="J3169" s="18" t="s">
        <v>47</v>
      </c>
      <c r="K3169" t="s">
        <v>4893</v>
      </c>
      <c r="L3169" s="18" t="s">
        <v>779</v>
      </c>
    </row>
    <row r="3170" spans="1:12" x14ac:dyDescent="0.3">
      <c r="A3170" t="s">
        <v>7835</v>
      </c>
      <c r="B3170" s="18" t="s">
        <v>12</v>
      </c>
      <c r="C3170" s="18" t="s">
        <v>28</v>
      </c>
      <c r="D3170" s="18" t="s">
        <v>34</v>
      </c>
      <c r="E3170" s="18" t="s">
        <v>42</v>
      </c>
      <c r="F3170" s="18">
        <v>1078</v>
      </c>
      <c r="G3170" s="18">
        <v>1662.27</v>
      </c>
      <c r="H3170" s="18">
        <v>1934.83</v>
      </c>
      <c r="I3170" s="43">
        <v>210</v>
      </c>
      <c r="J3170" s="18" t="s">
        <v>47</v>
      </c>
      <c r="K3170" t="s">
        <v>4503</v>
      </c>
      <c r="L3170" s="18" t="s">
        <v>2204</v>
      </c>
    </row>
    <row r="3171" spans="1:12" x14ac:dyDescent="0.3">
      <c r="A3171" t="s">
        <v>7615</v>
      </c>
      <c r="B3171" s="18" t="s">
        <v>19</v>
      </c>
      <c r="C3171" s="18" t="s">
        <v>24</v>
      </c>
      <c r="D3171" s="18" t="s">
        <v>32</v>
      </c>
      <c r="E3171" s="18" t="s">
        <v>41</v>
      </c>
      <c r="F3171" s="18">
        <v>1013</v>
      </c>
      <c r="G3171" s="18">
        <v>1874.43</v>
      </c>
      <c r="H3171" s="18">
        <v>2882.23</v>
      </c>
      <c r="I3171" s="43">
        <v>313</v>
      </c>
      <c r="J3171" s="18" t="s">
        <v>47</v>
      </c>
      <c r="K3171" t="s">
        <v>6260</v>
      </c>
      <c r="L3171" s="18" t="s">
        <v>260</v>
      </c>
    </row>
    <row r="3172" spans="1:12" x14ac:dyDescent="0.3">
      <c r="A3172" t="s">
        <v>7180</v>
      </c>
      <c r="B3172" s="18" t="s">
        <v>18</v>
      </c>
      <c r="C3172" s="18" t="s">
        <v>26</v>
      </c>
      <c r="D3172" s="18" t="s">
        <v>33</v>
      </c>
      <c r="E3172" s="18" t="s">
        <v>45</v>
      </c>
      <c r="F3172" s="18">
        <v>1006</v>
      </c>
      <c r="G3172" s="18">
        <v>166.3</v>
      </c>
      <c r="H3172" s="18">
        <v>249.42</v>
      </c>
      <c r="I3172" s="43">
        <v>426</v>
      </c>
      <c r="J3172" s="18" t="s">
        <v>47</v>
      </c>
      <c r="K3172" t="s">
        <v>5332</v>
      </c>
      <c r="L3172" s="18" t="s">
        <v>2224</v>
      </c>
    </row>
    <row r="3173" spans="1:12" x14ac:dyDescent="0.3">
      <c r="A3173" t="s">
        <v>9919</v>
      </c>
      <c r="B3173" s="18" t="s">
        <v>11</v>
      </c>
      <c r="C3173" s="18" t="s">
        <v>29</v>
      </c>
      <c r="D3173" s="18" t="s">
        <v>35</v>
      </c>
      <c r="E3173" s="18" t="s">
        <v>40</v>
      </c>
      <c r="F3173" s="18">
        <v>1092</v>
      </c>
      <c r="G3173" s="18">
        <v>395.46</v>
      </c>
      <c r="H3173" s="18">
        <v>712.57</v>
      </c>
      <c r="I3173" s="43">
        <v>167</v>
      </c>
      <c r="J3173" s="18" t="s">
        <v>47</v>
      </c>
      <c r="K3173" t="s">
        <v>5290</v>
      </c>
      <c r="L3173" s="18" t="s">
        <v>3129</v>
      </c>
    </row>
    <row r="3174" spans="1:12" x14ac:dyDescent="0.3">
      <c r="A3174" t="s">
        <v>7220</v>
      </c>
      <c r="B3174" s="18" t="s">
        <v>20</v>
      </c>
      <c r="C3174" s="18" t="s">
        <v>28</v>
      </c>
      <c r="D3174" s="18" t="s">
        <v>32</v>
      </c>
      <c r="E3174" s="18" t="s">
        <v>36</v>
      </c>
      <c r="F3174" s="18">
        <v>1069</v>
      </c>
      <c r="G3174" s="18">
        <v>691.69</v>
      </c>
      <c r="H3174" s="18">
        <v>1281.73</v>
      </c>
      <c r="I3174" s="43">
        <v>335</v>
      </c>
      <c r="J3174" s="18" t="s">
        <v>47</v>
      </c>
      <c r="K3174" t="s">
        <v>5862</v>
      </c>
      <c r="L3174" s="18" t="s">
        <v>510</v>
      </c>
    </row>
    <row r="3175" spans="1:12" x14ac:dyDescent="0.3">
      <c r="A3175" t="s">
        <v>10134</v>
      </c>
      <c r="B3175" s="18" t="s">
        <v>11</v>
      </c>
      <c r="C3175" s="18" t="s">
        <v>23</v>
      </c>
      <c r="D3175" s="18" t="s">
        <v>35</v>
      </c>
      <c r="E3175" s="18" t="s">
        <v>44</v>
      </c>
      <c r="F3175" s="18">
        <v>1044</v>
      </c>
      <c r="G3175" s="18">
        <v>1597.7</v>
      </c>
      <c r="H3175" s="18">
        <v>2132.17</v>
      </c>
      <c r="I3175" s="43">
        <v>258</v>
      </c>
      <c r="J3175" s="18" t="s">
        <v>47</v>
      </c>
      <c r="K3175" t="s">
        <v>5106</v>
      </c>
      <c r="L3175" s="18" t="s">
        <v>3481</v>
      </c>
    </row>
    <row r="3176" spans="1:12" x14ac:dyDescent="0.3">
      <c r="A3176" t="s">
        <v>9922</v>
      </c>
      <c r="B3176" s="18" t="s">
        <v>19</v>
      </c>
      <c r="C3176" s="18" t="s">
        <v>23</v>
      </c>
      <c r="D3176" s="18" t="s">
        <v>31</v>
      </c>
      <c r="E3176" s="18" t="s">
        <v>43</v>
      </c>
      <c r="F3176" s="18">
        <v>1088</v>
      </c>
      <c r="G3176" s="18">
        <v>1231.08</v>
      </c>
      <c r="H3176" s="18">
        <v>1940.17</v>
      </c>
      <c r="I3176" s="43">
        <v>328</v>
      </c>
      <c r="J3176" s="18" t="s">
        <v>47</v>
      </c>
      <c r="K3176" t="s">
        <v>4554</v>
      </c>
      <c r="L3176" s="18" t="s">
        <v>794</v>
      </c>
    </row>
    <row r="3177" spans="1:12" x14ac:dyDescent="0.3">
      <c r="A3177" t="s">
        <v>9908</v>
      </c>
      <c r="B3177" s="18" t="s">
        <v>14</v>
      </c>
      <c r="C3177" s="18" t="s">
        <v>28</v>
      </c>
      <c r="D3177" s="18" t="s">
        <v>32</v>
      </c>
      <c r="E3177" s="18" t="s">
        <v>42</v>
      </c>
      <c r="F3177" s="18">
        <v>1048</v>
      </c>
      <c r="G3177" s="18">
        <v>263.72000000000003</v>
      </c>
      <c r="H3177" s="18">
        <v>354.93</v>
      </c>
      <c r="I3177" s="43">
        <v>93</v>
      </c>
      <c r="J3177" s="18" t="s">
        <v>47</v>
      </c>
      <c r="K3177" t="s">
        <v>5341</v>
      </c>
      <c r="L3177" s="18" t="s">
        <v>794</v>
      </c>
    </row>
    <row r="3178" spans="1:12" x14ac:dyDescent="0.3">
      <c r="A3178" t="s">
        <v>8949</v>
      </c>
      <c r="B3178" s="18" t="s">
        <v>20</v>
      </c>
      <c r="C3178" s="18" t="s">
        <v>21</v>
      </c>
      <c r="D3178" s="18" t="s">
        <v>35</v>
      </c>
      <c r="E3178" s="18" t="s">
        <v>36</v>
      </c>
      <c r="F3178" s="18">
        <v>1087</v>
      </c>
      <c r="G3178" s="18">
        <v>632.02</v>
      </c>
      <c r="H3178" s="18">
        <v>968.15</v>
      </c>
      <c r="I3178" s="43">
        <v>233</v>
      </c>
      <c r="J3178" s="18" t="s">
        <v>47</v>
      </c>
      <c r="K3178" t="s">
        <v>4963</v>
      </c>
      <c r="L3178" s="18" t="s">
        <v>1587</v>
      </c>
    </row>
    <row r="3179" spans="1:12" x14ac:dyDescent="0.3">
      <c r="A3179" t="s">
        <v>9749</v>
      </c>
      <c r="B3179" s="18" t="s">
        <v>17</v>
      </c>
      <c r="C3179" s="18" t="s">
        <v>29</v>
      </c>
      <c r="D3179" s="18" t="s">
        <v>33</v>
      </c>
      <c r="E3179" s="18" t="s">
        <v>43</v>
      </c>
      <c r="F3179" s="18">
        <v>1088</v>
      </c>
      <c r="G3179" s="18">
        <v>476.22</v>
      </c>
      <c r="H3179" s="18">
        <v>897.74</v>
      </c>
      <c r="I3179" s="43">
        <v>368</v>
      </c>
      <c r="J3179" s="18" t="s">
        <v>47</v>
      </c>
      <c r="K3179" t="s">
        <v>4730</v>
      </c>
      <c r="L3179" s="18" t="s">
        <v>2860</v>
      </c>
    </row>
    <row r="3180" spans="1:12" x14ac:dyDescent="0.3">
      <c r="A3180" t="s">
        <v>9531</v>
      </c>
      <c r="B3180" s="18" t="s">
        <v>17</v>
      </c>
      <c r="C3180" s="18" t="s">
        <v>22</v>
      </c>
      <c r="D3180" s="18" t="s">
        <v>33</v>
      </c>
      <c r="E3180" s="18" t="s">
        <v>44</v>
      </c>
      <c r="F3180" s="18">
        <v>1013</v>
      </c>
      <c r="G3180" s="18">
        <v>1850.82</v>
      </c>
      <c r="H3180" s="18">
        <v>3550.28</v>
      </c>
      <c r="I3180" s="43">
        <v>236</v>
      </c>
      <c r="J3180" s="18" t="s">
        <v>47</v>
      </c>
      <c r="K3180" t="s">
        <v>4569</v>
      </c>
      <c r="L3180" s="18" t="s">
        <v>2515</v>
      </c>
    </row>
    <row r="3181" spans="1:12" x14ac:dyDescent="0.3">
      <c r="A3181" t="s">
        <v>7273</v>
      </c>
      <c r="B3181" s="18" t="s">
        <v>17</v>
      </c>
      <c r="C3181" s="18" t="s">
        <v>28</v>
      </c>
      <c r="D3181" s="18" t="s">
        <v>34</v>
      </c>
      <c r="E3181" s="18" t="s">
        <v>41</v>
      </c>
      <c r="F3181" s="18">
        <v>1011</v>
      </c>
      <c r="G3181" s="18">
        <v>59.62</v>
      </c>
      <c r="H3181" s="18">
        <v>89.65</v>
      </c>
      <c r="I3181" s="43">
        <v>339</v>
      </c>
      <c r="J3181" s="18" t="s">
        <v>47</v>
      </c>
      <c r="K3181" t="s">
        <v>4817</v>
      </c>
      <c r="L3181" s="18" t="s">
        <v>487</v>
      </c>
    </row>
    <row r="3182" spans="1:12" x14ac:dyDescent="0.3">
      <c r="A3182" t="s">
        <v>6605</v>
      </c>
      <c r="B3182" s="18" t="s">
        <v>13</v>
      </c>
      <c r="C3182" s="18" t="s">
        <v>30</v>
      </c>
      <c r="D3182" s="18" t="s">
        <v>32</v>
      </c>
      <c r="E3182" s="18" t="s">
        <v>43</v>
      </c>
      <c r="F3182" s="18">
        <v>1007</v>
      </c>
      <c r="G3182" s="18">
        <v>930.96</v>
      </c>
      <c r="H3182" s="18">
        <v>1142.58</v>
      </c>
      <c r="I3182" s="43">
        <v>382</v>
      </c>
      <c r="J3182" s="18" t="s">
        <v>47</v>
      </c>
      <c r="K3182" t="s">
        <v>5394</v>
      </c>
      <c r="L3182" s="18" t="s">
        <v>518</v>
      </c>
    </row>
    <row r="3183" spans="1:12" x14ac:dyDescent="0.3">
      <c r="A3183" t="s">
        <v>7130</v>
      </c>
      <c r="B3183" s="18" t="s">
        <v>15</v>
      </c>
      <c r="C3183" s="18" t="s">
        <v>23</v>
      </c>
      <c r="D3183" s="18" t="s">
        <v>31</v>
      </c>
      <c r="E3183" s="18" t="s">
        <v>37</v>
      </c>
      <c r="F3183" s="18">
        <v>1012</v>
      </c>
      <c r="G3183" s="18">
        <v>625.94000000000005</v>
      </c>
      <c r="H3183" s="18">
        <v>689.94</v>
      </c>
      <c r="I3183" s="43">
        <v>222</v>
      </c>
      <c r="J3183" s="18" t="s">
        <v>47</v>
      </c>
      <c r="K3183" t="s">
        <v>4440</v>
      </c>
      <c r="L3183" s="18" t="s">
        <v>1208</v>
      </c>
    </row>
    <row r="3184" spans="1:12" x14ac:dyDescent="0.3">
      <c r="A3184" t="s">
        <v>8459</v>
      </c>
      <c r="B3184" s="18" t="s">
        <v>16</v>
      </c>
      <c r="C3184" s="18" t="s">
        <v>30</v>
      </c>
      <c r="D3184" s="18" t="s">
        <v>31</v>
      </c>
      <c r="E3184" s="18" t="s">
        <v>42</v>
      </c>
      <c r="F3184" s="18">
        <v>1014</v>
      </c>
      <c r="G3184" s="18">
        <v>847.24</v>
      </c>
      <c r="H3184" s="18">
        <v>1529.75</v>
      </c>
      <c r="I3184" s="43">
        <v>255</v>
      </c>
      <c r="J3184" s="18" t="s">
        <v>47</v>
      </c>
      <c r="K3184" t="s">
        <v>5976</v>
      </c>
      <c r="L3184" s="18" t="s">
        <v>561</v>
      </c>
    </row>
    <row r="3185" spans="1:12" x14ac:dyDescent="0.3">
      <c r="A3185" t="s">
        <v>7894</v>
      </c>
      <c r="B3185" s="18" t="s">
        <v>19</v>
      </c>
      <c r="C3185" s="18" t="s">
        <v>29</v>
      </c>
      <c r="D3185" s="18" t="s">
        <v>32</v>
      </c>
      <c r="E3185" s="18" t="s">
        <v>36</v>
      </c>
      <c r="F3185" s="18">
        <v>1009</v>
      </c>
      <c r="G3185" s="18">
        <v>213.5</v>
      </c>
      <c r="H3185" s="18">
        <v>256.45</v>
      </c>
      <c r="I3185" s="43">
        <v>474</v>
      </c>
      <c r="J3185" s="18" t="s">
        <v>47</v>
      </c>
      <c r="K3185" t="s">
        <v>5903</v>
      </c>
      <c r="L3185" s="18" t="s">
        <v>1823</v>
      </c>
    </row>
    <row r="3186" spans="1:12" x14ac:dyDescent="0.3">
      <c r="A3186" t="s">
        <v>8308</v>
      </c>
      <c r="B3186" s="18" t="s">
        <v>11</v>
      </c>
      <c r="C3186" s="18" t="s">
        <v>26</v>
      </c>
      <c r="D3186" s="18" t="s">
        <v>34</v>
      </c>
      <c r="E3186" s="18" t="s">
        <v>40</v>
      </c>
      <c r="F3186" s="18">
        <v>1048</v>
      </c>
      <c r="G3186" s="18">
        <v>1856.11</v>
      </c>
      <c r="H3186" s="18">
        <v>3576.5</v>
      </c>
      <c r="I3186" s="43">
        <v>43</v>
      </c>
      <c r="J3186" s="18" t="s">
        <v>47</v>
      </c>
      <c r="K3186" t="s">
        <v>6109</v>
      </c>
      <c r="L3186" s="18" t="s">
        <v>540</v>
      </c>
    </row>
    <row r="3187" spans="1:12" x14ac:dyDescent="0.3">
      <c r="A3187" t="s">
        <v>7394</v>
      </c>
      <c r="B3187" s="18" t="s">
        <v>16</v>
      </c>
      <c r="C3187" s="18" t="s">
        <v>30</v>
      </c>
      <c r="D3187" s="18" t="s">
        <v>31</v>
      </c>
      <c r="E3187" s="18" t="s">
        <v>43</v>
      </c>
      <c r="F3187" s="18">
        <v>1047</v>
      </c>
      <c r="G3187" s="18">
        <v>702.45</v>
      </c>
      <c r="H3187" s="18">
        <v>791.39</v>
      </c>
      <c r="I3187" s="43">
        <v>87</v>
      </c>
      <c r="J3187" s="18" t="s">
        <v>47</v>
      </c>
      <c r="K3187" t="s">
        <v>4592</v>
      </c>
      <c r="L3187" s="18" t="s">
        <v>4106</v>
      </c>
    </row>
    <row r="3188" spans="1:12" x14ac:dyDescent="0.3">
      <c r="A3188" t="s">
        <v>6705</v>
      </c>
      <c r="B3188" s="18" t="s">
        <v>16</v>
      </c>
      <c r="C3188" s="18" t="s">
        <v>22</v>
      </c>
      <c r="D3188" s="18" t="s">
        <v>35</v>
      </c>
      <c r="E3188" s="18" t="s">
        <v>42</v>
      </c>
      <c r="F3188" s="18">
        <v>1035</v>
      </c>
      <c r="G3188" s="18">
        <v>853.11</v>
      </c>
      <c r="H3188" s="18">
        <v>1511.59</v>
      </c>
      <c r="I3188" s="43">
        <v>377</v>
      </c>
      <c r="J3188" s="18" t="s">
        <v>47</v>
      </c>
      <c r="K3188" t="s">
        <v>5156</v>
      </c>
      <c r="L3188" s="18" t="s">
        <v>707</v>
      </c>
    </row>
    <row r="3189" spans="1:12" x14ac:dyDescent="0.3">
      <c r="A3189" t="s">
        <v>7359</v>
      </c>
      <c r="B3189" s="18" t="s">
        <v>12</v>
      </c>
      <c r="C3189" s="18" t="s">
        <v>25</v>
      </c>
      <c r="D3189" s="18" t="s">
        <v>35</v>
      </c>
      <c r="E3189" s="18" t="s">
        <v>38</v>
      </c>
      <c r="F3189" s="18">
        <v>1081</v>
      </c>
      <c r="G3189" s="18">
        <v>1356.7</v>
      </c>
      <c r="H3189" s="18">
        <v>1965.71</v>
      </c>
      <c r="I3189" s="43">
        <v>193</v>
      </c>
      <c r="J3189" s="18" t="s">
        <v>47</v>
      </c>
      <c r="K3189" t="s">
        <v>5272</v>
      </c>
      <c r="L3189" s="18" t="s">
        <v>3239</v>
      </c>
    </row>
    <row r="3190" spans="1:12" x14ac:dyDescent="0.3">
      <c r="A3190" t="s">
        <v>9246</v>
      </c>
      <c r="B3190" s="18" t="s">
        <v>13</v>
      </c>
      <c r="C3190" s="18" t="s">
        <v>28</v>
      </c>
      <c r="D3190" s="18" t="s">
        <v>33</v>
      </c>
      <c r="E3190" s="18" t="s">
        <v>42</v>
      </c>
      <c r="F3190" s="18">
        <v>1100</v>
      </c>
      <c r="G3190" s="18">
        <v>1562.14</v>
      </c>
      <c r="H3190" s="18">
        <v>2326.54</v>
      </c>
      <c r="I3190" s="43">
        <v>477</v>
      </c>
      <c r="J3190" s="18" t="s">
        <v>47</v>
      </c>
      <c r="K3190" t="s">
        <v>4885</v>
      </c>
      <c r="L3190" s="18" t="s">
        <v>2063</v>
      </c>
    </row>
    <row r="3191" spans="1:12" x14ac:dyDescent="0.3">
      <c r="A3191" t="s">
        <v>7306</v>
      </c>
      <c r="B3191" s="18" t="s">
        <v>14</v>
      </c>
      <c r="C3191" s="18" t="s">
        <v>25</v>
      </c>
      <c r="D3191" s="18" t="s">
        <v>34</v>
      </c>
      <c r="E3191" s="18" t="s">
        <v>38</v>
      </c>
      <c r="F3191" s="18">
        <v>1027</v>
      </c>
      <c r="G3191" s="18">
        <v>986.26</v>
      </c>
      <c r="H3191" s="18">
        <v>1806.83</v>
      </c>
      <c r="I3191" s="43">
        <v>55</v>
      </c>
      <c r="J3191" s="18" t="s">
        <v>47</v>
      </c>
      <c r="K3191" t="s">
        <v>4761</v>
      </c>
      <c r="L3191" s="18" t="s">
        <v>1074</v>
      </c>
    </row>
    <row r="3192" spans="1:12" x14ac:dyDescent="0.3">
      <c r="A3192" t="s">
        <v>10097</v>
      </c>
      <c r="B3192" s="18" t="s">
        <v>17</v>
      </c>
      <c r="C3192" s="18" t="s">
        <v>24</v>
      </c>
      <c r="D3192" s="18" t="s">
        <v>32</v>
      </c>
      <c r="E3192" s="18" t="s">
        <v>45</v>
      </c>
      <c r="F3192" s="18">
        <v>1052</v>
      </c>
      <c r="G3192" s="18">
        <v>345.05</v>
      </c>
      <c r="H3192" s="18">
        <v>662.27</v>
      </c>
      <c r="I3192" s="43">
        <v>14</v>
      </c>
      <c r="J3192" s="18" t="s">
        <v>47</v>
      </c>
      <c r="K3192" t="s">
        <v>4813</v>
      </c>
      <c r="L3192" s="18" t="s">
        <v>3429</v>
      </c>
    </row>
    <row r="3193" spans="1:12" x14ac:dyDescent="0.3">
      <c r="A3193" t="s">
        <v>8474</v>
      </c>
      <c r="B3193" s="18" t="s">
        <v>12</v>
      </c>
      <c r="C3193" s="18" t="s">
        <v>28</v>
      </c>
      <c r="D3193" s="18" t="s">
        <v>35</v>
      </c>
      <c r="E3193" s="18" t="s">
        <v>43</v>
      </c>
      <c r="F3193" s="18">
        <v>1082</v>
      </c>
      <c r="G3193" s="18">
        <v>1545.37</v>
      </c>
      <c r="H3193" s="18">
        <v>1896.86</v>
      </c>
      <c r="I3193" s="43">
        <v>214</v>
      </c>
      <c r="J3193" s="18" t="s">
        <v>47</v>
      </c>
      <c r="K3193" t="s">
        <v>6173</v>
      </c>
      <c r="L3193" s="18" t="s">
        <v>815</v>
      </c>
    </row>
    <row r="3194" spans="1:12" x14ac:dyDescent="0.3">
      <c r="A3194" t="s">
        <v>9376</v>
      </c>
      <c r="B3194" s="18" t="s">
        <v>12</v>
      </c>
      <c r="C3194" s="18" t="s">
        <v>25</v>
      </c>
      <c r="D3194" s="18" t="s">
        <v>34</v>
      </c>
      <c r="E3194" s="18" t="s">
        <v>41</v>
      </c>
      <c r="F3194" s="18">
        <v>1096</v>
      </c>
      <c r="G3194" s="18">
        <v>1668.31</v>
      </c>
      <c r="H3194" s="18">
        <v>3222.73</v>
      </c>
      <c r="I3194" s="43">
        <v>216</v>
      </c>
      <c r="J3194" s="18" t="s">
        <v>47</v>
      </c>
      <c r="K3194" t="s">
        <v>5760</v>
      </c>
      <c r="L3194" s="18" t="s">
        <v>2268</v>
      </c>
    </row>
    <row r="3195" spans="1:12" x14ac:dyDescent="0.3">
      <c r="A3195" t="s">
        <v>8820</v>
      </c>
      <c r="B3195" s="18" t="s">
        <v>11</v>
      </c>
      <c r="C3195" s="18" t="s">
        <v>21</v>
      </c>
      <c r="D3195" s="18" t="s">
        <v>33</v>
      </c>
      <c r="E3195" s="18" t="s">
        <v>38</v>
      </c>
      <c r="F3195" s="18">
        <v>1084</v>
      </c>
      <c r="G3195" s="18">
        <v>1008</v>
      </c>
      <c r="H3195" s="18">
        <v>1171.1099999999999</v>
      </c>
      <c r="I3195" s="43">
        <v>474</v>
      </c>
      <c r="J3195" s="18" t="s">
        <v>47</v>
      </c>
      <c r="K3195" t="s">
        <v>6035</v>
      </c>
      <c r="L3195" s="18" t="s">
        <v>1377</v>
      </c>
    </row>
    <row r="3196" spans="1:12" x14ac:dyDescent="0.3">
      <c r="A3196" t="s">
        <v>6426</v>
      </c>
      <c r="B3196" s="18" t="s">
        <v>20</v>
      </c>
      <c r="C3196" s="18" t="s">
        <v>30</v>
      </c>
      <c r="D3196" s="18" t="s">
        <v>31</v>
      </c>
      <c r="E3196" s="18" t="s">
        <v>37</v>
      </c>
      <c r="F3196" s="18">
        <v>1077</v>
      </c>
      <c r="G3196" s="18">
        <v>882.21</v>
      </c>
      <c r="H3196" s="18">
        <v>1450.83</v>
      </c>
      <c r="I3196" s="43">
        <v>352</v>
      </c>
      <c r="J3196" s="18" t="s">
        <v>47</v>
      </c>
      <c r="K3196" t="s">
        <v>5905</v>
      </c>
      <c r="L3196" s="18" t="s">
        <v>643</v>
      </c>
    </row>
    <row r="3197" spans="1:12" x14ac:dyDescent="0.3">
      <c r="A3197" t="s">
        <v>10400</v>
      </c>
      <c r="B3197" s="18" t="s">
        <v>18</v>
      </c>
      <c r="C3197" s="18" t="s">
        <v>30</v>
      </c>
      <c r="D3197" s="18" t="s">
        <v>31</v>
      </c>
      <c r="E3197" s="18" t="s">
        <v>45</v>
      </c>
      <c r="F3197" s="18">
        <v>1039</v>
      </c>
      <c r="G3197" s="18">
        <v>402.29</v>
      </c>
      <c r="H3197" s="18">
        <v>572.23</v>
      </c>
      <c r="I3197" s="43">
        <v>261</v>
      </c>
      <c r="J3197" s="18" t="s">
        <v>47</v>
      </c>
      <c r="K3197" t="s">
        <v>4805</v>
      </c>
      <c r="L3197" s="18" t="s">
        <v>3867</v>
      </c>
    </row>
    <row r="3198" spans="1:12" x14ac:dyDescent="0.3">
      <c r="A3198" t="s">
        <v>9265</v>
      </c>
      <c r="B3198" s="18" t="s">
        <v>11</v>
      </c>
      <c r="C3198" s="18" t="s">
        <v>26</v>
      </c>
      <c r="D3198" s="18" t="s">
        <v>34</v>
      </c>
      <c r="E3198" s="18" t="s">
        <v>42</v>
      </c>
      <c r="F3198" s="18">
        <v>1029</v>
      </c>
      <c r="G3198" s="18">
        <v>1318.77</v>
      </c>
      <c r="H3198" s="18">
        <v>1610.79</v>
      </c>
      <c r="I3198" s="43">
        <v>364</v>
      </c>
      <c r="J3198" s="18" t="s">
        <v>47</v>
      </c>
      <c r="K3198" t="s">
        <v>5739</v>
      </c>
      <c r="L3198" s="18" t="s">
        <v>2091</v>
      </c>
    </row>
    <row r="3199" spans="1:12" x14ac:dyDescent="0.3">
      <c r="A3199" t="s">
        <v>10518</v>
      </c>
      <c r="B3199" s="18" t="s">
        <v>18</v>
      </c>
      <c r="C3199" s="18" t="s">
        <v>28</v>
      </c>
      <c r="D3199" s="18" t="s">
        <v>31</v>
      </c>
      <c r="E3199" s="18" t="s">
        <v>43</v>
      </c>
      <c r="F3199" s="18">
        <v>1043</v>
      </c>
      <c r="G3199" s="18">
        <v>1992.85</v>
      </c>
      <c r="H3199" s="18">
        <v>3874.83</v>
      </c>
      <c r="I3199" s="43">
        <v>2</v>
      </c>
      <c r="J3199" s="18" t="s">
        <v>47</v>
      </c>
      <c r="K3199" t="s">
        <v>4638</v>
      </c>
      <c r="L3199" s="18" t="s">
        <v>4056</v>
      </c>
    </row>
    <row r="3200" spans="1:12" x14ac:dyDescent="0.3">
      <c r="A3200" t="s">
        <v>9698</v>
      </c>
      <c r="B3200" s="18" t="s">
        <v>19</v>
      </c>
      <c r="C3200" s="18" t="s">
        <v>30</v>
      </c>
      <c r="D3200" s="18" t="s">
        <v>31</v>
      </c>
      <c r="E3200" s="18" t="s">
        <v>41</v>
      </c>
      <c r="F3200" s="18">
        <v>1070</v>
      </c>
      <c r="G3200" s="18">
        <v>352.17</v>
      </c>
      <c r="H3200" s="18">
        <v>390.12</v>
      </c>
      <c r="I3200" s="43">
        <v>405</v>
      </c>
      <c r="J3200" s="18" t="s">
        <v>47</v>
      </c>
      <c r="K3200" t="s">
        <v>5301</v>
      </c>
      <c r="L3200" s="18" t="s">
        <v>2778</v>
      </c>
    </row>
    <row r="3201" spans="1:12" x14ac:dyDescent="0.3">
      <c r="A3201" t="s">
        <v>9871</v>
      </c>
      <c r="B3201" s="18" t="s">
        <v>16</v>
      </c>
      <c r="C3201" s="18" t="s">
        <v>23</v>
      </c>
      <c r="D3201" s="18" t="s">
        <v>32</v>
      </c>
      <c r="E3201" s="18" t="s">
        <v>38</v>
      </c>
      <c r="F3201" s="18">
        <v>1037</v>
      </c>
      <c r="G3201" s="18">
        <v>797.05</v>
      </c>
      <c r="H3201" s="18">
        <v>1585.37</v>
      </c>
      <c r="I3201" s="43">
        <v>427</v>
      </c>
      <c r="J3201" s="18" t="s">
        <v>47</v>
      </c>
      <c r="K3201" t="s">
        <v>5379</v>
      </c>
      <c r="L3201" s="18" t="s">
        <v>3053</v>
      </c>
    </row>
    <row r="3202" spans="1:12" x14ac:dyDescent="0.3">
      <c r="A3202" t="s">
        <v>10222</v>
      </c>
      <c r="B3202" s="18" t="s">
        <v>18</v>
      </c>
      <c r="C3202" s="18" t="s">
        <v>24</v>
      </c>
      <c r="D3202" s="18" t="s">
        <v>32</v>
      </c>
      <c r="E3202" s="18" t="s">
        <v>41</v>
      </c>
      <c r="F3202" s="18">
        <v>1096</v>
      </c>
      <c r="G3202" s="18">
        <v>1135.19</v>
      </c>
      <c r="H3202" s="18">
        <v>2145.62</v>
      </c>
      <c r="I3202" s="43">
        <v>238</v>
      </c>
      <c r="J3202" s="18" t="s">
        <v>47</v>
      </c>
      <c r="K3202" t="s">
        <v>5008</v>
      </c>
      <c r="L3202" s="18" t="s">
        <v>3604</v>
      </c>
    </row>
    <row r="3203" spans="1:12" x14ac:dyDescent="0.3">
      <c r="A3203" t="s">
        <v>10396</v>
      </c>
      <c r="B3203" s="18" t="s">
        <v>19</v>
      </c>
      <c r="C3203" s="18" t="s">
        <v>29</v>
      </c>
      <c r="D3203" s="18" t="s">
        <v>33</v>
      </c>
      <c r="E3203" s="18" t="s">
        <v>41</v>
      </c>
      <c r="F3203" s="18">
        <v>1042</v>
      </c>
      <c r="G3203" s="18">
        <v>1177.33</v>
      </c>
      <c r="H3203" s="18">
        <v>1816.41</v>
      </c>
      <c r="I3203" s="43">
        <v>64</v>
      </c>
      <c r="J3203" s="18" t="s">
        <v>47</v>
      </c>
      <c r="K3203" t="s">
        <v>4809</v>
      </c>
      <c r="L3203" s="18" t="s">
        <v>3863</v>
      </c>
    </row>
    <row r="3204" spans="1:12" x14ac:dyDescent="0.3">
      <c r="A3204" t="s">
        <v>6697</v>
      </c>
      <c r="B3204" s="18" t="s">
        <v>16</v>
      </c>
      <c r="C3204" s="18" t="s">
        <v>21</v>
      </c>
      <c r="D3204" s="18" t="s">
        <v>34</v>
      </c>
      <c r="E3204" s="18" t="s">
        <v>38</v>
      </c>
      <c r="F3204" s="18">
        <v>1021</v>
      </c>
      <c r="G3204" s="18">
        <v>1289.19</v>
      </c>
      <c r="H3204" s="18">
        <v>1796.91</v>
      </c>
      <c r="I3204" s="43">
        <v>27</v>
      </c>
      <c r="J3204" s="18" t="s">
        <v>47</v>
      </c>
      <c r="K3204" t="s">
        <v>5471</v>
      </c>
      <c r="L3204" s="18" t="s">
        <v>2187</v>
      </c>
    </row>
    <row r="3205" spans="1:12" x14ac:dyDescent="0.3">
      <c r="A3205" t="s">
        <v>6495</v>
      </c>
      <c r="B3205" s="18" t="s">
        <v>18</v>
      </c>
      <c r="C3205" s="18" t="s">
        <v>26</v>
      </c>
      <c r="D3205" s="18" t="s">
        <v>35</v>
      </c>
      <c r="E3205" s="18" t="s">
        <v>38</v>
      </c>
      <c r="F3205" s="18">
        <v>1062</v>
      </c>
      <c r="G3205" s="18">
        <v>325.56</v>
      </c>
      <c r="H3205" s="18">
        <v>384.35</v>
      </c>
      <c r="I3205" s="43">
        <v>417</v>
      </c>
      <c r="J3205" s="18" t="s">
        <v>47</v>
      </c>
      <c r="K3205" t="s">
        <v>6115</v>
      </c>
      <c r="L3205" s="18" t="s">
        <v>1053</v>
      </c>
    </row>
    <row r="3206" spans="1:12" x14ac:dyDescent="0.3">
      <c r="A3206" t="s">
        <v>8281</v>
      </c>
      <c r="B3206" s="18" t="s">
        <v>20</v>
      </c>
      <c r="C3206" s="18" t="s">
        <v>26</v>
      </c>
      <c r="D3206" s="18" t="s">
        <v>34</v>
      </c>
      <c r="E3206" s="18" t="s">
        <v>42</v>
      </c>
      <c r="F3206" s="18">
        <v>1034</v>
      </c>
      <c r="G3206" s="18">
        <v>1677.19</v>
      </c>
      <c r="H3206" s="18">
        <v>2079.5500000000002</v>
      </c>
      <c r="I3206" s="43">
        <v>209</v>
      </c>
      <c r="J3206" s="18" t="s">
        <v>47</v>
      </c>
      <c r="K3206" t="s">
        <v>5795</v>
      </c>
      <c r="L3206" s="18" t="s">
        <v>497</v>
      </c>
    </row>
    <row r="3207" spans="1:12" x14ac:dyDescent="0.3">
      <c r="A3207" t="s">
        <v>6295</v>
      </c>
      <c r="B3207" s="18" t="s">
        <v>12</v>
      </c>
      <c r="C3207" s="18" t="s">
        <v>27</v>
      </c>
      <c r="D3207" s="18" t="s">
        <v>31</v>
      </c>
      <c r="E3207" s="18" t="s">
        <v>40</v>
      </c>
      <c r="F3207" s="18">
        <v>1052</v>
      </c>
      <c r="G3207" s="18">
        <v>1313.95</v>
      </c>
      <c r="H3207" s="18">
        <v>1648.08</v>
      </c>
      <c r="I3207" s="43">
        <v>461</v>
      </c>
      <c r="J3207" s="18" t="s">
        <v>47</v>
      </c>
      <c r="K3207" t="s">
        <v>6018</v>
      </c>
      <c r="L3207" s="18" t="s">
        <v>1425</v>
      </c>
    </row>
    <row r="3208" spans="1:12" x14ac:dyDescent="0.3">
      <c r="A3208" t="s">
        <v>10623</v>
      </c>
      <c r="B3208" s="18" t="s">
        <v>18</v>
      </c>
      <c r="C3208" s="18" t="s">
        <v>21</v>
      </c>
      <c r="D3208" s="18" t="s">
        <v>35</v>
      </c>
      <c r="E3208" s="18" t="s">
        <v>36</v>
      </c>
      <c r="F3208" s="18">
        <v>1041</v>
      </c>
      <c r="G3208" s="18">
        <v>329.45</v>
      </c>
      <c r="H3208" s="18">
        <v>391.83</v>
      </c>
      <c r="I3208" s="43">
        <v>288</v>
      </c>
      <c r="J3208" s="18" t="s">
        <v>47</v>
      </c>
      <c r="K3208" t="s">
        <v>4477</v>
      </c>
      <c r="L3208" s="18" t="s">
        <v>4228</v>
      </c>
    </row>
    <row r="3209" spans="1:12" x14ac:dyDescent="0.3">
      <c r="A3209" t="s">
        <v>7540</v>
      </c>
      <c r="B3209" s="18" t="s">
        <v>17</v>
      </c>
      <c r="C3209" s="18" t="s">
        <v>28</v>
      </c>
      <c r="D3209" s="18" t="s">
        <v>32</v>
      </c>
      <c r="E3209" s="18" t="s">
        <v>44</v>
      </c>
      <c r="F3209" s="18">
        <v>1034</v>
      </c>
      <c r="G3209" s="18">
        <v>258.41000000000003</v>
      </c>
      <c r="H3209" s="18">
        <v>400.5</v>
      </c>
      <c r="I3209" s="43">
        <v>360</v>
      </c>
      <c r="J3209" s="18" t="s">
        <v>47</v>
      </c>
      <c r="K3209" t="s">
        <v>5902</v>
      </c>
      <c r="L3209" s="18" t="s">
        <v>732</v>
      </c>
    </row>
    <row r="3210" spans="1:12" x14ac:dyDescent="0.3">
      <c r="A3210" t="s">
        <v>8787</v>
      </c>
      <c r="B3210" s="18" t="s">
        <v>17</v>
      </c>
      <c r="C3210" s="18" t="s">
        <v>27</v>
      </c>
      <c r="D3210" s="18" t="s">
        <v>31</v>
      </c>
      <c r="E3210" s="18" t="s">
        <v>38</v>
      </c>
      <c r="F3210" s="18">
        <v>1008</v>
      </c>
      <c r="G3210" s="18">
        <v>1857.49</v>
      </c>
      <c r="H3210" s="18">
        <v>2383.0700000000002</v>
      </c>
      <c r="I3210" s="43">
        <v>348</v>
      </c>
      <c r="J3210" s="18" t="s">
        <v>47</v>
      </c>
      <c r="K3210" t="s">
        <v>6049</v>
      </c>
      <c r="L3210" s="18" t="s">
        <v>1321</v>
      </c>
    </row>
    <row r="3211" spans="1:12" x14ac:dyDescent="0.3">
      <c r="A3211" t="s">
        <v>9693</v>
      </c>
      <c r="B3211" s="18" t="s">
        <v>11</v>
      </c>
      <c r="C3211" s="18" t="s">
        <v>24</v>
      </c>
      <c r="D3211" s="18" t="s">
        <v>31</v>
      </c>
      <c r="E3211" s="18" t="s">
        <v>39</v>
      </c>
      <c r="F3211" s="18">
        <v>1019</v>
      </c>
      <c r="G3211" s="18">
        <v>132.74</v>
      </c>
      <c r="H3211" s="18">
        <v>146.77000000000001</v>
      </c>
      <c r="I3211" s="43">
        <v>184</v>
      </c>
      <c r="J3211" s="18" t="s">
        <v>47</v>
      </c>
      <c r="K3211" t="s">
        <v>5538</v>
      </c>
      <c r="L3211" s="18" t="s">
        <v>2771</v>
      </c>
    </row>
    <row r="3212" spans="1:12" x14ac:dyDescent="0.3">
      <c r="A3212" t="s">
        <v>6987</v>
      </c>
      <c r="B3212" s="18" t="s">
        <v>20</v>
      </c>
      <c r="C3212" s="18" t="s">
        <v>23</v>
      </c>
      <c r="D3212" s="18" t="s">
        <v>32</v>
      </c>
      <c r="E3212" s="18" t="s">
        <v>40</v>
      </c>
      <c r="F3212" s="18">
        <v>1084</v>
      </c>
      <c r="G3212" s="18">
        <v>1125.69</v>
      </c>
      <c r="H3212" s="18">
        <v>2188.5700000000002</v>
      </c>
      <c r="I3212" s="43">
        <v>29</v>
      </c>
      <c r="J3212" s="18" t="s">
        <v>47</v>
      </c>
      <c r="K3212" t="s">
        <v>5167</v>
      </c>
      <c r="L3212" s="18" t="s">
        <v>3217</v>
      </c>
    </row>
    <row r="3213" spans="1:12" x14ac:dyDescent="0.3">
      <c r="A3213" t="s">
        <v>7403</v>
      </c>
      <c r="B3213" s="18" t="s">
        <v>20</v>
      </c>
      <c r="C3213" s="18" t="s">
        <v>26</v>
      </c>
      <c r="D3213" s="18" t="s">
        <v>31</v>
      </c>
      <c r="E3213" s="18" t="s">
        <v>37</v>
      </c>
      <c r="F3213" s="18">
        <v>1083</v>
      </c>
      <c r="G3213" s="18">
        <v>487.61</v>
      </c>
      <c r="H3213" s="18">
        <v>588.9</v>
      </c>
      <c r="I3213" s="43">
        <v>234</v>
      </c>
      <c r="J3213" s="18" t="s">
        <v>47</v>
      </c>
      <c r="K3213" t="s">
        <v>5266</v>
      </c>
      <c r="L3213" s="18" t="s">
        <v>3247</v>
      </c>
    </row>
    <row r="3214" spans="1:12" x14ac:dyDescent="0.3">
      <c r="A3214" t="s">
        <v>8711</v>
      </c>
      <c r="B3214" s="18" t="s">
        <v>19</v>
      </c>
      <c r="C3214" s="18" t="s">
        <v>22</v>
      </c>
      <c r="D3214" s="18" t="s">
        <v>35</v>
      </c>
      <c r="E3214" s="18" t="s">
        <v>38</v>
      </c>
      <c r="F3214" s="18">
        <v>1028</v>
      </c>
      <c r="G3214" s="18">
        <v>273.7</v>
      </c>
      <c r="H3214" s="18">
        <v>307.93</v>
      </c>
      <c r="I3214" s="43">
        <v>231</v>
      </c>
      <c r="J3214" s="18" t="s">
        <v>47</v>
      </c>
      <c r="K3214" t="s">
        <v>4518</v>
      </c>
      <c r="L3214" s="18" t="s">
        <v>1182</v>
      </c>
    </row>
    <row r="3215" spans="1:12" x14ac:dyDescent="0.3">
      <c r="A3215" t="s">
        <v>10091</v>
      </c>
      <c r="B3215" s="18" t="s">
        <v>18</v>
      </c>
      <c r="C3215" s="18" t="s">
        <v>21</v>
      </c>
      <c r="D3215" s="18" t="s">
        <v>33</v>
      </c>
      <c r="E3215" s="18" t="s">
        <v>43</v>
      </c>
      <c r="F3215" s="18">
        <v>1080</v>
      </c>
      <c r="G3215" s="18">
        <v>70.16</v>
      </c>
      <c r="H3215" s="18">
        <v>123.68</v>
      </c>
      <c r="I3215" s="43">
        <v>377</v>
      </c>
      <c r="J3215" s="18" t="s">
        <v>47</v>
      </c>
      <c r="K3215" t="s">
        <v>4400</v>
      </c>
      <c r="L3215" s="18" t="s">
        <v>3420</v>
      </c>
    </row>
    <row r="3216" spans="1:12" x14ac:dyDescent="0.3">
      <c r="A3216" t="s">
        <v>8484</v>
      </c>
      <c r="B3216" s="18" t="s">
        <v>20</v>
      </c>
      <c r="C3216" s="18" t="s">
        <v>26</v>
      </c>
      <c r="D3216" s="18" t="s">
        <v>32</v>
      </c>
      <c r="E3216" s="18" t="s">
        <v>37</v>
      </c>
      <c r="F3216" s="18">
        <v>1096</v>
      </c>
      <c r="G3216" s="18">
        <v>1704.4</v>
      </c>
      <c r="H3216" s="18">
        <v>2272.33</v>
      </c>
      <c r="I3216" s="43">
        <v>103</v>
      </c>
      <c r="J3216" s="18" t="s">
        <v>47</v>
      </c>
      <c r="K3216" t="s">
        <v>5586</v>
      </c>
      <c r="L3216" s="18" t="s">
        <v>830</v>
      </c>
    </row>
    <row r="3217" spans="1:12" x14ac:dyDescent="0.3">
      <c r="A3217" t="s">
        <v>8305</v>
      </c>
      <c r="B3217" s="18" t="s">
        <v>14</v>
      </c>
      <c r="C3217" s="18" t="s">
        <v>27</v>
      </c>
      <c r="D3217" s="18" t="s">
        <v>33</v>
      </c>
      <c r="E3217" s="18" t="s">
        <v>39</v>
      </c>
      <c r="F3217" s="18">
        <v>1080</v>
      </c>
      <c r="G3217" s="18">
        <v>544.45000000000005</v>
      </c>
      <c r="H3217" s="18">
        <v>1069.9000000000001</v>
      </c>
      <c r="I3217" s="43">
        <v>329</v>
      </c>
      <c r="J3217" s="18" t="s">
        <v>47</v>
      </c>
      <c r="K3217" t="s">
        <v>6047</v>
      </c>
      <c r="L3217" s="18" t="s">
        <v>536</v>
      </c>
    </row>
    <row r="3218" spans="1:12" x14ac:dyDescent="0.3">
      <c r="A3218" t="s">
        <v>10312</v>
      </c>
      <c r="B3218" s="18" t="s">
        <v>20</v>
      </c>
      <c r="C3218" s="18" t="s">
        <v>25</v>
      </c>
      <c r="D3218" s="18" t="s">
        <v>31</v>
      </c>
      <c r="E3218" s="18" t="s">
        <v>41</v>
      </c>
      <c r="F3218" s="18">
        <v>1033</v>
      </c>
      <c r="G3218" s="18">
        <v>96.85</v>
      </c>
      <c r="H3218" s="18">
        <v>168</v>
      </c>
      <c r="I3218" s="43">
        <v>465</v>
      </c>
      <c r="J3218" s="18" t="s">
        <v>47</v>
      </c>
      <c r="K3218" t="s">
        <v>4910</v>
      </c>
      <c r="L3218" s="18" t="s">
        <v>3731</v>
      </c>
    </row>
    <row r="3219" spans="1:12" x14ac:dyDescent="0.3">
      <c r="A3219" t="s">
        <v>9732</v>
      </c>
      <c r="B3219" s="18" t="s">
        <v>20</v>
      </c>
      <c r="C3219" s="18" t="s">
        <v>30</v>
      </c>
      <c r="D3219" s="18" t="s">
        <v>34</v>
      </c>
      <c r="E3219" s="18" t="s">
        <v>36</v>
      </c>
      <c r="F3219" s="18">
        <v>1029</v>
      </c>
      <c r="G3219" s="18">
        <v>777.44</v>
      </c>
      <c r="H3219" s="18">
        <v>888.08</v>
      </c>
      <c r="I3219" s="43">
        <v>240</v>
      </c>
      <c r="J3219" s="18" t="s">
        <v>47</v>
      </c>
      <c r="K3219" t="s">
        <v>5506</v>
      </c>
      <c r="L3219" s="18" t="s">
        <v>2835</v>
      </c>
    </row>
    <row r="3220" spans="1:12" x14ac:dyDescent="0.3">
      <c r="A3220" t="s">
        <v>6475</v>
      </c>
      <c r="B3220" s="18" t="s">
        <v>13</v>
      </c>
      <c r="C3220" s="18" t="s">
        <v>22</v>
      </c>
      <c r="D3220" s="18" t="s">
        <v>32</v>
      </c>
      <c r="E3220" s="18" t="s">
        <v>38</v>
      </c>
      <c r="F3220" s="18">
        <v>1023</v>
      </c>
      <c r="G3220" s="18">
        <v>1913.85</v>
      </c>
      <c r="H3220" s="18">
        <v>2320.11</v>
      </c>
      <c r="I3220" s="43">
        <v>419</v>
      </c>
      <c r="J3220" s="18" t="s">
        <v>47</v>
      </c>
      <c r="K3220" t="s">
        <v>5018</v>
      </c>
      <c r="L3220" s="18" t="s">
        <v>2621</v>
      </c>
    </row>
    <row r="3221" spans="1:12" x14ac:dyDescent="0.3">
      <c r="A3221" t="s">
        <v>8116</v>
      </c>
      <c r="B3221" s="18" t="s">
        <v>20</v>
      </c>
      <c r="C3221" s="18" t="s">
        <v>27</v>
      </c>
      <c r="D3221" s="18" t="s">
        <v>32</v>
      </c>
      <c r="E3221" s="18" t="s">
        <v>43</v>
      </c>
      <c r="F3221" s="18">
        <v>1019</v>
      </c>
      <c r="G3221" s="18">
        <v>379.86</v>
      </c>
      <c r="H3221" s="18">
        <v>542.86</v>
      </c>
      <c r="I3221" s="43">
        <v>209</v>
      </c>
      <c r="J3221" s="18" t="s">
        <v>47</v>
      </c>
      <c r="K3221" t="s">
        <v>4580</v>
      </c>
      <c r="L3221" s="18" t="s">
        <v>210</v>
      </c>
    </row>
    <row r="3222" spans="1:12" x14ac:dyDescent="0.3">
      <c r="A3222" t="s">
        <v>7934</v>
      </c>
      <c r="B3222" s="18" t="s">
        <v>12</v>
      </c>
      <c r="C3222" s="18" t="s">
        <v>25</v>
      </c>
      <c r="D3222" s="18" t="s">
        <v>35</v>
      </c>
      <c r="E3222" s="18" t="s">
        <v>38</v>
      </c>
      <c r="F3222" s="18">
        <v>1028</v>
      </c>
      <c r="G3222" s="18">
        <v>1193.1099999999999</v>
      </c>
      <c r="H3222" s="18">
        <v>2202.2199999999998</v>
      </c>
      <c r="I3222" s="43">
        <v>158</v>
      </c>
      <c r="J3222" s="18" t="s">
        <v>47</v>
      </c>
      <c r="K3222" t="s">
        <v>4955</v>
      </c>
      <c r="L3222" s="18" t="s">
        <v>2542</v>
      </c>
    </row>
    <row r="3223" spans="1:12" x14ac:dyDescent="0.3">
      <c r="A3223" t="s">
        <v>8826</v>
      </c>
      <c r="B3223" s="18" t="s">
        <v>18</v>
      </c>
      <c r="C3223" s="18" t="s">
        <v>25</v>
      </c>
      <c r="D3223" s="18" t="s">
        <v>33</v>
      </c>
      <c r="E3223" s="18" t="s">
        <v>43</v>
      </c>
      <c r="F3223" s="18">
        <v>1034</v>
      </c>
      <c r="G3223" s="18">
        <v>1773.88</v>
      </c>
      <c r="H3223" s="18">
        <v>3025.19</v>
      </c>
      <c r="I3223" s="43">
        <v>292</v>
      </c>
      <c r="J3223" s="18" t="s">
        <v>47</v>
      </c>
      <c r="K3223" t="s">
        <v>4932</v>
      </c>
      <c r="L3223" s="18" t="s">
        <v>1387</v>
      </c>
    </row>
    <row r="3224" spans="1:12" x14ac:dyDescent="0.3">
      <c r="A3224" t="s">
        <v>10481</v>
      </c>
      <c r="B3224" s="18" t="s">
        <v>12</v>
      </c>
      <c r="C3224" s="18" t="s">
        <v>24</v>
      </c>
      <c r="D3224" s="18" t="s">
        <v>34</v>
      </c>
      <c r="E3224" s="18" t="s">
        <v>44</v>
      </c>
      <c r="F3224" s="18">
        <v>1012</v>
      </c>
      <c r="G3224" s="18">
        <v>939.9</v>
      </c>
      <c r="H3224" s="18">
        <v>1144.72</v>
      </c>
      <c r="I3224" s="43">
        <v>286</v>
      </c>
      <c r="J3224" s="18" t="s">
        <v>47</v>
      </c>
      <c r="K3224" t="s">
        <v>4707</v>
      </c>
      <c r="L3224" s="18" t="s">
        <v>3979</v>
      </c>
    </row>
    <row r="3225" spans="1:12" x14ac:dyDescent="0.3">
      <c r="A3225" t="s">
        <v>7491</v>
      </c>
      <c r="B3225" s="18" t="s">
        <v>19</v>
      </c>
      <c r="C3225" s="18" t="s">
        <v>30</v>
      </c>
      <c r="D3225" s="18" t="s">
        <v>32</v>
      </c>
      <c r="E3225" s="18" t="s">
        <v>43</v>
      </c>
      <c r="F3225" s="18">
        <v>1091</v>
      </c>
      <c r="G3225" s="18">
        <v>1483.93</v>
      </c>
      <c r="H3225" s="18">
        <v>2646.08</v>
      </c>
      <c r="I3225" s="43">
        <v>6</v>
      </c>
      <c r="J3225" s="18" t="s">
        <v>47</v>
      </c>
      <c r="K3225" t="s">
        <v>5292</v>
      </c>
      <c r="L3225" s="18" t="s">
        <v>3194</v>
      </c>
    </row>
    <row r="3226" spans="1:12" x14ac:dyDescent="0.3">
      <c r="A3226" t="s">
        <v>9961</v>
      </c>
      <c r="B3226" s="18" t="s">
        <v>17</v>
      </c>
      <c r="C3226" s="18" t="s">
        <v>27</v>
      </c>
      <c r="D3226" s="18" t="s">
        <v>34</v>
      </c>
      <c r="E3226" s="18" t="s">
        <v>45</v>
      </c>
      <c r="F3226" s="18">
        <v>1041</v>
      </c>
      <c r="G3226" s="18">
        <v>156.21</v>
      </c>
      <c r="H3226" s="18">
        <v>227.25</v>
      </c>
      <c r="I3226" s="43">
        <v>236</v>
      </c>
      <c r="J3226" s="18" t="s">
        <v>47</v>
      </c>
      <c r="K3226" t="s">
        <v>4949</v>
      </c>
      <c r="L3226" s="18" t="s">
        <v>3195</v>
      </c>
    </row>
    <row r="3227" spans="1:12" x14ac:dyDescent="0.3">
      <c r="A3227" t="s">
        <v>10127</v>
      </c>
      <c r="B3227" s="18" t="s">
        <v>16</v>
      </c>
      <c r="C3227" s="18" t="s">
        <v>28</v>
      </c>
      <c r="D3227" s="18" t="s">
        <v>34</v>
      </c>
      <c r="E3227" s="18" t="s">
        <v>40</v>
      </c>
      <c r="F3227" s="18">
        <v>1084</v>
      </c>
      <c r="G3227" s="18">
        <v>1276.51</v>
      </c>
      <c r="H3227" s="18">
        <v>2551.09</v>
      </c>
      <c r="I3227" s="43">
        <v>12</v>
      </c>
      <c r="J3227" s="18" t="s">
        <v>47</v>
      </c>
      <c r="K3227" t="s">
        <v>4913</v>
      </c>
      <c r="L3227" s="18" t="s">
        <v>3473</v>
      </c>
    </row>
    <row r="3228" spans="1:12" x14ac:dyDescent="0.3">
      <c r="A3228" t="s">
        <v>6334</v>
      </c>
      <c r="B3228" s="18" t="s">
        <v>14</v>
      </c>
      <c r="C3228" s="18" t="s">
        <v>28</v>
      </c>
      <c r="D3228" s="18" t="s">
        <v>31</v>
      </c>
      <c r="E3228" s="18" t="s">
        <v>37</v>
      </c>
      <c r="F3228" s="18">
        <v>1074</v>
      </c>
      <c r="G3228" s="18">
        <v>753.82</v>
      </c>
      <c r="H3228" s="18">
        <v>1194.72</v>
      </c>
      <c r="I3228" s="43">
        <v>104</v>
      </c>
      <c r="J3228" s="18" t="s">
        <v>47</v>
      </c>
      <c r="K3228" t="s">
        <v>5361</v>
      </c>
      <c r="L3228" s="18" t="s">
        <v>3083</v>
      </c>
    </row>
    <row r="3229" spans="1:12" x14ac:dyDescent="0.3">
      <c r="A3229" t="s">
        <v>7241</v>
      </c>
      <c r="B3229" s="18" t="s">
        <v>12</v>
      </c>
      <c r="C3229" s="18" t="s">
        <v>29</v>
      </c>
      <c r="D3229" s="18" t="s">
        <v>32</v>
      </c>
      <c r="E3229" s="18" t="s">
        <v>42</v>
      </c>
      <c r="F3229" s="18">
        <v>1028</v>
      </c>
      <c r="G3229" s="18">
        <v>1696.03</v>
      </c>
      <c r="H3229" s="18">
        <v>2668.36</v>
      </c>
      <c r="I3229" s="43">
        <v>191</v>
      </c>
      <c r="J3229" s="18" t="s">
        <v>47</v>
      </c>
      <c r="K3229" t="s">
        <v>4452</v>
      </c>
      <c r="L3229" s="18" t="s">
        <v>4109</v>
      </c>
    </row>
    <row r="3230" spans="1:12" x14ac:dyDescent="0.3">
      <c r="A3230" t="s">
        <v>8531</v>
      </c>
      <c r="B3230" s="18" t="s">
        <v>11</v>
      </c>
      <c r="C3230" s="18" t="s">
        <v>22</v>
      </c>
      <c r="D3230" s="18" t="s">
        <v>35</v>
      </c>
      <c r="E3230" s="18" t="s">
        <v>38</v>
      </c>
      <c r="F3230" s="18">
        <v>1062</v>
      </c>
      <c r="G3230" s="18">
        <v>1523.5</v>
      </c>
      <c r="H3230" s="18">
        <v>2309.6999999999998</v>
      </c>
      <c r="I3230" s="43">
        <v>470</v>
      </c>
      <c r="J3230" s="18" t="s">
        <v>47</v>
      </c>
      <c r="K3230" t="s">
        <v>5817</v>
      </c>
      <c r="L3230" s="18" t="s">
        <v>903</v>
      </c>
    </row>
    <row r="3231" spans="1:12" x14ac:dyDescent="0.3">
      <c r="A3231" t="s">
        <v>9647</v>
      </c>
      <c r="B3231" s="18" t="s">
        <v>17</v>
      </c>
      <c r="C3231" s="18" t="s">
        <v>25</v>
      </c>
      <c r="D3231" s="18" t="s">
        <v>34</v>
      </c>
      <c r="E3231" s="18" t="s">
        <v>44</v>
      </c>
      <c r="F3231" s="18">
        <v>1093</v>
      </c>
      <c r="G3231" s="18">
        <v>100.85</v>
      </c>
      <c r="H3231" s="18">
        <v>125.21</v>
      </c>
      <c r="I3231" s="43">
        <v>411</v>
      </c>
      <c r="J3231" s="18" t="s">
        <v>47</v>
      </c>
      <c r="K3231" t="s">
        <v>5573</v>
      </c>
      <c r="L3231" s="18" t="s">
        <v>2707</v>
      </c>
    </row>
    <row r="3232" spans="1:12" x14ac:dyDescent="0.3">
      <c r="A3232" t="s">
        <v>9523</v>
      </c>
      <c r="B3232" s="18" t="s">
        <v>13</v>
      </c>
      <c r="C3232" s="18" t="s">
        <v>28</v>
      </c>
      <c r="D3232" s="18" t="s">
        <v>35</v>
      </c>
      <c r="E3232" s="18" t="s">
        <v>39</v>
      </c>
      <c r="F3232" s="18">
        <v>1090</v>
      </c>
      <c r="G3232" s="18">
        <v>272.94</v>
      </c>
      <c r="H3232" s="18">
        <v>441.33</v>
      </c>
      <c r="I3232" s="43">
        <v>143</v>
      </c>
      <c r="J3232" s="18" t="s">
        <v>47</v>
      </c>
      <c r="K3232" t="s">
        <v>5238</v>
      </c>
      <c r="L3232" s="18" t="s">
        <v>2504</v>
      </c>
    </row>
    <row r="3233" spans="1:12" x14ac:dyDescent="0.3">
      <c r="A3233" t="s">
        <v>8624</v>
      </c>
      <c r="B3233" s="18" t="s">
        <v>15</v>
      </c>
      <c r="C3233" s="18" t="s">
        <v>22</v>
      </c>
      <c r="D3233" s="18" t="s">
        <v>34</v>
      </c>
      <c r="E3233" s="18" t="s">
        <v>37</v>
      </c>
      <c r="F3233" s="18">
        <v>1096</v>
      </c>
      <c r="G3233" s="18">
        <v>332.67</v>
      </c>
      <c r="H3233" s="18">
        <v>547.01</v>
      </c>
      <c r="I3233" s="43">
        <v>389</v>
      </c>
      <c r="J3233" s="18" t="s">
        <v>47</v>
      </c>
      <c r="K3233" t="s">
        <v>4873</v>
      </c>
      <c r="L3233" s="18" t="s">
        <v>1057</v>
      </c>
    </row>
    <row r="3234" spans="1:12" x14ac:dyDescent="0.3">
      <c r="A3234" t="s">
        <v>9683</v>
      </c>
      <c r="B3234" s="18" t="s">
        <v>17</v>
      </c>
      <c r="C3234" s="18" t="s">
        <v>27</v>
      </c>
      <c r="D3234" s="18" t="s">
        <v>35</v>
      </c>
      <c r="E3234" s="18" t="s">
        <v>39</v>
      </c>
      <c r="F3234" s="18">
        <v>1028</v>
      </c>
      <c r="G3234" s="18">
        <v>1440.68</v>
      </c>
      <c r="H3234" s="18">
        <v>1937.78</v>
      </c>
      <c r="I3234" s="43">
        <v>336</v>
      </c>
      <c r="J3234" s="18" t="s">
        <v>47</v>
      </c>
      <c r="K3234" t="s">
        <v>4999</v>
      </c>
      <c r="L3234" s="18" t="s">
        <v>2761</v>
      </c>
    </row>
    <row r="3235" spans="1:12" x14ac:dyDescent="0.3">
      <c r="A3235" t="s">
        <v>9547</v>
      </c>
      <c r="B3235" s="18" t="s">
        <v>16</v>
      </c>
      <c r="C3235" s="18" t="s">
        <v>23</v>
      </c>
      <c r="D3235" s="18" t="s">
        <v>34</v>
      </c>
      <c r="E3235" s="18" t="s">
        <v>45</v>
      </c>
      <c r="F3235" s="18">
        <v>1020</v>
      </c>
      <c r="G3235" s="18">
        <v>1849.53</v>
      </c>
      <c r="H3235" s="18">
        <v>3446.36</v>
      </c>
      <c r="I3235" s="43">
        <v>207</v>
      </c>
      <c r="J3235" s="18" t="s">
        <v>47</v>
      </c>
      <c r="K3235" t="s">
        <v>4612</v>
      </c>
      <c r="L3235" s="18" t="s">
        <v>2535</v>
      </c>
    </row>
    <row r="3236" spans="1:12" x14ac:dyDescent="0.3">
      <c r="A3236" t="s">
        <v>7552</v>
      </c>
      <c r="B3236" s="18" t="s">
        <v>19</v>
      </c>
      <c r="C3236" s="18" t="s">
        <v>30</v>
      </c>
      <c r="D3236" s="18" t="s">
        <v>34</v>
      </c>
      <c r="E3236" s="18" t="s">
        <v>44</v>
      </c>
      <c r="F3236" s="18">
        <v>1100</v>
      </c>
      <c r="G3236" s="18">
        <v>952.08</v>
      </c>
      <c r="H3236" s="18">
        <v>1732.86</v>
      </c>
      <c r="I3236" s="43">
        <v>386</v>
      </c>
      <c r="J3236" s="18" t="s">
        <v>47</v>
      </c>
      <c r="K3236" t="s">
        <v>5124</v>
      </c>
      <c r="L3236" s="18" t="s">
        <v>1038</v>
      </c>
    </row>
    <row r="3237" spans="1:12" x14ac:dyDescent="0.3">
      <c r="A3237" t="s">
        <v>8326</v>
      </c>
      <c r="B3237" s="18" t="s">
        <v>16</v>
      </c>
      <c r="C3237" s="18" t="s">
        <v>21</v>
      </c>
      <c r="D3237" s="18" t="s">
        <v>35</v>
      </c>
      <c r="E3237" s="18" t="s">
        <v>44</v>
      </c>
      <c r="F3237" s="18">
        <v>1025</v>
      </c>
      <c r="G3237" s="18">
        <v>1326.93</v>
      </c>
      <c r="H3237" s="18">
        <v>2124.9699999999998</v>
      </c>
      <c r="I3237" s="43">
        <v>495</v>
      </c>
      <c r="J3237" s="18" t="s">
        <v>47</v>
      </c>
      <c r="K3237" t="s">
        <v>5345</v>
      </c>
      <c r="L3237" s="18" t="s">
        <v>565</v>
      </c>
    </row>
    <row r="3238" spans="1:12" x14ac:dyDescent="0.3">
      <c r="A3238" t="s">
        <v>7998</v>
      </c>
      <c r="B3238" s="18" t="s">
        <v>13</v>
      </c>
      <c r="C3238" s="18" t="s">
        <v>26</v>
      </c>
      <c r="D3238" s="18" t="s">
        <v>32</v>
      </c>
      <c r="E3238" s="18" t="s">
        <v>42</v>
      </c>
      <c r="F3238" s="18">
        <v>1075</v>
      </c>
      <c r="G3238" s="18">
        <v>1721.45</v>
      </c>
      <c r="H3238" s="18">
        <v>1909.03</v>
      </c>
      <c r="I3238" s="43">
        <v>409</v>
      </c>
      <c r="J3238" s="18" t="s">
        <v>47</v>
      </c>
      <c r="K3238" t="s">
        <v>6037</v>
      </c>
      <c r="L3238" s="18" t="s">
        <v>1370</v>
      </c>
    </row>
    <row r="3239" spans="1:12" x14ac:dyDescent="0.3">
      <c r="A3239" t="s">
        <v>10071</v>
      </c>
      <c r="B3239" s="18" t="s">
        <v>13</v>
      </c>
      <c r="C3239" s="18" t="s">
        <v>30</v>
      </c>
      <c r="D3239" s="18" t="s">
        <v>31</v>
      </c>
      <c r="E3239" s="18" t="s">
        <v>41</v>
      </c>
      <c r="F3239" s="18">
        <v>1086</v>
      </c>
      <c r="G3239" s="18">
        <v>84.31</v>
      </c>
      <c r="H3239" s="18">
        <v>92.75</v>
      </c>
      <c r="I3239" s="43">
        <v>500</v>
      </c>
      <c r="J3239" s="18" t="s">
        <v>47</v>
      </c>
      <c r="K3239" t="s">
        <v>5174</v>
      </c>
      <c r="L3239" s="18" t="s">
        <v>3383</v>
      </c>
    </row>
    <row r="3240" spans="1:12" x14ac:dyDescent="0.3">
      <c r="A3240" t="s">
        <v>9498</v>
      </c>
      <c r="B3240" s="18" t="s">
        <v>19</v>
      </c>
      <c r="C3240" s="18" t="s">
        <v>26</v>
      </c>
      <c r="D3240" s="18" t="s">
        <v>31</v>
      </c>
      <c r="E3240" s="18" t="s">
        <v>36</v>
      </c>
      <c r="F3240" s="18">
        <v>1026</v>
      </c>
      <c r="G3240" s="18">
        <v>1747.04</v>
      </c>
      <c r="H3240" s="18">
        <v>3444.13</v>
      </c>
      <c r="I3240" s="43">
        <v>393</v>
      </c>
      <c r="J3240" s="18" t="s">
        <v>47</v>
      </c>
      <c r="K3240" t="s">
        <v>5683</v>
      </c>
      <c r="L3240" s="18" t="s">
        <v>2463</v>
      </c>
    </row>
    <row r="3241" spans="1:12" x14ac:dyDescent="0.3">
      <c r="A3241" t="s">
        <v>7252</v>
      </c>
      <c r="B3241" s="18" t="s">
        <v>19</v>
      </c>
      <c r="C3241" s="18" t="s">
        <v>26</v>
      </c>
      <c r="D3241" s="18" t="s">
        <v>32</v>
      </c>
      <c r="E3241" s="18" t="s">
        <v>36</v>
      </c>
      <c r="F3241" s="18">
        <v>1053</v>
      </c>
      <c r="G3241" s="18">
        <v>1444.77</v>
      </c>
      <c r="H3241" s="18">
        <v>2544.96</v>
      </c>
      <c r="I3241" s="43">
        <v>495</v>
      </c>
      <c r="J3241" s="18" t="s">
        <v>47</v>
      </c>
      <c r="K3241" t="s">
        <v>5191</v>
      </c>
      <c r="L3241" s="18" t="s">
        <v>787</v>
      </c>
    </row>
    <row r="3242" spans="1:12" x14ac:dyDescent="0.3">
      <c r="A3242" t="s">
        <v>9330</v>
      </c>
      <c r="B3242" s="18" t="s">
        <v>12</v>
      </c>
      <c r="C3242" s="18" t="s">
        <v>30</v>
      </c>
      <c r="D3242" s="18" t="s">
        <v>34</v>
      </c>
      <c r="E3242" s="18" t="s">
        <v>39</v>
      </c>
      <c r="F3242" s="18">
        <v>1006</v>
      </c>
      <c r="G3242" s="18">
        <v>899.58</v>
      </c>
      <c r="H3242" s="18">
        <v>1377.09</v>
      </c>
      <c r="I3242" s="43">
        <v>226</v>
      </c>
      <c r="J3242" s="18" t="s">
        <v>47</v>
      </c>
      <c r="K3242" t="s">
        <v>4546</v>
      </c>
      <c r="L3242" s="18" t="s">
        <v>2197</v>
      </c>
    </row>
    <row r="3243" spans="1:12" x14ac:dyDescent="0.3">
      <c r="A3243" t="s">
        <v>8144</v>
      </c>
      <c r="B3243" s="18" t="s">
        <v>15</v>
      </c>
      <c r="C3243" s="18" t="s">
        <v>24</v>
      </c>
      <c r="D3243" s="18" t="s">
        <v>32</v>
      </c>
      <c r="E3243" s="18" t="s">
        <v>40</v>
      </c>
      <c r="F3243" s="18">
        <v>1040</v>
      </c>
      <c r="G3243" s="18">
        <v>1934.43</v>
      </c>
      <c r="H3243" s="18">
        <v>2494.85</v>
      </c>
      <c r="I3243" s="43">
        <v>434</v>
      </c>
      <c r="J3243" s="18" t="s">
        <v>47</v>
      </c>
      <c r="K3243" t="s">
        <v>5338</v>
      </c>
      <c r="L3243" s="18" t="s">
        <v>254</v>
      </c>
    </row>
    <row r="3244" spans="1:12" x14ac:dyDescent="0.3">
      <c r="A3244" t="s">
        <v>9099</v>
      </c>
      <c r="B3244" s="18" t="s">
        <v>19</v>
      </c>
      <c r="C3244" s="18" t="s">
        <v>24</v>
      </c>
      <c r="D3244" s="18" t="s">
        <v>31</v>
      </c>
      <c r="E3244" s="18" t="s">
        <v>45</v>
      </c>
      <c r="F3244" s="18">
        <v>1025</v>
      </c>
      <c r="G3244" s="18">
        <v>316.79000000000002</v>
      </c>
      <c r="H3244" s="18">
        <v>368.71</v>
      </c>
      <c r="I3244" s="43">
        <v>379</v>
      </c>
      <c r="J3244" s="18" t="s">
        <v>47</v>
      </c>
      <c r="K3244" t="s">
        <v>4773</v>
      </c>
      <c r="L3244" s="18" t="s">
        <v>1836</v>
      </c>
    </row>
    <row r="3245" spans="1:12" x14ac:dyDescent="0.3">
      <c r="A3245" t="s">
        <v>8347</v>
      </c>
      <c r="B3245" s="18" t="s">
        <v>20</v>
      </c>
      <c r="C3245" s="18" t="s">
        <v>27</v>
      </c>
      <c r="D3245" s="18" t="s">
        <v>34</v>
      </c>
      <c r="E3245" s="18" t="s">
        <v>37</v>
      </c>
      <c r="F3245" s="18">
        <v>1094</v>
      </c>
      <c r="G3245" s="18">
        <v>1920.46</v>
      </c>
      <c r="H3245" s="18">
        <v>2599.4299999999998</v>
      </c>
      <c r="I3245" s="43">
        <v>162</v>
      </c>
      <c r="J3245" s="18" t="s">
        <v>47</v>
      </c>
      <c r="K3245" t="s">
        <v>6215</v>
      </c>
      <c r="L3245" s="18" t="s">
        <v>607</v>
      </c>
    </row>
    <row r="3246" spans="1:12" x14ac:dyDescent="0.3">
      <c r="A3246" t="s">
        <v>7091</v>
      </c>
      <c r="B3246" s="18" t="s">
        <v>20</v>
      </c>
      <c r="C3246" s="18" t="s">
        <v>30</v>
      </c>
      <c r="D3246" s="18" t="s">
        <v>34</v>
      </c>
      <c r="E3246" s="18" t="s">
        <v>36</v>
      </c>
      <c r="F3246" s="18">
        <v>1002</v>
      </c>
      <c r="G3246" s="18">
        <v>119.24</v>
      </c>
      <c r="H3246" s="18">
        <v>224.71</v>
      </c>
      <c r="I3246" s="43">
        <v>167</v>
      </c>
      <c r="J3246" s="18" t="s">
        <v>47</v>
      </c>
      <c r="K3246" t="s">
        <v>5533</v>
      </c>
      <c r="L3246" s="18" t="s">
        <v>2782</v>
      </c>
    </row>
    <row r="3247" spans="1:12" x14ac:dyDescent="0.3">
      <c r="A3247" t="s">
        <v>9959</v>
      </c>
      <c r="B3247" s="18" t="s">
        <v>13</v>
      </c>
      <c r="C3247" s="18" t="s">
        <v>30</v>
      </c>
      <c r="D3247" s="18" t="s">
        <v>33</v>
      </c>
      <c r="E3247" s="18" t="s">
        <v>43</v>
      </c>
      <c r="F3247" s="18">
        <v>1070</v>
      </c>
      <c r="G3247" s="18">
        <v>437.53</v>
      </c>
      <c r="H3247" s="18">
        <v>699.93</v>
      </c>
      <c r="I3247" s="43">
        <v>272</v>
      </c>
      <c r="J3247" s="18" t="s">
        <v>47</v>
      </c>
      <c r="K3247" t="s">
        <v>5293</v>
      </c>
      <c r="L3247" s="18" t="s">
        <v>3192</v>
      </c>
    </row>
    <row r="3248" spans="1:12" x14ac:dyDescent="0.3">
      <c r="A3248" t="s">
        <v>7748</v>
      </c>
      <c r="B3248" s="18" t="s">
        <v>11</v>
      </c>
      <c r="C3248" s="18" t="s">
        <v>26</v>
      </c>
      <c r="D3248" s="18" t="s">
        <v>34</v>
      </c>
      <c r="E3248" s="18" t="s">
        <v>44</v>
      </c>
      <c r="F3248" s="18">
        <v>1012</v>
      </c>
      <c r="G3248" s="18">
        <v>1945.7</v>
      </c>
      <c r="H3248" s="18">
        <v>3726.83</v>
      </c>
      <c r="I3248" s="43">
        <v>200</v>
      </c>
      <c r="J3248" s="18" t="s">
        <v>47</v>
      </c>
      <c r="K3248" t="s">
        <v>5431</v>
      </c>
      <c r="L3248" s="18" t="s">
        <v>2156</v>
      </c>
    </row>
    <row r="3249" spans="1:12" x14ac:dyDescent="0.3">
      <c r="A3249" t="s">
        <v>6736</v>
      </c>
      <c r="B3249" s="18" t="s">
        <v>20</v>
      </c>
      <c r="C3249" s="18" t="s">
        <v>23</v>
      </c>
      <c r="D3249" s="18" t="s">
        <v>34</v>
      </c>
      <c r="E3249" s="18" t="s">
        <v>41</v>
      </c>
      <c r="F3249" s="18">
        <v>1093</v>
      </c>
      <c r="G3249" s="18">
        <v>1219.8499999999999</v>
      </c>
      <c r="H3249" s="18">
        <v>1629.16</v>
      </c>
      <c r="I3249" s="43">
        <v>25</v>
      </c>
      <c r="J3249" s="18" t="s">
        <v>47</v>
      </c>
      <c r="K3249" t="s">
        <v>5580</v>
      </c>
      <c r="L3249" s="18" t="s">
        <v>659</v>
      </c>
    </row>
    <row r="3250" spans="1:12" x14ac:dyDescent="0.3">
      <c r="A3250" t="s">
        <v>6470</v>
      </c>
      <c r="B3250" s="18" t="s">
        <v>15</v>
      </c>
      <c r="C3250" s="18" t="s">
        <v>27</v>
      </c>
      <c r="D3250" s="18" t="s">
        <v>34</v>
      </c>
      <c r="E3250" s="18" t="s">
        <v>41</v>
      </c>
      <c r="F3250" s="18">
        <v>1095</v>
      </c>
      <c r="G3250" s="18">
        <v>932.44</v>
      </c>
      <c r="H3250" s="18">
        <v>1722.5</v>
      </c>
      <c r="I3250" s="43">
        <v>3</v>
      </c>
      <c r="J3250" s="18" t="s">
        <v>47</v>
      </c>
      <c r="K3250" t="s">
        <v>4669</v>
      </c>
      <c r="L3250" s="18" t="s">
        <v>2165</v>
      </c>
    </row>
    <row r="3251" spans="1:12" x14ac:dyDescent="0.3">
      <c r="A3251" t="s">
        <v>6339</v>
      </c>
      <c r="B3251" s="18" t="s">
        <v>14</v>
      </c>
      <c r="C3251" s="18" t="s">
        <v>21</v>
      </c>
      <c r="D3251" s="18" t="s">
        <v>32</v>
      </c>
      <c r="E3251" s="18" t="s">
        <v>38</v>
      </c>
      <c r="F3251" s="18">
        <v>1097</v>
      </c>
      <c r="G3251" s="18">
        <v>1694.83</v>
      </c>
      <c r="H3251" s="18">
        <v>1883.51</v>
      </c>
      <c r="I3251" s="43">
        <v>259</v>
      </c>
      <c r="J3251" s="18" t="s">
        <v>47</v>
      </c>
      <c r="K3251" t="s">
        <v>4710</v>
      </c>
      <c r="L3251" s="18" t="s">
        <v>3801</v>
      </c>
    </row>
    <row r="3252" spans="1:12" x14ac:dyDescent="0.3">
      <c r="A3252" t="s">
        <v>8360</v>
      </c>
      <c r="B3252" s="18" t="s">
        <v>11</v>
      </c>
      <c r="C3252" s="18" t="s">
        <v>24</v>
      </c>
      <c r="D3252" s="18" t="s">
        <v>31</v>
      </c>
      <c r="E3252" s="18" t="s">
        <v>44</v>
      </c>
      <c r="F3252" s="18">
        <v>1067</v>
      </c>
      <c r="G3252" s="18">
        <v>527.27</v>
      </c>
      <c r="H3252" s="18">
        <v>831.97</v>
      </c>
      <c r="I3252" s="43">
        <v>341</v>
      </c>
      <c r="J3252" s="18" t="s">
        <v>47</v>
      </c>
      <c r="K3252" t="s">
        <v>5772</v>
      </c>
      <c r="L3252" s="18" t="s">
        <v>634</v>
      </c>
    </row>
    <row r="3253" spans="1:12" x14ac:dyDescent="0.3">
      <c r="A3253" t="s">
        <v>9137</v>
      </c>
      <c r="B3253" s="18" t="s">
        <v>11</v>
      </c>
      <c r="C3253" s="18" t="s">
        <v>23</v>
      </c>
      <c r="D3253" s="18" t="s">
        <v>31</v>
      </c>
      <c r="E3253" s="18" t="s">
        <v>38</v>
      </c>
      <c r="F3253" s="18">
        <v>1049</v>
      </c>
      <c r="G3253" s="18">
        <v>1285.07</v>
      </c>
      <c r="H3253" s="18">
        <v>1545.13</v>
      </c>
      <c r="I3253" s="43">
        <v>18</v>
      </c>
      <c r="J3253" s="18" t="s">
        <v>47</v>
      </c>
      <c r="K3253" t="s">
        <v>4801</v>
      </c>
      <c r="L3253" s="18" t="s">
        <v>1892</v>
      </c>
    </row>
    <row r="3254" spans="1:12" x14ac:dyDescent="0.3">
      <c r="A3254" t="s">
        <v>7173</v>
      </c>
      <c r="B3254" s="18" t="s">
        <v>13</v>
      </c>
      <c r="C3254" s="18" t="s">
        <v>28</v>
      </c>
      <c r="D3254" s="18" t="s">
        <v>31</v>
      </c>
      <c r="E3254" s="18" t="s">
        <v>45</v>
      </c>
      <c r="F3254" s="18">
        <v>1001</v>
      </c>
      <c r="G3254" s="18">
        <v>576.04</v>
      </c>
      <c r="H3254" s="18">
        <v>809.65</v>
      </c>
      <c r="I3254" s="43">
        <v>214</v>
      </c>
      <c r="J3254" s="18" t="s">
        <v>47</v>
      </c>
      <c r="K3254" t="s">
        <v>4843</v>
      </c>
      <c r="L3254" s="18" t="s">
        <v>1791</v>
      </c>
    </row>
    <row r="3255" spans="1:12" x14ac:dyDescent="0.3">
      <c r="A3255" t="s">
        <v>8689</v>
      </c>
      <c r="B3255" s="18" t="s">
        <v>11</v>
      </c>
      <c r="C3255" s="18" t="s">
        <v>30</v>
      </c>
      <c r="D3255" s="18" t="s">
        <v>34</v>
      </c>
      <c r="E3255" s="18" t="s">
        <v>39</v>
      </c>
      <c r="F3255" s="18">
        <v>1003</v>
      </c>
      <c r="G3255" s="18">
        <v>1236.04</v>
      </c>
      <c r="H3255" s="18">
        <v>1951.28</v>
      </c>
      <c r="I3255" s="43">
        <v>44</v>
      </c>
      <c r="J3255" s="18" t="s">
        <v>47</v>
      </c>
      <c r="K3255" t="s">
        <v>6094</v>
      </c>
      <c r="L3255" s="18" t="s">
        <v>1153</v>
      </c>
    </row>
    <row r="3256" spans="1:12" x14ac:dyDescent="0.3">
      <c r="A3256" t="s">
        <v>7759</v>
      </c>
      <c r="B3256" s="18" t="s">
        <v>15</v>
      </c>
      <c r="C3256" s="18" t="s">
        <v>23</v>
      </c>
      <c r="D3256" s="18" t="s">
        <v>35</v>
      </c>
      <c r="E3256" s="18" t="s">
        <v>45</v>
      </c>
      <c r="F3256" s="18">
        <v>1017</v>
      </c>
      <c r="G3256" s="18">
        <v>1976.4</v>
      </c>
      <c r="H3256" s="18">
        <v>2371.94</v>
      </c>
      <c r="I3256" s="43">
        <v>446</v>
      </c>
      <c r="J3256" s="18" t="s">
        <v>47</v>
      </c>
      <c r="K3256" t="s">
        <v>5625</v>
      </c>
      <c r="L3256" s="18" t="s">
        <v>555</v>
      </c>
    </row>
    <row r="3257" spans="1:12" x14ac:dyDescent="0.3">
      <c r="A3257" t="s">
        <v>8733</v>
      </c>
      <c r="B3257" s="18" t="s">
        <v>15</v>
      </c>
      <c r="C3257" s="18" t="s">
        <v>25</v>
      </c>
      <c r="D3257" s="18" t="s">
        <v>34</v>
      </c>
      <c r="E3257" s="18" t="s">
        <v>39</v>
      </c>
      <c r="F3257" s="18">
        <v>1095</v>
      </c>
      <c r="G3257" s="18">
        <v>1775.37</v>
      </c>
      <c r="H3257" s="18">
        <v>2906.92</v>
      </c>
      <c r="I3257" s="43">
        <v>42</v>
      </c>
      <c r="J3257" s="18" t="s">
        <v>47</v>
      </c>
      <c r="K3257" t="s">
        <v>5520</v>
      </c>
      <c r="L3257" s="18" t="s">
        <v>1226</v>
      </c>
    </row>
    <row r="3258" spans="1:12" x14ac:dyDescent="0.3">
      <c r="A3258" t="s">
        <v>10350</v>
      </c>
      <c r="B3258" s="18" t="s">
        <v>19</v>
      </c>
      <c r="C3258" s="18" t="s">
        <v>23</v>
      </c>
      <c r="D3258" s="18" t="s">
        <v>33</v>
      </c>
      <c r="E3258" s="18" t="s">
        <v>37</v>
      </c>
      <c r="F3258" s="18">
        <v>1046</v>
      </c>
      <c r="G3258" s="18">
        <v>1253.6400000000001</v>
      </c>
      <c r="H3258" s="18">
        <v>2402.63</v>
      </c>
      <c r="I3258" s="43">
        <v>345</v>
      </c>
      <c r="J3258" s="18" t="s">
        <v>47</v>
      </c>
      <c r="K3258" t="s">
        <v>4866</v>
      </c>
      <c r="L3258" s="18" t="s">
        <v>3784</v>
      </c>
    </row>
    <row r="3259" spans="1:12" x14ac:dyDescent="0.3">
      <c r="A3259" t="s">
        <v>9398</v>
      </c>
      <c r="B3259" s="18" t="s">
        <v>11</v>
      </c>
      <c r="C3259" s="18" t="s">
        <v>29</v>
      </c>
      <c r="D3259" s="18" t="s">
        <v>32</v>
      </c>
      <c r="E3259" s="18" t="s">
        <v>45</v>
      </c>
      <c r="F3259" s="18">
        <v>1057</v>
      </c>
      <c r="G3259" s="18">
        <v>1101.72</v>
      </c>
      <c r="H3259" s="18">
        <v>1560.41</v>
      </c>
      <c r="I3259" s="43">
        <v>220</v>
      </c>
      <c r="J3259" s="18" t="s">
        <v>47</v>
      </c>
      <c r="K3259" t="s">
        <v>5611</v>
      </c>
      <c r="L3259" s="18" t="s">
        <v>2303</v>
      </c>
    </row>
    <row r="3260" spans="1:12" x14ac:dyDescent="0.3">
      <c r="A3260" t="s">
        <v>9112</v>
      </c>
      <c r="B3260" s="18" t="s">
        <v>12</v>
      </c>
      <c r="C3260" s="18" t="s">
        <v>25</v>
      </c>
      <c r="D3260" s="18" t="s">
        <v>35</v>
      </c>
      <c r="E3260" s="18" t="s">
        <v>45</v>
      </c>
      <c r="F3260" s="18">
        <v>1026</v>
      </c>
      <c r="G3260" s="18">
        <v>1910.31</v>
      </c>
      <c r="H3260" s="18">
        <v>3706.34</v>
      </c>
      <c r="I3260" s="43">
        <v>391</v>
      </c>
      <c r="J3260" s="18" t="s">
        <v>47</v>
      </c>
      <c r="K3260" t="s">
        <v>5134</v>
      </c>
      <c r="L3260" s="18" t="s">
        <v>1853</v>
      </c>
    </row>
    <row r="3261" spans="1:12" x14ac:dyDescent="0.3">
      <c r="A3261" t="s">
        <v>10474</v>
      </c>
      <c r="B3261" s="18" t="s">
        <v>14</v>
      </c>
      <c r="C3261" s="18" t="s">
        <v>26</v>
      </c>
      <c r="D3261" s="18" t="s">
        <v>31</v>
      </c>
      <c r="E3261" s="18" t="s">
        <v>40</v>
      </c>
      <c r="F3261" s="18">
        <v>1096</v>
      </c>
      <c r="G3261" s="18">
        <v>358.57</v>
      </c>
      <c r="H3261" s="18">
        <v>511.82</v>
      </c>
      <c r="I3261" s="43">
        <v>19</v>
      </c>
      <c r="J3261" s="18" t="s">
        <v>47</v>
      </c>
      <c r="K3261" t="s">
        <v>4721</v>
      </c>
      <c r="L3261" s="18" t="s">
        <v>3966</v>
      </c>
    </row>
    <row r="3262" spans="1:12" x14ac:dyDescent="0.3">
      <c r="A3262" t="s">
        <v>7876</v>
      </c>
      <c r="B3262" s="18" t="s">
        <v>11</v>
      </c>
      <c r="C3262" s="18" t="s">
        <v>26</v>
      </c>
      <c r="D3262" s="18" t="s">
        <v>33</v>
      </c>
      <c r="E3262" s="18" t="s">
        <v>45</v>
      </c>
      <c r="F3262" s="18">
        <v>1082</v>
      </c>
      <c r="G3262" s="18">
        <v>664.76</v>
      </c>
      <c r="H3262" s="18">
        <v>1049.47</v>
      </c>
      <c r="I3262" s="43">
        <v>250</v>
      </c>
      <c r="J3262" s="18" t="s">
        <v>47</v>
      </c>
      <c r="K3262" t="s">
        <v>6174</v>
      </c>
      <c r="L3262" s="18" t="s">
        <v>809</v>
      </c>
    </row>
    <row r="3263" spans="1:12" x14ac:dyDescent="0.3">
      <c r="A3263" t="s">
        <v>9550</v>
      </c>
      <c r="B3263" s="18" t="s">
        <v>20</v>
      </c>
      <c r="C3263" s="18" t="s">
        <v>30</v>
      </c>
      <c r="D3263" s="18" t="s">
        <v>34</v>
      </c>
      <c r="E3263" s="18" t="s">
        <v>36</v>
      </c>
      <c r="F3263" s="18">
        <v>1098</v>
      </c>
      <c r="G3263" s="18">
        <v>430.66</v>
      </c>
      <c r="H3263" s="18">
        <v>481.24</v>
      </c>
      <c r="I3263" s="43">
        <v>131</v>
      </c>
      <c r="J3263" s="18" t="s">
        <v>47</v>
      </c>
      <c r="K3263" t="s">
        <v>4896</v>
      </c>
      <c r="L3263" s="18" t="s">
        <v>2539</v>
      </c>
    </row>
    <row r="3264" spans="1:12" x14ac:dyDescent="0.3">
      <c r="A3264" t="s">
        <v>7643</v>
      </c>
      <c r="B3264" s="18" t="s">
        <v>19</v>
      </c>
      <c r="C3264" s="18" t="s">
        <v>28</v>
      </c>
      <c r="D3264" s="18" t="s">
        <v>34</v>
      </c>
      <c r="E3264" s="18" t="s">
        <v>40</v>
      </c>
      <c r="F3264" s="18">
        <v>1045</v>
      </c>
      <c r="G3264" s="18">
        <v>1874.79</v>
      </c>
      <c r="H3264" s="18">
        <v>2094.4499999999998</v>
      </c>
      <c r="I3264" s="43">
        <v>358</v>
      </c>
      <c r="J3264" s="18" t="s">
        <v>47</v>
      </c>
      <c r="K3264" t="s">
        <v>5813</v>
      </c>
      <c r="L3264" s="18" t="s">
        <v>1819</v>
      </c>
    </row>
    <row r="3265" spans="1:12" x14ac:dyDescent="0.3">
      <c r="A3265" t="s">
        <v>6726</v>
      </c>
      <c r="B3265" s="18" t="s">
        <v>19</v>
      </c>
      <c r="C3265" s="18" t="s">
        <v>26</v>
      </c>
      <c r="D3265" s="18" t="s">
        <v>31</v>
      </c>
      <c r="E3265" s="18" t="s">
        <v>42</v>
      </c>
      <c r="F3265" s="18">
        <v>1081</v>
      </c>
      <c r="G3265" s="18">
        <v>690.17</v>
      </c>
      <c r="H3265" s="18">
        <v>1133.3399999999999</v>
      </c>
      <c r="I3265" s="43">
        <v>68</v>
      </c>
      <c r="J3265" s="18" t="s">
        <v>47</v>
      </c>
      <c r="K3265" t="s">
        <v>5915</v>
      </c>
      <c r="L3265" s="18" t="s">
        <v>1787</v>
      </c>
    </row>
    <row r="3266" spans="1:12" x14ac:dyDescent="0.3">
      <c r="A3266" t="s">
        <v>10149</v>
      </c>
      <c r="B3266" s="18" t="s">
        <v>16</v>
      </c>
      <c r="C3266" s="18" t="s">
        <v>29</v>
      </c>
      <c r="D3266" s="18" t="s">
        <v>31</v>
      </c>
      <c r="E3266" s="18" t="s">
        <v>38</v>
      </c>
      <c r="F3266" s="18">
        <v>1020</v>
      </c>
      <c r="G3266" s="18">
        <v>129.36000000000001</v>
      </c>
      <c r="H3266" s="18">
        <v>148.13999999999999</v>
      </c>
      <c r="I3266" s="43">
        <v>383</v>
      </c>
      <c r="J3266" s="18" t="s">
        <v>47</v>
      </c>
      <c r="K3266" t="s">
        <v>5090</v>
      </c>
      <c r="L3266" s="18" t="s">
        <v>3501</v>
      </c>
    </row>
    <row r="3267" spans="1:12" x14ac:dyDescent="0.3">
      <c r="A3267" t="s">
        <v>8508</v>
      </c>
      <c r="B3267" s="18" t="s">
        <v>11</v>
      </c>
      <c r="C3267" s="18" t="s">
        <v>23</v>
      </c>
      <c r="D3267" s="18" t="s">
        <v>34</v>
      </c>
      <c r="E3267" s="18" t="s">
        <v>43</v>
      </c>
      <c r="F3267" s="18">
        <v>1069</v>
      </c>
      <c r="G3267" s="18">
        <v>1873.34</v>
      </c>
      <c r="H3267" s="18">
        <v>2136.84</v>
      </c>
      <c r="I3267" s="43">
        <v>236</v>
      </c>
      <c r="J3267" s="18" t="s">
        <v>47</v>
      </c>
      <c r="K3267" t="s">
        <v>6162</v>
      </c>
      <c r="L3267" s="18" t="s">
        <v>868</v>
      </c>
    </row>
    <row r="3268" spans="1:12" x14ac:dyDescent="0.3">
      <c r="A3268" t="s">
        <v>7997</v>
      </c>
      <c r="B3268" s="18" t="s">
        <v>17</v>
      </c>
      <c r="C3268" s="18" t="s">
        <v>26</v>
      </c>
      <c r="D3268" s="18" t="s">
        <v>35</v>
      </c>
      <c r="E3268" s="18" t="s">
        <v>36</v>
      </c>
      <c r="F3268" s="18">
        <v>1081</v>
      </c>
      <c r="G3268" s="18">
        <v>973.42</v>
      </c>
      <c r="H3268" s="18">
        <v>1675.16</v>
      </c>
      <c r="I3268" s="43">
        <v>112</v>
      </c>
      <c r="J3268" s="18" t="s">
        <v>47</v>
      </c>
      <c r="K3268" t="s">
        <v>5503</v>
      </c>
      <c r="L3268" s="18" t="s">
        <v>2355</v>
      </c>
    </row>
    <row r="3269" spans="1:12" x14ac:dyDescent="0.3">
      <c r="A3269" t="s">
        <v>6484</v>
      </c>
      <c r="B3269" s="18" t="s">
        <v>13</v>
      </c>
      <c r="C3269" s="18" t="s">
        <v>30</v>
      </c>
      <c r="D3269" s="18" t="s">
        <v>33</v>
      </c>
      <c r="E3269" s="18" t="s">
        <v>38</v>
      </c>
      <c r="F3269" s="18">
        <v>1054</v>
      </c>
      <c r="G3269" s="18">
        <v>1301.47</v>
      </c>
      <c r="H3269" s="18">
        <v>1891.37</v>
      </c>
      <c r="I3269" s="43">
        <v>486</v>
      </c>
      <c r="J3269" s="18" t="s">
        <v>47</v>
      </c>
      <c r="K3269" t="s">
        <v>5006</v>
      </c>
      <c r="L3269" s="18" t="s">
        <v>3609</v>
      </c>
    </row>
    <row r="3270" spans="1:12" x14ac:dyDescent="0.3">
      <c r="A3270" t="s">
        <v>8157</v>
      </c>
      <c r="B3270" s="18" t="s">
        <v>17</v>
      </c>
      <c r="C3270" s="18" t="s">
        <v>28</v>
      </c>
      <c r="D3270" s="18" t="s">
        <v>34</v>
      </c>
      <c r="E3270" s="18" t="s">
        <v>45</v>
      </c>
      <c r="F3270" s="18">
        <v>1014</v>
      </c>
      <c r="G3270" s="18">
        <v>1009.33</v>
      </c>
      <c r="H3270" s="18">
        <v>1344.71</v>
      </c>
      <c r="I3270" s="43">
        <v>278</v>
      </c>
      <c r="J3270" s="18" t="s">
        <v>47</v>
      </c>
      <c r="K3270" t="s">
        <v>5238</v>
      </c>
      <c r="L3270" s="18" t="s">
        <v>285</v>
      </c>
    </row>
    <row r="3271" spans="1:12" x14ac:dyDescent="0.3">
      <c r="A3271" t="s">
        <v>6952</v>
      </c>
      <c r="B3271" s="18" t="s">
        <v>19</v>
      </c>
      <c r="C3271" s="18" t="s">
        <v>24</v>
      </c>
      <c r="D3271" s="18" t="s">
        <v>34</v>
      </c>
      <c r="E3271" s="18" t="s">
        <v>39</v>
      </c>
      <c r="F3271" s="18">
        <v>1058</v>
      </c>
      <c r="G3271" s="18">
        <v>1201.9100000000001</v>
      </c>
      <c r="H3271" s="18">
        <v>1728.69</v>
      </c>
      <c r="I3271" s="43">
        <v>160</v>
      </c>
      <c r="J3271" s="18" t="s">
        <v>47</v>
      </c>
      <c r="K3271" t="s">
        <v>5446</v>
      </c>
      <c r="L3271" s="18" t="s">
        <v>2937</v>
      </c>
    </row>
    <row r="3272" spans="1:12" x14ac:dyDescent="0.3">
      <c r="A3272" t="s">
        <v>6359</v>
      </c>
      <c r="B3272" s="18" t="s">
        <v>12</v>
      </c>
      <c r="C3272" s="18" t="s">
        <v>30</v>
      </c>
      <c r="D3272" s="18" t="s">
        <v>35</v>
      </c>
      <c r="E3272" s="18" t="s">
        <v>37</v>
      </c>
      <c r="F3272" s="18">
        <v>1083</v>
      </c>
      <c r="G3272" s="18">
        <v>143.80000000000001</v>
      </c>
      <c r="H3272" s="18">
        <v>243.01</v>
      </c>
      <c r="I3272" s="43">
        <v>49</v>
      </c>
      <c r="J3272" s="18" t="s">
        <v>47</v>
      </c>
      <c r="K3272" t="s">
        <v>5814</v>
      </c>
      <c r="L3272" s="18" t="s">
        <v>2134</v>
      </c>
    </row>
    <row r="3273" spans="1:12" x14ac:dyDescent="0.3">
      <c r="A3273" t="s">
        <v>8694</v>
      </c>
      <c r="B3273" s="18" t="s">
        <v>13</v>
      </c>
      <c r="C3273" s="18" t="s">
        <v>24</v>
      </c>
      <c r="D3273" s="18" t="s">
        <v>33</v>
      </c>
      <c r="E3273" s="18" t="s">
        <v>37</v>
      </c>
      <c r="F3273" s="18">
        <v>1004</v>
      </c>
      <c r="G3273" s="18">
        <v>301.41000000000003</v>
      </c>
      <c r="H3273" s="18">
        <v>360.26</v>
      </c>
      <c r="I3273" s="43">
        <v>69</v>
      </c>
      <c r="J3273" s="18" t="s">
        <v>47</v>
      </c>
      <c r="K3273" t="s">
        <v>5690</v>
      </c>
      <c r="L3273" s="18" t="s">
        <v>1159</v>
      </c>
    </row>
    <row r="3274" spans="1:12" x14ac:dyDescent="0.3">
      <c r="A3274" t="s">
        <v>10080</v>
      </c>
      <c r="B3274" s="18" t="s">
        <v>13</v>
      </c>
      <c r="C3274" s="18" t="s">
        <v>30</v>
      </c>
      <c r="D3274" s="18" t="s">
        <v>33</v>
      </c>
      <c r="E3274" s="18" t="s">
        <v>45</v>
      </c>
      <c r="F3274" s="18">
        <v>1038</v>
      </c>
      <c r="G3274" s="18">
        <v>1274.94</v>
      </c>
      <c r="H3274" s="18">
        <v>1653.87</v>
      </c>
      <c r="I3274" s="43">
        <v>195</v>
      </c>
      <c r="J3274" s="18" t="s">
        <v>47</v>
      </c>
      <c r="K3274" t="s">
        <v>5164</v>
      </c>
      <c r="L3274" s="18" t="s">
        <v>3399</v>
      </c>
    </row>
    <row r="3275" spans="1:12" x14ac:dyDescent="0.3">
      <c r="A3275" t="s">
        <v>10052</v>
      </c>
      <c r="B3275" s="18" t="s">
        <v>20</v>
      </c>
      <c r="C3275" s="18" t="s">
        <v>26</v>
      </c>
      <c r="D3275" s="18" t="s">
        <v>31</v>
      </c>
      <c r="E3275" s="18" t="s">
        <v>42</v>
      </c>
      <c r="F3275" s="18">
        <v>1016</v>
      </c>
      <c r="G3275" s="18">
        <v>52.03</v>
      </c>
      <c r="H3275" s="18">
        <v>100.56</v>
      </c>
      <c r="I3275" s="43">
        <v>82</v>
      </c>
      <c r="J3275" s="18" t="s">
        <v>47</v>
      </c>
      <c r="K3275" t="s">
        <v>5191</v>
      </c>
      <c r="L3275" s="18" t="s">
        <v>2416</v>
      </c>
    </row>
    <row r="3276" spans="1:12" x14ac:dyDescent="0.3">
      <c r="A3276" t="s">
        <v>9096</v>
      </c>
      <c r="B3276" s="18" t="s">
        <v>15</v>
      </c>
      <c r="C3276" s="18" t="s">
        <v>26</v>
      </c>
      <c r="D3276" s="18" t="s">
        <v>34</v>
      </c>
      <c r="E3276" s="18" t="s">
        <v>42</v>
      </c>
      <c r="F3276" s="18">
        <v>1088</v>
      </c>
      <c r="G3276" s="18">
        <v>1212.06</v>
      </c>
      <c r="H3276" s="18">
        <v>1503.25</v>
      </c>
      <c r="I3276" s="43">
        <v>331</v>
      </c>
      <c r="J3276" s="18" t="s">
        <v>47</v>
      </c>
      <c r="K3276" t="s">
        <v>5814</v>
      </c>
      <c r="L3276" s="18" t="s">
        <v>1833</v>
      </c>
    </row>
    <row r="3277" spans="1:12" x14ac:dyDescent="0.3">
      <c r="A3277" t="s">
        <v>6561</v>
      </c>
      <c r="B3277" s="18" t="s">
        <v>13</v>
      </c>
      <c r="C3277" s="18" t="s">
        <v>27</v>
      </c>
      <c r="D3277" s="18" t="s">
        <v>34</v>
      </c>
      <c r="E3277" s="18" t="s">
        <v>40</v>
      </c>
      <c r="F3277" s="18">
        <v>1006</v>
      </c>
      <c r="G3277" s="18">
        <v>1382.47</v>
      </c>
      <c r="H3277" s="18">
        <v>1783.14</v>
      </c>
      <c r="I3277" s="43">
        <v>431</v>
      </c>
      <c r="J3277" s="18" t="s">
        <v>47</v>
      </c>
      <c r="K3277" t="s">
        <v>6222</v>
      </c>
      <c r="L3277" s="18" t="s">
        <v>558</v>
      </c>
    </row>
    <row r="3278" spans="1:12" x14ac:dyDescent="0.3">
      <c r="A3278" t="s">
        <v>7543</v>
      </c>
      <c r="B3278" s="18" t="s">
        <v>12</v>
      </c>
      <c r="C3278" s="18" t="s">
        <v>29</v>
      </c>
      <c r="D3278" s="18" t="s">
        <v>34</v>
      </c>
      <c r="E3278" s="18" t="s">
        <v>37</v>
      </c>
      <c r="F3278" s="18">
        <v>1017</v>
      </c>
      <c r="G3278" s="18">
        <v>1618.77</v>
      </c>
      <c r="H3278" s="18">
        <v>3079.21</v>
      </c>
      <c r="I3278" s="43">
        <v>120</v>
      </c>
      <c r="J3278" s="18" t="s">
        <v>47</v>
      </c>
      <c r="K3278" t="s">
        <v>4499</v>
      </c>
      <c r="L3278" s="18" t="s">
        <v>3251</v>
      </c>
    </row>
    <row r="3279" spans="1:12" x14ac:dyDescent="0.3">
      <c r="A3279" t="s">
        <v>9470</v>
      </c>
      <c r="B3279" s="18" t="s">
        <v>20</v>
      </c>
      <c r="C3279" s="18" t="s">
        <v>28</v>
      </c>
      <c r="D3279" s="18" t="s">
        <v>33</v>
      </c>
      <c r="E3279" s="18" t="s">
        <v>45</v>
      </c>
      <c r="F3279" s="18">
        <v>1079</v>
      </c>
      <c r="G3279" s="18">
        <v>674.67</v>
      </c>
      <c r="H3279" s="18">
        <v>1192.33</v>
      </c>
      <c r="I3279" s="43">
        <v>445</v>
      </c>
      <c r="J3279" s="18" t="s">
        <v>47</v>
      </c>
      <c r="K3279" t="s">
        <v>5703</v>
      </c>
      <c r="L3279" s="18" t="s">
        <v>2419</v>
      </c>
    </row>
    <row r="3280" spans="1:12" x14ac:dyDescent="0.3">
      <c r="A3280" t="s">
        <v>7258</v>
      </c>
      <c r="B3280" s="18" t="s">
        <v>18</v>
      </c>
      <c r="C3280" s="18" t="s">
        <v>29</v>
      </c>
      <c r="D3280" s="18" t="s">
        <v>32</v>
      </c>
      <c r="E3280" s="18" t="s">
        <v>42</v>
      </c>
      <c r="F3280" s="18">
        <v>1050</v>
      </c>
      <c r="G3280" s="18">
        <v>655.17999999999995</v>
      </c>
      <c r="H3280" s="18">
        <v>1191.5</v>
      </c>
      <c r="I3280" s="43">
        <v>356</v>
      </c>
      <c r="J3280" s="18" t="s">
        <v>47</v>
      </c>
      <c r="K3280" t="s">
        <v>5274</v>
      </c>
      <c r="L3280" s="18" t="s">
        <v>3236</v>
      </c>
    </row>
    <row r="3281" spans="1:12" x14ac:dyDescent="0.3">
      <c r="A3281" t="s">
        <v>6993</v>
      </c>
      <c r="B3281" s="18" t="s">
        <v>20</v>
      </c>
      <c r="C3281" s="18" t="s">
        <v>25</v>
      </c>
      <c r="D3281" s="18" t="s">
        <v>33</v>
      </c>
      <c r="E3281" s="18" t="s">
        <v>44</v>
      </c>
      <c r="F3281" s="18">
        <v>1090</v>
      </c>
      <c r="G3281" s="18">
        <v>1216.8599999999999</v>
      </c>
      <c r="H3281" s="18">
        <v>2323.12</v>
      </c>
      <c r="I3281" s="43">
        <v>165</v>
      </c>
      <c r="J3281" s="18" t="s">
        <v>47</v>
      </c>
      <c r="K3281" t="s">
        <v>4597</v>
      </c>
      <c r="L3281" s="18" t="s">
        <v>3060</v>
      </c>
    </row>
    <row r="3282" spans="1:12" x14ac:dyDescent="0.3">
      <c r="A3282" t="s">
        <v>7844</v>
      </c>
      <c r="B3282" s="18" t="s">
        <v>15</v>
      </c>
      <c r="C3282" s="18" t="s">
        <v>26</v>
      </c>
      <c r="D3282" s="18" t="s">
        <v>32</v>
      </c>
      <c r="E3282" s="18" t="s">
        <v>43</v>
      </c>
      <c r="F3282" s="18">
        <v>1060</v>
      </c>
      <c r="G3282" s="18">
        <v>1835.56</v>
      </c>
      <c r="H3282" s="18">
        <v>2585.73</v>
      </c>
      <c r="I3282" s="43">
        <v>499</v>
      </c>
      <c r="J3282" s="18" t="s">
        <v>47</v>
      </c>
      <c r="K3282" t="s">
        <v>5456</v>
      </c>
      <c r="L3282" s="18" t="s">
        <v>1720</v>
      </c>
    </row>
    <row r="3283" spans="1:12" x14ac:dyDescent="0.3">
      <c r="A3283" t="s">
        <v>7726</v>
      </c>
      <c r="B3283" s="18" t="s">
        <v>13</v>
      </c>
      <c r="C3283" s="18" t="s">
        <v>25</v>
      </c>
      <c r="D3283" s="18" t="s">
        <v>32</v>
      </c>
      <c r="E3283" s="18" t="s">
        <v>45</v>
      </c>
      <c r="F3283" s="18">
        <v>1063</v>
      </c>
      <c r="G3283" s="18">
        <v>287.25</v>
      </c>
      <c r="H3283" s="18">
        <v>464.02</v>
      </c>
      <c r="I3283" s="43">
        <v>346</v>
      </c>
      <c r="J3283" s="18" t="s">
        <v>47</v>
      </c>
      <c r="K3283" t="s">
        <v>4387</v>
      </c>
      <c r="L3283" s="18" t="s">
        <v>4317</v>
      </c>
    </row>
    <row r="3284" spans="1:12" x14ac:dyDescent="0.3">
      <c r="A3284" t="s">
        <v>9477</v>
      </c>
      <c r="B3284" s="18" t="s">
        <v>17</v>
      </c>
      <c r="C3284" s="18" t="s">
        <v>22</v>
      </c>
      <c r="D3284" s="18" t="s">
        <v>31</v>
      </c>
      <c r="E3284" s="18" t="s">
        <v>43</v>
      </c>
      <c r="F3284" s="18">
        <v>1073</v>
      </c>
      <c r="G3284" s="18">
        <v>318.16000000000003</v>
      </c>
      <c r="H3284" s="18">
        <v>578.54</v>
      </c>
      <c r="I3284" s="43">
        <v>181</v>
      </c>
      <c r="J3284" s="18" t="s">
        <v>47</v>
      </c>
      <c r="K3284" t="s">
        <v>4675</v>
      </c>
      <c r="L3284" s="18" t="s">
        <v>2431</v>
      </c>
    </row>
    <row r="3285" spans="1:12" x14ac:dyDescent="0.3">
      <c r="A3285" t="s">
        <v>7297</v>
      </c>
      <c r="B3285" s="18" t="s">
        <v>20</v>
      </c>
      <c r="C3285" s="18" t="s">
        <v>30</v>
      </c>
      <c r="D3285" s="18" t="s">
        <v>35</v>
      </c>
      <c r="E3285" s="18" t="s">
        <v>36</v>
      </c>
      <c r="F3285" s="18">
        <v>1022</v>
      </c>
      <c r="G3285" s="18">
        <v>1986.77</v>
      </c>
      <c r="H3285" s="18">
        <v>3630.98</v>
      </c>
      <c r="I3285" s="43">
        <v>441</v>
      </c>
      <c r="J3285" s="18" t="s">
        <v>47</v>
      </c>
      <c r="K3285" t="s">
        <v>4617</v>
      </c>
      <c r="L3285" s="18" t="s">
        <v>4078</v>
      </c>
    </row>
    <row r="3286" spans="1:12" x14ac:dyDescent="0.3">
      <c r="A3286" t="s">
        <v>10264</v>
      </c>
      <c r="B3286" s="18" t="s">
        <v>17</v>
      </c>
      <c r="C3286" s="18" t="s">
        <v>30</v>
      </c>
      <c r="D3286" s="18" t="s">
        <v>33</v>
      </c>
      <c r="E3286" s="18" t="s">
        <v>36</v>
      </c>
      <c r="F3286" s="18">
        <v>1070</v>
      </c>
      <c r="G3286" s="18">
        <v>1650.1</v>
      </c>
      <c r="H3286" s="18">
        <v>2682.19</v>
      </c>
      <c r="I3286" s="43">
        <v>356</v>
      </c>
      <c r="J3286" s="18" t="s">
        <v>47</v>
      </c>
      <c r="K3286" t="s">
        <v>4619</v>
      </c>
      <c r="L3286" s="18" t="s">
        <v>3664</v>
      </c>
    </row>
    <row r="3287" spans="1:12" x14ac:dyDescent="0.3">
      <c r="A3287" t="s">
        <v>10434</v>
      </c>
      <c r="B3287" s="18" t="s">
        <v>13</v>
      </c>
      <c r="C3287" s="18" t="s">
        <v>22</v>
      </c>
      <c r="D3287" s="18" t="s">
        <v>31</v>
      </c>
      <c r="E3287" s="18" t="s">
        <v>39</v>
      </c>
      <c r="F3287" s="18">
        <v>1064</v>
      </c>
      <c r="G3287" s="18">
        <v>1076.0899999999999</v>
      </c>
      <c r="H3287" s="18">
        <v>2058.36</v>
      </c>
      <c r="I3287" s="43">
        <v>460</v>
      </c>
      <c r="J3287" s="18" t="s">
        <v>47</v>
      </c>
      <c r="K3287" t="s">
        <v>4761</v>
      </c>
      <c r="L3287" s="18" t="s">
        <v>3917</v>
      </c>
    </row>
    <row r="3288" spans="1:12" x14ac:dyDescent="0.3">
      <c r="A3288" t="s">
        <v>9007</v>
      </c>
      <c r="B3288" s="18" t="s">
        <v>11</v>
      </c>
      <c r="C3288" s="18" t="s">
        <v>29</v>
      </c>
      <c r="D3288" s="18" t="s">
        <v>33</v>
      </c>
      <c r="E3288" s="18" t="s">
        <v>42</v>
      </c>
      <c r="F3288" s="18">
        <v>1054</v>
      </c>
      <c r="G3288" s="18">
        <v>79.23</v>
      </c>
      <c r="H3288" s="18">
        <v>92.5</v>
      </c>
      <c r="I3288" s="43">
        <v>53</v>
      </c>
      <c r="J3288" s="18" t="s">
        <v>47</v>
      </c>
      <c r="K3288" t="s">
        <v>5947</v>
      </c>
      <c r="L3288" s="18" t="s">
        <v>82</v>
      </c>
    </row>
    <row r="3289" spans="1:12" x14ac:dyDescent="0.3">
      <c r="A3289" t="s">
        <v>8539</v>
      </c>
      <c r="B3289" s="18" t="s">
        <v>11</v>
      </c>
      <c r="C3289" s="18" t="s">
        <v>29</v>
      </c>
      <c r="D3289" s="18" t="s">
        <v>32</v>
      </c>
      <c r="E3289" s="18" t="s">
        <v>37</v>
      </c>
      <c r="F3289" s="18">
        <v>1079</v>
      </c>
      <c r="G3289" s="18">
        <v>935.59</v>
      </c>
      <c r="H3289" s="18">
        <v>1747.21</v>
      </c>
      <c r="I3289" s="43">
        <v>456</v>
      </c>
      <c r="J3289" s="18" t="s">
        <v>47</v>
      </c>
      <c r="K3289" t="s">
        <v>5375</v>
      </c>
      <c r="L3289" s="18" t="s">
        <v>917</v>
      </c>
    </row>
    <row r="3290" spans="1:12" x14ac:dyDescent="0.3">
      <c r="A3290" t="s">
        <v>9239</v>
      </c>
      <c r="B3290" s="18" t="s">
        <v>16</v>
      </c>
      <c r="C3290" s="18" t="s">
        <v>26</v>
      </c>
      <c r="D3290" s="18" t="s">
        <v>35</v>
      </c>
      <c r="E3290" s="18" t="s">
        <v>39</v>
      </c>
      <c r="F3290" s="18">
        <v>1018</v>
      </c>
      <c r="G3290" s="18">
        <v>429.85</v>
      </c>
      <c r="H3290" s="18">
        <v>601.52</v>
      </c>
      <c r="I3290" s="43">
        <v>284</v>
      </c>
      <c r="J3290" s="18" t="s">
        <v>47</v>
      </c>
      <c r="K3290" t="s">
        <v>5835</v>
      </c>
      <c r="L3290" s="18" t="s">
        <v>2055</v>
      </c>
    </row>
    <row r="3291" spans="1:12" x14ac:dyDescent="0.3">
      <c r="A3291" t="s">
        <v>6710</v>
      </c>
      <c r="B3291" s="18" t="s">
        <v>14</v>
      </c>
      <c r="C3291" s="18" t="s">
        <v>28</v>
      </c>
      <c r="D3291" s="18" t="s">
        <v>33</v>
      </c>
      <c r="E3291" s="18" t="s">
        <v>42</v>
      </c>
      <c r="F3291" s="18">
        <v>1043</v>
      </c>
      <c r="G3291" s="18">
        <v>410.27</v>
      </c>
      <c r="H3291" s="18">
        <v>537.12</v>
      </c>
      <c r="I3291" s="43">
        <v>194</v>
      </c>
      <c r="J3291" s="18" t="s">
        <v>47</v>
      </c>
      <c r="K3291" t="s">
        <v>4603</v>
      </c>
      <c r="L3291" s="18" t="s">
        <v>940</v>
      </c>
    </row>
    <row r="3292" spans="1:12" x14ac:dyDescent="0.3">
      <c r="A3292" t="s">
        <v>7225</v>
      </c>
      <c r="B3292" s="18" t="s">
        <v>18</v>
      </c>
      <c r="C3292" s="18" t="s">
        <v>23</v>
      </c>
      <c r="D3292" s="18" t="s">
        <v>34</v>
      </c>
      <c r="E3292" s="18" t="s">
        <v>42</v>
      </c>
      <c r="F3292" s="18">
        <v>1020</v>
      </c>
      <c r="G3292" s="18">
        <v>1263.82</v>
      </c>
      <c r="H3292" s="18">
        <v>1973.55</v>
      </c>
      <c r="I3292" s="43">
        <v>117</v>
      </c>
      <c r="J3292" s="18" t="s">
        <v>47</v>
      </c>
      <c r="K3292" t="s">
        <v>4624</v>
      </c>
      <c r="L3292" s="18" t="s">
        <v>1607</v>
      </c>
    </row>
    <row r="3293" spans="1:12" x14ac:dyDescent="0.3">
      <c r="A3293" t="s">
        <v>8206</v>
      </c>
      <c r="B3293" s="18" t="s">
        <v>19</v>
      </c>
      <c r="C3293" s="18" t="s">
        <v>30</v>
      </c>
      <c r="D3293" s="18" t="s">
        <v>33</v>
      </c>
      <c r="E3293" s="18" t="s">
        <v>38</v>
      </c>
      <c r="F3293" s="18">
        <v>1019</v>
      </c>
      <c r="G3293" s="18">
        <v>1492.6</v>
      </c>
      <c r="H3293" s="18">
        <v>2885.8</v>
      </c>
      <c r="I3293" s="43">
        <v>219</v>
      </c>
      <c r="J3293" s="18" t="s">
        <v>47</v>
      </c>
      <c r="K3293" t="s">
        <v>5903</v>
      </c>
      <c r="L3293" s="18" t="s">
        <v>367</v>
      </c>
    </row>
    <row r="3294" spans="1:12" x14ac:dyDescent="0.3">
      <c r="A3294" t="s">
        <v>8329</v>
      </c>
      <c r="B3294" s="18" t="s">
        <v>18</v>
      </c>
      <c r="C3294" s="18" t="s">
        <v>26</v>
      </c>
      <c r="D3294" s="18" t="s">
        <v>31</v>
      </c>
      <c r="E3294" s="18" t="s">
        <v>45</v>
      </c>
      <c r="F3294" s="18">
        <v>1040</v>
      </c>
      <c r="G3294" s="18">
        <v>474.57</v>
      </c>
      <c r="H3294" s="18">
        <v>611.71</v>
      </c>
      <c r="I3294" s="43">
        <v>292</v>
      </c>
      <c r="J3294" s="18" t="s">
        <v>47</v>
      </c>
      <c r="K3294" t="s">
        <v>5096</v>
      </c>
      <c r="L3294" s="18" t="s">
        <v>572</v>
      </c>
    </row>
    <row r="3295" spans="1:12" x14ac:dyDescent="0.3">
      <c r="A3295" t="s">
        <v>6516</v>
      </c>
      <c r="B3295" s="18" t="s">
        <v>14</v>
      </c>
      <c r="C3295" s="18" t="s">
        <v>25</v>
      </c>
      <c r="D3295" s="18" t="s">
        <v>32</v>
      </c>
      <c r="E3295" s="18" t="s">
        <v>43</v>
      </c>
      <c r="F3295" s="18">
        <v>1096</v>
      </c>
      <c r="G3295" s="18">
        <v>536.27</v>
      </c>
      <c r="H3295" s="18">
        <v>1043.3399999999999</v>
      </c>
      <c r="I3295" s="43">
        <v>234</v>
      </c>
      <c r="J3295" s="18" t="s">
        <v>47</v>
      </c>
      <c r="K3295" t="s">
        <v>4615</v>
      </c>
      <c r="L3295" s="18" t="s">
        <v>1018</v>
      </c>
    </row>
    <row r="3296" spans="1:12" x14ac:dyDescent="0.3">
      <c r="A3296" t="s">
        <v>9052</v>
      </c>
      <c r="B3296" s="18" t="s">
        <v>17</v>
      </c>
      <c r="C3296" s="18" t="s">
        <v>29</v>
      </c>
      <c r="D3296" s="18" t="s">
        <v>33</v>
      </c>
      <c r="E3296" s="18" t="s">
        <v>40</v>
      </c>
      <c r="F3296" s="18">
        <v>1084</v>
      </c>
      <c r="G3296" s="18">
        <v>342.65</v>
      </c>
      <c r="H3296" s="18">
        <v>485.4</v>
      </c>
      <c r="I3296" s="43">
        <v>63</v>
      </c>
      <c r="J3296" s="18" t="s">
        <v>47</v>
      </c>
      <c r="K3296" t="s">
        <v>5921</v>
      </c>
      <c r="L3296" s="18" t="s">
        <v>1758</v>
      </c>
    </row>
    <row r="3297" spans="1:12" x14ac:dyDescent="0.3">
      <c r="A3297" t="s">
        <v>9895</v>
      </c>
      <c r="B3297" s="18" t="s">
        <v>16</v>
      </c>
      <c r="C3297" s="18" t="s">
        <v>22</v>
      </c>
      <c r="D3297" s="18" t="s">
        <v>33</v>
      </c>
      <c r="E3297" s="18" t="s">
        <v>43</v>
      </c>
      <c r="F3297" s="18">
        <v>1049</v>
      </c>
      <c r="G3297" s="18">
        <v>979.08</v>
      </c>
      <c r="H3297" s="18">
        <v>1873.8</v>
      </c>
      <c r="I3297" s="43">
        <v>329</v>
      </c>
      <c r="J3297" s="18" t="s">
        <v>47</v>
      </c>
      <c r="K3297" t="s">
        <v>5355</v>
      </c>
      <c r="L3297" s="18" t="s">
        <v>3093</v>
      </c>
    </row>
    <row r="3298" spans="1:12" x14ac:dyDescent="0.3">
      <c r="A3298" t="s">
        <v>7389</v>
      </c>
      <c r="B3298" s="18" t="s">
        <v>15</v>
      </c>
      <c r="C3298" s="18" t="s">
        <v>21</v>
      </c>
      <c r="D3298" s="18" t="s">
        <v>31</v>
      </c>
      <c r="E3298" s="18" t="s">
        <v>44</v>
      </c>
      <c r="F3298" s="18">
        <v>1050</v>
      </c>
      <c r="G3298" s="18">
        <v>672.2</v>
      </c>
      <c r="H3298" s="18">
        <v>1153.4100000000001</v>
      </c>
      <c r="I3298" s="43">
        <v>365</v>
      </c>
      <c r="J3298" s="18" t="s">
        <v>47</v>
      </c>
      <c r="K3298" t="s">
        <v>5414</v>
      </c>
      <c r="L3298" s="18" t="s">
        <v>1378</v>
      </c>
    </row>
    <row r="3299" spans="1:12" x14ac:dyDescent="0.3">
      <c r="A3299" t="s">
        <v>7234</v>
      </c>
      <c r="B3299" s="18" t="s">
        <v>13</v>
      </c>
      <c r="C3299" s="18" t="s">
        <v>24</v>
      </c>
      <c r="D3299" s="18" t="s">
        <v>35</v>
      </c>
      <c r="E3299" s="18" t="s">
        <v>37</v>
      </c>
      <c r="F3299" s="18">
        <v>1038</v>
      </c>
      <c r="G3299" s="18">
        <v>1457.43</v>
      </c>
      <c r="H3299" s="18">
        <v>2598.58</v>
      </c>
      <c r="I3299" s="43">
        <v>43</v>
      </c>
      <c r="J3299" s="18" t="s">
        <v>47</v>
      </c>
      <c r="K3299" t="s">
        <v>4852</v>
      </c>
      <c r="L3299" s="18" t="s">
        <v>3804</v>
      </c>
    </row>
    <row r="3300" spans="1:12" x14ac:dyDescent="0.3">
      <c r="A3300" t="s">
        <v>6623</v>
      </c>
      <c r="B3300" s="18" t="s">
        <v>18</v>
      </c>
      <c r="C3300" s="18" t="s">
        <v>23</v>
      </c>
      <c r="D3300" s="18" t="s">
        <v>33</v>
      </c>
      <c r="E3300" s="18" t="s">
        <v>37</v>
      </c>
      <c r="F3300" s="18">
        <v>1035</v>
      </c>
      <c r="G3300" s="18">
        <v>1594.71</v>
      </c>
      <c r="H3300" s="18">
        <v>2864.03</v>
      </c>
      <c r="I3300" s="43">
        <v>3</v>
      </c>
      <c r="J3300" s="18" t="s">
        <v>47</v>
      </c>
      <c r="K3300" t="s">
        <v>6006</v>
      </c>
      <c r="L3300" s="18" t="s">
        <v>1416</v>
      </c>
    </row>
    <row r="3301" spans="1:12" x14ac:dyDescent="0.3">
      <c r="A3301" t="s">
        <v>7238</v>
      </c>
      <c r="B3301" s="18" t="s">
        <v>12</v>
      </c>
      <c r="C3301" s="18" t="s">
        <v>21</v>
      </c>
      <c r="D3301" s="18" t="s">
        <v>34</v>
      </c>
      <c r="E3301" s="18" t="s">
        <v>40</v>
      </c>
      <c r="F3301" s="18">
        <v>1030</v>
      </c>
      <c r="G3301" s="18">
        <v>481.17</v>
      </c>
      <c r="H3301" s="18">
        <v>645.1</v>
      </c>
      <c r="I3301" s="43">
        <v>218</v>
      </c>
      <c r="J3301" s="18" t="s">
        <v>47</v>
      </c>
      <c r="K3301" t="s">
        <v>5236</v>
      </c>
      <c r="L3301" s="18" t="s">
        <v>2704</v>
      </c>
    </row>
    <row r="3302" spans="1:12" x14ac:dyDescent="0.3">
      <c r="A3302" t="s">
        <v>8136</v>
      </c>
      <c r="B3302" s="18" t="s">
        <v>15</v>
      </c>
      <c r="C3302" s="18" t="s">
        <v>29</v>
      </c>
      <c r="D3302" s="18" t="s">
        <v>32</v>
      </c>
      <c r="E3302" s="18" t="s">
        <v>41</v>
      </c>
      <c r="F3302" s="18">
        <v>1046</v>
      </c>
      <c r="G3302" s="18">
        <v>193.6</v>
      </c>
      <c r="H3302" s="18">
        <v>234.65</v>
      </c>
      <c r="I3302" s="43">
        <v>187</v>
      </c>
      <c r="J3302" s="18" t="s">
        <v>47</v>
      </c>
      <c r="K3302" t="s">
        <v>5170</v>
      </c>
      <c r="L3302" s="18" t="s">
        <v>241</v>
      </c>
    </row>
    <row r="3303" spans="1:12" x14ac:dyDescent="0.3">
      <c r="A3303" t="s">
        <v>8150</v>
      </c>
      <c r="B3303" s="18" t="s">
        <v>11</v>
      </c>
      <c r="C3303" s="18" t="s">
        <v>22</v>
      </c>
      <c r="D3303" s="18" t="s">
        <v>32</v>
      </c>
      <c r="E3303" s="18" t="s">
        <v>40</v>
      </c>
      <c r="F3303" s="18">
        <v>1042</v>
      </c>
      <c r="G3303" s="18">
        <v>107.55</v>
      </c>
      <c r="H3303" s="18">
        <v>121.56</v>
      </c>
      <c r="I3303" s="43">
        <v>31</v>
      </c>
      <c r="J3303" s="18" t="s">
        <v>47</v>
      </c>
      <c r="K3303" t="s">
        <v>5616</v>
      </c>
      <c r="L3303" s="18" t="s">
        <v>271</v>
      </c>
    </row>
    <row r="3304" spans="1:12" x14ac:dyDescent="0.3">
      <c r="A3304" t="s">
        <v>7329</v>
      </c>
      <c r="B3304" s="18" t="s">
        <v>17</v>
      </c>
      <c r="C3304" s="18" t="s">
        <v>24</v>
      </c>
      <c r="D3304" s="18" t="s">
        <v>35</v>
      </c>
      <c r="E3304" s="18" t="s">
        <v>45</v>
      </c>
      <c r="F3304" s="18">
        <v>1055</v>
      </c>
      <c r="G3304" s="18">
        <v>480.05</v>
      </c>
      <c r="H3304" s="18">
        <v>920.63</v>
      </c>
      <c r="I3304" s="43">
        <v>302</v>
      </c>
      <c r="J3304" s="18" t="s">
        <v>47</v>
      </c>
      <c r="K3304" t="s">
        <v>5035</v>
      </c>
      <c r="L3304" s="18" t="s">
        <v>3573</v>
      </c>
    </row>
    <row r="3305" spans="1:12" x14ac:dyDescent="0.3">
      <c r="A3305" t="s">
        <v>9418</v>
      </c>
      <c r="B3305" s="18" t="s">
        <v>14</v>
      </c>
      <c r="C3305" s="18" t="s">
        <v>26</v>
      </c>
      <c r="D3305" s="18" t="s">
        <v>32</v>
      </c>
      <c r="E3305" s="18" t="s">
        <v>43</v>
      </c>
      <c r="F3305" s="18">
        <v>1038</v>
      </c>
      <c r="G3305" s="18">
        <v>1674.89</v>
      </c>
      <c r="H3305" s="18">
        <v>2765.09</v>
      </c>
      <c r="I3305" s="43">
        <v>237</v>
      </c>
      <c r="J3305" s="18" t="s">
        <v>47</v>
      </c>
      <c r="K3305" t="s">
        <v>5733</v>
      </c>
      <c r="L3305" s="18" t="s">
        <v>2336</v>
      </c>
    </row>
    <row r="3306" spans="1:12" x14ac:dyDescent="0.3">
      <c r="A3306" t="s">
        <v>9322</v>
      </c>
      <c r="B3306" s="18" t="s">
        <v>12</v>
      </c>
      <c r="C3306" s="18" t="s">
        <v>25</v>
      </c>
      <c r="D3306" s="18" t="s">
        <v>35</v>
      </c>
      <c r="E3306" s="18" t="s">
        <v>39</v>
      </c>
      <c r="F3306" s="18">
        <v>1087</v>
      </c>
      <c r="G3306" s="18">
        <v>1880.31</v>
      </c>
      <c r="H3306" s="18">
        <v>2537.2399999999998</v>
      </c>
      <c r="I3306" s="43">
        <v>341</v>
      </c>
      <c r="J3306" s="18" t="s">
        <v>47</v>
      </c>
      <c r="K3306" t="s">
        <v>5793</v>
      </c>
      <c r="L3306" s="18" t="s">
        <v>2185</v>
      </c>
    </row>
    <row r="3307" spans="1:12" x14ac:dyDescent="0.3">
      <c r="A3307" t="s">
        <v>7195</v>
      </c>
      <c r="B3307" s="18" t="s">
        <v>19</v>
      </c>
      <c r="C3307" s="18" t="s">
        <v>26</v>
      </c>
      <c r="D3307" s="18" t="s">
        <v>35</v>
      </c>
      <c r="E3307" s="18" t="s">
        <v>41</v>
      </c>
      <c r="F3307" s="18">
        <v>1064</v>
      </c>
      <c r="G3307" s="18">
        <v>1030.1400000000001</v>
      </c>
      <c r="H3307" s="18">
        <v>1393.44</v>
      </c>
      <c r="I3307" s="43">
        <v>153</v>
      </c>
      <c r="J3307" s="18" t="s">
        <v>47</v>
      </c>
      <c r="K3307" t="s">
        <v>5334</v>
      </c>
      <c r="L3307" s="18" t="s">
        <v>965</v>
      </c>
    </row>
    <row r="3308" spans="1:12" x14ac:dyDescent="0.3">
      <c r="A3308" t="s">
        <v>8471</v>
      </c>
      <c r="B3308" s="18" t="s">
        <v>20</v>
      </c>
      <c r="C3308" s="18" t="s">
        <v>28</v>
      </c>
      <c r="D3308" s="18" t="s">
        <v>33</v>
      </c>
      <c r="E3308" s="18" t="s">
        <v>42</v>
      </c>
      <c r="F3308" s="18">
        <v>1029</v>
      </c>
      <c r="G3308" s="18">
        <v>513.58000000000004</v>
      </c>
      <c r="H3308" s="18">
        <v>1008.58</v>
      </c>
      <c r="I3308" s="43">
        <v>145</v>
      </c>
      <c r="J3308" s="18" t="s">
        <v>47</v>
      </c>
      <c r="K3308" t="s">
        <v>5662</v>
      </c>
      <c r="L3308" s="18" t="s">
        <v>812</v>
      </c>
    </row>
    <row r="3309" spans="1:12" x14ac:dyDescent="0.3">
      <c r="A3309" t="s">
        <v>10259</v>
      </c>
      <c r="B3309" s="18" t="s">
        <v>20</v>
      </c>
      <c r="C3309" s="18" t="s">
        <v>29</v>
      </c>
      <c r="D3309" s="18" t="s">
        <v>33</v>
      </c>
      <c r="E3309" s="18" t="s">
        <v>44</v>
      </c>
      <c r="F3309" s="18">
        <v>1087</v>
      </c>
      <c r="G3309" s="18">
        <v>1048.5</v>
      </c>
      <c r="H3309" s="18">
        <v>1176.49</v>
      </c>
      <c r="I3309" s="43">
        <v>214</v>
      </c>
      <c r="J3309" s="18" t="s">
        <v>47</v>
      </c>
      <c r="K3309" t="s">
        <v>4968</v>
      </c>
      <c r="L3309" s="18" t="s">
        <v>3659</v>
      </c>
    </row>
    <row r="3310" spans="1:12" x14ac:dyDescent="0.3">
      <c r="A3310" t="s">
        <v>7343</v>
      </c>
      <c r="B3310" s="18" t="s">
        <v>16</v>
      </c>
      <c r="C3310" s="18" t="s">
        <v>21</v>
      </c>
      <c r="D3310" s="18" t="s">
        <v>32</v>
      </c>
      <c r="E3310" s="18" t="s">
        <v>45</v>
      </c>
      <c r="F3310" s="18">
        <v>1066</v>
      </c>
      <c r="G3310" s="18">
        <v>1786.41</v>
      </c>
      <c r="H3310" s="18">
        <v>2931.66</v>
      </c>
      <c r="I3310" s="43">
        <v>288</v>
      </c>
      <c r="J3310" s="18" t="s">
        <v>47</v>
      </c>
      <c r="K3310" t="s">
        <v>5723</v>
      </c>
      <c r="L3310" s="18" t="s">
        <v>2097</v>
      </c>
    </row>
    <row r="3311" spans="1:12" x14ac:dyDescent="0.3">
      <c r="A3311" t="s">
        <v>6708</v>
      </c>
      <c r="B3311" s="18" t="s">
        <v>13</v>
      </c>
      <c r="C3311" s="18" t="s">
        <v>27</v>
      </c>
      <c r="D3311" s="18" t="s">
        <v>31</v>
      </c>
      <c r="E3311" s="18" t="s">
        <v>37</v>
      </c>
      <c r="F3311" s="18">
        <v>1037</v>
      </c>
      <c r="G3311" s="18">
        <v>266.42</v>
      </c>
      <c r="H3311" s="18">
        <v>494.71</v>
      </c>
      <c r="I3311" s="43">
        <v>490</v>
      </c>
      <c r="J3311" s="18" t="s">
        <v>47</v>
      </c>
      <c r="K3311" t="s">
        <v>5778</v>
      </c>
      <c r="L3311" s="18" t="s">
        <v>2219</v>
      </c>
    </row>
    <row r="3312" spans="1:12" x14ac:dyDescent="0.3">
      <c r="A3312" t="s">
        <v>8677</v>
      </c>
      <c r="B3312" s="18" t="s">
        <v>11</v>
      </c>
      <c r="C3312" s="18" t="s">
        <v>24</v>
      </c>
      <c r="D3312" s="18" t="s">
        <v>35</v>
      </c>
      <c r="E3312" s="18" t="s">
        <v>43</v>
      </c>
      <c r="F3312" s="18">
        <v>1013</v>
      </c>
      <c r="G3312" s="18">
        <v>1777.66</v>
      </c>
      <c r="H3312" s="18">
        <v>2258.62</v>
      </c>
      <c r="I3312" s="43">
        <v>31</v>
      </c>
      <c r="J3312" s="18" t="s">
        <v>47</v>
      </c>
      <c r="K3312" t="s">
        <v>6097</v>
      </c>
      <c r="L3312" s="18" t="s">
        <v>1136</v>
      </c>
    </row>
    <row r="3313" spans="1:12" x14ac:dyDescent="0.3">
      <c r="A3313" t="s">
        <v>8464</v>
      </c>
      <c r="B3313" s="18" t="s">
        <v>17</v>
      </c>
      <c r="C3313" s="18" t="s">
        <v>24</v>
      </c>
      <c r="D3313" s="18" t="s">
        <v>31</v>
      </c>
      <c r="E3313" s="18" t="s">
        <v>44</v>
      </c>
      <c r="F3313" s="18">
        <v>1013</v>
      </c>
      <c r="G3313" s="18">
        <v>1053.0899999999999</v>
      </c>
      <c r="H3313" s="18">
        <v>1464.58</v>
      </c>
      <c r="I3313" s="43">
        <v>206</v>
      </c>
      <c r="J3313" s="18" t="s">
        <v>47</v>
      </c>
      <c r="K3313" t="s">
        <v>6084</v>
      </c>
      <c r="L3313" s="18" t="s">
        <v>800</v>
      </c>
    </row>
    <row r="3314" spans="1:12" x14ac:dyDescent="0.3">
      <c r="A3314" t="s">
        <v>9678</v>
      </c>
      <c r="B3314" s="18" t="s">
        <v>14</v>
      </c>
      <c r="C3314" s="18" t="s">
        <v>24</v>
      </c>
      <c r="D3314" s="18" t="s">
        <v>33</v>
      </c>
      <c r="E3314" s="18" t="s">
        <v>38</v>
      </c>
      <c r="F3314" s="18">
        <v>1072</v>
      </c>
      <c r="G3314" s="18">
        <v>958.84</v>
      </c>
      <c r="H3314" s="18">
        <v>1112.3599999999999</v>
      </c>
      <c r="I3314" s="43">
        <v>156</v>
      </c>
      <c r="J3314" s="18" t="s">
        <v>47</v>
      </c>
      <c r="K3314" t="s">
        <v>4721</v>
      </c>
      <c r="L3314" s="18" t="s">
        <v>2753</v>
      </c>
    </row>
    <row r="3315" spans="1:12" x14ac:dyDescent="0.3">
      <c r="A3315" t="s">
        <v>8954</v>
      </c>
      <c r="B3315" s="18" t="s">
        <v>12</v>
      </c>
      <c r="C3315" s="18" t="s">
        <v>22</v>
      </c>
      <c r="D3315" s="18" t="s">
        <v>32</v>
      </c>
      <c r="E3315" s="18" t="s">
        <v>36</v>
      </c>
      <c r="F3315" s="18">
        <v>1039</v>
      </c>
      <c r="G3315" s="18">
        <v>1355.76</v>
      </c>
      <c r="H3315" s="18">
        <v>2297.86</v>
      </c>
      <c r="I3315" s="43">
        <v>12</v>
      </c>
      <c r="J3315" s="18" t="s">
        <v>47</v>
      </c>
      <c r="K3315" t="s">
        <v>5205</v>
      </c>
      <c r="L3315" s="18" t="s">
        <v>1599</v>
      </c>
    </row>
    <row r="3316" spans="1:12" x14ac:dyDescent="0.3">
      <c r="A3316" t="s">
        <v>8235</v>
      </c>
      <c r="B3316" s="18" t="s">
        <v>17</v>
      </c>
      <c r="C3316" s="18" t="s">
        <v>29</v>
      </c>
      <c r="D3316" s="18" t="s">
        <v>35</v>
      </c>
      <c r="E3316" s="18" t="s">
        <v>41</v>
      </c>
      <c r="F3316" s="18">
        <v>1018</v>
      </c>
      <c r="G3316" s="18">
        <v>1730.44</v>
      </c>
      <c r="H3316" s="18">
        <v>3164.42</v>
      </c>
      <c r="I3316" s="43">
        <v>350</v>
      </c>
      <c r="J3316" s="18" t="s">
        <v>47</v>
      </c>
      <c r="K3316" t="s">
        <v>4697</v>
      </c>
      <c r="L3316" s="18" t="s">
        <v>421</v>
      </c>
    </row>
    <row r="3317" spans="1:12" x14ac:dyDescent="0.3">
      <c r="A3317" t="s">
        <v>7808</v>
      </c>
      <c r="B3317" s="18" t="s">
        <v>17</v>
      </c>
      <c r="C3317" s="18" t="s">
        <v>30</v>
      </c>
      <c r="D3317" s="18" t="s">
        <v>32</v>
      </c>
      <c r="E3317" s="18" t="s">
        <v>39</v>
      </c>
      <c r="F3317" s="18">
        <v>1051</v>
      </c>
      <c r="G3317" s="18">
        <v>485.36</v>
      </c>
      <c r="H3317" s="18">
        <v>832.09</v>
      </c>
      <c r="I3317" s="43">
        <v>232</v>
      </c>
      <c r="J3317" s="18" t="s">
        <v>47</v>
      </c>
      <c r="K3317" t="s">
        <v>5061</v>
      </c>
      <c r="L3317" s="18" t="s">
        <v>3542</v>
      </c>
    </row>
    <row r="3318" spans="1:12" x14ac:dyDescent="0.3">
      <c r="A3318" t="s">
        <v>7280</v>
      </c>
      <c r="B3318" s="18" t="s">
        <v>16</v>
      </c>
      <c r="C3318" s="18" t="s">
        <v>23</v>
      </c>
      <c r="D3318" s="18" t="s">
        <v>34</v>
      </c>
      <c r="E3318" s="18" t="s">
        <v>37</v>
      </c>
      <c r="F3318" s="18">
        <v>1047</v>
      </c>
      <c r="G3318" s="18">
        <v>401.59</v>
      </c>
      <c r="H3318" s="18">
        <v>445.92</v>
      </c>
      <c r="I3318" s="43">
        <v>273</v>
      </c>
      <c r="J3318" s="18" t="s">
        <v>47</v>
      </c>
      <c r="K3318" t="s">
        <v>5789</v>
      </c>
      <c r="L3318" s="18" t="s">
        <v>2196</v>
      </c>
    </row>
    <row r="3319" spans="1:12" x14ac:dyDescent="0.3">
      <c r="A3319" t="s">
        <v>9971</v>
      </c>
      <c r="B3319" s="18" t="s">
        <v>19</v>
      </c>
      <c r="C3319" s="18" t="s">
        <v>21</v>
      </c>
      <c r="D3319" s="18" t="s">
        <v>34</v>
      </c>
      <c r="E3319" s="18" t="s">
        <v>39</v>
      </c>
      <c r="F3319" s="18">
        <v>1033</v>
      </c>
      <c r="G3319" s="18">
        <v>53.58</v>
      </c>
      <c r="H3319" s="18">
        <v>59.02</v>
      </c>
      <c r="I3319" s="43">
        <v>305</v>
      </c>
      <c r="J3319" s="18" t="s">
        <v>47</v>
      </c>
      <c r="K3319" t="s">
        <v>4464</v>
      </c>
      <c r="L3319" s="18" t="s">
        <v>3208</v>
      </c>
    </row>
    <row r="3320" spans="1:12" x14ac:dyDescent="0.3">
      <c r="A3320" t="s">
        <v>9273</v>
      </c>
      <c r="B3320" s="18" t="s">
        <v>14</v>
      </c>
      <c r="C3320" s="18" t="s">
        <v>30</v>
      </c>
      <c r="D3320" s="18" t="s">
        <v>31</v>
      </c>
      <c r="E3320" s="18" t="s">
        <v>44</v>
      </c>
      <c r="F3320" s="18">
        <v>1054</v>
      </c>
      <c r="G3320" s="18">
        <v>1624.32</v>
      </c>
      <c r="H3320" s="18">
        <v>3040.38</v>
      </c>
      <c r="I3320" s="43">
        <v>246</v>
      </c>
      <c r="J3320" s="18" t="s">
        <v>47</v>
      </c>
      <c r="K3320" t="s">
        <v>4405</v>
      </c>
      <c r="L3320" s="18" t="s">
        <v>2110</v>
      </c>
    </row>
    <row r="3321" spans="1:12" x14ac:dyDescent="0.3">
      <c r="A3321" t="s">
        <v>10484</v>
      </c>
      <c r="B3321" s="18" t="s">
        <v>14</v>
      </c>
      <c r="C3321" s="18" t="s">
        <v>27</v>
      </c>
      <c r="D3321" s="18" t="s">
        <v>33</v>
      </c>
      <c r="E3321" s="18" t="s">
        <v>41</v>
      </c>
      <c r="F3321" s="18">
        <v>1018</v>
      </c>
      <c r="G3321" s="18">
        <v>1464.5</v>
      </c>
      <c r="H3321" s="18">
        <v>2295.8200000000002</v>
      </c>
      <c r="I3321" s="43">
        <v>66</v>
      </c>
      <c r="J3321" s="18" t="s">
        <v>47</v>
      </c>
      <c r="K3321" t="s">
        <v>4704</v>
      </c>
      <c r="L3321" s="18" t="s">
        <v>3982</v>
      </c>
    </row>
    <row r="3322" spans="1:12" x14ac:dyDescent="0.3">
      <c r="A3322" t="s">
        <v>8107</v>
      </c>
      <c r="B3322" s="18" t="s">
        <v>15</v>
      </c>
      <c r="C3322" s="18" t="s">
        <v>26</v>
      </c>
      <c r="D3322" s="18" t="s">
        <v>33</v>
      </c>
      <c r="E3322" s="18" t="s">
        <v>37</v>
      </c>
      <c r="F3322" s="18">
        <v>1018</v>
      </c>
      <c r="G3322" s="18">
        <v>264.64999999999998</v>
      </c>
      <c r="H3322" s="18">
        <v>326.95999999999998</v>
      </c>
      <c r="I3322" s="43">
        <v>261</v>
      </c>
      <c r="J3322" s="18" t="s">
        <v>47</v>
      </c>
      <c r="K3322" t="s">
        <v>5144</v>
      </c>
      <c r="L3322" s="18" t="s">
        <v>195</v>
      </c>
    </row>
    <row r="3323" spans="1:12" x14ac:dyDescent="0.3">
      <c r="A3323" t="s">
        <v>9484</v>
      </c>
      <c r="B3323" s="18" t="s">
        <v>15</v>
      </c>
      <c r="C3323" s="18" t="s">
        <v>21</v>
      </c>
      <c r="D3323" s="18" t="s">
        <v>33</v>
      </c>
      <c r="E3323" s="18" t="s">
        <v>38</v>
      </c>
      <c r="F3323" s="18">
        <v>1036</v>
      </c>
      <c r="G3323" s="18">
        <v>406.44</v>
      </c>
      <c r="H3323" s="18">
        <v>649.84</v>
      </c>
      <c r="I3323" s="43">
        <v>11</v>
      </c>
      <c r="J3323" s="18" t="s">
        <v>47</v>
      </c>
      <c r="K3323" t="s">
        <v>4504</v>
      </c>
      <c r="L3323" s="18" t="s">
        <v>2442</v>
      </c>
    </row>
    <row r="3324" spans="1:12" x14ac:dyDescent="0.3">
      <c r="A3324" t="s">
        <v>9707</v>
      </c>
      <c r="B3324" s="18" t="s">
        <v>20</v>
      </c>
      <c r="C3324" s="18" t="s">
        <v>27</v>
      </c>
      <c r="D3324" s="18" t="s">
        <v>32</v>
      </c>
      <c r="E3324" s="18" t="s">
        <v>39</v>
      </c>
      <c r="F3324" s="18">
        <v>1040</v>
      </c>
      <c r="G3324" s="18">
        <v>1856.55</v>
      </c>
      <c r="H3324" s="18">
        <v>2303.56</v>
      </c>
      <c r="I3324" s="43">
        <v>393</v>
      </c>
      <c r="J3324" s="18" t="s">
        <v>47</v>
      </c>
      <c r="K3324" t="s">
        <v>5361</v>
      </c>
      <c r="L3324" s="18" t="s">
        <v>203</v>
      </c>
    </row>
    <row r="3325" spans="1:12" x14ac:dyDescent="0.3">
      <c r="A3325" t="s">
        <v>10137</v>
      </c>
      <c r="B3325" s="18" t="s">
        <v>20</v>
      </c>
      <c r="C3325" s="18" t="s">
        <v>23</v>
      </c>
      <c r="D3325" s="18" t="s">
        <v>33</v>
      </c>
      <c r="E3325" s="18" t="s">
        <v>45</v>
      </c>
      <c r="F3325" s="18">
        <v>1082</v>
      </c>
      <c r="G3325" s="18">
        <v>502.1</v>
      </c>
      <c r="H3325" s="18">
        <v>932.3</v>
      </c>
      <c r="I3325" s="43">
        <v>491</v>
      </c>
      <c r="J3325" s="18" t="s">
        <v>47</v>
      </c>
      <c r="K3325" t="s">
        <v>5101</v>
      </c>
      <c r="L3325" s="18" t="s">
        <v>3487</v>
      </c>
    </row>
    <row r="3326" spans="1:12" x14ac:dyDescent="0.3">
      <c r="A3326" t="s">
        <v>6971</v>
      </c>
      <c r="B3326" s="18" t="s">
        <v>19</v>
      </c>
      <c r="C3326" s="18" t="s">
        <v>27</v>
      </c>
      <c r="D3326" s="18" t="s">
        <v>34</v>
      </c>
      <c r="E3326" s="18" t="s">
        <v>44</v>
      </c>
      <c r="F3326" s="18">
        <v>1043</v>
      </c>
      <c r="G3326" s="18">
        <v>816.89</v>
      </c>
      <c r="H3326" s="18">
        <v>1113.29</v>
      </c>
      <c r="I3326" s="43">
        <v>250</v>
      </c>
      <c r="J3326" s="18" t="s">
        <v>47</v>
      </c>
      <c r="K3326" t="s">
        <v>5234</v>
      </c>
      <c r="L3326" s="18" t="s">
        <v>2756</v>
      </c>
    </row>
    <row r="3327" spans="1:12" x14ac:dyDescent="0.3">
      <c r="A3327" t="s">
        <v>9586</v>
      </c>
      <c r="B3327" s="18" t="s">
        <v>11</v>
      </c>
      <c r="C3327" s="18" t="s">
        <v>28</v>
      </c>
      <c r="D3327" s="18" t="s">
        <v>32</v>
      </c>
      <c r="E3327" s="18" t="s">
        <v>43</v>
      </c>
      <c r="F3327" s="18">
        <v>1030</v>
      </c>
      <c r="G3327" s="18">
        <v>1284.1099999999999</v>
      </c>
      <c r="H3327" s="18">
        <v>2495.59</v>
      </c>
      <c r="I3327" s="43">
        <v>375</v>
      </c>
      <c r="J3327" s="18" t="s">
        <v>47</v>
      </c>
      <c r="K3327" t="s">
        <v>5625</v>
      </c>
      <c r="L3327" s="18" t="s">
        <v>2601</v>
      </c>
    </row>
    <row r="3328" spans="1:12" x14ac:dyDescent="0.3">
      <c r="A3328" t="s">
        <v>6356</v>
      </c>
      <c r="B3328" s="18" t="s">
        <v>12</v>
      </c>
      <c r="C3328" s="18" t="s">
        <v>24</v>
      </c>
      <c r="D3328" s="18" t="s">
        <v>31</v>
      </c>
      <c r="E3328" s="18" t="s">
        <v>42</v>
      </c>
      <c r="F3328" s="18">
        <v>1005</v>
      </c>
      <c r="G3328" s="18">
        <v>387.5</v>
      </c>
      <c r="H3328" s="18">
        <v>458.27</v>
      </c>
      <c r="I3328" s="43">
        <v>204</v>
      </c>
      <c r="J3328" s="18" t="s">
        <v>47</v>
      </c>
      <c r="K3328" t="s">
        <v>4404</v>
      </c>
      <c r="L3328" s="18" t="s">
        <v>2663</v>
      </c>
    </row>
    <row r="3329" spans="1:12" x14ac:dyDescent="0.3">
      <c r="A3329" t="s">
        <v>7635</v>
      </c>
      <c r="B3329" s="18" t="s">
        <v>12</v>
      </c>
      <c r="C3329" s="18" t="s">
        <v>29</v>
      </c>
      <c r="D3329" s="18" t="s">
        <v>35</v>
      </c>
      <c r="E3329" s="18" t="s">
        <v>37</v>
      </c>
      <c r="F3329" s="18">
        <v>1084</v>
      </c>
      <c r="G3329" s="18">
        <v>1449.6</v>
      </c>
      <c r="H3329" s="18">
        <v>2260.17</v>
      </c>
      <c r="I3329" s="43">
        <v>447</v>
      </c>
      <c r="J3329" s="18" t="s">
        <v>47</v>
      </c>
      <c r="K3329" t="s">
        <v>5182</v>
      </c>
      <c r="L3329" s="18" t="s">
        <v>2995</v>
      </c>
    </row>
    <row r="3330" spans="1:12" x14ac:dyDescent="0.3">
      <c r="A3330" t="s">
        <v>8424</v>
      </c>
      <c r="B3330" s="18" t="s">
        <v>18</v>
      </c>
      <c r="C3330" s="18" t="s">
        <v>25</v>
      </c>
      <c r="D3330" s="18" t="s">
        <v>34</v>
      </c>
      <c r="E3330" s="18" t="s">
        <v>44</v>
      </c>
      <c r="F3330" s="18">
        <v>1071</v>
      </c>
      <c r="G3330" s="18">
        <v>1125.75</v>
      </c>
      <c r="H3330" s="18">
        <v>1711.19</v>
      </c>
      <c r="I3330" s="43">
        <v>464</v>
      </c>
      <c r="J3330" s="18" t="s">
        <v>47</v>
      </c>
      <c r="K3330" t="s">
        <v>6192</v>
      </c>
      <c r="L3330" s="18" t="s">
        <v>730</v>
      </c>
    </row>
    <row r="3331" spans="1:12" x14ac:dyDescent="0.3">
      <c r="A3331" t="s">
        <v>8804</v>
      </c>
      <c r="B3331" s="18" t="s">
        <v>14</v>
      </c>
      <c r="C3331" s="18" t="s">
        <v>25</v>
      </c>
      <c r="D3331" s="18" t="s">
        <v>33</v>
      </c>
      <c r="E3331" s="18" t="s">
        <v>43</v>
      </c>
      <c r="F3331" s="18">
        <v>1035</v>
      </c>
      <c r="G3331" s="18">
        <v>1742.73</v>
      </c>
      <c r="H3331" s="18">
        <v>2472.31</v>
      </c>
      <c r="I3331" s="43">
        <v>281</v>
      </c>
      <c r="J3331" s="18" t="s">
        <v>47</v>
      </c>
      <c r="K3331" t="s">
        <v>4948</v>
      </c>
      <c r="L3331" s="18" t="s">
        <v>1351</v>
      </c>
    </row>
    <row r="3332" spans="1:12" x14ac:dyDescent="0.3">
      <c r="A3332" t="s">
        <v>10110</v>
      </c>
      <c r="B3332" s="18" t="s">
        <v>12</v>
      </c>
      <c r="C3332" s="18" t="s">
        <v>21</v>
      </c>
      <c r="D3332" s="18" t="s">
        <v>31</v>
      </c>
      <c r="E3332" s="18" t="s">
        <v>43</v>
      </c>
      <c r="F3332" s="18">
        <v>1054</v>
      </c>
      <c r="G3332" s="18">
        <v>485.9</v>
      </c>
      <c r="H3332" s="18">
        <v>582.27</v>
      </c>
      <c r="I3332" s="43">
        <v>476</v>
      </c>
      <c r="J3332" s="18" t="s">
        <v>47</v>
      </c>
      <c r="K3332" t="s">
        <v>5133</v>
      </c>
      <c r="L3332" s="18" t="s">
        <v>3448</v>
      </c>
    </row>
    <row r="3333" spans="1:12" x14ac:dyDescent="0.3">
      <c r="A3333" t="s">
        <v>7696</v>
      </c>
      <c r="B3333" s="18" t="s">
        <v>20</v>
      </c>
      <c r="C3333" s="18" t="s">
        <v>30</v>
      </c>
      <c r="D3333" s="18" t="s">
        <v>31</v>
      </c>
      <c r="E3333" s="18" t="s">
        <v>41</v>
      </c>
      <c r="F3333" s="18">
        <v>1066</v>
      </c>
      <c r="G3333" s="18">
        <v>1987.94</v>
      </c>
      <c r="H3333" s="18">
        <v>2776.61</v>
      </c>
      <c r="I3333" s="43">
        <v>75</v>
      </c>
      <c r="J3333" s="18" t="s">
        <v>47</v>
      </c>
      <c r="K3333" t="s">
        <v>5405</v>
      </c>
      <c r="L3333" s="18" t="s">
        <v>3007</v>
      </c>
    </row>
    <row r="3334" spans="1:12" x14ac:dyDescent="0.3">
      <c r="A3334" t="s">
        <v>6388</v>
      </c>
      <c r="B3334" s="18" t="s">
        <v>15</v>
      </c>
      <c r="C3334" s="18" t="s">
        <v>29</v>
      </c>
      <c r="D3334" s="18" t="s">
        <v>35</v>
      </c>
      <c r="E3334" s="18" t="s">
        <v>42</v>
      </c>
      <c r="F3334" s="18">
        <v>1049</v>
      </c>
      <c r="G3334" s="18">
        <v>1799.08</v>
      </c>
      <c r="H3334" s="18">
        <v>3005.11</v>
      </c>
      <c r="I3334" s="43">
        <v>475</v>
      </c>
      <c r="J3334" s="18" t="s">
        <v>47</v>
      </c>
      <c r="K3334" t="s">
        <v>5462</v>
      </c>
      <c r="L3334" s="18" t="s">
        <v>741</v>
      </c>
    </row>
    <row r="3335" spans="1:12" x14ac:dyDescent="0.3">
      <c r="A3335" t="s">
        <v>9784</v>
      </c>
      <c r="B3335" s="18" t="s">
        <v>20</v>
      </c>
      <c r="C3335" s="18" t="s">
        <v>30</v>
      </c>
      <c r="D3335" s="18" t="s">
        <v>34</v>
      </c>
      <c r="E3335" s="18" t="s">
        <v>39</v>
      </c>
      <c r="F3335" s="18">
        <v>1071</v>
      </c>
      <c r="G3335" s="18">
        <v>244.46</v>
      </c>
      <c r="H3335" s="18">
        <v>320.42</v>
      </c>
      <c r="I3335" s="43">
        <v>291</v>
      </c>
      <c r="J3335" s="18" t="s">
        <v>47</v>
      </c>
      <c r="K3335" t="s">
        <v>5086</v>
      </c>
      <c r="L3335" s="18" t="s">
        <v>2916</v>
      </c>
    </row>
    <row r="3336" spans="1:12" x14ac:dyDescent="0.3">
      <c r="A3336" t="s">
        <v>8720</v>
      </c>
      <c r="B3336" s="18" t="s">
        <v>16</v>
      </c>
      <c r="C3336" s="18" t="s">
        <v>24</v>
      </c>
      <c r="D3336" s="18" t="s">
        <v>33</v>
      </c>
      <c r="E3336" s="18" t="s">
        <v>43</v>
      </c>
      <c r="F3336" s="18">
        <v>1099</v>
      </c>
      <c r="G3336" s="18">
        <v>411.86</v>
      </c>
      <c r="H3336" s="18">
        <v>605.59</v>
      </c>
      <c r="I3336" s="43">
        <v>431</v>
      </c>
      <c r="J3336" s="18" t="s">
        <v>47</v>
      </c>
      <c r="K3336" t="s">
        <v>5911</v>
      </c>
      <c r="L3336" s="18" t="s">
        <v>1193</v>
      </c>
    </row>
    <row r="3337" spans="1:12" x14ac:dyDescent="0.3">
      <c r="A3337" t="s">
        <v>10232</v>
      </c>
      <c r="B3337" s="18" t="s">
        <v>16</v>
      </c>
      <c r="C3337" s="18" t="s">
        <v>29</v>
      </c>
      <c r="D3337" s="18" t="s">
        <v>35</v>
      </c>
      <c r="E3337" s="18" t="s">
        <v>37</v>
      </c>
      <c r="F3337" s="18">
        <v>1063</v>
      </c>
      <c r="G3337" s="18">
        <v>1407.25</v>
      </c>
      <c r="H3337" s="18">
        <v>1744.42</v>
      </c>
      <c r="I3337" s="43">
        <v>145</v>
      </c>
      <c r="J3337" s="18" t="s">
        <v>47</v>
      </c>
      <c r="K3337" t="s">
        <v>4502</v>
      </c>
      <c r="L3337" s="18" t="s">
        <v>3617</v>
      </c>
    </row>
    <row r="3338" spans="1:12" x14ac:dyDescent="0.3">
      <c r="A3338" t="s">
        <v>7956</v>
      </c>
      <c r="B3338" s="18" t="s">
        <v>20</v>
      </c>
      <c r="C3338" s="18" t="s">
        <v>28</v>
      </c>
      <c r="D3338" s="18" t="s">
        <v>32</v>
      </c>
      <c r="E3338" s="18" t="s">
        <v>41</v>
      </c>
      <c r="F3338" s="18">
        <v>1091</v>
      </c>
      <c r="G3338" s="18">
        <v>1231.19</v>
      </c>
      <c r="H3338" s="18">
        <v>1863.11</v>
      </c>
      <c r="I3338" s="43">
        <v>25</v>
      </c>
      <c r="J3338" s="18" t="s">
        <v>47</v>
      </c>
      <c r="K3338" t="s">
        <v>4804</v>
      </c>
      <c r="L3338" s="18" t="s">
        <v>2111</v>
      </c>
    </row>
    <row r="3339" spans="1:12" x14ac:dyDescent="0.3">
      <c r="A3339" t="s">
        <v>8515</v>
      </c>
      <c r="B3339" s="18" t="s">
        <v>11</v>
      </c>
      <c r="C3339" s="18" t="s">
        <v>29</v>
      </c>
      <c r="D3339" s="18" t="s">
        <v>35</v>
      </c>
      <c r="E3339" s="18" t="s">
        <v>44</v>
      </c>
      <c r="F3339" s="18">
        <v>1032</v>
      </c>
      <c r="G3339" s="18">
        <v>230.75</v>
      </c>
      <c r="H3339" s="18">
        <v>328.95</v>
      </c>
      <c r="I3339" s="43">
        <v>365</v>
      </c>
      <c r="J3339" s="18" t="s">
        <v>47</v>
      </c>
      <c r="K3339" t="s">
        <v>5867</v>
      </c>
      <c r="L3339" s="18" t="s">
        <v>878</v>
      </c>
    </row>
    <row r="3340" spans="1:12" x14ac:dyDescent="0.3">
      <c r="A3340" t="s">
        <v>8597</v>
      </c>
      <c r="B3340" s="18" t="s">
        <v>16</v>
      </c>
      <c r="C3340" s="18" t="s">
        <v>22</v>
      </c>
      <c r="D3340" s="18" t="s">
        <v>35</v>
      </c>
      <c r="E3340" s="18" t="s">
        <v>36</v>
      </c>
      <c r="F3340" s="18">
        <v>1037</v>
      </c>
      <c r="G3340" s="18">
        <v>1457.21</v>
      </c>
      <c r="H3340" s="18">
        <v>2039.4</v>
      </c>
      <c r="I3340" s="43">
        <v>112</v>
      </c>
      <c r="J3340" s="18" t="s">
        <v>47</v>
      </c>
      <c r="K3340" t="s">
        <v>6123</v>
      </c>
      <c r="L3340" s="18" t="s">
        <v>1007</v>
      </c>
    </row>
    <row r="3341" spans="1:12" x14ac:dyDescent="0.3">
      <c r="A3341" t="s">
        <v>9807</v>
      </c>
      <c r="B3341" s="18" t="s">
        <v>14</v>
      </c>
      <c r="C3341" s="18" t="s">
        <v>22</v>
      </c>
      <c r="D3341" s="18" t="s">
        <v>32</v>
      </c>
      <c r="E3341" s="18" t="s">
        <v>42</v>
      </c>
      <c r="F3341" s="18">
        <v>1040</v>
      </c>
      <c r="G3341" s="18">
        <v>1452.69</v>
      </c>
      <c r="H3341" s="18">
        <v>1925.4</v>
      </c>
      <c r="I3341" s="43">
        <v>60</v>
      </c>
      <c r="J3341" s="18" t="s">
        <v>47</v>
      </c>
      <c r="K3341" t="s">
        <v>5370</v>
      </c>
      <c r="L3341" s="18" t="s">
        <v>2955</v>
      </c>
    </row>
    <row r="3342" spans="1:12" x14ac:dyDescent="0.3">
      <c r="A3342" t="s">
        <v>9319</v>
      </c>
      <c r="B3342" s="18" t="s">
        <v>17</v>
      </c>
      <c r="C3342" s="18" t="s">
        <v>24</v>
      </c>
      <c r="D3342" s="18" t="s">
        <v>31</v>
      </c>
      <c r="E3342" s="18" t="s">
        <v>43</v>
      </c>
      <c r="F3342" s="18">
        <v>1082</v>
      </c>
      <c r="G3342" s="18">
        <v>280.7</v>
      </c>
      <c r="H3342" s="18">
        <v>415.47</v>
      </c>
      <c r="I3342" s="43">
        <v>165</v>
      </c>
      <c r="J3342" s="18" t="s">
        <v>47</v>
      </c>
      <c r="K3342" t="s">
        <v>4421</v>
      </c>
      <c r="L3342" s="18" t="s">
        <v>2181</v>
      </c>
    </row>
    <row r="3343" spans="1:12" x14ac:dyDescent="0.3">
      <c r="A3343" t="s">
        <v>8492</v>
      </c>
      <c r="B3343" s="18" t="s">
        <v>11</v>
      </c>
      <c r="C3343" s="18" t="s">
        <v>24</v>
      </c>
      <c r="D3343" s="18" t="s">
        <v>35</v>
      </c>
      <c r="E3343" s="18" t="s">
        <v>37</v>
      </c>
      <c r="F3343" s="18">
        <v>1082</v>
      </c>
      <c r="G3343" s="18">
        <v>1458.57</v>
      </c>
      <c r="H3343" s="18">
        <v>2781.49</v>
      </c>
      <c r="I3343" s="43">
        <v>234</v>
      </c>
      <c r="J3343" s="18" t="s">
        <v>47</v>
      </c>
      <c r="K3343" t="s">
        <v>5179</v>
      </c>
      <c r="L3343" s="18" t="s">
        <v>843</v>
      </c>
    </row>
    <row r="3344" spans="1:12" x14ac:dyDescent="0.3">
      <c r="A3344" t="s">
        <v>7050</v>
      </c>
      <c r="B3344" s="18" t="s">
        <v>15</v>
      </c>
      <c r="C3344" s="18" t="s">
        <v>26</v>
      </c>
      <c r="D3344" s="18" t="s">
        <v>31</v>
      </c>
      <c r="E3344" s="18" t="s">
        <v>42</v>
      </c>
      <c r="F3344" s="18">
        <v>1072</v>
      </c>
      <c r="G3344" s="18">
        <v>1307.31</v>
      </c>
      <c r="H3344" s="18">
        <v>1547.84</v>
      </c>
      <c r="I3344" s="43">
        <v>102</v>
      </c>
      <c r="J3344" s="18" t="s">
        <v>47</v>
      </c>
      <c r="K3344" t="s">
        <v>4923</v>
      </c>
      <c r="L3344" s="18" t="s">
        <v>3713</v>
      </c>
    </row>
    <row r="3345" spans="1:12" x14ac:dyDescent="0.3">
      <c r="A3345" t="s">
        <v>9058</v>
      </c>
      <c r="B3345" s="18" t="s">
        <v>17</v>
      </c>
      <c r="C3345" s="18" t="s">
        <v>22</v>
      </c>
      <c r="D3345" s="18" t="s">
        <v>33</v>
      </c>
      <c r="E3345" s="18" t="s">
        <v>38</v>
      </c>
      <c r="F3345" s="18">
        <v>1068</v>
      </c>
      <c r="G3345" s="18">
        <v>841.36</v>
      </c>
      <c r="H3345" s="18">
        <v>1599.3</v>
      </c>
      <c r="I3345" s="43">
        <v>238</v>
      </c>
      <c r="J3345" s="18" t="s">
        <v>47</v>
      </c>
      <c r="K3345" t="s">
        <v>5754</v>
      </c>
      <c r="L3345" s="18" t="s">
        <v>1766</v>
      </c>
    </row>
    <row r="3346" spans="1:12" x14ac:dyDescent="0.3">
      <c r="A3346" t="s">
        <v>6749</v>
      </c>
      <c r="B3346" s="18" t="s">
        <v>16</v>
      </c>
      <c r="C3346" s="18" t="s">
        <v>26</v>
      </c>
      <c r="D3346" s="18" t="s">
        <v>33</v>
      </c>
      <c r="E3346" s="18" t="s">
        <v>43</v>
      </c>
      <c r="F3346" s="18">
        <v>1002</v>
      </c>
      <c r="G3346" s="18">
        <v>435.65</v>
      </c>
      <c r="H3346" s="18">
        <v>812.5</v>
      </c>
      <c r="I3346" s="43">
        <v>347</v>
      </c>
      <c r="J3346" s="18" t="s">
        <v>47</v>
      </c>
      <c r="K3346" t="s">
        <v>4533</v>
      </c>
      <c r="L3346" s="18" t="s">
        <v>432</v>
      </c>
    </row>
    <row r="3347" spans="1:12" x14ac:dyDescent="0.3">
      <c r="A3347" t="s">
        <v>8446</v>
      </c>
      <c r="B3347" s="18" t="s">
        <v>11</v>
      </c>
      <c r="C3347" s="18" t="s">
        <v>29</v>
      </c>
      <c r="D3347" s="18" t="s">
        <v>34</v>
      </c>
      <c r="E3347" s="18" t="s">
        <v>41</v>
      </c>
      <c r="F3347" s="18">
        <v>1055</v>
      </c>
      <c r="G3347" s="18">
        <v>1192.42</v>
      </c>
      <c r="H3347" s="18">
        <v>2116.4499999999998</v>
      </c>
      <c r="I3347" s="43">
        <v>325</v>
      </c>
      <c r="J3347" s="18" t="s">
        <v>47</v>
      </c>
      <c r="K3347" t="s">
        <v>4801</v>
      </c>
      <c r="L3347" s="18" t="s">
        <v>777</v>
      </c>
    </row>
    <row r="3348" spans="1:12" x14ac:dyDescent="0.3">
      <c r="A3348" t="s">
        <v>7352</v>
      </c>
      <c r="B3348" s="18" t="s">
        <v>20</v>
      </c>
      <c r="C3348" s="18" t="s">
        <v>26</v>
      </c>
      <c r="D3348" s="18" t="s">
        <v>33</v>
      </c>
      <c r="E3348" s="18" t="s">
        <v>43</v>
      </c>
      <c r="F3348" s="18">
        <v>1069</v>
      </c>
      <c r="G3348" s="18">
        <v>1387.13</v>
      </c>
      <c r="H3348" s="18">
        <v>2590.13</v>
      </c>
      <c r="I3348" s="43">
        <v>266</v>
      </c>
      <c r="J3348" s="18" t="s">
        <v>47</v>
      </c>
      <c r="K3348" t="s">
        <v>5123</v>
      </c>
      <c r="L3348" s="18" t="s">
        <v>963</v>
      </c>
    </row>
    <row r="3349" spans="1:12" x14ac:dyDescent="0.3">
      <c r="A3349" t="s">
        <v>9808</v>
      </c>
      <c r="B3349" s="18" t="s">
        <v>20</v>
      </c>
      <c r="C3349" s="18" t="s">
        <v>23</v>
      </c>
      <c r="D3349" s="18" t="s">
        <v>34</v>
      </c>
      <c r="E3349" s="18" t="s">
        <v>45</v>
      </c>
      <c r="F3349" s="18">
        <v>1092</v>
      </c>
      <c r="G3349" s="18">
        <v>1635.48</v>
      </c>
      <c r="H3349" s="18">
        <v>2468.64</v>
      </c>
      <c r="I3349" s="43">
        <v>34</v>
      </c>
      <c r="J3349" s="18" t="s">
        <v>47</v>
      </c>
      <c r="K3349" t="s">
        <v>5435</v>
      </c>
      <c r="L3349" s="18" t="s">
        <v>2956</v>
      </c>
    </row>
    <row r="3350" spans="1:12" x14ac:dyDescent="0.3">
      <c r="A3350" t="s">
        <v>7074</v>
      </c>
      <c r="B3350" s="18" t="s">
        <v>20</v>
      </c>
      <c r="C3350" s="18" t="s">
        <v>22</v>
      </c>
      <c r="D3350" s="18" t="s">
        <v>33</v>
      </c>
      <c r="E3350" s="18" t="s">
        <v>42</v>
      </c>
      <c r="F3350" s="18">
        <v>1079</v>
      </c>
      <c r="G3350" s="18">
        <v>58.37</v>
      </c>
      <c r="H3350" s="18">
        <v>90.29</v>
      </c>
      <c r="I3350" s="43">
        <v>296</v>
      </c>
      <c r="J3350" s="18" t="s">
        <v>47</v>
      </c>
      <c r="K3350" t="s">
        <v>4556</v>
      </c>
      <c r="L3350" s="18" t="s">
        <v>4144</v>
      </c>
    </row>
    <row r="3351" spans="1:12" x14ac:dyDescent="0.3">
      <c r="A3351" t="s">
        <v>10542</v>
      </c>
      <c r="B3351" s="18" t="s">
        <v>19</v>
      </c>
      <c r="C3351" s="18" t="s">
        <v>23</v>
      </c>
      <c r="D3351" s="18" t="s">
        <v>31</v>
      </c>
      <c r="E3351" s="18" t="s">
        <v>45</v>
      </c>
      <c r="F3351" s="18">
        <v>1086</v>
      </c>
      <c r="G3351" s="18">
        <v>803.44</v>
      </c>
      <c r="H3351" s="18">
        <v>1268.57</v>
      </c>
      <c r="I3351" s="43">
        <v>184</v>
      </c>
      <c r="J3351" s="18" t="s">
        <v>47</v>
      </c>
      <c r="K3351" t="s">
        <v>4599</v>
      </c>
      <c r="L3351" s="18" t="s">
        <v>4098</v>
      </c>
    </row>
    <row r="3352" spans="1:12" x14ac:dyDescent="0.3">
      <c r="A3352" t="s">
        <v>7377</v>
      </c>
      <c r="B3352" s="18" t="s">
        <v>15</v>
      </c>
      <c r="C3352" s="18" t="s">
        <v>28</v>
      </c>
      <c r="D3352" s="18" t="s">
        <v>34</v>
      </c>
      <c r="E3352" s="18" t="s">
        <v>37</v>
      </c>
      <c r="F3352" s="18">
        <v>1074</v>
      </c>
      <c r="G3352" s="18">
        <v>491.08</v>
      </c>
      <c r="H3352" s="18">
        <v>631.08000000000004</v>
      </c>
      <c r="I3352" s="43">
        <v>399</v>
      </c>
      <c r="J3352" s="18" t="s">
        <v>47</v>
      </c>
      <c r="K3352" t="s">
        <v>4490</v>
      </c>
      <c r="L3352" s="18" t="s">
        <v>1789</v>
      </c>
    </row>
    <row r="3353" spans="1:12" x14ac:dyDescent="0.3">
      <c r="A3353" t="s">
        <v>9660</v>
      </c>
      <c r="B3353" s="18" t="s">
        <v>13</v>
      </c>
      <c r="C3353" s="18" t="s">
        <v>30</v>
      </c>
      <c r="D3353" s="18" t="s">
        <v>34</v>
      </c>
      <c r="E3353" s="18" t="s">
        <v>43</v>
      </c>
      <c r="F3353" s="18">
        <v>1036</v>
      </c>
      <c r="G3353" s="18">
        <v>127.31</v>
      </c>
      <c r="H3353" s="18">
        <v>176.71</v>
      </c>
      <c r="I3353" s="43">
        <v>465</v>
      </c>
      <c r="J3353" s="18" t="s">
        <v>47</v>
      </c>
      <c r="K3353" t="s">
        <v>5564</v>
      </c>
      <c r="L3353" s="18" t="s">
        <v>2726</v>
      </c>
    </row>
    <row r="3354" spans="1:12" x14ac:dyDescent="0.3">
      <c r="A3354" t="s">
        <v>9168</v>
      </c>
      <c r="B3354" s="18" t="s">
        <v>15</v>
      </c>
      <c r="C3354" s="18" t="s">
        <v>27</v>
      </c>
      <c r="D3354" s="18" t="s">
        <v>32</v>
      </c>
      <c r="E3354" s="18" t="s">
        <v>41</v>
      </c>
      <c r="F3354" s="18">
        <v>1027</v>
      </c>
      <c r="G3354" s="18">
        <v>1004.32</v>
      </c>
      <c r="H3354" s="18">
        <v>1493.85</v>
      </c>
      <c r="I3354" s="43">
        <v>101</v>
      </c>
      <c r="J3354" s="18" t="s">
        <v>47</v>
      </c>
      <c r="K3354" t="s">
        <v>5869</v>
      </c>
      <c r="L3354" s="18" t="s">
        <v>1942</v>
      </c>
    </row>
    <row r="3355" spans="1:12" x14ac:dyDescent="0.3">
      <c r="A3355" t="s">
        <v>8122</v>
      </c>
      <c r="B3355" s="18" t="s">
        <v>15</v>
      </c>
      <c r="C3355" s="18" t="s">
        <v>29</v>
      </c>
      <c r="D3355" s="18" t="s">
        <v>33</v>
      </c>
      <c r="E3355" s="18" t="s">
        <v>43</v>
      </c>
      <c r="F3355" s="18">
        <v>1060</v>
      </c>
      <c r="G3355" s="18">
        <v>59.25</v>
      </c>
      <c r="H3355" s="18">
        <v>76.77</v>
      </c>
      <c r="I3355" s="43">
        <v>291</v>
      </c>
      <c r="J3355" s="18" t="s">
        <v>47</v>
      </c>
      <c r="K3355" t="s">
        <v>4745</v>
      </c>
      <c r="L3355" s="18" t="s">
        <v>221</v>
      </c>
    </row>
    <row r="3356" spans="1:12" x14ac:dyDescent="0.3">
      <c r="A3356" t="s">
        <v>9616</v>
      </c>
      <c r="B3356" s="18" t="s">
        <v>11</v>
      </c>
      <c r="C3356" s="18" t="s">
        <v>29</v>
      </c>
      <c r="D3356" s="18" t="s">
        <v>32</v>
      </c>
      <c r="E3356" s="18" t="s">
        <v>44</v>
      </c>
      <c r="F3356" s="18">
        <v>1024</v>
      </c>
      <c r="G3356" s="18">
        <v>1663.85</v>
      </c>
      <c r="H3356" s="18">
        <v>2135.6799999999998</v>
      </c>
      <c r="I3356" s="43">
        <v>449</v>
      </c>
      <c r="J3356" s="18" t="s">
        <v>47</v>
      </c>
      <c r="K3356" t="s">
        <v>5600</v>
      </c>
      <c r="L3356" s="18" t="s">
        <v>2653</v>
      </c>
    </row>
    <row r="3357" spans="1:12" x14ac:dyDescent="0.3">
      <c r="A3357" t="s">
        <v>6533</v>
      </c>
      <c r="B3357" s="18" t="s">
        <v>12</v>
      </c>
      <c r="C3357" s="18" t="s">
        <v>22</v>
      </c>
      <c r="D3357" s="18" t="s">
        <v>31</v>
      </c>
      <c r="E3357" s="18" t="s">
        <v>39</v>
      </c>
      <c r="F3357" s="18">
        <v>1051</v>
      </c>
      <c r="G3357" s="18">
        <v>732.49</v>
      </c>
      <c r="H3357" s="18">
        <v>1105.74</v>
      </c>
      <c r="I3357" s="43">
        <v>137</v>
      </c>
      <c r="J3357" s="18" t="s">
        <v>47</v>
      </c>
      <c r="K3357" t="s">
        <v>6131</v>
      </c>
      <c r="L3357" s="18" t="s">
        <v>990</v>
      </c>
    </row>
    <row r="3358" spans="1:12" x14ac:dyDescent="0.3">
      <c r="A3358" t="s">
        <v>6539</v>
      </c>
      <c r="B3358" s="18" t="s">
        <v>15</v>
      </c>
      <c r="C3358" s="18" t="s">
        <v>29</v>
      </c>
      <c r="D3358" s="18" t="s">
        <v>33</v>
      </c>
      <c r="E3358" s="18" t="s">
        <v>40</v>
      </c>
      <c r="F3358" s="18">
        <v>1067</v>
      </c>
      <c r="G3358" s="18">
        <v>1659.63</v>
      </c>
      <c r="H3358" s="18">
        <v>1924.61</v>
      </c>
      <c r="I3358" s="43">
        <v>432</v>
      </c>
      <c r="J3358" s="18" t="s">
        <v>47</v>
      </c>
      <c r="K3358" t="s">
        <v>5602</v>
      </c>
      <c r="L3358" s="18" t="s">
        <v>2651</v>
      </c>
    </row>
    <row r="3359" spans="1:12" x14ac:dyDescent="0.3">
      <c r="A3359" t="s">
        <v>8466</v>
      </c>
      <c r="B3359" s="18" t="s">
        <v>20</v>
      </c>
      <c r="C3359" s="18" t="s">
        <v>27</v>
      </c>
      <c r="D3359" s="18" t="s">
        <v>34</v>
      </c>
      <c r="E3359" s="18" t="s">
        <v>42</v>
      </c>
      <c r="F3359" s="18">
        <v>1019</v>
      </c>
      <c r="G3359" s="18">
        <v>1195.3699999999999</v>
      </c>
      <c r="H3359" s="18">
        <v>1597.97</v>
      </c>
      <c r="I3359" s="43">
        <v>12</v>
      </c>
      <c r="J3359" s="18" t="s">
        <v>47</v>
      </c>
      <c r="K3359" t="s">
        <v>4749</v>
      </c>
      <c r="L3359" s="18" t="s">
        <v>804</v>
      </c>
    </row>
    <row r="3360" spans="1:12" x14ac:dyDescent="0.3">
      <c r="A3360" t="s">
        <v>8297</v>
      </c>
      <c r="B3360" s="18" t="s">
        <v>11</v>
      </c>
      <c r="C3360" s="18" t="s">
        <v>26</v>
      </c>
      <c r="D3360" s="18" t="s">
        <v>33</v>
      </c>
      <c r="E3360" s="18" t="s">
        <v>39</v>
      </c>
      <c r="F3360" s="18">
        <v>1058</v>
      </c>
      <c r="G3360" s="18">
        <v>1696.96</v>
      </c>
      <c r="H3360" s="18">
        <v>2603.4299999999998</v>
      </c>
      <c r="I3360" s="43">
        <v>454</v>
      </c>
      <c r="J3360" s="18" t="s">
        <v>47</v>
      </c>
      <c r="K3360" t="s">
        <v>4804</v>
      </c>
      <c r="L3360" s="18" t="s">
        <v>525</v>
      </c>
    </row>
    <row r="3361" spans="1:12" x14ac:dyDescent="0.3">
      <c r="A3361" t="s">
        <v>6474</v>
      </c>
      <c r="B3361" s="18" t="s">
        <v>14</v>
      </c>
      <c r="C3361" s="18" t="s">
        <v>21</v>
      </c>
      <c r="D3361" s="18" t="s">
        <v>33</v>
      </c>
      <c r="E3361" s="18" t="s">
        <v>37</v>
      </c>
      <c r="F3361" s="18">
        <v>1001</v>
      </c>
      <c r="G3361" s="18">
        <v>433.13</v>
      </c>
      <c r="H3361" s="18">
        <v>848.25</v>
      </c>
      <c r="I3361" s="43">
        <v>346</v>
      </c>
      <c r="J3361" s="18" t="s">
        <v>47</v>
      </c>
      <c r="K3361" t="s">
        <v>5870</v>
      </c>
      <c r="L3361" s="18" t="s">
        <v>1941</v>
      </c>
    </row>
    <row r="3362" spans="1:12" x14ac:dyDescent="0.3">
      <c r="A3362" t="s">
        <v>9223</v>
      </c>
      <c r="B3362" s="18" t="s">
        <v>13</v>
      </c>
      <c r="C3362" s="18" t="s">
        <v>23</v>
      </c>
      <c r="D3362" s="18" t="s">
        <v>33</v>
      </c>
      <c r="E3362" s="18" t="s">
        <v>39</v>
      </c>
      <c r="F3362" s="18">
        <v>1031</v>
      </c>
      <c r="G3362" s="18">
        <v>869.28</v>
      </c>
      <c r="H3362" s="18">
        <v>1307.0899999999999</v>
      </c>
      <c r="I3362" s="43">
        <v>146</v>
      </c>
      <c r="J3362" s="18" t="s">
        <v>47</v>
      </c>
      <c r="K3362" t="s">
        <v>4536</v>
      </c>
      <c r="L3362" s="18" t="s">
        <v>2028</v>
      </c>
    </row>
    <row r="3363" spans="1:12" x14ac:dyDescent="0.3">
      <c r="A3363" t="s">
        <v>9686</v>
      </c>
      <c r="B3363" s="18" t="s">
        <v>16</v>
      </c>
      <c r="C3363" s="18" t="s">
        <v>22</v>
      </c>
      <c r="D3363" s="18" t="s">
        <v>35</v>
      </c>
      <c r="E3363" s="18" t="s">
        <v>43</v>
      </c>
      <c r="F3363" s="18">
        <v>1100</v>
      </c>
      <c r="G3363" s="18">
        <v>739.58</v>
      </c>
      <c r="H3363" s="18">
        <v>1296.32</v>
      </c>
      <c r="I3363" s="43">
        <v>32</v>
      </c>
      <c r="J3363" s="18" t="s">
        <v>47</v>
      </c>
      <c r="K3363" t="s">
        <v>4628</v>
      </c>
      <c r="L3363" s="18" t="s">
        <v>2763</v>
      </c>
    </row>
    <row r="3364" spans="1:12" x14ac:dyDescent="0.3">
      <c r="A3364" t="s">
        <v>8583</v>
      </c>
      <c r="B3364" s="18" t="s">
        <v>12</v>
      </c>
      <c r="C3364" s="18" t="s">
        <v>28</v>
      </c>
      <c r="D3364" s="18" t="s">
        <v>34</v>
      </c>
      <c r="E3364" s="18" t="s">
        <v>43</v>
      </c>
      <c r="F3364" s="18">
        <v>1014</v>
      </c>
      <c r="G3364" s="18">
        <v>1382.16</v>
      </c>
      <c r="H3364" s="18">
        <v>1625.54</v>
      </c>
      <c r="I3364" s="43">
        <v>472</v>
      </c>
      <c r="J3364" s="18" t="s">
        <v>47</v>
      </c>
      <c r="K3364" t="s">
        <v>5196</v>
      </c>
      <c r="L3364" s="18" t="s">
        <v>984</v>
      </c>
    </row>
    <row r="3365" spans="1:12" x14ac:dyDescent="0.3">
      <c r="A3365" t="s">
        <v>7470</v>
      </c>
      <c r="B3365" s="18" t="s">
        <v>16</v>
      </c>
      <c r="C3365" s="18" t="s">
        <v>28</v>
      </c>
      <c r="D3365" s="18" t="s">
        <v>31</v>
      </c>
      <c r="E3365" s="18" t="s">
        <v>40</v>
      </c>
      <c r="F3365" s="18">
        <v>1010</v>
      </c>
      <c r="G3365" s="18">
        <v>1032.18</v>
      </c>
      <c r="H3365" s="18">
        <v>1682.88</v>
      </c>
      <c r="I3365" s="43">
        <v>289</v>
      </c>
      <c r="J3365" s="18" t="s">
        <v>47</v>
      </c>
      <c r="K3365" t="s">
        <v>5933</v>
      </c>
      <c r="L3365" s="18" t="s">
        <v>1726</v>
      </c>
    </row>
    <row r="3366" spans="1:12" x14ac:dyDescent="0.3">
      <c r="A3366" t="s">
        <v>7281</v>
      </c>
      <c r="B3366" s="18" t="s">
        <v>18</v>
      </c>
      <c r="C3366" s="18" t="s">
        <v>30</v>
      </c>
      <c r="D3366" s="18" t="s">
        <v>31</v>
      </c>
      <c r="E3366" s="18" t="s">
        <v>43</v>
      </c>
      <c r="F3366" s="18">
        <v>1084</v>
      </c>
      <c r="G3366" s="18">
        <v>499.3</v>
      </c>
      <c r="H3366" s="18">
        <v>964.54</v>
      </c>
      <c r="I3366" s="43">
        <v>46</v>
      </c>
      <c r="J3366" s="18" t="s">
        <v>47</v>
      </c>
      <c r="K3366" t="s">
        <v>6086</v>
      </c>
      <c r="L3366" s="18" t="s">
        <v>1064</v>
      </c>
    </row>
    <row r="3367" spans="1:12" x14ac:dyDescent="0.3">
      <c r="A3367" t="s">
        <v>10138</v>
      </c>
      <c r="B3367" s="18" t="s">
        <v>17</v>
      </c>
      <c r="C3367" s="18" t="s">
        <v>28</v>
      </c>
      <c r="D3367" s="18" t="s">
        <v>35</v>
      </c>
      <c r="E3367" s="18" t="s">
        <v>44</v>
      </c>
      <c r="F3367" s="18">
        <v>1080</v>
      </c>
      <c r="G3367" s="18">
        <v>377.77</v>
      </c>
      <c r="H3367" s="18">
        <v>427.45</v>
      </c>
      <c r="I3367" s="43">
        <v>383</v>
      </c>
      <c r="J3367" s="18" t="s">
        <v>47</v>
      </c>
      <c r="K3367" t="s">
        <v>4977</v>
      </c>
      <c r="L3367" s="18" t="s">
        <v>3489</v>
      </c>
    </row>
    <row r="3368" spans="1:12" x14ac:dyDescent="0.3">
      <c r="A3368" t="s">
        <v>8902</v>
      </c>
      <c r="B3368" s="18" t="s">
        <v>19</v>
      </c>
      <c r="C3368" s="18" t="s">
        <v>21</v>
      </c>
      <c r="D3368" s="18" t="s">
        <v>34</v>
      </c>
      <c r="E3368" s="18" t="s">
        <v>44</v>
      </c>
      <c r="F3368" s="18">
        <v>1075</v>
      </c>
      <c r="G3368" s="18">
        <v>524.96</v>
      </c>
      <c r="H3368" s="18">
        <v>868.47</v>
      </c>
      <c r="I3368" s="43">
        <v>226</v>
      </c>
      <c r="J3368" s="18" t="s">
        <v>47</v>
      </c>
      <c r="K3368" t="s">
        <v>4612</v>
      </c>
      <c r="L3368" s="18" t="s">
        <v>1505</v>
      </c>
    </row>
    <row r="3369" spans="1:12" x14ac:dyDescent="0.3">
      <c r="A3369" t="s">
        <v>8453</v>
      </c>
      <c r="B3369" s="18" t="s">
        <v>19</v>
      </c>
      <c r="C3369" s="18" t="s">
        <v>21</v>
      </c>
      <c r="D3369" s="18" t="s">
        <v>32</v>
      </c>
      <c r="E3369" s="18" t="s">
        <v>43</v>
      </c>
      <c r="F3369" s="18">
        <v>1021</v>
      </c>
      <c r="G3369" s="18">
        <v>127.93</v>
      </c>
      <c r="H3369" s="18">
        <v>210.71</v>
      </c>
      <c r="I3369" s="43">
        <v>325</v>
      </c>
      <c r="J3369" s="18" t="s">
        <v>47</v>
      </c>
      <c r="K3369" t="s">
        <v>4413</v>
      </c>
      <c r="L3369" s="18" t="s">
        <v>786</v>
      </c>
    </row>
    <row r="3370" spans="1:12" x14ac:dyDescent="0.3">
      <c r="A3370" t="s">
        <v>9157</v>
      </c>
      <c r="B3370" s="18" t="s">
        <v>15</v>
      </c>
      <c r="C3370" s="18" t="s">
        <v>27</v>
      </c>
      <c r="D3370" s="18" t="s">
        <v>35</v>
      </c>
      <c r="E3370" s="18" t="s">
        <v>40</v>
      </c>
      <c r="F3370" s="18">
        <v>1008</v>
      </c>
      <c r="G3370" s="18">
        <v>721.75</v>
      </c>
      <c r="H3370" s="18">
        <v>1130.79</v>
      </c>
      <c r="I3370" s="43">
        <v>24</v>
      </c>
      <c r="J3370" s="18" t="s">
        <v>47</v>
      </c>
      <c r="K3370" t="s">
        <v>5630</v>
      </c>
      <c r="L3370" s="18" t="s">
        <v>1917</v>
      </c>
    </row>
    <row r="3371" spans="1:12" x14ac:dyDescent="0.3">
      <c r="A3371" t="s">
        <v>9491</v>
      </c>
      <c r="B3371" s="18" t="s">
        <v>16</v>
      </c>
      <c r="C3371" s="18" t="s">
        <v>22</v>
      </c>
      <c r="D3371" s="18" t="s">
        <v>32</v>
      </c>
      <c r="E3371" s="18" t="s">
        <v>36</v>
      </c>
      <c r="F3371" s="18">
        <v>1004</v>
      </c>
      <c r="G3371" s="18">
        <v>465.29</v>
      </c>
      <c r="H3371" s="18">
        <v>580.58000000000004</v>
      </c>
      <c r="I3371" s="43">
        <v>413</v>
      </c>
      <c r="J3371" s="18" t="s">
        <v>47</v>
      </c>
      <c r="K3371" t="s">
        <v>5565</v>
      </c>
      <c r="L3371" s="18" t="s">
        <v>2451</v>
      </c>
    </row>
    <row r="3372" spans="1:12" x14ac:dyDescent="0.3">
      <c r="A3372" t="s">
        <v>10659</v>
      </c>
      <c r="B3372" s="18" t="s">
        <v>17</v>
      </c>
      <c r="C3372" s="18" t="s">
        <v>26</v>
      </c>
      <c r="D3372" s="18" t="s">
        <v>35</v>
      </c>
      <c r="E3372" s="18" t="s">
        <v>40</v>
      </c>
      <c r="F3372" s="18">
        <v>1043</v>
      </c>
      <c r="G3372" s="18">
        <v>980.81</v>
      </c>
      <c r="H3372" s="18">
        <v>1108.22</v>
      </c>
      <c r="I3372" s="43">
        <v>371</v>
      </c>
      <c r="J3372" s="18" t="s">
        <v>47</v>
      </c>
      <c r="K3372" t="s">
        <v>4418</v>
      </c>
      <c r="L3372" s="18" t="s">
        <v>4287</v>
      </c>
    </row>
    <row r="3373" spans="1:12" x14ac:dyDescent="0.3">
      <c r="A3373" t="s">
        <v>7345</v>
      </c>
      <c r="B3373" s="18" t="s">
        <v>18</v>
      </c>
      <c r="C3373" s="18" t="s">
        <v>30</v>
      </c>
      <c r="D3373" s="18" t="s">
        <v>35</v>
      </c>
      <c r="E3373" s="18" t="s">
        <v>38</v>
      </c>
      <c r="F3373" s="18">
        <v>1062</v>
      </c>
      <c r="G3373" s="18">
        <v>280.45999999999998</v>
      </c>
      <c r="H3373" s="18">
        <v>369.59</v>
      </c>
      <c r="I3373" s="43">
        <v>11</v>
      </c>
      <c r="J3373" s="18" t="s">
        <v>47</v>
      </c>
      <c r="K3373" t="s">
        <v>4535</v>
      </c>
      <c r="L3373" s="18" t="s">
        <v>551</v>
      </c>
    </row>
    <row r="3374" spans="1:12" x14ac:dyDescent="0.3">
      <c r="A3374" t="s">
        <v>7847</v>
      </c>
      <c r="B3374" s="18" t="s">
        <v>18</v>
      </c>
      <c r="C3374" s="18" t="s">
        <v>23</v>
      </c>
      <c r="D3374" s="18" t="s">
        <v>31</v>
      </c>
      <c r="E3374" s="18" t="s">
        <v>42</v>
      </c>
      <c r="F3374" s="18">
        <v>1030</v>
      </c>
      <c r="G3374" s="18">
        <v>358.18</v>
      </c>
      <c r="H3374" s="18">
        <v>708.83</v>
      </c>
      <c r="I3374" s="43">
        <v>222</v>
      </c>
      <c r="J3374" s="18" t="s">
        <v>47</v>
      </c>
      <c r="K3374" t="s">
        <v>5887</v>
      </c>
      <c r="L3374" s="18" t="s">
        <v>1878</v>
      </c>
    </row>
    <row r="3375" spans="1:12" x14ac:dyDescent="0.3">
      <c r="A3375" t="s">
        <v>6860</v>
      </c>
      <c r="B3375" s="18" t="s">
        <v>15</v>
      </c>
      <c r="C3375" s="18" t="s">
        <v>29</v>
      </c>
      <c r="D3375" s="18" t="s">
        <v>35</v>
      </c>
      <c r="E3375" s="18" t="s">
        <v>40</v>
      </c>
      <c r="F3375" s="18">
        <v>1078</v>
      </c>
      <c r="G3375" s="18">
        <v>142.02000000000001</v>
      </c>
      <c r="H3375" s="18">
        <v>278.94</v>
      </c>
      <c r="I3375" s="43">
        <v>284</v>
      </c>
      <c r="J3375" s="18" t="s">
        <v>47</v>
      </c>
      <c r="K3375" t="s">
        <v>5132</v>
      </c>
      <c r="L3375" s="18" t="s">
        <v>1357</v>
      </c>
    </row>
    <row r="3376" spans="1:12" x14ac:dyDescent="0.3">
      <c r="A3376" t="s">
        <v>8585</v>
      </c>
      <c r="B3376" s="18" t="s">
        <v>13</v>
      </c>
      <c r="C3376" s="18" t="s">
        <v>27</v>
      </c>
      <c r="D3376" s="18" t="s">
        <v>31</v>
      </c>
      <c r="E3376" s="18" t="s">
        <v>42</v>
      </c>
      <c r="F3376" s="18">
        <v>1054</v>
      </c>
      <c r="G3376" s="18">
        <v>419.64</v>
      </c>
      <c r="H3376" s="18">
        <v>538.70000000000005</v>
      </c>
      <c r="I3376" s="43">
        <v>250</v>
      </c>
      <c r="J3376" s="18" t="s">
        <v>47</v>
      </c>
      <c r="K3376" t="s">
        <v>5550</v>
      </c>
      <c r="L3376" s="18" t="s">
        <v>989</v>
      </c>
    </row>
    <row r="3377" spans="1:12" x14ac:dyDescent="0.3">
      <c r="A3377" t="s">
        <v>8330</v>
      </c>
      <c r="B3377" s="18" t="s">
        <v>11</v>
      </c>
      <c r="C3377" s="18" t="s">
        <v>26</v>
      </c>
      <c r="D3377" s="18" t="s">
        <v>35</v>
      </c>
      <c r="E3377" s="18" t="s">
        <v>37</v>
      </c>
      <c r="F3377" s="18">
        <v>1045</v>
      </c>
      <c r="G3377" s="18">
        <v>1412.97</v>
      </c>
      <c r="H3377" s="18">
        <v>1827.3</v>
      </c>
      <c r="I3377" s="43">
        <v>125</v>
      </c>
      <c r="J3377" s="18" t="s">
        <v>47</v>
      </c>
      <c r="K3377" t="s">
        <v>4573</v>
      </c>
      <c r="L3377" s="18" t="s">
        <v>576</v>
      </c>
    </row>
    <row r="3378" spans="1:12" x14ac:dyDescent="0.3">
      <c r="A3378" t="s">
        <v>8304</v>
      </c>
      <c r="B3378" s="18" t="s">
        <v>18</v>
      </c>
      <c r="C3378" s="18" t="s">
        <v>24</v>
      </c>
      <c r="D3378" s="18" t="s">
        <v>34</v>
      </c>
      <c r="E3378" s="18" t="s">
        <v>42</v>
      </c>
      <c r="F3378" s="18">
        <v>1027</v>
      </c>
      <c r="G3378" s="18">
        <v>685.23</v>
      </c>
      <c r="H3378" s="18">
        <v>1246.3499999999999</v>
      </c>
      <c r="I3378" s="43">
        <v>130</v>
      </c>
      <c r="J3378" s="18" t="s">
        <v>47</v>
      </c>
      <c r="K3378" t="s">
        <v>5461</v>
      </c>
      <c r="L3378" s="18" t="s">
        <v>535</v>
      </c>
    </row>
    <row r="3379" spans="1:12" x14ac:dyDescent="0.3">
      <c r="A3379" t="s">
        <v>8582</v>
      </c>
      <c r="B3379" s="18" t="s">
        <v>11</v>
      </c>
      <c r="C3379" s="18" t="s">
        <v>25</v>
      </c>
      <c r="D3379" s="18" t="s">
        <v>31</v>
      </c>
      <c r="E3379" s="18" t="s">
        <v>43</v>
      </c>
      <c r="F3379" s="18">
        <v>1090</v>
      </c>
      <c r="G3379" s="18">
        <v>1310.3699999999999</v>
      </c>
      <c r="H3379" s="18">
        <v>1851.72</v>
      </c>
      <c r="I3379" s="43">
        <v>45</v>
      </c>
      <c r="J3379" s="18" t="s">
        <v>47</v>
      </c>
      <c r="K3379" t="s">
        <v>5901</v>
      </c>
      <c r="L3379" s="18" t="s">
        <v>982</v>
      </c>
    </row>
    <row r="3380" spans="1:12" x14ac:dyDescent="0.3">
      <c r="A3380" t="s">
        <v>8154</v>
      </c>
      <c r="B3380" s="18" t="s">
        <v>11</v>
      </c>
      <c r="C3380" s="18" t="s">
        <v>30</v>
      </c>
      <c r="D3380" s="18" t="s">
        <v>32</v>
      </c>
      <c r="E3380" s="18" t="s">
        <v>45</v>
      </c>
      <c r="F3380" s="18">
        <v>1084</v>
      </c>
      <c r="G3380" s="18">
        <v>232.44</v>
      </c>
      <c r="H3380" s="18">
        <v>384.44</v>
      </c>
      <c r="I3380" s="43">
        <v>468</v>
      </c>
      <c r="J3380" s="18" t="s">
        <v>47</v>
      </c>
      <c r="K3380" t="s">
        <v>5617</v>
      </c>
      <c r="L3380" s="18" t="s">
        <v>281</v>
      </c>
    </row>
    <row r="3381" spans="1:12" x14ac:dyDescent="0.3">
      <c r="A3381" t="s">
        <v>7349</v>
      </c>
      <c r="B3381" s="18" t="s">
        <v>12</v>
      </c>
      <c r="C3381" s="18" t="s">
        <v>26</v>
      </c>
      <c r="D3381" s="18" t="s">
        <v>35</v>
      </c>
      <c r="E3381" s="18" t="s">
        <v>45</v>
      </c>
      <c r="F3381" s="18">
        <v>1098</v>
      </c>
      <c r="G3381" s="18">
        <v>583.34</v>
      </c>
      <c r="H3381" s="18">
        <v>669.7</v>
      </c>
      <c r="I3381" s="43">
        <v>356</v>
      </c>
      <c r="J3381" s="18" t="s">
        <v>47</v>
      </c>
      <c r="K3381" t="s">
        <v>5155</v>
      </c>
      <c r="L3381" s="18" t="s">
        <v>631</v>
      </c>
    </row>
    <row r="3382" spans="1:12" x14ac:dyDescent="0.3">
      <c r="A3382" t="s">
        <v>8584</v>
      </c>
      <c r="B3382" s="18" t="s">
        <v>11</v>
      </c>
      <c r="C3382" s="18" t="s">
        <v>25</v>
      </c>
      <c r="D3382" s="18" t="s">
        <v>31</v>
      </c>
      <c r="E3382" s="18" t="s">
        <v>41</v>
      </c>
      <c r="F3382" s="18">
        <v>1037</v>
      </c>
      <c r="G3382" s="18">
        <v>965.23</v>
      </c>
      <c r="H3382" s="18">
        <v>1803.58</v>
      </c>
      <c r="I3382" s="43">
        <v>435</v>
      </c>
      <c r="J3382" s="18" t="s">
        <v>47</v>
      </c>
      <c r="K3382" t="s">
        <v>5176</v>
      </c>
      <c r="L3382" s="18" t="s">
        <v>985</v>
      </c>
    </row>
    <row r="3383" spans="1:12" x14ac:dyDescent="0.3">
      <c r="A3383" t="s">
        <v>10637</v>
      </c>
      <c r="B3383" s="18" t="s">
        <v>15</v>
      </c>
      <c r="C3383" s="18" t="s">
        <v>22</v>
      </c>
      <c r="D3383" s="18" t="s">
        <v>32</v>
      </c>
      <c r="E3383" s="18" t="s">
        <v>37</v>
      </c>
      <c r="F3383" s="18">
        <v>1061</v>
      </c>
      <c r="G3383" s="18">
        <v>506.87</v>
      </c>
      <c r="H3383" s="18">
        <v>822.65</v>
      </c>
      <c r="I3383" s="43">
        <v>469</v>
      </c>
      <c r="J3383" s="18" t="s">
        <v>47</v>
      </c>
      <c r="K3383" t="s">
        <v>4454</v>
      </c>
      <c r="L3383" s="18" t="s">
        <v>4252</v>
      </c>
    </row>
    <row r="3384" spans="1:12" x14ac:dyDescent="0.3">
      <c r="A3384" t="s">
        <v>7950</v>
      </c>
      <c r="B3384" s="18" t="s">
        <v>20</v>
      </c>
      <c r="C3384" s="18" t="s">
        <v>23</v>
      </c>
      <c r="D3384" s="18" t="s">
        <v>32</v>
      </c>
      <c r="E3384" s="18" t="s">
        <v>37</v>
      </c>
      <c r="F3384" s="18">
        <v>1076</v>
      </c>
      <c r="G3384" s="18">
        <v>1722.96</v>
      </c>
      <c r="H3384" s="18">
        <v>2161.41</v>
      </c>
      <c r="I3384" s="43">
        <v>294</v>
      </c>
      <c r="J3384" s="18" t="s">
        <v>47</v>
      </c>
      <c r="K3384" t="s">
        <v>4888</v>
      </c>
      <c r="L3384" s="18" t="s">
        <v>2464</v>
      </c>
    </row>
    <row r="3385" spans="1:12" x14ac:dyDescent="0.3">
      <c r="A3385" t="s">
        <v>10003</v>
      </c>
      <c r="B3385" s="18" t="s">
        <v>18</v>
      </c>
      <c r="C3385" s="18" t="s">
        <v>26</v>
      </c>
      <c r="D3385" s="18" t="s">
        <v>33</v>
      </c>
      <c r="E3385" s="18" t="s">
        <v>41</v>
      </c>
      <c r="F3385" s="18">
        <v>1057</v>
      </c>
      <c r="G3385" s="18">
        <v>1576.51</v>
      </c>
      <c r="H3385" s="18">
        <v>2568.23</v>
      </c>
      <c r="I3385" s="43">
        <v>334</v>
      </c>
      <c r="J3385" s="18" t="s">
        <v>47</v>
      </c>
      <c r="K3385" t="s">
        <v>5251</v>
      </c>
      <c r="L3385" s="18" t="s">
        <v>3273</v>
      </c>
    </row>
    <row r="3386" spans="1:12" x14ac:dyDescent="0.3">
      <c r="A3386" t="s">
        <v>10267</v>
      </c>
      <c r="B3386" s="18" t="s">
        <v>16</v>
      </c>
      <c r="C3386" s="18" t="s">
        <v>23</v>
      </c>
      <c r="D3386" s="18" t="s">
        <v>31</v>
      </c>
      <c r="E3386" s="18" t="s">
        <v>43</v>
      </c>
      <c r="F3386" s="18">
        <v>1098</v>
      </c>
      <c r="G3386" s="18">
        <v>73.5</v>
      </c>
      <c r="H3386" s="18">
        <v>84.26</v>
      </c>
      <c r="I3386" s="43">
        <v>95</v>
      </c>
      <c r="J3386" s="18" t="s">
        <v>47</v>
      </c>
      <c r="K3386" t="s">
        <v>4470</v>
      </c>
      <c r="L3386" s="18" t="s">
        <v>3668</v>
      </c>
    </row>
    <row r="3387" spans="1:12" x14ac:dyDescent="0.3">
      <c r="A3387" t="s">
        <v>8912</v>
      </c>
      <c r="B3387" s="18" t="s">
        <v>17</v>
      </c>
      <c r="C3387" s="18" t="s">
        <v>21</v>
      </c>
      <c r="D3387" s="18" t="s">
        <v>32</v>
      </c>
      <c r="E3387" s="18" t="s">
        <v>45</v>
      </c>
      <c r="F3387" s="18">
        <v>1036</v>
      </c>
      <c r="G3387" s="18">
        <v>999.7</v>
      </c>
      <c r="H3387" s="18">
        <v>1453.72</v>
      </c>
      <c r="I3387" s="43">
        <v>55</v>
      </c>
      <c r="J3387" s="18" t="s">
        <v>47</v>
      </c>
      <c r="K3387" t="s">
        <v>5990</v>
      </c>
      <c r="L3387" s="18" t="s">
        <v>338</v>
      </c>
    </row>
    <row r="3388" spans="1:12" x14ac:dyDescent="0.3">
      <c r="A3388" t="s">
        <v>10102</v>
      </c>
      <c r="B3388" s="18" t="s">
        <v>20</v>
      </c>
      <c r="C3388" s="18" t="s">
        <v>30</v>
      </c>
      <c r="D3388" s="18" t="s">
        <v>31</v>
      </c>
      <c r="E3388" s="18" t="s">
        <v>43</v>
      </c>
      <c r="F3388" s="18">
        <v>1028</v>
      </c>
      <c r="G3388" s="18">
        <v>746.08</v>
      </c>
      <c r="H3388" s="18">
        <v>1140.1600000000001</v>
      </c>
      <c r="I3388" s="43">
        <v>468</v>
      </c>
      <c r="J3388" s="18" t="s">
        <v>47</v>
      </c>
      <c r="K3388" t="s">
        <v>4710</v>
      </c>
      <c r="L3388" s="18" t="s">
        <v>3436</v>
      </c>
    </row>
    <row r="3389" spans="1:12" x14ac:dyDescent="0.3">
      <c r="A3389" t="s">
        <v>7561</v>
      </c>
      <c r="B3389" s="18" t="s">
        <v>11</v>
      </c>
      <c r="C3389" s="18" t="s">
        <v>27</v>
      </c>
      <c r="D3389" s="18" t="s">
        <v>32</v>
      </c>
      <c r="E3389" s="18" t="s">
        <v>41</v>
      </c>
      <c r="F3389" s="18">
        <v>1061</v>
      </c>
      <c r="G3389" s="18">
        <v>417.08</v>
      </c>
      <c r="H3389" s="18">
        <v>670.51</v>
      </c>
      <c r="I3389" s="43">
        <v>123</v>
      </c>
      <c r="J3389" s="18" t="s">
        <v>47</v>
      </c>
      <c r="K3389" t="s">
        <v>5429</v>
      </c>
      <c r="L3389" s="18" t="s">
        <v>2789</v>
      </c>
    </row>
    <row r="3390" spans="1:12" x14ac:dyDescent="0.3">
      <c r="A3390" t="s">
        <v>8394</v>
      </c>
      <c r="B3390" s="18" t="s">
        <v>13</v>
      </c>
      <c r="C3390" s="18" t="s">
        <v>26</v>
      </c>
      <c r="D3390" s="18" t="s">
        <v>31</v>
      </c>
      <c r="E3390" s="18" t="s">
        <v>42</v>
      </c>
      <c r="F3390" s="18">
        <v>1026</v>
      </c>
      <c r="G3390" s="18">
        <v>1392.64</v>
      </c>
      <c r="H3390" s="18">
        <v>2533.27</v>
      </c>
      <c r="I3390" s="43">
        <v>320</v>
      </c>
      <c r="J3390" s="18" t="s">
        <v>47</v>
      </c>
      <c r="K3390" t="s">
        <v>5763</v>
      </c>
      <c r="L3390" s="18" t="s">
        <v>684</v>
      </c>
    </row>
    <row r="3391" spans="1:12" x14ac:dyDescent="0.3">
      <c r="A3391" t="s">
        <v>9384</v>
      </c>
      <c r="B3391" s="18" t="s">
        <v>18</v>
      </c>
      <c r="C3391" s="18" t="s">
        <v>26</v>
      </c>
      <c r="D3391" s="18" t="s">
        <v>32</v>
      </c>
      <c r="E3391" s="18" t="s">
        <v>37</v>
      </c>
      <c r="F3391" s="18">
        <v>1050</v>
      </c>
      <c r="G3391" s="18">
        <v>160.01</v>
      </c>
      <c r="H3391" s="18">
        <v>316.92</v>
      </c>
      <c r="I3391" s="43">
        <v>280</v>
      </c>
      <c r="J3391" s="18" t="s">
        <v>47</v>
      </c>
      <c r="K3391" t="s">
        <v>5752</v>
      </c>
      <c r="L3391" s="18" t="s">
        <v>2282</v>
      </c>
    </row>
    <row r="3392" spans="1:12" x14ac:dyDescent="0.3">
      <c r="A3392" t="s">
        <v>7606</v>
      </c>
      <c r="B3392" s="18" t="s">
        <v>20</v>
      </c>
      <c r="C3392" s="18" t="s">
        <v>21</v>
      </c>
      <c r="D3392" s="18" t="s">
        <v>33</v>
      </c>
      <c r="E3392" s="18" t="s">
        <v>38</v>
      </c>
      <c r="F3392" s="18">
        <v>1042</v>
      </c>
      <c r="G3392" s="18">
        <v>1617</v>
      </c>
      <c r="H3392" s="18">
        <v>2980.93</v>
      </c>
      <c r="I3392" s="43">
        <v>32</v>
      </c>
      <c r="J3392" s="18" t="s">
        <v>47</v>
      </c>
      <c r="K3392" t="s">
        <v>5232</v>
      </c>
      <c r="L3392" s="18" t="s">
        <v>3302</v>
      </c>
    </row>
    <row r="3393" spans="1:12" x14ac:dyDescent="0.3">
      <c r="A3393" t="s">
        <v>8841</v>
      </c>
      <c r="B3393" s="18" t="s">
        <v>15</v>
      </c>
      <c r="C3393" s="18" t="s">
        <v>27</v>
      </c>
      <c r="D3393" s="18" t="s">
        <v>35</v>
      </c>
      <c r="E3393" s="18" t="s">
        <v>36</v>
      </c>
      <c r="F3393" s="18">
        <v>1095</v>
      </c>
      <c r="G3393" s="18">
        <v>1132.54</v>
      </c>
      <c r="H3393" s="18">
        <v>2103.6</v>
      </c>
      <c r="I3393" s="43">
        <v>316</v>
      </c>
      <c r="J3393" s="18" t="s">
        <v>47</v>
      </c>
      <c r="K3393" t="s">
        <v>6014</v>
      </c>
      <c r="L3393" s="18" t="s">
        <v>1412</v>
      </c>
    </row>
    <row r="3394" spans="1:12" x14ac:dyDescent="0.3">
      <c r="A3394" t="s">
        <v>10638</v>
      </c>
      <c r="B3394" s="18" t="s">
        <v>14</v>
      </c>
      <c r="C3394" s="18" t="s">
        <v>29</v>
      </c>
      <c r="D3394" s="18" t="s">
        <v>31</v>
      </c>
      <c r="E3394" s="18" t="s">
        <v>40</v>
      </c>
      <c r="F3394" s="18">
        <v>1023</v>
      </c>
      <c r="G3394" s="18">
        <v>418.38</v>
      </c>
      <c r="H3394" s="18">
        <v>701.07</v>
      </c>
      <c r="I3394" s="43">
        <v>53</v>
      </c>
      <c r="J3394" s="18" t="s">
        <v>47</v>
      </c>
      <c r="K3394" t="s">
        <v>4452</v>
      </c>
      <c r="L3394" s="18" t="s">
        <v>4254</v>
      </c>
    </row>
    <row r="3395" spans="1:12" x14ac:dyDescent="0.3">
      <c r="A3395" t="s">
        <v>7739</v>
      </c>
      <c r="B3395" s="18" t="s">
        <v>18</v>
      </c>
      <c r="C3395" s="18" t="s">
        <v>30</v>
      </c>
      <c r="D3395" s="18" t="s">
        <v>31</v>
      </c>
      <c r="E3395" s="18" t="s">
        <v>40</v>
      </c>
      <c r="F3395" s="18">
        <v>1084</v>
      </c>
      <c r="G3395" s="18">
        <v>552</v>
      </c>
      <c r="H3395" s="18">
        <v>1011.81</v>
      </c>
      <c r="I3395" s="43">
        <v>56</v>
      </c>
      <c r="J3395" s="18" t="s">
        <v>47</v>
      </c>
      <c r="K3395" t="s">
        <v>5864</v>
      </c>
      <c r="L3395" s="18" t="s">
        <v>1958</v>
      </c>
    </row>
    <row r="3396" spans="1:12" x14ac:dyDescent="0.3">
      <c r="A3396" t="s">
        <v>10288</v>
      </c>
      <c r="B3396" s="18" t="s">
        <v>18</v>
      </c>
      <c r="C3396" s="18" t="s">
        <v>21</v>
      </c>
      <c r="D3396" s="18" t="s">
        <v>31</v>
      </c>
      <c r="E3396" s="18" t="s">
        <v>38</v>
      </c>
      <c r="F3396" s="18">
        <v>1061</v>
      </c>
      <c r="G3396" s="18">
        <v>1246.47</v>
      </c>
      <c r="H3396" s="18">
        <v>2023.09</v>
      </c>
      <c r="I3396" s="43">
        <v>301</v>
      </c>
      <c r="J3396" s="18" t="s">
        <v>47</v>
      </c>
      <c r="K3396" t="s">
        <v>4941</v>
      </c>
      <c r="L3396" s="18" t="s">
        <v>3693</v>
      </c>
    </row>
    <row r="3397" spans="1:12" x14ac:dyDescent="0.3">
      <c r="A3397" t="s">
        <v>10651</v>
      </c>
      <c r="B3397" s="18" t="s">
        <v>17</v>
      </c>
      <c r="C3397" s="18" t="s">
        <v>26</v>
      </c>
      <c r="D3397" s="18" t="s">
        <v>34</v>
      </c>
      <c r="E3397" s="18" t="s">
        <v>45</v>
      </c>
      <c r="F3397" s="18">
        <v>1026</v>
      </c>
      <c r="G3397" s="18">
        <v>322.76</v>
      </c>
      <c r="H3397" s="18">
        <v>551.28</v>
      </c>
      <c r="I3397" s="43">
        <v>482</v>
      </c>
      <c r="J3397" s="18" t="s">
        <v>47</v>
      </c>
      <c r="K3397" t="s">
        <v>4427</v>
      </c>
      <c r="L3397" s="18" t="s">
        <v>4278</v>
      </c>
    </row>
    <row r="3398" spans="1:12" x14ac:dyDescent="0.3">
      <c r="A3398" t="s">
        <v>8819</v>
      </c>
      <c r="B3398" s="18" t="s">
        <v>19</v>
      </c>
      <c r="C3398" s="18" t="s">
        <v>21</v>
      </c>
      <c r="D3398" s="18" t="s">
        <v>31</v>
      </c>
      <c r="E3398" s="18" t="s">
        <v>37</v>
      </c>
      <c r="F3398" s="18">
        <v>1088</v>
      </c>
      <c r="G3398" s="18">
        <v>270.67</v>
      </c>
      <c r="H3398" s="18">
        <v>319.22000000000003</v>
      </c>
      <c r="I3398" s="43">
        <v>61</v>
      </c>
      <c r="J3398" s="18" t="s">
        <v>47</v>
      </c>
      <c r="K3398" t="s">
        <v>5260</v>
      </c>
      <c r="L3398" s="18" t="s">
        <v>1376</v>
      </c>
    </row>
    <row r="3399" spans="1:12" x14ac:dyDescent="0.3">
      <c r="A3399" t="s">
        <v>8664</v>
      </c>
      <c r="B3399" s="18" t="s">
        <v>13</v>
      </c>
      <c r="C3399" s="18" t="s">
        <v>23</v>
      </c>
      <c r="D3399" s="18" t="s">
        <v>33</v>
      </c>
      <c r="E3399" s="18" t="s">
        <v>43</v>
      </c>
      <c r="F3399" s="18">
        <v>1093</v>
      </c>
      <c r="G3399" s="18">
        <v>556.09</v>
      </c>
      <c r="H3399" s="18">
        <v>887.51</v>
      </c>
      <c r="I3399" s="43">
        <v>438</v>
      </c>
      <c r="J3399" s="18" t="s">
        <v>47</v>
      </c>
      <c r="K3399" t="s">
        <v>5293</v>
      </c>
      <c r="L3399" s="18" t="s">
        <v>1119</v>
      </c>
    </row>
    <row r="3400" spans="1:12" x14ac:dyDescent="0.3">
      <c r="A3400" t="s">
        <v>9960</v>
      </c>
      <c r="B3400" s="18" t="s">
        <v>13</v>
      </c>
      <c r="C3400" s="18" t="s">
        <v>24</v>
      </c>
      <c r="D3400" s="18" t="s">
        <v>35</v>
      </c>
      <c r="E3400" s="18" t="s">
        <v>37</v>
      </c>
      <c r="F3400" s="18">
        <v>1021</v>
      </c>
      <c r="G3400" s="18">
        <v>427.89</v>
      </c>
      <c r="H3400" s="18">
        <v>645.29</v>
      </c>
      <c r="I3400" s="43">
        <v>177</v>
      </c>
      <c r="J3400" s="18" t="s">
        <v>47</v>
      </c>
      <c r="K3400" t="s">
        <v>4969</v>
      </c>
      <c r="L3400" s="18" t="s">
        <v>3193</v>
      </c>
    </row>
    <row r="3401" spans="1:12" x14ac:dyDescent="0.3">
      <c r="A3401" t="s">
        <v>7673</v>
      </c>
      <c r="B3401" s="18" t="s">
        <v>14</v>
      </c>
      <c r="C3401" s="18" t="s">
        <v>24</v>
      </c>
      <c r="D3401" s="18" t="s">
        <v>32</v>
      </c>
      <c r="E3401" s="18" t="s">
        <v>42</v>
      </c>
      <c r="F3401" s="18">
        <v>1046</v>
      </c>
      <c r="G3401" s="18">
        <v>1916.52</v>
      </c>
      <c r="H3401" s="18">
        <v>2274.46</v>
      </c>
      <c r="I3401" s="43">
        <v>159</v>
      </c>
      <c r="J3401" s="18" t="s">
        <v>47</v>
      </c>
      <c r="K3401" t="s">
        <v>4654</v>
      </c>
      <c r="L3401" s="18" t="s">
        <v>503</v>
      </c>
    </row>
    <row r="3402" spans="1:12" x14ac:dyDescent="0.3">
      <c r="A3402" t="s">
        <v>8369</v>
      </c>
      <c r="B3402" s="18" t="s">
        <v>18</v>
      </c>
      <c r="C3402" s="18" t="s">
        <v>22</v>
      </c>
      <c r="D3402" s="18" t="s">
        <v>33</v>
      </c>
      <c r="E3402" s="18" t="s">
        <v>39</v>
      </c>
      <c r="F3402" s="18">
        <v>1086</v>
      </c>
      <c r="G3402" s="18">
        <v>1498.23</v>
      </c>
      <c r="H3402" s="18">
        <v>2036.63</v>
      </c>
      <c r="I3402" s="43">
        <v>478</v>
      </c>
      <c r="J3402" s="18" t="s">
        <v>47</v>
      </c>
      <c r="K3402" t="s">
        <v>6210</v>
      </c>
      <c r="L3402" s="18" t="s">
        <v>648</v>
      </c>
    </row>
    <row r="3403" spans="1:12" x14ac:dyDescent="0.3">
      <c r="A3403" t="s">
        <v>9644</v>
      </c>
      <c r="B3403" s="18" t="s">
        <v>16</v>
      </c>
      <c r="C3403" s="18" t="s">
        <v>23</v>
      </c>
      <c r="D3403" s="18" t="s">
        <v>32</v>
      </c>
      <c r="E3403" s="18" t="s">
        <v>45</v>
      </c>
      <c r="F3403" s="18">
        <v>1020</v>
      </c>
      <c r="G3403" s="18">
        <v>1151.67</v>
      </c>
      <c r="H3403" s="18">
        <v>1290.0899999999999</v>
      </c>
      <c r="I3403" s="43">
        <v>376</v>
      </c>
      <c r="J3403" s="18" t="s">
        <v>47</v>
      </c>
      <c r="K3403" t="s">
        <v>5576</v>
      </c>
      <c r="L3403" s="18" t="s">
        <v>2702</v>
      </c>
    </row>
    <row r="3404" spans="1:12" x14ac:dyDescent="0.3">
      <c r="A3404" t="s">
        <v>8230</v>
      </c>
      <c r="B3404" s="18" t="s">
        <v>20</v>
      </c>
      <c r="C3404" s="18" t="s">
        <v>25</v>
      </c>
      <c r="D3404" s="18" t="s">
        <v>34</v>
      </c>
      <c r="E3404" s="18" t="s">
        <v>45</v>
      </c>
      <c r="F3404" s="18">
        <v>1095</v>
      </c>
      <c r="G3404" s="18">
        <v>306</v>
      </c>
      <c r="H3404" s="18">
        <v>480</v>
      </c>
      <c r="I3404" s="43">
        <v>355</v>
      </c>
      <c r="J3404" s="18" t="s">
        <v>47</v>
      </c>
      <c r="K3404" t="s">
        <v>5513</v>
      </c>
      <c r="L3404" s="18" t="s">
        <v>413</v>
      </c>
    </row>
    <row r="3405" spans="1:12" x14ac:dyDescent="0.3">
      <c r="A3405" t="s">
        <v>8388</v>
      </c>
      <c r="B3405" s="18" t="s">
        <v>20</v>
      </c>
      <c r="C3405" s="18" t="s">
        <v>29</v>
      </c>
      <c r="D3405" s="18" t="s">
        <v>35</v>
      </c>
      <c r="E3405" s="18" t="s">
        <v>36</v>
      </c>
      <c r="F3405" s="18">
        <v>1025</v>
      </c>
      <c r="G3405" s="18">
        <v>853.75</v>
      </c>
      <c r="H3405" s="18">
        <v>1455.02</v>
      </c>
      <c r="I3405" s="43">
        <v>251</v>
      </c>
      <c r="J3405" s="18" t="s">
        <v>47</v>
      </c>
      <c r="K3405" t="s">
        <v>6204</v>
      </c>
      <c r="L3405" s="18" t="s">
        <v>675</v>
      </c>
    </row>
    <row r="3406" spans="1:12" x14ac:dyDescent="0.3">
      <c r="A3406" t="s">
        <v>8199</v>
      </c>
      <c r="B3406" s="18" t="s">
        <v>16</v>
      </c>
      <c r="C3406" s="18" t="s">
        <v>27</v>
      </c>
      <c r="D3406" s="18" t="s">
        <v>35</v>
      </c>
      <c r="E3406" s="18" t="s">
        <v>42</v>
      </c>
      <c r="F3406" s="18">
        <v>1011</v>
      </c>
      <c r="G3406" s="18">
        <v>1632.19</v>
      </c>
      <c r="H3406" s="18">
        <v>3202.88</v>
      </c>
      <c r="I3406" s="43">
        <v>318</v>
      </c>
      <c r="J3406" s="18" t="s">
        <v>47</v>
      </c>
      <c r="K3406" t="s">
        <v>5175</v>
      </c>
      <c r="L3406" s="18" t="s">
        <v>358</v>
      </c>
    </row>
    <row r="3407" spans="1:12" x14ac:dyDescent="0.3">
      <c r="A3407" t="s">
        <v>8429</v>
      </c>
      <c r="B3407" s="18" t="s">
        <v>18</v>
      </c>
      <c r="C3407" s="18" t="s">
        <v>28</v>
      </c>
      <c r="D3407" s="18" t="s">
        <v>34</v>
      </c>
      <c r="E3407" s="18" t="s">
        <v>40</v>
      </c>
      <c r="F3407" s="18">
        <v>1035</v>
      </c>
      <c r="G3407" s="18">
        <v>596.1</v>
      </c>
      <c r="H3407" s="18">
        <v>741.17</v>
      </c>
      <c r="I3407" s="43">
        <v>320</v>
      </c>
      <c r="J3407" s="18" t="s">
        <v>47</v>
      </c>
      <c r="K3407" t="s">
        <v>6189</v>
      </c>
      <c r="L3407" s="18" t="s">
        <v>738</v>
      </c>
    </row>
    <row r="3408" spans="1:12" x14ac:dyDescent="0.3">
      <c r="A3408" t="s">
        <v>6553</v>
      </c>
      <c r="B3408" s="18" t="s">
        <v>18</v>
      </c>
      <c r="C3408" s="18" t="s">
        <v>21</v>
      </c>
      <c r="D3408" s="18" t="s">
        <v>35</v>
      </c>
      <c r="E3408" s="18" t="s">
        <v>37</v>
      </c>
      <c r="F3408" s="18">
        <v>1034</v>
      </c>
      <c r="G3408" s="18">
        <v>1537.74</v>
      </c>
      <c r="H3408" s="18">
        <v>2568.4299999999998</v>
      </c>
      <c r="I3408" s="43">
        <v>119</v>
      </c>
      <c r="J3408" s="18" t="s">
        <v>47</v>
      </c>
      <c r="K3408" t="s">
        <v>5204</v>
      </c>
      <c r="L3408" s="18" t="s">
        <v>2239</v>
      </c>
    </row>
    <row r="3409" spans="1:12" x14ac:dyDescent="0.3">
      <c r="A3409" t="s">
        <v>7692</v>
      </c>
      <c r="B3409" s="18" t="s">
        <v>13</v>
      </c>
      <c r="C3409" s="18" t="s">
        <v>26</v>
      </c>
      <c r="D3409" s="18" t="s">
        <v>32</v>
      </c>
      <c r="E3409" s="18" t="s">
        <v>40</v>
      </c>
      <c r="F3409" s="18">
        <v>1053</v>
      </c>
      <c r="G3409" s="18">
        <v>1641.04</v>
      </c>
      <c r="H3409" s="18">
        <v>2961.71</v>
      </c>
      <c r="I3409" s="43">
        <v>35</v>
      </c>
      <c r="J3409" s="18" t="s">
        <v>47</v>
      </c>
      <c r="K3409" t="s">
        <v>4474</v>
      </c>
      <c r="L3409" s="18" t="s">
        <v>4030</v>
      </c>
    </row>
    <row r="3410" spans="1:12" x14ac:dyDescent="0.3">
      <c r="A3410" t="s">
        <v>10366</v>
      </c>
      <c r="B3410" s="18" t="s">
        <v>12</v>
      </c>
      <c r="C3410" s="18" t="s">
        <v>21</v>
      </c>
      <c r="D3410" s="18" t="s">
        <v>35</v>
      </c>
      <c r="E3410" s="18" t="s">
        <v>40</v>
      </c>
      <c r="F3410" s="18">
        <v>1068</v>
      </c>
      <c r="G3410" s="18">
        <v>1059.0999999999999</v>
      </c>
      <c r="H3410" s="18">
        <v>1479.64</v>
      </c>
      <c r="I3410" s="43">
        <v>265</v>
      </c>
      <c r="J3410" s="18" t="s">
        <v>47</v>
      </c>
      <c r="K3410" t="s">
        <v>4850</v>
      </c>
      <c r="L3410" s="18" t="s">
        <v>3806</v>
      </c>
    </row>
    <row r="3411" spans="1:12" x14ac:dyDescent="0.3">
      <c r="A3411" t="s">
        <v>9492</v>
      </c>
      <c r="B3411" s="18" t="s">
        <v>17</v>
      </c>
      <c r="C3411" s="18" t="s">
        <v>21</v>
      </c>
      <c r="D3411" s="18" t="s">
        <v>35</v>
      </c>
      <c r="E3411" s="18" t="s">
        <v>42</v>
      </c>
      <c r="F3411" s="18">
        <v>1015</v>
      </c>
      <c r="G3411" s="18">
        <v>569.97</v>
      </c>
      <c r="H3411" s="18">
        <v>706.37</v>
      </c>
      <c r="I3411" s="43">
        <v>376</v>
      </c>
      <c r="J3411" s="18" t="s">
        <v>47</v>
      </c>
      <c r="K3411" t="s">
        <v>5690</v>
      </c>
      <c r="L3411" s="18" t="s">
        <v>2453</v>
      </c>
    </row>
    <row r="3412" spans="1:12" x14ac:dyDescent="0.3">
      <c r="A3412" t="s">
        <v>10237</v>
      </c>
      <c r="B3412" s="18" t="s">
        <v>18</v>
      </c>
      <c r="C3412" s="18" t="s">
        <v>22</v>
      </c>
      <c r="D3412" s="18" t="s">
        <v>31</v>
      </c>
      <c r="E3412" s="18" t="s">
        <v>44</v>
      </c>
      <c r="F3412" s="18">
        <v>1078</v>
      </c>
      <c r="G3412" s="18">
        <v>448.94</v>
      </c>
      <c r="H3412" s="18">
        <v>648.27</v>
      </c>
      <c r="I3412" s="43">
        <v>112</v>
      </c>
      <c r="J3412" s="18" t="s">
        <v>47</v>
      </c>
      <c r="K3412" t="s">
        <v>4994</v>
      </c>
      <c r="L3412" s="18" t="s">
        <v>3627</v>
      </c>
    </row>
    <row r="3413" spans="1:12" x14ac:dyDescent="0.3">
      <c r="A3413" t="s">
        <v>9263</v>
      </c>
      <c r="B3413" s="18" t="s">
        <v>19</v>
      </c>
      <c r="C3413" s="18" t="s">
        <v>26</v>
      </c>
      <c r="D3413" s="18" t="s">
        <v>33</v>
      </c>
      <c r="E3413" s="18" t="s">
        <v>38</v>
      </c>
      <c r="F3413" s="18">
        <v>1070</v>
      </c>
      <c r="G3413" s="18">
        <v>1746.79</v>
      </c>
      <c r="H3413" s="18">
        <v>2485.4899999999998</v>
      </c>
      <c r="I3413" s="43">
        <v>112</v>
      </c>
      <c r="J3413" s="18" t="s">
        <v>47</v>
      </c>
      <c r="K3413" t="s">
        <v>5830</v>
      </c>
      <c r="L3413" s="18" t="s">
        <v>2089</v>
      </c>
    </row>
    <row r="3414" spans="1:12" x14ac:dyDescent="0.3">
      <c r="A3414" t="s">
        <v>10488</v>
      </c>
      <c r="B3414" s="18" t="s">
        <v>15</v>
      </c>
      <c r="C3414" s="18" t="s">
        <v>21</v>
      </c>
      <c r="D3414" s="18" t="s">
        <v>33</v>
      </c>
      <c r="E3414" s="18" t="s">
        <v>41</v>
      </c>
      <c r="F3414" s="18">
        <v>1007</v>
      </c>
      <c r="G3414" s="18">
        <v>198.08</v>
      </c>
      <c r="H3414" s="18">
        <v>306.2</v>
      </c>
      <c r="I3414" s="43">
        <v>369</v>
      </c>
      <c r="J3414" s="18" t="s">
        <v>47</v>
      </c>
      <c r="K3414" t="s">
        <v>4695</v>
      </c>
      <c r="L3414" s="18" t="s">
        <v>3990</v>
      </c>
    </row>
    <row r="3415" spans="1:12" x14ac:dyDescent="0.3">
      <c r="A3415" t="s">
        <v>6512</v>
      </c>
      <c r="B3415" s="18" t="s">
        <v>19</v>
      </c>
      <c r="C3415" s="18" t="s">
        <v>26</v>
      </c>
      <c r="D3415" s="18" t="s">
        <v>32</v>
      </c>
      <c r="E3415" s="18" t="s">
        <v>39</v>
      </c>
      <c r="F3415" s="18">
        <v>1052</v>
      </c>
      <c r="G3415" s="18">
        <v>1231.05</v>
      </c>
      <c r="H3415" s="18">
        <v>2342.83</v>
      </c>
      <c r="I3415" s="43">
        <v>342</v>
      </c>
      <c r="J3415" s="18" t="s">
        <v>47</v>
      </c>
      <c r="K3415" t="s">
        <v>5918</v>
      </c>
      <c r="L3415" s="18" t="s">
        <v>156</v>
      </c>
    </row>
    <row r="3416" spans="1:12" x14ac:dyDescent="0.3">
      <c r="A3416" t="s">
        <v>6684</v>
      </c>
      <c r="B3416" s="18" t="s">
        <v>11</v>
      </c>
      <c r="C3416" s="18" t="s">
        <v>22</v>
      </c>
      <c r="D3416" s="18" t="s">
        <v>31</v>
      </c>
      <c r="E3416" s="18" t="s">
        <v>45</v>
      </c>
      <c r="F3416" s="18">
        <v>1002</v>
      </c>
      <c r="G3416" s="18">
        <v>375.79</v>
      </c>
      <c r="H3416" s="18">
        <v>547.1</v>
      </c>
      <c r="I3416" s="43">
        <v>476</v>
      </c>
      <c r="J3416" s="18" t="s">
        <v>47</v>
      </c>
      <c r="K3416" t="s">
        <v>4841</v>
      </c>
      <c r="L3416" s="18" t="s">
        <v>2617</v>
      </c>
    </row>
    <row r="3417" spans="1:12" x14ac:dyDescent="0.3">
      <c r="A3417" t="s">
        <v>7708</v>
      </c>
      <c r="B3417" s="18" t="s">
        <v>11</v>
      </c>
      <c r="C3417" s="18" t="s">
        <v>21</v>
      </c>
      <c r="D3417" s="18" t="s">
        <v>31</v>
      </c>
      <c r="E3417" s="18" t="s">
        <v>37</v>
      </c>
      <c r="F3417" s="18">
        <v>1058</v>
      </c>
      <c r="G3417" s="18">
        <v>897.35</v>
      </c>
      <c r="H3417" s="18">
        <v>1103.43</v>
      </c>
      <c r="I3417" s="43">
        <v>304</v>
      </c>
      <c r="J3417" s="18" t="s">
        <v>47</v>
      </c>
      <c r="K3417" t="s">
        <v>4690</v>
      </c>
      <c r="L3417" s="18" t="s">
        <v>3998</v>
      </c>
    </row>
    <row r="3418" spans="1:12" x14ac:dyDescent="0.3">
      <c r="A3418" t="s">
        <v>7067</v>
      </c>
      <c r="B3418" s="18" t="s">
        <v>20</v>
      </c>
      <c r="C3418" s="18" t="s">
        <v>28</v>
      </c>
      <c r="D3418" s="18" t="s">
        <v>31</v>
      </c>
      <c r="E3418" s="18" t="s">
        <v>43</v>
      </c>
      <c r="F3418" s="18">
        <v>1079</v>
      </c>
      <c r="G3418" s="18">
        <v>280.13</v>
      </c>
      <c r="H3418" s="18">
        <v>499.71</v>
      </c>
      <c r="I3418" s="43">
        <v>139</v>
      </c>
      <c r="J3418" s="18" t="s">
        <v>47</v>
      </c>
      <c r="K3418" t="s">
        <v>6148</v>
      </c>
      <c r="L3418" s="18" t="s">
        <v>928</v>
      </c>
    </row>
    <row r="3419" spans="1:12" x14ac:dyDescent="0.3">
      <c r="A3419" t="s">
        <v>7248</v>
      </c>
      <c r="B3419" s="18" t="s">
        <v>16</v>
      </c>
      <c r="C3419" s="18" t="s">
        <v>26</v>
      </c>
      <c r="D3419" s="18" t="s">
        <v>32</v>
      </c>
      <c r="E3419" s="18" t="s">
        <v>45</v>
      </c>
      <c r="F3419" s="18">
        <v>1048</v>
      </c>
      <c r="G3419" s="18">
        <v>1035.8</v>
      </c>
      <c r="H3419" s="18">
        <v>1789.77</v>
      </c>
      <c r="I3419" s="43">
        <v>498</v>
      </c>
      <c r="J3419" s="18" t="s">
        <v>47</v>
      </c>
      <c r="K3419" t="s">
        <v>5571</v>
      </c>
      <c r="L3419" s="18" t="s">
        <v>614</v>
      </c>
    </row>
    <row r="3420" spans="1:12" x14ac:dyDescent="0.3">
      <c r="A3420" t="s">
        <v>8228</v>
      </c>
      <c r="B3420" s="18" t="s">
        <v>18</v>
      </c>
      <c r="C3420" s="18" t="s">
        <v>28</v>
      </c>
      <c r="D3420" s="18" t="s">
        <v>35</v>
      </c>
      <c r="E3420" s="18" t="s">
        <v>45</v>
      </c>
      <c r="F3420" s="18">
        <v>1080</v>
      </c>
      <c r="G3420" s="18">
        <v>1362.87</v>
      </c>
      <c r="H3420" s="18">
        <v>2321.16</v>
      </c>
      <c r="I3420" s="43">
        <v>55</v>
      </c>
      <c r="J3420" s="18" t="s">
        <v>47</v>
      </c>
      <c r="K3420" t="s">
        <v>4948</v>
      </c>
      <c r="L3420" s="18" t="s">
        <v>411</v>
      </c>
    </row>
    <row r="3421" spans="1:12" x14ac:dyDescent="0.3">
      <c r="A3421" t="s">
        <v>7282</v>
      </c>
      <c r="B3421" s="18" t="s">
        <v>18</v>
      </c>
      <c r="C3421" s="18" t="s">
        <v>30</v>
      </c>
      <c r="D3421" s="18" t="s">
        <v>32</v>
      </c>
      <c r="E3421" s="18" t="s">
        <v>36</v>
      </c>
      <c r="F3421" s="18">
        <v>1036</v>
      </c>
      <c r="G3421" s="18">
        <v>1969.92</v>
      </c>
      <c r="H3421" s="18">
        <v>3173.24</v>
      </c>
      <c r="I3421" s="43">
        <v>331</v>
      </c>
      <c r="J3421" s="18" t="s">
        <v>47</v>
      </c>
      <c r="K3421" t="s">
        <v>5872</v>
      </c>
      <c r="L3421" s="18" t="s">
        <v>1934</v>
      </c>
    </row>
    <row r="3422" spans="1:12" x14ac:dyDescent="0.3">
      <c r="A3422" t="s">
        <v>6554</v>
      </c>
      <c r="B3422" s="18" t="s">
        <v>13</v>
      </c>
      <c r="C3422" s="18" t="s">
        <v>25</v>
      </c>
      <c r="D3422" s="18" t="s">
        <v>34</v>
      </c>
      <c r="E3422" s="18" t="s">
        <v>36</v>
      </c>
      <c r="F3422" s="18">
        <v>1045</v>
      </c>
      <c r="G3422" s="18">
        <v>658.31</v>
      </c>
      <c r="H3422" s="18">
        <v>943.78</v>
      </c>
      <c r="I3422" s="43">
        <v>191</v>
      </c>
      <c r="J3422" s="18" t="s">
        <v>47</v>
      </c>
      <c r="K3422" t="s">
        <v>5318</v>
      </c>
      <c r="L3422" s="18" t="s">
        <v>3151</v>
      </c>
    </row>
    <row r="3423" spans="1:12" x14ac:dyDescent="0.3">
      <c r="A3423" t="s">
        <v>8709</v>
      </c>
      <c r="B3423" s="18" t="s">
        <v>16</v>
      </c>
      <c r="C3423" s="18" t="s">
        <v>27</v>
      </c>
      <c r="D3423" s="18" t="s">
        <v>33</v>
      </c>
      <c r="E3423" s="18" t="s">
        <v>42</v>
      </c>
      <c r="F3423" s="18">
        <v>1042</v>
      </c>
      <c r="G3423" s="18">
        <v>308.27999999999997</v>
      </c>
      <c r="H3423" s="18">
        <v>559.29999999999995</v>
      </c>
      <c r="I3423" s="43">
        <v>88</v>
      </c>
      <c r="J3423" s="18" t="s">
        <v>47</v>
      </c>
      <c r="K3423" t="s">
        <v>5722</v>
      </c>
      <c r="L3423" s="18" t="s">
        <v>1179</v>
      </c>
    </row>
    <row r="3424" spans="1:12" x14ac:dyDescent="0.3">
      <c r="A3424" t="s">
        <v>6301</v>
      </c>
      <c r="B3424" s="18" t="s">
        <v>4331</v>
      </c>
      <c r="C3424" s="18" t="s">
        <v>28</v>
      </c>
      <c r="D3424" s="18" t="s">
        <v>35</v>
      </c>
      <c r="E3424" s="18" t="s">
        <v>43</v>
      </c>
      <c r="F3424" s="18">
        <v>1029</v>
      </c>
      <c r="G3424" s="18">
        <v>180.75</v>
      </c>
      <c r="H3424" s="18">
        <v>244.78</v>
      </c>
      <c r="I3424" s="43">
        <v>232</v>
      </c>
      <c r="J3424" s="18" t="s">
        <v>47</v>
      </c>
      <c r="K3424" t="s">
        <v>5922</v>
      </c>
      <c r="L3424" s="18" t="s">
        <v>64</v>
      </c>
    </row>
    <row r="3425" spans="1:12" x14ac:dyDescent="0.3">
      <c r="A3425" t="s">
        <v>9737</v>
      </c>
      <c r="B3425" s="18" t="s">
        <v>16</v>
      </c>
      <c r="C3425" s="18" t="s">
        <v>29</v>
      </c>
      <c r="D3425" s="18" t="s">
        <v>31</v>
      </c>
      <c r="E3425" s="18" t="s">
        <v>39</v>
      </c>
      <c r="F3425" s="18">
        <v>1093</v>
      </c>
      <c r="G3425" s="18">
        <v>1161.05</v>
      </c>
      <c r="H3425" s="18">
        <v>1557.66</v>
      </c>
      <c r="I3425" s="43">
        <v>267</v>
      </c>
      <c r="J3425" s="18" t="s">
        <v>47</v>
      </c>
      <c r="K3425" t="s">
        <v>5504</v>
      </c>
      <c r="L3425" s="18" t="s">
        <v>2840</v>
      </c>
    </row>
    <row r="3426" spans="1:12" x14ac:dyDescent="0.3">
      <c r="A3426" t="s">
        <v>7325</v>
      </c>
      <c r="B3426" s="18" t="s">
        <v>16</v>
      </c>
      <c r="C3426" s="18" t="s">
        <v>22</v>
      </c>
      <c r="D3426" s="18" t="s">
        <v>31</v>
      </c>
      <c r="E3426" s="18" t="s">
        <v>39</v>
      </c>
      <c r="F3426" s="18">
        <v>1004</v>
      </c>
      <c r="G3426" s="18">
        <v>370.99</v>
      </c>
      <c r="H3426" s="18">
        <v>498.68</v>
      </c>
      <c r="I3426" s="43">
        <v>223</v>
      </c>
      <c r="J3426" s="18" t="s">
        <v>47</v>
      </c>
      <c r="K3426" t="s">
        <v>5871</v>
      </c>
      <c r="L3426" s="18" t="s">
        <v>1938</v>
      </c>
    </row>
    <row r="3427" spans="1:12" x14ac:dyDescent="0.3">
      <c r="A3427" t="s">
        <v>9183</v>
      </c>
      <c r="B3427" s="18" t="s">
        <v>11</v>
      </c>
      <c r="C3427" s="18" t="s">
        <v>29</v>
      </c>
      <c r="D3427" s="18" t="s">
        <v>34</v>
      </c>
      <c r="E3427" s="18" t="s">
        <v>43</v>
      </c>
      <c r="F3427" s="18">
        <v>1063</v>
      </c>
      <c r="G3427" s="18">
        <v>590.54</v>
      </c>
      <c r="H3427" s="18">
        <v>802.24</v>
      </c>
      <c r="I3427" s="43">
        <v>194</v>
      </c>
      <c r="J3427" s="18" t="s">
        <v>47</v>
      </c>
      <c r="K3427" t="s">
        <v>5860</v>
      </c>
      <c r="L3427" s="18" t="s">
        <v>1968</v>
      </c>
    </row>
    <row r="3428" spans="1:12" x14ac:dyDescent="0.3">
      <c r="A3428" t="s">
        <v>8634</v>
      </c>
      <c r="B3428" s="18" t="s">
        <v>19</v>
      </c>
      <c r="C3428" s="18" t="s">
        <v>21</v>
      </c>
      <c r="D3428" s="18" t="s">
        <v>32</v>
      </c>
      <c r="E3428" s="18" t="s">
        <v>41</v>
      </c>
      <c r="F3428" s="18">
        <v>1044</v>
      </c>
      <c r="G3428" s="18">
        <v>1115.76</v>
      </c>
      <c r="H3428" s="18">
        <v>1646.23</v>
      </c>
      <c r="I3428" s="43">
        <v>413</v>
      </c>
      <c r="J3428" s="18" t="s">
        <v>47</v>
      </c>
      <c r="K3428" t="s">
        <v>5077</v>
      </c>
      <c r="L3428" s="18" t="s">
        <v>1070</v>
      </c>
    </row>
    <row r="3429" spans="1:12" x14ac:dyDescent="0.3">
      <c r="A3429" t="s">
        <v>10578</v>
      </c>
      <c r="B3429" s="18" t="s">
        <v>13</v>
      </c>
      <c r="C3429" s="18" t="s">
        <v>25</v>
      </c>
      <c r="D3429" s="18" t="s">
        <v>32</v>
      </c>
      <c r="E3429" s="18" t="s">
        <v>44</v>
      </c>
      <c r="F3429" s="18">
        <v>1013</v>
      </c>
      <c r="G3429" s="18">
        <v>781.38</v>
      </c>
      <c r="H3429" s="18">
        <v>1116.21</v>
      </c>
      <c r="I3429" s="43">
        <v>336</v>
      </c>
      <c r="J3429" s="18" t="s">
        <v>47</v>
      </c>
      <c r="K3429" t="s">
        <v>4538</v>
      </c>
      <c r="L3429" s="18" t="s">
        <v>4161</v>
      </c>
    </row>
    <row r="3430" spans="1:12" x14ac:dyDescent="0.3">
      <c r="A3430" t="s">
        <v>9299</v>
      </c>
      <c r="B3430" s="18" t="s">
        <v>18</v>
      </c>
      <c r="C3430" s="18" t="s">
        <v>23</v>
      </c>
      <c r="D3430" s="18" t="s">
        <v>31</v>
      </c>
      <c r="E3430" s="18" t="s">
        <v>43</v>
      </c>
      <c r="F3430" s="18">
        <v>1060</v>
      </c>
      <c r="G3430" s="18">
        <v>276.58999999999997</v>
      </c>
      <c r="H3430" s="18">
        <v>505.23</v>
      </c>
      <c r="I3430" s="43">
        <v>139</v>
      </c>
      <c r="J3430" s="18" t="s">
        <v>47</v>
      </c>
      <c r="K3430" t="s">
        <v>5804</v>
      </c>
      <c r="L3430" s="18" t="s">
        <v>2155</v>
      </c>
    </row>
    <row r="3431" spans="1:12" x14ac:dyDescent="0.3">
      <c r="A3431" t="s">
        <v>8002</v>
      </c>
      <c r="B3431" s="18" t="s">
        <v>16</v>
      </c>
      <c r="C3431" s="18" t="s">
        <v>30</v>
      </c>
      <c r="D3431" s="18" t="s">
        <v>32</v>
      </c>
      <c r="E3431" s="18" t="s">
        <v>38</v>
      </c>
      <c r="F3431" s="18">
        <v>1060</v>
      </c>
      <c r="G3431" s="18">
        <v>229.56</v>
      </c>
      <c r="H3431" s="18">
        <v>260.55</v>
      </c>
      <c r="I3431" s="43">
        <v>155</v>
      </c>
      <c r="J3431" s="18" t="s">
        <v>47</v>
      </c>
      <c r="K3431" t="s">
        <v>4965</v>
      </c>
      <c r="L3431" s="18" t="s">
        <v>2352</v>
      </c>
    </row>
    <row r="3432" spans="1:12" x14ac:dyDescent="0.3">
      <c r="A3432" t="s">
        <v>7051</v>
      </c>
      <c r="B3432" s="18" t="s">
        <v>15</v>
      </c>
      <c r="C3432" s="18" t="s">
        <v>26</v>
      </c>
      <c r="D3432" s="18" t="s">
        <v>32</v>
      </c>
      <c r="E3432" s="18" t="s">
        <v>37</v>
      </c>
      <c r="F3432" s="18">
        <v>1068</v>
      </c>
      <c r="G3432" s="18">
        <v>1108.06</v>
      </c>
      <c r="H3432" s="18">
        <v>1353.43</v>
      </c>
      <c r="I3432" s="43">
        <v>365</v>
      </c>
      <c r="J3432" s="18" t="s">
        <v>47</v>
      </c>
      <c r="K3432" t="s">
        <v>4437</v>
      </c>
      <c r="L3432" s="18" t="s">
        <v>4269</v>
      </c>
    </row>
    <row r="3433" spans="1:12" x14ac:dyDescent="0.3">
      <c r="A3433" t="s">
        <v>6900</v>
      </c>
      <c r="B3433" s="18" t="s">
        <v>13</v>
      </c>
      <c r="C3433" s="18" t="s">
        <v>27</v>
      </c>
      <c r="D3433" s="18" t="s">
        <v>31</v>
      </c>
      <c r="E3433" s="18" t="s">
        <v>42</v>
      </c>
      <c r="F3433" s="18">
        <v>1094</v>
      </c>
      <c r="G3433" s="18">
        <v>332.1</v>
      </c>
      <c r="H3433" s="18">
        <v>547.11</v>
      </c>
      <c r="I3433" s="43">
        <v>65</v>
      </c>
      <c r="J3433" s="18" t="s">
        <v>47</v>
      </c>
      <c r="K3433" t="s">
        <v>5358</v>
      </c>
      <c r="L3433" s="18" t="s">
        <v>3088</v>
      </c>
    </row>
    <row r="3434" spans="1:12" x14ac:dyDescent="0.3">
      <c r="A3434" t="s">
        <v>10049</v>
      </c>
      <c r="B3434" s="18" t="s">
        <v>12</v>
      </c>
      <c r="C3434" s="18" t="s">
        <v>28</v>
      </c>
      <c r="D3434" s="18" t="s">
        <v>35</v>
      </c>
      <c r="E3434" s="18" t="s">
        <v>36</v>
      </c>
      <c r="F3434" s="18">
        <v>1024</v>
      </c>
      <c r="G3434" s="18">
        <v>207.85</v>
      </c>
      <c r="H3434" s="18">
        <v>401.73</v>
      </c>
      <c r="I3434" s="43">
        <v>463</v>
      </c>
      <c r="J3434" s="18" t="s">
        <v>47</v>
      </c>
      <c r="K3434" t="s">
        <v>5193</v>
      </c>
      <c r="L3434" s="18" t="s">
        <v>3352</v>
      </c>
    </row>
    <row r="3435" spans="1:12" x14ac:dyDescent="0.3">
      <c r="A3435" t="s">
        <v>9312</v>
      </c>
      <c r="B3435" s="18" t="s">
        <v>19</v>
      </c>
      <c r="C3435" s="18" t="s">
        <v>21</v>
      </c>
      <c r="D3435" s="18" t="s">
        <v>31</v>
      </c>
      <c r="E3435" s="18" t="s">
        <v>45</v>
      </c>
      <c r="F3435" s="18">
        <v>1024</v>
      </c>
      <c r="G3435" s="18">
        <v>795.36</v>
      </c>
      <c r="H3435" s="18">
        <v>1559.18</v>
      </c>
      <c r="I3435" s="43">
        <v>413</v>
      </c>
      <c r="J3435" s="18" t="s">
        <v>47</v>
      </c>
      <c r="K3435" t="s">
        <v>5796</v>
      </c>
      <c r="L3435" s="18" t="s">
        <v>2171</v>
      </c>
    </row>
    <row r="3436" spans="1:12" x14ac:dyDescent="0.3">
      <c r="A3436" t="s">
        <v>9221</v>
      </c>
      <c r="B3436" s="18" t="s">
        <v>11</v>
      </c>
      <c r="C3436" s="18" t="s">
        <v>30</v>
      </c>
      <c r="D3436" s="18" t="s">
        <v>32</v>
      </c>
      <c r="E3436" s="18" t="s">
        <v>37</v>
      </c>
      <c r="F3436" s="18">
        <v>1028</v>
      </c>
      <c r="G3436" s="18">
        <v>337.43</v>
      </c>
      <c r="H3436" s="18">
        <v>469.76</v>
      </c>
      <c r="I3436" s="43">
        <v>100</v>
      </c>
      <c r="J3436" s="18" t="s">
        <v>47</v>
      </c>
      <c r="K3436" t="s">
        <v>5386</v>
      </c>
      <c r="L3436" s="18" t="s">
        <v>2025</v>
      </c>
    </row>
    <row r="3437" spans="1:12" x14ac:dyDescent="0.3">
      <c r="A3437" t="s">
        <v>10074</v>
      </c>
      <c r="B3437" s="18" t="s">
        <v>16</v>
      </c>
      <c r="C3437" s="18" t="s">
        <v>27</v>
      </c>
      <c r="D3437" s="18" t="s">
        <v>35</v>
      </c>
      <c r="E3437" s="18" t="s">
        <v>38</v>
      </c>
      <c r="F3437" s="18">
        <v>1016</v>
      </c>
      <c r="G3437" s="18">
        <v>1138.5899999999999</v>
      </c>
      <c r="H3437" s="18">
        <v>1289.55</v>
      </c>
      <c r="I3437" s="43">
        <v>156</v>
      </c>
      <c r="J3437" s="18" t="s">
        <v>47</v>
      </c>
      <c r="K3437" t="s">
        <v>5167</v>
      </c>
      <c r="L3437" s="18" t="s">
        <v>3387</v>
      </c>
    </row>
    <row r="3438" spans="1:12" x14ac:dyDescent="0.3">
      <c r="A3438" t="s">
        <v>7210</v>
      </c>
      <c r="B3438" s="18" t="s">
        <v>11</v>
      </c>
      <c r="C3438" s="18" t="s">
        <v>21</v>
      </c>
      <c r="D3438" s="18" t="s">
        <v>35</v>
      </c>
      <c r="E3438" s="18" t="s">
        <v>41</v>
      </c>
      <c r="F3438" s="18">
        <v>1020</v>
      </c>
      <c r="G3438" s="18">
        <v>164.66</v>
      </c>
      <c r="H3438" s="18">
        <v>291.42</v>
      </c>
      <c r="I3438" s="43">
        <v>78</v>
      </c>
      <c r="J3438" s="18" t="s">
        <v>47</v>
      </c>
      <c r="K3438" t="s">
        <v>5520</v>
      </c>
      <c r="L3438" s="18" t="s">
        <v>1317</v>
      </c>
    </row>
    <row r="3439" spans="1:12" x14ac:dyDescent="0.3">
      <c r="A3439" t="s">
        <v>8227</v>
      </c>
      <c r="B3439" s="18" t="s">
        <v>17</v>
      </c>
      <c r="C3439" s="18" t="s">
        <v>24</v>
      </c>
      <c r="D3439" s="18" t="s">
        <v>33</v>
      </c>
      <c r="E3439" s="18" t="s">
        <v>39</v>
      </c>
      <c r="F3439" s="18">
        <v>1004</v>
      </c>
      <c r="G3439" s="18">
        <v>467.67</v>
      </c>
      <c r="H3439" s="18">
        <v>888.77</v>
      </c>
      <c r="I3439" s="43">
        <v>48</v>
      </c>
      <c r="J3439" s="18" t="s">
        <v>47</v>
      </c>
      <c r="K3439" t="s">
        <v>4415</v>
      </c>
      <c r="L3439" s="18" t="s">
        <v>408</v>
      </c>
    </row>
    <row r="3440" spans="1:12" x14ac:dyDescent="0.3">
      <c r="A3440" t="s">
        <v>7482</v>
      </c>
      <c r="B3440" s="18" t="s">
        <v>20</v>
      </c>
      <c r="C3440" s="18" t="s">
        <v>26</v>
      </c>
      <c r="D3440" s="18" t="s">
        <v>33</v>
      </c>
      <c r="E3440" s="18" t="s">
        <v>40</v>
      </c>
      <c r="F3440" s="18">
        <v>1083</v>
      </c>
      <c r="G3440" s="18">
        <v>165.36</v>
      </c>
      <c r="H3440" s="18">
        <v>206.81</v>
      </c>
      <c r="I3440" s="43">
        <v>417</v>
      </c>
      <c r="J3440" s="18" t="s">
        <v>47</v>
      </c>
      <c r="K3440" t="s">
        <v>4652</v>
      </c>
      <c r="L3440" s="18" t="s">
        <v>4042</v>
      </c>
    </row>
    <row r="3441" spans="1:12" x14ac:dyDescent="0.3">
      <c r="A3441" t="s">
        <v>8998</v>
      </c>
      <c r="B3441" s="18" t="s">
        <v>17</v>
      </c>
      <c r="C3441" s="18" t="s">
        <v>25</v>
      </c>
      <c r="D3441" s="18" t="s">
        <v>33</v>
      </c>
      <c r="E3441" s="18" t="s">
        <v>37</v>
      </c>
      <c r="F3441" s="18">
        <v>1052</v>
      </c>
      <c r="G3441" s="18">
        <v>770.63</v>
      </c>
      <c r="H3441" s="18">
        <v>1522.22</v>
      </c>
      <c r="I3441" s="43">
        <v>407</v>
      </c>
      <c r="J3441" s="18" t="s">
        <v>47</v>
      </c>
      <c r="K3441" t="s">
        <v>4828</v>
      </c>
      <c r="L3441" s="18" t="s">
        <v>1675</v>
      </c>
    </row>
    <row r="3442" spans="1:12" x14ac:dyDescent="0.3">
      <c r="A3442" t="s">
        <v>8032</v>
      </c>
      <c r="B3442" s="18" t="s">
        <v>15</v>
      </c>
      <c r="C3442" s="18" t="s">
        <v>24</v>
      </c>
      <c r="D3442" s="18" t="s">
        <v>31</v>
      </c>
      <c r="E3442" s="18" t="s">
        <v>39</v>
      </c>
      <c r="F3442" s="18">
        <v>1002</v>
      </c>
      <c r="G3442" s="18">
        <v>1935.31</v>
      </c>
      <c r="H3442" s="18">
        <v>3225</v>
      </c>
      <c r="I3442" s="43">
        <v>43</v>
      </c>
      <c r="J3442" s="18" t="s">
        <v>47</v>
      </c>
      <c r="K3442" t="s">
        <v>5069</v>
      </c>
      <c r="L3442" s="18" t="s">
        <v>63</v>
      </c>
    </row>
    <row r="3443" spans="1:12" x14ac:dyDescent="0.3">
      <c r="A3443" t="s">
        <v>8881</v>
      </c>
      <c r="B3443" s="18" t="s">
        <v>16</v>
      </c>
      <c r="C3443" s="18" t="s">
        <v>25</v>
      </c>
      <c r="D3443" s="18" t="s">
        <v>33</v>
      </c>
      <c r="E3443" s="18" t="s">
        <v>37</v>
      </c>
      <c r="F3443" s="18">
        <v>1049</v>
      </c>
      <c r="G3443" s="18">
        <v>1523.89</v>
      </c>
      <c r="H3443" s="18">
        <v>2075.13</v>
      </c>
      <c r="I3443" s="43">
        <v>76</v>
      </c>
      <c r="J3443" s="18" t="s">
        <v>47</v>
      </c>
      <c r="K3443" t="s">
        <v>5098</v>
      </c>
      <c r="L3443" s="18" t="s">
        <v>1475</v>
      </c>
    </row>
    <row r="3444" spans="1:12" x14ac:dyDescent="0.3">
      <c r="A3444" t="s">
        <v>7149</v>
      </c>
      <c r="B3444" s="18" t="s">
        <v>16</v>
      </c>
      <c r="C3444" s="18" t="s">
        <v>26</v>
      </c>
      <c r="D3444" s="18" t="s">
        <v>33</v>
      </c>
      <c r="E3444" s="18" t="s">
        <v>43</v>
      </c>
      <c r="F3444" s="18">
        <v>1057</v>
      </c>
      <c r="G3444" s="18">
        <v>1705.41</v>
      </c>
      <c r="H3444" s="18">
        <v>2871.07</v>
      </c>
      <c r="I3444" s="43">
        <v>98</v>
      </c>
      <c r="J3444" s="18" t="s">
        <v>47</v>
      </c>
      <c r="K3444" t="s">
        <v>4416</v>
      </c>
      <c r="L3444" s="18" t="s">
        <v>2856</v>
      </c>
    </row>
    <row r="3445" spans="1:12" x14ac:dyDescent="0.3">
      <c r="A3445" t="s">
        <v>9463</v>
      </c>
      <c r="B3445" s="18" t="s">
        <v>12</v>
      </c>
      <c r="C3445" s="18" t="s">
        <v>22</v>
      </c>
      <c r="D3445" s="18" t="s">
        <v>33</v>
      </c>
      <c r="E3445" s="18" t="s">
        <v>41</v>
      </c>
      <c r="F3445" s="18">
        <v>1046</v>
      </c>
      <c r="G3445" s="18">
        <v>725.79</v>
      </c>
      <c r="H3445" s="18">
        <v>799.55</v>
      </c>
      <c r="I3445" s="43">
        <v>310</v>
      </c>
      <c r="J3445" s="18" t="s">
        <v>47</v>
      </c>
      <c r="K3445" t="s">
        <v>4781</v>
      </c>
      <c r="L3445" s="18" t="s">
        <v>2408</v>
      </c>
    </row>
    <row r="3446" spans="1:12" x14ac:dyDescent="0.3">
      <c r="A3446" t="s">
        <v>9923</v>
      </c>
      <c r="B3446" s="18" t="s">
        <v>11</v>
      </c>
      <c r="C3446" s="18" t="s">
        <v>24</v>
      </c>
      <c r="D3446" s="18" t="s">
        <v>34</v>
      </c>
      <c r="E3446" s="18" t="s">
        <v>40</v>
      </c>
      <c r="F3446" s="18">
        <v>1057</v>
      </c>
      <c r="G3446" s="18">
        <v>290.12</v>
      </c>
      <c r="H3446" s="18">
        <v>394.31</v>
      </c>
      <c r="I3446" s="43">
        <v>421</v>
      </c>
      <c r="J3446" s="18" t="s">
        <v>47</v>
      </c>
      <c r="K3446" t="s">
        <v>5326</v>
      </c>
      <c r="L3446" s="18" t="s">
        <v>3139</v>
      </c>
    </row>
    <row r="3447" spans="1:12" x14ac:dyDescent="0.3">
      <c r="A3447" t="s">
        <v>6399</v>
      </c>
      <c r="B3447" s="18" t="s">
        <v>13</v>
      </c>
      <c r="C3447" s="18" t="s">
        <v>25</v>
      </c>
      <c r="D3447" s="18" t="s">
        <v>32</v>
      </c>
      <c r="E3447" s="18" t="s">
        <v>40</v>
      </c>
      <c r="F3447" s="18">
        <v>1089</v>
      </c>
      <c r="G3447" s="18">
        <v>1651.01</v>
      </c>
      <c r="H3447" s="18">
        <v>2306.4899999999998</v>
      </c>
      <c r="I3447" s="43">
        <v>195</v>
      </c>
      <c r="J3447" s="18" t="s">
        <v>47</v>
      </c>
      <c r="K3447" t="s">
        <v>5522</v>
      </c>
      <c r="L3447" s="18" t="s">
        <v>828</v>
      </c>
    </row>
    <row r="3448" spans="1:12" x14ac:dyDescent="0.3">
      <c r="A3448" t="s">
        <v>9054</v>
      </c>
      <c r="B3448" s="18" t="s">
        <v>18</v>
      </c>
      <c r="C3448" s="18" t="s">
        <v>30</v>
      </c>
      <c r="D3448" s="18" t="s">
        <v>32</v>
      </c>
      <c r="E3448" s="18" t="s">
        <v>43</v>
      </c>
      <c r="F3448" s="18">
        <v>1033</v>
      </c>
      <c r="G3448" s="18">
        <v>626.91</v>
      </c>
      <c r="H3448" s="18">
        <v>999.13</v>
      </c>
      <c r="I3448" s="43">
        <v>208</v>
      </c>
      <c r="J3448" s="18" t="s">
        <v>47</v>
      </c>
      <c r="K3448" t="s">
        <v>5127</v>
      </c>
      <c r="L3448" s="18" t="s">
        <v>1760</v>
      </c>
    </row>
    <row r="3449" spans="1:12" x14ac:dyDescent="0.3">
      <c r="A3449" t="s">
        <v>9165</v>
      </c>
      <c r="B3449" s="18" t="s">
        <v>15</v>
      </c>
      <c r="C3449" s="18" t="s">
        <v>24</v>
      </c>
      <c r="D3449" s="18" t="s">
        <v>31</v>
      </c>
      <c r="E3449" s="18" t="s">
        <v>38</v>
      </c>
      <c r="F3449" s="18">
        <v>1040</v>
      </c>
      <c r="G3449" s="18">
        <v>570.76</v>
      </c>
      <c r="H3449" s="18">
        <v>643.87</v>
      </c>
      <c r="I3449" s="43">
        <v>465</v>
      </c>
      <c r="J3449" s="18" t="s">
        <v>47</v>
      </c>
      <c r="K3449" t="s">
        <v>5478</v>
      </c>
      <c r="L3449" s="18" t="s">
        <v>1935</v>
      </c>
    </row>
    <row r="3450" spans="1:12" x14ac:dyDescent="0.3">
      <c r="A3450" t="s">
        <v>9233</v>
      </c>
      <c r="B3450" s="18" t="s">
        <v>13</v>
      </c>
      <c r="C3450" s="18" t="s">
        <v>30</v>
      </c>
      <c r="D3450" s="18" t="s">
        <v>32</v>
      </c>
      <c r="E3450" s="18" t="s">
        <v>40</v>
      </c>
      <c r="F3450" s="18">
        <v>1100</v>
      </c>
      <c r="G3450" s="18">
        <v>346.77</v>
      </c>
      <c r="H3450" s="18">
        <v>417.28</v>
      </c>
      <c r="I3450" s="43">
        <v>5</v>
      </c>
      <c r="J3450" s="18" t="s">
        <v>47</v>
      </c>
      <c r="K3450" t="s">
        <v>5448</v>
      </c>
      <c r="L3450" s="18" t="s">
        <v>2043</v>
      </c>
    </row>
    <row r="3451" spans="1:12" x14ac:dyDescent="0.3">
      <c r="A3451" t="s">
        <v>7188</v>
      </c>
      <c r="B3451" s="18" t="s">
        <v>19</v>
      </c>
      <c r="C3451" s="18" t="s">
        <v>30</v>
      </c>
      <c r="D3451" s="18" t="s">
        <v>34</v>
      </c>
      <c r="E3451" s="18" t="s">
        <v>39</v>
      </c>
      <c r="F3451" s="18">
        <v>1073</v>
      </c>
      <c r="G3451" s="18">
        <v>1299.08</v>
      </c>
      <c r="H3451" s="18">
        <v>1510.97</v>
      </c>
      <c r="I3451" s="43">
        <v>307</v>
      </c>
      <c r="J3451" s="18" t="s">
        <v>47</v>
      </c>
      <c r="K3451" t="s">
        <v>5285</v>
      </c>
      <c r="L3451" s="18" t="s">
        <v>3211</v>
      </c>
    </row>
    <row r="3452" spans="1:12" x14ac:dyDescent="0.3">
      <c r="A3452" t="s">
        <v>6552</v>
      </c>
      <c r="B3452" s="18" t="s">
        <v>20</v>
      </c>
      <c r="C3452" s="18" t="s">
        <v>26</v>
      </c>
      <c r="D3452" s="18" t="s">
        <v>32</v>
      </c>
      <c r="E3452" s="18" t="s">
        <v>42</v>
      </c>
      <c r="F3452" s="18">
        <v>1064</v>
      </c>
      <c r="G3452" s="18">
        <v>1615.02</v>
      </c>
      <c r="H3452" s="18">
        <v>2981.67</v>
      </c>
      <c r="I3452" s="43">
        <v>407</v>
      </c>
      <c r="J3452" s="18" t="s">
        <v>47</v>
      </c>
      <c r="K3452" t="s">
        <v>5310</v>
      </c>
      <c r="L3452" s="18" t="s">
        <v>1215</v>
      </c>
    </row>
    <row r="3453" spans="1:12" x14ac:dyDescent="0.3">
      <c r="A3453" t="s">
        <v>7954</v>
      </c>
      <c r="B3453" s="18" t="s">
        <v>19</v>
      </c>
      <c r="C3453" s="18" t="s">
        <v>26</v>
      </c>
      <c r="D3453" s="18" t="s">
        <v>33</v>
      </c>
      <c r="E3453" s="18" t="s">
        <v>41</v>
      </c>
      <c r="F3453" s="18">
        <v>1094</v>
      </c>
      <c r="G3453" s="18">
        <v>688.91</v>
      </c>
      <c r="H3453" s="18">
        <v>848.76</v>
      </c>
      <c r="I3453" s="43">
        <v>491</v>
      </c>
      <c r="J3453" s="18" t="s">
        <v>47</v>
      </c>
      <c r="K3453" t="s">
        <v>5181</v>
      </c>
      <c r="L3453" s="18" t="s">
        <v>721</v>
      </c>
    </row>
    <row r="3454" spans="1:12" x14ac:dyDescent="0.3">
      <c r="A3454" t="s">
        <v>6331</v>
      </c>
      <c r="B3454" s="18" t="s">
        <v>18</v>
      </c>
      <c r="C3454" s="18" t="s">
        <v>27</v>
      </c>
      <c r="D3454" s="18" t="s">
        <v>34</v>
      </c>
      <c r="E3454" s="18" t="s">
        <v>38</v>
      </c>
      <c r="F3454" s="18">
        <v>1069</v>
      </c>
      <c r="G3454" s="18">
        <v>220.98</v>
      </c>
      <c r="H3454" s="18">
        <v>435.7</v>
      </c>
      <c r="I3454" s="43">
        <v>241</v>
      </c>
      <c r="J3454" s="18" t="s">
        <v>47</v>
      </c>
      <c r="K3454" t="s">
        <v>5175</v>
      </c>
      <c r="L3454" s="18" t="s">
        <v>3382</v>
      </c>
    </row>
    <row r="3455" spans="1:12" x14ac:dyDescent="0.3">
      <c r="A3455" t="s">
        <v>10174</v>
      </c>
      <c r="B3455" s="18" t="s">
        <v>14</v>
      </c>
      <c r="C3455" s="18" t="s">
        <v>23</v>
      </c>
      <c r="D3455" s="18" t="s">
        <v>34</v>
      </c>
      <c r="E3455" s="18" t="s">
        <v>41</v>
      </c>
      <c r="F3455" s="18">
        <v>1091</v>
      </c>
      <c r="G3455" s="18">
        <v>1727.88</v>
      </c>
      <c r="H3455" s="18">
        <v>3404.48</v>
      </c>
      <c r="I3455" s="43">
        <v>165</v>
      </c>
      <c r="J3455" s="18" t="s">
        <v>47</v>
      </c>
      <c r="K3455" t="s">
        <v>5066</v>
      </c>
      <c r="L3455" s="18" t="s">
        <v>3535</v>
      </c>
    </row>
    <row r="3456" spans="1:12" x14ac:dyDescent="0.3">
      <c r="A3456" t="s">
        <v>9545</v>
      </c>
      <c r="B3456" s="18" t="s">
        <v>16</v>
      </c>
      <c r="C3456" s="18" t="s">
        <v>21</v>
      </c>
      <c r="D3456" s="18" t="s">
        <v>33</v>
      </c>
      <c r="E3456" s="18" t="s">
        <v>38</v>
      </c>
      <c r="F3456" s="18">
        <v>1086</v>
      </c>
      <c r="G3456" s="18">
        <v>1153.71</v>
      </c>
      <c r="H3456" s="18">
        <v>2083.1999999999998</v>
      </c>
      <c r="I3456" s="43">
        <v>178</v>
      </c>
      <c r="J3456" s="18" t="s">
        <v>47</v>
      </c>
      <c r="K3456" t="s">
        <v>5657</v>
      </c>
      <c r="L3456" s="18" t="s">
        <v>2533</v>
      </c>
    </row>
    <row r="3457" spans="1:12" x14ac:dyDescent="0.3">
      <c r="A3457" t="s">
        <v>9687</v>
      </c>
      <c r="B3457" s="18" t="s">
        <v>18</v>
      </c>
      <c r="C3457" s="18" t="s">
        <v>23</v>
      </c>
      <c r="D3457" s="18" t="s">
        <v>31</v>
      </c>
      <c r="E3457" s="18" t="s">
        <v>36</v>
      </c>
      <c r="F3457" s="18">
        <v>1071</v>
      </c>
      <c r="G3457" s="18">
        <v>449.32</v>
      </c>
      <c r="H3457" s="18">
        <v>529.21</v>
      </c>
      <c r="I3457" s="43">
        <v>468</v>
      </c>
      <c r="J3457" s="18" t="s">
        <v>47</v>
      </c>
      <c r="K3457" t="s">
        <v>5541</v>
      </c>
      <c r="L3457" s="18" t="s">
        <v>2764</v>
      </c>
    </row>
    <row r="3458" spans="1:12" x14ac:dyDescent="0.3">
      <c r="A3458" t="s">
        <v>9974</v>
      </c>
      <c r="B3458" s="18" t="s">
        <v>18</v>
      </c>
      <c r="C3458" s="18" t="s">
        <v>25</v>
      </c>
      <c r="D3458" s="18" t="s">
        <v>34</v>
      </c>
      <c r="E3458" s="18" t="s">
        <v>44</v>
      </c>
      <c r="F3458" s="18">
        <v>1041</v>
      </c>
      <c r="G3458" s="18">
        <v>1842.46</v>
      </c>
      <c r="H3458" s="18">
        <v>3411.03</v>
      </c>
      <c r="I3458" s="43">
        <v>6</v>
      </c>
      <c r="J3458" s="18" t="s">
        <v>47</v>
      </c>
      <c r="K3458" t="s">
        <v>4788</v>
      </c>
      <c r="L3458" s="18" t="s">
        <v>3212</v>
      </c>
    </row>
    <row r="3459" spans="1:12" x14ac:dyDescent="0.3">
      <c r="A3459" t="s">
        <v>7590</v>
      </c>
      <c r="B3459" s="18" t="s">
        <v>12</v>
      </c>
      <c r="C3459" s="18" t="s">
        <v>23</v>
      </c>
      <c r="D3459" s="18" t="s">
        <v>33</v>
      </c>
      <c r="E3459" s="18" t="s">
        <v>44</v>
      </c>
      <c r="F3459" s="18">
        <v>1019</v>
      </c>
      <c r="G3459" s="18">
        <v>1754.04</v>
      </c>
      <c r="H3459" s="18">
        <v>2029.14</v>
      </c>
      <c r="I3459" s="43">
        <v>478</v>
      </c>
      <c r="J3459" s="18" t="s">
        <v>47</v>
      </c>
      <c r="K3459" t="s">
        <v>4414</v>
      </c>
      <c r="L3459" s="18" t="s">
        <v>1223</v>
      </c>
    </row>
    <row r="3460" spans="1:12" x14ac:dyDescent="0.3">
      <c r="A3460" t="s">
        <v>7251</v>
      </c>
      <c r="B3460" s="18" t="s">
        <v>13</v>
      </c>
      <c r="C3460" s="18" t="s">
        <v>26</v>
      </c>
      <c r="D3460" s="18" t="s">
        <v>31</v>
      </c>
      <c r="E3460" s="18" t="s">
        <v>44</v>
      </c>
      <c r="F3460" s="18">
        <v>1001</v>
      </c>
      <c r="G3460" s="18">
        <v>662.04</v>
      </c>
      <c r="H3460" s="18">
        <v>1029.49</v>
      </c>
      <c r="I3460" s="43">
        <v>95</v>
      </c>
      <c r="J3460" s="18" t="s">
        <v>47</v>
      </c>
      <c r="K3460" t="s">
        <v>5633</v>
      </c>
      <c r="L3460" s="18" t="s">
        <v>512</v>
      </c>
    </row>
    <row r="3461" spans="1:12" x14ac:dyDescent="0.3">
      <c r="A3461" t="s">
        <v>7274</v>
      </c>
      <c r="B3461" s="18" t="s">
        <v>18</v>
      </c>
      <c r="C3461" s="18" t="s">
        <v>26</v>
      </c>
      <c r="D3461" s="18" t="s">
        <v>31</v>
      </c>
      <c r="E3461" s="18" t="s">
        <v>42</v>
      </c>
      <c r="F3461" s="18">
        <v>1032</v>
      </c>
      <c r="G3461" s="18">
        <v>1023.15</v>
      </c>
      <c r="H3461" s="18">
        <v>1974.41</v>
      </c>
      <c r="I3461" s="43">
        <v>206</v>
      </c>
      <c r="J3461" s="18" t="s">
        <v>47</v>
      </c>
      <c r="K3461" t="s">
        <v>4733</v>
      </c>
      <c r="L3461" s="18" t="s">
        <v>2366</v>
      </c>
    </row>
    <row r="3462" spans="1:12" x14ac:dyDescent="0.3">
      <c r="A3462" t="s">
        <v>10390</v>
      </c>
      <c r="B3462" s="18" t="s">
        <v>11</v>
      </c>
      <c r="C3462" s="18" t="s">
        <v>24</v>
      </c>
      <c r="D3462" s="18" t="s">
        <v>31</v>
      </c>
      <c r="E3462" s="18" t="s">
        <v>39</v>
      </c>
      <c r="F3462" s="18">
        <v>1072</v>
      </c>
      <c r="G3462" s="18">
        <v>1675.89</v>
      </c>
      <c r="H3462" s="18">
        <v>1861.7</v>
      </c>
      <c r="I3462" s="43">
        <v>396</v>
      </c>
      <c r="J3462" s="18" t="s">
        <v>47</v>
      </c>
      <c r="K3462" t="s">
        <v>4818</v>
      </c>
      <c r="L3462" s="18" t="s">
        <v>3852</v>
      </c>
    </row>
    <row r="3463" spans="1:12" x14ac:dyDescent="0.3">
      <c r="A3463" t="s">
        <v>6728</v>
      </c>
      <c r="B3463" s="18" t="s">
        <v>15</v>
      </c>
      <c r="C3463" s="18" t="s">
        <v>24</v>
      </c>
      <c r="D3463" s="18" t="s">
        <v>31</v>
      </c>
      <c r="E3463" s="18" t="s">
        <v>37</v>
      </c>
      <c r="F3463" s="18">
        <v>1003</v>
      </c>
      <c r="G3463" s="18">
        <v>1134.05</v>
      </c>
      <c r="H3463" s="18">
        <v>1759.67</v>
      </c>
      <c r="I3463" s="43">
        <v>365</v>
      </c>
      <c r="J3463" s="18" t="s">
        <v>47</v>
      </c>
      <c r="K3463" t="s">
        <v>4462</v>
      </c>
      <c r="L3463" s="18" t="s">
        <v>4244</v>
      </c>
    </row>
    <row r="3464" spans="1:12" x14ac:dyDescent="0.3">
      <c r="A3464" t="s">
        <v>10561</v>
      </c>
      <c r="B3464" s="18" t="s">
        <v>15</v>
      </c>
      <c r="C3464" s="18" t="s">
        <v>29</v>
      </c>
      <c r="D3464" s="18" t="s">
        <v>33</v>
      </c>
      <c r="E3464" s="18" t="s">
        <v>36</v>
      </c>
      <c r="F3464" s="18">
        <v>1085</v>
      </c>
      <c r="G3464" s="18">
        <v>880.39</v>
      </c>
      <c r="H3464" s="18">
        <v>1310.0899999999999</v>
      </c>
      <c r="I3464" s="43">
        <v>102</v>
      </c>
      <c r="J3464" s="18" t="s">
        <v>47</v>
      </c>
      <c r="K3464" t="s">
        <v>4569</v>
      </c>
      <c r="L3464" s="18" t="s">
        <v>4131</v>
      </c>
    </row>
    <row r="3465" spans="1:12" x14ac:dyDescent="0.3">
      <c r="A3465" t="s">
        <v>7497</v>
      </c>
      <c r="B3465" s="18" t="s">
        <v>12</v>
      </c>
      <c r="C3465" s="18" t="s">
        <v>26</v>
      </c>
      <c r="D3465" s="18" t="s">
        <v>35</v>
      </c>
      <c r="E3465" s="18" t="s">
        <v>40</v>
      </c>
      <c r="F3465" s="18">
        <v>1053</v>
      </c>
      <c r="G3465" s="18">
        <v>586.27</v>
      </c>
      <c r="H3465" s="18">
        <v>1106.58</v>
      </c>
      <c r="I3465" s="43">
        <v>251</v>
      </c>
      <c r="J3465" s="18" t="s">
        <v>47</v>
      </c>
      <c r="K3465" t="s">
        <v>5748</v>
      </c>
      <c r="L3465" s="18" t="s">
        <v>2294</v>
      </c>
    </row>
    <row r="3466" spans="1:12" x14ac:dyDescent="0.3">
      <c r="A3466" t="s">
        <v>6571</v>
      </c>
      <c r="B3466" s="18" t="s">
        <v>11</v>
      </c>
      <c r="C3466" s="18" t="s">
        <v>30</v>
      </c>
      <c r="D3466" s="18" t="s">
        <v>31</v>
      </c>
      <c r="E3466" s="18" t="s">
        <v>41</v>
      </c>
      <c r="F3466" s="18">
        <v>1060</v>
      </c>
      <c r="G3466" s="18">
        <v>1952.03</v>
      </c>
      <c r="H3466" s="18">
        <v>2434.56</v>
      </c>
      <c r="I3466" s="43">
        <v>410</v>
      </c>
      <c r="J3466" s="18" t="s">
        <v>47</v>
      </c>
      <c r="K3466" t="s">
        <v>5927</v>
      </c>
      <c r="L3466" s="18" t="s">
        <v>1649</v>
      </c>
    </row>
    <row r="3467" spans="1:12" x14ac:dyDescent="0.3">
      <c r="A3467" t="s">
        <v>9685</v>
      </c>
      <c r="B3467" s="18" t="s">
        <v>18</v>
      </c>
      <c r="C3467" s="18" t="s">
        <v>28</v>
      </c>
      <c r="D3467" s="18" t="s">
        <v>33</v>
      </c>
      <c r="E3467" s="18" t="s">
        <v>38</v>
      </c>
      <c r="F3467" s="18">
        <v>1051</v>
      </c>
      <c r="G3467" s="18">
        <v>450.72</v>
      </c>
      <c r="H3467" s="18">
        <v>847.63</v>
      </c>
      <c r="I3467" s="43">
        <v>138</v>
      </c>
      <c r="J3467" s="18" t="s">
        <v>47</v>
      </c>
      <c r="K3467" t="s">
        <v>4972</v>
      </c>
      <c r="L3467" s="18" t="s">
        <v>2762</v>
      </c>
    </row>
    <row r="3468" spans="1:12" x14ac:dyDescent="0.3">
      <c r="A3468" t="s">
        <v>8904</v>
      </c>
      <c r="B3468" s="18" t="s">
        <v>19</v>
      </c>
      <c r="C3468" s="18" t="s">
        <v>23</v>
      </c>
      <c r="D3468" s="18" t="s">
        <v>35</v>
      </c>
      <c r="E3468" s="18" t="s">
        <v>37</v>
      </c>
      <c r="F3468" s="18">
        <v>1005</v>
      </c>
      <c r="G3468" s="18">
        <v>1058.75</v>
      </c>
      <c r="H3468" s="18">
        <v>1716.95</v>
      </c>
      <c r="I3468" s="43">
        <v>398</v>
      </c>
      <c r="J3468" s="18" t="s">
        <v>47</v>
      </c>
      <c r="K3468" t="s">
        <v>5993</v>
      </c>
      <c r="L3468" s="18" t="s">
        <v>1508</v>
      </c>
    </row>
    <row r="3469" spans="1:12" x14ac:dyDescent="0.3">
      <c r="A3469" t="s">
        <v>7363</v>
      </c>
      <c r="B3469" s="18" t="s">
        <v>18</v>
      </c>
      <c r="C3469" s="18" t="s">
        <v>22</v>
      </c>
      <c r="D3469" s="18" t="s">
        <v>31</v>
      </c>
      <c r="E3469" s="18" t="s">
        <v>40</v>
      </c>
      <c r="F3469" s="18">
        <v>1098</v>
      </c>
      <c r="G3469" s="18">
        <v>708.2</v>
      </c>
      <c r="H3469" s="18">
        <v>1303.79</v>
      </c>
      <c r="I3469" s="43">
        <v>184</v>
      </c>
      <c r="J3469" s="18" t="s">
        <v>47</v>
      </c>
      <c r="K3469" t="s">
        <v>6209</v>
      </c>
      <c r="L3469" s="18" t="s">
        <v>657</v>
      </c>
    </row>
    <row r="3470" spans="1:12" x14ac:dyDescent="0.3">
      <c r="A3470" t="s">
        <v>10248</v>
      </c>
      <c r="B3470" s="18" t="s">
        <v>19</v>
      </c>
      <c r="C3470" s="18" t="s">
        <v>30</v>
      </c>
      <c r="D3470" s="18" t="s">
        <v>32</v>
      </c>
      <c r="E3470" s="18" t="s">
        <v>42</v>
      </c>
      <c r="F3470" s="18">
        <v>1060</v>
      </c>
      <c r="G3470" s="18">
        <v>1204.3599999999999</v>
      </c>
      <c r="H3470" s="18">
        <v>1812.65</v>
      </c>
      <c r="I3470" s="43">
        <v>242</v>
      </c>
      <c r="J3470" s="18" t="s">
        <v>47</v>
      </c>
      <c r="K3470" t="s">
        <v>4982</v>
      </c>
      <c r="L3470" s="18" t="s">
        <v>3643</v>
      </c>
    </row>
    <row r="3471" spans="1:12" x14ac:dyDescent="0.3">
      <c r="A3471" t="s">
        <v>8200</v>
      </c>
      <c r="B3471" s="18" t="s">
        <v>18</v>
      </c>
      <c r="C3471" s="18" t="s">
        <v>28</v>
      </c>
      <c r="D3471" s="18" t="s">
        <v>35</v>
      </c>
      <c r="E3471" s="18" t="s">
        <v>38</v>
      </c>
      <c r="F3471" s="18">
        <v>1010</v>
      </c>
      <c r="G3471" s="18">
        <v>698.05</v>
      </c>
      <c r="H3471" s="18">
        <v>898.89</v>
      </c>
      <c r="I3471" s="43">
        <v>199</v>
      </c>
      <c r="J3471" s="18" t="s">
        <v>47</v>
      </c>
      <c r="K3471" t="s">
        <v>5190</v>
      </c>
      <c r="L3471" s="18" t="s">
        <v>360</v>
      </c>
    </row>
    <row r="3472" spans="1:12" x14ac:dyDescent="0.3">
      <c r="A3472" t="s">
        <v>10340</v>
      </c>
      <c r="B3472" s="18" t="s">
        <v>14</v>
      </c>
      <c r="C3472" s="18" t="s">
        <v>24</v>
      </c>
      <c r="D3472" s="18" t="s">
        <v>32</v>
      </c>
      <c r="E3472" s="18" t="s">
        <v>39</v>
      </c>
      <c r="F3472" s="18">
        <v>1052</v>
      </c>
      <c r="G3472" s="18">
        <v>1366.01</v>
      </c>
      <c r="H3472" s="18">
        <v>2347.83</v>
      </c>
      <c r="I3472" s="43">
        <v>231</v>
      </c>
      <c r="J3472" s="18" t="s">
        <v>47</v>
      </c>
      <c r="K3472" t="s">
        <v>4874</v>
      </c>
      <c r="L3472" s="18" t="s">
        <v>3774</v>
      </c>
    </row>
    <row r="3473" spans="1:12" x14ac:dyDescent="0.3">
      <c r="A3473" t="s">
        <v>7971</v>
      </c>
      <c r="B3473" s="18" t="s">
        <v>18</v>
      </c>
      <c r="C3473" s="18" t="s">
        <v>29</v>
      </c>
      <c r="D3473" s="18" t="s">
        <v>33</v>
      </c>
      <c r="E3473" s="18" t="s">
        <v>43</v>
      </c>
      <c r="F3473" s="18">
        <v>1067</v>
      </c>
      <c r="G3473" s="18">
        <v>125.08</v>
      </c>
      <c r="H3473" s="18">
        <v>146.72999999999999</v>
      </c>
      <c r="I3473" s="43">
        <v>232</v>
      </c>
      <c r="J3473" s="18" t="s">
        <v>47</v>
      </c>
      <c r="K3473" t="s">
        <v>4524</v>
      </c>
      <c r="L3473" s="18" t="s">
        <v>1021</v>
      </c>
    </row>
    <row r="3474" spans="1:12" x14ac:dyDescent="0.3">
      <c r="A3474" t="s">
        <v>7742</v>
      </c>
      <c r="B3474" s="18" t="s">
        <v>13</v>
      </c>
      <c r="C3474" s="18" t="s">
        <v>22</v>
      </c>
      <c r="D3474" s="18" t="s">
        <v>34</v>
      </c>
      <c r="E3474" s="18" t="s">
        <v>38</v>
      </c>
      <c r="F3474" s="18">
        <v>1035</v>
      </c>
      <c r="G3474" s="18">
        <v>644.57000000000005</v>
      </c>
      <c r="H3474" s="18">
        <v>930.7</v>
      </c>
      <c r="I3474" s="43">
        <v>152</v>
      </c>
      <c r="J3474" s="18" t="s">
        <v>47</v>
      </c>
      <c r="K3474" t="s">
        <v>5349</v>
      </c>
      <c r="L3474" s="18" t="s">
        <v>3101</v>
      </c>
    </row>
    <row r="3475" spans="1:12" x14ac:dyDescent="0.3">
      <c r="A3475" t="s">
        <v>9945</v>
      </c>
      <c r="B3475" s="18" t="s">
        <v>18</v>
      </c>
      <c r="C3475" s="18" t="s">
        <v>26</v>
      </c>
      <c r="D3475" s="18" t="s">
        <v>32</v>
      </c>
      <c r="E3475" s="18" t="s">
        <v>39</v>
      </c>
      <c r="F3475" s="18">
        <v>1052</v>
      </c>
      <c r="G3475" s="18">
        <v>1894.29</v>
      </c>
      <c r="H3475" s="18">
        <v>3386.48</v>
      </c>
      <c r="I3475" s="43">
        <v>260</v>
      </c>
      <c r="J3475" s="18" t="s">
        <v>47</v>
      </c>
      <c r="K3475" t="s">
        <v>4862</v>
      </c>
      <c r="L3475" s="18" t="s">
        <v>3171</v>
      </c>
    </row>
    <row r="3476" spans="1:12" x14ac:dyDescent="0.3">
      <c r="A3476" t="s">
        <v>8452</v>
      </c>
      <c r="B3476" s="18" t="s">
        <v>15</v>
      </c>
      <c r="C3476" s="18" t="s">
        <v>25</v>
      </c>
      <c r="D3476" s="18" t="s">
        <v>34</v>
      </c>
      <c r="E3476" s="18" t="s">
        <v>42</v>
      </c>
      <c r="F3476" s="18">
        <v>1015</v>
      </c>
      <c r="G3476" s="18">
        <v>473.44</v>
      </c>
      <c r="H3476" s="18">
        <v>585.07000000000005</v>
      </c>
      <c r="I3476" s="43">
        <v>320</v>
      </c>
      <c r="J3476" s="18" t="s">
        <v>47</v>
      </c>
      <c r="K3476" t="s">
        <v>5549</v>
      </c>
      <c r="L3476" s="18" t="s">
        <v>785</v>
      </c>
    </row>
    <row r="3477" spans="1:12" x14ac:dyDescent="0.3">
      <c r="A3477" t="s">
        <v>10479</v>
      </c>
      <c r="B3477" s="18" t="s">
        <v>17</v>
      </c>
      <c r="C3477" s="18" t="s">
        <v>22</v>
      </c>
      <c r="D3477" s="18" t="s">
        <v>31</v>
      </c>
      <c r="E3477" s="18" t="s">
        <v>41</v>
      </c>
      <c r="F3477" s="18">
        <v>1010</v>
      </c>
      <c r="G3477" s="18">
        <v>1711.86</v>
      </c>
      <c r="H3477" s="18">
        <v>2432.19</v>
      </c>
      <c r="I3477" s="43">
        <v>187</v>
      </c>
      <c r="J3477" s="18" t="s">
        <v>47</v>
      </c>
      <c r="K3477" t="s">
        <v>4709</v>
      </c>
      <c r="L3477" s="18" t="s">
        <v>3977</v>
      </c>
    </row>
    <row r="3478" spans="1:12" x14ac:dyDescent="0.3">
      <c r="A3478" t="s">
        <v>8923</v>
      </c>
      <c r="B3478" s="18" t="s">
        <v>17</v>
      </c>
      <c r="C3478" s="18" t="s">
        <v>22</v>
      </c>
      <c r="D3478" s="18" t="s">
        <v>35</v>
      </c>
      <c r="E3478" s="18" t="s">
        <v>37</v>
      </c>
      <c r="F3478" s="18">
        <v>1034</v>
      </c>
      <c r="G3478" s="18">
        <v>1572.94</v>
      </c>
      <c r="H3478" s="18">
        <v>3021.97</v>
      </c>
      <c r="I3478" s="43">
        <v>452</v>
      </c>
      <c r="J3478" s="18" t="s">
        <v>47</v>
      </c>
      <c r="K3478" t="s">
        <v>5054</v>
      </c>
      <c r="L3478" s="18" t="s">
        <v>1545</v>
      </c>
    </row>
    <row r="3479" spans="1:12" x14ac:dyDescent="0.3">
      <c r="A3479" t="s">
        <v>8625</v>
      </c>
      <c r="B3479" s="18" t="s">
        <v>12</v>
      </c>
      <c r="C3479" s="18" t="s">
        <v>28</v>
      </c>
      <c r="D3479" s="18" t="s">
        <v>33</v>
      </c>
      <c r="E3479" s="18" t="s">
        <v>37</v>
      </c>
      <c r="F3479" s="18">
        <v>1053</v>
      </c>
      <c r="G3479" s="18">
        <v>377.41</v>
      </c>
      <c r="H3479" s="18">
        <v>628.95000000000005</v>
      </c>
      <c r="I3479" s="43">
        <v>376</v>
      </c>
      <c r="J3479" s="18" t="s">
        <v>47</v>
      </c>
      <c r="K3479" t="s">
        <v>5626</v>
      </c>
      <c r="L3479" s="18" t="s">
        <v>1058</v>
      </c>
    </row>
    <row r="3480" spans="1:12" x14ac:dyDescent="0.3">
      <c r="A3480" t="s">
        <v>9623</v>
      </c>
      <c r="B3480" s="18" t="s">
        <v>19</v>
      </c>
      <c r="C3480" s="18" t="s">
        <v>26</v>
      </c>
      <c r="D3480" s="18" t="s">
        <v>32</v>
      </c>
      <c r="E3480" s="18" t="s">
        <v>38</v>
      </c>
      <c r="F3480" s="18">
        <v>1092</v>
      </c>
      <c r="G3480" s="18">
        <v>373.85</v>
      </c>
      <c r="H3480" s="18">
        <v>702.98</v>
      </c>
      <c r="I3480" s="43">
        <v>117</v>
      </c>
      <c r="J3480" s="18" t="s">
        <v>47</v>
      </c>
      <c r="K3480" t="s">
        <v>4791</v>
      </c>
      <c r="L3480" s="18" t="s">
        <v>2667</v>
      </c>
    </row>
    <row r="3481" spans="1:12" x14ac:dyDescent="0.3">
      <c r="A3481" t="s">
        <v>7324</v>
      </c>
      <c r="B3481" s="18" t="s">
        <v>11</v>
      </c>
      <c r="C3481" s="18" t="s">
        <v>22</v>
      </c>
      <c r="D3481" s="18" t="s">
        <v>31</v>
      </c>
      <c r="E3481" s="18" t="s">
        <v>42</v>
      </c>
      <c r="F3481" s="18">
        <v>1013</v>
      </c>
      <c r="G3481" s="18">
        <v>909.46</v>
      </c>
      <c r="H3481" s="18">
        <v>1564.28</v>
      </c>
      <c r="I3481" s="43">
        <v>482</v>
      </c>
      <c r="J3481" s="18" t="s">
        <v>47</v>
      </c>
      <c r="K3481" t="s">
        <v>5340</v>
      </c>
      <c r="L3481" s="18" t="s">
        <v>1535</v>
      </c>
    </row>
    <row r="3482" spans="1:12" x14ac:dyDescent="0.3">
      <c r="A3482" t="s">
        <v>10513</v>
      </c>
      <c r="B3482" s="18" t="s">
        <v>11</v>
      </c>
      <c r="C3482" s="18" t="s">
        <v>23</v>
      </c>
      <c r="D3482" s="18" t="s">
        <v>33</v>
      </c>
      <c r="E3482" s="18" t="s">
        <v>37</v>
      </c>
      <c r="F3482" s="18">
        <v>1074</v>
      </c>
      <c r="G3482" s="18">
        <v>1252.7</v>
      </c>
      <c r="H3482" s="18">
        <v>2220.7199999999998</v>
      </c>
      <c r="I3482" s="43">
        <v>212</v>
      </c>
      <c r="J3482" s="18" t="s">
        <v>47</v>
      </c>
      <c r="K3482" t="s">
        <v>4646</v>
      </c>
      <c r="L3482" s="18" t="s">
        <v>4049</v>
      </c>
    </row>
    <row r="3483" spans="1:12" x14ac:dyDescent="0.3">
      <c r="A3483" t="s">
        <v>9162</v>
      </c>
      <c r="B3483" s="18" t="s">
        <v>17</v>
      </c>
      <c r="C3483" s="18" t="s">
        <v>30</v>
      </c>
      <c r="D3483" s="18" t="s">
        <v>32</v>
      </c>
      <c r="E3483" s="18" t="s">
        <v>41</v>
      </c>
      <c r="F3483" s="18">
        <v>1016</v>
      </c>
      <c r="G3483" s="18">
        <v>1059.69</v>
      </c>
      <c r="H3483" s="18">
        <v>1591</v>
      </c>
      <c r="I3483" s="43">
        <v>434</v>
      </c>
      <c r="J3483" s="18" t="s">
        <v>47</v>
      </c>
      <c r="K3483" t="s">
        <v>5874</v>
      </c>
      <c r="L3483" s="18" t="s">
        <v>1926</v>
      </c>
    </row>
    <row r="3484" spans="1:12" x14ac:dyDescent="0.3">
      <c r="A3484" t="s">
        <v>9936</v>
      </c>
      <c r="B3484" s="18" t="s">
        <v>17</v>
      </c>
      <c r="C3484" s="18" t="s">
        <v>26</v>
      </c>
      <c r="D3484" s="18" t="s">
        <v>35</v>
      </c>
      <c r="E3484" s="18" t="s">
        <v>45</v>
      </c>
      <c r="F3484" s="18">
        <v>1008</v>
      </c>
      <c r="G3484" s="18">
        <v>1769.46</v>
      </c>
      <c r="H3484" s="18">
        <v>2142.35</v>
      </c>
      <c r="I3484" s="43">
        <v>280</v>
      </c>
      <c r="J3484" s="18" t="s">
        <v>47</v>
      </c>
      <c r="K3484" t="s">
        <v>5312</v>
      </c>
      <c r="L3484" s="18" t="s">
        <v>3160</v>
      </c>
    </row>
    <row r="3485" spans="1:12" x14ac:dyDescent="0.3">
      <c r="A3485" t="s">
        <v>9383</v>
      </c>
      <c r="B3485" s="18" t="s">
        <v>20</v>
      </c>
      <c r="C3485" s="18" t="s">
        <v>24</v>
      </c>
      <c r="D3485" s="18" t="s">
        <v>35</v>
      </c>
      <c r="E3485" s="18" t="s">
        <v>36</v>
      </c>
      <c r="F3485" s="18">
        <v>1061</v>
      </c>
      <c r="G3485" s="18">
        <v>1648.04</v>
      </c>
      <c r="H3485" s="18">
        <v>3184.05</v>
      </c>
      <c r="I3485" s="43">
        <v>293</v>
      </c>
      <c r="J3485" s="18" t="s">
        <v>47</v>
      </c>
      <c r="K3485" t="s">
        <v>5753</v>
      </c>
      <c r="L3485" s="18" t="s">
        <v>2280</v>
      </c>
    </row>
    <row r="3486" spans="1:12" x14ac:dyDescent="0.3">
      <c r="A3486" t="s">
        <v>10215</v>
      </c>
      <c r="B3486" s="18" t="s">
        <v>15</v>
      </c>
      <c r="C3486" s="18" t="s">
        <v>26</v>
      </c>
      <c r="D3486" s="18" t="s">
        <v>33</v>
      </c>
      <c r="E3486" s="18" t="s">
        <v>40</v>
      </c>
      <c r="F3486" s="18">
        <v>1028</v>
      </c>
      <c r="G3486" s="18">
        <v>140.62</v>
      </c>
      <c r="H3486" s="18">
        <v>263.7</v>
      </c>
      <c r="I3486" s="43">
        <v>444</v>
      </c>
      <c r="J3486" s="18" t="s">
        <v>47</v>
      </c>
      <c r="K3486" t="s">
        <v>5018</v>
      </c>
      <c r="L3486" s="18" t="s">
        <v>3593</v>
      </c>
    </row>
    <row r="3487" spans="1:12" x14ac:dyDescent="0.3">
      <c r="A3487" t="s">
        <v>9348</v>
      </c>
      <c r="B3487" s="18" t="s">
        <v>20</v>
      </c>
      <c r="C3487" s="18" t="s">
        <v>24</v>
      </c>
      <c r="D3487" s="18" t="s">
        <v>34</v>
      </c>
      <c r="E3487" s="18" t="s">
        <v>45</v>
      </c>
      <c r="F3487" s="18">
        <v>1052</v>
      </c>
      <c r="G3487" s="18">
        <v>261.02999999999997</v>
      </c>
      <c r="H3487" s="18">
        <v>308.33</v>
      </c>
      <c r="I3487" s="43">
        <v>447</v>
      </c>
      <c r="J3487" s="18" t="s">
        <v>47</v>
      </c>
      <c r="K3487" t="s">
        <v>5776</v>
      </c>
      <c r="L3487" s="18" t="s">
        <v>2226</v>
      </c>
    </row>
    <row r="3488" spans="1:12" x14ac:dyDescent="0.3">
      <c r="A3488" t="s">
        <v>7370</v>
      </c>
      <c r="B3488" s="18" t="s">
        <v>13</v>
      </c>
      <c r="C3488" s="18" t="s">
        <v>28</v>
      </c>
      <c r="D3488" s="18" t="s">
        <v>34</v>
      </c>
      <c r="E3488" s="18" t="s">
        <v>36</v>
      </c>
      <c r="F3488" s="18">
        <v>1084</v>
      </c>
      <c r="G3488" s="18">
        <v>1356.63</v>
      </c>
      <c r="H3488" s="18">
        <v>1901.34</v>
      </c>
      <c r="I3488" s="43">
        <v>244</v>
      </c>
      <c r="J3488" s="18" t="s">
        <v>47</v>
      </c>
      <c r="K3488" t="s">
        <v>5609</v>
      </c>
      <c r="L3488" s="18" t="s">
        <v>1924</v>
      </c>
    </row>
    <row r="3489" spans="1:12" x14ac:dyDescent="0.3">
      <c r="A3489" t="s">
        <v>8817</v>
      </c>
      <c r="B3489" s="18" t="s">
        <v>13</v>
      </c>
      <c r="C3489" s="18" t="s">
        <v>24</v>
      </c>
      <c r="D3489" s="18" t="s">
        <v>34</v>
      </c>
      <c r="E3489" s="18" t="s">
        <v>41</v>
      </c>
      <c r="F3489" s="18">
        <v>1099</v>
      </c>
      <c r="G3489" s="18">
        <v>418.6</v>
      </c>
      <c r="H3489" s="18">
        <v>650.74</v>
      </c>
      <c r="I3489" s="43">
        <v>380</v>
      </c>
      <c r="J3489" s="18" t="s">
        <v>47</v>
      </c>
      <c r="K3489" t="s">
        <v>5314</v>
      </c>
      <c r="L3489" s="18" t="s">
        <v>1373</v>
      </c>
    </row>
    <row r="3490" spans="1:12" x14ac:dyDescent="0.3">
      <c r="A3490" t="s">
        <v>10407</v>
      </c>
      <c r="B3490" s="18" t="s">
        <v>19</v>
      </c>
      <c r="C3490" s="18" t="s">
        <v>24</v>
      </c>
      <c r="D3490" s="18" t="s">
        <v>32</v>
      </c>
      <c r="E3490" s="18" t="s">
        <v>44</v>
      </c>
      <c r="F3490" s="18">
        <v>1063</v>
      </c>
      <c r="G3490" s="18">
        <v>1631.37</v>
      </c>
      <c r="H3490" s="18">
        <v>2330.19</v>
      </c>
      <c r="I3490" s="43">
        <v>496</v>
      </c>
      <c r="J3490" s="18" t="s">
        <v>47</v>
      </c>
      <c r="K3490" t="s">
        <v>4798</v>
      </c>
      <c r="L3490" s="18" t="s">
        <v>3876</v>
      </c>
    </row>
    <row r="3491" spans="1:12" x14ac:dyDescent="0.3">
      <c r="A3491" t="s">
        <v>10148</v>
      </c>
      <c r="B3491" s="18" t="s">
        <v>17</v>
      </c>
      <c r="C3491" s="18" t="s">
        <v>22</v>
      </c>
      <c r="D3491" s="18" t="s">
        <v>33</v>
      </c>
      <c r="E3491" s="18" t="s">
        <v>44</v>
      </c>
      <c r="F3491" s="18">
        <v>1052</v>
      </c>
      <c r="G3491" s="18">
        <v>1760</v>
      </c>
      <c r="H3491" s="18">
        <v>1944.23</v>
      </c>
      <c r="I3491" s="43">
        <v>318</v>
      </c>
      <c r="J3491" s="18" t="s">
        <v>47</v>
      </c>
      <c r="K3491" t="s">
        <v>4409</v>
      </c>
      <c r="L3491" s="18" t="s">
        <v>3500</v>
      </c>
    </row>
    <row r="3492" spans="1:12" x14ac:dyDescent="0.3">
      <c r="A3492" t="s">
        <v>7064</v>
      </c>
      <c r="B3492" s="18" t="s">
        <v>11</v>
      </c>
      <c r="C3492" s="18" t="s">
        <v>22</v>
      </c>
      <c r="D3492" s="18" t="s">
        <v>32</v>
      </c>
      <c r="E3492" s="18" t="s">
        <v>38</v>
      </c>
      <c r="F3492" s="18">
        <v>1026</v>
      </c>
      <c r="G3492" s="18">
        <v>1421.91</v>
      </c>
      <c r="H3492" s="18">
        <v>2430.3200000000002</v>
      </c>
      <c r="I3492" s="43">
        <v>193</v>
      </c>
      <c r="J3492" s="18" t="s">
        <v>47</v>
      </c>
      <c r="K3492" t="s">
        <v>5448</v>
      </c>
      <c r="L3492" s="18" t="s">
        <v>1421</v>
      </c>
    </row>
    <row r="3493" spans="1:12" x14ac:dyDescent="0.3">
      <c r="A3493" t="s">
        <v>9684</v>
      </c>
      <c r="B3493" s="18" t="s">
        <v>14</v>
      </c>
      <c r="C3493" s="18" t="s">
        <v>22</v>
      </c>
      <c r="D3493" s="18" t="s">
        <v>31</v>
      </c>
      <c r="E3493" s="18" t="s">
        <v>43</v>
      </c>
      <c r="F3493" s="18">
        <v>1077</v>
      </c>
      <c r="G3493" s="18">
        <v>181.55</v>
      </c>
      <c r="H3493" s="18">
        <v>227.32</v>
      </c>
      <c r="I3493" s="43">
        <v>435</v>
      </c>
      <c r="J3493" s="18" t="s">
        <v>47</v>
      </c>
      <c r="K3493" t="s">
        <v>5506</v>
      </c>
      <c r="L3493" s="18" t="s">
        <v>2381</v>
      </c>
    </row>
    <row r="3494" spans="1:12" x14ac:dyDescent="0.3">
      <c r="A3494" t="s">
        <v>7279</v>
      </c>
      <c r="B3494" s="18" t="s">
        <v>17</v>
      </c>
      <c r="C3494" s="18" t="s">
        <v>22</v>
      </c>
      <c r="D3494" s="18" t="s">
        <v>33</v>
      </c>
      <c r="E3494" s="18" t="s">
        <v>37</v>
      </c>
      <c r="F3494" s="18">
        <v>1032</v>
      </c>
      <c r="G3494" s="18">
        <v>1507.05</v>
      </c>
      <c r="H3494" s="18">
        <v>2911.65</v>
      </c>
      <c r="I3494" s="43">
        <v>85</v>
      </c>
      <c r="J3494" s="18" t="s">
        <v>47</v>
      </c>
      <c r="K3494" t="s">
        <v>5894</v>
      </c>
      <c r="L3494" s="18" t="s">
        <v>863</v>
      </c>
    </row>
    <row r="3495" spans="1:12" x14ac:dyDescent="0.3">
      <c r="A3495" t="s">
        <v>8962</v>
      </c>
      <c r="B3495" s="18" t="s">
        <v>17</v>
      </c>
      <c r="C3495" s="18" t="s">
        <v>26</v>
      </c>
      <c r="D3495" s="18" t="s">
        <v>35</v>
      </c>
      <c r="E3495" s="18" t="s">
        <v>41</v>
      </c>
      <c r="F3495" s="18">
        <v>1076</v>
      </c>
      <c r="G3495" s="18">
        <v>69.84</v>
      </c>
      <c r="H3495" s="18">
        <v>127.77</v>
      </c>
      <c r="I3495" s="43">
        <v>33</v>
      </c>
      <c r="J3495" s="18" t="s">
        <v>47</v>
      </c>
      <c r="K3495" t="s">
        <v>5291</v>
      </c>
      <c r="L3495" s="18" t="s">
        <v>1613</v>
      </c>
    </row>
    <row r="3496" spans="1:12" x14ac:dyDescent="0.3">
      <c r="A3496" t="s">
        <v>9651</v>
      </c>
      <c r="B3496" s="18" t="s">
        <v>19</v>
      </c>
      <c r="C3496" s="18" t="s">
        <v>26</v>
      </c>
      <c r="D3496" s="18" t="s">
        <v>32</v>
      </c>
      <c r="E3496" s="18" t="s">
        <v>39</v>
      </c>
      <c r="F3496" s="18">
        <v>1088</v>
      </c>
      <c r="G3496" s="18">
        <v>1572.96</v>
      </c>
      <c r="H3496" s="18">
        <v>2738.7</v>
      </c>
      <c r="I3496" s="43">
        <v>387</v>
      </c>
      <c r="J3496" s="18" t="s">
        <v>47</v>
      </c>
      <c r="K3496" t="s">
        <v>4936</v>
      </c>
      <c r="L3496" s="18" t="s">
        <v>2716</v>
      </c>
    </row>
    <row r="3497" spans="1:12" x14ac:dyDescent="0.3">
      <c r="A3497" t="s">
        <v>8968</v>
      </c>
      <c r="B3497" s="18" t="s">
        <v>20</v>
      </c>
      <c r="C3497" s="18" t="s">
        <v>22</v>
      </c>
      <c r="D3497" s="18" t="s">
        <v>33</v>
      </c>
      <c r="E3497" s="18" t="s">
        <v>41</v>
      </c>
      <c r="F3497" s="18">
        <v>1002</v>
      </c>
      <c r="G3497" s="18">
        <v>1541.7</v>
      </c>
      <c r="H3497" s="18">
        <v>2378.7399999999998</v>
      </c>
      <c r="I3497" s="43">
        <v>41</v>
      </c>
      <c r="J3497" s="18" t="s">
        <v>47</v>
      </c>
      <c r="K3497" t="s">
        <v>5520</v>
      </c>
      <c r="L3497" s="18" t="s">
        <v>1627</v>
      </c>
    </row>
    <row r="3498" spans="1:12" x14ac:dyDescent="0.3">
      <c r="A3498" t="s">
        <v>9530</v>
      </c>
      <c r="B3498" s="18" t="s">
        <v>15</v>
      </c>
      <c r="C3498" s="18" t="s">
        <v>28</v>
      </c>
      <c r="D3498" s="18" t="s">
        <v>33</v>
      </c>
      <c r="E3498" s="18" t="s">
        <v>42</v>
      </c>
      <c r="F3498" s="18">
        <v>1017</v>
      </c>
      <c r="G3498" s="18">
        <v>1161.93</v>
      </c>
      <c r="H3498" s="18">
        <v>1977.65</v>
      </c>
      <c r="I3498" s="43">
        <v>285</v>
      </c>
      <c r="J3498" s="18" t="s">
        <v>47</v>
      </c>
      <c r="K3498" t="s">
        <v>5007</v>
      </c>
      <c r="L3498" s="18" t="s">
        <v>2514</v>
      </c>
    </row>
    <row r="3499" spans="1:12" x14ac:dyDescent="0.3">
      <c r="A3499" t="s">
        <v>6822</v>
      </c>
      <c r="B3499" s="18" t="s">
        <v>11</v>
      </c>
      <c r="C3499" s="18" t="s">
        <v>28</v>
      </c>
      <c r="D3499" s="18" t="s">
        <v>34</v>
      </c>
      <c r="E3499" s="18" t="s">
        <v>42</v>
      </c>
      <c r="F3499" s="18">
        <v>1015</v>
      </c>
      <c r="G3499" s="18">
        <v>1277.3900000000001</v>
      </c>
      <c r="H3499" s="18">
        <v>1575.21</v>
      </c>
      <c r="I3499" s="43">
        <v>123</v>
      </c>
      <c r="J3499" s="18" t="s">
        <v>47</v>
      </c>
      <c r="K3499" t="s">
        <v>5095</v>
      </c>
      <c r="L3499" s="18" t="s">
        <v>1133</v>
      </c>
    </row>
    <row r="3500" spans="1:12" x14ac:dyDescent="0.3">
      <c r="A3500" t="s">
        <v>7570</v>
      </c>
      <c r="B3500" s="18" t="s">
        <v>20</v>
      </c>
      <c r="C3500" s="18" t="s">
        <v>25</v>
      </c>
      <c r="D3500" s="18" t="s">
        <v>31</v>
      </c>
      <c r="E3500" s="18" t="s">
        <v>45</v>
      </c>
      <c r="F3500" s="18">
        <v>1011</v>
      </c>
      <c r="G3500" s="18">
        <v>1686.65</v>
      </c>
      <c r="H3500" s="18">
        <v>2013.69</v>
      </c>
      <c r="I3500" s="43">
        <v>444</v>
      </c>
      <c r="J3500" s="18" t="s">
        <v>47</v>
      </c>
      <c r="K3500" t="s">
        <v>4592</v>
      </c>
      <c r="L3500" s="18" t="s">
        <v>2375</v>
      </c>
    </row>
    <row r="3501" spans="1:12" x14ac:dyDescent="0.3">
      <c r="A3501" t="s">
        <v>7580</v>
      </c>
      <c r="B3501" s="18" t="s">
        <v>13</v>
      </c>
      <c r="C3501" s="18" t="s">
        <v>21</v>
      </c>
      <c r="D3501" s="18" t="s">
        <v>34</v>
      </c>
      <c r="E3501" s="18" t="s">
        <v>43</v>
      </c>
      <c r="F3501" s="18">
        <v>1059</v>
      </c>
      <c r="G3501" s="18">
        <v>556.80999999999995</v>
      </c>
      <c r="H3501" s="18">
        <v>1026.83</v>
      </c>
      <c r="I3501" s="43">
        <v>76</v>
      </c>
      <c r="J3501" s="18" t="s">
        <v>47</v>
      </c>
      <c r="K3501" t="s">
        <v>4926</v>
      </c>
      <c r="L3501" s="18" t="s">
        <v>1601</v>
      </c>
    </row>
    <row r="3502" spans="1:12" x14ac:dyDescent="0.3">
      <c r="A3502" t="s">
        <v>10042</v>
      </c>
      <c r="B3502" s="18" t="s">
        <v>16</v>
      </c>
      <c r="C3502" s="18" t="s">
        <v>25</v>
      </c>
      <c r="D3502" s="18" t="s">
        <v>31</v>
      </c>
      <c r="E3502" s="18" t="s">
        <v>36</v>
      </c>
      <c r="F3502" s="18">
        <v>1063</v>
      </c>
      <c r="G3502" s="18">
        <v>1633.2</v>
      </c>
      <c r="H3502" s="18">
        <v>2327.66</v>
      </c>
      <c r="I3502" s="43">
        <v>164</v>
      </c>
      <c r="J3502" s="18" t="s">
        <v>47</v>
      </c>
      <c r="K3502" t="s">
        <v>5203</v>
      </c>
      <c r="L3502" s="18" t="s">
        <v>3341</v>
      </c>
    </row>
    <row r="3503" spans="1:12" x14ac:dyDescent="0.3">
      <c r="A3503" t="s">
        <v>6476</v>
      </c>
      <c r="B3503" s="18" t="s">
        <v>17</v>
      </c>
      <c r="C3503" s="18" t="s">
        <v>24</v>
      </c>
      <c r="D3503" s="18" t="s">
        <v>34</v>
      </c>
      <c r="E3503" s="18" t="s">
        <v>39</v>
      </c>
      <c r="F3503" s="18">
        <v>1084</v>
      </c>
      <c r="G3503" s="18">
        <v>796.09</v>
      </c>
      <c r="H3503" s="18">
        <v>1315.14</v>
      </c>
      <c r="I3503" s="43">
        <v>393</v>
      </c>
      <c r="J3503" s="18" t="s">
        <v>47</v>
      </c>
      <c r="K3503" t="s">
        <v>4697</v>
      </c>
      <c r="L3503" s="18" t="s">
        <v>3988</v>
      </c>
    </row>
    <row r="3504" spans="1:12" x14ac:dyDescent="0.3">
      <c r="A3504" t="s">
        <v>8146</v>
      </c>
      <c r="B3504" s="18" t="s">
        <v>17</v>
      </c>
      <c r="C3504" s="18" t="s">
        <v>21</v>
      </c>
      <c r="D3504" s="18" t="s">
        <v>31</v>
      </c>
      <c r="E3504" s="18" t="s">
        <v>39</v>
      </c>
      <c r="F3504" s="18">
        <v>1016</v>
      </c>
      <c r="G3504" s="18">
        <v>692.78</v>
      </c>
      <c r="H3504" s="18">
        <v>1191.77</v>
      </c>
      <c r="I3504" s="43">
        <v>390</v>
      </c>
      <c r="J3504" s="18" t="s">
        <v>47</v>
      </c>
      <c r="K3504" t="s">
        <v>5268</v>
      </c>
      <c r="L3504" s="18" t="s">
        <v>261</v>
      </c>
    </row>
    <row r="3505" spans="1:12" x14ac:dyDescent="0.3">
      <c r="A3505" t="s">
        <v>7071</v>
      </c>
      <c r="B3505" s="18" t="s">
        <v>18</v>
      </c>
      <c r="C3505" s="18" t="s">
        <v>28</v>
      </c>
      <c r="D3505" s="18" t="s">
        <v>31</v>
      </c>
      <c r="E3505" s="18" t="s">
        <v>45</v>
      </c>
      <c r="F3505" s="18">
        <v>1093</v>
      </c>
      <c r="G3505" s="18">
        <v>1191.29</v>
      </c>
      <c r="H3505" s="18">
        <v>1811.44</v>
      </c>
      <c r="I3505" s="43">
        <v>187</v>
      </c>
      <c r="J3505" s="18" t="s">
        <v>47</v>
      </c>
      <c r="K3505" t="s">
        <v>5281</v>
      </c>
      <c r="L3505" s="18" t="s">
        <v>3222</v>
      </c>
    </row>
    <row r="3506" spans="1:12" x14ac:dyDescent="0.3">
      <c r="A3506" t="s">
        <v>9283</v>
      </c>
      <c r="B3506" s="18" t="s">
        <v>20</v>
      </c>
      <c r="C3506" s="18" t="s">
        <v>28</v>
      </c>
      <c r="D3506" s="18" t="s">
        <v>31</v>
      </c>
      <c r="E3506" s="18" t="s">
        <v>41</v>
      </c>
      <c r="F3506" s="18">
        <v>1011</v>
      </c>
      <c r="G3506" s="18">
        <v>1805.33</v>
      </c>
      <c r="H3506" s="18">
        <v>3475.78</v>
      </c>
      <c r="I3506" s="43">
        <v>364</v>
      </c>
      <c r="J3506" s="18" t="s">
        <v>47</v>
      </c>
      <c r="K3506" t="s">
        <v>5817</v>
      </c>
      <c r="L3506" s="18" t="s">
        <v>2124</v>
      </c>
    </row>
    <row r="3507" spans="1:12" x14ac:dyDescent="0.3">
      <c r="A3507" t="s">
        <v>7127</v>
      </c>
      <c r="B3507" s="18" t="s">
        <v>12</v>
      </c>
      <c r="C3507" s="18" t="s">
        <v>28</v>
      </c>
      <c r="D3507" s="18" t="s">
        <v>34</v>
      </c>
      <c r="E3507" s="18" t="s">
        <v>43</v>
      </c>
      <c r="F3507" s="18">
        <v>1028</v>
      </c>
      <c r="G3507" s="18">
        <v>710.15</v>
      </c>
      <c r="H3507" s="18">
        <v>1052.43</v>
      </c>
      <c r="I3507" s="43">
        <v>234</v>
      </c>
      <c r="J3507" s="18" t="s">
        <v>47</v>
      </c>
      <c r="K3507" t="s">
        <v>4814</v>
      </c>
      <c r="L3507" s="18" t="s">
        <v>3856</v>
      </c>
    </row>
    <row r="3508" spans="1:12" x14ac:dyDescent="0.3">
      <c r="A3508" t="s">
        <v>7097</v>
      </c>
      <c r="B3508" s="18" t="s">
        <v>18</v>
      </c>
      <c r="C3508" s="18" t="s">
        <v>25</v>
      </c>
      <c r="D3508" s="18" t="s">
        <v>34</v>
      </c>
      <c r="E3508" s="18" t="s">
        <v>36</v>
      </c>
      <c r="F3508" s="18">
        <v>1087</v>
      </c>
      <c r="G3508" s="18">
        <v>1242.6199999999999</v>
      </c>
      <c r="H3508" s="18">
        <v>2046.99</v>
      </c>
      <c r="I3508" s="43">
        <v>70</v>
      </c>
      <c r="J3508" s="18" t="s">
        <v>47</v>
      </c>
      <c r="K3508" t="s">
        <v>4995</v>
      </c>
      <c r="L3508" s="18" t="s">
        <v>3625</v>
      </c>
    </row>
    <row r="3509" spans="1:12" x14ac:dyDescent="0.3">
      <c r="A3509" t="s">
        <v>9861</v>
      </c>
      <c r="B3509" s="18" t="s">
        <v>18</v>
      </c>
      <c r="C3509" s="18" t="s">
        <v>24</v>
      </c>
      <c r="D3509" s="18" t="s">
        <v>32</v>
      </c>
      <c r="E3509" s="18" t="s">
        <v>37</v>
      </c>
      <c r="F3509" s="18">
        <v>1074</v>
      </c>
      <c r="G3509" s="18">
        <v>1094.17</v>
      </c>
      <c r="H3509" s="18">
        <v>1571.21</v>
      </c>
      <c r="I3509" s="43">
        <v>34</v>
      </c>
      <c r="J3509" s="18" t="s">
        <v>47</v>
      </c>
      <c r="K3509" t="s">
        <v>4829</v>
      </c>
      <c r="L3509" s="18" t="s">
        <v>3037</v>
      </c>
    </row>
    <row r="3510" spans="1:12" x14ac:dyDescent="0.3">
      <c r="A3510" t="s">
        <v>7939</v>
      </c>
      <c r="B3510" s="18" t="s">
        <v>19</v>
      </c>
      <c r="C3510" s="18" t="s">
        <v>22</v>
      </c>
      <c r="D3510" s="18" t="s">
        <v>35</v>
      </c>
      <c r="E3510" s="18" t="s">
        <v>41</v>
      </c>
      <c r="F3510" s="18">
        <v>1055</v>
      </c>
      <c r="G3510" s="18">
        <v>1015.14</v>
      </c>
      <c r="H3510" s="18">
        <v>1940.97</v>
      </c>
      <c r="I3510" s="43">
        <v>313</v>
      </c>
      <c r="J3510" s="18" t="s">
        <v>47</v>
      </c>
      <c r="K3510" t="s">
        <v>6151</v>
      </c>
      <c r="L3510" s="18" t="s">
        <v>913</v>
      </c>
    </row>
    <row r="3511" spans="1:12" x14ac:dyDescent="0.3">
      <c r="A3511" t="s">
        <v>8171</v>
      </c>
      <c r="B3511" s="18" t="s">
        <v>18</v>
      </c>
      <c r="C3511" s="18" t="s">
        <v>30</v>
      </c>
      <c r="D3511" s="18" t="s">
        <v>31</v>
      </c>
      <c r="E3511" s="18" t="s">
        <v>41</v>
      </c>
      <c r="F3511" s="18">
        <v>1062</v>
      </c>
      <c r="G3511" s="18">
        <v>971.79</v>
      </c>
      <c r="H3511" s="18">
        <v>1381.3</v>
      </c>
      <c r="I3511" s="43">
        <v>68</v>
      </c>
      <c r="J3511" s="18" t="s">
        <v>47</v>
      </c>
      <c r="K3511" t="s">
        <v>6089</v>
      </c>
      <c r="L3511" s="18" t="s">
        <v>311</v>
      </c>
    </row>
    <row r="3512" spans="1:12" x14ac:dyDescent="0.3">
      <c r="A3512" t="s">
        <v>9445</v>
      </c>
      <c r="B3512" s="18" t="s">
        <v>16</v>
      </c>
      <c r="C3512" s="18" t="s">
        <v>28</v>
      </c>
      <c r="D3512" s="18" t="s">
        <v>34</v>
      </c>
      <c r="E3512" s="18" t="s">
        <v>44</v>
      </c>
      <c r="F3512" s="18">
        <v>1074</v>
      </c>
      <c r="G3512" s="18">
        <v>1611.86</v>
      </c>
      <c r="H3512" s="18">
        <v>2579.12</v>
      </c>
      <c r="I3512" s="43">
        <v>315</v>
      </c>
      <c r="J3512" s="18" t="s">
        <v>47</v>
      </c>
      <c r="K3512" t="s">
        <v>5215</v>
      </c>
      <c r="L3512" s="18" t="s">
        <v>2384</v>
      </c>
    </row>
    <row r="3513" spans="1:12" x14ac:dyDescent="0.3">
      <c r="A3513" t="s">
        <v>8007</v>
      </c>
      <c r="B3513" s="18" t="s">
        <v>11</v>
      </c>
      <c r="C3513" s="18" t="s">
        <v>30</v>
      </c>
      <c r="D3513" s="18" t="s">
        <v>34</v>
      </c>
      <c r="E3513" s="18" t="s">
        <v>42</v>
      </c>
      <c r="F3513" s="18">
        <v>1018</v>
      </c>
      <c r="G3513" s="18">
        <v>990.04</v>
      </c>
      <c r="H3513" s="18">
        <v>1960.02</v>
      </c>
      <c r="I3513" s="43">
        <v>425</v>
      </c>
      <c r="J3513" s="18" t="s">
        <v>47</v>
      </c>
      <c r="K3513" t="s">
        <v>5119</v>
      </c>
      <c r="L3513" s="18" t="s">
        <v>2587</v>
      </c>
    </row>
    <row r="3514" spans="1:12" x14ac:dyDescent="0.3">
      <c r="A3514" t="s">
        <v>8057</v>
      </c>
      <c r="B3514" s="18" t="s">
        <v>12</v>
      </c>
      <c r="C3514" s="18" t="s">
        <v>29</v>
      </c>
      <c r="D3514" s="18" t="s">
        <v>34</v>
      </c>
      <c r="E3514" s="18" t="s">
        <v>40</v>
      </c>
      <c r="F3514" s="18">
        <v>1042</v>
      </c>
      <c r="G3514" s="18">
        <v>338.34</v>
      </c>
      <c r="H3514" s="18">
        <v>399.82</v>
      </c>
      <c r="I3514" s="43">
        <v>301</v>
      </c>
      <c r="J3514" s="18" t="s">
        <v>47</v>
      </c>
      <c r="K3514" t="s">
        <v>6189</v>
      </c>
      <c r="L3514" s="18" t="s">
        <v>110</v>
      </c>
    </row>
    <row r="3515" spans="1:12" x14ac:dyDescent="0.3">
      <c r="A3515" t="s">
        <v>8791</v>
      </c>
      <c r="B3515" s="18" t="s">
        <v>16</v>
      </c>
      <c r="C3515" s="18" t="s">
        <v>26</v>
      </c>
      <c r="D3515" s="18" t="s">
        <v>35</v>
      </c>
      <c r="E3515" s="18" t="s">
        <v>40</v>
      </c>
      <c r="F3515" s="18">
        <v>1078</v>
      </c>
      <c r="G3515" s="18">
        <v>753.09</v>
      </c>
      <c r="H3515" s="18">
        <v>1453.39</v>
      </c>
      <c r="I3515" s="43">
        <v>96</v>
      </c>
      <c r="J3515" s="18" t="s">
        <v>47</v>
      </c>
      <c r="K3515" t="s">
        <v>4661</v>
      </c>
      <c r="L3515" s="18" t="s">
        <v>1328</v>
      </c>
    </row>
    <row r="3516" spans="1:12" x14ac:dyDescent="0.3">
      <c r="A3516" t="s">
        <v>9368</v>
      </c>
      <c r="B3516" s="18" t="s">
        <v>15</v>
      </c>
      <c r="C3516" s="18" t="s">
        <v>23</v>
      </c>
      <c r="D3516" s="18" t="s">
        <v>33</v>
      </c>
      <c r="E3516" s="18" t="s">
        <v>38</v>
      </c>
      <c r="F3516" s="18">
        <v>1045</v>
      </c>
      <c r="G3516" s="18">
        <v>1821.65</v>
      </c>
      <c r="H3516" s="18">
        <v>3207.19</v>
      </c>
      <c r="I3516" s="43">
        <v>292</v>
      </c>
      <c r="J3516" s="18" t="s">
        <v>47</v>
      </c>
      <c r="K3516" t="s">
        <v>4707</v>
      </c>
      <c r="L3516" s="18" t="s">
        <v>2257</v>
      </c>
    </row>
    <row r="3517" spans="1:12" x14ac:dyDescent="0.3">
      <c r="A3517" t="s">
        <v>9415</v>
      </c>
      <c r="B3517" s="18" t="s">
        <v>13</v>
      </c>
      <c r="C3517" s="18" t="s">
        <v>22</v>
      </c>
      <c r="D3517" s="18" t="s">
        <v>34</v>
      </c>
      <c r="E3517" s="18" t="s">
        <v>42</v>
      </c>
      <c r="F3517" s="18">
        <v>1037</v>
      </c>
      <c r="G3517" s="18">
        <v>248.58</v>
      </c>
      <c r="H3517" s="18">
        <v>433.03</v>
      </c>
      <c r="I3517" s="43">
        <v>239</v>
      </c>
      <c r="J3517" s="18" t="s">
        <v>47</v>
      </c>
      <c r="K3517" t="s">
        <v>5290</v>
      </c>
      <c r="L3517" s="18" t="s">
        <v>2331</v>
      </c>
    </row>
    <row r="3518" spans="1:12" x14ac:dyDescent="0.3">
      <c r="A3518" t="s">
        <v>10119</v>
      </c>
      <c r="B3518" s="18" t="s">
        <v>20</v>
      </c>
      <c r="C3518" s="18" t="s">
        <v>25</v>
      </c>
      <c r="D3518" s="18" t="s">
        <v>31</v>
      </c>
      <c r="E3518" s="18" t="s">
        <v>36</v>
      </c>
      <c r="F3518" s="18">
        <v>1062</v>
      </c>
      <c r="G3518" s="18">
        <v>953.62</v>
      </c>
      <c r="H3518" s="18">
        <v>1804.38</v>
      </c>
      <c r="I3518" s="43">
        <v>12</v>
      </c>
      <c r="J3518" s="18" t="s">
        <v>47</v>
      </c>
      <c r="K3518" t="s">
        <v>5121</v>
      </c>
      <c r="L3518" s="18" t="s">
        <v>2983</v>
      </c>
    </row>
    <row r="3519" spans="1:12" x14ac:dyDescent="0.3">
      <c r="A3519" t="s">
        <v>9564</v>
      </c>
      <c r="B3519" s="18" t="s">
        <v>12</v>
      </c>
      <c r="C3519" s="18" t="s">
        <v>22</v>
      </c>
      <c r="D3519" s="18" t="s">
        <v>34</v>
      </c>
      <c r="E3519" s="18" t="s">
        <v>44</v>
      </c>
      <c r="F3519" s="18">
        <v>1075</v>
      </c>
      <c r="G3519" s="18">
        <v>1013.03</v>
      </c>
      <c r="H3519" s="18">
        <v>1344.64</v>
      </c>
      <c r="I3519" s="43">
        <v>142</v>
      </c>
      <c r="J3519" s="18" t="s">
        <v>47</v>
      </c>
      <c r="K3519" t="s">
        <v>5345</v>
      </c>
      <c r="L3519" s="18" t="s">
        <v>2562</v>
      </c>
    </row>
    <row r="3520" spans="1:12" x14ac:dyDescent="0.3">
      <c r="A3520" t="s">
        <v>8256</v>
      </c>
      <c r="B3520" s="18" t="s">
        <v>12</v>
      </c>
      <c r="C3520" s="18" t="s">
        <v>23</v>
      </c>
      <c r="D3520" s="18" t="s">
        <v>33</v>
      </c>
      <c r="E3520" s="18" t="s">
        <v>40</v>
      </c>
      <c r="F3520" s="18">
        <v>1021</v>
      </c>
      <c r="G3520" s="18">
        <v>390.13</v>
      </c>
      <c r="H3520" s="18">
        <v>716.37</v>
      </c>
      <c r="I3520" s="43">
        <v>296</v>
      </c>
      <c r="J3520" s="18" t="s">
        <v>47</v>
      </c>
      <c r="K3520" t="s">
        <v>4691</v>
      </c>
      <c r="L3520" s="18" t="s">
        <v>456</v>
      </c>
    </row>
    <row r="3521" spans="1:12" x14ac:dyDescent="0.3">
      <c r="A3521" t="s">
        <v>9713</v>
      </c>
      <c r="B3521" s="18" t="s">
        <v>12</v>
      </c>
      <c r="C3521" s="18" t="s">
        <v>27</v>
      </c>
      <c r="D3521" s="18" t="s">
        <v>34</v>
      </c>
      <c r="E3521" s="18" t="s">
        <v>38</v>
      </c>
      <c r="F3521" s="18">
        <v>1039</v>
      </c>
      <c r="G3521" s="18">
        <v>1778.35</v>
      </c>
      <c r="H3521" s="18">
        <v>2486.88</v>
      </c>
      <c r="I3521" s="43">
        <v>288</v>
      </c>
      <c r="J3521" s="18" t="s">
        <v>47</v>
      </c>
      <c r="K3521" t="s">
        <v>4877</v>
      </c>
      <c r="L3521" s="18" t="s">
        <v>2798</v>
      </c>
    </row>
    <row r="3522" spans="1:12" x14ac:dyDescent="0.3">
      <c r="A3522" t="s">
        <v>10098</v>
      </c>
      <c r="B3522" s="18" t="s">
        <v>12</v>
      </c>
      <c r="C3522" s="18" t="s">
        <v>28</v>
      </c>
      <c r="D3522" s="18" t="s">
        <v>33</v>
      </c>
      <c r="E3522" s="18" t="s">
        <v>39</v>
      </c>
      <c r="F3522" s="18">
        <v>1052</v>
      </c>
      <c r="G3522" s="18">
        <v>971.67</v>
      </c>
      <c r="H3522" s="18">
        <v>1362.88</v>
      </c>
      <c r="I3522" s="43">
        <v>126</v>
      </c>
      <c r="J3522" s="18" t="s">
        <v>47</v>
      </c>
      <c r="K3522" t="s">
        <v>4928</v>
      </c>
      <c r="L3522" s="18" t="s">
        <v>3430</v>
      </c>
    </row>
    <row r="3523" spans="1:12" x14ac:dyDescent="0.3">
      <c r="A3523" t="s">
        <v>7786</v>
      </c>
      <c r="B3523" s="18" t="s">
        <v>14</v>
      </c>
      <c r="C3523" s="18" t="s">
        <v>27</v>
      </c>
      <c r="D3523" s="18" t="s">
        <v>35</v>
      </c>
      <c r="E3523" s="18" t="s">
        <v>41</v>
      </c>
      <c r="F3523" s="18">
        <v>1001</v>
      </c>
      <c r="G3523" s="18">
        <v>298.85000000000002</v>
      </c>
      <c r="H3523" s="18">
        <v>419.53</v>
      </c>
      <c r="I3523" s="43">
        <v>377</v>
      </c>
      <c r="J3523" s="18" t="s">
        <v>47</v>
      </c>
      <c r="K3523" t="s">
        <v>5270</v>
      </c>
      <c r="L3523" s="18" t="s">
        <v>3241</v>
      </c>
    </row>
    <row r="3524" spans="1:12" x14ac:dyDescent="0.3">
      <c r="A3524" t="s">
        <v>7501</v>
      </c>
      <c r="B3524" s="18" t="s">
        <v>12</v>
      </c>
      <c r="C3524" s="18" t="s">
        <v>29</v>
      </c>
      <c r="D3524" s="18" t="s">
        <v>35</v>
      </c>
      <c r="E3524" s="18" t="s">
        <v>39</v>
      </c>
      <c r="F3524" s="18">
        <v>1073</v>
      </c>
      <c r="G3524" s="18">
        <v>1501.87</v>
      </c>
      <c r="H3524" s="18">
        <v>2922.26</v>
      </c>
      <c r="I3524" s="43">
        <v>85</v>
      </c>
      <c r="J3524" s="18" t="s">
        <v>47</v>
      </c>
      <c r="K3524" t="s">
        <v>6078</v>
      </c>
      <c r="L3524" s="18" t="s">
        <v>1221</v>
      </c>
    </row>
    <row r="3525" spans="1:12" x14ac:dyDescent="0.3">
      <c r="A3525" t="s">
        <v>8407</v>
      </c>
      <c r="B3525" s="18" t="s">
        <v>15</v>
      </c>
      <c r="C3525" s="18" t="s">
        <v>30</v>
      </c>
      <c r="D3525" s="18" t="s">
        <v>33</v>
      </c>
      <c r="E3525" s="18" t="s">
        <v>44</v>
      </c>
      <c r="F3525" s="18">
        <v>1087</v>
      </c>
      <c r="G3525" s="18">
        <v>1530.4</v>
      </c>
      <c r="H3525" s="18">
        <v>2085.9</v>
      </c>
      <c r="I3525" s="43">
        <v>124</v>
      </c>
      <c r="J3525" s="18" t="s">
        <v>47</v>
      </c>
      <c r="K3525" t="s">
        <v>4822</v>
      </c>
      <c r="L3525" s="18" t="s">
        <v>703</v>
      </c>
    </row>
    <row r="3526" spans="1:12" x14ac:dyDescent="0.3">
      <c r="A3526" t="s">
        <v>8747</v>
      </c>
      <c r="B3526" s="18" t="s">
        <v>14</v>
      </c>
      <c r="C3526" s="18" t="s">
        <v>25</v>
      </c>
      <c r="D3526" s="18" t="s">
        <v>34</v>
      </c>
      <c r="E3526" s="18" t="s">
        <v>45</v>
      </c>
      <c r="F3526" s="18">
        <v>1099</v>
      </c>
      <c r="G3526" s="18">
        <v>1989.06</v>
      </c>
      <c r="H3526" s="18">
        <v>3737.13</v>
      </c>
      <c r="I3526" s="43">
        <v>77</v>
      </c>
      <c r="J3526" s="18" t="s">
        <v>47</v>
      </c>
      <c r="K3526" t="s">
        <v>5415</v>
      </c>
      <c r="L3526" s="18" t="s">
        <v>1245</v>
      </c>
    </row>
    <row r="3527" spans="1:12" x14ac:dyDescent="0.3">
      <c r="A3527" t="s">
        <v>9916</v>
      </c>
      <c r="B3527" s="18" t="s">
        <v>14</v>
      </c>
      <c r="C3527" s="18" t="s">
        <v>21</v>
      </c>
      <c r="D3527" s="18" t="s">
        <v>34</v>
      </c>
      <c r="E3527" s="18" t="s">
        <v>40</v>
      </c>
      <c r="F3527" s="18">
        <v>1045</v>
      </c>
      <c r="G3527" s="18">
        <v>1766.1</v>
      </c>
      <c r="H3527" s="18">
        <v>2477.5700000000002</v>
      </c>
      <c r="I3527" s="43">
        <v>285</v>
      </c>
      <c r="J3527" s="18" t="s">
        <v>47</v>
      </c>
      <c r="K3527" t="s">
        <v>4745</v>
      </c>
      <c r="L3527" s="18" t="s">
        <v>3125</v>
      </c>
    </row>
    <row r="3528" spans="1:12" x14ac:dyDescent="0.3">
      <c r="A3528" t="s">
        <v>7655</v>
      </c>
      <c r="B3528" s="18" t="s">
        <v>11</v>
      </c>
      <c r="C3528" s="18" t="s">
        <v>26</v>
      </c>
      <c r="D3528" s="18" t="s">
        <v>31</v>
      </c>
      <c r="E3528" s="18" t="s">
        <v>36</v>
      </c>
      <c r="F3528" s="18">
        <v>1021</v>
      </c>
      <c r="G3528" s="18">
        <v>1126.54</v>
      </c>
      <c r="H3528" s="18">
        <v>1792.32</v>
      </c>
      <c r="I3528" s="43">
        <v>419</v>
      </c>
      <c r="J3528" s="18" t="s">
        <v>47</v>
      </c>
      <c r="K3528" t="s">
        <v>5964</v>
      </c>
      <c r="L3528" s="18" t="s">
        <v>805</v>
      </c>
    </row>
    <row r="3529" spans="1:12" x14ac:dyDescent="0.3">
      <c r="A3529" t="s">
        <v>8986</v>
      </c>
      <c r="B3529" s="18" t="s">
        <v>13</v>
      </c>
      <c r="C3529" s="18" t="s">
        <v>23</v>
      </c>
      <c r="D3529" s="18" t="s">
        <v>34</v>
      </c>
      <c r="E3529" s="18" t="s">
        <v>44</v>
      </c>
      <c r="F3529" s="18">
        <v>1049</v>
      </c>
      <c r="G3529" s="18">
        <v>1270.73</v>
      </c>
      <c r="H3529" s="18">
        <v>2370.65</v>
      </c>
      <c r="I3529" s="43">
        <v>111</v>
      </c>
      <c r="J3529" s="18" t="s">
        <v>47</v>
      </c>
      <c r="K3529" t="s">
        <v>5929</v>
      </c>
      <c r="L3529" s="18" t="s">
        <v>1656</v>
      </c>
    </row>
    <row r="3530" spans="1:12" x14ac:dyDescent="0.3">
      <c r="A3530" t="s">
        <v>8762</v>
      </c>
      <c r="B3530" s="18" t="s">
        <v>18</v>
      </c>
      <c r="C3530" s="18" t="s">
        <v>23</v>
      </c>
      <c r="D3530" s="18" t="s">
        <v>33</v>
      </c>
      <c r="E3530" s="18" t="s">
        <v>39</v>
      </c>
      <c r="F3530" s="18">
        <v>1057</v>
      </c>
      <c r="G3530" s="18">
        <v>1365.51</v>
      </c>
      <c r="H3530" s="18">
        <v>1657.01</v>
      </c>
      <c r="I3530" s="43">
        <v>462</v>
      </c>
      <c r="J3530" s="18" t="s">
        <v>47</v>
      </c>
      <c r="K3530" t="s">
        <v>6064</v>
      </c>
      <c r="L3530" s="18" t="s">
        <v>1275</v>
      </c>
    </row>
    <row r="3531" spans="1:12" x14ac:dyDescent="0.3">
      <c r="A3531" t="s">
        <v>8799</v>
      </c>
      <c r="B3531" s="18" t="s">
        <v>13</v>
      </c>
      <c r="C3531" s="18" t="s">
        <v>22</v>
      </c>
      <c r="D3531" s="18" t="s">
        <v>32</v>
      </c>
      <c r="E3531" s="18" t="s">
        <v>39</v>
      </c>
      <c r="F3531" s="18">
        <v>1015</v>
      </c>
      <c r="G3531" s="18">
        <v>1153.21</v>
      </c>
      <c r="H3531" s="18">
        <v>1777.23</v>
      </c>
      <c r="I3531" s="43">
        <v>28</v>
      </c>
      <c r="J3531" s="18" t="s">
        <v>47</v>
      </c>
      <c r="K3531" t="s">
        <v>4553</v>
      </c>
      <c r="L3531" s="18" t="s">
        <v>1340</v>
      </c>
    </row>
    <row r="3532" spans="1:12" x14ac:dyDescent="0.3">
      <c r="A3532" t="s">
        <v>8849</v>
      </c>
      <c r="B3532" s="18" t="s">
        <v>19</v>
      </c>
      <c r="C3532" s="18" t="s">
        <v>29</v>
      </c>
      <c r="D3532" s="18" t="s">
        <v>32</v>
      </c>
      <c r="E3532" s="18" t="s">
        <v>45</v>
      </c>
      <c r="F3532" s="18">
        <v>1046</v>
      </c>
      <c r="G3532" s="18">
        <v>386.94</v>
      </c>
      <c r="H3532" s="18">
        <v>442.95</v>
      </c>
      <c r="I3532" s="43">
        <v>317</v>
      </c>
      <c r="J3532" s="18" t="s">
        <v>47</v>
      </c>
      <c r="K3532" t="s">
        <v>6016</v>
      </c>
      <c r="L3532" s="18" t="s">
        <v>1427</v>
      </c>
    </row>
    <row r="3533" spans="1:12" x14ac:dyDescent="0.3">
      <c r="A3533" t="s">
        <v>10581</v>
      </c>
      <c r="B3533" s="18" t="s">
        <v>20</v>
      </c>
      <c r="C3533" s="18" t="s">
        <v>30</v>
      </c>
      <c r="D3533" s="18" t="s">
        <v>31</v>
      </c>
      <c r="E3533" s="18" t="s">
        <v>41</v>
      </c>
      <c r="F3533" s="18">
        <v>1073</v>
      </c>
      <c r="G3533" s="18">
        <v>1711.85</v>
      </c>
      <c r="H3533" s="18">
        <v>2801.18</v>
      </c>
      <c r="I3533" s="43">
        <v>143</v>
      </c>
      <c r="J3533" s="18" t="s">
        <v>47</v>
      </c>
      <c r="K3533" t="s">
        <v>4532</v>
      </c>
      <c r="L3533" s="18" t="s">
        <v>4167</v>
      </c>
    </row>
    <row r="3534" spans="1:12" x14ac:dyDescent="0.3">
      <c r="A3534" t="s">
        <v>10419</v>
      </c>
      <c r="B3534" s="18" t="s">
        <v>18</v>
      </c>
      <c r="C3534" s="18" t="s">
        <v>23</v>
      </c>
      <c r="D3534" s="18" t="s">
        <v>33</v>
      </c>
      <c r="E3534" s="18" t="s">
        <v>42</v>
      </c>
      <c r="F3534" s="18">
        <v>1020</v>
      </c>
      <c r="G3534" s="18">
        <v>1531.54</v>
      </c>
      <c r="H3534" s="18">
        <v>2654.11</v>
      </c>
      <c r="I3534" s="43">
        <v>380</v>
      </c>
      <c r="J3534" s="18" t="s">
        <v>47</v>
      </c>
      <c r="K3534" t="s">
        <v>4784</v>
      </c>
      <c r="L3534" s="18" t="s">
        <v>3892</v>
      </c>
    </row>
    <row r="3535" spans="1:12" x14ac:dyDescent="0.3">
      <c r="A3535" t="s">
        <v>6692</v>
      </c>
      <c r="B3535" s="18" t="s">
        <v>16</v>
      </c>
      <c r="C3535" s="18" t="s">
        <v>22</v>
      </c>
      <c r="D3535" s="18" t="s">
        <v>33</v>
      </c>
      <c r="E3535" s="18" t="s">
        <v>45</v>
      </c>
      <c r="F3535" s="18">
        <v>1034</v>
      </c>
      <c r="G3535" s="18">
        <v>176.75</v>
      </c>
      <c r="H3535" s="18">
        <v>352.98</v>
      </c>
      <c r="I3535" s="43">
        <v>57</v>
      </c>
      <c r="J3535" s="18" t="s">
        <v>47</v>
      </c>
      <c r="K3535" t="s">
        <v>5297</v>
      </c>
      <c r="L3535" s="18" t="s">
        <v>1518</v>
      </c>
    </row>
    <row r="3536" spans="1:12" x14ac:dyDescent="0.3">
      <c r="A3536" t="s">
        <v>7331</v>
      </c>
      <c r="B3536" s="18" t="s">
        <v>14</v>
      </c>
      <c r="C3536" s="18" t="s">
        <v>28</v>
      </c>
      <c r="D3536" s="18" t="s">
        <v>34</v>
      </c>
      <c r="E3536" s="18" t="s">
        <v>38</v>
      </c>
      <c r="F3536" s="18">
        <v>1032</v>
      </c>
      <c r="G3536" s="18">
        <v>383.08</v>
      </c>
      <c r="H3536" s="18">
        <v>702.78</v>
      </c>
      <c r="I3536" s="43">
        <v>150</v>
      </c>
      <c r="J3536" s="18" t="s">
        <v>47</v>
      </c>
      <c r="K3536" t="s">
        <v>5043</v>
      </c>
      <c r="L3536" s="18" t="s">
        <v>1419</v>
      </c>
    </row>
    <row r="3537" spans="1:12" x14ac:dyDescent="0.3">
      <c r="A3537" t="s">
        <v>8223</v>
      </c>
      <c r="B3537" s="18" t="s">
        <v>11</v>
      </c>
      <c r="C3537" s="18" t="s">
        <v>30</v>
      </c>
      <c r="D3537" s="18" t="s">
        <v>32</v>
      </c>
      <c r="E3537" s="18" t="s">
        <v>45</v>
      </c>
      <c r="F3537" s="18">
        <v>1045</v>
      </c>
      <c r="G3537" s="18">
        <v>1437.53</v>
      </c>
      <c r="H3537" s="18">
        <v>2174.94</v>
      </c>
      <c r="I3537" s="43">
        <v>192</v>
      </c>
      <c r="J3537" s="18" t="s">
        <v>47</v>
      </c>
      <c r="K3537" t="s">
        <v>5128</v>
      </c>
      <c r="L3537" s="18" t="s">
        <v>397</v>
      </c>
    </row>
    <row r="3538" spans="1:12" x14ac:dyDescent="0.3">
      <c r="A3538" t="s">
        <v>8316</v>
      </c>
      <c r="B3538" s="18" t="s">
        <v>13</v>
      </c>
      <c r="C3538" s="18" t="s">
        <v>27</v>
      </c>
      <c r="D3538" s="18" t="s">
        <v>31</v>
      </c>
      <c r="E3538" s="18" t="s">
        <v>38</v>
      </c>
      <c r="F3538" s="18">
        <v>1094</v>
      </c>
      <c r="G3538" s="18">
        <v>642.66999999999996</v>
      </c>
      <c r="H3538" s="18">
        <v>879.67</v>
      </c>
      <c r="I3538" s="43">
        <v>188</v>
      </c>
      <c r="J3538" s="18" t="s">
        <v>47</v>
      </c>
      <c r="K3538" t="s">
        <v>4611</v>
      </c>
      <c r="L3538" s="18" t="s">
        <v>397</v>
      </c>
    </row>
    <row r="3539" spans="1:12" x14ac:dyDescent="0.3">
      <c r="A3539" t="s">
        <v>8437</v>
      </c>
      <c r="B3539" s="18" t="s">
        <v>15</v>
      </c>
      <c r="C3539" s="18" t="s">
        <v>27</v>
      </c>
      <c r="D3539" s="18" t="s">
        <v>33</v>
      </c>
      <c r="E3539" s="18" t="s">
        <v>39</v>
      </c>
      <c r="F3539" s="18">
        <v>1038</v>
      </c>
      <c r="G3539" s="18">
        <v>1312.42</v>
      </c>
      <c r="H3539" s="18">
        <v>2586.96</v>
      </c>
      <c r="I3539" s="43">
        <v>384</v>
      </c>
      <c r="J3539" s="18" t="s">
        <v>47</v>
      </c>
      <c r="K3539" t="s">
        <v>5643</v>
      </c>
      <c r="L3539" s="18" t="s">
        <v>757</v>
      </c>
    </row>
    <row r="3540" spans="1:12" x14ac:dyDescent="0.3">
      <c r="A3540" t="s">
        <v>7270</v>
      </c>
      <c r="B3540" s="18" t="s">
        <v>14</v>
      </c>
      <c r="C3540" s="18" t="s">
        <v>23</v>
      </c>
      <c r="D3540" s="18" t="s">
        <v>32</v>
      </c>
      <c r="E3540" s="18" t="s">
        <v>43</v>
      </c>
      <c r="F3540" s="18">
        <v>1091</v>
      </c>
      <c r="G3540" s="18">
        <v>1811.19</v>
      </c>
      <c r="H3540" s="18">
        <v>2118.36</v>
      </c>
      <c r="I3540" s="43">
        <v>344</v>
      </c>
      <c r="J3540" s="18" t="s">
        <v>47</v>
      </c>
      <c r="K3540" t="s">
        <v>5957</v>
      </c>
      <c r="L3540" s="18" t="s">
        <v>1076</v>
      </c>
    </row>
    <row r="3541" spans="1:12" x14ac:dyDescent="0.3">
      <c r="A3541" t="s">
        <v>7769</v>
      </c>
      <c r="B3541" s="18" t="s">
        <v>18</v>
      </c>
      <c r="C3541" s="18" t="s">
        <v>26</v>
      </c>
      <c r="D3541" s="18" t="s">
        <v>32</v>
      </c>
      <c r="E3541" s="18" t="s">
        <v>36</v>
      </c>
      <c r="F3541" s="18">
        <v>1062</v>
      </c>
      <c r="G3541" s="18">
        <v>1741.07</v>
      </c>
      <c r="H3541" s="18">
        <v>2139.0500000000002</v>
      </c>
      <c r="I3541" s="43">
        <v>266</v>
      </c>
      <c r="J3541" s="18" t="s">
        <v>47</v>
      </c>
      <c r="K3541" t="s">
        <v>4714</v>
      </c>
      <c r="L3541" s="18" t="s">
        <v>473</v>
      </c>
    </row>
    <row r="3542" spans="1:12" x14ac:dyDescent="0.3">
      <c r="A3542" t="s">
        <v>6506</v>
      </c>
      <c r="B3542" s="18" t="s">
        <v>20</v>
      </c>
      <c r="C3542" s="18" t="s">
        <v>28</v>
      </c>
      <c r="D3542" s="18" t="s">
        <v>31</v>
      </c>
      <c r="E3542" s="18" t="s">
        <v>39</v>
      </c>
      <c r="F3542" s="18">
        <v>1025</v>
      </c>
      <c r="G3542" s="18">
        <v>572.19000000000005</v>
      </c>
      <c r="H3542" s="18">
        <v>689.08</v>
      </c>
      <c r="I3542" s="43">
        <v>213</v>
      </c>
      <c r="J3542" s="18" t="s">
        <v>47</v>
      </c>
      <c r="K3542" t="s">
        <v>4815</v>
      </c>
      <c r="L3542" s="18" t="s">
        <v>1680</v>
      </c>
    </row>
    <row r="3543" spans="1:12" x14ac:dyDescent="0.3">
      <c r="A3543" t="s">
        <v>9316</v>
      </c>
      <c r="B3543" s="18" t="s">
        <v>19</v>
      </c>
      <c r="C3543" s="18" t="s">
        <v>27</v>
      </c>
      <c r="D3543" s="18" t="s">
        <v>33</v>
      </c>
      <c r="E3543" s="18" t="s">
        <v>39</v>
      </c>
      <c r="F3543" s="18">
        <v>1062</v>
      </c>
      <c r="G3543" s="18">
        <v>512.77</v>
      </c>
      <c r="H3543" s="18">
        <v>573.55999999999995</v>
      </c>
      <c r="I3543" s="43">
        <v>135</v>
      </c>
      <c r="J3543" s="18" t="s">
        <v>47</v>
      </c>
      <c r="K3543" t="s">
        <v>4426</v>
      </c>
      <c r="L3543" s="18" t="s">
        <v>2176</v>
      </c>
    </row>
    <row r="3544" spans="1:12" x14ac:dyDescent="0.3">
      <c r="A3544" t="s">
        <v>10364</v>
      </c>
      <c r="B3544" s="18" t="s">
        <v>14</v>
      </c>
      <c r="C3544" s="18" t="s">
        <v>22</v>
      </c>
      <c r="D3544" s="18" t="s">
        <v>31</v>
      </c>
      <c r="E3544" s="18" t="s">
        <v>44</v>
      </c>
      <c r="F3544" s="18">
        <v>1084</v>
      </c>
      <c r="G3544" s="18">
        <v>147.84</v>
      </c>
      <c r="H3544" s="18">
        <v>178.39</v>
      </c>
      <c r="I3544" s="43">
        <v>428</v>
      </c>
      <c r="J3544" s="18" t="s">
        <v>47</v>
      </c>
      <c r="K3544" t="s">
        <v>4855</v>
      </c>
      <c r="L3544" s="18" t="s">
        <v>3800</v>
      </c>
    </row>
    <row r="3545" spans="1:12" x14ac:dyDescent="0.3">
      <c r="A3545" t="s">
        <v>9714</v>
      </c>
      <c r="B3545" s="18" t="s">
        <v>12</v>
      </c>
      <c r="C3545" s="18" t="s">
        <v>21</v>
      </c>
      <c r="D3545" s="18" t="s">
        <v>34</v>
      </c>
      <c r="E3545" s="18" t="s">
        <v>44</v>
      </c>
      <c r="F3545" s="18">
        <v>1087</v>
      </c>
      <c r="G3545" s="18">
        <v>359.64</v>
      </c>
      <c r="H3545" s="18">
        <v>444.65</v>
      </c>
      <c r="I3545" s="43">
        <v>46</v>
      </c>
      <c r="J3545" s="18" t="s">
        <v>47</v>
      </c>
      <c r="K3545" t="s">
        <v>5524</v>
      </c>
      <c r="L3545" s="18" t="s">
        <v>2799</v>
      </c>
    </row>
    <row r="3546" spans="1:12" x14ac:dyDescent="0.3">
      <c r="A3546" t="s">
        <v>10314</v>
      </c>
      <c r="B3546" s="18" t="s">
        <v>11</v>
      </c>
      <c r="C3546" s="18" t="s">
        <v>24</v>
      </c>
      <c r="D3546" s="18" t="s">
        <v>32</v>
      </c>
      <c r="E3546" s="18" t="s">
        <v>36</v>
      </c>
      <c r="F3546" s="18">
        <v>1074</v>
      </c>
      <c r="G3546" s="18">
        <v>1175.6199999999999</v>
      </c>
      <c r="H3546" s="18">
        <v>1900.84</v>
      </c>
      <c r="I3546" s="43">
        <v>319</v>
      </c>
      <c r="J3546" s="18" t="s">
        <v>47</v>
      </c>
      <c r="K3546" t="s">
        <v>4907</v>
      </c>
      <c r="L3546" s="18" t="s">
        <v>3734</v>
      </c>
    </row>
    <row r="3547" spans="1:12" x14ac:dyDescent="0.3">
      <c r="A3547" t="s">
        <v>8951</v>
      </c>
      <c r="B3547" s="18" t="s">
        <v>16</v>
      </c>
      <c r="C3547" s="18" t="s">
        <v>21</v>
      </c>
      <c r="D3547" s="18" t="s">
        <v>33</v>
      </c>
      <c r="E3547" s="18" t="s">
        <v>38</v>
      </c>
      <c r="F3547" s="18">
        <v>1069</v>
      </c>
      <c r="G3547" s="18">
        <v>700.17</v>
      </c>
      <c r="H3547" s="18">
        <v>1331.44</v>
      </c>
      <c r="I3547" s="43">
        <v>358</v>
      </c>
      <c r="J3547" s="18" t="s">
        <v>47</v>
      </c>
      <c r="K3547" t="s">
        <v>4735</v>
      </c>
      <c r="L3547" s="18" t="s">
        <v>1589</v>
      </c>
    </row>
    <row r="3548" spans="1:12" x14ac:dyDescent="0.3">
      <c r="A3548" t="s">
        <v>10532</v>
      </c>
      <c r="B3548" s="18" t="s">
        <v>12</v>
      </c>
      <c r="C3548" s="18" t="s">
        <v>26</v>
      </c>
      <c r="D3548" s="18" t="s">
        <v>32</v>
      </c>
      <c r="E3548" s="18" t="s">
        <v>44</v>
      </c>
      <c r="F3548" s="18">
        <v>1015</v>
      </c>
      <c r="G3548" s="18">
        <v>1512.76</v>
      </c>
      <c r="H3548" s="18">
        <v>2518.6799999999998</v>
      </c>
      <c r="I3548" s="43">
        <v>178</v>
      </c>
      <c r="J3548" s="18" t="s">
        <v>47</v>
      </c>
      <c r="K3548" t="s">
        <v>4616</v>
      </c>
      <c r="L3548" s="18" t="s">
        <v>4079</v>
      </c>
    </row>
    <row r="3549" spans="1:12" x14ac:dyDescent="0.3">
      <c r="A3549" t="s">
        <v>8284</v>
      </c>
      <c r="B3549" s="18" t="s">
        <v>18</v>
      </c>
      <c r="C3549" s="18" t="s">
        <v>24</v>
      </c>
      <c r="D3549" s="18" t="s">
        <v>34</v>
      </c>
      <c r="E3549" s="18" t="s">
        <v>45</v>
      </c>
      <c r="F3549" s="18">
        <v>1080</v>
      </c>
      <c r="G3549" s="18">
        <v>1819.2</v>
      </c>
      <c r="H3549" s="18">
        <v>2750.02</v>
      </c>
      <c r="I3549" s="43">
        <v>423</v>
      </c>
      <c r="J3549" s="18" t="s">
        <v>47</v>
      </c>
      <c r="K3549" t="s">
        <v>4931</v>
      </c>
      <c r="L3549" s="18" t="s">
        <v>501</v>
      </c>
    </row>
    <row r="3550" spans="1:12" x14ac:dyDescent="0.3">
      <c r="A3550" t="s">
        <v>8495</v>
      </c>
      <c r="B3550" s="18" t="s">
        <v>14</v>
      </c>
      <c r="C3550" s="18" t="s">
        <v>30</v>
      </c>
      <c r="D3550" s="18" t="s">
        <v>33</v>
      </c>
      <c r="E3550" s="18" t="s">
        <v>45</v>
      </c>
      <c r="F3550" s="18">
        <v>1002</v>
      </c>
      <c r="G3550" s="18">
        <v>1887.05</v>
      </c>
      <c r="H3550" s="18">
        <v>3515.12</v>
      </c>
      <c r="I3550" s="43">
        <v>271</v>
      </c>
      <c r="J3550" s="18" t="s">
        <v>47</v>
      </c>
      <c r="K3550" t="s">
        <v>5161</v>
      </c>
      <c r="L3550" s="18" t="s">
        <v>848</v>
      </c>
    </row>
    <row r="3551" spans="1:12" x14ac:dyDescent="0.3">
      <c r="A3551" t="s">
        <v>8232</v>
      </c>
      <c r="B3551" s="18" t="s">
        <v>15</v>
      </c>
      <c r="C3551" s="18" t="s">
        <v>23</v>
      </c>
      <c r="D3551" s="18" t="s">
        <v>34</v>
      </c>
      <c r="E3551" s="18" t="s">
        <v>44</v>
      </c>
      <c r="F3551" s="18">
        <v>1062</v>
      </c>
      <c r="G3551" s="18">
        <v>1722.31</v>
      </c>
      <c r="H3551" s="18">
        <v>2941.4</v>
      </c>
      <c r="I3551" s="43">
        <v>62</v>
      </c>
      <c r="J3551" s="18" t="s">
        <v>47</v>
      </c>
      <c r="K3551" t="s">
        <v>4665</v>
      </c>
      <c r="L3551" s="18" t="s">
        <v>416</v>
      </c>
    </row>
    <row r="3552" spans="1:12" x14ac:dyDescent="0.3">
      <c r="A3552" t="s">
        <v>6784</v>
      </c>
      <c r="B3552" s="18" t="s">
        <v>20</v>
      </c>
      <c r="C3552" s="18" t="s">
        <v>22</v>
      </c>
      <c r="D3552" s="18" t="s">
        <v>34</v>
      </c>
      <c r="E3552" s="18" t="s">
        <v>40</v>
      </c>
      <c r="F3552" s="18">
        <v>1064</v>
      </c>
      <c r="G3552" s="18">
        <v>92.17</v>
      </c>
      <c r="H3552" s="18">
        <v>164.01</v>
      </c>
      <c r="I3552" s="43">
        <v>471</v>
      </c>
      <c r="J3552" s="18" t="s">
        <v>47</v>
      </c>
      <c r="K3552" t="s">
        <v>6106</v>
      </c>
      <c r="L3552" s="18" t="s">
        <v>1091</v>
      </c>
    </row>
    <row r="3553" spans="1:12" x14ac:dyDescent="0.3">
      <c r="A3553" t="s">
        <v>9568</v>
      </c>
      <c r="B3553" s="18" t="s">
        <v>16</v>
      </c>
      <c r="C3553" s="18" t="s">
        <v>29</v>
      </c>
      <c r="D3553" s="18" t="s">
        <v>31</v>
      </c>
      <c r="E3553" s="18" t="s">
        <v>41</v>
      </c>
      <c r="F3553" s="18">
        <v>1004</v>
      </c>
      <c r="G3553" s="18">
        <v>601.12</v>
      </c>
      <c r="H3553" s="18">
        <v>955.83</v>
      </c>
      <c r="I3553" s="43">
        <v>479</v>
      </c>
      <c r="J3553" s="18" t="s">
        <v>47</v>
      </c>
      <c r="K3553" t="s">
        <v>4907</v>
      </c>
      <c r="L3553" s="18" t="s">
        <v>2570</v>
      </c>
    </row>
    <row r="3554" spans="1:12" x14ac:dyDescent="0.3">
      <c r="A3554" t="s">
        <v>9474</v>
      </c>
      <c r="B3554" s="18" t="s">
        <v>14</v>
      </c>
      <c r="C3554" s="18" t="s">
        <v>23</v>
      </c>
      <c r="D3554" s="18" t="s">
        <v>31</v>
      </c>
      <c r="E3554" s="18" t="s">
        <v>36</v>
      </c>
      <c r="F3554" s="18">
        <v>1081</v>
      </c>
      <c r="G3554" s="18">
        <v>1527.63</v>
      </c>
      <c r="H3554" s="18">
        <v>2716.2</v>
      </c>
      <c r="I3554" s="43">
        <v>76</v>
      </c>
      <c r="J3554" s="18" t="s">
        <v>47</v>
      </c>
      <c r="K3554" t="s">
        <v>4690</v>
      </c>
      <c r="L3554" s="18" t="s">
        <v>2424</v>
      </c>
    </row>
    <row r="3555" spans="1:12" x14ac:dyDescent="0.3">
      <c r="A3555" t="s">
        <v>9309</v>
      </c>
      <c r="B3555" s="18" t="s">
        <v>19</v>
      </c>
      <c r="C3555" s="18" t="s">
        <v>25</v>
      </c>
      <c r="D3555" s="18" t="s">
        <v>35</v>
      </c>
      <c r="E3555" s="18" t="s">
        <v>42</v>
      </c>
      <c r="F3555" s="18">
        <v>1021</v>
      </c>
      <c r="G3555" s="18">
        <v>1392.96</v>
      </c>
      <c r="H3555" s="18">
        <v>2394.9499999999998</v>
      </c>
      <c r="I3555" s="43">
        <v>452</v>
      </c>
      <c r="J3555" s="18" t="s">
        <v>47</v>
      </c>
      <c r="K3555" t="s">
        <v>4690</v>
      </c>
      <c r="L3555" s="18" t="s">
        <v>2168</v>
      </c>
    </row>
    <row r="3556" spans="1:12" x14ac:dyDescent="0.3">
      <c r="A3556" t="s">
        <v>9875</v>
      </c>
      <c r="B3556" s="18" t="s">
        <v>14</v>
      </c>
      <c r="C3556" s="18" t="s">
        <v>23</v>
      </c>
      <c r="D3556" s="18" t="s">
        <v>35</v>
      </c>
      <c r="E3556" s="18" t="s">
        <v>39</v>
      </c>
      <c r="F3556" s="18">
        <v>1097</v>
      </c>
      <c r="G3556" s="18">
        <v>617.67999999999995</v>
      </c>
      <c r="H3556" s="18">
        <v>1182.02</v>
      </c>
      <c r="I3556" s="43">
        <v>429</v>
      </c>
      <c r="J3556" s="18" t="s">
        <v>47</v>
      </c>
      <c r="K3556" t="s">
        <v>4786</v>
      </c>
      <c r="L3556" s="18" t="s">
        <v>3059</v>
      </c>
    </row>
    <row r="3557" spans="1:12" x14ac:dyDescent="0.3">
      <c r="A3557" t="s">
        <v>6727</v>
      </c>
      <c r="B3557" s="18" t="s">
        <v>19</v>
      </c>
      <c r="C3557" s="18" t="s">
        <v>23</v>
      </c>
      <c r="D3557" s="18" t="s">
        <v>34</v>
      </c>
      <c r="E3557" s="18" t="s">
        <v>36</v>
      </c>
      <c r="F3557" s="18">
        <v>1094</v>
      </c>
      <c r="G3557" s="18">
        <v>937.58</v>
      </c>
      <c r="H3557" s="18">
        <v>1334.47</v>
      </c>
      <c r="I3557" s="43">
        <v>38</v>
      </c>
      <c r="J3557" s="18" t="s">
        <v>47</v>
      </c>
      <c r="K3557" t="s">
        <v>4804</v>
      </c>
      <c r="L3557" s="18" t="s">
        <v>2661</v>
      </c>
    </row>
    <row r="3558" spans="1:12" x14ac:dyDescent="0.3">
      <c r="A3558" t="s">
        <v>8823</v>
      </c>
      <c r="B3558" s="18" t="s">
        <v>15</v>
      </c>
      <c r="C3558" s="18" t="s">
        <v>28</v>
      </c>
      <c r="D3558" s="18" t="s">
        <v>33</v>
      </c>
      <c r="E3558" s="18" t="s">
        <v>44</v>
      </c>
      <c r="F3558" s="18">
        <v>1020</v>
      </c>
      <c r="G3558" s="18">
        <v>1110.23</v>
      </c>
      <c r="H3558" s="18">
        <v>1223.81</v>
      </c>
      <c r="I3558" s="43">
        <v>107</v>
      </c>
      <c r="J3558" s="18" t="s">
        <v>47</v>
      </c>
      <c r="K3558" t="s">
        <v>6033</v>
      </c>
      <c r="L3558" s="18" t="s">
        <v>1382</v>
      </c>
    </row>
    <row r="3559" spans="1:12" x14ac:dyDescent="0.3">
      <c r="A3559" t="s">
        <v>10290</v>
      </c>
      <c r="B3559" s="18" t="s">
        <v>14</v>
      </c>
      <c r="C3559" s="18" t="s">
        <v>24</v>
      </c>
      <c r="D3559" s="18" t="s">
        <v>34</v>
      </c>
      <c r="E3559" s="18" t="s">
        <v>38</v>
      </c>
      <c r="F3559" s="18">
        <v>1097</v>
      </c>
      <c r="G3559" s="18">
        <v>1879.25</v>
      </c>
      <c r="H3559" s="18">
        <v>3238.4</v>
      </c>
      <c r="I3559" s="43">
        <v>215</v>
      </c>
      <c r="J3559" s="18" t="s">
        <v>47</v>
      </c>
      <c r="K3559" t="s">
        <v>4940</v>
      </c>
      <c r="L3559" s="18" t="s">
        <v>3695</v>
      </c>
    </row>
    <row r="3560" spans="1:12" x14ac:dyDescent="0.3">
      <c r="A3560" t="s">
        <v>9169</v>
      </c>
      <c r="B3560" s="18" t="s">
        <v>15</v>
      </c>
      <c r="C3560" s="18" t="s">
        <v>21</v>
      </c>
      <c r="D3560" s="18" t="s">
        <v>34</v>
      </c>
      <c r="E3560" s="18" t="s">
        <v>44</v>
      </c>
      <c r="F3560" s="18">
        <v>1010</v>
      </c>
      <c r="G3560" s="18">
        <v>179.94</v>
      </c>
      <c r="H3560" s="18">
        <v>351.54</v>
      </c>
      <c r="I3560" s="43">
        <v>153</v>
      </c>
      <c r="J3560" s="18" t="s">
        <v>47</v>
      </c>
      <c r="K3560" t="s">
        <v>5093</v>
      </c>
      <c r="L3560" s="18" t="s">
        <v>1943</v>
      </c>
    </row>
    <row r="3561" spans="1:12" x14ac:dyDescent="0.3">
      <c r="A3561" t="s">
        <v>10257</v>
      </c>
      <c r="B3561" s="18" t="s">
        <v>19</v>
      </c>
      <c r="C3561" s="18" t="s">
        <v>27</v>
      </c>
      <c r="D3561" s="18" t="s">
        <v>34</v>
      </c>
      <c r="E3561" s="18" t="s">
        <v>36</v>
      </c>
      <c r="F3561" s="18">
        <v>1011</v>
      </c>
      <c r="G3561" s="18">
        <v>186.4</v>
      </c>
      <c r="H3561" s="18">
        <v>359</v>
      </c>
      <c r="I3561" s="43">
        <v>41</v>
      </c>
      <c r="J3561" s="18" t="s">
        <v>47</v>
      </c>
      <c r="K3561" t="s">
        <v>4971</v>
      </c>
      <c r="L3561" s="18" t="s">
        <v>3655</v>
      </c>
    </row>
    <row r="3562" spans="1:12" x14ac:dyDescent="0.3">
      <c r="A3562" t="s">
        <v>9459</v>
      </c>
      <c r="B3562" s="18" t="s">
        <v>15</v>
      </c>
      <c r="C3562" s="18" t="s">
        <v>24</v>
      </c>
      <c r="D3562" s="18" t="s">
        <v>35</v>
      </c>
      <c r="E3562" s="18" t="s">
        <v>36</v>
      </c>
      <c r="F3562" s="18">
        <v>1065</v>
      </c>
      <c r="G3562" s="18">
        <v>200.38</v>
      </c>
      <c r="H3562" s="18">
        <v>242.21</v>
      </c>
      <c r="I3562" s="43">
        <v>182</v>
      </c>
      <c r="J3562" s="18" t="s">
        <v>47</v>
      </c>
      <c r="K3562" t="s">
        <v>5712</v>
      </c>
      <c r="L3562" s="18" t="s">
        <v>2404</v>
      </c>
    </row>
    <row r="3563" spans="1:12" x14ac:dyDescent="0.3">
      <c r="A3563" t="s">
        <v>6961</v>
      </c>
      <c r="B3563" s="18" t="s">
        <v>19</v>
      </c>
      <c r="C3563" s="18" t="s">
        <v>29</v>
      </c>
      <c r="D3563" s="18" t="s">
        <v>31</v>
      </c>
      <c r="E3563" s="18" t="s">
        <v>43</v>
      </c>
      <c r="F3563" s="18">
        <v>1082</v>
      </c>
      <c r="G3563" s="18">
        <v>479.53</v>
      </c>
      <c r="H3563" s="18">
        <v>727.9</v>
      </c>
      <c r="I3563" s="43">
        <v>307</v>
      </c>
      <c r="J3563" s="18" t="s">
        <v>47</v>
      </c>
      <c r="K3563" t="s">
        <v>4648</v>
      </c>
      <c r="L3563" s="18" t="s">
        <v>1023</v>
      </c>
    </row>
    <row r="3564" spans="1:12" x14ac:dyDescent="0.3">
      <c r="A3564" t="s">
        <v>7420</v>
      </c>
      <c r="B3564" s="18" t="s">
        <v>20</v>
      </c>
      <c r="C3564" s="18" t="s">
        <v>22</v>
      </c>
      <c r="D3564" s="18" t="s">
        <v>32</v>
      </c>
      <c r="E3564" s="18" t="s">
        <v>44</v>
      </c>
      <c r="F3564" s="18">
        <v>1067</v>
      </c>
      <c r="G3564" s="18">
        <v>561.85</v>
      </c>
      <c r="H3564" s="18">
        <v>624.30999999999995</v>
      </c>
      <c r="I3564" s="43">
        <v>140</v>
      </c>
      <c r="J3564" s="18" t="s">
        <v>47</v>
      </c>
      <c r="K3564" t="s">
        <v>4861</v>
      </c>
      <c r="L3564" s="18" t="s">
        <v>1442</v>
      </c>
    </row>
    <row r="3565" spans="1:12" x14ac:dyDescent="0.3">
      <c r="A3565" t="s">
        <v>9360</v>
      </c>
      <c r="B3565" s="18" t="s">
        <v>11</v>
      </c>
      <c r="C3565" s="18" t="s">
        <v>21</v>
      </c>
      <c r="D3565" s="18" t="s">
        <v>33</v>
      </c>
      <c r="E3565" s="18" t="s">
        <v>37</v>
      </c>
      <c r="F3565" s="18">
        <v>1045</v>
      </c>
      <c r="G3565" s="18">
        <v>1766.06</v>
      </c>
      <c r="H3565" s="18">
        <v>3147.79</v>
      </c>
      <c r="I3565" s="43">
        <v>376</v>
      </c>
      <c r="J3565" s="18" t="s">
        <v>47</v>
      </c>
      <c r="K3565" t="s">
        <v>4974</v>
      </c>
      <c r="L3565" s="18" t="s">
        <v>2245</v>
      </c>
    </row>
    <row r="3566" spans="1:12" x14ac:dyDescent="0.3">
      <c r="A3566" t="s">
        <v>8658</v>
      </c>
      <c r="B3566" s="18" t="s">
        <v>19</v>
      </c>
      <c r="C3566" s="18" t="s">
        <v>23</v>
      </c>
      <c r="D3566" s="18" t="s">
        <v>32</v>
      </c>
      <c r="E3566" s="18" t="s">
        <v>40</v>
      </c>
      <c r="F3566" s="18">
        <v>1024</v>
      </c>
      <c r="G3566" s="18">
        <v>441.52</v>
      </c>
      <c r="H3566" s="18">
        <v>559.83000000000004</v>
      </c>
      <c r="I3566" s="43">
        <v>469</v>
      </c>
      <c r="J3566" s="18" t="s">
        <v>47</v>
      </c>
      <c r="K3566" t="s">
        <v>5171</v>
      </c>
      <c r="L3566" s="18" t="s">
        <v>1109</v>
      </c>
    </row>
    <row r="3567" spans="1:12" x14ac:dyDescent="0.3">
      <c r="A3567" t="s">
        <v>10169</v>
      </c>
      <c r="B3567" s="18" t="s">
        <v>20</v>
      </c>
      <c r="C3567" s="18" t="s">
        <v>23</v>
      </c>
      <c r="D3567" s="18" t="s">
        <v>31</v>
      </c>
      <c r="E3567" s="18" t="s">
        <v>45</v>
      </c>
      <c r="F3567" s="18">
        <v>1066</v>
      </c>
      <c r="G3567" s="18">
        <v>1574.62</v>
      </c>
      <c r="H3567" s="18">
        <v>2747.84</v>
      </c>
      <c r="I3567" s="43">
        <v>39</v>
      </c>
      <c r="J3567" s="18" t="s">
        <v>47</v>
      </c>
      <c r="K3567" t="s">
        <v>5070</v>
      </c>
      <c r="L3567" s="18" t="s">
        <v>3530</v>
      </c>
    </row>
    <row r="3568" spans="1:12" x14ac:dyDescent="0.3">
      <c r="A3568" t="s">
        <v>8240</v>
      </c>
      <c r="B3568" s="18" t="s">
        <v>15</v>
      </c>
      <c r="C3568" s="18" t="s">
        <v>28</v>
      </c>
      <c r="D3568" s="18" t="s">
        <v>34</v>
      </c>
      <c r="E3568" s="18" t="s">
        <v>41</v>
      </c>
      <c r="F3568" s="18">
        <v>1019</v>
      </c>
      <c r="G3568" s="18">
        <v>658.52</v>
      </c>
      <c r="H3568" s="18">
        <v>1164.6199999999999</v>
      </c>
      <c r="I3568" s="43">
        <v>452</v>
      </c>
      <c r="J3568" s="18" t="s">
        <v>47</v>
      </c>
      <c r="K3568" t="s">
        <v>5771</v>
      </c>
      <c r="L3568" s="18" t="s">
        <v>429</v>
      </c>
    </row>
    <row r="3569" spans="1:12" x14ac:dyDescent="0.3">
      <c r="A3569" t="s">
        <v>7928</v>
      </c>
      <c r="B3569" s="18" t="s">
        <v>20</v>
      </c>
      <c r="C3569" s="18" t="s">
        <v>30</v>
      </c>
      <c r="D3569" s="18" t="s">
        <v>33</v>
      </c>
      <c r="E3569" s="18" t="s">
        <v>36</v>
      </c>
      <c r="F3569" s="18">
        <v>1079</v>
      </c>
      <c r="G3569" s="18">
        <v>1946.63</v>
      </c>
      <c r="H3569" s="18">
        <v>3426.31</v>
      </c>
      <c r="I3569" s="43">
        <v>456</v>
      </c>
      <c r="J3569" s="18" t="s">
        <v>47</v>
      </c>
      <c r="K3569" t="s">
        <v>4667</v>
      </c>
      <c r="L3569" s="18" t="s">
        <v>4025</v>
      </c>
    </row>
    <row r="3570" spans="1:12" x14ac:dyDescent="0.3">
      <c r="A3570" t="s">
        <v>8903</v>
      </c>
      <c r="B3570" s="18" t="s">
        <v>15</v>
      </c>
      <c r="C3570" s="18" t="s">
        <v>28</v>
      </c>
      <c r="D3570" s="18" t="s">
        <v>33</v>
      </c>
      <c r="E3570" s="18" t="s">
        <v>40</v>
      </c>
      <c r="F3570" s="18">
        <v>1091</v>
      </c>
      <c r="G3570" s="18">
        <v>572.91999999999996</v>
      </c>
      <c r="H3570" s="18">
        <v>777.59</v>
      </c>
      <c r="I3570" s="43">
        <v>285</v>
      </c>
      <c r="J3570" s="18" t="s">
        <v>47</v>
      </c>
      <c r="K3570" t="s">
        <v>5953</v>
      </c>
      <c r="L3570" s="18" t="s">
        <v>1507</v>
      </c>
    </row>
    <row r="3571" spans="1:12" x14ac:dyDescent="0.3">
      <c r="A3571" t="s">
        <v>7139</v>
      </c>
      <c r="B3571" s="18" t="s">
        <v>18</v>
      </c>
      <c r="C3571" s="18" t="s">
        <v>28</v>
      </c>
      <c r="D3571" s="18" t="s">
        <v>34</v>
      </c>
      <c r="E3571" s="18" t="s">
        <v>41</v>
      </c>
      <c r="F3571" s="18">
        <v>1085</v>
      </c>
      <c r="G3571" s="18">
        <v>1713.94</v>
      </c>
      <c r="H3571" s="18">
        <v>2892.36</v>
      </c>
      <c r="I3571" s="43">
        <v>297</v>
      </c>
      <c r="J3571" s="18" t="s">
        <v>47</v>
      </c>
      <c r="K3571" t="s">
        <v>5735</v>
      </c>
      <c r="L3571" s="18" t="s">
        <v>2322</v>
      </c>
    </row>
    <row r="3572" spans="1:12" x14ac:dyDescent="0.3">
      <c r="A3572" t="s">
        <v>7313</v>
      </c>
      <c r="B3572" s="18" t="s">
        <v>14</v>
      </c>
      <c r="C3572" s="18" t="s">
        <v>27</v>
      </c>
      <c r="D3572" s="18" t="s">
        <v>33</v>
      </c>
      <c r="E3572" s="18" t="s">
        <v>42</v>
      </c>
      <c r="F3572" s="18">
        <v>1040</v>
      </c>
      <c r="G3572" s="18">
        <v>1768.78</v>
      </c>
      <c r="H3572" s="18">
        <v>2963.25</v>
      </c>
      <c r="I3572" s="43">
        <v>410</v>
      </c>
      <c r="J3572" s="18" t="s">
        <v>47</v>
      </c>
      <c r="K3572" t="s">
        <v>4625</v>
      </c>
      <c r="L3572" s="18" t="s">
        <v>4070</v>
      </c>
    </row>
    <row r="3573" spans="1:12" x14ac:dyDescent="0.3">
      <c r="A3573" t="s">
        <v>10631</v>
      </c>
      <c r="B3573" s="18" t="s">
        <v>14</v>
      </c>
      <c r="C3573" s="18" t="s">
        <v>21</v>
      </c>
      <c r="D3573" s="18" t="s">
        <v>32</v>
      </c>
      <c r="E3573" s="18" t="s">
        <v>45</v>
      </c>
      <c r="F3573" s="18">
        <v>1085</v>
      </c>
      <c r="G3573" s="18">
        <v>1514.14</v>
      </c>
      <c r="H3573" s="18">
        <v>1850.3</v>
      </c>
      <c r="I3573" s="43">
        <v>32</v>
      </c>
      <c r="J3573" s="18" t="s">
        <v>47</v>
      </c>
      <c r="K3573" t="s">
        <v>4465</v>
      </c>
      <c r="L3573" s="18" t="s">
        <v>4241</v>
      </c>
    </row>
    <row r="3574" spans="1:12" x14ac:dyDescent="0.3">
      <c r="A3574" t="s">
        <v>6390</v>
      </c>
      <c r="B3574" s="18" t="s">
        <v>18</v>
      </c>
      <c r="C3574" s="18" t="s">
        <v>23</v>
      </c>
      <c r="D3574" s="18" t="s">
        <v>31</v>
      </c>
      <c r="E3574" s="18" t="s">
        <v>42</v>
      </c>
      <c r="F3574" s="18">
        <v>1053</v>
      </c>
      <c r="G3574" s="18">
        <v>1695.47</v>
      </c>
      <c r="H3574" s="18">
        <v>3224.14</v>
      </c>
      <c r="I3574" s="43">
        <v>485</v>
      </c>
      <c r="J3574" s="18" t="s">
        <v>47</v>
      </c>
      <c r="K3574" t="s">
        <v>5486</v>
      </c>
      <c r="L3574" s="18" t="s">
        <v>2868</v>
      </c>
    </row>
    <row r="3575" spans="1:12" x14ac:dyDescent="0.3">
      <c r="A3575" t="s">
        <v>8397</v>
      </c>
      <c r="B3575" s="18" t="s">
        <v>14</v>
      </c>
      <c r="C3575" s="18" t="s">
        <v>30</v>
      </c>
      <c r="D3575" s="18" t="s">
        <v>31</v>
      </c>
      <c r="E3575" s="18" t="s">
        <v>40</v>
      </c>
      <c r="F3575" s="18">
        <v>1042</v>
      </c>
      <c r="G3575" s="18">
        <v>1010.27</v>
      </c>
      <c r="H3575" s="18">
        <v>1885.43</v>
      </c>
      <c r="I3575" s="43">
        <v>383</v>
      </c>
      <c r="J3575" s="18" t="s">
        <v>47</v>
      </c>
      <c r="K3575" t="s">
        <v>6154</v>
      </c>
      <c r="L3575" s="18" t="s">
        <v>689</v>
      </c>
    </row>
    <row r="3576" spans="1:12" x14ac:dyDescent="0.3">
      <c r="A3576" t="s">
        <v>7996</v>
      </c>
      <c r="B3576" s="18" t="s">
        <v>20</v>
      </c>
      <c r="C3576" s="18" t="s">
        <v>24</v>
      </c>
      <c r="D3576" s="18" t="s">
        <v>32</v>
      </c>
      <c r="E3576" s="18" t="s">
        <v>42</v>
      </c>
      <c r="F3576" s="18">
        <v>1076</v>
      </c>
      <c r="G3576" s="18">
        <v>441.85</v>
      </c>
      <c r="H3576" s="18">
        <v>599.52</v>
      </c>
      <c r="I3576" s="43">
        <v>282</v>
      </c>
      <c r="J3576" s="18" t="s">
        <v>47</v>
      </c>
      <c r="K3576" t="s">
        <v>6124</v>
      </c>
      <c r="L3576" s="18" t="s">
        <v>599</v>
      </c>
    </row>
    <row r="3577" spans="1:12" x14ac:dyDescent="0.3">
      <c r="A3577" t="s">
        <v>10072</v>
      </c>
      <c r="B3577" s="18" t="s">
        <v>17</v>
      </c>
      <c r="C3577" s="18" t="s">
        <v>25</v>
      </c>
      <c r="D3577" s="18" t="s">
        <v>32</v>
      </c>
      <c r="E3577" s="18" t="s">
        <v>36</v>
      </c>
      <c r="F3577" s="18">
        <v>1056</v>
      </c>
      <c r="G3577" s="18">
        <v>1547.67</v>
      </c>
      <c r="H3577" s="18">
        <v>2919.21</v>
      </c>
      <c r="I3577" s="43">
        <v>208</v>
      </c>
      <c r="J3577" s="18" t="s">
        <v>47</v>
      </c>
      <c r="K3577" t="s">
        <v>5173</v>
      </c>
      <c r="L3577" s="18" t="s">
        <v>3385</v>
      </c>
    </row>
    <row r="3578" spans="1:12" x14ac:dyDescent="0.3">
      <c r="A3578" t="s">
        <v>7379</v>
      </c>
      <c r="B3578" s="18" t="s">
        <v>20</v>
      </c>
      <c r="C3578" s="18" t="s">
        <v>22</v>
      </c>
      <c r="D3578" s="18" t="s">
        <v>35</v>
      </c>
      <c r="E3578" s="18" t="s">
        <v>42</v>
      </c>
      <c r="F3578" s="18">
        <v>1033</v>
      </c>
      <c r="G3578" s="18">
        <v>850.45</v>
      </c>
      <c r="H3578" s="18">
        <v>963.91</v>
      </c>
      <c r="I3578" s="43">
        <v>86</v>
      </c>
      <c r="J3578" s="18" t="s">
        <v>47</v>
      </c>
      <c r="K3578" t="s">
        <v>4753</v>
      </c>
      <c r="L3578" s="18" t="s">
        <v>2492</v>
      </c>
    </row>
    <row r="3579" spans="1:12" x14ac:dyDescent="0.3">
      <c r="A3579" t="s">
        <v>8152</v>
      </c>
      <c r="B3579" s="18" t="s">
        <v>16</v>
      </c>
      <c r="C3579" s="18" t="s">
        <v>21</v>
      </c>
      <c r="D3579" s="18" t="s">
        <v>34</v>
      </c>
      <c r="E3579" s="18" t="s">
        <v>38</v>
      </c>
      <c r="F3579" s="18">
        <v>1036</v>
      </c>
      <c r="G3579" s="18">
        <v>827.1</v>
      </c>
      <c r="H3579" s="18">
        <v>1480.36</v>
      </c>
      <c r="I3579" s="43">
        <v>273</v>
      </c>
      <c r="J3579" s="18" t="s">
        <v>47</v>
      </c>
      <c r="K3579" t="s">
        <v>6256</v>
      </c>
      <c r="L3579" s="18" t="s">
        <v>276</v>
      </c>
    </row>
    <row r="3580" spans="1:12" x14ac:dyDescent="0.3">
      <c r="A3580" t="s">
        <v>10184</v>
      </c>
      <c r="B3580" s="18" t="s">
        <v>20</v>
      </c>
      <c r="C3580" s="18" t="s">
        <v>23</v>
      </c>
      <c r="D3580" s="18" t="s">
        <v>32</v>
      </c>
      <c r="E3580" s="18" t="s">
        <v>38</v>
      </c>
      <c r="F3580" s="18">
        <v>1045</v>
      </c>
      <c r="G3580" s="18">
        <v>1697.31</v>
      </c>
      <c r="H3580" s="18">
        <v>2171.0100000000002</v>
      </c>
      <c r="I3580" s="43">
        <v>345</v>
      </c>
      <c r="J3580" s="18" t="s">
        <v>47</v>
      </c>
      <c r="K3580" t="s">
        <v>5054</v>
      </c>
      <c r="L3580" s="18" t="s">
        <v>3552</v>
      </c>
    </row>
    <row r="3581" spans="1:12" x14ac:dyDescent="0.3">
      <c r="A3581" t="s">
        <v>7116</v>
      </c>
      <c r="B3581" s="18" t="s">
        <v>14</v>
      </c>
      <c r="C3581" s="18" t="s">
        <v>26</v>
      </c>
      <c r="D3581" s="18" t="s">
        <v>34</v>
      </c>
      <c r="E3581" s="18" t="s">
        <v>37</v>
      </c>
      <c r="F3581" s="18">
        <v>1059</v>
      </c>
      <c r="G3581" s="18">
        <v>1892.94</v>
      </c>
      <c r="H3581" s="18">
        <v>3542.77</v>
      </c>
      <c r="I3581" s="43">
        <v>69</v>
      </c>
      <c r="J3581" s="18" t="s">
        <v>47</v>
      </c>
      <c r="K3581" t="s">
        <v>4562</v>
      </c>
      <c r="L3581" s="18" t="s">
        <v>4138</v>
      </c>
    </row>
    <row r="3582" spans="1:12" x14ac:dyDescent="0.3">
      <c r="A3582" t="s">
        <v>7318</v>
      </c>
      <c r="B3582" s="18" t="s">
        <v>15</v>
      </c>
      <c r="C3582" s="18" t="s">
        <v>22</v>
      </c>
      <c r="D3582" s="18" t="s">
        <v>34</v>
      </c>
      <c r="E3582" s="18" t="s">
        <v>37</v>
      </c>
      <c r="F3582" s="18">
        <v>1095</v>
      </c>
      <c r="G3582" s="18">
        <v>466.56</v>
      </c>
      <c r="H3582" s="18">
        <v>590.80999999999995</v>
      </c>
      <c r="I3582" s="43">
        <v>77</v>
      </c>
      <c r="J3582" s="18" t="s">
        <v>47</v>
      </c>
      <c r="K3582" t="s">
        <v>5315</v>
      </c>
      <c r="L3582" s="18" t="s">
        <v>3156</v>
      </c>
    </row>
    <row r="3583" spans="1:12" x14ac:dyDescent="0.3">
      <c r="A3583" t="s">
        <v>8779</v>
      </c>
      <c r="B3583" s="18" t="s">
        <v>15</v>
      </c>
      <c r="C3583" s="18" t="s">
        <v>24</v>
      </c>
      <c r="D3583" s="18" t="s">
        <v>33</v>
      </c>
      <c r="E3583" s="18" t="s">
        <v>38</v>
      </c>
      <c r="F3583" s="18">
        <v>1088</v>
      </c>
      <c r="G3583" s="18">
        <v>1588.94</v>
      </c>
      <c r="H3583" s="18">
        <v>2953.88</v>
      </c>
      <c r="I3583" s="43">
        <v>214</v>
      </c>
      <c r="J3583" s="18" t="s">
        <v>47</v>
      </c>
      <c r="K3583" t="s">
        <v>6054</v>
      </c>
      <c r="L3583" s="18" t="s">
        <v>1304</v>
      </c>
    </row>
    <row r="3584" spans="1:12" x14ac:dyDescent="0.3">
      <c r="A3584" t="s">
        <v>9996</v>
      </c>
      <c r="B3584" s="18" t="s">
        <v>16</v>
      </c>
      <c r="C3584" s="18" t="s">
        <v>21</v>
      </c>
      <c r="D3584" s="18" t="s">
        <v>33</v>
      </c>
      <c r="E3584" s="18" t="s">
        <v>38</v>
      </c>
      <c r="F3584" s="18">
        <v>1045</v>
      </c>
      <c r="G3584" s="18">
        <v>1963.87</v>
      </c>
      <c r="H3584" s="18">
        <v>3873.2</v>
      </c>
      <c r="I3584" s="43">
        <v>183</v>
      </c>
      <c r="J3584" s="18" t="s">
        <v>47</v>
      </c>
      <c r="K3584" t="s">
        <v>4421</v>
      </c>
      <c r="L3584" s="18" t="s">
        <v>3257</v>
      </c>
    </row>
    <row r="3585" spans="1:12" x14ac:dyDescent="0.3">
      <c r="A3585" t="s">
        <v>7593</v>
      </c>
      <c r="B3585" s="18" t="s">
        <v>17</v>
      </c>
      <c r="C3585" s="18" t="s">
        <v>25</v>
      </c>
      <c r="D3585" s="18" t="s">
        <v>33</v>
      </c>
      <c r="E3585" s="18" t="s">
        <v>41</v>
      </c>
      <c r="F3585" s="18">
        <v>1086</v>
      </c>
      <c r="G3585" s="18">
        <v>1477.68</v>
      </c>
      <c r="H3585" s="18">
        <v>2020.47</v>
      </c>
      <c r="I3585" s="43">
        <v>468</v>
      </c>
      <c r="J3585" s="18" t="s">
        <v>47</v>
      </c>
      <c r="K3585" t="s">
        <v>4422</v>
      </c>
      <c r="L3585" s="18" t="s">
        <v>3310</v>
      </c>
    </row>
    <row r="3586" spans="1:12" x14ac:dyDescent="0.3">
      <c r="A3586" t="s">
        <v>6699</v>
      </c>
      <c r="B3586" s="18" t="s">
        <v>15</v>
      </c>
      <c r="C3586" s="18" t="s">
        <v>26</v>
      </c>
      <c r="D3586" s="18" t="s">
        <v>34</v>
      </c>
      <c r="E3586" s="18" t="s">
        <v>37</v>
      </c>
      <c r="F3586" s="18">
        <v>1062</v>
      </c>
      <c r="G3586" s="18">
        <v>1234.29</v>
      </c>
      <c r="H3586" s="18">
        <v>2251.94</v>
      </c>
      <c r="I3586" s="43">
        <v>163</v>
      </c>
      <c r="J3586" s="18" t="s">
        <v>47</v>
      </c>
      <c r="K3586" t="s">
        <v>5483</v>
      </c>
      <c r="L3586" s="18" t="s">
        <v>71</v>
      </c>
    </row>
    <row r="3587" spans="1:12" x14ac:dyDescent="0.3">
      <c r="A3587" t="s">
        <v>7591</v>
      </c>
      <c r="B3587" s="18" t="s">
        <v>20</v>
      </c>
      <c r="C3587" s="18" t="s">
        <v>28</v>
      </c>
      <c r="D3587" s="18" t="s">
        <v>34</v>
      </c>
      <c r="E3587" s="18" t="s">
        <v>45</v>
      </c>
      <c r="F3587" s="18">
        <v>1073</v>
      </c>
      <c r="G3587" s="18">
        <v>814.74</v>
      </c>
      <c r="H3587" s="18">
        <v>1104.57</v>
      </c>
      <c r="I3587" s="43">
        <v>107</v>
      </c>
      <c r="J3587" s="18" t="s">
        <v>47</v>
      </c>
      <c r="K3587" t="s">
        <v>4774</v>
      </c>
      <c r="L3587" s="18" t="s">
        <v>3901</v>
      </c>
    </row>
    <row r="3588" spans="1:12" x14ac:dyDescent="0.3">
      <c r="A3588" t="s">
        <v>8874</v>
      </c>
      <c r="B3588" s="18" t="s">
        <v>12</v>
      </c>
      <c r="C3588" s="18" t="s">
        <v>26</v>
      </c>
      <c r="D3588" s="18" t="s">
        <v>35</v>
      </c>
      <c r="E3588" s="18" t="s">
        <v>38</v>
      </c>
      <c r="F3588" s="18">
        <v>1092</v>
      </c>
      <c r="G3588" s="18">
        <v>667.45</v>
      </c>
      <c r="H3588" s="18">
        <v>961.58</v>
      </c>
      <c r="I3588" s="43">
        <v>207</v>
      </c>
      <c r="J3588" s="18" t="s">
        <v>47</v>
      </c>
      <c r="K3588" t="s">
        <v>5694</v>
      </c>
      <c r="L3588" s="18" t="s">
        <v>1466</v>
      </c>
    </row>
    <row r="3589" spans="1:12" x14ac:dyDescent="0.3">
      <c r="A3589" t="s">
        <v>9584</v>
      </c>
      <c r="B3589" s="18" t="s">
        <v>15</v>
      </c>
      <c r="C3589" s="18" t="s">
        <v>29</v>
      </c>
      <c r="D3589" s="18" t="s">
        <v>31</v>
      </c>
      <c r="E3589" s="18" t="s">
        <v>40</v>
      </c>
      <c r="F3589" s="18">
        <v>1042</v>
      </c>
      <c r="G3589" s="18">
        <v>1924.76</v>
      </c>
      <c r="H3589" s="18">
        <v>2653.44</v>
      </c>
      <c r="I3589" s="43">
        <v>115</v>
      </c>
      <c r="J3589" s="18" t="s">
        <v>47</v>
      </c>
      <c r="K3589" t="s">
        <v>5627</v>
      </c>
      <c r="L3589" s="18" t="s">
        <v>2594</v>
      </c>
    </row>
    <row r="3590" spans="1:12" x14ac:dyDescent="0.3">
      <c r="A3590" t="s">
        <v>10228</v>
      </c>
      <c r="B3590" s="18" t="s">
        <v>12</v>
      </c>
      <c r="C3590" s="18" t="s">
        <v>30</v>
      </c>
      <c r="D3590" s="18" t="s">
        <v>33</v>
      </c>
      <c r="E3590" s="18" t="s">
        <v>41</v>
      </c>
      <c r="F3590" s="18">
        <v>1096</v>
      </c>
      <c r="G3590" s="18">
        <v>439.64</v>
      </c>
      <c r="H3590" s="18">
        <v>694.12</v>
      </c>
      <c r="I3590" s="43">
        <v>285</v>
      </c>
      <c r="J3590" s="18" t="s">
        <v>47</v>
      </c>
      <c r="K3590" t="s">
        <v>5003</v>
      </c>
      <c r="L3590" s="18" t="s">
        <v>3613</v>
      </c>
    </row>
    <row r="3591" spans="1:12" x14ac:dyDescent="0.3">
      <c r="A3591" t="s">
        <v>7496</v>
      </c>
      <c r="B3591" s="18" t="s">
        <v>20</v>
      </c>
      <c r="C3591" s="18" t="s">
        <v>30</v>
      </c>
      <c r="D3591" s="18" t="s">
        <v>31</v>
      </c>
      <c r="E3591" s="18" t="s">
        <v>41</v>
      </c>
      <c r="F3591" s="18">
        <v>1097</v>
      </c>
      <c r="G3591" s="18">
        <v>527.41</v>
      </c>
      <c r="H3591" s="18">
        <v>823.92</v>
      </c>
      <c r="I3591" s="43">
        <v>423</v>
      </c>
      <c r="J3591" s="18" t="s">
        <v>47</v>
      </c>
      <c r="K3591" t="s">
        <v>5264</v>
      </c>
      <c r="L3591" s="18" t="s">
        <v>2094</v>
      </c>
    </row>
    <row r="3592" spans="1:12" x14ac:dyDescent="0.3">
      <c r="A3592" t="s">
        <v>9537</v>
      </c>
      <c r="B3592" s="18" t="s">
        <v>20</v>
      </c>
      <c r="C3592" s="18" t="s">
        <v>29</v>
      </c>
      <c r="D3592" s="18" t="s">
        <v>32</v>
      </c>
      <c r="E3592" s="18" t="s">
        <v>41</v>
      </c>
      <c r="F3592" s="18">
        <v>1036</v>
      </c>
      <c r="G3592" s="18">
        <v>1264.3399999999999</v>
      </c>
      <c r="H3592" s="18">
        <v>2273.29</v>
      </c>
      <c r="I3592" s="43">
        <v>14</v>
      </c>
      <c r="J3592" s="18" t="s">
        <v>47</v>
      </c>
      <c r="K3592" t="s">
        <v>4784</v>
      </c>
      <c r="L3592" s="18" t="s">
        <v>2524</v>
      </c>
    </row>
    <row r="3593" spans="1:12" x14ac:dyDescent="0.3">
      <c r="A3593" t="s">
        <v>6907</v>
      </c>
      <c r="B3593" s="18" t="s">
        <v>17</v>
      </c>
      <c r="C3593" s="18" t="s">
        <v>27</v>
      </c>
      <c r="D3593" s="18" t="s">
        <v>34</v>
      </c>
      <c r="E3593" s="18" t="s">
        <v>39</v>
      </c>
      <c r="F3593" s="18">
        <v>1017</v>
      </c>
      <c r="G3593" s="18">
        <v>692.82</v>
      </c>
      <c r="H3593" s="18">
        <v>1030.9100000000001</v>
      </c>
      <c r="I3593" s="43">
        <v>52</v>
      </c>
      <c r="J3593" s="18" t="s">
        <v>47</v>
      </c>
      <c r="K3593" t="s">
        <v>4445</v>
      </c>
      <c r="L3593" s="18" t="s">
        <v>4261</v>
      </c>
    </row>
    <row r="3594" spans="1:12" x14ac:dyDescent="0.3">
      <c r="A3594" t="s">
        <v>6862</v>
      </c>
      <c r="B3594" s="18" t="s">
        <v>20</v>
      </c>
      <c r="C3594" s="18" t="s">
        <v>28</v>
      </c>
      <c r="D3594" s="18" t="s">
        <v>33</v>
      </c>
      <c r="E3594" s="18" t="s">
        <v>37</v>
      </c>
      <c r="F3594" s="18">
        <v>1002</v>
      </c>
      <c r="G3594" s="18">
        <v>1722.03</v>
      </c>
      <c r="H3594" s="18">
        <v>2822.19</v>
      </c>
      <c r="I3594" s="43">
        <v>361</v>
      </c>
      <c r="J3594" s="18" t="s">
        <v>47</v>
      </c>
      <c r="K3594" t="s">
        <v>4935</v>
      </c>
      <c r="L3594" s="18" t="s">
        <v>3699</v>
      </c>
    </row>
    <row r="3595" spans="1:12" x14ac:dyDescent="0.3">
      <c r="A3595" t="s">
        <v>7554</v>
      </c>
      <c r="B3595" s="18" t="s">
        <v>14</v>
      </c>
      <c r="C3595" s="18" t="s">
        <v>30</v>
      </c>
      <c r="D3595" s="18" t="s">
        <v>33</v>
      </c>
      <c r="E3595" s="18" t="s">
        <v>36</v>
      </c>
      <c r="F3595" s="18">
        <v>1085</v>
      </c>
      <c r="G3595" s="18">
        <v>1919.58</v>
      </c>
      <c r="H3595" s="18">
        <v>3643.66</v>
      </c>
      <c r="I3595" s="43">
        <v>487</v>
      </c>
      <c r="J3595" s="18" t="s">
        <v>47</v>
      </c>
      <c r="K3595" t="s">
        <v>4757</v>
      </c>
      <c r="L3595" s="18" t="s">
        <v>3877</v>
      </c>
    </row>
    <row r="3596" spans="1:12" x14ac:dyDescent="0.3">
      <c r="A3596" t="s">
        <v>6368</v>
      </c>
      <c r="B3596" s="18" t="s">
        <v>12</v>
      </c>
      <c r="C3596" s="18" t="s">
        <v>21</v>
      </c>
      <c r="D3596" s="18" t="s">
        <v>31</v>
      </c>
      <c r="E3596" s="18" t="s">
        <v>36</v>
      </c>
      <c r="F3596" s="18">
        <v>1014</v>
      </c>
      <c r="G3596" s="18">
        <v>1982.05</v>
      </c>
      <c r="H3596" s="18">
        <v>3645.45</v>
      </c>
      <c r="I3596" s="43">
        <v>496</v>
      </c>
      <c r="J3596" s="18" t="s">
        <v>47</v>
      </c>
      <c r="K3596" t="s">
        <v>5957</v>
      </c>
      <c r="L3596" s="18" t="s">
        <v>1515</v>
      </c>
    </row>
    <row r="3597" spans="1:12" x14ac:dyDescent="0.3">
      <c r="A3597" t="s">
        <v>10380</v>
      </c>
      <c r="B3597" s="18" t="s">
        <v>16</v>
      </c>
      <c r="C3597" s="18" t="s">
        <v>29</v>
      </c>
      <c r="D3597" s="18" t="s">
        <v>33</v>
      </c>
      <c r="E3597" s="18" t="s">
        <v>41</v>
      </c>
      <c r="F3597" s="18">
        <v>1071</v>
      </c>
      <c r="G3597" s="18">
        <v>1706.86</v>
      </c>
      <c r="H3597" s="18">
        <v>2568.86</v>
      </c>
      <c r="I3597" s="43">
        <v>184</v>
      </c>
      <c r="J3597" s="18" t="s">
        <v>47</v>
      </c>
      <c r="K3597" t="s">
        <v>4623</v>
      </c>
      <c r="L3597" s="18" t="s">
        <v>3834</v>
      </c>
    </row>
    <row r="3598" spans="1:12" x14ac:dyDescent="0.3">
      <c r="A3598" t="s">
        <v>8593</v>
      </c>
      <c r="B3598" s="18" t="s">
        <v>20</v>
      </c>
      <c r="C3598" s="18" t="s">
        <v>21</v>
      </c>
      <c r="D3598" s="18" t="s">
        <v>32</v>
      </c>
      <c r="E3598" s="18" t="s">
        <v>42</v>
      </c>
      <c r="F3598" s="18">
        <v>1053</v>
      </c>
      <c r="G3598" s="18">
        <v>1301.9100000000001</v>
      </c>
      <c r="H3598" s="18">
        <v>2042.42</v>
      </c>
      <c r="I3598" s="43">
        <v>198</v>
      </c>
      <c r="J3598" s="18" t="s">
        <v>47</v>
      </c>
      <c r="K3598" t="s">
        <v>6128</v>
      </c>
      <c r="L3598" s="18" t="s">
        <v>1001</v>
      </c>
    </row>
    <row r="3599" spans="1:12" x14ac:dyDescent="0.3">
      <c r="A3599" t="s">
        <v>9617</v>
      </c>
      <c r="B3599" s="18" t="s">
        <v>19</v>
      </c>
      <c r="C3599" s="18" t="s">
        <v>21</v>
      </c>
      <c r="D3599" s="18" t="s">
        <v>31</v>
      </c>
      <c r="E3599" s="18" t="s">
        <v>36</v>
      </c>
      <c r="F3599" s="18">
        <v>1095</v>
      </c>
      <c r="G3599" s="18">
        <v>190.96</v>
      </c>
      <c r="H3599" s="18">
        <v>366.02</v>
      </c>
      <c r="I3599" s="43">
        <v>338</v>
      </c>
      <c r="J3599" s="18" t="s">
        <v>47</v>
      </c>
      <c r="K3599" t="s">
        <v>5599</v>
      </c>
      <c r="L3599" s="18" t="s">
        <v>2654</v>
      </c>
    </row>
    <row r="3600" spans="1:12" x14ac:dyDescent="0.3">
      <c r="A3600" t="s">
        <v>10120</v>
      </c>
      <c r="B3600" s="18" t="s">
        <v>20</v>
      </c>
      <c r="C3600" s="18" t="s">
        <v>26</v>
      </c>
      <c r="D3600" s="18" t="s">
        <v>32</v>
      </c>
      <c r="E3600" s="18" t="s">
        <v>39</v>
      </c>
      <c r="F3600" s="18">
        <v>1040</v>
      </c>
      <c r="G3600" s="18">
        <v>1682.92</v>
      </c>
      <c r="H3600" s="18">
        <v>2236.54</v>
      </c>
      <c r="I3600" s="43">
        <v>199</v>
      </c>
      <c r="J3600" s="18" t="s">
        <v>47</v>
      </c>
      <c r="K3600" t="s">
        <v>5119</v>
      </c>
      <c r="L3600" s="18" t="s">
        <v>3463</v>
      </c>
    </row>
    <row r="3601" spans="1:12" x14ac:dyDescent="0.3">
      <c r="A3601" t="s">
        <v>8958</v>
      </c>
      <c r="B3601" s="18" t="s">
        <v>13</v>
      </c>
      <c r="C3601" s="18" t="s">
        <v>30</v>
      </c>
      <c r="D3601" s="18" t="s">
        <v>33</v>
      </c>
      <c r="E3601" s="18" t="s">
        <v>39</v>
      </c>
      <c r="F3601" s="18">
        <v>1005</v>
      </c>
      <c r="G3601" s="18">
        <v>528.16999999999996</v>
      </c>
      <c r="H3601" s="18">
        <v>894.17</v>
      </c>
      <c r="I3601" s="43">
        <v>374</v>
      </c>
      <c r="J3601" s="18" t="s">
        <v>47</v>
      </c>
      <c r="K3601" t="s">
        <v>4746</v>
      </c>
      <c r="L3601" s="18" t="s">
        <v>1608</v>
      </c>
    </row>
    <row r="3602" spans="1:12" x14ac:dyDescent="0.3">
      <c r="A3602" t="s">
        <v>8379</v>
      </c>
      <c r="B3602" s="18" t="s">
        <v>18</v>
      </c>
      <c r="C3602" s="18" t="s">
        <v>26</v>
      </c>
      <c r="D3602" s="18" t="s">
        <v>34</v>
      </c>
      <c r="E3602" s="18" t="s">
        <v>36</v>
      </c>
      <c r="F3602" s="18">
        <v>1027</v>
      </c>
      <c r="G3602" s="18">
        <v>1021.03</v>
      </c>
      <c r="H3602" s="18">
        <v>1676.85</v>
      </c>
      <c r="I3602" s="43">
        <v>311</v>
      </c>
      <c r="J3602" s="18" t="s">
        <v>47</v>
      </c>
      <c r="K3602" t="s">
        <v>6208</v>
      </c>
      <c r="L3602" s="18" t="s">
        <v>661</v>
      </c>
    </row>
    <row r="3603" spans="1:12" x14ac:dyDescent="0.3">
      <c r="A3603" t="s">
        <v>6467</v>
      </c>
      <c r="B3603" s="18" t="s">
        <v>16</v>
      </c>
      <c r="C3603" s="18" t="s">
        <v>23</v>
      </c>
      <c r="D3603" s="18" t="s">
        <v>33</v>
      </c>
      <c r="E3603" s="18" t="s">
        <v>41</v>
      </c>
      <c r="F3603" s="18">
        <v>1025</v>
      </c>
      <c r="G3603" s="18">
        <v>1157.68</v>
      </c>
      <c r="H3603" s="18">
        <v>1846.94</v>
      </c>
      <c r="I3603" s="43">
        <v>142</v>
      </c>
      <c r="J3603" s="18" t="s">
        <v>47</v>
      </c>
      <c r="K3603" t="s">
        <v>4457</v>
      </c>
      <c r="L3603" s="18" t="s">
        <v>4249</v>
      </c>
    </row>
    <row r="3604" spans="1:12" x14ac:dyDescent="0.3">
      <c r="A3604" t="s">
        <v>9149</v>
      </c>
      <c r="B3604" s="18" t="s">
        <v>12</v>
      </c>
      <c r="C3604" s="18" t="s">
        <v>28</v>
      </c>
      <c r="D3604" s="18" t="s">
        <v>35</v>
      </c>
      <c r="E3604" s="18" t="s">
        <v>41</v>
      </c>
      <c r="F3604" s="18">
        <v>1064</v>
      </c>
      <c r="G3604" s="18">
        <v>1823.89</v>
      </c>
      <c r="H3604" s="18">
        <v>3266.01</v>
      </c>
      <c r="I3604" s="43">
        <v>213</v>
      </c>
      <c r="J3604" s="18" t="s">
        <v>47</v>
      </c>
      <c r="K3604" t="s">
        <v>5124</v>
      </c>
      <c r="L3604" s="18" t="s">
        <v>1905</v>
      </c>
    </row>
    <row r="3605" spans="1:12" x14ac:dyDescent="0.3">
      <c r="A3605" t="s">
        <v>8620</v>
      </c>
      <c r="B3605" s="18" t="s">
        <v>19</v>
      </c>
      <c r="C3605" s="18" t="s">
        <v>27</v>
      </c>
      <c r="D3605" s="18" t="s">
        <v>34</v>
      </c>
      <c r="E3605" s="18" t="s">
        <v>38</v>
      </c>
      <c r="F3605" s="18">
        <v>1009</v>
      </c>
      <c r="G3605" s="18">
        <v>837.38</v>
      </c>
      <c r="H3605" s="18">
        <v>1172.9100000000001</v>
      </c>
      <c r="I3605" s="43">
        <v>496</v>
      </c>
      <c r="J3605" s="18" t="s">
        <v>47</v>
      </c>
      <c r="K3605" t="s">
        <v>5151</v>
      </c>
      <c r="L3605" s="18" t="s">
        <v>1050</v>
      </c>
    </row>
    <row r="3606" spans="1:12" x14ac:dyDescent="0.3">
      <c r="A3606" t="s">
        <v>8331</v>
      </c>
      <c r="B3606" s="18" t="s">
        <v>17</v>
      </c>
      <c r="C3606" s="18" t="s">
        <v>21</v>
      </c>
      <c r="D3606" s="18" t="s">
        <v>34</v>
      </c>
      <c r="E3606" s="18" t="s">
        <v>45</v>
      </c>
      <c r="F3606" s="18">
        <v>1069</v>
      </c>
      <c r="G3606" s="18">
        <v>616.1</v>
      </c>
      <c r="H3606" s="18">
        <v>1016.92</v>
      </c>
      <c r="I3606" s="43">
        <v>480</v>
      </c>
      <c r="J3606" s="18" t="s">
        <v>47</v>
      </c>
      <c r="K3606" t="s">
        <v>5618</v>
      </c>
      <c r="L3606" s="18" t="s">
        <v>578</v>
      </c>
    </row>
    <row r="3607" spans="1:12" x14ac:dyDescent="0.3">
      <c r="A3607" t="s">
        <v>7648</v>
      </c>
      <c r="B3607" s="18" t="s">
        <v>17</v>
      </c>
      <c r="C3607" s="18" t="s">
        <v>27</v>
      </c>
      <c r="D3607" s="18" t="s">
        <v>35</v>
      </c>
      <c r="E3607" s="18" t="s">
        <v>45</v>
      </c>
      <c r="F3607" s="18">
        <v>1058</v>
      </c>
      <c r="G3607" s="18">
        <v>1750.32</v>
      </c>
      <c r="H3607" s="18">
        <v>2388.8000000000002</v>
      </c>
      <c r="I3607" s="43">
        <v>309</v>
      </c>
      <c r="J3607" s="18" t="s">
        <v>47</v>
      </c>
      <c r="K3607" t="s">
        <v>4953</v>
      </c>
      <c r="L3607" s="18" t="s">
        <v>3678</v>
      </c>
    </row>
    <row r="3608" spans="1:12" x14ac:dyDescent="0.3">
      <c r="A3608" t="s">
        <v>9675</v>
      </c>
      <c r="B3608" s="18" t="s">
        <v>17</v>
      </c>
      <c r="C3608" s="18" t="s">
        <v>29</v>
      </c>
      <c r="D3608" s="18" t="s">
        <v>32</v>
      </c>
      <c r="E3608" s="18" t="s">
        <v>44</v>
      </c>
      <c r="F3608" s="18">
        <v>1051</v>
      </c>
      <c r="G3608" s="18">
        <v>1397.7</v>
      </c>
      <c r="H3608" s="18">
        <v>2295.69</v>
      </c>
      <c r="I3608" s="43">
        <v>49</v>
      </c>
      <c r="J3608" s="18" t="s">
        <v>47</v>
      </c>
      <c r="K3608" t="s">
        <v>5549</v>
      </c>
      <c r="L3608" s="18" t="s">
        <v>2750</v>
      </c>
    </row>
    <row r="3609" spans="1:12" x14ac:dyDescent="0.3">
      <c r="A3609" t="s">
        <v>9453</v>
      </c>
      <c r="B3609" s="18" t="s">
        <v>18</v>
      </c>
      <c r="C3609" s="18" t="s">
        <v>27</v>
      </c>
      <c r="D3609" s="18" t="s">
        <v>33</v>
      </c>
      <c r="E3609" s="18" t="s">
        <v>37</v>
      </c>
      <c r="F3609" s="18">
        <v>1024</v>
      </c>
      <c r="G3609" s="18">
        <v>1793.63</v>
      </c>
      <c r="H3609" s="18">
        <v>2161.04</v>
      </c>
      <c r="I3609" s="43">
        <v>455</v>
      </c>
      <c r="J3609" s="18" t="s">
        <v>47</v>
      </c>
      <c r="K3609" t="s">
        <v>5715</v>
      </c>
      <c r="L3609" s="18" t="s">
        <v>2395</v>
      </c>
    </row>
    <row r="3610" spans="1:12" x14ac:dyDescent="0.3">
      <c r="A3610" t="s">
        <v>10629</v>
      </c>
      <c r="B3610" s="18" t="s">
        <v>19</v>
      </c>
      <c r="C3610" s="18" t="s">
        <v>23</v>
      </c>
      <c r="D3610" s="18" t="s">
        <v>35</v>
      </c>
      <c r="E3610" s="18" t="s">
        <v>45</v>
      </c>
      <c r="F3610" s="18">
        <v>1028</v>
      </c>
      <c r="G3610" s="18">
        <v>940.92</v>
      </c>
      <c r="H3610" s="18">
        <v>1642.97</v>
      </c>
      <c r="I3610" s="43">
        <v>470</v>
      </c>
      <c r="J3610" s="18" t="s">
        <v>47</v>
      </c>
      <c r="K3610" t="s">
        <v>4468</v>
      </c>
      <c r="L3610" s="18" t="s">
        <v>4238</v>
      </c>
    </row>
    <row r="3611" spans="1:12" x14ac:dyDescent="0.3">
      <c r="A3611" t="s">
        <v>7494</v>
      </c>
      <c r="B3611" s="18" t="s">
        <v>20</v>
      </c>
      <c r="C3611" s="18" t="s">
        <v>28</v>
      </c>
      <c r="D3611" s="18" t="s">
        <v>32</v>
      </c>
      <c r="E3611" s="18" t="s">
        <v>41</v>
      </c>
      <c r="F3611" s="18">
        <v>1072</v>
      </c>
      <c r="G3611" s="18">
        <v>1161.9000000000001</v>
      </c>
      <c r="H3611" s="18">
        <v>1813.76</v>
      </c>
      <c r="I3611" s="43">
        <v>36</v>
      </c>
      <c r="J3611" s="18" t="s">
        <v>47</v>
      </c>
      <c r="K3611" t="s">
        <v>5421</v>
      </c>
      <c r="L3611" s="18" t="s">
        <v>1071</v>
      </c>
    </row>
    <row r="3612" spans="1:12" x14ac:dyDescent="0.3">
      <c r="A3612" t="s">
        <v>9333</v>
      </c>
      <c r="B3612" s="18" t="s">
        <v>13</v>
      </c>
      <c r="C3612" s="18" t="s">
        <v>23</v>
      </c>
      <c r="D3612" s="18" t="s">
        <v>35</v>
      </c>
      <c r="E3612" s="18" t="s">
        <v>44</v>
      </c>
      <c r="F3612" s="18">
        <v>1048</v>
      </c>
      <c r="G3612" s="18">
        <v>1990.79</v>
      </c>
      <c r="H3612" s="18">
        <v>2417.9299999999998</v>
      </c>
      <c r="I3612" s="43">
        <v>343</v>
      </c>
      <c r="J3612" s="18" t="s">
        <v>47</v>
      </c>
      <c r="K3612" t="s">
        <v>5774</v>
      </c>
      <c r="L3612" s="18" t="s">
        <v>2201</v>
      </c>
    </row>
    <row r="3613" spans="1:12" x14ac:dyDescent="0.3">
      <c r="A3613" t="s">
        <v>10270</v>
      </c>
      <c r="B3613" s="18" t="s">
        <v>18</v>
      </c>
      <c r="C3613" s="18" t="s">
        <v>21</v>
      </c>
      <c r="D3613" s="18" t="s">
        <v>32</v>
      </c>
      <c r="E3613" s="18" t="s">
        <v>38</v>
      </c>
      <c r="F3613" s="18">
        <v>1025</v>
      </c>
      <c r="G3613" s="18">
        <v>1507.88</v>
      </c>
      <c r="H3613" s="18">
        <v>2345.54</v>
      </c>
      <c r="I3613" s="43">
        <v>201</v>
      </c>
      <c r="J3613" s="18" t="s">
        <v>47</v>
      </c>
      <c r="K3613" t="s">
        <v>4789</v>
      </c>
      <c r="L3613" s="18" t="s">
        <v>3672</v>
      </c>
    </row>
    <row r="3614" spans="1:12" x14ac:dyDescent="0.3">
      <c r="A3614" t="s">
        <v>10412</v>
      </c>
      <c r="B3614" s="18" t="s">
        <v>12</v>
      </c>
      <c r="C3614" s="18" t="s">
        <v>25</v>
      </c>
      <c r="D3614" s="18" t="s">
        <v>35</v>
      </c>
      <c r="E3614" s="18" t="s">
        <v>36</v>
      </c>
      <c r="F3614" s="18">
        <v>1007</v>
      </c>
      <c r="G3614" s="18">
        <v>141.41</v>
      </c>
      <c r="H3614" s="18">
        <v>246.48</v>
      </c>
      <c r="I3614" s="43">
        <v>222</v>
      </c>
      <c r="J3614" s="18" t="s">
        <v>47</v>
      </c>
      <c r="K3614" t="s">
        <v>4790</v>
      </c>
      <c r="L3614" s="18" t="s">
        <v>3885</v>
      </c>
    </row>
    <row r="3615" spans="1:12" x14ac:dyDescent="0.3">
      <c r="A3615" t="s">
        <v>6943</v>
      </c>
      <c r="B3615" s="18" t="s">
        <v>12</v>
      </c>
      <c r="C3615" s="18" t="s">
        <v>27</v>
      </c>
      <c r="D3615" s="18" t="s">
        <v>33</v>
      </c>
      <c r="E3615" s="18" t="s">
        <v>36</v>
      </c>
      <c r="F3615" s="18">
        <v>1096</v>
      </c>
      <c r="G3615" s="18">
        <v>858.6</v>
      </c>
      <c r="H3615" s="18">
        <v>1694.84</v>
      </c>
      <c r="I3615" s="43">
        <v>453</v>
      </c>
      <c r="J3615" s="18" t="s">
        <v>47</v>
      </c>
      <c r="K3615" t="s">
        <v>4842</v>
      </c>
      <c r="L3615" s="18" t="s">
        <v>3819</v>
      </c>
    </row>
    <row r="3616" spans="1:12" x14ac:dyDescent="0.3">
      <c r="A3616" t="s">
        <v>10543</v>
      </c>
      <c r="B3616" s="18" t="s">
        <v>15</v>
      </c>
      <c r="C3616" s="18" t="s">
        <v>24</v>
      </c>
      <c r="D3616" s="18" t="s">
        <v>33</v>
      </c>
      <c r="E3616" s="18" t="s">
        <v>39</v>
      </c>
      <c r="F3616" s="18">
        <v>1078</v>
      </c>
      <c r="G3616" s="18">
        <v>1887.62</v>
      </c>
      <c r="H3616" s="18">
        <v>3330.23</v>
      </c>
      <c r="I3616" s="43">
        <v>339</v>
      </c>
      <c r="J3616" s="18" t="s">
        <v>47</v>
      </c>
      <c r="K3616" t="s">
        <v>4598</v>
      </c>
      <c r="L3616" s="18" t="s">
        <v>4099</v>
      </c>
    </row>
    <row r="3617" spans="1:12" x14ac:dyDescent="0.3">
      <c r="A3617" t="s">
        <v>8996</v>
      </c>
      <c r="B3617" s="18" t="s">
        <v>11</v>
      </c>
      <c r="C3617" s="18" t="s">
        <v>28</v>
      </c>
      <c r="D3617" s="18" t="s">
        <v>32</v>
      </c>
      <c r="E3617" s="18" t="s">
        <v>38</v>
      </c>
      <c r="F3617" s="18">
        <v>1050</v>
      </c>
      <c r="G3617" s="18">
        <v>1660.96</v>
      </c>
      <c r="H3617" s="18">
        <v>2705.41</v>
      </c>
      <c r="I3617" s="43">
        <v>88</v>
      </c>
      <c r="J3617" s="18" t="s">
        <v>47</v>
      </c>
      <c r="K3617" t="s">
        <v>5952</v>
      </c>
      <c r="L3617" s="18" t="s">
        <v>1673</v>
      </c>
    </row>
    <row r="3618" spans="1:12" x14ac:dyDescent="0.3">
      <c r="A3618" t="s">
        <v>6524</v>
      </c>
      <c r="B3618" s="18" t="s">
        <v>15</v>
      </c>
      <c r="C3618" s="18" t="s">
        <v>26</v>
      </c>
      <c r="D3618" s="18" t="s">
        <v>32</v>
      </c>
      <c r="E3618" s="18" t="s">
        <v>37</v>
      </c>
      <c r="F3618" s="18">
        <v>1039</v>
      </c>
      <c r="G3618" s="18">
        <v>728.24</v>
      </c>
      <c r="H3618" s="18">
        <v>1324.95</v>
      </c>
      <c r="I3618" s="43">
        <v>463</v>
      </c>
      <c r="J3618" s="18" t="s">
        <v>47</v>
      </c>
      <c r="K3618" t="s">
        <v>5552</v>
      </c>
      <c r="L3618" s="18" t="s">
        <v>2745</v>
      </c>
    </row>
    <row r="3619" spans="1:12" x14ac:dyDescent="0.3">
      <c r="A3619" t="s">
        <v>8262</v>
      </c>
      <c r="B3619" s="18" t="s">
        <v>20</v>
      </c>
      <c r="C3619" s="18" t="s">
        <v>28</v>
      </c>
      <c r="D3619" s="18" t="s">
        <v>33</v>
      </c>
      <c r="E3619" s="18" t="s">
        <v>44</v>
      </c>
      <c r="F3619" s="18">
        <v>1047</v>
      </c>
      <c r="G3619" s="18">
        <v>645.73</v>
      </c>
      <c r="H3619" s="18">
        <v>1285.28</v>
      </c>
      <c r="I3619" s="43">
        <v>33</v>
      </c>
      <c r="J3619" s="18" t="s">
        <v>47</v>
      </c>
      <c r="K3619" t="s">
        <v>6128</v>
      </c>
      <c r="L3619" s="18" t="s">
        <v>465</v>
      </c>
    </row>
    <row r="3620" spans="1:12" x14ac:dyDescent="0.3">
      <c r="A3620" t="s">
        <v>9389</v>
      </c>
      <c r="B3620" s="18" t="s">
        <v>15</v>
      </c>
      <c r="C3620" s="18" t="s">
        <v>28</v>
      </c>
      <c r="D3620" s="18" t="s">
        <v>31</v>
      </c>
      <c r="E3620" s="18" t="s">
        <v>39</v>
      </c>
      <c r="F3620" s="18">
        <v>1079</v>
      </c>
      <c r="G3620" s="18">
        <v>1921.6</v>
      </c>
      <c r="H3620" s="18">
        <v>3718.47</v>
      </c>
      <c r="I3620" s="43">
        <v>141</v>
      </c>
      <c r="J3620" s="18" t="s">
        <v>47</v>
      </c>
      <c r="K3620" t="s">
        <v>5328</v>
      </c>
      <c r="L3620" s="18" t="s">
        <v>2287</v>
      </c>
    </row>
    <row r="3621" spans="1:12" x14ac:dyDescent="0.3">
      <c r="A3621" t="s">
        <v>6832</v>
      </c>
      <c r="B3621" s="18" t="s">
        <v>15</v>
      </c>
      <c r="C3621" s="18" t="s">
        <v>27</v>
      </c>
      <c r="D3621" s="18" t="s">
        <v>33</v>
      </c>
      <c r="E3621" s="18" t="s">
        <v>39</v>
      </c>
      <c r="F3621" s="18">
        <v>1028</v>
      </c>
      <c r="G3621" s="18">
        <v>1041.94</v>
      </c>
      <c r="H3621" s="18">
        <v>1717.08</v>
      </c>
      <c r="I3621" s="43">
        <v>189</v>
      </c>
      <c r="J3621" s="18" t="s">
        <v>47</v>
      </c>
      <c r="K3621" t="s">
        <v>5616</v>
      </c>
      <c r="L3621" s="18" t="s">
        <v>1919</v>
      </c>
    </row>
    <row r="3622" spans="1:12" x14ac:dyDescent="0.3">
      <c r="A3622" t="s">
        <v>9063</v>
      </c>
      <c r="B3622" s="18" t="s">
        <v>14</v>
      </c>
      <c r="C3622" s="18" t="s">
        <v>22</v>
      </c>
      <c r="D3622" s="18" t="s">
        <v>32</v>
      </c>
      <c r="E3622" s="18" t="s">
        <v>41</v>
      </c>
      <c r="F3622" s="18">
        <v>1066</v>
      </c>
      <c r="G3622" s="18">
        <v>1554.94</v>
      </c>
      <c r="H3622" s="18">
        <v>2016.28</v>
      </c>
      <c r="I3622" s="43">
        <v>170</v>
      </c>
      <c r="J3622" s="18" t="s">
        <v>47</v>
      </c>
      <c r="K3622" t="s">
        <v>5816</v>
      </c>
      <c r="L3622" s="18" t="s">
        <v>1774</v>
      </c>
    </row>
    <row r="3623" spans="1:12" x14ac:dyDescent="0.3">
      <c r="A3623" t="s">
        <v>7518</v>
      </c>
      <c r="B3623" s="18" t="s">
        <v>18</v>
      </c>
      <c r="C3623" s="18" t="s">
        <v>22</v>
      </c>
      <c r="D3623" s="18" t="s">
        <v>33</v>
      </c>
      <c r="E3623" s="18" t="s">
        <v>41</v>
      </c>
      <c r="F3623" s="18">
        <v>1064</v>
      </c>
      <c r="G3623" s="18">
        <v>1368.3</v>
      </c>
      <c r="H3623" s="18">
        <v>1917.24</v>
      </c>
      <c r="I3623" s="43">
        <v>239</v>
      </c>
      <c r="J3623" s="18" t="s">
        <v>47</v>
      </c>
      <c r="K3623" t="s">
        <v>5491</v>
      </c>
      <c r="L3623" s="18" t="s">
        <v>277</v>
      </c>
    </row>
    <row r="3624" spans="1:12" x14ac:dyDescent="0.3">
      <c r="A3624" t="s">
        <v>6311</v>
      </c>
      <c r="B3624" s="18" t="s">
        <v>17</v>
      </c>
      <c r="C3624" s="18" t="s">
        <v>25</v>
      </c>
      <c r="D3624" s="18" t="s">
        <v>31</v>
      </c>
      <c r="E3624" s="18" t="s">
        <v>36</v>
      </c>
      <c r="F3624" s="18">
        <v>1024</v>
      </c>
      <c r="G3624" s="18">
        <v>967.18</v>
      </c>
      <c r="H3624" s="18">
        <v>1190.3499999999999</v>
      </c>
      <c r="I3624" s="43">
        <v>164</v>
      </c>
      <c r="J3624" s="18" t="s">
        <v>47</v>
      </c>
      <c r="K3624" t="s">
        <v>5196</v>
      </c>
      <c r="L3624" s="18" t="s">
        <v>3348</v>
      </c>
    </row>
    <row r="3625" spans="1:12" x14ac:dyDescent="0.3">
      <c r="A3625" t="s">
        <v>9356</v>
      </c>
      <c r="B3625" s="18" t="s">
        <v>13</v>
      </c>
      <c r="C3625" s="18" t="s">
        <v>28</v>
      </c>
      <c r="D3625" s="18" t="s">
        <v>33</v>
      </c>
      <c r="E3625" s="18" t="s">
        <v>45</v>
      </c>
      <c r="F3625" s="18">
        <v>1044</v>
      </c>
      <c r="G3625" s="18">
        <v>109.81</v>
      </c>
      <c r="H3625" s="18">
        <v>203.75</v>
      </c>
      <c r="I3625" s="43">
        <v>393</v>
      </c>
      <c r="J3625" s="18" t="s">
        <v>47</v>
      </c>
      <c r="K3625" t="s">
        <v>5768</v>
      </c>
      <c r="L3625" s="18" t="s">
        <v>2241</v>
      </c>
    </row>
    <row r="3626" spans="1:12" x14ac:dyDescent="0.3">
      <c r="A3626" t="s">
        <v>9443</v>
      </c>
      <c r="B3626" s="18" t="s">
        <v>12</v>
      </c>
      <c r="C3626" s="18" t="s">
        <v>23</v>
      </c>
      <c r="D3626" s="18" t="s">
        <v>35</v>
      </c>
      <c r="E3626" s="18" t="s">
        <v>38</v>
      </c>
      <c r="F3626" s="18">
        <v>1076</v>
      </c>
      <c r="G3626" s="18">
        <v>983.48</v>
      </c>
      <c r="H3626" s="18">
        <v>1372.74</v>
      </c>
      <c r="I3626" s="43">
        <v>210</v>
      </c>
      <c r="J3626" s="18" t="s">
        <v>47</v>
      </c>
      <c r="K3626" t="s">
        <v>5475</v>
      </c>
      <c r="L3626" s="18" t="s">
        <v>2380</v>
      </c>
    </row>
    <row r="3627" spans="1:12" x14ac:dyDescent="0.3">
      <c r="A3627" t="s">
        <v>7747</v>
      </c>
      <c r="B3627" s="18" t="s">
        <v>13</v>
      </c>
      <c r="C3627" s="18" t="s">
        <v>22</v>
      </c>
      <c r="D3627" s="18" t="s">
        <v>35</v>
      </c>
      <c r="E3627" s="18" t="s">
        <v>44</v>
      </c>
      <c r="F3627" s="18">
        <v>1017</v>
      </c>
      <c r="G3627" s="18">
        <v>1020.8</v>
      </c>
      <c r="H3627" s="18">
        <v>1356.95</v>
      </c>
      <c r="I3627" s="43">
        <v>306</v>
      </c>
      <c r="J3627" s="18" t="s">
        <v>47</v>
      </c>
      <c r="K3627" t="s">
        <v>4718</v>
      </c>
      <c r="L3627" s="18" t="s">
        <v>1630</v>
      </c>
    </row>
    <row r="3628" spans="1:12" x14ac:dyDescent="0.3">
      <c r="A3628" t="s">
        <v>10249</v>
      </c>
      <c r="B3628" s="18" t="s">
        <v>14</v>
      </c>
      <c r="C3628" s="18" t="s">
        <v>30</v>
      </c>
      <c r="D3628" s="18" t="s">
        <v>32</v>
      </c>
      <c r="E3628" s="18" t="s">
        <v>37</v>
      </c>
      <c r="F3628" s="18">
        <v>1078</v>
      </c>
      <c r="G3628" s="18">
        <v>1927.23</v>
      </c>
      <c r="H3628" s="18">
        <v>2774.87</v>
      </c>
      <c r="I3628" s="43">
        <v>163</v>
      </c>
      <c r="J3628" s="18" t="s">
        <v>47</v>
      </c>
      <c r="K3628" t="s">
        <v>4981</v>
      </c>
      <c r="L3628" s="18" t="s">
        <v>3644</v>
      </c>
    </row>
    <row r="3629" spans="1:12" x14ac:dyDescent="0.3">
      <c r="A3629" t="s">
        <v>7522</v>
      </c>
      <c r="B3629" s="18" t="s">
        <v>16</v>
      </c>
      <c r="C3629" s="18" t="s">
        <v>24</v>
      </c>
      <c r="D3629" s="18" t="s">
        <v>33</v>
      </c>
      <c r="E3629" s="18" t="s">
        <v>39</v>
      </c>
      <c r="F3629" s="18">
        <v>1084</v>
      </c>
      <c r="G3629" s="18">
        <v>1447.74</v>
      </c>
      <c r="H3629" s="18">
        <v>2116.9699999999998</v>
      </c>
      <c r="I3629" s="43">
        <v>328</v>
      </c>
      <c r="J3629" s="18" t="s">
        <v>47</v>
      </c>
      <c r="K3629" t="s">
        <v>5309</v>
      </c>
      <c r="L3629" s="18" t="s">
        <v>3165</v>
      </c>
    </row>
    <row r="3630" spans="1:12" x14ac:dyDescent="0.3">
      <c r="A3630" t="s">
        <v>8848</v>
      </c>
      <c r="B3630" s="18" t="s">
        <v>20</v>
      </c>
      <c r="C3630" s="18" t="s">
        <v>27</v>
      </c>
      <c r="D3630" s="18" t="s">
        <v>33</v>
      </c>
      <c r="E3630" s="18" t="s">
        <v>37</v>
      </c>
      <c r="F3630" s="18">
        <v>1081</v>
      </c>
      <c r="G3630" s="18">
        <v>1205.21</v>
      </c>
      <c r="H3630" s="18">
        <v>1600.38</v>
      </c>
      <c r="I3630" s="43">
        <v>160</v>
      </c>
      <c r="J3630" s="18" t="s">
        <v>47</v>
      </c>
      <c r="K3630" t="s">
        <v>5916</v>
      </c>
      <c r="L3630" s="18" t="s">
        <v>941</v>
      </c>
    </row>
    <row r="3631" spans="1:12" x14ac:dyDescent="0.3">
      <c r="A3631" t="s">
        <v>8156</v>
      </c>
      <c r="B3631" s="18" t="s">
        <v>20</v>
      </c>
      <c r="C3631" s="18" t="s">
        <v>28</v>
      </c>
      <c r="D3631" s="18" t="s">
        <v>35</v>
      </c>
      <c r="E3631" s="18" t="s">
        <v>36</v>
      </c>
      <c r="F3631" s="18">
        <v>1026</v>
      </c>
      <c r="G3631" s="18">
        <v>1776.28</v>
      </c>
      <c r="H3631" s="18">
        <v>3151.51</v>
      </c>
      <c r="I3631" s="43">
        <v>74</v>
      </c>
      <c r="J3631" s="18" t="s">
        <v>47</v>
      </c>
      <c r="K3631" t="s">
        <v>5518</v>
      </c>
      <c r="L3631" s="18" t="s">
        <v>284</v>
      </c>
    </row>
    <row r="3632" spans="1:12" x14ac:dyDescent="0.3">
      <c r="A3632" t="s">
        <v>10478</v>
      </c>
      <c r="B3632" s="18" t="s">
        <v>15</v>
      </c>
      <c r="C3632" s="18" t="s">
        <v>30</v>
      </c>
      <c r="D3632" s="18" t="s">
        <v>35</v>
      </c>
      <c r="E3632" s="18" t="s">
        <v>37</v>
      </c>
      <c r="F3632" s="18">
        <v>1046</v>
      </c>
      <c r="G3632" s="18">
        <v>95.41</v>
      </c>
      <c r="H3632" s="18">
        <v>133.83000000000001</v>
      </c>
      <c r="I3632" s="43">
        <v>243</v>
      </c>
      <c r="J3632" s="18" t="s">
        <v>47</v>
      </c>
      <c r="K3632" t="s">
        <v>4710</v>
      </c>
      <c r="L3632" s="18" t="s">
        <v>3976</v>
      </c>
    </row>
    <row r="3633" spans="1:12" x14ac:dyDescent="0.3">
      <c r="A3633" t="s">
        <v>8921</v>
      </c>
      <c r="B3633" s="18" t="s">
        <v>15</v>
      </c>
      <c r="C3633" s="18" t="s">
        <v>28</v>
      </c>
      <c r="D3633" s="18" t="s">
        <v>32</v>
      </c>
      <c r="E3633" s="18" t="s">
        <v>36</v>
      </c>
      <c r="F3633" s="18">
        <v>1054</v>
      </c>
      <c r="G3633" s="18">
        <v>1265.0999999999999</v>
      </c>
      <c r="H3633" s="18">
        <v>2512.5300000000002</v>
      </c>
      <c r="I3633" s="43">
        <v>101</v>
      </c>
      <c r="J3633" s="18" t="s">
        <v>47</v>
      </c>
      <c r="K3633" t="s">
        <v>5098</v>
      </c>
      <c r="L3633" s="18" t="s">
        <v>1539</v>
      </c>
    </row>
    <row r="3634" spans="1:12" x14ac:dyDescent="0.3">
      <c r="A3634" t="s">
        <v>7879</v>
      </c>
      <c r="B3634" s="18" t="s">
        <v>20</v>
      </c>
      <c r="C3634" s="18" t="s">
        <v>22</v>
      </c>
      <c r="D3634" s="18" t="s">
        <v>32</v>
      </c>
      <c r="E3634" s="18" t="s">
        <v>37</v>
      </c>
      <c r="F3634" s="18">
        <v>1083</v>
      </c>
      <c r="G3634" s="18">
        <v>1982.98</v>
      </c>
      <c r="H3634" s="18">
        <v>3069.74</v>
      </c>
      <c r="I3634" s="43">
        <v>52</v>
      </c>
      <c r="J3634" s="18" t="s">
        <v>47</v>
      </c>
      <c r="K3634" t="s">
        <v>6051</v>
      </c>
      <c r="L3634" s="18" t="s">
        <v>1016</v>
      </c>
    </row>
    <row r="3635" spans="1:12" x14ac:dyDescent="0.3">
      <c r="A3635" t="s">
        <v>10139</v>
      </c>
      <c r="B3635" s="18" t="s">
        <v>13</v>
      </c>
      <c r="C3635" s="18" t="s">
        <v>29</v>
      </c>
      <c r="D3635" s="18" t="s">
        <v>35</v>
      </c>
      <c r="E3635" s="18" t="s">
        <v>45</v>
      </c>
      <c r="F3635" s="18">
        <v>1094</v>
      </c>
      <c r="G3635" s="18">
        <v>76.459999999999994</v>
      </c>
      <c r="H3635" s="18">
        <v>151.06</v>
      </c>
      <c r="I3635" s="43">
        <v>237</v>
      </c>
      <c r="J3635" s="18" t="s">
        <v>47</v>
      </c>
      <c r="K3635" t="s">
        <v>5005</v>
      </c>
      <c r="L3635" s="18" t="s">
        <v>3490</v>
      </c>
    </row>
    <row r="3636" spans="1:12" x14ac:dyDescent="0.3">
      <c r="A3636" t="s">
        <v>7872</v>
      </c>
      <c r="B3636" s="18" t="s">
        <v>18</v>
      </c>
      <c r="C3636" s="18" t="s">
        <v>23</v>
      </c>
      <c r="D3636" s="18" t="s">
        <v>31</v>
      </c>
      <c r="E3636" s="18" t="s">
        <v>40</v>
      </c>
      <c r="F3636" s="18">
        <v>1006</v>
      </c>
      <c r="G3636" s="18">
        <v>1708.01</v>
      </c>
      <c r="H3636" s="18">
        <v>2516.9899999999998</v>
      </c>
      <c r="I3636" s="43">
        <v>158</v>
      </c>
      <c r="J3636" s="18" t="s">
        <v>47</v>
      </c>
      <c r="K3636" t="s">
        <v>4836</v>
      </c>
      <c r="L3636" s="18" t="s">
        <v>3830</v>
      </c>
    </row>
    <row r="3637" spans="1:12" x14ac:dyDescent="0.3">
      <c r="A3637" t="s">
        <v>10337</v>
      </c>
      <c r="B3637" s="18" t="s">
        <v>11</v>
      </c>
      <c r="C3637" s="18" t="s">
        <v>26</v>
      </c>
      <c r="D3637" s="18" t="s">
        <v>32</v>
      </c>
      <c r="E3637" s="18" t="s">
        <v>36</v>
      </c>
      <c r="F3637" s="18">
        <v>1045</v>
      </c>
      <c r="G3637" s="18">
        <v>1171.81</v>
      </c>
      <c r="H3637" s="18">
        <v>2044.26</v>
      </c>
      <c r="I3637" s="43">
        <v>366</v>
      </c>
      <c r="J3637" s="18" t="s">
        <v>47</v>
      </c>
      <c r="K3637" t="s">
        <v>4879</v>
      </c>
      <c r="L3637" s="18" t="s">
        <v>3769</v>
      </c>
    </row>
    <row r="3638" spans="1:12" x14ac:dyDescent="0.3">
      <c r="A3638" t="s">
        <v>9005</v>
      </c>
      <c r="B3638" s="18" t="s">
        <v>20</v>
      </c>
      <c r="C3638" s="18" t="s">
        <v>27</v>
      </c>
      <c r="D3638" s="18" t="s">
        <v>33</v>
      </c>
      <c r="E3638" s="18" t="s">
        <v>43</v>
      </c>
      <c r="F3638" s="18">
        <v>1007</v>
      </c>
      <c r="G3638" s="18">
        <v>549.91</v>
      </c>
      <c r="H3638" s="18">
        <v>967.29</v>
      </c>
      <c r="I3638" s="43">
        <v>407</v>
      </c>
      <c r="J3638" s="18" t="s">
        <v>47</v>
      </c>
      <c r="K3638" t="s">
        <v>5949</v>
      </c>
      <c r="L3638" s="18" t="s">
        <v>1685</v>
      </c>
    </row>
    <row r="3639" spans="1:12" x14ac:dyDescent="0.3">
      <c r="A3639" t="s">
        <v>6628</v>
      </c>
      <c r="B3639" s="18" t="s">
        <v>16</v>
      </c>
      <c r="C3639" s="18" t="s">
        <v>21</v>
      </c>
      <c r="D3639" s="18" t="s">
        <v>32</v>
      </c>
      <c r="E3639" s="18" t="s">
        <v>38</v>
      </c>
      <c r="F3639" s="18">
        <v>1082</v>
      </c>
      <c r="G3639" s="18">
        <v>1664.09</v>
      </c>
      <c r="H3639" s="18">
        <v>2337.71</v>
      </c>
      <c r="I3639" s="43">
        <v>99</v>
      </c>
      <c r="J3639" s="18" t="s">
        <v>47</v>
      </c>
      <c r="K3639" t="s">
        <v>5970</v>
      </c>
      <c r="L3639" s="18" t="s">
        <v>1386</v>
      </c>
    </row>
    <row r="3640" spans="1:12" x14ac:dyDescent="0.3">
      <c r="A3640" t="s">
        <v>6929</v>
      </c>
      <c r="B3640" s="18" t="s">
        <v>13</v>
      </c>
      <c r="C3640" s="18" t="s">
        <v>30</v>
      </c>
      <c r="D3640" s="18" t="s">
        <v>34</v>
      </c>
      <c r="E3640" s="18" t="s">
        <v>44</v>
      </c>
      <c r="F3640" s="18">
        <v>1058</v>
      </c>
      <c r="G3640" s="18">
        <v>1175.69</v>
      </c>
      <c r="H3640" s="18">
        <v>1724.13</v>
      </c>
      <c r="I3640" s="43">
        <v>288</v>
      </c>
      <c r="J3640" s="18" t="s">
        <v>47</v>
      </c>
      <c r="K3640" t="s">
        <v>5617</v>
      </c>
      <c r="L3640" s="18" t="s">
        <v>2615</v>
      </c>
    </row>
    <row r="3641" spans="1:12" x14ac:dyDescent="0.3">
      <c r="A3641" t="s">
        <v>8103</v>
      </c>
      <c r="B3641" s="18" t="s">
        <v>16</v>
      </c>
      <c r="C3641" s="18" t="s">
        <v>25</v>
      </c>
      <c r="D3641" s="18" t="s">
        <v>34</v>
      </c>
      <c r="E3641" s="18" t="s">
        <v>39</v>
      </c>
      <c r="F3641" s="18">
        <v>1001</v>
      </c>
      <c r="G3641" s="18">
        <v>1467.03</v>
      </c>
      <c r="H3641" s="18">
        <v>2543.71</v>
      </c>
      <c r="I3641" s="43">
        <v>479</v>
      </c>
      <c r="J3641" s="18" t="s">
        <v>47</v>
      </c>
      <c r="K3641" t="s">
        <v>6273</v>
      </c>
      <c r="L3641" s="18" t="s">
        <v>189</v>
      </c>
    </row>
    <row r="3642" spans="1:12" x14ac:dyDescent="0.3">
      <c r="A3642" t="s">
        <v>9954</v>
      </c>
      <c r="B3642" s="18" t="s">
        <v>18</v>
      </c>
      <c r="C3642" s="18" t="s">
        <v>29</v>
      </c>
      <c r="D3642" s="18" t="s">
        <v>31</v>
      </c>
      <c r="E3642" s="18" t="s">
        <v>36</v>
      </c>
      <c r="F3642" s="18">
        <v>1055</v>
      </c>
      <c r="G3642" s="18">
        <v>605.45000000000005</v>
      </c>
      <c r="H3642" s="18">
        <v>724.28</v>
      </c>
      <c r="I3642" s="43">
        <v>229</v>
      </c>
      <c r="J3642" s="18" t="s">
        <v>47</v>
      </c>
      <c r="K3642" t="s">
        <v>5297</v>
      </c>
      <c r="L3642" s="18" t="s">
        <v>3185</v>
      </c>
    </row>
    <row r="3643" spans="1:12" x14ac:dyDescent="0.3">
      <c r="A3643" t="s">
        <v>8324</v>
      </c>
      <c r="B3643" s="18" t="s">
        <v>17</v>
      </c>
      <c r="C3643" s="18" t="s">
        <v>26</v>
      </c>
      <c r="D3643" s="18" t="s">
        <v>34</v>
      </c>
      <c r="E3643" s="18" t="s">
        <v>39</v>
      </c>
      <c r="F3643" s="18">
        <v>1023</v>
      </c>
      <c r="G3643" s="18">
        <v>865.74</v>
      </c>
      <c r="H3643" s="18">
        <v>1520.49</v>
      </c>
      <c r="I3643" s="43">
        <v>421</v>
      </c>
      <c r="J3643" s="18" t="s">
        <v>47</v>
      </c>
      <c r="K3643" t="s">
        <v>6171</v>
      </c>
      <c r="L3643" s="18" t="s">
        <v>563</v>
      </c>
    </row>
    <row r="3644" spans="1:12" x14ac:dyDescent="0.3">
      <c r="A3644" t="s">
        <v>8840</v>
      </c>
      <c r="B3644" s="18" t="s">
        <v>18</v>
      </c>
      <c r="C3644" s="18" t="s">
        <v>29</v>
      </c>
      <c r="D3644" s="18" t="s">
        <v>31</v>
      </c>
      <c r="E3644" s="18" t="s">
        <v>40</v>
      </c>
      <c r="F3644" s="18">
        <v>1056</v>
      </c>
      <c r="G3644" s="18">
        <v>761.53</v>
      </c>
      <c r="H3644" s="18">
        <v>1118.5</v>
      </c>
      <c r="I3644" s="43">
        <v>205</v>
      </c>
      <c r="J3644" s="18" t="s">
        <v>47</v>
      </c>
      <c r="K3644" t="s">
        <v>6023</v>
      </c>
      <c r="L3644" s="18" t="s">
        <v>1411</v>
      </c>
    </row>
    <row r="3645" spans="1:12" x14ac:dyDescent="0.3">
      <c r="A3645" t="s">
        <v>7484</v>
      </c>
      <c r="B3645" s="18" t="s">
        <v>16</v>
      </c>
      <c r="C3645" s="18" t="s">
        <v>22</v>
      </c>
      <c r="D3645" s="18" t="s">
        <v>31</v>
      </c>
      <c r="E3645" s="18" t="s">
        <v>44</v>
      </c>
      <c r="F3645" s="18">
        <v>1040</v>
      </c>
      <c r="G3645" s="18">
        <v>1708.19</v>
      </c>
      <c r="H3645" s="18">
        <v>3246.3</v>
      </c>
      <c r="I3645" s="43">
        <v>424</v>
      </c>
      <c r="J3645" s="18" t="s">
        <v>47</v>
      </c>
      <c r="K3645" t="s">
        <v>4921</v>
      </c>
      <c r="L3645" s="18" t="s">
        <v>1530</v>
      </c>
    </row>
    <row r="3646" spans="1:12" x14ac:dyDescent="0.3">
      <c r="A3646" t="s">
        <v>7816</v>
      </c>
      <c r="B3646" s="18" t="s">
        <v>18</v>
      </c>
      <c r="C3646" s="18" t="s">
        <v>25</v>
      </c>
      <c r="D3646" s="18" t="s">
        <v>34</v>
      </c>
      <c r="E3646" s="18" t="s">
        <v>41</v>
      </c>
      <c r="F3646" s="18">
        <v>1092</v>
      </c>
      <c r="G3646" s="18">
        <v>1497.82</v>
      </c>
      <c r="H3646" s="18">
        <v>1832.72</v>
      </c>
      <c r="I3646" s="43">
        <v>29</v>
      </c>
      <c r="J3646" s="18" t="s">
        <v>47</v>
      </c>
      <c r="K3646" t="s">
        <v>4721</v>
      </c>
      <c r="L3646" s="18" t="s">
        <v>3438</v>
      </c>
    </row>
    <row r="3647" spans="1:12" x14ac:dyDescent="0.3">
      <c r="A3647" t="s">
        <v>8354</v>
      </c>
      <c r="B3647" s="18" t="s">
        <v>20</v>
      </c>
      <c r="C3647" s="18" t="s">
        <v>24</v>
      </c>
      <c r="D3647" s="18" t="s">
        <v>33</v>
      </c>
      <c r="E3647" s="18" t="s">
        <v>42</v>
      </c>
      <c r="F3647" s="18">
        <v>1046</v>
      </c>
      <c r="G3647" s="18">
        <v>1473.53</v>
      </c>
      <c r="H3647" s="18">
        <v>2897.32</v>
      </c>
      <c r="I3647" s="43">
        <v>474</v>
      </c>
      <c r="J3647" s="18" t="s">
        <v>47</v>
      </c>
      <c r="K3647" t="s">
        <v>4803</v>
      </c>
      <c r="L3647" s="18" t="s">
        <v>622</v>
      </c>
    </row>
    <row r="3648" spans="1:12" x14ac:dyDescent="0.3">
      <c r="A3648" t="s">
        <v>7449</v>
      </c>
      <c r="B3648" s="18" t="s">
        <v>14</v>
      </c>
      <c r="C3648" s="18" t="s">
        <v>27</v>
      </c>
      <c r="D3648" s="18" t="s">
        <v>31</v>
      </c>
      <c r="E3648" s="18" t="s">
        <v>43</v>
      </c>
      <c r="F3648" s="18">
        <v>1072</v>
      </c>
      <c r="G3648" s="18">
        <v>1474.35</v>
      </c>
      <c r="H3648" s="18">
        <v>1818.7</v>
      </c>
      <c r="I3648" s="43">
        <v>481</v>
      </c>
      <c r="J3648" s="18" t="s">
        <v>47</v>
      </c>
      <c r="K3648" t="s">
        <v>5550</v>
      </c>
      <c r="L3648" s="18" t="s">
        <v>2425</v>
      </c>
    </row>
    <row r="3649" spans="1:12" x14ac:dyDescent="0.3">
      <c r="A3649" t="s">
        <v>7826</v>
      </c>
      <c r="B3649" s="18" t="s">
        <v>13</v>
      </c>
      <c r="C3649" s="18" t="s">
        <v>26</v>
      </c>
      <c r="D3649" s="18" t="s">
        <v>35</v>
      </c>
      <c r="E3649" s="18" t="s">
        <v>37</v>
      </c>
      <c r="F3649" s="18">
        <v>1044</v>
      </c>
      <c r="G3649" s="18">
        <v>187.94</v>
      </c>
      <c r="H3649" s="18">
        <v>332.15</v>
      </c>
      <c r="I3649" s="43">
        <v>225</v>
      </c>
      <c r="J3649" s="18" t="s">
        <v>47</v>
      </c>
      <c r="K3649" t="s">
        <v>5558</v>
      </c>
      <c r="L3649" s="18" t="s">
        <v>943</v>
      </c>
    </row>
    <row r="3650" spans="1:12" x14ac:dyDescent="0.3">
      <c r="A3650" t="s">
        <v>8290</v>
      </c>
      <c r="B3650" s="18" t="s">
        <v>19</v>
      </c>
      <c r="C3650" s="18" t="s">
        <v>22</v>
      </c>
      <c r="D3650" s="18" t="s">
        <v>33</v>
      </c>
      <c r="E3650" s="18" t="s">
        <v>44</v>
      </c>
      <c r="F3650" s="18">
        <v>1080</v>
      </c>
      <c r="G3650" s="18">
        <v>272.02999999999997</v>
      </c>
      <c r="H3650" s="18">
        <v>503.93</v>
      </c>
      <c r="I3650" s="43">
        <v>72</v>
      </c>
      <c r="J3650" s="18" t="s">
        <v>47</v>
      </c>
      <c r="K3650" t="s">
        <v>5209</v>
      </c>
      <c r="L3650" s="18" t="s">
        <v>514</v>
      </c>
    </row>
    <row r="3651" spans="1:12" x14ac:dyDescent="0.3">
      <c r="A3651" t="s">
        <v>7506</v>
      </c>
      <c r="B3651" s="18" t="s">
        <v>20</v>
      </c>
      <c r="C3651" s="18" t="s">
        <v>30</v>
      </c>
      <c r="D3651" s="18" t="s">
        <v>33</v>
      </c>
      <c r="E3651" s="18" t="s">
        <v>42</v>
      </c>
      <c r="F3651" s="18">
        <v>1037</v>
      </c>
      <c r="G3651" s="18">
        <v>173.84</v>
      </c>
      <c r="H3651" s="18">
        <v>328.99</v>
      </c>
      <c r="I3651" s="43">
        <v>454</v>
      </c>
      <c r="J3651" s="18" t="s">
        <v>47</v>
      </c>
      <c r="K3651" t="s">
        <v>5036</v>
      </c>
      <c r="L3651" s="18" t="s">
        <v>3572</v>
      </c>
    </row>
    <row r="3652" spans="1:12" x14ac:dyDescent="0.3">
      <c r="A3652" t="s">
        <v>10004</v>
      </c>
      <c r="B3652" s="18" t="s">
        <v>15</v>
      </c>
      <c r="C3652" s="18" t="s">
        <v>23</v>
      </c>
      <c r="D3652" s="18" t="s">
        <v>31</v>
      </c>
      <c r="E3652" s="18" t="s">
        <v>42</v>
      </c>
      <c r="F3652" s="18">
        <v>1057</v>
      </c>
      <c r="G3652" s="18">
        <v>1829.7</v>
      </c>
      <c r="H3652" s="18">
        <v>2532.5500000000002</v>
      </c>
      <c r="I3652" s="43">
        <v>88</v>
      </c>
      <c r="J3652" s="18" t="s">
        <v>47</v>
      </c>
      <c r="K3652" t="s">
        <v>4502</v>
      </c>
      <c r="L3652" s="18" t="s">
        <v>3277</v>
      </c>
    </row>
    <row r="3653" spans="1:12" x14ac:dyDescent="0.3">
      <c r="A3653" t="s">
        <v>9207</v>
      </c>
      <c r="B3653" s="18" t="s">
        <v>11</v>
      </c>
      <c r="C3653" s="18" t="s">
        <v>29</v>
      </c>
      <c r="D3653" s="18" t="s">
        <v>32</v>
      </c>
      <c r="E3653" s="18" t="s">
        <v>38</v>
      </c>
      <c r="F3653" s="18">
        <v>1086</v>
      </c>
      <c r="G3653" s="18">
        <v>1394.98</v>
      </c>
      <c r="H3653" s="18">
        <v>1588.12</v>
      </c>
      <c r="I3653" s="43">
        <v>75</v>
      </c>
      <c r="J3653" s="18" t="s">
        <v>47</v>
      </c>
      <c r="K3653" t="s">
        <v>5851</v>
      </c>
      <c r="L3653" s="18" t="s">
        <v>2008</v>
      </c>
    </row>
    <row r="3654" spans="1:12" x14ac:dyDescent="0.3">
      <c r="A3654" t="s">
        <v>8494</v>
      </c>
      <c r="B3654" s="18" t="s">
        <v>12</v>
      </c>
      <c r="C3654" s="18" t="s">
        <v>22</v>
      </c>
      <c r="D3654" s="18" t="s">
        <v>33</v>
      </c>
      <c r="E3654" s="18" t="s">
        <v>44</v>
      </c>
      <c r="F3654" s="18">
        <v>1057</v>
      </c>
      <c r="G3654" s="18">
        <v>347.53</v>
      </c>
      <c r="H3654" s="18">
        <v>489.26</v>
      </c>
      <c r="I3654" s="43">
        <v>44</v>
      </c>
      <c r="J3654" s="18" t="s">
        <v>47</v>
      </c>
      <c r="K3654" t="s">
        <v>5110</v>
      </c>
      <c r="L3654" s="18" t="s">
        <v>846</v>
      </c>
    </row>
    <row r="3655" spans="1:12" x14ac:dyDescent="0.3">
      <c r="A3655" t="s">
        <v>10266</v>
      </c>
      <c r="B3655" s="18" t="s">
        <v>12</v>
      </c>
      <c r="C3655" s="18" t="s">
        <v>25</v>
      </c>
      <c r="D3655" s="18" t="s">
        <v>33</v>
      </c>
      <c r="E3655" s="18" t="s">
        <v>44</v>
      </c>
      <c r="F3655" s="18">
        <v>1070</v>
      </c>
      <c r="G3655" s="18">
        <v>240.86</v>
      </c>
      <c r="H3655" s="18">
        <v>412.51</v>
      </c>
      <c r="I3655" s="43">
        <v>249</v>
      </c>
      <c r="J3655" s="18" t="s">
        <v>47</v>
      </c>
      <c r="K3655" t="s">
        <v>4962</v>
      </c>
      <c r="L3655" s="18" t="s">
        <v>3667</v>
      </c>
    </row>
    <row r="3656" spans="1:12" x14ac:dyDescent="0.3">
      <c r="A3656" t="s">
        <v>9344</v>
      </c>
      <c r="B3656" s="18" t="s">
        <v>20</v>
      </c>
      <c r="C3656" s="18" t="s">
        <v>27</v>
      </c>
      <c r="D3656" s="18" t="s">
        <v>31</v>
      </c>
      <c r="E3656" s="18" t="s">
        <v>38</v>
      </c>
      <c r="F3656" s="18">
        <v>1042</v>
      </c>
      <c r="G3656" s="18">
        <v>632.39</v>
      </c>
      <c r="H3656" s="18">
        <v>1196.72</v>
      </c>
      <c r="I3656" s="43">
        <v>468</v>
      </c>
      <c r="J3656" s="18" t="s">
        <v>47</v>
      </c>
      <c r="K3656" t="s">
        <v>5532</v>
      </c>
      <c r="L3656" s="18" t="s">
        <v>2221</v>
      </c>
    </row>
    <row r="3657" spans="1:12" x14ac:dyDescent="0.3">
      <c r="A3657" t="s">
        <v>10273</v>
      </c>
      <c r="B3657" s="18" t="s">
        <v>13</v>
      </c>
      <c r="C3657" s="18" t="s">
        <v>26</v>
      </c>
      <c r="D3657" s="18" t="s">
        <v>31</v>
      </c>
      <c r="E3657" s="18" t="s">
        <v>44</v>
      </c>
      <c r="F3657" s="18">
        <v>1081</v>
      </c>
      <c r="G3657" s="18">
        <v>354.12</v>
      </c>
      <c r="H3657" s="18">
        <v>598.85</v>
      </c>
      <c r="I3657" s="43">
        <v>374</v>
      </c>
      <c r="J3657" s="18" t="s">
        <v>47</v>
      </c>
      <c r="K3657" t="s">
        <v>4955</v>
      </c>
      <c r="L3657" s="18" t="s">
        <v>3676</v>
      </c>
    </row>
    <row r="3658" spans="1:12" x14ac:dyDescent="0.3">
      <c r="A3658" t="s">
        <v>6950</v>
      </c>
      <c r="B3658" s="18" t="s">
        <v>20</v>
      </c>
      <c r="C3658" s="18" t="s">
        <v>28</v>
      </c>
      <c r="D3658" s="18" t="s">
        <v>33</v>
      </c>
      <c r="E3658" s="18" t="s">
        <v>40</v>
      </c>
      <c r="F3658" s="18">
        <v>1066</v>
      </c>
      <c r="G3658" s="18">
        <v>262.5</v>
      </c>
      <c r="H3658" s="18">
        <v>352.33</v>
      </c>
      <c r="I3658" s="43">
        <v>227</v>
      </c>
      <c r="J3658" s="18" t="s">
        <v>47</v>
      </c>
      <c r="K3658" t="s">
        <v>4803</v>
      </c>
      <c r="L3658" s="18" t="s">
        <v>2804</v>
      </c>
    </row>
    <row r="3659" spans="1:12" x14ac:dyDescent="0.3">
      <c r="A3659" t="s">
        <v>7848</v>
      </c>
      <c r="B3659" s="18" t="s">
        <v>12</v>
      </c>
      <c r="C3659" s="18" t="s">
        <v>24</v>
      </c>
      <c r="D3659" s="18" t="s">
        <v>31</v>
      </c>
      <c r="E3659" s="18" t="s">
        <v>37</v>
      </c>
      <c r="F3659" s="18">
        <v>1093</v>
      </c>
      <c r="G3659" s="18">
        <v>1291.33</v>
      </c>
      <c r="H3659" s="18">
        <v>2121.12</v>
      </c>
      <c r="I3659" s="43">
        <v>4</v>
      </c>
      <c r="J3659" s="18" t="s">
        <v>47</v>
      </c>
      <c r="K3659" t="s">
        <v>4832</v>
      </c>
      <c r="L3659" s="18" t="s">
        <v>1456</v>
      </c>
    </row>
    <row r="3660" spans="1:12" x14ac:dyDescent="0.3">
      <c r="A3660" t="s">
        <v>7730</v>
      </c>
      <c r="B3660" s="18" t="s">
        <v>20</v>
      </c>
      <c r="C3660" s="18" t="s">
        <v>21</v>
      </c>
      <c r="D3660" s="18" t="s">
        <v>33</v>
      </c>
      <c r="E3660" s="18" t="s">
        <v>40</v>
      </c>
      <c r="F3660" s="18">
        <v>1026</v>
      </c>
      <c r="G3660" s="18">
        <v>62.24</v>
      </c>
      <c r="H3660" s="18">
        <v>70.67</v>
      </c>
      <c r="I3660" s="43">
        <v>2</v>
      </c>
      <c r="J3660" s="18" t="s">
        <v>47</v>
      </c>
      <c r="K3660" t="s">
        <v>4527</v>
      </c>
      <c r="L3660" s="18" t="s">
        <v>747</v>
      </c>
    </row>
    <row r="3661" spans="1:12" x14ac:dyDescent="0.3">
      <c r="A3661" t="s">
        <v>8380</v>
      </c>
      <c r="B3661" s="18" t="s">
        <v>13</v>
      </c>
      <c r="C3661" s="18" t="s">
        <v>23</v>
      </c>
      <c r="D3661" s="18" t="s">
        <v>33</v>
      </c>
      <c r="E3661" s="18" t="s">
        <v>44</v>
      </c>
      <c r="F3661" s="18">
        <v>1032</v>
      </c>
      <c r="G3661" s="18">
        <v>1974.44</v>
      </c>
      <c r="H3661" s="18">
        <v>2400.75</v>
      </c>
      <c r="I3661" s="43">
        <v>51</v>
      </c>
      <c r="J3661" s="18" t="s">
        <v>47</v>
      </c>
      <c r="K3661" t="s">
        <v>5319</v>
      </c>
      <c r="L3661" s="18" t="s">
        <v>664</v>
      </c>
    </row>
    <row r="3662" spans="1:12" x14ac:dyDescent="0.3">
      <c r="A3662" t="s">
        <v>8965</v>
      </c>
      <c r="B3662" s="18" t="s">
        <v>13</v>
      </c>
      <c r="C3662" s="18" t="s">
        <v>30</v>
      </c>
      <c r="D3662" s="18" t="s">
        <v>32</v>
      </c>
      <c r="E3662" s="18" t="s">
        <v>37</v>
      </c>
      <c r="F3662" s="18">
        <v>1018</v>
      </c>
      <c r="G3662" s="18">
        <v>534.38</v>
      </c>
      <c r="H3662" s="18">
        <v>747.35</v>
      </c>
      <c r="I3662" s="43">
        <v>151</v>
      </c>
      <c r="J3662" s="18" t="s">
        <v>47</v>
      </c>
      <c r="K3662" t="s">
        <v>5327</v>
      </c>
      <c r="L3662" s="18" t="s">
        <v>1622</v>
      </c>
    </row>
    <row r="3663" spans="1:12" x14ac:dyDescent="0.3">
      <c r="A3663" t="s">
        <v>7925</v>
      </c>
      <c r="B3663" s="18" t="s">
        <v>16</v>
      </c>
      <c r="C3663" s="18" t="s">
        <v>25</v>
      </c>
      <c r="D3663" s="18" t="s">
        <v>34</v>
      </c>
      <c r="E3663" s="18" t="s">
        <v>40</v>
      </c>
      <c r="F3663" s="18">
        <v>1046</v>
      </c>
      <c r="G3663" s="18">
        <v>1824.55</v>
      </c>
      <c r="H3663" s="18">
        <v>3202.52</v>
      </c>
      <c r="I3663" s="43">
        <v>53</v>
      </c>
      <c r="J3663" s="18" t="s">
        <v>47</v>
      </c>
      <c r="K3663" t="s">
        <v>4810</v>
      </c>
      <c r="L3663" s="18" t="s">
        <v>3862</v>
      </c>
    </row>
    <row r="3664" spans="1:12" x14ac:dyDescent="0.3">
      <c r="A3664" t="s">
        <v>9116</v>
      </c>
      <c r="B3664" s="18" t="s">
        <v>17</v>
      </c>
      <c r="C3664" s="18" t="s">
        <v>23</v>
      </c>
      <c r="D3664" s="18" t="s">
        <v>35</v>
      </c>
      <c r="E3664" s="18" t="s">
        <v>44</v>
      </c>
      <c r="F3664" s="18">
        <v>1038</v>
      </c>
      <c r="G3664" s="18">
        <v>1809.37</v>
      </c>
      <c r="H3664" s="18">
        <v>2481.38</v>
      </c>
      <c r="I3664" s="43">
        <v>153</v>
      </c>
      <c r="J3664" s="18" t="s">
        <v>47</v>
      </c>
      <c r="K3664" t="s">
        <v>5674</v>
      </c>
      <c r="L3664" s="18" t="s">
        <v>1858</v>
      </c>
    </row>
    <row r="3665" spans="1:12" x14ac:dyDescent="0.3">
      <c r="A3665" t="s">
        <v>7409</v>
      </c>
      <c r="B3665" s="18" t="s">
        <v>13</v>
      </c>
      <c r="C3665" s="18" t="s">
        <v>28</v>
      </c>
      <c r="D3665" s="18" t="s">
        <v>35</v>
      </c>
      <c r="E3665" s="18" t="s">
        <v>43</v>
      </c>
      <c r="F3665" s="18">
        <v>1003</v>
      </c>
      <c r="G3665" s="18">
        <v>1127.0999999999999</v>
      </c>
      <c r="H3665" s="18">
        <v>1668.57</v>
      </c>
      <c r="I3665" s="43">
        <v>207</v>
      </c>
      <c r="J3665" s="18" t="s">
        <v>47</v>
      </c>
      <c r="K3665" t="s">
        <v>4997</v>
      </c>
      <c r="L3665" s="18" t="s">
        <v>3620</v>
      </c>
    </row>
    <row r="3666" spans="1:12" x14ac:dyDescent="0.3">
      <c r="A3666" t="s">
        <v>6598</v>
      </c>
      <c r="B3666" s="18" t="s">
        <v>14</v>
      </c>
      <c r="C3666" s="18" t="s">
        <v>26</v>
      </c>
      <c r="D3666" s="18" t="s">
        <v>34</v>
      </c>
      <c r="E3666" s="18" t="s">
        <v>42</v>
      </c>
      <c r="F3666" s="18">
        <v>1013</v>
      </c>
      <c r="G3666" s="18">
        <v>1297.32</v>
      </c>
      <c r="H3666" s="18">
        <v>2412.9499999999998</v>
      </c>
      <c r="I3666" s="43">
        <v>246</v>
      </c>
      <c r="J3666" s="18" t="s">
        <v>47</v>
      </c>
      <c r="K3666" t="s">
        <v>5208</v>
      </c>
      <c r="L3666" s="18" t="s">
        <v>3332</v>
      </c>
    </row>
    <row r="3667" spans="1:12" x14ac:dyDescent="0.3">
      <c r="A3667" t="s">
        <v>8292</v>
      </c>
      <c r="B3667" s="18" t="s">
        <v>15</v>
      </c>
      <c r="C3667" s="18" t="s">
        <v>22</v>
      </c>
      <c r="D3667" s="18" t="s">
        <v>32</v>
      </c>
      <c r="E3667" s="18" t="s">
        <v>36</v>
      </c>
      <c r="F3667" s="18">
        <v>1094</v>
      </c>
      <c r="G3667" s="18">
        <v>431.65</v>
      </c>
      <c r="H3667" s="18">
        <v>490.45</v>
      </c>
      <c r="I3667" s="43">
        <v>52</v>
      </c>
      <c r="J3667" s="18" t="s">
        <v>47</v>
      </c>
      <c r="K3667" t="s">
        <v>4398</v>
      </c>
      <c r="L3667" s="18" t="s">
        <v>517</v>
      </c>
    </row>
    <row r="3668" spans="1:12" x14ac:dyDescent="0.3">
      <c r="A3668" t="s">
        <v>6499</v>
      </c>
      <c r="B3668" s="18" t="s">
        <v>14</v>
      </c>
      <c r="C3668" s="18" t="s">
        <v>29</v>
      </c>
      <c r="D3668" s="18" t="s">
        <v>35</v>
      </c>
      <c r="E3668" s="18" t="s">
        <v>37</v>
      </c>
      <c r="F3668" s="18">
        <v>1014</v>
      </c>
      <c r="G3668" s="18">
        <v>1494.44</v>
      </c>
      <c r="H3668" s="18">
        <v>2828.77</v>
      </c>
      <c r="I3668" s="43">
        <v>80</v>
      </c>
      <c r="J3668" s="18" t="s">
        <v>47</v>
      </c>
      <c r="K3668" t="s">
        <v>5076</v>
      </c>
      <c r="L3668" s="18" t="s">
        <v>3523</v>
      </c>
    </row>
    <row r="3669" spans="1:12" x14ac:dyDescent="0.3">
      <c r="A3669" t="s">
        <v>6965</v>
      </c>
      <c r="B3669" s="18" t="s">
        <v>13</v>
      </c>
      <c r="C3669" s="18" t="s">
        <v>25</v>
      </c>
      <c r="D3669" s="18" t="s">
        <v>33</v>
      </c>
      <c r="E3669" s="18" t="s">
        <v>38</v>
      </c>
      <c r="F3669" s="18">
        <v>1070</v>
      </c>
      <c r="G3669" s="18">
        <v>1210.52</v>
      </c>
      <c r="H3669" s="18">
        <v>1833</v>
      </c>
      <c r="I3669" s="43">
        <v>379</v>
      </c>
      <c r="J3669" s="18" t="s">
        <v>47</v>
      </c>
      <c r="K3669" t="s">
        <v>4741</v>
      </c>
      <c r="L3669" s="18" t="s">
        <v>3714</v>
      </c>
    </row>
    <row r="3670" spans="1:12" x14ac:dyDescent="0.3">
      <c r="A3670" t="s">
        <v>7075</v>
      </c>
      <c r="B3670" s="18" t="s">
        <v>19</v>
      </c>
      <c r="C3670" s="18" t="s">
        <v>24</v>
      </c>
      <c r="D3670" s="18" t="s">
        <v>32</v>
      </c>
      <c r="E3670" s="18" t="s">
        <v>45</v>
      </c>
      <c r="F3670" s="18">
        <v>1095</v>
      </c>
      <c r="G3670" s="18">
        <v>1252.74</v>
      </c>
      <c r="H3670" s="18">
        <v>1441.37</v>
      </c>
      <c r="I3670" s="43">
        <v>26</v>
      </c>
      <c r="J3670" s="18" t="s">
        <v>47</v>
      </c>
      <c r="K3670" t="s">
        <v>5892</v>
      </c>
      <c r="L3670" s="18" t="s">
        <v>1856</v>
      </c>
    </row>
    <row r="3671" spans="1:12" x14ac:dyDescent="0.3">
      <c r="A3671" t="s">
        <v>9110</v>
      </c>
      <c r="B3671" s="18" t="s">
        <v>15</v>
      </c>
      <c r="C3671" s="18" t="s">
        <v>25</v>
      </c>
      <c r="D3671" s="18" t="s">
        <v>33</v>
      </c>
      <c r="E3671" s="18" t="s">
        <v>41</v>
      </c>
      <c r="F3671" s="18">
        <v>1007</v>
      </c>
      <c r="G3671" s="18">
        <v>1661.73</v>
      </c>
      <c r="H3671" s="18">
        <v>2724.43</v>
      </c>
      <c r="I3671" s="43">
        <v>233</v>
      </c>
      <c r="J3671" s="18" t="s">
        <v>47</v>
      </c>
      <c r="K3671" t="s">
        <v>5670</v>
      </c>
      <c r="L3671" s="18" t="s">
        <v>1850</v>
      </c>
    </row>
    <row r="3672" spans="1:12" x14ac:dyDescent="0.3">
      <c r="A3672" t="s">
        <v>6607</v>
      </c>
      <c r="B3672" s="18" t="s">
        <v>11</v>
      </c>
      <c r="C3672" s="18" t="s">
        <v>28</v>
      </c>
      <c r="D3672" s="18" t="s">
        <v>34</v>
      </c>
      <c r="E3672" s="18" t="s">
        <v>39</v>
      </c>
      <c r="F3672" s="18">
        <v>1067</v>
      </c>
      <c r="G3672" s="18">
        <v>1208.77</v>
      </c>
      <c r="H3672" s="18">
        <v>1484.99</v>
      </c>
      <c r="I3672" s="43">
        <v>475</v>
      </c>
      <c r="J3672" s="18" t="s">
        <v>47</v>
      </c>
      <c r="K3672" t="s">
        <v>5586</v>
      </c>
      <c r="L3672" s="18" t="s">
        <v>2685</v>
      </c>
    </row>
    <row r="3673" spans="1:12" x14ac:dyDescent="0.3">
      <c r="A3673" t="s">
        <v>9035</v>
      </c>
      <c r="B3673" s="18" t="s">
        <v>12</v>
      </c>
      <c r="C3673" s="18" t="s">
        <v>26</v>
      </c>
      <c r="D3673" s="18" t="s">
        <v>34</v>
      </c>
      <c r="E3673" s="18" t="s">
        <v>44</v>
      </c>
      <c r="F3673" s="18">
        <v>1072</v>
      </c>
      <c r="G3673" s="18">
        <v>1574.32</v>
      </c>
      <c r="H3673" s="18">
        <v>2035.95</v>
      </c>
      <c r="I3673" s="43">
        <v>241</v>
      </c>
      <c r="J3673" s="18" t="s">
        <v>47</v>
      </c>
      <c r="K3673" t="s">
        <v>5225</v>
      </c>
      <c r="L3673" s="18" t="s">
        <v>1732</v>
      </c>
    </row>
    <row r="3674" spans="1:12" x14ac:dyDescent="0.3">
      <c r="A3674" t="s">
        <v>8873</v>
      </c>
      <c r="B3674" s="18" t="s">
        <v>19</v>
      </c>
      <c r="C3674" s="18" t="s">
        <v>21</v>
      </c>
      <c r="D3674" s="18" t="s">
        <v>32</v>
      </c>
      <c r="E3674" s="18" t="s">
        <v>37</v>
      </c>
      <c r="F3674" s="18">
        <v>1024</v>
      </c>
      <c r="G3674" s="18">
        <v>964</v>
      </c>
      <c r="H3674" s="18">
        <v>1237.24</v>
      </c>
      <c r="I3674" s="43">
        <v>494</v>
      </c>
      <c r="J3674" s="18" t="s">
        <v>47</v>
      </c>
      <c r="K3674" t="s">
        <v>6006</v>
      </c>
      <c r="L3674" s="18" t="s">
        <v>1465</v>
      </c>
    </row>
    <row r="3675" spans="1:12" x14ac:dyDescent="0.3">
      <c r="A3675" t="s">
        <v>10605</v>
      </c>
      <c r="B3675" s="18" t="s">
        <v>15</v>
      </c>
      <c r="C3675" s="18" t="s">
        <v>21</v>
      </c>
      <c r="D3675" s="18" t="s">
        <v>31</v>
      </c>
      <c r="E3675" s="18" t="s">
        <v>38</v>
      </c>
      <c r="F3675" s="18">
        <v>1029</v>
      </c>
      <c r="G3675" s="18">
        <v>1072.67</v>
      </c>
      <c r="H3675" s="18">
        <v>1268.53</v>
      </c>
      <c r="I3675" s="43">
        <v>425</v>
      </c>
      <c r="J3675" s="18" t="s">
        <v>47</v>
      </c>
      <c r="K3675" t="s">
        <v>4506</v>
      </c>
      <c r="L3675" s="18" t="s">
        <v>4199</v>
      </c>
    </row>
    <row r="3676" spans="1:12" x14ac:dyDescent="0.3">
      <c r="A3676" t="s">
        <v>9279</v>
      </c>
      <c r="B3676" s="18" t="s">
        <v>19</v>
      </c>
      <c r="C3676" s="18" t="s">
        <v>25</v>
      </c>
      <c r="D3676" s="18" t="s">
        <v>34</v>
      </c>
      <c r="E3676" s="18" t="s">
        <v>42</v>
      </c>
      <c r="F3676" s="18">
        <v>1003</v>
      </c>
      <c r="G3676" s="18">
        <v>1923.9</v>
      </c>
      <c r="H3676" s="18">
        <v>2779.31</v>
      </c>
      <c r="I3676" s="43">
        <v>281</v>
      </c>
      <c r="J3676" s="18" t="s">
        <v>47</v>
      </c>
      <c r="K3676" t="s">
        <v>5819</v>
      </c>
      <c r="L3676" s="18" t="s">
        <v>2119</v>
      </c>
    </row>
    <row r="3677" spans="1:12" x14ac:dyDescent="0.3">
      <c r="A3677" t="s">
        <v>6844</v>
      </c>
      <c r="B3677" s="18" t="s">
        <v>18</v>
      </c>
      <c r="C3677" s="18" t="s">
        <v>29</v>
      </c>
      <c r="D3677" s="18" t="s">
        <v>31</v>
      </c>
      <c r="E3677" s="18" t="s">
        <v>43</v>
      </c>
      <c r="F3677" s="18">
        <v>1031</v>
      </c>
      <c r="G3677" s="18">
        <v>1106.6600000000001</v>
      </c>
      <c r="H3677" s="18">
        <v>1810.18</v>
      </c>
      <c r="I3677" s="43">
        <v>490</v>
      </c>
      <c r="J3677" s="18" t="s">
        <v>47</v>
      </c>
      <c r="K3677" t="s">
        <v>4479</v>
      </c>
      <c r="L3677" s="18" t="s">
        <v>4226</v>
      </c>
    </row>
    <row r="3678" spans="1:12" x14ac:dyDescent="0.3">
      <c r="A3678" t="s">
        <v>6898</v>
      </c>
      <c r="B3678" s="18" t="s">
        <v>11</v>
      </c>
      <c r="C3678" s="18" t="s">
        <v>22</v>
      </c>
      <c r="D3678" s="18" t="s">
        <v>31</v>
      </c>
      <c r="E3678" s="18" t="s">
        <v>39</v>
      </c>
      <c r="F3678" s="18">
        <v>1019</v>
      </c>
      <c r="G3678" s="18">
        <v>973.9</v>
      </c>
      <c r="H3678" s="18">
        <v>1250.93</v>
      </c>
      <c r="I3678" s="43">
        <v>72</v>
      </c>
      <c r="J3678" s="18" t="s">
        <v>47</v>
      </c>
      <c r="K3678" t="s">
        <v>5056</v>
      </c>
      <c r="L3678" s="18" t="s">
        <v>2133</v>
      </c>
    </row>
    <row r="3679" spans="1:12" x14ac:dyDescent="0.3">
      <c r="A3679" t="s">
        <v>6481</v>
      </c>
      <c r="B3679" s="18" t="s">
        <v>12</v>
      </c>
      <c r="C3679" s="18" t="s">
        <v>23</v>
      </c>
      <c r="D3679" s="18" t="s">
        <v>31</v>
      </c>
      <c r="E3679" s="18" t="s">
        <v>41</v>
      </c>
      <c r="F3679" s="18">
        <v>1044</v>
      </c>
      <c r="G3679" s="18">
        <v>904.3</v>
      </c>
      <c r="H3679" s="18">
        <v>1709.15</v>
      </c>
      <c r="I3679" s="43">
        <v>109</v>
      </c>
      <c r="J3679" s="18" t="s">
        <v>47</v>
      </c>
      <c r="K3679" t="s">
        <v>5209</v>
      </c>
      <c r="L3679" s="18" t="s">
        <v>3330</v>
      </c>
    </row>
    <row r="3680" spans="1:12" x14ac:dyDescent="0.3">
      <c r="A3680" t="s">
        <v>8933</v>
      </c>
      <c r="B3680" s="18" t="s">
        <v>16</v>
      </c>
      <c r="C3680" s="18" t="s">
        <v>22</v>
      </c>
      <c r="D3680" s="18" t="s">
        <v>32</v>
      </c>
      <c r="E3680" s="18" t="s">
        <v>44</v>
      </c>
      <c r="F3680" s="18">
        <v>1060</v>
      </c>
      <c r="G3680" s="18">
        <v>682.04</v>
      </c>
      <c r="H3680" s="18">
        <v>864.27</v>
      </c>
      <c r="I3680" s="43">
        <v>157</v>
      </c>
      <c r="J3680" s="18" t="s">
        <v>47</v>
      </c>
      <c r="K3680" t="s">
        <v>4446</v>
      </c>
      <c r="L3680" s="18" t="s">
        <v>1558</v>
      </c>
    </row>
    <row r="3681" spans="1:12" x14ac:dyDescent="0.3">
      <c r="A3681" t="s">
        <v>7451</v>
      </c>
      <c r="B3681" s="18" t="s">
        <v>16</v>
      </c>
      <c r="C3681" s="18" t="s">
        <v>23</v>
      </c>
      <c r="D3681" s="18" t="s">
        <v>35</v>
      </c>
      <c r="E3681" s="18" t="s">
        <v>43</v>
      </c>
      <c r="F3681" s="18">
        <v>1006</v>
      </c>
      <c r="G3681" s="18">
        <v>1883.5</v>
      </c>
      <c r="H3681" s="18">
        <v>3215.9</v>
      </c>
      <c r="I3681" s="43">
        <v>40</v>
      </c>
      <c r="J3681" s="18" t="s">
        <v>47</v>
      </c>
      <c r="K3681" t="s">
        <v>5816</v>
      </c>
      <c r="L3681" s="18" t="s">
        <v>2128</v>
      </c>
    </row>
    <row r="3682" spans="1:12" x14ac:dyDescent="0.3">
      <c r="A3682" t="s">
        <v>9100</v>
      </c>
      <c r="B3682" s="18" t="s">
        <v>12</v>
      </c>
      <c r="C3682" s="18" t="s">
        <v>26</v>
      </c>
      <c r="D3682" s="18" t="s">
        <v>35</v>
      </c>
      <c r="E3682" s="18" t="s">
        <v>39</v>
      </c>
      <c r="F3682" s="18">
        <v>1005</v>
      </c>
      <c r="G3682" s="18">
        <v>1215.3699999999999</v>
      </c>
      <c r="H3682" s="18">
        <v>2227.11</v>
      </c>
      <c r="I3682" s="43">
        <v>88</v>
      </c>
      <c r="J3682" s="18" t="s">
        <v>47</v>
      </c>
      <c r="K3682" t="s">
        <v>4738</v>
      </c>
      <c r="L3682" s="18" t="s">
        <v>1838</v>
      </c>
    </row>
    <row r="3683" spans="1:12" x14ac:dyDescent="0.3">
      <c r="A3683" t="s">
        <v>6494</v>
      </c>
      <c r="B3683" s="18" t="s">
        <v>13</v>
      </c>
      <c r="C3683" s="18" t="s">
        <v>27</v>
      </c>
      <c r="D3683" s="18" t="s">
        <v>32</v>
      </c>
      <c r="E3683" s="18" t="s">
        <v>43</v>
      </c>
      <c r="F3683" s="18">
        <v>1063</v>
      </c>
      <c r="G3683" s="18">
        <v>534.29999999999995</v>
      </c>
      <c r="H3683" s="18">
        <v>913.92</v>
      </c>
      <c r="I3683" s="43">
        <v>126</v>
      </c>
      <c r="J3683" s="18" t="s">
        <v>47</v>
      </c>
      <c r="K3683" t="s">
        <v>5278</v>
      </c>
      <c r="L3683" s="18" t="s">
        <v>1495</v>
      </c>
    </row>
    <row r="3684" spans="1:12" x14ac:dyDescent="0.3">
      <c r="A3684" t="s">
        <v>6760</v>
      </c>
      <c r="B3684" s="18" t="s">
        <v>18</v>
      </c>
      <c r="C3684" s="18" t="s">
        <v>25</v>
      </c>
      <c r="D3684" s="18" t="s">
        <v>32</v>
      </c>
      <c r="E3684" s="18" t="s">
        <v>42</v>
      </c>
      <c r="F3684" s="18">
        <v>1050</v>
      </c>
      <c r="G3684" s="18">
        <v>249.73</v>
      </c>
      <c r="H3684" s="18">
        <v>413</v>
      </c>
      <c r="I3684" s="43">
        <v>297</v>
      </c>
      <c r="J3684" s="18" t="s">
        <v>47</v>
      </c>
      <c r="K3684" t="s">
        <v>4568</v>
      </c>
      <c r="L3684" s="18" t="s">
        <v>1579</v>
      </c>
    </row>
    <row r="3685" spans="1:12" x14ac:dyDescent="0.3">
      <c r="A3685" t="s">
        <v>8682</v>
      </c>
      <c r="B3685" s="18" t="s">
        <v>17</v>
      </c>
      <c r="C3685" s="18" t="s">
        <v>23</v>
      </c>
      <c r="D3685" s="18" t="s">
        <v>31</v>
      </c>
      <c r="E3685" s="18" t="s">
        <v>44</v>
      </c>
      <c r="F3685" s="18">
        <v>1095</v>
      </c>
      <c r="G3685" s="18">
        <v>1036.6199999999999</v>
      </c>
      <c r="H3685" s="18">
        <v>1786.59</v>
      </c>
      <c r="I3685" s="43">
        <v>63</v>
      </c>
      <c r="J3685" s="18" t="s">
        <v>47</v>
      </c>
      <c r="K3685" t="s">
        <v>6095</v>
      </c>
      <c r="L3685" s="18" t="s">
        <v>1141</v>
      </c>
    </row>
    <row r="3686" spans="1:12" x14ac:dyDescent="0.3">
      <c r="A3686" t="s">
        <v>8311</v>
      </c>
      <c r="B3686" s="18" t="s">
        <v>14</v>
      </c>
      <c r="C3686" s="18" t="s">
        <v>23</v>
      </c>
      <c r="D3686" s="18" t="s">
        <v>33</v>
      </c>
      <c r="E3686" s="18" t="s">
        <v>41</v>
      </c>
      <c r="F3686" s="18">
        <v>1078</v>
      </c>
      <c r="G3686" s="18">
        <v>369.47</v>
      </c>
      <c r="H3686" s="18">
        <v>598.16999999999996</v>
      </c>
      <c r="I3686" s="43">
        <v>94</v>
      </c>
      <c r="J3686" s="18" t="s">
        <v>47</v>
      </c>
      <c r="K3686" t="s">
        <v>5951</v>
      </c>
      <c r="L3686" s="18" t="s">
        <v>544</v>
      </c>
    </row>
    <row r="3687" spans="1:12" x14ac:dyDescent="0.3">
      <c r="A3687" t="s">
        <v>6905</v>
      </c>
      <c r="B3687" s="18" t="s">
        <v>11</v>
      </c>
      <c r="C3687" s="18" t="s">
        <v>27</v>
      </c>
      <c r="D3687" s="18" t="s">
        <v>31</v>
      </c>
      <c r="E3687" s="18" t="s">
        <v>38</v>
      </c>
      <c r="F3687" s="18">
        <v>1037</v>
      </c>
      <c r="G3687" s="18">
        <v>1679.69</v>
      </c>
      <c r="H3687" s="18">
        <v>2419.0700000000002</v>
      </c>
      <c r="I3687" s="43">
        <v>10</v>
      </c>
      <c r="J3687" s="18" t="s">
        <v>47</v>
      </c>
      <c r="K3687" t="s">
        <v>4441</v>
      </c>
      <c r="L3687" s="18" t="s">
        <v>3325</v>
      </c>
    </row>
    <row r="3688" spans="1:12" x14ac:dyDescent="0.3">
      <c r="A3688" t="s">
        <v>7846</v>
      </c>
      <c r="B3688" s="18" t="s">
        <v>16</v>
      </c>
      <c r="C3688" s="18" t="s">
        <v>30</v>
      </c>
      <c r="D3688" s="18" t="s">
        <v>35</v>
      </c>
      <c r="E3688" s="18" t="s">
        <v>37</v>
      </c>
      <c r="F3688" s="18">
        <v>1060</v>
      </c>
      <c r="G3688" s="18">
        <v>770.17</v>
      </c>
      <c r="H3688" s="18">
        <v>1247</v>
      </c>
      <c r="I3688" s="43">
        <v>311</v>
      </c>
      <c r="J3688" s="18" t="s">
        <v>47</v>
      </c>
      <c r="K3688" t="s">
        <v>4885</v>
      </c>
      <c r="L3688" s="18" t="s">
        <v>140</v>
      </c>
    </row>
    <row r="3689" spans="1:12" x14ac:dyDescent="0.3">
      <c r="A3689" t="s">
        <v>7339</v>
      </c>
      <c r="B3689" s="18" t="s">
        <v>19</v>
      </c>
      <c r="C3689" s="18" t="s">
        <v>23</v>
      </c>
      <c r="D3689" s="18" t="s">
        <v>35</v>
      </c>
      <c r="E3689" s="18" t="s">
        <v>42</v>
      </c>
      <c r="F3689" s="18">
        <v>1010</v>
      </c>
      <c r="G3689" s="18">
        <v>826.91</v>
      </c>
      <c r="H3689" s="18">
        <v>1639.21</v>
      </c>
      <c r="I3689" s="43">
        <v>334</v>
      </c>
      <c r="J3689" s="18" t="s">
        <v>47</v>
      </c>
      <c r="K3689" t="s">
        <v>4812</v>
      </c>
      <c r="L3689" s="18" t="s">
        <v>3687</v>
      </c>
    </row>
    <row r="3690" spans="1:12" x14ac:dyDescent="0.3">
      <c r="A3690" t="s">
        <v>10274</v>
      </c>
      <c r="B3690" s="18" t="s">
        <v>20</v>
      </c>
      <c r="C3690" s="18" t="s">
        <v>30</v>
      </c>
      <c r="D3690" s="18" t="s">
        <v>31</v>
      </c>
      <c r="E3690" s="18" t="s">
        <v>44</v>
      </c>
      <c r="F3690" s="18">
        <v>1066</v>
      </c>
      <c r="G3690" s="18">
        <v>1710.31</v>
      </c>
      <c r="H3690" s="18">
        <v>2246.46</v>
      </c>
      <c r="I3690" s="43">
        <v>134</v>
      </c>
      <c r="J3690" s="18" t="s">
        <v>47</v>
      </c>
      <c r="K3690" t="s">
        <v>4954</v>
      </c>
      <c r="L3690" s="18" t="s">
        <v>3677</v>
      </c>
    </row>
    <row r="3691" spans="1:12" x14ac:dyDescent="0.3">
      <c r="A3691" t="s">
        <v>6374</v>
      </c>
      <c r="B3691" s="18" t="s">
        <v>19</v>
      </c>
      <c r="C3691" s="18" t="s">
        <v>29</v>
      </c>
      <c r="D3691" s="18" t="s">
        <v>31</v>
      </c>
      <c r="E3691" s="18" t="s">
        <v>42</v>
      </c>
      <c r="F3691" s="18">
        <v>1074</v>
      </c>
      <c r="G3691" s="18">
        <v>640.79</v>
      </c>
      <c r="H3691" s="18">
        <v>1013.54</v>
      </c>
      <c r="I3691" s="43">
        <v>441</v>
      </c>
      <c r="J3691" s="18" t="s">
        <v>47</v>
      </c>
      <c r="K3691" t="s">
        <v>5275</v>
      </c>
      <c r="L3691" s="18" t="s">
        <v>3219</v>
      </c>
    </row>
    <row r="3692" spans="1:12" x14ac:dyDescent="0.3">
      <c r="A3692" t="s">
        <v>10624</v>
      </c>
      <c r="B3692" s="18" t="s">
        <v>15</v>
      </c>
      <c r="C3692" s="18" t="s">
        <v>28</v>
      </c>
      <c r="D3692" s="18" t="s">
        <v>33</v>
      </c>
      <c r="E3692" s="18" t="s">
        <v>44</v>
      </c>
      <c r="F3692" s="18">
        <v>1038</v>
      </c>
      <c r="G3692" s="18">
        <v>1511.14</v>
      </c>
      <c r="H3692" s="18">
        <v>2990.11</v>
      </c>
      <c r="I3692" s="43">
        <v>44</v>
      </c>
      <c r="J3692" s="18" t="s">
        <v>47</v>
      </c>
      <c r="K3692" t="s">
        <v>4475</v>
      </c>
      <c r="L3692" s="18" t="s">
        <v>4230</v>
      </c>
    </row>
    <row r="3693" spans="1:12" x14ac:dyDescent="0.3">
      <c r="A3693" t="s">
        <v>8356</v>
      </c>
      <c r="B3693" s="18" t="s">
        <v>15</v>
      </c>
      <c r="C3693" s="18" t="s">
        <v>25</v>
      </c>
      <c r="D3693" s="18" t="s">
        <v>32</v>
      </c>
      <c r="E3693" s="18" t="s">
        <v>41</v>
      </c>
      <c r="F3693" s="18">
        <v>1048</v>
      </c>
      <c r="G3693" s="18">
        <v>769.13</v>
      </c>
      <c r="H3693" s="18">
        <v>1318.2</v>
      </c>
      <c r="I3693" s="43">
        <v>353</v>
      </c>
      <c r="J3693" s="18" t="s">
        <v>47</v>
      </c>
      <c r="K3693" t="s">
        <v>4433</v>
      </c>
      <c r="L3693" s="18" t="s">
        <v>625</v>
      </c>
    </row>
    <row r="3694" spans="1:12" x14ac:dyDescent="0.3">
      <c r="A3694" t="s">
        <v>6558</v>
      </c>
      <c r="B3694" s="18" t="s">
        <v>11</v>
      </c>
      <c r="C3694" s="18" t="s">
        <v>21</v>
      </c>
      <c r="D3694" s="18" t="s">
        <v>34</v>
      </c>
      <c r="E3694" s="18" t="s">
        <v>40</v>
      </c>
      <c r="F3694" s="18">
        <v>1080</v>
      </c>
      <c r="G3694" s="18">
        <v>1584.87</v>
      </c>
      <c r="H3694" s="18">
        <v>2530.71</v>
      </c>
      <c r="I3694" s="43">
        <v>414</v>
      </c>
      <c r="J3694" s="18" t="s">
        <v>47</v>
      </c>
      <c r="K3694" t="s">
        <v>5738</v>
      </c>
      <c r="L3694" s="18" t="s">
        <v>2325</v>
      </c>
    </row>
    <row r="3695" spans="1:12" x14ac:dyDescent="0.3">
      <c r="A3695" t="s">
        <v>9538</v>
      </c>
      <c r="B3695" s="18" t="s">
        <v>11</v>
      </c>
      <c r="C3695" s="18" t="s">
        <v>27</v>
      </c>
      <c r="D3695" s="18" t="s">
        <v>35</v>
      </c>
      <c r="E3695" s="18" t="s">
        <v>44</v>
      </c>
      <c r="F3695" s="18">
        <v>1034</v>
      </c>
      <c r="G3695" s="18">
        <v>1099.71</v>
      </c>
      <c r="H3695" s="18">
        <v>1500.42</v>
      </c>
      <c r="I3695" s="43">
        <v>224</v>
      </c>
      <c r="J3695" s="18" t="s">
        <v>47</v>
      </c>
      <c r="K3695" t="s">
        <v>4528</v>
      </c>
      <c r="L3695" s="18" t="s">
        <v>2525</v>
      </c>
    </row>
    <row r="3696" spans="1:12" x14ac:dyDescent="0.3">
      <c r="A3696" t="s">
        <v>7623</v>
      </c>
      <c r="B3696" s="18" t="s">
        <v>17</v>
      </c>
      <c r="C3696" s="18" t="s">
        <v>24</v>
      </c>
      <c r="D3696" s="18" t="s">
        <v>32</v>
      </c>
      <c r="E3696" s="18" t="s">
        <v>42</v>
      </c>
      <c r="F3696" s="18">
        <v>1035</v>
      </c>
      <c r="G3696" s="18">
        <v>996.2</v>
      </c>
      <c r="H3696" s="18">
        <v>1703.72</v>
      </c>
      <c r="I3696" s="43">
        <v>131</v>
      </c>
      <c r="J3696" s="18" t="s">
        <v>47</v>
      </c>
      <c r="K3696" t="s">
        <v>5225</v>
      </c>
      <c r="L3696" s="18" t="s">
        <v>3308</v>
      </c>
    </row>
    <row r="3697" spans="1:12" x14ac:dyDescent="0.3">
      <c r="A3697" t="s">
        <v>8758</v>
      </c>
      <c r="B3697" s="18" t="s">
        <v>16</v>
      </c>
      <c r="C3697" s="18" t="s">
        <v>25</v>
      </c>
      <c r="D3697" s="18" t="s">
        <v>32</v>
      </c>
      <c r="E3697" s="18" t="s">
        <v>45</v>
      </c>
      <c r="F3697" s="18">
        <v>1003</v>
      </c>
      <c r="G3697" s="18">
        <v>1302.58</v>
      </c>
      <c r="H3697" s="18">
        <v>1562.66</v>
      </c>
      <c r="I3697" s="43">
        <v>488</v>
      </c>
      <c r="J3697" s="18" t="s">
        <v>47</v>
      </c>
      <c r="K3697" t="s">
        <v>5057</v>
      </c>
      <c r="L3697" s="18" t="s">
        <v>1269</v>
      </c>
    </row>
    <row r="3698" spans="1:12" x14ac:dyDescent="0.3">
      <c r="A3698" t="s">
        <v>8764</v>
      </c>
      <c r="B3698" s="18" t="s">
        <v>12</v>
      </c>
      <c r="C3698" s="18" t="s">
        <v>27</v>
      </c>
      <c r="D3698" s="18" t="s">
        <v>33</v>
      </c>
      <c r="E3698" s="18" t="s">
        <v>38</v>
      </c>
      <c r="F3698" s="18">
        <v>1069</v>
      </c>
      <c r="G3698" s="18">
        <v>908.76</v>
      </c>
      <c r="H3698" s="18">
        <v>1295.57</v>
      </c>
      <c r="I3698" s="43">
        <v>144</v>
      </c>
      <c r="J3698" s="18" t="s">
        <v>47</v>
      </c>
      <c r="K3698" t="s">
        <v>6063</v>
      </c>
      <c r="L3698" s="18" t="s">
        <v>1277</v>
      </c>
    </row>
    <row r="3699" spans="1:12" x14ac:dyDescent="0.3">
      <c r="A3699" t="s">
        <v>6967</v>
      </c>
      <c r="B3699" s="18" t="s">
        <v>18</v>
      </c>
      <c r="C3699" s="18" t="s">
        <v>28</v>
      </c>
      <c r="D3699" s="18" t="s">
        <v>35</v>
      </c>
      <c r="E3699" s="18" t="s">
        <v>44</v>
      </c>
      <c r="F3699" s="18">
        <v>1027</v>
      </c>
      <c r="G3699" s="18">
        <v>1510.33</v>
      </c>
      <c r="H3699" s="18">
        <v>1933.62</v>
      </c>
      <c r="I3699" s="43">
        <v>139</v>
      </c>
      <c r="J3699" s="18" t="s">
        <v>47</v>
      </c>
      <c r="K3699" t="s">
        <v>5854</v>
      </c>
      <c r="L3699" s="18" t="s">
        <v>1998</v>
      </c>
    </row>
    <row r="3700" spans="1:12" x14ac:dyDescent="0.3">
      <c r="A3700" t="s">
        <v>8486</v>
      </c>
      <c r="B3700" s="18" t="s">
        <v>18</v>
      </c>
      <c r="C3700" s="18" t="s">
        <v>22</v>
      </c>
      <c r="D3700" s="18" t="s">
        <v>35</v>
      </c>
      <c r="E3700" s="18" t="s">
        <v>41</v>
      </c>
      <c r="F3700" s="18">
        <v>1084</v>
      </c>
      <c r="G3700" s="18">
        <v>1881.7</v>
      </c>
      <c r="H3700" s="18">
        <v>2285.42</v>
      </c>
      <c r="I3700" s="43">
        <v>327</v>
      </c>
      <c r="J3700" s="18" t="s">
        <v>47</v>
      </c>
      <c r="K3700" t="s">
        <v>6169</v>
      </c>
      <c r="L3700" s="18" t="s">
        <v>832</v>
      </c>
    </row>
    <row r="3701" spans="1:12" x14ac:dyDescent="0.3">
      <c r="A3701" t="s">
        <v>8133</v>
      </c>
      <c r="B3701" s="18" t="s">
        <v>12</v>
      </c>
      <c r="C3701" s="18" t="s">
        <v>23</v>
      </c>
      <c r="D3701" s="18" t="s">
        <v>34</v>
      </c>
      <c r="E3701" s="18" t="s">
        <v>42</v>
      </c>
      <c r="F3701" s="18">
        <v>1066</v>
      </c>
      <c r="G3701" s="18">
        <v>343.05</v>
      </c>
      <c r="H3701" s="18">
        <v>436.03</v>
      </c>
      <c r="I3701" s="43">
        <v>130</v>
      </c>
      <c r="J3701" s="18" t="s">
        <v>47</v>
      </c>
      <c r="K3701" t="s">
        <v>5085</v>
      </c>
      <c r="L3701" s="18" t="s">
        <v>236</v>
      </c>
    </row>
    <row r="3702" spans="1:12" x14ac:dyDescent="0.3">
      <c r="A3702" t="s">
        <v>8679</v>
      </c>
      <c r="B3702" s="18" t="s">
        <v>15</v>
      </c>
      <c r="C3702" s="18" t="s">
        <v>21</v>
      </c>
      <c r="D3702" s="18" t="s">
        <v>31</v>
      </c>
      <c r="E3702" s="18" t="s">
        <v>42</v>
      </c>
      <c r="F3702" s="18">
        <v>1092</v>
      </c>
      <c r="G3702" s="18">
        <v>1381.96</v>
      </c>
      <c r="H3702" s="18">
        <v>1871.18</v>
      </c>
      <c r="I3702" s="43">
        <v>407</v>
      </c>
      <c r="J3702" s="18" t="s">
        <v>47</v>
      </c>
      <c r="K3702" t="s">
        <v>5256</v>
      </c>
      <c r="L3702" s="18" t="s">
        <v>1138</v>
      </c>
    </row>
    <row r="3703" spans="1:12" x14ac:dyDescent="0.3">
      <c r="A3703" t="s">
        <v>8665</v>
      </c>
      <c r="B3703" s="18" t="s">
        <v>11</v>
      </c>
      <c r="C3703" s="18" t="s">
        <v>29</v>
      </c>
      <c r="D3703" s="18" t="s">
        <v>35</v>
      </c>
      <c r="E3703" s="18" t="s">
        <v>36</v>
      </c>
      <c r="F3703" s="18">
        <v>1016</v>
      </c>
      <c r="G3703" s="18">
        <v>318.04000000000002</v>
      </c>
      <c r="H3703" s="18">
        <v>617.22</v>
      </c>
      <c r="I3703" s="43">
        <v>367</v>
      </c>
      <c r="J3703" s="18" t="s">
        <v>47</v>
      </c>
      <c r="K3703" t="s">
        <v>4810</v>
      </c>
      <c r="L3703" s="18" t="s">
        <v>1121</v>
      </c>
    </row>
    <row r="3704" spans="1:12" x14ac:dyDescent="0.3">
      <c r="A3704" t="s">
        <v>7994</v>
      </c>
      <c r="B3704" s="18" t="s">
        <v>16</v>
      </c>
      <c r="C3704" s="18" t="s">
        <v>21</v>
      </c>
      <c r="D3704" s="18" t="s">
        <v>33</v>
      </c>
      <c r="E3704" s="18" t="s">
        <v>39</v>
      </c>
      <c r="F3704" s="18">
        <v>1042</v>
      </c>
      <c r="G3704" s="18">
        <v>1400.96</v>
      </c>
      <c r="H3704" s="18">
        <v>1855.28</v>
      </c>
      <c r="I3704" s="43">
        <v>122</v>
      </c>
      <c r="J3704" s="18" t="s">
        <v>47</v>
      </c>
      <c r="K3704" t="s">
        <v>5798</v>
      </c>
      <c r="L3704" s="18" t="s">
        <v>1326</v>
      </c>
    </row>
    <row r="3705" spans="1:12" x14ac:dyDescent="0.3">
      <c r="A3705" t="s">
        <v>10145</v>
      </c>
      <c r="B3705" s="18" t="s">
        <v>17</v>
      </c>
      <c r="C3705" s="18" t="s">
        <v>21</v>
      </c>
      <c r="D3705" s="18" t="s">
        <v>34</v>
      </c>
      <c r="E3705" s="18" t="s">
        <v>42</v>
      </c>
      <c r="F3705" s="18">
        <v>1062</v>
      </c>
      <c r="G3705" s="18">
        <v>505.76</v>
      </c>
      <c r="H3705" s="18">
        <v>581.39</v>
      </c>
      <c r="I3705" s="43">
        <v>59</v>
      </c>
      <c r="J3705" s="18" t="s">
        <v>47</v>
      </c>
      <c r="K3705" t="s">
        <v>5093</v>
      </c>
      <c r="L3705" s="18" t="s">
        <v>1999</v>
      </c>
    </row>
    <row r="3706" spans="1:12" x14ac:dyDescent="0.3">
      <c r="A3706" t="s">
        <v>7884</v>
      </c>
      <c r="B3706" s="18" t="s">
        <v>20</v>
      </c>
      <c r="C3706" s="18" t="s">
        <v>24</v>
      </c>
      <c r="D3706" s="18" t="s">
        <v>31</v>
      </c>
      <c r="E3706" s="18" t="s">
        <v>44</v>
      </c>
      <c r="F3706" s="18">
        <v>1076</v>
      </c>
      <c r="G3706" s="18">
        <v>966.56</v>
      </c>
      <c r="H3706" s="18">
        <v>1186.8800000000001</v>
      </c>
      <c r="I3706" s="43">
        <v>178</v>
      </c>
      <c r="J3706" s="18" t="s">
        <v>47</v>
      </c>
      <c r="K3706" t="s">
        <v>5205</v>
      </c>
      <c r="L3706" s="18" t="s">
        <v>3338</v>
      </c>
    </row>
    <row r="3707" spans="1:12" x14ac:dyDescent="0.3">
      <c r="A3707" t="s">
        <v>8390</v>
      </c>
      <c r="B3707" s="18" t="s">
        <v>16</v>
      </c>
      <c r="C3707" s="18" t="s">
        <v>28</v>
      </c>
      <c r="D3707" s="18" t="s">
        <v>32</v>
      </c>
      <c r="E3707" s="18" t="s">
        <v>40</v>
      </c>
      <c r="F3707" s="18">
        <v>1059</v>
      </c>
      <c r="G3707" s="18">
        <v>1907.49</v>
      </c>
      <c r="H3707" s="18">
        <v>3217.8</v>
      </c>
      <c r="I3707" s="43">
        <v>148</v>
      </c>
      <c r="J3707" s="18" t="s">
        <v>47</v>
      </c>
      <c r="K3707" t="s">
        <v>6015</v>
      </c>
      <c r="L3707" s="18" t="s">
        <v>678</v>
      </c>
    </row>
    <row r="3708" spans="1:12" x14ac:dyDescent="0.3">
      <c r="A3708" t="s">
        <v>8501</v>
      </c>
      <c r="B3708" s="18" t="s">
        <v>17</v>
      </c>
      <c r="C3708" s="18" t="s">
        <v>22</v>
      </c>
      <c r="D3708" s="18" t="s">
        <v>35</v>
      </c>
      <c r="E3708" s="18" t="s">
        <v>39</v>
      </c>
      <c r="F3708" s="18">
        <v>1035</v>
      </c>
      <c r="G3708" s="18">
        <v>1457.81</v>
      </c>
      <c r="H3708" s="18">
        <v>1834.13</v>
      </c>
      <c r="I3708" s="43">
        <v>218</v>
      </c>
      <c r="J3708" s="18" t="s">
        <v>47</v>
      </c>
      <c r="K3708" t="s">
        <v>4883</v>
      </c>
      <c r="L3708" s="18" t="s">
        <v>859</v>
      </c>
    </row>
    <row r="3709" spans="1:12" x14ac:dyDescent="0.3">
      <c r="A3709" t="s">
        <v>9382</v>
      </c>
      <c r="B3709" s="18" t="s">
        <v>18</v>
      </c>
      <c r="C3709" s="18" t="s">
        <v>30</v>
      </c>
      <c r="D3709" s="18" t="s">
        <v>33</v>
      </c>
      <c r="E3709" s="18" t="s">
        <v>45</v>
      </c>
      <c r="F3709" s="18">
        <v>1073</v>
      </c>
      <c r="G3709" s="18">
        <v>594.94000000000005</v>
      </c>
      <c r="H3709" s="18">
        <v>856.81</v>
      </c>
      <c r="I3709" s="43">
        <v>425</v>
      </c>
      <c r="J3709" s="18" t="s">
        <v>47</v>
      </c>
      <c r="K3709" t="s">
        <v>4494</v>
      </c>
      <c r="L3709" s="18" t="s">
        <v>2279</v>
      </c>
    </row>
    <row r="3710" spans="1:12" x14ac:dyDescent="0.3">
      <c r="A3710" t="s">
        <v>7705</v>
      </c>
      <c r="B3710" s="18" t="s">
        <v>12</v>
      </c>
      <c r="C3710" s="18" t="s">
        <v>24</v>
      </c>
      <c r="D3710" s="18" t="s">
        <v>33</v>
      </c>
      <c r="E3710" s="18" t="s">
        <v>38</v>
      </c>
      <c r="F3710" s="18">
        <v>1065</v>
      </c>
      <c r="G3710" s="18">
        <v>1609.12</v>
      </c>
      <c r="H3710" s="18">
        <v>2985.47</v>
      </c>
      <c r="I3710" s="43">
        <v>359</v>
      </c>
      <c r="J3710" s="18" t="s">
        <v>47</v>
      </c>
      <c r="K3710" t="s">
        <v>5929</v>
      </c>
      <c r="L3710" s="18" t="s">
        <v>849</v>
      </c>
    </row>
    <row r="3711" spans="1:12" x14ac:dyDescent="0.3">
      <c r="A3711" t="s">
        <v>8681</v>
      </c>
      <c r="B3711" s="18" t="s">
        <v>13</v>
      </c>
      <c r="C3711" s="18" t="s">
        <v>28</v>
      </c>
      <c r="D3711" s="18" t="s">
        <v>33</v>
      </c>
      <c r="E3711" s="18" t="s">
        <v>40</v>
      </c>
      <c r="F3711" s="18">
        <v>1074</v>
      </c>
      <c r="G3711" s="18">
        <v>1658.61</v>
      </c>
      <c r="H3711" s="18">
        <v>3090.16</v>
      </c>
      <c r="I3711" s="43">
        <v>133</v>
      </c>
      <c r="J3711" s="18" t="s">
        <v>47</v>
      </c>
      <c r="K3711" t="s">
        <v>4889</v>
      </c>
      <c r="L3711" s="18" t="s">
        <v>1140</v>
      </c>
    </row>
    <row r="3712" spans="1:12" x14ac:dyDescent="0.3">
      <c r="A3712" t="s">
        <v>7862</v>
      </c>
      <c r="B3712" s="18" t="s">
        <v>11</v>
      </c>
      <c r="C3712" s="18" t="s">
        <v>29</v>
      </c>
      <c r="D3712" s="18" t="s">
        <v>35</v>
      </c>
      <c r="E3712" s="18" t="s">
        <v>42</v>
      </c>
      <c r="F3712" s="18">
        <v>1029</v>
      </c>
      <c r="G3712" s="18">
        <v>1898.76</v>
      </c>
      <c r="H3712" s="18">
        <v>3637.73</v>
      </c>
      <c r="I3712" s="43">
        <v>77</v>
      </c>
      <c r="J3712" s="18" t="s">
        <v>47</v>
      </c>
      <c r="K3712" t="s">
        <v>5190</v>
      </c>
      <c r="L3712" s="18" t="s">
        <v>3355</v>
      </c>
    </row>
    <row r="3713" spans="1:12" x14ac:dyDescent="0.3">
      <c r="A3713" t="s">
        <v>9019</v>
      </c>
      <c r="B3713" s="18" t="s">
        <v>20</v>
      </c>
      <c r="C3713" s="18" t="s">
        <v>24</v>
      </c>
      <c r="D3713" s="18" t="s">
        <v>35</v>
      </c>
      <c r="E3713" s="18" t="s">
        <v>41</v>
      </c>
      <c r="F3713" s="18">
        <v>1036</v>
      </c>
      <c r="G3713" s="18">
        <v>732</v>
      </c>
      <c r="H3713" s="18">
        <v>858.41</v>
      </c>
      <c r="I3713" s="43">
        <v>429</v>
      </c>
      <c r="J3713" s="18" t="s">
        <v>47</v>
      </c>
      <c r="K3713" t="s">
        <v>5940</v>
      </c>
      <c r="L3713" s="18" t="s">
        <v>1705</v>
      </c>
    </row>
    <row r="3714" spans="1:12" x14ac:dyDescent="0.3">
      <c r="A3714" t="s">
        <v>9148</v>
      </c>
      <c r="B3714" s="18" t="s">
        <v>18</v>
      </c>
      <c r="C3714" s="18" t="s">
        <v>30</v>
      </c>
      <c r="D3714" s="18" t="s">
        <v>31</v>
      </c>
      <c r="E3714" s="18" t="s">
        <v>41</v>
      </c>
      <c r="F3714" s="18">
        <v>1005</v>
      </c>
      <c r="G3714" s="18">
        <v>444.62</v>
      </c>
      <c r="H3714" s="18">
        <v>884.34</v>
      </c>
      <c r="I3714" s="43">
        <v>88</v>
      </c>
      <c r="J3714" s="18" t="s">
        <v>47</v>
      </c>
      <c r="K3714" t="s">
        <v>4811</v>
      </c>
      <c r="L3714" s="18" t="s">
        <v>1904</v>
      </c>
    </row>
    <row r="3715" spans="1:12" x14ac:dyDescent="0.3">
      <c r="A3715" t="s">
        <v>10505</v>
      </c>
      <c r="B3715" s="18" t="s">
        <v>13</v>
      </c>
      <c r="C3715" s="18" t="s">
        <v>29</v>
      </c>
      <c r="D3715" s="18" t="s">
        <v>32</v>
      </c>
      <c r="E3715" s="18" t="s">
        <v>39</v>
      </c>
      <c r="F3715" s="18">
        <v>1012</v>
      </c>
      <c r="G3715" s="18">
        <v>1165.55</v>
      </c>
      <c r="H3715" s="18">
        <v>1972.86</v>
      </c>
      <c r="I3715" s="43">
        <v>136</v>
      </c>
      <c r="J3715" s="18" t="s">
        <v>47</v>
      </c>
      <c r="K3715" t="s">
        <v>4660</v>
      </c>
      <c r="L3715" s="18" t="s">
        <v>1481</v>
      </c>
    </row>
    <row r="3716" spans="1:12" x14ac:dyDescent="0.3">
      <c r="A3716" t="s">
        <v>10126</v>
      </c>
      <c r="B3716" s="18" t="s">
        <v>17</v>
      </c>
      <c r="C3716" s="18" t="s">
        <v>24</v>
      </c>
      <c r="D3716" s="18" t="s">
        <v>33</v>
      </c>
      <c r="E3716" s="18" t="s">
        <v>38</v>
      </c>
      <c r="F3716" s="18">
        <v>1022</v>
      </c>
      <c r="G3716" s="18">
        <v>1729.49</v>
      </c>
      <c r="H3716" s="18">
        <v>3072.69</v>
      </c>
      <c r="I3716" s="43">
        <v>118</v>
      </c>
      <c r="J3716" s="18" t="s">
        <v>47</v>
      </c>
      <c r="K3716" t="s">
        <v>4404</v>
      </c>
      <c r="L3716" s="18" t="s">
        <v>3472</v>
      </c>
    </row>
    <row r="3717" spans="1:12" x14ac:dyDescent="0.3">
      <c r="A3717" t="s">
        <v>8648</v>
      </c>
      <c r="B3717" s="18" t="s">
        <v>20</v>
      </c>
      <c r="C3717" s="18" t="s">
        <v>21</v>
      </c>
      <c r="D3717" s="18" t="s">
        <v>35</v>
      </c>
      <c r="E3717" s="18" t="s">
        <v>36</v>
      </c>
      <c r="F3717" s="18">
        <v>1003</v>
      </c>
      <c r="G3717" s="18">
        <v>1936.04</v>
      </c>
      <c r="H3717" s="18">
        <v>3737.48</v>
      </c>
      <c r="I3717" s="43">
        <v>163</v>
      </c>
      <c r="J3717" s="18" t="s">
        <v>47</v>
      </c>
      <c r="K3717" t="s">
        <v>4451</v>
      </c>
      <c r="L3717" s="18" t="s">
        <v>1098</v>
      </c>
    </row>
    <row r="3718" spans="1:12" x14ac:dyDescent="0.3">
      <c r="A3718" t="s">
        <v>10320</v>
      </c>
      <c r="B3718" s="18" t="s">
        <v>14</v>
      </c>
      <c r="C3718" s="18" t="s">
        <v>23</v>
      </c>
      <c r="D3718" s="18" t="s">
        <v>34</v>
      </c>
      <c r="E3718" s="18" t="s">
        <v>45</v>
      </c>
      <c r="F3718" s="18">
        <v>1025</v>
      </c>
      <c r="G3718" s="18">
        <v>1075.31</v>
      </c>
      <c r="H3718" s="18">
        <v>1185.3900000000001</v>
      </c>
      <c r="I3718" s="43">
        <v>313</v>
      </c>
      <c r="J3718" s="18" t="s">
        <v>47</v>
      </c>
      <c r="K3718" t="s">
        <v>4901</v>
      </c>
      <c r="L3718" s="18" t="s">
        <v>3742</v>
      </c>
    </row>
    <row r="3719" spans="1:12" x14ac:dyDescent="0.3">
      <c r="A3719" t="s">
        <v>8077</v>
      </c>
      <c r="B3719" s="18" t="s">
        <v>18</v>
      </c>
      <c r="C3719" s="18" t="s">
        <v>26</v>
      </c>
      <c r="D3719" s="18" t="s">
        <v>31</v>
      </c>
      <c r="E3719" s="18" t="s">
        <v>44</v>
      </c>
      <c r="F3719" s="18">
        <v>1002</v>
      </c>
      <c r="G3719" s="18">
        <v>532.05999999999995</v>
      </c>
      <c r="H3719" s="18">
        <v>784.07</v>
      </c>
      <c r="I3719" s="43">
        <v>444</v>
      </c>
      <c r="J3719" s="18" t="s">
        <v>47</v>
      </c>
      <c r="K3719" t="s">
        <v>5814</v>
      </c>
      <c r="L3719" s="18" t="s">
        <v>144</v>
      </c>
    </row>
    <row r="3720" spans="1:12" x14ac:dyDescent="0.3">
      <c r="A3720" t="s">
        <v>8929</v>
      </c>
      <c r="B3720" s="18" t="s">
        <v>13</v>
      </c>
      <c r="C3720" s="18" t="s">
        <v>27</v>
      </c>
      <c r="D3720" s="18" t="s">
        <v>32</v>
      </c>
      <c r="E3720" s="18" t="s">
        <v>38</v>
      </c>
      <c r="F3720" s="18">
        <v>1091</v>
      </c>
      <c r="G3720" s="18">
        <v>690.22</v>
      </c>
      <c r="H3720" s="18">
        <v>922.31</v>
      </c>
      <c r="I3720" s="43">
        <v>161</v>
      </c>
      <c r="J3720" s="18" t="s">
        <v>47</v>
      </c>
      <c r="K3720" t="s">
        <v>5981</v>
      </c>
      <c r="L3720" s="18" t="s">
        <v>1553</v>
      </c>
    </row>
    <row r="3721" spans="1:12" x14ac:dyDescent="0.3">
      <c r="A3721" t="s">
        <v>7019</v>
      </c>
      <c r="B3721" s="18" t="s">
        <v>19</v>
      </c>
      <c r="C3721" s="18" t="s">
        <v>21</v>
      </c>
      <c r="D3721" s="18" t="s">
        <v>35</v>
      </c>
      <c r="E3721" s="18" t="s">
        <v>39</v>
      </c>
      <c r="F3721" s="18">
        <v>1067</v>
      </c>
      <c r="G3721" s="18">
        <v>1925.56</v>
      </c>
      <c r="H3721" s="18">
        <v>2920.47</v>
      </c>
      <c r="I3721" s="43">
        <v>92</v>
      </c>
      <c r="J3721" s="18" t="s">
        <v>47</v>
      </c>
      <c r="K3721" t="s">
        <v>6216</v>
      </c>
      <c r="L3721" s="18" t="s">
        <v>603</v>
      </c>
    </row>
    <row r="3722" spans="1:12" x14ac:dyDescent="0.3">
      <c r="A3722" t="s">
        <v>7837</v>
      </c>
      <c r="B3722" s="18" t="s">
        <v>11</v>
      </c>
      <c r="C3722" s="18" t="s">
        <v>30</v>
      </c>
      <c r="D3722" s="18" t="s">
        <v>31</v>
      </c>
      <c r="E3722" s="18" t="s">
        <v>39</v>
      </c>
      <c r="F3722" s="18">
        <v>1058</v>
      </c>
      <c r="G3722" s="18">
        <v>1207.22</v>
      </c>
      <c r="H3722" s="18">
        <v>2243.33</v>
      </c>
      <c r="I3722" s="43">
        <v>292</v>
      </c>
      <c r="J3722" s="18" t="s">
        <v>47</v>
      </c>
      <c r="K3722" t="s">
        <v>5104</v>
      </c>
      <c r="L3722" s="18" t="s">
        <v>3483</v>
      </c>
    </row>
    <row r="3723" spans="1:12" x14ac:dyDescent="0.3">
      <c r="A3723" t="s">
        <v>6778</v>
      </c>
      <c r="B3723" s="18" t="s">
        <v>13</v>
      </c>
      <c r="C3723" s="18" t="s">
        <v>24</v>
      </c>
      <c r="D3723" s="18" t="s">
        <v>33</v>
      </c>
      <c r="E3723" s="18" t="s">
        <v>41</v>
      </c>
      <c r="F3723" s="18">
        <v>1039</v>
      </c>
      <c r="G3723" s="18">
        <v>1922.21</v>
      </c>
      <c r="H3723" s="18">
        <v>3178.57</v>
      </c>
      <c r="I3723" s="43">
        <v>268</v>
      </c>
      <c r="J3723" s="18" t="s">
        <v>47</v>
      </c>
      <c r="K3723" t="s">
        <v>4428</v>
      </c>
      <c r="L3723" s="18" t="s">
        <v>4277</v>
      </c>
    </row>
    <row r="3724" spans="1:12" x14ac:dyDescent="0.3">
      <c r="A3724" t="s">
        <v>7937</v>
      </c>
      <c r="B3724" s="18" t="s">
        <v>19</v>
      </c>
      <c r="C3724" s="18" t="s">
        <v>25</v>
      </c>
      <c r="D3724" s="18" t="s">
        <v>31</v>
      </c>
      <c r="E3724" s="18" t="s">
        <v>39</v>
      </c>
      <c r="F3724" s="18">
        <v>1041</v>
      </c>
      <c r="G3724" s="18">
        <v>1123.18</v>
      </c>
      <c r="H3724" s="18">
        <v>1412.27</v>
      </c>
      <c r="I3724" s="43">
        <v>137</v>
      </c>
      <c r="J3724" s="18" t="s">
        <v>47</v>
      </c>
      <c r="K3724" t="s">
        <v>5960</v>
      </c>
      <c r="L3724" s="18" t="s">
        <v>256</v>
      </c>
    </row>
    <row r="3725" spans="1:12" x14ac:dyDescent="0.3">
      <c r="A3725" t="s">
        <v>6686</v>
      </c>
      <c r="B3725" s="18" t="s">
        <v>17</v>
      </c>
      <c r="C3725" s="18" t="s">
        <v>24</v>
      </c>
      <c r="D3725" s="18" t="s">
        <v>31</v>
      </c>
      <c r="E3725" s="18" t="s">
        <v>40</v>
      </c>
      <c r="F3725" s="18">
        <v>1004</v>
      </c>
      <c r="G3725" s="18">
        <v>1290.74</v>
      </c>
      <c r="H3725" s="18">
        <v>2497.4699999999998</v>
      </c>
      <c r="I3725" s="43">
        <v>436</v>
      </c>
      <c r="J3725" s="18" t="s">
        <v>47</v>
      </c>
      <c r="K3725" t="s">
        <v>4795</v>
      </c>
      <c r="L3725" s="18" t="s">
        <v>169</v>
      </c>
    </row>
    <row r="3726" spans="1:12" x14ac:dyDescent="0.3">
      <c r="A3726" t="s">
        <v>10010</v>
      </c>
      <c r="B3726" s="18" t="s">
        <v>11</v>
      </c>
      <c r="C3726" s="18" t="s">
        <v>25</v>
      </c>
      <c r="D3726" s="18" t="s">
        <v>34</v>
      </c>
      <c r="E3726" s="18" t="s">
        <v>40</v>
      </c>
      <c r="F3726" s="18">
        <v>1095</v>
      </c>
      <c r="G3726" s="18">
        <v>1522.64</v>
      </c>
      <c r="H3726" s="18">
        <v>2588.42</v>
      </c>
      <c r="I3726" s="43">
        <v>332</v>
      </c>
      <c r="J3726" s="18" t="s">
        <v>47</v>
      </c>
      <c r="K3726" t="s">
        <v>4695</v>
      </c>
      <c r="L3726" s="18" t="s">
        <v>3285</v>
      </c>
    </row>
    <row r="3727" spans="1:12" x14ac:dyDescent="0.3">
      <c r="A3727" t="s">
        <v>10164</v>
      </c>
      <c r="B3727" s="18" t="s">
        <v>19</v>
      </c>
      <c r="C3727" s="18" t="s">
        <v>30</v>
      </c>
      <c r="D3727" s="18" t="s">
        <v>31</v>
      </c>
      <c r="E3727" s="18" t="s">
        <v>39</v>
      </c>
      <c r="F3727" s="18">
        <v>1053</v>
      </c>
      <c r="G3727" s="18">
        <v>326.11</v>
      </c>
      <c r="H3727" s="18">
        <v>623.55999999999995</v>
      </c>
      <c r="I3727" s="43">
        <v>397</v>
      </c>
      <c r="J3727" s="18" t="s">
        <v>47</v>
      </c>
      <c r="K3727" t="s">
        <v>5075</v>
      </c>
      <c r="L3727" s="18" t="s">
        <v>3524</v>
      </c>
    </row>
    <row r="3728" spans="1:12" x14ac:dyDescent="0.3">
      <c r="A3728" t="s">
        <v>7323</v>
      </c>
      <c r="B3728" s="18" t="s">
        <v>20</v>
      </c>
      <c r="C3728" s="18" t="s">
        <v>29</v>
      </c>
      <c r="D3728" s="18" t="s">
        <v>35</v>
      </c>
      <c r="E3728" s="18" t="s">
        <v>45</v>
      </c>
      <c r="F3728" s="18">
        <v>1030</v>
      </c>
      <c r="G3728" s="18">
        <v>517.85</v>
      </c>
      <c r="H3728" s="18">
        <v>884.88</v>
      </c>
      <c r="I3728" s="43">
        <v>423</v>
      </c>
      <c r="J3728" s="18" t="s">
        <v>47</v>
      </c>
      <c r="K3728" t="s">
        <v>5432</v>
      </c>
      <c r="L3728" s="18" t="s">
        <v>2765</v>
      </c>
    </row>
    <row r="3729" spans="1:12" x14ac:dyDescent="0.3">
      <c r="A3729" t="s">
        <v>8619</v>
      </c>
      <c r="B3729" s="18" t="s">
        <v>11</v>
      </c>
      <c r="C3729" s="18" t="s">
        <v>25</v>
      </c>
      <c r="D3729" s="18" t="s">
        <v>31</v>
      </c>
      <c r="E3729" s="18" t="s">
        <v>41</v>
      </c>
      <c r="F3729" s="18">
        <v>1083</v>
      </c>
      <c r="G3729" s="18">
        <v>875.9</v>
      </c>
      <c r="H3729" s="18">
        <v>1483.08</v>
      </c>
      <c r="I3729" s="43">
        <v>375</v>
      </c>
      <c r="J3729" s="18" t="s">
        <v>47</v>
      </c>
      <c r="K3729" t="s">
        <v>4810</v>
      </c>
      <c r="L3729" s="18" t="s">
        <v>1048</v>
      </c>
    </row>
    <row r="3730" spans="1:12" x14ac:dyDescent="0.3">
      <c r="A3730" t="s">
        <v>9708</v>
      </c>
      <c r="B3730" s="18" t="s">
        <v>14</v>
      </c>
      <c r="C3730" s="18" t="s">
        <v>30</v>
      </c>
      <c r="D3730" s="18" t="s">
        <v>33</v>
      </c>
      <c r="E3730" s="18" t="s">
        <v>41</v>
      </c>
      <c r="F3730" s="18">
        <v>1094</v>
      </c>
      <c r="G3730" s="18">
        <v>944.92</v>
      </c>
      <c r="H3730" s="18">
        <v>1080.29</v>
      </c>
      <c r="I3730" s="43">
        <v>320</v>
      </c>
      <c r="J3730" s="18" t="s">
        <v>47</v>
      </c>
      <c r="K3730" t="s">
        <v>5528</v>
      </c>
      <c r="L3730" s="18" t="s">
        <v>2791</v>
      </c>
    </row>
    <row r="3731" spans="1:12" x14ac:dyDescent="0.3">
      <c r="A3731" t="s">
        <v>10447</v>
      </c>
      <c r="B3731" s="18" t="s">
        <v>14</v>
      </c>
      <c r="C3731" s="18" t="s">
        <v>29</v>
      </c>
      <c r="D3731" s="18" t="s">
        <v>31</v>
      </c>
      <c r="E3731" s="18" t="s">
        <v>40</v>
      </c>
      <c r="F3731" s="18">
        <v>1100</v>
      </c>
      <c r="G3731" s="18">
        <v>454.61</v>
      </c>
      <c r="H3731" s="18">
        <v>904.56</v>
      </c>
      <c r="I3731" s="43">
        <v>118</v>
      </c>
      <c r="J3731" s="18" t="s">
        <v>47</v>
      </c>
      <c r="K3731" t="s">
        <v>4751</v>
      </c>
      <c r="L3731" s="18" t="s">
        <v>3932</v>
      </c>
    </row>
    <row r="3732" spans="1:12" x14ac:dyDescent="0.3">
      <c r="A3732" t="s">
        <v>6442</v>
      </c>
      <c r="B3732" s="18" t="s">
        <v>14</v>
      </c>
      <c r="C3732" s="18" t="s">
        <v>26</v>
      </c>
      <c r="D3732" s="18" t="s">
        <v>32</v>
      </c>
      <c r="E3732" s="18" t="s">
        <v>36</v>
      </c>
      <c r="F3732" s="18">
        <v>1035</v>
      </c>
      <c r="G3732" s="18">
        <v>1494.78</v>
      </c>
      <c r="H3732" s="18">
        <v>2346.36</v>
      </c>
      <c r="I3732" s="43">
        <v>5</v>
      </c>
      <c r="J3732" s="18" t="s">
        <v>47</v>
      </c>
      <c r="K3732" t="s">
        <v>4456</v>
      </c>
      <c r="L3732" s="18" t="s">
        <v>4250</v>
      </c>
    </row>
    <row r="3733" spans="1:12" x14ac:dyDescent="0.3">
      <c r="A3733" t="s">
        <v>8690</v>
      </c>
      <c r="B3733" s="18" t="s">
        <v>12</v>
      </c>
      <c r="C3733" s="18" t="s">
        <v>25</v>
      </c>
      <c r="D3733" s="18" t="s">
        <v>31</v>
      </c>
      <c r="E3733" s="18" t="s">
        <v>39</v>
      </c>
      <c r="F3733" s="18">
        <v>1015</v>
      </c>
      <c r="G3733" s="18">
        <v>1900.12</v>
      </c>
      <c r="H3733" s="18">
        <v>3051.48</v>
      </c>
      <c r="I3733" s="43">
        <v>291</v>
      </c>
      <c r="J3733" s="18" t="s">
        <v>47</v>
      </c>
      <c r="K3733" t="s">
        <v>5769</v>
      </c>
      <c r="L3733" s="18" t="s">
        <v>1154</v>
      </c>
    </row>
    <row r="3734" spans="1:12" x14ac:dyDescent="0.3">
      <c r="A3734" t="s">
        <v>7725</v>
      </c>
      <c r="B3734" s="18" t="s">
        <v>15</v>
      </c>
      <c r="C3734" s="18" t="s">
        <v>24</v>
      </c>
      <c r="D3734" s="18" t="s">
        <v>34</v>
      </c>
      <c r="E3734" s="18" t="s">
        <v>37</v>
      </c>
      <c r="F3734" s="18">
        <v>1039</v>
      </c>
      <c r="G3734" s="18">
        <v>851.45</v>
      </c>
      <c r="H3734" s="18">
        <v>1083.3499999999999</v>
      </c>
      <c r="I3734" s="43">
        <v>477</v>
      </c>
      <c r="J3734" s="18" t="s">
        <v>47</v>
      </c>
      <c r="K3734" t="s">
        <v>4669</v>
      </c>
      <c r="L3734" s="18" t="s">
        <v>4023</v>
      </c>
    </row>
    <row r="3735" spans="1:12" x14ac:dyDescent="0.3">
      <c r="A3735" t="s">
        <v>7416</v>
      </c>
      <c r="B3735" s="18" t="s">
        <v>20</v>
      </c>
      <c r="C3735" s="18" t="s">
        <v>21</v>
      </c>
      <c r="D3735" s="18" t="s">
        <v>32</v>
      </c>
      <c r="E3735" s="18" t="s">
        <v>41</v>
      </c>
      <c r="F3735" s="18">
        <v>1027</v>
      </c>
      <c r="G3735" s="18">
        <v>1458.11</v>
      </c>
      <c r="H3735" s="18">
        <v>1755.1</v>
      </c>
      <c r="I3735" s="43">
        <v>171</v>
      </c>
      <c r="J3735" s="18" t="s">
        <v>47</v>
      </c>
      <c r="K3735" t="s">
        <v>4740</v>
      </c>
      <c r="L3735" s="18" t="s">
        <v>2501</v>
      </c>
    </row>
    <row r="3736" spans="1:12" x14ac:dyDescent="0.3">
      <c r="A3736" t="s">
        <v>10173</v>
      </c>
      <c r="B3736" s="18" t="s">
        <v>18</v>
      </c>
      <c r="C3736" s="18" t="s">
        <v>25</v>
      </c>
      <c r="D3736" s="18" t="s">
        <v>31</v>
      </c>
      <c r="E3736" s="18" t="s">
        <v>45</v>
      </c>
      <c r="F3736" s="18">
        <v>1059</v>
      </c>
      <c r="G3736" s="18">
        <v>1588.42</v>
      </c>
      <c r="H3736" s="18">
        <v>1981.4</v>
      </c>
      <c r="I3736" s="43">
        <v>17</v>
      </c>
      <c r="J3736" s="18" t="s">
        <v>47</v>
      </c>
      <c r="K3736" t="s">
        <v>4723</v>
      </c>
      <c r="L3736" s="18" t="s">
        <v>3534</v>
      </c>
    </row>
    <row r="3737" spans="1:12" x14ac:dyDescent="0.3">
      <c r="A3737" t="s">
        <v>8731</v>
      </c>
      <c r="B3737" s="18" t="s">
        <v>11</v>
      </c>
      <c r="C3737" s="18" t="s">
        <v>22</v>
      </c>
      <c r="D3737" s="18" t="s">
        <v>35</v>
      </c>
      <c r="E3737" s="18" t="s">
        <v>38</v>
      </c>
      <c r="F3737" s="18">
        <v>1078</v>
      </c>
      <c r="G3737" s="18">
        <v>951.18</v>
      </c>
      <c r="H3737" s="18">
        <v>1204.19</v>
      </c>
      <c r="I3737" s="43">
        <v>82</v>
      </c>
      <c r="J3737" s="18" t="s">
        <v>47</v>
      </c>
      <c r="K3737" t="s">
        <v>4390</v>
      </c>
      <c r="L3737" s="18" t="s">
        <v>1224</v>
      </c>
    </row>
    <row r="3738" spans="1:12" x14ac:dyDescent="0.3">
      <c r="A3738" t="s">
        <v>7691</v>
      </c>
      <c r="B3738" s="18" t="s">
        <v>12</v>
      </c>
      <c r="C3738" s="18" t="s">
        <v>21</v>
      </c>
      <c r="D3738" s="18" t="s">
        <v>31</v>
      </c>
      <c r="E3738" s="18" t="s">
        <v>40</v>
      </c>
      <c r="F3738" s="18">
        <v>1091</v>
      </c>
      <c r="G3738" s="18">
        <v>247.85</v>
      </c>
      <c r="H3738" s="18">
        <v>341.71</v>
      </c>
      <c r="I3738" s="43">
        <v>91</v>
      </c>
      <c r="J3738" s="18" t="s">
        <v>47</v>
      </c>
      <c r="K3738" t="s">
        <v>5708</v>
      </c>
      <c r="L3738" s="18" t="s">
        <v>2411</v>
      </c>
    </row>
    <row r="3739" spans="1:12" x14ac:dyDescent="0.3">
      <c r="A3739" t="s">
        <v>10216</v>
      </c>
      <c r="B3739" s="18" t="s">
        <v>19</v>
      </c>
      <c r="C3739" s="18" t="s">
        <v>24</v>
      </c>
      <c r="D3739" s="18" t="s">
        <v>33</v>
      </c>
      <c r="E3739" s="18" t="s">
        <v>39</v>
      </c>
      <c r="F3739" s="18">
        <v>1061</v>
      </c>
      <c r="G3739" s="18">
        <v>1359.88</v>
      </c>
      <c r="H3739" s="18">
        <v>1548.94</v>
      </c>
      <c r="I3739" s="43">
        <v>299</v>
      </c>
      <c r="J3739" s="18" t="s">
        <v>47</v>
      </c>
      <c r="K3739" t="s">
        <v>4815</v>
      </c>
      <c r="L3739" s="18" t="s">
        <v>3594</v>
      </c>
    </row>
    <row r="3740" spans="1:12" x14ac:dyDescent="0.3">
      <c r="A3740" t="s">
        <v>10548</v>
      </c>
      <c r="B3740" s="18" t="s">
        <v>20</v>
      </c>
      <c r="C3740" s="18" t="s">
        <v>29</v>
      </c>
      <c r="D3740" s="18" t="s">
        <v>32</v>
      </c>
      <c r="E3740" s="18" t="s">
        <v>41</v>
      </c>
      <c r="F3740" s="18">
        <v>1057</v>
      </c>
      <c r="G3740" s="18">
        <v>1280.69</v>
      </c>
      <c r="H3740" s="18">
        <v>1691.61</v>
      </c>
      <c r="I3740" s="43">
        <v>357</v>
      </c>
      <c r="J3740" s="18" t="s">
        <v>47</v>
      </c>
      <c r="K3740" t="s">
        <v>4594</v>
      </c>
      <c r="L3740" s="18" t="s">
        <v>4104</v>
      </c>
    </row>
    <row r="3741" spans="1:12" x14ac:dyDescent="0.3">
      <c r="A3741" t="s">
        <v>7215</v>
      </c>
      <c r="B3741" s="18" t="s">
        <v>17</v>
      </c>
      <c r="C3741" s="18" t="s">
        <v>25</v>
      </c>
      <c r="D3741" s="18" t="s">
        <v>34</v>
      </c>
      <c r="E3741" s="18" t="s">
        <v>43</v>
      </c>
      <c r="F3741" s="18">
        <v>1043</v>
      </c>
      <c r="G3741" s="18">
        <v>1145.3399999999999</v>
      </c>
      <c r="H3741" s="18">
        <v>1326.72</v>
      </c>
      <c r="I3741" s="43">
        <v>178</v>
      </c>
      <c r="J3741" s="18" t="s">
        <v>47</v>
      </c>
      <c r="K3741" t="s">
        <v>5582</v>
      </c>
      <c r="L3741" s="18" t="s">
        <v>1436</v>
      </c>
    </row>
    <row r="3742" spans="1:12" x14ac:dyDescent="0.3">
      <c r="A3742" t="s">
        <v>7184</v>
      </c>
      <c r="B3742" s="18" t="s">
        <v>20</v>
      </c>
      <c r="C3742" s="18" t="s">
        <v>25</v>
      </c>
      <c r="D3742" s="18" t="s">
        <v>33</v>
      </c>
      <c r="E3742" s="18" t="s">
        <v>41</v>
      </c>
      <c r="F3742" s="18">
        <v>1004</v>
      </c>
      <c r="G3742" s="18">
        <v>543.07000000000005</v>
      </c>
      <c r="H3742" s="18">
        <v>1001.22</v>
      </c>
      <c r="I3742" s="43">
        <v>462</v>
      </c>
      <c r="J3742" s="18" t="s">
        <v>47</v>
      </c>
      <c r="K3742" t="s">
        <v>4833</v>
      </c>
      <c r="L3742" s="18" t="s">
        <v>981</v>
      </c>
    </row>
    <row r="3743" spans="1:12" x14ac:dyDescent="0.3">
      <c r="A3743" t="s">
        <v>6382</v>
      </c>
      <c r="B3743" s="18" t="s">
        <v>18</v>
      </c>
      <c r="C3743" s="18" t="s">
        <v>30</v>
      </c>
      <c r="D3743" s="18" t="s">
        <v>33</v>
      </c>
      <c r="E3743" s="18" t="s">
        <v>44</v>
      </c>
      <c r="F3743" s="18">
        <v>1035</v>
      </c>
      <c r="G3743" s="18">
        <v>523.67999999999995</v>
      </c>
      <c r="H3743" s="18">
        <v>692.87</v>
      </c>
      <c r="I3743" s="43">
        <v>389</v>
      </c>
      <c r="J3743" s="18" t="s">
        <v>47</v>
      </c>
      <c r="K3743" t="s">
        <v>5704</v>
      </c>
      <c r="L3743" s="18" t="s">
        <v>2418</v>
      </c>
    </row>
    <row r="3744" spans="1:12" x14ac:dyDescent="0.3">
      <c r="A3744" t="s">
        <v>7581</v>
      </c>
      <c r="B3744" s="18" t="s">
        <v>15</v>
      </c>
      <c r="C3744" s="18" t="s">
        <v>26</v>
      </c>
      <c r="D3744" s="18" t="s">
        <v>34</v>
      </c>
      <c r="E3744" s="18" t="s">
        <v>44</v>
      </c>
      <c r="F3744" s="18">
        <v>1041</v>
      </c>
      <c r="G3744" s="18">
        <v>645.41</v>
      </c>
      <c r="H3744" s="18">
        <v>1110.73</v>
      </c>
      <c r="I3744" s="43">
        <v>179</v>
      </c>
      <c r="J3744" s="18" t="s">
        <v>47</v>
      </c>
      <c r="K3744" t="s">
        <v>5615</v>
      </c>
      <c r="L3744" s="18" t="s">
        <v>2620</v>
      </c>
    </row>
    <row r="3745" spans="1:12" x14ac:dyDescent="0.3">
      <c r="A3745" t="s">
        <v>6436</v>
      </c>
      <c r="B3745" s="18" t="s">
        <v>16</v>
      </c>
      <c r="C3745" s="18" t="s">
        <v>30</v>
      </c>
      <c r="D3745" s="18" t="s">
        <v>32</v>
      </c>
      <c r="E3745" s="18" t="s">
        <v>42</v>
      </c>
      <c r="F3745" s="18">
        <v>1012</v>
      </c>
      <c r="G3745" s="18">
        <v>1755.22</v>
      </c>
      <c r="H3745" s="18">
        <v>2910.03</v>
      </c>
      <c r="I3745" s="43">
        <v>152</v>
      </c>
      <c r="J3745" s="18" t="s">
        <v>47</v>
      </c>
      <c r="K3745" t="s">
        <v>4900</v>
      </c>
      <c r="L3745" s="18" t="s">
        <v>3743</v>
      </c>
    </row>
    <row r="3746" spans="1:12" x14ac:dyDescent="0.3">
      <c r="A3746" t="s">
        <v>6843</v>
      </c>
      <c r="B3746" s="18" t="s">
        <v>15</v>
      </c>
      <c r="C3746" s="18" t="s">
        <v>28</v>
      </c>
      <c r="D3746" s="18" t="s">
        <v>35</v>
      </c>
      <c r="E3746" s="18" t="s">
        <v>37</v>
      </c>
      <c r="F3746" s="18">
        <v>1043</v>
      </c>
      <c r="G3746" s="18">
        <v>1880.7</v>
      </c>
      <c r="H3746" s="18">
        <v>2131.54</v>
      </c>
      <c r="I3746" s="43">
        <v>500</v>
      </c>
      <c r="J3746" s="18" t="s">
        <v>47</v>
      </c>
      <c r="K3746" t="s">
        <v>4454</v>
      </c>
      <c r="L3746" s="18" t="s">
        <v>3820</v>
      </c>
    </row>
    <row r="3747" spans="1:12" x14ac:dyDescent="0.3">
      <c r="A3747" t="s">
        <v>9072</v>
      </c>
      <c r="B3747" s="18" t="s">
        <v>12</v>
      </c>
      <c r="C3747" s="18" t="s">
        <v>23</v>
      </c>
      <c r="D3747" s="18" t="s">
        <v>34</v>
      </c>
      <c r="E3747" s="18" t="s">
        <v>39</v>
      </c>
      <c r="F3747" s="18">
        <v>1068</v>
      </c>
      <c r="G3747" s="18">
        <v>230</v>
      </c>
      <c r="H3747" s="18">
        <v>364.9</v>
      </c>
      <c r="I3747" s="43">
        <v>110</v>
      </c>
      <c r="J3747" s="18" t="s">
        <v>47</v>
      </c>
      <c r="K3747" t="s">
        <v>5913</v>
      </c>
      <c r="L3747" s="18" t="s">
        <v>1792</v>
      </c>
    </row>
    <row r="3748" spans="1:12" x14ac:dyDescent="0.3">
      <c r="A3748" t="s">
        <v>6548</v>
      </c>
      <c r="B3748" s="18" t="s">
        <v>16</v>
      </c>
      <c r="C3748" s="18" t="s">
        <v>24</v>
      </c>
      <c r="D3748" s="18" t="s">
        <v>32</v>
      </c>
      <c r="E3748" s="18" t="s">
        <v>45</v>
      </c>
      <c r="F3748" s="18">
        <v>1028</v>
      </c>
      <c r="G3748" s="18">
        <v>698.29</v>
      </c>
      <c r="H3748" s="18">
        <v>1237.23</v>
      </c>
      <c r="I3748" s="43">
        <v>158</v>
      </c>
      <c r="J3748" s="18" t="s">
        <v>47</v>
      </c>
      <c r="K3748" t="s">
        <v>4734</v>
      </c>
      <c r="L3748" s="18" t="s">
        <v>3951</v>
      </c>
    </row>
    <row r="3749" spans="1:12" x14ac:dyDescent="0.3">
      <c r="A3749" t="s">
        <v>9549</v>
      </c>
      <c r="B3749" s="18" t="s">
        <v>12</v>
      </c>
      <c r="C3749" s="18" t="s">
        <v>25</v>
      </c>
      <c r="D3749" s="18" t="s">
        <v>34</v>
      </c>
      <c r="E3749" s="18" t="s">
        <v>37</v>
      </c>
      <c r="F3749" s="18">
        <v>1070</v>
      </c>
      <c r="G3749" s="18">
        <v>1649.06</v>
      </c>
      <c r="H3749" s="18">
        <v>2533.41</v>
      </c>
      <c r="I3749" s="43">
        <v>202</v>
      </c>
      <c r="J3749" s="18" t="s">
        <v>47</v>
      </c>
      <c r="K3749" t="s">
        <v>5653</v>
      </c>
      <c r="L3749" s="18" t="s">
        <v>2537</v>
      </c>
    </row>
    <row r="3750" spans="1:12" x14ac:dyDescent="0.3">
      <c r="A3750" t="s">
        <v>10108</v>
      </c>
      <c r="B3750" s="18" t="s">
        <v>12</v>
      </c>
      <c r="C3750" s="18" t="s">
        <v>24</v>
      </c>
      <c r="D3750" s="18" t="s">
        <v>32</v>
      </c>
      <c r="E3750" s="18" t="s">
        <v>45</v>
      </c>
      <c r="F3750" s="18">
        <v>1059</v>
      </c>
      <c r="G3750" s="18">
        <v>657.32</v>
      </c>
      <c r="H3750" s="18">
        <v>1190.1099999999999</v>
      </c>
      <c r="I3750" s="43">
        <v>161</v>
      </c>
      <c r="J3750" s="18" t="s">
        <v>47</v>
      </c>
      <c r="K3750" t="s">
        <v>4912</v>
      </c>
      <c r="L3750" s="18" t="s">
        <v>3446</v>
      </c>
    </row>
    <row r="3751" spans="1:12" x14ac:dyDescent="0.3">
      <c r="A3751" t="s">
        <v>9518</v>
      </c>
      <c r="B3751" s="18" t="s">
        <v>11</v>
      </c>
      <c r="C3751" s="18" t="s">
        <v>27</v>
      </c>
      <c r="D3751" s="18" t="s">
        <v>33</v>
      </c>
      <c r="E3751" s="18" t="s">
        <v>44</v>
      </c>
      <c r="F3751" s="18">
        <v>1074</v>
      </c>
      <c r="G3751" s="18">
        <v>715.68</v>
      </c>
      <c r="H3751" s="18">
        <v>1382.68</v>
      </c>
      <c r="I3751" s="43">
        <v>197</v>
      </c>
      <c r="J3751" s="18" t="s">
        <v>47</v>
      </c>
      <c r="K3751" t="s">
        <v>4413</v>
      </c>
      <c r="L3751" s="18" t="s">
        <v>2498</v>
      </c>
    </row>
    <row r="3752" spans="1:12" x14ac:dyDescent="0.3">
      <c r="A3752" t="s">
        <v>7294</v>
      </c>
      <c r="B3752" s="18" t="s">
        <v>19</v>
      </c>
      <c r="C3752" s="18" t="s">
        <v>30</v>
      </c>
      <c r="D3752" s="18" t="s">
        <v>32</v>
      </c>
      <c r="E3752" s="18" t="s">
        <v>36</v>
      </c>
      <c r="F3752" s="18">
        <v>1065</v>
      </c>
      <c r="G3752" s="18">
        <v>369.67</v>
      </c>
      <c r="H3752" s="18">
        <v>407.72</v>
      </c>
      <c r="I3752" s="43">
        <v>169</v>
      </c>
      <c r="J3752" s="18" t="s">
        <v>47</v>
      </c>
      <c r="K3752" t="s">
        <v>5533</v>
      </c>
      <c r="L3752" s="18" t="s">
        <v>1692</v>
      </c>
    </row>
    <row r="3753" spans="1:12" x14ac:dyDescent="0.3">
      <c r="A3753" t="s">
        <v>8118</v>
      </c>
      <c r="B3753" s="18" t="s">
        <v>16</v>
      </c>
      <c r="C3753" s="18" t="s">
        <v>28</v>
      </c>
      <c r="D3753" s="18" t="s">
        <v>32</v>
      </c>
      <c r="E3753" s="18" t="s">
        <v>43</v>
      </c>
      <c r="F3753" s="18">
        <v>1016</v>
      </c>
      <c r="G3753" s="18">
        <v>1537.47</v>
      </c>
      <c r="H3753" s="18">
        <v>2608.7600000000002</v>
      </c>
      <c r="I3753" s="43">
        <v>70</v>
      </c>
      <c r="J3753" s="18" t="s">
        <v>47</v>
      </c>
      <c r="K3753" t="s">
        <v>4595</v>
      </c>
      <c r="L3753" s="18" t="s">
        <v>215</v>
      </c>
    </row>
    <row r="3754" spans="1:12" x14ac:dyDescent="0.3">
      <c r="A3754" t="s">
        <v>8351</v>
      </c>
      <c r="B3754" s="18" t="s">
        <v>19</v>
      </c>
      <c r="C3754" s="18" t="s">
        <v>26</v>
      </c>
      <c r="D3754" s="18" t="s">
        <v>32</v>
      </c>
      <c r="E3754" s="18" t="s">
        <v>40</v>
      </c>
      <c r="F3754" s="18">
        <v>1045</v>
      </c>
      <c r="G3754" s="18">
        <v>839.71</v>
      </c>
      <c r="H3754" s="18">
        <v>1397.31</v>
      </c>
      <c r="I3754" s="43">
        <v>412</v>
      </c>
      <c r="J3754" s="18" t="s">
        <v>47</v>
      </c>
      <c r="K3754" t="s">
        <v>5598</v>
      </c>
      <c r="L3754" s="18" t="s">
        <v>615</v>
      </c>
    </row>
    <row r="3755" spans="1:12" x14ac:dyDescent="0.3">
      <c r="A3755" t="s">
        <v>9232</v>
      </c>
      <c r="B3755" s="18" t="s">
        <v>11</v>
      </c>
      <c r="C3755" s="18" t="s">
        <v>28</v>
      </c>
      <c r="D3755" s="18" t="s">
        <v>32</v>
      </c>
      <c r="E3755" s="18" t="s">
        <v>42</v>
      </c>
      <c r="F3755" s="18">
        <v>1041</v>
      </c>
      <c r="G3755" s="18">
        <v>380.8</v>
      </c>
      <c r="H3755" s="18">
        <v>498.42</v>
      </c>
      <c r="I3755" s="43">
        <v>149</v>
      </c>
      <c r="J3755" s="18" t="s">
        <v>47</v>
      </c>
      <c r="K3755" t="s">
        <v>5840</v>
      </c>
      <c r="L3755" s="18" t="s">
        <v>2041</v>
      </c>
    </row>
    <row r="3756" spans="1:12" x14ac:dyDescent="0.3">
      <c r="A3756" t="s">
        <v>9274</v>
      </c>
      <c r="B3756" s="18" t="s">
        <v>16</v>
      </c>
      <c r="C3756" s="18" t="s">
        <v>24</v>
      </c>
      <c r="D3756" s="18" t="s">
        <v>34</v>
      </c>
      <c r="E3756" s="18" t="s">
        <v>38</v>
      </c>
      <c r="F3756" s="18">
        <v>1084</v>
      </c>
      <c r="G3756" s="18">
        <v>1736.46</v>
      </c>
      <c r="H3756" s="18">
        <v>2782.21</v>
      </c>
      <c r="I3756" s="43">
        <v>428</v>
      </c>
      <c r="J3756" s="18" t="s">
        <v>47</v>
      </c>
      <c r="K3756" t="s">
        <v>5815</v>
      </c>
      <c r="L3756" s="18" t="s">
        <v>2112</v>
      </c>
    </row>
    <row r="3757" spans="1:12" x14ac:dyDescent="0.3">
      <c r="A3757" t="s">
        <v>7907</v>
      </c>
      <c r="B3757" s="18" t="s">
        <v>20</v>
      </c>
      <c r="C3757" s="18" t="s">
        <v>23</v>
      </c>
      <c r="D3757" s="18" t="s">
        <v>34</v>
      </c>
      <c r="E3757" s="18" t="s">
        <v>42</v>
      </c>
      <c r="F3757" s="18">
        <v>1009</v>
      </c>
      <c r="G3757" s="18">
        <v>1799.07</v>
      </c>
      <c r="H3757" s="18">
        <v>3128.67</v>
      </c>
      <c r="I3757" s="43">
        <v>53</v>
      </c>
      <c r="J3757" s="18" t="s">
        <v>47</v>
      </c>
      <c r="K3757" t="s">
        <v>4996</v>
      </c>
      <c r="L3757" s="18" t="s">
        <v>964</v>
      </c>
    </row>
    <row r="3758" spans="1:12" x14ac:dyDescent="0.3">
      <c r="A3758" t="s">
        <v>9609</v>
      </c>
      <c r="B3758" s="18" t="s">
        <v>14</v>
      </c>
      <c r="C3758" s="18" t="s">
        <v>23</v>
      </c>
      <c r="D3758" s="18" t="s">
        <v>32</v>
      </c>
      <c r="E3758" s="18" t="s">
        <v>43</v>
      </c>
      <c r="F3758" s="18">
        <v>1023</v>
      </c>
      <c r="G3758" s="18">
        <v>1326.76</v>
      </c>
      <c r="H3758" s="18">
        <v>1483.56</v>
      </c>
      <c r="I3758" s="43">
        <v>193</v>
      </c>
      <c r="J3758" s="18" t="s">
        <v>47</v>
      </c>
      <c r="K3758" t="s">
        <v>4444</v>
      </c>
      <c r="L3758" s="18" t="s">
        <v>2643</v>
      </c>
    </row>
    <row r="3759" spans="1:12" x14ac:dyDescent="0.3">
      <c r="A3759" t="s">
        <v>7411</v>
      </c>
      <c r="B3759" s="18" t="s">
        <v>20</v>
      </c>
      <c r="C3759" s="18" t="s">
        <v>27</v>
      </c>
      <c r="D3759" s="18" t="s">
        <v>31</v>
      </c>
      <c r="E3759" s="18" t="s">
        <v>45</v>
      </c>
      <c r="F3759" s="18">
        <v>1086</v>
      </c>
      <c r="G3759" s="18">
        <v>1074.78</v>
      </c>
      <c r="H3759" s="18">
        <v>2007.19</v>
      </c>
      <c r="I3759" s="43">
        <v>261</v>
      </c>
      <c r="J3759" s="18" t="s">
        <v>47</v>
      </c>
      <c r="K3759" t="s">
        <v>5221</v>
      </c>
      <c r="L3759" s="18" t="s">
        <v>3313</v>
      </c>
    </row>
    <row r="3760" spans="1:12" x14ac:dyDescent="0.3">
      <c r="A3760" t="s">
        <v>10002</v>
      </c>
      <c r="B3760" s="18" t="s">
        <v>15</v>
      </c>
      <c r="C3760" s="18" t="s">
        <v>26</v>
      </c>
      <c r="D3760" s="18" t="s">
        <v>31</v>
      </c>
      <c r="E3760" s="18" t="s">
        <v>36</v>
      </c>
      <c r="F3760" s="18">
        <v>1051</v>
      </c>
      <c r="G3760" s="18">
        <v>67.13</v>
      </c>
      <c r="H3760" s="18">
        <v>88.49</v>
      </c>
      <c r="I3760" s="43">
        <v>318</v>
      </c>
      <c r="J3760" s="18" t="s">
        <v>47</v>
      </c>
      <c r="K3760" t="s">
        <v>5253</v>
      </c>
      <c r="L3760" s="18" t="s">
        <v>3271</v>
      </c>
    </row>
    <row r="3761" spans="1:12" x14ac:dyDescent="0.3">
      <c r="A3761" t="s">
        <v>9909</v>
      </c>
      <c r="B3761" s="18" t="s">
        <v>18</v>
      </c>
      <c r="C3761" s="18" t="s">
        <v>22</v>
      </c>
      <c r="D3761" s="18" t="s">
        <v>35</v>
      </c>
      <c r="E3761" s="18" t="s">
        <v>42</v>
      </c>
      <c r="F3761" s="18">
        <v>1069</v>
      </c>
      <c r="G3761" s="18">
        <v>966.87</v>
      </c>
      <c r="H3761" s="18">
        <v>1297.79</v>
      </c>
      <c r="I3761" s="43">
        <v>12</v>
      </c>
      <c r="J3761" s="18" t="s">
        <v>47</v>
      </c>
      <c r="K3761" t="s">
        <v>5339</v>
      </c>
      <c r="L3761" s="18" t="s">
        <v>3115</v>
      </c>
    </row>
    <row r="3762" spans="1:12" x14ac:dyDescent="0.3">
      <c r="A3762" t="s">
        <v>8393</v>
      </c>
      <c r="B3762" s="18" t="s">
        <v>15</v>
      </c>
      <c r="C3762" s="18" t="s">
        <v>30</v>
      </c>
      <c r="D3762" s="18" t="s">
        <v>33</v>
      </c>
      <c r="E3762" s="18" t="s">
        <v>38</v>
      </c>
      <c r="F3762" s="18">
        <v>1085</v>
      </c>
      <c r="G3762" s="18">
        <v>1427.36</v>
      </c>
      <c r="H3762" s="18">
        <v>2248.1999999999998</v>
      </c>
      <c r="I3762" s="43">
        <v>193</v>
      </c>
      <c r="J3762" s="18" t="s">
        <v>47</v>
      </c>
      <c r="K3762" t="s">
        <v>6200</v>
      </c>
      <c r="L3762" s="18" t="s">
        <v>682</v>
      </c>
    </row>
    <row r="3763" spans="1:12" x14ac:dyDescent="0.3">
      <c r="A3763" t="s">
        <v>9190</v>
      </c>
      <c r="B3763" s="18" t="s">
        <v>15</v>
      </c>
      <c r="C3763" s="18" t="s">
        <v>23</v>
      </c>
      <c r="D3763" s="18" t="s">
        <v>35</v>
      </c>
      <c r="E3763" s="18" t="s">
        <v>38</v>
      </c>
      <c r="F3763" s="18">
        <v>1056</v>
      </c>
      <c r="G3763" s="18">
        <v>972.11</v>
      </c>
      <c r="H3763" s="18">
        <v>1850.99</v>
      </c>
      <c r="I3763" s="43">
        <v>119</v>
      </c>
      <c r="J3763" s="18" t="s">
        <v>47</v>
      </c>
      <c r="K3763" t="s">
        <v>5519</v>
      </c>
      <c r="L3763" s="18" t="s">
        <v>682</v>
      </c>
    </row>
    <row r="3764" spans="1:12" x14ac:dyDescent="0.3">
      <c r="A3764" t="s">
        <v>10024</v>
      </c>
      <c r="B3764" s="18" t="s">
        <v>19</v>
      </c>
      <c r="C3764" s="18" t="s">
        <v>30</v>
      </c>
      <c r="D3764" s="18" t="s">
        <v>35</v>
      </c>
      <c r="E3764" s="18" t="s">
        <v>44</v>
      </c>
      <c r="F3764" s="18">
        <v>1003</v>
      </c>
      <c r="G3764" s="18">
        <v>889.17</v>
      </c>
      <c r="H3764" s="18">
        <v>1033.69</v>
      </c>
      <c r="I3764" s="43">
        <v>365</v>
      </c>
      <c r="J3764" s="18" t="s">
        <v>47</v>
      </c>
      <c r="K3764" t="s">
        <v>4657</v>
      </c>
      <c r="L3764" s="18" t="s">
        <v>3305</v>
      </c>
    </row>
    <row r="3765" spans="1:12" x14ac:dyDescent="0.3">
      <c r="A3765" t="s">
        <v>7562</v>
      </c>
      <c r="B3765" s="18" t="s">
        <v>14</v>
      </c>
      <c r="C3765" s="18" t="s">
        <v>28</v>
      </c>
      <c r="D3765" s="18" t="s">
        <v>31</v>
      </c>
      <c r="E3765" s="18" t="s">
        <v>40</v>
      </c>
      <c r="F3765" s="18">
        <v>1085</v>
      </c>
      <c r="G3765" s="18">
        <v>1223.82</v>
      </c>
      <c r="H3765" s="18">
        <v>2359.3000000000002</v>
      </c>
      <c r="I3765" s="43">
        <v>273</v>
      </c>
      <c r="J3765" s="18" t="s">
        <v>47</v>
      </c>
      <c r="K3765" t="s">
        <v>4685</v>
      </c>
      <c r="L3765" s="18" t="s">
        <v>4005</v>
      </c>
    </row>
    <row r="3766" spans="1:12" x14ac:dyDescent="0.3">
      <c r="A3766" t="s">
        <v>8092</v>
      </c>
      <c r="B3766" s="18" t="s">
        <v>15</v>
      </c>
      <c r="C3766" s="18" t="s">
        <v>28</v>
      </c>
      <c r="D3766" s="18" t="s">
        <v>35</v>
      </c>
      <c r="E3766" s="18" t="s">
        <v>42</v>
      </c>
      <c r="F3766" s="18">
        <v>1011</v>
      </c>
      <c r="G3766" s="18">
        <v>1960.47</v>
      </c>
      <c r="H3766" s="18">
        <v>3146.5</v>
      </c>
      <c r="I3766" s="43">
        <v>129</v>
      </c>
      <c r="J3766" s="18" t="s">
        <v>47</v>
      </c>
      <c r="K3766" t="s">
        <v>6275</v>
      </c>
      <c r="L3766" s="18" t="s">
        <v>168</v>
      </c>
    </row>
    <row r="3767" spans="1:12" x14ac:dyDescent="0.3">
      <c r="A3767" t="s">
        <v>10408</v>
      </c>
      <c r="B3767" s="18" t="s">
        <v>15</v>
      </c>
      <c r="C3767" s="18" t="s">
        <v>21</v>
      </c>
      <c r="D3767" s="18" t="s">
        <v>31</v>
      </c>
      <c r="E3767" s="18" t="s">
        <v>45</v>
      </c>
      <c r="F3767" s="18">
        <v>1021</v>
      </c>
      <c r="G3767" s="18">
        <v>1311.72</v>
      </c>
      <c r="H3767" s="18">
        <v>2501.2199999999998</v>
      </c>
      <c r="I3767" s="43">
        <v>290</v>
      </c>
      <c r="J3767" s="18" t="s">
        <v>47</v>
      </c>
      <c r="K3767" t="s">
        <v>4797</v>
      </c>
      <c r="L3767" s="18" t="s">
        <v>3878</v>
      </c>
    </row>
    <row r="3768" spans="1:12" x14ac:dyDescent="0.3">
      <c r="A3768" t="s">
        <v>10559</v>
      </c>
      <c r="B3768" s="18" t="s">
        <v>17</v>
      </c>
      <c r="C3768" s="18" t="s">
        <v>26</v>
      </c>
      <c r="D3768" s="18" t="s">
        <v>35</v>
      </c>
      <c r="E3768" s="18" t="s">
        <v>42</v>
      </c>
      <c r="F3768" s="18">
        <v>1072</v>
      </c>
      <c r="G3768" s="18">
        <v>530.48</v>
      </c>
      <c r="H3768" s="18">
        <v>902.38</v>
      </c>
      <c r="I3768" s="43">
        <v>109</v>
      </c>
      <c r="J3768" s="18" t="s">
        <v>47</v>
      </c>
      <c r="K3768" t="s">
        <v>4574</v>
      </c>
      <c r="L3768" s="18" t="s">
        <v>4126</v>
      </c>
    </row>
    <row r="3769" spans="1:12" x14ac:dyDescent="0.3">
      <c r="A3769" t="s">
        <v>7006</v>
      </c>
      <c r="B3769" s="18" t="s">
        <v>19</v>
      </c>
      <c r="C3769" s="18" t="s">
        <v>28</v>
      </c>
      <c r="D3769" s="18" t="s">
        <v>35</v>
      </c>
      <c r="E3769" s="18" t="s">
        <v>41</v>
      </c>
      <c r="F3769" s="18">
        <v>1032</v>
      </c>
      <c r="G3769" s="18">
        <v>1766.44</v>
      </c>
      <c r="H3769" s="18">
        <v>2086.7600000000002</v>
      </c>
      <c r="I3769" s="43">
        <v>264</v>
      </c>
      <c r="J3769" s="18" t="s">
        <v>47</v>
      </c>
      <c r="K3769" t="s">
        <v>5419</v>
      </c>
      <c r="L3769" s="18" t="s">
        <v>2987</v>
      </c>
    </row>
    <row r="3770" spans="1:12" x14ac:dyDescent="0.3">
      <c r="A3770" t="s">
        <v>7529</v>
      </c>
      <c r="B3770" s="18" t="s">
        <v>16</v>
      </c>
      <c r="C3770" s="18" t="s">
        <v>23</v>
      </c>
      <c r="D3770" s="18" t="s">
        <v>31</v>
      </c>
      <c r="E3770" s="18" t="s">
        <v>40</v>
      </c>
      <c r="F3770" s="18">
        <v>1050</v>
      </c>
      <c r="G3770" s="18">
        <v>1905.28</v>
      </c>
      <c r="H3770" s="18">
        <v>2640.06</v>
      </c>
      <c r="I3770" s="43">
        <v>500</v>
      </c>
      <c r="J3770" s="18" t="s">
        <v>47</v>
      </c>
      <c r="K3770" t="s">
        <v>5558</v>
      </c>
      <c r="L3770" s="18" t="s">
        <v>767</v>
      </c>
    </row>
    <row r="3771" spans="1:12" x14ac:dyDescent="0.3">
      <c r="A3771" t="s">
        <v>8271</v>
      </c>
      <c r="B3771" s="18" t="s">
        <v>14</v>
      </c>
      <c r="C3771" s="18" t="s">
        <v>21</v>
      </c>
      <c r="D3771" s="18" t="s">
        <v>34</v>
      </c>
      <c r="E3771" s="18" t="s">
        <v>37</v>
      </c>
      <c r="F3771" s="18">
        <v>1096</v>
      </c>
      <c r="G3771" s="18">
        <v>981.57</v>
      </c>
      <c r="H3771" s="18">
        <v>1730.6</v>
      </c>
      <c r="I3771" s="43">
        <v>256</v>
      </c>
      <c r="J3771" s="18" t="s">
        <v>47</v>
      </c>
      <c r="K3771" t="s">
        <v>4930</v>
      </c>
      <c r="L3771" s="18" t="s">
        <v>481</v>
      </c>
    </row>
    <row r="3772" spans="1:12" x14ac:dyDescent="0.3">
      <c r="A3772" t="s">
        <v>9372</v>
      </c>
      <c r="B3772" s="18" t="s">
        <v>13</v>
      </c>
      <c r="C3772" s="18" t="s">
        <v>21</v>
      </c>
      <c r="D3772" s="18" t="s">
        <v>32</v>
      </c>
      <c r="E3772" s="18" t="s">
        <v>40</v>
      </c>
      <c r="F3772" s="18">
        <v>1008</v>
      </c>
      <c r="G3772" s="18">
        <v>268.91000000000003</v>
      </c>
      <c r="H3772" s="18">
        <v>473.28</v>
      </c>
      <c r="I3772" s="43">
        <v>435</v>
      </c>
      <c r="J3772" s="18" t="s">
        <v>47</v>
      </c>
      <c r="K3772" t="s">
        <v>5133</v>
      </c>
      <c r="L3772" s="18" t="s">
        <v>2261</v>
      </c>
    </row>
    <row r="3773" spans="1:12" x14ac:dyDescent="0.3">
      <c r="A3773" t="s">
        <v>9574</v>
      </c>
      <c r="B3773" s="18" t="s">
        <v>19</v>
      </c>
      <c r="C3773" s="18" t="s">
        <v>26</v>
      </c>
      <c r="D3773" s="18" t="s">
        <v>32</v>
      </c>
      <c r="E3773" s="18" t="s">
        <v>45</v>
      </c>
      <c r="F3773" s="18">
        <v>1045</v>
      </c>
      <c r="G3773" s="18">
        <v>632.87</v>
      </c>
      <c r="H3773" s="18">
        <v>766.25</v>
      </c>
      <c r="I3773" s="43">
        <v>201</v>
      </c>
      <c r="J3773" s="18" t="s">
        <v>47</v>
      </c>
      <c r="K3773" t="s">
        <v>5634</v>
      </c>
      <c r="L3773" s="18" t="s">
        <v>2578</v>
      </c>
    </row>
    <row r="3774" spans="1:12" x14ac:dyDescent="0.3">
      <c r="A3774" t="s">
        <v>9374</v>
      </c>
      <c r="B3774" s="18" t="s">
        <v>16</v>
      </c>
      <c r="C3774" s="18" t="s">
        <v>28</v>
      </c>
      <c r="D3774" s="18" t="s">
        <v>32</v>
      </c>
      <c r="E3774" s="18" t="s">
        <v>37</v>
      </c>
      <c r="F3774" s="18">
        <v>1027</v>
      </c>
      <c r="G3774" s="18">
        <v>1288.8599999999999</v>
      </c>
      <c r="H3774" s="18">
        <v>1600.41</v>
      </c>
      <c r="I3774" s="43">
        <v>417</v>
      </c>
      <c r="J3774" s="18" t="s">
        <v>47</v>
      </c>
      <c r="K3774" t="s">
        <v>5762</v>
      </c>
      <c r="L3774" s="18" t="s">
        <v>2264</v>
      </c>
    </row>
    <row r="3775" spans="1:12" x14ac:dyDescent="0.3">
      <c r="A3775" t="s">
        <v>9756</v>
      </c>
      <c r="B3775" s="18" t="s">
        <v>16</v>
      </c>
      <c r="C3775" s="18" t="s">
        <v>23</v>
      </c>
      <c r="D3775" s="18" t="s">
        <v>35</v>
      </c>
      <c r="E3775" s="18" t="s">
        <v>43</v>
      </c>
      <c r="F3775" s="18">
        <v>1045</v>
      </c>
      <c r="G3775" s="18">
        <v>1858.12</v>
      </c>
      <c r="H3775" s="18">
        <v>2261.12</v>
      </c>
      <c r="I3775" s="43">
        <v>243</v>
      </c>
      <c r="J3775" s="18" t="s">
        <v>47</v>
      </c>
      <c r="K3775" t="s">
        <v>4835</v>
      </c>
      <c r="L3775" s="18" t="s">
        <v>2871</v>
      </c>
    </row>
    <row r="3776" spans="1:12" x14ac:dyDescent="0.3">
      <c r="A3776" t="s">
        <v>7868</v>
      </c>
      <c r="B3776" s="18" t="s">
        <v>13</v>
      </c>
      <c r="C3776" s="18" t="s">
        <v>25</v>
      </c>
      <c r="D3776" s="18" t="s">
        <v>34</v>
      </c>
      <c r="E3776" s="18" t="s">
        <v>39</v>
      </c>
      <c r="F3776" s="18">
        <v>1074</v>
      </c>
      <c r="G3776" s="18">
        <v>1309.48</v>
      </c>
      <c r="H3776" s="18">
        <v>2550.9699999999998</v>
      </c>
      <c r="I3776" s="43">
        <v>72</v>
      </c>
      <c r="J3776" s="18" t="s">
        <v>47</v>
      </c>
      <c r="K3776" t="s">
        <v>5360</v>
      </c>
      <c r="L3776" s="18" t="s">
        <v>1190</v>
      </c>
    </row>
    <row r="3777" spans="1:12" x14ac:dyDescent="0.3">
      <c r="A3777" t="s">
        <v>9145</v>
      </c>
      <c r="B3777" s="18" t="s">
        <v>17</v>
      </c>
      <c r="C3777" s="18" t="s">
        <v>26</v>
      </c>
      <c r="D3777" s="18" t="s">
        <v>31</v>
      </c>
      <c r="E3777" s="18" t="s">
        <v>44</v>
      </c>
      <c r="F3777" s="18">
        <v>1004</v>
      </c>
      <c r="G3777" s="18">
        <v>1791.53</v>
      </c>
      <c r="H3777" s="18">
        <v>2541.75</v>
      </c>
      <c r="I3777" s="43">
        <v>124</v>
      </c>
      <c r="J3777" s="18" t="s">
        <v>47</v>
      </c>
      <c r="K3777" t="s">
        <v>5081</v>
      </c>
      <c r="L3777" s="18" t="s">
        <v>1901</v>
      </c>
    </row>
    <row r="3778" spans="1:12" x14ac:dyDescent="0.3">
      <c r="A3778" t="s">
        <v>8291</v>
      </c>
      <c r="B3778" s="18" t="s">
        <v>13</v>
      </c>
      <c r="C3778" s="18" t="s">
        <v>30</v>
      </c>
      <c r="D3778" s="18" t="s">
        <v>32</v>
      </c>
      <c r="E3778" s="18" t="s">
        <v>40</v>
      </c>
      <c r="F3778" s="18">
        <v>1059</v>
      </c>
      <c r="G3778" s="18">
        <v>59.04</v>
      </c>
      <c r="H3778" s="18">
        <v>109.43</v>
      </c>
      <c r="I3778" s="43">
        <v>11</v>
      </c>
      <c r="J3778" s="18" t="s">
        <v>47</v>
      </c>
      <c r="K3778" t="s">
        <v>5667</v>
      </c>
      <c r="L3778" s="18" t="s">
        <v>515</v>
      </c>
    </row>
    <row r="3779" spans="1:12" x14ac:dyDescent="0.3">
      <c r="A3779" t="s">
        <v>6918</v>
      </c>
      <c r="B3779" s="18" t="s">
        <v>11</v>
      </c>
      <c r="C3779" s="18" t="s">
        <v>22</v>
      </c>
      <c r="D3779" s="18" t="s">
        <v>31</v>
      </c>
      <c r="E3779" s="18" t="s">
        <v>40</v>
      </c>
      <c r="F3779" s="18">
        <v>1005</v>
      </c>
      <c r="G3779" s="18">
        <v>212.8</v>
      </c>
      <c r="H3779" s="18">
        <v>295.64999999999998</v>
      </c>
      <c r="I3779" s="43">
        <v>235</v>
      </c>
      <c r="J3779" s="18" t="s">
        <v>47</v>
      </c>
      <c r="K3779" t="s">
        <v>4832</v>
      </c>
      <c r="L3779" s="18" t="s">
        <v>3837</v>
      </c>
    </row>
    <row r="3780" spans="1:12" x14ac:dyDescent="0.3">
      <c r="A3780" t="s">
        <v>6633</v>
      </c>
      <c r="B3780" s="18" t="s">
        <v>20</v>
      </c>
      <c r="C3780" s="18" t="s">
        <v>23</v>
      </c>
      <c r="D3780" s="18" t="s">
        <v>33</v>
      </c>
      <c r="E3780" s="18" t="s">
        <v>43</v>
      </c>
      <c r="F3780" s="18">
        <v>1094</v>
      </c>
      <c r="G3780" s="18">
        <v>890.65</v>
      </c>
      <c r="H3780" s="18">
        <v>1406.16</v>
      </c>
      <c r="I3780" s="43">
        <v>59</v>
      </c>
      <c r="J3780" s="18" t="s">
        <v>47</v>
      </c>
      <c r="K3780" t="s">
        <v>4568</v>
      </c>
      <c r="L3780" s="18" t="s">
        <v>2792</v>
      </c>
    </row>
    <row r="3781" spans="1:12" x14ac:dyDescent="0.3">
      <c r="A3781" t="s">
        <v>8375</v>
      </c>
      <c r="B3781" s="18" t="s">
        <v>12</v>
      </c>
      <c r="C3781" s="18" t="s">
        <v>25</v>
      </c>
      <c r="D3781" s="18" t="s">
        <v>31</v>
      </c>
      <c r="E3781" s="18" t="s">
        <v>41</v>
      </c>
      <c r="F3781" s="18">
        <v>1018</v>
      </c>
      <c r="G3781" s="18">
        <v>1073.76</v>
      </c>
      <c r="H3781" s="18">
        <v>1436.77</v>
      </c>
      <c r="I3781" s="43">
        <v>294</v>
      </c>
      <c r="J3781" s="18" t="s">
        <v>47</v>
      </c>
      <c r="K3781" t="s">
        <v>5374</v>
      </c>
      <c r="L3781" s="18" t="s">
        <v>655</v>
      </c>
    </row>
    <row r="3782" spans="1:12" x14ac:dyDescent="0.3">
      <c r="A3782" t="s">
        <v>8574</v>
      </c>
      <c r="B3782" s="18" t="s">
        <v>14</v>
      </c>
      <c r="C3782" s="18" t="s">
        <v>24</v>
      </c>
      <c r="D3782" s="18" t="s">
        <v>32</v>
      </c>
      <c r="E3782" s="18" t="s">
        <v>36</v>
      </c>
      <c r="F3782" s="18">
        <v>1051</v>
      </c>
      <c r="G3782" s="18">
        <v>1017.04</v>
      </c>
      <c r="H3782" s="18">
        <v>1903.05</v>
      </c>
      <c r="I3782" s="43">
        <v>373</v>
      </c>
      <c r="J3782" s="18" t="s">
        <v>47</v>
      </c>
      <c r="K3782" t="s">
        <v>6135</v>
      </c>
      <c r="L3782" s="18" t="s">
        <v>971</v>
      </c>
    </row>
    <row r="3783" spans="1:12" x14ac:dyDescent="0.3">
      <c r="A3783" t="s">
        <v>6773</v>
      </c>
      <c r="B3783" s="18" t="s">
        <v>14</v>
      </c>
      <c r="C3783" s="18" t="s">
        <v>23</v>
      </c>
      <c r="D3783" s="18" t="s">
        <v>31</v>
      </c>
      <c r="E3783" s="18" t="s">
        <v>39</v>
      </c>
      <c r="F3783" s="18">
        <v>1063</v>
      </c>
      <c r="G3783" s="18">
        <v>211.26</v>
      </c>
      <c r="H3783" s="18">
        <v>374.34</v>
      </c>
      <c r="I3783" s="43">
        <v>401</v>
      </c>
      <c r="J3783" s="18" t="s">
        <v>47</v>
      </c>
      <c r="K3783" t="s">
        <v>5458</v>
      </c>
      <c r="L3783" s="18" t="s">
        <v>361</v>
      </c>
    </row>
    <row r="3784" spans="1:12" x14ac:dyDescent="0.3">
      <c r="A3784" t="s">
        <v>10627</v>
      </c>
      <c r="B3784" s="18" t="s">
        <v>14</v>
      </c>
      <c r="C3784" s="18" t="s">
        <v>26</v>
      </c>
      <c r="D3784" s="18" t="s">
        <v>34</v>
      </c>
      <c r="E3784" s="18" t="s">
        <v>36</v>
      </c>
      <c r="F3784" s="18">
        <v>1018</v>
      </c>
      <c r="G3784" s="18">
        <v>852.79</v>
      </c>
      <c r="H3784" s="18">
        <v>1106.78</v>
      </c>
      <c r="I3784" s="43">
        <v>270</v>
      </c>
      <c r="J3784" s="18" t="s">
        <v>47</v>
      </c>
      <c r="K3784" t="s">
        <v>4465</v>
      </c>
      <c r="L3784" s="18" t="s">
        <v>4234</v>
      </c>
    </row>
    <row r="3785" spans="1:12" x14ac:dyDescent="0.3">
      <c r="A3785" t="s">
        <v>6523</v>
      </c>
      <c r="B3785" s="18" t="s">
        <v>20</v>
      </c>
      <c r="C3785" s="18" t="s">
        <v>23</v>
      </c>
      <c r="D3785" s="18" t="s">
        <v>31</v>
      </c>
      <c r="E3785" s="18" t="s">
        <v>41</v>
      </c>
      <c r="F3785" s="18">
        <v>1082</v>
      </c>
      <c r="G3785" s="18">
        <v>358.33</v>
      </c>
      <c r="H3785" s="18">
        <v>603.26</v>
      </c>
      <c r="I3785" s="43">
        <v>223</v>
      </c>
      <c r="J3785" s="18" t="s">
        <v>47</v>
      </c>
      <c r="K3785" t="s">
        <v>5075</v>
      </c>
      <c r="L3785" s="18" t="s">
        <v>318</v>
      </c>
    </row>
    <row r="3786" spans="1:12" x14ac:dyDescent="0.3">
      <c r="A3786" t="s">
        <v>8320</v>
      </c>
      <c r="B3786" s="18" t="s">
        <v>13</v>
      </c>
      <c r="C3786" s="18" t="s">
        <v>27</v>
      </c>
      <c r="D3786" s="18" t="s">
        <v>35</v>
      </c>
      <c r="E3786" s="18" t="s">
        <v>40</v>
      </c>
      <c r="F3786" s="18">
        <v>1021</v>
      </c>
      <c r="G3786" s="18">
        <v>600.94000000000005</v>
      </c>
      <c r="H3786" s="18">
        <v>665.12</v>
      </c>
      <c r="I3786" s="43">
        <v>488</v>
      </c>
      <c r="J3786" s="18" t="s">
        <v>47</v>
      </c>
      <c r="K3786" t="s">
        <v>6223</v>
      </c>
      <c r="L3786" s="18" t="s">
        <v>556</v>
      </c>
    </row>
    <row r="3787" spans="1:12" x14ac:dyDescent="0.3">
      <c r="A3787" t="s">
        <v>10537</v>
      </c>
      <c r="B3787" s="18" t="s">
        <v>12</v>
      </c>
      <c r="C3787" s="18" t="s">
        <v>30</v>
      </c>
      <c r="D3787" s="18" t="s">
        <v>34</v>
      </c>
      <c r="E3787" s="18" t="s">
        <v>42</v>
      </c>
      <c r="F3787" s="18">
        <v>1023</v>
      </c>
      <c r="G3787" s="18">
        <v>1158.6300000000001</v>
      </c>
      <c r="H3787" s="18">
        <v>2249.62</v>
      </c>
      <c r="I3787" s="43">
        <v>234</v>
      </c>
      <c r="J3787" s="18" t="s">
        <v>47</v>
      </c>
      <c r="K3787" t="s">
        <v>4607</v>
      </c>
      <c r="L3787" s="18" t="s">
        <v>4089</v>
      </c>
    </row>
    <row r="3788" spans="1:12" x14ac:dyDescent="0.3">
      <c r="A3788" t="s">
        <v>10286</v>
      </c>
      <c r="B3788" s="18" t="s">
        <v>11</v>
      </c>
      <c r="C3788" s="18" t="s">
        <v>27</v>
      </c>
      <c r="D3788" s="18" t="s">
        <v>31</v>
      </c>
      <c r="E3788" s="18" t="s">
        <v>38</v>
      </c>
      <c r="F3788" s="18">
        <v>1002</v>
      </c>
      <c r="G3788" s="18">
        <v>1235.54</v>
      </c>
      <c r="H3788" s="18">
        <v>1861.26</v>
      </c>
      <c r="I3788" s="43">
        <v>428</v>
      </c>
      <c r="J3788" s="18" t="s">
        <v>47</v>
      </c>
      <c r="K3788" t="s">
        <v>4943</v>
      </c>
      <c r="L3788" s="18" t="s">
        <v>3691</v>
      </c>
    </row>
    <row r="3789" spans="1:12" x14ac:dyDescent="0.3">
      <c r="A3789" t="s">
        <v>8026</v>
      </c>
      <c r="B3789" s="18" t="s">
        <v>14</v>
      </c>
      <c r="C3789" s="18" t="s">
        <v>27</v>
      </c>
      <c r="D3789" s="18" t="s">
        <v>31</v>
      </c>
      <c r="E3789" s="18" t="s">
        <v>41</v>
      </c>
      <c r="F3789" s="18">
        <v>1062</v>
      </c>
      <c r="G3789" s="18">
        <v>326.60000000000002</v>
      </c>
      <c r="H3789" s="18">
        <v>446.11</v>
      </c>
      <c r="I3789" s="43">
        <v>266</v>
      </c>
      <c r="J3789" s="18" t="s">
        <v>47</v>
      </c>
      <c r="K3789" t="s">
        <v>5460</v>
      </c>
      <c r="L3789" s="18" t="s">
        <v>282</v>
      </c>
    </row>
    <row r="3790" spans="1:12" x14ac:dyDescent="0.3">
      <c r="A3790" t="s">
        <v>9868</v>
      </c>
      <c r="B3790" s="18" t="s">
        <v>15</v>
      </c>
      <c r="C3790" s="18" t="s">
        <v>28</v>
      </c>
      <c r="D3790" s="18" t="s">
        <v>34</v>
      </c>
      <c r="E3790" s="18" t="s">
        <v>37</v>
      </c>
      <c r="F3790" s="18">
        <v>1068</v>
      </c>
      <c r="G3790" s="18">
        <v>241.28</v>
      </c>
      <c r="H3790" s="18">
        <v>452.25</v>
      </c>
      <c r="I3790" s="43">
        <v>315</v>
      </c>
      <c r="J3790" s="18" t="s">
        <v>47</v>
      </c>
      <c r="K3790" t="s">
        <v>5020</v>
      </c>
      <c r="L3790" s="18" t="s">
        <v>3047</v>
      </c>
    </row>
    <row r="3791" spans="1:12" x14ac:dyDescent="0.3">
      <c r="A3791" t="s">
        <v>6715</v>
      </c>
      <c r="B3791" s="18" t="s">
        <v>15</v>
      </c>
      <c r="C3791" s="18" t="s">
        <v>26</v>
      </c>
      <c r="D3791" s="18" t="s">
        <v>35</v>
      </c>
      <c r="E3791" s="18" t="s">
        <v>41</v>
      </c>
      <c r="F3791" s="18">
        <v>1025</v>
      </c>
      <c r="G3791" s="18">
        <v>762.18</v>
      </c>
      <c r="H3791" s="18">
        <v>1088.3399999999999</v>
      </c>
      <c r="I3791" s="43">
        <v>89</v>
      </c>
      <c r="J3791" s="18" t="s">
        <v>47</v>
      </c>
      <c r="K3791" t="s">
        <v>5663</v>
      </c>
      <c r="L3791" s="18" t="s">
        <v>1279</v>
      </c>
    </row>
    <row r="3792" spans="1:12" x14ac:dyDescent="0.3">
      <c r="A3792" t="s">
        <v>7842</v>
      </c>
      <c r="B3792" s="18" t="s">
        <v>18</v>
      </c>
      <c r="C3792" s="18" t="s">
        <v>22</v>
      </c>
      <c r="D3792" s="18" t="s">
        <v>33</v>
      </c>
      <c r="E3792" s="18" t="s">
        <v>44</v>
      </c>
      <c r="F3792" s="18">
        <v>1022</v>
      </c>
      <c r="G3792" s="18">
        <v>319.33</v>
      </c>
      <c r="H3792" s="18">
        <v>461.53</v>
      </c>
      <c r="I3792" s="43">
        <v>443</v>
      </c>
      <c r="J3792" s="18" t="s">
        <v>47</v>
      </c>
      <c r="K3792" t="s">
        <v>4898</v>
      </c>
      <c r="L3792" s="18" t="s">
        <v>1152</v>
      </c>
    </row>
    <row r="3793" spans="1:12" x14ac:dyDescent="0.3">
      <c r="A3793" t="s">
        <v>9417</v>
      </c>
      <c r="B3793" s="18" t="s">
        <v>17</v>
      </c>
      <c r="C3793" s="18" t="s">
        <v>28</v>
      </c>
      <c r="D3793" s="18" t="s">
        <v>35</v>
      </c>
      <c r="E3793" s="18" t="s">
        <v>45</v>
      </c>
      <c r="F3793" s="18">
        <v>1036</v>
      </c>
      <c r="G3793" s="18">
        <v>1132.24</v>
      </c>
      <c r="H3793" s="18">
        <v>1920.04</v>
      </c>
      <c r="I3793" s="43">
        <v>402</v>
      </c>
      <c r="J3793" s="18" t="s">
        <v>47</v>
      </c>
      <c r="K3793" t="s">
        <v>5734</v>
      </c>
      <c r="L3793" s="18" t="s">
        <v>2335</v>
      </c>
    </row>
    <row r="3794" spans="1:12" x14ac:dyDescent="0.3">
      <c r="A3794" t="s">
        <v>8982</v>
      </c>
      <c r="B3794" s="18" t="s">
        <v>17</v>
      </c>
      <c r="C3794" s="18" t="s">
        <v>23</v>
      </c>
      <c r="D3794" s="18" t="s">
        <v>33</v>
      </c>
      <c r="E3794" s="18" t="s">
        <v>37</v>
      </c>
      <c r="F3794" s="18">
        <v>1059</v>
      </c>
      <c r="G3794" s="18">
        <v>1160.8900000000001</v>
      </c>
      <c r="H3794" s="18">
        <v>1970.88</v>
      </c>
      <c r="I3794" s="43">
        <v>34</v>
      </c>
      <c r="J3794" s="18" t="s">
        <v>47</v>
      </c>
      <c r="K3794" t="s">
        <v>5311</v>
      </c>
      <c r="L3794" s="18" t="s">
        <v>624</v>
      </c>
    </row>
    <row r="3795" spans="1:12" x14ac:dyDescent="0.3">
      <c r="A3795" t="s">
        <v>7493</v>
      </c>
      <c r="B3795" s="18" t="s">
        <v>12</v>
      </c>
      <c r="C3795" s="18" t="s">
        <v>28</v>
      </c>
      <c r="D3795" s="18" t="s">
        <v>35</v>
      </c>
      <c r="E3795" s="18" t="s">
        <v>42</v>
      </c>
      <c r="F3795" s="18">
        <v>1076</v>
      </c>
      <c r="G3795" s="18">
        <v>1537.49</v>
      </c>
      <c r="H3795" s="18">
        <v>1832.88</v>
      </c>
      <c r="I3795" s="43">
        <v>470</v>
      </c>
      <c r="J3795" s="18" t="s">
        <v>47</v>
      </c>
      <c r="K3795" t="s">
        <v>4510</v>
      </c>
      <c r="L3795" s="18" t="s">
        <v>2074</v>
      </c>
    </row>
    <row r="3796" spans="1:12" x14ac:dyDescent="0.3">
      <c r="A3796" t="s">
        <v>9202</v>
      </c>
      <c r="B3796" s="18" t="s">
        <v>20</v>
      </c>
      <c r="C3796" s="18" t="s">
        <v>29</v>
      </c>
      <c r="D3796" s="18" t="s">
        <v>31</v>
      </c>
      <c r="E3796" s="18" t="s">
        <v>42</v>
      </c>
      <c r="F3796" s="18">
        <v>1095</v>
      </c>
      <c r="G3796" s="18">
        <v>1108.23</v>
      </c>
      <c r="H3796" s="18">
        <v>1997.12</v>
      </c>
      <c r="I3796" s="43">
        <v>248</v>
      </c>
      <c r="J3796" s="18" t="s">
        <v>47</v>
      </c>
      <c r="K3796" t="s">
        <v>4408</v>
      </c>
      <c r="L3796" s="18" t="s">
        <v>1994</v>
      </c>
    </row>
    <row r="3797" spans="1:12" x14ac:dyDescent="0.3">
      <c r="A3797" t="s">
        <v>9307</v>
      </c>
      <c r="B3797" s="18" t="s">
        <v>12</v>
      </c>
      <c r="C3797" s="18" t="s">
        <v>28</v>
      </c>
      <c r="D3797" s="18" t="s">
        <v>31</v>
      </c>
      <c r="E3797" s="18" t="s">
        <v>36</v>
      </c>
      <c r="F3797" s="18">
        <v>1071</v>
      </c>
      <c r="G3797" s="18">
        <v>653.52</v>
      </c>
      <c r="H3797" s="18">
        <v>957.62</v>
      </c>
      <c r="I3797" s="43">
        <v>113</v>
      </c>
      <c r="J3797" s="18" t="s">
        <v>47</v>
      </c>
      <c r="K3797" t="s">
        <v>5799</v>
      </c>
      <c r="L3797" s="18" t="s">
        <v>2164</v>
      </c>
    </row>
    <row r="3798" spans="1:12" x14ac:dyDescent="0.3">
      <c r="A3798" t="s">
        <v>8108</v>
      </c>
      <c r="B3798" s="18" t="s">
        <v>18</v>
      </c>
      <c r="C3798" s="18" t="s">
        <v>23</v>
      </c>
      <c r="D3798" s="18" t="s">
        <v>33</v>
      </c>
      <c r="E3798" s="18" t="s">
        <v>41</v>
      </c>
      <c r="F3798" s="18">
        <v>1035</v>
      </c>
      <c r="G3798" s="18">
        <v>1762.28</v>
      </c>
      <c r="H3798" s="18">
        <v>3195.1</v>
      </c>
      <c r="I3798" s="43">
        <v>353</v>
      </c>
      <c r="J3798" s="18" t="s">
        <v>47</v>
      </c>
      <c r="K3798" t="s">
        <v>6271</v>
      </c>
      <c r="L3798" s="18" t="s">
        <v>196</v>
      </c>
    </row>
    <row r="3799" spans="1:12" x14ac:dyDescent="0.3">
      <c r="A3799" t="s">
        <v>8289</v>
      </c>
      <c r="B3799" s="18" t="s">
        <v>20</v>
      </c>
      <c r="C3799" s="18" t="s">
        <v>25</v>
      </c>
      <c r="D3799" s="18" t="s">
        <v>35</v>
      </c>
      <c r="E3799" s="18" t="s">
        <v>42</v>
      </c>
      <c r="F3799" s="18">
        <v>1097</v>
      </c>
      <c r="G3799" s="18">
        <v>1709.18</v>
      </c>
      <c r="H3799" s="18">
        <v>3293.97</v>
      </c>
      <c r="I3799" s="43">
        <v>93</v>
      </c>
      <c r="J3799" s="18" t="s">
        <v>47</v>
      </c>
      <c r="K3799" t="s">
        <v>4843</v>
      </c>
      <c r="L3799" s="18" t="s">
        <v>513</v>
      </c>
    </row>
    <row r="3800" spans="1:12" x14ac:dyDescent="0.3">
      <c r="A3800" t="s">
        <v>9557</v>
      </c>
      <c r="B3800" s="18" t="s">
        <v>14</v>
      </c>
      <c r="C3800" s="18" t="s">
        <v>28</v>
      </c>
      <c r="D3800" s="18" t="s">
        <v>33</v>
      </c>
      <c r="E3800" s="18" t="s">
        <v>39</v>
      </c>
      <c r="F3800" s="18">
        <v>1028</v>
      </c>
      <c r="G3800" s="18">
        <v>787.53</v>
      </c>
      <c r="H3800" s="18">
        <v>1112.22</v>
      </c>
      <c r="I3800" s="43">
        <v>424</v>
      </c>
      <c r="J3800" s="18" t="s">
        <v>47</v>
      </c>
      <c r="K3800" t="s">
        <v>5648</v>
      </c>
      <c r="L3800" s="18" t="s">
        <v>2549</v>
      </c>
    </row>
    <row r="3801" spans="1:12" x14ac:dyDescent="0.3">
      <c r="A3801" t="s">
        <v>6833</v>
      </c>
      <c r="B3801" s="18" t="s">
        <v>14</v>
      </c>
      <c r="C3801" s="18" t="s">
        <v>25</v>
      </c>
      <c r="D3801" s="18" t="s">
        <v>32</v>
      </c>
      <c r="E3801" s="18" t="s">
        <v>45</v>
      </c>
      <c r="F3801" s="18">
        <v>1004</v>
      </c>
      <c r="G3801" s="18">
        <v>382.8</v>
      </c>
      <c r="H3801" s="18">
        <v>571.20000000000005</v>
      </c>
      <c r="I3801" s="43">
        <v>312</v>
      </c>
      <c r="J3801" s="18" t="s">
        <v>47</v>
      </c>
      <c r="K3801" t="s">
        <v>6073</v>
      </c>
      <c r="L3801" s="18" t="s">
        <v>244</v>
      </c>
    </row>
    <row r="3802" spans="1:12" x14ac:dyDescent="0.3">
      <c r="A3802" t="s">
        <v>7849</v>
      </c>
      <c r="B3802" s="18" t="s">
        <v>18</v>
      </c>
      <c r="C3802" s="18" t="s">
        <v>30</v>
      </c>
      <c r="D3802" s="18" t="s">
        <v>32</v>
      </c>
      <c r="E3802" s="18" t="s">
        <v>36</v>
      </c>
      <c r="F3802" s="18">
        <v>1063</v>
      </c>
      <c r="G3802" s="18">
        <v>1147.31</v>
      </c>
      <c r="H3802" s="18">
        <v>1378.17</v>
      </c>
      <c r="I3802" s="43">
        <v>320</v>
      </c>
      <c r="J3802" s="18" t="s">
        <v>47</v>
      </c>
      <c r="K3802" t="s">
        <v>5655</v>
      </c>
      <c r="L3802" s="18" t="s">
        <v>401</v>
      </c>
    </row>
    <row r="3803" spans="1:12" x14ac:dyDescent="0.3">
      <c r="A3803" t="s">
        <v>10166</v>
      </c>
      <c r="B3803" s="18" t="s">
        <v>13</v>
      </c>
      <c r="C3803" s="18" t="s">
        <v>26</v>
      </c>
      <c r="D3803" s="18" t="s">
        <v>35</v>
      </c>
      <c r="E3803" s="18" t="s">
        <v>39</v>
      </c>
      <c r="F3803" s="18">
        <v>1027</v>
      </c>
      <c r="G3803" s="18">
        <v>1931.06</v>
      </c>
      <c r="H3803" s="18">
        <v>3851.84</v>
      </c>
      <c r="I3803" s="43">
        <v>458</v>
      </c>
      <c r="J3803" s="18" t="s">
        <v>47</v>
      </c>
      <c r="K3803" t="s">
        <v>5073</v>
      </c>
      <c r="L3803" s="18" t="s">
        <v>3526</v>
      </c>
    </row>
    <row r="3804" spans="1:12" x14ac:dyDescent="0.3">
      <c r="A3804" t="s">
        <v>7763</v>
      </c>
      <c r="B3804" s="18" t="s">
        <v>13</v>
      </c>
      <c r="C3804" s="18" t="s">
        <v>30</v>
      </c>
      <c r="D3804" s="18" t="s">
        <v>32</v>
      </c>
      <c r="E3804" s="18" t="s">
        <v>41</v>
      </c>
      <c r="F3804" s="18">
        <v>1096</v>
      </c>
      <c r="G3804" s="18">
        <v>1057.72</v>
      </c>
      <c r="H3804" s="18">
        <v>1400.3</v>
      </c>
      <c r="I3804" s="43">
        <v>133</v>
      </c>
      <c r="J3804" s="18" t="s">
        <v>47</v>
      </c>
      <c r="K3804" t="s">
        <v>5585</v>
      </c>
      <c r="L3804" s="18" t="s">
        <v>2690</v>
      </c>
    </row>
    <row r="3805" spans="1:12" x14ac:dyDescent="0.3">
      <c r="A3805" t="s">
        <v>9995</v>
      </c>
      <c r="B3805" s="18" t="s">
        <v>13</v>
      </c>
      <c r="C3805" s="18" t="s">
        <v>27</v>
      </c>
      <c r="D3805" s="18" t="s">
        <v>35</v>
      </c>
      <c r="E3805" s="18" t="s">
        <v>39</v>
      </c>
      <c r="F3805" s="18">
        <v>1054</v>
      </c>
      <c r="G3805" s="18">
        <v>1067.9100000000001</v>
      </c>
      <c r="H3805" s="18">
        <v>1426.45</v>
      </c>
      <c r="I3805" s="43">
        <v>435</v>
      </c>
      <c r="J3805" s="18" t="s">
        <v>47</v>
      </c>
      <c r="K3805" t="s">
        <v>5264</v>
      </c>
      <c r="L3805" s="18" t="s">
        <v>3253</v>
      </c>
    </row>
    <row r="3806" spans="1:12" x14ac:dyDescent="0.3">
      <c r="A3806" t="s">
        <v>8020</v>
      </c>
      <c r="B3806" s="18" t="s">
        <v>20</v>
      </c>
      <c r="C3806" s="18" t="s">
        <v>27</v>
      </c>
      <c r="D3806" s="18" t="s">
        <v>35</v>
      </c>
      <c r="E3806" s="18" t="s">
        <v>42</v>
      </c>
      <c r="F3806" s="18">
        <v>1030</v>
      </c>
      <c r="G3806" s="18">
        <v>228.79</v>
      </c>
      <c r="H3806" s="18">
        <v>405.39</v>
      </c>
      <c r="I3806" s="43">
        <v>196</v>
      </c>
      <c r="J3806" s="18" t="s">
        <v>47</v>
      </c>
      <c r="K3806" t="s">
        <v>4526</v>
      </c>
      <c r="L3806" s="18" t="s">
        <v>3363</v>
      </c>
    </row>
    <row r="3807" spans="1:12" x14ac:dyDescent="0.3">
      <c r="A3807" t="s">
        <v>8738</v>
      </c>
      <c r="B3807" s="18" t="s">
        <v>11</v>
      </c>
      <c r="C3807" s="18" t="s">
        <v>30</v>
      </c>
      <c r="D3807" s="18" t="s">
        <v>31</v>
      </c>
      <c r="E3807" s="18" t="s">
        <v>39</v>
      </c>
      <c r="F3807" s="18">
        <v>1068</v>
      </c>
      <c r="G3807" s="18">
        <v>635.15</v>
      </c>
      <c r="H3807" s="18">
        <v>1016.26</v>
      </c>
      <c r="I3807" s="43">
        <v>230</v>
      </c>
      <c r="J3807" s="18" t="s">
        <v>47</v>
      </c>
      <c r="K3807" t="s">
        <v>5270</v>
      </c>
      <c r="L3807" s="18" t="s">
        <v>1232</v>
      </c>
    </row>
    <row r="3808" spans="1:12" x14ac:dyDescent="0.3">
      <c r="A3808" t="s">
        <v>10140</v>
      </c>
      <c r="B3808" s="18" t="s">
        <v>13</v>
      </c>
      <c r="C3808" s="18" t="s">
        <v>22</v>
      </c>
      <c r="D3808" s="18" t="s">
        <v>33</v>
      </c>
      <c r="E3808" s="18" t="s">
        <v>43</v>
      </c>
      <c r="F3808" s="18">
        <v>1062</v>
      </c>
      <c r="G3808" s="18">
        <v>1175.94</v>
      </c>
      <c r="H3808" s="18">
        <v>2173.56</v>
      </c>
      <c r="I3808" s="43">
        <v>98</v>
      </c>
      <c r="J3808" s="18" t="s">
        <v>47</v>
      </c>
      <c r="K3808" t="s">
        <v>5100</v>
      </c>
      <c r="L3808" s="18" t="s">
        <v>3491</v>
      </c>
    </row>
    <row r="3809" spans="1:12" x14ac:dyDescent="0.3">
      <c r="A3809" t="s">
        <v>8590</v>
      </c>
      <c r="B3809" s="18" t="s">
        <v>15</v>
      </c>
      <c r="C3809" s="18" t="s">
        <v>22</v>
      </c>
      <c r="D3809" s="18" t="s">
        <v>31</v>
      </c>
      <c r="E3809" s="18" t="s">
        <v>40</v>
      </c>
      <c r="F3809" s="18">
        <v>1005</v>
      </c>
      <c r="G3809" s="18">
        <v>1869.56</v>
      </c>
      <c r="H3809" s="18">
        <v>3176.99</v>
      </c>
      <c r="I3809" s="43">
        <v>166</v>
      </c>
      <c r="J3809" s="18" t="s">
        <v>47</v>
      </c>
      <c r="K3809" t="s">
        <v>6041</v>
      </c>
      <c r="L3809" s="18" t="s">
        <v>995</v>
      </c>
    </row>
    <row r="3810" spans="1:12" x14ac:dyDescent="0.3">
      <c r="A3810" t="s">
        <v>7206</v>
      </c>
      <c r="B3810" s="18" t="s">
        <v>14</v>
      </c>
      <c r="C3810" s="18" t="s">
        <v>27</v>
      </c>
      <c r="D3810" s="18" t="s">
        <v>32</v>
      </c>
      <c r="E3810" s="18" t="s">
        <v>43</v>
      </c>
      <c r="F3810" s="18">
        <v>1009</v>
      </c>
      <c r="G3810" s="18">
        <v>1460.1</v>
      </c>
      <c r="H3810" s="18">
        <v>2317.27</v>
      </c>
      <c r="I3810" s="43">
        <v>451</v>
      </c>
      <c r="J3810" s="18" t="s">
        <v>47</v>
      </c>
      <c r="K3810" t="s">
        <v>4644</v>
      </c>
      <c r="L3810" s="18" t="s">
        <v>987</v>
      </c>
    </row>
    <row r="3811" spans="1:12" x14ac:dyDescent="0.3">
      <c r="A3811" t="s">
        <v>9264</v>
      </c>
      <c r="B3811" s="18" t="s">
        <v>19</v>
      </c>
      <c r="C3811" s="18" t="s">
        <v>29</v>
      </c>
      <c r="D3811" s="18" t="s">
        <v>31</v>
      </c>
      <c r="E3811" s="18" t="s">
        <v>36</v>
      </c>
      <c r="F3811" s="18">
        <v>1042</v>
      </c>
      <c r="G3811" s="18">
        <v>471.03</v>
      </c>
      <c r="H3811" s="18">
        <v>714.67</v>
      </c>
      <c r="I3811" s="43">
        <v>219</v>
      </c>
      <c r="J3811" s="18" t="s">
        <v>47</v>
      </c>
      <c r="K3811" t="s">
        <v>5829</v>
      </c>
      <c r="L3811" s="18" t="s">
        <v>2090</v>
      </c>
    </row>
    <row r="3812" spans="1:12" x14ac:dyDescent="0.3">
      <c r="A3812" t="s">
        <v>9502</v>
      </c>
      <c r="B3812" s="18" t="s">
        <v>14</v>
      </c>
      <c r="C3812" s="18" t="s">
        <v>29</v>
      </c>
      <c r="D3812" s="18" t="s">
        <v>35</v>
      </c>
      <c r="E3812" s="18" t="s">
        <v>39</v>
      </c>
      <c r="F3812" s="18">
        <v>1009</v>
      </c>
      <c r="G3812" s="18">
        <v>433.22</v>
      </c>
      <c r="H3812" s="18">
        <v>499.77</v>
      </c>
      <c r="I3812" s="43">
        <v>441</v>
      </c>
      <c r="J3812" s="18" t="s">
        <v>47</v>
      </c>
      <c r="K3812" t="s">
        <v>5678</v>
      </c>
      <c r="L3812" s="18" t="s">
        <v>2473</v>
      </c>
    </row>
    <row r="3813" spans="1:12" x14ac:dyDescent="0.3">
      <c r="A3813" t="s">
        <v>6406</v>
      </c>
      <c r="B3813" s="18" t="s">
        <v>13</v>
      </c>
      <c r="C3813" s="18" t="s">
        <v>25</v>
      </c>
      <c r="D3813" s="18" t="s">
        <v>33</v>
      </c>
      <c r="E3813" s="18" t="s">
        <v>43</v>
      </c>
      <c r="F3813" s="18">
        <v>1096</v>
      </c>
      <c r="G3813" s="18">
        <v>1708.51</v>
      </c>
      <c r="H3813" s="18">
        <v>2830.28</v>
      </c>
      <c r="I3813" s="43">
        <v>275</v>
      </c>
      <c r="J3813" s="18" t="s">
        <v>47</v>
      </c>
      <c r="K3813" t="s">
        <v>5983</v>
      </c>
      <c r="L3813" s="18" t="s">
        <v>1544</v>
      </c>
    </row>
    <row r="3814" spans="1:12" x14ac:dyDescent="0.3">
      <c r="A3814" t="s">
        <v>10182</v>
      </c>
      <c r="B3814" s="18" t="s">
        <v>18</v>
      </c>
      <c r="C3814" s="18" t="s">
        <v>25</v>
      </c>
      <c r="D3814" s="18" t="s">
        <v>33</v>
      </c>
      <c r="E3814" s="18" t="s">
        <v>38</v>
      </c>
      <c r="F3814" s="18">
        <v>1076</v>
      </c>
      <c r="G3814" s="18">
        <v>341.62</v>
      </c>
      <c r="H3814" s="18">
        <v>394.42</v>
      </c>
      <c r="I3814" s="43">
        <v>356</v>
      </c>
      <c r="J3814" s="18" t="s">
        <v>47</v>
      </c>
      <c r="K3814" t="s">
        <v>4829</v>
      </c>
      <c r="L3814" s="18" t="s">
        <v>3550</v>
      </c>
    </row>
    <row r="3815" spans="1:12" x14ac:dyDescent="0.3">
      <c r="A3815" t="s">
        <v>8217</v>
      </c>
      <c r="B3815" s="18" t="s">
        <v>13</v>
      </c>
      <c r="C3815" s="18" t="s">
        <v>25</v>
      </c>
      <c r="D3815" s="18" t="s">
        <v>33</v>
      </c>
      <c r="E3815" s="18" t="s">
        <v>41</v>
      </c>
      <c r="F3815" s="18">
        <v>1006</v>
      </c>
      <c r="G3815" s="18">
        <v>1572.44</v>
      </c>
      <c r="H3815" s="18">
        <v>2122.2199999999998</v>
      </c>
      <c r="I3815" s="43">
        <v>445</v>
      </c>
      <c r="J3815" s="18" t="s">
        <v>47</v>
      </c>
      <c r="K3815" t="s">
        <v>5125</v>
      </c>
      <c r="L3815" s="18" t="s">
        <v>389</v>
      </c>
    </row>
    <row r="3816" spans="1:12" x14ac:dyDescent="0.3">
      <c r="A3816" t="s">
        <v>10604</v>
      </c>
      <c r="B3816" s="18" t="s">
        <v>13</v>
      </c>
      <c r="C3816" s="18" t="s">
        <v>21</v>
      </c>
      <c r="D3816" s="18" t="s">
        <v>33</v>
      </c>
      <c r="E3816" s="18" t="s">
        <v>41</v>
      </c>
      <c r="F3816" s="18">
        <v>1077</v>
      </c>
      <c r="G3816" s="18">
        <v>630.44000000000005</v>
      </c>
      <c r="H3816" s="18">
        <v>947.14</v>
      </c>
      <c r="I3816" s="43">
        <v>18</v>
      </c>
      <c r="J3816" s="18" t="s">
        <v>47</v>
      </c>
      <c r="K3816" t="s">
        <v>4508</v>
      </c>
      <c r="L3816" s="18" t="s">
        <v>389</v>
      </c>
    </row>
    <row r="3817" spans="1:12" x14ac:dyDescent="0.3">
      <c r="A3817" t="s">
        <v>9133</v>
      </c>
      <c r="B3817" s="18" t="s">
        <v>13</v>
      </c>
      <c r="C3817" s="18" t="s">
        <v>24</v>
      </c>
      <c r="D3817" s="18" t="s">
        <v>34</v>
      </c>
      <c r="E3817" s="18" t="s">
        <v>38</v>
      </c>
      <c r="F3817" s="18">
        <v>1052</v>
      </c>
      <c r="G3817" s="18">
        <v>1716.11</v>
      </c>
      <c r="H3817" s="18">
        <v>2474.52</v>
      </c>
      <c r="I3817" s="43">
        <v>419</v>
      </c>
      <c r="J3817" s="18" t="s">
        <v>47</v>
      </c>
      <c r="K3817" t="s">
        <v>5495</v>
      </c>
      <c r="L3817" s="18" t="s">
        <v>1885</v>
      </c>
    </row>
    <row r="3818" spans="1:12" x14ac:dyDescent="0.3">
      <c r="A3818" t="s">
        <v>7388</v>
      </c>
      <c r="B3818" s="18" t="s">
        <v>12</v>
      </c>
      <c r="C3818" s="18" t="s">
        <v>27</v>
      </c>
      <c r="D3818" s="18" t="s">
        <v>35</v>
      </c>
      <c r="E3818" s="18" t="s">
        <v>41</v>
      </c>
      <c r="F3818" s="18">
        <v>1008</v>
      </c>
      <c r="G3818" s="18">
        <v>536.32000000000005</v>
      </c>
      <c r="H3818" s="18">
        <v>849.86</v>
      </c>
      <c r="I3818" s="43">
        <v>209</v>
      </c>
      <c r="J3818" s="18" t="s">
        <v>47</v>
      </c>
      <c r="K3818" t="s">
        <v>4566</v>
      </c>
      <c r="L3818" s="18" t="s">
        <v>765</v>
      </c>
    </row>
    <row r="3819" spans="1:12" x14ac:dyDescent="0.3">
      <c r="A3819" t="s">
        <v>8990</v>
      </c>
      <c r="B3819" s="18" t="s">
        <v>13</v>
      </c>
      <c r="C3819" s="18" t="s">
        <v>29</v>
      </c>
      <c r="D3819" s="18" t="s">
        <v>34</v>
      </c>
      <c r="E3819" s="18" t="s">
        <v>42</v>
      </c>
      <c r="F3819" s="18">
        <v>1020</v>
      </c>
      <c r="G3819" s="18">
        <v>1038.3</v>
      </c>
      <c r="H3819" s="18">
        <v>1229.0999999999999</v>
      </c>
      <c r="I3819" s="43">
        <v>320</v>
      </c>
      <c r="J3819" s="18" t="s">
        <v>47</v>
      </c>
      <c r="K3819" t="s">
        <v>5954</v>
      </c>
      <c r="L3819" s="18" t="s">
        <v>765</v>
      </c>
    </row>
    <row r="3820" spans="1:12" x14ac:dyDescent="0.3">
      <c r="A3820" t="s">
        <v>7814</v>
      </c>
      <c r="B3820" s="18" t="s">
        <v>11</v>
      </c>
      <c r="C3820" s="18" t="s">
        <v>26</v>
      </c>
      <c r="D3820" s="18" t="s">
        <v>32</v>
      </c>
      <c r="E3820" s="18" t="s">
        <v>36</v>
      </c>
      <c r="F3820" s="18">
        <v>1047</v>
      </c>
      <c r="G3820" s="18">
        <v>441.64</v>
      </c>
      <c r="H3820" s="18">
        <v>685.58</v>
      </c>
      <c r="I3820" s="43">
        <v>418</v>
      </c>
      <c r="J3820" s="18" t="s">
        <v>47</v>
      </c>
      <c r="K3820" t="s">
        <v>5416</v>
      </c>
      <c r="L3820" s="18" t="s">
        <v>2852</v>
      </c>
    </row>
    <row r="3821" spans="1:12" x14ac:dyDescent="0.3">
      <c r="A3821" t="s">
        <v>9927</v>
      </c>
      <c r="B3821" s="18" t="s">
        <v>11</v>
      </c>
      <c r="C3821" s="18" t="s">
        <v>30</v>
      </c>
      <c r="D3821" s="18" t="s">
        <v>34</v>
      </c>
      <c r="E3821" s="18" t="s">
        <v>39</v>
      </c>
      <c r="F3821" s="18">
        <v>1076</v>
      </c>
      <c r="G3821" s="18">
        <v>519.69000000000005</v>
      </c>
      <c r="H3821" s="18">
        <v>638.66</v>
      </c>
      <c r="I3821" s="43">
        <v>412</v>
      </c>
      <c r="J3821" s="18" t="s">
        <v>47</v>
      </c>
      <c r="K3821" t="s">
        <v>4840</v>
      </c>
      <c r="L3821" s="18" t="s">
        <v>3147</v>
      </c>
    </row>
    <row r="3822" spans="1:12" x14ac:dyDescent="0.3">
      <c r="A3822" t="s">
        <v>7048</v>
      </c>
      <c r="B3822" s="18" t="s">
        <v>13</v>
      </c>
      <c r="C3822" s="18" t="s">
        <v>28</v>
      </c>
      <c r="D3822" s="18" t="s">
        <v>35</v>
      </c>
      <c r="E3822" s="18" t="s">
        <v>37</v>
      </c>
      <c r="F3822" s="18">
        <v>1023</v>
      </c>
      <c r="G3822" s="18">
        <v>113.56</v>
      </c>
      <c r="H3822" s="18">
        <v>200.19</v>
      </c>
      <c r="I3822" s="43">
        <v>298</v>
      </c>
      <c r="J3822" s="18" t="s">
        <v>47</v>
      </c>
      <c r="K3822" t="s">
        <v>5133</v>
      </c>
      <c r="L3822" s="18" t="s">
        <v>1893</v>
      </c>
    </row>
    <row r="3823" spans="1:12" x14ac:dyDescent="0.3">
      <c r="A3823" t="s">
        <v>7090</v>
      </c>
      <c r="B3823" s="18" t="s">
        <v>13</v>
      </c>
      <c r="C3823" s="18" t="s">
        <v>22</v>
      </c>
      <c r="D3823" s="18" t="s">
        <v>34</v>
      </c>
      <c r="E3823" s="18" t="s">
        <v>38</v>
      </c>
      <c r="F3823" s="18">
        <v>1024</v>
      </c>
      <c r="G3823" s="18">
        <v>865.84</v>
      </c>
      <c r="H3823" s="18">
        <v>1532.91</v>
      </c>
      <c r="I3823" s="43">
        <v>30</v>
      </c>
      <c r="J3823" s="18" t="s">
        <v>47</v>
      </c>
      <c r="K3823" t="s">
        <v>6219</v>
      </c>
      <c r="L3823" s="18" t="s">
        <v>590</v>
      </c>
    </row>
    <row r="3824" spans="1:12" x14ac:dyDescent="0.3">
      <c r="A3824" t="s">
        <v>7671</v>
      </c>
      <c r="B3824" s="18" t="s">
        <v>12</v>
      </c>
      <c r="C3824" s="18" t="s">
        <v>30</v>
      </c>
      <c r="D3824" s="18" t="s">
        <v>33</v>
      </c>
      <c r="E3824" s="18" t="s">
        <v>44</v>
      </c>
      <c r="F3824" s="18">
        <v>1056</v>
      </c>
      <c r="G3824" s="18">
        <v>1352.64</v>
      </c>
      <c r="H3824" s="18">
        <v>2031.21</v>
      </c>
      <c r="I3824" s="43">
        <v>137</v>
      </c>
      <c r="J3824" s="18" t="s">
        <v>47</v>
      </c>
      <c r="K3824" t="s">
        <v>5431</v>
      </c>
      <c r="L3824" s="18" t="s">
        <v>2965</v>
      </c>
    </row>
    <row r="3825" spans="1:12" x14ac:dyDescent="0.3">
      <c r="A3825" t="s">
        <v>7089</v>
      </c>
      <c r="B3825" s="18" t="s">
        <v>16</v>
      </c>
      <c r="C3825" s="18" t="s">
        <v>23</v>
      </c>
      <c r="D3825" s="18" t="s">
        <v>35</v>
      </c>
      <c r="E3825" s="18" t="s">
        <v>36</v>
      </c>
      <c r="F3825" s="18">
        <v>1099</v>
      </c>
      <c r="G3825" s="18">
        <v>328.07</v>
      </c>
      <c r="H3825" s="18">
        <v>421.49</v>
      </c>
      <c r="I3825" s="43">
        <v>411</v>
      </c>
      <c r="J3825" s="18" t="s">
        <v>47</v>
      </c>
      <c r="K3825" t="s">
        <v>4675</v>
      </c>
      <c r="L3825" s="18" t="s">
        <v>4017</v>
      </c>
    </row>
    <row r="3826" spans="1:12" x14ac:dyDescent="0.3">
      <c r="A3826" t="s">
        <v>10059</v>
      </c>
      <c r="B3826" s="18" t="s">
        <v>14</v>
      </c>
      <c r="C3826" s="18" t="s">
        <v>24</v>
      </c>
      <c r="D3826" s="18" t="s">
        <v>31</v>
      </c>
      <c r="E3826" s="18" t="s">
        <v>40</v>
      </c>
      <c r="F3826" s="18">
        <v>1017</v>
      </c>
      <c r="G3826" s="18">
        <v>474.84</v>
      </c>
      <c r="H3826" s="18">
        <v>682.57</v>
      </c>
      <c r="I3826" s="43">
        <v>171</v>
      </c>
      <c r="J3826" s="18" t="s">
        <v>47</v>
      </c>
      <c r="K3826" t="s">
        <v>4486</v>
      </c>
      <c r="L3826" s="18" t="s">
        <v>3367</v>
      </c>
    </row>
    <row r="3827" spans="1:12" x14ac:dyDescent="0.3">
      <c r="A3827" t="s">
        <v>6337</v>
      </c>
      <c r="B3827" s="18" t="s">
        <v>17</v>
      </c>
      <c r="C3827" s="18" t="s">
        <v>29</v>
      </c>
      <c r="D3827" s="18" t="s">
        <v>33</v>
      </c>
      <c r="E3827" s="18" t="s">
        <v>42</v>
      </c>
      <c r="F3827" s="18">
        <v>1065</v>
      </c>
      <c r="G3827" s="18">
        <v>1428.79</v>
      </c>
      <c r="H3827" s="18">
        <v>2328.81</v>
      </c>
      <c r="I3827" s="43">
        <v>370</v>
      </c>
      <c r="J3827" s="18" t="s">
        <v>47</v>
      </c>
      <c r="K3827" t="s">
        <v>5866</v>
      </c>
      <c r="L3827" s="18" t="s">
        <v>1729</v>
      </c>
    </row>
    <row r="3828" spans="1:12" x14ac:dyDescent="0.3">
      <c r="A3828" t="s">
        <v>7125</v>
      </c>
      <c r="B3828" s="18" t="s">
        <v>20</v>
      </c>
      <c r="C3828" s="18" t="s">
        <v>27</v>
      </c>
      <c r="D3828" s="18" t="s">
        <v>33</v>
      </c>
      <c r="E3828" s="18" t="s">
        <v>42</v>
      </c>
      <c r="F3828" s="18">
        <v>1032</v>
      </c>
      <c r="G3828" s="18">
        <v>809.93</v>
      </c>
      <c r="H3828" s="18">
        <v>969.87</v>
      </c>
      <c r="I3828" s="43">
        <v>261</v>
      </c>
      <c r="J3828" s="18" t="s">
        <v>47</v>
      </c>
      <c r="K3828" t="s">
        <v>6071</v>
      </c>
      <c r="L3828" s="18" t="s">
        <v>1247</v>
      </c>
    </row>
    <row r="3829" spans="1:12" x14ac:dyDescent="0.3">
      <c r="A3829" t="s">
        <v>7049</v>
      </c>
      <c r="B3829" s="18" t="s">
        <v>16</v>
      </c>
      <c r="C3829" s="18" t="s">
        <v>22</v>
      </c>
      <c r="D3829" s="18" t="s">
        <v>34</v>
      </c>
      <c r="E3829" s="18" t="s">
        <v>41</v>
      </c>
      <c r="F3829" s="18">
        <v>1048</v>
      </c>
      <c r="G3829" s="18">
        <v>1014.16</v>
      </c>
      <c r="H3829" s="18">
        <v>1790.32</v>
      </c>
      <c r="I3829" s="43">
        <v>300</v>
      </c>
      <c r="J3829" s="18" t="s">
        <v>47</v>
      </c>
      <c r="K3829" t="s">
        <v>4611</v>
      </c>
      <c r="L3829" s="18" t="s">
        <v>4085</v>
      </c>
    </row>
    <row r="3830" spans="1:12" x14ac:dyDescent="0.3">
      <c r="A3830" t="s">
        <v>8000</v>
      </c>
      <c r="B3830" s="18" t="s">
        <v>19</v>
      </c>
      <c r="C3830" s="18" t="s">
        <v>29</v>
      </c>
      <c r="D3830" s="18" t="s">
        <v>31</v>
      </c>
      <c r="E3830" s="18" t="s">
        <v>39</v>
      </c>
      <c r="F3830" s="18">
        <v>1018</v>
      </c>
      <c r="G3830" s="18">
        <v>1106.22</v>
      </c>
      <c r="H3830" s="18">
        <v>1977.69</v>
      </c>
      <c r="I3830" s="43">
        <v>19</v>
      </c>
      <c r="J3830" s="18" t="s">
        <v>47</v>
      </c>
      <c r="K3830" t="s">
        <v>5553</v>
      </c>
      <c r="L3830" s="18" t="s">
        <v>2743</v>
      </c>
    </row>
    <row r="3831" spans="1:12" x14ac:dyDescent="0.3">
      <c r="A3831" t="s">
        <v>6367</v>
      </c>
      <c r="B3831" s="18" t="s">
        <v>20</v>
      </c>
      <c r="C3831" s="18" t="s">
        <v>29</v>
      </c>
      <c r="D3831" s="18" t="s">
        <v>31</v>
      </c>
      <c r="E3831" s="18" t="s">
        <v>40</v>
      </c>
      <c r="F3831" s="18">
        <v>1034</v>
      </c>
      <c r="G3831" s="18">
        <v>246.91</v>
      </c>
      <c r="H3831" s="18">
        <v>279.27</v>
      </c>
      <c r="I3831" s="43">
        <v>239</v>
      </c>
      <c r="J3831" s="18" t="s">
        <v>47</v>
      </c>
      <c r="K3831" t="s">
        <v>4511</v>
      </c>
      <c r="L3831" s="18" t="s">
        <v>4196</v>
      </c>
    </row>
    <row r="3832" spans="1:12" x14ac:dyDescent="0.3">
      <c r="A3832" t="s">
        <v>8645</v>
      </c>
      <c r="B3832" s="18" t="s">
        <v>13</v>
      </c>
      <c r="C3832" s="18" t="s">
        <v>30</v>
      </c>
      <c r="D3832" s="18" t="s">
        <v>35</v>
      </c>
      <c r="E3832" s="18" t="s">
        <v>40</v>
      </c>
      <c r="F3832" s="18">
        <v>1068</v>
      </c>
      <c r="G3832" s="18">
        <v>1413.25</v>
      </c>
      <c r="H3832" s="18">
        <v>1995.99</v>
      </c>
      <c r="I3832" s="43">
        <v>52</v>
      </c>
      <c r="J3832" s="18" t="s">
        <v>47</v>
      </c>
      <c r="K3832" t="s">
        <v>5587</v>
      </c>
      <c r="L3832" s="18" t="s">
        <v>1094</v>
      </c>
    </row>
    <row r="3833" spans="1:12" x14ac:dyDescent="0.3">
      <c r="A3833" t="s">
        <v>7309</v>
      </c>
      <c r="B3833" s="18" t="s">
        <v>11</v>
      </c>
      <c r="C3833" s="18" t="s">
        <v>21</v>
      </c>
      <c r="D3833" s="18" t="s">
        <v>31</v>
      </c>
      <c r="E3833" s="18" t="s">
        <v>36</v>
      </c>
      <c r="F3833" s="18">
        <v>1061</v>
      </c>
      <c r="G3833" s="18">
        <v>870.19</v>
      </c>
      <c r="H3833" s="18">
        <v>1448.88</v>
      </c>
      <c r="I3833" s="43">
        <v>403</v>
      </c>
      <c r="J3833" s="18" t="s">
        <v>47</v>
      </c>
      <c r="K3833" t="s">
        <v>5690</v>
      </c>
      <c r="L3833" s="18" t="s">
        <v>1540</v>
      </c>
    </row>
    <row r="3834" spans="1:12" x14ac:dyDescent="0.3">
      <c r="A3834" t="s">
        <v>7787</v>
      </c>
      <c r="B3834" s="18" t="s">
        <v>20</v>
      </c>
      <c r="C3834" s="18" t="s">
        <v>25</v>
      </c>
      <c r="D3834" s="18" t="s">
        <v>31</v>
      </c>
      <c r="E3834" s="18" t="s">
        <v>45</v>
      </c>
      <c r="F3834" s="18">
        <v>1058</v>
      </c>
      <c r="G3834" s="18">
        <v>1087.76</v>
      </c>
      <c r="H3834" s="18">
        <v>1413.72</v>
      </c>
      <c r="I3834" s="43">
        <v>379</v>
      </c>
      <c r="J3834" s="18" t="s">
        <v>47</v>
      </c>
      <c r="K3834" t="s">
        <v>5316</v>
      </c>
      <c r="L3834" s="18" t="s">
        <v>1825</v>
      </c>
    </row>
    <row r="3835" spans="1:12" x14ac:dyDescent="0.3">
      <c r="A3835" t="s">
        <v>7277</v>
      </c>
      <c r="B3835" s="18" t="s">
        <v>17</v>
      </c>
      <c r="C3835" s="18" t="s">
        <v>23</v>
      </c>
      <c r="D3835" s="18" t="s">
        <v>34</v>
      </c>
      <c r="E3835" s="18" t="s">
        <v>44</v>
      </c>
      <c r="F3835" s="18">
        <v>1021</v>
      </c>
      <c r="G3835" s="18">
        <v>212.85</v>
      </c>
      <c r="H3835" s="18">
        <v>306.19</v>
      </c>
      <c r="I3835" s="43">
        <v>429</v>
      </c>
      <c r="J3835" s="18" t="s">
        <v>47</v>
      </c>
      <c r="K3835" t="s">
        <v>5494</v>
      </c>
      <c r="L3835" s="18" t="s">
        <v>2656</v>
      </c>
    </row>
    <row r="3836" spans="1:12" x14ac:dyDescent="0.3">
      <c r="A3836" t="s">
        <v>10527</v>
      </c>
      <c r="B3836" s="18" t="s">
        <v>16</v>
      </c>
      <c r="C3836" s="18" t="s">
        <v>23</v>
      </c>
      <c r="D3836" s="18" t="s">
        <v>31</v>
      </c>
      <c r="E3836" s="18" t="s">
        <v>38</v>
      </c>
      <c r="F3836" s="18">
        <v>1074</v>
      </c>
      <c r="G3836" s="18">
        <v>567</v>
      </c>
      <c r="H3836" s="18">
        <v>648.91999999999996</v>
      </c>
      <c r="I3836" s="43">
        <v>188</v>
      </c>
      <c r="J3836" s="18" t="s">
        <v>47</v>
      </c>
      <c r="K3836" t="s">
        <v>4627</v>
      </c>
      <c r="L3836" s="18" t="s">
        <v>4068</v>
      </c>
    </row>
    <row r="3837" spans="1:12" x14ac:dyDescent="0.3">
      <c r="A3837" t="s">
        <v>8338</v>
      </c>
      <c r="B3837" s="18" t="s">
        <v>14</v>
      </c>
      <c r="C3837" s="18" t="s">
        <v>23</v>
      </c>
      <c r="D3837" s="18" t="s">
        <v>32</v>
      </c>
      <c r="E3837" s="18" t="s">
        <v>45</v>
      </c>
      <c r="F3837" s="18">
        <v>1027</v>
      </c>
      <c r="G3837" s="18">
        <v>1075.3800000000001</v>
      </c>
      <c r="H3837" s="18">
        <v>2131.58</v>
      </c>
      <c r="I3837" s="43">
        <v>392</v>
      </c>
      <c r="J3837" s="18" t="s">
        <v>47</v>
      </c>
      <c r="K3837" t="s">
        <v>4742</v>
      </c>
      <c r="L3837" s="18" t="s">
        <v>588</v>
      </c>
    </row>
    <row r="3838" spans="1:12" x14ac:dyDescent="0.3">
      <c r="A3838" t="s">
        <v>9930</v>
      </c>
      <c r="B3838" s="18" t="s">
        <v>18</v>
      </c>
      <c r="C3838" s="18" t="s">
        <v>29</v>
      </c>
      <c r="D3838" s="18" t="s">
        <v>31</v>
      </c>
      <c r="E3838" s="18" t="s">
        <v>41</v>
      </c>
      <c r="F3838" s="18">
        <v>1083</v>
      </c>
      <c r="G3838" s="18">
        <v>686.82</v>
      </c>
      <c r="H3838" s="18">
        <v>1287.54</v>
      </c>
      <c r="I3838" s="43">
        <v>99</v>
      </c>
      <c r="J3838" s="18" t="s">
        <v>47</v>
      </c>
      <c r="K3838" t="s">
        <v>5320</v>
      </c>
      <c r="L3838" s="18" t="s">
        <v>376</v>
      </c>
    </row>
    <row r="3839" spans="1:12" x14ac:dyDescent="0.3">
      <c r="A3839" t="s">
        <v>9526</v>
      </c>
      <c r="B3839" s="18" t="s">
        <v>20</v>
      </c>
      <c r="C3839" s="18" t="s">
        <v>26</v>
      </c>
      <c r="D3839" s="18" t="s">
        <v>33</v>
      </c>
      <c r="E3839" s="18" t="s">
        <v>41</v>
      </c>
      <c r="F3839" s="18">
        <v>1019</v>
      </c>
      <c r="G3839" s="18">
        <v>906.91</v>
      </c>
      <c r="H3839" s="18">
        <v>1316.79</v>
      </c>
      <c r="I3839" s="43">
        <v>178</v>
      </c>
      <c r="J3839" s="18" t="s">
        <v>47</v>
      </c>
      <c r="K3839" t="s">
        <v>4478</v>
      </c>
      <c r="L3839" s="18" t="s">
        <v>2508</v>
      </c>
    </row>
    <row r="3840" spans="1:12" x14ac:dyDescent="0.3">
      <c r="A3840" t="s">
        <v>8942</v>
      </c>
      <c r="B3840" s="18" t="s">
        <v>15</v>
      </c>
      <c r="C3840" s="18" t="s">
        <v>22</v>
      </c>
      <c r="D3840" s="18" t="s">
        <v>34</v>
      </c>
      <c r="E3840" s="18" t="s">
        <v>45</v>
      </c>
      <c r="F3840" s="18">
        <v>1053</v>
      </c>
      <c r="G3840" s="18">
        <v>1728.78</v>
      </c>
      <c r="H3840" s="18">
        <v>3267.09</v>
      </c>
      <c r="I3840" s="43">
        <v>266</v>
      </c>
      <c r="J3840" s="18" t="s">
        <v>47</v>
      </c>
      <c r="K3840" t="s">
        <v>5971</v>
      </c>
      <c r="L3840" s="18" t="s">
        <v>1580</v>
      </c>
    </row>
    <row r="3841" spans="1:12" x14ac:dyDescent="0.3">
      <c r="A3841" t="s">
        <v>6622</v>
      </c>
      <c r="B3841" s="18" t="s">
        <v>19</v>
      </c>
      <c r="C3841" s="18" t="s">
        <v>26</v>
      </c>
      <c r="D3841" s="18" t="s">
        <v>34</v>
      </c>
      <c r="E3841" s="18" t="s">
        <v>43</v>
      </c>
      <c r="F3841" s="18">
        <v>1097</v>
      </c>
      <c r="G3841" s="18">
        <v>1161.17</v>
      </c>
      <c r="H3841" s="18">
        <v>2186.3200000000002</v>
      </c>
      <c r="I3841" s="43">
        <v>277</v>
      </c>
      <c r="J3841" s="18" t="s">
        <v>47</v>
      </c>
      <c r="K3841" t="s">
        <v>5423</v>
      </c>
      <c r="L3841" s="18" t="s">
        <v>1631</v>
      </c>
    </row>
    <row r="3842" spans="1:12" x14ac:dyDescent="0.3">
      <c r="A3842" t="s">
        <v>8444</v>
      </c>
      <c r="B3842" s="18" t="s">
        <v>11</v>
      </c>
      <c r="C3842" s="18" t="s">
        <v>24</v>
      </c>
      <c r="D3842" s="18" t="s">
        <v>31</v>
      </c>
      <c r="E3842" s="18" t="s">
        <v>38</v>
      </c>
      <c r="F3842" s="18">
        <v>1046</v>
      </c>
      <c r="G3842" s="18">
        <v>123.81</v>
      </c>
      <c r="H3842" s="18">
        <v>184.62</v>
      </c>
      <c r="I3842" s="43">
        <v>60</v>
      </c>
      <c r="J3842" s="18" t="s">
        <v>47</v>
      </c>
      <c r="K3842" t="s">
        <v>5394</v>
      </c>
      <c r="L3842" s="18" t="s">
        <v>774</v>
      </c>
    </row>
    <row r="3843" spans="1:12" x14ac:dyDescent="0.3">
      <c r="A3843" t="s">
        <v>10156</v>
      </c>
      <c r="B3843" s="18" t="s">
        <v>20</v>
      </c>
      <c r="C3843" s="18" t="s">
        <v>25</v>
      </c>
      <c r="D3843" s="18" t="s">
        <v>34</v>
      </c>
      <c r="E3843" s="18" t="s">
        <v>36</v>
      </c>
      <c r="F3843" s="18">
        <v>1077</v>
      </c>
      <c r="G3843" s="18">
        <v>782.94</v>
      </c>
      <c r="H3843" s="18">
        <v>1073.06</v>
      </c>
      <c r="I3843" s="43">
        <v>353</v>
      </c>
      <c r="J3843" s="18" t="s">
        <v>47</v>
      </c>
      <c r="K3843" t="s">
        <v>5085</v>
      </c>
      <c r="L3843" s="18" t="s">
        <v>3509</v>
      </c>
    </row>
    <row r="3844" spans="1:12" x14ac:dyDescent="0.3">
      <c r="A3844" t="s">
        <v>7086</v>
      </c>
      <c r="B3844" s="18" t="s">
        <v>16</v>
      </c>
      <c r="C3844" s="18" t="s">
        <v>24</v>
      </c>
      <c r="D3844" s="18" t="s">
        <v>31</v>
      </c>
      <c r="E3844" s="18" t="s">
        <v>38</v>
      </c>
      <c r="F3844" s="18">
        <v>1024</v>
      </c>
      <c r="G3844" s="18">
        <v>555.38</v>
      </c>
      <c r="H3844" s="18">
        <v>989.72</v>
      </c>
      <c r="I3844" s="43">
        <v>396</v>
      </c>
      <c r="J3844" s="18" t="s">
        <v>47</v>
      </c>
      <c r="K3844" t="s">
        <v>4447</v>
      </c>
      <c r="L3844" s="18" t="s">
        <v>4259</v>
      </c>
    </row>
    <row r="3845" spans="1:12" x14ac:dyDescent="0.3">
      <c r="A3845" t="s">
        <v>8398</v>
      </c>
      <c r="B3845" s="18" t="s">
        <v>14</v>
      </c>
      <c r="C3845" s="18" t="s">
        <v>23</v>
      </c>
      <c r="D3845" s="18" t="s">
        <v>35</v>
      </c>
      <c r="E3845" s="18" t="s">
        <v>42</v>
      </c>
      <c r="F3845" s="18">
        <v>1058</v>
      </c>
      <c r="G3845" s="18">
        <v>360.79</v>
      </c>
      <c r="H3845" s="18">
        <v>692.19</v>
      </c>
      <c r="I3845" s="43">
        <v>50</v>
      </c>
      <c r="J3845" s="18" t="s">
        <v>47</v>
      </c>
      <c r="K3845" t="s">
        <v>6198</v>
      </c>
      <c r="L3845" s="18" t="s">
        <v>690</v>
      </c>
    </row>
    <row r="3846" spans="1:12" x14ac:dyDescent="0.3">
      <c r="A3846" t="s">
        <v>10278</v>
      </c>
      <c r="B3846" s="18" t="s">
        <v>17</v>
      </c>
      <c r="C3846" s="18" t="s">
        <v>24</v>
      </c>
      <c r="D3846" s="18" t="s">
        <v>34</v>
      </c>
      <c r="E3846" s="18" t="s">
        <v>37</v>
      </c>
      <c r="F3846" s="18">
        <v>1086</v>
      </c>
      <c r="G3846" s="18">
        <v>1453.98</v>
      </c>
      <c r="H3846" s="18">
        <v>2264.69</v>
      </c>
      <c r="I3846" s="43">
        <v>342</v>
      </c>
      <c r="J3846" s="18" t="s">
        <v>47</v>
      </c>
      <c r="K3846" t="s">
        <v>4951</v>
      </c>
      <c r="L3846" s="18" t="s">
        <v>3682</v>
      </c>
    </row>
    <row r="3847" spans="1:12" x14ac:dyDescent="0.3">
      <c r="A3847" t="s">
        <v>7965</v>
      </c>
      <c r="B3847" s="18" t="s">
        <v>11</v>
      </c>
      <c r="C3847" s="18" t="s">
        <v>25</v>
      </c>
      <c r="D3847" s="18" t="s">
        <v>32</v>
      </c>
      <c r="E3847" s="18" t="s">
        <v>44</v>
      </c>
      <c r="F3847" s="18">
        <v>1038</v>
      </c>
      <c r="G3847" s="18">
        <v>1854.51</v>
      </c>
      <c r="H3847" s="18">
        <v>3694.83</v>
      </c>
      <c r="I3847" s="43">
        <v>147</v>
      </c>
      <c r="J3847" s="18" t="s">
        <v>47</v>
      </c>
      <c r="K3847" t="s">
        <v>5821</v>
      </c>
      <c r="L3847" s="18" t="s">
        <v>2047</v>
      </c>
    </row>
    <row r="3848" spans="1:12" x14ac:dyDescent="0.3">
      <c r="A3848" t="s">
        <v>9829</v>
      </c>
      <c r="B3848" s="18" t="s">
        <v>11</v>
      </c>
      <c r="C3848" s="18" t="s">
        <v>24</v>
      </c>
      <c r="D3848" s="18" t="s">
        <v>34</v>
      </c>
      <c r="E3848" s="18" t="s">
        <v>42</v>
      </c>
      <c r="F3848" s="18">
        <v>1019</v>
      </c>
      <c r="G3848" s="18">
        <v>1302.74</v>
      </c>
      <c r="H3848" s="18">
        <v>1922.41</v>
      </c>
      <c r="I3848" s="43">
        <v>383</v>
      </c>
      <c r="J3848" s="18" t="s">
        <v>47</v>
      </c>
      <c r="K3848" t="s">
        <v>5263</v>
      </c>
      <c r="L3848" s="18" t="s">
        <v>2990</v>
      </c>
    </row>
    <row r="3849" spans="1:12" x14ac:dyDescent="0.3">
      <c r="A3849" t="s">
        <v>7115</v>
      </c>
      <c r="B3849" s="18" t="s">
        <v>15</v>
      </c>
      <c r="C3849" s="18" t="s">
        <v>27</v>
      </c>
      <c r="D3849" s="18" t="s">
        <v>32</v>
      </c>
      <c r="E3849" s="18" t="s">
        <v>36</v>
      </c>
      <c r="F3849" s="18">
        <v>1011</v>
      </c>
      <c r="G3849" s="18">
        <v>1453.72</v>
      </c>
      <c r="H3849" s="18">
        <v>1820.56</v>
      </c>
      <c r="I3849" s="43">
        <v>433</v>
      </c>
      <c r="J3849" s="18" t="s">
        <v>47</v>
      </c>
      <c r="K3849" t="s">
        <v>6194</v>
      </c>
      <c r="L3849" s="18" t="s">
        <v>705</v>
      </c>
    </row>
    <row r="3850" spans="1:12" x14ac:dyDescent="0.3">
      <c r="A3850" t="s">
        <v>9758</v>
      </c>
      <c r="B3850" s="18" t="s">
        <v>14</v>
      </c>
      <c r="C3850" s="18" t="s">
        <v>26</v>
      </c>
      <c r="D3850" s="18" t="s">
        <v>33</v>
      </c>
      <c r="E3850" s="18" t="s">
        <v>39</v>
      </c>
      <c r="F3850" s="18">
        <v>1072</v>
      </c>
      <c r="G3850" s="18">
        <v>659.8</v>
      </c>
      <c r="H3850" s="18">
        <v>1054.3</v>
      </c>
      <c r="I3850" s="43">
        <v>93</v>
      </c>
      <c r="J3850" s="18" t="s">
        <v>47</v>
      </c>
      <c r="K3850" t="s">
        <v>5482</v>
      </c>
      <c r="L3850" s="18" t="s">
        <v>2875</v>
      </c>
    </row>
    <row r="3851" spans="1:12" x14ac:dyDescent="0.3">
      <c r="A3851" t="s">
        <v>8257</v>
      </c>
      <c r="B3851" s="18" t="s">
        <v>15</v>
      </c>
      <c r="C3851" s="18" t="s">
        <v>23</v>
      </c>
      <c r="D3851" s="18" t="s">
        <v>33</v>
      </c>
      <c r="E3851" s="18" t="s">
        <v>42</v>
      </c>
      <c r="F3851" s="18">
        <v>1006</v>
      </c>
      <c r="G3851" s="18">
        <v>509.14</v>
      </c>
      <c r="H3851" s="18">
        <v>648.41</v>
      </c>
      <c r="I3851" s="43">
        <v>500</v>
      </c>
      <c r="J3851" s="18" t="s">
        <v>47</v>
      </c>
      <c r="K3851" t="s">
        <v>6184</v>
      </c>
      <c r="L3851" s="18" t="s">
        <v>458</v>
      </c>
    </row>
    <row r="3852" spans="1:12" x14ac:dyDescent="0.3">
      <c r="A3852" t="s">
        <v>10551</v>
      </c>
      <c r="B3852" s="18" t="s">
        <v>19</v>
      </c>
      <c r="C3852" s="18" t="s">
        <v>21</v>
      </c>
      <c r="D3852" s="18" t="s">
        <v>35</v>
      </c>
      <c r="E3852" s="18" t="s">
        <v>37</v>
      </c>
      <c r="F3852" s="18">
        <v>1056</v>
      </c>
      <c r="G3852" s="18">
        <v>282.20999999999998</v>
      </c>
      <c r="H3852" s="18">
        <v>412.41</v>
      </c>
      <c r="I3852" s="43">
        <v>186</v>
      </c>
      <c r="J3852" s="18" t="s">
        <v>47</v>
      </c>
      <c r="K3852" t="s">
        <v>4590</v>
      </c>
      <c r="L3852" s="18" t="s">
        <v>4108</v>
      </c>
    </row>
    <row r="3853" spans="1:12" x14ac:dyDescent="0.3">
      <c r="A3853" t="s">
        <v>6320</v>
      </c>
      <c r="B3853" s="18" t="s">
        <v>15</v>
      </c>
      <c r="C3853" s="18" t="s">
        <v>22</v>
      </c>
      <c r="D3853" s="18" t="s">
        <v>34</v>
      </c>
      <c r="E3853" s="18" t="s">
        <v>42</v>
      </c>
      <c r="F3853" s="18">
        <v>1093</v>
      </c>
      <c r="G3853" s="18">
        <v>857.21</v>
      </c>
      <c r="H3853" s="18">
        <v>1259.3</v>
      </c>
      <c r="I3853" s="43">
        <v>19</v>
      </c>
      <c r="J3853" s="18" t="s">
        <v>47</v>
      </c>
      <c r="K3853" t="s">
        <v>5812</v>
      </c>
      <c r="L3853" s="18" t="s">
        <v>2138</v>
      </c>
    </row>
    <row r="3854" spans="1:12" x14ac:dyDescent="0.3">
      <c r="A3854" t="s">
        <v>10609</v>
      </c>
      <c r="B3854" s="18" t="s">
        <v>19</v>
      </c>
      <c r="C3854" s="18" t="s">
        <v>26</v>
      </c>
      <c r="D3854" s="18" t="s">
        <v>32</v>
      </c>
      <c r="E3854" s="18" t="s">
        <v>42</v>
      </c>
      <c r="F3854" s="18">
        <v>1069</v>
      </c>
      <c r="G3854" s="18">
        <v>1884.35</v>
      </c>
      <c r="H3854" s="18">
        <v>3020.72</v>
      </c>
      <c r="I3854" s="43">
        <v>91</v>
      </c>
      <c r="J3854" s="18" t="s">
        <v>47</v>
      </c>
      <c r="K3854" t="s">
        <v>4501</v>
      </c>
      <c r="L3854" s="18" t="s">
        <v>4204</v>
      </c>
    </row>
    <row r="3855" spans="1:12" x14ac:dyDescent="0.3">
      <c r="A3855" t="s">
        <v>9561</v>
      </c>
      <c r="B3855" s="18" t="s">
        <v>15</v>
      </c>
      <c r="C3855" s="18" t="s">
        <v>26</v>
      </c>
      <c r="D3855" s="18" t="s">
        <v>35</v>
      </c>
      <c r="E3855" s="18" t="s">
        <v>37</v>
      </c>
      <c r="F3855" s="18">
        <v>1090</v>
      </c>
      <c r="G3855" s="18">
        <v>552.9</v>
      </c>
      <c r="H3855" s="18">
        <v>876.94</v>
      </c>
      <c r="I3855" s="43">
        <v>383</v>
      </c>
      <c r="J3855" s="18" t="s">
        <v>47</v>
      </c>
      <c r="K3855" t="s">
        <v>5027</v>
      </c>
      <c r="L3855" s="18" t="s">
        <v>2556</v>
      </c>
    </row>
    <row r="3856" spans="1:12" x14ac:dyDescent="0.3">
      <c r="A3856" t="s">
        <v>6493</v>
      </c>
      <c r="B3856" s="18" t="s">
        <v>16</v>
      </c>
      <c r="C3856" s="18" t="s">
        <v>27</v>
      </c>
      <c r="D3856" s="18" t="s">
        <v>32</v>
      </c>
      <c r="E3856" s="18" t="s">
        <v>40</v>
      </c>
      <c r="F3856" s="18">
        <v>1052</v>
      </c>
      <c r="G3856" s="18">
        <v>595.38</v>
      </c>
      <c r="H3856" s="18">
        <v>715.53</v>
      </c>
      <c r="I3856" s="43">
        <v>289</v>
      </c>
      <c r="J3856" s="18" t="s">
        <v>47</v>
      </c>
      <c r="K3856" t="s">
        <v>4965</v>
      </c>
      <c r="L3856" s="18" t="s">
        <v>807</v>
      </c>
    </row>
    <row r="3857" spans="1:12" x14ac:dyDescent="0.3">
      <c r="A3857" t="s">
        <v>7614</v>
      </c>
      <c r="B3857" s="18" t="s">
        <v>12</v>
      </c>
      <c r="C3857" s="18" t="s">
        <v>26</v>
      </c>
      <c r="D3857" s="18" t="s">
        <v>35</v>
      </c>
      <c r="E3857" s="18" t="s">
        <v>40</v>
      </c>
      <c r="F3857" s="18">
        <v>1028</v>
      </c>
      <c r="G3857" s="18">
        <v>188.37</v>
      </c>
      <c r="H3857" s="18">
        <v>277.66000000000003</v>
      </c>
      <c r="I3857" s="43">
        <v>181</v>
      </c>
      <c r="J3857" s="18" t="s">
        <v>47</v>
      </c>
      <c r="K3857" t="s">
        <v>5671</v>
      </c>
      <c r="L3857" s="18" t="s">
        <v>267</v>
      </c>
    </row>
    <row r="3858" spans="1:12" x14ac:dyDescent="0.3">
      <c r="A3858" t="s">
        <v>7889</v>
      </c>
      <c r="B3858" s="18" t="s">
        <v>13</v>
      </c>
      <c r="C3858" s="18" t="s">
        <v>27</v>
      </c>
      <c r="D3858" s="18" t="s">
        <v>33</v>
      </c>
      <c r="E3858" s="18" t="s">
        <v>42</v>
      </c>
      <c r="F3858" s="18">
        <v>1068</v>
      </c>
      <c r="G3858" s="18">
        <v>1528.14</v>
      </c>
      <c r="H3858" s="18">
        <v>2441.21</v>
      </c>
      <c r="I3858" s="43">
        <v>163</v>
      </c>
      <c r="J3858" s="18" t="s">
        <v>47</v>
      </c>
      <c r="K3858" t="s">
        <v>4825</v>
      </c>
      <c r="L3858" s="18" t="s">
        <v>1871</v>
      </c>
    </row>
    <row r="3859" spans="1:12" x14ac:dyDescent="0.3">
      <c r="A3859" t="s">
        <v>7546</v>
      </c>
      <c r="B3859" s="18" t="s">
        <v>15</v>
      </c>
      <c r="C3859" s="18" t="s">
        <v>30</v>
      </c>
      <c r="D3859" s="18" t="s">
        <v>35</v>
      </c>
      <c r="E3859" s="18" t="s">
        <v>38</v>
      </c>
      <c r="F3859" s="18">
        <v>1061</v>
      </c>
      <c r="G3859" s="18">
        <v>276.8</v>
      </c>
      <c r="H3859" s="18">
        <v>529.4</v>
      </c>
      <c r="I3859" s="43">
        <v>155</v>
      </c>
      <c r="J3859" s="18" t="s">
        <v>47</v>
      </c>
      <c r="K3859" t="s">
        <v>5097</v>
      </c>
      <c r="L3859" s="18" t="s">
        <v>3494</v>
      </c>
    </row>
    <row r="3860" spans="1:12" x14ac:dyDescent="0.3">
      <c r="A3860" t="s">
        <v>8980</v>
      </c>
      <c r="B3860" s="18" t="s">
        <v>20</v>
      </c>
      <c r="C3860" s="18" t="s">
        <v>28</v>
      </c>
      <c r="D3860" s="18" t="s">
        <v>32</v>
      </c>
      <c r="E3860" s="18" t="s">
        <v>42</v>
      </c>
      <c r="F3860" s="18">
        <v>1028</v>
      </c>
      <c r="G3860" s="18">
        <v>965.68</v>
      </c>
      <c r="H3860" s="18">
        <v>1274.03</v>
      </c>
      <c r="I3860" s="43">
        <v>155</v>
      </c>
      <c r="J3860" s="18" t="s">
        <v>47</v>
      </c>
      <c r="K3860" t="s">
        <v>5132</v>
      </c>
      <c r="L3860" s="18" t="s">
        <v>1650</v>
      </c>
    </row>
    <row r="3861" spans="1:12" x14ac:dyDescent="0.3">
      <c r="A3861" t="s">
        <v>8415</v>
      </c>
      <c r="B3861" s="18" t="s">
        <v>18</v>
      </c>
      <c r="C3861" s="18" t="s">
        <v>21</v>
      </c>
      <c r="D3861" s="18" t="s">
        <v>35</v>
      </c>
      <c r="E3861" s="18" t="s">
        <v>42</v>
      </c>
      <c r="F3861" s="18">
        <v>1027</v>
      </c>
      <c r="G3861" s="18">
        <v>567.75</v>
      </c>
      <c r="H3861" s="18">
        <v>752.32</v>
      </c>
      <c r="I3861" s="43">
        <v>57</v>
      </c>
      <c r="J3861" s="18" t="s">
        <v>47</v>
      </c>
      <c r="K3861" t="s">
        <v>4880</v>
      </c>
      <c r="L3861" s="18" t="s">
        <v>235</v>
      </c>
    </row>
    <row r="3862" spans="1:12" x14ac:dyDescent="0.3">
      <c r="A3862" t="s">
        <v>7211</v>
      </c>
      <c r="B3862" s="18" t="s">
        <v>18</v>
      </c>
      <c r="C3862" s="18" t="s">
        <v>30</v>
      </c>
      <c r="D3862" s="18" t="s">
        <v>34</v>
      </c>
      <c r="E3862" s="18" t="s">
        <v>41</v>
      </c>
      <c r="F3862" s="18">
        <v>1095</v>
      </c>
      <c r="G3862" s="18">
        <v>557.25</v>
      </c>
      <c r="H3862" s="18">
        <v>656.23</v>
      </c>
      <c r="I3862" s="43">
        <v>351</v>
      </c>
      <c r="J3862" s="18" t="s">
        <v>47</v>
      </c>
      <c r="K3862" t="s">
        <v>4626</v>
      </c>
      <c r="L3862" s="18" t="s">
        <v>4069</v>
      </c>
    </row>
    <row r="3863" spans="1:12" x14ac:dyDescent="0.3">
      <c r="A3863" t="s">
        <v>10636</v>
      </c>
      <c r="B3863" s="18" t="s">
        <v>18</v>
      </c>
      <c r="C3863" s="18" t="s">
        <v>27</v>
      </c>
      <c r="D3863" s="18" t="s">
        <v>31</v>
      </c>
      <c r="E3863" s="18" t="s">
        <v>43</v>
      </c>
      <c r="F3863" s="18">
        <v>1041</v>
      </c>
      <c r="G3863" s="18">
        <v>979.85</v>
      </c>
      <c r="H3863" s="18">
        <v>1227.3499999999999</v>
      </c>
      <c r="I3863" s="43">
        <v>126</v>
      </c>
      <c r="J3863" s="18" t="s">
        <v>47</v>
      </c>
      <c r="K3863" t="s">
        <v>4455</v>
      </c>
      <c r="L3863" s="18" t="s">
        <v>4251</v>
      </c>
    </row>
    <row r="3864" spans="1:12" x14ac:dyDescent="0.3">
      <c r="A3864" t="s">
        <v>8636</v>
      </c>
      <c r="B3864" s="18" t="s">
        <v>19</v>
      </c>
      <c r="C3864" s="18" t="s">
        <v>21</v>
      </c>
      <c r="D3864" s="18" t="s">
        <v>32</v>
      </c>
      <c r="E3864" s="18" t="s">
        <v>45</v>
      </c>
      <c r="F3864" s="18">
        <v>1041</v>
      </c>
      <c r="G3864" s="18">
        <v>1577.68</v>
      </c>
      <c r="H3864" s="18">
        <v>2644.03</v>
      </c>
      <c r="I3864" s="43">
        <v>26</v>
      </c>
      <c r="J3864" s="18" t="s">
        <v>47</v>
      </c>
      <c r="K3864" t="s">
        <v>5499</v>
      </c>
      <c r="L3864" s="18" t="s">
        <v>1078</v>
      </c>
    </row>
    <row r="3865" spans="1:12" x14ac:dyDescent="0.3">
      <c r="A3865" t="s">
        <v>9397</v>
      </c>
      <c r="B3865" s="18" t="s">
        <v>19</v>
      </c>
      <c r="C3865" s="18" t="s">
        <v>30</v>
      </c>
      <c r="D3865" s="18" t="s">
        <v>33</v>
      </c>
      <c r="E3865" s="18" t="s">
        <v>39</v>
      </c>
      <c r="F3865" s="18">
        <v>1029</v>
      </c>
      <c r="G3865" s="18">
        <v>889.58</v>
      </c>
      <c r="H3865" s="18">
        <v>1364.43</v>
      </c>
      <c r="I3865" s="43">
        <v>307</v>
      </c>
      <c r="J3865" s="18" t="s">
        <v>47</v>
      </c>
      <c r="K3865" t="s">
        <v>5644</v>
      </c>
      <c r="L3865" s="18" t="s">
        <v>2300</v>
      </c>
    </row>
    <row r="3866" spans="1:12" x14ac:dyDescent="0.3">
      <c r="A3866" t="s">
        <v>6652</v>
      </c>
      <c r="B3866" s="18" t="s">
        <v>11</v>
      </c>
      <c r="C3866" s="18" t="s">
        <v>30</v>
      </c>
      <c r="D3866" s="18" t="s">
        <v>32</v>
      </c>
      <c r="E3866" s="18" t="s">
        <v>45</v>
      </c>
      <c r="F3866" s="18">
        <v>1077</v>
      </c>
      <c r="G3866" s="18">
        <v>1483.89</v>
      </c>
      <c r="H3866" s="18">
        <v>2397.08</v>
      </c>
      <c r="I3866" s="43">
        <v>396</v>
      </c>
      <c r="J3866" s="18" t="s">
        <v>47</v>
      </c>
      <c r="K3866" t="s">
        <v>4608</v>
      </c>
      <c r="L3866" s="18" t="s">
        <v>4088</v>
      </c>
    </row>
    <row r="3867" spans="1:12" x14ac:dyDescent="0.3">
      <c r="A3867" t="s">
        <v>9615</v>
      </c>
      <c r="B3867" s="18" t="s">
        <v>12</v>
      </c>
      <c r="C3867" s="18" t="s">
        <v>22</v>
      </c>
      <c r="D3867" s="18" t="s">
        <v>34</v>
      </c>
      <c r="E3867" s="18" t="s">
        <v>36</v>
      </c>
      <c r="F3867" s="18">
        <v>1095</v>
      </c>
      <c r="G3867" s="18">
        <v>707.43</v>
      </c>
      <c r="H3867" s="18">
        <v>1057.04</v>
      </c>
      <c r="I3867" s="43">
        <v>154</v>
      </c>
      <c r="J3867" s="18" t="s">
        <v>47</v>
      </c>
      <c r="K3867" t="s">
        <v>5601</v>
      </c>
      <c r="L3867" s="18" t="s">
        <v>2652</v>
      </c>
    </row>
    <row r="3868" spans="1:12" x14ac:dyDescent="0.3">
      <c r="A3868" t="s">
        <v>7489</v>
      </c>
      <c r="B3868" s="18" t="s">
        <v>14</v>
      </c>
      <c r="C3868" s="18" t="s">
        <v>22</v>
      </c>
      <c r="D3868" s="18" t="s">
        <v>33</v>
      </c>
      <c r="E3868" s="18" t="s">
        <v>45</v>
      </c>
      <c r="F3868" s="18">
        <v>1022</v>
      </c>
      <c r="G3868" s="18">
        <v>964.31</v>
      </c>
      <c r="H3868" s="18">
        <v>1122.33</v>
      </c>
      <c r="I3868" s="43">
        <v>341</v>
      </c>
      <c r="J3868" s="18" t="s">
        <v>47</v>
      </c>
      <c r="K3868" t="s">
        <v>5378</v>
      </c>
      <c r="L3868" s="18" t="s">
        <v>3054</v>
      </c>
    </row>
    <row r="3869" spans="1:12" x14ac:dyDescent="0.3">
      <c r="A3869" t="s">
        <v>8179</v>
      </c>
      <c r="B3869" s="18" t="s">
        <v>12</v>
      </c>
      <c r="C3869" s="18" t="s">
        <v>27</v>
      </c>
      <c r="D3869" s="18" t="s">
        <v>33</v>
      </c>
      <c r="E3869" s="18" t="s">
        <v>39</v>
      </c>
      <c r="F3869" s="18">
        <v>1058</v>
      </c>
      <c r="G3869" s="18">
        <v>1105.8699999999999</v>
      </c>
      <c r="H3869" s="18">
        <v>2042.86</v>
      </c>
      <c r="I3869" s="43">
        <v>341</v>
      </c>
      <c r="J3869" s="18" t="s">
        <v>47</v>
      </c>
      <c r="K3869" t="s">
        <v>6136</v>
      </c>
      <c r="L3869" s="18" t="s">
        <v>328</v>
      </c>
    </row>
    <row r="3870" spans="1:12" x14ac:dyDescent="0.3">
      <c r="A3870" t="s">
        <v>8099</v>
      </c>
      <c r="B3870" s="18" t="s">
        <v>20</v>
      </c>
      <c r="C3870" s="18" t="s">
        <v>21</v>
      </c>
      <c r="D3870" s="18" t="s">
        <v>34</v>
      </c>
      <c r="E3870" s="18" t="s">
        <v>39</v>
      </c>
      <c r="F3870" s="18">
        <v>1041</v>
      </c>
      <c r="G3870" s="18">
        <v>807.12</v>
      </c>
      <c r="H3870" s="18">
        <v>1302.28</v>
      </c>
      <c r="I3870" s="43">
        <v>106</v>
      </c>
      <c r="J3870" s="18" t="s">
        <v>47</v>
      </c>
      <c r="K3870" t="s">
        <v>4735</v>
      </c>
      <c r="L3870" s="18" t="s">
        <v>179</v>
      </c>
    </row>
    <row r="3871" spans="1:12" x14ac:dyDescent="0.3">
      <c r="A3871" t="s">
        <v>8653</v>
      </c>
      <c r="B3871" s="18" t="s">
        <v>13</v>
      </c>
      <c r="C3871" s="18" t="s">
        <v>21</v>
      </c>
      <c r="D3871" s="18" t="s">
        <v>31</v>
      </c>
      <c r="E3871" s="18" t="s">
        <v>41</v>
      </c>
      <c r="F3871" s="18">
        <v>1004</v>
      </c>
      <c r="G3871" s="18">
        <v>1424.25</v>
      </c>
      <c r="H3871" s="18">
        <v>1719.83</v>
      </c>
      <c r="I3871" s="43">
        <v>49</v>
      </c>
      <c r="J3871" s="18" t="s">
        <v>47</v>
      </c>
      <c r="K3871" t="s">
        <v>4848</v>
      </c>
      <c r="L3871" s="18" t="s">
        <v>1104</v>
      </c>
    </row>
    <row r="3872" spans="1:12" x14ac:dyDescent="0.3">
      <c r="A3872" t="s">
        <v>9711</v>
      </c>
      <c r="B3872" s="18" t="s">
        <v>20</v>
      </c>
      <c r="C3872" s="18" t="s">
        <v>30</v>
      </c>
      <c r="D3872" s="18" t="s">
        <v>34</v>
      </c>
      <c r="E3872" s="18" t="s">
        <v>43</v>
      </c>
      <c r="F3872" s="18">
        <v>1042</v>
      </c>
      <c r="G3872" s="18">
        <v>706.16</v>
      </c>
      <c r="H3872" s="18">
        <v>1123.3599999999999</v>
      </c>
      <c r="I3872" s="43">
        <v>272</v>
      </c>
      <c r="J3872" s="18" t="s">
        <v>47</v>
      </c>
      <c r="K3872" t="s">
        <v>4672</v>
      </c>
      <c r="L3872" s="18" t="s">
        <v>2795</v>
      </c>
    </row>
    <row r="3873" spans="1:12" x14ac:dyDescent="0.3">
      <c r="A3873" t="s">
        <v>10667</v>
      </c>
      <c r="B3873" s="18" t="s">
        <v>15</v>
      </c>
      <c r="C3873" s="18" t="s">
        <v>27</v>
      </c>
      <c r="D3873" s="18" t="s">
        <v>33</v>
      </c>
      <c r="E3873" s="18" t="s">
        <v>37</v>
      </c>
      <c r="F3873" s="18">
        <v>1061</v>
      </c>
      <c r="G3873" s="18">
        <v>720.91</v>
      </c>
      <c r="H3873" s="18">
        <v>1129.02</v>
      </c>
      <c r="I3873" s="43">
        <v>442</v>
      </c>
      <c r="J3873" s="18" t="s">
        <v>47</v>
      </c>
      <c r="K3873" t="s">
        <v>4406</v>
      </c>
      <c r="L3873" s="18" t="s">
        <v>4298</v>
      </c>
    </row>
    <row r="3874" spans="1:12" x14ac:dyDescent="0.3">
      <c r="A3874" t="s">
        <v>7985</v>
      </c>
      <c r="B3874" s="18" t="s">
        <v>12</v>
      </c>
      <c r="C3874" s="18" t="s">
        <v>23</v>
      </c>
      <c r="D3874" s="18" t="s">
        <v>33</v>
      </c>
      <c r="E3874" s="18" t="s">
        <v>43</v>
      </c>
      <c r="F3874" s="18">
        <v>1011</v>
      </c>
      <c r="G3874" s="18">
        <v>1676.46</v>
      </c>
      <c r="H3874" s="18">
        <v>3262.57</v>
      </c>
      <c r="I3874" s="43">
        <v>106</v>
      </c>
      <c r="J3874" s="18" t="s">
        <v>47</v>
      </c>
      <c r="K3874" t="s">
        <v>4473</v>
      </c>
      <c r="L3874" s="18" t="s">
        <v>187</v>
      </c>
    </row>
    <row r="3875" spans="1:12" x14ac:dyDescent="0.3">
      <c r="A3875" t="s">
        <v>9303</v>
      </c>
      <c r="B3875" s="18" t="s">
        <v>18</v>
      </c>
      <c r="C3875" s="18" t="s">
        <v>28</v>
      </c>
      <c r="D3875" s="18" t="s">
        <v>34</v>
      </c>
      <c r="E3875" s="18" t="s">
        <v>42</v>
      </c>
      <c r="F3875" s="18">
        <v>1092</v>
      </c>
      <c r="G3875" s="18">
        <v>1701.85</v>
      </c>
      <c r="H3875" s="18">
        <v>2263.6799999999998</v>
      </c>
      <c r="I3875" s="43">
        <v>405</v>
      </c>
      <c r="J3875" s="18" t="s">
        <v>47</v>
      </c>
      <c r="K3875" t="s">
        <v>5802</v>
      </c>
      <c r="L3875" s="18" t="s">
        <v>2160</v>
      </c>
    </row>
    <row r="3876" spans="1:12" x14ac:dyDescent="0.3">
      <c r="A3876" t="s">
        <v>6731</v>
      </c>
      <c r="B3876" s="18" t="s">
        <v>12</v>
      </c>
      <c r="C3876" s="18" t="s">
        <v>24</v>
      </c>
      <c r="D3876" s="18" t="s">
        <v>31</v>
      </c>
      <c r="E3876" s="18" t="s">
        <v>36</v>
      </c>
      <c r="F3876" s="18">
        <v>1079</v>
      </c>
      <c r="G3876" s="18">
        <v>494.35</v>
      </c>
      <c r="H3876" s="18">
        <v>882.23</v>
      </c>
      <c r="I3876" s="43">
        <v>268</v>
      </c>
      <c r="J3876" s="18" t="s">
        <v>47</v>
      </c>
      <c r="K3876" t="s">
        <v>5557</v>
      </c>
      <c r="L3876" s="18" t="s">
        <v>2735</v>
      </c>
    </row>
    <row r="3877" spans="1:12" x14ac:dyDescent="0.3">
      <c r="A3877" t="s">
        <v>10021</v>
      </c>
      <c r="B3877" s="18" t="s">
        <v>11</v>
      </c>
      <c r="C3877" s="18" t="s">
        <v>24</v>
      </c>
      <c r="D3877" s="18" t="s">
        <v>35</v>
      </c>
      <c r="E3877" s="18" t="s">
        <v>42</v>
      </c>
      <c r="F3877" s="18">
        <v>1058</v>
      </c>
      <c r="G3877" s="18">
        <v>1281.74</v>
      </c>
      <c r="H3877" s="18">
        <v>1902.81</v>
      </c>
      <c r="I3877" s="43">
        <v>95</v>
      </c>
      <c r="J3877" s="18" t="s">
        <v>47</v>
      </c>
      <c r="K3877" t="s">
        <v>5233</v>
      </c>
      <c r="L3877" s="18" t="s">
        <v>3300</v>
      </c>
    </row>
    <row r="3878" spans="1:12" x14ac:dyDescent="0.3">
      <c r="A3878" t="s">
        <v>6868</v>
      </c>
      <c r="B3878" s="18" t="s">
        <v>20</v>
      </c>
      <c r="C3878" s="18" t="s">
        <v>24</v>
      </c>
      <c r="D3878" s="18" t="s">
        <v>32</v>
      </c>
      <c r="E3878" s="18" t="s">
        <v>40</v>
      </c>
      <c r="F3878" s="18">
        <v>1063</v>
      </c>
      <c r="G3878" s="18">
        <v>892.05</v>
      </c>
      <c r="H3878" s="18">
        <v>988.03</v>
      </c>
      <c r="I3878" s="43">
        <v>357</v>
      </c>
      <c r="J3878" s="18" t="s">
        <v>47</v>
      </c>
      <c r="K3878" t="s">
        <v>5387</v>
      </c>
      <c r="L3878" s="18" t="s">
        <v>1350</v>
      </c>
    </row>
    <row r="3879" spans="1:12" x14ac:dyDescent="0.3">
      <c r="A3879" t="s">
        <v>7140</v>
      </c>
      <c r="B3879" s="18" t="s">
        <v>11</v>
      </c>
      <c r="C3879" s="18" t="s">
        <v>23</v>
      </c>
      <c r="D3879" s="18" t="s">
        <v>32</v>
      </c>
      <c r="E3879" s="18" t="s">
        <v>40</v>
      </c>
      <c r="F3879" s="18">
        <v>1008</v>
      </c>
      <c r="G3879" s="18">
        <v>690.1</v>
      </c>
      <c r="H3879" s="18">
        <v>883.07</v>
      </c>
      <c r="I3879" s="43">
        <v>224</v>
      </c>
      <c r="J3879" s="18" t="s">
        <v>47</v>
      </c>
      <c r="K3879" t="s">
        <v>4533</v>
      </c>
      <c r="L3879" s="18" t="s">
        <v>4166</v>
      </c>
    </row>
    <row r="3880" spans="1:12" x14ac:dyDescent="0.3">
      <c r="A3880" t="s">
        <v>7922</v>
      </c>
      <c r="B3880" s="18" t="s">
        <v>17</v>
      </c>
      <c r="C3880" s="18" t="s">
        <v>22</v>
      </c>
      <c r="D3880" s="18" t="s">
        <v>31</v>
      </c>
      <c r="E3880" s="18" t="s">
        <v>42</v>
      </c>
      <c r="F3880" s="18">
        <v>1030</v>
      </c>
      <c r="G3880" s="18">
        <v>337.38</v>
      </c>
      <c r="H3880" s="18">
        <v>672.89</v>
      </c>
      <c r="I3880" s="43">
        <v>91</v>
      </c>
      <c r="J3880" s="18" t="s">
        <v>47</v>
      </c>
      <c r="K3880" t="s">
        <v>4828</v>
      </c>
      <c r="L3880" s="18" t="s">
        <v>3841</v>
      </c>
    </row>
    <row r="3881" spans="1:12" x14ac:dyDescent="0.3">
      <c r="A3881" t="s">
        <v>6923</v>
      </c>
      <c r="B3881" s="18" t="s">
        <v>11</v>
      </c>
      <c r="C3881" s="18" t="s">
        <v>27</v>
      </c>
      <c r="D3881" s="18" t="s">
        <v>35</v>
      </c>
      <c r="E3881" s="18" t="s">
        <v>42</v>
      </c>
      <c r="F3881" s="18">
        <v>1017</v>
      </c>
      <c r="G3881" s="18">
        <v>827.02</v>
      </c>
      <c r="H3881" s="18">
        <v>1647.67</v>
      </c>
      <c r="I3881" s="43">
        <v>405</v>
      </c>
      <c r="J3881" s="18" t="s">
        <v>47</v>
      </c>
      <c r="K3881" t="s">
        <v>4793</v>
      </c>
      <c r="L3881" s="18" t="s">
        <v>2368</v>
      </c>
    </row>
    <row r="3882" spans="1:12" x14ac:dyDescent="0.3">
      <c r="A3882" t="s">
        <v>6650</v>
      </c>
      <c r="B3882" s="18" t="s">
        <v>16</v>
      </c>
      <c r="C3882" s="18" t="s">
        <v>23</v>
      </c>
      <c r="D3882" s="18" t="s">
        <v>35</v>
      </c>
      <c r="E3882" s="18" t="s">
        <v>38</v>
      </c>
      <c r="F3882" s="18">
        <v>1098</v>
      </c>
      <c r="G3882" s="18">
        <v>1585.19</v>
      </c>
      <c r="H3882" s="18">
        <v>1835.57</v>
      </c>
      <c r="I3882" s="43">
        <v>63</v>
      </c>
      <c r="J3882" s="18" t="s">
        <v>47</v>
      </c>
      <c r="K3882" t="s">
        <v>5931</v>
      </c>
      <c r="L3882" s="18" t="s">
        <v>339</v>
      </c>
    </row>
    <row r="3883" spans="1:12" x14ac:dyDescent="0.3">
      <c r="A3883" t="s">
        <v>9011</v>
      </c>
      <c r="B3883" s="18" t="s">
        <v>14</v>
      </c>
      <c r="C3883" s="18" t="s">
        <v>29</v>
      </c>
      <c r="D3883" s="18" t="s">
        <v>34</v>
      </c>
      <c r="E3883" s="18" t="s">
        <v>43</v>
      </c>
      <c r="F3883" s="18">
        <v>1055</v>
      </c>
      <c r="G3883" s="18">
        <v>1732.89</v>
      </c>
      <c r="H3883" s="18">
        <v>2949.57</v>
      </c>
      <c r="I3883" s="43">
        <v>38</v>
      </c>
      <c r="J3883" s="18" t="s">
        <v>47</v>
      </c>
      <c r="K3883" t="s">
        <v>4598</v>
      </c>
      <c r="L3883" s="18" t="s">
        <v>1691</v>
      </c>
    </row>
    <row r="3884" spans="1:12" x14ac:dyDescent="0.3">
      <c r="A3884" t="s">
        <v>8748</v>
      </c>
      <c r="B3884" s="18" t="s">
        <v>19</v>
      </c>
      <c r="C3884" s="18" t="s">
        <v>21</v>
      </c>
      <c r="D3884" s="18" t="s">
        <v>32</v>
      </c>
      <c r="E3884" s="18" t="s">
        <v>36</v>
      </c>
      <c r="F3884" s="18">
        <v>1100</v>
      </c>
      <c r="G3884" s="18">
        <v>464.9</v>
      </c>
      <c r="H3884" s="18">
        <v>667.81</v>
      </c>
      <c r="I3884" s="43">
        <v>373</v>
      </c>
      <c r="J3884" s="18" t="s">
        <v>47</v>
      </c>
      <c r="K3884" t="s">
        <v>5353</v>
      </c>
      <c r="L3884" s="18" t="s">
        <v>1248</v>
      </c>
    </row>
    <row r="3885" spans="1:12" x14ac:dyDescent="0.3">
      <c r="A3885" t="s">
        <v>7973</v>
      </c>
      <c r="B3885" s="18" t="s">
        <v>11</v>
      </c>
      <c r="C3885" s="18" t="s">
        <v>22</v>
      </c>
      <c r="D3885" s="18" t="s">
        <v>32</v>
      </c>
      <c r="E3885" s="18" t="s">
        <v>43</v>
      </c>
      <c r="F3885" s="18">
        <v>1033</v>
      </c>
      <c r="G3885" s="18">
        <v>1806.39</v>
      </c>
      <c r="H3885" s="18">
        <v>2313.7600000000002</v>
      </c>
      <c r="I3885" s="43">
        <v>295</v>
      </c>
      <c r="J3885" s="18" t="s">
        <v>47</v>
      </c>
      <c r="K3885" t="s">
        <v>4715</v>
      </c>
      <c r="L3885" s="18" t="s">
        <v>3972</v>
      </c>
    </row>
    <row r="3886" spans="1:12" x14ac:dyDescent="0.3">
      <c r="A3886" t="s">
        <v>9164</v>
      </c>
      <c r="B3886" s="18" t="s">
        <v>12</v>
      </c>
      <c r="C3886" s="18" t="s">
        <v>26</v>
      </c>
      <c r="D3886" s="18" t="s">
        <v>32</v>
      </c>
      <c r="E3886" s="18" t="s">
        <v>44</v>
      </c>
      <c r="F3886" s="18">
        <v>1027</v>
      </c>
      <c r="G3886" s="18">
        <v>1978.59</v>
      </c>
      <c r="H3886" s="18">
        <v>2252.6799999999998</v>
      </c>
      <c r="I3886" s="43">
        <v>244</v>
      </c>
      <c r="J3886" s="18" t="s">
        <v>47</v>
      </c>
      <c r="K3886" t="s">
        <v>5623</v>
      </c>
      <c r="L3886" s="18" t="s">
        <v>1933</v>
      </c>
    </row>
    <row r="3887" spans="1:12" x14ac:dyDescent="0.3">
      <c r="A3887" t="s">
        <v>10641</v>
      </c>
      <c r="B3887" s="18" t="s">
        <v>18</v>
      </c>
      <c r="C3887" s="18" t="s">
        <v>26</v>
      </c>
      <c r="D3887" s="18" t="s">
        <v>31</v>
      </c>
      <c r="E3887" s="18" t="s">
        <v>41</v>
      </c>
      <c r="F3887" s="18">
        <v>1016</v>
      </c>
      <c r="G3887" s="18">
        <v>1209.18</v>
      </c>
      <c r="H3887" s="18">
        <v>2122.02</v>
      </c>
      <c r="I3887" s="43">
        <v>108</v>
      </c>
      <c r="J3887" s="18" t="s">
        <v>47</v>
      </c>
      <c r="K3887" t="s">
        <v>4449</v>
      </c>
      <c r="L3887" s="18" t="s">
        <v>4257</v>
      </c>
    </row>
    <row r="3888" spans="1:12" x14ac:dyDescent="0.3">
      <c r="A3888" t="s">
        <v>8707</v>
      </c>
      <c r="B3888" s="18" t="s">
        <v>16</v>
      </c>
      <c r="C3888" s="18" t="s">
        <v>29</v>
      </c>
      <c r="D3888" s="18" t="s">
        <v>35</v>
      </c>
      <c r="E3888" s="18" t="s">
        <v>41</v>
      </c>
      <c r="F3888" s="18">
        <v>1064</v>
      </c>
      <c r="G3888" s="18">
        <v>1752.34</v>
      </c>
      <c r="H3888" s="18">
        <v>2610.5500000000002</v>
      </c>
      <c r="I3888" s="43">
        <v>244</v>
      </c>
      <c r="J3888" s="18" t="s">
        <v>47</v>
      </c>
      <c r="K3888" t="s">
        <v>6090</v>
      </c>
      <c r="L3888" s="18" t="s">
        <v>1177</v>
      </c>
    </row>
    <row r="3889" spans="1:12" x14ac:dyDescent="0.3">
      <c r="A3889" t="s">
        <v>7390</v>
      </c>
      <c r="B3889" s="18" t="s">
        <v>12</v>
      </c>
      <c r="C3889" s="18" t="s">
        <v>28</v>
      </c>
      <c r="D3889" s="18" t="s">
        <v>31</v>
      </c>
      <c r="E3889" s="18" t="s">
        <v>43</v>
      </c>
      <c r="F3889" s="18">
        <v>1081</v>
      </c>
      <c r="G3889" s="18">
        <v>1908.93</v>
      </c>
      <c r="H3889" s="18">
        <v>2111.3200000000002</v>
      </c>
      <c r="I3889" s="43">
        <v>37</v>
      </c>
      <c r="J3889" s="18" t="s">
        <v>47</v>
      </c>
      <c r="K3889" t="s">
        <v>4512</v>
      </c>
      <c r="L3889" s="18" t="s">
        <v>2079</v>
      </c>
    </row>
    <row r="3890" spans="1:12" x14ac:dyDescent="0.3">
      <c r="A3890" t="s">
        <v>9953</v>
      </c>
      <c r="B3890" s="18" t="s">
        <v>19</v>
      </c>
      <c r="C3890" s="18" t="s">
        <v>21</v>
      </c>
      <c r="D3890" s="18" t="s">
        <v>35</v>
      </c>
      <c r="E3890" s="18" t="s">
        <v>40</v>
      </c>
      <c r="F3890" s="18">
        <v>1052</v>
      </c>
      <c r="G3890" s="18">
        <v>1929.08</v>
      </c>
      <c r="H3890" s="18">
        <v>3131.96</v>
      </c>
      <c r="I3890" s="43">
        <v>175</v>
      </c>
      <c r="J3890" s="18" t="s">
        <v>47</v>
      </c>
      <c r="K3890" t="s">
        <v>5298</v>
      </c>
      <c r="L3890" s="18" t="s">
        <v>3183</v>
      </c>
    </row>
    <row r="3891" spans="1:12" x14ac:dyDescent="0.3">
      <c r="A3891" t="s">
        <v>7936</v>
      </c>
      <c r="B3891" s="18" t="s">
        <v>12</v>
      </c>
      <c r="C3891" s="18" t="s">
        <v>23</v>
      </c>
      <c r="D3891" s="18" t="s">
        <v>35</v>
      </c>
      <c r="E3891" s="18" t="s">
        <v>44</v>
      </c>
      <c r="F3891" s="18">
        <v>1086</v>
      </c>
      <c r="G3891" s="18">
        <v>795.07</v>
      </c>
      <c r="H3891" s="18">
        <v>1543.95</v>
      </c>
      <c r="I3891" s="43">
        <v>32</v>
      </c>
      <c r="J3891" s="18" t="s">
        <v>47</v>
      </c>
      <c r="K3891" t="s">
        <v>5906</v>
      </c>
      <c r="L3891" s="18" t="s">
        <v>1240</v>
      </c>
    </row>
    <row r="3892" spans="1:12" x14ac:dyDescent="0.3">
      <c r="A3892" t="s">
        <v>9230</v>
      </c>
      <c r="B3892" s="18" t="s">
        <v>18</v>
      </c>
      <c r="C3892" s="18" t="s">
        <v>27</v>
      </c>
      <c r="D3892" s="18" t="s">
        <v>34</v>
      </c>
      <c r="E3892" s="18" t="s">
        <v>43</v>
      </c>
      <c r="F3892" s="18">
        <v>1023</v>
      </c>
      <c r="G3892" s="18">
        <v>586.1</v>
      </c>
      <c r="H3892" s="18">
        <v>1094.18</v>
      </c>
      <c r="I3892" s="43">
        <v>465</v>
      </c>
      <c r="J3892" s="18" t="s">
        <v>47</v>
      </c>
      <c r="K3892" t="s">
        <v>5843</v>
      </c>
      <c r="L3892" s="18" t="s">
        <v>2037</v>
      </c>
    </row>
    <row r="3893" spans="1:12" x14ac:dyDescent="0.3">
      <c r="A3893" t="s">
        <v>7918</v>
      </c>
      <c r="B3893" s="18" t="s">
        <v>11</v>
      </c>
      <c r="C3893" s="18" t="s">
        <v>22</v>
      </c>
      <c r="D3893" s="18" t="s">
        <v>35</v>
      </c>
      <c r="E3893" s="18" t="s">
        <v>36</v>
      </c>
      <c r="F3893" s="18">
        <v>1004</v>
      </c>
      <c r="G3893" s="18">
        <v>172.9</v>
      </c>
      <c r="H3893" s="18">
        <v>335.19</v>
      </c>
      <c r="I3893" s="43">
        <v>485</v>
      </c>
      <c r="J3893" s="18" t="s">
        <v>47</v>
      </c>
      <c r="K3893" t="s">
        <v>6045</v>
      </c>
      <c r="L3893" s="18" t="s">
        <v>1341</v>
      </c>
    </row>
    <row r="3894" spans="1:12" x14ac:dyDescent="0.3">
      <c r="A3894" t="s">
        <v>6814</v>
      </c>
      <c r="B3894" s="18" t="s">
        <v>11</v>
      </c>
      <c r="C3894" s="18" t="s">
        <v>29</v>
      </c>
      <c r="D3894" s="18" t="s">
        <v>31</v>
      </c>
      <c r="E3894" s="18" t="s">
        <v>45</v>
      </c>
      <c r="F3894" s="18">
        <v>1035</v>
      </c>
      <c r="G3894" s="18">
        <v>795.28</v>
      </c>
      <c r="H3894" s="18">
        <v>1369.04</v>
      </c>
      <c r="I3894" s="43">
        <v>411</v>
      </c>
      <c r="J3894" s="18" t="s">
        <v>47</v>
      </c>
      <c r="K3894" t="s">
        <v>4894</v>
      </c>
      <c r="L3894" s="18" t="s">
        <v>3749</v>
      </c>
    </row>
    <row r="3895" spans="1:12" x14ac:dyDescent="0.3">
      <c r="A3895" t="s">
        <v>7133</v>
      </c>
      <c r="B3895" s="18" t="s">
        <v>15</v>
      </c>
      <c r="C3895" s="18" t="s">
        <v>22</v>
      </c>
      <c r="D3895" s="18" t="s">
        <v>33</v>
      </c>
      <c r="E3895" s="18" t="s">
        <v>45</v>
      </c>
      <c r="F3895" s="18">
        <v>1058</v>
      </c>
      <c r="G3895" s="18">
        <v>898.21</v>
      </c>
      <c r="H3895" s="18">
        <v>1683.3</v>
      </c>
      <c r="I3895" s="43">
        <v>489</v>
      </c>
      <c r="J3895" s="18" t="s">
        <v>47</v>
      </c>
      <c r="K3895" t="s">
        <v>6089</v>
      </c>
      <c r="L3895" s="18" t="s">
        <v>1183</v>
      </c>
    </row>
    <row r="3896" spans="1:12" x14ac:dyDescent="0.3">
      <c r="A3896" t="s">
        <v>9298</v>
      </c>
      <c r="B3896" s="18" t="s">
        <v>18</v>
      </c>
      <c r="C3896" s="18" t="s">
        <v>30</v>
      </c>
      <c r="D3896" s="18" t="s">
        <v>35</v>
      </c>
      <c r="E3896" s="18" t="s">
        <v>41</v>
      </c>
      <c r="F3896" s="18">
        <v>1063</v>
      </c>
      <c r="G3896" s="18">
        <v>825.43</v>
      </c>
      <c r="H3896" s="18">
        <v>909.25</v>
      </c>
      <c r="I3896" s="43">
        <v>204</v>
      </c>
      <c r="J3896" s="18" t="s">
        <v>47</v>
      </c>
      <c r="K3896" t="s">
        <v>5805</v>
      </c>
      <c r="L3896" s="18" t="s">
        <v>2154</v>
      </c>
    </row>
    <row r="3897" spans="1:12" x14ac:dyDescent="0.3">
      <c r="A3897" t="s">
        <v>8598</v>
      </c>
      <c r="B3897" s="18" t="s">
        <v>13</v>
      </c>
      <c r="C3897" s="18" t="s">
        <v>24</v>
      </c>
      <c r="D3897" s="18" t="s">
        <v>33</v>
      </c>
      <c r="E3897" s="18" t="s">
        <v>36</v>
      </c>
      <c r="F3897" s="18">
        <v>1059</v>
      </c>
      <c r="G3897" s="18">
        <v>260.58</v>
      </c>
      <c r="H3897" s="18">
        <v>513.46</v>
      </c>
      <c r="I3897" s="43">
        <v>77</v>
      </c>
      <c r="J3897" s="18" t="s">
        <v>47</v>
      </c>
      <c r="K3897" t="s">
        <v>5696</v>
      </c>
      <c r="L3897" s="18" t="s">
        <v>1012</v>
      </c>
    </row>
    <row r="3898" spans="1:12" x14ac:dyDescent="0.3">
      <c r="A3898" t="s">
        <v>10554</v>
      </c>
      <c r="B3898" s="18" t="s">
        <v>13</v>
      </c>
      <c r="C3898" s="18" t="s">
        <v>24</v>
      </c>
      <c r="D3898" s="18" t="s">
        <v>31</v>
      </c>
      <c r="E3898" s="18" t="s">
        <v>42</v>
      </c>
      <c r="F3898" s="18">
        <v>1059</v>
      </c>
      <c r="G3898" s="18">
        <v>1847.84</v>
      </c>
      <c r="H3898" s="18">
        <v>2993.38</v>
      </c>
      <c r="I3898" s="43">
        <v>143</v>
      </c>
      <c r="J3898" s="18" t="s">
        <v>47</v>
      </c>
      <c r="K3898" t="s">
        <v>4580</v>
      </c>
      <c r="L3898" s="18" t="s">
        <v>4120</v>
      </c>
    </row>
    <row r="3899" spans="1:12" x14ac:dyDescent="0.3">
      <c r="A3899" t="s">
        <v>8506</v>
      </c>
      <c r="B3899" s="18" t="s">
        <v>11</v>
      </c>
      <c r="C3899" s="18" t="s">
        <v>24</v>
      </c>
      <c r="D3899" s="18" t="s">
        <v>31</v>
      </c>
      <c r="E3899" s="18" t="s">
        <v>41</v>
      </c>
      <c r="F3899" s="18">
        <v>1032</v>
      </c>
      <c r="G3899" s="18">
        <v>97.17</v>
      </c>
      <c r="H3899" s="18">
        <v>165.05</v>
      </c>
      <c r="I3899" s="43">
        <v>35</v>
      </c>
      <c r="J3899" s="18" t="s">
        <v>47</v>
      </c>
      <c r="K3899" t="s">
        <v>4987</v>
      </c>
      <c r="L3899" s="18" t="s">
        <v>866</v>
      </c>
    </row>
    <row r="3900" spans="1:12" x14ac:dyDescent="0.3">
      <c r="A3900" t="s">
        <v>6698</v>
      </c>
      <c r="B3900" s="18" t="s">
        <v>20</v>
      </c>
      <c r="C3900" s="18" t="s">
        <v>29</v>
      </c>
      <c r="D3900" s="18" t="s">
        <v>31</v>
      </c>
      <c r="E3900" s="18" t="s">
        <v>42</v>
      </c>
      <c r="F3900" s="18">
        <v>1077</v>
      </c>
      <c r="G3900" s="18">
        <v>733.93</v>
      </c>
      <c r="H3900" s="18">
        <v>1285.8599999999999</v>
      </c>
      <c r="I3900" s="43">
        <v>191</v>
      </c>
      <c r="J3900" s="18" t="s">
        <v>47</v>
      </c>
      <c r="K3900" t="s">
        <v>4669</v>
      </c>
      <c r="L3900" s="18" t="s">
        <v>3018</v>
      </c>
    </row>
    <row r="3901" spans="1:12" x14ac:dyDescent="0.3">
      <c r="A3901" t="s">
        <v>9268</v>
      </c>
      <c r="B3901" s="18" t="s">
        <v>14</v>
      </c>
      <c r="C3901" s="18" t="s">
        <v>28</v>
      </c>
      <c r="D3901" s="18" t="s">
        <v>32</v>
      </c>
      <c r="E3901" s="18" t="s">
        <v>40</v>
      </c>
      <c r="F3901" s="18">
        <v>1042</v>
      </c>
      <c r="G3901" s="18">
        <v>836.94</v>
      </c>
      <c r="H3901" s="18">
        <v>1449.97</v>
      </c>
      <c r="I3901" s="43">
        <v>31</v>
      </c>
      <c r="J3901" s="18" t="s">
        <v>47</v>
      </c>
      <c r="K3901" t="s">
        <v>5383</v>
      </c>
      <c r="L3901" s="18" t="s">
        <v>2100</v>
      </c>
    </row>
    <row r="3902" spans="1:12" x14ac:dyDescent="0.3">
      <c r="A3902" t="s">
        <v>9680</v>
      </c>
      <c r="B3902" s="18" t="s">
        <v>17</v>
      </c>
      <c r="C3902" s="18" t="s">
        <v>27</v>
      </c>
      <c r="D3902" s="18" t="s">
        <v>33</v>
      </c>
      <c r="E3902" s="18" t="s">
        <v>37</v>
      </c>
      <c r="F3902" s="18">
        <v>1050</v>
      </c>
      <c r="G3902" s="18">
        <v>973.93</v>
      </c>
      <c r="H3902" s="18">
        <v>1129.4100000000001</v>
      </c>
      <c r="I3902" s="43">
        <v>200</v>
      </c>
      <c r="J3902" s="18" t="s">
        <v>47</v>
      </c>
      <c r="K3902" t="s">
        <v>5544</v>
      </c>
      <c r="L3902" s="18" t="s">
        <v>2757</v>
      </c>
    </row>
    <row r="3903" spans="1:12" x14ac:dyDescent="0.3">
      <c r="A3903" t="s">
        <v>8701</v>
      </c>
      <c r="B3903" s="18" t="s">
        <v>13</v>
      </c>
      <c r="C3903" s="18" t="s">
        <v>23</v>
      </c>
      <c r="D3903" s="18" t="s">
        <v>31</v>
      </c>
      <c r="E3903" s="18" t="s">
        <v>43</v>
      </c>
      <c r="F3903" s="18">
        <v>1013</v>
      </c>
      <c r="G3903" s="18">
        <v>807.85</v>
      </c>
      <c r="H3903" s="18">
        <v>1319.01</v>
      </c>
      <c r="I3903" s="43">
        <v>339</v>
      </c>
      <c r="J3903" s="18" t="s">
        <v>47</v>
      </c>
      <c r="K3903" t="s">
        <v>6074</v>
      </c>
      <c r="L3903" s="18" t="s">
        <v>1167</v>
      </c>
    </row>
    <row r="3904" spans="1:12" x14ac:dyDescent="0.3">
      <c r="A3904" t="s">
        <v>7923</v>
      </c>
      <c r="B3904" s="18" t="s">
        <v>16</v>
      </c>
      <c r="C3904" s="18" t="s">
        <v>26</v>
      </c>
      <c r="D3904" s="18" t="s">
        <v>31</v>
      </c>
      <c r="E3904" s="18" t="s">
        <v>44</v>
      </c>
      <c r="F3904" s="18">
        <v>1048</v>
      </c>
      <c r="G3904" s="18">
        <v>238.26</v>
      </c>
      <c r="H3904" s="18">
        <v>446.56</v>
      </c>
      <c r="I3904" s="43">
        <v>209</v>
      </c>
      <c r="J3904" s="18" t="s">
        <v>47</v>
      </c>
      <c r="K3904" t="s">
        <v>5935</v>
      </c>
      <c r="L3904" s="18" t="s">
        <v>569</v>
      </c>
    </row>
    <row r="3905" spans="1:12" x14ac:dyDescent="0.3">
      <c r="A3905" t="s">
        <v>7617</v>
      </c>
      <c r="B3905" s="18" t="s">
        <v>17</v>
      </c>
      <c r="C3905" s="18" t="s">
        <v>28</v>
      </c>
      <c r="D3905" s="18" t="s">
        <v>33</v>
      </c>
      <c r="E3905" s="18" t="s">
        <v>37</v>
      </c>
      <c r="F3905" s="18">
        <v>1016</v>
      </c>
      <c r="G3905" s="18">
        <v>1131.77</v>
      </c>
      <c r="H3905" s="18">
        <v>2157.98</v>
      </c>
      <c r="I3905" s="43">
        <v>449</v>
      </c>
      <c r="J3905" s="18" t="s">
        <v>47</v>
      </c>
      <c r="K3905" t="s">
        <v>5349</v>
      </c>
      <c r="L3905" s="18" t="s">
        <v>229</v>
      </c>
    </row>
    <row r="3906" spans="1:12" x14ac:dyDescent="0.3">
      <c r="A3906" t="s">
        <v>7908</v>
      </c>
      <c r="B3906" s="18" t="s">
        <v>17</v>
      </c>
      <c r="C3906" s="18" t="s">
        <v>24</v>
      </c>
      <c r="D3906" s="18" t="s">
        <v>31</v>
      </c>
      <c r="E3906" s="18" t="s">
        <v>43</v>
      </c>
      <c r="F3906" s="18">
        <v>1073</v>
      </c>
      <c r="G3906" s="18">
        <v>500.59</v>
      </c>
      <c r="H3906" s="18">
        <v>706.29</v>
      </c>
      <c r="I3906" s="43">
        <v>98</v>
      </c>
      <c r="J3906" s="18" t="s">
        <v>47</v>
      </c>
      <c r="K3906" t="s">
        <v>4528</v>
      </c>
      <c r="L3906" s="18" t="s">
        <v>4173</v>
      </c>
    </row>
    <row r="3907" spans="1:12" x14ac:dyDescent="0.3">
      <c r="A3907" t="s">
        <v>9034</v>
      </c>
      <c r="B3907" s="18" t="s">
        <v>16</v>
      </c>
      <c r="C3907" s="18" t="s">
        <v>26</v>
      </c>
      <c r="D3907" s="18" t="s">
        <v>35</v>
      </c>
      <c r="E3907" s="18" t="s">
        <v>42</v>
      </c>
      <c r="F3907" s="18">
        <v>1072</v>
      </c>
      <c r="G3907" s="18">
        <v>331.64</v>
      </c>
      <c r="H3907" s="18">
        <v>611.69000000000005</v>
      </c>
      <c r="I3907" s="43">
        <v>237</v>
      </c>
      <c r="J3907" s="18" t="s">
        <v>47</v>
      </c>
      <c r="K3907" t="s">
        <v>5930</v>
      </c>
      <c r="L3907" s="18" t="s">
        <v>1730</v>
      </c>
    </row>
    <row r="3908" spans="1:12" x14ac:dyDescent="0.3">
      <c r="A3908" t="s">
        <v>9013</v>
      </c>
      <c r="B3908" s="18" t="s">
        <v>19</v>
      </c>
      <c r="C3908" s="18" t="s">
        <v>24</v>
      </c>
      <c r="D3908" s="18" t="s">
        <v>31</v>
      </c>
      <c r="E3908" s="18" t="s">
        <v>40</v>
      </c>
      <c r="F3908" s="18">
        <v>1023</v>
      </c>
      <c r="G3908" s="18">
        <v>1083.8800000000001</v>
      </c>
      <c r="H3908" s="18">
        <v>1965.18</v>
      </c>
      <c r="I3908" s="43">
        <v>44</v>
      </c>
      <c r="J3908" s="18" t="s">
        <v>47</v>
      </c>
      <c r="K3908" t="s">
        <v>5036</v>
      </c>
      <c r="L3908" s="18" t="s">
        <v>1696</v>
      </c>
    </row>
    <row r="3909" spans="1:12" x14ac:dyDescent="0.3">
      <c r="A3909" t="s">
        <v>8855</v>
      </c>
      <c r="B3909" s="18" t="s">
        <v>18</v>
      </c>
      <c r="C3909" s="18" t="s">
        <v>28</v>
      </c>
      <c r="D3909" s="18" t="s">
        <v>34</v>
      </c>
      <c r="E3909" s="18" t="s">
        <v>41</v>
      </c>
      <c r="F3909" s="18">
        <v>1059</v>
      </c>
      <c r="G3909" s="18">
        <v>1414.83</v>
      </c>
      <c r="H3909" s="18">
        <v>1648.07</v>
      </c>
      <c r="I3909" s="43">
        <v>37</v>
      </c>
      <c r="J3909" s="18" t="s">
        <v>47</v>
      </c>
      <c r="K3909" t="s">
        <v>4480</v>
      </c>
      <c r="L3909" s="18" t="s">
        <v>1439</v>
      </c>
    </row>
    <row r="3910" spans="1:12" x14ac:dyDescent="0.3">
      <c r="A3910" t="s">
        <v>10234</v>
      </c>
      <c r="B3910" s="18" t="s">
        <v>19</v>
      </c>
      <c r="C3910" s="18" t="s">
        <v>22</v>
      </c>
      <c r="D3910" s="18" t="s">
        <v>35</v>
      </c>
      <c r="E3910" s="18" t="s">
        <v>41</v>
      </c>
      <c r="F3910" s="18">
        <v>1006</v>
      </c>
      <c r="G3910" s="18">
        <v>1094.68</v>
      </c>
      <c r="H3910" s="18">
        <v>1378.21</v>
      </c>
      <c r="I3910" s="43">
        <v>337</v>
      </c>
      <c r="J3910" s="18" t="s">
        <v>47</v>
      </c>
      <c r="K3910" t="s">
        <v>4843</v>
      </c>
      <c r="L3910" s="18" t="s">
        <v>3623</v>
      </c>
    </row>
    <row r="3911" spans="1:12" x14ac:dyDescent="0.3">
      <c r="A3911" t="s">
        <v>8246</v>
      </c>
      <c r="B3911" s="18" t="s">
        <v>16</v>
      </c>
      <c r="C3911" s="18" t="s">
        <v>25</v>
      </c>
      <c r="D3911" s="18" t="s">
        <v>32</v>
      </c>
      <c r="E3911" s="18" t="s">
        <v>43</v>
      </c>
      <c r="F3911" s="18">
        <v>1001</v>
      </c>
      <c r="G3911" s="18">
        <v>735.27</v>
      </c>
      <c r="H3911" s="18">
        <v>979.62</v>
      </c>
      <c r="I3911" s="43">
        <v>318</v>
      </c>
      <c r="J3911" s="18" t="s">
        <v>47</v>
      </c>
      <c r="K3911" t="s">
        <v>4830</v>
      </c>
      <c r="L3911" s="18" t="s">
        <v>436</v>
      </c>
    </row>
    <row r="3912" spans="1:12" x14ac:dyDescent="0.3">
      <c r="A3912" t="s">
        <v>6839</v>
      </c>
      <c r="B3912" s="18" t="s">
        <v>20</v>
      </c>
      <c r="C3912" s="18" t="s">
        <v>23</v>
      </c>
      <c r="D3912" s="18" t="s">
        <v>34</v>
      </c>
      <c r="E3912" s="18" t="s">
        <v>43</v>
      </c>
      <c r="F3912" s="18">
        <v>1063</v>
      </c>
      <c r="G3912" s="18">
        <v>99.66</v>
      </c>
      <c r="H3912" s="18">
        <v>164.19</v>
      </c>
      <c r="I3912" s="43">
        <v>319</v>
      </c>
      <c r="J3912" s="18" t="s">
        <v>47</v>
      </c>
      <c r="K3912" t="s">
        <v>5336</v>
      </c>
      <c r="L3912" s="18" t="s">
        <v>3122</v>
      </c>
    </row>
    <row r="3913" spans="1:12" x14ac:dyDescent="0.3">
      <c r="A3913" t="s">
        <v>7645</v>
      </c>
      <c r="B3913" s="18" t="s">
        <v>11</v>
      </c>
      <c r="C3913" s="18" t="s">
        <v>27</v>
      </c>
      <c r="D3913" s="18" t="s">
        <v>31</v>
      </c>
      <c r="E3913" s="18" t="s">
        <v>38</v>
      </c>
      <c r="F3913" s="18">
        <v>1045</v>
      </c>
      <c r="G3913" s="18">
        <v>432.14</v>
      </c>
      <c r="H3913" s="18">
        <v>569.46</v>
      </c>
      <c r="I3913" s="43">
        <v>284</v>
      </c>
      <c r="J3913" s="18" t="s">
        <v>47</v>
      </c>
      <c r="K3913" t="s">
        <v>5127</v>
      </c>
      <c r="L3913" s="18" t="s">
        <v>3454</v>
      </c>
    </row>
    <row r="3914" spans="1:12" x14ac:dyDescent="0.3">
      <c r="A3914" t="s">
        <v>8374</v>
      </c>
      <c r="B3914" s="18" t="s">
        <v>15</v>
      </c>
      <c r="C3914" s="18" t="s">
        <v>27</v>
      </c>
      <c r="D3914" s="18" t="s">
        <v>35</v>
      </c>
      <c r="E3914" s="18" t="s">
        <v>38</v>
      </c>
      <c r="F3914" s="18">
        <v>1091</v>
      </c>
      <c r="G3914" s="18">
        <v>304.13</v>
      </c>
      <c r="H3914" s="18">
        <v>517.71</v>
      </c>
      <c r="I3914" s="43">
        <v>233</v>
      </c>
      <c r="J3914" s="18" t="s">
        <v>47</v>
      </c>
      <c r="K3914" t="s">
        <v>5348</v>
      </c>
      <c r="L3914" s="18" t="s">
        <v>654</v>
      </c>
    </row>
    <row r="3915" spans="1:12" x14ac:dyDescent="0.3">
      <c r="A3915" t="s">
        <v>10626</v>
      </c>
      <c r="B3915" s="18" t="s">
        <v>19</v>
      </c>
      <c r="C3915" s="18" t="s">
        <v>22</v>
      </c>
      <c r="D3915" s="18" t="s">
        <v>34</v>
      </c>
      <c r="E3915" s="18" t="s">
        <v>37</v>
      </c>
      <c r="F3915" s="18">
        <v>1026</v>
      </c>
      <c r="G3915" s="18">
        <v>1387.13</v>
      </c>
      <c r="H3915" s="18">
        <v>2711.11</v>
      </c>
      <c r="I3915" s="43">
        <v>361</v>
      </c>
      <c r="J3915" s="18" t="s">
        <v>47</v>
      </c>
      <c r="K3915" t="s">
        <v>4472</v>
      </c>
      <c r="L3915" s="18" t="s">
        <v>4233</v>
      </c>
    </row>
    <row r="3916" spans="1:12" x14ac:dyDescent="0.3">
      <c r="A3916" t="s">
        <v>9288</v>
      </c>
      <c r="B3916" s="18" t="s">
        <v>13</v>
      </c>
      <c r="C3916" s="18" t="s">
        <v>25</v>
      </c>
      <c r="D3916" s="18" t="s">
        <v>32</v>
      </c>
      <c r="E3916" s="18" t="s">
        <v>38</v>
      </c>
      <c r="F3916" s="18">
        <v>1066</v>
      </c>
      <c r="G3916" s="18">
        <v>590.47</v>
      </c>
      <c r="H3916" s="18">
        <v>835.94</v>
      </c>
      <c r="I3916" s="43">
        <v>351</v>
      </c>
      <c r="J3916" s="18" t="s">
        <v>47</v>
      </c>
      <c r="K3916" t="s">
        <v>5689</v>
      </c>
      <c r="L3916" s="18" t="s">
        <v>2132</v>
      </c>
    </row>
    <row r="3917" spans="1:12" x14ac:dyDescent="0.3">
      <c r="A3917" t="s">
        <v>9497</v>
      </c>
      <c r="B3917" s="18" t="s">
        <v>17</v>
      </c>
      <c r="C3917" s="18" t="s">
        <v>25</v>
      </c>
      <c r="D3917" s="18" t="s">
        <v>34</v>
      </c>
      <c r="E3917" s="18" t="s">
        <v>36</v>
      </c>
      <c r="F3917" s="18">
        <v>1020</v>
      </c>
      <c r="G3917" s="18">
        <v>995.62</v>
      </c>
      <c r="H3917" s="18">
        <v>1480.5</v>
      </c>
      <c r="I3917" s="43">
        <v>129</v>
      </c>
      <c r="J3917" s="18" t="s">
        <v>47</v>
      </c>
      <c r="K3917" t="s">
        <v>5081</v>
      </c>
      <c r="L3917" s="18" t="s">
        <v>2462</v>
      </c>
    </row>
    <row r="3918" spans="1:12" x14ac:dyDescent="0.3">
      <c r="A3918" t="s">
        <v>6702</v>
      </c>
      <c r="B3918" s="18" t="s">
        <v>19</v>
      </c>
      <c r="C3918" s="18" t="s">
        <v>23</v>
      </c>
      <c r="D3918" s="18" t="s">
        <v>35</v>
      </c>
      <c r="E3918" s="18" t="s">
        <v>38</v>
      </c>
      <c r="F3918" s="18">
        <v>1081</v>
      </c>
      <c r="G3918" s="18">
        <v>1926.66</v>
      </c>
      <c r="H3918" s="18">
        <v>3103.35</v>
      </c>
      <c r="I3918" s="43">
        <v>394</v>
      </c>
      <c r="J3918" s="18" t="s">
        <v>47</v>
      </c>
      <c r="K3918" t="s">
        <v>6268</v>
      </c>
      <c r="L3918" s="18" t="s">
        <v>220</v>
      </c>
    </row>
    <row r="3919" spans="1:12" x14ac:dyDescent="0.3">
      <c r="A3919" t="s">
        <v>6935</v>
      </c>
      <c r="B3919" s="18" t="s">
        <v>15</v>
      </c>
      <c r="C3919" s="18" t="s">
        <v>26</v>
      </c>
      <c r="D3919" s="18" t="s">
        <v>35</v>
      </c>
      <c r="E3919" s="18" t="s">
        <v>39</v>
      </c>
      <c r="F3919" s="18">
        <v>1061</v>
      </c>
      <c r="G3919" s="18">
        <v>1085.22</v>
      </c>
      <c r="H3919" s="18">
        <v>1745.22</v>
      </c>
      <c r="I3919" s="43">
        <v>413</v>
      </c>
      <c r="J3919" s="18" t="s">
        <v>47</v>
      </c>
      <c r="K3919" t="s">
        <v>5465</v>
      </c>
      <c r="L3919" s="18" t="s">
        <v>2906</v>
      </c>
    </row>
    <row r="3920" spans="1:12" x14ac:dyDescent="0.3">
      <c r="A3920" t="s">
        <v>7542</v>
      </c>
      <c r="B3920" s="18" t="s">
        <v>16</v>
      </c>
      <c r="C3920" s="18" t="s">
        <v>23</v>
      </c>
      <c r="D3920" s="18" t="s">
        <v>35</v>
      </c>
      <c r="E3920" s="18" t="s">
        <v>44</v>
      </c>
      <c r="F3920" s="18">
        <v>1096</v>
      </c>
      <c r="G3920" s="18">
        <v>1660.35</v>
      </c>
      <c r="H3920" s="18">
        <v>3267.05</v>
      </c>
      <c r="I3920" s="43">
        <v>213</v>
      </c>
      <c r="J3920" s="18" t="s">
        <v>47</v>
      </c>
      <c r="K3920" t="s">
        <v>5462</v>
      </c>
      <c r="L3920" s="18" t="s">
        <v>1522</v>
      </c>
    </row>
    <row r="3921" spans="1:12" x14ac:dyDescent="0.3">
      <c r="A3921" t="s">
        <v>7557</v>
      </c>
      <c r="B3921" s="18" t="s">
        <v>11</v>
      </c>
      <c r="C3921" s="18" t="s">
        <v>26</v>
      </c>
      <c r="D3921" s="18" t="s">
        <v>31</v>
      </c>
      <c r="E3921" s="18" t="s">
        <v>42</v>
      </c>
      <c r="F3921" s="18">
        <v>1036</v>
      </c>
      <c r="G3921" s="18">
        <v>907.5</v>
      </c>
      <c r="H3921" s="18">
        <v>1643.43</v>
      </c>
      <c r="I3921" s="43">
        <v>366</v>
      </c>
      <c r="J3921" s="18" t="s">
        <v>47</v>
      </c>
      <c r="K3921" t="s">
        <v>5735</v>
      </c>
      <c r="L3921" s="18" t="s">
        <v>2333</v>
      </c>
    </row>
    <row r="3922" spans="1:12" x14ac:dyDescent="0.3">
      <c r="A3922" t="s">
        <v>9907</v>
      </c>
      <c r="B3922" s="18" t="s">
        <v>20</v>
      </c>
      <c r="C3922" s="18" t="s">
        <v>25</v>
      </c>
      <c r="D3922" s="18" t="s">
        <v>32</v>
      </c>
      <c r="E3922" s="18" t="s">
        <v>39</v>
      </c>
      <c r="F3922" s="18">
        <v>1097</v>
      </c>
      <c r="G3922" s="18">
        <v>341.99</v>
      </c>
      <c r="H3922" s="18">
        <v>463.66</v>
      </c>
      <c r="I3922" s="43">
        <v>245</v>
      </c>
      <c r="J3922" s="18" t="s">
        <v>47</v>
      </c>
      <c r="K3922" t="s">
        <v>5343</v>
      </c>
      <c r="L3922" s="18" t="s">
        <v>3112</v>
      </c>
    </row>
    <row r="3923" spans="1:12" x14ac:dyDescent="0.3">
      <c r="A3923" t="s">
        <v>7853</v>
      </c>
      <c r="B3923" s="18" t="s">
        <v>13</v>
      </c>
      <c r="C3923" s="18" t="s">
        <v>27</v>
      </c>
      <c r="D3923" s="18" t="s">
        <v>32</v>
      </c>
      <c r="E3923" s="18" t="s">
        <v>37</v>
      </c>
      <c r="F3923" s="18">
        <v>1020</v>
      </c>
      <c r="G3923" s="18">
        <v>1210.25</v>
      </c>
      <c r="H3923" s="18">
        <v>1360.19</v>
      </c>
      <c r="I3923" s="43">
        <v>134</v>
      </c>
      <c r="J3923" s="18" t="s">
        <v>47</v>
      </c>
      <c r="K3923" t="s">
        <v>5440</v>
      </c>
      <c r="L3923" s="18" t="s">
        <v>836</v>
      </c>
    </row>
    <row r="3924" spans="1:12" x14ac:dyDescent="0.3">
      <c r="A3924" t="s">
        <v>8364</v>
      </c>
      <c r="B3924" s="18" t="s">
        <v>17</v>
      </c>
      <c r="C3924" s="18" t="s">
        <v>30</v>
      </c>
      <c r="D3924" s="18" t="s">
        <v>32</v>
      </c>
      <c r="E3924" s="18" t="s">
        <v>44</v>
      </c>
      <c r="F3924" s="18">
        <v>1098</v>
      </c>
      <c r="G3924" s="18">
        <v>1330.47</v>
      </c>
      <c r="H3924" s="18">
        <v>2075.06</v>
      </c>
      <c r="I3924" s="43">
        <v>475</v>
      </c>
      <c r="J3924" s="18" t="s">
        <v>47</v>
      </c>
      <c r="K3924" t="s">
        <v>6211</v>
      </c>
      <c r="L3924" s="18" t="s">
        <v>640</v>
      </c>
    </row>
    <row r="3925" spans="1:12" x14ac:dyDescent="0.3">
      <c r="A3925" t="s">
        <v>10468</v>
      </c>
      <c r="B3925" s="18" t="s">
        <v>20</v>
      </c>
      <c r="C3925" s="18" t="s">
        <v>22</v>
      </c>
      <c r="D3925" s="18" t="s">
        <v>34</v>
      </c>
      <c r="E3925" s="18" t="s">
        <v>38</v>
      </c>
      <c r="F3925" s="18">
        <v>1048</v>
      </c>
      <c r="G3925" s="18">
        <v>622.59</v>
      </c>
      <c r="H3925" s="18">
        <v>1014.73</v>
      </c>
      <c r="I3925" s="43">
        <v>143</v>
      </c>
      <c r="J3925" s="18" t="s">
        <v>47</v>
      </c>
      <c r="K3925" t="s">
        <v>4732</v>
      </c>
      <c r="L3925" s="18" t="s">
        <v>3954</v>
      </c>
    </row>
    <row r="3926" spans="1:12" x14ac:dyDescent="0.3">
      <c r="A3926" t="s">
        <v>7005</v>
      </c>
      <c r="B3926" s="18" t="s">
        <v>17</v>
      </c>
      <c r="C3926" s="18" t="s">
        <v>27</v>
      </c>
      <c r="D3926" s="18" t="s">
        <v>33</v>
      </c>
      <c r="E3926" s="18" t="s">
        <v>42</v>
      </c>
      <c r="F3926" s="18">
        <v>1089</v>
      </c>
      <c r="G3926" s="18">
        <v>1496.18</v>
      </c>
      <c r="H3926" s="18">
        <v>2813.73</v>
      </c>
      <c r="I3926" s="43">
        <v>136</v>
      </c>
      <c r="J3926" s="18" t="s">
        <v>47</v>
      </c>
      <c r="K3926" t="s">
        <v>4880</v>
      </c>
      <c r="L3926" s="18" t="s">
        <v>3768</v>
      </c>
    </row>
    <row r="3927" spans="1:12" x14ac:dyDescent="0.3">
      <c r="A3927" t="s">
        <v>8483</v>
      </c>
      <c r="B3927" s="18" t="s">
        <v>11</v>
      </c>
      <c r="C3927" s="18" t="s">
        <v>23</v>
      </c>
      <c r="D3927" s="18" t="s">
        <v>35</v>
      </c>
      <c r="E3927" s="18" t="s">
        <v>45</v>
      </c>
      <c r="F3927" s="18">
        <v>1056</v>
      </c>
      <c r="G3927" s="18">
        <v>1915.87</v>
      </c>
      <c r="H3927" s="18">
        <v>3166.98</v>
      </c>
      <c r="I3927" s="43">
        <v>304</v>
      </c>
      <c r="J3927" s="18" t="s">
        <v>47</v>
      </c>
      <c r="K3927" t="s">
        <v>6171</v>
      </c>
      <c r="L3927" s="18" t="s">
        <v>829</v>
      </c>
    </row>
    <row r="3928" spans="1:12" x14ac:dyDescent="0.3">
      <c r="A3928" t="s">
        <v>9865</v>
      </c>
      <c r="B3928" s="18" t="s">
        <v>19</v>
      </c>
      <c r="C3928" s="18" t="s">
        <v>21</v>
      </c>
      <c r="D3928" s="18" t="s">
        <v>32</v>
      </c>
      <c r="E3928" s="18" t="s">
        <v>36</v>
      </c>
      <c r="F3928" s="18">
        <v>1077</v>
      </c>
      <c r="G3928" s="18">
        <v>611.11</v>
      </c>
      <c r="H3928" s="18">
        <v>697.92</v>
      </c>
      <c r="I3928" s="43">
        <v>58</v>
      </c>
      <c r="J3928" s="18" t="s">
        <v>47</v>
      </c>
      <c r="K3928" t="s">
        <v>5384</v>
      </c>
      <c r="L3928" s="18" t="s">
        <v>3043</v>
      </c>
    </row>
    <row r="3929" spans="1:12" x14ac:dyDescent="0.3">
      <c r="A3929" t="s">
        <v>9134</v>
      </c>
      <c r="B3929" s="18" t="s">
        <v>20</v>
      </c>
      <c r="C3929" s="18" t="s">
        <v>24</v>
      </c>
      <c r="D3929" s="18" t="s">
        <v>33</v>
      </c>
      <c r="E3929" s="18" t="s">
        <v>41</v>
      </c>
      <c r="F3929" s="18">
        <v>1043</v>
      </c>
      <c r="G3929" s="18">
        <v>471.57</v>
      </c>
      <c r="H3929" s="18">
        <v>923.5</v>
      </c>
      <c r="I3929" s="43">
        <v>293</v>
      </c>
      <c r="J3929" s="18" t="s">
        <v>47</v>
      </c>
      <c r="K3929" t="s">
        <v>4930</v>
      </c>
      <c r="L3929" s="18" t="s">
        <v>1886</v>
      </c>
    </row>
    <row r="3930" spans="1:12" x14ac:dyDescent="0.3">
      <c r="A3930" t="s">
        <v>7163</v>
      </c>
      <c r="B3930" s="18" t="s">
        <v>16</v>
      </c>
      <c r="C3930" s="18" t="s">
        <v>23</v>
      </c>
      <c r="D3930" s="18" t="s">
        <v>33</v>
      </c>
      <c r="E3930" s="18" t="s">
        <v>40</v>
      </c>
      <c r="F3930" s="18">
        <v>1070</v>
      </c>
      <c r="G3930" s="18">
        <v>1859.5</v>
      </c>
      <c r="H3930" s="18">
        <v>3605.69</v>
      </c>
      <c r="I3930" s="43">
        <v>169</v>
      </c>
      <c r="J3930" s="18" t="s">
        <v>47</v>
      </c>
      <c r="K3930" t="s">
        <v>6017</v>
      </c>
      <c r="L3930" s="18" t="s">
        <v>1426</v>
      </c>
    </row>
    <row r="3931" spans="1:12" x14ac:dyDescent="0.3">
      <c r="A3931" t="s">
        <v>6713</v>
      </c>
      <c r="B3931" s="18" t="s">
        <v>11</v>
      </c>
      <c r="C3931" s="18" t="s">
        <v>27</v>
      </c>
      <c r="D3931" s="18" t="s">
        <v>31</v>
      </c>
      <c r="E3931" s="18" t="s">
        <v>38</v>
      </c>
      <c r="F3931" s="18">
        <v>1017</v>
      </c>
      <c r="G3931" s="18">
        <v>473.4</v>
      </c>
      <c r="H3931" s="18">
        <v>637.17999999999995</v>
      </c>
      <c r="I3931" s="43">
        <v>153</v>
      </c>
      <c r="J3931" s="18" t="s">
        <v>47</v>
      </c>
      <c r="K3931" t="s">
        <v>5740</v>
      </c>
      <c r="L3931" s="18" t="s">
        <v>2315</v>
      </c>
    </row>
    <row r="3932" spans="1:12" x14ac:dyDescent="0.3">
      <c r="A3932" t="s">
        <v>7105</v>
      </c>
      <c r="B3932" s="18" t="s">
        <v>15</v>
      </c>
      <c r="C3932" s="18" t="s">
        <v>29</v>
      </c>
      <c r="D3932" s="18" t="s">
        <v>31</v>
      </c>
      <c r="E3932" s="18" t="s">
        <v>42</v>
      </c>
      <c r="F3932" s="18">
        <v>1098</v>
      </c>
      <c r="G3932" s="18">
        <v>1260.8800000000001</v>
      </c>
      <c r="H3932" s="18">
        <v>1478.34</v>
      </c>
      <c r="I3932" s="43">
        <v>105</v>
      </c>
      <c r="J3932" s="18" t="s">
        <v>47</v>
      </c>
      <c r="K3932" t="s">
        <v>5939</v>
      </c>
      <c r="L3932" s="18" t="s">
        <v>1707</v>
      </c>
    </row>
    <row r="3933" spans="1:12" x14ac:dyDescent="0.3">
      <c r="A3933" t="s">
        <v>7778</v>
      </c>
      <c r="B3933" s="18" t="s">
        <v>15</v>
      </c>
      <c r="C3933" s="18" t="s">
        <v>30</v>
      </c>
      <c r="D3933" s="18" t="s">
        <v>35</v>
      </c>
      <c r="E3933" s="18" t="s">
        <v>39</v>
      </c>
      <c r="F3933" s="18">
        <v>1057</v>
      </c>
      <c r="G3933" s="18">
        <v>656.88</v>
      </c>
      <c r="H3933" s="18">
        <v>1084.32</v>
      </c>
      <c r="I3933" s="43">
        <v>301</v>
      </c>
      <c r="J3933" s="18" t="s">
        <v>47</v>
      </c>
      <c r="K3933" t="s">
        <v>5703</v>
      </c>
      <c r="L3933" s="18" t="s">
        <v>600</v>
      </c>
    </row>
    <row r="3934" spans="1:12" x14ac:dyDescent="0.3">
      <c r="A3934" t="s">
        <v>9715</v>
      </c>
      <c r="B3934" s="18" t="s">
        <v>13</v>
      </c>
      <c r="C3934" s="18" t="s">
        <v>29</v>
      </c>
      <c r="D3934" s="18" t="s">
        <v>33</v>
      </c>
      <c r="E3934" s="18" t="s">
        <v>37</v>
      </c>
      <c r="F3934" s="18">
        <v>1013</v>
      </c>
      <c r="G3934" s="18">
        <v>1516.85</v>
      </c>
      <c r="H3934" s="18">
        <v>2255.3000000000002</v>
      </c>
      <c r="I3934" s="43">
        <v>244</v>
      </c>
      <c r="J3934" s="18" t="s">
        <v>47</v>
      </c>
      <c r="K3934" t="s">
        <v>5522</v>
      </c>
      <c r="L3934" s="18" t="s">
        <v>2801</v>
      </c>
    </row>
    <row r="3935" spans="1:12" x14ac:dyDescent="0.3">
      <c r="A3935" t="s">
        <v>8706</v>
      </c>
      <c r="B3935" s="18" t="s">
        <v>18</v>
      </c>
      <c r="C3935" s="18" t="s">
        <v>24</v>
      </c>
      <c r="D3935" s="18" t="s">
        <v>32</v>
      </c>
      <c r="E3935" s="18" t="s">
        <v>42</v>
      </c>
      <c r="F3935" s="18">
        <v>1060</v>
      </c>
      <c r="G3935" s="18">
        <v>283.02999999999997</v>
      </c>
      <c r="H3935" s="18">
        <v>564.84</v>
      </c>
      <c r="I3935" s="43">
        <v>4</v>
      </c>
      <c r="J3935" s="18" t="s">
        <v>47</v>
      </c>
      <c r="K3935" t="s">
        <v>5438</v>
      </c>
      <c r="L3935" s="18" t="s">
        <v>1176</v>
      </c>
    </row>
    <row r="3936" spans="1:12" x14ac:dyDescent="0.3">
      <c r="A3936" t="s">
        <v>7982</v>
      </c>
      <c r="B3936" s="18" t="s">
        <v>14</v>
      </c>
      <c r="C3936" s="18" t="s">
        <v>22</v>
      </c>
      <c r="D3936" s="18" t="s">
        <v>33</v>
      </c>
      <c r="E3936" s="18" t="s">
        <v>44</v>
      </c>
      <c r="F3936" s="18">
        <v>1011</v>
      </c>
      <c r="G3936" s="18">
        <v>1567.53</v>
      </c>
      <c r="H3936" s="18">
        <v>2871.67</v>
      </c>
      <c r="I3936" s="43">
        <v>254</v>
      </c>
      <c r="J3936" s="18" t="s">
        <v>47</v>
      </c>
      <c r="K3936" t="s">
        <v>5960</v>
      </c>
      <c r="L3936" s="18" t="s">
        <v>1632</v>
      </c>
    </row>
    <row r="3937" spans="1:12" x14ac:dyDescent="0.3">
      <c r="A3937" t="s">
        <v>9125</v>
      </c>
      <c r="B3937" s="18" t="s">
        <v>16</v>
      </c>
      <c r="C3937" s="18" t="s">
        <v>21</v>
      </c>
      <c r="D3937" s="18" t="s">
        <v>31</v>
      </c>
      <c r="E3937" s="18" t="s">
        <v>41</v>
      </c>
      <c r="F3937" s="18">
        <v>1067</v>
      </c>
      <c r="G3937" s="18">
        <v>1760.09</v>
      </c>
      <c r="H3937" s="18">
        <v>2937.21</v>
      </c>
      <c r="I3937" s="43">
        <v>5</v>
      </c>
      <c r="J3937" s="18" t="s">
        <v>47</v>
      </c>
      <c r="K3937" t="s">
        <v>5016</v>
      </c>
      <c r="L3937" s="18" t="s">
        <v>1870</v>
      </c>
    </row>
    <row r="3938" spans="1:12" x14ac:dyDescent="0.3">
      <c r="A3938" t="s">
        <v>8479</v>
      </c>
      <c r="B3938" s="18" t="s">
        <v>19</v>
      </c>
      <c r="C3938" s="18" t="s">
        <v>21</v>
      </c>
      <c r="D3938" s="18" t="s">
        <v>32</v>
      </c>
      <c r="E3938" s="18" t="s">
        <v>44</v>
      </c>
      <c r="F3938" s="18">
        <v>1028</v>
      </c>
      <c r="G3938" s="18">
        <v>636.77</v>
      </c>
      <c r="H3938" s="18">
        <v>993.39</v>
      </c>
      <c r="I3938" s="43">
        <v>160</v>
      </c>
      <c r="J3938" s="18" t="s">
        <v>47</v>
      </c>
      <c r="K3938" t="s">
        <v>6172</v>
      </c>
      <c r="L3938" s="18" t="s">
        <v>821</v>
      </c>
    </row>
    <row r="3939" spans="1:12" x14ac:dyDescent="0.3">
      <c r="A3939" t="s">
        <v>8428</v>
      </c>
      <c r="B3939" s="18" t="s">
        <v>18</v>
      </c>
      <c r="C3939" s="18" t="s">
        <v>26</v>
      </c>
      <c r="D3939" s="18" t="s">
        <v>33</v>
      </c>
      <c r="E3939" s="18" t="s">
        <v>41</v>
      </c>
      <c r="F3939" s="18">
        <v>1005</v>
      </c>
      <c r="G3939" s="18">
        <v>1019.36</v>
      </c>
      <c r="H3939" s="18">
        <v>1957.86</v>
      </c>
      <c r="I3939" s="43">
        <v>469</v>
      </c>
      <c r="J3939" s="18" t="s">
        <v>47</v>
      </c>
      <c r="K3939" t="s">
        <v>5778</v>
      </c>
      <c r="L3939" s="18" t="s">
        <v>736</v>
      </c>
    </row>
    <row r="3940" spans="1:12" x14ac:dyDescent="0.3">
      <c r="A3940" t="s">
        <v>8794</v>
      </c>
      <c r="B3940" s="18" t="s">
        <v>18</v>
      </c>
      <c r="C3940" s="18" t="s">
        <v>27</v>
      </c>
      <c r="D3940" s="18" t="s">
        <v>32</v>
      </c>
      <c r="E3940" s="18" t="s">
        <v>39</v>
      </c>
      <c r="F3940" s="18">
        <v>1060</v>
      </c>
      <c r="G3940" s="18">
        <v>1862.45</v>
      </c>
      <c r="H3940" s="18">
        <v>2866.83</v>
      </c>
      <c r="I3940" s="43">
        <v>238</v>
      </c>
      <c r="J3940" s="18" t="s">
        <v>47</v>
      </c>
      <c r="K3940" t="s">
        <v>4695</v>
      </c>
      <c r="L3940" s="18" t="s">
        <v>1333</v>
      </c>
    </row>
    <row r="3941" spans="1:12" x14ac:dyDescent="0.3">
      <c r="A3941" t="s">
        <v>7638</v>
      </c>
      <c r="B3941" s="18" t="s">
        <v>20</v>
      </c>
      <c r="C3941" s="18" t="s">
        <v>25</v>
      </c>
      <c r="D3941" s="18" t="s">
        <v>34</v>
      </c>
      <c r="E3941" s="18" t="s">
        <v>44</v>
      </c>
      <c r="F3941" s="18">
        <v>1076</v>
      </c>
      <c r="G3941" s="18">
        <v>881.87</v>
      </c>
      <c r="H3941" s="18">
        <v>1496.3</v>
      </c>
      <c r="I3941" s="43">
        <v>487</v>
      </c>
      <c r="J3941" s="18" t="s">
        <v>47</v>
      </c>
      <c r="K3941" t="s">
        <v>5567</v>
      </c>
      <c r="L3941" s="18" t="s">
        <v>2718</v>
      </c>
    </row>
    <row r="3942" spans="1:12" x14ac:dyDescent="0.3">
      <c r="A3942" t="s">
        <v>9040</v>
      </c>
      <c r="B3942" s="18" t="s">
        <v>20</v>
      </c>
      <c r="C3942" s="18" t="s">
        <v>25</v>
      </c>
      <c r="D3942" s="18" t="s">
        <v>31</v>
      </c>
      <c r="E3942" s="18" t="s">
        <v>45</v>
      </c>
      <c r="F3942" s="18">
        <v>1086</v>
      </c>
      <c r="G3942" s="18">
        <v>913.5</v>
      </c>
      <c r="H3942" s="18">
        <v>1540.69</v>
      </c>
      <c r="I3942" s="43">
        <v>161</v>
      </c>
      <c r="J3942" s="18" t="s">
        <v>47</v>
      </c>
      <c r="K3942" t="s">
        <v>4999</v>
      </c>
      <c r="L3942" s="18" t="s">
        <v>1744</v>
      </c>
    </row>
    <row r="3943" spans="1:12" x14ac:dyDescent="0.3">
      <c r="A3943" t="s">
        <v>9665</v>
      </c>
      <c r="B3943" s="18" t="s">
        <v>20</v>
      </c>
      <c r="C3943" s="18" t="s">
        <v>24</v>
      </c>
      <c r="D3943" s="18" t="s">
        <v>31</v>
      </c>
      <c r="E3943" s="18" t="s">
        <v>36</v>
      </c>
      <c r="F3943" s="18">
        <v>1091</v>
      </c>
      <c r="G3943" s="18">
        <v>688.01</v>
      </c>
      <c r="H3943" s="18">
        <v>1183.1500000000001</v>
      </c>
      <c r="I3943" s="43">
        <v>39</v>
      </c>
      <c r="J3943" s="18" t="s">
        <v>47</v>
      </c>
      <c r="K3943" t="s">
        <v>5559</v>
      </c>
      <c r="L3943" s="18" t="s">
        <v>2733</v>
      </c>
    </row>
    <row r="3944" spans="1:12" x14ac:dyDescent="0.3">
      <c r="A3944" t="s">
        <v>8451</v>
      </c>
      <c r="B3944" s="18" t="s">
        <v>19</v>
      </c>
      <c r="C3944" s="18" t="s">
        <v>28</v>
      </c>
      <c r="D3944" s="18" t="s">
        <v>35</v>
      </c>
      <c r="E3944" s="18" t="s">
        <v>45</v>
      </c>
      <c r="F3944" s="18">
        <v>1057</v>
      </c>
      <c r="G3944" s="18">
        <v>1324.62</v>
      </c>
      <c r="H3944" s="18">
        <v>2611.2199999999998</v>
      </c>
      <c r="I3944" s="43">
        <v>295</v>
      </c>
      <c r="J3944" s="18" t="s">
        <v>47</v>
      </c>
      <c r="K3944" t="s">
        <v>5205</v>
      </c>
      <c r="L3944" s="18" t="s">
        <v>784</v>
      </c>
    </row>
    <row r="3945" spans="1:12" x14ac:dyDescent="0.3">
      <c r="A3945" t="s">
        <v>8416</v>
      </c>
      <c r="B3945" s="18" t="s">
        <v>18</v>
      </c>
      <c r="C3945" s="18" t="s">
        <v>22</v>
      </c>
      <c r="D3945" s="18" t="s">
        <v>34</v>
      </c>
      <c r="E3945" s="18" t="s">
        <v>41</v>
      </c>
      <c r="F3945" s="18">
        <v>1057</v>
      </c>
      <c r="G3945" s="18">
        <v>1077.47</v>
      </c>
      <c r="H3945" s="18">
        <v>2065.62</v>
      </c>
      <c r="I3945" s="43">
        <v>102</v>
      </c>
      <c r="J3945" s="18" t="s">
        <v>47</v>
      </c>
      <c r="K3945" t="s">
        <v>5754</v>
      </c>
      <c r="L3945" s="18" t="s">
        <v>718</v>
      </c>
    </row>
    <row r="3946" spans="1:12" x14ac:dyDescent="0.3">
      <c r="A3946" t="s">
        <v>9846</v>
      </c>
      <c r="B3946" s="18" t="s">
        <v>14</v>
      </c>
      <c r="C3946" s="18" t="s">
        <v>30</v>
      </c>
      <c r="D3946" s="18" t="s">
        <v>33</v>
      </c>
      <c r="E3946" s="18" t="s">
        <v>38</v>
      </c>
      <c r="F3946" s="18">
        <v>1062</v>
      </c>
      <c r="G3946" s="18">
        <v>1532.43</v>
      </c>
      <c r="H3946" s="18">
        <v>3020.51</v>
      </c>
      <c r="I3946" s="43">
        <v>257</v>
      </c>
      <c r="J3946" s="18" t="s">
        <v>47</v>
      </c>
      <c r="K3946" t="s">
        <v>5399</v>
      </c>
      <c r="L3946" s="18" t="s">
        <v>3017</v>
      </c>
    </row>
    <row r="3947" spans="1:12" x14ac:dyDescent="0.3">
      <c r="A3947" t="s">
        <v>8542</v>
      </c>
      <c r="B3947" s="18" t="s">
        <v>19</v>
      </c>
      <c r="C3947" s="18" t="s">
        <v>21</v>
      </c>
      <c r="D3947" s="18" t="s">
        <v>32</v>
      </c>
      <c r="E3947" s="18" t="s">
        <v>39</v>
      </c>
      <c r="F3947" s="18">
        <v>1006</v>
      </c>
      <c r="G3947" s="18">
        <v>1542.28</v>
      </c>
      <c r="H3947" s="18">
        <v>1995.61</v>
      </c>
      <c r="I3947" s="43">
        <v>11</v>
      </c>
      <c r="J3947" s="18" t="s">
        <v>47</v>
      </c>
      <c r="K3947" t="s">
        <v>5215</v>
      </c>
      <c r="L3947" s="18" t="s">
        <v>920</v>
      </c>
    </row>
    <row r="3948" spans="1:12" x14ac:dyDescent="0.3">
      <c r="A3948" t="s">
        <v>7468</v>
      </c>
      <c r="B3948" s="18" t="s">
        <v>11</v>
      </c>
      <c r="C3948" s="18" t="s">
        <v>24</v>
      </c>
      <c r="D3948" s="18" t="s">
        <v>31</v>
      </c>
      <c r="E3948" s="18" t="s">
        <v>44</v>
      </c>
      <c r="F3948" s="18">
        <v>1012</v>
      </c>
      <c r="G3948" s="18">
        <v>166.78</v>
      </c>
      <c r="H3948" s="18">
        <v>294.45999999999998</v>
      </c>
      <c r="I3948" s="43">
        <v>57</v>
      </c>
      <c r="J3948" s="18" t="s">
        <v>47</v>
      </c>
      <c r="K3948" t="s">
        <v>5338</v>
      </c>
      <c r="L3948" s="18" t="s">
        <v>1575</v>
      </c>
    </row>
    <row r="3949" spans="1:12" x14ac:dyDescent="0.3">
      <c r="A3949" t="s">
        <v>8295</v>
      </c>
      <c r="B3949" s="18" t="s">
        <v>11</v>
      </c>
      <c r="C3949" s="18" t="s">
        <v>25</v>
      </c>
      <c r="D3949" s="18" t="s">
        <v>32</v>
      </c>
      <c r="E3949" s="18" t="s">
        <v>37</v>
      </c>
      <c r="F3949" s="18">
        <v>1081</v>
      </c>
      <c r="G3949" s="18">
        <v>1065.98</v>
      </c>
      <c r="H3949" s="18">
        <v>2125.92</v>
      </c>
      <c r="I3949" s="43">
        <v>284</v>
      </c>
      <c r="J3949" s="18" t="s">
        <v>47</v>
      </c>
      <c r="K3949" t="s">
        <v>4606</v>
      </c>
      <c r="L3949" s="18" t="s">
        <v>523</v>
      </c>
    </row>
    <row r="3950" spans="1:12" x14ac:dyDescent="0.3">
      <c r="A3950" t="s">
        <v>9992</v>
      </c>
      <c r="B3950" s="18" t="s">
        <v>12</v>
      </c>
      <c r="C3950" s="18" t="s">
        <v>23</v>
      </c>
      <c r="D3950" s="18" t="s">
        <v>35</v>
      </c>
      <c r="E3950" s="18" t="s">
        <v>43</v>
      </c>
      <c r="F3950" s="18">
        <v>1019</v>
      </c>
      <c r="G3950" s="18">
        <v>578.78</v>
      </c>
      <c r="H3950" s="18">
        <v>792.62</v>
      </c>
      <c r="I3950" s="43">
        <v>299</v>
      </c>
      <c r="J3950" s="18" t="s">
        <v>47</v>
      </c>
      <c r="K3950" t="s">
        <v>5269</v>
      </c>
      <c r="L3950" s="18" t="s">
        <v>3242</v>
      </c>
    </row>
    <row r="3951" spans="1:12" x14ac:dyDescent="0.3">
      <c r="A3951" t="s">
        <v>7398</v>
      </c>
      <c r="B3951" s="18" t="s">
        <v>13</v>
      </c>
      <c r="C3951" s="18" t="s">
        <v>26</v>
      </c>
      <c r="D3951" s="18" t="s">
        <v>33</v>
      </c>
      <c r="E3951" s="18" t="s">
        <v>36</v>
      </c>
      <c r="F3951" s="18">
        <v>1049</v>
      </c>
      <c r="G3951" s="18">
        <v>632.09</v>
      </c>
      <c r="H3951" s="18">
        <v>713.38</v>
      </c>
      <c r="I3951" s="43">
        <v>203</v>
      </c>
      <c r="J3951" s="18" t="s">
        <v>47</v>
      </c>
      <c r="K3951" t="s">
        <v>4693</v>
      </c>
      <c r="L3951" s="18" t="s">
        <v>3994</v>
      </c>
    </row>
    <row r="3952" spans="1:12" x14ac:dyDescent="0.3">
      <c r="A3952" t="s">
        <v>6988</v>
      </c>
      <c r="B3952" s="18" t="s">
        <v>12</v>
      </c>
      <c r="C3952" s="18" t="s">
        <v>22</v>
      </c>
      <c r="D3952" s="18" t="s">
        <v>32</v>
      </c>
      <c r="E3952" s="18" t="s">
        <v>38</v>
      </c>
      <c r="F3952" s="18">
        <v>1012</v>
      </c>
      <c r="G3952" s="18">
        <v>1297.6099999999999</v>
      </c>
      <c r="H3952" s="18">
        <v>1933.67</v>
      </c>
      <c r="I3952" s="43">
        <v>316</v>
      </c>
      <c r="J3952" s="18" t="s">
        <v>47</v>
      </c>
      <c r="K3952" t="s">
        <v>5325</v>
      </c>
      <c r="L3952" s="18" t="s">
        <v>3143</v>
      </c>
    </row>
    <row r="3953" spans="1:12" x14ac:dyDescent="0.3">
      <c r="A3953" t="s">
        <v>10443</v>
      </c>
      <c r="B3953" s="18" t="s">
        <v>18</v>
      </c>
      <c r="C3953" s="18" t="s">
        <v>27</v>
      </c>
      <c r="D3953" s="18" t="s">
        <v>35</v>
      </c>
      <c r="E3953" s="18" t="s">
        <v>36</v>
      </c>
      <c r="F3953" s="18">
        <v>1093</v>
      </c>
      <c r="G3953" s="18">
        <v>676.05</v>
      </c>
      <c r="H3953" s="18">
        <v>862.36</v>
      </c>
      <c r="I3953" s="43">
        <v>170</v>
      </c>
      <c r="J3953" s="18" t="s">
        <v>47</v>
      </c>
      <c r="K3953" t="s">
        <v>4579</v>
      </c>
      <c r="L3953" s="18" t="s">
        <v>3928</v>
      </c>
    </row>
    <row r="3954" spans="1:12" x14ac:dyDescent="0.3">
      <c r="A3954" t="s">
        <v>8651</v>
      </c>
      <c r="B3954" s="18" t="s">
        <v>18</v>
      </c>
      <c r="C3954" s="18" t="s">
        <v>27</v>
      </c>
      <c r="D3954" s="18" t="s">
        <v>35</v>
      </c>
      <c r="E3954" s="18" t="s">
        <v>44</v>
      </c>
      <c r="F3954" s="18">
        <v>1052</v>
      </c>
      <c r="G3954" s="18">
        <v>1814.35</v>
      </c>
      <c r="H3954" s="18">
        <v>3569.49</v>
      </c>
      <c r="I3954" s="43">
        <v>135</v>
      </c>
      <c r="J3954" s="18" t="s">
        <v>47</v>
      </c>
      <c r="K3954" t="s">
        <v>5349</v>
      </c>
      <c r="L3954" s="18" t="s">
        <v>1101</v>
      </c>
    </row>
    <row r="3955" spans="1:12" x14ac:dyDescent="0.3">
      <c r="A3955" t="s">
        <v>6887</v>
      </c>
      <c r="B3955" s="18" t="s">
        <v>11</v>
      </c>
      <c r="C3955" s="18" t="s">
        <v>30</v>
      </c>
      <c r="D3955" s="18" t="s">
        <v>34</v>
      </c>
      <c r="E3955" s="18" t="s">
        <v>42</v>
      </c>
      <c r="F3955" s="18">
        <v>1085</v>
      </c>
      <c r="G3955" s="18">
        <v>1799.25</v>
      </c>
      <c r="H3955" s="18">
        <v>2027.49</v>
      </c>
      <c r="I3955" s="43">
        <v>380</v>
      </c>
      <c r="J3955" s="18" t="s">
        <v>47</v>
      </c>
      <c r="K3955" t="s">
        <v>4632</v>
      </c>
      <c r="L3955" s="18" t="s">
        <v>4063</v>
      </c>
    </row>
    <row r="3956" spans="1:12" x14ac:dyDescent="0.3">
      <c r="A3956" t="s">
        <v>8163</v>
      </c>
      <c r="B3956" s="18" t="s">
        <v>12</v>
      </c>
      <c r="C3956" s="18" t="s">
        <v>22</v>
      </c>
      <c r="D3956" s="18" t="s">
        <v>32</v>
      </c>
      <c r="E3956" s="18" t="s">
        <v>37</v>
      </c>
      <c r="F3956" s="18">
        <v>1064</v>
      </c>
      <c r="G3956" s="18">
        <v>1292.8699999999999</v>
      </c>
      <c r="H3956" s="18">
        <v>2232.9499999999998</v>
      </c>
      <c r="I3956" s="43">
        <v>9</v>
      </c>
      <c r="J3956" s="18" t="s">
        <v>47</v>
      </c>
      <c r="K3956" t="s">
        <v>4551</v>
      </c>
      <c r="L3956" s="18" t="s">
        <v>292</v>
      </c>
    </row>
    <row r="3957" spans="1:12" x14ac:dyDescent="0.3">
      <c r="A3957" t="s">
        <v>9801</v>
      </c>
      <c r="B3957" s="18" t="s">
        <v>19</v>
      </c>
      <c r="C3957" s="18" t="s">
        <v>22</v>
      </c>
      <c r="D3957" s="18" t="s">
        <v>32</v>
      </c>
      <c r="E3957" s="18" t="s">
        <v>40</v>
      </c>
      <c r="F3957" s="18">
        <v>1075</v>
      </c>
      <c r="G3957" s="18">
        <v>1925.87</v>
      </c>
      <c r="H3957" s="18">
        <v>2605.79</v>
      </c>
      <c r="I3957" s="43">
        <v>200</v>
      </c>
      <c r="J3957" s="18" t="s">
        <v>47</v>
      </c>
      <c r="K3957" t="s">
        <v>4919</v>
      </c>
      <c r="L3957" s="18" t="s">
        <v>2945</v>
      </c>
    </row>
    <row r="3958" spans="1:12" x14ac:dyDescent="0.3">
      <c r="A3958" t="s">
        <v>8064</v>
      </c>
      <c r="B3958" s="18" t="s">
        <v>19</v>
      </c>
      <c r="C3958" s="18" t="s">
        <v>24</v>
      </c>
      <c r="D3958" s="18" t="s">
        <v>33</v>
      </c>
      <c r="E3958" s="18" t="s">
        <v>37</v>
      </c>
      <c r="F3958" s="18">
        <v>1077</v>
      </c>
      <c r="G3958" s="18">
        <v>253.29</v>
      </c>
      <c r="H3958" s="18">
        <v>404.81</v>
      </c>
      <c r="I3958" s="43">
        <v>352</v>
      </c>
      <c r="J3958" s="18" t="s">
        <v>47</v>
      </c>
      <c r="K3958" t="s">
        <v>5586</v>
      </c>
      <c r="L3958" s="18" t="s">
        <v>121</v>
      </c>
    </row>
    <row r="3959" spans="1:12" x14ac:dyDescent="0.3">
      <c r="A3959" t="s">
        <v>9929</v>
      </c>
      <c r="B3959" s="18" t="s">
        <v>13</v>
      </c>
      <c r="C3959" s="18" t="s">
        <v>28</v>
      </c>
      <c r="D3959" s="18" t="s">
        <v>34</v>
      </c>
      <c r="E3959" s="18" t="s">
        <v>40</v>
      </c>
      <c r="F3959" s="18">
        <v>1090</v>
      </c>
      <c r="G3959" s="18">
        <v>1764.45</v>
      </c>
      <c r="H3959" s="18">
        <v>2186.19</v>
      </c>
      <c r="I3959" s="43">
        <v>148</v>
      </c>
      <c r="J3959" s="18" t="s">
        <v>47</v>
      </c>
      <c r="K3959" t="s">
        <v>5321</v>
      </c>
      <c r="L3959" s="18" t="s">
        <v>3149</v>
      </c>
    </row>
    <row r="3960" spans="1:12" x14ac:dyDescent="0.3">
      <c r="A3960" t="s">
        <v>6294</v>
      </c>
      <c r="B3960" s="18" t="s">
        <v>11</v>
      </c>
      <c r="C3960" s="18" t="s">
        <v>23</v>
      </c>
      <c r="D3960" s="18" t="s">
        <v>34</v>
      </c>
      <c r="E3960" s="18" t="s">
        <v>44</v>
      </c>
      <c r="F3960" s="18">
        <v>1013</v>
      </c>
      <c r="G3960" s="18">
        <v>66.42</v>
      </c>
      <c r="H3960" s="18">
        <v>99.77</v>
      </c>
      <c r="I3960" s="43">
        <v>291</v>
      </c>
      <c r="J3960" s="18" t="s">
        <v>47</v>
      </c>
      <c r="K3960" t="s">
        <v>4716</v>
      </c>
      <c r="L3960" s="18" t="s">
        <v>185</v>
      </c>
    </row>
    <row r="3961" spans="1:12" x14ac:dyDescent="0.3">
      <c r="A3961" t="s">
        <v>9191</v>
      </c>
      <c r="B3961" s="18" t="s">
        <v>14</v>
      </c>
      <c r="C3961" s="18" t="s">
        <v>29</v>
      </c>
      <c r="D3961" s="18" t="s">
        <v>31</v>
      </c>
      <c r="E3961" s="18" t="s">
        <v>36</v>
      </c>
      <c r="F3961" s="18">
        <v>1039</v>
      </c>
      <c r="G3961" s="18">
        <v>1932.38</v>
      </c>
      <c r="H3961" s="18">
        <v>3304.84</v>
      </c>
      <c r="I3961" s="43">
        <v>285</v>
      </c>
      <c r="J3961" s="18" t="s">
        <v>47</v>
      </c>
      <c r="K3961" t="s">
        <v>5072</v>
      </c>
      <c r="L3961" s="18" t="s">
        <v>1979</v>
      </c>
    </row>
    <row r="3962" spans="1:12" x14ac:dyDescent="0.3">
      <c r="A3962" t="s">
        <v>7291</v>
      </c>
      <c r="B3962" s="18" t="s">
        <v>11</v>
      </c>
      <c r="C3962" s="18" t="s">
        <v>30</v>
      </c>
      <c r="D3962" s="18" t="s">
        <v>32</v>
      </c>
      <c r="E3962" s="18" t="s">
        <v>41</v>
      </c>
      <c r="F3962" s="18">
        <v>1082</v>
      </c>
      <c r="G3962" s="18">
        <v>1076.44</v>
      </c>
      <c r="H3962" s="18">
        <v>1372.31</v>
      </c>
      <c r="I3962" s="43">
        <v>269</v>
      </c>
      <c r="J3962" s="18" t="s">
        <v>47</v>
      </c>
      <c r="K3962" t="s">
        <v>4925</v>
      </c>
      <c r="L3962" s="18" t="s">
        <v>2383</v>
      </c>
    </row>
    <row r="3963" spans="1:12" x14ac:dyDescent="0.3">
      <c r="A3963" t="s">
        <v>9866</v>
      </c>
      <c r="B3963" s="18" t="s">
        <v>20</v>
      </c>
      <c r="C3963" s="18" t="s">
        <v>21</v>
      </c>
      <c r="D3963" s="18" t="s">
        <v>33</v>
      </c>
      <c r="E3963" s="18" t="s">
        <v>36</v>
      </c>
      <c r="F3963" s="18">
        <v>1056</v>
      </c>
      <c r="G3963" s="18">
        <v>761.09</v>
      </c>
      <c r="H3963" s="18">
        <v>1410.09</v>
      </c>
      <c r="I3963" s="43">
        <v>112</v>
      </c>
      <c r="J3963" s="18" t="s">
        <v>47</v>
      </c>
      <c r="K3963" t="s">
        <v>5383</v>
      </c>
      <c r="L3963" s="18" t="s">
        <v>3044</v>
      </c>
    </row>
    <row r="3964" spans="1:12" x14ac:dyDescent="0.3">
      <c r="A3964" t="s">
        <v>8870</v>
      </c>
      <c r="B3964" s="18" t="s">
        <v>15</v>
      </c>
      <c r="C3964" s="18" t="s">
        <v>25</v>
      </c>
      <c r="D3964" s="18" t="s">
        <v>31</v>
      </c>
      <c r="E3964" s="18" t="s">
        <v>41</v>
      </c>
      <c r="F3964" s="18">
        <v>1010</v>
      </c>
      <c r="G3964" s="18">
        <v>904.79</v>
      </c>
      <c r="H3964" s="18">
        <v>1331.39</v>
      </c>
      <c r="I3964" s="43">
        <v>325</v>
      </c>
      <c r="J3964" s="18" t="s">
        <v>47</v>
      </c>
      <c r="K3964" t="s">
        <v>5302</v>
      </c>
      <c r="L3964" s="18" t="s">
        <v>1461</v>
      </c>
    </row>
    <row r="3965" spans="1:12" x14ac:dyDescent="0.3">
      <c r="A3965" t="s">
        <v>7964</v>
      </c>
      <c r="B3965" s="18" t="s">
        <v>14</v>
      </c>
      <c r="C3965" s="18" t="s">
        <v>26</v>
      </c>
      <c r="D3965" s="18" t="s">
        <v>31</v>
      </c>
      <c r="E3965" s="18" t="s">
        <v>36</v>
      </c>
      <c r="F3965" s="18">
        <v>1013</v>
      </c>
      <c r="G3965" s="18">
        <v>471.41</v>
      </c>
      <c r="H3965" s="18">
        <v>529.78</v>
      </c>
      <c r="I3965" s="43">
        <v>110</v>
      </c>
      <c r="J3965" s="18" t="s">
        <v>47</v>
      </c>
      <c r="K3965" t="s">
        <v>4499</v>
      </c>
      <c r="L3965" s="18" t="s">
        <v>308</v>
      </c>
    </row>
    <row r="3966" spans="1:12" x14ac:dyDescent="0.3">
      <c r="A3966" t="s">
        <v>9733</v>
      </c>
      <c r="B3966" s="18" t="s">
        <v>11</v>
      </c>
      <c r="C3966" s="18" t="s">
        <v>26</v>
      </c>
      <c r="D3966" s="18" t="s">
        <v>34</v>
      </c>
      <c r="E3966" s="18" t="s">
        <v>39</v>
      </c>
      <c r="F3966" s="18">
        <v>1048</v>
      </c>
      <c r="G3966" s="18">
        <v>761.15</v>
      </c>
      <c r="H3966" s="18">
        <v>1348.71</v>
      </c>
      <c r="I3966" s="43">
        <v>16</v>
      </c>
      <c r="J3966" s="18" t="s">
        <v>47</v>
      </c>
      <c r="K3966" t="s">
        <v>4666</v>
      </c>
      <c r="L3966" s="18" t="s">
        <v>2836</v>
      </c>
    </row>
    <row r="3967" spans="1:12" x14ac:dyDescent="0.3">
      <c r="A3967" t="s">
        <v>7619</v>
      </c>
      <c r="B3967" s="18" t="s">
        <v>16</v>
      </c>
      <c r="C3967" s="18" t="s">
        <v>23</v>
      </c>
      <c r="D3967" s="18" t="s">
        <v>33</v>
      </c>
      <c r="E3967" s="18" t="s">
        <v>37</v>
      </c>
      <c r="F3967" s="18">
        <v>1012</v>
      </c>
      <c r="G3967" s="18">
        <v>1835.55</v>
      </c>
      <c r="H3967" s="18">
        <v>2563.6</v>
      </c>
      <c r="I3967" s="43">
        <v>237</v>
      </c>
      <c r="J3967" s="18" t="s">
        <v>47</v>
      </c>
      <c r="K3967" t="s">
        <v>5799</v>
      </c>
      <c r="L3967" s="18" t="s">
        <v>1213</v>
      </c>
    </row>
    <row r="3968" spans="1:12" x14ac:dyDescent="0.3">
      <c r="A3968" t="s">
        <v>6473</v>
      </c>
      <c r="B3968" s="18" t="s">
        <v>11</v>
      </c>
      <c r="C3968" s="18" t="s">
        <v>27</v>
      </c>
      <c r="D3968" s="18" t="s">
        <v>33</v>
      </c>
      <c r="E3968" s="18" t="s">
        <v>37</v>
      </c>
      <c r="F3968" s="18">
        <v>1036</v>
      </c>
      <c r="G3968" s="18">
        <v>441.19</v>
      </c>
      <c r="H3968" s="18">
        <v>645.29999999999995</v>
      </c>
      <c r="I3968" s="43">
        <v>456</v>
      </c>
      <c r="J3968" s="18" t="s">
        <v>47</v>
      </c>
      <c r="K3968" t="s">
        <v>5285</v>
      </c>
      <c r="L3968" s="18" t="s">
        <v>2942</v>
      </c>
    </row>
    <row r="3969" spans="1:12" x14ac:dyDescent="0.3">
      <c r="A3969" t="s">
        <v>9000</v>
      </c>
      <c r="B3969" s="18" t="s">
        <v>18</v>
      </c>
      <c r="C3969" s="18" t="s">
        <v>22</v>
      </c>
      <c r="D3969" s="18" t="s">
        <v>31</v>
      </c>
      <c r="E3969" s="18" t="s">
        <v>43</v>
      </c>
      <c r="F3969" s="18">
        <v>1018</v>
      </c>
      <c r="G3969" s="18">
        <v>141.03</v>
      </c>
      <c r="H3969" s="18">
        <v>250.2</v>
      </c>
      <c r="I3969" s="43">
        <v>99</v>
      </c>
      <c r="J3969" s="18" t="s">
        <v>47</v>
      </c>
      <c r="K3969" t="s">
        <v>4915</v>
      </c>
      <c r="L3969" s="18" t="s">
        <v>1677</v>
      </c>
    </row>
    <row r="3970" spans="1:12" x14ac:dyDescent="0.3">
      <c r="A3970" t="s">
        <v>8592</v>
      </c>
      <c r="B3970" s="18" t="s">
        <v>20</v>
      </c>
      <c r="C3970" s="18" t="s">
        <v>29</v>
      </c>
      <c r="D3970" s="18" t="s">
        <v>32</v>
      </c>
      <c r="E3970" s="18" t="s">
        <v>43</v>
      </c>
      <c r="F3970" s="18">
        <v>1077</v>
      </c>
      <c r="G3970" s="18">
        <v>176.91</v>
      </c>
      <c r="H3970" s="18">
        <v>217.77</v>
      </c>
      <c r="I3970" s="43">
        <v>389</v>
      </c>
      <c r="J3970" s="18" t="s">
        <v>47</v>
      </c>
      <c r="K3970" t="s">
        <v>5120</v>
      </c>
      <c r="L3970" s="18" t="s">
        <v>999</v>
      </c>
    </row>
    <row r="3971" spans="1:12" x14ac:dyDescent="0.3">
      <c r="A3971" t="s">
        <v>10570</v>
      </c>
      <c r="B3971" s="18" t="s">
        <v>19</v>
      </c>
      <c r="C3971" s="18" t="s">
        <v>30</v>
      </c>
      <c r="D3971" s="18" t="s">
        <v>31</v>
      </c>
      <c r="E3971" s="18" t="s">
        <v>37</v>
      </c>
      <c r="F3971" s="18">
        <v>1048</v>
      </c>
      <c r="G3971" s="18">
        <v>1253.6199999999999</v>
      </c>
      <c r="H3971" s="18">
        <v>2476.0500000000002</v>
      </c>
      <c r="I3971" s="43">
        <v>53</v>
      </c>
      <c r="J3971" s="18" t="s">
        <v>47</v>
      </c>
      <c r="K3971" t="s">
        <v>4550</v>
      </c>
      <c r="L3971" s="18" t="s">
        <v>4150</v>
      </c>
    </row>
    <row r="3972" spans="1:12" x14ac:dyDescent="0.3">
      <c r="A3972" t="s">
        <v>9761</v>
      </c>
      <c r="B3972" s="18" t="s">
        <v>16</v>
      </c>
      <c r="C3972" s="18" t="s">
        <v>28</v>
      </c>
      <c r="D3972" s="18" t="s">
        <v>32</v>
      </c>
      <c r="E3972" s="18" t="s">
        <v>37</v>
      </c>
      <c r="F3972" s="18">
        <v>1026</v>
      </c>
      <c r="G3972" s="18">
        <v>1742.02</v>
      </c>
      <c r="H3972" s="18">
        <v>3163.98</v>
      </c>
      <c r="I3972" s="43">
        <v>441</v>
      </c>
      <c r="J3972" s="18" t="s">
        <v>47</v>
      </c>
      <c r="K3972" t="s">
        <v>4968</v>
      </c>
      <c r="L3972" s="18" t="s">
        <v>2880</v>
      </c>
    </row>
    <row r="3973" spans="1:12" x14ac:dyDescent="0.3">
      <c r="A3973" t="s">
        <v>9143</v>
      </c>
      <c r="B3973" s="18" t="s">
        <v>11</v>
      </c>
      <c r="C3973" s="18" t="s">
        <v>27</v>
      </c>
      <c r="D3973" s="18" t="s">
        <v>35</v>
      </c>
      <c r="E3973" s="18" t="s">
        <v>43</v>
      </c>
      <c r="F3973" s="18">
        <v>1013</v>
      </c>
      <c r="G3973" s="18">
        <v>1040.32</v>
      </c>
      <c r="H3973" s="18">
        <v>1752.87</v>
      </c>
      <c r="I3973" s="43">
        <v>304</v>
      </c>
      <c r="J3973" s="18" t="s">
        <v>47</v>
      </c>
      <c r="K3973" t="s">
        <v>5492</v>
      </c>
      <c r="L3973" s="18" t="s">
        <v>1899</v>
      </c>
    </row>
    <row r="3974" spans="1:12" x14ac:dyDescent="0.3">
      <c r="A3974" t="s">
        <v>7016</v>
      </c>
      <c r="B3974" s="18" t="s">
        <v>12</v>
      </c>
      <c r="C3974" s="18" t="s">
        <v>23</v>
      </c>
      <c r="D3974" s="18" t="s">
        <v>32</v>
      </c>
      <c r="E3974" s="18" t="s">
        <v>38</v>
      </c>
      <c r="F3974" s="18">
        <v>1046</v>
      </c>
      <c r="G3974" s="18">
        <v>1009.14</v>
      </c>
      <c r="H3974" s="18">
        <v>1231.3499999999999</v>
      </c>
      <c r="I3974" s="43">
        <v>324</v>
      </c>
      <c r="J3974" s="18" t="s">
        <v>47</v>
      </c>
      <c r="K3974" t="s">
        <v>5046</v>
      </c>
      <c r="L3974" s="18" t="s">
        <v>2034</v>
      </c>
    </row>
    <row r="3975" spans="1:12" x14ac:dyDescent="0.3">
      <c r="A3975" t="s">
        <v>7275</v>
      </c>
      <c r="B3975" s="18" t="s">
        <v>12</v>
      </c>
      <c r="C3975" s="18" t="s">
        <v>27</v>
      </c>
      <c r="D3975" s="18" t="s">
        <v>34</v>
      </c>
      <c r="E3975" s="18" t="s">
        <v>39</v>
      </c>
      <c r="F3975" s="18">
        <v>1020</v>
      </c>
      <c r="G3975" s="18">
        <v>708.12</v>
      </c>
      <c r="H3975" s="18">
        <v>832.41</v>
      </c>
      <c r="I3975" s="43">
        <v>457</v>
      </c>
      <c r="J3975" s="18" t="s">
        <v>47</v>
      </c>
      <c r="K3975" t="s">
        <v>5972</v>
      </c>
      <c r="L3975" s="18" t="s">
        <v>1574</v>
      </c>
    </row>
    <row r="3976" spans="1:12" x14ac:dyDescent="0.3">
      <c r="A3976" t="s">
        <v>8647</v>
      </c>
      <c r="B3976" s="18" t="s">
        <v>18</v>
      </c>
      <c r="C3976" s="18" t="s">
        <v>22</v>
      </c>
      <c r="D3976" s="18" t="s">
        <v>35</v>
      </c>
      <c r="E3976" s="18" t="s">
        <v>36</v>
      </c>
      <c r="F3976" s="18">
        <v>1098</v>
      </c>
      <c r="G3976" s="18">
        <v>1914.42</v>
      </c>
      <c r="H3976" s="18">
        <v>2782.96</v>
      </c>
      <c r="I3976" s="43">
        <v>462</v>
      </c>
      <c r="J3976" s="18" t="s">
        <v>47</v>
      </c>
      <c r="K3976" t="s">
        <v>4938</v>
      </c>
      <c r="L3976" s="18" t="s">
        <v>1097</v>
      </c>
    </row>
    <row r="3977" spans="1:12" x14ac:dyDescent="0.3">
      <c r="A3977" t="s">
        <v>6582</v>
      </c>
      <c r="B3977" s="18" t="s">
        <v>18</v>
      </c>
      <c r="C3977" s="18" t="s">
        <v>25</v>
      </c>
      <c r="D3977" s="18" t="s">
        <v>31</v>
      </c>
      <c r="E3977" s="18" t="s">
        <v>39</v>
      </c>
      <c r="F3977" s="18">
        <v>1002</v>
      </c>
      <c r="G3977" s="18">
        <v>284.76</v>
      </c>
      <c r="H3977" s="18">
        <v>509.52</v>
      </c>
      <c r="I3977" s="43">
        <v>426</v>
      </c>
      <c r="J3977" s="18" t="s">
        <v>47</v>
      </c>
      <c r="K3977" t="s">
        <v>5885</v>
      </c>
      <c r="L3977" s="18" t="s">
        <v>1884</v>
      </c>
    </row>
    <row r="3978" spans="1:12" x14ac:dyDescent="0.3">
      <c r="A3978" t="s">
        <v>9667</v>
      </c>
      <c r="B3978" s="18" t="s">
        <v>16</v>
      </c>
      <c r="C3978" s="18" t="s">
        <v>28</v>
      </c>
      <c r="D3978" s="18" t="s">
        <v>32</v>
      </c>
      <c r="E3978" s="18" t="s">
        <v>45</v>
      </c>
      <c r="F3978" s="18">
        <v>1048</v>
      </c>
      <c r="G3978" s="18">
        <v>1473.82</v>
      </c>
      <c r="H3978" s="18">
        <v>2689.74</v>
      </c>
      <c r="I3978" s="43">
        <v>236</v>
      </c>
      <c r="J3978" s="18" t="s">
        <v>47</v>
      </c>
      <c r="K3978" t="s">
        <v>5412</v>
      </c>
      <c r="L3978" s="18" t="s">
        <v>2737</v>
      </c>
    </row>
    <row r="3979" spans="1:12" x14ac:dyDescent="0.3">
      <c r="A3979" t="s">
        <v>8404</v>
      </c>
      <c r="B3979" s="18" t="s">
        <v>19</v>
      </c>
      <c r="C3979" s="18" t="s">
        <v>21</v>
      </c>
      <c r="D3979" s="18" t="s">
        <v>35</v>
      </c>
      <c r="E3979" s="18" t="s">
        <v>45</v>
      </c>
      <c r="F3979" s="18">
        <v>1001</v>
      </c>
      <c r="G3979" s="18">
        <v>800.57</v>
      </c>
      <c r="H3979" s="18">
        <v>1017.92</v>
      </c>
      <c r="I3979" s="43">
        <v>311</v>
      </c>
      <c r="J3979" s="18" t="s">
        <v>47</v>
      </c>
      <c r="K3979" t="s">
        <v>5889</v>
      </c>
      <c r="L3979" s="18" t="s">
        <v>699</v>
      </c>
    </row>
    <row r="3980" spans="1:12" x14ac:dyDescent="0.3">
      <c r="A3980" t="s">
        <v>6401</v>
      </c>
      <c r="B3980" s="18" t="s">
        <v>13</v>
      </c>
      <c r="C3980" s="18" t="s">
        <v>30</v>
      </c>
      <c r="D3980" s="18" t="s">
        <v>35</v>
      </c>
      <c r="E3980" s="18" t="s">
        <v>38</v>
      </c>
      <c r="F3980" s="18">
        <v>1086</v>
      </c>
      <c r="G3980" s="18">
        <v>673.25</v>
      </c>
      <c r="H3980" s="18">
        <v>1329.74</v>
      </c>
      <c r="I3980" s="43">
        <v>499</v>
      </c>
      <c r="J3980" s="18" t="s">
        <v>47</v>
      </c>
      <c r="K3980" t="s">
        <v>5371</v>
      </c>
      <c r="L3980" s="18" t="s">
        <v>1359</v>
      </c>
    </row>
    <row r="3981" spans="1:12" x14ac:dyDescent="0.3">
      <c r="A3981" t="s">
        <v>8979</v>
      </c>
      <c r="B3981" s="18" t="s">
        <v>12</v>
      </c>
      <c r="C3981" s="18" t="s">
        <v>23</v>
      </c>
      <c r="D3981" s="18" t="s">
        <v>33</v>
      </c>
      <c r="E3981" s="18" t="s">
        <v>40</v>
      </c>
      <c r="F3981" s="18">
        <v>1086</v>
      </c>
      <c r="G3981" s="18">
        <v>1144.6600000000001</v>
      </c>
      <c r="H3981" s="18">
        <v>1845.01</v>
      </c>
      <c r="I3981" s="43">
        <v>404</v>
      </c>
      <c r="J3981" s="18" t="s">
        <v>47</v>
      </c>
      <c r="K3981" t="s">
        <v>4858</v>
      </c>
      <c r="L3981" s="18" t="s">
        <v>1647</v>
      </c>
    </row>
    <row r="3982" spans="1:12" x14ac:dyDescent="0.3">
      <c r="A3982" t="s">
        <v>9704</v>
      </c>
      <c r="B3982" s="18" t="s">
        <v>13</v>
      </c>
      <c r="C3982" s="18" t="s">
        <v>27</v>
      </c>
      <c r="D3982" s="18" t="s">
        <v>31</v>
      </c>
      <c r="E3982" s="18" t="s">
        <v>45</v>
      </c>
      <c r="F3982" s="18">
        <v>1013</v>
      </c>
      <c r="G3982" s="18">
        <v>1632.94</v>
      </c>
      <c r="H3982" s="18">
        <v>2717.82</v>
      </c>
      <c r="I3982" s="43">
        <v>383</v>
      </c>
      <c r="J3982" s="18" t="s">
        <v>47</v>
      </c>
      <c r="K3982" t="s">
        <v>5276</v>
      </c>
      <c r="L3982" s="18" t="s">
        <v>2786</v>
      </c>
    </row>
    <row r="3983" spans="1:12" x14ac:dyDescent="0.3">
      <c r="A3983" t="s">
        <v>8535</v>
      </c>
      <c r="B3983" s="18" t="s">
        <v>12</v>
      </c>
      <c r="C3983" s="18" t="s">
        <v>22</v>
      </c>
      <c r="D3983" s="18" t="s">
        <v>31</v>
      </c>
      <c r="E3983" s="18" t="s">
        <v>44</v>
      </c>
      <c r="F3983" s="18">
        <v>1020</v>
      </c>
      <c r="G3983" s="18">
        <v>565.71</v>
      </c>
      <c r="H3983" s="18">
        <v>683.96</v>
      </c>
      <c r="I3983" s="43">
        <v>273</v>
      </c>
      <c r="J3983" s="18" t="s">
        <v>47</v>
      </c>
      <c r="K3983" t="s">
        <v>5044</v>
      </c>
      <c r="L3983" s="18" t="s">
        <v>910</v>
      </c>
    </row>
    <row r="3984" spans="1:12" x14ac:dyDescent="0.3">
      <c r="A3984" t="s">
        <v>8038</v>
      </c>
      <c r="B3984" s="18" t="s">
        <v>17</v>
      </c>
      <c r="C3984" s="18" t="s">
        <v>30</v>
      </c>
      <c r="D3984" s="18" t="s">
        <v>32</v>
      </c>
      <c r="E3984" s="18" t="s">
        <v>39</v>
      </c>
      <c r="F3984" s="18">
        <v>1089</v>
      </c>
      <c r="G3984" s="18">
        <v>1651.83</v>
      </c>
      <c r="H3984" s="18">
        <v>2383.1799999999998</v>
      </c>
      <c r="I3984" s="43">
        <v>76</v>
      </c>
      <c r="J3984" s="18" t="s">
        <v>47</v>
      </c>
      <c r="K3984" t="s">
        <v>6209</v>
      </c>
      <c r="L3984" s="18" t="s">
        <v>77</v>
      </c>
    </row>
    <row r="3985" spans="1:12" x14ac:dyDescent="0.3">
      <c r="A3985" t="s">
        <v>10325</v>
      </c>
      <c r="B3985" s="18" t="s">
        <v>13</v>
      </c>
      <c r="C3985" s="18" t="s">
        <v>30</v>
      </c>
      <c r="D3985" s="18" t="s">
        <v>31</v>
      </c>
      <c r="E3985" s="18" t="s">
        <v>43</v>
      </c>
      <c r="F3985" s="18">
        <v>1088</v>
      </c>
      <c r="G3985" s="18">
        <v>930.3</v>
      </c>
      <c r="H3985" s="18">
        <v>1066.6400000000001</v>
      </c>
      <c r="I3985" s="43">
        <v>1</v>
      </c>
      <c r="J3985" s="18" t="s">
        <v>47</v>
      </c>
      <c r="K3985" t="s">
        <v>4778</v>
      </c>
      <c r="L3985" s="18" t="s">
        <v>3751</v>
      </c>
    </row>
    <row r="3986" spans="1:12" x14ac:dyDescent="0.3">
      <c r="A3986" t="s">
        <v>9050</v>
      </c>
      <c r="B3986" s="18" t="s">
        <v>14</v>
      </c>
      <c r="C3986" s="18" t="s">
        <v>21</v>
      </c>
      <c r="D3986" s="18" t="s">
        <v>33</v>
      </c>
      <c r="E3986" s="18" t="s">
        <v>43</v>
      </c>
      <c r="F3986" s="18">
        <v>1002</v>
      </c>
      <c r="G3986" s="18">
        <v>1732.01</v>
      </c>
      <c r="H3986" s="18">
        <v>2477.56</v>
      </c>
      <c r="I3986" s="43">
        <v>486</v>
      </c>
      <c r="J3986" s="18" t="s">
        <v>47</v>
      </c>
      <c r="K3986" t="s">
        <v>5019</v>
      </c>
      <c r="L3986" s="18" t="s">
        <v>1756</v>
      </c>
    </row>
    <row r="3987" spans="1:12" x14ac:dyDescent="0.3">
      <c r="A3987" t="s">
        <v>8079</v>
      </c>
      <c r="B3987" s="18" t="s">
        <v>13</v>
      </c>
      <c r="C3987" s="18" t="s">
        <v>24</v>
      </c>
      <c r="D3987" s="18" t="s">
        <v>31</v>
      </c>
      <c r="E3987" s="18" t="s">
        <v>39</v>
      </c>
      <c r="F3987" s="18">
        <v>1088</v>
      </c>
      <c r="G3987" s="18">
        <v>59.59</v>
      </c>
      <c r="H3987" s="18">
        <v>88.34</v>
      </c>
      <c r="I3987" s="43">
        <v>446</v>
      </c>
      <c r="J3987" s="18" t="s">
        <v>47</v>
      </c>
      <c r="K3987" t="s">
        <v>5972</v>
      </c>
      <c r="L3987" s="18" t="s">
        <v>147</v>
      </c>
    </row>
    <row r="3988" spans="1:12" x14ac:dyDescent="0.3">
      <c r="A3988" t="s">
        <v>9248</v>
      </c>
      <c r="B3988" s="18" t="s">
        <v>16</v>
      </c>
      <c r="C3988" s="18" t="s">
        <v>27</v>
      </c>
      <c r="D3988" s="18" t="s">
        <v>31</v>
      </c>
      <c r="E3988" s="18" t="s">
        <v>38</v>
      </c>
      <c r="F3988" s="18">
        <v>1015</v>
      </c>
      <c r="G3988" s="18">
        <v>749.72</v>
      </c>
      <c r="H3988" s="18">
        <v>1098.48</v>
      </c>
      <c r="I3988" s="43">
        <v>353</v>
      </c>
      <c r="J3988" s="18" t="s">
        <v>47</v>
      </c>
      <c r="K3988" t="s">
        <v>5114</v>
      </c>
      <c r="L3988" s="18" t="s">
        <v>1047</v>
      </c>
    </row>
    <row r="3989" spans="1:12" x14ac:dyDescent="0.3">
      <c r="A3989" t="s">
        <v>7336</v>
      </c>
      <c r="B3989" s="18" t="s">
        <v>11</v>
      </c>
      <c r="C3989" s="18" t="s">
        <v>26</v>
      </c>
      <c r="D3989" s="18" t="s">
        <v>35</v>
      </c>
      <c r="E3989" s="18" t="s">
        <v>37</v>
      </c>
      <c r="F3989" s="18">
        <v>1046</v>
      </c>
      <c r="G3989" s="18">
        <v>353.75</v>
      </c>
      <c r="H3989" s="18">
        <v>616.27</v>
      </c>
      <c r="I3989" s="43">
        <v>377</v>
      </c>
      <c r="J3989" s="18" t="s">
        <v>47</v>
      </c>
      <c r="K3989" t="s">
        <v>4563</v>
      </c>
      <c r="L3989" s="18" t="s">
        <v>2049</v>
      </c>
    </row>
    <row r="3990" spans="1:12" x14ac:dyDescent="0.3">
      <c r="A3990" t="s">
        <v>8365</v>
      </c>
      <c r="B3990" s="18" t="s">
        <v>19</v>
      </c>
      <c r="C3990" s="18" t="s">
        <v>26</v>
      </c>
      <c r="D3990" s="18" t="s">
        <v>32</v>
      </c>
      <c r="E3990" s="18" t="s">
        <v>44</v>
      </c>
      <c r="F3990" s="18">
        <v>1048</v>
      </c>
      <c r="G3990" s="18">
        <v>1252.3599999999999</v>
      </c>
      <c r="H3990" s="18">
        <v>1862.6</v>
      </c>
      <c r="I3990" s="43">
        <v>206</v>
      </c>
      <c r="J3990" s="18" t="s">
        <v>47</v>
      </c>
      <c r="K3990" t="s">
        <v>5407</v>
      </c>
      <c r="L3990" s="18" t="s">
        <v>641</v>
      </c>
    </row>
    <row r="3991" spans="1:12" x14ac:dyDescent="0.3">
      <c r="A3991" t="s">
        <v>8563</v>
      </c>
      <c r="B3991" s="18" t="s">
        <v>17</v>
      </c>
      <c r="C3991" s="18" t="s">
        <v>27</v>
      </c>
      <c r="D3991" s="18" t="s">
        <v>33</v>
      </c>
      <c r="E3991" s="18" t="s">
        <v>37</v>
      </c>
      <c r="F3991" s="18">
        <v>1021</v>
      </c>
      <c r="G3991" s="18">
        <v>1304.99</v>
      </c>
      <c r="H3991" s="18">
        <v>2469.5300000000002</v>
      </c>
      <c r="I3991" s="43">
        <v>374</v>
      </c>
      <c r="J3991" s="18" t="s">
        <v>47</v>
      </c>
      <c r="K3991" t="s">
        <v>5575</v>
      </c>
      <c r="L3991" s="18" t="s">
        <v>951</v>
      </c>
    </row>
    <row r="3992" spans="1:12" x14ac:dyDescent="0.3">
      <c r="A3992" t="s">
        <v>9276</v>
      </c>
      <c r="B3992" s="18" t="s">
        <v>14</v>
      </c>
      <c r="C3992" s="18" t="s">
        <v>21</v>
      </c>
      <c r="D3992" s="18" t="s">
        <v>34</v>
      </c>
      <c r="E3992" s="18" t="s">
        <v>41</v>
      </c>
      <c r="F3992" s="18">
        <v>1100</v>
      </c>
      <c r="G3992" s="18">
        <v>713.74</v>
      </c>
      <c r="H3992" s="18">
        <v>1121.81</v>
      </c>
      <c r="I3992" s="43">
        <v>325</v>
      </c>
      <c r="J3992" s="18" t="s">
        <v>47</v>
      </c>
      <c r="K3992" t="s">
        <v>5823</v>
      </c>
      <c r="L3992" s="18" t="s">
        <v>2114</v>
      </c>
    </row>
    <row r="3993" spans="1:12" x14ac:dyDescent="0.3">
      <c r="A3993" t="s">
        <v>9901</v>
      </c>
      <c r="B3993" s="18" t="s">
        <v>17</v>
      </c>
      <c r="C3993" s="18" t="s">
        <v>22</v>
      </c>
      <c r="D3993" s="18" t="s">
        <v>32</v>
      </c>
      <c r="E3993" s="18" t="s">
        <v>37</v>
      </c>
      <c r="F3993" s="18">
        <v>1033</v>
      </c>
      <c r="G3993" s="18">
        <v>568.28</v>
      </c>
      <c r="H3993" s="18">
        <v>1129.1400000000001</v>
      </c>
      <c r="I3993" s="43">
        <v>87</v>
      </c>
      <c r="J3993" s="18" t="s">
        <v>47</v>
      </c>
      <c r="K3993" t="s">
        <v>5348</v>
      </c>
      <c r="L3993" s="18" t="s">
        <v>3104</v>
      </c>
    </row>
    <row r="3994" spans="1:12" x14ac:dyDescent="0.3">
      <c r="A3994" t="s">
        <v>9200</v>
      </c>
      <c r="B3994" s="18" t="s">
        <v>12</v>
      </c>
      <c r="C3994" s="18" t="s">
        <v>23</v>
      </c>
      <c r="D3994" s="18" t="s">
        <v>32</v>
      </c>
      <c r="E3994" s="18" t="s">
        <v>38</v>
      </c>
      <c r="F3994" s="18">
        <v>1017</v>
      </c>
      <c r="G3994" s="18">
        <v>1147.3399999999999</v>
      </c>
      <c r="H3994" s="18">
        <v>1496.33</v>
      </c>
      <c r="I3994" s="43">
        <v>380</v>
      </c>
      <c r="J3994" s="18" t="s">
        <v>47</v>
      </c>
      <c r="K3994" t="s">
        <v>5855</v>
      </c>
      <c r="L3994" s="18" t="s">
        <v>1992</v>
      </c>
    </row>
    <row r="3995" spans="1:12" x14ac:dyDescent="0.3">
      <c r="A3995" t="s">
        <v>8505</v>
      </c>
      <c r="B3995" s="18" t="s">
        <v>11</v>
      </c>
      <c r="C3995" s="18" t="s">
        <v>30</v>
      </c>
      <c r="D3995" s="18" t="s">
        <v>31</v>
      </c>
      <c r="E3995" s="18" t="s">
        <v>45</v>
      </c>
      <c r="F3995" s="18">
        <v>1033</v>
      </c>
      <c r="G3995" s="18">
        <v>824.26</v>
      </c>
      <c r="H3995" s="18">
        <v>1376.69</v>
      </c>
      <c r="I3995" s="43">
        <v>103</v>
      </c>
      <c r="J3995" s="18" t="s">
        <v>47</v>
      </c>
      <c r="K3995" t="s">
        <v>5037</v>
      </c>
      <c r="L3995" s="18" t="s">
        <v>865</v>
      </c>
    </row>
    <row r="3996" spans="1:12" x14ac:dyDescent="0.3">
      <c r="A3996" t="s">
        <v>6616</v>
      </c>
      <c r="B3996" s="18" t="s">
        <v>12</v>
      </c>
      <c r="C3996" s="18" t="s">
        <v>25</v>
      </c>
      <c r="D3996" s="18" t="s">
        <v>32</v>
      </c>
      <c r="E3996" s="18" t="s">
        <v>39</v>
      </c>
      <c r="F3996" s="18">
        <v>1080</v>
      </c>
      <c r="G3996" s="18">
        <v>655.1</v>
      </c>
      <c r="H3996" s="18">
        <v>1042.3599999999999</v>
      </c>
      <c r="I3996" s="43">
        <v>44</v>
      </c>
      <c r="J3996" s="18" t="s">
        <v>47</v>
      </c>
      <c r="K3996" t="s">
        <v>4408</v>
      </c>
      <c r="L3996" s="18" t="s">
        <v>865</v>
      </c>
    </row>
    <row r="3997" spans="1:12" x14ac:dyDescent="0.3">
      <c r="A3997" t="s">
        <v>8006</v>
      </c>
      <c r="B3997" s="18" t="s">
        <v>14</v>
      </c>
      <c r="C3997" s="18" t="s">
        <v>21</v>
      </c>
      <c r="D3997" s="18" t="s">
        <v>31</v>
      </c>
      <c r="E3997" s="18" t="s">
        <v>43</v>
      </c>
      <c r="F3997" s="18">
        <v>1063</v>
      </c>
      <c r="G3997" s="18">
        <v>196.92</v>
      </c>
      <c r="H3997" s="18">
        <v>265.14999999999998</v>
      </c>
      <c r="I3997" s="43">
        <v>409</v>
      </c>
      <c r="J3997" s="18" t="s">
        <v>47</v>
      </c>
      <c r="K3997" t="s">
        <v>5072</v>
      </c>
      <c r="L3997" s="18" t="s">
        <v>2481</v>
      </c>
    </row>
    <row r="3998" spans="1:12" x14ac:dyDescent="0.3">
      <c r="A3998" t="s">
        <v>7288</v>
      </c>
      <c r="B3998" s="18" t="s">
        <v>11</v>
      </c>
      <c r="C3998" s="18" t="s">
        <v>24</v>
      </c>
      <c r="D3998" s="18" t="s">
        <v>34</v>
      </c>
      <c r="E3998" s="18" t="s">
        <v>40</v>
      </c>
      <c r="F3998" s="18">
        <v>1057</v>
      </c>
      <c r="G3998" s="18">
        <v>1145.6600000000001</v>
      </c>
      <c r="H3998" s="18">
        <v>1392.62</v>
      </c>
      <c r="I3998" s="43">
        <v>13</v>
      </c>
      <c r="J3998" s="18" t="s">
        <v>47</v>
      </c>
      <c r="K3998" t="s">
        <v>4839</v>
      </c>
      <c r="L3998" s="18" t="s">
        <v>2742</v>
      </c>
    </row>
    <row r="3999" spans="1:12" x14ac:dyDescent="0.3">
      <c r="A3999" t="s">
        <v>9583</v>
      </c>
      <c r="B3999" s="18" t="s">
        <v>16</v>
      </c>
      <c r="C3999" s="18" t="s">
        <v>25</v>
      </c>
      <c r="D3999" s="18" t="s">
        <v>33</v>
      </c>
      <c r="E3999" s="18" t="s">
        <v>38</v>
      </c>
      <c r="F3999" s="18">
        <v>1097</v>
      </c>
      <c r="G3999" s="18">
        <v>506.11</v>
      </c>
      <c r="H3999" s="18">
        <v>764.44</v>
      </c>
      <c r="I3999" s="43">
        <v>268</v>
      </c>
      <c r="J3999" s="18" t="s">
        <v>47</v>
      </c>
      <c r="K3999" t="s">
        <v>4513</v>
      </c>
      <c r="L3999" s="18" t="s">
        <v>2593</v>
      </c>
    </row>
    <row r="4000" spans="1:12" x14ac:dyDescent="0.3">
      <c r="A4000" t="s">
        <v>9838</v>
      </c>
      <c r="B4000" s="18" t="s">
        <v>14</v>
      </c>
      <c r="C4000" s="18" t="s">
        <v>30</v>
      </c>
      <c r="D4000" s="18" t="s">
        <v>33</v>
      </c>
      <c r="E4000" s="18" t="s">
        <v>42</v>
      </c>
      <c r="F4000" s="18">
        <v>1062</v>
      </c>
      <c r="G4000" s="18">
        <v>1430.2</v>
      </c>
      <c r="H4000" s="18">
        <v>2606.5300000000002</v>
      </c>
      <c r="I4000" s="43">
        <v>197</v>
      </c>
      <c r="J4000" s="18" t="s">
        <v>47</v>
      </c>
      <c r="K4000" t="s">
        <v>5409</v>
      </c>
      <c r="L4000" s="18" t="s">
        <v>3002</v>
      </c>
    </row>
    <row r="4001" spans="1:12" x14ac:dyDescent="0.3">
      <c r="A4001" t="s">
        <v>8473</v>
      </c>
      <c r="B4001" s="18" t="s">
        <v>16</v>
      </c>
      <c r="C4001" s="18" t="s">
        <v>28</v>
      </c>
      <c r="D4001" s="18" t="s">
        <v>32</v>
      </c>
      <c r="E4001" s="18" t="s">
        <v>44</v>
      </c>
      <c r="F4001" s="18">
        <v>1005</v>
      </c>
      <c r="G4001" s="18">
        <v>85.67</v>
      </c>
      <c r="H4001" s="18">
        <v>105.6</v>
      </c>
      <c r="I4001" s="43">
        <v>285</v>
      </c>
      <c r="J4001" s="18" t="s">
        <v>47</v>
      </c>
      <c r="K4001" t="s">
        <v>5684</v>
      </c>
      <c r="L4001" s="18" t="s">
        <v>814</v>
      </c>
    </row>
    <row r="4002" spans="1:12" x14ac:dyDescent="0.3">
      <c r="A4002" t="s">
        <v>7113</v>
      </c>
      <c r="B4002" s="18" t="s">
        <v>18</v>
      </c>
      <c r="C4002" s="18" t="s">
        <v>29</v>
      </c>
      <c r="D4002" s="18" t="s">
        <v>34</v>
      </c>
      <c r="E4002" s="18" t="s">
        <v>37</v>
      </c>
      <c r="F4002" s="18">
        <v>1084</v>
      </c>
      <c r="G4002" s="18">
        <v>268.49</v>
      </c>
      <c r="H4002" s="18">
        <v>351.24</v>
      </c>
      <c r="I4002" s="43">
        <v>134</v>
      </c>
      <c r="J4002" s="18" t="s">
        <v>47</v>
      </c>
      <c r="K4002" t="s">
        <v>5578</v>
      </c>
      <c r="L4002" s="18" t="s">
        <v>2699</v>
      </c>
    </row>
    <row r="4003" spans="1:12" x14ac:dyDescent="0.3">
      <c r="A4003" t="s">
        <v>9380</v>
      </c>
      <c r="B4003" s="18" t="s">
        <v>13</v>
      </c>
      <c r="C4003" s="18" t="s">
        <v>25</v>
      </c>
      <c r="D4003" s="18" t="s">
        <v>32</v>
      </c>
      <c r="E4003" s="18" t="s">
        <v>39</v>
      </c>
      <c r="F4003" s="18">
        <v>1024</v>
      </c>
      <c r="G4003" s="18">
        <v>350.48</v>
      </c>
      <c r="H4003" s="18">
        <v>467.28</v>
      </c>
      <c r="I4003" s="43">
        <v>120</v>
      </c>
      <c r="J4003" s="18" t="s">
        <v>47</v>
      </c>
      <c r="K4003" t="s">
        <v>5757</v>
      </c>
      <c r="L4003" s="18" t="s">
        <v>2272</v>
      </c>
    </row>
    <row r="4004" spans="1:12" x14ac:dyDescent="0.3">
      <c r="A4004" t="s">
        <v>7630</v>
      </c>
      <c r="B4004" s="18" t="s">
        <v>12</v>
      </c>
      <c r="C4004" s="18" t="s">
        <v>23</v>
      </c>
      <c r="D4004" s="18" t="s">
        <v>32</v>
      </c>
      <c r="E4004" s="18" t="s">
        <v>37</v>
      </c>
      <c r="F4004" s="18">
        <v>1008</v>
      </c>
      <c r="G4004" s="18">
        <v>1811.84</v>
      </c>
      <c r="H4004" s="18">
        <v>2547.14</v>
      </c>
      <c r="I4004" s="43">
        <v>224</v>
      </c>
      <c r="J4004" s="18" t="s">
        <v>47</v>
      </c>
      <c r="K4004" t="s">
        <v>5459</v>
      </c>
      <c r="L4004" s="18" t="s">
        <v>2616</v>
      </c>
    </row>
    <row r="4005" spans="1:12" x14ac:dyDescent="0.3">
      <c r="A4005" t="s">
        <v>9588</v>
      </c>
      <c r="B4005" s="18" t="s">
        <v>20</v>
      </c>
      <c r="C4005" s="18" t="s">
        <v>26</v>
      </c>
      <c r="D4005" s="18" t="s">
        <v>33</v>
      </c>
      <c r="E4005" s="18" t="s">
        <v>43</v>
      </c>
      <c r="F4005" s="18">
        <v>1019</v>
      </c>
      <c r="G4005" s="18">
        <v>1256.8800000000001</v>
      </c>
      <c r="H4005" s="18">
        <v>1684.89</v>
      </c>
      <c r="I4005" s="43">
        <v>13</v>
      </c>
      <c r="J4005" s="18" t="s">
        <v>47</v>
      </c>
      <c r="K4005" t="s">
        <v>4850</v>
      </c>
      <c r="L4005" s="18" t="s">
        <v>2604</v>
      </c>
    </row>
    <row r="4006" spans="1:12" x14ac:dyDescent="0.3">
      <c r="A4006" t="s">
        <v>7296</v>
      </c>
      <c r="B4006" s="18" t="s">
        <v>20</v>
      </c>
      <c r="C4006" s="18" t="s">
        <v>28</v>
      </c>
      <c r="D4006" s="18" t="s">
        <v>35</v>
      </c>
      <c r="E4006" s="18" t="s">
        <v>36</v>
      </c>
      <c r="F4006" s="18">
        <v>1051</v>
      </c>
      <c r="G4006" s="18">
        <v>99.45</v>
      </c>
      <c r="H4006" s="18">
        <v>121.46</v>
      </c>
      <c r="I4006" s="43">
        <v>32</v>
      </c>
      <c r="J4006" s="18" t="s">
        <v>47</v>
      </c>
      <c r="K4006" t="s">
        <v>4385</v>
      </c>
      <c r="L4006" s="18" t="s">
        <v>319</v>
      </c>
    </row>
    <row r="4007" spans="1:12" x14ac:dyDescent="0.3">
      <c r="A4007" t="s">
        <v>10653</v>
      </c>
      <c r="B4007" s="18" t="s">
        <v>17</v>
      </c>
      <c r="C4007" s="18" t="s">
        <v>28</v>
      </c>
      <c r="D4007" s="18" t="s">
        <v>32</v>
      </c>
      <c r="E4007" s="18" t="s">
        <v>44</v>
      </c>
      <c r="F4007" s="18">
        <v>1030</v>
      </c>
      <c r="G4007" s="18">
        <v>609.87</v>
      </c>
      <c r="H4007" s="18">
        <v>1139.2</v>
      </c>
      <c r="I4007" s="43">
        <v>256</v>
      </c>
      <c r="J4007" s="18" t="s">
        <v>47</v>
      </c>
      <c r="K4007" t="s">
        <v>4425</v>
      </c>
      <c r="L4007" s="18" t="s">
        <v>4280</v>
      </c>
    </row>
    <row r="4008" spans="1:12" x14ac:dyDescent="0.3">
      <c r="A4008" t="s">
        <v>7319</v>
      </c>
      <c r="B4008" s="18" t="s">
        <v>17</v>
      </c>
      <c r="C4008" s="18" t="s">
        <v>27</v>
      </c>
      <c r="D4008" s="18" t="s">
        <v>35</v>
      </c>
      <c r="E4008" s="18" t="s">
        <v>42</v>
      </c>
      <c r="F4008" s="18">
        <v>1098</v>
      </c>
      <c r="G4008" s="18">
        <v>88.76</v>
      </c>
      <c r="H4008" s="18">
        <v>169.69</v>
      </c>
      <c r="I4008" s="43">
        <v>436</v>
      </c>
      <c r="J4008" s="18" t="s">
        <v>47</v>
      </c>
      <c r="K4008" t="s">
        <v>5387</v>
      </c>
      <c r="L4008" s="18" t="s">
        <v>841</v>
      </c>
    </row>
    <row r="4009" spans="1:12" x14ac:dyDescent="0.3">
      <c r="A4009" t="s">
        <v>10117</v>
      </c>
      <c r="B4009" s="18" t="s">
        <v>18</v>
      </c>
      <c r="C4009" s="18" t="s">
        <v>29</v>
      </c>
      <c r="D4009" s="18" t="s">
        <v>33</v>
      </c>
      <c r="E4009" s="18" t="s">
        <v>44</v>
      </c>
      <c r="F4009" s="18">
        <v>1085</v>
      </c>
      <c r="G4009" s="18">
        <v>404.03</v>
      </c>
      <c r="H4009" s="18">
        <v>794.81</v>
      </c>
      <c r="I4009" s="43">
        <v>440</v>
      </c>
      <c r="J4009" s="18" t="s">
        <v>47</v>
      </c>
      <c r="K4009" t="s">
        <v>5123</v>
      </c>
      <c r="L4009" s="18" t="s">
        <v>3460</v>
      </c>
    </row>
    <row r="4010" spans="1:12" x14ac:dyDescent="0.3">
      <c r="A4010" t="s">
        <v>9722</v>
      </c>
      <c r="B4010" s="18" t="s">
        <v>18</v>
      </c>
      <c r="C4010" s="18" t="s">
        <v>21</v>
      </c>
      <c r="D4010" s="18" t="s">
        <v>33</v>
      </c>
      <c r="E4010" s="18" t="s">
        <v>39</v>
      </c>
      <c r="F4010" s="18">
        <v>1073</v>
      </c>
      <c r="G4010" s="18">
        <v>1118.98</v>
      </c>
      <c r="H4010" s="18">
        <v>1550.35</v>
      </c>
      <c r="I4010" s="43">
        <v>84</v>
      </c>
      <c r="J4010" s="18" t="s">
        <v>47</v>
      </c>
      <c r="K4010" t="s">
        <v>4388</v>
      </c>
      <c r="L4010" s="18" t="s">
        <v>2813</v>
      </c>
    </row>
    <row r="4011" spans="1:12" x14ac:dyDescent="0.3">
      <c r="A4011" t="s">
        <v>8899</v>
      </c>
      <c r="B4011" s="18" t="s">
        <v>19</v>
      </c>
      <c r="C4011" s="18" t="s">
        <v>28</v>
      </c>
      <c r="D4011" s="18" t="s">
        <v>33</v>
      </c>
      <c r="E4011" s="18" t="s">
        <v>36</v>
      </c>
      <c r="F4011" s="18">
        <v>1034</v>
      </c>
      <c r="G4011" s="18">
        <v>867.62</v>
      </c>
      <c r="H4011" s="18">
        <v>1309.4000000000001</v>
      </c>
      <c r="I4011" s="43">
        <v>293</v>
      </c>
      <c r="J4011" s="18" t="s">
        <v>47</v>
      </c>
      <c r="K4011" t="s">
        <v>5258</v>
      </c>
      <c r="L4011" s="18" t="s">
        <v>1500</v>
      </c>
    </row>
    <row r="4012" spans="1:12" x14ac:dyDescent="0.3">
      <c r="A4012" t="s">
        <v>6298</v>
      </c>
      <c r="B4012" s="18" t="s">
        <v>18</v>
      </c>
      <c r="C4012" s="18" t="s">
        <v>21</v>
      </c>
      <c r="D4012" s="18" t="s">
        <v>34</v>
      </c>
      <c r="E4012" s="18" t="s">
        <v>45</v>
      </c>
      <c r="F4012" s="18">
        <v>1042</v>
      </c>
      <c r="G4012" s="18">
        <v>1894.78</v>
      </c>
      <c r="H4012" s="18">
        <v>3183.53</v>
      </c>
      <c r="I4012" s="43">
        <v>1</v>
      </c>
      <c r="J4012" s="18" t="s">
        <v>47</v>
      </c>
      <c r="K4012" t="s">
        <v>5955</v>
      </c>
      <c r="L4012" s="18" t="s">
        <v>1660</v>
      </c>
    </row>
    <row r="4013" spans="1:12" x14ac:dyDescent="0.3">
      <c r="A4013" t="s">
        <v>9778</v>
      </c>
      <c r="B4013" s="18" t="s">
        <v>18</v>
      </c>
      <c r="C4013" s="18" t="s">
        <v>24</v>
      </c>
      <c r="D4013" s="18" t="s">
        <v>33</v>
      </c>
      <c r="E4013" s="18" t="s">
        <v>37</v>
      </c>
      <c r="F4013" s="18">
        <v>1065</v>
      </c>
      <c r="G4013" s="18">
        <v>126.72</v>
      </c>
      <c r="H4013" s="18">
        <v>151.72</v>
      </c>
      <c r="I4013" s="43">
        <v>236</v>
      </c>
      <c r="J4013" s="18" t="s">
        <v>47</v>
      </c>
      <c r="K4013" t="s">
        <v>5174</v>
      </c>
      <c r="L4013" s="18" t="s">
        <v>2908</v>
      </c>
    </row>
    <row r="4014" spans="1:12" x14ac:dyDescent="0.3">
      <c r="A4014" t="s">
        <v>9009</v>
      </c>
      <c r="B4014" s="18" t="s">
        <v>12</v>
      </c>
      <c r="C4014" s="18" t="s">
        <v>30</v>
      </c>
      <c r="D4014" s="18" t="s">
        <v>32</v>
      </c>
      <c r="E4014" s="18" t="s">
        <v>45</v>
      </c>
      <c r="F4014" s="18">
        <v>1025</v>
      </c>
      <c r="G4014" s="18">
        <v>78.290000000000006</v>
      </c>
      <c r="H4014" s="18">
        <v>138.81</v>
      </c>
      <c r="I4014" s="43">
        <v>108</v>
      </c>
      <c r="J4014" s="18" t="s">
        <v>47</v>
      </c>
      <c r="K4014" t="s">
        <v>5945</v>
      </c>
      <c r="L4014" s="18" t="s">
        <v>1688</v>
      </c>
    </row>
    <row r="4015" spans="1:12" x14ac:dyDescent="0.3">
      <c r="A4015" t="s">
        <v>9189</v>
      </c>
      <c r="B4015" s="18" t="s">
        <v>19</v>
      </c>
      <c r="C4015" s="18" t="s">
        <v>25</v>
      </c>
      <c r="D4015" s="18" t="s">
        <v>34</v>
      </c>
      <c r="E4015" s="18" t="s">
        <v>39</v>
      </c>
      <c r="F4015" s="18">
        <v>1008</v>
      </c>
      <c r="G4015" s="18">
        <v>658.44</v>
      </c>
      <c r="H4015" s="18">
        <v>1241.27</v>
      </c>
      <c r="I4015" s="43">
        <v>221</v>
      </c>
      <c r="J4015" s="18" t="s">
        <v>47</v>
      </c>
      <c r="K4015" t="s">
        <v>4851</v>
      </c>
      <c r="L4015" s="18" t="s">
        <v>1976</v>
      </c>
    </row>
    <row r="4016" spans="1:12" x14ac:dyDescent="0.3">
      <c r="A4016" t="s">
        <v>10487</v>
      </c>
      <c r="B4016" s="18" t="s">
        <v>14</v>
      </c>
      <c r="C4016" s="18" t="s">
        <v>26</v>
      </c>
      <c r="D4016" s="18" t="s">
        <v>33</v>
      </c>
      <c r="E4016" s="18" t="s">
        <v>41</v>
      </c>
      <c r="F4016" s="18">
        <v>1057</v>
      </c>
      <c r="G4016" s="18">
        <v>375.27</v>
      </c>
      <c r="H4016" s="18">
        <v>485.97</v>
      </c>
      <c r="I4016" s="43">
        <v>221</v>
      </c>
      <c r="J4016" s="18" t="s">
        <v>47</v>
      </c>
      <c r="K4016" t="s">
        <v>4698</v>
      </c>
      <c r="L4016" s="18" t="s">
        <v>3987</v>
      </c>
    </row>
    <row r="4017" spans="1:12" x14ac:dyDescent="0.3">
      <c r="A4017" t="s">
        <v>9329</v>
      </c>
      <c r="B4017" s="18" t="s">
        <v>14</v>
      </c>
      <c r="C4017" s="18" t="s">
        <v>26</v>
      </c>
      <c r="D4017" s="18" t="s">
        <v>33</v>
      </c>
      <c r="E4017" s="18" t="s">
        <v>45</v>
      </c>
      <c r="F4017" s="18">
        <v>1089</v>
      </c>
      <c r="G4017" s="18">
        <v>109.98</v>
      </c>
      <c r="H4017" s="18">
        <v>176.51</v>
      </c>
      <c r="I4017" s="43">
        <v>47</v>
      </c>
      <c r="J4017" s="18" t="s">
        <v>47</v>
      </c>
      <c r="K4017" t="s">
        <v>5790</v>
      </c>
      <c r="L4017" s="18" t="s">
        <v>2194</v>
      </c>
    </row>
    <row r="4018" spans="1:12" x14ac:dyDescent="0.3">
      <c r="A4018" t="s">
        <v>9331</v>
      </c>
      <c r="B4018" s="18" t="s">
        <v>12</v>
      </c>
      <c r="C4018" s="18" t="s">
        <v>26</v>
      </c>
      <c r="D4018" s="18" t="s">
        <v>32</v>
      </c>
      <c r="E4018" s="18" t="s">
        <v>45</v>
      </c>
      <c r="F4018" s="18">
        <v>1090</v>
      </c>
      <c r="G4018" s="18">
        <v>1964.28</v>
      </c>
      <c r="H4018" s="18">
        <v>2361.14</v>
      </c>
      <c r="I4018" s="43">
        <v>218</v>
      </c>
      <c r="J4018" s="18" t="s">
        <v>47</v>
      </c>
      <c r="K4018" t="s">
        <v>4805</v>
      </c>
      <c r="L4018" s="18" t="s">
        <v>2198</v>
      </c>
    </row>
    <row r="4019" spans="1:12" x14ac:dyDescent="0.3">
      <c r="A4019" t="s">
        <v>8062</v>
      </c>
      <c r="B4019" s="18" t="s">
        <v>17</v>
      </c>
      <c r="C4019" s="18" t="s">
        <v>24</v>
      </c>
      <c r="D4019" s="18" t="s">
        <v>35</v>
      </c>
      <c r="E4019" s="18" t="s">
        <v>37</v>
      </c>
      <c r="F4019" s="18">
        <v>1003</v>
      </c>
      <c r="G4019" s="18">
        <v>188.48</v>
      </c>
      <c r="H4019" s="18">
        <v>286.51</v>
      </c>
      <c r="I4019" s="43">
        <v>388</v>
      </c>
      <c r="J4019" s="18" t="s">
        <v>47</v>
      </c>
      <c r="K4019" t="s">
        <v>5437</v>
      </c>
      <c r="L4019" s="18" t="s">
        <v>119</v>
      </c>
    </row>
    <row r="4020" spans="1:12" x14ac:dyDescent="0.3">
      <c r="A4020" t="s">
        <v>8737</v>
      </c>
      <c r="B4020" s="18" t="s">
        <v>20</v>
      </c>
      <c r="C4020" s="18" t="s">
        <v>26</v>
      </c>
      <c r="D4020" s="18" t="s">
        <v>33</v>
      </c>
      <c r="E4020" s="18" t="s">
        <v>39</v>
      </c>
      <c r="F4020" s="18">
        <v>1081</v>
      </c>
      <c r="G4020" s="18">
        <v>1468.78</v>
      </c>
      <c r="H4020" s="18">
        <v>2916.73</v>
      </c>
      <c r="I4020" s="43">
        <v>431</v>
      </c>
      <c r="J4020" s="18" t="s">
        <v>47</v>
      </c>
      <c r="K4020" t="s">
        <v>5732</v>
      </c>
      <c r="L4020" s="18" t="s">
        <v>1231</v>
      </c>
    </row>
    <row r="4021" spans="1:12" x14ac:dyDescent="0.3">
      <c r="A4021" t="s">
        <v>10203</v>
      </c>
      <c r="B4021" s="18" t="s">
        <v>13</v>
      </c>
      <c r="C4021" s="18" t="s">
        <v>30</v>
      </c>
      <c r="D4021" s="18" t="s">
        <v>34</v>
      </c>
      <c r="E4021" s="18" t="s">
        <v>45</v>
      </c>
      <c r="F4021" s="18">
        <v>1058</v>
      </c>
      <c r="G4021" s="18">
        <v>870.16</v>
      </c>
      <c r="H4021" s="18">
        <v>1698.57</v>
      </c>
      <c r="I4021" s="43">
        <v>332</v>
      </c>
      <c r="J4021" s="18" t="s">
        <v>47</v>
      </c>
      <c r="K4021" t="s">
        <v>5032</v>
      </c>
      <c r="L4021" s="18" t="s">
        <v>3576</v>
      </c>
    </row>
    <row r="4022" spans="1:12" x14ac:dyDescent="0.3">
      <c r="A4022" t="s">
        <v>7454</v>
      </c>
      <c r="B4022" s="18" t="s">
        <v>16</v>
      </c>
      <c r="C4022" s="18" t="s">
        <v>24</v>
      </c>
      <c r="D4022" s="18" t="s">
        <v>33</v>
      </c>
      <c r="E4022" s="18" t="s">
        <v>40</v>
      </c>
      <c r="F4022" s="18">
        <v>1066</v>
      </c>
      <c r="G4022" s="18">
        <v>60.63</v>
      </c>
      <c r="H4022" s="18">
        <v>66.95</v>
      </c>
      <c r="I4022" s="43">
        <v>278</v>
      </c>
      <c r="J4022" s="18" t="s">
        <v>47</v>
      </c>
      <c r="K4022" t="s">
        <v>5709</v>
      </c>
      <c r="L4022" s="18" t="s">
        <v>1741</v>
      </c>
    </row>
    <row r="4023" spans="1:12" x14ac:dyDescent="0.3">
      <c r="A4023" t="s">
        <v>6796</v>
      </c>
      <c r="B4023" s="18" t="s">
        <v>19</v>
      </c>
      <c r="C4023" s="18" t="s">
        <v>29</v>
      </c>
      <c r="D4023" s="18" t="s">
        <v>33</v>
      </c>
      <c r="E4023" s="18" t="s">
        <v>40</v>
      </c>
      <c r="F4023" s="18">
        <v>1076</v>
      </c>
      <c r="G4023" s="18">
        <v>502.33</v>
      </c>
      <c r="H4023" s="18">
        <v>984.73</v>
      </c>
      <c r="I4023" s="43">
        <v>386</v>
      </c>
      <c r="J4023" s="18" t="s">
        <v>47</v>
      </c>
      <c r="K4023" t="s">
        <v>4633</v>
      </c>
      <c r="L4023" s="18" t="s">
        <v>1409</v>
      </c>
    </row>
    <row r="4024" spans="1:12" x14ac:dyDescent="0.3">
      <c r="A4024" t="s">
        <v>10250</v>
      </c>
      <c r="B4024" s="18" t="s">
        <v>11</v>
      </c>
      <c r="C4024" s="18" t="s">
        <v>21</v>
      </c>
      <c r="D4024" s="18" t="s">
        <v>34</v>
      </c>
      <c r="E4024" s="18" t="s">
        <v>45</v>
      </c>
      <c r="F4024" s="18">
        <v>1066</v>
      </c>
      <c r="G4024" s="18">
        <v>399.86</v>
      </c>
      <c r="H4024" s="18">
        <v>475.13</v>
      </c>
      <c r="I4024" s="43">
        <v>40</v>
      </c>
      <c r="J4024" s="18" t="s">
        <v>47</v>
      </c>
      <c r="K4024" t="s">
        <v>4980</v>
      </c>
      <c r="L4024" s="18" t="s">
        <v>3645</v>
      </c>
    </row>
    <row r="4025" spans="1:12" x14ac:dyDescent="0.3">
      <c r="A4025" t="s">
        <v>6423</v>
      </c>
      <c r="B4025" s="18" t="s">
        <v>14</v>
      </c>
      <c r="C4025" s="18" t="s">
        <v>25</v>
      </c>
      <c r="D4025" s="18" t="s">
        <v>31</v>
      </c>
      <c r="E4025" s="18" t="s">
        <v>41</v>
      </c>
      <c r="F4025" s="18">
        <v>1077</v>
      </c>
      <c r="G4025" s="18">
        <v>1698.66</v>
      </c>
      <c r="H4025" s="18">
        <v>2519.9699999999998</v>
      </c>
      <c r="I4025" s="43">
        <v>311</v>
      </c>
      <c r="J4025" s="18" t="s">
        <v>47</v>
      </c>
      <c r="K4025" t="s">
        <v>4791</v>
      </c>
      <c r="L4025" s="18" t="s">
        <v>3884</v>
      </c>
    </row>
    <row r="4026" spans="1:12" x14ac:dyDescent="0.3">
      <c r="A4026" t="s">
        <v>7460</v>
      </c>
      <c r="B4026" s="18" t="s">
        <v>11</v>
      </c>
      <c r="C4026" s="18" t="s">
        <v>28</v>
      </c>
      <c r="D4026" s="18" t="s">
        <v>34</v>
      </c>
      <c r="E4026" s="18" t="s">
        <v>43</v>
      </c>
      <c r="F4026" s="18">
        <v>1036</v>
      </c>
      <c r="G4026" s="18">
        <v>478.87</v>
      </c>
      <c r="H4026" s="18">
        <v>564.70000000000005</v>
      </c>
      <c r="I4026" s="43">
        <v>94</v>
      </c>
      <c r="J4026" s="18" t="s">
        <v>47</v>
      </c>
      <c r="K4026" t="s">
        <v>5708</v>
      </c>
      <c r="L4026" s="18" t="s">
        <v>1514</v>
      </c>
    </row>
    <row r="4027" spans="1:12" x14ac:dyDescent="0.3">
      <c r="A4027" t="s">
        <v>7435</v>
      </c>
      <c r="B4027" s="18" t="s">
        <v>14</v>
      </c>
      <c r="C4027" s="18" t="s">
        <v>23</v>
      </c>
      <c r="D4027" s="18" t="s">
        <v>32</v>
      </c>
      <c r="E4027" s="18" t="s">
        <v>45</v>
      </c>
      <c r="F4027" s="18">
        <v>1047</v>
      </c>
      <c r="G4027" s="18">
        <v>194.93</v>
      </c>
      <c r="H4027" s="18">
        <v>359.9</v>
      </c>
      <c r="I4027" s="43">
        <v>101</v>
      </c>
      <c r="J4027" s="18" t="s">
        <v>47</v>
      </c>
      <c r="K4027" t="s">
        <v>5612</v>
      </c>
      <c r="L4027" s="18" t="s">
        <v>2054</v>
      </c>
    </row>
    <row r="4028" spans="1:12" x14ac:dyDescent="0.3">
      <c r="A4028" t="s">
        <v>9325</v>
      </c>
      <c r="B4028" s="18" t="s">
        <v>12</v>
      </c>
      <c r="C4028" s="18" t="s">
        <v>21</v>
      </c>
      <c r="D4028" s="18" t="s">
        <v>34</v>
      </c>
      <c r="E4028" s="18" t="s">
        <v>38</v>
      </c>
      <c r="F4028" s="18">
        <v>1003</v>
      </c>
      <c r="G4028" s="18">
        <v>1442.53</v>
      </c>
      <c r="H4028" s="18">
        <v>2355.5100000000002</v>
      </c>
      <c r="I4028" s="43">
        <v>237</v>
      </c>
      <c r="J4028" s="18" t="s">
        <v>47</v>
      </c>
      <c r="K4028" t="s">
        <v>5510</v>
      </c>
      <c r="L4028" s="18" t="s">
        <v>2190</v>
      </c>
    </row>
    <row r="4029" spans="1:12" x14ac:dyDescent="0.3">
      <c r="A4029" t="s">
        <v>8957</v>
      </c>
      <c r="B4029" s="18" t="s">
        <v>20</v>
      </c>
      <c r="C4029" s="18" t="s">
        <v>24</v>
      </c>
      <c r="D4029" s="18" t="s">
        <v>34</v>
      </c>
      <c r="E4029" s="18" t="s">
        <v>43</v>
      </c>
      <c r="F4029" s="18">
        <v>1067</v>
      </c>
      <c r="G4029" s="18">
        <v>927.11</v>
      </c>
      <c r="H4029" s="18">
        <v>1283.44</v>
      </c>
      <c r="I4029" s="43">
        <v>411</v>
      </c>
      <c r="J4029" s="18" t="s">
        <v>47</v>
      </c>
      <c r="K4029" t="s">
        <v>5967</v>
      </c>
      <c r="L4029" s="18" t="s">
        <v>1605</v>
      </c>
    </row>
    <row r="4030" spans="1:12" x14ac:dyDescent="0.3">
      <c r="A4030" t="s">
        <v>9070</v>
      </c>
      <c r="B4030" s="18" t="s">
        <v>18</v>
      </c>
      <c r="C4030" s="18" t="s">
        <v>27</v>
      </c>
      <c r="D4030" s="18" t="s">
        <v>34</v>
      </c>
      <c r="E4030" s="18" t="s">
        <v>45</v>
      </c>
      <c r="F4030" s="18">
        <v>1042</v>
      </c>
      <c r="G4030" s="18">
        <v>1505.37</v>
      </c>
      <c r="H4030" s="18">
        <v>2086.29</v>
      </c>
      <c r="I4030" s="43">
        <v>327</v>
      </c>
      <c r="J4030" s="18" t="s">
        <v>47</v>
      </c>
      <c r="K4030" t="s">
        <v>4479</v>
      </c>
      <c r="L4030" s="18" t="s">
        <v>1786</v>
      </c>
    </row>
    <row r="4031" spans="1:12" x14ac:dyDescent="0.3">
      <c r="A4031" t="s">
        <v>9747</v>
      </c>
      <c r="B4031" s="18" t="s">
        <v>12</v>
      </c>
      <c r="C4031" s="18" t="s">
        <v>27</v>
      </c>
      <c r="D4031" s="18" t="s">
        <v>35</v>
      </c>
      <c r="E4031" s="18" t="s">
        <v>41</v>
      </c>
      <c r="F4031" s="18">
        <v>1070</v>
      </c>
      <c r="G4031" s="18">
        <v>1711.86</v>
      </c>
      <c r="H4031" s="18">
        <v>3353.85</v>
      </c>
      <c r="I4031" s="43">
        <v>299</v>
      </c>
      <c r="J4031" s="18" t="s">
        <v>47</v>
      </c>
      <c r="K4031" t="s">
        <v>4729</v>
      </c>
      <c r="L4031" s="18" t="s">
        <v>2857</v>
      </c>
    </row>
    <row r="4032" spans="1:12" x14ac:dyDescent="0.3">
      <c r="A4032" t="s">
        <v>6908</v>
      </c>
      <c r="B4032" s="18" t="s">
        <v>12</v>
      </c>
      <c r="C4032" s="18" t="s">
        <v>22</v>
      </c>
      <c r="D4032" s="18" t="s">
        <v>33</v>
      </c>
      <c r="E4032" s="18" t="s">
        <v>42</v>
      </c>
      <c r="F4032" s="18">
        <v>1026</v>
      </c>
      <c r="G4032" s="18">
        <v>1950.28</v>
      </c>
      <c r="H4032" s="18">
        <v>2361.19</v>
      </c>
      <c r="I4032" s="43">
        <v>329</v>
      </c>
      <c r="J4032" s="18" t="s">
        <v>47</v>
      </c>
      <c r="K4032" t="s">
        <v>6288</v>
      </c>
      <c r="L4032" s="18" t="s">
        <v>109</v>
      </c>
    </row>
    <row r="4033" spans="1:12" x14ac:dyDescent="0.3">
      <c r="A4033" t="s">
        <v>9420</v>
      </c>
      <c r="B4033" s="18" t="s">
        <v>19</v>
      </c>
      <c r="C4033" s="18" t="s">
        <v>25</v>
      </c>
      <c r="D4033" s="18" t="s">
        <v>31</v>
      </c>
      <c r="E4033" s="18" t="s">
        <v>37</v>
      </c>
      <c r="F4033" s="18">
        <v>1036</v>
      </c>
      <c r="G4033" s="18">
        <v>639.65</v>
      </c>
      <c r="H4033" s="18">
        <v>1079.8</v>
      </c>
      <c r="I4033" s="43">
        <v>116</v>
      </c>
      <c r="J4033" s="18" t="s">
        <v>47</v>
      </c>
      <c r="K4033" t="s">
        <v>4764</v>
      </c>
      <c r="L4033" s="18" t="s">
        <v>2340</v>
      </c>
    </row>
    <row r="4034" spans="1:12" x14ac:dyDescent="0.3">
      <c r="A4034" t="s">
        <v>10226</v>
      </c>
      <c r="B4034" s="18" t="s">
        <v>13</v>
      </c>
      <c r="C4034" s="18" t="s">
        <v>24</v>
      </c>
      <c r="D4034" s="18" t="s">
        <v>35</v>
      </c>
      <c r="E4034" s="18" t="s">
        <v>43</v>
      </c>
      <c r="F4034" s="18">
        <v>1097</v>
      </c>
      <c r="G4034" s="18">
        <v>447.72</v>
      </c>
      <c r="H4034" s="18">
        <v>602.38</v>
      </c>
      <c r="I4034" s="43">
        <v>330</v>
      </c>
      <c r="J4034" s="18" t="s">
        <v>47</v>
      </c>
      <c r="K4034" t="s">
        <v>5005</v>
      </c>
      <c r="L4034" s="18" t="s">
        <v>3611</v>
      </c>
    </row>
    <row r="4035" spans="1:12" x14ac:dyDescent="0.3">
      <c r="A4035" t="s">
        <v>8635</v>
      </c>
      <c r="B4035" s="18" t="s">
        <v>14</v>
      </c>
      <c r="C4035" s="18" t="s">
        <v>21</v>
      </c>
      <c r="D4035" s="18" t="s">
        <v>33</v>
      </c>
      <c r="E4035" s="18" t="s">
        <v>40</v>
      </c>
      <c r="F4035" s="18">
        <v>1052</v>
      </c>
      <c r="G4035" s="18">
        <v>1848.37</v>
      </c>
      <c r="H4035" s="18">
        <v>3271.66</v>
      </c>
      <c r="I4035" s="43">
        <v>484</v>
      </c>
      <c r="J4035" s="18" t="s">
        <v>47</v>
      </c>
      <c r="K4035" t="s">
        <v>5755</v>
      </c>
      <c r="L4035" s="18" t="s">
        <v>1077</v>
      </c>
    </row>
    <row r="4036" spans="1:12" x14ac:dyDescent="0.3">
      <c r="A4036" t="s">
        <v>10455</v>
      </c>
      <c r="B4036" s="18" t="s">
        <v>11</v>
      </c>
      <c r="C4036" s="18" t="s">
        <v>24</v>
      </c>
      <c r="D4036" s="18" t="s">
        <v>34</v>
      </c>
      <c r="E4036" s="18" t="s">
        <v>38</v>
      </c>
      <c r="F4036" s="18">
        <v>1050</v>
      </c>
      <c r="G4036" s="18">
        <v>1419.08</v>
      </c>
      <c r="H4036" s="18">
        <v>1909.99</v>
      </c>
      <c r="I4036" s="43">
        <v>259</v>
      </c>
      <c r="J4036" s="18" t="s">
        <v>47</v>
      </c>
      <c r="K4036" t="s">
        <v>4744</v>
      </c>
      <c r="L4036" s="18" t="s">
        <v>3938</v>
      </c>
    </row>
    <row r="4037" spans="1:12" x14ac:dyDescent="0.3">
      <c r="A4037" t="s">
        <v>7795</v>
      </c>
      <c r="B4037" s="18" t="s">
        <v>15</v>
      </c>
      <c r="C4037" s="18" t="s">
        <v>23</v>
      </c>
      <c r="D4037" s="18" t="s">
        <v>34</v>
      </c>
      <c r="E4037" s="18" t="s">
        <v>36</v>
      </c>
      <c r="F4037" s="18">
        <v>1035</v>
      </c>
      <c r="G4037" s="18">
        <v>1408.31</v>
      </c>
      <c r="H4037" s="18">
        <v>1778.28</v>
      </c>
      <c r="I4037" s="43">
        <v>489</v>
      </c>
      <c r="J4037" s="18" t="s">
        <v>47</v>
      </c>
      <c r="K4037" t="s">
        <v>4674</v>
      </c>
      <c r="L4037" s="18" t="s">
        <v>4018</v>
      </c>
    </row>
    <row r="4038" spans="1:12" x14ac:dyDescent="0.3">
      <c r="A4038" t="s">
        <v>7902</v>
      </c>
      <c r="B4038" s="18" t="s">
        <v>19</v>
      </c>
      <c r="C4038" s="18" t="s">
        <v>23</v>
      </c>
      <c r="D4038" s="18" t="s">
        <v>33</v>
      </c>
      <c r="E4038" s="18" t="s">
        <v>43</v>
      </c>
      <c r="F4038" s="18">
        <v>1050</v>
      </c>
      <c r="G4038" s="18">
        <v>990.54</v>
      </c>
      <c r="H4038" s="18">
        <v>1701.77</v>
      </c>
      <c r="I4038" s="43">
        <v>221</v>
      </c>
      <c r="J4038" s="18" t="s">
        <v>47</v>
      </c>
      <c r="K4038" t="s">
        <v>4547</v>
      </c>
      <c r="L4038" s="18" t="s">
        <v>4153</v>
      </c>
    </row>
    <row r="4039" spans="1:12" x14ac:dyDescent="0.3">
      <c r="A4039" t="s">
        <v>7833</v>
      </c>
      <c r="B4039" s="18" t="s">
        <v>14</v>
      </c>
      <c r="C4039" s="18" t="s">
        <v>30</v>
      </c>
      <c r="D4039" s="18" t="s">
        <v>34</v>
      </c>
      <c r="E4039" s="18" t="s">
        <v>41</v>
      </c>
      <c r="F4039" s="18">
        <v>1047</v>
      </c>
      <c r="G4039" s="18">
        <v>1949.79</v>
      </c>
      <c r="H4039" s="18">
        <v>3052.59</v>
      </c>
      <c r="I4039" s="43">
        <v>434</v>
      </c>
      <c r="J4039" s="18" t="s">
        <v>47</v>
      </c>
      <c r="K4039" t="s">
        <v>5128</v>
      </c>
      <c r="L4039" s="18" t="s">
        <v>3453</v>
      </c>
    </row>
    <row r="4040" spans="1:12" x14ac:dyDescent="0.3">
      <c r="A4040" t="s">
        <v>8785</v>
      </c>
      <c r="B4040" s="18" t="s">
        <v>17</v>
      </c>
      <c r="C4040" s="18" t="s">
        <v>22</v>
      </c>
      <c r="D4040" s="18" t="s">
        <v>35</v>
      </c>
      <c r="E4040" s="18" t="s">
        <v>38</v>
      </c>
      <c r="F4040" s="18">
        <v>1049</v>
      </c>
      <c r="G4040" s="18">
        <v>68.760000000000005</v>
      </c>
      <c r="H4040" s="18">
        <v>76.55</v>
      </c>
      <c r="I4040" s="43">
        <v>47</v>
      </c>
      <c r="J4040" s="18" t="s">
        <v>47</v>
      </c>
      <c r="K4040" t="s">
        <v>6051</v>
      </c>
      <c r="L4040" s="18" t="s">
        <v>1312</v>
      </c>
    </row>
    <row r="4041" spans="1:12" x14ac:dyDescent="0.3">
      <c r="A4041" t="s">
        <v>6373</v>
      </c>
      <c r="B4041" s="18" t="s">
        <v>17</v>
      </c>
      <c r="C4041" s="18" t="s">
        <v>24</v>
      </c>
      <c r="D4041" s="18" t="s">
        <v>31</v>
      </c>
      <c r="E4041" s="18" t="s">
        <v>40</v>
      </c>
      <c r="F4041" s="18">
        <v>1067</v>
      </c>
      <c r="G4041" s="18">
        <v>1328.7</v>
      </c>
      <c r="H4041" s="18">
        <v>2004.04</v>
      </c>
      <c r="I4041" s="43">
        <v>5</v>
      </c>
      <c r="J4041" s="18" t="s">
        <v>47</v>
      </c>
      <c r="K4041" t="s">
        <v>4854</v>
      </c>
      <c r="L4041" s="18" t="s">
        <v>3802</v>
      </c>
    </row>
    <row r="4042" spans="1:12" x14ac:dyDescent="0.3">
      <c r="A4042" t="s">
        <v>10195</v>
      </c>
      <c r="B4042" s="18" t="s">
        <v>16</v>
      </c>
      <c r="C4042" s="18" t="s">
        <v>21</v>
      </c>
      <c r="D4042" s="18" t="s">
        <v>33</v>
      </c>
      <c r="E4042" s="18" t="s">
        <v>39</v>
      </c>
      <c r="F4042" s="18">
        <v>1044</v>
      </c>
      <c r="G4042" s="18">
        <v>506.49</v>
      </c>
      <c r="H4042" s="18">
        <v>931.09</v>
      </c>
      <c r="I4042" s="43">
        <v>468</v>
      </c>
      <c r="J4042" s="18" t="s">
        <v>47</v>
      </c>
      <c r="K4042" t="s">
        <v>5043</v>
      </c>
      <c r="L4042" s="18" t="s">
        <v>3564</v>
      </c>
    </row>
    <row r="4043" spans="1:12" x14ac:dyDescent="0.3">
      <c r="A4043" t="s">
        <v>9594</v>
      </c>
      <c r="B4043" s="18" t="s">
        <v>13</v>
      </c>
      <c r="C4043" s="18" t="s">
        <v>25</v>
      </c>
      <c r="D4043" s="18" t="s">
        <v>31</v>
      </c>
      <c r="E4043" s="18" t="s">
        <v>36</v>
      </c>
      <c r="F4043" s="18">
        <v>1099</v>
      </c>
      <c r="G4043" s="18">
        <v>1195.1199999999999</v>
      </c>
      <c r="H4043" s="18">
        <v>2139.5300000000002</v>
      </c>
      <c r="I4043" s="43">
        <v>399</v>
      </c>
      <c r="J4043" s="18" t="s">
        <v>47</v>
      </c>
      <c r="K4043" t="s">
        <v>4888</v>
      </c>
      <c r="L4043" s="18" t="s">
        <v>2614</v>
      </c>
    </row>
    <row r="4044" spans="1:12" x14ac:dyDescent="0.3">
      <c r="A4044" t="s">
        <v>8013</v>
      </c>
      <c r="B4044" s="18" t="s">
        <v>20</v>
      </c>
      <c r="C4044" s="18" t="s">
        <v>26</v>
      </c>
      <c r="D4044" s="18" t="s">
        <v>33</v>
      </c>
      <c r="E4044" s="18" t="s">
        <v>43</v>
      </c>
      <c r="F4044" s="18">
        <v>1065</v>
      </c>
      <c r="G4044" s="18">
        <v>210.67</v>
      </c>
      <c r="H4044" s="18">
        <v>388.9</v>
      </c>
      <c r="I4044" s="43">
        <v>229</v>
      </c>
      <c r="J4044" s="18" t="s">
        <v>47</v>
      </c>
      <c r="K4044" t="s">
        <v>5425</v>
      </c>
      <c r="L4044" s="18" t="s">
        <v>2703</v>
      </c>
    </row>
    <row r="4045" spans="1:12" x14ac:dyDescent="0.3">
      <c r="A4045" t="s">
        <v>6350</v>
      </c>
      <c r="B4045" s="18" t="s">
        <v>12</v>
      </c>
      <c r="C4045" s="18" t="s">
        <v>27</v>
      </c>
      <c r="D4045" s="18" t="s">
        <v>31</v>
      </c>
      <c r="E4045" s="18" t="s">
        <v>40</v>
      </c>
      <c r="F4045" s="18">
        <v>1070</v>
      </c>
      <c r="G4045" s="18">
        <v>99.3</v>
      </c>
      <c r="H4045" s="18">
        <v>177.47</v>
      </c>
      <c r="I4045" s="43">
        <v>110</v>
      </c>
      <c r="J4045" s="18" t="s">
        <v>47</v>
      </c>
      <c r="K4045" t="s">
        <v>5335</v>
      </c>
      <c r="L4045" s="18" t="s">
        <v>823</v>
      </c>
    </row>
    <row r="4046" spans="1:12" x14ac:dyDescent="0.3">
      <c r="A4046" t="s">
        <v>7951</v>
      </c>
      <c r="B4046" s="18" t="s">
        <v>19</v>
      </c>
      <c r="C4046" s="18" t="s">
        <v>30</v>
      </c>
      <c r="D4046" s="18" t="s">
        <v>34</v>
      </c>
      <c r="E4046" s="18" t="s">
        <v>42</v>
      </c>
      <c r="F4046" s="18">
        <v>1045</v>
      </c>
      <c r="G4046" s="18">
        <v>506.28</v>
      </c>
      <c r="H4046" s="18">
        <v>1004.71</v>
      </c>
      <c r="I4046" s="43">
        <v>315</v>
      </c>
      <c r="J4046" s="18" t="s">
        <v>47</v>
      </c>
      <c r="K4046" t="s">
        <v>5442</v>
      </c>
      <c r="L4046" s="18" t="s">
        <v>2941</v>
      </c>
    </row>
    <row r="4047" spans="1:12" x14ac:dyDescent="0.3">
      <c r="A4047" t="s">
        <v>7941</v>
      </c>
      <c r="B4047" s="18" t="s">
        <v>20</v>
      </c>
      <c r="C4047" s="18" t="s">
        <v>27</v>
      </c>
      <c r="D4047" s="18" t="s">
        <v>32</v>
      </c>
      <c r="E4047" s="18" t="s">
        <v>43</v>
      </c>
      <c r="F4047" s="18">
        <v>1054</v>
      </c>
      <c r="G4047" s="18">
        <v>1429.32</v>
      </c>
      <c r="H4047" s="18">
        <v>2618.79</v>
      </c>
      <c r="I4047" s="43">
        <v>265</v>
      </c>
      <c r="J4047" s="18" t="s">
        <v>47</v>
      </c>
      <c r="K4047" t="s">
        <v>5623</v>
      </c>
      <c r="L4047" s="18" t="s">
        <v>775</v>
      </c>
    </row>
    <row r="4048" spans="1:12" x14ac:dyDescent="0.3">
      <c r="A4048" t="s">
        <v>10531</v>
      </c>
      <c r="B4048" s="18" t="s">
        <v>15</v>
      </c>
      <c r="C4048" s="18" t="s">
        <v>24</v>
      </c>
      <c r="D4048" s="18" t="s">
        <v>35</v>
      </c>
      <c r="E4048" s="18" t="s">
        <v>36</v>
      </c>
      <c r="F4048" s="18">
        <v>1067</v>
      </c>
      <c r="G4048" s="18">
        <v>313.39</v>
      </c>
      <c r="H4048" s="18">
        <v>407.31</v>
      </c>
      <c r="I4048" s="43">
        <v>65</v>
      </c>
      <c r="J4048" s="18" t="s">
        <v>47</v>
      </c>
      <c r="K4048" t="s">
        <v>4618</v>
      </c>
      <c r="L4048" s="18" t="s">
        <v>4077</v>
      </c>
    </row>
    <row r="4049" spans="1:12" x14ac:dyDescent="0.3">
      <c r="A4049" t="s">
        <v>8405</v>
      </c>
      <c r="B4049" s="18" t="s">
        <v>16</v>
      </c>
      <c r="C4049" s="18" t="s">
        <v>26</v>
      </c>
      <c r="D4049" s="18" t="s">
        <v>31</v>
      </c>
      <c r="E4049" s="18" t="s">
        <v>38</v>
      </c>
      <c r="F4049" s="18">
        <v>1040</v>
      </c>
      <c r="G4049" s="18">
        <v>616.07000000000005</v>
      </c>
      <c r="H4049" s="18">
        <v>905.64</v>
      </c>
      <c r="I4049" s="43">
        <v>78</v>
      </c>
      <c r="J4049" s="18" t="s">
        <v>47</v>
      </c>
      <c r="K4049" t="s">
        <v>4732</v>
      </c>
      <c r="L4049" s="18" t="s">
        <v>701</v>
      </c>
    </row>
    <row r="4050" spans="1:12" x14ac:dyDescent="0.3">
      <c r="A4050" t="s">
        <v>6345</v>
      </c>
      <c r="B4050" s="18" t="s">
        <v>20</v>
      </c>
      <c r="C4050" s="18" t="s">
        <v>21</v>
      </c>
      <c r="D4050" s="18" t="s">
        <v>34</v>
      </c>
      <c r="E4050" s="18" t="s">
        <v>39</v>
      </c>
      <c r="F4050" s="18">
        <v>1080</v>
      </c>
      <c r="G4050" s="18">
        <v>334.32</v>
      </c>
      <c r="H4050" s="18">
        <v>608.53</v>
      </c>
      <c r="I4050" s="43">
        <v>329</v>
      </c>
      <c r="J4050" s="18" t="s">
        <v>47</v>
      </c>
      <c r="K4050" t="s">
        <v>4927</v>
      </c>
      <c r="L4050" s="18" t="s">
        <v>3708</v>
      </c>
    </row>
    <row r="4051" spans="1:12" x14ac:dyDescent="0.3">
      <c r="A4051" t="s">
        <v>7743</v>
      </c>
      <c r="B4051" s="18" t="s">
        <v>18</v>
      </c>
      <c r="C4051" s="18" t="s">
        <v>26</v>
      </c>
      <c r="D4051" s="18" t="s">
        <v>34</v>
      </c>
      <c r="E4051" s="18" t="s">
        <v>43</v>
      </c>
      <c r="F4051" s="18">
        <v>1054</v>
      </c>
      <c r="G4051" s="18">
        <v>1648.82</v>
      </c>
      <c r="H4051" s="18">
        <v>1993.15</v>
      </c>
      <c r="I4051" s="43">
        <v>480</v>
      </c>
      <c r="J4051" s="18" t="s">
        <v>47</v>
      </c>
      <c r="K4051" t="s">
        <v>5960</v>
      </c>
      <c r="L4051" s="18" t="s">
        <v>1363</v>
      </c>
    </row>
    <row r="4052" spans="1:12" x14ac:dyDescent="0.3">
      <c r="A4052" t="s">
        <v>9161</v>
      </c>
      <c r="B4052" s="18" t="s">
        <v>19</v>
      </c>
      <c r="C4052" s="18" t="s">
        <v>23</v>
      </c>
      <c r="D4052" s="18" t="s">
        <v>34</v>
      </c>
      <c r="E4052" s="18" t="s">
        <v>41</v>
      </c>
      <c r="F4052" s="18">
        <v>1012</v>
      </c>
      <c r="G4052" s="18">
        <v>1683.75</v>
      </c>
      <c r="H4052" s="18">
        <v>2177.39</v>
      </c>
      <c r="I4052" s="43">
        <v>356</v>
      </c>
      <c r="J4052" s="18" t="s">
        <v>47</v>
      </c>
      <c r="K4052" t="s">
        <v>5875</v>
      </c>
      <c r="L4052" s="18" t="s">
        <v>1592</v>
      </c>
    </row>
    <row r="4053" spans="1:12" x14ac:dyDescent="0.3">
      <c r="A4053" t="s">
        <v>6568</v>
      </c>
      <c r="B4053" s="18" t="s">
        <v>14</v>
      </c>
      <c r="C4053" s="18" t="s">
        <v>21</v>
      </c>
      <c r="D4053" s="18" t="s">
        <v>35</v>
      </c>
      <c r="E4053" s="18" t="s">
        <v>37</v>
      </c>
      <c r="F4053" s="18">
        <v>1023</v>
      </c>
      <c r="G4053" s="18">
        <v>888.07</v>
      </c>
      <c r="H4053" s="18">
        <v>1232.1500000000001</v>
      </c>
      <c r="I4053" s="43">
        <v>358</v>
      </c>
      <c r="J4053" s="18" t="s">
        <v>47</v>
      </c>
      <c r="K4053" t="s">
        <v>4881</v>
      </c>
      <c r="L4053" s="18" t="s">
        <v>3767</v>
      </c>
    </row>
    <row r="4054" spans="1:12" x14ac:dyDescent="0.3">
      <c r="A4054" t="s">
        <v>8129</v>
      </c>
      <c r="B4054" s="18" t="s">
        <v>11</v>
      </c>
      <c r="C4054" s="18" t="s">
        <v>21</v>
      </c>
      <c r="D4054" s="18" t="s">
        <v>32</v>
      </c>
      <c r="E4054" s="18" t="s">
        <v>37</v>
      </c>
      <c r="F4054" s="18">
        <v>1013</v>
      </c>
      <c r="G4054" s="18">
        <v>728.59</v>
      </c>
      <c r="H4054" s="18">
        <v>885.77</v>
      </c>
      <c r="I4054" s="43">
        <v>196</v>
      </c>
      <c r="J4054" s="18" t="s">
        <v>47</v>
      </c>
      <c r="K4054" t="s">
        <v>6265</v>
      </c>
      <c r="L4054" s="18" t="s">
        <v>230</v>
      </c>
    </row>
    <row r="4055" spans="1:12" x14ac:dyDescent="0.3">
      <c r="A4055" t="s">
        <v>6411</v>
      </c>
      <c r="B4055" s="18" t="s">
        <v>20</v>
      </c>
      <c r="C4055" s="18" t="s">
        <v>28</v>
      </c>
      <c r="D4055" s="18" t="s">
        <v>31</v>
      </c>
      <c r="E4055" s="18" t="s">
        <v>44</v>
      </c>
      <c r="F4055" s="18">
        <v>1022</v>
      </c>
      <c r="G4055" s="18">
        <v>844.47</v>
      </c>
      <c r="H4055" s="18">
        <v>1406.99</v>
      </c>
      <c r="I4055" s="43">
        <v>343</v>
      </c>
      <c r="J4055" s="18" t="s">
        <v>47</v>
      </c>
      <c r="K4055" t="s">
        <v>5386</v>
      </c>
      <c r="L4055" s="18" t="s">
        <v>1348</v>
      </c>
    </row>
    <row r="4056" spans="1:12" x14ac:dyDescent="0.3">
      <c r="A4056" t="s">
        <v>8371</v>
      </c>
      <c r="B4056" s="18" t="s">
        <v>12</v>
      </c>
      <c r="C4056" s="18" t="s">
        <v>22</v>
      </c>
      <c r="D4056" s="18" t="s">
        <v>33</v>
      </c>
      <c r="E4056" s="18" t="s">
        <v>36</v>
      </c>
      <c r="F4056" s="18">
        <v>1087</v>
      </c>
      <c r="G4056" s="18">
        <v>1831.84</v>
      </c>
      <c r="H4056" s="18">
        <v>2929.41</v>
      </c>
      <c r="I4056" s="43">
        <v>133</v>
      </c>
      <c r="J4056" s="18" t="s">
        <v>47</v>
      </c>
      <c r="K4056" t="s">
        <v>4665</v>
      </c>
      <c r="L4056" s="18" t="s">
        <v>650</v>
      </c>
    </row>
    <row r="4057" spans="1:12" x14ac:dyDescent="0.3">
      <c r="A4057" t="s">
        <v>7193</v>
      </c>
      <c r="B4057" s="18" t="s">
        <v>20</v>
      </c>
      <c r="C4057" s="18" t="s">
        <v>26</v>
      </c>
      <c r="D4057" s="18" t="s">
        <v>35</v>
      </c>
      <c r="E4057" s="18" t="s">
        <v>36</v>
      </c>
      <c r="F4057" s="18">
        <v>1047</v>
      </c>
      <c r="G4057" s="18">
        <v>1455.7</v>
      </c>
      <c r="H4057" s="18">
        <v>2303.0700000000002</v>
      </c>
      <c r="I4057" s="43">
        <v>450</v>
      </c>
      <c r="J4057" s="18" t="s">
        <v>47</v>
      </c>
      <c r="K4057" t="s">
        <v>5800</v>
      </c>
      <c r="L4057" s="18" t="s">
        <v>1069</v>
      </c>
    </row>
    <row r="4058" spans="1:12" x14ac:dyDescent="0.3">
      <c r="A4058" t="s">
        <v>9637</v>
      </c>
      <c r="B4058" s="18" t="s">
        <v>13</v>
      </c>
      <c r="C4058" s="18" t="s">
        <v>28</v>
      </c>
      <c r="D4058" s="18" t="s">
        <v>32</v>
      </c>
      <c r="E4058" s="18" t="s">
        <v>42</v>
      </c>
      <c r="F4058" s="18">
        <v>1086</v>
      </c>
      <c r="G4058" s="18">
        <v>638.85</v>
      </c>
      <c r="H4058" s="18">
        <v>950.3</v>
      </c>
      <c r="I4058" s="43">
        <v>208</v>
      </c>
      <c r="J4058" s="18" t="s">
        <v>47</v>
      </c>
      <c r="K4058" t="s">
        <v>5096</v>
      </c>
      <c r="L4058" s="18" t="s">
        <v>2684</v>
      </c>
    </row>
    <row r="4059" spans="1:12" x14ac:dyDescent="0.3">
      <c r="A4059" t="s">
        <v>10245</v>
      </c>
      <c r="B4059" s="18" t="s">
        <v>15</v>
      </c>
      <c r="C4059" s="18" t="s">
        <v>28</v>
      </c>
      <c r="D4059" s="18" t="s">
        <v>32</v>
      </c>
      <c r="E4059" s="18" t="s">
        <v>37</v>
      </c>
      <c r="F4059" s="18">
        <v>1091</v>
      </c>
      <c r="G4059" s="18">
        <v>1492.71</v>
      </c>
      <c r="H4059" s="18">
        <v>2939.1</v>
      </c>
      <c r="I4059" s="43">
        <v>107</v>
      </c>
      <c r="J4059" s="18" t="s">
        <v>47</v>
      </c>
      <c r="K4059" t="s">
        <v>4986</v>
      </c>
      <c r="L4059" s="18" t="s">
        <v>3639</v>
      </c>
    </row>
    <row r="4060" spans="1:12" x14ac:dyDescent="0.3">
      <c r="A4060" t="s">
        <v>7327</v>
      </c>
      <c r="B4060" s="18" t="s">
        <v>13</v>
      </c>
      <c r="C4060" s="18" t="s">
        <v>21</v>
      </c>
      <c r="D4060" s="18" t="s">
        <v>31</v>
      </c>
      <c r="E4060" s="18" t="s">
        <v>42</v>
      </c>
      <c r="F4060" s="18">
        <v>1017</v>
      </c>
      <c r="G4060" s="18">
        <v>1345.25</v>
      </c>
      <c r="H4060" s="18">
        <v>2510</v>
      </c>
      <c r="I4060" s="43">
        <v>447</v>
      </c>
      <c r="J4060" s="18" t="s">
        <v>47</v>
      </c>
      <c r="K4060" t="s">
        <v>4388</v>
      </c>
      <c r="L4060" s="18" t="s">
        <v>4316</v>
      </c>
    </row>
    <row r="4061" spans="1:12" x14ac:dyDescent="0.3">
      <c r="A4061" t="s">
        <v>10553</v>
      </c>
      <c r="B4061" s="18" t="s">
        <v>20</v>
      </c>
      <c r="C4061" s="18" t="s">
        <v>29</v>
      </c>
      <c r="D4061" s="18" t="s">
        <v>31</v>
      </c>
      <c r="E4061" s="18" t="s">
        <v>41</v>
      </c>
      <c r="F4061" s="18">
        <v>1019</v>
      </c>
      <c r="G4061" s="18">
        <v>1641.85</v>
      </c>
      <c r="H4061" s="18">
        <v>2068.46</v>
      </c>
      <c r="I4061" s="43">
        <v>416</v>
      </c>
      <c r="J4061" s="18" t="s">
        <v>47</v>
      </c>
      <c r="K4061" t="s">
        <v>4581</v>
      </c>
      <c r="L4061" s="18" t="s">
        <v>4119</v>
      </c>
    </row>
    <row r="4062" spans="1:12" x14ac:dyDescent="0.3">
      <c r="A4062" t="s">
        <v>8955</v>
      </c>
      <c r="B4062" s="18" t="s">
        <v>15</v>
      </c>
      <c r="C4062" s="18" t="s">
        <v>25</v>
      </c>
      <c r="D4062" s="18" t="s">
        <v>32</v>
      </c>
      <c r="E4062" s="18" t="s">
        <v>42</v>
      </c>
      <c r="F4062" s="18">
        <v>1097</v>
      </c>
      <c r="G4062" s="18">
        <v>532.54</v>
      </c>
      <c r="H4062" s="18">
        <v>989.49</v>
      </c>
      <c r="I4062" s="43">
        <v>7</v>
      </c>
      <c r="J4062" s="18" t="s">
        <v>47</v>
      </c>
      <c r="K4062" t="s">
        <v>5968</v>
      </c>
      <c r="L4062" s="18" t="s">
        <v>1602</v>
      </c>
    </row>
    <row r="4063" spans="1:12" x14ac:dyDescent="0.3">
      <c r="A4063" t="s">
        <v>6853</v>
      </c>
      <c r="B4063" s="18" t="s">
        <v>12</v>
      </c>
      <c r="C4063" s="18" t="s">
        <v>26</v>
      </c>
      <c r="D4063" s="18" t="s">
        <v>33</v>
      </c>
      <c r="E4063" s="18" t="s">
        <v>40</v>
      </c>
      <c r="F4063" s="18">
        <v>1059</v>
      </c>
      <c r="G4063" s="18">
        <v>1746.26</v>
      </c>
      <c r="H4063" s="18">
        <v>1929.23</v>
      </c>
      <c r="I4063" s="43">
        <v>360</v>
      </c>
      <c r="J4063" s="18" t="s">
        <v>47</v>
      </c>
      <c r="K4063" t="s">
        <v>4433</v>
      </c>
      <c r="L4063" s="18" t="s">
        <v>348</v>
      </c>
    </row>
    <row r="4064" spans="1:12" x14ac:dyDescent="0.3">
      <c r="A4064" t="s">
        <v>7160</v>
      </c>
      <c r="B4064" s="18" t="s">
        <v>16</v>
      </c>
      <c r="C4064" s="18" t="s">
        <v>29</v>
      </c>
      <c r="D4064" s="18" t="s">
        <v>32</v>
      </c>
      <c r="E4064" s="18" t="s">
        <v>42</v>
      </c>
      <c r="F4064" s="18">
        <v>1029</v>
      </c>
      <c r="G4064" s="18">
        <v>225.22</v>
      </c>
      <c r="H4064" s="18">
        <v>369.83</v>
      </c>
      <c r="I4064" s="43">
        <v>58</v>
      </c>
      <c r="J4064" s="18" t="s">
        <v>47</v>
      </c>
      <c r="K4064" t="s">
        <v>4423</v>
      </c>
      <c r="L4064" s="18" t="s">
        <v>1742</v>
      </c>
    </row>
    <row r="4065" spans="1:12" x14ac:dyDescent="0.3">
      <c r="A4065" t="s">
        <v>8273</v>
      </c>
      <c r="B4065" s="18" t="s">
        <v>11</v>
      </c>
      <c r="C4065" s="18" t="s">
        <v>26</v>
      </c>
      <c r="D4065" s="18" t="s">
        <v>35</v>
      </c>
      <c r="E4065" s="18" t="s">
        <v>39</v>
      </c>
      <c r="F4065" s="18">
        <v>1038</v>
      </c>
      <c r="G4065" s="18">
        <v>1150.02</v>
      </c>
      <c r="H4065" s="18">
        <v>2299.59</v>
      </c>
      <c r="I4065" s="43">
        <v>39</v>
      </c>
      <c r="J4065" s="18" t="s">
        <v>47</v>
      </c>
      <c r="K4065" t="s">
        <v>4622</v>
      </c>
      <c r="L4065" s="18" t="s">
        <v>483</v>
      </c>
    </row>
    <row r="4066" spans="1:12" x14ac:dyDescent="0.3">
      <c r="A4066" t="s">
        <v>9856</v>
      </c>
      <c r="B4066" s="18" t="s">
        <v>18</v>
      </c>
      <c r="C4066" s="18" t="s">
        <v>30</v>
      </c>
      <c r="D4066" s="18" t="s">
        <v>33</v>
      </c>
      <c r="E4066" s="18" t="s">
        <v>38</v>
      </c>
      <c r="F4066" s="18">
        <v>1068</v>
      </c>
      <c r="G4066" s="18">
        <v>76.45</v>
      </c>
      <c r="H4066" s="18">
        <v>132.56</v>
      </c>
      <c r="I4066" s="43">
        <v>373</v>
      </c>
      <c r="J4066" s="18" t="s">
        <v>47</v>
      </c>
      <c r="K4066" t="s">
        <v>5121</v>
      </c>
      <c r="L4066" s="18" t="s">
        <v>3032</v>
      </c>
    </row>
    <row r="4067" spans="1:12" x14ac:dyDescent="0.3">
      <c r="A4067" t="s">
        <v>7898</v>
      </c>
      <c r="B4067" s="18" t="s">
        <v>15</v>
      </c>
      <c r="C4067" s="18" t="s">
        <v>23</v>
      </c>
      <c r="D4067" s="18" t="s">
        <v>31</v>
      </c>
      <c r="E4067" s="18" t="s">
        <v>43</v>
      </c>
      <c r="F4067" s="18">
        <v>1097</v>
      </c>
      <c r="G4067" s="18">
        <v>1737.98</v>
      </c>
      <c r="H4067" s="18">
        <v>3107.46</v>
      </c>
      <c r="I4067" s="43">
        <v>336</v>
      </c>
      <c r="J4067" s="18" t="s">
        <v>47</v>
      </c>
      <c r="K4067" t="s">
        <v>5033</v>
      </c>
      <c r="L4067" s="18" t="s">
        <v>1888</v>
      </c>
    </row>
    <row r="4068" spans="1:12" x14ac:dyDescent="0.3">
      <c r="A4068" t="s">
        <v>10506</v>
      </c>
      <c r="B4068" s="18" t="s">
        <v>15</v>
      </c>
      <c r="C4068" s="18" t="s">
        <v>23</v>
      </c>
      <c r="D4068" s="18" t="s">
        <v>35</v>
      </c>
      <c r="E4068" s="18" t="s">
        <v>36</v>
      </c>
      <c r="F4068" s="18">
        <v>1067</v>
      </c>
      <c r="G4068" s="18">
        <v>883.5</v>
      </c>
      <c r="H4068" s="18">
        <v>1607.3</v>
      </c>
      <c r="I4068" s="43">
        <v>14</v>
      </c>
      <c r="J4068" s="18" t="s">
        <v>47</v>
      </c>
      <c r="K4068" t="s">
        <v>4625</v>
      </c>
      <c r="L4068" s="18" t="s">
        <v>4038</v>
      </c>
    </row>
    <row r="4069" spans="1:12" x14ac:dyDescent="0.3">
      <c r="A4069" t="s">
        <v>10116</v>
      </c>
      <c r="B4069" s="18" t="s">
        <v>14</v>
      </c>
      <c r="C4069" s="18" t="s">
        <v>22</v>
      </c>
      <c r="D4069" s="18" t="s">
        <v>31</v>
      </c>
      <c r="E4069" s="18" t="s">
        <v>45</v>
      </c>
      <c r="F4069" s="18">
        <v>1047</v>
      </c>
      <c r="G4069" s="18">
        <v>757.23</v>
      </c>
      <c r="H4069" s="18">
        <v>1110.99</v>
      </c>
      <c r="I4069" s="43">
        <v>168</v>
      </c>
      <c r="J4069" s="18" t="s">
        <v>47</v>
      </c>
      <c r="K4069" t="s">
        <v>5124</v>
      </c>
      <c r="L4069" s="18" t="s">
        <v>2573</v>
      </c>
    </row>
    <row r="4070" spans="1:12" x14ac:dyDescent="0.3">
      <c r="A4070" t="s">
        <v>8406</v>
      </c>
      <c r="B4070" s="18" t="s">
        <v>13</v>
      </c>
      <c r="C4070" s="18" t="s">
        <v>25</v>
      </c>
      <c r="D4070" s="18" t="s">
        <v>32</v>
      </c>
      <c r="E4070" s="18" t="s">
        <v>42</v>
      </c>
      <c r="F4070" s="18">
        <v>1053</v>
      </c>
      <c r="G4070" s="18">
        <v>1963.46</v>
      </c>
      <c r="H4070" s="18">
        <v>3857.36</v>
      </c>
      <c r="I4070" s="43">
        <v>98</v>
      </c>
      <c r="J4070" s="18" t="s">
        <v>47</v>
      </c>
      <c r="K4070" t="s">
        <v>4929</v>
      </c>
      <c r="L4070" s="18" t="s">
        <v>702</v>
      </c>
    </row>
    <row r="4071" spans="1:12" x14ac:dyDescent="0.3">
      <c r="A4071" t="s">
        <v>9479</v>
      </c>
      <c r="B4071" s="18" t="s">
        <v>12</v>
      </c>
      <c r="C4071" s="18" t="s">
        <v>25</v>
      </c>
      <c r="D4071" s="18" t="s">
        <v>32</v>
      </c>
      <c r="E4071" s="18" t="s">
        <v>37</v>
      </c>
      <c r="F4071" s="18">
        <v>1056</v>
      </c>
      <c r="G4071" s="18">
        <v>1761.41</v>
      </c>
      <c r="H4071" s="18">
        <v>3337.91</v>
      </c>
      <c r="I4071" s="43">
        <v>7</v>
      </c>
      <c r="J4071" s="18" t="s">
        <v>47</v>
      </c>
      <c r="K4071" t="s">
        <v>5696</v>
      </c>
      <c r="L4071" s="18" t="s">
        <v>2433</v>
      </c>
    </row>
    <row r="4072" spans="1:12" x14ac:dyDescent="0.3">
      <c r="A4072" t="s">
        <v>8023</v>
      </c>
      <c r="B4072" s="18" t="s">
        <v>19</v>
      </c>
      <c r="C4072" s="18" t="s">
        <v>27</v>
      </c>
      <c r="D4072" s="18" t="s">
        <v>34</v>
      </c>
      <c r="E4072" s="18" t="s">
        <v>36</v>
      </c>
      <c r="F4072" s="18">
        <v>1033</v>
      </c>
      <c r="G4072" s="18">
        <v>1747.52</v>
      </c>
      <c r="H4072" s="18">
        <v>2792.68</v>
      </c>
      <c r="I4072" s="43">
        <v>122</v>
      </c>
      <c r="J4072" s="18" t="s">
        <v>47</v>
      </c>
      <c r="K4072" t="s">
        <v>4504</v>
      </c>
      <c r="L4072" s="18" t="s">
        <v>293</v>
      </c>
    </row>
    <row r="4073" spans="1:12" x14ac:dyDescent="0.3">
      <c r="A4073" t="s">
        <v>10370</v>
      </c>
      <c r="B4073" s="18" t="s">
        <v>11</v>
      </c>
      <c r="C4073" s="18" t="s">
        <v>25</v>
      </c>
      <c r="D4073" s="18" t="s">
        <v>31</v>
      </c>
      <c r="E4073" s="18" t="s">
        <v>37</v>
      </c>
      <c r="F4073" s="18">
        <v>1011</v>
      </c>
      <c r="G4073" s="18">
        <v>1829.1</v>
      </c>
      <c r="H4073" s="18">
        <v>2109.06</v>
      </c>
      <c r="I4073" s="43">
        <v>487</v>
      </c>
      <c r="J4073" s="18" t="s">
        <v>47</v>
      </c>
      <c r="K4073" t="s">
        <v>4845</v>
      </c>
      <c r="L4073" s="18" t="s">
        <v>3814</v>
      </c>
    </row>
    <row r="4074" spans="1:12" x14ac:dyDescent="0.3">
      <c r="A4074" t="s">
        <v>10311</v>
      </c>
      <c r="B4074" s="18" t="s">
        <v>15</v>
      </c>
      <c r="C4074" s="18" t="s">
        <v>27</v>
      </c>
      <c r="D4074" s="18" t="s">
        <v>35</v>
      </c>
      <c r="E4074" s="18" t="s">
        <v>41</v>
      </c>
      <c r="F4074" s="18">
        <v>1001</v>
      </c>
      <c r="G4074" s="18">
        <v>825.02</v>
      </c>
      <c r="H4074" s="18">
        <v>1374.75</v>
      </c>
      <c r="I4074" s="43">
        <v>122</v>
      </c>
      <c r="J4074" s="18" t="s">
        <v>47</v>
      </c>
      <c r="K4074" t="s">
        <v>4911</v>
      </c>
      <c r="L4074" s="18" t="s">
        <v>3730</v>
      </c>
    </row>
    <row r="4075" spans="1:12" x14ac:dyDescent="0.3">
      <c r="A4075" t="s">
        <v>9078</v>
      </c>
      <c r="B4075" s="18" t="s">
        <v>12</v>
      </c>
      <c r="C4075" s="18" t="s">
        <v>28</v>
      </c>
      <c r="D4075" s="18" t="s">
        <v>31</v>
      </c>
      <c r="E4075" s="18" t="s">
        <v>44</v>
      </c>
      <c r="F4075" s="18">
        <v>1042</v>
      </c>
      <c r="G4075" s="18">
        <v>821.29</v>
      </c>
      <c r="H4075" s="18">
        <v>1039.3399999999999</v>
      </c>
      <c r="I4075" s="43">
        <v>31</v>
      </c>
      <c r="J4075" s="18" t="s">
        <v>47</v>
      </c>
      <c r="K4075" t="s">
        <v>5604</v>
      </c>
      <c r="L4075" s="18" t="s">
        <v>1804</v>
      </c>
    </row>
    <row r="4076" spans="1:12" x14ac:dyDescent="0.3">
      <c r="A4076" t="s">
        <v>8224</v>
      </c>
      <c r="B4076" s="18" t="s">
        <v>14</v>
      </c>
      <c r="C4076" s="18" t="s">
        <v>26</v>
      </c>
      <c r="D4076" s="18" t="s">
        <v>31</v>
      </c>
      <c r="E4076" s="18" t="s">
        <v>37</v>
      </c>
      <c r="F4076" s="18">
        <v>1038</v>
      </c>
      <c r="G4076" s="18">
        <v>1883.25</v>
      </c>
      <c r="H4076" s="18">
        <v>2880.73</v>
      </c>
      <c r="I4076" s="43">
        <v>265</v>
      </c>
      <c r="J4076" s="18" t="s">
        <v>47</v>
      </c>
      <c r="K4076" t="s">
        <v>5665</v>
      </c>
      <c r="L4076" s="18" t="s">
        <v>399</v>
      </c>
    </row>
    <row r="4077" spans="1:12" x14ac:dyDescent="0.3">
      <c r="A4077" t="s">
        <v>7118</v>
      </c>
      <c r="B4077" s="18" t="s">
        <v>17</v>
      </c>
      <c r="C4077" s="18" t="s">
        <v>29</v>
      </c>
      <c r="D4077" s="18" t="s">
        <v>35</v>
      </c>
      <c r="E4077" s="18" t="s">
        <v>45</v>
      </c>
      <c r="F4077" s="18">
        <v>1066</v>
      </c>
      <c r="G4077" s="18">
        <v>1532.08</v>
      </c>
      <c r="H4077" s="18">
        <v>2474.2600000000002</v>
      </c>
      <c r="I4077" s="43">
        <v>78</v>
      </c>
      <c r="J4077" s="18" t="s">
        <v>47</v>
      </c>
      <c r="K4077" t="s">
        <v>5328</v>
      </c>
      <c r="L4077" s="18" t="s">
        <v>3136</v>
      </c>
    </row>
    <row r="4078" spans="1:12" x14ac:dyDescent="0.3">
      <c r="A4078" t="s">
        <v>7999</v>
      </c>
      <c r="B4078" s="18" t="s">
        <v>13</v>
      </c>
      <c r="C4078" s="18" t="s">
        <v>27</v>
      </c>
      <c r="D4078" s="18" t="s">
        <v>34</v>
      </c>
      <c r="E4078" s="18" t="s">
        <v>38</v>
      </c>
      <c r="F4078" s="18">
        <v>1075</v>
      </c>
      <c r="G4078" s="18">
        <v>1624.89</v>
      </c>
      <c r="H4078" s="18">
        <v>1888.4</v>
      </c>
      <c r="I4078" s="43">
        <v>453</v>
      </c>
      <c r="J4078" s="18" t="s">
        <v>47</v>
      </c>
      <c r="K4078" t="s">
        <v>5394</v>
      </c>
      <c r="L4078" s="18" t="s">
        <v>2600</v>
      </c>
    </row>
    <row r="4079" spans="1:12" x14ac:dyDescent="0.3">
      <c r="A4079" t="s">
        <v>10452</v>
      </c>
      <c r="B4079" s="18" t="s">
        <v>18</v>
      </c>
      <c r="C4079" s="18" t="s">
        <v>22</v>
      </c>
      <c r="D4079" s="18" t="s">
        <v>33</v>
      </c>
      <c r="E4079" s="18" t="s">
        <v>42</v>
      </c>
      <c r="F4079" s="18">
        <v>1008</v>
      </c>
      <c r="G4079" s="18">
        <v>322.95999999999998</v>
      </c>
      <c r="H4079" s="18">
        <v>591.70000000000005</v>
      </c>
      <c r="I4079" s="43">
        <v>224</v>
      </c>
      <c r="J4079" s="18" t="s">
        <v>47</v>
      </c>
      <c r="K4079" t="s">
        <v>4747</v>
      </c>
      <c r="L4079" s="18" t="s">
        <v>1839</v>
      </c>
    </row>
    <row r="4080" spans="1:12" x14ac:dyDescent="0.3">
      <c r="A4080" t="s">
        <v>8278</v>
      </c>
      <c r="B4080" s="18" t="s">
        <v>20</v>
      </c>
      <c r="C4080" s="18" t="s">
        <v>21</v>
      </c>
      <c r="D4080" s="18" t="s">
        <v>32</v>
      </c>
      <c r="E4080" s="18" t="s">
        <v>44</v>
      </c>
      <c r="F4080" s="18">
        <v>1091</v>
      </c>
      <c r="G4080" s="18">
        <v>912.81</v>
      </c>
      <c r="H4080" s="18">
        <v>1150.4100000000001</v>
      </c>
      <c r="I4080" s="43">
        <v>414</v>
      </c>
      <c r="J4080" s="18" t="s">
        <v>47</v>
      </c>
      <c r="K4080" t="s">
        <v>6230</v>
      </c>
      <c r="L4080" s="18" t="s">
        <v>493</v>
      </c>
    </row>
    <row r="4081" spans="1:12" x14ac:dyDescent="0.3">
      <c r="A4081" t="s">
        <v>9404</v>
      </c>
      <c r="B4081" s="18" t="s">
        <v>20</v>
      </c>
      <c r="C4081" s="18" t="s">
        <v>25</v>
      </c>
      <c r="D4081" s="18" t="s">
        <v>31</v>
      </c>
      <c r="E4081" s="18" t="s">
        <v>42</v>
      </c>
      <c r="F4081" s="18">
        <v>1059</v>
      </c>
      <c r="G4081" s="18">
        <v>1978.85</v>
      </c>
      <c r="H4081" s="18">
        <v>2313.11</v>
      </c>
      <c r="I4081" s="43">
        <v>346</v>
      </c>
      <c r="J4081" s="18" t="s">
        <v>47</v>
      </c>
      <c r="K4081" t="s">
        <v>4967</v>
      </c>
      <c r="L4081" s="18" t="s">
        <v>2312</v>
      </c>
    </row>
    <row r="4082" spans="1:12" x14ac:dyDescent="0.3">
      <c r="A4082" t="s">
        <v>8209</v>
      </c>
      <c r="B4082" s="18" t="s">
        <v>20</v>
      </c>
      <c r="C4082" s="18" t="s">
        <v>22</v>
      </c>
      <c r="D4082" s="18" t="s">
        <v>35</v>
      </c>
      <c r="E4082" s="18" t="s">
        <v>38</v>
      </c>
      <c r="F4082" s="18">
        <v>1077</v>
      </c>
      <c r="G4082" s="18">
        <v>1287.19</v>
      </c>
      <c r="H4082" s="18">
        <v>2031.53</v>
      </c>
      <c r="I4082" s="43">
        <v>247</v>
      </c>
      <c r="J4082" s="18" t="s">
        <v>47</v>
      </c>
      <c r="K4082" t="s">
        <v>4811</v>
      </c>
      <c r="L4082" s="18" t="s">
        <v>372</v>
      </c>
    </row>
    <row r="4083" spans="1:12" x14ac:dyDescent="0.3">
      <c r="A4083" t="s">
        <v>7035</v>
      </c>
      <c r="B4083" s="18" t="s">
        <v>19</v>
      </c>
      <c r="C4083" s="18" t="s">
        <v>22</v>
      </c>
      <c r="D4083" s="18" t="s">
        <v>33</v>
      </c>
      <c r="E4083" s="18" t="s">
        <v>42</v>
      </c>
      <c r="F4083" s="18">
        <v>1051</v>
      </c>
      <c r="G4083" s="18">
        <v>1601.51</v>
      </c>
      <c r="H4083" s="18">
        <v>2747.11</v>
      </c>
      <c r="I4083" s="43">
        <v>479</v>
      </c>
      <c r="J4083" s="18" t="s">
        <v>47</v>
      </c>
      <c r="K4083" t="s">
        <v>5057</v>
      </c>
      <c r="L4083" s="18" t="s">
        <v>118</v>
      </c>
    </row>
    <row r="4084" spans="1:12" x14ac:dyDescent="0.3">
      <c r="A4084" t="s">
        <v>8920</v>
      </c>
      <c r="B4084" s="18" t="s">
        <v>18</v>
      </c>
      <c r="C4084" s="18" t="s">
        <v>30</v>
      </c>
      <c r="D4084" s="18" t="s">
        <v>31</v>
      </c>
      <c r="E4084" s="18" t="s">
        <v>40</v>
      </c>
      <c r="F4084" s="18">
        <v>1053</v>
      </c>
      <c r="G4084" s="18">
        <v>603.83000000000004</v>
      </c>
      <c r="H4084" s="18">
        <v>800.72</v>
      </c>
      <c r="I4084" s="43">
        <v>416</v>
      </c>
      <c r="J4084" s="18" t="s">
        <v>47</v>
      </c>
      <c r="K4084" t="s">
        <v>5986</v>
      </c>
      <c r="L4084" s="18" t="s">
        <v>1537</v>
      </c>
    </row>
    <row r="4085" spans="1:12" x14ac:dyDescent="0.3">
      <c r="A4085" t="s">
        <v>9213</v>
      </c>
      <c r="B4085" s="18" t="s">
        <v>19</v>
      </c>
      <c r="C4085" s="18" t="s">
        <v>28</v>
      </c>
      <c r="D4085" s="18" t="s">
        <v>33</v>
      </c>
      <c r="E4085" s="18" t="s">
        <v>45</v>
      </c>
      <c r="F4085" s="18">
        <v>1064</v>
      </c>
      <c r="G4085" s="18">
        <v>1972.12</v>
      </c>
      <c r="H4085" s="18">
        <v>3877.27</v>
      </c>
      <c r="I4085" s="43">
        <v>341</v>
      </c>
      <c r="J4085" s="18" t="s">
        <v>47</v>
      </c>
      <c r="K4085" t="s">
        <v>5850</v>
      </c>
      <c r="L4085" s="18" t="s">
        <v>2015</v>
      </c>
    </row>
    <row r="4086" spans="1:12" x14ac:dyDescent="0.3">
      <c r="A4086" t="s">
        <v>7070</v>
      </c>
      <c r="B4086" s="18" t="s">
        <v>16</v>
      </c>
      <c r="C4086" s="18" t="s">
        <v>29</v>
      </c>
      <c r="D4086" s="18" t="s">
        <v>34</v>
      </c>
      <c r="E4086" s="18" t="s">
        <v>36</v>
      </c>
      <c r="F4086" s="18">
        <v>1082</v>
      </c>
      <c r="G4086" s="18">
        <v>1233.43</v>
      </c>
      <c r="H4086" s="18">
        <v>2169.46</v>
      </c>
      <c r="I4086" s="43">
        <v>241</v>
      </c>
      <c r="J4086" s="18" t="s">
        <v>47</v>
      </c>
      <c r="K4086" t="s">
        <v>4662</v>
      </c>
      <c r="L4086" s="18" t="s">
        <v>4031</v>
      </c>
    </row>
    <row r="4087" spans="1:12" x14ac:dyDescent="0.3">
      <c r="A4087" t="s">
        <v>8211</v>
      </c>
      <c r="B4087" s="18" t="s">
        <v>13</v>
      </c>
      <c r="C4087" s="18" t="s">
        <v>22</v>
      </c>
      <c r="D4087" s="18" t="s">
        <v>31</v>
      </c>
      <c r="E4087" s="18" t="s">
        <v>43</v>
      </c>
      <c r="F4087" s="18">
        <v>1038</v>
      </c>
      <c r="G4087" s="18">
        <v>174.2</v>
      </c>
      <c r="H4087" s="18">
        <v>286.87</v>
      </c>
      <c r="I4087" s="43">
        <v>282</v>
      </c>
      <c r="J4087" s="18" t="s">
        <v>47</v>
      </c>
      <c r="K4087" t="s">
        <v>5598</v>
      </c>
      <c r="L4087" s="18" t="s">
        <v>375</v>
      </c>
    </row>
    <row r="4088" spans="1:12" x14ac:dyDescent="0.3">
      <c r="A4088" t="s">
        <v>9589</v>
      </c>
      <c r="B4088" s="18" t="s">
        <v>19</v>
      </c>
      <c r="C4088" s="18" t="s">
        <v>30</v>
      </c>
      <c r="D4088" s="18" t="s">
        <v>34</v>
      </c>
      <c r="E4088" s="18" t="s">
        <v>39</v>
      </c>
      <c r="F4088" s="18">
        <v>1046</v>
      </c>
      <c r="G4088" s="18">
        <v>1292.83</v>
      </c>
      <c r="H4088" s="18">
        <v>1653.57</v>
      </c>
      <c r="I4088" s="43">
        <v>362</v>
      </c>
      <c r="J4088" s="18" t="s">
        <v>47</v>
      </c>
      <c r="K4088" t="s">
        <v>5622</v>
      </c>
      <c r="L4088" s="18" t="s">
        <v>2605</v>
      </c>
    </row>
    <row r="4089" spans="1:12" x14ac:dyDescent="0.3">
      <c r="A4089" t="s">
        <v>6305</v>
      </c>
      <c r="B4089" s="18" t="s">
        <v>18</v>
      </c>
      <c r="C4089" s="18" t="s">
        <v>30</v>
      </c>
      <c r="D4089" s="18" t="s">
        <v>32</v>
      </c>
      <c r="E4089" s="18" t="s">
        <v>41</v>
      </c>
      <c r="F4089" s="18">
        <v>1019</v>
      </c>
      <c r="G4089" s="18">
        <v>1762.77</v>
      </c>
      <c r="H4089" s="18">
        <v>3202.43</v>
      </c>
      <c r="I4089" s="43">
        <v>462</v>
      </c>
      <c r="J4089" s="18" t="s">
        <v>47</v>
      </c>
      <c r="K4089" t="s">
        <v>4885</v>
      </c>
      <c r="L4089" s="18" t="s">
        <v>3444</v>
      </c>
    </row>
    <row r="4090" spans="1:12" x14ac:dyDescent="0.3">
      <c r="A4090" t="s">
        <v>8296</v>
      </c>
      <c r="B4090" s="18" t="s">
        <v>17</v>
      </c>
      <c r="C4090" s="18" t="s">
        <v>23</v>
      </c>
      <c r="D4090" s="18" t="s">
        <v>35</v>
      </c>
      <c r="E4090" s="18" t="s">
        <v>41</v>
      </c>
      <c r="F4090" s="18">
        <v>1052</v>
      </c>
      <c r="G4090" s="18">
        <v>812.4</v>
      </c>
      <c r="H4090" s="18">
        <v>1226.24</v>
      </c>
      <c r="I4090" s="43">
        <v>466</v>
      </c>
      <c r="J4090" s="18" t="s">
        <v>47</v>
      </c>
      <c r="K4090" t="s">
        <v>4623</v>
      </c>
      <c r="L4090" s="18" t="s">
        <v>524</v>
      </c>
    </row>
    <row r="4091" spans="1:12" x14ac:dyDescent="0.3">
      <c r="A4091" t="s">
        <v>8790</v>
      </c>
      <c r="B4091" s="18" t="s">
        <v>14</v>
      </c>
      <c r="C4091" s="18" t="s">
        <v>21</v>
      </c>
      <c r="D4091" s="18" t="s">
        <v>31</v>
      </c>
      <c r="E4091" s="18" t="s">
        <v>43</v>
      </c>
      <c r="F4091" s="18">
        <v>1050</v>
      </c>
      <c r="G4091" s="18">
        <v>1146.8399999999999</v>
      </c>
      <c r="H4091" s="18">
        <v>1511.15</v>
      </c>
      <c r="I4091" s="43">
        <v>427</v>
      </c>
      <c r="J4091" s="18" t="s">
        <v>47</v>
      </c>
      <c r="K4091" t="s">
        <v>4438</v>
      </c>
      <c r="L4091" s="18" t="s">
        <v>1324</v>
      </c>
    </row>
    <row r="4092" spans="1:12" x14ac:dyDescent="0.3">
      <c r="A4092" t="s">
        <v>6427</v>
      </c>
      <c r="B4092" s="18" t="s">
        <v>19</v>
      </c>
      <c r="C4092" s="18" t="s">
        <v>27</v>
      </c>
      <c r="D4092" s="18" t="s">
        <v>32</v>
      </c>
      <c r="E4092" s="18" t="s">
        <v>40</v>
      </c>
      <c r="F4092" s="18">
        <v>1078</v>
      </c>
      <c r="G4092" s="18">
        <v>1323.96</v>
      </c>
      <c r="H4092" s="18">
        <v>2143.41</v>
      </c>
      <c r="I4092" s="43">
        <v>468</v>
      </c>
      <c r="J4092" s="18" t="s">
        <v>47</v>
      </c>
      <c r="K4092" t="s">
        <v>4657</v>
      </c>
      <c r="L4092" s="18" t="s">
        <v>4037</v>
      </c>
    </row>
    <row r="4093" spans="1:12" x14ac:dyDescent="0.3">
      <c r="A4093" t="s">
        <v>10105</v>
      </c>
      <c r="B4093" s="18" t="s">
        <v>14</v>
      </c>
      <c r="C4093" s="18" t="s">
        <v>30</v>
      </c>
      <c r="D4093" s="18" t="s">
        <v>32</v>
      </c>
      <c r="E4093" s="18" t="s">
        <v>44</v>
      </c>
      <c r="F4093" s="18">
        <v>1032</v>
      </c>
      <c r="G4093" s="18">
        <v>1438.06</v>
      </c>
      <c r="H4093" s="18">
        <v>1766.78</v>
      </c>
      <c r="I4093" s="43">
        <v>234</v>
      </c>
      <c r="J4093" s="18" t="s">
        <v>47</v>
      </c>
      <c r="K4093" t="s">
        <v>5136</v>
      </c>
      <c r="L4093" s="18" t="s">
        <v>3441</v>
      </c>
    </row>
    <row r="4094" spans="1:12" x14ac:dyDescent="0.3">
      <c r="A4094" t="s">
        <v>7896</v>
      </c>
      <c r="B4094" s="18" t="s">
        <v>13</v>
      </c>
      <c r="C4094" s="18" t="s">
        <v>23</v>
      </c>
      <c r="D4094" s="18" t="s">
        <v>35</v>
      </c>
      <c r="E4094" s="18" t="s">
        <v>37</v>
      </c>
      <c r="F4094" s="18">
        <v>1002</v>
      </c>
      <c r="G4094" s="18">
        <v>1834.12</v>
      </c>
      <c r="H4094" s="18">
        <v>2422.92</v>
      </c>
      <c r="I4094" s="43">
        <v>455</v>
      </c>
      <c r="J4094" s="18" t="s">
        <v>47</v>
      </c>
      <c r="K4094" t="s">
        <v>6086</v>
      </c>
      <c r="L4094" s="18" t="s">
        <v>1200</v>
      </c>
    </row>
    <row r="4095" spans="1:12" x14ac:dyDescent="0.3">
      <c r="A4095" t="s">
        <v>9136</v>
      </c>
      <c r="B4095" s="18" t="s">
        <v>20</v>
      </c>
      <c r="C4095" s="18" t="s">
        <v>27</v>
      </c>
      <c r="D4095" s="18" t="s">
        <v>32</v>
      </c>
      <c r="E4095" s="18" t="s">
        <v>37</v>
      </c>
      <c r="F4095" s="18">
        <v>1078</v>
      </c>
      <c r="G4095" s="18">
        <v>676.88</v>
      </c>
      <c r="H4095" s="18">
        <v>934.44</v>
      </c>
      <c r="I4095" s="43">
        <v>24</v>
      </c>
      <c r="J4095" s="18" t="s">
        <v>47</v>
      </c>
      <c r="K4095" t="s">
        <v>5685</v>
      </c>
      <c r="L4095" s="18" t="s">
        <v>1890</v>
      </c>
    </row>
    <row r="4096" spans="1:12" x14ac:dyDescent="0.3">
      <c r="A4096" t="s">
        <v>6881</v>
      </c>
      <c r="B4096" s="18" t="s">
        <v>11</v>
      </c>
      <c r="C4096" s="18" t="s">
        <v>30</v>
      </c>
      <c r="D4096" s="18" t="s">
        <v>31</v>
      </c>
      <c r="E4096" s="18" t="s">
        <v>38</v>
      </c>
      <c r="F4096" s="18">
        <v>1004</v>
      </c>
      <c r="G4096" s="18">
        <v>1554.37</v>
      </c>
      <c r="H4096" s="18">
        <v>1775.32</v>
      </c>
      <c r="I4096" s="43">
        <v>252</v>
      </c>
      <c r="J4096" s="18" t="s">
        <v>47</v>
      </c>
      <c r="K4096" t="s">
        <v>5596</v>
      </c>
      <c r="L4096" s="18" t="s">
        <v>2660</v>
      </c>
    </row>
    <row r="4097" spans="1:12" x14ac:dyDescent="0.3">
      <c r="A4097" t="s">
        <v>8067</v>
      </c>
      <c r="B4097" s="18" t="s">
        <v>12</v>
      </c>
      <c r="C4097" s="18" t="s">
        <v>28</v>
      </c>
      <c r="D4097" s="18" t="s">
        <v>34</v>
      </c>
      <c r="E4097" s="18" t="s">
        <v>36</v>
      </c>
      <c r="F4097" s="18">
        <v>1095</v>
      </c>
      <c r="G4097" s="18">
        <v>220.33</v>
      </c>
      <c r="H4097" s="18">
        <v>342.14</v>
      </c>
      <c r="I4097" s="43">
        <v>134</v>
      </c>
      <c r="J4097" s="18" t="s">
        <v>47</v>
      </c>
      <c r="K4097" t="s">
        <v>6286</v>
      </c>
      <c r="L4097" s="18" t="s">
        <v>125</v>
      </c>
    </row>
    <row r="4098" spans="1:12" x14ac:dyDescent="0.3">
      <c r="A4098" t="s">
        <v>10585</v>
      </c>
      <c r="B4098" s="18" t="s">
        <v>12</v>
      </c>
      <c r="C4098" s="18" t="s">
        <v>28</v>
      </c>
      <c r="D4098" s="18" t="s">
        <v>31</v>
      </c>
      <c r="E4098" s="18" t="s">
        <v>37</v>
      </c>
      <c r="F4098" s="18">
        <v>1092</v>
      </c>
      <c r="G4098" s="18">
        <v>498.17</v>
      </c>
      <c r="H4098" s="18">
        <v>835.32</v>
      </c>
      <c r="I4098" s="43">
        <v>72</v>
      </c>
      <c r="J4098" s="18" t="s">
        <v>47</v>
      </c>
      <c r="K4098" t="s">
        <v>4526</v>
      </c>
      <c r="L4098" s="18" t="s">
        <v>4175</v>
      </c>
    </row>
    <row r="4099" spans="1:12" x14ac:dyDescent="0.3">
      <c r="A4099" t="s">
        <v>9455</v>
      </c>
      <c r="B4099" s="18" t="s">
        <v>15</v>
      </c>
      <c r="C4099" s="18" t="s">
        <v>30</v>
      </c>
      <c r="D4099" s="18" t="s">
        <v>32</v>
      </c>
      <c r="E4099" s="18" t="s">
        <v>43</v>
      </c>
      <c r="F4099" s="18">
        <v>1064</v>
      </c>
      <c r="G4099" s="18">
        <v>1058.06</v>
      </c>
      <c r="H4099" s="18">
        <v>1422.1</v>
      </c>
      <c r="I4099" s="43">
        <v>490</v>
      </c>
      <c r="J4099" s="18" t="s">
        <v>47</v>
      </c>
      <c r="K4099" t="s">
        <v>5494</v>
      </c>
      <c r="L4099" s="18" t="s">
        <v>2399</v>
      </c>
    </row>
    <row r="4100" spans="1:12" x14ac:dyDescent="0.3">
      <c r="A4100" t="s">
        <v>7302</v>
      </c>
      <c r="B4100" s="18" t="s">
        <v>16</v>
      </c>
      <c r="C4100" s="18" t="s">
        <v>28</v>
      </c>
      <c r="D4100" s="18" t="s">
        <v>32</v>
      </c>
      <c r="E4100" s="18" t="s">
        <v>45</v>
      </c>
      <c r="F4100" s="18">
        <v>1010</v>
      </c>
      <c r="G4100" s="18">
        <v>473.95</v>
      </c>
      <c r="H4100" s="18">
        <v>598.54</v>
      </c>
      <c r="I4100" s="43">
        <v>303</v>
      </c>
      <c r="J4100" s="18" t="s">
        <v>47</v>
      </c>
      <c r="K4100" t="s">
        <v>4497</v>
      </c>
      <c r="L4100" s="18" t="s">
        <v>598</v>
      </c>
    </row>
    <row r="4101" spans="1:12" x14ac:dyDescent="0.3">
      <c r="A4101" t="s">
        <v>7576</v>
      </c>
      <c r="B4101" s="18" t="s">
        <v>12</v>
      </c>
      <c r="C4101" s="18" t="s">
        <v>25</v>
      </c>
      <c r="D4101" s="18" t="s">
        <v>32</v>
      </c>
      <c r="E4101" s="18" t="s">
        <v>38</v>
      </c>
      <c r="F4101" s="18">
        <v>1071</v>
      </c>
      <c r="G4101" s="18">
        <v>922.21</v>
      </c>
      <c r="H4101" s="18">
        <v>1216.43</v>
      </c>
      <c r="I4101" s="43">
        <v>218</v>
      </c>
      <c r="J4101" s="18" t="s">
        <v>47</v>
      </c>
      <c r="K4101" t="s">
        <v>5545</v>
      </c>
      <c r="L4101" s="18" t="s">
        <v>2314</v>
      </c>
    </row>
    <row r="4102" spans="1:12" x14ac:dyDescent="0.3">
      <c r="A4102" t="s">
        <v>6946</v>
      </c>
      <c r="B4102" s="18" t="s">
        <v>11</v>
      </c>
      <c r="C4102" s="18" t="s">
        <v>27</v>
      </c>
      <c r="D4102" s="18" t="s">
        <v>32</v>
      </c>
      <c r="E4102" s="18" t="s">
        <v>44</v>
      </c>
      <c r="F4102" s="18">
        <v>1027</v>
      </c>
      <c r="G4102" s="18">
        <v>489.31</v>
      </c>
      <c r="H4102" s="18">
        <v>745.09</v>
      </c>
      <c r="I4102" s="43">
        <v>121</v>
      </c>
      <c r="J4102" s="18" t="s">
        <v>47</v>
      </c>
      <c r="K4102" t="s">
        <v>4679</v>
      </c>
      <c r="L4102" s="18" t="s">
        <v>2596</v>
      </c>
    </row>
    <row r="4103" spans="1:12" x14ac:dyDescent="0.3">
      <c r="A4103" t="s">
        <v>6540</v>
      </c>
      <c r="B4103" s="18" t="s">
        <v>17</v>
      </c>
      <c r="C4103" s="18" t="s">
        <v>30</v>
      </c>
      <c r="D4103" s="18" t="s">
        <v>31</v>
      </c>
      <c r="E4103" s="18" t="s">
        <v>43</v>
      </c>
      <c r="F4103" s="18">
        <v>1007</v>
      </c>
      <c r="G4103" s="18">
        <v>976.98</v>
      </c>
      <c r="H4103" s="18">
        <v>1726.29</v>
      </c>
      <c r="I4103" s="43">
        <v>45</v>
      </c>
      <c r="J4103" s="18" t="s">
        <v>47</v>
      </c>
      <c r="K4103" t="s">
        <v>6125</v>
      </c>
      <c r="L4103" s="18" t="s">
        <v>1005</v>
      </c>
    </row>
    <row r="4104" spans="1:12" x14ac:dyDescent="0.3">
      <c r="A4104" t="s">
        <v>9486</v>
      </c>
      <c r="B4104" s="18" t="s">
        <v>15</v>
      </c>
      <c r="C4104" s="18" t="s">
        <v>30</v>
      </c>
      <c r="D4104" s="18" t="s">
        <v>31</v>
      </c>
      <c r="E4104" s="18" t="s">
        <v>41</v>
      </c>
      <c r="F4104" s="18">
        <v>1039</v>
      </c>
      <c r="G4104" s="18">
        <v>940.77</v>
      </c>
      <c r="H4104" s="18">
        <v>1579.22</v>
      </c>
      <c r="I4104" s="43">
        <v>265</v>
      </c>
      <c r="J4104" s="18" t="s">
        <v>47</v>
      </c>
      <c r="K4104" t="s">
        <v>4548</v>
      </c>
      <c r="L4104" s="18" t="s">
        <v>2445</v>
      </c>
    </row>
    <row r="4105" spans="1:12" x14ac:dyDescent="0.3">
      <c r="A4105" t="s">
        <v>7407</v>
      </c>
      <c r="B4105" s="18" t="s">
        <v>14</v>
      </c>
      <c r="C4105" s="18" t="s">
        <v>26</v>
      </c>
      <c r="D4105" s="18" t="s">
        <v>33</v>
      </c>
      <c r="E4105" s="18" t="s">
        <v>41</v>
      </c>
      <c r="F4105" s="18">
        <v>1004</v>
      </c>
      <c r="G4105" s="18">
        <v>1898.53</v>
      </c>
      <c r="H4105" s="18">
        <v>3006.25</v>
      </c>
      <c r="I4105" s="43">
        <v>25</v>
      </c>
      <c r="J4105" s="18" t="s">
        <v>47</v>
      </c>
      <c r="K4105" t="s">
        <v>5076</v>
      </c>
      <c r="L4105" s="18" t="s">
        <v>1913</v>
      </c>
    </row>
    <row r="4106" spans="1:12" x14ac:dyDescent="0.3">
      <c r="A4106" t="s">
        <v>10207</v>
      </c>
      <c r="B4106" s="18" t="s">
        <v>16</v>
      </c>
      <c r="C4106" s="18" t="s">
        <v>24</v>
      </c>
      <c r="D4106" s="18" t="s">
        <v>33</v>
      </c>
      <c r="E4106" s="18" t="s">
        <v>44</v>
      </c>
      <c r="F4106" s="18">
        <v>1034</v>
      </c>
      <c r="G4106" s="18">
        <v>662.14</v>
      </c>
      <c r="H4106" s="18">
        <v>1297.53</v>
      </c>
      <c r="I4106" s="43">
        <v>237</v>
      </c>
      <c r="J4106" s="18" t="s">
        <v>47</v>
      </c>
      <c r="K4106" t="s">
        <v>4887</v>
      </c>
      <c r="L4106" s="18" t="s">
        <v>3581</v>
      </c>
    </row>
    <row r="4107" spans="1:12" x14ac:dyDescent="0.3">
      <c r="A4107" t="s">
        <v>7610</v>
      </c>
      <c r="B4107" s="18" t="s">
        <v>19</v>
      </c>
      <c r="C4107" s="18" t="s">
        <v>28</v>
      </c>
      <c r="D4107" s="18" t="s">
        <v>32</v>
      </c>
      <c r="E4107" s="18" t="s">
        <v>36</v>
      </c>
      <c r="F4107" s="18">
        <v>1042</v>
      </c>
      <c r="G4107" s="18">
        <v>307.23</v>
      </c>
      <c r="H4107" s="18">
        <v>357.63</v>
      </c>
      <c r="I4107" s="43">
        <v>386</v>
      </c>
      <c r="J4107" s="18" t="s">
        <v>47</v>
      </c>
      <c r="K4107" t="s">
        <v>6050</v>
      </c>
      <c r="L4107" s="18" t="s">
        <v>1315</v>
      </c>
    </row>
    <row r="4108" spans="1:12" x14ac:dyDescent="0.3">
      <c r="A4108" t="s">
        <v>9700</v>
      </c>
      <c r="B4108" s="18" t="s">
        <v>13</v>
      </c>
      <c r="C4108" s="18" t="s">
        <v>30</v>
      </c>
      <c r="D4108" s="18" t="s">
        <v>31</v>
      </c>
      <c r="E4108" s="18" t="s">
        <v>41</v>
      </c>
      <c r="F4108" s="18">
        <v>1089</v>
      </c>
      <c r="G4108" s="18">
        <v>1123.92</v>
      </c>
      <c r="H4108" s="18">
        <v>2017.47</v>
      </c>
      <c r="I4108" s="43">
        <v>42</v>
      </c>
      <c r="J4108" s="18" t="s">
        <v>47</v>
      </c>
      <c r="K4108" t="s">
        <v>5534</v>
      </c>
      <c r="L4108" s="18" t="s">
        <v>2780</v>
      </c>
    </row>
    <row r="4109" spans="1:12" x14ac:dyDescent="0.3">
      <c r="A4109" t="s">
        <v>10322</v>
      </c>
      <c r="B4109" s="18" t="s">
        <v>12</v>
      </c>
      <c r="C4109" s="18" t="s">
        <v>21</v>
      </c>
      <c r="D4109" s="18" t="s">
        <v>32</v>
      </c>
      <c r="E4109" s="18" t="s">
        <v>41</v>
      </c>
      <c r="F4109" s="18">
        <v>1071</v>
      </c>
      <c r="G4109" s="18">
        <v>1002.05</v>
      </c>
      <c r="H4109" s="18">
        <v>1802.03</v>
      </c>
      <c r="I4109" s="43">
        <v>74</v>
      </c>
      <c r="J4109" s="18" t="s">
        <v>47</v>
      </c>
      <c r="K4109" t="s">
        <v>4897</v>
      </c>
      <c r="L4109" s="18" t="s">
        <v>3746</v>
      </c>
    </row>
    <row r="4110" spans="1:12" x14ac:dyDescent="0.3">
      <c r="A4110" t="s">
        <v>8606</v>
      </c>
      <c r="B4110" s="18" t="s">
        <v>20</v>
      </c>
      <c r="C4110" s="18" t="s">
        <v>24</v>
      </c>
      <c r="D4110" s="18" t="s">
        <v>35</v>
      </c>
      <c r="E4110" s="18" t="s">
        <v>36</v>
      </c>
      <c r="F4110" s="18">
        <v>1037</v>
      </c>
      <c r="G4110" s="18">
        <v>1441.53</v>
      </c>
      <c r="H4110" s="18">
        <v>1915.98</v>
      </c>
      <c r="I4110" s="43">
        <v>324</v>
      </c>
      <c r="J4110" s="18" t="s">
        <v>47</v>
      </c>
      <c r="K4110" t="s">
        <v>4438</v>
      </c>
      <c r="L4110" s="18" t="s">
        <v>1026</v>
      </c>
    </row>
    <row r="4111" spans="1:12" x14ac:dyDescent="0.3">
      <c r="A4111" t="s">
        <v>8180</v>
      </c>
      <c r="B4111" s="18" t="s">
        <v>16</v>
      </c>
      <c r="C4111" s="18" t="s">
        <v>25</v>
      </c>
      <c r="D4111" s="18" t="s">
        <v>32</v>
      </c>
      <c r="E4111" s="18" t="s">
        <v>40</v>
      </c>
      <c r="F4111" s="18">
        <v>1057</v>
      </c>
      <c r="G4111" s="18">
        <v>605.91</v>
      </c>
      <c r="H4111" s="18">
        <v>705.55</v>
      </c>
      <c r="I4111" s="43">
        <v>310</v>
      </c>
      <c r="J4111" s="18" t="s">
        <v>47</v>
      </c>
      <c r="K4111" t="s">
        <v>6248</v>
      </c>
      <c r="L4111" s="18" t="s">
        <v>329</v>
      </c>
    </row>
    <row r="4112" spans="1:12" x14ac:dyDescent="0.3">
      <c r="A4112" t="s">
        <v>9046</v>
      </c>
      <c r="B4112" s="18" t="s">
        <v>14</v>
      </c>
      <c r="C4112" s="18" t="s">
        <v>25</v>
      </c>
      <c r="D4112" s="18" t="s">
        <v>32</v>
      </c>
      <c r="E4112" s="18" t="s">
        <v>41</v>
      </c>
      <c r="F4112" s="18">
        <v>1081</v>
      </c>
      <c r="G4112" s="18">
        <v>406.37</v>
      </c>
      <c r="H4112" s="18">
        <v>542.17999999999995</v>
      </c>
      <c r="I4112" s="43">
        <v>275</v>
      </c>
      <c r="J4112" s="18" t="s">
        <v>47</v>
      </c>
      <c r="K4112" t="s">
        <v>4446</v>
      </c>
      <c r="L4112" s="18" t="s">
        <v>1752</v>
      </c>
    </row>
    <row r="4113" spans="1:12" x14ac:dyDescent="0.3">
      <c r="A4113" t="s">
        <v>10411</v>
      </c>
      <c r="B4113" s="18" t="s">
        <v>18</v>
      </c>
      <c r="C4113" s="18" t="s">
        <v>24</v>
      </c>
      <c r="D4113" s="18" t="s">
        <v>32</v>
      </c>
      <c r="E4113" s="18" t="s">
        <v>45</v>
      </c>
      <c r="F4113" s="18">
        <v>1011</v>
      </c>
      <c r="G4113" s="18">
        <v>1913.55</v>
      </c>
      <c r="H4113" s="18">
        <v>2736.59</v>
      </c>
      <c r="I4113" s="43">
        <v>426</v>
      </c>
      <c r="J4113" s="18" t="s">
        <v>47</v>
      </c>
      <c r="K4113" t="s">
        <v>4793</v>
      </c>
      <c r="L4113" s="18" t="s">
        <v>3882</v>
      </c>
    </row>
    <row r="4114" spans="1:12" x14ac:dyDescent="0.3">
      <c r="A4114" t="s">
        <v>9427</v>
      </c>
      <c r="B4114" s="18" t="s">
        <v>15</v>
      </c>
      <c r="C4114" s="18" t="s">
        <v>24</v>
      </c>
      <c r="D4114" s="18" t="s">
        <v>33</v>
      </c>
      <c r="E4114" s="18" t="s">
        <v>38</v>
      </c>
      <c r="F4114" s="18">
        <v>1100</v>
      </c>
      <c r="G4114" s="18">
        <v>1618.68</v>
      </c>
      <c r="H4114" s="18">
        <v>3202.62</v>
      </c>
      <c r="I4114" s="43">
        <v>499</v>
      </c>
      <c r="J4114" s="18" t="s">
        <v>47</v>
      </c>
      <c r="K4114" t="s">
        <v>4655</v>
      </c>
      <c r="L4114" s="18" t="s">
        <v>2356</v>
      </c>
    </row>
    <row r="4115" spans="1:12" x14ac:dyDescent="0.3">
      <c r="A4115" t="s">
        <v>10243</v>
      </c>
      <c r="B4115" s="18" t="s">
        <v>14</v>
      </c>
      <c r="C4115" s="18" t="s">
        <v>24</v>
      </c>
      <c r="D4115" s="18" t="s">
        <v>31</v>
      </c>
      <c r="E4115" s="18" t="s">
        <v>41</v>
      </c>
      <c r="F4115" s="18">
        <v>1072</v>
      </c>
      <c r="G4115" s="18">
        <v>331.21</v>
      </c>
      <c r="H4115" s="18">
        <v>373.06</v>
      </c>
      <c r="I4115" s="43">
        <v>465</v>
      </c>
      <c r="J4115" s="18" t="s">
        <v>47</v>
      </c>
      <c r="K4115" t="s">
        <v>4665</v>
      </c>
      <c r="L4115" s="18" t="s">
        <v>3636</v>
      </c>
    </row>
    <row r="4116" spans="1:12" x14ac:dyDescent="0.3">
      <c r="A4116" t="s">
        <v>8732</v>
      </c>
      <c r="B4116" s="18" t="s">
        <v>12</v>
      </c>
      <c r="C4116" s="18" t="s">
        <v>29</v>
      </c>
      <c r="D4116" s="18" t="s">
        <v>33</v>
      </c>
      <c r="E4116" s="18" t="s">
        <v>38</v>
      </c>
      <c r="F4116" s="18">
        <v>1015</v>
      </c>
      <c r="G4116" s="18">
        <v>1531.29</v>
      </c>
      <c r="H4116" s="18">
        <v>2953.86</v>
      </c>
      <c r="I4116" s="43">
        <v>89</v>
      </c>
      <c r="J4116" s="18" t="s">
        <v>47</v>
      </c>
      <c r="K4116" t="s">
        <v>6077</v>
      </c>
      <c r="L4116" s="18" t="s">
        <v>1225</v>
      </c>
    </row>
    <row r="4117" spans="1:12" x14ac:dyDescent="0.3">
      <c r="A4117" t="s">
        <v>9102</v>
      </c>
      <c r="B4117" s="18" t="s">
        <v>19</v>
      </c>
      <c r="C4117" s="18" t="s">
        <v>29</v>
      </c>
      <c r="D4117" s="18" t="s">
        <v>31</v>
      </c>
      <c r="E4117" s="18" t="s">
        <v>43</v>
      </c>
      <c r="F4117" s="18">
        <v>1016</v>
      </c>
      <c r="G4117" s="18">
        <v>627.45000000000005</v>
      </c>
      <c r="H4117" s="18">
        <v>1108.31</v>
      </c>
      <c r="I4117" s="43">
        <v>100</v>
      </c>
      <c r="J4117" s="18" t="s">
        <v>47</v>
      </c>
      <c r="K4117" t="s">
        <v>4660</v>
      </c>
      <c r="L4117" s="18" t="s">
        <v>1840</v>
      </c>
    </row>
    <row r="4118" spans="1:12" x14ac:dyDescent="0.3">
      <c r="A4118" t="s">
        <v>9705</v>
      </c>
      <c r="B4118" s="18" t="s">
        <v>17</v>
      </c>
      <c r="C4118" s="18" t="s">
        <v>27</v>
      </c>
      <c r="D4118" s="18" t="s">
        <v>35</v>
      </c>
      <c r="E4118" s="18" t="s">
        <v>41</v>
      </c>
      <c r="F4118" s="18">
        <v>1027</v>
      </c>
      <c r="G4118" s="18">
        <v>1959.49</v>
      </c>
      <c r="H4118" s="18">
        <v>2794.18</v>
      </c>
      <c r="I4118" s="43">
        <v>153</v>
      </c>
      <c r="J4118" s="18" t="s">
        <v>47</v>
      </c>
      <c r="K4118" t="s">
        <v>5531</v>
      </c>
      <c r="L4118" s="18" t="s">
        <v>2787</v>
      </c>
    </row>
    <row r="4119" spans="1:12" x14ac:dyDescent="0.3">
      <c r="A4119" t="s">
        <v>7040</v>
      </c>
      <c r="B4119" s="18" t="s">
        <v>14</v>
      </c>
      <c r="C4119" s="18" t="s">
        <v>23</v>
      </c>
      <c r="D4119" s="18" t="s">
        <v>33</v>
      </c>
      <c r="E4119" s="18" t="s">
        <v>38</v>
      </c>
      <c r="F4119" s="18">
        <v>1014</v>
      </c>
      <c r="G4119" s="18">
        <v>1609.05</v>
      </c>
      <c r="H4119" s="18">
        <v>2400.5300000000002</v>
      </c>
      <c r="I4119" s="43">
        <v>145</v>
      </c>
      <c r="J4119" s="18" t="s">
        <v>47</v>
      </c>
      <c r="K4119" t="s">
        <v>5249</v>
      </c>
      <c r="L4119" s="18" t="s">
        <v>262</v>
      </c>
    </row>
    <row r="4120" spans="1:12" x14ac:dyDescent="0.3">
      <c r="A4120" t="s">
        <v>10414</v>
      </c>
      <c r="B4120" s="18" t="s">
        <v>20</v>
      </c>
      <c r="C4120" s="18" t="s">
        <v>24</v>
      </c>
      <c r="D4120" s="18" t="s">
        <v>31</v>
      </c>
      <c r="E4120" s="18" t="s">
        <v>38</v>
      </c>
      <c r="F4120" s="18">
        <v>1062</v>
      </c>
      <c r="G4120" s="18">
        <v>1845.89</v>
      </c>
      <c r="H4120" s="18">
        <v>2930.7</v>
      </c>
      <c r="I4120" s="43">
        <v>443</v>
      </c>
      <c r="J4120" s="18" t="s">
        <v>47</v>
      </c>
      <c r="K4120" t="s">
        <v>4788</v>
      </c>
      <c r="L4120" s="18" t="s">
        <v>3887</v>
      </c>
    </row>
    <row r="4121" spans="1:12" x14ac:dyDescent="0.3">
      <c r="A4121" t="s">
        <v>7498</v>
      </c>
      <c r="B4121" s="18" t="s">
        <v>15</v>
      </c>
      <c r="C4121" s="18" t="s">
        <v>27</v>
      </c>
      <c r="D4121" s="18" t="s">
        <v>32</v>
      </c>
      <c r="E4121" s="18" t="s">
        <v>36</v>
      </c>
      <c r="F4121" s="18">
        <v>1057</v>
      </c>
      <c r="G4121" s="18">
        <v>1128.3800000000001</v>
      </c>
      <c r="H4121" s="18">
        <v>1654.45</v>
      </c>
      <c r="I4121" s="43">
        <v>214</v>
      </c>
      <c r="J4121" s="18" t="s">
        <v>47</v>
      </c>
      <c r="K4121" t="s">
        <v>4592</v>
      </c>
      <c r="L4121" s="18" t="s">
        <v>2561</v>
      </c>
    </row>
    <row r="4122" spans="1:12" x14ac:dyDescent="0.3">
      <c r="A4122" t="s">
        <v>7431</v>
      </c>
      <c r="B4122" s="18" t="s">
        <v>13</v>
      </c>
      <c r="C4122" s="18" t="s">
        <v>26</v>
      </c>
      <c r="D4122" s="18" t="s">
        <v>32</v>
      </c>
      <c r="E4122" s="18" t="s">
        <v>39</v>
      </c>
      <c r="F4122" s="18">
        <v>1026</v>
      </c>
      <c r="G4122" s="18">
        <v>993.61</v>
      </c>
      <c r="H4122" s="18">
        <v>1178.1600000000001</v>
      </c>
      <c r="I4122" s="43">
        <v>113</v>
      </c>
      <c r="J4122" s="18" t="s">
        <v>47</v>
      </c>
      <c r="K4122" t="s">
        <v>4573</v>
      </c>
      <c r="L4122" s="18" t="s">
        <v>4127</v>
      </c>
    </row>
    <row r="4123" spans="1:12" x14ac:dyDescent="0.3">
      <c r="A4123" t="s">
        <v>8546</v>
      </c>
      <c r="B4123" s="18" t="s">
        <v>13</v>
      </c>
      <c r="C4123" s="18" t="s">
        <v>25</v>
      </c>
      <c r="D4123" s="18" t="s">
        <v>31</v>
      </c>
      <c r="E4123" s="18" t="s">
        <v>36</v>
      </c>
      <c r="F4123" s="18">
        <v>1021</v>
      </c>
      <c r="G4123" s="18">
        <v>891.24</v>
      </c>
      <c r="H4123" s="18">
        <v>1239.53</v>
      </c>
      <c r="I4123" s="43">
        <v>126</v>
      </c>
      <c r="J4123" s="18" t="s">
        <v>47</v>
      </c>
      <c r="K4123" t="s">
        <v>5451</v>
      </c>
      <c r="L4123" s="18" t="s">
        <v>924</v>
      </c>
    </row>
    <row r="4124" spans="1:12" x14ac:dyDescent="0.3">
      <c r="A4124" t="s">
        <v>9138</v>
      </c>
      <c r="B4124" s="18" t="s">
        <v>16</v>
      </c>
      <c r="C4124" s="18" t="s">
        <v>23</v>
      </c>
      <c r="D4124" s="18" t="s">
        <v>35</v>
      </c>
      <c r="E4124" s="18" t="s">
        <v>37</v>
      </c>
      <c r="F4124" s="18">
        <v>1041</v>
      </c>
      <c r="G4124" s="18">
        <v>326.17</v>
      </c>
      <c r="H4124" s="18">
        <v>440.4</v>
      </c>
      <c r="I4124" s="43">
        <v>32</v>
      </c>
      <c r="J4124" s="18" t="s">
        <v>47</v>
      </c>
      <c r="K4124" t="s">
        <v>5703</v>
      </c>
      <c r="L4124" s="18" t="s">
        <v>1894</v>
      </c>
    </row>
    <row r="4125" spans="1:12" x14ac:dyDescent="0.3">
      <c r="A4125" t="s">
        <v>8164</v>
      </c>
      <c r="B4125" s="18" t="s">
        <v>15</v>
      </c>
      <c r="C4125" s="18" t="s">
        <v>25</v>
      </c>
      <c r="D4125" s="18" t="s">
        <v>35</v>
      </c>
      <c r="E4125" s="18" t="s">
        <v>44</v>
      </c>
      <c r="F4125" s="18">
        <v>1056</v>
      </c>
      <c r="G4125" s="18">
        <v>1000.77</v>
      </c>
      <c r="H4125" s="18">
        <v>1607.17</v>
      </c>
      <c r="I4125" s="43">
        <v>358</v>
      </c>
      <c r="J4125" s="18" t="s">
        <v>47</v>
      </c>
      <c r="K4125" t="s">
        <v>5988</v>
      </c>
      <c r="L4125" s="18" t="s">
        <v>294</v>
      </c>
    </row>
    <row r="4126" spans="1:12" x14ac:dyDescent="0.3">
      <c r="A4126" t="s">
        <v>10056</v>
      </c>
      <c r="B4126" s="18" t="s">
        <v>13</v>
      </c>
      <c r="C4126" s="18" t="s">
        <v>22</v>
      </c>
      <c r="D4126" s="18" t="s">
        <v>31</v>
      </c>
      <c r="E4126" s="18" t="s">
        <v>41</v>
      </c>
      <c r="F4126" s="18">
        <v>1048</v>
      </c>
      <c r="G4126" s="18">
        <v>1109.1099999999999</v>
      </c>
      <c r="H4126" s="18">
        <v>1945.65</v>
      </c>
      <c r="I4126" s="43">
        <v>494</v>
      </c>
      <c r="J4126" s="18" t="s">
        <v>47</v>
      </c>
      <c r="K4126" t="s">
        <v>5186</v>
      </c>
      <c r="L4126" s="18" t="s">
        <v>3361</v>
      </c>
    </row>
    <row r="4127" spans="1:12" x14ac:dyDescent="0.3">
      <c r="A4127" t="s">
        <v>7794</v>
      </c>
      <c r="B4127" s="18" t="s">
        <v>15</v>
      </c>
      <c r="C4127" s="18" t="s">
        <v>23</v>
      </c>
      <c r="D4127" s="18" t="s">
        <v>33</v>
      </c>
      <c r="E4127" s="18" t="s">
        <v>41</v>
      </c>
      <c r="F4127" s="18">
        <v>1036</v>
      </c>
      <c r="G4127" s="18">
        <v>675.14</v>
      </c>
      <c r="H4127" s="18">
        <v>1254.74</v>
      </c>
      <c r="I4127" s="43">
        <v>471</v>
      </c>
      <c r="J4127" s="18" t="s">
        <v>47</v>
      </c>
      <c r="K4127" t="s">
        <v>5204</v>
      </c>
      <c r="L4127" s="18" t="s">
        <v>1266</v>
      </c>
    </row>
    <row r="4128" spans="1:12" x14ac:dyDescent="0.3">
      <c r="A4128" t="s">
        <v>7793</v>
      </c>
      <c r="B4128" s="18" t="s">
        <v>17</v>
      </c>
      <c r="C4128" s="18" t="s">
        <v>26</v>
      </c>
      <c r="D4128" s="18" t="s">
        <v>35</v>
      </c>
      <c r="E4128" s="18" t="s">
        <v>44</v>
      </c>
      <c r="F4128" s="18">
        <v>1041</v>
      </c>
      <c r="G4128" s="18">
        <v>411.03</v>
      </c>
      <c r="H4128" s="18">
        <v>666.53</v>
      </c>
      <c r="I4128" s="43">
        <v>190</v>
      </c>
      <c r="J4128" s="18" t="s">
        <v>47</v>
      </c>
      <c r="K4128" t="s">
        <v>5698</v>
      </c>
      <c r="L4128" s="18" t="s">
        <v>1920</v>
      </c>
    </row>
    <row r="4129" spans="1:12" x14ac:dyDescent="0.3">
      <c r="A4129" t="s">
        <v>7346</v>
      </c>
      <c r="B4129" s="18" t="s">
        <v>18</v>
      </c>
      <c r="C4129" s="18" t="s">
        <v>25</v>
      </c>
      <c r="D4129" s="18" t="s">
        <v>31</v>
      </c>
      <c r="E4129" s="18" t="s">
        <v>39</v>
      </c>
      <c r="F4129" s="18">
        <v>1057</v>
      </c>
      <c r="G4129" s="18">
        <v>567.14</v>
      </c>
      <c r="H4129" s="18">
        <v>1062.3</v>
      </c>
      <c r="I4129" s="43">
        <v>241</v>
      </c>
      <c r="J4129" s="18" t="s">
        <v>47</v>
      </c>
      <c r="K4129" t="s">
        <v>5265</v>
      </c>
      <c r="L4129" s="18" t="s">
        <v>3248</v>
      </c>
    </row>
    <row r="4130" spans="1:12" x14ac:dyDescent="0.3">
      <c r="A4130" t="s">
        <v>9978</v>
      </c>
      <c r="B4130" s="18" t="s">
        <v>19</v>
      </c>
      <c r="C4130" s="18" t="s">
        <v>27</v>
      </c>
      <c r="D4130" s="18" t="s">
        <v>32</v>
      </c>
      <c r="E4130" s="18" t="s">
        <v>43</v>
      </c>
      <c r="F4130" s="18">
        <v>1033</v>
      </c>
      <c r="G4130" s="18">
        <v>931.36</v>
      </c>
      <c r="H4130" s="18">
        <v>1439.29</v>
      </c>
      <c r="I4130" s="43">
        <v>475</v>
      </c>
      <c r="J4130" s="18" t="s">
        <v>47</v>
      </c>
      <c r="K4130" t="s">
        <v>4718</v>
      </c>
      <c r="L4130" s="18" t="s">
        <v>3216</v>
      </c>
    </row>
    <row r="4131" spans="1:12" x14ac:dyDescent="0.3">
      <c r="A4131" t="s">
        <v>6432</v>
      </c>
      <c r="B4131" s="18" t="s">
        <v>4329</v>
      </c>
      <c r="C4131" s="18" t="s">
        <v>30</v>
      </c>
      <c r="D4131" s="18" t="s">
        <v>4334</v>
      </c>
      <c r="E4131" s="18" t="s">
        <v>39</v>
      </c>
      <c r="F4131" s="18">
        <v>1088</v>
      </c>
      <c r="G4131" s="18">
        <v>1689.27</v>
      </c>
      <c r="H4131" s="18">
        <v>2665.26</v>
      </c>
      <c r="I4131" s="43">
        <v>15</v>
      </c>
      <c r="J4131" s="18" t="s">
        <v>47</v>
      </c>
      <c r="K4131" t="s">
        <v>6158</v>
      </c>
      <c r="L4131" s="18" t="s">
        <v>61</v>
      </c>
    </row>
    <row r="4132" spans="1:12" x14ac:dyDescent="0.3">
      <c r="A4132" t="s">
        <v>10005</v>
      </c>
      <c r="B4132" s="18" t="s">
        <v>11</v>
      </c>
      <c r="C4132" s="18" t="s">
        <v>22</v>
      </c>
      <c r="D4132" s="18" t="s">
        <v>31</v>
      </c>
      <c r="E4132" s="18" t="s">
        <v>41</v>
      </c>
      <c r="F4132" s="18">
        <v>1020</v>
      </c>
      <c r="G4132" s="18">
        <v>1819.43</v>
      </c>
      <c r="H4132" s="18">
        <v>3636.62</v>
      </c>
      <c r="I4132" s="43">
        <v>326</v>
      </c>
      <c r="J4132" s="18" t="s">
        <v>47</v>
      </c>
      <c r="K4132" t="s">
        <v>5217</v>
      </c>
      <c r="L4132" s="18" t="s">
        <v>3278</v>
      </c>
    </row>
    <row r="4133" spans="1:12" x14ac:dyDescent="0.3">
      <c r="A4133" t="s">
        <v>8997</v>
      </c>
      <c r="B4133" s="18" t="s">
        <v>20</v>
      </c>
      <c r="C4133" s="18" t="s">
        <v>23</v>
      </c>
      <c r="D4133" s="18" t="s">
        <v>35</v>
      </c>
      <c r="E4133" s="18" t="s">
        <v>37</v>
      </c>
      <c r="F4133" s="18">
        <v>1032</v>
      </c>
      <c r="G4133" s="18">
        <v>439.42</v>
      </c>
      <c r="H4133" s="18">
        <v>641.16999999999996</v>
      </c>
      <c r="I4133" s="43">
        <v>405</v>
      </c>
      <c r="J4133" s="18" t="s">
        <v>47</v>
      </c>
      <c r="K4133" t="s">
        <v>5951</v>
      </c>
      <c r="L4133" s="18" t="s">
        <v>1674</v>
      </c>
    </row>
    <row r="4134" spans="1:12" x14ac:dyDescent="0.3">
      <c r="A4134" t="s">
        <v>10310</v>
      </c>
      <c r="B4134" s="18" t="s">
        <v>17</v>
      </c>
      <c r="C4134" s="18" t="s">
        <v>29</v>
      </c>
      <c r="D4134" s="18" t="s">
        <v>32</v>
      </c>
      <c r="E4134" s="18" t="s">
        <v>38</v>
      </c>
      <c r="F4134" s="18">
        <v>1018</v>
      </c>
      <c r="G4134" s="18">
        <v>1812.33</v>
      </c>
      <c r="H4134" s="18">
        <v>2945.26</v>
      </c>
      <c r="I4134" s="43">
        <v>491</v>
      </c>
      <c r="J4134" s="18" t="s">
        <v>47</v>
      </c>
      <c r="K4134" t="s">
        <v>4912</v>
      </c>
      <c r="L4134" s="18" t="s">
        <v>3729</v>
      </c>
    </row>
    <row r="4135" spans="1:12" x14ac:dyDescent="0.3">
      <c r="A4135" t="s">
        <v>8254</v>
      </c>
      <c r="B4135" s="18" t="s">
        <v>20</v>
      </c>
      <c r="C4135" s="18" t="s">
        <v>22</v>
      </c>
      <c r="D4135" s="18" t="s">
        <v>33</v>
      </c>
      <c r="E4135" s="18" t="s">
        <v>43</v>
      </c>
      <c r="F4135" s="18">
        <v>1038</v>
      </c>
      <c r="G4135" s="18">
        <v>345.03</v>
      </c>
      <c r="H4135" s="18">
        <v>486.22</v>
      </c>
      <c r="I4135" s="43">
        <v>194</v>
      </c>
      <c r="J4135" s="18" t="s">
        <v>47</v>
      </c>
      <c r="K4135" t="s">
        <v>6234</v>
      </c>
      <c r="L4135" s="18" t="s">
        <v>454</v>
      </c>
    </row>
    <row r="4136" spans="1:12" x14ac:dyDescent="0.3">
      <c r="A4136" t="s">
        <v>10634</v>
      </c>
      <c r="B4136" s="18" t="s">
        <v>13</v>
      </c>
      <c r="C4136" s="18" t="s">
        <v>27</v>
      </c>
      <c r="D4136" s="18" t="s">
        <v>32</v>
      </c>
      <c r="E4136" s="18" t="s">
        <v>36</v>
      </c>
      <c r="F4136" s="18">
        <v>1011</v>
      </c>
      <c r="G4136" s="18">
        <v>926.06</v>
      </c>
      <c r="H4136" s="18">
        <v>1691.05</v>
      </c>
      <c r="I4136" s="43">
        <v>173</v>
      </c>
      <c r="J4136" s="18" t="s">
        <v>47</v>
      </c>
      <c r="K4136" t="s">
        <v>4459</v>
      </c>
      <c r="L4136" s="18" t="s">
        <v>4247</v>
      </c>
    </row>
    <row r="4137" spans="1:12" x14ac:dyDescent="0.3">
      <c r="A4137" t="s">
        <v>6892</v>
      </c>
      <c r="B4137" s="18" t="s">
        <v>19</v>
      </c>
      <c r="C4137" s="18" t="s">
        <v>24</v>
      </c>
      <c r="D4137" s="18" t="s">
        <v>35</v>
      </c>
      <c r="E4137" s="18" t="s">
        <v>38</v>
      </c>
      <c r="F4137" s="18">
        <v>1045</v>
      </c>
      <c r="G4137" s="18">
        <v>1933.85</v>
      </c>
      <c r="H4137" s="18">
        <v>3059.03</v>
      </c>
      <c r="I4137" s="43">
        <v>450</v>
      </c>
      <c r="J4137" s="18" t="s">
        <v>47</v>
      </c>
      <c r="K4137" t="s">
        <v>5282</v>
      </c>
      <c r="L4137" s="18" t="s">
        <v>1700</v>
      </c>
    </row>
    <row r="4138" spans="1:12" x14ac:dyDescent="0.3">
      <c r="A4138" t="s">
        <v>6466</v>
      </c>
      <c r="B4138" s="18" t="s">
        <v>14</v>
      </c>
      <c r="C4138" s="18" t="s">
        <v>27</v>
      </c>
      <c r="D4138" s="18" t="s">
        <v>35</v>
      </c>
      <c r="E4138" s="18" t="s">
        <v>43</v>
      </c>
      <c r="F4138" s="18">
        <v>1020</v>
      </c>
      <c r="G4138" s="18">
        <v>746.55</v>
      </c>
      <c r="H4138" s="18">
        <v>1274.31</v>
      </c>
      <c r="I4138" s="43">
        <v>235</v>
      </c>
      <c r="J4138" s="18" t="s">
        <v>47</v>
      </c>
      <c r="K4138" t="s">
        <v>5874</v>
      </c>
      <c r="L4138" s="18" t="s">
        <v>137</v>
      </c>
    </row>
    <row r="4139" spans="1:12" x14ac:dyDescent="0.3">
      <c r="A4139" t="s">
        <v>9008</v>
      </c>
      <c r="B4139" s="18" t="s">
        <v>12</v>
      </c>
      <c r="C4139" s="18" t="s">
        <v>21</v>
      </c>
      <c r="D4139" s="18" t="s">
        <v>33</v>
      </c>
      <c r="E4139" s="18" t="s">
        <v>37</v>
      </c>
      <c r="F4139" s="18">
        <v>1019</v>
      </c>
      <c r="G4139" s="18">
        <v>1706.73</v>
      </c>
      <c r="H4139" s="18">
        <v>2314.81</v>
      </c>
      <c r="I4139" s="43">
        <v>149</v>
      </c>
      <c r="J4139" s="18" t="s">
        <v>47</v>
      </c>
      <c r="K4139" t="s">
        <v>5946</v>
      </c>
      <c r="L4139" s="18" t="s">
        <v>1687</v>
      </c>
    </row>
    <row r="4140" spans="1:12" x14ac:dyDescent="0.3">
      <c r="A4140" t="s">
        <v>8930</v>
      </c>
      <c r="B4140" s="18" t="s">
        <v>11</v>
      </c>
      <c r="C4140" s="18" t="s">
        <v>29</v>
      </c>
      <c r="D4140" s="18" t="s">
        <v>34</v>
      </c>
      <c r="E4140" s="18" t="s">
        <v>41</v>
      </c>
      <c r="F4140" s="18">
        <v>1009</v>
      </c>
      <c r="G4140" s="18">
        <v>1178.03</v>
      </c>
      <c r="H4140" s="18">
        <v>2072.0700000000002</v>
      </c>
      <c r="I4140" s="43">
        <v>477</v>
      </c>
      <c r="J4140" s="18" t="s">
        <v>47</v>
      </c>
      <c r="K4140" t="s">
        <v>5979</v>
      </c>
      <c r="L4140" s="18" t="s">
        <v>1555</v>
      </c>
    </row>
    <row r="4141" spans="1:12" x14ac:dyDescent="0.3">
      <c r="A4141" t="s">
        <v>6823</v>
      </c>
      <c r="B4141" s="18" t="s">
        <v>16</v>
      </c>
      <c r="C4141" s="18" t="s">
        <v>26</v>
      </c>
      <c r="D4141" s="18" t="s">
        <v>31</v>
      </c>
      <c r="E4141" s="18" t="s">
        <v>43</v>
      </c>
      <c r="F4141" s="18">
        <v>1035</v>
      </c>
      <c r="G4141" s="18">
        <v>1545.72</v>
      </c>
      <c r="H4141" s="18">
        <v>1897.53</v>
      </c>
      <c r="I4141" s="43">
        <v>280</v>
      </c>
      <c r="J4141" s="18" t="s">
        <v>47</v>
      </c>
      <c r="K4141" t="s">
        <v>4575</v>
      </c>
      <c r="L4141" s="18" t="s">
        <v>3907</v>
      </c>
    </row>
    <row r="4142" spans="1:12" x14ac:dyDescent="0.3">
      <c r="A4142" t="s">
        <v>6852</v>
      </c>
      <c r="B4142" s="18" t="s">
        <v>16</v>
      </c>
      <c r="C4142" s="18" t="s">
        <v>26</v>
      </c>
      <c r="D4142" s="18" t="s">
        <v>33</v>
      </c>
      <c r="E4142" s="18" t="s">
        <v>45</v>
      </c>
      <c r="F4142" s="18">
        <v>1021</v>
      </c>
      <c r="G4142" s="18">
        <v>1577.91</v>
      </c>
      <c r="H4142" s="18">
        <v>3109.41</v>
      </c>
      <c r="I4142" s="43">
        <v>237</v>
      </c>
      <c r="J4142" s="18" t="s">
        <v>47</v>
      </c>
      <c r="K4142" t="s">
        <v>4849</v>
      </c>
      <c r="L4142" s="18" t="s">
        <v>3808</v>
      </c>
    </row>
    <row r="4143" spans="1:12" x14ac:dyDescent="0.3">
      <c r="A4143" t="s">
        <v>8558</v>
      </c>
      <c r="B4143" s="18" t="s">
        <v>19</v>
      </c>
      <c r="C4143" s="18" t="s">
        <v>25</v>
      </c>
      <c r="D4143" s="18" t="s">
        <v>35</v>
      </c>
      <c r="E4143" s="18" t="s">
        <v>44</v>
      </c>
      <c r="F4143" s="18">
        <v>1061</v>
      </c>
      <c r="G4143" s="18">
        <v>1422.24</v>
      </c>
      <c r="H4143" s="18">
        <v>1626.49</v>
      </c>
      <c r="I4143" s="43">
        <v>294</v>
      </c>
      <c r="J4143" s="18" t="s">
        <v>47</v>
      </c>
      <c r="K4143" t="s">
        <v>5542</v>
      </c>
      <c r="L4143" s="18" t="s">
        <v>939</v>
      </c>
    </row>
    <row r="4144" spans="1:12" x14ac:dyDescent="0.3">
      <c r="A4144" t="s">
        <v>9300</v>
      </c>
      <c r="B4144" s="18" t="s">
        <v>18</v>
      </c>
      <c r="C4144" s="18" t="s">
        <v>27</v>
      </c>
      <c r="D4144" s="18" t="s">
        <v>33</v>
      </c>
      <c r="E4144" s="18" t="s">
        <v>44</v>
      </c>
      <c r="F4144" s="18">
        <v>1097</v>
      </c>
      <c r="G4144" s="18">
        <v>266.14999999999998</v>
      </c>
      <c r="H4144" s="18">
        <v>443.25</v>
      </c>
      <c r="I4144" s="43">
        <v>30</v>
      </c>
      <c r="J4144" s="18" t="s">
        <v>47</v>
      </c>
      <c r="K4144" t="s">
        <v>5461</v>
      </c>
      <c r="L4144" s="18" t="s">
        <v>2157</v>
      </c>
    </row>
    <row r="4145" spans="1:12" x14ac:dyDescent="0.3">
      <c r="A4145" t="s">
        <v>8112</v>
      </c>
      <c r="B4145" s="18" t="s">
        <v>19</v>
      </c>
      <c r="C4145" s="18" t="s">
        <v>29</v>
      </c>
      <c r="D4145" s="18" t="s">
        <v>32</v>
      </c>
      <c r="E4145" s="18" t="s">
        <v>37</v>
      </c>
      <c r="F4145" s="18">
        <v>1048</v>
      </c>
      <c r="G4145" s="18">
        <v>938.24</v>
      </c>
      <c r="H4145" s="18">
        <v>1206.31</v>
      </c>
      <c r="I4145" s="43">
        <v>155</v>
      </c>
      <c r="J4145" s="18" t="s">
        <v>47</v>
      </c>
      <c r="K4145" t="s">
        <v>5459</v>
      </c>
      <c r="L4145" s="18" t="s">
        <v>200</v>
      </c>
    </row>
    <row r="4146" spans="1:12" x14ac:dyDescent="0.3">
      <c r="A4146" t="s">
        <v>7475</v>
      </c>
      <c r="B4146" s="18" t="s">
        <v>12</v>
      </c>
      <c r="C4146" s="18" t="s">
        <v>28</v>
      </c>
      <c r="D4146" s="18" t="s">
        <v>31</v>
      </c>
      <c r="E4146" s="18" t="s">
        <v>40</v>
      </c>
      <c r="F4146" s="18">
        <v>1079</v>
      </c>
      <c r="G4146" s="18">
        <v>497.83</v>
      </c>
      <c r="H4146" s="18">
        <v>565.49</v>
      </c>
      <c r="I4146" s="43">
        <v>162</v>
      </c>
      <c r="J4146" s="18" t="s">
        <v>47</v>
      </c>
      <c r="K4146" t="s">
        <v>6202</v>
      </c>
      <c r="L4146" s="18" t="s">
        <v>679</v>
      </c>
    </row>
    <row r="4147" spans="1:12" x14ac:dyDescent="0.3">
      <c r="A4147" t="s">
        <v>8436</v>
      </c>
      <c r="B4147" s="18" t="s">
        <v>12</v>
      </c>
      <c r="C4147" s="18" t="s">
        <v>28</v>
      </c>
      <c r="D4147" s="18" t="s">
        <v>32</v>
      </c>
      <c r="E4147" s="18" t="s">
        <v>40</v>
      </c>
      <c r="F4147" s="18">
        <v>1073</v>
      </c>
      <c r="G4147" s="18">
        <v>469.22</v>
      </c>
      <c r="H4147" s="18">
        <v>644.01</v>
      </c>
      <c r="I4147" s="43">
        <v>158</v>
      </c>
      <c r="J4147" s="18" t="s">
        <v>47</v>
      </c>
      <c r="K4147" t="s">
        <v>5050</v>
      </c>
      <c r="L4147" s="18" t="s">
        <v>755</v>
      </c>
    </row>
    <row r="4148" spans="1:12" x14ac:dyDescent="0.3">
      <c r="A4148" t="s">
        <v>6380</v>
      </c>
      <c r="B4148" s="18" t="s">
        <v>15</v>
      </c>
      <c r="C4148" s="18" t="s">
        <v>26</v>
      </c>
      <c r="D4148" s="18" t="s">
        <v>33</v>
      </c>
      <c r="E4148" s="18" t="s">
        <v>44</v>
      </c>
      <c r="F4148" s="18">
        <v>1003</v>
      </c>
      <c r="G4148" s="18">
        <v>409.15</v>
      </c>
      <c r="H4148" s="18">
        <v>593.36</v>
      </c>
      <c r="I4148" s="43">
        <v>189</v>
      </c>
      <c r="J4148" s="18" t="s">
        <v>47</v>
      </c>
      <c r="K4148" t="s">
        <v>5403</v>
      </c>
      <c r="L4148" s="18" t="s">
        <v>1891</v>
      </c>
    </row>
    <row r="4149" spans="1:12" x14ac:dyDescent="0.3">
      <c r="A4149" t="s">
        <v>9438</v>
      </c>
      <c r="B4149" s="18" t="s">
        <v>13</v>
      </c>
      <c r="C4149" s="18" t="s">
        <v>25</v>
      </c>
      <c r="D4149" s="18" t="s">
        <v>35</v>
      </c>
      <c r="E4149" s="18" t="s">
        <v>42</v>
      </c>
      <c r="F4149" s="18">
        <v>1099</v>
      </c>
      <c r="G4149" s="18">
        <v>1518.3</v>
      </c>
      <c r="H4149" s="18">
        <v>2380.7800000000002</v>
      </c>
      <c r="I4149" s="43">
        <v>395</v>
      </c>
      <c r="J4149" s="18" t="s">
        <v>47</v>
      </c>
      <c r="K4149" t="s">
        <v>4836</v>
      </c>
      <c r="L4149" s="18" t="s">
        <v>2373</v>
      </c>
    </row>
    <row r="4150" spans="1:12" x14ac:dyDescent="0.3">
      <c r="A4150" t="s">
        <v>8210</v>
      </c>
      <c r="B4150" s="18" t="s">
        <v>12</v>
      </c>
      <c r="C4150" s="18" t="s">
        <v>24</v>
      </c>
      <c r="D4150" s="18" t="s">
        <v>33</v>
      </c>
      <c r="E4150" s="18" t="s">
        <v>39</v>
      </c>
      <c r="F4150" s="18">
        <v>1033</v>
      </c>
      <c r="G4150" s="18">
        <v>1387.78</v>
      </c>
      <c r="H4150" s="18">
        <v>2517.3000000000002</v>
      </c>
      <c r="I4150" s="43">
        <v>479</v>
      </c>
      <c r="J4150" s="18" t="s">
        <v>47</v>
      </c>
      <c r="K4150" t="s">
        <v>4715</v>
      </c>
      <c r="L4150" s="18" t="s">
        <v>374</v>
      </c>
    </row>
    <row r="4151" spans="1:12" x14ac:dyDescent="0.3">
      <c r="A4151" t="s">
        <v>9842</v>
      </c>
      <c r="B4151" s="18" t="s">
        <v>14</v>
      </c>
      <c r="C4151" s="18" t="s">
        <v>21</v>
      </c>
      <c r="D4151" s="18" t="s">
        <v>34</v>
      </c>
      <c r="E4151" s="18" t="s">
        <v>40</v>
      </c>
      <c r="F4151" s="18">
        <v>1088</v>
      </c>
      <c r="G4151" s="18">
        <v>514.17999999999995</v>
      </c>
      <c r="H4151" s="18">
        <v>682.09</v>
      </c>
      <c r="I4151" s="43">
        <v>346</v>
      </c>
      <c r="J4151" s="18" t="s">
        <v>47</v>
      </c>
      <c r="K4151" t="s">
        <v>5401</v>
      </c>
      <c r="L4151" s="18" t="s">
        <v>3013</v>
      </c>
    </row>
    <row r="4152" spans="1:12" x14ac:dyDescent="0.3">
      <c r="A4152" t="s">
        <v>8640</v>
      </c>
      <c r="B4152" s="18" t="s">
        <v>18</v>
      </c>
      <c r="C4152" s="18" t="s">
        <v>29</v>
      </c>
      <c r="D4152" s="18" t="s">
        <v>32</v>
      </c>
      <c r="E4152" s="18" t="s">
        <v>42</v>
      </c>
      <c r="F4152" s="18">
        <v>1003</v>
      </c>
      <c r="G4152" s="18">
        <v>239.68</v>
      </c>
      <c r="H4152" s="18">
        <v>328.87</v>
      </c>
      <c r="I4152" s="43">
        <v>199</v>
      </c>
      <c r="J4152" s="18" t="s">
        <v>47</v>
      </c>
      <c r="K4152" t="s">
        <v>5754</v>
      </c>
      <c r="L4152" s="18" t="s">
        <v>1087</v>
      </c>
    </row>
    <row r="4153" spans="1:12" x14ac:dyDescent="0.3">
      <c r="A4153" t="s">
        <v>8842</v>
      </c>
      <c r="B4153" s="18" t="s">
        <v>11</v>
      </c>
      <c r="C4153" s="18" t="s">
        <v>30</v>
      </c>
      <c r="D4153" s="18" t="s">
        <v>33</v>
      </c>
      <c r="E4153" s="18" t="s">
        <v>40</v>
      </c>
      <c r="F4153" s="18">
        <v>1054</v>
      </c>
      <c r="G4153" s="18">
        <v>1640.55</v>
      </c>
      <c r="H4153" s="18">
        <v>2406.0100000000002</v>
      </c>
      <c r="I4153" s="43">
        <v>166</v>
      </c>
      <c r="J4153" s="18" t="s">
        <v>47</v>
      </c>
      <c r="K4153" t="s">
        <v>5073</v>
      </c>
      <c r="L4153" s="18" t="s">
        <v>1413</v>
      </c>
    </row>
    <row r="4154" spans="1:12" x14ac:dyDescent="0.3">
      <c r="A4154" t="s">
        <v>6590</v>
      </c>
      <c r="B4154" s="18" t="s">
        <v>13</v>
      </c>
      <c r="C4154" s="18" t="s">
        <v>24</v>
      </c>
      <c r="D4154" s="18" t="s">
        <v>33</v>
      </c>
      <c r="E4154" s="18" t="s">
        <v>42</v>
      </c>
      <c r="F4154" s="18">
        <v>1077</v>
      </c>
      <c r="G4154" s="18">
        <v>1398.43</v>
      </c>
      <c r="H4154" s="18">
        <v>2449.96</v>
      </c>
      <c r="I4154" s="43">
        <v>286</v>
      </c>
      <c r="J4154" s="18" t="s">
        <v>47</v>
      </c>
      <c r="K4154" t="s">
        <v>5076</v>
      </c>
      <c r="L4154" s="18" t="s">
        <v>2824</v>
      </c>
    </row>
    <row r="4155" spans="1:12" x14ac:dyDescent="0.3">
      <c r="A4155" t="s">
        <v>6746</v>
      </c>
      <c r="B4155" s="18" t="s">
        <v>18</v>
      </c>
      <c r="C4155" s="18" t="s">
        <v>28</v>
      </c>
      <c r="D4155" s="18" t="s">
        <v>34</v>
      </c>
      <c r="E4155" s="18" t="s">
        <v>42</v>
      </c>
      <c r="F4155" s="18">
        <v>1088</v>
      </c>
      <c r="G4155" s="18">
        <v>1242.3900000000001</v>
      </c>
      <c r="H4155" s="18">
        <v>2213.13</v>
      </c>
      <c r="I4155" s="43">
        <v>84</v>
      </c>
      <c r="J4155" s="18" t="s">
        <v>47</v>
      </c>
      <c r="K4155" t="s">
        <v>6263</v>
      </c>
      <c r="L4155" s="18" t="s">
        <v>239</v>
      </c>
    </row>
    <row r="4156" spans="1:12" x14ac:dyDescent="0.3">
      <c r="A4156" t="s">
        <v>7429</v>
      </c>
      <c r="B4156" s="18" t="s">
        <v>17</v>
      </c>
      <c r="C4156" s="18" t="s">
        <v>26</v>
      </c>
      <c r="D4156" s="18" t="s">
        <v>32</v>
      </c>
      <c r="E4156" s="18" t="s">
        <v>39</v>
      </c>
      <c r="F4156" s="18">
        <v>1067</v>
      </c>
      <c r="G4156" s="18">
        <v>727.72</v>
      </c>
      <c r="H4156" s="18">
        <v>1197.43</v>
      </c>
      <c r="I4156" s="43">
        <v>190</v>
      </c>
      <c r="J4156" s="18" t="s">
        <v>47</v>
      </c>
      <c r="K4156" t="s">
        <v>5681</v>
      </c>
      <c r="L4156" s="18" t="s">
        <v>1313</v>
      </c>
    </row>
    <row r="4157" spans="1:12" x14ac:dyDescent="0.3">
      <c r="A4157" t="s">
        <v>6770</v>
      </c>
      <c r="B4157" s="18" t="s">
        <v>20</v>
      </c>
      <c r="C4157" s="18" t="s">
        <v>29</v>
      </c>
      <c r="D4157" s="18" t="s">
        <v>33</v>
      </c>
      <c r="E4157" s="18" t="s">
        <v>40</v>
      </c>
      <c r="F4157" s="18">
        <v>1012</v>
      </c>
      <c r="G4157" s="18">
        <v>1934.49</v>
      </c>
      <c r="H4157" s="18">
        <v>2613.02</v>
      </c>
      <c r="I4157" s="43">
        <v>141</v>
      </c>
      <c r="J4157" s="18" t="s">
        <v>47</v>
      </c>
      <c r="K4157" t="s">
        <v>5080</v>
      </c>
      <c r="L4157" s="18" t="s">
        <v>3516</v>
      </c>
    </row>
    <row r="4158" spans="1:12" x14ac:dyDescent="0.3">
      <c r="A4158" t="s">
        <v>6944</v>
      </c>
      <c r="B4158" s="18" t="s">
        <v>14</v>
      </c>
      <c r="C4158" s="18" t="s">
        <v>24</v>
      </c>
      <c r="D4158" s="18" t="s">
        <v>35</v>
      </c>
      <c r="E4158" s="18" t="s">
        <v>42</v>
      </c>
      <c r="F4158" s="18">
        <v>1059</v>
      </c>
      <c r="G4158" s="18">
        <v>647.57000000000005</v>
      </c>
      <c r="H4158" s="18">
        <v>966.96</v>
      </c>
      <c r="I4158" s="43">
        <v>209</v>
      </c>
      <c r="J4158" s="18" t="s">
        <v>47</v>
      </c>
      <c r="K4158" t="s">
        <v>6049</v>
      </c>
      <c r="L4158" s="18" t="s">
        <v>791</v>
      </c>
    </row>
    <row r="4159" spans="1:12" x14ac:dyDescent="0.3">
      <c r="A4159" t="s">
        <v>6970</v>
      </c>
      <c r="B4159" s="18" t="s">
        <v>17</v>
      </c>
      <c r="C4159" s="18" t="s">
        <v>25</v>
      </c>
      <c r="D4159" s="18" t="s">
        <v>35</v>
      </c>
      <c r="E4159" s="18" t="s">
        <v>42</v>
      </c>
      <c r="F4159" s="18">
        <v>1057</v>
      </c>
      <c r="G4159" s="18">
        <v>1948.75</v>
      </c>
      <c r="H4159" s="18">
        <v>2876.53</v>
      </c>
      <c r="I4159" s="43">
        <v>122</v>
      </c>
      <c r="J4159" s="18" t="s">
        <v>47</v>
      </c>
      <c r="K4159" t="s">
        <v>5485</v>
      </c>
      <c r="L4159" s="18" t="s">
        <v>2372</v>
      </c>
    </row>
    <row r="4160" spans="1:12" x14ac:dyDescent="0.3">
      <c r="A4160" t="s">
        <v>10654</v>
      </c>
      <c r="B4160" s="18" t="s">
        <v>17</v>
      </c>
      <c r="C4160" s="18" t="s">
        <v>30</v>
      </c>
      <c r="D4160" s="18" t="s">
        <v>34</v>
      </c>
      <c r="E4160" s="18" t="s">
        <v>42</v>
      </c>
      <c r="F4160" s="18">
        <v>1069</v>
      </c>
      <c r="G4160" s="18">
        <v>353.58</v>
      </c>
      <c r="H4160" s="18">
        <v>499.79</v>
      </c>
      <c r="I4160" s="43">
        <v>228</v>
      </c>
      <c r="J4160" s="18" t="s">
        <v>47</v>
      </c>
      <c r="K4160" t="s">
        <v>4424</v>
      </c>
      <c r="L4160" s="18" t="s">
        <v>4281</v>
      </c>
    </row>
    <row r="4161" spans="1:12" x14ac:dyDescent="0.3">
      <c r="A4161" t="s">
        <v>6939</v>
      </c>
      <c r="B4161" s="18" t="s">
        <v>15</v>
      </c>
      <c r="C4161" s="18" t="s">
        <v>30</v>
      </c>
      <c r="D4161" s="18" t="s">
        <v>35</v>
      </c>
      <c r="E4161" s="18" t="s">
        <v>37</v>
      </c>
      <c r="F4161" s="18">
        <v>1089</v>
      </c>
      <c r="G4161" s="18">
        <v>143.35</v>
      </c>
      <c r="H4161" s="18">
        <v>160.09</v>
      </c>
      <c r="I4161" s="43">
        <v>153</v>
      </c>
      <c r="J4161" s="18" t="s">
        <v>47</v>
      </c>
      <c r="K4161" t="s">
        <v>5905</v>
      </c>
      <c r="L4161" s="18" t="s">
        <v>1820</v>
      </c>
    </row>
    <row r="4162" spans="1:12" x14ac:dyDescent="0.3">
      <c r="A4162" t="s">
        <v>8759</v>
      </c>
      <c r="B4162" s="18" t="s">
        <v>11</v>
      </c>
      <c r="C4162" s="18" t="s">
        <v>29</v>
      </c>
      <c r="D4162" s="18" t="s">
        <v>33</v>
      </c>
      <c r="E4162" s="18" t="s">
        <v>39</v>
      </c>
      <c r="F4162" s="18">
        <v>1007</v>
      </c>
      <c r="G4162" s="18">
        <v>727.97</v>
      </c>
      <c r="H4162" s="18">
        <v>1224.55</v>
      </c>
      <c r="I4162" s="43">
        <v>194</v>
      </c>
      <c r="J4162" s="18" t="s">
        <v>47</v>
      </c>
      <c r="K4162" t="s">
        <v>5158</v>
      </c>
      <c r="L4162" s="18" t="s">
        <v>1271</v>
      </c>
    </row>
    <row r="4163" spans="1:12" x14ac:dyDescent="0.3">
      <c r="A4163" t="s">
        <v>8865</v>
      </c>
      <c r="B4163" s="18" t="s">
        <v>17</v>
      </c>
      <c r="C4163" s="18" t="s">
        <v>28</v>
      </c>
      <c r="D4163" s="18" t="s">
        <v>34</v>
      </c>
      <c r="E4163" s="18" t="s">
        <v>43</v>
      </c>
      <c r="F4163" s="18">
        <v>1059</v>
      </c>
      <c r="G4163" s="18">
        <v>114.36</v>
      </c>
      <c r="H4163" s="18">
        <v>170.68</v>
      </c>
      <c r="I4163" s="43">
        <v>365</v>
      </c>
      <c r="J4163" s="18" t="s">
        <v>47</v>
      </c>
      <c r="K4163" t="s">
        <v>6009</v>
      </c>
      <c r="L4163" s="18" t="s">
        <v>1455</v>
      </c>
    </row>
    <row r="4164" spans="1:12" x14ac:dyDescent="0.3">
      <c r="A4164" t="s">
        <v>9655</v>
      </c>
      <c r="B4164" s="18" t="s">
        <v>13</v>
      </c>
      <c r="C4164" s="18" t="s">
        <v>23</v>
      </c>
      <c r="D4164" s="18" t="s">
        <v>33</v>
      </c>
      <c r="E4164" s="18" t="s">
        <v>41</v>
      </c>
      <c r="F4164" s="18">
        <v>1066</v>
      </c>
      <c r="G4164" s="18">
        <v>1209.99</v>
      </c>
      <c r="H4164" s="18">
        <v>1736.44</v>
      </c>
      <c r="I4164" s="43">
        <v>57</v>
      </c>
      <c r="J4164" s="18" t="s">
        <v>47</v>
      </c>
      <c r="K4164" t="s">
        <v>5021</v>
      </c>
      <c r="L4164" s="18" t="s">
        <v>2720</v>
      </c>
    </row>
    <row r="4165" spans="1:12" x14ac:dyDescent="0.3">
      <c r="A4165" t="s">
        <v>8012</v>
      </c>
      <c r="B4165" s="18" t="s">
        <v>20</v>
      </c>
      <c r="C4165" s="18" t="s">
        <v>26</v>
      </c>
      <c r="D4165" s="18" t="s">
        <v>34</v>
      </c>
      <c r="E4165" s="18" t="s">
        <v>38</v>
      </c>
      <c r="F4165" s="18">
        <v>1001</v>
      </c>
      <c r="G4165" s="18">
        <v>1046.45</v>
      </c>
      <c r="H4165" s="18">
        <v>1825.15</v>
      </c>
      <c r="I4165" s="43">
        <v>478</v>
      </c>
      <c r="J4165" s="18" t="s">
        <v>47</v>
      </c>
      <c r="K4165" t="s">
        <v>4920</v>
      </c>
      <c r="L4165" s="18" t="s">
        <v>3717</v>
      </c>
    </row>
    <row r="4166" spans="1:12" x14ac:dyDescent="0.3">
      <c r="A4166" t="s">
        <v>10515</v>
      </c>
      <c r="B4166" s="18" t="s">
        <v>13</v>
      </c>
      <c r="C4166" s="18" t="s">
        <v>22</v>
      </c>
      <c r="D4166" s="18" t="s">
        <v>32</v>
      </c>
      <c r="E4166" s="18" t="s">
        <v>44</v>
      </c>
      <c r="F4166" s="18">
        <v>1030</v>
      </c>
      <c r="G4166" s="18">
        <v>995.88</v>
      </c>
      <c r="H4166" s="18">
        <v>1258.3499999999999</v>
      </c>
      <c r="I4166" s="43">
        <v>140</v>
      </c>
      <c r="J4166" s="18" t="s">
        <v>47</v>
      </c>
      <c r="K4166" t="s">
        <v>4643</v>
      </c>
      <c r="L4166" s="18" t="s">
        <v>2973</v>
      </c>
    </row>
    <row r="4167" spans="1:12" x14ac:dyDescent="0.3">
      <c r="A4167" t="s">
        <v>9819</v>
      </c>
      <c r="B4167" s="18" t="s">
        <v>12</v>
      </c>
      <c r="C4167" s="18" t="s">
        <v>21</v>
      </c>
      <c r="D4167" s="18" t="s">
        <v>35</v>
      </c>
      <c r="E4167" s="18" t="s">
        <v>38</v>
      </c>
      <c r="F4167" s="18">
        <v>1002</v>
      </c>
      <c r="G4167" s="18">
        <v>1104.3</v>
      </c>
      <c r="H4167" s="18">
        <v>1672.32</v>
      </c>
      <c r="I4167" s="43">
        <v>318</v>
      </c>
      <c r="J4167" s="18" t="s">
        <v>47</v>
      </c>
      <c r="K4167" t="s">
        <v>5291</v>
      </c>
      <c r="L4167" s="18" t="s">
        <v>2973</v>
      </c>
    </row>
    <row r="4168" spans="1:12" x14ac:dyDescent="0.3">
      <c r="A4168" t="s">
        <v>9187</v>
      </c>
      <c r="B4168" s="18" t="s">
        <v>13</v>
      </c>
      <c r="C4168" s="18" t="s">
        <v>28</v>
      </c>
      <c r="D4168" s="18" t="s">
        <v>34</v>
      </c>
      <c r="E4168" s="18" t="s">
        <v>39</v>
      </c>
      <c r="F4168" s="18">
        <v>1062</v>
      </c>
      <c r="G4168" s="18">
        <v>368.19</v>
      </c>
      <c r="H4168" s="18">
        <v>593.28</v>
      </c>
      <c r="I4168" s="43">
        <v>156</v>
      </c>
      <c r="J4168" s="18" t="s">
        <v>47</v>
      </c>
      <c r="K4168" t="s">
        <v>5135</v>
      </c>
      <c r="L4168" s="18" t="s">
        <v>1973</v>
      </c>
    </row>
    <row r="4169" spans="1:12" x14ac:dyDescent="0.3">
      <c r="A4169" t="s">
        <v>7526</v>
      </c>
      <c r="B4169" s="18" t="s">
        <v>19</v>
      </c>
      <c r="C4169" s="18" t="s">
        <v>28</v>
      </c>
      <c r="D4169" s="18" t="s">
        <v>32</v>
      </c>
      <c r="E4169" s="18" t="s">
        <v>42</v>
      </c>
      <c r="F4169" s="18">
        <v>1017</v>
      </c>
      <c r="G4169" s="18">
        <v>223.73</v>
      </c>
      <c r="H4169" s="18">
        <v>338.24</v>
      </c>
      <c r="I4169" s="43">
        <v>410</v>
      </c>
      <c r="J4169" s="18" t="s">
        <v>47</v>
      </c>
      <c r="K4169" t="s">
        <v>4686</v>
      </c>
      <c r="L4169" s="18" t="s">
        <v>166</v>
      </c>
    </row>
    <row r="4170" spans="1:12" x14ac:dyDescent="0.3">
      <c r="A4170" t="s">
        <v>8612</v>
      </c>
      <c r="B4170" s="18" t="s">
        <v>11</v>
      </c>
      <c r="C4170" s="18" t="s">
        <v>28</v>
      </c>
      <c r="D4170" s="18" t="s">
        <v>34</v>
      </c>
      <c r="E4170" s="18" t="s">
        <v>36</v>
      </c>
      <c r="F4170" s="18">
        <v>1049</v>
      </c>
      <c r="G4170" s="18">
        <v>558.32000000000005</v>
      </c>
      <c r="H4170" s="18">
        <v>831.25</v>
      </c>
      <c r="I4170" s="43">
        <v>437</v>
      </c>
      <c r="J4170" s="18" t="s">
        <v>47</v>
      </c>
      <c r="K4170" t="s">
        <v>5188</v>
      </c>
      <c r="L4170" s="18" t="s">
        <v>1036</v>
      </c>
    </row>
    <row r="4171" spans="1:12" x14ac:dyDescent="0.3">
      <c r="A4171" t="s">
        <v>7805</v>
      </c>
      <c r="B4171" s="18" t="s">
        <v>11</v>
      </c>
      <c r="C4171" s="18" t="s">
        <v>29</v>
      </c>
      <c r="D4171" s="18" t="s">
        <v>35</v>
      </c>
      <c r="E4171" s="18" t="s">
        <v>39</v>
      </c>
      <c r="F4171" s="18">
        <v>1033</v>
      </c>
      <c r="G4171" s="18">
        <v>131.62</v>
      </c>
      <c r="H4171" s="18">
        <v>212.01</v>
      </c>
      <c r="I4171" s="43">
        <v>131</v>
      </c>
      <c r="J4171" s="18" t="s">
        <v>47</v>
      </c>
      <c r="K4171" t="s">
        <v>5033</v>
      </c>
      <c r="L4171" s="18" t="s">
        <v>1648</v>
      </c>
    </row>
    <row r="4172" spans="1:12" x14ac:dyDescent="0.3">
      <c r="A4172" t="s">
        <v>8250</v>
      </c>
      <c r="B4172" s="18" t="s">
        <v>18</v>
      </c>
      <c r="C4172" s="18" t="s">
        <v>22</v>
      </c>
      <c r="D4172" s="18" t="s">
        <v>34</v>
      </c>
      <c r="E4172" s="18" t="s">
        <v>38</v>
      </c>
      <c r="F4172" s="18">
        <v>1042</v>
      </c>
      <c r="G4172" s="18">
        <v>1282.95</v>
      </c>
      <c r="H4172" s="18">
        <v>2343.08</v>
      </c>
      <c r="I4172" s="43">
        <v>349</v>
      </c>
      <c r="J4172" s="18" t="s">
        <v>47</v>
      </c>
      <c r="K4172" t="s">
        <v>5628</v>
      </c>
      <c r="L4172" s="18" t="s">
        <v>447</v>
      </c>
    </row>
    <row r="4173" spans="1:12" x14ac:dyDescent="0.3">
      <c r="A4173" t="s">
        <v>6458</v>
      </c>
      <c r="B4173" s="18" t="s">
        <v>20</v>
      </c>
      <c r="C4173" s="18" t="s">
        <v>29</v>
      </c>
      <c r="D4173" s="18" t="s">
        <v>32</v>
      </c>
      <c r="E4173" s="18" t="s">
        <v>38</v>
      </c>
      <c r="F4173" s="18">
        <v>1018</v>
      </c>
      <c r="G4173" s="18">
        <v>559.73</v>
      </c>
      <c r="H4173" s="18">
        <v>1041.83</v>
      </c>
      <c r="I4173" s="43">
        <v>165</v>
      </c>
      <c r="J4173" s="18" t="s">
        <v>47</v>
      </c>
      <c r="K4173" t="s">
        <v>5741</v>
      </c>
      <c r="L4173" s="18" t="s">
        <v>2311</v>
      </c>
    </row>
    <row r="4174" spans="1:12" x14ac:dyDescent="0.3">
      <c r="A4174" t="s">
        <v>8084</v>
      </c>
      <c r="B4174" s="18" t="s">
        <v>11</v>
      </c>
      <c r="C4174" s="18" t="s">
        <v>22</v>
      </c>
      <c r="D4174" s="18" t="s">
        <v>34</v>
      </c>
      <c r="E4174" s="18" t="s">
        <v>41</v>
      </c>
      <c r="F4174" s="18">
        <v>1053</v>
      </c>
      <c r="G4174" s="18">
        <v>693.79</v>
      </c>
      <c r="H4174" s="18">
        <v>899.39</v>
      </c>
      <c r="I4174" s="43">
        <v>389</v>
      </c>
      <c r="J4174" s="18" t="s">
        <v>47</v>
      </c>
      <c r="K4174" t="s">
        <v>6277</v>
      </c>
      <c r="L4174" s="18" t="s">
        <v>153</v>
      </c>
    </row>
    <row r="4175" spans="1:12" x14ac:dyDescent="0.3">
      <c r="A4175" t="s">
        <v>10165</v>
      </c>
      <c r="B4175" s="18" t="s">
        <v>14</v>
      </c>
      <c r="C4175" s="18" t="s">
        <v>24</v>
      </c>
      <c r="D4175" s="18" t="s">
        <v>31</v>
      </c>
      <c r="E4175" s="18" t="s">
        <v>39</v>
      </c>
      <c r="F4175" s="18">
        <v>1029</v>
      </c>
      <c r="G4175" s="18">
        <v>1990.55</v>
      </c>
      <c r="H4175" s="18">
        <v>2888.21</v>
      </c>
      <c r="I4175" s="43">
        <v>361</v>
      </c>
      <c r="J4175" s="18" t="s">
        <v>47</v>
      </c>
      <c r="K4175" t="s">
        <v>5074</v>
      </c>
      <c r="L4175" s="18" t="s">
        <v>3525</v>
      </c>
    </row>
    <row r="4176" spans="1:12" x14ac:dyDescent="0.3">
      <c r="A4176" t="s">
        <v>7575</v>
      </c>
      <c r="B4176" s="18" t="s">
        <v>16</v>
      </c>
      <c r="C4176" s="18" t="s">
        <v>29</v>
      </c>
      <c r="D4176" s="18" t="s">
        <v>34</v>
      </c>
      <c r="E4176" s="18" t="s">
        <v>40</v>
      </c>
      <c r="F4176" s="18">
        <v>1086</v>
      </c>
      <c r="G4176" s="18">
        <v>1949.27</v>
      </c>
      <c r="H4176" s="18">
        <v>3065.13</v>
      </c>
      <c r="I4176" s="43">
        <v>497</v>
      </c>
      <c r="J4176" s="18" t="s">
        <v>47</v>
      </c>
      <c r="K4176" t="s">
        <v>4930</v>
      </c>
      <c r="L4176" s="18" t="s">
        <v>3486</v>
      </c>
    </row>
    <row r="4177" spans="1:12" x14ac:dyDescent="0.3">
      <c r="A4177" t="s">
        <v>8878</v>
      </c>
      <c r="B4177" s="18" t="s">
        <v>17</v>
      </c>
      <c r="C4177" s="18" t="s">
        <v>30</v>
      </c>
      <c r="D4177" s="18" t="s">
        <v>34</v>
      </c>
      <c r="E4177" s="18" t="s">
        <v>37</v>
      </c>
      <c r="F4177" s="18">
        <v>1089</v>
      </c>
      <c r="G4177" s="18">
        <v>1631.71</v>
      </c>
      <c r="H4177" s="18">
        <v>2295.0100000000002</v>
      </c>
      <c r="I4177" s="43">
        <v>175</v>
      </c>
      <c r="J4177" s="18" t="s">
        <v>47</v>
      </c>
      <c r="K4177" t="s">
        <v>5368</v>
      </c>
      <c r="L4177" s="18" t="s">
        <v>1470</v>
      </c>
    </row>
    <row r="4178" spans="1:12" x14ac:dyDescent="0.3">
      <c r="A4178" t="s">
        <v>9292</v>
      </c>
      <c r="B4178" s="18" t="s">
        <v>19</v>
      </c>
      <c r="C4178" s="18" t="s">
        <v>25</v>
      </c>
      <c r="D4178" s="18" t="s">
        <v>31</v>
      </c>
      <c r="E4178" s="18" t="s">
        <v>36</v>
      </c>
      <c r="F4178" s="18">
        <v>1052</v>
      </c>
      <c r="G4178" s="18">
        <v>1664.78</v>
      </c>
      <c r="H4178" s="18">
        <v>2783.11</v>
      </c>
      <c r="I4178" s="43">
        <v>363</v>
      </c>
      <c r="J4178" s="18" t="s">
        <v>47</v>
      </c>
      <c r="K4178" t="s">
        <v>5810</v>
      </c>
      <c r="L4178" s="18" t="s">
        <v>2142</v>
      </c>
    </row>
    <row r="4179" spans="1:12" x14ac:dyDescent="0.3">
      <c r="A4179" t="s">
        <v>7699</v>
      </c>
      <c r="B4179" s="18" t="s">
        <v>14</v>
      </c>
      <c r="C4179" s="18" t="s">
        <v>23</v>
      </c>
      <c r="D4179" s="18" t="s">
        <v>35</v>
      </c>
      <c r="E4179" s="18" t="s">
        <v>36</v>
      </c>
      <c r="F4179" s="18">
        <v>1060</v>
      </c>
      <c r="G4179" s="18">
        <v>1007.74</v>
      </c>
      <c r="H4179" s="18">
        <v>1617.93</v>
      </c>
      <c r="I4179" s="43">
        <v>186</v>
      </c>
      <c r="J4179" s="18" t="s">
        <v>47</v>
      </c>
      <c r="K4179" t="s">
        <v>4841</v>
      </c>
      <c r="L4179" s="18" t="s">
        <v>3821</v>
      </c>
    </row>
    <row r="4180" spans="1:12" x14ac:dyDescent="0.3">
      <c r="A4180" t="s">
        <v>6422</v>
      </c>
      <c r="B4180" s="18" t="s">
        <v>20</v>
      </c>
      <c r="C4180" s="18" t="s">
        <v>24</v>
      </c>
      <c r="D4180" s="18" t="s">
        <v>34</v>
      </c>
      <c r="E4180" s="18" t="s">
        <v>37</v>
      </c>
      <c r="F4180" s="18">
        <v>1008</v>
      </c>
      <c r="G4180" s="18">
        <v>698.39</v>
      </c>
      <c r="H4180" s="18">
        <v>1118.95</v>
      </c>
      <c r="I4180" s="43">
        <v>218</v>
      </c>
      <c r="J4180" s="18" t="s">
        <v>47</v>
      </c>
      <c r="K4180" t="s">
        <v>5166</v>
      </c>
      <c r="L4180" s="18" t="s">
        <v>3255</v>
      </c>
    </row>
    <row r="4181" spans="1:12" x14ac:dyDescent="0.3">
      <c r="A4181" t="s">
        <v>6378</v>
      </c>
      <c r="B4181" s="18" t="s">
        <v>14</v>
      </c>
      <c r="C4181" s="18" t="s">
        <v>28</v>
      </c>
      <c r="D4181" s="18" t="s">
        <v>35</v>
      </c>
      <c r="E4181" s="18" t="s">
        <v>45</v>
      </c>
      <c r="F4181" s="18">
        <v>1079</v>
      </c>
      <c r="G4181" s="18">
        <v>1324.09</v>
      </c>
      <c r="H4181" s="18">
        <v>2301.2600000000002</v>
      </c>
      <c r="I4181" s="43">
        <v>280</v>
      </c>
      <c r="J4181" s="18" t="s">
        <v>47</v>
      </c>
      <c r="K4181" t="s">
        <v>5978</v>
      </c>
      <c r="L4181" s="18" t="s">
        <v>1560</v>
      </c>
    </row>
    <row r="4182" spans="1:12" x14ac:dyDescent="0.3">
      <c r="A4182" t="s">
        <v>9696</v>
      </c>
      <c r="B4182" s="18" t="s">
        <v>17</v>
      </c>
      <c r="C4182" s="18" t="s">
        <v>21</v>
      </c>
      <c r="D4182" s="18" t="s">
        <v>32</v>
      </c>
      <c r="E4182" s="18" t="s">
        <v>42</v>
      </c>
      <c r="F4182" s="18">
        <v>1069</v>
      </c>
      <c r="G4182" s="18">
        <v>944.97</v>
      </c>
      <c r="H4182" s="18">
        <v>1441.75</v>
      </c>
      <c r="I4182" s="43">
        <v>25</v>
      </c>
      <c r="J4182" s="18" t="s">
        <v>47</v>
      </c>
      <c r="K4182" t="s">
        <v>5536</v>
      </c>
      <c r="L4182" s="18" t="s">
        <v>2775</v>
      </c>
    </row>
    <row r="4183" spans="1:12" x14ac:dyDescent="0.3">
      <c r="A4183" t="s">
        <v>7053</v>
      </c>
      <c r="B4183" s="18" t="s">
        <v>14</v>
      </c>
      <c r="C4183" s="18" t="s">
        <v>22</v>
      </c>
      <c r="D4183" s="18" t="s">
        <v>34</v>
      </c>
      <c r="E4183" s="18" t="s">
        <v>40</v>
      </c>
      <c r="F4183" s="18">
        <v>1019</v>
      </c>
      <c r="G4183" s="18">
        <v>470.93</v>
      </c>
      <c r="H4183" s="18">
        <v>916.61</v>
      </c>
      <c r="I4183" s="43">
        <v>31</v>
      </c>
      <c r="J4183" s="18" t="s">
        <v>47</v>
      </c>
      <c r="K4183" t="s">
        <v>5350</v>
      </c>
      <c r="L4183" s="18" t="s">
        <v>2477</v>
      </c>
    </row>
    <row r="4184" spans="1:12" x14ac:dyDescent="0.3">
      <c r="A4184" t="s">
        <v>8132</v>
      </c>
      <c r="B4184" s="18" t="s">
        <v>17</v>
      </c>
      <c r="C4184" s="18" t="s">
        <v>24</v>
      </c>
      <c r="D4184" s="18" t="s">
        <v>32</v>
      </c>
      <c r="E4184" s="18" t="s">
        <v>45</v>
      </c>
      <c r="F4184" s="18">
        <v>1010</v>
      </c>
      <c r="G4184" s="18">
        <v>1442.13</v>
      </c>
      <c r="H4184" s="18">
        <v>1924.25</v>
      </c>
      <c r="I4184" s="43">
        <v>70</v>
      </c>
      <c r="J4184" s="18" t="s">
        <v>47</v>
      </c>
      <c r="K4184" t="s">
        <v>6256</v>
      </c>
      <c r="L4184" s="18" t="s">
        <v>234</v>
      </c>
    </row>
    <row r="4185" spans="1:12" x14ac:dyDescent="0.3">
      <c r="A4185" t="s">
        <v>7677</v>
      </c>
      <c r="B4185" s="18" t="s">
        <v>14</v>
      </c>
      <c r="C4185" s="18" t="s">
        <v>21</v>
      </c>
      <c r="D4185" s="18" t="s">
        <v>35</v>
      </c>
      <c r="E4185" s="18" t="s">
        <v>43</v>
      </c>
      <c r="F4185" s="18">
        <v>1032</v>
      </c>
      <c r="G4185" s="18">
        <v>1447.33</v>
      </c>
      <c r="H4185" s="18">
        <v>1699.43</v>
      </c>
      <c r="I4185" s="43">
        <v>51</v>
      </c>
      <c r="K4185" t="s">
        <v>5156</v>
      </c>
      <c r="L4185" s="18" t="s">
        <v>3410</v>
      </c>
    </row>
    <row r="4186" spans="1:12" x14ac:dyDescent="0.3">
      <c r="A4186" t="s">
        <v>7321</v>
      </c>
      <c r="B4186" s="18" t="s">
        <v>11</v>
      </c>
      <c r="C4186" s="18" t="s">
        <v>29</v>
      </c>
      <c r="D4186" s="18" t="s">
        <v>33</v>
      </c>
      <c r="E4186" s="18" t="s">
        <v>41</v>
      </c>
      <c r="F4186" s="18">
        <v>1084</v>
      </c>
      <c r="G4186" s="18">
        <v>1835.23</v>
      </c>
      <c r="H4186" s="18">
        <v>2857.96</v>
      </c>
      <c r="I4186" s="43">
        <v>437</v>
      </c>
      <c r="K4186" t="s">
        <v>5373</v>
      </c>
      <c r="L4186" s="18" t="s">
        <v>3068</v>
      </c>
    </row>
    <row r="4187" spans="1:12" x14ac:dyDescent="0.3">
      <c r="A4187" t="s">
        <v>9593</v>
      </c>
      <c r="B4187" s="18" t="s">
        <v>18</v>
      </c>
      <c r="C4187" s="18" t="s">
        <v>30</v>
      </c>
      <c r="D4187" s="18" t="s">
        <v>31</v>
      </c>
      <c r="E4187" s="18" t="s">
        <v>39</v>
      </c>
      <c r="F4187" s="18">
        <v>1041</v>
      </c>
      <c r="G4187" s="18">
        <v>1927.72</v>
      </c>
      <c r="H4187" s="18">
        <v>2391.89</v>
      </c>
      <c r="I4187" s="43">
        <v>70</v>
      </c>
      <c r="K4187" t="s">
        <v>4663</v>
      </c>
      <c r="L4187" s="18" t="s">
        <v>2613</v>
      </c>
    </row>
    <row r="4188" spans="1:12" x14ac:dyDescent="0.3">
      <c r="A4188" t="s">
        <v>7399</v>
      </c>
      <c r="B4188" s="18" t="s">
        <v>16</v>
      </c>
      <c r="C4188" s="18" t="s">
        <v>28</v>
      </c>
      <c r="D4188" s="18" t="s">
        <v>35</v>
      </c>
      <c r="E4188" s="18" t="s">
        <v>36</v>
      </c>
      <c r="F4188" s="18">
        <v>1057</v>
      </c>
      <c r="G4188" s="18">
        <v>1472.19</v>
      </c>
      <c r="H4188" s="18">
        <v>2472</v>
      </c>
      <c r="I4188" s="43">
        <v>462</v>
      </c>
      <c r="K4188" t="s">
        <v>5762</v>
      </c>
      <c r="L4188" s="18" t="s">
        <v>68</v>
      </c>
    </row>
    <row r="4189" spans="1:12" x14ac:dyDescent="0.3">
      <c r="A4189" t="s">
        <v>10549</v>
      </c>
      <c r="B4189" s="18" t="s">
        <v>13</v>
      </c>
      <c r="C4189" s="18" t="s">
        <v>22</v>
      </c>
      <c r="D4189" s="18" t="s">
        <v>32</v>
      </c>
      <c r="E4189" s="18" t="s">
        <v>45</v>
      </c>
      <c r="F4189" s="18">
        <v>1030</v>
      </c>
      <c r="G4189" s="18">
        <v>550.92999999999995</v>
      </c>
      <c r="H4189" s="18">
        <v>747.43</v>
      </c>
      <c r="I4189" s="43">
        <v>211</v>
      </c>
      <c r="K4189" t="s">
        <v>4593</v>
      </c>
      <c r="L4189" s="18" t="s">
        <v>4105</v>
      </c>
    </row>
    <row r="4190" spans="1:12" x14ac:dyDescent="0.3">
      <c r="A4190" t="s">
        <v>8016</v>
      </c>
      <c r="B4190" s="18" t="s">
        <v>18</v>
      </c>
      <c r="C4190" s="18" t="s">
        <v>22</v>
      </c>
      <c r="D4190" s="18" t="s">
        <v>32</v>
      </c>
      <c r="E4190" s="18" t="s">
        <v>40</v>
      </c>
      <c r="F4190" s="18">
        <v>1003</v>
      </c>
      <c r="G4190" s="18">
        <v>1165.02</v>
      </c>
      <c r="H4190" s="18">
        <v>2211.73</v>
      </c>
      <c r="I4190" s="43">
        <v>497</v>
      </c>
      <c r="K4190" t="s">
        <v>5476</v>
      </c>
      <c r="L4190" s="18" t="s">
        <v>2885</v>
      </c>
    </row>
    <row r="4191" spans="1:12" x14ac:dyDescent="0.3">
      <c r="A4191" t="s">
        <v>7408</v>
      </c>
      <c r="B4191" s="18" t="s">
        <v>16</v>
      </c>
      <c r="C4191" s="18" t="s">
        <v>22</v>
      </c>
      <c r="D4191" s="18" t="s">
        <v>31</v>
      </c>
      <c r="E4191" s="18" t="s">
        <v>43</v>
      </c>
      <c r="F4191" s="18">
        <v>1043</v>
      </c>
      <c r="G4191" s="18">
        <v>1915.26</v>
      </c>
      <c r="H4191" s="18">
        <v>2411.19</v>
      </c>
      <c r="I4191" s="43">
        <v>172</v>
      </c>
      <c r="K4191" t="s">
        <v>5010</v>
      </c>
      <c r="L4191" s="18" t="s">
        <v>3602</v>
      </c>
    </row>
    <row r="4192" spans="1:12" x14ac:dyDescent="0.3">
      <c r="A4192" t="s">
        <v>9888</v>
      </c>
      <c r="B4192" s="18" t="s">
        <v>15</v>
      </c>
      <c r="C4192" s="18" t="s">
        <v>24</v>
      </c>
      <c r="D4192" s="18" t="s">
        <v>35</v>
      </c>
      <c r="E4192" s="18" t="s">
        <v>36</v>
      </c>
      <c r="F4192" s="18">
        <v>1032</v>
      </c>
      <c r="G4192" s="18">
        <v>484.48</v>
      </c>
      <c r="H4192" s="18">
        <v>836.11</v>
      </c>
      <c r="I4192" s="43">
        <v>94</v>
      </c>
      <c r="K4192" t="s">
        <v>5366</v>
      </c>
      <c r="L4192" s="18" t="s">
        <v>3077</v>
      </c>
    </row>
    <row r="4193" spans="1:12" x14ac:dyDescent="0.3">
      <c r="A4193" t="s">
        <v>7792</v>
      </c>
      <c r="B4193" s="18" t="s">
        <v>16</v>
      </c>
      <c r="C4193" s="18" t="s">
        <v>29</v>
      </c>
      <c r="D4193" s="18" t="s">
        <v>31</v>
      </c>
      <c r="E4193" s="18" t="s">
        <v>43</v>
      </c>
      <c r="F4193" s="18">
        <v>1023</v>
      </c>
      <c r="G4193" s="18">
        <v>965.54</v>
      </c>
      <c r="H4193" s="18">
        <v>1591.7</v>
      </c>
      <c r="I4193" s="43">
        <v>110</v>
      </c>
      <c r="K4193" t="s">
        <v>5078</v>
      </c>
      <c r="L4193" s="18" t="s">
        <v>3520</v>
      </c>
    </row>
    <row r="4194" spans="1:12" x14ac:dyDescent="0.3">
      <c r="A4194" t="s">
        <v>7333</v>
      </c>
      <c r="B4194" s="18" t="s">
        <v>18</v>
      </c>
      <c r="C4194" s="18" t="s">
        <v>30</v>
      </c>
      <c r="D4194" s="18" t="s">
        <v>34</v>
      </c>
      <c r="E4194" s="18" t="s">
        <v>37</v>
      </c>
      <c r="F4194" s="18">
        <v>1036</v>
      </c>
      <c r="G4194" s="18">
        <v>691.52</v>
      </c>
      <c r="H4194" s="18">
        <v>1316.25</v>
      </c>
      <c r="I4194" s="43">
        <v>490</v>
      </c>
      <c r="K4194" t="s">
        <v>6282</v>
      </c>
      <c r="L4194" s="18" t="s">
        <v>138</v>
      </c>
    </row>
    <row r="4195" spans="1:12" x14ac:dyDescent="0.3">
      <c r="A4195" t="s">
        <v>9835</v>
      </c>
      <c r="B4195" s="18" t="s">
        <v>14</v>
      </c>
      <c r="C4195" s="18" t="s">
        <v>26</v>
      </c>
      <c r="D4195" s="18" t="s">
        <v>33</v>
      </c>
      <c r="E4195" s="18" t="s">
        <v>41</v>
      </c>
      <c r="F4195" s="18">
        <v>1093</v>
      </c>
      <c r="G4195" s="18">
        <v>1926.07</v>
      </c>
      <c r="H4195" s="18">
        <v>3584.64</v>
      </c>
      <c r="I4195" s="43">
        <v>443</v>
      </c>
      <c r="K4195" t="s">
        <v>5412</v>
      </c>
      <c r="L4195" s="18" t="s">
        <v>2998</v>
      </c>
    </row>
    <row r="4196" spans="1:12" x14ac:dyDescent="0.3">
      <c r="A4196" t="s">
        <v>9882</v>
      </c>
      <c r="B4196" s="18" t="s">
        <v>13</v>
      </c>
      <c r="C4196" s="18" t="s">
        <v>28</v>
      </c>
      <c r="D4196" s="18" t="s">
        <v>34</v>
      </c>
      <c r="E4196" s="18" t="s">
        <v>42</v>
      </c>
      <c r="F4196" s="18">
        <v>1051</v>
      </c>
      <c r="G4196" s="18">
        <v>1293.97</v>
      </c>
      <c r="H4196" s="18">
        <v>1571.97</v>
      </c>
      <c r="I4196" s="43">
        <v>200</v>
      </c>
      <c r="K4196" t="s">
        <v>4630</v>
      </c>
      <c r="L4196" s="18" t="s">
        <v>3070</v>
      </c>
    </row>
    <row r="4197" spans="1:12" x14ac:dyDescent="0.3">
      <c r="A4197" t="s">
        <v>9886</v>
      </c>
      <c r="B4197" s="18" t="s">
        <v>14</v>
      </c>
      <c r="C4197" s="18" t="s">
        <v>26</v>
      </c>
      <c r="D4197" s="18" t="s">
        <v>31</v>
      </c>
      <c r="E4197" s="18" t="s">
        <v>41</v>
      </c>
      <c r="F4197" s="18">
        <v>1033</v>
      </c>
      <c r="G4197" s="18">
        <v>159.06</v>
      </c>
      <c r="H4197" s="18">
        <v>213.3</v>
      </c>
      <c r="I4197" s="43">
        <v>360</v>
      </c>
      <c r="K4197" t="s">
        <v>5369</v>
      </c>
      <c r="L4197" s="18" t="s">
        <v>3074</v>
      </c>
    </row>
    <row r="4198" spans="1:12" x14ac:dyDescent="0.3">
      <c r="A4198" t="s">
        <v>8418</v>
      </c>
      <c r="B4198" s="18" t="s">
        <v>12</v>
      </c>
      <c r="C4198" s="18" t="s">
        <v>29</v>
      </c>
      <c r="D4198" s="18" t="s">
        <v>35</v>
      </c>
      <c r="E4198" s="18" t="s">
        <v>45</v>
      </c>
      <c r="F4198" s="18">
        <v>1058</v>
      </c>
      <c r="G4198" s="18">
        <v>1222.1199999999999</v>
      </c>
      <c r="H4198" s="18">
        <v>2051.7600000000002</v>
      </c>
      <c r="I4198" s="43">
        <v>257</v>
      </c>
      <c r="K4198" t="s">
        <v>5968</v>
      </c>
      <c r="L4198" s="18" t="s">
        <v>722</v>
      </c>
    </row>
    <row r="4199" spans="1:12" x14ac:dyDescent="0.3">
      <c r="A4199" t="s">
        <v>10017</v>
      </c>
      <c r="B4199" s="18" t="s">
        <v>14</v>
      </c>
      <c r="C4199" s="18" t="s">
        <v>23</v>
      </c>
      <c r="D4199" s="18" t="s">
        <v>35</v>
      </c>
      <c r="E4199" s="18" t="s">
        <v>44</v>
      </c>
      <c r="F4199" s="18">
        <v>1016</v>
      </c>
      <c r="G4199" s="18">
        <v>352.76</v>
      </c>
      <c r="H4199" s="18">
        <v>592.77</v>
      </c>
      <c r="I4199" s="43">
        <v>500</v>
      </c>
      <c r="K4199" t="s">
        <v>5237</v>
      </c>
      <c r="L4199" s="18" t="s">
        <v>3295</v>
      </c>
    </row>
    <row r="4200" spans="1:12" x14ac:dyDescent="0.3">
      <c r="A4200" t="s">
        <v>9834</v>
      </c>
      <c r="B4200" s="18" t="s">
        <v>16</v>
      </c>
      <c r="C4200" s="18" t="s">
        <v>21</v>
      </c>
      <c r="D4200" s="18" t="s">
        <v>32</v>
      </c>
      <c r="E4200" s="18" t="s">
        <v>39</v>
      </c>
      <c r="F4200" s="18">
        <v>1005</v>
      </c>
      <c r="G4200" s="18">
        <v>393.52</v>
      </c>
      <c r="H4200" s="18">
        <v>434.17</v>
      </c>
      <c r="I4200" s="43">
        <v>21</v>
      </c>
      <c r="K4200" t="s">
        <v>5379</v>
      </c>
      <c r="L4200" s="18" t="s">
        <v>2997</v>
      </c>
    </row>
    <row r="4201" spans="1:12" x14ac:dyDescent="0.3">
      <c r="A4201" t="s">
        <v>7481</v>
      </c>
      <c r="B4201" s="18" t="s">
        <v>11</v>
      </c>
      <c r="C4201" s="18" t="s">
        <v>25</v>
      </c>
      <c r="D4201" s="18" t="s">
        <v>31</v>
      </c>
      <c r="E4201" s="18" t="s">
        <v>41</v>
      </c>
      <c r="F4201" s="18">
        <v>1061</v>
      </c>
      <c r="G4201" s="18">
        <v>1946.39</v>
      </c>
      <c r="H4201" s="18">
        <v>3836.09</v>
      </c>
      <c r="I4201" s="43">
        <v>454</v>
      </c>
      <c r="K4201" t="s">
        <v>5126</v>
      </c>
      <c r="L4201" s="18" t="s">
        <v>3455</v>
      </c>
    </row>
    <row r="4202" spans="1:12" x14ac:dyDescent="0.3">
      <c r="A4202" t="s">
        <v>6338</v>
      </c>
      <c r="B4202" s="18" t="s">
        <v>11</v>
      </c>
      <c r="C4202" s="18" t="s">
        <v>23</v>
      </c>
      <c r="D4202" s="18" t="s">
        <v>34</v>
      </c>
      <c r="E4202" s="18" t="s">
        <v>43</v>
      </c>
      <c r="F4202" s="18">
        <v>1003</v>
      </c>
      <c r="G4202" s="18">
        <v>1373.45</v>
      </c>
      <c r="H4202" s="18">
        <v>1706.91</v>
      </c>
      <c r="I4202" s="43">
        <v>339</v>
      </c>
      <c r="K4202" t="s">
        <v>4560</v>
      </c>
      <c r="L4202" s="18" t="s">
        <v>2278</v>
      </c>
    </row>
    <row r="4203" spans="1:12" x14ac:dyDescent="0.3">
      <c r="A4203" t="s">
        <v>6560</v>
      </c>
      <c r="B4203" s="18" t="s">
        <v>17</v>
      </c>
      <c r="C4203" s="18" t="s">
        <v>28</v>
      </c>
      <c r="D4203" s="18" t="s">
        <v>4339</v>
      </c>
      <c r="E4203" s="18" t="s">
        <v>39</v>
      </c>
      <c r="F4203" s="18">
        <v>1037</v>
      </c>
      <c r="G4203" s="18">
        <v>1627.77</v>
      </c>
      <c r="H4203" s="18">
        <v>2306.6799999999998</v>
      </c>
      <c r="I4203" s="43">
        <v>33</v>
      </c>
      <c r="K4203" t="s">
        <v>4776</v>
      </c>
      <c r="L4203" s="18" t="s">
        <v>59</v>
      </c>
    </row>
    <row r="4204" spans="1:12" x14ac:dyDescent="0.3">
      <c r="A4204" t="s">
        <v>9785</v>
      </c>
      <c r="B4204" s="18" t="s">
        <v>15</v>
      </c>
      <c r="C4204" s="18" t="s">
        <v>22</v>
      </c>
      <c r="D4204" s="18" t="s">
        <v>31</v>
      </c>
      <c r="E4204" s="18" t="s">
        <v>40</v>
      </c>
      <c r="F4204" s="18">
        <v>1061</v>
      </c>
      <c r="G4204" s="18">
        <v>295.92</v>
      </c>
      <c r="H4204" s="18">
        <v>557.44000000000005</v>
      </c>
      <c r="I4204" s="43">
        <v>216</v>
      </c>
      <c r="K4204" t="s">
        <v>5459</v>
      </c>
      <c r="L4204" s="18" t="s">
        <v>2918</v>
      </c>
    </row>
    <row r="4205" spans="1:12" x14ac:dyDescent="0.3">
      <c r="A4205" t="s">
        <v>10354</v>
      </c>
      <c r="B4205" s="18" t="s">
        <v>19</v>
      </c>
      <c r="C4205" s="18" t="s">
        <v>28</v>
      </c>
      <c r="D4205" s="18" t="s">
        <v>32</v>
      </c>
      <c r="E4205" s="18" t="s">
        <v>38</v>
      </c>
      <c r="F4205" s="18">
        <v>1020</v>
      </c>
      <c r="G4205" s="18">
        <v>1964.48</v>
      </c>
      <c r="H4205" s="18">
        <v>2876.87</v>
      </c>
      <c r="I4205" s="43">
        <v>122</v>
      </c>
      <c r="K4205" t="s">
        <v>4539</v>
      </c>
      <c r="L4205" s="18" t="s">
        <v>3788</v>
      </c>
    </row>
    <row r="4206" spans="1:12" x14ac:dyDescent="0.3">
      <c r="A4206" t="s">
        <v>10067</v>
      </c>
      <c r="B4206" s="18" t="s">
        <v>14</v>
      </c>
      <c r="C4206" s="18" t="s">
        <v>29</v>
      </c>
      <c r="D4206" s="18" t="s">
        <v>32</v>
      </c>
      <c r="E4206" s="18" t="s">
        <v>43</v>
      </c>
      <c r="F4206" s="18">
        <v>1065</v>
      </c>
      <c r="G4206" s="18">
        <v>811.6</v>
      </c>
      <c r="H4206" s="18">
        <v>1094.96</v>
      </c>
      <c r="I4206" s="43">
        <v>131</v>
      </c>
      <c r="K4206" t="s">
        <v>4446</v>
      </c>
      <c r="L4206" s="18" t="s">
        <v>3377</v>
      </c>
    </row>
    <row r="4207" spans="1:12" x14ac:dyDescent="0.3">
      <c r="A4207" t="s">
        <v>7654</v>
      </c>
      <c r="B4207" s="18" t="s">
        <v>12</v>
      </c>
      <c r="C4207" s="18" t="s">
        <v>29</v>
      </c>
      <c r="D4207" s="18" t="s">
        <v>32</v>
      </c>
      <c r="E4207" s="18" t="s">
        <v>38</v>
      </c>
      <c r="F4207" s="18">
        <v>1022</v>
      </c>
      <c r="G4207" s="18">
        <v>338.93</v>
      </c>
      <c r="H4207" s="18">
        <v>461.95</v>
      </c>
      <c r="I4207" s="43">
        <v>299</v>
      </c>
      <c r="K4207" t="s">
        <v>5423</v>
      </c>
      <c r="L4207" s="18" t="s">
        <v>81</v>
      </c>
    </row>
    <row r="4208" spans="1:12" x14ac:dyDescent="0.3">
      <c r="A4208" t="s">
        <v>7513</v>
      </c>
      <c r="B4208" s="18" t="s">
        <v>17</v>
      </c>
      <c r="C4208" s="18" t="s">
        <v>27</v>
      </c>
      <c r="D4208" s="18" t="s">
        <v>34</v>
      </c>
      <c r="E4208" s="18" t="s">
        <v>36</v>
      </c>
      <c r="F4208" s="18">
        <v>1075</v>
      </c>
      <c r="G4208" s="18">
        <v>1869.29</v>
      </c>
      <c r="H4208" s="18">
        <v>2081.36</v>
      </c>
      <c r="I4208" s="43">
        <v>33</v>
      </c>
      <c r="K4208" t="s">
        <v>5888</v>
      </c>
      <c r="L4208" s="18" t="s">
        <v>94</v>
      </c>
    </row>
    <row r="4209" spans="1:12" x14ac:dyDescent="0.3">
      <c r="A4209" t="s">
        <v>7212</v>
      </c>
      <c r="B4209" s="18" t="s">
        <v>19</v>
      </c>
      <c r="C4209" s="18" t="s">
        <v>22</v>
      </c>
      <c r="D4209" s="18" t="s">
        <v>31</v>
      </c>
      <c r="E4209" s="18" t="s">
        <v>44</v>
      </c>
      <c r="F4209" s="18">
        <v>1058</v>
      </c>
      <c r="G4209" s="18">
        <v>1101.95</v>
      </c>
      <c r="H4209" s="18">
        <v>1313.41</v>
      </c>
      <c r="I4209" s="43">
        <v>106</v>
      </c>
      <c r="K4209" t="s">
        <v>4517</v>
      </c>
      <c r="L4209" s="18" t="s">
        <v>135</v>
      </c>
    </row>
    <row r="4210" spans="1:12" x14ac:dyDescent="0.3">
      <c r="A4210" t="s">
        <v>6308</v>
      </c>
      <c r="B4210" s="18" t="s">
        <v>19</v>
      </c>
      <c r="C4210" s="18" t="s">
        <v>28</v>
      </c>
      <c r="D4210" s="18" t="s">
        <v>34</v>
      </c>
      <c r="E4210" s="18" t="s">
        <v>41</v>
      </c>
      <c r="F4210" s="18">
        <v>1086</v>
      </c>
      <c r="G4210" s="18">
        <v>1934.97</v>
      </c>
      <c r="H4210" s="18">
        <v>3467.06</v>
      </c>
      <c r="I4210" s="43">
        <v>32</v>
      </c>
      <c r="K4210" t="s">
        <v>4933</v>
      </c>
      <c r="L4210" s="18" t="s">
        <v>2903</v>
      </c>
    </row>
    <row r="4211" spans="1:12" x14ac:dyDescent="0.3">
      <c r="A4211" t="s">
        <v>7284</v>
      </c>
      <c r="B4211" s="18" t="s">
        <v>11</v>
      </c>
      <c r="C4211" s="18" t="s">
        <v>28</v>
      </c>
      <c r="D4211" s="18" t="s">
        <v>31</v>
      </c>
      <c r="E4211" s="18" t="s">
        <v>38</v>
      </c>
      <c r="F4211" s="18">
        <v>1037</v>
      </c>
      <c r="G4211" s="18">
        <v>1047.78</v>
      </c>
      <c r="H4211" s="18">
        <v>2061.06</v>
      </c>
      <c r="I4211" s="43">
        <v>444</v>
      </c>
      <c r="K4211" t="s">
        <v>4891</v>
      </c>
      <c r="L4211" s="18" t="s">
        <v>95</v>
      </c>
    </row>
    <row r="4212" spans="1:12" x14ac:dyDescent="0.3">
      <c r="A4212" t="s">
        <v>6643</v>
      </c>
      <c r="B4212" s="18" t="s">
        <v>12</v>
      </c>
      <c r="C4212" s="18" t="s">
        <v>21</v>
      </c>
      <c r="D4212" s="18" t="s">
        <v>31</v>
      </c>
      <c r="E4212" s="18" t="s">
        <v>39</v>
      </c>
      <c r="F4212" s="18">
        <v>1009</v>
      </c>
      <c r="G4212" s="18">
        <v>1419.79</v>
      </c>
      <c r="H4212" s="18">
        <v>2388.39</v>
      </c>
      <c r="I4212" s="43">
        <v>8</v>
      </c>
      <c r="K4212" t="s">
        <v>5019</v>
      </c>
      <c r="L4212" s="18" t="s">
        <v>3592</v>
      </c>
    </row>
    <row r="4213" spans="1:12" x14ac:dyDescent="0.3">
      <c r="A4213" t="s">
        <v>8072</v>
      </c>
      <c r="B4213" s="18" t="s">
        <v>16</v>
      </c>
      <c r="C4213" s="18" t="s">
        <v>21</v>
      </c>
      <c r="D4213" s="18" t="s">
        <v>33</v>
      </c>
      <c r="E4213" s="18" t="s">
        <v>39</v>
      </c>
      <c r="F4213" s="18">
        <v>1031</v>
      </c>
      <c r="G4213" s="18">
        <v>1994.8</v>
      </c>
      <c r="H4213" s="18">
        <v>2759.38</v>
      </c>
      <c r="I4213" s="43">
        <v>23</v>
      </c>
      <c r="K4213" t="s">
        <v>4690</v>
      </c>
      <c r="L4213" s="18" t="s">
        <v>134</v>
      </c>
    </row>
    <row r="4214" spans="1:12" x14ac:dyDescent="0.3">
      <c r="A4214" t="s">
        <v>10333</v>
      </c>
      <c r="B4214" s="18" t="s">
        <v>11</v>
      </c>
      <c r="C4214" s="18" t="s">
        <v>29</v>
      </c>
      <c r="D4214" s="18" t="s">
        <v>31</v>
      </c>
      <c r="E4214" s="18" t="s">
        <v>36</v>
      </c>
      <c r="F4214" s="18">
        <v>1014</v>
      </c>
      <c r="G4214" s="18">
        <v>1605.38</v>
      </c>
      <c r="H4214" s="18">
        <v>2700.41</v>
      </c>
      <c r="I4214" s="43">
        <v>38</v>
      </c>
      <c r="K4214" t="s">
        <v>4886</v>
      </c>
      <c r="L4214" s="18" t="s">
        <v>3760</v>
      </c>
    </row>
    <row r="4215" spans="1:12" x14ac:dyDescent="0.3">
      <c r="A4215" t="s">
        <v>6800</v>
      </c>
      <c r="B4215" s="18" t="s">
        <v>15</v>
      </c>
      <c r="C4215" s="18" t="s">
        <v>22</v>
      </c>
      <c r="D4215" s="18" t="s">
        <v>34</v>
      </c>
      <c r="E4215" s="18" t="s">
        <v>40</v>
      </c>
      <c r="F4215" s="18">
        <v>1027</v>
      </c>
      <c r="G4215" s="18">
        <v>1445.26</v>
      </c>
      <c r="H4215" s="18">
        <v>1932.75</v>
      </c>
      <c r="I4215" s="43">
        <v>489</v>
      </c>
      <c r="K4215" t="s">
        <v>4386</v>
      </c>
      <c r="L4215" s="18" t="s">
        <v>3927</v>
      </c>
    </row>
    <row r="4216" spans="1:12" x14ac:dyDescent="0.3">
      <c r="A4216" t="s">
        <v>9768</v>
      </c>
      <c r="B4216" s="18" t="s">
        <v>12</v>
      </c>
      <c r="C4216" s="18" t="s">
        <v>21</v>
      </c>
      <c r="D4216" s="18" t="s">
        <v>35</v>
      </c>
      <c r="E4216" s="18" t="s">
        <v>40</v>
      </c>
      <c r="F4216" s="18">
        <v>1087</v>
      </c>
      <c r="G4216" s="18">
        <v>1750.3</v>
      </c>
      <c r="H4216" s="18">
        <v>2272.73</v>
      </c>
      <c r="I4216" s="43">
        <v>295</v>
      </c>
      <c r="K4216" t="s">
        <v>5470</v>
      </c>
      <c r="L4216" s="18" t="s">
        <v>2893</v>
      </c>
    </row>
    <row r="4217" spans="1:12" x14ac:dyDescent="0.3">
      <c r="A4217" t="s">
        <v>7143</v>
      </c>
      <c r="B4217" s="18" t="s">
        <v>16</v>
      </c>
      <c r="C4217" s="18" t="s">
        <v>24</v>
      </c>
      <c r="D4217" s="18" t="s">
        <v>33</v>
      </c>
      <c r="E4217" s="18" t="s">
        <v>42</v>
      </c>
      <c r="F4217" s="18">
        <v>1066</v>
      </c>
      <c r="G4217" s="18">
        <v>1928.54</v>
      </c>
      <c r="H4217" s="18">
        <v>2193.4</v>
      </c>
      <c r="I4217" s="43">
        <v>417</v>
      </c>
      <c r="K4217" t="s">
        <v>5341</v>
      </c>
      <c r="L4217" s="18" t="s">
        <v>114</v>
      </c>
    </row>
    <row r="4218" spans="1:12" x14ac:dyDescent="0.3">
      <c r="A4218" t="s">
        <v>9608</v>
      </c>
      <c r="B4218" s="18" t="s">
        <v>16</v>
      </c>
      <c r="C4218" s="18" t="s">
        <v>27</v>
      </c>
      <c r="D4218" s="18" t="s">
        <v>32</v>
      </c>
      <c r="E4218" s="18" t="s">
        <v>39</v>
      </c>
      <c r="F4218" s="18">
        <v>1094</v>
      </c>
      <c r="G4218" s="18">
        <v>942.34</v>
      </c>
      <c r="H4218" s="18">
        <v>1738.15</v>
      </c>
      <c r="I4218" s="43">
        <v>474</v>
      </c>
      <c r="K4218" t="s">
        <v>4733</v>
      </c>
      <c r="L4218" s="18" t="s">
        <v>2641</v>
      </c>
    </row>
    <row r="4219" spans="1:12" x14ac:dyDescent="0.3">
      <c r="A4219" t="s">
        <v>10373</v>
      </c>
      <c r="B4219" s="18" t="s">
        <v>19</v>
      </c>
      <c r="C4219" s="18" t="s">
        <v>22</v>
      </c>
      <c r="D4219" s="18" t="s">
        <v>34</v>
      </c>
      <c r="E4219" s="18" t="s">
        <v>44</v>
      </c>
      <c r="F4219" s="18">
        <v>1045</v>
      </c>
      <c r="G4219" s="18">
        <v>1058.1600000000001</v>
      </c>
      <c r="H4219" s="18">
        <v>1792.46</v>
      </c>
      <c r="I4219" s="43">
        <v>370</v>
      </c>
      <c r="K4219" t="s">
        <v>4843</v>
      </c>
      <c r="L4219" s="18" t="s">
        <v>3818</v>
      </c>
    </row>
    <row r="4220" spans="1:12" x14ac:dyDescent="0.3">
      <c r="A4220" t="s">
        <v>10601</v>
      </c>
      <c r="B4220" s="18" t="s">
        <v>16</v>
      </c>
      <c r="C4220" s="18" t="s">
        <v>26</v>
      </c>
      <c r="D4220" s="18" t="s">
        <v>35</v>
      </c>
      <c r="E4220" s="18" t="s">
        <v>42</v>
      </c>
      <c r="F4220" s="18">
        <v>1045</v>
      </c>
      <c r="G4220" s="18">
        <v>376.19</v>
      </c>
      <c r="H4220" s="18">
        <v>591.36</v>
      </c>
      <c r="I4220" s="43">
        <v>462</v>
      </c>
      <c r="K4220" t="s">
        <v>4512</v>
      </c>
      <c r="L4220" s="18" t="s">
        <v>4194</v>
      </c>
    </row>
    <row r="4221" spans="1:12" x14ac:dyDescent="0.3">
      <c r="A4221" t="s">
        <v>8045</v>
      </c>
      <c r="B4221" s="18" t="s">
        <v>12</v>
      </c>
      <c r="C4221" s="18" t="s">
        <v>27</v>
      </c>
      <c r="D4221" s="18" t="s">
        <v>32</v>
      </c>
      <c r="E4221" s="18" t="s">
        <v>36</v>
      </c>
      <c r="F4221" s="18">
        <v>1037</v>
      </c>
      <c r="G4221" s="18">
        <v>1091.2</v>
      </c>
      <c r="H4221" s="18">
        <v>1865.14</v>
      </c>
      <c r="I4221" s="43">
        <v>254</v>
      </c>
      <c r="K4221" t="s">
        <v>5569</v>
      </c>
      <c r="L4221" s="18" t="s">
        <v>88</v>
      </c>
    </row>
    <row r="4222" spans="1:12" x14ac:dyDescent="0.3">
      <c r="A4222" t="s">
        <v>7551</v>
      </c>
      <c r="B4222" s="18" t="s">
        <v>14</v>
      </c>
      <c r="C4222" s="18" t="s">
        <v>25</v>
      </c>
      <c r="D4222" s="18" t="s">
        <v>31</v>
      </c>
      <c r="E4222" s="18" t="s">
        <v>40</v>
      </c>
      <c r="F4222" s="18">
        <v>1053</v>
      </c>
      <c r="G4222" s="18">
        <v>1342.1</v>
      </c>
      <c r="H4222" s="18">
        <v>1735.29</v>
      </c>
      <c r="I4222" s="43">
        <v>215</v>
      </c>
      <c r="K4222" t="s">
        <v>4484</v>
      </c>
      <c r="L4222" s="18" t="s">
        <v>2886</v>
      </c>
    </row>
    <row r="4223" spans="1:12" x14ac:dyDescent="0.3">
      <c r="A4223" t="s">
        <v>10275</v>
      </c>
      <c r="B4223" s="18" t="s">
        <v>14</v>
      </c>
      <c r="C4223" s="18" t="s">
        <v>30</v>
      </c>
      <c r="D4223" s="18" t="s">
        <v>31</v>
      </c>
      <c r="E4223" s="18" t="s">
        <v>42</v>
      </c>
      <c r="F4223" s="18">
        <v>1018</v>
      </c>
      <c r="G4223" s="18">
        <v>58.46</v>
      </c>
      <c r="H4223" s="18">
        <v>65.94</v>
      </c>
      <c r="I4223" s="43">
        <v>485</v>
      </c>
      <c r="K4223" t="s">
        <v>4952</v>
      </c>
      <c r="L4223" s="18" t="s">
        <v>3679</v>
      </c>
    </row>
    <row r="4224" spans="1:12" x14ac:dyDescent="0.3">
      <c r="A4224" t="s">
        <v>6418</v>
      </c>
      <c r="B4224" s="18" t="s">
        <v>20</v>
      </c>
      <c r="C4224" s="18" t="s">
        <v>21</v>
      </c>
      <c r="D4224" s="18" t="s">
        <v>33</v>
      </c>
      <c r="E4224" s="18" t="s">
        <v>37</v>
      </c>
      <c r="F4224" s="18">
        <v>1077</v>
      </c>
      <c r="G4224" s="18">
        <v>1923</v>
      </c>
      <c r="H4224" s="18">
        <v>3507.32</v>
      </c>
      <c r="I4224" s="43">
        <v>192</v>
      </c>
      <c r="K4224" t="s">
        <v>4731</v>
      </c>
      <c r="L4224" s="18" t="s">
        <v>3955</v>
      </c>
    </row>
    <row r="4225" spans="1:12" x14ac:dyDescent="0.3">
      <c r="A4225" t="s">
        <v>9884</v>
      </c>
      <c r="B4225" s="18" t="s">
        <v>20</v>
      </c>
      <c r="C4225" s="18" t="s">
        <v>24</v>
      </c>
      <c r="D4225" s="18" t="s">
        <v>32</v>
      </c>
      <c r="E4225" s="18" t="s">
        <v>42</v>
      </c>
      <c r="F4225" s="18">
        <v>1100</v>
      </c>
      <c r="G4225" s="18">
        <v>548.62</v>
      </c>
      <c r="H4225" s="18">
        <v>837.03</v>
      </c>
      <c r="I4225" s="43">
        <v>233</v>
      </c>
      <c r="K4225" t="s">
        <v>5371</v>
      </c>
      <c r="L4225" s="18" t="s">
        <v>3072</v>
      </c>
    </row>
    <row r="4226" spans="1:12" x14ac:dyDescent="0.3">
      <c r="A4226" t="s">
        <v>8071</v>
      </c>
      <c r="B4226" s="18" t="s">
        <v>15</v>
      </c>
      <c r="C4226" s="18" t="s">
        <v>26</v>
      </c>
      <c r="D4226" s="18" t="s">
        <v>33</v>
      </c>
      <c r="E4226" s="18" t="s">
        <v>40</v>
      </c>
      <c r="F4226" s="18">
        <v>1060</v>
      </c>
      <c r="G4226" s="18">
        <v>1782.66</v>
      </c>
      <c r="H4226" s="18">
        <v>2728.26</v>
      </c>
      <c r="I4226" s="43">
        <v>479</v>
      </c>
      <c r="K4226" t="s">
        <v>6108</v>
      </c>
      <c r="L4226" s="18" t="s">
        <v>132</v>
      </c>
    </row>
    <row r="4227" spans="1:12" x14ac:dyDescent="0.3">
      <c r="A4227" t="s">
        <v>9935</v>
      </c>
      <c r="B4227" s="18" t="s">
        <v>13</v>
      </c>
      <c r="C4227" s="18" t="s">
        <v>26</v>
      </c>
      <c r="D4227" s="18" t="s">
        <v>32</v>
      </c>
      <c r="E4227" s="18" t="s">
        <v>38</v>
      </c>
      <c r="F4227" s="18">
        <v>1018</v>
      </c>
      <c r="G4227" s="18">
        <v>541.05999999999995</v>
      </c>
      <c r="H4227" s="18">
        <v>883.52</v>
      </c>
      <c r="I4227" s="43">
        <v>467</v>
      </c>
      <c r="K4227" t="s">
        <v>5313</v>
      </c>
      <c r="L4227" s="18" t="s">
        <v>3159</v>
      </c>
    </row>
    <row r="4228" spans="1:12" x14ac:dyDescent="0.3">
      <c r="A4228" t="s">
        <v>6924</v>
      </c>
      <c r="B4228" s="18" t="s">
        <v>16</v>
      </c>
      <c r="C4228" s="18" t="s">
        <v>27</v>
      </c>
      <c r="D4228" s="18" t="s">
        <v>31</v>
      </c>
      <c r="E4228" s="18" t="s">
        <v>41</v>
      </c>
      <c r="F4228" s="18">
        <v>1015</v>
      </c>
      <c r="G4228" s="18">
        <v>1117.2</v>
      </c>
      <c r="H4228" s="18">
        <v>1965.27</v>
      </c>
      <c r="I4228" s="43">
        <v>129</v>
      </c>
      <c r="K4228" t="s">
        <v>4961</v>
      </c>
      <c r="L4228" s="18" t="s">
        <v>3669</v>
      </c>
    </row>
    <row r="4229" spans="1:12" x14ac:dyDescent="0.3">
      <c r="A4229" t="s">
        <v>10448</v>
      </c>
      <c r="B4229" s="18" t="s">
        <v>19</v>
      </c>
      <c r="C4229" s="18" t="s">
        <v>27</v>
      </c>
      <c r="D4229" s="18" t="s">
        <v>31</v>
      </c>
      <c r="E4229" s="18" t="s">
        <v>36</v>
      </c>
      <c r="F4229" s="18">
        <v>1088</v>
      </c>
      <c r="G4229" s="18">
        <v>1631.52</v>
      </c>
      <c r="H4229" s="18">
        <v>3003.98</v>
      </c>
      <c r="I4229" s="43">
        <v>468</v>
      </c>
      <c r="K4229" t="s">
        <v>4750</v>
      </c>
      <c r="L4229" s="18" t="s">
        <v>3933</v>
      </c>
    </row>
    <row r="4230" spans="1:12" x14ac:dyDescent="0.3">
      <c r="A4230" t="s">
        <v>7307</v>
      </c>
      <c r="B4230" s="18" t="s">
        <v>18</v>
      </c>
      <c r="C4230" s="18" t="s">
        <v>27</v>
      </c>
      <c r="D4230" s="18" t="s">
        <v>31</v>
      </c>
      <c r="E4230" s="18" t="s">
        <v>37</v>
      </c>
      <c r="F4230" s="18">
        <v>1048</v>
      </c>
      <c r="G4230" s="18">
        <v>802.61</v>
      </c>
      <c r="H4230" s="18">
        <v>1154.8900000000001</v>
      </c>
      <c r="I4230" s="43">
        <v>440</v>
      </c>
      <c r="K4230" t="s">
        <v>4949</v>
      </c>
      <c r="L4230" s="18" t="s">
        <v>2642</v>
      </c>
    </row>
    <row r="4231" spans="1:12" x14ac:dyDescent="0.3">
      <c r="A4231" t="s">
        <v>10416</v>
      </c>
      <c r="B4231" s="18" t="s">
        <v>11</v>
      </c>
      <c r="C4231" s="18" t="s">
        <v>23</v>
      </c>
      <c r="D4231" s="18" t="s">
        <v>33</v>
      </c>
      <c r="E4231" s="18" t="s">
        <v>38</v>
      </c>
      <c r="F4231" s="18">
        <v>1002</v>
      </c>
      <c r="G4231" s="18">
        <v>852.95</v>
      </c>
      <c r="H4231" s="18">
        <v>1574.55</v>
      </c>
      <c r="I4231" s="43">
        <v>445</v>
      </c>
      <c r="K4231" t="s">
        <v>4500</v>
      </c>
      <c r="L4231" s="18" t="s">
        <v>3889</v>
      </c>
    </row>
    <row r="4232" spans="1:12" x14ac:dyDescent="0.3">
      <c r="A4232" t="s">
        <v>7737</v>
      </c>
      <c r="B4232" s="18" t="s">
        <v>18</v>
      </c>
      <c r="C4232" s="18" t="s">
        <v>27</v>
      </c>
      <c r="D4232" s="18" t="s">
        <v>35</v>
      </c>
      <c r="E4232" s="18" t="s">
        <v>36</v>
      </c>
      <c r="F4232" s="18">
        <v>1044</v>
      </c>
      <c r="G4232" s="18">
        <v>1130.8</v>
      </c>
      <c r="H4232" s="18">
        <v>1758.65</v>
      </c>
      <c r="I4232" s="43">
        <v>202</v>
      </c>
      <c r="K4232" t="s">
        <v>5273</v>
      </c>
      <c r="L4232" s="18" t="s">
        <v>723</v>
      </c>
    </row>
    <row r="4233" spans="1:12" x14ac:dyDescent="0.3">
      <c r="A4233" t="s">
        <v>10500</v>
      </c>
      <c r="B4233" s="18" t="s">
        <v>18</v>
      </c>
      <c r="C4233" s="18" t="s">
        <v>21</v>
      </c>
      <c r="D4233" s="18" t="s">
        <v>32</v>
      </c>
      <c r="E4233" s="18" t="s">
        <v>40</v>
      </c>
      <c r="F4233" s="18">
        <v>1081</v>
      </c>
      <c r="G4233" s="18">
        <v>1620.38</v>
      </c>
      <c r="H4233" s="18">
        <v>2606.23</v>
      </c>
      <c r="I4233" s="43">
        <v>250</v>
      </c>
      <c r="K4233" t="s">
        <v>4672</v>
      </c>
      <c r="L4233" s="18" t="s">
        <v>4020</v>
      </c>
    </row>
    <row r="4234" spans="1:12" x14ac:dyDescent="0.3">
      <c r="A4234" t="s">
        <v>10125</v>
      </c>
      <c r="B4234" s="18" t="s">
        <v>17</v>
      </c>
      <c r="C4234" s="18" t="s">
        <v>22</v>
      </c>
      <c r="D4234" s="18" t="s">
        <v>35</v>
      </c>
      <c r="E4234" s="18" t="s">
        <v>42</v>
      </c>
      <c r="F4234" s="18">
        <v>1018</v>
      </c>
      <c r="G4234" s="18">
        <v>851.77</v>
      </c>
      <c r="H4234" s="18">
        <v>1202.94</v>
      </c>
      <c r="I4234" s="43">
        <v>10</v>
      </c>
      <c r="K4234" t="s">
        <v>5113</v>
      </c>
      <c r="L4234" s="18" t="s">
        <v>3469</v>
      </c>
    </row>
    <row r="4235" spans="1:12" x14ac:dyDescent="0.3">
      <c r="A4235" t="s">
        <v>9764</v>
      </c>
      <c r="B4235" s="18" t="s">
        <v>19</v>
      </c>
      <c r="C4235" s="18" t="s">
        <v>24</v>
      </c>
      <c r="D4235" s="18" t="s">
        <v>34</v>
      </c>
      <c r="E4235" s="18" t="s">
        <v>43</v>
      </c>
      <c r="F4235" s="18">
        <v>1069</v>
      </c>
      <c r="G4235" s="18">
        <v>764.15</v>
      </c>
      <c r="H4235" s="18">
        <v>1440.77</v>
      </c>
      <c r="I4235" s="43">
        <v>346</v>
      </c>
      <c r="K4235" t="s">
        <v>5475</v>
      </c>
      <c r="L4235" s="18" t="s">
        <v>2887</v>
      </c>
    </row>
    <row r="4236" spans="1:12" x14ac:dyDescent="0.3">
      <c r="A4236" t="s">
        <v>8050</v>
      </c>
      <c r="B4236" s="18" t="s">
        <v>15</v>
      </c>
      <c r="C4236" s="18" t="s">
        <v>26</v>
      </c>
      <c r="D4236" s="18" t="s">
        <v>32</v>
      </c>
      <c r="E4236" s="18" t="s">
        <v>43</v>
      </c>
      <c r="F4236" s="18">
        <v>1091</v>
      </c>
      <c r="G4236" s="18">
        <v>382.76</v>
      </c>
      <c r="H4236" s="18">
        <v>647.29</v>
      </c>
      <c r="I4236" s="43">
        <v>491</v>
      </c>
      <c r="K4236" t="s">
        <v>4789</v>
      </c>
      <c r="L4236" s="18" t="s">
        <v>99</v>
      </c>
    </row>
    <row r="4237" spans="1:12" x14ac:dyDescent="0.3">
      <c r="A4237" t="s">
        <v>10240</v>
      </c>
      <c r="B4237" s="18" t="s">
        <v>20</v>
      </c>
      <c r="C4237" s="18" t="s">
        <v>29</v>
      </c>
      <c r="D4237" s="18" t="s">
        <v>34</v>
      </c>
      <c r="E4237" s="18" t="s">
        <v>43</v>
      </c>
      <c r="F4237" s="18">
        <v>1049</v>
      </c>
      <c r="G4237" s="18">
        <v>336.21</v>
      </c>
      <c r="H4237" s="18">
        <v>636.79</v>
      </c>
      <c r="I4237" s="43">
        <v>245</v>
      </c>
      <c r="K4237" t="s">
        <v>4455</v>
      </c>
      <c r="L4237" s="18" t="s">
        <v>3631</v>
      </c>
    </row>
    <row r="4238" spans="1:12" x14ac:dyDescent="0.3">
      <c r="A4238" t="s">
        <v>9074</v>
      </c>
      <c r="B4238" s="18" t="s">
        <v>14</v>
      </c>
      <c r="C4238" s="18" t="s">
        <v>21</v>
      </c>
      <c r="D4238" s="18" t="s">
        <v>33</v>
      </c>
      <c r="E4238" s="18" t="s">
        <v>44</v>
      </c>
      <c r="F4238" s="18">
        <v>1057</v>
      </c>
      <c r="G4238" s="18">
        <v>1550.57</v>
      </c>
      <c r="H4238" s="18">
        <v>2983.49</v>
      </c>
      <c r="I4238" s="43">
        <v>252</v>
      </c>
      <c r="K4238" t="s">
        <v>5911</v>
      </c>
      <c r="L4238" s="18" t="s">
        <v>1796</v>
      </c>
    </row>
    <row r="4239" spans="1:12" x14ac:dyDescent="0.3">
      <c r="A4239" t="s">
        <v>9887</v>
      </c>
      <c r="B4239" s="18" t="s">
        <v>16</v>
      </c>
      <c r="C4239" s="18" t="s">
        <v>30</v>
      </c>
      <c r="D4239" s="18" t="s">
        <v>32</v>
      </c>
      <c r="E4239" s="18" t="s">
        <v>44</v>
      </c>
      <c r="F4239" s="18">
        <v>1054</v>
      </c>
      <c r="G4239" s="18">
        <v>1192.6099999999999</v>
      </c>
      <c r="H4239" s="18">
        <v>1885.44</v>
      </c>
      <c r="I4239" s="43">
        <v>386</v>
      </c>
      <c r="K4239" t="s">
        <v>5368</v>
      </c>
      <c r="L4239" s="18" t="s">
        <v>3075</v>
      </c>
    </row>
    <row r="4240" spans="1:12" x14ac:dyDescent="0.3">
      <c r="A4240" t="s">
        <v>8029</v>
      </c>
      <c r="B4240" s="18" t="s">
        <v>14</v>
      </c>
      <c r="C4240" s="18" t="s">
        <v>23</v>
      </c>
      <c r="D4240" s="18" t="s">
        <v>33</v>
      </c>
      <c r="E4240" s="18" t="s">
        <v>4337</v>
      </c>
      <c r="F4240" s="18">
        <v>1064</v>
      </c>
      <c r="G4240" s="18">
        <v>1775.51</v>
      </c>
      <c r="H4240" s="18">
        <v>3125.18</v>
      </c>
      <c r="I4240" s="43">
        <v>296</v>
      </c>
      <c r="K4240" t="s">
        <v>4554</v>
      </c>
      <c r="L4240" s="18" t="s">
        <v>53</v>
      </c>
    </row>
    <row r="4241" spans="1:12" x14ac:dyDescent="0.3">
      <c r="A4241" t="s">
        <v>10522</v>
      </c>
      <c r="B4241" s="18" t="s">
        <v>13</v>
      </c>
      <c r="C4241" s="18" t="s">
        <v>27</v>
      </c>
      <c r="D4241" s="18" t="s">
        <v>31</v>
      </c>
      <c r="E4241" s="18" t="s">
        <v>44</v>
      </c>
      <c r="F4241" s="18">
        <v>1036</v>
      </c>
      <c r="G4241" s="18">
        <v>128.01</v>
      </c>
      <c r="H4241" s="18">
        <v>149.36000000000001</v>
      </c>
      <c r="I4241" s="43">
        <v>414</v>
      </c>
      <c r="K4241" t="s">
        <v>4634</v>
      </c>
      <c r="L4241" s="18" t="s">
        <v>4061</v>
      </c>
    </row>
    <row r="4242" spans="1:12" x14ac:dyDescent="0.3">
      <c r="A4242" t="s">
        <v>10550</v>
      </c>
      <c r="B4242" s="18" t="s">
        <v>18</v>
      </c>
      <c r="C4242" s="18" t="s">
        <v>23</v>
      </c>
      <c r="D4242" s="18" t="s">
        <v>35</v>
      </c>
      <c r="E4242" s="18" t="s">
        <v>36</v>
      </c>
      <c r="F4242" s="18">
        <v>1034</v>
      </c>
      <c r="G4242" s="18">
        <v>1866.17</v>
      </c>
      <c r="H4242" s="18">
        <v>3070.81</v>
      </c>
      <c r="I4242" s="43">
        <v>18</v>
      </c>
      <c r="K4242" t="s">
        <v>4591</v>
      </c>
      <c r="L4242" s="18" t="s">
        <v>4107</v>
      </c>
    </row>
    <row r="4243" spans="1:12" x14ac:dyDescent="0.3">
      <c r="A4243" t="s">
        <v>9836</v>
      </c>
      <c r="B4243" s="18" t="s">
        <v>18</v>
      </c>
      <c r="C4243" s="18" t="s">
        <v>25</v>
      </c>
      <c r="D4243" s="18" t="s">
        <v>32</v>
      </c>
      <c r="E4243" s="18" t="s">
        <v>39</v>
      </c>
      <c r="F4243" s="18">
        <v>1046</v>
      </c>
      <c r="G4243" s="18">
        <v>1570.71</v>
      </c>
      <c r="H4243" s="18">
        <v>2669.62</v>
      </c>
      <c r="I4243" s="43">
        <v>216</v>
      </c>
      <c r="K4243" t="s">
        <v>4529</v>
      </c>
      <c r="L4243" s="18" t="s">
        <v>2999</v>
      </c>
    </row>
    <row r="4244" spans="1:12" x14ac:dyDescent="0.3">
      <c r="A4244" t="s">
        <v>7685</v>
      </c>
      <c r="B4244" s="18" t="s">
        <v>20</v>
      </c>
      <c r="C4244" s="18" t="s">
        <v>24</v>
      </c>
      <c r="D4244" s="18" t="s">
        <v>33</v>
      </c>
      <c r="E4244" s="18" t="s">
        <v>38</v>
      </c>
      <c r="F4244" s="18">
        <v>1097</v>
      </c>
      <c r="G4244" s="18">
        <v>1879.76</v>
      </c>
      <c r="H4244" s="18">
        <v>3507.37</v>
      </c>
      <c r="I4244" s="43">
        <v>440</v>
      </c>
      <c r="K4244" t="s">
        <v>4743</v>
      </c>
      <c r="L4244" s="18" t="s">
        <v>3939</v>
      </c>
    </row>
    <row r="4245" spans="1:12" x14ac:dyDescent="0.3">
      <c r="A4245" t="s">
        <v>10144</v>
      </c>
      <c r="B4245" s="18" t="s">
        <v>18</v>
      </c>
      <c r="C4245" s="18" t="s">
        <v>30</v>
      </c>
      <c r="D4245" s="18" t="s">
        <v>33</v>
      </c>
      <c r="E4245" s="18" t="s">
        <v>40</v>
      </c>
      <c r="F4245" s="18">
        <v>1067</v>
      </c>
      <c r="G4245" s="18">
        <v>970.37</v>
      </c>
      <c r="H4245" s="18">
        <v>1121.4000000000001</v>
      </c>
      <c r="I4245" s="43">
        <v>472</v>
      </c>
      <c r="K4245" t="s">
        <v>5095</v>
      </c>
      <c r="L4245" s="18" t="s">
        <v>3496</v>
      </c>
    </row>
    <row r="4246" spans="1:12" x14ac:dyDescent="0.3">
      <c r="A4246" t="s">
        <v>6850</v>
      </c>
      <c r="B4246" s="18" t="s">
        <v>17</v>
      </c>
      <c r="C4246" s="18" t="s">
        <v>26</v>
      </c>
      <c r="D4246" s="18" t="s">
        <v>34</v>
      </c>
      <c r="E4246" s="18" t="s">
        <v>41</v>
      </c>
      <c r="F4246" s="18">
        <v>1010</v>
      </c>
      <c r="G4246" s="18">
        <v>1043.72</v>
      </c>
      <c r="H4246" s="18">
        <v>1447.69</v>
      </c>
      <c r="I4246" s="43">
        <v>226</v>
      </c>
      <c r="K4246" t="s">
        <v>4476</v>
      </c>
      <c r="L4246" s="18" t="s">
        <v>4229</v>
      </c>
    </row>
    <row r="4247" spans="1:12" x14ac:dyDescent="0.3">
      <c r="A4247" t="s">
        <v>9604</v>
      </c>
      <c r="B4247" s="18" t="s">
        <v>16</v>
      </c>
      <c r="C4247" s="18" t="s">
        <v>28</v>
      </c>
      <c r="D4247" s="18" t="s">
        <v>35</v>
      </c>
      <c r="E4247" s="18" t="s">
        <v>42</v>
      </c>
      <c r="F4247" s="18">
        <v>1028</v>
      </c>
      <c r="G4247" s="18">
        <v>975.1</v>
      </c>
      <c r="H4247" s="18">
        <v>1811.67</v>
      </c>
      <c r="I4247" s="43">
        <v>380</v>
      </c>
      <c r="K4247" t="s">
        <v>5362</v>
      </c>
      <c r="L4247" s="18" t="s">
        <v>2636</v>
      </c>
    </row>
    <row r="4248" spans="1:12" x14ac:dyDescent="0.3">
      <c r="A4248" t="s">
        <v>9780</v>
      </c>
      <c r="B4248" s="18" t="s">
        <v>20</v>
      </c>
      <c r="C4248" s="18" t="s">
        <v>30</v>
      </c>
      <c r="D4248" s="18" t="s">
        <v>32</v>
      </c>
      <c r="E4248" s="18" t="s">
        <v>45</v>
      </c>
      <c r="F4248" s="18">
        <v>1016</v>
      </c>
      <c r="G4248" s="18">
        <v>51.89</v>
      </c>
      <c r="H4248" s="18">
        <v>70.91</v>
      </c>
      <c r="I4248" s="43">
        <v>148</v>
      </c>
      <c r="K4248" t="s">
        <v>5463</v>
      </c>
      <c r="L4248" s="18" t="s">
        <v>2912</v>
      </c>
    </row>
    <row r="4249" spans="1:12" x14ac:dyDescent="0.3">
      <c r="A4249" t="s">
        <v>6353</v>
      </c>
      <c r="B4249" s="18" t="s">
        <v>11</v>
      </c>
      <c r="C4249" s="18" t="s">
        <v>27</v>
      </c>
      <c r="D4249" s="18" t="s">
        <v>33</v>
      </c>
      <c r="E4249" s="18" t="s">
        <v>42</v>
      </c>
      <c r="F4249" s="18">
        <v>1069</v>
      </c>
      <c r="G4249" s="18">
        <v>634.45000000000005</v>
      </c>
      <c r="H4249" s="18">
        <v>973.6</v>
      </c>
      <c r="I4249" s="43">
        <v>260</v>
      </c>
      <c r="K4249" t="s">
        <v>4936</v>
      </c>
      <c r="L4249" s="18" t="s">
        <v>1794</v>
      </c>
    </row>
    <row r="4250" spans="1:12" x14ac:dyDescent="0.3">
      <c r="A4250" t="s">
        <v>7138</v>
      </c>
      <c r="B4250" s="18" t="s">
        <v>13</v>
      </c>
      <c r="C4250" s="18" t="s">
        <v>23</v>
      </c>
      <c r="D4250" s="18" t="s">
        <v>31</v>
      </c>
      <c r="E4250" s="18" t="s">
        <v>36</v>
      </c>
      <c r="F4250" s="18">
        <v>1039</v>
      </c>
      <c r="G4250" s="18">
        <v>1280.06</v>
      </c>
      <c r="H4250" s="18">
        <v>2309.7600000000002</v>
      </c>
      <c r="I4250" s="43">
        <v>121</v>
      </c>
      <c r="K4250" t="s">
        <v>4909</v>
      </c>
      <c r="L4250" s="18" t="s">
        <v>3732</v>
      </c>
    </row>
    <row r="4251" spans="1:12" x14ac:dyDescent="0.3">
      <c r="A4251" t="s">
        <v>8070</v>
      </c>
      <c r="B4251" s="18" t="s">
        <v>15</v>
      </c>
      <c r="C4251" s="18" t="s">
        <v>25</v>
      </c>
      <c r="D4251" s="18" t="s">
        <v>34</v>
      </c>
      <c r="E4251" s="18" t="s">
        <v>43</v>
      </c>
      <c r="F4251" s="18">
        <v>1054</v>
      </c>
      <c r="G4251" s="18">
        <v>1686.52</v>
      </c>
      <c r="H4251" s="18">
        <v>3309.7</v>
      </c>
      <c r="I4251" s="43">
        <v>271</v>
      </c>
      <c r="K4251" t="s">
        <v>5677</v>
      </c>
      <c r="L4251" s="18" t="s">
        <v>131</v>
      </c>
    </row>
    <row r="4252" spans="1:12" x14ac:dyDescent="0.3">
      <c r="A4252" t="s">
        <v>8053</v>
      </c>
      <c r="B4252" s="18" t="s">
        <v>11</v>
      </c>
      <c r="C4252" s="18" t="s">
        <v>28</v>
      </c>
      <c r="D4252" s="18" t="s">
        <v>33</v>
      </c>
      <c r="E4252" s="18" t="s">
        <v>39</v>
      </c>
      <c r="F4252" s="18">
        <v>1003</v>
      </c>
      <c r="G4252" s="18">
        <v>1211.54</v>
      </c>
      <c r="H4252" s="18">
        <v>1622.07</v>
      </c>
      <c r="I4252" s="43">
        <v>301</v>
      </c>
      <c r="K4252" t="s">
        <v>5452</v>
      </c>
      <c r="L4252" s="18" t="s">
        <v>103</v>
      </c>
    </row>
    <row r="4253" spans="1:12" x14ac:dyDescent="0.3">
      <c r="A4253" t="s">
        <v>10530</v>
      </c>
      <c r="B4253" s="18" t="s">
        <v>18</v>
      </c>
      <c r="C4253" s="18" t="s">
        <v>28</v>
      </c>
      <c r="D4253" s="18" t="s">
        <v>34</v>
      </c>
      <c r="E4253" s="18" t="s">
        <v>44</v>
      </c>
      <c r="F4253" s="18">
        <v>1052</v>
      </c>
      <c r="G4253" s="18">
        <v>1844.56</v>
      </c>
      <c r="H4253" s="18">
        <v>3575.15</v>
      </c>
      <c r="I4253" s="43">
        <v>209</v>
      </c>
      <c r="K4253" t="s">
        <v>4619</v>
      </c>
      <c r="L4253" s="18" t="s">
        <v>4076</v>
      </c>
    </row>
    <row r="4254" spans="1:12" x14ac:dyDescent="0.3">
      <c r="A4254" t="s">
        <v>9607</v>
      </c>
      <c r="B4254" s="18" t="s">
        <v>11</v>
      </c>
      <c r="C4254" s="18" t="s">
        <v>28</v>
      </c>
      <c r="D4254" s="18" t="s">
        <v>32</v>
      </c>
      <c r="E4254" s="18" t="s">
        <v>38</v>
      </c>
      <c r="F4254" s="18">
        <v>1053</v>
      </c>
      <c r="G4254" s="18">
        <v>147.38999999999999</v>
      </c>
      <c r="H4254" s="18">
        <v>256.91000000000003</v>
      </c>
      <c r="I4254" s="43">
        <v>33</v>
      </c>
      <c r="K4254" t="s">
        <v>4958</v>
      </c>
      <c r="L4254" s="18" t="s">
        <v>2640</v>
      </c>
    </row>
    <row r="4255" spans="1:12" x14ac:dyDescent="0.3">
      <c r="A4255" t="s">
        <v>7642</v>
      </c>
      <c r="B4255" s="18" t="s">
        <v>19</v>
      </c>
      <c r="C4255" s="18" t="s">
        <v>25</v>
      </c>
      <c r="D4255" s="18" t="s">
        <v>33</v>
      </c>
      <c r="E4255" s="18" t="s">
        <v>44</v>
      </c>
      <c r="F4255" s="18">
        <v>1026</v>
      </c>
      <c r="G4255" s="18">
        <v>282.67</v>
      </c>
      <c r="H4255" s="18">
        <v>440.31</v>
      </c>
      <c r="I4255" s="43">
        <v>240</v>
      </c>
      <c r="K4255" t="s">
        <v>5225</v>
      </c>
      <c r="L4255" s="18" t="s">
        <v>82</v>
      </c>
    </row>
    <row r="4256" spans="1:12" x14ac:dyDescent="0.3">
      <c r="A4256" t="s">
        <v>6848</v>
      </c>
      <c r="B4256" s="18" t="s">
        <v>18</v>
      </c>
      <c r="C4256" s="18" t="s">
        <v>26</v>
      </c>
      <c r="D4256" s="18" t="s">
        <v>34</v>
      </c>
      <c r="E4256" s="18" t="s">
        <v>41</v>
      </c>
      <c r="F4256" s="18">
        <v>1027</v>
      </c>
      <c r="G4256" s="18">
        <v>704.52</v>
      </c>
      <c r="H4256" s="18">
        <v>1299.3900000000001</v>
      </c>
      <c r="I4256" s="43">
        <v>448</v>
      </c>
      <c r="K4256" t="s">
        <v>4768</v>
      </c>
      <c r="L4256" s="18" t="s">
        <v>105</v>
      </c>
    </row>
    <row r="4257" spans="1:12" x14ac:dyDescent="0.3">
      <c r="A4257" t="s">
        <v>7283</v>
      </c>
      <c r="B4257" s="18" t="s">
        <v>20</v>
      </c>
      <c r="C4257" s="18" t="s">
        <v>22</v>
      </c>
      <c r="D4257" s="18" t="s">
        <v>33</v>
      </c>
      <c r="E4257" s="18" t="s">
        <v>39</v>
      </c>
      <c r="F4257" s="18">
        <v>1042</v>
      </c>
      <c r="G4257" s="18">
        <v>862.07</v>
      </c>
      <c r="H4257" s="18">
        <v>1555.36</v>
      </c>
      <c r="I4257" s="43">
        <v>198</v>
      </c>
      <c r="K4257" t="s">
        <v>4777</v>
      </c>
      <c r="L4257" s="18" t="s">
        <v>3898</v>
      </c>
    </row>
    <row r="4258" spans="1:12" x14ac:dyDescent="0.3">
      <c r="A4258" t="s">
        <v>8043</v>
      </c>
      <c r="B4258" s="18" t="s">
        <v>15</v>
      </c>
      <c r="C4258" s="18" t="s">
        <v>29</v>
      </c>
      <c r="D4258" s="18" t="s">
        <v>31</v>
      </c>
      <c r="E4258" s="18" t="s">
        <v>42</v>
      </c>
      <c r="F4258" s="18">
        <v>1088</v>
      </c>
      <c r="G4258" s="18">
        <v>238.01</v>
      </c>
      <c r="H4258" s="18">
        <v>475.7</v>
      </c>
      <c r="I4258" s="43">
        <v>251</v>
      </c>
      <c r="K4258" t="s">
        <v>4688</v>
      </c>
      <c r="L4258" s="18" t="s">
        <v>49</v>
      </c>
    </row>
    <row r="4259" spans="1:12" x14ac:dyDescent="0.3">
      <c r="A4259" t="s">
        <v>6617</v>
      </c>
      <c r="B4259" s="18" t="s">
        <v>16</v>
      </c>
      <c r="C4259" s="18" t="s">
        <v>27</v>
      </c>
      <c r="D4259" s="18" t="s">
        <v>32</v>
      </c>
      <c r="E4259" s="18" t="s">
        <v>42</v>
      </c>
      <c r="F4259" s="18">
        <v>1062</v>
      </c>
      <c r="G4259" s="18">
        <v>711.46</v>
      </c>
      <c r="H4259" s="18">
        <v>955.05</v>
      </c>
      <c r="I4259" s="43">
        <v>370</v>
      </c>
      <c r="K4259" t="s">
        <v>5141</v>
      </c>
      <c r="L4259" s="18" t="s">
        <v>3433</v>
      </c>
    </row>
    <row r="4260" spans="1:12" x14ac:dyDescent="0.3">
      <c r="A4260" t="s">
        <v>6818</v>
      </c>
      <c r="B4260" s="18" t="s">
        <v>14</v>
      </c>
      <c r="C4260" s="18" t="s">
        <v>27</v>
      </c>
      <c r="D4260" s="18" t="s">
        <v>33</v>
      </c>
      <c r="E4260" s="18" t="s">
        <v>37</v>
      </c>
      <c r="F4260" s="18">
        <v>1039</v>
      </c>
      <c r="G4260" s="18">
        <v>1507.37</v>
      </c>
      <c r="H4260" s="18">
        <v>1872.17</v>
      </c>
      <c r="I4260" s="43">
        <v>227</v>
      </c>
      <c r="K4260" t="s">
        <v>4572</v>
      </c>
      <c r="L4260" s="18" t="s">
        <v>116</v>
      </c>
    </row>
    <row r="4261" spans="1:12" x14ac:dyDescent="0.3">
      <c r="A4261" t="s">
        <v>9944</v>
      </c>
      <c r="B4261" s="18" t="s">
        <v>20</v>
      </c>
      <c r="C4261" s="18" t="s">
        <v>21</v>
      </c>
      <c r="D4261" s="18" t="s">
        <v>34</v>
      </c>
      <c r="E4261" s="18" t="s">
        <v>39</v>
      </c>
      <c r="F4261" s="18">
        <v>1078</v>
      </c>
      <c r="G4261" s="18">
        <v>1748.28</v>
      </c>
      <c r="H4261" s="18">
        <v>3439.05</v>
      </c>
      <c r="I4261" s="43">
        <v>240</v>
      </c>
      <c r="K4261" t="s">
        <v>5306</v>
      </c>
      <c r="L4261" s="18" t="s">
        <v>3170</v>
      </c>
    </row>
    <row r="4262" spans="1:12" x14ac:dyDescent="0.3">
      <c r="A4262" t="s">
        <v>8060</v>
      </c>
      <c r="B4262" s="18" t="s">
        <v>15</v>
      </c>
      <c r="C4262" s="18" t="s">
        <v>27</v>
      </c>
      <c r="D4262" s="18" t="s">
        <v>31</v>
      </c>
      <c r="E4262" s="18" t="s">
        <v>45</v>
      </c>
      <c r="F4262" s="18">
        <v>1021</v>
      </c>
      <c r="G4262" s="18">
        <v>693.77</v>
      </c>
      <c r="H4262" s="18">
        <v>1216.74</v>
      </c>
      <c r="I4262" s="43">
        <v>91</v>
      </c>
      <c r="K4262" t="s">
        <v>5066</v>
      </c>
      <c r="L4262" s="18" t="s">
        <v>113</v>
      </c>
    </row>
    <row r="4263" spans="1:12" x14ac:dyDescent="0.3">
      <c r="A4263" t="s">
        <v>6703</v>
      </c>
      <c r="B4263" s="18" t="s">
        <v>11</v>
      </c>
      <c r="C4263" s="18" t="s">
        <v>24</v>
      </c>
      <c r="D4263" s="18" t="s">
        <v>35</v>
      </c>
      <c r="E4263" s="18" t="s">
        <v>45</v>
      </c>
      <c r="F4263" s="18">
        <v>1027</v>
      </c>
      <c r="G4263" s="18">
        <v>730.56</v>
      </c>
      <c r="H4263" s="18">
        <v>1049.67</v>
      </c>
      <c r="I4263" s="43">
        <v>150</v>
      </c>
      <c r="K4263" t="s">
        <v>4775</v>
      </c>
      <c r="L4263" s="18" t="s">
        <v>3900</v>
      </c>
    </row>
    <row r="4264" spans="1:12" x14ac:dyDescent="0.3">
      <c r="A4264" t="s">
        <v>10014</v>
      </c>
      <c r="B4264" s="18" t="s">
        <v>12</v>
      </c>
      <c r="C4264" s="18" t="s">
        <v>30</v>
      </c>
      <c r="D4264" s="18" t="s">
        <v>33</v>
      </c>
      <c r="E4264" s="18" t="s">
        <v>44</v>
      </c>
      <c r="F4264" s="18">
        <v>1041</v>
      </c>
      <c r="G4264" s="18">
        <v>1333.54</v>
      </c>
      <c r="H4264" s="18">
        <v>1996.18</v>
      </c>
      <c r="I4264" s="43">
        <v>184</v>
      </c>
      <c r="K4264" t="s">
        <v>5241</v>
      </c>
      <c r="L4264" s="18" t="s">
        <v>3291</v>
      </c>
    </row>
    <row r="4265" spans="1:12" x14ac:dyDescent="0.3">
      <c r="A4265" t="s">
        <v>7076</v>
      </c>
      <c r="B4265" s="18" t="s">
        <v>11</v>
      </c>
      <c r="C4265" s="18" t="s">
        <v>23</v>
      </c>
      <c r="D4265" s="18" t="s">
        <v>31</v>
      </c>
      <c r="E4265" s="18" t="s">
        <v>37</v>
      </c>
      <c r="F4265" s="18">
        <v>1046</v>
      </c>
      <c r="G4265" s="18">
        <v>1649.85</v>
      </c>
      <c r="H4265" s="18">
        <v>3255.31</v>
      </c>
      <c r="I4265" s="43">
        <v>460</v>
      </c>
      <c r="K4265" t="s">
        <v>4417</v>
      </c>
      <c r="L4265" s="18" t="s">
        <v>3422</v>
      </c>
    </row>
    <row r="4266" spans="1:12" x14ac:dyDescent="0.3">
      <c r="A4266" t="s">
        <v>10131</v>
      </c>
      <c r="B4266" s="18" t="s">
        <v>17</v>
      </c>
      <c r="C4266" s="18" t="s">
        <v>23</v>
      </c>
      <c r="D4266" s="18" t="s">
        <v>35</v>
      </c>
      <c r="E4266" s="18" t="s">
        <v>40</v>
      </c>
      <c r="F4266" s="18">
        <v>1073</v>
      </c>
      <c r="G4266" s="18">
        <v>707.38</v>
      </c>
      <c r="H4266" s="18">
        <v>970.2</v>
      </c>
      <c r="I4266" s="43">
        <v>127</v>
      </c>
      <c r="K4266" t="s">
        <v>5108</v>
      </c>
      <c r="L4266" s="18" t="s">
        <v>3477</v>
      </c>
    </row>
    <row r="4267" spans="1:12" x14ac:dyDescent="0.3">
      <c r="A4267" t="s">
        <v>7094</v>
      </c>
      <c r="B4267" s="18" t="s">
        <v>18</v>
      </c>
      <c r="C4267" s="18" t="s">
        <v>24</v>
      </c>
      <c r="D4267" s="18" t="s">
        <v>34</v>
      </c>
      <c r="E4267" s="18" t="s">
        <v>38</v>
      </c>
      <c r="F4267" s="18">
        <v>1029</v>
      </c>
      <c r="G4267" s="18">
        <v>1570.56</v>
      </c>
      <c r="H4267" s="18">
        <v>2081.54</v>
      </c>
      <c r="I4267" s="43">
        <v>21</v>
      </c>
      <c r="K4267" t="s">
        <v>4487</v>
      </c>
      <c r="L4267" s="18" t="s">
        <v>4218</v>
      </c>
    </row>
    <row r="4268" spans="1:12" x14ac:dyDescent="0.3">
      <c r="A4268" t="s">
        <v>7825</v>
      </c>
      <c r="B4268" s="18" t="s">
        <v>14</v>
      </c>
      <c r="C4268" s="18" t="s">
        <v>26</v>
      </c>
      <c r="D4268" s="18" t="s">
        <v>32</v>
      </c>
      <c r="E4268" s="18" t="s">
        <v>40</v>
      </c>
      <c r="F4268" s="18">
        <v>1050</v>
      </c>
      <c r="G4268" s="18">
        <v>627.35</v>
      </c>
      <c r="H4268" s="18">
        <v>896.29</v>
      </c>
      <c r="I4268" s="43">
        <v>102</v>
      </c>
      <c r="K4268" t="s">
        <v>5544</v>
      </c>
      <c r="L4268" s="18" t="s">
        <v>85</v>
      </c>
    </row>
    <row r="4269" spans="1:12" x14ac:dyDescent="0.3">
      <c r="A4269" t="s">
        <v>6676</v>
      </c>
      <c r="B4269" s="18" t="s">
        <v>12</v>
      </c>
      <c r="C4269" s="18" t="s">
        <v>21</v>
      </c>
      <c r="D4269" s="18" t="s">
        <v>32</v>
      </c>
      <c r="E4269" s="18" t="s">
        <v>42</v>
      </c>
      <c r="F4269" s="18">
        <v>1057</v>
      </c>
      <c r="G4269" s="18">
        <v>384.38</v>
      </c>
      <c r="H4269" s="18">
        <v>456.38</v>
      </c>
      <c r="I4269" s="43">
        <v>357</v>
      </c>
      <c r="K4269" t="s">
        <v>5612</v>
      </c>
      <c r="L4269" s="18" t="s">
        <v>2631</v>
      </c>
    </row>
    <row r="4270" spans="1:12" x14ac:dyDescent="0.3">
      <c r="A4270" t="s">
        <v>6926</v>
      </c>
      <c r="B4270" s="18" t="s">
        <v>12</v>
      </c>
      <c r="C4270" s="18" t="s">
        <v>21</v>
      </c>
      <c r="D4270" s="18" t="s">
        <v>34</v>
      </c>
      <c r="E4270" s="18" t="s">
        <v>43</v>
      </c>
      <c r="F4270" s="18">
        <v>1004</v>
      </c>
      <c r="G4270" s="18">
        <v>738.79</v>
      </c>
      <c r="H4270" s="18">
        <v>1219.6400000000001</v>
      </c>
      <c r="I4270" s="43">
        <v>435</v>
      </c>
      <c r="K4270" t="s">
        <v>4723</v>
      </c>
      <c r="L4270" s="18" t="s">
        <v>3963</v>
      </c>
    </row>
    <row r="4271" spans="1:12" x14ac:dyDescent="0.3">
      <c r="A4271" t="s">
        <v>8042</v>
      </c>
      <c r="B4271" s="18" t="s">
        <v>14</v>
      </c>
      <c r="C4271" s="18" t="s">
        <v>29</v>
      </c>
      <c r="D4271" s="18" t="s">
        <v>34</v>
      </c>
      <c r="E4271" s="18" t="s">
        <v>39</v>
      </c>
      <c r="F4271" s="18">
        <v>1031</v>
      </c>
      <c r="G4271" s="18">
        <v>466.36</v>
      </c>
      <c r="H4271" s="18">
        <v>522.42999999999995</v>
      </c>
      <c r="I4271" s="43">
        <v>56</v>
      </c>
      <c r="K4271" t="s">
        <v>6291</v>
      </c>
      <c r="L4271" s="18" t="s">
        <v>83</v>
      </c>
    </row>
    <row r="4272" spans="1:12" x14ac:dyDescent="0.3">
      <c r="A4272" t="s">
        <v>10321</v>
      </c>
      <c r="B4272" s="18" t="s">
        <v>20</v>
      </c>
      <c r="C4272" s="18" t="s">
        <v>26</v>
      </c>
      <c r="D4272" s="18" t="s">
        <v>34</v>
      </c>
      <c r="E4272" s="18" t="s">
        <v>41</v>
      </c>
      <c r="F4272" s="18">
        <v>1038</v>
      </c>
      <c r="G4272" s="18">
        <v>1215.6099999999999</v>
      </c>
      <c r="H4272" s="18">
        <v>2341.4299999999998</v>
      </c>
      <c r="I4272" s="43">
        <v>66</v>
      </c>
      <c r="K4272" t="s">
        <v>4899</v>
      </c>
      <c r="L4272" s="18" t="s">
        <v>3744</v>
      </c>
    </row>
    <row r="4273" spans="1:12" x14ac:dyDescent="0.3">
      <c r="A4273" t="s">
        <v>6942</v>
      </c>
      <c r="B4273" s="18" t="s">
        <v>20</v>
      </c>
      <c r="C4273" s="18" t="s">
        <v>21</v>
      </c>
      <c r="D4273" s="18" t="s">
        <v>33</v>
      </c>
      <c r="E4273" s="18" t="s">
        <v>36</v>
      </c>
      <c r="F4273" s="18">
        <v>1063</v>
      </c>
      <c r="G4273" s="18">
        <v>959.16</v>
      </c>
      <c r="H4273" s="18">
        <v>1874</v>
      </c>
      <c r="I4273" s="43">
        <v>270</v>
      </c>
      <c r="K4273" t="s">
        <v>5488</v>
      </c>
      <c r="L4273" s="18" t="s">
        <v>84</v>
      </c>
    </row>
    <row r="4274" spans="1:12" x14ac:dyDescent="0.3">
      <c r="A4274" t="s">
        <v>10399</v>
      </c>
      <c r="B4274" s="18" t="s">
        <v>14</v>
      </c>
      <c r="C4274" s="18" t="s">
        <v>24</v>
      </c>
      <c r="D4274" s="18" t="s">
        <v>34</v>
      </c>
      <c r="E4274" s="18" t="s">
        <v>37</v>
      </c>
      <c r="F4274" s="18">
        <v>1019</v>
      </c>
      <c r="G4274" s="18">
        <v>1002.95</v>
      </c>
      <c r="H4274" s="18">
        <v>1430.78</v>
      </c>
      <c r="I4274" s="43">
        <v>118</v>
      </c>
      <c r="K4274" t="s">
        <v>4806</v>
      </c>
      <c r="L4274" s="18" t="s">
        <v>3866</v>
      </c>
    </row>
    <row r="4275" spans="1:12" x14ac:dyDescent="0.3">
      <c r="A4275" t="s">
        <v>6809</v>
      </c>
      <c r="B4275" s="18" t="s">
        <v>12</v>
      </c>
      <c r="C4275" s="18" t="s">
        <v>21</v>
      </c>
      <c r="D4275" s="18" t="s">
        <v>35</v>
      </c>
      <c r="E4275" s="18" t="s">
        <v>40</v>
      </c>
      <c r="F4275" s="18">
        <v>1052</v>
      </c>
      <c r="G4275" s="18">
        <v>1182.42</v>
      </c>
      <c r="H4275" s="18">
        <v>1500.6</v>
      </c>
      <c r="I4275" s="43">
        <v>177</v>
      </c>
      <c r="K4275" t="s">
        <v>5910</v>
      </c>
      <c r="L4275" s="18" t="s">
        <v>1799</v>
      </c>
    </row>
    <row r="4276" spans="1:12" x14ac:dyDescent="0.3">
      <c r="A4276" t="s">
        <v>7011</v>
      </c>
      <c r="B4276" s="18" t="s">
        <v>18</v>
      </c>
      <c r="C4276" s="18" t="s">
        <v>25</v>
      </c>
      <c r="D4276" s="18" t="s">
        <v>31</v>
      </c>
      <c r="E4276" s="18" t="s">
        <v>41</v>
      </c>
      <c r="F4276" s="18">
        <v>1025</v>
      </c>
      <c r="G4276" s="18">
        <v>74.25</v>
      </c>
      <c r="H4276" s="18">
        <v>94.87</v>
      </c>
      <c r="I4276" s="43">
        <v>276</v>
      </c>
      <c r="K4276" t="s">
        <v>5584</v>
      </c>
      <c r="L4276" s="18" t="s">
        <v>2626</v>
      </c>
    </row>
    <row r="4277" spans="1:12" x14ac:dyDescent="0.3">
      <c r="A4277" t="s">
        <v>8420</v>
      </c>
      <c r="B4277" s="18" t="s">
        <v>20</v>
      </c>
      <c r="C4277" s="18" t="s">
        <v>21</v>
      </c>
      <c r="D4277" s="18" t="s">
        <v>31</v>
      </c>
      <c r="E4277" s="18" t="s">
        <v>43</v>
      </c>
      <c r="F4277" s="18">
        <v>1087</v>
      </c>
      <c r="G4277" s="18">
        <v>1887.68</v>
      </c>
      <c r="H4277" s="18">
        <v>3408.22</v>
      </c>
      <c r="I4277" s="43">
        <v>398</v>
      </c>
      <c r="K4277" t="s">
        <v>4947</v>
      </c>
      <c r="L4277" s="18" t="s">
        <v>725</v>
      </c>
    </row>
    <row r="4278" spans="1:12" x14ac:dyDescent="0.3">
      <c r="A4278" t="s">
        <v>9772</v>
      </c>
      <c r="B4278" s="18" t="s">
        <v>17</v>
      </c>
      <c r="C4278" s="18" t="s">
        <v>28</v>
      </c>
      <c r="D4278" s="18" t="s">
        <v>31</v>
      </c>
      <c r="E4278" s="18" t="s">
        <v>42</v>
      </c>
      <c r="F4278" s="18">
        <v>1065</v>
      </c>
      <c r="G4278" s="18">
        <v>1403.13</v>
      </c>
      <c r="H4278" s="18">
        <v>2805</v>
      </c>
      <c r="I4278" s="43">
        <v>164</v>
      </c>
      <c r="K4278" t="s">
        <v>4667</v>
      </c>
      <c r="L4278" s="18" t="s">
        <v>2897</v>
      </c>
    </row>
    <row r="4279" spans="1:12" x14ac:dyDescent="0.3">
      <c r="A4279" t="s">
        <v>8048</v>
      </c>
      <c r="B4279" s="18" t="s">
        <v>17</v>
      </c>
      <c r="C4279" s="18" t="s">
        <v>27</v>
      </c>
      <c r="D4279" s="18" t="s">
        <v>32</v>
      </c>
      <c r="E4279" s="18" t="s">
        <v>38</v>
      </c>
      <c r="F4279" s="18">
        <v>1061</v>
      </c>
      <c r="G4279" s="18">
        <v>81.540000000000006</v>
      </c>
      <c r="H4279" s="18">
        <v>121.9</v>
      </c>
      <c r="I4279" s="43">
        <v>317</v>
      </c>
      <c r="K4279" t="s">
        <v>6268</v>
      </c>
      <c r="L4279" s="18" t="s">
        <v>93</v>
      </c>
    </row>
    <row r="4280" spans="1:12" x14ac:dyDescent="0.3">
      <c r="A4280" t="s">
        <v>7272</v>
      </c>
      <c r="B4280" s="18" t="s">
        <v>19</v>
      </c>
      <c r="C4280" s="18" t="s">
        <v>21</v>
      </c>
      <c r="D4280" s="18" t="s">
        <v>34</v>
      </c>
      <c r="E4280" s="18" t="s">
        <v>42</v>
      </c>
      <c r="F4280" s="18">
        <v>1098</v>
      </c>
      <c r="G4280" s="18">
        <v>1636.49</v>
      </c>
      <c r="H4280" s="18">
        <v>2974.33</v>
      </c>
      <c r="I4280" s="43">
        <v>360</v>
      </c>
      <c r="K4280" t="s">
        <v>5060</v>
      </c>
      <c r="L4280" s="18" t="s">
        <v>3543</v>
      </c>
    </row>
    <row r="4281" spans="1:12" x14ac:dyDescent="0.3">
      <c r="A4281" t="s">
        <v>9582</v>
      </c>
      <c r="B4281" s="18" t="s">
        <v>16</v>
      </c>
      <c r="C4281" s="18" t="s">
        <v>24</v>
      </c>
      <c r="D4281" s="18" t="s">
        <v>33</v>
      </c>
      <c r="E4281" s="18" t="s">
        <v>41</v>
      </c>
      <c r="F4281" s="18">
        <v>1041</v>
      </c>
      <c r="G4281" s="18">
        <v>1494.39</v>
      </c>
      <c r="H4281" s="18">
        <v>2589.23</v>
      </c>
      <c r="I4281" s="43">
        <v>130</v>
      </c>
      <c r="K4281" t="s">
        <v>5470</v>
      </c>
      <c r="L4281" s="18" t="s">
        <v>2592</v>
      </c>
    </row>
    <row r="4282" spans="1:12" x14ac:dyDescent="0.3">
      <c r="A4282" t="s">
        <v>6625</v>
      </c>
      <c r="B4282" s="18" t="s">
        <v>15</v>
      </c>
      <c r="C4282" s="18" t="s">
        <v>30</v>
      </c>
      <c r="D4282" s="18" t="s">
        <v>31</v>
      </c>
      <c r="E4282" s="18" t="s">
        <v>36</v>
      </c>
      <c r="F4282" s="18">
        <v>1078</v>
      </c>
      <c r="G4282" s="18">
        <v>1849.42</v>
      </c>
      <c r="H4282" s="18">
        <v>2234.4499999999998</v>
      </c>
      <c r="I4282" s="43">
        <v>68</v>
      </c>
      <c r="K4282" t="s">
        <v>4733</v>
      </c>
      <c r="L4282" s="18" t="s">
        <v>3953</v>
      </c>
    </row>
    <row r="4283" spans="1:12" x14ac:dyDescent="0.3">
      <c r="A4283" t="s">
        <v>9073</v>
      </c>
      <c r="B4283" s="18" t="s">
        <v>14</v>
      </c>
      <c r="C4283" s="18" t="s">
        <v>26</v>
      </c>
      <c r="D4283" s="18" t="s">
        <v>33</v>
      </c>
      <c r="E4283" s="18" t="s">
        <v>41</v>
      </c>
      <c r="F4283" s="18">
        <v>1015</v>
      </c>
      <c r="G4283" s="18">
        <v>1744.2</v>
      </c>
      <c r="H4283" s="18">
        <v>2871.62</v>
      </c>
      <c r="I4283" s="43">
        <v>447</v>
      </c>
      <c r="K4283" t="s">
        <v>5912</v>
      </c>
      <c r="L4283" s="18" t="s">
        <v>1795</v>
      </c>
    </row>
    <row r="4284" spans="1:12" x14ac:dyDescent="0.3">
      <c r="A4284" t="s">
        <v>6934</v>
      </c>
      <c r="B4284" s="18" t="s">
        <v>11</v>
      </c>
      <c r="C4284" s="18" t="s">
        <v>24</v>
      </c>
      <c r="D4284" s="18" t="s">
        <v>32</v>
      </c>
      <c r="E4284" s="18" t="s">
        <v>37</v>
      </c>
      <c r="F4284" s="18">
        <v>1090</v>
      </c>
      <c r="G4284" s="18">
        <v>1554.52</v>
      </c>
      <c r="H4284" s="18">
        <v>2895.19</v>
      </c>
      <c r="I4284" s="43">
        <v>18</v>
      </c>
      <c r="K4284" t="s">
        <v>5608</v>
      </c>
      <c r="L4284" s="18" t="s">
        <v>2637</v>
      </c>
    </row>
    <row r="4285" spans="1:12" x14ac:dyDescent="0.3">
      <c r="A4285" t="s">
        <v>7866</v>
      </c>
      <c r="B4285" s="18" t="s">
        <v>15</v>
      </c>
      <c r="C4285" s="18" t="s">
        <v>21</v>
      </c>
      <c r="D4285" s="18" t="s">
        <v>35</v>
      </c>
      <c r="E4285" s="18" t="s">
        <v>45</v>
      </c>
      <c r="F4285" s="18">
        <v>1095</v>
      </c>
      <c r="G4285" s="18">
        <v>1668.16</v>
      </c>
      <c r="H4285" s="18">
        <v>3026.83</v>
      </c>
      <c r="I4285" s="43">
        <v>334</v>
      </c>
      <c r="K4285" t="s">
        <v>5028</v>
      </c>
      <c r="L4285" s="18" t="s">
        <v>2630</v>
      </c>
    </row>
    <row r="4286" spans="1:12" x14ac:dyDescent="0.3">
      <c r="A4286" t="s">
        <v>10357</v>
      </c>
      <c r="B4286" s="18" t="s">
        <v>17</v>
      </c>
      <c r="C4286" s="18" t="s">
        <v>26</v>
      </c>
      <c r="D4286" s="18" t="s">
        <v>34</v>
      </c>
      <c r="E4286" s="18" t="s">
        <v>37</v>
      </c>
      <c r="F4286" s="18">
        <v>1049</v>
      </c>
      <c r="G4286" s="18">
        <v>1058.3800000000001</v>
      </c>
      <c r="H4286" s="18">
        <v>1723.96</v>
      </c>
      <c r="I4286" s="43">
        <v>383</v>
      </c>
      <c r="K4286" t="s">
        <v>4861</v>
      </c>
      <c r="L4286" s="18" t="s">
        <v>3792</v>
      </c>
    </row>
    <row r="4287" spans="1:12" x14ac:dyDescent="0.3">
      <c r="A4287" t="s">
        <v>10015</v>
      </c>
      <c r="B4287" s="18" t="s">
        <v>11</v>
      </c>
      <c r="C4287" s="18" t="s">
        <v>28</v>
      </c>
      <c r="D4287" s="18" t="s">
        <v>32</v>
      </c>
      <c r="E4287" s="18" t="s">
        <v>42</v>
      </c>
      <c r="F4287" s="18">
        <v>1062</v>
      </c>
      <c r="G4287" s="18">
        <v>1768.84</v>
      </c>
      <c r="H4287" s="18">
        <v>2678.16</v>
      </c>
      <c r="I4287" s="43">
        <v>44</v>
      </c>
      <c r="K4287" t="s">
        <v>5117</v>
      </c>
      <c r="L4287" s="18" t="s">
        <v>3292</v>
      </c>
    </row>
    <row r="4288" spans="1:12" x14ac:dyDescent="0.3">
      <c r="A4288" t="s">
        <v>9521</v>
      </c>
      <c r="B4288" s="18" t="s">
        <v>16</v>
      </c>
      <c r="C4288" s="18" t="s">
        <v>27</v>
      </c>
      <c r="D4288" s="18" t="s">
        <v>32</v>
      </c>
      <c r="E4288" s="18" t="s">
        <v>44</v>
      </c>
      <c r="F4288" s="18">
        <v>1065</v>
      </c>
      <c r="G4288" s="18">
        <v>780.87</v>
      </c>
      <c r="H4288" s="18">
        <v>1362.7</v>
      </c>
      <c r="I4288" s="43">
        <v>25</v>
      </c>
      <c r="K4288" t="s">
        <v>5669</v>
      </c>
      <c r="L4288" s="18" t="s">
        <v>2502</v>
      </c>
    </row>
    <row r="4289" spans="1:12" x14ac:dyDescent="0.3">
      <c r="A4289" t="s">
        <v>10418</v>
      </c>
      <c r="B4289" s="18" t="s">
        <v>11</v>
      </c>
      <c r="C4289" s="18" t="s">
        <v>21</v>
      </c>
      <c r="D4289" s="18" t="s">
        <v>34</v>
      </c>
      <c r="E4289" s="18" t="s">
        <v>38</v>
      </c>
      <c r="F4289" s="18">
        <v>1098</v>
      </c>
      <c r="G4289" s="18">
        <v>1056.68</v>
      </c>
      <c r="H4289" s="18">
        <v>1972.34</v>
      </c>
      <c r="I4289" s="43">
        <v>351</v>
      </c>
      <c r="K4289" t="s">
        <v>4785</v>
      </c>
      <c r="L4289" s="18" t="s">
        <v>3891</v>
      </c>
    </row>
    <row r="4290" spans="1:12" x14ac:dyDescent="0.3">
      <c r="A4290" t="s">
        <v>9603</v>
      </c>
      <c r="B4290" s="18" t="s">
        <v>18</v>
      </c>
      <c r="C4290" s="18" t="s">
        <v>23</v>
      </c>
      <c r="D4290" s="18" t="s">
        <v>34</v>
      </c>
      <c r="E4290" s="18" t="s">
        <v>36</v>
      </c>
      <c r="F4290" s="18">
        <v>1005</v>
      </c>
      <c r="G4290" s="18">
        <v>1594.54</v>
      </c>
      <c r="H4290" s="18">
        <v>2793.18</v>
      </c>
      <c r="I4290" s="43">
        <v>250</v>
      </c>
      <c r="K4290" t="s">
        <v>5609</v>
      </c>
      <c r="L4290" s="18" t="s">
        <v>2635</v>
      </c>
    </row>
    <row r="4291" spans="1:12" x14ac:dyDescent="0.3">
      <c r="A4291" t="s">
        <v>6640</v>
      </c>
      <c r="B4291" s="18" t="s">
        <v>19</v>
      </c>
      <c r="C4291" s="18" t="s">
        <v>27</v>
      </c>
      <c r="D4291" s="18" t="s">
        <v>33</v>
      </c>
      <c r="E4291" s="18" t="s">
        <v>42</v>
      </c>
      <c r="F4291" s="18">
        <v>1012</v>
      </c>
      <c r="G4291" s="18">
        <v>140.82</v>
      </c>
      <c r="H4291" s="18">
        <v>246.39</v>
      </c>
      <c r="I4291" s="43">
        <v>200</v>
      </c>
      <c r="K4291" t="s">
        <v>4922</v>
      </c>
      <c r="L4291" s="18" t="s">
        <v>1798</v>
      </c>
    </row>
    <row r="4292" spans="1:12" x14ac:dyDescent="0.3">
      <c r="A4292" t="s">
        <v>8031</v>
      </c>
      <c r="B4292" s="18" t="s">
        <v>4332</v>
      </c>
      <c r="C4292" s="18" t="s">
        <v>29</v>
      </c>
      <c r="D4292" s="18" t="s">
        <v>4339</v>
      </c>
      <c r="E4292" s="18" t="s">
        <v>37</v>
      </c>
      <c r="F4292" s="18">
        <v>1084</v>
      </c>
      <c r="G4292" s="18">
        <v>760.47</v>
      </c>
      <c r="H4292" s="18">
        <v>1096.33</v>
      </c>
      <c r="I4292" s="43">
        <v>267</v>
      </c>
      <c r="K4292" t="s">
        <v>4777</v>
      </c>
      <c r="L4292" s="18" t="s">
        <v>60</v>
      </c>
    </row>
    <row r="4293" spans="1:12" x14ac:dyDescent="0.3">
      <c r="A4293" t="s">
        <v>10439</v>
      </c>
      <c r="B4293" s="18" t="s">
        <v>18</v>
      </c>
      <c r="C4293" s="18" t="s">
        <v>22</v>
      </c>
      <c r="D4293" s="18" t="s">
        <v>33</v>
      </c>
      <c r="E4293" s="18" t="s">
        <v>41</v>
      </c>
      <c r="F4293" s="18">
        <v>1075</v>
      </c>
      <c r="G4293" s="18">
        <v>1070.1400000000001</v>
      </c>
      <c r="H4293" s="18">
        <v>1648.97</v>
      </c>
      <c r="I4293" s="43">
        <v>216</v>
      </c>
      <c r="K4293" t="s">
        <v>4757</v>
      </c>
      <c r="L4293" s="18" t="s">
        <v>3922</v>
      </c>
    </row>
    <row r="4294" spans="1:12" x14ac:dyDescent="0.3">
      <c r="A4294" t="s">
        <v>9765</v>
      </c>
      <c r="B4294" s="18" t="s">
        <v>16</v>
      </c>
      <c r="C4294" s="18" t="s">
        <v>25</v>
      </c>
      <c r="D4294" s="18" t="s">
        <v>31</v>
      </c>
      <c r="E4294" s="18" t="s">
        <v>45</v>
      </c>
      <c r="F4294" s="18">
        <v>1017</v>
      </c>
      <c r="G4294" s="18">
        <v>1092.71</v>
      </c>
      <c r="H4294" s="18">
        <v>1638.44</v>
      </c>
      <c r="I4294" s="43">
        <v>217</v>
      </c>
      <c r="K4294" t="s">
        <v>5473</v>
      </c>
      <c r="L4294" s="18" t="s">
        <v>2889</v>
      </c>
    </row>
    <row r="4295" spans="1:12" x14ac:dyDescent="0.3">
      <c r="A4295" t="s">
        <v>9602</v>
      </c>
      <c r="B4295" s="18" t="s">
        <v>12</v>
      </c>
      <c r="C4295" s="18" t="s">
        <v>26</v>
      </c>
      <c r="D4295" s="18" t="s">
        <v>33</v>
      </c>
      <c r="E4295" s="18" t="s">
        <v>45</v>
      </c>
      <c r="F4295" s="18">
        <v>1092</v>
      </c>
      <c r="G4295" s="18">
        <v>1135.6600000000001</v>
      </c>
      <c r="H4295" s="18">
        <v>1407.07</v>
      </c>
      <c r="I4295" s="43">
        <v>192</v>
      </c>
      <c r="K4295" t="s">
        <v>4507</v>
      </c>
      <c r="L4295" s="18" t="s">
        <v>2634</v>
      </c>
    </row>
    <row r="4296" spans="1:12" x14ac:dyDescent="0.3">
      <c r="A4296" t="s">
        <v>7299</v>
      </c>
      <c r="B4296" s="18" t="s">
        <v>16</v>
      </c>
      <c r="C4296" s="18" t="s">
        <v>28</v>
      </c>
      <c r="D4296" s="18" t="s">
        <v>31</v>
      </c>
      <c r="E4296" s="18" t="s">
        <v>45</v>
      </c>
      <c r="F4296" s="18">
        <v>1009</v>
      </c>
      <c r="G4296" s="18">
        <v>1055.08</v>
      </c>
      <c r="H4296" s="18">
        <v>1362.36</v>
      </c>
      <c r="I4296" s="43">
        <v>74</v>
      </c>
      <c r="K4296" t="s">
        <v>5610</v>
      </c>
      <c r="L4296" s="18" t="s">
        <v>2633</v>
      </c>
    </row>
    <row r="4297" spans="1:12" x14ac:dyDescent="0.3">
      <c r="A4297" t="s">
        <v>9467</v>
      </c>
      <c r="B4297" s="18" t="s">
        <v>18</v>
      </c>
      <c r="C4297" s="18" t="s">
        <v>23</v>
      </c>
      <c r="D4297" s="18" t="s">
        <v>33</v>
      </c>
      <c r="E4297" s="18" t="s">
        <v>42</v>
      </c>
      <c r="F4297" s="18">
        <v>1071</v>
      </c>
      <c r="G4297" s="18">
        <v>1811.19</v>
      </c>
      <c r="H4297" s="18">
        <v>2548.7399999999998</v>
      </c>
      <c r="I4297" s="43">
        <v>24</v>
      </c>
      <c r="K4297" t="s">
        <v>4645</v>
      </c>
      <c r="L4297" s="18" t="s">
        <v>2413</v>
      </c>
    </row>
    <row r="4298" spans="1:12" x14ac:dyDescent="0.3">
      <c r="A4298" t="s">
        <v>10172</v>
      </c>
      <c r="B4298" s="18" t="s">
        <v>15</v>
      </c>
      <c r="C4298" s="18" t="s">
        <v>28</v>
      </c>
      <c r="D4298" s="18" t="s">
        <v>35</v>
      </c>
      <c r="E4298" s="18" t="s">
        <v>43</v>
      </c>
      <c r="F4298" s="18">
        <v>1027</v>
      </c>
      <c r="G4298" s="18">
        <v>534.08000000000004</v>
      </c>
      <c r="H4298" s="18">
        <v>932.93</v>
      </c>
      <c r="I4298" s="43">
        <v>91</v>
      </c>
      <c r="K4298" t="s">
        <v>5067</v>
      </c>
      <c r="L4298" s="18" t="s">
        <v>1589</v>
      </c>
    </row>
    <row r="4299" spans="1:12" x14ac:dyDescent="0.3">
      <c r="A4299" t="s">
        <v>9769</v>
      </c>
      <c r="B4299" s="18" t="s">
        <v>20</v>
      </c>
      <c r="C4299" s="18" t="s">
        <v>27</v>
      </c>
      <c r="D4299" s="18" t="s">
        <v>32</v>
      </c>
      <c r="E4299" s="18" t="s">
        <v>43</v>
      </c>
      <c r="F4299" s="18">
        <v>1026</v>
      </c>
      <c r="G4299" s="18">
        <v>535</v>
      </c>
      <c r="H4299" s="18">
        <v>1045.8499999999999</v>
      </c>
      <c r="I4299" s="43">
        <v>250</v>
      </c>
      <c r="K4299" t="s">
        <v>5249</v>
      </c>
      <c r="L4299" s="18" t="s">
        <v>2894</v>
      </c>
    </row>
    <row r="4300" spans="1:12" x14ac:dyDescent="0.3">
      <c r="A4300" t="s">
        <v>8014</v>
      </c>
      <c r="B4300" s="18" t="s">
        <v>12</v>
      </c>
      <c r="C4300" s="18" t="s">
        <v>22</v>
      </c>
      <c r="D4300" s="18" t="s">
        <v>31</v>
      </c>
      <c r="E4300" s="18" t="s">
        <v>45</v>
      </c>
      <c r="F4300" s="18">
        <v>1076</v>
      </c>
      <c r="G4300" s="18">
        <v>331.18</v>
      </c>
      <c r="H4300" s="18">
        <v>430.64</v>
      </c>
      <c r="I4300" s="43">
        <v>24</v>
      </c>
      <c r="K4300" t="s">
        <v>4815</v>
      </c>
      <c r="L4300" s="18" t="s">
        <v>3855</v>
      </c>
    </row>
    <row r="4301" spans="1:12" x14ac:dyDescent="0.3">
      <c r="A4301" t="s">
        <v>7524</v>
      </c>
      <c r="B4301" s="18" t="s">
        <v>19</v>
      </c>
      <c r="C4301" s="18" t="s">
        <v>30</v>
      </c>
      <c r="D4301" s="18" t="s">
        <v>31</v>
      </c>
      <c r="E4301" s="18" t="s">
        <v>44</v>
      </c>
      <c r="F4301" s="18">
        <v>1065</v>
      </c>
      <c r="G4301" s="18">
        <v>1675.17</v>
      </c>
      <c r="H4301" s="18">
        <v>2647.78</v>
      </c>
      <c r="I4301" s="43">
        <v>337</v>
      </c>
      <c r="K4301" t="s">
        <v>4717</v>
      </c>
      <c r="L4301" s="18" t="s">
        <v>3969</v>
      </c>
    </row>
    <row r="4302" spans="1:12" x14ac:dyDescent="0.3">
      <c r="A4302" t="s">
        <v>6915</v>
      </c>
      <c r="B4302" s="18" t="s">
        <v>11</v>
      </c>
      <c r="C4302" s="18" t="s">
        <v>24</v>
      </c>
      <c r="D4302" s="18" t="s">
        <v>34</v>
      </c>
      <c r="E4302" s="18" t="s">
        <v>40</v>
      </c>
      <c r="F4302" s="18">
        <v>1068</v>
      </c>
      <c r="G4302" s="18">
        <v>979.4</v>
      </c>
      <c r="H4302" s="18">
        <v>1387.21</v>
      </c>
      <c r="I4302" s="43">
        <v>381</v>
      </c>
      <c r="K4302" t="s">
        <v>4429</v>
      </c>
      <c r="L4302" s="18" t="s">
        <v>4276</v>
      </c>
    </row>
    <row r="4303" spans="1:12" x14ac:dyDescent="0.3">
      <c r="A4303" t="s">
        <v>7662</v>
      </c>
      <c r="B4303" s="18" t="s">
        <v>19</v>
      </c>
      <c r="C4303" s="18" t="s">
        <v>30</v>
      </c>
      <c r="D4303" s="18" t="s">
        <v>33</v>
      </c>
      <c r="E4303" s="18" t="s">
        <v>36</v>
      </c>
      <c r="F4303" s="18">
        <v>1081</v>
      </c>
      <c r="G4303" s="18">
        <v>81.760000000000005</v>
      </c>
      <c r="H4303" s="18">
        <v>99.24</v>
      </c>
      <c r="I4303" s="43">
        <v>265</v>
      </c>
      <c r="K4303" t="s">
        <v>5474</v>
      </c>
      <c r="L4303" s="18" t="s">
        <v>2888</v>
      </c>
    </row>
    <row r="4304" spans="1:12" x14ac:dyDescent="0.3">
      <c r="A4304" t="s">
        <v>10555</v>
      </c>
      <c r="B4304" s="18" t="s">
        <v>13</v>
      </c>
      <c r="C4304" s="18" t="s">
        <v>24</v>
      </c>
      <c r="D4304" s="18" t="s">
        <v>31</v>
      </c>
      <c r="E4304" s="18" t="s">
        <v>42</v>
      </c>
      <c r="F4304" s="18">
        <v>1060</v>
      </c>
      <c r="G4304" s="18">
        <v>1588.32</v>
      </c>
      <c r="H4304" s="18">
        <v>2510.88</v>
      </c>
      <c r="I4304" s="43">
        <v>323</v>
      </c>
      <c r="K4304" t="s">
        <v>4579</v>
      </c>
      <c r="L4304" s="18" t="s">
        <v>4121</v>
      </c>
    </row>
    <row r="4305" spans="1:12" x14ac:dyDescent="0.3">
      <c r="A4305" t="s">
        <v>6825</v>
      </c>
      <c r="B4305" s="18" t="s">
        <v>12</v>
      </c>
      <c r="C4305" s="18" t="s">
        <v>23</v>
      </c>
      <c r="D4305" s="18" t="s">
        <v>34</v>
      </c>
      <c r="E4305" s="18" t="s">
        <v>41</v>
      </c>
      <c r="F4305" s="18">
        <v>1078</v>
      </c>
      <c r="G4305" s="18">
        <v>924.55</v>
      </c>
      <c r="H4305" s="18">
        <v>1431.62</v>
      </c>
      <c r="I4305" s="43">
        <v>441</v>
      </c>
      <c r="K4305" t="s">
        <v>4446</v>
      </c>
      <c r="L4305" s="18" t="s">
        <v>4260</v>
      </c>
    </row>
    <row r="4306" spans="1:12" x14ac:dyDescent="0.3">
      <c r="A4306" t="s">
        <v>10615</v>
      </c>
      <c r="B4306" s="18" t="s">
        <v>19</v>
      </c>
      <c r="C4306" s="18" t="s">
        <v>25</v>
      </c>
      <c r="D4306" s="18" t="s">
        <v>32</v>
      </c>
      <c r="E4306" s="18" t="s">
        <v>38</v>
      </c>
      <c r="F4306" s="18">
        <v>1032</v>
      </c>
      <c r="G4306" s="18">
        <v>319.60000000000002</v>
      </c>
      <c r="H4306" s="18">
        <v>505.13</v>
      </c>
      <c r="I4306" s="43">
        <v>262</v>
      </c>
      <c r="K4306" t="s">
        <v>4493</v>
      </c>
      <c r="L4306" s="18" t="s">
        <v>4212</v>
      </c>
    </row>
    <row r="4307" spans="1:12" x14ac:dyDescent="0.3">
      <c r="A4307" t="s">
        <v>7467</v>
      </c>
      <c r="B4307" s="18" t="s">
        <v>20</v>
      </c>
      <c r="C4307" s="18" t="s">
        <v>21</v>
      </c>
      <c r="D4307" s="18" t="s">
        <v>33</v>
      </c>
      <c r="E4307" s="18" t="s">
        <v>41</v>
      </c>
      <c r="F4307" s="18">
        <v>1060</v>
      </c>
      <c r="G4307" s="18">
        <v>334.38</v>
      </c>
      <c r="H4307" s="18">
        <v>413.09</v>
      </c>
      <c r="I4307" s="43">
        <v>446</v>
      </c>
      <c r="K4307" t="s">
        <v>5238</v>
      </c>
      <c r="L4307" s="18" t="s">
        <v>3294</v>
      </c>
    </row>
    <row r="4308" spans="1:12" x14ac:dyDescent="0.3">
      <c r="A4308" t="s">
        <v>10279</v>
      </c>
      <c r="B4308" s="18" t="s">
        <v>13</v>
      </c>
      <c r="C4308" s="18" t="s">
        <v>24</v>
      </c>
      <c r="D4308" s="18" t="s">
        <v>32</v>
      </c>
      <c r="E4308" s="18" t="s">
        <v>42</v>
      </c>
      <c r="F4308" s="18">
        <v>1062</v>
      </c>
      <c r="G4308" s="18">
        <v>986.35</v>
      </c>
      <c r="H4308" s="18">
        <v>1133.54</v>
      </c>
      <c r="I4308" s="43">
        <v>387</v>
      </c>
      <c r="K4308" t="s">
        <v>4950</v>
      </c>
      <c r="L4308" s="18" t="s">
        <v>3683</v>
      </c>
    </row>
    <row r="4309" spans="1:12" x14ac:dyDescent="0.3">
      <c r="A4309" t="s">
        <v>10514</v>
      </c>
      <c r="B4309" s="18" t="s">
        <v>16</v>
      </c>
      <c r="C4309" s="18" t="s">
        <v>27</v>
      </c>
      <c r="D4309" s="18" t="s">
        <v>32</v>
      </c>
      <c r="E4309" s="18" t="s">
        <v>45</v>
      </c>
      <c r="F4309" s="18">
        <v>1012</v>
      </c>
      <c r="G4309" s="18">
        <v>1239.1400000000001</v>
      </c>
      <c r="H4309" s="18">
        <v>1454.6</v>
      </c>
      <c r="I4309" s="43">
        <v>459</v>
      </c>
      <c r="K4309" t="s">
        <v>4644</v>
      </c>
      <c r="L4309" s="18" t="s">
        <v>4051</v>
      </c>
    </row>
    <row r="4310" spans="1:12" x14ac:dyDescent="0.3">
      <c r="A4310" t="s">
        <v>9766</v>
      </c>
      <c r="B4310" s="18" t="s">
        <v>12</v>
      </c>
      <c r="C4310" s="18" t="s">
        <v>30</v>
      </c>
      <c r="D4310" s="18" t="s">
        <v>31</v>
      </c>
      <c r="E4310" s="18" t="s">
        <v>38</v>
      </c>
      <c r="F4310" s="18">
        <v>1069</v>
      </c>
      <c r="G4310" s="18">
        <v>416.39</v>
      </c>
      <c r="H4310" s="18">
        <v>578.25</v>
      </c>
      <c r="I4310" s="43">
        <v>236</v>
      </c>
      <c r="K4310" t="s">
        <v>5224</v>
      </c>
      <c r="L4310" s="18" t="s">
        <v>2890</v>
      </c>
    </row>
    <row r="4311" spans="1:12" x14ac:dyDescent="0.3">
      <c r="A4311" t="s">
        <v>6400</v>
      </c>
      <c r="B4311" s="18" t="s">
        <v>17</v>
      </c>
      <c r="C4311" s="18" t="s">
        <v>23</v>
      </c>
      <c r="D4311" s="18" t="s">
        <v>35</v>
      </c>
      <c r="E4311" s="18" t="s">
        <v>43</v>
      </c>
      <c r="F4311" s="18">
        <v>1099</v>
      </c>
      <c r="G4311" s="18">
        <v>1803.85</v>
      </c>
      <c r="H4311" s="18">
        <v>2709.55</v>
      </c>
      <c r="I4311" s="43">
        <v>331</v>
      </c>
      <c r="K4311" t="s">
        <v>5415</v>
      </c>
      <c r="L4311" s="18" t="s">
        <v>2993</v>
      </c>
    </row>
    <row r="4312" spans="1:12" x14ac:dyDescent="0.3">
      <c r="A4312" t="s">
        <v>10391</v>
      </c>
      <c r="B4312" s="18" t="s">
        <v>12</v>
      </c>
      <c r="C4312" s="18" t="s">
        <v>21</v>
      </c>
      <c r="D4312" s="18" t="s">
        <v>32</v>
      </c>
      <c r="E4312" s="18" t="s">
        <v>38</v>
      </c>
      <c r="F4312" s="18">
        <v>1080</v>
      </c>
      <c r="G4312" s="18">
        <v>502.22</v>
      </c>
      <c r="H4312" s="18">
        <v>775.37</v>
      </c>
      <c r="I4312" s="43">
        <v>386</v>
      </c>
      <c r="K4312" t="s">
        <v>4817</v>
      </c>
      <c r="L4312" s="18" t="s">
        <v>3853</v>
      </c>
    </row>
    <row r="4313" spans="1:12" x14ac:dyDescent="0.3">
      <c r="A4313" t="s">
        <v>6761</v>
      </c>
      <c r="B4313" s="18" t="s">
        <v>16</v>
      </c>
      <c r="C4313" s="18" t="s">
        <v>26</v>
      </c>
      <c r="D4313" s="18" t="s">
        <v>31</v>
      </c>
      <c r="E4313" s="18" t="s">
        <v>40</v>
      </c>
      <c r="F4313" s="18">
        <v>1019</v>
      </c>
      <c r="G4313" s="18">
        <v>1582.33</v>
      </c>
      <c r="H4313" s="18">
        <v>2630.18</v>
      </c>
      <c r="I4313" s="43">
        <v>134</v>
      </c>
      <c r="K4313" t="s">
        <v>4546</v>
      </c>
      <c r="L4313" s="18" t="s">
        <v>4154</v>
      </c>
    </row>
    <row r="4314" spans="1:12" x14ac:dyDescent="0.3">
      <c r="A4314" t="s">
        <v>6631</v>
      </c>
      <c r="B4314" s="18" t="s">
        <v>12</v>
      </c>
      <c r="C4314" s="18" t="s">
        <v>23</v>
      </c>
      <c r="D4314" s="18" t="s">
        <v>34</v>
      </c>
      <c r="E4314" s="18" t="s">
        <v>37</v>
      </c>
      <c r="F4314" s="18">
        <v>1026</v>
      </c>
      <c r="G4314" s="18">
        <v>770.31</v>
      </c>
      <c r="H4314" s="18">
        <v>1103.79</v>
      </c>
      <c r="I4314" s="43">
        <v>218</v>
      </c>
      <c r="K4314" t="s">
        <v>5260</v>
      </c>
      <c r="L4314" s="18" t="s">
        <v>89</v>
      </c>
    </row>
    <row r="4315" spans="1:12" x14ac:dyDescent="0.3">
      <c r="A4315" t="s">
        <v>7839</v>
      </c>
      <c r="B4315" s="18" t="s">
        <v>18</v>
      </c>
      <c r="C4315" s="18" t="s">
        <v>28</v>
      </c>
      <c r="D4315" s="18" t="s">
        <v>33</v>
      </c>
      <c r="E4315" s="18" t="s">
        <v>36</v>
      </c>
      <c r="F4315" s="18">
        <v>1057</v>
      </c>
      <c r="G4315" s="18">
        <v>98.55</v>
      </c>
      <c r="H4315" s="18">
        <v>191.64</v>
      </c>
      <c r="I4315" s="43">
        <v>346</v>
      </c>
      <c r="K4315" t="s">
        <v>4425</v>
      </c>
      <c r="L4315" s="18" t="s">
        <v>4169</v>
      </c>
    </row>
    <row r="4316" spans="1:12" x14ac:dyDescent="0.3">
      <c r="A4316" t="s">
        <v>6837</v>
      </c>
      <c r="B4316" s="18" t="s">
        <v>20</v>
      </c>
      <c r="C4316" s="18" t="s">
        <v>29</v>
      </c>
      <c r="D4316" s="18" t="s">
        <v>34</v>
      </c>
      <c r="E4316" s="18" t="s">
        <v>39</v>
      </c>
      <c r="F4316" s="18">
        <v>1019</v>
      </c>
      <c r="G4316" s="18">
        <v>1433.26</v>
      </c>
      <c r="H4316" s="18">
        <v>2115.89</v>
      </c>
      <c r="I4316" s="43">
        <v>481</v>
      </c>
      <c r="K4316" t="s">
        <v>4391</v>
      </c>
      <c r="L4316" s="18" t="s">
        <v>4313</v>
      </c>
    </row>
    <row r="4317" spans="1:12" x14ac:dyDescent="0.3">
      <c r="A4317" t="s">
        <v>8419</v>
      </c>
      <c r="B4317" s="18" t="s">
        <v>14</v>
      </c>
      <c r="C4317" s="18" t="s">
        <v>29</v>
      </c>
      <c r="D4317" s="18" t="s">
        <v>35</v>
      </c>
      <c r="E4317" s="18" t="s">
        <v>44</v>
      </c>
      <c r="F4317" s="18">
        <v>1057</v>
      </c>
      <c r="G4317" s="18">
        <v>1242.58</v>
      </c>
      <c r="H4317" s="18">
        <v>2104.38</v>
      </c>
      <c r="I4317" s="43">
        <v>39</v>
      </c>
      <c r="K4317" t="s">
        <v>4390</v>
      </c>
      <c r="L4317" s="18" t="s">
        <v>724</v>
      </c>
    </row>
    <row r="4318" spans="1:12" x14ac:dyDescent="0.3">
      <c r="A4318" t="s">
        <v>7822</v>
      </c>
      <c r="B4318" s="18" t="s">
        <v>17</v>
      </c>
      <c r="C4318" s="18" t="s">
        <v>25</v>
      </c>
      <c r="D4318" s="18" t="s">
        <v>31</v>
      </c>
      <c r="E4318" s="18" t="s">
        <v>36</v>
      </c>
      <c r="F4318" s="18">
        <v>1030</v>
      </c>
      <c r="G4318" s="18">
        <v>935.7</v>
      </c>
      <c r="H4318" s="18">
        <v>1410.07</v>
      </c>
      <c r="I4318" s="43">
        <v>135</v>
      </c>
      <c r="K4318" t="s">
        <v>4480</v>
      </c>
      <c r="L4318" s="18" t="s">
        <v>3970</v>
      </c>
    </row>
    <row r="4319" spans="1:12" x14ac:dyDescent="0.3">
      <c r="A4319" t="s">
        <v>6680</v>
      </c>
      <c r="B4319" s="18" t="s">
        <v>14</v>
      </c>
      <c r="C4319" s="18" t="s">
        <v>23</v>
      </c>
      <c r="D4319" s="18" t="s">
        <v>34</v>
      </c>
      <c r="E4319" s="18" t="s">
        <v>39</v>
      </c>
      <c r="F4319" s="18">
        <v>1068</v>
      </c>
      <c r="G4319" s="18">
        <v>1677.31</v>
      </c>
      <c r="H4319" s="18">
        <v>1847.61</v>
      </c>
      <c r="I4319" s="43">
        <v>360</v>
      </c>
      <c r="K4319" t="s">
        <v>4668</v>
      </c>
      <c r="L4319" s="18" t="s">
        <v>726</v>
      </c>
    </row>
    <row r="4320" spans="1:12" x14ac:dyDescent="0.3">
      <c r="A4320" t="s">
        <v>9762</v>
      </c>
      <c r="B4320" s="18" t="s">
        <v>12</v>
      </c>
      <c r="C4320" s="18" t="s">
        <v>22</v>
      </c>
      <c r="D4320" s="18" t="s">
        <v>34</v>
      </c>
      <c r="E4320" s="18" t="s">
        <v>44</v>
      </c>
      <c r="F4320" s="18">
        <v>1097</v>
      </c>
      <c r="G4320" s="18">
        <v>636.99</v>
      </c>
      <c r="H4320" s="18">
        <v>1185.5</v>
      </c>
      <c r="I4320" s="43">
        <v>263</v>
      </c>
      <c r="K4320" t="s">
        <v>5142</v>
      </c>
      <c r="L4320" s="18" t="s">
        <v>2883</v>
      </c>
    </row>
    <row r="4321" spans="1:12" x14ac:dyDescent="0.3">
      <c r="A4321" t="s">
        <v>6355</v>
      </c>
      <c r="B4321" s="18" t="s">
        <v>14</v>
      </c>
      <c r="C4321" s="18" t="s">
        <v>27</v>
      </c>
      <c r="D4321" s="18" t="s">
        <v>4335</v>
      </c>
      <c r="E4321" s="18" t="s">
        <v>4336</v>
      </c>
      <c r="F4321" s="18">
        <v>1071</v>
      </c>
      <c r="G4321" s="18">
        <v>644.79999999999995</v>
      </c>
      <c r="H4321" s="18">
        <v>725.13</v>
      </c>
      <c r="I4321" s="43">
        <v>45</v>
      </c>
      <c r="K4321" t="s">
        <v>5929</v>
      </c>
      <c r="L4321" s="18" t="s">
        <v>58</v>
      </c>
    </row>
    <row r="4322" spans="1:12" x14ac:dyDescent="0.3">
      <c r="A4322" t="s">
        <v>7882</v>
      </c>
      <c r="B4322" s="18" t="s">
        <v>15</v>
      </c>
      <c r="C4322" s="18" t="s">
        <v>23</v>
      </c>
      <c r="D4322" s="18" t="s">
        <v>35</v>
      </c>
      <c r="E4322" s="18" t="s">
        <v>37</v>
      </c>
      <c r="F4322" s="18">
        <v>1081</v>
      </c>
      <c r="G4322" s="18">
        <v>915.41</v>
      </c>
      <c r="H4322" s="18">
        <v>1507.68</v>
      </c>
      <c r="I4322" s="43">
        <v>300</v>
      </c>
      <c r="K4322" t="s">
        <v>4621</v>
      </c>
      <c r="L4322" s="18" t="s">
        <v>133</v>
      </c>
    </row>
    <row r="4323" spans="1:12" x14ac:dyDescent="0.3">
      <c r="A4323" t="s">
        <v>10107</v>
      </c>
      <c r="B4323" s="18" t="s">
        <v>16</v>
      </c>
      <c r="C4323" s="18" t="s">
        <v>23</v>
      </c>
      <c r="D4323" s="18" t="s">
        <v>32</v>
      </c>
      <c r="E4323" s="18" t="s">
        <v>40</v>
      </c>
      <c r="F4323" s="18">
        <v>1096</v>
      </c>
      <c r="G4323" s="18">
        <v>249.05</v>
      </c>
      <c r="H4323" s="18">
        <v>494.82</v>
      </c>
      <c r="I4323" s="43">
        <v>84</v>
      </c>
      <c r="K4323" t="s">
        <v>4573</v>
      </c>
      <c r="L4323" s="18" t="s">
        <v>3445</v>
      </c>
    </row>
    <row r="4324" spans="1:12" x14ac:dyDescent="0.3">
      <c r="A4324" t="s">
        <v>9881</v>
      </c>
      <c r="B4324" s="18" t="s">
        <v>12</v>
      </c>
      <c r="C4324" s="18" t="s">
        <v>28</v>
      </c>
      <c r="D4324" s="18" t="s">
        <v>32</v>
      </c>
      <c r="E4324" s="18" t="s">
        <v>44</v>
      </c>
      <c r="F4324" s="18">
        <v>1016</v>
      </c>
      <c r="G4324" s="18">
        <v>1722.62</v>
      </c>
      <c r="H4324" s="18">
        <v>3252.6</v>
      </c>
      <c r="I4324" s="43">
        <v>158</v>
      </c>
      <c r="K4324" t="s">
        <v>5372</v>
      </c>
      <c r="L4324" s="18" t="s">
        <v>3069</v>
      </c>
    </row>
    <row r="4325" spans="1:12" x14ac:dyDescent="0.3">
      <c r="A4325" t="s">
        <v>7599</v>
      </c>
      <c r="B4325" s="18" t="s">
        <v>14</v>
      </c>
      <c r="C4325" s="18" t="s">
        <v>22</v>
      </c>
      <c r="D4325" s="18" t="s">
        <v>35</v>
      </c>
      <c r="E4325" s="18" t="s">
        <v>45</v>
      </c>
      <c r="F4325" s="18">
        <v>1004</v>
      </c>
      <c r="G4325" s="18">
        <v>1403.72</v>
      </c>
      <c r="H4325" s="18">
        <v>1697.22</v>
      </c>
      <c r="I4325" s="43">
        <v>140</v>
      </c>
      <c r="K4325" t="s">
        <v>6284</v>
      </c>
      <c r="L4325" s="18" t="s">
        <v>136</v>
      </c>
    </row>
    <row r="4326" spans="1:12" x14ac:dyDescent="0.3">
      <c r="A4326" t="s">
        <v>10664</v>
      </c>
      <c r="B4326" s="18" t="s">
        <v>13</v>
      </c>
      <c r="C4326" s="18" t="s">
        <v>21</v>
      </c>
      <c r="D4326" s="18" t="s">
        <v>32</v>
      </c>
      <c r="E4326" s="18" t="s">
        <v>36</v>
      </c>
      <c r="F4326" s="18">
        <v>1074</v>
      </c>
      <c r="G4326" s="18">
        <v>644.95000000000005</v>
      </c>
      <c r="H4326" s="18">
        <v>1030.0899999999999</v>
      </c>
      <c r="I4326" s="43">
        <v>425</v>
      </c>
      <c r="K4326" t="s">
        <v>4412</v>
      </c>
      <c r="L4326" s="18" t="s">
        <v>4293</v>
      </c>
    </row>
    <row r="4327" spans="1:12" x14ac:dyDescent="0.3">
      <c r="A4327" t="s">
        <v>9590</v>
      </c>
      <c r="B4327" s="18" t="s">
        <v>19</v>
      </c>
      <c r="C4327" s="18" t="s">
        <v>29</v>
      </c>
      <c r="D4327" s="18" t="s">
        <v>31</v>
      </c>
      <c r="E4327" s="18" t="s">
        <v>44</v>
      </c>
      <c r="F4327" s="18">
        <v>1029</v>
      </c>
      <c r="G4327" s="18">
        <v>846.27</v>
      </c>
      <c r="H4327" s="18">
        <v>1364.24</v>
      </c>
      <c r="I4327" s="43">
        <v>46</v>
      </c>
      <c r="K4327" t="s">
        <v>5621</v>
      </c>
      <c r="L4327" s="18" t="s">
        <v>2607</v>
      </c>
    </row>
    <row r="4328" spans="1:12" x14ac:dyDescent="0.3">
      <c r="A4328" t="s">
        <v>10154</v>
      </c>
      <c r="B4328" s="18" t="s">
        <v>15</v>
      </c>
      <c r="C4328" s="18" t="s">
        <v>21</v>
      </c>
      <c r="D4328" s="18" t="s">
        <v>31</v>
      </c>
      <c r="E4328" s="18" t="s">
        <v>41</v>
      </c>
      <c r="F4328" s="18">
        <v>1039</v>
      </c>
      <c r="G4328" s="18">
        <v>1417.71</v>
      </c>
      <c r="H4328" s="18">
        <v>2707.45</v>
      </c>
      <c r="I4328" s="43">
        <v>17</v>
      </c>
      <c r="K4328" t="s">
        <v>5087</v>
      </c>
      <c r="L4328" s="18" t="s">
        <v>1140</v>
      </c>
    </row>
    <row r="4329" spans="1:12" x14ac:dyDescent="0.3">
      <c r="A4329" t="s">
        <v>6389</v>
      </c>
      <c r="B4329" s="18" t="s">
        <v>13</v>
      </c>
      <c r="C4329" s="18" t="s">
        <v>28</v>
      </c>
      <c r="D4329" s="18" t="s">
        <v>31</v>
      </c>
      <c r="E4329" s="18" t="s">
        <v>41</v>
      </c>
      <c r="F4329" s="18">
        <v>1045</v>
      </c>
      <c r="G4329" s="18">
        <v>1252.06</v>
      </c>
      <c r="H4329" s="18">
        <v>1546.97</v>
      </c>
      <c r="I4329" s="43">
        <v>204</v>
      </c>
      <c r="K4329" t="s">
        <v>6290</v>
      </c>
      <c r="L4329" s="18" t="s">
        <v>96</v>
      </c>
    </row>
    <row r="4330" spans="1:12" x14ac:dyDescent="0.3">
      <c r="A4330" t="s">
        <v>6877</v>
      </c>
      <c r="B4330" s="18" t="s">
        <v>17</v>
      </c>
      <c r="C4330" s="18" t="s">
        <v>23</v>
      </c>
      <c r="D4330" s="18" t="s">
        <v>31</v>
      </c>
      <c r="E4330" s="18" t="s">
        <v>37</v>
      </c>
      <c r="F4330" s="18">
        <v>1039</v>
      </c>
      <c r="G4330" s="18">
        <v>920.38</v>
      </c>
      <c r="H4330" s="18">
        <v>1777.8</v>
      </c>
      <c r="I4330" s="43">
        <v>428</v>
      </c>
      <c r="K4330" t="s">
        <v>4754</v>
      </c>
      <c r="L4330" s="18" t="s">
        <v>96</v>
      </c>
    </row>
    <row r="4331" spans="1:12" x14ac:dyDescent="0.3">
      <c r="A4331" t="s">
        <v>10558</v>
      </c>
      <c r="B4331" s="18" t="s">
        <v>16</v>
      </c>
      <c r="C4331" s="18" t="s">
        <v>26</v>
      </c>
      <c r="D4331" s="18" t="s">
        <v>35</v>
      </c>
      <c r="E4331" s="18" t="s">
        <v>37</v>
      </c>
      <c r="F4331" s="18">
        <v>1098</v>
      </c>
      <c r="G4331" s="18">
        <v>1779.33</v>
      </c>
      <c r="H4331" s="18">
        <v>3459.05</v>
      </c>
      <c r="I4331" s="43">
        <v>154</v>
      </c>
      <c r="K4331" t="s">
        <v>4576</v>
      </c>
      <c r="L4331" s="18" t="s">
        <v>4124</v>
      </c>
    </row>
    <row r="4332" spans="1:12" x14ac:dyDescent="0.3">
      <c r="A4332" t="s">
        <v>10431</v>
      </c>
      <c r="B4332" s="18" t="s">
        <v>16</v>
      </c>
      <c r="C4332" s="18" t="s">
        <v>26</v>
      </c>
      <c r="D4332" s="18" t="s">
        <v>32</v>
      </c>
      <c r="E4332" s="18" t="s">
        <v>38</v>
      </c>
      <c r="F4332" s="18">
        <v>1036</v>
      </c>
      <c r="G4332" s="18">
        <v>680.76</v>
      </c>
      <c r="H4332" s="18">
        <v>1088.55</v>
      </c>
      <c r="I4332" s="43">
        <v>86</v>
      </c>
      <c r="K4332" t="s">
        <v>4764</v>
      </c>
      <c r="L4332" s="18" t="s">
        <v>3912</v>
      </c>
    </row>
    <row r="4333" spans="1:12" x14ac:dyDescent="0.3">
      <c r="A4333" t="s">
        <v>7646</v>
      </c>
      <c r="B4333" s="18" t="s">
        <v>11</v>
      </c>
      <c r="C4333" s="18" t="s">
        <v>28</v>
      </c>
      <c r="D4333" s="18" t="s">
        <v>35</v>
      </c>
      <c r="E4333" s="18" t="s">
        <v>36</v>
      </c>
      <c r="F4333" s="18">
        <v>1033</v>
      </c>
      <c r="G4333" s="18">
        <v>316.83999999999997</v>
      </c>
      <c r="H4333" s="18">
        <v>378.62</v>
      </c>
      <c r="I4333" s="43">
        <v>481</v>
      </c>
      <c r="K4333" t="s">
        <v>5169</v>
      </c>
      <c r="L4333" s="18" t="s">
        <v>3390</v>
      </c>
    </row>
    <row r="4334" spans="1:12" x14ac:dyDescent="0.3">
      <c r="A4334" t="s">
        <v>9601</v>
      </c>
      <c r="B4334" s="18" t="s">
        <v>11</v>
      </c>
      <c r="C4334" s="18" t="s">
        <v>29</v>
      </c>
      <c r="D4334" s="18" t="s">
        <v>35</v>
      </c>
      <c r="E4334" s="18" t="s">
        <v>37</v>
      </c>
      <c r="F4334" s="18">
        <v>1024</v>
      </c>
      <c r="G4334" s="18">
        <v>1461.35</v>
      </c>
      <c r="H4334" s="18">
        <v>2684.99</v>
      </c>
      <c r="I4334" s="43">
        <v>23</v>
      </c>
      <c r="K4334" t="s">
        <v>5613</v>
      </c>
      <c r="L4334" s="18" t="s">
        <v>2629</v>
      </c>
    </row>
    <row r="4335" spans="1:12" x14ac:dyDescent="0.3">
      <c r="A4335" t="s">
        <v>8054</v>
      </c>
      <c r="B4335" s="18" t="s">
        <v>20</v>
      </c>
      <c r="C4335" s="18" t="s">
        <v>29</v>
      </c>
      <c r="D4335" s="18" t="s">
        <v>34</v>
      </c>
      <c r="E4335" s="18" t="s">
        <v>45</v>
      </c>
      <c r="F4335" s="18">
        <v>1008</v>
      </c>
      <c r="G4335" s="18">
        <v>1683.78</v>
      </c>
      <c r="H4335" s="18">
        <v>1989.37</v>
      </c>
      <c r="I4335" s="43">
        <v>481</v>
      </c>
      <c r="K4335" t="s">
        <v>6289</v>
      </c>
      <c r="L4335" s="18" t="s">
        <v>104</v>
      </c>
    </row>
    <row r="4336" spans="1:12" x14ac:dyDescent="0.3">
      <c r="A4336" t="s">
        <v>8044</v>
      </c>
      <c r="B4336" s="18" t="s">
        <v>12</v>
      </c>
      <c r="C4336" s="18" t="s">
        <v>27</v>
      </c>
      <c r="D4336" s="18" t="s">
        <v>33</v>
      </c>
      <c r="E4336" s="18" t="s">
        <v>42</v>
      </c>
      <c r="F4336" s="18">
        <v>1032</v>
      </c>
      <c r="G4336" s="18">
        <v>1063.6500000000001</v>
      </c>
      <c r="H4336" s="18">
        <v>1991.26</v>
      </c>
      <c r="I4336" s="43">
        <v>7</v>
      </c>
      <c r="K4336" t="s">
        <v>6055</v>
      </c>
      <c r="L4336" s="18" t="s">
        <v>87</v>
      </c>
    </row>
    <row r="4337" spans="1:12" x14ac:dyDescent="0.3">
      <c r="A4337" t="s">
        <v>9767</v>
      </c>
      <c r="B4337" s="18" t="s">
        <v>11</v>
      </c>
      <c r="C4337" s="18" t="s">
        <v>25</v>
      </c>
      <c r="D4337" s="18" t="s">
        <v>35</v>
      </c>
      <c r="E4337" s="18" t="s">
        <v>37</v>
      </c>
      <c r="F4337" s="18">
        <v>1083</v>
      </c>
      <c r="G4337" s="18">
        <v>1942.31</v>
      </c>
      <c r="H4337" s="18">
        <v>2456.8200000000002</v>
      </c>
      <c r="I4337" s="43">
        <v>182</v>
      </c>
      <c r="K4337" t="s">
        <v>5471</v>
      </c>
      <c r="L4337" s="18" t="s">
        <v>2892</v>
      </c>
    </row>
    <row r="4338" spans="1:12" x14ac:dyDescent="0.3">
      <c r="A4338" t="s">
        <v>8051</v>
      </c>
      <c r="B4338" s="18" t="s">
        <v>17</v>
      </c>
      <c r="C4338" s="18" t="s">
        <v>27</v>
      </c>
      <c r="D4338" s="18" t="s">
        <v>35</v>
      </c>
      <c r="E4338" s="18" t="s">
        <v>36</v>
      </c>
      <c r="F4338" s="18">
        <v>1097</v>
      </c>
      <c r="G4338" s="18">
        <v>1952.67</v>
      </c>
      <c r="H4338" s="18">
        <v>2567.8000000000002</v>
      </c>
      <c r="I4338" s="43">
        <v>444</v>
      </c>
      <c r="K4338" t="s">
        <v>4725</v>
      </c>
      <c r="L4338" s="18" t="s">
        <v>101</v>
      </c>
    </row>
    <row r="4339" spans="1:12" x14ac:dyDescent="0.3">
      <c r="A4339" t="s">
        <v>7367</v>
      </c>
      <c r="B4339" s="18" t="s">
        <v>20</v>
      </c>
      <c r="C4339" s="18" t="s">
        <v>22</v>
      </c>
      <c r="D4339" s="18" t="s">
        <v>35</v>
      </c>
      <c r="E4339" s="18" t="s">
        <v>38</v>
      </c>
      <c r="F4339" s="18">
        <v>1099</v>
      </c>
      <c r="G4339" s="18">
        <v>687.07</v>
      </c>
      <c r="H4339" s="18">
        <v>813.18</v>
      </c>
      <c r="I4339" s="43">
        <v>292</v>
      </c>
      <c r="K4339" t="s">
        <v>5663</v>
      </c>
      <c r="L4339" s="18" t="s">
        <v>2523</v>
      </c>
    </row>
    <row r="4340" spans="1:12" x14ac:dyDescent="0.3">
      <c r="A4340" t="s">
        <v>10591</v>
      </c>
      <c r="B4340" s="18" t="s">
        <v>17</v>
      </c>
      <c r="C4340" s="18" t="s">
        <v>23</v>
      </c>
      <c r="D4340" s="18" t="s">
        <v>32</v>
      </c>
      <c r="E4340" s="18" t="s">
        <v>41</v>
      </c>
      <c r="F4340" s="18">
        <v>1066</v>
      </c>
      <c r="G4340" s="18">
        <v>1381.57</v>
      </c>
      <c r="H4340" s="18">
        <v>2740.33</v>
      </c>
      <c r="I4340" s="43">
        <v>392</v>
      </c>
      <c r="K4340" t="s">
        <v>4431</v>
      </c>
      <c r="L4340" s="18" t="s">
        <v>4181</v>
      </c>
    </row>
    <row r="4341" spans="1:12" x14ac:dyDescent="0.3">
      <c r="A4341" t="s">
        <v>9771</v>
      </c>
      <c r="B4341" s="18" t="s">
        <v>19</v>
      </c>
      <c r="C4341" s="18" t="s">
        <v>22</v>
      </c>
      <c r="D4341" s="18" t="s">
        <v>35</v>
      </c>
      <c r="E4341" s="18" t="s">
        <v>36</v>
      </c>
      <c r="F4341" s="18">
        <v>1070</v>
      </c>
      <c r="G4341" s="18">
        <v>322.02</v>
      </c>
      <c r="H4341" s="18">
        <v>596.97</v>
      </c>
      <c r="I4341" s="43">
        <v>495</v>
      </c>
      <c r="K4341" t="s">
        <v>5041</v>
      </c>
      <c r="L4341" s="18" t="s">
        <v>2896</v>
      </c>
    </row>
    <row r="4342" spans="1:12" x14ac:dyDescent="0.3">
      <c r="A4342" t="s">
        <v>8061</v>
      </c>
      <c r="B4342" s="18" t="s">
        <v>12</v>
      </c>
      <c r="C4342" s="18" t="s">
        <v>21</v>
      </c>
      <c r="D4342" s="18" t="s">
        <v>34</v>
      </c>
      <c r="E4342" s="18" t="s">
        <v>43</v>
      </c>
      <c r="F4342" s="18">
        <v>1097</v>
      </c>
      <c r="G4342" s="18">
        <v>1179.42</v>
      </c>
      <c r="H4342" s="18">
        <v>1763.56</v>
      </c>
      <c r="I4342" s="43">
        <v>287</v>
      </c>
      <c r="K4342" t="s">
        <v>5008</v>
      </c>
      <c r="L4342" s="18" t="s">
        <v>115</v>
      </c>
    </row>
    <row r="4343" spans="1:12" x14ac:dyDescent="0.3">
      <c r="A4343" t="s">
        <v>6615</v>
      </c>
      <c r="B4343" s="18" t="s">
        <v>13</v>
      </c>
      <c r="C4343" s="18" t="s">
        <v>25</v>
      </c>
      <c r="D4343" s="18" t="s">
        <v>31</v>
      </c>
      <c r="E4343" s="18" t="s">
        <v>42</v>
      </c>
      <c r="F4343" s="18">
        <v>1020</v>
      </c>
      <c r="G4343" s="18">
        <v>1672.81</v>
      </c>
      <c r="H4343" s="18">
        <v>2364.7399999999998</v>
      </c>
      <c r="I4343" s="43">
        <v>87</v>
      </c>
      <c r="K4343" t="s">
        <v>4561</v>
      </c>
      <c r="L4343" s="18" t="s">
        <v>4139</v>
      </c>
    </row>
    <row r="4344" spans="1:12" x14ac:dyDescent="0.3">
      <c r="A4344" t="s">
        <v>10409</v>
      </c>
      <c r="B4344" s="18" t="s">
        <v>19</v>
      </c>
      <c r="C4344" s="18" t="s">
        <v>21</v>
      </c>
      <c r="D4344" s="18" t="s">
        <v>31</v>
      </c>
      <c r="E4344" s="18" t="s">
        <v>44</v>
      </c>
      <c r="F4344" s="18">
        <v>1050</v>
      </c>
      <c r="G4344" s="18">
        <v>272.04000000000002</v>
      </c>
      <c r="H4344" s="18">
        <v>365.59</v>
      </c>
      <c r="I4344" s="43">
        <v>56</v>
      </c>
      <c r="K4344" t="s">
        <v>4796</v>
      </c>
      <c r="L4344" s="18" t="s">
        <v>3879</v>
      </c>
    </row>
    <row r="4345" spans="1:12" x14ac:dyDescent="0.3">
      <c r="A4345" t="s">
        <v>9841</v>
      </c>
      <c r="B4345" s="18" t="s">
        <v>19</v>
      </c>
      <c r="C4345" s="18" t="s">
        <v>29</v>
      </c>
      <c r="D4345" s="18" t="s">
        <v>31</v>
      </c>
      <c r="E4345" s="18" t="s">
        <v>36</v>
      </c>
      <c r="F4345" s="18">
        <v>1009</v>
      </c>
      <c r="G4345" s="18">
        <v>1108.27</v>
      </c>
      <c r="H4345" s="18">
        <v>2202.85</v>
      </c>
      <c r="I4345" s="43">
        <v>395</v>
      </c>
      <c r="K4345" t="s">
        <v>5402</v>
      </c>
      <c r="L4345" s="18" t="s">
        <v>3011</v>
      </c>
    </row>
    <row r="4346" spans="1:12" x14ac:dyDescent="0.3">
      <c r="A4346" t="s">
        <v>6441</v>
      </c>
      <c r="B4346" s="18" t="s">
        <v>18</v>
      </c>
      <c r="C4346" s="18" t="s">
        <v>23</v>
      </c>
      <c r="D4346" s="18" t="s">
        <v>32</v>
      </c>
      <c r="E4346" s="18" t="s">
        <v>43</v>
      </c>
      <c r="F4346" s="18">
        <v>1058</v>
      </c>
      <c r="G4346" s="18">
        <v>83.66</v>
      </c>
      <c r="H4346" s="18">
        <v>121.01</v>
      </c>
      <c r="I4346" s="43">
        <v>391</v>
      </c>
      <c r="K4346" t="s">
        <v>4692</v>
      </c>
      <c r="L4346" s="18" t="s">
        <v>3996</v>
      </c>
    </row>
    <row r="4347" spans="1:12" x14ac:dyDescent="0.3">
      <c r="A4347" t="s">
        <v>8052</v>
      </c>
      <c r="B4347" s="18" t="s">
        <v>16</v>
      </c>
      <c r="C4347" s="18" t="s">
        <v>21</v>
      </c>
      <c r="D4347" s="18" t="s">
        <v>35</v>
      </c>
      <c r="E4347" s="18" t="s">
        <v>40</v>
      </c>
      <c r="F4347" s="18">
        <v>1090</v>
      </c>
      <c r="G4347" s="18">
        <v>891.89</v>
      </c>
      <c r="H4347" s="18">
        <v>1286.56</v>
      </c>
      <c r="I4347" s="43">
        <v>85</v>
      </c>
      <c r="K4347" t="s">
        <v>5615</v>
      </c>
      <c r="L4347" s="18" t="s">
        <v>102</v>
      </c>
    </row>
    <row r="4348" spans="1:12" x14ac:dyDescent="0.3">
      <c r="A4348" t="s">
        <v>10231</v>
      </c>
      <c r="B4348" s="18" t="s">
        <v>15</v>
      </c>
      <c r="C4348" s="18" t="s">
        <v>30</v>
      </c>
      <c r="D4348" s="18" t="s">
        <v>34</v>
      </c>
      <c r="E4348" s="18" t="s">
        <v>41</v>
      </c>
      <c r="F4348" s="18">
        <v>1001</v>
      </c>
      <c r="G4348" s="18">
        <v>129.65</v>
      </c>
      <c r="H4348" s="18">
        <v>247.23</v>
      </c>
      <c r="I4348" s="43">
        <v>210</v>
      </c>
      <c r="K4348" t="s">
        <v>5000</v>
      </c>
      <c r="L4348" s="18" t="s">
        <v>3616</v>
      </c>
    </row>
    <row r="4349" spans="1:12" x14ac:dyDescent="0.3">
      <c r="A4349" t="s">
        <v>6869</v>
      </c>
      <c r="B4349" s="18" t="s">
        <v>20</v>
      </c>
      <c r="C4349" s="18" t="s">
        <v>28</v>
      </c>
      <c r="D4349" s="18" t="s">
        <v>32</v>
      </c>
      <c r="E4349" s="18" t="s">
        <v>40</v>
      </c>
      <c r="F4349" s="18">
        <v>1097</v>
      </c>
      <c r="G4349" s="18">
        <v>1631.43</v>
      </c>
      <c r="H4349" s="18">
        <v>2824.01</v>
      </c>
      <c r="I4349" s="43">
        <v>211</v>
      </c>
      <c r="K4349" t="s">
        <v>4771</v>
      </c>
      <c r="L4349" s="18" t="s">
        <v>3904</v>
      </c>
    </row>
    <row r="4350" spans="1:12" x14ac:dyDescent="0.3">
      <c r="A4350" t="s">
        <v>10016</v>
      </c>
      <c r="B4350" s="18" t="s">
        <v>19</v>
      </c>
      <c r="C4350" s="18" t="s">
        <v>23</v>
      </c>
      <c r="D4350" s="18" t="s">
        <v>34</v>
      </c>
      <c r="E4350" s="18" t="s">
        <v>39</v>
      </c>
      <c r="F4350" s="18">
        <v>1007</v>
      </c>
      <c r="G4350" s="18">
        <v>1660.68</v>
      </c>
      <c r="H4350" s="18">
        <v>2502.2199999999998</v>
      </c>
      <c r="I4350" s="43">
        <v>100</v>
      </c>
      <c r="K4350" t="s">
        <v>5240</v>
      </c>
      <c r="L4350" s="18" t="s">
        <v>3293</v>
      </c>
    </row>
    <row r="4351" spans="1:12" x14ac:dyDescent="0.3">
      <c r="A4351" t="s">
        <v>10556</v>
      </c>
      <c r="B4351" s="18" t="s">
        <v>13</v>
      </c>
      <c r="C4351" s="18" t="s">
        <v>26</v>
      </c>
      <c r="D4351" s="18" t="s">
        <v>35</v>
      </c>
      <c r="E4351" s="18" t="s">
        <v>44</v>
      </c>
      <c r="F4351" s="18">
        <v>1061</v>
      </c>
      <c r="G4351" s="18">
        <v>1185.8699999999999</v>
      </c>
      <c r="H4351" s="18">
        <v>1921.88</v>
      </c>
      <c r="I4351" s="43">
        <v>332</v>
      </c>
      <c r="K4351" t="s">
        <v>4578</v>
      </c>
      <c r="L4351" s="18" t="s">
        <v>4122</v>
      </c>
    </row>
    <row r="4352" spans="1:12" x14ac:dyDescent="0.3">
      <c r="A4352" t="s">
        <v>7733</v>
      </c>
      <c r="B4352" s="18" t="s">
        <v>17</v>
      </c>
      <c r="C4352" s="18" t="s">
        <v>28</v>
      </c>
      <c r="D4352" s="18" t="s">
        <v>35</v>
      </c>
      <c r="E4352" s="18" t="s">
        <v>43</v>
      </c>
      <c r="F4352" s="18">
        <v>1089</v>
      </c>
      <c r="G4352" s="18">
        <v>1718.18</v>
      </c>
      <c r="H4352" s="18">
        <v>2695.35</v>
      </c>
      <c r="I4352" s="43">
        <v>458</v>
      </c>
      <c r="K4352" t="s">
        <v>5404</v>
      </c>
      <c r="L4352" s="18" t="s">
        <v>3008</v>
      </c>
    </row>
    <row r="4353" spans="1:12" x14ac:dyDescent="0.3">
      <c r="A4353" t="s">
        <v>7458</v>
      </c>
      <c r="B4353" s="18" t="s">
        <v>20</v>
      </c>
      <c r="C4353" s="18" t="s">
        <v>28</v>
      </c>
      <c r="D4353" s="18" t="s">
        <v>32</v>
      </c>
      <c r="E4353" s="18" t="s">
        <v>39</v>
      </c>
      <c r="F4353" s="18">
        <v>1055</v>
      </c>
      <c r="G4353" s="18">
        <v>1272.6099999999999</v>
      </c>
      <c r="H4353" s="18">
        <v>1989.61</v>
      </c>
      <c r="I4353" s="43">
        <v>36</v>
      </c>
      <c r="K4353" t="s">
        <v>4645</v>
      </c>
      <c r="L4353" s="18" t="s">
        <v>2882</v>
      </c>
    </row>
    <row r="4354" spans="1:12" x14ac:dyDescent="0.3">
      <c r="A4354" t="s">
        <v>8047</v>
      </c>
      <c r="B4354" s="18" t="s">
        <v>18</v>
      </c>
      <c r="C4354" s="18" t="s">
        <v>27</v>
      </c>
      <c r="D4354" s="18" t="s">
        <v>32</v>
      </c>
      <c r="E4354" s="18" t="s">
        <v>37</v>
      </c>
      <c r="F4354" s="18">
        <v>1014</v>
      </c>
      <c r="G4354" s="18">
        <v>697.15</v>
      </c>
      <c r="H4354" s="18">
        <v>955.47</v>
      </c>
      <c r="I4354" s="43">
        <v>203</v>
      </c>
      <c r="K4354" t="s">
        <v>6098</v>
      </c>
      <c r="L4354" s="18" t="s">
        <v>91</v>
      </c>
    </row>
    <row r="4355" spans="1:12" x14ac:dyDescent="0.3">
      <c r="A4355" t="s">
        <v>9600</v>
      </c>
      <c r="B4355" s="18" t="s">
        <v>14</v>
      </c>
      <c r="C4355" s="18" t="s">
        <v>29</v>
      </c>
      <c r="D4355" s="18" t="s">
        <v>35</v>
      </c>
      <c r="E4355" s="18" t="s">
        <v>41</v>
      </c>
      <c r="F4355" s="18">
        <v>1038</v>
      </c>
      <c r="G4355" s="18">
        <v>1733.82</v>
      </c>
      <c r="H4355" s="18">
        <v>2295.89</v>
      </c>
      <c r="I4355" s="43">
        <v>289</v>
      </c>
      <c r="K4355" t="s">
        <v>5614</v>
      </c>
      <c r="L4355" s="18" t="s">
        <v>2628</v>
      </c>
    </row>
    <row r="4356" spans="1:12" x14ac:dyDescent="0.3">
      <c r="A4356" t="s">
        <v>7620</v>
      </c>
      <c r="B4356" s="18" t="s">
        <v>20</v>
      </c>
      <c r="C4356" s="18" t="s">
        <v>25</v>
      </c>
      <c r="D4356" s="18" t="s">
        <v>35</v>
      </c>
      <c r="E4356" s="18" t="s">
        <v>42</v>
      </c>
      <c r="F4356" s="18">
        <v>1045</v>
      </c>
      <c r="G4356" s="18">
        <v>848</v>
      </c>
      <c r="H4356" s="18">
        <v>1324.18</v>
      </c>
      <c r="I4356" s="43">
        <v>156</v>
      </c>
      <c r="K4356" t="s">
        <v>4831</v>
      </c>
      <c r="L4356" s="18" t="s">
        <v>3838</v>
      </c>
    </row>
    <row r="4357" spans="1:12" x14ac:dyDescent="0.3">
      <c r="A4357" t="s">
        <v>8011</v>
      </c>
      <c r="B4357" s="18" t="s">
        <v>15</v>
      </c>
      <c r="C4357" s="18" t="s">
        <v>30</v>
      </c>
      <c r="D4357" s="18" t="s">
        <v>33</v>
      </c>
      <c r="E4357" s="18" t="s">
        <v>37</v>
      </c>
      <c r="F4357" s="18">
        <v>1047</v>
      </c>
      <c r="G4357" s="18">
        <v>150.47999999999999</v>
      </c>
      <c r="H4357" s="18">
        <v>190.46</v>
      </c>
      <c r="I4357" s="43">
        <v>249</v>
      </c>
      <c r="K4357" t="s">
        <v>4853</v>
      </c>
      <c r="L4357" s="18" t="s">
        <v>3803</v>
      </c>
    </row>
    <row r="4358" spans="1:12" x14ac:dyDescent="0.3">
      <c r="A4358" t="s">
        <v>7066</v>
      </c>
      <c r="B4358" s="18" t="s">
        <v>16</v>
      </c>
      <c r="C4358" s="18" t="s">
        <v>27</v>
      </c>
      <c r="D4358" s="18" t="s">
        <v>31</v>
      </c>
      <c r="E4358" s="18" t="s">
        <v>44</v>
      </c>
      <c r="F4358" s="18">
        <v>1009</v>
      </c>
      <c r="G4358" s="18">
        <v>1652.04</v>
      </c>
      <c r="H4358" s="18">
        <v>1918.62</v>
      </c>
      <c r="I4358" s="43">
        <v>117</v>
      </c>
      <c r="K4358" t="s">
        <v>5611</v>
      </c>
      <c r="L4358" s="18" t="s">
        <v>2632</v>
      </c>
    </row>
    <row r="4359" spans="1:12" x14ac:dyDescent="0.3">
      <c r="A4359" t="s">
        <v>8049</v>
      </c>
      <c r="B4359" s="18" t="s">
        <v>17</v>
      </c>
      <c r="C4359" s="18" t="s">
        <v>30</v>
      </c>
      <c r="D4359" s="18" t="s">
        <v>35</v>
      </c>
      <c r="E4359" s="18" t="s">
        <v>41</v>
      </c>
      <c r="F4359" s="18">
        <v>1042</v>
      </c>
      <c r="G4359" s="18">
        <v>583.48</v>
      </c>
      <c r="H4359" s="18">
        <v>1031.44</v>
      </c>
      <c r="I4359" s="43">
        <v>347</v>
      </c>
      <c r="K4359" t="s">
        <v>5088</v>
      </c>
      <c r="L4359" s="18" t="s">
        <v>98</v>
      </c>
    </row>
    <row r="4360" spans="1:12" x14ac:dyDescent="0.3">
      <c r="A4360" t="s">
        <v>7753</v>
      </c>
      <c r="B4360" s="18" t="s">
        <v>16</v>
      </c>
      <c r="C4360" s="18" t="s">
        <v>30</v>
      </c>
      <c r="D4360" s="18" t="s">
        <v>34</v>
      </c>
      <c r="E4360" s="18" t="s">
        <v>44</v>
      </c>
      <c r="F4360" s="18">
        <v>1031</v>
      </c>
      <c r="G4360" s="18">
        <v>1110.81</v>
      </c>
      <c r="H4360" s="18">
        <v>1487</v>
      </c>
      <c r="I4360" s="43">
        <v>237</v>
      </c>
      <c r="K4360" t="s">
        <v>4884</v>
      </c>
      <c r="L4360" s="18" t="s">
        <v>3078</v>
      </c>
    </row>
    <row r="4361" spans="1:12" x14ac:dyDescent="0.3">
      <c r="A4361" t="s">
        <v>8034</v>
      </c>
      <c r="B4361" s="18" t="s">
        <v>13</v>
      </c>
      <c r="C4361" s="18" t="s">
        <v>26</v>
      </c>
      <c r="D4361" s="18" t="s">
        <v>35</v>
      </c>
      <c r="E4361" s="18" t="s">
        <v>44</v>
      </c>
      <c r="F4361" s="18">
        <v>1067</v>
      </c>
      <c r="G4361" s="18">
        <v>685.98</v>
      </c>
      <c r="H4361" s="18">
        <v>1210.49</v>
      </c>
      <c r="I4361" s="43">
        <v>417</v>
      </c>
      <c r="K4361" t="s">
        <v>4634</v>
      </c>
      <c r="L4361" s="18" t="s">
        <v>67</v>
      </c>
    </row>
    <row r="4362" spans="1:12" x14ac:dyDescent="0.3">
      <c r="A4362" t="s">
        <v>9599</v>
      </c>
      <c r="B4362" s="18" t="s">
        <v>14</v>
      </c>
      <c r="C4362" s="18" t="s">
        <v>22</v>
      </c>
      <c r="D4362" s="18" t="s">
        <v>34</v>
      </c>
      <c r="E4362" s="18" t="s">
        <v>43</v>
      </c>
      <c r="F4362" s="18">
        <v>1040</v>
      </c>
      <c r="G4362" s="18">
        <v>455.25</v>
      </c>
      <c r="H4362" s="18">
        <v>849.33</v>
      </c>
      <c r="I4362" s="43">
        <v>51</v>
      </c>
      <c r="K4362" t="s">
        <v>4704</v>
      </c>
      <c r="L4362" s="18" t="s">
        <v>2627</v>
      </c>
    </row>
    <row r="4363" spans="1:12" x14ac:dyDescent="0.3">
      <c r="A4363" t="s">
        <v>10606</v>
      </c>
      <c r="B4363" s="18" t="s">
        <v>11</v>
      </c>
      <c r="C4363" s="18" t="s">
        <v>21</v>
      </c>
      <c r="D4363" s="18" t="s">
        <v>34</v>
      </c>
      <c r="E4363" s="18" t="s">
        <v>39</v>
      </c>
      <c r="F4363" s="18">
        <v>1017</v>
      </c>
      <c r="G4363" s="18">
        <v>1918.88</v>
      </c>
      <c r="H4363" s="18">
        <v>3789.86</v>
      </c>
      <c r="I4363" s="43">
        <v>32</v>
      </c>
      <c r="K4363" t="s">
        <v>4505</v>
      </c>
      <c r="L4363" s="18" t="s">
        <v>4200</v>
      </c>
    </row>
    <row r="4364" spans="1:12" x14ac:dyDescent="0.3">
      <c r="A4364" t="s">
        <v>8046</v>
      </c>
      <c r="B4364" s="18" t="s">
        <v>12</v>
      </c>
      <c r="C4364" s="18" t="s">
        <v>24</v>
      </c>
      <c r="D4364" s="18" t="s">
        <v>31</v>
      </c>
      <c r="E4364" s="18" t="s">
        <v>43</v>
      </c>
      <c r="F4364" s="18">
        <v>1043</v>
      </c>
      <c r="G4364" s="18">
        <v>1924.38</v>
      </c>
      <c r="H4364" s="18">
        <v>2372.37</v>
      </c>
      <c r="I4364" s="43">
        <v>405</v>
      </c>
      <c r="K4364" t="s">
        <v>4440</v>
      </c>
      <c r="L4364" s="18" t="s">
        <v>90</v>
      </c>
    </row>
    <row r="4365" spans="1:12" x14ac:dyDescent="0.3">
      <c r="A4365" t="s">
        <v>10206</v>
      </c>
      <c r="B4365" s="18" t="s">
        <v>12</v>
      </c>
      <c r="C4365" s="18" t="s">
        <v>28</v>
      </c>
      <c r="D4365" s="18" t="s">
        <v>34</v>
      </c>
      <c r="E4365" s="18" t="s">
        <v>42</v>
      </c>
      <c r="F4365" s="18">
        <v>1055</v>
      </c>
      <c r="G4365" s="18">
        <v>760.52</v>
      </c>
      <c r="H4365" s="18">
        <v>1343.46</v>
      </c>
      <c r="I4365" s="43">
        <v>45</v>
      </c>
      <c r="K4365" t="s">
        <v>5030</v>
      </c>
      <c r="L4365" s="18" t="s">
        <v>1987</v>
      </c>
    </row>
    <row r="4366" spans="1:12" x14ac:dyDescent="0.3">
      <c r="A4366" t="s">
        <v>7002</v>
      </c>
      <c r="B4366" s="18" t="s">
        <v>16</v>
      </c>
      <c r="C4366" s="18" t="s">
        <v>26</v>
      </c>
      <c r="D4366" s="18" t="s">
        <v>35</v>
      </c>
      <c r="E4366" s="18" t="s">
        <v>42</v>
      </c>
      <c r="F4366" s="18">
        <v>1068</v>
      </c>
      <c r="G4366" s="18">
        <v>594.29999999999995</v>
      </c>
      <c r="H4366" s="18">
        <v>692.88</v>
      </c>
      <c r="I4366" s="43">
        <v>357</v>
      </c>
      <c r="K4366" t="s">
        <v>5327</v>
      </c>
      <c r="L4366" s="18" t="s">
        <v>86</v>
      </c>
    </row>
    <row r="4367" spans="1:12" x14ac:dyDescent="0.3">
      <c r="A4367" t="s">
        <v>7170</v>
      </c>
      <c r="B4367" s="18" t="s">
        <v>18</v>
      </c>
      <c r="C4367" s="18" t="s">
        <v>26</v>
      </c>
      <c r="D4367" s="18" t="s">
        <v>33</v>
      </c>
      <c r="E4367" s="18" t="s">
        <v>42</v>
      </c>
      <c r="F4367" s="18">
        <v>1040</v>
      </c>
      <c r="G4367" s="18">
        <v>1848.09</v>
      </c>
      <c r="H4367" s="18">
        <v>2060.9499999999998</v>
      </c>
      <c r="I4367" s="43">
        <v>212</v>
      </c>
      <c r="K4367" t="s">
        <v>4661</v>
      </c>
      <c r="L4367" s="18" t="s">
        <v>92</v>
      </c>
    </row>
    <row r="4368" spans="1:12" x14ac:dyDescent="0.3">
      <c r="A4368" t="s">
        <v>6654</v>
      </c>
      <c r="B4368" s="18" t="s">
        <v>20</v>
      </c>
      <c r="C4368" s="18" t="s">
        <v>24</v>
      </c>
      <c r="D4368" s="18" t="s">
        <v>33</v>
      </c>
      <c r="E4368" s="18" t="s">
        <v>39</v>
      </c>
      <c r="F4368" s="18">
        <v>1084</v>
      </c>
      <c r="G4368" s="18">
        <v>236.91</v>
      </c>
      <c r="H4368" s="18">
        <v>272.23</v>
      </c>
      <c r="I4368" s="43">
        <v>366</v>
      </c>
      <c r="K4368" t="s">
        <v>5538</v>
      </c>
      <c r="L4368" s="18" t="s">
        <v>92</v>
      </c>
    </row>
    <row r="4369" spans="1:12" x14ac:dyDescent="0.3">
      <c r="A4369" t="s">
        <v>9075</v>
      </c>
      <c r="B4369" s="18" t="s">
        <v>19</v>
      </c>
      <c r="C4369" s="18" t="s">
        <v>30</v>
      </c>
      <c r="D4369" s="18" t="s">
        <v>35</v>
      </c>
      <c r="E4369" s="18" t="s">
        <v>40</v>
      </c>
      <c r="F4369" s="18">
        <v>1013</v>
      </c>
      <c r="G4369" s="18">
        <v>1783.26</v>
      </c>
      <c r="H4369" s="18">
        <v>3474.64</v>
      </c>
      <c r="I4369" s="43">
        <v>378</v>
      </c>
      <c r="K4369" t="s">
        <v>5110</v>
      </c>
      <c r="L4369" s="18" t="s">
        <v>1797</v>
      </c>
    </row>
    <row r="4370" spans="1:12" x14ac:dyDescent="0.3">
      <c r="A4370" t="s">
        <v>10185</v>
      </c>
      <c r="B4370" s="18" t="s">
        <v>19</v>
      </c>
      <c r="C4370" s="18" t="s">
        <v>27</v>
      </c>
      <c r="D4370" s="18" t="s">
        <v>33</v>
      </c>
      <c r="E4370" s="18" t="s">
        <v>42</v>
      </c>
      <c r="F4370" s="18">
        <v>1034</v>
      </c>
      <c r="G4370" s="18">
        <v>503.67</v>
      </c>
      <c r="H4370" s="18">
        <v>691.54</v>
      </c>
      <c r="I4370" s="43">
        <v>140</v>
      </c>
      <c r="K4370" t="s">
        <v>5052</v>
      </c>
      <c r="L4370" s="18" t="s">
        <v>3554</v>
      </c>
    </row>
    <row r="4371" spans="1:12" x14ac:dyDescent="0.3">
      <c r="A4371" t="s">
        <v>9598</v>
      </c>
      <c r="B4371" s="18" t="s">
        <v>14</v>
      </c>
      <c r="C4371" s="18" t="s">
        <v>24</v>
      </c>
      <c r="D4371" s="18" t="s">
        <v>31</v>
      </c>
      <c r="E4371" s="18" t="s">
        <v>43</v>
      </c>
      <c r="F4371" s="18">
        <v>1013</v>
      </c>
      <c r="G4371" s="18">
        <v>898.42</v>
      </c>
      <c r="H4371" s="18">
        <v>1313.45</v>
      </c>
      <c r="I4371" s="43">
        <v>4</v>
      </c>
      <c r="K4371" t="s">
        <v>4492</v>
      </c>
      <c r="L4371" s="18" t="s">
        <v>2625</v>
      </c>
    </row>
    <row r="4372" spans="1:12" x14ac:dyDescent="0.3">
      <c r="A4372" t="s">
        <v>7201</v>
      </c>
      <c r="B4372" s="18" t="s">
        <v>18</v>
      </c>
      <c r="C4372" s="18" t="s">
        <v>22</v>
      </c>
      <c r="D4372" s="18" t="s">
        <v>35</v>
      </c>
      <c r="E4372" s="18" t="s">
        <v>44</v>
      </c>
      <c r="F4372" s="18">
        <v>1050</v>
      </c>
      <c r="G4372" s="18">
        <v>976.15</v>
      </c>
      <c r="H4372" s="18">
        <v>1281.5899999999999</v>
      </c>
      <c r="I4372" s="43">
        <v>115</v>
      </c>
      <c r="K4372" t="s">
        <v>6071</v>
      </c>
      <c r="L4372" s="18" t="s">
        <v>100</v>
      </c>
    </row>
    <row r="4373" spans="1:12" x14ac:dyDescent="0.3">
      <c r="A4373" t="s">
        <v>6507</v>
      </c>
      <c r="B4373" s="18" t="s">
        <v>20</v>
      </c>
      <c r="C4373" s="18" t="s">
        <v>24</v>
      </c>
      <c r="D4373" s="18" t="s">
        <v>34</v>
      </c>
      <c r="E4373" s="18" t="s">
        <v>39</v>
      </c>
      <c r="F4373" s="18">
        <v>1015</v>
      </c>
      <c r="G4373" s="18">
        <v>423.58</v>
      </c>
      <c r="H4373" s="18">
        <v>607.12</v>
      </c>
      <c r="I4373" s="43">
        <v>322</v>
      </c>
      <c r="K4373" t="s">
        <v>4447</v>
      </c>
      <c r="L4373" s="18" t="s">
        <v>97</v>
      </c>
    </row>
    <row r="4374" spans="1:12" x14ac:dyDescent="0.3">
      <c r="A4374" t="s">
        <v>10424</v>
      </c>
      <c r="B4374" s="18" t="s">
        <v>14</v>
      </c>
      <c r="C4374" s="18" t="s">
        <v>28</v>
      </c>
      <c r="D4374" s="18" t="s">
        <v>31</v>
      </c>
      <c r="E4374" s="18" t="s">
        <v>40</v>
      </c>
      <c r="F4374" s="18">
        <v>1076</v>
      </c>
      <c r="G4374" s="18">
        <v>1229.42</v>
      </c>
      <c r="H4374" s="18">
        <v>2083.48</v>
      </c>
      <c r="I4374" s="43">
        <v>455</v>
      </c>
      <c r="K4374" t="s">
        <v>4776</v>
      </c>
      <c r="L4374" s="18" t="s">
        <v>3899</v>
      </c>
    </row>
    <row r="4375" spans="1:12" x14ac:dyDescent="0.3">
      <c r="A4375" t="s">
        <v>7045</v>
      </c>
      <c r="B4375" s="18" t="s">
        <v>13</v>
      </c>
      <c r="C4375" s="18" t="s">
        <v>21</v>
      </c>
      <c r="D4375" s="18" t="s">
        <v>32</v>
      </c>
      <c r="E4375" s="18" t="s">
        <v>42</v>
      </c>
      <c r="F4375" s="18">
        <v>1030</v>
      </c>
      <c r="G4375" s="18">
        <v>1710.91</v>
      </c>
      <c r="H4375" s="18">
        <v>2703</v>
      </c>
      <c r="I4375" s="43">
        <v>179</v>
      </c>
      <c r="K4375" t="s">
        <v>5239</v>
      </c>
      <c r="L4375" s="18" t="s">
        <v>118</v>
      </c>
    </row>
    <row r="4376" spans="1:12" x14ac:dyDescent="0.3">
      <c r="A4376" t="s">
        <v>6565</v>
      </c>
      <c r="B4376" s="18" t="s">
        <v>20</v>
      </c>
      <c r="C4376" s="18" t="s">
        <v>30</v>
      </c>
      <c r="D4376" s="18" t="s">
        <v>34</v>
      </c>
      <c r="E4376" s="18" t="s">
        <v>43</v>
      </c>
      <c r="F4376" s="18">
        <v>1073</v>
      </c>
      <c r="G4376" s="18">
        <v>333.86</v>
      </c>
      <c r="H4376" s="18">
        <v>419.79</v>
      </c>
      <c r="I4376" s="43">
        <v>489</v>
      </c>
      <c r="K4376" t="s">
        <v>4612</v>
      </c>
      <c r="L4376" s="18" t="s">
        <v>4084</v>
      </c>
    </row>
    <row r="4377" spans="1:12" x14ac:dyDescent="0.3">
      <c r="A4377" t="s">
        <v>7713</v>
      </c>
      <c r="B4377" s="18" t="s">
        <v>12</v>
      </c>
      <c r="C4377" s="18" t="s">
        <v>30</v>
      </c>
      <c r="D4377" s="18" t="s">
        <v>33</v>
      </c>
      <c r="E4377" s="18" t="s">
        <v>45</v>
      </c>
      <c r="F4377" s="18">
        <v>1042</v>
      </c>
      <c r="G4377" s="18">
        <v>1754.67</v>
      </c>
      <c r="H4377" s="18">
        <v>2648.31</v>
      </c>
      <c r="I4377" s="43">
        <v>24</v>
      </c>
      <c r="K4377" t="s">
        <v>5275</v>
      </c>
      <c r="L4377" s="18" t="s">
        <v>1800</v>
      </c>
    </row>
    <row r="4378" spans="1:12" x14ac:dyDescent="0.3">
      <c r="A4378" t="s">
        <v>9770</v>
      </c>
      <c r="B4378" s="18" t="s">
        <v>15</v>
      </c>
      <c r="C4378" s="18" t="s">
        <v>21</v>
      </c>
      <c r="D4378" s="18" t="s">
        <v>33</v>
      </c>
      <c r="E4378" s="18" t="s">
        <v>37</v>
      </c>
      <c r="F4378" s="18">
        <v>1031</v>
      </c>
      <c r="G4378" s="18">
        <v>521.1</v>
      </c>
      <c r="H4378" s="18">
        <v>836.3</v>
      </c>
      <c r="I4378" s="43">
        <v>383</v>
      </c>
      <c r="K4378" t="s">
        <v>5469</v>
      </c>
      <c r="L4378" s="18" t="s">
        <v>2895</v>
      </c>
    </row>
    <row r="4379" spans="1:12" x14ac:dyDescent="0.3">
      <c r="A4379" t="s">
        <v>6508</v>
      </c>
      <c r="B4379" s="18" t="s">
        <v>12</v>
      </c>
      <c r="C4379" s="18" t="s">
        <v>26</v>
      </c>
      <c r="D4379" s="18" t="s">
        <v>34</v>
      </c>
      <c r="E4379" s="18" t="s">
        <v>41</v>
      </c>
      <c r="F4379" s="18">
        <v>1036</v>
      </c>
      <c r="G4379" s="18">
        <v>1336.29</v>
      </c>
      <c r="H4379" s="18">
        <v>1708.51</v>
      </c>
      <c r="I4379" s="43">
        <v>343</v>
      </c>
      <c r="K4379" t="s">
        <v>4656</v>
      </c>
      <c r="L4379" s="18" t="s">
        <v>3633</v>
      </c>
    </row>
    <row r="4380" spans="1:12" x14ac:dyDescent="0.3">
      <c r="A4380" t="s">
        <v>9885</v>
      </c>
      <c r="B4380" s="18" t="s">
        <v>11</v>
      </c>
      <c r="C4380" s="18" t="s">
        <v>23</v>
      </c>
      <c r="D4380" s="18" t="s">
        <v>34</v>
      </c>
      <c r="E4380" s="18" t="s">
        <v>38</v>
      </c>
      <c r="F4380" s="18">
        <v>1088</v>
      </c>
      <c r="G4380" s="18">
        <v>1216.07</v>
      </c>
      <c r="H4380" s="18">
        <v>1921.46</v>
      </c>
      <c r="I4380" s="43">
        <v>298</v>
      </c>
      <c r="K4380" t="s">
        <v>5370</v>
      </c>
      <c r="L4380" s="18" t="s">
        <v>3073</v>
      </c>
    </row>
    <row r="4381" spans="1:12" x14ac:dyDescent="0.3">
      <c r="A4381" t="s">
        <v>6439</v>
      </c>
      <c r="B4381" s="18" t="s">
        <v>11</v>
      </c>
      <c r="C4381" s="18" t="s">
        <v>23</v>
      </c>
      <c r="D4381" s="18" t="s">
        <v>34</v>
      </c>
      <c r="E4381" s="18" t="s">
        <v>40</v>
      </c>
      <c r="F4381" s="18">
        <v>1071</v>
      </c>
      <c r="G4381" s="18">
        <v>699.83</v>
      </c>
      <c r="H4381" s="18">
        <v>1245.58</v>
      </c>
      <c r="I4381" s="43">
        <v>114</v>
      </c>
      <c r="K4381" t="s">
        <v>4460</v>
      </c>
      <c r="L4381" s="18" t="s">
        <v>4246</v>
      </c>
    </row>
    <row r="4382" spans="1:12" x14ac:dyDescent="0.3">
      <c r="A4382" t="s">
        <v>9949</v>
      </c>
      <c r="B4382" s="18" t="s">
        <v>16</v>
      </c>
      <c r="C4382" s="18" t="s">
        <v>23</v>
      </c>
      <c r="D4382" s="18" t="s">
        <v>34</v>
      </c>
      <c r="E4382" s="18" t="s">
        <v>44</v>
      </c>
      <c r="F4382" s="18">
        <v>1041</v>
      </c>
      <c r="G4382" s="18">
        <v>964.16</v>
      </c>
      <c r="H4382" s="18">
        <v>1290.1400000000001</v>
      </c>
      <c r="I4382" s="43">
        <v>441</v>
      </c>
      <c r="K4382" t="s">
        <v>5301</v>
      </c>
      <c r="L4382" s="18" t="s">
        <v>3178</v>
      </c>
    </row>
    <row r="4383" spans="1:12" x14ac:dyDescent="0.3">
      <c r="A4383" t="s">
        <v>10464</v>
      </c>
      <c r="B4383" s="18" t="s">
        <v>17</v>
      </c>
      <c r="C4383" s="18" t="s">
        <v>24</v>
      </c>
      <c r="D4383" s="18" t="s">
        <v>31</v>
      </c>
      <c r="E4383" s="18" t="s">
        <v>39</v>
      </c>
      <c r="F4383" s="18">
        <v>1012</v>
      </c>
      <c r="G4383" s="18">
        <v>1556.75</v>
      </c>
      <c r="H4383" s="18">
        <v>2851.64</v>
      </c>
      <c r="I4383" s="43">
        <v>459</v>
      </c>
      <c r="K4383" t="s">
        <v>4585</v>
      </c>
      <c r="L4383" s="18" t="s">
        <v>3948</v>
      </c>
    </row>
    <row r="4384" spans="1:12" x14ac:dyDescent="0.3">
      <c r="A4384" t="s">
        <v>10335</v>
      </c>
      <c r="B4384" s="18" t="s">
        <v>20</v>
      </c>
      <c r="C4384" s="18" t="s">
        <v>21</v>
      </c>
      <c r="D4384" s="18" t="s">
        <v>35</v>
      </c>
      <c r="E4384" s="18" t="s">
        <v>37</v>
      </c>
      <c r="F4384" s="18">
        <v>1093</v>
      </c>
      <c r="G4384" s="18">
        <v>776.56</v>
      </c>
      <c r="H4384" s="18">
        <v>1547.06</v>
      </c>
      <c r="I4384" s="43">
        <v>212</v>
      </c>
      <c r="K4384" t="s">
        <v>4882</v>
      </c>
      <c r="L4384" s="18" t="s">
        <v>3764</v>
      </c>
    </row>
    <row r="4385" spans="1:12" x14ac:dyDescent="0.3">
      <c r="A4385" t="s">
        <v>7767</v>
      </c>
      <c r="B4385" s="18" t="s">
        <v>11</v>
      </c>
      <c r="C4385" s="18" t="s">
        <v>22</v>
      </c>
      <c r="D4385" s="18" t="s">
        <v>35</v>
      </c>
      <c r="E4385" s="18" t="s">
        <v>40</v>
      </c>
      <c r="F4385" s="18">
        <v>1032</v>
      </c>
      <c r="G4385" s="18">
        <v>1584.86</v>
      </c>
      <c r="H4385" s="18">
        <v>2734.8</v>
      </c>
      <c r="I4385" s="43">
        <v>139</v>
      </c>
      <c r="K4385" t="s">
        <v>6247</v>
      </c>
      <c r="L4385" s="18" t="s">
        <v>66</v>
      </c>
    </row>
    <row r="4386" spans="1:12" x14ac:dyDescent="0.3">
      <c r="A4386" t="s">
        <v>8073</v>
      </c>
      <c r="B4386" s="18" t="s">
        <v>18</v>
      </c>
      <c r="C4386" s="18" t="s">
        <v>27</v>
      </c>
      <c r="D4386" s="18" t="s">
        <v>32</v>
      </c>
      <c r="E4386" s="18" t="s">
        <v>38</v>
      </c>
      <c r="F4386" s="18">
        <v>1046</v>
      </c>
      <c r="G4386" s="18">
        <v>957.11</v>
      </c>
      <c r="H4386" s="18">
        <v>1273.8699999999999</v>
      </c>
      <c r="I4386" s="43">
        <v>37</v>
      </c>
      <c r="K4386" t="s">
        <v>6283</v>
      </c>
      <c r="L4386" s="18" t="s">
        <v>137</v>
      </c>
    </row>
    <row r="4387" spans="1:12" x14ac:dyDescent="0.3">
      <c r="A4387" t="s">
        <v>9763</v>
      </c>
      <c r="B4387" s="18" t="s">
        <v>12</v>
      </c>
      <c r="C4387" s="18" t="s">
        <v>30</v>
      </c>
      <c r="D4387" s="18" t="s">
        <v>31</v>
      </c>
      <c r="E4387" s="18" t="s">
        <v>40</v>
      </c>
      <c r="F4387" s="18">
        <v>1029</v>
      </c>
      <c r="G4387" s="18">
        <v>792.55</v>
      </c>
      <c r="H4387" s="18">
        <v>1215.06</v>
      </c>
      <c r="I4387" s="43">
        <v>472</v>
      </c>
      <c r="K4387" t="s">
        <v>5477</v>
      </c>
      <c r="L4387" s="18" t="s">
        <v>2884</v>
      </c>
    </row>
    <row r="4388" spans="1:12" x14ac:dyDescent="0.3">
      <c r="A4388" t="s">
        <v>9605</v>
      </c>
      <c r="B4388" s="18" t="s">
        <v>20</v>
      </c>
      <c r="C4388" s="18" t="s">
        <v>25</v>
      </c>
      <c r="D4388" s="18" t="s">
        <v>31</v>
      </c>
      <c r="E4388" s="18" t="s">
        <v>36</v>
      </c>
      <c r="F4388" s="18">
        <v>1036</v>
      </c>
      <c r="G4388" s="18">
        <v>1172.32</v>
      </c>
      <c r="H4388" s="18">
        <v>2237.87</v>
      </c>
      <c r="I4388" s="43">
        <v>294</v>
      </c>
      <c r="K4388" t="s">
        <v>5607</v>
      </c>
      <c r="L4388" s="18" t="s">
        <v>2638</v>
      </c>
    </row>
    <row r="4389" spans="1:12" x14ac:dyDescent="0.3">
      <c r="A4389" t="s">
        <v>7246</v>
      </c>
      <c r="B4389" s="18" t="s">
        <v>19</v>
      </c>
      <c r="C4389" s="18" t="s">
        <v>26</v>
      </c>
      <c r="D4389" s="18" t="s">
        <v>32</v>
      </c>
      <c r="E4389" s="18" t="s">
        <v>44</v>
      </c>
      <c r="F4389" s="18">
        <v>1048</v>
      </c>
      <c r="G4389" s="18">
        <v>483.99</v>
      </c>
      <c r="H4389" s="18">
        <v>851.37</v>
      </c>
      <c r="I4389" s="43">
        <v>237</v>
      </c>
      <c r="K4389" t="s">
        <v>5472</v>
      </c>
      <c r="L4389" s="18" t="s">
        <v>2891</v>
      </c>
    </row>
    <row r="4390" spans="1:12" x14ac:dyDescent="0.3">
      <c r="A4390" t="s">
        <v>9606</v>
      </c>
      <c r="B4390" s="18" t="s">
        <v>15</v>
      </c>
      <c r="C4390" s="18" t="s">
        <v>24</v>
      </c>
      <c r="D4390" s="18" t="s">
        <v>31</v>
      </c>
      <c r="E4390" s="18" t="s">
        <v>40</v>
      </c>
      <c r="F4390" s="18">
        <v>1025</v>
      </c>
      <c r="G4390" s="18">
        <v>1817.99</v>
      </c>
      <c r="H4390" s="18">
        <v>3291.13</v>
      </c>
      <c r="I4390" s="43">
        <v>31</v>
      </c>
      <c r="K4390" t="s">
        <v>5606</v>
      </c>
      <c r="L4390" s="18" t="s">
        <v>2639</v>
      </c>
    </row>
    <row r="4391" spans="1:12" x14ac:dyDescent="0.3">
      <c r="A4391" t="s">
        <v>10547</v>
      </c>
      <c r="B4391" s="18" t="s">
        <v>14</v>
      </c>
      <c r="C4391" s="18" t="s">
        <v>28</v>
      </c>
      <c r="D4391" s="18" t="s">
        <v>32</v>
      </c>
      <c r="E4391" s="18" t="s">
        <v>37</v>
      </c>
      <c r="F4391" s="18">
        <v>1006</v>
      </c>
      <c r="G4391" s="18">
        <v>1986.71</v>
      </c>
      <c r="H4391" s="18">
        <v>3047.79</v>
      </c>
      <c r="I4391" s="43">
        <v>26</v>
      </c>
      <c r="K4391" t="s">
        <v>4497</v>
      </c>
      <c r="L4391" s="18" t="s">
        <v>4103</v>
      </c>
    </row>
  </sheetData>
  <sheetProtection insertColumns="0" insertRows="0" deleteColumns="0" deleteRows="0" selectLockedCells="1" selectUnlockedCells="1"/>
  <mergeCells count="2">
    <mergeCell ref="A2:L2"/>
    <mergeCell ref="Q1:X2"/>
  </mergeCells>
  <hyperlinks>
    <hyperlink ref="Q1:X2" r:id="rId1" display="If you more information click this box" xr:uid="{77402129-7135-41EF-9029-07DB31DFCB47}"/>
  </hyperlinks>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349F0-3C1A-4E5F-817D-B7E1F507BC42}">
  <sheetPr codeName="Sheet2">
    <tabColor rgb="FFFFE697"/>
  </sheetPr>
  <dimension ref="C1:AU4641"/>
  <sheetViews>
    <sheetView topLeftCell="B1" zoomScale="79" zoomScaleNormal="70" workbookViewId="0">
      <selection activeCell="AB1" sqref="AB1:AI2"/>
    </sheetView>
  </sheetViews>
  <sheetFormatPr defaultRowHeight="14.4" x14ac:dyDescent="0.3"/>
  <cols>
    <col min="3" max="3" width="1.21875" customWidth="1"/>
    <col min="5" max="5" width="12.33203125" customWidth="1"/>
    <col min="6" max="6" width="24.88671875" bestFit="1" customWidth="1"/>
    <col min="7" max="7" width="26.77734375" bestFit="1" customWidth="1"/>
    <col min="8" max="9" width="10.33203125" customWidth="1"/>
    <col min="10" max="10" width="1.21875" customWidth="1"/>
    <col min="14" max="14" width="1.21875" customWidth="1"/>
    <col min="16" max="16" width="10.109375" bestFit="1" customWidth="1"/>
    <col min="17" max="17" width="13.33203125" bestFit="1" customWidth="1"/>
    <col min="18" max="18" width="13.6640625" bestFit="1" customWidth="1"/>
    <col min="19" max="19" width="19" bestFit="1" customWidth="1"/>
    <col min="20" max="20" width="13.33203125" bestFit="1" customWidth="1"/>
    <col min="21" max="21" width="13.109375" bestFit="1" customWidth="1"/>
    <col min="22" max="22" width="9" bestFit="1" customWidth="1"/>
    <col min="25" max="25" width="1.21875" customWidth="1"/>
    <col min="30" max="30" width="10.21875" customWidth="1"/>
    <col min="32" max="32" width="17" bestFit="1" customWidth="1"/>
    <col min="33" max="33" width="20.33203125" bestFit="1" customWidth="1"/>
    <col min="34" max="34" width="14.21875" bestFit="1" customWidth="1"/>
    <col min="35" max="35" width="15.21875" bestFit="1" customWidth="1"/>
    <col min="36" max="36" width="12.77734375" bestFit="1" customWidth="1"/>
    <col min="37" max="37" width="17.44140625" bestFit="1" customWidth="1"/>
    <col min="38" max="38" width="19" bestFit="1" customWidth="1"/>
    <col min="39" max="39" width="18.44140625" bestFit="1" customWidth="1"/>
    <col min="40" max="40" width="25.5546875" bestFit="1" customWidth="1"/>
    <col min="41" max="41" width="15.109375" bestFit="1" customWidth="1"/>
    <col min="42" max="42" width="16.77734375" bestFit="1" customWidth="1"/>
    <col min="43" max="43" width="17.6640625" bestFit="1" customWidth="1"/>
    <col min="44" max="44" width="13.109375" bestFit="1" customWidth="1"/>
    <col min="45" max="45" width="11.88671875" bestFit="1" customWidth="1"/>
    <col min="46" max="46" width="25.6640625" bestFit="1" customWidth="1"/>
    <col min="47" max="47" width="18.6640625" bestFit="1" customWidth="1"/>
  </cols>
  <sheetData>
    <row r="1" spans="3:47" ht="17.399999999999999" customHeight="1" x14ac:dyDescent="0.3">
      <c r="T1" s="64" t="s">
        <v>4353</v>
      </c>
      <c r="U1" s="64"/>
      <c r="V1" s="64"/>
      <c r="W1" s="64"/>
      <c r="X1" s="64"/>
      <c r="Y1" s="64"/>
      <c r="Z1" s="64"/>
      <c r="AB1" s="50" t="s">
        <v>10695</v>
      </c>
      <c r="AC1" s="50"/>
      <c r="AD1" s="50"/>
      <c r="AE1" s="50"/>
      <c r="AF1" s="50"/>
      <c r="AG1" s="50"/>
      <c r="AH1" s="50"/>
      <c r="AI1" s="50"/>
    </row>
    <row r="2" spans="3:47" ht="14.4" customHeight="1" x14ac:dyDescent="0.3">
      <c r="F2" s="59" t="s">
        <v>4348</v>
      </c>
      <c r="G2" s="54"/>
      <c r="H2" s="54"/>
      <c r="I2" s="54"/>
      <c r="J2" s="54"/>
      <c r="K2" s="54"/>
      <c r="L2" s="54"/>
      <c r="M2" s="54"/>
      <c r="N2" s="54"/>
      <c r="O2" s="54"/>
      <c r="P2" s="54"/>
      <c r="Q2" s="54"/>
      <c r="R2" s="54"/>
      <c r="S2" s="54"/>
      <c r="T2" s="64"/>
      <c r="U2" s="64"/>
      <c r="V2" s="64"/>
      <c r="W2" s="64"/>
      <c r="X2" s="64"/>
      <c r="Y2" s="64"/>
      <c r="Z2" s="64"/>
      <c r="AB2" s="50"/>
      <c r="AC2" s="50"/>
      <c r="AD2" s="50"/>
      <c r="AE2" s="50"/>
      <c r="AF2" s="50"/>
      <c r="AG2" s="50"/>
      <c r="AH2" s="50"/>
      <c r="AI2" s="50"/>
    </row>
    <row r="3" spans="3:47" ht="14.4" customHeight="1" x14ac:dyDescent="0.3">
      <c r="F3" s="54"/>
      <c r="G3" s="54"/>
      <c r="H3" s="54"/>
      <c r="I3" s="54"/>
      <c r="J3" s="54"/>
      <c r="K3" s="54"/>
      <c r="L3" s="54"/>
      <c r="M3" s="54"/>
      <c r="N3" s="54"/>
      <c r="O3" s="54"/>
      <c r="P3" s="54"/>
      <c r="Q3" s="54"/>
      <c r="R3" s="54"/>
      <c r="S3" s="54"/>
      <c r="T3" s="64"/>
      <c r="U3" s="64"/>
      <c r="V3" s="64"/>
      <c r="W3" s="64"/>
      <c r="X3" s="64"/>
      <c r="Y3" s="64"/>
      <c r="Z3" s="64"/>
    </row>
    <row r="4" spans="3:47" ht="14.4" customHeight="1" x14ac:dyDescent="0.3">
      <c r="T4" s="64"/>
      <c r="U4" s="64"/>
      <c r="V4" s="64"/>
      <c r="W4" s="64"/>
      <c r="X4" s="64"/>
      <c r="Y4" s="64"/>
      <c r="Z4" s="64"/>
    </row>
    <row r="5" spans="3:47" ht="14.4" customHeight="1" x14ac:dyDescent="0.65">
      <c r="AG5" s="22"/>
      <c r="AH5" s="22"/>
      <c r="AI5" s="22"/>
      <c r="AJ5" s="22"/>
      <c r="AK5" s="22"/>
      <c r="AL5" s="22"/>
      <c r="AM5" s="22"/>
      <c r="AN5" s="22"/>
      <c r="AO5" s="22"/>
      <c r="AP5" s="22"/>
      <c r="AQ5" s="22"/>
      <c r="AR5" s="22"/>
    </row>
    <row r="6" spans="3:47" ht="12.6" customHeight="1" x14ac:dyDescent="0.65">
      <c r="AG6" s="22"/>
      <c r="AH6" s="22"/>
      <c r="AI6" s="22"/>
      <c r="AJ6" s="22"/>
      <c r="AK6" s="22"/>
      <c r="AL6" s="22"/>
      <c r="AM6" s="22"/>
      <c r="AN6" s="22"/>
      <c r="AO6" s="22"/>
      <c r="AP6" s="22"/>
      <c r="AQ6" s="22"/>
      <c r="AR6" s="22"/>
    </row>
    <row r="7" spans="3:47" ht="9.6" customHeight="1" x14ac:dyDescent="0.65">
      <c r="C7" s="3"/>
      <c r="D7" s="3"/>
      <c r="E7" s="3"/>
      <c r="F7" s="3"/>
      <c r="G7" s="3"/>
      <c r="H7" s="3"/>
      <c r="I7" s="3"/>
      <c r="J7" s="3"/>
      <c r="N7" s="3"/>
      <c r="O7" s="3"/>
      <c r="P7" s="3"/>
      <c r="Q7" s="3"/>
      <c r="R7" s="3"/>
      <c r="S7" s="3"/>
      <c r="T7" s="3"/>
      <c r="U7" s="3"/>
      <c r="V7" s="3"/>
      <c r="W7" s="3"/>
      <c r="X7" s="3"/>
      <c r="Y7" s="3"/>
      <c r="AG7" s="22"/>
      <c r="AH7" s="22"/>
      <c r="AI7" s="22"/>
      <c r="AJ7" s="22"/>
      <c r="AK7" s="22"/>
      <c r="AL7" s="22"/>
      <c r="AM7" s="22"/>
      <c r="AN7" s="22"/>
      <c r="AO7" s="22"/>
      <c r="AP7" s="22"/>
      <c r="AQ7" s="22"/>
      <c r="AR7" s="22"/>
    </row>
    <row r="8" spans="3:47" ht="14.4" customHeight="1" x14ac:dyDescent="0.65">
      <c r="C8" s="3"/>
      <c r="J8" s="3"/>
      <c r="N8" s="3"/>
      <c r="Y8" s="3"/>
      <c r="AG8" s="22"/>
      <c r="AH8" s="22"/>
      <c r="AI8" s="22"/>
      <c r="AJ8" s="22"/>
      <c r="AK8" s="22"/>
      <c r="AL8" s="22"/>
      <c r="AM8" s="22"/>
      <c r="AN8" s="22"/>
      <c r="AO8" s="22"/>
      <c r="AP8" s="22"/>
      <c r="AQ8" s="22"/>
      <c r="AR8" s="22"/>
    </row>
    <row r="9" spans="3:47" ht="17.399999999999999" x14ac:dyDescent="0.35">
      <c r="C9" s="3"/>
      <c r="D9" s="55" t="s">
        <v>4326</v>
      </c>
      <c r="E9" s="55"/>
      <c r="F9" s="55"/>
      <c r="G9" s="55"/>
      <c r="H9" s="55"/>
      <c r="I9" s="4"/>
      <c r="J9" s="3"/>
      <c r="N9" s="3"/>
      <c r="O9" s="55" t="s">
        <v>4328</v>
      </c>
      <c r="P9" s="55"/>
      <c r="Q9" s="55"/>
      <c r="R9" s="55"/>
      <c r="S9" s="55"/>
      <c r="T9" s="55"/>
      <c r="U9" s="55"/>
      <c r="V9" s="55"/>
      <c r="W9" s="55"/>
      <c r="X9" s="55"/>
      <c r="Y9" s="3"/>
    </row>
    <row r="10" spans="3:47" ht="17.399999999999999" customHeight="1" x14ac:dyDescent="0.35">
      <c r="C10" s="3"/>
      <c r="D10" s="55" t="s">
        <v>4325</v>
      </c>
      <c r="E10" s="54"/>
      <c r="F10" s="54"/>
      <c r="G10" s="54"/>
      <c r="H10" s="54"/>
      <c r="I10" s="1"/>
      <c r="J10" s="3"/>
      <c r="N10" s="3"/>
      <c r="O10" s="55" t="s">
        <v>4340</v>
      </c>
      <c r="P10" s="55"/>
      <c r="Q10" s="55"/>
      <c r="R10" s="55"/>
      <c r="S10" s="55"/>
      <c r="T10" s="55"/>
      <c r="U10" s="55"/>
      <c r="V10" s="55"/>
      <c r="W10" s="55"/>
      <c r="X10" s="55"/>
      <c r="Y10" s="3"/>
    </row>
    <row r="11" spans="3:47" ht="30.6" customHeight="1" x14ac:dyDescent="0.3">
      <c r="C11" s="3"/>
      <c r="E11" s="63" t="s">
        <v>4327</v>
      </c>
      <c r="F11" s="63"/>
      <c r="G11" s="63"/>
      <c r="J11" s="3"/>
      <c r="N11" s="3"/>
      <c r="Q11" s="61" t="s">
        <v>4341</v>
      </c>
      <c r="R11" s="61"/>
      <c r="S11" s="61"/>
      <c r="T11" s="61"/>
      <c r="U11" s="61"/>
      <c r="V11" s="61"/>
      <c r="Y11" s="3"/>
    </row>
    <row r="12" spans="3:47" ht="15.6" x14ac:dyDescent="0.3">
      <c r="C12" s="3"/>
      <c r="E12" s="9"/>
      <c r="F12" s="62" t="s">
        <v>8</v>
      </c>
      <c r="G12" s="51"/>
      <c r="J12" s="3"/>
      <c r="N12" s="3"/>
      <c r="P12" s="60" t="s">
        <v>0</v>
      </c>
      <c r="Q12" s="51" t="s">
        <v>4323</v>
      </c>
      <c r="R12" s="51"/>
      <c r="S12" s="51"/>
      <c r="T12" s="51" t="s">
        <v>4324</v>
      </c>
      <c r="U12" s="51"/>
      <c r="V12" s="51"/>
      <c r="Y12" s="3"/>
      <c r="AF12" s="1"/>
      <c r="AG12" s="18"/>
      <c r="AH12" s="18"/>
      <c r="AI12" s="18"/>
      <c r="AJ12" s="18"/>
      <c r="AK12" s="1"/>
      <c r="AL12" s="1"/>
      <c r="AM12" s="1"/>
      <c r="AN12" s="1"/>
      <c r="AO12" s="1"/>
      <c r="AP12" s="1"/>
      <c r="AQ12" s="1"/>
      <c r="AR12" s="1"/>
      <c r="AS12" s="14"/>
      <c r="AT12" s="1"/>
      <c r="AU12" s="1"/>
    </row>
    <row r="13" spans="3:47" x14ac:dyDescent="0.3">
      <c r="C13" s="3"/>
      <c r="E13" s="12" t="s">
        <v>0</v>
      </c>
      <c r="F13" s="12" t="s">
        <v>4323</v>
      </c>
      <c r="G13" s="12" t="s">
        <v>4324</v>
      </c>
      <c r="J13" s="3"/>
      <c r="N13" s="3"/>
      <c r="P13" s="60"/>
      <c r="Q13" s="10" t="s">
        <v>1</v>
      </c>
      <c r="R13" s="10" t="s">
        <v>3</v>
      </c>
      <c r="S13" s="10" t="s">
        <v>4</v>
      </c>
      <c r="T13" s="10" t="s">
        <v>1</v>
      </c>
      <c r="U13" s="10" t="s">
        <v>3</v>
      </c>
      <c r="V13" s="10" t="s">
        <v>4</v>
      </c>
      <c r="Y13" s="3"/>
      <c r="AF13" s="1"/>
      <c r="AG13" s="18"/>
      <c r="AH13" s="18"/>
      <c r="AI13" s="18"/>
      <c r="AJ13" s="18"/>
      <c r="AK13" s="1"/>
      <c r="AL13" s="1"/>
      <c r="AM13" s="1"/>
      <c r="AN13" s="1"/>
      <c r="AO13" s="1"/>
      <c r="AP13" s="1"/>
      <c r="AQ13" s="1"/>
      <c r="AR13" s="1"/>
      <c r="AS13" s="14"/>
      <c r="AT13" s="1"/>
      <c r="AU13" s="1"/>
    </row>
    <row r="14" spans="3:47" x14ac:dyDescent="0.3">
      <c r="C14" s="3"/>
      <c r="E14" s="5" t="str">
        <f>Table2[[#This Row],[Product_ID]]</f>
        <v>PRO7923</v>
      </c>
      <c r="F14" s="7" t="str">
        <f>Table2[[#This Row],[Status]]</f>
        <v>Cancelled</v>
      </c>
      <c r="G14" s="8" t="str">
        <f>IF(ISBLANK(Table2[[#This Row],[Status]]), "No Data Entered", IFERROR(Table2[[#This Row],[Status]], "No Data Entered"))</f>
        <v>Cancelled</v>
      </c>
      <c r="J14" s="3"/>
      <c r="N14" s="3"/>
      <c r="P14" s="5" t="str">
        <f>Table2[[#This Row],[Product_ID]]</f>
        <v>PRO7923</v>
      </c>
      <c r="Q14" s="11" t="str">
        <f>Table2[[#This Row],[Product_Name]]</f>
        <v>Tablet</v>
      </c>
      <c r="R14" s="11" t="str">
        <f>Table2[[#This Row],[Category]]</f>
        <v>Electronics</v>
      </c>
      <c r="S14" s="11" t="str">
        <f>Table2[[#This Row],[Brand]]</f>
        <v>Microsoft</v>
      </c>
      <c r="T14" s="13" t="str">
        <f>TRIM(PROPER(Table2[[#This Row],[Product_Name]]))</f>
        <v>Tablet</v>
      </c>
      <c r="U14" s="13" t="str">
        <f>TRIM(PROPER(Table2[[#This Row],[Category]]))</f>
        <v>Electronics</v>
      </c>
      <c r="V14" s="13" t="str">
        <f>TRIM(PROPER(Table2[[#This Row],[Brand]]))</f>
        <v>Microsoft</v>
      </c>
      <c r="Y14" s="3"/>
      <c r="AF14" s="1"/>
      <c r="AG14" s="18"/>
      <c r="AH14" s="18"/>
      <c r="AI14" s="18"/>
      <c r="AJ14" s="18"/>
      <c r="AK14" s="1"/>
      <c r="AL14" s="1"/>
      <c r="AM14" s="1"/>
      <c r="AN14" s="1"/>
      <c r="AO14" s="1"/>
      <c r="AP14" s="1"/>
      <c r="AQ14" s="1"/>
      <c r="AR14" s="1"/>
      <c r="AS14" s="14"/>
      <c r="AT14" s="1"/>
      <c r="AU14" s="1"/>
    </row>
    <row r="15" spans="3:47" x14ac:dyDescent="0.3">
      <c r="C15" s="3"/>
      <c r="E15" s="5" t="str">
        <f>Table2[[#This Row],[Product_ID]]</f>
        <v>PRO6781</v>
      </c>
      <c r="F15" s="7" t="str">
        <f>Table2[[#This Row],[Status]]</f>
        <v>Cancelled</v>
      </c>
      <c r="G15" s="8" t="str">
        <f>IF(ISBLANK(Table2[[#This Row],[Status]]), "No Data Entered", IFERROR(Table2[[#This Row],[Status]], "No Data Entered"))</f>
        <v>Cancelled</v>
      </c>
      <c r="J15" s="3"/>
      <c r="N15" s="3"/>
      <c r="P15" s="5" t="str">
        <f>Table2[[#This Row],[Product_ID]]</f>
        <v>PRO6781</v>
      </c>
      <c r="Q15" s="11" t="str">
        <f>Table2[[#This Row],[Product_Name]]</f>
        <v>Tablet</v>
      </c>
      <c r="R15" s="11" t="str">
        <f>Table2[[#This Row],[Category]]</f>
        <v>Electronics</v>
      </c>
      <c r="S15" s="11" t="str">
        <f>Table2[[#This Row],[Brand]]</f>
        <v>Lenovo</v>
      </c>
      <c r="T15" s="13" t="str">
        <f>TRIM(PROPER(Table2[[#This Row],[Product_Name]]))</f>
        <v>Tablet</v>
      </c>
      <c r="U15" s="13" t="str">
        <f>TRIM(PROPER(Table2[[#This Row],[Category]]))</f>
        <v>Electronics</v>
      </c>
      <c r="V15" s="13" t="str">
        <f>TRIM(PROPER(Table2[[#This Row],[Brand]]))</f>
        <v>Lenovo</v>
      </c>
      <c r="Y15" s="3"/>
      <c r="AF15" s="1"/>
      <c r="AG15" s="18"/>
      <c r="AH15" s="18"/>
      <c r="AI15" s="18"/>
      <c r="AJ15" s="18"/>
      <c r="AK15" s="1"/>
      <c r="AL15" s="1"/>
      <c r="AM15" s="1"/>
      <c r="AN15" s="1"/>
      <c r="AO15" s="1"/>
      <c r="AP15" s="1"/>
      <c r="AQ15" s="1"/>
      <c r="AR15" s="1"/>
      <c r="AS15" s="14"/>
      <c r="AT15" s="1"/>
      <c r="AU15" s="1"/>
    </row>
    <row r="16" spans="3:47" x14ac:dyDescent="0.3">
      <c r="C16" s="3"/>
      <c r="E16" s="5" t="str">
        <f>Table2[[#This Row],[Product_ID]]</f>
        <v>PRO8263</v>
      </c>
      <c r="F16" s="7" t="str">
        <f>Table2[[#This Row],[Status]]</f>
        <v>Cancelled</v>
      </c>
      <c r="G16" s="8" t="str">
        <f>IF(ISBLANK(Table2[[#This Row],[Status]]), "No Data Entered", IFERROR(Table2[[#This Row],[Status]], "No Data Entered"))</f>
        <v>Cancelled</v>
      </c>
      <c r="J16" s="3"/>
      <c r="N16" s="3"/>
      <c r="P16" s="5" t="str">
        <f>Table2[[#This Row],[Product_ID]]</f>
        <v>PRO8263</v>
      </c>
      <c r="Q16" s="11" t="str">
        <f>Table2[[#This Row],[Product_Name]]</f>
        <v>Printer</v>
      </c>
      <c r="R16" s="11" t="str">
        <f>Table2[[#This Row],[Category]]</f>
        <v>Office Supplies</v>
      </c>
      <c r="S16" s="11" t="str">
        <f>Table2[[#This Row],[Brand]]</f>
        <v>HP</v>
      </c>
      <c r="T16" s="13" t="str">
        <f>TRIM(PROPER(Table2[[#This Row],[Product_Name]]))</f>
        <v>Printer</v>
      </c>
      <c r="U16" s="13" t="str">
        <f>TRIM(PROPER(Table2[[#This Row],[Category]]))</f>
        <v>Office Supplies</v>
      </c>
      <c r="V16" s="13" t="str">
        <f>TRIM(PROPER(Table2[[#This Row],[Brand]]))</f>
        <v>Hp</v>
      </c>
      <c r="Y16" s="3"/>
      <c r="AF16" s="1"/>
      <c r="AG16" s="18"/>
      <c r="AH16" s="18"/>
      <c r="AI16" s="18"/>
      <c r="AJ16" s="18"/>
      <c r="AK16" s="1"/>
      <c r="AL16" s="1"/>
      <c r="AM16" s="1"/>
      <c r="AN16" s="1"/>
      <c r="AO16" s="1"/>
      <c r="AP16" s="1"/>
      <c r="AQ16" s="1"/>
      <c r="AR16" s="1"/>
      <c r="AS16" s="14"/>
      <c r="AT16" s="1"/>
      <c r="AU16" s="1"/>
    </row>
    <row r="17" spans="3:47" x14ac:dyDescent="0.3">
      <c r="C17" s="3"/>
      <c r="E17" s="5" t="str">
        <f>Table2[[#This Row],[Product_ID]]</f>
        <v>PRO7873</v>
      </c>
      <c r="F17" s="7" t="str">
        <f>Table2[[#This Row],[Status]]</f>
        <v>Cancelled</v>
      </c>
      <c r="G17" s="8" t="str">
        <f>IF(ISBLANK(Table2[[#This Row],[Status]]), "No Data Entered", IFERROR(Table2[[#This Row],[Status]], "No Data Entered"))</f>
        <v>Cancelled</v>
      </c>
      <c r="J17" s="3"/>
      <c r="N17" s="3"/>
      <c r="P17" s="5" t="str">
        <f>Table2[[#This Row],[Product_ID]]</f>
        <v>PRO7873</v>
      </c>
      <c r="Q17" s="11" t="str">
        <f>Table2[[#This Row],[Product_Name]]</f>
        <v>Printer</v>
      </c>
      <c r="R17" s="11" t="str">
        <f>Table2[[#This Row],[Category]]</f>
        <v>Computers</v>
      </c>
      <c r="S17" s="11" t="str">
        <f>Table2[[#This Row],[Brand]]</f>
        <v>Logitech</v>
      </c>
      <c r="T17" s="13" t="str">
        <f>TRIM(PROPER(Table2[[#This Row],[Product_Name]]))</f>
        <v>Printer</v>
      </c>
      <c r="U17" s="13" t="str">
        <f>TRIM(PROPER(Table2[[#This Row],[Category]]))</f>
        <v>Computers</v>
      </c>
      <c r="V17" s="13" t="str">
        <f>TRIM(PROPER(Table2[[#This Row],[Brand]]))</f>
        <v>Logitech</v>
      </c>
      <c r="Y17" s="3"/>
      <c r="AF17" s="1"/>
      <c r="AG17" s="18"/>
      <c r="AH17" s="18"/>
      <c r="AI17" s="18"/>
      <c r="AJ17" s="18"/>
      <c r="AK17" s="1"/>
      <c r="AL17" s="1"/>
      <c r="AM17" s="1"/>
      <c r="AN17" s="1"/>
      <c r="AO17" s="1"/>
      <c r="AP17" s="1"/>
      <c r="AQ17" s="1"/>
      <c r="AR17" s="1"/>
      <c r="AS17" s="14"/>
      <c r="AT17" s="1"/>
      <c r="AU17" s="1"/>
    </row>
    <row r="18" spans="3:47" x14ac:dyDescent="0.3">
      <c r="C18" s="3"/>
      <c r="E18" s="5" t="str">
        <f>Table2[[#This Row],[Product_ID]]</f>
        <v>PRO4403</v>
      </c>
      <c r="F18" s="7" t="str">
        <f>Table2[[#This Row],[Status]]</f>
        <v>Cancelled</v>
      </c>
      <c r="G18" s="8" t="str">
        <f>IF(ISBLANK(Table2[[#This Row],[Status]]), "No Data Entered", IFERROR(Table2[[#This Row],[Status]], "No Data Entered"))</f>
        <v>Cancelled</v>
      </c>
      <c r="J18" s="3"/>
      <c r="N18" s="3"/>
      <c r="P18" s="5" t="str">
        <f>Table2[[#This Row],[Product_ID]]</f>
        <v>PRO4403</v>
      </c>
      <c r="Q18" s="11" t="str">
        <f>Table2[[#This Row],[Product_Name]]</f>
        <v>Smartphone</v>
      </c>
      <c r="R18" s="11" t="str">
        <f>Table2[[#This Row],[Category]]</f>
        <v>Wearables</v>
      </c>
      <c r="S18" s="11" t="str">
        <f>Table2[[#This Row],[Brand]]</f>
        <v>Canon</v>
      </c>
      <c r="T18" s="13" t="str">
        <f>TRIM(PROPER(Table2[[#This Row],[Product_Name]]))</f>
        <v>Smartphone</v>
      </c>
      <c r="U18" s="13" t="str">
        <f>TRIM(PROPER(Table2[[#This Row],[Category]]))</f>
        <v>Wearables</v>
      </c>
      <c r="V18" s="13" t="str">
        <f>TRIM(PROPER(Table2[[#This Row],[Brand]]))</f>
        <v>Canon</v>
      </c>
      <c r="Y18" s="3"/>
      <c r="AF18" s="1"/>
      <c r="AG18" s="18"/>
      <c r="AH18" s="18"/>
      <c r="AI18" s="18"/>
      <c r="AJ18" s="18"/>
      <c r="AK18" s="1"/>
      <c r="AL18" s="1"/>
      <c r="AM18" s="1"/>
      <c r="AN18" s="1"/>
      <c r="AO18" s="1"/>
      <c r="AP18" s="1"/>
      <c r="AQ18" s="1"/>
      <c r="AR18" s="1"/>
      <c r="AS18" s="14"/>
      <c r="AT18" s="1"/>
      <c r="AU18" s="1"/>
    </row>
    <row r="19" spans="3:47" x14ac:dyDescent="0.3">
      <c r="C19" s="3"/>
      <c r="E19" s="5" t="str">
        <f>Table2[[#This Row],[Product_ID]]</f>
        <v>PRO7434</v>
      </c>
      <c r="F19" s="7" t="str">
        <f>Table2[[#This Row],[Status]]</f>
        <v>Cancelled</v>
      </c>
      <c r="G19" s="8" t="str">
        <f>IF(ISBLANK(Table2[[#This Row],[Status]]), "No Data Entered", IFERROR(Table2[[#This Row],[Status]], "No Data Entered"))</f>
        <v>Cancelled</v>
      </c>
      <c r="J19" s="3"/>
      <c r="N19" s="3"/>
      <c r="P19" s="5" t="str">
        <f>Table2[[#This Row],[Product_ID]]</f>
        <v>PRO7434</v>
      </c>
      <c r="Q19" s="11" t="str">
        <f>Table2[[#This Row],[Product_Name]]</f>
        <v>Monitor</v>
      </c>
      <c r="R19" s="11" t="str">
        <f>Table2[[#This Row],[Category]]</f>
        <v>Office Supplies</v>
      </c>
      <c r="S19" s="11" t="str">
        <f>Table2[[#This Row],[Brand]]</f>
        <v>Lenovo</v>
      </c>
      <c r="T19" s="13" t="str">
        <f>TRIM(PROPER(Table2[[#This Row],[Product_Name]]))</f>
        <v>Monitor</v>
      </c>
      <c r="U19" s="13" t="str">
        <f>TRIM(PROPER(Table2[[#This Row],[Category]]))</f>
        <v>Office Supplies</v>
      </c>
      <c r="V19" s="13" t="str">
        <f>TRIM(PROPER(Table2[[#This Row],[Brand]]))</f>
        <v>Lenovo</v>
      </c>
      <c r="Y19" s="3"/>
      <c r="AF19" s="1"/>
      <c r="AG19" s="18"/>
      <c r="AH19" s="18"/>
      <c r="AI19" s="18"/>
      <c r="AJ19" s="18"/>
      <c r="AK19" s="1"/>
      <c r="AL19" s="1"/>
      <c r="AM19" s="1"/>
      <c r="AN19" s="1"/>
      <c r="AO19" s="1"/>
      <c r="AP19" s="1"/>
      <c r="AQ19" s="1"/>
      <c r="AR19" s="1"/>
      <c r="AS19" s="14"/>
      <c r="AT19" s="1"/>
      <c r="AU19" s="1"/>
    </row>
    <row r="20" spans="3:47" x14ac:dyDescent="0.3">
      <c r="C20" s="3"/>
      <c r="E20" s="5" t="str">
        <f>Table2[[#This Row],[Product_ID]]</f>
        <v>PRO5266</v>
      </c>
      <c r="F20" s="7" t="str">
        <f>Table2[[#This Row],[Status]]</f>
        <v>Cancelled</v>
      </c>
      <c r="G20" s="8" t="str">
        <f>IF(ISBLANK(Table2[[#This Row],[Status]]), "No Data Entered", IFERROR(Table2[[#This Row],[Status]], "No Data Entered"))</f>
        <v>Cancelled</v>
      </c>
      <c r="J20" s="3"/>
      <c r="N20" s="3"/>
      <c r="P20" s="5" t="str">
        <f>Table2[[#This Row],[Product_ID]]</f>
        <v>PRO5266</v>
      </c>
      <c r="Q20" s="11" t="str">
        <f>Table2[[#This Row],[Product_Name]]</f>
        <v>Monitor</v>
      </c>
      <c r="R20" s="11" t="str">
        <f>Table2[[#This Row],[Category]]</f>
        <v>Office Supplies</v>
      </c>
      <c r="S20" s="11" t="str">
        <f>Table2[[#This Row],[Brand]]</f>
        <v>Canon</v>
      </c>
      <c r="T20" s="13" t="str">
        <f>TRIM(PROPER(Table2[[#This Row],[Product_Name]]))</f>
        <v>Monitor</v>
      </c>
      <c r="U20" s="13" t="str">
        <f>TRIM(PROPER(Table2[[#This Row],[Category]]))</f>
        <v>Office Supplies</v>
      </c>
      <c r="V20" s="13" t="str">
        <f>TRIM(PROPER(Table2[[#This Row],[Brand]]))</f>
        <v>Canon</v>
      </c>
      <c r="Y20" s="3"/>
      <c r="AF20" s="1"/>
      <c r="AG20" s="18"/>
      <c r="AH20" s="18"/>
      <c r="AI20" s="18"/>
      <c r="AJ20" s="18"/>
      <c r="AK20" s="1"/>
      <c r="AL20" s="1"/>
      <c r="AM20" s="1"/>
      <c r="AN20" s="1"/>
      <c r="AO20" s="1"/>
      <c r="AP20" s="1"/>
      <c r="AQ20" s="1"/>
      <c r="AR20" s="1"/>
      <c r="AS20" s="14"/>
      <c r="AT20" s="1"/>
      <c r="AU20" s="1"/>
    </row>
    <row r="21" spans="3:47" x14ac:dyDescent="0.3">
      <c r="C21" s="3"/>
      <c r="E21" s="5" t="str">
        <f>Table2[[#This Row],[Product_ID]]</f>
        <v>PRO8628</v>
      </c>
      <c r="F21" s="7" t="str">
        <f>Table2[[#This Row],[Status]]</f>
        <v>Cancelled</v>
      </c>
      <c r="G21" s="8" t="str">
        <f>IF(ISBLANK(Table2[[#This Row],[Status]]), "No Data Entered", IFERROR(Table2[[#This Row],[Status]], "No Data Entered"))</f>
        <v>Cancelled</v>
      </c>
      <c r="J21" s="3"/>
      <c r="N21" s="3"/>
      <c r="P21" s="5" t="str">
        <f>Table2[[#This Row],[Product_ID]]</f>
        <v>PRO8628</v>
      </c>
      <c r="Q21" s="11" t="str">
        <f>Table2[[#This Row],[Product_Name]]</f>
        <v>Camera</v>
      </c>
      <c r="R21" s="11" t="str">
        <f>Table2[[#This Row],[Category]]</f>
        <v>Office Supplies</v>
      </c>
      <c r="S21" s="11" t="str">
        <f>Table2[[#This Row],[Brand]]</f>
        <v>Microsoft</v>
      </c>
      <c r="T21" s="13" t="str">
        <f>TRIM(PROPER(Table2[[#This Row],[Product_Name]]))</f>
        <v>Camera</v>
      </c>
      <c r="U21" s="13" t="str">
        <f>TRIM(PROPER(Table2[[#This Row],[Category]]))</f>
        <v>Office Supplies</v>
      </c>
      <c r="V21" s="13" t="str">
        <f>TRIM(PROPER(Table2[[#This Row],[Brand]]))</f>
        <v>Microsoft</v>
      </c>
      <c r="Y21" s="3"/>
      <c r="AF21" s="1"/>
      <c r="AG21" s="18"/>
      <c r="AH21" s="18"/>
      <c r="AI21" s="18"/>
      <c r="AJ21" s="18"/>
      <c r="AK21" s="1"/>
      <c r="AL21" s="1"/>
      <c r="AM21" s="1"/>
      <c r="AN21" s="1"/>
      <c r="AO21" s="1"/>
      <c r="AP21" s="1"/>
      <c r="AQ21" s="1"/>
      <c r="AR21" s="1"/>
      <c r="AS21" s="14"/>
      <c r="AT21" s="1"/>
      <c r="AU21" s="1"/>
    </row>
    <row r="22" spans="3:47" x14ac:dyDescent="0.3">
      <c r="C22" s="3"/>
      <c r="E22" s="5" t="str">
        <f>Table2[[#This Row],[Product_ID]]</f>
        <v>PRO9115</v>
      </c>
      <c r="F22" s="7" t="str">
        <f>Table2[[#This Row],[Status]]</f>
        <v>Cancelled</v>
      </c>
      <c r="G22" s="8" t="str">
        <f>IF(ISBLANK(Table2[[#This Row],[Status]]), "No Data Entered", IFERROR(Table2[[#This Row],[Status]], "No Data Entered"))</f>
        <v>Cancelled</v>
      </c>
      <c r="J22" s="3"/>
      <c r="N22" s="3"/>
      <c r="P22" s="5" t="str">
        <f>Table2[[#This Row],[Product_ID]]</f>
        <v>PRO9115</v>
      </c>
      <c r="Q22" s="11" t="str">
        <f>Table2[[#This Row],[Product_Name]]</f>
        <v>Laptop</v>
      </c>
      <c r="R22" s="11" t="str">
        <f>Table2[[#This Row],[Category]]</f>
        <v>Office Supplies</v>
      </c>
      <c r="S22" s="11" t="str">
        <f>Table2[[#This Row],[Brand]]</f>
        <v>Logitech</v>
      </c>
      <c r="T22" s="13" t="str">
        <f>TRIM(PROPER(Table2[[#This Row],[Product_Name]]))</f>
        <v>Laptop</v>
      </c>
      <c r="U22" s="13" t="str">
        <f>TRIM(PROPER(Table2[[#This Row],[Category]]))</f>
        <v>Office Supplies</v>
      </c>
      <c r="V22" s="13" t="str">
        <f>TRIM(PROPER(Table2[[#This Row],[Brand]]))</f>
        <v>Logitech</v>
      </c>
      <c r="Y22" s="3"/>
      <c r="AF22" s="1"/>
      <c r="AG22" s="18"/>
      <c r="AH22" s="18"/>
      <c r="AI22" s="18"/>
      <c r="AJ22" s="18"/>
      <c r="AK22" s="1"/>
      <c r="AL22" s="1"/>
      <c r="AM22" s="1"/>
      <c r="AN22" s="1"/>
      <c r="AO22" s="1"/>
      <c r="AP22" s="1"/>
      <c r="AQ22" s="1"/>
      <c r="AR22" s="1"/>
      <c r="AS22" s="14"/>
      <c r="AT22" s="1"/>
      <c r="AU22" s="1"/>
    </row>
    <row r="23" spans="3:47" x14ac:dyDescent="0.3">
      <c r="C23" s="3"/>
      <c r="E23" s="5" t="str">
        <f>Table2[[#This Row],[Product_ID]]</f>
        <v>PRO6451</v>
      </c>
      <c r="F23" s="7" t="str">
        <f>Table2[[#This Row],[Status]]</f>
        <v>Cancelled</v>
      </c>
      <c r="G23" s="8" t="str">
        <f>IF(ISBLANK(Table2[[#This Row],[Status]]), "No Data Entered", IFERROR(Table2[[#This Row],[Status]], "No Data Entered"))</f>
        <v>Cancelled</v>
      </c>
      <c r="J23" s="3"/>
      <c r="N23" s="3"/>
      <c r="P23" s="5" t="str">
        <f>Table2[[#This Row],[Product_ID]]</f>
        <v>PRO6451</v>
      </c>
      <c r="Q23" s="11" t="str">
        <f>Table2[[#This Row],[Product_Name]]</f>
        <v>Printer</v>
      </c>
      <c r="R23" s="11" t="str">
        <f>Table2[[#This Row],[Category]]</f>
        <v>Accessories</v>
      </c>
      <c r="S23" s="11" t="str">
        <f>Table2[[#This Row],[Brand]]</f>
        <v>Dell</v>
      </c>
      <c r="T23" s="13" t="str">
        <f>TRIM(PROPER(Table2[[#This Row],[Product_Name]]))</f>
        <v>Printer</v>
      </c>
      <c r="U23" s="13" t="str">
        <f>TRIM(PROPER(Table2[[#This Row],[Category]]))</f>
        <v>Accessories</v>
      </c>
      <c r="V23" s="13" t="str">
        <f>TRIM(PROPER(Table2[[#This Row],[Brand]]))</f>
        <v>Dell</v>
      </c>
      <c r="Y23" s="3"/>
      <c r="AF23" s="1"/>
      <c r="AG23" s="18"/>
      <c r="AH23" s="18"/>
      <c r="AI23" s="18"/>
      <c r="AJ23" s="18"/>
      <c r="AK23" s="1"/>
      <c r="AL23" s="1"/>
      <c r="AM23" s="1"/>
      <c r="AN23" s="1"/>
      <c r="AO23" s="1"/>
      <c r="AP23" s="1"/>
      <c r="AQ23" s="1"/>
      <c r="AR23" s="1"/>
      <c r="AS23" s="14"/>
      <c r="AT23" s="1"/>
      <c r="AU23" s="1"/>
    </row>
    <row r="24" spans="3:47" x14ac:dyDescent="0.3">
      <c r="C24" s="3"/>
      <c r="E24" s="5" t="str">
        <f>Table2[[#This Row],[Product_ID]]</f>
        <v>PRO3757</v>
      </c>
      <c r="F24" s="7" t="str">
        <f>Table2[[#This Row],[Status]]</f>
        <v>Cancelled</v>
      </c>
      <c r="G24" s="8" t="str">
        <f>IF(ISBLANK(Table2[[#This Row],[Status]]), "No Data Entered", IFERROR(Table2[[#This Row],[Status]], "No Data Entered"))</f>
        <v>Cancelled</v>
      </c>
      <c r="J24" s="3"/>
      <c r="N24" s="3"/>
      <c r="P24" s="5" t="str">
        <f>Table2[[#This Row],[Product_ID]]</f>
        <v>PRO3757</v>
      </c>
      <c r="Q24" s="11" t="str">
        <f>Table2[[#This Row],[Product_Name]]</f>
        <v>Monitor</v>
      </c>
      <c r="R24" s="11" t="str">
        <f>Table2[[#This Row],[Category]]</f>
        <v>Electronics</v>
      </c>
      <c r="S24" s="11" t="str">
        <f>Table2[[#This Row],[Brand]]</f>
        <v>HP</v>
      </c>
      <c r="T24" s="13" t="str">
        <f>TRIM(PROPER(Table2[[#This Row],[Product_Name]]))</f>
        <v>Monitor</v>
      </c>
      <c r="U24" s="13" t="str">
        <f>TRIM(PROPER(Table2[[#This Row],[Category]]))</f>
        <v>Electronics</v>
      </c>
      <c r="V24" s="13" t="str">
        <f>TRIM(PROPER(Table2[[#This Row],[Brand]]))</f>
        <v>Hp</v>
      </c>
      <c r="Y24" s="3"/>
      <c r="AF24" s="1"/>
      <c r="AG24" s="18"/>
      <c r="AH24" s="18"/>
      <c r="AI24" s="18"/>
      <c r="AJ24" s="18"/>
      <c r="AK24" s="1"/>
      <c r="AL24" s="1"/>
      <c r="AM24" s="1"/>
      <c r="AN24" s="1"/>
      <c r="AO24" s="1"/>
      <c r="AP24" s="1"/>
      <c r="AQ24" s="1"/>
      <c r="AR24" s="1"/>
      <c r="AS24" s="14"/>
      <c r="AT24" s="1"/>
      <c r="AU24" s="1"/>
    </row>
    <row r="25" spans="3:47" x14ac:dyDescent="0.3">
      <c r="C25" s="3"/>
      <c r="E25" s="5" t="str">
        <f>Table2[[#This Row],[Product_ID]]</f>
        <v>PRO5932</v>
      </c>
      <c r="F25" s="7" t="str">
        <f>Table2[[#This Row],[Status]]</f>
        <v>Cancelled</v>
      </c>
      <c r="G25" s="8" t="str">
        <f>IF(ISBLANK(Table2[[#This Row],[Status]]), "No Data Entered", IFERROR(Table2[[#This Row],[Status]], "No Data Entered"))</f>
        <v>Cancelled</v>
      </c>
      <c r="J25" s="3"/>
      <c r="N25" s="3"/>
      <c r="P25" s="5" t="str">
        <f>Table2[[#This Row],[Product_ID]]</f>
        <v>PRO5932</v>
      </c>
      <c r="Q25" s="11" t="str">
        <f>Table2[[#This Row],[Product_Name]]</f>
        <v>Monitor</v>
      </c>
      <c r="R25" s="11" t="str">
        <f>Table2[[#This Row],[Category]]</f>
        <v>Computers</v>
      </c>
      <c r="S25" s="11" t="str">
        <f>Table2[[#This Row],[Brand]]</f>
        <v>Asus</v>
      </c>
      <c r="T25" s="13" t="str">
        <f>TRIM(PROPER(Table2[[#This Row],[Product_Name]]))</f>
        <v>Monitor</v>
      </c>
      <c r="U25" s="13" t="str">
        <f>TRIM(PROPER(Table2[[#This Row],[Category]]))</f>
        <v>Computers</v>
      </c>
      <c r="V25" s="13" t="str">
        <f>TRIM(PROPER(Table2[[#This Row],[Brand]]))</f>
        <v>Asus</v>
      </c>
      <c r="Y25" s="3"/>
      <c r="AF25" s="1"/>
      <c r="AG25" s="18"/>
      <c r="AH25" s="18"/>
      <c r="AI25" s="18"/>
      <c r="AJ25" s="18"/>
      <c r="AK25" s="1"/>
      <c r="AL25" s="1"/>
      <c r="AM25" s="1"/>
      <c r="AN25" s="1"/>
      <c r="AO25" s="1"/>
      <c r="AP25" s="1"/>
      <c r="AQ25" s="1"/>
      <c r="AR25" s="1"/>
      <c r="AS25" s="14"/>
      <c r="AT25" s="1"/>
      <c r="AU25" s="1"/>
    </row>
    <row r="26" spans="3:47" x14ac:dyDescent="0.3">
      <c r="C26" s="3"/>
      <c r="E26" s="5" t="str">
        <f>Table2[[#This Row],[Product_ID]]</f>
        <v>PRO7771</v>
      </c>
      <c r="F26" s="7" t="str">
        <f>Table2[[#This Row],[Status]]</f>
        <v>Cancelled</v>
      </c>
      <c r="G26" s="8" t="str">
        <f>IF(ISBLANK(Table2[[#This Row],[Status]]), "No Data Entered", IFERROR(Table2[[#This Row],[Status]], "No Data Entered"))</f>
        <v>Cancelled</v>
      </c>
      <c r="J26" s="3"/>
      <c r="N26" s="3"/>
      <c r="P26" s="5" t="str">
        <f>Table2[[#This Row],[Product_ID]]</f>
        <v>PRO7771</v>
      </c>
      <c r="Q26" s="11" t="str">
        <f>Table2[[#This Row],[Product_Name]]</f>
        <v>Smartphone</v>
      </c>
      <c r="R26" s="11" t="str">
        <f>Table2[[#This Row],[Category]]</f>
        <v>Accessories</v>
      </c>
      <c r="S26" s="11" t="str">
        <f>Table2[[#This Row],[Brand]]</f>
        <v>Dell</v>
      </c>
      <c r="T26" s="13" t="str">
        <f>TRIM(PROPER(Table2[[#This Row],[Product_Name]]))</f>
        <v>Smartphone</v>
      </c>
      <c r="U26" s="13" t="str">
        <f>TRIM(PROPER(Table2[[#This Row],[Category]]))</f>
        <v>Accessories</v>
      </c>
      <c r="V26" s="13" t="str">
        <f>TRIM(PROPER(Table2[[#This Row],[Brand]]))</f>
        <v>Dell</v>
      </c>
      <c r="Y26" s="3"/>
      <c r="AF26" s="1"/>
      <c r="AG26" s="18"/>
      <c r="AH26" s="18"/>
      <c r="AI26" s="18"/>
      <c r="AJ26" s="18"/>
      <c r="AK26" s="1"/>
      <c r="AL26" s="1"/>
      <c r="AM26" s="1"/>
      <c r="AN26" s="1"/>
      <c r="AO26" s="1"/>
      <c r="AP26" s="1"/>
      <c r="AQ26" s="1"/>
      <c r="AR26" s="1"/>
      <c r="AS26" s="14"/>
      <c r="AT26" s="1"/>
      <c r="AU26" s="1"/>
    </row>
    <row r="27" spans="3:47" x14ac:dyDescent="0.3">
      <c r="C27" s="3"/>
      <c r="E27" s="5" t="str">
        <f>Table2[[#This Row],[Product_ID]]</f>
        <v>PRO2782</v>
      </c>
      <c r="F27" s="7" t="str">
        <f>Table2[[#This Row],[Status]]</f>
        <v>Cancelled</v>
      </c>
      <c r="G27" s="8" t="str">
        <f>IF(ISBLANK(Table2[[#This Row],[Status]]), "No Data Entered", IFERROR(Table2[[#This Row],[Status]], "No Data Entered"))</f>
        <v>Cancelled</v>
      </c>
      <c r="J27" s="3"/>
      <c r="N27" s="3"/>
      <c r="P27" s="5" t="str">
        <f>Table2[[#This Row],[Product_ID]]</f>
        <v>PRO2782</v>
      </c>
      <c r="Q27" s="11" t="str">
        <f>Table2[[#This Row],[Product_Name]]</f>
        <v>Laptop</v>
      </c>
      <c r="R27" s="11" t="str">
        <f>Table2[[#This Row],[Category]]</f>
        <v>Accessories</v>
      </c>
      <c r="S27" s="11" t="str">
        <f>Table2[[#This Row],[Brand]]</f>
        <v>Canon</v>
      </c>
      <c r="T27" s="13" t="str">
        <f>TRIM(PROPER(Table2[[#This Row],[Product_Name]]))</f>
        <v>Laptop</v>
      </c>
      <c r="U27" s="13" t="str">
        <f>TRIM(PROPER(Table2[[#This Row],[Category]]))</f>
        <v>Accessories</v>
      </c>
      <c r="V27" s="13" t="str">
        <f>TRIM(PROPER(Table2[[#This Row],[Brand]]))</f>
        <v>Canon</v>
      </c>
      <c r="Y27" s="3"/>
      <c r="AF27" s="1"/>
      <c r="AG27" s="18"/>
      <c r="AH27" s="18"/>
      <c r="AI27" s="18"/>
      <c r="AJ27" s="18"/>
      <c r="AK27" s="1"/>
      <c r="AL27" s="1"/>
      <c r="AM27" s="1"/>
      <c r="AN27" s="1"/>
      <c r="AO27" s="1"/>
      <c r="AP27" s="1"/>
      <c r="AQ27" s="1"/>
      <c r="AR27" s="1"/>
      <c r="AS27" s="14"/>
      <c r="AT27" s="1"/>
      <c r="AU27" s="1"/>
    </row>
    <row r="28" spans="3:47" x14ac:dyDescent="0.3">
      <c r="C28" s="3"/>
      <c r="E28" s="5" t="str">
        <f>Table2[[#This Row],[Product_ID]]</f>
        <v>PRO1264</v>
      </c>
      <c r="F28" s="7" t="str">
        <f>Table2[[#This Row],[Status]]</f>
        <v>Cancelled</v>
      </c>
      <c r="G28" s="8" t="str">
        <f>IF(ISBLANK(Table2[[#This Row],[Status]]), "No Data Entered", IFERROR(Table2[[#This Row],[Status]], "No Data Entered"))</f>
        <v>Cancelled</v>
      </c>
      <c r="J28" s="3"/>
      <c r="N28" s="3"/>
      <c r="P28" s="5" t="str">
        <f>Table2[[#This Row],[Product_ID]]</f>
        <v>PRO1264</v>
      </c>
      <c r="Q28" s="11" t="str">
        <f>Table2[[#This Row],[Product_Name]]</f>
        <v>Camera</v>
      </c>
      <c r="R28" s="11" t="str">
        <f>Table2[[#This Row],[Category]]</f>
        <v>Accessories</v>
      </c>
      <c r="S28" s="11" t="str">
        <f>Table2[[#This Row],[Brand]]</f>
        <v>Sony</v>
      </c>
      <c r="T28" s="13" t="str">
        <f>TRIM(PROPER(Table2[[#This Row],[Product_Name]]))</f>
        <v>Camera</v>
      </c>
      <c r="U28" s="13" t="str">
        <f>TRIM(PROPER(Table2[[#This Row],[Category]]))</f>
        <v>Accessories</v>
      </c>
      <c r="V28" s="13" t="str">
        <f>TRIM(PROPER(Table2[[#This Row],[Brand]]))</f>
        <v>Sony</v>
      </c>
      <c r="Y28" s="3"/>
      <c r="AF28" s="1"/>
      <c r="AG28" s="18"/>
      <c r="AH28" s="18"/>
      <c r="AI28" s="18"/>
      <c r="AJ28" s="18"/>
      <c r="AK28" s="1"/>
      <c r="AL28" s="1"/>
      <c r="AM28" s="1"/>
      <c r="AN28" s="1"/>
      <c r="AO28" s="1"/>
      <c r="AP28" s="1"/>
      <c r="AQ28" s="1"/>
      <c r="AR28" s="1"/>
      <c r="AS28" s="14"/>
      <c r="AT28" s="1"/>
      <c r="AU28" s="1"/>
    </row>
    <row r="29" spans="3:47" x14ac:dyDescent="0.3">
      <c r="C29" s="3"/>
      <c r="E29" s="5" t="str">
        <f>Table2[[#This Row],[Product_ID]]</f>
        <v>PRO3911</v>
      </c>
      <c r="F29" s="7" t="str">
        <f>Table2[[#This Row],[Status]]</f>
        <v>Cancelled</v>
      </c>
      <c r="G29" s="8" t="str">
        <f>IF(ISBLANK(Table2[[#This Row],[Status]]), "No Data Entered", IFERROR(Table2[[#This Row],[Status]], "No Data Entered"))</f>
        <v>Cancelled</v>
      </c>
      <c r="J29" s="3"/>
      <c r="N29" s="3"/>
      <c r="P29" s="5" t="str">
        <f>Table2[[#This Row],[Product_ID]]</f>
        <v>PRO3911</v>
      </c>
      <c r="Q29" s="11" t="str">
        <f>Table2[[#This Row],[Product_Name]]</f>
        <v>Smartwatch</v>
      </c>
      <c r="R29" s="11" t="str">
        <f>Table2[[#This Row],[Category]]</f>
        <v>Electronics</v>
      </c>
      <c r="S29" s="11" t="str">
        <f>Table2[[#This Row],[Brand]]</f>
        <v>HP</v>
      </c>
      <c r="T29" s="13" t="str">
        <f>TRIM(PROPER(Table2[[#This Row],[Product_Name]]))</f>
        <v>Smartwatch</v>
      </c>
      <c r="U29" s="13" t="str">
        <f>TRIM(PROPER(Table2[[#This Row],[Category]]))</f>
        <v>Electronics</v>
      </c>
      <c r="V29" s="13" t="str">
        <f>TRIM(PROPER(Table2[[#This Row],[Brand]]))</f>
        <v>Hp</v>
      </c>
      <c r="Y29" s="3"/>
      <c r="AF29" s="1"/>
      <c r="AG29" s="18"/>
      <c r="AH29" s="18"/>
      <c r="AI29" s="18"/>
      <c r="AJ29" s="18"/>
      <c r="AK29" s="1"/>
      <c r="AL29" s="1"/>
      <c r="AM29" s="1"/>
      <c r="AN29" s="1"/>
      <c r="AO29" s="1"/>
      <c r="AP29" s="1"/>
      <c r="AQ29" s="1"/>
      <c r="AR29" s="1"/>
      <c r="AS29" s="14"/>
      <c r="AT29" s="1"/>
      <c r="AU29" s="1"/>
    </row>
    <row r="30" spans="3:47" x14ac:dyDescent="0.3">
      <c r="C30" s="3"/>
      <c r="J30" s="3"/>
      <c r="N30" s="3"/>
      <c r="Y30" s="3"/>
      <c r="AF30" s="1"/>
      <c r="AG30" s="18"/>
      <c r="AH30" s="18"/>
      <c r="AI30" s="18"/>
      <c r="AJ30" s="18"/>
      <c r="AK30" s="1"/>
      <c r="AL30" s="1"/>
      <c r="AM30" s="1"/>
      <c r="AN30" s="1"/>
      <c r="AO30" s="1"/>
      <c r="AP30" s="1"/>
      <c r="AQ30" s="1"/>
      <c r="AR30" s="1"/>
      <c r="AS30" s="14"/>
      <c r="AT30" s="1"/>
      <c r="AU30" s="1"/>
    </row>
    <row r="31" spans="3:47" ht="9.6" customHeight="1" x14ac:dyDescent="0.3">
      <c r="C31" s="3"/>
      <c r="D31" s="3"/>
      <c r="E31" s="3"/>
      <c r="F31" s="3"/>
      <c r="G31" s="3"/>
      <c r="H31" s="3"/>
      <c r="I31" s="3"/>
      <c r="J31" s="3"/>
      <c r="N31" s="3"/>
      <c r="O31" s="3"/>
      <c r="P31" s="3"/>
      <c r="Q31" s="3"/>
      <c r="R31" s="3"/>
      <c r="S31" s="3"/>
      <c r="T31" s="3"/>
      <c r="U31" s="3"/>
      <c r="V31" s="3"/>
      <c r="W31" s="3"/>
      <c r="X31" s="3"/>
      <c r="Y31" s="3"/>
      <c r="AF31" s="1"/>
      <c r="AG31" s="18"/>
      <c r="AH31" s="18"/>
      <c r="AI31" s="18"/>
      <c r="AJ31" s="18"/>
      <c r="AK31" s="1"/>
      <c r="AL31" s="1"/>
      <c r="AM31" s="1"/>
      <c r="AN31" s="1"/>
      <c r="AO31" s="1"/>
      <c r="AP31" s="1"/>
      <c r="AQ31" s="1"/>
      <c r="AR31" s="1"/>
      <c r="AS31" s="14"/>
      <c r="AT31" s="1"/>
      <c r="AU31" s="1"/>
    </row>
    <row r="32" spans="3:47" x14ac:dyDescent="0.3">
      <c r="AF32" s="1"/>
      <c r="AG32" s="18"/>
      <c r="AH32" s="18"/>
      <c r="AI32" s="18"/>
      <c r="AJ32" s="18"/>
      <c r="AK32" s="1"/>
      <c r="AL32" s="1"/>
      <c r="AM32" s="1"/>
      <c r="AN32" s="1"/>
      <c r="AO32" s="1"/>
      <c r="AP32" s="1"/>
      <c r="AQ32" s="1"/>
      <c r="AR32" s="1"/>
      <c r="AS32" s="14"/>
      <c r="AT32" s="1"/>
      <c r="AU32" s="1"/>
    </row>
    <row r="33" spans="3:47" x14ac:dyDescent="0.3">
      <c r="AF33" s="1"/>
      <c r="AG33" s="18"/>
      <c r="AH33" s="18"/>
      <c r="AI33" s="18"/>
      <c r="AJ33" s="18"/>
      <c r="AK33" s="1"/>
      <c r="AL33" s="1"/>
      <c r="AM33" s="1"/>
      <c r="AN33" s="1"/>
      <c r="AO33" s="1"/>
      <c r="AP33" s="1"/>
      <c r="AQ33" s="1"/>
      <c r="AR33" s="1"/>
      <c r="AS33" s="14"/>
      <c r="AT33" s="1"/>
      <c r="AU33" s="1"/>
    </row>
    <row r="34" spans="3:47" ht="13.2" customHeight="1" x14ac:dyDescent="0.3">
      <c r="AF34" s="1"/>
      <c r="AG34" s="18"/>
      <c r="AH34" s="18"/>
      <c r="AI34" s="18"/>
      <c r="AJ34" s="18"/>
      <c r="AK34" s="1"/>
      <c r="AL34" s="1"/>
      <c r="AM34" s="1"/>
      <c r="AN34" s="1"/>
      <c r="AO34" s="1"/>
      <c r="AP34" s="1"/>
      <c r="AQ34" s="1"/>
      <c r="AR34" s="1"/>
      <c r="AS34" s="14"/>
      <c r="AT34" s="1"/>
      <c r="AU34" s="1"/>
    </row>
    <row r="35" spans="3:47" ht="6.6" customHeight="1" x14ac:dyDescent="0.3">
      <c r="C35" s="3"/>
      <c r="D35" s="3"/>
      <c r="E35" s="3"/>
      <c r="F35" s="3"/>
      <c r="G35" s="3"/>
      <c r="H35" s="3"/>
      <c r="I35" s="3"/>
      <c r="J35" s="3"/>
      <c r="N35" s="3"/>
      <c r="O35" s="3"/>
      <c r="P35" s="3"/>
      <c r="Q35" s="3"/>
      <c r="R35" s="3"/>
      <c r="S35" s="3"/>
      <c r="T35" s="3"/>
      <c r="U35" s="3"/>
      <c r="V35" s="3"/>
      <c r="W35" s="3"/>
      <c r="X35" s="3"/>
      <c r="Y35" s="3"/>
      <c r="AF35" s="1"/>
      <c r="AG35" s="18"/>
      <c r="AH35" s="18"/>
      <c r="AI35" s="18"/>
      <c r="AJ35" s="18"/>
      <c r="AK35" s="1"/>
      <c r="AL35" s="1"/>
      <c r="AM35" s="1"/>
      <c r="AN35" s="1"/>
      <c r="AO35" s="1"/>
      <c r="AP35" s="1"/>
      <c r="AQ35" s="1"/>
      <c r="AR35" s="1"/>
      <c r="AS35" s="14"/>
      <c r="AT35" s="1"/>
      <c r="AU35" s="1"/>
    </row>
    <row r="36" spans="3:47" x14ac:dyDescent="0.3">
      <c r="C36" s="3"/>
      <c r="D36" s="54"/>
      <c r="E36" s="54"/>
      <c r="F36" s="54"/>
      <c r="J36" s="3"/>
      <c r="N36" s="3"/>
      <c r="Y36" s="3"/>
      <c r="AF36" s="1"/>
      <c r="AG36" s="18"/>
      <c r="AH36" s="18"/>
      <c r="AI36" s="18"/>
      <c r="AJ36" s="18"/>
      <c r="AK36" s="1"/>
      <c r="AL36" s="1"/>
      <c r="AM36" s="1"/>
      <c r="AN36" s="1"/>
      <c r="AO36" s="1"/>
      <c r="AP36" s="1"/>
      <c r="AQ36" s="1"/>
      <c r="AR36" s="1"/>
      <c r="AS36" s="14"/>
      <c r="AT36" s="1"/>
      <c r="AU36" s="1"/>
    </row>
    <row r="37" spans="3:47" ht="17.399999999999999" x14ac:dyDescent="0.35">
      <c r="C37" s="3"/>
      <c r="E37" s="55" t="s">
        <v>4345</v>
      </c>
      <c r="F37" s="55"/>
      <c r="G37" s="55"/>
      <c r="H37" s="55"/>
      <c r="J37" s="3"/>
      <c r="N37" s="3"/>
      <c r="P37" s="19"/>
      <c r="Q37" s="19"/>
      <c r="R37" s="19"/>
      <c r="S37" s="19"/>
      <c r="T37" s="19"/>
      <c r="U37" s="19"/>
      <c r="V37" s="19"/>
      <c r="W37" s="19"/>
      <c r="Y37" s="3"/>
      <c r="AF37" s="1"/>
      <c r="AG37" s="18"/>
      <c r="AH37" s="18"/>
      <c r="AI37" s="18"/>
      <c r="AJ37" s="18"/>
      <c r="AK37" s="1"/>
      <c r="AL37" s="1"/>
      <c r="AM37" s="1"/>
      <c r="AN37" s="1"/>
      <c r="AO37" s="1"/>
      <c r="AP37" s="1"/>
      <c r="AQ37" s="1"/>
      <c r="AR37" s="1"/>
      <c r="AS37" s="14"/>
      <c r="AT37" s="1"/>
      <c r="AU37" s="1"/>
    </row>
    <row r="38" spans="3:47" ht="14.4" customHeight="1" x14ac:dyDescent="0.35">
      <c r="C38" s="3"/>
      <c r="E38" s="56" t="s">
        <v>4346</v>
      </c>
      <c r="F38" s="56"/>
      <c r="G38" s="56"/>
      <c r="H38" s="56"/>
      <c r="J38" s="3"/>
      <c r="N38" s="3"/>
      <c r="P38" s="55" t="s">
        <v>4343</v>
      </c>
      <c r="Q38" s="55"/>
      <c r="R38" s="55"/>
      <c r="S38" s="55"/>
      <c r="T38" s="55"/>
      <c r="U38" s="55"/>
      <c r="V38" s="55"/>
      <c r="W38" s="55"/>
      <c r="Y38" s="3"/>
      <c r="AF38" s="1"/>
      <c r="AG38" s="18"/>
      <c r="AH38" s="18"/>
      <c r="AI38" s="18"/>
      <c r="AJ38" s="18"/>
      <c r="AK38" s="1"/>
      <c r="AL38" s="1"/>
      <c r="AM38" s="1"/>
      <c r="AN38" s="1"/>
      <c r="AO38" s="1"/>
      <c r="AP38" s="1"/>
      <c r="AQ38" s="1"/>
      <c r="AR38" s="1"/>
      <c r="AS38" s="14"/>
      <c r="AT38" s="1"/>
      <c r="AU38" s="1"/>
    </row>
    <row r="39" spans="3:47" ht="14.4" customHeight="1" x14ac:dyDescent="0.3">
      <c r="C39" s="3"/>
      <c r="E39" s="56"/>
      <c r="F39" s="56"/>
      <c r="G39" s="56"/>
      <c r="H39" s="56"/>
      <c r="J39" s="3"/>
      <c r="N39" s="3"/>
      <c r="P39" s="58" t="s">
        <v>4342</v>
      </c>
      <c r="Q39" s="58"/>
      <c r="R39" s="58"/>
      <c r="S39" s="58"/>
      <c r="T39" s="58"/>
      <c r="U39" s="58"/>
      <c r="V39" s="58"/>
      <c r="W39" s="58"/>
      <c r="Y39" s="3"/>
      <c r="AF39" s="1"/>
      <c r="AG39" s="18"/>
      <c r="AH39" s="18"/>
      <c r="AI39" s="18"/>
      <c r="AJ39" s="18"/>
      <c r="AK39" s="1"/>
      <c r="AL39" s="1"/>
      <c r="AM39" s="1"/>
      <c r="AN39" s="1"/>
      <c r="AO39" s="1"/>
      <c r="AP39" s="1"/>
      <c r="AQ39" s="1"/>
      <c r="AR39" s="1"/>
      <c r="AS39" s="14"/>
      <c r="AT39" s="1"/>
      <c r="AU39" s="1"/>
    </row>
    <row r="40" spans="3:47" ht="23.4" customHeight="1" x14ac:dyDescent="0.3">
      <c r="C40" s="3"/>
      <c r="E40" s="57"/>
      <c r="F40" s="57"/>
      <c r="G40" s="57"/>
      <c r="H40" s="57"/>
      <c r="J40" s="3"/>
      <c r="N40" s="3"/>
      <c r="P40" s="58"/>
      <c r="Q40" s="58"/>
      <c r="R40" s="58"/>
      <c r="S40" s="58"/>
      <c r="T40" s="58"/>
      <c r="U40" s="58"/>
      <c r="V40" s="58"/>
      <c r="W40" s="58"/>
      <c r="Y40" s="3"/>
      <c r="AF40" s="1"/>
      <c r="AG40" s="18"/>
      <c r="AH40" s="18"/>
      <c r="AI40" s="18"/>
      <c r="AJ40" s="18"/>
      <c r="AK40" s="1"/>
      <c r="AL40" s="1"/>
      <c r="AM40" s="1"/>
      <c r="AN40" s="1"/>
      <c r="AO40" s="1"/>
      <c r="AP40" s="1"/>
      <c r="AQ40" s="1"/>
      <c r="AR40" s="1"/>
      <c r="AS40" s="14"/>
      <c r="AT40" s="1"/>
      <c r="AU40" s="1"/>
    </row>
    <row r="41" spans="3:47" x14ac:dyDescent="0.3">
      <c r="C41" s="3"/>
      <c r="E41" s="51" t="s">
        <v>4344</v>
      </c>
      <c r="F41" s="51"/>
      <c r="G41" s="52" t="s">
        <v>4323</v>
      </c>
      <c r="H41" s="53"/>
      <c r="J41" s="3"/>
      <c r="N41" s="3"/>
      <c r="S41" s="20"/>
      <c r="Y41" s="3"/>
      <c r="AF41" s="1"/>
      <c r="AG41" s="18"/>
      <c r="AH41" s="18"/>
      <c r="AI41" s="18"/>
      <c r="AJ41" s="18"/>
      <c r="AK41" s="1"/>
      <c r="AL41" s="1"/>
      <c r="AM41" s="1"/>
      <c r="AN41" s="1"/>
      <c r="AO41" s="1"/>
      <c r="AP41" s="1"/>
      <c r="AQ41" s="1"/>
      <c r="AR41" s="1"/>
      <c r="AS41" s="14"/>
      <c r="AT41" s="1"/>
      <c r="AU41" s="1"/>
    </row>
    <row r="42" spans="3:47" x14ac:dyDescent="0.3">
      <c r="C42" s="3"/>
      <c r="E42" s="17" t="s">
        <v>0</v>
      </c>
      <c r="F42" s="17" t="s">
        <v>10</v>
      </c>
      <c r="G42" s="17" t="s">
        <v>10</v>
      </c>
      <c r="H42" s="17" t="s">
        <v>0</v>
      </c>
      <c r="J42" s="3"/>
      <c r="N42" s="3"/>
      <c r="S42" s="10" t="s">
        <v>1</v>
      </c>
      <c r="T42" s="10" t="s">
        <v>9</v>
      </c>
      <c r="Y42" s="3"/>
      <c r="AF42" s="1"/>
      <c r="AG42" s="18"/>
      <c r="AH42" s="18"/>
      <c r="AI42" s="18"/>
      <c r="AJ42" s="18"/>
      <c r="AK42" s="1"/>
      <c r="AL42" s="1"/>
      <c r="AM42" s="1"/>
      <c r="AN42" s="1"/>
      <c r="AO42" s="1"/>
      <c r="AP42" s="1"/>
      <c r="AQ42" s="1"/>
      <c r="AR42" s="1"/>
      <c r="AS42" s="14"/>
      <c r="AT42" s="1"/>
      <c r="AU42" s="1"/>
    </row>
    <row r="43" spans="3:47" x14ac:dyDescent="0.3">
      <c r="C43" s="3"/>
      <c r="E43" s="5" t="str">
        <f>Table2[[#This Row],[Product_ID]]</f>
        <v>PRO3057</v>
      </c>
      <c r="F43" s="8" t="str">
        <f>Table2[[#This Row],[Customer_ID]]</f>
        <v>CUST12070</v>
      </c>
      <c r="G43" s="7" t="str">
        <f>Table2[[#This Row],[Customer_ID]]</f>
        <v>CUST12070</v>
      </c>
      <c r="H43" s="5" t="str">
        <f>Table2[[#This Row],[Product_ID]]</f>
        <v>PRO3057</v>
      </c>
      <c r="J43" s="3"/>
      <c r="N43" s="3"/>
      <c r="S43" s="6" t="str">
        <f>Table2[[#This Row],[Product_Name]]</f>
        <v>Smartphone</v>
      </c>
      <c r="T43" s="16" t="str">
        <f>Table2[[#This Row],[Date]]</f>
        <v>25/05/2025</v>
      </c>
      <c r="Y43" s="3"/>
      <c r="AF43" s="1"/>
      <c r="AG43" s="18"/>
      <c r="AH43" s="18"/>
      <c r="AI43" s="18"/>
      <c r="AJ43" s="18"/>
      <c r="AK43" s="1"/>
      <c r="AL43" s="1"/>
      <c r="AM43" s="1"/>
      <c r="AN43" s="1"/>
      <c r="AO43" s="1"/>
      <c r="AP43" s="1"/>
      <c r="AQ43" s="1"/>
      <c r="AR43" s="1"/>
      <c r="AS43" s="14"/>
      <c r="AT43" s="1"/>
      <c r="AU43" s="1"/>
    </row>
    <row r="44" spans="3:47" x14ac:dyDescent="0.3">
      <c r="C44" s="3"/>
      <c r="E44" s="5" t="str">
        <f>Table2[[#This Row],[Product_ID]]</f>
        <v>PRO4192</v>
      </c>
      <c r="F44" s="8" t="str">
        <f>Table2[[#This Row],[Customer_ID]]</f>
        <v>CUST12116</v>
      </c>
      <c r="G44" s="7" t="str">
        <f>Table2[[#This Row],[Customer_ID]]</f>
        <v>CUST12116</v>
      </c>
      <c r="H44" s="5" t="str">
        <f>Table2[[#This Row],[Product_ID]]</f>
        <v>PRO4192</v>
      </c>
      <c r="J44" s="3"/>
      <c r="N44" s="3"/>
      <c r="S44" s="6" t="str">
        <f>Table2[[#This Row],[Product_Name]]</f>
        <v>Mouse</v>
      </c>
      <c r="T44" s="16" t="str">
        <f>Table2[[#This Row],[Date]]</f>
        <v>26/09/2023</v>
      </c>
      <c r="Y44" s="3"/>
      <c r="AF44" s="1"/>
      <c r="AG44" s="18"/>
      <c r="AH44" s="18"/>
      <c r="AI44" s="18"/>
      <c r="AJ44" s="18"/>
      <c r="AK44" s="1"/>
      <c r="AL44" s="1"/>
      <c r="AM44" s="1"/>
      <c r="AN44" s="1"/>
      <c r="AO44" s="1"/>
      <c r="AP44" s="1"/>
      <c r="AQ44" s="1"/>
      <c r="AR44" s="1"/>
      <c r="AS44" s="14"/>
      <c r="AT44" s="1"/>
      <c r="AU44" s="1"/>
    </row>
    <row r="45" spans="3:47" x14ac:dyDescent="0.3">
      <c r="C45" s="3"/>
      <c r="E45" s="5" t="str">
        <f>Table2[[#This Row],[Product_ID]]</f>
        <v>PRO8168</v>
      </c>
      <c r="F45" s="8" t="str">
        <f>Table2[[#This Row],[Customer_ID]]</f>
        <v>CUST12447</v>
      </c>
      <c r="G45" s="7" t="str">
        <f>Table2[[#This Row],[Customer_ID]]</f>
        <v>CUST12447</v>
      </c>
      <c r="H45" s="5" t="str">
        <f>Table2[[#This Row],[Product_ID]]</f>
        <v>PRO8168</v>
      </c>
      <c r="J45" s="3"/>
      <c r="N45" s="3"/>
      <c r="S45" s="6" t="str">
        <f>Table2[[#This Row],[Product_Name]]</f>
        <v>Keyboard</v>
      </c>
      <c r="T45" s="16" t="str">
        <f>Table2[[#This Row],[Date]]</f>
        <v>01/12/2025</v>
      </c>
      <c r="Y45" s="3"/>
      <c r="AF45" s="1"/>
      <c r="AG45" s="18"/>
      <c r="AH45" s="18"/>
      <c r="AI45" s="18"/>
      <c r="AJ45" s="18"/>
      <c r="AK45" s="1"/>
      <c r="AL45" s="1"/>
      <c r="AM45" s="1"/>
      <c r="AN45" s="1"/>
      <c r="AO45" s="1"/>
      <c r="AP45" s="1"/>
      <c r="AQ45" s="1"/>
      <c r="AR45" s="1"/>
      <c r="AS45" s="14"/>
      <c r="AT45" s="1"/>
      <c r="AU45" s="1"/>
    </row>
    <row r="46" spans="3:47" x14ac:dyDescent="0.3">
      <c r="C46" s="3"/>
      <c r="E46" s="5" t="str">
        <f>Table2[[#This Row],[Product_ID]]</f>
        <v>PRO9242</v>
      </c>
      <c r="F46" s="8" t="str">
        <f>Table2[[#This Row],[Customer_ID]]</f>
        <v>CUST12476</v>
      </c>
      <c r="G46" s="7" t="str">
        <f>Table2[[#This Row],[Customer_ID]]</f>
        <v>CUST12476</v>
      </c>
      <c r="H46" s="5" t="str">
        <f>Table2[[#This Row],[Product_ID]]</f>
        <v>PRO9242</v>
      </c>
      <c r="J46" s="3"/>
      <c r="N46" s="3"/>
      <c r="S46" s="6" t="str">
        <f>Table2[[#This Row],[Product_Name]]</f>
        <v>Printer</v>
      </c>
      <c r="T46" s="16" t="str">
        <f>Table2[[#This Row],[Date]]</f>
        <v>14/10/2023</v>
      </c>
      <c r="Y46" s="3"/>
      <c r="AF46" s="1"/>
      <c r="AG46" s="18"/>
      <c r="AH46" s="18"/>
      <c r="AI46" s="18"/>
      <c r="AJ46" s="18"/>
      <c r="AK46" s="1"/>
      <c r="AL46" s="1"/>
      <c r="AM46" s="1"/>
      <c r="AN46" s="1"/>
      <c r="AO46" s="1"/>
      <c r="AP46" s="1"/>
      <c r="AQ46" s="1"/>
      <c r="AR46" s="1"/>
      <c r="AS46" s="14"/>
      <c r="AT46" s="1"/>
      <c r="AU46" s="1"/>
    </row>
    <row r="47" spans="3:47" x14ac:dyDescent="0.3">
      <c r="C47" s="3"/>
      <c r="E47" s="5" t="str">
        <f>Table2[[#This Row],[Product_ID]]</f>
        <v>PRO4846</v>
      </c>
      <c r="F47" s="8" t="str">
        <f>Table2[[#This Row],[Customer_ID]]</f>
        <v>CUST12603</v>
      </c>
      <c r="G47" s="7" t="str">
        <f>Table2[[#This Row],[Customer_ID]]</f>
        <v>CUST12603</v>
      </c>
      <c r="H47" s="5" t="str">
        <f>Table2[[#This Row],[Product_ID]]</f>
        <v>PRO4846</v>
      </c>
      <c r="J47" s="3"/>
      <c r="N47" s="3"/>
      <c r="S47" s="6" t="str">
        <f>Table2[[#This Row],[Product_Name]]</f>
        <v>Smartwatch</v>
      </c>
      <c r="T47" s="16" t="str">
        <f>Table2[[#This Row],[Date]]</f>
        <v>06/08/2025</v>
      </c>
      <c r="Y47" s="3"/>
      <c r="AF47" s="1"/>
      <c r="AG47" s="18"/>
      <c r="AH47" s="18"/>
      <c r="AI47" s="18"/>
      <c r="AJ47" s="18"/>
      <c r="AK47" s="1"/>
      <c r="AL47" s="1"/>
      <c r="AM47" s="1"/>
      <c r="AN47" s="1"/>
      <c r="AO47" s="1"/>
      <c r="AP47" s="1"/>
      <c r="AQ47" s="1"/>
      <c r="AR47" s="1"/>
      <c r="AS47" s="14"/>
      <c r="AT47" s="1"/>
      <c r="AU47" s="1"/>
    </row>
    <row r="48" spans="3:47" x14ac:dyDescent="0.3">
      <c r="C48" s="3"/>
      <c r="E48" s="5" t="str">
        <f>Table2[[#This Row],[Product_ID]]</f>
        <v>PRO3015</v>
      </c>
      <c r="F48" s="8" t="str">
        <f>Table2[[#This Row],[Customer_ID]]</f>
        <v>CUST12623</v>
      </c>
      <c r="G48" s="7" t="str">
        <f>Table2[[#This Row],[Customer_ID]]</f>
        <v>CUST12623</v>
      </c>
      <c r="H48" s="5" t="str">
        <f>Table2[[#This Row],[Product_ID]]</f>
        <v>PRO3015</v>
      </c>
      <c r="J48" s="3"/>
      <c r="N48" s="3"/>
      <c r="S48" s="6" t="str">
        <f>Table2[[#This Row],[Product_Name]]</f>
        <v>Tablet</v>
      </c>
      <c r="T48" s="16" t="str">
        <f>Table2[[#This Row],[Date]]</f>
        <v>29/03/2025</v>
      </c>
      <c r="Y48" s="3"/>
      <c r="AF48" s="1"/>
      <c r="AG48" s="18"/>
      <c r="AH48" s="18"/>
      <c r="AI48" s="18"/>
      <c r="AJ48" s="18"/>
      <c r="AK48" s="1"/>
      <c r="AL48" s="1"/>
      <c r="AM48" s="1"/>
      <c r="AN48" s="1"/>
      <c r="AO48" s="1"/>
      <c r="AP48" s="1"/>
      <c r="AQ48" s="1"/>
      <c r="AR48" s="1"/>
      <c r="AS48" s="14"/>
      <c r="AT48" s="1"/>
      <c r="AU48" s="1"/>
    </row>
    <row r="49" spans="3:47" x14ac:dyDescent="0.3">
      <c r="C49" s="3"/>
      <c r="E49" s="5" t="str">
        <f>Table2[[#This Row],[Product_ID]]</f>
        <v>PRO7402</v>
      </c>
      <c r="F49" s="8" t="str">
        <f>Table2[[#This Row],[Customer_ID]]</f>
        <v>CUST12628</v>
      </c>
      <c r="G49" s="7" t="str">
        <f>Table2[[#This Row],[Customer_ID]]</f>
        <v>CUST12628</v>
      </c>
      <c r="H49" s="5" t="str">
        <f>Table2[[#This Row],[Product_ID]]</f>
        <v>PRO7402</v>
      </c>
      <c r="J49" s="3"/>
      <c r="N49" s="3"/>
      <c r="S49" s="6" t="str">
        <f>Table2[[#This Row],[Product_Name]]</f>
        <v>Keyboard</v>
      </c>
      <c r="T49" s="16" t="str">
        <f>Table2[[#This Row],[Date]]</f>
        <v>06/02/2022</v>
      </c>
      <c r="Y49" s="3"/>
      <c r="AF49" s="1"/>
      <c r="AG49" s="18"/>
      <c r="AH49" s="18"/>
      <c r="AI49" s="18"/>
      <c r="AJ49" s="18"/>
      <c r="AK49" s="1"/>
      <c r="AL49" s="1"/>
      <c r="AM49" s="1"/>
      <c r="AN49" s="1"/>
      <c r="AO49" s="1"/>
      <c r="AP49" s="1"/>
      <c r="AQ49" s="1"/>
      <c r="AR49" s="1"/>
      <c r="AS49" s="14"/>
      <c r="AT49" s="1"/>
      <c r="AU49" s="1"/>
    </row>
    <row r="50" spans="3:47" x14ac:dyDescent="0.3">
      <c r="C50" s="3"/>
      <c r="E50" s="5"/>
      <c r="F50" s="8"/>
      <c r="G50" s="7" t="str">
        <f>Table2[[#This Row],[Customer_ID]]</f>
        <v>CUST12677</v>
      </c>
      <c r="H50" s="5" t="str">
        <f>Table2[[#This Row],[Product_ID]]</f>
        <v>PRO2195</v>
      </c>
      <c r="J50" s="3"/>
      <c r="N50" s="3"/>
      <c r="S50" s="6" t="str">
        <f>Table2[[#This Row],[Product_Name]]</f>
        <v>Smartphone</v>
      </c>
      <c r="T50" s="16" t="str">
        <f>Table2[[#This Row],[Date]]</f>
        <v>01/06/2023</v>
      </c>
      <c r="Y50" s="3"/>
      <c r="AF50" s="1"/>
      <c r="AG50" s="18"/>
      <c r="AH50" s="18"/>
      <c r="AI50" s="18"/>
      <c r="AJ50" s="18"/>
      <c r="AK50" s="1"/>
      <c r="AL50" s="1"/>
      <c r="AM50" s="1"/>
      <c r="AN50" s="1"/>
      <c r="AO50" s="1"/>
      <c r="AP50" s="1"/>
      <c r="AQ50" s="1"/>
      <c r="AR50" s="1"/>
      <c r="AS50" s="14"/>
      <c r="AT50" s="1"/>
      <c r="AU50" s="1"/>
    </row>
    <row r="51" spans="3:47" x14ac:dyDescent="0.3">
      <c r="C51" s="3"/>
      <c r="E51" s="5" t="str">
        <f>Table2[[#This Row],[Product_ID]]</f>
        <v>PRO3765</v>
      </c>
      <c r="F51" s="8" t="str">
        <f>Table2[[#This Row],[Customer_ID]]</f>
        <v>CUST12677</v>
      </c>
      <c r="G51" s="7" t="str">
        <f>Table2[[#This Row],[Customer_ID]]</f>
        <v>CUST12677</v>
      </c>
      <c r="H51" s="5" t="str">
        <f>Table2[[#This Row],[Product_ID]]</f>
        <v>PRO3765</v>
      </c>
      <c r="J51" s="3"/>
      <c r="N51" s="3"/>
      <c r="S51" s="6" t="str">
        <f>Table2[[#This Row],[Product_Name]]</f>
        <v>Smartphone</v>
      </c>
      <c r="T51" s="16" t="str">
        <f>Table2[[#This Row],[Date]]</f>
        <v>06/02/2025</v>
      </c>
      <c r="Y51" s="3"/>
      <c r="AF51" s="1"/>
      <c r="AG51" s="18"/>
      <c r="AH51" s="18"/>
      <c r="AI51" s="18"/>
      <c r="AJ51" s="18"/>
      <c r="AK51" s="1"/>
      <c r="AL51" s="1"/>
      <c r="AM51" s="1"/>
      <c r="AN51" s="1"/>
      <c r="AO51" s="1"/>
      <c r="AP51" s="1"/>
      <c r="AQ51" s="1"/>
      <c r="AR51" s="1"/>
      <c r="AS51" s="14"/>
      <c r="AT51" s="1"/>
      <c r="AU51" s="1"/>
    </row>
    <row r="52" spans="3:47" x14ac:dyDescent="0.3">
      <c r="C52" s="3"/>
      <c r="E52" s="5" t="str">
        <f>Table2[[#This Row],[Product_ID]]</f>
        <v>PRO3323</v>
      </c>
      <c r="F52" s="8" t="str">
        <f>Table2[[#This Row],[Customer_ID]]</f>
        <v>CUST12680</v>
      </c>
      <c r="G52" s="7" t="str">
        <f>Table2[[#This Row],[Customer_ID]]</f>
        <v>CUST12680</v>
      </c>
      <c r="H52" s="5" t="str">
        <f>Table2[[#This Row],[Product_ID]]</f>
        <v>PRO3323</v>
      </c>
      <c r="J52" s="3"/>
      <c r="N52" s="3"/>
      <c r="S52" s="6" t="str">
        <f>Table2[[#This Row],[Product_Name]]</f>
        <v>Laptop</v>
      </c>
      <c r="T52" s="16" t="str">
        <f>Table2[[#This Row],[Date]]</f>
        <v>07/12/2020</v>
      </c>
      <c r="Y52" s="3"/>
      <c r="AF52" s="1"/>
      <c r="AG52" s="18"/>
      <c r="AH52" s="18"/>
      <c r="AI52" s="18"/>
      <c r="AJ52" s="18"/>
      <c r="AK52" s="1"/>
      <c r="AL52" s="1"/>
      <c r="AM52" s="1"/>
      <c r="AN52" s="1"/>
      <c r="AO52" s="1"/>
      <c r="AP52" s="1"/>
      <c r="AQ52" s="1"/>
      <c r="AR52" s="1"/>
      <c r="AS52" s="14"/>
      <c r="AT52" s="1"/>
      <c r="AU52" s="1"/>
    </row>
    <row r="53" spans="3:47" x14ac:dyDescent="0.3">
      <c r="C53" s="3"/>
      <c r="E53" s="5" t="str">
        <f>Table2[[#This Row],[Product_ID]]</f>
        <v>PRO9469</v>
      </c>
      <c r="F53" s="8" t="str">
        <f>Table2[[#This Row],[Customer_ID]]</f>
        <v>CUST12844</v>
      </c>
      <c r="G53" s="7" t="str">
        <f>Table2[[#This Row],[Customer_ID]]</f>
        <v>CUST12844</v>
      </c>
      <c r="H53" s="5" t="str">
        <f>Table2[[#This Row],[Product_ID]]</f>
        <v>PRO9469</v>
      </c>
      <c r="J53" s="3"/>
      <c r="N53" s="3"/>
      <c r="S53" s="6" t="str">
        <f>Table2[[#This Row],[Product_Name]]</f>
        <v>Camera</v>
      </c>
      <c r="T53" s="16" t="str">
        <f>Table2[[#This Row],[Date]]</f>
        <v>09/12/2022</v>
      </c>
      <c r="Y53" s="3"/>
      <c r="AF53" s="1"/>
      <c r="AG53" s="18"/>
      <c r="AH53" s="18"/>
      <c r="AI53" s="18"/>
      <c r="AJ53" s="18"/>
      <c r="AK53" s="1"/>
      <c r="AL53" s="1"/>
      <c r="AM53" s="1"/>
      <c r="AN53" s="1"/>
      <c r="AO53" s="1"/>
      <c r="AP53" s="1"/>
      <c r="AQ53" s="1"/>
      <c r="AR53" s="1"/>
      <c r="AS53" s="14"/>
      <c r="AT53" s="1"/>
      <c r="AU53" s="1"/>
    </row>
    <row r="54" spans="3:47" x14ac:dyDescent="0.3">
      <c r="C54" s="3"/>
      <c r="E54" s="5" t="str">
        <f>Table2[[#This Row],[Product_ID]]</f>
        <v>PRO8726</v>
      </c>
      <c r="F54" s="8" t="str">
        <f>Table2[[#This Row],[Customer_ID]]</f>
        <v>CUST12855</v>
      </c>
      <c r="G54" s="7" t="str">
        <f>Table2[[#This Row],[Customer_ID]]</f>
        <v>CUST12855</v>
      </c>
      <c r="H54" s="5" t="str">
        <f>Table2[[#This Row],[Product_ID]]</f>
        <v>PRO8726</v>
      </c>
      <c r="J54" s="3"/>
      <c r="N54" s="3"/>
      <c r="S54" s="6" t="str">
        <f>Table2[[#This Row],[Product_Name]]</f>
        <v>Laptop</v>
      </c>
      <c r="T54" s="16" t="str">
        <f>Table2[[#This Row],[Date]]</f>
        <v>18/11/2020</v>
      </c>
      <c r="Y54" s="3"/>
      <c r="AF54" s="1"/>
      <c r="AG54" s="18"/>
      <c r="AH54" s="18"/>
      <c r="AI54" s="18"/>
      <c r="AJ54" s="18"/>
      <c r="AK54" s="1"/>
      <c r="AL54" s="1"/>
      <c r="AM54" s="1"/>
      <c r="AN54" s="1"/>
      <c r="AO54" s="1"/>
      <c r="AP54" s="1"/>
      <c r="AQ54" s="1"/>
      <c r="AR54" s="1"/>
      <c r="AS54" s="14"/>
      <c r="AT54" s="1"/>
      <c r="AU54" s="1"/>
    </row>
    <row r="55" spans="3:47" x14ac:dyDescent="0.3">
      <c r="C55" s="3"/>
      <c r="E55" s="5"/>
      <c r="F55" s="8"/>
      <c r="G55" s="7" t="str">
        <f>Table2[[#This Row],[Customer_ID]]</f>
        <v>CUST12949</v>
      </c>
      <c r="H55" s="5" t="str">
        <f>Table2[[#This Row],[Product_ID]]</f>
        <v>PRO1798</v>
      </c>
      <c r="J55" s="3"/>
      <c r="N55" s="3"/>
      <c r="S55" s="6" t="str">
        <f>Table2[[#This Row],[Product_Name]]</f>
        <v>Tablet</v>
      </c>
      <c r="T55" s="16" t="str">
        <f>Table2[[#This Row],[Date]]</f>
        <v>01/06/2025</v>
      </c>
      <c r="Y55" s="3"/>
      <c r="AF55" s="1"/>
      <c r="AG55" s="18"/>
      <c r="AH55" s="18"/>
      <c r="AI55" s="18"/>
      <c r="AJ55" s="18"/>
      <c r="AK55" s="1"/>
      <c r="AL55" s="1"/>
      <c r="AM55" s="1"/>
      <c r="AN55" s="1"/>
      <c r="AO55" s="1"/>
      <c r="AP55" s="1"/>
      <c r="AQ55" s="1"/>
      <c r="AR55" s="1"/>
      <c r="AS55" s="14"/>
      <c r="AT55" s="1"/>
      <c r="AU55" s="1"/>
    </row>
    <row r="56" spans="3:47" x14ac:dyDescent="0.3">
      <c r="C56" s="3"/>
      <c r="E56" s="5" t="str">
        <f>Table2[[#This Row],[Product_ID]]</f>
        <v>PRO4718</v>
      </c>
      <c r="F56" s="8" t="str">
        <f>Table2[[#This Row],[Customer_ID]]</f>
        <v>CUST13127</v>
      </c>
      <c r="G56" s="7" t="str">
        <f>Table2[[#This Row],[Customer_ID]]</f>
        <v>CUST13127</v>
      </c>
      <c r="H56" s="5" t="str">
        <f>Table2[[#This Row],[Product_ID]]</f>
        <v>PRO4718</v>
      </c>
      <c r="J56" s="3"/>
      <c r="N56" s="3"/>
      <c r="S56" s="6" t="str">
        <f>Table2[[#This Row],[Product_Name]]</f>
        <v>Headphones</v>
      </c>
      <c r="T56" s="16" t="str">
        <f>Table2[[#This Row],[Date]]</f>
        <v>14/01/2022</v>
      </c>
      <c r="Y56" s="3"/>
      <c r="AF56" s="1"/>
      <c r="AG56" s="18"/>
      <c r="AH56" s="18"/>
      <c r="AI56" s="18"/>
      <c r="AJ56" s="18"/>
      <c r="AK56" s="1"/>
      <c r="AL56" s="1"/>
      <c r="AM56" s="1"/>
      <c r="AN56" s="1"/>
      <c r="AO56" s="1"/>
      <c r="AP56" s="1"/>
      <c r="AQ56" s="1"/>
      <c r="AR56" s="1"/>
      <c r="AS56" s="14"/>
      <c r="AT56" s="1"/>
      <c r="AU56" s="1"/>
    </row>
    <row r="57" spans="3:47" x14ac:dyDescent="0.3">
      <c r="C57" s="3"/>
      <c r="E57" s="5" t="str">
        <f>Table2[[#This Row],[Product_ID]]</f>
        <v>PRO2599</v>
      </c>
      <c r="F57" s="8" t="str">
        <f>Table2[[#This Row],[Customer_ID]]</f>
        <v>CUST13157</v>
      </c>
      <c r="G57" s="7" t="str">
        <f>Table2[[#This Row],[Customer_ID]]</f>
        <v>CUST13157</v>
      </c>
      <c r="H57" s="5" t="str">
        <f>Table2[[#This Row],[Product_ID]]</f>
        <v>PRO2599</v>
      </c>
      <c r="J57" s="3"/>
      <c r="N57" s="3"/>
      <c r="S57" s="6" t="str">
        <f>Table2[[#This Row],[Product_Name]]</f>
        <v>Smartphone</v>
      </c>
      <c r="T57" s="16" t="str">
        <f>Table2[[#This Row],[Date]]</f>
        <v>12/12/2021</v>
      </c>
      <c r="Y57" s="3"/>
      <c r="AF57" s="1"/>
      <c r="AG57" s="18"/>
      <c r="AH57" s="18"/>
      <c r="AI57" s="18"/>
      <c r="AJ57" s="18"/>
      <c r="AK57" s="1"/>
      <c r="AL57" s="1"/>
      <c r="AM57" s="1"/>
      <c r="AN57" s="1"/>
      <c r="AO57" s="1"/>
      <c r="AP57" s="1"/>
      <c r="AQ57" s="1"/>
      <c r="AR57" s="1"/>
      <c r="AS57" s="14"/>
      <c r="AT57" s="1"/>
      <c r="AU57" s="1"/>
    </row>
    <row r="58" spans="3:47" x14ac:dyDescent="0.3">
      <c r="C58" s="3"/>
      <c r="E58" s="5" t="str">
        <f>Table2[[#This Row],[Product_ID]]</f>
        <v>PRO1523</v>
      </c>
      <c r="F58" s="8" t="str">
        <f>Table2[[#This Row],[Customer_ID]]</f>
        <v>CUST13163</v>
      </c>
      <c r="G58" s="7" t="str">
        <f>Table2[[#This Row],[Customer_ID]]</f>
        <v>CUST13163</v>
      </c>
      <c r="H58" s="5" t="str">
        <f>Table2[[#This Row],[Product_ID]]</f>
        <v>PRO1523</v>
      </c>
      <c r="J58" s="3"/>
      <c r="N58" s="3"/>
      <c r="S58" s="6" t="str">
        <f>Table2[[#This Row],[Product_Name]]</f>
        <v>Tablet</v>
      </c>
      <c r="T58" s="16" t="str">
        <f>Table2[[#This Row],[Date]]</f>
        <v>14/04/2023</v>
      </c>
      <c r="Y58" s="3"/>
      <c r="AF58" s="1"/>
      <c r="AG58" s="18"/>
      <c r="AH58" s="18"/>
      <c r="AI58" s="18"/>
      <c r="AJ58" s="18"/>
      <c r="AK58" s="1"/>
      <c r="AL58" s="1"/>
      <c r="AM58" s="1"/>
      <c r="AN58" s="1"/>
      <c r="AO58" s="1"/>
      <c r="AP58" s="1"/>
      <c r="AQ58" s="1"/>
      <c r="AR58" s="1"/>
      <c r="AS58" s="14"/>
      <c r="AT58" s="1"/>
      <c r="AU58" s="1"/>
    </row>
    <row r="59" spans="3:47" x14ac:dyDescent="0.3">
      <c r="C59" s="3"/>
      <c r="J59" s="3"/>
      <c r="N59" s="3"/>
      <c r="Y59" s="3"/>
      <c r="AF59" s="1"/>
      <c r="AG59" s="18"/>
      <c r="AH59" s="18"/>
      <c r="AI59" s="18"/>
      <c r="AJ59" s="18"/>
      <c r="AK59" s="1"/>
      <c r="AL59" s="1"/>
      <c r="AM59" s="1"/>
      <c r="AN59" s="1"/>
      <c r="AO59" s="1"/>
      <c r="AP59" s="1"/>
      <c r="AQ59" s="1"/>
      <c r="AR59" s="1"/>
      <c r="AS59" s="14"/>
      <c r="AT59" s="1"/>
      <c r="AU59" s="1"/>
    </row>
    <row r="60" spans="3:47" ht="6.6" customHeight="1" x14ac:dyDescent="0.3">
      <c r="C60" s="3"/>
      <c r="D60" s="3"/>
      <c r="E60" s="3"/>
      <c r="F60" s="3"/>
      <c r="G60" s="3"/>
      <c r="H60" s="3"/>
      <c r="I60" s="3"/>
      <c r="J60" s="3"/>
      <c r="N60" s="3"/>
      <c r="O60" s="3"/>
      <c r="P60" s="3"/>
      <c r="Q60" s="3"/>
      <c r="R60" s="3"/>
      <c r="S60" s="3"/>
      <c r="T60" s="3"/>
      <c r="U60" s="3"/>
      <c r="V60" s="3"/>
      <c r="W60" s="3"/>
      <c r="X60" s="3"/>
      <c r="Y60" s="3"/>
      <c r="AF60" s="1"/>
      <c r="AG60" s="18"/>
      <c r="AH60" s="18"/>
      <c r="AI60" s="18"/>
      <c r="AJ60" s="18"/>
      <c r="AK60" s="1"/>
      <c r="AL60" s="1"/>
      <c r="AM60" s="1"/>
      <c r="AN60" s="1"/>
      <c r="AO60" s="1"/>
      <c r="AP60" s="1"/>
      <c r="AQ60" s="1"/>
      <c r="AR60" s="1"/>
      <c r="AS60" s="14"/>
      <c r="AT60" s="1"/>
      <c r="AU60" s="1"/>
    </row>
    <row r="61" spans="3:47" x14ac:dyDescent="0.3">
      <c r="AF61" s="1"/>
      <c r="AG61" s="18"/>
      <c r="AH61" s="18"/>
      <c r="AI61" s="18"/>
      <c r="AJ61" s="18"/>
      <c r="AK61" s="1"/>
      <c r="AL61" s="1"/>
      <c r="AM61" s="1"/>
      <c r="AN61" s="1"/>
      <c r="AO61" s="1"/>
      <c r="AP61" s="1"/>
      <c r="AQ61" s="1"/>
      <c r="AR61" s="1"/>
      <c r="AS61" s="14"/>
      <c r="AT61" s="1"/>
      <c r="AU61" s="1"/>
    </row>
    <row r="62" spans="3:47" x14ac:dyDescent="0.3">
      <c r="AF62" s="1"/>
      <c r="AG62" s="18"/>
      <c r="AH62" s="18"/>
      <c r="AI62" s="18"/>
      <c r="AJ62" s="18"/>
      <c r="AK62" s="1"/>
      <c r="AL62" s="1"/>
      <c r="AM62" s="1"/>
      <c r="AN62" s="1"/>
      <c r="AO62" s="1"/>
      <c r="AP62" s="1"/>
      <c r="AQ62" s="1"/>
      <c r="AR62" s="1"/>
      <c r="AS62" s="14"/>
      <c r="AT62" s="1"/>
      <c r="AU62" s="1"/>
    </row>
    <row r="63" spans="3:47" x14ac:dyDescent="0.3">
      <c r="AF63" s="1"/>
      <c r="AG63" s="18"/>
      <c r="AH63" s="18"/>
      <c r="AI63" s="18"/>
      <c r="AJ63" s="18"/>
      <c r="AK63" s="1"/>
      <c r="AL63" s="1"/>
      <c r="AM63" s="1"/>
      <c r="AN63" s="1"/>
      <c r="AO63" s="1"/>
      <c r="AP63" s="1"/>
      <c r="AQ63" s="1"/>
      <c r="AR63" s="1"/>
      <c r="AS63" s="14"/>
      <c r="AT63" s="1"/>
      <c r="AU63" s="1"/>
    </row>
    <row r="64" spans="3:47" x14ac:dyDescent="0.3">
      <c r="AF64" s="1"/>
      <c r="AG64" s="18"/>
      <c r="AH64" s="18"/>
      <c r="AI64" s="18"/>
      <c r="AJ64" s="18"/>
      <c r="AK64" s="1"/>
      <c r="AL64" s="1"/>
      <c r="AM64" s="1"/>
      <c r="AN64" s="1"/>
      <c r="AO64" s="1"/>
      <c r="AP64" s="1"/>
      <c r="AQ64" s="1"/>
      <c r="AR64" s="1"/>
      <c r="AS64" s="14"/>
      <c r="AT64" s="1"/>
      <c r="AU64" s="1"/>
    </row>
    <row r="65" spans="32:47" x14ac:dyDescent="0.3">
      <c r="AF65" s="1"/>
      <c r="AG65" s="18"/>
      <c r="AH65" s="18"/>
      <c r="AI65" s="18"/>
      <c r="AJ65" s="18"/>
      <c r="AK65" s="1"/>
      <c r="AL65" s="1"/>
      <c r="AM65" s="1"/>
      <c r="AN65" s="1"/>
      <c r="AO65" s="1"/>
      <c r="AP65" s="1"/>
      <c r="AQ65" s="1"/>
      <c r="AR65" s="1"/>
      <c r="AS65" s="14"/>
      <c r="AT65" s="1"/>
      <c r="AU65" s="1"/>
    </row>
    <row r="66" spans="32:47" x14ac:dyDescent="0.3">
      <c r="AF66" s="1"/>
      <c r="AG66" s="18"/>
      <c r="AH66" s="18"/>
      <c r="AI66" s="18"/>
      <c r="AJ66" s="18"/>
      <c r="AK66" s="1"/>
      <c r="AL66" s="1"/>
      <c r="AM66" s="1"/>
      <c r="AN66" s="1"/>
      <c r="AO66" s="1"/>
      <c r="AP66" s="1"/>
      <c r="AQ66" s="1"/>
      <c r="AR66" s="1"/>
      <c r="AS66" s="14"/>
      <c r="AT66" s="1"/>
      <c r="AU66" s="1"/>
    </row>
    <row r="67" spans="32:47" x14ac:dyDescent="0.3">
      <c r="AF67" s="1"/>
      <c r="AG67" s="18"/>
      <c r="AH67" s="18"/>
      <c r="AI67" s="18"/>
      <c r="AJ67" s="18"/>
      <c r="AK67" s="1"/>
      <c r="AL67" s="1"/>
      <c r="AM67" s="1"/>
      <c r="AN67" s="1"/>
      <c r="AO67" s="1"/>
      <c r="AP67" s="1"/>
      <c r="AQ67" s="1"/>
      <c r="AR67" s="1"/>
      <c r="AS67" s="14"/>
      <c r="AT67" s="1"/>
      <c r="AU67" s="1"/>
    </row>
    <row r="68" spans="32:47" x14ac:dyDescent="0.3">
      <c r="AF68" s="1"/>
      <c r="AG68" s="18"/>
      <c r="AH68" s="18"/>
      <c r="AI68" s="18"/>
      <c r="AJ68" s="18"/>
      <c r="AK68" s="1"/>
      <c r="AL68" s="1"/>
      <c r="AM68" s="1"/>
      <c r="AN68" s="1"/>
      <c r="AO68" s="1"/>
      <c r="AP68" s="1"/>
      <c r="AQ68" s="1"/>
      <c r="AR68" s="1"/>
      <c r="AS68" s="14"/>
      <c r="AT68" s="1"/>
      <c r="AU68" s="1"/>
    </row>
    <row r="69" spans="32:47" x14ac:dyDescent="0.3">
      <c r="AF69" s="1"/>
      <c r="AG69" s="18"/>
      <c r="AH69" s="18"/>
      <c r="AI69" s="18"/>
      <c r="AJ69" s="18"/>
      <c r="AK69" s="1"/>
      <c r="AL69" s="1"/>
      <c r="AM69" s="1"/>
      <c r="AN69" s="1"/>
      <c r="AO69" s="1"/>
      <c r="AP69" s="1"/>
      <c r="AQ69" s="1"/>
      <c r="AR69" s="1"/>
      <c r="AS69" s="14"/>
      <c r="AT69" s="1"/>
      <c r="AU69" s="1"/>
    </row>
    <row r="70" spans="32:47" x14ac:dyDescent="0.3">
      <c r="AF70" s="1"/>
      <c r="AG70" s="18"/>
      <c r="AH70" s="18"/>
      <c r="AI70" s="18"/>
      <c r="AJ70" s="18"/>
      <c r="AK70" s="1"/>
      <c r="AL70" s="1"/>
      <c r="AM70" s="1"/>
      <c r="AN70" s="1"/>
      <c r="AO70" s="1"/>
      <c r="AP70" s="1"/>
      <c r="AQ70" s="1"/>
      <c r="AR70" s="1"/>
      <c r="AS70" s="14"/>
      <c r="AT70" s="1"/>
      <c r="AU70" s="1"/>
    </row>
    <row r="71" spans="32:47" x14ac:dyDescent="0.3">
      <c r="AF71" s="1"/>
      <c r="AG71" s="18"/>
      <c r="AH71" s="18"/>
      <c r="AI71" s="18"/>
      <c r="AJ71" s="18"/>
      <c r="AK71" s="1"/>
      <c r="AL71" s="1"/>
      <c r="AM71" s="1"/>
      <c r="AN71" s="1"/>
      <c r="AO71" s="1"/>
      <c r="AP71" s="1"/>
      <c r="AQ71" s="1"/>
      <c r="AR71" s="1"/>
      <c r="AS71" s="14"/>
      <c r="AT71" s="1"/>
      <c r="AU71" s="1"/>
    </row>
    <row r="72" spans="32:47" x14ac:dyDescent="0.3">
      <c r="AF72" s="1"/>
      <c r="AG72" s="18"/>
      <c r="AH72" s="18"/>
      <c r="AI72" s="18"/>
      <c r="AJ72" s="18"/>
      <c r="AK72" s="1"/>
      <c r="AL72" s="1"/>
      <c r="AM72" s="1"/>
      <c r="AN72" s="1"/>
      <c r="AO72" s="1"/>
      <c r="AP72" s="1"/>
      <c r="AQ72" s="1"/>
      <c r="AR72" s="1"/>
      <c r="AS72" s="14"/>
      <c r="AT72" s="1"/>
      <c r="AU72" s="1"/>
    </row>
    <row r="73" spans="32:47" x14ac:dyDescent="0.3">
      <c r="AF73" s="1"/>
      <c r="AG73" s="18"/>
      <c r="AH73" s="18"/>
      <c r="AI73" s="18"/>
      <c r="AJ73" s="18"/>
      <c r="AK73" s="1"/>
      <c r="AL73" s="1"/>
      <c r="AM73" s="1"/>
      <c r="AN73" s="1"/>
      <c r="AO73" s="1"/>
      <c r="AP73" s="1"/>
      <c r="AQ73" s="1"/>
      <c r="AR73" s="1"/>
      <c r="AS73" s="14"/>
      <c r="AT73" s="1"/>
      <c r="AU73" s="1"/>
    </row>
    <row r="74" spans="32:47" x14ac:dyDescent="0.3">
      <c r="AF74" s="1"/>
      <c r="AG74" s="18"/>
      <c r="AH74" s="18"/>
      <c r="AI74" s="18"/>
      <c r="AJ74" s="18"/>
      <c r="AK74" s="1"/>
      <c r="AL74" s="1"/>
      <c r="AM74" s="1"/>
      <c r="AN74" s="1"/>
      <c r="AO74" s="1"/>
      <c r="AP74" s="1"/>
      <c r="AQ74" s="1"/>
      <c r="AR74" s="1"/>
      <c r="AS74" s="14"/>
      <c r="AT74" s="1"/>
      <c r="AU74" s="1"/>
    </row>
    <row r="75" spans="32:47" x14ac:dyDescent="0.3">
      <c r="AF75" s="1"/>
      <c r="AG75" s="18"/>
      <c r="AH75" s="18"/>
      <c r="AI75" s="18"/>
      <c r="AJ75" s="18"/>
      <c r="AK75" s="1"/>
      <c r="AL75" s="1"/>
      <c r="AM75" s="1"/>
      <c r="AN75" s="1"/>
      <c r="AO75" s="1"/>
      <c r="AP75" s="1"/>
      <c r="AQ75" s="1"/>
      <c r="AR75" s="1"/>
      <c r="AS75" s="14"/>
      <c r="AT75" s="1"/>
      <c r="AU75" s="1"/>
    </row>
    <row r="76" spans="32:47" x14ac:dyDescent="0.3">
      <c r="AF76" s="1"/>
      <c r="AG76" s="18"/>
      <c r="AH76" s="18"/>
      <c r="AI76" s="18"/>
      <c r="AJ76" s="18"/>
      <c r="AK76" s="1"/>
      <c r="AL76" s="1"/>
      <c r="AM76" s="1"/>
      <c r="AN76" s="1"/>
      <c r="AO76" s="1"/>
      <c r="AP76" s="1"/>
      <c r="AQ76" s="1"/>
      <c r="AR76" s="1"/>
      <c r="AS76" s="14"/>
      <c r="AT76" s="1"/>
      <c r="AU76" s="1"/>
    </row>
    <row r="77" spans="32:47" x14ac:dyDescent="0.3">
      <c r="AF77" s="1"/>
      <c r="AG77" s="18"/>
      <c r="AH77" s="18"/>
      <c r="AI77" s="18"/>
      <c r="AJ77" s="18"/>
      <c r="AK77" s="1"/>
      <c r="AL77" s="1"/>
      <c r="AM77" s="1"/>
      <c r="AN77" s="1"/>
      <c r="AO77" s="1"/>
      <c r="AP77" s="1"/>
      <c r="AQ77" s="1"/>
      <c r="AR77" s="1"/>
      <c r="AS77" s="14"/>
      <c r="AT77" s="1"/>
      <c r="AU77" s="1"/>
    </row>
    <row r="78" spans="32:47" x14ac:dyDescent="0.3">
      <c r="AF78" s="1"/>
      <c r="AG78" s="18"/>
      <c r="AH78" s="18"/>
      <c r="AI78" s="18"/>
      <c r="AJ78" s="18"/>
      <c r="AK78" s="1"/>
      <c r="AL78" s="1"/>
      <c r="AM78" s="1"/>
      <c r="AN78" s="1"/>
      <c r="AO78" s="1"/>
      <c r="AP78" s="1"/>
      <c r="AQ78" s="1"/>
      <c r="AR78" s="1"/>
      <c r="AS78" s="14"/>
      <c r="AT78" s="1"/>
      <c r="AU78" s="1"/>
    </row>
    <row r="79" spans="32:47" x14ac:dyDescent="0.3">
      <c r="AF79" s="1"/>
      <c r="AG79" s="18"/>
      <c r="AH79" s="18"/>
      <c r="AI79" s="18"/>
      <c r="AJ79" s="18"/>
      <c r="AK79" s="1"/>
      <c r="AL79" s="1"/>
      <c r="AM79" s="1"/>
      <c r="AN79" s="1"/>
      <c r="AO79" s="1"/>
      <c r="AP79" s="1"/>
      <c r="AQ79" s="1"/>
      <c r="AR79" s="1"/>
      <c r="AS79" s="14"/>
      <c r="AT79" s="1"/>
      <c r="AU79" s="1"/>
    </row>
    <row r="80" spans="32:47" x14ac:dyDescent="0.3">
      <c r="AF80" s="1"/>
      <c r="AG80" s="18"/>
      <c r="AH80" s="18"/>
      <c r="AI80" s="18"/>
      <c r="AJ80" s="18"/>
      <c r="AK80" s="1"/>
      <c r="AL80" s="1"/>
      <c r="AM80" s="1"/>
      <c r="AN80" s="1"/>
      <c r="AO80" s="1"/>
      <c r="AP80" s="1"/>
      <c r="AQ80" s="1"/>
      <c r="AR80" s="1"/>
      <c r="AS80" s="14"/>
      <c r="AT80" s="1"/>
      <c r="AU80" s="1"/>
    </row>
    <row r="81" spans="32:47" x14ac:dyDescent="0.3">
      <c r="AF81" s="1"/>
      <c r="AG81" s="18"/>
      <c r="AH81" s="18"/>
      <c r="AI81" s="18"/>
      <c r="AJ81" s="18"/>
      <c r="AK81" s="1"/>
      <c r="AL81" s="1"/>
      <c r="AM81" s="1"/>
      <c r="AN81" s="1"/>
      <c r="AO81" s="1"/>
      <c r="AP81" s="1"/>
      <c r="AQ81" s="1"/>
      <c r="AR81" s="1"/>
      <c r="AS81" s="14"/>
      <c r="AT81" s="1"/>
      <c r="AU81" s="1"/>
    </row>
    <row r="82" spans="32:47" x14ac:dyDescent="0.3">
      <c r="AF82" s="1"/>
      <c r="AG82" s="18"/>
      <c r="AH82" s="18"/>
      <c r="AI82" s="18"/>
      <c r="AJ82" s="18"/>
      <c r="AK82" s="1"/>
      <c r="AL82" s="1"/>
      <c r="AM82" s="1"/>
      <c r="AN82" s="1"/>
      <c r="AO82" s="1"/>
      <c r="AP82" s="1"/>
      <c r="AQ82" s="1"/>
      <c r="AR82" s="1"/>
      <c r="AS82" s="14"/>
      <c r="AT82" s="1"/>
      <c r="AU82" s="1"/>
    </row>
    <row r="83" spans="32:47" x14ac:dyDescent="0.3">
      <c r="AF83" s="1"/>
      <c r="AG83" s="18"/>
      <c r="AH83" s="18"/>
      <c r="AI83" s="18"/>
      <c r="AJ83" s="18"/>
      <c r="AK83" s="1"/>
      <c r="AL83" s="1"/>
      <c r="AM83" s="1"/>
      <c r="AN83" s="1"/>
      <c r="AO83" s="1"/>
      <c r="AP83" s="1"/>
      <c r="AQ83" s="1"/>
      <c r="AR83" s="1"/>
      <c r="AS83" s="14"/>
      <c r="AT83" s="1"/>
      <c r="AU83" s="1"/>
    </row>
    <row r="84" spans="32:47" x14ac:dyDescent="0.3">
      <c r="AF84" s="1"/>
      <c r="AG84" s="18"/>
      <c r="AH84" s="18"/>
      <c r="AI84" s="18"/>
      <c r="AJ84" s="18"/>
      <c r="AK84" s="1"/>
      <c r="AL84" s="1"/>
      <c r="AM84" s="1"/>
      <c r="AN84" s="1"/>
      <c r="AO84" s="1"/>
      <c r="AP84" s="1"/>
      <c r="AQ84" s="1"/>
      <c r="AR84" s="1"/>
      <c r="AS84" s="14"/>
      <c r="AT84" s="1"/>
      <c r="AU84" s="1"/>
    </row>
    <row r="85" spans="32:47" x14ac:dyDescent="0.3">
      <c r="AF85" s="1"/>
      <c r="AG85" s="18"/>
      <c r="AH85" s="18"/>
      <c r="AI85" s="18"/>
      <c r="AJ85" s="18"/>
      <c r="AK85" s="1"/>
      <c r="AL85" s="1"/>
      <c r="AM85" s="1"/>
      <c r="AN85" s="1"/>
      <c r="AO85" s="1"/>
      <c r="AP85" s="1"/>
      <c r="AQ85" s="1"/>
      <c r="AR85" s="1"/>
      <c r="AS85" s="14"/>
      <c r="AT85" s="1"/>
      <c r="AU85" s="1"/>
    </row>
    <row r="86" spans="32:47" x14ac:dyDescent="0.3">
      <c r="AF86" s="1"/>
      <c r="AG86" s="18"/>
      <c r="AH86" s="18"/>
      <c r="AI86" s="18"/>
      <c r="AJ86" s="18"/>
      <c r="AK86" s="1"/>
      <c r="AL86" s="1"/>
      <c r="AM86" s="1"/>
      <c r="AN86" s="1"/>
      <c r="AO86" s="1"/>
      <c r="AP86" s="1"/>
      <c r="AQ86" s="1"/>
      <c r="AR86" s="1"/>
      <c r="AS86" s="14"/>
      <c r="AT86" s="1"/>
      <c r="AU86" s="1"/>
    </row>
    <row r="87" spans="32:47" x14ac:dyDescent="0.3">
      <c r="AF87" s="1"/>
      <c r="AG87" s="18"/>
      <c r="AH87" s="18"/>
      <c r="AI87" s="18"/>
      <c r="AJ87" s="18"/>
      <c r="AK87" s="1"/>
      <c r="AL87" s="1"/>
      <c r="AM87" s="1"/>
      <c r="AN87" s="1"/>
      <c r="AO87" s="1"/>
      <c r="AP87" s="1"/>
      <c r="AQ87" s="1"/>
      <c r="AR87" s="1"/>
      <c r="AS87" s="14"/>
      <c r="AT87" s="1"/>
      <c r="AU87" s="1"/>
    </row>
    <row r="88" spans="32:47" x14ac:dyDescent="0.3">
      <c r="AF88" s="1"/>
      <c r="AG88" s="18"/>
      <c r="AH88" s="18"/>
      <c r="AI88" s="18"/>
      <c r="AJ88" s="18"/>
      <c r="AK88" s="1"/>
      <c r="AL88" s="1"/>
      <c r="AM88" s="1"/>
      <c r="AN88" s="1"/>
      <c r="AO88" s="1"/>
      <c r="AP88" s="1"/>
      <c r="AQ88" s="1"/>
      <c r="AR88" s="1"/>
      <c r="AS88" s="14"/>
      <c r="AT88" s="1"/>
      <c r="AU88" s="1"/>
    </row>
    <row r="89" spans="32:47" x14ac:dyDescent="0.3">
      <c r="AF89" s="1"/>
      <c r="AG89" s="18"/>
      <c r="AH89" s="18"/>
      <c r="AI89" s="18"/>
      <c r="AJ89" s="18"/>
      <c r="AK89" s="1"/>
      <c r="AL89" s="1"/>
      <c r="AM89" s="1"/>
      <c r="AN89" s="1"/>
      <c r="AO89" s="1"/>
      <c r="AP89" s="1"/>
      <c r="AQ89" s="1"/>
      <c r="AR89" s="1"/>
      <c r="AS89" s="14"/>
      <c r="AT89" s="1"/>
      <c r="AU89" s="1"/>
    </row>
    <row r="90" spans="32:47" x14ac:dyDescent="0.3">
      <c r="AF90" s="1"/>
      <c r="AG90" s="18"/>
      <c r="AH90" s="18"/>
      <c r="AI90" s="18"/>
      <c r="AJ90" s="18"/>
      <c r="AK90" s="1"/>
      <c r="AL90" s="1"/>
      <c r="AM90" s="1"/>
      <c r="AN90" s="1"/>
      <c r="AO90" s="1"/>
      <c r="AP90" s="1"/>
      <c r="AQ90" s="1"/>
      <c r="AR90" s="1"/>
      <c r="AS90" s="14"/>
      <c r="AT90" s="1"/>
      <c r="AU90" s="1"/>
    </row>
    <row r="91" spans="32:47" x14ac:dyDescent="0.3">
      <c r="AF91" s="1"/>
      <c r="AG91" s="18"/>
      <c r="AH91" s="18"/>
      <c r="AI91" s="18"/>
      <c r="AJ91" s="18"/>
      <c r="AK91" s="1"/>
      <c r="AL91" s="1"/>
      <c r="AM91" s="1"/>
      <c r="AN91" s="1"/>
      <c r="AO91" s="1"/>
      <c r="AP91" s="1"/>
      <c r="AQ91" s="1"/>
      <c r="AR91" s="1"/>
      <c r="AS91" s="14"/>
      <c r="AT91" s="1"/>
      <c r="AU91" s="1"/>
    </row>
    <row r="92" spans="32:47" x14ac:dyDescent="0.3">
      <c r="AF92" s="1"/>
      <c r="AG92" s="18"/>
      <c r="AH92" s="18"/>
      <c r="AI92" s="18"/>
      <c r="AJ92" s="18"/>
      <c r="AK92" s="1"/>
      <c r="AL92" s="1"/>
      <c r="AM92" s="1"/>
      <c r="AN92" s="1"/>
      <c r="AO92" s="1"/>
      <c r="AP92" s="1"/>
      <c r="AQ92" s="1"/>
      <c r="AR92" s="1"/>
      <c r="AS92" s="14"/>
      <c r="AT92" s="1"/>
      <c r="AU92" s="1"/>
    </row>
    <row r="93" spans="32:47" x14ac:dyDescent="0.3">
      <c r="AF93" s="1"/>
      <c r="AG93" s="18"/>
      <c r="AH93" s="18"/>
      <c r="AI93" s="18"/>
      <c r="AJ93" s="18"/>
      <c r="AK93" s="1"/>
      <c r="AL93" s="1"/>
      <c r="AM93" s="1"/>
      <c r="AN93" s="1"/>
      <c r="AO93" s="1"/>
      <c r="AP93" s="1"/>
      <c r="AQ93" s="1"/>
      <c r="AR93" s="1"/>
      <c r="AS93" s="14"/>
      <c r="AT93" s="1"/>
      <c r="AU93" s="1"/>
    </row>
    <row r="94" spans="32:47" x14ac:dyDescent="0.3">
      <c r="AF94" s="1"/>
      <c r="AG94" s="18"/>
      <c r="AH94" s="18"/>
      <c r="AI94" s="18"/>
      <c r="AJ94" s="18"/>
      <c r="AK94" s="1"/>
      <c r="AL94" s="1"/>
      <c r="AM94" s="1"/>
      <c r="AN94" s="1"/>
      <c r="AO94" s="1"/>
      <c r="AP94" s="1"/>
      <c r="AQ94" s="1"/>
      <c r="AR94" s="1"/>
      <c r="AS94" s="14"/>
      <c r="AT94" s="1"/>
      <c r="AU94" s="1"/>
    </row>
    <row r="95" spans="32:47" x14ac:dyDescent="0.3">
      <c r="AF95" s="1"/>
      <c r="AG95" s="18"/>
      <c r="AH95" s="18"/>
      <c r="AI95" s="18"/>
      <c r="AJ95" s="18"/>
      <c r="AK95" s="1"/>
      <c r="AL95" s="1"/>
      <c r="AM95" s="1"/>
      <c r="AN95" s="1"/>
      <c r="AO95" s="1"/>
      <c r="AP95" s="1"/>
      <c r="AQ95" s="1"/>
      <c r="AR95" s="1"/>
      <c r="AS95" s="14"/>
      <c r="AT95" s="1"/>
      <c r="AU95" s="1"/>
    </row>
    <row r="96" spans="32:47" x14ac:dyDescent="0.3">
      <c r="AF96" s="1"/>
      <c r="AG96" s="18"/>
      <c r="AH96" s="18"/>
      <c r="AI96" s="18"/>
      <c r="AJ96" s="18"/>
      <c r="AK96" s="1"/>
      <c r="AL96" s="1"/>
      <c r="AM96" s="1"/>
      <c r="AN96" s="1"/>
      <c r="AO96" s="1"/>
      <c r="AP96" s="1"/>
      <c r="AQ96" s="1"/>
      <c r="AR96" s="1"/>
      <c r="AS96" s="14"/>
      <c r="AT96" s="1"/>
      <c r="AU96" s="1"/>
    </row>
    <row r="97" spans="32:47" x14ac:dyDescent="0.3">
      <c r="AF97" s="1"/>
      <c r="AG97" s="18"/>
      <c r="AH97" s="18"/>
      <c r="AI97" s="18"/>
      <c r="AJ97" s="18"/>
      <c r="AK97" s="1"/>
      <c r="AL97" s="1"/>
      <c r="AM97" s="1"/>
      <c r="AN97" s="1"/>
      <c r="AO97" s="1"/>
      <c r="AP97" s="1"/>
      <c r="AQ97" s="1"/>
      <c r="AR97" s="1"/>
      <c r="AS97" s="14"/>
      <c r="AT97" s="1"/>
      <c r="AU97" s="1"/>
    </row>
    <row r="98" spans="32:47" x14ac:dyDescent="0.3">
      <c r="AF98" s="1"/>
      <c r="AG98" s="18"/>
      <c r="AH98" s="18"/>
      <c r="AI98" s="18"/>
      <c r="AJ98" s="18"/>
      <c r="AK98" s="1"/>
      <c r="AL98" s="1"/>
      <c r="AM98" s="1"/>
      <c r="AN98" s="1"/>
      <c r="AO98" s="1"/>
      <c r="AP98" s="1"/>
      <c r="AQ98" s="1"/>
      <c r="AR98" s="1"/>
      <c r="AS98" s="14"/>
      <c r="AT98" s="1"/>
      <c r="AU98" s="1"/>
    </row>
    <row r="99" spans="32:47" x14ac:dyDescent="0.3">
      <c r="AF99" s="1"/>
      <c r="AG99" s="18"/>
      <c r="AH99" s="18"/>
      <c r="AI99" s="18"/>
      <c r="AJ99" s="18"/>
      <c r="AK99" s="1"/>
      <c r="AL99" s="1"/>
      <c r="AM99" s="1"/>
      <c r="AN99" s="1"/>
      <c r="AO99" s="1"/>
      <c r="AP99" s="1"/>
      <c r="AQ99" s="1"/>
      <c r="AR99" s="1"/>
      <c r="AS99" s="14"/>
      <c r="AT99" s="1"/>
      <c r="AU99" s="1"/>
    </row>
    <row r="100" spans="32:47" x14ac:dyDescent="0.3">
      <c r="AF100" s="1"/>
      <c r="AG100" s="18"/>
      <c r="AH100" s="18"/>
      <c r="AI100" s="18"/>
      <c r="AJ100" s="18"/>
      <c r="AK100" s="1"/>
      <c r="AL100" s="1"/>
      <c r="AM100" s="1"/>
      <c r="AN100" s="1"/>
      <c r="AO100" s="1"/>
      <c r="AP100" s="1"/>
      <c r="AQ100" s="1"/>
      <c r="AR100" s="1"/>
      <c r="AS100" s="14"/>
      <c r="AT100" s="1"/>
      <c r="AU100" s="1"/>
    </row>
    <row r="101" spans="32:47" x14ac:dyDescent="0.3">
      <c r="AF101" s="1"/>
      <c r="AG101" s="18"/>
      <c r="AH101" s="18"/>
      <c r="AI101" s="18"/>
      <c r="AJ101" s="18"/>
      <c r="AK101" s="1"/>
      <c r="AL101" s="1"/>
      <c r="AM101" s="1"/>
      <c r="AN101" s="1"/>
      <c r="AO101" s="1"/>
      <c r="AP101" s="1"/>
      <c r="AQ101" s="1"/>
      <c r="AR101" s="1"/>
      <c r="AS101" s="14"/>
      <c r="AT101" s="1"/>
      <c r="AU101" s="1"/>
    </row>
    <row r="102" spans="32:47" x14ac:dyDescent="0.3">
      <c r="AF102" s="1"/>
      <c r="AG102" s="18"/>
      <c r="AH102" s="18"/>
      <c r="AI102" s="18"/>
      <c r="AJ102" s="18"/>
      <c r="AK102" s="1"/>
      <c r="AL102" s="1"/>
      <c r="AM102" s="1"/>
      <c r="AN102" s="1"/>
      <c r="AO102" s="1"/>
      <c r="AP102" s="1"/>
      <c r="AQ102" s="1"/>
      <c r="AR102" s="1"/>
      <c r="AS102" s="14"/>
      <c r="AT102" s="1"/>
      <c r="AU102" s="1"/>
    </row>
    <row r="103" spans="32:47" x14ac:dyDescent="0.3">
      <c r="AF103" s="1"/>
      <c r="AG103" s="18"/>
      <c r="AH103" s="18"/>
      <c r="AI103" s="18"/>
      <c r="AJ103" s="18"/>
      <c r="AK103" s="1"/>
      <c r="AL103" s="1"/>
      <c r="AM103" s="1"/>
      <c r="AN103" s="1"/>
      <c r="AO103" s="1"/>
      <c r="AP103" s="1"/>
      <c r="AQ103" s="1"/>
      <c r="AR103" s="1"/>
      <c r="AS103" s="14"/>
      <c r="AT103" s="1"/>
      <c r="AU103" s="1"/>
    </row>
    <row r="104" spans="32:47" x14ac:dyDescent="0.3">
      <c r="AF104" s="1"/>
      <c r="AG104" s="18"/>
      <c r="AH104" s="18"/>
      <c r="AI104" s="18"/>
      <c r="AJ104" s="18"/>
      <c r="AK104" s="1"/>
      <c r="AL104" s="1"/>
      <c r="AM104" s="1"/>
      <c r="AN104" s="1"/>
      <c r="AO104" s="1"/>
      <c r="AP104" s="1"/>
      <c r="AQ104" s="1"/>
      <c r="AR104" s="1"/>
      <c r="AS104" s="14"/>
      <c r="AT104" s="1"/>
      <c r="AU104" s="1"/>
    </row>
    <row r="105" spans="32:47" x14ac:dyDescent="0.3">
      <c r="AF105" s="1"/>
      <c r="AG105" s="18"/>
      <c r="AH105" s="18"/>
      <c r="AI105" s="18"/>
      <c r="AJ105" s="18"/>
      <c r="AK105" s="1"/>
      <c r="AL105" s="1"/>
      <c r="AM105" s="1"/>
      <c r="AN105" s="1"/>
      <c r="AO105" s="1"/>
      <c r="AP105" s="1"/>
      <c r="AQ105" s="1"/>
      <c r="AR105" s="1"/>
      <c r="AS105" s="14"/>
      <c r="AT105" s="1"/>
      <c r="AU105" s="1"/>
    </row>
    <row r="106" spans="32:47" x14ac:dyDescent="0.3">
      <c r="AF106" s="1"/>
      <c r="AG106" s="18"/>
      <c r="AH106" s="18"/>
      <c r="AI106" s="18"/>
      <c r="AJ106" s="18"/>
      <c r="AK106" s="1"/>
      <c r="AL106" s="1"/>
      <c r="AM106" s="1"/>
      <c r="AN106" s="1"/>
      <c r="AO106" s="1"/>
      <c r="AP106" s="1"/>
      <c r="AQ106" s="1"/>
      <c r="AR106" s="1"/>
      <c r="AS106" s="14"/>
      <c r="AT106" s="1"/>
      <c r="AU106" s="1"/>
    </row>
    <row r="107" spans="32:47" x14ac:dyDescent="0.3">
      <c r="AF107" s="1"/>
      <c r="AG107" s="18"/>
      <c r="AH107" s="18"/>
      <c r="AI107" s="18"/>
      <c r="AJ107" s="18"/>
      <c r="AK107" s="1"/>
      <c r="AL107" s="1"/>
      <c r="AM107" s="1"/>
      <c r="AN107" s="1"/>
      <c r="AO107" s="1"/>
      <c r="AP107" s="1"/>
      <c r="AQ107" s="1"/>
      <c r="AR107" s="1"/>
      <c r="AS107" s="14"/>
      <c r="AT107" s="1"/>
      <c r="AU107" s="1"/>
    </row>
    <row r="108" spans="32:47" x14ac:dyDescent="0.3">
      <c r="AF108" s="1"/>
      <c r="AG108" s="18"/>
      <c r="AH108" s="18"/>
      <c r="AI108" s="18"/>
      <c r="AJ108" s="18"/>
      <c r="AK108" s="1"/>
      <c r="AL108" s="1"/>
      <c r="AM108" s="1"/>
      <c r="AN108" s="1"/>
      <c r="AO108" s="1"/>
      <c r="AP108" s="1"/>
      <c r="AQ108" s="1"/>
      <c r="AR108" s="1"/>
      <c r="AS108" s="14"/>
      <c r="AT108" s="1"/>
      <c r="AU108" s="1"/>
    </row>
    <row r="109" spans="32:47" x14ac:dyDescent="0.3">
      <c r="AF109" s="1"/>
      <c r="AG109" s="18"/>
      <c r="AH109" s="18"/>
      <c r="AI109" s="18"/>
      <c r="AJ109" s="18"/>
      <c r="AK109" s="1"/>
      <c r="AL109" s="1"/>
      <c r="AM109" s="1"/>
      <c r="AN109" s="1"/>
      <c r="AO109" s="1"/>
      <c r="AP109" s="1"/>
      <c r="AQ109" s="1"/>
      <c r="AR109" s="1"/>
      <c r="AS109" s="14"/>
      <c r="AT109" s="1"/>
      <c r="AU109" s="1"/>
    </row>
    <row r="110" spans="32:47" x14ac:dyDescent="0.3">
      <c r="AF110" s="1"/>
      <c r="AG110" s="18"/>
      <c r="AH110" s="18"/>
      <c r="AI110" s="18"/>
      <c r="AJ110" s="18"/>
      <c r="AK110" s="1"/>
      <c r="AL110" s="1"/>
      <c r="AM110" s="1"/>
      <c r="AN110" s="1"/>
      <c r="AO110" s="1"/>
      <c r="AP110" s="1"/>
      <c r="AQ110" s="1"/>
      <c r="AR110" s="1"/>
      <c r="AS110" s="14"/>
      <c r="AT110" s="1"/>
      <c r="AU110" s="1"/>
    </row>
    <row r="111" spans="32:47" x14ac:dyDescent="0.3">
      <c r="AF111" s="1"/>
      <c r="AG111" s="18"/>
      <c r="AH111" s="18"/>
      <c r="AI111" s="18"/>
      <c r="AJ111" s="18"/>
      <c r="AK111" s="1"/>
      <c r="AL111" s="1"/>
      <c r="AM111" s="1"/>
      <c r="AN111" s="1"/>
      <c r="AO111" s="1"/>
      <c r="AP111" s="1"/>
      <c r="AQ111" s="1"/>
      <c r="AR111" s="1"/>
      <c r="AS111" s="14"/>
      <c r="AT111" s="1"/>
      <c r="AU111" s="1"/>
    </row>
    <row r="112" spans="32:47" x14ac:dyDescent="0.3">
      <c r="AF112" s="1"/>
      <c r="AG112" s="18"/>
      <c r="AH112" s="18"/>
      <c r="AI112" s="18"/>
      <c r="AJ112" s="18"/>
      <c r="AK112" s="1"/>
      <c r="AL112" s="1"/>
      <c r="AM112" s="1"/>
      <c r="AN112" s="1"/>
      <c r="AO112" s="1"/>
      <c r="AP112" s="1"/>
      <c r="AQ112" s="1"/>
      <c r="AR112" s="1"/>
      <c r="AS112" s="14"/>
      <c r="AT112" s="1"/>
      <c r="AU112" s="1"/>
    </row>
    <row r="113" spans="32:47" x14ac:dyDescent="0.3">
      <c r="AF113" s="1"/>
      <c r="AG113" s="18"/>
      <c r="AH113" s="18"/>
      <c r="AI113" s="18"/>
      <c r="AJ113" s="18"/>
      <c r="AK113" s="1"/>
      <c r="AL113" s="1"/>
      <c r="AM113" s="1"/>
      <c r="AN113" s="1"/>
      <c r="AO113" s="1"/>
      <c r="AP113" s="1"/>
      <c r="AQ113" s="1"/>
      <c r="AR113" s="1"/>
      <c r="AS113" s="14"/>
      <c r="AT113" s="1"/>
      <c r="AU113" s="1"/>
    </row>
    <row r="114" spans="32:47" x14ac:dyDescent="0.3">
      <c r="AF114" s="1"/>
      <c r="AG114" s="18"/>
      <c r="AH114" s="18"/>
      <c r="AI114" s="18"/>
      <c r="AJ114" s="18"/>
      <c r="AK114" s="1"/>
      <c r="AL114" s="1"/>
      <c r="AM114" s="1"/>
      <c r="AN114" s="1"/>
      <c r="AO114" s="1"/>
      <c r="AP114" s="1"/>
      <c r="AQ114" s="1"/>
      <c r="AR114" s="1"/>
      <c r="AS114" s="14"/>
      <c r="AT114" s="1"/>
      <c r="AU114" s="1"/>
    </row>
    <row r="115" spans="32:47" x14ac:dyDescent="0.3">
      <c r="AF115" s="1"/>
      <c r="AG115" s="18"/>
      <c r="AH115" s="18"/>
      <c r="AI115" s="18"/>
      <c r="AJ115" s="18"/>
      <c r="AK115" s="1"/>
      <c r="AL115" s="1"/>
      <c r="AM115" s="1"/>
      <c r="AN115" s="1"/>
      <c r="AO115" s="1"/>
      <c r="AP115" s="1"/>
      <c r="AQ115" s="1"/>
      <c r="AR115" s="1"/>
      <c r="AS115" s="14"/>
      <c r="AT115" s="1"/>
      <c r="AU115" s="1"/>
    </row>
    <row r="116" spans="32:47" x14ac:dyDescent="0.3">
      <c r="AF116" s="1"/>
      <c r="AG116" s="18"/>
      <c r="AH116" s="18"/>
      <c r="AI116" s="18"/>
      <c r="AJ116" s="18"/>
      <c r="AK116" s="1"/>
      <c r="AL116" s="1"/>
      <c r="AM116" s="1"/>
      <c r="AN116" s="1"/>
      <c r="AO116" s="1"/>
      <c r="AP116" s="1"/>
      <c r="AQ116" s="1"/>
      <c r="AR116" s="1"/>
      <c r="AS116" s="14"/>
      <c r="AT116" s="1"/>
      <c r="AU116" s="1"/>
    </row>
    <row r="117" spans="32:47" x14ac:dyDescent="0.3">
      <c r="AF117" s="1"/>
      <c r="AG117" s="18"/>
      <c r="AH117" s="18"/>
      <c r="AI117" s="18"/>
      <c r="AJ117" s="18"/>
      <c r="AK117" s="1"/>
      <c r="AL117" s="1"/>
      <c r="AM117" s="1"/>
      <c r="AN117" s="1"/>
      <c r="AO117" s="1"/>
      <c r="AP117" s="1"/>
      <c r="AQ117" s="1"/>
      <c r="AR117" s="1"/>
      <c r="AS117" s="14"/>
      <c r="AT117" s="1"/>
      <c r="AU117" s="1"/>
    </row>
    <row r="118" spans="32:47" x14ac:dyDescent="0.3">
      <c r="AF118" s="1"/>
      <c r="AG118" s="18"/>
      <c r="AH118" s="18"/>
      <c r="AI118" s="18"/>
      <c r="AJ118" s="18"/>
      <c r="AK118" s="1"/>
      <c r="AL118" s="1"/>
      <c r="AM118" s="1"/>
      <c r="AN118" s="1"/>
      <c r="AO118" s="1"/>
      <c r="AP118" s="1"/>
      <c r="AQ118" s="1"/>
      <c r="AR118" s="1"/>
      <c r="AS118" s="14"/>
      <c r="AT118" s="1"/>
      <c r="AU118" s="1"/>
    </row>
    <row r="119" spans="32:47" x14ac:dyDescent="0.3">
      <c r="AF119" s="1"/>
      <c r="AG119" s="18"/>
      <c r="AH119" s="18"/>
      <c r="AI119" s="18"/>
      <c r="AJ119" s="18"/>
      <c r="AK119" s="1"/>
      <c r="AL119" s="1"/>
      <c r="AM119" s="1"/>
      <c r="AN119" s="1"/>
      <c r="AO119" s="1"/>
      <c r="AP119" s="1"/>
      <c r="AQ119" s="1"/>
      <c r="AR119" s="1"/>
      <c r="AS119" s="14"/>
      <c r="AT119" s="1"/>
      <c r="AU119" s="1"/>
    </row>
    <row r="120" spans="32:47" x14ac:dyDescent="0.3">
      <c r="AF120" s="1"/>
      <c r="AG120" s="18"/>
      <c r="AH120" s="18"/>
      <c r="AI120" s="18"/>
      <c r="AJ120" s="18"/>
      <c r="AK120" s="1"/>
      <c r="AL120" s="1"/>
      <c r="AM120" s="1"/>
      <c r="AN120" s="1"/>
      <c r="AO120" s="1"/>
      <c r="AP120" s="1"/>
      <c r="AQ120" s="1"/>
      <c r="AR120" s="1"/>
      <c r="AS120" s="14"/>
      <c r="AT120" s="1"/>
      <c r="AU120" s="1"/>
    </row>
    <row r="121" spans="32:47" x14ac:dyDescent="0.3">
      <c r="AF121" s="1"/>
      <c r="AG121" s="18"/>
      <c r="AH121" s="18"/>
      <c r="AI121" s="18"/>
      <c r="AJ121" s="18"/>
      <c r="AK121" s="1"/>
      <c r="AL121" s="1"/>
      <c r="AM121" s="1"/>
      <c r="AN121" s="1"/>
      <c r="AO121" s="1"/>
      <c r="AP121" s="1"/>
      <c r="AQ121" s="1"/>
      <c r="AR121" s="1"/>
      <c r="AS121" s="14"/>
      <c r="AT121" s="1"/>
      <c r="AU121" s="1"/>
    </row>
    <row r="122" spans="32:47" x14ac:dyDescent="0.3">
      <c r="AF122" s="1"/>
      <c r="AG122" s="18"/>
      <c r="AH122" s="18"/>
      <c r="AI122" s="18"/>
      <c r="AJ122" s="18"/>
      <c r="AK122" s="1"/>
      <c r="AL122" s="1"/>
      <c r="AM122" s="1"/>
      <c r="AN122" s="1"/>
      <c r="AO122" s="1"/>
      <c r="AP122" s="1"/>
      <c r="AQ122" s="1"/>
      <c r="AR122" s="1"/>
      <c r="AS122" s="14"/>
      <c r="AT122" s="1"/>
      <c r="AU122" s="1"/>
    </row>
    <row r="123" spans="32:47" x14ac:dyDescent="0.3">
      <c r="AF123" s="1"/>
      <c r="AG123" s="18"/>
      <c r="AH123" s="18"/>
      <c r="AI123" s="18"/>
      <c r="AJ123" s="18"/>
      <c r="AK123" s="1"/>
      <c r="AL123" s="1"/>
      <c r="AM123" s="1"/>
      <c r="AN123" s="1"/>
      <c r="AO123" s="1"/>
      <c r="AP123" s="1"/>
      <c r="AQ123" s="1"/>
      <c r="AR123" s="1"/>
      <c r="AS123" s="14"/>
      <c r="AT123" s="1"/>
      <c r="AU123" s="1"/>
    </row>
    <row r="124" spans="32:47" x14ac:dyDescent="0.3">
      <c r="AF124" s="1"/>
      <c r="AG124" s="18"/>
      <c r="AH124" s="18"/>
      <c r="AI124" s="18"/>
      <c r="AJ124" s="18"/>
      <c r="AK124" s="1"/>
      <c r="AL124" s="1"/>
      <c r="AM124" s="1"/>
      <c r="AN124" s="1"/>
      <c r="AO124" s="1"/>
      <c r="AP124" s="1"/>
      <c r="AQ124" s="1"/>
      <c r="AR124" s="1"/>
      <c r="AS124" s="14"/>
      <c r="AT124" s="1"/>
      <c r="AU124" s="1"/>
    </row>
    <row r="125" spans="32:47" x14ac:dyDescent="0.3">
      <c r="AF125" s="1"/>
      <c r="AG125" s="18"/>
      <c r="AH125" s="18"/>
      <c r="AI125" s="18"/>
      <c r="AJ125" s="18"/>
      <c r="AK125" s="1"/>
      <c r="AL125" s="1"/>
      <c r="AM125" s="1"/>
      <c r="AN125" s="1"/>
      <c r="AO125" s="1"/>
      <c r="AP125" s="1"/>
      <c r="AQ125" s="1"/>
      <c r="AR125" s="1"/>
      <c r="AS125" s="14"/>
      <c r="AT125" s="1"/>
      <c r="AU125" s="1"/>
    </row>
    <row r="126" spans="32:47" x14ac:dyDescent="0.3">
      <c r="AF126" s="1"/>
      <c r="AG126" s="18"/>
      <c r="AH126" s="18"/>
      <c r="AI126" s="18"/>
      <c r="AJ126" s="18"/>
      <c r="AK126" s="1"/>
      <c r="AL126" s="1"/>
      <c r="AM126" s="1"/>
      <c r="AN126" s="1"/>
      <c r="AO126" s="1"/>
      <c r="AP126" s="1"/>
      <c r="AQ126" s="1"/>
      <c r="AR126" s="1"/>
      <c r="AS126" s="14"/>
      <c r="AT126" s="1"/>
      <c r="AU126" s="1"/>
    </row>
    <row r="127" spans="32:47" x14ac:dyDescent="0.3">
      <c r="AF127" s="1"/>
      <c r="AG127" s="18"/>
      <c r="AH127" s="18"/>
      <c r="AI127" s="18"/>
      <c r="AJ127" s="18"/>
      <c r="AK127" s="1"/>
      <c r="AL127" s="1"/>
      <c r="AM127" s="1"/>
      <c r="AN127" s="1"/>
      <c r="AO127" s="1"/>
      <c r="AP127" s="1"/>
      <c r="AQ127" s="1"/>
      <c r="AR127" s="1"/>
      <c r="AS127" s="14"/>
      <c r="AT127" s="1"/>
      <c r="AU127" s="1"/>
    </row>
    <row r="128" spans="32:47" x14ac:dyDescent="0.3">
      <c r="AF128" s="1"/>
      <c r="AG128" s="18"/>
      <c r="AH128" s="18"/>
      <c r="AI128" s="18"/>
      <c r="AJ128" s="18"/>
      <c r="AK128" s="1"/>
      <c r="AL128" s="1"/>
      <c r="AM128" s="1"/>
      <c r="AN128" s="1"/>
      <c r="AO128" s="1"/>
      <c r="AP128" s="1"/>
      <c r="AQ128" s="1"/>
      <c r="AR128" s="1"/>
      <c r="AS128" s="14"/>
      <c r="AT128" s="1"/>
      <c r="AU128" s="1"/>
    </row>
    <row r="129" spans="32:47" x14ac:dyDescent="0.3">
      <c r="AF129" s="1"/>
      <c r="AG129" s="18"/>
      <c r="AH129" s="18"/>
      <c r="AI129" s="18"/>
      <c r="AJ129" s="18"/>
      <c r="AK129" s="1"/>
      <c r="AL129" s="1"/>
      <c r="AM129" s="1"/>
      <c r="AN129" s="1"/>
      <c r="AO129" s="1"/>
      <c r="AP129" s="1"/>
      <c r="AQ129" s="1"/>
      <c r="AR129" s="1"/>
      <c r="AS129" s="14"/>
      <c r="AT129" s="1"/>
      <c r="AU129" s="1"/>
    </row>
    <row r="130" spans="32:47" x14ac:dyDescent="0.3">
      <c r="AF130" s="1"/>
      <c r="AG130" s="18"/>
      <c r="AH130" s="18"/>
      <c r="AI130" s="18"/>
      <c r="AJ130" s="18"/>
      <c r="AK130" s="1"/>
      <c r="AL130" s="1"/>
      <c r="AM130" s="1"/>
      <c r="AN130" s="1"/>
      <c r="AO130" s="1"/>
      <c r="AP130" s="1"/>
      <c r="AQ130" s="1"/>
      <c r="AR130" s="1"/>
      <c r="AS130" s="14"/>
      <c r="AT130" s="1"/>
      <c r="AU130" s="1"/>
    </row>
    <row r="131" spans="32:47" x14ac:dyDescent="0.3">
      <c r="AF131" s="1"/>
      <c r="AG131" s="18"/>
      <c r="AH131" s="18"/>
      <c r="AI131" s="18"/>
      <c r="AJ131" s="18"/>
      <c r="AK131" s="1"/>
      <c r="AL131" s="1"/>
      <c r="AM131" s="1"/>
      <c r="AN131" s="1"/>
      <c r="AO131" s="1"/>
      <c r="AP131" s="1"/>
      <c r="AQ131" s="1"/>
      <c r="AR131" s="1"/>
      <c r="AS131" s="14"/>
      <c r="AT131" s="1"/>
      <c r="AU131" s="1"/>
    </row>
    <row r="132" spans="32:47" x14ac:dyDescent="0.3">
      <c r="AF132" s="1"/>
      <c r="AG132" s="18"/>
      <c r="AH132" s="18"/>
      <c r="AI132" s="18"/>
      <c r="AJ132" s="18"/>
      <c r="AK132" s="1"/>
      <c r="AL132" s="1"/>
      <c r="AM132" s="1"/>
      <c r="AN132" s="1"/>
      <c r="AO132" s="1"/>
      <c r="AP132" s="1"/>
      <c r="AQ132" s="1"/>
      <c r="AR132" s="1"/>
      <c r="AS132" s="14"/>
      <c r="AT132" s="1"/>
      <c r="AU132" s="1"/>
    </row>
    <row r="133" spans="32:47" x14ac:dyDescent="0.3">
      <c r="AF133" s="1"/>
      <c r="AG133" s="18"/>
      <c r="AH133" s="18"/>
      <c r="AI133" s="18"/>
      <c r="AJ133" s="18"/>
      <c r="AK133" s="1"/>
      <c r="AL133" s="1"/>
      <c r="AM133" s="1"/>
      <c r="AN133" s="1"/>
      <c r="AO133" s="1"/>
      <c r="AP133" s="1"/>
      <c r="AQ133" s="1"/>
      <c r="AR133" s="1"/>
      <c r="AS133" s="14"/>
      <c r="AT133" s="1"/>
      <c r="AU133" s="1"/>
    </row>
    <row r="134" spans="32:47" x14ac:dyDescent="0.3">
      <c r="AF134" s="1"/>
      <c r="AG134" s="18"/>
      <c r="AH134" s="18"/>
      <c r="AI134" s="18"/>
      <c r="AJ134" s="18"/>
      <c r="AK134" s="1"/>
      <c r="AL134" s="1"/>
      <c r="AM134" s="1"/>
      <c r="AN134" s="1"/>
      <c r="AO134" s="1"/>
      <c r="AP134" s="1"/>
      <c r="AQ134" s="1"/>
      <c r="AR134" s="1"/>
      <c r="AS134" s="14"/>
      <c r="AT134" s="1"/>
      <c r="AU134" s="1"/>
    </row>
    <row r="135" spans="32:47" x14ac:dyDescent="0.3">
      <c r="AF135" s="1"/>
      <c r="AG135" s="18"/>
      <c r="AH135" s="18"/>
      <c r="AI135" s="18"/>
      <c r="AJ135" s="18"/>
      <c r="AK135" s="1"/>
      <c r="AL135" s="1"/>
      <c r="AM135" s="1"/>
      <c r="AN135" s="1"/>
      <c r="AO135" s="1"/>
      <c r="AP135" s="1"/>
      <c r="AQ135" s="1"/>
      <c r="AR135" s="1"/>
      <c r="AS135" s="14"/>
      <c r="AT135" s="1"/>
      <c r="AU135" s="1"/>
    </row>
    <row r="136" spans="32:47" x14ac:dyDescent="0.3">
      <c r="AF136" s="1"/>
      <c r="AG136" s="18"/>
      <c r="AH136" s="18"/>
      <c r="AI136" s="18"/>
      <c r="AJ136" s="18"/>
      <c r="AK136" s="1"/>
      <c r="AL136" s="1"/>
      <c r="AM136" s="1"/>
      <c r="AN136" s="1"/>
      <c r="AO136" s="1"/>
      <c r="AP136" s="1"/>
      <c r="AQ136" s="1"/>
      <c r="AR136" s="1"/>
      <c r="AS136" s="14"/>
      <c r="AT136" s="1"/>
      <c r="AU136" s="1"/>
    </row>
    <row r="137" spans="32:47" x14ac:dyDescent="0.3">
      <c r="AF137" s="1"/>
      <c r="AG137" s="18"/>
      <c r="AH137" s="18"/>
      <c r="AI137" s="18"/>
      <c r="AJ137" s="18"/>
      <c r="AK137" s="1"/>
      <c r="AL137" s="1"/>
      <c r="AM137" s="1"/>
      <c r="AN137" s="1"/>
      <c r="AO137" s="1"/>
      <c r="AP137" s="1"/>
      <c r="AQ137" s="1"/>
      <c r="AR137" s="1"/>
      <c r="AS137" s="14"/>
      <c r="AT137" s="1"/>
      <c r="AU137" s="1"/>
    </row>
    <row r="138" spans="32:47" x14ac:dyDescent="0.3">
      <c r="AF138" s="1"/>
      <c r="AG138" s="18"/>
      <c r="AH138" s="18"/>
      <c r="AI138" s="18"/>
      <c r="AJ138" s="18"/>
      <c r="AK138" s="1"/>
      <c r="AL138" s="1"/>
      <c r="AM138" s="1"/>
      <c r="AN138" s="1"/>
      <c r="AO138" s="1"/>
      <c r="AP138" s="1"/>
      <c r="AQ138" s="1"/>
      <c r="AR138" s="1"/>
      <c r="AS138" s="14"/>
      <c r="AT138" s="1"/>
      <c r="AU138" s="1"/>
    </row>
    <row r="139" spans="32:47" x14ac:dyDescent="0.3">
      <c r="AF139" s="1"/>
      <c r="AG139" s="18"/>
      <c r="AH139" s="18"/>
      <c r="AI139" s="18"/>
      <c r="AJ139" s="18"/>
      <c r="AK139" s="1"/>
      <c r="AL139" s="1"/>
      <c r="AM139" s="1"/>
      <c r="AN139" s="1"/>
      <c r="AO139" s="1"/>
      <c r="AP139" s="1"/>
      <c r="AQ139" s="1"/>
      <c r="AR139" s="1"/>
      <c r="AS139" s="14"/>
      <c r="AT139" s="1"/>
      <c r="AU139" s="1"/>
    </row>
    <row r="140" spans="32:47" x14ac:dyDescent="0.3">
      <c r="AF140" s="1"/>
      <c r="AG140" s="18"/>
      <c r="AH140" s="18"/>
      <c r="AI140" s="18"/>
      <c r="AJ140" s="18"/>
      <c r="AK140" s="1"/>
      <c r="AL140" s="1"/>
      <c r="AM140" s="1"/>
      <c r="AN140" s="1"/>
      <c r="AO140" s="1"/>
      <c r="AP140" s="1"/>
      <c r="AQ140" s="1"/>
      <c r="AR140" s="1"/>
      <c r="AS140" s="14"/>
      <c r="AT140" s="1"/>
      <c r="AU140" s="1"/>
    </row>
    <row r="141" spans="32:47" x14ac:dyDescent="0.3">
      <c r="AF141" s="1"/>
      <c r="AG141" s="18"/>
      <c r="AH141" s="18"/>
      <c r="AI141" s="18"/>
      <c r="AJ141" s="18"/>
      <c r="AK141" s="1"/>
      <c r="AL141" s="1"/>
      <c r="AM141" s="1"/>
      <c r="AN141" s="1"/>
      <c r="AO141" s="1"/>
      <c r="AP141" s="1"/>
      <c r="AQ141" s="1"/>
      <c r="AR141" s="1"/>
      <c r="AS141" s="14"/>
      <c r="AT141" s="1"/>
      <c r="AU141" s="1"/>
    </row>
    <row r="142" spans="32:47" x14ac:dyDescent="0.3">
      <c r="AF142" s="1"/>
      <c r="AG142" s="18"/>
      <c r="AH142" s="18"/>
      <c r="AI142" s="18"/>
      <c r="AJ142" s="18"/>
      <c r="AK142" s="1"/>
      <c r="AL142" s="1"/>
      <c r="AM142" s="1"/>
      <c r="AN142" s="1"/>
      <c r="AO142" s="1"/>
      <c r="AP142" s="1"/>
      <c r="AQ142" s="1"/>
      <c r="AR142" s="1"/>
      <c r="AS142" s="14"/>
      <c r="AT142" s="1"/>
      <c r="AU142" s="1"/>
    </row>
    <row r="143" spans="32:47" x14ac:dyDescent="0.3">
      <c r="AF143" s="1"/>
      <c r="AG143" s="18"/>
      <c r="AH143" s="18"/>
      <c r="AI143" s="18"/>
      <c r="AJ143" s="18"/>
      <c r="AK143" s="1"/>
      <c r="AL143" s="1"/>
      <c r="AM143" s="1"/>
      <c r="AN143" s="1"/>
      <c r="AO143" s="1"/>
      <c r="AP143" s="1"/>
      <c r="AQ143" s="1"/>
      <c r="AR143" s="1"/>
      <c r="AS143" s="14"/>
      <c r="AT143" s="1"/>
      <c r="AU143" s="1"/>
    </row>
    <row r="144" spans="32:47" x14ac:dyDescent="0.3">
      <c r="AF144" s="1"/>
      <c r="AG144" s="18"/>
      <c r="AH144" s="18"/>
      <c r="AI144" s="18"/>
      <c r="AJ144" s="18"/>
      <c r="AK144" s="1"/>
      <c r="AL144" s="1"/>
      <c r="AM144" s="1"/>
      <c r="AN144" s="1"/>
      <c r="AO144" s="1"/>
      <c r="AP144" s="1"/>
      <c r="AQ144" s="1"/>
      <c r="AR144" s="1"/>
      <c r="AS144" s="14"/>
      <c r="AT144" s="1"/>
      <c r="AU144" s="1"/>
    </row>
    <row r="145" spans="32:47" x14ac:dyDescent="0.3">
      <c r="AF145" s="1"/>
      <c r="AG145" s="18"/>
      <c r="AH145" s="18"/>
      <c r="AI145" s="18"/>
      <c r="AJ145" s="18"/>
      <c r="AK145" s="1"/>
      <c r="AL145" s="1"/>
      <c r="AM145" s="1"/>
      <c r="AN145" s="1"/>
      <c r="AO145" s="1"/>
      <c r="AP145" s="1"/>
      <c r="AQ145" s="1"/>
      <c r="AR145" s="1"/>
      <c r="AS145" s="14"/>
      <c r="AT145" s="1"/>
      <c r="AU145" s="1"/>
    </row>
    <row r="146" spans="32:47" x14ac:dyDescent="0.3">
      <c r="AF146" s="1"/>
      <c r="AG146" s="18"/>
      <c r="AH146" s="18"/>
      <c r="AI146" s="18"/>
      <c r="AJ146" s="18"/>
      <c r="AK146" s="1"/>
      <c r="AL146" s="1"/>
      <c r="AM146" s="1"/>
      <c r="AN146" s="1"/>
      <c r="AO146" s="1"/>
      <c r="AP146" s="1"/>
      <c r="AQ146" s="1"/>
      <c r="AR146" s="1"/>
      <c r="AS146" s="14"/>
      <c r="AT146" s="1"/>
      <c r="AU146" s="1"/>
    </row>
    <row r="147" spans="32:47" x14ac:dyDescent="0.3">
      <c r="AF147" s="1"/>
      <c r="AG147" s="18"/>
      <c r="AH147" s="18"/>
      <c r="AI147" s="18"/>
      <c r="AJ147" s="18"/>
      <c r="AK147" s="1"/>
      <c r="AL147" s="1"/>
      <c r="AM147" s="1"/>
      <c r="AN147" s="1"/>
      <c r="AO147" s="1"/>
      <c r="AP147" s="1"/>
      <c r="AQ147" s="1"/>
      <c r="AR147" s="1"/>
      <c r="AS147" s="14"/>
      <c r="AT147" s="1"/>
      <c r="AU147" s="1"/>
    </row>
    <row r="148" spans="32:47" x14ac:dyDescent="0.3">
      <c r="AF148" s="1"/>
      <c r="AG148" s="18"/>
      <c r="AH148" s="18"/>
      <c r="AI148" s="18"/>
      <c r="AJ148" s="18"/>
      <c r="AK148" s="1"/>
      <c r="AL148" s="1"/>
      <c r="AM148" s="1"/>
      <c r="AN148" s="1"/>
      <c r="AO148" s="1"/>
      <c r="AP148" s="1"/>
      <c r="AQ148" s="1"/>
      <c r="AR148" s="1"/>
      <c r="AS148" s="14"/>
      <c r="AT148" s="1"/>
      <c r="AU148" s="1"/>
    </row>
    <row r="149" spans="32:47" x14ac:dyDescent="0.3">
      <c r="AF149" s="1"/>
      <c r="AG149" s="18"/>
      <c r="AH149" s="18"/>
      <c r="AI149" s="18"/>
      <c r="AJ149" s="18"/>
      <c r="AK149" s="1"/>
      <c r="AL149" s="1"/>
      <c r="AM149" s="1"/>
      <c r="AN149" s="1"/>
      <c r="AO149" s="1"/>
      <c r="AP149" s="1"/>
      <c r="AQ149" s="1"/>
      <c r="AR149" s="1"/>
      <c r="AS149" s="14"/>
      <c r="AT149" s="1"/>
      <c r="AU149" s="1"/>
    </row>
    <row r="150" spans="32:47" x14ac:dyDescent="0.3">
      <c r="AF150" s="1"/>
      <c r="AG150" s="18"/>
      <c r="AH150" s="18"/>
      <c r="AI150" s="18"/>
      <c r="AJ150" s="18"/>
      <c r="AK150" s="1"/>
      <c r="AL150" s="1"/>
      <c r="AM150" s="1"/>
      <c r="AN150" s="1"/>
      <c r="AO150" s="1"/>
      <c r="AP150" s="1"/>
      <c r="AQ150" s="1"/>
      <c r="AR150" s="1"/>
      <c r="AS150" s="14"/>
      <c r="AT150" s="1"/>
      <c r="AU150" s="1"/>
    </row>
    <row r="151" spans="32:47" x14ac:dyDescent="0.3">
      <c r="AF151" s="1"/>
      <c r="AG151" s="18"/>
      <c r="AH151" s="18"/>
      <c r="AI151" s="18"/>
      <c r="AJ151" s="18"/>
      <c r="AK151" s="1"/>
      <c r="AL151" s="1"/>
      <c r="AM151" s="1"/>
      <c r="AN151" s="1"/>
      <c r="AO151" s="1"/>
      <c r="AP151" s="1"/>
      <c r="AQ151" s="1"/>
      <c r="AR151" s="1"/>
      <c r="AS151" s="14"/>
      <c r="AT151" s="1"/>
      <c r="AU151" s="1"/>
    </row>
    <row r="152" spans="32:47" x14ac:dyDescent="0.3">
      <c r="AF152" s="1"/>
      <c r="AG152" s="1"/>
      <c r="AH152" s="1"/>
      <c r="AI152" s="1"/>
      <c r="AJ152" s="1"/>
      <c r="AK152" s="1"/>
      <c r="AL152" s="1"/>
      <c r="AM152" s="1"/>
      <c r="AN152" s="1"/>
      <c r="AO152" s="1"/>
      <c r="AP152" s="1"/>
      <c r="AQ152" s="1"/>
      <c r="AR152" s="1"/>
      <c r="AS152" s="14"/>
      <c r="AT152" s="1"/>
      <c r="AU152" s="1"/>
    </row>
    <row r="153" spans="32:47" x14ac:dyDescent="0.3">
      <c r="AF153" s="1"/>
      <c r="AG153" s="1"/>
      <c r="AH153" s="1"/>
      <c r="AI153" s="1"/>
      <c r="AJ153" s="1"/>
      <c r="AK153" s="1"/>
      <c r="AL153" s="1"/>
      <c r="AM153" s="1"/>
      <c r="AN153" s="1"/>
      <c r="AO153" s="1"/>
      <c r="AP153" s="1"/>
      <c r="AQ153" s="1"/>
      <c r="AR153" s="1"/>
      <c r="AS153" s="14"/>
      <c r="AT153" s="1"/>
      <c r="AU153" s="1"/>
    </row>
    <row r="154" spans="32:47" x14ac:dyDescent="0.3">
      <c r="AF154" s="1"/>
      <c r="AG154" s="1"/>
      <c r="AH154" s="1"/>
      <c r="AI154" s="1"/>
      <c r="AJ154" s="1"/>
      <c r="AK154" s="1"/>
      <c r="AL154" s="1"/>
      <c r="AM154" s="1"/>
      <c r="AN154" s="1"/>
      <c r="AO154" s="1"/>
      <c r="AP154" s="1"/>
      <c r="AQ154" s="1"/>
      <c r="AR154" s="1"/>
      <c r="AS154" s="14"/>
      <c r="AT154" s="1"/>
      <c r="AU154" s="1"/>
    </row>
    <row r="155" spans="32:47" x14ac:dyDescent="0.3">
      <c r="AF155" s="1"/>
      <c r="AG155" s="1"/>
      <c r="AH155" s="1"/>
      <c r="AI155" s="1"/>
      <c r="AJ155" s="1"/>
      <c r="AK155" s="1"/>
      <c r="AL155" s="1"/>
      <c r="AM155" s="1"/>
      <c r="AN155" s="1"/>
      <c r="AO155" s="1"/>
      <c r="AP155" s="1"/>
      <c r="AQ155" s="1"/>
      <c r="AR155" s="1"/>
      <c r="AS155" s="14"/>
      <c r="AT155" s="1"/>
      <c r="AU155" s="1"/>
    </row>
    <row r="156" spans="32:47" x14ac:dyDescent="0.3">
      <c r="AF156" s="1"/>
      <c r="AG156" s="1"/>
      <c r="AH156" s="1"/>
      <c r="AI156" s="1"/>
      <c r="AJ156" s="1"/>
      <c r="AK156" s="1"/>
      <c r="AL156" s="1"/>
      <c r="AM156" s="1"/>
      <c r="AN156" s="1"/>
      <c r="AO156" s="1"/>
      <c r="AP156" s="1"/>
      <c r="AQ156" s="1"/>
      <c r="AR156" s="1"/>
      <c r="AS156" s="14"/>
      <c r="AT156" s="1"/>
      <c r="AU156" s="1"/>
    </row>
    <row r="157" spans="32:47" x14ac:dyDescent="0.3">
      <c r="AF157" s="1"/>
      <c r="AG157" s="1"/>
      <c r="AH157" s="1"/>
      <c r="AI157" s="1"/>
      <c r="AJ157" s="1"/>
      <c r="AK157" s="1"/>
      <c r="AL157" s="1"/>
      <c r="AM157" s="1"/>
      <c r="AN157" s="1"/>
      <c r="AO157" s="1"/>
      <c r="AP157" s="1"/>
      <c r="AQ157" s="1"/>
      <c r="AR157" s="1"/>
      <c r="AS157" s="14"/>
      <c r="AT157" s="1"/>
      <c r="AU157" s="1"/>
    </row>
    <row r="158" spans="32:47" x14ac:dyDescent="0.3">
      <c r="AF158" s="1"/>
      <c r="AG158" s="1"/>
      <c r="AH158" s="1"/>
      <c r="AI158" s="1"/>
      <c r="AJ158" s="1"/>
      <c r="AK158" s="1"/>
      <c r="AL158" s="1"/>
      <c r="AM158" s="1"/>
      <c r="AN158" s="1"/>
      <c r="AO158" s="1"/>
      <c r="AP158" s="1"/>
      <c r="AQ158" s="1"/>
      <c r="AR158" s="1"/>
      <c r="AS158" s="14"/>
      <c r="AT158" s="1"/>
      <c r="AU158" s="1"/>
    </row>
    <row r="159" spans="32:47" x14ac:dyDescent="0.3">
      <c r="AF159" s="1"/>
      <c r="AG159" s="1"/>
      <c r="AH159" s="1"/>
      <c r="AI159" s="1"/>
      <c r="AJ159" s="1"/>
      <c r="AK159" s="1"/>
      <c r="AL159" s="1"/>
      <c r="AM159" s="1"/>
      <c r="AN159" s="1"/>
      <c r="AO159" s="1"/>
      <c r="AP159" s="1"/>
      <c r="AQ159" s="1"/>
      <c r="AR159" s="1"/>
      <c r="AS159" s="14"/>
      <c r="AT159" s="1"/>
      <c r="AU159" s="1"/>
    </row>
    <row r="160" spans="32:47" x14ac:dyDescent="0.3">
      <c r="AF160" s="1"/>
      <c r="AG160" s="1"/>
      <c r="AH160" s="1"/>
      <c r="AI160" s="1"/>
      <c r="AJ160" s="1"/>
      <c r="AK160" s="1"/>
      <c r="AL160" s="1"/>
      <c r="AM160" s="1"/>
      <c r="AN160" s="1"/>
      <c r="AO160" s="1"/>
      <c r="AP160" s="1"/>
      <c r="AQ160" s="1"/>
      <c r="AR160" s="1"/>
      <c r="AS160" s="14"/>
      <c r="AT160" s="1"/>
      <c r="AU160" s="1"/>
    </row>
    <row r="161" spans="32:47" x14ac:dyDescent="0.3">
      <c r="AF161" s="1"/>
      <c r="AG161" s="1"/>
      <c r="AH161" s="1"/>
      <c r="AI161" s="1"/>
      <c r="AJ161" s="1"/>
      <c r="AK161" s="1"/>
      <c r="AL161" s="1"/>
      <c r="AM161" s="1"/>
      <c r="AN161" s="1"/>
      <c r="AO161" s="1"/>
      <c r="AP161" s="1"/>
      <c r="AQ161" s="1"/>
      <c r="AR161" s="1"/>
      <c r="AS161" s="14"/>
      <c r="AT161" s="1"/>
      <c r="AU161" s="1"/>
    </row>
    <row r="162" spans="32:47" x14ac:dyDescent="0.3">
      <c r="AF162" s="1"/>
      <c r="AG162" s="1"/>
      <c r="AH162" s="1"/>
      <c r="AI162" s="1"/>
      <c r="AJ162" s="1"/>
      <c r="AK162" s="1"/>
      <c r="AL162" s="1"/>
      <c r="AM162" s="1"/>
      <c r="AN162" s="1"/>
      <c r="AO162" s="1"/>
      <c r="AP162" s="1"/>
      <c r="AQ162" s="1"/>
      <c r="AR162" s="1"/>
      <c r="AS162" s="14"/>
      <c r="AT162" s="1"/>
      <c r="AU162" s="1"/>
    </row>
    <row r="163" spans="32:47" x14ac:dyDescent="0.3">
      <c r="AF163" s="1"/>
      <c r="AG163" s="1"/>
      <c r="AH163" s="1"/>
      <c r="AI163" s="1"/>
      <c r="AJ163" s="1"/>
      <c r="AK163" s="1"/>
      <c r="AL163" s="1"/>
      <c r="AM163" s="1"/>
      <c r="AN163" s="1"/>
      <c r="AO163" s="1"/>
      <c r="AP163" s="1"/>
      <c r="AQ163" s="1"/>
      <c r="AR163" s="1"/>
      <c r="AS163" s="14"/>
      <c r="AT163" s="1"/>
      <c r="AU163" s="1"/>
    </row>
    <row r="164" spans="32:47" x14ac:dyDescent="0.3">
      <c r="AF164" s="1"/>
      <c r="AG164" s="1"/>
      <c r="AH164" s="1"/>
      <c r="AI164" s="1"/>
      <c r="AJ164" s="1"/>
      <c r="AK164" s="1"/>
      <c r="AL164" s="1"/>
      <c r="AM164" s="1"/>
      <c r="AN164" s="1"/>
      <c r="AO164" s="1"/>
      <c r="AP164" s="1"/>
      <c r="AQ164" s="1"/>
      <c r="AR164" s="1"/>
      <c r="AS164" s="14"/>
      <c r="AT164" s="1"/>
      <c r="AU164" s="1"/>
    </row>
    <row r="165" spans="32:47" x14ac:dyDescent="0.3">
      <c r="AF165" s="1"/>
      <c r="AG165" s="1"/>
      <c r="AH165" s="1"/>
      <c r="AI165" s="1"/>
      <c r="AJ165" s="1"/>
      <c r="AK165" s="1"/>
      <c r="AL165" s="1"/>
      <c r="AM165" s="1"/>
      <c r="AN165" s="1"/>
      <c r="AO165" s="1"/>
      <c r="AP165" s="1"/>
      <c r="AQ165" s="1"/>
      <c r="AR165" s="1"/>
      <c r="AS165" s="14"/>
      <c r="AT165" s="1"/>
      <c r="AU165" s="1"/>
    </row>
    <row r="166" spans="32:47" x14ac:dyDescent="0.3">
      <c r="AF166" s="1"/>
      <c r="AG166" s="1"/>
      <c r="AH166" s="1"/>
      <c r="AI166" s="1"/>
      <c r="AJ166" s="1"/>
      <c r="AK166" s="1"/>
      <c r="AL166" s="1"/>
      <c r="AM166" s="1"/>
      <c r="AN166" s="1"/>
      <c r="AO166" s="1"/>
      <c r="AP166" s="1"/>
      <c r="AQ166" s="1"/>
      <c r="AR166" s="1"/>
      <c r="AS166" s="14"/>
      <c r="AT166" s="1"/>
      <c r="AU166" s="1"/>
    </row>
    <row r="167" spans="32:47" x14ac:dyDescent="0.3">
      <c r="AF167" s="1"/>
      <c r="AG167" s="1"/>
      <c r="AH167" s="1"/>
      <c r="AI167" s="1"/>
      <c r="AJ167" s="1"/>
      <c r="AK167" s="1"/>
      <c r="AL167" s="1"/>
      <c r="AM167" s="1"/>
      <c r="AN167" s="1"/>
      <c r="AO167" s="1"/>
      <c r="AP167" s="1"/>
      <c r="AQ167" s="1"/>
      <c r="AR167" s="1"/>
      <c r="AS167" s="14"/>
      <c r="AT167" s="1"/>
      <c r="AU167" s="1"/>
    </row>
    <row r="168" spans="32:47" x14ac:dyDescent="0.3">
      <c r="AF168" s="1"/>
      <c r="AG168" s="1"/>
      <c r="AH168" s="1"/>
      <c r="AI168" s="1"/>
      <c r="AJ168" s="1"/>
      <c r="AK168" s="1"/>
      <c r="AL168" s="1"/>
      <c r="AM168" s="1"/>
      <c r="AN168" s="1"/>
      <c r="AO168" s="1"/>
      <c r="AP168" s="1"/>
      <c r="AQ168" s="1"/>
      <c r="AR168" s="1"/>
      <c r="AS168" s="14"/>
      <c r="AT168" s="1"/>
      <c r="AU168" s="1"/>
    </row>
    <row r="169" spans="32:47" x14ac:dyDescent="0.3">
      <c r="AF169" s="1"/>
      <c r="AG169" s="1"/>
      <c r="AH169" s="1"/>
      <c r="AI169" s="1"/>
      <c r="AJ169" s="1"/>
      <c r="AK169" s="1"/>
      <c r="AL169" s="1"/>
      <c r="AM169" s="1"/>
      <c r="AN169" s="1"/>
      <c r="AO169" s="1"/>
      <c r="AP169" s="1"/>
      <c r="AQ169" s="1"/>
      <c r="AR169" s="1"/>
      <c r="AS169" s="14"/>
      <c r="AT169" s="1"/>
      <c r="AU169" s="1"/>
    </row>
    <row r="170" spans="32:47" x14ac:dyDescent="0.3">
      <c r="AF170" s="1"/>
      <c r="AG170" s="1"/>
      <c r="AH170" s="1"/>
      <c r="AI170" s="1"/>
      <c r="AJ170" s="1"/>
      <c r="AK170" s="1"/>
      <c r="AL170" s="1"/>
      <c r="AM170" s="1"/>
      <c r="AN170" s="1"/>
      <c r="AO170" s="1"/>
      <c r="AP170" s="1"/>
      <c r="AQ170" s="1"/>
      <c r="AR170" s="1"/>
      <c r="AS170" s="14"/>
      <c r="AT170" s="1"/>
      <c r="AU170" s="1"/>
    </row>
    <row r="171" spans="32:47" x14ac:dyDescent="0.3">
      <c r="AF171" s="1"/>
      <c r="AG171" s="1"/>
      <c r="AH171" s="1"/>
      <c r="AI171" s="1"/>
      <c r="AJ171" s="1"/>
      <c r="AK171" s="1"/>
      <c r="AL171" s="1"/>
      <c r="AM171" s="1"/>
      <c r="AN171" s="1"/>
      <c r="AO171" s="1"/>
      <c r="AP171" s="1"/>
      <c r="AQ171" s="1"/>
      <c r="AR171" s="1"/>
      <c r="AS171" s="14"/>
      <c r="AT171" s="1"/>
      <c r="AU171" s="1"/>
    </row>
    <row r="172" spans="32:47" x14ac:dyDescent="0.3">
      <c r="AF172" s="1"/>
      <c r="AG172" s="1"/>
      <c r="AH172" s="1"/>
      <c r="AI172" s="1"/>
      <c r="AJ172" s="1"/>
      <c r="AK172" s="1"/>
      <c r="AL172" s="1"/>
      <c r="AM172" s="1"/>
      <c r="AN172" s="1"/>
      <c r="AO172" s="1"/>
      <c r="AP172" s="1"/>
      <c r="AQ172" s="1"/>
      <c r="AR172" s="1"/>
      <c r="AS172" s="14"/>
      <c r="AT172" s="1"/>
      <c r="AU172" s="1"/>
    </row>
    <row r="173" spans="32:47" x14ac:dyDescent="0.3">
      <c r="AF173" s="1"/>
      <c r="AG173" s="1"/>
      <c r="AH173" s="1"/>
      <c r="AI173" s="1"/>
      <c r="AJ173" s="1"/>
      <c r="AK173" s="1"/>
      <c r="AL173" s="1"/>
      <c r="AM173" s="1"/>
      <c r="AN173" s="1"/>
      <c r="AO173" s="1"/>
      <c r="AP173" s="1"/>
      <c r="AQ173" s="1"/>
      <c r="AR173" s="1"/>
      <c r="AS173" s="14"/>
      <c r="AT173" s="1"/>
      <c r="AU173" s="1"/>
    </row>
    <row r="174" spans="32:47" x14ac:dyDescent="0.3">
      <c r="AF174" s="1"/>
      <c r="AG174" s="1"/>
      <c r="AH174" s="1"/>
      <c r="AI174" s="1"/>
      <c r="AJ174" s="1"/>
      <c r="AK174" s="1"/>
      <c r="AL174" s="1"/>
      <c r="AM174" s="1"/>
      <c r="AN174" s="1"/>
      <c r="AO174" s="1"/>
      <c r="AP174" s="1"/>
      <c r="AQ174" s="1"/>
      <c r="AR174" s="1"/>
      <c r="AS174" s="14"/>
      <c r="AT174" s="1"/>
      <c r="AU174" s="1"/>
    </row>
    <row r="175" spans="32:47" x14ac:dyDescent="0.3">
      <c r="AF175" s="1"/>
      <c r="AG175" s="1"/>
      <c r="AH175" s="1"/>
      <c r="AI175" s="1"/>
      <c r="AJ175" s="1"/>
      <c r="AK175" s="1"/>
      <c r="AL175" s="1"/>
      <c r="AM175" s="1"/>
      <c r="AN175" s="1"/>
      <c r="AO175" s="1"/>
      <c r="AP175" s="1"/>
      <c r="AQ175" s="1"/>
      <c r="AR175" s="1"/>
      <c r="AS175" s="14"/>
      <c r="AT175" s="1"/>
      <c r="AU175" s="1"/>
    </row>
    <row r="176" spans="32:47" x14ac:dyDescent="0.3">
      <c r="AF176" s="1"/>
      <c r="AG176" s="1"/>
      <c r="AH176" s="1"/>
      <c r="AI176" s="1"/>
      <c r="AJ176" s="1"/>
      <c r="AK176" s="1"/>
      <c r="AL176" s="1"/>
      <c r="AM176" s="1"/>
      <c r="AN176" s="1"/>
      <c r="AO176" s="1"/>
      <c r="AP176" s="1"/>
      <c r="AQ176" s="1"/>
      <c r="AR176" s="1"/>
      <c r="AS176" s="14"/>
      <c r="AT176" s="1"/>
      <c r="AU176" s="1"/>
    </row>
    <row r="177" spans="32:47" x14ac:dyDescent="0.3">
      <c r="AF177" s="1"/>
      <c r="AG177" s="1"/>
      <c r="AH177" s="1"/>
      <c r="AI177" s="1"/>
      <c r="AJ177" s="1"/>
      <c r="AK177" s="1"/>
      <c r="AL177" s="1"/>
      <c r="AM177" s="1"/>
      <c r="AN177" s="1"/>
      <c r="AO177" s="1"/>
      <c r="AP177" s="1"/>
      <c r="AQ177" s="1"/>
      <c r="AR177" s="1"/>
      <c r="AS177" s="14"/>
      <c r="AT177" s="1"/>
      <c r="AU177" s="1"/>
    </row>
    <row r="178" spans="32:47" x14ac:dyDescent="0.3">
      <c r="AF178" s="1"/>
      <c r="AG178" s="1"/>
      <c r="AH178" s="1"/>
      <c r="AI178" s="1"/>
      <c r="AJ178" s="1"/>
      <c r="AK178" s="1"/>
      <c r="AL178" s="1"/>
      <c r="AM178" s="1"/>
      <c r="AN178" s="1"/>
      <c r="AO178" s="1"/>
      <c r="AP178" s="1"/>
      <c r="AQ178" s="1"/>
      <c r="AR178" s="1"/>
      <c r="AS178" s="14"/>
      <c r="AT178" s="1"/>
      <c r="AU178" s="1"/>
    </row>
    <row r="179" spans="32:47" x14ac:dyDescent="0.3">
      <c r="AF179" s="1"/>
      <c r="AG179" s="1"/>
      <c r="AH179" s="1"/>
      <c r="AI179" s="1"/>
      <c r="AJ179" s="1"/>
      <c r="AK179" s="1"/>
      <c r="AL179" s="1"/>
      <c r="AM179" s="1"/>
      <c r="AN179" s="1"/>
      <c r="AO179" s="1"/>
      <c r="AP179" s="1"/>
      <c r="AQ179" s="1"/>
      <c r="AR179" s="1"/>
      <c r="AS179" s="14"/>
      <c r="AT179" s="1"/>
      <c r="AU179" s="1"/>
    </row>
    <row r="180" spans="32:47" x14ac:dyDescent="0.3">
      <c r="AF180" s="1"/>
      <c r="AG180" s="1"/>
      <c r="AH180" s="1"/>
      <c r="AI180" s="1"/>
      <c r="AJ180" s="1"/>
      <c r="AK180" s="1"/>
      <c r="AL180" s="1"/>
      <c r="AM180" s="1"/>
      <c r="AN180" s="1"/>
      <c r="AO180" s="1"/>
      <c r="AP180" s="1"/>
      <c r="AQ180" s="1"/>
      <c r="AR180" s="1"/>
      <c r="AS180" s="14"/>
      <c r="AT180" s="1"/>
      <c r="AU180" s="1"/>
    </row>
    <row r="181" spans="32:47" x14ac:dyDescent="0.3">
      <c r="AF181" s="1"/>
      <c r="AG181" s="1"/>
      <c r="AH181" s="1"/>
      <c r="AI181" s="1"/>
      <c r="AJ181" s="1"/>
      <c r="AK181" s="1"/>
      <c r="AL181" s="1"/>
      <c r="AM181" s="1"/>
      <c r="AN181" s="1"/>
      <c r="AO181" s="1"/>
      <c r="AP181" s="1"/>
      <c r="AQ181" s="1"/>
      <c r="AR181" s="1"/>
      <c r="AS181" s="14"/>
      <c r="AT181" s="1"/>
      <c r="AU181" s="1"/>
    </row>
    <row r="182" spans="32:47" x14ac:dyDescent="0.3">
      <c r="AF182" s="1"/>
      <c r="AG182" s="1"/>
      <c r="AH182" s="1"/>
      <c r="AI182" s="1"/>
      <c r="AJ182" s="1"/>
      <c r="AK182" s="1"/>
      <c r="AL182" s="1"/>
      <c r="AM182" s="1"/>
      <c r="AN182" s="1"/>
      <c r="AO182" s="1"/>
      <c r="AP182" s="1"/>
      <c r="AQ182" s="1"/>
      <c r="AR182" s="1"/>
      <c r="AS182" s="14"/>
      <c r="AT182" s="1"/>
      <c r="AU182" s="1"/>
    </row>
    <row r="183" spans="32:47" x14ac:dyDescent="0.3">
      <c r="AF183" s="1"/>
      <c r="AG183" s="1"/>
      <c r="AH183" s="1"/>
      <c r="AI183" s="1"/>
      <c r="AJ183" s="1"/>
      <c r="AK183" s="1"/>
      <c r="AL183" s="1"/>
      <c r="AM183" s="1"/>
      <c r="AN183" s="1"/>
      <c r="AO183" s="1"/>
      <c r="AP183" s="1"/>
      <c r="AQ183" s="1"/>
      <c r="AR183" s="1"/>
      <c r="AS183" s="14"/>
      <c r="AT183" s="1"/>
      <c r="AU183" s="1"/>
    </row>
    <row r="184" spans="32:47" x14ac:dyDescent="0.3">
      <c r="AF184" s="1"/>
      <c r="AG184" s="1"/>
      <c r="AH184" s="1"/>
      <c r="AI184" s="1"/>
      <c r="AJ184" s="1"/>
      <c r="AK184" s="1"/>
      <c r="AL184" s="1"/>
      <c r="AM184" s="1"/>
      <c r="AN184" s="1"/>
      <c r="AO184" s="1"/>
      <c r="AP184" s="1"/>
      <c r="AQ184" s="1"/>
      <c r="AR184" s="1"/>
      <c r="AS184" s="14"/>
      <c r="AT184" s="1"/>
      <c r="AU184" s="1"/>
    </row>
    <row r="185" spans="32:47" x14ac:dyDescent="0.3">
      <c r="AF185" s="1"/>
      <c r="AG185" s="1"/>
      <c r="AH185" s="1"/>
      <c r="AI185" s="1"/>
      <c r="AJ185" s="1"/>
      <c r="AK185" s="1"/>
      <c r="AL185" s="1"/>
      <c r="AM185" s="1"/>
      <c r="AN185" s="1"/>
      <c r="AO185" s="1"/>
      <c r="AP185" s="1"/>
      <c r="AQ185" s="1"/>
      <c r="AR185" s="1"/>
      <c r="AS185" s="14"/>
      <c r="AT185" s="1"/>
      <c r="AU185" s="1"/>
    </row>
    <row r="186" spans="32:47" x14ac:dyDescent="0.3">
      <c r="AF186" s="1"/>
      <c r="AG186" s="1"/>
      <c r="AH186" s="1"/>
      <c r="AI186" s="1"/>
      <c r="AJ186" s="1"/>
      <c r="AK186" s="1"/>
      <c r="AL186" s="1"/>
      <c r="AM186" s="1"/>
      <c r="AN186" s="1"/>
      <c r="AO186" s="1"/>
      <c r="AP186" s="1"/>
      <c r="AQ186" s="1"/>
      <c r="AR186" s="1"/>
      <c r="AS186" s="14"/>
      <c r="AT186" s="1"/>
      <c r="AU186" s="1"/>
    </row>
    <row r="187" spans="32:47" x14ac:dyDescent="0.3">
      <c r="AF187" s="1"/>
      <c r="AG187" s="1"/>
      <c r="AH187" s="1"/>
      <c r="AI187" s="1"/>
      <c r="AJ187" s="1"/>
      <c r="AK187" s="1"/>
      <c r="AL187" s="1"/>
      <c r="AM187" s="1"/>
      <c r="AN187" s="1"/>
      <c r="AO187" s="1"/>
      <c r="AP187" s="1"/>
      <c r="AQ187" s="1"/>
      <c r="AR187" s="1"/>
      <c r="AS187" s="14"/>
      <c r="AT187" s="1"/>
      <c r="AU187" s="1"/>
    </row>
    <row r="188" spans="32:47" x14ac:dyDescent="0.3">
      <c r="AF188" s="1"/>
      <c r="AG188" s="1"/>
      <c r="AH188" s="1"/>
      <c r="AI188" s="1"/>
      <c r="AJ188" s="1"/>
      <c r="AK188" s="1"/>
      <c r="AL188" s="1"/>
      <c r="AM188" s="1"/>
      <c r="AN188" s="1"/>
      <c r="AO188" s="1"/>
      <c r="AP188" s="1"/>
      <c r="AQ188" s="1"/>
      <c r="AR188" s="1"/>
      <c r="AS188" s="14"/>
      <c r="AT188" s="1"/>
      <c r="AU188" s="1"/>
    </row>
    <row r="189" spans="32:47" x14ac:dyDescent="0.3">
      <c r="AF189" s="1"/>
      <c r="AG189" s="1"/>
      <c r="AH189" s="1"/>
      <c r="AI189" s="1"/>
      <c r="AJ189" s="1"/>
      <c r="AK189" s="1"/>
      <c r="AL189" s="1"/>
      <c r="AM189" s="1"/>
      <c r="AN189" s="1"/>
      <c r="AO189" s="1"/>
      <c r="AP189" s="1"/>
      <c r="AQ189" s="1"/>
      <c r="AR189" s="1"/>
      <c r="AS189" s="14"/>
      <c r="AT189" s="1"/>
      <c r="AU189" s="1"/>
    </row>
    <row r="190" spans="32:47" x14ac:dyDescent="0.3">
      <c r="AF190" s="1"/>
      <c r="AG190" s="1"/>
      <c r="AH190" s="1"/>
      <c r="AI190" s="1"/>
      <c r="AJ190" s="1"/>
      <c r="AK190" s="1"/>
      <c r="AL190" s="1"/>
      <c r="AM190" s="1"/>
      <c r="AN190" s="1"/>
      <c r="AO190" s="1"/>
      <c r="AP190" s="1"/>
      <c r="AQ190" s="1"/>
      <c r="AR190" s="1"/>
      <c r="AS190" s="14"/>
      <c r="AT190" s="1"/>
      <c r="AU190" s="1"/>
    </row>
    <row r="191" spans="32:47" x14ac:dyDescent="0.3">
      <c r="AF191" s="1"/>
      <c r="AG191" s="1"/>
      <c r="AH191" s="1"/>
      <c r="AI191" s="1"/>
      <c r="AJ191" s="1"/>
      <c r="AK191" s="1"/>
      <c r="AL191" s="1"/>
      <c r="AM191" s="1"/>
      <c r="AN191" s="1"/>
      <c r="AO191" s="1"/>
      <c r="AP191" s="1"/>
      <c r="AQ191" s="1"/>
      <c r="AR191" s="1"/>
      <c r="AS191" s="14"/>
      <c r="AT191" s="1"/>
      <c r="AU191" s="1"/>
    </row>
    <row r="192" spans="32:47" x14ac:dyDescent="0.3">
      <c r="AF192" s="1"/>
      <c r="AG192" s="1"/>
      <c r="AH192" s="1"/>
      <c r="AI192" s="1"/>
      <c r="AJ192" s="1"/>
      <c r="AK192" s="1"/>
      <c r="AL192" s="1"/>
      <c r="AM192" s="1"/>
      <c r="AN192" s="1"/>
      <c r="AO192" s="1"/>
      <c r="AP192" s="1"/>
      <c r="AQ192" s="1"/>
      <c r="AR192" s="1"/>
      <c r="AS192" s="14"/>
      <c r="AT192" s="1"/>
      <c r="AU192" s="1"/>
    </row>
    <row r="193" spans="32:47" x14ac:dyDescent="0.3">
      <c r="AF193" s="1"/>
      <c r="AG193" s="1"/>
      <c r="AH193" s="1"/>
      <c r="AI193" s="1"/>
      <c r="AJ193" s="1"/>
      <c r="AK193" s="1"/>
      <c r="AL193" s="1"/>
      <c r="AM193" s="1"/>
      <c r="AN193" s="1"/>
      <c r="AO193" s="1"/>
      <c r="AP193" s="1"/>
      <c r="AQ193" s="1"/>
      <c r="AR193" s="1"/>
      <c r="AS193" s="14"/>
      <c r="AT193" s="1"/>
      <c r="AU193" s="1"/>
    </row>
    <row r="194" spans="32:47" x14ac:dyDescent="0.3">
      <c r="AF194" s="1"/>
      <c r="AG194" s="1"/>
      <c r="AH194" s="1"/>
      <c r="AI194" s="1"/>
      <c r="AJ194" s="1"/>
      <c r="AK194" s="1"/>
      <c r="AL194" s="1"/>
      <c r="AM194" s="1"/>
      <c r="AN194" s="1"/>
      <c r="AO194" s="1"/>
      <c r="AP194" s="1"/>
      <c r="AQ194" s="1"/>
      <c r="AR194" s="1"/>
      <c r="AS194" s="14"/>
      <c r="AT194" s="1"/>
      <c r="AU194" s="1"/>
    </row>
    <row r="195" spans="32:47" x14ac:dyDescent="0.3">
      <c r="AF195" s="1"/>
      <c r="AG195" s="1"/>
      <c r="AH195" s="1"/>
      <c r="AI195" s="1"/>
      <c r="AJ195" s="1"/>
      <c r="AK195" s="1"/>
      <c r="AL195" s="1"/>
      <c r="AM195" s="1"/>
      <c r="AN195" s="1"/>
      <c r="AO195" s="1"/>
      <c r="AP195" s="1"/>
      <c r="AQ195" s="1"/>
      <c r="AR195" s="1"/>
      <c r="AS195" s="14"/>
      <c r="AT195" s="1"/>
      <c r="AU195" s="1"/>
    </row>
    <row r="196" spans="32:47" x14ac:dyDescent="0.3">
      <c r="AF196" s="1"/>
      <c r="AG196" s="1"/>
      <c r="AH196" s="1"/>
      <c r="AI196" s="1"/>
      <c r="AJ196" s="1"/>
      <c r="AK196" s="1"/>
      <c r="AL196" s="1"/>
      <c r="AM196" s="1"/>
      <c r="AN196" s="1"/>
      <c r="AO196" s="1"/>
      <c r="AP196" s="1"/>
      <c r="AQ196" s="1"/>
      <c r="AR196" s="1"/>
      <c r="AS196" s="14"/>
      <c r="AT196" s="1"/>
      <c r="AU196" s="1"/>
    </row>
    <row r="197" spans="32:47" x14ac:dyDescent="0.3">
      <c r="AF197" s="1"/>
      <c r="AG197" s="1"/>
      <c r="AH197" s="1"/>
      <c r="AI197" s="1"/>
      <c r="AJ197" s="1"/>
      <c r="AK197" s="1"/>
      <c r="AL197" s="1"/>
      <c r="AM197" s="1"/>
      <c r="AN197" s="1"/>
      <c r="AO197" s="1"/>
      <c r="AP197" s="1"/>
      <c r="AQ197" s="1"/>
      <c r="AR197" s="1"/>
      <c r="AS197" s="14"/>
      <c r="AT197" s="1"/>
      <c r="AU197" s="1"/>
    </row>
    <row r="198" spans="32:47" x14ac:dyDescent="0.3">
      <c r="AF198" s="1"/>
      <c r="AG198" s="1"/>
      <c r="AH198" s="1"/>
      <c r="AI198" s="1"/>
      <c r="AJ198" s="1"/>
      <c r="AK198" s="1"/>
      <c r="AL198" s="1"/>
      <c r="AM198" s="1"/>
      <c r="AN198" s="1"/>
      <c r="AO198" s="1"/>
      <c r="AP198" s="1"/>
      <c r="AQ198" s="1"/>
      <c r="AR198" s="1"/>
      <c r="AS198" s="14"/>
      <c r="AT198" s="1"/>
      <c r="AU198" s="1"/>
    </row>
    <row r="199" spans="32:47" x14ac:dyDescent="0.3">
      <c r="AF199" s="1"/>
      <c r="AG199" s="1"/>
      <c r="AH199" s="1"/>
      <c r="AI199" s="1"/>
      <c r="AJ199" s="1"/>
      <c r="AK199" s="1"/>
      <c r="AL199" s="1"/>
      <c r="AM199" s="1"/>
      <c r="AN199" s="1"/>
      <c r="AO199" s="1"/>
      <c r="AP199" s="1"/>
      <c r="AQ199" s="1"/>
      <c r="AR199" s="1"/>
      <c r="AS199" s="14"/>
      <c r="AT199" s="1"/>
      <c r="AU199" s="1"/>
    </row>
    <row r="200" spans="32:47" x14ac:dyDescent="0.3">
      <c r="AF200" s="1"/>
      <c r="AG200" s="1"/>
      <c r="AH200" s="1"/>
      <c r="AI200" s="1"/>
      <c r="AJ200" s="1"/>
      <c r="AK200" s="1"/>
      <c r="AL200" s="1"/>
      <c r="AM200" s="1"/>
      <c r="AN200" s="1"/>
      <c r="AO200" s="1"/>
      <c r="AP200" s="1"/>
      <c r="AQ200" s="1"/>
      <c r="AR200" s="1"/>
      <c r="AS200" s="14"/>
      <c r="AT200" s="1"/>
      <c r="AU200" s="1"/>
    </row>
    <row r="201" spans="32:47" x14ac:dyDescent="0.3">
      <c r="AF201" s="1"/>
      <c r="AG201" s="1"/>
      <c r="AH201" s="1"/>
      <c r="AI201" s="1"/>
      <c r="AJ201" s="1"/>
      <c r="AK201" s="1"/>
      <c r="AL201" s="1"/>
      <c r="AM201" s="1"/>
      <c r="AN201" s="1"/>
      <c r="AO201" s="1"/>
      <c r="AP201" s="1"/>
      <c r="AQ201" s="1"/>
      <c r="AR201" s="1"/>
      <c r="AS201" s="14"/>
      <c r="AT201" s="1"/>
      <c r="AU201" s="1"/>
    </row>
    <row r="202" spans="32:47" x14ac:dyDescent="0.3">
      <c r="AF202" s="1"/>
      <c r="AG202" s="1"/>
      <c r="AH202" s="1"/>
      <c r="AI202" s="1"/>
      <c r="AJ202" s="1"/>
      <c r="AK202" s="1"/>
      <c r="AL202" s="1"/>
      <c r="AM202" s="1"/>
      <c r="AN202" s="1"/>
      <c r="AO202" s="1"/>
      <c r="AP202" s="1"/>
      <c r="AQ202" s="1"/>
      <c r="AR202" s="1"/>
      <c r="AS202" s="14"/>
      <c r="AT202" s="1"/>
      <c r="AU202" s="1"/>
    </row>
    <row r="203" spans="32:47" x14ac:dyDescent="0.3">
      <c r="AF203" s="1"/>
      <c r="AG203" s="1"/>
      <c r="AH203" s="1"/>
      <c r="AI203" s="1"/>
      <c r="AJ203" s="1"/>
      <c r="AK203" s="1"/>
      <c r="AL203" s="1"/>
      <c r="AM203" s="1"/>
      <c r="AN203" s="1"/>
      <c r="AO203" s="1"/>
      <c r="AP203" s="1"/>
      <c r="AQ203" s="1"/>
      <c r="AR203" s="1"/>
      <c r="AS203" s="14"/>
      <c r="AT203" s="1"/>
      <c r="AU203" s="1"/>
    </row>
    <row r="204" spans="32:47" x14ac:dyDescent="0.3">
      <c r="AF204" s="1"/>
      <c r="AG204" s="1"/>
      <c r="AH204" s="1"/>
      <c r="AI204" s="1"/>
      <c r="AJ204" s="1"/>
      <c r="AK204" s="1"/>
      <c r="AL204" s="1"/>
      <c r="AM204" s="1"/>
      <c r="AN204" s="1"/>
      <c r="AO204" s="1"/>
      <c r="AP204" s="1"/>
      <c r="AQ204" s="1"/>
      <c r="AR204" s="1"/>
      <c r="AS204" s="14"/>
      <c r="AT204" s="1"/>
      <c r="AU204" s="1"/>
    </row>
    <row r="205" spans="32:47" x14ac:dyDescent="0.3">
      <c r="AF205" s="1"/>
      <c r="AG205" s="1"/>
      <c r="AH205" s="1"/>
      <c r="AI205" s="1"/>
      <c r="AJ205" s="1"/>
      <c r="AK205" s="1"/>
      <c r="AL205" s="1"/>
      <c r="AM205" s="1"/>
      <c r="AN205" s="1"/>
      <c r="AO205" s="1"/>
      <c r="AP205" s="1"/>
      <c r="AQ205" s="1"/>
      <c r="AR205" s="1"/>
      <c r="AS205" s="14"/>
      <c r="AT205" s="1"/>
      <c r="AU205" s="1"/>
    </row>
    <row r="206" spans="32:47" x14ac:dyDescent="0.3">
      <c r="AF206" s="1"/>
      <c r="AG206" s="1"/>
      <c r="AH206" s="1"/>
      <c r="AI206" s="1"/>
      <c r="AJ206" s="1"/>
      <c r="AK206" s="1"/>
      <c r="AL206" s="1"/>
      <c r="AM206" s="1"/>
      <c r="AN206" s="1"/>
      <c r="AO206" s="1"/>
      <c r="AP206" s="1"/>
      <c r="AQ206" s="1"/>
      <c r="AR206" s="1"/>
      <c r="AS206" s="14"/>
      <c r="AT206" s="1"/>
      <c r="AU206" s="1"/>
    </row>
    <row r="207" spans="32:47" x14ac:dyDescent="0.3">
      <c r="AF207" s="1"/>
      <c r="AG207" s="1"/>
      <c r="AH207" s="1"/>
      <c r="AI207" s="1"/>
      <c r="AJ207" s="1"/>
      <c r="AK207" s="1"/>
      <c r="AL207" s="1"/>
      <c r="AM207" s="1"/>
      <c r="AN207" s="1"/>
      <c r="AO207" s="1"/>
      <c r="AP207" s="1"/>
      <c r="AQ207" s="1"/>
      <c r="AR207" s="1"/>
      <c r="AS207" s="14"/>
      <c r="AT207" s="1"/>
      <c r="AU207" s="1"/>
    </row>
    <row r="208" spans="32:47" x14ac:dyDescent="0.3">
      <c r="AF208" s="1"/>
      <c r="AG208" s="1"/>
      <c r="AH208" s="1"/>
      <c r="AI208" s="1"/>
      <c r="AJ208" s="1"/>
      <c r="AK208" s="1"/>
      <c r="AL208" s="1"/>
      <c r="AM208" s="1"/>
      <c r="AN208" s="1"/>
      <c r="AO208" s="1"/>
      <c r="AP208" s="1"/>
      <c r="AQ208" s="1"/>
      <c r="AR208" s="1"/>
      <c r="AS208" s="14"/>
      <c r="AT208" s="1"/>
      <c r="AU208" s="1"/>
    </row>
    <row r="209" spans="32:47" x14ac:dyDescent="0.3">
      <c r="AF209" s="1"/>
      <c r="AG209" s="1"/>
      <c r="AH209" s="1"/>
      <c r="AI209" s="1"/>
      <c r="AJ209" s="1"/>
      <c r="AK209" s="1"/>
      <c r="AL209" s="1"/>
      <c r="AM209" s="1"/>
      <c r="AN209" s="1"/>
      <c r="AO209" s="1"/>
      <c r="AP209" s="1"/>
      <c r="AQ209" s="1"/>
      <c r="AR209" s="1"/>
      <c r="AS209" s="14"/>
      <c r="AT209" s="1"/>
      <c r="AU209" s="1"/>
    </row>
    <row r="210" spans="32:47" x14ac:dyDescent="0.3">
      <c r="AF210" s="1"/>
      <c r="AG210" s="1"/>
      <c r="AH210" s="1"/>
      <c r="AI210" s="1"/>
      <c r="AJ210" s="1"/>
      <c r="AK210" s="1"/>
      <c r="AL210" s="1"/>
      <c r="AM210" s="1"/>
      <c r="AN210" s="1"/>
      <c r="AO210" s="1"/>
      <c r="AP210" s="1"/>
      <c r="AQ210" s="1"/>
      <c r="AR210" s="1"/>
      <c r="AS210" s="14"/>
      <c r="AT210" s="1"/>
      <c r="AU210" s="1"/>
    </row>
    <row r="211" spans="32:47" x14ac:dyDescent="0.3">
      <c r="AF211" s="1"/>
      <c r="AG211" s="1"/>
      <c r="AH211" s="1"/>
      <c r="AI211" s="1"/>
      <c r="AJ211" s="1"/>
      <c r="AK211" s="1"/>
      <c r="AL211" s="1"/>
      <c r="AM211" s="1"/>
      <c r="AN211" s="1"/>
      <c r="AO211" s="1"/>
      <c r="AP211" s="1"/>
      <c r="AQ211" s="1"/>
      <c r="AR211" s="1"/>
      <c r="AS211" s="14"/>
      <c r="AT211" s="1"/>
      <c r="AU211" s="1"/>
    </row>
    <row r="212" spans="32:47" x14ac:dyDescent="0.3">
      <c r="AF212" s="1"/>
      <c r="AG212" s="1"/>
      <c r="AH212" s="1"/>
      <c r="AI212" s="1"/>
      <c r="AJ212" s="1"/>
      <c r="AK212" s="1"/>
      <c r="AL212" s="1"/>
      <c r="AM212" s="1"/>
      <c r="AN212" s="1"/>
      <c r="AO212" s="1"/>
      <c r="AP212" s="1"/>
      <c r="AQ212" s="1"/>
      <c r="AR212" s="1"/>
      <c r="AS212" s="14"/>
      <c r="AT212" s="1"/>
      <c r="AU212" s="1"/>
    </row>
    <row r="213" spans="32:47" x14ac:dyDescent="0.3">
      <c r="AF213" s="1"/>
      <c r="AG213" s="1"/>
      <c r="AH213" s="1"/>
      <c r="AI213" s="1"/>
      <c r="AJ213" s="1"/>
      <c r="AK213" s="1"/>
      <c r="AL213" s="1"/>
      <c r="AM213" s="1"/>
      <c r="AN213" s="1"/>
      <c r="AO213" s="1"/>
      <c r="AP213" s="1"/>
      <c r="AQ213" s="1"/>
      <c r="AR213" s="1"/>
      <c r="AS213" s="14"/>
      <c r="AT213" s="1"/>
      <c r="AU213" s="1"/>
    </row>
    <row r="214" spans="32:47" x14ac:dyDescent="0.3">
      <c r="AF214" s="1"/>
      <c r="AG214" s="1"/>
      <c r="AH214" s="1"/>
      <c r="AI214" s="1"/>
      <c r="AJ214" s="1"/>
      <c r="AK214" s="1"/>
      <c r="AL214" s="1"/>
      <c r="AM214" s="1"/>
      <c r="AN214" s="1"/>
      <c r="AO214" s="1"/>
      <c r="AP214" s="1"/>
      <c r="AQ214" s="1"/>
      <c r="AR214" s="1"/>
      <c r="AS214" s="14"/>
      <c r="AT214" s="1"/>
      <c r="AU214" s="1"/>
    </row>
    <row r="215" spans="32:47" x14ac:dyDescent="0.3">
      <c r="AF215" s="1"/>
      <c r="AG215" s="1"/>
      <c r="AH215" s="1"/>
      <c r="AI215" s="1"/>
      <c r="AJ215" s="1"/>
      <c r="AK215" s="1"/>
      <c r="AL215" s="1"/>
      <c r="AM215" s="1"/>
      <c r="AN215" s="1"/>
      <c r="AO215" s="1"/>
      <c r="AP215" s="1"/>
      <c r="AQ215" s="1"/>
      <c r="AR215" s="1"/>
      <c r="AS215" s="14"/>
      <c r="AT215" s="1"/>
      <c r="AU215" s="1"/>
    </row>
    <row r="216" spans="32:47" x14ac:dyDescent="0.3">
      <c r="AF216" s="1"/>
      <c r="AG216" s="1"/>
      <c r="AH216" s="1"/>
      <c r="AI216" s="1"/>
      <c r="AJ216" s="1"/>
      <c r="AK216" s="1"/>
      <c r="AL216" s="1"/>
      <c r="AM216" s="1"/>
      <c r="AN216" s="1"/>
      <c r="AO216" s="1"/>
      <c r="AP216" s="1"/>
      <c r="AQ216" s="1"/>
      <c r="AR216" s="1"/>
      <c r="AS216" s="14"/>
      <c r="AT216" s="1"/>
      <c r="AU216" s="1"/>
    </row>
    <row r="217" spans="32:47" x14ac:dyDescent="0.3">
      <c r="AF217" s="1"/>
      <c r="AG217" s="1"/>
      <c r="AH217" s="1"/>
      <c r="AI217" s="1"/>
      <c r="AJ217" s="1"/>
      <c r="AK217" s="1"/>
      <c r="AL217" s="1"/>
      <c r="AM217" s="1"/>
      <c r="AN217" s="1"/>
      <c r="AO217" s="1"/>
      <c r="AP217" s="1"/>
      <c r="AQ217" s="1"/>
      <c r="AR217" s="1"/>
      <c r="AS217" s="14"/>
      <c r="AT217" s="1"/>
      <c r="AU217" s="1"/>
    </row>
    <row r="218" spans="32:47" x14ac:dyDescent="0.3">
      <c r="AF218" s="1"/>
      <c r="AG218" s="1"/>
      <c r="AH218" s="1"/>
      <c r="AI218" s="1"/>
      <c r="AJ218" s="1"/>
      <c r="AK218" s="1"/>
      <c r="AL218" s="1"/>
      <c r="AM218" s="1"/>
      <c r="AN218" s="1"/>
      <c r="AO218" s="1"/>
      <c r="AP218" s="1"/>
      <c r="AQ218" s="1"/>
      <c r="AR218" s="1"/>
      <c r="AS218" s="14"/>
      <c r="AT218" s="1"/>
      <c r="AU218" s="1"/>
    </row>
    <row r="219" spans="32:47" x14ac:dyDescent="0.3">
      <c r="AF219" s="1"/>
      <c r="AG219" s="1"/>
      <c r="AH219" s="1"/>
      <c r="AI219" s="1"/>
      <c r="AJ219" s="1"/>
      <c r="AK219" s="1"/>
      <c r="AL219" s="1"/>
      <c r="AM219" s="1"/>
      <c r="AN219" s="1"/>
      <c r="AO219" s="1"/>
      <c r="AP219" s="1"/>
      <c r="AQ219" s="1"/>
      <c r="AR219" s="1"/>
      <c r="AS219" s="14"/>
      <c r="AT219" s="1"/>
      <c r="AU219" s="1"/>
    </row>
    <row r="220" spans="32:47" x14ac:dyDescent="0.3">
      <c r="AF220" s="1"/>
      <c r="AG220" s="1"/>
      <c r="AH220" s="1"/>
      <c r="AI220" s="1"/>
      <c r="AJ220" s="1"/>
      <c r="AK220" s="1"/>
      <c r="AL220" s="1"/>
      <c r="AM220" s="1"/>
      <c r="AN220" s="1"/>
      <c r="AO220" s="1"/>
      <c r="AP220" s="1"/>
      <c r="AQ220" s="1"/>
      <c r="AR220" s="1"/>
      <c r="AS220" s="14"/>
      <c r="AT220" s="1"/>
      <c r="AU220" s="1"/>
    </row>
    <row r="221" spans="32:47" x14ac:dyDescent="0.3">
      <c r="AF221" s="1"/>
      <c r="AG221" s="1"/>
      <c r="AH221" s="1"/>
      <c r="AI221" s="1"/>
      <c r="AJ221" s="1"/>
      <c r="AK221" s="1"/>
      <c r="AL221" s="1"/>
      <c r="AM221" s="1"/>
      <c r="AN221" s="1"/>
      <c r="AO221" s="1"/>
      <c r="AP221" s="1"/>
      <c r="AQ221" s="1"/>
      <c r="AR221" s="1"/>
      <c r="AS221" s="14"/>
      <c r="AT221" s="1"/>
      <c r="AU221" s="1"/>
    </row>
    <row r="222" spans="32:47" x14ac:dyDescent="0.3">
      <c r="AF222" s="1"/>
      <c r="AG222" s="1"/>
      <c r="AH222" s="1"/>
      <c r="AI222" s="1"/>
      <c r="AJ222" s="1"/>
      <c r="AK222" s="1"/>
      <c r="AL222" s="1"/>
      <c r="AM222" s="1"/>
      <c r="AN222" s="1"/>
      <c r="AO222" s="1"/>
      <c r="AP222" s="1"/>
      <c r="AQ222" s="1"/>
      <c r="AR222" s="1"/>
      <c r="AS222" s="14"/>
      <c r="AT222" s="1"/>
      <c r="AU222" s="1"/>
    </row>
    <row r="223" spans="32:47" x14ac:dyDescent="0.3">
      <c r="AF223" s="1"/>
      <c r="AG223" s="1"/>
      <c r="AH223" s="1"/>
      <c r="AI223" s="1"/>
      <c r="AJ223" s="1"/>
      <c r="AK223" s="1"/>
      <c r="AL223" s="1"/>
      <c r="AM223" s="1"/>
      <c r="AN223" s="1"/>
      <c r="AO223" s="1"/>
      <c r="AP223" s="1"/>
      <c r="AQ223" s="1"/>
      <c r="AR223" s="1"/>
      <c r="AS223" s="14"/>
      <c r="AT223" s="1"/>
      <c r="AU223" s="1"/>
    </row>
    <row r="224" spans="32:47" x14ac:dyDescent="0.3">
      <c r="AF224" s="1"/>
      <c r="AG224" s="1"/>
      <c r="AH224" s="1"/>
      <c r="AI224" s="1"/>
      <c r="AJ224" s="1"/>
      <c r="AK224" s="1"/>
      <c r="AL224" s="1"/>
      <c r="AM224" s="1"/>
      <c r="AN224" s="1"/>
      <c r="AO224" s="1"/>
      <c r="AP224" s="1"/>
      <c r="AQ224" s="1"/>
      <c r="AR224" s="1"/>
      <c r="AS224" s="14"/>
      <c r="AT224" s="1"/>
      <c r="AU224" s="1"/>
    </row>
    <row r="225" spans="32:47" x14ac:dyDescent="0.3">
      <c r="AF225" s="1"/>
      <c r="AG225" s="1"/>
      <c r="AH225" s="1"/>
      <c r="AI225" s="1"/>
      <c r="AJ225" s="1"/>
      <c r="AK225" s="1"/>
      <c r="AL225" s="1"/>
      <c r="AM225" s="1"/>
      <c r="AN225" s="1"/>
      <c r="AO225" s="1"/>
      <c r="AP225" s="1"/>
      <c r="AQ225" s="1"/>
      <c r="AR225" s="1"/>
      <c r="AS225" s="14"/>
      <c r="AT225" s="1"/>
      <c r="AU225" s="1"/>
    </row>
    <row r="226" spans="32:47" x14ac:dyDescent="0.3">
      <c r="AF226" s="1"/>
      <c r="AG226" s="1"/>
      <c r="AH226" s="1"/>
      <c r="AI226" s="1"/>
      <c r="AJ226" s="1"/>
      <c r="AK226" s="1"/>
      <c r="AL226" s="1"/>
      <c r="AM226" s="1"/>
      <c r="AN226" s="1"/>
      <c r="AO226" s="1"/>
      <c r="AP226" s="1"/>
      <c r="AQ226" s="1"/>
      <c r="AR226" s="1"/>
      <c r="AS226" s="14"/>
      <c r="AT226" s="1"/>
      <c r="AU226" s="1"/>
    </row>
    <row r="227" spans="32:47" x14ac:dyDescent="0.3">
      <c r="AF227" s="1"/>
      <c r="AG227" s="1"/>
      <c r="AH227" s="1"/>
      <c r="AI227" s="1"/>
      <c r="AJ227" s="1"/>
      <c r="AK227" s="1"/>
      <c r="AL227" s="1"/>
      <c r="AM227" s="1"/>
      <c r="AN227" s="1"/>
      <c r="AO227" s="1"/>
      <c r="AP227" s="1"/>
      <c r="AQ227" s="1"/>
      <c r="AR227" s="1"/>
      <c r="AS227" s="14"/>
      <c r="AT227" s="1"/>
      <c r="AU227" s="1"/>
    </row>
    <row r="228" spans="32:47" x14ac:dyDescent="0.3">
      <c r="AF228" s="1"/>
      <c r="AG228" s="1"/>
      <c r="AH228" s="1"/>
      <c r="AI228" s="1"/>
      <c r="AJ228" s="1"/>
      <c r="AK228" s="1"/>
      <c r="AL228" s="1"/>
      <c r="AM228" s="1"/>
      <c r="AN228" s="1"/>
      <c r="AO228" s="1"/>
      <c r="AP228" s="1"/>
      <c r="AQ228" s="1"/>
      <c r="AR228" s="1"/>
      <c r="AS228" s="14"/>
      <c r="AT228" s="1"/>
      <c r="AU228" s="1"/>
    </row>
    <row r="229" spans="32:47" x14ac:dyDescent="0.3">
      <c r="AF229" s="1"/>
      <c r="AG229" s="1"/>
      <c r="AH229" s="1"/>
      <c r="AI229" s="1"/>
      <c r="AJ229" s="1"/>
      <c r="AK229" s="1"/>
      <c r="AL229" s="1"/>
      <c r="AM229" s="1"/>
      <c r="AN229" s="1"/>
      <c r="AO229" s="1"/>
      <c r="AP229" s="1"/>
      <c r="AQ229" s="1"/>
      <c r="AR229" s="1"/>
      <c r="AS229" s="14"/>
      <c r="AT229" s="1"/>
      <c r="AU229" s="1"/>
    </row>
    <row r="230" spans="32:47" x14ac:dyDescent="0.3">
      <c r="AF230" s="1"/>
      <c r="AG230" s="1"/>
      <c r="AH230" s="1"/>
      <c r="AI230" s="1"/>
      <c r="AJ230" s="1"/>
      <c r="AK230" s="1"/>
      <c r="AL230" s="1"/>
      <c r="AM230" s="1"/>
      <c r="AN230" s="1"/>
      <c r="AO230" s="1"/>
      <c r="AP230" s="1"/>
      <c r="AQ230" s="1"/>
      <c r="AR230" s="1"/>
      <c r="AS230" s="14"/>
      <c r="AT230" s="1"/>
      <c r="AU230" s="1"/>
    </row>
    <row r="231" spans="32:47" x14ac:dyDescent="0.3">
      <c r="AF231" s="1"/>
      <c r="AG231" s="1"/>
      <c r="AH231" s="1"/>
      <c r="AI231" s="1"/>
      <c r="AJ231" s="1"/>
      <c r="AK231" s="1"/>
      <c r="AL231" s="1"/>
      <c r="AM231" s="1"/>
      <c r="AN231" s="1"/>
      <c r="AO231" s="1"/>
      <c r="AP231" s="1"/>
      <c r="AQ231" s="1"/>
      <c r="AR231" s="1"/>
      <c r="AS231" s="14"/>
      <c r="AT231" s="1"/>
      <c r="AU231" s="1"/>
    </row>
    <row r="232" spans="32:47" x14ac:dyDescent="0.3">
      <c r="AF232" s="1"/>
      <c r="AG232" s="1"/>
      <c r="AH232" s="1"/>
      <c r="AI232" s="1"/>
      <c r="AJ232" s="1"/>
      <c r="AK232" s="1"/>
      <c r="AL232" s="1"/>
      <c r="AM232" s="1"/>
      <c r="AN232" s="1"/>
      <c r="AO232" s="1"/>
      <c r="AP232" s="1"/>
      <c r="AQ232" s="1"/>
      <c r="AR232" s="1"/>
      <c r="AS232" s="14"/>
      <c r="AT232" s="1"/>
      <c r="AU232" s="1"/>
    </row>
    <row r="233" spans="32:47" x14ac:dyDescent="0.3">
      <c r="AF233" s="1"/>
      <c r="AG233" s="1"/>
      <c r="AH233" s="1"/>
      <c r="AI233" s="1"/>
      <c r="AJ233" s="1"/>
      <c r="AK233" s="1"/>
      <c r="AL233" s="1"/>
      <c r="AM233" s="1"/>
      <c r="AN233" s="1"/>
      <c r="AO233" s="1"/>
      <c r="AP233" s="1"/>
      <c r="AQ233" s="1"/>
      <c r="AR233" s="1"/>
      <c r="AS233" s="14"/>
      <c r="AT233" s="1"/>
      <c r="AU233" s="1"/>
    </row>
    <row r="234" spans="32:47" x14ac:dyDescent="0.3">
      <c r="AF234" s="1"/>
      <c r="AG234" s="1"/>
      <c r="AH234" s="1"/>
      <c r="AI234" s="1"/>
      <c r="AJ234" s="1"/>
      <c r="AK234" s="1"/>
      <c r="AL234" s="1"/>
      <c r="AM234" s="1"/>
      <c r="AN234" s="1"/>
      <c r="AO234" s="1"/>
      <c r="AP234" s="1"/>
      <c r="AQ234" s="1"/>
      <c r="AR234" s="1"/>
      <c r="AS234" s="14"/>
      <c r="AT234" s="1"/>
      <c r="AU234" s="1"/>
    </row>
    <row r="235" spans="32:47" x14ac:dyDescent="0.3">
      <c r="AF235" s="1"/>
      <c r="AG235" s="1"/>
      <c r="AH235" s="1"/>
      <c r="AI235" s="1"/>
      <c r="AJ235" s="1"/>
      <c r="AK235" s="1"/>
      <c r="AL235" s="1"/>
      <c r="AM235" s="1"/>
      <c r="AN235" s="1"/>
      <c r="AO235" s="1"/>
      <c r="AP235" s="1"/>
      <c r="AQ235" s="1"/>
      <c r="AR235" s="1"/>
      <c r="AS235" s="14"/>
      <c r="AT235" s="1"/>
      <c r="AU235" s="1"/>
    </row>
    <row r="236" spans="32:47" x14ac:dyDescent="0.3">
      <c r="AF236" s="1"/>
      <c r="AG236" s="1"/>
      <c r="AH236" s="1"/>
      <c r="AI236" s="1"/>
      <c r="AJ236" s="1"/>
      <c r="AK236" s="1"/>
      <c r="AL236" s="1"/>
      <c r="AM236" s="1"/>
      <c r="AN236" s="1"/>
      <c r="AO236" s="1"/>
      <c r="AP236" s="1"/>
      <c r="AQ236" s="1"/>
      <c r="AR236" s="1"/>
      <c r="AS236" s="14"/>
      <c r="AT236" s="1"/>
      <c r="AU236" s="1"/>
    </row>
    <row r="237" spans="32:47" x14ac:dyDescent="0.3">
      <c r="AF237" s="1"/>
      <c r="AG237" s="1"/>
      <c r="AH237" s="1"/>
      <c r="AI237" s="1"/>
      <c r="AJ237" s="1"/>
      <c r="AK237" s="1"/>
      <c r="AL237" s="1"/>
      <c r="AM237" s="1"/>
      <c r="AN237" s="1"/>
      <c r="AO237" s="1"/>
      <c r="AP237" s="1"/>
      <c r="AQ237" s="1"/>
      <c r="AR237" s="1"/>
      <c r="AS237" s="14"/>
      <c r="AT237" s="1"/>
      <c r="AU237" s="1"/>
    </row>
    <row r="238" spans="32:47" x14ac:dyDescent="0.3">
      <c r="AF238" s="1"/>
      <c r="AG238" s="1"/>
      <c r="AH238" s="1"/>
      <c r="AI238" s="1"/>
      <c r="AJ238" s="1"/>
      <c r="AK238" s="1"/>
      <c r="AL238" s="1"/>
      <c r="AM238" s="1"/>
      <c r="AN238" s="1"/>
      <c r="AO238" s="1"/>
      <c r="AP238" s="1"/>
      <c r="AQ238" s="1"/>
      <c r="AR238" s="1"/>
      <c r="AS238" s="14"/>
      <c r="AT238" s="1"/>
      <c r="AU238" s="1"/>
    </row>
    <row r="239" spans="32:47" x14ac:dyDescent="0.3">
      <c r="AF239" s="1"/>
      <c r="AG239" s="1"/>
      <c r="AH239" s="1"/>
      <c r="AI239" s="1"/>
      <c r="AJ239" s="1"/>
      <c r="AK239" s="1"/>
      <c r="AL239" s="1"/>
      <c r="AM239" s="1"/>
      <c r="AN239" s="1"/>
      <c r="AO239" s="1"/>
      <c r="AP239" s="1"/>
      <c r="AQ239" s="1"/>
      <c r="AR239" s="1"/>
      <c r="AS239" s="14"/>
      <c r="AT239" s="1"/>
      <c r="AU239" s="1"/>
    </row>
    <row r="240" spans="32:47" x14ac:dyDescent="0.3">
      <c r="AF240" s="1"/>
      <c r="AG240" s="1"/>
      <c r="AH240" s="1"/>
      <c r="AI240" s="1"/>
      <c r="AJ240" s="1"/>
      <c r="AK240" s="1"/>
      <c r="AL240" s="1"/>
      <c r="AM240" s="1"/>
      <c r="AN240" s="1"/>
      <c r="AO240" s="1"/>
      <c r="AP240" s="1"/>
      <c r="AQ240" s="1"/>
      <c r="AR240" s="1"/>
      <c r="AS240" s="14"/>
      <c r="AT240" s="1"/>
      <c r="AU240" s="1"/>
    </row>
    <row r="241" spans="32:47" x14ac:dyDescent="0.3">
      <c r="AF241" s="1"/>
      <c r="AG241" s="1"/>
      <c r="AH241" s="1"/>
      <c r="AI241" s="1"/>
      <c r="AJ241" s="1"/>
      <c r="AK241" s="1"/>
      <c r="AL241" s="1"/>
      <c r="AM241" s="1"/>
      <c r="AN241" s="1"/>
      <c r="AO241" s="1"/>
      <c r="AP241" s="1"/>
      <c r="AQ241" s="1"/>
      <c r="AR241" s="1"/>
      <c r="AS241" s="14"/>
      <c r="AT241" s="1"/>
      <c r="AU241" s="1"/>
    </row>
    <row r="242" spans="32:47" x14ac:dyDescent="0.3">
      <c r="AF242" s="1"/>
      <c r="AG242" s="1"/>
      <c r="AH242" s="1"/>
      <c r="AI242" s="1"/>
      <c r="AJ242" s="1"/>
      <c r="AK242" s="1"/>
      <c r="AL242" s="1"/>
      <c r="AM242" s="1"/>
      <c r="AN242" s="1"/>
      <c r="AO242" s="1"/>
      <c r="AP242" s="1"/>
      <c r="AQ242" s="1"/>
      <c r="AR242" s="1"/>
      <c r="AS242" s="14"/>
      <c r="AT242" s="1"/>
      <c r="AU242" s="1"/>
    </row>
    <row r="243" spans="32:47" x14ac:dyDescent="0.3">
      <c r="AF243" s="1"/>
      <c r="AG243" s="1"/>
      <c r="AH243" s="1"/>
      <c r="AI243" s="1"/>
      <c r="AJ243" s="1"/>
      <c r="AK243" s="1"/>
      <c r="AL243" s="1"/>
      <c r="AM243" s="1"/>
      <c r="AN243" s="1"/>
      <c r="AO243" s="1"/>
      <c r="AP243" s="1"/>
      <c r="AQ243" s="1"/>
      <c r="AR243" s="1"/>
      <c r="AS243" s="14"/>
      <c r="AT243" s="1"/>
      <c r="AU243" s="1"/>
    </row>
    <row r="244" spans="32:47" x14ac:dyDescent="0.3">
      <c r="AF244" s="1"/>
      <c r="AG244" s="1"/>
      <c r="AH244" s="1"/>
      <c r="AI244" s="1"/>
      <c r="AJ244" s="1"/>
      <c r="AK244" s="1"/>
      <c r="AL244" s="1"/>
      <c r="AM244" s="1"/>
      <c r="AN244" s="1"/>
      <c r="AO244" s="1"/>
      <c r="AP244" s="1"/>
      <c r="AQ244" s="1"/>
      <c r="AR244" s="1"/>
      <c r="AS244" s="14"/>
      <c r="AT244" s="1"/>
      <c r="AU244" s="1"/>
    </row>
    <row r="245" spans="32:47" x14ac:dyDescent="0.3">
      <c r="AF245" s="1"/>
      <c r="AG245" s="1"/>
      <c r="AH245" s="1"/>
      <c r="AI245" s="1"/>
      <c r="AJ245" s="1"/>
      <c r="AK245" s="1"/>
      <c r="AL245" s="1"/>
      <c r="AM245" s="1"/>
      <c r="AN245" s="1"/>
      <c r="AO245" s="1"/>
      <c r="AP245" s="1"/>
      <c r="AQ245" s="1"/>
      <c r="AR245" s="1"/>
      <c r="AS245" s="14"/>
      <c r="AT245" s="1"/>
      <c r="AU245" s="1"/>
    </row>
    <row r="246" spans="32:47" x14ac:dyDescent="0.3">
      <c r="AF246" s="1"/>
      <c r="AG246" s="1"/>
      <c r="AH246" s="1"/>
      <c r="AI246" s="1"/>
      <c r="AJ246" s="1"/>
      <c r="AK246" s="1"/>
      <c r="AL246" s="1"/>
      <c r="AM246" s="1"/>
      <c r="AN246" s="1"/>
      <c r="AO246" s="1"/>
      <c r="AP246" s="1"/>
      <c r="AQ246" s="1"/>
      <c r="AR246" s="1"/>
      <c r="AS246" s="14"/>
      <c r="AT246" s="1"/>
      <c r="AU246" s="1"/>
    </row>
    <row r="247" spans="32:47" x14ac:dyDescent="0.3">
      <c r="AF247" s="1"/>
      <c r="AG247" s="1"/>
      <c r="AH247" s="1"/>
      <c r="AI247" s="1"/>
      <c r="AJ247" s="1"/>
      <c r="AK247" s="1"/>
      <c r="AL247" s="1"/>
      <c r="AM247" s="1"/>
      <c r="AN247" s="1"/>
      <c r="AO247" s="1"/>
      <c r="AP247" s="1"/>
      <c r="AQ247" s="1"/>
      <c r="AR247" s="1"/>
      <c r="AS247" s="14"/>
      <c r="AT247" s="1"/>
      <c r="AU247" s="1"/>
    </row>
    <row r="248" spans="32:47" x14ac:dyDescent="0.3">
      <c r="AF248" s="1"/>
      <c r="AG248" s="1"/>
      <c r="AH248" s="1"/>
      <c r="AI248" s="1"/>
      <c r="AJ248" s="1"/>
      <c r="AK248" s="1"/>
      <c r="AL248" s="1"/>
      <c r="AM248" s="1"/>
      <c r="AN248" s="1"/>
      <c r="AO248" s="1"/>
      <c r="AP248" s="1"/>
      <c r="AQ248" s="1"/>
      <c r="AR248" s="1"/>
      <c r="AS248" s="14"/>
      <c r="AT248" s="1"/>
      <c r="AU248" s="1"/>
    </row>
    <row r="249" spans="32:47" x14ac:dyDescent="0.3">
      <c r="AF249" s="1"/>
      <c r="AG249" s="1"/>
      <c r="AH249" s="1"/>
      <c r="AI249" s="1"/>
      <c r="AJ249" s="1"/>
      <c r="AK249" s="1"/>
      <c r="AL249" s="1"/>
      <c r="AM249" s="1"/>
      <c r="AN249" s="1"/>
      <c r="AO249" s="1"/>
      <c r="AP249" s="1"/>
      <c r="AQ249" s="1"/>
      <c r="AR249" s="1"/>
      <c r="AS249" s="14"/>
      <c r="AT249" s="1"/>
      <c r="AU249" s="1"/>
    </row>
    <row r="250" spans="32:47" x14ac:dyDescent="0.3">
      <c r="AF250" s="1"/>
      <c r="AG250" s="1"/>
      <c r="AH250" s="1"/>
      <c r="AI250" s="1"/>
      <c r="AJ250" s="1"/>
      <c r="AK250" s="1"/>
      <c r="AL250" s="1"/>
      <c r="AM250" s="1"/>
      <c r="AN250" s="1"/>
      <c r="AO250" s="1"/>
      <c r="AP250" s="1"/>
      <c r="AQ250" s="1"/>
      <c r="AR250" s="1"/>
      <c r="AS250" s="14"/>
      <c r="AT250" s="1"/>
      <c r="AU250" s="1"/>
    </row>
    <row r="251" spans="32:47" x14ac:dyDescent="0.3">
      <c r="AF251" s="1"/>
      <c r="AG251" s="1"/>
      <c r="AH251" s="1"/>
      <c r="AI251" s="1"/>
      <c r="AJ251" s="1"/>
      <c r="AK251" s="1"/>
      <c r="AL251" s="1"/>
      <c r="AM251" s="1"/>
      <c r="AN251" s="1"/>
      <c r="AO251" s="1"/>
      <c r="AP251" s="1"/>
      <c r="AQ251" s="1"/>
      <c r="AR251" s="1"/>
      <c r="AS251" s="14"/>
      <c r="AT251" s="1"/>
      <c r="AU251" s="1"/>
    </row>
    <row r="252" spans="32:47" x14ac:dyDescent="0.3">
      <c r="AF252" s="1"/>
      <c r="AG252" s="1"/>
      <c r="AH252" s="1"/>
      <c r="AI252" s="1"/>
      <c r="AJ252" s="1"/>
      <c r="AK252" s="1"/>
      <c r="AL252" s="1"/>
      <c r="AM252" s="1"/>
      <c r="AN252" s="1"/>
      <c r="AO252" s="1"/>
      <c r="AP252" s="1"/>
      <c r="AQ252" s="1"/>
      <c r="AR252" s="1"/>
      <c r="AS252" s="14"/>
      <c r="AT252" s="1"/>
      <c r="AU252" s="1"/>
    </row>
    <row r="253" spans="32:47" x14ac:dyDescent="0.3">
      <c r="AF253" s="1"/>
      <c r="AG253" s="1"/>
      <c r="AH253" s="1"/>
      <c r="AI253" s="1"/>
      <c r="AJ253" s="1"/>
      <c r="AK253" s="1"/>
      <c r="AL253" s="1"/>
      <c r="AM253" s="1"/>
      <c r="AN253" s="1"/>
      <c r="AO253" s="1"/>
      <c r="AP253" s="1"/>
      <c r="AQ253" s="1"/>
      <c r="AR253" s="1"/>
      <c r="AS253" s="14"/>
      <c r="AT253" s="1"/>
      <c r="AU253" s="1"/>
    </row>
    <row r="254" spans="32:47" x14ac:dyDescent="0.3">
      <c r="AF254" s="1"/>
      <c r="AG254" s="1"/>
      <c r="AH254" s="1"/>
      <c r="AI254" s="1"/>
      <c r="AJ254" s="1"/>
      <c r="AK254" s="1"/>
      <c r="AL254" s="1"/>
      <c r="AM254" s="1"/>
      <c r="AN254" s="1"/>
      <c r="AO254" s="1"/>
      <c r="AP254" s="1"/>
      <c r="AQ254" s="1"/>
      <c r="AR254" s="1"/>
      <c r="AS254" s="14"/>
      <c r="AT254" s="1"/>
      <c r="AU254" s="1"/>
    </row>
    <row r="255" spans="32:47" x14ac:dyDescent="0.3">
      <c r="AF255" s="1"/>
      <c r="AG255" s="1"/>
      <c r="AH255" s="1"/>
      <c r="AI255" s="1"/>
      <c r="AJ255" s="1"/>
      <c r="AK255" s="1"/>
      <c r="AL255" s="1"/>
      <c r="AM255" s="1"/>
      <c r="AN255" s="1"/>
      <c r="AO255" s="1"/>
      <c r="AP255" s="1"/>
      <c r="AQ255" s="1"/>
      <c r="AR255" s="1"/>
      <c r="AS255" s="14"/>
      <c r="AT255" s="1"/>
      <c r="AU255" s="1"/>
    </row>
    <row r="256" spans="32:47" x14ac:dyDescent="0.3">
      <c r="AF256" s="1"/>
      <c r="AG256" s="1"/>
      <c r="AH256" s="1"/>
      <c r="AI256" s="1"/>
      <c r="AJ256" s="1"/>
      <c r="AK256" s="1"/>
      <c r="AL256" s="1"/>
      <c r="AM256" s="1"/>
      <c r="AN256" s="1"/>
      <c r="AO256" s="1"/>
      <c r="AP256" s="1"/>
      <c r="AQ256" s="1"/>
      <c r="AR256" s="1"/>
      <c r="AS256" s="14"/>
      <c r="AT256" s="1"/>
      <c r="AU256" s="1"/>
    </row>
    <row r="257" spans="32:47" x14ac:dyDescent="0.3">
      <c r="AF257" s="1"/>
      <c r="AG257" s="1"/>
      <c r="AH257" s="1"/>
      <c r="AI257" s="1"/>
      <c r="AJ257" s="1"/>
      <c r="AK257" s="1"/>
      <c r="AL257" s="1"/>
      <c r="AM257" s="1"/>
      <c r="AN257" s="1"/>
      <c r="AO257" s="1"/>
      <c r="AP257" s="1"/>
      <c r="AQ257" s="1"/>
      <c r="AR257" s="1"/>
      <c r="AS257" s="14"/>
      <c r="AT257" s="1"/>
      <c r="AU257" s="1"/>
    </row>
    <row r="258" spans="32:47" x14ac:dyDescent="0.3">
      <c r="AF258" s="1"/>
      <c r="AG258" s="1"/>
      <c r="AH258" s="1"/>
      <c r="AI258" s="1"/>
      <c r="AJ258" s="1"/>
      <c r="AK258" s="1"/>
      <c r="AL258" s="1"/>
      <c r="AM258" s="1"/>
      <c r="AN258" s="1"/>
      <c r="AO258" s="1"/>
      <c r="AP258" s="1"/>
      <c r="AQ258" s="1"/>
      <c r="AR258" s="1"/>
      <c r="AS258" s="14"/>
      <c r="AT258" s="1"/>
      <c r="AU258" s="1"/>
    </row>
    <row r="259" spans="32:47" x14ac:dyDescent="0.3">
      <c r="AF259" s="1"/>
      <c r="AG259" s="1"/>
      <c r="AH259" s="1"/>
      <c r="AI259" s="1"/>
      <c r="AJ259" s="1"/>
      <c r="AK259" s="1"/>
      <c r="AL259" s="1"/>
      <c r="AM259" s="1"/>
      <c r="AN259" s="1"/>
      <c r="AO259" s="1"/>
      <c r="AP259" s="1"/>
      <c r="AQ259" s="1"/>
      <c r="AR259" s="1"/>
      <c r="AS259" s="14"/>
      <c r="AT259" s="1"/>
      <c r="AU259" s="1"/>
    </row>
    <row r="260" spans="32:47" x14ac:dyDescent="0.3">
      <c r="AF260" s="1"/>
      <c r="AG260" s="1"/>
      <c r="AH260" s="1"/>
      <c r="AI260" s="1"/>
      <c r="AJ260" s="1"/>
      <c r="AK260" s="1"/>
      <c r="AL260" s="1"/>
      <c r="AM260" s="1"/>
      <c r="AN260" s="1"/>
      <c r="AO260" s="1"/>
      <c r="AP260" s="1"/>
      <c r="AQ260" s="1"/>
      <c r="AR260" s="1"/>
      <c r="AS260" s="14"/>
      <c r="AT260" s="1"/>
      <c r="AU260" s="1"/>
    </row>
    <row r="261" spans="32:47" x14ac:dyDescent="0.3">
      <c r="AF261" s="1"/>
      <c r="AG261" s="1"/>
      <c r="AH261" s="1"/>
      <c r="AI261" s="1"/>
      <c r="AJ261" s="1"/>
      <c r="AK261" s="1"/>
      <c r="AL261" s="1"/>
      <c r="AM261" s="1"/>
      <c r="AN261" s="1"/>
      <c r="AO261" s="1"/>
      <c r="AP261" s="1"/>
      <c r="AQ261" s="1"/>
      <c r="AR261" s="1"/>
      <c r="AS261" s="14"/>
      <c r="AT261" s="1"/>
      <c r="AU261" s="1"/>
    </row>
    <row r="262" spans="32:47" x14ac:dyDescent="0.3">
      <c r="AF262" s="1"/>
      <c r="AG262" s="1"/>
      <c r="AH262" s="1"/>
      <c r="AI262" s="1"/>
      <c r="AJ262" s="1"/>
      <c r="AK262" s="1"/>
      <c r="AL262" s="1"/>
      <c r="AM262" s="1"/>
      <c r="AN262" s="1"/>
      <c r="AO262" s="1"/>
      <c r="AP262" s="1"/>
      <c r="AQ262" s="1"/>
      <c r="AR262" s="1"/>
      <c r="AS262" s="14"/>
      <c r="AT262" s="1"/>
      <c r="AU262" s="1"/>
    </row>
    <row r="263" spans="32:47" x14ac:dyDescent="0.3">
      <c r="AF263" s="1"/>
      <c r="AG263" s="1"/>
      <c r="AH263" s="1"/>
      <c r="AI263" s="1"/>
      <c r="AJ263" s="1"/>
      <c r="AK263" s="1"/>
      <c r="AL263" s="1"/>
      <c r="AM263" s="1"/>
      <c r="AN263" s="1"/>
      <c r="AO263" s="1"/>
      <c r="AP263" s="1"/>
      <c r="AQ263" s="1"/>
      <c r="AR263" s="1"/>
      <c r="AS263" s="14"/>
      <c r="AT263" s="1"/>
      <c r="AU263" s="1"/>
    </row>
    <row r="264" spans="32:47" x14ac:dyDescent="0.3">
      <c r="AF264" s="1"/>
      <c r="AG264" s="1"/>
      <c r="AH264" s="1"/>
      <c r="AI264" s="1"/>
      <c r="AJ264" s="1"/>
      <c r="AK264" s="1"/>
      <c r="AL264" s="1"/>
      <c r="AM264" s="1"/>
      <c r="AN264" s="1"/>
      <c r="AO264" s="1"/>
      <c r="AP264" s="1"/>
      <c r="AQ264" s="1"/>
      <c r="AR264" s="1"/>
      <c r="AS264" s="14"/>
      <c r="AT264" s="1"/>
      <c r="AU264" s="1"/>
    </row>
    <row r="265" spans="32:47" x14ac:dyDescent="0.3">
      <c r="AF265" s="1"/>
      <c r="AG265" s="1"/>
      <c r="AH265" s="1"/>
      <c r="AI265" s="1"/>
      <c r="AJ265" s="1"/>
      <c r="AK265" s="1"/>
      <c r="AL265" s="1"/>
      <c r="AM265" s="1"/>
      <c r="AN265" s="1"/>
      <c r="AO265" s="1"/>
      <c r="AP265" s="1"/>
      <c r="AQ265" s="1"/>
      <c r="AR265" s="1"/>
      <c r="AS265" s="14"/>
      <c r="AT265" s="1"/>
      <c r="AU265" s="1"/>
    </row>
    <row r="266" spans="32:47" x14ac:dyDescent="0.3">
      <c r="AF266" s="1"/>
      <c r="AG266" s="1"/>
      <c r="AH266" s="1"/>
      <c r="AI266" s="1"/>
      <c r="AJ266" s="1"/>
      <c r="AK266" s="1"/>
      <c r="AL266" s="1"/>
      <c r="AM266" s="1"/>
      <c r="AN266" s="1"/>
      <c r="AO266" s="1"/>
      <c r="AP266" s="1"/>
      <c r="AQ266" s="1"/>
      <c r="AR266" s="1"/>
      <c r="AS266" s="14"/>
      <c r="AT266" s="1"/>
      <c r="AU266" s="1"/>
    </row>
    <row r="267" spans="32:47" x14ac:dyDescent="0.3">
      <c r="AF267" s="1"/>
      <c r="AG267" s="1"/>
      <c r="AH267" s="1"/>
      <c r="AI267" s="1"/>
      <c r="AJ267" s="1"/>
      <c r="AK267" s="1"/>
      <c r="AL267" s="1"/>
      <c r="AM267" s="1"/>
      <c r="AN267" s="1"/>
      <c r="AO267" s="1"/>
      <c r="AP267" s="1"/>
      <c r="AQ267" s="1"/>
      <c r="AR267" s="1"/>
      <c r="AS267" s="14"/>
      <c r="AT267" s="1"/>
      <c r="AU267" s="1"/>
    </row>
    <row r="268" spans="32:47" x14ac:dyDescent="0.3">
      <c r="AF268" s="1"/>
      <c r="AG268" s="1"/>
      <c r="AH268" s="1"/>
      <c r="AI268" s="1"/>
      <c r="AJ268" s="1"/>
      <c r="AK268" s="1"/>
      <c r="AL268" s="1"/>
      <c r="AM268" s="1"/>
      <c r="AN268" s="1"/>
      <c r="AO268" s="1"/>
      <c r="AP268" s="1"/>
      <c r="AQ268" s="1"/>
      <c r="AR268" s="1"/>
      <c r="AS268" s="14"/>
      <c r="AT268" s="1"/>
      <c r="AU268" s="1"/>
    </row>
    <row r="269" spans="32:47" x14ac:dyDescent="0.3">
      <c r="AF269" s="1"/>
      <c r="AG269" s="1"/>
      <c r="AH269" s="1"/>
      <c r="AI269" s="1"/>
      <c r="AJ269" s="1"/>
      <c r="AK269" s="1"/>
      <c r="AL269" s="1"/>
      <c r="AM269" s="1"/>
      <c r="AN269" s="1"/>
      <c r="AO269" s="1"/>
      <c r="AP269" s="1"/>
      <c r="AQ269" s="1"/>
      <c r="AR269" s="1"/>
      <c r="AS269" s="14"/>
      <c r="AT269" s="1"/>
      <c r="AU269" s="1"/>
    </row>
    <row r="270" spans="32:47" x14ac:dyDescent="0.3">
      <c r="AF270" s="1"/>
      <c r="AG270" s="1"/>
      <c r="AH270" s="1"/>
      <c r="AI270" s="1"/>
      <c r="AJ270" s="1"/>
      <c r="AK270" s="1"/>
      <c r="AL270" s="1"/>
      <c r="AM270" s="1"/>
      <c r="AN270" s="1"/>
      <c r="AO270" s="1"/>
      <c r="AP270" s="1"/>
      <c r="AQ270" s="1"/>
      <c r="AR270" s="1"/>
      <c r="AS270" s="14"/>
      <c r="AT270" s="1"/>
      <c r="AU270" s="1"/>
    </row>
    <row r="271" spans="32:47" x14ac:dyDescent="0.3">
      <c r="AF271" s="1"/>
      <c r="AG271" s="1"/>
      <c r="AH271" s="1"/>
      <c r="AI271" s="1"/>
      <c r="AJ271" s="1"/>
      <c r="AK271" s="1"/>
      <c r="AL271" s="1"/>
      <c r="AM271" s="1"/>
      <c r="AN271" s="1"/>
      <c r="AO271" s="1"/>
      <c r="AP271" s="1"/>
      <c r="AQ271" s="1"/>
      <c r="AR271" s="1"/>
      <c r="AS271" s="14"/>
      <c r="AT271" s="1"/>
      <c r="AU271" s="1"/>
    </row>
    <row r="272" spans="32:47" x14ac:dyDescent="0.3">
      <c r="AF272" s="1"/>
      <c r="AG272" s="1"/>
      <c r="AH272" s="1"/>
      <c r="AI272" s="1"/>
      <c r="AJ272" s="1"/>
      <c r="AK272" s="1"/>
      <c r="AL272" s="1"/>
      <c r="AM272" s="1"/>
      <c r="AN272" s="1"/>
      <c r="AO272" s="1"/>
      <c r="AP272" s="1"/>
      <c r="AQ272" s="1"/>
      <c r="AR272" s="1"/>
      <c r="AS272" s="14"/>
      <c r="AT272" s="1"/>
      <c r="AU272" s="1"/>
    </row>
    <row r="273" spans="32:47" x14ac:dyDescent="0.3">
      <c r="AF273" s="1"/>
      <c r="AG273" s="1"/>
      <c r="AH273" s="1"/>
      <c r="AI273" s="1"/>
      <c r="AJ273" s="1"/>
      <c r="AK273" s="1"/>
      <c r="AL273" s="1"/>
      <c r="AM273" s="1"/>
      <c r="AN273" s="1"/>
      <c r="AO273" s="1"/>
      <c r="AP273" s="1"/>
      <c r="AQ273" s="1"/>
      <c r="AR273" s="1"/>
      <c r="AS273" s="14"/>
      <c r="AT273" s="1"/>
      <c r="AU273" s="1"/>
    </row>
    <row r="274" spans="32:47" x14ac:dyDescent="0.3">
      <c r="AF274" s="1"/>
      <c r="AG274" s="1"/>
      <c r="AH274" s="1"/>
      <c r="AI274" s="1"/>
      <c r="AJ274" s="1"/>
      <c r="AK274" s="1"/>
      <c r="AL274" s="1"/>
      <c r="AM274" s="1"/>
      <c r="AN274" s="1"/>
      <c r="AO274" s="1"/>
      <c r="AP274" s="1"/>
      <c r="AQ274" s="1"/>
      <c r="AR274" s="1"/>
      <c r="AS274" s="14"/>
      <c r="AT274" s="1"/>
      <c r="AU274" s="1"/>
    </row>
    <row r="275" spans="32:47" x14ac:dyDescent="0.3">
      <c r="AF275" s="1"/>
      <c r="AG275" s="1"/>
      <c r="AH275" s="1"/>
      <c r="AI275" s="1"/>
      <c r="AJ275" s="1"/>
      <c r="AK275" s="1"/>
      <c r="AL275" s="1"/>
      <c r="AM275" s="1"/>
      <c r="AN275" s="1"/>
      <c r="AO275" s="1"/>
      <c r="AP275" s="1"/>
      <c r="AQ275" s="1"/>
      <c r="AR275" s="1"/>
      <c r="AS275" s="14"/>
      <c r="AT275" s="1"/>
      <c r="AU275" s="1"/>
    </row>
    <row r="276" spans="32:47" x14ac:dyDescent="0.3">
      <c r="AF276" s="1"/>
      <c r="AG276" s="1"/>
      <c r="AH276" s="1"/>
      <c r="AI276" s="1"/>
      <c r="AJ276" s="1"/>
      <c r="AK276" s="1"/>
      <c r="AL276" s="1"/>
      <c r="AM276" s="1"/>
      <c r="AN276" s="1"/>
      <c r="AO276" s="1"/>
      <c r="AP276" s="1"/>
      <c r="AQ276" s="1"/>
      <c r="AR276" s="1"/>
      <c r="AS276" s="14"/>
      <c r="AT276" s="1"/>
      <c r="AU276" s="1"/>
    </row>
    <row r="277" spans="32:47" x14ac:dyDescent="0.3">
      <c r="AF277" s="1"/>
      <c r="AG277" s="1"/>
      <c r="AH277" s="1"/>
      <c r="AI277" s="1"/>
      <c r="AJ277" s="1"/>
      <c r="AK277" s="1"/>
      <c r="AL277" s="1"/>
      <c r="AM277" s="1"/>
      <c r="AN277" s="1"/>
      <c r="AO277" s="1"/>
      <c r="AP277" s="1"/>
      <c r="AQ277" s="1"/>
      <c r="AR277" s="1"/>
      <c r="AS277" s="14"/>
      <c r="AT277" s="1"/>
      <c r="AU277" s="1"/>
    </row>
    <row r="278" spans="32:47" x14ac:dyDescent="0.3">
      <c r="AF278" s="1"/>
      <c r="AG278" s="1"/>
      <c r="AH278" s="1"/>
      <c r="AI278" s="1"/>
      <c r="AJ278" s="1"/>
      <c r="AK278" s="1"/>
      <c r="AL278" s="1"/>
      <c r="AM278" s="1"/>
      <c r="AN278" s="1"/>
      <c r="AO278" s="1"/>
      <c r="AP278" s="1"/>
      <c r="AQ278" s="1"/>
      <c r="AR278" s="1"/>
      <c r="AS278" s="14"/>
      <c r="AT278" s="1"/>
      <c r="AU278" s="1"/>
    </row>
    <row r="279" spans="32:47" x14ac:dyDescent="0.3">
      <c r="AF279" s="1"/>
      <c r="AG279" s="1"/>
      <c r="AH279" s="1"/>
      <c r="AI279" s="1"/>
      <c r="AJ279" s="1"/>
      <c r="AK279" s="1"/>
      <c r="AL279" s="1"/>
      <c r="AM279" s="1"/>
      <c r="AN279" s="1"/>
      <c r="AO279" s="1"/>
      <c r="AP279" s="1"/>
      <c r="AQ279" s="1"/>
      <c r="AR279" s="1"/>
      <c r="AS279" s="14"/>
      <c r="AT279" s="1"/>
      <c r="AU279" s="1"/>
    </row>
    <row r="280" spans="32:47" x14ac:dyDescent="0.3">
      <c r="AF280" s="1"/>
      <c r="AG280" s="1"/>
      <c r="AH280" s="1"/>
      <c r="AI280" s="1"/>
      <c r="AJ280" s="1"/>
      <c r="AK280" s="1"/>
      <c r="AL280" s="1"/>
      <c r="AM280" s="1"/>
      <c r="AN280" s="1"/>
      <c r="AO280" s="1"/>
      <c r="AP280" s="1"/>
      <c r="AQ280" s="1"/>
      <c r="AR280" s="1"/>
      <c r="AS280" s="14"/>
      <c r="AT280" s="1"/>
      <c r="AU280" s="1"/>
    </row>
    <row r="281" spans="32:47" x14ac:dyDescent="0.3">
      <c r="AF281" s="1"/>
      <c r="AG281" s="1"/>
      <c r="AH281" s="1"/>
      <c r="AI281" s="1"/>
      <c r="AJ281" s="1"/>
      <c r="AK281" s="1"/>
      <c r="AL281" s="1"/>
      <c r="AM281" s="1"/>
      <c r="AN281" s="1"/>
      <c r="AO281" s="1"/>
      <c r="AP281" s="1"/>
      <c r="AQ281" s="1"/>
      <c r="AR281" s="1"/>
      <c r="AS281" s="14"/>
      <c r="AT281" s="1"/>
      <c r="AU281" s="1"/>
    </row>
    <row r="282" spans="32:47" x14ac:dyDescent="0.3">
      <c r="AF282" s="1"/>
      <c r="AG282" s="1"/>
      <c r="AH282" s="1"/>
      <c r="AI282" s="1"/>
      <c r="AJ282" s="1"/>
      <c r="AK282" s="1"/>
      <c r="AL282" s="1"/>
      <c r="AM282" s="1"/>
      <c r="AN282" s="1"/>
      <c r="AO282" s="1"/>
      <c r="AP282" s="1"/>
      <c r="AQ282" s="1"/>
      <c r="AR282" s="1"/>
      <c r="AS282" s="14"/>
      <c r="AT282" s="1"/>
      <c r="AU282" s="1"/>
    </row>
    <row r="283" spans="32:47" x14ac:dyDescent="0.3">
      <c r="AF283" s="1"/>
      <c r="AG283" s="1"/>
      <c r="AH283" s="1"/>
      <c r="AI283" s="1"/>
      <c r="AJ283" s="1"/>
      <c r="AK283" s="1"/>
      <c r="AL283" s="1"/>
      <c r="AM283" s="1"/>
      <c r="AN283" s="1"/>
      <c r="AO283" s="1"/>
      <c r="AP283" s="1"/>
      <c r="AQ283" s="1"/>
      <c r="AR283" s="1"/>
      <c r="AS283" s="14"/>
      <c r="AT283" s="1"/>
      <c r="AU283" s="1"/>
    </row>
    <row r="284" spans="32:47" x14ac:dyDescent="0.3">
      <c r="AF284" s="1"/>
      <c r="AG284" s="1"/>
      <c r="AH284" s="1"/>
      <c r="AI284" s="1"/>
      <c r="AJ284" s="1"/>
      <c r="AK284" s="1"/>
      <c r="AL284" s="1"/>
      <c r="AM284" s="1"/>
      <c r="AN284" s="1"/>
      <c r="AO284" s="1"/>
      <c r="AP284" s="1"/>
      <c r="AQ284" s="1"/>
      <c r="AR284" s="1"/>
      <c r="AS284" s="14"/>
      <c r="AT284" s="1"/>
      <c r="AU284" s="1"/>
    </row>
    <row r="285" spans="32:47" x14ac:dyDescent="0.3">
      <c r="AF285" s="1"/>
      <c r="AG285" s="1"/>
      <c r="AH285" s="1"/>
      <c r="AI285" s="1"/>
      <c r="AJ285" s="1"/>
      <c r="AK285" s="1"/>
      <c r="AL285" s="1"/>
      <c r="AM285" s="1"/>
      <c r="AN285" s="1"/>
      <c r="AO285" s="1"/>
      <c r="AP285" s="1"/>
      <c r="AQ285" s="1"/>
      <c r="AR285" s="1"/>
      <c r="AS285" s="14"/>
      <c r="AT285" s="1"/>
      <c r="AU285" s="1"/>
    </row>
    <row r="286" spans="32:47" x14ac:dyDescent="0.3">
      <c r="AF286" s="1"/>
      <c r="AG286" s="1"/>
      <c r="AH286" s="1"/>
      <c r="AI286" s="1"/>
      <c r="AJ286" s="1"/>
      <c r="AK286" s="1"/>
      <c r="AL286" s="1"/>
      <c r="AM286" s="1"/>
      <c r="AN286" s="1"/>
      <c r="AO286" s="1"/>
      <c r="AP286" s="1"/>
      <c r="AQ286" s="1"/>
      <c r="AR286" s="1"/>
      <c r="AS286" s="14"/>
      <c r="AT286" s="1"/>
      <c r="AU286" s="1"/>
    </row>
    <row r="287" spans="32:47" x14ac:dyDescent="0.3">
      <c r="AF287" s="1"/>
      <c r="AG287" s="1"/>
      <c r="AH287" s="1"/>
      <c r="AI287" s="1"/>
      <c r="AJ287" s="1"/>
      <c r="AK287" s="1"/>
      <c r="AL287" s="1"/>
      <c r="AM287" s="1"/>
      <c r="AN287" s="1"/>
      <c r="AO287" s="1"/>
      <c r="AP287" s="1"/>
      <c r="AQ287" s="1"/>
      <c r="AR287" s="1"/>
      <c r="AS287" s="14"/>
      <c r="AT287" s="1"/>
      <c r="AU287" s="1"/>
    </row>
    <row r="288" spans="32:47" x14ac:dyDescent="0.3">
      <c r="AF288" s="1"/>
      <c r="AG288" s="1"/>
      <c r="AH288" s="1"/>
      <c r="AI288" s="1"/>
      <c r="AJ288" s="1"/>
      <c r="AK288" s="1"/>
      <c r="AL288" s="1"/>
      <c r="AM288" s="1"/>
      <c r="AN288" s="1"/>
      <c r="AO288" s="1"/>
      <c r="AP288" s="1"/>
      <c r="AQ288" s="1"/>
      <c r="AR288" s="1"/>
      <c r="AS288" s="14"/>
      <c r="AT288" s="1"/>
      <c r="AU288" s="1"/>
    </row>
    <row r="289" spans="32:47" x14ac:dyDescent="0.3">
      <c r="AF289" s="1"/>
      <c r="AG289" s="1"/>
      <c r="AH289" s="1"/>
      <c r="AI289" s="1"/>
      <c r="AJ289" s="1"/>
      <c r="AK289" s="1"/>
      <c r="AL289" s="1"/>
      <c r="AM289" s="1"/>
      <c r="AN289" s="1"/>
      <c r="AO289" s="1"/>
      <c r="AP289" s="1"/>
      <c r="AQ289" s="1"/>
      <c r="AR289" s="1"/>
      <c r="AS289" s="14"/>
      <c r="AT289" s="1"/>
      <c r="AU289" s="1"/>
    </row>
    <row r="290" spans="32:47" x14ac:dyDescent="0.3">
      <c r="AF290" s="1"/>
      <c r="AG290" s="1"/>
      <c r="AH290" s="1"/>
      <c r="AI290" s="1"/>
      <c r="AJ290" s="1"/>
      <c r="AK290" s="1"/>
      <c r="AL290" s="1"/>
      <c r="AM290" s="1"/>
      <c r="AN290" s="1"/>
      <c r="AO290" s="1"/>
      <c r="AP290" s="1"/>
      <c r="AQ290" s="1"/>
      <c r="AR290" s="1"/>
      <c r="AS290" s="14"/>
      <c r="AT290" s="1"/>
      <c r="AU290" s="1"/>
    </row>
    <row r="291" spans="32:47" x14ac:dyDescent="0.3">
      <c r="AF291" s="1"/>
      <c r="AG291" s="1"/>
      <c r="AH291" s="1"/>
      <c r="AI291" s="1"/>
      <c r="AJ291" s="1"/>
      <c r="AK291" s="1"/>
      <c r="AL291" s="1"/>
      <c r="AM291" s="1"/>
      <c r="AN291" s="1"/>
      <c r="AO291" s="1"/>
      <c r="AP291" s="1"/>
      <c r="AQ291" s="1"/>
      <c r="AR291" s="1"/>
      <c r="AS291" s="14"/>
      <c r="AT291" s="1"/>
      <c r="AU291" s="1"/>
    </row>
    <row r="292" spans="32:47" x14ac:dyDescent="0.3">
      <c r="AF292" s="1"/>
      <c r="AG292" s="1"/>
      <c r="AH292" s="1"/>
      <c r="AI292" s="1"/>
      <c r="AJ292" s="1"/>
      <c r="AK292" s="1"/>
      <c r="AL292" s="1"/>
      <c r="AM292" s="1"/>
      <c r="AN292" s="1"/>
      <c r="AO292" s="1"/>
      <c r="AP292" s="1"/>
      <c r="AQ292" s="1"/>
      <c r="AR292" s="1"/>
      <c r="AS292" s="14"/>
      <c r="AT292" s="1"/>
      <c r="AU292" s="1"/>
    </row>
    <row r="293" spans="32:47" x14ac:dyDescent="0.3">
      <c r="AF293" s="1"/>
      <c r="AG293" s="1"/>
      <c r="AH293" s="1"/>
      <c r="AI293" s="1"/>
      <c r="AJ293" s="1"/>
      <c r="AK293" s="1"/>
      <c r="AL293" s="1"/>
      <c r="AM293" s="1"/>
      <c r="AN293" s="1"/>
      <c r="AO293" s="1"/>
      <c r="AP293" s="1"/>
      <c r="AQ293" s="1"/>
      <c r="AR293" s="1"/>
      <c r="AS293" s="14"/>
      <c r="AT293" s="1"/>
      <c r="AU293" s="1"/>
    </row>
    <row r="294" spans="32:47" x14ac:dyDescent="0.3">
      <c r="AF294" s="1"/>
      <c r="AG294" s="1"/>
      <c r="AH294" s="1"/>
      <c r="AI294" s="1"/>
      <c r="AJ294" s="1"/>
      <c r="AK294" s="1"/>
      <c r="AL294" s="1"/>
      <c r="AM294" s="1"/>
      <c r="AN294" s="1"/>
      <c r="AO294" s="1"/>
      <c r="AP294" s="1"/>
      <c r="AQ294" s="1"/>
      <c r="AR294" s="1"/>
      <c r="AS294" s="14"/>
      <c r="AT294" s="1"/>
      <c r="AU294" s="1"/>
    </row>
    <row r="295" spans="32:47" x14ac:dyDescent="0.3">
      <c r="AF295" s="1"/>
      <c r="AG295" s="1"/>
      <c r="AH295" s="1"/>
      <c r="AI295" s="1"/>
      <c r="AJ295" s="1"/>
      <c r="AK295" s="1"/>
      <c r="AL295" s="1"/>
      <c r="AM295" s="1"/>
      <c r="AN295" s="1"/>
      <c r="AO295" s="1"/>
      <c r="AP295" s="1"/>
      <c r="AQ295" s="1"/>
      <c r="AR295" s="1"/>
      <c r="AS295" s="14"/>
      <c r="AT295" s="1"/>
      <c r="AU295" s="1"/>
    </row>
    <row r="296" spans="32:47" x14ac:dyDescent="0.3">
      <c r="AF296" s="1"/>
      <c r="AG296" s="1"/>
      <c r="AH296" s="1"/>
      <c r="AI296" s="1"/>
      <c r="AJ296" s="1"/>
      <c r="AK296" s="1"/>
      <c r="AL296" s="1"/>
      <c r="AM296" s="1"/>
      <c r="AN296" s="1"/>
      <c r="AO296" s="1"/>
      <c r="AP296" s="1"/>
      <c r="AQ296" s="1"/>
      <c r="AR296" s="1"/>
      <c r="AS296" s="14"/>
      <c r="AT296" s="1"/>
      <c r="AU296" s="1"/>
    </row>
    <row r="297" spans="32:47" x14ac:dyDescent="0.3">
      <c r="AF297" s="1"/>
      <c r="AG297" s="1"/>
      <c r="AH297" s="1"/>
      <c r="AI297" s="1"/>
      <c r="AJ297" s="1"/>
      <c r="AK297" s="1"/>
      <c r="AL297" s="1"/>
      <c r="AM297" s="1"/>
      <c r="AN297" s="1"/>
      <c r="AO297" s="1"/>
      <c r="AP297" s="1"/>
      <c r="AQ297" s="1"/>
      <c r="AR297" s="1"/>
      <c r="AS297" s="14"/>
      <c r="AT297" s="1"/>
      <c r="AU297" s="1"/>
    </row>
    <row r="298" spans="32:47" x14ac:dyDescent="0.3">
      <c r="AF298" s="1"/>
      <c r="AG298" s="1"/>
      <c r="AH298" s="1"/>
      <c r="AI298" s="1"/>
      <c r="AJ298" s="1"/>
      <c r="AK298" s="1"/>
      <c r="AL298" s="1"/>
      <c r="AM298" s="1"/>
      <c r="AN298" s="1"/>
      <c r="AO298" s="1"/>
      <c r="AP298" s="1"/>
      <c r="AQ298" s="1"/>
      <c r="AR298" s="1"/>
      <c r="AS298" s="14"/>
      <c r="AT298" s="1"/>
      <c r="AU298" s="1"/>
    </row>
    <row r="299" spans="32:47" x14ac:dyDescent="0.3">
      <c r="AF299" s="1"/>
      <c r="AG299" s="1"/>
      <c r="AH299" s="1"/>
      <c r="AI299" s="1"/>
      <c r="AJ299" s="1"/>
      <c r="AK299" s="1"/>
      <c r="AL299" s="1"/>
      <c r="AM299" s="1"/>
      <c r="AN299" s="1"/>
      <c r="AO299" s="1"/>
      <c r="AP299" s="1"/>
      <c r="AQ299" s="1"/>
      <c r="AR299" s="1"/>
      <c r="AS299" s="14"/>
      <c r="AT299" s="1"/>
      <c r="AU299" s="1"/>
    </row>
    <row r="300" spans="32:47" x14ac:dyDescent="0.3">
      <c r="AF300" s="1"/>
      <c r="AG300" s="1"/>
      <c r="AH300" s="1"/>
      <c r="AI300" s="1"/>
      <c r="AJ300" s="1"/>
      <c r="AK300" s="1"/>
      <c r="AL300" s="1"/>
      <c r="AM300" s="1"/>
      <c r="AN300" s="1"/>
      <c r="AO300" s="1"/>
      <c r="AP300" s="1"/>
      <c r="AQ300" s="1"/>
      <c r="AR300" s="1"/>
      <c r="AS300" s="14"/>
      <c r="AT300" s="1"/>
      <c r="AU300" s="1"/>
    </row>
    <row r="301" spans="32:47" x14ac:dyDescent="0.3">
      <c r="AF301" s="1"/>
      <c r="AG301" s="1"/>
      <c r="AH301" s="1"/>
      <c r="AI301" s="1"/>
      <c r="AJ301" s="1"/>
      <c r="AK301" s="1"/>
      <c r="AL301" s="1"/>
      <c r="AM301" s="1"/>
      <c r="AN301" s="1"/>
      <c r="AO301" s="1"/>
      <c r="AP301" s="1"/>
      <c r="AQ301" s="1"/>
      <c r="AR301" s="1"/>
      <c r="AS301" s="14"/>
      <c r="AT301" s="1"/>
      <c r="AU301" s="1"/>
    </row>
    <row r="302" spans="32:47" x14ac:dyDescent="0.3">
      <c r="AF302" s="1"/>
      <c r="AG302" s="1"/>
      <c r="AH302" s="1"/>
      <c r="AI302" s="1"/>
      <c r="AJ302" s="1"/>
      <c r="AK302" s="1"/>
      <c r="AL302" s="1"/>
      <c r="AM302" s="1"/>
      <c r="AN302" s="1"/>
      <c r="AO302" s="1"/>
      <c r="AP302" s="1"/>
      <c r="AQ302" s="1"/>
      <c r="AR302" s="1"/>
      <c r="AS302" s="14"/>
      <c r="AT302" s="1"/>
      <c r="AU302" s="1"/>
    </row>
    <row r="303" spans="32:47" x14ac:dyDescent="0.3">
      <c r="AF303" s="1"/>
      <c r="AG303" s="1"/>
      <c r="AH303" s="1"/>
      <c r="AI303" s="1"/>
      <c r="AJ303" s="1"/>
      <c r="AK303" s="1"/>
      <c r="AL303" s="1"/>
      <c r="AM303" s="1"/>
      <c r="AN303" s="1"/>
      <c r="AO303" s="1"/>
      <c r="AP303" s="1"/>
      <c r="AQ303" s="1"/>
      <c r="AR303" s="1"/>
      <c r="AS303" s="14"/>
      <c r="AT303" s="1"/>
      <c r="AU303" s="1"/>
    </row>
    <row r="304" spans="32:47" x14ac:dyDescent="0.3">
      <c r="AF304" s="1"/>
      <c r="AG304" s="1"/>
      <c r="AH304" s="1"/>
      <c r="AI304" s="1"/>
      <c r="AJ304" s="1"/>
      <c r="AK304" s="1"/>
      <c r="AL304" s="1"/>
      <c r="AM304" s="1"/>
      <c r="AN304" s="1"/>
      <c r="AO304" s="1"/>
      <c r="AP304" s="1"/>
      <c r="AQ304" s="1"/>
      <c r="AR304" s="1"/>
      <c r="AS304" s="14"/>
      <c r="AT304" s="1"/>
      <c r="AU304" s="1"/>
    </row>
    <row r="305" spans="32:47" x14ac:dyDescent="0.3">
      <c r="AF305" s="1"/>
      <c r="AG305" s="1"/>
      <c r="AH305" s="1"/>
      <c r="AI305" s="1"/>
      <c r="AJ305" s="1"/>
      <c r="AK305" s="1"/>
      <c r="AL305" s="1"/>
      <c r="AM305" s="1"/>
      <c r="AN305" s="1"/>
      <c r="AO305" s="1"/>
      <c r="AP305" s="1"/>
      <c r="AQ305" s="1"/>
      <c r="AR305" s="1"/>
      <c r="AS305" s="14"/>
      <c r="AT305" s="1"/>
      <c r="AU305" s="1"/>
    </row>
    <row r="306" spans="32:47" x14ac:dyDescent="0.3">
      <c r="AF306" s="1"/>
      <c r="AG306" s="1"/>
      <c r="AH306" s="1"/>
      <c r="AI306" s="1"/>
      <c r="AJ306" s="1"/>
      <c r="AK306" s="1"/>
      <c r="AL306" s="1"/>
      <c r="AM306" s="1"/>
      <c r="AN306" s="1"/>
      <c r="AO306" s="1"/>
      <c r="AP306" s="1"/>
      <c r="AQ306" s="1"/>
      <c r="AR306" s="1"/>
      <c r="AS306" s="14"/>
      <c r="AT306" s="1"/>
      <c r="AU306" s="1"/>
    </row>
    <row r="307" spans="32:47" x14ac:dyDescent="0.3">
      <c r="AF307" s="1"/>
      <c r="AG307" s="1"/>
      <c r="AH307" s="1"/>
      <c r="AI307" s="1"/>
      <c r="AJ307" s="1"/>
      <c r="AK307" s="1"/>
      <c r="AL307" s="1"/>
      <c r="AM307" s="1"/>
      <c r="AN307" s="1"/>
      <c r="AO307" s="1"/>
      <c r="AP307" s="1"/>
      <c r="AQ307" s="1"/>
      <c r="AR307" s="1"/>
      <c r="AS307" s="14"/>
      <c r="AT307" s="1"/>
      <c r="AU307" s="1"/>
    </row>
    <row r="308" spans="32:47" x14ac:dyDescent="0.3">
      <c r="AF308" s="1"/>
      <c r="AG308" s="1"/>
      <c r="AH308" s="1"/>
      <c r="AI308" s="1"/>
      <c r="AJ308" s="1"/>
      <c r="AK308" s="1"/>
      <c r="AL308" s="1"/>
      <c r="AM308" s="1"/>
      <c r="AN308" s="1"/>
      <c r="AO308" s="1"/>
      <c r="AP308" s="1"/>
      <c r="AQ308" s="1"/>
      <c r="AR308" s="1"/>
      <c r="AS308" s="14"/>
      <c r="AT308" s="1"/>
      <c r="AU308" s="1"/>
    </row>
    <row r="309" spans="32:47" x14ac:dyDescent="0.3">
      <c r="AF309" s="1"/>
      <c r="AG309" s="1"/>
      <c r="AH309" s="1"/>
      <c r="AI309" s="1"/>
      <c r="AJ309" s="1"/>
      <c r="AK309" s="1"/>
      <c r="AL309" s="1"/>
      <c r="AM309" s="1"/>
      <c r="AN309" s="1"/>
      <c r="AO309" s="1"/>
      <c r="AP309" s="1"/>
      <c r="AQ309" s="1"/>
      <c r="AR309" s="1"/>
      <c r="AS309" s="14"/>
      <c r="AT309" s="1"/>
      <c r="AU309" s="1"/>
    </row>
    <row r="310" spans="32:47" x14ac:dyDescent="0.3">
      <c r="AF310" s="1"/>
      <c r="AG310" s="1"/>
      <c r="AH310" s="1"/>
      <c r="AI310" s="1"/>
      <c r="AJ310" s="1"/>
      <c r="AK310" s="1"/>
      <c r="AL310" s="1"/>
      <c r="AM310" s="1"/>
      <c r="AN310" s="1"/>
      <c r="AO310" s="1"/>
      <c r="AP310" s="1"/>
      <c r="AQ310" s="1"/>
      <c r="AR310" s="1"/>
      <c r="AS310" s="14"/>
      <c r="AT310" s="1"/>
      <c r="AU310" s="1"/>
    </row>
    <row r="311" spans="32:47" x14ac:dyDescent="0.3">
      <c r="AF311" s="1"/>
      <c r="AG311" s="1"/>
      <c r="AH311" s="1"/>
      <c r="AI311" s="1"/>
      <c r="AJ311" s="1"/>
      <c r="AK311" s="1"/>
      <c r="AL311" s="1"/>
      <c r="AM311" s="1"/>
      <c r="AN311" s="1"/>
      <c r="AO311" s="1"/>
      <c r="AP311" s="1"/>
      <c r="AQ311" s="1"/>
      <c r="AR311" s="1"/>
      <c r="AS311" s="14"/>
      <c r="AT311" s="1"/>
      <c r="AU311" s="1"/>
    </row>
    <row r="312" spans="32:47" x14ac:dyDescent="0.3">
      <c r="AF312" s="1"/>
      <c r="AG312" s="1"/>
      <c r="AH312" s="1"/>
      <c r="AI312" s="1"/>
      <c r="AJ312" s="1"/>
      <c r="AK312" s="1"/>
      <c r="AL312" s="1"/>
      <c r="AM312" s="1"/>
      <c r="AN312" s="1"/>
      <c r="AO312" s="1"/>
      <c r="AP312" s="1"/>
      <c r="AQ312" s="1"/>
      <c r="AR312" s="1"/>
      <c r="AS312" s="14"/>
      <c r="AT312" s="1"/>
      <c r="AU312" s="1"/>
    </row>
    <row r="313" spans="32:47" x14ac:dyDescent="0.3">
      <c r="AF313" s="1"/>
      <c r="AG313" s="1"/>
      <c r="AH313" s="1"/>
      <c r="AI313" s="1"/>
      <c r="AJ313" s="1"/>
      <c r="AK313" s="1"/>
      <c r="AL313" s="1"/>
      <c r="AM313" s="1"/>
      <c r="AN313" s="1"/>
      <c r="AO313" s="1"/>
      <c r="AP313" s="1"/>
      <c r="AQ313" s="1"/>
      <c r="AR313" s="1"/>
      <c r="AS313" s="14"/>
      <c r="AT313" s="1"/>
      <c r="AU313" s="1"/>
    </row>
    <row r="314" spans="32:47" x14ac:dyDescent="0.3">
      <c r="AF314" s="1"/>
      <c r="AG314" s="1"/>
      <c r="AH314" s="1"/>
      <c r="AI314" s="1"/>
      <c r="AJ314" s="1"/>
      <c r="AK314" s="1"/>
      <c r="AL314" s="1"/>
      <c r="AM314" s="1"/>
      <c r="AN314" s="1"/>
      <c r="AO314" s="1"/>
      <c r="AP314" s="1"/>
      <c r="AQ314" s="1"/>
      <c r="AR314" s="1"/>
      <c r="AS314" s="14"/>
      <c r="AT314" s="1"/>
      <c r="AU314" s="1"/>
    </row>
    <row r="315" spans="32:47" x14ac:dyDescent="0.3">
      <c r="AF315" s="1"/>
      <c r="AG315" s="1"/>
      <c r="AH315" s="1"/>
      <c r="AI315" s="1"/>
      <c r="AJ315" s="1"/>
      <c r="AK315" s="1"/>
      <c r="AL315" s="1"/>
      <c r="AM315" s="1"/>
      <c r="AN315" s="1"/>
      <c r="AO315" s="1"/>
      <c r="AP315" s="1"/>
      <c r="AQ315" s="1"/>
      <c r="AR315" s="1"/>
      <c r="AS315" s="14"/>
      <c r="AT315" s="1"/>
      <c r="AU315" s="1"/>
    </row>
    <row r="316" spans="32:47" x14ac:dyDescent="0.3">
      <c r="AF316" s="1"/>
      <c r="AG316" s="1"/>
      <c r="AH316" s="1"/>
      <c r="AI316" s="1"/>
      <c r="AJ316" s="1"/>
      <c r="AK316" s="1"/>
      <c r="AL316" s="1"/>
      <c r="AM316" s="1"/>
      <c r="AN316" s="1"/>
      <c r="AO316" s="1"/>
      <c r="AP316" s="1"/>
      <c r="AQ316" s="1"/>
      <c r="AR316" s="1"/>
      <c r="AS316" s="14"/>
      <c r="AT316" s="1"/>
      <c r="AU316" s="1"/>
    </row>
    <row r="317" spans="32:47" x14ac:dyDescent="0.3">
      <c r="AF317" s="1"/>
      <c r="AG317" s="1"/>
      <c r="AH317" s="1"/>
      <c r="AI317" s="1"/>
      <c r="AJ317" s="1"/>
      <c r="AK317" s="1"/>
      <c r="AL317" s="1"/>
      <c r="AM317" s="1"/>
      <c r="AN317" s="1"/>
      <c r="AO317" s="1"/>
      <c r="AP317" s="1"/>
      <c r="AQ317" s="1"/>
      <c r="AR317" s="1"/>
      <c r="AS317" s="14"/>
      <c r="AT317" s="1"/>
      <c r="AU317" s="1"/>
    </row>
    <row r="318" spans="32:47" x14ac:dyDescent="0.3">
      <c r="AF318" s="1"/>
      <c r="AG318" s="1"/>
      <c r="AH318" s="1"/>
      <c r="AI318" s="1"/>
      <c r="AJ318" s="1"/>
      <c r="AK318" s="1"/>
      <c r="AL318" s="1"/>
      <c r="AM318" s="1"/>
      <c r="AN318" s="1"/>
      <c r="AO318" s="1"/>
      <c r="AP318" s="1"/>
      <c r="AQ318" s="1"/>
      <c r="AR318" s="1"/>
      <c r="AS318" s="14"/>
      <c r="AT318" s="1"/>
      <c r="AU318" s="1"/>
    </row>
    <row r="319" spans="32:47" x14ac:dyDescent="0.3">
      <c r="AF319" s="1"/>
      <c r="AG319" s="1"/>
      <c r="AH319" s="1"/>
      <c r="AI319" s="1"/>
      <c r="AJ319" s="1"/>
      <c r="AK319" s="1"/>
      <c r="AL319" s="1"/>
      <c r="AM319" s="1"/>
      <c r="AN319" s="1"/>
      <c r="AO319" s="1"/>
      <c r="AP319" s="1"/>
      <c r="AQ319" s="1"/>
      <c r="AR319" s="1"/>
      <c r="AS319" s="14"/>
      <c r="AT319" s="1"/>
      <c r="AU319" s="1"/>
    </row>
    <row r="320" spans="32:47" x14ac:dyDescent="0.3">
      <c r="AF320" s="1"/>
      <c r="AG320" s="1"/>
      <c r="AH320" s="1"/>
      <c r="AI320" s="1"/>
      <c r="AJ320" s="1"/>
      <c r="AK320" s="1"/>
      <c r="AL320" s="1"/>
      <c r="AM320" s="1"/>
      <c r="AN320" s="1"/>
      <c r="AO320" s="1"/>
      <c r="AP320" s="1"/>
      <c r="AQ320" s="1"/>
      <c r="AR320" s="1"/>
      <c r="AS320" s="14"/>
      <c r="AT320" s="1"/>
      <c r="AU320" s="1"/>
    </row>
    <row r="321" spans="32:47" x14ac:dyDescent="0.3">
      <c r="AF321" s="1"/>
      <c r="AG321" s="1"/>
      <c r="AH321" s="1"/>
      <c r="AI321" s="1"/>
      <c r="AJ321" s="1"/>
      <c r="AK321" s="1"/>
      <c r="AL321" s="1"/>
      <c r="AM321" s="1"/>
      <c r="AN321" s="1"/>
      <c r="AO321" s="1"/>
      <c r="AP321" s="1"/>
      <c r="AQ321" s="1"/>
      <c r="AR321" s="1"/>
      <c r="AS321" s="14"/>
      <c r="AT321" s="1"/>
      <c r="AU321" s="1"/>
    </row>
    <row r="322" spans="32:47" x14ac:dyDescent="0.3">
      <c r="AF322" s="1"/>
      <c r="AG322" s="1"/>
      <c r="AH322" s="1"/>
      <c r="AI322" s="1"/>
      <c r="AJ322" s="1"/>
      <c r="AK322" s="1"/>
      <c r="AL322" s="1"/>
      <c r="AM322" s="1"/>
      <c r="AN322" s="1"/>
      <c r="AO322" s="1"/>
      <c r="AP322" s="1"/>
      <c r="AQ322" s="1"/>
      <c r="AR322" s="1"/>
      <c r="AS322" s="14"/>
      <c r="AT322" s="1"/>
      <c r="AU322" s="1"/>
    </row>
    <row r="323" spans="32:47" x14ac:dyDescent="0.3">
      <c r="AF323" s="1"/>
      <c r="AG323" s="1"/>
      <c r="AH323" s="1"/>
      <c r="AI323" s="1"/>
      <c r="AJ323" s="1"/>
      <c r="AK323" s="1"/>
      <c r="AL323" s="1"/>
      <c r="AM323" s="1"/>
      <c r="AN323" s="1"/>
      <c r="AO323" s="1"/>
      <c r="AP323" s="1"/>
      <c r="AQ323" s="1"/>
      <c r="AR323" s="1"/>
      <c r="AS323" s="14"/>
      <c r="AT323" s="1"/>
      <c r="AU323" s="1"/>
    </row>
    <row r="324" spans="32:47" x14ac:dyDescent="0.3">
      <c r="AF324" s="1"/>
      <c r="AG324" s="1"/>
      <c r="AH324" s="1"/>
      <c r="AI324" s="1"/>
      <c r="AJ324" s="1"/>
      <c r="AK324" s="1"/>
      <c r="AL324" s="1"/>
      <c r="AM324" s="1"/>
      <c r="AN324" s="1"/>
      <c r="AO324" s="1"/>
      <c r="AP324" s="1"/>
      <c r="AQ324" s="1"/>
      <c r="AR324" s="1"/>
      <c r="AS324" s="14"/>
      <c r="AT324" s="1"/>
      <c r="AU324" s="1"/>
    </row>
    <row r="325" spans="32:47" x14ac:dyDescent="0.3">
      <c r="AF325" s="1"/>
      <c r="AG325" s="1"/>
      <c r="AH325" s="1"/>
      <c r="AI325" s="1"/>
      <c r="AJ325" s="1"/>
      <c r="AK325" s="1"/>
      <c r="AL325" s="1"/>
      <c r="AM325" s="1"/>
      <c r="AN325" s="1"/>
      <c r="AO325" s="1"/>
      <c r="AP325" s="1"/>
      <c r="AQ325" s="1"/>
      <c r="AR325" s="1"/>
      <c r="AS325" s="14"/>
      <c r="AT325" s="1"/>
      <c r="AU325" s="1"/>
    </row>
    <row r="326" spans="32:47" x14ac:dyDescent="0.3">
      <c r="AF326" s="1"/>
      <c r="AG326" s="1"/>
      <c r="AH326" s="1"/>
      <c r="AI326" s="1"/>
      <c r="AJ326" s="1"/>
      <c r="AK326" s="1"/>
      <c r="AL326" s="1"/>
      <c r="AM326" s="1"/>
      <c r="AN326" s="1"/>
      <c r="AO326" s="1"/>
      <c r="AP326" s="1"/>
      <c r="AQ326" s="1"/>
      <c r="AR326" s="1"/>
      <c r="AS326" s="14"/>
      <c r="AT326" s="1"/>
      <c r="AU326" s="1"/>
    </row>
    <row r="327" spans="32:47" x14ac:dyDescent="0.3">
      <c r="AF327" s="1"/>
      <c r="AG327" s="1"/>
      <c r="AH327" s="1"/>
      <c r="AI327" s="1"/>
      <c r="AJ327" s="1"/>
      <c r="AK327" s="1"/>
      <c r="AL327" s="1"/>
      <c r="AM327" s="1"/>
      <c r="AN327" s="1"/>
      <c r="AO327" s="1"/>
      <c r="AP327" s="1"/>
      <c r="AQ327" s="1"/>
      <c r="AR327" s="1"/>
      <c r="AS327" s="14"/>
      <c r="AT327" s="1"/>
      <c r="AU327" s="1"/>
    </row>
    <row r="328" spans="32:47" x14ac:dyDescent="0.3">
      <c r="AF328" s="1"/>
      <c r="AG328" s="1"/>
      <c r="AH328" s="1"/>
      <c r="AI328" s="1"/>
      <c r="AJ328" s="1"/>
      <c r="AK328" s="1"/>
      <c r="AL328" s="1"/>
      <c r="AM328" s="1"/>
      <c r="AN328" s="1"/>
      <c r="AO328" s="1"/>
      <c r="AP328" s="1"/>
      <c r="AQ328" s="1"/>
      <c r="AR328" s="1"/>
      <c r="AS328" s="14"/>
      <c r="AT328" s="1"/>
      <c r="AU328" s="1"/>
    </row>
    <row r="329" spans="32:47" x14ac:dyDescent="0.3">
      <c r="AF329" s="1"/>
      <c r="AG329" s="1"/>
      <c r="AH329" s="1"/>
      <c r="AI329" s="1"/>
      <c r="AJ329" s="1"/>
      <c r="AK329" s="1"/>
      <c r="AL329" s="1"/>
      <c r="AM329" s="1"/>
      <c r="AN329" s="1"/>
      <c r="AO329" s="1"/>
      <c r="AP329" s="1"/>
      <c r="AQ329" s="1"/>
      <c r="AR329" s="1"/>
      <c r="AS329" s="14"/>
      <c r="AT329" s="1"/>
      <c r="AU329" s="1"/>
    </row>
    <row r="330" spans="32:47" x14ac:dyDescent="0.3">
      <c r="AF330" s="1"/>
      <c r="AG330" s="1"/>
      <c r="AH330" s="1"/>
      <c r="AI330" s="1"/>
      <c r="AJ330" s="1"/>
      <c r="AK330" s="1"/>
      <c r="AL330" s="1"/>
      <c r="AM330" s="1"/>
      <c r="AN330" s="1"/>
      <c r="AO330" s="1"/>
      <c r="AP330" s="1"/>
      <c r="AQ330" s="1"/>
      <c r="AR330" s="1"/>
      <c r="AS330" s="14"/>
      <c r="AT330" s="1"/>
      <c r="AU330" s="1"/>
    </row>
    <row r="331" spans="32:47" x14ac:dyDescent="0.3">
      <c r="AF331" s="1"/>
      <c r="AG331" s="1"/>
      <c r="AH331" s="1"/>
      <c r="AI331" s="1"/>
      <c r="AJ331" s="1"/>
      <c r="AK331" s="1"/>
      <c r="AL331" s="1"/>
      <c r="AM331" s="1"/>
      <c r="AN331" s="1"/>
      <c r="AO331" s="1"/>
      <c r="AP331" s="1"/>
      <c r="AQ331" s="1"/>
      <c r="AR331" s="1"/>
      <c r="AS331" s="14"/>
      <c r="AT331" s="1"/>
      <c r="AU331" s="1"/>
    </row>
    <row r="332" spans="32:47" x14ac:dyDescent="0.3">
      <c r="AF332" s="1"/>
      <c r="AG332" s="1"/>
      <c r="AH332" s="1"/>
      <c r="AI332" s="1"/>
      <c r="AJ332" s="1"/>
      <c r="AK332" s="1"/>
      <c r="AL332" s="1"/>
      <c r="AM332" s="1"/>
      <c r="AN332" s="1"/>
      <c r="AO332" s="1"/>
      <c r="AP332" s="1"/>
      <c r="AQ332" s="1"/>
      <c r="AR332" s="1"/>
      <c r="AS332" s="14"/>
      <c r="AT332" s="1"/>
      <c r="AU332" s="1"/>
    </row>
    <row r="333" spans="32:47" x14ac:dyDescent="0.3">
      <c r="AF333" s="1"/>
      <c r="AG333" s="1"/>
      <c r="AH333" s="1"/>
      <c r="AI333" s="1"/>
      <c r="AJ333" s="1"/>
      <c r="AK333" s="1"/>
      <c r="AL333" s="1"/>
      <c r="AM333" s="1"/>
      <c r="AN333" s="1"/>
      <c r="AO333" s="1"/>
      <c r="AP333" s="1"/>
      <c r="AQ333" s="1"/>
      <c r="AR333" s="1"/>
      <c r="AS333" s="14"/>
      <c r="AT333" s="1"/>
      <c r="AU333" s="1"/>
    </row>
    <row r="334" spans="32:47" x14ac:dyDescent="0.3">
      <c r="AF334" s="1"/>
      <c r="AG334" s="1"/>
      <c r="AH334" s="1"/>
      <c r="AI334" s="1"/>
      <c r="AJ334" s="1"/>
      <c r="AK334" s="1"/>
      <c r="AL334" s="1"/>
      <c r="AM334" s="1"/>
      <c r="AN334" s="1"/>
      <c r="AO334" s="1"/>
      <c r="AP334" s="1"/>
      <c r="AQ334" s="1"/>
      <c r="AR334" s="1"/>
      <c r="AS334" s="14"/>
      <c r="AT334" s="1"/>
      <c r="AU334" s="1"/>
    </row>
    <row r="335" spans="32:47" x14ac:dyDescent="0.3">
      <c r="AF335" s="1"/>
      <c r="AG335" s="1"/>
      <c r="AH335" s="1"/>
      <c r="AI335" s="1"/>
      <c r="AJ335" s="1"/>
      <c r="AK335" s="1"/>
      <c r="AL335" s="1"/>
      <c r="AM335" s="1"/>
      <c r="AN335" s="1"/>
      <c r="AO335" s="1"/>
      <c r="AP335" s="1"/>
      <c r="AQ335" s="1"/>
      <c r="AR335" s="1"/>
      <c r="AS335" s="14"/>
      <c r="AT335" s="1"/>
      <c r="AU335" s="1"/>
    </row>
    <row r="336" spans="32:47" x14ac:dyDescent="0.3">
      <c r="AF336" s="1"/>
      <c r="AG336" s="1"/>
      <c r="AH336" s="1"/>
      <c r="AI336" s="1"/>
      <c r="AJ336" s="1"/>
      <c r="AK336" s="1"/>
      <c r="AL336" s="1"/>
      <c r="AM336" s="1"/>
      <c r="AN336" s="1"/>
      <c r="AO336" s="1"/>
      <c r="AP336" s="1"/>
      <c r="AQ336" s="1"/>
      <c r="AR336" s="1"/>
      <c r="AS336" s="14"/>
      <c r="AT336" s="1"/>
      <c r="AU336" s="1"/>
    </row>
    <row r="337" spans="32:47" x14ac:dyDescent="0.3">
      <c r="AF337" s="1"/>
      <c r="AG337" s="1"/>
      <c r="AH337" s="1"/>
      <c r="AI337" s="1"/>
      <c r="AJ337" s="1"/>
      <c r="AK337" s="1"/>
      <c r="AL337" s="1"/>
      <c r="AM337" s="1"/>
      <c r="AN337" s="1"/>
      <c r="AO337" s="1"/>
      <c r="AP337" s="1"/>
      <c r="AQ337" s="1"/>
      <c r="AR337" s="1"/>
      <c r="AS337" s="14"/>
      <c r="AT337" s="1"/>
      <c r="AU337" s="1"/>
    </row>
    <row r="338" spans="32:47" x14ac:dyDescent="0.3">
      <c r="AF338" s="1"/>
      <c r="AG338" s="1"/>
      <c r="AH338" s="1"/>
      <c r="AI338" s="1"/>
      <c r="AJ338" s="1"/>
      <c r="AK338" s="1"/>
      <c r="AL338" s="1"/>
      <c r="AM338" s="1"/>
      <c r="AN338" s="1"/>
      <c r="AO338" s="1"/>
      <c r="AP338" s="1"/>
      <c r="AQ338" s="1"/>
      <c r="AR338" s="1"/>
      <c r="AS338" s="14"/>
      <c r="AT338" s="1"/>
      <c r="AU338" s="1"/>
    </row>
    <row r="339" spans="32:47" x14ac:dyDescent="0.3">
      <c r="AF339" s="1"/>
      <c r="AG339" s="1"/>
      <c r="AH339" s="1"/>
      <c r="AI339" s="1"/>
      <c r="AJ339" s="1"/>
      <c r="AK339" s="1"/>
      <c r="AL339" s="1"/>
      <c r="AM339" s="1"/>
      <c r="AN339" s="1"/>
      <c r="AO339" s="1"/>
      <c r="AP339" s="1"/>
      <c r="AQ339" s="1"/>
      <c r="AR339" s="1"/>
      <c r="AS339" s="14"/>
      <c r="AT339" s="1"/>
      <c r="AU339" s="1"/>
    </row>
    <row r="340" spans="32:47" x14ac:dyDescent="0.3">
      <c r="AF340" s="1"/>
      <c r="AG340" s="1"/>
      <c r="AH340" s="1"/>
      <c r="AI340" s="1"/>
      <c r="AJ340" s="1"/>
      <c r="AK340" s="1"/>
      <c r="AL340" s="1"/>
      <c r="AM340" s="1"/>
      <c r="AN340" s="1"/>
      <c r="AO340" s="1"/>
      <c r="AP340" s="1"/>
      <c r="AQ340" s="1"/>
      <c r="AR340" s="1"/>
      <c r="AS340" s="14"/>
      <c r="AT340" s="1"/>
      <c r="AU340" s="1"/>
    </row>
    <row r="341" spans="32:47" x14ac:dyDescent="0.3">
      <c r="AF341" s="1"/>
      <c r="AG341" s="1"/>
      <c r="AH341" s="1"/>
      <c r="AI341" s="1"/>
      <c r="AJ341" s="1"/>
      <c r="AK341" s="1"/>
      <c r="AL341" s="1"/>
      <c r="AM341" s="1"/>
      <c r="AN341" s="1"/>
      <c r="AO341" s="1"/>
      <c r="AP341" s="1"/>
      <c r="AQ341" s="1"/>
      <c r="AR341" s="1"/>
      <c r="AS341" s="14"/>
      <c r="AT341" s="1"/>
      <c r="AU341" s="1"/>
    </row>
    <row r="342" spans="32:47" x14ac:dyDescent="0.3">
      <c r="AF342" s="1"/>
      <c r="AG342" s="1"/>
      <c r="AH342" s="1"/>
      <c r="AI342" s="1"/>
      <c r="AJ342" s="1"/>
      <c r="AK342" s="1"/>
      <c r="AL342" s="1"/>
      <c r="AM342" s="1"/>
      <c r="AN342" s="1"/>
      <c r="AO342" s="1"/>
      <c r="AP342" s="1"/>
      <c r="AQ342" s="1"/>
      <c r="AR342" s="1"/>
      <c r="AS342" s="14"/>
      <c r="AT342" s="1"/>
      <c r="AU342" s="1"/>
    </row>
    <row r="343" spans="32:47" x14ac:dyDescent="0.3">
      <c r="AF343" s="1"/>
      <c r="AG343" s="1"/>
      <c r="AH343" s="1"/>
      <c r="AI343" s="1"/>
      <c r="AJ343" s="1"/>
      <c r="AK343" s="1"/>
      <c r="AL343" s="1"/>
      <c r="AM343" s="1"/>
      <c r="AN343" s="1"/>
      <c r="AO343" s="1"/>
      <c r="AP343" s="1"/>
      <c r="AQ343" s="1"/>
      <c r="AR343" s="1"/>
      <c r="AS343" s="14"/>
      <c r="AT343" s="1"/>
      <c r="AU343" s="1"/>
    </row>
    <row r="344" spans="32:47" x14ac:dyDescent="0.3">
      <c r="AF344" s="1"/>
      <c r="AG344" s="1"/>
      <c r="AH344" s="1"/>
      <c r="AI344" s="1"/>
      <c r="AJ344" s="1"/>
      <c r="AK344" s="1"/>
      <c r="AL344" s="1"/>
      <c r="AM344" s="1"/>
      <c r="AN344" s="1"/>
      <c r="AO344" s="1"/>
      <c r="AP344" s="1"/>
      <c r="AQ344" s="1"/>
      <c r="AR344" s="1"/>
      <c r="AS344" s="14"/>
      <c r="AT344" s="1"/>
      <c r="AU344" s="1"/>
    </row>
    <row r="345" spans="32:47" x14ac:dyDescent="0.3">
      <c r="AF345" s="1"/>
      <c r="AG345" s="1"/>
      <c r="AH345" s="1"/>
      <c r="AI345" s="1"/>
      <c r="AJ345" s="1"/>
      <c r="AK345" s="1"/>
      <c r="AL345" s="1"/>
      <c r="AM345" s="1"/>
      <c r="AN345" s="1"/>
      <c r="AO345" s="1"/>
      <c r="AP345" s="1"/>
      <c r="AQ345" s="1"/>
      <c r="AR345" s="1"/>
      <c r="AS345" s="14"/>
      <c r="AT345" s="1"/>
      <c r="AU345" s="1"/>
    </row>
    <row r="346" spans="32:47" x14ac:dyDescent="0.3">
      <c r="AF346" s="1"/>
      <c r="AG346" s="1"/>
      <c r="AH346" s="1"/>
      <c r="AI346" s="1"/>
      <c r="AJ346" s="1"/>
      <c r="AK346" s="1"/>
      <c r="AL346" s="1"/>
      <c r="AM346" s="1"/>
      <c r="AN346" s="1"/>
      <c r="AO346" s="1"/>
      <c r="AP346" s="1"/>
      <c r="AQ346" s="1"/>
      <c r="AR346" s="1"/>
      <c r="AS346" s="14"/>
      <c r="AT346" s="1"/>
      <c r="AU346" s="1"/>
    </row>
    <row r="347" spans="32:47" x14ac:dyDescent="0.3">
      <c r="AF347" s="1"/>
      <c r="AG347" s="1"/>
      <c r="AH347" s="1"/>
      <c r="AI347" s="1"/>
      <c r="AJ347" s="1"/>
      <c r="AK347" s="1"/>
      <c r="AL347" s="1"/>
      <c r="AM347" s="1"/>
      <c r="AN347" s="1"/>
      <c r="AO347" s="1"/>
      <c r="AP347" s="1"/>
      <c r="AQ347" s="1"/>
      <c r="AR347" s="1"/>
      <c r="AS347" s="14"/>
      <c r="AT347" s="1"/>
      <c r="AU347" s="1"/>
    </row>
    <row r="348" spans="32:47" x14ac:dyDescent="0.3">
      <c r="AF348" s="1"/>
      <c r="AG348" s="1"/>
      <c r="AH348" s="1"/>
      <c r="AI348" s="1"/>
      <c r="AJ348" s="1"/>
      <c r="AK348" s="1"/>
      <c r="AL348" s="1"/>
      <c r="AM348" s="1"/>
      <c r="AN348" s="1"/>
      <c r="AO348" s="1"/>
      <c r="AP348" s="1"/>
      <c r="AQ348" s="1"/>
      <c r="AR348" s="1"/>
      <c r="AS348" s="14"/>
      <c r="AT348" s="1"/>
      <c r="AU348" s="1"/>
    </row>
    <row r="349" spans="32:47" x14ac:dyDescent="0.3">
      <c r="AF349" s="1"/>
      <c r="AG349" s="1"/>
      <c r="AH349" s="1"/>
      <c r="AI349" s="1"/>
      <c r="AJ349" s="1"/>
      <c r="AK349" s="1"/>
      <c r="AL349" s="1"/>
      <c r="AM349" s="1"/>
      <c r="AN349" s="1"/>
      <c r="AO349" s="1"/>
      <c r="AP349" s="1"/>
      <c r="AQ349" s="1"/>
      <c r="AR349" s="1"/>
      <c r="AS349" s="14"/>
      <c r="AT349" s="1"/>
      <c r="AU349" s="1"/>
    </row>
    <row r="350" spans="32:47" x14ac:dyDescent="0.3">
      <c r="AF350" s="1"/>
      <c r="AG350" s="1"/>
      <c r="AH350" s="1"/>
      <c r="AI350" s="1"/>
      <c r="AJ350" s="1"/>
      <c r="AK350" s="1"/>
      <c r="AL350" s="1"/>
      <c r="AM350" s="1"/>
      <c r="AN350" s="1"/>
      <c r="AO350" s="1"/>
      <c r="AP350" s="1"/>
      <c r="AQ350" s="1"/>
      <c r="AR350" s="1"/>
      <c r="AS350" s="14"/>
      <c r="AT350" s="1"/>
      <c r="AU350" s="1"/>
    </row>
    <row r="351" spans="32:47" x14ac:dyDescent="0.3">
      <c r="AF351" s="1"/>
      <c r="AG351" s="1"/>
      <c r="AH351" s="1"/>
      <c r="AI351" s="1"/>
      <c r="AJ351" s="1"/>
      <c r="AK351" s="1"/>
      <c r="AL351" s="1"/>
      <c r="AM351" s="1"/>
      <c r="AN351" s="1"/>
      <c r="AO351" s="1"/>
      <c r="AP351" s="1"/>
      <c r="AQ351" s="1"/>
      <c r="AR351" s="1"/>
      <c r="AS351" s="14"/>
      <c r="AT351" s="1"/>
      <c r="AU351" s="1"/>
    </row>
    <row r="352" spans="32:47" x14ac:dyDescent="0.3">
      <c r="AF352" s="1"/>
      <c r="AG352" s="1"/>
      <c r="AH352" s="1"/>
      <c r="AI352" s="1"/>
      <c r="AJ352" s="1"/>
      <c r="AK352" s="1"/>
      <c r="AL352" s="1"/>
      <c r="AM352" s="1"/>
      <c r="AN352" s="1"/>
      <c r="AO352" s="1"/>
      <c r="AP352" s="1"/>
      <c r="AQ352" s="1"/>
      <c r="AR352" s="1"/>
      <c r="AS352" s="14"/>
      <c r="AT352" s="1"/>
      <c r="AU352" s="1"/>
    </row>
    <row r="353" spans="32:47" x14ac:dyDescent="0.3">
      <c r="AF353" s="1"/>
      <c r="AG353" s="1"/>
      <c r="AH353" s="1"/>
      <c r="AI353" s="1"/>
      <c r="AJ353" s="1"/>
      <c r="AK353" s="1"/>
      <c r="AL353" s="1"/>
      <c r="AM353" s="1"/>
      <c r="AN353" s="1"/>
      <c r="AO353" s="1"/>
      <c r="AP353" s="1"/>
      <c r="AQ353" s="1"/>
      <c r="AR353" s="1"/>
      <c r="AS353" s="14"/>
      <c r="AT353" s="1"/>
      <c r="AU353" s="1"/>
    </row>
    <row r="354" spans="32:47" x14ac:dyDescent="0.3">
      <c r="AF354" s="1"/>
      <c r="AG354" s="1"/>
      <c r="AH354" s="1"/>
      <c r="AI354" s="1"/>
      <c r="AJ354" s="1"/>
      <c r="AK354" s="1"/>
      <c r="AL354" s="1"/>
      <c r="AM354" s="1"/>
      <c r="AN354" s="1"/>
      <c r="AO354" s="1"/>
      <c r="AP354" s="1"/>
      <c r="AQ354" s="1"/>
      <c r="AR354" s="1"/>
      <c r="AS354" s="14"/>
      <c r="AT354" s="1"/>
      <c r="AU354" s="1"/>
    </row>
    <row r="355" spans="32:47" x14ac:dyDescent="0.3">
      <c r="AF355" s="1"/>
      <c r="AG355" s="1"/>
      <c r="AH355" s="1"/>
      <c r="AI355" s="1"/>
      <c r="AJ355" s="1"/>
      <c r="AK355" s="1"/>
      <c r="AL355" s="1"/>
      <c r="AM355" s="1"/>
      <c r="AN355" s="1"/>
      <c r="AO355" s="1"/>
      <c r="AP355" s="1"/>
      <c r="AQ355" s="1"/>
      <c r="AR355" s="1"/>
      <c r="AS355" s="14"/>
      <c r="AT355" s="1"/>
      <c r="AU355" s="1"/>
    </row>
    <row r="356" spans="32:47" x14ac:dyDescent="0.3">
      <c r="AF356" s="1"/>
      <c r="AG356" s="1"/>
      <c r="AH356" s="1"/>
      <c r="AI356" s="1"/>
      <c r="AJ356" s="1"/>
      <c r="AK356" s="1"/>
      <c r="AL356" s="1"/>
      <c r="AM356" s="1"/>
      <c r="AN356" s="1"/>
      <c r="AO356" s="1"/>
      <c r="AP356" s="1"/>
      <c r="AQ356" s="1"/>
      <c r="AR356" s="1"/>
      <c r="AS356" s="14"/>
      <c r="AT356" s="1"/>
      <c r="AU356" s="1"/>
    </row>
    <row r="357" spans="32:47" x14ac:dyDescent="0.3">
      <c r="AF357" s="1"/>
      <c r="AG357" s="1"/>
      <c r="AH357" s="1"/>
      <c r="AI357" s="1"/>
      <c r="AJ357" s="1"/>
      <c r="AK357" s="1"/>
      <c r="AL357" s="1"/>
      <c r="AM357" s="1"/>
      <c r="AN357" s="1"/>
      <c r="AO357" s="1"/>
      <c r="AP357" s="1"/>
      <c r="AQ357" s="1"/>
      <c r="AR357" s="1"/>
      <c r="AS357" s="14"/>
      <c r="AT357" s="1"/>
      <c r="AU357" s="1"/>
    </row>
    <row r="358" spans="32:47" x14ac:dyDescent="0.3">
      <c r="AF358" s="1"/>
      <c r="AG358" s="1"/>
      <c r="AH358" s="1"/>
      <c r="AI358" s="1"/>
      <c r="AJ358" s="1"/>
      <c r="AK358" s="1"/>
      <c r="AL358" s="1"/>
      <c r="AM358" s="1"/>
      <c r="AN358" s="1"/>
      <c r="AO358" s="1"/>
      <c r="AP358" s="1"/>
      <c r="AQ358" s="1"/>
      <c r="AR358" s="1"/>
      <c r="AS358" s="14"/>
      <c r="AT358" s="1"/>
      <c r="AU358" s="1"/>
    </row>
    <row r="359" spans="32:47" x14ac:dyDescent="0.3">
      <c r="AF359" s="1"/>
      <c r="AG359" s="1"/>
      <c r="AH359" s="1"/>
      <c r="AI359" s="1"/>
      <c r="AJ359" s="1"/>
      <c r="AK359" s="1"/>
      <c r="AL359" s="1"/>
      <c r="AM359" s="1"/>
      <c r="AN359" s="1"/>
      <c r="AO359" s="1"/>
      <c r="AP359" s="1"/>
      <c r="AQ359" s="1"/>
      <c r="AR359" s="1"/>
      <c r="AS359" s="14"/>
      <c r="AT359" s="1"/>
      <c r="AU359" s="1"/>
    </row>
    <row r="360" spans="32:47" x14ac:dyDescent="0.3">
      <c r="AF360" s="1"/>
      <c r="AG360" s="1"/>
      <c r="AH360" s="1"/>
      <c r="AI360" s="1"/>
      <c r="AJ360" s="1"/>
      <c r="AK360" s="1"/>
      <c r="AL360" s="1"/>
      <c r="AM360" s="1"/>
      <c r="AN360" s="1"/>
      <c r="AO360" s="1"/>
      <c r="AP360" s="1"/>
      <c r="AQ360" s="1"/>
      <c r="AR360" s="1"/>
      <c r="AS360" s="14"/>
      <c r="AT360" s="1"/>
      <c r="AU360" s="1"/>
    </row>
    <row r="361" spans="32:47" x14ac:dyDescent="0.3">
      <c r="AF361" s="1"/>
      <c r="AG361" s="1"/>
      <c r="AH361" s="1"/>
      <c r="AI361" s="1"/>
      <c r="AJ361" s="1"/>
      <c r="AK361" s="1"/>
      <c r="AL361" s="1"/>
      <c r="AM361" s="1"/>
      <c r="AN361" s="1"/>
      <c r="AO361" s="1"/>
      <c r="AP361" s="1"/>
      <c r="AQ361" s="1"/>
      <c r="AR361" s="1"/>
      <c r="AS361" s="14"/>
      <c r="AT361" s="1"/>
      <c r="AU361" s="1"/>
    </row>
    <row r="362" spans="32:47" x14ac:dyDescent="0.3">
      <c r="AF362" s="1"/>
      <c r="AG362" s="1"/>
      <c r="AH362" s="1"/>
      <c r="AI362" s="1"/>
      <c r="AJ362" s="1"/>
      <c r="AK362" s="1"/>
      <c r="AL362" s="1"/>
      <c r="AM362" s="1"/>
      <c r="AN362" s="1"/>
      <c r="AO362" s="1"/>
      <c r="AP362" s="1"/>
      <c r="AQ362" s="1"/>
      <c r="AR362" s="1"/>
      <c r="AS362" s="14"/>
      <c r="AT362" s="1"/>
      <c r="AU362" s="1"/>
    </row>
    <row r="363" spans="32:47" x14ac:dyDescent="0.3">
      <c r="AF363" s="1"/>
      <c r="AG363" s="1"/>
      <c r="AH363" s="1"/>
      <c r="AI363" s="1"/>
      <c r="AJ363" s="1"/>
      <c r="AK363" s="1"/>
      <c r="AL363" s="1"/>
      <c r="AM363" s="1"/>
      <c r="AN363" s="1"/>
      <c r="AO363" s="1"/>
      <c r="AP363" s="1"/>
      <c r="AQ363" s="1"/>
      <c r="AR363" s="1"/>
      <c r="AS363" s="14"/>
      <c r="AT363" s="1"/>
      <c r="AU363" s="1"/>
    </row>
    <row r="364" spans="32:47" x14ac:dyDescent="0.3">
      <c r="AF364" s="1"/>
      <c r="AG364" s="1"/>
      <c r="AH364" s="1"/>
      <c r="AI364" s="1"/>
      <c r="AJ364" s="1"/>
      <c r="AK364" s="1"/>
      <c r="AL364" s="1"/>
      <c r="AM364" s="1"/>
      <c r="AN364" s="1"/>
      <c r="AO364" s="1"/>
      <c r="AP364" s="1"/>
      <c r="AQ364" s="1"/>
      <c r="AR364" s="1"/>
      <c r="AS364" s="14"/>
      <c r="AT364" s="1"/>
      <c r="AU364" s="1"/>
    </row>
    <row r="365" spans="32:47" x14ac:dyDescent="0.3">
      <c r="AF365" s="1"/>
      <c r="AG365" s="1"/>
      <c r="AH365" s="1"/>
      <c r="AI365" s="1"/>
      <c r="AJ365" s="1"/>
      <c r="AK365" s="1"/>
      <c r="AL365" s="1"/>
      <c r="AM365" s="1"/>
      <c r="AN365" s="1"/>
      <c r="AO365" s="1"/>
      <c r="AP365" s="1"/>
      <c r="AQ365" s="1"/>
      <c r="AR365" s="1"/>
      <c r="AS365" s="14"/>
      <c r="AT365" s="1"/>
      <c r="AU365" s="1"/>
    </row>
    <row r="366" spans="32:47" x14ac:dyDescent="0.3">
      <c r="AF366" s="1"/>
      <c r="AG366" s="1"/>
      <c r="AH366" s="1"/>
      <c r="AI366" s="1"/>
      <c r="AJ366" s="1"/>
      <c r="AK366" s="1"/>
      <c r="AL366" s="1"/>
      <c r="AM366" s="1"/>
      <c r="AN366" s="1"/>
      <c r="AO366" s="1"/>
      <c r="AP366" s="1"/>
      <c r="AQ366" s="1"/>
      <c r="AR366" s="1"/>
      <c r="AS366" s="14"/>
      <c r="AT366" s="1"/>
      <c r="AU366" s="1"/>
    </row>
    <row r="367" spans="32:47" x14ac:dyDescent="0.3">
      <c r="AF367" s="1"/>
      <c r="AG367" s="1"/>
      <c r="AH367" s="1"/>
      <c r="AI367" s="1"/>
      <c r="AJ367" s="1"/>
      <c r="AK367" s="1"/>
      <c r="AL367" s="1"/>
      <c r="AM367" s="1"/>
      <c r="AN367" s="1"/>
      <c r="AO367" s="1"/>
      <c r="AP367" s="1"/>
      <c r="AQ367" s="1"/>
      <c r="AR367" s="1"/>
      <c r="AS367" s="14"/>
      <c r="AT367" s="1"/>
      <c r="AU367" s="1"/>
    </row>
    <row r="368" spans="32:47" x14ac:dyDescent="0.3">
      <c r="AF368" s="1"/>
      <c r="AG368" s="1"/>
      <c r="AH368" s="1"/>
      <c r="AI368" s="1"/>
      <c r="AJ368" s="1"/>
      <c r="AK368" s="1"/>
      <c r="AL368" s="1"/>
      <c r="AM368" s="1"/>
      <c r="AN368" s="1"/>
      <c r="AO368" s="1"/>
      <c r="AP368" s="1"/>
      <c r="AQ368" s="1"/>
      <c r="AR368" s="1"/>
      <c r="AS368" s="14"/>
      <c r="AT368" s="1"/>
      <c r="AU368" s="1"/>
    </row>
    <row r="369" spans="32:47" x14ac:dyDescent="0.3">
      <c r="AF369" s="1"/>
      <c r="AG369" s="1"/>
      <c r="AH369" s="1"/>
      <c r="AI369" s="1"/>
      <c r="AJ369" s="1"/>
      <c r="AK369" s="1"/>
      <c r="AL369" s="1"/>
      <c r="AM369" s="1"/>
      <c r="AN369" s="1"/>
      <c r="AO369" s="1"/>
      <c r="AP369" s="1"/>
      <c r="AQ369" s="1"/>
      <c r="AR369" s="1"/>
      <c r="AS369" s="14"/>
      <c r="AT369" s="1"/>
      <c r="AU369" s="1"/>
    </row>
    <row r="370" spans="32:47" x14ac:dyDescent="0.3">
      <c r="AF370" s="1"/>
      <c r="AG370" s="1"/>
      <c r="AH370" s="1"/>
      <c r="AI370" s="1"/>
      <c r="AJ370" s="1"/>
      <c r="AK370" s="1"/>
      <c r="AL370" s="1"/>
      <c r="AM370" s="1"/>
      <c r="AN370" s="1"/>
      <c r="AO370" s="1"/>
      <c r="AP370" s="1"/>
      <c r="AQ370" s="1"/>
      <c r="AR370" s="1"/>
      <c r="AS370" s="14"/>
      <c r="AT370" s="1"/>
      <c r="AU370" s="1"/>
    </row>
    <row r="371" spans="32:47" x14ac:dyDescent="0.3">
      <c r="AF371" s="1"/>
      <c r="AG371" s="1"/>
      <c r="AH371" s="1"/>
      <c r="AI371" s="1"/>
      <c r="AJ371" s="1"/>
      <c r="AK371" s="1"/>
      <c r="AL371" s="1"/>
      <c r="AM371" s="1"/>
      <c r="AN371" s="1"/>
      <c r="AO371" s="1"/>
      <c r="AP371" s="1"/>
      <c r="AQ371" s="1"/>
      <c r="AR371" s="1"/>
      <c r="AS371" s="14"/>
      <c r="AT371" s="1"/>
      <c r="AU371" s="1"/>
    </row>
    <row r="372" spans="32:47" x14ac:dyDescent="0.3">
      <c r="AF372" s="1"/>
      <c r="AG372" s="1"/>
      <c r="AH372" s="1"/>
      <c r="AI372" s="1"/>
      <c r="AJ372" s="1"/>
      <c r="AK372" s="1"/>
      <c r="AL372" s="1"/>
      <c r="AM372" s="1"/>
      <c r="AN372" s="1"/>
      <c r="AO372" s="1"/>
      <c r="AP372" s="1"/>
      <c r="AQ372" s="1"/>
      <c r="AR372" s="1"/>
      <c r="AS372" s="14"/>
      <c r="AT372" s="1"/>
      <c r="AU372" s="1"/>
    </row>
    <row r="373" spans="32:47" x14ac:dyDescent="0.3">
      <c r="AF373" s="1"/>
      <c r="AG373" s="1"/>
      <c r="AH373" s="1"/>
      <c r="AI373" s="1"/>
      <c r="AJ373" s="1"/>
      <c r="AK373" s="1"/>
      <c r="AL373" s="1"/>
      <c r="AM373" s="1"/>
      <c r="AN373" s="1"/>
      <c r="AO373" s="1"/>
      <c r="AP373" s="1"/>
      <c r="AQ373" s="1"/>
      <c r="AR373" s="1"/>
      <c r="AS373" s="14"/>
      <c r="AT373" s="1"/>
      <c r="AU373" s="1"/>
    </row>
    <row r="374" spans="32:47" x14ac:dyDescent="0.3">
      <c r="AF374" s="1"/>
      <c r="AG374" s="1"/>
      <c r="AH374" s="1"/>
      <c r="AI374" s="1"/>
      <c r="AJ374" s="1"/>
      <c r="AK374" s="1"/>
      <c r="AL374" s="1"/>
      <c r="AM374" s="1"/>
      <c r="AN374" s="1"/>
      <c r="AO374" s="1"/>
      <c r="AP374" s="1"/>
      <c r="AQ374" s="1"/>
      <c r="AR374" s="1"/>
      <c r="AS374" s="14"/>
      <c r="AT374" s="1"/>
      <c r="AU374" s="1"/>
    </row>
    <row r="375" spans="32:47" x14ac:dyDescent="0.3">
      <c r="AF375" s="1"/>
      <c r="AG375" s="1"/>
      <c r="AH375" s="1"/>
      <c r="AI375" s="1"/>
      <c r="AJ375" s="1"/>
      <c r="AK375" s="1"/>
      <c r="AL375" s="1"/>
      <c r="AM375" s="1"/>
      <c r="AN375" s="1"/>
      <c r="AO375" s="1"/>
      <c r="AP375" s="1"/>
      <c r="AQ375" s="1"/>
      <c r="AR375" s="1"/>
      <c r="AS375" s="14"/>
      <c r="AT375" s="1"/>
      <c r="AU375" s="1"/>
    </row>
    <row r="376" spans="32:47" x14ac:dyDescent="0.3">
      <c r="AF376" s="1"/>
      <c r="AG376" s="1"/>
      <c r="AH376" s="1"/>
      <c r="AI376" s="1"/>
      <c r="AJ376" s="1"/>
      <c r="AK376" s="1"/>
      <c r="AL376" s="1"/>
      <c r="AM376" s="1"/>
      <c r="AN376" s="1"/>
      <c r="AO376" s="1"/>
      <c r="AP376" s="1"/>
      <c r="AQ376" s="1"/>
      <c r="AR376" s="1"/>
      <c r="AS376" s="14"/>
      <c r="AT376" s="1"/>
      <c r="AU376" s="1"/>
    </row>
    <row r="377" spans="32:47" x14ac:dyDescent="0.3">
      <c r="AF377" s="1"/>
      <c r="AG377" s="1"/>
      <c r="AH377" s="1"/>
      <c r="AI377" s="1"/>
      <c r="AJ377" s="1"/>
      <c r="AK377" s="1"/>
      <c r="AL377" s="1"/>
      <c r="AM377" s="1"/>
      <c r="AN377" s="1"/>
      <c r="AO377" s="1"/>
      <c r="AP377" s="1"/>
      <c r="AQ377" s="1"/>
      <c r="AR377" s="1"/>
      <c r="AS377" s="14"/>
      <c r="AT377" s="1"/>
      <c r="AU377" s="1"/>
    </row>
    <row r="378" spans="32:47" x14ac:dyDescent="0.3">
      <c r="AF378" s="1"/>
      <c r="AG378" s="1"/>
      <c r="AH378" s="1"/>
      <c r="AI378" s="1"/>
      <c r="AJ378" s="1"/>
      <c r="AK378" s="1"/>
      <c r="AL378" s="1"/>
      <c r="AM378" s="1"/>
      <c r="AN378" s="1"/>
      <c r="AO378" s="1"/>
      <c r="AP378" s="1"/>
      <c r="AQ378" s="1"/>
      <c r="AR378" s="1"/>
      <c r="AS378" s="14"/>
      <c r="AT378" s="1"/>
      <c r="AU378" s="1"/>
    </row>
    <row r="379" spans="32:47" x14ac:dyDescent="0.3">
      <c r="AF379" s="1"/>
      <c r="AG379" s="1"/>
      <c r="AH379" s="1"/>
      <c r="AI379" s="1"/>
      <c r="AJ379" s="1"/>
      <c r="AK379" s="1"/>
      <c r="AL379" s="1"/>
      <c r="AM379" s="1"/>
      <c r="AN379" s="1"/>
      <c r="AO379" s="1"/>
      <c r="AP379" s="1"/>
      <c r="AQ379" s="1"/>
      <c r="AR379" s="1"/>
      <c r="AS379" s="14"/>
      <c r="AT379" s="1"/>
      <c r="AU379" s="1"/>
    </row>
    <row r="380" spans="32:47" x14ac:dyDescent="0.3">
      <c r="AF380" s="1"/>
      <c r="AG380" s="1"/>
      <c r="AH380" s="1"/>
      <c r="AI380" s="1"/>
      <c r="AJ380" s="1"/>
      <c r="AK380" s="1"/>
      <c r="AL380" s="1"/>
      <c r="AM380" s="1"/>
      <c r="AN380" s="1"/>
      <c r="AO380" s="1"/>
      <c r="AP380" s="1"/>
      <c r="AQ380" s="1"/>
      <c r="AR380" s="1"/>
      <c r="AS380" s="14"/>
      <c r="AT380" s="1"/>
      <c r="AU380" s="1"/>
    </row>
    <row r="381" spans="32:47" x14ac:dyDescent="0.3">
      <c r="AF381" s="1"/>
      <c r="AG381" s="1"/>
      <c r="AH381" s="1"/>
      <c r="AI381" s="1"/>
      <c r="AJ381" s="1"/>
      <c r="AK381" s="1"/>
      <c r="AL381" s="1"/>
      <c r="AM381" s="1"/>
      <c r="AN381" s="1"/>
      <c r="AO381" s="1"/>
      <c r="AP381" s="1"/>
      <c r="AQ381" s="1"/>
      <c r="AR381" s="1"/>
      <c r="AS381" s="14"/>
      <c r="AT381" s="1"/>
      <c r="AU381" s="1"/>
    </row>
    <row r="382" spans="32:47" x14ac:dyDescent="0.3">
      <c r="AF382" s="1"/>
      <c r="AG382" s="1"/>
      <c r="AH382" s="1"/>
      <c r="AI382" s="1"/>
      <c r="AJ382" s="1"/>
      <c r="AK382" s="1"/>
      <c r="AL382" s="1"/>
      <c r="AM382" s="1"/>
      <c r="AN382" s="1"/>
      <c r="AO382" s="1"/>
      <c r="AP382" s="1"/>
      <c r="AQ382" s="1"/>
      <c r="AR382" s="1"/>
      <c r="AS382" s="14"/>
      <c r="AT382" s="1"/>
      <c r="AU382" s="1"/>
    </row>
    <row r="383" spans="32:47" x14ac:dyDescent="0.3">
      <c r="AF383" s="1"/>
      <c r="AG383" s="1"/>
      <c r="AH383" s="1"/>
      <c r="AI383" s="1"/>
      <c r="AJ383" s="1"/>
      <c r="AK383" s="1"/>
      <c r="AL383" s="1"/>
      <c r="AM383" s="1"/>
      <c r="AN383" s="1"/>
      <c r="AO383" s="1"/>
      <c r="AP383" s="1"/>
      <c r="AQ383" s="1"/>
      <c r="AR383" s="1"/>
      <c r="AS383" s="14"/>
      <c r="AT383" s="1"/>
      <c r="AU383" s="1"/>
    </row>
    <row r="384" spans="32:47" x14ac:dyDescent="0.3">
      <c r="AF384" s="1"/>
      <c r="AG384" s="1"/>
      <c r="AH384" s="1"/>
      <c r="AI384" s="1"/>
      <c r="AJ384" s="1"/>
      <c r="AK384" s="1"/>
      <c r="AL384" s="1"/>
      <c r="AM384" s="1"/>
      <c r="AN384" s="1"/>
      <c r="AO384" s="1"/>
      <c r="AP384" s="1"/>
      <c r="AQ384" s="1"/>
      <c r="AR384" s="1"/>
      <c r="AS384" s="14"/>
      <c r="AT384" s="1"/>
      <c r="AU384" s="1"/>
    </row>
    <row r="385" spans="32:47" x14ac:dyDescent="0.3">
      <c r="AF385" s="1"/>
      <c r="AG385" s="1"/>
      <c r="AH385" s="1"/>
      <c r="AI385" s="1"/>
      <c r="AJ385" s="1"/>
      <c r="AK385" s="1"/>
      <c r="AL385" s="1"/>
      <c r="AM385" s="1"/>
      <c r="AN385" s="1"/>
      <c r="AO385" s="1"/>
      <c r="AP385" s="1"/>
      <c r="AQ385" s="1"/>
      <c r="AR385" s="1"/>
      <c r="AS385" s="14"/>
      <c r="AT385" s="1"/>
      <c r="AU385" s="1"/>
    </row>
    <row r="386" spans="32:47" x14ac:dyDescent="0.3">
      <c r="AF386" s="1"/>
      <c r="AG386" s="1"/>
      <c r="AH386" s="1"/>
      <c r="AI386" s="1"/>
      <c r="AJ386" s="1"/>
      <c r="AK386" s="1"/>
      <c r="AL386" s="1"/>
      <c r="AM386" s="1"/>
      <c r="AN386" s="1"/>
      <c r="AO386" s="1"/>
      <c r="AP386" s="1"/>
      <c r="AQ386" s="1"/>
      <c r="AR386" s="1"/>
      <c r="AS386" s="14"/>
      <c r="AT386" s="1"/>
      <c r="AU386" s="1"/>
    </row>
    <row r="387" spans="32:47" x14ac:dyDescent="0.3">
      <c r="AF387" s="1"/>
      <c r="AG387" s="1"/>
      <c r="AH387" s="1"/>
      <c r="AI387" s="1"/>
      <c r="AJ387" s="1"/>
      <c r="AK387" s="1"/>
      <c r="AL387" s="1"/>
      <c r="AM387" s="1"/>
      <c r="AN387" s="1"/>
      <c r="AO387" s="1"/>
      <c r="AP387" s="1"/>
      <c r="AQ387" s="1"/>
      <c r="AR387" s="1"/>
      <c r="AS387" s="14"/>
      <c r="AT387" s="1"/>
      <c r="AU387" s="1"/>
    </row>
    <row r="388" spans="32:47" x14ac:dyDescent="0.3">
      <c r="AF388" s="1"/>
      <c r="AG388" s="1"/>
      <c r="AH388" s="1"/>
      <c r="AI388" s="1"/>
      <c r="AJ388" s="1"/>
      <c r="AK388" s="1"/>
      <c r="AL388" s="1"/>
      <c r="AM388" s="1"/>
      <c r="AN388" s="1"/>
      <c r="AO388" s="1"/>
      <c r="AP388" s="1"/>
      <c r="AQ388" s="1"/>
      <c r="AR388" s="1"/>
      <c r="AS388" s="14"/>
      <c r="AT388" s="1"/>
      <c r="AU388" s="1"/>
    </row>
    <row r="389" spans="32:47" x14ac:dyDescent="0.3">
      <c r="AF389" s="1"/>
      <c r="AG389" s="1"/>
      <c r="AH389" s="1"/>
      <c r="AI389" s="1"/>
      <c r="AJ389" s="1"/>
      <c r="AK389" s="1"/>
      <c r="AL389" s="1"/>
      <c r="AM389" s="1"/>
      <c r="AN389" s="1"/>
      <c r="AO389" s="1"/>
      <c r="AP389" s="1"/>
      <c r="AQ389" s="1"/>
      <c r="AR389" s="1"/>
      <c r="AS389" s="14"/>
      <c r="AT389" s="1"/>
      <c r="AU389" s="1"/>
    </row>
    <row r="390" spans="32:47" x14ac:dyDescent="0.3">
      <c r="AF390" s="1"/>
      <c r="AG390" s="1"/>
      <c r="AH390" s="1"/>
      <c r="AI390" s="1"/>
      <c r="AJ390" s="1"/>
      <c r="AK390" s="1"/>
      <c r="AL390" s="1"/>
      <c r="AM390" s="1"/>
      <c r="AN390" s="1"/>
      <c r="AO390" s="1"/>
      <c r="AP390" s="1"/>
      <c r="AQ390" s="1"/>
      <c r="AR390" s="1"/>
      <c r="AS390" s="14"/>
      <c r="AT390" s="1"/>
      <c r="AU390" s="1"/>
    </row>
    <row r="391" spans="32:47" x14ac:dyDescent="0.3">
      <c r="AF391" s="1"/>
      <c r="AG391" s="1"/>
      <c r="AH391" s="1"/>
      <c r="AI391" s="1"/>
      <c r="AJ391" s="1"/>
      <c r="AK391" s="1"/>
      <c r="AL391" s="1"/>
      <c r="AM391" s="1"/>
      <c r="AN391" s="1"/>
      <c r="AO391" s="1"/>
      <c r="AP391" s="1"/>
      <c r="AQ391" s="1"/>
      <c r="AR391" s="1"/>
      <c r="AS391" s="14"/>
      <c r="AT391" s="1"/>
      <c r="AU391" s="1"/>
    </row>
    <row r="392" spans="32:47" x14ac:dyDescent="0.3">
      <c r="AF392" s="1"/>
      <c r="AG392" s="1"/>
      <c r="AH392" s="1"/>
      <c r="AI392" s="1"/>
      <c r="AJ392" s="1"/>
      <c r="AK392" s="1"/>
      <c r="AL392" s="1"/>
      <c r="AM392" s="1"/>
      <c r="AN392" s="1"/>
      <c r="AO392" s="1"/>
      <c r="AP392" s="1"/>
      <c r="AQ392" s="1"/>
      <c r="AR392" s="1"/>
      <c r="AS392" s="14"/>
      <c r="AT392" s="1"/>
      <c r="AU392" s="1"/>
    </row>
    <row r="393" spans="32:47" x14ac:dyDescent="0.3">
      <c r="AF393" s="1"/>
      <c r="AG393" s="1"/>
      <c r="AH393" s="1"/>
      <c r="AI393" s="1"/>
      <c r="AJ393" s="1"/>
      <c r="AK393" s="1"/>
      <c r="AL393" s="1"/>
      <c r="AM393" s="1"/>
      <c r="AN393" s="1"/>
      <c r="AO393" s="1"/>
      <c r="AP393" s="1"/>
      <c r="AQ393" s="1"/>
      <c r="AR393" s="1"/>
      <c r="AS393" s="14"/>
      <c r="AT393" s="1"/>
      <c r="AU393" s="1"/>
    </row>
    <row r="394" spans="32:47" x14ac:dyDescent="0.3">
      <c r="AF394" s="1"/>
      <c r="AG394" s="1"/>
      <c r="AH394" s="1"/>
      <c r="AI394" s="1"/>
      <c r="AJ394" s="1"/>
      <c r="AK394" s="1"/>
      <c r="AL394" s="1"/>
      <c r="AM394" s="1"/>
      <c r="AN394" s="1"/>
      <c r="AO394" s="1"/>
      <c r="AP394" s="1"/>
      <c r="AQ394" s="1"/>
      <c r="AR394" s="1"/>
      <c r="AS394" s="14"/>
      <c r="AT394" s="1"/>
      <c r="AU394" s="1"/>
    </row>
    <row r="395" spans="32:47" x14ac:dyDescent="0.3">
      <c r="AF395" s="1"/>
      <c r="AG395" s="1"/>
      <c r="AH395" s="1"/>
      <c r="AI395" s="1"/>
      <c r="AJ395" s="1"/>
      <c r="AK395" s="1"/>
      <c r="AL395" s="1"/>
      <c r="AM395" s="1"/>
      <c r="AN395" s="1"/>
      <c r="AO395" s="1"/>
      <c r="AP395" s="1"/>
      <c r="AQ395" s="1"/>
      <c r="AR395" s="1"/>
      <c r="AS395" s="14"/>
      <c r="AT395" s="1"/>
      <c r="AU395" s="1"/>
    </row>
    <row r="396" spans="32:47" x14ac:dyDescent="0.3">
      <c r="AF396" s="1"/>
      <c r="AG396" s="1"/>
      <c r="AH396" s="1"/>
      <c r="AI396" s="1"/>
      <c r="AJ396" s="1"/>
      <c r="AK396" s="1"/>
      <c r="AL396" s="1"/>
      <c r="AM396" s="1"/>
      <c r="AN396" s="1"/>
      <c r="AO396" s="1"/>
      <c r="AP396" s="1"/>
      <c r="AQ396" s="1"/>
      <c r="AR396" s="1"/>
      <c r="AS396" s="14"/>
      <c r="AT396" s="1"/>
      <c r="AU396" s="1"/>
    </row>
    <row r="397" spans="32:47" x14ac:dyDescent="0.3">
      <c r="AF397" s="1"/>
      <c r="AG397" s="1"/>
      <c r="AH397" s="1"/>
      <c r="AI397" s="1"/>
      <c r="AJ397" s="1"/>
      <c r="AK397" s="1"/>
      <c r="AL397" s="1"/>
      <c r="AM397" s="1"/>
      <c r="AN397" s="1"/>
      <c r="AO397" s="1"/>
      <c r="AP397" s="1"/>
      <c r="AQ397" s="1"/>
      <c r="AR397" s="1"/>
      <c r="AS397" s="14"/>
      <c r="AT397" s="1"/>
      <c r="AU397" s="1"/>
    </row>
    <row r="398" spans="32:47" x14ac:dyDescent="0.3">
      <c r="AF398" s="1"/>
      <c r="AG398" s="1"/>
      <c r="AH398" s="1"/>
      <c r="AI398" s="1"/>
      <c r="AJ398" s="1"/>
      <c r="AK398" s="1"/>
      <c r="AL398" s="1"/>
      <c r="AM398" s="1"/>
      <c r="AN398" s="1"/>
      <c r="AO398" s="1"/>
      <c r="AP398" s="1"/>
      <c r="AQ398" s="1"/>
      <c r="AR398" s="1"/>
      <c r="AS398" s="14"/>
      <c r="AT398" s="1"/>
      <c r="AU398" s="1"/>
    </row>
    <row r="399" spans="32:47" x14ac:dyDescent="0.3">
      <c r="AF399" s="1"/>
      <c r="AG399" s="1"/>
      <c r="AH399" s="1"/>
      <c r="AI399" s="1"/>
      <c r="AJ399" s="1"/>
      <c r="AK399" s="1"/>
      <c r="AL399" s="1"/>
      <c r="AM399" s="1"/>
      <c r="AN399" s="1"/>
      <c r="AO399" s="1"/>
      <c r="AP399" s="1"/>
      <c r="AQ399" s="1"/>
      <c r="AR399" s="1"/>
      <c r="AS399" s="14"/>
      <c r="AT399" s="1"/>
      <c r="AU399" s="1"/>
    </row>
    <row r="400" spans="32:47" x14ac:dyDescent="0.3">
      <c r="AF400" s="1"/>
      <c r="AG400" s="1"/>
      <c r="AH400" s="1"/>
      <c r="AI400" s="1"/>
      <c r="AJ400" s="1"/>
      <c r="AK400" s="1"/>
      <c r="AL400" s="1"/>
      <c r="AM400" s="1"/>
      <c r="AN400" s="1"/>
      <c r="AO400" s="1"/>
      <c r="AP400" s="1"/>
      <c r="AQ400" s="1"/>
      <c r="AR400" s="1"/>
      <c r="AS400" s="14"/>
      <c r="AT400" s="1"/>
      <c r="AU400" s="1"/>
    </row>
    <row r="401" spans="32:47" x14ac:dyDescent="0.3">
      <c r="AF401" s="1"/>
      <c r="AG401" s="1"/>
      <c r="AH401" s="1"/>
      <c r="AI401" s="1"/>
      <c r="AJ401" s="1"/>
      <c r="AK401" s="1"/>
      <c r="AL401" s="1"/>
      <c r="AM401" s="1"/>
      <c r="AN401" s="1"/>
      <c r="AO401" s="1"/>
      <c r="AP401" s="1"/>
      <c r="AQ401" s="1"/>
      <c r="AR401" s="1"/>
      <c r="AS401" s="14"/>
      <c r="AT401" s="1"/>
      <c r="AU401" s="1"/>
    </row>
    <row r="402" spans="32:47" x14ac:dyDescent="0.3">
      <c r="AF402" s="1"/>
      <c r="AG402" s="1"/>
      <c r="AH402" s="1"/>
      <c r="AI402" s="1"/>
      <c r="AJ402" s="1"/>
      <c r="AK402" s="1"/>
      <c r="AL402" s="1"/>
      <c r="AM402" s="1"/>
      <c r="AN402" s="1"/>
      <c r="AO402" s="1"/>
      <c r="AP402" s="1"/>
      <c r="AQ402" s="1"/>
      <c r="AR402" s="1"/>
      <c r="AS402" s="14"/>
      <c r="AT402" s="1"/>
      <c r="AU402" s="1"/>
    </row>
    <row r="403" spans="32:47" x14ac:dyDescent="0.3">
      <c r="AF403" s="1"/>
      <c r="AG403" s="1"/>
      <c r="AH403" s="1"/>
      <c r="AI403" s="1"/>
      <c r="AJ403" s="1"/>
      <c r="AK403" s="1"/>
      <c r="AL403" s="1"/>
      <c r="AM403" s="1"/>
      <c r="AN403" s="1"/>
      <c r="AO403" s="1"/>
      <c r="AP403" s="1"/>
      <c r="AQ403" s="1"/>
      <c r="AR403" s="1"/>
      <c r="AS403" s="14"/>
      <c r="AT403" s="1"/>
      <c r="AU403" s="1"/>
    </row>
    <row r="404" spans="32:47" x14ac:dyDescent="0.3">
      <c r="AF404" s="1"/>
      <c r="AG404" s="1"/>
      <c r="AH404" s="1"/>
      <c r="AI404" s="1"/>
      <c r="AJ404" s="1"/>
      <c r="AK404" s="1"/>
      <c r="AL404" s="1"/>
      <c r="AM404" s="1"/>
      <c r="AN404" s="1"/>
      <c r="AO404" s="1"/>
      <c r="AP404" s="1"/>
      <c r="AQ404" s="1"/>
      <c r="AR404" s="1"/>
      <c r="AS404" s="14"/>
      <c r="AT404" s="1"/>
      <c r="AU404" s="1"/>
    </row>
    <row r="405" spans="32:47" x14ac:dyDescent="0.3">
      <c r="AF405" s="1"/>
      <c r="AG405" s="1"/>
      <c r="AH405" s="1"/>
      <c r="AI405" s="1"/>
      <c r="AJ405" s="1"/>
      <c r="AK405" s="1"/>
      <c r="AL405" s="1"/>
      <c r="AM405" s="1"/>
      <c r="AN405" s="1"/>
      <c r="AO405" s="1"/>
      <c r="AP405" s="1"/>
      <c r="AQ405" s="1"/>
      <c r="AR405" s="1"/>
      <c r="AS405" s="14"/>
      <c r="AT405" s="1"/>
      <c r="AU405" s="1"/>
    </row>
    <row r="406" spans="32:47" x14ac:dyDescent="0.3">
      <c r="AF406" s="1"/>
      <c r="AG406" s="1"/>
      <c r="AH406" s="1"/>
      <c r="AI406" s="1"/>
      <c r="AJ406" s="1"/>
      <c r="AK406" s="1"/>
      <c r="AL406" s="1"/>
      <c r="AM406" s="1"/>
      <c r="AN406" s="1"/>
      <c r="AO406" s="1"/>
      <c r="AP406" s="1"/>
      <c r="AQ406" s="1"/>
      <c r="AR406" s="1"/>
      <c r="AS406" s="14"/>
      <c r="AT406" s="1"/>
      <c r="AU406" s="1"/>
    </row>
    <row r="407" spans="32:47" x14ac:dyDescent="0.3">
      <c r="AF407" s="1"/>
      <c r="AG407" s="1"/>
      <c r="AH407" s="1"/>
      <c r="AI407" s="1"/>
      <c r="AJ407" s="1"/>
      <c r="AK407" s="1"/>
      <c r="AL407" s="1"/>
      <c r="AM407" s="1"/>
      <c r="AN407" s="1"/>
      <c r="AO407" s="1"/>
      <c r="AP407" s="1"/>
      <c r="AQ407" s="1"/>
      <c r="AR407" s="1"/>
      <c r="AS407" s="14"/>
      <c r="AT407" s="1"/>
      <c r="AU407" s="1"/>
    </row>
    <row r="408" spans="32:47" x14ac:dyDescent="0.3">
      <c r="AF408" s="1"/>
      <c r="AG408" s="1"/>
      <c r="AH408" s="1"/>
      <c r="AI408" s="1"/>
      <c r="AJ408" s="1"/>
      <c r="AK408" s="1"/>
      <c r="AL408" s="1"/>
      <c r="AM408" s="1"/>
      <c r="AN408" s="1"/>
      <c r="AO408" s="1"/>
      <c r="AP408" s="1"/>
      <c r="AQ408" s="1"/>
      <c r="AR408" s="1"/>
      <c r="AS408" s="14"/>
      <c r="AT408" s="1"/>
      <c r="AU408" s="1"/>
    </row>
    <row r="409" spans="32:47" x14ac:dyDescent="0.3">
      <c r="AF409" s="1"/>
      <c r="AG409" s="1"/>
      <c r="AH409" s="1"/>
      <c r="AI409" s="1"/>
      <c r="AJ409" s="1"/>
      <c r="AK409" s="1"/>
      <c r="AL409" s="1"/>
      <c r="AM409" s="1"/>
      <c r="AN409" s="1"/>
      <c r="AO409" s="1"/>
      <c r="AP409" s="1"/>
      <c r="AQ409" s="1"/>
      <c r="AR409" s="1"/>
      <c r="AS409" s="14"/>
      <c r="AT409" s="1"/>
      <c r="AU409" s="1"/>
    </row>
    <row r="410" spans="32:47" x14ac:dyDescent="0.3">
      <c r="AF410" s="1"/>
      <c r="AG410" s="1"/>
      <c r="AH410" s="1"/>
      <c r="AI410" s="1"/>
      <c r="AJ410" s="1"/>
      <c r="AK410" s="1"/>
      <c r="AL410" s="1"/>
      <c r="AM410" s="1"/>
      <c r="AN410" s="1"/>
      <c r="AO410" s="1"/>
      <c r="AP410" s="1"/>
      <c r="AQ410" s="1"/>
      <c r="AR410" s="1"/>
      <c r="AS410" s="14"/>
      <c r="AT410" s="1"/>
      <c r="AU410" s="1"/>
    </row>
    <row r="411" spans="32:47" x14ac:dyDescent="0.3">
      <c r="AF411" s="1"/>
      <c r="AG411" s="1"/>
      <c r="AH411" s="1"/>
      <c r="AI411" s="1"/>
      <c r="AJ411" s="1"/>
      <c r="AK411" s="1"/>
      <c r="AL411" s="1"/>
      <c r="AM411" s="1"/>
      <c r="AN411" s="1"/>
      <c r="AO411" s="1"/>
      <c r="AP411" s="1"/>
      <c r="AQ411" s="1"/>
      <c r="AR411" s="1"/>
      <c r="AS411" s="14"/>
      <c r="AT411" s="1"/>
      <c r="AU411" s="1"/>
    </row>
    <row r="412" spans="32:47" x14ac:dyDescent="0.3">
      <c r="AF412" s="1"/>
      <c r="AG412" s="1"/>
      <c r="AH412" s="1"/>
      <c r="AI412" s="1"/>
      <c r="AJ412" s="1"/>
      <c r="AK412" s="1"/>
      <c r="AL412" s="1"/>
      <c r="AM412" s="1"/>
      <c r="AN412" s="1"/>
      <c r="AO412" s="1"/>
      <c r="AP412" s="1"/>
      <c r="AQ412" s="1"/>
      <c r="AR412" s="1"/>
      <c r="AS412" s="14"/>
      <c r="AT412" s="1"/>
      <c r="AU412" s="1"/>
    </row>
    <row r="413" spans="32:47" x14ac:dyDescent="0.3">
      <c r="AF413" s="1"/>
      <c r="AG413" s="1"/>
      <c r="AH413" s="1"/>
      <c r="AI413" s="1"/>
      <c r="AJ413" s="1"/>
      <c r="AK413" s="1"/>
      <c r="AL413" s="1"/>
      <c r="AM413" s="1"/>
      <c r="AN413" s="1"/>
      <c r="AO413" s="1"/>
      <c r="AP413" s="1"/>
      <c r="AQ413" s="1"/>
      <c r="AR413" s="1"/>
      <c r="AS413" s="14"/>
      <c r="AT413" s="1"/>
      <c r="AU413" s="1"/>
    </row>
    <row r="414" spans="32:47" x14ac:dyDescent="0.3">
      <c r="AF414" s="1"/>
      <c r="AG414" s="1"/>
      <c r="AH414" s="1"/>
      <c r="AI414" s="1"/>
      <c r="AJ414" s="1"/>
      <c r="AK414" s="1"/>
      <c r="AL414" s="1"/>
      <c r="AM414" s="1"/>
      <c r="AN414" s="1"/>
      <c r="AO414" s="1"/>
      <c r="AP414" s="1"/>
      <c r="AQ414" s="1"/>
      <c r="AR414" s="1"/>
      <c r="AS414" s="14"/>
      <c r="AT414" s="1"/>
      <c r="AU414" s="1"/>
    </row>
    <row r="415" spans="32:47" x14ac:dyDescent="0.3">
      <c r="AF415" s="1"/>
      <c r="AG415" s="1"/>
      <c r="AH415" s="1"/>
      <c r="AI415" s="1"/>
      <c r="AJ415" s="1"/>
      <c r="AK415" s="1"/>
      <c r="AL415" s="1"/>
      <c r="AM415" s="1"/>
      <c r="AN415" s="1"/>
      <c r="AO415" s="1"/>
      <c r="AP415" s="1"/>
      <c r="AQ415" s="1"/>
      <c r="AR415" s="1"/>
      <c r="AS415" s="14"/>
      <c r="AT415" s="1"/>
      <c r="AU415" s="1"/>
    </row>
    <row r="416" spans="32:47" x14ac:dyDescent="0.3">
      <c r="AF416" s="1"/>
      <c r="AG416" s="1"/>
      <c r="AH416" s="1"/>
      <c r="AI416" s="1"/>
      <c r="AJ416" s="1"/>
      <c r="AK416" s="1"/>
      <c r="AL416" s="1"/>
      <c r="AM416" s="1"/>
      <c r="AN416" s="1"/>
      <c r="AO416" s="1"/>
      <c r="AP416" s="1"/>
      <c r="AQ416" s="1"/>
      <c r="AR416" s="1"/>
      <c r="AS416" s="14"/>
      <c r="AT416" s="1"/>
      <c r="AU416" s="1"/>
    </row>
    <row r="417" spans="32:47" x14ac:dyDescent="0.3">
      <c r="AF417" s="1"/>
      <c r="AG417" s="1"/>
      <c r="AH417" s="1"/>
      <c r="AI417" s="1"/>
      <c r="AJ417" s="1"/>
      <c r="AK417" s="1"/>
      <c r="AL417" s="1"/>
      <c r="AM417" s="1"/>
      <c r="AN417" s="1"/>
      <c r="AO417" s="1"/>
      <c r="AP417" s="1"/>
      <c r="AQ417" s="1"/>
      <c r="AR417" s="1"/>
      <c r="AS417" s="14"/>
      <c r="AT417" s="1"/>
      <c r="AU417" s="1"/>
    </row>
    <row r="418" spans="32:47" x14ac:dyDescent="0.3">
      <c r="AF418" s="1"/>
      <c r="AG418" s="1"/>
      <c r="AH418" s="1"/>
      <c r="AI418" s="1"/>
      <c r="AJ418" s="1"/>
      <c r="AK418" s="1"/>
      <c r="AL418" s="1"/>
      <c r="AM418" s="1"/>
      <c r="AN418" s="1"/>
      <c r="AO418" s="1"/>
      <c r="AP418" s="1"/>
      <c r="AQ418" s="1"/>
      <c r="AR418" s="1"/>
      <c r="AS418" s="14"/>
      <c r="AT418" s="1"/>
      <c r="AU418" s="1"/>
    </row>
    <row r="419" spans="32:47" x14ac:dyDescent="0.3">
      <c r="AF419" s="1"/>
      <c r="AG419" s="1"/>
      <c r="AH419" s="1"/>
      <c r="AI419" s="1"/>
      <c r="AJ419" s="1"/>
      <c r="AK419" s="1"/>
      <c r="AL419" s="1"/>
      <c r="AM419" s="1"/>
      <c r="AN419" s="1"/>
      <c r="AO419" s="1"/>
      <c r="AP419" s="1"/>
      <c r="AQ419" s="1"/>
      <c r="AR419" s="1"/>
      <c r="AS419" s="14"/>
      <c r="AT419" s="1"/>
      <c r="AU419" s="1"/>
    </row>
    <row r="420" spans="32:47" x14ac:dyDescent="0.3">
      <c r="AF420" s="1"/>
      <c r="AG420" s="1"/>
      <c r="AH420" s="1"/>
      <c r="AI420" s="1"/>
      <c r="AJ420" s="1"/>
      <c r="AK420" s="1"/>
      <c r="AL420" s="1"/>
      <c r="AM420" s="1"/>
      <c r="AN420" s="1"/>
      <c r="AO420" s="1"/>
      <c r="AP420" s="1"/>
      <c r="AQ420" s="1"/>
      <c r="AR420" s="1"/>
      <c r="AS420" s="14"/>
      <c r="AT420" s="1"/>
      <c r="AU420" s="1"/>
    </row>
    <row r="421" spans="32:47" x14ac:dyDescent="0.3">
      <c r="AF421" s="1"/>
      <c r="AG421" s="1"/>
      <c r="AH421" s="1"/>
      <c r="AI421" s="1"/>
      <c r="AJ421" s="1"/>
      <c r="AK421" s="1"/>
      <c r="AL421" s="1"/>
      <c r="AM421" s="1"/>
      <c r="AN421" s="1"/>
      <c r="AO421" s="1"/>
      <c r="AP421" s="1"/>
      <c r="AQ421" s="1"/>
      <c r="AR421" s="1"/>
      <c r="AS421" s="14"/>
      <c r="AT421" s="1"/>
      <c r="AU421" s="1"/>
    </row>
    <row r="422" spans="32:47" x14ac:dyDescent="0.3">
      <c r="AF422" s="1"/>
      <c r="AG422" s="1"/>
      <c r="AH422" s="1"/>
      <c r="AI422" s="1"/>
      <c r="AJ422" s="1"/>
      <c r="AK422" s="1"/>
      <c r="AL422" s="1"/>
      <c r="AM422" s="1"/>
      <c r="AN422" s="1"/>
      <c r="AO422" s="1"/>
      <c r="AP422" s="1"/>
      <c r="AQ422" s="1"/>
      <c r="AR422" s="1"/>
      <c r="AS422" s="14"/>
      <c r="AT422" s="1"/>
      <c r="AU422" s="1"/>
    </row>
    <row r="423" spans="32:47" x14ac:dyDescent="0.3">
      <c r="AF423" s="1"/>
      <c r="AG423" s="1"/>
      <c r="AH423" s="1"/>
      <c r="AI423" s="1"/>
      <c r="AJ423" s="1"/>
      <c r="AK423" s="1"/>
      <c r="AL423" s="1"/>
      <c r="AM423" s="1"/>
      <c r="AN423" s="1"/>
      <c r="AO423" s="1"/>
      <c r="AP423" s="1"/>
      <c r="AQ423" s="1"/>
      <c r="AR423" s="1"/>
      <c r="AS423" s="14"/>
      <c r="AT423" s="1"/>
      <c r="AU423" s="1"/>
    </row>
    <row r="424" spans="32:47" x14ac:dyDescent="0.3">
      <c r="AF424" s="1"/>
      <c r="AG424" s="1"/>
      <c r="AH424" s="1"/>
      <c r="AI424" s="1"/>
      <c r="AJ424" s="1"/>
      <c r="AK424" s="1"/>
      <c r="AL424" s="1"/>
      <c r="AM424" s="1"/>
      <c r="AN424" s="1"/>
      <c r="AO424" s="1"/>
      <c r="AP424" s="1"/>
      <c r="AQ424" s="1"/>
      <c r="AR424" s="1"/>
      <c r="AS424" s="14"/>
      <c r="AT424" s="1"/>
      <c r="AU424" s="1"/>
    </row>
    <row r="425" spans="32:47" x14ac:dyDescent="0.3">
      <c r="AF425" s="1"/>
      <c r="AG425" s="1"/>
      <c r="AH425" s="1"/>
      <c r="AI425" s="1"/>
      <c r="AJ425" s="1"/>
      <c r="AK425" s="1"/>
      <c r="AL425" s="1"/>
      <c r="AM425" s="1"/>
      <c r="AN425" s="1"/>
      <c r="AO425" s="1"/>
      <c r="AP425" s="1"/>
      <c r="AQ425" s="1"/>
      <c r="AR425" s="1"/>
      <c r="AS425" s="14"/>
      <c r="AT425" s="1"/>
      <c r="AU425" s="1"/>
    </row>
    <row r="426" spans="32:47" x14ac:dyDescent="0.3">
      <c r="AF426" s="1"/>
      <c r="AG426" s="1"/>
      <c r="AH426" s="1"/>
      <c r="AI426" s="1"/>
      <c r="AJ426" s="1"/>
      <c r="AK426" s="1"/>
      <c r="AL426" s="1"/>
      <c r="AM426" s="1"/>
      <c r="AN426" s="1"/>
      <c r="AO426" s="1"/>
      <c r="AP426" s="1"/>
      <c r="AQ426" s="1"/>
      <c r="AR426" s="1"/>
      <c r="AS426" s="14"/>
      <c r="AT426" s="1"/>
      <c r="AU426" s="1"/>
    </row>
    <row r="427" spans="32:47" x14ac:dyDescent="0.3">
      <c r="AF427" s="1"/>
      <c r="AG427" s="1"/>
      <c r="AH427" s="1"/>
      <c r="AI427" s="1"/>
      <c r="AJ427" s="1"/>
      <c r="AK427" s="1"/>
      <c r="AL427" s="1"/>
      <c r="AM427" s="1"/>
      <c r="AN427" s="1"/>
      <c r="AO427" s="1"/>
      <c r="AP427" s="1"/>
      <c r="AQ427" s="1"/>
      <c r="AR427" s="1"/>
      <c r="AS427" s="14"/>
      <c r="AT427" s="1"/>
      <c r="AU427" s="1"/>
    </row>
    <row r="428" spans="32:47" x14ac:dyDescent="0.3">
      <c r="AF428" s="1"/>
      <c r="AG428" s="1"/>
      <c r="AH428" s="1"/>
      <c r="AI428" s="1"/>
      <c r="AJ428" s="1"/>
      <c r="AK428" s="1"/>
      <c r="AL428" s="1"/>
      <c r="AM428" s="1"/>
      <c r="AN428" s="1"/>
      <c r="AO428" s="1"/>
      <c r="AP428" s="1"/>
      <c r="AQ428" s="1"/>
      <c r="AR428" s="1"/>
      <c r="AS428" s="14"/>
      <c r="AT428" s="1"/>
      <c r="AU428" s="1"/>
    </row>
    <row r="429" spans="32:47" x14ac:dyDescent="0.3">
      <c r="AF429" s="1"/>
      <c r="AG429" s="1"/>
      <c r="AH429" s="1"/>
      <c r="AI429" s="1"/>
      <c r="AJ429" s="1"/>
      <c r="AK429" s="1"/>
      <c r="AL429" s="1"/>
      <c r="AM429" s="1"/>
      <c r="AN429" s="1"/>
      <c r="AO429" s="1"/>
      <c r="AP429" s="1"/>
      <c r="AQ429" s="1"/>
      <c r="AR429" s="1"/>
      <c r="AS429" s="14"/>
      <c r="AT429" s="1"/>
      <c r="AU429" s="1"/>
    </row>
    <row r="430" spans="32:47" x14ac:dyDescent="0.3">
      <c r="AF430" s="1"/>
      <c r="AG430" s="1"/>
      <c r="AH430" s="1"/>
      <c r="AI430" s="1"/>
      <c r="AJ430" s="1"/>
      <c r="AK430" s="1"/>
      <c r="AL430" s="1"/>
      <c r="AM430" s="1"/>
      <c r="AN430" s="1"/>
      <c r="AO430" s="1"/>
      <c r="AP430" s="1"/>
      <c r="AQ430" s="1"/>
      <c r="AR430" s="1"/>
      <c r="AS430" s="14"/>
      <c r="AT430" s="1"/>
      <c r="AU430" s="1"/>
    </row>
    <row r="431" spans="32:47" x14ac:dyDescent="0.3">
      <c r="AF431" s="1"/>
      <c r="AG431" s="1"/>
      <c r="AH431" s="1"/>
      <c r="AI431" s="1"/>
      <c r="AJ431" s="1"/>
      <c r="AK431" s="1"/>
      <c r="AL431" s="1"/>
      <c r="AM431" s="1"/>
      <c r="AN431" s="1"/>
      <c r="AO431" s="1"/>
      <c r="AP431" s="1"/>
      <c r="AQ431" s="1"/>
      <c r="AR431" s="1"/>
      <c r="AS431" s="14"/>
      <c r="AT431" s="1"/>
      <c r="AU431" s="1"/>
    </row>
    <row r="432" spans="32:47" x14ac:dyDescent="0.3">
      <c r="AF432" s="1"/>
      <c r="AG432" s="1"/>
      <c r="AH432" s="1"/>
      <c r="AI432" s="1"/>
      <c r="AJ432" s="1"/>
      <c r="AK432" s="1"/>
      <c r="AL432" s="1"/>
      <c r="AM432" s="1"/>
      <c r="AN432" s="1"/>
      <c r="AO432" s="1"/>
      <c r="AP432" s="1"/>
      <c r="AQ432" s="1"/>
      <c r="AR432" s="1"/>
      <c r="AS432" s="14"/>
      <c r="AT432" s="1"/>
      <c r="AU432" s="1"/>
    </row>
    <row r="433" spans="32:47" x14ac:dyDescent="0.3">
      <c r="AF433" s="1"/>
      <c r="AG433" s="1"/>
      <c r="AH433" s="1"/>
      <c r="AI433" s="1"/>
      <c r="AJ433" s="1"/>
      <c r="AK433" s="1"/>
      <c r="AL433" s="1"/>
      <c r="AM433" s="1"/>
      <c r="AN433" s="1"/>
      <c r="AO433" s="1"/>
      <c r="AP433" s="1"/>
      <c r="AQ433" s="1"/>
      <c r="AR433" s="1"/>
      <c r="AS433" s="14"/>
      <c r="AT433" s="1"/>
      <c r="AU433" s="1"/>
    </row>
    <row r="434" spans="32:47" x14ac:dyDescent="0.3">
      <c r="AF434" s="1"/>
      <c r="AG434" s="1"/>
      <c r="AH434" s="1"/>
      <c r="AI434" s="1"/>
      <c r="AJ434" s="1"/>
      <c r="AK434" s="1"/>
      <c r="AL434" s="1"/>
      <c r="AM434" s="1"/>
      <c r="AN434" s="1"/>
      <c r="AO434" s="1"/>
      <c r="AP434" s="1"/>
      <c r="AQ434" s="1"/>
      <c r="AR434" s="1"/>
      <c r="AS434" s="14"/>
      <c r="AT434" s="1"/>
      <c r="AU434" s="1"/>
    </row>
    <row r="435" spans="32:47" x14ac:dyDescent="0.3">
      <c r="AF435" s="1"/>
      <c r="AG435" s="1"/>
      <c r="AH435" s="1"/>
      <c r="AI435" s="1"/>
      <c r="AJ435" s="1"/>
      <c r="AK435" s="1"/>
      <c r="AL435" s="1"/>
      <c r="AM435" s="1"/>
      <c r="AN435" s="1"/>
      <c r="AO435" s="1"/>
      <c r="AP435" s="1"/>
      <c r="AQ435" s="1"/>
      <c r="AR435" s="1"/>
      <c r="AS435" s="14"/>
      <c r="AT435" s="1"/>
      <c r="AU435" s="1"/>
    </row>
    <row r="436" spans="32:47" x14ac:dyDescent="0.3">
      <c r="AF436" s="1"/>
      <c r="AG436" s="1"/>
      <c r="AH436" s="1"/>
      <c r="AI436" s="1"/>
      <c r="AJ436" s="1"/>
      <c r="AK436" s="1"/>
      <c r="AL436" s="1"/>
      <c r="AM436" s="1"/>
      <c r="AN436" s="1"/>
      <c r="AO436" s="1"/>
      <c r="AP436" s="1"/>
      <c r="AQ436" s="1"/>
      <c r="AR436" s="1"/>
      <c r="AS436" s="14"/>
      <c r="AT436" s="1"/>
      <c r="AU436" s="1"/>
    </row>
    <row r="437" spans="32:47" x14ac:dyDescent="0.3">
      <c r="AF437" s="1"/>
      <c r="AG437" s="1"/>
      <c r="AH437" s="1"/>
      <c r="AI437" s="1"/>
      <c r="AJ437" s="1"/>
      <c r="AK437" s="1"/>
      <c r="AL437" s="1"/>
      <c r="AM437" s="1"/>
      <c r="AN437" s="1"/>
      <c r="AO437" s="1"/>
      <c r="AP437" s="1"/>
      <c r="AQ437" s="1"/>
      <c r="AR437" s="1"/>
      <c r="AS437" s="14"/>
      <c r="AT437" s="1"/>
      <c r="AU437" s="1"/>
    </row>
    <row r="438" spans="32:47" x14ac:dyDescent="0.3">
      <c r="AF438" s="1"/>
      <c r="AG438" s="1"/>
      <c r="AH438" s="1"/>
      <c r="AI438" s="1"/>
      <c r="AJ438" s="1"/>
      <c r="AK438" s="1"/>
      <c r="AL438" s="1"/>
      <c r="AM438" s="1"/>
      <c r="AN438" s="1"/>
      <c r="AO438" s="1"/>
      <c r="AP438" s="1"/>
      <c r="AQ438" s="1"/>
      <c r="AR438" s="1"/>
      <c r="AS438" s="14"/>
      <c r="AT438" s="1"/>
      <c r="AU438" s="1"/>
    </row>
    <row r="439" spans="32:47" x14ac:dyDescent="0.3">
      <c r="AF439" s="1"/>
      <c r="AG439" s="1"/>
      <c r="AH439" s="1"/>
      <c r="AI439" s="1"/>
      <c r="AJ439" s="1"/>
      <c r="AK439" s="1"/>
      <c r="AL439" s="1"/>
      <c r="AM439" s="1"/>
      <c r="AN439" s="1"/>
      <c r="AO439" s="1"/>
      <c r="AP439" s="1"/>
      <c r="AQ439" s="1"/>
      <c r="AR439" s="1"/>
      <c r="AS439" s="14"/>
      <c r="AT439" s="1"/>
      <c r="AU439" s="1"/>
    </row>
    <row r="440" spans="32:47" x14ac:dyDescent="0.3">
      <c r="AF440" s="1"/>
      <c r="AG440" s="1"/>
      <c r="AH440" s="1"/>
      <c r="AI440" s="1"/>
      <c r="AJ440" s="1"/>
      <c r="AK440" s="1"/>
      <c r="AL440" s="1"/>
      <c r="AM440" s="1"/>
      <c r="AN440" s="1"/>
      <c r="AO440" s="1"/>
      <c r="AP440" s="1"/>
      <c r="AQ440" s="1"/>
      <c r="AR440" s="1"/>
      <c r="AS440" s="14"/>
      <c r="AT440" s="1"/>
      <c r="AU440" s="1"/>
    </row>
    <row r="441" spans="32:47" x14ac:dyDescent="0.3">
      <c r="AF441" s="1"/>
      <c r="AG441" s="1"/>
      <c r="AH441" s="1"/>
      <c r="AI441" s="1"/>
      <c r="AJ441" s="1"/>
      <c r="AK441" s="1"/>
      <c r="AL441" s="1"/>
      <c r="AM441" s="1"/>
      <c r="AN441" s="1"/>
      <c r="AO441" s="1"/>
      <c r="AP441" s="1"/>
      <c r="AQ441" s="1"/>
      <c r="AR441" s="1"/>
      <c r="AS441" s="14"/>
      <c r="AT441" s="1"/>
      <c r="AU441" s="1"/>
    </row>
    <row r="442" spans="32:47" x14ac:dyDescent="0.3">
      <c r="AF442" s="1"/>
      <c r="AG442" s="1"/>
      <c r="AH442" s="1"/>
      <c r="AI442" s="1"/>
      <c r="AJ442" s="1"/>
      <c r="AK442" s="1"/>
      <c r="AL442" s="1"/>
      <c r="AM442" s="1"/>
      <c r="AN442" s="1"/>
      <c r="AO442" s="1"/>
      <c r="AP442" s="1"/>
      <c r="AQ442" s="1"/>
      <c r="AR442" s="1"/>
      <c r="AS442" s="14"/>
      <c r="AT442" s="1"/>
      <c r="AU442" s="1"/>
    </row>
    <row r="443" spans="32:47" x14ac:dyDescent="0.3">
      <c r="AF443" s="1"/>
      <c r="AG443" s="1"/>
      <c r="AH443" s="1"/>
      <c r="AI443" s="1"/>
      <c r="AJ443" s="1"/>
      <c r="AK443" s="1"/>
      <c r="AL443" s="1"/>
      <c r="AM443" s="1"/>
      <c r="AN443" s="1"/>
      <c r="AO443" s="1"/>
      <c r="AP443" s="1"/>
      <c r="AQ443" s="1"/>
      <c r="AR443" s="1"/>
      <c r="AS443" s="14"/>
      <c r="AT443" s="1"/>
      <c r="AU443" s="1"/>
    </row>
    <row r="444" spans="32:47" x14ac:dyDescent="0.3">
      <c r="AF444" s="1"/>
      <c r="AG444" s="1"/>
      <c r="AH444" s="1"/>
      <c r="AI444" s="1"/>
      <c r="AJ444" s="1"/>
      <c r="AK444" s="1"/>
      <c r="AL444" s="1"/>
      <c r="AM444" s="1"/>
      <c r="AN444" s="1"/>
      <c r="AO444" s="1"/>
      <c r="AP444" s="1"/>
      <c r="AQ444" s="1"/>
      <c r="AR444" s="1"/>
      <c r="AS444" s="14"/>
      <c r="AT444" s="1"/>
      <c r="AU444" s="1"/>
    </row>
    <row r="445" spans="32:47" x14ac:dyDescent="0.3">
      <c r="AF445" s="1"/>
      <c r="AG445" s="1"/>
      <c r="AH445" s="1"/>
      <c r="AI445" s="1"/>
      <c r="AJ445" s="1"/>
      <c r="AK445" s="1"/>
      <c r="AL445" s="1"/>
      <c r="AM445" s="1"/>
      <c r="AN445" s="1"/>
      <c r="AO445" s="1"/>
      <c r="AP445" s="1"/>
      <c r="AQ445" s="1"/>
      <c r="AR445" s="1"/>
      <c r="AS445" s="14"/>
      <c r="AT445" s="1"/>
      <c r="AU445" s="1"/>
    </row>
    <row r="446" spans="32:47" x14ac:dyDescent="0.3">
      <c r="AF446" s="1"/>
      <c r="AG446" s="1"/>
      <c r="AH446" s="1"/>
      <c r="AI446" s="1"/>
      <c r="AJ446" s="1"/>
      <c r="AK446" s="1"/>
      <c r="AL446" s="1"/>
      <c r="AM446" s="1"/>
      <c r="AN446" s="1"/>
      <c r="AO446" s="1"/>
      <c r="AP446" s="1"/>
      <c r="AQ446" s="1"/>
      <c r="AR446" s="1"/>
      <c r="AS446" s="14"/>
      <c r="AT446" s="1"/>
      <c r="AU446" s="1"/>
    </row>
    <row r="447" spans="32:47" x14ac:dyDescent="0.3">
      <c r="AF447" s="1"/>
      <c r="AG447" s="1"/>
      <c r="AH447" s="1"/>
      <c r="AI447" s="1"/>
      <c r="AJ447" s="1"/>
      <c r="AK447" s="1"/>
      <c r="AL447" s="1"/>
      <c r="AM447" s="1"/>
      <c r="AN447" s="1"/>
      <c r="AO447" s="1"/>
      <c r="AP447" s="1"/>
      <c r="AQ447" s="1"/>
      <c r="AR447" s="1"/>
      <c r="AS447" s="14"/>
      <c r="AT447" s="1"/>
      <c r="AU447" s="1"/>
    </row>
    <row r="448" spans="32:47" x14ac:dyDescent="0.3">
      <c r="AF448" s="1"/>
      <c r="AG448" s="1"/>
      <c r="AH448" s="1"/>
      <c r="AI448" s="1"/>
      <c r="AJ448" s="1"/>
      <c r="AK448" s="1"/>
      <c r="AL448" s="1"/>
      <c r="AM448" s="1"/>
      <c r="AN448" s="1"/>
      <c r="AO448" s="1"/>
      <c r="AP448" s="1"/>
      <c r="AQ448" s="1"/>
      <c r="AR448" s="1"/>
      <c r="AS448" s="14"/>
      <c r="AT448" s="1"/>
      <c r="AU448" s="1"/>
    </row>
    <row r="449" spans="32:47" x14ac:dyDescent="0.3">
      <c r="AF449" s="1"/>
      <c r="AG449" s="1"/>
      <c r="AH449" s="1"/>
      <c r="AI449" s="1"/>
      <c r="AJ449" s="1"/>
      <c r="AK449" s="1"/>
      <c r="AL449" s="1"/>
      <c r="AM449" s="1"/>
      <c r="AN449" s="1"/>
      <c r="AO449" s="1"/>
      <c r="AP449" s="1"/>
      <c r="AQ449" s="1"/>
      <c r="AR449" s="1"/>
      <c r="AS449" s="14"/>
      <c r="AT449" s="1"/>
      <c r="AU449" s="1"/>
    </row>
    <row r="450" spans="32:47" x14ac:dyDescent="0.3">
      <c r="AF450" s="1"/>
      <c r="AG450" s="1"/>
      <c r="AH450" s="1"/>
      <c r="AI450" s="1"/>
      <c r="AJ450" s="1"/>
      <c r="AK450" s="1"/>
      <c r="AL450" s="1"/>
      <c r="AM450" s="1"/>
      <c r="AN450" s="1"/>
      <c r="AO450" s="1"/>
      <c r="AP450" s="1"/>
      <c r="AQ450" s="1"/>
      <c r="AR450" s="1"/>
      <c r="AS450" s="14"/>
      <c r="AT450" s="1"/>
      <c r="AU450" s="1"/>
    </row>
    <row r="451" spans="32:47" x14ac:dyDescent="0.3">
      <c r="AF451" s="1"/>
      <c r="AG451" s="1"/>
      <c r="AH451" s="1"/>
      <c r="AI451" s="1"/>
      <c r="AJ451" s="1"/>
      <c r="AK451" s="1"/>
      <c r="AL451" s="1"/>
      <c r="AM451" s="1"/>
      <c r="AN451" s="1"/>
      <c r="AO451" s="1"/>
      <c r="AP451" s="1"/>
      <c r="AQ451" s="1"/>
      <c r="AR451" s="1"/>
      <c r="AS451" s="14"/>
      <c r="AT451" s="1"/>
      <c r="AU451" s="1"/>
    </row>
    <row r="452" spans="32:47" x14ac:dyDescent="0.3">
      <c r="AF452" s="1"/>
      <c r="AG452" s="1"/>
      <c r="AH452" s="1"/>
      <c r="AI452" s="1"/>
      <c r="AJ452" s="1"/>
      <c r="AK452" s="1"/>
      <c r="AL452" s="1"/>
      <c r="AM452" s="1"/>
      <c r="AN452" s="1"/>
      <c r="AO452" s="1"/>
      <c r="AP452" s="1"/>
      <c r="AQ452" s="1"/>
      <c r="AR452" s="1"/>
      <c r="AS452" s="14"/>
      <c r="AT452" s="1"/>
      <c r="AU452" s="1"/>
    </row>
    <row r="453" spans="32:47" x14ac:dyDescent="0.3">
      <c r="AF453" s="1"/>
      <c r="AG453" s="1"/>
      <c r="AH453" s="1"/>
      <c r="AI453" s="1"/>
      <c r="AJ453" s="1"/>
      <c r="AK453" s="1"/>
      <c r="AL453" s="1"/>
      <c r="AM453" s="1"/>
      <c r="AN453" s="1"/>
      <c r="AO453" s="1"/>
      <c r="AP453" s="1"/>
      <c r="AQ453" s="1"/>
      <c r="AR453" s="1"/>
      <c r="AS453" s="14"/>
      <c r="AT453" s="1"/>
      <c r="AU453" s="1"/>
    </row>
    <row r="454" spans="32:47" x14ac:dyDescent="0.3">
      <c r="AF454" s="1"/>
      <c r="AG454" s="1"/>
      <c r="AH454" s="1"/>
      <c r="AI454" s="1"/>
      <c r="AJ454" s="1"/>
      <c r="AK454" s="1"/>
      <c r="AL454" s="1"/>
      <c r="AM454" s="1"/>
      <c r="AN454" s="1"/>
      <c r="AO454" s="1"/>
      <c r="AP454" s="1"/>
      <c r="AQ454" s="1"/>
      <c r="AR454" s="1"/>
      <c r="AS454" s="14"/>
      <c r="AT454" s="1"/>
      <c r="AU454" s="1"/>
    </row>
    <row r="455" spans="32:47" x14ac:dyDescent="0.3">
      <c r="AF455" s="1"/>
      <c r="AG455" s="1"/>
      <c r="AH455" s="1"/>
      <c r="AI455" s="1"/>
      <c r="AJ455" s="1"/>
      <c r="AK455" s="1"/>
      <c r="AL455" s="1"/>
      <c r="AM455" s="1"/>
      <c r="AN455" s="1"/>
      <c r="AO455" s="1"/>
      <c r="AP455" s="1"/>
      <c r="AQ455" s="1"/>
      <c r="AR455" s="1"/>
      <c r="AS455" s="14"/>
      <c r="AT455" s="1"/>
      <c r="AU455" s="1"/>
    </row>
    <row r="456" spans="32:47" x14ac:dyDescent="0.3">
      <c r="AF456" s="1"/>
      <c r="AG456" s="1"/>
      <c r="AH456" s="1"/>
      <c r="AI456" s="1"/>
      <c r="AJ456" s="1"/>
      <c r="AK456" s="1"/>
      <c r="AL456" s="1"/>
      <c r="AM456" s="1"/>
      <c r="AN456" s="1"/>
      <c r="AO456" s="1"/>
      <c r="AP456" s="1"/>
      <c r="AQ456" s="1"/>
      <c r="AR456" s="1"/>
      <c r="AS456" s="14"/>
      <c r="AT456" s="1"/>
      <c r="AU456" s="1"/>
    </row>
    <row r="457" spans="32:47" x14ac:dyDescent="0.3">
      <c r="AF457" s="1"/>
      <c r="AG457" s="1"/>
      <c r="AH457" s="1"/>
      <c r="AI457" s="1"/>
      <c r="AJ457" s="1"/>
      <c r="AK457" s="1"/>
      <c r="AL457" s="1"/>
      <c r="AM457" s="1"/>
      <c r="AN457" s="1"/>
      <c r="AO457" s="1"/>
      <c r="AP457" s="1"/>
      <c r="AQ457" s="1"/>
      <c r="AR457" s="1"/>
      <c r="AS457" s="14"/>
      <c r="AT457" s="1"/>
      <c r="AU457" s="1"/>
    </row>
    <row r="458" spans="32:47" x14ac:dyDescent="0.3">
      <c r="AF458" s="1"/>
      <c r="AG458" s="1"/>
      <c r="AH458" s="1"/>
      <c r="AI458" s="1"/>
      <c r="AJ458" s="1"/>
      <c r="AK458" s="1"/>
      <c r="AL458" s="1"/>
      <c r="AM458" s="1"/>
      <c r="AN458" s="1"/>
      <c r="AO458" s="1"/>
      <c r="AP458" s="1"/>
      <c r="AQ458" s="1"/>
      <c r="AR458" s="1"/>
      <c r="AS458" s="14"/>
      <c r="AT458" s="1"/>
      <c r="AU458" s="1"/>
    </row>
    <row r="459" spans="32:47" x14ac:dyDescent="0.3">
      <c r="AF459" s="1"/>
      <c r="AG459" s="1"/>
      <c r="AH459" s="1"/>
      <c r="AI459" s="1"/>
      <c r="AJ459" s="1"/>
      <c r="AK459" s="1"/>
      <c r="AL459" s="1"/>
      <c r="AM459" s="1"/>
      <c r="AN459" s="1"/>
      <c r="AO459" s="1"/>
      <c r="AP459" s="1"/>
      <c r="AQ459" s="1"/>
      <c r="AR459" s="1"/>
      <c r="AS459" s="14"/>
      <c r="AT459" s="1"/>
      <c r="AU459" s="1"/>
    </row>
    <row r="460" spans="32:47" x14ac:dyDescent="0.3">
      <c r="AF460" s="1"/>
      <c r="AG460" s="1"/>
      <c r="AH460" s="1"/>
      <c r="AI460" s="1"/>
      <c r="AJ460" s="1"/>
      <c r="AK460" s="1"/>
      <c r="AL460" s="1"/>
      <c r="AM460" s="1"/>
      <c r="AN460" s="1"/>
      <c r="AO460" s="1"/>
      <c r="AP460" s="1"/>
      <c r="AQ460" s="1"/>
      <c r="AR460" s="1"/>
      <c r="AS460" s="14"/>
      <c r="AT460" s="1"/>
      <c r="AU460" s="1"/>
    </row>
    <row r="461" spans="32:47" x14ac:dyDescent="0.3">
      <c r="AF461" s="1"/>
      <c r="AG461" s="1"/>
      <c r="AH461" s="1"/>
      <c r="AI461" s="1"/>
      <c r="AJ461" s="1"/>
      <c r="AK461" s="1"/>
      <c r="AL461" s="1"/>
      <c r="AM461" s="1"/>
      <c r="AN461" s="1"/>
      <c r="AO461" s="1"/>
      <c r="AP461" s="1"/>
      <c r="AQ461" s="1"/>
      <c r="AR461" s="1"/>
      <c r="AS461" s="14"/>
      <c r="AT461" s="1"/>
      <c r="AU461" s="1"/>
    </row>
    <row r="462" spans="32:47" x14ac:dyDescent="0.3">
      <c r="AF462" s="1"/>
      <c r="AG462" s="1"/>
      <c r="AH462" s="1"/>
      <c r="AI462" s="1"/>
      <c r="AJ462" s="1"/>
      <c r="AK462" s="1"/>
      <c r="AL462" s="1"/>
      <c r="AM462" s="1"/>
      <c r="AN462" s="1"/>
      <c r="AO462" s="1"/>
      <c r="AP462" s="1"/>
      <c r="AQ462" s="1"/>
      <c r="AR462" s="1"/>
      <c r="AS462" s="14"/>
      <c r="AT462" s="1"/>
      <c r="AU462" s="1"/>
    </row>
    <row r="463" spans="32:47" x14ac:dyDescent="0.3">
      <c r="AF463" s="1"/>
      <c r="AG463" s="1"/>
      <c r="AH463" s="1"/>
      <c r="AI463" s="1"/>
      <c r="AJ463" s="1"/>
      <c r="AK463" s="1"/>
      <c r="AL463" s="1"/>
      <c r="AM463" s="1"/>
      <c r="AN463" s="1"/>
      <c r="AO463" s="1"/>
      <c r="AP463" s="1"/>
      <c r="AQ463" s="1"/>
      <c r="AR463" s="1"/>
      <c r="AS463" s="14"/>
      <c r="AT463" s="1"/>
      <c r="AU463" s="1"/>
    </row>
    <row r="464" spans="32:47" x14ac:dyDescent="0.3">
      <c r="AF464" s="1"/>
      <c r="AG464" s="1"/>
      <c r="AH464" s="1"/>
      <c r="AI464" s="1"/>
      <c r="AJ464" s="1"/>
      <c r="AK464" s="1"/>
      <c r="AL464" s="1"/>
      <c r="AM464" s="1"/>
      <c r="AN464" s="1"/>
      <c r="AO464" s="1"/>
      <c r="AP464" s="1"/>
      <c r="AQ464" s="1"/>
      <c r="AR464" s="1"/>
      <c r="AS464" s="14"/>
      <c r="AT464" s="1"/>
      <c r="AU464" s="1"/>
    </row>
    <row r="465" spans="32:47" x14ac:dyDescent="0.3">
      <c r="AF465" s="1"/>
      <c r="AG465" s="1"/>
      <c r="AH465" s="1"/>
      <c r="AI465" s="1"/>
      <c r="AJ465" s="1"/>
      <c r="AK465" s="1"/>
      <c r="AL465" s="1"/>
      <c r="AM465" s="1"/>
      <c r="AN465" s="1"/>
      <c r="AO465" s="1"/>
      <c r="AP465" s="1"/>
      <c r="AQ465" s="1"/>
      <c r="AR465" s="1"/>
      <c r="AS465" s="14"/>
      <c r="AT465" s="1"/>
      <c r="AU465" s="1"/>
    </row>
    <row r="466" spans="32:47" x14ac:dyDescent="0.3">
      <c r="AF466" s="1"/>
      <c r="AG466" s="1"/>
      <c r="AH466" s="1"/>
      <c r="AI466" s="1"/>
      <c r="AJ466" s="1"/>
      <c r="AK466" s="1"/>
      <c r="AL466" s="1"/>
      <c r="AM466" s="1"/>
      <c r="AN466" s="1"/>
      <c r="AO466" s="1"/>
      <c r="AP466" s="1"/>
      <c r="AQ466" s="1"/>
      <c r="AR466" s="1"/>
      <c r="AS466" s="14"/>
      <c r="AT466" s="1"/>
      <c r="AU466" s="1"/>
    </row>
    <row r="467" spans="32:47" x14ac:dyDescent="0.3">
      <c r="AF467" s="1"/>
      <c r="AG467" s="1"/>
      <c r="AH467" s="1"/>
      <c r="AI467" s="1"/>
      <c r="AJ467" s="1"/>
      <c r="AK467" s="1"/>
      <c r="AL467" s="1"/>
      <c r="AM467" s="1"/>
      <c r="AN467" s="1"/>
      <c r="AO467" s="1"/>
      <c r="AP467" s="1"/>
      <c r="AQ467" s="1"/>
      <c r="AR467" s="1"/>
      <c r="AS467" s="14"/>
      <c r="AT467" s="1"/>
      <c r="AU467" s="1"/>
    </row>
    <row r="468" spans="32:47" x14ac:dyDescent="0.3">
      <c r="AF468" s="1"/>
      <c r="AG468" s="1"/>
      <c r="AH468" s="1"/>
      <c r="AI468" s="1"/>
      <c r="AJ468" s="1"/>
      <c r="AK468" s="1"/>
      <c r="AL468" s="1"/>
      <c r="AM468" s="1"/>
      <c r="AN468" s="1"/>
      <c r="AO468" s="1"/>
      <c r="AP468" s="1"/>
      <c r="AQ468" s="1"/>
      <c r="AR468" s="1"/>
      <c r="AS468" s="14"/>
      <c r="AT468" s="1"/>
      <c r="AU468" s="1"/>
    </row>
    <row r="469" spans="32:47" x14ac:dyDescent="0.3">
      <c r="AF469" s="1"/>
      <c r="AG469" s="1"/>
      <c r="AH469" s="1"/>
      <c r="AI469" s="1"/>
      <c r="AJ469" s="1"/>
      <c r="AK469" s="1"/>
      <c r="AL469" s="1"/>
      <c r="AM469" s="1"/>
      <c r="AN469" s="1"/>
      <c r="AO469" s="1"/>
      <c r="AP469" s="1"/>
      <c r="AQ469" s="1"/>
      <c r="AR469" s="1"/>
      <c r="AS469" s="14"/>
      <c r="AT469" s="1"/>
      <c r="AU469" s="1"/>
    </row>
    <row r="470" spans="32:47" x14ac:dyDescent="0.3">
      <c r="AF470" s="1"/>
      <c r="AG470" s="1"/>
      <c r="AH470" s="1"/>
      <c r="AI470" s="1"/>
      <c r="AJ470" s="1"/>
      <c r="AK470" s="1"/>
      <c r="AL470" s="1"/>
      <c r="AM470" s="1"/>
      <c r="AN470" s="1"/>
      <c r="AO470" s="1"/>
      <c r="AP470" s="1"/>
      <c r="AQ470" s="1"/>
      <c r="AR470" s="1"/>
      <c r="AS470" s="14"/>
      <c r="AT470" s="1"/>
      <c r="AU470" s="1"/>
    </row>
    <row r="471" spans="32:47" x14ac:dyDescent="0.3">
      <c r="AF471" s="1"/>
      <c r="AG471" s="1"/>
      <c r="AH471" s="1"/>
      <c r="AI471" s="1"/>
      <c r="AJ471" s="1"/>
      <c r="AK471" s="1"/>
      <c r="AL471" s="1"/>
      <c r="AM471" s="1"/>
      <c r="AN471" s="1"/>
      <c r="AO471" s="1"/>
      <c r="AP471" s="1"/>
      <c r="AQ471" s="1"/>
      <c r="AR471" s="1"/>
      <c r="AS471" s="14"/>
      <c r="AT471" s="1"/>
      <c r="AU471" s="1"/>
    </row>
    <row r="472" spans="32:47" x14ac:dyDescent="0.3">
      <c r="AF472" s="1"/>
      <c r="AG472" s="1"/>
      <c r="AH472" s="1"/>
      <c r="AI472" s="1"/>
      <c r="AJ472" s="1"/>
      <c r="AK472" s="1"/>
      <c r="AL472" s="1"/>
      <c r="AM472" s="1"/>
      <c r="AN472" s="1"/>
      <c r="AO472" s="1"/>
      <c r="AP472" s="1"/>
      <c r="AQ472" s="1"/>
      <c r="AR472" s="1"/>
      <c r="AS472" s="14"/>
      <c r="AT472" s="1"/>
      <c r="AU472" s="1"/>
    </row>
    <row r="473" spans="32:47" x14ac:dyDescent="0.3">
      <c r="AF473" s="1"/>
      <c r="AG473" s="1"/>
      <c r="AH473" s="1"/>
      <c r="AI473" s="1"/>
      <c r="AJ473" s="1"/>
      <c r="AK473" s="1"/>
      <c r="AL473" s="1"/>
      <c r="AM473" s="1"/>
      <c r="AN473" s="1"/>
      <c r="AO473" s="1"/>
      <c r="AP473" s="1"/>
      <c r="AQ473" s="1"/>
      <c r="AR473" s="1"/>
      <c r="AS473" s="14"/>
      <c r="AT473" s="1"/>
      <c r="AU473" s="1"/>
    </row>
    <row r="474" spans="32:47" x14ac:dyDescent="0.3">
      <c r="AF474" s="1"/>
      <c r="AG474" s="1"/>
      <c r="AH474" s="1"/>
      <c r="AI474" s="1"/>
      <c r="AJ474" s="1"/>
      <c r="AK474" s="1"/>
      <c r="AL474" s="1"/>
      <c r="AM474" s="1"/>
      <c r="AN474" s="1"/>
      <c r="AO474" s="1"/>
      <c r="AP474" s="1"/>
      <c r="AQ474" s="1"/>
      <c r="AR474" s="1"/>
      <c r="AS474" s="14"/>
      <c r="AT474" s="1"/>
      <c r="AU474" s="1"/>
    </row>
    <row r="475" spans="32:47" x14ac:dyDescent="0.3">
      <c r="AF475" s="1"/>
      <c r="AG475" s="1"/>
      <c r="AH475" s="1"/>
      <c r="AI475" s="1"/>
      <c r="AJ475" s="1"/>
      <c r="AK475" s="1"/>
      <c r="AL475" s="1"/>
      <c r="AM475" s="1"/>
      <c r="AN475" s="1"/>
      <c r="AO475" s="1"/>
      <c r="AP475" s="1"/>
      <c r="AQ475" s="1"/>
      <c r="AR475" s="1"/>
      <c r="AS475" s="14"/>
      <c r="AT475" s="1"/>
      <c r="AU475" s="1"/>
    </row>
    <row r="476" spans="32:47" x14ac:dyDescent="0.3">
      <c r="AF476" s="1"/>
      <c r="AG476" s="1"/>
      <c r="AH476" s="1"/>
      <c r="AI476" s="1"/>
      <c r="AJ476" s="1"/>
      <c r="AK476" s="1"/>
      <c r="AL476" s="1"/>
      <c r="AM476" s="1"/>
      <c r="AN476" s="1"/>
      <c r="AO476" s="1"/>
      <c r="AP476" s="1"/>
      <c r="AQ476" s="1"/>
      <c r="AR476" s="1"/>
      <c r="AS476" s="14"/>
      <c r="AT476" s="1"/>
      <c r="AU476" s="1"/>
    </row>
    <row r="477" spans="32:47" x14ac:dyDescent="0.3">
      <c r="AF477" s="1"/>
      <c r="AG477" s="1"/>
      <c r="AH477" s="1"/>
      <c r="AI477" s="1"/>
      <c r="AJ477" s="1"/>
      <c r="AK477" s="1"/>
      <c r="AL477" s="1"/>
      <c r="AM477" s="1"/>
      <c r="AN477" s="1"/>
      <c r="AO477" s="1"/>
      <c r="AP477" s="1"/>
      <c r="AQ477" s="1"/>
      <c r="AR477" s="1"/>
      <c r="AS477" s="14"/>
      <c r="AT477" s="1"/>
      <c r="AU477" s="1"/>
    </row>
    <row r="478" spans="32:47" x14ac:dyDescent="0.3">
      <c r="AF478" s="1"/>
      <c r="AG478" s="1"/>
      <c r="AH478" s="1"/>
      <c r="AI478" s="1"/>
      <c r="AJ478" s="1"/>
      <c r="AK478" s="1"/>
      <c r="AL478" s="1"/>
      <c r="AM478" s="1"/>
      <c r="AN478" s="1"/>
      <c r="AO478" s="1"/>
      <c r="AP478" s="1"/>
      <c r="AQ478" s="1"/>
      <c r="AR478" s="1"/>
      <c r="AS478" s="14"/>
      <c r="AT478" s="1"/>
      <c r="AU478" s="1"/>
    </row>
    <row r="479" spans="32:47" x14ac:dyDescent="0.3">
      <c r="AF479" s="1"/>
      <c r="AG479" s="1"/>
      <c r="AH479" s="1"/>
      <c r="AI479" s="1"/>
      <c r="AJ479" s="1"/>
      <c r="AK479" s="1"/>
      <c r="AL479" s="1"/>
      <c r="AM479" s="1"/>
      <c r="AN479" s="1"/>
      <c r="AO479" s="1"/>
      <c r="AP479" s="1"/>
      <c r="AQ479" s="1"/>
      <c r="AR479" s="1"/>
      <c r="AS479" s="14"/>
      <c r="AT479" s="1"/>
      <c r="AU479" s="1"/>
    </row>
    <row r="480" spans="32:47" x14ac:dyDescent="0.3">
      <c r="AF480" s="1"/>
      <c r="AG480" s="1"/>
      <c r="AH480" s="1"/>
      <c r="AI480" s="1"/>
      <c r="AJ480" s="1"/>
      <c r="AK480" s="1"/>
      <c r="AL480" s="1"/>
      <c r="AM480" s="1"/>
      <c r="AN480" s="1"/>
      <c r="AO480" s="1"/>
      <c r="AP480" s="1"/>
      <c r="AQ480" s="1"/>
      <c r="AR480" s="1"/>
      <c r="AS480" s="14"/>
      <c r="AT480" s="1"/>
      <c r="AU480" s="1"/>
    </row>
    <row r="481" spans="32:47" x14ac:dyDescent="0.3">
      <c r="AF481" s="1"/>
      <c r="AG481" s="1"/>
      <c r="AH481" s="1"/>
      <c r="AI481" s="1"/>
      <c r="AJ481" s="1"/>
      <c r="AK481" s="1"/>
      <c r="AL481" s="1"/>
      <c r="AM481" s="1"/>
      <c r="AN481" s="1"/>
      <c r="AO481" s="1"/>
      <c r="AP481" s="1"/>
      <c r="AQ481" s="1"/>
      <c r="AR481" s="1"/>
      <c r="AS481" s="14"/>
      <c r="AT481" s="1"/>
      <c r="AU481" s="1"/>
    </row>
    <row r="482" spans="32:47" x14ac:dyDescent="0.3">
      <c r="AF482" s="1"/>
      <c r="AG482" s="1"/>
      <c r="AH482" s="1"/>
      <c r="AI482" s="1"/>
      <c r="AJ482" s="1"/>
      <c r="AK482" s="1"/>
      <c r="AL482" s="1"/>
      <c r="AM482" s="1"/>
      <c r="AN482" s="1"/>
      <c r="AO482" s="1"/>
      <c r="AP482" s="1"/>
      <c r="AQ482" s="1"/>
      <c r="AR482" s="1"/>
      <c r="AS482" s="14"/>
      <c r="AT482" s="1"/>
      <c r="AU482" s="1"/>
    </row>
    <row r="483" spans="32:47" x14ac:dyDescent="0.3">
      <c r="AF483" s="1"/>
      <c r="AG483" s="1"/>
      <c r="AH483" s="1"/>
      <c r="AI483" s="1"/>
      <c r="AJ483" s="1"/>
      <c r="AK483" s="1"/>
      <c r="AL483" s="1"/>
      <c r="AM483" s="1"/>
      <c r="AN483" s="1"/>
      <c r="AO483" s="1"/>
      <c r="AP483" s="1"/>
      <c r="AQ483" s="1"/>
      <c r="AR483" s="1"/>
      <c r="AS483" s="14"/>
      <c r="AT483" s="1"/>
      <c r="AU483" s="1"/>
    </row>
    <row r="484" spans="32:47" x14ac:dyDescent="0.3">
      <c r="AF484" s="1"/>
      <c r="AG484" s="1"/>
      <c r="AH484" s="1"/>
      <c r="AI484" s="1"/>
      <c r="AJ484" s="1"/>
      <c r="AK484" s="1"/>
      <c r="AL484" s="1"/>
      <c r="AM484" s="1"/>
      <c r="AN484" s="1"/>
      <c r="AO484" s="1"/>
      <c r="AP484" s="1"/>
      <c r="AQ484" s="1"/>
      <c r="AR484" s="1"/>
      <c r="AS484" s="14"/>
      <c r="AT484" s="1"/>
      <c r="AU484" s="1"/>
    </row>
    <row r="485" spans="32:47" x14ac:dyDescent="0.3">
      <c r="AF485" s="1"/>
      <c r="AG485" s="1"/>
      <c r="AH485" s="1"/>
      <c r="AI485" s="1"/>
      <c r="AJ485" s="1"/>
      <c r="AK485" s="1"/>
      <c r="AL485" s="1"/>
      <c r="AM485" s="1"/>
      <c r="AN485" s="1"/>
      <c r="AO485" s="1"/>
      <c r="AP485" s="1"/>
      <c r="AQ485" s="1"/>
      <c r="AR485" s="1"/>
      <c r="AS485" s="14"/>
      <c r="AT485" s="1"/>
      <c r="AU485" s="1"/>
    </row>
    <row r="486" spans="32:47" x14ac:dyDescent="0.3">
      <c r="AF486" s="1"/>
      <c r="AG486" s="1"/>
      <c r="AH486" s="1"/>
      <c r="AI486" s="1"/>
      <c r="AJ486" s="1"/>
      <c r="AK486" s="1"/>
      <c r="AL486" s="1"/>
      <c r="AM486" s="1"/>
      <c r="AN486" s="1"/>
      <c r="AO486" s="1"/>
      <c r="AP486" s="1"/>
      <c r="AQ486" s="1"/>
      <c r="AR486" s="1"/>
      <c r="AS486" s="14"/>
      <c r="AT486" s="1"/>
      <c r="AU486" s="1"/>
    </row>
    <row r="487" spans="32:47" x14ac:dyDescent="0.3">
      <c r="AF487" s="1"/>
      <c r="AG487" s="1"/>
      <c r="AH487" s="1"/>
      <c r="AI487" s="1"/>
      <c r="AJ487" s="1"/>
      <c r="AK487" s="1"/>
      <c r="AL487" s="1"/>
      <c r="AM487" s="1"/>
      <c r="AN487" s="1"/>
      <c r="AO487" s="1"/>
      <c r="AP487" s="1"/>
      <c r="AQ487" s="1"/>
      <c r="AR487" s="1"/>
      <c r="AS487" s="14"/>
      <c r="AT487" s="1"/>
      <c r="AU487" s="1"/>
    </row>
    <row r="488" spans="32:47" x14ac:dyDescent="0.3">
      <c r="AF488" s="1"/>
      <c r="AG488" s="1"/>
      <c r="AH488" s="1"/>
      <c r="AI488" s="1"/>
      <c r="AJ488" s="1"/>
      <c r="AK488" s="1"/>
      <c r="AL488" s="1"/>
      <c r="AM488" s="1"/>
      <c r="AN488" s="1"/>
      <c r="AO488" s="1"/>
      <c r="AP488" s="1"/>
      <c r="AQ488" s="1"/>
      <c r="AR488" s="1"/>
      <c r="AS488" s="14"/>
      <c r="AT488" s="1"/>
      <c r="AU488" s="1"/>
    </row>
    <row r="489" spans="32:47" x14ac:dyDescent="0.3">
      <c r="AF489" s="1"/>
      <c r="AG489" s="1"/>
      <c r="AH489" s="1"/>
      <c r="AI489" s="1"/>
      <c r="AJ489" s="1"/>
      <c r="AK489" s="1"/>
      <c r="AL489" s="1"/>
      <c r="AM489" s="1"/>
      <c r="AN489" s="1"/>
      <c r="AO489" s="1"/>
      <c r="AP489" s="1"/>
      <c r="AQ489" s="1"/>
      <c r="AR489" s="1"/>
      <c r="AS489" s="14"/>
      <c r="AT489" s="1"/>
      <c r="AU489" s="1"/>
    </row>
    <row r="490" spans="32:47" x14ac:dyDescent="0.3">
      <c r="AF490" s="1"/>
      <c r="AG490" s="1"/>
      <c r="AH490" s="1"/>
      <c r="AI490" s="1"/>
      <c r="AJ490" s="1"/>
      <c r="AK490" s="1"/>
      <c r="AL490" s="1"/>
      <c r="AM490" s="1"/>
      <c r="AN490" s="1"/>
      <c r="AO490" s="1"/>
      <c r="AP490" s="1"/>
      <c r="AQ490" s="1"/>
      <c r="AR490" s="1"/>
      <c r="AS490" s="14"/>
      <c r="AT490" s="1"/>
      <c r="AU490" s="1"/>
    </row>
    <row r="491" spans="32:47" x14ac:dyDescent="0.3">
      <c r="AF491" s="1"/>
      <c r="AG491" s="1"/>
      <c r="AH491" s="1"/>
      <c r="AI491" s="1"/>
      <c r="AJ491" s="1"/>
      <c r="AK491" s="1"/>
      <c r="AL491" s="1"/>
      <c r="AM491" s="1"/>
      <c r="AN491" s="1"/>
      <c r="AO491" s="1"/>
      <c r="AP491" s="1"/>
      <c r="AQ491" s="1"/>
      <c r="AR491" s="1"/>
      <c r="AS491" s="14"/>
      <c r="AT491" s="1"/>
      <c r="AU491" s="1"/>
    </row>
    <row r="492" spans="32:47" x14ac:dyDescent="0.3">
      <c r="AF492" s="1"/>
      <c r="AG492" s="1"/>
      <c r="AH492" s="1"/>
      <c r="AI492" s="1"/>
      <c r="AJ492" s="1"/>
      <c r="AK492" s="1"/>
      <c r="AL492" s="1"/>
      <c r="AM492" s="1"/>
      <c r="AN492" s="1"/>
      <c r="AO492" s="1"/>
      <c r="AP492" s="1"/>
      <c r="AQ492" s="1"/>
      <c r="AR492" s="1"/>
      <c r="AS492" s="14"/>
      <c r="AT492" s="1"/>
      <c r="AU492" s="1"/>
    </row>
    <row r="493" spans="32:47" x14ac:dyDescent="0.3">
      <c r="AF493" s="1"/>
      <c r="AG493" s="1"/>
      <c r="AH493" s="1"/>
      <c r="AI493" s="1"/>
      <c r="AJ493" s="1"/>
      <c r="AK493" s="1"/>
      <c r="AL493" s="1"/>
      <c r="AM493" s="1"/>
      <c r="AN493" s="1"/>
      <c r="AO493" s="1"/>
      <c r="AP493" s="1"/>
      <c r="AQ493" s="1"/>
      <c r="AR493" s="1"/>
      <c r="AS493" s="14"/>
      <c r="AT493" s="1"/>
      <c r="AU493" s="1"/>
    </row>
    <row r="494" spans="32:47" x14ac:dyDescent="0.3">
      <c r="AF494" s="1"/>
      <c r="AG494" s="1"/>
      <c r="AH494" s="1"/>
      <c r="AI494" s="1"/>
      <c r="AJ494" s="1"/>
      <c r="AK494" s="1"/>
      <c r="AL494" s="1"/>
      <c r="AM494" s="1"/>
      <c r="AN494" s="1"/>
      <c r="AO494" s="1"/>
      <c r="AP494" s="1"/>
      <c r="AQ494" s="1"/>
      <c r="AR494" s="1"/>
      <c r="AS494" s="14"/>
      <c r="AT494" s="1"/>
      <c r="AU494" s="1"/>
    </row>
    <row r="495" spans="32:47" x14ac:dyDescent="0.3">
      <c r="AF495" s="1"/>
      <c r="AG495" s="1"/>
      <c r="AH495" s="1"/>
      <c r="AI495" s="1"/>
      <c r="AJ495" s="1"/>
      <c r="AK495" s="1"/>
      <c r="AL495" s="1"/>
      <c r="AM495" s="1"/>
      <c r="AN495" s="1"/>
      <c r="AO495" s="1"/>
      <c r="AP495" s="1"/>
      <c r="AQ495" s="1"/>
      <c r="AR495" s="1"/>
      <c r="AS495" s="14"/>
      <c r="AT495" s="1"/>
      <c r="AU495" s="1"/>
    </row>
    <row r="496" spans="32:47" x14ac:dyDescent="0.3">
      <c r="AF496" s="1"/>
      <c r="AG496" s="1"/>
      <c r="AH496" s="1"/>
      <c r="AI496" s="1"/>
      <c r="AJ496" s="1"/>
      <c r="AK496" s="1"/>
      <c r="AL496" s="1"/>
      <c r="AM496" s="1"/>
      <c r="AN496" s="1"/>
      <c r="AO496" s="1"/>
      <c r="AP496" s="1"/>
      <c r="AQ496" s="1"/>
      <c r="AR496" s="1"/>
      <c r="AS496" s="14"/>
      <c r="AT496" s="1"/>
      <c r="AU496" s="1"/>
    </row>
    <row r="497" spans="32:47" x14ac:dyDescent="0.3">
      <c r="AF497" s="1"/>
      <c r="AG497" s="1"/>
      <c r="AH497" s="1"/>
      <c r="AI497" s="1"/>
      <c r="AJ497" s="1"/>
      <c r="AK497" s="1"/>
      <c r="AL497" s="1"/>
      <c r="AM497" s="1"/>
      <c r="AN497" s="1"/>
      <c r="AO497" s="1"/>
      <c r="AP497" s="1"/>
      <c r="AQ497" s="1"/>
      <c r="AR497" s="1"/>
      <c r="AS497" s="14"/>
      <c r="AT497" s="1"/>
      <c r="AU497" s="1"/>
    </row>
    <row r="498" spans="32:47" x14ac:dyDescent="0.3">
      <c r="AF498" s="1"/>
      <c r="AG498" s="1"/>
      <c r="AH498" s="1"/>
      <c r="AI498" s="1"/>
      <c r="AJ498" s="1"/>
      <c r="AK498" s="1"/>
      <c r="AL498" s="1"/>
      <c r="AM498" s="1"/>
      <c r="AN498" s="1"/>
      <c r="AO498" s="1"/>
      <c r="AP498" s="1"/>
      <c r="AQ498" s="1"/>
      <c r="AR498" s="1"/>
      <c r="AS498" s="14"/>
      <c r="AT498" s="1"/>
      <c r="AU498" s="1"/>
    </row>
    <row r="499" spans="32:47" x14ac:dyDescent="0.3">
      <c r="AF499" s="1"/>
      <c r="AG499" s="1"/>
      <c r="AH499" s="1"/>
      <c r="AI499" s="1"/>
      <c r="AJ499" s="1"/>
      <c r="AK499" s="1"/>
      <c r="AL499" s="1"/>
      <c r="AM499" s="1"/>
      <c r="AN499" s="1"/>
      <c r="AO499" s="1"/>
      <c r="AP499" s="1"/>
      <c r="AQ499" s="1"/>
      <c r="AR499" s="1"/>
      <c r="AS499" s="14"/>
      <c r="AT499" s="1"/>
      <c r="AU499" s="1"/>
    </row>
    <row r="500" spans="32:47" x14ac:dyDescent="0.3">
      <c r="AF500" s="1"/>
      <c r="AG500" s="1"/>
      <c r="AH500" s="1"/>
      <c r="AI500" s="1"/>
      <c r="AJ500" s="1"/>
      <c r="AK500" s="1"/>
      <c r="AL500" s="1"/>
      <c r="AM500" s="1"/>
      <c r="AN500" s="1"/>
      <c r="AO500" s="1"/>
      <c r="AP500" s="1"/>
      <c r="AQ500" s="1"/>
      <c r="AR500" s="1"/>
      <c r="AS500" s="14"/>
      <c r="AT500" s="1"/>
      <c r="AU500" s="1"/>
    </row>
    <row r="501" spans="32:47" x14ac:dyDescent="0.3">
      <c r="AF501" s="1"/>
      <c r="AG501" s="1"/>
      <c r="AH501" s="1"/>
      <c r="AI501" s="1"/>
      <c r="AJ501" s="1"/>
      <c r="AK501" s="1"/>
      <c r="AL501" s="1"/>
      <c r="AM501" s="1"/>
      <c r="AN501" s="1"/>
      <c r="AO501" s="1"/>
      <c r="AP501" s="1"/>
      <c r="AQ501" s="1"/>
      <c r="AR501" s="1"/>
      <c r="AS501" s="14"/>
      <c r="AT501" s="1"/>
      <c r="AU501" s="1"/>
    </row>
    <row r="502" spans="32:47" x14ac:dyDescent="0.3">
      <c r="AF502" s="1"/>
      <c r="AG502" s="1"/>
      <c r="AH502" s="1"/>
      <c r="AI502" s="1"/>
      <c r="AJ502" s="1"/>
      <c r="AK502" s="1"/>
      <c r="AL502" s="1"/>
      <c r="AM502" s="1"/>
      <c r="AN502" s="1"/>
      <c r="AO502" s="1"/>
      <c r="AP502" s="1"/>
      <c r="AQ502" s="1"/>
      <c r="AR502" s="1"/>
      <c r="AS502" s="14"/>
      <c r="AT502" s="1"/>
      <c r="AU502" s="1"/>
    </row>
    <row r="503" spans="32:47" x14ac:dyDescent="0.3">
      <c r="AF503" s="1"/>
      <c r="AG503" s="1"/>
      <c r="AH503" s="1"/>
      <c r="AI503" s="1"/>
      <c r="AJ503" s="1"/>
      <c r="AK503" s="1"/>
      <c r="AL503" s="1"/>
      <c r="AM503" s="1"/>
      <c r="AN503" s="1"/>
      <c r="AO503" s="1"/>
      <c r="AP503" s="1"/>
      <c r="AQ503" s="1"/>
      <c r="AR503" s="1"/>
      <c r="AS503" s="14"/>
      <c r="AT503" s="1"/>
      <c r="AU503" s="1"/>
    </row>
    <row r="504" spans="32:47" x14ac:dyDescent="0.3">
      <c r="AF504" s="1"/>
      <c r="AG504" s="1"/>
      <c r="AH504" s="1"/>
      <c r="AI504" s="1"/>
      <c r="AJ504" s="1"/>
      <c r="AK504" s="1"/>
      <c r="AL504" s="1"/>
      <c r="AM504" s="1"/>
      <c r="AN504" s="1"/>
      <c r="AO504" s="1"/>
      <c r="AP504" s="1"/>
      <c r="AQ504" s="1"/>
      <c r="AR504" s="1"/>
      <c r="AS504" s="14"/>
      <c r="AT504" s="1"/>
      <c r="AU504" s="1"/>
    </row>
    <row r="505" spans="32:47" x14ac:dyDescent="0.3">
      <c r="AF505" s="1"/>
      <c r="AG505" s="1"/>
      <c r="AH505" s="1"/>
      <c r="AI505" s="1"/>
      <c r="AJ505" s="1"/>
      <c r="AK505" s="1"/>
      <c r="AL505" s="1"/>
      <c r="AM505" s="1"/>
      <c r="AN505" s="1"/>
      <c r="AO505" s="1"/>
      <c r="AP505" s="1"/>
      <c r="AQ505" s="1"/>
      <c r="AR505" s="1"/>
      <c r="AS505" s="14"/>
      <c r="AT505" s="1"/>
      <c r="AU505" s="1"/>
    </row>
    <row r="506" spans="32:47" x14ac:dyDescent="0.3">
      <c r="AF506" s="1"/>
      <c r="AG506" s="1"/>
      <c r="AH506" s="1"/>
      <c r="AI506" s="1"/>
      <c r="AJ506" s="1"/>
      <c r="AK506" s="1"/>
      <c r="AL506" s="1"/>
      <c r="AM506" s="1"/>
      <c r="AN506" s="1"/>
      <c r="AO506" s="1"/>
      <c r="AP506" s="1"/>
      <c r="AQ506" s="1"/>
      <c r="AR506" s="1"/>
      <c r="AS506" s="14"/>
      <c r="AT506" s="1"/>
      <c r="AU506" s="1"/>
    </row>
    <row r="507" spans="32:47" x14ac:dyDescent="0.3">
      <c r="AF507" s="1"/>
      <c r="AG507" s="1"/>
      <c r="AH507" s="1"/>
      <c r="AI507" s="1"/>
      <c r="AJ507" s="1"/>
      <c r="AK507" s="1"/>
      <c r="AL507" s="1"/>
      <c r="AM507" s="1"/>
      <c r="AN507" s="1"/>
      <c r="AO507" s="1"/>
      <c r="AP507" s="1"/>
      <c r="AQ507" s="1"/>
      <c r="AR507" s="1"/>
      <c r="AS507" s="14"/>
      <c r="AT507" s="1"/>
      <c r="AU507" s="1"/>
    </row>
    <row r="508" spans="32:47" x14ac:dyDescent="0.3">
      <c r="AF508" s="1"/>
      <c r="AG508" s="1"/>
      <c r="AH508" s="1"/>
      <c r="AI508" s="1"/>
      <c r="AJ508" s="1"/>
      <c r="AK508" s="1"/>
      <c r="AL508" s="1"/>
      <c r="AM508" s="1"/>
      <c r="AN508" s="1"/>
      <c r="AO508" s="1"/>
      <c r="AP508" s="1"/>
      <c r="AQ508" s="1"/>
      <c r="AR508" s="1"/>
      <c r="AS508" s="14"/>
      <c r="AT508" s="1"/>
      <c r="AU508" s="1"/>
    </row>
    <row r="509" spans="32:47" x14ac:dyDescent="0.3">
      <c r="AF509" s="1"/>
      <c r="AG509" s="1"/>
      <c r="AH509" s="1"/>
      <c r="AI509" s="1"/>
      <c r="AJ509" s="1"/>
      <c r="AK509" s="1"/>
      <c r="AL509" s="1"/>
      <c r="AM509" s="1"/>
      <c r="AN509" s="1"/>
      <c r="AO509" s="1"/>
      <c r="AP509" s="1"/>
      <c r="AQ509" s="1"/>
      <c r="AR509" s="1"/>
      <c r="AS509" s="14"/>
      <c r="AT509" s="1"/>
      <c r="AU509" s="1"/>
    </row>
    <row r="510" spans="32:47" x14ac:dyDescent="0.3">
      <c r="AF510" s="1"/>
      <c r="AG510" s="1"/>
      <c r="AH510" s="1"/>
      <c r="AI510" s="1"/>
      <c r="AJ510" s="1"/>
      <c r="AK510" s="1"/>
      <c r="AL510" s="1"/>
      <c r="AM510" s="1"/>
      <c r="AN510" s="1"/>
      <c r="AO510" s="1"/>
      <c r="AP510" s="1"/>
      <c r="AQ510" s="1"/>
      <c r="AR510" s="1"/>
      <c r="AS510" s="14"/>
      <c r="AT510" s="1"/>
      <c r="AU510" s="1"/>
    </row>
    <row r="511" spans="32:47" x14ac:dyDescent="0.3">
      <c r="AF511" s="1"/>
      <c r="AG511" s="1"/>
      <c r="AH511" s="1"/>
      <c r="AI511" s="1"/>
      <c r="AJ511" s="1"/>
      <c r="AK511" s="1"/>
      <c r="AL511" s="1"/>
      <c r="AM511" s="1"/>
      <c r="AN511" s="1"/>
      <c r="AO511" s="1"/>
      <c r="AP511" s="1"/>
      <c r="AQ511" s="1"/>
      <c r="AR511" s="1"/>
      <c r="AS511" s="14"/>
      <c r="AT511" s="1"/>
      <c r="AU511" s="1"/>
    </row>
    <row r="512" spans="32:47" x14ac:dyDescent="0.3">
      <c r="AF512" s="1"/>
      <c r="AG512" s="1"/>
      <c r="AH512" s="1"/>
      <c r="AI512" s="1"/>
      <c r="AJ512" s="1"/>
      <c r="AK512" s="1"/>
      <c r="AL512" s="1"/>
      <c r="AM512" s="1"/>
      <c r="AN512" s="1"/>
      <c r="AO512" s="1"/>
      <c r="AP512" s="1"/>
      <c r="AQ512" s="1"/>
      <c r="AR512" s="1"/>
      <c r="AS512" s="14"/>
      <c r="AT512" s="1"/>
      <c r="AU512" s="1"/>
    </row>
    <row r="513" spans="32:47" x14ac:dyDescent="0.3">
      <c r="AF513" s="1"/>
      <c r="AG513" s="1"/>
      <c r="AH513" s="1"/>
      <c r="AI513" s="1"/>
      <c r="AJ513" s="1"/>
      <c r="AK513" s="1"/>
      <c r="AL513" s="1"/>
      <c r="AM513" s="1"/>
      <c r="AN513" s="1"/>
      <c r="AO513" s="1"/>
      <c r="AP513" s="1"/>
      <c r="AQ513" s="1"/>
      <c r="AR513" s="1"/>
      <c r="AS513" s="14"/>
      <c r="AT513" s="1"/>
      <c r="AU513" s="1"/>
    </row>
    <row r="514" spans="32:47" x14ac:dyDescent="0.3">
      <c r="AF514" s="1"/>
      <c r="AG514" s="1"/>
      <c r="AH514" s="1"/>
      <c r="AI514" s="1"/>
      <c r="AJ514" s="1"/>
      <c r="AK514" s="1"/>
      <c r="AL514" s="1"/>
      <c r="AM514" s="1"/>
      <c r="AN514" s="1"/>
      <c r="AO514" s="1"/>
      <c r="AP514" s="1"/>
      <c r="AQ514" s="1"/>
      <c r="AR514" s="1"/>
      <c r="AS514" s="14"/>
      <c r="AT514" s="1"/>
      <c r="AU514" s="1"/>
    </row>
    <row r="515" spans="32:47" x14ac:dyDescent="0.3">
      <c r="AF515" s="1"/>
      <c r="AG515" s="1"/>
      <c r="AH515" s="1"/>
      <c r="AI515" s="1"/>
      <c r="AJ515" s="1"/>
      <c r="AK515" s="1"/>
      <c r="AL515" s="1"/>
      <c r="AM515" s="1"/>
      <c r="AN515" s="1"/>
      <c r="AO515" s="1"/>
      <c r="AP515" s="1"/>
      <c r="AQ515" s="1"/>
      <c r="AR515" s="1"/>
      <c r="AS515" s="14"/>
      <c r="AT515" s="1"/>
      <c r="AU515" s="1"/>
    </row>
    <row r="516" spans="32:47" x14ac:dyDescent="0.3">
      <c r="AF516" s="1"/>
      <c r="AG516" s="1"/>
      <c r="AH516" s="1"/>
      <c r="AI516" s="1"/>
      <c r="AJ516" s="1"/>
      <c r="AK516" s="1"/>
      <c r="AL516" s="1"/>
      <c r="AM516" s="1"/>
      <c r="AN516" s="1"/>
      <c r="AO516" s="1"/>
      <c r="AP516" s="1"/>
      <c r="AQ516" s="1"/>
      <c r="AR516" s="1"/>
      <c r="AS516" s="14"/>
      <c r="AT516" s="1"/>
      <c r="AU516" s="1"/>
    </row>
    <row r="517" spans="32:47" x14ac:dyDescent="0.3">
      <c r="AF517" s="1"/>
      <c r="AG517" s="1"/>
      <c r="AH517" s="1"/>
      <c r="AI517" s="1"/>
      <c r="AJ517" s="1"/>
      <c r="AK517" s="1"/>
      <c r="AL517" s="1"/>
      <c r="AM517" s="1"/>
      <c r="AN517" s="1"/>
      <c r="AO517" s="1"/>
      <c r="AP517" s="1"/>
      <c r="AQ517" s="1"/>
      <c r="AR517" s="1"/>
      <c r="AS517" s="14"/>
      <c r="AT517" s="1"/>
      <c r="AU517" s="1"/>
    </row>
    <row r="518" spans="32:47" x14ac:dyDescent="0.3">
      <c r="AF518" s="1"/>
      <c r="AG518" s="1"/>
      <c r="AH518" s="1"/>
      <c r="AI518" s="1"/>
      <c r="AJ518" s="1"/>
      <c r="AK518" s="1"/>
      <c r="AL518" s="1"/>
      <c r="AM518" s="1"/>
      <c r="AN518" s="1"/>
      <c r="AO518" s="1"/>
      <c r="AP518" s="1"/>
      <c r="AQ518" s="1"/>
      <c r="AR518" s="1"/>
      <c r="AS518" s="14"/>
      <c r="AT518" s="1"/>
      <c r="AU518" s="1"/>
    </row>
    <row r="519" spans="32:47" x14ac:dyDescent="0.3">
      <c r="AF519" s="1"/>
      <c r="AG519" s="1"/>
      <c r="AH519" s="1"/>
      <c r="AI519" s="1"/>
      <c r="AJ519" s="1"/>
      <c r="AK519" s="1"/>
      <c r="AL519" s="1"/>
      <c r="AM519" s="1"/>
      <c r="AN519" s="1"/>
      <c r="AO519" s="1"/>
      <c r="AP519" s="1"/>
      <c r="AQ519" s="1"/>
      <c r="AR519" s="1"/>
      <c r="AS519" s="14"/>
      <c r="AT519" s="1"/>
      <c r="AU519" s="1"/>
    </row>
    <row r="520" spans="32:47" x14ac:dyDescent="0.3">
      <c r="AF520" s="1"/>
      <c r="AG520" s="1"/>
      <c r="AH520" s="1"/>
      <c r="AI520" s="1"/>
      <c r="AJ520" s="1"/>
      <c r="AK520" s="1"/>
      <c r="AL520" s="1"/>
      <c r="AM520" s="1"/>
      <c r="AN520" s="1"/>
      <c r="AO520" s="1"/>
      <c r="AP520" s="1"/>
      <c r="AQ520" s="1"/>
      <c r="AR520" s="1"/>
      <c r="AS520" s="14"/>
      <c r="AT520" s="1"/>
      <c r="AU520" s="1"/>
    </row>
    <row r="521" spans="32:47" x14ac:dyDescent="0.3">
      <c r="AF521" s="1"/>
      <c r="AG521" s="1"/>
      <c r="AH521" s="1"/>
      <c r="AI521" s="1"/>
      <c r="AJ521" s="1"/>
      <c r="AK521" s="1"/>
      <c r="AL521" s="1"/>
      <c r="AM521" s="1"/>
      <c r="AN521" s="1"/>
      <c r="AO521" s="1"/>
      <c r="AP521" s="1"/>
      <c r="AQ521" s="1"/>
      <c r="AR521" s="1"/>
      <c r="AS521" s="14"/>
      <c r="AT521" s="1"/>
      <c r="AU521" s="1"/>
    </row>
    <row r="522" spans="32:47" x14ac:dyDescent="0.3">
      <c r="AF522" s="1"/>
      <c r="AG522" s="1"/>
      <c r="AH522" s="1"/>
      <c r="AI522" s="1"/>
      <c r="AJ522" s="1"/>
      <c r="AK522" s="1"/>
      <c r="AL522" s="1"/>
      <c r="AM522" s="1"/>
      <c r="AN522" s="1"/>
      <c r="AO522" s="1"/>
      <c r="AP522" s="1"/>
      <c r="AQ522" s="1"/>
      <c r="AR522" s="1"/>
      <c r="AS522" s="14"/>
      <c r="AT522" s="1"/>
      <c r="AU522" s="1"/>
    </row>
    <row r="523" spans="32:47" x14ac:dyDescent="0.3">
      <c r="AF523" s="1"/>
      <c r="AG523" s="1"/>
      <c r="AH523" s="1"/>
      <c r="AI523" s="1"/>
      <c r="AJ523" s="1"/>
      <c r="AK523" s="1"/>
      <c r="AL523" s="1"/>
      <c r="AM523" s="1"/>
      <c r="AN523" s="1"/>
      <c r="AO523" s="1"/>
      <c r="AP523" s="1"/>
      <c r="AQ523" s="1"/>
      <c r="AR523" s="1"/>
      <c r="AS523" s="14"/>
      <c r="AT523" s="1"/>
      <c r="AU523" s="1"/>
    </row>
    <row r="524" spans="32:47" x14ac:dyDescent="0.3">
      <c r="AF524" s="1"/>
      <c r="AG524" s="1"/>
      <c r="AH524" s="1"/>
      <c r="AI524" s="1"/>
      <c r="AJ524" s="1"/>
      <c r="AK524" s="1"/>
      <c r="AL524" s="1"/>
      <c r="AM524" s="1"/>
      <c r="AN524" s="1"/>
      <c r="AO524" s="1"/>
      <c r="AP524" s="1"/>
      <c r="AQ524" s="1"/>
      <c r="AR524" s="1"/>
      <c r="AS524" s="14"/>
      <c r="AT524" s="1"/>
      <c r="AU524" s="1"/>
    </row>
    <row r="525" spans="32:47" x14ac:dyDescent="0.3">
      <c r="AF525" s="1"/>
      <c r="AG525" s="1"/>
      <c r="AH525" s="1"/>
      <c r="AI525" s="1"/>
      <c r="AJ525" s="1"/>
      <c r="AK525" s="1"/>
      <c r="AL525" s="1"/>
      <c r="AM525" s="1"/>
      <c r="AN525" s="1"/>
      <c r="AO525" s="1"/>
      <c r="AP525" s="1"/>
      <c r="AQ525" s="1"/>
      <c r="AR525" s="1"/>
      <c r="AS525" s="14"/>
      <c r="AT525" s="1"/>
      <c r="AU525" s="1"/>
    </row>
    <row r="526" spans="32:47" x14ac:dyDescent="0.3">
      <c r="AF526" s="1"/>
      <c r="AG526" s="1"/>
      <c r="AH526" s="1"/>
      <c r="AI526" s="1"/>
      <c r="AJ526" s="1"/>
      <c r="AK526" s="1"/>
      <c r="AL526" s="1"/>
      <c r="AM526" s="1"/>
      <c r="AN526" s="1"/>
      <c r="AO526" s="1"/>
      <c r="AP526" s="1"/>
      <c r="AQ526" s="1"/>
      <c r="AR526" s="1"/>
      <c r="AS526" s="14"/>
      <c r="AT526" s="1"/>
      <c r="AU526" s="1"/>
    </row>
    <row r="527" spans="32:47" x14ac:dyDescent="0.3">
      <c r="AF527" s="1"/>
      <c r="AG527" s="1"/>
      <c r="AH527" s="1"/>
      <c r="AI527" s="1"/>
      <c r="AJ527" s="1"/>
      <c r="AK527" s="1"/>
      <c r="AL527" s="1"/>
      <c r="AM527" s="1"/>
      <c r="AN527" s="1"/>
      <c r="AO527" s="1"/>
      <c r="AP527" s="1"/>
      <c r="AQ527" s="1"/>
      <c r="AR527" s="1"/>
      <c r="AS527" s="14"/>
      <c r="AT527" s="1"/>
      <c r="AU527" s="1"/>
    </row>
    <row r="528" spans="32:47" x14ac:dyDescent="0.3">
      <c r="AF528" s="1"/>
      <c r="AG528" s="1"/>
      <c r="AH528" s="1"/>
      <c r="AI528" s="1"/>
      <c r="AJ528" s="1"/>
      <c r="AK528" s="1"/>
      <c r="AL528" s="1"/>
      <c r="AM528" s="1"/>
      <c r="AN528" s="1"/>
      <c r="AO528" s="1"/>
      <c r="AP528" s="1"/>
      <c r="AQ528" s="1"/>
      <c r="AR528" s="1"/>
      <c r="AS528" s="14"/>
      <c r="AT528" s="1"/>
      <c r="AU528" s="1"/>
    </row>
    <row r="529" spans="32:47" x14ac:dyDescent="0.3">
      <c r="AF529" s="1"/>
      <c r="AG529" s="1"/>
      <c r="AH529" s="1"/>
      <c r="AI529" s="1"/>
      <c r="AJ529" s="1"/>
      <c r="AK529" s="1"/>
      <c r="AL529" s="1"/>
      <c r="AM529" s="1"/>
      <c r="AN529" s="1"/>
      <c r="AO529" s="1"/>
      <c r="AP529" s="1"/>
      <c r="AQ529" s="1"/>
      <c r="AR529" s="1"/>
      <c r="AS529" s="14"/>
      <c r="AT529" s="1"/>
      <c r="AU529" s="1"/>
    </row>
    <row r="530" spans="32:47" x14ac:dyDescent="0.3">
      <c r="AF530" s="1"/>
      <c r="AG530" s="1"/>
      <c r="AH530" s="1"/>
      <c r="AI530" s="1"/>
      <c r="AJ530" s="1"/>
      <c r="AK530" s="1"/>
      <c r="AL530" s="1"/>
      <c r="AM530" s="1"/>
      <c r="AN530" s="1"/>
      <c r="AO530" s="1"/>
      <c r="AP530" s="1"/>
      <c r="AQ530" s="1"/>
      <c r="AR530" s="1"/>
      <c r="AS530" s="14"/>
      <c r="AT530" s="1"/>
      <c r="AU530" s="1"/>
    </row>
    <row r="531" spans="32:47" x14ac:dyDescent="0.3">
      <c r="AF531" s="1"/>
      <c r="AG531" s="1"/>
      <c r="AH531" s="1"/>
      <c r="AI531" s="1"/>
      <c r="AJ531" s="1"/>
      <c r="AK531" s="1"/>
      <c r="AL531" s="1"/>
      <c r="AM531" s="1"/>
      <c r="AN531" s="1"/>
      <c r="AO531" s="1"/>
      <c r="AP531" s="1"/>
      <c r="AQ531" s="1"/>
      <c r="AR531" s="1"/>
      <c r="AS531" s="14"/>
      <c r="AT531" s="1"/>
      <c r="AU531" s="1"/>
    </row>
    <row r="532" spans="32:47" x14ac:dyDescent="0.3">
      <c r="AF532" s="1"/>
      <c r="AG532" s="1"/>
      <c r="AH532" s="1"/>
      <c r="AI532" s="1"/>
      <c r="AJ532" s="1"/>
      <c r="AK532" s="1"/>
      <c r="AL532" s="1"/>
      <c r="AM532" s="1"/>
      <c r="AN532" s="1"/>
      <c r="AO532" s="1"/>
      <c r="AP532" s="1"/>
      <c r="AQ532" s="1"/>
      <c r="AR532" s="1"/>
      <c r="AS532" s="14"/>
      <c r="AT532" s="1"/>
      <c r="AU532" s="1"/>
    </row>
    <row r="533" spans="32:47" x14ac:dyDescent="0.3">
      <c r="AF533" s="1"/>
      <c r="AG533" s="1"/>
      <c r="AH533" s="1"/>
      <c r="AI533" s="1"/>
      <c r="AJ533" s="1"/>
      <c r="AK533" s="1"/>
      <c r="AL533" s="1"/>
      <c r="AM533" s="1"/>
      <c r="AN533" s="1"/>
      <c r="AO533" s="1"/>
      <c r="AP533" s="1"/>
      <c r="AQ533" s="1"/>
      <c r="AR533" s="1"/>
      <c r="AS533" s="14"/>
      <c r="AT533" s="1"/>
      <c r="AU533" s="1"/>
    </row>
    <row r="534" spans="32:47" x14ac:dyDescent="0.3">
      <c r="AF534" s="1"/>
      <c r="AG534" s="1"/>
      <c r="AH534" s="1"/>
      <c r="AI534" s="1"/>
      <c r="AJ534" s="1"/>
      <c r="AK534" s="1"/>
      <c r="AL534" s="1"/>
      <c r="AM534" s="1"/>
      <c r="AN534" s="1"/>
      <c r="AO534" s="1"/>
      <c r="AP534" s="1"/>
      <c r="AQ534" s="1"/>
      <c r="AR534" s="1"/>
      <c r="AS534" s="14"/>
      <c r="AT534" s="1"/>
      <c r="AU534" s="1"/>
    </row>
    <row r="535" spans="32:47" x14ac:dyDescent="0.3">
      <c r="AF535" s="1"/>
      <c r="AG535" s="1"/>
      <c r="AH535" s="1"/>
      <c r="AI535" s="1"/>
      <c r="AJ535" s="1"/>
      <c r="AK535" s="1"/>
      <c r="AL535" s="1"/>
      <c r="AM535" s="1"/>
      <c r="AN535" s="1"/>
      <c r="AO535" s="1"/>
      <c r="AP535" s="1"/>
      <c r="AQ535" s="1"/>
      <c r="AR535" s="1"/>
      <c r="AS535" s="14"/>
      <c r="AT535" s="1"/>
      <c r="AU535" s="1"/>
    </row>
    <row r="536" spans="32:47" x14ac:dyDescent="0.3">
      <c r="AF536" s="1"/>
      <c r="AG536" s="1"/>
      <c r="AH536" s="1"/>
      <c r="AI536" s="1"/>
      <c r="AJ536" s="1"/>
      <c r="AK536" s="1"/>
      <c r="AL536" s="1"/>
      <c r="AM536" s="1"/>
      <c r="AN536" s="1"/>
      <c r="AO536" s="1"/>
      <c r="AP536" s="1"/>
      <c r="AQ536" s="1"/>
      <c r="AR536" s="1"/>
      <c r="AS536" s="14"/>
      <c r="AT536" s="1"/>
      <c r="AU536" s="1"/>
    </row>
    <row r="537" spans="32:47" x14ac:dyDescent="0.3">
      <c r="AF537" s="1"/>
      <c r="AG537" s="1"/>
      <c r="AH537" s="1"/>
      <c r="AI537" s="1"/>
      <c r="AJ537" s="1"/>
      <c r="AK537" s="1"/>
      <c r="AL537" s="1"/>
      <c r="AM537" s="1"/>
      <c r="AN537" s="1"/>
      <c r="AO537" s="1"/>
      <c r="AP537" s="1"/>
      <c r="AQ537" s="1"/>
      <c r="AR537" s="1"/>
      <c r="AS537" s="14"/>
      <c r="AT537" s="1"/>
      <c r="AU537" s="1"/>
    </row>
    <row r="538" spans="32:47" x14ac:dyDescent="0.3">
      <c r="AF538" s="1"/>
      <c r="AG538" s="1"/>
      <c r="AH538" s="1"/>
      <c r="AI538" s="1"/>
      <c r="AJ538" s="1"/>
      <c r="AK538" s="1"/>
      <c r="AL538" s="1"/>
      <c r="AM538" s="1"/>
      <c r="AN538" s="1"/>
      <c r="AO538" s="1"/>
      <c r="AP538" s="1"/>
      <c r="AQ538" s="1"/>
      <c r="AR538" s="1"/>
      <c r="AS538" s="14"/>
      <c r="AT538" s="1"/>
      <c r="AU538" s="1"/>
    </row>
    <row r="539" spans="32:47" x14ac:dyDescent="0.3">
      <c r="AF539" s="1"/>
      <c r="AG539" s="1"/>
      <c r="AH539" s="1"/>
      <c r="AI539" s="1"/>
      <c r="AJ539" s="1"/>
      <c r="AK539" s="1"/>
      <c r="AL539" s="1"/>
      <c r="AM539" s="1"/>
      <c r="AN539" s="1"/>
      <c r="AO539" s="1"/>
      <c r="AP539" s="1"/>
      <c r="AQ539" s="1"/>
      <c r="AR539" s="1"/>
      <c r="AS539" s="14"/>
      <c r="AT539" s="1"/>
      <c r="AU539" s="1"/>
    </row>
    <row r="540" spans="32:47" x14ac:dyDescent="0.3">
      <c r="AF540" s="1"/>
      <c r="AG540" s="1"/>
      <c r="AH540" s="1"/>
      <c r="AI540" s="1"/>
      <c r="AJ540" s="1"/>
      <c r="AK540" s="1"/>
      <c r="AL540" s="1"/>
      <c r="AM540" s="1"/>
      <c r="AN540" s="1"/>
      <c r="AO540" s="1"/>
      <c r="AP540" s="1"/>
      <c r="AQ540" s="1"/>
      <c r="AR540" s="1"/>
      <c r="AS540" s="14"/>
      <c r="AT540" s="1"/>
      <c r="AU540" s="1"/>
    </row>
    <row r="541" spans="32:47" x14ac:dyDescent="0.3">
      <c r="AF541" s="1"/>
      <c r="AG541" s="1"/>
      <c r="AH541" s="1"/>
      <c r="AI541" s="1"/>
      <c r="AJ541" s="1"/>
      <c r="AK541" s="1"/>
      <c r="AL541" s="1"/>
      <c r="AM541" s="1"/>
      <c r="AN541" s="1"/>
      <c r="AO541" s="1"/>
      <c r="AP541" s="1"/>
      <c r="AQ541" s="1"/>
      <c r="AR541" s="1"/>
      <c r="AS541" s="14"/>
      <c r="AT541" s="1"/>
      <c r="AU541" s="1"/>
    </row>
    <row r="542" spans="32:47" x14ac:dyDescent="0.3">
      <c r="AF542" s="1"/>
      <c r="AG542" s="1"/>
      <c r="AH542" s="1"/>
      <c r="AI542" s="1"/>
      <c r="AJ542" s="1"/>
      <c r="AK542" s="1"/>
      <c r="AL542" s="1"/>
      <c r="AM542" s="1"/>
      <c r="AN542" s="1"/>
      <c r="AO542" s="1"/>
      <c r="AP542" s="1"/>
      <c r="AQ542" s="1"/>
      <c r="AR542" s="1"/>
      <c r="AS542" s="14"/>
      <c r="AT542" s="1"/>
      <c r="AU542" s="1"/>
    </row>
    <row r="543" spans="32:47" x14ac:dyDescent="0.3">
      <c r="AF543" s="1"/>
      <c r="AG543" s="1"/>
      <c r="AH543" s="1"/>
      <c r="AI543" s="1"/>
      <c r="AJ543" s="1"/>
      <c r="AK543" s="1"/>
      <c r="AL543" s="1"/>
      <c r="AM543" s="1"/>
      <c r="AN543" s="1"/>
      <c r="AO543" s="1"/>
      <c r="AP543" s="1"/>
      <c r="AQ543" s="1"/>
      <c r="AR543" s="1"/>
      <c r="AS543" s="14"/>
      <c r="AT543" s="1"/>
      <c r="AU543" s="1"/>
    </row>
    <row r="544" spans="32:47" x14ac:dyDescent="0.3">
      <c r="AF544" s="1"/>
      <c r="AG544" s="1"/>
      <c r="AH544" s="1"/>
      <c r="AI544" s="1"/>
      <c r="AJ544" s="1"/>
      <c r="AK544" s="1"/>
      <c r="AL544" s="1"/>
      <c r="AM544" s="1"/>
      <c r="AN544" s="1"/>
      <c r="AO544" s="1"/>
      <c r="AP544" s="1"/>
      <c r="AQ544" s="1"/>
      <c r="AR544" s="1"/>
      <c r="AS544" s="14"/>
      <c r="AT544" s="1"/>
      <c r="AU544" s="1"/>
    </row>
    <row r="545" spans="32:47" x14ac:dyDescent="0.3">
      <c r="AF545" s="1"/>
      <c r="AG545" s="1"/>
      <c r="AH545" s="1"/>
      <c r="AI545" s="1"/>
      <c r="AJ545" s="1"/>
      <c r="AK545" s="1"/>
      <c r="AL545" s="1"/>
      <c r="AM545" s="1"/>
      <c r="AN545" s="1"/>
      <c r="AO545" s="1"/>
      <c r="AP545" s="1"/>
      <c r="AQ545" s="1"/>
      <c r="AR545" s="1"/>
      <c r="AS545" s="14"/>
      <c r="AT545" s="1"/>
      <c r="AU545" s="1"/>
    </row>
    <row r="546" spans="32:47" x14ac:dyDescent="0.3">
      <c r="AF546" s="1"/>
      <c r="AG546" s="1"/>
      <c r="AH546" s="1"/>
      <c r="AI546" s="1"/>
      <c r="AJ546" s="1"/>
      <c r="AK546" s="1"/>
      <c r="AL546" s="1"/>
      <c r="AM546" s="1"/>
      <c r="AN546" s="1"/>
      <c r="AO546" s="1"/>
      <c r="AP546" s="1"/>
      <c r="AQ546" s="1"/>
      <c r="AR546" s="1"/>
      <c r="AS546" s="14"/>
      <c r="AT546" s="1"/>
      <c r="AU546" s="1"/>
    </row>
    <row r="547" spans="32:47" x14ac:dyDescent="0.3">
      <c r="AF547" s="1"/>
      <c r="AG547" s="1"/>
      <c r="AH547" s="1"/>
      <c r="AI547" s="1"/>
      <c r="AJ547" s="1"/>
      <c r="AK547" s="1"/>
      <c r="AL547" s="1"/>
      <c r="AM547" s="1"/>
      <c r="AN547" s="1"/>
      <c r="AO547" s="1"/>
      <c r="AP547" s="1"/>
      <c r="AQ547" s="1"/>
      <c r="AR547" s="1"/>
      <c r="AS547" s="14"/>
      <c r="AT547" s="1"/>
      <c r="AU547" s="1"/>
    </row>
    <row r="548" spans="32:47" x14ac:dyDescent="0.3">
      <c r="AF548" s="1"/>
      <c r="AG548" s="1"/>
      <c r="AH548" s="1"/>
      <c r="AI548" s="1"/>
      <c r="AJ548" s="1"/>
      <c r="AK548" s="1"/>
      <c r="AL548" s="1"/>
      <c r="AM548" s="1"/>
      <c r="AN548" s="1"/>
      <c r="AO548" s="1"/>
      <c r="AP548" s="1"/>
      <c r="AQ548" s="1"/>
      <c r="AR548" s="1"/>
      <c r="AS548" s="14"/>
      <c r="AT548" s="1"/>
      <c r="AU548" s="1"/>
    </row>
    <row r="549" spans="32:47" x14ac:dyDescent="0.3">
      <c r="AF549" s="1"/>
      <c r="AG549" s="1"/>
      <c r="AH549" s="1"/>
      <c r="AI549" s="1"/>
      <c r="AJ549" s="1"/>
      <c r="AK549" s="1"/>
      <c r="AL549" s="1"/>
      <c r="AM549" s="1"/>
      <c r="AN549" s="1"/>
      <c r="AO549" s="1"/>
      <c r="AP549" s="1"/>
      <c r="AQ549" s="1"/>
      <c r="AR549" s="1"/>
      <c r="AS549" s="14"/>
      <c r="AT549" s="1"/>
      <c r="AU549" s="1"/>
    </row>
    <row r="550" spans="32:47" x14ac:dyDescent="0.3">
      <c r="AF550" s="1"/>
      <c r="AG550" s="1"/>
      <c r="AH550" s="1"/>
      <c r="AI550" s="1"/>
      <c r="AJ550" s="1"/>
      <c r="AK550" s="1"/>
      <c r="AL550" s="1"/>
      <c r="AM550" s="1"/>
      <c r="AN550" s="1"/>
      <c r="AO550" s="1"/>
      <c r="AP550" s="1"/>
      <c r="AQ550" s="1"/>
      <c r="AR550" s="1"/>
      <c r="AS550" s="14"/>
      <c r="AT550" s="1"/>
      <c r="AU550" s="1"/>
    </row>
    <row r="551" spans="32:47" x14ac:dyDescent="0.3">
      <c r="AF551" s="1"/>
      <c r="AG551" s="1"/>
      <c r="AH551" s="1"/>
      <c r="AI551" s="1"/>
      <c r="AJ551" s="1"/>
      <c r="AK551" s="1"/>
      <c r="AL551" s="1"/>
      <c r="AM551" s="1"/>
      <c r="AN551" s="1"/>
      <c r="AO551" s="1"/>
      <c r="AP551" s="1"/>
      <c r="AQ551" s="1"/>
      <c r="AR551" s="1"/>
      <c r="AS551" s="14"/>
      <c r="AT551" s="1"/>
      <c r="AU551" s="1"/>
    </row>
    <row r="552" spans="32:47" x14ac:dyDescent="0.3">
      <c r="AF552" s="1"/>
      <c r="AG552" s="1"/>
      <c r="AH552" s="1"/>
      <c r="AI552" s="1"/>
      <c r="AJ552" s="1"/>
      <c r="AK552" s="1"/>
      <c r="AL552" s="1"/>
      <c r="AM552" s="1"/>
      <c r="AN552" s="1"/>
      <c r="AO552" s="1"/>
      <c r="AP552" s="1"/>
      <c r="AQ552" s="1"/>
      <c r="AR552" s="1"/>
      <c r="AS552" s="14"/>
      <c r="AT552" s="1"/>
      <c r="AU552" s="1"/>
    </row>
    <row r="553" spans="32:47" x14ac:dyDescent="0.3">
      <c r="AF553" s="1"/>
      <c r="AG553" s="1"/>
      <c r="AH553" s="1"/>
      <c r="AI553" s="1"/>
      <c r="AJ553" s="1"/>
      <c r="AK553" s="1"/>
      <c r="AL553" s="1"/>
      <c r="AM553" s="1"/>
      <c r="AN553" s="1"/>
      <c r="AO553" s="1"/>
      <c r="AP553" s="1"/>
      <c r="AQ553" s="1"/>
      <c r="AR553" s="1"/>
      <c r="AS553" s="14"/>
      <c r="AT553" s="1"/>
      <c r="AU553" s="1"/>
    </row>
    <row r="554" spans="32:47" x14ac:dyDescent="0.3">
      <c r="AF554" s="1"/>
      <c r="AG554" s="1"/>
      <c r="AH554" s="1"/>
      <c r="AI554" s="1"/>
      <c r="AJ554" s="1"/>
      <c r="AK554" s="1"/>
      <c r="AL554" s="1"/>
      <c r="AM554" s="1"/>
      <c r="AN554" s="1"/>
      <c r="AO554" s="1"/>
      <c r="AP554" s="1"/>
      <c r="AQ554" s="1"/>
      <c r="AR554" s="1"/>
      <c r="AS554" s="14"/>
      <c r="AT554" s="1"/>
      <c r="AU554" s="1"/>
    </row>
    <row r="555" spans="32:47" x14ac:dyDescent="0.3">
      <c r="AF555" s="1"/>
      <c r="AG555" s="1"/>
      <c r="AH555" s="1"/>
      <c r="AI555" s="1"/>
      <c r="AJ555" s="1"/>
      <c r="AK555" s="1"/>
      <c r="AL555" s="1"/>
      <c r="AM555" s="1"/>
      <c r="AN555" s="1"/>
      <c r="AO555" s="1"/>
      <c r="AP555" s="1"/>
      <c r="AQ555" s="1"/>
      <c r="AR555" s="1"/>
      <c r="AS555" s="14"/>
      <c r="AT555" s="1"/>
      <c r="AU555" s="1"/>
    </row>
    <row r="556" spans="32:47" x14ac:dyDescent="0.3">
      <c r="AF556" s="1"/>
      <c r="AG556" s="1"/>
      <c r="AH556" s="1"/>
      <c r="AI556" s="1"/>
      <c r="AJ556" s="1"/>
      <c r="AK556" s="1"/>
      <c r="AL556" s="1"/>
      <c r="AM556" s="1"/>
      <c r="AN556" s="1"/>
      <c r="AO556" s="1"/>
      <c r="AP556" s="1"/>
      <c r="AQ556" s="1"/>
      <c r="AR556" s="1"/>
      <c r="AS556" s="14"/>
      <c r="AT556" s="1"/>
      <c r="AU556" s="1"/>
    </row>
    <row r="557" spans="32:47" x14ac:dyDescent="0.3">
      <c r="AF557" s="1"/>
      <c r="AG557" s="1"/>
      <c r="AH557" s="1"/>
      <c r="AI557" s="1"/>
      <c r="AJ557" s="1"/>
      <c r="AK557" s="1"/>
      <c r="AL557" s="1"/>
      <c r="AM557" s="1"/>
      <c r="AN557" s="1"/>
      <c r="AO557" s="1"/>
      <c r="AP557" s="1"/>
      <c r="AQ557" s="1"/>
      <c r="AR557" s="1"/>
      <c r="AS557" s="14"/>
      <c r="AT557" s="1"/>
      <c r="AU557" s="1"/>
    </row>
    <row r="558" spans="32:47" x14ac:dyDescent="0.3">
      <c r="AF558" s="1"/>
      <c r="AG558" s="1"/>
      <c r="AH558" s="1"/>
      <c r="AI558" s="1"/>
      <c r="AJ558" s="1"/>
      <c r="AK558" s="1"/>
      <c r="AL558" s="1"/>
      <c r="AM558" s="1"/>
      <c r="AN558" s="1"/>
      <c r="AO558" s="1"/>
      <c r="AP558" s="1"/>
      <c r="AQ558" s="1"/>
      <c r="AR558" s="1"/>
      <c r="AS558" s="14"/>
      <c r="AT558" s="1"/>
      <c r="AU558" s="1"/>
    </row>
    <row r="559" spans="32:47" x14ac:dyDescent="0.3">
      <c r="AF559" s="1"/>
      <c r="AG559" s="1"/>
      <c r="AH559" s="1"/>
      <c r="AI559" s="1"/>
      <c r="AJ559" s="1"/>
      <c r="AK559" s="1"/>
      <c r="AL559" s="1"/>
      <c r="AM559" s="1"/>
      <c r="AN559" s="1"/>
      <c r="AO559" s="1"/>
      <c r="AP559" s="1"/>
      <c r="AQ559" s="1"/>
      <c r="AR559" s="1"/>
      <c r="AS559" s="14"/>
      <c r="AT559" s="1"/>
      <c r="AU559" s="1"/>
    </row>
    <row r="560" spans="32:47" x14ac:dyDescent="0.3">
      <c r="AF560" s="1"/>
      <c r="AG560" s="1"/>
      <c r="AH560" s="1"/>
      <c r="AI560" s="1"/>
      <c r="AJ560" s="1"/>
      <c r="AK560" s="1"/>
      <c r="AL560" s="1"/>
      <c r="AM560" s="1"/>
      <c r="AN560" s="1"/>
      <c r="AO560" s="1"/>
      <c r="AP560" s="1"/>
      <c r="AQ560" s="1"/>
      <c r="AR560" s="1"/>
      <c r="AS560" s="14"/>
      <c r="AT560" s="1"/>
      <c r="AU560" s="1"/>
    </row>
    <row r="561" spans="32:47" x14ac:dyDescent="0.3">
      <c r="AF561" s="1"/>
      <c r="AG561" s="1"/>
      <c r="AH561" s="1"/>
      <c r="AI561" s="1"/>
      <c r="AJ561" s="1"/>
      <c r="AK561" s="1"/>
      <c r="AL561" s="1"/>
      <c r="AM561" s="1"/>
      <c r="AN561" s="1"/>
      <c r="AO561" s="1"/>
      <c r="AP561" s="1"/>
      <c r="AQ561" s="1"/>
      <c r="AR561" s="1"/>
      <c r="AS561" s="14"/>
      <c r="AT561" s="1"/>
      <c r="AU561" s="1"/>
    </row>
    <row r="562" spans="32:47" x14ac:dyDescent="0.3">
      <c r="AF562" s="1"/>
      <c r="AG562" s="1"/>
      <c r="AH562" s="1"/>
      <c r="AI562" s="1"/>
      <c r="AJ562" s="1"/>
      <c r="AK562" s="1"/>
      <c r="AL562" s="1"/>
      <c r="AM562" s="1"/>
      <c r="AN562" s="1"/>
      <c r="AO562" s="1"/>
      <c r="AP562" s="1"/>
      <c r="AQ562" s="1"/>
      <c r="AR562" s="1"/>
      <c r="AS562" s="14"/>
      <c r="AT562" s="1"/>
      <c r="AU562" s="1"/>
    </row>
    <row r="563" spans="32:47" x14ac:dyDescent="0.3">
      <c r="AF563" s="1"/>
      <c r="AG563" s="1"/>
      <c r="AH563" s="1"/>
      <c r="AI563" s="1"/>
      <c r="AJ563" s="1"/>
      <c r="AK563" s="1"/>
      <c r="AL563" s="1"/>
      <c r="AM563" s="1"/>
      <c r="AN563" s="1"/>
      <c r="AO563" s="1"/>
      <c r="AP563" s="1"/>
      <c r="AQ563" s="1"/>
      <c r="AR563" s="1"/>
      <c r="AS563" s="14"/>
      <c r="AT563" s="1"/>
      <c r="AU563" s="1"/>
    </row>
    <row r="564" spans="32:47" x14ac:dyDescent="0.3">
      <c r="AF564" s="1"/>
      <c r="AG564" s="1"/>
      <c r="AH564" s="1"/>
      <c r="AI564" s="1"/>
      <c r="AJ564" s="1"/>
      <c r="AK564" s="1"/>
      <c r="AL564" s="1"/>
      <c r="AM564" s="1"/>
      <c r="AN564" s="1"/>
      <c r="AO564" s="1"/>
      <c r="AP564" s="1"/>
      <c r="AQ564" s="1"/>
      <c r="AR564" s="1"/>
      <c r="AS564" s="14"/>
      <c r="AT564" s="1"/>
      <c r="AU564" s="1"/>
    </row>
    <row r="565" spans="32:47" x14ac:dyDescent="0.3">
      <c r="AF565" s="1"/>
      <c r="AG565" s="1"/>
      <c r="AH565" s="1"/>
      <c r="AI565" s="1"/>
      <c r="AJ565" s="1"/>
      <c r="AK565" s="1"/>
      <c r="AL565" s="1"/>
      <c r="AM565" s="1"/>
      <c r="AN565" s="1"/>
      <c r="AO565" s="1"/>
      <c r="AP565" s="1"/>
      <c r="AQ565" s="1"/>
      <c r="AR565" s="1"/>
      <c r="AS565" s="14"/>
      <c r="AT565" s="1"/>
      <c r="AU565" s="1"/>
    </row>
    <row r="566" spans="32:47" x14ac:dyDescent="0.3">
      <c r="AF566" s="1"/>
      <c r="AG566" s="1"/>
      <c r="AH566" s="1"/>
      <c r="AI566" s="1"/>
      <c r="AJ566" s="1"/>
      <c r="AK566" s="1"/>
      <c r="AL566" s="1"/>
      <c r="AM566" s="1"/>
      <c r="AN566" s="1"/>
      <c r="AO566" s="1"/>
      <c r="AP566" s="1"/>
      <c r="AQ566" s="1"/>
      <c r="AR566" s="1"/>
      <c r="AS566" s="14"/>
      <c r="AT566" s="1"/>
      <c r="AU566" s="1"/>
    </row>
    <row r="567" spans="32:47" x14ac:dyDescent="0.3">
      <c r="AF567" s="1"/>
      <c r="AG567" s="1"/>
      <c r="AH567" s="1"/>
      <c r="AI567" s="1"/>
      <c r="AJ567" s="1"/>
      <c r="AK567" s="1"/>
      <c r="AL567" s="1"/>
      <c r="AM567" s="1"/>
      <c r="AN567" s="1"/>
      <c r="AO567" s="1"/>
      <c r="AP567" s="1"/>
      <c r="AQ567" s="1"/>
      <c r="AR567" s="1"/>
      <c r="AS567" s="14"/>
      <c r="AT567" s="1"/>
      <c r="AU567" s="1"/>
    </row>
    <row r="568" spans="32:47" x14ac:dyDescent="0.3">
      <c r="AF568" s="1"/>
      <c r="AG568" s="1"/>
      <c r="AH568" s="1"/>
      <c r="AI568" s="1"/>
      <c r="AJ568" s="1"/>
      <c r="AK568" s="1"/>
      <c r="AL568" s="1"/>
      <c r="AM568" s="1"/>
      <c r="AN568" s="1"/>
      <c r="AO568" s="1"/>
      <c r="AP568" s="1"/>
      <c r="AQ568" s="1"/>
      <c r="AR568" s="1"/>
      <c r="AS568" s="14"/>
      <c r="AT568" s="1"/>
      <c r="AU568" s="1"/>
    </row>
    <row r="569" spans="32:47" x14ac:dyDescent="0.3">
      <c r="AF569" s="1"/>
      <c r="AG569" s="1"/>
      <c r="AH569" s="1"/>
      <c r="AI569" s="1"/>
      <c r="AJ569" s="1"/>
      <c r="AK569" s="1"/>
      <c r="AL569" s="1"/>
      <c r="AM569" s="1"/>
      <c r="AN569" s="1"/>
      <c r="AO569" s="1"/>
      <c r="AP569" s="1"/>
      <c r="AQ569" s="1"/>
      <c r="AR569" s="1"/>
      <c r="AS569" s="14"/>
      <c r="AT569" s="1"/>
      <c r="AU569" s="1"/>
    </row>
    <row r="570" spans="32:47" x14ac:dyDescent="0.3">
      <c r="AF570" s="1"/>
      <c r="AG570" s="1"/>
      <c r="AH570" s="1"/>
      <c r="AI570" s="1"/>
      <c r="AJ570" s="1"/>
      <c r="AK570" s="1"/>
      <c r="AL570" s="1"/>
      <c r="AM570" s="1"/>
      <c r="AN570" s="1"/>
      <c r="AO570" s="1"/>
      <c r="AP570" s="1"/>
      <c r="AQ570" s="1"/>
      <c r="AR570" s="1"/>
      <c r="AS570" s="14"/>
      <c r="AT570" s="1"/>
      <c r="AU570" s="1"/>
    </row>
    <row r="571" spans="32:47" x14ac:dyDescent="0.3">
      <c r="AF571" s="1"/>
      <c r="AG571" s="1"/>
      <c r="AH571" s="1"/>
      <c r="AI571" s="1"/>
      <c r="AJ571" s="1"/>
      <c r="AK571" s="1"/>
      <c r="AL571" s="1"/>
      <c r="AM571" s="1"/>
      <c r="AN571" s="1"/>
      <c r="AO571" s="1"/>
      <c r="AP571" s="1"/>
      <c r="AQ571" s="1"/>
      <c r="AR571" s="1"/>
      <c r="AS571" s="14"/>
      <c r="AT571" s="1"/>
      <c r="AU571" s="1"/>
    </row>
    <row r="572" spans="32:47" x14ac:dyDescent="0.3">
      <c r="AF572" s="1"/>
      <c r="AG572" s="1"/>
      <c r="AH572" s="1"/>
      <c r="AI572" s="1"/>
      <c r="AJ572" s="1"/>
      <c r="AK572" s="1"/>
      <c r="AL572" s="1"/>
      <c r="AM572" s="1"/>
      <c r="AN572" s="1"/>
      <c r="AO572" s="1"/>
      <c r="AP572" s="1"/>
      <c r="AQ572" s="1"/>
      <c r="AR572" s="1"/>
      <c r="AS572" s="14"/>
      <c r="AT572" s="1"/>
      <c r="AU572" s="1"/>
    </row>
    <row r="573" spans="32:47" x14ac:dyDescent="0.3">
      <c r="AF573" s="1"/>
      <c r="AG573" s="1"/>
      <c r="AH573" s="1"/>
      <c r="AI573" s="1"/>
      <c r="AJ573" s="1"/>
      <c r="AK573" s="1"/>
      <c r="AL573" s="1"/>
      <c r="AM573" s="1"/>
      <c r="AN573" s="1"/>
      <c r="AO573" s="1"/>
      <c r="AP573" s="1"/>
      <c r="AQ573" s="1"/>
      <c r="AR573" s="1"/>
      <c r="AS573" s="14"/>
      <c r="AT573" s="1"/>
      <c r="AU573" s="1"/>
    </row>
    <row r="574" spans="32:47" x14ac:dyDescent="0.3">
      <c r="AF574" s="1"/>
      <c r="AG574" s="1"/>
      <c r="AH574" s="1"/>
      <c r="AI574" s="1"/>
      <c r="AJ574" s="1"/>
      <c r="AK574" s="1"/>
      <c r="AL574" s="1"/>
      <c r="AM574" s="1"/>
      <c r="AN574" s="1"/>
      <c r="AO574" s="1"/>
      <c r="AP574" s="1"/>
      <c r="AQ574" s="1"/>
      <c r="AR574" s="1"/>
      <c r="AS574" s="14"/>
      <c r="AT574" s="1"/>
      <c r="AU574" s="1"/>
    </row>
    <row r="575" spans="32:47" x14ac:dyDescent="0.3">
      <c r="AF575" s="1"/>
      <c r="AG575" s="1"/>
      <c r="AH575" s="1"/>
      <c r="AI575" s="1"/>
      <c r="AJ575" s="1"/>
      <c r="AK575" s="1"/>
      <c r="AL575" s="1"/>
      <c r="AM575" s="1"/>
      <c r="AN575" s="1"/>
      <c r="AO575" s="1"/>
      <c r="AP575" s="1"/>
      <c r="AQ575" s="1"/>
      <c r="AR575" s="1"/>
      <c r="AS575" s="14"/>
      <c r="AT575" s="1"/>
      <c r="AU575" s="1"/>
    </row>
    <row r="576" spans="32:47" x14ac:dyDescent="0.3">
      <c r="AF576" s="1"/>
      <c r="AG576" s="1"/>
      <c r="AH576" s="1"/>
      <c r="AI576" s="1"/>
      <c r="AJ576" s="1"/>
      <c r="AK576" s="1"/>
      <c r="AL576" s="1"/>
      <c r="AM576" s="1"/>
      <c r="AN576" s="1"/>
      <c r="AO576" s="1"/>
      <c r="AP576" s="1"/>
      <c r="AQ576" s="1"/>
      <c r="AR576" s="1"/>
      <c r="AS576" s="14"/>
      <c r="AT576" s="1"/>
      <c r="AU576" s="1"/>
    </row>
    <row r="577" spans="32:47" x14ac:dyDescent="0.3">
      <c r="AF577" s="1"/>
      <c r="AG577" s="1"/>
      <c r="AH577" s="1"/>
      <c r="AI577" s="1"/>
      <c r="AJ577" s="1"/>
      <c r="AK577" s="1"/>
      <c r="AL577" s="1"/>
      <c r="AM577" s="1"/>
      <c r="AN577" s="1"/>
      <c r="AO577" s="1"/>
      <c r="AP577" s="1"/>
      <c r="AQ577" s="1"/>
      <c r="AR577" s="1"/>
      <c r="AS577" s="14"/>
      <c r="AT577" s="1"/>
      <c r="AU577" s="1"/>
    </row>
    <row r="578" spans="32:47" x14ac:dyDescent="0.3">
      <c r="AF578" s="1"/>
      <c r="AG578" s="1"/>
      <c r="AH578" s="1"/>
      <c r="AI578" s="1"/>
      <c r="AJ578" s="1"/>
      <c r="AK578" s="1"/>
      <c r="AL578" s="1"/>
      <c r="AM578" s="1"/>
      <c r="AN578" s="1"/>
      <c r="AO578" s="1"/>
      <c r="AP578" s="1"/>
      <c r="AQ578" s="1"/>
      <c r="AR578" s="1"/>
      <c r="AS578" s="14"/>
      <c r="AT578" s="1"/>
      <c r="AU578" s="1"/>
    </row>
    <row r="579" spans="32:47" x14ac:dyDescent="0.3">
      <c r="AF579" s="1"/>
      <c r="AG579" s="1"/>
      <c r="AH579" s="1"/>
      <c r="AI579" s="1"/>
      <c r="AJ579" s="1"/>
      <c r="AK579" s="1"/>
      <c r="AL579" s="1"/>
      <c r="AM579" s="1"/>
      <c r="AN579" s="1"/>
      <c r="AO579" s="1"/>
      <c r="AP579" s="1"/>
      <c r="AQ579" s="1"/>
      <c r="AR579" s="1"/>
      <c r="AS579" s="14"/>
      <c r="AT579" s="1"/>
      <c r="AU579" s="1"/>
    </row>
    <row r="580" spans="32:47" x14ac:dyDescent="0.3">
      <c r="AF580" s="1"/>
      <c r="AG580" s="1"/>
      <c r="AH580" s="1"/>
      <c r="AI580" s="1"/>
      <c r="AJ580" s="1"/>
      <c r="AK580" s="1"/>
      <c r="AL580" s="1"/>
      <c r="AM580" s="1"/>
      <c r="AN580" s="1"/>
      <c r="AO580" s="1"/>
      <c r="AP580" s="1"/>
      <c r="AQ580" s="1"/>
      <c r="AR580" s="1"/>
      <c r="AS580" s="14"/>
      <c r="AT580" s="1"/>
      <c r="AU580" s="1"/>
    </row>
    <row r="581" spans="32:47" x14ac:dyDescent="0.3">
      <c r="AF581" s="1"/>
      <c r="AG581" s="1"/>
      <c r="AH581" s="1"/>
      <c r="AI581" s="1"/>
      <c r="AJ581" s="1"/>
      <c r="AK581" s="1"/>
      <c r="AL581" s="1"/>
      <c r="AM581" s="1"/>
      <c r="AN581" s="1"/>
      <c r="AO581" s="1"/>
      <c r="AP581" s="1"/>
      <c r="AQ581" s="1"/>
      <c r="AR581" s="1"/>
      <c r="AS581" s="14"/>
      <c r="AT581" s="1"/>
      <c r="AU581" s="1"/>
    </row>
    <row r="582" spans="32:47" x14ac:dyDescent="0.3">
      <c r="AF582" s="1"/>
      <c r="AG582" s="1"/>
      <c r="AH582" s="1"/>
      <c r="AI582" s="1"/>
      <c r="AJ582" s="1"/>
      <c r="AK582" s="1"/>
      <c r="AL582" s="1"/>
      <c r="AM582" s="1"/>
      <c r="AN582" s="1"/>
      <c r="AO582" s="1"/>
      <c r="AP582" s="1"/>
      <c r="AQ582" s="1"/>
      <c r="AR582" s="1"/>
      <c r="AS582" s="14"/>
      <c r="AT582" s="1"/>
      <c r="AU582" s="1"/>
    </row>
    <row r="583" spans="32:47" x14ac:dyDescent="0.3">
      <c r="AF583" s="1"/>
      <c r="AG583" s="1"/>
      <c r="AH583" s="1"/>
      <c r="AI583" s="1"/>
      <c r="AJ583" s="1"/>
      <c r="AK583" s="1"/>
      <c r="AL583" s="1"/>
      <c r="AM583" s="1"/>
      <c r="AN583" s="1"/>
      <c r="AO583" s="1"/>
      <c r="AP583" s="1"/>
      <c r="AQ583" s="1"/>
      <c r="AR583" s="1"/>
      <c r="AS583" s="14"/>
      <c r="AT583" s="1"/>
      <c r="AU583" s="1"/>
    </row>
    <row r="584" spans="32:47" x14ac:dyDescent="0.3">
      <c r="AF584" s="1"/>
      <c r="AG584" s="1"/>
      <c r="AH584" s="1"/>
      <c r="AI584" s="1"/>
      <c r="AJ584" s="1"/>
      <c r="AK584" s="1"/>
      <c r="AL584" s="1"/>
      <c r="AM584" s="1"/>
      <c r="AN584" s="1"/>
      <c r="AO584" s="1"/>
      <c r="AP584" s="1"/>
      <c r="AQ584" s="1"/>
      <c r="AR584" s="1"/>
      <c r="AS584" s="14"/>
      <c r="AT584" s="1"/>
      <c r="AU584" s="1"/>
    </row>
    <row r="585" spans="32:47" x14ac:dyDescent="0.3">
      <c r="AF585" s="1"/>
      <c r="AG585" s="1"/>
      <c r="AH585" s="1"/>
      <c r="AI585" s="1"/>
      <c r="AJ585" s="1"/>
      <c r="AK585" s="1"/>
      <c r="AL585" s="1"/>
      <c r="AM585" s="1"/>
      <c r="AN585" s="1"/>
      <c r="AO585" s="1"/>
      <c r="AP585" s="1"/>
      <c r="AQ585" s="1"/>
      <c r="AR585" s="1"/>
      <c r="AS585" s="14"/>
      <c r="AT585" s="1"/>
      <c r="AU585" s="1"/>
    </row>
    <row r="586" spans="32:47" x14ac:dyDescent="0.3">
      <c r="AF586" s="1"/>
      <c r="AG586" s="1"/>
      <c r="AH586" s="1"/>
      <c r="AI586" s="1"/>
      <c r="AJ586" s="1"/>
      <c r="AK586" s="1"/>
      <c r="AL586" s="1"/>
      <c r="AM586" s="1"/>
      <c r="AN586" s="1"/>
      <c r="AO586" s="1"/>
      <c r="AP586" s="1"/>
      <c r="AQ586" s="1"/>
      <c r="AR586" s="1"/>
      <c r="AS586" s="14"/>
      <c r="AT586" s="1"/>
      <c r="AU586" s="1"/>
    </row>
    <row r="587" spans="32:47" x14ac:dyDescent="0.3">
      <c r="AF587" s="1"/>
      <c r="AG587" s="1"/>
      <c r="AH587" s="1"/>
      <c r="AI587" s="1"/>
      <c r="AJ587" s="1"/>
      <c r="AK587" s="1"/>
      <c r="AL587" s="1"/>
      <c r="AM587" s="1"/>
      <c r="AN587" s="1"/>
      <c r="AO587" s="1"/>
      <c r="AP587" s="1"/>
      <c r="AQ587" s="1"/>
      <c r="AR587" s="1"/>
      <c r="AS587" s="14"/>
      <c r="AT587" s="1"/>
      <c r="AU587" s="1"/>
    </row>
    <row r="588" spans="32:47" x14ac:dyDescent="0.3">
      <c r="AF588" s="1"/>
      <c r="AG588" s="1"/>
      <c r="AH588" s="1"/>
      <c r="AI588" s="1"/>
      <c r="AJ588" s="1"/>
      <c r="AK588" s="1"/>
      <c r="AL588" s="1"/>
      <c r="AM588" s="1"/>
      <c r="AN588" s="1"/>
      <c r="AO588" s="1"/>
      <c r="AP588" s="1"/>
      <c r="AQ588" s="1"/>
      <c r="AR588" s="1"/>
      <c r="AS588" s="14"/>
      <c r="AT588" s="1"/>
      <c r="AU588" s="1"/>
    </row>
    <row r="589" spans="32:47" x14ac:dyDescent="0.3">
      <c r="AF589" s="1"/>
      <c r="AG589" s="1"/>
      <c r="AH589" s="1"/>
      <c r="AI589" s="1"/>
      <c r="AJ589" s="1"/>
      <c r="AK589" s="1"/>
      <c r="AL589" s="1"/>
      <c r="AM589" s="1"/>
      <c r="AN589" s="1"/>
      <c r="AO589" s="1"/>
      <c r="AP589" s="1"/>
      <c r="AQ589" s="1"/>
      <c r="AR589" s="1"/>
      <c r="AS589" s="14"/>
      <c r="AT589" s="1"/>
      <c r="AU589" s="1"/>
    </row>
    <row r="590" spans="32:47" x14ac:dyDescent="0.3">
      <c r="AF590" s="1"/>
      <c r="AG590" s="1"/>
      <c r="AH590" s="1"/>
      <c r="AI590" s="1"/>
      <c r="AJ590" s="1"/>
      <c r="AK590" s="1"/>
      <c r="AL590" s="1"/>
      <c r="AM590" s="1"/>
      <c r="AN590" s="1"/>
      <c r="AO590" s="1"/>
      <c r="AP590" s="1"/>
      <c r="AQ590" s="1"/>
      <c r="AR590" s="1"/>
      <c r="AS590" s="14"/>
      <c r="AT590" s="1"/>
      <c r="AU590" s="1"/>
    </row>
    <row r="591" spans="32:47" x14ac:dyDescent="0.3">
      <c r="AF591" s="1"/>
      <c r="AG591" s="1"/>
      <c r="AH591" s="1"/>
      <c r="AI591" s="1"/>
      <c r="AJ591" s="1"/>
      <c r="AK591" s="1"/>
      <c r="AL591" s="1"/>
      <c r="AM591" s="1"/>
      <c r="AN591" s="1"/>
      <c r="AO591" s="1"/>
      <c r="AP591" s="1"/>
      <c r="AQ591" s="1"/>
      <c r="AR591" s="1"/>
      <c r="AS591" s="14"/>
      <c r="AT591" s="1"/>
      <c r="AU591" s="1"/>
    </row>
    <row r="592" spans="32:47" x14ac:dyDescent="0.3">
      <c r="AF592" s="1"/>
      <c r="AG592" s="1"/>
      <c r="AH592" s="1"/>
      <c r="AI592" s="1"/>
      <c r="AJ592" s="1"/>
      <c r="AK592" s="1"/>
      <c r="AL592" s="1"/>
      <c r="AM592" s="1"/>
      <c r="AN592" s="1"/>
      <c r="AO592" s="1"/>
      <c r="AP592" s="1"/>
      <c r="AQ592" s="1"/>
      <c r="AR592" s="1"/>
      <c r="AS592" s="14"/>
      <c r="AT592" s="1"/>
      <c r="AU592" s="1"/>
    </row>
    <row r="593" spans="32:47" x14ac:dyDescent="0.3">
      <c r="AF593" s="1"/>
      <c r="AG593" s="1"/>
      <c r="AH593" s="1"/>
      <c r="AI593" s="1"/>
      <c r="AJ593" s="1"/>
      <c r="AK593" s="1"/>
      <c r="AL593" s="1"/>
      <c r="AM593" s="1"/>
      <c r="AN593" s="1"/>
      <c r="AO593" s="1"/>
      <c r="AP593" s="1"/>
      <c r="AQ593" s="1"/>
      <c r="AR593" s="1"/>
      <c r="AS593" s="14"/>
      <c r="AT593" s="1"/>
      <c r="AU593" s="1"/>
    </row>
    <row r="594" spans="32:47" x14ac:dyDescent="0.3">
      <c r="AF594" s="1"/>
      <c r="AG594" s="1"/>
      <c r="AH594" s="1"/>
      <c r="AI594" s="1"/>
      <c r="AJ594" s="1"/>
      <c r="AK594" s="1"/>
      <c r="AL594" s="1"/>
      <c r="AM594" s="1"/>
      <c r="AN594" s="1"/>
      <c r="AO594" s="1"/>
      <c r="AP594" s="1"/>
      <c r="AQ594" s="1"/>
      <c r="AR594" s="1"/>
      <c r="AS594" s="14"/>
      <c r="AT594" s="1"/>
      <c r="AU594" s="1"/>
    </row>
    <row r="595" spans="32:47" x14ac:dyDescent="0.3">
      <c r="AF595" s="1"/>
      <c r="AG595" s="1"/>
      <c r="AH595" s="1"/>
      <c r="AI595" s="1"/>
      <c r="AJ595" s="1"/>
      <c r="AK595" s="1"/>
      <c r="AL595" s="1"/>
      <c r="AM595" s="1"/>
      <c r="AN595" s="1"/>
      <c r="AO595" s="1"/>
      <c r="AP595" s="1"/>
      <c r="AQ595" s="1"/>
      <c r="AR595" s="1"/>
      <c r="AS595" s="14"/>
      <c r="AT595" s="1"/>
      <c r="AU595" s="1"/>
    </row>
    <row r="596" spans="32:47" x14ac:dyDescent="0.3">
      <c r="AF596" s="1"/>
      <c r="AG596" s="1"/>
      <c r="AH596" s="1"/>
      <c r="AI596" s="1"/>
      <c r="AJ596" s="1"/>
      <c r="AK596" s="1"/>
      <c r="AL596" s="1"/>
      <c r="AM596" s="1"/>
      <c r="AN596" s="1"/>
      <c r="AO596" s="1"/>
      <c r="AP596" s="1"/>
      <c r="AQ596" s="1"/>
      <c r="AR596" s="1"/>
      <c r="AS596" s="14"/>
      <c r="AT596" s="1"/>
      <c r="AU596" s="1"/>
    </row>
    <row r="597" spans="32:47" x14ac:dyDescent="0.3">
      <c r="AF597" s="1"/>
      <c r="AG597" s="1"/>
      <c r="AH597" s="1"/>
      <c r="AI597" s="1"/>
      <c r="AJ597" s="1"/>
      <c r="AK597" s="1"/>
      <c r="AL597" s="1"/>
      <c r="AM597" s="1"/>
      <c r="AN597" s="1"/>
      <c r="AO597" s="1"/>
      <c r="AP597" s="1"/>
      <c r="AQ597" s="1"/>
      <c r="AR597" s="1"/>
      <c r="AS597" s="14"/>
      <c r="AT597" s="1"/>
      <c r="AU597" s="1"/>
    </row>
    <row r="598" spans="32:47" x14ac:dyDescent="0.3">
      <c r="AF598" s="1"/>
      <c r="AG598" s="1"/>
      <c r="AH598" s="1"/>
      <c r="AI598" s="1"/>
      <c r="AJ598" s="1"/>
      <c r="AK598" s="1"/>
      <c r="AL598" s="1"/>
      <c r="AM598" s="1"/>
      <c r="AN598" s="1"/>
      <c r="AO598" s="1"/>
      <c r="AP598" s="1"/>
      <c r="AQ598" s="1"/>
      <c r="AR598" s="1"/>
      <c r="AS598" s="14"/>
      <c r="AT598" s="1"/>
      <c r="AU598" s="1"/>
    </row>
    <row r="599" spans="32:47" x14ac:dyDescent="0.3">
      <c r="AF599" s="1"/>
      <c r="AG599" s="1"/>
      <c r="AH599" s="1"/>
      <c r="AI599" s="1"/>
      <c r="AJ599" s="1"/>
      <c r="AK599" s="1"/>
      <c r="AL599" s="1"/>
      <c r="AM599" s="1"/>
      <c r="AN599" s="1"/>
      <c r="AO599" s="1"/>
      <c r="AP599" s="1"/>
      <c r="AQ599" s="1"/>
      <c r="AR599" s="1"/>
      <c r="AS599" s="14"/>
      <c r="AT599" s="1"/>
      <c r="AU599" s="1"/>
    </row>
    <row r="600" spans="32:47" x14ac:dyDescent="0.3">
      <c r="AF600" s="1"/>
      <c r="AG600" s="1"/>
      <c r="AH600" s="1"/>
      <c r="AI600" s="1"/>
      <c r="AJ600" s="1"/>
      <c r="AK600" s="1"/>
      <c r="AL600" s="1"/>
      <c r="AM600" s="1"/>
      <c r="AN600" s="1"/>
      <c r="AO600" s="1"/>
      <c r="AP600" s="1"/>
      <c r="AQ600" s="1"/>
      <c r="AR600" s="1"/>
      <c r="AS600" s="14"/>
      <c r="AT600" s="1"/>
      <c r="AU600" s="1"/>
    </row>
    <row r="601" spans="32:47" x14ac:dyDescent="0.3">
      <c r="AF601" s="1"/>
      <c r="AG601" s="1"/>
      <c r="AH601" s="1"/>
      <c r="AI601" s="1"/>
      <c r="AJ601" s="1"/>
      <c r="AK601" s="1"/>
      <c r="AL601" s="1"/>
      <c r="AM601" s="1"/>
      <c r="AN601" s="1"/>
      <c r="AO601" s="1"/>
      <c r="AP601" s="1"/>
      <c r="AQ601" s="1"/>
      <c r="AR601" s="1"/>
      <c r="AS601" s="14"/>
      <c r="AT601" s="1"/>
      <c r="AU601" s="1"/>
    </row>
    <row r="602" spans="32:47" x14ac:dyDescent="0.3">
      <c r="AF602" s="1"/>
      <c r="AG602" s="1"/>
      <c r="AH602" s="1"/>
      <c r="AI602" s="1"/>
      <c r="AJ602" s="1"/>
      <c r="AK602" s="1"/>
      <c r="AL602" s="1"/>
      <c r="AM602" s="1"/>
      <c r="AN602" s="1"/>
      <c r="AO602" s="1"/>
      <c r="AP602" s="1"/>
      <c r="AQ602" s="1"/>
      <c r="AR602" s="1"/>
      <c r="AS602" s="14"/>
      <c r="AT602" s="1"/>
      <c r="AU602" s="1"/>
    </row>
    <row r="603" spans="32:47" x14ac:dyDescent="0.3">
      <c r="AF603" s="1"/>
      <c r="AG603" s="1"/>
      <c r="AH603" s="1"/>
      <c r="AI603" s="1"/>
      <c r="AJ603" s="1"/>
      <c r="AK603" s="1"/>
      <c r="AL603" s="1"/>
      <c r="AM603" s="1"/>
      <c r="AN603" s="1"/>
      <c r="AO603" s="1"/>
      <c r="AP603" s="1"/>
      <c r="AQ603" s="1"/>
      <c r="AR603" s="1"/>
      <c r="AS603" s="14"/>
      <c r="AT603" s="1"/>
      <c r="AU603" s="1"/>
    </row>
    <row r="604" spans="32:47" x14ac:dyDescent="0.3">
      <c r="AF604" s="1"/>
      <c r="AG604" s="1"/>
      <c r="AH604" s="1"/>
      <c r="AI604" s="1"/>
      <c r="AJ604" s="1"/>
      <c r="AK604" s="1"/>
      <c r="AL604" s="1"/>
      <c r="AM604" s="1"/>
      <c r="AN604" s="1"/>
      <c r="AO604" s="1"/>
      <c r="AP604" s="1"/>
      <c r="AQ604" s="1"/>
      <c r="AR604" s="1"/>
      <c r="AS604" s="14"/>
      <c r="AT604" s="1"/>
      <c r="AU604" s="1"/>
    </row>
    <row r="605" spans="32:47" x14ac:dyDescent="0.3">
      <c r="AF605" s="1"/>
      <c r="AG605" s="1"/>
      <c r="AH605" s="1"/>
      <c r="AI605" s="1"/>
      <c r="AJ605" s="1"/>
      <c r="AK605" s="1"/>
      <c r="AL605" s="1"/>
      <c r="AM605" s="1"/>
      <c r="AN605" s="1"/>
      <c r="AO605" s="1"/>
      <c r="AP605" s="1"/>
      <c r="AQ605" s="1"/>
      <c r="AR605" s="1"/>
      <c r="AS605" s="14"/>
      <c r="AT605" s="1"/>
      <c r="AU605" s="1"/>
    </row>
    <row r="606" spans="32:47" x14ac:dyDescent="0.3">
      <c r="AF606" s="1"/>
      <c r="AG606" s="1"/>
      <c r="AH606" s="1"/>
      <c r="AI606" s="1"/>
      <c r="AJ606" s="1"/>
      <c r="AK606" s="1"/>
      <c r="AL606" s="1"/>
      <c r="AM606" s="1"/>
      <c r="AN606" s="1"/>
      <c r="AO606" s="1"/>
      <c r="AP606" s="1"/>
      <c r="AQ606" s="1"/>
      <c r="AR606" s="1"/>
      <c r="AS606" s="14"/>
      <c r="AT606" s="1"/>
      <c r="AU606" s="1"/>
    </row>
    <row r="607" spans="32:47" x14ac:dyDescent="0.3">
      <c r="AF607" s="1"/>
      <c r="AG607" s="1"/>
      <c r="AH607" s="1"/>
      <c r="AI607" s="1"/>
      <c r="AJ607" s="1"/>
      <c r="AK607" s="1"/>
      <c r="AL607" s="1"/>
      <c r="AM607" s="1"/>
      <c r="AN607" s="1"/>
      <c r="AO607" s="1"/>
      <c r="AP607" s="1"/>
      <c r="AQ607" s="1"/>
      <c r="AR607" s="1"/>
      <c r="AS607" s="14"/>
      <c r="AT607" s="1"/>
      <c r="AU607" s="1"/>
    </row>
    <row r="608" spans="32:47" x14ac:dyDescent="0.3">
      <c r="AF608" s="1"/>
      <c r="AG608" s="1"/>
      <c r="AH608" s="1"/>
      <c r="AI608" s="1"/>
      <c r="AJ608" s="1"/>
      <c r="AK608" s="1"/>
      <c r="AL608" s="1"/>
      <c r="AM608" s="1"/>
      <c r="AN608" s="1"/>
      <c r="AO608" s="1"/>
      <c r="AP608" s="1"/>
      <c r="AQ608" s="1"/>
      <c r="AR608" s="1"/>
      <c r="AS608" s="14"/>
      <c r="AT608" s="1"/>
      <c r="AU608" s="1"/>
    </row>
    <row r="609" spans="32:47" x14ac:dyDescent="0.3">
      <c r="AF609" s="1"/>
      <c r="AG609" s="1"/>
      <c r="AH609" s="1"/>
      <c r="AI609" s="1"/>
      <c r="AJ609" s="1"/>
      <c r="AK609" s="1"/>
      <c r="AL609" s="1"/>
      <c r="AM609" s="1"/>
      <c r="AN609" s="1"/>
      <c r="AO609" s="1"/>
      <c r="AP609" s="1"/>
      <c r="AQ609" s="1"/>
      <c r="AR609" s="1"/>
      <c r="AS609" s="14"/>
      <c r="AT609" s="1"/>
      <c r="AU609" s="1"/>
    </row>
    <row r="610" spans="32:47" x14ac:dyDescent="0.3">
      <c r="AF610" s="1"/>
      <c r="AG610" s="1"/>
      <c r="AH610" s="1"/>
      <c r="AI610" s="1"/>
      <c r="AJ610" s="1"/>
      <c r="AK610" s="1"/>
      <c r="AL610" s="1"/>
      <c r="AM610" s="1"/>
      <c r="AN610" s="1"/>
      <c r="AO610" s="1"/>
      <c r="AP610" s="1"/>
      <c r="AQ610" s="1"/>
      <c r="AR610" s="1"/>
      <c r="AS610" s="14"/>
      <c r="AT610" s="1"/>
      <c r="AU610" s="1"/>
    </row>
    <row r="611" spans="32:47" x14ac:dyDescent="0.3">
      <c r="AF611" s="1"/>
      <c r="AG611" s="1"/>
      <c r="AH611" s="1"/>
      <c r="AI611" s="1"/>
      <c r="AJ611" s="1"/>
      <c r="AK611" s="1"/>
      <c r="AL611" s="1"/>
      <c r="AM611" s="1"/>
      <c r="AN611" s="1"/>
      <c r="AO611" s="1"/>
      <c r="AP611" s="1"/>
      <c r="AQ611" s="1"/>
      <c r="AR611" s="1"/>
      <c r="AS611" s="14"/>
      <c r="AT611" s="1"/>
      <c r="AU611" s="1"/>
    </row>
    <row r="612" spans="32:47" x14ac:dyDescent="0.3">
      <c r="AF612" s="1"/>
      <c r="AG612" s="1"/>
      <c r="AH612" s="1"/>
      <c r="AI612" s="1"/>
      <c r="AJ612" s="1"/>
      <c r="AK612" s="1"/>
      <c r="AL612" s="1"/>
      <c r="AM612" s="1"/>
      <c r="AN612" s="1"/>
      <c r="AO612" s="1"/>
      <c r="AP612" s="1"/>
      <c r="AQ612" s="1"/>
      <c r="AR612" s="1"/>
      <c r="AS612" s="14"/>
      <c r="AT612" s="1"/>
      <c r="AU612" s="1"/>
    </row>
    <row r="613" spans="32:47" x14ac:dyDescent="0.3">
      <c r="AF613" s="1"/>
      <c r="AG613" s="1"/>
      <c r="AH613" s="1"/>
      <c r="AI613" s="1"/>
      <c r="AJ613" s="1"/>
      <c r="AK613" s="1"/>
      <c r="AL613" s="1"/>
      <c r="AM613" s="1"/>
      <c r="AN613" s="1"/>
      <c r="AO613" s="1"/>
      <c r="AP613" s="1"/>
      <c r="AQ613" s="1"/>
      <c r="AR613" s="1"/>
      <c r="AS613" s="14"/>
      <c r="AT613" s="1"/>
      <c r="AU613" s="1"/>
    </row>
    <row r="614" spans="32:47" x14ac:dyDescent="0.3">
      <c r="AF614" s="1"/>
      <c r="AG614" s="1"/>
      <c r="AH614" s="1"/>
      <c r="AI614" s="1"/>
      <c r="AJ614" s="1"/>
      <c r="AK614" s="1"/>
      <c r="AL614" s="1"/>
      <c r="AM614" s="1"/>
      <c r="AN614" s="1"/>
      <c r="AO614" s="1"/>
      <c r="AP614" s="1"/>
      <c r="AQ614" s="1"/>
      <c r="AR614" s="1"/>
      <c r="AS614" s="14"/>
      <c r="AT614" s="1"/>
      <c r="AU614" s="1"/>
    </row>
    <row r="615" spans="32:47" x14ac:dyDescent="0.3">
      <c r="AF615" s="1"/>
      <c r="AG615" s="1"/>
      <c r="AH615" s="1"/>
      <c r="AI615" s="1"/>
      <c r="AJ615" s="1"/>
      <c r="AK615" s="1"/>
      <c r="AL615" s="1"/>
      <c r="AM615" s="1"/>
      <c r="AN615" s="1"/>
      <c r="AO615" s="1"/>
      <c r="AP615" s="1"/>
      <c r="AQ615" s="1"/>
      <c r="AR615" s="1"/>
      <c r="AS615" s="14"/>
      <c r="AT615" s="1"/>
      <c r="AU615" s="1"/>
    </row>
    <row r="616" spans="32:47" x14ac:dyDescent="0.3">
      <c r="AF616" s="1"/>
      <c r="AG616" s="1"/>
      <c r="AH616" s="1"/>
      <c r="AI616" s="1"/>
      <c r="AJ616" s="1"/>
      <c r="AK616" s="1"/>
      <c r="AL616" s="1"/>
      <c r="AM616" s="1"/>
      <c r="AN616" s="1"/>
      <c r="AO616" s="1"/>
      <c r="AP616" s="1"/>
      <c r="AQ616" s="1"/>
      <c r="AR616" s="1"/>
      <c r="AS616" s="14"/>
      <c r="AT616" s="1"/>
      <c r="AU616" s="1"/>
    </row>
    <row r="617" spans="32:47" x14ac:dyDescent="0.3">
      <c r="AF617" s="1"/>
      <c r="AG617" s="1"/>
      <c r="AH617" s="1"/>
      <c r="AI617" s="1"/>
      <c r="AJ617" s="1"/>
      <c r="AK617" s="1"/>
      <c r="AL617" s="1"/>
      <c r="AM617" s="1"/>
      <c r="AN617" s="1"/>
      <c r="AO617" s="1"/>
      <c r="AP617" s="1"/>
      <c r="AQ617" s="1"/>
      <c r="AR617" s="1"/>
      <c r="AS617" s="14"/>
      <c r="AT617" s="1"/>
      <c r="AU617" s="1"/>
    </row>
    <row r="618" spans="32:47" x14ac:dyDescent="0.3">
      <c r="AF618" s="1"/>
      <c r="AG618" s="1"/>
      <c r="AH618" s="1"/>
      <c r="AI618" s="1"/>
      <c r="AJ618" s="1"/>
      <c r="AK618" s="1"/>
      <c r="AL618" s="1"/>
      <c r="AM618" s="1"/>
      <c r="AN618" s="1"/>
      <c r="AO618" s="1"/>
      <c r="AP618" s="1"/>
      <c r="AQ618" s="1"/>
      <c r="AR618" s="1"/>
      <c r="AS618" s="14"/>
      <c r="AT618" s="1"/>
      <c r="AU618" s="1"/>
    </row>
    <row r="619" spans="32:47" x14ac:dyDescent="0.3">
      <c r="AF619" s="1"/>
      <c r="AG619" s="1"/>
      <c r="AH619" s="1"/>
      <c r="AI619" s="1"/>
      <c r="AJ619" s="1"/>
      <c r="AK619" s="1"/>
      <c r="AL619" s="1"/>
      <c r="AM619" s="1"/>
      <c r="AN619" s="1"/>
      <c r="AO619" s="1"/>
      <c r="AP619" s="1"/>
      <c r="AQ619" s="1"/>
      <c r="AR619" s="1"/>
      <c r="AS619" s="14"/>
      <c r="AT619" s="1"/>
      <c r="AU619" s="1"/>
    </row>
    <row r="620" spans="32:47" x14ac:dyDescent="0.3">
      <c r="AF620" s="1"/>
      <c r="AG620" s="1"/>
      <c r="AH620" s="1"/>
      <c r="AI620" s="1"/>
      <c r="AJ620" s="1"/>
      <c r="AK620" s="1"/>
      <c r="AL620" s="1"/>
      <c r="AM620" s="1"/>
      <c r="AN620" s="1"/>
      <c r="AO620" s="1"/>
      <c r="AP620" s="1"/>
      <c r="AQ620" s="1"/>
      <c r="AR620" s="1"/>
      <c r="AS620" s="14"/>
      <c r="AT620" s="1"/>
      <c r="AU620" s="1"/>
    </row>
    <row r="621" spans="32:47" x14ac:dyDescent="0.3">
      <c r="AF621" s="1"/>
      <c r="AG621" s="1"/>
      <c r="AH621" s="1"/>
      <c r="AI621" s="1"/>
      <c r="AJ621" s="1"/>
      <c r="AK621" s="1"/>
      <c r="AL621" s="1"/>
      <c r="AM621" s="1"/>
      <c r="AN621" s="1"/>
      <c r="AO621" s="1"/>
      <c r="AP621" s="1"/>
      <c r="AQ621" s="1"/>
      <c r="AR621" s="1"/>
      <c r="AS621" s="14"/>
      <c r="AT621" s="1"/>
      <c r="AU621" s="1"/>
    </row>
    <row r="622" spans="32:47" x14ac:dyDescent="0.3">
      <c r="AF622" s="1"/>
      <c r="AG622" s="1"/>
      <c r="AH622" s="1"/>
      <c r="AI622" s="1"/>
      <c r="AJ622" s="1"/>
      <c r="AK622" s="1"/>
      <c r="AL622" s="1"/>
      <c r="AM622" s="1"/>
      <c r="AN622" s="1"/>
      <c r="AO622" s="1"/>
      <c r="AP622" s="1"/>
      <c r="AQ622" s="1"/>
      <c r="AR622" s="1"/>
      <c r="AS622" s="14"/>
      <c r="AT622" s="1"/>
      <c r="AU622" s="1"/>
    </row>
    <row r="623" spans="32:47" x14ac:dyDescent="0.3">
      <c r="AF623" s="1"/>
      <c r="AG623" s="1"/>
      <c r="AH623" s="1"/>
      <c r="AI623" s="1"/>
      <c r="AJ623" s="1"/>
      <c r="AK623" s="1"/>
      <c r="AL623" s="1"/>
      <c r="AM623" s="1"/>
      <c r="AN623" s="1"/>
      <c r="AO623" s="1"/>
      <c r="AP623" s="1"/>
      <c r="AQ623" s="1"/>
      <c r="AR623" s="1"/>
      <c r="AS623" s="14"/>
      <c r="AT623" s="1"/>
      <c r="AU623" s="1"/>
    </row>
    <row r="624" spans="32:47" x14ac:dyDescent="0.3">
      <c r="AF624" s="1"/>
      <c r="AG624" s="1"/>
      <c r="AH624" s="1"/>
      <c r="AI624" s="1"/>
      <c r="AJ624" s="1"/>
      <c r="AK624" s="1"/>
      <c r="AL624" s="1"/>
      <c r="AM624" s="1"/>
      <c r="AN624" s="1"/>
      <c r="AO624" s="1"/>
      <c r="AP624" s="1"/>
      <c r="AQ624" s="1"/>
      <c r="AR624" s="1"/>
      <c r="AS624" s="14"/>
      <c r="AT624" s="1"/>
      <c r="AU624" s="1"/>
    </row>
    <row r="625" spans="32:47" x14ac:dyDescent="0.3">
      <c r="AF625" s="1"/>
      <c r="AG625" s="1"/>
      <c r="AH625" s="1"/>
      <c r="AI625" s="1"/>
      <c r="AJ625" s="1"/>
      <c r="AK625" s="1"/>
      <c r="AL625" s="1"/>
      <c r="AM625" s="1"/>
      <c r="AN625" s="1"/>
      <c r="AO625" s="1"/>
      <c r="AP625" s="1"/>
      <c r="AQ625" s="1"/>
      <c r="AR625" s="1"/>
      <c r="AS625" s="14"/>
      <c r="AT625" s="1"/>
      <c r="AU625" s="1"/>
    </row>
    <row r="626" spans="32:47" x14ac:dyDescent="0.3">
      <c r="AF626" s="1"/>
      <c r="AG626" s="1"/>
      <c r="AH626" s="1"/>
      <c r="AI626" s="1"/>
      <c r="AJ626" s="1"/>
      <c r="AK626" s="1"/>
      <c r="AL626" s="1"/>
      <c r="AM626" s="1"/>
      <c r="AN626" s="1"/>
      <c r="AO626" s="1"/>
      <c r="AP626" s="1"/>
      <c r="AQ626" s="1"/>
      <c r="AR626" s="1"/>
      <c r="AS626" s="14"/>
      <c r="AT626" s="1"/>
      <c r="AU626" s="1"/>
    </row>
    <row r="627" spans="32:47" x14ac:dyDescent="0.3">
      <c r="AF627" s="1"/>
      <c r="AG627" s="1"/>
      <c r="AH627" s="1"/>
      <c r="AI627" s="1"/>
      <c r="AJ627" s="1"/>
      <c r="AK627" s="1"/>
      <c r="AL627" s="1"/>
      <c r="AM627" s="1"/>
      <c r="AN627" s="1"/>
      <c r="AO627" s="1"/>
      <c r="AP627" s="1"/>
      <c r="AQ627" s="1"/>
      <c r="AR627" s="1"/>
      <c r="AS627" s="14"/>
      <c r="AT627" s="1"/>
      <c r="AU627" s="1"/>
    </row>
    <row r="628" spans="32:47" x14ac:dyDescent="0.3">
      <c r="AF628" s="1"/>
      <c r="AG628" s="1"/>
      <c r="AH628" s="1"/>
      <c r="AI628" s="1"/>
      <c r="AJ628" s="1"/>
      <c r="AK628" s="1"/>
      <c r="AL628" s="1"/>
      <c r="AM628" s="1"/>
      <c r="AN628" s="1"/>
      <c r="AO628" s="1"/>
      <c r="AP628" s="1"/>
      <c r="AQ628" s="1"/>
      <c r="AR628" s="1"/>
      <c r="AS628" s="14"/>
      <c r="AT628" s="1"/>
      <c r="AU628" s="1"/>
    </row>
    <row r="629" spans="32:47" x14ac:dyDescent="0.3">
      <c r="AF629" s="1"/>
      <c r="AG629" s="1"/>
      <c r="AH629" s="1"/>
      <c r="AI629" s="1"/>
      <c r="AJ629" s="1"/>
      <c r="AK629" s="1"/>
      <c r="AL629" s="1"/>
      <c r="AM629" s="1"/>
      <c r="AN629" s="1"/>
      <c r="AO629" s="1"/>
      <c r="AP629" s="1"/>
      <c r="AQ629" s="1"/>
      <c r="AR629" s="1"/>
      <c r="AS629" s="14"/>
      <c r="AT629" s="1"/>
      <c r="AU629" s="1"/>
    </row>
    <row r="630" spans="32:47" x14ac:dyDescent="0.3">
      <c r="AF630" s="1"/>
      <c r="AG630" s="1"/>
      <c r="AH630" s="1"/>
      <c r="AI630" s="1"/>
      <c r="AJ630" s="1"/>
      <c r="AK630" s="1"/>
      <c r="AL630" s="1"/>
      <c r="AM630" s="1"/>
      <c r="AN630" s="1"/>
      <c r="AO630" s="1"/>
      <c r="AP630" s="1"/>
      <c r="AQ630" s="1"/>
      <c r="AR630" s="1"/>
      <c r="AS630" s="14"/>
      <c r="AT630" s="1"/>
      <c r="AU630" s="1"/>
    </row>
    <row r="631" spans="32:47" x14ac:dyDescent="0.3">
      <c r="AF631" s="1"/>
      <c r="AG631" s="1"/>
      <c r="AH631" s="1"/>
      <c r="AI631" s="1"/>
      <c r="AJ631" s="1"/>
      <c r="AK631" s="1"/>
      <c r="AL631" s="1"/>
      <c r="AM631" s="1"/>
      <c r="AN631" s="1"/>
      <c r="AO631" s="1"/>
      <c r="AP631" s="1"/>
      <c r="AQ631" s="1"/>
      <c r="AR631" s="1"/>
      <c r="AS631" s="14"/>
      <c r="AT631" s="1"/>
      <c r="AU631" s="1"/>
    </row>
    <row r="632" spans="32:47" x14ac:dyDescent="0.3">
      <c r="AF632" s="1"/>
      <c r="AG632" s="1"/>
      <c r="AH632" s="1"/>
      <c r="AI632" s="1"/>
      <c r="AJ632" s="1"/>
      <c r="AK632" s="1"/>
      <c r="AL632" s="1"/>
      <c r="AM632" s="1"/>
      <c r="AN632" s="1"/>
      <c r="AO632" s="1"/>
      <c r="AP632" s="1"/>
      <c r="AQ632" s="1"/>
      <c r="AR632" s="1"/>
      <c r="AS632" s="14"/>
      <c r="AT632" s="1"/>
      <c r="AU632" s="1"/>
    </row>
    <row r="633" spans="32:47" x14ac:dyDescent="0.3">
      <c r="AF633" s="1"/>
      <c r="AG633" s="1"/>
      <c r="AH633" s="1"/>
      <c r="AI633" s="1"/>
      <c r="AJ633" s="1"/>
      <c r="AK633" s="1"/>
      <c r="AL633" s="1"/>
      <c r="AM633" s="1"/>
      <c r="AN633" s="1"/>
      <c r="AO633" s="1"/>
      <c r="AP633" s="1"/>
      <c r="AQ633" s="1"/>
      <c r="AR633" s="1"/>
      <c r="AS633" s="14"/>
      <c r="AT633" s="1"/>
      <c r="AU633" s="1"/>
    </row>
    <row r="634" spans="32:47" x14ac:dyDescent="0.3">
      <c r="AF634" s="1"/>
      <c r="AG634" s="1"/>
      <c r="AH634" s="1"/>
      <c r="AI634" s="1"/>
      <c r="AJ634" s="1"/>
      <c r="AK634" s="1"/>
      <c r="AL634" s="1"/>
      <c r="AM634" s="1"/>
      <c r="AN634" s="1"/>
      <c r="AO634" s="1"/>
      <c r="AP634" s="1"/>
      <c r="AQ634" s="1"/>
      <c r="AR634" s="1"/>
      <c r="AS634" s="14"/>
      <c r="AT634" s="1"/>
      <c r="AU634" s="1"/>
    </row>
    <row r="635" spans="32:47" x14ac:dyDescent="0.3">
      <c r="AF635" s="1"/>
      <c r="AG635" s="1"/>
      <c r="AH635" s="1"/>
      <c r="AI635" s="1"/>
      <c r="AJ635" s="1"/>
      <c r="AK635" s="1"/>
      <c r="AL635" s="1"/>
      <c r="AM635" s="1"/>
      <c r="AN635" s="1"/>
      <c r="AO635" s="1"/>
      <c r="AP635" s="1"/>
      <c r="AQ635" s="1"/>
      <c r="AR635" s="1"/>
      <c r="AS635" s="14"/>
      <c r="AT635" s="1"/>
      <c r="AU635" s="1"/>
    </row>
    <row r="636" spans="32:47" x14ac:dyDescent="0.3">
      <c r="AF636" s="1"/>
      <c r="AG636" s="1"/>
      <c r="AH636" s="1"/>
      <c r="AI636" s="1"/>
      <c r="AJ636" s="1"/>
      <c r="AK636" s="1"/>
      <c r="AL636" s="1"/>
      <c r="AM636" s="1"/>
      <c r="AN636" s="1"/>
      <c r="AO636" s="1"/>
      <c r="AP636" s="1"/>
      <c r="AQ636" s="1"/>
      <c r="AR636" s="1"/>
      <c r="AS636" s="14"/>
      <c r="AT636" s="1"/>
      <c r="AU636" s="1"/>
    </row>
    <row r="637" spans="32:47" x14ac:dyDescent="0.3">
      <c r="AF637" s="1"/>
      <c r="AG637" s="1"/>
      <c r="AH637" s="1"/>
      <c r="AI637" s="1"/>
      <c r="AJ637" s="1"/>
      <c r="AK637" s="1"/>
      <c r="AL637" s="1"/>
      <c r="AM637" s="1"/>
      <c r="AN637" s="1"/>
      <c r="AO637" s="1"/>
      <c r="AP637" s="1"/>
      <c r="AQ637" s="1"/>
      <c r="AR637" s="1"/>
      <c r="AS637" s="14"/>
      <c r="AT637" s="1"/>
      <c r="AU637" s="1"/>
    </row>
    <row r="638" spans="32:47" x14ac:dyDescent="0.3">
      <c r="AF638" s="1"/>
      <c r="AG638" s="1"/>
      <c r="AH638" s="1"/>
      <c r="AI638" s="1"/>
      <c r="AJ638" s="1"/>
      <c r="AK638" s="1"/>
      <c r="AL638" s="1"/>
      <c r="AM638" s="1"/>
      <c r="AN638" s="1"/>
      <c r="AO638" s="1"/>
      <c r="AP638" s="1"/>
      <c r="AQ638" s="1"/>
      <c r="AR638" s="1"/>
      <c r="AS638" s="14"/>
      <c r="AT638" s="1"/>
      <c r="AU638" s="1"/>
    </row>
    <row r="639" spans="32:47" x14ac:dyDescent="0.3">
      <c r="AF639" s="1"/>
      <c r="AG639" s="1"/>
      <c r="AH639" s="1"/>
      <c r="AI639" s="1"/>
      <c r="AJ639" s="1"/>
      <c r="AK639" s="1"/>
      <c r="AL639" s="1"/>
      <c r="AM639" s="1"/>
      <c r="AN639" s="1"/>
      <c r="AO639" s="1"/>
      <c r="AP639" s="1"/>
      <c r="AQ639" s="1"/>
      <c r="AR639" s="1"/>
      <c r="AS639" s="14"/>
      <c r="AT639" s="1"/>
      <c r="AU639" s="1"/>
    </row>
    <row r="640" spans="32:47" x14ac:dyDescent="0.3">
      <c r="AF640" s="1"/>
      <c r="AG640" s="1"/>
      <c r="AH640" s="1"/>
      <c r="AI640" s="1"/>
      <c r="AJ640" s="1"/>
      <c r="AK640" s="1"/>
      <c r="AL640" s="1"/>
      <c r="AM640" s="1"/>
      <c r="AN640" s="1"/>
      <c r="AO640" s="1"/>
      <c r="AP640" s="1"/>
      <c r="AQ640" s="1"/>
      <c r="AR640" s="1"/>
      <c r="AS640" s="14"/>
      <c r="AT640" s="1"/>
      <c r="AU640" s="1"/>
    </row>
    <row r="641" spans="32:47" x14ac:dyDescent="0.3">
      <c r="AF641" s="1"/>
      <c r="AG641" s="1"/>
      <c r="AH641" s="1"/>
      <c r="AI641" s="1"/>
      <c r="AJ641" s="1"/>
      <c r="AK641" s="1"/>
      <c r="AL641" s="1"/>
      <c r="AM641" s="1"/>
      <c r="AN641" s="1"/>
      <c r="AO641" s="1"/>
      <c r="AP641" s="1"/>
      <c r="AQ641" s="1"/>
      <c r="AR641" s="1"/>
      <c r="AS641" s="14"/>
      <c r="AT641" s="1"/>
      <c r="AU641" s="1"/>
    </row>
    <row r="642" spans="32:47" x14ac:dyDescent="0.3">
      <c r="AF642" s="1"/>
      <c r="AG642" s="1"/>
      <c r="AH642" s="1"/>
      <c r="AI642" s="1"/>
      <c r="AJ642" s="1"/>
      <c r="AK642" s="1"/>
      <c r="AL642" s="1"/>
      <c r="AM642" s="1"/>
      <c r="AN642" s="1"/>
      <c r="AO642" s="1"/>
      <c r="AP642" s="1"/>
      <c r="AQ642" s="1"/>
      <c r="AR642" s="1"/>
      <c r="AS642" s="14"/>
      <c r="AT642" s="1"/>
      <c r="AU642" s="1"/>
    </row>
    <row r="643" spans="32:47" x14ac:dyDescent="0.3">
      <c r="AF643" s="1"/>
      <c r="AG643" s="1"/>
      <c r="AH643" s="1"/>
      <c r="AI643" s="1"/>
      <c r="AJ643" s="1"/>
      <c r="AK643" s="1"/>
      <c r="AL643" s="1"/>
      <c r="AM643" s="1"/>
      <c r="AN643" s="1"/>
      <c r="AO643" s="1"/>
      <c r="AP643" s="1"/>
      <c r="AQ643" s="1"/>
      <c r="AR643" s="1"/>
      <c r="AS643" s="14"/>
      <c r="AT643" s="1"/>
      <c r="AU643" s="1"/>
    </row>
    <row r="644" spans="32:47" x14ac:dyDescent="0.3">
      <c r="AF644" s="1"/>
      <c r="AG644" s="1"/>
      <c r="AH644" s="1"/>
      <c r="AI644" s="1"/>
      <c r="AJ644" s="1"/>
      <c r="AK644" s="1"/>
      <c r="AL644" s="1"/>
      <c r="AM644" s="1"/>
      <c r="AN644" s="1"/>
      <c r="AO644" s="1"/>
      <c r="AP644" s="1"/>
      <c r="AQ644" s="1"/>
      <c r="AR644" s="1"/>
      <c r="AS644" s="14"/>
      <c r="AT644" s="1"/>
      <c r="AU644" s="1"/>
    </row>
    <row r="645" spans="32:47" x14ac:dyDescent="0.3">
      <c r="AF645" s="1"/>
      <c r="AG645" s="1"/>
      <c r="AH645" s="1"/>
      <c r="AI645" s="1"/>
      <c r="AJ645" s="1"/>
      <c r="AK645" s="1"/>
      <c r="AL645" s="1"/>
      <c r="AM645" s="1"/>
      <c r="AN645" s="1"/>
      <c r="AO645" s="1"/>
      <c r="AP645" s="1"/>
      <c r="AQ645" s="1"/>
      <c r="AR645" s="1"/>
      <c r="AS645" s="14"/>
      <c r="AT645" s="1"/>
      <c r="AU645" s="1"/>
    </row>
    <row r="646" spans="32:47" x14ac:dyDescent="0.3">
      <c r="AF646" s="1"/>
      <c r="AG646" s="1"/>
      <c r="AH646" s="1"/>
      <c r="AI646" s="1"/>
      <c r="AJ646" s="1"/>
      <c r="AK646" s="1"/>
      <c r="AL646" s="1"/>
      <c r="AM646" s="1"/>
      <c r="AN646" s="1"/>
      <c r="AO646" s="1"/>
      <c r="AP646" s="1"/>
      <c r="AQ646" s="1"/>
      <c r="AR646" s="1"/>
      <c r="AS646" s="14"/>
      <c r="AT646" s="1"/>
      <c r="AU646" s="1"/>
    </row>
    <row r="647" spans="32:47" x14ac:dyDescent="0.3">
      <c r="AF647" s="1"/>
      <c r="AG647" s="1"/>
      <c r="AH647" s="1"/>
      <c r="AI647" s="1"/>
      <c r="AJ647" s="1"/>
      <c r="AK647" s="1"/>
      <c r="AL647" s="1"/>
      <c r="AM647" s="1"/>
      <c r="AN647" s="1"/>
      <c r="AO647" s="1"/>
      <c r="AP647" s="1"/>
      <c r="AQ647" s="1"/>
      <c r="AR647" s="1"/>
      <c r="AS647" s="14"/>
      <c r="AT647" s="1"/>
      <c r="AU647" s="1"/>
    </row>
    <row r="648" spans="32:47" x14ac:dyDescent="0.3">
      <c r="AF648" s="1"/>
      <c r="AG648" s="1"/>
      <c r="AH648" s="1"/>
      <c r="AI648" s="1"/>
      <c r="AJ648" s="1"/>
      <c r="AK648" s="1"/>
      <c r="AL648" s="1"/>
      <c r="AM648" s="1"/>
      <c r="AN648" s="1"/>
      <c r="AO648" s="1"/>
      <c r="AP648" s="1"/>
      <c r="AQ648" s="1"/>
      <c r="AR648" s="1"/>
      <c r="AS648" s="14"/>
      <c r="AT648" s="1"/>
      <c r="AU648" s="1"/>
    </row>
    <row r="649" spans="32:47" x14ac:dyDescent="0.3">
      <c r="AF649" s="1"/>
      <c r="AG649" s="1"/>
      <c r="AH649" s="1"/>
      <c r="AI649" s="1"/>
      <c r="AJ649" s="1"/>
      <c r="AK649" s="1"/>
      <c r="AL649" s="1"/>
      <c r="AM649" s="1"/>
      <c r="AN649" s="1"/>
      <c r="AO649" s="1"/>
      <c r="AP649" s="1"/>
      <c r="AQ649" s="1"/>
      <c r="AR649" s="1"/>
      <c r="AS649" s="14"/>
      <c r="AT649" s="1"/>
      <c r="AU649" s="1"/>
    </row>
    <row r="650" spans="32:47" x14ac:dyDescent="0.3">
      <c r="AF650" s="1"/>
      <c r="AG650" s="1"/>
      <c r="AH650" s="1"/>
      <c r="AI650" s="1"/>
      <c r="AJ650" s="1"/>
      <c r="AK650" s="1"/>
      <c r="AL650" s="1"/>
      <c r="AM650" s="1"/>
      <c r="AN650" s="1"/>
      <c r="AO650" s="1"/>
      <c r="AP650" s="1"/>
      <c r="AQ650" s="1"/>
      <c r="AR650" s="1"/>
      <c r="AS650" s="14"/>
      <c r="AT650" s="1"/>
      <c r="AU650" s="1"/>
    </row>
    <row r="651" spans="32:47" x14ac:dyDescent="0.3">
      <c r="AF651" s="1"/>
      <c r="AG651" s="1"/>
      <c r="AH651" s="1"/>
      <c r="AI651" s="1"/>
      <c r="AJ651" s="1"/>
      <c r="AK651" s="1"/>
      <c r="AL651" s="1"/>
      <c r="AM651" s="1"/>
      <c r="AN651" s="1"/>
      <c r="AO651" s="1"/>
      <c r="AP651" s="1"/>
      <c r="AQ651" s="1"/>
      <c r="AR651" s="1"/>
      <c r="AS651" s="14"/>
      <c r="AT651" s="1"/>
      <c r="AU651" s="1"/>
    </row>
    <row r="652" spans="32:47" x14ac:dyDescent="0.3">
      <c r="AF652" s="1"/>
      <c r="AG652" s="1"/>
      <c r="AH652" s="1"/>
      <c r="AI652" s="1"/>
      <c r="AJ652" s="1"/>
      <c r="AK652" s="1"/>
      <c r="AL652" s="1"/>
      <c r="AM652" s="1"/>
      <c r="AN652" s="1"/>
      <c r="AO652" s="1"/>
      <c r="AP652" s="1"/>
      <c r="AQ652" s="1"/>
      <c r="AR652" s="1"/>
      <c r="AS652" s="14"/>
      <c r="AT652" s="1"/>
      <c r="AU652" s="1"/>
    </row>
    <row r="653" spans="32:47" x14ac:dyDescent="0.3">
      <c r="AF653" s="1"/>
      <c r="AG653" s="1"/>
      <c r="AH653" s="1"/>
      <c r="AI653" s="1"/>
      <c r="AJ653" s="1"/>
      <c r="AK653" s="1"/>
      <c r="AL653" s="1"/>
      <c r="AM653" s="1"/>
      <c r="AN653" s="1"/>
      <c r="AO653" s="1"/>
      <c r="AP653" s="1"/>
      <c r="AQ653" s="1"/>
      <c r="AR653" s="1"/>
      <c r="AS653" s="14"/>
      <c r="AT653" s="1"/>
      <c r="AU653" s="1"/>
    </row>
    <row r="654" spans="32:47" x14ac:dyDescent="0.3">
      <c r="AF654" s="1"/>
      <c r="AG654" s="1"/>
      <c r="AH654" s="1"/>
      <c r="AI654" s="1"/>
      <c r="AJ654" s="1"/>
      <c r="AK654" s="1"/>
      <c r="AL654" s="1"/>
      <c r="AM654" s="1"/>
      <c r="AN654" s="1"/>
      <c r="AO654" s="1"/>
      <c r="AP654" s="1"/>
      <c r="AQ654" s="1"/>
      <c r="AR654" s="1"/>
      <c r="AS654" s="14"/>
      <c r="AT654" s="1"/>
      <c r="AU654" s="1"/>
    </row>
    <row r="655" spans="32:47" x14ac:dyDescent="0.3">
      <c r="AF655" s="1"/>
      <c r="AG655" s="1"/>
      <c r="AH655" s="1"/>
      <c r="AI655" s="1"/>
      <c r="AJ655" s="1"/>
      <c r="AK655" s="1"/>
      <c r="AL655" s="1"/>
      <c r="AM655" s="1"/>
      <c r="AN655" s="1"/>
      <c r="AO655" s="1"/>
      <c r="AP655" s="1"/>
      <c r="AQ655" s="1"/>
      <c r="AR655" s="1"/>
      <c r="AS655" s="14"/>
      <c r="AT655" s="1"/>
      <c r="AU655" s="1"/>
    </row>
    <row r="656" spans="32:47" x14ac:dyDescent="0.3">
      <c r="AF656" s="1"/>
      <c r="AG656" s="1"/>
      <c r="AH656" s="1"/>
      <c r="AI656" s="1"/>
      <c r="AJ656" s="1"/>
      <c r="AK656" s="1"/>
      <c r="AL656" s="1"/>
      <c r="AM656" s="1"/>
      <c r="AN656" s="1"/>
      <c r="AO656" s="1"/>
      <c r="AP656" s="1"/>
      <c r="AQ656" s="1"/>
      <c r="AR656" s="1"/>
      <c r="AS656" s="14"/>
      <c r="AT656" s="1"/>
      <c r="AU656" s="1"/>
    </row>
    <row r="657" spans="32:47" x14ac:dyDescent="0.3">
      <c r="AF657" s="1"/>
      <c r="AG657" s="1"/>
      <c r="AH657" s="1"/>
      <c r="AI657" s="1"/>
      <c r="AJ657" s="1"/>
      <c r="AK657" s="1"/>
      <c r="AL657" s="1"/>
      <c r="AM657" s="1"/>
      <c r="AN657" s="1"/>
      <c r="AO657" s="1"/>
      <c r="AP657" s="1"/>
      <c r="AQ657" s="1"/>
      <c r="AR657" s="1"/>
      <c r="AS657" s="14"/>
      <c r="AT657" s="1"/>
      <c r="AU657" s="1"/>
    </row>
    <row r="658" spans="32:47" x14ac:dyDescent="0.3">
      <c r="AF658" s="1"/>
      <c r="AG658" s="1"/>
      <c r="AH658" s="1"/>
      <c r="AI658" s="1"/>
      <c r="AJ658" s="1"/>
      <c r="AK658" s="1"/>
      <c r="AL658" s="1"/>
      <c r="AM658" s="1"/>
      <c r="AN658" s="1"/>
      <c r="AO658" s="1"/>
      <c r="AP658" s="1"/>
      <c r="AQ658" s="1"/>
      <c r="AR658" s="1"/>
      <c r="AS658" s="14"/>
      <c r="AT658" s="1"/>
      <c r="AU658" s="1"/>
    </row>
    <row r="659" spans="32:47" x14ac:dyDescent="0.3">
      <c r="AF659" s="1"/>
      <c r="AG659" s="1"/>
      <c r="AH659" s="1"/>
      <c r="AI659" s="1"/>
      <c r="AJ659" s="1"/>
      <c r="AK659" s="1"/>
      <c r="AL659" s="1"/>
      <c r="AM659" s="1"/>
      <c r="AN659" s="1"/>
      <c r="AO659" s="1"/>
      <c r="AP659" s="1"/>
      <c r="AQ659" s="1"/>
      <c r="AR659" s="1"/>
      <c r="AS659" s="14"/>
      <c r="AT659" s="1"/>
      <c r="AU659" s="1"/>
    </row>
    <row r="660" spans="32:47" x14ac:dyDescent="0.3">
      <c r="AF660" s="1"/>
      <c r="AG660" s="1"/>
      <c r="AH660" s="1"/>
      <c r="AI660" s="1"/>
      <c r="AJ660" s="1"/>
      <c r="AK660" s="1"/>
      <c r="AL660" s="1"/>
      <c r="AM660" s="1"/>
      <c r="AN660" s="1"/>
      <c r="AO660" s="1"/>
      <c r="AP660" s="1"/>
      <c r="AQ660" s="1"/>
      <c r="AR660" s="1"/>
      <c r="AS660" s="14"/>
      <c r="AT660" s="1"/>
      <c r="AU660" s="1"/>
    </row>
    <row r="661" spans="32:47" x14ac:dyDescent="0.3">
      <c r="AF661" s="1"/>
      <c r="AG661" s="1"/>
      <c r="AH661" s="1"/>
      <c r="AI661" s="1"/>
      <c r="AJ661" s="1"/>
      <c r="AK661" s="1"/>
      <c r="AL661" s="1"/>
      <c r="AM661" s="1"/>
      <c r="AN661" s="1"/>
      <c r="AO661" s="1"/>
      <c r="AP661" s="1"/>
      <c r="AQ661" s="1"/>
      <c r="AR661" s="1"/>
      <c r="AS661" s="14"/>
      <c r="AT661" s="1"/>
      <c r="AU661" s="1"/>
    </row>
    <row r="662" spans="32:47" x14ac:dyDescent="0.3">
      <c r="AF662" s="1"/>
      <c r="AG662" s="1"/>
      <c r="AH662" s="1"/>
      <c r="AI662" s="1"/>
      <c r="AJ662" s="1"/>
      <c r="AK662" s="1"/>
      <c r="AL662" s="1"/>
      <c r="AM662" s="1"/>
      <c r="AN662" s="1"/>
      <c r="AO662" s="1"/>
      <c r="AP662" s="1"/>
      <c r="AQ662" s="1"/>
      <c r="AR662" s="1"/>
      <c r="AS662" s="14"/>
      <c r="AT662" s="1"/>
      <c r="AU662" s="1"/>
    </row>
    <row r="663" spans="32:47" x14ac:dyDescent="0.3">
      <c r="AF663" s="1"/>
      <c r="AG663" s="1"/>
      <c r="AH663" s="1"/>
      <c r="AI663" s="1"/>
      <c r="AJ663" s="1"/>
      <c r="AK663" s="1"/>
      <c r="AL663" s="1"/>
      <c r="AM663" s="1"/>
      <c r="AN663" s="1"/>
      <c r="AO663" s="1"/>
      <c r="AP663" s="1"/>
      <c r="AQ663" s="1"/>
      <c r="AR663" s="1"/>
      <c r="AS663" s="14"/>
      <c r="AT663" s="1"/>
      <c r="AU663" s="1"/>
    </row>
    <row r="664" spans="32:47" x14ac:dyDescent="0.3">
      <c r="AF664" s="1"/>
      <c r="AG664" s="1"/>
      <c r="AH664" s="1"/>
      <c r="AI664" s="1"/>
      <c r="AJ664" s="1"/>
      <c r="AK664" s="1"/>
      <c r="AL664" s="1"/>
      <c r="AM664" s="1"/>
      <c r="AN664" s="1"/>
      <c r="AO664" s="1"/>
      <c r="AP664" s="1"/>
      <c r="AQ664" s="1"/>
      <c r="AR664" s="1"/>
      <c r="AS664" s="14"/>
      <c r="AT664" s="1"/>
      <c r="AU664" s="1"/>
    </row>
    <row r="665" spans="32:47" x14ac:dyDescent="0.3">
      <c r="AF665" s="1"/>
      <c r="AG665" s="1"/>
      <c r="AH665" s="1"/>
      <c r="AI665" s="1"/>
      <c r="AJ665" s="1"/>
      <c r="AK665" s="1"/>
      <c r="AL665" s="1"/>
      <c r="AM665" s="1"/>
      <c r="AN665" s="1"/>
      <c r="AO665" s="1"/>
      <c r="AP665" s="1"/>
      <c r="AQ665" s="1"/>
      <c r="AR665" s="1"/>
      <c r="AS665" s="14"/>
      <c r="AT665" s="1"/>
      <c r="AU665" s="1"/>
    </row>
    <row r="666" spans="32:47" x14ac:dyDescent="0.3">
      <c r="AF666" s="1"/>
      <c r="AG666" s="1"/>
      <c r="AH666" s="1"/>
      <c r="AI666" s="1"/>
      <c r="AJ666" s="1"/>
      <c r="AK666" s="1"/>
      <c r="AL666" s="1"/>
      <c r="AM666" s="1"/>
      <c r="AN666" s="1"/>
      <c r="AO666" s="1"/>
      <c r="AP666" s="1"/>
      <c r="AQ666" s="1"/>
      <c r="AR666" s="1"/>
      <c r="AS666" s="14"/>
      <c r="AT666" s="1"/>
      <c r="AU666" s="1"/>
    </row>
    <row r="667" spans="32:47" x14ac:dyDescent="0.3">
      <c r="AF667" s="1"/>
      <c r="AG667" s="1"/>
      <c r="AH667" s="1"/>
      <c r="AI667" s="1"/>
      <c r="AJ667" s="1"/>
      <c r="AK667" s="1"/>
      <c r="AL667" s="1"/>
      <c r="AM667" s="1"/>
      <c r="AN667" s="1"/>
      <c r="AO667" s="1"/>
      <c r="AP667" s="1"/>
      <c r="AQ667" s="1"/>
      <c r="AR667" s="1"/>
      <c r="AS667" s="14"/>
      <c r="AT667" s="1"/>
      <c r="AU667" s="1"/>
    </row>
    <row r="668" spans="32:47" x14ac:dyDescent="0.3">
      <c r="AF668" s="1"/>
      <c r="AG668" s="1"/>
      <c r="AH668" s="1"/>
      <c r="AI668" s="1"/>
      <c r="AJ668" s="1"/>
      <c r="AK668" s="1"/>
      <c r="AL668" s="1"/>
      <c r="AM668" s="1"/>
      <c r="AN668" s="1"/>
      <c r="AO668" s="1"/>
      <c r="AP668" s="1"/>
      <c r="AQ668" s="1"/>
      <c r="AR668" s="1"/>
      <c r="AS668" s="14"/>
      <c r="AT668" s="1"/>
      <c r="AU668" s="1"/>
    </row>
    <row r="669" spans="32:47" x14ac:dyDescent="0.3">
      <c r="AF669" s="1"/>
      <c r="AG669" s="1"/>
      <c r="AH669" s="1"/>
      <c r="AI669" s="1"/>
      <c r="AJ669" s="1"/>
      <c r="AK669" s="1"/>
      <c r="AL669" s="1"/>
      <c r="AM669" s="1"/>
      <c r="AN669" s="1"/>
      <c r="AO669" s="1"/>
      <c r="AP669" s="1"/>
      <c r="AQ669" s="1"/>
      <c r="AR669" s="1"/>
      <c r="AS669" s="14"/>
      <c r="AT669" s="1"/>
      <c r="AU669" s="1"/>
    </row>
    <row r="670" spans="32:47" x14ac:dyDescent="0.3">
      <c r="AF670" s="1"/>
      <c r="AG670" s="1"/>
      <c r="AH670" s="1"/>
      <c r="AI670" s="1"/>
      <c r="AJ670" s="1"/>
      <c r="AK670" s="1"/>
      <c r="AL670" s="1"/>
      <c r="AM670" s="1"/>
      <c r="AN670" s="1"/>
      <c r="AO670" s="1"/>
      <c r="AP670" s="1"/>
      <c r="AQ670" s="1"/>
      <c r="AR670" s="1"/>
      <c r="AS670" s="14"/>
      <c r="AT670" s="1"/>
      <c r="AU670" s="1"/>
    </row>
    <row r="671" spans="32:47" x14ac:dyDescent="0.3">
      <c r="AF671" s="1"/>
      <c r="AG671" s="1"/>
      <c r="AH671" s="1"/>
      <c r="AI671" s="1"/>
      <c r="AJ671" s="1"/>
      <c r="AK671" s="1"/>
      <c r="AL671" s="1"/>
      <c r="AM671" s="1"/>
      <c r="AN671" s="1"/>
      <c r="AO671" s="1"/>
      <c r="AP671" s="1"/>
      <c r="AQ671" s="1"/>
      <c r="AR671" s="1"/>
      <c r="AS671" s="14"/>
      <c r="AT671" s="1"/>
      <c r="AU671" s="1"/>
    </row>
    <row r="672" spans="32:47" x14ac:dyDescent="0.3">
      <c r="AF672" s="1"/>
      <c r="AG672" s="1"/>
      <c r="AH672" s="1"/>
      <c r="AI672" s="1"/>
      <c r="AJ672" s="1"/>
      <c r="AK672" s="1"/>
      <c r="AL672" s="1"/>
      <c r="AM672" s="1"/>
      <c r="AN672" s="1"/>
      <c r="AO672" s="1"/>
      <c r="AP672" s="1"/>
      <c r="AQ672" s="1"/>
      <c r="AR672" s="1"/>
      <c r="AS672" s="14"/>
      <c r="AT672" s="1"/>
      <c r="AU672" s="1"/>
    </row>
    <row r="673" spans="32:47" x14ac:dyDescent="0.3">
      <c r="AF673" s="1"/>
      <c r="AG673" s="1"/>
      <c r="AH673" s="1"/>
      <c r="AI673" s="1"/>
      <c r="AJ673" s="1"/>
      <c r="AK673" s="1"/>
      <c r="AL673" s="1"/>
      <c r="AM673" s="1"/>
      <c r="AN673" s="1"/>
      <c r="AO673" s="1"/>
      <c r="AP673" s="1"/>
      <c r="AQ673" s="1"/>
      <c r="AR673" s="1"/>
      <c r="AS673" s="14"/>
      <c r="AT673" s="1"/>
      <c r="AU673" s="1"/>
    </row>
    <row r="674" spans="32:47" x14ac:dyDescent="0.3">
      <c r="AF674" s="1"/>
      <c r="AG674" s="1"/>
      <c r="AH674" s="1"/>
      <c r="AI674" s="1"/>
      <c r="AJ674" s="1"/>
      <c r="AK674" s="1"/>
      <c r="AL674" s="1"/>
      <c r="AM674" s="1"/>
      <c r="AN674" s="1"/>
      <c r="AO674" s="1"/>
      <c r="AP674" s="1"/>
      <c r="AQ674" s="1"/>
      <c r="AR674" s="1"/>
      <c r="AS674" s="14"/>
      <c r="AT674" s="1"/>
      <c r="AU674" s="1"/>
    </row>
    <row r="675" spans="32:47" x14ac:dyDescent="0.3">
      <c r="AF675" s="1"/>
      <c r="AG675" s="1"/>
      <c r="AH675" s="1"/>
      <c r="AI675" s="1"/>
      <c r="AJ675" s="1"/>
      <c r="AK675" s="1"/>
      <c r="AL675" s="1"/>
      <c r="AM675" s="1"/>
      <c r="AN675" s="1"/>
      <c r="AO675" s="1"/>
      <c r="AP675" s="1"/>
      <c r="AQ675" s="1"/>
      <c r="AR675" s="1"/>
      <c r="AS675" s="14"/>
      <c r="AT675" s="1"/>
      <c r="AU675" s="1"/>
    </row>
    <row r="676" spans="32:47" x14ac:dyDescent="0.3">
      <c r="AF676" s="1"/>
      <c r="AG676" s="1"/>
      <c r="AH676" s="1"/>
      <c r="AI676" s="1"/>
      <c r="AJ676" s="1"/>
      <c r="AK676" s="1"/>
      <c r="AL676" s="1"/>
      <c r="AM676" s="1"/>
      <c r="AN676" s="1"/>
      <c r="AO676" s="1"/>
      <c r="AP676" s="1"/>
      <c r="AQ676" s="1"/>
      <c r="AR676" s="1"/>
      <c r="AS676" s="14"/>
      <c r="AT676" s="1"/>
      <c r="AU676" s="1"/>
    </row>
    <row r="677" spans="32:47" x14ac:dyDescent="0.3">
      <c r="AF677" s="1"/>
      <c r="AG677" s="1"/>
      <c r="AH677" s="1"/>
      <c r="AI677" s="1"/>
      <c r="AJ677" s="1"/>
      <c r="AK677" s="1"/>
      <c r="AL677" s="1"/>
      <c r="AM677" s="1"/>
      <c r="AN677" s="1"/>
      <c r="AO677" s="1"/>
      <c r="AP677" s="1"/>
      <c r="AQ677" s="1"/>
      <c r="AR677" s="1"/>
      <c r="AS677" s="14"/>
      <c r="AT677" s="1"/>
      <c r="AU677" s="1"/>
    </row>
    <row r="678" spans="32:47" x14ac:dyDescent="0.3">
      <c r="AF678" s="1"/>
      <c r="AG678" s="1"/>
      <c r="AH678" s="1"/>
      <c r="AI678" s="1"/>
      <c r="AJ678" s="1"/>
      <c r="AK678" s="1"/>
      <c r="AL678" s="1"/>
      <c r="AM678" s="1"/>
      <c r="AN678" s="1"/>
      <c r="AO678" s="1"/>
      <c r="AP678" s="1"/>
      <c r="AQ678" s="1"/>
      <c r="AR678" s="1"/>
      <c r="AS678" s="14"/>
      <c r="AT678" s="1"/>
      <c r="AU678" s="1"/>
    </row>
    <row r="679" spans="32:47" x14ac:dyDescent="0.3">
      <c r="AF679" s="1"/>
      <c r="AG679" s="1"/>
      <c r="AH679" s="1"/>
      <c r="AI679" s="1"/>
      <c r="AJ679" s="1"/>
      <c r="AK679" s="1"/>
      <c r="AL679" s="1"/>
      <c r="AM679" s="1"/>
      <c r="AN679" s="1"/>
      <c r="AO679" s="1"/>
      <c r="AP679" s="1"/>
      <c r="AQ679" s="1"/>
      <c r="AR679" s="1"/>
      <c r="AS679" s="14"/>
      <c r="AT679" s="1"/>
      <c r="AU679" s="1"/>
    </row>
    <row r="680" spans="32:47" x14ac:dyDescent="0.3">
      <c r="AF680" s="1"/>
      <c r="AG680" s="1"/>
      <c r="AH680" s="1"/>
      <c r="AI680" s="1"/>
      <c r="AJ680" s="1"/>
      <c r="AK680" s="1"/>
      <c r="AL680" s="1"/>
      <c r="AM680" s="1"/>
      <c r="AN680" s="1"/>
      <c r="AO680" s="1"/>
      <c r="AP680" s="1"/>
      <c r="AQ680" s="1"/>
      <c r="AR680" s="1"/>
      <c r="AS680" s="14"/>
      <c r="AT680" s="1"/>
      <c r="AU680" s="1"/>
    </row>
    <row r="681" spans="32:47" x14ac:dyDescent="0.3">
      <c r="AF681" s="1"/>
      <c r="AG681" s="1"/>
      <c r="AH681" s="1"/>
      <c r="AI681" s="1"/>
      <c r="AJ681" s="1"/>
      <c r="AK681" s="1"/>
      <c r="AL681" s="1"/>
      <c r="AM681" s="1"/>
      <c r="AN681" s="1"/>
      <c r="AO681" s="1"/>
      <c r="AP681" s="1"/>
      <c r="AQ681" s="1"/>
      <c r="AR681" s="1"/>
      <c r="AS681" s="14"/>
      <c r="AT681" s="1"/>
      <c r="AU681" s="1"/>
    </row>
    <row r="682" spans="32:47" x14ac:dyDescent="0.3">
      <c r="AF682" s="1"/>
      <c r="AG682" s="1"/>
      <c r="AH682" s="1"/>
      <c r="AI682" s="1"/>
      <c r="AJ682" s="1"/>
      <c r="AK682" s="1"/>
      <c r="AL682" s="1"/>
      <c r="AM682" s="1"/>
      <c r="AN682" s="1"/>
      <c r="AO682" s="1"/>
      <c r="AP682" s="1"/>
      <c r="AQ682" s="1"/>
      <c r="AR682" s="1"/>
      <c r="AS682" s="14"/>
      <c r="AT682" s="1"/>
      <c r="AU682" s="1"/>
    </row>
    <row r="683" spans="32:47" x14ac:dyDescent="0.3">
      <c r="AF683" s="1"/>
      <c r="AG683" s="1"/>
      <c r="AH683" s="1"/>
      <c r="AI683" s="1"/>
      <c r="AJ683" s="1"/>
      <c r="AK683" s="1"/>
      <c r="AL683" s="1"/>
      <c r="AM683" s="1"/>
      <c r="AN683" s="1"/>
      <c r="AO683" s="1"/>
      <c r="AP683" s="1"/>
      <c r="AQ683" s="1"/>
      <c r="AR683" s="1"/>
      <c r="AS683" s="14"/>
      <c r="AT683" s="1"/>
      <c r="AU683" s="1"/>
    </row>
    <row r="684" spans="32:47" x14ac:dyDescent="0.3">
      <c r="AF684" s="1"/>
      <c r="AG684" s="1"/>
      <c r="AH684" s="1"/>
      <c r="AI684" s="1"/>
      <c r="AJ684" s="1"/>
      <c r="AK684" s="1"/>
      <c r="AL684" s="1"/>
      <c r="AM684" s="1"/>
      <c r="AN684" s="1"/>
      <c r="AO684" s="1"/>
      <c r="AP684" s="1"/>
      <c r="AQ684" s="1"/>
      <c r="AR684" s="1"/>
      <c r="AS684" s="14"/>
      <c r="AT684" s="1"/>
      <c r="AU684" s="1"/>
    </row>
    <row r="685" spans="32:47" x14ac:dyDescent="0.3">
      <c r="AF685" s="1"/>
      <c r="AG685" s="1"/>
      <c r="AH685" s="1"/>
      <c r="AI685" s="1"/>
      <c r="AJ685" s="1"/>
      <c r="AK685" s="1"/>
      <c r="AL685" s="1"/>
      <c r="AM685" s="1"/>
      <c r="AN685" s="1"/>
      <c r="AO685" s="1"/>
      <c r="AP685" s="1"/>
      <c r="AQ685" s="1"/>
      <c r="AR685" s="1"/>
      <c r="AS685" s="14"/>
      <c r="AT685" s="1"/>
      <c r="AU685" s="1"/>
    </row>
    <row r="686" spans="32:47" x14ac:dyDescent="0.3">
      <c r="AF686" s="1"/>
      <c r="AG686" s="1"/>
      <c r="AH686" s="1"/>
      <c r="AI686" s="1"/>
      <c r="AJ686" s="1"/>
      <c r="AK686" s="1"/>
      <c r="AL686" s="1"/>
      <c r="AM686" s="1"/>
      <c r="AN686" s="1"/>
      <c r="AO686" s="1"/>
      <c r="AP686" s="1"/>
      <c r="AQ686" s="1"/>
      <c r="AR686" s="1"/>
      <c r="AS686" s="14"/>
      <c r="AT686" s="1"/>
      <c r="AU686" s="1"/>
    </row>
    <row r="687" spans="32:47" x14ac:dyDescent="0.3">
      <c r="AF687" s="1"/>
      <c r="AG687" s="1"/>
      <c r="AH687" s="1"/>
      <c r="AI687" s="1"/>
      <c r="AJ687" s="1"/>
      <c r="AK687" s="1"/>
      <c r="AL687" s="1"/>
      <c r="AM687" s="1"/>
      <c r="AN687" s="1"/>
      <c r="AO687" s="1"/>
      <c r="AP687" s="1"/>
      <c r="AQ687" s="1"/>
      <c r="AR687" s="1"/>
      <c r="AS687" s="14"/>
      <c r="AT687" s="1"/>
      <c r="AU687" s="1"/>
    </row>
    <row r="688" spans="32:47" x14ac:dyDescent="0.3">
      <c r="AF688" s="1"/>
      <c r="AG688" s="1"/>
      <c r="AH688" s="1"/>
      <c r="AI688" s="1"/>
      <c r="AJ688" s="1"/>
      <c r="AK688" s="1"/>
      <c r="AL688" s="1"/>
      <c r="AM688" s="1"/>
      <c r="AN688" s="1"/>
      <c r="AO688" s="1"/>
      <c r="AP688" s="1"/>
      <c r="AQ688" s="1"/>
      <c r="AR688" s="1"/>
      <c r="AS688" s="14"/>
      <c r="AT688" s="1"/>
      <c r="AU688" s="1"/>
    </row>
    <row r="689" spans="32:47" x14ac:dyDescent="0.3">
      <c r="AF689" s="1"/>
      <c r="AG689" s="1"/>
      <c r="AH689" s="1"/>
      <c r="AI689" s="1"/>
      <c r="AJ689" s="1"/>
      <c r="AK689" s="1"/>
      <c r="AL689" s="1"/>
      <c r="AM689" s="1"/>
      <c r="AN689" s="1"/>
      <c r="AO689" s="1"/>
      <c r="AP689" s="1"/>
      <c r="AQ689" s="1"/>
      <c r="AR689" s="1"/>
      <c r="AS689" s="14"/>
      <c r="AT689" s="1"/>
      <c r="AU689" s="1"/>
    </row>
    <row r="690" spans="32:47" x14ac:dyDescent="0.3">
      <c r="AF690" s="1"/>
      <c r="AG690" s="1"/>
      <c r="AH690" s="1"/>
      <c r="AI690" s="1"/>
      <c r="AJ690" s="1"/>
      <c r="AK690" s="1"/>
      <c r="AL690" s="1"/>
      <c r="AM690" s="1"/>
      <c r="AN690" s="1"/>
      <c r="AO690" s="1"/>
      <c r="AP690" s="1"/>
      <c r="AQ690" s="1"/>
      <c r="AR690" s="1"/>
      <c r="AS690" s="14"/>
      <c r="AT690" s="1"/>
      <c r="AU690" s="1"/>
    </row>
    <row r="691" spans="32:47" x14ac:dyDescent="0.3">
      <c r="AF691" s="1"/>
      <c r="AG691" s="1"/>
      <c r="AH691" s="1"/>
      <c r="AI691" s="1"/>
      <c r="AJ691" s="1"/>
      <c r="AK691" s="1"/>
      <c r="AL691" s="1"/>
      <c r="AM691" s="1"/>
      <c r="AN691" s="1"/>
      <c r="AO691" s="1"/>
      <c r="AP691" s="1"/>
      <c r="AQ691" s="1"/>
      <c r="AR691" s="1"/>
      <c r="AS691" s="14"/>
      <c r="AT691" s="1"/>
      <c r="AU691" s="1"/>
    </row>
    <row r="692" spans="32:47" x14ac:dyDescent="0.3">
      <c r="AF692" s="1"/>
      <c r="AG692" s="1"/>
      <c r="AH692" s="1"/>
      <c r="AI692" s="1"/>
      <c r="AJ692" s="1"/>
      <c r="AK692" s="1"/>
      <c r="AL692" s="1"/>
      <c r="AM692" s="1"/>
      <c r="AN692" s="1"/>
      <c r="AO692" s="1"/>
      <c r="AP692" s="1"/>
      <c r="AQ692" s="1"/>
      <c r="AR692" s="1"/>
      <c r="AS692" s="14"/>
      <c r="AT692" s="1"/>
      <c r="AU692" s="1"/>
    </row>
    <row r="693" spans="32:47" x14ac:dyDescent="0.3">
      <c r="AF693" s="1"/>
      <c r="AG693" s="1"/>
      <c r="AH693" s="1"/>
      <c r="AI693" s="1"/>
      <c r="AJ693" s="1"/>
      <c r="AK693" s="1"/>
      <c r="AL693" s="1"/>
      <c r="AM693" s="1"/>
      <c r="AN693" s="1"/>
      <c r="AO693" s="1"/>
      <c r="AP693" s="1"/>
      <c r="AQ693" s="1"/>
      <c r="AR693" s="1"/>
      <c r="AS693" s="14"/>
      <c r="AT693" s="1"/>
      <c r="AU693" s="1"/>
    </row>
    <row r="694" spans="32:47" x14ac:dyDescent="0.3">
      <c r="AF694" s="1"/>
      <c r="AG694" s="1"/>
      <c r="AH694" s="1"/>
      <c r="AI694" s="1"/>
      <c r="AJ694" s="1"/>
      <c r="AK694" s="1"/>
      <c r="AL694" s="1"/>
      <c r="AM694" s="1"/>
      <c r="AN694" s="1"/>
      <c r="AO694" s="1"/>
      <c r="AP694" s="1"/>
      <c r="AQ694" s="1"/>
      <c r="AR694" s="1"/>
      <c r="AS694" s="14"/>
      <c r="AT694" s="1"/>
      <c r="AU694" s="1"/>
    </row>
    <row r="695" spans="32:47" x14ac:dyDescent="0.3">
      <c r="AF695" s="1"/>
      <c r="AG695" s="1"/>
      <c r="AH695" s="1"/>
      <c r="AI695" s="1"/>
      <c r="AJ695" s="1"/>
      <c r="AK695" s="1"/>
      <c r="AL695" s="1"/>
      <c r="AM695" s="1"/>
      <c r="AN695" s="1"/>
      <c r="AO695" s="1"/>
      <c r="AP695" s="1"/>
      <c r="AQ695" s="1"/>
      <c r="AR695" s="1"/>
      <c r="AS695" s="14"/>
      <c r="AT695" s="1"/>
      <c r="AU695" s="1"/>
    </row>
    <row r="696" spans="32:47" x14ac:dyDescent="0.3">
      <c r="AF696" s="1"/>
      <c r="AG696" s="1"/>
      <c r="AH696" s="1"/>
      <c r="AI696" s="1"/>
      <c r="AJ696" s="1"/>
      <c r="AK696" s="1"/>
      <c r="AL696" s="1"/>
      <c r="AM696" s="1"/>
      <c r="AN696" s="1"/>
      <c r="AO696" s="1"/>
      <c r="AP696" s="1"/>
      <c r="AQ696" s="1"/>
      <c r="AR696" s="1"/>
      <c r="AS696" s="14"/>
      <c r="AT696" s="1"/>
      <c r="AU696" s="1"/>
    </row>
    <row r="697" spans="32:47" x14ac:dyDescent="0.3">
      <c r="AF697" s="1"/>
      <c r="AG697" s="1"/>
      <c r="AH697" s="1"/>
      <c r="AI697" s="1"/>
      <c r="AJ697" s="1"/>
      <c r="AK697" s="1"/>
      <c r="AL697" s="1"/>
      <c r="AM697" s="1"/>
      <c r="AN697" s="1"/>
      <c r="AO697" s="1"/>
      <c r="AP697" s="1"/>
      <c r="AQ697" s="1"/>
      <c r="AR697" s="1"/>
      <c r="AS697" s="14"/>
      <c r="AT697" s="1"/>
      <c r="AU697" s="1"/>
    </row>
    <row r="698" spans="32:47" x14ac:dyDescent="0.3">
      <c r="AF698" s="1"/>
      <c r="AG698" s="1"/>
      <c r="AH698" s="1"/>
      <c r="AI698" s="1"/>
      <c r="AJ698" s="1"/>
      <c r="AK698" s="1"/>
      <c r="AL698" s="1"/>
      <c r="AM698" s="1"/>
      <c r="AN698" s="1"/>
      <c r="AO698" s="1"/>
      <c r="AP698" s="1"/>
      <c r="AQ698" s="1"/>
      <c r="AR698" s="1"/>
      <c r="AS698" s="14"/>
      <c r="AT698" s="1"/>
      <c r="AU698" s="1"/>
    </row>
    <row r="699" spans="32:47" x14ac:dyDescent="0.3">
      <c r="AF699" s="1"/>
      <c r="AG699" s="1"/>
      <c r="AH699" s="1"/>
      <c r="AI699" s="1"/>
      <c r="AJ699" s="1"/>
      <c r="AK699" s="1"/>
      <c r="AL699" s="1"/>
      <c r="AM699" s="1"/>
      <c r="AN699" s="1"/>
      <c r="AO699" s="1"/>
      <c r="AP699" s="1"/>
      <c r="AQ699" s="1"/>
      <c r="AR699" s="1"/>
      <c r="AS699" s="14"/>
      <c r="AT699" s="1"/>
      <c r="AU699" s="1"/>
    </row>
    <row r="700" spans="32:47" x14ac:dyDescent="0.3">
      <c r="AF700" s="1"/>
      <c r="AG700" s="1"/>
      <c r="AH700" s="1"/>
      <c r="AI700" s="1"/>
      <c r="AJ700" s="1"/>
      <c r="AK700" s="1"/>
      <c r="AL700" s="1"/>
      <c r="AM700" s="1"/>
      <c r="AN700" s="1"/>
      <c r="AO700" s="1"/>
      <c r="AP700" s="1"/>
      <c r="AQ700" s="1"/>
      <c r="AR700" s="1"/>
      <c r="AS700" s="14"/>
      <c r="AT700" s="1"/>
      <c r="AU700" s="1"/>
    </row>
    <row r="701" spans="32:47" x14ac:dyDescent="0.3">
      <c r="AF701" s="1"/>
      <c r="AG701" s="1"/>
      <c r="AH701" s="1"/>
      <c r="AI701" s="1"/>
      <c r="AJ701" s="1"/>
      <c r="AK701" s="1"/>
      <c r="AL701" s="1"/>
      <c r="AM701" s="1"/>
      <c r="AN701" s="1"/>
      <c r="AO701" s="1"/>
      <c r="AP701" s="1"/>
      <c r="AQ701" s="1"/>
      <c r="AR701" s="1"/>
      <c r="AS701" s="14"/>
      <c r="AT701" s="1"/>
      <c r="AU701" s="1"/>
    </row>
    <row r="702" spans="32:47" x14ac:dyDescent="0.3">
      <c r="AF702" s="1"/>
      <c r="AG702" s="1"/>
      <c r="AH702" s="1"/>
      <c r="AI702" s="1"/>
      <c r="AJ702" s="1"/>
      <c r="AK702" s="1"/>
      <c r="AL702" s="1"/>
      <c r="AM702" s="1"/>
      <c r="AN702" s="1"/>
      <c r="AO702" s="1"/>
      <c r="AP702" s="1"/>
      <c r="AQ702" s="1"/>
      <c r="AR702" s="1"/>
      <c r="AS702" s="14"/>
      <c r="AT702" s="1"/>
      <c r="AU702" s="1"/>
    </row>
    <row r="703" spans="32:47" x14ac:dyDescent="0.3">
      <c r="AF703" s="1"/>
      <c r="AG703" s="1"/>
      <c r="AH703" s="1"/>
      <c r="AI703" s="1"/>
      <c r="AJ703" s="1"/>
      <c r="AK703" s="1"/>
      <c r="AL703" s="1"/>
      <c r="AM703" s="1"/>
      <c r="AN703" s="1"/>
      <c r="AO703" s="1"/>
      <c r="AP703" s="1"/>
      <c r="AQ703" s="1"/>
      <c r="AR703" s="1"/>
      <c r="AS703" s="14"/>
      <c r="AT703" s="1"/>
      <c r="AU703" s="1"/>
    </row>
    <row r="704" spans="32:47" x14ac:dyDescent="0.3">
      <c r="AF704" s="1"/>
      <c r="AG704" s="1"/>
      <c r="AH704" s="1"/>
      <c r="AI704" s="1"/>
      <c r="AJ704" s="1"/>
      <c r="AK704" s="1"/>
      <c r="AL704" s="1"/>
      <c r="AM704" s="1"/>
      <c r="AN704" s="1"/>
      <c r="AO704" s="1"/>
      <c r="AP704" s="1"/>
      <c r="AQ704" s="1"/>
      <c r="AR704" s="1"/>
      <c r="AS704" s="14"/>
      <c r="AT704" s="1"/>
      <c r="AU704" s="1"/>
    </row>
    <row r="705" spans="32:47" x14ac:dyDescent="0.3">
      <c r="AF705" s="1"/>
      <c r="AG705" s="1"/>
      <c r="AH705" s="1"/>
      <c r="AI705" s="1"/>
      <c r="AJ705" s="1"/>
      <c r="AK705" s="1"/>
      <c r="AL705" s="1"/>
      <c r="AM705" s="1"/>
      <c r="AN705" s="1"/>
      <c r="AO705" s="1"/>
      <c r="AP705" s="1"/>
      <c r="AQ705" s="1"/>
      <c r="AR705" s="1"/>
      <c r="AS705" s="14"/>
      <c r="AT705" s="1"/>
      <c r="AU705" s="1"/>
    </row>
    <row r="706" spans="32:47" x14ac:dyDescent="0.3">
      <c r="AF706" s="1"/>
      <c r="AG706" s="1"/>
      <c r="AH706" s="1"/>
      <c r="AI706" s="1"/>
      <c r="AJ706" s="1"/>
      <c r="AK706" s="1"/>
      <c r="AL706" s="1"/>
      <c r="AM706" s="1"/>
      <c r="AN706" s="1"/>
      <c r="AO706" s="1"/>
      <c r="AP706" s="1"/>
      <c r="AQ706" s="1"/>
      <c r="AR706" s="1"/>
      <c r="AS706" s="14"/>
      <c r="AT706" s="1"/>
      <c r="AU706" s="1"/>
    </row>
    <row r="707" spans="32:47" x14ac:dyDescent="0.3">
      <c r="AF707" s="1"/>
      <c r="AG707" s="1"/>
      <c r="AH707" s="1"/>
      <c r="AI707" s="1"/>
      <c r="AJ707" s="1"/>
      <c r="AK707" s="1"/>
      <c r="AL707" s="1"/>
      <c r="AM707" s="1"/>
      <c r="AN707" s="1"/>
      <c r="AO707" s="1"/>
      <c r="AP707" s="1"/>
      <c r="AQ707" s="1"/>
      <c r="AR707" s="1"/>
      <c r="AS707" s="14"/>
      <c r="AT707" s="1"/>
      <c r="AU707" s="1"/>
    </row>
    <row r="708" spans="32:47" x14ac:dyDescent="0.3">
      <c r="AF708" s="1"/>
      <c r="AG708" s="1"/>
      <c r="AH708" s="1"/>
      <c r="AI708" s="1"/>
      <c r="AJ708" s="1"/>
      <c r="AK708" s="1"/>
      <c r="AL708" s="1"/>
      <c r="AM708" s="1"/>
      <c r="AN708" s="1"/>
      <c r="AO708" s="1"/>
      <c r="AP708" s="1"/>
      <c r="AQ708" s="1"/>
      <c r="AR708" s="1"/>
      <c r="AS708" s="14"/>
      <c r="AT708" s="1"/>
      <c r="AU708" s="1"/>
    </row>
    <row r="709" spans="32:47" x14ac:dyDescent="0.3">
      <c r="AF709" s="1"/>
      <c r="AG709" s="1"/>
      <c r="AH709" s="1"/>
      <c r="AI709" s="1"/>
      <c r="AJ709" s="1"/>
      <c r="AK709" s="1"/>
      <c r="AL709" s="1"/>
      <c r="AM709" s="1"/>
      <c r="AN709" s="1"/>
      <c r="AO709" s="1"/>
      <c r="AP709" s="1"/>
      <c r="AQ709" s="1"/>
      <c r="AR709" s="1"/>
      <c r="AS709" s="14"/>
      <c r="AT709" s="1"/>
      <c r="AU709" s="1"/>
    </row>
    <row r="710" spans="32:47" x14ac:dyDescent="0.3">
      <c r="AF710" s="1"/>
      <c r="AG710" s="1"/>
      <c r="AH710" s="1"/>
      <c r="AI710" s="1"/>
      <c r="AJ710" s="1"/>
      <c r="AK710" s="1"/>
      <c r="AL710" s="1"/>
      <c r="AM710" s="1"/>
      <c r="AN710" s="1"/>
      <c r="AO710" s="1"/>
      <c r="AP710" s="1"/>
      <c r="AQ710" s="1"/>
      <c r="AR710" s="1"/>
      <c r="AS710" s="14"/>
      <c r="AT710" s="1"/>
      <c r="AU710" s="1"/>
    </row>
    <row r="711" spans="32:47" x14ac:dyDescent="0.3">
      <c r="AF711" s="1"/>
      <c r="AG711" s="1"/>
      <c r="AH711" s="1"/>
      <c r="AI711" s="1"/>
      <c r="AJ711" s="1"/>
      <c r="AK711" s="1"/>
      <c r="AL711" s="1"/>
      <c r="AM711" s="1"/>
      <c r="AN711" s="1"/>
      <c r="AO711" s="1"/>
      <c r="AP711" s="1"/>
      <c r="AQ711" s="1"/>
      <c r="AR711" s="1"/>
      <c r="AS711" s="14"/>
      <c r="AT711" s="1"/>
      <c r="AU711" s="1"/>
    </row>
    <row r="712" spans="32:47" x14ac:dyDescent="0.3">
      <c r="AF712" s="1"/>
      <c r="AG712" s="1"/>
      <c r="AH712" s="1"/>
      <c r="AI712" s="1"/>
      <c r="AJ712" s="1"/>
      <c r="AK712" s="1"/>
      <c r="AL712" s="1"/>
      <c r="AM712" s="1"/>
      <c r="AN712" s="1"/>
      <c r="AO712" s="1"/>
      <c r="AP712" s="1"/>
      <c r="AQ712" s="1"/>
      <c r="AR712" s="1"/>
      <c r="AS712" s="14"/>
      <c r="AT712" s="1"/>
      <c r="AU712" s="1"/>
    </row>
    <row r="713" spans="32:47" x14ac:dyDescent="0.3">
      <c r="AF713" s="1"/>
      <c r="AG713" s="1"/>
      <c r="AH713" s="1"/>
      <c r="AI713" s="1"/>
      <c r="AJ713" s="1"/>
      <c r="AK713" s="1"/>
      <c r="AL713" s="1"/>
      <c r="AM713" s="1"/>
      <c r="AN713" s="1"/>
      <c r="AO713" s="1"/>
      <c r="AP713" s="1"/>
      <c r="AQ713" s="1"/>
      <c r="AR713" s="1"/>
      <c r="AS713" s="14"/>
      <c r="AT713" s="1"/>
      <c r="AU713" s="1"/>
    </row>
    <row r="714" spans="32:47" x14ac:dyDescent="0.3">
      <c r="AF714" s="1"/>
      <c r="AG714" s="1"/>
      <c r="AH714" s="1"/>
      <c r="AI714" s="1"/>
      <c r="AJ714" s="1"/>
      <c r="AK714" s="1"/>
      <c r="AL714" s="1"/>
      <c r="AM714" s="1"/>
      <c r="AN714" s="1"/>
      <c r="AO714" s="1"/>
      <c r="AP714" s="1"/>
      <c r="AQ714" s="1"/>
      <c r="AR714" s="1"/>
      <c r="AS714" s="14"/>
      <c r="AT714" s="1"/>
      <c r="AU714" s="1"/>
    </row>
    <row r="715" spans="32:47" x14ac:dyDescent="0.3">
      <c r="AF715" s="1"/>
      <c r="AG715" s="1"/>
      <c r="AH715" s="1"/>
      <c r="AI715" s="1"/>
      <c r="AJ715" s="1"/>
      <c r="AK715" s="1"/>
      <c r="AL715" s="1"/>
      <c r="AM715" s="1"/>
      <c r="AN715" s="1"/>
      <c r="AO715" s="1"/>
      <c r="AP715" s="1"/>
      <c r="AQ715" s="1"/>
      <c r="AR715" s="1"/>
      <c r="AS715" s="14"/>
      <c r="AT715" s="1"/>
      <c r="AU715" s="1"/>
    </row>
    <row r="716" spans="32:47" x14ac:dyDescent="0.3">
      <c r="AF716" s="1"/>
      <c r="AG716" s="1"/>
      <c r="AH716" s="1"/>
      <c r="AI716" s="1"/>
      <c r="AJ716" s="1"/>
      <c r="AK716" s="1"/>
      <c r="AL716" s="1"/>
      <c r="AM716" s="1"/>
      <c r="AN716" s="1"/>
      <c r="AO716" s="1"/>
      <c r="AP716" s="1"/>
      <c r="AQ716" s="1"/>
      <c r="AR716" s="1"/>
      <c r="AS716" s="14"/>
      <c r="AT716" s="1"/>
      <c r="AU716" s="1"/>
    </row>
    <row r="717" spans="32:47" x14ac:dyDescent="0.3">
      <c r="AF717" s="1"/>
      <c r="AG717" s="1"/>
      <c r="AH717" s="1"/>
      <c r="AI717" s="1"/>
      <c r="AJ717" s="1"/>
      <c r="AK717" s="1"/>
      <c r="AL717" s="1"/>
      <c r="AM717" s="1"/>
      <c r="AN717" s="1"/>
      <c r="AO717" s="1"/>
      <c r="AP717" s="1"/>
      <c r="AQ717" s="1"/>
      <c r="AR717" s="1"/>
      <c r="AS717" s="14"/>
      <c r="AT717" s="1"/>
      <c r="AU717" s="1"/>
    </row>
    <row r="718" spans="32:47" x14ac:dyDescent="0.3">
      <c r="AF718" s="1"/>
      <c r="AG718" s="1"/>
      <c r="AH718" s="1"/>
      <c r="AI718" s="1"/>
      <c r="AJ718" s="1"/>
      <c r="AK718" s="1"/>
      <c r="AL718" s="1"/>
      <c r="AM718" s="1"/>
      <c r="AN718" s="1"/>
      <c r="AO718" s="1"/>
      <c r="AP718" s="1"/>
      <c r="AQ718" s="1"/>
      <c r="AR718" s="1"/>
      <c r="AS718" s="14"/>
      <c r="AT718" s="1"/>
      <c r="AU718" s="1"/>
    </row>
    <row r="719" spans="32:47" x14ac:dyDescent="0.3">
      <c r="AF719" s="1"/>
      <c r="AG719" s="1"/>
      <c r="AH719" s="1"/>
      <c r="AI719" s="1"/>
      <c r="AJ719" s="1"/>
      <c r="AK719" s="1"/>
      <c r="AL719" s="1"/>
      <c r="AM719" s="1"/>
      <c r="AN719" s="1"/>
      <c r="AO719" s="1"/>
      <c r="AP719" s="1"/>
      <c r="AQ719" s="1"/>
      <c r="AR719" s="1"/>
      <c r="AS719" s="14"/>
      <c r="AT719" s="1"/>
      <c r="AU719" s="1"/>
    </row>
    <row r="720" spans="32:47" x14ac:dyDescent="0.3">
      <c r="AF720" s="1"/>
      <c r="AG720" s="1"/>
      <c r="AH720" s="1"/>
      <c r="AI720" s="1"/>
      <c r="AJ720" s="1"/>
      <c r="AK720" s="1"/>
      <c r="AL720" s="1"/>
      <c r="AM720" s="1"/>
      <c r="AN720" s="1"/>
      <c r="AO720" s="1"/>
      <c r="AP720" s="1"/>
      <c r="AQ720" s="1"/>
      <c r="AR720" s="1"/>
      <c r="AS720" s="14"/>
      <c r="AT720" s="1"/>
      <c r="AU720" s="1"/>
    </row>
    <row r="721" spans="32:47" x14ac:dyDescent="0.3">
      <c r="AF721" s="1"/>
      <c r="AG721" s="1"/>
      <c r="AH721" s="1"/>
      <c r="AI721" s="1"/>
      <c r="AJ721" s="1"/>
      <c r="AK721" s="1"/>
      <c r="AL721" s="1"/>
      <c r="AM721" s="1"/>
      <c r="AN721" s="1"/>
      <c r="AO721" s="1"/>
      <c r="AP721" s="1"/>
      <c r="AQ721" s="1"/>
      <c r="AR721" s="1"/>
      <c r="AS721" s="14"/>
      <c r="AT721" s="1"/>
      <c r="AU721" s="1"/>
    </row>
    <row r="722" spans="32:47" x14ac:dyDescent="0.3">
      <c r="AF722" s="1"/>
      <c r="AG722" s="1"/>
      <c r="AH722" s="1"/>
      <c r="AI722" s="1"/>
      <c r="AJ722" s="1"/>
      <c r="AK722" s="1"/>
      <c r="AL722" s="1"/>
      <c r="AM722" s="1"/>
      <c r="AN722" s="1"/>
      <c r="AO722" s="1"/>
      <c r="AP722" s="1"/>
      <c r="AQ722" s="1"/>
      <c r="AR722" s="1"/>
      <c r="AS722" s="14"/>
      <c r="AT722" s="1"/>
      <c r="AU722" s="1"/>
    </row>
    <row r="723" spans="32:47" x14ac:dyDescent="0.3">
      <c r="AF723" s="1"/>
      <c r="AG723" s="1"/>
      <c r="AH723" s="1"/>
      <c r="AI723" s="1"/>
      <c r="AJ723" s="1"/>
      <c r="AK723" s="1"/>
      <c r="AL723" s="1"/>
      <c r="AM723" s="1"/>
      <c r="AN723" s="1"/>
      <c r="AO723" s="1"/>
      <c r="AP723" s="1"/>
      <c r="AQ723" s="1"/>
      <c r="AR723" s="1"/>
      <c r="AS723" s="14"/>
      <c r="AT723" s="1"/>
      <c r="AU723" s="1"/>
    </row>
    <row r="724" spans="32:47" x14ac:dyDescent="0.3">
      <c r="AF724" s="1"/>
      <c r="AG724" s="1"/>
      <c r="AH724" s="1"/>
      <c r="AI724" s="1"/>
      <c r="AJ724" s="1"/>
      <c r="AK724" s="1"/>
      <c r="AL724" s="1"/>
      <c r="AM724" s="1"/>
      <c r="AN724" s="1"/>
      <c r="AO724" s="1"/>
      <c r="AP724" s="1"/>
      <c r="AQ724" s="1"/>
      <c r="AR724" s="1"/>
      <c r="AS724" s="14"/>
      <c r="AT724" s="1"/>
      <c r="AU724" s="1"/>
    </row>
    <row r="725" spans="32:47" x14ac:dyDescent="0.3">
      <c r="AF725" s="1"/>
      <c r="AG725" s="1"/>
      <c r="AH725" s="1"/>
      <c r="AI725" s="1"/>
      <c r="AJ725" s="1"/>
      <c r="AK725" s="1"/>
      <c r="AL725" s="1"/>
      <c r="AM725" s="1"/>
      <c r="AN725" s="1"/>
      <c r="AO725" s="1"/>
      <c r="AP725" s="1"/>
      <c r="AQ725" s="1"/>
      <c r="AR725" s="1"/>
      <c r="AS725" s="14"/>
      <c r="AT725" s="1"/>
      <c r="AU725" s="1"/>
    </row>
    <row r="726" spans="32:47" x14ac:dyDescent="0.3">
      <c r="AF726" s="1"/>
      <c r="AG726" s="1"/>
      <c r="AH726" s="1"/>
      <c r="AI726" s="1"/>
      <c r="AJ726" s="1"/>
      <c r="AK726" s="1"/>
      <c r="AL726" s="1"/>
      <c r="AM726" s="1"/>
      <c r="AN726" s="1"/>
      <c r="AO726" s="1"/>
      <c r="AP726" s="1"/>
      <c r="AQ726" s="1"/>
      <c r="AR726" s="1"/>
      <c r="AS726" s="14"/>
      <c r="AT726" s="1"/>
      <c r="AU726" s="1"/>
    </row>
    <row r="727" spans="32:47" x14ac:dyDescent="0.3">
      <c r="AF727" s="1"/>
      <c r="AG727" s="1"/>
      <c r="AH727" s="1"/>
      <c r="AI727" s="1"/>
      <c r="AJ727" s="1"/>
      <c r="AK727" s="1"/>
      <c r="AL727" s="1"/>
      <c r="AM727" s="1"/>
      <c r="AN727" s="1"/>
      <c r="AO727" s="1"/>
      <c r="AP727" s="1"/>
      <c r="AQ727" s="1"/>
      <c r="AR727" s="1"/>
      <c r="AS727" s="14"/>
      <c r="AT727" s="1"/>
      <c r="AU727" s="1"/>
    </row>
    <row r="728" spans="32:47" x14ac:dyDescent="0.3">
      <c r="AF728" s="1"/>
      <c r="AG728" s="1"/>
      <c r="AH728" s="1"/>
      <c r="AI728" s="1"/>
      <c r="AJ728" s="1"/>
      <c r="AK728" s="1"/>
      <c r="AL728" s="1"/>
      <c r="AM728" s="1"/>
      <c r="AN728" s="1"/>
      <c r="AO728" s="1"/>
      <c r="AP728" s="1"/>
      <c r="AQ728" s="1"/>
      <c r="AR728" s="1"/>
      <c r="AS728" s="14"/>
      <c r="AT728" s="1"/>
      <c r="AU728" s="1"/>
    </row>
    <row r="729" spans="32:47" x14ac:dyDescent="0.3">
      <c r="AF729" s="1"/>
      <c r="AG729" s="1"/>
      <c r="AH729" s="1"/>
      <c r="AI729" s="1"/>
      <c r="AJ729" s="1"/>
      <c r="AK729" s="1"/>
      <c r="AL729" s="1"/>
      <c r="AM729" s="1"/>
      <c r="AN729" s="1"/>
      <c r="AO729" s="1"/>
      <c r="AP729" s="1"/>
      <c r="AQ729" s="1"/>
      <c r="AR729" s="1"/>
      <c r="AS729" s="14"/>
      <c r="AT729" s="1"/>
      <c r="AU729" s="1"/>
    </row>
    <row r="730" spans="32:47" x14ac:dyDescent="0.3">
      <c r="AF730" s="1"/>
      <c r="AG730" s="1"/>
      <c r="AH730" s="1"/>
      <c r="AI730" s="1"/>
      <c r="AJ730" s="1"/>
      <c r="AK730" s="1"/>
      <c r="AL730" s="1"/>
      <c r="AM730" s="1"/>
      <c r="AN730" s="1"/>
      <c r="AO730" s="1"/>
      <c r="AP730" s="1"/>
      <c r="AQ730" s="1"/>
      <c r="AR730" s="1"/>
      <c r="AS730" s="14"/>
      <c r="AT730" s="1"/>
      <c r="AU730" s="1"/>
    </row>
    <row r="731" spans="32:47" x14ac:dyDescent="0.3">
      <c r="AF731" s="1"/>
      <c r="AG731" s="1"/>
      <c r="AH731" s="1"/>
      <c r="AI731" s="1"/>
      <c r="AJ731" s="1"/>
      <c r="AK731" s="1"/>
      <c r="AL731" s="1"/>
      <c r="AM731" s="1"/>
      <c r="AN731" s="1"/>
      <c r="AO731" s="1"/>
      <c r="AP731" s="1"/>
      <c r="AQ731" s="1"/>
      <c r="AR731" s="1"/>
      <c r="AS731" s="14"/>
      <c r="AT731" s="1"/>
      <c r="AU731" s="1"/>
    </row>
    <row r="732" spans="32:47" x14ac:dyDescent="0.3">
      <c r="AF732" s="1"/>
      <c r="AG732" s="1"/>
      <c r="AH732" s="1"/>
      <c r="AI732" s="1"/>
      <c r="AJ732" s="1"/>
      <c r="AK732" s="1"/>
      <c r="AL732" s="1"/>
      <c r="AM732" s="1"/>
      <c r="AN732" s="1"/>
      <c r="AO732" s="1"/>
      <c r="AP732" s="1"/>
      <c r="AQ732" s="1"/>
      <c r="AR732" s="1"/>
      <c r="AS732" s="14"/>
      <c r="AT732" s="1"/>
      <c r="AU732" s="1"/>
    </row>
    <row r="733" spans="32:47" x14ac:dyDescent="0.3">
      <c r="AF733" s="1"/>
      <c r="AG733" s="1"/>
      <c r="AH733" s="1"/>
      <c r="AI733" s="1"/>
      <c r="AJ733" s="1"/>
      <c r="AK733" s="1"/>
      <c r="AL733" s="1"/>
      <c r="AM733" s="1"/>
      <c r="AN733" s="1"/>
      <c r="AO733" s="1"/>
      <c r="AP733" s="1"/>
      <c r="AQ733" s="1"/>
      <c r="AR733" s="1"/>
      <c r="AS733" s="14"/>
      <c r="AT733" s="1"/>
      <c r="AU733" s="1"/>
    </row>
    <row r="734" spans="32:47" x14ac:dyDescent="0.3">
      <c r="AF734" s="1"/>
      <c r="AG734" s="1"/>
      <c r="AH734" s="1"/>
      <c r="AI734" s="1"/>
      <c r="AJ734" s="1"/>
      <c r="AK734" s="1"/>
      <c r="AL734" s="1"/>
      <c r="AM734" s="1"/>
      <c r="AN734" s="1"/>
      <c r="AO734" s="1"/>
      <c r="AP734" s="1"/>
      <c r="AQ734" s="1"/>
      <c r="AR734" s="1"/>
      <c r="AS734" s="14"/>
      <c r="AT734" s="1"/>
      <c r="AU734" s="1"/>
    </row>
    <row r="735" spans="32:47" x14ac:dyDescent="0.3">
      <c r="AF735" s="1"/>
      <c r="AG735" s="1"/>
      <c r="AH735" s="1"/>
      <c r="AI735" s="1"/>
      <c r="AJ735" s="1"/>
      <c r="AK735" s="1"/>
      <c r="AL735" s="1"/>
      <c r="AM735" s="1"/>
      <c r="AN735" s="1"/>
      <c r="AO735" s="1"/>
      <c r="AP735" s="1"/>
      <c r="AQ735" s="1"/>
      <c r="AR735" s="1"/>
      <c r="AS735" s="14"/>
      <c r="AT735" s="1"/>
      <c r="AU735" s="1"/>
    </row>
    <row r="736" spans="32:47" x14ac:dyDescent="0.3">
      <c r="AF736" s="1"/>
      <c r="AG736" s="1"/>
      <c r="AH736" s="1"/>
      <c r="AI736" s="1"/>
      <c r="AJ736" s="1"/>
      <c r="AK736" s="1"/>
      <c r="AL736" s="1"/>
      <c r="AM736" s="1"/>
      <c r="AN736" s="1"/>
      <c r="AO736" s="1"/>
      <c r="AP736" s="1"/>
      <c r="AQ736" s="1"/>
      <c r="AR736" s="1"/>
      <c r="AS736" s="14"/>
      <c r="AT736" s="1"/>
      <c r="AU736" s="1"/>
    </row>
    <row r="737" spans="32:47" x14ac:dyDescent="0.3">
      <c r="AF737" s="1"/>
      <c r="AG737" s="1"/>
      <c r="AH737" s="1"/>
      <c r="AI737" s="1"/>
      <c r="AJ737" s="1"/>
      <c r="AK737" s="1"/>
      <c r="AL737" s="1"/>
      <c r="AM737" s="1"/>
      <c r="AN737" s="1"/>
      <c r="AO737" s="1"/>
      <c r="AP737" s="1"/>
      <c r="AQ737" s="1"/>
      <c r="AR737" s="1"/>
      <c r="AS737" s="14"/>
      <c r="AT737" s="1"/>
      <c r="AU737" s="1"/>
    </row>
    <row r="738" spans="32:47" x14ac:dyDescent="0.3">
      <c r="AF738" s="1"/>
      <c r="AG738" s="1"/>
      <c r="AH738" s="1"/>
      <c r="AI738" s="1"/>
      <c r="AJ738" s="1"/>
      <c r="AK738" s="1"/>
      <c r="AL738" s="1"/>
      <c r="AM738" s="1"/>
      <c r="AN738" s="1"/>
      <c r="AO738" s="1"/>
      <c r="AP738" s="1"/>
      <c r="AQ738" s="1"/>
      <c r="AR738" s="1"/>
      <c r="AS738" s="14"/>
      <c r="AT738" s="1"/>
      <c r="AU738" s="1"/>
    </row>
    <row r="739" spans="32:47" x14ac:dyDescent="0.3">
      <c r="AF739" s="1"/>
      <c r="AG739" s="1"/>
      <c r="AH739" s="1"/>
      <c r="AI739" s="1"/>
      <c r="AJ739" s="1"/>
      <c r="AK739" s="1"/>
      <c r="AL739" s="1"/>
      <c r="AM739" s="1"/>
      <c r="AN739" s="1"/>
      <c r="AO739" s="1"/>
      <c r="AP739" s="1"/>
      <c r="AQ739" s="1"/>
      <c r="AR739" s="1"/>
      <c r="AS739" s="14"/>
      <c r="AT739" s="1"/>
      <c r="AU739" s="1"/>
    </row>
    <row r="740" spans="32:47" x14ac:dyDescent="0.3">
      <c r="AF740" s="1"/>
      <c r="AG740" s="1"/>
      <c r="AH740" s="1"/>
      <c r="AI740" s="1"/>
      <c r="AJ740" s="1"/>
      <c r="AK740" s="1"/>
      <c r="AL740" s="1"/>
      <c r="AM740" s="1"/>
      <c r="AN740" s="1"/>
      <c r="AO740" s="1"/>
      <c r="AP740" s="1"/>
      <c r="AQ740" s="1"/>
      <c r="AR740" s="1"/>
      <c r="AS740" s="14"/>
      <c r="AT740" s="1"/>
      <c r="AU740" s="1"/>
    </row>
    <row r="741" spans="32:47" x14ac:dyDescent="0.3">
      <c r="AF741" s="1"/>
      <c r="AG741" s="1"/>
      <c r="AH741" s="1"/>
      <c r="AI741" s="1"/>
      <c r="AJ741" s="1"/>
      <c r="AK741" s="1"/>
      <c r="AL741" s="1"/>
      <c r="AM741" s="1"/>
      <c r="AN741" s="1"/>
      <c r="AO741" s="1"/>
      <c r="AP741" s="1"/>
      <c r="AQ741" s="1"/>
      <c r="AR741" s="1"/>
      <c r="AS741" s="14"/>
      <c r="AT741" s="1"/>
      <c r="AU741" s="1"/>
    </row>
    <row r="742" spans="32:47" x14ac:dyDescent="0.3">
      <c r="AF742" s="1"/>
      <c r="AG742" s="1"/>
      <c r="AH742" s="1"/>
      <c r="AI742" s="1"/>
      <c r="AJ742" s="1"/>
      <c r="AK742" s="1"/>
      <c r="AL742" s="1"/>
      <c r="AM742" s="1"/>
      <c r="AN742" s="1"/>
      <c r="AO742" s="1"/>
      <c r="AP742" s="1"/>
      <c r="AQ742" s="1"/>
      <c r="AR742" s="1"/>
      <c r="AS742" s="14"/>
      <c r="AT742" s="1"/>
      <c r="AU742" s="1"/>
    </row>
    <row r="743" spans="32:47" x14ac:dyDescent="0.3">
      <c r="AF743" s="1"/>
      <c r="AG743" s="1"/>
      <c r="AH743" s="1"/>
      <c r="AI743" s="1"/>
      <c r="AJ743" s="1"/>
      <c r="AK743" s="1"/>
      <c r="AL743" s="1"/>
      <c r="AM743" s="1"/>
      <c r="AN743" s="1"/>
      <c r="AO743" s="1"/>
      <c r="AP743" s="1"/>
      <c r="AQ743" s="1"/>
      <c r="AR743" s="1"/>
      <c r="AS743" s="14"/>
      <c r="AT743" s="1"/>
      <c r="AU743" s="1"/>
    </row>
    <row r="744" spans="32:47" x14ac:dyDescent="0.3">
      <c r="AF744" s="1"/>
      <c r="AG744" s="1"/>
      <c r="AH744" s="1"/>
      <c r="AI744" s="1"/>
      <c r="AJ744" s="1"/>
      <c r="AK744" s="1"/>
      <c r="AL744" s="1"/>
      <c r="AM744" s="1"/>
      <c r="AN744" s="1"/>
      <c r="AO744" s="1"/>
      <c r="AP744" s="1"/>
      <c r="AQ744" s="1"/>
      <c r="AR744" s="1"/>
      <c r="AS744" s="14"/>
      <c r="AT744" s="1"/>
      <c r="AU744" s="1"/>
    </row>
    <row r="745" spans="32:47" x14ac:dyDescent="0.3">
      <c r="AF745" s="1"/>
      <c r="AG745" s="1"/>
      <c r="AH745" s="1"/>
      <c r="AI745" s="1"/>
      <c r="AJ745" s="1"/>
      <c r="AK745" s="1"/>
      <c r="AL745" s="1"/>
      <c r="AM745" s="1"/>
      <c r="AN745" s="1"/>
      <c r="AO745" s="1"/>
      <c r="AP745" s="1"/>
      <c r="AQ745" s="1"/>
      <c r="AR745" s="1"/>
      <c r="AS745" s="14"/>
      <c r="AT745" s="1"/>
      <c r="AU745" s="1"/>
    </row>
    <row r="746" spans="32:47" x14ac:dyDescent="0.3">
      <c r="AF746" s="1"/>
      <c r="AG746" s="1"/>
      <c r="AH746" s="1"/>
      <c r="AI746" s="1"/>
      <c r="AJ746" s="1"/>
      <c r="AK746" s="1"/>
      <c r="AL746" s="1"/>
      <c r="AM746" s="1"/>
      <c r="AN746" s="1"/>
      <c r="AO746" s="1"/>
      <c r="AP746" s="1"/>
      <c r="AQ746" s="1"/>
      <c r="AR746" s="1"/>
      <c r="AS746" s="14"/>
      <c r="AT746" s="1"/>
      <c r="AU746" s="1"/>
    </row>
    <row r="747" spans="32:47" x14ac:dyDescent="0.3">
      <c r="AF747" s="1"/>
      <c r="AG747" s="1"/>
      <c r="AH747" s="1"/>
      <c r="AI747" s="1"/>
      <c r="AJ747" s="1"/>
      <c r="AK747" s="1"/>
      <c r="AL747" s="1"/>
      <c r="AM747" s="1"/>
      <c r="AN747" s="1"/>
      <c r="AO747" s="1"/>
      <c r="AP747" s="1"/>
      <c r="AQ747" s="1"/>
      <c r="AR747" s="1"/>
      <c r="AS747" s="14"/>
      <c r="AT747" s="1"/>
      <c r="AU747" s="1"/>
    </row>
    <row r="748" spans="32:47" x14ac:dyDescent="0.3">
      <c r="AF748" s="1"/>
      <c r="AG748" s="1"/>
      <c r="AH748" s="1"/>
      <c r="AI748" s="1"/>
      <c r="AJ748" s="1"/>
      <c r="AK748" s="1"/>
      <c r="AL748" s="1"/>
      <c r="AM748" s="1"/>
      <c r="AN748" s="1"/>
      <c r="AO748" s="1"/>
      <c r="AP748" s="1"/>
      <c r="AQ748" s="1"/>
      <c r="AR748" s="1"/>
      <c r="AS748" s="14"/>
      <c r="AT748" s="1"/>
      <c r="AU748" s="1"/>
    </row>
    <row r="749" spans="32:47" x14ac:dyDescent="0.3">
      <c r="AF749" s="1"/>
      <c r="AG749" s="1"/>
      <c r="AH749" s="1"/>
      <c r="AI749" s="1"/>
      <c r="AJ749" s="1"/>
      <c r="AK749" s="1"/>
      <c r="AL749" s="1"/>
      <c r="AM749" s="1"/>
      <c r="AN749" s="1"/>
      <c r="AO749" s="1"/>
      <c r="AP749" s="1"/>
      <c r="AQ749" s="1"/>
      <c r="AR749" s="1"/>
      <c r="AS749" s="14"/>
      <c r="AT749" s="1"/>
      <c r="AU749" s="1"/>
    </row>
    <row r="750" spans="32:47" x14ac:dyDescent="0.3">
      <c r="AF750" s="1"/>
      <c r="AG750" s="1"/>
      <c r="AH750" s="1"/>
      <c r="AI750" s="1"/>
      <c r="AJ750" s="1"/>
      <c r="AK750" s="1"/>
      <c r="AL750" s="1"/>
      <c r="AM750" s="1"/>
      <c r="AN750" s="1"/>
      <c r="AO750" s="1"/>
      <c r="AP750" s="1"/>
      <c r="AQ750" s="1"/>
      <c r="AR750" s="1"/>
      <c r="AS750" s="14"/>
      <c r="AT750" s="1"/>
      <c r="AU750" s="1"/>
    </row>
    <row r="751" spans="32:47" x14ac:dyDescent="0.3">
      <c r="AF751" s="1"/>
      <c r="AG751" s="1"/>
      <c r="AH751" s="1"/>
      <c r="AI751" s="1"/>
      <c r="AJ751" s="1"/>
      <c r="AK751" s="1"/>
      <c r="AL751" s="1"/>
      <c r="AM751" s="1"/>
      <c r="AN751" s="1"/>
      <c r="AO751" s="1"/>
      <c r="AP751" s="1"/>
      <c r="AQ751" s="1"/>
      <c r="AR751" s="1"/>
      <c r="AS751" s="14"/>
      <c r="AT751" s="1"/>
      <c r="AU751" s="1"/>
    </row>
    <row r="752" spans="32:47" x14ac:dyDescent="0.3">
      <c r="AF752" s="1"/>
      <c r="AG752" s="1"/>
      <c r="AH752" s="1"/>
      <c r="AI752" s="1"/>
      <c r="AJ752" s="1"/>
      <c r="AK752" s="1"/>
      <c r="AL752" s="1"/>
      <c r="AM752" s="1"/>
      <c r="AN752" s="1"/>
      <c r="AO752" s="1"/>
      <c r="AP752" s="1"/>
      <c r="AQ752" s="1"/>
      <c r="AR752" s="1"/>
      <c r="AS752" s="14"/>
      <c r="AT752" s="1"/>
      <c r="AU752" s="1"/>
    </row>
    <row r="753" spans="32:47" x14ac:dyDescent="0.3">
      <c r="AF753" s="1"/>
      <c r="AG753" s="1"/>
      <c r="AH753" s="1"/>
      <c r="AI753" s="1"/>
      <c r="AJ753" s="1"/>
      <c r="AK753" s="1"/>
      <c r="AL753" s="1"/>
      <c r="AM753" s="1"/>
      <c r="AN753" s="1"/>
      <c r="AO753" s="1"/>
      <c r="AP753" s="1"/>
      <c r="AQ753" s="1"/>
      <c r="AR753" s="1"/>
      <c r="AS753" s="14"/>
      <c r="AT753" s="1"/>
      <c r="AU753" s="1"/>
    </row>
    <row r="754" spans="32:47" x14ac:dyDescent="0.3">
      <c r="AF754" s="1"/>
      <c r="AG754" s="1"/>
      <c r="AH754" s="1"/>
      <c r="AI754" s="1"/>
      <c r="AJ754" s="1"/>
      <c r="AK754" s="1"/>
      <c r="AL754" s="1"/>
      <c r="AM754" s="1"/>
      <c r="AN754" s="1"/>
      <c r="AO754" s="1"/>
      <c r="AP754" s="1"/>
      <c r="AQ754" s="1"/>
      <c r="AR754" s="1"/>
      <c r="AS754" s="14"/>
      <c r="AT754" s="1"/>
      <c r="AU754" s="1"/>
    </row>
    <row r="755" spans="32:47" x14ac:dyDescent="0.3">
      <c r="AF755" s="1"/>
      <c r="AG755" s="1"/>
      <c r="AH755" s="1"/>
      <c r="AI755" s="1"/>
      <c r="AJ755" s="1"/>
      <c r="AK755" s="1"/>
      <c r="AL755" s="1"/>
      <c r="AM755" s="1"/>
      <c r="AN755" s="1"/>
      <c r="AO755" s="1"/>
      <c r="AP755" s="1"/>
      <c r="AQ755" s="1"/>
      <c r="AR755" s="1"/>
      <c r="AS755" s="14"/>
      <c r="AT755" s="1"/>
      <c r="AU755" s="1"/>
    </row>
    <row r="756" spans="32:47" x14ac:dyDescent="0.3">
      <c r="AF756" s="1"/>
      <c r="AG756" s="1"/>
      <c r="AH756" s="1"/>
      <c r="AI756" s="1"/>
      <c r="AJ756" s="1"/>
      <c r="AK756" s="1"/>
      <c r="AL756" s="1"/>
      <c r="AM756" s="1"/>
      <c r="AN756" s="1"/>
      <c r="AO756" s="1"/>
      <c r="AP756" s="1"/>
      <c r="AQ756" s="1"/>
      <c r="AR756" s="1"/>
      <c r="AS756" s="14"/>
      <c r="AT756" s="1"/>
      <c r="AU756" s="1"/>
    </row>
    <row r="757" spans="32:47" x14ac:dyDescent="0.3">
      <c r="AF757" s="1"/>
      <c r="AG757" s="1"/>
      <c r="AH757" s="1"/>
      <c r="AI757" s="1"/>
      <c r="AJ757" s="1"/>
      <c r="AK757" s="1"/>
      <c r="AL757" s="1"/>
      <c r="AM757" s="1"/>
      <c r="AN757" s="1"/>
      <c r="AO757" s="1"/>
      <c r="AP757" s="1"/>
      <c r="AQ757" s="1"/>
      <c r="AR757" s="1"/>
      <c r="AS757" s="14"/>
      <c r="AT757" s="1"/>
      <c r="AU757" s="1"/>
    </row>
    <row r="758" spans="32:47" x14ac:dyDescent="0.3">
      <c r="AF758" s="1"/>
      <c r="AG758" s="1"/>
      <c r="AH758" s="1"/>
      <c r="AI758" s="1"/>
      <c r="AJ758" s="1"/>
      <c r="AK758" s="1"/>
      <c r="AL758" s="1"/>
      <c r="AM758" s="1"/>
      <c r="AN758" s="1"/>
      <c r="AO758" s="1"/>
      <c r="AP758" s="1"/>
      <c r="AQ758" s="1"/>
      <c r="AR758" s="1"/>
      <c r="AS758" s="14"/>
      <c r="AT758" s="1"/>
      <c r="AU758" s="1"/>
    </row>
    <row r="759" spans="32:47" x14ac:dyDescent="0.3">
      <c r="AF759" s="1"/>
      <c r="AG759" s="1"/>
      <c r="AH759" s="1"/>
      <c r="AI759" s="1"/>
      <c r="AJ759" s="1"/>
      <c r="AK759" s="1"/>
      <c r="AL759" s="1"/>
      <c r="AM759" s="1"/>
      <c r="AN759" s="1"/>
      <c r="AO759" s="1"/>
      <c r="AP759" s="1"/>
      <c r="AQ759" s="1"/>
      <c r="AR759" s="1"/>
      <c r="AS759" s="14"/>
      <c r="AT759" s="1"/>
      <c r="AU759" s="1"/>
    </row>
    <row r="760" spans="32:47" x14ac:dyDescent="0.3">
      <c r="AF760" s="1"/>
      <c r="AG760" s="1"/>
      <c r="AH760" s="1"/>
      <c r="AI760" s="1"/>
      <c r="AJ760" s="1"/>
      <c r="AK760" s="1"/>
      <c r="AL760" s="1"/>
      <c r="AM760" s="1"/>
      <c r="AN760" s="1"/>
      <c r="AO760" s="1"/>
      <c r="AP760" s="1"/>
      <c r="AQ760" s="1"/>
      <c r="AR760" s="1"/>
      <c r="AS760" s="14"/>
      <c r="AT760" s="1"/>
      <c r="AU760" s="1"/>
    </row>
    <row r="761" spans="32:47" x14ac:dyDescent="0.3">
      <c r="AF761" s="1"/>
      <c r="AG761" s="1"/>
      <c r="AH761" s="1"/>
      <c r="AI761" s="1"/>
      <c r="AJ761" s="1"/>
      <c r="AK761" s="1"/>
      <c r="AL761" s="1"/>
      <c r="AM761" s="1"/>
      <c r="AN761" s="1"/>
      <c r="AO761" s="1"/>
      <c r="AP761" s="1"/>
      <c r="AQ761" s="1"/>
      <c r="AR761" s="1"/>
      <c r="AS761" s="14"/>
      <c r="AT761" s="1"/>
      <c r="AU761" s="1"/>
    </row>
    <row r="762" spans="32:47" x14ac:dyDescent="0.3">
      <c r="AF762" s="1"/>
      <c r="AG762" s="1"/>
      <c r="AH762" s="1"/>
      <c r="AI762" s="1"/>
      <c r="AJ762" s="1"/>
      <c r="AK762" s="1"/>
      <c r="AL762" s="1"/>
      <c r="AM762" s="1"/>
      <c r="AN762" s="1"/>
      <c r="AO762" s="1"/>
      <c r="AP762" s="1"/>
      <c r="AQ762" s="1"/>
      <c r="AR762" s="1"/>
      <c r="AS762" s="14"/>
      <c r="AT762" s="1"/>
      <c r="AU762" s="1"/>
    </row>
    <row r="763" spans="32:47" x14ac:dyDescent="0.3">
      <c r="AF763" s="1"/>
      <c r="AG763" s="1"/>
      <c r="AH763" s="1"/>
      <c r="AI763" s="1"/>
      <c r="AJ763" s="1"/>
      <c r="AK763" s="1"/>
      <c r="AL763" s="1"/>
      <c r="AM763" s="1"/>
      <c r="AN763" s="1"/>
      <c r="AO763" s="1"/>
      <c r="AP763" s="1"/>
      <c r="AQ763" s="1"/>
      <c r="AR763" s="1"/>
      <c r="AS763" s="14"/>
      <c r="AT763" s="1"/>
      <c r="AU763" s="1"/>
    </row>
    <row r="764" spans="32:47" x14ac:dyDescent="0.3">
      <c r="AF764" s="1"/>
      <c r="AG764" s="1"/>
      <c r="AH764" s="1"/>
      <c r="AI764" s="1"/>
      <c r="AJ764" s="1"/>
      <c r="AK764" s="1"/>
      <c r="AL764" s="1"/>
      <c r="AM764" s="1"/>
      <c r="AN764" s="1"/>
      <c r="AO764" s="1"/>
      <c r="AP764" s="1"/>
      <c r="AQ764" s="1"/>
      <c r="AR764" s="1"/>
      <c r="AS764" s="14"/>
      <c r="AT764" s="1"/>
      <c r="AU764" s="1"/>
    </row>
    <row r="765" spans="32:47" x14ac:dyDescent="0.3">
      <c r="AF765" s="1"/>
      <c r="AG765" s="1"/>
      <c r="AH765" s="1"/>
      <c r="AI765" s="1"/>
      <c r="AJ765" s="1"/>
      <c r="AK765" s="1"/>
      <c r="AL765" s="1"/>
      <c r="AM765" s="1"/>
      <c r="AN765" s="1"/>
      <c r="AO765" s="1"/>
      <c r="AP765" s="1"/>
      <c r="AQ765" s="1"/>
      <c r="AR765" s="1"/>
      <c r="AS765" s="14"/>
      <c r="AT765" s="1"/>
      <c r="AU765" s="1"/>
    </row>
    <row r="766" spans="32:47" x14ac:dyDescent="0.3">
      <c r="AF766" s="1"/>
      <c r="AG766" s="1"/>
      <c r="AH766" s="1"/>
      <c r="AI766" s="1"/>
      <c r="AJ766" s="1"/>
      <c r="AK766" s="1"/>
      <c r="AL766" s="1"/>
      <c r="AM766" s="1"/>
      <c r="AN766" s="1"/>
      <c r="AO766" s="1"/>
      <c r="AP766" s="1"/>
      <c r="AQ766" s="1"/>
      <c r="AR766" s="1"/>
      <c r="AS766" s="14"/>
      <c r="AT766" s="1"/>
      <c r="AU766" s="1"/>
    </row>
    <row r="767" spans="32:47" x14ac:dyDescent="0.3">
      <c r="AF767" s="1"/>
      <c r="AG767" s="1"/>
      <c r="AH767" s="1"/>
      <c r="AI767" s="1"/>
      <c r="AJ767" s="1"/>
      <c r="AK767" s="1"/>
      <c r="AL767" s="1"/>
      <c r="AM767" s="1"/>
      <c r="AN767" s="1"/>
      <c r="AO767" s="1"/>
      <c r="AP767" s="1"/>
      <c r="AQ767" s="1"/>
      <c r="AR767" s="1"/>
      <c r="AS767" s="14"/>
      <c r="AT767" s="1"/>
      <c r="AU767" s="1"/>
    </row>
    <row r="768" spans="32:47" x14ac:dyDescent="0.3">
      <c r="AF768" s="1"/>
      <c r="AG768" s="1"/>
      <c r="AH768" s="1"/>
      <c r="AI768" s="1"/>
      <c r="AJ768" s="1"/>
      <c r="AK768" s="1"/>
      <c r="AL768" s="1"/>
      <c r="AM768" s="1"/>
      <c r="AN768" s="1"/>
      <c r="AO768" s="1"/>
      <c r="AP768" s="1"/>
      <c r="AQ768" s="1"/>
      <c r="AR768" s="1"/>
      <c r="AS768" s="14"/>
      <c r="AT768" s="1"/>
      <c r="AU768" s="1"/>
    </row>
    <row r="769" spans="32:47" x14ac:dyDescent="0.3">
      <c r="AF769" s="1"/>
      <c r="AG769" s="1"/>
      <c r="AH769" s="1"/>
      <c r="AI769" s="1"/>
      <c r="AJ769" s="1"/>
      <c r="AK769" s="1"/>
      <c r="AL769" s="1"/>
      <c r="AM769" s="1"/>
      <c r="AN769" s="1"/>
      <c r="AO769" s="1"/>
      <c r="AP769" s="1"/>
      <c r="AQ769" s="1"/>
      <c r="AR769" s="1"/>
      <c r="AS769" s="14"/>
      <c r="AT769" s="1"/>
      <c r="AU769" s="1"/>
    </row>
    <row r="770" spans="32:47" x14ac:dyDescent="0.3">
      <c r="AF770" s="1"/>
      <c r="AG770" s="1"/>
      <c r="AH770" s="1"/>
      <c r="AI770" s="1"/>
      <c r="AJ770" s="1"/>
      <c r="AK770" s="1"/>
      <c r="AL770" s="1"/>
      <c r="AM770" s="1"/>
      <c r="AN770" s="1"/>
      <c r="AO770" s="1"/>
      <c r="AP770" s="1"/>
      <c r="AQ770" s="1"/>
      <c r="AR770" s="1"/>
      <c r="AS770" s="14"/>
      <c r="AT770" s="1"/>
      <c r="AU770" s="1"/>
    </row>
    <row r="771" spans="32:47" x14ac:dyDescent="0.3">
      <c r="AF771" s="1"/>
      <c r="AG771" s="1"/>
      <c r="AH771" s="1"/>
      <c r="AI771" s="1"/>
      <c r="AJ771" s="1"/>
      <c r="AK771" s="1"/>
      <c r="AL771" s="1"/>
      <c r="AM771" s="1"/>
      <c r="AN771" s="1"/>
      <c r="AO771" s="1"/>
      <c r="AP771" s="1"/>
      <c r="AQ771" s="1"/>
      <c r="AR771" s="1"/>
      <c r="AS771" s="14"/>
      <c r="AT771" s="1"/>
      <c r="AU771" s="1"/>
    </row>
    <row r="772" spans="32:47" x14ac:dyDescent="0.3">
      <c r="AF772" s="1"/>
      <c r="AG772" s="1"/>
      <c r="AH772" s="1"/>
      <c r="AI772" s="1"/>
      <c r="AJ772" s="1"/>
      <c r="AK772" s="1"/>
      <c r="AL772" s="1"/>
      <c r="AM772" s="1"/>
      <c r="AN772" s="1"/>
      <c r="AO772" s="1"/>
      <c r="AP772" s="1"/>
      <c r="AQ772" s="1"/>
      <c r="AR772" s="1"/>
      <c r="AS772" s="14"/>
      <c r="AT772" s="1"/>
      <c r="AU772" s="1"/>
    </row>
    <row r="773" spans="32:47" x14ac:dyDescent="0.3">
      <c r="AF773" s="1"/>
      <c r="AG773" s="1"/>
      <c r="AH773" s="1"/>
      <c r="AI773" s="1"/>
      <c r="AJ773" s="1"/>
      <c r="AK773" s="1"/>
      <c r="AL773" s="1"/>
      <c r="AM773" s="1"/>
      <c r="AN773" s="1"/>
      <c r="AO773" s="1"/>
      <c r="AP773" s="1"/>
      <c r="AQ773" s="1"/>
      <c r="AR773" s="1"/>
      <c r="AS773" s="14"/>
      <c r="AT773" s="1"/>
      <c r="AU773" s="1"/>
    </row>
    <row r="774" spans="32:47" x14ac:dyDescent="0.3">
      <c r="AF774" s="1"/>
      <c r="AG774" s="1"/>
      <c r="AH774" s="1"/>
      <c r="AI774" s="1"/>
      <c r="AJ774" s="1"/>
      <c r="AK774" s="1"/>
      <c r="AL774" s="1"/>
      <c r="AM774" s="1"/>
      <c r="AN774" s="1"/>
      <c r="AO774" s="1"/>
      <c r="AP774" s="1"/>
      <c r="AQ774" s="1"/>
      <c r="AR774" s="1"/>
      <c r="AS774" s="14"/>
      <c r="AT774" s="1"/>
      <c r="AU774" s="1"/>
    </row>
    <row r="775" spans="32:47" x14ac:dyDescent="0.3">
      <c r="AF775" s="1"/>
      <c r="AG775" s="1"/>
      <c r="AH775" s="1"/>
      <c r="AI775" s="1"/>
      <c r="AJ775" s="1"/>
      <c r="AK775" s="1"/>
      <c r="AL775" s="1"/>
      <c r="AM775" s="1"/>
      <c r="AN775" s="1"/>
      <c r="AO775" s="1"/>
      <c r="AP775" s="1"/>
      <c r="AQ775" s="1"/>
      <c r="AR775" s="1"/>
      <c r="AS775" s="14"/>
      <c r="AT775" s="1"/>
      <c r="AU775" s="1"/>
    </row>
    <row r="776" spans="32:47" x14ac:dyDescent="0.3">
      <c r="AF776" s="1"/>
      <c r="AG776" s="1"/>
      <c r="AH776" s="1"/>
      <c r="AI776" s="1"/>
      <c r="AJ776" s="1"/>
      <c r="AK776" s="1"/>
      <c r="AL776" s="1"/>
      <c r="AM776" s="1"/>
      <c r="AN776" s="1"/>
      <c r="AO776" s="1"/>
      <c r="AP776" s="1"/>
      <c r="AQ776" s="1"/>
      <c r="AR776" s="1"/>
      <c r="AS776" s="14"/>
      <c r="AT776" s="1"/>
      <c r="AU776" s="1"/>
    </row>
    <row r="777" spans="32:47" x14ac:dyDescent="0.3">
      <c r="AF777" s="1"/>
      <c r="AG777" s="1"/>
      <c r="AH777" s="1"/>
      <c r="AI777" s="1"/>
      <c r="AJ777" s="1"/>
      <c r="AK777" s="1"/>
      <c r="AL777" s="1"/>
      <c r="AM777" s="1"/>
      <c r="AN777" s="1"/>
      <c r="AO777" s="1"/>
      <c r="AP777" s="1"/>
      <c r="AQ777" s="1"/>
      <c r="AR777" s="1"/>
      <c r="AS777" s="14"/>
      <c r="AT777" s="1"/>
      <c r="AU777" s="1"/>
    </row>
    <row r="778" spans="32:47" x14ac:dyDescent="0.3">
      <c r="AF778" s="1"/>
      <c r="AG778" s="1"/>
      <c r="AH778" s="1"/>
      <c r="AI778" s="1"/>
      <c r="AJ778" s="1"/>
      <c r="AK778" s="1"/>
      <c r="AL778" s="1"/>
      <c r="AM778" s="1"/>
      <c r="AN778" s="1"/>
      <c r="AO778" s="1"/>
      <c r="AP778" s="1"/>
      <c r="AQ778" s="1"/>
      <c r="AR778" s="1"/>
      <c r="AS778" s="14"/>
      <c r="AT778" s="1"/>
      <c r="AU778" s="1"/>
    </row>
    <row r="779" spans="32:47" x14ac:dyDescent="0.3">
      <c r="AF779" s="1"/>
      <c r="AG779" s="1"/>
      <c r="AH779" s="1"/>
      <c r="AI779" s="1"/>
      <c r="AJ779" s="1"/>
      <c r="AK779" s="1"/>
      <c r="AL779" s="1"/>
      <c r="AM779" s="1"/>
      <c r="AN779" s="1"/>
      <c r="AO779" s="1"/>
      <c r="AP779" s="1"/>
      <c r="AQ779" s="1"/>
      <c r="AR779" s="1"/>
      <c r="AS779" s="14"/>
      <c r="AT779" s="1"/>
      <c r="AU779" s="1"/>
    </row>
    <row r="780" spans="32:47" x14ac:dyDescent="0.3">
      <c r="AF780" s="1"/>
      <c r="AG780" s="1"/>
      <c r="AH780" s="1"/>
      <c r="AI780" s="1"/>
      <c r="AJ780" s="1"/>
      <c r="AK780" s="1"/>
      <c r="AL780" s="1"/>
      <c r="AM780" s="1"/>
      <c r="AN780" s="1"/>
      <c r="AO780" s="1"/>
      <c r="AP780" s="1"/>
      <c r="AQ780" s="1"/>
      <c r="AR780" s="1"/>
      <c r="AS780" s="14"/>
      <c r="AT780" s="1"/>
      <c r="AU780" s="1"/>
    </row>
    <row r="781" spans="32:47" x14ac:dyDescent="0.3">
      <c r="AF781" s="1"/>
      <c r="AG781" s="1"/>
      <c r="AH781" s="1"/>
      <c r="AI781" s="1"/>
      <c r="AJ781" s="1"/>
      <c r="AK781" s="1"/>
      <c r="AL781" s="1"/>
      <c r="AM781" s="1"/>
      <c r="AN781" s="1"/>
      <c r="AO781" s="1"/>
      <c r="AP781" s="1"/>
      <c r="AQ781" s="1"/>
      <c r="AR781" s="1"/>
      <c r="AS781" s="14"/>
      <c r="AT781" s="1"/>
      <c r="AU781" s="1"/>
    </row>
    <row r="782" spans="32:47" x14ac:dyDescent="0.3">
      <c r="AF782" s="1"/>
      <c r="AG782" s="1"/>
      <c r="AH782" s="1"/>
      <c r="AI782" s="1"/>
      <c r="AJ782" s="1"/>
      <c r="AK782" s="1"/>
      <c r="AL782" s="1"/>
      <c r="AM782" s="1"/>
      <c r="AN782" s="1"/>
      <c r="AO782" s="1"/>
      <c r="AP782" s="1"/>
      <c r="AQ782" s="1"/>
      <c r="AR782" s="1"/>
      <c r="AS782" s="14"/>
      <c r="AT782" s="1"/>
      <c r="AU782" s="1"/>
    </row>
    <row r="783" spans="32:47" x14ac:dyDescent="0.3">
      <c r="AF783" s="1"/>
      <c r="AG783" s="1"/>
      <c r="AH783" s="1"/>
      <c r="AI783" s="1"/>
      <c r="AJ783" s="1"/>
      <c r="AK783" s="1"/>
      <c r="AL783" s="1"/>
      <c r="AM783" s="1"/>
      <c r="AN783" s="1"/>
      <c r="AO783" s="1"/>
      <c r="AP783" s="1"/>
      <c r="AQ783" s="1"/>
      <c r="AR783" s="1"/>
      <c r="AS783" s="14"/>
      <c r="AT783" s="1"/>
      <c r="AU783" s="1"/>
    </row>
    <row r="784" spans="32:47" x14ac:dyDescent="0.3">
      <c r="AF784" s="1"/>
      <c r="AG784" s="1"/>
      <c r="AH784" s="1"/>
      <c r="AI784" s="1"/>
      <c r="AJ784" s="1"/>
      <c r="AK784" s="1"/>
      <c r="AL784" s="1"/>
      <c r="AM784" s="1"/>
      <c r="AN784" s="1"/>
      <c r="AO784" s="1"/>
      <c r="AP784" s="1"/>
      <c r="AQ784" s="1"/>
      <c r="AR784" s="1"/>
      <c r="AS784" s="14"/>
      <c r="AT784" s="1"/>
      <c r="AU784" s="1"/>
    </row>
    <row r="785" spans="32:47" x14ac:dyDescent="0.3">
      <c r="AF785" s="1"/>
      <c r="AG785" s="1"/>
      <c r="AH785" s="1"/>
      <c r="AI785" s="1"/>
      <c r="AJ785" s="1"/>
      <c r="AK785" s="1"/>
      <c r="AL785" s="1"/>
      <c r="AM785" s="1"/>
      <c r="AN785" s="1"/>
      <c r="AO785" s="1"/>
      <c r="AP785" s="1"/>
      <c r="AQ785" s="1"/>
      <c r="AR785" s="1"/>
      <c r="AS785" s="14"/>
      <c r="AT785" s="1"/>
      <c r="AU785" s="1"/>
    </row>
    <row r="786" spans="32:47" x14ac:dyDescent="0.3">
      <c r="AF786" s="1"/>
      <c r="AG786" s="1"/>
      <c r="AH786" s="1"/>
      <c r="AI786" s="1"/>
      <c r="AJ786" s="1"/>
      <c r="AK786" s="1"/>
      <c r="AL786" s="1"/>
      <c r="AM786" s="1"/>
      <c r="AN786" s="1"/>
      <c r="AO786" s="1"/>
      <c r="AP786" s="1"/>
      <c r="AQ786" s="1"/>
      <c r="AR786" s="1"/>
      <c r="AS786" s="14"/>
      <c r="AT786" s="1"/>
      <c r="AU786" s="1"/>
    </row>
    <row r="787" spans="32:47" x14ac:dyDescent="0.3">
      <c r="AF787" s="1"/>
      <c r="AG787" s="1"/>
      <c r="AH787" s="1"/>
      <c r="AI787" s="1"/>
      <c r="AJ787" s="1"/>
      <c r="AK787" s="1"/>
      <c r="AL787" s="1"/>
      <c r="AM787" s="1"/>
      <c r="AN787" s="1"/>
      <c r="AO787" s="1"/>
      <c r="AP787" s="1"/>
      <c r="AQ787" s="1"/>
      <c r="AR787" s="1"/>
      <c r="AS787" s="14"/>
      <c r="AT787" s="1"/>
      <c r="AU787" s="1"/>
    </row>
    <row r="788" spans="32:47" x14ac:dyDescent="0.3">
      <c r="AF788" s="1"/>
      <c r="AG788" s="1"/>
      <c r="AH788" s="1"/>
      <c r="AI788" s="1"/>
      <c r="AJ788" s="1"/>
      <c r="AK788" s="1"/>
      <c r="AL788" s="1"/>
      <c r="AM788" s="1"/>
      <c r="AN788" s="1"/>
      <c r="AO788" s="1"/>
      <c r="AP788" s="1"/>
      <c r="AQ788" s="1"/>
      <c r="AR788" s="1"/>
      <c r="AS788" s="14"/>
      <c r="AT788" s="1"/>
      <c r="AU788" s="1"/>
    </row>
    <row r="789" spans="32:47" x14ac:dyDescent="0.3">
      <c r="AF789" s="1"/>
      <c r="AG789" s="1"/>
      <c r="AH789" s="1"/>
      <c r="AI789" s="1"/>
      <c r="AJ789" s="1"/>
      <c r="AK789" s="1"/>
      <c r="AL789" s="1"/>
      <c r="AM789" s="1"/>
      <c r="AN789" s="1"/>
      <c r="AO789" s="1"/>
      <c r="AP789" s="1"/>
      <c r="AQ789" s="1"/>
      <c r="AR789" s="1"/>
      <c r="AS789" s="14"/>
      <c r="AT789" s="1"/>
      <c r="AU789" s="1"/>
    </row>
    <row r="790" spans="32:47" x14ac:dyDescent="0.3">
      <c r="AF790" s="1"/>
      <c r="AG790" s="1"/>
      <c r="AH790" s="1"/>
      <c r="AI790" s="1"/>
      <c r="AJ790" s="1"/>
      <c r="AK790" s="1"/>
      <c r="AL790" s="1"/>
      <c r="AM790" s="1"/>
      <c r="AN790" s="1"/>
      <c r="AO790" s="1"/>
      <c r="AP790" s="1"/>
      <c r="AQ790" s="1"/>
      <c r="AR790" s="1"/>
      <c r="AS790" s="14"/>
      <c r="AT790" s="1"/>
      <c r="AU790" s="1"/>
    </row>
    <row r="791" spans="32:47" x14ac:dyDescent="0.3">
      <c r="AF791" s="1"/>
      <c r="AG791" s="1"/>
      <c r="AH791" s="1"/>
      <c r="AI791" s="1"/>
      <c r="AJ791" s="1"/>
      <c r="AK791" s="1"/>
      <c r="AL791" s="1"/>
      <c r="AM791" s="1"/>
      <c r="AN791" s="1"/>
      <c r="AO791" s="1"/>
      <c r="AP791" s="1"/>
      <c r="AQ791" s="1"/>
      <c r="AR791" s="1"/>
      <c r="AS791" s="14"/>
      <c r="AT791" s="1"/>
      <c r="AU791" s="1"/>
    </row>
    <row r="792" spans="32:47" x14ac:dyDescent="0.3">
      <c r="AF792" s="1"/>
      <c r="AG792" s="1"/>
      <c r="AH792" s="1"/>
      <c r="AI792" s="1"/>
      <c r="AJ792" s="1"/>
      <c r="AK792" s="1"/>
      <c r="AL792" s="1"/>
      <c r="AM792" s="1"/>
      <c r="AN792" s="1"/>
      <c r="AO792" s="1"/>
      <c r="AP792" s="1"/>
      <c r="AQ792" s="1"/>
      <c r="AR792" s="1"/>
      <c r="AS792" s="14"/>
      <c r="AT792" s="1"/>
      <c r="AU792" s="1"/>
    </row>
    <row r="793" spans="32:47" x14ac:dyDescent="0.3">
      <c r="AF793" s="1"/>
      <c r="AG793" s="1"/>
      <c r="AH793" s="1"/>
      <c r="AI793" s="1"/>
      <c r="AJ793" s="1"/>
      <c r="AK793" s="1"/>
      <c r="AL793" s="1"/>
      <c r="AM793" s="1"/>
      <c r="AN793" s="1"/>
      <c r="AO793" s="1"/>
      <c r="AP793" s="1"/>
      <c r="AQ793" s="1"/>
      <c r="AR793" s="1"/>
      <c r="AS793" s="14"/>
      <c r="AT793" s="1"/>
      <c r="AU793" s="1"/>
    </row>
    <row r="794" spans="32:47" x14ac:dyDescent="0.3">
      <c r="AF794" s="1"/>
      <c r="AG794" s="1"/>
      <c r="AH794" s="1"/>
      <c r="AI794" s="1"/>
      <c r="AJ794" s="1"/>
      <c r="AK794" s="1"/>
      <c r="AL794" s="1"/>
      <c r="AM794" s="1"/>
      <c r="AN794" s="1"/>
      <c r="AO794" s="1"/>
      <c r="AP794" s="1"/>
      <c r="AQ794" s="1"/>
      <c r="AR794" s="1"/>
      <c r="AS794" s="14"/>
      <c r="AT794" s="1"/>
      <c r="AU794" s="1"/>
    </row>
    <row r="795" spans="32:47" x14ac:dyDescent="0.3">
      <c r="AF795" s="1"/>
      <c r="AG795" s="1"/>
      <c r="AH795" s="1"/>
      <c r="AI795" s="1"/>
      <c r="AJ795" s="1"/>
      <c r="AK795" s="1"/>
      <c r="AL795" s="1"/>
      <c r="AM795" s="1"/>
      <c r="AN795" s="1"/>
      <c r="AO795" s="1"/>
      <c r="AP795" s="1"/>
      <c r="AQ795" s="1"/>
      <c r="AR795" s="1"/>
      <c r="AS795" s="14"/>
      <c r="AT795" s="1"/>
      <c r="AU795" s="1"/>
    </row>
    <row r="796" spans="32:47" x14ac:dyDescent="0.3">
      <c r="AF796" s="1"/>
      <c r="AG796" s="1"/>
      <c r="AH796" s="1"/>
      <c r="AI796" s="1"/>
      <c r="AJ796" s="1"/>
      <c r="AK796" s="1"/>
      <c r="AL796" s="1"/>
      <c r="AM796" s="1"/>
      <c r="AN796" s="1"/>
      <c r="AO796" s="1"/>
      <c r="AP796" s="1"/>
      <c r="AQ796" s="1"/>
      <c r="AR796" s="1"/>
      <c r="AS796" s="14"/>
      <c r="AT796" s="1"/>
      <c r="AU796" s="1"/>
    </row>
    <row r="797" spans="32:47" x14ac:dyDescent="0.3">
      <c r="AF797" s="1"/>
      <c r="AG797" s="1"/>
      <c r="AH797" s="1"/>
      <c r="AI797" s="1"/>
      <c r="AJ797" s="1"/>
      <c r="AK797" s="1"/>
      <c r="AL797" s="1"/>
      <c r="AM797" s="1"/>
      <c r="AN797" s="1"/>
      <c r="AO797" s="1"/>
      <c r="AP797" s="1"/>
      <c r="AQ797" s="1"/>
      <c r="AR797" s="1"/>
      <c r="AS797" s="14"/>
      <c r="AT797" s="1"/>
      <c r="AU797" s="1"/>
    </row>
    <row r="798" spans="32:47" x14ac:dyDescent="0.3">
      <c r="AF798" s="1"/>
      <c r="AG798" s="1"/>
      <c r="AH798" s="1"/>
      <c r="AI798" s="1"/>
      <c r="AJ798" s="1"/>
      <c r="AK798" s="1"/>
      <c r="AL798" s="1"/>
      <c r="AM798" s="1"/>
      <c r="AN798" s="1"/>
      <c r="AO798" s="1"/>
      <c r="AP798" s="1"/>
      <c r="AQ798" s="1"/>
      <c r="AR798" s="1"/>
      <c r="AS798" s="14"/>
      <c r="AT798" s="1"/>
      <c r="AU798" s="1"/>
    </row>
    <row r="799" spans="32:47" x14ac:dyDescent="0.3">
      <c r="AF799" s="1"/>
      <c r="AG799" s="1"/>
      <c r="AH799" s="1"/>
      <c r="AI799" s="1"/>
      <c r="AJ799" s="1"/>
      <c r="AK799" s="1"/>
      <c r="AL799" s="1"/>
      <c r="AM799" s="1"/>
      <c r="AN799" s="1"/>
      <c r="AO799" s="1"/>
      <c r="AP799" s="1"/>
      <c r="AQ799" s="1"/>
      <c r="AR799" s="1"/>
      <c r="AS799" s="14"/>
      <c r="AT799" s="1"/>
      <c r="AU799" s="1"/>
    </row>
    <row r="800" spans="32:47" x14ac:dyDescent="0.3">
      <c r="AF800" s="1"/>
      <c r="AG800" s="1"/>
      <c r="AH800" s="1"/>
      <c r="AI800" s="1"/>
      <c r="AJ800" s="1"/>
      <c r="AK800" s="1"/>
      <c r="AL800" s="1"/>
      <c r="AM800" s="1"/>
      <c r="AN800" s="1"/>
      <c r="AO800" s="1"/>
      <c r="AP800" s="1"/>
      <c r="AQ800" s="1"/>
      <c r="AR800" s="1"/>
      <c r="AS800" s="14"/>
      <c r="AT800" s="1"/>
      <c r="AU800" s="1"/>
    </row>
    <row r="801" spans="32:47" x14ac:dyDescent="0.3">
      <c r="AF801" s="1"/>
      <c r="AG801" s="1"/>
      <c r="AH801" s="1"/>
      <c r="AI801" s="1"/>
      <c r="AJ801" s="1"/>
      <c r="AK801" s="1"/>
      <c r="AL801" s="1"/>
      <c r="AM801" s="1"/>
      <c r="AN801" s="1"/>
      <c r="AO801" s="1"/>
      <c r="AP801" s="1"/>
      <c r="AQ801" s="1"/>
      <c r="AR801" s="1"/>
      <c r="AS801" s="14"/>
      <c r="AT801" s="1"/>
      <c r="AU801" s="1"/>
    </row>
    <row r="802" spans="32:47" x14ac:dyDescent="0.3">
      <c r="AF802" s="1"/>
      <c r="AG802" s="1"/>
      <c r="AH802" s="1"/>
      <c r="AI802" s="1"/>
      <c r="AJ802" s="1"/>
      <c r="AK802" s="1"/>
      <c r="AL802" s="1"/>
      <c r="AM802" s="1"/>
      <c r="AN802" s="1"/>
      <c r="AO802" s="1"/>
      <c r="AP802" s="1"/>
      <c r="AQ802" s="1"/>
      <c r="AR802" s="1"/>
      <c r="AS802" s="14"/>
      <c r="AT802" s="1"/>
      <c r="AU802" s="1"/>
    </row>
    <row r="803" spans="32:47" x14ac:dyDescent="0.3">
      <c r="AF803" s="1"/>
      <c r="AG803" s="1"/>
      <c r="AH803" s="1"/>
      <c r="AI803" s="1"/>
      <c r="AJ803" s="1"/>
      <c r="AK803" s="1"/>
      <c r="AL803" s="1"/>
      <c r="AM803" s="1"/>
      <c r="AN803" s="1"/>
      <c r="AO803" s="1"/>
      <c r="AP803" s="1"/>
      <c r="AQ803" s="1"/>
      <c r="AR803" s="1"/>
      <c r="AS803" s="14"/>
      <c r="AT803" s="1"/>
      <c r="AU803" s="1"/>
    </row>
    <row r="804" spans="32:47" x14ac:dyDescent="0.3">
      <c r="AF804" s="1"/>
      <c r="AG804" s="1"/>
      <c r="AH804" s="1"/>
      <c r="AI804" s="1"/>
      <c r="AJ804" s="1"/>
      <c r="AK804" s="1"/>
      <c r="AL804" s="1"/>
      <c r="AM804" s="1"/>
      <c r="AN804" s="1"/>
      <c r="AO804" s="1"/>
      <c r="AP804" s="1"/>
      <c r="AQ804" s="1"/>
      <c r="AR804" s="1"/>
      <c r="AS804" s="14"/>
      <c r="AT804" s="1"/>
      <c r="AU804" s="1"/>
    </row>
    <row r="805" spans="32:47" x14ac:dyDescent="0.3">
      <c r="AF805" s="1"/>
      <c r="AG805" s="1"/>
      <c r="AH805" s="1"/>
      <c r="AI805" s="1"/>
      <c r="AJ805" s="1"/>
      <c r="AK805" s="1"/>
      <c r="AL805" s="1"/>
      <c r="AM805" s="1"/>
      <c r="AN805" s="1"/>
      <c r="AO805" s="1"/>
      <c r="AP805" s="1"/>
      <c r="AQ805" s="1"/>
      <c r="AR805" s="1"/>
      <c r="AS805" s="14"/>
      <c r="AT805" s="1"/>
      <c r="AU805" s="1"/>
    </row>
    <row r="806" spans="32:47" x14ac:dyDescent="0.3">
      <c r="AF806" s="1"/>
      <c r="AG806" s="1"/>
      <c r="AH806" s="1"/>
      <c r="AI806" s="1"/>
      <c r="AJ806" s="1"/>
      <c r="AK806" s="1"/>
      <c r="AL806" s="1"/>
      <c r="AM806" s="1"/>
      <c r="AN806" s="1"/>
      <c r="AO806" s="1"/>
      <c r="AP806" s="1"/>
      <c r="AQ806" s="1"/>
      <c r="AR806" s="1"/>
      <c r="AS806" s="14"/>
      <c r="AT806" s="1"/>
      <c r="AU806" s="1"/>
    </row>
    <row r="807" spans="32:47" x14ac:dyDescent="0.3">
      <c r="AF807" s="1"/>
      <c r="AG807" s="1"/>
      <c r="AH807" s="1"/>
      <c r="AI807" s="1"/>
      <c r="AJ807" s="1"/>
      <c r="AK807" s="1"/>
      <c r="AL807" s="1"/>
      <c r="AM807" s="1"/>
      <c r="AN807" s="1"/>
      <c r="AO807" s="1"/>
      <c r="AP807" s="1"/>
      <c r="AQ807" s="1"/>
      <c r="AR807" s="1"/>
      <c r="AS807" s="14"/>
      <c r="AT807" s="1"/>
      <c r="AU807" s="1"/>
    </row>
    <row r="808" spans="32:47" x14ac:dyDescent="0.3">
      <c r="AF808" s="1"/>
      <c r="AG808" s="1"/>
      <c r="AH808" s="1"/>
      <c r="AI808" s="1"/>
      <c r="AJ808" s="1"/>
      <c r="AK808" s="1"/>
      <c r="AL808" s="1"/>
      <c r="AM808" s="1"/>
      <c r="AN808" s="1"/>
      <c r="AO808" s="1"/>
      <c r="AP808" s="1"/>
      <c r="AQ808" s="1"/>
      <c r="AR808" s="1"/>
      <c r="AS808" s="14"/>
      <c r="AT808" s="1"/>
      <c r="AU808" s="1"/>
    </row>
    <row r="809" spans="32:47" x14ac:dyDescent="0.3">
      <c r="AF809" s="1"/>
      <c r="AG809" s="1"/>
      <c r="AH809" s="1"/>
      <c r="AI809" s="1"/>
      <c r="AJ809" s="1"/>
      <c r="AK809" s="1"/>
      <c r="AL809" s="1"/>
      <c r="AM809" s="1"/>
      <c r="AN809" s="1"/>
      <c r="AO809" s="1"/>
      <c r="AP809" s="1"/>
      <c r="AQ809" s="1"/>
      <c r="AR809" s="1"/>
      <c r="AS809" s="14"/>
      <c r="AT809" s="1"/>
      <c r="AU809" s="1"/>
    </row>
    <row r="810" spans="32:47" x14ac:dyDescent="0.3">
      <c r="AF810" s="1"/>
      <c r="AG810" s="1"/>
      <c r="AH810" s="1"/>
      <c r="AI810" s="1"/>
      <c r="AJ810" s="1"/>
      <c r="AK810" s="1"/>
      <c r="AL810" s="1"/>
      <c r="AM810" s="1"/>
      <c r="AN810" s="1"/>
      <c r="AO810" s="1"/>
      <c r="AP810" s="1"/>
      <c r="AQ810" s="1"/>
      <c r="AR810" s="1"/>
      <c r="AS810" s="14"/>
      <c r="AT810" s="1"/>
      <c r="AU810" s="1"/>
    </row>
    <row r="811" spans="32:47" x14ac:dyDescent="0.3">
      <c r="AF811" s="1"/>
      <c r="AG811" s="1"/>
      <c r="AH811" s="1"/>
      <c r="AI811" s="1"/>
      <c r="AJ811" s="1"/>
      <c r="AK811" s="1"/>
      <c r="AL811" s="1"/>
      <c r="AM811" s="1"/>
      <c r="AN811" s="1"/>
      <c r="AO811" s="1"/>
      <c r="AP811" s="1"/>
      <c r="AQ811" s="1"/>
      <c r="AR811" s="1"/>
      <c r="AS811" s="14"/>
      <c r="AT811" s="1"/>
      <c r="AU811" s="1"/>
    </row>
    <row r="812" spans="32:47" x14ac:dyDescent="0.3">
      <c r="AF812" s="1"/>
      <c r="AG812" s="1"/>
      <c r="AH812" s="1"/>
      <c r="AI812" s="1"/>
      <c r="AJ812" s="1"/>
      <c r="AK812" s="1"/>
      <c r="AL812" s="1"/>
      <c r="AM812" s="1"/>
      <c r="AN812" s="1"/>
      <c r="AO812" s="1"/>
      <c r="AP812" s="1"/>
      <c r="AQ812" s="1"/>
      <c r="AR812" s="1"/>
      <c r="AS812" s="14"/>
      <c r="AT812" s="1"/>
      <c r="AU812" s="1"/>
    </row>
    <row r="813" spans="32:47" x14ac:dyDescent="0.3">
      <c r="AF813" s="1"/>
      <c r="AG813" s="1"/>
      <c r="AH813" s="1"/>
      <c r="AI813" s="1"/>
      <c r="AJ813" s="1"/>
      <c r="AK813" s="1"/>
      <c r="AL813" s="1"/>
      <c r="AM813" s="1"/>
      <c r="AN813" s="1"/>
      <c r="AO813" s="1"/>
      <c r="AP813" s="1"/>
      <c r="AQ813" s="1"/>
      <c r="AR813" s="1"/>
      <c r="AS813" s="14"/>
      <c r="AT813" s="1"/>
      <c r="AU813" s="1"/>
    </row>
    <row r="814" spans="32:47" x14ac:dyDescent="0.3">
      <c r="AF814" s="1"/>
      <c r="AG814" s="1"/>
      <c r="AH814" s="1"/>
      <c r="AI814" s="1"/>
      <c r="AJ814" s="1"/>
      <c r="AK814" s="1"/>
      <c r="AL814" s="1"/>
      <c r="AM814" s="1"/>
      <c r="AN814" s="1"/>
      <c r="AO814" s="1"/>
      <c r="AP814" s="1"/>
      <c r="AQ814" s="1"/>
      <c r="AR814" s="1"/>
      <c r="AS814" s="14"/>
      <c r="AT814" s="1"/>
      <c r="AU814" s="1"/>
    </row>
    <row r="815" spans="32:47" x14ac:dyDescent="0.3">
      <c r="AF815" s="1"/>
      <c r="AG815" s="1"/>
      <c r="AH815" s="1"/>
      <c r="AI815" s="1"/>
      <c r="AJ815" s="1"/>
      <c r="AK815" s="1"/>
      <c r="AL815" s="1"/>
      <c r="AM815" s="1"/>
      <c r="AN815" s="1"/>
      <c r="AO815" s="1"/>
      <c r="AP815" s="1"/>
      <c r="AQ815" s="1"/>
      <c r="AR815" s="1"/>
      <c r="AS815" s="14"/>
      <c r="AT815" s="1"/>
      <c r="AU815" s="1"/>
    </row>
    <row r="816" spans="32:47" x14ac:dyDescent="0.3">
      <c r="AF816" s="1"/>
      <c r="AG816" s="1"/>
      <c r="AH816" s="1"/>
      <c r="AI816" s="1"/>
      <c r="AJ816" s="1"/>
      <c r="AK816" s="1"/>
      <c r="AL816" s="1"/>
      <c r="AM816" s="1"/>
      <c r="AN816" s="1"/>
      <c r="AO816" s="1"/>
      <c r="AP816" s="1"/>
      <c r="AQ816" s="1"/>
      <c r="AR816" s="1"/>
      <c r="AS816" s="14"/>
      <c r="AT816" s="1"/>
      <c r="AU816" s="1"/>
    </row>
    <row r="817" spans="32:47" x14ac:dyDescent="0.3">
      <c r="AF817" s="1"/>
      <c r="AG817" s="1"/>
      <c r="AH817" s="1"/>
      <c r="AI817" s="1"/>
      <c r="AJ817" s="1"/>
      <c r="AK817" s="1"/>
      <c r="AL817" s="1"/>
      <c r="AM817" s="1"/>
      <c r="AN817" s="1"/>
      <c r="AO817" s="1"/>
      <c r="AP817" s="1"/>
      <c r="AQ817" s="1"/>
      <c r="AR817" s="1"/>
      <c r="AS817" s="14"/>
      <c r="AT817" s="1"/>
      <c r="AU817" s="1"/>
    </row>
    <row r="818" spans="32:47" x14ac:dyDescent="0.3">
      <c r="AF818" s="1"/>
      <c r="AG818" s="1"/>
      <c r="AH818" s="1"/>
      <c r="AI818" s="1"/>
      <c r="AJ818" s="1"/>
      <c r="AK818" s="1"/>
      <c r="AL818" s="1"/>
      <c r="AM818" s="1"/>
      <c r="AN818" s="1"/>
      <c r="AO818" s="1"/>
      <c r="AP818" s="1"/>
      <c r="AQ818" s="1"/>
      <c r="AR818" s="1"/>
      <c r="AS818" s="14"/>
      <c r="AT818" s="1"/>
      <c r="AU818" s="1"/>
    </row>
    <row r="819" spans="32:47" x14ac:dyDescent="0.3">
      <c r="AF819" s="1"/>
      <c r="AG819" s="1"/>
      <c r="AH819" s="1"/>
      <c r="AI819" s="1"/>
      <c r="AJ819" s="1"/>
      <c r="AK819" s="1"/>
      <c r="AL819" s="1"/>
      <c r="AM819" s="1"/>
      <c r="AN819" s="1"/>
      <c r="AO819" s="1"/>
      <c r="AP819" s="1"/>
      <c r="AQ819" s="1"/>
      <c r="AR819" s="1"/>
      <c r="AS819" s="14"/>
      <c r="AT819" s="1"/>
      <c r="AU819" s="1"/>
    </row>
    <row r="820" spans="32:47" x14ac:dyDescent="0.3">
      <c r="AF820" s="1"/>
      <c r="AG820" s="1"/>
      <c r="AH820" s="1"/>
      <c r="AI820" s="1"/>
      <c r="AJ820" s="1"/>
      <c r="AK820" s="1"/>
      <c r="AL820" s="1"/>
      <c r="AM820" s="1"/>
      <c r="AN820" s="1"/>
      <c r="AO820" s="1"/>
      <c r="AP820" s="1"/>
      <c r="AQ820" s="1"/>
      <c r="AR820" s="1"/>
      <c r="AS820" s="14"/>
      <c r="AT820" s="1"/>
      <c r="AU820" s="1"/>
    </row>
    <row r="821" spans="32:47" x14ac:dyDescent="0.3">
      <c r="AF821" s="1"/>
      <c r="AG821" s="1"/>
      <c r="AH821" s="1"/>
      <c r="AI821" s="1"/>
      <c r="AJ821" s="1"/>
      <c r="AK821" s="1"/>
      <c r="AL821" s="1"/>
      <c r="AM821" s="1"/>
      <c r="AN821" s="1"/>
      <c r="AO821" s="1"/>
      <c r="AP821" s="1"/>
      <c r="AQ821" s="1"/>
      <c r="AR821" s="1"/>
      <c r="AS821" s="14"/>
      <c r="AT821" s="1"/>
      <c r="AU821" s="1"/>
    </row>
    <row r="822" spans="32:47" x14ac:dyDescent="0.3">
      <c r="AF822" s="1"/>
      <c r="AG822" s="1"/>
      <c r="AH822" s="1"/>
      <c r="AI822" s="1"/>
      <c r="AJ822" s="1"/>
      <c r="AK822" s="1"/>
      <c r="AL822" s="1"/>
      <c r="AM822" s="1"/>
      <c r="AN822" s="1"/>
      <c r="AO822" s="1"/>
      <c r="AP822" s="1"/>
      <c r="AQ822" s="1"/>
      <c r="AR822" s="1"/>
      <c r="AS822" s="14"/>
      <c r="AT822" s="1"/>
      <c r="AU822" s="1"/>
    </row>
    <row r="823" spans="32:47" x14ac:dyDescent="0.3">
      <c r="AF823" s="1"/>
      <c r="AG823" s="1"/>
      <c r="AH823" s="1"/>
      <c r="AI823" s="1"/>
      <c r="AJ823" s="1"/>
      <c r="AK823" s="1"/>
      <c r="AL823" s="1"/>
      <c r="AM823" s="1"/>
      <c r="AN823" s="1"/>
      <c r="AO823" s="1"/>
      <c r="AP823" s="1"/>
      <c r="AQ823" s="1"/>
      <c r="AR823" s="1"/>
      <c r="AS823" s="14"/>
      <c r="AT823" s="1"/>
      <c r="AU823" s="1"/>
    </row>
    <row r="824" spans="32:47" x14ac:dyDescent="0.3">
      <c r="AF824" s="1"/>
      <c r="AG824" s="1"/>
      <c r="AH824" s="1"/>
      <c r="AI824" s="1"/>
      <c r="AJ824" s="1"/>
      <c r="AK824" s="1"/>
      <c r="AL824" s="1"/>
      <c r="AM824" s="1"/>
      <c r="AN824" s="1"/>
      <c r="AO824" s="1"/>
      <c r="AP824" s="1"/>
      <c r="AQ824" s="1"/>
      <c r="AR824" s="1"/>
      <c r="AS824" s="14"/>
      <c r="AT824" s="1"/>
      <c r="AU824" s="1"/>
    </row>
    <row r="825" spans="32:47" x14ac:dyDescent="0.3">
      <c r="AF825" s="1"/>
      <c r="AG825" s="1"/>
      <c r="AH825" s="1"/>
      <c r="AI825" s="1"/>
      <c r="AJ825" s="1"/>
      <c r="AK825" s="1"/>
      <c r="AL825" s="1"/>
      <c r="AM825" s="1"/>
      <c r="AN825" s="1"/>
      <c r="AO825" s="1"/>
      <c r="AP825" s="1"/>
      <c r="AQ825" s="1"/>
      <c r="AR825" s="1"/>
      <c r="AS825" s="14"/>
      <c r="AT825" s="1"/>
      <c r="AU825" s="1"/>
    </row>
    <row r="826" spans="32:47" x14ac:dyDescent="0.3">
      <c r="AF826" s="1"/>
      <c r="AG826" s="1"/>
      <c r="AH826" s="1"/>
      <c r="AI826" s="1"/>
      <c r="AJ826" s="1"/>
      <c r="AK826" s="1"/>
      <c r="AL826" s="1"/>
      <c r="AM826" s="1"/>
      <c r="AN826" s="1"/>
      <c r="AO826" s="1"/>
      <c r="AP826" s="1"/>
      <c r="AQ826" s="1"/>
      <c r="AR826" s="1"/>
      <c r="AS826" s="14"/>
      <c r="AT826" s="1"/>
      <c r="AU826" s="1"/>
    </row>
    <row r="827" spans="32:47" x14ac:dyDescent="0.3">
      <c r="AF827" s="1"/>
      <c r="AG827" s="1"/>
      <c r="AH827" s="1"/>
      <c r="AI827" s="1"/>
      <c r="AJ827" s="1"/>
      <c r="AK827" s="1"/>
      <c r="AL827" s="1"/>
      <c r="AM827" s="1"/>
      <c r="AN827" s="1"/>
      <c r="AO827" s="1"/>
      <c r="AP827" s="1"/>
      <c r="AQ827" s="1"/>
      <c r="AR827" s="1"/>
      <c r="AS827" s="14"/>
      <c r="AT827" s="1"/>
      <c r="AU827" s="1"/>
    </row>
    <row r="828" spans="32:47" x14ac:dyDescent="0.3">
      <c r="AF828" s="1"/>
      <c r="AG828" s="1"/>
      <c r="AH828" s="1"/>
      <c r="AI828" s="1"/>
      <c r="AJ828" s="1"/>
      <c r="AK828" s="1"/>
      <c r="AL828" s="1"/>
      <c r="AM828" s="1"/>
      <c r="AN828" s="1"/>
      <c r="AO828" s="1"/>
      <c r="AP828" s="1"/>
      <c r="AQ828" s="1"/>
      <c r="AR828" s="1"/>
      <c r="AS828" s="14"/>
      <c r="AT828" s="1"/>
      <c r="AU828" s="1"/>
    </row>
    <row r="829" spans="32:47" x14ac:dyDescent="0.3">
      <c r="AF829" s="1"/>
      <c r="AG829" s="1"/>
      <c r="AH829" s="1"/>
      <c r="AI829" s="1"/>
      <c r="AJ829" s="1"/>
      <c r="AK829" s="1"/>
      <c r="AL829" s="1"/>
      <c r="AM829" s="1"/>
      <c r="AN829" s="1"/>
      <c r="AO829" s="1"/>
      <c r="AP829" s="1"/>
      <c r="AQ829" s="1"/>
      <c r="AR829" s="1"/>
      <c r="AS829" s="14"/>
      <c r="AT829" s="1"/>
      <c r="AU829" s="1"/>
    </row>
    <row r="830" spans="32:47" x14ac:dyDescent="0.3">
      <c r="AF830" s="1"/>
      <c r="AG830" s="1"/>
      <c r="AH830" s="1"/>
      <c r="AI830" s="1"/>
      <c r="AJ830" s="1"/>
      <c r="AK830" s="1"/>
      <c r="AL830" s="1"/>
      <c r="AM830" s="1"/>
      <c r="AN830" s="1"/>
      <c r="AO830" s="1"/>
      <c r="AP830" s="1"/>
      <c r="AQ830" s="1"/>
      <c r="AR830" s="1"/>
      <c r="AS830" s="14"/>
      <c r="AT830" s="1"/>
      <c r="AU830" s="1"/>
    </row>
    <row r="831" spans="32:47" x14ac:dyDescent="0.3">
      <c r="AF831" s="1"/>
      <c r="AG831" s="1"/>
      <c r="AH831" s="1"/>
      <c r="AI831" s="1"/>
      <c r="AJ831" s="1"/>
      <c r="AK831" s="1"/>
      <c r="AL831" s="1"/>
      <c r="AM831" s="1"/>
      <c r="AN831" s="1"/>
      <c r="AO831" s="1"/>
      <c r="AP831" s="1"/>
      <c r="AQ831" s="1"/>
      <c r="AR831" s="1"/>
      <c r="AS831" s="14"/>
      <c r="AT831" s="1"/>
      <c r="AU831" s="1"/>
    </row>
    <row r="832" spans="32:47" x14ac:dyDescent="0.3">
      <c r="AF832" s="1"/>
      <c r="AG832" s="1"/>
      <c r="AH832" s="1"/>
      <c r="AI832" s="1"/>
      <c r="AJ832" s="1"/>
      <c r="AK832" s="1"/>
      <c r="AL832" s="1"/>
      <c r="AM832" s="1"/>
      <c r="AN832" s="1"/>
      <c r="AO832" s="1"/>
      <c r="AP832" s="1"/>
      <c r="AQ832" s="1"/>
      <c r="AR832" s="1"/>
      <c r="AS832" s="14"/>
      <c r="AT832" s="1"/>
      <c r="AU832" s="1"/>
    </row>
    <row r="833" spans="32:47" x14ac:dyDescent="0.3">
      <c r="AF833" s="1"/>
      <c r="AG833" s="1"/>
      <c r="AH833" s="1"/>
      <c r="AI833" s="1"/>
      <c r="AJ833" s="1"/>
      <c r="AK833" s="1"/>
      <c r="AL833" s="1"/>
      <c r="AM833" s="1"/>
      <c r="AN833" s="1"/>
      <c r="AO833" s="1"/>
      <c r="AP833" s="1"/>
      <c r="AQ833" s="1"/>
      <c r="AR833" s="1"/>
      <c r="AS833" s="14"/>
      <c r="AT833" s="1"/>
      <c r="AU833" s="1"/>
    </row>
    <row r="834" spans="32:47" x14ac:dyDescent="0.3">
      <c r="AF834" s="1"/>
      <c r="AG834" s="1"/>
      <c r="AH834" s="1"/>
      <c r="AI834" s="1"/>
      <c r="AJ834" s="1"/>
      <c r="AK834" s="1"/>
      <c r="AL834" s="1"/>
      <c r="AM834" s="1"/>
      <c r="AN834" s="1"/>
      <c r="AO834" s="1"/>
      <c r="AP834" s="1"/>
      <c r="AQ834" s="1"/>
      <c r="AR834" s="1"/>
      <c r="AS834" s="14"/>
      <c r="AT834" s="1"/>
      <c r="AU834" s="1"/>
    </row>
    <row r="835" spans="32:47" x14ac:dyDescent="0.3">
      <c r="AF835" s="1"/>
      <c r="AG835" s="1"/>
      <c r="AH835" s="1"/>
      <c r="AI835" s="1"/>
      <c r="AJ835" s="1"/>
      <c r="AK835" s="1"/>
      <c r="AL835" s="1"/>
      <c r="AM835" s="1"/>
      <c r="AN835" s="1"/>
      <c r="AO835" s="1"/>
      <c r="AP835" s="1"/>
      <c r="AQ835" s="1"/>
      <c r="AR835" s="1"/>
      <c r="AS835" s="14"/>
      <c r="AT835" s="1"/>
      <c r="AU835" s="1"/>
    </row>
    <row r="836" spans="32:47" x14ac:dyDescent="0.3">
      <c r="AF836" s="1"/>
      <c r="AG836" s="1"/>
      <c r="AH836" s="1"/>
      <c r="AI836" s="1"/>
      <c r="AJ836" s="1"/>
      <c r="AK836" s="1"/>
      <c r="AL836" s="1"/>
      <c r="AM836" s="1"/>
      <c r="AN836" s="1"/>
      <c r="AO836" s="1"/>
      <c r="AP836" s="1"/>
      <c r="AQ836" s="1"/>
      <c r="AR836" s="1"/>
      <c r="AS836" s="14"/>
      <c r="AT836" s="1"/>
      <c r="AU836" s="1"/>
    </row>
    <row r="837" spans="32:47" x14ac:dyDescent="0.3">
      <c r="AF837" s="1"/>
      <c r="AG837" s="1"/>
      <c r="AH837" s="1"/>
      <c r="AI837" s="1"/>
      <c r="AJ837" s="1"/>
      <c r="AK837" s="1"/>
      <c r="AL837" s="1"/>
      <c r="AM837" s="1"/>
      <c r="AN837" s="1"/>
      <c r="AO837" s="1"/>
      <c r="AP837" s="1"/>
      <c r="AQ837" s="1"/>
      <c r="AR837" s="1"/>
      <c r="AS837" s="14"/>
      <c r="AT837" s="1"/>
      <c r="AU837" s="1"/>
    </row>
    <row r="838" spans="32:47" x14ac:dyDescent="0.3">
      <c r="AF838" s="1"/>
      <c r="AG838" s="1"/>
      <c r="AH838" s="1"/>
      <c r="AI838" s="1"/>
      <c r="AJ838" s="1"/>
      <c r="AK838" s="1"/>
      <c r="AL838" s="1"/>
      <c r="AM838" s="1"/>
      <c r="AN838" s="1"/>
      <c r="AO838" s="1"/>
      <c r="AP838" s="1"/>
      <c r="AQ838" s="1"/>
      <c r="AR838" s="1"/>
      <c r="AS838" s="14"/>
      <c r="AT838" s="1"/>
      <c r="AU838" s="1"/>
    </row>
    <row r="839" spans="32:47" x14ac:dyDescent="0.3">
      <c r="AF839" s="1"/>
      <c r="AG839" s="1"/>
      <c r="AH839" s="1"/>
      <c r="AI839" s="1"/>
      <c r="AJ839" s="1"/>
      <c r="AK839" s="1"/>
      <c r="AL839" s="1"/>
      <c r="AM839" s="1"/>
      <c r="AN839" s="1"/>
      <c r="AO839" s="1"/>
      <c r="AP839" s="1"/>
      <c r="AQ839" s="1"/>
      <c r="AR839" s="1"/>
      <c r="AS839" s="14"/>
      <c r="AT839" s="1"/>
      <c r="AU839" s="1"/>
    </row>
    <row r="840" spans="32:47" x14ac:dyDescent="0.3">
      <c r="AF840" s="1"/>
      <c r="AG840" s="1"/>
      <c r="AH840" s="1"/>
      <c r="AI840" s="1"/>
      <c r="AJ840" s="1"/>
      <c r="AK840" s="1"/>
      <c r="AL840" s="1"/>
      <c r="AM840" s="1"/>
      <c r="AN840" s="1"/>
      <c r="AO840" s="1"/>
      <c r="AP840" s="1"/>
      <c r="AQ840" s="1"/>
      <c r="AR840" s="1"/>
      <c r="AS840" s="14"/>
      <c r="AT840" s="1"/>
      <c r="AU840" s="1"/>
    </row>
    <row r="841" spans="32:47" x14ac:dyDescent="0.3">
      <c r="AF841" s="1"/>
      <c r="AG841" s="1"/>
      <c r="AH841" s="1"/>
      <c r="AI841" s="1"/>
      <c r="AJ841" s="1"/>
      <c r="AK841" s="1"/>
      <c r="AL841" s="1"/>
      <c r="AM841" s="1"/>
      <c r="AN841" s="1"/>
      <c r="AO841" s="1"/>
      <c r="AP841" s="1"/>
      <c r="AQ841" s="1"/>
      <c r="AR841" s="1"/>
      <c r="AS841" s="14"/>
      <c r="AT841" s="1"/>
      <c r="AU841" s="1"/>
    </row>
    <row r="842" spans="32:47" x14ac:dyDescent="0.3">
      <c r="AF842" s="1"/>
      <c r="AG842" s="1"/>
      <c r="AH842" s="1"/>
      <c r="AI842" s="1"/>
      <c r="AJ842" s="1"/>
      <c r="AK842" s="1"/>
      <c r="AL842" s="1"/>
      <c r="AM842" s="1"/>
      <c r="AN842" s="1"/>
      <c r="AO842" s="1"/>
      <c r="AP842" s="1"/>
      <c r="AQ842" s="1"/>
      <c r="AR842" s="1"/>
      <c r="AS842" s="14"/>
      <c r="AT842" s="1"/>
      <c r="AU842" s="1"/>
    </row>
    <row r="843" spans="32:47" x14ac:dyDescent="0.3">
      <c r="AF843" s="1"/>
      <c r="AG843" s="1"/>
      <c r="AH843" s="1"/>
      <c r="AI843" s="1"/>
      <c r="AJ843" s="1"/>
      <c r="AK843" s="1"/>
      <c r="AL843" s="1"/>
      <c r="AM843" s="1"/>
      <c r="AN843" s="1"/>
      <c r="AO843" s="1"/>
      <c r="AP843" s="1"/>
      <c r="AQ843" s="1"/>
      <c r="AR843" s="1"/>
      <c r="AS843" s="14"/>
      <c r="AT843" s="1"/>
      <c r="AU843" s="1"/>
    </row>
    <row r="844" spans="32:47" x14ac:dyDescent="0.3">
      <c r="AF844" s="1"/>
      <c r="AG844" s="1"/>
      <c r="AH844" s="1"/>
      <c r="AI844" s="1"/>
      <c r="AJ844" s="1"/>
      <c r="AK844" s="1"/>
      <c r="AL844" s="1"/>
      <c r="AM844" s="1"/>
      <c r="AN844" s="1"/>
      <c r="AO844" s="1"/>
      <c r="AP844" s="1"/>
      <c r="AQ844" s="1"/>
      <c r="AR844" s="1"/>
      <c r="AS844" s="14"/>
      <c r="AT844" s="1"/>
      <c r="AU844" s="1"/>
    </row>
    <row r="845" spans="32:47" x14ac:dyDescent="0.3">
      <c r="AF845" s="1"/>
      <c r="AG845" s="1"/>
      <c r="AH845" s="1"/>
      <c r="AI845" s="1"/>
      <c r="AJ845" s="1"/>
      <c r="AK845" s="1"/>
      <c r="AL845" s="1"/>
      <c r="AM845" s="1"/>
      <c r="AN845" s="1"/>
      <c r="AO845" s="1"/>
      <c r="AP845" s="1"/>
      <c r="AQ845" s="1"/>
      <c r="AR845" s="1"/>
      <c r="AS845" s="14"/>
      <c r="AT845" s="1"/>
      <c r="AU845" s="1"/>
    </row>
    <row r="846" spans="32:47" x14ac:dyDescent="0.3">
      <c r="AF846" s="1"/>
      <c r="AG846" s="1"/>
      <c r="AH846" s="1"/>
      <c r="AI846" s="1"/>
      <c r="AJ846" s="1"/>
      <c r="AK846" s="1"/>
      <c r="AL846" s="1"/>
      <c r="AM846" s="1"/>
      <c r="AN846" s="1"/>
      <c r="AO846" s="1"/>
      <c r="AP846" s="1"/>
      <c r="AQ846" s="1"/>
      <c r="AR846" s="1"/>
      <c r="AS846" s="14"/>
      <c r="AT846" s="1"/>
      <c r="AU846" s="1"/>
    </row>
    <row r="847" spans="32:47" x14ac:dyDescent="0.3">
      <c r="AF847" s="1"/>
      <c r="AG847" s="1"/>
      <c r="AH847" s="1"/>
      <c r="AI847" s="1"/>
      <c r="AJ847" s="1"/>
      <c r="AK847" s="1"/>
      <c r="AL847" s="1"/>
      <c r="AM847" s="1"/>
      <c r="AN847" s="1"/>
      <c r="AO847" s="1"/>
      <c r="AP847" s="1"/>
      <c r="AQ847" s="1"/>
      <c r="AR847" s="1"/>
      <c r="AS847" s="14"/>
      <c r="AT847" s="1"/>
      <c r="AU847" s="1"/>
    </row>
    <row r="848" spans="32:47" x14ac:dyDescent="0.3">
      <c r="AF848" s="1"/>
      <c r="AG848" s="1"/>
      <c r="AH848" s="1"/>
      <c r="AI848" s="1"/>
      <c r="AJ848" s="1"/>
      <c r="AK848" s="1"/>
      <c r="AL848" s="1"/>
      <c r="AM848" s="1"/>
      <c r="AN848" s="1"/>
      <c r="AO848" s="1"/>
      <c r="AP848" s="1"/>
      <c r="AQ848" s="1"/>
      <c r="AR848" s="1"/>
      <c r="AS848" s="14"/>
      <c r="AT848" s="1"/>
      <c r="AU848" s="1"/>
    </row>
    <row r="849" spans="32:47" x14ac:dyDescent="0.3">
      <c r="AF849" s="1"/>
      <c r="AG849" s="1"/>
      <c r="AH849" s="1"/>
      <c r="AI849" s="1"/>
      <c r="AJ849" s="1"/>
      <c r="AK849" s="1"/>
      <c r="AL849" s="1"/>
      <c r="AM849" s="1"/>
      <c r="AN849" s="1"/>
      <c r="AO849" s="1"/>
      <c r="AP849" s="1"/>
      <c r="AQ849" s="1"/>
      <c r="AR849" s="1"/>
      <c r="AS849" s="14"/>
      <c r="AT849" s="1"/>
      <c r="AU849" s="1"/>
    </row>
    <row r="850" spans="32:47" x14ac:dyDescent="0.3">
      <c r="AF850" s="1"/>
      <c r="AG850" s="1"/>
      <c r="AH850" s="1"/>
      <c r="AI850" s="1"/>
      <c r="AJ850" s="1"/>
      <c r="AK850" s="1"/>
      <c r="AL850" s="1"/>
      <c r="AM850" s="1"/>
      <c r="AN850" s="1"/>
      <c r="AO850" s="1"/>
      <c r="AP850" s="1"/>
      <c r="AQ850" s="1"/>
      <c r="AR850" s="1"/>
      <c r="AS850" s="14"/>
      <c r="AT850" s="1"/>
      <c r="AU850" s="1"/>
    </row>
    <row r="851" spans="32:47" x14ac:dyDescent="0.3">
      <c r="AF851" s="1"/>
      <c r="AG851" s="1"/>
      <c r="AH851" s="1"/>
      <c r="AI851" s="1"/>
      <c r="AJ851" s="1"/>
      <c r="AK851" s="1"/>
      <c r="AL851" s="1"/>
      <c r="AM851" s="1"/>
      <c r="AN851" s="1"/>
      <c r="AO851" s="1"/>
      <c r="AP851" s="1"/>
      <c r="AQ851" s="1"/>
      <c r="AR851" s="1"/>
      <c r="AS851" s="14"/>
      <c r="AT851" s="1"/>
      <c r="AU851" s="1"/>
    </row>
    <row r="852" spans="32:47" x14ac:dyDescent="0.3">
      <c r="AF852" s="1"/>
      <c r="AG852" s="1"/>
      <c r="AH852" s="1"/>
      <c r="AI852" s="1"/>
      <c r="AJ852" s="1"/>
      <c r="AK852" s="1"/>
      <c r="AL852" s="1"/>
      <c r="AM852" s="1"/>
      <c r="AN852" s="1"/>
      <c r="AO852" s="1"/>
      <c r="AP852" s="1"/>
      <c r="AQ852" s="1"/>
      <c r="AR852" s="1"/>
      <c r="AS852" s="14"/>
      <c r="AT852" s="1"/>
      <c r="AU852" s="1"/>
    </row>
    <row r="853" spans="32:47" x14ac:dyDescent="0.3">
      <c r="AF853" s="1"/>
      <c r="AG853" s="1"/>
      <c r="AH853" s="1"/>
      <c r="AI853" s="1"/>
      <c r="AJ853" s="1"/>
      <c r="AK853" s="1"/>
      <c r="AL853" s="1"/>
      <c r="AM853" s="1"/>
      <c r="AN853" s="1"/>
      <c r="AO853" s="1"/>
      <c r="AP853" s="1"/>
      <c r="AQ853" s="1"/>
      <c r="AR853" s="1"/>
      <c r="AS853" s="14"/>
      <c r="AT853" s="1"/>
      <c r="AU853" s="1"/>
    </row>
    <row r="854" spans="32:47" x14ac:dyDescent="0.3">
      <c r="AF854" s="1"/>
      <c r="AG854" s="1"/>
      <c r="AH854" s="1"/>
      <c r="AI854" s="1"/>
      <c r="AJ854" s="1"/>
      <c r="AK854" s="1"/>
      <c r="AL854" s="1"/>
      <c r="AM854" s="1"/>
      <c r="AN854" s="1"/>
      <c r="AO854" s="1"/>
      <c r="AP854" s="1"/>
      <c r="AQ854" s="1"/>
      <c r="AR854" s="1"/>
      <c r="AS854" s="14"/>
      <c r="AT854" s="1"/>
      <c r="AU854" s="1"/>
    </row>
    <row r="855" spans="32:47" x14ac:dyDescent="0.3">
      <c r="AF855" s="1"/>
      <c r="AG855" s="1"/>
      <c r="AH855" s="1"/>
      <c r="AI855" s="1"/>
      <c r="AJ855" s="1"/>
      <c r="AK855" s="1"/>
      <c r="AL855" s="1"/>
      <c r="AM855" s="1"/>
      <c r="AN855" s="1"/>
      <c r="AO855" s="1"/>
      <c r="AP855" s="1"/>
      <c r="AQ855" s="1"/>
      <c r="AR855" s="1"/>
      <c r="AS855" s="14"/>
      <c r="AT855" s="1"/>
      <c r="AU855" s="1"/>
    </row>
    <row r="856" spans="32:47" x14ac:dyDescent="0.3">
      <c r="AF856" s="1"/>
      <c r="AG856" s="1"/>
      <c r="AH856" s="1"/>
      <c r="AI856" s="1"/>
      <c r="AJ856" s="1"/>
      <c r="AK856" s="1"/>
      <c r="AL856" s="1"/>
      <c r="AM856" s="1"/>
      <c r="AN856" s="1"/>
      <c r="AO856" s="1"/>
      <c r="AP856" s="1"/>
      <c r="AQ856" s="1"/>
      <c r="AR856" s="1"/>
      <c r="AS856" s="14"/>
      <c r="AT856" s="1"/>
      <c r="AU856" s="1"/>
    </row>
    <row r="857" spans="32:47" x14ac:dyDescent="0.3">
      <c r="AF857" s="1"/>
      <c r="AG857" s="1"/>
      <c r="AH857" s="1"/>
      <c r="AI857" s="1"/>
      <c r="AJ857" s="1"/>
      <c r="AK857" s="1"/>
      <c r="AL857" s="1"/>
      <c r="AM857" s="1"/>
      <c r="AN857" s="1"/>
      <c r="AO857" s="1"/>
      <c r="AP857" s="1"/>
      <c r="AQ857" s="1"/>
      <c r="AR857" s="1"/>
      <c r="AS857" s="14"/>
      <c r="AT857" s="1"/>
      <c r="AU857" s="1"/>
    </row>
    <row r="858" spans="32:47" x14ac:dyDescent="0.3">
      <c r="AF858" s="1"/>
      <c r="AG858" s="1"/>
      <c r="AH858" s="1"/>
      <c r="AI858" s="1"/>
      <c r="AJ858" s="1"/>
      <c r="AK858" s="1"/>
      <c r="AL858" s="1"/>
      <c r="AM858" s="1"/>
      <c r="AN858" s="1"/>
      <c r="AO858" s="1"/>
      <c r="AP858" s="1"/>
      <c r="AQ858" s="1"/>
      <c r="AR858" s="1"/>
      <c r="AS858" s="14"/>
      <c r="AT858" s="1"/>
      <c r="AU858" s="1"/>
    </row>
    <row r="859" spans="32:47" x14ac:dyDescent="0.3">
      <c r="AF859" s="1"/>
      <c r="AG859" s="1"/>
      <c r="AH859" s="1"/>
      <c r="AI859" s="1"/>
      <c r="AJ859" s="1"/>
      <c r="AK859" s="1"/>
      <c r="AL859" s="1"/>
      <c r="AM859" s="1"/>
      <c r="AN859" s="1"/>
      <c r="AO859" s="1"/>
      <c r="AP859" s="1"/>
      <c r="AQ859" s="1"/>
      <c r="AR859" s="1"/>
      <c r="AS859" s="14"/>
      <c r="AT859" s="1"/>
      <c r="AU859" s="1"/>
    </row>
    <row r="860" spans="32:47" x14ac:dyDescent="0.3">
      <c r="AF860" s="1"/>
      <c r="AG860" s="1"/>
      <c r="AH860" s="1"/>
      <c r="AI860" s="1"/>
      <c r="AJ860" s="1"/>
      <c r="AK860" s="1"/>
      <c r="AL860" s="1"/>
      <c r="AM860" s="1"/>
      <c r="AN860" s="1"/>
      <c r="AO860" s="1"/>
      <c r="AP860" s="1"/>
      <c r="AQ860" s="1"/>
      <c r="AR860" s="1"/>
      <c r="AS860" s="14"/>
      <c r="AT860" s="1"/>
      <c r="AU860" s="1"/>
    </row>
    <row r="861" spans="32:47" x14ac:dyDescent="0.3">
      <c r="AF861" s="1"/>
      <c r="AG861" s="1"/>
      <c r="AH861" s="1"/>
      <c r="AI861" s="1"/>
      <c r="AJ861" s="1"/>
      <c r="AK861" s="1"/>
      <c r="AL861" s="1"/>
      <c r="AM861" s="1"/>
      <c r="AN861" s="1"/>
      <c r="AO861" s="1"/>
      <c r="AP861" s="1"/>
      <c r="AQ861" s="1"/>
      <c r="AR861" s="1"/>
      <c r="AS861" s="14"/>
      <c r="AT861" s="1"/>
      <c r="AU861" s="1"/>
    </row>
    <row r="862" spans="32:47" x14ac:dyDescent="0.3">
      <c r="AF862" s="1"/>
      <c r="AG862" s="1"/>
      <c r="AH862" s="1"/>
      <c r="AI862" s="1"/>
      <c r="AJ862" s="1"/>
      <c r="AK862" s="1"/>
      <c r="AL862" s="1"/>
      <c r="AM862" s="1"/>
      <c r="AN862" s="1"/>
      <c r="AO862" s="1"/>
      <c r="AP862" s="1"/>
      <c r="AQ862" s="1"/>
      <c r="AR862" s="1"/>
      <c r="AS862" s="14"/>
      <c r="AT862" s="1"/>
      <c r="AU862" s="1"/>
    </row>
    <row r="863" spans="32:47" x14ac:dyDescent="0.3">
      <c r="AF863" s="1"/>
      <c r="AG863" s="1"/>
      <c r="AH863" s="1"/>
      <c r="AI863" s="1"/>
      <c r="AJ863" s="1"/>
      <c r="AK863" s="1"/>
      <c r="AL863" s="1"/>
      <c r="AM863" s="1"/>
      <c r="AN863" s="1"/>
      <c r="AO863" s="1"/>
      <c r="AP863" s="1"/>
      <c r="AQ863" s="1"/>
      <c r="AR863" s="1"/>
      <c r="AS863" s="14"/>
      <c r="AT863" s="1"/>
      <c r="AU863" s="1"/>
    </row>
    <row r="864" spans="32:47" x14ac:dyDescent="0.3">
      <c r="AF864" s="1"/>
      <c r="AG864" s="1"/>
      <c r="AH864" s="1"/>
      <c r="AI864" s="1"/>
      <c r="AJ864" s="1"/>
      <c r="AK864" s="1"/>
      <c r="AL864" s="1"/>
      <c r="AM864" s="1"/>
      <c r="AN864" s="1"/>
      <c r="AO864" s="1"/>
      <c r="AP864" s="1"/>
      <c r="AQ864" s="1"/>
      <c r="AR864" s="1"/>
      <c r="AS864" s="14"/>
      <c r="AT864" s="1"/>
      <c r="AU864" s="1"/>
    </row>
    <row r="865" spans="32:47" x14ac:dyDescent="0.3">
      <c r="AF865" s="1"/>
      <c r="AG865" s="1"/>
      <c r="AH865" s="1"/>
      <c r="AI865" s="1"/>
      <c r="AJ865" s="1"/>
      <c r="AK865" s="1"/>
      <c r="AL865" s="1"/>
      <c r="AM865" s="1"/>
      <c r="AN865" s="1"/>
      <c r="AO865" s="1"/>
      <c r="AP865" s="1"/>
      <c r="AQ865" s="1"/>
      <c r="AR865" s="1"/>
      <c r="AS865" s="14"/>
      <c r="AT865" s="1"/>
      <c r="AU865" s="1"/>
    </row>
    <row r="866" spans="32:47" x14ac:dyDescent="0.3">
      <c r="AF866" s="1"/>
      <c r="AG866" s="1"/>
      <c r="AH866" s="1"/>
      <c r="AI866" s="1"/>
      <c r="AJ866" s="1"/>
      <c r="AK866" s="1"/>
      <c r="AL866" s="1"/>
      <c r="AM866" s="1"/>
      <c r="AN866" s="1"/>
      <c r="AO866" s="1"/>
      <c r="AP866" s="1"/>
      <c r="AQ866" s="1"/>
      <c r="AR866" s="1"/>
      <c r="AS866" s="14"/>
      <c r="AT866" s="1"/>
      <c r="AU866" s="1"/>
    </row>
    <row r="867" spans="32:47" x14ac:dyDescent="0.3">
      <c r="AF867" s="1"/>
      <c r="AG867" s="1"/>
      <c r="AH867" s="1"/>
      <c r="AI867" s="1"/>
      <c r="AJ867" s="1"/>
      <c r="AK867" s="1"/>
      <c r="AL867" s="1"/>
      <c r="AM867" s="1"/>
      <c r="AN867" s="1"/>
      <c r="AO867" s="1"/>
      <c r="AP867" s="1"/>
      <c r="AQ867" s="1"/>
      <c r="AR867" s="1"/>
      <c r="AS867" s="14"/>
      <c r="AT867" s="1"/>
      <c r="AU867" s="1"/>
    </row>
    <row r="868" spans="32:47" x14ac:dyDescent="0.3">
      <c r="AF868" s="1"/>
      <c r="AG868" s="1"/>
      <c r="AH868" s="1"/>
      <c r="AI868" s="1"/>
      <c r="AJ868" s="1"/>
      <c r="AK868" s="1"/>
      <c r="AL868" s="1"/>
      <c r="AM868" s="1"/>
      <c r="AN868" s="1"/>
      <c r="AO868" s="1"/>
      <c r="AP868" s="1"/>
      <c r="AQ868" s="1"/>
      <c r="AR868" s="1"/>
      <c r="AS868" s="14"/>
      <c r="AT868" s="1"/>
      <c r="AU868" s="1"/>
    </row>
    <row r="869" spans="32:47" x14ac:dyDescent="0.3">
      <c r="AF869" s="1"/>
      <c r="AG869" s="1"/>
      <c r="AH869" s="1"/>
      <c r="AI869" s="1"/>
      <c r="AJ869" s="1"/>
      <c r="AK869" s="1"/>
      <c r="AL869" s="1"/>
      <c r="AM869" s="1"/>
      <c r="AN869" s="1"/>
      <c r="AO869" s="1"/>
      <c r="AP869" s="1"/>
      <c r="AQ869" s="1"/>
      <c r="AR869" s="1"/>
      <c r="AS869" s="14"/>
      <c r="AT869" s="1"/>
      <c r="AU869" s="1"/>
    </row>
    <row r="870" spans="32:47" x14ac:dyDescent="0.3">
      <c r="AF870" s="1"/>
      <c r="AG870" s="1"/>
      <c r="AH870" s="1"/>
      <c r="AI870" s="1"/>
      <c r="AJ870" s="1"/>
      <c r="AK870" s="1"/>
      <c r="AL870" s="1"/>
      <c r="AM870" s="1"/>
      <c r="AN870" s="1"/>
      <c r="AO870" s="1"/>
      <c r="AP870" s="1"/>
      <c r="AQ870" s="1"/>
      <c r="AR870" s="1"/>
      <c r="AS870" s="14"/>
      <c r="AT870" s="1"/>
      <c r="AU870" s="1"/>
    </row>
    <row r="871" spans="32:47" x14ac:dyDescent="0.3">
      <c r="AF871" s="1"/>
      <c r="AG871" s="1"/>
      <c r="AH871" s="1"/>
      <c r="AI871" s="1"/>
      <c r="AJ871" s="1"/>
      <c r="AK871" s="1"/>
      <c r="AL871" s="1"/>
      <c r="AM871" s="1"/>
      <c r="AN871" s="1"/>
      <c r="AO871" s="1"/>
      <c r="AP871" s="1"/>
      <c r="AQ871" s="1"/>
      <c r="AR871" s="1"/>
      <c r="AS871" s="14"/>
      <c r="AT871" s="1"/>
      <c r="AU871" s="1"/>
    </row>
    <row r="872" spans="32:47" x14ac:dyDescent="0.3">
      <c r="AF872" s="1"/>
      <c r="AG872" s="1"/>
      <c r="AH872" s="1"/>
      <c r="AI872" s="1"/>
      <c r="AJ872" s="1"/>
      <c r="AK872" s="1"/>
      <c r="AL872" s="1"/>
      <c r="AM872" s="1"/>
      <c r="AN872" s="1"/>
      <c r="AO872" s="1"/>
      <c r="AP872" s="1"/>
      <c r="AQ872" s="1"/>
      <c r="AR872" s="1"/>
      <c r="AS872" s="14"/>
      <c r="AT872" s="1"/>
      <c r="AU872" s="1"/>
    </row>
    <row r="873" spans="32:47" x14ac:dyDescent="0.3">
      <c r="AF873" s="1"/>
      <c r="AG873" s="1"/>
      <c r="AH873" s="1"/>
      <c r="AI873" s="1"/>
      <c r="AJ873" s="1"/>
      <c r="AK873" s="1"/>
      <c r="AL873" s="1"/>
      <c r="AM873" s="1"/>
      <c r="AN873" s="1"/>
      <c r="AO873" s="1"/>
      <c r="AP873" s="1"/>
      <c r="AQ873" s="1"/>
      <c r="AR873" s="1"/>
      <c r="AS873" s="14"/>
      <c r="AT873" s="1"/>
      <c r="AU873" s="1"/>
    </row>
    <row r="874" spans="32:47" x14ac:dyDescent="0.3">
      <c r="AF874" s="1"/>
      <c r="AG874" s="1"/>
      <c r="AH874" s="1"/>
      <c r="AI874" s="1"/>
      <c r="AJ874" s="1"/>
      <c r="AK874" s="1"/>
      <c r="AL874" s="1"/>
      <c r="AM874" s="1"/>
      <c r="AN874" s="1"/>
      <c r="AO874" s="1"/>
      <c r="AP874" s="1"/>
      <c r="AQ874" s="1"/>
      <c r="AR874" s="1"/>
      <c r="AS874" s="14"/>
      <c r="AT874" s="1"/>
      <c r="AU874" s="1"/>
    </row>
    <row r="875" spans="32:47" x14ac:dyDescent="0.3">
      <c r="AF875" s="1"/>
      <c r="AG875" s="1"/>
      <c r="AH875" s="1"/>
      <c r="AI875" s="1"/>
      <c r="AJ875" s="1"/>
      <c r="AK875" s="1"/>
      <c r="AL875" s="1"/>
      <c r="AM875" s="1"/>
      <c r="AN875" s="1"/>
      <c r="AO875" s="1"/>
      <c r="AP875" s="1"/>
      <c r="AQ875" s="1"/>
      <c r="AR875" s="1"/>
      <c r="AS875" s="14"/>
      <c r="AT875" s="1"/>
      <c r="AU875" s="1"/>
    </row>
    <row r="876" spans="32:47" x14ac:dyDescent="0.3">
      <c r="AF876" s="1"/>
      <c r="AG876" s="1"/>
      <c r="AH876" s="1"/>
      <c r="AI876" s="1"/>
      <c r="AJ876" s="1"/>
      <c r="AK876" s="1"/>
      <c r="AL876" s="1"/>
      <c r="AM876" s="1"/>
      <c r="AN876" s="1"/>
      <c r="AO876" s="1"/>
      <c r="AP876" s="1"/>
      <c r="AQ876" s="1"/>
      <c r="AR876" s="1"/>
      <c r="AS876" s="14"/>
      <c r="AT876" s="1"/>
      <c r="AU876" s="1"/>
    </row>
    <row r="877" spans="32:47" x14ac:dyDescent="0.3">
      <c r="AF877" s="1"/>
      <c r="AG877" s="1"/>
      <c r="AH877" s="1"/>
      <c r="AI877" s="1"/>
      <c r="AJ877" s="1"/>
      <c r="AK877" s="1"/>
      <c r="AL877" s="1"/>
      <c r="AM877" s="1"/>
      <c r="AN877" s="1"/>
      <c r="AO877" s="1"/>
      <c r="AP877" s="1"/>
      <c r="AQ877" s="1"/>
      <c r="AR877" s="1"/>
      <c r="AS877" s="14"/>
      <c r="AT877" s="1"/>
      <c r="AU877" s="1"/>
    </row>
    <row r="878" spans="32:47" x14ac:dyDescent="0.3">
      <c r="AF878" s="1"/>
      <c r="AG878" s="1"/>
      <c r="AH878" s="1"/>
      <c r="AI878" s="1"/>
      <c r="AJ878" s="1"/>
      <c r="AK878" s="1"/>
      <c r="AL878" s="1"/>
      <c r="AM878" s="1"/>
      <c r="AN878" s="1"/>
      <c r="AO878" s="1"/>
      <c r="AP878" s="1"/>
      <c r="AQ878" s="1"/>
      <c r="AR878" s="1"/>
      <c r="AS878" s="14"/>
      <c r="AT878" s="1"/>
      <c r="AU878" s="1"/>
    </row>
    <row r="879" spans="32:47" x14ac:dyDescent="0.3">
      <c r="AF879" s="1"/>
      <c r="AG879" s="1"/>
      <c r="AH879" s="1"/>
      <c r="AI879" s="1"/>
      <c r="AJ879" s="1"/>
      <c r="AK879" s="1"/>
      <c r="AL879" s="1"/>
      <c r="AM879" s="1"/>
      <c r="AN879" s="1"/>
      <c r="AO879" s="1"/>
      <c r="AP879" s="1"/>
      <c r="AQ879" s="1"/>
      <c r="AR879" s="1"/>
      <c r="AS879" s="14"/>
      <c r="AT879" s="1"/>
      <c r="AU879" s="1"/>
    </row>
    <row r="880" spans="32:47" x14ac:dyDescent="0.3">
      <c r="AF880" s="1"/>
      <c r="AG880" s="1"/>
      <c r="AH880" s="1"/>
      <c r="AI880" s="1"/>
      <c r="AJ880" s="1"/>
      <c r="AK880" s="1"/>
      <c r="AL880" s="1"/>
      <c r="AM880" s="1"/>
      <c r="AN880" s="1"/>
      <c r="AO880" s="1"/>
      <c r="AP880" s="1"/>
      <c r="AQ880" s="1"/>
      <c r="AR880" s="1"/>
      <c r="AS880" s="14"/>
      <c r="AT880" s="1"/>
      <c r="AU880" s="1"/>
    </row>
    <row r="881" spans="32:47" x14ac:dyDescent="0.3">
      <c r="AF881" s="1"/>
      <c r="AG881" s="1"/>
      <c r="AH881" s="1"/>
      <c r="AI881" s="1"/>
      <c r="AJ881" s="1"/>
      <c r="AK881" s="1"/>
      <c r="AL881" s="1"/>
      <c r="AM881" s="1"/>
      <c r="AN881" s="1"/>
      <c r="AO881" s="1"/>
      <c r="AP881" s="1"/>
      <c r="AQ881" s="1"/>
      <c r="AR881" s="1"/>
      <c r="AS881" s="14"/>
      <c r="AT881" s="1"/>
      <c r="AU881" s="1"/>
    </row>
    <row r="882" spans="32:47" x14ac:dyDescent="0.3">
      <c r="AF882" s="1"/>
      <c r="AG882" s="1"/>
      <c r="AH882" s="1"/>
      <c r="AI882" s="1"/>
      <c r="AJ882" s="1"/>
      <c r="AK882" s="1"/>
      <c r="AL882" s="1"/>
      <c r="AM882" s="1"/>
      <c r="AN882" s="1"/>
      <c r="AO882" s="1"/>
      <c r="AP882" s="1"/>
      <c r="AQ882" s="1"/>
      <c r="AR882" s="1"/>
      <c r="AS882" s="14"/>
      <c r="AT882" s="1"/>
      <c r="AU882" s="1"/>
    </row>
    <row r="883" spans="32:47" x14ac:dyDescent="0.3">
      <c r="AF883" s="1"/>
      <c r="AG883" s="1"/>
      <c r="AH883" s="1"/>
      <c r="AI883" s="1"/>
      <c r="AJ883" s="1"/>
      <c r="AK883" s="1"/>
      <c r="AL883" s="1"/>
      <c r="AM883" s="1"/>
      <c r="AN883" s="1"/>
      <c r="AO883" s="1"/>
      <c r="AP883" s="1"/>
      <c r="AQ883" s="1"/>
      <c r="AR883" s="1"/>
      <c r="AS883" s="14"/>
      <c r="AT883" s="1"/>
      <c r="AU883" s="1"/>
    </row>
    <row r="884" spans="32:47" x14ac:dyDescent="0.3">
      <c r="AF884" s="1"/>
      <c r="AG884" s="1"/>
      <c r="AH884" s="1"/>
      <c r="AI884" s="1"/>
      <c r="AJ884" s="1"/>
      <c r="AK884" s="1"/>
      <c r="AL884" s="1"/>
      <c r="AM884" s="1"/>
      <c r="AN884" s="1"/>
      <c r="AO884" s="1"/>
      <c r="AP884" s="1"/>
      <c r="AQ884" s="1"/>
      <c r="AR884" s="1"/>
      <c r="AS884" s="14"/>
      <c r="AT884" s="1"/>
      <c r="AU884" s="1"/>
    </row>
    <row r="885" spans="32:47" x14ac:dyDescent="0.3">
      <c r="AF885" s="1"/>
      <c r="AG885" s="1"/>
      <c r="AH885" s="1"/>
      <c r="AI885" s="1"/>
      <c r="AJ885" s="1"/>
      <c r="AK885" s="1"/>
      <c r="AL885" s="1"/>
      <c r="AM885" s="1"/>
      <c r="AN885" s="1"/>
      <c r="AO885" s="1"/>
      <c r="AP885" s="1"/>
      <c r="AQ885" s="1"/>
      <c r="AR885" s="1"/>
      <c r="AS885" s="14"/>
      <c r="AT885" s="1"/>
      <c r="AU885" s="1"/>
    </row>
    <row r="886" spans="32:47" x14ac:dyDescent="0.3">
      <c r="AF886" s="1"/>
      <c r="AG886" s="1"/>
      <c r="AH886" s="1"/>
      <c r="AI886" s="1"/>
      <c r="AJ886" s="1"/>
      <c r="AK886" s="1"/>
      <c r="AL886" s="1"/>
      <c r="AM886" s="1"/>
      <c r="AN886" s="1"/>
      <c r="AO886" s="1"/>
      <c r="AP886" s="1"/>
      <c r="AQ886" s="1"/>
      <c r="AR886" s="1"/>
      <c r="AS886" s="14"/>
      <c r="AT886" s="1"/>
      <c r="AU886" s="1"/>
    </row>
    <row r="887" spans="32:47" x14ac:dyDescent="0.3">
      <c r="AF887" s="1"/>
      <c r="AG887" s="1"/>
      <c r="AH887" s="1"/>
      <c r="AI887" s="1"/>
      <c r="AJ887" s="1"/>
      <c r="AK887" s="1"/>
      <c r="AL887" s="1"/>
      <c r="AM887" s="1"/>
      <c r="AN887" s="1"/>
      <c r="AO887" s="1"/>
      <c r="AP887" s="1"/>
      <c r="AQ887" s="1"/>
      <c r="AR887" s="1"/>
      <c r="AS887" s="14"/>
      <c r="AT887" s="1"/>
      <c r="AU887" s="1"/>
    </row>
    <row r="888" spans="32:47" x14ac:dyDescent="0.3">
      <c r="AF888" s="1"/>
      <c r="AG888" s="1"/>
      <c r="AH888" s="1"/>
      <c r="AI888" s="1"/>
      <c r="AJ888" s="1"/>
      <c r="AK888" s="1"/>
      <c r="AL888" s="1"/>
      <c r="AM888" s="1"/>
      <c r="AN888" s="1"/>
      <c r="AO888" s="1"/>
      <c r="AP888" s="1"/>
      <c r="AQ888" s="1"/>
      <c r="AR888" s="1"/>
      <c r="AS888" s="14"/>
      <c r="AT888" s="1"/>
      <c r="AU888" s="1"/>
    </row>
    <row r="889" spans="32:47" x14ac:dyDescent="0.3">
      <c r="AF889" s="1"/>
      <c r="AG889" s="1"/>
      <c r="AH889" s="1"/>
      <c r="AI889" s="1"/>
      <c r="AJ889" s="1"/>
      <c r="AK889" s="1"/>
      <c r="AL889" s="1"/>
      <c r="AM889" s="1"/>
      <c r="AN889" s="1"/>
      <c r="AO889" s="1"/>
      <c r="AP889" s="1"/>
      <c r="AQ889" s="1"/>
      <c r="AR889" s="1"/>
      <c r="AS889" s="14"/>
      <c r="AT889" s="1"/>
      <c r="AU889" s="1"/>
    </row>
    <row r="890" spans="32:47" x14ac:dyDescent="0.3">
      <c r="AF890" s="1"/>
      <c r="AG890" s="1"/>
      <c r="AH890" s="1"/>
      <c r="AI890" s="1"/>
      <c r="AJ890" s="1"/>
      <c r="AK890" s="1"/>
      <c r="AL890" s="1"/>
      <c r="AM890" s="1"/>
      <c r="AN890" s="1"/>
      <c r="AO890" s="1"/>
      <c r="AP890" s="1"/>
      <c r="AQ890" s="1"/>
      <c r="AR890" s="1"/>
      <c r="AS890" s="14"/>
      <c r="AT890" s="1"/>
      <c r="AU890" s="1"/>
    </row>
    <row r="891" spans="32:47" x14ac:dyDescent="0.3">
      <c r="AF891" s="1"/>
      <c r="AG891" s="1"/>
      <c r="AH891" s="1"/>
      <c r="AI891" s="1"/>
      <c r="AJ891" s="1"/>
      <c r="AK891" s="1"/>
      <c r="AL891" s="1"/>
      <c r="AM891" s="1"/>
      <c r="AN891" s="1"/>
      <c r="AO891" s="1"/>
      <c r="AP891" s="1"/>
      <c r="AQ891" s="1"/>
      <c r="AR891" s="1"/>
      <c r="AS891" s="14"/>
      <c r="AT891" s="1"/>
      <c r="AU891" s="1"/>
    </row>
    <row r="892" spans="32:47" x14ac:dyDescent="0.3">
      <c r="AF892" s="1"/>
      <c r="AG892" s="1"/>
      <c r="AH892" s="1"/>
      <c r="AI892" s="1"/>
      <c r="AJ892" s="1"/>
      <c r="AK892" s="1"/>
      <c r="AL892" s="1"/>
      <c r="AM892" s="1"/>
      <c r="AN892" s="1"/>
      <c r="AO892" s="1"/>
      <c r="AP892" s="1"/>
      <c r="AQ892" s="1"/>
      <c r="AR892" s="1"/>
      <c r="AS892" s="14"/>
      <c r="AT892" s="1"/>
      <c r="AU892" s="1"/>
    </row>
    <row r="893" spans="32:47" x14ac:dyDescent="0.3">
      <c r="AF893" s="1"/>
      <c r="AG893" s="1"/>
      <c r="AH893" s="1"/>
      <c r="AI893" s="1"/>
      <c r="AJ893" s="1"/>
      <c r="AK893" s="1"/>
      <c r="AL893" s="1"/>
      <c r="AM893" s="1"/>
      <c r="AN893" s="1"/>
      <c r="AO893" s="1"/>
      <c r="AP893" s="1"/>
      <c r="AQ893" s="1"/>
      <c r="AR893" s="1"/>
      <c r="AS893" s="14"/>
      <c r="AT893" s="1"/>
      <c r="AU893" s="1"/>
    </row>
    <row r="894" spans="32:47" x14ac:dyDescent="0.3">
      <c r="AF894" s="1"/>
      <c r="AG894" s="1"/>
      <c r="AH894" s="1"/>
      <c r="AI894" s="1"/>
      <c r="AJ894" s="1"/>
      <c r="AK894" s="1"/>
      <c r="AL894" s="1"/>
      <c r="AM894" s="1"/>
      <c r="AN894" s="1"/>
      <c r="AO894" s="1"/>
      <c r="AP894" s="1"/>
      <c r="AQ894" s="1"/>
      <c r="AR894" s="1"/>
      <c r="AS894" s="14"/>
      <c r="AT894" s="1"/>
      <c r="AU894" s="1"/>
    </row>
    <row r="895" spans="32:47" x14ac:dyDescent="0.3">
      <c r="AF895" s="1"/>
      <c r="AG895" s="1"/>
      <c r="AH895" s="1"/>
      <c r="AI895" s="1"/>
      <c r="AJ895" s="1"/>
      <c r="AK895" s="1"/>
      <c r="AL895" s="1"/>
      <c r="AM895" s="1"/>
      <c r="AN895" s="1"/>
      <c r="AO895" s="1"/>
      <c r="AP895" s="1"/>
      <c r="AQ895" s="1"/>
      <c r="AR895" s="1"/>
      <c r="AS895" s="14"/>
      <c r="AT895" s="1"/>
      <c r="AU895" s="1"/>
    </row>
    <row r="896" spans="32:47" x14ac:dyDescent="0.3">
      <c r="AF896" s="1"/>
      <c r="AG896" s="1"/>
      <c r="AH896" s="1"/>
      <c r="AI896" s="1"/>
      <c r="AJ896" s="1"/>
      <c r="AK896" s="1"/>
      <c r="AL896" s="1"/>
      <c r="AM896" s="1"/>
      <c r="AN896" s="1"/>
      <c r="AO896" s="1"/>
      <c r="AP896" s="1"/>
      <c r="AQ896" s="1"/>
      <c r="AR896" s="1"/>
      <c r="AS896" s="14"/>
      <c r="AT896" s="1"/>
      <c r="AU896" s="1"/>
    </row>
    <row r="897" spans="32:47" x14ac:dyDescent="0.3">
      <c r="AF897" s="1"/>
      <c r="AG897" s="1"/>
      <c r="AH897" s="1"/>
      <c r="AI897" s="1"/>
      <c r="AJ897" s="1"/>
      <c r="AK897" s="1"/>
      <c r="AL897" s="1"/>
      <c r="AM897" s="1"/>
      <c r="AN897" s="1"/>
      <c r="AO897" s="1"/>
      <c r="AP897" s="1"/>
      <c r="AQ897" s="1"/>
      <c r="AR897" s="1"/>
      <c r="AS897" s="14"/>
      <c r="AT897" s="1"/>
      <c r="AU897" s="1"/>
    </row>
    <row r="898" spans="32:47" x14ac:dyDescent="0.3">
      <c r="AF898" s="1"/>
      <c r="AG898" s="1"/>
      <c r="AH898" s="1"/>
      <c r="AI898" s="1"/>
      <c r="AJ898" s="1"/>
      <c r="AK898" s="1"/>
      <c r="AL898" s="1"/>
      <c r="AM898" s="1"/>
      <c r="AN898" s="1"/>
      <c r="AO898" s="1"/>
      <c r="AP898" s="1"/>
      <c r="AQ898" s="1"/>
      <c r="AR898" s="1"/>
      <c r="AS898" s="14"/>
      <c r="AT898" s="1"/>
      <c r="AU898" s="1"/>
    </row>
    <row r="899" spans="32:47" x14ac:dyDescent="0.3">
      <c r="AF899" s="1"/>
      <c r="AG899" s="1"/>
      <c r="AH899" s="1"/>
      <c r="AI899" s="1"/>
      <c r="AJ899" s="1"/>
      <c r="AK899" s="1"/>
      <c r="AL899" s="1"/>
      <c r="AM899" s="1"/>
      <c r="AN899" s="1"/>
      <c r="AO899" s="1"/>
      <c r="AP899" s="1"/>
      <c r="AQ899" s="1"/>
      <c r="AR899" s="1"/>
      <c r="AS899" s="14"/>
      <c r="AT899" s="1"/>
      <c r="AU899" s="1"/>
    </row>
    <row r="900" spans="32:47" x14ac:dyDescent="0.3">
      <c r="AF900" s="1"/>
      <c r="AG900" s="1"/>
      <c r="AH900" s="1"/>
      <c r="AI900" s="1"/>
      <c r="AJ900" s="1"/>
      <c r="AK900" s="1"/>
      <c r="AL900" s="1"/>
      <c r="AM900" s="1"/>
      <c r="AN900" s="1"/>
      <c r="AO900" s="1"/>
      <c r="AP900" s="1"/>
      <c r="AQ900" s="1"/>
      <c r="AR900" s="1"/>
      <c r="AS900" s="14"/>
      <c r="AT900" s="1"/>
      <c r="AU900" s="1"/>
    </row>
    <row r="901" spans="32:47" x14ac:dyDescent="0.3">
      <c r="AF901" s="1"/>
      <c r="AG901" s="1"/>
      <c r="AH901" s="1"/>
      <c r="AI901" s="1"/>
      <c r="AJ901" s="1"/>
      <c r="AK901" s="1"/>
      <c r="AL901" s="1"/>
      <c r="AM901" s="1"/>
      <c r="AN901" s="1"/>
      <c r="AO901" s="1"/>
      <c r="AP901" s="1"/>
      <c r="AQ901" s="1"/>
      <c r="AR901" s="1"/>
      <c r="AS901" s="14"/>
      <c r="AT901" s="1"/>
      <c r="AU901" s="1"/>
    </row>
    <row r="902" spans="32:47" x14ac:dyDescent="0.3">
      <c r="AF902" s="1"/>
      <c r="AG902" s="1"/>
      <c r="AH902" s="1"/>
      <c r="AI902" s="1"/>
      <c r="AJ902" s="1"/>
      <c r="AK902" s="1"/>
      <c r="AL902" s="1"/>
      <c r="AM902" s="1"/>
      <c r="AN902" s="1"/>
      <c r="AO902" s="1"/>
      <c r="AP902" s="1"/>
      <c r="AQ902" s="1"/>
      <c r="AR902" s="1"/>
      <c r="AS902" s="14"/>
      <c r="AT902" s="1"/>
      <c r="AU902" s="1"/>
    </row>
    <row r="903" spans="32:47" x14ac:dyDescent="0.3">
      <c r="AF903" s="1"/>
      <c r="AG903" s="1"/>
      <c r="AH903" s="1"/>
      <c r="AI903" s="1"/>
      <c r="AJ903" s="1"/>
      <c r="AK903" s="1"/>
      <c r="AL903" s="1"/>
      <c r="AM903" s="1"/>
      <c r="AN903" s="1"/>
      <c r="AO903" s="1"/>
      <c r="AP903" s="1"/>
      <c r="AQ903" s="1"/>
      <c r="AR903" s="1"/>
      <c r="AS903" s="14"/>
      <c r="AT903" s="1"/>
      <c r="AU903" s="1"/>
    </row>
    <row r="904" spans="32:47" x14ac:dyDescent="0.3">
      <c r="AF904" s="1"/>
      <c r="AG904" s="1"/>
      <c r="AH904" s="1"/>
      <c r="AI904" s="1"/>
      <c r="AJ904" s="1"/>
      <c r="AK904" s="1"/>
      <c r="AL904" s="1"/>
      <c r="AM904" s="1"/>
      <c r="AN904" s="1"/>
      <c r="AO904" s="1"/>
      <c r="AP904" s="1"/>
      <c r="AQ904" s="1"/>
      <c r="AR904" s="1"/>
      <c r="AS904" s="14"/>
      <c r="AT904" s="1"/>
      <c r="AU904" s="1"/>
    </row>
    <row r="905" spans="32:47" x14ac:dyDescent="0.3">
      <c r="AF905" s="1"/>
      <c r="AG905" s="1"/>
      <c r="AH905" s="1"/>
      <c r="AI905" s="1"/>
      <c r="AJ905" s="1"/>
      <c r="AK905" s="1"/>
      <c r="AL905" s="1"/>
      <c r="AM905" s="1"/>
      <c r="AN905" s="1"/>
      <c r="AO905" s="1"/>
      <c r="AP905" s="1"/>
      <c r="AQ905" s="1"/>
      <c r="AR905" s="1"/>
      <c r="AS905" s="14"/>
      <c r="AT905" s="1"/>
      <c r="AU905" s="1"/>
    </row>
    <row r="906" spans="32:47" x14ac:dyDescent="0.3">
      <c r="AF906" s="1"/>
      <c r="AG906" s="1"/>
      <c r="AH906" s="1"/>
      <c r="AI906" s="1"/>
      <c r="AJ906" s="1"/>
      <c r="AK906" s="1"/>
      <c r="AL906" s="1"/>
      <c r="AM906" s="1"/>
      <c r="AN906" s="1"/>
      <c r="AO906" s="1"/>
      <c r="AP906" s="1"/>
      <c r="AQ906" s="1"/>
      <c r="AR906" s="1"/>
      <c r="AS906" s="14"/>
      <c r="AT906" s="1"/>
      <c r="AU906" s="1"/>
    </row>
    <row r="907" spans="32:47" x14ac:dyDescent="0.3">
      <c r="AF907" s="1"/>
      <c r="AG907" s="1"/>
      <c r="AH907" s="1"/>
      <c r="AI907" s="1"/>
      <c r="AJ907" s="1"/>
      <c r="AK907" s="1"/>
      <c r="AL907" s="1"/>
      <c r="AM907" s="1"/>
      <c r="AN907" s="1"/>
      <c r="AO907" s="1"/>
      <c r="AP907" s="1"/>
      <c r="AQ907" s="1"/>
      <c r="AR907" s="1"/>
      <c r="AS907" s="14"/>
      <c r="AT907" s="1"/>
      <c r="AU907" s="1"/>
    </row>
    <row r="908" spans="32:47" x14ac:dyDescent="0.3">
      <c r="AF908" s="1"/>
      <c r="AG908" s="1"/>
      <c r="AH908" s="1"/>
      <c r="AI908" s="1"/>
      <c r="AJ908" s="1"/>
      <c r="AK908" s="1"/>
      <c r="AL908" s="1"/>
      <c r="AM908" s="1"/>
      <c r="AN908" s="1"/>
      <c r="AO908" s="1"/>
      <c r="AP908" s="1"/>
      <c r="AQ908" s="1"/>
      <c r="AR908" s="1"/>
      <c r="AS908" s="14"/>
      <c r="AT908" s="1"/>
      <c r="AU908" s="1"/>
    </row>
    <row r="909" spans="32:47" x14ac:dyDescent="0.3">
      <c r="AF909" s="1"/>
      <c r="AG909" s="1"/>
      <c r="AH909" s="1"/>
      <c r="AI909" s="1"/>
      <c r="AJ909" s="1"/>
      <c r="AK909" s="1"/>
      <c r="AL909" s="1"/>
      <c r="AM909" s="1"/>
      <c r="AN909" s="1"/>
      <c r="AO909" s="1"/>
      <c r="AP909" s="1"/>
      <c r="AQ909" s="1"/>
      <c r="AR909" s="1"/>
      <c r="AS909" s="14"/>
      <c r="AT909" s="1"/>
      <c r="AU909" s="1"/>
    </row>
    <row r="910" spans="32:47" x14ac:dyDescent="0.3">
      <c r="AF910" s="1"/>
      <c r="AG910" s="1"/>
      <c r="AH910" s="1"/>
      <c r="AI910" s="1"/>
      <c r="AJ910" s="1"/>
      <c r="AK910" s="1"/>
      <c r="AL910" s="1"/>
      <c r="AM910" s="1"/>
      <c r="AN910" s="1"/>
      <c r="AO910" s="1"/>
      <c r="AP910" s="1"/>
      <c r="AQ910" s="1"/>
      <c r="AR910" s="1"/>
      <c r="AS910" s="14"/>
      <c r="AT910" s="1"/>
      <c r="AU910" s="1"/>
    </row>
    <row r="911" spans="32:47" x14ac:dyDescent="0.3">
      <c r="AF911" s="1"/>
      <c r="AG911" s="1"/>
      <c r="AH911" s="1"/>
      <c r="AI911" s="1"/>
      <c r="AJ911" s="1"/>
      <c r="AK911" s="1"/>
      <c r="AL911" s="1"/>
      <c r="AM911" s="1"/>
      <c r="AN911" s="1"/>
      <c r="AO911" s="1"/>
      <c r="AP911" s="1"/>
      <c r="AQ911" s="1"/>
      <c r="AR911" s="1"/>
      <c r="AS911" s="14"/>
      <c r="AT911" s="1"/>
      <c r="AU911" s="1"/>
    </row>
    <row r="912" spans="32:47" x14ac:dyDescent="0.3">
      <c r="AF912" s="1"/>
      <c r="AG912" s="1"/>
      <c r="AH912" s="1"/>
      <c r="AI912" s="1"/>
      <c r="AJ912" s="1"/>
      <c r="AK912" s="1"/>
      <c r="AL912" s="1"/>
      <c r="AM912" s="1"/>
      <c r="AN912" s="1"/>
      <c r="AO912" s="1"/>
      <c r="AP912" s="1"/>
      <c r="AQ912" s="1"/>
      <c r="AR912" s="1"/>
      <c r="AS912" s="14"/>
      <c r="AT912" s="1"/>
      <c r="AU912" s="1"/>
    </row>
    <row r="913" spans="32:47" x14ac:dyDescent="0.3">
      <c r="AF913" s="1"/>
      <c r="AG913" s="1"/>
      <c r="AH913" s="1"/>
      <c r="AI913" s="1"/>
      <c r="AJ913" s="1"/>
      <c r="AK913" s="1"/>
      <c r="AL913" s="1"/>
      <c r="AM913" s="1"/>
      <c r="AN913" s="1"/>
      <c r="AO913" s="1"/>
      <c r="AP913" s="1"/>
      <c r="AQ913" s="1"/>
      <c r="AR913" s="1"/>
      <c r="AS913" s="14"/>
      <c r="AT913" s="1"/>
      <c r="AU913" s="1"/>
    </row>
    <row r="914" spans="32:47" x14ac:dyDescent="0.3">
      <c r="AF914" s="1"/>
      <c r="AG914" s="1"/>
      <c r="AH914" s="1"/>
      <c r="AI914" s="1"/>
      <c r="AJ914" s="1"/>
      <c r="AK914" s="1"/>
      <c r="AL914" s="1"/>
      <c r="AM914" s="1"/>
      <c r="AN914" s="1"/>
      <c r="AO914" s="1"/>
      <c r="AP914" s="1"/>
      <c r="AQ914" s="1"/>
      <c r="AR914" s="1"/>
      <c r="AS914" s="14"/>
      <c r="AT914" s="1"/>
      <c r="AU914" s="1"/>
    </row>
    <row r="915" spans="32:47" x14ac:dyDescent="0.3">
      <c r="AF915" s="1"/>
      <c r="AG915" s="1"/>
      <c r="AH915" s="1"/>
      <c r="AI915" s="1"/>
      <c r="AJ915" s="1"/>
      <c r="AK915" s="1"/>
      <c r="AL915" s="1"/>
      <c r="AM915" s="1"/>
      <c r="AN915" s="1"/>
      <c r="AO915" s="1"/>
      <c r="AP915" s="1"/>
      <c r="AQ915" s="1"/>
      <c r="AR915" s="1"/>
      <c r="AS915" s="14"/>
      <c r="AT915" s="1"/>
      <c r="AU915" s="1"/>
    </row>
    <row r="916" spans="32:47" x14ac:dyDescent="0.3">
      <c r="AF916" s="1"/>
      <c r="AG916" s="1"/>
      <c r="AH916" s="1"/>
      <c r="AI916" s="1"/>
      <c r="AJ916" s="1"/>
      <c r="AK916" s="1"/>
      <c r="AL916" s="1"/>
      <c r="AM916" s="1"/>
      <c r="AN916" s="1"/>
      <c r="AO916" s="1"/>
      <c r="AP916" s="1"/>
      <c r="AQ916" s="1"/>
      <c r="AR916" s="1"/>
      <c r="AS916" s="14"/>
      <c r="AT916" s="1"/>
      <c r="AU916" s="1"/>
    </row>
    <row r="917" spans="32:47" x14ac:dyDescent="0.3">
      <c r="AF917" s="1"/>
      <c r="AG917" s="1"/>
      <c r="AH917" s="1"/>
      <c r="AI917" s="1"/>
      <c r="AJ917" s="1"/>
      <c r="AK917" s="1"/>
      <c r="AL917" s="1"/>
      <c r="AM917" s="1"/>
      <c r="AN917" s="1"/>
      <c r="AO917" s="1"/>
      <c r="AP917" s="1"/>
      <c r="AQ917" s="1"/>
      <c r="AR917" s="1"/>
      <c r="AS917" s="14"/>
      <c r="AT917" s="1"/>
      <c r="AU917" s="1"/>
    </row>
    <row r="918" spans="32:47" x14ac:dyDescent="0.3">
      <c r="AF918" s="1"/>
      <c r="AG918" s="1"/>
      <c r="AH918" s="1"/>
      <c r="AI918" s="1"/>
      <c r="AJ918" s="1"/>
      <c r="AK918" s="1"/>
      <c r="AL918" s="1"/>
      <c r="AM918" s="1"/>
      <c r="AN918" s="1"/>
      <c r="AO918" s="1"/>
      <c r="AP918" s="1"/>
      <c r="AQ918" s="1"/>
      <c r="AR918" s="1"/>
      <c r="AS918" s="14"/>
      <c r="AT918" s="1"/>
      <c r="AU918" s="1"/>
    </row>
    <row r="919" spans="32:47" x14ac:dyDescent="0.3">
      <c r="AF919" s="1"/>
      <c r="AG919" s="1"/>
      <c r="AH919" s="1"/>
      <c r="AI919" s="1"/>
      <c r="AJ919" s="1"/>
      <c r="AK919" s="1"/>
      <c r="AL919" s="1"/>
      <c r="AM919" s="1"/>
      <c r="AN919" s="1"/>
      <c r="AO919" s="1"/>
      <c r="AP919" s="1"/>
      <c r="AQ919" s="1"/>
      <c r="AR919" s="1"/>
      <c r="AS919" s="14"/>
      <c r="AT919" s="1"/>
      <c r="AU919" s="1"/>
    </row>
    <row r="920" spans="32:47" x14ac:dyDescent="0.3">
      <c r="AF920" s="1"/>
      <c r="AG920" s="1"/>
      <c r="AH920" s="1"/>
      <c r="AI920" s="1"/>
      <c r="AJ920" s="1"/>
      <c r="AK920" s="1"/>
      <c r="AL920" s="1"/>
      <c r="AM920" s="1"/>
      <c r="AN920" s="1"/>
      <c r="AO920" s="1"/>
      <c r="AP920" s="1"/>
      <c r="AQ920" s="1"/>
      <c r="AR920" s="1"/>
      <c r="AS920" s="14"/>
      <c r="AT920" s="1"/>
      <c r="AU920" s="1"/>
    </row>
    <row r="921" spans="32:47" x14ac:dyDescent="0.3">
      <c r="AF921" s="1"/>
      <c r="AG921" s="1"/>
      <c r="AH921" s="1"/>
      <c r="AI921" s="1"/>
      <c r="AJ921" s="1"/>
      <c r="AK921" s="1"/>
      <c r="AL921" s="1"/>
      <c r="AM921" s="1"/>
      <c r="AN921" s="1"/>
      <c r="AO921" s="1"/>
      <c r="AP921" s="1"/>
      <c r="AQ921" s="1"/>
      <c r="AR921" s="1"/>
      <c r="AS921" s="14"/>
      <c r="AT921" s="1"/>
      <c r="AU921" s="1"/>
    </row>
    <row r="922" spans="32:47" x14ac:dyDescent="0.3">
      <c r="AF922" s="1"/>
      <c r="AG922" s="1"/>
      <c r="AH922" s="1"/>
      <c r="AI922" s="1"/>
      <c r="AJ922" s="1"/>
      <c r="AK922" s="1"/>
      <c r="AL922" s="1"/>
      <c r="AM922" s="1"/>
      <c r="AN922" s="1"/>
      <c r="AO922" s="1"/>
      <c r="AP922" s="1"/>
      <c r="AQ922" s="1"/>
      <c r="AR922" s="1"/>
      <c r="AS922" s="14"/>
      <c r="AT922" s="1"/>
      <c r="AU922" s="1"/>
    </row>
    <row r="923" spans="32:47" x14ac:dyDescent="0.3">
      <c r="AF923" s="1"/>
      <c r="AG923" s="1"/>
      <c r="AH923" s="1"/>
      <c r="AI923" s="1"/>
      <c r="AJ923" s="1"/>
      <c r="AK923" s="1"/>
      <c r="AL923" s="1"/>
      <c r="AM923" s="1"/>
      <c r="AN923" s="1"/>
      <c r="AO923" s="1"/>
      <c r="AP923" s="1"/>
      <c r="AQ923" s="1"/>
      <c r="AR923" s="1"/>
      <c r="AS923" s="14"/>
      <c r="AT923" s="1"/>
      <c r="AU923" s="1"/>
    </row>
    <row r="924" spans="32:47" x14ac:dyDescent="0.3">
      <c r="AF924" s="1"/>
      <c r="AG924" s="1"/>
      <c r="AH924" s="1"/>
      <c r="AI924" s="1"/>
      <c r="AJ924" s="1"/>
      <c r="AK924" s="1"/>
      <c r="AL924" s="1"/>
      <c r="AM924" s="1"/>
      <c r="AN924" s="1"/>
      <c r="AO924" s="1"/>
      <c r="AP924" s="1"/>
      <c r="AQ924" s="1"/>
      <c r="AR924" s="1"/>
      <c r="AS924" s="14"/>
      <c r="AT924" s="1"/>
      <c r="AU924" s="1"/>
    </row>
    <row r="925" spans="32:47" x14ac:dyDescent="0.3">
      <c r="AF925" s="1"/>
      <c r="AG925" s="1"/>
      <c r="AH925" s="1"/>
      <c r="AI925" s="1"/>
      <c r="AJ925" s="1"/>
      <c r="AK925" s="1"/>
      <c r="AL925" s="1"/>
      <c r="AM925" s="1"/>
      <c r="AN925" s="1"/>
      <c r="AO925" s="1"/>
      <c r="AP925" s="1"/>
      <c r="AQ925" s="1"/>
      <c r="AR925" s="1"/>
      <c r="AS925" s="14"/>
      <c r="AT925" s="1"/>
      <c r="AU925" s="1"/>
    </row>
    <row r="926" spans="32:47" x14ac:dyDescent="0.3">
      <c r="AF926" s="1"/>
      <c r="AG926" s="1"/>
      <c r="AH926" s="1"/>
      <c r="AI926" s="1"/>
      <c r="AJ926" s="1"/>
      <c r="AK926" s="1"/>
      <c r="AL926" s="1"/>
      <c r="AM926" s="1"/>
      <c r="AN926" s="1"/>
      <c r="AO926" s="1"/>
      <c r="AP926" s="1"/>
      <c r="AQ926" s="1"/>
      <c r="AR926" s="1"/>
      <c r="AS926" s="14"/>
      <c r="AT926" s="1"/>
      <c r="AU926" s="1"/>
    </row>
    <row r="927" spans="32:47" x14ac:dyDescent="0.3">
      <c r="AF927" s="1"/>
      <c r="AG927" s="1"/>
      <c r="AH927" s="1"/>
      <c r="AI927" s="1"/>
      <c r="AJ927" s="1"/>
      <c r="AK927" s="1"/>
      <c r="AL927" s="1"/>
      <c r="AM927" s="1"/>
      <c r="AN927" s="1"/>
      <c r="AO927" s="1"/>
      <c r="AP927" s="1"/>
      <c r="AQ927" s="1"/>
      <c r="AR927" s="1"/>
      <c r="AS927" s="14"/>
      <c r="AT927" s="1"/>
      <c r="AU927" s="1"/>
    </row>
    <row r="928" spans="32:47" x14ac:dyDescent="0.3">
      <c r="AF928" s="1"/>
      <c r="AG928" s="1"/>
      <c r="AH928" s="1"/>
      <c r="AI928" s="1"/>
      <c r="AJ928" s="1"/>
      <c r="AK928" s="1"/>
      <c r="AL928" s="1"/>
      <c r="AM928" s="1"/>
      <c r="AN928" s="1"/>
      <c r="AO928" s="1"/>
      <c r="AP928" s="1"/>
      <c r="AQ928" s="1"/>
      <c r="AR928" s="1"/>
      <c r="AS928" s="14"/>
      <c r="AT928" s="1"/>
      <c r="AU928" s="1"/>
    </row>
    <row r="929" spans="32:47" x14ac:dyDescent="0.3">
      <c r="AF929" s="1"/>
      <c r="AG929" s="1"/>
      <c r="AH929" s="1"/>
      <c r="AI929" s="1"/>
      <c r="AJ929" s="1"/>
      <c r="AK929" s="1"/>
      <c r="AL929" s="1"/>
      <c r="AM929" s="1"/>
      <c r="AN929" s="1"/>
      <c r="AO929" s="1"/>
      <c r="AP929" s="1"/>
      <c r="AQ929" s="1"/>
      <c r="AR929" s="1"/>
      <c r="AS929" s="14"/>
      <c r="AT929" s="1"/>
      <c r="AU929" s="1"/>
    </row>
    <row r="930" spans="32:47" x14ac:dyDescent="0.3">
      <c r="AF930" s="1"/>
      <c r="AG930" s="1"/>
      <c r="AH930" s="1"/>
      <c r="AI930" s="1"/>
      <c r="AJ930" s="1"/>
      <c r="AK930" s="1"/>
      <c r="AL930" s="1"/>
      <c r="AM930" s="1"/>
      <c r="AN930" s="1"/>
      <c r="AO930" s="1"/>
      <c r="AP930" s="1"/>
      <c r="AQ930" s="1"/>
      <c r="AR930" s="1"/>
      <c r="AS930" s="14"/>
      <c r="AT930" s="1"/>
      <c r="AU930" s="1"/>
    </row>
    <row r="931" spans="32:47" x14ac:dyDescent="0.3">
      <c r="AF931" s="1"/>
      <c r="AG931" s="1"/>
      <c r="AH931" s="1"/>
      <c r="AI931" s="1"/>
      <c r="AJ931" s="1"/>
      <c r="AK931" s="1"/>
      <c r="AL931" s="1"/>
      <c r="AM931" s="1"/>
      <c r="AN931" s="1"/>
      <c r="AO931" s="1"/>
      <c r="AP931" s="1"/>
      <c r="AQ931" s="1"/>
      <c r="AR931" s="1"/>
      <c r="AS931" s="14"/>
      <c r="AT931" s="1"/>
      <c r="AU931" s="1"/>
    </row>
    <row r="932" spans="32:47" x14ac:dyDescent="0.3">
      <c r="AF932" s="1"/>
      <c r="AG932" s="1"/>
      <c r="AH932" s="1"/>
      <c r="AI932" s="1"/>
      <c r="AJ932" s="1"/>
      <c r="AK932" s="1"/>
      <c r="AL932" s="1"/>
      <c r="AM932" s="1"/>
      <c r="AN932" s="1"/>
      <c r="AO932" s="1"/>
      <c r="AP932" s="1"/>
      <c r="AQ932" s="1"/>
      <c r="AR932" s="1"/>
      <c r="AS932" s="14"/>
      <c r="AT932" s="1"/>
      <c r="AU932" s="1"/>
    </row>
    <row r="933" spans="32:47" x14ac:dyDescent="0.3">
      <c r="AF933" s="1"/>
      <c r="AG933" s="1"/>
      <c r="AH933" s="1"/>
      <c r="AI933" s="1"/>
      <c r="AJ933" s="1"/>
      <c r="AK933" s="1"/>
      <c r="AL933" s="1"/>
      <c r="AM933" s="1"/>
      <c r="AN933" s="1"/>
      <c r="AO933" s="1"/>
      <c r="AP933" s="1"/>
      <c r="AQ933" s="1"/>
      <c r="AR933" s="1"/>
      <c r="AS933" s="14"/>
      <c r="AT933" s="1"/>
      <c r="AU933" s="1"/>
    </row>
    <row r="934" spans="32:47" x14ac:dyDescent="0.3">
      <c r="AF934" s="1"/>
      <c r="AG934" s="1"/>
      <c r="AH934" s="1"/>
      <c r="AI934" s="1"/>
      <c r="AJ934" s="1"/>
      <c r="AK934" s="1"/>
      <c r="AL934" s="1"/>
      <c r="AM934" s="1"/>
      <c r="AN934" s="1"/>
      <c r="AO934" s="1"/>
      <c r="AP934" s="1"/>
      <c r="AQ934" s="1"/>
      <c r="AR934" s="1"/>
      <c r="AS934" s="14"/>
      <c r="AT934" s="1"/>
      <c r="AU934" s="1"/>
    </row>
    <row r="935" spans="32:47" x14ac:dyDescent="0.3">
      <c r="AF935" s="1"/>
      <c r="AG935" s="1"/>
      <c r="AH935" s="1"/>
      <c r="AI935" s="1"/>
      <c r="AJ935" s="1"/>
      <c r="AK935" s="1"/>
      <c r="AL935" s="1"/>
      <c r="AM935" s="1"/>
      <c r="AN935" s="1"/>
      <c r="AO935" s="1"/>
      <c r="AP935" s="1"/>
      <c r="AQ935" s="1"/>
      <c r="AR935" s="1"/>
      <c r="AS935" s="14"/>
      <c r="AT935" s="1"/>
      <c r="AU935" s="1"/>
    </row>
    <row r="936" spans="32:47" x14ac:dyDescent="0.3">
      <c r="AF936" s="1"/>
      <c r="AG936" s="1"/>
      <c r="AH936" s="1"/>
      <c r="AI936" s="1"/>
      <c r="AJ936" s="1"/>
      <c r="AK936" s="1"/>
      <c r="AL936" s="1"/>
      <c r="AM936" s="1"/>
      <c r="AN936" s="1"/>
      <c r="AO936" s="1"/>
      <c r="AP936" s="1"/>
      <c r="AQ936" s="1"/>
      <c r="AR936" s="1"/>
      <c r="AS936" s="14"/>
      <c r="AT936" s="1"/>
      <c r="AU936" s="1"/>
    </row>
    <row r="937" spans="32:47" x14ac:dyDescent="0.3">
      <c r="AF937" s="1"/>
      <c r="AG937" s="1"/>
      <c r="AH937" s="1"/>
      <c r="AI937" s="1"/>
      <c r="AJ937" s="1"/>
      <c r="AK937" s="1"/>
      <c r="AL937" s="1"/>
      <c r="AM937" s="1"/>
      <c r="AN937" s="1"/>
      <c r="AO937" s="1"/>
      <c r="AP937" s="1"/>
      <c r="AQ937" s="1"/>
      <c r="AR937" s="1"/>
      <c r="AS937" s="14"/>
      <c r="AT937" s="1"/>
      <c r="AU937" s="1"/>
    </row>
    <row r="938" spans="32:47" x14ac:dyDescent="0.3">
      <c r="AF938" s="1"/>
      <c r="AG938" s="1"/>
      <c r="AH938" s="1"/>
      <c r="AI938" s="1"/>
      <c r="AJ938" s="1"/>
      <c r="AK938" s="1"/>
      <c r="AL938" s="1"/>
      <c r="AM938" s="1"/>
      <c r="AN938" s="1"/>
      <c r="AO938" s="1"/>
      <c r="AP938" s="1"/>
      <c r="AQ938" s="1"/>
      <c r="AR938" s="1"/>
      <c r="AS938" s="14"/>
      <c r="AT938" s="1"/>
      <c r="AU938" s="1"/>
    </row>
    <row r="939" spans="32:47" x14ac:dyDescent="0.3">
      <c r="AF939" s="1"/>
      <c r="AG939" s="1"/>
      <c r="AH939" s="1"/>
      <c r="AI939" s="1"/>
      <c r="AJ939" s="1"/>
      <c r="AK939" s="1"/>
      <c r="AL939" s="1"/>
      <c r="AM939" s="1"/>
      <c r="AN939" s="1"/>
      <c r="AO939" s="1"/>
      <c r="AP939" s="1"/>
      <c r="AQ939" s="1"/>
      <c r="AR939" s="1"/>
      <c r="AS939" s="14"/>
      <c r="AT939" s="1"/>
      <c r="AU939" s="1"/>
    </row>
    <row r="940" spans="32:47" x14ac:dyDescent="0.3">
      <c r="AF940" s="1"/>
      <c r="AG940" s="1"/>
      <c r="AH940" s="1"/>
      <c r="AI940" s="1"/>
      <c r="AJ940" s="1"/>
      <c r="AK940" s="1"/>
      <c r="AL940" s="1"/>
      <c r="AM940" s="1"/>
      <c r="AN940" s="1"/>
      <c r="AO940" s="1"/>
      <c r="AP940" s="1"/>
      <c r="AQ940" s="1"/>
      <c r="AR940" s="1"/>
      <c r="AS940" s="14"/>
      <c r="AT940" s="1"/>
      <c r="AU940" s="1"/>
    </row>
    <row r="941" spans="32:47" x14ac:dyDescent="0.3">
      <c r="AF941" s="1"/>
      <c r="AG941" s="1"/>
      <c r="AH941" s="1"/>
      <c r="AI941" s="1"/>
      <c r="AJ941" s="1"/>
      <c r="AK941" s="1"/>
      <c r="AL941" s="1"/>
      <c r="AM941" s="1"/>
      <c r="AN941" s="1"/>
      <c r="AO941" s="1"/>
      <c r="AP941" s="1"/>
      <c r="AQ941" s="1"/>
      <c r="AR941" s="1"/>
      <c r="AS941" s="14"/>
      <c r="AT941" s="1"/>
      <c r="AU941" s="1"/>
    </row>
    <row r="942" spans="32:47" x14ac:dyDescent="0.3">
      <c r="AF942" s="1"/>
      <c r="AG942" s="1"/>
      <c r="AH942" s="1"/>
      <c r="AI942" s="1"/>
      <c r="AJ942" s="1"/>
      <c r="AK942" s="1"/>
      <c r="AL942" s="1"/>
      <c r="AM942" s="1"/>
      <c r="AN942" s="1"/>
      <c r="AO942" s="1"/>
      <c r="AP942" s="1"/>
      <c r="AQ942" s="1"/>
      <c r="AR942" s="1"/>
      <c r="AS942" s="14"/>
      <c r="AT942" s="1"/>
      <c r="AU942" s="1"/>
    </row>
    <row r="943" spans="32:47" x14ac:dyDescent="0.3">
      <c r="AF943" s="1"/>
      <c r="AG943" s="1"/>
      <c r="AH943" s="1"/>
      <c r="AI943" s="1"/>
      <c r="AJ943" s="1"/>
      <c r="AK943" s="1"/>
      <c r="AL943" s="1"/>
      <c r="AM943" s="1"/>
      <c r="AN943" s="1"/>
      <c r="AO943" s="1"/>
      <c r="AP943" s="1"/>
      <c r="AQ943" s="1"/>
      <c r="AR943" s="1"/>
      <c r="AS943" s="14"/>
      <c r="AT943" s="1"/>
      <c r="AU943" s="1"/>
    </row>
    <row r="944" spans="32:47" x14ac:dyDescent="0.3">
      <c r="AF944" s="1"/>
      <c r="AG944" s="1"/>
      <c r="AH944" s="1"/>
      <c r="AI944" s="1"/>
      <c r="AJ944" s="1"/>
      <c r="AK944" s="1"/>
      <c r="AL944" s="1"/>
      <c r="AM944" s="1"/>
      <c r="AN944" s="1"/>
      <c r="AO944" s="1"/>
      <c r="AP944" s="1"/>
      <c r="AQ944" s="1"/>
      <c r="AR944" s="1"/>
      <c r="AS944" s="14"/>
      <c r="AT944" s="1"/>
      <c r="AU944" s="1"/>
    </row>
    <row r="945" spans="32:47" x14ac:dyDescent="0.3">
      <c r="AF945" s="1"/>
      <c r="AG945" s="1"/>
      <c r="AH945" s="1"/>
      <c r="AI945" s="1"/>
      <c r="AJ945" s="1"/>
      <c r="AK945" s="1"/>
      <c r="AL945" s="1"/>
      <c r="AM945" s="1"/>
      <c r="AN945" s="1"/>
      <c r="AO945" s="1"/>
      <c r="AP945" s="1"/>
      <c r="AQ945" s="1"/>
      <c r="AR945" s="1"/>
      <c r="AS945" s="14"/>
      <c r="AT945" s="1"/>
      <c r="AU945" s="1"/>
    </row>
    <row r="946" spans="32:47" x14ac:dyDescent="0.3">
      <c r="AF946" s="1"/>
      <c r="AG946" s="1"/>
      <c r="AH946" s="1"/>
      <c r="AI946" s="1"/>
      <c r="AJ946" s="1"/>
      <c r="AK946" s="1"/>
      <c r="AL946" s="1"/>
      <c r="AM946" s="1"/>
      <c r="AN946" s="1"/>
      <c r="AO946" s="1"/>
      <c r="AP946" s="1"/>
      <c r="AQ946" s="1"/>
      <c r="AR946" s="1"/>
      <c r="AS946" s="14"/>
      <c r="AT946" s="1"/>
      <c r="AU946" s="1"/>
    </row>
    <row r="947" spans="32:47" x14ac:dyDescent="0.3">
      <c r="AF947" s="1"/>
      <c r="AG947" s="1"/>
      <c r="AH947" s="1"/>
      <c r="AI947" s="1"/>
      <c r="AJ947" s="1"/>
      <c r="AK947" s="1"/>
      <c r="AL947" s="1"/>
      <c r="AM947" s="1"/>
      <c r="AN947" s="1"/>
      <c r="AO947" s="1"/>
      <c r="AP947" s="1"/>
      <c r="AQ947" s="1"/>
      <c r="AR947" s="1"/>
      <c r="AS947" s="14"/>
      <c r="AT947" s="1"/>
      <c r="AU947" s="1"/>
    </row>
    <row r="948" spans="32:47" x14ac:dyDescent="0.3">
      <c r="AF948" s="1"/>
      <c r="AG948" s="1"/>
      <c r="AH948" s="1"/>
      <c r="AI948" s="1"/>
      <c r="AJ948" s="1"/>
      <c r="AK948" s="1"/>
      <c r="AL948" s="1"/>
      <c r="AM948" s="1"/>
      <c r="AN948" s="1"/>
      <c r="AO948" s="1"/>
      <c r="AP948" s="1"/>
      <c r="AQ948" s="1"/>
      <c r="AR948" s="1"/>
      <c r="AS948" s="14"/>
      <c r="AT948" s="1"/>
      <c r="AU948" s="1"/>
    </row>
    <row r="949" spans="32:47" x14ac:dyDescent="0.3">
      <c r="AF949" s="1"/>
      <c r="AG949" s="1"/>
      <c r="AH949" s="1"/>
      <c r="AI949" s="1"/>
      <c r="AJ949" s="1"/>
      <c r="AK949" s="1"/>
      <c r="AL949" s="1"/>
      <c r="AM949" s="1"/>
      <c r="AN949" s="1"/>
      <c r="AO949" s="1"/>
      <c r="AP949" s="1"/>
      <c r="AQ949" s="1"/>
      <c r="AR949" s="1"/>
      <c r="AS949" s="14"/>
      <c r="AT949" s="1"/>
      <c r="AU949" s="1"/>
    </row>
    <row r="950" spans="32:47" x14ac:dyDescent="0.3">
      <c r="AF950" s="1"/>
      <c r="AG950" s="1"/>
      <c r="AH950" s="1"/>
      <c r="AI950" s="1"/>
      <c r="AJ950" s="1"/>
      <c r="AK950" s="1"/>
      <c r="AL950" s="1"/>
      <c r="AM950" s="1"/>
      <c r="AN950" s="1"/>
      <c r="AO950" s="1"/>
      <c r="AP950" s="1"/>
      <c r="AQ950" s="1"/>
      <c r="AR950" s="1"/>
      <c r="AS950" s="14"/>
      <c r="AT950" s="1"/>
      <c r="AU950" s="1"/>
    </row>
    <row r="951" spans="32:47" x14ac:dyDescent="0.3">
      <c r="AF951" s="1"/>
      <c r="AG951" s="1"/>
      <c r="AH951" s="1"/>
      <c r="AI951" s="1"/>
      <c r="AJ951" s="1"/>
      <c r="AK951" s="1"/>
      <c r="AL951" s="1"/>
      <c r="AM951" s="1"/>
      <c r="AN951" s="1"/>
      <c r="AO951" s="1"/>
      <c r="AP951" s="1"/>
      <c r="AQ951" s="1"/>
      <c r="AR951" s="1"/>
      <c r="AS951" s="14"/>
      <c r="AT951" s="1"/>
      <c r="AU951" s="1"/>
    </row>
    <row r="952" spans="32:47" x14ac:dyDescent="0.3">
      <c r="AF952" s="1"/>
      <c r="AG952" s="1"/>
      <c r="AH952" s="1"/>
      <c r="AI952" s="1"/>
      <c r="AJ952" s="1"/>
      <c r="AK952" s="1"/>
      <c r="AL952" s="1"/>
      <c r="AM952" s="1"/>
      <c r="AN952" s="1"/>
      <c r="AO952" s="1"/>
      <c r="AP952" s="1"/>
      <c r="AQ952" s="1"/>
      <c r="AR952" s="1"/>
      <c r="AS952" s="14"/>
      <c r="AT952" s="1"/>
      <c r="AU952" s="1"/>
    </row>
    <row r="953" spans="32:47" x14ac:dyDescent="0.3">
      <c r="AF953" s="1"/>
      <c r="AG953" s="1"/>
      <c r="AH953" s="1"/>
      <c r="AI953" s="1"/>
      <c r="AJ953" s="1"/>
      <c r="AK953" s="1"/>
      <c r="AL953" s="1"/>
      <c r="AM953" s="1"/>
      <c r="AN953" s="1"/>
      <c r="AO953" s="1"/>
      <c r="AP953" s="1"/>
      <c r="AQ953" s="1"/>
      <c r="AR953" s="1"/>
      <c r="AS953" s="14"/>
      <c r="AT953" s="1"/>
      <c r="AU953" s="1"/>
    </row>
    <row r="954" spans="32:47" x14ac:dyDescent="0.3">
      <c r="AF954" s="1"/>
      <c r="AG954" s="1"/>
      <c r="AH954" s="1"/>
      <c r="AI954" s="1"/>
      <c r="AJ954" s="1"/>
      <c r="AK954" s="1"/>
      <c r="AL954" s="1"/>
      <c r="AM954" s="1"/>
      <c r="AN954" s="1"/>
      <c r="AO954" s="1"/>
      <c r="AP954" s="1"/>
      <c r="AQ954" s="1"/>
      <c r="AR954" s="1"/>
      <c r="AS954" s="14"/>
      <c r="AT954" s="1"/>
      <c r="AU954" s="1"/>
    </row>
    <row r="955" spans="32:47" x14ac:dyDescent="0.3">
      <c r="AF955" s="1"/>
      <c r="AG955" s="1"/>
      <c r="AH955" s="1"/>
      <c r="AI955" s="1"/>
      <c r="AJ955" s="1"/>
      <c r="AK955" s="1"/>
      <c r="AL955" s="1"/>
      <c r="AM955" s="1"/>
      <c r="AN955" s="1"/>
      <c r="AO955" s="1"/>
      <c r="AP955" s="1"/>
      <c r="AQ955" s="1"/>
      <c r="AR955" s="1"/>
      <c r="AS955" s="14"/>
      <c r="AT955" s="1"/>
      <c r="AU955" s="1"/>
    </row>
    <row r="956" spans="32:47" x14ac:dyDescent="0.3">
      <c r="AF956" s="1"/>
      <c r="AG956" s="1"/>
      <c r="AH956" s="1"/>
      <c r="AI956" s="1"/>
      <c r="AJ956" s="1"/>
      <c r="AK956" s="1"/>
      <c r="AL956" s="1"/>
      <c r="AM956" s="1"/>
      <c r="AN956" s="1"/>
      <c r="AO956" s="1"/>
      <c r="AP956" s="1"/>
      <c r="AQ956" s="1"/>
      <c r="AR956" s="1"/>
      <c r="AS956" s="14"/>
      <c r="AT956" s="1"/>
      <c r="AU956" s="1"/>
    </row>
    <row r="957" spans="32:47" x14ac:dyDescent="0.3">
      <c r="AF957" s="1"/>
      <c r="AG957" s="1"/>
      <c r="AH957" s="1"/>
      <c r="AI957" s="1"/>
      <c r="AJ957" s="1"/>
      <c r="AK957" s="1"/>
      <c r="AL957" s="1"/>
      <c r="AM957" s="1"/>
      <c r="AN957" s="1"/>
      <c r="AO957" s="1"/>
      <c r="AP957" s="1"/>
      <c r="AQ957" s="1"/>
      <c r="AR957" s="1"/>
      <c r="AS957" s="14"/>
      <c r="AT957" s="1"/>
      <c r="AU957" s="1"/>
    </row>
    <row r="958" spans="32:47" x14ac:dyDescent="0.3">
      <c r="AF958" s="1"/>
      <c r="AG958" s="1"/>
      <c r="AH958" s="1"/>
      <c r="AI958" s="1"/>
      <c r="AJ958" s="1"/>
      <c r="AK958" s="1"/>
      <c r="AL958" s="1"/>
      <c r="AM958" s="1"/>
      <c r="AN958" s="1"/>
      <c r="AO958" s="1"/>
      <c r="AP958" s="1"/>
      <c r="AQ958" s="1"/>
      <c r="AR958" s="1"/>
      <c r="AS958" s="14"/>
      <c r="AT958" s="1"/>
      <c r="AU958" s="1"/>
    </row>
    <row r="959" spans="32:47" x14ac:dyDescent="0.3">
      <c r="AF959" s="1"/>
      <c r="AG959" s="1"/>
      <c r="AH959" s="1"/>
      <c r="AI959" s="1"/>
      <c r="AJ959" s="1"/>
      <c r="AK959" s="1"/>
      <c r="AL959" s="1"/>
      <c r="AM959" s="1"/>
      <c r="AN959" s="1"/>
      <c r="AO959" s="1"/>
      <c r="AP959" s="1"/>
      <c r="AQ959" s="1"/>
      <c r="AR959" s="1"/>
      <c r="AS959" s="14"/>
      <c r="AT959" s="1"/>
      <c r="AU959" s="1"/>
    </row>
    <row r="960" spans="32:47" x14ac:dyDescent="0.3">
      <c r="AF960" s="1"/>
      <c r="AG960" s="1"/>
      <c r="AH960" s="1"/>
      <c r="AI960" s="1"/>
      <c r="AJ960" s="1"/>
      <c r="AK960" s="1"/>
      <c r="AL960" s="1"/>
      <c r="AM960" s="1"/>
      <c r="AN960" s="1"/>
      <c r="AO960" s="1"/>
      <c r="AP960" s="1"/>
      <c r="AQ960" s="1"/>
      <c r="AR960" s="1"/>
      <c r="AS960" s="14"/>
      <c r="AT960" s="1"/>
      <c r="AU960" s="1"/>
    </row>
    <row r="961" spans="32:47" x14ac:dyDescent="0.3">
      <c r="AF961" s="1"/>
      <c r="AG961" s="1"/>
      <c r="AH961" s="1"/>
      <c r="AI961" s="1"/>
      <c r="AJ961" s="1"/>
      <c r="AK961" s="1"/>
      <c r="AL961" s="1"/>
      <c r="AM961" s="1"/>
      <c r="AN961" s="1"/>
      <c r="AO961" s="1"/>
      <c r="AP961" s="1"/>
      <c r="AQ961" s="1"/>
      <c r="AR961" s="1"/>
      <c r="AS961" s="14"/>
      <c r="AT961" s="1"/>
      <c r="AU961" s="1"/>
    </row>
    <row r="962" spans="32:47" x14ac:dyDescent="0.3">
      <c r="AF962" s="1"/>
      <c r="AG962" s="1"/>
      <c r="AH962" s="1"/>
      <c r="AI962" s="1"/>
      <c r="AJ962" s="1"/>
      <c r="AK962" s="1"/>
      <c r="AL962" s="1"/>
      <c r="AM962" s="1"/>
      <c r="AN962" s="1"/>
      <c r="AO962" s="1"/>
      <c r="AP962" s="1"/>
      <c r="AQ962" s="1"/>
      <c r="AR962" s="1"/>
      <c r="AS962" s="14"/>
      <c r="AT962" s="1"/>
      <c r="AU962" s="1"/>
    </row>
    <row r="963" spans="32:47" x14ac:dyDescent="0.3">
      <c r="AF963" s="1"/>
      <c r="AG963" s="1"/>
      <c r="AH963" s="1"/>
      <c r="AI963" s="1"/>
      <c r="AJ963" s="1"/>
      <c r="AK963" s="1"/>
      <c r="AL963" s="1"/>
      <c r="AM963" s="1"/>
      <c r="AN963" s="1"/>
      <c r="AO963" s="1"/>
      <c r="AP963" s="1"/>
      <c r="AQ963" s="1"/>
      <c r="AR963" s="1"/>
      <c r="AS963" s="14"/>
      <c r="AT963" s="1"/>
      <c r="AU963" s="1"/>
    </row>
    <row r="964" spans="32:47" x14ac:dyDescent="0.3">
      <c r="AF964" s="1"/>
      <c r="AG964" s="1"/>
      <c r="AH964" s="1"/>
      <c r="AI964" s="1"/>
      <c r="AJ964" s="1"/>
      <c r="AK964" s="1"/>
      <c r="AL964" s="1"/>
      <c r="AM964" s="1"/>
      <c r="AN964" s="1"/>
      <c r="AO964" s="1"/>
      <c r="AP964" s="1"/>
      <c r="AQ964" s="1"/>
      <c r="AR964" s="1"/>
      <c r="AS964" s="14"/>
      <c r="AT964" s="1"/>
      <c r="AU964" s="1"/>
    </row>
    <row r="965" spans="32:47" x14ac:dyDescent="0.3">
      <c r="AF965" s="1"/>
      <c r="AG965" s="1"/>
      <c r="AH965" s="1"/>
      <c r="AI965" s="1"/>
      <c r="AJ965" s="1"/>
      <c r="AK965" s="1"/>
      <c r="AL965" s="1"/>
      <c r="AM965" s="1"/>
      <c r="AN965" s="1"/>
      <c r="AO965" s="1"/>
      <c r="AP965" s="1"/>
      <c r="AQ965" s="1"/>
      <c r="AR965" s="1"/>
      <c r="AS965" s="14"/>
      <c r="AT965" s="1"/>
      <c r="AU965" s="1"/>
    </row>
    <row r="966" spans="32:47" x14ac:dyDescent="0.3">
      <c r="AF966" s="1"/>
      <c r="AG966" s="1"/>
      <c r="AH966" s="1"/>
      <c r="AI966" s="1"/>
      <c r="AJ966" s="1"/>
      <c r="AK966" s="1"/>
      <c r="AL966" s="1"/>
      <c r="AM966" s="1"/>
      <c r="AN966" s="1"/>
      <c r="AO966" s="1"/>
      <c r="AP966" s="1"/>
      <c r="AQ966" s="1"/>
      <c r="AR966" s="1"/>
      <c r="AS966" s="14"/>
      <c r="AT966" s="1"/>
      <c r="AU966" s="1"/>
    </row>
    <row r="967" spans="32:47" x14ac:dyDescent="0.3">
      <c r="AF967" s="1"/>
      <c r="AG967" s="1"/>
      <c r="AH967" s="1"/>
      <c r="AI967" s="1"/>
      <c r="AJ967" s="1"/>
      <c r="AK967" s="1"/>
      <c r="AL967" s="1"/>
      <c r="AM967" s="1"/>
      <c r="AN967" s="1"/>
      <c r="AO967" s="1"/>
      <c r="AP967" s="1"/>
      <c r="AQ967" s="1"/>
      <c r="AR967" s="1"/>
      <c r="AS967" s="14"/>
      <c r="AT967" s="1"/>
      <c r="AU967" s="1"/>
    </row>
    <row r="968" spans="32:47" x14ac:dyDescent="0.3">
      <c r="AF968" s="1"/>
      <c r="AG968" s="1"/>
      <c r="AH968" s="1"/>
      <c r="AI968" s="1"/>
      <c r="AJ968" s="1"/>
      <c r="AK968" s="1"/>
      <c r="AL968" s="1"/>
      <c r="AM968" s="1"/>
      <c r="AN968" s="1"/>
      <c r="AO968" s="1"/>
      <c r="AP968" s="1"/>
      <c r="AQ968" s="1"/>
      <c r="AR968" s="1"/>
      <c r="AS968" s="14"/>
      <c r="AT968" s="1"/>
      <c r="AU968" s="1"/>
    </row>
    <row r="969" spans="32:47" x14ac:dyDescent="0.3">
      <c r="AF969" s="1"/>
      <c r="AG969" s="1"/>
      <c r="AH969" s="1"/>
      <c r="AI969" s="1"/>
      <c r="AJ969" s="1"/>
      <c r="AK969" s="1"/>
      <c r="AL969" s="1"/>
      <c r="AM969" s="1"/>
      <c r="AN969" s="1"/>
      <c r="AO969" s="1"/>
      <c r="AP969" s="1"/>
      <c r="AQ969" s="1"/>
      <c r="AR969" s="1"/>
      <c r="AS969" s="14"/>
      <c r="AT969" s="1"/>
      <c r="AU969" s="1"/>
    </row>
    <row r="970" spans="32:47" x14ac:dyDescent="0.3">
      <c r="AF970" s="1"/>
      <c r="AG970" s="1"/>
      <c r="AH970" s="1"/>
      <c r="AI970" s="1"/>
      <c r="AJ970" s="1"/>
      <c r="AK970" s="1"/>
      <c r="AL970" s="1"/>
      <c r="AM970" s="1"/>
      <c r="AN970" s="1"/>
      <c r="AO970" s="1"/>
      <c r="AP970" s="1"/>
      <c r="AQ970" s="1"/>
      <c r="AR970" s="1"/>
      <c r="AS970" s="14"/>
      <c r="AT970" s="1"/>
      <c r="AU970" s="1"/>
    </row>
    <row r="971" spans="32:47" x14ac:dyDescent="0.3">
      <c r="AF971" s="1"/>
      <c r="AG971" s="1"/>
      <c r="AH971" s="1"/>
      <c r="AI971" s="1"/>
      <c r="AJ971" s="1"/>
      <c r="AK971" s="1"/>
      <c r="AL971" s="1"/>
      <c r="AM971" s="1"/>
      <c r="AN971" s="1"/>
      <c r="AO971" s="1"/>
      <c r="AP971" s="1"/>
      <c r="AQ971" s="1"/>
      <c r="AR971" s="1"/>
      <c r="AS971" s="14"/>
      <c r="AT971" s="1"/>
      <c r="AU971" s="1"/>
    </row>
    <row r="972" spans="32:47" x14ac:dyDescent="0.3">
      <c r="AF972" s="1"/>
      <c r="AG972" s="1"/>
      <c r="AH972" s="1"/>
      <c r="AI972" s="1"/>
      <c r="AJ972" s="1"/>
      <c r="AK972" s="1"/>
      <c r="AL972" s="1"/>
      <c r="AM972" s="1"/>
      <c r="AN972" s="1"/>
      <c r="AO972" s="1"/>
      <c r="AP972" s="1"/>
      <c r="AQ972" s="1"/>
      <c r="AR972" s="1"/>
      <c r="AS972" s="14"/>
      <c r="AT972" s="1"/>
      <c r="AU972" s="1"/>
    </row>
    <row r="973" spans="32:47" x14ac:dyDescent="0.3">
      <c r="AF973" s="1"/>
      <c r="AG973" s="1"/>
      <c r="AH973" s="1"/>
      <c r="AI973" s="1"/>
      <c r="AJ973" s="1"/>
      <c r="AK973" s="1"/>
      <c r="AL973" s="1"/>
      <c r="AM973" s="1"/>
      <c r="AN973" s="1"/>
      <c r="AO973" s="1"/>
      <c r="AP973" s="1"/>
      <c r="AQ973" s="1"/>
      <c r="AR973" s="1"/>
      <c r="AS973" s="14"/>
      <c r="AT973" s="1"/>
      <c r="AU973" s="1"/>
    </row>
    <row r="974" spans="32:47" x14ac:dyDescent="0.3">
      <c r="AF974" s="1"/>
      <c r="AG974" s="1"/>
      <c r="AH974" s="1"/>
      <c r="AI974" s="1"/>
      <c r="AJ974" s="1"/>
      <c r="AK974" s="1"/>
      <c r="AL974" s="1"/>
      <c r="AM974" s="1"/>
      <c r="AN974" s="1"/>
      <c r="AO974" s="1"/>
      <c r="AP974" s="1"/>
      <c r="AQ974" s="1"/>
      <c r="AR974" s="1"/>
      <c r="AS974" s="14"/>
      <c r="AT974" s="1"/>
      <c r="AU974" s="1"/>
    </row>
    <row r="975" spans="32:47" x14ac:dyDescent="0.3">
      <c r="AF975" s="1"/>
      <c r="AG975" s="1"/>
      <c r="AH975" s="1"/>
      <c r="AI975" s="1"/>
      <c r="AJ975" s="1"/>
      <c r="AK975" s="1"/>
      <c r="AL975" s="1"/>
      <c r="AM975" s="1"/>
      <c r="AN975" s="1"/>
      <c r="AO975" s="1"/>
      <c r="AP975" s="1"/>
      <c r="AQ975" s="1"/>
      <c r="AR975" s="1"/>
      <c r="AS975" s="14"/>
      <c r="AT975" s="1"/>
      <c r="AU975" s="1"/>
    </row>
    <row r="976" spans="32:47" x14ac:dyDescent="0.3">
      <c r="AF976" s="1"/>
      <c r="AG976" s="1"/>
      <c r="AH976" s="1"/>
      <c r="AI976" s="1"/>
      <c r="AJ976" s="1"/>
      <c r="AK976" s="1"/>
      <c r="AL976" s="1"/>
      <c r="AM976" s="1"/>
      <c r="AN976" s="1"/>
      <c r="AO976" s="1"/>
      <c r="AP976" s="1"/>
      <c r="AQ976" s="1"/>
      <c r="AR976" s="1"/>
      <c r="AS976" s="14"/>
      <c r="AT976" s="1"/>
      <c r="AU976" s="1"/>
    </row>
    <row r="977" spans="32:47" x14ac:dyDescent="0.3">
      <c r="AF977" s="1"/>
      <c r="AG977" s="1"/>
      <c r="AH977" s="1"/>
      <c r="AI977" s="1"/>
      <c r="AJ977" s="1"/>
      <c r="AK977" s="1"/>
      <c r="AL977" s="1"/>
      <c r="AM977" s="1"/>
      <c r="AN977" s="1"/>
      <c r="AO977" s="1"/>
      <c r="AP977" s="1"/>
      <c r="AQ977" s="1"/>
      <c r="AR977" s="1"/>
      <c r="AS977" s="14"/>
      <c r="AT977" s="1"/>
      <c r="AU977" s="1"/>
    </row>
    <row r="978" spans="32:47" x14ac:dyDescent="0.3">
      <c r="AF978" s="1"/>
      <c r="AG978" s="1"/>
      <c r="AH978" s="1"/>
      <c r="AI978" s="1"/>
      <c r="AJ978" s="1"/>
      <c r="AK978" s="1"/>
      <c r="AL978" s="1"/>
      <c r="AM978" s="1"/>
      <c r="AN978" s="1"/>
      <c r="AO978" s="1"/>
      <c r="AP978" s="1"/>
      <c r="AQ978" s="1"/>
      <c r="AR978" s="1"/>
      <c r="AS978" s="14"/>
      <c r="AT978" s="1"/>
      <c r="AU978" s="1"/>
    </row>
    <row r="979" spans="32:47" x14ac:dyDescent="0.3">
      <c r="AF979" s="1"/>
      <c r="AG979" s="1"/>
      <c r="AH979" s="1"/>
      <c r="AI979" s="1"/>
      <c r="AJ979" s="1"/>
      <c r="AK979" s="1"/>
      <c r="AL979" s="1"/>
      <c r="AM979" s="1"/>
      <c r="AN979" s="1"/>
      <c r="AO979" s="1"/>
      <c r="AP979" s="1"/>
      <c r="AQ979" s="1"/>
      <c r="AR979" s="1"/>
      <c r="AS979" s="14"/>
      <c r="AT979" s="1"/>
      <c r="AU979" s="1"/>
    </row>
    <row r="980" spans="32:47" x14ac:dyDescent="0.3">
      <c r="AF980" s="1"/>
      <c r="AG980" s="1"/>
      <c r="AH980" s="1"/>
      <c r="AI980" s="1"/>
      <c r="AJ980" s="1"/>
      <c r="AK980" s="1"/>
      <c r="AL980" s="1"/>
      <c r="AM980" s="1"/>
      <c r="AN980" s="1"/>
      <c r="AO980" s="1"/>
      <c r="AP980" s="1"/>
      <c r="AQ980" s="1"/>
      <c r="AR980" s="1"/>
      <c r="AS980" s="14"/>
      <c r="AT980" s="1"/>
      <c r="AU980" s="1"/>
    </row>
    <row r="981" spans="32:47" x14ac:dyDescent="0.3">
      <c r="AF981" s="1"/>
      <c r="AG981" s="1"/>
      <c r="AH981" s="1"/>
      <c r="AI981" s="1"/>
      <c r="AJ981" s="1"/>
      <c r="AK981" s="1"/>
      <c r="AL981" s="1"/>
      <c r="AM981" s="1"/>
      <c r="AN981" s="1"/>
      <c r="AO981" s="1"/>
      <c r="AP981" s="1"/>
      <c r="AQ981" s="1"/>
      <c r="AR981" s="1"/>
      <c r="AS981" s="14"/>
      <c r="AT981" s="1"/>
      <c r="AU981" s="1"/>
    </row>
    <row r="982" spans="32:47" x14ac:dyDescent="0.3">
      <c r="AF982" s="1"/>
      <c r="AG982" s="1"/>
      <c r="AH982" s="1"/>
      <c r="AI982" s="1"/>
      <c r="AJ982" s="1"/>
      <c r="AK982" s="1"/>
      <c r="AL982" s="1"/>
      <c r="AM982" s="1"/>
      <c r="AN982" s="1"/>
      <c r="AO982" s="1"/>
      <c r="AP982" s="1"/>
      <c r="AQ982" s="1"/>
      <c r="AR982" s="1"/>
      <c r="AS982" s="14"/>
      <c r="AT982" s="1"/>
      <c r="AU982" s="1"/>
    </row>
    <row r="983" spans="32:47" x14ac:dyDescent="0.3">
      <c r="AF983" s="1"/>
      <c r="AG983" s="1"/>
      <c r="AH983" s="1"/>
      <c r="AI983" s="1"/>
      <c r="AJ983" s="1"/>
      <c r="AK983" s="1"/>
      <c r="AL983" s="1"/>
      <c r="AM983" s="1"/>
      <c r="AN983" s="1"/>
      <c r="AO983" s="1"/>
      <c r="AP983" s="1"/>
      <c r="AQ983" s="1"/>
      <c r="AR983" s="1"/>
      <c r="AS983" s="14"/>
      <c r="AT983" s="1"/>
      <c r="AU983" s="1"/>
    </row>
    <row r="984" spans="32:47" x14ac:dyDescent="0.3">
      <c r="AF984" s="1"/>
      <c r="AG984" s="1"/>
      <c r="AH984" s="1"/>
      <c r="AI984" s="1"/>
      <c r="AJ984" s="1"/>
      <c r="AK984" s="1"/>
      <c r="AL984" s="1"/>
      <c r="AM984" s="1"/>
      <c r="AN984" s="1"/>
      <c r="AO984" s="1"/>
      <c r="AP984" s="1"/>
      <c r="AQ984" s="1"/>
      <c r="AR984" s="1"/>
      <c r="AS984" s="14"/>
      <c r="AT984" s="1"/>
      <c r="AU984" s="1"/>
    </row>
    <row r="985" spans="32:47" x14ac:dyDescent="0.3">
      <c r="AF985" s="1"/>
      <c r="AG985" s="1"/>
      <c r="AH985" s="1"/>
      <c r="AI985" s="1"/>
      <c r="AJ985" s="1"/>
      <c r="AK985" s="1"/>
      <c r="AL985" s="1"/>
      <c r="AM985" s="1"/>
      <c r="AN985" s="1"/>
      <c r="AO985" s="1"/>
      <c r="AP985" s="1"/>
      <c r="AQ985" s="1"/>
      <c r="AR985" s="1"/>
      <c r="AS985" s="14"/>
      <c r="AT985" s="1"/>
      <c r="AU985" s="1"/>
    </row>
    <row r="986" spans="32:47" x14ac:dyDescent="0.3">
      <c r="AF986" s="1"/>
      <c r="AG986" s="1"/>
      <c r="AH986" s="1"/>
      <c r="AI986" s="1"/>
      <c r="AJ986" s="1"/>
      <c r="AK986" s="1"/>
      <c r="AL986" s="1"/>
      <c r="AM986" s="1"/>
      <c r="AN986" s="1"/>
      <c r="AO986" s="1"/>
      <c r="AP986" s="1"/>
      <c r="AQ986" s="1"/>
      <c r="AR986" s="1"/>
      <c r="AS986" s="14"/>
      <c r="AT986" s="1"/>
      <c r="AU986" s="1"/>
    </row>
    <row r="987" spans="32:47" x14ac:dyDescent="0.3">
      <c r="AF987" s="1"/>
      <c r="AG987" s="1"/>
      <c r="AH987" s="1"/>
      <c r="AI987" s="1"/>
      <c r="AJ987" s="1"/>
      <c r="AK987" s="1"/>
      <c r="AL987" s="1"/>
      <c r="AM987" s="1"/>
      <c r="AN987" s="1"/>
      <c r="AO987" s="1"/>
      <c r="AP987" s="1"/>
      <c r="AQ987" s="1"/>
      <c r="AR987" s="1"/>
      <c r="AS987" s="14"/>
      <c r="AT987" s="1"/>
      <c r="AU987" s="1"/>
    </row>
    <row r="988" spans="32:47" x14ac:dyDescent="0.3">
      <c r="AF988" s="1"/>
      <c r="AG988" s="1"/>
      <c r="AH988" s="1"/>
      <c r="AI988" s="1"/>
      <c r="AJ988" s="1"/>
      <c r="AK988" s="1"/>
      <c r="AL988" s="1"/>
      <c r="AM988" s="1"/>
      <c r="AN988" s="1"/>
      <c r="AO988" s="1"/>
      <c r="AP988" s="1"/>
      <c r="AQ988" s="1"/>
      <c r="AR988" s="1"/>
      <c r="AS988" s="14"/>
      <c r="AT988" s="1"/>
      <c r="AU988" s="1"/>
    </row>
    <row r="989" spans="32:47" x14ac:dyDescent="0.3">
      <c r="AF989" s="1"/>
      <c r="AG989" s="1"/>
      <c r="AH989" s="1"/>
      <c r="AI989" s="1"/>
      <c r="AJ989" s="1"/>
      <c r="AK989" s="1"/>
      <c r="AL989" s="1"/>
      <c r="AM989" s="1"/>
      <c r="AN989" s="1"/>
      <c r="AO989" s="1"/>
      <c r="AP989" s="1"/>
      <c r="AQ989" s="1"/>
      <c r="AR989" s="1"/>
      <c r="AS989" s="14"/>
      <c r="AT989" s="1"/>
      <c r="AU989" s="1"/>
    </row>
    <row r="990" spans="32:47" x14ac:dyDescent="0.3">
      <c r="AF990" s="1"/>
      <c r="AG990" s="1"/>
      <c r="AH990" s="1"/>
      <c r="AI990" s="1"/>
      <c r="AJ990" s="1"/>
      <c r="AK990" s="1"/>
      <c r="AL990" s="1"/>
      <c r="AM990" s="1"/>
      <c r="AN990" s="1"/>
      <c r="AO990" s="1"/>
      <c r="AP990" s="1"/>
      <c r="AQ990" s="1"/>
      <c r="AR990" s="1"/>
      <c r="AS990" s="14"/>
      <c r="AT990" s="1"/>
      <c r="AU990" s="1"/>
    </row>
    <row r="991" spans="32:47" x14ac:dyDescent="0.3">
      <c r="AF991" s="1"/>
      <c r="AG991" s="1"/>
      <c r="AH991" s="1"/>
      <c r="AI991" s="1"/>
      <c r="AJ991" s="1"/>
      <c r="AK991" s="1"/>
      <c r="AL991" s="1"/>
      <c r="AM991" s="1"/>
      <c r="AN991" s="1"/>
      <c r="AO991" s="1"/>
      <c r="AP991" s="1"/>
      <c r="AQ991" s="1"/>
      <c r="AR991" s="1"/>
      <c r="AS991" s="14"/>
      <c r="AT991" s="1"/>
      <c r="AU991" s="1"/>
    </row>
    <row r="992" spans="32:47" x14ac:dyDescent="0.3">
      <c r="AF992" s="1"/>
      <c r="AG992" s="1"/>
      <c r="AH992" s="1"/>
      <c r="AI992" s="1"/>
      <c r="AJ992" s="1"/>
      <c r="AK992" s="1"/>
      <c r="AL992" s="1"/>
      <c r="AM992" s="1"/>
      <c r="AN992" s="1"/>
      <c r="AO992" s="1"/>
      <c r="AP992" s="1"/>
      <c r="AQ992" s="1"/>
      <c r="AR992" s="1"/>
      <c r="AS992" s="14"/>
      <c r="AT992" s="1"/>
      <c r="AU992" s="1"/>
    </row>
    <row r="993" spans="32:47" x14ac:dyDescent="0.3">
      <c r="AF993" s="1"/>
      <c r="AG993" s="1"/>
      <c r="AH993" s="1"/>
      <c r="AI993" s="1"/>
      <c r="AJ993" s="1"/>
      <c r="AK993" s="1"/>
      <c r="AL993" s="1"/>
      <c r="AM993" s="1"/>
      <c r="AN993" s="1"/>
      <c r="AO993" s="1"/>
      <c r="AP993" s="1"/>
      <c r="AQ993" s="1"/>
      <c r="AR993" s="1"/>
      <c r="AS993" s="14"/>
      <c r="AT993" s="1"/>
      <c r="AU993" s="1"/>
    </row>
    <row r="994" spans="32:47" x14ac:dyDescent="0.3">
      <c r="AF994" s="1"/>
      <c r="AG994" s="1"/>
      <c r="AH994" s="1"/>
      <c r="AI994" s="1"/>
      <c r="AJ994" s="1"/>
      <c r="AK994" s="1"/>
      <c r="AL994" s="1"/>
      <c r="AM994" s="1"/>
      <c r="AN994" s="1"/>
      <c r="AO994" s="1"/>
      <c r="AP994" s="1"/>
      <c r="AQ994" s="1"/>
      <c r="AR994" s="1"/>
      <c r="AS994" s="14"/>
      <c r="AT994" s="1"/>
      <c r="AU994" s="1"/>
    </row>
    <row r="995" spans="32:47" x14ac:dyDescent="0.3">
      <c r="AF995" s="1"/>
      <c r="AG995" s="1"/>
      <c r="AH995" s="1"/>
      <c r="AI995" s="1"/>
      <c r="AJ995" s="1"/>
      <c r="AK995" s="1"/>
      <c r="AL995" s="1"/>
      <c r="AM995" s="1"/>
      <c r="AN995" s="1"/>
      <c r="AO995" s="1"/>
      <c r="AP995" s="1"/>
      <c r="AQ995" s="1"/>
      <c r="AR995" s="1"/>
      <c r="AS995" s="14"/>
      <c r="AT995" s="1"/>
      <c r="AU995" s="1"/>
    </row>
    <row r="996" spans="32:47" x14ac:dyDescent="0.3">
      <c r="AF996" s="1"/>
      <c r="AG996" s="1"/>
      <c r="AH996" s="1"/>
      <c r="AI996" s="1"/>
      <c r="AJ996" s="1"/>
      <c r="AK996" s="1"/>
      <c r="AL996" s="1"/>
      <c r="AM996" s="1"/>
      <c r="AN996" s="1"/>
      <c r="AO996" s="1"/>
      <c r="AP996" s="1"/>
      <c r="AQ996" s="1"/>
      <c r="AR996" s="1"/>
      <c r="AS996" s="14"/>
      <c r="AT996" s="1"/>
      <c r="AU996" s="1"/>
    </row>
    <row r="997" spans="32:47" x14ac:dyDescent="0.3">
      <c r="AF997" s="1"/>
      <c r="AG997" s="1"/>
      <c r="AH997" s="1"/>
      <c r="AI997" s="1"/>
      <c r="AJ997" s="1"/>
      <c r="AK997" s="1"/>
      <c r="AL997" s="1"/>
      <c r="AM997" s="1"/>
      <c r="AN997" s="1"/>
      <c r="AO997" s="1"/>
      <c r="AP997" s="1"/>
      <c r="AQ997" s="1"/>
      <c r="AR997" s="1"/>
      <c r="AS997" s="14"/>
      <c r="AT997" s="1"/>
      <c r="AU997" s="1"/>
    </row>
    <row r="998" spans="32:47" x14ac:dyDescent="0.3">
      <c r="AF998" s="1"/>
      <c r="AG998" s="1"/>
      <c r="AH998" s="1"/>
      <c r="AI998" s="1"/>
      <c r="AJ998" s="1"/>
      <c r="AK998" s="1"/>
      <c r="AL998" s="1"/>
      <c r="AM998" s="1"/>
      <c r="AN998" s="1"/>
      <c r="AO998" s="1"/>
      <c r="AP998" s="1"/>
      <c r="AQ998" s="1"/>
      <c r="AR998" s="1"/>
      <c r="AS998" s="14"/>
      <c r="AT998" s="1"/>
      <c r="AU998" s="1"/>
    </row>
    <row r="999" spans="32:47" x14ac:dyDescent="0.3">
      <c r="AF999" s="1"/>
      <c r="AG999" s="1"/>
      <c r="AH999" s="1"/>
      <c r="AI999" s="1"/>
      <c r="AJ999" s="1"/>
      <c r="AK999" s="1"/>
      <c r="AL999" s="1"/>
      <c r="AM999" s="1"/>
      <c r="AN999" s="1"/>
      <c r="AO999" s="1"/>
      <c r="AP999" s="1"/>
      <c r="AQ999" s="1"/>
      <c r="AR999" s="1"/>
      <c r="AS999" s="14"/>
      <c r="AT999" s="1"/>
      <c r="AU999" s="1"/>
    </row>
    <row r="1000" spans="32:47" x14ac:dyDescent="0.3">
      <c r="AF1000" s="1"/>
      <c r="AG1000" s="1"/>
      <c r="AH1000" s="1"/>
      <c r="AI1000" s="1"/>
      <c r="AJ1000" s="1"/>
      <c r="AK1000" s="1"/>
      <c r="AL1000" s="1"/>
      <c r="AM1000" s="1"/>
      <c r="AN1000" s="1"/>
      <c r="AO1000" s="1"/>
      <c r="AP1000" s="1"/>
      <c r="AQ1000" s="1"/>
      <c r="AR1000" s="1"/>
      <c r="AS1000" s="14"/>
      <c r="AT1000" s="1"/>
      <c r="AU1000" s="1"/>
    </row>
    <row r="1001" spans="32:47" x14ac:dyDescent="0.3">
      <c r="AF1001" s="1"/>
      <c r="AG1001" s="1"/>
      <c r="AH1001" s="1"/>
      <c r="AI1001" s="1"/>
      <c r="AJ1001" s="1"/>
      <c r="AK1001" s="1"/>
      <c r="AL1001" s="1"/>
      <c r="AM1001" s="1"/>
      <c r="AN1001" s="1"/>
      <c r="AO1001" s="1"/>
      <c r="AP1001" s="1"/>
      <c r="AQ1001" s="1"/>
      <c r="AR1001" s="1"/>
      <c r="AS1001" s="14"/>
      <c r="AT1001" s="1"/>
      <c r="AU1001" s="1"/>
    </row>
    <row r="1002" spans="32:47" x14ac:dyDescent="0.3">
      <c r="AF1002" s="1"/>
      <c r="AG1002" s="1"/>
      <c r="AH1002" s="1"/>
      <c r="AI1002" s="1"/>
      <c r="AJ1002" s="1"/>
      <c r="AK1002" s="1"/>
      <c r="AL1002" s="1"/>
      <c r="AM1002" s="1"/>
      <c r="AN1002" s="1"/>
      <c r="AO1002" s="1"/>
      <c r="AP1002" s="1"/>
      <c r="AQ1002" s="1"/>
      <c r="AR1002" s="1"/>
      <c r="AS1002" s="14"/>
      <c r="AT1002" s="1"/>
      <c r="AU1002" s="1"/>
    </row>
    <row r="1003" spans="32:47" x14ac:dyDescent="0.3">
      <c r="AF1003" s="1"/>
      <c r="AG1003" s="1"/>
      <c r="AH1003" s="1"/>
      <c r="AI1003" s="1"/>
      <c r="AJ1003" s="1"/>
      <c r="AK1003" s="1"/>
      <c r="AL1003" s="1"/>
      <c r="AM1003" s="1"/>
      <c r="AN1003" s="1"/>
      <c r="AO1003" s="1"/>
      <c r="AP1003" s="1"/>
      <c r="AQ1003" s="1"/>
      <c r="AR1003" s="1"/>
      <c r="AS1003" s="14"/>
      <c r="AT1003" s="1"/>
      <c r="AU1003" s="1"/>
    </row>
    <row r="1004" spans="32:47" x14ac:dyDescent="0.3">
      <c r="AF1004" s="1"/>
      <c r="AG1004" s="1"/>
      <c r="AH1004" s="1"/>
      <c r="AI1004" s="1"/>
      <c r="AJ1004" s="1"/>
      <c r="AK1004" s="1"/>
      <c r="AL1004" s="1"/>
      <c r="AM1004" s="1"/>
      <c r="AN1004" s="1"/>
      <c r="AO1004" s="1"/>
      <c r="AP1004" s="1"/>
      <c r="AQ1004" s="1"/>
      <c r="AR1004" s="1"/>
      <c r="AS1004" s="14"/>
      <c r="AT1004" s="1"/>
      <c r="AU1004" s="1"/>
    </row>
    <row r="1005" spans="32:47" x14ac:dyDescent="0.3">
      <c r="AF1005" s="1"/>
      <c r="AG1005" s="1"/>
      <c r="AH1005" s="1"/>
      <c r="AI1005" s="1"/>
      <c r="AJ1005" s="1"/>
      <c r="AK1005" s="1"/>
      <c r="AL1005" s="1"/>
      <c r="AM1005" s="1"/>
      <c r="AN1005" s="1"/>
      <c r="AO1005" s="1"/>
      <c r="AP1005" s="1"/>
      <c r="AQ1005" s="1"/>
      <c r="AR1005" s="1"/>
      <c r="AS1005" s="14"/>
      <c r="AT1005" s="1"/>
      <c r="AU1005" s="1"/>
    </row>
    <row r="1006" spans="32:47" x14ac:dyDescent="0.3">
      <c r="AF1006" s="1"/>
      <c r="AG1006" s="1"/>
      <c r="AH1006" s="1"/>
      <c r="AI1006" s="1"/>
      <c r="AJ1006" s="1"/>
      <c r="AK1006" s="1"/>
      <c r="AL1006" s="1"/>
      <c r="AM1006" s="1"/>
      <c r="AN1006" s="1"/>
      <c r="AO1006" s="1"/>
      <c r="AP1006" s="1"/>
      <c r="AQ1006" s="1"/>
      <c r="AR1006" s="1"/>
      <c r="AS1006" s="14"/>
      <c r="AT1006" s="1"/>
      <c r="AU1006" s="1"/>
    </row>
    <row r="1007" spans="32:47" x14ac:dyDescent="0.3">
      <c r="AF1007" s="1"/>
      <c r="AG1007" s="1"/>
      <c r="AH1007" s="1"/>
      <c r="AI1007" s="1"/>
      <c r="AJ1007" s="1"/>
      <c r="AK1007" s="1"/>
      <c r="AL1007" s="1"/>
      <c r="AM1007" s="1"/>
      <c r="AN1007" s="1"/>
      <c r="AO1007" s="1"/>
      <c r="AP1007" s="1"/>
      <c r="AQ1007" s="1"/>
      <c r="AR1007" s="1"/>
      <c r="AS1007" s="14"/>
      <c r="AT1007" s="1"/>
      <c r="AU1007" s="1"/>
    </row>
    <row r="1008" spans="32:47" x14ac:dyDescent="0.3">
      <c r="AF1008" s="1"/>
      <c r="AG1008" s="1"/>
      <c r="AH1008" s="1"/>
      <c r="AI1008" s="1"/>
      <c r="AJ1008" s="1"/>
      <c r="AK1008" s="1"/>
      <c r="AL1008" s="1"/>
      <c r="AM1008" s="1"/>
      <c r="AN1008" s="1"/>
      <c r="AO1008" s="1"/>
      <c r="AP1008" s="1"/>
      <c r="AQ1008" s="1"/>
      <c r="AR1008" s="1"/>
      <c r="AS1008" s="14"/>
      <c r="AT1008" s="1"/>
      <c r="AU1008" s="1"/>
    </row>
    <row r="1009" spans="32:47" x14ac:dyDescent="0.3">
      <c r="AF1009" s="1"/>
      <c r="AG1009" s="1"/>
      <c r="AH1009" s="1"/>
      <c r="AI1009" s="1"/>
      <c r="AJ1009" s="1"/>
      <c r="AK1009" s="1"/>
      <c r="AL1009" s="1"/>
      <c r="AM1009" s="1"/>
      <c r="AN1009" s="1"/>
      <c r="AO1009" s="1"/>
      <c r="AP1009" s="1"/>
      <c r="AQ1009" s="1"/>
      <c r="AR1009" s="1"/>
      <c r="AS1009" s="14"/>
      <c r="AT1009" s="1"/>
      <c r="AU1009" s="1"/>
    </row>
    <row r="1010" spans="32:47" x14ac:dyDescent="0.3">
      <c r="AF1010" s="1"/>
      <c r="AG1010" s="1"/>
      <c r="AH1010" s="1"/>
      <c r="AI1010" s="1"/>
      <c r="AJ1010" s="1"/>
      <c r="AK1010" s="1"/>
      <c r="AL1010" s="1"/>
      <c r="AM1010" s="1"/>
      <c r="AN1010" s="1"/>
      <c r="AO1010" s="1"/>
      <c r="AP1010" s="1"/>
      <c r="AQ1010" s="1"/>
      <c r="AR1010" s="1"/>
      <c r="AS1010" s="14"/>
      <c r="AT1010" s="1"/>
      <c r="AU1010" s="1"/>
    </row>
    <row r="1011" spans="32:47" x14ac:dyDescent="0.3">
      <c r="AF1011" s="1"/>
      <c r="AG1011" s="1"/>
      <c r="AH1011" s="1"/>
      <c r="AI1011" s="1"/>
      <c r="AJ1011" s="1"/>
      <c r="AK1011" s="1"/>
      <c r="AL1011" s="1"/>
      <c r="AM1011" s="1"/>
      <c r="AN1011" s="1"/>
      <c r="AO1011" s="1"/>
      <c r="AP1011" s="1"/>
      <c r="AQ1011" s="1"/>
      <c r="AR1011" s="1"/>
      <c r="AS1011" s="14"/>
      <c r="AT1011" s="1"/>
      <c r="AU1011" s="1"/>
    </row>
    <row r="1012" spans="32:47" x14ac:dyDescent="0.3">
      <c r="AF1012" s="1"/>
      <c r="AG1012" s="1"/>
      <c r="AH1012" s="1"/>
      <c r="AI1012" s="1"/>
      <c r="AJ1012" s="1"/>
      <c r="AK1012" s="1"/>
      <c r="AL1012" s="1"/>
      <c r="AM1012" s="1"/>
      <c r="AN1012" s="1"/>
      <c r="AO1012" s="1"/>
      <c r="AP1012" s="1"/>
      <c r="AQ1012" s="1"/>
      <c r="AR1012" s="1"/>
      <c r="AS1012" s="14"/>
      <c r="AT1012" s="1"/>
      <c r="AU1012" s="1"/>
    </row>
    <row r="1013" spans="32:47" x14ac:dyDescent="0.3">
      <c r="AF1013" s="1"/>
      <c r="AG1013" s="1"/>
      <c r="AH1013" s="1"/>
      <c r="AI1013" s="1"/>
      <c r="AJ1013" s="1"/>
      <c r="AK1013" s="1"/>
      <c r="AL1013" s="1"/>
      <c r="AM1013" s="1"/>
      <c r="AN1013" s="1"/>
      <c r="AO1013" s="1"/>
      <c r="AP1013" s="1"/>
      <c r="AQ1013" s="1"/>
      <c r="AR1013" s="1"/>
      <c r="AS1013" s="14"/>
      <c r="AT1013" s="1"/>
      <c r="AU1013" s="1"/>
    </row>
    <row r="1014" spans="32:47" x14ac:dyDescent="0.3">
      <c r="AF1014" s="1"/>
      <c r="AG1014" s="1"/>
      <c r="AH1014" s="1"/>
      <c r="AI1014" s="1"/>
      <c r="AJ1014" s="1"/>
      <c r="AK1014" s="1"/>
      <c r="AL1014" s="1"/>
      <c r="AM1014" s="1"/>
      <c r="AN1014" s="1"/>
      <c r="AO1014" s="1"/>
      <c r="AP1014" s="1"/>
      <c r="AQ1014" s="1"/>
      <c r="AR1014" s="1"/>
      <c r="AS1014" s="14"/>
      <c r="AT1014" s="1"/>
      <c r="AU1014" s="1"/>
    </row>
    <row r="1015" spans="32:47" x14ac:dyDescent="0.3">
      <c r="AF1015" s="1"/>
      <c r="AG1015" s="1"/>
      <c r="AH1015" s="1"/>
      <c r="AI1015" s="1"/>
      <c r="AJ1015" s="1"/>
      <c r="AK1015" s="1"/>
      <c r="AL1015" s="1"/>
      <c r="AM1015" s="1"/>
      <c r="AN1015" s="1"/>
      <c r="AO1015" s="1"/>
      <c r="AP1015" s="1"/>
      <c r="AQ1015" s="1"/>
      <c r="AR1015" s="1"/>
      <c r="AS1015" s="14"/>
      <c r="AT1015" s="1"/>
      <c r="AU1015" s="1"/>
    </row>
    <row r="1016" spans="32:47" x14ac:dyDescent="0.3">
      <c r="AF1016" s="1"/>
      <c r="AG1016" s="1"/>
      <c r="AH1016" s="1"/>
      <c r="AI1016" s="1"/>
      <c r="AJ1016" s="1"/>
      <c r="AK1016" s="1"/>
      <c r="AL1016" s="1"/>
      <c r="AM1016" s="1"/>
      <c r="AN1016" s="1"/>
      <c r="AO1016" s="1"/>
      <c r="AP1016" s="1"/>
      <c r="AQ1016" s="1"/>
      <c r="AR1016" s="1"/>
      <c r="AS1016" s="14"/>
      <c r="AT1016" s="1"/>
      <c r="AU1016" s="1"/>
    </row>
    <row r="1017" spans="32:47" x14ac:dyDescent="0.3">
      <c r="AF1017" s="1"/>
      <c r="AG1017" s="1"/>
      <c r="AH1017" s="1"/>
      <c r="AI1017" s="1"/>
      <c r="AJ1017" s="1"/>
      <c r="AK1017" s="1"/>
      <c r="AL1017" s="1"/>
      <c r="AM1017" s="1"/>
      <c r="AN1017" s="1"/>
      <c r="AO1017" s="1"/>
      <c r="AP1017" s="1"/>
      <c r="AQ1017" s="1"/>
      <c r="AR1017" s="1"/>
      <c r="AS1017" s="14"/>
      <c r="AT1017" s="1"/>
      <c r="AU1017" s="1"/>
    </row>
    <row r="1018" spans="32:47" x14ac:dyDescent="0.3">
      <c r="AF1018" s="1"/>
      <c r="AG1018" s="1"/>
      <c r="AH1018" s="1"/>
      <c r="AI1018" s="1"/>
      <c r="AJ1018" s="1"/>
      <c r="AK1018" s="1"/>
      <c r="AL1018" s="1"/>
      <c r="AM1018" s="1"/>
      <c r="AN1018" s="1"/>
      <c r="AO1018" s="1"/>
      <c r="AP1018" s="1"/>
      <c r="AQ1018" s="1"/>
      <c r="AR1018" s="1"/>
      <c r="AS1018" s="14"/>
      <c r="AT1018" s="1"/>
      <c r="AU1018" s="1"/>
    </row>
    <row r="1019" spans="32:47" x14ac:dyDescent="0.3">
      <c r="AF1019" s="1"/>
      <c r="AG1019" s="1"/>
      <c r="AH1019" s="1"/>
      <c r="AI1019" s="1"/>
      <c r="AJ1019" s="1"/>
      <c r="AK1019" s="1"/>
      <c r="AL1019" s="1"/>
      <c r="AM1019" s="1"/>
      <c r="AN1019" s="1"/>
      <c r="AO1019" s="1"/>
      <c r="AP1019" s="1"/>
      <c r="AQ1019" s="1"/>
      <c r="AR1019" s="1"/>
      <c r="AS1019" s="14"/>
      <c r="AT1019" s="1"/>
      <c r="AU1019" s="1"/>
    </row>
    <row r="1020" spans="32:47" x14ac:dyDescent="0.3">
      <c r="AF1020" s="1"/>
      <c r="AG1020" s="1"/>
      <c r="AH1020" s="1"/>
      <c r="AI1020" s="1"/>
      <c r="AJ1020" s="1"/>
      <c r="AK1020" s="1"/>
      <c r="AL1020" s="1"/>
      <c r="AM1020" s="1"/>
      <c r="AN1020" s="1"/>
      <c r="AO1020" s="1"/>
      <c r="AP1020" s="1"/>
      <c r="AQ1020" s="1"/>
      <c r="AR1020" s="1"/>
      <c r="AS1020" s="14"/>
      <c r="AT1020" s="1"/>
      <c r="AU1020" s="1"/>
    </row>
    <row r="1021" spans="32:47" x14ac:dyDescent="0.3">
      <c r="AF1021" s="1"/>
      <c r="AG1021" s="1"/>
      <c r="AH1021" s="1"/>
      <c r="AI1021" s="1"/>
      <c r="AJ1021" s="1"/>
      <c r="AK1021" s="1"/>
      <c r="AL1021" s="1"/>
      <c r="AM1021" s="1"/>
      <c r="AN1021" s="1"/>
      <c r="AO1021" s="1"/>
      <c r="AP1021" s="1"/>
      <c r="AQ1021" s="1"/>
      <c r="AR1021" s="1"/>
      <c r="AS1021" s="14"/>
      <c r="AT1021" s="1"/>
      <c r="AU1021" s="1"/>
    </row>
    <row r="1022" spans="32:47" x14ac:dyDescent="0.3">
      <c r="AF1022" s="1"/>
      <c r="AG1022" s="1"/>
      <c r="AH1022" s="1"/>
      <c r="AI1022" s="1"/>
      <c r="AJ1022" s="1"/>
      <c r="AK1022" s="1"/>
      <c r="AL1022" s="1"/>
      <c r="AM1022" s="1"/>
      <c r="AN1022" s="1"/>
      <c r="AO1022" s="1"/>
      <c r="AP1022" s="1"/>
      <c r="AQ1022" s="1"/>
      <c r="AR1022" s="1"/>
      <c r="AS1022" s="14"/>
      <c r="AT1022" s="1"/>
      <c r="AU1022" s="1"/>
    </row>
    <row r="1023" spans="32:47" x14ac:dyDescent="0.3">
      <c r="AF1023" s="1"/>
      <c r="AG1023" s="1"/>
      <c r="AH1023" s="1"/>
      <c r="AI1023" s="1"/>
      <c r="AJ1023" s="1"/>
      <c r="AK1023" s="1"/>
      <c r="AL1023" s="1"/>
      <c r="AM1023" s="1"/>
      <c r="AN1023" s="1"/>
      <c r="AO1023" s="1"/>
      <c r="AP1023" s="1"/>
      <c r="AQ1023" s="1"/>
      <c r="AR1023" s="1"/>
      <c r="AS1023" s="14"/>
      <c r="AT1023" s="1"/>
      <c r="AU1023" s="1"/>
    </row>
    <row r="1024" spans="32:47" x14ac:dyDescent="0.3">
      <c r="AF1024" s="1"/>
      <c r="AG1024" s="1"/>
      <c r="AH1024" s="1"/>
      <c r="AI1024" s="1"/>
      <c r="AJ1024" s="1"/>
      <c r="AK1024" s="1"/>
      <c r="AL1024" s="1"/>
      <c r="AM1024" s="1"/>
      <c r="AN1024" s="1"/>
      <c r="AO1024" s="1"/>
      <c r="AP1024" s="1"/>
      <c r="AQ1024" s="1"/>
      <c r="AR1024" s="1"/>
      <c r="AS1024" s="14"/>
      <c r="AT1024" s="1"/>
      <c r="AU1024" s="1"/>
    </row>
    <row r="1025" spans="32:47" x14ac:dyDescent="0.3">
      <c r="AF1025" s="1"/>
      <c r="AG1025" s="1"/>
      <c r="AH1025" s="1"/>
      <c r="AI1025" s="1"/>
      <c r="AJ1025" s="1"/>
      <c r="AK1025" s="1"/>
      <c r="AL1025" s="1"/>
      <c r="AM1025" s="1"/>
      <c r="AN1025" s="1"/>
      <c r="AO1025" s="1"/>
      <c r="AP1025" s="1"/>
      <c r="AQ1025" s="1"/>
      <c r="AR1025" s="1"/>
      <c r="AS1025" s="14"/>
      <c r="AT1025" s="1"/>
      <c r="AU1025" s="1"/>
    </row>
    <row r="1026" spans="32:47" x14ac:dyDescent="0.3">
      <c r="AF1026" s="1"/>
      <c r="AG1026" s="1"/>
      <c r="AH1026" s="1"/>
      <c r="AI1026" s="1"/>
      <c r="AJ1026" s="1"/>
      <c r="AK1026" s="1"/>
      <c r="AL1026" s="1"/>
      <c r="AM1026" s="1"/>
      <c r="AN1026" s="1"/>
      <c r="AO1026" s="1"/>
      <c r="AP1026" s="1"/>
      <c r="AQ1026" s="1"/>
      <c r="AR1026" s="1"/>
      <c r="AS1026" s="14"/>
      <c r="AT1026" s="1"/>
      <c r="AU1026" s="1"/>
    </row>
    <row r="1027" spans="32:47" x14ac:dyDescent="0.3">
      <c r="AF1027" s="1"/>
      <c r="AG1027" s="1"/>
      <c r="AH1027" s="1"/>
      <c r="AI1027" s="1"/>
      <c r="AJ1027" s="1"/>
      <c r="AK1027" s="1"/>
      <c r="AL1027" s="1"/>
      <c r="AM1027" s="1"/>
      <c r="AN1027" s="1"/>
      <c r="AO1027" s="1"/>
      <c r="AP1027" s="1"/>
      <c r="AQ1027" s="1"/>
      <c r="AR1027" s="1"/>
      <c r="AS1027" s="14"/>
      <c r="AT1027" s="1"/>
      <c r="AU1027" s="1"/>
    </row>
    <row r="1028" spans="32:47" x14ac:dyDescent="0.3">
      <c r="AF1028" s="1"/>
      <c r="AG1028" s="1"/>
      <c r="AH1028" s="1"/>
      <c r="AI1028" s="1"/>
      <c r="AJ1028" s="1"/>
      <c r="AK1028" s="1"/>
      <c r="AL1028" s="1"/>
      <c r="AM1028" s="1"/>
      <c r="AN1028" s="1"/>
      <c r="AO1028" s="1"/>
      <c r="AP1028" s="1"/>
      <c r="AQ1028" s="1"/>
      <c r="AR1028" s="1"/>
      <c r="AS1028" s="14"/>
      <c r="AT1028" s="1"/>
      <c r="AU1028" s="1"/>
    </row>
    <row r="1029" spans="32:47" x14ac:dyDescent="0.3">
      <c r="AF1029" s="1"/>
      <c r="AG1029" s="1"/>
      <c r="AH1029" s="1"/>
      <c r="AI1029" s="1"/>
      <c r="AJ1029" s="1"/>
      <c r="AK1029" s="1"/>
      <c r="AL1029" s="1"/>
      <c r="AM1029" s="1"/>
      <c r="AN1029" s="1"/>
      <c r="AO1029" s="1"/>
      <c r="AP1029" s="1"/>
      <c r="AQ1029" s="1"/>
      <c r="AR1029" s="1"/>
      <c r="AS1029" s="14"/>
      <c r="AT1029" s="1"/>
      <c r="AU1029" s="1"/>
    </row>
    <row r="1030" spans="32:47" x14ac:dyDescent="0.3">
      <c r="AF1030" s="1"/>
      <c r="AG1030" s="1"/>
      <c r="AH1030" s="1"/>
      <c r="AI1030" s="1"/>
      <c r="AJ1030" s="1"/>
      <c r="AK1030" s="1"/>
      <c r="AL1030" s="1"/>
      <c r="AM1030" s="1"/>
      <c r="AN1030" s="1"/>
      <c r="AO1030" s="1"/>
      <c r="AP1030" s="1"/>
      <c r="AQ1030" s="1"/>
      <c r="AR1030" s="1"/>
      <c r="AS1030" s="14"/>
      <c r="AT1030" s="1"/>
      <c r="AU1030" s="1"/>
    </row>
    <row r="1031" spans="32:47" x14ac:dyDescent="0.3">
      <c r="AF1031" s="1"/>
      <c r="AG1031" s="1"/>
      <c r="AH1031" s="1"/>
      <c r="AI1031" s="1"/>
      <c r="AJ1031" s="1"/>
      <c r="AK1031" s="1"/>
      <c r="AL1031" s="1"/>
      <c r="AM1031" s="1"/>
      <c r="AN1031" s="1"/>
      <c r="AO1031" s="1"/>
      <c r="AP1031" s="1"/>
      <c r="AQ1031" s="1"/>
      <c r="AR1031" s="1"/>
      <c r="AS1031" s="14"/>
      <c r="AT1031" s="1"/>
      <c r="AU1031" s="1"/>
    </row>
    <row r="1032" spans="32:47" x14ac:dyDescent="0.3">
      <c r="AF1032" s="1"/>
      <c r="AG1032" s="1"/>
      <c r="AH1032" s="1"/>
      <c r="AI1032" s="1"/>
      <c r="AJ1032" s="1"/>
      <c r="AK1032" s="1"/>
      <c r="AL1032" s="1"/>
      <c r="AM1032" s="1"/>
      <c r="AN1032" s="1"/>
      <c r="AO1032" s="1"/>
      <c r="AP1032" s="1"/>
      <c r="AQ1032" s="1"/>
      <c r="AR1032" s="1"/>
      <c r="AS1032" s="14"/>
      <c r="AT1032" s="1"/>
      <c r="AU1032" s="1"/>
    </row>
    <row r="1033" spans="32:47" x14ac:dyDescent="0.3">
      <c r="AF1033" s="1"/>
      <c r="AG1033" s="1"/>
      <c r="AH1033" s="1"/>
      <c r="AI1033" s="1"/>
      <c r="AJ1033" s="1"/>
      <c r="AK1033" s="1"/>
      <c r="AL1033" s="1"/>
      <c r="AM1033" s="1"/>
      <c r="AN1033" s="1"/>
      <c r="AO1033" s="1"/>
      <c r="AP1033" s="1"/>
      <c r="AQ1033" s="1"/>
      <c r="AR1033" s="1"/>
      <c r="AS1033" s="14"/>
      <c r="AT1033" s="1"/>
      <c r="AU1033" s="1"/>
    </row>
    <row r="1034" spans="32:47" x14ac:dyDescent="0.3">
      <c r="AF1034" s="1"/>
      <c r="AG1034" s="1"/>
      <c r="AH1034" s="1"/>
      <c r="AI1034" s="1"/>
      <c r="AJ1034" s="1"/>
      <c r="AK1034" s="1"/>
      <c r="AL1034" s="1"/>
      <c r="AM1034" s="1"/>
      <c r="AN1034" s="1"/>
      <c r="AO1034" s="1"/>
      <c r="AP1034" s="1"/>
      <c r="AQ1034" s="1"/>
      <c r="AR1034" s="1"/>
      <c r="AS1034" s="14"/>
      <c r="AT1034" s="1"/>
      <c r="AU1034" s="1"/>
    </row>
    <row r="1035" spans="32:47" x14ac:dyDescent="0.3">
      <c r="AF1035" s="1"/>
      <c r="AG1035" s="1"/>
      <c r="AH1035" s="1"/>
      <c r="AI1035" s="1"/>
      <c r="AJ1035" s="1"/>
      <c r="AK1035" s="1"/>
      <c r="AL1035" s="1"/>
      <c r="AM1035" s="1"/>
      <c r="AN1035" s="1"/>
      <c r="AO1035" s="1"/>
      <c r="AP1035" s="1"/>
      <c r="AQ1035" s="1"/>
      <c r="AR1035" s="1"/>
      <c r="AS1035" s="14"/>
      <c r="AT1035" s="1"/>
      <c r="AU1035" s="1"/>
    </row>
    <row r="1036" spans="32:47" x14ac:dyDescent="0.3">
      <c r="AF1036" s="1"/>
      <c r="AG1036" s="1"/>
      <c r="AH1036" s="1"/>
      <c r="AI1036" s="1"/>
      <c r="AJ1036" s="1"/>
      <c r="AK1036" s="1"/>
      <c r="AL1036" s="1"/>
      <c r="AM1036" s="1"/>
      <c r="AN1036" s="1"/>
      <c r="AO1036" s="1"/>
      <c r="AP1036" s="1"/>
      <c r="AQ1036" s="1"/>
      <c r="AR1036" s="1"/>
      <c r="AS1036" s="14"/>
      <c r="AT1036" s="1"/>
      <c r="AU1036" s="1"/>
    </row>
    <row r="1037" spans="32:47" x14ac:dyDescent="0.3">
      <c r="AF1037" s="1"/>
      <c r="AG1037" s="1"/>
      <c r="AH1037" s="1"/>
      <c r="AI1037" s="1"/>
      <c r="AJ1037" s="1"/>
      <c r="AK1037" s="1"/>
      <c r="AL1037" s="1"/>
      <c r="AM1037" s="1"/>
      <c r="AN1037" s="1"/>
      <c r="AO1037" s="1"/>
      <c r="AP1037" s="1"/>
      <c r="AQ1037" s="1"/>
      <c r="AR1037" s="1"/>
      <c r="AS1037" s="14"/>
      <c r="AT1037" s="1"/>
      <c r="AU1037" s="1"/>
    </row>
    <row r="1038" spans="32:47" x14ac:dyDescent="0.3">
      <c r="AF1038" s="1"/>
      <c r="AG1038" s="1"/>
      <c r="AH1038" s="1"/>
      <c r="AI1038" s="1"/>
      <c r="AJ1038" s="1"/>
      <c r="AK1038" s="1"/>
      <c r="AL1038" s="1"/>
      <c r="AM1038" s="1"/>
      <c r="AN1038" s="1"/>
      <c r="AO1038" s="1"/>
      <c r="AP1038" s="1"/>
      <c r="AQ1038" s="1"/>
      <c r="AR1038" s="1"/>
      <c r="AS1038" s="14"/>
      <c r="AT1038" s="1"/>
      <c r="AU1038" s="1"/>
    </row>
    <row r="1039" spans="32:47" x14ac:dyDescent="0.3">
      <c r="AF1039" s="1"/>
      <c r="AG1039" s="1"/>
      <c r="AH1039" s="1"/>
      <c r="AI1039" s="1"/>
      <c r="AJ1039" s="1"/>
      <c r="AK1039" s="1"/>
      <c r="AL1039" s="1"/>
      <c r="AM1039" s="1"/>
      <c r="AN1039" s="1"/>
      <c r="AO1039" s="1"/>
      <c r="AP1039" s="1"/>
      <c r="AQ1039" s="1"/>
      <c r="AR1039" s="1"/>
      <c r="AS1039" s="14"/>
      <c r="AT1039" s="1"/>
      <c r="AU1039" s="1"/>
    </row>
    <row r="1040" spans="32:47" x14ac:dyDescent="0.3">
      <c r="AF1040" s="1"/>
      <c r="AG1040" s="1"/>
      <c r="AH1040" s="1"/>
      <c r="AI1040" s="1"/>
      <c r="AJ1040" s="1"/>
      <c r="AK1040" s="1"/>
      <c r="AL1040" s="1"/>
      <c r="AM1040" s="1"/>
      <c r="AN1040" s="1"/>
      <c r="AO1040" s="1"/>
      <c r="AP1040" s="1"/>
      <c r="AQ1040" s="1"/>
      <c r="AR1040" s="1"/>
      <c r="AS1040" s="14"/>
      <c r="AT1040" s="1"/>
      <c r="AU1040" s="1"/>
    </row>
    <row r="1041" spans="32:47" x14ac:dyDescent="0.3">
      <c r="AF1041" s="1"/>
      <c r="AG1041" s="1"/>
      <c r="AH1041" s="1"/>
      <c r="AI1041" s="1"/>
      <c r="AJ1041" s="1"/>
      <c r="AK1041" s="1"/>
      <c r="AL1041" s="1"/>
      <c r="AM1041" s="1"/>
      <c r="AN1041" s="1"/>
      <c r="AO1041" s="1"/>
      <c r="AP1041" s="1"/>
      <c r="AQ1041" s="1"/>
      <c r="AR1041" s="1"/>
      <c r="AS1041" s="14"/>
      <c r="AT1041" s="1"/>
      <c r="AU1041" s="1"/>
    </row>
    <row r="1042" spans="32:47" x14ac:dyDescent="0.3">
      <c r="AF1042" s="1"/>
      <c r="AG1042" s="1"/>
      <c r="AH1042" s="1"/>
      <c r="AI1042" s="1"/>
      <c r="AJ1042" s="1"/>
      <c r="AK1042" s="1"/>
      <c r="AL1042" s="1"/>
      <c r="AM1042" s="1"/>
      <c r="AN1042" s="1"/>
      <c r="AO1042" s="1"/>
      <c r="AP1042" s="1"/>
      <c r="AQ1042" s="1"/>
      <c r="AR1042" s="1"/>
      <c r="AS1042" s="14"/>
      <c r="AT1042" s="1"/>
      <c r="AU1042" s="1"/>
    </row>
    <row r="1043" spans="32:47" x14ac:dyDescent="0.3">
      <c r="AF1043" s="1"/>
      <c r="AG1043" s="1"/>
      <c r="AH1043" s="1"/>
      <c r="AI1043" s="1"/>
      <c r="AJ1043" s="1"/>
      <c r="AK1043" s="1"/>
      <c r="AL1043" s="1"/>
      <c r="AM1043" s="1"/>
      <c r="AN1043" s="1"/>
      <c r="AO1043" s="1"/>
      <c r="AP1043" s="1"/>
      <c r="AQ1043" s="1"/>
      <c r="AR1043" s="1"/>
      <c r="AS1043" s="14"/>
      <c r="AT1043" s="1"/>
      <c r="AU1043" s="1"/>
    </row>
    <row r="1044" spans="32:47" x14ac:dyDescent="0.3">
      <c r="AF1044" s="1"/>
      <c r="AG1044" s="1"/>
      <c r="AH1044" s="1"/>
      <c r="AI1044" s="1"/>
      <c r="AJ1044" s="1"/>
      <c r="AK1044" s="1"/>
      <c r="AL1044" s="1"/>
      <c r="AM1044" s="1"/>
      <c r="AN1044" s="1"/>
      <c r="AO1044" s="1"/>
      <c r="AP1044" s="1"/>
      <c r="AQ1044" s="1"/>
      <c r="AR1044" s="1"/>
      <c r="AS1044" s="14"/>
      <c r="AT1044" s="1"/>
      <c r="AU1044" s="1"/>
    </row>
    <row r="1045" spans="32:47" x14ac:dyDescent="0.3">
      <c r="AF1045" s="1"/>
      <c r="AG1045" s="1"/>
      <c r="AH1045" s="1"/>
      <c r="AI1045" s="1"/>
      <c r="AJ1045" s="1"/>
      <c r="AK1045" s="1"/>
      <c r="AL1045" s="1"/>
      <c r="AM1045" s="1"/>
      <c r="AN1045" s="1"/>
      <c r="AO1045" s="1"/>
      <c r="AP1045" s="1"/>
      <c r="AQ1045" s="1"/>
      <c r="AR1045" s="1"/>
      <c r="AS1045" s="14"/>
      <c r="AT1045" s="1"/>
      <c r="AU1045" s="1"/>
    </row>
    <row r="1046" spans="32:47" x14ac:dyDescent="0.3">
      <c r="AF1046" s="1"/>
      <c r="AG1046" s="1"/>
      <c r="AH1046" s="1"/>
      <c r="AI1046" s="1"/>
      <c r="AJ1046" s="1"/>
      <c r="AK1046" s="1"/>
      <c r="AL1046" s="1"/>
      <c r="AM1046" s="1"/>
      <c r="AN1046" s="1"/>
      <c r="AO1046" s="1"/>
      <c r="AP1046" s="1"/>
      <c r="AQ1046" s="1"/>
      <c r="AR1046" s="1"/>
      <c r="AS1046" s="14"/>
      <c r="AT1046" s="1"/>
      <c r="AU1046" s="1"/>
    </row>
    <row r="1047" spans="32:47" x14ac:dyDescent="0.3">
      <c r="AF1047" s="1"/>
      <c r="AG1047" s="1"/>
      <c r="AH1047" s="1"/>
      <c r="AI1047" s="1"/>
      <c r="AJ1047" s="1"/>
      <c r="AK1047" s="1"/>
      <c r="AL1047" s="1"/>
      <c r="AM1047" s="1"/>
      <c r="AN1047" s="1"/>
      <c r="AO1047" s="1"/>
      <c r="AP1047" s="1"/>
      <c r="AQ1047" s="1"/>
      <c r="AR1047" s="1"/>
      <c r="AS1047" s="14"/>
      <c r="AT1047" s="1"/>
      <c r="AU1047" s="1"/>
    </row>
    <row r="1048" spans="32:47" x14ac:dyDescent="0.3">
      <c r="AF1048" s="1"/>
      <c r="AG1048" s="1"/>
      <c r="AH1048" s="1"/>
      <c r="AI1048" s="1"/>
      <c r="AJ1048" s="1"/>
      <c r="AK1048" s="1"/>
      <c r="AL1048" s="1"/>
      <c r="AM1048" s="1"/>
      <c r="AN1048" s="1"/>
      <c r="AO1048" s="1"/>
      <c r="AP1048" s="1"/>
      <c r="AQ1048" s="1"/>
      <c r="AR1048" s="1"/>
      <c r="AS1048" s="14"/>
      <c r="AT1048" s="1"/>
      <c r="AU1048" s="1"/>
    </row>
    <row r="1049" spans="32:47" x14ac:dyDescent="0.3">
      <c r="AF1049" s="1"/>
      <c r="AG1049" s="1"/>
      <c r="AH1049" s="1"/>
      <c r="AI1049" s="1"/>
      <c r="AJ1049" s="1"/>
      <c r="AK1049" s="1"/>
      <c r="AL1049" s="1"/>
      <c r="AM1049" s="1"/>
      <c r="AN1049" s="1"/>
      <c r="AO1049" s="1"/>
      <c r="AP1049" s="1"/>
      <c r="AQ1049" s="1"/>
      <c r="AR1049" s="1"/>
      <c r="AS1049" s="14"/>
      <c r="AT1049" s="1"/>
      <c r="AU1049" s="1"/>
    </row>
    <row r="1050" spans="32:47" x14ac:dyDescent="0.3">
      <c r="AF1050" s="1"/>
      <c r="AG1050" s="1"/>
      <c r="AH1050" s="1"/>
      <c r="AI1050" s="1"/>
      <c r="AJ1050" s="1"/>
      <c r="AK1050" s="1"/>
      <c r="AL1050" s="1"/>
      <c r="AM1050" s="1"/>
      <c r="AN1050" s="1"/>
      <c r="AO1050" s="1"/>
      <c r="AP1050" s="1"/>
      <c r="AQ1050" s="1"/>
      <c r="AR1050" s="1"/>
      <c r="AS1050" s="14"/>
      <c r="AT1050" s="1"/>
      <c r="AU1050" s="1"/>
    </row>
    <row r="1051" spans="32:47" x14ac:dyDescent="0.3">
      <c r="AF1051" s="1"/>
      <c r="AG1051" s="1"/>
      <c r="AH1051" s="1"/>
      <c r="AI1051" s="1"/>
      <c r="AJ1051" s="1"/>
      <c r="AK1051" s="1"/>
      <c r="AL1051" s="1"/>
      <c r="AM1051" s="1"/>
      <c r="AN1051" s="1"/>
      <c r="AO1051" s="1"/>
      <c r="AP1051" s="1"/>
      <c r="AQ1051" s="1"/>
      <c r="AR1051" s="1"/>
      <c r="AS1051" s="14"/>
      <c r="AT1051" s="1"/>
      <c r="AU1051" s="1"/>
    </row>
    <row r="1052" spans="32:47" x14ac:dyDescent="0.3">
      <c r="AF1052" s="1"/>
      <c r="AG1052" s="1"/>
      <c r="AH1052" s="1"/>
      <c r="AI1052" s="1"/>
      <c r="AJ1052" s="1"/>
      <c r="AK1052" s="1"/>
      <c r="AL1052" s="1"/>
      <c r="AM1052" s="1"/>
      <c r="AN1052" s="1"/>
      <c r="AO1052" s="1"/>
      <c r="AP1052" s="1"/>
      <c r="AQ1052" s="1"/>
      <c r="AR1052" s="1"/>
      <c r="AS1052" s="14"/>
      <c r="AT1052" s="1"/>
      <c r="AU1052" s="1"/>
    </row>
    <row r="1053" spans="32:47" x14ac:dyDescent="0.3">
      <c r="AF1053" s="1"/>
      <c r="AG1053" s="1"/>
      <c r="AH1053" s="1"/>
      <c r="AI1053" s="1"/>
      <c r="AJ1053" s="1"/>
      <c r="AK1053" s="1"/>
      <c r="AL1053" s="1"/>
      <c r="AM1053" s="1"/>
      <c r="AN1053" s="1"/>
      <c r="AO1053" s="1"/>
      <c r="AP1053" s="1"/>
      <c r="AQ1053" s="1"/>
      <c r="AR1053" s="1"/>
      <c r="AS1053" s="14"/>
      <c r="AT1053" s="1"/>
      <c r="AU1053" s="1"/>
    </row>
    <row r="1054" spans="32:47" x14ac:dyDescent="0.3">
      <c r="AF1054" s="1"/>
      <c r="AG1054" s="1"/>
      <c r="AH1054" s="1"/>
      <c r="AI1054" s="1"/>
      <c r="AJ1054" s="1"/>
      <c r="AK1054" s="1"/>
      <c r="AL1054" s="1"/>
      <c r="AM1054" s="1"/>
      <c r="AN1054" s="1"/>
      <c r="AO1054" s="1"/>
      <c r="AP1054" s="1"/>
      <c r="AQ1054" s="1"/>
      <c r="AR1054" s="1"/>
      <c r="AS1054" s="14"/>
      <c r="AT1054" s="1"/>
      <c r="AU1054" s="1"/>
    </row>
    <row r="1055" spans="32:47" x14ac:dyDescent="0.3">
      <c r="AF1055" s="1"/>
      <c r="AG1055" s="1"/>
      <c r="AH1055" s="1"/>
      <c r="AI1055" s="1"/>
      <c r="AJ1055" s="1"/>
      <c r="AK1055" s="1"/>
      <c r="AL1055" s="1"/>
      <c r="AM1055" s="1"/>
      <c r="AN1055" s="1"/>
      <c r="AO1055" s="1"/>
      <c r="AP1055" s="1"/>
      <c r="AQ1055" s="1"/>
      <c r="AR1055" s="1"/>
      <c r="AS1055" s="14"/>
      <c r="AT1055" s="1"/>
      <c r="AU1055" s="1"/>
    </row>
    <row r="1056" spans="32:47" x14ac:dyDescent="0.3">
      <c r="AF1056" s="1"/>
      <c r="AG1056" s="1"/>
      <c r="AH1056" s="1"/>
      <c r="AI1056" s="1"/>
      <c r="AJ1056" s="1"/>
      <c r="AK1056" s="1"/>
      <c r="AL1056" s="1"/>
      <c r="AM1056" s="1"/>
      <c r="AN1056" s="1"/>
      <c r="AO1056" s="1"/>
      <c r="AP1056" s="1"/>
      <c r="AQ1056" s="1"/>
      <c r="AR1056" s="1"/>
      <c r="AS1056" s="14"/>
      <c r="AT1056" s="1"/>
      <c r="AU1056" s="1"/>
    </row>
    <row r="1057" spans="32:47" x14ac:dyDescent="0.3">
      <c r="AF1057" s="1"/>
      <c r="AG1057" s="1"/>
      <c r="AH1057" s="1"/>
      <c r="AI1057" s="1"/>
      <c r="AJ1057" s="1"/>
      <c r="AK1057" s="1"/>
      <c r="AL1057" s="1"/>
      <c r="AM1057" s="1"/>
      <c r="AN1057" s="1"/>
      <c r="AO1057" s="1"/>
      <c r="AP1057" s="1"/>
      <c r="AQ1057" s="1"/>
      <c r="AR1057" s="1"/>
      <c r="AS1057" s="14"/>
      <c r="AT1057" s="1"/>
      <c r="AU1057" s="1"/>
    </row>
    <row r="1058" spans="32:47" x14ac:dyDescent="0.3">
      <c r="AF1058" s="1"/>
      <c r="AG1058" s="1"/>
      <c r="AH1058" s="1"/>
      <c r="AI1058" s="1"/>
      <c r="AJ1058" s="1"/>
      <c r="AK1058" s="1"/>
      <c r="AL1058" s="1"/>
      <c r="AM1058" s="1"/>
      <c r="AN1058" s="1"/>
      <c r="AO1058" s="1"/>
      <c r="AP1058" s="1"/>
      <c r="AQ1058" s="1"/>
      <c r="AR1058" s="1"/>
      <c r="AS1058" s="14"/>
      <c r="AT1058" s="1"/>
      <c r="AU1058" s="1"/>
    </row>
    <row r="1059" spans="32:47" x14ac:dyDescent="0.3">
      <c r="AF1059" s="1"/>
      <c r="AG1059" s="1"/>
      <c r="AH1059" s="1"/>
      <c r="AI1059" s="1"/>
      <c r="AJ1059" s="1"/>
      <c r="AK1059" s="1"/>
      <c r="AL1059" s="1"/>
      <c r="AM1059" s="1"/>
      <c r="AN1059" s="1"/>
      <c r="AO1059" s="1"/>
      <c r="AP1059" s="1"/>
      <c r="AQ1059" s="1"/>
      <c r="AR1059" s="1"/>
      <c r="AS1059" s="14"/>
      <c r="AT1059" s="1"/>
      <c r="AU1059" s="1"/>
    </row>
    <row r="1060" spans="32:47" x14ac:dyDescent="0.3">
      <c r="AF1060" s="1"/>
      <c r="AG1060" s="1"/>
      <c r="AH1060" s="1"/>
      <c r="AI1060" s="1"/>
      <c r="AJ1060" s="1"/>
      <c r="AK1060" s="1"/>
      <c r="AL1060" s="1"/>
      <c r="AM1060" s="1"/>
      <c r="AN1060" s="1"/>
      <c r="AO1060" s="1"/>
      <c r="AP1060" s="1"/>
      <c r="AQ1060" s="1"/>
      <c r="AR1060" s="1"/>
      <c r="AS1060" s="14"/>
      <c r="AT1060" s="1"/>
      <c r="AU1060" s="1"/>
    </row>
    <row r="1061" spans="32:47" x14ac:dyDescent="0.3">
      <c r="AF1061" s="1"/>
      <c r="AG1061" s="1"/>
      <c r="AH1061" s="1"/>
      <c r="AI1061" s="1"/>
      <c r="AJ1061" s="1"/>
      <c r="AK1061" s="1"/>
      <c r="AL1061" s="1"/>
      <c r="AM1061" s="1"/>
      <c r="AN1061" s="1"/>
      <c r="AO1061" s="1"/>
      <c r="AP1061" s="1"/>
      <c r="AQ1061" s="1"/>
      <c r="AR1061" s="1"/>
      <c r="AS1061" s="14"/>
      <c r="AT1061" s="1"/>
      <c r="AU1061" s="1"/>
    </row>
    <row r="1062" spans="32:47" x14ac:dyDescent="0.3">
      <c r="AF1062" s="1"/>
      <c r="AG1062" s="1"/>
      <c r="AH1062" s="1"/>
      <c r="AI1062" s="1"/>
      <c r="AJ1062" s="1"/>
      <c r="AK1062" s="1"/>
      <c r="AL1062" s="1"/>
      <c r="AM1062" s="1"/>
      <c r="AN1062" s="1"/>
      <c r="AO1062" s="1"/>
      <c r="AP1062" s="1"/>
      <c r="AQ1062" s="1"/>
      <c r="AR1062" s="1"/>
      <c r="AS1062" s="14"/>
      <c r="AT1062" s="1"/>
      <c r="AU1062" s="1"/>
    </row>
    <row r="1063" spans="32:47" x14ac:dyDescent="0.3">
      <c r="AF1063" s="1"/>
      <c r="AG1063" s="1"/>
      <c r="AH1063" s="1"/>
      <c r="AI1063" s="1"/>
      <c r="AJ1063" s="1"/>
      <c r="AK1063" s="1"/>
      <c r="AL1063" s="1"/>
      <c r="AM1063" s="1"/>
      <c r="AN1063" s="1"/>
      <c r="AO1063" s="1"/>
      <c r="AP1063" s="1"/>
      <c r="AQ1063" s="1"/>
      <c r="AR1063" s="1"/>
      <c r="AS1063" s="14"/>
      <c r="AT1063" s="1"/>
      <c r="AU1063" s="1"/>
    </row>
    <row r="1064" spans="32:47" x14ac:dyDescent="0.3">
      <c r="AF1064" s="1"/>
      <c r="AG1064" s="1"/>
      <c r="AH1064" s="1"/>
      <c r="AI1064" s="1"/>
      <c r="AJ1064" s="1"/>
      <c r="AK1064" s="1"/>
      <c r="AL1064" s="1"/>
      <c r="AM1064" s="1"/>
      <c r="AN1064" s="1"/>
      <c r="AO1064" s="1"/>
      <c r="AP1064" s="1"/>
      <c r="AQ1064" s="1"/>
      <c r="AR1064" s="1"/>
      <c r="AS1064" s="14"/>
      <c r="AT1064" s="1"/>
      <c r="AU1064" s="1"/>
    </row>
    <row r="1065" spans="32:47" x14ac:dyDescent="0.3">
      <c r="AF1065" s="1"/>
      <c r="AG1065" s="1"/>
      <c r="AH1065" s="1"/>
      <c r="AI1065" s="1"/>
      <c r="AJ1065" s="1"/>
      <c r="AK1065" s="1"/>
      <c r="AL1065" s="1"/>
      <c r="AM1065" s="1"/>
      <c r="AN1065" s="1"/>
      <c r="AO1065" s="1"/>
      <c r="AP1065" s="1"/>
      <c r="AQ1065" s="1"/>
      <c r="AR1065" s="1"/>
      <c r="AS1065" s="14"/>
      <c r="AT1065" s="1"/>
      <c r="AU1065" s="1"/>
    </row>
    <row r="1066" spans="32:47" x14ac:dyDescent="0.3">
      <c r="AF1066" s="1"/>
      <c r="AG1066" s="1"/>
      <c r="AH1066" s="1"/>
      <c r="AI1066" s="1"/>
      <c r="AJ1066" s="1"/>
      <c r="AK1066" s="1"/>
      <c r="AL1066" s="1"/>
      <c r="AM1066" s="1"/>
      <c r="AN1066" s="1"/>
      <c r="AO1066" s="1"/>
      <c r="AP1066" s="1"/>
      <c r="AQ1066" s="1"/>
      <c r="AR1066" s="1"/>
      <c r="AS1066" s="14"/>
      <c r="AT1066" s="1"/>
      <c r="AU1066" s="1"/>
    </row>
    <row r="1067" spans="32:47" x14ac:dyDescent="0.3">
      <c r="AF1067" s="1"/>
      <c r="AG1067" s="1"/>
      <c r="AH1067" s="1"/>
      <c r="AI1067" s="1"/>
      <c r="AJ1067" s="1"/>
      <c r="AK1067" s="1"/>
      <c r="AL1067" s="1"/>
      <c r="AM1067" s="1"/>
      <c r="AN1067" s="1"/>
      <c r="AO1067" s="1"/>
      <c r="AP1067" s="1"/>
      <c r="AQ1067" s="1"/>
      <c r="AR1067" s="1"/>
      <c r="AS1067" s="14"/>
      <c r="AT1067" s="1"/>
      <c r="AU1067" s="1"/>
    </row>
    <row r="1068" spans="32:47" x14ac:dyDescent="0.3">
      <c r="AF1068" s="1"/>
      <c r="AG1068" s="1"/>
      <c r="AH1068" s="1"/>
      <c r="AI1068" s="1"/>
      <c r="AJ1068" s="1"/>
      <c r="AK1068" s="1"/>
      <c r="AL1068" s="1"/>
      <c r="AM1068" s="1"/>
      <c r="AN1068" s="1"/>
      <c r="AO1068" s="1"/>
      <c r="AP1068" s="1"/>
      <c r="AQ1068" s="1"/>
      <c r="AR1068" s="1"/>
      <c r="AS1068" s="14"/>
      <c r="AT1068" s="1"/>
      <c r="AU1068" s="1"/>
    </row>
    <row r="1069" spans="32:47" x14ac:dyDescent="0.3">
      <c r="AF1069" s="1"/>
      <c r="AG1069" s="1"/>
      <c r="AH1069" s="1"/>
      <c r="AI1069" s="1"/>
      <c r="AJ1069" s="1"/>
      <c r="AK1069" s="1"/>
      <c r="AL1069" s="1"/>
      <c r="AM1069" s="1"/>
      <c r="AN1069" s="1"/>
      <c r="AO1069" s="1"/>
      <c r="AP1069" s="1"/>
      <c r="AQ1069" s="1"/>
      <c r="AR1069" s="1"/>
      <c r="AS1069" s="14"/>
      <c r="AT1069" s="1"/>
      <c r="AU1069" s="1"/>
    </row>
    <row r="1070" spans="32:47" x14ac:dyDescent="0.3">
      <c r="AF1070" s="1"/>
      <c r="AG1070" s="1"/>
      <c r="AH1070" s="1"/>
      <c r="AI1070" s="1"/>
      <c r="AJ1070" s="1"/>
      <c r="AK1070" s="1"/>
      <c r="AL1070" s="1"/>
      <c r="AM1070" s="1"/>
      <c r="AN1070" s="1"/>
      <c r="AO1070" s="1"/>
      <c r="AP1070" s="1"/>
      <c r="AQ1070" s="1"/>
      <c r="AR1070" s="1"/>
      <c r="AS1070" s="14"/>
      <c r="AT1070" s="1"/>
      <c r="AU1070" s="1"/>
    </row>
    <row r="1071" spans="32:47" x14ac:dyDescent="0.3">
      <c r="AF1071" s="1"/>
      <c r="AG1071" s="1"/>
      <c r="AH1071" s="1"/>
      <c r="AI1071" s="1"/>
      <c r="AJ1071" s="1"/>
      <c r="AK1071" s="1"/>
      <c r="AL1071" s="1"/>
      <c r="AM1071" s="1"/>
      <c r="AN1071" s="1"/>
      <c r="AO1071" s="1"/>
      <c r="AP1071" s="1"/>
      <c r="AQ1071" s="1"/>
      <c r="AR1071" s="1"/>
      <c r="AS1071" s="14"/>
      <c r="AT1071" s="1"/>
      <c r="AU1071" s="1"/>
    </row>
    <row r="1072" spans="32:47" x14ac:dyDescent="0.3">
      <c r="AF1072" s="1"/>
      <c r="AG1072" s="1"/>
      <c r="AH1072" s="1"/>
      <c r="AI1072" s="1"/>
      <c r="AJ1072" s="1"/>
      <c r="AK1072" s="1"/>
      <c r="AL1072" s="1"/>
      <c r="AM1072" s="1"/>
      <c r="AN1072" s="1"/>
      <c r="AO1072" s="1"/>
      <c r="AP1072" s="1"/>
      <c r="AQ1072" s="1"/>
      <c r="AR1072" s="1"/>
      <c r="AS1072" s="14"/>
      <c r="AT1072" s="1"/>
      <c r="AU1072" s="1"/>
    </row>
    <row r="1073" spans="32:47" x14ac:dyDescent="0.3">
      <c r="AF1073" s="1"/>
      <c r="AG1073" s="1"/>
      <c r="AH1073" s="1"/>
      <c r="AI1073" s="1"/>
      <c r="AJ1073" s="1"/>
      <c r="AK1073" s="1"/>
      <c r="AL1073" s="1"/>
      <c r="AM1073" s="1"/>
      <c r="AN1073" s="1"/>
      <c r="AO1073" s="1"/>
      <c r="AP1073" s="1"/>
      <c r="AQ1073" s="1"/>
      <c r="AR1073" s="1"/>
      <c r="AS1073" s="14"/>
      <c r="AT1073" s="1"/>
      <c r="AU1073" s="1"/>
    </row>
    <row r="1074" spans="32:47" x14ac:dyDescent="0.3">
      <c r="AF1074" s="1"/>
      <c r="AG1074" s="1"/>
      <c r="AH1074" s="1"/>
      <c r="AI1074" s="1"/>
      <c r="AJ1074" s="1"/>
      <c r="AK1074" s="1"/>
      <c r="AL1074" s="1"/>
      <c r="AM1074" s="1"/>
      <c r="AN1074" s="1"/>
      <c r="AO1074" s="1"/>
      <c r="AP1074" s="1"/>
      <c r="AQ1074" s="1"/>
      <c r="AR1074" s="1"/>
      <c r="AS1074" s="14"/>
      <c r="AT1074" s="1"/>
      <c r="AU1074" s="1"/>
    </row>
    <row r="1075" spans="32:47" x14ac:dyDescent="0.3">
      <c r="AF1075" s="1"/>
      <c r="AG1075" s="1"/>
      <c r="AH1075" s="1"/>
      <c r="AI1075" s="1"/>
      <c r="AJ1075" s="1"/>
      <c r="AK1075" s="1"/>
      <c r="AL1075" s="1"/>
      <c r="AM1075" s="1"/>
      <c r="AN1075" s="1"/>
      <c r="AO1075" s="1"/>
      <c r="AP1075" s="1"/>
      <c r="AQ1075" s="1"/>
      <c r="AR1075" s="1"/>
      <c r="AS1075" s="14"/>
      <c r="AT1075" s="1"/>
      <c r="AU1075" s="1"/>
    </row>
    <row r="1076" spans="32:47" x14ac:dyDescent="0.3">
      <c r="AF1076" s="1"/>
      <c r="AG1076" s="1"/>
      <c r="AH1076" s="1"/>
      <c r="AI1076" s="1"/>
      <c r="AJ1076" s="1"/>
      <c r="AK1076" s="1"/>
      <c r="AL1076" s="1"/>
      <c r="AM1076" s="1"/>
      <c r="AN1076" s="1"/>
      <c r="AO1076" s="1"/>
      <c r="AP1076" s="1"/>
      <c r="AQ1076" s="1"/>
      <c r="AR1076" s="1"/>
      <c r="AS1076" s="14"/>
      <c r="AT1076" s="1"/>
      <c r="AU1076" s="1"/>
    </row>
    <row r="1077" spans="32:47" x14ac:dyDescent="0.3">
      <c r="AF1077" s="1"/>
      <c r="AG1077" s="1"/>
      <c r="AH1077" s="1"/>
      <c r="AI1077" s="1"/>
      <c r="AJ1077" s="1"/>
      <c r="AK1077" s="1"/>
      <c r="AL1077" s="1"/>
      <c r="AM1077" s="1"/>
      <c r="AN1077" s="1"/>
      <c r="AO1077" s="1"/>
      <c r="AP1077" s="1"/>
      <c r="AQ1077" s="1"/>
      <c r="AR1077" s="1"/>
      <c r="AS1077" s="14"/>
      <c r="AT1077" s="1"/>
      <c r="AU1077" s="1"/>
    </row>
    <row r="1078" spans="32:47" x14ac:dyDescent="0.3">
      <c r="AF1078" s="1"/>
      <c r="AG1078" s="1"/>
      <c r="AH1078" s="1"/>
      <c r="AI1078" s="1"/>
      <c r="AJ1078" s="1"/>
      <c r="AK1078" s="1"/>
      <c r="AL1078" s="1"/>
      <c r="AM1078" s="1"/>
      <c r="AN1078" s="1"/>
      <c r="AO1078" s="1"/>
      <c r="AP1078" s="1"/>
      <c r="AQ1078" s="1"/>
      <c r="AR1078" s="1"/>
      <c r="AS1078" s="14"/>
      <c r="AT1078" s="1"/>
      <c r="AU1078" s="1"/>
    </row>
    <row r="1079" spans="32:47" x14ac:dyDescent="0.3">
      <c r="AF1079" s="1"/>
      <c r="AG1079" s="1"/>
      <c r="AH1079" s="1"/>
      <c r="AI1079" s="1"/>
      <c r="AJ1079" s="1"/>
      <c r="AK1079" s="1"/>
      <c r="AL1079" s="1"/>
      <c r="AM1079" s="1"/>
      <c r="AN1079" s="1"/>
      <c r="AO1079" s="1"/>
      <c r="AP1079" s="1"/>
      <c r="AQ1079" s="1"/>
      <c r="AR1079" s="1"/>
      <c r="AS1079" s="14"/>
      <c r="AT1079" s="1"/>
      <c r="AU1079" s="1"/>
    </row>
    <row r="1080" spans="32:47" x14ac:dyDescent="0.3">
      <c r="AF1080" s="1"/>
      <c r="AG1080" s="1"/>
      <c r="AH1080" s="1"/>
      <c r="AI1080" s="1"/>
      <c r="AJ1080" s="1"/>
      <c r="AK1080" s="1"/>
      <c r="AL1080" s="1"/>
      <c r="AM1080" s="1"/>
      <c r="AN1080" s="1"/>
      <c r="AO1080" s="1"/>
      <c r="AP1080" s="1"/>
      <c r="AQ1080" s="1"/>
      <c r="AR1080" s="1"/>
      <c r="AS1080" s="14"/>
      <c r="AT1080" s="1"/>
      <c r="AU1080" s="1"/>
    </row>
    <row r="1081" spans="32:47" x14ac:dyDescent="0.3">
      <c r="AF1081" s="1"/>
      <c r="AG1081" s="1"/>
      <c r="AH1081" s="1"/>
      <c r="AI1081" s="1"/>
      <c r="AJ1081" s="1"/>
      <c r="AK1081" s="1"/>
      <c r="AL1081" s="1"/>
      <c r="AM1081" s="1"/>
      <c r="AN1081" s="1"/>
      <c r="AO1081" s="1"/>
      <c r="AP1081" s="1"/>
      <c r="AQ1081" s="1"/>
      <c r="AR1081" s="1"/>
      <c r="AS1081" s="14"/>
      <c r="AT1081" s="1"/>
      <c r="AU1081" s="1"/>
    </row>
    <row r="1082" spans="32:47" x14ac:dyDescent="0.3">
      <c r="AF1082" s="1"/>
      <c r="AG1082" s="1"/>
      <c r="AH1082" s="1"/>
      <c r="AI1082" s="1"/>
      <c r="AJ1082" s="1"/>
      <c r="AK1082" s="1"/>
      <c r="AL1082" s="1"/>
      <c r="AM1082" s="1"/>
      <c r="AN1082" s="1"/>
      <c r="AO1082" s="1"/>
      <c r="AP1082" s="1"/>
      <c r="AQ1082" s="1"/>
      <c r="AR1082" s="1"/>
      <c r="AS1082" s="14"/>
      <c r="AT1082" s="1"/>
      <c r="AU1082" s="1"/>
    </row>
    <row r="1083" spans="32:47" x14ac:dyDescent="0.3">
      <c r="AF1083" s="1"/>
      <c r="AG1083" s="1"/>
      <c r="AH1083" s="1"/>
      <c r="AI1083" s="1"/>
      <c r="AJ1083" s="1"/>
      <c r="AK1083" s="1"/>
      <c r="AL1083" s="1"/>
      <c r="AM1083" s="1"/>
      <c r="AN1083" s="1"/>
      <c r="AO1083" s="1"/>
      <c r="AP1083" s="1"/>
      <c r="AQ1083" s="1"/>
      <c r="AR1083" s="1"/>
      <c r="AS1083" s="14"/>
      <c r="AT1083" s="1"/>
      <c r="AU1083" s="1"/>
    </row>
    <row r="1084" spans="32:47" x14ac:dyDescent="0.3">
      <c r="AF1084" s="1"/>
      <c r="AG1084" s="1"/>
      <c r="AH1084" s="1"/>
      <c r="AI1084" s="1"/>
      <c r="AJ1084" s="1"/>
      <c r="AK1084" s="1"/>
      <c r="AL1084" s="1"/>
      <c r="AM1084" s="1"/>
      <c r="AN1084" s="1"/>
      <c r="AO1084" s="1"/>
      <c r="AP1084" s="1"/>
      <c r="AQ1084" s="1"/>
      <c r="AR1084" s="1"/>
      <c r="AS1084" s="14"/>
      <c r="AT1084" s="1"/>
      <c r="AU1084" s="1"/>
    </row>
    <row r="1085" spans="32:47" x14ac:dyDescent="0.3">
      <c r="AF1085" s="1"/>
      <c r="AG1085" s="1"/>
      <c r="AH1085" s="1"/>
      <c r="AI1085" s="1"/>
      <c r="AJ1085" s="1"/>
      <c r="AK1085" s="1"/>
      <c r="AL1085" s="1"/>
      <c r="AM1085" s="1"/>
      <c r="AN1085" s="1"/>
      <c r="AO1085" s="1"/>
      <c r="AP1085" s="1"/>
      <c r="AQ1085" s="1"/>
      <c r="AR1085" s="1"/>
      <c r="AS1085" s="14"/>
      <c r="AT1085" s="1"/>
      <c r="AU1085" s="1"/>
    </row>
    <row r="1086" spans="32:47" x14ac:dyDescent="0.3">
      <c r="AF1086" s="1"/>
      <c r="AG1086" s="1"/>
      <c r="AH1086" s="1"/>
      <c r="AI1086" s="1"/>
      <c r="AJ1086" s="1"/>
      <c r="AK1086" s="1"/>
      <c r="AL1086" s="1"/>
      <c r="AM1086" s="1"/>
      <c r="AN1086" s="1"/>
      <c r="AO1086" s="1"/>
      <c r="AP1086" s="1"/>
      <c r="AQ1086" s="1"/>
      <c r="AR1086" s="1"/>
      <c r="AS1086" s="14"/>
      <c r="AT1086" s="1"/>
      <c r="AU1086" s="1"/>
    </row>
    <row r="1087" spans="32:47" x14ac:dyDescent="0.3">
      <c r="AF1087" s="1"/>
      <c r="AG1087" s="1"/>
      <c r="AH1087" s="1"/>
      <c r="AI1087" s="1"/>
      <c r="AJ1087" s="1"/>
      <c r="AK1087" s="1"/>
      <c r="AL1087" s="1"/>
      <c r="AM1087" s="1"/>
      <c r="AN1087" s="1"/>
      <c r="AO1087" s="1"/>
      <c r="AP1087" s="1"/>
      <c r="AQ1087" s="1"/>
      <c r="AR1087" s="1"/>
      <c r="AS1087" s="14"/>
      <c r="AT1087" s="1"/>
      <c r="AU1087" s="1"/>
    </row>
    <row r="1088" spans="32:47" x14ac:dyDescent="0.3">
      <c r="AF1088" s="1"/>
      <c r="AG1088" s="1"/>
      <c r="AH1088" s="1"/>
      <c r="AI1088" s="1"/>
      <c r="AJ1088" s="1"/>
      <c r="AK1088" s="1"/>
      <c r="AL1088" s="1"/>
      <c r="AM1088" s="1"/>
      <c r="AN1088" s="1"/>
      <c r="AO1088" s="1"/>
      <c r="AP1088" s="1"/>
      <c r="AQ1088" s="1"/>
      <c r="AR1088" s="1"/>
      <c r="AS1088" s="14"/>
      <c r="AT1088" s="1"/>
      <c r="AU1088" s="1"/>
    </row>
    <row r="1089" spans="32:47" x14ac:dyDescent="0.3">
      <c r="AF1089" s="1"/>
      <c r="AG1089" s="1"/>
      <c r="AH1089" s="1"/>
      <c r="AI1089" s="1"/>
      <c r="AJ1089" s="1"/>
      <c r="AK1089" s="1"/>
      <c r="AL1089" s="1"/>
      <c r="AM1089" s="1"/>
      <c r="AN1089" s="1"/>
      <c r="AO1089" s="1"/>
      <c r="AP1089" s="1"/>
      <c r="AQ1089" s="1"/>
      <c r="AR1089" s="1"/>
      <c r="AS1089" s="14"/>
      <c r="AT1089" s="1"/>
      <c r="AU1089" s="1"/>
    </row>
    <row r="1090" spans="32:47" x14ac:dyDescent="0.3">
      <c r="AF1090" s="1"/>
      <c r="AG1090" s="1"/>
      <c r="AH1090" s="1"/>
      <c r="AI1090" s="1"/>
      <c r="AJ1090" s="1"/>
      <c r="AK1090" s="1"/>
      <c r="AL1090" s="1"/>
      <c r="AM1090" s="1"/>
      <c r="AN1090" s="1"/>
      <c r="AO1090" s="1"/>
      <c r="AP1090" s="1"/>
      <c r="AQ1090" s="1"/>
      <c r="AR1090" s="1"/>
      <c r="AS1090" s="14"/>
      <c r="AT1090" s="1"/>
      <c r="AU1090" s="1"/>
    </row>
    <row r="1091" spans="32:47" x14ac:dyDescent="0.3">
      <c r="AF1091" s="1"/>
      <c r="AG1091" s="1"/>
      <c r="AH1091" s="1"/>
      <c r="AI1091" s="1"/>
      <c r="AJ1091" s="1"/>
      <c r="AK1091" s="1"/>
      <c r="AL1091" s="1"/>
      <c r="AM1091" s="1"/>
      <c r="AN1091" s="1"/>
      <c r="AO1091" s="1"/>
      <c r="AP1091" s="1"/>
      <c r="AQ1091" s="1"/>
      <c r="AR1091" s="1"/>
      <c r="AS1091" s="14"/>
      <c r="AT1091" s="1"/>
      <c r="AU1091" s="1"/>
    </row>
    <row r="1092" spans="32:47" x14ac:dyDescent="0.3">
      <c r="AF1092" s="1"/>
      <c r="AG1092" s="1"/>
      <c r="AH1092" s="1"/>
      <c r="AI1092" s="1"/>
      <c r="AJ1092" s="1"/>
      <c r="AK1092" s="1"/>
      <c r="AL1092" s="1"/>
      <c r="AM1092" s="1"/>
      <c r="AN1092" s="1"/>
      <c r="AO1092" s="1"/>
      <c r="AP1092" s="1"/>
      <c r="AQ1092" s="1"/>
      <c r="AR1092" s="1"/>
      <c r="AS1092" s="14"/>
      <c r="AT1092" s="1"/>
      <c r="AU1092" s="1"/>
    </row>
    <row r="1093" spans="32:47" x14ac:dyDescent="0.3">
      <c r="AF1093" s="1"/>
      <c r="AG1093" s="1"/>
      <c r="AH1093" s="1"/>
      <c r="AI1093" s="1"/>
      <c r="AJ1093" s="1"/>
      <c r="AK1093" s="1"/>
      <c r="AL1093" s="1"/>
      <c r="AM1093" s="1"/>
      <c r="AN1093" s="1"/>
      <c r="AO1093" s="1"/>
      <c r="AP1093" s="1"/>
      <c r="AQ1093" s="1"/>
      <c r="AR1093" s="1"/>
      <c r="AS1093" s="14"/>
      <c r="AT1093" s="1"/>
      <c r="AU1093" s="1"/>
    </row>
    <row r="1094" spans="32:47" x14ac:dyDescent="0.3">
      <c r="AF1094" s="1"/>
      <c r="AG1094" s="1"/>
      <c r="AH1094" s="1"/>
      <c r="AI1094" s="1"/>
      <c r="AJ1094" s="1"/>
      <c r="AK1094" s="1"/>
      <c r="AL1094" s="1"/>
      <c r="AM1094" s="1"/>
      <c r="AN1094" s="1"/>
      <c r="AO1094" s="1"/>
      <c r="AP1094" s="1"/>
      <c r="AQ1094" s="1"/>
      <c r="AR1094" s="1"/>
      <c r="AS1094" s="14"/>
      <c r="AT1094" s="1"/>
      <c r="AU1094" s="1"/>
    </row>
    <row r="1095" spans="32:47" x14ac:dyDescent="0.3">
      <c r="AF1095" s="1"/>
      <c r="AG1095" s="1"/>
      <c r="AH1095" s="1"/>
      <c r="AI1095" s="1"/>
      <c r="AJ1095" s="1"/>
      <c r="AK1095" s="1"/>
      <c r="AL1095" s="1"/>
      <c r="AM1095" s="1"/>
      <c r="AN1095" s="1"/>
      <c r="AO1095" s="1"/>
      <c r="AP1095" s="1"/>
      <c r="AQ1095" s="1"/>
      <c r="AR1095" s="1"/>
      <c r="AS1095" s="14"/>
      <c r="AT1095" s="1"/>
      <c r="AU1095" s="1"/>
    </row>
    <row r="1096" spans="32:47" x14ac:dyDescent="0.3">
      <c r="AF1096" s="1"/>
      <c r="AG1096" s="1"/>
      <c r="AH1096" s="1"/>
      <c r="AI1096" s="1"/>
      <c r="AJ1096" s="1"/>
      <c r="AK1096" s="1"/>
      <c r="AL1096" s="1"/>
      <c r="AM1096" s="1"/>
      <c r="AN1096" s="1"/>
      <c r="AO1096" s="1"/>
      <c r="AP1096" s="1"/>
      <c r="AQ1096" s="1"/>
      <c r="AR1096" s="1"/>
      <c r="AS1096" s="14"/>
      <c r="AT1096" s="1"/>
      <c r="AU1096" s="1"/>
    </row>
    <row r="1097" spans="32:47" x14ac:dyDescent="0.3">
      <c r="AF1097" s="1"/>
      <c r="AG1097" s="1"/>
      <c r="AH1097" s="1"/>
      <c r="AI1097" s="1"/>
      <c r="AJ1097" s="1"/>
      <c r="AK1097" s="1"/>
      <c r="AL1097" s="1"/>
      <c r="AM1097" s="1"/>
      <c r="AN1097" s="1"/>
      <c r="AO1097" s="1"/>
      <c r="AP1097" s="1"/>
      <c r="AQ1097" s="1"/>
      <c r="AR1097" s="1"/>
      <c r="AS1097" s="14"/>
      <c r="AT1097" s="1"/>
      <c r="AU1097" s="1"/>
    </row>
    <row r="1098" spans="32:47" x14ac:dyDescent="0.3">
      <c r="AF1098" s="1"/>
      <c r="AG1098" s="1"/>
      <c r="AH1098" s="1"/>
      <c r="AI1098" s="1"/>
      <c r="AJ1098" s="1"/>
      <c r="AK1098" s="1"/>
      <c r="AL1098" s="1"/>
      <c r="AM1098" s="1"/>
      <c r="AN1098" s="1"/>
      <c r="AO1098" s="1"/>
      <c r="AP1098" s="1"/>
      <c r="AQ1098" s="1"/>
      <c r="AR1098" s="1"/>
      <c r="AS1098" s="14"/>
      <c r="AT1098" s="1"/>
      <c r="AU1098" s="1"/>
    </row>
    <row r="1099" spans="32:47" x14ac:dyDescent="0.3">
      <c r="AF1099" s="1"/>
      <c r="AG1099" s="1"/>
      <c r="AH1099" s="1"/>
      <c r="AI1099" s="1"/>
      <c r="AJ1099" s="1"/>
      <c r="AK1099" s="1"/>
      <c r="AL1099" s="1"/>
      <c r="AM1099" s="1"/>
      <c r="AN1099" s="1"/>
      <c r="AO1099" s="1"/>
      <c r="AP1099" s="1"/>
      <c r="AQ1099" s="1"/>
      <c r="AR1099" s="1"/>
      <c r="AS1099" s="14"/>
      <c r="AT1099" s="1"/>
      <c r="AU1099" s="1"/>
    </row>
    <row r="1100" spans="32:47" x14ac:dyDescent="0.3">
      <c r="AF1100" s="1"/>
      <c r="AG1100" s="1"/>
      <c r="AH1100" s="1"/>
      <c r="AI1100" s="1"/>
      <c r="AJ1100" s="1"/>
      <c r="AK1100" s="1"/>
      <c r="AL1100" s="1"/>
      <c r="AM1100" s="1"/>
      <c r="AN1100" s="1"/>
      <c r="AO1100" s="1"/>
      <c r="AP1100" s="1"/>
      <c r="AQ1100" s="1"/>
      <c r="AR1100" s="1"/>
      <c r="AS1100" s="14"/>
      <c r="AT1100" s="1"/>
      <c r="AU1100" s="1"/>
    </row>
    <row r="1101" spans="32:47" x14ac:dyDescent="0.3">
      <c r="AF1101" s="1"/>
      <c r="AG1101" s="1"/>
      <c r="AH1101" s="1"/>
      <c r="AI1101" s="1"/>
      <c r="AJ1101" s="1"/>
      <c r="AK1101" s="1"/>
      <c r="AL1101" s="1"/>
      <c r="AM1101" s="1"/>
      <c r="AN1101" s="1"/>
      <c r="AO1101" s="1"/>
      <c r="AP1101" s="1"/>
      <c r="AQ1101" s="1"/>
      <c r="AR1101" s="1"/>
      <c r="AS1101" s="14"/>
      <c r="AT1101" s="1"/>
      <c r="AU1101" s="1"/>
    </row>
    <row r="1102" spans="32:47" x14ac:dyDescent="0.3">
      <c r="AF1102" s="1"/>
      <c r="AG1102" s="1"/>
      <c r="AH1102" s="1"/>
      <c r="AI1102" s="1"/>
      <c r="AJ1102" s="1"/>
      <c r="AK1102" s="1"/>
      <c r="AL1102" s="1"/>
      <c r="AM1102" s="1"/>
      <c r="AN1102" s="1"/>
      <c r="AO1102" s="1"/>
      <c r="AP1102" s="1"/>
      <c r="AQ1102" s="1"/>
      <c r="AR1102" s="1"/>
      <c r="AS1102" s="14"/>
      <c r="AT1102" s="1"/>
      <c r="AU1102" s="1"/>
    </row>
    <row r="1103" spans="32:47" x14ac:dyDescent="0.3">
      <c r="AF1103" s="1"/>
      <c r="AG1103" s="1"/>
      <c r="AH1103" s="1"/>
      <c r="AI1103" s="1"/>
      <c r="AJ1103" s="1"/>
      <c r="AK1103" s="1"/>
      <c r="AL1103" s="1"/>
      <c r="AM1103" s="1"/>
      <c r="AN1103" s="1"/>
      <c r="AO1103" s="1"/>
      <c r="AP1103" s="1"/>
      <c r="AQ1103" s="1"/>
      <c r="AR1103" s="1"/>
      <c r="AS1103" s="14"/>
      <c r="AT1103" s="1"/>
      <c r="AU1103" s="1"/>
    </row>
    <row r="1104" spans="32:47" x14ac:dyDescent="0.3">
      <c r="AF1104" s="1"/>
      <c r="AG1104" s="1"/>
      <c r="AH1104" s="1"/>
      <c r="AI1104" s="1"/>
      <c r="AJ1104" s="1"/>
      <c r="AK1104" s="1"/>
      <c r="AL1104" s="1"/>
      <c r="AM1104" s="1"/>
      <c r="AN1104" s="1"/>
      <c r="AO1104" s="1"/>
      <c r="AP1104" s="1"/>
      <c r="AQ1104" s="1"/>
      <c r="AR1104" s="1"/>
      <c r="AS1104" s="14"/>
      <c r="AT1104" s="1"/>
      <c r="AU1104" s="1"/>
    </row>
    <row r="1105" spans="32:47" x14ac:dyDescent="0.3">
      <c r="AF1105" s="1"/>
      <c r="AG1105" s="1"/>
      <c r="AH1105" s="1"/>
      <c r="AI1105" s="1"/>
      <c r="AJ1105" s="1"/>
      <c r="AK1105" s="1"/>
      <c r="AL1105" s="1"/>
      <c r="AM1105" s="1"/>
      <c r="AN1105" s="1"/>
      <c r="AO1105" s="1"/>
      <c r="AP1105" s="1"/>
      <c r="AQ1105" s="1"/>
      <c r="AR1105" s="1"/>
      <c r="AS1105" s="14"/>
      <c r="AT1105" s="1"/>
      <c r="AU1105" s="1"/>
    </row>
    <row r="1106" spans="32:47" x14ac:dyDescent="0.3">
      <c r="AF1106" s="1"/>
      <c r="AG1106" s="1"/>
      <c r="AH1106" s="1"/>
      <c r="AI1106" s="1"/>
      <c r="AJ1106" s="1"/>
      <c r="AK1106" s="1"/>
      <c r="AL1106" s="1"/>
      <c r="AM1106" s="1"/>
      <c r="AN1106" s="1"/>
      <c r="AO1106" s="1"/>
      <c r="AP1106" s="1"/>
      <c r="AQ1106" s="1"/>
      <c r="AR1106" s="1"/>
      <c r="AS1106" s="14"/>
      <c r="AT1106" s="1"/>
      <c r="AU1106" s="1"/>
    </row>
    <row r="1107" spans="32:47" x14ac:dyDescent="0.3">
      <c r="AF1107" s="1"/>
      <c r="AG1107" s="1"/>
      <c r="AH1107" s="1"/>
      <c r="AI1107" s="1"/>
      <c r="AJ1107" s="1"/>
      <c r="AK1107" s="1"/>
      <c r="AL1107" s="1"/>
      <c r="AM1107" s="1"/>
      <c r="AN1107" s="1"/>
      <c r="AO1107" s="1"/>
      <c r="AP1107" s="1"/>
      <c r="AQ1107" s="1"/>
      <c r="AR1107" s="1"/>
      <c r="AS1107" s="14"/>
      <c r="AT1107" s="1"/>
      <c r="AU1107" s="1"/>
    </row>
    <row r="1108" spans="32:47" x14ac:dyDescent="0.3">
      <c r="AF1108" s="1"/>
      <c r="AG1108" s="1"/>
      <c r="AH1108" s="1"/>
      <c r="AI1108" s="1"/>
      <c r="AJ1108" s="1"/>
      <c r="AK1108" s="1"/>
      <c r="AL1108" s="1"/>
      <c r="AM1108" s="1"/>
      <c r="AN1108" s="1"/>
      <c r="AO1108" s="1"/>
      <c r="AP1108" s="1"/>
      <c r="AQ1108" s="1"/>
      <c r="AR1108" s="1"/>
      <c r="AS1108" s="14"/>
      <c r="AT1108" s="1"/>
      <c r="AU1108" s="1"/>
    </row>
    <row r="1109" spans="32:47" x14ac:dyDescent="0.3">
      <c r="AF1109" s="1"/>
      <c r="AG1109" s="1"/>
      <c r="AH1109" s="1"/>
      <c r="AI1109" s="1"/>
      <c r="AJ1109" s="1"/>
      <c r="AK1109" s="1"/>
      <c r="AL1109" s="1"/>
      <c r="AM1109" s="1"/>
      <c r="AN1109" s="1"/>
      <c r="AO1109" s="1"/>
      <c r="AP1109" s="1"/>
      <c r="AQ1109" s="1"/>
      <c r="AR1109" s="1"/>
      <c r="AS1109" s="14"/>
      <c r="AT1109" s="1"/>
      <c r="AU1109" s="1"/>
    </row>
    <row r="1110" spans="32:47" x14ac:dyDescent="0.3">
      <c r="AF1110" s="1"/>
      <c r="AG1110" s="1"/>
      <c r="AH1110" s="1"/>
      <c r="AI1110" s="1"/>
      <c r="AJ1110" s="1"/>
      <c r="AK1110" s="1"/>
      <c r="AL1110" s="1"/>
      <c r="AM1110" s="1"/>
      <c r="AN1110" s="1"/>
      <c r="AO1110" s="1"/>
      <c r="AP1110" s="1"/>
      <c r="AQ1110" s="1"/>
      <c r="AR1110" s="1"/>
      <c r="AS1110" s="14"/>
      <c r="AT1110" s="1"/>
      <c r="AU1110" s="1"/>
    </row>
    <row r="1111" spans="32:47" x14ac:dyDescent="0.3">
      <c r="AF1111" s="1"/>
      <c r="AG1111" s="1"/>
      <c r="AH1111" s="1"/>
      <c r="AI1111" s="1"/>
      <c r="AJ1111" s="1"/>
      <c r="AK1111" s="1"/>
      <c r="AL1111" s="1"/>
      <c r="AM1111" s="1"/>
      <c r="AN1111" s="1"/>
      <c r="AO1111" s="1"/>
      <c r="AP1111" s="1"/>
      <c r="AQ1111" s="1"/>
      <c r="AR1111" s="1"/>
      <c r="AS1111" s="14"/>
      <c r="AT1111" s="1"/>
      <c r="AU1111" s="1"/>
    </row>
    <row r="1112" spans="32:47" x14ac:dyDescent="0.3">
      <c r="AF1112" s="1"/>
      <c r="AG1112" s="1"/>
      <c r="AH1112" s="1"/>
      <c r="AI1112" s="1"/>
      <c r="AJ1112" s="1"/>
      <c r="AK1112" s="1"/>
      <c r="AL1112" s="1"/>
      <c r="AM1112" s="1"/>
      <c r="AN1112" s="1"/>
      <c r="AO1112" s="1"/>
      <c r="AP1112" s="1"/>
      <c r="AQ1112" s="1"/>
      <c r="AR1112" s="1"/>
      <c r="AS1112" s="14"/>
      <c r="AT1112" s="1"/>
      <c r="AU1112" s="1"/>
    </row>
    <row r="1113" spans="32:47" x14ac:dyDescent="0.3">
      <c r="AF1113" s="1"/>
      <c r="AG1113" s="1"/>
      <c r="AH1113" s="1"/>
      <c r="AI1113" s="1"/>
      <c r="AJ1113" s="1"/>
      <c r="AK1113" s="1"/>
      <c r="AL1113" s="1"/>
      <c r="AM1113" s="1"/>
      <c r="AN1113" s="1"/>
      <c r="AO1113" s="1"/>
      <c r="AP1113" s="1"/>
      <c r="AQ1113" s="1"/>
      <c r="AR1113" s="1"/>
      <c r="AS1113" s="14"/>
      <c r="AT1113" s="1"/>
      <c r="AU1113" s="1"/>
    </row>
    <row r="1114" spans="32:47" x14ac:dyDescent="0.3">
      <c r="AF1114" s="1"/>
      <c r="AG1114" s="1"/>
      <c r="AH1114" s="1"/>
      <c r="AI1114" s="1"/>
      <c r="AJ1114" s="1"/>
      <c r="AK1114" s="1"/>
      <c r="AL1114" s="1"/>
      <c r="AM1114" s="1"/>
      <c r="AN1114" s="1"/>
      <c r="AO1114" s="1"/>
      <c r="AP1114" s="1"/>
      <c r="AQ1114" s="1"/>
      <c r="AR1114" s="1"/>
      <c r="AS1114" s="14"/>
      <c r="AT1114" s="1"/>
      <c r="AU1114" s="1"/>
    </row>
    <row r="1115" spans="32:47" x14ac:dyDescent="0.3">
      <c r="AF1115" s="1"/>
      <c r="AG1115" s="1"/>
      <c r="AH1115" s="1"/>
      <c r="AI1115" s="1"/>
      <c r="AJ1115" s="1"/>
      <c r="AK1115" s="1"/>
      <c r="AL1115" s="1"/>
      <c r="AM1115" s="1"/>
      <c r="AN1115" s="1"/>
      <c r="AO1115" s="1"/>
      <c r="AP1115" s="1"/>
      <c r="AQ1115" s="1"/>
      <c r="AR1115" s="1"/>
      <c r="AS1115" s="14"/>
      <c r="AT1115" s="1"/>
      <c r="AU1115" s="1"/>
    </row>
    <row r="1116" spans="32:47" x14ac:dyDescent="0.3">
      <c r="AF1116" s="1"/>
      <c r="AG1116" s="1"/>
      <c r="AH1116" s="1"/>
      <c r="AI1116" s="1"/>
      <c r="AJ1116" s="1"/>
      <c r="AK1116" s="1"/>
      <c r="AL1116" s="1"/>
      <c r="AM1116" s="1"/>
      <c r="AN1116" s="1"/>
      <c r="AO1116" s="1"/>
      <c r="AP1116" s="1"/>
      <c r="AQ1116" s="1"/>
      <c r="AR1116" s="1"/>
      <c r="AS1116" s="14"/>
      <c r="AT1116" s="1"/>
      <c r="AU1116" s="1"/>
    </row>
    <row r="1117" spans="32:47" x14ac:dyDescent="0.3">
      <c r="AF1117" s="1"/>
      <c r="AG1117" s="1"/>
      <c r="AH1117" s="1"/>
      <c r="AI1117" s="1"/>
      <c r="AJ1117" s="1"/>
      <c r="AK1117" s="1"/>
      <c r="AL1117" s="1"/>
      <c r="AM1117" s="1"/>
      <c r="AN1117" s="1"/>
      <c r="AO1117" s="1"/>
      <c r="AP1117" s="1"/>
      <c r="AQ1117" s="1"/>
      <c r="AR1117" s="1"/>
      <c r="AS1117" s="14"/>
      <c r="AT1117" s="1"/>
      <c r="AU1117" s="1"/>
    </row>
    <row r="1118" spans="32:47" x14ac:dyDescent="0.3">
      <c r="AF1118" s="1"/>
      <c r="AG1118" s="1"/>
      <c r="AH1118" s="1"/>
      <c r="AI1118" s="1"/>
      <c r="AJ1118" s="1"/>
      <c r="AK1118" s="1"/>
      <c r="AL1118" s="1"/>
      <c r="AM1118" s="1"/>
      <c r="AN1118" s="1"/>
      <c r="AO1118" s="1"/>
      <c r="AP1118" s="1"/>
      <c r="AQ1118" s="1"/>
      <c r="AR1118" s="1"/>
      <c r="AS1118" s="14"/>
      <c r="AT1118" s="1"/>
      <c r="AU1118" s="1"/>
    </row>
    <row r="1119" spans="32:47" x14ac:dyDescent="0.3">
      <c r="AF1119" s="1"/>
      <c r="AG1119" s="1"/>
      <c r="AH1119" s="1"/>
      <c r="AI1119" s="1"/>
      <c r="AJ1119" s="1"/>
      <c r="AK1119" s="1"/>
      <c r="AL1119" s="1"/>
      <c r="AM1119" s="1"/>
      <c r="AN1119" s="1"/>
      <c r="AO1119" s="1"/>
      <c r="AP1119" s="1"/>
      <c r="AQ1119" s="1"/>
      <c r="AR1119" s="1"/>
      <c r="AS1119" s="14"/>
      <c r="AT1119" s="1"/>
      <c r="AU1119" s="1"/>
    </row>
    <row r="1120" spans="32:47" x14ac:dyDescent="0.3">
      <c r="AF1120" s="1"/>
      <c r="AG1120" s="1"/>
      <c r="AH1120" s="1"/>
      <c r="AI1120" s="1"/>
      <c r="AJ1120" s="1"/>
      <c r="AK1120" s="1"/>
      <c r="AL1120" s="1"/>
      <c r="AM1120" s="1"/>
      <c r="AN1120" s="1"/>
      <c r="AO1120" s="1"/>
      <c r="AP1120" s="1"/>
      <c r="AQ1120" s="1"/>
      <c r="AR1120" s="1"/>
      <c r="AS1120" s="14"/>
      <c r="AT1120" s="1"/>
      <c r="AU1120" s="1"/>
    </row>
    <row r="1121" spans="32:47" x14ac:dyDescent="0.3">
      <c r="AF1121" s="1"/>
      <c r="AG1121" s="1"/>
      <c r="AH1121" s="1"/>
      <c r="AI1121" s="1"/>
      <c r="AJ1121" s="1"/>
      <c r="AK1121" s="1"/>
      <c r="AL1121" s="1"/>
      <c r="AM1121" s="1"/>
      <c r="AN1121" s="1"/>
      <c r="AO1121" s="1"/>
      <c r="AP1121" s="1"/>
      <c r="AQ1121" s="1"/>
      <c r="AR1121" s="1"/>
      <c r="AS1121" s="14"/>
      <c r="AT1121" s="1"/>
      <c r="AU1121" s="1"/>
    </row>
    <row r="1122" spans="32:47" x14ac:dyDescent="0.3">
      <c r="AF1122" s="1"/>
      <c r="AG1122" s="1"/>
      <c r="AH1122" s="1"/>
      <c r="AI1122" s="1"/>
      <c r="AJ1122" s="1"/>
      <c r="AK1122" s="1"/>
      <c r="AL1122" s="1"/>
      <c r="AM1122" s="1"/>
      <c r="AN1122" s="1"/>
      <c r="AO1122" s="1"/>
      <c r="AP1122" s="1"/>
      <c r="AQ1122" s="1"/>
      <c r="AR1122" s="1"/>
      <c r="AS1122" s="14"/>
      <c r="AT1122" s="1"/>
      <c r="AU1122" s="1"/>
    </row>
    <row r="1123" spans="32:47" x14ac:dyDescent="0.3">
      <c r="AF1123" s="1"/>
      <c r="AG1123" s="1"/>
      <c r="AH1123" s="1"/>
      <c r="AI1123" s="1"/>
      <c r="AJ1123" s="1"/>
      <c r="AK1123" s="1"/>
      <c r="AL1123" s="1"/>
      <c r="AM1123" s="1"/>
      <c r="AN1123" s="1"/>
      <c r="AO1123" s="1"/>
      <c r="AP1123" s="1"/>
      <c r="AQ1123" s="1"/>
      <c r="AR1123" s="1"/>
      <c r="AS1123" s="14"/>
      <c r="AT1123" s="1"/>
      <c r="AU1123" s="1"/>
    </row>
    <row r="1124" spans="32:47" x14ac:dyDescent="0.3">
      <c r="AF1124" s="1"/>
      <c r="AG1124" s="1"/>
      <c r="AH1124" s="1"/>
      <c r="AI1124" s="1"/>
      <c r="AJ1124" s="1"/>
      <c r="AK1124" s="1"/>
      <c r="AL1124" s="1"/>
      <c r="AM1124" s="1"/>
      <c r="AN1124" s="1"/>
      <c r="AO1124" s="1"/>
      <c r="AP1124" s="1"/>
      <c r="AQ1124" s="1"/>
      <c r="AR1124" s="1"/>
      <c r="AS1124" s="14"/>
      <c r="AT1124" s="1"/>
      <c r="AU1124" s="1"/>
    </row>
    <row r="1125" spans="32:47" x14ac:dyDescent="0.3">
      <c r="AF1125" s="1"/>
      <c r="AG1125" s="1"/>
      <c r="AH1125" s="1"/>
      <c r="AI1125" s="1"/>
      <c r="AJ1125" s="1"/>
      <c r="AK1125" s="1"/>
      <c r="AL1125" s="1"/>
      <c r="AM1125" s="1"/>
      <c r="AN1125" s="1"/>
      <c r="AO1125" s="1"/>
      <c r="AP1125" s="1"/>
      <c r="AQ1125" s="1"/>
      <c r="AR1125" s="1"/>
      <c r="AS1125" s="14"/>
      <c r="AT1125" s="1"/>
      <c r="AU1125" s="1"/>
    </row>
    <row r="1126" spans="32:47" x14ac:dyDescent="0.3">
      <c r="AF1126" s="1"/>
      <c r="AG1126" s="1"/>
      <c r="AH1126" s="1"/>
      <c r="AI1126" s="1"/>
      <c r="AJ1126" s="1"/>
      <c r="AK1126" s="1"/>
      <c r="AL1126" s="1"/>
      <c r="AM1126" s="1"/>
      <c r="AN1126" s="1"/>
      <c r="AO1126" s="1"/>
      <c r="AP1126" s="1"/>
      <c r="AQ1126" s="1"/>
      <c r="AR1126" s="1"/>
      <c r="AS1126" s="14"/>
      <c r="AT1126" s="1"/>
      <c r="AU1126" s="1"/>
    </row>
    <row r="1127" spans="32:47" x14ac:dyDescent="0.3">
      <c r="AF1127" s="1"/>
      <c r="AG1127" s="1"/>
      <c r="AH1127" s="1"/>
      <c r="AI1127" s="1"/>
      <c r="AJ1127" s="1"/>
      <c r="AK1127" s="1"/>
      <c r="AL1127" s="1"/>
      <c r="AM1127" s="1"/>
      <c r="AN1127" s="1"/>
      <c r="AO1127" s="1"/>
      <c r="AP1127" s="1"/>
      <c r="AQ1127" s="1"/>
      <c r="AR1127" s="1"/>
      <c r="AS1127" s="14"/>
      <c r="AT1127" s="1"/>
      <c r="AU1127" s="1"/>
    </row>
    <row r="1128" spans="32:47" x14ac:dyDescent="0.3">
      <c r="AF1128" s="1"/>
      <c r="AG1128" s="1"/>
      <c r="AH1128" s="1"/>
      <c r="AI1128" s="1"/>
      <c r="AJ1128" s="1"/>
      <c r="AK1128" s="1"/>
      <c r="AL1128" s="1"/>
      <c r="AM1128" s="1"/>
      <c r="AN1128" s="1"/>
      <c r="AO1128" s="1"/>
      <c r="AP1128" s="1"/>
      <c r="AQ1128" s="1"/>
      <c r="AR1128" s="1"/>
      <c r="AS1128" s="14"/>
      <c r="AT1128" s="1"/>
      <c r="AU1128" s="1"/>
    </row>
    <row r="1129" spans="32:47" x14ac:dyDescent="0.3">
      <c r="AF1129" s="1"/>
      <c r="AG1129" s="1"/>
      <c r="AH1129" s="1"/>
      <c r="AI1129" s="1"/>
      <c r="AJ1129" s="1"/>
      <c r="AK1129" s="1"/>
      <c r="AL1129" s="1"/>
      <c r="AM1129" s="1"/>
      <c r="AN1129" s="1"/>
      <c r="AO1129" s="1"/>
      <c r="AP1129" s="1"/>
      <c r="AQ1129" s="1"/>
      <c r="AR1129" s="1"/>
      <c r="AS1129" s="14"/>
      <c r="AT1129" s="1"/>
      <c r="AU1129" s="1"/>
    </row>
    <row r="1130" spans="32:47" x14ac:dyDescent="0.3">
      <c r="AF1130" s="1"/>
      <c r="AG1130" s="1"/>
      <c r="AH1130" s="1"/>
      <c r="AI1130" s="1"/>
      <c r="AJ1130" s="1"/>
      <c r="AK1130" s="1"/>
      <c r="AL1130" s="1"/>
      <c r="AM1130" s="1"/>
      <c r="AN1130" s="1"/>
      <c r="AO1130" s="1"/>
      <c r="AP1130" s="1"/>
      <c r="AQ1130" s="1"/>
      <c r="AR1130" s="1"/>
      <c r="AS1130" s="14"/>
      <c r="AT1130" s="1"/>
      <c r="AU1130" s="1"/>
    </row>
    <row r="1131" spans="32:47" x14ac:dyDescent="0.3">
      <c r="AF1131" s="1"/>
      <c r="AG1131" s="1"/>
      <c r="AH1131" s="1"/>
      <c r="AI1131" s="1"/>
      <c r="AJ1131" s="1"/>
      <c r="AK1131" s="1"/>
      <c r="AL1131" s="1"/>
      <c r="AM1131" s="1"/>
      <c r="AN1131" s="1"/>
      <c r="AO1131" s="1"/>
      <c r="AP1131" s="1"/>
      <c r="AQ1131" s="1"/>
      <c r="AR1131" s="1"/>
      <c r="AS1131" s="14"/>
      <c r="AT1131" s="1"/>
      <c r="AU1131" s="1"/>
    </row>
    <row r="1132" spans="32:47" x14ac:dyDescent="0.3">
      <c r="AF1132" s="1"/>
      <c r="AG1132" s="1"/>
      <c r="AH1132" s="1"/>
      <c r="AI1132" s="1"/>
      <c r="AJ1132" s="1"/>
      <c r="AK1132" s="1"/>
      <c r="AL1132" s="1"/>
      <c r="AM1132" s="1"/>
      <c r="AN1132" s="1"/>
      <c r="AO1132" s="1"/>
      <c r="AP1132" s="1"/>
      <c r="AQ1132" s="1"/>
      <c r="AR1132" s="1"/>
      <c r="AS1132" s="14"/>
      <c r="AT1132" s="1"/>
      <c r="AU1132" s="1"/>
    </row>
    <row r="1133" spans="32:47" x14ac:dyDescent="0.3">
      <c r="AF1133" s="1"/>
      <c r="AG1133" s="1"/>
      <c r="AH1133" s="1"/>
      <c r="AI1133" s="1"/>
      <c r="AJ1133" s="1"/>
      <c r="AK1133" s="1"/>
      <c r="AL1133" s="1"/>
      <c r="AM1133" s="1"/>
      <c r="AN1133" s="1"/>
      <c r="AO1133" s="1"/>
      <c r="AP1133" s="1"/>
      <c r="AQ1133" s="1"/>
      <c r="AR1133" s="1"/>
      <c r="AS1133" s="14"/>
      <c r="AT1133" s="1"/>
      <c r="AU1133" s="1"/>
    </row>
    <row r="1134" spans="32:47" x14ac:dyDescent="0.3">
      <c r="AF1134" s="1"/>
      <c r="AG1134" s="1"/>
      <c r="AH1134" s="1"/>
      <c r="AI1134" s="1"/>
      <c r="AJ1134" s="1"/>
      <c r="AK1134" s="1"/>
      <c r="AL1134" s="1"/>
      <c r="AM1134" s="1"/>
      <c r="AN1134" s="1"/>
      <c r="AO1134" s="1"/>
      <c r="AP1134" s="1"/>
      <c r="AQ1134" s="1"/>
      <c r="AR1134" s="1"/>
      <c r="AS1134" s="14"/>
      <c r="AT1134" s="1"/>
      <c r="AU1134" s="1"/>
    </row>
    <row r="1135" spans="32:47" x14ac:dyDescent="0.3">
      <c r="AF1135" s="1"/>
      <c r="AG1135" s="1"/>
      <c r="AH1135" s="1"/>
      <c r="AI1135" s="1"/>
      <c r="AJ1135" s="1"/>
      <c r="AK1135" s="1"/>
      <c r="AL1135" s="1"/>
      <c r="AM1135" s="1"/>
      <c r="AN1135" s="1"/>
      <c r="AO1135" s="1"/>
      <c r="AP1135" s="1"/>
      <c r="AQ1135" s="1"/>
      <c r="AR1135" s="1"/>
      <c r="AS1135" s="14"/>
      <c r="AT1135" s="1"/>
      <c r="AU1135" s="1"/>
    </row>
    <row r="1136" spans="32:47" x14ac:dyDescent="0.3">
      <c r="AF1136" s="1"/>
      <c r="AG1136" s="1"/>
      <c r="AH1136" s="1"/>
      <c r="AI1136" s="1"/>
      <c r="AJ1136" s="1"/>
      <c r="AK1136" s="1"/>
      <c r="AL1136" s="1"/>
      <c r="AM1136" s="1"/>
      <c r="AN1136" s="1"/>
      <c r="AO1136" s="1"/>
      <c r="AP1136" s="1"/>
      <c r="AQ1136" s="1"/>
      <c r="AR1136" s="1"/>
      <c r="AS1136" s="14"/>
      <c r="AT1136" s="1"/>
      <c r="AU1136" s="1"/>
    </row>
    <row r="1137" spans="32:47" x14ac:dyDescent="0.3">
      <c r="AF1137" s="1"/>
      <c r="AG1137" s="1"/>
      <c r="AH1137" s="1"/>
      <c r="AI1137" s="1"/>
      <c r="AJ1137" s="1"/>
      <c r="AK1137" s="1"/>
      <c r="AL1137" s="1"/>
      <c r="AM1137" s="1"/>
      <c r="AN1137" s="1"/>
      <c r="AO1137" s="1"/>
      <c r="AP1137" s="1"/>
      <c r="AQ1137" s="1"/>
      <c r="AR1137" s="1"/>
      <c r="AS1137" s="14"/>
      <c r="AT1137" s="1"/>
      <c r="AU1137" s="1"/>
    </row>
    <row r="1138" spans="32:47" x14ac:dyDescent="0.3">
      <c r="AF1138" s="1"/>
      <c r="AG1138" s="1"/>
      <c r="AH1138" s="1"/>
      <c r="AI1138" s="1"/>
      <c r="AJ1138" s="1"/>
      <c r="AK1138" s="1"/>
      <c r="AL1138" s="1"/>
      <c r="AM1138" s="1"/>
      <c r="AN1138" s="1"/>
      <c r="AO1138" s="1"/>
      <c r="AP1138" s="1"/>
      <c r="AQ1138" s="1"/>
      <c r="AR1138" s="1"/>
      <c r="AS1138" s="14"/>
      <c r="AT1138" s="1"/>
      <c r="AU1138" s="1"/>
    </row>
    <row r="1139" spans="32:47" x14ac:dyDescent="0.3">
      <c r="AF1139" s="1"/>
      <c r="AG1139" s="1"/>
      <c r="AH1139" s="1"/>
      <c r="AI1139" s="1"/>
      <c r="AJ1139" s="1"/>
      <c r="AK1139" s="1"/>
      <c r="AL1139" s="1"/>
      <c r="AM1139" s="1"/>
      <c r="AN1139" s="1"/>
      <c r="AO1139" s="1"/>
      <c r="AP1139" s="1"/>
      <c r="AQ1139" s="1"/>
      <c r="AR1139" s="1"/>
      <c r="AS1139" s="14"/>
      <c r="AT1139" s="1"/>
      <c r="AU1139" s="1"/>
    </row>
    <row r="1140" spans="32:47" x14ac:dyDescent="0.3">
      <c r="AF1140" s="1"/>
      <c r="AG1140" s="1"/>
      <c r="AH1140" s="1"/>
      <c r="AI1140" s="1"/>
      <c r="AJ1140" s="1"/>
      <c r="AK1140" s="1"/>
      <c r="AL1140" s="1"/>
      <c r="AM1140" s="1"/>
      <c r="AN1140" s="1"/>
      <c r="AO1140" s="1"/>
      <c r="AP1140" s="1"/>
      <c r="AQ1140" s="1"/>
      <c r="AR1140" s="1"/>
      <c r="AS1140" s="14"/>
      <c r="AT1140" s="1"/>
      <c r="AU1140" s="1"/>
    </row>
    <row r="1141" spans="32:47" x14ac:dyDescent="0.3">
      <c r="AF1141" s="1"/>
      <c r="AG1141" s="1"/>
      <c r="AH1141" s="1"/>
      <c r="AI1141" s="1"/>
      <c r="AJ1141" s="1"/>
      <c r="AK1141" s="1"/>
      <c r="AL1141" s="1"/>
      <c r="AM1141" s="1"/>
      <c r="AN1141" s="1"/>
      <c r="AO1141" s="1"/>
      <c r="AP1141" s="1"/>
      <c r="AQ1141" s="1"/>
      <c r="AR1141" s="1"/>
      <c r="AS1141" s="14"/>
      <c r="AT1141" s="1"/>
      <c r="AU1141" s="1"/>
    </row>
    <row r="1142" spans="32:47" x14ac:dyDescent="0.3">
      <c r="AF1142" s="1"/>
      <c r="AG1142" s="1"/>
      <c r="AH1142" s="1"/>
      <c r="AI1142" s="1"/>
      <c r="AJ1142" s="1"/>
      <c r="AK1142" s="1"/>
      <c r="AL1142" s="1"/>
      <c r="AM1142" s="1"/>
      <c r="AN1142" s="1"/>
      <c r="AO1142" s="1"/>
      <c r="AP1142" s="1"/>
      <c r="AQ1142" s="1"/>
      <c r="AR1142" s="1"/>
      <c r="AS1142" s="14"/>
      <c r="AT1142" s="1"/>
      <c r="AU1142" s="1"/>
    </row>
    <row r="1143" spans="32:47" x14ac:dyDescent="0.3">
      <c r="AF1143" s="1"/>
      <c r="AG1143" s="1"/>
      <c r="AH1143" s="1"/>
      <c r="AI1143" s="1"/>
      <c r="AJ1143" s="1"/>
      <c r="AK1143" s="1"/>
      <c r="AL1143" s="1"/>
      <c r="AM1143" s="1"/>
      <c r="AN1143" s="1"/>
      <c r="AO1143" s="1"/>
      <c r="AP1143" s="1"/>
      <c r="AQ1143" s="1"/>
      <c r="AR1143" s="1"/>
      <c r="AS1143" s="14"/>
      <c r="AT1143" s="1"/>
      <c r="AU1143" s="1"/>
    </row>
    <row r="1144" spans="32:47" x14ac:dyDescent="0.3">
      <c r="AF1144" s="1"/>
      <c r="AG1144" s="1"/>
      <c r="AH1144" s="1"/>
      <c r="AI1144" s="1"/>
      <c r="AJ1144" s="1"/>
      <c r="AK1144" s="1"/>
      <c r="AL1144" s="1"/>
      <c r="AM1144" s="1"/>
      <c r="AN1144" s="1"/>
      <c r="AO1144" s="1"/>
      <c r="AP1144" s="1"/>
      <c r="AQ1144" s="1"/>
      <c r="AR1144" s="1"/>
      <c r="AS1144" s="14"/>
      <c r="AT1144" s="1"/>
      <c r="AU1144" s="1"/>
    </row>
    <row r="1145" spans="32:47" x14ac:dyDescent="0.3">
      <c r="AF1145" s="1"/>
      <c r="AG1145" s="1"/>
      <c r="AH1145" s="1"/>
      <c r="AI1145" s="1"/>
      <c r="AJ1145" s="1"/>
      <c r="AK1145" s="1"/>
      <c r="AL1145" s="1"/>
      <c r="AM1145" s="1"/>
      <c r="AN1145" s="1"/>
      <c r="AO1145" s="1"/>
      <c r="AP1145" s="1"/>
      <c r="AQ1145" s="1"/>
      <c r="AR1145" s="1"/>
      <c r="AS1145" s="14"/>
      <c r="AT1145" s="1"/>
      <c r="AU1145" s="1"/>
    </row>
    <row r="1146" spans="32:47" x14ac:dyDescent="0.3">
      <c r="AF1146" s="1"/>
      <c r="AG1146" s="1"/>
      <c r="AH1146" s="1"/>
      <c r="AI1146" s="1"/>
      <c r="AJ1146" s="1"/>
      <c r="AK1146" s="1"/>
      <c r="AL1146" s="1"/>
      <c r="AM1146" s="1"/>
      <c r="AN1146" s="1"/>
      <c r="AO1146" s="1"/>
      <c r="AP1146" s="1"/>
      <c r="AQ1146" s="1"/>
      <c r="AR1146" s="1"/>
      <c r="AS1146" s="14"/>
      <c r="AT1146" s="1"/>
      <c r="AU1146" s="1"/>
    </row>
    <row r="1147" spans="32:47" x14ac:dyDescent="0.3">
      <c r="AF1147" s="1"/>
      <c r="AG1147" s="1"/>
      <c r="AH1147" s="1"/>
      <c r="AI1147" s="1"/>
      <c r="AJ1147" s="1"/>
      <c r="AK1147" s="1"/>
      <c r="AL1147" s="1"/>
      <c r="AM1147" s="1"/>
      <c r="AN1147" s="1"/>
      <c r="AO1147" s="1"/>
      <c r="AP1147" s="1"/>
      <c r="AQ1147" s="1"/>
      <c r="AR1147" s="1"/>
      <c r="AS1147" s="14"/>
      <c r="AT1147" s="1"/>
      <c r="AU1147" s="1"/>
    </row>
    <row r="1148" spans="32:47" x14ac:dyDescent="0.3">
      <c r="AF1148" s="1"/>
      <c r="AG1148" s="1"/>
      <c r="AH1148" s="1"/>
      <c r="AI1148" s="1"/>
      <c r="AJ1148" s="1"/>
      <c r="AK1148" s="1"/>
      <c r="AL1148" s="1"/>
      <c r="AM1148" s="1"/>
      <c r="AN1148" s="1"/>
      <c r="AO1148" s="1"/>
      <c r="AP1148" s="1"/>
      <c r="AQ1148" s="1"/>
      <c r="AR1148" s="1"/>
      <c r="AS1148" s="14"/>
      <c r="AT1148" s="1"/>
      <c r="AU1148" s="1"/>
    </row>
    <row r="1149" spans="32:47" x14ac:dyDescent="0.3">
      <c r="AF1149" s="1"/>
      <c r="AG1149" s="1"/>
      <c r="AH1149" s="1"/>
      <c r="AI1149" s="1"/>
      <c r="AJ1149" s="1"/>
      <c r="AK1149" s="1"/>
      <c r="AL1149" s="1"/>
      <c r="AM1149" s="1"/>
      <c r="AN1149" s="1"/>
      <c r="AO1149" s="1"/>
      <c r="AP1149" s="1"/>
      <c r="AQ1149" s="1"/>
      <c r="AR1149" s="1"/>
      <c r="AS1149" s="14"/>
      <c r="AT1149" s="1"/>
      <c r="AU1149" s="1"/>
    </row>
    <row r="1150" spans="32:47" x14ac:dyDescent="0.3">
      <c r="AF1150" s="1"/>
      <c r="AG1150" s="1"/>
      <c r="AH1150" s="1"/>
      <c r="AI1150" s="1"/>
      <c r="AJ1150" s="1"/>
      <c r="AK1150" s="1"/>
      <c r="AL1150" s="1"/>
      <c r="AM1150" s="1"/>
      <c r="AN1150" s="1"/>
      <c r="AO1150" s="1"/>
      <c r="AP1150" s="1"/>
      <c r="AQ1150" s="1"/>
      <c r="AR1150" s="1"/>
      <c r="AS1150" s="14"/>
      <c r="AT1150" s="1"/>
      <c r="AU1150" s="1"/>
    </row>
    <row r="1151" spans="32:47" x14ac:dyDescent="0.3">
      <c r="AF1151" s="1"/>
      <c r="AG1151" s="1"/>
      <c r="AH1151" s="1"/>
      <c r="AI1151" s="1"/>
      <c r="AJ1151" s="1"/>
      <c r="AK1151" s="1"/>
      <c r="AL1151" s="1"/>
      <c r="AM1151" s="1"/>
      <c r="AN1151" s="1"/>
      <c r="AO1151" s="1"/>
      <c r="AP1151" s="1"/>
      <c r="AQ1151" s="1"/>
      <c r="AR1151" s="1"/>
      <c r="AS1151" s="14"/>
      <c r="AT1151" s="1"/>
      <c r="AU1151" s="1"/>
    </row>
    <row r="1152" spans="32:47" x14ac:dyDescent="0.3">
      <c r="AF1152" s="1"/>
      <c r="AG1152" s="1"/>
      <c r="AH1152" s="1"/>
      <c r="AI1152" s="1"/>
      <c r="AJ1152" s="1"/>
      <c r="AK1152" s="1"/>
      <c r="AL1152" s="1"/>
      <c r="AM1152" s="1"/>
      <c r="AN1152" s="1"/>
      <c r="AO1152" s="1"/>
      <c r="AP1152" s="1"/>
      <c r="AQ1152" s="1"/>
      <c r="AR1152" s="1"/>
      <c r="AS1152" s="14"/>
      <c r="AT1152" s="1"/>
      <c r="AU1152" s="1"/>
    </row>
    <row r="1153" spans="32:47" x14ac:dyDescent="0.3">
      <c r="AF1153" s="1"/>
      <c r="AG1153" s="1"/>
      <c r="AH1153" s="1"/>
      <c r="AI1153" s="1"/>
      <c r="AJ1153" s="1"/>
      <c r="AK1153" s="1"/>
      <c r="AL1153" s="1"/>
      <c r="AM1153" s="1"/>
      <c r="AN1153" s="1"/>
      <c r="AO1153" s="1"/>
      <c r="AP1153" s="1"/>
      <c r="AQ1153" s="1"/>
      <c r="AR1153" s="1"/>
      <c r="AS1153" s="14"/>
      <c r="AT1153" s="1"/>
      <c r="AU1153" s="1"/>
    </row>
    <row r="1154" spans="32:47" x14ac:dyDescent="0.3">
      <c r="AF1154" s="1"/>
      <c r="AG1154" s="1"/>
      <c r="AH1154" s="1"/>
      <c r="AI1154" s="1"/>
      <c r="AJ1154" s="1"/>
      <c r="AK1154" s="1"/>
      <c r="AL1154" s="1"/>
      <c r="AM1154" s="1"/>
      <c r="AN1154" s="1"/>
      <c r="AO1154" s="1"/>
      <c r="AP1154" s="1"/>
      <c r="AQ1154" s="1"/>
      <c r="AR1154" s="1"/>
      <c r="AS1154" s="14"/>
      <c r="AT1154" s="1"/>
      <c r="AU1154" s="1"/>
    </row>
    <row r="1155" spans="32:47" x14ac:dyDescent="0.3">
      <c r="AF1155" s="1"/>
      <c r="AG1155" s="1"/>
      <c r="AH1155" s="1"/>
      <c r="AI1155" s="1"/>
      <c r="AJ1155" s="1"/>
      <c r="AK1155" s="1"/>
      <c r="AL1155" s="1"/>
      <c r="AM1155" s="1"/>
      <c r="AN1155" s="1"/>
      <c r="AO1155" s="1"/>
      <c r="AP1155" s="1"/>
      <c r="AQ1155" s="1"/>
      <c r="AR1155" s="1"/>
      <c r="AS1155" s="14"/>
      <c r="AT1155" s="1"/>
      <c r="AU1155" s="1"/>
    </row>
    <row r="1156" spans="32:47" x14ac:dyDescent="0.3">
      <c r="AF1156" s="1"/>
      <c r="AG1156" s="1"/>
      <c r="AH1156" s="1"/>
      <c r="AI1156" s="1"/>
      <c r="AJ1156" s="1"/>
      <c r="AK1156" s="1"/>
      <c r="AL1156" s="1"/>
      <c r="AM1156" s="1"/>
      <c r="AN1156" s="1"/>
      <c r="AO1156" s="1"/>
      <c r="AP1156" s="1"/>
      <c r="AQ1156" s="1"/>
      <c r="AR1156" s="1"/>
      <c r="AS1156" s="14"/>
      <c r="AT1156" s="1"/>
      <c r="AU1156" s="1"/>
    </row>
    <row r="1157" spans="32:47" x14ac:dyDescent="0.3">
      <c r="AF1157" s="1"/>
      <c r="AG1157" s="1"/>
      <c r="AH1157" s="1"/>
      <c r="AI1157" s="1"/>
      <c r="AJ1157" s="1"/>
      <c r="AK1157" s="1"/>
      <c r="AL1157" s="1"/>
      <c r="AM1157" s="1"/>
      <c r="AN1157" s="1"/>
      <c r="AO1157" s="1"/>
      <c r="AP1157" s="1"/>
      <c r="AQ1157" s="1"/>
      <c r="AR1157" s="1"/>
      <c r="AS1157" s="14"/>
      <c r="AT1157" s="1"/>
      <c r="AU1157" s="1"/>
    </row>
    <row r="1158" spans="32:47" x14ac:dyDescent="0.3">
      <c r="AF1158" s="1"/>
      <c r="AG1158" s="1"/>
      <c r="AH1158" s="1"/>
      <c r="AI1158" s="1"/>
      <c r="AJ1158" s="1"/>
      <c r="AK1158" s="1"/>
      <c r="AL1158" s="1"/>
      <c r="AM1158" s="1"/>
      <c r="AN1158" s="1"/>
      <c r="AO1158" s="1"/>
      <c r="AP1158" s="1"/>
      <c r="AQ1158" s="1"/>
      <c r="AR1158" s="1"/>
      <c r="AS1158" s="14"/>
      <c r="AT1158" s="1"/>
      <c r="AU1158" s="1"/>
    </row>
    <row r="1159" spans="32:47" x14ac:dyDescent="0.3">
      <c r="AF1159" s="1"/>
      <c r="AG1159" s="1"/>
      <c r="AH1159" s="1"/>
      <c r="AI1159" s="1"/>
      <c r="AJ1159" s="1"/>
      <c r="AK1159" s="1"/>
      <c r="AL1159" s="1"/>
      <c r="AM1159" s="1"/>
      <c r="AN1159" s="1"/>
      <c r="AO1159" s="1"/>
      <c r="AP1159" s="1"/>
      <c r="AQ1159" s="1"/>
      <c r="AR1159" s="1"/>
      <c r="AS1159" s="14"/>
      <c r="AT1159" s="1"/>
      <c r="AU1159" s="1"/>
    </row>
    <row r="1160" spans="32:47" x14ac:dyDescent="0.3">
      <c r="AF1160" s="1"/>
      <c r="AG1160" s="1"/>
      <c r="AH1160" s="1"/>
      <c r="AI1160" s="1"/>
      <c r="AJ1160" s="1"/>
      <c r="AK1160" s="1"/>
      <c r="AL1160" s="1"/>
      <c r="AM1160" s="1"/>
      <c r="AN1160" s="1"/>
      <c r="AO1160" s="1"/>
      <c r="AP1160" s="1"/>
      <c r="AQ1160" s="1"/>
      <c r="AR1160" s="1"/>
      <c r="AS1160" s="14"/>
      <c r="AT1160" s="1"/>
      <c r="AU1160" s="1"/>
    </row>
    <row r="1161" spans="32:47" x14ac:dyDescent="0.3">
      <c r="AF1161" s="1"/>
      <c r="AG1161" s="1"/>
      <c r="AH1161" s="1"/>
      <c r="AI1161" s="1"/>
      <c r="AJ1161" s="1"/>
      <c r="AK1161" s="1"/>
      <c r="AL1161" s="1"/>
      <c r="AM1161" s="1"/>
      <c r="AN1161" s="1"/>
      <c r="AO1161" s="1"/>
      <c r="AP1161" s="1"/>
      <c r="AQ1161" s="1"/>
      <c r="AR1161" s="1"/>
      <c r="AS1161" s="14"/>
      <c r="AT1161" s="1"/>
      <c r="AU1161" s="1"/>
    </row>
    <row r="1162" spans="32:47" x14ac:dyDescent="0.3">
      <c r="AF1162" s="1"/>
      <c r="AG1162" s="1"/>
      <c r="AH1162" s="1"/>
      <c r="AI1162" s="1"/>
      <c r="AJ1162" s="1"/>
      <c r="AK1162" s="1"/>
      <c r="AL1162" s="1"/>
      <c r="AM1162" s="1"/>
      <c r="AN1162" s="1"/>
      <c r="AO1162" s="1"/>
      <c r="AP1162" s="1"/>
      <c r="AQ1162" s="1"/>
      <c r="AR1162" s="1"/>
      <c r="AS1162" s="14"/>
      <c r="AT1162" s="1"/>
      <c r="AU1162" s="1"/>
    </row>
    <row r="1163" spans="32:47" x14ac:dyDescent="0.3">
      <c r="AF1163" s="1"/>
      <c r="AG1163" s="1"/>
      <c r="AH1163" s="1"/>
      <c r="AI1163" s="1"/>
      <c r="AJ1163" s="1"/>
      <c r="AK1163" s="1"/>
      <c r="AL1163" s="1"/>
      <c r="AM1163" s="1"/>
      <c r="AN1163" s="1"/>
      <c r="AO1163" s="1"/>
      <c r="AP1163" s="1"/>
      <c r="AQ1163" s="1"/>
      <c r="AR1163" s="1"/>
      <c r="AS1163" s="14"/>
      <c r="AT1163" s="1"/>
      <c r="AU1163" s="1"/>
    </row>
    <row r="1164" spans="32:47" x14ac:dyDescent="0.3">
      <c r="AF1164" s="1"/>
      <c r="AG1164" s="1"/>
      <c r="AH1164" s="1"/>
      <c r="AI1164" s="1"/>
      <c r="AJ1164" s="1"/>
      <c r="AK1164" s="1"/>
      <c r="AL1164" s="1"/>
      <c r="AM1164" s="1"/>
      <c r="AN1164" s="1"/>
      <c r="AO1164" s="1"/>
      <c r="AP1164" s="1"/>
      <c r="AQ1164" s="1"/>
      <c r="AR1164" s="1"/>
      <c r="AS1164" s="14"/>
      <c r="AT1164" s="1"/>
      <c r="AU1164" s="1"/>
    </row>
    <row r="1165" spans="32:47" x14ac:dyDescent="0.3">
      <c r="AF1165" s="1"/>
      <c r="AG1165" s="1"/>
      <c r="AH1165" s="1"/>
      <c r="AI1165" s="1"/>
      <c r="AJ1165" s="1"/>
      <c r="AK1165" s="1"/>
      <c r="AL1165" s="1"/>
      <c r="AM1165" s="1"/>
      <c r="AN1165" s="1"/>
      <c r="AO1165" s="1"/>
      <c r="AP1165" s="1"/>
      <c r="AQ1165" s="1"/>
      <c r="AR1165" s="1"/>
      <c r="AS1165" s="14"/>
      <c r="AT1165" s="1"/>
      <c r="AU1165" s="1"/>
    </row>
    <row r="1166" spans="32:47" x14ac:dyDescent="0.3">
      <c r="AF1166" s="1"/>
      <c r="AG1166" s="1"/>
      <c r="AH1166" s="1"/>
      <c r="AI1166" s="1"/>
      <c r="AJ1166" s="1"/>
      <c r="AK1166" s="1"/>
      <c r="AL1166" s="1"/>
      <c r="AM1166" s="1"/>
      <c r="AN1166" s="1"/>
      <c r="AO1166" s="1"/>
      <c r="AP1166" s="1"/>
      <c r="AQ1166" s="1"/>
      <c r="AR1166" s="1"/>
      <c r="AS1166" s="14"/>
      <c r="AT1166" s="1"/>
      <c r="AU1166" s="1"/>
    </row>
    <row r="1167" spans="32:47" x14ac:dyDescent="0.3">
      <c r="AF1167" s="1"/>
      <c r="AG1167" s="1"/>
      <c r="AH1167" s="1"/>
      <c r="AI1167" s="1"/>
      <c r="AJ1167" s="1"/>
      <c r="AK1167" s="1"/>
      <c r="AL1167" s="1"/>
      <c r="AM1167" s="1"/>
      <c r="AN1167" s="1"/>
      <c r="AO1167" s="1"/>
      <c r="AP1167" s="1"/>
      <c r="AQ1167" s="1"/>
      <c r="AR1167" s="1"/>
      <c r="AS1167" s="14"/>
      <c r="AT1167" s="1"/>
      <c r="AU1167" s="1"/>
    </row>
    <row r="1168" spans="32:47" x14ac:dyDescent="0.3">
      <c r="AF1168" s="1"/>
      <c r="AG1168" s="1"/>
      <c r="AH1168" s="1"/>
      <c r="AI1168" s="1"/>
      <c r="AJ1168" s="1"/>
      <c r="AK1168" s="1"/>
      <c r="AL1168" s="1"/>
      <c r="AM1168" s="1"/>
      <c r="AN1168" s="1"/>
      <c r="AO1168" s="1"/>
      <c r="AP1168" s="1"/>
      <c r="AQ1168" s="1"/>
      <c r="AR1168" s="1"/>
      <c r="AS1168" s="14"/>
      <c r="AT1168" s="1"/>
      <c r="AU1168" s="1"/>
    </row>
    <row r="1169" spans="32:47" x14ac:dyDescent="0.3">
      <c r="AF1169" s="1"/>
      <c r="AG1169" s="1"/>
      <c r="AH1169" s="1"/>
      <c r="AI1169" s="1"/>
      <c r="AJ1169" s="1"/>
      <c r="AK1169" s="1"/>
      <c r="AL1169" s="1"/>
      <c r="AM1169" s="1"/>
      <c r="AN1169" s="1"/>
      <c r="AO1169" s="1"/>
      <c r="AP1169" s="1"/>
      <c r="AQ1169" s="1"/>
      <c r="AR1169" s="1"/>
      <c r="AS1169" s="14"/>
      <c r="AT1169" s="1"/>
      <c r="AU1169" s="1"/>
    </row>
    <row r="1170" spans="32:47" x14ac:dyDescent="0.3">
      <c r="AF1170" s="1"/>
      <c r="AG1170" s="1"/>
      <c r="AH1170" s="1"/>
      <c r="AI1170" s="1"/>
      <c r="AJ1170" s="1"/>
      <c r="AK1170" s="1"/>
      <c r="AL1170" s="1"/>
      <c r="AM1170" s="1"/>
      <c r="AN1170" s="1"/>
      <c r="AO1170" s="1"/>
      <c r="AP1170" s="1"/>
      <c r="AQ1170" s="1"/>
      <c r="AR1170" s="1"/>
      <c r="AS1170" s="14"/>
      <c r="AT1170" s="1"/>
      <c r="AU1170" s="1"/>
    </row>
    <row r="1171" spans="32:47" x14ac:dyDescent="0.3">
      <c r="AF1171" s="1"/>
      <c r="AG1171" s="1"/>
      <c r="AH1171" s="1"/>
      <c r="AI1171" s="1"/>
      <c r="AJ1171" s="1"/>
      <c r="AK1171" s="1"/>
      <c r="AL1171" s="1"/>
      <c r="AM1171" s="1"/>
      <c r="AN1171" s="1"/>
      <c r="AO1171" s="1"/>
      <c r="AP1171" s="1"/>
      <c r="AQ1171" s="1"/>
      <c r="AR1171" s="1"/>
      <c r="AS1171" s="14"/>
      <c r="AT1171" s="1"/>
      <c r="AU1171" s="1"/>
    </row>
    <row r="1172" spans="32:47" x14ac:dyDescent="0.3">
      <c r="AF1172" s="1"/>
      <c r="AG1172" s="1"/>
      <c r="AH1172" s="1"/>
      <c r="AI1172" s="1"/>
      <c r="AJ1172" s="1"/>
      <c r="AK1172" s="1"/>
      <c r="AL1172" s="1"/>
      <c r="AM1172" s="1"/>
      <c r="AN1172" s="1"/>
      <c r="AO1172" s="1"/>
      <c r="AP1172" s="1"/>
      <c r="AQ1172" s="1"/>
      <c r="AR1172" s="1"/>
      <c r="AS1172" s="14"/>
      <c r="AT1172" s="1"/>
      <c r="AU1172" s="1"/>
    </row>
    <row r="1173" spans="32:47" x14ac:dyDescent="0.3">
      <c r="AF1173" s="1"/>
      <c r="AG1173" s="1"/>
      <c r="AH1173" s="1"/>
      <c r="AI1173" s="1"/>
      <c r="AJ1173" s="1"/>
      <c r="AK1173" s="1"/>
      <c r="AL1173" s="1"/>
      <c r="AM1173" s="1"/>
      <c r="AN1173" s="1"/>
      <c r="AO1173" s="1"/>
      <c r="AP1173" s="1"/>
      <c r="AQ1173" s="1"/>
      <c r="AR1173" s="1"/>
      <c r="AS1173" s="14"/>
      <c r="AT1173" s="1"/>
      <c r="AU1173" s="1"/>
    </row>
    <row r="1174" spans="32:47" x14ac:dyDescent="0.3">
      <c r="AF1174" s="1"/>
      <c r="AG1174" s="1"/>
      <c r="AH1174" s="1"/>
      <c r="AI1174" s="1"/>
      <c r="AJ1174" s="1"/>
      <c r="AK1174" s="1"/>
      <c r="AL1174" s="1"/>
      <c r="AM1174" s="1"/>
      <c r="AN1174" s="1"/>
      <c r="AO1174" s="1"/>
      <c r="AP1174" s="1"/>
      <c r="AQ1174" s="1"/>
      <c r="AR1174" s="1"/>
      <c r="AS1174" s="14"/>
      <c r="AT1174" s="1"/>
      <c r="AU1174" s="1"/>
    </row>
    <row r="1175" spans="32:47" x14ac:dyDescent="0.3">
      <c r="AF1175" s="1"/>
      <c r="AG1175" s="1"/>
      <c r="AH1175" s="1"/>
      <c r="AI1175" s="1"/>
      <c r="AJ1175" s="1"/>
      <c r="AK1175" s="1"/>
      <c r="AL1175" s="1"/>
      <c r="AM1175" s="1"/>
      <c r="AN1175" s="1"/>
      <c r="AO1175" s="1"/>
      <c r="AP1175" s="1"/>
      <c r="AQ1175" s="1"/>
      <c r="AR1175" s="1"/>
      <c r="AS1175" s="14"/>
      <c r="AT1175" s="1"/>
      <c r="AU1175" s="1"/>
    </row>
    <row r="1176" spans="32:47" x14ac:dyDescent="0.3">
      <c r="AF1176" s="1"/>
      <c r="AG1176" s="1"/>
      <c r="AH1176" s="1"/>
      <c r="AI1176" s="1"/>
      <c r="AJ1176" s="1"/>
      <c r="AK1176" s="1"/>
      <c r="AL1176" s="1"/>
      <c r="AM1176" s="1"/>
      <c r="AN1176" s="1"/>
      <c r="AO1176" s="1"/>
      <c r="AP1176" s="1"/>
      <c r="AQ1176" s="1"/>
      <c r="AR1176" s="1"/>
      <c r="AS1176" s="14"/>
      <c r="AT1176" s="1"/>
      <c r="AU1176" s="1"/>
    </row>
    <row r="1177" spans="32:47" x14ac:dyDescent="0.3">
      <c r="AF1177" s="1"/>
      <c r="AG1177" s="1"/>
      <c r="AH1177" s="1"/>
      <c r="AI1177" s="1"/>
      <c r="AJ1177" s="1"/>
      <c r="AK1177" s="1"/>
      <c r="AL1177" s="1"/>
      <c r="AM1177" s="1"/>
      <c r="AN1177" s="1"/>
      <c r="AO1177" s="1"/>
      <c r="AP1177" s="1"/>
      <c r="AQ1177" s="1"/>
      <c r="AR1177" s="1"/>
      <c r="AS1177" s="14"/>
      <c r="AT1177" s="1"/>
      <c r="AU1177" s="1"/>
    </row>
    <row r="1178" spans="32:47" x14ac:dyDescent="0.3">
      <c r="AF1178" s="1"/>
      <c r="AG1178" s="1"/>
      <c r="AH1178" s="1"/>
      <c r="AI1178" s="1"/>
      <c r="AJ1178" s="1"/>
      <c r="AK1178" s="1"/>
      <c r="AL1178" s="1"/>
      <c r="AM1178" s="1"/>
      <c r="AN1178" s="1"/>
      <c r="AO1178" s="1"/>
      <c r="AP1178" s="1"/>
      <c r="AQ1178" s="1"/>
      <c r="AR1178" s="1"/>
      <c r="AS1178" s="14"/>
      <c r="AT1178" s="1"/>
      <c r="AU1178" s="1"/>
    </row>
    <row r="1179" spans="32:47" x14ac:dyDescent="0.3">
      <c r="AF1179" s="1"/>
      <c r="AG1179" s="1"/>
      <c r="AH1179" s="1"/>
      <c r="AI1179" s="1"/>
      <c r="AJ1179" s="1"/>
      <c r="AK1179" s="1"/>
      <c r="AL1179" s="1"/>
      <c r="AM1179" s="1"/>
      <c r="AN1179" s="1"/>
      <c r="AO1179" s="1"/>
      <c r="AP1179" s="1"/>
      <c r="AQ1179" s="1"/>
      <c r="AR1179" s="1"/>
      <c r="AS1179" s="14"/>
      <c r="AT1179" s="1"/>
      <c r="AU1179" s="1"/>
    </row>
    <row r="1180" spans="32:47" x14ac:dyDescent="0.3">
      <c r="AF1180" s="1"/>
      <c r="AG1180" s="1"/>
      <c r="AH1180" s="1"/>
      <c r="AI1180" s="1"/>
      <c r="AJ1180" s="1"/>
      <c r="AK1180" s="1"/>
      <c r="AL1180" s="1"/>
      <c r="AM1180" s="1"/>
      <c r="AN1180" s="1"/>
      <c r="AO1180" s="1"/>
      <c r="AP1180" s="1"/>
      <c r="AQ1180" s="1"/>
      <c r="AR1180" s="1"/>
      <c r="AS1180" s="14"/>
      <c r="AT1180" s="1"/>
      <c r="AU1180" s="1"/>
    </row>
    <row r="1181" spans="32:47" x14ac:dyDescent="0.3">
      <c r="AF1181" s="1"/>
      <c r="AG1181" s="1"/>
      <c r="AH1181" s="1"/>
      <c r="AI1181" s="1"/>
      <c r="AJ1181" s="1"/>
      <c r="AK1181" s="1"/>
      <c r="AL1181" s="1"/>
      <c r="AM1181" s="1"/>
      <c r="AN1181" s="1"/>
      <c r="AO1181" s="1"/>
      <c r="AP1181" s="1"/>
      <c r="AQ1181" s="1"/>
      <c r="AR1181" s="1"/>
      <c r="AS1181" s="14"/>
      <c r="AT1181" s="1"/>
      <c r="AU1181" s="1"/>
    </row>
    <row r="1182" spans="32:47" x14ac:dyDescent="0.3">
      <c r="AF1182" s="1"/>
      <c r="AG1182" s="1"/>
      <c r="AH1182" s="1"/>
      <c r="AI1182" s="1"/>
      <c r="AJ1182" s="1"/>
      <c r="AK1182" s="1"/>
      <c r="AL1182" s="1"/>
      <c r="AM1182" s="1"/>
      <c r="AN1182" s="1"/>
      <c r="AO1182" s="1"/>
      <c r="AP1182" s="1"/>
      <c r="AQ1182" s="1"/>
      <c r="AR1182" s="1"/>
      <c r="AS1182" s="14"/>
      <c r="AT1182" s="1"/>
      <c r="AU1182" s="1"/>
    </row>
    <row r="1183" spans="32:47" x14ac:dyDescent="0.3">
      <c r="AF1183" s="1"/>
      <c r="AG1183" s="1"/>
      <c r="AH1183" s="1"/>
      <c r="AI1183" s="1"/>
      <c r="AJ1183" s="1"/>
      <c r="AK1183" s="1"/>
      <c r="AL1183" s="1"/>
      <c r="AM1183" s="1"/>
      <c r="AN1183" s="1"/>
      <c r="AO1183" s="1"/>
      <c r="AP1183" s="1"/>
      <c r="AQ1183" s="1"/>
      <c r="AR1183" s="1"/>
      <c r="AS1183" s="14"/>
      <c r="AT1183" s="1"/>
      <c r="AU1183" s="1"/>
    </row>
    <row r="1184" spans="32:47" x14ac:dyDescent="0.3">
      <c r="AF1184" s="1"/>
      <c r="AG1184" s="1"/>
      <c r="AH1184" s="1"/>
      <c r="AI1184" s="1"/>
      <c r="AJ1184" s="1"/>
      <c r="AK1184" s="1"/>
      <c r="AL1184" s="1"/>
      <c r="AM1184" s="1"/>
      <c r="AN1184" s="1"/>
      <c r="AO1184" s="1"/>
      <c r="AP1184" s="1"/>
      <c r="AQ1184" s="1"/>
      <c r="AR1184" s="1"/>
      <c r="AS1184" s="14"/>
      <c r="AT1184" s="1"/>
      <c r="AU1184" s="1"/>
    </row>
    <row r="1185" spans="32:47" x14ac:dyDescent="0.3">
      <c r="AF1185" s="1"/>
      <c r="AG1185" s="1"/>
      <c r="AH1185" s="1"/>
      <c r="AI1185" s="1"/>
      <c r="AJ1185" s="1"/>
      <c r="AK1185" s="1"/>
      <c r="AL1185" s="1"/>
      <c r="AM1185" s="1"/>
      <c r="AN1185" s="1"/>
      <c r="AO1185" s="1"/>
      <c r="AP1185" s="1"/>
      <c r="AQ1185" s="1"/>
      <c r="AR1185" s="1"/>
      <c r="AS1185" s="14"/>
      <c r="AT1185" s="1"/>
      <c r="AU1185" s="1"/>
    </row>
    <row r="1186" spans="32:47" x14ac:dyDescent="0.3">
      <c r="AF1186" s="1"/>
      <c r="AG1186" s="1"/>
      <c r="AH1186" s="1"/>
      <c r="AI1186" s="1"/>
      <c r="AJ1186" s="1"/>
      <c r="AK1186" s="1"/>
      <c r="AL1186" s="1"/>
      <c r="AM1186" s="1"/>
      <c r="AN1186" s="1"/>
      <c r="AO1186" s="1"/>
      <c r="AP1186" s="1"/>
      <c r="AQ1186" s="1"/>
      <c r="AR1186" s="1"/>
      <c r="AS1186" s="14"/>
      <c r="AT1186" s="1"/>
      <c r="AU1186" s="1"/>
    </row>
    <row r="1187" spans="32:47" x14ac:dyDescent="0.3">
      <c r="AF1187" s="1"/>
      <c r="AG1187" s="1"/>
      <c r="AH1187" s="1"/>
      <c r="AI1187" s="1"/>
      <c r="AJ1187" s="1"/>
      <c r="AK1187" s="1"/>
      <c r="AL1187" s="1"/>
      <c r="AM1187" s="1"/>
      <c r="AN1187" s="1"/>
      <c r="AO1187" s="1"/>
      <c r="AP1187" s="1"/>
      <c r="AQ1187" s="1"/>
      <c r="AR1187" s="1"/>
      <c r="AS1187" s="14"/>
      <c r="AT1187" s="1"/>
      <c r="AU1187" s="1"/>
    </row>
    <row r="1188" spans="32:47" x14ac:dyDescent="0.3">
      <c r="AF1188" s="1"/>
      <c r="AG1188" s="1"/>
      <c r="AH1188" s="1"/>
      <c r="AI1188" s="1"/>
      <c r="AJ1188" s="1"/>
      <c r="AK1188" s="1"/>
      <c r="AL1188" s="1"/>
      <c r="AM1188" s="1"/>
      <c r="AN1188" s="1"/>
      <c r="AO1188" s="1"/>
      <c r="AP1188" s="1"/>
      <c r="AQ1188" s="1"/>
      <c r="AR1188" s="1"/>
      <c r="AS1188" s="14"/>
      <c r="AT1188" s="1"/>
      <c r="AU1188" s="1"/>
    </row>
    <row r="1189" spans="32:47" x14ac:dyDescent="0.3">
      <c r="AF1189" s="1"/>
      <c r="AG1189" s="1"/>
      <c r="AH1189" s="1"/>
      <c r="AI1189" s="1"/>
      <c r="AJ1189" s="1"/>
      <c r="AK1189" s="1"/>
      <c r="AL1189" s="1"/>
      <c r="AM1189" s="1"/>
      <c r="AN1189" s="1"/>
      <c r="AO1189" s="1"/>
      <c r="AP1189" s="1"/>
      <c r="AQ1189" s="1"/>
      <c r="AR1189" s="1"/>
      <c r="AS1189" s="14"/>
      <c r="AT1189" s="1"/>
      <c r="AU1189" s="1"/>
    </row>
    <row r="1190" spans="32:47" x14ac:dyDescent="0.3">
      <c r="AF1190" s="1"/>
      <c r="AG1190" s="1"/>
      <c r="AH1190" s="1"/>
      <c r="AI1190" s="1"/>
      <c r="AJ1190" s="1"/>
      <c r="AK1190" s="1"/>
      <c r="AL1190" s="1"/>
      <c r="AM1190" s="1"/>
      <c r="AN1190" s="1"/>
      <c r="AO1190" s="1"/>
      <c r="AP1190" s="1"/>
      <c r="AQ1190" s="1"/>
      <c r="AR1190" s="1"/>
      <c r="AS1190" s="14"/>
      <c r="AT1190" s="1"/>
      <c r="AU1190" s="1"/>
    </row>
    <row r="1191" spans="32:47" x14ac:dyDescent="0.3">
      <c r="AF1191" s="1"/>
      <c r="AG1191" s="1"/>
      <c r="AH1191" s="1"/>
      <c r="AI1191" s="1"/>
      <c r="AJ1191" s="1"/>
      <c r="AK1191" s="1"/>
      <c r="AL1191" s="1"/>
      <c r="AM1191" s="1"/>
      <c r="AN1191" s="1"/>
      <c r="AO1191" s="1"/>
      <c r="AP1191" s="1"/>
      <c r="AQ1191" s="1"/>
      <c r="AR1191" s="1"/>
      <c r="AS1191" s="14"/>
      <c r="AT1191" s="1"/>
      <c r="AU1191" s="1"/>
    </row>
    <row r="1192" spans="32:47" x14ac:dyDescent="0.3">
      <c r="AF1192" s="1"/>
      <c r="AG1192" s="1"/>
      <c r="AH1192" s="1"/>
      <c r="AI1192" s="1"/>
      <c r="AJ1192" s="1"/>
      <c r="AK1192" s="1"/>
      <c r="AL1192" s="1"/>
      <c r="AM1192" s="1"/>
      <c r="AN1192" s="1"/>
      <c r="AO1192" s="1"/>
      <c r="AP1192" s="1"/>
      <c r="AQ1192" s="1"/>
      <c r="AR1192" s="1"/>
      <c r="AS1192" s="14"/>
      <c r="AT1192" s="1"/>
      <c r="AU1192" s="1"/>
    </row>
    <row r="1193" spans="32:47" x14ac:dyDescent="0.3">
      <c r="AF1193" s="1"/>
      <c r="AG1193" s="1"/>
      <c r="AH1193" s="1"/>
      <c r="AI1193" s="1"/>
      <c r="AJ1193" s="1"/>
      <c r="AK1193" s="1"/>
      <c r="AL1193" s="1"/>
      <c r="AM1193" s="1"/>
      <c r="AN1193" s="1"/>
      <c r="AO1193" s="1"/>
      <c r="AP1193" s="1"/>
      <c r="AQ1193" s="1"/>
      <c r="AR1193" s="1"/>
      <c r="AS1193" s="14"/>
      <c r="AT1193" s="1"/>
      <c r="AU1193" s="1"/>
    </row>
    <row r="1194" spans="32:47" x14ac:dyDescent="0.3">
      <c r="AF1194" s="1"/>
      <c r="AG1194" s="1"/>
      <c r="AH1194" s="1"/>
      <c r="AI1194" s="1"/>
      <c r="AJ1194" s="1"/>
      <c r="AK1194" s="1"/>
      <c r="AL1194" s="1"/>
      <c r="AM1194" s="1"/>
      <c r="AN1194" s="1"/>
      <c r="AO1194" s="1"/>
      <c r="AP1194" s="1"/>
      <c r="AQ1194" s="1"/>
      <c r="AR1194" s="1"/>
      <c r="AS1194" s="14"/>
      <c r="AT1194" s="1"/>
      <c r="AU1194" s="1"/>
    </row>
    <row r="1195" spans="32:47" x14ac:dyDescent="0.3">
      <c r="AF1195" s="1"/>
      <c r="AG1195" s="1"/>
      <c r="AH1195" s="1"/>
      <c r="AI1195" s="1"/>
      <c r="AJ1195" s="1"/>
      <c r="AK1195" s="1"/>
      <c r="AL1195" s="1"/>
      <c r="AM1195" s="1"/>
      <c r="AN1195" s="1"/>
      <c r="AO1195" s="1"/>
      <c r="AP1195" s="1"/>
      <c r="AQ1195" s="1"/>
      <c r="AR1195" s="1"/>
      <c r="AS1195" s="14"/>
      <c r="AT1195" s="1"/>
      <c r="AU1195" s="1"/>
    </row>
    <row r="1196" spans="32:47" x14ac:dyDescent="0.3">
      <c r="AF1196" s="1"/>
      <c r="AG1196" s="1"/>
      <c r="AH1196" s="1"/>
      <c r="AI1196" s="1"/>
      <c r="AJ1196" s="1"/>
      <c r="AK1196" s="1"/>
      <c r="AL1196" s="1"/>
      <c r="AM1196" s="1"/>
      <c r="AN1196" s="1"/>
      <c r="AO1196" s="1"/>
      <c r="AP1196" s="1"/>
      <c r="AQ1196" s="1"/>
      <c r="AR1196" s="1"/>
      <c r="AS1196" s="14"/>
      <c r="AT1196" s="1"/>
      <c r="AU1196" s="1"/>
    </row>
    <row r="1197" spans="32:47" x14ac:dyDescent="0.3">
      <c r="AF1197" s="1"/>
      <c r="AG1197" s="1"/>
      <c r="AH1197" s="1"/>
      <c r="AI1197" s="1"/>
      <c r="AJ1197" s="1"/>
      <c r="AK1197" s="1"/>
      <c r="AL1197" s="1"/>
      <c r="AM1197" s="1"/>
      <c r="AN1197" s="1"/>
      <c r="AO1197" s="1"/>
      <c r="AP1197" s="1"/>
      <c r="AQ1197" s="1"/>
      <c r="AR1197" s="1"/>
      <c r="AS1197" s="14"/>
      <c r="AT1197" s="1"/>
      <c r="AU1197" s="1"/>
    </row>
    <row r="1198" spans="32:47" x14ac:dyDescent="0.3">
      <c r="AF1198" s="1"/>
      <c r="AG1198" s="1"/>
      <c r="AH1198" s="1"/>
      <c r="AI1198" s="1"/>
      <c r="AJ1198" s="1"/>
      <c r="AK1198" s="1"/>
      <c r="AL1198" s="1"/>
      <c r="AM1198" s="1"/>
      <c r="AN1198" s="1"/>
      <c r="AO1198" s="1"/>
      <c r="AP1198" s="1"/>
      <c r="AQ1198" s="1"/>
      <c r="AR1198" s="1"/>
      <c r="AS1198" s="14"/>
      <c r="AT1198" s="1"/>
      <c r="AU1198" s="1"/>
    </row>
    <row r="1199" spans="32:47" x14ac:dyDescent="0.3">
      <c r="AF1199" s="1"/>
      <c r="AG1199" s="1"/>
      <c r="AH1199" s="1"/>
      <c r="AI1199" s="1"/>
      <c r="AJ1199" s="1"/>
      <c r="AK1199" s="1"/>
      <c r="AL1199" s="1"/>
      <c r="AM1199" s="1"/>
      <c r="AN1199" s="1"/>
      <c r="AO1199" s="1"/>
      <c r="AP1199" s="1"/>
      <c r="AQ1199" s="1"/>
      <c r="AR1199" s="1"/>
      <c r="AS1199" s="14"/>
      <c r="AT1199" s="1"/>
      <c r="AU1199" s="1"/>
    </row>
    <row r="1200" spans="32:47" x14ac:dyDescent="0.3">
      <c r="AF1200" s="1"/>
      <c r="AG1200" s="1"/>
      <c r="AH1200" s="1"/>
      <c r="AI1200" s="1"/>
      <c r="AJ1200" s="1"/>
      <c r="AK1200" s="1"/>
      <c r="AL1200" s="1"/>
      <c r="AM1200" s="1"/>
      <c r="AN1200" s="1"/>
      <c r="AO1200" s="1"/>
      <c r="AP1200" s="1"/>
      <c r="AQ1200" s="1"/>
      <c r="AR1200" s="1"/>
      <c r="AS1200" s="14"/>
      <c r="AT1200" s="1"/>
      <c r="AU1200" s="1"/>
    </row>
    <row r="1201" spans="32:47" x14ac:dyDescent="0.3">
      <c r="AF1201" s="1"/>
      <c r="AG1201" s="1"/>
      <c r="AH1201" s="1"/>
      <c r="AI1201" s="1"/>
      <c r="AJ1201" s="1"/>
      <c r="AK1201" s="1"/>
      <c r="AL1201" s="1"/>
      <c r="AM1201" s="1"/>
      <c r="AN1201" s="1"/>
      <c r="AO1201" s="1"/>
      <c r="AP1201" s="1"/>
      <c r="AQ1201" s="1"/>
      <c r="AR1201" s="1"/>
      <c r="AS1201" s="14"/>
      <c r="AT1201" s="1"/>
      <c r="AU1201" s="1"/>
    </row>
    <row r="1202" spans="32:47" x14ac:dyDescent="0.3">
      <c r="AF1202" s="1"/>
      <c r="AG1202" s="1"/>
      <c r="AH1202" s="1"/>
      <c r="AI1202" s="1"/>
      <c r="AJ1202" s="1"/>
      <c r="AK1202" s="1"/>
      <c r="AL1202" s="1"/>
      <c r="AM1202" s="1"/>
      <c r="AN1202" s="1"/>
      <c r="AO1202" s="1"/>
      <c r="AP1202" s="1"/>
      <c r="AQ1202" s="1"/>
      <c r="AR1202" s="1"/>
      <c r="AS1202" s="14"/>
      <c r="AT1202" s="1"/>
      <c r="AU1202" s="1"/>
    </row>
    <row r="1203" spans="32:47" x14ac:dyDescent="0.3">
      <c r="AF1203" s="1"/>
      <c r="AG1203" s="1"/>
      <c r="AH1203" s="1"/>
      <c r="AI1203" s="1"/>
      <c r="AJ1203" s="1"/>
      <c r="AK1203" s="1"/>
      <c r="AL1203" s="1"/>
      <c r="AM1203" s="1"/>
      <c r="AN1203" s="1"/>
      <c r="AO1203" s="1"/>
      <c r="AP1203" s="1"/>
      <c r="AQ1203" s="1"/>
      <c r="AR1203" s="1"/>
      <c r="AS1203" s="14"/>
      <c r="AT1203" s="1"/>
      <c r="AU1203" s="1"/>
    </row>
    <row r="1204" spans="32:47" x14ac:dyDescent="0.3">
      <c r="AF1204" s="1"/>
      <c r="AG1204" s="1"/>
      <c r="AH1204" s="1"/>
      <c r="AI1204" s="1"/>
      <c r="AJ1204" s="1"/>
      <c r="AK1204" s="1"/>
      <c r="AL1204" s="1"/>
      <c r="AM1204" s="1"/>
      <c r="AN1204" s="1"/>
      <c r="AO1204" s="1"/>
      <c r="AP1204" s="1"/>
      <c r="AQ1204" s="1"/>
      <c r="AR1204" s="1"/>
      <c r="AS1204" s="14"/>
      <c r="AT1204" s="1"/>
      <c r="AU1204" s="1"/>
    </row>
    <row r="1205" spans="32:47" x14ac:dyDescent="0.3">
      <c r="AF1205" s="1"/>
      <c r="AG1205" s="1"/>
      <c r="AH1205" s="1"/>
      <c r="AI1205" s="1"/>
      <c r="AJ1205" s="1"/>
      <c r="AK1205" s="1"/>
      <c r="AL1205" s="1"/>
      <c r="AM1205" s="1"/>
      <c r="AN1205" s="1"/>
      <c r="AO1205" s="1"/>
      <c r="AP1205" s="1"/>
      <c r="AQ1205" s="1"/>
      <c r="AR1205" s="1"/>
      <c r="AS1205" s="14"/>
      <c r="AT1205" s="1"/>
      <c r="AU1205" s="1"/>
    </row>
    <row r="1206" spans="32:47" x14ac:dyDescent="0.3">
      <c r="AF1206" s="1"/>
      <c r="AG1206" s="1"/>
      <c r="AH1206" s="1"/>
      <c r="AI1206" s="1"/>
      <c r="AJ1206" s="1"/>
      <c r="AK1206" s="1"/>
      <c r="AL1206" s="1"/>
      <c r="AM1206" s="1"/>
      <c r="AN1206" s="1"/>
      <c r="AO1206" s="1"/>
      <c r="AP1206" s="1"/>
      <c r="AQ1206" s="1"/>
      <c r="AR1206" s="1"/>
      <c r="AS1206" s="14"/>
      <c r="AT1206" s="1"/>
      <c r="AU1206" s="1"/>
    </row>
    <row r="1207" spans="32:47" x14ac:dyDescent="0.3">
      <c r="AF1207" s="1"/>
      <c r="AG1207" s="1"/>
      <c r="AH1207" s="1"/>
      <c r="AI1207" s="1"/>
      <c r="AJ1207" s="1"/>
      <c r="AK1207" s="1"/>
      <c r="AL1207" s="1"/>
      <c r="AM1207" s="1"/>
      <c r="AN1207" s="1"/>
      <c r="AO1207" s="1"/>
      <c r="AP1207" s="1"/>
      <c r="AQ1207" s="1"/>
      <c r="AR1207" s="1"/>
      <c r="AS1207" s="14"/>
      <c r="AT1207" s="1"/>
      <c r="AU1207" s="1"/>
    </row>
    <row r="1208" spans="32:47" x14ac:dyDescent="0.3">
      <c r="AF1208" s="1"/>
      <c r="AG1208" s="1"/>
      <c r="AH1208" s="1"/>
      <c r="AI1208" s="1"/>
      <c r="AJ1208" s="1"/>
      <c r="AK1208" s="1"/>
      <c r="AL1208" s="1"/>
      <c r="AM1208" s="1"/>
      <c r="AN1208" s="1"/>
      <c r="AO1208" s="1"/>
      <c r="AP1208" s="1"/>
      <c r="AQ1208" s="1"/>
      <c r="AR1208" s="1"/>
      <c r="AS1208" s="14"/>
      <c r="AT1208" s="1"/>
      <c r="AU1208" s="1"/>
    </row>
    <row r="1209" spans="32:47" x14ac:dyDescent="0.3">
      <c r="AF1209" s="1"/>
      <c r="AG1209" s="1"/>
      <c r="AH1209" s="1"/>
      <c r="AI1209" s="1"/>
      <c r="AJ1209" s="1"/>
      <c r="AK1209" s="1"/>
      <c r="AL1209" s="1"/>
      <c r="AM1209" s="1"/>
      <c r="AN1209" s="1"/>
      <c r="AO1209" s="1"/>
      <c r="AP1209" s="1"/>
      <c r="AQ1209" s="1"/>
      <c r="AR1209" s="1"/>
      <c r="AS1209" s="14"/>
      <c r="AT1209" s="1"/>
      <c r="AU1209" s="1"/>
    </row>
    <row r="1210" spans="32:47" x14ac:dyDescent="0.3">
      <c r="AF1210" s="1"/>
      <c r="AG1210" s="1"/>
      <c r="AH1210" s="1"/>
      <c r="AI1210" s="1"/>
      <c r="AJ1210" s="1"/>
      <c r="AK1210" s="1"/>
      <c r="AL1210" s="1"/>
      <c r="AM1210" s="1"/>
      <c r="AN1210" s="1"/>
      <c r="AO1210" s="1"/>
      <c r="AP1210" s="1"/>
      <c r="AQ1210" s="1"/>
      <c r="AR1210" s="1"/>
      <c r="AS1210" s="14"/>
      <c r="AT1210" s="1"/>
      <c r="AU1210" s="1"/>
    </row>
    <row r="1211" spans="32:47" x14ac:dyDescent="0.3">
      <c r="AF1211" s="1"/>
      <c r="AG1211" s="1"/>
      <c r="AH1211" s="1"/>
      <c r="AI1211" s="1"/>
      <c r="AJ1211" s="1"/>
      <c r="AK1211" s="1"/>
      <c r="AL1211" s="1"/>
      <c r="AM1211" s="1"/>
      <c r="AN1211" s="1"/>
      <c r="AO1211" s="1"/>
      <c r="AP1211" s="1"/>
      <c r="AQ1211" s="1"/>
      <c r="AR1211" s="1"/>
      <c r="AS1211" s="14"/>
      <c r="AT1211" s="1"/>
      <c r="AU1211" s="1"/>
    </row>
    <row r="1212" spans="32:47" x14ac:dyDescent="0.3">
      <c r="AF1212" s="1"/>
      <c r="AG1212" s="1"/>
      <c r="AH1212" s="1"/>
      <c r="AI1212" s="1"/>
      <c r="AJ1212" s="1"/>
      <c r="AK1212" s="1"/>
      <c r="AL1212" s="1"/>
      <c r="AM1212" s="1"/>
      <c r="AN1212" s="1"/>
      <c r="AO1212" s="1"/>
      <c r="AP1212" s="1"/>
      <c r="AQ1212" s="1"/>
      <c r="AR1212" s="1"/>
      <c r="AS1212" s="14"/>
      <c r="AT1212" s="1"/>
      <c r="AU1212" s="1"/>
    </row>
    <row r="1213" spans="32:47" x14ac:dyDescent="0.3">
      <c r="AF1213" s="1"/>
      <c r="AG1213" s="1"/>
      <c r="AH1213" s="1"/>
      <c r="AI1213" s="1"/>
      <c r="AJ1213" s="1"/>
      <c r="AK1213" s="1"/>
      <c r="AL1213" s="1"/>
      <c r="AM1213" s="1"/>
      <c r="AN1213" s="1"/>
      <c r="AO1213" s="1"/>
      <c r="AP1213" s="1"/>
      <c r="AQ1213" s="1"/>
      <c r="AR1213" s="1"/>
      <c r="AS1213" s="14"/>
      <c r="AT1213" s="1"/>
      <c r="AU1213" s="1"/>
    </row>
    <row r="1214" spans="32:47" x14ac:dyDescent="0.3">
      <c r="AF1214" s="1"/>
      <c r="AG1214" s="1"/>
      <c r="AH1214" s="1"/>
      <c r="AI1214" s="1"/>
      <c r="AJ1214" s="1"/>
      <c r="AK1214" s="1"/>
      <c r="AL1214" s="1"/>
      <c r="AM1214" s="1"/>
      <c r="AN1214" s="1"/>
      <c r="AO1214" s="1"/>
      <c r="AP1214" s="1"/>
      <c r="AQ1214" s="1"/>
      <c r="AR1214" s="1"/>
      <c r="AS1214" s="14"/>
      <c r="AT1214" s="1"/>
      <c r="AU1214" s="1"/>
    </row>
    <row r="1215" spans="32:47" x14ac:dyDescent="0.3">
      <c r="AF1215" s="1"/>
      <c r="AG1215" s="1"/>
      <c r="AH1215" s="1"/>
      <c r="AI1215" s="1"/>
      <c r="AJ1215" s="1"/>
      <c r="AK1215" s="1"/>
      <c r="AL1215" s="1"/>
      <c r="AM1215" s="1"/>
      <c r="AN1215" s="1"/>
      <c r="AO1215" s="1"/>
      <c r="AP1215" s="1"/>
      <c r="AQ1215" s="1"/>
      <c r="AR1215" s="1"/>
      <c r="AS1215" s="14"/>
      <c r="AT1215" s="1"/>
      <c r="AU1215" s="1"/>
    </row>
    <row r="1216" spans="32:47" x14ac:dyDescent="0.3">
      <c r="AF1216" s="1"/>
      <c r="AG1216" s="1"/>
      <c r="AH1216" s="1"/>
      <c r="AI1216" s="1"/>
      <c r="AJ1216" s="1"/>
      <c r="AK1216" s="1"/>
      <c r="AL1216" s="1"/>
      <c r="AM1216" s="1"/>
      <c r="AN1216" s="1"/>
      <c r="AO1216" s="1"/>
      <c r="AP1216" s="1"/>
      <c r="AQ1216" s="1"/>
      <c r="AR1216" s="1"/>
      <c r="AS1216" s="14"/>
      <c r="AT1216" s="1"/>
      <c r="AU1216" s="1"/>
    </row>
    <row r="1217" spans="32:47" x14ac:dyDescent="0.3">
      <c r="AF1217" s="1"/>
      <c r="AG1217" s="1"/>
      <c r="AH1217" s="1"/>
      <c r="AI1217" s="1"/>
      <c r="AJ1217" s="1"/>
      <c r="AK1217" s="1"/>
      <c r="AL1217" s="1"/>
      <c r="AM1217" s="1"/>
      <c r="AN1217" s="1"/>
      <c r="AO1217" s="1"/>
      <c r="AP1217" s="1"/>
      <c r="AQ1217" s="1"/>
      <c r="AR1217" s="1"/>
      <c r="AS1217" s="14"/>
      <c r="AT1217" s="1"/>
      <c r="AU1217" s="1"/>
    </row>
    <row r="1218" spans="32:47" x14ac:dyDescent="0.3">
      <c r="AF1218" s="1"/>
      <c r="AG1218" s="1"/>
      <c r="AH1218" s="1"/>
      <c r="AI1218" s="1"/>
      <c r="AJ1218" s="1"/>
      <c r="AK1218" s="1"/>
      <c r="AL1218" s="1"/>
      <c r="AM1218" s="1"/>
      <c r="AN1218" s="1"/>
      <c r="AO1218" s="1"/>
      <c r="AP1218" s="1"/>
      <c r="AQ1218" s="1"/>
      <c r="AR1218" s="1"/>
      <c r="AS1218" s="14"/>
      <c r="AT1218" s="1"/>
      <c r="AU1218" s="1"/>
    </row>
    <row r="1219" spans="32:47" x14ac:dyDescent="0.3">
      <c r="AF1219" s="1"/>
      <c r="AG1219" s="1"/>
      <c r="AH1219" s="1"/>
      <c r="AI1219" s="1"/>
      <c r="AJ1219" s="1"/>
      <c r="AK1219" s="1"/>
      <c r="AL1219" s="1"/>
      <c r="AM1219" s="1"/>
      <c r="AN1219" s="1"/>
      <c r="AO1219" s="1"/>
      <c r="AP1219" s="1"/>
      <c r="AQ1219" s="1"/>
      <c r="AR1219" s="1"/>
      <c r="AS1219" s="14"/>
      <c r="AT1219" s="1"/>
      <c r="AU1219" s="1"/>
    </row>
    <row r="1220" spans="32:47" x14ac:dyDescent="0.3">
      <c r="AF1220" s="1"/>
      <c r="AG1220" s="1"/>
      <c r="AH1220" s="1"/>
      <c r="AI1220" s="1"/>
      <c r="AJ1220" s="1"/>
      <c r="AK1220" s="1"/>
      <c r="AL1220" s="1"/>
      <c r="AM1220" s="1"/>
      <c r="AN1220" s="1"/>
      <c r="AO1220" s="1"/>
      <c r="AP1220" s="1"/>
      <c r="AQ1220" s="1"/>
      <c r="AR1220" s="1"/>
      <c r="AS1220" s="14"/>
      <c r="AT1220" s="1"/>
      <c r="AU1220" s="1"/>
    </row>
    <row r="1221" spans="32:47" x14ac:dyDescent="0.3">
      <c r="AF1221" s="1"/>
      <c r="AG1221" s="1"/>
      <c r="AH1221" s="1"/>
      <c r="AI1221" s="1"/>
      <c r="AJ1221" s="1"/>
      <c r="AK1221" s="1"/>
      <c r="AL1221" s="1"/>
      <c r="AM1221" s="1"/>
      <c r="AN1221" s="1"/>
      <c r="AO1221" s="1"/>
      <c r="AP1221" s="1"/>
      <c r="AQ1221" s="1"/>
      <c r="AR1221" s="1"/>
      <c r="AS1221" s="14"/>
      <c r="AT1221" s="1"/>
      <c r="AU1221" s="1"/>
    </row>
    <row r="1222" spans="32:47" x14ac:dyDescent="0.3">
      <c r="AF1222" s="1"/>
      <c r="AG1222" s="1"/>
      <c r="AH1222" s="1"/>
      <c r="AI1222" s="1"/>
      <c r="AJ1222" s="1"/>
      <c r="AK1222" s="1"/>
      <c r="AL1222" s="1"/>
      <c r="AM1222" s="1"/>
      <c r="AN1222" s="1"/>
      <c r="AO1222" s="1"/>
      <c r="AP1222" s="1"/>
      <c r="AQ1222" s="1"/>
      <c r="AR1222" s="1"/>
      <c r="AS1222" s="14"/>
      <c r="AT1222" s="1"/>
      <c r="AU1222" s="1"/>
    </row>
    <row r="1223" spans="32:47" x14ac:dyDescent="0.3">
      <c r="AF1223" s="1"/>
      <c r="AG1223" s="1"/>
      <c r="AH1223" s="1"/>
      <c r="AI1223" s="1"/>
      <c r="AJ1223" s="1"/>
      <c r="AK1223" s="1"/>
      <c r="AL1223" s="1"/>
      <c r="AM1223" s="1"/>
      <c r="AN1223" s="1"/>
      <c r="AO1223" s="1"/>
      <c r="AP1223" s="1"/>
      <c r="AQ1223" s="1"/>
      <c r="AR1223" s="1"/>
      <c r="AS1223" s="14"/>
      <c r="AT1223" s="1"/>
      <c r="AU1223" s="1"/>
    </row>
    <row r="1224" spans="32:47" x14ac:dyDescent="0.3">
      <c r="AF1224" s="1"/>
      <c r="AG1224" s="1"/>
      <c r="AH1224" s="1"/>
      <c r="AI1224" s="1"/>
      <c r="AJ1224" s="1"/>
      <c r="AK1224" s="1"/>
      <c r="AL1224" s="1"/>
      <c r="AM1224" s="1"/>
      <c r="AN1224" s="1"/>
      <c r="AO1224" s="1"/>
      <c r="AP1224" s="1"/>
      <c r="AQ1224" s="1"/>
      <c r="AR1224" s="1"/>
      <c r="AS1224" s="14"/>
      <c r="AT1224" s="1"/>
      <c r="AU1224" s="1"/>
    </row>
    <row r="1225" spans="32:47" x14ac:dyDescent="0.3">
      <c r="AF1225" s="1"/>
      <c r="AG1225" s="1"/>
      <c r="AH1225" s="1"/>
      <c r="AI1225" s="1"/>
      <c r="AJ1225" s="1"/>
      <c r="AK1225" s="1"/>
      <c r="AL1225" s="1"/>
      <c r="AM1225" s="1"/>
      <c r="AN1225" s="1"/>
      <c r="AO1225" s="1"/>
      <c r="AP1225" s="1"/>
      <c r="AQ1225" s="1"/>
      <c r="AR1225" s="1"/>
      <c r="AS1225" s="14"/>
      <c r="AT1225" s="1"/>
      <c r="AU1225" s="1"/>
    </row>
    <row r="1226" spans="32:47" x14ac:dyDescent="0.3">
      <c r="AF1226" s="1"/>
      <c r="AG1226" s="1"/>
      <c r="AH1226" s="1"/>
      <c r="AI1226" s="1"/>
      <c r="AJ1226" s="1"/>
      <c r="AK1226" s="1"/>
      <c r="AL1226" s="1"/>
      <c r="AM1226" s="1"/>
      <c r="AN1226" s="1"/>
      <c r="AO1226" s="1"/>
      <c r="AP1226" s="1"/>
      <c r="AQ1226" s="1"/>
      <c r="AR1226" s="1"/>
      <c r="AS1226" s="14"/>
      <c r="AT1226" s="1"/>
      <c r="AU1226" s="1"/>
    </row>
    <row r="1227" spans="32:47" x14ac:dyDescent="0.3">
      <c r="AF1227" s="1"/>
      <c r="AG1227" s="1"/>
      <c r="AH1227" s="1"/>
      <c r="AI1227" s="1"/>
      <c r="AJ1227" s="1"/>
      <c r="AK1227" s="1"/>
      <c r="AL1227" s="1"/>
      <c r="AM1227" s="1"/>
      <c r="AN1227" s="1"/>
      <c r="AO1227" s="1"/>
      <c r="AP1227" s="1"/>
      <c r="AQ1227" s="1"/>
      <c r="AR1227" s="1"/>
      <c r="AS1227" s="14"/>
      <c r="AT1227" s="1"/>
      <c r="AU1227" s="1"/>
    </row>
    <row r="1228" spans="32:47" x14ac:dyDescent="0.3">
      <c r="AF1228" s="1"/>
      <c r="AG1228" s="1"/>
      <c r="AH1228" s="1"/>
      <c r="AI1228" s="1"/>
      <c r="AJ1228" s="1"/>
      <c r="AK1228" s="1"/>
      <c r="AL1228" s="1"/>
      <c r="AM1228" s="1"/>
      <c r="AN1228" s="1"/>
      <c r="AO1228" s="1"/>
      <c r="AP1228" s="1"/>
      <c r="AQ1228" s="1"/>
      <c r="AR1228" s="1"/>
      <c r="AS1228" s="14"/>
      <c r="AT1228" s="1"/>
      <c r="AU1228" s="1"/>
    </row>
    <row r="1229" spans="32:47" x14ac:dyDescent="0.3">
      <c r="AF1229" s="1"/>
      <c r="AG1229" s="1"/>
      <c r="AH1229" s="1"/>
      <c r="AI1229" s="1"/>
      <c r="AJ1229" s="1"/>
      <c r="AK1229" s="1"/>
      <c r="AL1229" s="1"/>
      <c r="AM1229" s="1"/>
      <c r="AN1229" s="1"/>
      <c r="AO1229" s="1"/>
      <c r="AP1229" s="1"/>
      <c r="AQ1229" s="1"/>
      <c r="AR1229" s="1"/>
      <c r="AS1229" s="14"/>
      <c r="AT1229" s="1"/>
      <c r="AU1229" s="1"/>
    </row>
    <row r="1230" spans="32:47" x14ac:dyDescent="0.3">
      <c r="AF1230" s="1"/>
      <c r="AG1230" s="1"/>
      <c r="AH1230" s="1"/>
      <c r="AI1230" s="1"/>
      <c r="AJ1230" s="1"/>
      <c r="AK1230" s="1"/>
      <c r="AL1230" s="1"/>
      <c r="AM1230" s="1"/>
      <c r="AN1230" s="1"/>
      <c r="AO1230" s="1"/>
      <c r="AP1230" s="1"/>
      <c r="AQ1230" s="1"/>
      <c r="AR1230" s="1"/>
      <c r="AS1230" s="14"/>
      <c r="AT1230" s="1"/>
      <c r="AU1230" s="1"/>
    </row>
    <row r="1231" spans="32:47" x14ac:dyDescent="0.3">
      <c r="AF1231" s="1"/>
      <c r="AG1231" s="1"/>
      <c r="AH1231" s="1"/>
      <c r="AI1231" s="1"/>
      <c r="AJ1231" s="1"/>
      <c r="AK1231" s="1"/>
      <c r="AL1231" s="1"/>
      <c r="AM1231" s="1"/>
      <c r="AN1231" s="1"/>
      <c r="AO1231" s="1"/>
      <c r="AP1231" s="1"/>
      <c r="AQ1231" s="1"/>
      <c r="AR1231" s="1"/>
      <c r="AS1231" s="14"/>
      <c r="AT1231" s="1"/>
      <c r="AU1231" s="1"/>
    </row>
    <row r="1232" spans="32:47" x14ac:dyDescent="0.3">
      <c r="AF1232" s="1"/>
      <c r="AG1232" s="1"/>
      <c r="AH1232" s="1"/>
      <c r="AI1232" s="1"/>
      <c r="AJ1232" s="1"/>
      <c r="AK1232" s="1"/>
      <c r="AL1232" s="1"/>
      <c r="AM1232" s="1"/>
      <c r="AN1232" s="1"/>
      <c r="AO1232" s="1"/>
      <c r="AP1232" s="1"/>
      <c r="AQ1232" s="1"/>
      <c r="AR1232" s="1"/>
      <c r="AS1232" s="14"/>
      <c r="AT1232" s="1"/>
      <c r="AU1232" s="1"/>
    </row>
    <row r="1233" spans="32:47" x14ac:dyDescent="0.3">
      <c r="AF1233" s="1"/>
      <c r="AG1233" s="1"/>
      <c r="AH1233" s="1"/>
      <c r="AI1233" s="1"/>
      <c r="AJ1233" s="1"/>
      <c r="AK1233" s="1"/>
      <c r="AL1233" s="1"/>
      <c r="AM1233" s="1"/>
      <c r="AN1233" s="1"/>
      <c r="AO1233" s="1"/>
      <c r="AP1233" s="1"/>
      <c r="AQ1233" s="1"/>
      <c r="AR1233" s="1"/>
      <c r="AS1233" s="14"/>
      <c r="AT1233" s="1"/>
      <c r="AU1233" s="1"/>
    </row>
    <row r="1234" spans="32:47" x14ac:dyDescent="0.3">
      <c r="AF1234" s="1"/>
      <c r="AG1234" s="1"/>
      <c r="AH1234" s="1"/>
      <c r="AI1234" s="1"/>
      <c r="AJ1234" s="1"/>
      <c r="AK1234" s="1"/>
      <c r="AL1234" s="1"/>
      <c r="AM1234" s="1"/>
      <c r="AN1234" s="1"/>
      <c r="AO1234" s="1"/>
      <c r="AP1234" s="1"/>
      <c r="AQ1234" s="1"/>
      <c r="AR1234" s="1"/>
      <c r="AS1234" s="14"/>
      <c r="AT1234" s="1"/>
      <c r="AU1234" s="1"/>
    </row>
    <row r="1235" spans="32:47" x14ac:dyDescent="0.3">
      <c r="AF1235" s="1"/>
      <c r="AG1235" s="1"/>
      <c r="AH1235" s="1"/>
      <c r="AI1235" s="1"/>
      <c r="AJ1235" s="1"/>
      <c r="AK1235" s="1"/>
      <c r="AL1235" s="1"/>
      <c r="AM1235" s="1"/>
      <c r="AN1235" s="1"/>
      <c r="AO1235" s="1"/>
      <c r="AP1235" s="1"/>
      <c r="AQ1235" s="1"/>
      <c r="AR1235" s="1"/>
      <c r="AS1235" s="14"/>
      <c r="AT1235" s="1"/>
      <c r="AU1235" s="1"/>
    </row>
    <row r="1236" spans="32:47" x14ac:dyDescent="0.3">
      <c r="AF1236" s="1"/>
      <c r="AG1236" s="1"/>
      <c r="AH1236" s="1"/>
      <c r="AI1236" s="1"/>
      <c r="AJ1236" s="1"/>
      <c r="AK1236" s="1"/>
      <c r="AL1236" s="1"/>
      <c r="AM1236" s="1"/>
      <c r="AN1236" s="1"/>
      <c r="AO1236" s="1"/>
      <c r="AP1236" s="1"/>
      <c r="AQ1236" s="1"/>
      <c r="AR1236" s="1"/>
      <c r="AS1236" s="14"/>
      <c r="AT1236" s="1"/>
      <c r="AU1236" s="1"/>
    </row>
    <row r="1237" spans="32:47" x14ac:dyDescent="0.3">
      <c r="AF1237" s="1"/>
      <c r="AG1237" s="1"/>
      <c r="AH1237" s="1"/>
      <c r="AI1237" s="1"/>
      <c r="AJ1237" s="1"/>
      <c r="AK1237" s="1"/>
      <c r="AL1237" s="1"/>
      <c r="AM1237" s="1"/>
      <c r="AN1237" s="1"/>
      <c r="AO1237" s="1"/>
      <c r="AP1237" s="1"/>
      <c r="AQ1237" s="1"/>
      <c r="AR1237" s="1"/>
      <c r="AS1237" s="14"/>
      <c r="AT1237" s="1"/>
      <c r="AU1237" s="1"/>
    </row>
    <row r="1238" spans="32:47" x14ac:dyDescent="0.3">
      <c r="AF1238" s="1"/>
      <c r="AG1238" s="1"/>
      <c r="AH1238" s="1"/>
      <c r="AI1238" s="1"/>
      <c r="AJ1238" s="1"/>
      <c r="AK1238" s="1"/>
      <c r="AL1238" s="1"/>
      <c r="AM1238" s="1"/>
      <c r="AN1238" s="1"/>
      <c r="AO1238" s="1"/>
      <c r="AP1238" s="1"/>
      <c r="AQ1238" s="1"/>
      <c r="AR1238" s="1"/>
      <c r="AS1238" s="14"/>
      <c r="AT1238" s="1"/>
      <c r="AU1238" s="1"/>
    </row>
    <row r="1239" spans="32:47" x14ac:dyDescent="0.3">
      <c r="AF1239" s="1"/>
      <c r="AG1239" s="1"/>
      <c r="AH1239" s="1"/>
      <c r="AI1239" s="1"/>
      <c r="AJ1239" s="1"/>
      <c r="AK1239" s="1"/>
      <c r="AL1239" s="1"/>
      <c r="AM1239" s="1"/>
      <c r="AN1239" s="1"/>
      <c r="AO1239" s="1"/>
      <c r="AP1239" s="1"/>
      <c r="AQ1239" s="1"/>
      <c r="AR1239" s="1"/>
      <c r="AS1239" s="14"/>
      <c r="AT1239" s="1"/>
      <c r="AU1239" s="1"/>
    </row>
    <row r="1240" spans="32:47" x14ac:dyDescent="0.3">
      <c r="AF1240" s="1"/>
      <c r="AG1240" s="1"/>
      <c r="AH1240" s="1"/>
      <c r="AI1240" s="1"/>
      <c r="AJ1240" s="1"/>
      <c r="AK1240" s="1"/>
      <c r="AL1240" s="1"/>
      <c r="AM1240" s="1"/>
      <c r="AN1240" s="1"/>
      <c r="AO1240" s="1"/>
      <c r="AP1240" s="1"/>
      <c r="AQ1240" s="1"/>
      <c r="AR1240" s="1"/>
      <c r="AS1240" s="14"/>
      <c r="AT1240" s="1"/>
      <c r="AU1240" s="1"/>
    </row>
    <row r="1241" spans="32:47" x14ac:dyDescent="0.3">
      <c r="AF1241" s="1"/>
      <c r="AG1241" s="1"/>
      <c r="AH1241" s="1"/>
      <c r="AI1241" s="1"/>
      <c r="AJ1241" s="1"/>
      <c r="AK1241" s="1"/>
      <c r="AL1241" s="1"/>
      <c r="AM1241" s="1"/>
      <c r="AN1241" s="1"/>
      <c r="AO1241" s="1"/>
      <c r="AP1241" s="1"/>
      <c r="AQ1241" s="1"/>
      <c r="AR1241" s="1"/>
      <c r="AS1241" s="14"/>
      <c r="AT1241" s="1"/>
      <c r="AU1241" s="1"/>
    </row>
    <row r="1242" spans="32:47" x14ac:dyDescent="0.3">
      <c r="AF1242" s="1"/>
      <c r="AG1242" s="1"/>
      <c r="AH1242" s="1"/>
      <c r="AI1242" s="1"/>
      <c r="AJ1242" s="1"/>
      <c r="AK1242" s="1"/>
      <c r="AL1242" s="1"/>
      <c r="AM1242" s="1"/>
      <c r="AN1242" s="1"/>
      <c r="AO1242" s="1"/>
      <c r="AP1242" s="1"/>
      <c r="AQ1242" s="1"/>
      <c r="AR1242" s="1"/>
      <c r="AS1242" s="14"/>
      <c r="AT1242" s="1"/>
      <c r="AU1242" s="1"/>
    </row>
    <row r="1243" spans="32:47" x14ac:dyDescent="0.3">
      <c r="AF1243" s="1"/>
      <c r="AG1243" s="1"/>
      <c r="AH1243" s="1"/>
      <c r="AI1243" s="1"/>
      <c r="AJ1243" s="1"/>
      <c r="AK1243" s="1"/>
      <c r="AL1243" s="1"/>
      <c r="AM1243" s="1"/>
      <c r="AN1243" s="1"/>
      <c r="AO1243" s="1"/>
      <c r="AP1243" s="1"/>
      <c r="AQ1243" s="1"/>
      <c r="AR1243" s="1"/>
      <c r="AS1243" s="14"/>
      <c r="AT1243" s="1"/>
      <c r="AU1243" s="1"/>
    </row>
    <row r="1244" spans="32:47" x14ac:dyDescent="0.3">
      <c r="AF1244" s="1"/>
      <c r="AG1244" s="1"/>
      <c r="AH1244" s="1"/>
      <c r="AI1244" s="1"/>
      <c r="AJ1244" s="1"/>
      <c r="AK1244" s="1"/>
      <c r="AL1244" s="1"/>
      <c r="AM1244" s="1"/>
      <c r="AN1244" s="1"/>
      <c r="AO1244" s="1"/>
      <c r="AP1244" s="1"/>
      <c r="AQ1244" s="1"/>
      <c r="AR1244" s="1"/>
      <c r="AS1244" s="14"/>
      <c r="AT1244" s="1"/>
      <c r="AU1244" s="1"/>
    </row>
    <row r="1245" spans="32:47" x14ac:dyDescent="0.3">
      <c r="AF1245" s="1"/>
      <c r="AG1245" s="1"/>
      <c r="AH1245" s="1"/>
      <c r="AI1245" s="1"/>
      <c r="AJ1245" s="1"/>
      <c r="AK1245" s="1"/>
      <c r="AL1245" s="1"/>
      <c r="AM1245" s="1"/>
      <c r="AN1245" s="1"/>
      <c r="AO1245" s="1"/>
      <c r="AP1245" s="1"/>
      <c r="AQ1245" s="1"/>
      <c r="AR1245" s="1"/>
      <c r="AS1245" s="14"/>
      <c r="AT1245" s="1"/>
      <c r="AU1245" s="1"/>
    </row>
    <row r="1246" spans="32:47" x14ac:dyDescent="0.3">
      <c r="AF1246" s="1"/>
      <c r="AG1246" s="1"/>
      <c r="AH1246" s="1"/>
      <c r="AI1246" s="1"/>
      <c r="AJ1246" s="1"/>
      <c r="AK1246" s="1"/>
      <c r="AL1246" s="1"/>
      <c r="AM1246" s="1"/>
      <c r="AN1246" s="1"/>
      <c r="AO1246" s="1"/>
      <c r="AP1246" s="1"/>
      <c r="AQ1246" s="1"/>
      <c r="AR1246" s="1"/>
      <c r="AS1246" s="14"/>
      <c r="AT1246" s="1"/>
      <c r="AU1246" s="1"/>
    </row>
    <row r="1247" spans="32:47" x14ac:dyDescent="0.3">
      <c r="AF1247" s="1"/>
      <c r="AG1247" s="1"/>
      <c r="AH1247" s="1"/>
      <c r="AI1247" s="1"/>
      <c r="AJ1247" s="1"/>
      <c r="AK1247" s="1"/>
      <c r="AL1247" s="1"/>
      <c r="AM1247" s="1"/>
      <c r="AN1247" s="1"/>
      <c r="AO1247" s="1"/>
      <c r="AP1247" s="1"/>
      <c r="AQ1247" s="1"/>
      <c r="AR1247" s="1"/>
      <c r="AS1247" s="14"/>
      <c r="AT1247" s="1"/>
      <c r="AU1247" s="1"/>
    </row>
    <row r="1248" spans="32:47" x14ac:dyDescent="0.3">
      <c r="AF1248" s="1"/>
      <c r="AG1248" s="1"/>
      <c r="AH1248" s="1"/>
      <c r="AI1248" s="1"/>
      <c r="AJ1248" s="1"/>
      <c r="AK1248" s="1"/>
      <c r="AL1248" s="1"/>
      <c r="AM1248" s="1"/>
      <c r="AN1248" s="1"/>
      <c r="AO1248" s="1"/>
      <c r="AP1248" s="1"/>
      <c r="AQ1248" s="1"/>
      <c r="AR1248" s="1"/>
      <c r="AS1248" s="14"/>
      <c r="AT1248" s="1"/>
      <c r="AU1248" s="1"/>
    </row>
    <row r="1249" spans="32:47" x14ac:dyDescent="0.3">
      <c r="AF1249" s="1"/>
      <c r="AG1249" s="1"/>
      <c r="AH1249" s="1"/>
      <c r="AI1249" s="1"/>
      <c r="AJ1249" s="1"/>
      <c r="AK1249" s="1"/>
      <c r="AL1249" s="1"/>
      <c r="AM1249" s="1"/>
      <c r="AN1249" s="1"/>
      <c r="AO1249" s="1"/>
      <c r="AP1249" s="1"/>
      <c r="AQ1249" s="1"/>
      <c r="AR1249" s="1"/>
      <c r="AS1249" s="14"/>
      <c r="AT1249" s="1"/>
      <c r="AU1249" s="1"/>
    </row>
    <row r="1250" spans="32:47" x14ac:dyDescent="0.3">
      <c r="AF1250" s="1"/>
      <c r="AG1250" s="1"/>
      <c r="AH1250" s="1"/>
      <c r="AI1250" s="1"/>
      <c r="AJ1250" s="1"/>
      <c r="AK1250" s="1"/>
      <c r="AL1250" s="1"/>
      <c r="AM1250" s="1"/>
      <c r="AN1250" s="1"/>
      <c r="AO1250" s="1"/>
      <c r="AP1250" s="1"/>
      <c r="AQ1250" s="1"/>
      <c r="AR1250" s="1"/>
      <c r="AS1250" s="14"/>
      <c r="AT1250" s="1"/>
      <c r="AU1250" s="1"/>
    </row>
    <row r="1251" spans="32:47" x14ac:dyDescent="0.3">
      <c r="AF1251" s="1"/>
      <c r="AG1251" s="1"/>
      <c r="AH1251" s="1"/>
      <c r="AI1251" s="1"/>
      <c r="AJ1251" s="1"/>
      <c r="AK1251" s="1"/>
      <c r="AL1251" s="1"/>
      <c r="AM1251" s="1"/>
      <c r="AN1251" s="1"/>
      <c r="AO1251" s="1"/>
      <c r="AP1251" s="1"/>
      <c r="AQ1251" s="1"/>
      <c r="AR1251" s="1"/>
      <c r="AS1251" s="14"/>
      <c r="AT1251" s="1"/>
      <c r="AU1251" s="1"/>
    </row>
    <row r="1252" spans="32:47" x14ac:dyDescent="0.3">
      <c r="AF1252" s="1"/>
      <c r="AG1252" s="1"/>
      <c r="AH1252" s="1"/>
      <c r="AI1252" s="1"/>
      <c r="AJ1252" s="1"/>
      <c r="AK1252" s="1"/>
      <c r="AL1252" s="1"/>
      <c r="AM1252" s="1"/>
      <c r="AN1252" s="1"/>
      <c r="AO1252" s="1"/>
      <c r="AP1252" s="1"/>
      <c r="AQ1252" s="1"/>
      <c r="AR1252" s="1"/>
      <c r="AS1252" s="14"/>
      <c r="AT1252" s="1"/>
      <c r="AU1252" s="1"/>
    </row>
    <row r="1253" spans="32:47" x14ac:dyDescent="0.3">
      <c r="AF1253" s="1"/>
      <c r="AG1253" s="1"/>
      <c r="AH1253" s="1"/>
      <c r="AI1253" s="1"/>
      <c r="AJ1253" s="1"/>
      <c r="AK1253" s="1"/>
      <c r="AL1253" s="1"/>
      <c r="AM1253" s="1"/>
      <c r="AN1253" s="1"/>
      <c r="AO1253" s="1"/>
      <c r="AP1253" s="1"/>
      <c r="AQ1253" s="1"/>
      <c r="AR1253" s="1"/>
      <c r="AS1253" s="14"/>
      <c r="AT1253" s="1"/>
      <c r="AU1253" s="1"/>
    </row>
    <row r="1254" spans="32:47" x14ac:dyDescent="0.3">
      <c r="AF1254" s="1"/>
      <c r="AG1254" s="1"/>
      <c r="AH1254" s="1"/>
      <c r="AI1254" s="1"/>
      <c r="AJ1254" s="1"/>
      <c r="AK1254" s="1"/>
      <c r="AL1254" s="1"/>
      <c r="AM1254" s="1"/>
      <c r="AN1254" s="1"/>
      <c r="AO1254" s="1"/>
      <c r="AP1254" s="1"/>
      <c r="AQ1254" s="1"/>
      <c r="AR1254" s="1"/>
      <c r="AS1254" s="14"/>
      <c r="AT1254" s="1"/>
      <c r="AU1254" s="1"/>
    </row>
    <row r="1255" spans="32:47" x14ac:dyDescent="0.3">
      <c r="AF1255" s="1"/>
      <c r="AG1255" s="1"/>
      <c r="AH1255" s="1"/>
      <c r="AI1255" s="1"/>
      <c r="AJ1255" s="1"/>
      <c r="AK1255" s="1"/>
      <c r="AL1255" s="1"/>
      <c r="AM1255" s="1"/>
      <c r="AN1255" s="1"/>
      <c r="AO1255" s="1"/>
      <c r="AP1255" s="1"/>
      <c r="AQ1255" s="1"/>
      <c r="AR1255" s="1"/>
      <c r="AS1255" s="14"/>
      <c r="AT1255" s="1"/>
      <c r="AU1255" s="1"/>
    </row>
    <row r="1256" spans="32:47" x14ac:dyDescent="0.3">
      <c r="AF1256" s="1"/>
      <c r="AG1256" s="1"/>
      <c r="AH1256" s="1"/>
      <c r="AI1256" s="1"/>
      <c r="AJ1256" s="1"/>
      <c r="AK1256" s="1"/>
      <c r="AL1256" s="1"/>
      <c r="AM1256" s="1"/>
      <c r="AN1256" s="1"/>
      <c r="AO1256" s="1"/>
      <c r="AP1256" s="1"/>
      <c r="AQ1256" s="1"/>
      <c r="AR1256" s="1"/>
      <c r="AS1256" s="14"/>
      <c r="AT1256" s="1"/>
      <c r="AU1256" s="1"/>
    </row>
    <row r="1257" spans="32:47" x14ac:dyDescent="0.3">
      <c r="AF1257" s="1"/>
      <c r="AG1257" s="1"/>
      <c r="AH1257" s="1"/>
      <c r="AI1257" s="1"/>
      <c r="AJ1257" s="1"/>
      <c r="AK1257" s="1"/>
      <c r="AL1257" s="1"/>
      <c r="AM1257" s="1"/>
      <c r="AN1257" s="1"/>
      <c r="AO1257" s="1"/>
      <c r="AP1257" s="1"/>
      <c r="AQ1257" s="1"/>
      <c r="AR1257" s="1"/>
      <c r="AS1257" s="14"/>
      <c r="AT1257" s="1"/>
      <c r="AU1257" s="1"/>
    </row>
    <row r="1258" spans="32:47" x14ac:dyDescent="0.3">
      <c r="AF1258" s="1"/>
      <c r="AG1258" s="1"/>
      <c r="AH1258" s="1"/>
      <c r="AI1258" s="1"/>
      <c r="AJ1258" s="1"/>
      <c r="AK1258" s="1"/>
      <c r="AL1258" s="1"/>
      <c r="AM1258" s="1"/>
      <c r="AN1258" s="1"/>
      <c r="AO1258" s="1"/>
      <c r="AP1258" s="1"/>
      <c r="AQ1258" s="1"/>
      <c r="AR1258" s="1"/>
      <c r="AS1258" s="14"/>
      <c r="AT1258" s="1"/>
      <c r="AU1258" s="1"/>
    </row>
    <row r="1259" spans="32:47" x14ac:dyDescent="0.3">
      <c r="AF1259" s="1"/>
      <c r="AG1259" s="1"/>
      <c r="AH1259" s="1"/>
      <c r="AI1259" s="1"/>
      <c r="AJ1259" s="1"/>
      <c r="AK1259" s="1"/>
      <c r="AL1259" s="1"/>
      <c r="AM1259" s="1"/>
      <c r="AN1259" s="1"/>
      <c r="AO1259" s="1"/>
      <c r="AP1259" s="1"/>
      <c r="AQ1259" s="1"/>
      <c r="AR1259" s="1"/>
      <c r="AS1259" s="14"/>
      <c r="AT1259" s="1"/>
      <c r="AU1259" s="1"/>
    </row>
    <row r="1260" spans="32:47" x14ac:dyDescent="0.3">
      <c r="AF1260" s="1"/>
      <c r="AG1260" s="1"/>
      <c r="AH1260" s="1"/>
      <c r="AI1260" s="1"/>
      <c r="AJ1260" s="1"/>
      <c r="AK1260" s="1"/>
      <c r="AL1260" s="1"/>
      <c r="AM1260" s="1"/>
      <c r="AN1260" s="1"/>
      <c r="AO1260" s="1"/>
      <c r="AP1260" s="1"/>
      <c r="AQ1260" s="1"/>
      <c r="AR1260" s="1"/>
      <c r="AS1260" s="14"/>
      <c r="AT1260" s="1"/>
      <c r="AU1260" s="1"/>
    </row>
    <row r="1261" spans="32:47" x14ac:dyDescent="0.3">
      <c r="AF1261" s="1"/>
      <c r="AG1261" s="1"/>
      <c r="AH1261" s="1"/>
      <c r="AI1261" s="1"/>
      <c r="AJ1261" s="1"/>
      <c r="AK1261" s="1"/>
      <c r="AL1261" s="1"/>
      <c r="AM1261" s="1"/>
      <c r="AN1261" s="1"/>
      <c r="AO1261" s="1"/>
      <c r="AP1261" s="1"/>
      <c r="AQ1261" s="1"/>
      <c r="AR1261" s="1"/>
      <c r="AS1261" s="14"/>
      <c r="AT1261" s="1"/>
      <c r="AU1261" s="1"/>
    </row>
    <row r="1262" spans="32:47" x14ac:dyDescent="0.3">
      <c r="AF1262" s="1"/>
      <c r="AG1262" s="1"/>
      <c r="AH1262" s="1"/>
      <c r="AI1262" s="1"/>
      <c r="AJ1262" s="1"/>
      <c r="AK1262" s="1"/>
      <c r="AL1262" s="1"/>
      <c r="AM1262" s="1"/>
      <c r="AN1262" s="1"/>
      <c r="AO1262" s="1"/>
      <c r="AP1262" s="1"/>
      <c r="AQ1262" s="1"/>
      <c r="AR1262" s="1"/>
      <c r="AS1262" s="14"/>
      <c r="AT1262" s="1"/>
      <c r="AU1262" s="1"/>
    </row>
    <row r="1263" spans="32:47" x14ac:dyDescent="0.3">
      <c r="AF1263" s="1"/>
      <c r="AG1263" s="1"/>
      <c r="AH1263" s="1"/>
      <c r="AI1263" s="1"/>
      <c r="AJ1263" s="1"/>
      <c r="AK1263" s="1"/>
      <c r="AL1263" s="1"/>
      <c r="AM1263" s="1"/>
      <c r="AN1263" s="1"/>
      <c r="AO1263" s="1"/>
      <c r="AP1263" s="1"/>
      <c r="AQ1263" s="1"/>
      <c r="AR1263" s="1"/>
      <c r="AS1263" s="14"/>
      <c r="AT1263" s="1"/>
      <c r="AU1263" s="1"/>
    </row>
    <row r="1264" spans="32:47" x14ac:dyDescent="0.3">
      <c r="AF1264" s="1"/>
      <c r="AG1264" s="1"/>
      <c r="AH1264" s="1"/>
      <c r="AI1264" s="1"/>
      <c r="AJ1264" s="1"/>
      <c r="AK1264" s="1"/>
      <c r="AL1264" s="1"/>
      <c r="AM1264" s="1"/>
      <c r="AN1264" s="1"/>
      <c r="AO1264" s="1"/>
      <c r="AP1264" s="1"/>
      <c r="AQ1264" s="1"/>
      <c r="AR1264" s="1"/>
      <c r="AS1264" s="14"/>
      <c r="AT1264" s="1"/>
      <c r="AU1264" s="1"/>
    </row>
    <row r="1265" spans="32:47" x14ac:dyDescent="0.3">
      <c r="AF1265" s="1"/>
      <c r="AG1265" s="1"/>
      <c r="AH1265" s="1"/>
      <c r="AI1265" s="1"/>
      <c r="AJ1265" s="1"/>
      <c r="AK1265" s="1"/>
      <c r="AL1265" s="1"/>
      <c r="AM1265" s="1"/>
      <c r="AN1265" s="1"/>
      <c r="AO1265" s="1"/>
      <c r="AP1265" s="1"/>
      <c r="AQ1265" s="1"/>
      <c r="AR1265" s="1"/>
      <c r="AS1265" s="14"/>
      <c r="AT1265" s="1"/>
      <c r="AU1265" s="1"/>
    </row>
    <row r="1266" spans="32:47" x14ac:dyDescent="0.3">
      <c r="AF1266" s="1"/>
      <c r="AG1266" s="1"/>
      <c r="AH1266" s="1"/>
      <c r="AI1266" s="1"/>
      <c r="AJ1266" s="1"/>
      <c r="AK1266" s="1"/>
      <c r="AL1266" s="1"/>
      <c r="AM1266" s="1"/>
      <c r="AN1266" s="1"/>
      <c r="AO1266" s="1"/>
      <c r="AP1266" s="1"/>
      <c r="AQ1266" s="1"/>
      <c r="AR1266" s="1"/>
      <c r="AS1266" s="14"/>
      <c r="AT1266" s="1"/>
      <c r="AU1266" s="1"/>
    </row>
    <row r="1267" spans="32:47" x14ac:dyDescent="0.3">
      <c r="AF1267" s="1"/>
      <c r="AG1267" s="1"/>
      <c r="AH1267" s="1"/>
      <c r="AI1267" s="1"/>
      <c r="AJ1267" s="1"/>
      <c r="AK1267" s="1"/>
      <c r="AL1267" s="1"/>
      <c r="AM1267" s="1"/>
      <c r="AN1267" s="1"/>
      <c r="AO1267" s="1"/>
      <c r="AP1267" s="1"/>
      <c r="AQ1267" s="1"/>
      <c r="AR1267" s="1"/>
      <c r="AS1267" s="14"/>
      <c r="AT1267" s="1"/>
      <c r="AU1267" s="1"/>
    </row>
    <row r="1268" spans="32:47" x14ac:dyDescent="0.3">
      <c r="AF1268" s="1"/>
      <c r="AG1268" s="1"/>
      <c r="AH1268" s="1"/>
      <c r="AI1268" s="1"/>
      <c r="AJ1268" s="1"/>
      <c r="AK1268" s="1"/>
      <c r="AL1268" s="1"/>
      <c r="AM1268" s="1"/>
      <c r="AN1268" s="1"/>
      <c r="AO1268" s="1"/>
      <c r="AP1268" s="1"/>
      <c r="AQ1268" s="1"/>
      <c r="AR1268" s="1"/>
      <c r="AS1268" s="14"/>
      <c r="AT1268" s="1"/>
      <c r="AU1268" s="1"/>
    </row>
    <row r="1269" spans="32:47" x14ac:dyDescent="0.3">
      <c r="AF1269" s="1"/>
      <c r="AG1269" s="1"/>
      <c r="AH1269" s="1"/>
      <c r="AI1269" s="1"/>
      <c r="AJ1269" s="1"/>
      <c r="AK1269" s="1"/>
      <c r="AL1269" s="1"/>
      <c r="AM1269" s="1"/>
      <c r="AN1269" s="1"/>
      <c r="AO1269" s="1"/>
      <c r="AP1269" s="1"/>
      <c r="AQ1269" s="1"/>
      <c r="AR1269" s="1"/>
      <c r="AS1269" s="14"/>
      <c r="AT1269" s="1"/>
      <c r="AU1269" s="1"/>
    </row>
    <row r="1270" spans="32:47" x14ac:dyDescent="0.3">
      <c r="AF1270" s="1"/>
      <c r="AG1270" s="1"/>
      <c r="AH1270" s="1"/>
      <c r="AI1270" s="1"/>
      <c r="AJ1270" s="1"/>
      <c r="AK1270" s="1"/>
      <c r="AL1270" s="1"/>
      <c r="AM1270" s="1"/>
      <c r="AN1270" s="1"/>
      <c r="AO1270" s="1"/>
      <c r="AP1270" s="1"/>
      <c r="AQ1270" s="1"/>
      <c r="AR1270" s="1"/>
      <c r="AS1270" s="14"/>
      <c r="AT1270" s="1"/>
      <c r="AU1270" s="1"/>
    </row>
    <row r="1271" spans="32:47" x14ac:dyDescent="0.3">
      <c r="AF1271" s="1"/>
      <c r="AG1271" s="1"/>
      <c r="AH1271" s="1"/>
      <c r="AI1271" s="1"/>
      <c r="AJ1271" s="1"/>
      <c r="AK1271" s="1"/>
      <c r="AL1271" s="1"/>
      <c r="AM1271" s="1"/>
      <c r="AN1271" s="1"/>
      <c r="AO1271" s="1"/>
      <c r="AP1271" s="1"/>
      <c r="AQ1271" s="1"/>
      <c r="AR1271" s="1"/>
      <c r="AS1271" s="14"/>
      <c r="AT1271" s="1"/>
      <c r="AU1271" s="1"/>
    </row>
    <row r="1272" spans="32:47" x14ac:dyDescent="0.3">
      <c r="AF1272" s="1"/>
      <c r="AG1272" s="1"/>
      <c r="AH1272" s="1"/>
      <c r="AI1272" s="1"/>
      <c r="AJ1272" s="1"/>
      <c r="AK1272" s="1"/>
      <c r="AL1272" s="1"/>
      <c r="AM1272" s="1"/>
      <c r="AN1272" s="1"/>
      <c r="AO1272" s="1"/>
      <c r="AP1272" s="1"/>
      <c r="AQ1272" s="1"/>
      <c r="AR1272" s="1"/>
      <c r="AS1272" s="14"/>
      <c r="AT1272" s="1"/>
      <c r="AU1272" s="1"/>
    </row>
    <row r="1273" spans="32:47" x14ac:dyDescent="0.3">
      <c r="AF1273" s="1"/>
      <c r="AG1273" s="1"/>
      <c r="AH1273" s="1"/>
      <c r="AI1273" s="1"/>
      <c r="AJ1273" s="1"/>
      <c r="AK1273" s="1"/>
      <c r="AL1273" s="1"/>
      <c r="AM1273" s="1"/>
      <c r="AN1273" s="1"/>
      <c r="AO1273" s="1"/>
      <c r="AP1273" s="1"/>
      <c r="AQ1273" s="1"/>
      <c r="AR1273" s="1"/>
      <c r="AS1273" s="14"/>
      <c r="AT1273" s="1"/>
      <c r="AU1273" s="1"/>
    </row>
    <row r="1274" spans="32:47" x14ac:dyDescent="0.3">
      <c r="AF1274" s="1"/>
      <c r="AG1274" s="1"/>
      <c r="AH1274" s="1"/>
      <c r="AI1274" s="1"/>
      <c r="AJ1274" s="1"/>
      <c r="AK1274" s="1"/>
      <c r="AL1274" s="1"/>
      <c r="AM1274" s="1"/>
      <c r="AN1274" s="1"/>
      <c r="AO1274" s="1"/>
      <c r="AP1274" s="1"/>
      <c r="AQ1274" s="1"/>
      <c r="AR1274" s="1"/>
      <c r="AS1274" s="14"/>
      <c r="AT1274" s="1"/>
      <c r="AU1274" s="1"/>
    </row>
    <row r="1275" spans="32:47" x14ac:dyDescent="0.3">
      <c r="AF1275" s="1"/>
      <c r="AG1275" s="1"/>
      <c r="AH1275" s="1"/>
      <c r="AI1275" s="1"/>
      <c r="AJ1275" s="1"/>
      <c r="AK1275" s="1"/>
      <c r="AL1275" s="1"/>
      <c r="AM1275" s="1"/>
      <c r="AN1275" s="1"/>
      <c r="AO1275" s="1"/>
      <c r="AP1275" s="1"/>
      <c r="AQ1275" s="1"/>
      <c r="AR1275" s="1"/>
      <c r="AS1275" s="14"/>
      <c r="AT1275" s="1"/>
      <c r="AU1275" s="1"/>
    </row>
    <row r="1276" spans="32:47" x14ac:dyDescent="0.3">
      <c r="AF1276" s="1"/>
      <c r="AG1276" s="1"/>
      <c r="AH1276" s="1"/>
      <c r="AI1276" s="1"/>
      <c r="AJ1276" s="1"/>
      <c r="AK1276" s="1"/>
      <c r="AL1276" s="1"/>
      <c r="AM1276" s="1"/>
      <c r="AN1276" s="1"/>
      <c r="AO1276" s="1"/>
      <c r="AP1276" s="1"/>
      <c r="AQ1276" s="1"/>
      <c r="AR1276" s="1"/>
      <c r="AS1276" s="14"/>
      <c r="AT1276" s="1"/>
      <c r="AU1276" s="1"/>
    </row>
    <row r="1277" spans="32:47" x14ac:dyDescent="0.3">
      <c r="AF1277" s="1"/>
      <c r="AG1277" s="1"/>
      <c r="AH1277" s="1"/>
      <c r="AI1277" s="1"/>
      <c r="AJ1277" s="1"/>
      <c r="AK1277" s="1"/>
      <c r="AL1277" s="1"/>
      <c r="AM1277" s="1"/>
      <c r="AN1277" s="1"/>
      <c r="AO1277" s="1"/>
      <c r="AP1277" s="1"/>
      <c r="AQ1277" s="1"/>
      <c r="AR1277" s="1"/>
      <c r="AS1277" s="14"/>
      <c r="AT1277" s="1"/>
      <c r="AU1277" s="1"/>
    </row>
    <row r="1278" spans="32:47" x14ac:dyDescent="0.3">
      <c r="AF1278" s="1"/>
      <c r="AG1278" s="1"/>
      <c r="AH1278" s="1"/>
      <c r="AI1278" s="1"/>
      <c r="AJ1278" s="1"/>
      <c r="AK1278" s="1"/>
      <c r="AL1278" s="1"/>
      <c r="AM1278" s="1"/>
      <c r="AN1278" s="1"/>
      <c r="AO1278" s="1"/>
      <c r="AP1278" s="1"/>
      <c r="AQ1278" s="1"/>
      <c r="AR1278" s="1"/>
      <c r="AS1278" s="14"/>
      <c r="AT1278" s="1"/>
      <c r="AU1278" s="1"/>
    </row>
    <row r="1279" spans="32:47" x14ac:dyDescent="0.3">
      <c r="AF1279" s="1"/>
      <c r="AG1279" s="1"/>
      <c r="AH1279" s="1"/>
      <c r="AI1279" s="1"/>
      <c r="AJ1279" s="1"/>
      <c r="AK1279" s="1"/>
      <c r="AL1279" s="1"/>
      <c r="AM1279" s="1"/>
      <c r="AN1279" s="1"/>
      <c r="AO1279" s="1"/>
      <c r="AP1279" s="1"/>
      <c r="AQ1279" s="1"/>
      <c r="AR1279" s="1"/>
      <c r="AS1279" s="14"/>
      <c r="AT1279" s="1"/>
      <c r="AU1279" s="1"/>
    </row>
    <row r="1280" spans="32:47" x14ac:dyDescent="0.3">
      <c r="AF1280" s="1"/>
      <c r="AG1280" s="1"/>
      <c r="AH1280" s="1"/>
      <c r="AI1280" s="1"/>
      <c r="AJ1280" s="1"/>
      <c r="AK1280" s="1"/>
      <c r="AL1280" s="1"/>
      <c r="AM1280" s="1"/>
      <c r="AN1280" s="1"/>
      <c r="AO1280" s="1"/>
      <c r="AP1280" s="1"/>
      <c r="AQ1280" s="1"/>
      <c r="AR1280" s="1"/>
      <c r="AS1280" s="14"/>
      <c r="AT1280" s="1"/>
      <c r="AU1280" s="1"/>
    </row>
    <row r="1281" spans="32:47" x14ac:dyDescent="0.3">
      <c r="AF1281" s="1"/>
      <c r="AG1281" s="1"/>
      <c r="AH1281" s="1"/>
      <c r="AI1281" s="1"/>
      <c r="AJ1281" s="1"/>
      <c r="AK1281" s="1"/>
      <c r="AL1281" s="1"/>
      <c r="AM1281" s="1"/>
      <c r="AN1281" s="1"/>
      <c r="AO1281" s="1"/>
      <c r="AP1281" s="1"/>
      <c r="AQ1281" s="1"/>
      <c r="AR1281" s="1"/>
      <c r="AS1281" s="14"/>
      <c r="AT1281" s="1"/>
      <c r="AU1281" s="1"/>
    </row>
    <row r="1282" spans="32:47" x14ac:dyDescent="0.3">
      <c r="AF1282" s="1"/>
      <c r="AG1282" s="1"/>
      <c r="AH1282" s="1"/>
      <c r="AI1282" s="1"/>
      <c r="AJ1282" s="1"/>
      <c r="AK1282" s="1"/>
      <c r="AL1282" s="1"/>
      <c r="AM1282" s="1"/>
      <c r="AN1282" s="1"/>
      <c r="AO1282" s="1"/>
      <c r="AP1282" s="1"/>
      <c r="AQ1282" s="1"/>
      <c r="AR1282" s="1"/>
      <c r="AS1282" s="14"/>
      <c r="AT1282" s="1"/>
      <c r="AU1282" s="1"/>
    </row>
    <row r="1283" spans="32:47" x14ac:dyDescent="0.3">
      <c r="AF1283" s="1"/>
      <c r="AG1283" s="1"/>
      <c r="AH1283" s="1"/>
      <c r="AI1283" s="1"/>
      <c r="AJ1283" s="1"/>
      <c r="AK1283" s="1"/>
      <c r="AL1283" s="1"/>
      <c r="AM1283" s="1"/>
      <c r="AN1283" s="1"/>
      <c r="AO1283" s="1"/>
      <c r="AP1283" s="1"/>
      <c r="AQ1283" s="1"/>
      <c r="AR1283" s="1"/>
      <c r="AS1283" s="14"/>
      <c r="AT1283" s="1"/>
      <c r="AU1283" s="1"/>
    </row>
    <row r="1284" spans="32:47" x14ac:dyDescent="0.3">
      <c r="AF1284" s="1"/>
      <c r="AG1284" s="1"/>
      <c r="AH1284" s="1"/>
      <c r="AI1284" s="1"/>
      <c r="AJ1284" s="1"/>
      <c r="AK1284" s="1"/>
      <c r="AL1284" s="1"/>
      <c r="AM1284" s="1"/>
      <c r="AN1284" s="1"/>
      <c r="AO1284" s="1"/>
      <c r="AP1284" s="1"/>
      <c r="AQ1284" s="1"/>
      <c r="AR1284" s="1"/>
      <c r="AS1284" s="14"/>
      <c r="AT1284" s="1"/>
      <c r="AU1284" s="1"/>
    </row>
    <row r="1285" spans="32:47" x14ac:dyDescent="0.3">
      <c r="AF1285" s="1"/>
      <c r="AG1285" s="1"/>
      <c r="AH1285" s="1"/>
      <c r="AI1285" s="1"/>
      <c r="AJ1285" s="1"/>
      <c r="AK1285" s="1"/>
      <c r="AL1285" s="1"/>
      <c r="AM1285" s="1"/>
      <c r="AN1285" s="1"/>
      <c r="AO1285" s="1"/>
      <c r="AP1285" s="1"/>
      <c r="AQ1285" s="1"/>
      <c r="AR1285" s="1"/>
      <c r="AS1285" s="14"/>
      <c r="AT1285" s="1"/>
      <c r="AU1285" s="1"/>
    </row>
    <row r="1286" spans="32:47" x14ac:dyDescent="0.3">
      <c r="AF1286" s="1"/>
      <c r="AG1286" s="1"/>
      <c r="AH1286" s="1"/>
      <c r="AI1286" s="1"/>
      <c r="AJ1286" s="1"/>
      <c r="AK1286" s="1"/>
      <c r="AL1286" s="1"/>
      <c r="AM1286" s="1"/>
      <c r="AN1286" s="1"/>
      <c r="AO1286" s="1"/>
      <c r="AP1286" s="1"/>
      <c r="AQ1286" s="1"/>
      <c r="AR1286" s="1"/>
      <c r="AS1286" s="14"/>
      <c r="AT1286" s="1"/>
      <c r="AU1286" s="1"/>
    </row>
    <row r="1287" spans="32:47" x14ac:dyDescent="0.3">
      <c r="AF1287" s="1"/>
      <c r="AG1287" s="1"/>
      <c r="AH1287" s="1"/>
      <c r="AI1287" s="1"/>
      <c r="AJ1287" s="1"/>
      <c r="AK1287" s="1"/>
      <c r="AL1287" s="1"/>
      <c r="AM1287" s="1"/>
      <c r="AN1287" s="1"/>
      <c r="AO1287" s="1"/>
      <c r="AP1287" s="1"/>
      <c r="AQ1287" s="1"/>
      <c r="AR1287" s="1"/>
      <c r="AS1287" s="14"/>
      <c r="AT1287" s="1"/>
      <c r="AU1287" s="1"/>
    </row>
    <row r="1288" spans="32:47" x14ac:dyDescent="0.3">
      <c r="AF1288" s="1"/>
      <c r="AG1288" s="1"/>
      <c r="AH1288" s="1"/>
      <c r="AI1288" s="1"/>
      <c r="AJ1288" s="1"/>
      <c r="AK1288" s="1"/>
      <c r="AL1288" s="1"/>
      <c r="AM1288" s="1"/>
      <c r="AN1288" s="1"/>
      <c r="AO1288" s="1"/>
      <c r="AP1288" s="1"/>
      <c r="AQ1288" s="1"/>
      <c r="AR1288" s="1"/>
      <c r="AS1288" s="14"/>
      <c r="AT1288" s="1"/>
      <c r="AU1288" s="1"/>
    </row>
    <row r="1289" spans="32:47" x14ac:dyDescent="0.3">
      <c r="AF1289" s="1"/>
      <c r="AG1289" s="1"/>
      <c r="AH1289" s="1"/>
      <c r="AI1289" s="1"/>
      <c r="AJ1289" s="1"/>
      <c r="AK1289" s="1"/>
      <c r="AL1289" s="1"/>
      <c r="AM1289" s="1"/>
      <c r="AN1289" s="1"/>
      <c r="AO1289" s="1"/>
      <c r="AP1289" s="1"/>
      <c r="AQ1289" s="1"/>
      <c r="AR1289" s="1"/>
      <c r="AS1289" s="14"/>
      <c r="AT1289" s="1"/>
      <c r="AU1289" s="1"/>
    </row>
    <row r="1290" spans="32:47" x14ac:dyDescent="0.3">
      <c r="AF1290" s="1"/>
      <c r="AG1290" s="1"/>
      <c r="AH1290" s="1"/>
      <c r="AI1290" s="1"/>
      <c r="AJ1290" s="1"/>
      <c r="AK1290" s="1"/>
      <c r="AL1290" s="1"/>
      <c r="AM1290" s="1"/>
      <c r="AN1290" s="1"/>
      <c r="AO1290" s="1"/>
      <c r="AP1290" s="1"/>
      <c r="AQ1290" s="1"/>
      <c r="AR1290" s="1"/>
      <c r="AS1290" s="14"/>
      <c r="AT1290" s="1"/>
      <c r="AU1290" s="1"/>
    </row>
    <row r="1291" spans="32:47" x14ac:dyDescent="0.3">
      <c r="AF1291" s="1"/>
      <c r="AG1291" s="1"/>
      <c r="AH1291" s="1"/>
      <c r="AI1291" s="1"/>
      <c r="AJ1291" s="1"/>
      <c r="AK1291" s="1"/>
      <c r="AL1291" s="1"/>
      <c r="AM1291" s="1"/>
      <c r="AN1291" s="1"/>
      <c r="AO1291" s="1"/>
      <c r="AP1291" s="1"/>
      <c r="AQ1291" s="1"/>
      <c r="AR1291" s="1"/>
      <c r="AS1291" s="14"/>
      <c r="AT1291" s="1"/>
      <c r="AU1291" s="1"/>
    </row>
    <row r="1292" spans="32:47" x14ac:dyDescent="0.3">
      <c r="AF1292" s="1"/>
      <c r="AG1292" s="1"/>
      <c r="AH1292" s="1"/>
      <c r="AI1292" s="1"/>
      <c r="AJ1292" s="1"/>
      <c r="AK1292" s="1"/>
      <c r="AL1292" s="1"/>
      <c r="AM1292" s="1"/>
      <c r="AN1292" s="1"/>
      <c r="AO1292" s="1"/>
      <c r="AP1292" s="1"/>
      <c r="AQ1292" s="1"/>
      <c r="AR1292" s="1"/>
      <c r="AS1292" s="14"/>
      <c r="AT1292" s="1"/>
      <c r="AU1292" s="1"/>
    </row>
    <row r="1293" spans="32:47" x14ac:dyDescent="0.3">
      <c r="AF1293" s="1"/>
      <c r="AG1293" s="1"/>
      <c r="AH1293" s="1"/>
      <c r="AI1293" s="1"/>
      <c r="AJ1293" s="1"/>
      <c r="AK1293" s="1"/>
      <c r="AL1293" s="1"/>
      <c r="AM1293" s="1"/>
      <c r="AN1293" s="1"/>
      <c r="AO1293" s="1"/>
      <c r="AP1293" s="1"/>
      <c r="AQ1293" s="1"/>
      <c r="AR1293" s="1"/>
      <c r="AS1293" s="14"/>
      <c r="AT1293" s="1"/>
      <c r="AU1293" s="1"/>
    </row>
    <row r="1294" spans="32:47" x14ac:dyDescent="0.3">
      <c r="AF1294" s="1"/>
      <c r="AG1294" s="1"/>
      <c r="AH1294" s="1"/>
      <c r="AI1294" s="1"/>
      <c r="AJ1294" s="1"/>
      <c r="AK1294" s="1"/>
      <c r="AL1294" s="1"/>
      <c r="AM1294" s="1"/>
      <c r="AN1294" s="1"/>
      <c r="AO1294" s="1"/>
      <c r="AP1294" s="1"/>
      <c r="AQ1294" s="1"/>
      <c r="AR1294" s="1"/>
      <c r="AS1294" s="14"/>
      <c r="AT1294" s="1"/>
      <c r="AU1294" s="1"/>
    </row>
    <row r="1295" spans="32:47" x14ac:dyDescent="0.3">
      <c r="AF1295" s="1"/>
      <c r="AG1295" s="1"/>
      <c r="AH1295" s="1"/>
      <c r="AI1295" s="1"/>
      <c r="AJ1295" s="1"/>
      <c r="AK1295" s="1"/>
      <c r="AL1295" s="1"/>
      <c r="AM1295" s="1"/>
      <c r="AN1295" s="1"/>
      <c r="AO1295" s="1"/>
      <c r="AP1295" s="1"/>
      <c r="AQ1295" s="1"/>
      <c r="AR1295" s="1"/>
      <c r="AS1295" s="14"/>
      <c r="AT1295" s="1"/>
      <c r="AU1295" s="1"/>
    </row>
    <row r="1296" spans="32:47" x14ac:dyDescent="0.3">
      <c r="AF1296" s="1"/>
      <c r="AG1296" s="1"/>
      <c r="AH1296" s="1"/>
      <c r="AI1296" s="1"/>
      <c r="AJ1296" s="1"/>
      <c r="AK1296" s="1"/>
      <c r="AL1296" s="1"/>
      <c r="AM1296" s="1"/>
      <c r="AN1296" s="1"/>
      <c r="AO1296" s="1"/>
      <c r="AP1296" s="1"/>
      <c r="AQ1296" s="1"/>
      <c r="AR1296" s="1"/>
      <c r="AS1296" s="14"/>
      <c r="AT1296" s="1"/>
      <c r="AU1296" s="1"/>
    </row>
    <row r="1297" spans="32:47" x14ac:dyDescent="0.3">
      <c r="AF1297" s="1"/>
      <c r="AG1297" s="1"/>
      <c r="AH1297" s="1"/>
      <c r="AI1297" s="1"/>
      <c r="AJ1297" s="1"/>
      <c r="AK1297" s="1"/>
      <c r="AL1297" s="1"/>
      <c r="AM1297" s="1"/>
      <c r="AN1297" s="1"/>
      <c r="AO1297" s="1"/>
      <c r="AP1297" s="1"/>
      <c r="AQ1297" s="1"/>
      <c r="AR1297" s="1"/>
      <c r="AS1297" s="14"/>
      <c r="AT1297" s="1"/>
      <c r="AU1297" s="1"/>
    </row>
    <row r="1298" spans="32:47" x14ac:dyDescent="0.3">
      <c r="AF1298" s="1"/>
      <c r="AG1298" s="1"/>
      <c r="AH1298" s="1"/>
      <c r="AI1298" s="1"/>
      <c r="AJ1298" s="1"/>
      <c r="AK1298" s="1"/>
      <c r="AL1298" s="1"/>
      <c r="AM1298" s="1"/>
      <c r="AN1298" s="1"/>
      <c r="AO1298" s="1"/>
      <c r="AP1298" s="1"/>
      <c r="AQ1298" s="1"/>
      <c r="AR1298" s="1"/>
      <c r="AS1298" s="14"/>
      <c r="AT1298" s="1"/>
      <c r="AU1298" s="1"/>
    </row>
    <row r="1299" spans="32:47" x14ac:dyDescent="0.3">
      <c r="AF1299" s="1"/>
      <c r="AG1299" s="1"/>
      <c r="AH1299" s="1"/>
      <c r="AI1299" s="1"/>
      <c r="AJ1299" s="1"/>
      <c r="AK1299" s="1"/>
      <c r="AL1299" s="1"/>
      <c r="AM1299" s="1"/>
      <c r="AN1299" s="1"/>
      <c r="AO1299" s="1"/>
      <c r="AP1299" s="1"/>
      <c r="AQ1299" s="1"/>
      <c r="AR1299" s="1"/>
      <c r="AS1299" s="14"/>
      <c r="AT1299" s="1"/>
      <c r="AU1299" s="1"/>
    </row>
    <row r="1300" spans="32:47" x14ac:dyDescent="0.3">
      <c r="AF1300" s="1"/>
      <c r="AG1300" s="1"/>
      <c r="AH1300" s="1"/>
      <c r="AI1300" s="1"/>
      <c r="AJ1300" s="1"/>
      <c r="AK1300" s="1"/>
      <c r="AL1300" s="1"/>
      <c r="AM1300" s="1"/>
      <c r="AN1300" s="1"/>
      <c r="AO1300" s="1"/>
      <c r="AP1300" s="1"/>
      <c r="AQ1300" s="1"/>
      <c r="AR1300" s="1"/>
      <c r="AS1300" s="14"/>
      <c r="AT1300" s="1"/>
      <c r="AU1300" s="1"/>
    </row>
    <row r="1301" spans="32:47" x14ac:dyDescent="0.3">
      <c r="AF1301" s="1"/>
      <c r="AG1301" s="1"/>
      <c r="AH1301" s="1"/>
      <c r="AI1301" s="1"/>
      <c r="AJ1301" s="1"/>
      <c r="AK1301" s="1"/>
      <c r="AL1301" s="1"/>
      <c r="AM1301" s="1"/>
      <c r="AN1301" s="1"/>
      <c r="AO1301" s="1"/>
      <c r="AP1301" s="1"/>
      <c r="AQ1301" s="1"/>
      <c r="AR1301" s="1"/>
      <c r="AS1301" s="14"/>
      <c r="AT1301" s="1"/>
      <c r="AU1301" s="1"/>
    </row>
    <row r="1302" spans="32:47" x14ac:dyDescent="0.3">
      <c r="AF1302" s="1"/>
      <c r="AG1302" s="1"/>
      <c r="AH1302" s="1"/>
      <c r="AI1302" s="1"/>
      <c r="AJ1302" s="1"/>
      <c r="AK1302" s="1"/>
      <c r="AL1302" s="1"/>
      <c r="AM1302" s="1"/>
      <c r="AN1302" s="1"/>
      <c r="AO1302" s="1"/>
      <c r="AP1302" s="1"/>
      <c r="AQ1302" s="1"/>
      <c r="AR1302" s="1"/>
      <c r="AS1302" s="14"/>
      <c r="AT1302" s="1"/>
      <c r="AU1302" s="1"/>
    </row>
    <row r="1303" spans="32:47" x14ac:dyDescent="0.3">
      <c r="AF1303" s="1"/>
      <c r="AG1303" s="1"/>
      <c r="AH1303" s="1"/>
      <c r="AI1303" s="1"/>
      <c r="AJ1303" s="1"/>
      <c r="AK1303" s="1"/>
      <c r="AL1303" s="1"/>
      <c r="AM1303" s="1"/>
      <c r="AN1303" s="1"/>
      <c r="AO1303" s="1"/>
      <c r="AP1303" s="1"/>
      <c r="AQ1303" s="1"/>
      <c r="AR1303" s="1"/>
      <c r="AS1303" s="14"/>
      <c r="AT1303" s="1"/>
      <c r="AU1303" s="1"/>
    </row>
    <row r="1304" spans="32:47" x14ac:dyDescent="0.3">
      <c r="AF1304" s="1"/>
      <c r="AG1304" s="1"/>
      <c r="AH1304" s="1"/>
      <c r="AI1304" s="1"/>
      <c r="AJ1304" s="1"/>
      <c r="AK1304" s="1"/>
      <c r="AL1304" s="1"/>
      <c r="AM1304" s="1"/>
      <c r="AN1304" s="1"/>
      <c r="AO1304" s="1"/>
      <c r="AP1304" s="1"/>
      <c r="AQ1304" s="1"/>
      <c r="AR1304" s="1"/>
      <c r="AS1304" s="14"/>
      <c r="AT1304" s="1"/>
      <c r="AU1304" s="1"/>
    </row>
    <row r="1305" spans="32:47" x14ac:dyDescent="0.3">
      <c r="AF1305" s="1"/>
      <c r="AG1305" s="1"/>
      <c r="AH1305" s="1"/>
      <c r="AI1305" s="1"/>
      <c r="AJ1305" s="1"/>
      <c r="AK1305" s="1"/>
      <c r="AL1305" s="1"/>
      <c r="AM1305" s="1"/>
      <c r="AN1305" s="1"/>
      <c r="AO1305" s="1"/>
      <c r="AP1305" s="1"/>
      <c r="AQ1305" s="1"/>
      <c r="AR1305" s="1"/>
      <c r="AS1305" s="14"/>
      <c r="AT1305" s="1"/>
      <c r="AU1305" s="1"/>
    </row>
    <row r="1306" spans="32:47" x14ac:dyDescent="0.3">
      <c r="AF1306" s="1"/>
      <c r="AG1306" s="1"/>
      <c r="AH1306" s="1"/>
      <c r="AI1306" s="1"/>
      <c r="AJ1306" s="1"/>
      <c r="AK1306" s="1"/>
      <c r="AL1306" s="1"/>
      <c r="AM1306" s="1"/>
      <c r="AN1306" s="1"/>
      <c r="AO1306" s="1"/>
      <c r="AP1306" s="1"/>
      <c r="AQ1306" s="1"/>
      <c r="AR1306" s="1"/>
      <c r="AS1306" s="14"/>
      <c r="AT1306" s="1"/>
      <c r="AU1306" s="1"/>
    </row>
    <row r="1307" spans="32:47" x14ac:dyDescent="0.3">
      <c r="AF1307" s="1"/>
      <c r="AG1307" s="1"/>
      <c r="AH1307" s="1"/>
      <c r="AI1307" s="1"/>
      <c r="AJ1307" s="1"/>
      <c r="AK1307" s="1"/>
      <c r="AL1307" s="1"/>
      <c r="AM1307" s="1"/>
      <c r="AN1307" s="1"/>
      <c r="AO1307" s="1"/>
      <c r="AP1307" s="1"/>
      <c r="AQ1307" s="1"/>
      <c r="AR1307" s="1"/>
      <c r="AS1307" s="14"/>
      <c r="AT1307" s="1"/>
      <c r="AU1307" s="1"/>
    </row>
    <row r="1308" spans="32:47" x14ac:dyDescent="0.3">
      <c r="AF1308" s="1"/>
      <c r="AG1308" s="1"/>
      <c r="AH1308" s="1"/>
      <c r="AI1308" s="1"/>
      <c r="AJ1308" s="1"/>
      <c r="AK1308" s="1"/>
      <c r="AL1308" s="1"/>
      <c r="AM1308" s="1"/>
      <c r="AN1308" s="1"/>
      <c r="AO1308" s="1"/>
      <c r="AP1308" s="1"/>
      <c r="AQ1308" s="1"/>
      <c r="AR1308" s="1"/>
      <c r="AS1308" s="14"/>
      <c r="AT1308" s="1"/>
      <c r="AU1308" s="1"/>
    </row>
    <row r="1309" spans="32:47" x14ac:dyDescent="0.3">
      <c r="AF1309" s="1"/>
      <c r="AG1309" s="1"/>
      <c r="AH1309" s="1"/>
      <c r="AI1309" s="1"/>
      <c r="AJ1309" s="1"/>
      <c r="AK1309" s="1"/>
      <c r="AL1309" s="1"/>
      <c r="AM1309" s="1"/>
      <c r="AN1309" s="1"/>
      <c r="AO1309" s="1"/>
      <c r="AP1309" s="1"/>
      <c r="AQ1309" s="1"/>
      <c r="AR1309" s="1"/>
      <c r="AS1309" s="14"/>
      <c r="AT1309" s="1"/>
      <c r="AU1309" s="1"/>
    </row>
    <row r="1310" spans="32:47" x14ac:dyDescent="0.3">
      <c r="AF1310" s="1"/>
      <c r="AG1310" s="1"/>
      <c r="AH1310" s="1"/>
      <c r="AI1310" s="1"/>
      <c r="AJ1310" s="1"/>
      <c r="AK1310" s="1"/>
      <c r="AL1310" s="1"/>
      <c r="AM1310" s="1"/>
      <c r="AN1310" s="1"/>
      <c r="AO1310" s="1"/>
      <c r="AP1310" s="1"/>
      <c r="AQ1310" s="1"/>
      <c r="AR1310" s="1"/>
      <c r="AS1310" s="14"/>
      <c r="AT1310" s="1"/>
      <c r="AU1310" s="1"/>
    </row>
    <row r="1311" spans="32:47" x14ac:dyDescent="0.3">
      <c r="AF1311" s="1"/>
      <c r="AG1311" s="1"/>
      <c r="AH1311" s="1"/>
      <c r="AI1311" s="1"/>
      <c r="AJ1311" s="1"/>
      <c r="AK1311" s="1"/>
      <c r="AL1311" s="1"/>
      <c r="AM1311" s="1"/>
      <c r="AN1311" s="1"/>
      <c r="AO1311" s="1"/>
      <c r="AP1311" s="1"/>
      <c r="AQ1311" s="1"/>
      <c r="AR1311" s="1"/>
      <c r="AS1311" s="14"/>
      <c r="AT1311" s="1"/>
      <c r="AU1311" s="1"/>
    </row>
    <row r="1312" spans="32:47" x14ac:dyDescent="0.3">
      <c r="AF1312" s="1"/>
      <c r="AG1312" s="1"/>
      <c r="AH1312" s="1"/>
      <c r="AI1312" s="1"/>
      <c r="AJ1312" s="1"/>
      <c r="AK1312" s="1"/>
      <c r="AL1312" s="1"/>
      <c r="AM1312" s="1"/>
      <c r="AN1312" s="1"/>
      <c r="AO1312" s="1"/>
      <c r="AP1312" s="1"/>
      <c r="AQ1312" s="1"/>
      <c r="AR1312" s="1"/>
      <c r="AS1312" s="14"/>
      <c r="AT1312" s="1"/>
      <c r="AU1312" s="1"/>
    </row>
    <row r="1313" spans="32:47" x14ac:dyDescent="0.3">
      <c r="AF1313" s="1"/>
      <c r="AG1313" s="1"/>
      <c r="AH1313" s="1"/>
      <c r="AI1313" s="1"/>
      <c r="AJ1313" s="1"/>
      <c r="AK1313" s="1"/>
      <c r="AL1313" s="1"/>
      <c r="AM1313" s="1"/>
      <c r="AN1313" s="1"/>
      <c r="AO1313" s="1"/>
      <c r="AP1313" s="1"/>
      <c r="AQ1313" s="1"/>
      <c r="AR1313" s="1"/>
      <c r="AS1313" s="14"/>
      <c r="AT1313" s="1"/>
      <c r="AU1313" s="1"/>
    </row>
    <row r="1314" spans="32:47" x14ac:dyDescent="0.3">
      <c r="AF1314" s="1"/>
      <c r="AG1314" s="1"/>
      <c r="AH1314" s="1"/>
      <c r="AI1314" s="1"/>
      <c r="AJ1314" s="1"/>
      <c r="AK1314" s="1"/>
      <c r="AL1314" s="1"/>
      <c r="AM1314" s="1"/>
      <c r="AN1314" s="1"/>
      <c r="AO1314" s="1"/>
      <c r="AP1314" s="1"/>
      <c r="AQ1314" s="1"/>
      <c r="AR1314" s="1"/>
      <c r="AS1314" s="14"/>
      <c r="AT1314" s="1"/>
      <c r="AU1314" s="1"/>
    </row>
    <row r="1315" spans="32:47" x14ac:dyDescent="0.3">
      <c r="AF1315" s="1"/>
      <c r="AG1315" s="1"/>
      <c r="AH1315" s="1"/>
      <c r="AI1315" s="1"/>
      <c r="AJ1315" s="1"/>
      <c r="AK1315" s="1"/>
      <c r="AL1315" s="1"/>
      <c r="AM1315" s="1"/>
      <c r="AN1315" s="1"/>
      <c r="AO1315" s="1"/>
      <c r="AP1315" s="1"/>
      <c r="AQ1315" s="1"/>
      <c r="AR1315" s="1"/>
      <c r="AS1315" s="14"/>
      <c r="AT1315" s="1"/>
      <c r="AU1315" s="1"/>
    </row>
    <row r="1316" spans="32:47" x14ac:dyDescent="0.3">
      <c r="AF1316" s="1"/>
      <c r="AG1316" s="1"/>
      <c r="AH1316" s="1"/>
      <c r="AI1316" s="1"/>
      <c r="AJ1316" s="1"/>
      <c r="AK1316" s="1"/>
      <c r="AL1316" s="1"/>
      <c r="AM1316" s="1"/>
      <c r="AN1316" s="1"/>
      <c r="AO1316" s="1"/>
      <c r="AP1316" s="1"/>
      <c r="AQ1316" s="1"/>
      <c r="AR1316" s="1"/>
      <c r="AS1316" s="14"/>
      <c r="AT1316" s="1"/>
      <c r="AU1316" s="1"/>
    </row>
    <row r="1317" spans="32:47" x14ac:dyDescent="0.3">
      <c r="AF1317" s="1"/>
      <c r="AG1317" s="1"/>
      <c r="AH1317" s="1"/>
      <c r="AI1317" s="1"/>
      <c r="AJ1317" s="1"/>
      <c r="AK1317" s="1"/>
      <c r="AL1317" s="1"/>
      <c r="AM1317" s="1"/>
      <c r="AN1317" s="1"/>
      <c r="AO1317" s="1"/>
      <c r="AP1317" s="1"/>
      <c r="AQ1317" s="1"/>
      <c r="AR1317" s="1"/>
      <c r="AS1317" s="14"/>
      <c r="AT1317" s="1"/>
      <c r="AU1317" s="1"/>
    </row>
    <row r="1318" spans="32:47" x14ac:dyDescent="0.3">
      <c r="AF1318" s="1"/>
      <c r="AG1318" s="1"/>
      <c r="AH1318" s="1"/>
      <c r="AI1318" s="1"/>
      <c r="AJ1318" s="1"/>
      <c r="AK1318" s="1"/>
      <c r="AL1318" s="1"/>
      <c r="AM1318" s="1"/>
      <c r="AN1318" s="1"/>
      <c r="AO1318" s="1"/>
      <c r="AP1318" s="1"/>
      <c r="AQ1318" s="1"/>
      <c r="AR1318" s="1"/>
      <c r="AS1318" s="14"/>
      <c r="AT1318" s="1"/>
      <c r="AU1318" s="1"/>
    </row>
    <row r="1319" spans="32:47" x14ac:dyDescent="0.3">
      <c r="AF1319" s="1"/>
      <c r="AG1319" s="1"/>
      <c r="AH1319" s="1"/>
      <c r="AI1319" s="1"/>
      <c r="AJ1319" s="1"/>
      <c r="AK1319" s="1"/>
      <c r="AL1319" s="1"/>
      <c r="AM1319" s="1"/>
      <c r="AN1319" s="1"/>
      <c r="AO1319" s="1"/>
      <c r="AP1319" s="1"/>
      <c r="AQ1319" s="1"/>
      <c r="AR1319" s="1"/>
      <c r="AS1319" s="14"/>
      <c r="AT1319" s="1"/>
      <c r="AU1319" s="1"/>
    </row>
    <row r="1320" spans="32:47" x14ac:dyDescent="0.3">
      <c r="AF1320" s="1"/>
      <c r="AG1320" s="1"/>
      <c r="AH1320" s="1"/>
      <c r="AI1320" s="1"/>
      <c r="AJ1320" s="1"/>
      <c r="AK1320" s="1"/>
      <c r="AL1320" s="1"/>
      <c r="AM1320" s="1"/>
      <c r="AN1320" s="1"/>
      <c r="AO1320" s="1"/>
      <c r="AP1320" s="1"/>
      <c r="AQ1320" s="1"/>
      <c r="AR1320" s="1"/>
      <c r="AS1320" s="14"/>
      <c r="AT1320" s="1"/>
      <c r="AU1320" s="1"/>
    </row>
    <row r="1321" spans="32:47" x14ac:dyDescent="0.3">
      <c r="AF1321" s="1"/>
      <c r="AG1321" s="1"/>
      <c r="AH1321" s="1"/>
      <c r="AI1321" s="1"/>
      <c r="AJ1321" s="1"/>
      <c r="AK1321" s="1"/>
      <c r="AL1321" s="1"/>
      <c r="AM1321" s="1"/>
      <c r="AN1321" s="1"/>
      <c r="AO1321" s="1"/>
      <c r="AP1321" s="1"/>
      <c r="AQ1321" s="1"/>
      <c r="AR1321" s="1"/>
      <c r="AS1321" s="14"/>
      <c r="AT1321" s="1"/>
      <c r="AU1321" s="1"/>
    </row>
    <row r="1322" spans="32:47" x14ac:dyDescent="0.3">
      <c r="AF1322" s="1"/>
      <c r="AG1322" s="1"/>
      <c r="AH1322" s="1"/>
      <c r="AI1322" s="1"/>
      <c r="AJ1322" s="1"/>
      <c r="AK1322" s="1"/>
      <c r="AL1322" s="1"/>
      <c r="AM1322" s="1"/>
      <c r="AN1322" s="1"/>
      <c r="AO1322" s="1"/>
      <c r="AP1322" s="1"/>
      <c r="AQ1322" s="1"/>
      <c r="AR1322" s="1"/>
      <c r="AS1322" s="14"/>
      <c r="AT1322" s="1"/>
      <c r="AU1322" s="1"/>
    </row>
    <row r="1323" spans="32:47" x14ac:dyDescent="0.3">
      <c r="AF1323" s="1"/>
      <c r="AG1323" s="1"/>
      <c r="AH1323" s="1"/>
      <c r="AI1323" s="1"/>
      <c r="AJ1323" s="1"/>
      <c r="AK1323" s="1"/>
      <c r="AL1323" s="1"/>
      <c r="AM1323" s="1"/>
      <c r="AN1323" s="1"/>
      <c r="AO1323" s="1"/>
      <c r="AP1323" s="1"/>
      <c r="AQ1323" s="1"/>
      <c r="AR1323" s="1"/>
      <c r="AS1323" s="14"/>
      <c r="AT1323" s="1"/>
      <c r="AU1323" s="1"/>
    </row>
    <row r="1324" spans="32:47" x14ac:dyDescent="0.3">
      <c r="AF1324" s="1"/>
      <c r="AG1324" s="1"/>
      <c r="AH1324" s="1"/>
      <c r="AI1324" s="1"/>
      <c r="AJ1324" s="1"/>
      <c r="AK1324" s="1"/>
      <c r="AL1324" s="1"/>
      <c r="AM1324" s="1"/>
      <c r="AN1324" s="1"/>
      <c r="AO1324" s="1"/>
      <c r="AP1324" s="1"/>
      <c r="AQ1324" s="1"/>
      <c r="AR1324" s="1"/>
      <c r="AS1324" s="14"/>
      <c r="AT1324" s="1"/>
      <c r="AU1324" s="1"/>
    </row>
    <row r="1325" spans="32:47" x14ac:dyDescent="0.3">
      <c r="AF1325" s="1"/>
      <c r="AG1325" s="1"/>
      <c r="AH1325" s="1"/>
      <c r="AI1325" s="1"/>
      <c r="AJ1325" s="1"/>
      <c r="AK1325" s="1"/>
      <c r="AL1325" s="1"/>
      <c r="AM1325" s="1"/>
      <c r="AN1325" s="1"/>
      <c r="AO1325" s="1"/>
      <c r="AP1325" s="1"/>
      <c r="AQ1325" s="1"/>
      <c r="AR1325" s="1"/>
      <c r="AS1325" s="14"/>
      <c r="AT1325" s="1"/>
      <c r="AU1325" s="1"/>
    </row>
    <row r="1326" spans="32:47" x14ac:dyDescent="0.3">
      <c r="AF1326" s="1"/>
      <c r="AG1326" s="1"/>
      <c r="AH1326" s="1"/>
      <c r="AI1326" s="1"/>
      <c r="AJ1326" s="1"/>
      <c r="AK1326" s="1"/>
      <c r="AL1326" s="1"/>
      <c r="AM1326" s="1"/>
      <c r="AN1326" s="1"/>
      <c r="AO1326" s="1"/>
      <c r="AP1326" s="1"/>
      <c r="AQ1326" s="1"/>
      <c r="AR1326" s="1"/>
      <c r="AS1326" s="14"/>
      <c r="AT1326" s="1"/>
      <c r="AU1326" s="1"/>
    </row>
    <row r="1327" spans="32:47" x14ac:dyDescent="0.3">
      <c r="AF1327" s="1"/>
      <c r="AG1327" s="1"/>
      <c r="AH1327" s="1"/>
      <c r="AI1327" s="1"/>
      <c r="AJ1327" s="1"/>
      <c r="AK1327" s="1"/>
      <c r="AL1327" s="1"/>
      <c r="AM1327" s="1"/>
      <c r="AN1327" s="1"/>
      <c r="AO1327" s="1"/>
      <c r="AP1327" s="1"/>
      <c r="AQ1327" s="1"/>
      <c r="AR1327" s="1"/>
      <c r="AS1327" s="14"/>
      <c r="AT1327" s="1"/>
      <c r="AU1327" s="1"/>
    </row>
    <row r="1328" spans="32:47" x14ac:dyDescent="0.3">
      <c r="AF1328" s="1"/>
      <c r="AG1328" s="1"/>
      <c r="AH1328" s="1"/>
      <c r="AI1328" s="1"/>
      <c r="AJ1328" s="1"/>
      <c r="AK1328" s="1"/>
      <c r="AL1328" s="1"/>
      <c r="AM1328" s="1"/>
      <c r="AN1328" s="1"/>
      <c r="AO1328" s="1"/>
      <c r="AP1328" s="1"/>
      <c r="AQ1328" s="1"/>
      <c r="AR1328" s="1"/>
      <c r="AS1328" s="14"/>
      <c r="AT1328" s="1"/>
      <c r="AU1328" s="1"/>
    </row>
    <row r="1329" spans="32:47" x14ac:dyDescent="0.3">
      <c r="AF1329" s="1"/>
      <c r="AG1329" s="1"/>
      <c r="AH1329" s="1"/>
      <c r="AI1329" s="1"/>
      <c r="AJ1329" s="1"/>
      <c r="AK1329" s="1"/>
      <c r="AL1329" s="1"/>
      <c r="AM1329" s="1"/>
      <c r="AN1329" s="1"/>
      <c r="AO1329" s="1"/>
      <c r="AP1329" s="1"/>
      <c r="AQ1329" s="1"/>
      <c r="AR1329" s="1"/>
      <c r="AS1329" s="14"/>
      <c r="AT1329" s="1"/>
      <c r="AU1329" s="1"/>
    </row>
    <row r="1330" spans="32:47" x14ac:dyDescent="0.3">
      <c r="AF1330" s="1"/>
      <c r="AG1330" s="1"/>
      <c r="AH1330" s="1"/>
      <c r="AI1330" s="1"/>
      <c r="AJ1330" s="1"/>
      <c r="AK1330" s="1"/>
      <c r="AL1330" s="1"/>
      <c r="AM1330" s="1"/>
      <c r="AN1330" s="1"/>
      <c r="AO1330" s="1"/>
      <c r="AP1330" s="1"/>
      <c r="AQ1330" s="1"/>
      <c r="AR1330" s="1"/>
      <c r="AS1330" s="14"/>
      <c r="AT1330" s="1"/>
      <c r="AU1330" s="1"/>
    </row>
    <row r="1331" spans="32:47" x14ac:dyDescent="0.3">
      <c r="AF1331" s="1"/>
      <c r="AG1331" s="1"/>
      <c r="AH1331" s="1"/>
      <c r="AI1331" s="1"/>
      <c r="AJ1331" s="1"/>
      <c r="AK1331" s="1"/>
      <c r="AL1331" s="1"/>
      <c r="AM1331" s="1"/>
      <c r="AN1331" s="1"/>
      <c r="AO1331" s="1"/>
      <c r="AP1331" s="1"/>
      <c r="AQ1331" s="1"/>
      <c r="AR1331" s="1"/>
      <c r="AS1331" s="14"/>
      <c r="AT1331" s="1"/>
      <c r="AU1331" s="1"/>
    </row>
    <row r="1332" spans="32:47" x14ac:dyDescent="0.3">
      <c r="AF1332" s="1"/>
      <c r="AG1332" s="1"/>
      <c r="AH1332" s="1"/>
      <c r="AI1332" s="1"/>
      <c r="AJ1332" s="1"/>
      <c r="AK1332" s="1"/>
      <c r="AL1332" s="1"/>
      <c r="AM1332" s="1"/>
      <c r="AN1332" s="1"/>
      <c r="AO1332" s="1"/>
      <c r="AP1332" s="1"/>
      <c r="AQ1332" s="1"/>
      <c r="AR1332" s="1"/>
      <c r="AS1332" s="14"/>
      <c r="AT1332" s="1"/>
      <c r="AU1332" s="1"/>
    </row>
    <row r="1333" spans="32:47" x14ac:dyDescent="0.3">
      <c r="AF1333" s="1"/>
      <c r="AG1333" s="1"/>
      <c r="AH1333" s="1"/>
      <c r="AI1333" s="1"/>
      <c r="AJ1333" s="1"/>
      <c r="AK1333" s="1"/>
      <c r="AL1333" s="1"/>
      <c r="AM1333" s="1"/>
      <c r="AN1333" s="1"/>
      <c r="AO1333" s="1"/>
      <c r="AP1333" s="1"/>
      <c r="AQ1333" s="1"/>
      <c r="AR1333" s="1"/>
      <c r="AS1333" s="14"/>
      <c r="AT1333" s="1"/>
      <c r="AU1333" s="1"/>
    </row>
    <row r="1334" spans="32:47" x14ac:dyDescent="0.3">
      <c r="AF1334" s="1"/>
      <c r="AG1334" s="1"/>
      <c r="AH1334" s="1"/>
      <c r="AI1334" s="1"/>
      <c r="AJ1334" s="1"/>
      <c r="AK1334" s="1"/>
      <c r="AL1334" s="1"/>
      <c r="AM1334" s="1"/>
      <c r="AN1334" s="1"/>
      <c r="AO1334" s="1"/>
      <c r="AP1334" s="1"/>
      <c r="AQ1334" s="1"/>
      <c r="AR1334" s="1"/>
      <c r="AS1334" s="14"/>
      <c r="AT1334" s="1"/>
      <c r="AU1334" s="1"/>
    </row>
    <row r="1335" spans="32:47" x14ac:dyDescent="0.3">
      <c r="AF1335" s="1"/>
      <c r="AG1335" s="1"/>
      <c r="AH1335" s="1"/>
      <c r="AI1335" s="1"/>
      <c r="AJ1335" s="1"/>
      <c r="AK1335" s="1"/>
      <c r="AL1335" s="1"/>
      <c r="AM1335" s="1"/>
      <c r="AN1335" s="1"/>
      <c r="AO1335" s="1"/>
      <c r="AP1335" s="1"/>
      <c r="AQ1335" s="1"/>
      <c r="AR1335" s="1"/>
      <c r="AS1335" s="14"/>
      <c r="AT1335" s="1"/>
      <c r="AU1335" s="1"/>
    </row>
    <row r="1336" spans="32:47" x14ac:dyDescent="0.3">
      <c r="AF1336" s="1"/>
      <c r="AG1336" s="1"/>
      <c r="AH1336" s="1"/>
      <c r="AI1336" s="1"/>
      <c r="AJ1336" s="1"/>
      <c r="AK1336" s="1"/>
      <c r="AL1336" s="1"/>
      <c r="AM1336" s="1"/>
      <c r="AN1336" s="1"/>
      <c r="AO1336" s="1"/>
      <c r="AP1336" s="1"/>
      <c r="AQ1336" s="1"/>
      <c r="AR1336" s="1"/>
      <c r="AS1336" s="14"/>
      <c r="AT1336" s="1"/>
      <c r="AU1336" s="1"/>
    </row>
    <row r="1337" spans="32:47" x14ac:dyDescent="0.3">
      <c r="AF1337" s="1"/>
      <c r="AG1337" s="1"/>
      <c r="AH1337" s="1"/>
      <c r="AI1337" s="1"/>
      <c r="AJ1337" s="1"/>
      <c r="AK1337" s="1"/>
      <c r="AL1337" s="1"/>
      <c r="AM1337" s="1"/>
      <c r="AN1337" s="1"/>
      <c r="AO1337" s="1"/>
      <c r="AP1337" s="1"/>
      <c r="AQ1337" s="1"/>
      <c r="AR1337" s="1"/>
      <c r="AS1337" s="14"/>
      <c r="AT1337" s="1"/>
      <c r="AU1337" s="1"/>
    </row>
    <row r="1338" spans="32:47" x14ac:dyDescent="0.3">
      <c r="AF1338" s="1"/>
      <c r="AG1338" s="1"/>
      <c r="AH1338" s="1"/>
      <c r="AI1338" s="1"/>
      <c r="AJ1338" s="1"/>
      <c r="AK1338" s="1"/>
      <c r="AL1338" s="1"/>
      <c r="AM1338" s="1"/>
      <c r="AN1338" s="1"/>
      <c r="AO1338" s="1"/>
      <c r="AP1338" s="1"/>
      <c r="AQ1338" s="1"/>
      <c r="AR1338" s="1"/>
      <c r="AS1338" s="14"/>
      <c r="AT1338" s="1"/>
      <c r="AU1338" s="1"/>
    </row>
    <row r="1339" spans="32:47" x14ac:dyDescent="0.3">
      <c r="AF1339" s="1"/>
      <c r="AG1339" s="1"/>
      <c r="AH1339" s="1"/>
      <c r="AI1339" s="1"/>
      <c r="AJ1339" s="1"/>
      <c r="AK1339" s="1"/>
      <c r="AL1339" s="1"/>
      <c r="AM1339" s="1"/>
      <c r="AN1339" s="1"/>
      <c r="AO1339" s="1"/>
      <c r="AP1339" s="1"/>
      <c r="AQ1339" s="1"/>
      <c r="AR1339" s="1"/>
      <c r="AS1339" s="14"/>
      <c r="AT1339" s="1"/>
      <c r="AU1339" s="1"/>
    </row>
    <row r="1340" spans="32:47" x14ac:dyDescent="0.3">
      <c r="AF1340" s="1"/>
      <c r="AG1340" s="1"/>
      <c r="AH1340" s="1"/>
      <c r="AI1340" s="1"/>
      <c r="AJ1340" s="1"/>
      <c r="AK1340" s="1"/>
      <c r="AL1340" s="1"/>
      <c r="AM1340" s="1"/>
      <c r="AN1340" s="1"/>
      <c r="AO1340" s="1"/>
      <c r="AP1340" s="1"/>
      <c r="AQ1340" s="1"/>
      <c r="AR1340" s="1"/>
      <c r="AS1340" s="14"/>
      <c r="AT1340" s="1"/>
      <c r="AU1340" s="1"/>
    </row>
    <row r="1341" spans="32:47" x14ac:dyDescent="0.3">
      <c r="AF1341" s="1"/>
      <c r="AG1341" s="1"/>
      <c r="AH1341" s="1"/>
      <c r="AI1341" s="1"/>
      <c r="AJ1341" s="1"/>
      <c r="AK1341" s="1"/>
      <c r="AL1341" s="1"/>
      <c r="AM1341" s="1"/>
      <c r="AN1341" s="1"/>
      <c r="AO1341" s="1"/>
      <c r="AP1341" s="1"/>
      <c r="AQ1341" s="1"/>
      <c r="AR1341" s="1"/>
      <c r="AS1341" s="14"/>
      <c r="AT1341" s="1"/>
      <c r="AU1341" s="1"/>
    </row>
    <row r="1342" spans="32:47" x14ac:dyDescent="0.3">
      <c r="AF1342" s="1"/>
      <c r="AG1342" s="1"/>
      <c r="AH1342" s="1"/>
      <c r="AI1342" s="1"/>
      <c r="AJ1342" s="1"/>
      <c r="AK1342" s="1"/>
      <c r="AL1342" s="1"/>
      <c r="AM1342" s="1"/>
      <c r="AN1342" s="1"/>
      <c r="AO1342" s="1"/>
      <c r="AP1342" s="1"/>
      <c r="AQ1342" s="1"/>
      <c r="AR1342" s="1"/>
      <c r="AS1342" s="14"/>
      <c r="AT1342" s="1"/>
      <c r="AU1342" s="1"/>
    </row>
    <row r="1343" spans="32:47" x14ac:dyDescent="0.3">
      <c r="AF1343" s="1"/>
      <c r="AG1343" s="1"/>
      <c r="AH1343" s="1"/>
      <c r="AI1343" s="1"/>
      <c r="AJ1343" s="1"/>
      <c r="AK1343" s="1"/>
      <c r="AL1343" s="1"/>
      <c r="AM1343" s="1"/>
      <c r="AN1343" s="1"/>
      <c r="AO1343" s="1"/>
      <c r="AP1343" s="1"/>
      <c r="AQ1343" s="1"/>
      <c r="AR1343" s="1"/>
      <c r="AS1343" s="14"/>
      <c r="AT1343" s="1"/>
      <c r="AU1343" s="1"/>
    </row>
    <row r="1344" spans="32:47" x14ac:dyDescent="0.3">
      <c r="AF1344" s="1"/>
      <c r="AG1344" s="1"/>
      <c r="AH1344" s="1"/>
      <c r="AI1344" s="1"/>
      <c r="AJ1344" s="1"/>
      <c r="AK1344" s="1"/>
      <c r="AL1344" s="1"/>
      <c r="AM1344" s="1"/>
      <c r="AN1344" s="1"/>
      <c r="AO1344" s="1"/>
      <c r="AP1344" s="1"/>
      <c r="AQ1344" s="1"/>
      <c r="AR1344" s="1"/>
      <c r="AS1344" s="14"/>
      <c r="AT1344" s="1"/>
      <c r="AU1344" s="1"/>
    </row>
    <row r="1345" spans="32:47" x14ac:dyDescent="0.3">
      <c r="AF1345" s="1"/>
      <c r="AG1345" s="1"/>
      <c r="AH1345" s="1"/>
      <c r="AI1345" s="1"/>
      <c r="AJ1345" s="1"/>
      <c r="AK1345" s="1"/>
      <c r="AL1345" s="1"/>
      <c r="AM1345" s="1"/>
      <c r="AN1345" s="1"/>
      <c r="AO1345" s="1"/>
      <c r="AP1345" s="1"/>
      <c r="AQ1345" s="1"/>
      <c r="AR1345" s="1"/>
      <c r="AS1345" s="14"/>
      <c r="AT1345" s="1"/>
      <c r="AU1345" s="1"/>
    </row>
    <row r="1346" spans="32:47" x14ac:dyDescent="0.3">
      <c r="AF1346" s="1"/>
      <c r="AG1346" s="1"/>
      <c r="AH1346" s="1"/>
      <c r="AI1346" s="1"/>
      <c r="AJ1346" s="1"/>
      <c r="AK1346" s="1"/>
      <c r="AL1346" s="1"/>
      <c r="AM1346" s="1"/>
      <c r="AN1346" s="1"/>
      <c r="AO1346" s="1"/>
      <c r="AP1346" s="1"/>
      <c r="AQ1346" s="1"/>
      <c r="AR1346" s="1"/>
      <c r="AS1346" s="14"/>
      <c r="AT1346" s="1"/>
      <c r="AU1346" s="1"/>
    </row>
    <row r="1347" spans="32:47" x14ac:dyDescent="0.3">
      <c r="AF1347" s="1"/>
      <c r="AG1347" s="1"/>
      <c r="AH1347" s="1"/>
      <c r="AI1347" s="1"/>
      <c r="AJ1347" s="1"/>
      <c r="AK1347" s="1"/>
      <c r="AL1347" s="1"/>
      <c r="AM1347" s="1"/>
      <c r="AN1347" s="1"/>
      <c r="AO1347" s="1"/>
      <c r="AP1347" s="1"/>
      <c r="AQ1347" s="1"/>
      <c r="AR1347" s="1"/>
      <c r="AS1347" s="14"/>
      <c r="AT1347" s="1"/>
      <c r="AU1347" s="1"/>
    </row>
    <row r="1348" spans="32:47" x14ac:dyDescent="0.3">
      <c r="AF1348" s="1"/>
      <c r="AG1348" s="1"/>
      <c r="AH1348" s="1"/>
      <c r="AI1348" s="1"/>
      <c r="AJ1348" s="1"/>
      <c r="AK1348" s="1"/>
      <c r="AL1348" s="1"/>
      <c r="AM1348" s="1"/>
      <c r="AN1348" s="1"/>
      <c r="AO1348" s="1"/>
      <c r="AP1348" s="1"/>
      <c r="AQ1348" s="1"/>
      <c r="AR1348" s="1"/>
      <c r="AS1348" s="14"/>
      <c r="AT1348" s="1"/>
      <c r="AU1348" s="1"/>
    </row>
    <row r="1349" spans="32:47" x14ac:dyDescent="0.3">
      <c r="AF1349" s="1"/>
      <c r="AG1349" s="1"/>
      <c r="AH1349" s="1"/>
      <c r="AI1349" s="1"/>
      <c r="AJ1349" s="1"/>
      <c r="AK1349" s="1"/>
      <c r="AL1349" s="1"/>
      <c r="AM1349" s="1"/>
      <c r="AN1349" s="1"/>
      <c r="AO1349" s="1"/>
      <c r="AP1349" s="1"/>
      <c r="AQ1349" s="1"/>
      <c r="AR1349" s="1"/>
      <c r="AS1349" s="14"/>
      <c r="AT1349" s="1"/>
      <c r="AU1349" s="1"/>
    </row>
    <row r="1350" spans="32:47" x14ac:dyDescent="0.3">
      <c r="AF1350" s="1"/>
      <c r="AG1350" s="1"/>
      <c r="AH1350" s="1"/>
      <c r="AI1350" s="1"/>
      <c r="AJ1350" s="1"/>
      <c r="AK1350" s="1"/>
      <c r="AL1350" s="1"/>
      <c r="AM1350" s="1"/>
      <c r="AN1350" s="1"/>
      <c r="AO1350" s="1"/>
      <c r="AP1350" s="1"/>
      <c r="AQ1350" s="1"/>
      <c r="AR1350" s="1"/>
      <c r="AS1350" s="14"/>
      <c r="AT1350" s="1"/>
      <c r="AU1350" s="1"/>
    </row>
    <row r="1351" spans="32:47" x14ac:dyDescent="0.3">
      <c r="AF1351" s="1"/>
      <c r="AG1351" s="1"/>
      <c r="AH1351" s="1"/>
      <c r="AI1351" s="1"/>
      <c r="AJ1351" s="1"/>
      <c r="AK1351" s="1"/>
      <c r="AL1351" s="1"/>
      <c r="AM1351" s="1"/>
      <c r="AN1351" s="1"/>
      <c r="AO1351" s="1"/>
      <c r="AP1351" s="1"/>
      <c r="AQ1351" s="1"/>
      <c r="AR1351" s="1"/>
      <c r="AS1351" s="14"/>
      <c r="AT1351" s="1"/>
      <c r="AU1351" s="1"/>
    </row>
    <row r="1352" spans="32:47" x14ac:dyDescent="0.3">
      <c r="AF1352" s="1"/>
      <c r="AG1352" s="1"/>
      <c r="AH1352" s="1"/>
      <c r="AI1352" s="1"/>
      <c r="AJ1352" s="1"/>
      <c r="AK1352" s="1"/>
      <c r="AL1352" s="1"/>
      <c r="AM1352" s="1"/>
      <c r="AN1352" s="1"/>
      <c r="AO1352" s="1"/>
      <c r="AP1352" s="1"/>
      <c r="AQ1352" s="1"/>
      <c r="AR1352" s="1"/>
      <c r="AS1352" s="14"/>
      <c r="AT1352" s="1"/>
      <c r="AU1352" s="1"/>
    </row>
    <row r="1353" spans="32:47" x14ac:dyDescent="0.3">
      <c r="AF1353" s="1"/>
      <c r="AG1353" s="1"/>
      <c r="AH1353" s="1"/>
      <c r="AI1353" s="1"/>
      <c r="AJ1353" s="1"/>
      <c r="AK1353" s="1"/>
      <c r="AL1353" s="1"/>
      <c r="AM1353" s="1"/>
      <c r="AN1353" s="1"/>
      <c r="AO1353" s="1"/>
      <c r="AP1353" s="1"/>
      <c r="AQ1353" s="1"/>
      <c r="AR1353" s="1"/>
      <c r="AS1353" s="14"/>
      <c r="AT1353" s="1"/>
      <c r="AU1353" s="1"/>
    </row>
    <row r="1354" spans="32:47" x14ac:dyDescent="0.3">
      <c r="AF1354" s="1"/>
      <c r="AG1354" s="1"/>
      <c r="AH1354" s="1"/>
      <c r="AI1354" s="1"/>
      <c r="AJ1354" s="1"/>
      <c r="AK1354" s="1"/>
      <c r="AL1354" s="1"/>
      <c r="AM1354" s="1"/>
      <c r="AN1354" s="1"/>
      <c r="AO1354" s="1"/>
      <c r="AP1354" s="1"/>
      <c r="AQ1354" s="1"/>
      <c r="AR1354" s="1"/>
      <c r="AS1354" s="14"/>
      <c r="AT1354" s="1"/>
      <c r="AU1354" s="1"/>
    </row>
    <row r="1355" spans="32:47" x14ac:dyDescent="0.3">
      <c r="AF1355" s="1"/>
      <c r="AG1355" s="1"/>
      <c r="AH1355" s="1"/>
      <c r="AI1355" s="1"/>
      <c r="AJ1355" s="1"/>
      <c r="AK1355" s="1"/>
      <c r="AL1355" s="1"/>
      <c r="AM1355" s="1"/>
      <c r="AN1355" s="1"/>
      <c r="AO1355" s="1"/>
      <c r="AP1355" s="1"/>
      <c r="AQ1355" s="1"/>
      <c r="AR1355" s="1"/>
      <c r="AS1355" s="14"/>
      <c r="AT1355" s="1"/>
      <c r="AU1355" s="1"/>
    </row>
    <row r="1356" spans="32:47" x14ac:dyDescent="0.3">
      <c r="AF1356" s="1"/>
      <c r="AG1356" s="1"/>
      <c r="AH1356" s="1"/>
      <c r="AI1356" s="1"/>
      <c r="AJ1356" s="1"/>
      <c r="AK1356" s="1"/>
      <c r="AL1356" s="1"/>
      <c r="AM1356" s="1"/>
      <c r="AN1356" s="1"/>
      <c r="AO1356" s="1"/>
      <c r="AP1356" s="1"/>
      <c r="AQ1356" s="1"/>
      <c r="AR1356" s="1"/>
      <c r="AS1356" s="14"/>
      <c r="AT1356" s="1"/>
      <c r="AU1356" s="1"/>
    </row>
    <row r="1357" spans="32:47" x14ac:dyDescent="0.3">
      <c r="AF1357" s="1"/>
      <c r="AG1357" s="1"/>
      <c r="AH1357" s="1"/>
      <c r="AI1357" s="1"/>
      <c r="AJ1357" s="1"/>
      <c r="AK1357" s="1"/>
      <c r="AL1357" s="1"/>
      <c r="AM1357" s="1"/>
      <c r="AN1357" s="1"/>
      <c r="AO1357" s="1"/>
      <c r="AP1357" s="1"/>
      <c r="AQ1357" s="1"/>
      <c r="AR1357" s="1"/>
      <c r="AS1357" s="14"/>
      <c r="AT1357" s="1"/>
      <c r="AU1357" s="1"/>
    </row>
    <row r="1358" spans="32:47" x14ac:dyDescent="0.3">
      <c r="AF1358" s="1"/>
      <c r="AG1358" s="1"/>
      <c r="AH1358" s="1"/>
      <c r="AI1358" s="1"/>
      <c r="AJ1358" s="1"/>
      <c r="AK1358" s="1"/>
      <c r="AL1358" s="1"/>
      <c r="AM1358" s="1"/>
      <c r="AN1358" s="1"/>
      <c r="AO1358" s="1"/>
      <c r="AP1358" s="1"/>
      <c r="AQ1358" s="1"/>
      <c r="AR1358" s="1"/>
      <c r="AS1358" s="14"/>
      <c r="AT1358" s="1"/>
      <c r="AU1358" s="1"/>
    </row>
    <row r="1359" spans="32:47" x14ac:dyDescent="0.3">
      <c r="AF1359" s="1"/>
      <c r="AG1359" s="1"/>
      <c r="AH1359" s="1"/>
      <c r="AI1359" s="1"/>
      <c r="AJ1359" s="1"/>
      <c r="AK1359" s="1"/>
      <c r="AL1359" s="1"/>
      <c r="AM1359" s="1"/>
      <c r="AN1359" s="1"/>
      <c r="AO1359" s="1"/>
      <c r="AP1359" s="1"/>
      <c r="AQ1359" s="1"/>
      <c r="AR1359" s="1"/>
      <c r="AS1359" s="14"/>
      <c r="AT1359" s="1"/>
      <c r="AU1359" s="1"/>
    </row>
    <row r="1360" spans="32:47" x14ac:dyDescent="0.3">
      <c r="AF1360" s="1"/>
      <c r="AG1360" s="1"/>
      <c r="AH1360" s="1"/>
      <c r="AI1360" s="1"/>
      <c r="AJ1360" s="1"/>
      <c r="AK1360" s="1"/>
      <c r="AL1360" s="1"/>
      <c r="AM1360" s="1"/>
      <c r="AN1360" s="1"/>
      <c r="AO1360" s="1"/>
      <c r="AP1360" s="1"/>
      <c r="AQ1360" s="1"/>
      <c r="AR1360" s="1"/>
      <c r="AS1360" s="14"/>
      <c r="AT1360" s="1"/>
      <c r="AU1360" s="1"/>
    </row>
    <row r="1361" spans="32:47" x14ac:dyDescent="0.3">
      <c r="AF1361" s="1"/>
      <c r="AG1361" s="1"/>
      <c r="AH1361" s="1"/>
      <c r="AI1361" s="1"/>
      <c r="AJ1361" s="1"/>
      <c r="AK1361" s="1"/>
      <c r="AL1361" s="1"/>
      <c r="AM1361" s="1"/>
      <c r="AN1361" s="1"/>
      <c r="AO1361" s="1"/>
      <c r="AP1361" s="1"/>
      <c r="AQ1361" s="1"/>
      <c r="AR1361" s="1"/>
      <c r="AS1361" s="14"/>
      <c r="AT1361" s="1"/>
      <c r="AU1361" s="1"/>
    </row>
    <row r="1362" spans="32:47" x14ac:dyDescent="0.3">
      <c r="AF1362" s="1"/>
      <c r="AG1362" s="1"/>
      <c r="AH1362" s="1"/>
      <c r="AI1362" s="1"/>
      <c r="AJ1362" s="1"/>
      <c r="AK1362" s="1"/>
      <c r="AL1362" s="1"/>
      <c r="AM1362" s="1"/>
      <c r="AN1362" s="1"/>
      <c r="AO1362" s="1"/>
      <c r="AP1362" s="1"/>
      <c r="AQ1362" s="1"/>
      <c r="AR1362" s="1"/>
      <c r="AS1362" s="14"/>
      <c r="AT1362" s="1"/>
      <c r="AU1362" s="1"/>
    </row>
    <row r="1363" spans="32:47" x14ac:dyDescent="0.3">
      <c r="AF1363" s="1"/>
      <c r="AG1363" s="1"/>
      <c r="AH1363" s="1"/>
      <c r="AI1363" s="1"/>
      <c r="AJ1363" s="1"/>
      <c r="AK1363" s="1"/>
      <c r="AL1363" s="1"/>
      <c r="AM1363" s="1"/>
      <c r="AN1363" s="1"/>
      <c r="AO1363" s="1"/>
      <c r="AP1363" s="1"/>
      <c r="AQ1363" s="1"/>
      <c r="AR1363" s="1"/>
      <c r="AS1363" s="14"/>
      <c r="AT1363" s="1"/>
      <c r="AU1363" s="1"/>
    </row>
    <row r="1364" spans="32:47" x14ac:dyDescent="0.3">
      <c r="AF1364" s="1"/>
      <c r="AG1364" s="1"/>
      <c r="AH1364" s="1"/>
      <c r="AI1364" s="1"/>
      <c r="AJ1364" s="1"/>
      <c r="AK1364" s="1"/>
      <c r="AL1364" s="1"/>
      <c r="AM1364" s="1"/>
      <c r="AN1364" s="1"/>
      <c r="AO1364" s="1"/>
      <c r="AP1364" s="1"/>
      <c r="AQ1364" s="1"/>
      <c r="AR1364" s="1"/>
      <c r="AS1364" s="14"/>
      <c r="AT1364" s="1"/>
      <c r="AU1364" s="1"/>
    </row>
    <row r="1365" spans="32:47" x14ac:dyDescent="0.3">
      <c r="AF1365" s="1"/>
      <c r="AG1365" s="1"/>
      <c r="AH1365" s="1"/>
      <c r="AI1365" s="1"/>
      <c r="AJ1365" s="1"/>
      <c r="AK1365" s="1"/>
      <c r="AL1365" s="1"/>
      <c r="AM1365" s="1"/>
      <c r="AN1365" s="1"/>
      <c r="AO1365" s="1"/>
      <c r="AP1365" s="1"/>
      <c r="AQ1365" s="1"/>
      <c r="AR1365" s="1"/>
      <c r="AS1365" s="14"/>
      <c r="AT1365" s="1"/>
      <c r="AU1365" s="1"/>
    </row>
    <row r="1366" spans="32:47" x14ac:dyDescent="0.3">
      <c r="AF1366" s="1"/>
      <c r="AG1366" s="1"/>
      <c r="AH1366" s="1"/>
      <c r="AI1366" s="1"/>
      <c r="AJ1366" s="1"/>
      <c r="AK1366" s="1"/>
      <c r="AL1366" s="1"/>
      <c r="AM1366" s="1"/>
      <c r="AN1366" s="1"/>
      <c r="AO1366" s="1"/>
      <c r="AP1366" s="1"/>
      <c r="AQ1366" s="1"/>
      <c r="AR1366" s="1"/>
      <c r="AS1366" s="14"/>
      <c r="AT1366" s="1"/>
      <c r="AU1366" s="1"/>
    </row>
    <row r="1367" spans="32:47" x14ac:dyDescent="0.3">
      <c r="AF1367" s="1"/>
      <c r="AG1367" s="1"/>
      <c r="AH1367" s="1"/>
      <c r="AI1367" s="1"/>
      <c r="AJ1367" s="1"/>
      <c r="AK1367" s="1"/>
      <c r="AL1367" s="1"/>
      <c r="AM1367" s="1"/>
      <c r="AN1367" s="1"/>
      <c r="AO1367" s="1"/>
      <c r="AP1367" s="1"/>
      <c r="AQ1367" s="1"/>
      <c r="AR1367" s="1"/>
      <c r="AS1367" s="14"/>
      <c r="AT1367" s="1"/>
      <c r="AU1367" s="1"/>
    </row>
    <row r="1368" spans="32:47" x14ac:dyDescent="0.3">
      <c r="AF1368" s="1"/>
      <c r="AG1368" s="1"/>
      <c r="AH1368" s="1"/>
      <c r="AI1368" s="1"/>
      <c r="AJ1368" s="1"/>
      <c r="AK1368" s="1"/>
      <c r="AL1368" s="1"/>
      <c r="AM1368" s="1"/>
      <c r="AN1368" s="1"/>
      <c r="AO1368" s="1"/>
      <c r="AP1368" s="1"/>
      <c r="AQ1368" s="1"/>
      <c r="AR1368" s="1"/>
      <c r="AS1368" s="14"/>
      <c r="AT1368" s="1"/>
      <c r="AU1368" s="1"/>
    </row>
    <row r="1369" spans="32:47" x14ac:dyDescent="0.3">
      <c r="AF1369" s="1"/>
      <c r="AG1369" s="1"/>
      <c r="AH1369" s="1"/>
      <c r="AI1369" s="1"/>
      <c r="AJ1369" s="1"/>
      <c r="AK1369" s="1"/>
      <c r="AL1369" s="1"/>
      <c r="AM1369" s="1"/>
      <c r="AN1369" s="1"/>
      <c r="AO1369" s="1"/>
      <c r="AP1369" s="1"/>
      <c r="AQ1369" s="1"/>
      <c r="AR1369" s="1"/>
      <c r="AS1369" s="14"/>
      <c r="AT1369" s="1"/>
      <c r="AU1369" s="1"/>
    </row>
    <row r="1370" spans="32:47" x14ac:dyDescent="0.3">
      <c r="AF1370" s="1"/>
      <c r="AG1370" s="1"/>
      <c r="AH1370" s="1"/>
      <c r="AI1370" s="1"/>
      <c r="AJ1370" s="1"/>
      <c r="AK1370" s="1"/>
      <c r="AL1370" s="1"/>
      <c r="AM1370" s="1"/>
      <c r="AN1370" s="1"/>
      <c r="AO1370" s="1"/>
      <c r="AP1370" s="1"/>
      <c r="AQ1370" s="1"/>
      <c r="AR1370" s="1"/>
      <c r="AS1370" s="14"/>
      <c r="AT1370" s="1"/>
      <c r="AU1370" s="1"/>
    </row>
    <row r="1371" spans="32:47" x14ac:dyDescent="0.3">
      <c r="AF1371" s="1"/>
      <c r="AG1371" s="1"/>
      <c r="AH1371" s="1"/>
      <c r="AI1371" s="1"/>
      <c r="AJ1371" s="1"/>
      <c r="AK1371" s="1"/>
      <c r="AL1371" s="1"/>
      <c r="AM1371" s="1"/>
      <c r="AN1371" s="1"/>
      <c r="AO1371" s="1"/>
      <c r="AP1371" s="1"/>
      <c r="AQ1371" s="1"/>
      <c r="AR1371" s="1"/>
      <c r="AS1371" s="14"/>
      <c r="AT1371" s="1"/>
      <c r="AU1371" s="1"/>
    </row>
    <row r="1372" spans="32:47" x14ac:dyDescent="0.3">
      <c r="AF1372" s="1"/>
      <c r="AG1372" s="1"/>
      <c r="AH1372" s="1"/>
      <c r="AI1372" s="1"/>
      <c r="AJ1372" s="1"/>
      <c r="AK1372" s="1"/>
      <c r="AL1372" s="1"/>
      <c r="AM1372" s="1"/>
      <c r="AN1372" s="1"/>
      <c r="AO1372" s="1"/>
      <c r="AP1372" s="1"/>
      <c r="AQ1372" s="1"/>
      <c r="AR1372" s="1"/>
      <c r="AS1372" s="14"/>
      <c r="AT1372" s="1"/>
      <c r="AU1372" s="1"/>
    </row>
    <row r="1373" spans="32:47" x14ac:dyDescent="0.3">
      <c r="AF1373" s="1"/>
      <c r="AG1373" s="1"/>
      <c r="AH1373" s="1"/>
      <c r="AI1373" s="1"/>
      <c r="AJ1373" s="1"/>
      <c r="AK1373" s="1"/>
      <c r="AL1373" s="1"/>
      <c r="AM1373" s="1"/>
      <c r="AN1373" s="1"/>
      <c r="AO1373" s="1"/>
      <c r="AP1373" s="1"/>
      <c r="AQ1373" s="1"/>
      <c r="AR1373" s="1"/>
      <c r="AS1373" s="14"/>
      <c r="AT1373" s="1"/>
      <c r="AU1373" s="1"/>
    </row>
    <row r="1374" spans="32:47" x14ac:dyDescent="0.3">
      <c r="AF1374" s="1"/>
      <c r="AG1374" s="1"/>
      <c r="AH1374" s="1"/>
      <c r="AI1374" s="1"/>
      <c r="AJ1374" s="1"/>
      <c r="AK1374" s="1"/>
      <c r="AL1374" s="1"/>
      <c r="AM1374" s="1"/>
      <c r="AN1374" s="1"/>
      <c r="AO1374" s="1"/>
      <c r="AP1374" s="1"/>
      <c r="AQ1374" s="1"/>
      <c r="AR1374" s="1"/>
      <c r="AS1374" s="14"/>
      <c r="AT1374" s="1"/>
      <c r="AU1374" s="1"/>
    </row>
    <row r="1375" spans="32:47" x14ac:dyDescent="0.3">
      <c r="AF1375" s="1"/>
      <c r="AG1375" s="1"/>
      <c r="AH1375" s="1"/>
      <c r="AI1375" s="1"/>
      <c r="AJ1375" s="1"/>
      <c r="AK1375" s="1"/>
      <c r="AL1375" s="1"/>
      <c r="AM1375" s="1"/>
      <c r="AN1375" s="1"/>
      <c r="AO1375" s="1"/>
      <c r="AP1375" s="1"/>
      <c r="AQ1375" s="1"/>
      <c r="AR1375" s="1"/>
      <c r="AS1375" s="14"/>
      <c r="AT1375" s="1"/>
      <c r="AU1375" s="1"/>
    </row>
    <row r="1376" spans="32:47" x14ac:dyDescent="0.3">
      <c r="AF1376" s="1"/>
      <c r="AG1376" s="1"/>
      <c r="AH1376" s="1"/>
      <c r="AI1376" s="1"/>
      <c r="AJ1376" s="1"/>
      <c r="AK1376" s="1"/>
      <c r="AL1376" s="1"/>
      <c r="AM1376" s="1"/>
      <c r="AN1376" s="1"/>
      <c r="AO1376" s="1"/>
      <c r="AP1376" s="1"/>
      <c r="AQ1376" s="1"/>
      <c r="AR1376" s="1"/>
      <c r="AS1376" s="14"/>
      <c r="AT1376" s="1"/>
      <c r="AU1376" s="1"/>
    </row>
    <row r="1377" spans="32:47" x14ac:dyDescent="0.3">
      <c r="AF1377" s="1"/>
      <c r="AG1377" s="1"/>
      <c r="AH1377" s="1"/>
      <c r="AI1377" s="1"/>
      <c r="AJ1377" s="1"/>
      <c r="AK1377" s="1"/>
      <c r="AL1377" s="1"/>
      <c r="AM1377" s="1"/>
      <c r="AN1377" s="1"/>
      <c r="AO1377" s="1"/>
      <c r="AP1377" s="1"/>
      <c r="AQ1377" s="1"/>
      <c r="AR1377" s="1"/>
      <c r="AS1377" s="14"/>
      <c r="AT1377" s="1"/>
      <c r="AU1377" s="1"/>
    </row>
    <row r="1378" spans="32:47" x14ac:dyDescent="0.3">
      <c r="AF1378" s="1"/>
      <c r="AG1378" s="1"/>
      <c r="AH1378" s="1"/>
      <c r="AI1378" s="1"/>
      <c r="AJ1378" s="1"/>
      <c r="AK1378" s="1"/>
      <c r="AL1378" s="1"/>
      <c r="AM1378" s="1"/>
      <c r="AN1378" s="1"/>
      <c r="AO1378" s="1"/>
      <c r="AP1378" s="1"/>
      <c r="AQ1378" s="1"/>
      <c r="AR1378" s="1"/>
      <c r="AS1378" s="14"/>
      <c r="AT1378" s="1"/>
      <c r="AU1378" s="1"/>
    </row>
    <row r="1379" spans="32:47" x14ac:dyDescent="0.3">
      <c r="AF1379" s="1"/>
      <c r="AG1379" s="1"/>
      <c r="AH1379" s="1"/>
      <c r="AI1379" s="1"/>
      <c r="AJ1379" s="1"/>
      <c r="AK1379" s="1"/>
      <c r="AL1379" s="1"/>
      <c r="AM1379" s="1"/>
      <c r="AN1379" s="1"/>
      <c r="AO1379" s="1"/>
      <c r="AP1379" s="1"/>
      <c r="AQ1379" s="1"/>
      <c r="AR1379" s="1"/>
      <c r="AS1379" s="14"/>
      <c r="AT1379" s="1"/>
      <c r="AU1379" s="1"/>
    </row>
    <row r="1380" spans="32:47" x14ac:dyDescent="0.3">
      <c r="AF1380" s="1"/>
      <c r="AG1380" s="1"/>
      <c r="AH1380" s="1"/>
      <c r="AI1380" s="1"/>
      <c r="AJ1380" s="1"/>
      <c r="AK1380" s="1"/>
      <c r="AL1380" s="1"/>
      <c r="AM1380" s="1"/>
      <c r="AN1380" s="1"/>
      <c r="AO1380" s="1"/>
      <c r="AP1380" s="1"/>
      <c r="AQ1380" s="1"/>
      <c r="AR1380" s="1"/>
      <c r="AS1380" s="14"/>
      <c r="AT1380" s="1"/>
      <c r="AU1380" s="1"/>
    </row>
    <row r="1381" spans="32:47" x14ac:dyDescent="0.3">
      <c r="AF1381" s="1"/>
      <c r="AG1381" s="1"/>
      <c r="AH1381" s="1"/>
      <c r="AI1381" s="1"/>
      <c r="AJ1381" s="1"/>
      <c r="AK1381" s="1"/>
      <c r="AL1381" s="1"/>
      <c r="AM1381" s="1"/>
      <c r="AN1381" s="1"/>
      <c r="AO1381" s="1"/>
      <c r="AP1381" s="1"/>
      <c r="AQ1381" s="1"/>
      <c r="AR1381" s="1"/>
      <c r="AS1381" s="14"/>
      <c r="AT1381" s="1"/>
      <c r="AU1381" s="1"/>
    </row>
    <row r="1382" spans="32:47" x14ac:dyDescent="0.3">
      <c r="AF1382" s="1"/>
      <c r="AG1382" s="1"/>
      <c r="AH1382" s="1"/>
      <c r="AI1382" s="1"/>
      <c r="AJ1382" s="1"/>
      <c r="AK1382" s="1"/>
      <c r="AL1382" s="1"/>
      <c r="AM1382" s="1"/>
      <c r="AN1382" s="1"/>
      <c r="AO1382" s="1"/>
      <c r="AP1382" s="1"/>
      <c r="AQ1382" s="1"/>
      <c r="AR1382" s="1"/>
      <c r="AS1382" s="14"/>
      <c r="AT1382" s="1"/>
      <c r="AU1382" s="1"/>
    </row>
    <row r="1383" spans="32:47" x14ac:dyDescent="0.3">
      <c r="AF1383" s="1"/>
      <c r="AG1383" s="1"/>
      <c r="AH1383" s="1"/>
      <c r="AI1383" s="1"/>
      <c r="AJ1383" s="1"/>
      <c r="AK1383" s="1"/>
      <c r="AL1383" s="1"/>
      <c r="AM1383" s="1"/>
      <c r="AN1383" s="1"/>
      <c r="AO1383" s="1"/>
      <c r="AP1383" s="1"/>
      <c r="AQ1383" s="1"/>
      <c r="AR1383" s="1"/>
      <c r="AS1383" s="14"/>
      <c r="AT1383" s="1"/>
      <c r="AU1383" s="1"/>
    </row>
    <row r="1384" spans="32:47" x14ac:dyDescent="0.3">
      <c r="AF1384" s="1"/>
      <c r="AG1384" s="1"/>
      <c r="AH1384" s="1"/>
      <c r="AI1384" s="1"/>
      <c r="AJ1384" s="1"/>
      <c r="AK1384" s="1"/>
      <c r="AL1384" s="1"/>
      <c r="AM1384" s="1"/>
      <c r="AN1384" s="1"/>
      <c r="AO1384" s="1"/>
      <c r="AP1384" s="1"/>
      <c r="AQ1384" s="1"/>
      <c r="AR1384" s="1"/>
      <c r="AS1384" s="14"/>
      <c r="AT1384" s="1"/>
      <c r="AU1384" s="1"/>
    </row>
    <row r="1385" spans="32:47" x14ac:dyDescent="0.3">
      <c r="AF1385" s="1"/>
      <c r="AG1385" s="1"/>
      <c r="AH1385" s="1"/>
      <c r="AI1385" s="1"/>
      <c r="AJ1385" s="1"/>
      <c r="AK1385" s="1"/>
      <c r="AL1385" s="1"/>
      <c r="AM1385" s="1"/>
      <c r="AN1385" s="1"/>
      <c r="AO1385" s="1"/>
      <c r="AP1385" s="1"/>
      <c r="AQ1385" s="1"/>
      <c r="AR1385" s="1"/>
      <c r="AS1385" s="14"/>
      <c r="AT1385" s="1"/>
      <c r="AU1385" s="1"/>
    </row>
    <row r="1386" spans="32:47" x14ac:dyDescent="0.3">
      <c r="AF1386" s="1"/>
      <c r="AG1386" s="1"/>
      <c r="AH1386" s="1"/>
      <c r="AI1386" s="1"/>
      <c r="AJ1386" s="1"/>
      <c r="AK1386" s="1"/>
      <c r="AL1386" s="1"/>
      <c r="AM1386" s="1"/>
      <c r="AN1386" s="1"/>
      <c r="AO1386" s="1"/>
      <c r="AP1386" s="1"/>
      <c r="AQ1386" s="1"/>
      <c r="AR1386" s="1"/>
      <c r="AS1386" s="14"/>
      <c r="AT1386" s="1"/>
      <c r="AU1386" s="1"/>
    </row>
    <row r="1387" spans="32:47" x14ac:dyDescent="0.3">
      <c r="AF1387" s="1"/>
      <c r="AG1387" s="1"/>
      <c r="AH1387" s="1"/>
      <c r="AI1387" s="1"/>
      <c r="AJ1387" s="1"/>
      <c r="AK1387" s="1"/>
      <c r="AL1387" s="1"/>
      <c r="AM1387" s="1"/>
      <c r="AN1387" s="1"/>
      <c r="AO1387" s="1"/>
      <c r="AP1387" s="1"/>
      <c r="AQ1387" s="1"/>
      <c r="AR1387" s="1"/>
      <c r="AS1387" s="14"/>
      <c r="AT1387" s="1"/>
      <c r="AU1387" s="1"/>
    </row>
    <row r="1388" spans="32:47" x14ac:dyDescent="0.3">
      <c r="AF1388" s="1"/>
      <c r="AG1388" s="1"/>
      <c r="AH1388" s="1"/>
      <c r="AI1388" s="1"/>
      <c r="AJ1388" s="1"/>
      <c r="AK1388" s="1"/>
      <c r="AL1388" s="1"/>
      <c r="AM1388" s="1"/>
      <c r="AN1388" s="1"/>
      <c r="AO1388" s="1"/>
      <c r="AP1388" s="1"/>
      <c r="AQ1388" s="1"/>
      <c r="AR1388" s="1"/>
      <c r="AS1388" s="14"/>
      <c r="AT1388" s="1"/>
      <c r="AU1388" s="1"/>
    </row>
    <row r="1389" spans="32:47" x14ac:dyDescent="0.3">
      <c r="AF1389" s="1"/>
      <c r="AG1389" s="1"/>
      <c r="AH1389" s="1"/>
      <c r="AI1389" s="1"/>
      <c r="AJ1389" s="1"/>
      <c r="AK1389" s="1"/>
      <c r="AL1389" s="1"/>
      <c r="AM1389" s="1"/>
      <c r="AN1389" s="1"/>
      <c r="AO1389" s="1"/>
      <c r="AP1389" s="1"/>
      <c r="AQ1389" s="1"/>
      <c r="AR1389" s="1"/>
      <c r="AS1389" s="14"/>
      <c r="AT1389" s="1"/>
      <c r="AU1389" s="1"/>
    </row>
    <row r="1390" spans="32:47" x14ac:dyDescent="0.3">
      <c r="AF1390" s="1"/>
      <c r="AG1390" s="1"/>
      <c r="AH1390" s="1"/>
      <c r="AI1390" s="1"/>
      <c r="AJ1390" s="1"/>
      <c r="AK1390" s="1"/>
      <c r="AL1390" s="1"/>
      <c r="AM1390" s="1"/>
      <c r="AN1390" s="1"/>
      <c r="AO1390" s="1"/>
      <c r="AP1390" s="1"/>
      <c r="AQ1390" s="1"/>
      <c r="AR1390" s="1"/>
      <c r="AS1390" s="14"/>
      <c r="AT1390" s="1"/>
      <c r="AU1390" s="1"/>
    </row>
    <row r="1391" spans="32:47" x14ac:dyDescent="0.3">
      <c r="AF1391" s="1"/>
      <c r="AG1391" s="1"/>
      <c r="AH1391" s="1"/>
      <c r="AI1391" s="1"/>
      <c r="AJ1391" s="1"/>
      <c r="AK1391" s="1"/>
      <c r="AL1391" s="1"/>
      <c r="AM1391" s="1"/>
      <c r="AN1391" s="1"/>
      <c r="AO1391" s="1"/>
      <c r="AP1391" s="1"/>
      <c r="AQ1391" s="1"/>
      <c r="AR1391" s="1"/>
      <c r="AS1391" s="14"/>
      <c r="AT1391" s="1"/>
      <c r="AU1391" s="1"/>
    </row>
    <row r="1392" spans="32:47" x14ac:dyDescent="0.3">
      <c r="AF1392" s="1"/>
      <c r="AG1392" s="1"/>
      <c r="AH1392" s="1"/>
      <c r="AI1392" s="1"/>
      <c r="AJ1392" s="1"/>
      <c r="AK1392" s="1"/>
      <c r="AL1392" s="1"/>
      <c r="AM1392" s="1"/>
      <c r="AN1392" s="1"/>
      <c r="AO1392" s="1"/>
      <c r="AP1392" s="1"/>
      <c r="AQ1392" s="1"/>
      <c r="AR1392" s="1"/>
      <c r="AS1392" s="14"/>
      <c r="AT1392" s="1"/>
      <c r="AU1392" s="1"/>
    </row>
    <row r="1393" spans="32:47" x14ac:dyDescent="0.3">
      <c r="AF1393" s="1"/>
      <c r="AG1393" s="1"/>
      <c r="AH1393" s="1"/>
      <c r="AI1393" s="1"/>
      <c r="AJ1393" s="1"/>
      <c r="AK1393" s="1"/>
      <c r="AL1393" s="1"/>
      <c r="AM1393" s="1"/>
      <c r="AN1393" s="1"/>
      <c r="AO1393" s="1"/>
      <c r="AP1393" s="1"/>
      <c r="AQ1393" s="1"/>
      <c r="AR1393" s="1"/>
      <c r="AS1393" s="14"/>
      <c r="AT1393" s="1"/>
      <c r="AU1393" s="1"/>
    </row>
    <row r="1394" spans="32:47" x14ac:dyDescent="0.3">
      <c r="AF1394" s="1"/>
      <c r="AG1394" s="1"/>
      <c r="AH1394" s="1"/>
      <c r="AI1394" s="1"/>
      <c r="AJ1394" s="1"/>
      <c r="AK1394" s="1"/>
      <c r="AL1394" s="1"/>
      <c r="AM1394" s="1"/>
      <c r="AN1394" s="1"/>
      <c r="AO1394" s="1"/>
      <c r="AP1394" s="1"/>
      <c r="AQ1394" s="1"/>
      <c r="AR1394" s="1"/>
      <c r="AS1394" s="14"/>
      <c r="AT1394" s="1"/>
      <c r="AU1394" s="1"/>
    </row>
    <row r="1395" spans="32:47" x14ac:dyDescent="0.3">
      <c r="AF1395" s="1"/>
      <c r="AG1395" s="1"/>
      <c r="AH1395" s="1"/>
      <c r="AI1395" s="1"/>
      <c r="AJ1395" s="1"/>
      <c r="AK1395" s="1"/>
      <c r="AL1395" s="1"/>
      <c r="AM1395" s="1"/>
      <c r="AN1395" s="1"/>
      <c r="AO1395" s="1"/>
      <c r="AP1395" s="1"/>
      <c r="AQ1395" s="1"/>
      <c r="AR1395" s="1"/>
      <c r="AS1395" s="14"/>
      <c r="AT1395" s="1"/>
      <c r="AU1395" s="1"/>
    </row>
    <row r="1396" spans="32:47" x14ac:dyDescent="0.3">
      <c r="AF1396" s="1"/>
      <c r="AG1396" s="1"/>
      <c r="AH1396" s="1"/>
      <c r="AI1396" s="1"/>
      <c r="AJ1396" s="1"/>
      <c r="AK1396" s="1"/>
      <c r="AL1396" s="1"/>
      <c r="AM1396" s="1"/>
      <c r="AN1396" s="1"/>
      <c r="AO1396" s="1"/>
      <c r="AP1396" s="1"/>
      <c r="AQ1396" s="1"/>
      <c r="AR1396" s="1"/>
      <c r="AS1396" s="14"/>
      <c r="AT1396" s="1"/>
      <c r="AU1396" s="1"/>
    </row>
    <row r="1397" spans="32:47" x14ac:dyDescent="0.3">
      <c r="AF1397" s="1"/>
      <c r="AG1397" s="1"/>
      <c r="AH1397" s="1"/>
      <c r="AI1397" s="1"/>
      <c r="AJ1397" s="1"/>
      <c r="AK1397" s="1"/>
      <c r="AL1397" s="1"/>
      <c r="AM1397" s="1"/>
      <c r="AN1397" s="1"/>
      <c r="AO1397" s="1"/>
      <c r="AP1397" s="1"/>
      <c r="AQ1397" s="1"/>
      <c r="AR1397" s="1"/>
      <c r="AS1397" s="14"/>
      <c r="AT1397" s="1"/>
      <c r="AU1397" s="1"/>
    </row>
    <row r="1398" spans="32:47" x14ac:dyDescent="0.3">
      <c r="AF1398" s="1"/>
      <c r="AG1398" s="1"/>
      <c r="AH1398" s="1"/>
      <c r="AI1398" s="1"/>
      <c r="AJ1398" s="1"/>
      <c r="AK1398" s="1"/>
      <c r="AL1398" s="1"/>
      <c r="AM1398" s="1"/>
      <c r="AN1398" s="1"/>
      <c r="AO1398" s="1"/>
      <c r="AP1398" s="1"/>
      <c r="AQ1398" s="1"/>
      <c r="AR1398" s="1"/>
      <c r="AS1398" s="14"/>
      <c r="AT1398" s="1"/>
      <c r="AU1398" s="1"/>
    </row>
    <row r="1399" spans="32:47" x14ac:dyDescent="0.3">
      <c r="AF1399" s="1"/>
      <c r="AG1399" s="1"/>
      <c r="AH1399" s="1"/>
      <c r="AI1399" s="1"/>
      <c r="AJ1399" s="1"/>
      <c r="AK1399" s="1"/>
      <c r="AL1399" s="1"/>
      <c r="AM1399" s="1"/>
      <c r="AN1399" s="1"/>
      <c r="AO1399" s="1"/>
      <c r="AP1399" s="1"/>
      <c r="AQ1399" s="1"/>
      <c r="AR1399" s="1"/>
      <c r="AS1399" s="14"/>
      <c r="AT1399" s="1"/>
      <c r="AU1399" s="1"/>
    </row>
    <row r="1400" spans="32:47" x14ac:dyDescent="0.3">
      <c r="AF1400" s="1"/>
      <c r="AG1400" s="1"/>
      <c r="AH1400" s="1"/>
      <c r="AI1400" s="1"/>
      <c r="AJ1400" s="1"/>
      <c r="AK1400" s="1"/>
      <c r="AL1400" s="1"/>
      <c r="AM1400" s="1"/>
      <c r="AN1400" s="1"/>
      <c r="AO1400" s="1"/>
      <c r="AP1400" s="1"/>
      <c r="AQ1400" s="1"/>
      <c r="AR1400" s="1"/>
      <c r="AS1400" s="14"/>
      <c r="AT1400" s="1"/>
      <c r="AU1400" s="1"/>
    </row>
    <row r="1401" spans="32:47" x14ac:dyDescent="0.3">
      <c r="AF1401" s="1"/>
      <c r="AG1401" s="1"/>
      <c r="AH1401" s="1"/>
      <c r="AI1401" s="1"/>
      <c r="AJ1401" s="1"/>
      <c r="AK1401" s="1"/>
      <c r="AL1401" s="1"/>
      <c r="AM1401" s="1"/>
      <c r="AN1401" s="1"/>
      <c r="AO1401" s="1"/>
      <c r="AP1401" s="1"/>
      <c r="AQ1401" s="1"/>
      <c r="AR1401" s="1"/>
      <c r="AS1401" s="14"/>
      <c r="AT1401" s="1"/>
      <c r="AU1401" s="1"/>
    </row>
    <row r="1402" spans="32:47" x14ac:dyDescent="0.3">
      <c r="AF1402" s="1"/>
      <c r="AG1402" s="1"/>
      <c r="AH1402" s="1"/>
      <c r="AI1402" s="1"/>
      <c r="AJ1402" s="1"/>
      <c r="AK1402" s="1"/>
      <c r="AL1402" s="1"/>
      <c r="AM1402" s="1"/>
      <c r="AN1402" s="1"/>
      <c r="AO1402" s="1"/>
      <c r="AP1402" s="1"/>
      <c r="AQ1402" s="1"/>
      <c r="AR1402" s="1"/>
      <c r="AS1402" s="14"/>
      <c r="AT1402" s="1"/>
      <c r="AU1402" s="1"/>
    </row>
    <row r="1403" spans="32:47" x14ac:dyDescent="0.3">
      <c r="AF1403" s="1"/>
      <c r="AG1403" s="1"/>
      <c r="AH1403" s="1"/>
      <c r="AI1403" s="1"/>
      <c r="AJ1403" s="1"/>
      <c r="AK1403" s="1"/>
      <c r="AL1403" s="1"/>
      <c r="AM1403" s="1"/>
      <c r="AN1403" s="1"/>
      <c r="AO1403" s="1"/>
      <c r="AP1403" s="1"/>
      <c r="AQ1403" s="1"/>
      <c r="AR1403" s="1"/>
      <c r="AS1403" s="14"/>
      <c r="AT1403" s="1"/>
      <c r="AU1403" s="1"/>
    </row>
    <row r="1404" spans="32:47" x14ac:dyDescent="0.3">
      <c r="AF1404" s="1"/>
      <c r="AG1404" s="1"/>
      <c r="AH1404" s="1"/>
      <c r="AI1404" s="1"/>
      <c r="AJ1404" s="1"/>
      <c r="AK1404" s="1"/>
      <c r="AL1404" s="1"/>
      <c r="AM1404" s="1"/>
      <c r="AN1404" s="1"/>
      <c r="AO1404" s="1"/>
      <c r="AP1404" s="1"/>
      <c r="AQ1404" s="1"/>
      <c r="AR1404" s="1"/>
      <c r="AS1404" s="14"/>
      <c r="AT1404" s="1"/>
      <c r="AU1404" s="1"/>
    </row>
    <row r="1405" spans="32:47" x14ac:dyDescent="0.3">
      <c r="AF1405" s="1"/>
      <c r="AG1405" s="1"/>
      <c r="AH1405" s="1"/>
      <c r="AI1405" s="1"/>
      <c r="AJ1405" s="1"/>
      <c r="AK1405" s="1"/>
      <c r="AL1405" s="1"/>
      <c r="AM1405" s="1"/>
      <c r="AN1405" s="1"/>
      <c r="AO1405" s="1"/>
      <c r="AP1405" s="1"/>
      <c r="AQ1405" s="1"/>
      <c r="AR1405" s="1"/>
      <c r="AS1405" s="14"/>
      <c r="AT1405" s="1"/>
      <c r="AU1405" s="1"/>
    </row>
    <row r="1406" spans="32:47" x14ac:dyDescent="0.3">
      <c r="AF1406" s="1"/>
      <c r="AG1406" s="1"/>
      <c r="AH1406" s="1"/>
      <c r="AI1406" s="1"/>
      <c r="AJ1406" s="1"/>
      <c r="AK1406" s="1"/>
      <c r="AL1406" s="1"/>
      <c r="AM1406" s="1"/>
      <c r="AN1406" s="1"/>
      <c r="AO1406" s="1"/>
      <c r="AP1406" s="1"/>
      <c r="AQ1406" s="1"/>
      <c r="AR1406" s="1"/>
      <c r="AS1406" s="14"/>
      <c r="AT1406" s="1"/>
      <c r="AU1406" s="1"/>
    </row>
    <row r="1407" spans="32:47" x14ac:dyDescent="0.3">
      <c r="AF1407" s="1"/>
      <c r="AG1407" s="1"/>
      <c r="AH1407" s="1"/>
      <c r="AI1407" s="1"/>
      <c r="AJ1407" s="1"/>
      <c r="AK1407" s="1"/>
      <c r="AL1407" s="1"/>
      <c r="AM1407" s="1"/>
      <c r="AN1407" s="1"/>
      <c r="AO1407" s="1"/>
      <c r="AP1407" s="1"/>
      <c r="AQ1407" s="1"/>
      <c r="AR1407" s="1"/>
      <c r="AS1407" s="14"/>
      <c r="AT1407" s="1"/>
      <c r="AU1407" s="1"/>
    </row>
    <row r="1408" spans="32:47" x14ac:dyDescent="0.3">
      <c r="AF1408" s="1"/>
      <c r="AG1408" s="1"/>
      <c r="AH1408" s="1"/>
      <c r="AI1408" s="1"/>
      <c r="AJ1408" s="1"/>
      <c r="AK1408" s="1"/>
      <c r="AL1408" s="1"/>
      <c r="AM1408" s="1"/>
      <c r="AN1408" s="1"/>
      <c r="AO1408" s="1"/>
      <c r="AP1408" s="1"/>
      <c r="AQ1408" s="1"/>
      <c r="AR1408" s="1"/>
      <c r="AS1408" s="14"/>
      <c r="AT1408" s="1"/>
      <c r="AU1408" s="1"/>
    </row>
    <row r="1409" spans="32:47" x14ac:dyDescent="0.3">
      <c r="AF1409" s="1"/>
      <c r="AG1409" s="1"/>
      <c r="AH1409" s="1"/>
      <c r="AI1409" s="1"/>
      <c r="AJ1409" s="1"/>
      <c r="AK1409" s="1"/>
      <c r="AL1409" s="1"/>
      <c r="AM1409" s="1"/>
      <c r="AN1409" s="1"/>
      <c r="AO1409" s="1"/>
      <c r="AP1409" s="1"/>
      <c r="AQ1409" s="1"/>
      <c r="AR1409" s="1"/>
      <c r="AS1409" s="14"/>
      <c r="AT1409" s="1"/>
      <c r="AU1409" s="1"/>
    </row>
    <row r="1410" spans="32:47" x14ac:dyDescent="0.3">
      <c r="AF1410" s="1"/>
      <c r="AG1410" s="1"/>
      <c r="AH1410" s="1"/>
      <c r="AI1410" s="1"/>
      <c r="AJ1410" s="1"/>
      <c r="AK1410" s="1"/>
      <c r="AL1410" s="1"/>
      <c r="AM1410" s="1"/>
      <c r="AN1410" s="1"/>
      <c r="AO1410" s="1"/>
      <c r="AP1410" s="1"/>
      <c r="AQ1410" s="1"/>
      <c r="AR1410" s="1"/>
      <c r="AS1410" s="14"/>
      <c r="AT1410" s="1"/>
      <c r="AU1410" s="1"/>
    </row>
    <row r="1411" spans="32:47" x14ac:dyDescent="0.3">
      <c r="AF1411" s="1"/>
      <c r="AG1411" s="1"/>
      <c r="AH1411" s="1"/>
      <c r="AI1411" s="1"/>
      <c r="AJ1411" s="1"/>
      <c r="AK1411" s="1"/>
      <c r="AL1411" s="1"/>
      <c r="AM1411" s="1"/>
      <c r="AN1411" s="1"/>
      <c r="AO1411" s="1"/>
      <c r="AP1411" s="1"/>
      <c r="AQ1411" s="1"/>
      <c r="AR1411" s="1"/>
      <c r="AS1411" s="14"/>
      <c r="AT1411" s="1"/>
      <c r="AU1411" s="1"/>
    </row>
    <row r="1412" spans="32:47" x14ac:dyDescent="0.3">
      <c r="AF1412" s="1"/>
      <c r="AG1412" s="1"/>
      <c r="AH1412" s="1"/>
      <c r="AI1412" s="1"/>
      <c r="AJ1412" s="1"/>
      <c r="AK1412" s="1"/>
      <c r="AL1412" s="1"/>
      <c r="AM1412" s="1"/>
      <c r="AN1412" s="1"/>
      <c r="AO1412" s="1"/>
      <c r="AP1412" s="1"/>
      <c r="AQ1412" s="1"/>
      <c r="AR1412" s="1"/>
      <c r="AS1412" s="14"/>
      <c r="AT1412" s="1"/>
      <c r="AU1412" s="1"/>
    </row>
    <row r="1413" spans="32:47" x14ac:dyDescent="0.3">
      <c r="AF1413" s="1"/>
      <c r="AG1413" s="1"/>
      <c r="AH1413" s="1"/>
      <c r="AI1413" s="1"/>
      <c r="AJ1413" s="1"/>
      <c r="AK1413" s="1"/>
      <c r="AL1413" s="1"/>
      <c r="AM1413" s="1"/>
      <c r="AN1413" s="1"/>
      <c r="AO1413" s="1"/>
      <c r="AP1413" s="1"/>
      <c r="AQ1413" s="1"/>
      <c r="AR1413" s="1"/>
      <c r="AS1413" s="14"/>
      <c r="AT1413" s="1"/>
      <c r="AU1413" s="1"/>
    </row>
    <row r="1414" spans="32:47" x14ac:dyDescent="0.3">
      <c r="AF1414" s="1"/>
      <c r="AG1414" s="1"/>
      <c r="AH1414" s="1"/>
      <c r="AI1414" s="1"/>
      <c r="AJ1414" s="1"/>
      <c r="AK1414" s="1"/>
      <c r="AL1414" s="1"/>
      <c r="AM1414" s="1"/>
      <c r="AN1414" s="1"/>
      <c r="AO1414" s="1"/>
      <c r="AP1414" s="1"/>
      <c r="AQ1414" s="1"/>
      <c r="AR1414" s="1"/>
      <c r="AS1414" s="14"/>
      <c r="AT1414" s="1"/>
      <c r="AU1414" s="1"/>
    </row>
    <row r="1415" spans="32:47" x14ac:dyDescent="0.3">
      <c r="AF1415" s="1"/>
      <c r="AG1415" s="1"/>
      <c r="AH1415" s="1"/>
      <c r="AI1415" s="1"/>
      <c r="AJ1415" s="1"/>
      <c r="AK1415" s="1"/>
      <c r="AL1415" s="1"/>
      <c r="AM1415" s="1"/>
      <c r="AN1415" s="1"/>
      <c r="AO1415" s="1"/>
      <c r="AP1415" s="1"/>
      <c r="AQ1415" s="1"/>
      <c r="AR1415" s="1"/>
      <c r="AS1415" s="14"/>
      <c r="AT1415" s="1"/>
      <c r="AU1415" s="1"/>
    </row>
    <row r="1416" spans="32:47" x14ac:dyDescent="0.3">
      <c r="AF1416" s="1"/>
      <c r="AG1416" s="1"/>
      <c r="AH1416" s="1"/>
      <c r="AI1416" s="1"/>
      <c r="AJ1416" s="1"/>
      <c r="AK1416" s="1"/>
      <c r="AL1416" s="1"/>
      <c r="AM1416" s="1"/>
      <c r="AN1416" s="1"/>
      <c r="AO1416" s="1"/>
      <c r="AP1416" s="1"/>
      <c r="AQ1416" s="1"/>
      <c r="AR1416" s="1"/>
      <c r="AS1416" s="14"/>
      <c r="AT1416" s="1"/>
      <c r="AU1416" s="1"/>
    </row>
    <row r="1417" spans="32:47" x14ac:dyDescent="0.3">
      <c r="AF1417" s="1"/>
      <c r="AG1417" s="1"/>
      <c r="AH1417" s="1"/>
      <c r="AI1417" s="1"/>
      <c r="AJ1417" s="1"/>
      <c r="AK1417" s="1"/>
      <c r="AL1417" s="1"/>
      <c r="AM1417" s="1"/>
      <c r="AN1417" s="1"/>
      <c r="AO1417" s="1"/>
      <c r="AP1417" s="1"/>
      <c r="AQ1417" s="1"/>
      <c r="AR1417" s="1"/>
      <c r="AS1417" s="14"/>
      <c r="AT1417" s="1"/>
      <c r="AU1417" s="1"/>
    </row>
    <row r="1418" spans="32:47" x14ac:dyDescent="0.3">
      <c r="AF1418" s="1"/>
      <c r="AG1418" s="1"/>
      <c r="AH1418" s="1"/>
      <c r="AI1418" s="1"/>
      <c r="AJ1418" s="1"/>
      <c r="AK1418" s="1"/>
      <c r="AL1418" s="1"/>
      <c r="AM1418" s="1"/>
      <c r="AN1418" s="1"/>
      <c r="AO1418" s="1"/>
      <c r="AP1418" s="1"/>
      <c r="AQ1418" s="1"/>
      <c r="AR1418" s="1"/>
      <c r="AS1418" s="14"/>
      <c r="AT1418" s="1"/>
      <c r="AU1418" s="1"/>
    </row>
    <row r="1419" spans="32:47" x14ac:dyDescent="0.3">
      <c r="AF1419" s="1"/>
      <c r="AG1419" s="1"/>
      <c r="AH1419" s="1"/>
      <c r="AI1419" s="1"/>
      <c r="AJ1419" s="1"/>
      <c r="AK1419" s="1"/>
      <c r="AL1419" s="1"/>
      <c r="AM1419" s="1"/>
      <c r="AN1419" s="1"/>
      <c r="AO1419" s="1"/>
      <c r="AP1419" s="1"/>
      <c r="AQ1419" s="1"/>
      <c r="AR1419" s="1"/>
      <c r="AS1419" s="14"/>
      <c r="AT1419" s="1"/>
      <c r="AU1419" s="1"/>
    </row>
    <row r="1420" spans="32:47" x14ac:dyDescent="0.3">
      <c r="AF1420" s="1"/>
      <c r="AG1420" s="1"/>
      <c r="AH1420" s="1"/>
      <c r="AI1420" s="1"/>
      <c r="AJ1420" s="1"/>
      <c r="AK1420" s="1"/>
      <c r="AL1420" s="1"/>
      <c r="AM1420" s="1"/>
      <c r="AN1420" s="1"/>
      <c r="AO1420" s="1"/>
      <c r="AP1420" s="1"/>
      <c r="AQ1420" s="1"/>
      <c r="AR1420" s="1"/>
      <c r="AS1420" s="14"/>
      <c r="AT1420" s="1"/>
      <c r="AU1420" s="1"/>
    </row>
    <row r="1421" spans="32:47" x14ac:dyDescent="0.3">
      <c r="AF1421" s="1"/>
      <c r="AG1421" s="1"/>
      <c r="AH1421" s="1"/>
      <c r="AI1421" s="1"/>
      <c r="AJ1421" s="1"/>
      <c r="AK1421" s="1"/>
      <c r="AL1421" s="1"/>
      <c r="AM1421" s="1"/>
      <c r="AN1421" s="1"/>
      <c r="AO1421" s="1"/>
      <c r="AP1421" s="1"/>
      <c r="AQ1421" s="1"/>
      <c r="AR1421" s="1"/>
      <c r="AS1421" s="14"/>
      <c r="AT1421" s="1"/>
      <c r="AU1421" s="1"/>
    </row>
    <row r="1422" spans="32:47" x14ac:dyDescent="0.3">
      <c r="AF1422" s="1"/>
      <c r="AG1422" s="1"/>
      <c r="AH1422" s="1"/>
      <c r="AI1422" s="1"/>
      <c r="AJ1422" s="1"/>
      <c r="AK1422" s="1"/>
      <c r="AL1422" s="1"/>
      <c r="AM1422" s="1"/>
      <c r="AN1422" s="1"/>
      <c r="AO1422" s="1"/>
      <c r="AP1422" s="1"/>
      <c r="AQ1422" s="1"/>
      <c r="AR1422" s="1"/>
      <c r="AS1422" s="14"/>
      <c r="AT1422" s="1"/>
      <c r="AU1422" s="1"/>
    </row>
    <row r="1423" spans="32:47" x14ac:dyDescent="0.3">
      <c r="AF1423" s="1"/>
      <c r="AG1423" s="1"/>
      <c r="AH1423" s="1"/>
      <c r="AI1423" s="1"/>
      <c r="AJ1423" s="1"/>
      <c r="AK1423" s="1"/>
      <c r="AL1423" s="1"/>
      <c r="AM1423" s="1"/>
      <c r="AN1423" s="1"/>
      <c r="AO1423" s="1"/>
      <c r="AP1423" s="1"/>
      <c r="AQ1423" s="1"/>
      <c r="AR1423" s="1"/>
      <c r="AS1423" s="14"/>
      <c r="AT1423" s="1"/>
      <c r="AU1423" s="1"/>
    </row>
    <row r="1424" spans="32:47" x14ac:dyDescent="0.3">
      <c r="AF1424" s="1"/>
      <c r="AG1424" s="1"/>
      <c r="AH1424" s="1"/>
      <c r="AI1424" s="1"/>
      <c r="AJ1424" s="1"/>
      <c r="AK1424" s="1"/>
      <c r="AL1424" s="1"/>
      <c r="AM1424" s="1"/>
      <c r="AN1424" s="1"/>
      <c r="AO1424" s="1"/>
      <c r="AP1424" s="1"/>
      <c r="AQ1424" s="1"/>
      <c r="AR1424" s="1"/>
      <c r="AS1424" s="14"/>
      <c r="AT1424" s="1"/>
      <c r="AU1424" s="1"/>
    </row>
    <row r="1425" spans="32:47" x14ac:dyDescent="0.3">
      <c r="AF1425" s="1"/>
      <c r="AG1425" s="1"/>
      <c r="AH1425" s="1"/>
      <c r="AI1425" s="1"/>
      <c r="AJ1425" s="1"/>
      <c r="AK1425" s="1"/>
      <c r="AL1425" s="1"/>
      <c r="AM1425" s="1"/>
      <c r="AN1425" s="1"/>
      <c r="AO1425" s="1"/>
      <c r="AP1425" s="1"/>
      <c r="AQ1425" s="1"/>
      <c r="AR1425" s="1"/>
      <c r="AS1425" s="14"/>
      <c r="AT1425" s="1"/>
      <c r="AU1425" s="1"/>
    </row>
    <row r="1426" spans="32:47" x14ac:dyDescent="0.3">
      <c r="AF1426" s="1"/>
      <c r="AG1426" s="1"/>
      <c r="AH1426" s="1"/>
      <c r="AI1426" s="1"/>
      <c r="AJ1426" s="1"/>
      <c r="AK1426" s="1"/>
      <c r="AL1426" s="1"/>
      <c r="AM1426" s="1"/>
      <c r="AN1426" s="1"/>
      <c r="AO1426" s="1"/>
      <c r="AP1426" s="1"/>
      <c r="AQ1426" s="1"/>
      <c r="AR1426" s="1"/>
      <c r="AS1426" s="14"/>
      <c r="AT1426" s="1"/>
      <c r="AU1426" s="1"/>
    </row>
    <row r="1427" spans="32:47" x14ac:dyDescent="0.3">
      <c r="AF1427" s="1"/>
      <c r="AG1427" s="1"/>
      <c r="AH1427" s="1"/>
      <c r="AI1427" s="1"/>
      <c r="AJ1427" s="1"/>
      <c r="AK1427" s="1"/>
      <c r="AL1427" s="1"/>
      <c r="AM1427" s="1"/>
      <c r="AN1427" s="1"/>
      <c r="AO1427" s="1"/>
      <c r="AP1427" s="1"/>
      <c r="AQ1427" s="1"/>
      <c r="AR1427" s="1"/>
      <c r="AS1427" s="14"/>
      <c r="AT1427" s="1"/>
      <c r="AU1427" s="1"/>
    </row>
    <row r="1428" spans="32:47" x14ac:dyDescent="0.3">
      <c r="AF1428" s="1"/>
      <c r="AG1428" s="1"/>
      <c r="AH1428" s="1"/>
      <c r="AI1428" s="1"/>
      <c r="AJ1428" s="1"/>
      <c r="AK1428" s="1"/>
      <c r="AL1428" s="1"/>
      <c r="AM1428" s="1"/>
      <c r="AN1428" s="1"/>
      <c r="AO1428" s="1"/>
      <c r="AP1428" s="1"/>
      <c r="AQ1428" s="1"/>
      <c r="AR1428" s="1"/>
      <c r="AS1428" s="14"/>
      <c r="AT1428" s="1"/>
      <c r="AU1428" s="1"/>
    </row>
    <row r="1429" spans="32:47" x14ac:dyDescent="0.3">
      <c r="AF1429" s="1"/>
      <c r="AG1429" s="1"/>
      <c r="AH1429" s="1"/>
      <c r="AI1429" s="1"/>
      <c r="AJ1429" s="1"/>
      <c r="AK1429" s="1"/>
      <c r="AL1429" s="1"/>
      <c r="AM1429" s="1"/>
      <c r="AN1429" s="1"/>
      <c r="AO1429" s="1"/>
      <c r="AP1429" s="1"/>
      <c r="AQ1429" s="1"/>
      <c r="AR1429" s="1"/>
      <c r="AS1429" s="14"/>
      <c r="AT1429" s="1"/>
      <c r="AU1429" s="1"/>
    </row>
    <row r="1430" spans="32:47" x14ac:dyDescent="0.3">
      <c r="AF1430" s="1"/>
      <c r="AG1430" s="1"/>
      <c r="AH1430" s="1"/>
      <c r="AI1430" s="1"/>
      <c r="AJ1430" s="1"/>
      <c r="AK1430" s="1"/>
      <c r="AL1430" s="1"/>
      <c r="AM1430" s="1"/>
      <c r="AN1430" s="1"/>
      <c r="AO1430" s="1"/>
      <c r="AP1430" s="1"/>
      <c r="AQ1430" s="1"/>
      <c r="AR1430" s="1"/>
      <c r="AS1430" s="14"/>
      <c r="AT1430" s="1"/>
      <c r="AU1430" s="1"/>
    </row>
    <row r="1431" spans="32:47" x14ac:dyDescent="0.3">
      <c r="AF1431" s="1"/>
      <c r="AG1431" s="1"/>
      <c r="AH1431" s="1"/>
      <c r="AI1431" s="1"/>
      <c r="AJ1431" s="1"/>
      <c r="AK1431" s="1"/>
      <c r="AL1431" s="1"/>
      <c r="AM1431" s="1"/>
      <c r="AN1431" s="1"/>
      <c r="AO1431" s="1"/>
      <c r="AP1431" s="1"/>
      <c r="AQ1431" s="1"/>
      <c r="AR1431" s="1"/>
      <c r="AS1431" s="14"/>
      <c r="AT1431" s="1"/>
      <c r="AU1431" s="1"/>
    </row>
    <row r="1432" spans="32:47" x14ac:dyDescent="0.3">
      <c r="AF1432" s="1"/>
      <c r="AG1432" s="1"/>
      <c r="AH1432" s="1"/>
      <c r="AI1432" s="1"/>
      <c r="AJ1432" s="1"/>
      <c r="AK1432" s="1"/>
      <c r="AL1432" s="1"/>
      <c r="AM1432" s="1"/>
      <c r="AN1432" s="1"/>
      <c r="AO1432" s="1"/>
      <c r="AP1432" s="1"/>
      <c r="AQ1432" s="1"/>
      <c r="AR1432" s="1"/>
      <c r="AS1432" s="14"/>
      <c r="AT1432" s="1"/>
      <c r="AU1432" s="1"/>
    </row>
    <row r="1433" spans="32:47" x14ac:dyDescent="0.3">
      <c r="AF1433" s="1"/>
      <c r="AG1433" s="1"/>
      <c r="AH1433" s="1"/>
      <c r="AI1433" s="1"/>
      <c r="AJ1433" s="1"/>
      <c r="AK1433" s="1"/>
      <c r="AL1433" s="1"/>
      <c r="AM1433" s="1"/>
      <c r="AN1433" s="1"/>
      <c r="AO1433" s="1"/>
      <c r="AP1433" s="1"/>
      <c r="AQ1433" s="1"/>
      <c r="AR1433" s="1"/>
      <c r="AS1433" s="14"/>
      <c r="AT1433" s="1"/>
      <c r="AU1433" s="1"/>
    </row>
    <row r="1434" spans="32:47" x14ac:dyDescent="0.3">
      <c r="AF1434" s="1"/>
      <c r="AG1434" s="1"/>
      <c r="AH1434" s="1"/>
      <c r="AI1434" s="1"/>
      <c r="AJ1434" s="1"/>
      <c r="AK1434" s="1"/>
      <c r="AL1434" s="1"/>
      <c r="AM1434" s="1"/>
      <c r="AN1434" s="1"/>
      <c r="AO1434" s="1"/>
      <c r="AP1434" s="1"/>
      <c r="AQ1434" s="1"/>
      <c r="AR1434" s="1"/>
      <c r="AS1434" s="14"/>
      <c r="AT1434" s="1"/>
      <c r="AU1434" s="1"/>
    </row>
    <row r="1435" spans="32:47" x14ac:dyDescent="0.3">
      <c r="AF1435" s="1"/>
      <c r="AG1435" s="1"/>
      <c r="AH1435" s="1"/>
      <c r="AI1435" s="1"/>
      <c r="AJ1435" s="1"/>
      <c r="AK1435" s="1"/>
      <c r="AL1435" s="1"/>
      <c r="AM1435" s="1"/>
      <c r="AN1435" s="1"/>
      <c r="AO1435" s="1"/>
      <c r="AP1435" s="1"/>
      <c r="AQ1435" s="1"/>
      <c r="AR1435" s="1"/>
      <c r="AS1435" s="14"/>
      <c r="AT1435" s="1"/>
      <c r="AU1435" s="1"/>
    </row>
    <row r="1436" spans="32:47" x14ac:dyDescent="0.3">
      <c r="AF1436" s="1"/>
      <c r="AG1436" s="1"/>
      <c r="AH1436" s="1"/>
      <c r="AI1436" s="1"/>
      <c r="AJ1436" s="1"/>
      <c r="AK1436" s="1"/>
      <c r="AL1436" s="1"/>
      <c r="AM1436" s="1"/>
      <c r="AN1436" s="1"/>
      <c r="AO1436" s="1"/>
      <c r="AP1436" s="1"/>
      <c r="AQ1436" s="1"/>
      <c r="AR1436" s="1"/>
      <c r="AS1436" s="14"/>
      <c r="AT1436" s="1"/>
      <c r="AU1436" s="1"/>
    </row>
    <row r="1437" spans="32:47" x14ac:dyDescent="0.3">
      <c r="AF1437" s="1"/>
      <c r="AG1437" s="1"/>
      <c r="AH1437" s="1"/>
      <c r="AI1437" s="1"/>
      <c r="AJ1437" s="1"/>
      <c r="AK1437" s="1"/>
      <c r="AL1437" s="1"/>
      <c r="AM1437" s="1"/>
      <c r="AN1437" s="1"/>
      <c r="AO1437" s="1"/>
      <c r="AP1437" s="1"/>
      <c r="AQ1437" s="1"/>
      <c r="AR1437" s="1"/>
      <c r="AS1437" s="14"/>
      <c r="AT1437" s="1"/>
      <c r="AU1437" s="1"/>
    </row>
    <row r="1438" spans="32:47" x14ac:dyDescent="0.3">
      <c r="AF1438" s="1"/>
      <c r="AG1438" s="1"/>
      <c r="AH1438" s="1"/>
      <c r="AI1438" s="1"/>
      <c r="AJ1438" s="1"/>
      <c r="AK1438" s="1"/>
      <c r="AL1438" s="1"/>
      <c r="AM1438" s="1"/>
      <c r="AN1438" s="1"/>
      <c r="AO1438" s="1"/>
      <c r="AP1438" s="1"/>
      <c r="AQ1438" s="1"/>
      <c r="AR1438" s="1"/>
      <c r="AS1438" s="14"/>
      <c r="AT1438" s="1"/>
      <c r="AU1438" s="1"/>
    </row>
    <row r="1439" spans="32:47" x14ac:dyDescent="0.3">
      <c r="AF1439" s="1"/>
      <c r="AG1439" s="1"/>
      <c r="AH1439" s="1"/>
      <c r="AI1439" s="1"/>
      <c r="AJ1439" s="1"/>
      <c r="AK1439" s="1"/>
      <c r="AL1439" s="1"/>
      <c r="AM1439" s="1"/>
      <c r="AN1439" s="1"/>
      <c r="AO1439" s="1"/>
      <c r="AP1439" s="1"/>
      <c r="AQ1439" s="1"/>
      <c r="AR1439" s="1"/>
      <c r="AS1439" s="14"/>
      <c r="AT1439" s="1"/>
      <c r="AU1439" s="1"/>
    </row>
    <row r="1440" spans="32:47" x14ac:dyDescent="0.3">
      <c r="AF1440" s="1"/>
      <c r="AG1440" s="1"/>
      <c r="AH1440" s="1"/>
      <c r="AI1440" s="1"/>
      <c r="AJ1440" s="1"/>
      <c r="AK1440" s="1"/>
      <c r="AL1440" s="1"/>
      <c r="AM1440" s="1"/>
      <c r="AN1440" s="1"/>
      <c r="AO1440" s="1"/>
      <c r="AP1440" s="1"/>
      <c r="AQ1440" s="1"/>
      <c r="AR1440" s="1"/>
      <c r="AS1440" s="14"/>
      <c r="AT1440" s="1"/>
      <c r="AU1440" s="1"/>
    </row>
    <row r="1441" spans="32:47" x14ac:dyDescent="0.3">
      <c r="AF1441" s="1"/>
      <c r="AG1441" s="1"/>
      <c r="AH1441" s="1"/>
      <c r="AI1441" s="1"/>
      <c r="AJ1441" s="1"/>
      <c r="AK1441" s="1"/>
      <c r="AL1441" s="1"/>
      <c r="AM1441" s="1"/>
      <c r="AN1441" s="1"/>
      <c r="AO1441" s="1"/>
      <c r="AP1441" s="1"/>
      <c r="AQ1441" s="1"/>
      <c r="AR1441" s="1"/>
      <c r="AS1441" s="14"/>
      <c r="AT1441" s="1"/>
      <c r="AU1441" s="1"/>
    </row>
    <row r="1442" spans="32:47" x14ac:dyDescent="0.3">
      <c r="AF1442" s="1"/>
      <c r="AG1442" s="1"/>
      <c r="AH1442" s="1"/>
      <c r="AI1442" s="1"/>
      <c r="AJ1442" s="1"/>
      <c r="AK1442" s="1"/>
      <c r="AL1442" s="1"/>
      <c r="AM1442" s="1"/>
      <c r="AN1442" s="1"/>
      <c r="AO1442" s="1"/>
      <c r="AP1442" s="1"/>
      <c r="AQ1442" s="1"/>
      <c r="AR1442" s="1"/>
      <c r="AS1442" s="14"/>
      <c r="AT1442" s="1"/>
      <c r="AU1442" s="1"/>
    </row>
    <row r="1443" spans="32:47" x14ac:dyDescent="0.3">
      <c r="AF1443" s="1"/>
      <c r="AG1443" s="1"/>
      <c r="AH1443" s="1"/>
      <c r="AI1443" s="1"/>
      <c r="AJ1443" s="1"/>
      <c r="AK1443" s="1"/>
      <c r="AL1443" s="1"/>
      <c r="AM1443" s="1"/>
      <c r="AN1443" s="1"/>
      <c r="AO1443" s="1"/>
      <c r="AP1443" s="1"/>
      <c r="AQ1443" s="1"/>
      <c r="AR1443" s="1"/>
      <c r="AS1443" s="14"/>
      <c r="AT1443" s="1"/>
      <c r="AU1443" s="1"/>
    </row>
    <row r="1444" spans="32:47" x14ac:dyDescent="0.3">
      <c r="AF1444" s="1"/>
      <c r="AG1444" s="1"/>
      <c r="AH1444" s="1"/>
      <c r="AI1444" s="1"/>
      <c r="AJ1444" s="1"/>
      <c r="AK1444" s="1"/>
      <c r="AL1444" s="1"/>
      <c r="AM1444" s="1"/>
      <c r="AN1444" s="1"/>
      <c r="AO1444" s="1"/>
      <c r="AP1444" s="1"/>
      <c r="AQ1444" s="1"/>
      <c r="AR1444" s="1"/>
      <c r="AS1444" s="14"/>
      <c r="AT1444" s="1"/>
      <c r="AU1444" s="1"/>
    </row>
    <row r="1445" spans="32:47" x14ac:dyDescent="0.3">
      <c r="AF1445" s="1"/>
      <c r="AG1445" s="1"/>
      <c r="AH1445" s="1"/>
      <c r="AI1445" s="1"/>
      <c r="AJ1445" s="1"/>
      <c r="AK1445" s="1"/>
      <c r="AL1445" s="1"/>
      <c r="AM1445" s="1"/>
      <c r="AN1445" s="1"/>
      <c r="AO1445" s="1"/>
      <c r="AP1445" s="1"/>
      <c r="AQ1445" s="1"/>
      <c r="AR1445" s="1"/>
      <c r="AS1445" s="14"/>
      <c r="AT1445" s="1"/>
      <c r="AU1445" s="1"/>
    </row>
    <row r="1446" spans="32:47" x14ac:dyDescent="0.3">
      <c r="AF1446" s="1"/>
      <c r="AG1446" s="1"/>
      <c r="AH1446" s="1"/>
      <c r="AI1446" s="1"/>
      <c r="AJ1446" s="1"/>
      <c r="AK1446" s="1"/>
      <c r="AL1446" s="1"/>
      <c r="AM1446" s="1"/>
      <c r="AN1446" s="1"/>
      <c r="AO1446" s="1"/>
      <c r="AP1446" s="1"/>
      <c r="AQ1446" s="1"/>
      <c r="AR1446" s="1"/>
      <c r="AS1446" s="14"/>
      <c r="AT1446" s="1"/>
      <c r="AU1446" s="1"/>
    </row>
    <row r="1447" spans="32:47" x14ac:dyDescent="0.3">
      <c r="AF1447" s="1"/>
      <c r="AG1447" s="1"/>
      <c r="AH1447" s="1"/>
      <c r="AI1447" s="1"/>
      <c r="AJ1447" s="1"/>
      <c r="AK1447" s="1"/>
      <c r="AL1447" s="1"/>
      <c r="AM1447" s="1"/>
      <c r="AN1447" s="1"/>
      <c r="AO1447" s="1"/>
      <c r="AP1447" s="1"/>
      <c r="AQ1447" s="1"/>
      <c r="AR1447" s="1"/>
      <c r="AS1447" s="14"/>
      <c r="AT1447" s="1"/>
      <c r="AU1447" s="1"/>
    </row>
    <row r="1448" spans="32:47" x14ac:dyDescent="0.3">
      <c r="AF1448" s="1"/>
      <c r="AG1448" s="1"/>
      <c r="AH1448" s="1"/>
      <c r="AI1448" s="1"/>
      <c r="AJ1448" s="1"/>
      <c r="AK1448" s="1"/>
      <c r="AL1448" s="1"/>
      <c r="AM1448" s="1"/>
      <c r="AN1448" s="1"/>
      <c r="AO1448" s="1"/>
      <c r="AP1448" s="1"/>
      <c r="AQ1448" s="1"/>
      <c r="AR1448" s="1"/>
      <c r="AS1448" s="14"/>
      <c r="AT1448" s="1"/>
      <c r="AU1448" s="1"/>
    </row>
    <row r="1449" spans="32:47" x14ac:dyDescent="0.3">
      <c r="AF1449" s="1"/>
      <c r="AG1449" s="1"/>
      <c r="AH1449" s="1"/>
      <c r="AI1449" s="1"/>
      <c r="AJ1449" s="1"/>
      <c r="AK1449" s="1"/>
      <c r="AL1449" s="1"/>
      <c r="AM1449" s="1"/>
      <c r="AN1449" s="1"/>
      <c r="AO1449" s="1"/>
      <c r="AP1449" s="1"/>
      <c r="AQ1449" s="1"/>
      <c r="AR1449" s="1"/>
      <c r="AS1449" s="14"/>
      <c r="AT1449" s="1"/>
      <c r="AU1449" s="1"/>
    </row>
    <row r="1450" spans="32:47" x14ac:dyDescent="0.3">
      <c r="AF1450" s="1"/>
      <c r="AG1450" s="1"/>
      <c r="AH1450" s="1"/>
      <c r="AI1450" s="1"/>
      <c r="AJ1450" s="1"/>
      <c r="AK1450" s="1"/>
      <c r="AL1450" s="1"/>
      <c r="AM1450" s="1"/>
      <c r="AN1450" s="1"/>
      <c r="AO1450" s="1"/>
      <c r="AP1450" s="1"/>
      <c r="AQ1450" s="1"/>
      <c r="AR1450" s="1"/>
      <c r="AS1450" s="14"/>
      <c r="AT1450" s="1"/>
      <c r="AU1450" s="1"/>
    </row>
    <row r="1451" spans="32:47" x14ac:dyDescent="0.3">
      <c r="AF1451" s="1"/>
      <c r="AG1451" s="1"/>
      <c r="AH1451" s="1"/>
      <c r="AI1451" s="1"/>
      <c r="AJ1451" s="1"/>
      <c r="AK1451" s="1"/>
      <c r="AL1451" s="1"/>
      <c r="AM1451" s="1"/>
      <c r="AN1451" s="1"/>
      <c r="AO1451" s="1"/>
      <c r="AP1451" s="1"/>
      <c r="AQ1451" s="1"/>
      <c r="AR1451" s="1"/>
      <c r="AS1451" s="14"/>
      <c r="AT1451" s="1"/>
      <c r="AU1451" s="1"/>
    </row>
    <row r="1452" spans="32:47" x14ac:dyDescent="0.3">
      <c r="AF1452" s="1"/>
      <c r="AG1452" s="1"/>
      <c r="AH1452" s="1"/>
      <c r="AI1452" s="1"/>
      <c r="AJ1452" s="1"/>
      <c r="AK1452" s="1"/>
      <c r="AL1452" s="1"/>
      <c r="AM1452" s="1"/>
      <c r="AN1452" s="1"/>
      <c r="AO1452" s="1"/>
      <c r="AP1452" s="1"/>
      <c r="AQ1452" s="1"/>
      <c r="AR1452" s="1"/>
      <c r="AS1452" s="14"/>
      <c r="AT1452" s="1"/>
      <c r="AU1452" s="1"/>
    </row>
    <row r="1453" spans="32:47" x14ac:dyDescent="0.3">
      <c r="AF1453" s="1"/>
      <c r="AG1453" s="1"/>
      <c r="AH1453" s="1"/>
      <c r="AI1453" s="1"/>
      <c r="AJ1453" s="1"/>
      <c r="AK1453" s="1"/>
      <c r="AL1453" s="1"/>
      <c r="AM1453" s="1"/>
      <c r="AN1453" s="1"/>
      <c r="AO1453" s="1"/>
      <c r="AP1453" s="1"/>
      <c r="AQ1453" s="1"/>
      <c r="AR1453" s="1"/>
      <c r="AS1453" s="14"/>
      <c r="AT1453" s="1"/>
      <c r="AU1453" s="1"/>
    </row>
    <row r="1454" spans="32:47" x14ac:dyDescent="0.3">
      <c r="AF1454" s="1"/>
      <c r="AG1454" s="1"/>
      <c r="AH1454" s="1"/>
      <c r="AI1454" s="1"/>
      <c r="AJ1454" s="1"/>
      <c r="AK1454" s="1"/>
      <c r="AL1454" s="1"/>
      <c r="AM1454" s="1"/>
      <c r="AN1454" s="1"/>
      <c r="AO1454" s="1"/>
      <c r="AP1454" s="1"/>
      <c r="AQ1454" s="1"/>
      <c r="AR1454" s="1"/>
      <c r="AS1454" s="14"/>
      <c r="AT1454" s="1"/>
      <c r="AU1454" s="1"/>
    </row>
    <row r="1455" spans="32:47" x14ac:dyDescent="0.3">
      <c r="AF1455" s="1"/>
      <c r="AG1455" s="1"/>
      <c r="AH1455" s="1"/>
      <c r="AI1455" s="1"/>
      <c r="AJ1455" s="1"/>
      <c r="AK1455" s="1"/>
      <c r="AL1455" s="1"/>
      <c r="AM1455" s="1"/>
      <c r="AN1455" s="1"/>
      <c r="AO1455" s="1"/>
      <c r="AP1455" s="1"/>
      <c r="AQ1455" s="1"/>
      <c r="AR1455" s="1"/>
      <c r="AS1455" s="14"/>
      <c r="AT1455" s="1"/>
      <c r="AU1455" s="1"/>
    </row>
    <row r="1456" spans="32:47" x14ac:dyDescent="0.3">
      <c r="AF1456" s="1"/>
      <c r="AG1456" s="1"/>
      <c r="AH1456" s="1"/>
      <c r="AI1456" s="1"/>
      <c r="AJ1456" s="1"/>
      <c r="AK1456" s="1"/>
      <c r="AL1456" s="1"/>
      <c r="AM1456" s="1"/>
      <c r="AN1456" s="1"/>
      <c r="AO1456" s="1"/>
      <c r="AP1456" s="1"/>
      <c r="AQ1456" s="1"/>
      <c r="AR1456" s="1"/>
      <c r="AS1456" s="14"/>
      <c r="AT1456" s="1"/>
      <c r="AU1456" s="1"/>
    </row>
    <row r="1457" spans="32:47" x14ac:dyDescent="0.3">
      <c r="AF1457" s="1"/>
      <c r="AG1457" s="1"/>
      <c r="AH1457" s="1"/>
      <c r="AI1457" s="1"/>
      <c r="AJ1457" s="1"/>
      <c r="AK1457" s="1"/>
      <c r="AL1457" s="1"/>
      <c r="AM1457" s="1"/>
      <c r="AN1457" s="1"/>
      <c r="AO1457" s="1"/>
      <c r="AP1457" s="1"/>
      <c r="AQ1457" s="1"/>
      <c r="AR1457" s="1"/>
      <c r="AS1457" s="14"/>
      <c r="AT1457" s="1"/>
      <c r="AU1457" s="1"/>
    </row>
    <row r="1458" spans="32:47" x14ac:dyDescent="0.3">
      <c r="AF1458" s="1"/>
      <c r="AG1458" s="1"/>
      <c r="AH1458" s="1"/>
      <c r="AI1458" s="1"/>
      <c r="AJ1458" s="1"/>
      <c r="AK1458" s="1"/>
      <c r="AL1458" s="1"/>
      <c r="AM1458" s="1"/>
      <c r="AN1458" s="1"/>
      <c r="AO1458" s="1"/>
      <c r="AP1458" s="1"/>
      <c r="AQ1458" s="1"/>
      <c r="AR1458" s="1"/>
      <c r="AS1458" s="14"/>
      <c r="AT1458" s="1"/>
      <c r="AU1458" s="1"/>
    </row>
    <row r="1459" spans="32:47" x14ac:dyDescent="0.3">
      <c r="AF1459" s="1"/>
      <c r="AG1459" s="1"/>
      <c r="AH1459" s="1"/>
      <c r="AI1459" s="1"/>
      <c r="AJ1459" s="1"/>
      <c r="AK1459" s="1"/>
      <c r="AL1459" s="1"/>
      <c r="AM1459" s="1"/>
      <c r="AN1459" s="1"/>
      <c r="AO1459" s="1"/>
      <c r="AP1459" s="1"/>
      <c r="AQ1459" s="1"/>
      <c r="AR1459" s="1"/>
      <c r="AS1459" s="14"/>
      <c r="AT1459" s="1"/>
      <c r="AU1459" s="1"/>
    </row>
    <row r="1460" spans="32:47" x14ac:dyDescent="0.3">
      <c r="AF1460" s="1"/>
      <c r="AG1460" s="1"/>
      <c r="AH1460" s="1"/>
      <c r="AI1460" s="1"/>
      <c r="AJ1460" s="1"/>
      <c r="AK1460" s="1"/>
      <c r="AL1460" s="1"/>
      <c r="AM1460" s="1"/>
      <c r="AN1460" s="1"/>
      <c r="AO1460" s="1"/>
      <c r="AP1460" s="1"/>
      <c r="AQ1460" s="1"/>
      <c r="AR1460" s="1"/>
      <c r="AS1460" s="14"/>
      <c r="AT1460" s="1"/>
      <c r="AU1460" s="1"/>
    </row>
    <row r="1461" spans="32:47" x14ac:dyDescent="0.3">
      <c r="AF1461" s="1"/>
      <c r="AG1461" s="1"/>
      <c r="AH1461" s="1"/>
      <c r="AI1461" s="1"/>
      <c r="AJ1461" s="1"/>
      <c r="AK1461" s="1"/>
      <c r="AL1461" s="1"/>
      <c r="AM1461" s="1"/>
      <c r="AN1461" s="1"/>
      <c r="AO1461" s="1"/>
      <c r="AP1461" s="1"/>
      <c r="AQ1461" s="1"/>
      <c r="AR1461" s="1"/>
      <c r="AS1461" s="14"/>
      <c r="AT1461" s="1"/>
      <c r="AU1461" s="1"/>
    </row>
    <row r="1462" spans="32:47" x14ac:dyDescent="0.3">
      <c r="AF1462" s="1"/>
      <c r="AG1462" s="1"/>
      <c r="AH1462" s="1"/>
      <c r="AI1462" s="1"/>
      <c r="AJ1462" s="1"/>
      <c r="AK1462" s="1"/>
      <c r="AL1462" s="1"/>
      <c r="AM1462" s="1"/>
      <c r="AN1462" s="1"/>
      <c r="AO1462" s="1"/>
      <c r="AP1462" s="1"/>
      <c r="AQ1462" s="1"/>
      <c r="AR1462" s="1"/>
      <c r="AS1462" s="14"/>
      <c r="AT1462" s="1"/>
      <c r="AU1462" s="1"/>
    </row>
    <row r="1463" spans="32:47" x14ac:dyDescent="0.3">
      <c r="AF1463" s="1"/>
      <c r="AG1463" s="1"/>
      <c r="AH1463" s="1"/>
      <c r="AI1463" s="1"/>
      <c r="AJ1463" s="1"/>
      <c r="AK1463" s="1"/>
      <c r="AL1463" s="1"/>
      <c r="AM1463" s="1"/>
      <c r="AN1463" s="1"/>
      <c r="AO1463" s="1"/>
      <c r="AP1463" s="1"/>
      <c r="AQ1463" s="1"/>
      <c r="AR1463" s="1"/>
      <c r="AS1463" s="14"/>
      <c r="AT1463" s="1"/>
      <c r="AU1463" s="1"/>
    </row>
    <row r="1464" spans="32:47" x14ac:dyDescent="0.3">
      <c r="AF1464" s="1"/>
      <c r="AG1464" s="1"/>
      <c r="AH1464" s="1"/>
      <c r="AI1464" s="1"/>
      <c r="AJ1464" s="1"/>
      <c r="AK1464" s="1"/>
      <c r="AL1464" s="1"/>
      <c r="AM1464" s="1"/>
      <c r="AN1464" s="1"/>
      <c r="AO1464" s="1"/>
      <c r="AP1464" s="1"/>
      <c r="AQ1464" s="1"/>
      <c r="AR1464" s="1"/>
      <c r="AS1464" s="14"/>
      <c r="AT1464" s="1"/>
      <c r="AU1464" s="1"/>
    </row>
    <row r="1465" spans="32:47" x14ac:dyDescent="0.3">
      <c r="AF1465" s="1"/>
      <c r="AG1465" s="1"/>
      <c r="AH1465" s="1"/>
      <c r="AI1465" s="1"/>
      <c r="AJ1465" s="1"/>
      <c r="AK1465" s="1"/>
      <c r="AL1465" s="1"/>
      <c r="AM1465" s="1"/>
      <c r="AN1465" s="1"/>
      <c r="AO1465" s="1"/>
      <c r="AP1465" s="1"/>
      <c r="AQ1465" s="1"/>
      <c r="AR1465" s="1"/>
      <c r="AS1465" s="14"/>
      <c r="AT1465" s="1"/>
      <c r="AU1465" s="1"/>
    </row>
    <row r="1466" spans="32:47" x14ac:dyDescent="0.3">
      <c r="AF1466" s="1"/>
      <c r="AG1466" s="1"/>
      <c r="AH1466" s="1"/>
      <c r="AI1466" s="1"/>
      <c r="AJ1466" s="1"/>
      <c r="AK1466" s="1"/>
      <c r="AL1466" s="1"/>
      <c r="AM1466" s="1"/>
      <c r="AN1466" s="1"/>
      <c r="AO1466" s="1"/>
      <c r="AP1466" s="1"/>
      <c r="AQ1466" s="1"/>
      <c r="AR1466" s="1"/>
      <c r="AS1466" s="14"/>
      <c r="AT1466" s="1"/>
      <c r="AU1466" s="1"/>
    </row>
    <row r="1467" spans="32:47" x14ac:dyDescent="0.3">
      <c r="AF1467" s="1"/>
      <c r="AG1467" s="1"/>
      <c r="AH1467" s="1"/>
      <c r="AI1467" s="1"/>
      <c r="AJ1467" s="1"/>
      <c r="AK1467" s="1"/>
      <c r="AL1467" s="1"/>
      <c r="AM1467" s="1"/>
      <c r="AN1467" s="1"/>
      <c r="AO1467" s="1"/>
      <c r="AP1467" s="1"/>
      <c r="AQ1467" s="1"/>
      <c r="AR1467" s="1"/>
      <c r="AS1467" s="14"/>
      <c r="AT1467" s="1"/>
      <c r="AU1467" s="1"/>
    </row>
    <row r="1468" spans="32:47" x14ac:dyDescent="0.3">
      <c r="AF1468" s="1"/>
      <c r="AG1468" s="1"/>
      <c r="AH1468" s="1"/>
      <c r="AI1468" s="1"/>
      <c r="AJ1468" s="1"/>
      <c r="AK1468" s="1"/>
      <c r="AL1468" s="1"/>
      <c r="AM1468" s="1"/>
      <c r="AN1468" s="1"/>
      <c r="AO1468" s="1"/>
      <c r="AP1468" s="1"/>
      <c r="AQ1468" s="1"/>
      <c r="AR1468" s="1"/>
      <c r="AS1468" s="14"/>
      <c r="AT1468" s="1"/>
      <c r="AU1468" s="1"/>
    </row>
    <row r="1469" spans="32:47" x14ac:dyDescent="0.3">
      <c r="AF1469" s="1"/>
      <c r="AG1469" s="1"/>
      <c r="AH1469" s="1"/>
      <c r="AI1469" s="1"/>
      <c r="AJ1469" s="1"/>
      <c r="AK1469" s="1"/>
      <c r="AL1469" s="1"/>
      <c r="AM1469" s="1"/>
      <c r="AN1469" s="1"/>
      <c r="AO1469" s="1"/>
      <c r="AP1469" s="1"/>
      <c r="AQ1469" s="1"/>
      <c r="AR1469" s="1"/>
      <c r="AS1469" s="14"/>
      <c r="AT1469" s="1"/>
      <c r="AU1469" s="1"/>
    </row>
    <row r="1470" spans="32:47" x14ac:dyDescent="0.3">
      <c r="AF1470" s="1"/>
      <c r="AG1470" s="1"/>
      <c r="AH1470" s="1"/>
      <c r="AI1470" s="1"/>
      <c r="AJ1470" s="1"/>
      <c r="AK1470" s="1"/>
      <c r="AL1470" s="1"/>
      <c r="AM1470" s="1"/>
      <c r="AN1470" s="1"/>
      <c r="AO1470" s="1"/>
      <c r="AP1470" s="1"/>
      <c r="AQ1470" s="1"/>
      <c r="AR1470" s="1"/>
      <c r="AS1470" s="14"/>
      <c r="AT1470" s="1"/>
      <c r="AU1470" s="1"/>
    </row>
    <row r="1471" spans="32:47" x14ac:dyDescent="0.3">
      <c r="AF1471" s="1"/>
      <c r="AG1471" s="1"/>
      <c r="AH1471" s="1"/>
      <c r="AI1471" s="1"/>
      <c r="AJ1471" s="1"/>
      <c r="AK1471" s="1"/>
      <c r="AL1471" s="1"/>
      <c r="AM1471" s="1"/>
      <c r="AN1471" s="1"/>
      <c r="AO1471" s="1"/>
      <c r="AP1471" s="1"/>
      <c r="AQ1471" s="1"/>
      <c r="AR1471" s="1"/>
      <c r="AS1471" s="14"/>
      <c r="AT1471" s="1"/>
      <c r="AU1471" s="1"/>
    </row>
    <row r="1472" spans="32:47" x14ac:dyDescent="0.3">
      <c r="AF1472" s="1"/>
      <c r="AG1472" s="1"/>
      <c r="AH1472" s="1"/>
      <c r="AI1472" s="1"/>
      <c r="AJ1472" s="1"/>
      <c r="AK1472" s="1"/>
      <c r="AL1472" s="1"/>
      <c r="AM1472" s="1"/>
      <c r="AN1472" s="1"/>
      <c r="AO1472" s="1"/>
      <c r="AP1472" s="1"/>
      <c r="AQ1472" s="1"/>
      <c r="AR1472" s="1"/>
      <c r="AS1472" s="14"/>
      <c r="AT1472" s="1"/>
      <c r="AU1472" s="1"/>
    </row>
    <row r="1473" spans="32:47" x14ac:dyDescent="0.3">
      <c r="AF1473" s="1"/>
      <c r="AG1473" s="1"/>
      <c r="AH1473" s="1"/>
      <c r="AI1473" s="1"/>
      <c r="AJ1473" s="1"/>
      <c r="AK1473" s="1"/>
      <c r="AL1473" s="1"/>
      <c r="AM1473" s="1"/>
      <c r="AN1473" s="1"/>
      <c r="AO1473" s="1"/>
      <c r="AP1473" s="1"/>
      <c r="AQ1473" s="1"/>
      <c r="AR1473" s="1"/>
      <c r="AS1473" s="14"/>
      <c r="AT1473" s="1"/>
      <c r="AU1473" s="1"/>
    </row>
    <row r="1474" spans="32:47" x14ac:dyDescent="0.3">
      <c r="AF1474" s="1"/>
      <c r="AG1474" s="1"/>
      <c r="AH1474" s="1"/>
      <c r="AI1474" s="1"/>
      <c r="AJ1474" s="1"/>
      <c r="AK1474" s="1"/>
      <c r="AL1474" s="1"/>
      <c r="AM1474" s="1"/>
      <c r="AN1474" s="1"/>
      <c r="AO1474" s="1"/>
      <c r="AP1474" s="1"/>
      <c r="AQ1474" s="1"/>
      <c r="AR1474" s="1"/>
      <c r="AS1474" s="14"/>
      <c r="AT1474" s="1"/>
      <c r="AU1474" s="1"/>
    </row>
    <row r="1475" spans="32:47" x14ac:dyDescent="0.3">
      <c r="AF1475" s="1"/>
      <c r="AG1475" s="1"/>
      <c r="AH1475" s="1"/>
      <c r="AI1475" s="1"/>
      <c r="AJ1475" s="1"/>
      <c r="AK1475" s="1"/>
      <c r="AL1475" s="1"/>
      <c r="AM1475" s="1"/>
      <c r="AN1475" s="1"/>
      <c r="AO1475" s="1"/>
      <c r="AP1475" s="1"/>
      <c r="AQ1475" s="1"/>
      <c r="AR1475" s="1"/>
      <c r="AS1475" s="14"/>
      <c r="AT1475" s="1"/>
      <c r="AU1475" s="1"/>
    </row>
    <row r="1476" spans="32:47" x14ac:dyDescent="0.3">
      <c r="AF1476" s="1"/>
      <c r="AG1476" s="1"/>
      <c r="AH1476" s="1"/>
      <c r="AI1476" s="1"/>
      <c r="AJ1476" s="1"/>
      <c r="AK1476" s="1"/>
      <c r="AL1476" s="1"/>
      <c r="AM1476" s="1"/>
      <c r="AN1476" s="1"/>
      <c r="AO1476" s="1"/>
      <c r="AP1476" s="1"/>
      <c r="AQ1476" s="1"/>
      <c r="AR1476" s="1"/>
      <c r="AS1476" s="14"/>
      <c r="AT1476" s="1"/>
      <c r="AU1476" s="1"/>
    </row>
    <row r="1477" spans="32:47" x14ac:dyDescent="0.3">
      <c r="AF1477" s="1"/>
      <c r="AG1477" s="1"/>
      <c r="AH1477" s="1"/>
      <c r="AI1477" s="1"/>
      <c r="AJ1477" s="1"/>
      <c r="AK1477" s="1"/>
      <c r="AL1477" s="1"/>
      <c r="AM1477" s="1"/>
      <c r="AN1477" s="1"/>
      <c r="AO1477" s="1"/>
      <c r="AP1477" s="1"/>
      <c r="AQ1477" s="1"/>
      <c r="AR1477" s="1"/>
      <c r="AS1477" s="14"/>
      <c r="AT1477" s="1"/>
      <c r="AU1477" s="1"/>
    </row>
    <row r="1478" spans="32:47" x14ac:dyDescent="0.3">
      <c r="AF1478" s="1"/>
      <c r="AG1478" s="1"/>
      <c r="AH1478" s="1"/>
      <c r="AI1478" s="1"/>
      <c r="AJ1478" s="1"/>
      <c r="AK1478" s="1"/>
      <c r="AL1478" s="1"/>
      <c r="AM1478" s="1"/>
      <c r="AN1478" s="1"/>
      <c r="AO1478" s="1"/>
      <c r="AP1478" s="1"/>
      <c r="AQ1478" s="1"/>
      <c r="AR1478" s="1"/>
      <c r="AS1478" s="14"/>
      <c r="AT1478" s="1"/>
      <c r="AU1478" s="1"/>
    </row>
    <row r="1479" spans="32:47" x14ac:dyDescent="0.3">
      <c r="AF1479" s="1"/>
      <c r="AG1479" s="1"/>
      <c r="AH1479" s="1"/>
      <c r="AI1479" s="1"/>
      <c r="AJ1479" s="1"/>
      <c r="AK1479" s="1"/>
      <c r="AL1479" s="1"/>
      <c r="AM1479" s="1"/>
      <c r="AN1479" s="1"/>
      <c r="AO1479" s="1"/>
      <c r="AP1479" s="1"/>
      <c r="AQ1479" s="1"/>
      <c r="AR1479" s="1"/>
      <c r="AS1479" s="14"/>
      <c r="AT1479" s="1"/>
      <c r="AU1479" s="1"/>
    </row>
    <row r="1480" spans="32:47" x14ac:dyDescent="0.3">
      <c r="AF1480" s="1"/>
      <c r="AG1480" s="1"/>
      <c r="AH1480" s="1"/>
      <c r="AI1480" s="1"/>
      <c r="AJ1480" s="1"/>
      <c r="AK1480" s="1"/>
      <c r="AL1480" s="1"/>
      <c r="AM1480" s="1"/>
      <c r="AN1480" s="1"/>
      <c r="AO1480" s="1"/>
      <c r="AP1480" s="1"/>
      <c r="AQ1480" s="1"/>
      <c r="AR1480" s="1"/>
      <c r="AS1480" s="14"/>
      <c r="AT1480" s="1"/>
      <c r="AU1480" s="1"/>
    </row>
    <row r="1481" spans="32:47" x14ac:dyDescent="0.3">
      <c r="AF1481" s="1"/>
      <c r="AG1481" s="1"/>
      <c r="AH1481" s="1"/>
      <c r="AI1481" s="1"/>
      <c r="AJ1481" s="1"/>
      <c r="AK1481" s="1"/>
      <c r="AL1481" s="1"/>
      <c r="AM1481" s="1"/>
      <c r="AN1481" s="1"/>
      <c r="AO1481" s="1"/>
      <c r="AP1481" s="1"/>
      <c r="AQ1481" s="1"/>
      <c r="AR1481" s="1"/>
      <c r="AS1481" s="14"/>
      <c r="AT1481" s="1"/>
      <c r="AU1481" s="1"/>
    </row>
    <row r="1482" spans="32:47" x14ac:dyDescent="0.3">
      <c r="AF1482" s="1"/>
      <c r="AG1482" s="1"/>
      <c r="AH1482" s="1"/>
      <c r="AI1482" s="1"/>
      <c r="AJ1482" s="1"/>
      <c r="AK1482" s="1"/>
      <c r="AL1482" s="1"/>
      <c r="AM1482" s="1"/>
      <c r="AN1482" s="1"/>
      <c r="AO1482" s="1"/>
      <c r="AP1482" s="1"/>
      <c r="AQ1482" s="1"/>
      <c r="AR1482" s="1"/>
      <c r="AS1482" s="14"/>
      <c r="AT1482" s="1"/>
      <c r="AU1482" s="1"/>
    </row>
    <row r="1483" spans="32:47" x14ac:dyDescent="0.3">
      <c r="AF1483" s="1"/>
      <c r="AG1483" s="1"/>
      <c r="AH1483" s="1"/>
      <c r="AI1483" s="1"/>
      <c r="AJ1483" s="1"/>
      <c r="AK1483" s="1"/>
      <c r="AL1483" s="1"/>
      <c r="AM1483" s="1"/>
      <c r="AN1483" s="1"/>
      <c r="AO1483" s="1"/>
      <c r="AP1483" s="1"/>
      <c r="AQ1483" s="1"/>
      <c r="AR1483" s="1"/>
      <c r="AS1483" s="14"/>
      <c r="AT1483" s="1"/>
      <c r="AU1483" s="1"/>
    </row>
    <row r="1484" spans="32:47" x14ac:dyDescent="0.3">
      <c r="AF1484" s="1"/>
      <c r="AG1484" s="1"/>
      <c r="AH1484" s="1"/>
      <c r="AI1484" s="1"/>
      <c r="AJ1484" s="1"/>
      <c r="AK1484" s="1"/>
      <c r="AL1484" s="1"/>
      <c r="AM1484" s="1"/>
      <c r="AN1484" s="1"/>
      <c r="AO1484" s="1"/>
      <c r="AP1484" s="1"/>
      <c r="AQ1484" s="1"/>
      <c r="AR1484" s="1"/>
      <c r="AS1484" s="14"/>
      <c r="AT1484" s="1"/>
      <c r="AU1484" s="1"/>
    </row>
    <row r="1485" spans="32:47" x14ac:dyDescent="0.3">
      <c r="AF1485" s="1"/>
      <c r="AG1485" s="1"/>
      <c r="AH1485" s="1"/>
      <c r="AI1485" s="1"/>
      <c r="AJ1485" s="1"/>
      <c r="AK1485" s="1"/>
      <c r="AL1485" s="1"/>
      <c r="AM1485" s="1"/>
      <c r="AN1485" s="1"/>
      <c r="AO1485" s="1"/>
      <c r="AP1485" s="1"/>
      <c r="AQ1485" s="1"/>
      <c r="AR1485" s="1"/>
      <c r="AS1485" s="14"/>
      <c r="AT1485" s="1"/>
      <c r="AU1485" s="1"/>
    </row>
    <row r="1486" spans="32:47" x14ac:dyDescent="0.3">
      <c r="AF1486" s="1"/>
      <c r="AG1486" s="1"/>
      <c r="AH1486" s="1"/>
      <c r="AI1486" s="1"/>
      <c r="AJ1486" s="1"/>
      <c r="AK1486" s="1"/>
      <c r="AL1486" s="1"/>
      <c r="AM1486" s="1"/>
      <c r="AN1486" s="1"/>
      <c r="AO1486" s="1"/>
      <c r="AP1486" s="1"/>
      <c r="AQ1486" s="1"/>
      <c r="AR1486" s="1"/>
      <c r="AS1486" s="14"/>
      <c r="AT1486" s="1"/>
      <c r="AU1486" s="1"/>
    </row>
    <row r="1487" spans="32:47" x14ac:dyDescent="0.3">
      <c r="AF1487" s="1"/>
      <c r="AG1487" s="1"/>
      <c r="AH1487" s="1"/>
      <c r="AI1487" s="1"/>
      <c r="AJ1487" s="1"/>
      <c r="AK1487" s="1"/>
      <c r="AL1487" s="1"/>
      <c r="AM1487" s="1"/>
      <c r="AN1487" s="1"/>
      <c r="AO1487" s="1"/>
      <c r="AP1487" s="1"/>
      <c r="AQ1487" s="1"/>
      <c r="AR1487" s="1"/>
      <c r="AS1487" s="14"/>
      <c r="AT1487" s="1"/>
      <c r="AU1487" s="1"/>
    </row>
    <row r="1488" spans="32:47" x14ac:dyDescent="0.3">
      <c r="AF1488" s="1"/>
      <c r="AG1488" s="1"/>
      <c r="AH1488" s="1"/>
      <c r="AI1488" s="1"/>
      <c r="AJ1488" s="1"/>
      <c r="AK1488" s="1"/>
      <c r="AL1488" s="1"/>
      <c r="AM1488" s="1"/>
      <c r="AN1488" s="1"/>
      <c r="AO1488" s="1"/>
      <c r="AP1488" s="1"/>
      <c r="AQ1488" s="1"/>
      <c r="AR1488" s="1"/>
      <c r="AS1488" s="14"/>
      <c r="AT1488" s="1"/>
      <c r="AU1488" s="1"/>
    </row>
    <row r="1489" spans="32:47" x14ac:dyDescent="0.3">
      <c r="AF1489" s="1"/>
      <c r="AG1489" s="1"/>
      <c r="AH1489" s="1"/>
      <c r="AI1489" s="1"/>
      <c r="AJ1489" s="1"/>
      <c r="AK1489" s="1"/>
      <c r="AL1489" s="1"/>
      <c r="AM1489" s="1"/>
      <c r="AN1489" s="1"/>
      <c r="AO1489" s="1"/>
      <c r="AP1489" s="1"/>
      <c r="AQ1489" s="1"/>
      <c r="AR1489" s="1"/>
      <c r="AS1489" s="14"/>
      <c r="AT1489" s="1"/>
      <c r="AU1489" s="1"/>
    </row>
    <row r="1490" spans="32:47" x14ac:dyDescent="0.3">
      <c r="AF1490" s="1"/>
      <c r="AG1490" s="1"/>
      <c r="AH1490" s="1"/>
      <c r="AI1490" s="1"/>
      <c r="AJ1490" s="1"/>
      <c r="AK1490" s="1"/>
      <c r="AL1490" s="1"/>
      <c r="AM1490" s="1"/>
      <c r="AN1490" s="1"/>
      <c r="AO1490" s="1"/>
      <c r="AP1490" s="1"/>
      <c r="AQ1490" s="1"/>
      <c r="AR1490" s="1"/>
      <c r="AS1490" s="14"/>
      <c r="AT1490" s="1"/>
      <c r="AU1490" s="1"/>
    </row>
    <row r="1491" spans="32:47" x14ac:dyDescent="0.3">
      <c r="AF1491" s="1"/>
      <c r="AG1491" s="1"/>
      <c r="AH1491" s="1"/>
      <c r="AI1491" s="1"/>
      <c r="AJ1491" s="1"/>
      <c r="AK1491" s="1"/>
      <c r="AL1491" s="1"/>
      <c r="AM1491" s="1"/>
      <c r="AN1491" s="1"/>
      <c r="AO1491" s="1"/>
      <c r="AP1491" s="1"/>
      <c r="AQ1491" s="1"/>
      <c r="AR1491" s="1"/>
      <c r="AS1491" s="14"/>
      <c r="AT1491" s="1"/>
      <c r="AU1491" s="1"/>
    </row>
    <row r="1492" spans="32:47" x14ac:dyDescent="0.3">
      <c r="AF1492" s="1"/>
      <c r="AG1492" s="1"/>
      <c r="AH1492" s="1"/>
      <c r="AI1492" s="1"/>
      <c r="AJ1492" s="1"/>
      <c r="AK1492" s="1"/>
      <c r="AL1492" s="1"/>
      <c r="AM1492" s="1"/>
      <c r="AN1492" s="1"/>
      <c r="AO1492" s="1"/>
      <c r="AP1492" s="1"/>
      <c r="AQ1492" s="1"/>
      <c r="AR1492" s="1"/>
      <c r="AS1492" s="14"/>
      <c r="AT1492" s="1"/>
      <c r="AU1492" s="1"/>
    </row>
    <row r="1493" spans="32:47" x14ac:dyDescent="0.3">
      <c r="AF1493" s="1"/>
      <c r="AG1493" s="1"/>
      <c r="AH1493" s="1"/>
      <c r="AI1493" s="1"/>
      <c r="AJ1493" s="1"/>
      <c r="AK1493" s="1"/>
      <c r="AL1493" s="1"/>
      <c r="AM1493" s="1"/>
      <c r="AN1493" s="1"/>
      <c r="AO1493" s="1"/>
      <c r="AP1493" s="1"/>
      <c r="AQ1493" s="1"/>
      <c r="AR1493" s="1"/>
      <c r="AS1493" s="14"/>
      <c r="AT1493" s="1"/>
      <c r="AU1493" s="1"/>
    </row>
    <row r="1494" spans="32:47" x14ac:dyDescent="0.3">
      <c r="AF1494" s="1"/>
      <c r="AG1494" s="1"/>
      <c r="AH1494" s="1"/>
      <c r="AI1494" s="1"/>
      <c r="AJ1494" s="1"/>
      <c r="AK1494" s="1"/>
      <c r="AL1494" s="1"/>
      <c r="AM1494" s="1"/>
      <c r="AN1494" s="1"/>
      <c r="AO1494" s="1"/>
      <c r="AP1494" s="1"/>
      <c r="AQ1494" s="1"/>
      <c r="AR1494" s="1"/>
      <c r="AS1494" s="14"/>
      <c r="AT1494" s="1"/>
      <c r="AU1494" s="1"/>
    </row>
    <row r="1495" spans="32:47" x14ac:dyDescent="0.3">
      <c r="AF1495" s="1"/>
      <c r="AG1495" s="1"/>
      <c r="AH1495" s="1"/>
      <c r="AI1495" s="1"/>
      <c r="AJ1495" s="1"/>
      <c r="AK1495" s="1"/>
      <c r="AL1495" s="1"/>
      <c r="AM1495" s="1"/>
      <c r="AN1495" s="1"/>
      <c r="AO1495" s="1"/>
      <c r="AP1495" s="1"/>
      <c r="AQ1495" s="1"/>
      <c r="AR1495" s="1"/>
      <c r="AS1495" s="14"/>
      <c r="AT1495" s="1"/>
      <c r="AU1495" s="1"/>
    </row>
    <row r="1496" spans="32:47" x14ac:dyDescent="0.3">
      <c r="AF1496" s="1"/>
      <c r="AG1496" s="1"/>
      <c r="AH1496" s="1"/>
      <c r="AI1496" s="1"/>
      <c r="AJ1496" s="1"/>
      <c r="AK1496" s="1"/>
      <c r="AL1496" s="1"/>
      <c r="AM1496" s="1"/>
      <c r="AN1496" s="1"/>
      <c r="AO1496" s="1"/>
      <c r="AP1496" s="1"/>
      <c r="AQ1496" s="1"/>
      <c r="AR1496" s="1"/>
      <c r="AS1496" s="14"/>
      <c r="AT1496" s="1"/>
      <c r="AU1496" s="1"/>
    </row>
    <row r="1497" spans="32:47" x14ac:dyDescent="0.3">
      <c r="AF1497" s="1"/>
      <c r="AG1497" s="1"/>
      <c r="AH1497" s="1"/>
      <c r="AI1497" s="1"/>
      <c r="AJ1497" s="1"/>
      <c r="AK1497" s="1"/>
      <c r="AL1497" s="1"/>
      <c r="AM1497" s="1"/>
      <c r="AN1497" s="1"/>
      <c r="AO1497" s="1"/>
      <c r="AP1497" s="1"/>
      <c r="AQ1497" s="1"/>
      <c r="AR1497" s="1"/>
      <c r="AS1497" s="14"/>
      <c r="AT1497" s="1"/>
      <c r="AU1497" s="1"/>
    </row>
    <row r="1498" spans="32:47" x14ac:dyDescent="0.3">
      <c r="AF1498" s="1"/>
      <c r="AG1498" s="1"/>
      <c r="AH1498" s="1"/>
      <c r="AI1498" s="1"/>
      <c r="AJ1498" s="1"/>
      <c r="AK1498" s="1"/>
      <c r="AL1498" s="1"/>
      <c r="AM1498" s="1"/>
      <c r="AN1498" s="1"/>
      <c r="AO1498" s="1"/>
      <c r="AP1498" s="1"/>
      <c r="AQ1498" s="1"/>
      <c r="AR1498" s="1"/>
      <c r="AS1498" s="14"/>
      <c r="AT1498" s="1"/>
      <c r="AU1498" s="1"/>
    </row>
    <row r="1499" spans="32:47" x14ac:dyDescent="0.3">
      <c r="AF1499" s="1"/>
      <c r="AG1499" s="1"/>
      <c r="AH1499" s="1"/>
      <c r="AI1499" s="1"/>
      <c r="AJ1499" s="1"/>
      <c r="AK1499" s="1"/>
      <c r="AL1499" s="1"/>
      <c r="AM1499" s="1"/>
      <c r="AN1499" s="1"/>
      <c r="AO1499" s="1"/>
      <c r="AP1499" s="1"/>
      <c r="AQ1499" s="1"/>
      <c r="AR1499" s="1"/>
      <c r="AS1499" s="14"/>
      <c r="AT1499" s="1"/>
      <c r="AU1499" s="1"/>
    </row>
    <row r="1500" spans="32:47" x14ac:dyDescent="0.3">
      <c r="AF1500" s="1"/>
      <c r="AG1500" s="1"/>
      <c r="AH1500" s="1"/>
      <c r="AI1500" s="1"/>
      <c r="AJ1500" s="1"/>
      <c r="AK1500" s="1"/>
      <c r="AL1500" s="1"/>
      <c r="AM1500" s="1"/>
      <c r="AN1500" s="1"/>
      <c r="AO1500" s="1"/>
      <c r="AP1500" s="1"/>
      <c r="AQ1500" s="1"/>
      <c r="AR1500" s="1"/>
      <c r="AS1500" s="14"/>
      <c r="AT1500" s="1"/>
      <c r="AU1500" s="1"/>
    </row>
    <row r="1501" spans="32:47" x14ac:dyDescent="0.3">
      <c r="AF1501" s="1"/>
      <c r="AG1501" s="1"/>
      <c r="AH1501" s="1"/>
      <c r="AI1501" s="1"/>
      <c r="AJ1501" s="1"/>
      <c r="AK1501" s="1"/>
      <c r="AL1501" s="1"/>
      <c r="AM1501" s="1"/>
      <c r="AN1501" s="1"/>
      <c r="AO1501" s="1"/>
      <c r="AP1501" s="1"/>
      <c r="AQ1501" s="1"/>
      <c r="AR1501" s="1"/>
      <c r="AS1501" s="14"/>
      <c r="AT1501" s="1"/>
      <c r="AU1501" s="1"/>
    </row>
    <row r="1502" spans="32:47" x14ac:dyDescent="0.3">
      <c r="AF1502" s="1"/>
      <c r="AG1502" s="1"/>
      <c r="AH1502" s="1"/>
      <c r="AI1502" s="1"/>
      <c r="AJ1502" s="1"/>
      <c r="AK1502" s="1"/>
      <c r="AL1502" s="1"/>
      <c r="AM1502" s="1"/>
      <c r="AN1502" s="1"/>
      <c r="AO1502" s="1"/>
      <c r="AP1502" s="1"/>
      <c r="AQ1502" s="1"/>
      <c r="AR1502" s="1"/>
      <c r="AS1502" s="14"/>
      <c r="AT1502" s="1"/>
      <c r="AU1502" s="1"/>
    </row>
    <row r="1503" spans="32:47" x14ac:dyDescent="0.3">
      <c r="AF1503" s="1"/>
      <c r="AG1503" s="1"/>
      <c r="AH1503" s="1"/>
      <c r="AI1503" s="1"/>
      <c r="AJ1503" s="1"/>
      <c r="AK1503" s="1"/>
      <c r="AL1503" s="1"/>
      <c r="AM1503" s="1"/>
      <c r="AN1503" s="1"/>
      <c r="AO1503" s="1"/>
      <c r="AP1503" s="1"/>
      <c r="AQ1503" s="1"/>
      <c r="AR1503" s="1"/>
      <c r="AS1503" s="14"/>
      <c r="AT1503" s="1"/>
      <c r="AU1503" s="1"/>
    </row>
    <row r="1504" spans="32:47" x14ac:dyDescent="0.3">
      <c r="AF1504" s="1"/>
      <c r="AG1504" s="1"/>
      <c r="AH1504" s="1"/>
      <c r="AI1504" s="1"/>
      <c r="AJ1504" s="1"/>
      <c r="AK1504" s="1"/>
      <c r="AL1504" s="1"/>
      <c r="AM1504" s="1"/>
      <c r="AN1504" s="1"/>
      <c r="AO1504" s="1"/>
      <c r="AP1504" s="1"/>
      <c r="AQ1504" s="1"/>
      <c r="AR1504" s="1"/>
      <c r="AS1504" s="14"/>
      <c r="AT1504" s="1"/>
      <c r="AU1504" s="1"/>
    </row>
    <row r="1505" spans="32:47" x14ac:dyDescent="0.3">
      <c r="AF1505" s="1"/>
      <c r="AG1505" s="1"/>
      <c r="AH1505" s="1"/>
      <c r="AI1505" s="1"/>
      <c r="AJ1505" s="1"/>
      <c r="AK1505" s="1"/>
      <c r="AL1505" s="1"/>
      <c r="AM1505" s="1"/>
      <c r="AN1505" s="1"/>
      <c r="AO1505" s="1"/>
      <c r="AP1505" s="1"/>
      <c r="AQ1505" s="1"/>
      <c r="AR1505" s="1"/>
      <c r="AS1505" s="14"/>
      <c r="AT1505" s="1"/>
      <c r="AU1505" s="1"/>
    </row>
    <row r="1506" spans="32:47" x14ac:dyDescent="0.3">
      <c r="AF1506" s="1"/>
      <c r="AG1506" s="1"/>
      <c r="AH1506" s="1"/>
      <c r="AI1506" s="1"/>
      <c r="AJ1506" s="1"/>
      <c r="AK1506" s="1"/>
      <c r="AL1506" s="1"/>
      <c r="AM1506" s="1"/>
      <c r="AN1506" s="1"/>
      <c r="AO1506" s="1"/>
      <c r="AP1506" s="1"/>
      <c r="AQ1506" s="1"/>
      <c r="AR1506" s="1"/>
      <c r="AS1506" s="14"/>
      <c r="AT1506" s="1"/>
      <c r="AU1506" s="1"/>
    </row>
    <row r="1507" spans="32:47" x14ac:dyDescent="0.3">
      <c r="AF1507" s="1"/>
      <c r="AG1507" s="1"/>
      <c r="AH1507" s="1"/>
      <c r="AI1507" s="1"/>
      <c r="AJ1507" s="1"/>
      <c r="AK1507" s="1"/>
      <c r="AL1507" s="1"/>
      <c r="AM1507" s="1"/>
      <c r="AN1507" s="1"/>
      <c r="AO1507" s="1"/>
      <c r="AP1507" s="1"/>
      <c r="AQ1507" s="1"/>
      <c r="AR1507" s="1"/>
      <c r="AS1507" s="14"/>
      <c r="AT1507" s="1"/>
      <c r="AU1507" s="1"/>
    </row>
    <row r="1508" spans="32:47" x14ac:dyDescent="0.3">
      <c r="AF1508" s="1"/>
      <c r="AG1508" s="1"/>
      <c r="AH1508" s="1"/>
      <c r="AI1508" s="1"/>
      <c r="AJ1508" s="1"/>
      <c r="AK1508" s="1"/>
      <c r="AL1508" s="1"/>
      <c r="AM1508" s="1"/>
      <c r="AN1508" s="1"/>
      <c r="AO1508" s="1"/>
      <c r="AP1508" s="1"/>
      <c r="AQ1508" s="1"/>
      <c r="AR1508" s="1"/>
      <c r="AS1508" s="14"/>
      <c r="AT1508" s="1"/>
      <c r="AU1508" s="1"/>
    </row>
    <row r="1509" spans="32:47" x14ac:dyDescent="0.3">
      <c r="AF1509" s="1"/>
      <c r="AG1509" s="1"/>
      <c r="AH1509" s="1"/>
      <c r="AI1509" s="1"/>
      <c r="AJ1509" s="1"/>
      <c r="AK1509" s="1"/>
      <c r="AL1509" s="1"/>
      <c r="AM1509" s="1"/>
      <c r="AN1509" s="1"/>
      <c r="AO1509" s="1"/>
      <c r="AP1509" s="1"/>
      <c r="AQ1509" s="1"/>
      <c r="AR1509" s="1"/>
      <c r="AS1509" s="14"/>
      <c r="AT1509" s="1"/>
      <c r="AU1509" s="1"/>
    </row>
    <row r="1510" spans="32:47" x14ac:dyDescent="0.3">
      <c r="AF1510" s="1"/>
      <c r="AG1510" s="1"/>
      <c r="AH1510" s="1"/>
      <c r="AI1510" s="1"/>
      <c r="AJ1510" s="1"/>
      <c r="AK1510" s="1"/>
      <c r="AL1510" s="1"/>
      <c r="AM1510" s="1"/>
      <c r="AN1510" s="1"/>
      <c r="AO1510" s="1"/>
      <c r="AP1510" s="1"/>
      <c r="AQ1510" s="1"/>
      <c r="AR1510" s="1"/>
      <c r="AS1510" s="14"/>
      <c r="AT1510" s="1"/>
      <c r="AU1510" s="1"/>
    </row>
    <row r="1511" spans="32:47" x14ac:dyDescent="0.3">
      <c r="AF1511" s="1"/>
      <c r="AG1511" s="1"/>
      <c r="AH1511" s="1"/>
      <c r="AI1511" s="1"/>
      <c r="AJ1511" s="1"/>
      <c r="AK1511" s="1"/>
      <c r="AL1511" s="1"/>
      <c r="AM1511" s="1"/>
      <c r="AN1511" s="1"/>
      <c r="AO1511" s="1"/>
      <c r="AP1511" s="1"/>
      <c r="AQ1511" s="1"/>
      <c r="AR1511" s="1"/>
      <c r="AS1511" s="14"/>
      <c r="AT1511" s="1"/>
      <c r="AU1511" s="1"/>
    </row>
    <row r="1512" spans="32:47" x14ac:dyDescent="0.3">
      <c r="AF1512" s="1"/>
      <c r="AG1512" s="1"/>
      <c r="AH1512" s="1"/>
      <c r="AI1512" s="1"/>
      <c r="AJ1512" s="1"/>
      <c r="AK1512" s="1"/>
      <c r="AL1512" s="1"/>
      <c r="AM1512" s="1"/>
      <c r="AN1512" s="1"/>
      <c r="AO1512" s="1"/>
      <c r="AP1512" s="1"/>
      <c r="AQ1512" s="1"/>
      <c r="AR1512" s="1"/>
      <c r="AS1512" s="14"/>
      <c r="AT1512" s="1"/>
      <c r="AU1512" s="1"/>
    </row>
    <row r="1513" spans="32:47" x14ac:dyDescent="0.3">
      <c r="AF1513" s="1"/>
      <c r="AG1513" s="1"/>
      <c r="AH1513" s="1"/>
      <c r="AI1513" s="1"/>
      <c r="AJ1513" s="1"/>
      <c r="AK1513" s="1"/>
      <c r="AL1513" s="1"/>
      <c r="AM1513" s="1"/>
      <c r="AN1513" s="1"/>
      <c r="AO1513" s="1"/>
      <c r="AP1513" s="1"/>
      <c r="AQ1513" s="1"/>
      <c r="AR1513" s="1"/>
      <c r="AS1513" s="14"/>
      <c r="AT1513" s="1"/>
      <c r="AU1513" s="1"/>
    </row>
    <row r="1514" spans="32:47" x14ac:dyDescent="0.3">
      <c r="AF1514" s="1"/>
      <c r="AG1514" s="1"/>
      <c r="AH1514" s="1"/>
      <c r="AI1514" s="1"/>
      <c r="AJ1514" s="1"/>
      <c r="AK1514" s="1"/>
      <c r="AL1514" s="1"/>
      <c r="AM1514" s="1"/>
      <c r="AN1514" s="1"/>
      <c r="AO1514" s="1"/>
      <c r="AP1514" s="1"/>
      <c r="AQ1514" s="1"/>
      <c r="AR1514" s="1"/>
      <c r="AS1514" s="14"/>
      <c r="AT1514" s="1"/>
      <c r="AU1514" s="1"/>
    </row>
    <row r="1515" spans="32:47" x14ac:dyDescent="0.3">
      <c r="AF1515" s="1"/>
      <c r="AG1515" s="1"/>
      <c r="AH1515" s="1"/>
      <c r="AI1515" s="1"/>
      <c r="AJ1515" s="1"/>
      <c r="AK1515" s="1"/>
      <c r="AL1515" s="1"/>
      <c r="AM1515" s="1"/>
      <c r="AN1515" s="1"/>
      <c r="AO1515" s="1"/>
      <c r="AP1515" s="1"/>
      <c r="AQ1515" s="1"/>
      <c r="AR1515" s="1"/>
      <c r="AS1515" s="14"/>
      <c r="AT1515" s="1"/>
      <c r="AU1515" s="1"/>
    </row>
    <row r="1516" spans="32:47" x14ac:dyDescent="0.3">
      <c r="AF1516" s="1"/>
      <c r="AG1516" s="1"/>
      <c r="AH1516" s="1"/>
      <c r="AI1516" s="1"/>
      <c r="AJ1516" s="1"/>
      <c r="AK1516" s="1"/>
      <c r="AL1516" s="1"/>
      <c r="AM1516" s="1"/>
      <c r="AN1516" s="1"/>
      <c r="AO1516" s="1"/>
      <c r="AP1516" s="1"/>
      <c r="AQ1516" s="1"/>
      <c r="AR1516" s="1"/>
      <c r="AS1516" s="14"/>
      <c r="AT1516" s="1"/>
      <c r="AU1516" s="1"/>
    </row>
    <row r="1517" spans="32:47" x14ac:dyDescent="0.3">
      <c r="AF1517" s="1"/>
      <c r="AG1517" s="1"/>
      <c r="AH1517" s="1"/>
      <c r="AI1517" s="1"/>
      <c r="AJ1517" s="1"/>
      <c r="AK1517" s="1"/>
      <c r="AL1517" s="1"/>
      <c r="AM1517" s="1"/>
      <c r="AN1517" s="1"/>
      <c r="AO1517" s="1"/>
      <c r="AP1517" s="1"/>
      <c r="AQ1517" s="1"/>
      <c r="AR1517" s="1"/>
      <c r="AS1517" s="14"/>
      <c r="AT1517" s="1"/>
      <c r="AU1517" s="1"/>
    </row>
    <row r="1518" spans="32:47" x14ac:dyDescent="0.3">
      <c r="AF1518" s="1"/>
      <c r="AG1518" s="1"/>
      <c r="AH1518" s="1"/>
      <c r="AI1518" s="1"/>
      <c r="AJ1518" s="1"/>
      <c r="AK1518" s="1"/>
      <c r="AL1518" s="1"/>
      <c r="AM1518" s="1"/>
      <c r="AN1518" s="1"/>
      <c r="AO1518" s="1"/>
      <c r="AP1518" s="1"/>
      <c r="AQ1518" s="1"/>
      <c r="AR1518" s="1"/>
      <c r="AS1518" s="14"/>
      <c r="AT1518" s="1"/>
      <c r="AU1518" s="1"/>
    </row>
    <row r="1519" spans="32:47" x14ac:dyDescent="0.3">
      <c r="AF1519" s="1"/>
      <c r="AG1519" s="1"/>
      <c r="AH1519" s="1"/>
      <c r="AI1519" s="1"/>
      <c r="AJ1519" s="1"/>
      <c r="AK1519" s="1"/>
      <c r="AL1519" s="1"/>
      <c r="AM1519" s="1"/>
      <c r="AN1519" s="1"/>
      <c r="AO1519" s="1"/>
      <c r="AP1519" s="1"/>
      <c r="AQ1519" s="1"/>
      <c r="AR1519" s="1"/>
      <c r="AS1519" s="14"/>
      <c r="AT1519" s="1"/>
      <c r="AU1519" s="1"/>
    </row>
    <row r="1520" spans="32:47" x14ac:dyDescent="0.3">
      <c r="AF1520" s="1"/>
      <c r="AG1520" s="1"/>
      <c r="AH1520" s="1"/>
      <c r="AI1520" s="1"/>
      <c r="AJ1520" s="1"/>
      <c r="AK1520" s="1"/>
      <c r="AL1520" s="1"/>
      <c r="AM1520" s="1"/>
      <c r="AN1520" s="1"/>
      <c r="AO1520" s="1"/>
      <c r="AP1520" s="1"/>
      <c r="AQ1520" s="1"/>
      <c r="AR1520" s="1"/>
      <c r="AS1520" s="14"/>
      <c r="AT1520" s="1"/>
      <c r="AU1520" s="1"/>
    </row>
    <row r="1521" spans="32:47" x14ac:dyDescent="0.3">
      <c r="AF1521" s="1"/>
      <c r="AG1521" s="1"/>
      <c r="AH1521" s="1"/>
      <c r="AI1521" s="1"/>
      <c r="AJ1521" s="1"/>
      <c r="AK1521" s="1"/>
      <c r="AL1521" s="1"/>
      <c r="AM1521" s="1"/>
      <c r="AN1521" s="1"/>
      <c r="AO1521" s="1"/>
      <c r="AP1521" s="1"/>
      <c r="AQ1521" s="1"/>
      <c r="AR1521" s="1"/>
      <c r="AS1521" s="14"/>
      <c r="AT1521" s="1"/>
      <c r="AU1521" s="1"/>
    </row>
    <row r="1522" spans="32:47" x14ac:dyDescent="0.3">
      <c r="AF1522" s="1"/>
      <c r="AG1522" s="1"/>
      <c r="AH1522" s="1"/>
      <c r="AI1522" s="1"/>
      <c r="AJ1522" s="1"/>
      <c r="AK1522" s="1"/>
      <c r="AL1522" s="1"/>
      <c r="AM1522" s="1"/>
      <c r="AN1522" s="1"/>
      <c r="AO1522" s="1"/>
      <c r="AP1522" s="1"/>
      <c r="AQ1522" s="1"/>
      <c r="AR1522" s="1"/>
      <c r="AS1522" s="14"/>
      <c r="AT1522" s="1"/>
      <c r="AU1522" s="1"/>
    </row>
    <row r="1523" spans="32:47" x14ac:dyDescent="0.3">
      <c r="AF1523" s="1"/>
      <c r="AG1523" s="1"/>
      <c r="AH1523" s="1"/>
      <c r="AI1523" s="1"/>
      <c r="AJ1523" s="1"/>
      <c r="AK1523" s="1"/>
      <c r="AL1523" s="1"/>
      <c r="AM1523" s="1"/>
      <c r="AN1523" s="1"/>
      <c r="AO1523" s="1"/>
      <c r="AP1523" s="1"/>
      <c r="AQ1523" s="1"/>
      <c r="AR1523" s="1"/>
      <c r="AS1523" s="14"/>
      <c r="AT1523" s="1"/>
      <c r="AU1523" s="1"/>
    </row>
    <row r="1524" spans="32:47" x14ac:dyDescent="0.3">
      <c r="AF1524" s="1"/>
      <c r="AG1524" s="1"/>
      <c r="AH1524" s="1"/>
      <c r="AI1524" s="1"/>
      <c r="AJ1524" s="1"/>
      <c r="AK1524" s="1"/>
      <c r="AL1524" s="1"/>
      <c r="AM1524" s="1"/>
      <c r="AN1524" s="1"/>
      <c r="AO1524" s="1"/>
      <c r="AP1524" s="1"/>
      <c r="AQ1524" s="1"/>
      <c r="AR1524" s="1"/>
      <c r="AS1524" s="14"/>
      <c r="AT1524" s="1"/>
      <c r="AU1524" s="1"/>
    </row>
    <row r="1525" spans="32:47" x14ac:dyDescent="0.3">
      <c r="AF1525" s="1"/>
      <c r="AG1525" s="1"/>
      <c r="AH1525" s="1"/>
      <c r="AI1525" s="1"/>
      <c r="AJ1525" s="1"/>
      <c r="AK1525" s="1"/>
      <c r="AL1525" s="1"/>
      <c r="AM1525" s="1"/>
      <c r="AN1525" s="1"/>
      <c r="AO1525" s="1"/>
      <c r="AP1525" s="1"/>
      <c r="AQ1525" s="1"/>
      <c r="AR1525" s="1"/>
      <c r="AS1525" s="14"/>
      <c r="AT1525" s="1"/>
      <c r="AU1525" s="1"/>
    </row>
    <row r="1526" spans="32:47" x14ac:dyDescent="0.3">
      <c r="AF1526" s="1"/>
      <c r="AG1526" s="1"/>
      <c r="AH1526" s="1"/>
      <c r="AI1526" s="1"/>
      <c r="AJ1526" s="1"/>
      <c r="AK1526" s="1"/>
      <c r="AL1526" s="1"/>
      <c r="AM1526" s="1"/>
      <c r="AN1526" s="1"/>
      <c r="AO1526" s="1"/>
      <c r="AP1526" s="1"/>
      <c r="AQ1526" s="1"/>
      <c r="AR1526" s="1"/>
      <c r="AS1526" s="14"/>
      <c r="AT1526" s="1"/>
      <c r="AU1526" s="1"/>
    </row>
    <row r="1527" spans="32:47" x14ac:dyDescent="0.3">
      <c r="AF1527" s="1"/>
      <c r="AG1527" s="1"/>
      <c r="AH1527" s="1"/>
      <c r="AI1527" s="1"/>
      <c r="AJ1527" s="1"/>
      <c r="AK1527" s="1"/>
      <c r="AL1527" s="1"/>
      <c r="AM1527" s="1"/>
      <c r="AN1527" s="1"/>
      <c r="AO1527" s="1"/>
      <c r="AP1527" s="1"/>
      <c r="AQ1527" s="1"/>
      <c r="AR1527" s="1"/>
      <c r="AS1527" s="14"/>
      <c r="AT1527" s="1"/>
      <c r="AU1527" s="1"/>
    </row>
    <row r="1528" spans="32:47" x14ac:dyDescent="0.3">
      <c r="AF1528" s="1"/>
      <c r="AG1528" s="1"/>
      <c r="AH1528" s="1"/>
      <c r="AI1528" s="1"/>
      <c r="AJ1528" s="1"/>
      <c r="AK1528" s="1"/>
      <c r="AL1528" s="1"/>
      <c r="AM1528" s="1"/>
      <c r="AN1528" s="1"/>
      <c r="AO1528" s="1"/>
      <c r="AP1528" s="1"/>
      <c r="AQ1528" s="1"/>
      <c r="AR1528" s="1"/>
      <c r="AS1528" s="14"/>
      <c r="AT1528" s="1"/>
      <c r="AU1528" s="1"/>
    </row>
    <row r="1529" spans="32:47" x14ac:dyDescent="0.3">
      <c r="AF1529" s="1"/>
      <c r="AG1529" s="1"/>
      <c r="AH1529" s="1"/>
      <c r="AI1529" s="1"/>
      <c r="AJ1529" s="1"/>
      <c r="AK1529" s="1"/>
      <c r="AL1529" s="1"/>
      <c r="AM1529" s="1"/>
      <c r="AN1529" s="1"/>
      <c r="AO1529" s="1"/>
      <c r="AP1529" s="1"/>
      <c r="AQ1529" s="1"/>
      <c r="AR1529" s="1"/>
      <c r="AS1529" s="14"/>
      <c r="AT1529" s="1"/>
      <c r="AU1529" s="1"/>
    </row>
    <row r="1530" spans="32:47" x14ac:dyDescent="0.3">
      <c r="AF1530" s="1"/>
      <c r="AG1530" s="1"/>
      <c r="AH1530" s="1"/>
      <c r="AI1530" s="1"/>
      <c r="AJ1530" s="1"/>
      <c r="AK1530" s="1"/>
      <c r="AL1530" s="1"/>
      <c r="AM1530" s="1"/>
      <c r="AN1530" s="1"/>
      <c r="AO1530" s="1"/>
      <c r="AP1530" s="1"/>
      <c r="AQ1530" s="1"/>
      <c r="AR1530" s="1"/>
      <c r="AS1530" s="14"/>
      <c r="AT1530" s="1"/>
      <c r="AU1530" s="1"/>
    </row>
    <row r="1531" spans="32:47" x14ac:dyDescent="0.3">
      <c r="AF1531" s="1"/>
      <c r="AG1531" s="1"/>
      <c r="AH1531" s="1"/>
      <c r="AI1531" s="1"/>
      <c r="AJ1531" s="1"/>
      <c r="AK1531" s="1"/>
      <c r="AL1531" s="1"/>
      <c r="AM1531" s="1"/>
      <c r="AN1531" s="1"/>
      <c r="AO1531" s="1"/>
      <c r="AP1531" s="1"/>
      <c r="AQ1531" s="1"/>
      <c r="AR1531" s="1"/>
      <c r="AS1531" s="14"/>
      <c r="AT1531" s="1"/>
      <c r="AU1531" s="1"/>
    </row>
    <row r="1532" spans="32:47" x14ac:dyDescent="0.3">
      <c r="AF1532" s="1"/>
      <c r="AG1532" s="1"/>
      <c r="AH1532" s="1"/>
      <c r="AI1532" s="1"/>
      <c r="AJ1532" s="1"/>
      <c r="AK1532" s="1"/>
      <c r="AL1532" s="1"/>
      <c r="AM1532" s="1"/>
      <c r="AN1532" s="1"/>
      <c r="AO1532" s="1"/>
      <c r="AP1532" s="1"/>
      <c r="AQ1532" s="1"/>
      <c r="AR1532" s="1"/>
      <c r="AS1532" s="14"/>
      <c r="AT1532" s="1"/>
      <c r="AU1532" s="1"/>
    </row>
    <row r="1533" spans="32:47" x14ac:dyDescent="0.3">
      <c r="AF1533" s="1"/>
      <c r="AG1533" s="1"/>
      <c r="AH1533" s="1"/>
      <c r="AI1533" s="1"/>
      <c r="AJ1533" s="1"/>
      <c r="AK1533" s="1"/>
      <c r="AL1533" s="1"/>
      <c r="AM1533" s="1"/>
      <c r="AN1533" s="1"/>
      <c r="AO1533" s="1"/>
      <c r="AP1533" s="1"/>
      <c r="AQ1533" s="1"/>
      <c r="AR1533" s="1"/>
      <c r="AS1533" s="14"/>
      <c r="AT1533" s="1"/>
      <c r="AU1533" s="1"/>
    </row>
    <row r="1534" spans="32:47" x14ac:dyDescent="0.3">
      <c r="AF1534" s="1"/>
      <c r="AG1534" s="1"/>
      <c r="AH1534" s="1"/>
      <c r="AI1534" s="1"/>
      <c r="AJ1534" s="1"/>
      <c r="AK1534" s="1"/>
      <c r="AL1534" s="1"/>
      <c r="AM1534" s="1"/>
      <c r="AN1534" s="1"/>
      <c r="AO1534" s="1"/>
      <c r="AP1534" s="1"/>
      <c r="AQ1534" s="1"/>
      <c r="AR1534" s="1"/>
      <c r="AS1534" s="14"/>
      <c r="AT1534" s="1"/>
      <c r="AU1534" s="1"/>
    </row>
    <row r="1535" spans="32:47" x14ac:dyDescent="0.3">
      <c r="AF1535" s="1"/>
      <c r="AG1535" s="1"/>
      <c r="AH1535" s="1"/>
      <c r="AI1535" s="1"/>
      <c r="AJ1535" s="1"/>
      <c r="AK1535" s="1"/>
      <c r="AL1535" s="1"/>
      <c r="AM1535" s="1"/>
      <c r="AN1535" s="1"/>
      <c r="AO1535" s="1"/>
      <c r="AP1535" s="1"/>
      <c r="AQ1535" s="1"/>
      <c r="AR1535" s="1"/>
      <c r="AS1535" s="14"/>
      <c r="AT1535" s="1"/>
      <c r="AU1535" s="1"/>
    </row>
    <row r="1536" spans="32:47" x14ac:dyDescent="0.3">
      <c r="AF1536" s="1"/>
      <c r="AG1536" s="1"/>
      <c r="AH1536" s="1"/>
      <c r="AI1536" s="1"/>
      <c r="AJ1536" s="1"/>
      <c r="AK1536" s="1"/>
      <c r="AL1536" s="1"/>
      <c r="AM1536" s="1"/>
      <c r="AN1536" s="1"/>
      <c r="AO1536" s="1"/>
      <c r="AP1536" s="1"/>
      <c r="AQ1536" s="1"/>
      <c r="AR1536" s="1"/>
      <c r="AS1536" s="14"/>
      <c r="AT1536" s="1"/>
      <c r="AU1536" s="1"/>
    </row>
    <row r="1537" spans="32:47" x14ac:dyDescent="0.3">
      <c r="AF1537" s="1"/>
      <c r="AG1537" s="1"/>
      <c r="AH1537" s="1"/>
      <c r="AI1537" s="1"/>
      <c r="AJ1537" s="1"/>
      <c r="AK1537" s="1"/>
      <c r="AL1537" s="1"/>
      <c r="AM1537" s="1"/>
      <c r="AN1537" s="1"/>
      <c r="AO1537" s="1"/>
      <c r="AP1537" s="1"/>
      <c r="AQ1537" s="1"/>
      <c r="AR1537" s="1"/>
      <c r="AS1537" s="14"/>
      <c r="AT1537" s="1"/>
      <c r="AU1537" s="1"/>
    </row>
    <row r="1538" spans="32:47" x14ac:dyDescent="0.3">
      <c r="AF1538" s="1"/>
      <c r="AG1538" s="1"/>
      <c r="AH1538" s="1"/>
      <c r="AI1538" s="1"/>
      <c r="AJ1538" s="1"/>
      <c r="AK1538" s="1"/>
      <c r="AL1538" s="1"/>
      <c r="AM1538" s="1"/>
      <c r="AN1538" s="1"/>
      <c r="AO1538" s="1"/>
      <c r="AP1538" s="1"/>
      <c r="AQ1538" s="1"/>
      <c r="AR1538" s="1"/>
      <c r="AS1538" s="14"/>
      <c r="AT1538" s="1"/>
      <c r="AU1538" s="1"/>
    </row>
    <row r="1539" spans="32:47" x14ac:dyDescent="0.3">
      <c r="AF1539" s="1"/>
      <c r="AG1539" s="1"/>
      <c r="AH1539" s="1"/>
      <c r="AI1539" s="1"/>
      <c r="AJ1539" s="1"/>
      <c r="AK1539" s="1"/>
      <c r="AL1539" s="1"/>
      <c r="AM1539" s="1"/>
      <c r="AN1539" s="1"/>
      <c r="AO1539" s="1"/>
      <c r="AP1539" s="1"/>
      <c r="AQ1539" s="1"/>
      <c r="AR1539" s="1"/>
      <c r="AS1539" s="14"/>
      <c r="AT1539" s="1"/>
      <c r="AU1539" s="1"/>
    </row>
    <row r="1540" spans="32:47" x14ac:dyDescent="0.3">
      <c r="AF1540" s="1"/>
      <c r="AG1540" s="1"/>
      <c r="AH1540" s="1"/>
      <c r="AI1540" s="1"/>
      <c r="AJ1540" s="1"/>
      <c r="AK1540" s="1"/>
      <c r="AL1540" s="1"/>
      <c r="AM1540" s="1"/>
      <c r="AN1540" s="1"/>
      <c r="AO1540" s="1"/>
      <c r="AP1540" s="1"/>
      <c r="AQ1540" s="1"/>
      <c r="AR1540" s="1"/>
      <c r="AS1540" s="14"/>
      <c r="AT1540" s="1"/>
      <c r="AU1540" s="1"/>
    </row>
    <row r="1541" spans="32:47" x14ac:dyDescent="0.3">
      <c r="AF1541" s="1"/>
      <c r="AG1541" s="1"/>
      <c r="AH1541" s="1"/>
      <c r="AI1541" s="1"/>
      <c r="AJ1541" s="1"/>
      <c r="AK1541" s="1"/>
      <c r="AL1541" s="1"/>
      <c r="AM1541" s="1"/>
      <c r="AN1541" s="1"/>
      <c r="AO1541" s="1"/>
      <c r="AP1541" s="1"/>
      <c r="AQ1541" s="1"/>
      <c r="AR1541" s="1"/>
      <c r="AS1541" s="14"/>
      <c r="AT1541" s="1"/>
      <c r="AU1541" s="1"/>
    </row>
    <row r="1542" spans="32:47" x14ac:dyDescent="0.3">
      <c r="AF1542" s="1"/>
      <c r="AG1542" s="1"/>
      <c r="AH1542" s="1"/>
      <c r="AI1542" s="1"/>
      <c r="AJ1542" s="1"/>
      <c r="AK1542" s="1"/>
      <c r="AL1542" s="1"/>
      <c r="AM1542" s="1"/>
      <c r="AN1542" s="1"/>
      <c r="AO1542" s="1"/>
      <c r="AP1542" s="1"/>
      <c r="AQ1542" s="1"/>
      <c r="AR1542" s="1"/>
      <c r="AS1542" s="14"/>
      <c r="AT1542" s="1"/>
      <c r="AU1542" s="1"/>
    </row>
    <row r="1543" spans="32:47" x14ac:dyDescent="0.3">
      <c r="AF1543" s="1"/>
      <c r="AG1543" s="1"/>
      <c r="AH1543" s="1"/>
      <c r="AI1543" s="1"/>
      <c r="AJ1543" s="1"/>
      <c r="AK1543" s="1"/>
      <c r="AL1543" s="1"/>
      <c r="AM1543" s="1"/>
      <c r="AN1543" s="1"/>
      <c r="AO1543" s="1"/>
      <c r="AP1543" s="1"/>
      <c r="AQ1543" s="1"/>
      <c r="AR1543" s="1"/>
      <c r="AS1543" s="14"/>
      <c r="AT1543" s="1"/>
      <c r="AU1543" s="1"/>
    </row>
    <row r="1544" spans="32:47" x14ac:dyDescent="0.3">
      <c r="AF1544" s="1"/>
      <c r="AG1544" s="1"/>
      <c r="AH1544" s="1"/>
      <c r="AI1544" s="1"/>
      <c r="AJ1544" s="1"/>
      <c r="AK1544" s="1"/>
      <c r="AL1544" s="1"/>
      <c r="AM1544" s="1"/>
      <c r="AN1544" s="1"/>
      <c r="AO1544" s="1"/>
      <c r="AP1544" s="1"/>
      <c r="AQ1544" s="1"/>
      <c r="AR1544" s="1"/>
      <c r="AS1544" s="14"/>
      <c r="AT1544" s="1"/>
      <c r="AU1544" s="1"/>
    </row>
    <row r="1545" spans="32:47" x14ac:dyDescent="0.3">
      <c r="AF1545" s="1"/>
      <c r="AG1545" s="1"/>
      <c r="AH1545" s="1"/>
      <c r="AI1545" s="1"/>
      <c r="AJ1545" s="1"/>
      <c r="AK1545" s="1"/>
      <c r="AL1545" s="1"/>
      <c r="AM1545" s="1"/>
      <c r="AN1545" s="1"/>
      <c r="AO1545" s="1"/>
      <c r="AP1545" s="1"/>
      <c r="AQ1545" s="1"/>
      <c r="AR1545" s="1"/>
      <c r="AS1545" s="14"/>
      <c r="AT1545" s="1"/>
      <c r="AU1545" s="1"/>
    </row>
    <row r="1546" spans="32:47" x14ac:dyDescent="0.3">
      <c r="AF1546" s="1"/>
      <c r="AG1546" s="1"/>
      <c r="AH1546" s="1"/>
      <c r="AI1546" s="1"/>
      <c r="AJ1546" s="1"/>
      <c r="AK1546" s="1"/>
      <c r="AL1546" s="1"/>
      <c r="AM1546" s="1"/>
      <c r="AN1546" s="1"/>
      <c r="AO1546" s="1"/>
      <c r="AP1546" s="1"/>
      <c r="AQ1546" s="1"/>
      <c r="AR1546" s="1"/>
      <c r="AS1546" s="14"/>
      <c r="AT1546" s="1"/>
      <c r="AU1546" s="1"/>
    </row>
    <row r="1547" spans="32:47" x14ac:dyDescent="0.3">
      <c r="AF1547" s="1"/>
      <c r="AG1547" s="1"/>
      <c r="AH1547" s="1"/>
      <c r="AI1547" s="1"/>
      <c r="AJ1547" s="1"/>
      <c r="AK1547" s="1"/>
      <c r="AL1547" s="1"/>
      <c r="AM1547" s="1"/>
      <c r="AN1547" s="1"/>
      <c r="AO1547" s="1"/>
      <c r="AP1547" s="1"/>
      <c r="AQ1547" s="1"/>
      <c r="AR1547" s="1"/>
      <c r="AS1547" s="14"/>
      <c r="AT1547" s="1"/>
      <c r="AU1547" s="1"/>
    </row>
    <row r="1548" spans="32:47" x14ac:dyDescent="0.3">
      <c r="AF1548" s="1"/>
      <c r="AG1548" s="1"/>
      <c r="AH1548" s="1"/>
      <c r="AI1548" s="1"/>
      <c r="AJ1548" s="1"/>
      <c r="AK1548" s="1"/>
      <c r="AL1548" s="1"/>
      <c r="AM1548" s="1"/>
      <c r="AN1548" s="1"/>
      <c r="AO1548" s="1"/>
      <c r="AP1548" s="1"/>
      <c r="AQ1548" s="1"/>
      <c r="AR1548" s="1"/>
      <c r="AS1548" s="14"/>
      <c r="AT1548" s="1"/>
      <c r="AU1548" s="1"/>
    </row>
    <row r="1549" spans="32:47" x14ac:dyDescent="0.3">
      <c r="AF1549" s="1"/>
      <c r="AG1549" s="1"/>
      <c r="AH1549" s="1"/>
      <c r="AI1549" s="1"/>
      <c r="AJ1549" s="1"/>
      <c r="AK1549" s="1"/>
      <c r="AL1549" s="1"/>
      <c r="AM1549" s="1"/>
      <c r="AN1549" s="1"/>
      <c r="AO1549" s="1"/>
      <c r="AP1549" s="1"/>
      <c r="AQ1549" s="1"/>
      <c r="AR1549" s="1"/>
      <c r="AS1549" s="14"/>
      <c r="AT1549" s="1"/>
      <c r="AU1549" s="1"/>
    </row>
    <row r="1550" spans="32:47" x14ac:dyDescent="0.3">
      <c r="AF1550" s="1"/>
      <c r="AG1550" s="1"/>
      <c r="AH1550" s="1"/>
      <c r="AI1550" s="1"/>
      <c r="AJ1550" s="1"/>
      <c r="AK1550" s="1"/>
      <c r="AL1550" s="1"/>
      <c r="AM1550" s="1"/>
      <c r="AN1550" s="1"/>
      <c r="AO1550" s="1"/>
      <c r="AP1550" s="1"/>
      <c r="AQ1550" s="1"/>
      <c r="AR1550" s="1"/>
      <c r="AS1550" s="14"/>
      <c r="AT1550" s="1"/>
      <c r="AU1550" s="1"/>
    </row>
    <row r="1551" spans="32:47" x14ac:dyDescent="0.3">
      <c r="AF1551" s="1"/>
      <c r="AG1551" s="1"/>
      <c r="AH1551" s="1"/>
      <c r="AI1551" s="1"/>
      <c r="AJ1551" s="1"/>
      <c r="AK1551" s="1"/>
      <c r="AL1551" s="1"/>
      <c r="AM1551" s="1"/>
      <c r="AN1551" s="1"/>
      <c r="AO1551" s="1"/>
      <c r="AP1551" s="1"/>
      <c r="AQ1551" s="1"/>
      <c r="AR1551" s="1"/>
      <c r="AS1551" s="14"/>
      <c r="AT1551" s="1"/>
      <c r="AU1551" s="1"/>
    </row>
    <row r="1552" spans="32:47" x14ac:dyDescent="0.3">
      <c r="AF1552" s="1"/>
      <c r="AG1552" s="1"/>
      <c r="AH1552" s="1"/>
      <c r="AI1552" s="1"/>
      <c r="AJ1552" s="1"/>
      <c r="AK1552" s="1"/>
      <c r="AL1552" s="1"/>
      <c r="AM1552" s="1"/>
      <c r="AN1552" s="1"/>
      <c r="AO1552" s="1"/>
      <c r="AP1552" s="1"/>
      <c r="AQ1552" s="1"/>
      <c r="AR1552" s="1"/>
      <c r="AS1552" s="14"/>
      <c r="AT1552" s="1"/>
      <c r="AU1552" s="1"/>
    </row>
    <row r="1553" spans="32:47" x14ac:dyDescent="0.3">
      <c r="AF1553" s="1"/>
      <c r="AG1553" s="1"/>
      <c r="AH1553" s="1"/>
      <c r="AI1553" s="1"/>
      <c r="AJ1553" s="1"/>
      <c r="AK1553" s="1"/>
      <c r="AL1553" s="1"/>
      <c r="AM1553" s="1"/>
      <c r="AN1553" s="1"/>
      <c r="AO1553" s="1"/>
      <c r="AP1553" s="1"/>
      <c r="AQ1553" s="1"/>
      <c r="AR1553" s="1"/>
      <c r="AS1553" s="14"/>
      <c r="AT1553" s="1"/>
      <c r="AU1553" s="1"/>
    </row>
    <row r="1554" spans="32:47" x14ac:dyDescent="0.3">
      <c r="AF1554" s="1"/>
      <c r="AG1554" s="1"/>
      <c r="AH1554" s="1"/>
      <c r="AI1554" s="1"/>
      <c r="AJ1554" s="1"/>
      <c r="AK1554" s="1"/>
      <c r="AL1554" s="1"/>
      <c r="AM1554" s="1"/>
      <c r="AN1554" s="1"/>
      <c r="AO1554" s="1"/>
      <c r="AP1554" s="1"/>
      <c r="AQ1554" s="1"/>
      <c r="AR1554" s="1"/>
      <c r="AS1554" s="14"/>
      <c r="AT1554" s="1"/>
      <c r="AU1554" s="1"/>
    </row>
    <row r="1555" spans="32:47" x14ac:dyDescent="0.3">
      <c r="AF1555" s="1"/>
      <c r="AG1555" s="1"/>
      <c r="AH1555" s="1"/>
      <c r="AI1555" s="1"/>
      <c r="AJ1555" s="1"/>
      <c r="AK1555" s="1"/>
      <c r="AL1555" s="1"/>
      <c r="AM1555" s="1"/>
      <c r="AN1555" s="1"/>
      <c r="AO1555" s="1"/>
      <c r="AP1555" s="1"/>
      <c r="AQ1555" s="1"/>
      <c r="AR1555" s="1"/>
      <c r="AS1555" s="14"/>
      <c r="AT1555" s="1"/>
      <c r="AU1555" s="1"/>
    </row>
    <row r="1556" spans="32:47" x14ac:dyDescent="0.3">
      <c r="AF1556" s="1"/>
      <c r="AG1556" s="1"/>
      <c r="AH1556" s="1"/>
      <c r="AI1556" s="1"/>
      <c r="AJ1556" s="1"/>
      <c r="AK1556" s="1"/>
      <c r="AL1556" s="1"/>
      <c r="AM1556" s="1"/>
      <c r="AN1556" s="1"/>
      <c r="AO1556" s="1"/>
      <c r="AP1556" s="1"/>
      <c r="AQ1556" s="1"/>
      <c r="AR1556" s="1"/>
      <c r="AS1556" s="14"/>
      <c r="AT1556" s="1"/>
      <c r="AU1556" s="1"/>
    </row>
    <row r="1557" spans="32:47" x14ac:dyDescent="0.3">
      <c r="AF1557" s="1"/>
      <c r="AG1557" s="1"/>
      <c r="AH1557" s="1"/>
      <c r="AI1557" s="1"/>
      <c r="AJ1557" s="1"/>
      <c r="AK1557" s="1"/>
      <c r="AL1557" s="1"/>
      <c r="AM1557" s="1"/>
      <c r="AN1557" s="1"/>
      <c r="AO1557" s="1"/>
      <c r="AP1557" s="1"/>
      <c r="AQ1557" s="1"/>
      <c r="AR1557" s="1"/>
      <c r="AS1557" s="14"/>
      <c r="AT1557" s="1"/>
      <c r="AU1557" s="1"/>
    </row>
    <row r="1558" spans="32:47" x14ac:dyDescent="0.3">
      <c r="AF1558" s="1"/>
      <c r="AG1558" s="1"/>
      <c r="AH1558" s="1"/>
      <c r="AI1558" s="1"/>
      <c r="AJ1558" s="1"/>
      <c r="AK1558" s="1"/>
      <c r="AL1558" s="1"/>
      <c r="AM1558" s="1"/>
      <c r="AN1558" s="1"/>
      <c r="AO1558" s="1"/>
      <c r="AP1558" s="1"/>
      <c r="AQ1558" s="1"/>
      <c r="AR1558" s="1"/>
      <c r="AS1558" s="14"/>
      <c r="AT1558" s="1"/>
      <c r="AU1558" s="1"/>
    </row>
    <row r="1559" spans="32:47" x14ac:dyDescent="0.3">
      <c r="AF1559" s="1"/>
      <c r="AG1559" s="1"/>
      <c r="AH1559" s="1"/>
      <c r="AI1559" s="1"/>
      <c r="AJ1559" s="1"/>
      <c r="AK1559" s="1"/>
      <c r="AL1559" s="1"/>
      <c r="AM1559" s="1"/>
      <c r="AN1559" s="1"/>
      <c r="AO1559" s="1"/>
      <c r="AP1559" s="1"/>
      <c r="AQ1559" s="1"/>
      <c r="AR1559" s="1"/>
      <c r="AS1559" s="14"/>
      <c r="AT1559" s="1"/>
      <c r="AU1559" s="1"/>
    </row>
    <row r="1560" spans="32:47" x14ac:dyDescent="0.3">
      <c r="AF1560" s="1"/>
      <c r="AG1560" s="1"/>
      <c r="AH1560" s="1"/>
      <c r="AI1560" s="1"/>
      <c r="AJ1560" s="1"/>
      <c r="AK1560" s="1"/>
      <c r="AL1560" s="1"/>
      <c r="AM1560" s="1"/>
      <c r="AN1560" s="1"/>
      <c r="AO1560" s="1"/>
      <c r="AP1560" s="1"/>
      <c r="AQ1560" s="1"/>
      <c r="AR1560" s="1"/>
      <c r="AS1560" s="14"/>
      <c r="AT1560" s="1"/>
      <c r="AU1560" s="1"/>
    </row>
    <row r="1561" spans="32:47" x14ac:dyDescent="0.3">
      <c r="AF1561" s="1"/>
      <c r="AG1561" s="1"/>
      <c r="AH1561" s="1"/>
      <c r="AI1561" s="1"/>
      <c r="AJ1561" s="1"/>
      <c r="AK1561" s="1"/>
      <c r="AL1561" s="1"/>
      <c r="AM1561" s="1"/>
      <c r="AN1561" s="1"/>
      <c r="AO1561" s="1"/>
      <c r="AP1561" s="1"/>
      <c r="AQ1561" s="1"/>
      <c r="AR1561" s="1"/>
      <c r="AS1561" s="14"/>
      <c r="AT1561" s="1"/>
      <c r="AU1561" s="1"/>
    </row>
    <row r="1562" spans="32:47" x14ac:dyDescent="0.3">
      <c r="AF1562" s="1"/>
      <c r="AG1562" s="1"/>
      <c r="AH1562" s="1"/>
      <c r="AI1562" s="1"/>
      <c r="AJ1562" s="1"/>
      <c r="AK1562" s="1"/>
      <c r="AL1562" s="1"/>
      <c r="AM1562" s="1"/>
      <c r="AN1562" s="1"/>
      <c r="AO1562" s="1"/>
      <c r="AP1562" s="1"/>
      <c r="AQ1562" s="1"/>
      <c r="AR1562" s="1"/>
      <c r="AS1562" s="14"/>
      <c r="AT1562" s="1"/>
      <c r="AU1562" s="1"/>
    </row>
    <row r="1563" spans="32:47" x14ac:dyDescent="0.3">
      <c r="AF1563" s="1"/>
      <c r="AG1563" s="1"/>
      <c r="AH1563" s="1"/>
      <c r="AI1563" s="1"/>
      <c r="AJ1563" s="1"/>
      <c r="AK1563" s="1"/>
      <c r="AL1563" s="1"/>
      <c r="AM1563" s="1"/>
      <c r="AN1563" s="1"/>
      <c r="AO1563" s="1"/>
      <c r="AP1563" s="1"/>
      <c r="AQ1563" s="1"/>
      <c r="AR1563" s="1"/>
      <c r="AS1563" s="14"/>
      <c r="AT1563" s="1"/>
      <c r="AU1563" s="1"/>
    </row>
    <row r="1564" spans="32:47" x14ac:dyDescent="0.3">
      <c r="AF1564" s="1"/>
      <c r="AG1564" s="1"/>
      <c r="AH1564" s="1"/>
      <c r="AI1564" s="1"/>
      <c r="AJ1564" s="1"/>
      <c r="AK1564" s="1"/>
      <c r="AL1564" s="1"/>
      <c r="AM1564" s="1"/>
      <c r="AN1564" s="1"/>
      <c r="AO1564" s="1"/>
      <c r="AP1564" s="1"/>
      <c r="AQ1564" s="1"/>
      <c r="AR1564" s="1"/>
      <c r="AS1564" s="14"/>
      <c r="AT1564" s="1"/>
      <c r="AU1564" s="1"/>
    </row>
    <row r="1565" spans="32:47" x14ac:dyDescent="0.3">
      <c r="AF1565" s="1"/>
      <c r="AG1565" s="1"/>
      <c r="AH1565" s="1"/>
      <c r="AI1565" s="1"/>
      <c r="AJ1565" s="1"/>
      <c r="AK1565" s="1"/>
      <c r="AL1565" s="1"/>
      <c r="AM1565" s="1"/>
      <c r="AN1565" s="1"/>
      <c r="AO1565" s="1"/>
      <c r="AP1565" s="1"/>
      <c r="AQ1565" s="1"/>
      <c r="AR1565" s="1"/>
      <c r="AS1565" s="14"/>
      <c r="AT1565" s="1"/>
      <c r="AU1565" s="1"/>
    </row>
    <row r="1566" spans="32:47" x14ac:dyDescent="0.3">
      <c r="AF1566" s="1"/>
      <c r="AG1566" s="1"/>
      <c r="AH1566" s="1"/>
      <c r="AI1566" s="1"/>
      <c r="AJ1566" s="1"/>
      <c r="AK1566" s="1"/>
      <c r="AL1566" s="1"/>
      <c r="AM1566" s="1"/>
      <c r="AN1566" s="1"/>
      <c r="AO1566" s="1"/>
      <c r="AP1566" s="1"/>
      <c r="AQ1566" s="1"/>
      <c r="AR1566" s="1"/>
      <c r="AS1566" s="14"/>
      <c r="AT1566" s="1"/>
      <c r="AU1566" s="1"/>
    </row>
    <row r="1567" spans="32:47" x14ac:dyDescent="0.3">
      <c r="AF1567" s="1"/>
      <c r="AG1567" s="1"/>
      <c r="AH1567" s="1"/>
      <c r="AI1567" s="1"/>
      <c r="AJ1567" s="1"/>
      <c r="AK1567" s="1"/>
      <c r="AL1567" s="1"/>
      <c r="AM1567" s="1"/>
      <c r="AN1567" s="1"/>
      <c r="AO1567" s="1"/>
      <c r="AP1567" s="1"/>
      <c r="AQ1567" s="1"/>
      <c r="AR1567" s="1"/>
      <c r="AS1567" s="14"/>
      <c r="AT1567" s="1"/>
      <c r="AU1567" s="1"/>
    </row>
    <row r="1568" spans="32:47" x14ac:dyDescent="0.3">
      <c r="AF1568" s="1"/>
      <c r="AG1568" s="1"/>
      <c r="AH1568" s="1"/>
      <c r="AI1568" s="1"/>
      <c r="AJ1568" s="1"/>
      <c r="AK1568" s="1"/>
      <c r="AL1568" s="1"/>
      <c r="AM1568" s="1"/>
      <c r="AN1568" s="1"/>
      <c r="AO1568" s="1"/>
      <c r="AP1568" s="1"/>
      <c r="AQ1568" s="1"/>
      <c r="AR1568" s="1"/>
      <c r="AS1568" s="14"/>
      <c r="AT1568" s="1"/>
      <c r="AU1568" s="1"/>
    </row>
    <row r="1569" spans="32:47" x14ac:dyDescent="0.3">
      <c r="AF1569" s="1"/>
      <c r="AG1569" s="1"/>
      <c r="AH1569" s="1"/>
      <c r="AI1569" s="1"/>
      <c r="AJ1569" s="1"/>
      <c r="AK1569" s="1"/>
      <c r="AL1569" s="1"/>
      <c r="AM1569" s="1"/>
      <c r="AN1569" s="1"/>
      <c r="AO1569" s="1"/>
      <c r="AP1569" s="1"/>
      <c r="AQ1569" s="1"/>
      <c r="AR1569" s="1"/>
      <c r="AS1569" s="14"/>
      <c r="AT1569" s="1"/>
      <c r="AU1569" s="1"/>
    </row>
    <row r="1570" spans="32:47" x14ac:dyDescent="0.3">
      <c r="AF1570" s="1"/>
      <c r="AG1570" s="1"/>
      <c r="AH1570" s="1"/>
      <c r="AI1570" s="1"/>
      <c r="AJ1570" s="1"/>
      <c r="AK1570" s="1"/>
      <c r="AL1570" s="1"/>
      <c r="AM1570" s="1"/>
      <c r="AN1570" s="1"/>
      <c r="AO1570" s="1"/>
      <c r="AP1570" s="1"/>
      <c r="AQ1570" s="1"/>
      <c r="AR1570" s="1"/>
      <c r="AS1570" s="14"/>
      <c r="AT1570" s="1"/>
      <c r="AU1570" s="1"/>
    </row>
    <row r="1571" spans="32:47" x14ac:dyDescent="0.3">
      <c r="AF1571" s="1"/>
      <c r="AG1571" s="1"/>
      <c r="AH1571" s="1"/>
      <c r="AI1571" s="1"/>
      <c r="AJ1571" s="1"/>
      <c r="AK1571" s="1"/>
      <c r="AL1571" s="1"/>
      <c r="AM1571" s="1"/>
      <c r="AN1571" s="1"/>
      <c r="AO1571" s="1"/>
      <c r="AP1571" s="1"/>
      <c r="AQ1571" s="1"/>
      <c r="AR1571" s="1"/>
      <c r="AS1571" s="14"/>
      <c r="AT1571" s="1"/>
      <c r="AU1571" s="1"/>
    </row>
    <row r="1572" spans="32:47" x14ac:dyDescent="0.3">
      <c r="AF1572" s="1"/>
      <c r="AG1572" s="1"/>
      <c r="AH1572" s="1"/>
      <c r="AI1572" s="1"/>
      <c r="AJ1572" s="1"/>
      <c r="AK1572" s="1"/>
      <c r="AL1572" s="1"/>
      <c r="AM1572" s="1"/>
      <c r="AN1572" s="1"/>
      <c r="AO1572" s="1"/>
      <c r="AP1572" s="1"/>
      <c r="AQ1572" s="1"/>
      <c r="AR1572" s="1"/>
      <c r="AS1572" s="14"/>
      <c r="AT1572" s="1"/>
      <c r="AU1572" s="1"/>
    </row>
    <row r="1573" spans="32:47" x14ac:dyDescent="0.3">
      <c r="AF1573" s="1"/>
      <c r="AG1573" s="1"/>
      <c r="AH1573" s="1"/>
      <c r="AI1573" s="1"/>
      <c r="AJ1573" s="1"/>
      <c r="AK1573" s="1"/>
      <c r="AL1573" s="1"/>
      <c r="AM1573" s="1"/>
      <c r="AN1573" s="1"/>
      <c r="AO1573" s="1"/>
      <c r="AP1573" s="1"/>
      <c r="AQ1573" s="1"/>
      <c r="AR1573" s="1"/>
      <c r="AS1573" s="14"/>
      <c r="AT1573" s="1"/>
      <c r="AU1573" s="1"/>
    </row>
    <row r="1574" spans="32:47" x14ac:dyDescent="0.3">
      <c r="AF1574" s="1"/>
      <c r="AG1574" s="1"/>
      <c r="AH1574" s="1"/>
      <c r="AI1574" s="1"/>
      <c r="AJ1574" s="1"/>
      <c r="AK1574" s="1"/>
      <c r="AL1574" s="1"/>
      <c r="AM1574" s="1"/>
      <c r="AN1574" s="1"/>
      <c r="AO1574" s="1"/>
      <c r="AP1574" s="1"/>
      <c r="AQ1574" s="1"/>
      <c r="AR1574" s="1"/>
      <c r="AS1574" s="14"/>
      <c r="AT1574" s="1"/>
      <c r="AU1574" s="1"/>
    </row>
    <row r="1575" spans="32:47" x14ac:dyDescent="0.3">
      <c r="AF1575" s="1"/>
      <c r="AG1575" s="1"/>
      <c r="AH1575" s="1"/>
      <c r="AI1575" s="1"/>
      <c r="AJ1575" s="1"/>
      <c r="AK1575" s="1"/>
      <c r="AL1575" s="1"/>
      <c r="AM1575" s="1"/>
      <c r="AN1575" s="1"/>
      <c r="AO1575" s="1"/>
      <c r="AP1575" s="1"/>
      <c r="AQ1575" s="1"/>
      <c r="AR1575" s="1"/>
      <c r="AS1575" s="14"/>
      <c r="AT1575" s="1"/>
      <c r="AU1575" s="1"/>
    </row>
    <row r="1576" spans="32:47" x14ac:dyDescent="0.3">
      <c r="AF1576" s="1"/>
      <c r="AG1576" s="1"/>
      <c r="AH1576" s="1"/>
      <c r="AI1576" s="1"/>
      <c r="AJ1576" s="1"/>
      <c r="AK1576" s="1"/>
      <c r="AL1576" s="1"/>
      <c r="AM1576" s="1"/>
      <c r="AN1576" s="1"/>
      <c r="AO1576" s="1"/>
      <c r="AP1576" s="1"/>
      <c r="AQ1576" s="1"/>
      <c r="AR1576" s="1"/>
      <c r="AS1576" s="14"/>
      <c r="AT1576" s="1"/>
      <c r="AU1576" s="1"/>
    </row>
    <row r="1577" spans="32:47" x14ac:dyDescent="0.3">
      <c r="AF1577" s="1"/>
      <c r="AG1577" s="1"/>
      <c r="AH1577" s="1"/>
      <c r="AI1577" s="1"/>
      <c r="AJ1577" s="1"/>
      <c r="AK1577" s="1"/>
      <c r="AL1577" s="1"/>
      <c r="AM1577" s="1"/>
      <c r="AN1577" s="1"/>
      <c r="AO1577" s="1"/>
      <c r="AP1577" s="1"/>
      <c r="AQ1577" s="1"/>
      <c r="AR1577" s="1"/>
      <c r="AS1577" s="14"/>
      <c r="AT1577" s="1"/>
      <c r="AU1577" s="1"/>
    </row>
    <row r="1578" spans="32:47" x14ac:dyDescent="0.3">
      <c r="AF1578" s="1"/>
      <c r="AG1578" s="1"/>
      <c r="AH1578" s="1"/>
      <c r="AI1578" s="1"/>
      <c r="AJ1578" s="1"/>
      <c r="AK1578" s="1"/>
      <c r="AL1578" s="1"/>
      <c r="AM1578" s="1"/>
      <c r="AN1578" s="1"/>
      <c r="AO1578" s="1"/>
      <c r="AP1578" s="1"/>
      <c r="AQ1578" s="1"/>
      <c r="AR1578" s="1"/>
      <c r="AS1578" s="14"/>
      <c r="AT1578" s="1"/>
      <c r="AU1578" s="1"/>
    </row>
    <row r="1579" spans="32:47" x14ac:dyDescent="0.3">
      <c r="AF1579" s="1"/>
      <c r="AG1579" s="1"/>
      <c r="AH1579" s="1"/>
      <c r="AI1579" s="1"/>
      <c r="AJ1579" s="1"/>
      <c r="AK1579" s="1"/>
      <c r="AL1579" s="1"/>
      <c r="AM1579" s="1"/>
      <c r="AN1579" s="1"/>
      <c r="AO1579" s="1"/>
      <c r="AP1579" s="1"/>
      <c r="AQ1579" s="1"/>
      <c r="AR1579" s="1"/>
      <c r="AS1579" s="14"/>
      <c r="AT1579" s="1"/>
      <c r="AU1579" s="1"/>
    </row>
    <row r="1580" spans="32:47" x14ac:dyDescent="0.3">
      <c r="AF1580" s="1"/>
      <c r="AG1580" s="1"/>
      <c r="AH1580" s="1"/>
      <c r="AI1580" s="1"/>
      <c r="AJ1580" s="1"/>
      <c r="AK1580" s="1"/>
      <c r="AL1580" s="1"/>
      <c r="AM1580" s="1"/>
      <c r="AN1580" s="1"/>
      <c r="AO1580" s="1"/>
      <c r="AP1580" s="1"/>
      <c r="AQ1580" s="1"/>
      <c r="AR1580" s="1"/>
      <c r="AS1580" s="14"/>
      <c r="AT1580" s="1"/>
      <c r="AU1580" s="1"/>
    </row>
    <row r="1581" spans="32:47" x14ac:dyDescent="0.3">
      <c r="AF1581" s="1"/>
      <c r="AG1581" s="1"/>
      <c r="AH1581" s="1"/>
      <c r="AI1581" s="1"/>
      <c r="AJ1581" s="1"/>
      <c r="AK1581" s="1"/>
      <c r="AL1581" s="1"/>
      <c r="AM1581" s="1"/>
      <c r="AN1581" s="1"/>
      <c r="AO1581" s="1"/>
      <c r="AP1581" s="1"/>
      <c r="AQ1581" s="1"/>
      <c r="AR1581" s="1"/>
      <c r="AS1581" s="14"/>
      <c r="AT1581" s="1"/>
      <c r="AU1581" s="1"/>
    </row>
    <row r="1582" spans="32:47" x14ac:dyDescent="0.3">
      <c r="AF1582" s="1"/>
      <c r="AG1582" s="1"/>
      <c r="AH1582" s="1"/>
      <c r="AI1582" s="1"/>
      <c r="AJ1582" s="1"/>
      <c r="AK1582" s="1"/>
      <c r="AL1582" s="1"/>
      <c r="AM1582" s="1"/>
      <c r="AN1582" s="1"/>
      <c r="AO1582" s="1"/>
      <c r="AP1582" s="1"/>
      <c r="AQ1582" s="1"/>
      <c r="AR1582" s="1"/>
      <c r="AS1582" s="14"/>
      <c r="AT1582" s="1"/>
      <c r="AU1582" s="1"/>
    </row>
    <row r="1583" spans="32:47" x14ac:dyDescent="0.3">
      <c r="AF1583" s="1"/>
      <c r="AG1583" s="1"/>
      <c r="AH1583" s="1"/>
      <c r="AI1583" s="1"/>
      <c r="AJ1583" s="1"/>
      <c r="AK1583" s="1"/>
      <c r="AL1583" s="1"/>
      <c r="AM1583" s="1"/>
      <c r="AN1583" s="1"/>
      <c r="AO1583" s="1"/>
      <c r="AP1583" s="1"/>
      <c r="AQ1583" s="1"/>
      <c r="AR1583" s="1"/>
      <c r="AS1583" s="14"/>
      <c r="AT1583" s="1"/>
      <c r="AU1583" s="1"/>
    </row>
    <row r="1584" spans="32:47" x14ac:dyDescent="0.3">
      <c r="AF1584" s="1"/>
      <c r="AG1584" s="1"/>
      <c r="AH1584" s="1"/>
      <c r="AI1584" s="1"/>
      <c r="AJ1584" s="1"/>
      <c r="AK1584" s="1"/>
      <c r="AL1584" s="1"/>
      <c r="AM1584" s="1"/>
      <c r="AN1584" s="1"/>
      <c r="AO1584" s="1"/>
      <c r="AP1584" s="1"/>
      <c r="AQ1584" s="1"/>
      <c r="AR1584" s="1"/>
      <c r="AS1584" s="14"/>
      <c r="AT1584" s="1"/>
      <c r="AU1584" s="1"/>
    </row>
    <row r="1585" spans="32:47" x14ac:dyDescent="0.3">
      <c r="AF1585" s="1"/>
      <c r="AG1585" s="1"/>
      <c r="AH1585" s="1"/>
      <c r="AI1585" s="1"/>
      <c r="AJ1585" s="1"/>
      <c r="AK1585" s="1"/>
      <c r="AL1585" s="1"/>
      <c r="AM1585" s="1"/>
      <c r="AN1585" s="1"/>
      <c r="AO1585" s="1"/>
      <c r="AP1585" s="1"/>
      <c r="AQ1585" s="1"/>
      <c r="AR1585" s="1"/>
      <c r="AS1585" s="14"/>
      <c r="AT1585" s="1"/>
      <c r="AU1585" s="1"/>
    </row>
    <row r="1586" spans="32:47" x14ac:dyDescent="0.3">
      <c r="AF1586" s="1"/>
      <c r="AG1586" s="1"/>
      <c r="AH1586" s="1"/>
      <c r="AI1586" s="1"/>
      <c r="AJ1586" s="1"/>
      <c r="AK1586" s="1"/>
      <c r="AL1586" s="1"/>
      <c r="AM1586" s="1"/>
      <c r="AN1586" s="1"/>
      <c r="AO1586" s="1"/>
      <c r="AP1586" s="1"/>
      <c r="AQ1586" s="1"/>
      <c r="AR1586" s="1"/>
      <c r="AS1586" s="14"/>
      <c r="AT1586" s="1"/>
      <c r="AU1586" s="1"/>
    </row>
    <row r="1587" spans="32:47" x14ac:dyDescent="0.3">
      <c r="AF1587" s="1"/>
      <c r="AG1587" s="1"/>
      <c r="AH1587" s="1"/>
      <c r="AI1587" s="1"/>
      <c r="AJ1587" s="1"/>
      <c r="AK1587" s="1"/>
      <c r="AL1587" s="1"/>
      <c r="AM1587" s="1"/>
      <c r="AN1587" s="1"/>
      <c r="AO1587" s="1"/>
      <c r="AP1587" s="1"/>
      <c r="AQ1587" s="1"/>
      <c r="AR1587" s="1"/>
      <c r="AS1587" s="14"/>
      <c r="AT1587" s="1"/>
      <c r="AU1587" s="1"/>
    </row>
    <row r="1588" spans="32:47" x14ac:dyDescent="0.3">
      <c r="AF1588" s="1"/>
      <c r="AG1588" s="1"/>
      <c r="AH1588" s="1"/>
      <c r="AI1588" s="1"/>
      <c r="AJ1588" s="1"/>
      <c r="AK1588" s="1"/>
      <c r="AL1588" s="1"/>
      <c r="AM1588" s="1"/>
      <c r="AN1588" s="1"/>
      <c r="AO1588" s="1"/>
      <c r="AP1588" s="1"/>
      <c r="AQ1588" s="1"/>
      <c r="AR1588" s="1"/>
      <c r="AS1588" s="14"/>
      <c r="AT1588" s="1"/>
      <c r="AU1588" s="1"/>
    </row>
    <row r="1589" spans="32:47" x14ac:dyDescent="0.3">
      <c r="AF1589" s="1"/>
      <c r="AG1589" s="1"/>
      <c r="AH1589" s="1"/>
      <c r="AI1589" s="1"/>
      <c r="AJ1589" s="1"/>
      <c r="AK1589" s="1"/>
      <c r="AL1589" s="1"/>
      <c r="AM1589" s="1"/>
      <c r="AN1589" s="1"/>
      <c r="AO1589" s="1"/>
      <c r="AP1589" s="1"/>
      <c r="AQ1589" s="1"/>
      <c r="AR1589" s="1"/>
      <c r="AS1589" s="14"/>
      <c r="AT1589" s="1"/>
      <c r="AU1589" s="1"/>
    </row>
    <row r="1590" spans="32:47" x14ac:dyDescent="0.3">
      <c r="AF1590" s="1"/>
      <c r="AG1590" s="1"/>
      <c r="AH1590" s="1"/>
      <c r="AI1590" s="1"/>
      <c r="AJ1590" s="1"/>
      <c r="AK1590" s="1"/>
      <c r="AL1590" s="1"/>
      <c r="AM1590" s="1"/>
      <c r="AN1590" s="1"/>
      <c r="AO1590" s="1"/>
      <c r="AP1590" s="1"/>
      <c r="AQ1590" s="1"/>
      <c r="AR1590" s="1"/>
      <c r="AS1590" s="14"/>
      <c r="AT1590" s="1"/>
      <c r="AU1590" s="1"/>
    </row>
    <row r="1591" spans="32:47" x14ac:dyDescent="0.3">
      <c r="AF1591" s="1"/>
      <c r="AG1591" s="1"/>
      <c r="AH1591" s="1"/>
      <c r="AI1591" s="1"/>
      <c r="AJ1591" s="1"/>
      <c r="AK1591" s="1"/>
      <c r="AL1591" s="1"/>
      <c r="AM1591" s="1"/>
      <c r="AN1591" s="1"/>
      <c r="AO1591" s="1"/>
      <c r="AP1591" s="1"/>
      <c r="AQ1591" s="1"/>
      <c r="AR1591" s="1"/>
      <c r="AS1591" s="14"/>
      <c r="AT1591" s="1"/>
      <c r="AU1591" s="1"/>
    </row>
    <row r="1592" spans="32:47" x14ac:dyDescent="0.3">
      <c r="AF1592" s="1"/>
      <c r="AG1592" s="1"/>
      <c r="AH1592" s="1"/>
      <c r="AI1592" s="1"/>
      <c r="AJ1592" s="1"/>
      <c r="AK1592" s="1"/>
      <c r="AL1592" s="1"/>
      <c r="AM1592" s="1"/>
      <c r="AN1592" s="1"/>
      <c r="AO1592" s="1"/>
      <c r="AP1592" s="1"/>
      <c r="AQ1592" s="1"/>
      <c r="AR1592" s="1"/>
      <c r="AS1592" s="14"/>
      <c r="AT1592" s="1"/>
      <c r="AU1592" s="1"/>
    </row>
    <row r="1593" spans="32:47" x14ac:dyDescent="0.3">
      <c r="AF1593" s="1"/>
      <c r="AG1593" s="1"/>
      <c r="AH1593" s="1"/>
      <c r="AI1593" s="1"/>
      <c r="AJ1593" s="1"/>
      <c r="AK1593" s="1"/>
      <c r="AL1593" s="1"/>
      <c r="AM1593" s="1"/>
      <c r="AN1593" s="1"/>
      <c r="AO1593" s="1"/>
      <c r="AP1593" s="1"/>
      <c r="AQ1593" s="1"/>
      <c r="AR1593" s="1"/>
      <c r="AS1593" s="14"/>
      <c r="AT1593" s="1"/>
      <c r="AU1593" s="1"/>
    </row>
    <row r="1594" spans="32:47" x14ac:dyDescent="0.3">
      <c r="AF1594" s="1"/>
      <c r="AG1594" s="1"/>
      <c r="AH1594" s="1"/>
      <c r="AI1594" s="1"/>
      <c r="AJ1594" s="1"/>
      <c r="AK1594" s="1"/>
      <c r="AL1594" s="1"/>
      <c r="AM1594" s="1"/>
      <c r="AN1594" s="1"/>
      <c r="AO1594" s="1"/>
      <c r="AP1594" s="1"/>
      <c r="AQ1594" s="1"/>
      <c r="AR1594" s="1"/>
      <c r="AS1594" s="14"/>
      <c r="AT1594" s="1"/>
      <c r="AU1594" s="1"/>
    </row>
    <row r="1595" spans="32:47" x14ac:dyDescent="0.3">
      <c r="AF1595" s="1"/>
      <c r="AG1595" s="1"/>
      <c r="AH1595" s="1"/>
      <c r="AI1595" s="1"/>
      <c r="AJ1595" s="1"/>
      <c r="AK1595" s="1"/>
      <c r="AL1595" s="1"/>
      <c r="AM1595" s="1"/>
      <c r="AN1595" s="1"/>
      <c r="AO1595" s="1"/>
      <c r="AP1595" s="1"/>
      <c r="AQ1595" s="1"/>
      <c r="AR1595" s="1"/>
      <c r="AS1595" s="14"/>
      <c r="AT1595" s="1"/>
      <c r="AU1595" s="1"/>
    </row>
    <row r="1596" spans="32:47" x14ac:dyDescent="0.3">
      <c r="AF1596" s="1"/>
      <c r="AG1596" s="1"/>
      <c r="AH1596" s="1"/>
      <c r="AI1596" s="1"/>
      <c r="AJ1596" s="1"/>
      <c r="AK1596" s="1"/>
      <c r="AL1596" s="1"/>
      <c r="AM1596" s="1"/>
      <c r="AN1596" s="1"/>
      <c r="AO1596" s="1"/>
      <c r="AP1596" s="1"/>
      <c r="AQ1596" s="1"/>
      <c r="AR1596" s="1"/>
      <c r="AS1596" s="14"/>
      <c r="AT1596" s="1"/>
      <c r="AU1596" s="1"/>
    </row>
    <row r="1597" spans="32:47" x14ac:dyDescent="0.3">
      <c r="AF1597" s="1"/>
      <c r="AG1597" s="1"/>
      <c r="AH1597" s="1"/>
      <c r="AI1597" s="1"/>
      <c r="AJ1597" s="1"/>
      <c r="AK1597" s="1"/>
      <c r="AL1597" s="1"/>
      <c r="AM1597" s="1"/>
      <c r="AN1597" s="1"/>
      <c r="AO1597" s="1"/>
      <c r="AP1597" s="1"/>
      <c r="AQ1597" s="1"/>
      <c r="AR1597" s="1"/>
      <c r="AS1597" s="14"/>
      <c r="AT1597" s="1"/>
      <c r="AU1597" s="1"/>
    </row>
    <row r="1598" spans="32:47" x14ac:dyDescent="0.3">
      <c r="AF1598" s="1"/>
      <c r="AG1598" s="1"/>
      <c r="AH1598" s="1"/>
      <c r="AI1598" s="1"/>
      <c r="AJ1598" s="1"/>
      <c r="AK1598" s="1"/>
      <c r="AL1598" s="1"/>
      <c r="AM1598" s="1"/>
      <c r="AN1598" s="1"/>
      <c r="AO1598" s="1"/>
      <c r="AP1598" s="1"/>
      <c r="AQ1598" s="1"/>
      <c r="AR1598" s="1"/>
      <c r="AS1598" s="14"/>
      <c r="AT1598" s="1"/>
      <c r="AU1598" s="1"/>
    </row>
    <row r="1599" spans="32:47" x14ac:dyDescent="0.3">
      <c r="AF1599" s="1"/>
      <c r="AG1599" s="1"/>
      <c r="AH1599" s="1"/>
      <c r="AI1599" s="1"/>
      <c r="AJ1599" s="1"/>
      <c r="AK1599" s="1"/>
      <c r="AL1599" s="1"/>
      <c r="AM1599" s="1"/>
      <c r="AN1599" s="1"/>
      <c r="AO1599" s="1"/>
      <c r="AP1599" s="1"/>
      <c r="AQ1599" s="1"/>
      <c r="AR1599" s="1"/>
      <c r="AS1599" s="14"/>
      <c r="AT1599" s="1"/>
      <c r="AU1599" s="1"/>
    </row>
    <row r="1600" spans="32:47" x14ac:dyDescent="0.3">
      <c r="AF1600" s="1"/>
      <c r="AG1600" s="1"/>
      <c r="AH1600" s="1"/>
      <c r="AI1600" s="1"/>
      <c r="AJ1600" s="1"/>
      <c r="AK1600" s="1"/>
      <c r="AL1600" s="1"/>
      <c r="AM1600" s="1"/>
      <c r="AN1600" s="1"/>
      <c r="AO1600" s="1"/>
      <c r="AP1600" s="1"/>
      <c r="AQ1600" s="1"/>
      <c r="AR1600" s="1"/>
      <c r="AS1600" s="14"/>
      <c r="AT1600" s="1"/>
      <c r="AU1600" s="1"/>
    </row>
    <row r="1601" spans="32:47" x14ac:dyDescent="0.3">
      <c r="AF1601" s="1"/>
      <c r="AG1601" s="1"/>
      <c r="AH1601" s="1"/>
      <c r="AI1601" s="1"/>
      <c r="AJ1601" s="1"/>
      <c r="AK1601" s="1"/>
      <c r="AL1601" s="1"/>
      <c r="AM1601" s="1"/>
      <c r="AN1601" s="1"/>
      <c r="AO1601" s="1"/>
      <c r="AP1601" s="1"/>
      <c r="AQ1601" s="1"/>
      <c r="AR1601" s="1"/>
      <c r="AS1601" s="14"/>
      <c r="AT1601" s="1"/>
      <c r="AU1601" s="1"/>
    </row>
    <row r="1602" spans="32:47" x14ac:dyDescent="0.3">
      <c r="AF1602" s="1"/>
      <c r="AG1602" s="1"/>
      <c r="AH1602" s="1"/>
      <c r="AI1602" s="1"/>
      <c r="AJ1602" s="1"/>
      <c r="AK1602" s="1"/>
      <c r="AL1602" s="1"/>
      <c r="AM1602" s="1"/>
      <c r="AN1602" s="1"/>
      <c r="AO1602" s="1"/>
      <c r="AP1602" s="1"/>
      <c r="AQ1602" s="1"/>
      <c r="AR1602" s="1"/>
      <c r="AS1602" s="14"/>
      <c r="AT1602" s="1"/>
      <c r="AU1602" s="1"/>
    </row>
    <row r="1603" spans="32:47" x14ac:dyDescent="0.3">
      <c r="AF1603" s="1"/>
      <c r="AG1603" s="1"/>
      <c r="AH1603" s="1"/>
      <c r="AI1603" s="1"/>
      <c r="AJ1603" s="1"/>
      <c r="AK1603" s="1"/>
      <c r="AL1603" s="1"/>
      <c r="AM1603" s="1"/>
      <c r="AN1603" s="1"/>
      <c r="AO1603" s="1"/>
      <c r="AP1603" s="1"/>
      <c r="AQ1603" s="1"/>
      <c r="AR1603" s="1"/>
      <c r="AS1603" s="14"/>
      <c r="AT1603" s="1"/>
      <c r="AU1603" s="1"/>
    </row>
    <row r="1604" spans="32:47" x14ac:dyDescent="0.3">
      <c r="AF1604" s="1"/>
      <c r="AG1604" s="1"/>
      <c r="AH1604" s="1"/>
      <c r="AI1604" s="1"/>
      <c r="AJ1604" s="1"/>
      <c r="AK1604" s="1"/>
      <c r="AL1604" s="1"/>
      <c r="AM1604" s="1"/>
      <c r="AN1604" s="1"/>
      <c r="AO1604" s="1"/>
      <c r="AP1604" s="1"/>
      <c r="AQ1604" s="1"/>
      <c r="AR1604" s="1"/>
      <c r="AS1604" s="14"/>
      <c r="AT1604" s="1"/>
      <c r="AU1604" s="1"/>
    </row>
    <row r="1605" spans="32:47" x14ac:dyDescent="0.3">
      <c r="AF1605" s="1"/>
      <c r="AG1605" s="1"/>
      <c r="AH1605" s="1"/>
      <c r="AI1605" s="1"/>
      <c r="AJ1605" s="1"/>
      <c r="AK1605" s="1"/>
      <c r="AL1605" s="1"/>
      <c r="AM1605" s="1"/>
      <c r="AN1605" s="1"/>
      <c r="AO1605" s="1"/>
      <c r="AP1605" s="1"/>
      <c r="AQ1605" s="1"/>
      <c r="AR1605" s="1"/>
      <c r="AS1605" s="14"/>
      <c r="AT1605" s="1"/>
      <c r="AU1605" s="1"/>
    </row>
    <row r="1606" spans="32:47" x14ac:dyDescent="0.3">
      <c r="AF1606" s="1"/>
      <c r="AG1606" s="1"/>
      <c r="AH1606" s="1"/>
      <c r="AI1606" s="1"/>
      <c r="AJ1606" s="1"/>
      <c r="AK1606" s="1"/>
      <c r="AL1606" s="1"/>
      <c r="AM1606" s="1"/>
      <c r="AN1606" s="1"/>
      <c r="AO1606" s="1"/>
      <c r="AP1606" s="1"/>
      <c r="AQ1606" s="1"/>
      <c r="AR1606" s="1"/>
      <c r="AS1606" s="14"/>
      <c r="AT1606" s="1"/>
      <c r="AU1606" s="1"/>
    </row>
    <row r="1607" spans="32:47" x14ac:dyDescent="0.3">
      <c r="AF1607" s="1"/>
      <c r="AG1607" s="1"/>
      <c r="AH1607" s="1"/>
      <c r="AI1607" s="1"/>
      <c r="AJ1607" s="1"/>
      <c r="AK1607" s="1"/>
      <c r="AL1607" s="1"/>
      <c r="AM1607" s="1"/>
      <c r="AN1607" s="1"/>
      <c r="AO1607" s="1"/>
      <c r="AP1607" s="1"/>
      <c r="AQ1607" s="1"/>
      <c r="AR1607" s="1"/>
      <c r="AS1607" s="14"/>
      <c r="AT1607" s="1"/>
      <c r="AU1607" s="1"/>
    </row>
    <row r="1608" spans="32:47" x14ac:dyDescent="0.3">
      <c r="AF1608" s="1"/>
      <c r="AG1608" s="1"/>
      <c r="AH1608" s="1"/>
      <c r="AI1608" s="1"/>
      <c r="AJ1608" s="1"/>
      <c r="AK1608" s="1"/>
      <c r="AL1608" s="1"/>
      <c r="AM1608" s="1"/>
      <c r="AN1608" s="1"/>
      <c r="AO1608" s="1"/>
      <c r="AP1608" s="1"/>
      <c r="AQ1608" s="1"/>
      <c r="AR1608" s="1"/>
      <c r="AS1608" s="14"/>
      <c r="AT1608" s="1"/>
      <c r="AU1608" s="1"/>
    </row>
    <row r="1609" spans="32:47" x14ac:dyDescent="0.3">
      <c r="AF1609" s="1"/>
      <c r="AG1609" s="1"/>
      <c r="AH1609" s="1"/>
      <c r="AI1609" s="1"/>
      <c r="AJ1609" s="1"/>
      <c r="AK1609" s="1"/>
      <c r="AL1609" s="1"/>
      <c r="AM1609" s="1"/>
      <c r="AN1609" s="1"/>
      <c r="AO1609" s="1"/>
      <c r="AP1609" s="1"/>
      <c r="AQ1609" s="1"/>
      <c r="AR1609" s="1"/>
      <c r="AS1609" s="14"/>
      <c r="AT1609" s="1"/>
      <c r="AU1609" s="1"/>
    </row>
    <row r="1610" spans="32:47" x14ac:dyDescent="0.3">
      <c r="AF1610" s="1"/>
      <c r="AG1610" s="1"/>
      <c r="AH1610" s="1"/>
      <c r="AI1610" s="1"/>
      <c r="AJ1610" s="1"/>
      <c r="AK1610" s="1"/>
      <c r="AL1610" s="1"/>
      <c r="AM1610" s="1"/>
      <c r="AN1610" s="1"/>
      <c r="AO1610" s="1"/>
      <c r="AP1610" s="1"/>
      <c r="AQ1610" s="1"/>
      <c r="AR1610" s="1"/>
      <c r="AS1610" s="14"/>
      <c r="AT1610" s="1"/>
      <c r="AU1610" s="1"/>
    </row>
    <row r="1611" spans="32:47" x14ac:dyDescent="0.3">
      <c r="AF1611" s="1"/>
      <c r="AG1611" s="1"/>
      <c r="AH1611" s="1"/>
      <c r="AI1611" s="1"/>
      <c r="AJ1611" s="1"/>
      <c r="AK1611" s="1"/>
      <c r="AL1611" s="1"/>
      <c r="AM1611" s="1"/>
      <c r="AN1611" s="1"/>
      <c r="AO1611" s="1"/>
      <c r="AP1611" s="1"/>
      <c r="AQ1611" s="1"/>
      <c r="AR1611" s="1"/>
      <c r="AS1611" s="14"/>
      <c r="AT1611" s="1"/>
      <c r="AU1611" s="1"/>
    </row>
    <row r="1612" spans="32:47" x14ac:dyDescent="0.3">
      <c r="AF1612" s="1"/>
      <c r="AG1612" s="1"/>
      <c r="AH1612" s="1"/>
      <c r="AI1612" s="1"/>
      <c r="AJ1612" s="1"/>
      <c r="AK1612" s="1"/>
      <c r="AL1612" s="1"/>
      <c r="AM1612" s="1"/>
      <c r="AN1612" s="1"/>
      <c r="AO1612" s="1"/>
      <c r="AP1612" s="1"/>
      <c r="AQ1612" s="1"/>
      <c r="AR1612" s="1"/>
      <c r="AS1612" s="14"/>
      <c r="AT1612" s="1"/>
      <c r="AU1612" s="1"/>
    </row>
    <row r="1613" spans="32:47" x14ac:dyDescent="0.3">
      <c r="AF1613" s="1"/>
      <c r="AG1613" s="1"/>
      <c r="AH1613" s="1"/>
      <c r="AI1613" s="1"/>
      <c r="AJ1613" s="1"/>
      <c r="AK1613" s="1"/>
      <c r="AL1613" s="1"/>
      <c r="AM1613" s="1"/>
      <c r="AN1613" s="1"/>
      <c r="AO1613" s="1"/>
      <c r="AP1613" s="1"/>
      <c r="AQ1613" s="1"/>
      <c r="AR1613" s="1"/>
      <c r="AS1613" s="14"/>
      <c r="AT1613" s="1"/>
      <c r="AU1613" s="1"/>
    </row>
    <row r="1614" spans="32:47" x14ac:dyDescent="0.3">
      <c r="AF1614" s="1"/>
      <c r="AG1614" s="1"/>
      <c r="AH1614" s="1"/>
      <c r="AI1614" s="1"/>
      <c r="AJ1614" s="1"/>
      <c r="AK1614" s="1"/>
      <c r="AL1614" s="1"/>
      <c r="AM1614" s="1"/>
      <c r="AN1614" s="1"/>
      <c r="AO1614" s="1"/>
      <c r="AP1614" s="1"/>
      <c r="AQ1614" s="1"/>
      <c r="AR1614" s="1"/>
      <c r="AS1614" s="14"/>
      <c r="AT1614" s="1"/>
      <c r="AU1614" s="1"/>
    </row>
    <row r="1615" spans="32:47" x14ac:dyDescent="0.3">
      <c r="AF1615" s="1"/>
      <c r="AG1615" s="1"/>
      <c r="AH1615" s="1"/>
      <c r="AI1615" s="1"/>
      <c r="AJ1615" s="1"/>
      <c r="AK1615" s="1"/>
      <c r="AL1615" s="1"/>
      <c r="AM1615" s="1"/>
      <c r="AN1615" s="1"/>
      <c r="AO1615" s="1"/>
      <c r="AP1615" s="1"/>
      <c r="AQ1615" s="1"/>
      <c r="AR1615" s="1"/>
      <c r="AS1615" s="14"/>
      <c r="AT1615" s="1"/>
      <c r="AU1615" s="1"/>
    </row>
    <row r="1616" spans="32:47" x14ac:dyDescent="0.3">
      <c r="AF1616" s="1"/>
      <c r="AG1616" s="1"/>
      <c r="AH1616" s="1"/>
      <c r="AI1616" s="1"/>
      <c r="AJ1616" s="1"/>
      <c r="AK1616" s="1"/>
      <c r="AL1616" s="1"/>
      <c r="AM1616" s="1"/>
      <c r="AN1616" s="1"/>
      <c r="AO1616" s="1"/>
      <c r="AP1616" s="1"/>
      <c r="AQ1616" s="1"/>
      <c r="AR1616" s="1"/>
      <c r="AS1616" s="14"/>
      <c r="AT1616" s="1"/>
      <c r="AU1616" s="1"/>
    </row>
    <row r="1617" spans="32:47" x14ac:dyDescent="0.3">
      <c r="AF1617" s="1"/>
      <c r="AG1617" s="1"/>
      <c r="AH1617" s="1"/>
      <c r="AI1617" s="1"/>
      <c r="AJ1617" s="1"/>
      <c r="AK1617" s="1"/>
      <c r="AL1617" s="1"/>
      <c r="AM1617" s="1"/>
      <c r="AN1617" s="1"/>
      <c r="AO1617" s="1"/>
      <c r="AP1617" s="1"/>
      <c r="AQ1617" s="1"/>
      <c r="AR1617" s="1"/>
      <c r="AS1617" s="14"/>
      <c r="AT1617" s="1"/>
      <c r="AU1617" s="1"/>
    </row>
    <row r="1618" spans="32:47" x14ac:dyDescent="0.3">
      <c r="AF1618" s="1"/>
      <c r="AG1618" s="1"/>
      <c r="AH1618" s="1"/>
      <c r="AI1618" s="1"/>
      <c r="AJ1618" s="1"/>
      <c r="AK1618" s="1"/>
      <c r="AL1618" s="1"/>
      <c r="AM1618" s="1"/>
      <c r="AN1618" s="1"/>
      <c r="AO1618" s="1"/>
      <c r="AP1618" s="1"/>
      <c r="AQ1618" s="1"/>
      <c r="AR1618" s="1"/>
      <c r="AS1618" s="14"/>
      <c r="AT1618" s="1"/>
      <c r="AU1618" s="1"/>
    </row>
    <row r="1619" spans="32:47" x14ac:dyDescent="0.3">
      <c r="AF1619" s="1"/>
      <c r="AG1619" s="1"/>
      <c r="AH1619" s="1"/>
      <c r="AI1619" s="1"/>
      <c r="AJ1619" s="1"/>
      <c r="AK1619" s="1"/>
      <c r="AL1619" s="1"/>
      <c r="AM1619" s="1"/>
      <c r="AN1619" s="1"/>
      <c r="AO1619" s="1"/>
      <c r="AP1619" s="1"/>
      <c r="AQ1619" s="1"/>
      <c r="AR1619" s="1"/>
      <c r="AS1619" s="14"/>
      <c r="AT1619" s="1"/>
      <c r="AU1619" s="1"/>
    </row>
    <row r="1620" spans="32:47" x14ac:dyDescent="0.3">
      <c r="AF1620" s="1"/>
      <c r="AG1620" s="1"/>
      <c r="AH1620" s="1"/>
      <c r="AI1620" s="1"/>
      <c r="AJ1620" s="1"/>
      <c r="AK1620" s="1"/>
      <c r="AL1620" s="1"/>
      <c r="AM1620" s="1"/>
      <c r="AN1620" s="1"/>
      <c r="AO1620" s="1"/>
      <c r="AP1620" s="1"/>
      <c r="AQ1620" s="1"/>
      <c r="AR1620" s="1"/>
      <c r="AS1620" s="14"/>
      <c r="AT1620" s="1"/>
      <c r="AU1620" s="1"/>
    </row>
    <row r="1621" spans="32:47" x14ac:dyDescent="0.3">
      <c r="AF1621" s="1"/>
      <c r="AG1621" s="1"/>
      <c r="AH1621" s="1"/>
      <c r="AI1621" s="1"/>
      <c r="AJ1621" s="1"/>
      <c r="AK1621" s="1"/>
      <c r="AL1621" s="1"/>
      <c r="AM1621" s="1"/>
      <c r="AN1621" s="1"/>
      <c r="AO1621" s="1"/>
      <c r="AP1621" s="1"/>
      <c r="AQ1621" s="1"/>
      <c r="AR1621" s="1"/>
      <c r="AS1621" s="14"/>
      <c r="AT1621" s="1"/>
      <c r="AU1621" s="1"/>
    </row>
    <row r="1622" spans="32:47" x14ac:dyDescent="0.3">
      <c r="AF1622" s="1"/>
      <c r="AG1622" s="1"/>
      <c r="AH1622" s="1"/>
      <c r="AI1622" s="1"/>
      <c r="AJ1622" s="1"/>
      <c r="AK1622" s="1"/>
      <c r="AL1622" s="1"/>
      <c r="AM1622" s="1"/>
      <c r="AN1622" s="1"/>
      <c r="AO1622" s="1"/>
      <c r="AP1622" s="1"/>
      <c r="AQ1622" s="1"/>
      <c r="AR1622" s="1"/>
      <c r="AS1622" s="14"/>
      <c r="AT1622" s="1"/>
      <c r="AU1622" s="1"/>
    </row>
    <row r="1623" spans="32:47" x14ac:dyDescent="0.3">
      <c r="AF1623" s="1"/>
      <c r="AG1623" s="1"/>
      <c r="AH1623" s="1"/>
      <c r="AI1623" s="1"/>
      <c r="AJ1623" s="1"/>
      <c r="AK1623" s="1"/>
      <c r="AL1623" s="1"/>
      <c r="AM1623" s="1"/>
      <c r="AN1623" s="1"/>
      <c r="AO1623" s="1"/>
      <c r="AP1623" s="1"/>
      <c r="AQ1623" s="1"/>
      <c r="AR1623" s="1"/>
      <c r="AS1623" s="14"/>
      <c r="AT1623" s="1"/>
      <c r="AU1623" s="1"/>
    </row>
    <row r="1624" spans="32:47" x14ac:dyDescent="0.3">
      <c r="AF1624" s="1"/>
      <c r="AG1624" s="1"/>
      <c r="AH1624" s="1"/>
      <c r="AI1624" s="1"/>
      <c r="AJ1624" s="1"/>
      <c r="AK1624" s="1"/>
      <c r="AL1624" s="1"/>
      <c r="AM1624" s="1"/>
      <c r="AN1624" s="1"/>
      <c r="AO1624" s="1"/>
      <c r="AP1624" s="1"/>
      <c r="AQ1624" s="1"/>
      <c r="AR1624" s="1"/>
      <c r="AS1624" s="14"/>
      <c r="AT1624" s="1"/>
      <c r="AU1624" s="1"/>
    </row>
    <row r="1625" spans="32:47" x14ac:dyDescent="0.3">
      <c r="AF1625" s="1"/>
      <c r="AG1625" s="1"/>
      <c r="AH1625" s="1"/>
      <c r="AI1625" s="1"/>
      <c r="AJ1625" s="1"/>
      <c r="AK1625" s="1"/>
      <c r="AL1625" s="1"/>
      <c r="AM1625" s="1"/>
      <c r="AN1625" s="1"/>
      <c r="AO1625" s="1"/>
      <c r="AP1625" s="1"/>
      <c r="AQ1625" s="1"/>
      <c r="AR1625" s="1"/>
      <c r="AS1625" s="14"/>
      <c r="AT1625" s="1"/>
      <c r="AU1625" s="1"/>
    </row>
    <row r="1626" spans="32:47" x14ac:dyDescent="0.3">
      <c r="AF1626" s="1"/>
      <c r="AG1626" s="1"/>
      <c r="AH1626" s="1"/>
      <c r="AI1626" s="1"/>
      <c r="AJ1626" s="1"/>
      <c r="AK1626" s="1"/>
      <c r="AL1626" s="1"/>
      <c r="AM1626" s="1"/>
      <c r="AN1626" s="1"/>
      <c r="AO1626" s="1"/>
      <c r="AP1626" s="1"/>
      <c r="AQ1626" s="1"/>
      <c r="AR1626" s="1"/>
      <c r="AS1626" s="14"/>
      <c r="AT1626" s="1"/>
      <c r="AU1626" s="1"/>
    </row>
    <row r="1627" spans="32:47" x14ac:dyDescent="0.3">
      <c r="AF1627" s="1"/>
      <c r="AG1627" s="1"/>
      <c r="AH1627" s="1"/>
      <c r="AI1627" s="1"/>
      <c r="AJ1627" s="1"/>
      <c r="AK1627" s="1"/>
      <c r="AL1627" s="1"/>
      <c r="AM1627" s="1"/>
      <c r="AN1627" s="1"/>
      <c r="AO1627" s="1"/>
      <c r="AP1627" s="1"/>
      <c r="AQ1627" s="1"/>
      <c r="AR1627" s="1"/>
      <c r="AS1627" s="14"/>
      <c r="AT1627" s="1"/>
      <c r="AU1627" s="1"/>
    </row>
    <row r="1628" spans="32:47" x14ac:dyDescent="0.3">
      <c r="AF1628" s="1"/>
      <c r="AG1628" s="1"/>
      <c r="AH1628" s="1"/>
      <c r="AI1628" s="1"/>
      <c r="AJ1628" s="1"/>
      <c r="AK1628" s="1"/>
      <c r="AL1628" s="1"/>
      <c r="AM1628" s="1"/>
      <c r="AN1628" s="1"/>
      <c r="AO1628" s="1"/>
      <c r="AP1628" s="1"/>
      <c r="AQ1628" s="1"/>
      <c r="AR1628" s="1"/>
      <c r="AS1628" s="14"/>
      <c r="AT1628" s="1"/>
      <c r="AU1628" s="1"/>
    </row>
    <row r="1629" spans="32:47" x14ac:dyDescent="0.3">
      <c r="AF1629" s="1"/>
      <c r="AG1629" s="1"/>
      <c r="AH1629" s="1"/>
      <c r="AI1629" s="1"/>
      <c r="AJ1629" s="1"/>
      <c r="AK1629" s="1"/>
      <c r="AL1629" s="1"/>
      <c r="AM1629" s="1"/>
      <c r="AN1629" s="1"/>
      <c r="AO1629" s="1"/>
      <c r="AP1629" s="1"/>
      <c r="AQ1629" s="1"/>
      <c r="AR1629" s="1"/>
      <c r="AS1629" s="14"/>
      <c r="AT1629" s="1"/>
      <c r="AU1629" s="1"/>
    </row>
    <row r="1630" spans="32:47" x14ac:dyDescent="0.3">
      <c r="AF1630" s="1"/>
      <c r="AG1630" s="1"/>
      <c r="AH1630" s="1"/>
      <c r="AI1630" s="1"/>
      <c r="AJ1630" s="1"/>
      <c r="AK1630" s="1"/>
      <c r="AL1630" s="1"/>
      <c r="AM1630" s="1"/>
      <c r="AN1630" s="1"/>
      <c r="AO1630" s="1"/>
      <c r="AP1630" s="1"/>
      <c r="AQ1630" s="1"/>
      <c r="AR1630" s="1"/>
      <c r="AS1630" s="14"/>
      <c r="AT1630" s="1"/>
      <c r="AU1630" s="1"/>
    </row>
    <row r="1631" spans="32:47" x14ac:dyDescent="0.3">
      <c r="AF1631" s="1"/>
      <c r="AG1631" s="1"/>
      <c r="AH1631" s="1"/>
      <c r="AI1631" s="1"/>
      <c r="AJ1631" s="1"/>
      <c r="AK1631" s="1"/>
      <c r="AL1631" s="1"/>
      <c r="AM1631" s="1"/>
      <c r="AN1631" s="1"/>
      <c r="AO1631" s="1"/>
      <c r="AP1631" s="1"/>
      <c r="AQ1631" s="1"/>
      <c r="AR1631" s="1"/>
      <c r="AS1631" s="14"/>
      <c r="AT1631" s="1"/>
      <c r="AU1631" s="1"/>
    </row>
    <row r="1632" spans="32:47" x14ac:dyDescent="0.3">
      <c r="AF1632" s="1"/>
      <c r="AG1632" s="1"/>
      <c r="AH1632" s="1"/>
      <c r="AI1632" s="1"/>
      <c r="AJ1632" s="1"/>
      <c r="AK1632" s="1"/>
      <c r="AL1632" s="1"/>
      <c r="AM1632" s="1"/>
      <c r="AN1632" s="1"/>
      <c r="AO1632" s="1"/>
      <c r="AP1632" s="1"/>
      <c r="AQ1632" s="1"/>
      <c r="AR1632" s="1"/>
      <c r="AS1632" s="14"/>
      <c r="AT1632" s="1"/>
      <c r="AU1632" s="1"/>
    </row>
    <row r="1633" spans="32:47" x14ac:dyDescent="0.3">
      <c r="AF1633" s="1"/>
      <c r="AG1633" s="1"/>
      <c r="AH1633" s="1"/>
      <c r="AI1633" s="1"/>
      <c r="AJ1633" s="1"/>
      <c r="AK1633" s="1"/>
      <c r="AL1633" s="1"/>
      <c r="AM1633" s="1"/>
      <c r="AN1633" s="1"/>
      <c r="AO1633" s="1"/>
      <c r="AP1633" s="1"/>
      <c r="AQ1633" s="1"/>
      <c r="AR1633" s="1"/>
      <c r="AS1633" s="14"/>
      <c r="AT1633" s="1"/>
      <c r="AU1633" s="1"/>
    </row>
    <row r="1634" spans="32:47" x14ac:dyDescent="0.3">
      <c r="AF1634" s="1"/>
      <c r="AG1634" s="1"/>
      <c r="AH1634" s="1"/>
      <c r="AI1634" s="1"/>
      <c r="AJ1634" s="1"/>
      <c r="AK1634" s="1"/>
      <c r="AL1634" s="1"/>
      <c r="AM1634" s="1"/>
      <c r="AN1634" s="1"/>
      <c r="AO1634" s="1"/>
      <c r="AP1634" s="1"/>
      <c r="AQ1634" s="1"/>
      <c r="AR1634" s="1"/>
      <c r="AS1634" s="14"/>
      <c r="AT1634" s="1"/>
      <c r="AU1634" s="1"/>
    </row>
    <row r="1635" spans="32:47" x14ac:dyDescent="0.3">
      <c r="AF1635" s="1"/>
      <c r="AG1635" s="1"/>
      <c r="AH1635" s="1"/>
      <c r="AI1635" s="1"/>
      <c r="AJ1635" s="1"/>
      <c r="AK1635" s="1"/>
      <c r="AL1635" s="1"/>
      <c r="AM1635" s="1"/>
      <c r="AN1635" s="1"/>
      <c r="AO1635" s="1"/>
      <c r="AP1635" s="1"/>
      <c r="AQ1635" s="1"/>
      <c r="AR1635" s="1"/>
      <c r="AS1635" s="14"/>
      <c r="AT1635" s="1"/>
      <c r="AU1635" s="1"/>
    </row>
    <row r="1636" spans="32:47" x14ac:dyDescent="0.3">
      <c r="AF1636" s="1"/>
      <c r="AG1636" s="1"/>
      <c r="AH1636" s="1"/>
      <c r="AI1636" s="1"/>
      <c r="AJ1636" s="1"/>
      <c r="AK1636" s="1"/>
      <c r="AL1636" s="1"/>
      <c r="AM1636" s="1"/>
      <c r="AN1636" s="1"/>
      <c r="AO1636" s="1"/>
      <c r="AP1636" s="1"/>
      <c r="AQ1636" s="1"/>
      <c r="AR1636" s="1"/>
      <c r="AS1636" s="14"/>
      <c r="AT1636" s="1"/>
      <c r="AU1636" s="1"/>
    </row>
    <row r="1637" spans="32:47" x14ac:dyDescent="0.3">
      <c r="AF1637" s="1"/>
      <c r="AG1637" s="1"/>
      <c r="AH1637" s="1"/>
      <c r="AI1637" s="1"/>
      <c r="AJ1637" s="1"/>
      <c r="AK1637" s="1"/>
      <c r="AL1637" s="1"/>
      <c r="AM1637" s="1"/>
      <c r="AN1637" s="1"/>
      <c r="AO1637" s="1"/>
      <c r="AP1637" s="1"/>
      <c r="AQ1637" s="1"/>
      <c r="AR1637" s="1"/>
      <c r="AS1637" s="14"/>
      <c r="AT1637" s="1"/>
      <c r="AU1637" s="1"/>
    </row>
    <row r="1638" spans="32:47" x14ac:dyDescent="0.3">
      <c r="AF1638" s="1"/>
      <c r="AG1638" s="1"/>
      <c r="AH1638" s="1"/>
      <c r="AI1638" s="1"/>
      <c r="AJ1638" s="1"/>
      <c r="AK1638" s="1"/>
      <c r="AL1638" s="1"/>
      <c r="AM1638" s="1"/>
      <c r="AN1638" s="1"/>
      <c r="AO1638" s="1"/>
      <c r="AP1638" s="1"/>
      <c r="AQ1638" s="1"/>
      <c r="AR1638" s="1"/>
      <c r="AS1638" s="14"/>
      <c r="AT1638" s="1"/>
      <c r="AU1638" s="1"/>
    </row>
    <row r="1639" spans="32:47" x14ac:dyDescent="0.3">
      <c r="AF1639" s="1"/>
      <c r="AG1639" s="1"/>
      <c r="AH1639" s="1"/>
      <c r="AI1639" s="1"/>
      <c r="AJ1639" s="1"/>
      <c r="AK1639" s="1"/>
      <c r="AL1639" s="1"/>
      <c r="AM1639" s="1"/>
      <c r="AN1639" s="1"/>
      <c r="AO1639" s="1"/>
      <c r="AP1639" s="1"/>
      <c r="AQ1639" s="1"/>
      <c r="AR1639" s="1"/>
      <c r="AS1639" s="14"/>
      <c r="AT1639" s="1"/>
      <c r="AU1639" s="1"/>
    </row>
    <row r="1640" spans="32:47" x14ac:dyDescent="0.3">
      <c r="AF1640" s="1"/>
      <c r="AG1640" s="1"/>
      <c r="AH1640" s="1"/>
      <c r="AI1640" s="1"/>
      <c r="AJ1640" s="1"/>
      <c r="AK1640" s="1"/>
      <c r="AL1640" s="1"/>
      <c r="AM1640" s="1"/>
      <c r="AN1640" s="1"/>
      <c r="AO1640" s="1"/>
      <c r="AP1640" s="1"/>
      <c r="AQ1640" s="1"/>
      <c r="AR1640" s="1"/>
      <c r="AS1640" s="14"/>
      <c r="AT1640" s="1"/>
      <c r="AU1640" s="1"/>
    </row>
    <row r="1641" spans="32:47" x14ac:dyDescent="0.3">
      <c r="AF1641" s="1"/>
      <c r="AG1641" s="1"/>
      <c r="AH1641" s="1"/>
      <c r="AI1641" s="1"/>
      <c r="AJ1641" s="1"/>
      <c r="AK1641" s="1"/>
      <c r="AL1641" s="1"/>
      <c r="AM1641" s="1"/>
      <c r="AN1641" s="1"/>
      <c r="AO1641" s="1"/>
      <c r="AP1641" s="1"/>
      <c r="AQ1641" s="1"/>
      <c r="AR1641" s="1"/>
      <c r="AS1641" s="14"/>
      <c r="AT1641" s="1"/>
      <c r="AU1641" s="1"/>
    </row>
    <row r="1642" spans="32:47" x14ac:dyDescent="0.3">
      <c r="AF1642" s="1"/>
      <c r="AG1642" s="1"/>
      <c r="AH1642" s="1"/>
      <c r="AI1642" s="1"/>
      <c r="AJ1642" s="1"/>
      <c r="AK1642" s="1"/>
      <c r="AL1642" s="1"/>
      <c r="AM1642" s="1"/>
      <c r="AN1642" s="1"/>
      <c r="AO1642" s="1"/>
      <c r="AP1642" s="1"/>
      <c r="AQ1642" s="1"/>
      <c r="AR1642" s="1"/>
      <c r="AS1642" s="14"/>
      <c r="AT1642" s="1"/>
      <c r="AU1642" s="1"/>
    </row>
    <row r="1643" spans="32:47" x14ac:dyDescent="0.3">
      <c r="AF1643" s="1"/>
      <c r="AG1643" s="1"/>
      <c r="AH1643" s="1"/>
      <c r="AI1643" s="1"/>
      <c r="AJ1643" s="1"/>
      <c r="AK1643" s="1"/>
      <c r="AL1643" s="1"/>
      <c r="AM1643" s="1"/>
      <c r="AN1643" s="1"/>
      <c r="AO1643" s="1"/>
      <c r="AP1643" s="1"/>
      <c r="AQ1643" s="1"/>
      <c r="AR1643" s="1"/>
      <c r="AS1643" s="14"/>
      <c r="AT1643" s="1"/>
      <c r="AU1643" s="1"/>
    </row>
    <row r="1644" spans="32:47" x14ac:dyDescent="0.3">
      <c r="AF1644" s="1"/>
      <c r="AG1644" s="1"/>
      <c r="AH1644" s="1"/>
      <c r="AI1644" s="1"/>
      <c r="AJ1644" s="1"/>
      <c r="AK1644" s="1"/>
      <c r="AL1644" s="1"/>
      <c r="AM1644" s="1"/>
      <c r="AN1644" s="1"/>
      <c r="AO1644" s="1"/>
      <c r="AP1644" s="1"/>
      <c r="AQ1644" s="1"/>
      <c r="AR1644" s="1"/>
      <c r="AS1644" s="14"/>
      <c r="AT1644" s="1"/>
      <c r="AU1644" s="1"/>
    </row>
    <row r="1645" spans="32:47" x14ac:dyDescent="0.3">
      <c r="AF1645" s="1"/>
      <c r="AG1645" s="1"/>
      <c r="AH1645" s="1"/>
      <c r="AI1645" s="1"/>
      <c r="AJ1645" s="1"/>
      <c r="AK1645" s="1"/>
      <c r="AL1645" s="1"/>
      <c r="AM1645" s="1"/>
      <c r="AN1645" s="1"/>
      <c r="AO1645" s="1"/>
      <c r="AP1645" s="1"/>
      <c r="AQ1645" s="1"/>
      <c r="AR1645" s="1"/>
      <c r="AS1645" s="14"/>
      <c r="AT1645" s="1"/>
      <c r="AU1645" s="1"/>
    </row>
    <row r="1646" spans="32:47" x14ac:dyDescent="0.3">
      <c r="AF1646" s="1"/>
      <c r="AG1646" s="1"/>
      <c r="AH1646" s="1"/>
      <c r="AI1646" s="1"/>
      <c r="AJ1646" s="1"/>
      <c r="AK1646" s="1"/>
      <c r="AL1646" s="1"/>
      <c r="AM1646" s="1"/>
      <c r="AN1646" s="1"/>
      <c r="AO1646" s="1"/>
      <c r="AP1646" s="1"/>
      <c r="AQ1646" s="1"/>
      <c r="AR1646" s="1"/>
      <c r="AS1646" s="14"/>
      <c r="AT1646" s="1"/>
      <c r="AU1646" s="1"/>
    </row>
    <row r="1647" spans="32:47" x14ac:dyDescent="0.3">
      <c r="AF1647" s="1"/>
      <c r="AG1647" s="1"/>
      <c r="AH1647" s="1"/>
      <c r="AI1647" s="1"/>
      <c r="AJ1647" s="1"/>
      <c r="AK1647" s="1"/>
      <c r="AL1647" s="1"/>
      <c r="AM1647" s="1"/>
      <c r="AN1647" s="1"/>
      <c r="AO1647" s="1"/>
      <c r="AP1647" s="1"/>
      <c r="AQ1647" s="1"/>
      <c r="AR1647" s="1"/>
      <c r="AS1647" s="14"/>
      <c r="AT1647" s="1"/>
      <c r="AU1647" s="1"/>
    </row>
    <row r="1648" spans="32:47" x14ac:dyDescent="0.3">
      <c r="AF1648" s="1"/>
      <c r="AG1648" s="1"/>
      <c r="AH1648" s="1"/>
      <c r="AI1648" s="1"/>
      <c r="AJ1648" s="1"/>
      <c r="AK1648" s="1"/>
      <c r="AL1648" s="1"/>
      <c r="AM1648" s="1"/>
      <c r="AN1648" s="1"/>
      <c r="AO1648" s="1"/>
      <c r="AP1648" s="1"/>
      <c r="AQ1648" s="1"/>
      <c r="AR1648" s="1"/>
      <c r="AS1648" s="14"/>
      <c r="AT1648" s="1"/>
      <c r="AU1648" s="1"/>
    </row>
    <row r="1649" spans="32:47" x14ac:dyDescent="0.3">
      <c r="AF1649" s="1"/>
      <c r="AG1649" s="1"/>
      <c r="AH1649" s="1"/>
      <c r="AI1649" s="1"/>
      <c r="AJ1649" s="1"/>
      <c r="AK1649" s="1"/>
      <c r="AL1649" s="1"/>
      <c r="AM1649" s="1"/>
      <c r="AN1649" s="1"/>
      <c r="AO1649" s="1"/>
      <c r="AP1649" s="1"/>
      <c r="AQ1649" s="1"/>
      <c r="AR1649" s="1"/>
      <c r="AS1649" s="14"/>
      <c r="AT1649" s="1"/>
      <c r="AU1649" s="1"/>
    </row>
    <row r="1650" spans="32:47" x14ac:dyDescent="0.3">
      <c r="AF1650" s="1"/>
      <c r="AG1650" s="1"/>
      <c r="AH1650" s="1"/>
      <c r="AI1650" s="1"/>
      <c r="AJ1650" s="1"/>
      <c r="AK1650" s="1"/>
      <c r="AL1650" s="1"/>
      <c r="AM1650" s="1"/>
      <c r="AN1650" s="1"/>
      <c r="AO1650" s="1"/>
      <c r="AP1650" s="1"/>
      <c r="AQ1650" s="1"/>
      <c r="AR1650" s="1"/>
      <c r="AS1650" s="14"/>
      <c r="AT1650" s="1"/>
      <c r="AU1650" s="1"/>
    </row>
    <row r="1651" spans="32:47" x14ac:dyDescent="0.3">
      <c r="AF1651" s="1"/>
      <c r="AG1651" s="1"/>
      <c r="AH1651" s="1"/>
      <c r="AI1651" s="1"/>
      <c r="AJ1651" s="1"/>
      <c r="AK1651" s="1"/>
      <c r="AL1651" s="1"/>
      <c r="AM1651" s="1"/>
      <c r="AN1651" s="1"/>
      <c r="AO1651" s="1"/>
      <c r="AP1651" s="1"/>
      <c r="AQ1651" s="1"/>
      <c r="AR1651" s="1"/>
      <c r="AS1651" s="14"/>
      <c r="AT1651" s="1"/>
      <c r="AU1651" s="1"/>
    </row>
    <row r="1652" spans="32:47" x14ac:dyDescent="0.3">
      <c r="AF1652" s="1"/>
      <c r="AG1652" s="1"/>
      <c r="AH1652" s="1"/>
      <c r="AI1652" s="1"/>
      <c r="AJ1652" s="1"/>
      <c r="AK1652" s="1"/>
      <c r="AL1652" s="1"/>
      <c r="AM1652" s="1"/>
      <c r="AN1652" s="1"/>
      <c r="AO1652" s="1"/>
      <c r="AP1652" s="1"/>
      <c r="AQ1652" s="1"/>
      <c r="AR1652" s="1"/>
      <c r="AS1652" s="14"/>
      <c r="AT1652" s="1"/>
      <c r="AU1652" s="1"/>
    </row>
    <row r="1653" spans="32:47" x14ac:dyDescent="0.3">
      <c r="AF1653" s="1"/>
      <c r="AG1653" s="1"/>
      <c r="AH1653" s="1"/>
      <c r="AI1653" s="1"/>
      <c r="AJ1653" s="1"/>
      <c r="AK1653" s="1"/>
      <c r="AL1653" s="1"/>
      <c r="AM1653" s="1"/>
      <c r="AN1653" s="1"/>
      <c r="AO1653" s="1"/>
      <c r="AP1653" s="1"/>
      <c r="AQ1653" s="1"/>
      <c r="AR1653" s="1"/>
      <c r="AS1653" s="14"/>
      <c r="AT1653" s="1"/>
      <c r="AU1653" s="1"/>
    </row>
    <row r="1654" spans="32:47" x14ac:dyDescent="0.3">
      <c r="AF1654" s="1"/>
      <c r="AG1654" s="1"/>
      <c r="AH1654" s="1"/>
      <c r="AI1654" s="1"/>
      <c r="AJ1654" s="1"/>
      <c r="AK1654" s="1"/>
      <c r="AL1654" s="1"/>
      <c r="AM1654" s="1"/>
      <c r="AN1654" s="1"/>
      <c r="AO1654" s="1"/>
      <c r="AP1654" s="1"/>
      <c r="AQ1654" s="1"/>
      <c r="AR1654" s="1"/>
      <c r="AS1654" s="14"/>
      <c r="AT1654" s="1"/>
      <c r="AU1654" s="1"/>
    </row>
    <row r="1655" spans="32:47" x14ac:dyDescent="0.3">
      <c r="AF1655" s="1"/>
      <c r="AG1655" s="1"/>
      <c r="AH1655" s="1"/>
      <c r="AI1655" s="1"/>
      <c r="AJ1655" s="1"/>
      <c r="AK1655" s="1"/>
      <c r="AL1655" s="1"/>
      <c r="AM1655" s="1"/>
      <c r="AN1655" s="1"/>
      <c r="AO1655" s="1"/>
      <c r="AP1655" s="1"/>
      <c r="AQ1655" s="1"/>
      <c r="AR1655" s="1"/>
      <c r="AS1655" s="14"/>
      <c r="AT1655" s="1"/>
      <c r="AU1655" s="1"/>
    </row>
    <row r="1656" spans="32:47" x14ac:dyDescent="0.3">
      <c r="AF1656" s="1"/>
      <c r="AG1656" s="1"/>
      <c r="AH1656" s="1"/>
      <c r="AI1656" s="1"/>
      <c r="AJ1656" s="1"/>
      <c r="AK1656" s="1"/>
      <c r="AL1656" s="1"/>
      <c r="AM1656" s="1"/>
      <c r="AN1656" s="1"/>
      <c r="AO1656" s="1"/>
      <c r="AP1656" s="1"/>
      <c r="AQ1656" s="1"/>
      <c r="AR1656" s="1"/>
      <c r="AS1656" s="14"/>
      <c r="AT1656" s="1"/>
      <c r="AU1656" s="1"/>
    </row>
    <row r="1657" spans="32:47" x14ac:dyDescent="0.3">
      <c r="AF1657" s="1"/>
      <c r="AG1657" s="1"/>
      <c r="AH1657" s="1"/>
      <c r="AI1657" s="1"/>
      <c r="AJ1657" s="1"/>
      <c r="AK1657" s="1"/>
      <c r="AL1657" s="1"/>
      <c r="AM1657" s="1"/>
      <c r="AN1657" s="1"/>
      <c r="AO1657" s="1"/>
      <c r="AP1657" s="1"/>
      <c r="AQ1657" s="1"/>
      <c r="AR1657" s="1"/>
      <c r="AS1657" s="14"/>
      <c r="AT1657" s="1"/>
      <c r="AU1657" s="1"/>
    </row>
    <row r="1658" spans="32:47" x14ac:dyDescent="0.3">
      <c r="AF1658" s="1"/>
      <c r="AG1658" s="1"/>
      <c r="AH1658" s="1"/>
      <c r="AI1658" s="1"/>
      <c r="AJ1658" s="1"/>
      <c r="AK1658" s="1"/>
      <c r="AL1658" s="1"/>
      <c r="AM1658" s="1"/>
      <c r="AN1658" s="1"/>
      <c r="AO1658" s="1"/>
      <c r="AP1658" s="1"/>
      <c r="AQ1658" s="1"/>
      <c r="AR1658" s="1"/>
      <c r="AS1658" s="14"/>
      <c r="AT1658" s="1"/>
      <c r="AU1658" s="1"/>
    </row>
    <row r="1659" spans="32:47" x14ac:dyDescent="0.3">
      <c r="AF1659" s="1"/>
      <c r="AG1659" s="1"/>
      <c r="AH1659" s="1"/>
      <c r="AI1659" s="1"/>
      <c r="AJ1659" s="1"/>
      <c r="AK1659" s="1"/>
      <c r="AL1659" s="1"/>
      <c r="AM1659" s="1"/>
      <c r="AN1659" s="1"/>
      <c r="AO1659" s="1"/>
      <c r="AP1659" s="1"/>
      <c r="AQ1659" s="1"/>
      <c r="AR1659" s="1"/>
      <c r="AS1659" s="14"/>
      <c r="AT1659" s="1"/>
      <c r="AU1659" s="1"/>
    </row>
    <row r="1660" spans="32:47" x14ac:dyDescent="0.3">
      <c r="AF1660" s="1"/>
      <c r="AG1660" s="1"/>
      <c r="AH1660" s="1"/>
      <c r="AI1660" s="1"/>
      <c r="AJ1660" s="1"/>
      <c r="AK1660" s="1"/>
      <c r="AL1660" s="1"/>
      <c r="AM1660" s="1"/>
      <c r="AN1660" s="1"/>
      <c r="AO1660" s="1"/>
      <c r="AP1660" s="1"/>
      <c r="AQ1660" s="1"/>
      <c r="AR1660" s="1"/>
      <c r="AS1660" s="14"/>
      <c r="AT1660" s="1"/>
      <c r="AU1660" s="1"/>
    </row>
    <row r="1661" spans="32:47" x14ac:dyDescent="0.3">
      <c r="AF1661" s="1"/>
      <c r="AG1661" s="1"/>
      <c r="AH1661" s="1"/>
      <c r="AI1661" s="1"/>
      <c r="AJ1661" s="1"/>
      <c r="AK1661" s="1"/>
      <c r="AL1661" s="1"/>
      <c r="AM1661" s="1"/>
      <c r="AN1661" s="1"/>
      <c r="AO1661" s="1"/>
      <c r="AP1661" s="1"/>
      <c r="AQ1661" s="1"/>
      <c r="AR1661" s="1"/>
      <c r="AS1661" s="14"/>
      <c r="AT1661" s="1"/>
      <c r="AU1661" s="1"/>
    </row>
    <row r="1662" spans="32:47" x14ac:dyDescent="0.3">
      <c r="AF1662" s="1"/>
      <c r="AG1662" s="1"/>
      <c r="AH1662" s="1"/>
      <c r="AI1662" s="1"/>
      <c r="AJ1662" s="1"/>
      <c r="AK1662" s="1"/>
      <c r="AL1662" s="1"/>
      <c r="AM1662" s="1"/>
      <c r="AN1662" s="1"/>
      <c r="AO1662" s="1"/>
      <c r="AP1662" s="1"/>
      <c r="AQ1662" s="1"/>
      <c r="AR1662" s="1"/>
      <c r="AS1662" s="14"/>
      <c r="AT1662" s="1"/>
      <c r="AU1662" s="1"/>
    </row>
    <row r="1663" spans="32:47" x14ac:dyDescent="0.3">
      <c r="AF1663" s="1"/>
      <c r="AG1663" s="1"/>
      <c r="AH1663" s="1"/>
      <c r="AI1663" s="1"/>
      <c r="AJ1663" s="1"/>
      <c r="AK1663" s="1"/>
      <c r="AL1663" s="1"/>
      <c r="AM1663" s="1"/>
      <c r="AN1663" s="1"/>
      <c r="AO1663" s="1"/>
      <c r="AP1663" s="1"/>
      <c r="AQ1663" s="1"/>
      <c r="AR1663" s="1"/>
      <c r="AS1663" s="14"/>
      <c r="AT1663" s="1"/>
      <c r="AU1663" s="1"/>
    </row>
    <row r="1664" spans="32:47" x14ac:dyDescent="0.3">
      <c r="AF1664" s="1"/>
      <c r="AG1664" s="1"/>
      <c r="AH1664" s="1"/>
      <c r="AI1664" s="1"/>
      <c r="AJ1664" s="1"/>
      <c r="AK1664" s="1"/>
      <c r="AL1664" s="1"/>
      <c r="AM1664" s="1"/>
      <c r="AN1664" s="1"/>
      <c r="AO1664" s="1"/>
      <c r="AP1664" s="1"/>
      <c r="AQ1664" s="1"/>
      <c r="AR1664" s="1"/>
      <c r="AS1664" s="14"/>
      <c r="AT1664" s="1"/>
      <c r="AU1664" s="1"/>
    </row>
    <row r="1665" spans="32:47" x14ac:dyDescent="0.3">
      <c r="AF1665" s="1"/>
      <c r="AG1665" s="1"/>
      <c r="AH1665" s="1"/>
      <c r="AI1665" s="1"/>
      <c r="AJ1665" s="1"/>
      <c r="AK1665" s="1"/>
      <c r="AL1665" s="1"/>
      <c r="AM1665" s="1"/>
      <c r="AN1665" s="1"/>
      <c r="AO1665" s="1"/>
      <c r="AP1665" s="1"/>
      <c r="AQ1665" s="1"/>
      <c r="AR1665" s="1"/>
      <c r="AS1665" s="14"/>
      <c r="AT1665" s="1"/>
      <c r="AU1665" s="1"/>
    </row>
    <row r="1666" spans="32:47" x14ac:dyDescent="0.3">
      <c r="AF1666" s="1"/>
      <c r="AG1666" s="1"/>
      <c r="AH1666" s="1"/>
      <c r="AI1666" s="1"/>
      <c r="AJ1666" s="1"/>
      <c r="AK1666" s="1"/>
      <c r="AL1666" s="1"/>
      <c r="AM1666" s="1"/>
      <c r="AN1666" s="1"/>
      <c r="AO1666" s="1"/>
      <c r="AP1666" s="1"/>
      <c r="AQ1666" s="1"/>
      <c r="AR1666" s="1"/>
      <c r="AS1666" s="14"/>
      <c r="AT1666" s="1"/>
      <c r="AU1666" s="1"/>
    </row>
    <row r="1667" spans="32:47" x14ac:dyDescent="0.3">
      <c r="AF1667" s="1"/>
      <c r="AG1667" s="1"/>
      <c r="AH1667" s="1"/>
      <c r="AI1667" s="1"/>
      <c r="AJ1667" s="1"/>
      <c r="AK1667" s="1"/>
      <c r="AL1667" s="1"/>
      <c r="AM1667" s="1"/>
      <c r="AN1667" s="1"/>
      <c r="AO1667" s="1"/>
      <c r="AP1667" s="1"/>
      <c r="AQ1667" s="1"/>
      <c r="AR1667" s="1"/>
      <c r="AS1667" s="14"/>
      <c r="AT1667" s="1"/>
      <c r="AU1667" s="1"/>
    </row>
    <row r="1668" spans="32:47" x14ac:dyDescent="0.3">
      <c r="AF1668" s="1"/>
      <c r="AG1668" s="1"/>
      <c r="AH1668" s="1"/>
      <c r="AI1668" s="1"/>
      <c r="AJ1668" s="1"/>
      <c r="AK1668" s="1"/>
      <c r="AL1668" s="1"/>
      <c r="AM1668" s="1"/>
      <c r="AN1668" s="1"/>
      <c r="AO1668" s="1"/>
      <c r="AP1668" s="1"/>
      <c r="AQ1668" s="1"/>
      <c r="AR1668" s="1"/>
      <c r="AS1668" s="14"/>
      <c r="AT1668" s="1"/>
      <c r="AU1668" s="1"/>
    </row>
    <row r="1669" spans="32:47" x14ac:dyDescent="0.3">
      <c r="AF1669" s="1"/>
      <c r="AG1669" s="1"/>
      <c r="AH1669" s="1"/>
      <c r="AI1669" s="1"/>
      <c r="AJ1669" s="1"/>
      <c r="AK1669" s="1"/>
      <c r="AL1669" s="1"/>
      <c r="AM1669" s="1"/>
      <c r="AN1669" s="1"/>
      <c r="AO1669" s="1"/>
      <c r="AP1669" s="1"/>
      <c r="AQ1669" s="1"/>
      <c r="AR1669" s="1"/>
      <c r="AS1669" s="14"/>
      <c r="AT1669" s="1"/>
      <c r="AU1669" s="1"/>
    </row>
    <row r="1670" spans="32:47" x14ac:dyDescent="0.3">
      <c r="AF1670" s="1"/>
      <c r="AG1670" s="1"/>
      <c r="AH1670" s="1"/>
      <c r="AI1670" s="1"/>
      <c r="AJ1670" s="1"/>
      <c r="AK1670" s="1"/>
      <c r="AL1670" s="1"/>
      <c r="AM1670" s="1"/>
      <c r="AN1670" s="1"/>
      <c r="AO1670" s="1"/>
      <c r="AP1670" s="1"/>
      <c r="AQ1670" s="1"/>
      <c r="AR1670" s="1"/>
      <c r="AS1670" s="14"/>
      <c r="AT1670" s="1"/>
      <c r="AU1670" s="1"/>
    </row>
    <row r="1671" spans="32:47" x14ac:dyDescent="0.3">
      <c r="AF1671" s="1"/>
      <c r="AG1671" s="1"/>
      <c r="AH1671" s="1"/>
      <c r="AI1671" s="1"/>
      <c r="AJ1671" s="1"/>
      <c r="AK1671" s="1"/>
      <c r="AL1671" s="1"/>
      <c r="AM1671" s="1"/>
      <c r="AN1671" s="1"/>
      <c r="AO1671" s="1"/>
      <c r="AP1671" s="1"/>
      <c r="AQ1671" s="1"/>
      <c r="AR1671" s="1"/>
      <c r="AS1671" s="14"/>
      <c r="AT1671" s="1"/>
      <c r="AU1671" s="1"/>
    </row>
    <row r="1672" spans="32:47" x14ac:dyDescent="0.3">
      <c r="AF1672" s="1"/>
      <c r="AG1672" s="1"/>
      <c r="AH1672" s="1"/>
      <c r="AI1672" s="1"/>
      <c r="AJ1672" s="1"/>
      <c r="AK1672" s="1"/>
      <c r="AL1672" s="1"/>
      <c r="AM1672" s="1"/>
      <c r="AN1672" s="1"/>
      <c r="AO1672" s="1"/>
      <c r="AP1672" s="1"/>
      <c r="AQ1672" s="1"/>
      <c r="AR1672" s="1"/>
      <c r="AS1672" s="14"/>
      <c r="AT1672" s="1"/>
      <c r="AU1672" s="1"/>
    </row>
    <row r="1673" spans="32:47" x14ac:dyDescent="0.3">
      <c r="AF1673" s="1"/>
      <c r="AG1673" s="1"/>
      <c r="AH1673" s="1"/>
      <c r="AI1673" s="1"/>
      <c r="AJ1673" s="1"/>
      <c r="AK1673" s="1"/>
      <c r="AL1673" s="1"/>
      <c r="AM1673" s="1"/>
      <c r="AN1673" s="1"/>
      <c r="AO1673" s="1"/>
      <c r="AP1673" s="1"/>
      <c r="AQ1673" s="1"/>
      <c r="AR1673" s="1"/>
      <c r="AS1673" s="14"/>
      <c r="AT1673" s="1"/>
      <c r="AU1673" s="1"/>
    </row>
    <row r="1674" spans="32:47" x14ac:dyDescent="0.3">
      <c r="AF1674" s="1"/>
      <c r="AG1674" s="1"/>
      <c r="AH1674" s="1"/>
      <c r="AI1674" s="1"/>
      <c r="AJ1674" s="1"/>
      <c r="AK1674" s="1"/>
      <c r="AL1674" s="1"/>
      <c r="AM1674" s="1"/>
      <c r="AN1674" s="1"/>
      <c r="AO1674" s="1"/>
      <c r="AP1674" s="1"/>
      <c r="AQ1674" s="1"/>
      <c r="AR1674" s="1"/>
      <c r="AS1674" s="14"/>
      <c r="AT1674" s="1"/>
      <c r="AU1674" s="1"/>
    </row>
    <row r="1675" spans="32:47" x14ac:dyDescent="0.3">
      <c r="AF1675" s="1"/>
      <c r="AG1675" s="1"/>
      <c r="AH1675" s="1"/>
      <c r="AI1675" s="1"/>
      <c r="AJ1675" s="1"/>
      <c r="AK1675" s="1"/>
      <c r="AL1675" s="1"/>
      <c r="AM1675" s="1"/>
      <c r="AN1675" s="1"/>
      <c r="AO1675" s="1"/>
      <c r="AP1675" s="1"/>
      <c r="AQ1675" s="1"/>
      <c r="AR1675" s="1"/>
      <c r="AS1675" s="14"/>
      <c r="AT1675" s="1"/>
      <c r="AU1675" s="1"/>
    </row>
    <row r="1676" spans="32:47" x14ac:dyDescent="0.3">
      <c r="AF1676" s="1"/>
      <c r="AG1676" s="1"/>
      <c r="AH1676" s="1"/>
      <c r="AI1676" s="1"/>
      <c r="AJ1676" s="1"/>
      <c r="AK1676" s="1"/>
      <c r="AL1676" s="1"/>
      <c r="AM1676" s="1"/>
      <c r="AN1676" s="1"/>
      <c r="AO1676" s="1"/>
      <c r="AP1676" s="1"/>
      <c r="AQ1676" s="1"/>
      <c r="AR1676" s="1"/>
      <c r="AS1676" s="14"/>
      <c r="AT1676" s="1"/>
      <c r="AU1676" s="1"/>
    </row>
    <row r="1677" spans="32:47" x14ac:dyDescent="0.3">
      <c r="AF1677" s="1"/>
      <c r="AG1677" s="1"/>
      <c r="AH1677" s="1"/>
      <c r="AI1677" s="1"/>
      <c r="AJ1677" s="1"/>
      <c r="AK1677" s="1"/>
      <c r="AL1677" s="1"/>
      <c r="AM1677" s="1"/>
      <c r="AN1677" s="1"/>
      <c r="AO1677" s="1"/>
      <c r="AP1677" s="1"/>
      <c r="AQ1677" s="1"/>
      <c r="AR1677" s="1"/>
      <c r="AS1677" s="14"/>
      <c r="AT1677" s="1"/>
      <c r="AU1677" s="1"/>
    </row>
    <row r="1678" spans="32:47" x14ac:dyDescent="0.3">
      <c r="AF1678" s="1"/>
      <c r="AG1678" s="1"/>
      <c r="AH1678" s="1"/>
      <c r="AI1678" s="1"/>
      <c r="AJ1678" s="1"/>
      <c r="AK1678" s="1"/>
      <c r="AL1678" s="1"/>
      <c r="AM1678" s="1"/>
      <c r="AN1678" s="1"/>
      <c r="AO1678" s="1"/>
      <c r="AP1678" s="1"/>
      <c r="AQ1678" s="1"/>
      <c r="AR1678" s="1"/>
      <c r="AS1678" s="14"/>
      <c r="AT1678" s="1"/>
      <c r="AU1678" s="1"/>
    </row>
    <row r="1679" spans="32:47" x14ac:dyDescent="0.3">
      <c r="AF1679" s="1"/>
      <c r="AG1679" s="1"/>
      <c r="AH1679" s="1"/>
      <c r="AI1679" s="1"/>
      <c r="AJ1679" s="1"/>
      <c r="AK1679" s="1"/>
      <c r="AL1679" s="1"/>
      <c r="AM1679" s="1"/>
      <c r="AN1679" s="1"/>
      <c r="AO1679" s="1"/>
      <c r="AP1679" s="1"/>
      <c r="AQ1679" s="1"/>
      <c r="AR1679" s="1"/>
      <c r="AS1679" s="14"/>
      <c r="AT1679" s="1"/>
      <c r="AU1679" s="1"/>
    </row>
    <row r="1680" spans="32:47" x14ac:dyDescent="0.3">
      <c r="AF1680" s="1"/>
      <c r="AG1680" s="1"/>
      <c r="AH1680" s="1"/>
      <c r="AI1680" s="1"/>
      <c r="AJ1680" s="1"/>
      <c r="AK1680" s="1"/>
      <c r="AL1680" s="1"/>
      <c r="AM1680" s="1"/>
      <c r="AN1680" s="1"/>
      <c r="AO1680" s="1"/>
      <c r="AP1680" s="1"/>
      <c r="AQ1680" s="1"/>
      <c r="AR1680" s="1"/>
      <c r="AS1680" s="14"/>
      <c r="AT1680" s="1"/>
      <c r="AU1680" s="1"/>
    </row>
    <row r="1681" spans="32:47" x14ac:dyDescent="0.3">
      <c r="AF1681" s="1"/>
      <c r="AG1681" s="1"/>
      <c r="AH1681" s="1"/>
      <c r="AI1681" s="1"/>
      <c r="AJ1681" s="1"/>
      <c r="AK1681" s="1"/>
      <c r="AL1681" s="1"/>
      <c r="AM1681" s="1"/>
      <c r="AN1681" s="1"/>
      <c r="AO1681" s="1"/>
      <c r="AP1681" s="1"/>
      <c r="AQ1681" s="1"/>
      <c r="AR1681" s="1"/>
      <c r="AS1681" s="14"/>
      <c r="AT1681" s="1"/>
      <c r="AU1681" s="1"/>
    </row>
    <row r="1682" spans="32:47" x14ac:dyDescent="0.3">
      <c r="AF1682" s="1"/>
      <c r="AG1682" s="1"/>
      <c r="AH1682" s="1"/>
      <c r="AI1682" s="1"/>
      <c r="AJ1682" s="1"/>
      <c r="AK1682" s="1"/>
      <c r="AL1682" s="1"/>
      <c r="AM1682" s="1"/>
      <c r="AN1682" s="1"/>
      <c r="AO1682" s="1"/>
      <c r="AP1682" s="1"/>
      <c r="AQ1682" s="1"/>
      <c r="AR1682" s="1"/>
      <c r="AS1682" s="14"/>
      <c r="AT1682" s="1"/>
      <c r="AU1682" s="1"/>
    </row>
    <row r="1683" spans="32:47" x14ac:dyDescent="0.3">
      <c r="AF1683" s="1"/>
      <c r="AG1683" s="1"/>
      <c r="AH1683" s="1"/>
      <c r="AI1683" s="1"/>
      <c r="AJ1683" s="1"/>
      <c r="AK1683" s="1"/>
      <c r="AL1683" s="1"/>
      <c r="AM1683" s="1"/>
      <c r="AN1683" s="1"/>
      <c r="AO1683" s="1"/>
      <c r="AP1683" s="1"/>
      <c r="AQ1683" s="1"/>
      <c r="AR1683" s="1"/>
      <c r="AS1683" s="14"/>
      <c r="AT1683" s="1"/>
      <c r="AU1683" s="1"/>
    </row>
    <row r="1684" spans="32:47" x14ac:dyDescent="0.3">
      <c r="AF1684" s="1"/>
      <c r="AG1684" s="1"/>
      <c r="AH1684" s="1"/>
      <c r="AI1684" s="1"/>
      <c r="AJ1684" s="1"/>
      <c r="AK1684" s="1"/>
      <c r="AL1684" s="1"/>
      <c r="AM1684" s="1"/>
      <c r="AN1684" s="1"/>
      <c r="AO1684" s="1"/>
      <c r="AP1684" s="1"/>
      <c r="AQ1684" s="1"/>
      <c r="AR1684" s="1"/>
      <c r="AS1684" s="14"/>
      <c r="AT1684" s="1"/>
      <c r="AU1684" s="1"/>
    </row>
    <row r="1685" spans="32:47" x14ac:dyDescent="0.3">
      <c r="AF1685" s="1"/>
      <c r="AG1685" s="1"/>
      <c r="AH1685" s="1"/>
      <c r="AI1685" s="1"/>
      <c r="AJ1685" s="1"/>
      <c r="AK1685" s="1"/>
      <c r="AL1685" s="1"/>
      <c r="AM1685" s="1"/>
      <c r="AN1685" s="1"/>
      <c r="AO1685" s="1"/>
      <c r="AP1685" s="1"/>
      <c r="AQ1685" s="1"/>
      <c r="AR1685" s="1"/>
      <c r="AS1685" s="14"/>
      <c r="AT1685" s="1"/>
      <c r="AU1685" s="1"/>
    </row>
    <row r="1686" spans="32:47" x14ac:dyDescent="0.3">
      <c r="AF1686" s="1"/>
      <c r="AG1686" s="1"/>
      <c r="AH1686" s="1"/>
      <c r="AI1686" s="1"/>
      <c r="AJ1686" s="1"/>
      <c r="AK1686" s="1"/>
      <c r="AL1686" s="1"/>
      <c r="AM1686" s="1"/>
      <c r="AN1686" s="1"/>
      <c r="AO1686" s="1"/>
      <c r="AP1686" s="1"/>
      <c r="AQ1686" s="1"/>
      <c r="AR1686" s="1"/>
      <c r="AS1686" s="14"/>
      <c r="AT1686" s="1"/>
      <c r="AU1686" s="1"/>
    </row>
    <row r="1687" spans="32:47" x14ac:dyDescent="0.3">
      <c r="AF1687" s="1"/>
      <c r="AG1687" s="1"/>
      <c r="AH1687" s="1"/>
      <c r="AI1687" s="1"/>
      <c r="AJ1687" s="1"/>
      <c r="AK1687" s="1"/>
      <c r="AL1687" s="1"/>
      <c r="AM1687" s="1"/>
      <c r="AN1687" s="1"/>
      <c r="AO1687" s="1"/>
      <c r="AP1687" s="1"/>
      <c r="AQ1687" s="1"/>
      <c r="AR1687" s="1"/>
      <c r="AS1687" s="14"/>
      <c r="AT1687" s="1"/>
      <c r="AU1687" s="1"/>
    </row>
    <row r="1688" spans="32:47" x14ac:dyDescent="0.3">
      <c r="AF1688" s="1"/>
      <c r="AG1688" s="1"/>
      <c r="AH1688" s="1"/>
      <c r="AI1688" s="1"/>
      <c r="AJ1688" s="1"/>
      <c r="AK1688" s="1"/>
      <c r="AL1688" s="1"/>
      <c r="AM1688" s="1"/>
      <c r="AN1688" s="1"/>
      <c r="AO1688" s="1"/>
      <c r="AP1688" s="1"/>
      <c r="AQ1688" s="1"/>
      <c r="AR1688" s="1"/>
      <c r="AS1688" s="14"/>
      <c r="AT1688" s="1"/>
      <c r="AU1688" s="1"/>
    </row>
    <row r="1689" spans="32:47" x14ac:dyDescent="0.3">
      <c r="AF1689" s="1"/>
      <c r="AG1689" s="1"/>
      <c r="AH1689" s="1"/>
      <c r="AI1689" s="1"/>
      <c r="AJ1689" s="1"/>
      <c r="AK1689" s="1"/>
      <c r="AL1689" s="1"/>
      <c r="AM1689" s="1"/>
      <c r="AN1689" s="1"/>
      <c r="AO1689" s="1"/>
      <c r="AP1689" s="1"/>
      <c r="AQ1689" s="1"/>
      <c r="AR1689" s="1"/>
      <c r="AS1689" s="14"/>
      <c r="AT1689" s="1"/>
      <c r="AU1689" s="1"/>
    </row>
    <row r="1690" spans="32:47" x14ac:dyDescent="0.3">
      <c r="AF1690" s="1"/>
      <c r="AG1690" s="1"/>
      <c r="AH1690" s="1"/>
      <c r="AI1690" s="1"/>
      <c r="AJ1690" s="1"/>
      <c r="AK1690" s="1"/>
      <c r="AL1690" s="1"/>
      <c r="AM1690" s="1"/>
      <c r="AN1690" s="1"/>
      <c r="AO1690" s="1"/>
      <c r="AP1690" s="1"/>
      <c r="AQ1690" s="1"/>
      <c r="AR1690" s="1"/>
      <c r="AS1690" s="14"/>
      <c r="AT1690" s="1"/>
      <c r="AU1690" s="1"/>
    </row>
    <row r="1691" spans="32:47" x14ac:dyDescent="0.3">
      <c r="AF1691" s="1"/>
      <c r="AG1691" s="1"/>
      <c r="AH1691" s="1"/>
      <c r="AI1691" s="1"/>
      <c r="AJ1691" s="1"/>
      <c r="AK1691" s="1"/>
      <c r="AL1691" s="1"/>
      <c r="AM1691" s="1"/>
      <c r="AN1691" s="1"/>
      <c r="AO1691" s="1"/>
      <c r="AP1691" s="1"/>
      <c r="AQ1691" s="1"/>
      <c r="AR1691" s="1"/>
      <c r="AS1691" s="14"/>
      <c r="AT1691" s="1"/>
      <c r="AU1691" s="1"/>
    </row>
    <row r="1692" spans="32:47" x14ac:dyDescent="0.3">
      <c r="AF1692" s="1"/>
      <c r="AG1692" s="1"/>
      <c r="AH1692" s="1"/>
      <c r="AI1692" s="1"/>
      <c r="AJ1692" s="1"/>
      <c r="AK1692" s="1"/>
      <c r="AL1692" s="1"/>
      <c r="AM1692" s="1"/>
      <c r="AN1692" s="1"/>
      <c r="AO1692" s="1"/>
      <c r="AP1692" s="1"/>
      <c r="AQ1692" s="1"/>
      <c r="AR1692" s="1"/>
      <c r="AS1692" s="14"/>
      <c r="AT1692" s="1"/>
      <c r="AU1692" s="1"/>
    </row>
    <row r="1693" spans="32:47" x14ac:dyDescent="0.3">
      <c r="AF1693" s="1"/>
      <c r="AG1693" s="1"/>
      <c r="AH1693" s="1"/>
      <c r="AI1693" s="1"/>
      <c r="AJ1693" s="1"/>
      <c r="AK1693" s="1"/>
      <c r="AL1693" s="1"/>
      <c r="AM1693" s="1"/>
      <c r="AN1693" s="1"/>
      <c r="AO1693" s="1"/>
      <c r="AP1693" s="1"/>
      <c r="AQ1693" s="1"/>
      <c r="AR1693" s="1"/>
      <c r="AS1693" s="14"/>
      <c r="AT1693" s="1"/>
      <c r="AU1693" s="1"/>
    </row>
    <row r="1694" spans="32:47" x14ac:dyDescent="0.3">
      <c r="AF1694" s="1"/>
      <c r="AG1694" s="1"/>
      <c r="AH1694" s="1"/>
      <c r="AI1694" s="1"/>
      <c r="AJ1694" s="1"/>
      <c r="AK1694" s="1"/>
      <c r="AL1694" s="1"/>
      <c r="AM1694" s="1"/>
      <c r="AN1694" s="1"/>
      <c r="AO1694" s="1"/>
      <c r="AP1694" s="1"/>
      <c r="AQ1694" s="1"/>
      <c r="AR1694" s="1"/>
      <c r="AS1694" s="14"/>
      <c r="AT1694" s="1"/>
      <c r="AU1694" s="1"/>
    </row>
    <row r="1695" spans="32:47" x14ac:dyDescent="0.3">
      <c r="AF1695" s="1"/>
      <c r="AG1695" s="1"/>
      <c r="AH1695" s="1"/>
      <c r="AI1695" s="1"/>
      <c r="AJ1695" s="1"/>
      <c r="AK1695" s="1"/>
      <c r="AL1695" s="1"/>
      <c r="AM1695" s="1"/>
      <c r="AN1695" s="1"/>
      <c r="AO1695" s="1"/>
      <c r="AP1695" s="1"/>
      <c r="AQ1695" s="1"/>
      <c r="AR1695" s="1"/>
      <c r="AS1695" s="14"/>
      <c r="AT1695" s="1"/>
      <c r="AU1695" s="1"/>
    </row>
    <row r="1696" spans="32:47" x14ac:dyDescent="0.3">
      <c r="AF1696" s="1"/>
      <c r="AG1696" s="1"/>
      <c r="AH1696" s="1"/>
      <c r="AI1696" s="1"/>
      <c r="AJ1696" s="1"/>
      <c r="AK1696" s="1"/>
      <c r="AL1696" s="1"/>
      <c r="AM1696" s="1"/>
      <c r="AN1696" s="1"/>
      <c r="AO1696" s="1"/>
      <c r="AP1696" s="1"/>
      <c r="AQ1696" s="1"/>
      <c r="AR1696" s="1"/>
      <c r="AS1696" s="14"/>
      <c r="AT1696" s="1"/>
      <c r="AU1696" s="1"/>
    </row>
    <row r="1697" spans="32:47" x14ac:dyDescent="0.3">
      <c r="AF1697" s="1"/>
      <c r="AG1697" s="1"/>
      <c r="AH1697" s="1"/>
      <c r="AI1697" s="1"/>
      <c r="AJ1697" s="1"/>
      <c r="AK1697" s="1"/>
      <c r="AL1697" s="1"/>
      <c r="AM1697" s="1"/>
      <c r="AN1697" s="1"/>
      <c r="AO1697" s="1"/>
      <c r="AP1697" s="1"/>
      <c r="AQ1697" s="1"/>
      <c r="AR1697" s="1"/>
      <c r="AS1697" s="14"/>
      <c r="AT1697" s="1"/>
      <c r="AU1697" s="1"/>
    </row>
    <row r="1698" spans="32:47" x14ac:dyDescent="0.3">
      <c r="AF1698" s="1"/>
      <c r="AG1698" s="1"/>
      <c r="AH1698" s="1"/>
      <c r="AI1698" s="1"/>
      <c r="AJ1698" s="1"/>
      <c r="AK1698" s="1"/>
      <c r="AL1698" s="1"/>
      <c r="AM1698" s="1"/>
      <c r="AN1698" s="1"/>
      <c r="AO1698" s="1"/>
      <c r="AP1698" s="1"/>
      <c r="AQ1698" s="1"/>
      <c r="AR1698" s="1"/>
      <c r="AS1698" s="14"/>
      <c r="AT1698" s="1"/>
      <c r="AU1698" s="1"/>
    </row>
    <row r="1699" spans="32:47" x14ac:dyDescent="0.3">
      <c r="AF1699" s="1"/>
      <c r="AG1699" s="1"/>
      <c r="AH1699" s="1"/>
      <c r="AI1699" s="1"/>
      <c r="AJ1699" s="1"/>
      <c r="AK1699" s="1"/>
      <c r="AL1699" s="1"/>
      <c r="AM1699" s="1"/>
      <c r="AN1699" s="1"/>
      <c r="AO1699" s="1"/>
      <c r="AP1699" s="1"/>
      <c r="AQ1699" s="1"/>
      <c r="AR1699" s="1"/>
      <c r="AS1699" s="14"/>
      <c r="AT1699" s="1"/>
      <c r="AU1699" s="1"/>
    </row>
    <row r="1700" spans="32:47" x14ac:dyDescent="0.3">
      <c r="AF1700" s="1"/>
      <c r="AG1700" s="1"/>
      <c r="AH1700" s="1"/>
      <c r="AI1700" s="1"/>
      <c r="AJ1700" s="1"/>
      <c r="AK1700" s="1"/>
      <c r="AL1700" s="1"/>
      <c r="AM1700" s="1"/>
      <c r="AN1700" s="1"/>
      <c r="AO1700" s="1"/>
      <c r="AP1700" s="1"/>
      <c r="AQ1700" s="1"/>
      <c r="AR1700" s="1"/>
      <c r="AS1700" s="14"/>
      <c r="AT1700" s="1"/>
      <c r="AU1700" s="1"/>
    </row>
    <row r="1701" spans="32:47" x14ac:dyDescent="0.3">
      <c r="AF1701" s="1"/>
      <c r="AG1701" s="1"/>
      <c r="AH1701" s="1"/>
      <c r="AI1701" s="1"/>
      <c r="AJ1701" s="1"/>
      <c r="AK1701" s="1"/>
      <c r="AL1701" s="1"/>
      <c r="AM1701" s="1"/>
      <c r="AN1701" s="1"/>
      <c r="AO1701" s="1"/>
      <c r="AP1701" s="1"/>
      <c r="AQ1701" s="1"/>
      <c r="AR1701" s="1"/>
      <c r="AS1701" s="14"/>
      <c r="AT1701" s="1"/>
      <c r="AU1701" s="1"/>
    </row>
    <row r="1702" spans="32:47" x14ac:dyDescent="0.3">
      <c r="AF1702" s="1"/>
      <c r="AG1702" s="1"/>
      <c r="AH1702" s="1"/>
      <c r="AI1702" s="1"/>
      <c r="AJ1702" s="1"/>
      <c r="AK1702" s="1"/>
      <c r="AL1702" s="1"/>
      <c r="AM1702" s="1"/>
      <c r="AN1702" s="1"/>
      <c r="AO1702" s="1"/>
      <c r="AP1702" s="1"/>
      <c r="AQ1702" s="1"/>
      <c r="AR1702" s="1"/>
      <c r="AS1702" s="14"/>
      <c r="AT1702" s="1"/>
      <c r="AU1702" s="1"/>
    </row>
    <row r="1703" spans="32:47" x14ac:dyDescent="0.3">
      <c r="AF1703" s="1"/>
      <c r="AG1703" s="1"/>
      <c r="AH1703" s="1"/>
      <c r="AI1703" s="1"/>
      <c r="AJ1703" s="1"/>
      <c r="AK1703" s="1"/>
      <c r="AL1703" s="1"/>
      <c r="AM1703" s="1"/>
      <c r="AN1703" s="1"/>
      <c r="AO1703" s="1"/>
      <c r="AP1703" s="1"/>
      <c r="AQ1703" s="1"/>
      <c r="AR1703" s="1"/>
      <c r="AS1703" s="14"/>
      <c r="AT1703" s="1"/>
      <c r="AU1703" s="1"/>
    </row>
    <row r="1704" spans="32:47" x14ac:dyDescent="0.3">
      <c r="AF1704" s="1"/>
      <c r="AG1704" s="1"/>
      <c r="AH1704" s="1"/>
      <c r="AI1704" s="1"/>
      <c r="AJ1704" s="1"/>
      <c r="AK1704" s="1"/>
      <c r="AL1704" s="1"/>
      <c r="AM1704" s="1"/>
      <c r="AN1704" s="1"/>
      <c r="AO1704" s="1"/>
      <c r="AP1704" s="1"/>
      <c r="AQ1704" s="1"/>
      <c r="AR1704" s="1"/>
      <c r="AS1704" s="14"/>
      <c r="AT1704" s="1"/>
      <c r="AU1704" s="1"/>
    </row>
    <row r="1705" spans="32:47" x14ac:dyDescent="0.3">
      <c r="AF1705" s="1"/>
      <c r="AG1705" s="1"/>
      <c r="AH1705" s="1"/>
      <c r="AI1705" s="1"/>
      <c r="AJ1705" s="1"/>
      <c r="AK1705" s="1"/>
      <c r="AL1705" s="1"/>
      <c r="AM1705" s="1"/>
      <c r="AN1705" s="1"/>
      <c r="AO1705" s="1"/>
      <c r="AP1705" s="1"/>
      <c r="AQ1705" s="1"/>
      <c r="AR1705" s="1"/>
      <c r="AS1705" s="14"/>
      <c r="AT1705" s="1"/>
      <c r="AU1705" s="1"/>
    </row>
    <row r="1706" spans="32:47" x14ac:dyDescent="0.3">
      <c r="AF1706" s="1"/>
      <c r="AG1706" s="1"/>
      <c r="AH1706" s="1"/>
      <c r="AI1706" s="1"/>
      <c r="AJ1706" s="1"/>
      <c r="AK1706" s="1"/>
      <c r="AL1706" s="1"/>
      <c r="AM1706" s="1"/>
      <c r="AN1706" s="1"/>
      <c r="AO1706" s="1"/>
      <c r="AP1706" s="1"/>
      <c r="AQ1706" s="1"/>
      <c r="AR1706" s="1"/>
      <c r="AS1706" s="14"/>
      <c r="AT1706" s="1"/>
      <c r="AU1706" s="1"/>
    </row>
    <row r="1707" spans="32:47" x14ac:dyDescent="0.3">
      <c r="AF1707" s="1"/>
      <c r="AG1707" s="1"/>
      <c r="AH1707" s="1"/>
      <c r="AI1707" s="1"/>
      <c r="AJ1707" s="1"/>
      <c r="AK1707" s="1"/>
      <c r="AL1707" s="1"/>
      <c r="AM1707" s="1"/>
      <c r="AN1707" s="1"/>
      <c r="AO1707" s="1"/>
      <c r="AP1707" s="1"/>
      <c r="AQ1707" s="1"/>
      <c r="AR1707" s="1"/>
      <c r="AS1707" s="14"/>
      <c r="AT1707" s="1"/>
      <c r="AU1707" s="1"/>
    </row>
    <row r="1708" spans="32:47" x14ac:dyDescent="0.3">
      <c r="AF1708" s="1"/>
      <c r="AG1708" s="1"/>
      <c r="AH1708" s="1"/>
      <c r="AI1708" s="1"/>
      <c r="AJ1708" s="1"/>
      <c r="AK1708" s="1"/>
      <c r="AL1708" s="1"/>
      <c r="AM1708" s="1"/>
      <c r="AN1708" s="1"/>
      <c r="AO1708" s="1"/>
      <c r="AP1708" s="1"/>
      <c r="AQ1708" s="1"/>
      <c r="AR1708" s="1"/>
      <c r="AS1708" s="14"/>
      <c r="AT1708" s="1"/>
      <c r="AU1708" s="1"/>
    </row>
    <row r="1709" spans="32:47" x14ac:dyDescent="0.3">
      <c r="AF1709" s="1"/>
      <c r="AG1709" s="1"/>
      <c r="AH1709" s="1"/>
      <c r="AI1709" s="1"/>
      <c r="AJ1709" s="1"/>
      <c r="AK1709" s="1"/>
      <c r="AL1709" s="1"/>
      <c r="AM1709" s="1"/>
      <c r="AN1709" s="1"/>
      <c r="AO1709" s="1"/>
      <c r="AP1709" s="1"/>
      <c r="AQ1709" s="1"/>
      <c r="AR1709" s="1"/>
      <c r="AS1709" s="14"/>
      <c r="AT1709" s="1"/>
      <c r="AU1709" s="1"/>
    </row>
    <row r="1710" spans="32:47" x14ac:dyDescent="0.3">
      <c r="AF1710" s="1"/>
      <c r="AG1710" s="1"/>
      <c r="AH1710" s="1"/>
      <c r="AI1710" s="1"/>
      <c r="AJ1710" s="1"/>
      <c r="AK1710" s="1"/>
      <c r="AL1710" s="1"/>
      <c r="AM1710" s="1"/>
      <c r="AN1710" s="1"/>
      <c r="AO1710" s="1"/>
      <c r="AP1710" s="1"/>
      <c r="AQ1710" s="1"/>
      <c r="AR1710" s="1"/>
      <c r="AS1710" s="14"/>
      <c r="AT1710" s="1"/>
      <c r="AU1710" s="1"/>
    </row>
    <row r="1711" spans="32:47" x14ac:dyDescent="0.3">
      <c r="AF1711" s="1"/>
      <c r="AG1711" s="1"/>
      <c r="AH1711" s="1"/>
      <c r="AI1711" s="1"/>
      <c r="AJ1711" s="1"/>
      <c r="AK1711" s="1"/>
      <c r="AL1711" s="1"/>
      <c r="AM1711" s="1"/>
      <c r="AN1711" s="1"/>
      <c r="AO1711" s="1"/>
      <c r="AP1711" s="1"/>
      <c r="AQ1711" s="1"/>
      <c r="AR1711" s="1"/>
      <c r="AS1711" s="14"/>
      <c r="AT1711" s="1"/>
      <c r="AU1711" s="1"/>
    </row>
    <row r="1712" spans="32:47" x14ac:dyDescent="0.3">
      <c r="AF1712" s="1"/>
      <c r="AG1712" s="1"/>
      <c r="AH1712" s="1"/>
      <c r="AI1712" s="1"/>
      <c r="AJ1712" s="1"/>
      <c r="AK1712" s="1"/>
      <c r="AL1712" s="1"/>
      <c r="AM1712" s="1"/>
      <c r="AN1712" s="1"/>
      <c r="AO1712" s="1"/>
      <c r="AP1712" s="1"/>
      <c r="AQ1712" s="1"/>
      <c r="AR1712" s="1"/>
      <c r="AS1712" s="14"/>
      <c r="AT1712" s="1"/>
      <c r="AU1712" s="1"/>
    </row>
    <row r="1713" spans="32:47" x14ac:dyDescent="0.3">
      <c r="AF1713" s="1"/>
      <c r="AG1713" s="1"/>
      <c r="AH1713" s="1"/>
      <c r="AI1713" s="1"/>
      <c r="AJ1713" s="1"/>
      <c r="AK1713" s="1"/>
      <c r="AL1713" s="1"/>
      <c r="AM1713" s="1"/>
      <c r="AN1713" s="1"/>
      <c r="AO1713" s="1"/>
      <c r="AP1713" s="1"/>
      <c r="AQ1713" s="1"/>
      <c r="AR1713" s="1"/>
      <c r="AS1713" s="14"/>
      <c r="AT1713" s="1"/>
      <c r="AU1713" s="1"/>
    </row>
    <row r="1714" spans="32:47" x14ac:dyDescent="0.3">
      <c r="AF1714" s="1"/>
      <c r="AG1714" s="1"/>
      <c r="AH1714" s="1"/>
      <c r="AI1714" s="1"/>
      <c r="AJ1714" s="1"/>
      <c r="AK1714" s="1"/>
      <c r="AL1714" s="1"/>
      <c r="AM1714" s="1"/>
      <c r="AN1714" s="1"/>
      <c r="AO1714" s="1"/>
      <c r="AP1714" s="1"/>
      <c r="AQ1714" s="1"/>
      <c r="AR1714" s="1"/>
      <c r="AS1714" s="14"/>
      <c r="AT1714" s="1"/>
      <c r="AU1714" s="1"/>
    </row>
    <row r="1715" spans="32:47" x14ac:dyDescent="0.3">
      <c r="AF1715" s="1"/>
      <c r="AG1715" s="1"/>
      <c r="AH1715" s="1"/>
      <c r="AI1715" s="1"/>
      <c r="AJ1715" s="1"/>
      <c r="AK1715" s="1"/>
      <c r="AL1715" s="1"/>
      <c r="AM1715" s="1"/>
      <c r="AN1715" s="1"/>
      <c r="AO1715" s="1"/>
      <c r="AP1715" s="1"/>
      <c r="AQ1715" s="1"/>
      <c r="AR1715" s="1"/>
      <c r="AS1715" s="14"/>
      <c r="AT1715" s="1"/>
      <c r="AU1715" s="1"/>
    </row>
    <row r="1716" spans="32:47" x14ac:dyDescent="0.3">
      <c r="AF1716" s="1"/>
      <c r="AG1716" s="1"/>
      <c r="AH1716" s="1"/>
      <c r="AI1716" s="1"/>
      <c r="AJ1716" s="1"/>
      <c r="AK1716" s="1"/>
      <c r="AL1716" s="1"/>
      <c r="AM1716" s="1"/>
      <c r="AN1716" s="1"/>
      <c r="AO1716" s="1"/>
      <c r="AP1716" s="1"/>
      <c r="AQ1716" s="1"/>
      <c r="AR1716" s="1"/>
      <c r="AS1716" s="14"/>
      <c r="AT1716" s="1"/>
      <c r="AU1716" s="1"/>
    </row>
    <row r="1717" spans="32:47" x14ac:dyDescent="0.3">
      <c r="AF1717" s="1"/>
      <c r="AG1717" s="1"/>
      <c r="AH1717" s="1"/>
      <c r="AI1717" s="1"/>
      <c r="AJ1717" s="1"/>
      <c r="AK1717" s="1"/>
      <c r="AL1717" s="1"/>
      <c r="AM1717" s="1"/>
      <c r="AN1717" s="1"/>
      <c r="AO1717" s="1"/>
      <c r="AP1717" s="1"/>
      <c r="AQ1717" s="1"/>
      <c r="AR1717" s="1"/>
      <c r="AS1717" s="14"/>
      <c r="AT1717" s="1"/>
      <c r="AU1717" s="1"/>
    </row>
    <row r="1718" spans="32:47" x14ac:dyDescent="0.3">
      <c r="AF1718" s="1"/>
      <c r="AG1718" s="1"/>
      <c r="AH1718" s="1"/>
      <c r="AI1718" s="1"/>
      <c r="AJ1718" s="1"/>
      <c r="AK1718" s="1"/>
      <c r="AL1718" s="1"/>
      <c r="AM1718" s="1"/>
      <c r="AN1718" s="1"/>
      <c r="AO1718" s="1"/>
      <c r="AP1718" s="1"/>
      <c r="AQ1718" s="1"/>
      <c r="AR1718" s="1"/>
      <c r="AS1718" s="14"/>
      <c r="AT1718" s="1"/>
      <c r="AU1718" s="1"/>
    </row>
    <row r="1719" spans="32:47" x14ac:dyDescent="0.3">
      <c r="AF1719" s="1"/>
      <c r="AG1719" s="1"/>
      <c r="AH1719" s="1"/>
      <c r="AI1719" s="1"/>
      <c r="AJ1719" s="1"/>
      <c r="AK1719" s="1"/>
      <c r="AL1719" s="1"/>
      <c r="AM1719" s="1"/>
      <c r="AN1719" s="1"/>
      <c r="AO1719" s="1"/>
      <c r="AP1719" s="1"/>
      <c r="AQ1719" s="1"/>
      <c r="AR1719" s="1"/>
      <c r="AS1719" s="14"/>
      <c r="AT1719" s="1"/>
      <c r="AU1719" s="1"/>
    </row>
    <row r="1720" spans="32:47" x14ac:dyDescent="0.3">
      <c r="AF1720" s="1"/>
      <c r="AG1720" s="1"/>
      <c r="AH1720" s="1"/>
      <c r="AI1720" s="1"/>
      <c r="AJ1720" s="1"/>
      <c r="AK1720" s="1"/>
      <c r="AL1720" s="1"/>
      <c r="AM1720" s="1"/>
      <c r="AN1720" s="1"/>
      <c r="AO1720" s="1"/>
      <c r="AP1720" s="1"/>
      <c r="AQ1720" s="1"/>
      <c r="AR1720" s="1"/>
      <c r="AS1720" s="14"/>
      <c r="AT1720" s="1"/>
      <c r="AU1720" s="1"/>
    </row>
    <row r="1721" spans="32:47" x14ac:dyDescent="0.3">
      <c r="AF1721" s="1"/>
      <c r="AG1721" s="1"/>
      <c r="AH1721" s="1"/>
      <c r="AI1721" s="1"/>
      <c r="AJ1721" s="1"/>
      <c r="AK1721" s="1"/>
      <c r="AL1721" s="1"/>
      <c r="AM1721" s="1"/>
      <c r="AN1721" s="1"/>
      <c r="AO1721" s="1"/>
      <c r="AP1721" s="1"/>
      <c r="AQ1721" s="1"/>
      <c r="AR1721" s="1"/>
      <c r="AS1721" s="14"/>
      <c r="AT1721" s="1"/>
      <c r="AU1721" s="1"/>
    </row>
    <row r="1722" spans="32:47" x14ac:dyDescent="0.3">
      <c r="AF1722" s="1"/>
      <c r="AG1722" s="1"/>
      <c r="AH1722" s="1"/>
      <c r="AI1722" s="1"/>
      <c r="AJ1722" s="1"/>
      <c r="AK1722" s="1"/>
      <c r="AL1722" s="1"/>
      <c r="AM1722" s="1"/>
      <c r="AN1722" s="1"/>
      <c r="AO1722" s="1"/>
      <c r="AP1722" s="1"/>
      <c r="AQ1722" s="1"/>
      <c r="AR1722" s="1"/>
      <c r="AS1722" s="14"/>
      <c r="AT1722" s="1"/>
      <c r="AU1722" s="1"/>
    </row>
    <row r="1723" spans="32:47" x14ac:dyDescent="0.3">
      <c r="AF1723" s="1"/>
      <c r="AG1723" s="1"/>
      <c r="AH1723" s="1"/>
      <c r="AI1723" s="1"/>
      <c r="AJ1723" s="1"/>
      <c r="AK1723" s="1"/>
      <c r="AL1723" s="1"/>
      <c r="AM1723" s="1"/>
      <c r="AN1723" s="1"/>
      <c r="AO1723" s="1"/>
      <c r="AP1723" s="1"/>
      <c r="AQ1723" s="1"/>
      <c r="AR1723" s="1"/>
      <c r="AS1723" s="14"/>
      <c r="AT1723" s="1"/>
      <c r="AU1723" s="1"/>
    </row>
    <row r="1724" spans="32:47" x14ac:dyDescent="0.3">
      <c r="AF1724" s="1"/>
      <c r="AG1724" s="1"/>
      <c r="AH1724" s="1"/>
      <c r="AI1724" s="1"/>
      <c r="AJ1724" s="1"/>
      <c r="AK1724" s="1"/>
      <c r="AL1724" s="1"/>
      <c r="AM1724" s="1"/>
      <c r="AN1724" s="1"/>
      <c r="AO1724" s="1"/>
      <c r="AP1724" s="1"/>
      <c r="AQ1724" s="1"/>
      <c r="AR1724" s="1"/>
      <c r="AS1724" s="14"/>
      <c r="AT1724" s="1"/>
      <c r="AU1724" s="1"/>
    </row>
    <row r="1725" spans="32:47" x14ac:dyDescent="0.3">
      <c r="AF1725" s="1"/>
      <c r="AG1725" s="1"/>
      <c r="AH1725" s="1"/>
      <c r="AI1725" s="1"/>
      <c r="AJ1725" s="1"/>
      <c r="AK1725" s="1"/>
      <c r="AL1725" s="1"/>
      <c r="AM1725" s="1"/>
      <c r="AN1725" s="1"/>
      <c r="AO1725" s="1"/>
      <c r="AP1725" s="1"/>
      <c r="AQ1725" s="1"/>
      <c r="AR1725" s="1"/>
      <c r="AS1725" s="14"/>
      <c r="AT1725" s="1"/>
      <c r="AU1725" s="1"/>
    </row>
    <row r="1726" spans="32:47" x14ac:dyDescent="0.3">
      <c r="AF1726" s="1"/>
      <c r="AG1726" s="1"/>
      <c r="AH1726" s="1"/>
      <c r="AI1726" s="1"/>
      <c r="AJ1726" s="1"/>
      <c r="AK1726" s="1"/>
      <c r="AL1726" s="1"/>
      <c r="AM1726" s="1"/>
      <c r="AN1726" s="1"/>
      <c r="AO1726" s="1"/>
      <c r="AP1726" s="1"/>
      <c r="AQ1726" s="1"/>
      <c r="AR1726" s="1"/>
      <c r="AS1726" s="14"/>
      <c r="AT1726" s="1"/>
      <c r="AU1726" s="1"/>
    </row>
    <row r="1727" spans="32:47" x14ac:dyDescent="0.3">
      <c r="AF1727" s="1"/>
      <c r="AG1727" s="1"/>
      <c r="AH1727" s="1"/>
      <c r="AI1727" s="1"/>
      <c r="AJ1727" s="1"/>
      <c r="AK1727" s="1"/>
      <c r="AL1727" s="1"/>
      <c r="AM1727" s="1"/>
      <c r="AN1727" s="1"/>
      <c r="AO1727" s="1"/>
      <c r="AP1727" s="1"/>
      <c r="AQ1727" s="1"/>
      <c r="AR1727" s="1"/>
      <c r="AS1727" s="14"/>
      <c r="AT1727" s="1"/>
      <c r="AU1727" s="1"/>
    </row>
    <row r="1728" spans="32:47" x14ac:dyDescent="0.3">
      <c r="AF1728" s="1"/>
      <c r="AG1728" s="1"/>
      <c r="AH1728" s="1"/>
      <c r="AI1728" s="1"/>
      <c r="AJ1728" s="1"/>
      <c r="AK1728" s="1"/>
      <c r="AL1728" s="1"/>
      <c r="AM1728" s="1"/>
      <c r="AN1728" s="1"/>
      <c r="AO1728" s="1"/>
      <c r="AP1728" s="1"/>
      <c r="AQ1728" s="1"/>
      <c r="AR1728" s="1"/>
      <c r="AS1728" s="14"/>
      <c r="AT1728" s="1"/>
      <c r="AU1728" s="1"/>
    </row>
    <row r="1729" spans="32:47" x14ac:dyDescent="0.3">
      <c r="AF1729" s="1"/>
      <c r="AG1729" s="1"/>
      <c r="AH1729" s="1"/>
      <c r="AI1729" s="1"/>
      <c r="AJ1729" s="1"/>
      <c r="AK1729" s="1"/>
      <c r="AL1729" s="1"/>
      <c r="AM1729" s="1"/>
      <c r="AN1729" s="1"/>
      <c r="AO1729" s="1"/>
      <c r="AP1729" s="1"/>
      <c r="AQ1729" s="1"/>
      <c r="AR1729" s="1"/>
      <c r="AS1729" s="14"/>
      <c r="AT1729" s="1"/>
      <c r="AU1729" s="1"/>
    </row>
    <row r="1730" spans="32:47" x14ac:dyDescent="0.3">
      <c r="AF1730" s="1"/>
      <c r="AG1730" s="1"/>
      <c r="AH1730" s="1"/>
      <c r="AI1730" s="1"/>
      <c r="AJ1730" s="1"/>
      <c r="AK1730" s="1"/>
      <c r="AL1730" s="1"/>
      <c r="AM1730" s="1"/>
      <c r="AN1730" s="1"/>
      <c r="AO1730" s="1"/>
      <c r="AP1730" s="1"/>
      <c r="AQ1730" s="1"/>
      <c r="AR1730" s="1"/>
      <c r="AS1730" s="14"/>
      <c r="AT1730" s="1"/>
      <c r="AU1730" s="1"/>
    </row>
    <row r="1731" spans="32:47" x14ac:dyDescent="0.3">
      <c r="AF1731" s="1"/>
      <c r="AG1731" s="1"/>
      <c r="AH1731" s="1"/>
      <c r="AI1731" s="1"/>
      <c r="AJ1731" s="1"/>
      <c r="AK1731" s="1"/>
      <c r="AL1731" s="1"/>
      <c r="AM1731" s="1"/>
      <c r="AN1731" s="1"/>
      <c r="AO1731" s="1"/>
      <c r="AP1731" s="1"/>
      <c r="AQ1731" s="1"/>
      <c r="AR1731" s="1"/>
      <c r="AS1731" s="14"/>
      <c r="AT1731" s="1"/>
      <c r="AU1731" s="1"/>
    </row>
    <row r="1732" spans="32:47" x14ac:dyDescent="0.3">
      <c r="AF1732" s="1"/>
      <c r="AG1732" s="1"/>
      <c r="AH1732" s="1"/>
      <c r="AI1732" s="1"/>
      <c r="AJ1732" s="1"/>
      <c r="AK1732" s="1"/>
      <c r="AL1732" s="1"/>
      <c r="AM1732" s="1"/>
      <c r="AN1732" s="1"/>
      <c r="AO1732" s="1"/>
      <c r="AP1732" s="1"/>
      <c r="AQ1732" s="1"/>
      <c r="AR1732" s="1"/>
      <c r="AS1732" s="14"/>
      <c r="AT1732" s="1"/>
      <c r="AU1732" s="1"/>
    </row>
    <row r="1733" spans="32:47" x14ac:dyDescent="0.3">
      <c r="AF1733" s="1"/>
      <c r="AG1733" s="1"/>
      <c r="AH1733" s="1"/>
      <c r="AI1733" s="1"/>
      <c r="AJ1733" s="1"/>
      <c r="AK1733" s="1"/>
      <c r="AL1733" s="1"/>
      <c r="AM1733" s="1"/>
      <c r="AN1733" s="1"/>
      <c r="AO1733" s="1"/>
      <c r="AP1733" s="1"/>
      <c r="AQ1733" s="1"/>
      <c r="AR1733" s="1"/>
      <c r="AS1733" s="14"/>
      <c r="AT1733" s="1"/>
      <c r="AU1733" s="1"/>
    </row>
    <row r="1734" spans="32:47" x14ac:dyDescent="0.3">
      <c r="AF1734" s="1"/>
      <c r="AG1734" s="1"/>
      <c r="AH1734" s="1"/>
      <c r="AI1734" s="1"/>
      <c r="AJ1734" s="1"/>
      <c r="AK1734" s="1"/>
      <c r="AL1734" s="1"/>
      <c r="AM1734" s="1"/>
      <c r="AN1734" s="1"/>
      <c r="AO1734" s="1"/>
      <c r="AP1734" s="1"/>
      <c r="AQ1734" s="1"/>
      <c r="AR1734" s="1"/>
      <c r="AS1734" s="14"/>
      <c r="AT1734" s="1"/>
      <c r="AU1734" s="1"/>
    </row>
    <row r="1735" spans="32:47" x14ac:dyDescent="0.3">
      <c r="AF1735" s="1"/>
      <c r="AG1735" s="1"/>
      <c r="AH1735" s="1"/>
      <c r="AI1735" s="1"/>
      <c r="AJ1735" s="1"/>
      <c r="AK1735" s="1"/>
      <c r="AL1735" s="1"/>
      <c r="AM1735" s="1"/>
      <c r="AN1735" s="1"/>
      <c r="AO1735" s="1"/>
      <c r="AP1735" s="1"/>
      <c r="AQ1735" s="1"/>
      <c r="AR1735" s="1"/>
      <c r="AS1735" s="14"/>
      <c r="AT1735" s="1"/>
      <c r="AU1735" s="1"/>
    </row>
    <row r="1736" spans="32:47" x14ac:dyDescent="0.3">
      <c r="AF1736" s="1"/>
      <c r="AG1736" s="1"/>
      <c r="AH1736" s="1"/>
      <c r="AI1736" s="1"/>
      <c r="AJ1736" s="1"/>
      <c r="AK1736" s="1"/>
      <c r="AL1736" s="1"/>
      <c r="AM1736" s="1"/>
      <c r="AN1736" s="1"/>
      <c r="AO1736" s="1"/>
      <c r="AP1736" s="1"/>
      <c r="AQ1736" s="1"/>
      <c r="AR1736" s="1"/>
      <c r="AS1736" s="14"/>
      <c r="AT1736" s="1"/>
      <c r="AU1736" s="1"/>
    </row>
    <row r="1737" spans="32:47" x14ac:dyDescent="0.3">
      <c r="AF1737" s="1"/>
      <c r="AG1737" s="1"/>
      <c r="AH1737" s="1"/>
      <c r="AI1737" s="1"/>
      <c r="AJ1737" s="1"/>
      <c r="AK1737" s="1"/>
      <c r="AL1737" s="1"/>
      <c r="AM1737" s="1"/>
      <c r="AN1737" s="1"/>
      <c r="AO1737" s="1"/>
      <c r="AP1737" s="1"/>
      <c r="AQ1737" s="1"/>
      <c r="AR1737" s="1"/>
      <c r="AS1737" s="14"/>
      <c r="AT1737" s="1"/>
      <c r="AU1737" s="1"/>
    </row>
    <row r="1738" spans="32:47" x14ac:dyDescent="0.3">
      <c r="AF1738" s="1"/>
      <c r="AG1738" s="1"/>
      <c r="AH1738" s="1"/>
      <c r="AI1738" s="1"/>
      <c r="AJ1738" s="1"/>
      <c r="AK1738" s="1"/>
      <c r="AL1738" s="1"/>
      <c r="AM1738" s="1"/>
      <c r="AN1738" s="1"/>
      <c r="AO1738" s="1"/>
      <c r="AP1738" s="1"/>
      <c r="AQ1738" s="1"/>
      <c r="AR1738" s="1"/>
      <c r="AS1738" s="14"/>
      <c r="AT1738" s="1"/>
      <c r="AU1738" s="1"/>
    </row>
    <row r="1739" spans="32:47" x14ac:dyDescent="0.3">
      <c r="AF1739" s="1"/>
      <c r="AG1739" s="1"/>
      <c r="AH1739" s="1"/>
      <c r="AI1739" s="1"/>
      <c r="AJ1739" s="1"/>
      <c r="AK1739" s="1"/>
      <c r="AL1739" s="1"/>
      <c r="AM1739" s="1"/>
      <c r="AN1739" s="1"/>
      <c r="AO1739" s="1"/>
      <c r="AP1739" s="1"/>
      <c r="AQ1739" s="1"/>
      <c r="AR1739" s="1"/>
      <c r="AS1739" s="14"/>
      <c r="AT1739" s="1"/>
      <c r="AU1739" s="1"/>
    </row>
    <row r="1740" spans="32:47" x14ac:dyDescent="0.3">
      <c r="AF1740" s="1"/>
      <c r="AG1740" s="1"/>
      <c r="AH1740" s="1"/>
      <c r="AI1740" s="1"/>
      <c r="AJ1740" s="1"/>
      <c r="AK1740" s="1"/>
      <c r="AL1740" s="1"/>
      <c r="AM1740" s="1"/>
      <c r="AN1740" s="1"/>
      <c r="AO1740" s="1"/>
      <c r="AP1740" s="1"/>
      <c r="AQ1740" s="1"/>
      <c r="AR1740" s="1"/>
      <c r="AS1740" s="14"/>
      <c r="AT1740" s="1"/>
      <c r="AU1740" s="1"/>
    </row>
    <row r="1741" spans="32:47" x14ac:dyDescent="0.3">
      <c r="AF1741" s="1"/>
      <c r="AG1741" s="1"/>
      <c r="AH1741" s="1"/>
      <c r="AI1741" s="1"/>
      <c r="AJ1741" s="1"/>
      <c r="AK1741" s="1"/>
      <c r="AL1741" s="1"/>
      <c r="AM1741" s="1"/>
      <c r="AN1741" s="1"/>
      <c r="AO1741" s="1"/>
      <c r="AP1741" s="1"/>
      <c r="AQ1741" s="1"/>
      <c r="AR1741" s="1"/>
      <c r="AS1741" s="14"/>
      <c r="AT1741" s="1"/>
      <c r="AU1741" s="1"/>
    </row>
    <row r="1742" spans="32:47" x14ac:dyDescent="0.3">
      <c r="AF1742" s="1"/>
      <c r="AG1742" s="1"/>
      <c r="AH1742" s="1"/>
      <c r="AI1742" s="1"/>
      <c r="AJ1742" s="1"/>
      <c r="AK1742" s="1"/>
      <c r="AL1742" s="1"/>
      <c r="AM1742" s="1"/>
      <c r="AN1742" s="1"/>
      <c r="AO1742" s="1"/>
      <c r="AP1742" s="1"/>
      <c r="AQ1742" s="1"/>
      <c r="AR1742" s="1"/>
      <c r="AS1742" s="14"/>
      <c r="AT1742" s="1"/>
      <c r="AU1742" s="1"/>
    </row>
    <row r="1743" spans="32:47" x14ac:dyDescent="0.3">
      <c r="AF1743" s="1"/>
      <c r="AG1743" s="1"/>
      <c r="AH1743" s="1"/>
      <c r="AI1743" s="1"/>
      <c r="AJ1743" s="1"/>
      <c r="AK1743" s="1"/>
      <c r="AL1743" s="1"/>
      <c r="AM1743" s="1"/>
      <c r="AN1743" s="1"/>
      <c r="AO1743" s="1"/>
      <c r="AP1743" s="1"/>
      <c r="AQ1743" s="1"/>
      <c r="AR1743" s="1"/>
      <c r="AS1743" s="14"/>
      <c r="AT1743" s="1"/>
      <c r="AU1743" s="1"/>
    </row>
    <row r="1744" spans="32:47" x14ac:dyDescent="0.3">
      <c r="AF1744" s="1"/>
      <c r="AG1744" s="1"/>
      <c r="AH1744" s="1"/>
      <c r="AI1744" s="1"/>
      <c r="AJ1744" s="1"/>
      <c r="AK1744" s="1"/>
      <c r="AL1744" s="1"/>
      <c r="AM1744" s="1"/>
      <c r="AN1744" s="1"/>
      <c r="AO1744" s="1"/>
      <c r="AP1744" s="1"/>
      <c r="AQ1744" s="1"/>
      <c r="AR1744" s="1"/>
      <c r="AS1744" s="14"/>
      <c r="AT1744" s="1"/>
      <c r="AU1744" s="1"/>
    </row>
    <row r="1745" spans="32:47" x14ac:dyDescent="0.3">
      <c r="AF1745" s="1"/>
      <c r="AG1745" s="1"/>
      <c r="AH1745" s="1"/>
      <c r="AI1745" s="1"/>
      <c r="AJ1745" s="1"/>
      <c r="AK1745" s="1"/>
      <c r="AL1745" s="1"/>
      <c r="AM1745" s="1"/>
      <c r="AN1745" s="1"/>
      <c r="AO1745" s="1"/>
      <c r="AP1745" s="1"/>
      <c r="AQ1745" s="1"/>
      <c r="AR1745" s="1"/>
      <c r="AS1745" s="14"/>
      <c r="AT1745" s="1"/>
      <c r="AU1745" s="1"/>
    </row>
    <row r="1746" spans="32:47" x14ac:dyDescent="0.3">
      <c r="AF1746" s="1"/>
      <c r="AG1746" s="1"/>
      <c r="AH1746" s="1"/>
      <c r="AI1746" s="1"/>
      <c r="AJ1746" s="1"/>
      <c r="AK1746" s="1"/>
      <c r="AL1746" s="1"/>
      <c r="AM1746" s="1"/>
      <c r="AN1746" s="1"/>
      <c r="AO1746" s="1"/>
      <c r="AP1746" s="1"/>
      <c r="AQ1746" s="1"/>
      <c r="AR1746" s="1"/>
      <c r="AS1746" s="14"/>
      <c r="AT1746" s="1"/>
      <c r="AU1746" s="1"/>
    </row>
    <row r="1747" spans="32:47" x14ac:dyDescent="0.3">
      <c r="AF1747" s="1"/>
      <c r="AG1747" s="1"/>
      <c r="AH1747" s="1"/>
      <c r="AI1747" s="1"/>
      <c r="AJ1747" s="1"/>
      <c r="AK1747" s="1"/>
      <c r="AL1747" s="1"/>
      <c r="AM1747" s="1"/>
      <c r="AN1747" s="1"/>
      <c r="AO1747" s="1"/>
      <c r="AP1747" s="1"/>
      <c r="AQ1747" s="1"/>
      <c r="AR1747" s="1"/>
      <c r="AS1747" s="14"/>
      <c r="AT1747" s="1"/>
      <c r="AU1747" s="1"/>
    </row>
    <row r="1748" spans="32:47" x14ac:dyDescent="0.3">
      <c r="AF1748" s="1"/>
      <c r="AG1748" s="1"/>
      <c r="AH1748" s="1"/>
      <c r="AI1748" s="1"/>
      <c r="AJ1748" s="1"/>
      <c r="AK1748" s="1"/>
      <c r="AL1748" s="1"/>
      <c r="AM1748" s="1"/>
      <c r="AN1748" s="1"/>
      <c r="AO1748" s="1"/>
      <c r="AP1748" s="1"/>
      <c r="AQ1748" s="1"/>
      <c r="AR1748" s="1"/>
      <c r="AS1748" s="14"/>
      <c r="AT1748" s="1"/>
      <c r="AU1748" s="1"/>
    </row>
    <row r="1749" spans="32:47" x14ac:dyDescent="0.3">
      <c r="AF1749" s="1"/>
      <c r="AG1749" s="1"/>
      <c r="AH1749" s="1"/>
      <c r="AI1749" s="1"/>
      <c r="AJ1749" s="1"/>
      <c r="AK1749" s="1"/>
      <c r="AL1749" s="1"/>
      <c r="AM1749" s="1"/>
      <c r="AN1749" s="1"/>
      <c r="AO1749" s="1"/>
      <c r="AP1749" s="1"/>
      <c r="AQ1749" s="1"/>
      <c r="AR1749" s="1"/>
      <c r="AS1749" s="14"/>
      <c r="AT1749" s="1"/>
      <c r="AU1749" s="1"/>
    </row>
    <row r="1750" spans="32:47" x14ac:dyDescent="0.3">
      <c r="AF1750" s="1"/>
      <c r="AG1750" s="1"/>
      <c r="AH1750" s="1"/>
      <c r="AI1750" s="1"/>
      <c r="AJ1750" s="1"/>
      <c r="AK1750" s="1"/>
      <c r="AL1750" s="1"/>
      <c r="AM1750" s="1"/>
      <c r="AN1750" s="1"/>
      <c r="AO1750" s="1"/>
      <c r="AP1750" s="1"/>
      <c r="AQ1750" s="1"/>
      <c r="AR1750" s="1"/>
      <c r="AS1750" s="14"/>
      <c r="AT1750" s="1"/>
      <c r="AU1750" s="1"/>
    </row>
    <row r="1751" spans="32:47" x14ac:dyDescent="0.3">
      <c r="AF1751" s="1"/>
      <c r="AG1751" s="1"/>
      <c r="AH1751" s="1"/>
      <c r="AI1751" s="1"/>
      <c r="AJ1751" s="1"/>
      <c r="AK1751" s="1"/>
      <c r="AL1751" s="1"/>
      <c r="AM1751" s="1"/>
      <c r="AN1751" s="1"/>
      <c r="AO1751" s="1"/>
      <c r="AP1751" s="1"/>
      <c r="AQ1751" s="1"/>
      <c r="AR1751" s="1"/>
      <c r="AS1751" s="14"/>
      <c r="AT1751" s="1"/>
      <c r="AU1751" s="1"/>
    </row>
    <row r="1752" spans="32:47" x14ac:dyDescent="0.3">
      <c r="AF1752" s="1"/>
      <c r="AG1752" s="1"/>
      <c r="AH1752" s="1"/>
      <c r="AI1752" s="1"/>
      <c r="AJ1752" s="1"/>
      <c r="AK1752" s="1"/>
      <c r="AL1752" s="1"/>
      <c r="AM1752" s="1"/>
      <c r="AN1752" s="1"/>
      <c r="AO1752" s="1"/>
      <c r="AP1752" s="1"/>
      <c r="AQ1752" s="1"/>
      <c r="AR1752" s="1"/>
      <c r="AS1752" s="14"/>
      <c r="AT1752" s="1"/>
      <c r="AU1752" s="1"/>
    </row>
    <row r="1753" spans="32:47" x14ac:dyDescent="0.3">
      <c r="AF1753" s="1"/>
      <c r="AG1753" s="1"/>
      <c r="AH1753" s="1"/>
      <c r="AI1753" s="1"/>
      <c r="AJ1753" s="1"/>
      <c r="AK1753" s="1"/>
      <c r="AL1753" s="1"/>
      <c r="AM1753" s="1"/>
      <c r="AN1753" s="1"/>
      <c r="AO1753" s="1"/>
      <c r="AP1753" s="1"/>
      <c r="AQ1753" s="1"/>
      <c r="AR1753" s="1"/>
      <c r="AS1753" s="14"/>
      <c r="AT1753" s="1"/>
      <c r="AU1753" s="1"/>
    </row>
    <row r="1754" spans="32:47" x14ac:dyDescent="0.3">
      <c r="AF1754" s="1"/>
      <c r="AG1754" s="1"/>
      <c r="AH1754" s="1"/>
      <c r="AI1754" s="1"/>
      <c r="AJ1754" s="1"/>
      <c r="AK1754" s="1"/>
      <c r="AL1754" s="1"/>
      <c r="AM1754" s="1"/>
      <c r="AN1754" s="1"/>
      <c r="AO1754" s="1"/>
      <c r="AP1754" s="1"/>
      <c r="AQ1754" s="1"/>
      <c r="AR1754" s="1"/>
      <c r="AS1754" s="14"/>
      <c r="AT1754" s="1"/>
      <c r="AU1754" s="1"/>
    </row>
    <row r="1755" spans="32:47" x14ac:dyDescent="0.3">
      <c r="AF1755" s="1"/>
      <c r="AG1755" s="1"/>
      <c r="AH1755" s="1"/>
      <c r="AI1755" s="1"/>
      <c r="AJ1755" s="1"/>
      <c r="AK1755" s="1"/>
      <c r="AL1755" s="1"/>
      <c r="AM1755" s="1"/>
      <c r="AN1755" s="1"/>
      <c r="AO1755" s="1"/>
      <c r="AP1755" s="1"/>
      <c r="AQ1755" s="1"/>
      <c r="AR1755" s="1"/>
      <c r="AS1755" s="14"/>
      <c r="AT1755" s="1"/>
      <c r="AU1755" s="1"/>
    </row>
    <row r="1756" spans="32:47" x14ac:dyDescent="0.3">
      <c r="AF1756" s="1"/>
      <c r="AG1756" s="1"/>
      <c r="AH1756" s="1"/>
      <c r="AI1756" s="1"/>
      <c r="AJ1756" s="1"/>
      <c r="AK1756" s="1"/>
      <c r="AL1756" s="1"/>
      <c r="AM1756" s="1"/>
      <c r="AN1756" s="1"/>
      <c r="AO1756" s="1"/>
      <c r="AP1756" s="1"/>
      <c r="AQ1756" s="1"/>
      <c r="AR1756" s="1"/>
      <c r="AS1756" s="14"/>
      <c r="AT1756" s="1"/>
      <c r="AU1756" s="1"/>
    </row>
    <row r="1757" spans="32:47" x14ac:dyDescent="0.3">
      <c r="AF1757" s="1"/>
      <c r="AG1757" s="1"/>
      <c r="AH1757" s="1"/>
      <c r="AI1757" s="1"/>
      <c r="AJ1757" s="1"/>
      <c r="AK1757" s="1"/>
      <c r="AL1757" s="1"/>
      <c r="AM1757" s="1"/>
      <c r="AN1757" s="1"/>
      <c r="AO1757" s="1"/>
      <c r="AP1757" s="1"/>
      <c r="AQ1757" s="1"/>
      <c r="AR1757" s="1"/>
      <c r="AS1757" s="14"/>
      <c r="AT1757" s="1"/>
      <c r="AU1757" s="1"/>
    </row>
    <row r="1758" spans="32:47" x14ac:dyDescent="0.3">
      <c r="AF1758" s="1"/>
      <c r="AG1758" s="1"/>
      <c r="AH1758" s="1"/>
      <c r="AI1758" s="1"/>
      <c r="AJ1758" s="1"/>
      <c r="AK1758" s="1"/>
      <c r="AL1758" s="1"/>
      <c r="AM1758" s="1"/>
      <c r="AN1758" s="1"/>
      <c r="AO1758" s="1"/>
      <c r="AP1758" s="1"/>
      <c r="AQ1758" s="1"/>
      <c r="AR1758" s="1"/>
      <c r="AS1758" s="14"/>
      <c r="AT1758" s="1"/>
      <c r="AU1758" s="1"/>
    </row>
    <row r="1759" spans="32:47" x14ac:dyDescent="0.3">
      <c r="AF1759" s="1"/>
      <c r="AG1759" s="1"/>
      <c r="AH1759" s="1"/>
      <c r="AI1759" s="1"/>
      <c r="AJ1759" s="1"/>
      <c r="AK1759" s="1"/>
      <c r="AL1759" s="1"/>
      <c r="AM1759" s="1"/>
      <c r="AN1759" s="1"/>
      <c r="AO1759" s="1"/>
      <c r="AP1759" s="1"/>
      <c r="AQ1759" s="1"/>
      <c r="AR1759" s="1"/>
      <c r="AS1759" s="14"/>
      <c r="AT1759" s="1"/>
      <c r="AU1759" s="1"/>
    </row>
    <row r="1760" spans="32:47" x14ac:dyDescent="0.3">
      <c r="AF1760" s="1"/>
      <c r="AG1760" s="1"/>
      <c r="AH1760" s="1"/>
      <c r="AI1760" s="1"/>
      <c r="AJ1760" s="1"/>
      <c r="AK1760" s="1"/>
      <c r="AL1760" s="1"/>
      <c r="AM1760" s="1"/>
      <c r="AN1760" s="1"/>
      <c r="AO1760" s="1"/>
      <c r="AP1760" s="1"/>
      <c r="AQ1760" s="1"/>
      <c r="AR1760" s="1"/>
      <c r="AS1760" s="14"/>
      <c r="AT1760" s="1"/>
      <c r="AU1760" s="1"/>
    </row>
    <row r="1761" spans="32:47" x14ac:dyDescent="0.3">
      <c r="AF1761" s="1"/>
      <c r="AG1761" s="1"/>
      <c r="AH1761" s="1"/>
      <c r="AI1761" s="1"/>
      <c r="AJ1761" s="1"/>
      <c r="AK1761" s="1"/>
      <c r="AL1761" s="1"/>
      <c r="AM1761" s="1"/>
      <c r="AN1761" s="1"/>
      <c r="AO1761" s="1"/>
      <c r="AP1761" s="1"/>
      <c r="AQ1761" s="1"/>
      <c r="AR1761" s="1"/>
      <c r="AS1761" s="14"/>
      <c r="AT1761" s="1"/>
      <c r="AU1761" s="1"/>
    </row>
    <row r="1762" spans="32:47" x14ac:dyDescent="0.3">
      <c r="AF1762" s="1"/>
      <c r="AG1762" s="1"/>
      <c r="AH1762" s="1"/>
      <c r="AI1762" s="1"/>
      <c r="AJ1762" s="1"/>
      <c r="AK1762" s="1"/>
      <c r="AL1762" s="1"/>
      <c r="AM1762" s="1"/>
      <c r="AN1762" s="1"/>
      <c r="AO1762" s="1"/>
      <c r="AP1762" s="1"/>
      <c r="AQ1762" s="1"/>
      <c r="AR1762" s="1"/>
      <c r="AS1762" s="14"/>
      <c r="AT1762" s="1"/>
      <c r="AU1762" s="1"/>
    </row>
    <row r="1763" spans="32:47" x14ac:dyDescent="0.3">
      <c r="AF1763" s="1"/>
      <c r="AG1763" s="1"/>
      <c r="AH1763" s="1"/>
      <c r="AI1763" s="1"/>
      <c r="AJ1763" s="1"/>
      <c r="AK1763" s="1"/>
      <c r="AL1763" s="1"/>
      <c r="AM1763" s="1"/>
      <c r="AN1763" s="1"/>
      <c r="AO1763" s="1"/>
      <c r="AP1763" s="1"/>
      <c r="AQ1763" s="1"/>
      <c r="AR1763" s="1"/>
      <c r="AS1763" s="14"/>
      <c r="AT1763" s="1"/>
      <c r="AU1763" s="1"/>
    </row>
    <row r="1764" spans="32:47" x14ac:dyDescent="0.3">
      <c r="AF1764" s="1"/>
      <c r="AG1764" s="1"/>
      <c r="AH1764" s="1"/>
      <c r="AI1764" s="1"/>
      <c r="AJ1764" s="1"/>
      <c r="AK1764" s="1"/>
      <c r="AL1764" s="1"/>
      <c r="AM1764" s="1"/>
      <c r="AN1764" s="1"/>
      <c r="AO1764" s="1"/>
      <c r="AP1764" s="1"/>
      <c r="AQ1764" s="1"/>
      <c r="AR1764" s="1"/>
      <c r="AS1764" s="14"/>
      <c r="AT1764" s="1"/>
      <c r="AU1764" s="1"/>
    </row>
    <row r="1765" spans="32:47" x14ac:dyDescent="0.3">
      <c r="AF1765" s="1"/>
      <c r="AG1765" s="1"/>
      <c r="AH1765" s="1"/>
      <c r="AI1765" s="1"/>
      <c r="AJ1765" s="1"/>
      <c r="AK1765" s="1"/>
      <c r="AL1765" s="1"/>
      <c r="AM1765" s="1"/>
      <c r="AN1765" s="1"/>
      <c r="AO1765" s="1"/>
      <c r="AP1765" s="1"/>
      <c r="AQ1765" s="1"/>
      <c r="AR1765" s="1"/>
      <c r="AS1765" s="14"/>
      <c r="AT1765" s="1"/>
      <c r="AU1765" s="1"/>
    </row>
    <row r="1766" spans="32:47" x14ac:dyDescent="0.3">
      <c r="AF1766" s="1"/>
      <c r="AG1766" s="1"/>
      <c r="AH1766" s="1"/>
      <c r="AI1766" s="1"/>
      <c r="AJ1766" s="1"/>
      <c r="AK1766" s="1"/>
      <c r="AL1766" s="1"/>
      <c r="AM1766" s="1"/>
      <c r="AN1766" s="1"/>
      <c r="AO1766" s="1"/>
      <c r="AP1766" s="1"/>
      <c r="AQ1766" s="1"/>
      <c r="AR1766" s="1"/>
      <c r="AS1766" s="14"/>
      <c r="AT1766" s="1"/>
      <c r="AU1766" s="1"/>
    </row>
    <row r="1767" spans="32:47" x14ac:dyDescent="0.3">
      <c r="AF1767" s="1"/>
      <c r="AG1767" s="1"/>
      <c r="AH1767" s="1"/>
      <c r="AI1767" s="1"/>
      <c r="AJ1767" s="1"/>
      <c r="AK1767" s="1"/>
      <c r="AL1767" s="1"/>
      <c r="AM1767" s="1"/>
      <c r="AN1767" s="1"/>
      <c r="AO1767" s="1"/>
      <c r="AP1767" s="1"/>
      <c r="AQ1767" s="1"/>
      <c r="AR1767" s="1"/>
      <c r="AS1767" s="14"/>
      <c r="AT1767" s="1"/>
      <c r="AU1767" s="1"/>
    </row>
    <row r="1768" spans="32:47" x14ac:dyDescent="0.3">
      <c r="AF1768" s="1"/>
      <c r="AG1768" s="1"/>
      <c r="AH1768" s="1"/>
      <c r="AI1768" s="1"/>
      <c r="AJ1768" s="1"/>
      <c r="AK1768" s="1"/>
      <c r="AL1768" s="1"/>
      <c r="AM1768" s="1"/>
      <c r="AN1768" s="1"/>
      <c r="AO1768" s="1"/>
      <c r="AP1768" s="1"/>
      <c r="AQ1768" s="1"/>
      <c r="AR1768" s="1"/>
      <c r="AS1768" s="14"/>
      <c r="AT1768" s="1"/>
      <c r="AU1768" s="1"/>
    </row>
    <row r="1769" spans="32:47" x14ac:dyDescent="0.3">
      <c r="AF1769" s="1"/>
      <c r="AG1769" s="1"/>
      <c r="AH1769" s="1"/>
      <c r="AI1769" s="1"/>
      <c r="AJ1769" s="1"/>
      <c r="AK1769" s="1"/>
      <c r="AL1769" s="1"/>
      <c r="AM1769" s="1"/>
      <c r="AN1769" s="1"/>
      <c r="AO1769" s="1"/>
      <c r="AP1769" s="1"/>
      <c r="AQ1769" s="1"/>
      <c r="AR1769" s="1"/>
      <c r="AS1769" s="14"/>
      <c r="AT1769" s="1"/>
      <c r="AU1769" s="1"/>
    </row>
    <row r="1770" spans="32:47" x14ac:dyDescent="0.3">
      <c r="AF1770" s="1"/>
      <c r="AG1770" s="1"/>
      <c r="AH1770" s="1"/>
      <c r="AI1770" s="1"/>
      <c r="AJ1770" s="1"/>
      <c r="AK1770" s="1"/>
      <c r="AL1770" s="1"/>
      <c r="AM1770" s="1"/>
      <c r="AN1770" s="1"/>
      <c r="AO1770" s="1"/>
      <c r="AP1770" s="1"/>
      <c r="AQ1770" s="1"/>
      <c r="AR1770" s="1"/>
      <c r="AS1770" s="14"/>
      <c r="AT1770" s="1"/>
      <c r="AU1770" s="1"/>
    </row>
    <row r="1771" spans="32:47" x14ac:dyDescent="0.3">
      <c r="AF1771" s="1"/>
      <c r="AG1771" s="1"/>
      <c r="AH1771" s="1"/>
      <c r="AI1771" s="1"/>
      <c r="AJ1771" s="1"/>
      <c r="AK1771" s="1"/>
      <c r="AL1771" s="1"/>
      <c r="AM1771" s="1"/>
      <c r="AN1771" s="1"/>
      <c r="AO1771" s="1"/>
      <c r="AP1771" s="1"/>
      <c r="AQ1771" s="1"/>
      <c r="AR1771" s="1"/>
      <c r="AS1771" s="14"/>
      <c r="AT1771" s="1"/>
      <c r="AU1771" s="1"/>
    </row>
    <row r="1772" spans="32:47" x14ac:dyDescent="0.3">
      <c r="AF1772" s="1"/>
      <c r="AG1772" s="1"/>
      <c r="AH1772" s="1"/>
      <c r="AI1772" s="1"/>
      <c r="AJ1772" s="1"/>
      <c r="AK1772" s="1"/>
      <c r="AL1772" s="1"/>
      <c r="AM1772" s="1"/>
      <c r="AN1772" s="1"/>
      <c r="AO1772" s="1"/>
      <c r="AP1772" s="1"/>
      <c r="AQ1772" s="1"/>
      <c r="AR1772" s="1"/>
      <c r="AS1772" s="14"/>
      <c r="AT1772" s="1"/>
      <c r="AU1772" s="1"/>
    </row>
    <row r="1773" spans="32:47" x14ac:dyDescent="0.3">
      <c r="AF1773" s="1"/>
      <c r="AG1773" s="1"/>
      <c r="AH1773" s="1"/>
      <c r="AI1773" s="1"/>
      <c r="AJ1773" s="1"/>
      <c r="AK1773" s="1"/>
      <c r="AL1773" s="1"/>
      <c r="AM1773" s="1"/>
      <c r="AN1773" s="1"/>
      <c r="AO1773" s="1"/>
      <c r="AP1773" s="1"/>
      <c r="AQ1773" s="1"/>
      <c r="AR1773" s="1"/>
      <c r="AS1773" s="14"/>
      <c r="AT1773" s="1"/>
      <c r="AU1773" s="1"/>
    </row>
    <row r="1774" spans="32:47" x14ac:dyDescent="0.3">
      <c r="AF1774" s="1"/>
      <c r="AG1774" s="1"/>
      <c r="AH1774" s="1"/>
      <c r="AI1774" s="1"/>
      <c r="AJ1774" s="1"/>
      <c r="AK1774" s="1"/>
      <c r="AL1774" s="1"/>
      <c r="AM1774" s="1"/>
      <c r="AN1774" s="1"/>
      <c r="AO1774" s="1"/>
      <c r="AP1774" s="1"/>
      <c r="AQ1774" s="1"/>
      <c r="AR1774" s="1"/>
      <c r="AS1774" s="14"/>
      <c r="AT1774" s="1"/>
      <c r="AU1774" s="1"/>
    </row>
    <row r="1775" spans="32:47" x14ac:dyDescent="0.3">
      <c r="AF1775" s="1"/>
      <c r="AG1775" s="1"/>
      <c r="AH1775" s="1"/>
      <c r="AI1775" s="1"/>
      <c r="AJ1775" s="1"/>
      <c r="AK1775" s="1"/>
      <c r="AL1775" s="1"/>
      <c r="AM1775" s="1"/>
      <c r="AN1775" s="1"/>
      <c r="AO1775" s="1"/>
      <c r="AP1775" s="1"/>
      <c r="AQ1775" s="1"/>
      <c r="AR1775" s="1"/>
      <c r="AS1775" s="14"/>
      <c r="AT1775" s="1"/>
      <c r="AU1775" s="1"/>
    </row>
    <row r="1776" spans="32:47" x14ac:dyDescent="0.3">
      <c r="AF1776" s="1"/>
      <c r="AG1776" s="1"/>
      <c r="AH1776" s="1"/>
      <c r="AI1776" s="1"/>
      <c r="AJ1776" s="1"/>
      <c r="AK1776" s="1"/>
      <c r="AL1776" s="1"/>
      <c r="AM1776" s="1"/>
      <c r="AN1776" s="1"/>
      <c r="AO1776" s="1"/>
      <c r="AP1776" s="1"/>
      <c r="AQ1776" s="1"/>
      <c r="AR1776" s="1"/>
      <c r="AS1776" s="14"/>
      <c r="AT1776" s="1"/>
      <c r="AU1776" s="1"/>
    </row>
    <row r="1777" spans="32:47" x14ac:dyDescent="0.3">
      <c r="AF1777" s="1"/>
      <c r="AG1777" s="1"/>
      <c r="AH1777" s="1"/>
      <c r="AI1777" s="1"/>
      <c r="AJ1777" s="1"/>
      <c r="AK1777" s="1"/>
      <c r="AL1777" s="1"/>
      <c r="AM1777" s="1"/>
      <c r="AN1777" s="1"/>
      <c r="AO1777" s="1"/>
      <c r="AP1777" s="1"/>
      <c r="AQ1777" s="1"/>
      <c r="AR1777" s="1"/>
      <c r="AS1777" s="14"/>
      <c r="AT1777" s="1"/>
      <c r="AU1777" s="1"/>
    </row>
    <row r="1778" spans="32:47" x14ac:dyDescent="0.3">
      <c r="AF1778" s="1"/>
      <c r="AG1778" s="1"/>
      <c r="AH1778" s="1"/>
      <c r="AI1778" s="1"/>
      <c r="AJ1778" s="1"/>
      <c r="AK1778" s="1"/>
      <c r="AL1778" s="1"/>
      <c r="AM1778" s="1"/>
      <c r="AN1778" s="1"/>
      <c r="AO1778" s="1"/>
      <c r="AP1778" s="1"/>
      <c r="AQ1778" s="1"/>
      <c r="AR1778" s="1"/>
      <c r="AS1778" s="14"/>
      <c r="AT1778" s="1"/>
      <c r="AU1778" s="1"/>
    </row>
    <row r="1779" spans="32:47" x14ac:dyDescent="0.3">
      <c r="AF1779" s="1"/>
      <c r="AG1779" s="1"/>
      <c r="AH1779" s="1"/>
      <c r="AI1779" s="1"/>
      <c r="AJ1779" s="1"/>
      <c r="AK1779" s="1"/>
      <c r="AL1779" s="1"/>
      <c r="AM1779" s="1"/>
      <c r="AN1779" s="1"/>
      <c r="AO1779" s="1"/>
      <c r="AP1779" s="1"/>
      <c r="AQ1779" s="1"/>
      <c r="AR1779" s="1"/>
      <c r="AS1779" s="14"/>
      <c r="AT1779" s="1"/>
      <c r="AU1779" s="1"/>
    </row>
    <row r="1780" spans="32:47" x14ac:dyDescent="0.3">
      <c r="AF1780" s="1"/>
      <c r="AG1780" s="1"/>
      <c r="AH1780" s="1"/>
      <c r="AI1780" s="1"/>
      <c r="AJ1780" s="1"/>
      <c r="AK1780" s="1"/>
      <c r="AL1780" s="1"/>
      <c r="AM1780" s="1"/>
      <c r="AN1780" s="1"/>
      <c r="AO1780" s="1"/>
      <c r="AP1780" s="1"/>
      <c r="AQ1780" s="1"/>
      <c r="AR1780" s="1"/>
      <c r="AS1780" s="14"/>
      <c r="AT1780" s="1"/>
      <c r="AU1780" s="1"/>
    </row>
    <row r="1781" spans="32:47" x14ac:dyDescent="0.3">
      <c r="AF1781" s="1"/>
      <c r="AG1781" s="1"/>
      <c r="AH1781" s="1"/>
      <c r="AI1781" s="1"/>
      <c r="AJ1781" s="1"/>
      <c r="AK1781" s="1"/>
      <c r="AL1781" s="1"/>
      <c r="AM1781" s="1"/>
      <c r="AN1781" s="1"/>
      <c r="AO1781" s="1"/>
      <c r="AP1781" s="1"/>
      <c r="AQ1781" s="1"/>
      <c r="AR1781" s="1"/>
      <c r="AS1781" s="14"/>
      <c r="AT1781" s="1"/>
      <c r="AU1781" s="1"/>
    </row>
    <row r="1782" spans="32:47" x14ac:dyDescent="0.3">
      <c r="AF1782" s="1"/>
      <c r="AG1782" s="1"/>
      <c r="AH1782" s="1"/>
      <c r="AI1782" s="1"/>
      <c r="AJ1782" s="1"/>
      <c r="AK1782" s="1"/>
      <c r="AL1782" s="1"/>
      <c r="AM1782" s="1"/>
      <c r="AN1782" s="1"/>
      <c r="AO1782" s="1"/>
      <c r="AP1782" s="1"/>
      <c r="AQ1782" s="1"/>
      <c r="AR1782" s="1"/>
      <c r="AS1782" s="14"/>
      <c r="AT1782" s="1"/>
      <c r="AU1782" s="1"/>
    </row>
    <row r="1783" spans="32:47" x14ac:dyDescent="0.3">
      <c r="AF1783" s="1"/>
      <c r="AG1783" s="1"/>
      <c r="AH1783" s="1"/>
      <c r="AI1783" s="1"/>
      <c r="AJ1783" s="1"/>
      <c r="AK1783" s="1"/>
      <c r="AL1783" s="1"/>
      <c r="AM1783" s="1"/>
      <c r="AN1783" s="1"/>
      <c r="AO1783" s="1"/>
      <c r="AP1783" s="1"/>
      <c r="AQ1783" s="1"/>
      <c r="AR1783" s="1"/>
      <c r="AS1783" s="14"/>
      <c r="AT1783" s="1"/>
      <c r="AU1783" s="1"/>
    </row>
    <row r="1784" spans="32:47" x14ac:dyDescent="0.3">
      <c r="AF1784" s="1"/>
      <c r="AG1784" s="1"/>
      <c r="AH1784" s="1"/>
      <c r="AI1784" s="1"/>
      <c r="AJ1784" s="1"/>
      <c r="AK1784" s="1"/>
      <c r="AL1784" s="1"/>
      <c r="AM1784" s="1"/>
      <c r="AN1784" s="1"/>
      <c r="AO1784" s="1"/>
      <c r="AP1784" s="1"/>
      <c r="AQ1784" s="1"/>
      <c r="AR1784" s="1"/>
      <c r="AS1784" s="14"/>
      <c r="AT1784" s="1"/>
      <c r="AU1784" s="1"/>
    </row>
    <row r="1785" spans="32:47" x14ac:dyDescent="0.3">
      <c r="AF1785" s="1"/>
      <c r="AG1785" s="1"/>
      <c r="AH1785" s="1"/>
      <c r="AI1785" s="1"/>
      <c r="AJ1785" s="1"/>
      <c r="AK1785" s="1"/>
      <c r="AL1785" s="1"/>
      <c r="AM1785" s="1"/>
      <c r="AN1785" s="1"/>
      <c r="AO1785" s="1"/>
      <c r="AP1785" s="1"/>
      <c r="AQ1785" s="1"/>
      <c r="AR1785" s="1"/>
      <c r="AS1785" s="14"/>
      <c r="AT1785" s="1"/>
      <c r="AU1785" s="1"/>
    </row>
    <row r="1786" spans="32:47" x14ac:dyDescent="0.3">
      <c r="AF1786" s="1"/>
      <c r="AG1786" s="1"/>
      <c r="AH1786" s="1"/>
      <c r="AI1786" s="1"/>
      <c r="AJ1786" s="1"/>
      <c r="AK1786" s="1"/>
      <c r="AL1786" s="1"/>
      <c r="AM1786" s="1"/>
      <c r="AN1786" s="1"/>
      <c r="AO1786" s="1"/>
      <c r="AP1786" s="1"/>
      <c r="AQ1786" s="1"/>
      <c r="AR1786" s="1"/>
      <c r="AS1786" s="14"/>
      <c r="AT1786" s="1"/>
      <c r="AU1786" s="1"/>
    </row>
    <row r="1787" spans="32:47" x14ac:dyDescent="0.3">
      <c r="AF1787" s="1"/>
      <c r="AG1787" s="1"/>
      <c r="AH1787" s="1"/>
      <c r="AI1787" s="1"/>
      <c r="AJ1787" s="1"/>
      <c r="AK1787" s="1"/>
      <c r="AL1787" s="1"/>
      <c r="AM1787" s="1"/>
      <c r="AN1787" s="1"/>
      <c r="AO1787" s="1"/>
      <c r="AP1787" s="1"/>
      <c r="AQ1787" s="1"/>
      <c r="AR1787" s="1"/>
      <c r="AS1787" s="14"/>
      <c r="AT1787" s="1"/>
      <c r="AU1787" s="1"/>
    </row>
    <row r="1788" spans="32:47" x14ac:dyDescent="0.3">
      <c r="AF1788" s="1"/>
      <c r="AG1788" s="1"/>
      <c r="AH1788" s="1"/>
      <c r="AI1788" s="1"/>
      <c r="AJ1788" s="1"/>
      <c r="AK1788" s="1"/>
      <c r="AL1788" s="1"/>
      <c r="AM1788" s="1"/>
      <c r="AN1788" s="1"/>
      <c r="AO1788" s="1"/>
      <c r="AP1788" s="1"/>
      <c r="AQ1788" s="1"/>
      <c r="AR1788" s="1"/>
      <c r="AS1788" s="14"/>
      <c r="AT1788" s="1"/>
      <c r="AU1788" s="1"/>
    </row>
    <row r="1789" spans="32:47" x14ac:dyDescent="0.3">
      <c r="AF1789" s="1"/>
      <c r="AG1789" s="1"/>
      <c r="AH1789" s="1"/>
      <c r="AI1789" s="1"/>
      <c r="AJ1789" s="1"/>
      <c r="AK1789" s="1"/>
      <c r="AL1789" s="1"/>
      <c r="AM1789" s="1"/>
      <c r="AN1789" s="1"/>
      <c r="AO1789" s="1"/>
      <c r="AP1789" s="1"/>
      <c r="AQ1789" s="1"/>
      <c r="AR1789" s="1"/>
      <c r="AS1789" s="14"/>
      <c r="AT1789" s="1"/>
      <c r="AU1789" s="1"/>
    </row>
    <row r="1790" spans="32:47" x14ac:dyDescent="0.3">
      <c r="AF1790" s="1"/>
      <c r="AG1790" s="1"/>
      <c r="AH1790" s="1"/>
      <c r="AI1790" s="1"/>
      <c r="AJ1790" s="1"/>
      <c r="AK1790" s="1"/>
      <c r="AL1790" s="1"/>
      <c r="AM1790" s="1"/>
      <c r="AN1790" s="1"/>
      <c r="AO1790" s="1"/>
      <c r="AP1790" s="1"/>
      <c r="AQ1790" s="1"/>
      <c r="AR1790" s="1"/>
      <c r="AS1790" s="14"/>
      <c r="AT1790" s="1"/>
      <c r="AU1790" s="1"/>
    </row>
    <row r="1791" spans="32:47" x14ac:dyDescent="0.3">
      <c r="AF1791" s="1"/>
      <c r="AG1791" s="1"/>
      <c r="AH1791" s="1"/>
      <c r="AI1791" s="1"/>
      <c r="AJ1791" s="1"/>
      <c r="AK1791" s="1"/>
      <c r="AL1791" s="1"/>
      <c r="AM1791" s="1"/>
      <c r="AN1791" s="1"/>
      <c r="AO1791" s="1"/>
      <c r="AP1791" s="1"/>
      <c r="AQ1791" s="1"/>
      <c r="AR1791" s="1"/>
      <c r="AS1791" s="14"/>
      <c r="AT1791" s="1"/>
      <c r="AU1791" s="1"/>
    </row>
    <row r="1792" spans="32:47" x14ac:dyDescent="0.3">
      <c r="AF1792" s="1"/>
      <c r="AG1792" s="1"/>
      <c r="AH1792" s="1"/>
      <c r="AI1792" s="1"/>
      <c r="AJ1792" s="1"/>
      <c r="AK1792" s="1"/>
      <c r="AL1792" s="1"/>
      <c r="AM1792" s="1"/>
      <c r="AN1792" s="1"/>
      <c r="AO1792" s="1"/>
      <c r="AP1792" s="1"/>
      <c r="AQ1792" s="1"/>
      <c r="AR1792" s="1"/>
      <c r="AS1792" s="14"/>
      <c r="AT1792" s="1"/>
      <c r="AU1792" s="1"/>
    </row>
    <row r="1793" spans="32:47" x14ac:dyDescent="0.3">
      <c r="AF1793" s="1"/>
      <c r="AG1793" s="1"/>
      <c r="AH1793" s="1"/>
      <c r="AI1793" s="1"/>
      <c r="AJ1793" s="1"/>
      <c r="AK1793" s="1"/>
      <c r="AL1793" s="1"/>
      <c r="AM1793" s="1"/>
      <c r="AN1793" s="1"/>
      <c r="AO1793" s="1"/>
      <c r="AP1793" s="1"/>
      <c r="AQ1793" s="1"/>
      <c r="AR1793" s="1"/>
      <c r="AS1793" s="14"/>
      <c r="AT1793" s="1"/>
      <c r="AU1793" s="1"/>
    </row>
    <row r="1794" spans="32:47" x14ac:dyDescent="0.3">
      <c r="AF1794" s="1"/>
      <c r="AG1794" s="1"/>
      <c r="AH1794" s="1"/>
      <c r="AI1794" s="1"/>
      <c r="AJ1794" s="1"/>
      <c r="AK1794" s="1"/>
      <c r="AL1794" s="1"/>
      <c r="AM1794" s="1"/>
      <c r="AN1794" s="1"/>
      <c r="AO1794" s="1"/>
      <c r="AP1794" s="1"/>
      <c r="AQ1794" s="1"/>
      <c r="AR1794" s="1"/>
      <c r="AS1794" s="14"/>
      <c r="AT1794" s="1"/>
      <c r="AU1794" s="1"/>
    </row>
    <row r="1795" spans="32:47" x14ac:dyDescent="0.3">
      <c r="AF1795" s="1"/>
      <c r="AG1795" s="1"/>
      <c r="AH1795" s="1"/>
      <c r="AI1795" s="1"/>
      <c r="AJ1795" s="1"/>
      <c r="AK1795" s="1"/>
      <c r="AL1795" s="1"/>
      <c r="AM1795" s="1"/>
      <c r="AN1795" s="1"/>
      <c r="AO1795" s="1"/>
      <c r="AP1795" s="1"/>
      <c r="AQ1795" s="1"/>
      <c r="AR1795" s="1"/>
      <c r="AS1795" s="14"/>
      <c r="AT1795" s="1"/>
      <c r="AU1795" s="1"/>
    </row>
    <row r="1796" spans="32:47" x14ac:dyDescent="0.3">
      <c r="AF1796" s="1"/>
      <c r="AG1796" s="1"/>
      <c r="AH1796" s="1"/>
      <c r="AI1796" s="1"/>
      <c r="AJ1796" s="1"/>
      <c r="AK1796" s="1"/>
      <c r="AL1796" s="1"/>
      <c r="AM1796" s="1"/>
      <c r="AN1796" s="1"/>
      <c r="AO1796" s="1"/>
      <c r="AP1796" s="1"/>
      <c r="AQ1796" s="1"/>
      <c r="AR1796" s="1"/>
      <c r="AS1796" s="14"/>
      <c r="AT1796" s="1"/>
      <c r="AU1796" s="1"/>
    </row>
    <row r="1797" spans="32:47" x14ac:dyDescent="0.3">
      <c r="AF1797" s="1"/>
      <c r="AG1797" s="1"/>
      <c r="AH1797" s="1"/>
      <c r="AI1797" s="1"/>
      <c r="AJ1797" s="1"/>
      <c r="AK1797" s="1"/>
      <c r="AL1797" s="1"/>
      <c r="AM1797" s="1"/>
      <c r="AN1797" s="1"/>
      <c r="AO1797" s="1"/>
      <c r="AP1797" s="1"/>
      <c r="AQ1797" s="1"/>
      <c r="AR1797" s="1"/>
      <c r="AS1797" s="14"/>
      <c r="AT1797" s="1"/>
      <c r="AU1797" s="1"/>
    </row>
    <row r="1798" spans="32:47" x14ac:dyDescent="0.3">
      <c r="AF1798" s="1"/>
      <c r="AG1798" s="1"/>
      <c r="AH1798" s="1"/>
      <c r="AI1798" s="1"/>
      <c r="AJ1798" s="1"/>
      <c r="AK1798" s="1"/>
      <c r="AL1798" s="1"/>
      <c r="AM1798" s="1"/>
      <c r="AN1798" s="1"/>
      <c r="AO1798" s="1"/>
      <c r="AP1798" s="1"/>
      <c r="AQ1798" s="1"/>
      <c r="AR1798" s="1"/>
      <c r="AS1798" s="14"/>
      <c r="AT1798" s="1"/>
      <c r="AU1798" s="1"/>
    </row>
    <row r="1799" spans="32:47" x14ac:dyDescent="0.3">
      <c r="AF1799" s="1"/>
      <c r="AG1799" s="1"/>
      <c r="AH1799" s="1"/>
      <c r="AI1799" s="1"/>
      <c r="AJ1799" s="1"/>
      <c r="AK1799" s="1"/>
      <c r="AL1799" s="1"/>
      <c r="AM1799" s="1"/>
      <c r="AN1799" s="1"/>
      <c r="AO1799" s="1"/>
      <c r="AP1799" s="1"/>
      <c r="AQ1799" s="1"/>
      <c r="AR1799" s="1"/>
      <c r="AS1799" s="14"/>
      <c r="AT1799" s="1"/>
      <c r="AU1799" s="1"/>
    </row>
    <row r="1800" spans="32:47" x14ac:dyDescent="0.3">
      <c r="AF1800" s="1"/>
      <c r="AG1800" s="1"/>
      <c r="AH1800" s="1"/>
      <c r="AI1800" s="1"/>
      <c r="AJ1800" s="1"/>
      <c r="AK1800" s="1"/>
      <c r="AL1800" s="1"/>
      <c r="AM1800" s="1"/>
      <c r="AN1800" s="1"/>
      <c r="AO1800" s="1"/>
      <c r="AP1800" s="1"/>
      <c r="AQ1800" s="1"/>
      <c r="AR1800" s="1"/>
      <c r="AS1800" s="14"/>
      <c r="AT1800" s="1"/>
      <c r="AU1800" s="1"/>
    </row>
    <row r="1801" spans="32:47" x14ac:dyDescent="0.3">
      <c r="AF1801" s="1"/>
      <c r="AG1801" s="1"/>
      <c r="AH1801" s="1"/>
      <c r="AI1801" s="1"/>
      <c r="AJ1801" s="1"/>
      <c r="AK1801" s="1"/>
      <c r="AL1801" s="1"/>
      <c r="AM1801" s="1"/>
      <c r="AN1801" s="1"/>
      <c r="AO1801" s="1"/>
      <c r="AP1801" s="1"/>
      <c r="AQ1801" s="1"/>
      <c r="AR1801" s="1"/>
      <c r="AS1801" s="14"/>
      <c r="AT1801" s="1"/>
      <c r="AU1801" s="1"/>
    </row>
    <row r="1802" spans="32:47" x14ac:dyDescent="0.3">
      <c r="AF1802" s="1"/>
      <c r="AG1802" s="1"/>
      <c r="AH1802" s="1"/>
      <c r="AI1802" s="1"/>
      <c r="AJ1802" s="1"/>
      <c r="AK1802" s="1"/>
      <c r="AL1802" s="1"/>
      <c r="AM1802" s="1"/>
      <c r="AN1802" s="1"/>
      <c r="AO1802" s="1"/>
      <c r="AP1802" s="1"/>
      <c r="AQ1802" s="1"/>
      <c r="AR1802" s="1"/>
      <c r="AS1802" s="14"/>
      <c r="AT1802" s="1"/>
      <c r="AU1802" s="1"/>
    </row>
    <row r="1803" spans="32:47" x14ac:dyDescent="0.3">
      <c r="AF1803" s="1"/>
      <c r="AG1803" s="1"/>
      <c r="AH1803" s="1"/>
      <c r="AI1803" s="1"/>
      <c r="AJ1803" s="1"/>
      <c r="AK1803" s="1"/>
      <c r="AL1803" s="1"/>
      <c r="AM1803" s="1"/>
      <c r="AN1803" s="1"/>
      <c r="AO1803" s="1"/>
      <c r="AP1803" s="1"/>
      <c r="AQ1803" s="1"/>
      <c r="AR1803" s="1"/>
      <c r="AS1803" s="14"/>
      <c r="AT1803" s="1"/>
      <c r="AU1803" s="1"/>
    </row>
    <row r="1804" spans="32:47" x14ac:dyDescent="0.3">
      <c r="AF1804" s="1"/>
      <c r="AG1804" s="1"/>
      <c r="AH1804" s="1"/>
      <c r="AI1804" s="1"/>
      <c r="AJ1804" s="1"/>
      <c r="AK1804" s="1"/>
      <c r="AL1804" s="1"/>
      <c r="AM1804" s="1"/>
      <c r="AN1804" s="1"/>
      <c r="AO1804" s="1"/>
      <c r="AP1804" s="1"/>
      <c r="AQ1804" s="1"/>
      <c r="AR1804" s="1"/>
      <c r="AS1804" s="14"/>
      <c r="AT1804" s="1"/>
      <c r="AU1804" s="1"/>
    </row>
    <row r="1805" spans="32:47" x14ac:dyDescent="0.3">
      <c r="AF1805" s="1"/>
      <c r="AG1805" s="1"/>
      <c r="AH1805" s="1"/>
      <c r="AI1805" s="1"/>
      <c r="AJ1805" s="1"/>
      <c r="AK1805" s="1"/>
      <c r="AL1805" s="1"/>
      <c r="AM1805" s="1"/>
      <c r="AN1805" s="1"/>
      <c r="AO1805" s="1"/>
      <c r="AP1805" s="1"/>
      <c r="AQ1805" s="1"/>
      <c r="AR1805" s="1"/>
      <c r="AS1805" s="14"/>
      <c r="AT1805" s="1"/>
      <c r="AU1805" s="1"/>
    </row>
    <row r="1806" spans="32:47" x14ac:dyDescent="0.3">
      <c r="AF1806" s="1"/>
      <c r="AG1806" s="1"/>
      <c r="AH1806" s="1"/>
      <c r="AI1806" s="1"/>
      <c r="AJ1806" s="1"/>
      <c r="AK1806" s="1"/>
      <c r="AL1806" s="1"/>
      <c r="AM1806" s="1"/>
      <c r="AN1806" s="1"/>
      <c r="AO1806" s="1"/>
      <c r="AP1806" s="1"/>
      <c r="AQ1806" s="1"/>
      <c r="AR1806" s="1"/>
      <c r="AS1806" s="14"/>
      <c r="AT1806" s="1"/>
      <c r="AU1806" s="1"/>
    </row>
    <row r="1807" spans="32:47" x14ac:dyDescent="0.3">
      <c r="AF1807" s="1"/>
      <c r="AG1807" s="1"/>
      <c r="AH1807" s="1"/>
      <c r="AI1807" s="1"/>
      <c r="AJ1807" s="1"/>
      <c r="AK1807" s="1"/>
      <c r="AL1807" s="1"/>
      <c r="AM1807" s="1"/>
      <c r="AN1807" s="1"/>
      <c r="AO1807" s="1"/>
      <c r="AP1807" s="1"/>
      <c r="AQ1807" s="1"/>
      <c r="AR1807" s="1"/>
      <c r="AS1807" s="14"/>
      <c r="AT1807" s="1"/>
      <c r="AU1807" s="1"/>
    </row>
    <row r="1808" spans="32:47" x14ac:dyDescent="0.3">
      <c r="AF1808" s="1"/>
      <c r="AG1808" s="1"/>
      <c r="AH1808" s="1"/>
      <c r="AI1808" s="1"/>
      <c r="AJ1808" s="1"/>
      <c r="AK1808" s="1"/>
      <c r="AL1808" s="1"/>
      <c r="AM1808" s="1"/>
      <c r="AN1808" s="1"/>
      <c r="AO1808" s="1"/>
      <c r="AP1808" s="1"/>
      <c r="AQ1808" s="1"/>
      <c r="AR1808" s="1"/>
      <c r="AS1808" s="14"/>
      <c r="AT1808" s="1"/>
      <c r="AU1808" s="1"/>
    </row>
    <row r="1809" spans="32:47" x14ac:dyDescent="0.3">
      <c r="AF1809" s="1"/>
      <c r="AG1809" s="1"/>
      <c r="AH1809" s="1"/>
      <c r="AI1809" s="1"/>
      <c r="AJ1809" s="1"/>
      <c r="AK1809" s="1"/>
      <c r="AL1809" s="1"/>
      <c r="AM1809" s="1"/>
      <c r="AN1809" s="1"/>
      <c r="AO1809" s="1"/>
      <c r="AP1809" s="1"/>
      <c r="AQ1809" s="1"/>
      <c r="AR1809" s="1"/>
      <c r="AS1809" s="14"/>
      <c r="AT1809" s="1"/>
      <c r="AU1809" s="1"/>
    </row>
    <row r="1810" spans="32:47" x14ac:dyDescent="0.3">
      <c r="AF1810" s="1"/>
      <c r="AG1810" s="1"/>
      <c r="AH1810" s="1"/>
      <c r="AI1810" s="1"/>
      <c r="AJ1810" s="1"/>
      <c r="AK1810" s="1"/>
      <c r="AL1810" s="1"/>
      <c r="AM1810" s="1"/>
      <c r="AN1810" s="1"/>
      <c r="AO1810" s="1"/>
      <c r="AP1810" s="1"/>
      <c r="AQ1810" s="1"/>
      <c r="AR1810" s="1"/>
      <c r="AS1810" s="14"/>
      <c r="AT1810" s="1"/>
      <c r="AU1810" s="1"/>
    </row>
    <row r="1811" spans="32:47" x14ac:dyDescent="0.3">
      <c r="AF1811" s="1"/>
      <c r="AG1811" s="1"/>
      <c r="AH1811" s="1"/>
      <c r="AI1811" s="1"/>
      <c r="AJ1811" s="1"/>
      <c r="AK1811" s="1"/>
      <c r="AL1811" s="1"/>
      <c r="AM1811" s="1"/>
      <c r="AN1811" s="1"/>
      <c r="AO1811" s="1"/>
      <c r="AP1811" s="1"/>
      <c r="AQ1811" s="1"/>
      <c r="AR1811" s="1"/>
      <c r="AS1811" s="14"/>
      <c r="AT1811" s="1"/>
      <c r="AU1811" s="1"/>
    </row>
    <row r="1812" spans="32:47" x14ac:dyDescent="0.3">
      <c r="AF1812" s="1"/>
      <c r="AG1812" s="1"/>
      <c r="AH1812" s="1"/>
      <c r="AI1812" s="1"/>
      <c r="AJ1812" s="1"/>
      <c r="AK1812" s="1"/>
      <c r="AL1812" s="1"/>
      <c r="AM1812" s="1"/>
      <c r="AN1812" s="1"/>
      <c r="AO1812" s="1"/>
      <c r="AP1812" s="1"/>
      <c r="AQ1812" s="1"/>
      <c r="AR1812" s="1"/>
      <c r="AS1812" s="14"/>
      <c r="AT1812" s="1"/>
      <c r="AU1812" s="1"/>
    </row>
    <row r="1813" spans="32:47" x14ac:dyDescent="0.3">
      <c r="AF1813" s="1"/>
      <c r="AG1813" s="1"/>
      <c r="AH1813" s="1"/>
      <c r="AI1813" s="1"/>
      <c r="AJ1813" s="1"/>
      <c r="AK1813" s="1"/>
      <c r="AL1813" s="1"/>
      <c r="AM1813" s="1"/>
      <c r="AN1813" s="1"/>
      <c r="AO1813" s="1"/>
      <c r="AP1813" s="1"/>
      <c r="AQ1813" s="1"/>
      <c r="AR1813" s="1"/>
      <c r="AS1813" s="14"/>
      <c r="AT1813" s="1"/>
      <c r="AU1813" s="1"/>
    </row>
    <row r="1814" spans="32:47" x14ac:dyDescent="0.3">
      <c r="AF1814" s="1"/>
      <c r="AG1814" s="1"/>
      <c r="AH1814" s="1"/>
      <c r="AI1814" s="1"/>
      <c r="AJ1814" s="1"/>
      <c r="AK1814" s="1"/>
      <c r="AL1814" s="1"/>
      <c r="AM1814" s="1"/>
      <c r="AN1814" s="1"/>
      <c r="AO1814" s="1"/>
      <c r="AP1814" s="1"/>
      <c r="AQ1814" s="1"/>
      <c r="AR1814" s="1"/>
      <c r="AS1814" s="14"/>
      <c r="AT1814" s="1"/>
      <c r="AU1814" s="1"/>
    </row>
    <row r="1815" spans="32:47" x14ac:dyDescent="0.3">
      <c r="AF1815" s="1"/>
      <c r="AG1815" s="1"/>
      <c r="AH1815" s="1"/>
      <c r="AI1815" s="1"/>
      <c r="AJ1815" s="1"/>
      <c r="AK1815" s="1"/>
      <c r="AL1815" s="1"/>
      <c r="AM1815" s="1"/>
      <c r="AN1815" s="1"/>
      <c r="AO1815" s="1"/>
      <c r="AP1815" s="1"/>
      <c r="AQ1815" s="1"/>
      <c r="AR1815" s="1"/>
      <c r="AS1815" s="14"/>
      <c r="AT1815" s="1"/>
      <c r="AU1815" s="1"/>
    </row>
    <row r="1816" spans="32:47" x14ac:dyDescent="0.3">
      <c r="AF1816" s="1"/>
      <c r="AG1816" s="1"/>
      <c r="AH1816" s="1"/>
      <c r="AI1816" s="1"/>
      <c r="AJ1816" s="1"/>
      <c r="AK1816" s="1"/>
      <c r="AL1816" s="1"/>
      <c r="AM1816" s="1"/>
      <c r="AN1816" s="1"/>
      <c r="AO1816" s="1"/>
      <c r="AP1816" s="1"/>
      <c r="AQ1816" s="1"/>
      <c r="AR1816" s="1"/>
      <c r="AS1816" s="14"/>
      <c r="AT1816" s="1"/>
      <c r="AU1816" s="1"/>
    </row>
    <row r="1817" spans="32:47" x14ac:dyDescent="0.3">
      <c r="AF1817" s="1"/>
      <c r="AG1817" s="1"/>
      <c r="AH1817" s="1"/>
      <c r="AI1817" s="1"/>
      <c r="AJ1817" s="1"/>
      <c r="AK1817" s="1"/>
      <c r="AL1817" s="1"/>
      <c r="AM1817" s="1"/>
      <c r="AN1817" s="1"/>
      <c r="AO1817" s="1"/>
      <c r="AP1817" s="1"/>
      <c r="AQ1817" s="1"/>
      <c r="AR1817" s="1"/>
      <c r="AS1817" s="14"/>
      <c r="AT1817" s="1"/>
      <c r="AU1817" s="1"/>
    </row>
    <row r="1818" spans="32:47" x14ac:dyDescent="0.3">
      <c r="AF1818" s="1"/>
      <c r="AG1818" s="1"/>
      <c r="AH1818" s="1"/>
      <c r="AI1818" s="1"/>
      <c r="AJ1818" s="1"/>
      <c r="AK1818" s="1"/>
      <c r="AL1818" s="1"/>
      <c r="AM1818" s="1"/>
      <c r="AN1818" s="1"/>
      <c r="AO1818" s="1"/>
      <c r="AP1818" s="1"/>
      <c r="AQ1818" s="1"/>
      <c r="AR1818" s="1"/>
      <c r="AS1818" s="14"/>
      <c r="AT1818" s="1"/>
      <c r="AU1818" s="1"/>
    </row>
    <row r="1819" spans="32:47" x14ac:dyDescent="0.3">
      <c r="AF1819" s="1"/>
      <c r="AG1819" s="1"/>
      <c r="AH1819" s="1"/>
      <c r="AI1819" s="1"/>
      <c r="AJ1819" s="1"/>
      <c r="AK1819" s="1"/>
      <c r="AL1819" s="1"/>
      <c r="AM1819" s="1"/>
      <c r="AN1819" s="1"/>
      <c r="AO1819" s="1"/>
      <c r="AP1819" s="1"/>
      <c r="AQ1819" s="1"/>
      <c r="AR1819" s="1"/>
      <c r="AS1819" s="14"/>
      <c r="AT1819" s="1"/>
      <c r="AU1819" s="1"/>
    </row>
    <row r="1820" spans="32:47" x14ac:dyDescent="0.3">
      <c r="AF1820" s="1"/>
      <c r="AG1820" s="1"/>
      <c r="AH1820" s="1"/>
      <c r="AI1820" s="1"/>
      <c r="AJ1820" s="1"/>
      <c r="AK1820" s="1"/>
      <c r="AL1820" s="1"/>
      <c r="AM1820" s="1"/>
      <c r="AN1820" s="1"/>
      <c r="AO1820" s="1"/>
      <c r="AP1820" s="1"/>
      <c r="AQ1820" s="1"/>
      <c r="AR1820" s="1"/>
      <c r="AS1820" s="14"/>
      <c r="AT1820" s="1"/>
      <c r="AU1820" s="1"/>
    </row>
    <row r="1821" spans="32:47" x14ac:dyDescent="0.3">
      <c r="AF1821" s="1"/>
      <c r="AG1821" s="1"/>
      <c r="AH1821" s="1"/>
      <c r="AI1821" s="1"/>
      <c r="AJ1821" s="1"/>
      <c r="AK1821" s="1"/>
      <c r="AL1821" s="1"/>
      <c r="AM1821" s="1"/>
      <c r="AN1821" s="1"/>
      <c r="AO1821" s="1"/>
      <c r="AP1821" s="1"/>
      <c r="AQ1821" s="1"/>
      <c r="AR1821" s="1"/>
      <c r="AS1821" s="14"/>
      <c r="AT1821" s="1"/>
      <c r="AU1821" s="1"/>
    </row>
    <row r="1822" spans="32:47" x14ac:dyDescent="0.3">
      <c r="AF1822" s="1"/>
      <c r="AG1822" s="1"/>
      <c r="AH1822" s="1"/>
      <c r="AI1822" s="1"/>
      <c r="AJ1822" s="1"/>
      <c r="AK1822" s="1"/>
      <c r="AL1822" s="1"/>
      <c r="AM1822" s="1"/>
      <c r="AN1822" s="1"/>
      <c r="AO1822" s="1"/>
      <c r="AP1822" s="1"/>
      <c r="AQ1822" s="1"/>
      <c r="AR1822" s="1"/>
      <c r="AS1822" s="14"/>
      <c r="AT1822" s="1"/>
      <c r="AU1822" s="1"/>
    </row>
    <row r="1823" spans="32:47" x14ac:dyDescent="0.3">
      <c r="AF1823" s="1"/>
      <c r="AG1823" s="1"/>
      <c r="AH1823" s="1"/>
      <c r="AI1823" s="1"/>
      <c r="AJ1823" s="1"/>
      <c r="AK1823" s="1"/>
      <c r="AL1823" s="1"/>
      <c r="AM1823" s="1"/>
      <c r="AN1823" s="1"/>
      <c r="AO1823" s="1"/>
      <c r="AP1823" s="1"/>
      <c r="AQ1823" s="1"/>
      <c r="AR1823" s="1"/>
      <c r="AS1823" s="14"/>
      <c r="AT1823" s="1"/>
      <c r="AU1823" s="1"/>
    </row>
    <row r="1824" spans="32:47" x14ac:dyDescent="0.3">
      <c r="AF1824" s="1"/>
      <c r="AG1824" s="1"/>
      <c r="AH1824" s="1"/>
      <c r="AI1824" s="1"/>
      <c r="AJ1824" s="1"/>
      <c r="AK1824" s="1"/>
      <c r="AL1824" s="1"/>
      <c r="AM1824" s="1"/>
      <c r="AN1824" s="1"/>
      <c r="AO1824" s="1"/>
      <c r="AP1824" s="1"/>
      <c r="AQ1824" s="1"/>
      <c r="AR1824" s="1"/>
      <c r="AS1824" s="14"/>
      <c r="AT1824" s="1"/>
      <c r="AU1824" s="1"/>
    </row>
    <row r="1825" spans="32:47" x14ac:dyDescent="0.3">
      <c r="AF1825" s="1"/>
      <c r="AG1825" s="1"/>
      <c r="AH1825" s="1"/>
      <c r="AI1825" s="1"/>
      <c r="AJ1825" s="1"/>
      <c r="AK1825" s="1"/>
      <c r="AL1825" s="1"/>
      <c r="AM1825" s="1"/>
      <c r="AN1825" s="1"/>
      <c r="AO1825" s="1"/>
      <c r="AP1825" s="1"/>
      <c r="AQ1825" s="1"/>
      <c r="AR1825" s="1"/>
      <c r="AS1825" s="14"/>
      <c r="AT1825" s="1"/>
      <c r="AU1825" s="1"/>
    </row>
    <row r="1826" spans="32:47" x14ac:dyDescent="0.3">
      <c r="AF1826" s="1"/>
      <c r="AG1826" s="1"/>
      <c r="AH1826" s="1"/>
      <c r="AI1826" s="1"/>
      <c r="AJ1826" s="1"/>
      <c r="AK1826" s="1"/>
      <c r="AL1826" s="1"/>
      <c r="AM1826" s="1"/>
      <c r="AN1826" s="1"/>
      <c r="AO1826" s="1"/>
      <c r="AP1826" s="1"/>
      <c r="AQ1826" s="1"/>
      <c r="AR1826" s="1"/>
      <c r="AS1826" s="14"/>
      <c r="AT1826" s="1"/>
      <c r="AU1826" s="1"/>
    </row>
    <row r="1827" spans="32:47" x14ac:dyDescent="0.3">
      <c r="AF1827" s="1"/>
      <c r="AG1827" s="1"/>
      <c r="AH1827" s="1"/>
      <c r="AI1827" s="1"/>
      <c r="AJ1827" s="1"/>
      <c r="AK1827" s="1"/>
      <c r="AL1827" s="1"/>
      <c r="AM1827" s="1"/>
      <c r="AN1827" s="1"/>
      <c r="AO1827" s="1"/>
      <c r="AP1827" s="1"/>
      <c r="AQ1827" s="1"/>
      <c r="AR1827" s="1"/>
      <c r="AS1827" s="14"/>
      <c r="AT1827" s="1"/>
      <c r="AU1827" s="1"/>
    </row>
    <row r="1828" spans="32:47" x14ac:dyDescent="0.3">
      <c r="AF1828" s="1"/>
      <c r="AG1828" s="1"/>
      <c r="AH1828" s="1"/>
      <c r="AI1828" s="1"/>
      <c r="AJ1828" s="1"/>
      <c r="AK1828" s="1"/>
      <c r="AL1828" s="1"/>
      <c r="AM1828" s="1"/>
      <c r="AN1828" s="1"/>
      <c r="AO1828" s="1"/>
      <c r="AP1828" s="1"/>
      <c r="AQ1828" s="1"/>
      <c r="AR1828" s="1"/>
      <c r="AS1828" s="14"/>
      <c r="AT1828" s="1"/>
      <c r="AU1828" s="1"/>
    </row>
    <row r="1829" spans="32:47" x14ac:dyDescent="0.3">
      <c r="AF1829" s="1"/>
      <c r="AG1829" s="1"/>
      <c r="AH1829" s="1"/>
      <c r="AI1829" s="1"/>
      <c r="AJ1829" s="1"/>
      <c r="AK1829" s="1"/>
      <c r="AL1829" s="1"/>
      <c r="AM1829" s="1"/>
      <c r="AN1829" s="1"/>
      <c r="AO1829" s="1"/>
      <c r="AP1829" s="1"/>
      <c r="AQ1829" s="1"/>
      <c r="AR1829" s="1"/>
      <c r="AS1829" s="14"/>
      <c r="AT1829" s="1"/>
      <c r="AU1829" s="1"/>
    </row>
    <row r="1830" spans="32:47" x14ac:dyDescent="0.3">
      <c r="AF1830" s="1"/>
      <c r="AG1830" s="1"/>
      <c r="AH1830" s="1"/>
      <c r="AI1830" s="1"/>
      <c r="AJ1830" s="1"/>
      <c r="AK1830" s="1"/>
      <c r="AL1830" s="1"/>
      <c r="AM1830" s="1"/>
      <c r="AN1830" s="1"/>
      <c r="AO1830" s="1"/>
      <c r="AP1830" s="1"/>
      <c r="AQ1830" s="1"/>
      <c r="AR1830" s="1"/>
      <c r="AS1830" s="14"/>
      <c r="AT1830" s="1"/>
      <c r="AU1830" s="1"/>
    </row>
    <row r="1831" spans="32:47" x14ac:dyDescent="0.3">
      <c r="AF1831" s="1"/>
      <c r="AG1831" s="1"/>
      <c r="AH1831" s="1"/>
      <c r="AI1831" s="1"/>
      <c r="AJ1831" s="1"/>
      <c r="AK1831" s="1"/>
      <c r="AL1831" s="1"/>
      <c r="AM1831" s="1"/>
      <c r="AN1831" s="1"/>
      <c r="AO1831" s="1"/>
      <c r="AP1831" s="1"/>
      <c r="AQ1831" s="1"/>
      <c r="AR1831" s="1"/>
      <c r="AS1831" s="14"/>
      <c r="AT1831" s="1"/>
      <c r="AU1831" s="1"/>
    </row>
    <row r="1832" spans="32:47" x14ac:dyDescent="0.3">
      <c r="AF1832" s="1"/>
      <c r="AG1832" s="1"/>
      <c r="AH1832" s="1"/>
      <c r="AI1832" s="1"/>
      <c r="AJ1832" s="1"/>
      <c r="AK1832" s="1"/>
      <c r="AL1832" s="1"/>
      <c r="AM1832" s="1"/>
      <c r="AN1832" s="1"/>
      <c r="AO1832" s="1"/>
      <c r="AP1832" s="1"/>
      <c r="AQ1832" s="1"/>
      <c r="AR1832" s="1"/>
      <c r="AS1832" s="14"/>
      <c r="AT1832" s="1"/>
      <c r="AU1832" s="1"/>
    </row>
    <row r="1833" spans="32:47" x14ac:dyDescent="0.3">
      <c r="AF1833" s="1"/>
      <c r="AG1833" s="1"/>
      <c r="AH1833" s="1"/>
      <c r="AI1833" s="1"/>
      <c r="AJ1833" s="1"/>
      <c r="AK1833" s="1"/>
      <c r="AL1833" s="1"/>
      <c r="AM1833" s="1"/>
      <c r="AN1833" s="1"/>
      <c r="AO1833" s="1"/>
      <c r="AP1833" s="1"/>
      <c r="AQ1833" s="1"/>
      <c r="AR1833" s="1"/>
      <c r="AS1833" s="14"/>
      <c r="AT1833" s="1"/>
      <c r="AU1833" s="1"/>
    </row>
    <row r="1834" spans="32:47" x14ac:dyDescent="0.3">
      <c r="AF1834" s="1"/>
      <c r="AG1834" s="1"/>
      <c r="AH1834" s="1"/>
      <c r="AI1834" s="1"/>
      <c r="AJ1834" s="1"/>
      <c r="AK1834" s="1"/>
      <c r="AL1834" s="1"/>
      <c r="AM1834" s="1"/>
      <c r="AN1834" s="1"/>
      <c r="AO1834" s="1"/>
      <c r="AP1834" s="1"/>
      <c r="AQ1834" s="1"/>
      <c r="AR1834" s="1"/>
      <c r="AS1834" s="14"/>
      <c r="AT1834" s="1"/>
      <c r="AU1834" s="1"/>
    </row>
    <row r="1835" spans="32:47" x14ac:dyDescent="0.3">
      <c r="AF1835" s="1"/>
      <c r="AG1835" s="1"/>
      <c r="AH1835" s="1"/>
      <c r="AI1835" s="1"/>
      <c r="AJ1835" s="1"/>
      <c r="AK1835" s="1"/>
      <c r="AL1835" s="1"/>
      <c r="AM1835" s="1"/>
      <c r="AN1835" s="1"/>
      <c r="AO1835" s="1"/>
      <c r="AP1835" s="1"/>
      <c r="AQ1835" s="1"/>
      <c r="AR1835" s="1"/>
      <c r="AS1835" s="14"/>
      <c r="AT1835" s="1"/>
      <c r="AU1835" s="1"/>
    </row>
    <row r="1836" spans="32:47" x14ac:dyDescent="0.3">
      <c r="AF1836" s="1"/>
      <c r="AG1836" s="1"/>
      <c r="AH1836" s="1"/>
      <c r="AI1836" s="1"/>
      <c r="AJ1836" s="1"/>
      <c r="AK1836" s="1"/>
      <c r="AL1836" s="1"/>
      <c r="AM1836" s="1"/>
      <c r="AN1836" s="1"/>
      <c r="AO1836" s="1"/>
      <c r="AP1836" s="1"/>
      <c r="AQ1836" s="1"/>
      <c r="AR1836" s="1"/>
      <c r="AS1836" s="14"/>
      <c r="AT1836" s="1"/>
      <c r="AU1836" s="1"/>
    </row>
    <row r="1837" spans="32:47" x14ac:dyDescent="0.3">
      <c r="AF1837" s="1"/>
      <c r="AG1837" s="1"/>
      <c r="AH1837" s="1"/>
      <c r="AI1837" s="1"/>
      <c r="AJ1837" s="1"/>
      <c r="AK1837" s="1"/>
      <c r="AL1837" s="1"/>
      <c r="AM1837" s="1"/>
      <c r="AN1837" s="1"/>
      <c r="AO1837" s="1"/>
      <c r="AP1837" s="1"/>
      <c r="AQ1837" s="1"/>
      <c r="AR1837" s="1"/>
      <c r="AS1837" s="14"/>
      <c r="AT1837" s="1"/>
      <c r="AU1837" s="1"/>
    </row>
    <row r="1838" spans="32:47" x14ac:dyDescent="0.3">
      <c r="AF1838" s="1"/>
      <c r="AG1838" s="1"/>
      <c r="AH1838" s="1"/>
      <c r="AI1838" s="1"/>
      <c r="AJ1838" s="1"/>
      <c r="AK1838" s="1"/>
      <c r="AL1838" s="1"/>
      <c r="AM1838" s="1"/>
      <c r="AN1838" s="1"/>
      <c r="AO1838" s="1"/>
      <c r="AP1838" s="1"/>
      <c r="AQ1838" s="1"/>
      <c r="AR1838" s="1"/>
      <c r="AS1838" s="14"/>
      <c r="AT1838" s="1"/>
      <c r="AU1838" s="1"/>
    </row>
    <row r="1839" spans="32:47" x14ac:dyDescent="0.3">
      <c r="AF1839" s="1"/>
      <c r="AG1839" s="1"/>
      <c r="AH1839" s="1"/>
      <c r="AI1839" s="1"/>
      <c r="AJ1839" s="1"/>
      <c r="AK1839" s="1"/>
      <c r="AL1839" s="1"/>
      <c r="AM1839" s="1"/>
      <c r="AN1839" s="1"/>
      <c r="AO1839" s="1"/>
      <c r="AP1839" s="1"/>
      <c r="AQ1839" s="1"/>
      <c r="AR1839" s="1"/>
      <c r="AS1839" s="14"/>
      <c r="AT1839" s="1"/>
      <c r="AU1839" s="1"/>
    </row>
    <row r="1840" spans="32:47" x14ac:dyDescent="0.3">
      <c r="AF1840" s="1"/>
      <c r="AG1840" s="1"/>
      <c r="AH1840" s="1"/>
      <c r="AI1840" s="1"/>
      <c r="AJ1840" s="1"/>
      <c r="AK1840" s="1"/>
      <c r="AL1840" s="1"/>
      <c r="AM1840" s="1"/>
      <c r="AN1840" s="1"/>
      <c r="AO1840" s="1"/>
      <c r="AP1840" s="1"/>
      <c r="AQ1840" s="1"/>
      <c r="AR1840" s="1"/>
      <c r="AS1840" s="14"/>
      <c r="AT1840" s="1"/>
      <c r="AU1840" s="1"/>
    </row>
    <row r="1841" spans="32:47" x14ac:dyDescent="0.3">
      <c r="AF1841" s="1"/>
      <c r="AG1841" s="1"/>
      <c r="AH1841" s="1"/>
      <c r="AI1841" s="1"/>
      <c r="AJ1841" s="1"/>
      <c r="AK1841" s="1"/>
      <c r="AL1841" s="1"/>
      <c r="AM1841" s="1"/>
      <c r="AN1841" s="1"/>
      <c r="AO1841" s="1"/>
      <c r="AP1841" s="1"/>
      <c r="AQ1841" s="1"/>
      <c r="AR1841" s="1"/>
      <c r="AS1841" s="14"/>
      <c r="AT1841" s="1"/>
      <c r="AU1841" s="1"/>
    </row>
    <row r="1842" spans="32:47" x14ac:dyDescent="0.3">
      <c r="AF1842" s="1"/>
      <c r="AG1842" s="1"/>
      <c r="AH1842" s="1"/>
      <c r="AI1842" s="1"/>
      <c r="AJ1842" s="1"/>
      <c r="AK1842" s="1"/>
      <c r="AL1842" s="1"/>
      <c r="AM1842" s="1"/>
      <c r="AN1842" s="1"/>
      <c r="AO1842" s="1"/>
      <c r="AP1842" s="1"/>
      <c r="AQ1842" s="1"/>
      <c r="AR1842" s="1"/>
      <c r="AS1842" s="14"/>
      <c r="AT1842" s="1"/>
      <c r="AU1842" s="1"/>
    </row>
    <row r="1843" spans="32:47" x14ac:dyDescent="0.3">
      <c r="AF1843" s="1"/>
      <c r="AG1843" s="1"/>
      <c r="AH1843" s="1"/>
      <c r="AI1843" s="1"/>
      <c r="AJ1843" s="1"/>
      <c r="AK1843" s="1"/>
      <c r="AL1843" s="1"/>
      <c r="AM1843" s="1"/>
      <c r="AN1843" s="1"/>
      <c r="AO1843" s="1"/>
      <c r="AP1843" s="1"/>
      <c r="AQ1843" s="1"/>
      <c r="AR1843" s="1"/>
      <c r="AS1843" s="14"/>
      <c r="AT1843" s="1"/>
      <c r="AU1843" s="1"/>
    </row>
    <row r="1844" spans="32:47" x14ac:dyDescent="0.3">
      <c r="AF1844" s="1"/>
      <c r="AG1844" s="1"/>
      <c r="AH1844" s="1"/>
      <c r="AI1844" s="1"/>
      <c r="AJ1844" s="1"/>
      <c r="AK1844" s="1"/>
      <c r="AL1844" s="1"/>
      <c r="AM1844" s="1"/>
      <c r="AN1844" s="1"/>
      <c r="AO1844" s="1"/>
      <c r="AP1844" s="1"/>
      <c r="AQ1844" s="1"/>
      <c r="AR1844" s="1"/>
      <c r="AS1844" s="14"/>
      <c r="AT1844" s="1"/>
      <c r="AU1844" s="1"/>
    </row>
    <row r="1845" spans="32:47" x14ac:dyDescent="0.3">
      <c r="AF1845" s="1"/>
      <c r="AG1845" s="1"/>
      <c r="AH1845" s="1"/>
      <c r="AI1845" s="1"/>
      <c r="AJ1845" s="1"/>
      <c r="AK1845" s="1"/>
      <c r="AL1845" s="1"/>
      <c r="AM1845" s="1"/>
      <c r="AN1845" s="1"/>
      <c r="AO1845" s="1"/>
      <c r="AP1845" s="1"/>
      <c r="AQ1845" s="1"/>
      <c r="AR1845" s="1"/>
      <c r="AS1845" s="14"/>
      <c r="AT1845" s="1"/>
      <c r="AU1845" s="1"/>
    </row>
    <row r="1846" spans="32:47" x14ac:dyDescent="0.3">
      <c r="AF1846" s="1"/>
      <c r="AG1846" s="1"/>
      <c r="AH1846" s="1"/>
      <c r="AI1846" s="1"/>
      <c r="AJ1846" s="1"/>
      <c r="AK1846" s="1"/>
      <c r="AL1846" s="1"/>
      <c r="AM1846" s="1"/>
      <c r="AN1846" s="1"/>
      <c r="AO1846" s="1"/>
      <c r="AP1846" s="1"/>
      <c r="AQ1846" s="1"/>
      <c r="AR1846" s="1"/>
      <c r="AS1846" s="14"/>
      <c r="AT1846" s="1"/>
      <c r="AU1846" s="1"/>
    </row>
    <row r="1847" spans="32:47" x14ac:dyDescent="0.3">
      <c r="AF1847" s="1"/>
      <c r="AG1847" s="1"/>
      <c r="AH1847" s="1"/>
      <c r="AI1847" s="1"/>
      <c r="AJ1847" s="1"/>
      <c r="AK1847" s="1"/>
      <c r="AL1847" s="1"/>
      <c r="AM1847" s="1"/>
      <c r="AN1847" s="1"/>
      <c r="AO1847" s="1"/>
      <c r="AP1847" s="1"/>
      <c r="AQ1847" s="1"/>
      <c r="AR1847" s="1"/>
      <c r="AS1847" s="14"/>
      <c r="AT1847" s="1"/>
      <c r="AU1847" s="1"/>
    </row>
    <row r="1848" spans="32:47" x14ac:dyDescent="0.3">
      <c r="AF1848" s="1"/>
      <c r="AG1848" s="1"/>
      <c r="AH1848" s="1"/>
      <c r="AI1848" s="1"/>
      <c r="AJ1848" s="1"/>
      <c r="AK1848" s="1"/>
      <c r="AL1848" s="1"/>
      <c r="AM1848" s="1"/>
      <c r="AN1848" s="1"/>
      <c r="AO1848" s="1"/>
      <c r="AP1848" s="1"/>
      <c r="AQ1848" s="1"/>
      <c r="AR1848" s="1"/>
      <c r="AS1848" s="14"/>
      <c r="AT1848" s="1"/>
      <c r="AU1848" s="1"/>
    </row>
    <row r="1849" spans="32:47" x14ac:dyDescent="0.3">
      <c r="AF1849" s="1"/>
      <c r="AG1849" s="1"/>
      <c r="AH1849" s="1"/>
      <c r="AI1849" s="1"/>
      <c r="AJ1849" s="1"/>
      <c r="AK1849" s="1"/>
      <c r="AL1849" s="1"/>
      <c r="AM1849" s="1"/>
      <c r="AN1849" s="1"/>
      <c r="AO1849" s="1"/>
      <c r="AP1849" s="1"/>
      <c r="AQ1849" s="1"/>
      <c r="AR1849" s="1"/>
      <c r="AS1849" s="14"/>
      <c r="AT1849" s="1"/>
      <c r="AU1849" s="1"/>
    </row>
    <row r="1850" spans="32:47" x14ac:dyDescent="0.3">
      <c r="AF1850" s="1"/>
      <c r="AG1850" s="1"/>
      <c r="AH1850" s="1"/>
      <c r="AI1850" s="1"/>
      <c r="AJ1850" s="1"/>
      <c r="AK1850" s="1"/>
      <c r="AL1850" s="1"/>
      <c r="AM1850" s="1"/>
      <c r="AN1850" s="1"/>
      <c r="AO1850" s="1"/>
      <c r="AP1850" s="1"/>
      <c r="AQ1850" s="1"/>
      <c r="AR1850" s="1"/>
      <c r="AS1850" s="14"/>
      <c r="AT1850" s="1"/>
      <c r="AU1850" s="1"/>
    </row>
    <row r="1851" spans="32:47" x14ac:dyDescent="0.3">
      <c r="AF1851" s="1"/>
      <c r="AG1851" s="1"/>
      <c r="AH1851" s="1"/>
      <c r="AI1851" s="1"/>
      <c r="AJ1851" s="1"/>
      <c r="AK1851" s="1"/>
      <c r="AL1851" s="1"/>
      <c r="AM1851" s="1"/>
      <c r="AN1851" s="1"/>
      <c r="AO1851" s="1"/>
      <c r="AP1851" s="1"/>
      <c r="AQ1851" s="1"/>
      <c r="AR1851" s="1"/>
      <c r="AS1851" s="14"/>
      <c r="AT1851" s="1"/>
      <c r="AU1851" s="1"/>
    </row>
    <row r="1852" spans="32:47" x14ac:dyDescent="0.3">
      <c r="AF1852" s="1"/>
      <c r="AG1852" s="1"/>
      <c r="AH1852" s="1"/>
      <c r="AI1852" s="1"/>
      <c r="AJ1852" s="1"/>
      <c r="AK1852" s="1"/>
      <c r="AL1852" s="1"/>
      <c r="AM1852" s="1"/>
      <c r="AN1852" s="1"/>
      <c r="AO1852" s="1"/>
      <c r="AP1852" s="1"/>
      <c r="AQ1852" s="1"/>
      <c r="AR1852" s="1"/>
      <c r="AS1852" s="14"/>
      <c r="AT1852" s="1"/>
      <c r="AU1852" s="1"/>
    </row>
    <row r="1853" spans="32:47" x14ac:dyDescent="0.3">
      <c r="AF1853" s="1"/>
      <c r="AG1853" s="1"/>
      <c r="AH1853" s="1"/>
      <c r="AI1853" s="1"/>
      <c r="AJ1853" s="1"/>
      <c r="AK1853" s="1"/>
      <c r="AL1853" s="1"/>
      <c r="AM1853" s="1"/>
      <c r="AN1853" s="1"/>
      <c r="AO1853" s="1"/>
      <c r="AP1853" s="1"/>
      <c r="AQ1853" s="1"/>
      <c r="AR1853" s="1"/>
      <c r="AS1853" s="14"/>
      <c r="AT1853" s="1"/>
      <c r="AU1853" s="1"/>
    </row>
    <row r="1854" spans="32:47" x14ac:dyDescent="0.3">
      <c r="AF1854" s="1"/>
      <c r="AG1854" s="1"/>
      <c r="AH1854" s="1"/>
      <c r="AI1854" s="1"/>
      <c r="AJ1854" s="1"/>
      <c r="AK1854" s="1"/>
      <c r="AL1854" s="1"/>
      <c r="AM1854" s="1"/>
      <c r="AN1854" s="1"/>
      <c r="AO1854" s="1"/>
      <c r="AP1854" s="1"/>
      <c r="AQ1854" s="1"/>
      <c r="AR1854" s="1"/>
      <c r="AS1854" s="14"/>
      <c r="AT1854" s="1"/>
      <c r="AU1854" s="1"/>
    </row>
    <row r="1855" spans="32:47" x14ac:dyDescent="0.3">
      <c r="AF1855" s="1"/>
      <c r="AG1855" s="1"/>
      <c r="AH1855" s="1"/>
      <c r="AI1855" s="1"/>
      <c r="AJ1855" s="1"/>
      <c r="AK1855" s="1"/>
      <c r="AL1855" s="1"/>
      <c r="AM1855" s="1"/>
      <c r="AN1855" s="1"/>
      <c r="AO1855" s="1"/>
      <c r="AP1855" s="1"/>
      <c r="AQ1855" s="1"/>
      <c r="AR1855" s="1"/>
      <c r="AS1855" s="14"/>
      <c r="AT1855" s="1"/>
      <c r="AU1855" s="1"/>
    </row>
    <row r="1856" spans="32:47" x14ac:dyDescent="0.3">
      <c r="AF1856" s="1"/>
      <c r="AG1856" s="1"/>
      <c r="AH1856" s="1"/>
      <c r="AI1856" s="1"/>
      <c r="AJ1856" s="1"/>
      <c r="AK1856" s="1"/>
      <c r="AL1856" s="1"/>
      <c r="AM1856" s="1"/>
      <c r="AN1856" s="1"/>
      <c r="AO1856" s="1"/>
      <c r="AP1856" s="1"/>
      <c r="AQ1856" s="1"/>
      <c r="AR1856" s="1"/>
      <c r="AS1856" s="14"/>
      <c r="AT1856" s="1"/>
      <c r="AU1856" s="1"/>
    </row>
    <row r="1857" spans="32:47" x14ac:dyDescent="0.3">
      <c r="AF1857" s="1"/>
      <c r="AG1857" s="1"/>
      <c r="AH1857" s="1"/>
      <c r="AI1857" s="1"/>
      <c r="AJ1857" s="1"/>
      <c r="AK1857" s="1"/>
      <c r="AL1857" s="1"/>
      <c r="AM1857" s="1"/>
      <c r="AN1857" s="1"/>
      <c r="AO1857" s="1"/>
      <c r="AP1857" s="1"/>
      <c r="AQ1857" s="1"/>
      <c r="AR1857" s="1"/>
      <c r="AS1857" s="14"/>
      <c r="AT1857" s="1"/>
      <c r="AU1857" s="1"/>
    </row>
    <row r="1858" spans="32:47" x14ac:dyDescent="0.3">
      <c r="AF1858" s="1"/>
      <c r="AG1858" s="1"/>
      <c r="AH1858" s="1"/>
      <c r="AI1858" s="1"/>
      <c r="AJ1858" s="1"/>
      <c r="AK1858" s="1"/>
      <c r="AL1858" s="1"/>
      <c r="AM1858" s="1"/>
      <c r="AN1858" s="1"/>
      <c r="AO1858" s="1"/>
      <c r="AP1858" s="1"/>
      <c r="AQ1858" s="1"/>
      <c r="AR1858" s="1"/>
      <c r="AS1858" s="14"/>
      <c r="AT1858" s="1"/>
      <c r="AU1858" s="1"/>
    </row>
    <row r="1859" spans="32:47" x14ac:dyDescent="0.3">
      <c r="AF1859" s="1"/>
      <c r="AG1859" s="1"/>
      <c r="AH1859" s="1"/>
      <c r="AI1859" s="1"/>
      <c r="AJ1859" s="1"/>
      <c r="AK1859" s="1"/>
      <c r="AL1859" s="1"/>
      <c r="AM1859" s="1"/>
      <c r="AN1859" s="1"/>
      <c r="AO1859" s="1"/>
      <c r="AP1859" s="1"/>
      <c r="AQ1859" s="1"/>
      <c r="AR1859" s="1"/>
      <c r="AS1859" s="14"/>
      <c r="AT1859" s="1"/>
      <c r="AU1859" s="1"/>
    </row>
    <row r="1860" spans="32:47" x14ac:dyDescent="0.3">
      <c r="AF1860" s="1"/>
      <c r="AG1860" s="1"/>
      <c r="AH1860" s="1"/>
      <c r="AI1860" s="1"/>
      <c r="AJ1860" s="1"/>
      <c r="AK1860" s="1"/>
      <c r="AL1860" s="1"/>
      <c r="AM1860" s="1"/>
      <c r="AN1860" s="1"/>
      <c r="AO1860" s="1"/>
      <c r="AP1860" s="1"/>
      <c r="AQ1860" s="1"/>
      <c r="AR1860" s="1"/>
      <c r="AS1860" s="14"/>
      <c r="AT1860" s="1"/>
      <c r="AU1860" s="1"/>
    </row>
    <row r="1861" spans="32:47" x14ac:dyDescent="0.3">
      <c r="AF1861" s="1"/>
      <c r="AG1861" s="1"/>
      <c r="AH1861" s="1"/>
      <c r="AI1861" s="1"/>
      <c r="AJ1861" s="1"/>
      <c r="AK1861" s="1"/>
      <c r="AL1861" s="1"/>
      <c r="AM1861" s="1"/>
      <c r="AN1861" s="1"/>
      <c r="AO1861" s="1"/>
      <c r="AP1861" s="1"/>
      <c r="AQ1861" s="1"/>
      <c r="AR1861" s="1"/>
      <c r="AS1861" s="14"/>
      <c r="AT1861" s="1"/>
      <c r="AU1861" s="1"/>
    </row>
    <row r="1862" spans="32:47" x14ac:dyDescent="0.3">
      <c r="AF1862" s="1"/>
      <c r="AG1862" s="1"/>
      <c r="AH1862" s="1"/>
      <c r="AI1862" s="1"/>
      <c r="AJ1862" s="1"/>
      <c r="AK1862" s="1"/>
      <c r="AL1862" s="1"/>
      <c r="AM1862" s="1"/>
      <c r="AN1862" s="1"/>
      <c r="AO1862" s="1"/>
      <c r="AP1862" s="1"/>
      <c r="AQ1862" s="1"/>
      <c r="AR1862" s="1"/>
      <c r="AS1862" s="14"/>
      <c r="AT1862" s="1"/>
      <c r="AU1862" s="1"/>
    </row>
    <row r="1863" spans="32:47" x14ac:dyDescent="0.3">
      <c r="AF1863" s="1"/>
      <c r="AG1863" s="1"/>
      <c r="AH1863" s="1"/>
      <c r="AI1863" s="1"/>
      <c r="AJ1863" s="1"/>
      <c r="AK1863" s="1"/>
      <c r="AL1863" s="1"/>
      <c r="AM1863" s="1"/>
      <c r="AN1863" s="1"/>
      <c r="AO1863" s="1"/>
      <c r="AP1863" s="1"/>
      <c r="AQ1863" s="1"/>
      <c r="AR1863" s="1"/>
      <c r="AS1863" s="14"/>
      <c r="AT1863" s="1"/>
      <c r="AU1863" s="1"/>
    </row>
    <row r="1864" spans="32:47" x14ac:dyDescent="0.3">
      <c r="AF1864" s="1"/>
      <c r="AG1864" s="1"/>
      <c r="AH1864" s="1"/>
      <c r="AI1864" s="1"/>
      <c r="AJ1864" s="1"/>
      <c r="AK1864" s="1"/>
      <c r="AL1864" s="1"/>
      <c r="AM1864" s="1"/>
      <c r="AN1864" s="1"/>
      <c r="AO1864" s="1"/>
      <c r="AP1864" s="1"/>
      <c r="AQ1864" s="1"/>
      <c r="AR1864" s="1"/>
      <c r="AS1864" s="14"/>
      <c r="AT1864" s="1"/>
      <c r="AU1864" s="1"/>
    </row>
    <row r="1865" spans="32:47" x14ac:dyDescent="0.3">
      <c r="AF1865" s="1"/>
      <c r="AG1865" s="1"/>
      <c r="AH1865" s="1"/>
      <c r="AI1865" s="1"/>
      <c r="AJ1865" s="1"/>
      <c r="AK1865" s="1"/>
      <c r="AL1865" s="1"/>
      <c r="AM1865" s="1"/>
      <c r="AN1865" s="1"/>
      <c r="AO1865" s="1"/>
      <c r="AP1865" s="1"/>
      <c r="AQ1865" s="1"/>
      <c r="AR1865" s="1"/>
      <c r="AS1865" s="14"/>
      <c r="AT1865" s="1"/>
      <c r="AU1865" s="1"/>
    </row>
    <row r="1866" spans="32:47" x14ac:dyDescent="0.3">
      <c r="AF1866" s="1"/>
      <c r="AG1866" s="1"/>
      <c r="AH1866" s="1"/>
      <c r="AI1866" s="1"/>
      <c r="AJ1866" s="1"/>
      <c r="AK1866" s="1"/>
      <c r="AL1866" s="1"/>
      <c r="AM1866" s="1"/>
      <c r="AN1866" s="1"/>
      <c r="AO1866" s="1"/>
      <c r="AP1866" s="1"/>
      <c r="AQ1866" s="1"/>
      <c r="AR1866" s="1"/>
      <c r="AS1866" s="14"/>
      <c r="AT1866" s="1"/>
      <c r="AU1866" s="1"/>
    </row>
    <row r="1867" spans="32:47" x14ac:dyDescent="0.3">
      <c r="AF1867" s="1"/>
      <c r="AG1867" s="1"/>
      <c r="AH1867" s="1"/>
      <c r="AI1867" s="1"/>
      <c r="AJ1867" s="1"/>
      <c r="AK1867" s="1"/>
      <c r="AL1867" s="1"/>
      <c r="AM1867" s="1"/>
      <c r="AN1867" s="1"/>
      <c r="AO1867" s="1"/>
      <c r="AP1867" s="1"/>
      <c r="AQ1867" s="1"/>
      <c r="AR1867" s="1"/>
      <c r="AS1867" s="14"/>
      <c r="AT1867" s="1"/>
      <c r="AU1867" s="1"/>
    </row>
    <row r="1868" spans="32:47" x14ac:dyDescent="0.3">
      <c r="AF1868" s="1"/>
      <c r="AG1868" s="1"/>
      <c r="AH1868" s="1"/>
      <c r="AI1868" s="1"/>
      <c r="AJ1868" s="1"/>
      <c r="AK1868" s="1"/>
      <c r="AL1868" s="1"/>
      <c r="AM1868" s="1"/>
      <c r="AN1868" s="1"/>
      <c r="AO1868" s="1"/>
      <c r="AP1868" s="1"/>
      <c r="AQ1868" s="1"/>
      <c r="AR1868" s="1"/>
      <c r="AS1868" s="14"/>
      <c r="AT1868" s="1"/>
      <c r="AU1868" s="1"/>
    </row>
    <row r="1869" spans="32:47" x14ac:dyDescent="0.3">
      <c r="AF1869" s="1"/>
      <c r="AG1869" s="1"/>
      <c r="AH1869" s="1"/>
      <c r="AI1869" s="1"/>
      <c r="AJ1869" s="1"/>
      <c r="AK1869" s="1"/>
      <c r="AL1869" s="1"/>
      <c r="AM1869" s="1"/>
      <c r="AN1869" s="1"/>
      <c r="AO1869" s="1"/>
      <c r="AP1869" s="1"/>
      <c r="AQ1869" s="1"/>
      <c r="AR1869" s="1"/>
      <c r="AS1869" s="14"/>
      <c r="AT1869" s="1"/>
      <c r="AU1869" s="1"/>
    </row>
    <row r="1870" spans="32:47" x14ac:dyDescent="0.3">
      <c r="AF1870" s="1"/>
      <c r="AG1870" s="1"/>
      <c r="AH1870" s="1"/>
      <c r="AI1870" s="1"/>
      <c r="AJ1870" s="1"/>
      <c r="AK1870" s="1"/>
      <c r="AL1870" s="1"/>
      <c r="AM1870" s="1"/>
      <c r="AN1870" s="1"/>
      <c r="AO1870" s="1"/>
      <c r="AP1870" s="1"/>
      <c r="AQ1870" s="1"/>
      <c r="AR1870" s="1"/>
      <c r="AS1870" s="14"/>
      <c r="AT1870" s="1"/>
      <c r="AU1870" s="1"/>
    </row>
    <row r="1871" spans="32:47" x14ac:dyDescent="0.3">
      <c r="AF1871" s="1"/>
      <c r="AG1871" s="1"/>
      <c r="AH1871" s="1"/>
      <c r="AI1871" s="1"/>
      <c r="AJ1871" s="1"/>
      <c r="AK1871" s="1"/>
      <c r="AL1871" s="1"/>
      <c r="AM1871" s="1"/>
      <c r="AN1871" s="1"/>
      <c r="AO1871" s="1"/>
      <c r="AP1871" s="1"/>
      <c r="AQ1871" s="1"/>
      <c r="AR1871" s="1"/>
      <c r="AS1871" s="14"/>
      <c r="AT1871" s="1"/>
      <c r="AU1871" s="1"/>
    </row>
    <row r="1872" spans="32:47" x14ac:dyDescent="0.3">
      <c r="AF1872" s="1"/>
      <c r="AG1872" s="1"/>
      <c r="AH1872" s="1"/>
      <c r="AI1872" s="1"/>
      <c r="AJ1872" s="1"/>
      <c r="AK1872" s="1"/>
      <c r="AL1872" s="1"/>
      <c r="AM1872" s="1"/>
      <c r="AN1872" s="1"/>
      <c r="AO1872" s="1"/>
      <c r="AP1872" s="1"/>
      <c r="AQ1872" s="1"/>
      <c r="AR1872" s="1"/>
      <c r="AS1872" s="14"/>
      <c r="AT1872" s="1"/>
      <c r="AU1872" s="1"/>
    </row>
    <row r="1873" spans="32:47" x14ac:dyDescent="0.3">
      <c r="AF1873" s="1"/>
      <c r="AG1873" s="1"/>
      <c r="AH1873" s="1"/>
      <c r="AI1873" s="1"/>
      <c r="AJ1873" s="1"/>
      <c r="AK1873" s="1"/>
      <c r="AL1873" s="1"/>
      <c r="AM1873" s="1"/>
      <c r="AN1873" s="1"/>
      <c r="AO1873" s="1"/>
      <c r="AP1873" s="1"/>
      <c r="AQ1873" s="1"/>
      <c r="AR1873" s="1"/>
      <c r="AS1873" s="14"/>
      <c r="AT1873" s="1"/>
      <c r="AU1873" s="1"/>
    </row>
    <row r="1874" spans="32:47" x14ac:dyDescent="0.3">
      <c r="AF1874" s="1"/>
      <c r="AG1874" s="1"/>
      <c r="AH1874" s="1"/>
      <c r="AI1874" s="1"/>
      <c r="AJ1874" s="1"/>
      <c r="AK1874" s="1"/>
      <c r="AL1874" s="1"/>
      <c r="AM1874" s="1"/>
      <c r="AN1874" s="1"/>
      <c r="AO1874" s="1"/>
      <c r="AP1874" s="1"/>
      <c r="AQ1874" s="1"/>
      <c r="AR1874" s="1"/>
      <c r="AS1874" s="14"/>
      <c r="AT1874" s="1"/>
      <c r="AU1874" s="1"/>
    </row>
    <row r="1875" spans="32:47" x14ac:dyDescent="0.3">
      <c r="AF1875" s="1"/>
      <c r="AG1875" s="1"/>
      <c r="AH1875" s="1"/>
      <c r="AI1875" s="1"/>
      <c r="AJ1875" s="1"/>
      <c r="AK1875" s="1"/>
      <c r="AL1875" s="1"/>
      <c r="AM1875" s="1"/>
      <c r="AN1875" s="1"/>
      <c r="AO1875" s="1"/>
      <c r="AP1875" s="1"/>
      <c r="AQ1875" s="1"/>
      <c r="AR1875" s="1"/>
      <c r="AS1875" s="14"/>
      <c r="AT1875" s="1"/>
      <c r="AU1875" s="1"/>
    </row>
    <row r="1876" spans="32:47" x14ac:dyDescent="0.3">
      <c r="AF1876" s="1"/>
      <c r="AG1876" s="1"/>
      <c r="AH1876" s="1"/>
      <c r="AI1876" s="1"/>
      <c r="AJ1876" s="1"/>
      <c r="AK1876" s="1"/>
      <c r="AL1876" s="1"/>
      <c r="AM1876" s="1"/>
      <c r="AN1876" s="1"/>
      <c r="AO1876" s="1"/>
      <c r="AP1876" s="1"/>
      <c r="AQ1876" s="1"/>
      <c r="AR1876" s="1"/>
      <c r="AS1876" s="14"/>
      <c r="AT1876" s="1"/>
      <c r="AU1876" s="1"/>
    </row>
    <row r="1877" spans="32:47" x14ac:dyDescent="0.3">
      <c r="AF1877" s="1"/>
      <c r="AG1877" s="1"/>
      <c r="AH1877" s="1"/>
      <c r="AI1877" s="1"/>
      <c r="AJ1877" s="1"/>
      <c r="AK1877" s="1"/>
      <c r="AL1877" s="1"/>
      <c r="AM1877" s="1"/>
      <c r="AN1877" s="1"/>
      <c r="AO1877" s="1"/>
      <c r="AP1877" s="1"/>
      <c r="AQ1877" s="1"/>
      <c r="AR1877" s="1"/>
      <c r="AS1877" s="14"/>
      <c r="AT1877" s="1"/>
      <c r="AU1877" s="1"/>
    </row>
    <row r="1878" spans="32:47" x14ac:dyDescent="0.3">
      <c r="AF1878" s="1"/>
      <c r="AG1878" s="1"/>
      <c r="AH1878" s="1"/>
      <c r="AI1878" s="1"/>
      <c r="AJ1878" s="1"/>
      <c r="AK1878" s="1"/>
      <c r="AL1878" s="1"/>
      <c r="AM1878" s="1"/>
      <c r="AN1878" s="1"/>
      <c r="AO1878" s="1"/>
      <c r="AP1878" s="1"/>
      <c r="AQ1878" s="1"/>
      <c r="AR1878" s="1"/>
      <c r="AS1878" s="14"/>
      <c r="AT1878" s="1"/>
      <c r="AU1878" s="1"/>
    </row>
    <row r="1879" spans="32:47" x14ac:dyDescent="0.3">
      <c r="AF1879" s="1"/>
      <c r="AG1879" s="1"/>
      <c r="AH1879" s="1"/>
      <c r="AI1879" s="1"/>
      <c r="AJ1879" s="1"/>
      <c r="AK1879" s="1"/>
      <c r="AL1879" s="1"/>
      <c r="AM1879" s="1"/>
      <c r="AN1879" s="1"/>
      <c r="AO1879" s="1"/>
      <c r="AP1879" s="1"/>
      <c r="AQ1879" s="1"/>
      <c r="AR1879" s="1"/>
      <c r="AS1879" s="14"/>
      <c r="AT1879" s="1"/>
      <c r="AU1879" s="1"/>
    </row>
    <row r="1880" spans="32:47" x14ac:dyDescent="0.3">
      <c r="AF1880" s="1"/>
      <c r="AG1880" s="1"/>
      <c r="AH1880" s="1"/>
      <c r="AI1880" s="1"/>
      <c r="AJ1880" s="1"/>
      <c r="AK1880" s="1"/>
      <c r="AL1880" s="1"/>
      <c r="AM1880" s="1"/>
      <c r="AN1880" s="1"/>
      <c r="AO1880" s="1"/>
      <c r="AP1880" s="1"/>
      <c r="AQ1880" s="1"/>
      <c r="AR1880" s="1"/>
      <c r="AS1880" s="14"/>
      <c r="AT1880" s="1"/>
      <c r="AU1880" s="1"/>
    </row>
    <row r="1881" spans="32:47" x14ac:dyDescent="0.3">
      <c r="AF1881" s="1"/>
      <c r="AG1881" s="1"/>
      <c r="AH1881" s="1"/>
      <c r="AI1881" s="1"/>
      <c r="AJ1881" s="1"/>
      <c r="AK1881" s="1"/>
      <c r="AL1881" s="1"/>
      <c r="AM1881" s="1"/>
      <c r="AN1881" s="1"/>
      <c r="AO1881" s="1"/>
      <c r="AP1881" s="1"/>
      <c r="AQ1881" s="1"/>
      <c r="AR1881" s="1"/>
      <c r="AS1881" s="14"/>
      <c r="AT1881" s="1"/>
      <c r="AU1881" s="1"/>
    </row>
    <row r="1882" spans="32:47" x14ac:dyDescent="0.3">
      <c r="AF1882" s="1"/>
      <c r="AG1882" s="1"/>
      <c r="AH1882" s="1"/>
      <c r="AI1882" s="1"/>
      <c r="AJ1882" s="1"/>
      <c r="AK1882" s="1"/>
      <c r="AL1882" s="1"/>
      <c r="AM1882" s="1"/>
      <c r="AN1882" s="1"/>
      <c r="AO1882" s="1"/>
      <c r="AP1882" s="1"/>
      <c r="AQ1882" s="1"/>
      <c r="AR1882" s="1"/>
      <c r="AS1882" s="14"/>
      <c r="AT1882" s="1"/>
      <c r="AU1882" s="1"/>
    </row>
    <row r="1883" spans="32:47" x14ac:dyDescent="0.3">
      <c r="AF1883" s="1"/>
      <c r="AG1883" s="1"/>
      <c r="AH1883" s="1"/>
      <c r="AI1883" s="1"/>
      <c r="AJ1883" s="1"/>
      <c r="AK1883" s="1"/>
      <c r="AL1883" s="1"/>
      <c r="AM1883" s="1"/>
      <c r="AN1883" s="1"/>
      <c r="AO1883" s="1"/>
      <c r="AP1883" s="1"/>
      <c r="AQ1883" s="1"/>
      <c r="AR1883" s="1"/>
      <c r="AS1883" s="14"/>
      <c r="AT1883" s="1"/>
      <c r="AU1883" s="1"/>
    </row>
    <row r="1884" spans="32:47" x14ac:dyDescent="0.3">
      <c r="AF1884" s="1"/>
      <c r="AG1884" s="1"/>
      <c r="AH1884" s="1"/>
      <c r="AI1884" s="1"/>
      <c r="AJ1884" s="1"/>
      <c r="AK1884" s="1"/>
      <c r="AL1884" s="1"/>
      <c r="AM1884" s="1"/>
      <c r="AN1884" s="1"/>
      <c r="AO1884" s="1"/>
      <c r="AP1884" s="1"/>
      <c r="AQ1884" s="1"/>
      <c r="AR1884" s="1"/>
      <c r="AS1884" s="14"/>
      <c r="AT1884" s="1"/>
      <c r="AU1884" s="1"/>
    </row>
    <row r="1885" spans="32:47" x14ac:dyDescent="0.3">
      <c r="AF1885" s="1"/>
      <c r="AG1885" s="1"/>
      <c r="AH1885" s="1"/>
      <c r="AI1885" s="1"/>
      <c r="AJ1885" s="1"/>
      <c r="AK1885" s="1"/>
      <c r="AL1885" s="1"/>
      <c r="AM1885" s="1"/>
      <c r="AN1885" s="1"/>
      <c r="AO1885" s="1"/>
      <c r="AP1885" s="1"/>
      <c r="AQ1885" s="1"/>
      <c r="AR1885" s="1"/>
      <c r="AS1885" s="14"/>
      <c r="AT1885" s="1"/>
      <c r="AU1885" s="1"/>
    </row>
    <row r="1886" spans="32:47" x14ac:dyDescent="0.3">
      <c r="AF1886" s="1"/>
      <c r="AG1886" s="1"/>
      <c r="AH1886" s="1"/>
      <c r="AI1886" s="1"/>
      <c r="AJ1886" s="1"/>
      <c r="AK1886" s="1"/>
      <c r="AL1886" s="1"/>
      <c r="AM1886" s="1"/>
      <c r="AN1886" s="1"/>
      <c r="AO1886" s="1"/>
      <c r="AP1886" s="1"/>
      <c r="AQ1886" s="1"/>
      <c r="AR1886" s="1"/>
      <c r="AS1886" s="14"/>
      <c r="AT1886" s="1"/>
      <c r="AU1886" s="1"/>
    </row>
    <row r="1887" spans="32:47" x14ac:dyDescent="0.3">
      <c r="AF1887" s="1"/>
      <c r="AG1887" s="1"/>
      <c r="AH1887" s="1"/>
      <c r="AI1887" s="1"/>
      <c r="AJ1887" s="1"/>
      <c r="AK1887" s="1"/>
      <c r="AL1887" s="1"/>
      <c r="AM1887" s="1"/>
      <c r="AN1887" s="1"/>
      <c r="AO1887" s="1"/>
      <c r="AP1887" s="1"/>
      <c r="AQ1887" s="1"/>
      <c r="AR1887" s="1"/>
      <c r="AS1887" s="14"/>
      <c r="AT1887" s="1"/>
      <c r="AU1887" s="1"/>
    </row>
    <row r="1888" spans="32:47" x14ac:dyDescent="0.3">
      <c r="AF1888" s="1"/>
      <c r="AG1888" s="1"/>
      <c r="AH1888" s="1"/>
      <c r="AI1888" s="1"/>
      <c r="AJ1888" s="1"/>
      <c r="AK1888" s="1"/>
      <c r="AL1888" s="1"/>
      <c r="AM1888" s="1"/>
      <c r="AN1888" s="1"/>
      <c r="AO1888" s="1"/>
      <c r="AP1888" s="1"/>
      <c r="AQ1888" s="1"/>
      <c r="AR1888" s="1"/>
      <c r="AS1888" s="14"/>
      <c r="AT1888" s="1"/>
      <c r="AU1888" s="1"/>
    </row>
    <row r="1889" spans="32:47" x14ac:dyDescent="0.3">
      <c r="AF1889" s="1"/>
      <c r="AG1889" s="1"/>
      <c r="AH1889" s="1"/>
      <c r="AI1889" s="1"/>
      <c r="AJ1889" s="1"/>
      <c r="AK1889" s="1"/>
      <c r="AL1889" s="1"/>
      <c r="AM1889" s="1"/>
      <c r="AN1889" s="1"/>
      <c r="AO1889" s="1"/>
      <c r="AP1889" s="1"/>
      <c r="AQ1889" s="1"/>
      <c r="AR1889" s="1"/>
      <c r="AS1889" s="14"/>
      <c r="AT1889" s="1"/>
      <c r="AU1889" s="1"/>
    </row>
    <row r="1890" spans="32:47" x14ac:dyDescent="0.3">
      <c r="AF1890" s="1"/>
      <c r="AG1890" s="1"/>
      <c r="AH1890" s="1"/>
      <c r="AI1890" s="1"/>
      <c r="AJ1890" s="1"/>
      <c r="AK1890" s="1"/>
      <c r="AL1890" s="1"/>
      <c r="AM1890" s="1"/>
      <c r="AN1890" s="1"/>
      <c r="AO1890" s="1"/>
      <c r="AP1890" s="1"/>
      <c r="AQ1890" s="1"/>
      <c r="AR1890" s="1"/>
      <c r="AS1890" s="14"/>
      <c r="AT1890" s="1"/>
      <c r="AU1890" s="1"/>
    </row>
    <row r="1891" spans="32:47" x14ac:dyDescent="0.3">
      <c r="AF1891" s="1"/>
      <c r="AG1891" s="1"/>
      <c r="AH1891" s="1"/>
      <c r="AI1891" s="1"/>
      <c r="AJ1891" s="1"/>
      <c r="AK1891" s="1"/>
      <c r="AL1891" s="1"/>
      <c r="AM1891" s="1"/>
      <c r="AN1891" s="1"/>
      <c r="AO1891" s="1"/>
      <c r="AP1891" s="1"/>
      <c r="AQ1891" s="1"/>
      <c r="AR1891" s="1"/>
      <c r="AS1891" s="14"/>
      <c r="AT1891" s="1"/>
      <c r="AU1891" s="1"/>
    </row>
    <row r="1892" spans="32:47" x14ac:dyDescent="0.3">
      <c r="AF1892" s="1"/>
      <c r="AG1892" s="1"/>
      <c r="AH1892" s="1"/>
      <c r="AI1892" s="1"/>
      <c r="AJ1892" s="1"/>
      <c r="AK1892" s="1"/>
      <c r="AL1892" s="1"/>
      <c r="AM1892" s="1"/>
      <c r="AN1892" s="1"/>
      <c r="AO1892" s="1"/>
      <c r="AP1892" s="1"/>
      <c r="AQ1892" s="1"/>
      <c r="AR1892" s="1"/>
      <c r="AS1892" s="14"/>
      <c r="AT1892" s="1"/>
      <c r="AU1892" s="1"/>
    </row>
    <row r="1893" spans="32:47" x14ac:dyDescent="0.3">
      <c r="AF1893" s="1"/>
      <c r="AG1893" s="1"/>
      <c r="AH1893" s="1"/>
      <c r="AI1893" s="1"/>
      <c r="AJ1893" s="1"/>
      <c r="AK1893" s="1"/>
      <c r="AL1893" s="1"/>
      <c r="AM1893" s="1"/>
      <c r="AN1893" s="1"/>
      <c r="AO1893" s="1"/>
      <c r="AP1893" s="1"/>
      <c r="AQ1893" s="1"/>
      <c r="AR1893" s="1"/>
      <c r="AS1893" s="14"/>
      <c r="AT1893" s="1"/>
      <c r="AU1893" s="1"/>
    </row>
    <row r="1894" spans="32:47" x14ac:dyDescent="0.3">
      <c r="AF1894" s="1"/>
      <c r="AG1894" s="1"/>
      <c r="AH1894" s="1"/>
      <c r="AI1894" s="1"/>
      <c r="AJ1894" s="1"/>
      <c r="AK1894" s="1"/>
      <c r="AL1894" s="1"/>
      <c r="AM1894" s="1"/>
      <c r="AN1894" s="1"/>
      <c r="AO1894" s="1"/>
      <c r="AP1894" s="1"/>
      <c r="AQ1894" s="1"/>
      <c r="AR1894" s="1"/>
      <c r="AS1894" s="14"/>
      <c r="AT1894" s="1"/>
      <c r="AU1894" s="1"/>
    </row>
    <row r="1895" spans="32:47" x14ac:dyDescent="0.3">
      <c r="AF1895" s="1"/>
      <c r="AG1895" s="1"/>
      <c r="AH1895" s="1"/>
      <c r="AI1895" s="1"/>
      <c r="AJ1895" s="1"/>
      <c r="AK1895" s="1"/>
      <c r="AL1895" s="1"/>
      <c r="AM1895" s="1"/>
      <c r="AN1895" s="1"/>
      <c r="AO1895" s="1"/>
      <c r="AP1895" s="1"/>
      <c r="AQ1895" s="1"/>
      <c r="AR1895" s="1"/>
      <c r="AS1895" s="14"/>
      <c r="AT1895" s="1"/>
      <c r="AU1895" s="1"/>
    </row>
    <row r="1896" spans="32:47" x14ac:dyDescent="0.3">
      <c r="AF1896" s="1"/>
      <c r="AG1896" s="1"/>
      <c r="AH1896" s="1"/>
      <c r="AI1896" s="1"/>
      <c r="AJ1896" s="1"/>
      <c r="AK1896" s="1"/>
      <c r="AL1896" s="1"/>
      <c r="AM1896" s="1"/>
      <c r="AN1896" s="1"/>
      <c r="AO1896" s="1"/>
      <c r="AP1896" s="1"/>
      <c r="AQ1896" s="1"/>
      <c r="AR1896" s="1"/>
      <c r="AS1896" s="14"/>
      <c r="AT1896" s="1"/>
      <c r="AU1896" s="1"/>
    </row>
    <row r="1897" spans="32:47" x14ac:dyDescent="0.3">
      <c r="AF1897" s="1"/>
      <c r="AG1897" s="1"/>
      <c r="AH1897" s="1"/>
      <c r="AI1897" s="1"/>
      <c r="AJ1897" s="1"/>
      <c r="AK1897" s="1"/>
      <c r="AL1897" s="1"/>
      <c r="AM1897" s="1"/>
      <c r="AN1897" s="1"/>
      <c r="AO1897" s="1"/>
      <c r="AP1897" s="1"/>
      <c r="AQ1897" s="1"/>
      <c r="AR1897" s="1"/>
      <c r="AS1897" s="14"/>
      <c r="AT1897" s="1"/>
      <c r="AU1897" s="1"/>
    </row>
    <row r="1898" spans="32:47" x14ac:dyDescent="0.3">
      <c r="AF1898" s="1"/>
      <c r="AG1898" s="1"/>
      <c r="AH1898" s="1"/>
      <c r="AI1898" s="1"/>
      <c r="AJ1898" s="1"/>
      <c r="AK1898" s="1"/>
      <c r="AL1898" s="1"/>
      <c r="AM1898" s="1"/>
      <c r="AN1898" s="1"/>
      <c r="AO1898" s="1"/>
      <c r="AP1898" s="1"/>
      <c r="AQ1898" s="1"/>
      <c r="AR1898" s="1"/>
      <c r="AS1898" s="14"/>
      <c r="AT1898" s="1"/>
      <c r="AU1898" s="1"/>
    </row>
    <row r="1899" spans="32:47" x14ac:dyDescent="0.3">
      <c r="AF1899" s="1"/>
      <c r="AG1899" s="1"/>
      <c r="AH1899" s="1"/>
      <c r="AI1899" s="1"/>
      <c r="AJ1899" s="1"/>
      <c r="AK1899" s="1"/>
      <c r="AL1899" s="1"/>
      <c r="AM1899" s="1"/>
      <c r="AN1899" s="1"/>
      <c r="AO1899" s="1"/>
      <c r="AP1899" s="1"/>
      <c r="AQ1899" s="1"/>
      <c r="AR1899" s="1"/>
      <c r="AS1899" s="14"/>
      <c r="AT1899" s="1"/>
      <c r="AU1899" s="1"/>
    </row>
    <row r="1900" spans="32:47" x14ac:dyDescent="0.3">
      <c r="AF1900" s="1"/>
      <c r="AG1900" s="1"/>
      <c r="AH1900" s="1"/>
      <c r="AI1900" s="1"/>
      <c r="AJ1900" s="1"/>
      <c r="AK1900" s="1"/>
      <c r="AL1900" s="1"/>
      <c r="AM1900" s="1"/>
      <c r="AN1900" s="1"/>
      <c r="AO1900" s="1"/>
      <c r="AP1900" s="1"/>
      <c r="AQ1900" s="1"/>
      <c r="AR1900" s="1"/>
      <c r="AS1900" s="14"/>
      <c r="AT1900" s="1"/>
      <c r="AU1900" s="1"/>
    </row>
    <row r="1901" spans="32:47" x14ac:dyDescent="0.3">
      <c r="AF1901" s="1"/>
      <c r="AG1901" s="1"/>
      <c r="AH1901" s="1"/>
      <c r="AI1901" s="1"/>
      <c r="AJ1901" s="1"/>
      <c r="AK1901" s="1"/>
      <c r="AL1901" s="1"/>
      <c r="AM1901" s="1"/>
      <c r="AN1901" s="1"/>
      <c r="AO1901" s="1"/>
      <c r="AP1901" s="1"/>
      <c r="AQ1901" s="1"/>
      <c r="AR1901" s="1"/>
      <c r="AS1901" s="14"/>
      <c r="AT1901" s="1"/>
      <c r="AU1901" s="1"/>
    </row>
    <row r="1902" spans="32:47" x14ac:dyDescent="0.3">
      <c r="AF1902" s="1"/>
      <c r="AG1902" s="1"/>
      <c r="AH1902" s="1"/>
      <c r="AI1902" s="1"/>
      <c r="AJ1902" s="1"/>
      <c r="AK1902" s="1"/>
      <c r="AL1902" s="1"/>
      <c r="AM1902" s="1"/>
      <c r="AN1902" s="1"/>
      <c r="AO1902" s="1"/>
      <c r="AP1902" s="1"/>
      <c r="AQ1902" s="1"/>
      <c r="AR1902" s="1"/>
      <c r="AS1902" s="14"/>
      <c r="AT1902" s="1"/>
      <c r="AU1902" s="1"/>
    </row>
    <row r="1903" spans="32:47" x14ac:dyDescent="0.3">
      <c r="AF1903" s="1"/>
      <c r="AG1903" s="1"/>
      <c r="AH1903" s="1"/>
      <c r="AI1903" s="1"/>
      <c r="AJ1903" s="1"/>
      <c r="AK1903" s="1"/>
      <c r="AL1903" s="1"/>
      <c r="AM1903" s="1"/>
      <c r="AN1903" s="1"/>
      <c r="AO1903" s="1"/>
      <c r="AP1903" s="1"/>
      <c r="AQ1903" s="1"/>
      <c r="AR1903" s="1"/>
      <c r="AS1903" s="14"/>
      <c r="AT1903" s="1"/>
      <c r="AU1903" s="1"/>
    </row>
    <row r="1904" spans="32:47" x14ac:dyDescent="0.3">
      <c r="AF1904" s="1"/>
      <c r="AG1904" s="1"/>
      <c r="AH1904" s="1"/>
      <c r="AI1904" s="1"/>
      <c r="AJ1904" s="1"/>
      <c r="AK1904" s="1"/>
      <c r="AL1904" s="1"/>
      <c r="AM1904" s="1"/>
      <c r="AN1904" s="1"/>
      <c r="AO1904" s="1"/>
      <c r="AP1904" s="1"/>
      <c r="AQ1904" s="1"/>
      <c r="AR1904" s="1"/>
      <c r="AS1904" s="14"/>
      <c r="AT1904" s="1"/>
      <c r="AU1904" s="1"/>
    </row>
    <row r="1905" spans="32:47" x14ac:dyDescent="0.3">
      <c r="AF1905" s="1"/>
      <c r="AG1905" s="1"/>
      <c r="AH1905" s="1"/>
      <c r="AI1905" s="1"/>
      <c r="AJ1905" s="1"/>
      <c r="AK1905" s="1"/>
      <c r="AL1905" s="1"/>
      <c r="AM1905" s="1"/>
      <c r="AN1905" s="1"/>
      <c r="AO1905" s="1"/>
      <c r="AP1905" s="1"/>
      <c r="AQ1905" s="1"/>
      <c r="AR1905" s="1"/>
      <c r="AS1905" s="14"/>
      <c r="AT1905" s="1"/>
      <c r="AU1905" s="1"/>
    </row>
    <row r="1906" spans="32:47" x14ac:dyDescent="0.3">
      <c r="AF1906" s="1"/>
      <c r="AG1906" s="1"/>
      <c r="AH1906" s="1"/>
      <c r="AI1906" s="1"/>
      <c r="AJ1906" s="1"/>
      <c r="AK1906" s="1"/>
      <c r="AL1906" s="1"/>
      <c r="AM1906" s="1"/>
      <c r="AN1906" s="1"/>
      <c r="AO1906" s="1"/>
      <c r="AP1906" s="1"/>
      <c r="AQ1906" s="1"/>
      <c r="AR1906" s="1"/>
      <c r="AS1906" s="14"/>
      <c r="AT1906" s="1"/>
      <c r="AU1906" s="1"/>
    </row>
    <row r="1907" spans="32:47" x14ac:dyDescent="0.3">
      <c r="AF1907" s="1"/>
      <c r="AG1907" s="1"/>
      <c r="AH1907" s="1"/>
      <c r="AI1907" s="1"/>
      <c r="AJ1907" s="1"/>
      <c r="AK1907" s="1"/>
      <c r="AL1907" s="1"/>
      <c r="AM1907" s="1"/>
      <c r="AN1907" s="1"/>
      <c r="AO1907" s="1"/>
      <c r="AP1907" s="1"/>
      <c r="AQ1907" s="1"/>
      <c r="AR1907" s="1"/>
      <c r="AS1907" s="14"/>
      <c r="AT1907" s="1"/>
      <c r="AU1907" s="1"/>
    </row>
    <row r="1908" spans="32:47" x14ac:dyDescent="0.3">
      <c r="AF1908" s="1"/>
      <c r="AG1908" s="1"/>
      <c r="AH1908" s="1"/>
      <c r="AI1908" s="1"/>
      <c r="AJ1908" s="1"/>
      <c r="AK1908" s="1"/>
      <c r="AL1908" s="1"/>
      <c r="AM1908" s="1"/>
      <c r="AN1908" s="1"/>
      <c r="AO1908" s="1"/>
      <c r="AP1908" s="1"/>
      <c r="AQ1908" s="1"/>
      <c r="AR1908" s="1"/>
      <c r="AS1908" s="14"/>
      <c r="AT1908" s="1"/>
      <c r="AU1908" s="1"/>
    </row>
    <row r="1909" spans="32:47" x14ac:dyDescent="0.3">
      <c r="AF1909" s="1"/>
      <c r="AG1909" s="1"/>
      <c r="AH1909" s="1"/>
      <c r="AI1909" s="1"/>
      <c r="AJ1909" s="1"/>
      <c r="AK1909" s="1"/>
      <c r="AL1909" s="1"/>
      <c r="AM1909" s="1"/>
      <c r="AN1909" s="1"/>
      <c r="AO1909" s="1"/>
      <c r="AP1909" s="1"/>
      <c r="AQ1909" s="1"/>
      <c r="AR1909" s="1"/>
      <c r="AS1909" s="14"/>
      <c r="AT1909" s="1"/>
      <c r="AU1909" s="1"/>
    </row>
    <row r="1910" spans="32:47" x14ac:dyDescent="0.3">
      <c r="AF1910" s="1"/>
      <c r="AG1910" s="1"/>
      <c r="AH1910" s="1"/>
      <c r="AI1910" s="1"/>
      <c r="AJ1910" s="1"/>
      <c r="AK1910" s="1"/>
      <c r="AL1910" s="1"/>
      <c r="AM1910" s="1"/>
      <c r="AN1910" s="1"/>
      <c r="AO1910" s="1"/>
      <c r="AP1910" s="1"/>
      <c r="AQ1910" s="1"/>
      <c r="AR1910" s="1"/>
      <c r="AS1910" s="14"/>
      <c r="AT1910" s="1"/>
      <c r="AU1910" s="1"/>
    </row>
    <row r="1911" spans="32:47" x14ac:dyDescent="0.3">
      <c r="AF1911" s="1"/>
      <c r="AG1911" s="1"/>
      <c r="AH1911" s="1"/>
      <c r="AI1911" s="1"/>
      <c r="AJ1911" s="1"/>
      <c r="AK1911" s="1"/>
      <c r="AL1911" s="1"/>
      <c r="AM1911" s="1"/>
      <c r="AN1911" s="1"/>
      <c r="AO1911" s="1"/>
      <c r="AP1911" s="1"/>
      <c r="AQ1911" s="1"/>
      <c r="AR1911" s="1"/>
      <c r="AS1911" s="14"/>
      <c r="AT1911" s="1"/>
      <c r="AU1911" s="1"/>
    </row>
    <row r="1912" spans="32:47" x14ac:dyDescent="0.3">
      <c r="AF1912" s="1"/>
      <c r="AG1912" s="1"/>
      <c r="AH1912" s="1"/>
      <c r="AI1912" s="1"/>
      <c r="AJ1912" s="1"/>
      <c r="AK1912" s="1"/>
      <c r="AL1912" s="1"/>
      <c r="AM1912" s="1"/>
      <c r="AN1912" s="1"/>
      <c r="AO1912" s="1"/>
      <c r="AP1912" s="1"/>
      <c r="AQ1912" s="1"/>
      <c r="AR1912" s="1"/>
      <c r="AS1912" s="14"/>
      <c r="AT1912" s="1"/>
      <c r="AU1912" s="1"/>
    </row>
    <row r="1913" spans="32:47" x14ac:dyDescent="0.3">
      <c r="AF1913" s="1"/>
      <c r="AG1913" s="1"/>
      <c r="AH1913" s="1"/>
      <c r="AI1913" s="1"/>
      <c r="AJ1913" s="1"/>
      <c r="AK1913" s="1"/>
      <c r="AL1913" s="1"/>
      <c r="AM1913" s="1"/>
      <c r="AN1913" s="1"/>
      <c r="AO1913" s="1"/>
      <c r="AP1913" s="1"/>
      <c r="AQ1913" s="1"/>
      <c r="AR1913" s="1"/>
      <c r="AS1913" s="14"/>
      <c r="AT1913" s="1"/>
      <c r="AU1913" s="1"/>
    </row>
    <row r="1914" spans="32:47" x14ac:dyDescent="0.3">
      <c r="AF1914" s="1"/>
      <c r="AG1914" s="1"/>
      <c r="AH1914" s="1"/>
      <c r="AI1914" s="1"/>
      <c r="AJ1914" s="1"/>
      <c r="AK1914" s="1"/>
      <c r="AL1914" s="1"/>
      <c r="AM1914" s="1"/>
      <c r="AN1914" s="1"/>
      <c r="AO1914" s="1"/>
      <c r="AP1914" s="1"/>
      <c r="AQ1914" s="1"/>
      <c r="AR1914" s="1"/>
      <c r="AS1914" s="14"/>
      <c r="AT1914" s="1"/>
      <c r="AU1914" s="1"/>
    </row>
    <row r="1915" spans="32:47" x14ac:dyDescent="0.3">
      <c r="AF1915" s="1"/>
      <c r="AG1915" s="1"/>
      <c r="AH1915" s="1"/>
      <c r="AI1915" s="1"/>
      <c r="AJ1915" s="1"/>
      <c r="AK1915" s="1"/>
      <c r="AL1915" s="1"/>
      <c r="AM1915" s="1"/>
      <c r="AN1915" s="1"/>
      <c r="AO1915" s="1"/>
      <c r="AP1915" s="1"/>
      <c r="AQ1915" s="1"/>
      <c r="AR1915" s="1"/>
      <c r="AS1915" s="14"/>
      <c r="AT1915" s="1"/>
      <c r="AU1915" s="1"/>
    </row>
    <row r="1916" spans="32:47" x14ac:dyDescent="0.3">
      <c r="AF1916" s="1"/>
      <c r="AG1916" s="1"/>
      <c r="AH1916" s="1"/>
      <c r="AI1916" s="1"/>
      <c r="AJ1916" s="1"/>
      <c r="AK1916" s="1"/>
      <c r="AL1916" s="1"/>
      <c r="AM1916" s="1"/>
      <c r="AN1916" s="1"/>
      <c r="AO1916" s="1"/>
      <c r="AP1916" s="1"/>
      <c r="AQ1916" s="1"/>
      <c r="AR1916" s="1"/>
      <c r="AS1916" s="14"/>
      <c r="AT1916" s="1"/>
      <c r="AU1916" s="1"/>
    </row>
    <row r="1917" spans="32:47" x14ac:dyDescent="0.3">
      <c r="AF1917" s="1"/>
      <c r="AG1917" s="1"/>
      <c r="AH1917" s="1"/>
      <c r="AI1917" s="1"/>
      <c r="AJ1917" s="1"/>
      <c r="AK1917" s="1"/>
      <c r="AL1917" s="1"/>
      <c r="AM1917" s="1"/>
      <c r="AN1917" s="1"/>
      <c r="AO1917" s="1"/>
      <c r="AP1917" s="1"/>
      <c r="AQ1917" s="1"/>
      <c r="AR1917" s="1"/>
      <c r="AS1917" s="14"/>
      <c r="AT1917" s="1"/>
      <c r="AU1917" s="1"/>
    </row>
    <row r="1918" spans="32:47" x14ac:dyDescent="0.3">
      <c r="AF1918" s="1"/>
      <c r="AG1918" s="1"/>
      <c r="AH1918" s="1"/>
      <c r="AI1918" s="1"/>
      <c r="AJ1918" s="1"/>
      <c r="AK1918" s="1"/>
      <c r="AL1918" s="1"/>
      <c r="AM1918" s="1"/>
      <c r="AN1918" s="1"/>
      <c r="AO1918" s="1"/>
      <c r="AP1918" s="1"/>
      <c r="AQ1918" s="1"/>
      <c r="AR1918" s="1"/>
      <c r="AS1918" s="14"/>
      <c r="AT1918" s="1"/>
      <c r="AU1918" s="1"/>
    </row>
    <row r="1919" spans="32:47" x14ac:dyDescent="0.3">
      <c r="AF1919" s="1"/>
      <c r="AG1919" s="1"/>
      <c r="AH1919" s="1"/>
      <c r="AI1919" s="1"/>
      <c r="AJ1919" s="1"/>
      <c r="AK1919" s="1"/>
      <c r="AL1919" s="1"/>
      <c r="AM1919" s="1"/>
      <c r="AN1919" s="1"/>
      <c r="AO1919" s="1"/>
      <c r="AP1919" s="1"/>
      <c r="AQ1919" s="1"/>
      <c r="AR1919" s="1"/>
      <c r="AS1919" s="14"/>
      <c r="AT1919" s="1"/>
      <c r="AU1919" s="1"/>
    </row>
    <row r="1920" spans="32:47" x14ac:dyDescent="0.3">
      <c r="AF1920" s="1"/>
      <c r="AG1920" s="1"/>
      <c r="AH1920" s="1"/>
      <c r="AI1920" s="1"/>
      <c r="AJ1920" s="1"/>
      <c r="AK1920" s="1"/>
      <c r="AL1920" s="1"/>
      <c r="AM1920" s="1"/>
      <c r="AN1920" s="1"/>
      <c r="AO1920" s="1"/>
      <c r="AP1920" s="1"/>
      <c r="AQ1920" s="1"/>
      <c r="AR1920" s="1"/>
      <c r="AS1920" s="14"/>
      <c r="AT1920" s="1"/>
      <c r="AU1920" s="1"/>
    </row>
    <row r="1921" spans="32:47" x14ac:dyDescent="0.3">
      <c r="AF1921" s="1"/>
      <c r="AG1921" s="1"/>
      <c r="AH1921" s="1"/>
      <c r="AI1921" s="1"/>
      <c r="AJ1921" s="1"/>
      <c r="AK1921" s="1"/>
      <c r="AL1921" s="1"/>
      <c r="AM1921" s="1"/>
      <c r="AN1921" s="1"/>
      <c r="AO1921" s="1"/>
      <c r="AP1921" s="1"/>
      <c r="AQ1921" s="1"/>
      <c r="AR1921" s="1"/>
      <c r="AS1921" s="14"/>
      <c r="AT1921" s="1"/>
      <c r="AU1921" s="1"/>
    </row>
    <row r="1922" spans="32:47" x14ac:dyDescent="0.3">
      <c r="AF1922" s="1"/>
      <c r="AG1922" s="1"/>
      <c r="AH1922" s="1"/>
      <c r="AI1922" s="1"/>
      <c r="AJ1922" s="1"/>
      <c r="AK1922" s="1"/>
      <c r="AL1922" s="1"/>
      <c r="AM1922" s="1"/>
      <c r="AN1922" s="1"/>
      <c r="AO1922" s="1"/>
      <c r="AP1922" s="1"/>
      <c r="AQ1922" s="1"/>
      <c r="AR1922" s="1"/>
      <c r="AS1922" s="14"/>
      <c r="AT1922" s="1"/>
      <c r="AU1922" s="1"/>
    </row>
    <row r="1923" spans="32:47" x14ac:dyDescent="0.3">
      <c r="AF1923" s="1"/>
      <c r="AG1923" s="1"/>
      <c r="AH1923" s="1"/>
      <c r="AI1923" s="1"/>
      <c r="AJ1923" s="1"/>
      <c r="AK1923" s="1"/>
      <c r="AL1923" s="1"/>
      <c r="AM1923" s="1"/>
      <c r="AN1923" s="1"/>
      <c r="AO1923" s="1"/>
      <c r="AP1923" s="1"/>
      <c r="AQ1923" s="1"/>
      <c r="AR1923" s="1"/>
      <c r="AS1923" s="14"/>
      <c r="AT1923" s="1"/>
      <c r="AU1923" s="1"/>
    </row>
    <row r="1924" spans="32:47" x14ac:dyDescent="0.3">
      <c r="AF1924" s="1"/>
      <c r="AG1924" s="1"/>
      <c r="AH1924" s="1"/>
      <c r="AI1924" s="1"/>
      <c r="AJ1924" s="1"/>
      <c r="AK1924" s="1"/>
      <c r="AL1924" s="1"/>
      <c r="AM1924" s="1"/>
      <c r="AN1924" s="1"/>
      <c r="AO1924" s="1"/>
      <c r="AP1924" s="1"/>
      <c r="AQ1924" s="1"/>
      <c r="AR1924" s="1"/>
      <c r="AS1924" s="14"/>
      <c r="AT1924" s="1"/>
      <c r="AU1924" s="1"/>
    </row>
    <row r="1925" spans="32:47" x14ac:dyDescent="0.3">
      <c r="AF1925" s="1"/>
      <c r="AG1925" s="1"/>
      <c r="AH1925" s="1"/>
      <c r="AI1925" s="1"/>
      <c r="AJ1925" s="1"/>
      <c r="AK1925" s="1"/>
      <c r="AL1925" s="1"/>
      <c r="AM1925" s="1"/>
      <c r="AN1925" s="1"/>
      <c r="AO1925" s="1"/>
      <c r="AP1925" s="1"/>
      <c r="AQ1925" s="1"/>
      <c r="AR1925" s="1"/>
      <c r="AS1925" s="14"/>
      <c r="AT1925" s="1"/>
      <c r="AU1925" s="1"/>
    </row>
    <row r="1926" spans="32:47" x14ac:dyDescent="0.3">
      <c r="AF1926" s="1"/>
      <c r="AG1926" s="1"/>
      <c r="AH1926" s="1"/>
      <c r="AI1926" s="1"/>
      <c r="AJ1926" s="1"/>
      <c r="AK1926" s="1"/>
      <c r="AL1926" s="1"/>
      <c r="AM1926" s="1"/>
      <c r="AN1926" s="1"/>
      <c r="AO1926" s="1"/>
      <c r="AP1926" s="1"/>
      <c r="AQ1926" s="1"/>
      <c r="AR1926" s="1"/>
      <c r="AS1926" s="14"/>
      <c r="AT1926" s="1"/>
      <c r="AU1926" s="1"/>
    </row>
    <row r="1927" spans="32:47" x14ac:dyDescent="0.3">
      <c r="AF1927" s="1"/>
      <c r="AG1927" s="1"/>
      <c r="AH1927" s="1"/>
      <c r="AI1927" s="1"/>
      <c r="AJ1927" s="1"/>
      <c r="AK1927" s="1"/>
      <c r="AL1927" s="1"/>
      <c r="AM1927" s="1"/>
      <c r="AN1927" s="1"/>
      <c r="AO1927" s="1"/>
      <c r="AP1927" s="1"/>
      <c r="AQ1927" s="1"/>
      <c r="AR1927" s="1"/>
      <c r="AS1927" s="14"/>
      <c r="AT1927" s="1"/>
      <c r="AU1927" s="1"/>
    </row>
    <row r="1928" spans="32:47" x14ac:dyDescent="0.3">
      <c r="AF1928" s="1"/>
      <c r="AG1928" s="1"/>
      <c r="AH1928" s="1"/>
      <c r="AI1928" s="1"/>
      <c r="AJ1928" s="1"/>
      <c r="AK1928" s="1"/>
      <c r="AL1928" s="1"/>
      <c r="AM1928" s="1"/>
      <c r="AN1928" s="1"/>
      <c r="AO1928" s="1"/>
      <c r="AP1928" s="1"/>
      <c r="AQ1928" s="1"/>
      <c r="AR1928" s="1"/>
      <c r="AS1928" s="14"/>
      <c r="AT1928" s="1"/>
      <c r="AU1928" s="1"/>
    </row>
    <row r="1929" spans="32:47" x14ac:dyDescent="0.3">
      <c r="AF1929" s="1"/>
      <c r="AG1929" s="1"/>
      <c r="AH1929" s="1"/>
      <c r="AI1929" s="1"/>
      <c r="AJ1929" s="1"/>
      <c r="AK1929" s="1"/>
      <c r="AL1929" s="1"/>
      <c r="AM1929" s="1"/>
      <c r="AN1929" s="1"/>
      <c r="AO1929" s="1"/>
      <c r="AP1929" s="1"/>
      <c r="AQ1929" s="1"/>
      <c r="AR1929" s="1"/>
      <c r="AS1929" s="14"/>
      <c r="AT1929" s="1"/>
      <c r="AU1929" s="1"/>
    </row>
    <row r="1930" spans="32:47" x14ac:dyDescent="0.3">
      <c r="AF1930" s="1"/>
      <c r="AG1930" s="1"/>
      <c r="AH1930" s="1"/>
      <c r="AI1930" s="1"/>
      <c r="AJ1930" s="1"/>
      <c r="AK1930" s="1"/>
      <c r="AL1930" s="1"/>
      <c r="AM1930" s="1"/>
      <c r="AN1930" s="1"/>
      <c r="AO1930" s="1"/>
      <c r="AP1930" s="1"/>
      <c r="AQ1930" s="1"/>
      <c r="AR1930" s="1"/>
      <c r="AS1930" s="14"/>
      <c r="AT1930" s="1"/>
      <c r="AU1930" s="1"/>
    </row>
    <row r="1931" spans="32:47" x14ac:dyDescent="0.3">
      <c r="AF1931" s="1"/>
      <c r="AG1931" s="1"/>
      <c r="AH1931" s="1"/>
      <c r="AI1931" s="1"/>
      <c r="AJ1931" s="1"/>
      <c r="AK1931" s="1"/>
      <c r="AL1931" s="1"/>
      <c r="AM1931" s="1"/>
      <c r="AN1931" s="1"/>
      <c r="AO1931" s="1"/>
      <c r="AP1931" s="1"/>
      <c r="AQ1931" s="1"/>
      <c r="AR1931" s="1"/>
      <c r="AS1931" s="14"/>
      <c r="AT1931" s="1"/>
      <c r="AU1931" s="1"/>
    </row>
    <row r="1932" spans="32:47" x14ac:dyDescent="0.3">
      <c r="AF1932" s="1"/>
      <c r="AG1932" s="1"/>
      <c r="AH1932" s="1"/>
      <c r="AI1932" s="1"/>
      <c r="AJ1932" s="1"/>
      <c r="AK1932" s="1"/>
      <c r="AL1932" s="1"/>
      <c r="AM1932" s="1"/>
      <c r="AN1932" s="1"/>
      <c r="AO1932" s="1"/>
      <c r="AP1932" s="1"/>
      <c r="AQ1932" s="1"/>
      <c r="AR1932" s="1"/>
      <c r="AS1932" s="14"/>
      <c r="AT1932" s="1"/>
      <c r="AU1932" s="1"/>
    </row>
    <row r="1933" spans="32:47" x14ac:dyDescent="0.3">
      <c r="AF1933" s="1"/>
      <c r="AG1933" s="1"/>
      <c r="AH1933" s="1"/>
      <c r="AI1933" s="1"/>
      <c r="AJ1933" s="1"/>
      <c r="AK1933" s="1"/>
      <c r="AL1933" s="1"/>
      <c r="AM1933" s="1"/>
      <c r="AN1933" s="1"/>
      <c r="AO1933" s="1"/>
      <c r="AP1933" s="1"/>
      <c r="AQ1933" s="1"/>
      <c r="AR1933" s="1"/>
      <c r="AS1933" s="14"/>
      <c r="AT1933" s="1"/>
      <c r="AU1933" s="1"/>
    </row>
    <row r="1934" spans="32:47" x14ac:dyDescent="0.3">
      <c r="AF1934" s="1"/>
      <c r="AG1934" s="1"/>
      <c r="AH1934" s="1"/>
      <c r="AI1934" s="1"/>
      <c r="AJ1934" s="1"/>
      <c r="AK1934" s="1"/>
      <c r="AL1934" s="1"/>
      <c r="AM1934" s="1"/>
      <c r="AN1934" s="1"/>
      <c r="AO1934" s="1"/>
      <c r="AP1934" s="1"/>
      <c r="AQ1934" s="1"/>
      <c r="AR1934" s="1"/>
      <c r="AS1934" s="14"/>
      <c r="AT1934" s="1"/>
      <c r="AU1934" s="1"/>
    </row>
    <row r="1935" spans="32:47" x14ac:dyDescent="0.3">
      <c r="AF1935" s="1"/>
      <c r="AG1935" s="1"/>
      <c r="AH1935" s="1"/>
      <c r="AI1935" s="1"/>
      <c r="AJ1935" s="1"/>
      <c r="AK1935" s="1"/>
      <c r="AL1935" s="1"/>
      <c r="AM1935" s="1"/>
      <c r="AN1935" s="1"/>
      <c r="AO1935" s="1"/>
      <c r="AP1935" s="1"/>
      <c r="AQ1935" s="1"/>
      <c r="AR1935" s="1"/>
      <c r="AS1935" s="14"/>
      <c r="AT1935" s="1"/>
      <c r="AU1935" s="1"/>
    </row>
    <row r="1936" spans="32:47" x14ac:dyDescent="0.3">
      <c r="AF1936" s="1"/>
      <c r="AG1936" s="1"/>
      <c r="AH1936" s="1"/>
      <c r="AI1936" s="1"/>
      <c r="AJ1936" s="1"/>
      <c r="AK1936" s="1"/>
      <c r="AL1936" s="1"/>
      <c r="AM1936" s="1"/>
      <c r="AN1936" s="1"/>
      <c r="AO1936" s="1"/>
      <c r="AP1936" s="1"/>
      <c r="AQ1936" s="1"/>
      <c r="AR1936" s="1"/>
      <c r="AS1936" s="14"/>
      <c r="AT1936" s="1"/>
      <c r="AU1936" s="1"/>
    </row>
    <row r="1937" spans="32:47" x14ac:dyDescent="0.3">
      <c r="AF1937" s="1"/>
      <c r="AG1937" s="1"/>
      <c r="AH1937" s="1"/>
      <c r="AI1937" s="1"/>
      <c r="AJ1937" s="1"/>
      <c r="AK1937" s="1"/>
      <c r="AL1937" s="1"/>
      <c r="AM1937" s="1"/>
      <c r="AN1937" s="1"/>
      <c r="AO1937" s="1"/>
      <c r="AP1937" s="1"/>
      <c r="AQ1937" s="1"/>
      <c r="AR1937" s="1"/>
      <c r="AS1937" s="14"/>
      <c r="AT1937" s="1"/>
      <c r="AU1937" s="1"/>
    </row>
    <row r="1938" spans="32:47" x14ac:dyDescent="0.3">
      <c r="AF1938" s="1"/>
      <c r="AG1938" s="1"/>
      <c r="AH1938" s="1"/>
      <c r="AI1938" s="1"/>
      <c r="AJ1938" s="1"/>
      <c r="AK1938" s="1"/>
      <c r="AL1938" s="1"/>
      <c r="AM1938" s="1"/>
      <c r="AN1938" s="1"/>
      <c r="AO1938" s="1"/>
      <c r="AP1938" s="1"/>
      <c r="AQ1938" s="1"/>
      <c r="AR1938" s="1"/>
      <c r="AS1938" s="14"/>
      <c r="AT1938" s="1"/>
      <c r="AU1938" s="1"/>
    </row>
    <row r="1939" spans="32:47" x14ac:dyDescent="0.3">
      <c r="AF1939" s="1"/>
      <c r="AG1939" s="1"/>
      <c r="AH1939" s="1"/>
      <c r="AI1939" s="1"/>
      <c r="AJ1939" s="1"/>
      <c r="AK1939" s="1"/>
      <c r="AL1939" s="1"/>
      <c r="AM1939" s="1"/>
      <c r="AN1939" s="1"/>
      <c r="AO1939" s="1"/>
      <c r="AP1939" s="1"/>
      <c r="AQ1939" s="1"/>
      <c r="AR1939" s="1"/>
      <c r="AS1939" s="14"/>
      <c r="AT1939" s="1"/>
      <c r="AU1939" s="1"/>
    </row>
    <row r="1940" spans="32:47" x14ac:dyDescent="0.3">
      <c r="AF1940" s="1"/>
      <c r="AG1940" s="1"/>
      <c r="AH1940" s="1"/>
      <c r="AI1940" s="1"/>
      <c r="AJ1940" s="1"/>
      <c r="AK1940" s="1"/>
      <c r="AL1940" s="1"/>
      <c r="AM1940" s="1"/>
      <c r="AN1940" s="1"/>
      <c r="AO1940" s="1"/>
      <c r="AP1940" s="1"/>
      <c r="AQ1940" s="1"/>
      <c r="AR1940" s="1"/>
      <c r="AS1940" s="14"/>
      <c r="AT1940" s="1"/>
      <c r="AU1940" s="1"/>
    </row>
    <row r="1941" spans="32:47" x14ac:dyDescent="0.3">
      <c r="AF1941" s="1"/>
      <c r="AG1941" s="1"/>
      <c r="AH1941" s="1"/>
      <c r="AI1941" s="1"/>
      <c r="AJ1941" s="1"/>
      <c r="AK1941" s="1"/>
      <c r="AL1941" s="1"/>
      <c r="AM1941" s="1"/>
      <c r="AN1941" s="1"/>
      <c r="AO1941" s="1"/>
      <c r="AP1941" s="1"/>
      <c r="AQ1941" s="1"/>
      <c r="AR1941" s="1"/>
      <c r="AS1941" s="14"/>
      <c r="AT1941" s="1"/>
      <c r="AU1941" s="1"/>
    </row>
    <row r="1942" spans="32:47" x14ac:dyDescent="0.3">
      <c r="AF1942" s="1"/>
      <c r="AG1942" s="1"/>
      <c r="AH1942" s="1"/>
      <c r="AI1942" s="1"/>
      <c r="AJ1942" s="1"/>
      <c r="AK1942" s="1"/>
      <c r="AL1942" s="1"/>
      <c r="AM1942" s="1"/>
      <c r="AN1942" s="1"/>
      <c r="AO1942" s="1"/>
      <c r="AP1942" s="1"/>
      <c r="AQ1942" s="1"/>
      <c r="AR1942" s="1"/>
      <c r="AS1942" s="14"/>
      <c r="AT1942" s="1"/>
      <c r="AU1942" s="1"/>
    </row>
    <row r="1943" spans="32:47" x14ac:dyDescent="0.3">
      <c r="AF1943" s="1"/>
      <c r="AG1943" s="1"/>
      <c r="AH1943" s="1"/>
      <c r="AI1943" s="1"/>
      <c r="AJ1943" s="1"/>
      <c r="AK1943" s="1"/>
      <c r="AL1943" s="1"/>
      <c r="AM1943" s="1"/>
      <c r="AN1943" s="1"/>
      <c r="AO1943" s="1"/>
      <c r="AP1943" s="1"/>
      <c r="AQ1943" s="1"/>
      <c r="AR1943" s="1"/>
      <c r="AS1943" s="14"/>
      <c r="AT1943" s="1"/>
      <c r="AU1943" s="1"/>
    </row>
    <row r="1944" spans="32:47" x14ac:dyDescent="0.3">
      <c r="AF1944" s="1"/>
      <c r="AG1944" s="1"/>
      <c r="AH1944" s="1"/>
      <c r="AI1944" s="1"/>
      <c r="AJ1944" s="1"/>
      <c r="AK1944" s="1"/>
      <c r="AL1944" s="1"/>
      <c r="AM1944" s="1"/>
      <c r="AN1944" s="1"/>
      <c r="AO1944" s="1"/>
      <c r="AP1944" s="1"/>
      <c r="AQ1944" s="1"/>
      <c r="AR1944" s="1"/>
      <c r="AS1944" s="14"/>
      <c r="AT1944" s="1"/>
      <c r="AU1944" s="1"/>
    </row>
    <row r="1945" spans="32:47" x14ac:dyDescent="0.3">
      <c r="AF1945" s="1"/>
      <c r="AG1945" s="1"/>
      <c r="AH1945" s="1"/>
      <c r="AI1945" s="1"/>
      <c r="AJ1945" s="1"/>
      <c r="AK1945" s="1"/>
      <c r="AL1945" s="1"/>
      <c r="AM1945" s="1"/>
      <c r="AN1945" s="1"/>
      <c r="AO1945" s="1"/>
      <c r="AP1945" s="1"/>
      <c r="AQ1945" s="1"/>
      <c r="AR1945" s="1"/>
      <c r="AS1945" s="14"/>
      <c r="AT1945" s="1"/>
      <c r="AU1945" s="1"/>
    </row>
    <row r="1946" spans="32:47" x14ac:dyDescent="0.3">
      <c r="AF1946" s="1"/>
      <c r="AG1946" s="1"/>
      <c r="AH1946" s="1"/>
      <c r="AI1946" s="1"/>
      <c r="AJ1946" s="1"/>
      <c r="AK1946" s="1"/>
      <c r="AL1946" s="1"/>
      <c r="AM1946" s="1"/>
      <c r="AN1946" s="1"/>
      <c r="AO1946" s="1"/>
      <c r="AP1946" s="1"/>
      <c r="AQ1946" s="1"/>
      <c r="AR1946" s="1"/>
      <c r="AS1946" s="14"/>
      <c r="AT1946" s="1"/>
      <c r="AU1946" s="1"/>
    </row>
    <row r="1947" spans="32:47" x14ac:dyDescent="0.3">
      <c r="AF1947" s="1"/>
      <c r="AG1947" s="1"/>
      <c r="AH1947" s="1"/>
      <c r="AI1947" s="1"/>
      <c r="AJ1947" s="1"/>
      <c r="AK1947" s="1"/>
      <c r="AL1947" s="1"/>
      <c r="AM1947" s="1"/>
      <c r="AN1947" s="1"/>
      <c r="AO1947" s="1"/>
      <c r="AP1947" s="1"/>
      <c r="AQ1947" s="1"/>
      <c r="AR1947" s="1"/>
      <c r="AS1947" s="14"/>
      <c r="AT1947" s="1"/>
      <c r="AU1947" s="1"/>
    </row>
    <row r="1948" spans="32:47" x14ac:dyDescent="0.3">
      <c r="AF1948" s="1"/>
      <c r="AG1948" s="1"/>
      <c r="AH1948" s="1"/>
      <c r="AI1948" s="1"/>
      <c r="AJ1948" s="1"/>
      <c r="AK1948" s="1"/>
      <c r="AL1948" s="1"/>
      <c r="AM1948" s="1"/>
      <c r="AN1948" s="1"/>
      <c r="AO1948" s="1"/>
      <c r="AP1948" s="1"/>
      <c r="AQ1948" s="1"/>
      <c r="AR1948" s="1"/>
      <c r="AS1948" s="14"/>
      <c r="AT1948" s="1"/>
      <c r="AU1948" s="1"/>
    </row>
    <row r="1949" spans="32:47" x14ac:dyDescent="0.3">
      <c r="AF1949" s="1"/>
      <c r="AG1949" s="1"/>
      <c r="AH1949" s="1"/>
      <c r="AI1949" s="1"/>
      <c r="AJ1949" s="1"/>
      <c r="AK1949" s="1"/>
      <c r="AL1949" s="1"/>
      <c r="AM1949" s="1"/>
      <c r="AN1949" s="1"/>
      <c r="AO1949" s="1"/>
      <c r="AP1949" s="1"/>
      <c r="AQ1949" s="1"/>
      <c r="AR1949" s="1"/>
      <c r="AS1949" s="14"/>
      <c r="AT1949" s="1"/>
      <c r="AU1949" s="1"/>
    </row>
    <row r="1950" spans="32:47" x14ac:dyDescent="0.3">
      <c r="AF1950" s="1"/>
      <c r="AG1950" s="1"/>
      <c r="AH1950" s="1"/>
      <c r="AI1950" s="1"/>
      <c r="AJ1950" s="1"/>
      <c r="AK1950" s="1"/>
      <c r="AL1950" s="1"/>
      <c r="AM1950" s="1"/>
      <c r="AN1950" s="1"/>
      <c r="AO1950" s="1"/>
      <c r="AP1950" s="1"/>
      <c r="AQ1950" s="1"/>
      <c r="AR1950" s="1"/>
      <c r="AS1950" s="14"/>
      <c r="AT1950" s="1"/>
      <c r="AU1950" s="1"/>
    </row>
    <row r="1951" spans="32:47" x14ac:dyDescent="0.3">
      <c r="AF1951" s="1"/>
      <c r="AG1951" s="1"/>
      <c r="AH1951" s="1"/>
      <c r="AI1951" s="1"/>
      <c r="AJ1951" s="1"/>
      <c r="AK1951" s="1"/>
      <c r="AL1951" s="1"/>
      <c r="AM1951" s="1"/>
      <c r="AN1951" s="1"/>
      <c r="AO1951" s="1"/>
      <c r="AP1951" s="1"/>
      <c r="AQ1951" s="1"/>
      <c r="AR1951" s="1"/>
      <c r="AS1951" s="14"/>
      <c r="AT1951" s="1"/>
      <c r="AU1951" s="1"/>
    </row>
    <row r="1952" spans="32:47" x14ac:dyDescent="0.3">
      <c r="AF1952" s="1"/>
      <c r="AG1952" s="1"/>
      <c r="AH1952" s="1"/>
      <c r="AI1952" s="1"/>
      <c r="AJ1952" s="1"/>
      <c r="AK1952" s="1"/>
      <c r="AL1952" s="1"/>
      <c r="AM1952" s="1"/>
      <c r="AN1952" s="1"/>
      <c r="AO1952" s="1"/>
      <c r="AP1952" s="1"/>
      <c r="AQ1952" s="1"/>
      <c r="AR1952" s="1"/>
      <c r="AS1952" s="14"/>
      <c r="AT1952" s="1"/>
      <c r="AU1952" s="1"/>
    </row>
    <row r="1953" spans="32:47" x14ac:dyDescent="0.3">
      <c r="AF1953" s="1"/>
      <c r="AG1953" s="1"/>
      <c r="AH1953" s="1"/>
      <c r="AI1953" s="1"/>
      <c r="AJ1953" s="1"/>
      <c r="AK1953" s="1"/>
      <c r="AL1953" s="1"/>
      <c r="AM1953" s="1"/>
      <c r="AN1953" s="1"/>
      <c r="AO1953" s="1"/>
      <c r="AP1953" s="1"/>
      <c r="AQ1953" s="1"/>
      <c r="AR1953" s="1"/>
      <c r="AS1953" s="14"/>
      <c r="AT1953" s="1"/>
      <c r="AU1953" s="1"/>
    </row>
    <row r="1954" spans="32:47" x14ac:dyDescent="0.3">
      <c r="AF1954" s="1"/>
      <c r="AG1954" s="1"/>
      <c r="AH1954" s="1"/>
      <c r="AI1954" s="1"/>
      <c r="AJ1954" s="1"/>
      <c r="AK1954" s="1"/>
      <c r="AL1954" s="1"/>
      <c r="AM1954" s="1"/>
      <c r="AN1954" s="1"/>
      <c r="AO1954" s="1"/>
      <c r="AP1954" s="1"/>
      <c r="AQ1954" s="1"/>
      <c r="AR1954" s="1"/>
      <c r="AS1954" s="14"/>
      <c r="AT1954" s="1"/>
      <c r="AU1954" s="1"/>
    </row>
    <row r="1955" spans="32:47" x14ac:dyDescent="0.3">
      <c r="AF1955" s="1"/>
      <c r="AG1955" s="1"/>
      <c r="AH1955" s="1"/>
      <c r="AI1955" s="1"/>
      <c r="AJ1955" s="1"/>
      <c r="AK1955" s="1"/>
      <c r="AL1955" s="1"/>
      <c r="AM1955" s="1"/>
      <c r="AN1955" s="1"/>
      <c r="AO1955" s="1"/>
      <c r="AP1955" s="1"/>
      <c r="AQ1955" s="1"/>
      <c r="AR1955" s="1"/>
      <c r="AS1955" s="14"/>
      <c r="AT1955" s="1"/>
      <c r="AU1955" s="1"/>
    </row>
    <row r="1956" spans="32:47" x14ac:dyDescent="0.3">
      <c r="AF1956" s="1"/>
      <c r="AG1956" s="1"/>
      <c r="AH1956" s="1"/>
      <c r="AI1956" s="1"/>
      <c r="AJ1956" s="1"/>
      <c r="AK1956" s="1"/>
      <c r="AL1956" s="1"/>
      <c r="AM1956" s="1"/>
      <c r="AN1956" s="1"/>
      <c r="AO1956" s="1"/>
      <c r="AP1956" s="1"/>
      <c r="AQ1956" s="1"/>
      <c r="AR1956" s="1"/>
      <c r="AS1956" s="14"/>
      <c r="AT1956" s="1"/>
      <c r="AU1956" s="1"/>
    </row>
    <row r="1957" spans="32:47" x14ac:dyDescent="0.3">
      <c r="AF1957" s="1"/>
      <c r="AG1957" s="1"/>
      <c r="AH1957" s="1"/>
      <c r="AI1957" s="1"/>
      <c r="AJ1957" s="1"/>
      <c r="AK1957" s="1"/>
      <c r="AL1957" s="1"/>
      <c r="AM1957" s="1"/>
      <c r="AN1957" s="1"/>
      <c r="AO1957" s="1"/>
      <c r="AP1957" s="1"/>
      <c r="AQ1957" s="1"/>
      <c r="AR1957" s="1"/>
      <c r="AS1957" s="14"/>
      <c r="AT1957" s="1"/>
      <c r="AU1957" s="1"/>
    </row>
    <row r="1958" spans="32:47" x14ac:dyDescent="0.3">
      <c r="AF1958" s="1"/>
      <c r="AG1958" s="1"/>
      <c r="AH1958" s="1"/>
      <c r="AI1958" s="1"/>
      <c r="AJ1958" s="1"/>
      <c r="AK1958" s="1"/>
      <c r="AL1958" s="1"/>
      <c r="AM1958" s="1"/>
      <c r="AN1958" s="1"/>
      <c r="AO1958" s="1"/>
      <c r="AP1958" s="1"/>
      <c r="AQ1958" s="1"/>
      <c r="AR1958" s="1"/>
      <c r="AS1958" s="14"/>
      <c r="AT1958" s="1"/>
      <c r="AU1958" s="1"/>
    </row>
    <row r="1959" spans="32:47" x14ac:dyDescent="0.3">
      <c r="AF1959" s="1"/>
      <c r="AG1959" s="1"/>
      <c r="AH1959" s="1"/>
      <c r="AI1959" s="1"/>
      <c r="AJ1959" s="1"/>
      <c r="AK1959" s="1"/>
      <c r="AL1959" s="1"/>
      <c r="AM1959" s="1"/>
      <c r="AN1959" s="1"/>
      <c r="AO1959" s="1"/>
      <c r="AP1959" s="1"/>
      <c r="AQ1959" s="1"/>
      <c r="AR1959" s="1"/>
      <c r="AS1959" s="14"/>
      <c r="AT1959" s="1"/>
      <c r="AU1959" s="1"/>
    </row>
    <row r="1960" spans="32:47" x14ac:dyDescent="0.3">
      <c r="AF1960" s="1"/>
      <c r="AG1960" s="1"/>
      <c r="AH1960" s="1"/>
      <c r="AI1960" s="1"/>
      <c r="AJ1960" s="1"/>
      <c r="AK1960" s="1"/>
      <c r="AL1960" s="1"/>
      <c r="AM1960" s="1"/>
      <c r="AN1960" s="1"/>
      <c r="AO1960" s="1"/>
      <c r="AP1960" s="1"/>
      <c r="AQ1960" s="1"/>
      <c r="AR1960" s="1"/>
      <c r="AS1960" s="14"/>
      <c r="AT1960" s="1"/>
      <c r="AU1960" s="1"/>
    </row>
    <row r="1961" spans="32:47" x14ac:dyDescent="0.3">
      <c r="AF1961" s="1"/>
      <c r="AG1961" s="1"/>
      <c r="AH1961" s="1"/>
      <c r="AI1961" s="1"/>
      <c r="AJ1961" s="1"/>
      <c r="AK1961" s="1"/>
      <c r="AL1961" s="1"/>
      <c r="AM1961" s="1"/>
      <c r="AN1961" s="1"/>
      <c r="AO1961" s="1"/>
      <c r="AP1961" s="1"/>
      <c r="AQ1961" s="1"/>
      <c r="AR1961" s="1"/>
      <c r="AS1961" s="14"/>
      <c r="AT1961" s="1"/>
      <c r="AU1961" s="1"/>
    </row>
    <row r="1962" spans="32:47" x14ac:dyDescent="0.3">
      <c r="AF1962" s="1"/>
      <c r="AG1962" s="1"/>
      <c r="AH1962" s="1"/>
      <c r="AI1962" s="1"/>
      <c r="AJ1962" s="1"/>
      <c r="AK1962" s="1"/>
      <c r="AL1962" s="1"/>
      <c r="AM1962" s="1"/>
      <c r="AN1962" s="1"/>
      <c r="AO1962" s="1"/>
      <c r="AP1962" s="1"/>
      <c r="AQ1962" s="1"/>
      <c r="AR1962" s="1"/>
      <c r="AS1962" s="14"/>
      <c r="AT1962" s="1"/>
      <c r="AU1962" s="1"/>
    </row>
    <row r="1963" spans="32:47" x14ac:dyDescent="0.3">
      <c r="AF1963" s="1"/>
      <c r="AG1963" s="1"/>
      <c r="AH1963" s="1"/>
      <c r="AI1963" s="1"/>
      <c r="AJ1963" s="1"/>
      <c r="AK1963" s="1"/>
      <c r="AL1963" s="1"/>
      <c r="AM1963" s="1"/>
      <c r="AN1963" s="1"/>
      <c r="AO1963" s="1"/>
      <c r="AP1963" s="1"/>
      <c r="AQ1963" s="1"/>
      <c r="AR1963" s="1"/>
      <c r="AS1963" s="14"/>
      <c r="AT1963" s="1"/>
      <c r="AU1963" s="1"/>
    </row>
    <row r="1964" spans="32:47" x14ac:dyDescent="0.3">
      <c r="AF1964" s="1"/>
      <c r="AG1964" s="1"/>
      <c r="AH1964" s="1"/>
      <c r="AI1964" s="1"/>
      <c r="AJ1964" s="1"/>
      <c r="AK1964" s="1"/>
      <c r="AL1964" s="1"/>
      <c r="AM1964" s="1"/>
      <c r="AN1964" s="1"/>
      <c r="AO1964" s="1"/>
      <c r="AP1964" s="1"/>
      <c r="AQ1964" s="1"/>
      <c r="AR1964" s="1"/>
      <c r="AS1964" s="14"/>
      <c r="AT1964" s="1"/>
      <c r="AU1964" s="1"/>
    </row>
    <row r="1965" spans="32:47" x14ac:dyDescent="0.3">
      <c r="AF1965" s="1"/>
      <c r="AG1965" s="1"/>
      <c r="AH1965" s="1"/>
      <c r="AI1965" s="1"/>
      <c r="AJ1965" s="1"/>
      <c r="AK1965" s="1"/>
      <c r="AL1965" s="1"/>
      <c r="AM1965" s="1"/>
      <c r="AN1965" s="1"/>
      <c r="AO1965" s="1"/>
      <c r="AP1965" s="1"/>
      <c r="AQ1965" s="1"/>
      <c r="AR1965" s="1"/>
      <c r="AS1965" s="14"/>
      <c r="AT1965" s="1"/>
      <c r="AU1965" s="1"/>
    </row>
    <row r="1966" spans="32:47" x14ac:dyDescent="0.3">
      <c r="AF1966" s="1"/>
      <c r="AG1966" s="1"/>
      <c r="AH1966" s="1"/>
      <c r="AI1966" s="1"/>
      <c r="AJ1966" s="1"/>
      <c r="AK1966" s="1"/>
      <c r="AL1966" s="1"/>
      <c r="AM1966" s="1"/>
      <c r="AN1966" s="1"/>
      <c r="AO1966" s="1"/>
      <c r="AP1966" s="1"/>
      <c r="AQ1966" s="1"/>
      <c r="AR1966" s="1"/>
      <c r="AS1966" s="14"/>
      <c r="AT1966" s="1"/>
      <c r="AU1966" s="1"/>
    </row>
    <row r="1967" spans="32:47" x14ac:dyDescent="0.3">
      <c r="AF1967" s="1"/>
      <c r="AG1967" s="1"/>
      <c r="AH1967" s="1"/>
      <c r="AI1967" s="1"/>
      <c r="AJ1967" s="1"/>
      <c r="AK1967" s="1"/>
      <c r="AL1967" s="1"/>
      <c r="AM1967" s="1"/>
      <c r="AN1967" s="1"/>
      <c r="AO1967" s="1"/>
      <c r="AP1967" s="1"/>
      <c r="AQ1967" s="1"/>
      <c r="AR1967" s="1"/>
      <c r="AS1967" s="14"/>
      <c r="AT1967" s="1"/>
      <c r="AU1967" s="1"/>
    </row>
    <row r="1968" spans="32:47" x14ac:dyDescent="0.3">
      <c r="AF1968" s="1"/>
      <c r="AG1968" s="1"/>
      <c r="AH1968" s="1"/>
      <c r="AI1968" s="1"/>
      <c r="AJ1968" s="1"/>
      <c r="AK1968" s="1"/>
      <c r="AL1968" s="1"/>
      <c r="AM1968" s="1"/>
      <c r="AN1968" s="1"/>
      <c r="AO1968" s="1"/>
      <c r="AP1968" s="1"/>
      <c r="AQ1968" s="1"/>
      <c r="AR1968" s="1"/>
      <c r="AS1968" s="14"/>
      <c r="AT1968" s="1"/>
      <c r="AU1968" s="1"/>
    </row>
    <row r="1969" spans="32:47" x14ac:dyDescent="0.3">
      <c r="AF1969" s="1"/>
      <c r="AG1969" s="1"/>
      <c r="AH1969" s="1"/>
      <c r="AI1969" s="1"/>
      <c r="AJ1969" s="1"/>
      <c r="AK1969" s="1"/>
      <c r="AL1969" s="1"/>
      <c r="AM1969" s="1"/>
      <c r="AN1969" s="1"/>
      <c r="AO1969" s="1"/>
      <c r="AP1969" s="1"/>
      <c r="AQ1969" s="1"/>
      <c r="AR1969" s="1"/>
      <c r="AS1969" s="14"/>
      <c r="AT1969" s="1"/>
      <c r="AU1969" s="1"/>
    </row>
    <row r="1970" spans="32:47" x14ac:dyDescent="0.3">
      <c r="AF1970" s="1"/>
      <c r="AG1970" s="1"/>
      <c r="AH1970" s="1"/>
      <c r="AI1970" s="1"/>
      <c r="AJ1970" s="1"/>
      <c r="AK1970" s="1"/>
      <c r="AL1970" s="1"/>
      <c r="AM1970" s="1"/>
      <c r="AN1970" s="1"/>
      <c r="AO1970" s="1"/>
      <c r="AP1970" s="1"/>
      <c r="AQ1970" s="1"/>
      <c r="AR1970" s="1"/>
      <c r="AS1970" s="14"/>
      <c r="AT1970" s="1"/>
      <c r="AU1970" s="1"/>
    </row>
    <row r="1971" spans="32:47" x14ac:dyDescent="0.3">
      <c r="AF1971" s="1"/>
      <c r="AG1971" s="1"/>
      <c r="AH1971" s="1"/>
      <c r="AI1971" s="1"/>
      <c r="AJ1971" s="1"/>
      <c r="AK1971" s="1"/>
      <c r="AL1971" s="1"/>
      <c r="AM1971" s="1"/>
      <c r="AN1971" s="1"/>
      <c r="AO1971" s="1"/>
      <c r="AP1971" s="1"/>
      <c r="AQ1971" s="1"/>
      <c r="AR1971" s="1"/>
      <c r="AS1971" s="14"/>
      <c r="AT1971" s="1"/>
      <c r="AU1971" s="1"/>
    </row>
    <row r="1972" spans="32:47" x14ac:dyDescent="0.3">
      <c r="AF1972" s="1"/>
      <c r="AG1972" s="1"/>
      <c r="AH1972" s="1"/>
      <c r="AI1972" s="1"/>
      <c r="AJ1972" s="1"/>
      <c r="AK1972" s="1"/>
      <c r="AL1972" s="1"/>
      <c r="AM1972" s="1"/>
      <c r="AN1972" s="1"/>
      <c r="AO1972" s="1"/>
      <c r="AP1972" s="1"/>
      <c r="AQ1972" s="1"/>
      <c r="AR1972" s="1"/>
      <c r="AS1972" s="14"/>
      <c r="AT1972" s="1"/>
      <c r="AU1972" s="1"/>
    </row>
    <row r="1973" spans="32:47" x14ac:dyDescent="0.3">
      <c r="AF1973" s="1"/>
      <c r="AG1973" s="1"/>
      <c r="AH1973" s="1"/>
      <c r="AI1973" s="1"/>
      <c r="AJ1973" s="1"/>
      <c r="AK1973" s="1"/>
      <c r="AL1973" s="1"/>
      <c r="AM1973" s="1"/>
      <c r="AN1973" s="1"/>
      <c r="AO1973" s="1"/>
      <c r="AP1973" s="1"/>
      <c r="AQ1973" s="1"/>
      <c r="AR1973" s="1"/>
      <c r="AS1973" s="14"/>
      <c r="AT1973" s="1"/>
      <c r="AU1973" s="1"/>
    </row>
    <row r="1974" spans="32:47" x14ac:dyDescent="0.3">
      <c r="AF1974" s="1"/>
      <c r="AG1974" s="1"/>
      <c r="AH1974" s="1"/>
      <c r="AI1974" s="1"/>
      <c r="AJ1974" s="1"/>
      <c r="AK1974" s="1"/>
      <c r="AL1974" s="1"/>
      <c r="AM1974" s="1"/>
      <c r="AN1974" s="1"/>
      <c r="AO1974" s="1"/>
      <c r="AP1974" s="1"/>
      <c r="AQ1974" s="1"/>
      <c r="AR1974" s="1"/>
      <c r="AS1974" s="14"/>
      <c r="AT1974" s="1"/>
      <c r="AU1974" s="1"/>
    </row>
    <row r="1975" spans="32:47" x14ac:dyDescent="0.3">
      <c r="AF1975" s="1"/>
      <c r="AG1975" s="1"/>
      <c r="AH1975" s="1"/>
      <c r="AI1975" s="1"/>
      <c r="AJ1975" s="1"/>
      <c r="AK1975" s="1"/>
      <c r="AL1975" s="1"/>
      <c r="AM1975" s="1"/>
      <c r="AN1975" s="1"/>
      <c r="AO1975" s="1"/>
      <c r="AP1975" s="1"/>
      <c r="AQ1975" s="1"/>
      <c r="AR1975" s="1"/>
      <c r="AS1975" s="14"/>
      <c r="AT1975" s="1"/>
      <c r="AU1975" s="1"/>
    </row>
    <row r="1976" spans="32:47" x14ac:dyDescent="0.3">
      <c r="AF1976" s="1"/>
      <c r="AG1976" s="1"/>
      <c r="AH1976" s="1"/>
      <c r="AI1976" s="1"/>
      <c r="AJ1976" s="1"/>
      <c r="AK1976" s="1"/>
      <c r="AL1976" s="1"/>
      <c r="AM1976" s="1"/>
      <c r="AN1976" s="1"/>
      <c r="AO1976" s="1"/>
      <c r="AP1976" s="1"/>
      <c r="AQ1976" s="1"/>
      <c r="AR1976" s="1"/>
      <c r="AS1976" s="14"/>
      <c r="AT1976" s="1"/>
      <c r="AU1976" s="1"/>
    </row>
    <row r="1977" spans="32:47" x14ac:dyDescent="0.3">
      <c r="AF1977" s="1"/>
      <c r="AG1977" s="1"/>
      <c r="AH1977" s="1"/>
      <c r="AI1977" s="1"/>
      <c r="AJ1977" s="1"/>
      <c r="AK1977" s="1"/>
      <c r="AL1977" s="1"/>
      <c r="AM1977" s="1"/>
      <c r="AN1977" s="1"/>
      <c r="AO1977" s="1"/>
      <c r="AP1977" s="1"/>
      <c r="AQ1977" s="1"/>
      <c r="AR1977" s="1"/>
      <c r="AS1977" s="14"/>
      <c r="AT1977" s="1"/>
      <c r="AU1977" s="1"/>
    </row>
    <row r="1978" spans="32:47" x14ac:dyDescent="0.3">
      <c r="AF1978" s="1"/>
      <c r="AG1978" s="1"/>
      <c r="AH1978" s="1"/>
      <c r="AI1978" s="1"/>
      <c r="AJ1978" s="1"/>
      <c r="AK1978" s="1"/>
      <c r="AL1978" s="1"/>
      <c r="AM1978" s="1"/>
      <c r="AN1978" s="1"/>
      <c r="AO1978" s="1"/>
      <c r="AP1978" s="1"/>
      <c r="AQ1978" s="1"/>
      <c r="AR1978" s="1"/>
      <c r="AS1978" s="14"/>
      <c r="AT1978" s="1"/>
      <c r="AU1978" s="1"/>
    </row>
    <row r="1979" spans="32:47" x14ac:dyDescent="0.3">
      <c r="AF1979" s="1"/>
      <c r="AG1979" s="1"/>
      <c r="AH1979" s="1"/>
      <c r="AI1979" s="1"/>
      <c r="AJ1979" s="1"/>
      <c r="AK1979" s="1"/>
      <c r="AL1979" s="1"/>
      <c r="AM1979" s="1"/>
      <c r="AN1979" s="1"/>
      <c r="AO1979" s="1"/>
      <c r="AP1979" s="1"/>
      <c r="AQ1979" s="1"/>
      <c r="AR1979" s="1"/>
      <c r="AS1979" s="14"/>
      <c r="AT1979" s="1"/>
      <c r="AU1979" s="1"/>
    </row>
    <row r="1980" spans="32:47" x14ac:dyDescent="0.3">
      <c r="AF1980" s="1"/>
      <c r="AG1980" s="1"/>
      <c r="AH1980" s="1"/>
      <c r="AI1980" s="1"/>
      <c r="AJ1980" s="1"/>
      <c r="AK1980" s="1"/>
      <c r="AL1980" s="1"/>
      <c r="AM1980" s="1"/>
      <c r="AN1980" s="1"/>
      <c r="AO1980" s="1"/>
      <c r="AP1980" s="1"/>
      <c r="AQ1980" s="1"/>
      <c r="AR1980" s="1"/>
      <c r="AS1980" s="14"/>
      <c r="AT1980" s="1"/>
      <c r="AU1980" s="1"/>
    </row>
    <row r="1981" spans="32:47" x14ac:dyDescent="0.3">
      <c r="AF1981" s="1"/>
      <c r="AG1981" s="1"/>
      <c r="AH1981" s="1"/>
      <c r="AI1981" s="1"/>
      <c r="AJ1981" s="1"/>
      <c r="AK1981" s="1"/>
      <c r="AL1981" s="1"/>
      <c r="AM1981" s="1"/>
      <c r="AN1981" s="1"/>
      <c r="AO1981" s="1"/>
      <c r="AP1981" s="1"/>
      <c r="AQ1981" s="1"/>
      <c r="AR1981" s="1"/>
      <c r="AS1981" s="14"/>
      <c r="AT1981" s="1"/>
      <c r="AU1981" s="1"/>
    </row>
    <row r="1982" spans="32:47" x14ac:dyDescent="0.3">
      <c r="AF1982" s="1"/>
      <c r="AG1982" s="1"/>
      <c r="AH1982" s="1"/>
      <c r="AI1982" s="1"/>
      <c r="AJ1982" s="1"/>
      <c r="AK1982" s="1"/>
      <c r="AL1982" s="1"/>
      <c r="AM1982" s="1"/>
      <c r="AN1982" s="1"/>
      <c r="AO1982" s="1"/>
      <c r="AP1982" s="1"/>
      <c r="AQ1982" s="1"/>
      <c r="AR1982" s="1"/>
      <c r="AS1982" s="14"/>
      <c r="AT1982" s="1"/>
      <c r="AU1982" s="1"/>
    </row>
    <row r="1983" spans="32:47" x14ac:dyDescent="0.3">
      <c r="AF1983" s="1"/>
      <c r="AG1983" s="1"/>
      <c r="AH1983" s="1"/>
      <c r="AI1983" s="1"/>
      <c r="AJ1983" s="1"/>
      <c r="AK1983" s="1"/>
      <c r="AL1983" s="1"/>
      <c r="AM1983" s="1"/>
      <c r="AN1983" s="1"/>
      <c r="AO1983" s="1"/>
      <c r="AP1983" s="1"/>
      <c r="AQ1983" s="1"/>
      <c r="AR1983" s="1"/>
      <c r="AS1983" s="14"/>
      <c r="AT1983" s="1"/>
      <c r="AU1983" s="1"/>
    </row>
    <row r="1984" spans="32:47" x14ac:dyDescent="0.3">
      <c r="AF1984" s="1"/>
      <c r="AG1984" s="1"/>
      <c r="AH1984" s="1"/>
      <c r="AI1984" s="1"/>
      <c r="AJ1984" s="1"/>
      <c r="AK1984" s="1"/>
      <c r="AL1984" s="1"/>
      <c r="AM1984" s="1"/>
      <c r="AN1984" s="1"/>
      <c r="AO1984" s="1"/>
      <c r="AP1984" s="1"/>
      <c r="AQ1984" s="1"/>
      <c r="AR1984" s="1"/>
      <c r="AS1984" s="14"/>
      <c r="AT1984" s="1"/>
      <c r="AU1984" s="1"/>
    </row>
    <row r="1985" spans="32:47" x14ac:dyDescent="0.3">
      <c r="AF1985" s="1"/>
      <c r="AG1985" s="1"/>
      <c r="AH1985" s="1"/>
      <c r="AI1985" s="1"/>
      <c r="AJ1985" s="1"/>
      <c r="AK1985" s="1"/>
      <c r="AL1985" s="1"/>
      <c r="AM1985" s="1"/>
      <c r="AN1985" s="1"/>
      <c r="AO1985" s="1"/>
      <c r="AP1985" s="1"/>
      <c r="AQ1985" s="1"/>
      <c r="AR1985" s="1"/>
      <c r="AS1985" s="14"/>
      <c r="AT1985" s="1"/>
      <c r="AU1985" s="1"/>
    </row>
    <row r="1986" spans="32:47" x14ac:dyDescent="0.3">
      <c r="AF1986" s="1"/>
      <c r="AG1986" s="1"/>
      <c r="AH1986" s="1"/>
      <c r="AI1986" s="1"/>
      <c r="AJ1986" s="1"/>
      <c r="AK1986" s="1"/>
      <c r="AL1986" s="1"/>
      <c r="AM1986" s="1"/>
      <c r="AN1986" s="1"/>
      <c r="AO1986" s="1"/>
      <c r="AP1986" s="1"/>
      <c r="AQ1986" s="1"/>
      <c r="AR1986" s="1"/>
      <c r="AS1986" s="14"/>
      <c r="AT1986" s="1"/>
      <c r="AU1986" s="1"/>
    </row>
    <row r="1987" spans="32:47" x14ac:dyDescent="0.3">
      <c r="AF1987" s="1"/>
      <c r="AG1987" s="1"/>
      <c r="AH1987" s="1"/>
      <c r="AI1987" s="1"/>
      <c r="AJ1987" s="1"/>
      <c r="AK1987" s="1"/>
      <c r="AL1987" s="1"/>
      <c r="AM1987" s="1"/>
      <c r="AN1987" s="1"/>
      <c r="AO1987" s="1"/>
      <c r="AP1987" s="1"/>
      <c r="AQ1987" s="1"/>
      <c r="AR1987" s="1"/>
      <c r="AS1987" s="14"/>
      <c r="AT1987" s="1"/>
      <c r="AU1987" s="1"/>
    </row>
    <row r="1988" spans="32:47" x14ac:dyDescent="0.3">
      <c r="AF1988" s="1"/>
      <c r="AG1988" s="1"/>
      <c r="AH1988" s="1"/>
      <c r="AI1988" s="1"/>
      <c r="AJ1988" s="1"/>
      <c r="AK1988" s="1"/>
      <c r="AL1988" s="1"/>
      <c r="AM1988" s="1"/>
      <c r="AN1988" s="1"/>
      <c r="AO1988" s="1"/>
      <c r="AP1988" s="1"/>
      <c r="AQ1988" s="1"/>
      <c r="AR1988" s="1"/>
      <c r="AS1988" s="14"/>
      <c r="AT1988" s="1"/>
      <c r="AU1988" s="1"/>
    </row>
    <row r="1989" spans="32:47" x14ac:dyDescent="0.3">
      <c r="AF1989" s="1"/>
      <c r="AG1989" s="1"/>
      <c r="AH1989" s="1"/>
      <c r="AI1989" s="1"/>
      <c r="AJ1989" s="1"/>
      <c r="AK1989" s="1"/>
      <c r="AL1989" s="1"/>
      <c r="AM1989" s="1"/>
      <c r="AN1989" s="1"/>
      <c r="AO1989" s="1"/>
      <c r="AP1989" s="1"/>
      <c r="AQ1989" s="1"/>
      <c r="AR1989" s="1"/>
      <c r="AS1989" s="14"/>
      <c r="AT1989" s="1"/>
      <c r="AU1989" s="1"/>
    </row>
    <row r="1990" spans="32:47" x14ac:dyDescent="0.3">
      <c r="AF1990" s="1"/>
      <c r="AG1990" s="1"/>
      <c r="AH1990" s="1"/>
      <c r="AI1990" s="1"/>
      <c r="AJ1990" s="1"/>
      <c r="AK1990" s="1"/>
      <c r="AL1990" s="1"/>
      <c r="AM1990" s="1"/>
      <c r="AN1990" s="1"/>
      <c r="AO1990" s="1"/>
      <c r="AP1990" s="1"/>
      <c r="AQ1990" s="1"/>
      <c r="AR1990" s="1"/>
      <c r="AS1990" s="14"/>
      <c r="AT1990" s="1"/>
      <c r="AU1990" s="1"/>
    </row>
    <row r="1991" spans="32:47" x14ac:dyDescent="0.3">
      <c r="AF1991" s="1"/>
      <c r="AG1991" s="1"/>
      <c r="AH1991" s="1"/>
      <c r="AI1991" s="1"/>
      <c r="AJ1991" s="1"/>
      <c r="AK1991" s="1"/>
      <c r="AL1991" s="1"/>
      <c r="AM1991" s="1"/>
      <c r="AN1991" s="1"/>
      <c r="AO1991" s="1"/>
      <c r="AP1991" s="1"/>
      <c r="AQ1991" s="1"/>
      <c r="AR1991" s="1"/>
      <c r="AS1991" s="14"/>
      <c r="AT1991" s="1"/>
      <c r="AU1991" s="1"/>
    </row>
    <row r="1992" spans="32:47" x14ac:dyDescent="0.3">
      <c r="AF1992" s="1"/>
      <c r="AG1992" s="1"/>
      <c r="AH1992" s="1"/>
      <c r="AI1992" s="1"/>
      <c r="AJ1992" s="1"/>
      <c r="AK1992" s="1"/>
      <c r="AL1992" s="1"/>
      <c r="AM1992" s="1"/>
      <c r="AN1992" s="1"/>
      <c r="AO1992" s="1"/>
      <c r="AP1992" s="1"/>
      <c r="AQ1992" s="1"/>
      <c r="AR1992" s="1"/>
      <c r="AS1992" s="14"/>
      <c r="AT1992" s="1"/>
      <c r="AU1992" s="1"/>
    </row>
    <row r="1993" spans="32:47" x14ac:dyDescent="0.3">
      <c r="AF1993" s="1"/>
      <c r="AG1993" s="1"/>
      <c r="AH1993" s="1"/>
      <c r="AI1993" s="1"/>
      <c r="AJ1993" s="1"/>
      <c r="AK1993" s="1"/>
      <c r="AL1993" s="1"/>
      <c r="AM1993" s="1"/>
      <c r="AN1993" s="1"/>
      <c r="AO1993" s="1"/>
      <c r="AP1993" s="1"/>
      <c r="AQ1993" s="1"/>
      <c r="AR1993" s="1"/>
      <c r="AS1993" s="14"/>
      <c r="AT1993" s="1"/>
      <c r="AU1993" s="1"/>
    </row>
    <row r="1994" spans="32:47" x14ac:dyDescent="0.3">
      <c r="AF1994" s="1"/>
      <c r="AG1994" s="1"/>
      <c r="AH1994" s="1"/>
      <c r="AI1994" s="1"/>
      <c r="AJ1994" s="1"/>
      <c r="AK1994" s="1"/>
      <c r="AL1994" s="1"/>
      <c r="AM1994" s="1"/>
      <c r="AN1994" s="1"/>
      <c r="AO1994" s="1"/>
      <c r="AP1994" s="1"/>
      <c r="AQ1994" s="1"/>
      <c r="AR1994" s="1"/>
      <c r="AS1994" s="14"/>
      <c r="AT1994" s="1"/>
      <c r="AU1994" s="1"/>
    </row>
    <row r="1995" spans="32:47" x14ac:dyDescent="0.3">
      <c r="AF1995" s="1"/>
      <c r="AG1995" s="1"/>
      <c r="AH1995" s="1"/>
      <c r="AI1995" s="1"/>
      <c r="AJ1995" s="1"/>
      <c r="AK1995" s="1"/>
      <c r="AL1995" s="1"/>
      <c r="AM1995" s="1"/>
      <c r="AN1995" s="1"/>
      <c r="AO1995" s="1"/>
      <c r="AP1995" s="1"/>
      <c r="AQ1995" s="1"/>
      <c r="AR1995" s="1"/>
      <c r="AS1995" s="14"/>
      <c r="AT1995" s="1"/>
      <c r="AU1995" s="1"/>
    </row>
    <row r="1996" spans="32:47" x14ac:dyDescent="0.3">
      <c r="AF1996" s="1"/>
      <c r="AG1996" s="1"/>
      <c r="AH1996" s="1"/>
      <c r="AI1996" s="1"/>
      <c r="AJ1996" s="1"/>
      <c r="AK1996" s="1"/>
      <c r="AL1996" s="1"/>
      <c r="AM1996" s="1"/>
      <c r="AN1996" s="1"/>
      <c r="AO1996" s="1"/>
      <c r="AP1996" s="1"/>
      <c r="AQ1996" s="1"/>
      <c r="AR1996" s="1"/>
      <c r="AS1996" s="14"/>
      <c r="AT1996" s="1"/>
      <c r="AU1996" s="1"/>
    </row>
    <row r="1997" spans="32:47" x14ac:dyDescent="0.3">
      <c r="AF1997" s="1"/>
      <c r="AG1997" s="1"/>
      <c r="AH1997" s="1"/>
      <c r="AI1997" s="1"/>
      <c r="AJ1997" s="1"/>
      <c r="AK1997" s="1"/>
      <c r="AL1997" s="1"/>
      <c r="AM1997" s="1"/>
      <c r="AN1997" s="1"/>
      <c r="AO1997" s="1"/>
      <c r="AP1997" s="1"/>
      <c r="AQ1997" s="1"/>
      <c r="AR1997" s="1"/>
      <c r="AS1997" s="14"/>
      <c r="AT1997" s="1"/>
      <c r="AU1997" s="1"/>
    </row>
    <row r="1998" spans="32:47" x14ac:dyDescent="0.3">
      <c r="AF1998" s="1"/>
      <c r="AG1998" s="1"/>
      <c r="AH1998" s="1"/>
      <c r="AI1998" s="1"/>
      <c r="AJ1998" s="1"/>
      <c r="AK1998" s="1"/>
      <c r="AL1998" s="1"/>
      <c r="AM1998" s="1"/>
      <c r="AN1998" s="1"/>
      <c r="AO1998" s="1"/>
      <c r="AP1998" s="1"/>
      <c r="AQ1998" s="1"/>
      <c r="AR1998" s="1"/>
      <c r="AS1998" s="14"/>
      <c r="AT1998" s="1"/>
      <c r="AU1998" s="1"/>
    </row>
    <row r="1999" spans="32:47" x14ac:dyDescent="0.3">
      <c r="AF1999" s="1"/>
      <c r="AG1999" s="1"/>
      <c r="AH1999" s="1"/>
      <c r="AI1999" s="1"/>
      <c r="AJ1999" s="1"/>
      <c r="AK1999" s="1"/>
      <c r="AL1999" s="1"/>
      <c r="AM1999" s="1"/>
      <c r="AN1999" s="1"/>
      <c r="AO1999" s="1"/>
      <c r="AP1999" s="1"/>
      <c r="AQ1999" s="1"/>
      <c r="AR1999" s="1"/>
      <c r="AS1999" s="14"/>
      <c r="AT1999" s="1"/>
      <c r="AU1999" s="1"/>
    </row>
    <row r="2000" spans="32:47" x14ac:dyDescent="0.3">
      <c r="AF2000" s="1"/>
      <c r="AG2000" s="1"/>
      <c r="AH2000" s="1"/>
      <c r="AI2000" s="1"/>
      <c r="AJ2000" s="1"/>
      <c r="AK2000" s="1"/>
      <c r="AL2000" s="1"/>
      <c r="AM2000" s="1"/>
      <c r="AN2000" s="1"/>
      <c r="AO2000" s="1"/>
      <c r="AP2000" s="1"/>
      <c r="AQ2000" s="1"/>
      <c r="AR2000" s="1"/>
      <c r="AS2000" s="14"/>
      <c r="AT2000" s="1"/>
      <c r="AU2000" s="1"/>
    </row>
    <row r="2001" spans="32:47" x14ac:dyDescent="0.3">
      <c r="AF2001" s="1"/>
      <c r="AG2001" s="1"/>
      <c r="AH2001" s="1"/>
      <c r="AI2001" s="1"/>
      <c r="AJ2001" s="1"/>
      <c r="AK2001" s="1"/>
      <c r="AL2001" s="1"/>
      <c r="AM2001" s="1"/>
      <c r="AN2001" s="1"/>
      <c r="AO2001" s="1"/>
      <c r="AP2001" s="1"/>
      <c r="AQ2001" s="1"/>
      <c r="AR2001" s="1"/>
      <c r="AS2001" s="14"/>
      <c r="AT2001" s="1"/>
      <c r="AU2001" s="1"/>
    </row>
    <row r="2002" spans="32:47" x14ac:dyDescent="0.3">
      <c r="AF2002" s="1"/>
      <c r="AG2002" s="1"/>
      <c r="AH2002" s="1"/>
      <c r="AI2002" s="1"/>
      <c r="AJ2002" s="1"/>
      <c r="AK2002" s="1"/>
      <c r="AL2002" s="1"/>
      <c r="AM2002" s="1"/>
      <c r="AN2002" s="1"/>
      <c r="AO2002" s="1"/>
      <c r="AP2002" s="1"/>
      <c r="AQ2002" s="1"/>
      <c r="AR2002" s="1"/>
      <c r="AS2002" s="14"/>
      <c r="AT2002" s="1"/>
      <c r="AU2002" s="1"/>
    </row>
    <row r="2003" spans="32:47" x14ac:dyDescent="0.3">
      <c r="AF2003" s="1"/>
      <c r="AG2003" s="1"/>
      <c r="AH2003" s="1"/>
      <c r="AI2003" s="1"/>
      <c r="AJ2003" s="1"/>
      <c r="AK2003" s="1"/>
      <c r="AL2003" s="1"/>
      <c r="AM2003" s="1"/>
      <c r="AN2003" s="1"/>
      <c r="AO2003" s="1"/>
      <c r="AP2003" s="1"/>
      <c r="AQ2003" s="1"/>
      <c r="AR2003" s="1"/>
      <c r="AS2003" s="14"/>
      <c r="AT2003" s="1"/>
      <c r="AU2003" s="1"/>
    </row>
    <row r="2004" spans="32:47" x14ac:dyDescent="0.3">
      <c r="AF2004" s="1"/>
      <c r="AG2004" s="1"/>
      <c r="AH2004" s="1"/>
      <c r="AI2004" s="1"/>
      <c r="AJ2004" s="1"/>
      <c r="AK2004" s="1"/>
      <c r="AL2004" s="1"/>
      <c r="AM2004" s="1"/>
      <c r="AN2004" s="1"/>
      <c r="AO2004" s="1"/>
      <c r="AP2004" s="1"/>
      <c r="AQ2004" s="1"/>
      <c r="AR2004" s="1"/>
      <c r="AS2004" s="14"/>
      <c r="AT2004" s="1"/>
      <c r="AU2004" s="1"/>
    </row>
    <row r="2005" spans="32:47" x14ac:dyDescent="0.3">
      <c r="AF2005" s="1"/>
      <c r="AG2005" s="1"/>
      <c r="AH2005" s="1"/>
      <c r="AI2005" s="1"/>
      <c r="AJ2005" s="1"/>
      <c r="AK2005" s="1"/>
      <c r="AL2005" s="1"/>
      <c r="AM2005" s="1"/>
      <c r="AN2005" s="1"/>
      <c r="AO2005" s="1"/>
      <c r="AP2005" s="1"/>
      <c r="AQ2005" s="1"/>
      <c r="AR2005" s="1"/>
      <c r="AS2005" s="14"/>
      <c r="AT2005" s="1"/>
      <c r="AU2005" s="1"/>
    </row>
    <row r="2006" spans="32:47" x14ac:dyDescent="0.3">
      <c r="AF2006" s="1"/>
      <c r="AG2006" s="1"/>
      <c r="AH2006" s="1"/>
      <c r="AI2006" s="1"/>
      <c r="AJ2006" s="1"/>
      <c r="AK2006" s="1"/>
      <c r="AL2006" s="1"/>
      <c r="AM2006" s="1"/>
      <c r="AN2006" s="1"/>
      <c r="AO2006" s="1"/>
      <c r="AP2006" s="1"/>
      <c r="AQ2006" s="1"/>
      <c r="AR2006" s="1"/>
      <c r="AS2006" s="14"/>
      <c r="AT2006" s="1"/>
      <c r="AU2006" s="1"/>
    </row>
    <row r="2007" spans="32:47" x14ac:dyDescent="0.3">
      <c r="AF2007" s="1"/>
      <c r="AG2007" s="1"/>
      <c r="AH2007" s="1"/>
      <c r="AI2007" s="1"/>
      <c r="AJ2007" s="1"/>
      <c r="AK2007" s="1"/>
      <c r="AL2007" s="1"/>
      <c r="AM2007" s="1"/>
      <c r="AN2007" s="1"/>
      <c r="AO2007" s="1"/>
      <c r="AP2007" s="1"/>
      <c r="AQ2007" s="1"/>
      <c r="AR2007" s="1"/>
      <c r="AS2007" s="14"/>
      <c r="AT2007" s="1"/>
      <c r="AU2007" s="1"/>
    </row>
    <row r="2008" spans="32:47" x14ac:dyDescent="0.3">
      <c r="AF2008" s="1"/>
      <c r="AG2008" s="1"/>
      <c r="AH2008" s="1"/>
      <c r="AI2008" s="1"/>
      <c r="AJ2008" s="1"/>
      <c r="AK2008" s="1"/>
      <c r="AL2008" s="1"/>
      <c r="AM2008" s="1"/>
      <c r="AN2008" s="1"/>
      <c r="AO2008" s="1"/>
      <c r="AP2008" s="1"/>
      <c r="AQ2008" s="1"/>
      <c r="AR2008" s="1"/>
      <c r="AS2008" s="14"/>
      <c r="AT2008" s="1"/>
      <c r="AU2008" s="1"/>
    </row>
    <row r="2009" spans="32:47" x14ac:dyDescent="0.3">
      <c r="AF2009" s="1"/>
      <c r="AG2009" s="1"/>
      <c r="AH2009" s="1"/>
      <c r="AI2009" s="1"/>
      <c r="AJ2009" s="1"/>
      <c r="AK2009" s="1"/>
      <c r="AL2009" s="1"/>
      <c r="AM2009" s="1"/>
      <c r="AN2009" s="1"/>
      <c r="AO2009" s="1"/>
      <c r="AP2009" s="1"/>
      <c r="AQ2009" s="1"/>
      <c r="AR2009" s="1"/>
      <c r="AS2009" s="14"/>
      <c r="AT2009" s="1"/>
      <c r="AU2009" s="1"/>
    </row>
    <row r="2010" spans="32:47" x14ac:dyDescent="0.3">
      <c r="AF2010" s="1"/>
      <c r="AG2010" s="1"/>
      <c r="AH2010" s="1"/>
      <c r="AI2010" s="1"/>
      <c r="AJ2010" s="1"/>
      <c r="AK2010" s="1"/>
      <c r="AL2010" s="1"/>
      <c r="AM2010" s="1"/>
      <c r="AN2010" s="1"/>
      <c r="AO2010" s="1"/>
      <c r="AP2010" s="1"/>
      <c r="AQ2010" s="1"/>
      <c r="AR2010" s="1"/>
      <c r="AS2010" s="14"/>
      <c r="AT2010" s="1"/>
      <c r="AU2010" s="1"/>
    </row>
    <row r="2011" spans="32:47" x14ac:dyDescent="0.3">
      <c r="AF2011" s="1"/>
      <c r="AG2011" s="1"/>
      <c r="AH2011" s="1"/>
      <c r="AI2011" s="1"/>
      <c r="AJ2011" s="1"/>
      <c r="AK2011" s="1"/>
      <c r="AL2011" s="1"/>
      <c r="AM2011" s="1"/>
      <c r="AN2011" s="1"/>
      <c r="AO2011" s="1"/>
      <c r="AP2011" s="1"/>
      <c r="AQ2011" s="1"/>
      <c r="AR2011" s="1"/>
      <c r="AS2011" s="14"/>
      <c r="AT2011" s="1"/>
      <c r="AU2011" s="1"/>
    </row>
    <row r="2012" spans="32:47" x14ac:dyDescent="0.3">
      <c r="AF2012" s="1"/>
      <c r="AG2012" s="1"/>
      <c r="AH2012" s="1"/>
      <c r="AI2012" s="1"/>
      <c r="AJ2012" s="1"/>
      <c r="AK2012" s="1"/>
      <c r="AL2012" s="1"/>
      <c r="AM2012" s="1"/>
      <c r="AN2012" s="1"/>
      <c r="AO2012" s="1"/>
      <c r="AP2012" s="1"/>
      <c r="AQ2012" s="1"/>
      <c r="AR2012" s="1"/>
      <c r="AS2012" s="14"/>
      <c r="AT2012" s="1"/>
      <c r="AU2012" s="1"/>
    </row>
    <row r="2013" spans="32:47" x14ac:dyDescent="0.3">
      <c r="AF2013" s="1"/>
      <c r="AG2013" s="1"/>
      <c r="AH2013" s="1"/>
      <c r="AI2013" s="1"/>
      <c r="AJ2013" s="1"/>
      <c r="AK2013" s="1"/>
      <c r="AL2013" s="1"/>
      <c r="AM2013" s="1"/>
      <c r="AN2013" s="1"/>
      <c r="AO2013" s="1"/>
      <c r="AP2013" s="1"/>
      <c r="AQ2013" s="1"/>
      <c r="AR2013" s="1"/>
      <c r="AS2013" s="14"/>
      <c r="AT2013" s="1"/>
      <c r="AU2013" s="1"/>
    </row>
    <row r="2014" spans="32:47" x14ac:dyDescent="0.3">
      <c r="AF2014" s="1"/>
      <c r="AG2014" s="1"/>
      <c r="AH2014" s="1"/>
      <c r="AI2014" s="1"/>
      <c r="AJ2014" s="1"/>
      <c r="AK2014" s="1"/>
      <c r="AL2014" s="1"/>
      <c r="AM2014" s="1"/>
      <c r="AN2014" s="1"/>
      <c r="AO2014" s="1"/>
      <c r="AP2014" s="1"/>
      <c r="AQ2014" s="1"/>
      <c r="AR2014" s="1"/>
      <c r="AS2014" s="14"/>
      <c r="AT2014" s="1"/>
      <c r="AU2014" s="1"/>
    </row>
    <row r="2015" spans="32:47" x14ac:dyDescent="0.3">
      <c r="AF2015" s="1"/>
      <c r="AG2015" s="1"/>
      <c r="AH2015" s="1"/>
      <c r="AI2015" s="1"/>
      <c r="AJ2015" s="1"/>
      <c r="AK2015" s="1"/>
      <c r="AL2015" s="1"/>
      <c r="AM2015" s="1"/>
      <c r="AN2015" s="1"/>
      <c r="AO2015" s="1"/>
      <c r="AP2015" s="1"/>
      <c r="AQ2015" s="1"/>
      <c r="AR2015" s="1"/>
      <c r="AS2015" s="14"/>
      <c r="AT2015" s="1"/>
      <c r="AU2015" s="1"/>
    </row>
    <row r="2016" spans="32:47" x14ac:dyDescent="0.3">
      <c r="AF2016" s="1"/>
      <c r="AG2016" s="1"/>
      <c r="AH2016" s="1"/>
      <c r="AI2016" s="1"/>
      <c r="AJ2016" s="1"/>
      <c r="AK2016" s="1"/>
      <c r="AL2016" s="1"/>
      <c r="AM2016" s="1"/>
      <c r="AN2016" s="1"/>
      <c r="AO2016" s="1"/>
      <c r="AP2016" s="1"/>
      <c r="AQ2016" s="1"/>
      <c r="AR2016" s="1"/>
      <c r="AS2016" s="14"/>
      <c r="AT2016" s="1"/>
      <c r="AU2016" s="1"/>
    </row>
    <row r="2017" spans="32:47" x14ac:dyDescent="0.3">
      <c r="AF2017" s="1"/>
      <c r="AG2017" s="1"/>
      <c r="AH2017" s="1"/>
      <c r="AI2017" s="1"/>
      <c r="AJ2017" s="1"/>
      <c r="AK2017" s="1"/>
      <c r="AL2017" s="1"/>
      <c r="AM2017" s="1"/>
      <c r="AN2017" s="1"/>
      <c r="AO2017" s="1"/>
      <c r="AP2017" s="1"/>
      <c r="AQ2017" s="1"/>
      <c r="AR2017" s="1"/>
      <c r="AS2017" s="14"/>
      <c r="AT2017" s="1"/>
      <c r="AU2017" s="1"/>
    </row>
    <row r="2018" spans="32:47" x14ac:dyDescent="0.3">
      <c r="AF2018" s="1"/>
      <c r="AG2018" s="1"/>
      <c r="AH2018" s="1"/>
      <c r="AI2018" s="1"/>
      <c r="AJ2018" s="1"/>
      <c r="AK2018" s="1"/>
      <c r="AL2018" s="1"/>
      <c r="AM2018" s="1"/>
      <c r="AN2018" s="1"/>
      <c r="AO2018" s="1"/>
      <c r="AP2018" s="1"/>
      <c r="AQ2018" s="1"/>
      <c r="AR2018" s="1"/>
      <c r="AS2018" s="14"/>
      <c r="AT2018" s="1"/>
      <c r="AU2018" s="1"/>
    </row>
    <row r="2019" spans="32:47" x14ac:dyDescent="0.3">
      <c r="AF2019" s="1"/>
      <c r="AG2019" s="1"/>
      <c r="AH2019" s="1"/>
      <c r="AI2019" s="1"/>
      <c r="AJ2019" s="1"/>
      <c r="AK2019" s="1"/>
      <c r="AL2019" s="1"/>
      <c r="AM2019" s="1"/>
      <c r="AN2019" s="1"/>
      <c r="AO2019" s="1"/>
      <c r="AP2019" s="1"/>
      <c r="AQ2019" s="1"/>
      <c r="AR2019" s="1"/>
      <c r="AS2019" s="14"/>
      <c r="AT2019" s="1"/>
      <c r="AU2019" s="1"/>
    </row>
    <row r="2020" spans="32:47" x14ac:dyDescent="0.3">
      <c r="AF2020" s="1"/>
      <c r="AG2020" s="1"/>
      <c r="AH2020" s="1"/>
      <c r="AI2020" s="1"/>
      <c r="AJ2020" s="1"/>
      <c r="AK2020" s="1"/>
      <c r="AL2020" s="1"/>
      <c r="AM2020" s="1"/>
      <c r="AN2020" s="1"/>
      <c r="AO2020" s="1"/>
      <c r="AP2020" s="1"/>
      <c r="AQ2020" s="1"/>
      <c r="AR2020" s="1"/>
      <c r="AS2020" s="14"/>
      <c r="AT2020" s="1"/>
      <c r="AU2020" s="1"/>
    </row>
    <row r="2021" spans="32:47" x14ac:dyDescent="0.3">
      <c r="AF2021" s="1"/>
      <c r="AG2021" s="1"/>
      <c r="AH2021" s="1"/>
      <c r="AI2021" s="1"/>
      <c r="AJ2021" s="1"/>
      <c r="AK2021" s="1"/>
      <c r="AL2021" s="1"/>
      <c r="AM2021" s="1"/>
      <c r="AN2021" s="1"/>
      <c r="AO2021" s="1"/>
      <c r="AP2021" s="1"/>
      <c r="AQ2021" s="1"/>
      <c r="AR2021" s="1"/>
      <c r="AS2021" s="14"/>
      <c r="AT2021" s="1"/>
      <c r="AU2021" s="1"/>
    </row>
    <row r="2022" spans="32:47" x14ac:dyDescent="0.3">
      <c r="AF2022" s="1"/>
      <c r="AG2022" s="1"/>
      <c r="AH2022" s="1"/>
      <c r="AI2022" s="1"/>
      <c r="AJ2022" s="1"/>
      <c r="AK2022" s="1"/>
      <c r="AL2022" s="1"/>
      <c r="AM2022" s="1"/>
      <c r="AN2022" s="1"/>
      <c r="AO2022" s="1"/>
      <c r="AP2022" s="1"/>
      <c r="AQ2022" s="1"/>
      <c r="AR2022" s="1"/>
      <c r="AS2022" s="14"/>
      <c r="AT2022" s="1"/>
      <c r="AU2022" s="1"/>
    </row>
    <row r="2023" spans="32:47" x14ac:dyDescent="0.3">
      <c r="AF2023" s="1"/>
      <c r="AG2023" s="1"/>
      <c r="AH2023" s="1"/>
      <c r="AI2023" s="1"/>
      <c r="AJ2023" s="1"/>
      <c r="AK2023" s="1"/>
      <c r="AL2023" s="1"/>
      <c r="AM2023" s="1"/>
      <c r="AN2023" s="1"/>
      <c r="AO2023" s="1"/>
      <c r="AP2023" s="1"/>
      <c r="AQ2023" s="1"/>
      <c r="AR2023" s="1"/>
      <c r="AS2023" s="14"/>
      <c r="AT2023" s="1"/>
      <c r="AU2023" s="1"/>
    </row>
    <row r="2024" spans="32:47" x14ac:dyDescent="0.3">
      <c r="AF2024" s="1"/>
      <c r="AG2024" s="1"/>
      <c r="AH2024" s="1"/>
      <c r="AI2024" s="1"/>
      <c r="AJ2024" s="1"/>
      <c r="AK2024" s="1"/>
      <c r="AL2024" s="1"/>
      <c r="AM2024" s="1"/>
      <c r="AN2024" s="1"/>
      <c r="AO2024" s="1"/>
      <c r="AP2024" s="1"/>
      <c r="AQ2024" s="1"/>
      <c r="AR2024" s="1"/>
      <c r="AS2024" s="14"/>
      <c r="AT2024" s="1"/>
      <c r="AU2024" s="1"/>
    </row>
    <row r="2025" spans="32:47" x14ac:dyDescent="0.3">
      <c r="AF2025" s="1"/>
      <c r="AG2025" s="1"/>
      <c r="AH2025" s="1"/>
      <c r="AI2025" s="1"/>
      <c r="AJ2025" s="1"/>
      <c r="AK2025" s="1"/>
      <c r="AL2025" s="1"/>
      <c r="AM2025" s="1"/>
      <c r="AN2025" s="1"/>
      <c r="AO2025" s="1"/>
      <c r="AP2025" s="1"/>
      <c r="AQ2025" s="1"/>
      <c r="AR2025" s="1"/>
      <c r="AS2025" s="14"/>
      <c r="AT2025" s="1"/>
      <c r="AU2025" s="1"/>
    </row>
    <row r="2026" spans="32:47" x14ac:dyDescent="0.3">
      <c r="AF2026" s="1"/>
      <c r="AG2026" s="1"/>
      <c r="AH2026" s="1"/>
      <c r="AI2026" s="1"/>
      <c r="AJ2026" s="1"/>
      <c r="AK2026" s="1"/>
      <c r="AL2026" s="1"/>
      <c r="AM2026" s="1"/>
      <c r="AN2026" s="1"/>
      <c r="AO2026" s="1"/>
      <c r="AP2026" s="1"/>
      <c r="AQ2026" s="1"/>
      <c r="AR2026" s="1"/>
      <c r="AS2026" s="14"/>
      <c r="AT2026" s="1"/>
      <c r="AU2026" s="1"/>
    </row>
    <row r="2027" spans="32:47" x14ac:dyDescent="0.3">
      <c r="AF2027" s="1"/>
      <c r="AG2027" s="1"/>
      <c r="AH2027" s="1"/>
      <c r="AI2027" s="1"/>
      <c r="AJ2027" s="1"/>
      <c r="AK2027" s="1"/>
      <c r="AL2027" s="1"/>
      <c r="AM2027" s="1"/>
      <c r="AN2027" s="1"/>
      <c r="AO2027" s="1"/>
      <c r="AP2027" s="1"/>
      <c r="AQ2027" s="1"/>
      <c r="AR2027" s="1"/>
      <c r="AS2027" s="14"/>
      <c r="AT2027" s="1"/>
      <c r="AU2027" s="1"/>
    </row>
    <row r="2028" spans="32:47" x14ac:dyDescent="0.3">
      <c r="AF2028" s="1"/>
      <c r="AG2028" s="1"/>
      <c r="AH2028" s="1"/>
      <c r="AI2028" s="1"/>
      <c r="AJ2028" s="1"/>
      <c r="AK2028" s="1"/>
      <c r="AL2028" s="1"/>
      <c r="AM2028" s="1"/>
      <c r="AN2028" s="1"/>
      <c r="AO2028" s="1"/>
      <c r="AP2028" s="1"/>
      <c r="AQ2028" s="1"/>
      <c r="AR2028" s="1"/>
      <c r="AS2028" s="14"/>
      <c r="AT2028" s="1"/>
      <c r="AU2028" s="1"/>
    </row>
    <row r="2029" spans="32:47" x14ac:dyDescent="0.3">
      <c r="AF2029" s="1"/>
      <c r="AG2029" s="1"/>
      <c r="AH2029" s="1"/>
      <c r="AI2029" s="1"/>
      <c r="AJ2029" s="1"/>
      <c r="AK2029" s="1"/>
      <c r="AL2029" s="1"/>
      <c r="AM2029" s="1"/>
      <c r="AN2029" s="1"/>
      <c r="AO2029" s="1"/>
      <c r="AP2029" s="1"/>
      <c r="AQ2029" s="1"/>
      <c r="AR2029" s="1"/>
      <c r="AS2029" s="14"/>
      <c r="AT2029" s="1"/>
      <c r="AU2029" s="1"/>
    </row>
    <row r="2030" spans="32:47" x14ac:dyDescent="0.3">
      <c r="AF2030" s="1"/>
      <c r="AG2030" s="1"/>
      <c r="AH2030" s="1"/>
      <c r="AI2030" s="1"/>
      <c r="AJ2030" s="1"/>
      <c r="AK2030" s="1"/>
      <c r="AL2030" s="1"/>
      <c r="AM2030" s="1"/>
      <c r="AN2030" s="1"/>
      <c r="AO2030" s="1"/>
      <c r="AP2030" s="1"/>
      <c r="AQ2030" s="1"/>
      <c r="AR2030" s="1"/>
      <c r="AS2030" s="14"/>
      <c r="AT2030" s="1"/>
      <c r="AU2030" s="1"/>
    </row>
    <row r="2031" spans="32:47" x14ac:dyDescent="0.3">
      <c r="AF2031" s="1"/>
      <c r="AG2031" s="1"/>
      <c r="AH2031" s="1"/>
      <c r="AI2031" s="1"/>
      <c r="AJ2031" s="1"/>
      <c r="AK2031" s="1"/>
      <c r="AL2031" s="1"/>
      <c r="AM2031" s="1"/>
      <c r="AN2031" s="1"/>
      <c r="AO2031" s="1"/>
      <c r="AP2031" s="1"/>
      <c r="AQ2031" s="1"/>
      <c r="AR2031" s="1"/>
      <c r="AS2031" s="14"/>
      <c r="AT2031" s="1"/>
      <c r="AU2031" s="1"/>
    </row>
    <row r="2032" spans="32:47" x14ac:dyDescent="0.3">
      <c r="AF2032" s="1"/>
      <c r="AG2032" s="1"/>
      <c r="AH2032" s="1"/>
      <c r="AI2032" s="1"/>
      <c r="AJ2032" s="1"/>
      <c r="AK2032" s="1"/>
      <c r="AL2032" s="1"/>
      <c r="AM2032" s="1"/>
      <c r="AN2032" s="1"/>
      <c r="AO2032" s="1"/>
      <c r="AP2032" s="1"/>
      <c r="AQ2032" s="1"/>
      <c r="AR2032" s="1"/>
      <c r="AS2032" s="14"/>
      <c r="AT2032" s="1"/>
      <c r="AU2032" s="1"/>
    </row>
    <row r="2033" spans="32:47" x14ac:dyDescent="0.3">
      <c r="AF2033" s="1"/>
      <c r="AG2033" s="1"/>
      <c r="AH2033" s="1"/>
      <c r="AI2033" s="1"/>
      <c r="AJ2033" s="1"/>
      <c r="AK2033" s="1"/>
      <c r="AL2033" s="1"/>
      <c r="AM2033" s="1"/>
      <c r="AN2033" s="1"/>
      <c r="AO2033" s="1"/>
      <c r="AP2033" s="1"/>
      <c r="AQ2033" s="1"/>
      <c r="AR2033" s="1"/>
      <c r="AS2033" s="14"/>
      <c r="AT2033" s="1"/>
      <c r="AU2033" s="1"/>
    </row>
    <row r="2034" spans="32:47" x14ac:dyDescent="0.3">
      <c r="AF2034" s="1"/>
      <c r="AG2034" s="1"/>
      <c r="AH2034" s="1"/>
      <c r="AI2034" s="1"/>
      <c r="AJ2034" s="1"/>
      <c r="AK2034" s="1"/>
      <c r="AL2034" s="1"/>
      <c r="AM2034" s="1"/>
      <c r="AN2034" s="1"/>
      <c r="AO2034" s="1"/>
      <c r="AP2034" s="1"/>
      <c r="AQ2034" s="1"/>
      <c r="AR2034" s="1"/>
      <c r="AS2034" s="14"/>
      <c r="AT2034" s="1"/>
      <c r="AU2034" s="1"/>
    </row>
    <row r="2035" spans="32:47" x14ac:dyDescent="0.3">
      <c r="AF2035" s="1"/>
      <c r="AG2035" s="1"/>
      <c r="AH2035" s="1"/>
      <c r="AI2035" s="1"/>
      <c r="AJ2035" s="1"/>
      <c r="AK2035" s="1"/>
      <c r="AL2035" s="1"/>
      <c r="AM2035" s="1"/>
      <c r="AN2035" s="1"/>
      <c r="AO2035" s="1"/>
      <c r="AP2035" s="1"/>
      <c r="AQ2035" s="1"/>
      <c r="AR2035" s="1"/>
      <c r="AS2035" s="14"/>
      <c r="AT2035" s="1"/>
      <c r="AU2035" s="1"/>
    </row>
    <row r="2036" spans="32:47" x14ac:dyDescent="0.3">
      <c r="AF2036" s="1"/>
      <c r="AG2036" s="1"/>
      <c r="AH2036" s="1"/>
      <c r="AI2036" s="1"/>
      <c r="AJ2036" s="1"/>
      <c r="AK2036" s="1"/>
      <c r="AL2036" s="1"/>
      <c r="AM2036" s="1"/>
      <c r="AN2036" s="1"/>
      <c r="AO2036" s="1"/>
      <c r="AP2036" s="1"/>
      <c r="AQ2036" s="1"/>
      <c r="AR2036" s="1"/>
      <c r="AS2036" s="14"/>
      <c r="AT2036" s="1"/>
      <c r="AU2036" s="1"/>
    </row>
    <row r="2037" spans="32:47" x14ac:dyDescent="0.3">
      <c r="AF2037" s="1"/>
      <c r="AG2037" s="1"/>
      <c r="AH2037" s="1"/>
      <c r="AI2037" s="1"/>
      <c r="AJ2037" s="1"/>
      <c r="AK2037" s="1"/>
      <c r="AL2037" s="1"/>
      <c r="AM2037" s="1"/>
      <c r="AN2037" s="1"/>
      <c r="AO2037" s="1"/>
      <c r="AP2037" s="1"/>
      <c r="AQ2037" s="1"/>
      <c r="AR2037" s="1"/>
      <c r="AS2037" s="14"/>
      <c r="AT2037" s="1"/>
      <c r="AU2037" s="1"/>
    </row>
    <row r="2038" spans="32:47" x14ac:dyDescent="0.3">
      <c r="AF2038" s="1"/>
      <c r="AG2038" s="1"/>
      <c r="AH2038" s="1"/>
      <c r="AI2038" s="1"/>
      <c r="AJ2038" s="1"/>
      <c r="AK2038" s="1"/>
      <c r="AL2038" s="1"/>
      <c r="AM2038" s="1"/>
      <c r="AN2038" s="1"/>
      <c r="AO2038" s="1"/>
      <c r="AP2038" s="1"/>
      <c r="AQ2038" s="1"/>
      <c r="AR2038" s="1"/>
      <c r="AS2038" s="14"/>
      <c r="AT2038" s="1"/>
      <c r="AU2038" s="1"/>
    </row>
    <row r="2039" spans="32:47" x14ac:dyDescent="0.3">
      <c r="AF2039" s="1"/>
      <c r="AG2039" s="1"/>
      <c r="AH2039" s="1"/>
      <c r="AI2039" s="1"/>
      <c r="AJ2039" s="1"/>
      <c r="AK2039" s="1"/>
      <c r="AL2039" s="1"/>
      <c r="AM2039" s="1"/>
      <c r="AN2039" s="1"/>
      <c r="AO2039" s="1"/>
      <c r="AP2039" s="1"/>
      <c r="AQ2039" s="1"/>
      <c r="AR2039" s="1"/>
      <c r="AS2039" s="14"/>
      <c r="AT2039" s="1"/>
      <c r="AU2039" s="1"/>
    </row>
    <row r="2040" spans="32:47" x14ac:dyDescent="0.3">
      <c r="AF2040" s="1"/>
      <c r="AG2040" s="1"/>
      <c r="AH2040" s="1"/>
      <c r="AI2040" s="1"/>
      <c r="AJ2040" s="1"/>
      <c r="AK2040" s="1"/>
      <c r="AL2040" s="1"/>
      <c r="AM2040" s="1"/>
      <c r="AN2040" s="1"/>
      <c r="AO2040" s="1"/>
      <c r="AP2040" s="1"/>
      <c r="AQ2040" s="1"/>
      <c r="AR2040" s="1"/>
      <c r="AS2040" s="14"/>
      <c r="AT2040" s="1"/>
      <c r="AU2040" s="1"/>
    </row>
    <row r="2041" spans="32:47" x14ac:dyDescent="0.3">
      <c r="AF2041" s="1"/>
      <c r="AG2041" s="1"/>
      <c r="AH2041" s="1"/>
      <c r="AI2041" s="1"/>
      <c r="AJ2041" s="1"/>
      <c r="AK2041" s="1"/>
      <c r="AL2041" s="1"/>
      <c r="AM2041" s="1"/>
      <c r="AN2041" s="1"/>
      <c r="AO2041" s="1"/>
      <c r="AP2041" s="1"/>
      <c r="AQ2041" s="1"/>
      <c r="AR2041" s="1"/>
      <c r="AS2041" s="14"/>
      <c r="AT2041" s="1"/>
      <c r="AU2041" s="1"/>
    </row>
    <row r="2042" spans="32:47" x14ac:dyDescent="0.3">
      <c r="AF2042" s="1"/>
      <c r="AG2042" s="1"/>
      <c r="AH2042" s="1"/>
      <c r="AI2042" s="1"/>
      <c r="AJ2042" s="1"/>
      <c r="AK2042" s="1"/>
      <c r="AL2042" s="1"/>
      <c r="AM2042" s="1"/>
      <c r="AN2042" s="1"/>
      <c r="AO2042" s="1"/>
      <c r="AP2042" s="1"/>
      <c r="AQ2042" s="1"/>
      <c r="AR2042" s="1"/>
      <c r="AS2042" s="14"/>
      <c r="AT2042" s="1"/>
      <c r="AU2042" s="1"/>
    </row>
    <row r="2043" spans="32:47" x14ac:dyDescent="0.3">
      <c r="AF2043" s="1"/>
      <c r="AG2043" s="1"/>
      <c r="AH2043" s="1"/>
      <c r="AI2043" s="1"/>
      <c r="AJ2043" s="1"/>
      <c r="AK2043" s="1"/>
      <c r="AL2043" s="1"/>
      <c r="AM2043" s="1"/>
      <c r="AN2043" s="1"/>
      <c r="AO2043" s="1"/>
      <c r="AP2043" s="1"/>
      <c r="AQ2043" s="1"/>
      <c r="AR2043" s="1"/>
      <c r="AS2043" s="14"/>
      <c r="AT2043" s="1"/>
      <c r="AU2043" s="1"/>
    </row>
    <row r="2044" spans="32:47" x14ac:dyDescent="0.3">
      <c r="AF2044" s="1"/>
      <c r="AG2044" s="1"/>
      <c r="AH2044" s="1"/>
      <c r="AI2044" s="1"/>
      <c r="AJ2044" s="1"/>
      <c r="AK2044" s="1"/>
      <c r="AL2044" s="1"/>
      <c r="AM2044" s="1"/>
      <c r="AN2044" s="1"/>
      <c r="AO2044" s="1"/>
      <c r="AP2044" s="1"/>
      <c r="AQ2044" s="1"/>
      <c r="AR2044" s="1"/>
      <c r="AS2044" s="14"/>
      <c r="AT2044" s="1"/>
      <c r="AU2044" s="1"/>
    </row>
    <row r="2045" spans="32:47" x14ac:dyDescent="0.3">
      <c r="AF2045" s="1"/>
      <c r="AG2045" s="1"/>
      <c r="AH2045" s="1"/>
      <c r="AI2045" s="1"/>
      <c r="AJ2045" s="1"/>
      <c r="AK2045" s="1"/>
      <c r="AL2045" s="1"/>
      <c r="AM2045" s="1"/>
      <c r="AN2045" s="1"/>
      <c r="AO2045" s="1"/>
      <c r="AP2045" s="1"/>
      <c r="AQ2045" s="1"/>
      <c r="AR2045" s="1"/>
      <c r="AS2045" s="14"/>
      <c r="AT2045" s="1"/>
      <c r="AU2045" s="1"/>
    </row>
    <row r="2046" spans="32:47" x14ac:dyDescent="0.3">
      <c r="AF2046" s="1"/>
      <c r="AG2046" s="1"/>
      <c r="AH2046" s="1"/>
      <c r="AI2046" s="1"/>
      <c r="AJ2046" s="1"/>
      <c r="AK2046" s="1"/>
      <c r="AL2046" s="1"/>
      <c r="AM2046" s="1"/>
      <c r="AN2046" s="1"/>
      <c r="AO2046" s="1"/>
      <c r="AP2046" s="1"/>
      <c r="AQ2046" s="1"/>
      <c r="AR2046" s="1"/>
      <c r="AS2046" s="14"/>
      <c r="AT2046" s="1"/>
      <c r="AU2046" s="1"/>
    </row>
    <row r="2047" spans="32:47" x14ac:dyDescent="0.3">
      <c r="AF2047" s="1"/>
      <c r="AG2047" s="1"/>
      <c r="AH2047" s="1"/>
      <c r="AI2047" s="1"/>
      <c r="AJ2047" s="1"/>
      <c r="AK2047" s="1"/>
      <c r="AL2047" s="1"/>
      <c r="AM2047" s="1"/>
      <c r="AN2047" s="1"/>
      <c r="AO2047" s="1"/>
      <c r="AP2047" s="1"/>
      <c r="AQ2047" s="1"/>
      <c r="AR2047" s="1"/>
      <c r="AS2047" s="14"/>
      <c r="AT2047" s="1"/>
      <c r="AU2047" s="1"/>
    </row>
    <row r="2048" spans="32:47" x14ac:dyDescent="0.3">
      <c r="AF2048" s="1"/>
      <c r="AG2048" s="1"/>
      <c r="AH2048" s="1"/>
      <c r="AI2048" s="1"/>
      <c r="AJ2048" s="1"/>
      <c r="AK2048" s="1"/>
      <c r="AL2048" s="1"/>
      <c r="AM2048" s="1"/>
      <c r="AN2048" s="1"/>
      <c r="AO2048" s="1"/>
      <c r="AP2048" s="1"/>
      <c r="AQ2048" s="1"/>
      <c r="AR2048" s="1"/>
      <c r="AS2048" s="14"/>
      <c r="AT2048" s="1"/>
      <c r="AU2048" s="1"/>
    </row>
    <row r="2049" spans="32:47" x14ac:dyDescent="0.3">
      <c r="AF2049" s="1"/>
      <c r="AG2049" s="1"/>
      <c r="AH2049" s="1"/>
      <c r="AI2049" s="1"/>
      <c r="AJ2049" s="1"/>
      <c r="AK2049" s="1"/>
      <c r="AL2049" s="1"/>
      <c r="AM2049" s="1"/>
      <c r="AN2049" s="1"/>
      <c r="AO2049" s="1"/>
      <c r="AP2049" s="1"/>
      <c r="AQ2049" s="1"/>
      <c r="AR2049" s="1"/>
      <c r="AS2049" s="14"/>
      <c r="AT2049" s="1"/>
      <c r="AU2049" s="1"/>
    </row>
    <row r="2050" spans="32:47" x14ac:dyDescent="0.3">
      <c r="AF2050" s="1"/>
      <c r="AG2050" s="1"/>
      <c r="AH2050" s="1"/>
      <c r="AI2050" s="1"/>
      <c r="AJ2050" s="1"/>
      <c r="AK2050" s="1"/>
      <c r="AL2050" s="1"/>
      <c r="AM2050" s="1"/>
      <c r="AN2050" s="1"/>
      <c r="AO2050" s="1"/>
      <c r="AP2050" s="1"/>
      <c r="AQ2050" s="1"/>
      <c r="AR2050" s="1"/>
      <c r="AS2050" s="14"/>
      <c r="AT2050" s="1"/>
      <c r="AU2050" s="1"/>
    </row>
    <row r="2051" spans="32:47" x14ac:dyDescent="0.3">
      <c r="AF2051" s="1"/>
      <c r="AG2051" s="1"/>
      <c r="AH2051" s="1"/>
      <c r="AI2051" s="1"/>
      <c r="AJ2051" s="1"/>
      <c r="AK2051" s="1"/>
      <c r="AL2051" s="1"/>
      <c r="AM2051" s="1"/>
      <c r="AN2051" s="1"/>
      <c r="AO2051" s="1"/>
      <c r="AP2051" s="1"/>
      <c r="AQ2051" s="1"/>
      <c r="AR2051" s="1"/>
      <c r="AS2051" s="14"/>
      <c r="AT2051" s="1"/>
      <c r="AU2051" s="1"/>
    </row>
    <row r="2052" spans="32:47" x14ac:dyDescent="0.3">
      <c r="AF2052" s="1"/>
      <c r="AG2052" s="1"/>
      <c r="AH2052" s="1"/>
      <c r="AI2052" s="1"/>
      <c r="AJ2052" s="1"/>
      <c r="AK2052" s="1"/>
      <c r="AL2052" s="1"/>
      <c r="AM2052" s="1"/>
      <c r="AN2052" s="1"/>
      <c r="AO2052" s="1"/>
      <c r="AP2052" s="1"/>
      <c r="AQ2052" s="1"/>
      <c r="AR2052" s="1"/>
      <c r="AS2052" s="14"/>
      <c r="AT2052" s="1"/>
      <c r="AU2052" s="1"/>
    </row>
    <row r="2053" spans="32:47" x14ac:dyDescent="0.3">
      <c r="AF2053" s="1"/>
      <c r="AG2053" s="1"/>
      <c r="AH2053" s="1"/>
      <c r="AI2053" s="1"/>
      <c r="AJ2053" s="1"/>
      <c r="AK2053" s="1"/>
      <c r="AL2053" s="1"/>
      <c r="AM2053" s="1"/>
      <c r="AN2053" s="1"/>
      <c r="AO2053" s="1"/>
      <c r="AP2053" s="1"/>
      <c r="AQ2053" s="1"/>
      <c r="AR2053" s="1"/>
      <c r="AS2053" s="14"/>
      <c r="AT2053" s="1"/>
      <c r="AU2053" s="1"/>
    </row>
    <row r="2054" spans="32:47" x14ac:dyDescent="0.3">
      <c r="AF2054" s="1"/>
      <c r="AG2054" s="1"/>
      <c r="AH2054" s="1"/>
      <c r="AI2054" s="1"/>
      <c r="AJ2054" s="1"/>
      <c r="AK2054" s="1"/>
      <c r="AL2054" s="1"/>
      <c r="AM2054" s="1"/>
      <c r="AN2054" s="1"/>
      <c r="AO2054" s="1"/>
      <c r="AP2054" s="1"/>
      <c r="AQ2054" s="1"/>
      <c r="AR2054" s="1"/>
      <c r="AS2054" s="14"/>
      <c r="AT2054" s="1"/>
      <c r="AU2054" s="1"/>
    </row>
    <row r="2055" spans="32:47" x14ac:dyDescent="0.3">
      <c r="AF2055" s="1"/>
      <c r="AG2055" s="1"/>
      <c r="AH2055" s="1"/>
      <c r="AI2055" s="1"/>
      <c r="AJ2055" s="1"/>
      <c r="AK2055" s="1"/>
      <c r="AL2055" s="1"/>
      <c r="AM2055" s="1"/>
      <c r="AN2055" s="1"/>
      <c r="AO2055" s="1"/>
      <c r="AP2055" s="1"/>
      <c r="AQ2055" s="1"/>
      <c r="AR2055" s="1"/>
      <c r="AS2055" s="14"/>
      <c r="AT2055" s="1"/>
      <c r="AU2055" s="1"/>
    </row>
    <row r="2056" spans="32:47" x14ac:dyDescent="0.3">
      <c r="AF2056" s="1"/>
      <c r="AG2056" s="1"/>
      <c r="AH2056" s="1"/>
      <c r="AI2056" s="1"/>
      <c r="AJ2056" s="1"/>
      <c r="AK2056" s="1"/>
      <c r="AL2056" s="1"/>
      <c r="AM2056" s="1"/>
      <c r="AN2056" s="1"/>
      <c r="AO2056" s="1"/>
      <c r="AP2056" s="1"/>
      <c r="AQ2056" s="1"/>
      <c r="AR2056" s="1"/>
      <c r="AS2056" s="14"/>
      <c r="AT2056" s="1"/>
      <c r="AU2056" s="1"/>
    </row>
    <row r="2057" spans="32:47" x14ac:dyDescent="0.3">
      <c r="AF2057" s="1"/>
      <c r="AG2057" s="1"/>
      <c r="AH2057" s="1"/>
      <c r="AI2057" s="1"/>
      <c r="AJ2057" s="1"/>
      <c r="AK2057" s="1"/>
      <c r="AL2057" s="1"/>
      <c r="AM2057" s="1"/>
      <c r="AN2057" s="1"/>
      <c r="AO2057" s="1"/>
      <c r="AP2057" s="1"/>
      <c r="AQ2057" s="1"/>
      <c r="AR2057" s="1"/>
      <c r="AS2057" s="14"/>
      <c r="AT2057" s="1"/>
      <c r="AU2057" s="1"/>
    </row>
    <row r="2058" spans="32:47" x14ac:dyDescent="0.3">
      <c r="AF2058" s="1"/>
      <c r="AG2058" s="1"/>
      <c r="AH2058" s="1"/>
      <c r="AI2058" s="1"/>
      <c r="AJ2058" s="1"/>
      <c r="AK2058" s="1"/>
      <c r="AL2058" s="1"/>
      <c r="AM2058" s="1"/>
      <c r="AN2058" s="1"/>
      <c r="AO2058" s="1"/>
      <c r="AP2058" s="1"/>
      <c r="AQ2058" s="1"/>
      <c r="AR2058" s="1"/>
      <c r="AS2058" s="14"/>
      <c r="AT2058" s="1"/>
      <c r="AU2058" s="1"/>
    </row>
    <row r="2059" spans="32:47" x14ac:dyDescent="0.3">
      <c r="AF2059" s="1"/>
      <c r="AG2059" s="1"/>
      <c r="AH2059" s="1"/>
      <c r="AI2059" s="1"/>
      <c r="AJ2059" s="1"/>
      <c r="AK2059" s="1"/>
      <c r="AL2059" s="1"/>
      <c r="AM2059" s="1"/>
      <c r="AN2059" s="1"/>
      <c r="AO2059" s="1"/>
      <c r="AP2059" s="1"/>
      <c r="AQ2059" s="1"/>
      <c r="AR2059" s="1"/>
      <c r="AS2059" s="14"/>
      <c r="AT2059" s="1"/>
      <c r="AU2059" s="1"/>
    </row>
    <row r="2060" spans="32:47" x14ac:dyDescent="0.3">
      <c r="AF2060" s="1"/>
      <c r="AG2060" s="1"/>
      <c r="AH2060" s="1"/>
      <c r="AI2060" s="1"/>
      <c r="AJ2060" s="1"/>
      <c r="AK2060" s="1"/>
      <c r="AL2060" s="1"/>
      <c r="AM2060" s="1"/>
      <c r="AN2060" s="1"/>
      <c r="AO2060" s="1"/>
      <c r="AP2060" s="1"/>
      <c r="AQ2060" s="1"/>
      <c r="AR2060" s="1"/>
      <c r="AS2060" s="14"/>
      <c r="AT2060" s="1"/>
      <c r="AU2060" s="1"/>
    </row>
    <row r="2061" spans="32:47" x14ac:dyDescent="0.3">
      <c r="AF2061" s="1"/>
      <c r="AG2061" s="1"/>
      <c r="AH2061" s="1"/>
      <c r="AI2061" s="1"/>
      <c r="AJ2061" s="1"/>
      <c r="AK2061" s="1"/>
      <c r="AL2061" s="1"/>
      <c r="AM2061" s="1"/>
      <c r="AN2061" s="1"/>
      <c r="AO2061" s="1"/>
      <c r="AP2061" s="1"/>
      <c r="AQ2061" s="1"/>
      <c r="AR2061" s="1"/>
      <c r="AS2061" s="14"/>
      <c r="AT2061" s="1"/>
      <c r="AU2061" s="1"/>
    </row>
    <row r="2062" spans="32:47" x14ac:dyDescent="0.3">
      <c r="AF2062" s="1"/>
      <c r="AG2062" s="1"/>
      <c r="AH2062" s="1"/>
      <c r="AI2062" s="1"/>
      <c r="AJ2062" s="1"/>
      <c r="AK2062" s="1"/>
      <c r="AL2062" s="1"/>
      <c r="AM2062" s="1"/>
      <c r="AN2062" s="1"/>
      <c r="AO2062" s="1"/>
      <c r="AP2062" s="1"/>
      <c r="AQ2062" s="1"/>
      <c r="AR2062" s="1"/>
      <c r="AS2062" s="14"/>
      <c r="AT2062" s="1"/>
      <c r="AU2062" s="1"/>
    </row>
    <row r="2063" spans="32:47" x14ac:dyDescent="0.3">
      <c r="AF2063" s="1"/>
      <c r="AG2063" s="1"/>
      <c r="AH2063" s="1"/>
      <c r="AI2063" s="1"/>
      <c r="AJ2063" s="1"/>
      <c r="AK2063" s="1"/>
      <c r="AL2063" s="1"/>
      <c r="AM2063" s="1"/>
      <c r="AN2063" s="1"/>
      <c r="AO2063" s="1"/>
      <c r="AP2063" s="1"/>
      <c r="AQ2063" s="1"/>
      <c r="AR2063" s="1"/>
      <c r="AS2063" s="14"/>
      <c r="AT2063" s="1"/>
      <c r="AU2063" s="1"/>
    </row>
    <row r="2064" spans="32:47" x14ac:dyDescent="0.3">
      <c r="AF2064" s="1"/>
      <c r="AG2064" s="1"/>
      <c r="AH2064" s="1"/>
      <c r="AI2064" s="1"/>
      <c r="AJ2064" s="1"/>
      <c r="AK2064" s="1"/>
      <c r="AL2064" s="1"/>
      <c r="AM2064" s="1"/>
      <c r="AN2064" s="1"/>
      <c r="AO2064" s="1"/>
      <c r="AP2064" s="1"/>
      <c r="AQ2064" s="1"/>
      <c r="AR2064" s="1"/>
      <c r="AS2064" s="14"/>
      <c r="AT2064" s="1"/>
      <c r="AU2064" s="1"/>
    </row>
    <row r="2065" spans="32:47" x14ac:dyDescent="0.3">
      <c r="AF2065" s="1"/>
      <c r="AG2065" s="1"/>
      <c r="AH2065" s="1"/>
      <c r="AI2065" s="1"/>
      <c r="AJ2065" s="1"/>
      <c r="AK2065" s="1"/>
      <c r="AL2065" s="1"/>
      <c r="AM2065" s="1"/>
      <c r="AN2065" s="1"/>
      <c r="AO2065" s="1"/>
      <c r="AP2065" s="1"/>
      <c r="AQ2065" s="1"/>
      <c r="AR2065" s="1"/>
      <c r="AS2065" s="14"/>
      <c r="AT2065" s="1"/>
      <c r="AU2065" s="1"/>
    </row>
    <row r="2066" spans="32:47" x14ac:dyDescent="0.3">
      <c r="AF2066" s="1"/>
      <c r="AG2066" s="1"/>
      <c r="AH2066" s="1"/>
      <c r="AI2066" s="1"/>
      <c r="AJ2066" s="1"/>
      <c r="AK2066" s="1"/>
      <c r="AL2066" s="1"/>
      <c r="AM2066" s="1"/>
      <c r="AN2066" s="1"/>
      <c r="AO2066" s="1"/>
      <c r="AP2066" s="1"/>
      <c r="AQ2066" s="1"/>
      <c r="AR2066" s="1"/>
      <c r="AS2066" s="14"/>
      <c r="AT2066" s="1"/>
      <c r="AU2066" s="1"/>
    </row>
    <row r="2067" spans="32:47" x14ac:dyDescent="0.3">
      <c r="AF2067" s="1"/>
      <c r="AG2067" s="1"/>
      <c r="AH2067" s="1"/>
      <c r="AI2067" s="1"/>
      <c r="AJ2067" s="1"/>
      <c r="AK2067" s="1"/>
      <c r="AL2067" s="1"/>
      <c r="AM2067" s="1"/>
      <c r="AN2067" s="1"/>
      <c r="AO2067" s="1"/>
      <c r="AP2067" s="1"/>
      <c r="AQ2067" s="1"/>
      <c r="AR2067" s="1"/>
      <c r="AS2067" s="14"/>
      <c r="AT2067" s="1"/>
      <c r="AU2067" s="1"/>
    </row>
    <row r="2068" spans="32:47" x14ac:dyDescent="0.3">
      <c r="AF2068" s="1"/>
      <c r="AG2068" s="1"/>
      <c r="AH2068" s="1"/>
      <c r="AI2068" s="1"/>
      <c r="AJ2068" s="1"/>
      <c r="AK2068" s="1"/>
      <c r="AL2068" s="1"/>
      <c r="AM2068" s="1"/>
      <c r="AN2068" s="1"/>
      <c r="AO2068" s="1"/>
      <c r="AP2068" s="1"/>
      <c r="AQ2068" s="1"/>
      <c r="AR2068" s="1"/>
      <c r="AS2068" s="14"/>
      <c r="AT2068" s="1"/>
      <c r="AU2068" s="1"/>
    </row>
    <row r="2069" spans="32:47" x14ac:dyDescent="0.3">
      <c r="AF2069" s="1"/>
      <c r="AG2069" s="1"/>
      <c r="AH2069" s="1"/>
      <c r="AI2069" s="1"/>
      <c r="AJ2069" s="1"/>
      <c r="AK2069" s="1"/>
      <c r="AL2069" s="1"/>
      <c r="AM2069" s="1"/>
      <c r="AN2069" s="1"/>
      <c r="AO2069" s="1"/>
      <c r="AP2069" s="1"/>
      <c r="AQ2069" s="1"/>
      <c r="AR2069" s="1"/>
      <c r="AS2069" s="14"/>
      <c r="AT2069" s="1"/>
      <c r="AU2069" s="1"/>
    </row>
    <row r="2070" spans="32:47" x14ac:dyDescent="0.3">
      <c r="AF2070" s="1"/>
      <c r="AG2070" s="1"/>
      <c r="AH2070" s="1"/>
      <c r="AI2070" s="1"/>
      <c r="AJ2070" s="1"/>
      <c r="AK2070" s="1"/>
      <c r="AL2070" s="1"/>
      <c r="AM2070" s="1"/>
      <c r="AN2070" s="1"/>
      <c r="AO2070" s="1"/>
      <c r="AP2070" s="1"/>
      <c r="AQ2070" s="1"/>
      <c r="AR2070" s="1"/>
      <c r="AS2070" s="14"/>
      <c r="AT2070" s="1"/>
      <c r="AU2070" s="1"/>
    </row>
    <row r="2071" spans="32:47" x14ac:dyDescent="0.3">
      <c r="AF2071" s="1"/>
      <c r="AG2071" s="1"/>
      <c r="AH2071" s="1"/>
      <c r="AI2071" s="1"/>
      <c r="AJ2071" s="1"/>
      <c r="AK2071" s="1"/>
      <c r="AL2071" s="1"/>
      <c r="AM2071" s="1"/>
      <c r="AN2071" s="1"/>
      <c r="AO2071" s="1"/>
      <c r="AP2071" s="1"/>
      <c r="AQ2071" s="1"/>
      <c r="AR2071" s="1"/>
      <c r="AS2071" s="14"/>
      <c r="AT2071" s="1"/>
      <c r="AU2071" s="1"/>
    </row>
    <row r="2072" spans="32:47" x14ac:dyDescent="0.3">
      <c r="AF2072" s="1"/>
      <c r="AG2072" s="1"/>
      <c r="AH2072" s="1"/>
      <c r="AI2072" s="1"/>
      <c r="AJ2072" s="1"/>
      <c r="AK2072" s="1"/>
      <c r="AL2072" s="1"/>
      <c r="AM2072" s="1"/>
      <c r="AN2072" s="1"/>
      <c r="AO2072" s="1"/>
      <c r="AP2072" s="1"/>
      <c r="AQ2072" s="1"/>
      <c r="AR2072" s="1"/>
      <c r="AS2072" s="14"/>
      <c r="AT2072" s="1"/>
      <c r="AU2072" s="1"/>
    </row>
    <row r="2073" spans="32:47" x14ac:dyDescent="0.3">
      <c r="AF2073" s="1"/>
      <c r="AG2073" s="1"/>
      <c r="AH2073" s="1"/>
      <c r="AI2073" s="1"/>
      <c r="AJ2073" s="1"/>
      <c r="AK2073" s="1"/>
      <c r="AL2073" s="1"/>
      <c r="AM2073" s="1"/>
      <c r="AN2073" s="1"/>
      <c r="AO2073" s="1"/>
      <c r="AP2073" s="1"/>
      <c r="AQ2073" s="1"/>
      <c r="AR2073" s="1"/>
      <c r="AS2073" s="14"/>
      <c r="AT2073" s="1"/>
      <c r="AU2073" s="1"/>
    </row>
    <row r="2074" spans="32:47" x14ac:dyDescent="0.3">
      <c r="AF2074" s="1"/>
      <c r="AG2074" s="1"/>
      <c r="AH2074" s="1"/>
      <c r="AI2074" s="1"/>
      <c r="AJ2074" s="1"/>
      <c r="AK2074" s="1"/>
      <c r="AL2074" s="1"/>
      <c r="AM2074" s="1"/>
      <c r="AN2074" s="1"/>
      <c r="AO2074" s="1"/>
      <c r="AP2074" s="1"/>
      <c r="AQ2074" s="1"/>
      <c r="AR2074" s="1"/>
      <c r="AS2074" s="14"/>
      <c r="AT2074" s="1"/>
      <c r="AU2074" s="1"/>
    </row>
    <row r="2075" spans="32:47" x14ac:dyDescent="0.3">
      <c r="AF2075" s="1"/>
      <c r="AG2075" s="1"/>
      <c r="AH2075" s="1"/>
      <c r="AI2075" s="1"/>
      <c r="AJ2075" s="1"/>
      <c r="AK2075" s="1"/>
      <c r="AL2075" s="1"/>
      <c r="AM2075" s="1"/>
      <c r="AN2075" s="1"/>
      <c r="AO2075" s="1"/>
      <c r="AP2075" s="1"/>
      <c r="AQ2075" s="1"/>
      <c r="AR2075" s="1"/>
      <c r="AS2075" s="14"/>
      <c r="AT2075" s="1"/>
      <c r="AU2075" s="1"/>
    </row>
    <row r="2076" spans="32:47" x14ac:dyDescent="0.3">
      <c r="AF2076" s="1"/>
      <c r="AG2076" s="1"/>
      <c r="AH2076" s="1"/>
      <c r="AI2076" s="1"/>
      <c r="AJ2076" s="1"/>
      <c r="AK2076" s="1"/>
      <c r="AL2076" s="1"/>
      <c r="AM2076" s="1"/>
      <c r="AN2076" s="1"/>
      <c r="AO2076" s="1"/>
      <c r="AP2076" s="1"/>
      <c r="AQ2076" s="1"/>
      <c r="AR2076" s="1"/>
      <c r="AS2076" s="14"/>
      <c r="AT2076" s="1"/>
      <c r="AU2076" s="1"/>
    </row>
    <row r="2077" spans="32:47" x14ac:dyDescent="0.3">
      <c r="AF2077" s="1"/>
      <c r="AG2077" s="1"/>
      <c r="AH2077" s="1"/>
      <c r="AI2077" s="1"/>
      <c r="AJ2077" s="1"/>
      <c r="AK2077" s="1"/>
      <c r="AL2077" s="1"/>
      <c r="AM2077" s="1"/>
      <c r="AN2077" s="1"/>
      <c r="AO2077" s="1"/>
      <c r="AP2077" s="1"/>
      <c r="AQ2077" s="1"/>
      <c r="AR2077" s="1"/>
      <c r="AS2077" s="14"/>
      <c r="AT2077" s="1"/>
      <c r="AU2077" s="1"/>
    </row>
    <row r="2078" spans="32:47" x14ac:dyDescent="0.3">
      <c r="AF2078" s="1"/>
      <c r="AG2078" s="1"/>
      <c r="AH2078" s="1"/>
      <c r="AI2078" s="1"/>
      <c r="AJ2078" s="1"/>
      <c r="AK2078" s="1"/>
      <c r="AL2078" s="1"/>
      <c r="AM2078" s="1"/>
      <c r="AN2078" s="1"/>
      <c r="AO2078" s="1"/>
      <c r="AP2078" s="1"/>
      <c r="AQ2078" s="1"/>
      <c r="AR2078" s="1"/>
      <c r="AS2078" s="14"/>
      <c r="AT2078" s="1"/>
      <c r="AU2078" s="1"/>
    </row>
    <row r="2079" spans="32:47" x14ac:dyDescent="0.3">
      <c r="AF2079" s="1"/>
      <c r="AG2079" s="1"/>
      <c r="AH2079" s="1"/>
      <c r="AI2079" s="1"/>
      <c r="AJ2079" s="1"/>
      <c r="AK2079" s="1"/>
      <c r="AL2079" s="1"/>
      <c r="AM2079" s="1"/>
      <c r="AN2079" s="1"/>
      <c r="AO2079" s="1"/>
      <c r="AP2079" s="1"/>
      <c r="AQ2079" s="1"/>
      <c r="AR2079" s="1"/>
      <c r="AS2079" s="14"/>
      <c r="AT2079" s="1"/>
      <c r="AU2079" s="1"/>
    </row>
    <row r="2080" spans="32:47" x14ac:dyDescent="0.3">
      <c r="AF2080" s="1"/>
      <c r="AG2080" s="1"/>
      <c r="AH2080" s="1"/>
      <c r="AI2080" s="1"/>
      <c r="AJ2080" s="1"/>
      <c r="AK2080" s="1"/>
      <c r="AL2080" s="1"/>
      <c r="AM2080" s="1"/>
      <c r="AN2080" s="1"/>
      <c r="AO2080" s="1"/>
      <c r="AP2080" s="1"/>
      <c r="AQ2080" s="1"/>
      <c r="AR2080" s="1"/>
      <c r="AS2080" s="14"/>
      <c r="AT2080" s="1"/>
      <c r="AU2080" s="1"/>
    </row>
    <row r="2081" spans="32:47" x14ac:dyDescent="0.3">
      <c r="AF2081" s="1"/>
      <c r="AG2081" s="1"/>
      <c r="AH2081" s="1"/>
      <c r="AI2081" s="1"/>
      <c r="AJ2081" s="1"/>
      <c r="AK2081" s="1"/>
      <c r="AL2081" s="1"/>
      <c r="AM2081" s="1"/>
      <c r="AN2081" s="1"/>
      <c r="AO2081" s="1"/>
      <c r="AP2081" s="1"/>
      <c r="AQ2081" s="1"/>
      <c r="AR2081" s="1"/>
      <c r="AS2081" s="14"/>
      <c r="AT2081" s="1"/>
      <c r="AU2081" s="1"/>
    </row>
    <row r="2082" spans="32:47" x14ac:dyDescent="0.3">
      <c r="AF2082" s="1"/>
      <c r="AG2082" s="1"/>
      <c r="AH2082" s="1"/>
      <c r="AI2082" s="1"/>
      <c r="AJ2082" s="1"/>
      <c r="AK2082" s="1"/>
      <c r="AL2082" s="1"/>
      <c r="AM2082" s="1"/>
      <c r="AN2082" s="1"/>
      <c r="AO2082" s="1"/>
      <c r="AP2082" s="1"/>
      <c r="AQ2082" s="1"/>
      <c r="AR2082" s="1"/>
      <c r="AS2082" s="14"/>
      <c r="AT2082" s="1"/>
      <c r="AU2082" s="1"/>
    </row>
    <row r="2083" spans="32:47" x14ac:dyDescent="0.3">
      <c r="AF2083" s="1"/>
      <c r="AG2083" s="1"/>
      <c r="AH2083" s="1"/>
      <c r="AI2083" s="1"/>
      <c r="AJ2083" s="1"/>
      <c r="AK2083" s="1"/>
      <c r="AL2083" s="1"/>
      <c r="AM2083" s="1"/>
      <c r="AN2083" s="1"/>
      <c r="AO2083" s="1"/>
      <c r="AP2083" s="1"/>
      <c r="AQ2083" s="1"/>
      <c r="AR2083" s="1"/>
      <c r="AS2083" s="14"/>
      <c r="AT2083" s="1"/>
      <c r="AU2083" s="1"/>
    </row>
    <row r="2084" spans="32:47" x14ac:dyDescent="0.3">
      <c r="AF2084" s="1"/>
      <c r="AG2084" s="1"/>
      <c r="AH2084" s="1"/>
      <c r="AI2084" s="1"/>
      <c r="AJ2084" s="1"/>
      <c r="AK2084" s="1"/>
      <c r="AL2084" s="1"/>
      <c r="AM2084" s="1"/>
      <c r="AN2084" s="1"/>
      <c r="AO2084" s="1"/>
      <c r="AP2084" s="1"/>
      <c r="AQ2084" s="1"/>
      <c r="AR2084" s="1"/>
      <c r="AS2084" s="14"/>
      <c r="AT2084" s="1"/>
      <c r="AU2084" s="1"/>
    </row>
    <row r="2085" spans="32:47" x14ac:dyDescent="0.3">
      <c r="AF2085" s="1"/>
      <c r="AG2085" s="1"/>
      <c r="AH2085" s="1"/>
      <c r="AI2085" s="1"/>
      <c r="AJ2085" s="1"/>
      <c r="AK2085" s="1"/>
      <c r="AL2085" s="1"/>
      <c r="AM2085" s="1"/>
      <c r="AN2085" s="1"/>
      <c r="AO2085" s="1"/>
      <c r="AP2085" s="1"/>
      <c r="AQ2085" s="1"/>
      <c r="AR2085" s="1"/>
      <c r="AS2085" s="14"/>
      <c r="AT2085" s="1"/>
      <c r="AU2085" s="1"/>
    </row>
    <row r="2086" spans="32:47" x14ac:dyDescent="0.3">
      <c r="AF2086" s="1"/>
      <c r="AG2086" s="1"/>
      <c r="AH2086" s="1"/>
      <c r="AI2086" s="1"/>
      <c r="AJ2086" s="1"/>
      <c r="AK2086" s="1"/>
      <c r="AL2086" s="1"/>
      <c r="AM2086" s="1"/>
      <c r="AN2086" s="1"/>
      <c r="AO2086" s="1"/>
      <c r="AP2086" s="1"/>
      <c r="AQ2086" s="1"/>
      <c r="AR2086" s="1"/>
      <c r="AS2086" s="14"/>
      <c r="AT2086" s="1"/>
      <c r="AU2086" s="1"/>
    </row>
    <row r="2087" spans="32:47" x14ac:dyDescent="0.3">
      <c r="AF2087" s="1"/>
      <c r="AG2087" s="1"/>
      <c r="AH2087" s="1"/>
      <c r="AI2087" s="1"/>
      <c r="AJ2087" s="1"/>
      <c r="AK2087" s="1"/>
      <c r="AL2087" s="1"/>
      <c r="AM2087" s="1"/>
      <c r="AN2087" s="1"/>
      <c r="AO2087" s="1"/>
      <c r="AP2087" s="1"/>
      <c r="AQ2087" s="1"/>
      <c r="AR2087" s="1"/>
      <c r="AS2087" s="14"/>
      <c r="AT2087" s="1"/>
      <c r="AU2087" s="1"/>
    </row>
    <row r="2088" spans="32:47" x14ac:dyDescent="0.3">
      <c r="AF2088" s="1"/>
      <c r="AG2088" s="1"/>
      <c r="AH2088" s="1"/>
      <c r="AI2088" s="1"/>
      <c r="AJ2088" s="1"/>
      <c r="AK2088" s="1"/>
      <c r="AL2088" s="1"/>
      <c r="AM2088" s="1"/>
      <c r="AN2088" s="1"/>
      <c r="AO2088" s="1"/>
      <c r="AP2088" s="1"/>
      <c r="AQ2088" s="1"/>
      <c r="AR2088" s="1"/>
      <c r="AS2088" s="14"/>
      <c r="AT2088" s="1"/>
      <c r="AU2088" s="1"/>
    </row>
    <row r="2089" spans="32:47" x14ac:dyDescent="0.3">
      <c r="AF2089" s="1"/>
      <c r="AG2089" s="1"/>
      <c r="AH2089" s="1"/>
      <c r="AI2089" s="1"/>
      <c r="AJ2089" s="1"/>
      <c r="AK2089" s="1"/>
      <c r="AL2089" s="1"/>
      <c r="AM2089" s="1"/>
      <c r="AN2089" s="1"/>
      <c r="AO2089" s="1"/>
      <c r="AP2089" s="1"/>
      <c r="AQ2089" s="1"/>
      <c r="AR2089" s="1"/>
      <c r="AS2089" s="14"/>
      <c r="AT2089" s="1"/>
      <c r="AU2089" s="1"/>
    </row>
    <row r="2090" spans="32:47" x14ac:dyDescent="0.3">
      <c r="AF2090" s="1"/>
      <c r="AG2090" s="1"/>
      <c r="AH2090" s="1"/>
      <c r="AI2090" s="1"/>
      <c r="AJ2090" s="1"/>
      <c r="AK2090" s="1"/>
      <c r="AL2090" s="1"/>
      <c r="AM2090" s="1"/>
      <c r="AN2090" s="1"/>
      <c r="AO2090" s="1"/>
      <c r="AP2090" s="1"/>
      <c r="AQ2090" s="1"/>
      <c r="AR2090" s="1"/>
      <c r="AS2090" s="14"/>
      <c r="AT2090" s="1"/>
      <c r="AU2090" s="1"/>
    </row>
    <row r="2091" spans="32:47" x14ac:dyDescent="0.3">
      <c r="AF2091" s="1"/>
      <c r="AG2091" s="1"/>
      <c r="AH2091" s="1"/>
      <c r="AI2091" s="1"/>
      <c r="AJ2091" s="1"/>
      <c r="AK2091" s="1"/>
      <c r="AL2091" s="1"/>
      <c r="AM2091" s="1"/>
      <c r="AN2091" s="1"/>
      <c r="AO2091" s="1"/>
      <c r="AP2091" s="1"/>
      <c r="AQ2091" s="1"/>
      <c r="AR2091" s="1"/>
      <c r="AS2091" s="14"/>
      <c r="AT2091" s="1"/>
      <c r="AU2091" s="1"/>
    </row>
    <row r="2092" spans="32:47" x14ac:dyDescent="0.3">
      <c r="AF2092" s="1"/>
      <c r="AG2092" s="1"/>
      <c r="AH2092" s="1"/>
      <c r="AI2092" s="1"/>
      <c r="AJ2092" s="1"/>
      <c r="AK2092" s="1"/>
      <c r="AL2092" s="1"/>
      <c r="AM2092" s="1"/>
      <c r="AN2092" s="1"/>
      <c r="AO2092" s="1"/>
      <c r="AP2092" s="1"/>
      <c r="AQ2092" s="1"/>
      <c r="AR2092" s="1"/>
      <c r="AS2092" s="14"/>
      <c r="AT2092" s="1"/>
      <c r="AU2092" s="1"/>
    </row>
    <row r="2093" spans="32:47" x14ac:dyDescent="0.3">
      <c r="AF2093" s="1"/>
      <c r="AG2093" s="1"/>
      <c r="AH2093" s="1"/>
      <c r="AI2093" s="1"/>
      <c r="AJ2093" s="1"/>
      <c r="AK2093" s="1"/>
      <c r="AL2093" s="1"/>
      <c r="AM2093" s="1"/>
      <c r="AN2093" s="1"/>
      <c r="AO2093" s="1"/>
      <c r="AP2093" s="1"/>
      <c r="AQ2093" s="1"/>
      <c r="AR2093" s="1"/>
      <c r="AS2093" s="14"/>
      <c r="AT2093" s="1"/>
      <c r="AU2093" s="1"/>
    </row>
    <row r="2094" spans="32:47" x14ac:dyDescent="0.3">
      <c r="AF2094" s="1"/>
      <c r="AG2094" s="1"/>
      <c r="AH2094" s="1"/>
      <c r="AI2094" s="1"/>
      <c r="AJ2094" s="1"/>
      <c r="AK2094" s="1"/>
      <c r="AL2094" s="1"/>
      <c r="AM2094" s="1"/>
      <c r="AN2094" s="1"/>
      <c r="AO2094" s="1"/>
      <c r="AP2094" s="1"/>
      <c r="AQ2094" s="1"/>
      <c r="AR2094" s="1"/>
      <c r="AS2094" s="14"/>
      <c r="AT2094" s="1"/>
      <c r="AU2094" s="1"/>
    </row>
    <row r="2095" spans="32:47" x14ac:dyDescent="0.3">
      <c r="AF2095" s="1"/>
      <c r="AG2095" s="1"/>
      <c r="AH2095" s="1"/>
      <c r="AI2095" s="1"/>
      <c r="AJ2095" s="1"/>
      <c r="AK2095" s="1"/>
      <c r="AL2095" s="1"/>
      <c r="AM2095" s="1"/>
      <c r="AN2095" s="1"/>
      <c r="AO2095" s="1"/>
      <c r="AP2095" s="1"/>
      <c r="AQ2095" s="1"/>
      <c r="AR2095" s="1"/>
      <c r="AS2095" s="14"/>
      <c r="AT2095" s="1"/>
      <c r="AU2095" s="1"/>
    </row>
    <row r="2096" spans="32:47" x14ac:dyDescent="0.3">
      <c r="AF2096" s="1"/>
      <c r="AG2096" s="1"/>
      <c r="AH2096" s="1"/>
      <c r="AI2096" s="1"/>
      <c r="AJ2096" s="1"/>
      <c r="AK2096" s="1"/>
      <c r="AL2096" s="1"/>
      <c r="AM2096" s="1"/>
      <c r="AN2096" s="1"/>
      <c r="AO2096" s="1"/>
      <c r="AP2096" s="1"/>
      <c r="AQ2096" s="1"/>
      <c r="AR2096" s="1"/>
      <c r="AS2096" s="14"/>
      <c r="AT2096" s="1"/>
      <c r="AU2096" s="1"/>
    </row>
    <row r="2097" spans="32:47" x14ac:dyDescent="0.3">
      <c r="AF2097" s="1"/>
      <c r="AG2097" s="1"/>
      <c r="AH2097" s="1"/>
      <c r="AI2097" s="1"/>
      <c r="AJ2097" s="1"/>
      <c r="AK2097" s="1"/>
      <c r="AL2097" s="1"/>
      <c r="AM2097" s="1"/>
      <c r="AN2097" s="1"/>
      <c r="AO2097" s="1"/>
      <c r="AP2097" s="1"/>
      <c r="AQ2097" s="1"/>
      <c r="AR2097" s="1"/>
      <c r="AS2097" s="14"/>
      <c r="AT2097" s="1"/>
      <c r="AU2097" s="1"/>
    </row>
    <row r="2098" spans="32:47" x14ac:dyDescent="0.3">
      <c r="AF2098" s="1"/>
      <c r="AG2098" s="1"/>
      <c r="AH2098" s="1"/>
      <c r="AI2098" s="1"/>
      <c r="AJ2098" s="1"/>
      <c r="AK2098" s="1"/>
      <c r="AL2098" s="1"/>
      <c r="AM2098" s="1"/>
      <c r="AN2098" s="1"/>
      <c r="AO2098" s="1"/>
      <c r="AP2098" s="1"/>
      <c r="AQ2098" s="1"/>
      <c r="AR2098" s="1"/>
      <c r="AS2098" s="14"/>
      <c r="AT2098" s="1"/>
      <c r="AU2098" s="1"/>
    </row>
    <row r="2099" spans="32:47" x14ac:dyDescent="0.3">
      <c r="AF2099" s="1"/>
      <c r="AG2099" s="1"/>
      <c r="AH2099" s="1"/>
      <c r="AI2099" s="1"/>
      <c r="AJ2099" s="1"/>
      <c r="AK2099" s="1"/>
      <c r="AL2099" s="1"/>
      <c r="AM2099" s="1"/>
      <c r="AN2099" s="1"/>
      <c r="AO2099" s="1"/>
      <c r="AP2099" s="1"/>
      <c r="AQ2099" s="1"/>
      <c r="AR2099" s="1"/>
      <c r="AS2099" s="14"/>
      <c r="AT2099" s="1"/>
      <c r="AU2099" s="1"/>
    </row>
    <row r="2100" spans="32:47" x14ac:dyDescent="0.3">
      <c r="AF2100" s="1"/>
      <c r="AG2100" s="1"/>
      <c r="AH2100" s="1"/>
      <c r="AI2100" s="1"/>
      <c r="AJ2100" s="1"/>
      <c r="AK2100" s="1"/>
      <c r="AL2100" s="1"/>
      <c r="AM2100" s="1"/>
      <c r="AN2100" s="1"/>
      <c r="AO2100" s="1"/>
      <c r="AP2100" s="1"/>
      <c r="AQ2100" s="1"/>
      <c r="AR2100" s="1"/>
      <c r="AS2100" s="14"/>
      <c r="AT2100" s="1"/>
      <c r="AU2100" s="1"/>
    </row>
    <row r="2101" spans="32:47" x14ac:dyDescent="0.3">
      <c r="AF2101" s="1"/>
      <c r="AG2101" s="1"/>
      <c r="AH2101" s="1"/>
      <c r="AI2101" s="1"/>
      <c r="AJ2101" s="1"/>
      <c r="AK2101" s="1"/>
      <c r="AL2101" s="1"/>
      <c r="AM2101" s="1"/>
      <c r="AN2101" s="1"/>
      <c r="AO2101" s="1"/>
      <c r="AP2101" s="1"/>
      <c r="AQ2101" s="1"/>
      <c r="AR2101" s="1"/>
      <c r="AS2101" s="14"/>
      <c r="AT2101" s="1"/>
      <c r="AU2101" s="1"/>
    </row>
    <row r="2102" spans="32:47" x14ac:dyDescent="0.3">
      <c r="AF2102" s="1"/>
      <c r="AG2102" s="1"/>
      <c r="AH2102" s="1"/>
      <c r="AI2102" s="1"/>
      <c r="AJ2102" s="1"/>
      <c r="AK2102" s="1"/>
      <c r="AL2102" s="1"/>
      <c r="AM2102" s="1"/>
      <c r="AN2102" s="1"/>
      <c r="AO2102" s="1"/>
      <c r="AP2102" s="1"/>
      <c r="AQ2102" s="1"/>
      <c r="AR2102" s="1"/>
      <c r="AS2102" s="14"/>
      <c r="AT2102" s="1"/>
      <c r="AU2102" s="1"/>
    </row>
    <row r="2103" spans="32:47" x14ac:dyDescent="0.3">
      <c r="AF2103" s="1"/>
      <c r="AG2103" s="1"/>
      <c r="AH2103" s="1"/>
      <c r="AI2103" s="1"/>
      <c r="AJ2103" s="1"/>
      <c r="AK2103" s="1"/>
      <c r="AL2103" s="1"/>
      <c r="AM2103" s="1"/>
      <c r="AN2103" s="1"/>
      <c r="AO2103" s="1"/>
      <c r="AP2103" s="1"/>
      <c r="AQ2103" s="1"/>
      <c r="AR2103" s="1"/>
      <c r="AS2103" s="14"/>
      <c r="AT2103" s="1"/>
      <c r="AU2103" s="1"/>
    </row>
    <row r="2104" spans="32:47" x14ac:dyDescent="0.3">
      <c r="AF2104" s="1"/>
      <c r="AG2104" s="1"/>
      <c r="AH2104" s="1"/>
      <c r="AI2104" s="1"/>
      <c r="AJ2104" s="1"/>
      <c r="AK2104" s="1"/>
      <c r="AL2104" s="1"/>
      <c r="AM2104" s="1"/>
      <c r="AN2104" s="1"/>
      <c r="AO2104" s="1"/>
      <c r="AP2104" s="1"/>
      <c r="AQ2104" s="1"/>
      <c r="AR2104" s="1"/>
      <c r="AS2104" s="14"/>
      <c r="AT2104" s="1"/>
      <c r="AU2104" s="1"/>
    </row>
    <row r="2105" spans="32:47" x14ac:dyDescent="0.3">
      <c r="AF2105" s="1"/>
      <c r="AG2105" s="1"/>
      <c r="AH2105" s="1"/>
      <c r="AI2105" s="1"/>
      <c r="AJ2105" s="1"/>
      <c r="AK2105" s="1"/>
      <c r="AL2105" s="1"/>
      <c r="AM2105" s="1"/>
      <c r="AN2105" s="1"/>
      <c r="AO2105" s="1"/>
      <c r="AP2105" s="1"/>
      <c r="AQ2105" s="1"/>
      <c r="AR2105" s="1"/>
      <c r="AS2105" s="14"/>
      <c r="AT2105" s="1"/>
      <c r="AU2105" s="1"/>
    </row>
    <row r="2106" spans="32:47" x14ac:dyDescent="0.3">
      <c r="AF2106" s="1"/>
      <c r="AG2106" s="1"/>
      <c r="AH2106" s="1"/>
      <c r="AI2106" s="1"/>
      <c r="AJ2106" s="1"/>
      <c r="AK2106" s="1"/>
      <c r="AL2106" s="1"/>
      <c r="AM2106" s="1"/>
      <c r="AN2106" s="1"/>
      <c r="AO2106" s="1"/>
      <c r="AP2106" s="1"/>
      <c r="AQ2106" s="1"/>
      <c r="AR2106" s="1"/>
      <c r="AS2106" s="14"/>
      <c r="AT2106" s="1"/>
      <c r="AU2106" s="1"/>
    </row>
    <row r="2107" spans="32:47" x14ac:dyDescent="0.3">
      <c r="AF2107" s="1"/>
      <c r="AG2107" s="1"/>
      <c r="AH2107" s="1"/>
      <c r="AI2107" s="1"/>
      <c r="AJ2107" s="1"/>
      <c r="AK2107" s="1"/>
      <c r="AL2107" s="1"/>
      <c r="AM2107" s="1"/>
      <c r="AN2107" s="1"/>
      <c r="AO2107" s="1"/>
      <c r="AP2107" s="1"/>
      <c r="AQ2107" s="1"/>
      <c r="AR2107" s="1"/>
      <c r="AS2107" s="14"/>
      <c r="AT2107" s="1"/>
      <c r="AU2107" s="1"/>
    </row>
    <row r="2108" spans="32:47" x14ac:dyDescent="0.3">
      <c r="AF2108" s="1"/>
      <c r="AG2108" s="1"/>
      <c r="AH2108" s="1"/>
      <c r="AI2108" s="1"/>
      <c r="AJ2108" s="1"/>
      <c r="AK2108" s="1"/>
      <c r="AL2108" s="1"/>
      <c r="AM2108" s="1"/>
      <c r="AN2108" s="1"/>
      <c r="AO2108" s="1"/>
      <c r="AP2108" s="1"/>
      <c r="AQ2108" s="1"/>
      <c r="AR2108" s="1"/>
      <c r="AS2108" s="14"/>
      <c r="AT2108" s="1"/>
      <c r="AU2108" s="1"/>
    </row>
    <row r="2109" spans="32:47" x14ac:dyDescent="0.3">
      <c r="AF2109" s="1"/>
      <c r="AG2109" s="1"/>
      <c r="AH2109" s="1"/>
      <c r="AI2109" s="1"/>
      <c r="AJ2109" s="1"/>
      <c r="AK2109" s="1"/>
      <c r="AL2109" s="1"/>
      <c r="AM2109" s="1"/>
      <c r="AN2109" s="1"/>
      <c r="AO2109" s="1"/>
      <c r="AP2109" s="1"/>
      <c r="AQ2109" s="1"/>
      <c r="AR2109" s="1"/>
      <c r="AS2109" s="14"/>
      <c r="AT2109" s="1"/>
      <c r="AU2109" s="1"/>
    </row>
    <row r="2110" spans="32:47" x14ac:dyDescent="0.3">
      <c r="AF2110" s="1"/>
      <c r="AG2110" s="1"/>
      <c r="AH2110" s="1"/>
      <c r="AI2110" s="1"/>
      <c r="AJ2110" s="1"/>
      <c r="AK2110" s="1"/>
      <c r="AL2110" s="1"/>
      <c r="AM2110" s="1"/>
      <c r="AN2110" s="1"/>
      <c r="AO2110" s="1"/>
      <c r="AP2110" s="1"/>
      <c r="AQ2110" s="1"/>
      <c r="AR2110" s="1"/>
      <c r="AS2110" s="14"/>
      <c r="AT2110" s="1"/>
      <c r="AU2110" s="1"/>
    </row>
    <row r="2111" spans="32:47" x14ac:dyDescent="0.3">
      <c r="AF2111" s="1"/>
      <c r="AG2111" s="1"/>
      <c r="AH2111" s="1"/>
      <c r="AI2111" s="1"/>
      <c r="AJ2111" s="1"/>
      <c r="AK2111" s="1"/>
      <c r="AL2111" s="1"/>
      <c r="AM2111" s="1"/>
      <c r="AN2111" s="1"/>
      <c r="AO2111" s="1"/>
      <c r="AP2111" s="1"/>
      <c r="AQ2111" s="1"/>
      <c r="AR2111" s="1"/>
      <c r="AS2111" s="14"/>
      <c r="AT2111" s="1"/>
      <c r="AU2111" s="1"/>
    </row>
    <row r="2112" spans="32:47" x14ac:dyDescent="0.3">
      <c r="AF2112" s="1"/>
      <c r="AG2112" s="1"/>
      <c r="AH2112" s="1"/>
      <c r="AI2112" s="1"/>
      <c r="AJ2112" s="1"/>
      <c r="AK2112" s="1"/>
      <c r="AL2112" s="1"/>
      <c r="AM2112" s="1"/>
      <c r="AN2112" s="1"/>
      <c r="AO2112" s="1"/>
      <c r="AP2112" s="1"/>
      <c r="AQ2112" s="1"/>
      <c r="AR2112" s="1"/>
      <c r="AS2112" s="14"/>
      <c r="AT2112" s="1"/>
      <c r="AU2112" s="1"/>
    </row>
    <row r="2113" spans="32:47" x14ac:dyDescent="0.3">
      <c r="AF2113" s="1"/>
      <c r="AG2113" s="1"/>
      <c r="AH2113" s="1"/>
      <c r="AI2113" s="1"/>
      <c r="AJ2113" s="1"/>
      <c r="AK2113" s="1"/>
      <c r="AL2113" s="1"/>
      <c r="AM2113" s="1"/>
      <c r="AN2113" s="1"/>
      <c r="AO2113" s="1"/>
      <c r="AP2113" s="1"/>
      <c r="AQ2113" s="1"/>
      <c r="AR2113" s="1"/>
      <c r="AS2113" s="14"/>
      <c r="AT2113" s="1"/>
      <c r="AU2113" s="1"/>
    </row>
    <row r="2114" spans="32:47" x14ac:dyDescent="0.3">
      <c r="AF2114" s="1"/>
      <c r="AG2114" s="1"/>
      <c r="AH2114" s="1"/>
      <c r="AI2114" s="1"/>
      <c r="AJ2114" s="1"/>
      <c r="AK2114" s="1"/>
      <c r="AL2114" s="1"/>
      <c r="AM2114" s="1"/>
      <c r="AN2114" s="1"/>
      <c r="AO2114" s="1"/>
      <c r="AP2114" s="1"/>
      <c r="AQ2114" s="1"/>
      <c r="AR2114" s="1"/>
      <c r="AS2114" s="14"/>
      <c r="AT2114" s="1"/>
      <c r="AU2114" s="1"/>
    </row>
    <row r="2115" spans="32:47" x14ac:dyDescent="0.3">
      <c r="AF2115" s="1"/>
      <c r="AG2115" s="1"/>
      <c r="AH2115" s="1"/>
      <c r="AI2115" s="1"/>
      <c r="AJ2115" s="1"/>
      <c r="AK2115" s="1"/>
      <c r="AL2115" s="1"/>
      <c r="AM2115" s="1"/>
      <c r="AN2115" s="1"/>
      <c r="AO2115" s="1"/>
      <c r="AP2115" s="1"/>
      <c r="AQ2115" s="1"/>
      <c r="AR2115" s="1"/>
      <c r="AS2115" s="14"/>
      <c r="AT2115" s="1"/>
      <c r="AU2115" s="1"/>
    </row>
    <row r="2116" spans="32:47" x14ac:dyDescent="0.3">
      <c r="AF2116" s="1"/>
      <c r="AG2116" s="1"/>
      <c r="AH2116" s="1"/>
      <c r="AI2116" s="1"/>
      <c r="AJ2116" s="1"/>
      <c r="AK2116" s="1"/>
      <c r="AL2116" s="1"/>
      <c r="AM2116" s="1"/>
      <c r="AN2116" s="1"/>
      <c r="AO2116" s="1"/>
      <c r="AP2116" s="1"/>
      <c r="AQ2116" s="1"/>
      <c r="AR2116" s="1"/>
      <c r="AS2116" s="14"/>
      <c r="AT2116" s="1"/>
      <c r="AU2116" s="1"/>
    </row>
    <row r="2117" spans="32:47" x14ac:dyDescent="0.3">
      <c r="AF2117" s="1"/>
      <c r="AG2117" s="1"/>
      <c r="AH2117" s="1"/>
      <c r="AI2117" s="1"/>
      <c r="AJ2117" s="1"/>
      <c r="AK2117" s="1"/>
      <c r="AL2117" s="1"/>
      <c r="AM2117" s="1"/>
      <c r="AN2117" s="1"/>
      <c r="AO2117" s="1"/>
      <c r="AP2117" s="1"/>
      <c r="AQ2117" s="1"/>
      <c r="AR2117" s="1"/>
      <c r="AS2117" s="14"/>
      <c r="AT2117" s="1"/>
      <c r="AU2117" s="1"/>
    </row>
    <row r="2118" spans="32:47" x14ac:dyDescent="0.3">
      <c r="AF2118" s="1"/>
      <c r="AG2118" s="1"/>
      <c r="AH2118" s="1"/>
      <c r="AI2118" s="1"/>
      <c r="AJ2118" s="1"/>
      <c r="AK2118" s="1"/>
      <c r="AL2118" s="1"/>
      <c r="AM2118" s="1"/>
      <c r="AN2118" s="1"/>
      <c r="AO2118" s="1"/>
      <c r="AP2118" s="1"/>
      <c r="AQ2118" s="1"/>
      <c r="AR2118" s="1"/>
      <c r="AS2118" s="14"/>
      <c r="AT2118" s="1"/>
      <c r="AU2118" s="1"/>
    </row>
    <row r="2119" spans="32:47" x14ac:dyDescent="0.3">
      <c r="AF2119" s="1"/>
      <c r="AG2119" s="1"/>
      <c r="AH2119" s="1"/>
      <c r="AI2119" s="1"/>
      <c r="AJ2119" s="1"/>
      <c r="AK2119" s="1"/>
      <c r="AL2119" s="1"/>
      <c r="AM2119" s="1"/>
      <c r="AN2119" s="1"/>
      <c r="AO2119" s="1"/>
      <c r="AP2119" s="1"/>
      <c r="AQ2119" s="1"/>
      <c r="AR2119" s="1"/>
      <c r="AS2119" s="14"/>
      <c r="AT2119" s="1"/>
      <c r="AU2119" s="1"/>
    </row>
    <row r="2120" spans="32:47" x14ac:dyDescent="0.3">
      <c r="AF2120" s="1"/>
      <c r="AG2120" s="1"/>
      <c r="AH2120" s="1"/>
      <c r="AI2120" s="1"/>
      <c r="AJ2120" s="1"/>
      <c r="AK2120" s="1"/>
      <c r="AL2120" s="1"/>
      <c r="AM2120" s="1"/>
      <c r="AN2120" s="1"/>
      <c r="AO2120" s="1"/>
      <c r="AP2120" s="1"/>
      <c r="AQ2120" s="1"/>
      <c r="AR2120" s="1"/>
      <c r="AS2120" s="14"/>
      <c r="AT2120" s="1"/>
      <c r="AU2120" s="1"/>
    </row>
    <row r="2121" spans="32:47" x14ac:dyDescent="0.3">
      <c r="AF2121" s="1"/>
      <c r="AG2121" s="1"/>
      <c r="AH2121" s="1"/>
      <c r="AI2121" s="1"/>
      <c r="AJ2121" s="1"/>
      <c r="AK2121" s="1"/>
      <c r="AL2121" s="1"/>
      <c r="AM2121" s="1"/>
      <c r="AN2121" s="1"/>
      <c r="AO2121" s="1"/>
      <c r="AP2121" s="1"/>
      <c r="AQ2121" s="1"/>
      <c r="AR2121" s="1"/>
      <c r="AS2121" s="14"/>
      <c r="AT2121" s="1"/>
      <c r="AU2121" s="1"/>
    </row>
    <row r="2122" spans="32:47" x14ac:dyDescent="0.3">
      <c r="AF2122" s="1"/>
      <c r="AG2122" s="1"/>
      <c r="AH2122" s="1"/>
      <c r="AI2122" s="1"/>
      <c r="AJ2122" s="1"/>
      <c r="AK2122" s="1"/>
      <c r="AL2122" s="1"/>
      <c r="AM2122" s="1"/>
      <c r="AN2122" s="1"/>
      <c r="AO2122" s="1"/>
      <c r="AP2122" s="1"/>
      <c r="AQ2122" s="1"/>
      <c r="AR2122" s="1"/>
      <c r="AS2122" s="14"/>
      <c r="AT2122" s="1"/>
      <c r="AU2122" s="1"/>
    </row>
    <row r="2123" spans="32:47" x14ac:dyDescent="0.3">
      <c r="AF2123" s="1"/>
      <c r="AG2123" s="1"/>
      <c r="AH2123" s="1"/>
      <c r="AI2123" s="1"/>
      <c r="AJ2123" s="1"/>
      <c r="AK2123" s="1"/>
      <c r="AL2123" s="1"/>
      <c r="AM2123" s="1"/>
      <c r="AN2123" s="1"/>
      <c r="AO2123" s="1"/>
      <c r="AP2123" s="1"/>
      <c r="AQ2123" s="1"/>
      <c r="AR2123" s="1"/>
      <c r="AS2123" s="14"/>
      <c r="AT2123" s="1"/>
      <c r="AU2123" s="1"/>
    </row>
    <row r="2124" spans="32:47" x14ac:dyDescent="0.3">
      <c r="AF2124" s="1"/>
      <c r="AG2124" s="1"/>
      <c r="AH2124" s="1"/>
      <c r="AI2124" s="1"/>
      <c r="AJ2124" s="1"/>
      <c r="AK2124" s="1"/>
      <c r="AL2124" s="1"/>
      <c r="AM2124" s="1"/>
      <c r="AN2124" s="1"/>
      <c r="AO2124" s="1"/>
      <c r="AP2124" s="1"/>
      <c r="AQ2124" s="1"/>
      <c r="AR2124" s="1"/>
      <c r="AS2124" s="14"/>
      <c r="AT2124" s="1"/>
      <c r="AU2124" s="1"/>
    </row>
    <row r="2125" spans="32:47" x14ac:dyDescent="0.3">
      <c r="AF2125" s="1"/>
      <c r="AG2125" s="1"/>
      <c r="AH2125" s="1"/>
      <c r="AI2125" s="1"/>
      <c r="AJ2125" s="1"/>
      <c r="AK2125" s="1"/>
      <c r="AL2125" s="1"/>
      <c r="AM2125" s="1"/>
      <c r="AN2125" s="1"/>
      <c r="AO2125" s="1"/>
      <c r="AP2125" s="1"/>
      <c r="AQ2125" s="1"/>
      <c r="AR2125" s="1"/>
      <c r="AS2125" s="14"/>
      <c r="AT2125" s="1"/>
      <c r="AU2125" s="1"/>
    </row>
    <row r="2126" spans="32:47" x14ac:dyDescent="0.3">
      <c r="AF2126" s="1"/>
      <c r="AG2126" s="1"/>
      <c r="AH2126" s="1"/>
      <c r="AI2126" s="1"/>
      <c r="AJ2126" s="1"/>
      <c r="AK2126" s="1"/>
      <c r="AL2126" s="1"/>
      <c r="AM2126" s="1"/>
      <c r="AN2126" s="1"/>
      <c r="AO2126" s="1"/>
      <c r="AP2126" s="1"/>
      <c r="AQ2126" s="1"/>
      <c r="AR2126" s="1"/>
      <c r="AS2126" s="14"/>
      <c r="AT2126" s="1"/>
      <c r="AU2126" s="1"/>
    </row>
    <row r="2127" spans="32:47" x14ac:dyDescent="0.3">
      <c r="AF2127" s="1"/>
      <c r="AG2127" s="1"/>
      <c r="AH2127" s="1"/>
      <c r="AI2127" s="1"/>
      <c r="AJ2127" s="1"/>
      <c r="AK2127" s="1"/>
      <c r="AL2127" s="1"/>
      <c r="AM2127" s="1"/>
      <c r="AN2127" s="1"/>
      <c r="AO2127" s="1"/>
      <c r="AP2127" s="1"/>
      <c r="AQ2127" s="1"/>
      <c r="AR2127" s="1"/>
      <c r="AS2127" s="14"/>
      <c r="AT2127" s="1"/>
      <c r="AU2127" s="1"/>
    </row>
    <row r="2128" spans="32:47" x14ac:dyDescent="0.3">
      <c r="AF2128" s="1"/>
      <c r="AG2128" s="1"/>
      <c r="AH2128" s="1"/>
      <c r="AI2128" s="1"/>
      <c r="AJ2128" s="1"/>
      <c r="AK2128" s="1"/>
      <c r="AL2128" s="1"/>
      <c r="AM2128" s="1"/>
      <c r="AN2128" s="1"/>
      <c r="AO2128" s="1"/>
      <c r="AP2128" s="1"/>
      <c r="AQ2128" s="1"/>
      <c r="AR2128" s="1"/>
      <c r="AS2128" s="14"/>
      <c r="AT2128" s="1"/>
      <c r="AU2128" s="1"/>
    </row>
    <row r="2129" spans="32:47" x14ac:dyDescent="0.3">
      <c r="AF2129" s="1"/>
      <c r="AG2129" s="1"/>
      <c r="AH2129" s="1"/>
      <c r="AI2129" s="1"/>
      <c r="AJ2129" s="1"/>
      <c r="AK2129" s="1"/>
      <c r="AL2129" s="1"/>
      <c r="AM2129" s="1"/>
      <c r="AN2129" s="1"/>
      <c r="AO2129" s="1"/>
      <c r="AP2129" s="1"/>
      <c r="AQ2129" s="1"/>
      <c r="AR2129" s="1"/>
      <c r="AS2129" s="14"/>
      <c r="AT2129" s="1"/>
      <c r="AU2129" s="1"/>
    </row>
    <row r="2130" spans="32:47" x14ac:dyDescent="0.3">
      <c r="AF2130" s="1"/>
      <c r="AG2130" s="1"/>
      <c r="AH2130" s="1"/>
      <c r="AI2130" s="1"/>
      <c r="AJ2130" s="1"/>
      <c r="AK2130" s="1"/>
      <c r="AL2130" s="1"/>
      <c r="AM2130" s="1"/>
      <c r="AN2130" s="1"/>
      <c r="AO2130" s="1"/>
      <c r="AP2130" s="1"/>
      <c r="AQ2130" s="1"/>
      <c r="AR2130" s="1"/>
      <c r="AS2130" s="14"/>
      <c r="AT2130" s="1"/>
      <c r="AU2130" s="1"/>
    </row>
    <row r="2131" spans="32:47" x14ac:dyDescent="0.3">
      <c r="AF2131" s="1"/>
      <c r="AG2131" s="1"/>
      <c r="AH2131" s="1"/>
      <c r="AI2131" s="1"/>
      <c r="AJ2131" s="1"/>
      <c r="AK2131" s="1"/>
      <c r="AL2131" s="1"/>
      <c r="AM2131" s="1"/>
      <c r="AN2131" s="1"/>
      <c r="AO2131" s="1"/>
      <c r="AP2131" s="1"/>
      <c r="AQ2131" s="1"/>
      <c r="AR2131" s="1"/>
      <c r="AS2131" s="14"/>
      <c r="AT2131" s="1"/>
      <c r="AU2131" s="1"/>
    </row>
    <row r="2132" spans="32:47" x14ac:dyDescent="0.3">
      <c r="AF2132" s="1"/>
      <c r="AG2132" s="1"/>
      <c r="AH2132" s="1"/>
      <c r="AI2132" s="1"/>
      <c r="AJ2132" s="1"/>
      <c r="AK2132" s="1"/>
      <c r="AL2132" s="1"/>
      <c r="AM2132" s="1"/>
      <c r="AN2132" s="1"/>
      <c r="AO2132" s="1"/>
      <c r="AP2132" s="1"/>
      <c r="AQ2132" s="1"/>
      <c r="AR2132" s="1"/>
      <c r="AS2132" s="14"/>
      <c r="AT2132" s="1"/>
      <c r="AU2132" s="1"/>
    </row>
    <row r="2133" spans="32:47" x14ac:dyDescent="0.3">
      <c r="AF2133" s="1"/>
      <c r="AG2133" s="1"/>
      <c r="AH2133" s="1"/>
      <c r="AI2133" s="1"/>
      <c r="AJ2133" s="1"/>
      <c r="AK2133" s="1"/>
      <c r="AL2133" s="1"/>
      <c r="AM2133" s="1"/>
      <c r="AN2133" s="1"/>
      <c r="AO2133" s="1"/>
      <c r="AP2133" s="1"/>
      <c r="AQ2133" s="1"/>
      <c r="AR2133" s="1"/>
      <c r="AS2133" s="14"/>
      <c r="AT2133" s="1"/>
      <c r="AU2133" s="1"/>
    </row>
    <row r="2134" spans="32:47" x14ac:dyDescent="0.3">
      <c r="AF2134" s="1"/>
      <c r="AG2134" s="1"/>
      <c r="AH2134" s="1"/>
      <c r="AI2134" s="1"/>
      <c r="AJ2134" s="1"/>
      <c r="AK2134" s="1"/>
      <c r="AL2134" s="1"/>
      <c r="AM2134" s="1"/>
      <c r="AN2134" s="1"/>
      <c r="AO2134" s="1"/>
      <c r="AP2134" s="1"/>
      <c r="AQ2134" s="1"/>
      <c r="AR2134" s="1"/>
      <c r="AS2134" s="14"/>
      <c r="AT2134" s="1"/>
      <c r="AU2134" s="1"/>
    </row>
    <row r="2135" spans="32:47" x14ac:dyDescent="0.3">
      <c r="AF2135" s="1"/>
      <c r="AG2135" s="1"/>
      <c r="AH2135" s="1"/>
      <c r="AI2135" s="1"/>
      <c r="AJ2135" s="1"/>
      <c r="AK2135" s="1"/>
      <c r="AL2135" s="1"/>
      <c r="AM2135" s="1"/>
      <c r="AN2135" s="1"/>
      <c r="AO2135" s="1"/>
      <c r="AP2135" s="1"/>
      <c r="AQ2135" s="1"/>
      <c r="AR2135" s="1"/>
      <c r="AS2135" s="14"/>
      <c r="AT2135" s="1"/>
      <c r="AU2135" s="1"/>
    </row>
    <row r="2136" spans="32:47" x14ac:dyDescent="0.3">
      <c r="AF2136" s="1"/>
      <c r="AG2136" s="1"/>
      <c r="AH2136" s="1"/>
      <c r="AI2136" s="1"/>
      <c r="AJ2136" s="1"/>
      <c r="AK2136" s="1"/>
      <c r="AL2136" s="1"/>
      <c r="AM2136" s="1"/>
      <c r="AN2136" s="1"/>
      <c r="AO2136" s="1"/>
      <c r="AP2136" s="1"/>
      <c r="AQ2136" s="1"/>
      <c r="AR2136" s="1"/>
      <c r="AS2136" s="14"/>
      <c r="AT2136" s="1"/>
      <c r="AU2136" s="1"/>
    </row>
    <row r="2137" spans="32:47" x14ac:dyDescent="0.3">
      <c r="AF2137" s="1"/>
      <c r="AG2137" s="1"/>
      <c r="AH2137" s="1"/>
      <c r="AI2137" s="1"/>
      <c r="AJ2137" s="1"/>
      <c r="AK2137" s="1"/>
      <c r="AL2137" s="1"/>
      <c r="AM2137" s="1"/>
      <c r="AN2137" s="1"/>
      <c r="AO2137" s="1"/>
      <c r="AP2137" s="1"/>
      <c r="AQ2137" s="1"/>
      <c r="AR2137" s="1"/>
      <c r="AS2137" s="14"/>
      <c r="AT2137" s="1"/>
      <c r="AU2137" s="1"/>
    </row>
    <row r="2138" spans="32:47" x14ac:dyDescent="0.3">
      <c r="AF2138" s="1"/>
      <c r="AG2138" s="1"/>
      <c r="AH2138" s="1"/>
      <c r="AI2138" s="1"/>
      <c r="AJ2138" s="1"/>
      <c r="AK2138" s="1"/>
      <c r="AL2138" s="1"/>
      <c r="AM2138" s="1"/>
      <c r="AN2138" s="1"/>
      <c r="AO2138" s="1"/>
      <c r="AP2138" s="1"/>
      <c r="AQ2138" s="1"/>
      <c r="AR2138" s="1"/>
      <c r="AS2138" s="14"/>
      <c r="AT2138" s="1"/>
      <c r="AU2138" s="1"/>
    </row>
    <row r="2139" spans="32:47" x14ac:dyDescent="0.3">
      <c r="AF2139" s="1"/>
      <c r="AG2139" s="1"/>
      <c r="AH2139" s="1"/>
      <c r="AI2139" s="1"/>
      <c r="AJ2139" s="1"/>
      <c r="AK2139" s="1"/>
      <c r="AL2139" s="1"/>
      <c r="AM2139" s="1"/>
      <c r="AN2139" s="1"/>
      <c r="AO2139" s="1"/>
      <c r="AP2139" s="1"/>
      <c r="AQ2139" s="1"/>
      <c r="AR2139" s="1"/>
      <c r="AS2139" s="14"/>
      <c r="AT2139" s="1"/>
      <c r="AU2139" s="1"/>
    </row>
    <row r="2140" spans="32:47" x14ac:dyDescent="0.3">
      <c r="AF2140" s="1"/>
      <c r="AG2140" s="1"/>
      <c r="AH2140" s="1"/>
      <c r="AI2140" s="1"/>
      <c r="AJ2140" s="1"/>
      <c r="AK2140" s="1"/>
      <c r="AL2140" s="1"/>
      <c r="AM2140" s="1"/>
      <c r="AN2140" s="1"/>
      <c r="AO2140" s="1"/>
      <c r="AP2140" s="1"/>
      <c r="AQ2140" s="1"/>
      <c r="AR2140" s="1"/>
      <c r="AS2140" s="14"/>
      <c r="AT2140" s="1"/>
      <c r="AU2140" s="1"/>
    </row>
    <row r="2141" spans="32:47" x14ac:dyDescent="0.3">
      <c r="AF2141" s="1"/>
      <c r="AG2141" s="1"/>
      <c r="AH2141" s="1"/>
      <c r="AI2141" s="1"/>
      <c r="AJ2141" s="1"/>
      <c r="AK2141" s="1"/>
      <c r="AL2141" s="1"/>
      <c r="AM2141" s="1"/>
      <c r="AN2141" s="1"/>
      <c r="AO2141" s="1"/>
      <c r="AP2141" s="1"/>
      <c r="AQ2141" s="1"/>
      <c r="AR2141" s="1"/>
      <c r="AS2141" s="14"/>
      <c r="AT2141" s="1"/>
      <c r="AU2141" s="1"/>
    </row>
    <row r="2142" spans="32:47" x14ac:dyDescent="0.3">
      <c r="AF2142" s="1"/>
      <c r="AG2142" s="1"/>
      <c r="AH2142" s="1"/>
      <c r="AI2142" s="1"/>
      <c r="AJ2142" s="1"/>
      <c r="AK2142" s="1"/>
      <c r="AL2142" s="1"/>
      <c r="AM2142" s="1"/>
      <c r="AN2142" s="1"/>
      <c r="AO2142" s="1"/>
      <c r="AP2142" s="1"/>
      <c r="AQ2142" s="1"/>
      <c r="AR2142" s="1"/>
      <c r="AS2142" s="14"/>
      <c r="AT2142" s="1"/>
      <c r="AU2142" s="1"/>
    </row>
    <row r="2143" spans="32:47" x14ac:dyDescent="0.3">
      <c r="AF2143" s="1"/>
      <c r="AG2143" s="1"/>
      <c r="AH2143" s="1"/>
      <c r="AI2143" s="1"/>
      <c r="AJ2143" s="1"/>
      <c r="AK2143" s="1"/>
      <c r="AL2143" s="1"/>
      <c r="AM2143" s="1"/>
      <c r="AN2143" s="1"/>
      <c r="AO2143" s="1"/>
      <c r="AP2143" s="1"/>
      <c r="AQ2143" s="1"/>
      <c r="AR2143" s="1"/>
      <c r="AS2143" s="14"/>
      <c r="AT2143" s="1"/>
      <c r="AU2143" s="1"/>
    </row>
    <row r="2144" spans="32:47" x14ac:dyDescent="0.3">
      <c r="AF2144" s="1"/>
      <c r="AG2144" s="1"/>
      <c r="AH2144" s="1"/>
      <c r="AI2144" s="1"/>
      <c r="AJ2144" s="1"/>
      <c r="AK2144" s="1"/>
      <c r="AL2144" s="1"/>
      <c r="AM2144" s="1"/>
      <c r="AN2144" s="1"/>
      <c r="AO2144" s="1"/>
      <c r="AP2144" s="1"/>
      <c r="AQ2144" s="1"/>
      <c r="AR2144" s="1"/>
      <c r="AS2144" s="14"/>
      <c r="AT2144" s="1"/>
      <c r="AU2144" s="1"/>
    </row>
    <row r="2145" spans="32:47" x14ac:dyDescent="0.3">
      <c r="AF2145" s="1"/>
      <c r="AG2145" s="1"/>
      <c r="AH2145" s="1"/>
      <c r="AI2145" s="1"/>
      <c r="AJ2145" s="1"/>
      <c r="AK2145" s="1"/>
      <c r="AL2145" s="1"/>
      <c r="AM2145" s="1"/>
      <c r="AN2145" s="1"/>
      <c r="AO2145" s="1"/>
      <c r="AP2145" s="1"/>
      <c r="AQ2145" s="1"/>
      <c r="AR2145" s="1"/>
      <c r="AS2145" s="14"/>
      <c r="AT2145" s="1"/>
      <c r="AU2145" s="1"/>
    </row>
    <row r="2146" spans="32:47" x14ac:dyDescent="0.3">
      <c r="AF2146" s="1"/>
      <c r="AG2146" s="1"/>
      <c r="AH2146" s="1"/>
      <c r="AI2146" s="1"/>
      <c r="AJ2146" s="1"/>
      <c r="AK2146" s="1"/>
      <c r="AL2146" s="1"/>
      <c r="AM2146" s="1"/>
      <c r="AN2146" s="1"/>
      <c r="AO2146" s="1"/>
      <c r="AP2146" s="1"/>
      <c r="AQ2146" s="1"/>
      <c r="AR2146" s="1"/>
      <c r="AS2146" s="14"/>
      <c r="AT2146" s="1"/>
      <c r="AU2146" s="1"/>
    </row>
    <row r="2147" spans="32:47" x14ac:dyDescent="0.3">
      <c r="AF2147" s="1"/>
      <c r="AG2147" s="1"/>
      <c r="AH2147" s="1"/>
      <c r="AI2147" s="1"/>
      <c r="AJ2147" s="1"/>
      <c r="AK2147" s="1"/>
      <c r="AL2147" s="1"/>
      <c r="AM2147" s="1"/>
      <c r="AN2147" s="1"/>
      <c r="AO2147" s="1"/>
      <c r="AP2147" s="1"/>
      <c r="AQ2147" s="1"/>
      <c r="AR2147" s="1"/>
      <c r="AS2147" s="14"/>
      <c r="AT2147" s="1"/>
      <c r="AU2147" s="1"/>
    </row>
    <row r="2148" spans="32:47" x14ac:dyDescent="0.3">
      <c r="AF2148" s="1"/>
      <c r="AG2148" s="1"/>
      <c r="AH2148" s="1"/>
      <c r="AI2148" s="1"/>
      <c r="AJ2148" s="1"/>
      <c r="AK2148" s="1"/>
      <c r="AL2148" s="1"/>
      <c r="AM2148" s="1"/>
      <c r="AN2148" s="1"/>
      <c r="AO2148" s="1"/>
      <c r="AP2148" s="1"/>
      <c r="AQ2148" s="1"/>
      <c r="AR2148" s="1"/>
      <c r="AS2148" s="14"/>
      <c r="AT2148" s="1"/>
      <c r="AU2148" s="1"/>
    </row>
    <row r="2149" spans="32:47" x14ac:dyDescent="0.3">
      <c r="AF2149" s="1"/>
      <c r="AG2149" s="1"/>
      <c r="AH2149" s="1"/>
      <c r="AI2149" s="1"/>
      <c r="AJ2149" s="1"/>
      <c r="AK2149" s="1"/>
      <c r="AL2149" s="1"/>
      <c r="AM2149" s="1"/>
      <c r="AN2149" s="1"/>
      <c r="AO2149" s="1"/>
      <c r="AP2149" s="1"/>
      <c r="AQ2149" s="1"/>
      <c r="AR2149" s="1"/>
      <c r="AS2149" s="14"/>
      <c r="AT2149" s="1"/>
      <c r="AU2149" s="1"/>
    </row>
    <row r="2150" spans="32:47" x14ac:dyDescent="0.3">
      <c r="AF2150" s="1"/>
      <c r="AG2150" s="1"/>
      <c r="AH2150" s="1"/>
      <c r="AI2150" s="1"/>
      <c r="AJ2150" s="1"/>
      <c r="AK2150" s="1"/>
      <c r="AL2150" s="1"/>
      <c r="AM2150" s="1"/>
      <c r="AN2150" s="1"/>
      <c r="AO2150" s="1"/>
      <c r="AP2150" s="1"/>
      <c r="AQ2150" s="1"/>
      <c r="AR2150" s="1"/>
      <c r="AS2150" s="14"/>
      <c r="AT2150" s="1"/>
      <c r="AU2150" s="1"/>
    </row>
    <row r="2151" spans="32:47" x14ac:dyDescent="0.3">
      <c r="AF2151" s="1"/>
      <c r="AG2151" s="1"/>
      <c r="AH2151" s="1"/>
      <c r="AI2151" s="1"/>
      <c r="AJ2151" s="1"/>
      <c r="AK2151" s="1"/>
      <c r="AL2151" s="1"/>
      <c r="AM2151" s="1"/>
      <c r="AN2151" s="1"/>
      <c r="AO2151" s="1"/>
      <c r="AP2151" s="1"/>
      <c r="AQ2151" s="1"/>
      <c r="AR2151" s="1"/>
      <c r="AS2151" s="14"/>
      <c r="AT2151" s="1"/>
      <c r="AU2151" s="1"/>
    </row>
    <row r="2152" spans="32:47" x14ac:dyDescent="0.3">
      <c r="AF2152" s="1"/>
      <c r="AG2152" s="1"/>
      <c r="AH2152" s="1"/>
      <c r="AI2152" s="1"/>
      <c r="AJ2152" s="1"/>
      <c r="AK2152" s="1"/>
      <c r="AL2152" s="1"/>
      <c r="AM2152" s="1"/>
      <c r="AN2152" s="1"/>
      <c r="AO2152" s="1"/>
      <c r="AP2152" s="1"/>
      <c r="AQ2152" s="1"/>
      <c r="AR2152" s="1"/>
      <c r="AS2152" s="14"/>
      <c r="AT2152" s="1"/>
      <c r="AU2152" s="1"/>
    </row>
    <row r="2153" spans="32:47" x14ac:dyDescent="0.3">
      <c r="AF2153" s="1"/>
      <c r="AG2153" s="1"/>
      <c r="AH2153" s="1"/>
      <c r="AI2153" s="1"/>
      <c r="AJ2153" s="1"/>
      <c r="AK2153" s="1"/>
      <c r="AL2153" s="1"/>
      <c r="AM2153" s="1"/>
      <c r="AN2153" s="1"/>
      <c r="AO2153" s="1"/>
      <c r="AP2153" s="1"/>
      <c r="AQ2153" s="1"/>
      <c r="AR2153" s="1"/>
      <c r="AS2153" s="14"/>
      <c r="AT2153" s="1"/>
      <c r="AU2153" s="1"/>
    </row>
    <row r="2154" spans="32:47" x14ac:dyDescent="0.3">
      <c r="AF2154" s="1"/>
      <c r="AG2154" s="1"/>
      <c r="AH2154" s="1"/>
      <c r="AI2154" s="1"/>
      <c r="AJ2154" s="1"/>
      <c r="AK2154" s="1"/>
      <c r="AL2154" s="1"/>
      <c r="AM2154" s="1"/>
      <c r="AN2154" s="1"/>
      <c r="AO2154" s="1"/>
      <c r="AP2154" s="1"/>
      <c r="AQ2154" s="1"/>
      <c r="AR2154" s="1"/>
      <c r="AS2154" s="14"/>
      <c r="AT2154" s="1"/>
      <c r="AU2154" s="1"/>
    </row>
    <row r="2155" spans="32:47" x14ac:dyDescent="0.3">
      <c r="AF2155" s="1"/>
      <c r="AG2155" s="1"/>
      <c r="AH2155" s="1"/>
      <c r="AI2155" s="1"/>
      <c r="AJ2155" s="1"/>
      <c r="AK2155" s="1"/>
      <c r="AL2155" s="1"/>
      <c r="AM2155" s="1"/>
      <c r="AN2155" s="1"/>
      <c r="AO2155" s="1"/>
      <c r="AP2155" s="1"/>
      <c r="AQ2155" s="1"/>
      <c r="AR2155" s="1"/>
      <c r="AS2155" s="14"/>
      <c r="AT2155" s="1"/>
      <c r="AU2155" s="1"/>
    </row>
    <row r="2156" spans="32:47" x14ac:dyDescent="0.3">
      <c r="AF2156" s="1"/>
      <c r="AG2156" s="1"/>
      <c r="AH2156" s="1"/>
      <c r="AI2156" s="1"/>
      <c r="AJ2156" s="1"/>
      <c r="AK2156" s="1"/>
      <c r="AL2156" s="1"/>
      <c r="AM2156" s="1"/>
      <c r="AN2156" s="1"/>
      <c r="AO2156" s="1"/>
      <c r="AP2156" s="1"/>
      <c r="AQ2156" s="1"/>
      <c r="AR2156" s="1"/>
      <c r="AS2156" s="14"/>
      <c r="AT2156" s="1"/>
      <c r="AU2156" s="1"/>
    </row>
    <row r="2157" spans="32:47" x14ac:dyDescent="0.3">
      <c r="AF2157" s="1"/>
      <c r="AG2157" s="1"/>
      <c r="AH2157" s="1"/>
      <c r="AI2157" s="1"/>
      <c r="AJ2157" s="1"/>
      <c r="AK2157" s="1"/>
      <c r="AL2157" s="1"/>
      <c r="AM2157" s="1"/>
      <c r="AN2157" s="1"/>
      <c r="AO2157" s="1"/>
      <c r="AP2157" s="1"/>
      <c r="AQ2157" s="1"/>
      <c r="AR2157" s="1"/>
      <c r="AS2157" s="14"/>
      <c r="AT2157" s="1"/>
      <c r="AU2157" s="1"/>
    </row>
    <row r="2158" spans="32:47" x14ac:dyDescent="0.3">
      <c r="AF2158" s="1"/>
      <c r="AG2158" s="1"/>
      <c r="AH2158" s="1"/>
      <c r="AI2158" s="1"/>
      <c r="AJ2158" s="1"/>
      <c r="AK2158" s="1"/>
      <c r="AL2158" s="1"/>
      <c r="AM2158" s="1"/>
      <c r="AN2158" s="1"/>
      <c r="AO2158" s="1"/>
      <c r="AP2158" s="1"/>
      <c r="AQ2158" s="1"/>
      <c r="AR2158" s="1"/>
      <c r="AS2158" s="14"/>
      <c r="AT2158" s="1"/>
      <c r="AU2158" s="1"/>
    </row>
    <row r="2159" spans="32:47" x14ac:dyDescent="0.3">
      <c r="AF2159" s="1"/>
      <c r="AG2159" s="1"/>
      <c r="AH2159" s="1"/>
      <c r="AI2159" s="1"/>
      <c r="AJ2159" s="1"/>
      <c r="AK2159" s="1"/>
      <c r="AL2159" s="1"/>
      <c r="AM2159" s="1"/>
      <c r="AN2159" s="1"/>
      <c r="AO2159" s="1"/>
      <c r="AP2159" s="1"/>
      <c r="AQ2159" s="1"/>
      <c r="AR2159" s="1"/>
      <c r="AS2159" s="14"/>
      <c r="AT2159" s="1"/>
      <c r="AU2159" s="1"/>
    </row>
    <row r="2160" spans="32:47" x14ac:dyDescent="0.3">
      <c r="AF2160" s="1"/>
      <c r="AG2160" s="1"/>
      <c r="AH2160" s="1"/>
      <c r="AI2160" s="1"/>
      <c r="AJ2160" s="1"/>
      <c r="AK2160" s="1"/>
      <c r="AL2160" s="1"/>
      <c r="AM2160" s="1"/>
      <c r="AN2160" s="1"/>
      <c r="AO2160" s="1"/>
      <c r="AP2160" s="1"/>
      <c r="AQ2160" s="1"/>
      <c r="AR2160" s="1"/>
      <c r="AS2160" s="14"/>
      <c r="AT2160" s="1"/>
      <c r="AU2160" s="1"/>
    </row>
    <row r="2161" spans="32:47" x14ac:dyDescent="0.3">
      <c r="AF2161" s="1"/>
      <c r="AG2161" s="1"/>
      <c r="AH2161" s="1"/>
      <c r="AI2161" s="1"/>
      <c r="AJ2161" s="1"/>
      <c r="AK2161" s="1"/>
      <c r="AL2161" s="1"/>
      <c r="AM2161" s="1"/>
      <c r="AN2161" s="1"/>
      <c r="AO2161" s="1"/>
      <c r="AP2161" s="1"/>
      <c r="AQ2161" s="1"/>
      <c r="AR2161" s="1"/>
      <c r="AS2161" s="14"/>
      <c r="AT2161" s="1"/>
      <c r="AU2161" s="1"/>
    </row>
    <row r="2162" spans="32:47" x14ac:dyDescent="0.3">
      <c r="AF2162" s="1"/>
      <c r="AG2162" s="1"/>
      <c r="AH2162" s="1"/>
      <c r="AI2162" s="1"/>
      <c r="AJ2162" s="1"/>
      <c r="AK2162" s="1"/>
      <c r="AL2162" s="1"/>
      <c r="AM2162" s="1"/>
      <c r="AN2162" s="1"/>
      <c r="AO2162" s="1"/>
      <c r="AP2162" s="1"/>
      <c r="AQ2162" s="1"/>
      <c r="AR2162" s="1"/>
      <c r="AS2162" s="14"/>
      <c r="AT2162" s="1"/>
      <c r="AU2162" s="1"/>
    </row>
    <row r="2163" spans="32:47" x14ac:dyDescent="0.3">
      <c r="AF2163" s="1"/>
      <c r="AG2163" s="1"/>
      <c r="AH2163" s="1"/>
      <c r="AI2163" s="1"/>
      <c r="AJ2163" s="1"/>
      <c r="AK2163" s="1"/>
      <c r="AL2163" s="1"/>
      <c r="AM2163" s="1"/>
      <c r="AN2163" s="1"/>
      <c r="AO2163" s="1"/>
      <c r="AP2163" s="1"/>
      <c r="AQ2163" s="1"/>
      <c r="AR2163" s="1"/>
      <c r="AS2163" s="14"/>
      <c r="AT2163" s="1"/>
      <c r="AU2163" s="1"/>
    </row>
    <row r="2164" spans="32:47" x14ac:dyDescent="0.3">
      <c r="AF2164" s="1"/>
      <c r="AG2164" s="1"/>
      <c r="AH2164" s="1"/>
      <c r="AI2164" s="1"/>
      <c r="AJ2164" s="1"/>
      <c r="AK2164" s="1"/>
      <c r="AL2164" s="1"/>
      <c r="AM2164" s="1"/>
      <c r="AN2164" s="1"/>
      <c r="AO2164" s="1"/>
      <c r="AP2164" s="1"/>
      <c r="AQ2164" s="1"/>
      <c r="AR2164" s="1"/>
      <c r="AS2164" s="14"/>
      <c r="AT2164" s="1"/>
      <c r="AU2164" s="1"/>
    </row>
    <row r="2165" spans="32:47" x14ac:dyDescent="0.3">
      <c r="AF2165" s="1"/>
      <c r="AG2165" s="1"/>
      <c r="AH2165" s="1"/>
      <c r="AI2165" s="1"/>
      <c r="AJ2165" s="1"/>
      <c r="AK2165" s="1"/>
      <c r="AL2165" s="1"/>
      <c r="AM2165" s="1"/>
      <c r="AN2165" s="1"/>
      <c r="AO2165" s="1"/>
      <c r="AP2165" s="1"/>
      <c r="AQ2165" s="1"/>
      <c r="AR2165" s="1"/>
      <c r="AS2165" s="14"/>
      <c r="AT2165" s="1"/>
      <c r="AU2165" s="1"/>
    </row>
    <row r="2166" spans="32:47" x14ac:dyDescent="0.3">
      <c r="AF2166" s="1"/>
      <c r="AG2166" s="1"/>
      <c r="AH2166" s="1"/>
      <c r="AI2166" s="1"/>
      <c r="AJ2166" s="1"/>
      <c r="AK2166" s="1"/>
      <c r="AL2166" s="1"/>
      <c r="AM2166" s="1"/>
      <c r="AN2166" s="1"/>
      <c r="AO2166" s="1"/>
      <c r="AP2166" s="1"/>
      <c r="AQ2166" s="1"/>
      <c r="AR2166" s="1"/>
      <c r="AS2166" s="14"/>
      <c r="AT2166" s="1"/>
      <c r="AU2166" s="1"/>
    </row>
    <row r="2167" spans="32:47" x14ac:dyDescent="0.3">
      <c r="AF2167" s="1"/>
      <c r="AG2167" s="1"/>
      <c r="AH2167" s="1"/>
      <c r="AI2167" s="1"/>
      <c r="AJ2167" s="1"/>
      <c r="AK2167" s="1"/>
      <c r="AL2167" s="1"/>
      <c r="AM2167" s="1"/>
      <c r="AN2167" s="1"/>
      <c r="AO2167" s="1"/>
      <c r="AP2167" s="1"/>
      <c r="AQ2167" s="1"/>
      <c r="AR2167" s="1"/>
      <c r="AS2167" s="14"/>
      <c r="AT2167" s="1"/>
      <c r="AU2167" s="1"/>
    </row>
    <row r="2168" spans="32:47" x14ac:dyDescent="0.3">
      <c r="AF2168" s="1"/>
      <c r="AG2168" s="1"/>
      <c r="AH2168" s="1"/>
      <c r="AI2168" s="1"/>
      <c r="AJ2168" s="1"/>
      <c r="AK2168" s="1"/>
      <c r="AL2168" s="1"/>
      <c r="AM2168" s="1"/>
      <c r="AN2168" s="1"/>
      <c r="AO2168" s="1"/>
      <c r="AP2168" s="1"/>
      <c r="AQ2168" s="1"/>
      <c r="AR2168" s="1"/>
      <c r="AS2168" s="14"/>
      <c r="AT2168" s="1"/>
      <c r="AU2168" s="1"/>
    </row>
    <row r="2169" spans="32:47" x14ac:dyDescent="0.3">
      <c r="AF2169" s="1"/>
      <c r="AG2169" s="1"/>
      <c r="AH2169" s="1"/>
      <c r="AI2169" s="1"/>
      <c r="AJ2169" s="1"/>
      <c r="AK2169" s="1"/>
      <c r="AL2169" s="1"/>
      <c r="AM2169" s="1"/>
      <c r="AN2169" s="1"/>
      <c r="AO2169" s="1"/>
      <c r="AP2169" s="1"/>
      <c r="AQ2169" s="1"/>
      <c r="AR2169" s="1"/>
      <c r="AS2169" s="14"/>
      <c r="AT2169" s="1"/>
      <c r="AU2169" s="1"/>
    </row>
    <row r="2170" spans="32:47" x14ac:dyDescent="0.3">
      <c r="AF2170" s="1"/>
      <c r="AG2170" s="1"/>
      <c r="AH2170" s="1"/>
      <c r="AI2170" s="1"/>
      <c r="AJ2170" s="1"/>
      <c r="AK2170" s="1"/>
      <c r="AL2170" s="1"/>
      <c r="AM2170" s="1"/>
      <c r="AN2170" s="1"/>
      <c r="AO2170" s="1"/>
      <c r="AP2170" s="1"/>
      <c r="AQ2170" s="1"/>
      <c r="AR2170" s="1"/>
      <c r="AS2170" s="14"/>
      <c r="AT2170" s="1"/>
      <c r="AU2170" s="1"/>
    </row>
    <row r="2171" spans="32:47" x14ac:dyDescent="0.3">
      <c r="AF2171" s="1"/>
      <c r="AG2171" s="1"/>
      <c r="AH2171" s="1"/>
      <c r="AI2171" s="1"/>
      <c r="AJ2171" s="1"/>
      <c r="AK2171" s="1"/>
      <c r="AL2171" s="1"/>
      <c r="AM2171" s="1"/>
      <c r="AN2171" s="1"/>
      <c r="AO2171" s="1"/>
      <c r="AP2171" s="1"/>
      <c r="AQ2171" s="1"/>
      <c r="AR2171" s="1"/>
      <c r="AS2171" s="14"/>
      <c r="AT2171" s="1"/>
      <c r="AU2171" s="1"/>
    </row>
    <row r="2172" spans="32:47" x14ac:dyDescent="0.3">
      <c r="AF2172" s="1"/>
      <c r="AG2172" s="1"/>
      <c r="AH2172" s="1"/>
      <c r="AI2172" s="1"/>
      <c r="AJ2172" s="1"/>
      <c r="AK2172" s="1"/>
      <c r="AL2172" s="1"/>
      <c r="AM2172" s="1"/>
      <c r="AN2172" s="1"/>
      <c r="AO2172" s="1"/>
      <c r="AP2172" s="1"/>
      <c r="AQ2172" s="1"/>
      <c r="AR2172" s="1"/>
      <c r="AS2172" s="14"/>
      <c r="AT2172" s="1"/>
      <c r="AU2172" s="1"/>
    </row>
    <row r="2173" spans="32:47" x14ac:dyDescent="0.3">
      <c r="AF2173" s="1"/>
      <c r="AG2173" s="1"/>
      <c r="AH2173" s="1"/>
      <c r="AI2173" s="1"/>
      <c r="AJ2173" s="1"/>
      <c r="AK2173" s="1"/>
      <c r="AL2173" s="1"/>
      <c r="AM2173" s="1"/>
      <c r="AN2173" s="1"/>
      <c r="AO2173" s="1"/>
      <c r="AP2173" s="1"/>
      <c r="AQ2173" s="1"/>
      <c r="AR2173" s="1"/>
      <c r="AS2173" s="14"/>
      <c r="AT2173" s="1"/>
      <c r="AU2173" s="1"/>
    </row>
    <row r="2174" spans="32:47" x14ac:dyDescent="0.3">
      <c r="AF2174" s="1"/>
      <c r="AG2174" s="1"/>
      <c r="AH2174" s="1"/>
      <c r="AI2174" s="1"/>
      <c r="AJ2174" s="1"/>
      <c r="AK2174" s="1"/>
      <c r="AL2174" s="1"/>
      <c r="AM2174" s="1"/>
      <c r="AN2174" s="1"/>
      <c r="AO2174" s="1"/>
      <c r="AP2174" s="1"/>
      <c r="AQ2174" s="1"/>
      <c r="AR2174" s="1"/>
      <c r="AS2174" s="14"/>
      <c r="AT2174" s="1"/>
      <c r="AU2174" s="1"/>
    </row>
    <row r="2175" spans="32:47" x14ac:dyDescent="0.3">
      <c r="AF2175" s="1"/>
      <c r="AG2175" s="1"/>
      <c r="AH2175" s="1"/>
      <c r="AI2175" s="1"/>
      <c r="AJ2175" s="1"/>
      <c r="AK2175" s="1"/>
      <c r="AL2175" s="1"/>
      <c r="AM2175" s="1"/>
      <c r="AN2175" s="1"/>
      <c r="AO2175" s="1"/>
      <c r="AP2175" s="1"/>
      <c r="AQ2175" s="1"/>
      <c r="AR2175" s="1"/>
      <c r="AS2175" s="14"/>
      <c r="AT2175" s="1"/>
      <c r="AU2175" s="1"/>
    </row>
    <row r="2176" spans="32:47" x14ac:dyDescent="0.3">
      <c r="AF2176" s="1"/>
      <c r="AG2176" s="1"/>
      <c r="AH2176" s="1"/>
      <c r="AI2176" s="1"/>
      <c r="AJ2176" s="1"/>
      <c r="AK2176" s="1"/>
      <c r="AL2176" s="1"/>
      <c r="AM2176" s="1"/>
      <c r="AN2176" s="1"/>
      <c r="AO2176" s="1"/>
      <c r="AP2176" s="1"/>
      <c r="AQ2176" s="1"/>
      <c r="AR2176" s="1"/>
      <c r="AS2176" s="14"/>
      <c r="AT2176" s="1"/>
      <c r="AU2176" s="1"/>
    </row>
    <row r="2177" spans="32:47" x14ac:dyDescent="0.3">
      <c r="AF2177" s="1"/>
      <c r="AG2177" s="1"/>
      <c r="AH2177" s="1"/>
      <c r="AI2177" s="1"/>
      <c r="AJ2177" s="1"/>
      <c r="AK2177" s="1"/>
      <c r="AL2177" s="1"/>
      <c r="AM2177" s="1"/>
      <c r="AN2177" s="1"/>
      <c r="AO2177" s="1"/>
      <c r="AP2177" s="1"/>
      <c r="AQ2177" s="1"/>
      <c r="AR2177" s="1"/>
      <c r="AS2177" s="14"/>
      <c r="AT2177" s="1"/>
      <c r="AU2177" s="1"/>
    </row>
    <row r="2178" spans="32:47" x14ac:dyDescent="0.3">
      <c r="AF2178" s="1"/>
      <c r="AG2178" s="1"/>
      <c r="AH2178" s="1"/>
      <c r="AI2178" s="1"/>
      <c r="AJ2178" s="1"/>
      <c r="AK2178" s="1"/>
      <c r="AL2178" s="1"/>
      <c r="AM2178" s="1"/>
      <c r="AN2178" s="1"/>
      <c r="AO2178" s="1"/>
      <c r="AP2178" s="1"/>
      <c r="AQ2178" s="1"/>
      <c r="AR2178" s="1"/>
      <c r="AS2178" s="14"/>
      <c r="AT2178" s="1"/>
      <c r="AU2178" s="1"/>
    </row>
    <row r="2179" spans="32:47" x14ac:dyDescent="0.3">
      <c r="AF2179" s="1"/>
      <c r="AG2179" s="1"/>
      <c r="AH2179" s="1"/>
      <c r="AI2179" s="1"/>
      <c r="AJ2179" s="1"/>
      <c r="AK2179" s="1"/>
      <c r="AL2179" s="1"/>
      <c r="AM2179" s="1"/>
      <c r="AN2179" s="1"/>
      <c r="AO2179" s="1"/>
      <c r="AP2179" s="1"/>
      <c r="AQ2179" s="1"/>
      <c r="AR2179" s="1"/>
      <c r="AS2179" s="14"/>
      <c r="AT2179" s="1"/>
      <c r="AU2179" s="1"/>
    </row>
    <row r="2180" spans="32:47" x14ac:dyDescent="0.3">
      <c r="AF2180" s="1"/>
      <c r="AG2180" s="1"/>
      <c r="AH2180" s="1"/>
      <c r="AI2180" s="1"/>
      <c r="AJ2180" s="1"/>
      <c r="AK2180" s="1"/>
      <c r="AL2180" s="1"/>
      <c r="AM2180" s="1"/>
      <c r="AN2180" s="1"/>
      <c r="AO2180" s="1"/>
      <c r="AP2180" s="1"/>
      <c r="AQ2180" s="1"/>
      <c r="AR2180" s="1"/>
      <c r="AS2180" s="14"/>
      <c r="AT2180" s="1"/>
      <c r="AU2180" s="1"/>
    </row>
    <row r="2181" spans="32:47" x14ac:dyDescent="0.3">
      <c r="AF2181" s="1"/>
      <c r="AG2181" s="1"/>
      <c r="AH2181" s="1"/>
      <c r="AI2181" s="1"/>
      <c r="AJ2181" s="1"/>
      <c r="AK2181" s="1"/>
      <c r="AL2181" s="1"/>
      <c r="AM2181" s="1"/>
      <c r="AN2181" s="1"/>
      <c r="AO2181" s="1"/>
      <c r="AP2181" s="1"/>
      <c r="AQ2181" s="1"/>
      <c r="AR2181" s="1"/>
      <c r="AS2181" s="14"/>
      <c r="AT2181" s="1"/>
      <c r="AU2181" s="1"/>
    </row>
    <row r="2182" spans="32:47" x14ac:dyDescent="0.3">
      <c r="AF2182" s="1"/>
      <c r="AG2182" s="1"/>
      <c r="AH2182" s="1"/>
      <c r="AI2182" s="1"/>
      <c r="AJ2182" s="1"/>
      <c r="AK2182" s="1"/>
      <c r="AL2182" s="1"/>
      <c r="AM2182" s="1"/>
      <c r="AN2182" s="1"/>
      <c r="AO2182" s="1"/>
      <c r="AP2182" s="1"/>
      <c r="AQ2182" s="1"/>
      <c r="AR2182" s="1"/>
      <c r="AS2182" s="14"/>
      <c r="AT2182" s="1"/>
      <c r="AU2182" s="1"/>
    </row>
    <row r="2183" spans="32:47" x14ac:dyDescent="0.3">
      <c r="AF2183" s="1"/>
      <c r="AG2183" s="1"/>
      <c r="AH2183" s="1"/>
      <c r="AI2183" s="1"/>
      <c r="AJ2183" s="1"/>
      <c r="AK2183" s="1"/>
      <c r="AL2183" s="1"/>
      <c r="AM2183" s="1"/>
      <c r="AN2183" s="1"/>
      <c r="AO2183" s="1"/>
      <c r="AP2183" s="1"/>
      <c r="AQ2183" s="1"/>
      <c r="AR2183" s="1"/>
      <c r="AS2183" s="14"/>
      <c r="AT2183" s="1"/>
      <c r="AU2183" s="1"/>
    </row>
    <row r="2184" spans="32:47" x14ac:dyDescent="0.3">
      <c r="AF2184" s="1"/>
      <c r="AG2184" s="1"/>
      <c r="AH2184" s="1"/>
      <c r="AI2184" s="1"/>
      <c r="AJ2184" s="1"/>
      <c r="AK2184" s="1"/>
      <c r="AL2184" s="1"/>
      <c r="AM2184" s="1"/>
      <c r="AN2184" s="1"/>
      <c r="AO2184" s="1"/>
      <c r="AP2184" s="1"/>
      <c r="AQ2184" s="1"/>
      <c r="AR2184" s="1"/>
      <c r="AS2184" s="14"/>
      <c r="AT2184" s="1"/>
      <c r="AU2184" s="1"/>
    </row>
    <row r="2185" spans="32:47" x14ac:dyDescent="0.3">
      <c r="AF2185" s="1"/>
      <c r="AG2185" s="1"/>
      <c r="AH2185" s="1"/>
      <c r="AI2185" s="1"/>
      <c r="AJ2185" s="1"/>
      <c r="AK2185" s="1"/>
      <c r="AL2185" s="1"/>
      <c r="AM2185" s="1"/>
      <c r="AN2185" s="1"/>
      <c r="AO2185" s="1"/>
      <c r="AP2185" s="1"/>
      <c r="AQ2185" s="1"/>
      <c r="AR2185" s="1"/>
      <c r="AS2185" s="14"/>
      <c r="AT2185" s="1"/>
      <c r="AU2185" s="1"/>
    </row>
    <row r="2186" spans="32:47" x14ac:dyDescent="0.3">
      <c r="AF2186" s="1"/>
      <c r="AG2186" s="1"/>
      <c r="AH2186" s="1"/>
      <c r="AI2186" s="1"/>
      <c r="AJ2186" s="1"/>
      <c r="AK2186" s="1"/>
      <c r="AL2186" s="1"/>
      <c r="AM2186" s="1"/>
      <c r="AN2186" s="1"/>
      <c r="AO2186" s="1"/>
      <c r="AP2186" s="1"/>
      <c r="AQ2186" s="1"/>
      <c r="AR2186" s="1"/>
      <c r="AS2186" s="14"/>
      <c r="AT2186" s="1"/>
      <c r="AU2186" s="1"/>
    </row>
    <row r="2187" spans="32:47" x14ac:dyDescent="0.3">
      <c r="AF2187" s="1"/>
      <c r="AG2187" s="1"/>
      <c r="AH2187" s="1"/>
      <c r="AI2187" s="1"/>
      <c r="AJ2187" s="1"/>
      <c r="AK2187" s="1"/>
      <c r="AL2187" s="1"/>
      <c r="AM2187" s="1"/>
      <c r="AN2187" s="1"/>
      <c r="AO2187" s="1"/>
      <c r="AP2187" s="1"/>
      <c r="AQ2187" s="1"/>
      <c r="AR2187" s="1"/>
      <c r="AS2187" s="14"/>
      <c r="AT2187" s="1"/>
      <c r="AU2187" s="1"/>
    </row>
    <row r="2188" spans="32:47" x14ac:dyDescent="0.3">
      <c r="AF2188" s="1"/>
      <c r="AG2188" s="1"/>
      <c r="AH2188" s="1"/>
      <c r="AI2188" s="1"/>
      <c r="AJ2188" s="1"/>
      <c r="AK2188" s="1"/>
      <c r="AL2188" s="1"/>
      <c r="AM2188" s="1"/>
      <c r="AN2188" s="1"/>
      <c r="AO2188" s="1"/>
      <c r="AP2188" s="1"/>
      <c r="AQ2188" s="1"/>
      <c r="AR2188" s="1"/>
      <c r="AS2188" s="14"/>
      <c r="AT2188" s="1"/>
      <c r="AU2188" s="1"/>
    </row>
    <row r="2189" spans="32:47" x14ac:dyDescent="0.3">
      <c r="AF2189" s="1"/>
      <c r="AG2189" s="1"/>
      <c r="AH2189" s="1"/>
      <c r="AI2189" s="1"/>
      <c r="AJ2189" s="1"/>
      <c r="AK2189" s="1"/>
      <c r="AL2189" s="1"/>
      <c r="AM2189" s="1"/>
      <c r="AN2189" s="1"/>
      <c r="AO2189" s="1"/>
      <c r="AP2189" s="1"/>
      <c r="AQ2189" s="1"/>
      <c r="AR2189" s="1"/>
      <c r="AS2189" s="14"/>
      <c r="AT2189" s="1"/>
      <c r="AU2189" s="1"/>
    </row>
    <row r="2190" spans="32:47" x14ac:dyDescent="0.3">
      <c r="AF2190" s="1"/>
      <c r="AG2190" s="1"/>
      <c r="AH2190" s="1"/>
      <c r="AI2190" s="1"/>
      <c r="AJ2190" s="1"/>
      <c r="AK2190" s="1"/>
      <c r="AL2190" s="1"/>
      <c r="AM2190" s="1"/>
      <c r="AN2190" s="1"/>
      <c r="AO2190" s="1"/>
      <c r="AP2190" s="1"/>
      <c r="AQ2190" s="1"/>
      <c r="AR2190" s="1"/>
      <c r="AS2190" s="14"/>
      <c r="AT2190" s="1"/>
      <c r="AU2190" s="1"/>
    </row>
    <row r="2191" spans="32:47" x14ac:dyDescent="0.3">
      <c r="AF2191" s="1"/>
      <c r="AG2191" s="1"/>
      <c r="AH2191" s="1"/>
      <c r="AI2191" s="1"/>
      <c r="AJ2191" s="1"/>
      <c r="AK2191" s="1"/>
      <c r="AL2191" s="1"/>
      <c r="AM2191" s="1"/>
      <c r="AN2191" s="1"/>
      <c r="AO2191" s="1"/>
      <c r="AP2191" s="1"/>
      <c r="AQ2191" s="1"/>
      <c r="AR2191" s="1"/>
      <c r="AS2191" s="14"/>
      <c r="AT2191" s="1"/>
      <c r="AU2191" s="1"/>
    </row>
    <row r="2192" spans="32:47" x14ac:dyDescent="0.3">
      <c r="AF2192" s="1"/>
      <c r="AG2192" s="1"/>
      <c r="AH2192" s="1"/>
      <c r="AI2192" s="1"/>
      <c r="AJ2192" s="1"/>
      <c r="AK2192" s="1"/>
      <c r="AL2192" s="1"/>
      <c r="AM2192" s="1"/>
      <c r="AN2192" s="1"/>
      <c r="AO2192" s="1"/>
      <c r="AP2192" s="1"/>
      <c r="AQ2192" s="1"/>
      <c r="AR2192" s="1"/>
      <c r="AS2192" s="14"/>
      <c r="AT2192" s="1"/>
      <c r="AU2192" s="1"/>
    </row>
    <row r="2193" spans="32:47" x14ac:dyDescent="0.3">
      <c r="AF2193" s="1"/>
      <c r="AG2193" s="1"/>
      <c r="AH2193" s="1"/>
      <c r="AI2193" s="1"/>
      <c r="AJ2193" s="1"/>
      <c r="AK2193" s="1"/>
      <c r="AL2193" s="1"/>
      <c r="AM2193" s="1"/>
      <c r="AN2193" s="1"/>
      <c r="AO2193" s="1"/>
      <c r="AP2193" s="1"/>
      <c r="AQ2193" s="1"/>
      <c r="AR2193" s="1"/>
      <c r="AS2193" s="14"/>
      <c r="AT2193" s="1"/>
      <c r="AU2193" s="1"/>
    </row>
    <row r="2194" spans="32:47" x14ac:dyDescent="0.3">
      <c r="AF2194" s="1"/>
      <c r="AG2194" s="1"/>
      <c r="AH2194" s="1"/>
      <c r="AI2194" s="1"/>
      <c r="AJ2194" s="1"/>
      <c r="AK2194" s="1"/>
      <c r="AL2194" s="1"/>
      <c r="AM2194" s="1"/>
      <c r="AN2194" s="1"/>
      <c r="AO2194" s="1"/>
      <c r="AP2194" s="1"/>
      <c r="AQ2194" s="1"/>
      <c r="AR2194" s="1"/>
      <c r="AS2194" s="14"/>
      <c r="AT2194" s="1"/>
      <c r="AU2194" s="1"/>
    </row>
    <row r="2195" spans="32:47" x14ac:dyDescent="0.3">
      <c r="AF2195" s="1"/>
      <c r="AG2195" s="1"/>
      <c r="AH2195" s="1"/>
      <c r="AI2195" s="1"/>
      <c r="AJ2195" s="1"/>
      <c r="AK2195" s="1"/>
      <c r="AL2195" s="1"/>
      <c r="AM2195" s="1"/>
      <c r="AN2195" s="1"/>
      <c r="AO2195" s="1"/>
      <c r="AP2195" s="1"/>
      <c r="AQ2195" s="1"/>
      <c r="AR2195" s="1"/>
      <c r="AS2195" s="14"/>
      <c r="AT2195" s="1"/>
      <c r="AU2195" s="1"/>
    </row>
    <row r="2196" spans="32:47" x14ac:dyDescent="0.3">
      <c r="AF2196" s="1"/>
      <c r="AG2196" s="1"/>
      <c r="AH2196" s="1"/>
      <c r="AI2196" s="1"/>
      <c r="AJ2196" s="1"/>
      <c r="AK2196" s="1"/>
      <c r="AL2196" s="1"/>
      <c r="AM2196" s="1"/>
      <c r="AN2196" s="1"/>
      <c r="AO2196" s="1"/>
      <c r="AP2196" s="1"/>
      <c r="AQ2196" s="1"/>
      <c r="AR2196" s="1"/>
      <c r="AS2196" s="14"/>
      <c r="AT2196" s="1"/>
      <c r="AU2196" s="1"/>
    </row>
    <row r="2197" spans="32:47" x14ac:dyDescent="0.3">
      <c r="AF2197" s="1"/>
      <c r="AG2197" s="1"/>
      <c r="AH2197" s="1"/>
      <c r="AI2197" s="1"/>
      <c r="AJ2197" s="1"/>
      <c r="AK2197" s="1"/>
      <c r="AL2197" s="1"/>
      <c r="AM2197" s="1"/>
      <c r="AN2197" s="1"/>
      <c r="AO2197" s="1"/>
      <c r="AP2197" s="1"/>
      <c r="AQ2197" s="1"/>
      <c r="AR2197" s="1"/>
      <c r="AS2197" s="14"/>
      <c r="AT2197" s="1"/>
      <c r="AU2197" s="1"/>
    </row>
    <row r="2198" spans="32:47" x14ac:dyDescent="0.3">
      <c r="AF2198" s="1"/>
      <c r="AG2198" s="1"/>
      <c r="AH2198" s="1"/>
      <c r="AI2198" s="1"/>
      <c r="AJ2198" s="1"/>
      <c r="AK2198" s="1"/>
      <c r="AL2198" s="1"/>
      <c r="AM2198" s="1"/>
      <c r="AN2198" s="1"/>
      <c r="AO2198" s="1"/>
      <c r="AP2198" s="1"/>
      <c r="AQ2198" s="1"/>
      <c r="AR2198" s="1"/>
      <c r="AS2198" s="14"/>
      <c r="AT2198" s="1"/>
      <c r="AU2198" s="1"/>
    </row>
    <row r="2199" spans="32:47" x14ac:dyDescent="0.3">
      <c r="AF2199" s="1"/>
      <c r="AG2199" s="1"/>
      <c r="AH2199" s="1"/>
      <c r="AI2199" s="1"/>
      <c r="AJ2199" s="1"/>
      <c r="AK2199" s="1"/>
      <c r="AL2199" s="1"/>
      <c r="AM2199" s="1"/>
      <c r="AN2199" s="1"/>
      <c r="AO2199" s="1"/>
      <c r="AP2199" s="1"/>
      <c r="AQ2199" s="1"/>
      <c r="AR2199" s="1"/>
      <c r="AS2199" s="14"/>
      <c r="AT2199" s="1"/>
      <c r="AU2199" s="1"/>
    </row>
    <row r="2200" spans="32:47" x14ac:dyDescent="0.3">
      <c r="AF2200" s="1"/>
      <c r="AG2200" s="1"/>
      <c r="AH2200" s="1"/>
      <c r="AI2200" s="1"/>
      <c r="AJ2200" s="1"/>
      <c r="AK2200" s="1"/>
      <c r="AL2200" s="1"/>
      <c r="AM2200" s="1"/>
      <c r="AN2200" s="1"/>
      <c r="AO2200" s="1"/>
      <c r="AP2200" s="1"/>
      <c r="AQ2200" s="1"/>
      <c r="AR2200" s="1"/>
      <c r="AS2200" s="14"/>
      <c r="AT2200" s="1"/>
      <c r="AU2200" s="1"/>
    </row>
    <row r="2201" spans="32:47" x14ac:dyDescent="0.3">
      <c r="AF2201" s="1"/>
      <c r="AG2201" s="1"/>
      <c r="AH2201" s="1"/>
      <c r="AI2201" s="1"/>
      <c r="AJ2201" s="1"/>
      <c r="AK2201" s="1"/>
      <c r="AL2201" s="1"/>
      <c r="AM2201" s="1"/>
      <c r="AN2201" s="1"/>
      <c r="AO2201" s="1"/>
      <c r="AP2201" s="1"/>
      <c r="AQ2201" s="1"/>
      <c r="AR2201" s="1"/>
      <c r="AS2201" s="14"/>
      <c r="AT2201" s="1"/>
      <c r="AU2201" s="1"/>
    </row>
    <row r="2202" spans="32:47" x14ac:dyDescent="0.3">
      <c r="AF2202" s="1"/>
      <c r="AG2202" s="1"/>
      <c r="AH2202" s="1"/>
      <c r="AI2202" s="1"/>
      <c r="AJ2202" s="1"/>
      <c r="AK2202" s="1"/>
      <c r="AL2202" s="1"/>
      <c r="AM2202" s="1"/>
      <c r="AN2202" s="1"/>
      <c r="AO2202" s="1"/>
      <c r="AP2202" s="1"/>
      <c r="AQ2202" s="1"/>
      <c r="AR2202" s="1"/>
      <c r="AS2202" s="14"/>
      <c r="AT2202" s="1"/>
      <c r="AU2202" s="1"/>
    </row>
    <row r="2203" spans="32:47" x14ac:dyDescent="0.3">
      <c r="AF2203" s="1"/>
      <c r="AG2203" s="1"/>
      <c r="AH2203" s="1"/>
      <c r="AI2203" s="1"/>
      <c r="AJ2203" s="1"/>
      <c r="AK2203" s="1"/>
      <c r="AL2203" s="1"/>
      <c r="AM2203" s="1"/>
      <c r="AN2203" s="1"/>
      <c r="AO2203" s="1"/>
      <c r="AP2203" s="1"/>
      <c r="AQ2203" s="1"/>
      <c r="AR2203" s="1"/>
      <c r="AS2203" s="14"/>
      <c r="AT2203" s="1"/>
      <c r="AU2203" s="1"/>
    </row>
    <row r="2204" spans="32:47" x14ac:dyDescent="0.3">
      <c r="AF2204" s="1"/>
      <c r="AG2204" s="1"/>
      <c r="AH2204" s="1"/>
      <c r="AI2204" s="1"/>
      <c r="AJ2204" s="1"/>
      <c r="AK2204" s="1"/>
      <c r="AL2204" s="1"/>
      <c r="AM2204" s="1"/>
      <c r="AN2204" s="1"/>
      <c r="AO2204" s="1"/>
      <c r="AP2204" s="1"/>
      <c r="AQ2204" s="1"/>
      <c r="AR2204" s="1"/>
      <c r="AS2204" s="14"/>
      <c r="AT2204" s="1"/>
      <c r="AU2204" s="1"/>
    </row>
    <row r="2205" spans="32:47" x14ac:dyDescent="0.3">
      <c r="AF2205" s="1"/>
      <c r="AG2205" s="1"/>
      <c r="AH2205" s="1"/>
      <c r="AI2205" s="1"/>
      <c r="AJ2205" s="1"/>
      <c r="AK2205" s="1"/>
      <c r="AL2205" s="1"/>
      <c r="AM2205" s="1"/>
      <c r="AN2205" s="1"/>
      <c r="AO2205" s="1"/>
      <c r="AP2205" s="1"/>
      <c r="AQ2205" s="1"/>
      <c r="AR2205" s="1"/>
      <c r="AS2205" s="14"/>
      <c r="AT2205" s="1"/>
      <c r="AU2205" s="1"/>
    </row>
    <row r="2206" spans="32:47" x14ac:dyDescent="0.3">
      <c r="AF2206" s="1"/>
      <c r="AG2206" s="1"/>
      <c r="AH2206" s="1"/>
      <c r="AI2206" s="1"/>
      <c r="AJ2206" s="1"/>
      <c r="AK2206" s="1"/>
      <c r="AL2206" s="1"/>
      <c r="AM2206" s="1"/>
      <c r="AN2206" s="1"/>
      <c r="AO2206" s="1"/>
      <c r="AP2206" s="1"/>
      <c r="AQ2206" s="1"/>
      <c r="AR2206" s="1"/>
      <c r="AS2206" s="14"/>
      <c r="AT2206" s="1"/>
      <c r="AU2206" s="1"/>
    </row>
    <row r="2207" spans="32:47" x14ac:dyDescent="0.3">
      <c r="AF2207" s="1"/>
      <c r="AG2207" s="1"/>
      <c r="AH2207" s="1"/>
      <c r="AI2207" s="1"/>
      <c r="AJ2207" s="1"/>
      <c r="AK2207" s="1"/>
      <c r="AL2207" s="1"/>
      <c r="AM2207" s="1"/>
      <c r="AN2207" s="1"/>
      <c r="AO2207" s="1"/>
      <c r="AP2207" s="1"/>
      <c r="AQ2207" s="1"/>
      <c r="AR2207" s="1"/>
      <c r="AS2207" s="14"/>
      <c r="AT2207" s="1"/>
      <c r="AU2207" s="1"/>
    </row>
    <row r="2208" spans="32:47" x14ac:dyDescent="0.3">
      <c r="AF2208" s="1"/>
      <c r="AG2208" s="1"/>
      <c r="AH2208" s="1"/>
      <c r="AI2208" s="1"/>
      <c r="AJ2208" s="1"/>
      <c r="AK2208" s="1"/>
      <c r="AL2208" s="1"/>
      <c r="AM2208" s="1"/>
      <c r="AN2208" s="1"/>
      <c r="AO2208" s="1"/>
      <c r="AP2208" s="1"/>
      <c r="AQ2208" s="1"/>
      <c r="AR2208" s="1"/>
      <c r="AS2208" s="14"/>
      <c r="AT2208" s="1"/>
      <c r="AU2208" s="1"/>
    </row>
    <row r="2209" spans="32:47" x14ac:dyDescent="0.3">
      <c r="AF2209" s="1"/>
      <c r="AG2209" s="1"/>
      <c r="AH2209" s="1"/>
      <c r="AI2209" s="1"/>
      <c r="AJ2209" s="1"/>
      <c r="AK2209" s="1"/>
      <c r="AL2209" s="1"/>
      <c r="AM2209" s="1"/>
      <c r="AN2209" s="1"/>
      <c r="AO2209" s="1"/>
      <c r="AP2209" s="1"/>
      <c r="AQ2209" s="1"/>
      <c r="AR2209" s="1"/>
      <c r="AS2209" s="14"/>
      <c r="AT2209" s="1"/>
      <c r="AU2209" s="1"/>
    </row>
    <row r="2210" spans="32:47" x14ac:dyDescent="0.3">
      <c r="AF2210" s="1"/>
      <c r="AG2210" s="1"/>
      <c r="AH2210" s="1"/>
      <c r="AI2210" s="1"/>
      <c r="AJ2210" s="1"/>
      <c r="AK2210" s="1"/>
      <c r="AL2210" s="1"/>
      <c r="AM2210" s="1"/>
      <c r="AN2210" s="1"/>
      <c r="AO2210" s="1"/>
      <c r="AP2210" s="1"/>
      <c r="AQ2210" s="1"/>
      <c r="AR2210" s="1"/>
      <c r="AS2210" s="14"/>
      <c r="AT2210" s="1"/>
      <c r="AU2210" s="1"/>
    </row>
    <row r="2211" spans="32:47" x14ac:dyDescent="0.3">
      <c r="AF2211" s="1"/>
      <c r="AG2211" s="1"/>
      <c r="AH2211" s="1"/>
      <c r="AI2211" s="1"/>
      <c r="AJ2211" s="1"/>
      <c r="AK2211" s="1"/>
      <c r="AL2211" s="1"/>
      <c r="AM2211" s="1"/>
      <c r="AN2211" s="1"/>
      <c r="AO2211" s="1"/>
      <c r="AP2211" s="1"/>
      <c r="AQ2211" s="1"/>
      <c r="AR2211" s="1"/>
      <c r="AS2211" s="14"/>
      <c r="AT2211" s="1"/>
      <c r="AU2211" s="1"/>
    </row>
    <row r="2212" spans="32:47" x14ac:dyDescent="0.3">
      <c r="AF2212" s="1"/>
      <c r="AG2212" s="1"/>
      <c r="AH2212" s="1"/>
      <c r="AI2212" s="1"/>
      <c r="AJ2212" s="1"/>
      <c r="AK2212" s="1"/>
      <c r="AL2212" s="1"/>
      <c r="AM2212" s="1"/>
      <c r="AN2212" s="1"/>
      <c r="AO2212" s="1"/>
      <c r="AP2212" s="1"/>
      <c r="AQ2212" s="1"/>
      <c r="AR2212" s="1"/>
      <c r="AS2212" s="14"/>
      <c r="AT2212" s="1"/>
      <c r="AU2212" s="1"/>
    </row>
    <row r="2213" spans="32:47" x14ac:dyDescent="0.3">
      <c r="AF2213" s="1"/>
      <c r="AG2213" s="1"/>
      <c r="AH2213" s="1"/>
      <c r="AI2213" s="1"/>
      <c r="AJ2213" s="1"/>
      <c r="AK2213" s="1"/>
      <c r="AL2213" s="1"/>
      <c r="AM2213" s="1"/>
      <c r="AN2213" s="1"/>
      <c r="AO2213" s="1"/>
      <c r="AP2213" s="1"/>
      <c r="AQ2213" s="1"/>
      <c r="AR2213" s="1"/>
      <c r="AS2213" s="14"/>
      <c r="AT2213" s="1"/>
      <c r="AU2213" s="1"/>
    </row>
    <row r="2214" spans="32:47" x14ac:dyDescent="0.3">
      <c r="AF2214" s="1"/>
      <c r="AG2214" s="1"/>
      <c r="AH2214" s="1"/>
      <c r="AI2214" s="1"/>
      <c r="AJ2214" s="1"/>
      <c r="AK2214" s="1"/>
      <c r="AL2214" s="1"/>
      <c r="AM2214" s="1"/>
      <c r="AN2214" s="1"/>
      <c r="AO2214" s="1"/>
      <c r="AP2214" s="1"/>
      <c r="AQ2214" s="1"/>
      <c r="AR2214" s="1"/>
      <c r="AS2214" s="14"/>
      <c r="AT2214" s="1"/>
      <c r="AU2214" s="1"/>
    </row>
    <row r="2215" spans="32:47" x14ac:dyDescent="0.3">
      <c r="AF2215" s="1"/>
      <c r="AG2215" s="1"/>
      <c r="AH2215" s="1"/>
      <c r="AI2215" s="1"/>
      <c r="AJ2215" s="1"/>
      <c r="AK2215" s="1"/>
      <c r="AL2215" s="1"/>
      <c r="AM2215" s="1"/>
      <c r="AN2215" s="1"/>
      <c r="AO2215" s="1"/>
      <c r="AP2215" s="1"/>
      <c r="AQ2215" s="1"/>
      <c r="AR2215" s="1"/>
      <c r="AS2215" s="14"/>
      <c r="AT2215" s="1"/>
      <c r="AU2215" s="1"/>
    </row>
    <row r="2216" spans="32:47" x14ac:dyDescent="0.3">
      <c r="AF2216" s="1"/>
      <c r="AG2216" s="1"/>
      <c r="AH2216" s="1"/>
      <c r="AI2216" s="1"/>
      <c r="AJ2216" s="1"/>
      <c r="AK2216" s="1"/>
      <c r="AL2216" s="1"/>
      <c r="AM2216" s="1"/>
      <c r="AN2216" s="1"/>
      <c r="AO2216" s="1"/>
      <c r="AP2216" s="1"/>
      <c r="AQ2216" s="1"/>
      <c r="AR2216" s="1"/>
      <c r="AS2216" s="14"/>
      <c r="AT2216" s="1"/>
      <c r="AU2216" s="1"/>
    </row>
    <row r="2217" spans="32:47" x14ac:dyDescent="0.3">
      <c r="AF2217" s="1"/>
      <c r="AG2217" s="1"/>
      <c r="AH2217" s="1"/>
      <c r="AI2217" s="1"/>
      <c r="AJ2217" s="1"/>
      <c r="AK2217" s="1"/>
      <c r="AL2217" s="1"/>
      <c r="AM2217" s="1"/>
      <c r="AN2217" s="1"/>
      <c r="AO2217" s="1"/>
      <c r="AP2217" s="1"/>
      <c r="AQ2217" s="1"/>
      <c r="AR2217" s="1"/>
      <c r="AS2217" s="14"/>
      <c r="AT2217" s="1"/>
      <c r="AU2217" s="1"/>
    </row>
    <row r="2218" spans="32:47" x14ac:dyDescent="0.3">
      <c r="AF2218" s="1"/>
      <c r="AG2218" s="1"/>
      <c r="AH2218" s="1"/>
      <c r="AI2218" s="1"/>
      <c r="AJ2218" s="1"/>
      <c r="AK2218" s="1"/>
      <c r="AL2218" s="1"/>
      <c r="AM2218" s="1"/>
      <c r="AN2218" s="1"/>
      <c r="AO2218" s="1"/>
      <c r="AP2218" s="1"/>
      <c r="AQ2218" s="1"/>
      <c r="AR2218" s="1"/>
      <c r="AS2218" s="14"/>
      <c r="AT2218" s="1"/>
      <c r="AU2218" s="1"/>
    </row>
    <row r="2219" spans="32:47" x14ac:dyDescent="0.3">
      <c r="AF2219" s="1"/>
      <c r="AG2219" s="1"/>
      <c r="AH2219" s="1"/>
      <c r="AI2219" s="1"/>
      <c r="AJ2219" s="1"/>
      <c r="AK2219" s="1"/>
      <c r="AL2219" s="1"/>
      <c r="AM2219" s="1"/>
      <c r="AN2219" s="1"/>
      <c r="AO2219" s="1"/>
      <c r="AP2219" s="1"/>
      <c r="AQ2219" s="1"/>
      <c r="AR2219" s="1"/>
      <c r="AS2219" s="14"/>
      <c r="AT2219" s="1"/>
      <c r="AU2219" s="1"/>
    </row>
    <row r="2220" spans="32:47" x14ac:dyDescent="0.3">
      <c r="AF2220" s="1"/>
      <c r="AG2220" s="1"/>
      <c r="AH2220" s="1"/>
      <c r="AI2220" s="1"/>
      <c r="AJ2220" s="1"/>
      <c r="AK2220" s="1"/>
      <c r="AL2220" s="1"/>
      <c r="AM2220" s="1"/>
      <c r="AN2220" s="1"/>
      <c r="AO2220" s="1"/>
      <c r="AP2220" s="1"/>
      <c r="AQ2220" s="1"/>
      <c r="AR2220" s="1"/>
      <c r="AS2220" s="14"/>
      <c r="AT2220" s="1"/>
      <c r="AU2220" s="1"/>
    </row>
    <row r="2221" spans="32:47" x14ac:dyDescent="0.3">
      <c r="AF2221" s="1"/>
      <c r="AG2221" s="1"/>
      <c r="AH2221" s="1"/>
      <c r="AI2221" s="1"/>
      <c r="AJ2221" s="1"/>
      <c r="AK2221" s="1"/>
      <c r="AL2221" s="1"/>
      <c r="AM2221" s="1"/>
      <c r="AN2221" s="1"/>
      <c r="AO2221" s="1"/>
      <c r="AP2221" s="1"/>
      <c r="AQ2221" s="1"/>
      <c r="AR2221" s="1"/>
      <c r="AS2221" s="14"/>
      <c r="AT2221" s="1"/>
      <c r="AU2221" s="1"/>
    </row>
    <row r="2222" spans="32:47" x14ac:dyDescent="0.3">
      <c r="AF2222" s="1"/>
      <c r="AG2222" s="1"/>
      <c r="AH2222" s="1"/>
      <c r="AI2222" s="1"/>
      <c r="AJ2222" s="1"/>
      <c r="AK2222" s="1"/>
      <c r="AL2222" s="1"/>
      <c r="AM2222" s="1"/>
      <c r="AN2222" s="1"/>
      <c r="AO2222" s="1"/>
      <c r="AP2222" s="1"/>
      <c r="AQ2222" s="1"/>
      <c r="AR2222" s="1"/>
      <c r="AS2222" s="14"/>
      <c r="AT2222" s="1"/>
      <c r="AU2222" s="1"/>
    </row>
    <row r="2223" spans="32:47" x14ac:dyDescent="0.3">
      <c r="AF2223" s="1"/>
      <c r="AG2223" s="1"/>
      <c r="AH2223" s="1"/>
      <c r="AI2223" s="1"/>
      <c r="AJ2223" s="1"/>
      <c r="AK2223" s="1"/>
      <c r="AL2223" s="1"/>
      <c r="AM2223" s="1"/>
      <c r="AN2223" s="1"/>
      <c r="AO2223" s="1"/>
      <c r="AP2223" s="1"/>
      <c r="AQ2223" s="1"/>
      <c r="AR2223" s="1"/>
      <c r="AS2223" s="14"/>
      <c r="AT2223" s="1"/>
      <c r="AU2223" s="1"/>
    </row>
    <row r="2224" spans="32:47" x14ac:dyDescent="0.3">
      <c r="AF2224" s="1"/>
      <c r="AG2224" s="1"/>
      <c r="AH2224" s="1"/>
      <c r="AI2224" s="1"/>
      <c r="AJ2224" s="1"/>
      <c r="AK2224" s="1"/>
      <c r="AL2224" s="1"/>
      <c r="AM2224" s="1"/>
      <c r="AN2224" s="1"/>
      <c r="AO2224" s="1"/>
      <c r="AP2224" s="1"/>
      <c r="AQ2224" s="1"/>
      <c r="AR2224" s="1"/>
      <c r="AS2224" s="14"/>
      <c r="AT2224" s="1"/>
      <c r="AU2224" s="1"/>
    </row>
    <row r="2225" spans="32:47" x14ac:dyDescent="0.3">
      <c r="AF2225" s="1"/>
      <c r="AG2225" s="1"/>
      <c r="AH2225" s="1"/>
      <c r="AI2225" s="1"/>
      <c r="AJ2225" s="1"/>
      <c r="AK2225" s="1"/>
      <c r="AL2225" s="1"/>
      <c r="AM2225" s="1"/>
      <c r="AN2225" s="1"/>
      <c r="AO2225" s="1"/>
      <c r="AP2225" s="1"/>
      <c r="AQ2225" s="1"/>
      <c r="AR2225" s="1"/>
      <c r="AS2225" s="14"/>
      <c r="AT2225" s="1"/>
      <c r="AU2225" s="1"/>
    </row>
    <row r="2226" spans="32:47" x14ac:dyDescent="0.3">
      <c r="AF2226" s="1"/>
      <c r="AG2226" s="1"/>
      <c r="AH2226" s="1"/>
      <c r="AI2226" s="1"/>
      <c r="AJ2226" s="1"/>
      <c r="AK2226" s="1"/>
      <c r="AL2226" s="1"/>
      <c r="AM2226" s="1"/>
      <c r="AN2226" s="1"/>
      <c r="AO2226" s="1"/>
      <c r="AP2226" s="1"/>
      <c r="AQ2226" s="1"/>
      <c r="AR2226" s="1"/>
      <c r="AS2226" s="14"/>
      <c r="AT2226" s="1"/>
      <c r="AU2226" s="1"/>
    </row>
    <row r="2227" spans="32:47" x14ac:dyDescent="0.3">
      <c r="AF2227" s="1"/>
      <c r="AG2227" s="1"/>
      <c r="AH2227" s="1"/>
      <c r="AI2227" s="1"/>
      <c r="AJ2227" s="1"/>
      <c r="AK2227" s="1"/>
      <c r="AL2227" s="1"/>
      <c r="AM2227" s="1"/>
      <c r="AN2227" s="1"/>
      <c r="AO2227" s="1"/>
      <c r="AP2227" s="1"/>
      <c r="AQ2227" s="1"/>
      <c r="AR2227" s="1"/>
      <c r="AS2227" s="14"/>
      <c r="AT2227" s="1"/>
      <c r="AU2227" s="1"/>
    </row>
    <row r="2228" spans="32:47" x14ac:dyDescent="0.3">
      <c r="AF2228" s="1"/>
      <c r="AG2228" s="1"/>
      <c r="AH2228" s="1"/>
      <c r="AI2228" s="1"/>
      <c r="AJ2228" s="1"/>
      <c r="AK2228" s="1"/>
      <c r="AL2228" s="1"/>
      <c r="AM2228" s="1"/>
      <c r="AN2228" s="1"/>
      <c r="AO2228" s="1"/>
      <c r="AP2228" s="1"/>
      <c r="AQ2228" s="1"/>
      <c r="AR2228" s="1"/>
      <c r="AS2228" s="14"/>
      <c r="AT2228" s="1"/>
      <c r="AU2228" s="1"/>
    </row>
    <row r="2229" spans="32:47" x14ac:dyDescent="0.3">
      <c r="AF2229" s="1"/>
      <c r="AG2229" s="1"/>
      <c r="AH2229" s="1"/>
      <c r="AI2229" s="1"/>
      <c r="AJ2229" s="1"/>
      <c r="AK2229" s="1"/>
      <c r="AL2229" s="1"/>
      <c r="AM2229" s="1"/>
      <c r="AN2229" s="1"/>
      <c r="AO2229" s="1"/>
      <c r="AP2229" s="1"/>
      <c r="AQ2229" s="1"/>
      <c r="AR2229" s="1"/>
      <c r="AS2229" s="14"/>
      <c r="AT2229" s="1"/>
      <c r="AU2229" s="1"/>
    </row>
    <row r="2230" spans="32:47" x14ac:dyDescent="0.3">
      <c r="AF2230" s="1"/>
      <c r="AG2230" s="1"/>
      <c r="AH2230" s="1"/>
      <c r="AI2230" s="1"/>
      <c r="AJ2230" s="1"/>
      <c r="AK2230" s="1"/>
      <c r="AL2230" s="1"/>
      <c r="AM2230" s="1"/>
      <c r="AN2230" s="1"/>
      <c r="AO2230" s="1"/>
      <c r="AP2230" s="1"/>
      <c r="AQ2230" s="1"/>
      <c r="AR2230" s="1"/>
      <c r="AS2230" s="14"/>
      <c r="AT2230" s="1"/>
      <c r="AU2230" s="1"/>
    </row>
    <row r="2231" spans="32:47" x14ac:dyDescent="0.3">
      <c r="AF2231" s="1"/>
      <c r="AG2231" s="1"/>
      <c r="AH2231" s="1"/>
      <c r="AI2231" s="1"/>
      <c r="AJ2231" s="1"/>
      <c r="AK2231" s="1"/>
      <c r="AL2231" s="1"/>
      <c r="AM2231" s="1"/>
      <c r="AN2231" s="1"/>
      <c r="AO2231" s="1"/>
      <c r="AP2231" s="1"/>
      <c r="AQ2231" s="1"/>
      <c r="AR2231" s="1"/>
      <c r="AS2231" s="14"/>
      <c r="AT2231" s="1"/>
      <c r="AU2231" s="1"/>
    </row>
    <row r="2232" spans="32:47" x14ac:dyDescent="0.3">
      <c r="AF2232" s="1"/>
      <c r="AG2232" s="1"/>
      <c r="AH2232" s="1"/>
      <c r="AI2232" s="1"/>
      <c r="AJ2232" s="1"/>
      <c r="AK2232" s="1"/>
      <c r="AL2232" s="1"/>
      <c r="AM2232" s="1"/>
      <c r="AN2232" s="1"/>
      <c r="AO2232" s="1"/>
      <c r="AP2232" s="1"/>
      <c r="AQ2232" s="1"/>
      <c r="AR2232" s="1"/>
      <c r="AS2232" s="14"/>
      <c r="AT2232" s="1"/>
      <c r="AU2232" s="1"/>
    </row>
    <row r="2233" spans="32:47" x14ac:dyDescent="0.3">
      <c r="AF2233" s="1"/>
      <c r="AG2233" s="1"/>
      <c r="AH2233" s="1"/>
      <c r="AI2233" s="1"/>
      <c r="AJ2233" s="1"/>
      <c r="AK2233" s="1"/>
      <c r="AL2233" s="1"/>
      <c r="AM2233" s="1"/>
      <c r="AN2233" s="1"/>
      <c r="AO2233" s="1"/>
      <c r="AP2233" s="1"/>
      <c r="AQ2233" s="1"/>
      <c r="AR2233" s="1"/>
      <c r="AS2233" s="14"/>
      <c r="AT2233" s="1"/>
      <c r="AU2233" s="1"/>
    </row>
    <row r="2234" spans="32:47" x14ac:dyDescent="0.3">
      <c r="AF2234" s="1"/>
      <c r="AG2234" s="1"/>
      <c r="AH2234" s="1"/>
      <c r="AI2234" s="1"/>
      <c r="AJ2234" s="1"/>
      <c r="AK2234" s="1"/>
      <c r="AL2234" s="1"/>
      <c r="AM2234" s="1"/>
      <c r="AN2234" s="1"/>
      <c r="AO2234" s="1"/>
      <c r="AP2234" s="1"/>
      <c r="AQ2234" s="1"/>
      <c r="AR2234" s="1"/>
      <c r="AS2234" s="14"/>
      <c r="AT2234" s="1"/>
      <c r="AU2234" s="1"/>
    </row>
    <row r="2235" spans="32:47" x14ac:dyDescent="0.3">
      <c r="AF2235" s="1"/>
      <c r="AG2235" s="1"/>
      <c r="AH2235" s="1"/>
      <c r="AI2235" s="1"/>
      <c r="AJ2235" s="1"/>
      <c r="AK2235" s="1"/>
      <c r="AL2235" s="1"/>
      <c r="AM2235" s="1"/>
      <c r="AN2235" s="1"/>
      <c r="AO2235" s="1"/>
      <c r="AP2235" s="1"/>
      <c r="AQ2235" s="1"/>
      <c r="AR2235" s="1"/>
      <c r="AS2235" s="14"/>
      <c r="AT2235" s="1"/>
      <c r="AU2235" s="1"/>
    </row>
    <row r="2236" spans="32:47" x14ac:dyDescent="0.3">
      <c r="AF2236" s="1"/>
      <c r="AG2236" s="1"/>
      <c r="AH2236" s="1"/>
      <c r="AI2236" s="1"/>
      <c r="AJ2236" s="1"/>
      <c r="AK2236" s="1"/>
      <c r="AL2236" s="1"/>
      <c r="AM2236" s="1"/>
      <c r="AN2236" s="1"/>
      <c r="AO2236" s="1"/>
      <c r="AP2236" s="1"/>
      <c r="AQ2236" s="1"/>
      <c r="AR2236" s="1"/>
      <c r="AS2236" s="14"/>
      <c r="AT2236" s="1"/>
      <c r="AU2236" s="1"/>
    </row>
    <row r="2237" spans="32:47" x14ac:dyDescent="0.3">
      <c r="AF2237" s="1"/>
      <c r="AG2237" s="1"/>
      <c r="AH2237" s="1"/>
      <c r="AI2237" s="1"/>
      <c r="AJ2237" s="1"/>
      <c r="AK2237" s="1"/>
      <c r="AL2237" s="1"/>
      <c r="AM2237" s="1"/>
      <c r="AN2237" s="1"/>
      <c r="AO2237" s="1"/>
      <c r="AP2237" s="1"/>
      <c r="AQ2237" s="1"/>
      <c r="AR2237" s="1"/>
      <c r="AS2237" s="14"/>
      <c r="AT2237" s="1"/>
      <c r="AU2237" s="1"/>
    </row>
    <row r="2238" spans="32:47" x14ac:dyDescent="0.3">
      <c r="AF2238" s="1"/>
      <c r="AG2238" s="1"/>
      <c r="AH2238" s="1"/>
      <c r="AI2238" s="1"/>
      <c r="AJ2238" s="1"/>
      <c r="AK2238" s="1"/>
      <c r="AL2238" s="1"/>
      <c r="AM2238" s="1"/>
      <c r="AN2238" s="1"/>
      <c r="AO2238" s="1"/>
      <c r="AP2238" s="1"/>
      <c r="AQ2238" s="1"/>
      <c r="AR2238" s="1"/>
      <c r="AS2238" s="14"/>
      <c r="AT2238" s="1"/>
      <c r="AU2238" s="1"/>
    </row>
    <row r="2239" spans="32:47" x14ac:dyDescent="0.3">
      <c r="AF2239" s="1"/>
      <c r="AG2239" s="1"/>
      <c r="AH2239" s="1"/>
      <c r="AI2239" s="1"/>
      <c r="AJ2239" s="1"/>
      <c r="AK2239" s="1"/>
      <c r="AL2239" s="1"/>
      <c r="AM2239" s="1"/>
      <c r="AN2239" s="1"/>
      <c r="AO2239" s="1"/>
      <c r="AP2239" s="1"/>
      <c r="AQ2239" s="1"/>
      <c r="AR2239" s="1"/>
      <c r="AS2239" s="14"/>
      <c r="AT2239" s="1"/>
      <c r="AU2239" s="1"/>
    </row>
    <row r="2240" spans="32:47" x14ac:dyDescent="0.3">
      <c r="AF2240" s="1"/>
      <c r="AG2240" s="1"/>
      <c r="AH2240" s="1"/>
      <c r="AI2240" s="1"/>
      <c r="AJ2240" s="1"/>
      <c r="AK2240" s="1"/>
      <c r="AL2240" s="1"/>
      <c r="AM2240" s="1"/>
      <c r="AN2240" s="1"/>
      <c r="AO2240" s="1"/>
      <c r="AP2240" s="1"/>
      <c r="AQ2240" s="1"/>
      <c r="AR2240" s="1"/>
      <c r="AS2240" s="14"/>
      <c r="AT2240" s="1"/>
      <c r="AU2240" s="1"/>
    </row>
    <row r="2241" spans="32:47" x14ac:dyDescent="0.3">
      <c r="AF2241" s="1"/>
      <c r="AG2241" s="1"/>
      <c r="AH2241" s="1"/>
      <c r="AI2241" s="1"/>
      <c r="AJ2241" s="1"/>
      <c r="AK2241" s="1"/>
      <c r="AL2241" s="1"/>
      <c r="AM2241" s="1"/>
      <c r="AN2241" s="1"/>
      <c r="AO2241" s="1"/>
      <c r="AP2241" s="1"/>
      <c r="AQ2241" s="1"/>
      <c r="AR2241" s="1"/>
      <c r="AS2241" s="14"/>
      <c r="AT2241" s="1"/>
      <c r="AU2241" s="1"/>
    </row>
    <row r="2242" spans="32:47" x14ac:dyDescent="0.3">
      <c r="AF2242" s="1"/>
      <c r="AG2242" s="1"/>
      <c r="AH2242" s="1"/>
      <c r="AI2242" s="1"/>
      <c r="AJ2242" s="1"/>
      <c r="AK2242" s="1"/>
      <c r="AL2242" s="1"/>
      <c r="AM2242" s="1"/>
      <c r="AN2242" s="1"/>
      <c r="AO2242" s="1"/>
      <c r="AP2242" s="1"/>
      <c r="AQ2242" s="1"/>
      <c r="AR2242" s="1"/>
      <c r="AS2242" s="14"/>
      <c r="AT2242" s="1"/>
      <c r="AU2242" s="1"/>
    </row>
    <row r="2243" spans="32:47" x14ac:dyDescent="0.3">
      <c r="AF2243" s="1"/>
      <c r="AG2243" s="1"/>
      <c r="AH2243" s="1"/>
      <c r="AI2243" s="1"/>
      <c r="AJ2243" s="1"/>
      <c r="AK2243" s="1"/>
      <c r="AL2243" s="1"/>
      <c r="AM2243" s="1"/>
      <c r="AN2243" s="1"/>
      <c r="AO2243" s="1"/>
      <c r="AP2243" s="1"/>
      <c r="AQ2243" s="1"/>
      <c r="AR2243" s="1"/>
      <c r="AS2243" s="14"/>
      <c r="AT2243" s="1"/>
      <c r="AU2243" s="1"/>
    </row>
    <row r="2244" spans="32:47" x14ac:dyDescent="0.3">
      <c r="AF2244" s="1"/>
      <c r="AG2244" s="1"/>
      <c r="AH2244" s="1"/>
      <c r="AI2244" s="1"/>
      <c r="AJ2244" s="1"/>
      <c r="AK2244" s="1"/>
      <c r="AL2244" s="1"/>
      <c r="AM2244" s="1"/>
      <c r="AN2244" s="1"/>
      <c r="AO2244" s="1"/>
      <c r="AP2244" s="1"/>
      <c r="AQ2244" s="1"/>
      <c r="AR2244" s="1"/>
      <c r="AS2244" s="14"/>
      <c r="AT2244" s="1"/>
      <c r="AU2244" s="1"/>
    </row>
    <row r="2245" spans="32:47" x14ac:dyDescent="0.3">
      <c r="AF2245" s="1"/>
      <c r="AG2245" s="1"/>
      <c r="AH2245" s="1"/>
      <c r="AI2245" s="1"/>
      <c r="AJ2245" s="1"/>
      <c r="AK2245" s="1"/>
      <c r="AL2245" s="1"/>
      <c r="AM2245" s="1"/>
      <c r="AN2245" s="1"/>
      <c r="AO2245" s="1"/>
      <c r="AP2245" s="1"/>
      <c r="AQ2245" s="1"/>
      <c r="AR2245" s="1"/>
      <c r="AS2245" s="14"/>
      <c r="AT2245" s="1"/>
      <c r="AU2245" s="1"/>
    </row>
    <row r="2246" spans="32:47" x14ac:dyDescent="0.3">
      <c r="AF2246" s="1"/>
      <c r="AG2246" s="1"/>
      <c r="AH2246" s="1"/>
      <c r="AI2246" s="1"/>
      <c r="AJ2246" s="1"/>
      <c r="AK2246" s="1"/>
      <c r="AL2246" s="1"/>
      <c r="AM2246" s="1"/>
      <c r="AN2246" s="1"/>
      <c r="AO2246" s="1"/>
      <c r="AP2246" s="1"/>
      <c r="AQ2246" s="1"/>
      <c r="AR2246" s="1"/>
      <c r="AS2246" s="14"/>
      <c r="AT2246" s="1"/>
      <c r="AU2246" s="1"/>
    </row>
    <row r="2247" spans="32:47" x14ac:dyDescent="0.3">
      <c r="AF2247" s="1"/>
      <c r="AG2247" s="1"/>
      <c r="AH2247" s="1"/>
      <c r="AI2247" s="1"/>
      <c r="AJ2247" s="1"/>
      <c r="AK2247" s="1"/>
      <c r="AL2247" s="1"/>
      <c r="AM2247" s="1"/>
      <c r="AN2247" s="1"/>
      <c r="AO2247" s="1"/>
      <c r="AP2247" s="1"/>
      <c r="AQ2247" s="1"/>
      <c r="AR2247" s="1"/>
      <c r="AS2247" s="14"/>
      <c r="AT2247" s="1"/>
      <c r="AU2247" s="1"/>
    </row>
    <row r="2248" spans="32:47" x14ac:dyDescent="0.3">
      <c r="AF2248" s="1"/>
      <c r="AG2248" s="1"/>
      <c r="AH2248" s="1"/>
      <c r="AI2248" s="1"/>
      <c r="AJ2248" s="1"/>
      <c r="AK2248" s="1"/>
      <c r="AL2248" s="1"/>
      <c r="AM2248" s="1"/>
      <c r="AN2248" s="1"/>
      <c r="AO2248" s="1"/>
      <c r="AP2248" s="1"/>
      <c r="AQ2248" s="1"/>
      <c r="AR2248" s="1"/>
      <c r="AS2248" s="14"/>
      <c r="AT2248" s="1"/>
      <c r="AU2248" s="1"/>
    </row>
    <row r="2249" spans="32:47" x14ac:dyDescent="0.3">
      <c r="AF2249" s="1"/>
      <c r="AG2249" s="1"/>
      <c r="AH2249" s="1"/>
      <c r="AI2249" s="1"/>
      <c r="AJ2249" s="1"/>
      <c r="AK2249" s="1"/>
      <c r="AL2249" s="1"/>
      <c r="AM2249" s="1"/>
      <c r="AN2249" s="1"/>
      <c r="AO2249" s="1"/>
      <c r="AP2249" s="1"/>
      <c r="AQ2249" s="1"/>
      <c r="AR2249" s="1"/>
      <c r="AS2249" s="14"/>
      <c r="AT2249" s="1"/>
      <c r="AU2249" s="1"/>
    </row>
    <row r="2250" spans="32:47" x14ac:dyDescent="0.3">
      <c r="AF2250" s="1"/>
      <c r="AG2250" s="1"/>
      <c r="AH2250" s="1"/>
      <c r="AI2250" s="1"/>
      <c r="AJ2250" s="1"/>
      <c r="AK2250" s="1"/>
      <c r="AL2250" s="1"/>
      <c r="AM2250" s="1"/>
      <c r="AN2250" s="1"/>
      <c r="AO2250" s="1"/>
      <c r="AP2250" s="1"/>
      <c r="AQ2250" s="1"/>
      <c r="AR2250" s="1"/>
      <c r="AS2250" s="14"/>
      <c r="AT2250" s="1"/>
      <c r="AU2250" s="1"/>
    </row>
    <row r="2251" spans="32:47" x14ac:dyDescent="0.3">
      <c r="AF2251" s="1"/>
      <c r="AG2251" s="1"/>
      <c r="AH2251" s="1"/>
      <c r="AI2251" s="1"/>
      <c r="AJ2251" s="1"/>
      <c r="AK2251" s="1"/>
      <c r="AL2251" s="1"/>
      <c r="AM2251" s="1"/>
      <c r="AN2251" s="1"/>
      <c r="AO2251" s="1"/>
      <c r="AP2251" s="1"/>
      <c r="AQ2251" s="1"/>
      <c r="AR2251" s="1"/>
      <c r="AS2251" s="14"/>
      <c r="AT2251" s="1"/>
      <c r="AU2251" s="1"/>
    </row>
    <row r="2252" spans="32:47" x14ac:dyDescent="0.3">
      <c r="AF2252" s="1"/>
      <c r="AG2252" s="1"/>
      <c r="AH2252" s="1"/>
      <c r="AI2252" s="1"/>
      <c r="AJ2252" s="1"/>
      <c r="AK2252" s="1"/>
      <c r="AL2252" s="1"/>
      <c r="AM2252" s="1"/>
      <c r="AN2252" s="1"/>
      <c r="AO2252" s="1"/>
      <c r="AP2252" s="1"/>
      <c r="AQ2252" s="1"/>
      <c r="AR2252" s="1"/>
      <c r="AS2252" s="14"/>
      <c r="AT2252" s="1"/>
      <c r="AU2252" s="1"/>
    </row>
    <row r="2253" spans="32:47" x14ac:dyDescent="0.3">
      <c r="AF2253" s="1"/>
      <c r="AG2253" s="1"/>
      <c r="AH2253" s="1"/>
      <c r="AI2253" s="1"/>
      <c r="AJ2253" s="1"/>
      <c r="AK2253" s="1"/>
      <c r="AL2253" s="1"/>
      <c r="AM2253" s="1"/>
      <c r="AN2253" s="1"/>
      <c r="AO2253" s="1"/>
      <c r="AP2253" s="1"/>
      <c r="AQ2253" s="1"/>
      <c r="AR2253" s="1"/>
      <c r="AS2253" s="14"/>
      <c r="AT2253" s="1"/>
      <c r="AU2253" s="1"/>
    </row>
    <row r="2254" spans="32:47" x14ac:dyDescent="0.3">
      <c r="AF2254" s="1"/>
      <c r="AG2254" s="1"/>
      <c r="AH2254" s="1"/>
      <c r="AI2254" s="1"/>
      <c r="AJ2254" s="1"/>
      <c r="AK2254" s="1"/>
      <c r="AL2254" s="1"/>
      <c r="AM2254" s="1"/>
      <c r="AN2254" s="1"/>
      <c r="AO2254" s="1"/>
      <c r="AP2254" s="1"/>
      <c r="AQ2254" s="1"/>
      <c r="AR2254" s="1"/>
      <c r="AS2254" s="14"/>
      <c r="AT2254" s="1"/>
      <c r="AU2254" s="1"/>
    </row>
    <row r="2255" spans="32:47" x14ac:dyDescent="0.3">
      <c r="AF2255" s="1"/>
      <c r="AG2255" s="1"/>
      <c r="AH2255" s="1"/>
      <c r="AI2255" s="1"/>
      <c r="AJ2255" s="1"/>
      <c r="AK2255" s="1"/>
      <c r="AL2255" s="1"/>
      <c r="AM2255" s="1"/>
      <c r="AN2255" s="1"/>
      <c r="AO2255" s="1"/>
      <c r="AP2255" s="1"/>
      <c r="AQ2255" s="1"/>
      <c r="AR2255" s="1"/>
      <c r="AS2255" s="14"/>
      <c r="AT2255" s="1"/>
      <c r="AU2255" s="1"/>
    </row>
    <row r="2256" spans="32:47" x14ac:dyDescent="0.3">
      <c r="AF2256" s="1"/>
      <c r="AG2256" s="1"/>
      <c r="AH2256" s="1"/>
      <c r="AI2256" s="1"/>
      <c r="AJ2256" s="1"/>
      <c r="AK2256" s="1"/>
      <c r="AL2256" s="1"/>
      <c r="AM2256" s="1"/>
      <c r="AN2256" s="1"/>
      <c r="AO2256" s="1"/>
      <c r="AP2256" s="1"/>
      <c r="AQ2256" s="1"/>
      <c r="AR2256" s="1"/>
      <c r="AS2256" s="14"/>
      <c r="AT2256" s="1"/>
      <c r="AU2256" s="1"/>
    </row>
    <row r="2257" spans="32:47" x14ac:dyDescent="0.3">
      <c r="AF2257" s="1"/>
      <c r="AG2257" s="1"/>
      <c r="AH2257" s="1"/>
      <c r="AI2257" s="1"/>
      <c r="AJ2257" s="1"/>
      <c r="AK2257" s="1"/>
      <c r="AL2257" s="1"/>
      <c r="AM2257" s="1"/>
      <c r="AN2257" s="1"/>
      <c r="AO2257" s="1"/>
      <c r="AP2257" s="1"/>
      <c r="AQ2257" s="1"/>
      <c r="AR2257" s="1"/>
      <c r="AS2257" s="14"/>
      <c r="AT2257" s="1"/>
      <c r="AU2257" s="1"/>
    </row>
    <row r="2258" spans="32:47" x14ac:dyDescent="0.3">
      <c r="AF2258" s="1"/>
      <c r="AG2258" s="1"/>
      <c r="AH2258" s="1"/>
      <c r="AI2258" s="1"/>
      <c r="AJ2258" s="1"/>
      <c r="AK2258" s="1"/>
      <c r="AL2258" s="1"/>
      <c r="AM2258" s="1"/>
      <c r="AN2258" s="1"/>
      <c r="AO2258" s="1"/>
      <c r="AP2258" s="1"/>
      <c r="AQ2258" s="1"/>
      <c r="AR2258" s="1"/>
      <c r="AS2258" s="14"/>
      <c r="AT2258" s="1"/>
      <c r="AU2258" s="1"/>
    </row>
    <row r="2259" spans="32:47" x14ac:dyDescent="0.3">
      <c r="AF2259" s="1"/>
      <c r="AG2259" s="1"/>
      <c r="AH2259" s="1"/>
      <c r="AI2259" s="1"/>
      <c r="AJ2259" s="1"/>
      <c r="AK2259" s="1"/>
      <c r="AL2259" s="1"/>
      <c r="AM2259" s="1"/>
      <c r="AN2259" s="1"/>
      <c r="AO2259" s="1"/>
      <c r="AP2259" s="1"/>
      <c r="AQ2259" s="1"/>
      <c r="AR2259" s="1"/>
      <c r="AS2259" s="14"/>
      <c r="AT2259" s="1"/>
      <c r="AU2259" s="1"/>
    </row>
    <row r="2260" spans="32:47" x14ac:dyDescent="0.3">
      <c r="AF2260" s="1"/>
      <c r="AG2260" s="1"/>
      <c r="AH2260" s="1"/>
      <c r="AI2260" s="1"/>
      <c r="AJ2260" s="1"/>
      <c r="AK2260" s="1"/>
      <c r="AL2260" s="1"/>
      <c r="AM2260" s="1"/>
      <c r="AN2260" s="1"/>
      <c r="AO2260" s="1"/>
      <c r="AP2260" s="1"/>
      <c r="AQ2260" s="1"/>
      <c r="AR2260" s="1"/>
      <c r="AS2260" s="14"/>
      <c r="AT2260" s="1"/>
      <c r="AU2260" s="1"/>
    </row>
    <row r="2261" spans="32:47" x14ac:dyDescent="0.3">
      <c r="AF2261" s="1"/>
      <c r="AG2261" s="1"/>
      <c r="AH2261" s="1"/>
      <c r="AI2261" s="1"/>
      <c r="AJ2261" s="1"/>
      <c r="AK2261" s="1"/>
      <c r="AL2261" s="1"/>
      <c r="AM2261" s="1"/>
      <c r="AN2261" s="1"/>
      <c r="AO2261" s="1"/>
      <c r="AP2261" s="1"/>
      <c r="AQ2261" s="1"/>
      <c r="AR2261" s="1"/>
      <c r="AS2261" s="14"/>
      <c r="AT2261" s="1"/>
      <c r="AU2261" s="1"/>
    </row>
    <row r="2262" spans="32:47" x14ac:dyDescent="0.3">
      <c r="AF2262" s="1"/>
      <c r="AG2262" s="1"/>
      <c r="AH2262" s="1"/>
      <c r="AI2262" s="1"/>
      <c r="AJ2262" s="1"/>
      <c r="AK2262" s="1"/>
      <c r="AL2262" s="1"/>
      <c r="AM2262" s="1"/>
      <c r="AN2262" s="1"/>
      <c r="AO2262" s="1"/>
      <c r="AP2262" s="1"/>
      <c r="AQ2262" s="1"/>
      <c r="AR2262" s="1"/>
      <c r="AS2262" s="14"/>
      <c r="AT2262" s="1"/>
      <c r="AU2262" s="1"/>
    </row>
    <row r="2263" spans="32:47" x14ac:dyDescent="0.3">
      <c r="AF2263" s="1"/>
      <c r="AG2263" s="1"/>
      <c r="AH2263" s="1"/>
      <c r="AI2263" s="1"/>
      <c r="AJ2263" s="1"/>
      <c r="AK2263" s="1"/>
      <c r="AL2263" s="1"/>
      <c r="AM2263" s="1"/>
      <c r="AN2263" s="1"/>
      <c r="AO2263" s="1"/>
      <c r="AP2263" s="1"/>
      <c r="AQ2263" s="1"/>
      <c r="AR2263" s="1"/>
      <c r="AS2263" s="14"/>
      <c r="AT2263" s="1"/>
      <c r="AU2263" s="1"/>
    </row>
    <row r="2264" spans="32:47" x14ac:dyDescent="0.3">
      <c r="AF2264" s="1"/>
      <c r="AG2264" s="1"/>
      <c r="AH2264" s="1"/>
      <c r="AI2264" s="1"/>
      <c r="AJ2264" s="1"/>
      <c r="AK2264" s="1"/>
      <c r="AL2264" s="1"/>
      <c r="AM2264" s="1"/>
      <c r="AN2264" s="1"/>
      <c r="AO2264" s="1"/>
      <c r="AP2264" s="1"/>
      <c r="AQ2264" s="1"/>
      <c r="AR2264" s="1"/>
      <c r="AS2264" s="14"/>
      <c r="AT2264" s="1"/>
      <c r="AU2264" s="1"/>
    </row>
    <row r="2265" spans="32:47" x14ac:dyDescent="0.3">
      <c r="AF2265" s="1"/>
      <c r="AG2265" s="1"/>
      <c r="AH2265" s="1"/>
      <c r="AI2265" s="1"/>
      <c r="AJ2265" s="1"/>
      <c r="AK2265" s="1"/>
      <c r="AL2265" s="1"/>
      <c r="AM2265" s="1"/>
      <c r="AN2265" s="1"/>
      <c r="AO2265" s="1"/>
      <c r="AP2265" s="1"/>
      <c r="AQ2265" s="1"/>
      <c r="AR2265" s="1"/>
      <c r="AS2265" s="14"/>
      <c r="AT2265" s="1"/>
      <c r="AU2265" s="1"/>
    </row>
    <row r="2266" spans="32:47" x14ac:dyDescent="0.3">
      <c r="AF2266" s="1"/>
      <c r="AG2266" s="1"/>
      <c r="AH2266" s="1"/>
      <c r="AI2266" s="1"/>
      <c r="AJ2266" s="1"/>
      <c r="AK2266" s="1"/>
      <c r="AL2266" s="1"/>
      <c r="AM2266" s="1"/>
      <c r="AN2266" s="1"/>
      <c r="AO2266" s="1"/>
      <c r="AP2266" s="1"/>
      <c r="AQ2266" s="1"/>
      <c r="AR2266" s="1"/>
      <c r="AS2266" s="14"/>
      <c r="AT2266" s="1"/>
      <c r="AU2266" s="1"/>
    </row>
    <row r="2267" spans="32:47" x14ac:dyDescent="0.3">
      <c r="AF2267" s="1"/>
      <c r="AG2267" s="1"/>
      <c r="AH2267" s="1"/>
      <c r="AI2267" s="1"/>
      <c r="AJ2267" s="1"/>
      <c r="AK2267" s="1"/>
      <c r="AL2267" s="1"/>
      <c r="AM2267" s="1"/>
      <c r="AN2267" s="1"/>
      <c r="AO2267" s="1"/>
      <c r="AP2267" s="1"/>
      <c r="AQ2267" s="1"/>
      <c r="AR2267" s="1"/>
      <c r="AS2267" s="14"/>
      <c r="AT2267" s="1"/>
      <c r="AU2267" s="1"/>
    </row>
    <row r="2268" spans="32:47" x14ac:dyDescent="0.3">
      <c r="AF2268" s="1"/>
      <c r="AG2268" s="1"/>
      <c r="AH2268" s="1"/>
      <c r="AI2268" s="1"/>
      <c r="AJ2268" s="1"/>
      <c r="AK2268" s="1"/>
      <c r="AL2268" s="1"/>
      <c r="AM2268" s="1"/>
      <c r="AN2268" s="1"/>
      <c r="AO2268" s="1"/>
      <c r="AP2268" s="1"/>
      <c r="AQ2268" s="1"/>
      <c r="AR2268" s="1"/>
      <c r="AS2268" s="14"/>
      <c r="AT2268" s="1"/>
      <c r="AU2268" s="1"/>
    </row>
    <row r="2269" spans="32:47" x14ac:dyDescent="0.3">
      <c r="AF2269" s="1"/>
      <c r="AG2269" s="1"/>
      <c r="AH2269" s="1"/>
      <c r="AI2269" s="1"/>
      <c r="AJ2269" s="1"/>
      <c r="AK2269" s="1"/>
      <c r="AL2269" s="1"/>
      <c r="AM2269" s="1"/>
      <c r="AN2269" s="1"/>
      <c r="AO2269" s="1"/>
      <c r="AP2269" s="1"/>
      <c r="AQ2269" s="1"/>
      <c r="AR2269" s="1"/>
      <c r="AS2269" s="14"/>
      <c r="AT2269" s="1"/>
      <c r="AU2269" s="1"/>
    </row>
    <row r="2270" spans="32:47" x14ac:dyDescent="0.3">
      <c r="AF2270" s="1"/>
      <c r="AG2270" s="1"/>
      <c r="AH2270" s="1"/>
      <c r="AI2270" s="1"/>
      <c r="AJ2270" s="1"/>
      <c r="AK2270" s="1"/>
      <c r="AL2270" s="1"/>
      <c r="AM2270" s="1"/>
      <c r="AN2270" s="1"/>
      <c r="AO2270" s="1"/>
      <c r="AP2270" s="1"/>
      <c r="AQ2270" s="1"/>
      <c r="AR2270" s="1"/>
      <c r="AS2270" s="14"/>
      <c r="AT2270" s="1"/>
      <c r="AU2270" s="1"/>
    </row>
    <row r="2271" spans="32:47" x14ac:dyDescent="0.3">
      <c r="AF2271" s="1"/>
      <c r="AG2271" s="1"/>
      <c r="AH2271" s="1"/>
      <c r="AI2271" s="1"/>
      <c r="AJ2271" s="1"/>
      <c r="AK2271" s="1"/>
      <c r="AL2271" s="1"/>
      <c r="AM2271" s="1"/>
      <c r="AN2271" s="1"/>
      <c r="AO2271" s="1"/>
      <c r="AP2271" s="1"/>
      <c r="AQ2271" s="1"/>
      <c r="AR2271" s="1"/>
      <c r="AS2271" s="14"/>
      <c r="AT2271" s="1"/>
      <c r="AU2271" s="1"/>
    </row>
    <row r="2272" spans="32:47" x14ac:dyDescent="0.3">
      <c r="AF2272" s="1"/>
      <c r="AG2272" s="1"/>
      <c r="AH2272" s="1"/>
      <c r="AI2272" s="1"/>
      <c r="AJ2272" s="1"/>
      <c r="AK2272" s="1"/>
      <c r="AL2272" s="1"/>
      <c r="AM2272" s="1"/>
      <c r="AN2272" s="1"/>
      <c r="AO2272" s="1"/>
      <c r="AP2272" s="1"/>
      <c r="AQ2272" s="1"/>
      <c r="AR2272" s="1"/>
      <c r="AS2272" s="14"/>
      <c r="AT2272" s="1"/>
      <c r="AU2272" s="1"/>
    </row>
    <row r="2273" spans="32:47" x14ac:dyDescent="0.3">
      <c r="AF2273" s="1"/>
      <c r="AG2273" s="1"/>
      <c r="AH2273" s="1"/>
      <c r="AI2273" s="1"/>
      <c r="AJ2273" s="1"/>
      <c r="AK2273" s="1"/>
      <c r="AL2273" s="1"/>
      <c r="AM2273" s="1"/>
      <c r="AN2273" s="1"/>
      <c r="AO2273" s="1"/>
      <c r="AP2273" s="1"/>
      <c r="AQ2273" s="1"/>
      <c r="AR2273" s="1"/>
      <c r="AS2273" s="14"/>
      <c r="AT2273" s="1"/>
      <c r="AU2273" s="1"/>
    </row>
    <row r="2274" spans="32:47" x14ac:dyDescent="0.3">
      <c r="AF2274" s="1"/>
      <c r="AG2274" s="1"/>
      <c r="AH2274" s="1"/>
      <c r="AI2274" s="1"/>
      <c r="AJ2274" s="1"/>
      <c r="AK2274" s="1"/>
      <c r="AL2274" s="1"/>
      <c r="AM2274" s="1"/>
      <c r="AN2274" s="1"/>
      <c r="AO2274" s="1"/>
      <c r="AP2274" s="1"/>
      <c r="AQ2274" s="1"/>
      <c r="AR2274" s="1"/>
      <c r="AS2274" s="14"/>
      <c r="AT2274" s="1"/>
      <c r="AU2274" s="1"/>
    </row>
    <row r="2275" spans="32:47" x14ac:dyDescent="0.3">
      <c r="AF2275" s="1"/>
      <c r="AG2275" s="1"/>
      <c r="AH2275" s="1"/>
      <c r="AI2275" s="1"/>
      <c r="AJ2275" s="1"/>
      <c r="AK2275" s="1"/>
      <c r="AL2275" s="1"/>
      <c r="AM2275" s="1"/>
      <c r="AN2275" s="1"/>
      <c r="AO2275" s="1"/>
      <c r="AP2275" s="1"/>
      <c r="AQ2275" s="1"/>
      <c r="AR2275" s="1"/>
      <c r="AS2275" s="14"/>
      <c r="AT2275" s="1"/>
      <c r="AU2275" s="1"/>
    </row>
    <row r="2276" spans="32:47" x14ac:dyDescent="0.3">
      <c r="AF2276" s="1"/>
      <c r="AG2276" s="1"/>
      <c r="AH2276" s="1"/>
      <c r="AI2276" s="1"/>
      <c r="AJ2276" s="1"/>
      <c r="AK2276" s="1"/>
      <c r="AL2276" s="1"/>
      <c r="AM2276" s="1"/>
      <c r="AN2276" s="1"/>
      <c r="AO2276" s="1"/>
      <c r="AP2276" s="1"/>
      <c r="AQ2276" s="1"/>
      <c r="AR2276" s="1"/>
      <c r="AS2276" s="14"/>
      <c r="AT2276" s="1"/>
      <c r="AU2276" s="1"/>
    </row>
    <row r="2277" spans="32:47" x14ac:dyDescent="0.3">
      <c r="AF2277" s="1"/>
      <c r="AG2277" s="1"/>
      <c r="AH2277" s="1"/>
      <c r="AI2277" s="1"/>
      <c r="AJ2277" s="1"/>
      <c r="AK2277" s="1"/>
      <c r="AL2277" s="1"/>
      <c r="AM2277" s="1"/>
      <c r="AN2277" s="1"/>
      <c r="AO2277" s="1"/>
      <c r="AP2277" s="1"/>
      <c r="AQ2277" s="1"/>
      <c r="AR2277" s="1"/>
      <c r="AS2277" s="14"/>
      <c r="AT2277" s="1"/>
      <c r="AU2277" s="1"/>
    </row>
    <row r="2278" spans="32:47" x14ac:dyDescent="0.3">
      <c r="AF2278" s="1"/>
      <c r="AG2278" s="1"/>
      <c r="AH2278" s="1"/>
      <c r="AI2278" s="1"/>
      <c r="AJ2278" s="1"/>
      <c r="AK2278" s="1"/>
      <c r="AL2278" s="1"/>
      <c r="AM2278" s="1"/>
      <c r="AN2278" s="1"/>
      <c r="AO2278" s="1"/>
      <c r="AP2278" s="1"/>
      <c r="AQ2278" s="1"/>
      <c r="AR2278" s="1"/>
      <c r="AS2278" s="14"/>
      <c r="AT2278" s="1"/>
      <c r="AU2278" s="1"/>
    </row>
    <row r="2279" spans="32:47" x14ac:dyDescent="0.3">
      <c r="AF2279" s="1"/>
      <c r="AG2279" s="1"/>
      <c r="AH2279" s="1"/>
      <c r="AI2279" s="1"/>
      <c r="AJ2279" s="1"/>
      <c r="AK2279" s="1"/>
      <c r="AL2279" s="1"/>
      <c r="AM2279" s="1"/>
      <c r="AN2279" s="1"/>
      <c r="AO2279" s="1"/>
      <c r="AP2279" s="1"/>
      <c r="AQ2279" s="1"/>
      <c r="AR2279" s="1"/>
      <c r="AS2279" s="14"/>
      <c r="AT2279" s="1"/>
      <c r="AU2279" s="1"/>
    </row>
    <row r="2280" spans="32:47" x14ac:dyDescent="0.3">
      <c r="AF2280" s="1"/>
      <c r="AG2280" s="1"/>
      <c r="AH2280" s="1"/>
      <c r="AI2280" s="1"/>
      <c r="AJ2280" s="1"/>
      <c r="AK2280" s="1"/>
      <c r="AL2280" s="1"/>
      <c r="AM2280" s="1"/>
      <c r="AN2280" s="1"/>
      <c r="AO2280" s="1"/>
      <c r="AP2280" s="1"/>
      <c r="AQ2280" s="1"/>
      <c r="AR2280" s="1"/>
      <c r="AS2280" s="14"/>
      <c r="AT2280" s="1"/>
      <c r="AU2280" s="1"/>
    </row>
    <row r="2281" spans="32:47" x14ac:dyDescent="0.3">
      <c r="AF2281" s="1"/>
      <c r="AG2281" s="1"/>
      <c r="AH2281" s="1"/>
      <c r="AI2281" s="1"/>
      <c r="AJ2281" s="1"/>
      <c r="AK2281" s="1"/>
      <c r="AL2281" s="1"/>
      <c r="AM2281" s="1"/>
      <c r="AN2281" s="1"/>
      <c r="AO2281" s="1"/>
      <c r="AP2281" s="1"/>
      <c r="AQ2281" s="1"/>
      <c r="AR2281" s="1"/>
      <c r="AS2281" s="14"/>
      <c r="AT2281" s="1"/>
      <c r="AU2281" s="1"/>
    </row>
    <row r="2282" spans="32:47" x14ac:dyDescent="0.3">
      <c r="AF2282" s="1"/>
      <c r="AG2282" s="1"/>
      <c r="AH2282" s="1"/>
      <c r="AI2282" s="1"/>
      <c r="AJ2282" s="1"/>
      <c r="AK2282" s="1"/>
      <c r="AL2282" s="1"/>
      <c r="AM2282" s="1"/>
      <c r="AN2282" s="1"/>
      <c r="AO2282" s="1"/>
      <c r="AP2282" s="1"/>
      <c r="AQ2282" s="1"/>
      <c r="AR2282" s="1"/>
      <c r="AS2282" s="14"/>
      <c r="AT2282" s="1"/>
      <c r="AU2282" s="1"/>
    </row>
    <row r="2283" spans="32:47" x14ac:dyDescent="0.3">
      <c r="AF2283" s="1"/>
      <c r="AG2283" s="1"/>
      <c r="AH2283" s="1"/>
      <c r="AI2283" s="1"/>
      <c r="AJ2283" s="1"/>
      <c r="AK2283" s="1"/>
      <c r="AL2283" s="1"/>
      <c r="AM2283" s="1"/>
      <c r="AN2283" s="1"/>
      <c r="AO2283" s="1"/>
      <c r="AP2283" s="1"/>
      <c r="AQ2283" s="1"/>
      <c r="AR2283" s="1"/>
      <c r="AS2283" s="14"/>
      <c r="AT2283" s="1"/>
      <c r="AU2283" s="1"/>
    </row>
    <row r="2284" spans="32:47" x14ac:dyDescent="0.3">
      <c r="AF2284" s="1"/>
      <c r="AG2284" s="1"/>
      <c r="AH2284" s="1"/>
      <c r="AI2284" s="1"/>
      <c r="AJ2284" s="1"/>
      <c r="AK2284" s="1"/>
      <c r="AL2284" s="1"/>
      <c r="AM2284" s="1"/>
      <c r="AN2284" s="1"/>
      <c r="AO2284" s="1"/>
      <c r="AP2284" s="1"/>
      <c r="AQ2284" s="1"/>
      <c r="AR2284" s="1"/>
      <c r="AS2284" s="14"/>
      <c r="AT2284" s="1"/>
      <c r="AU2284" s="1"/>
    </row>
    <row r="2285" spans="32:47" x14ac:dyDescent="0.3">
      <c r="AF2285" s="1"/>
      <c r="AG2285" s="1"/>
      <c r="AH2285" s="1"/>
      <c r="AI2285" s="1"/>
      <c r="AJ2285" s="1"/>
      <c r="AK2285" s="1"/>
      <c r="AL2285" s="1"/>
      <c r="AM2285" s="1"/>
      <c r="AN2285" s="1"/>
      <c r="AO2285" s="1"/>
      <c r="AP2285" s="1"/>
      <c r="AQ2285" s="1"/>
      <c r="AR2285" s="1"/>
      <c r="AS2285" s="14"/>
      <c r="AT2285" s="1"/>
      <c r="AU2285" s="1"/>
    </row>
    <row r="2286" spans="32:47" x14ac:dyDescent="0.3">
      <c r="AF2286" s="1"/>
      <c r="AG2286" s="1"/>
      <c r="AH2286" s="1"/>
      <c r="AI2286" s="1"/>
      <c r="AJ2286" s="1"/>
      <c r="AK2286" s="1"/>
      <c r="AL2286" s="1"/>
      <c r="AM2286" s="1"/>
      <c r="AN2286" s="1"/>
      <c r="AO2286" s="1"/>
      <c r="AP2286" s="1"/>
      <c r="AQ2286" s="1"/>
      <c r="AR2286" s="1"/>
      <c r="AS2286" s="14"/>
      <c r="AT2286" s="1"/>
      <c r="AU2286" s="1"/>
    </row>
    <row r="2287" spans="32:47" x14ac:dyDescent="0.3">
      <c r="AF2287" s="1"/>
      <c r="AG2287" s="1"/>
      <c r="AH2287" s="1"/>
      <c r="AI2287" s="1"/>
      <c r="AJ2287" s="1"/>
      <c r="AK2287" s="1"/>
      <c r="AL2287" s="1"/>
      <c r="AM2287" s="1"/>
      <c r="AN2287" s="1"/>
      <c r="AO2287" s="1"/>
      <c r="AP2287" s="1"/>
      <c r="AQ2287" s="1"/>
      <c r="AR2287" s="1"/>
      <c r="AS2287" s="14"/>
      <c r="AT2287" s="1"/>
      <c r="AU2287" s="1"/>
    </row>
    <row r="2288" spans="32:47" x14ac:dyDescent="0.3">
      <c r="AF2288" s="1"/>
      <c r="AG2288" s="1"/>
      <c r="AH2288" s="1"/>
      <c r="AI2288" s="1"/>
      <c r="AJ2288" s="1"/>
      <c r="AK2288" s="1"/>
      <c r="AL2288" s="1"/>
      <c r="AM2288" s="1"/>
      <c r="AN2288" s="1"/>
      <c r="AO2288" s="1"/>
      <c r="AP2288" s="1"/>
      <c r="AQ2288" s="1"/>
      <c r="AR2288" s="1"/>
      <c r="AS2288" s="14"/>
      <c r="AT2288" s="1"/>
      <c r="AU2288" s="1"/>
    </row>
    <row r="2289" spans="32:47" x14ac:dyDescent="0.3">
      <c r="AF2289" s="1"/>
      <c r="AG2289" s="1"/>
      <c r="AH2289" s="1"/>
      <c r="AI2289" s="1"/>
      <c r="AJ2289" s="1"/>
      <c r="AK2289" s="1"/>
      <c r="AL2289" s="1"/>
      <c r="AM2289" s="1"/>
      <c r="AN2289" s="1"/>
      <c r="AO2289" s="1"/>
      <c r="AP2289" s="1"/>
      <c r="AQ2289" s="1"/>
      <c r="AR2289" s="1"/>
      <c r="AS2289" s="14"/>
      <c r="AT2289" s="1"/>
      <c r="AU2289" s="1"/>
    </row>
    <row r="2290" spans="32:47" x14ac:dyDescent="0.3">
      <c r="AF2290" s="1"/>
      <c r="AG2290" s="1"/>
      <c r="AH2290" s="1"/>
      <c r="AI2290" s="1"/>
      <c r="AJ2290" s="1"/>
      <c r="AK2290" s="1"/>
      <c r="AL2290" s="1"/>
      <c r="AM2290" s="1"/>
      <c r="AN2290" s="1"/>
      <c r="AO2290" s="1"/>
      <c r="AP2290" s="1"/>
      <c r="AQ2290" s="1"/>
      <c r="AR2290" s="1"/>
      <c r="AS2290" s="14"/>
      <c r="AT2290" s="1"/>
      <c r="AU2290" s="1"/>
    </row>
    <row r="2291" spans="32:47" x14ac:dyDescent="0.3">
      <c r="AF2291" s="1"/>
      <c r="AG2291" s="1"/>
      <c r="AH2291" s="1"/>
      <c r="AI2291" s="1"/>
      <c r="AJ2291" s="1"/>
      <c r="AK2291" s="1"/>
      <c r="AL2291" s="1"/>
      <c r="AM2291" s="1"/>
      <c r="AN2291" s="1"/>
      <c r="AO2291" s="1"/>
      <c r="AP2291" s="1"/>
      <c r="AQ2291" s="1"/>
      <c r="AR2291" s="1"/>
      <c r="AS2291" s="14"/>
      <c r="AT2291" s="1"/>
      <c r="AU2291" s="1"/>
    </row>
    <row r="2292" spans="32:47" x14ac:dyDescent="0.3">
      <c r="AF2292" s="1"/>
      <c r="AG2292" s="1"/>
      <c r="AH2292" s="1"/>
      <c r="AI2292" s="1"/>
      <c r="AJ2292" s="1"/>
      <c r="AK2292" s="1"/>
      <c r="AL2292" s="1"/>
      <c r="AM2292" s="1"/>
      <c r="AN2292" s="1"/>
      <c r="AO2292" s="1"/>
      <c r="AP2292" s="1"/>
      <c r="AQ2292" s="1"/>
      <c r="AR2292" s="1"/>
      <c r="AS2292" s="14"/>
      <c r="AT2292" s="1"/>
      <c r="AU2292" s="1"/>
    </row>
    <row r="2293" spans="32:47" x14ac:dyDescent="0.3">
      <c r="AF2293" s="1"/>
      <c r="AG2293" s="1"/>
      <c r="AH2293" s="1"/>
      <c r="AI2293" s="1"/>
      <c r="AJ2293" s="1"/>
      <c r="AK2293" s="1"/>
      <c r="AL2293" s="1"/>
      <c r="AM2293" s="1"/>
      <c r="AN2293" s="1"/>
      <c r="AO2293" s="1"/>
      <c r="AP2293" s="1"/>
      <c r="AQ2293" s="1"/>
      <c r="AR2293" s="1"/>
      <c r="AS2293" s="14"/>
      <c r="AT2293" s="1"/>
      <c r="AU2293" s="1"/>
    </row>
    <row r="2294" spans="32:47" x14ac:dyDescent="0.3">
      <c r="AF2294" s="1"/>
      <c r="AG2294" s="1"/>
      <c r="AH2294" s="1"/>
      <c r="AI2294" s="1"/>
      <c r="AJ2294" s="1"/>
      <c r="AK2294" s="1"/>
      <c r="AL2294" s="1"/>
      <c r="AM2294" s="1"/>
      <c r="AN2294" s="1"/>
      <c r="AO2294" s="1"/>
      <c r="AP2294" s="1"/>
      <c r="AQ2294" s="1"/>
      <c r="AR2294" s="1"/>
      <c r="AS2294" s="14"/>
      <c r="AT2294" s="1"/>
      <c r="AU2294" s="1"/>
    </row>
    <row r="2295" spans="32:47" x14ac:dyDescent="0.3">
      <c r="AF2295" s="1"/>
      <c r="AG2295" s="1"/>
      <c r="AH2295" s="1"/>
      <c r="AI2295" s="1"/>
      <c r="AJ2295" s="1"/>
      <c r="AK2295" s="1"/>
      <c r="AL2295" s="1"/>
      <c r="AM2295" s="1"/>
      <c r="AN2295" s="1"/>
      <c r="AO2295" s="1"/>
      <c r="AP2295" s="1"/>
      <c r="AQ2295" s="1"/>
      <c r="AR2295" s="1"/>
      <c r="AS2295" s="14"/>
      <c r="AT2295" s="1"/>
      <c r="AU2295" s="1"/>
    </row>
    <row r="2296" spans="32:47" x14ac:dyDescent="0.3">
      <c r="AF2296" s="1"/>
      <c r="AG2296" s="1"/>
      <c r="AH2296" s="1"/>
      <c r="AI2296" s="1"/>
      <c r="AJ2296" s="1"/>
      <c r="AK2296" s="1"/>
      <c r="AL2296" s="1"/>
      <c r="AM2296" s="1"/>
      <c r="AN2296" s="1"/>
      <c r="AO2296" s="1"/>
      <c r="AP2296" s="1"/>
      <c r="AQ2296" s="1"/>
      <c r="AR2296" s="1"/>
      <c r="AS2296" s="14"/>
      <c r="AT2296" s="1"/>
      <c r="AU2296" s="1"/>
    </row>
    <row r="2297" spans="32:47" x14ac:dyDescent="0.3">
      <c r="AF2297" s="1"/>
      <c r="AG2297" s="1"/>
      <c r="AH2297" s="1"/>
      <c r="AI2297" s="1"/>
      <c r="AJ2297" s="1"/>
      <c r="AK2297" s="1"/>
      <c r="AL2297" s="1"/>
      <c r="AM2297" s="1"/>
      <c r="AN2297" s="1"/>
      <c r="AO2297" s="1"/>
      <c r="AP2297" s="1"/>
      <c r="AQ2297" s="1"/>
      <c r="AR2297" s="1"/>
      <c r="AS2297" s="14"/>
      <c r="AT2297" s="1"/>
      <c r="AU2297" s="1"/>
    </row>
    <row r="2298" spans="32:47" x14ac:dyDescent="0.3">
      <c r="AF2298" s="1"/>
      <c r="AG2298" s="1"/>
      <c r="AH2298" s="1"/>
      <c r="AI2298" s="1"/>
      <c r="AJ2298" s="1"/>
      <c r="AK2298" s="1"/>
      <c r="AL2298" s="1"/>
      <c r="AM2298" s="1"/>
      <c r="AN2298" s="1"/>
      <c r="AO2298" s="1"/>
      <c r="AP2298" s="1"/>
      <c r="AQ2298" s="1"/>
      <c r="AR2298" s="1"/>
      <c r="AS2298" s="14"/>
      <c r="AT2298" s="1"/>
      <c r="AU2298" s="1"/>
    </row>
    <row r="2299" spans="32:47" x14ac:dyDescent="0.3">
      <c r="AF2299" s="1"/>
      <c r="AG2299" s="1"/>
      <c r="AH2299" s="1"/>
      <c r="AI2299" s="1"/>
      <c r="AJ2299" s="1"/>
      <c r="AK2299" s="1"/>
      <c r="AL2299" s="1"/>
      <c r="AM2299" s="1"/>
      <c r="AN2299" s="1"/>
      <c r="AO2299" s="1"/>
      <c r="AP2299" s="1"/>
      <c r="AQ2299" s="1"/>
      <c r="AR2299" s="1"/>
      <c r="AS2299" s="14"/>
      <c r="AT2299" s="1"/>
      <c r="AU2299" s="1"/>
    </row>
    <row r="2300" spans="32:47" x14ac:dyDescent="0.3">
      <c r="AF2300" s="1"/>
      <c r="AG2300" s="1"/>
      <c r="AH2300" s="1"/>
      <c r="AI2300" s="1"/>
      <c r="AJ2300" s="1"/>
      <c r="AK2300" s="1"/>
      <c r="AL2300" s="1"/>
      <c r="AM2300" s="1"/>
      <c r="AN2300" s="1"/>
      <c r="AO2300" s="1"/>
      <c r="AP2300" s="1"/>
      <c r="AQ2300" s="1"/>
      <c r="AR2300" s="1"/>
      <c r="AS2300" s="14"/>
      <c r="AT2300" s="1"/>
      <c r="AU2300" s="1"/>
    </row>
    <row r="2301" spans="32:47" x14ac:dyDescent="0.3">
      <c r="AF2301" s="1"/>
      <c r="AG2301" s="1"/>
      <c r="AH2301" s="1"/>
      <c r="AI2301" s="1"/>
      <c r="AJ2301" s="1"/>
      <c r="AK2301" s="1"/>
      <c r="AL2301" s="1"/>
      <c r="AM2301" s="1"/>
      <c r="AN2301" s="1"/>
      <c r="AO2301" s="1"/>
      <c r="AP2301" s="1"/>
      <c r="AQ2301" s="1"/>
      <c r="AR2301" s="1"/>
      <c r="AS2301" s="14"/>
      <c r="AT2301" s="1"/>
      <c r="AU2301" s="1"/>
    </row>
    <row r="2302" spans="32:47" x14ac:dyDescent="0.3">
      <c r="AF2302" s="1"/>
      <c r="AG2302" s="1"/>
      <c r="AH2302" s="1"/>
      <c r="AI2302" s="1"/>
      <c r="AJ2302" s="1"/>
      <c r="AK2302" s="1"/>
      <c r="AL2302" s="1"/>
      <c r="AM2302" s="1"/>
      <c r="AN2302" s="1"/>
      <c r="AO2302" s="1"/>
      <c r="AP2302" s="1"/>
      <c r="AQ2302" s="1"/>
      <c r="AR2302" s="1"/>
      <c r="AS2302" s="14"/>
      <c r="AT2302" s="1"/>
      <c r="AU2302" s="1"/>
    </row>
    <row r="2303" spans="32:47" x14ac:dyDescent="0.3">
      <c r="AF2303" s="1"/>
      <c r="AG2303" s="1"/>
      <c r="AH2303" s="1"/>
      <c r="AI2303" s="1"/>
      <c r="AJ2303" s="1"/>
      <c r="AK2303" s="1"/>
      <c r="AL2303" s="1"/>
      <c r="AM2303" s="1"/>
      <c r="AN2303" s="1"/>
      <c r="AO2303" s="1"/>
      <c r="AP2303" s="1"/>
      <c r="AQ2303" s="1"/>
      <c r="AR2303" s="1"/>
      <c r="AS2303" s="14"/>
      <c r="AT2303" s="1"/>
      <c r="AU2303" s="1"/>
    </row>
    <row r="2304" spans="32:47" x14ac:dyDescent="0.3">
      <c r="AF2304" s="1"/>
      <c r="AG2304" s="1"/>
      <c r="AH2304" s="1"/>
      <c r="AI2304" s="1"/>
      <c r="AJ2304" s="1"/>
      <c r="AK2304" s="1"/>
      <c r="AL2304" s="1"/>
      <c r="AM2304" s="1"/>
      <c r="AN2304" s="1"/>
      <c r="AO2304" s="1"/>
      <c r="AP2304" s="1"/>
      <c r="AQ2304" s="1"/>
      <c r="AR2304" s="1"/>
      <c r="AS2304" s="14"/>
      <c r="AT2304" s="1"/>
      <c r="AU2304" s="1"/>
    </row>
    <row r="2305" spans="32:47" x14ac:dyDescent="0.3">
      <c r="AF2305" s="1"/>
      <c r="AG2305" s="1"/>
      <c r="AH2305" s="1"/>
      <c r="AI2305" s="1"/>
      <c r="AJ2305" s="1"/>
      <c r="AK2305" s="1"/>
      <c r="AL2305" s="1"/>
      <c r="AM2305" s="1"/>
      <c r="AN2305" s="1"/>
      <c r="AO2305" s="1"/>
      <c r="AP2305" s="1"/>
      <c r="AQ2305" s="1"/>
      <c r="AR2305" s="1"/>
      <c r="AS2305" s="14"/>
      <c r="AT2305" s="1"/>
      <c r="AU2305" s="1"/>
    </row>
    <row r="2306" spans="32:47" x14ac:dyDescent="0.3">
      <c r="AF2306" s="1"/>
      <c r="AG2306" s="1"/>
      <c r="AH2306" s="1"/>
      <c r="AI2306" s="1"/>
      <c r="AJ2306" s="1"/>
      <c r="AK2306" s="1"/>
      <c r="AL2306" s="1"/>
      <c r="AM2306" s="1"/>
      <c r="AN2306" s="1"/>
      <c r="AO2306" s="1"/>
      <c r="AP2306" s="1"/>
      <c r="AQ2306" s="1"/>
      <c r="AR2306" s="1"/>
      <c r="AS2306" s="14"/>
      <c r="AT2306" s="1"/>
      <c r="AU2306" s="1"/>
    </row>
    <row r="2307" spans="32:47" x14ac:dyDescent="0.3">
      <c r="AF2307" s="1"/>
      <c r="AG2307" s="1"/>
      <c r="AH2307" s="1"/>
      <c r="AI2307" s="1"/>
      <c r="AJ2307" s="1"/>
      <c r="AK2307" s="1"/>
      <c r="AL2307" s="1"/>
      <c r="AM2307" s="1"/>
      <c r="AN2307" s="1"/>
      <c r="AO2307" s="1"/>
      <c r="AP2307" s="1"/>
      <c r="AQ2307" s="1"/>
      <c r="AR2307" s="1"/>
      <c r="AS2307" s="14"/>
      <c r="AT2307" s="1"/>
      <c r="AU2307" s="1"/>
    </row>
    <row r="2308" spans="32:47" x14ac:dyDescent="0.3">
      <c r="AF2308" s="1"/>
      <c r="AG2308" s="1"/>
      <c r="AH2308" s="1"/>
      <c r="AI2308" s="1"/>
      <c r="AJ2308" s="1"/>
      <c r="AK2308" s="1"/>
      <c r="AL2308" s="1"/>
      <c r="AM2308" s="1"/>
      <c r="AN2308" s="1"/>
      <c r="AO2308" s="1"/>
      <c r="AP2308" s="1"/>
      <c r="AQ2308" s="1"/>
      <c r="AR2308" s="1"/>
      <c r="AS2308" s="14"/>
      <c r="AT2308" s="1"/>
      <c r="AU2308" s="1"/>
    </row>
    <row r="2309" spans="32:47" x14ac:dyDescent="0.3">
      <c r="AF2309" s="1"/>
      <c r="AG2309" s="1"/>
      <c r="AH2309" s="1"/>
      <c r="AI2309" s="1"/>
      <c r="AJ2309" s="1"/>
      <c r="AK2309" s="1"/>
      <c r="AL2309" s="1"/>
      <c r="AM2309" s="1"/>
      <c r="AN2309" s="1"/>
      <c r="AO2309" s="1"/>
      <c r="AP2309" s="1"/>
      <c r="AQ2309" s="1"/>
      <c r="AR2309" s="1"/>
      <c r="AS2309" s="14"/>
      <c r="AT2309" s="1"/>
      <c r="AU2309" s="1"/>
    </row>
    <row r="2310" spans="32:47" x14ac:dyDescent="0.3">
      <c r="AF2310" s="1"/>
      <c r="AG2310" s="1"/>
      <c r="AH2310" s="1"/>
      <c r="AI2310" s="1"/>
      <c r="AJ2310" s="1"/>
      <c r="AK2310" s="1"/>
      <c r="AL2310" s="1"/>
      <c r="AM2310" s="1"/>
      <c r="AN2310" s="1"/>
      <c r="AO2310" s="1"/>
      <c r="AP2310" s="1"/>
      <c r="AQ2310" s="1"/>
      <c r="AR2310" s="1"/>
      <c r="AS2310" s="14"/>
      <c r="AT2310" s="1"/>
      <c r="AU2310" s="1"/>
    </row>
    <row r="2311" spans="32:47" x14ac:dyDescent="0.3">
      <c r="AF2311" s="1"/>
      <c r="AG2311" s="1"/>
      <c r="AH2311" s="1"/>
      <c r="AI2311" s="1"/>
      <c r="AJ2311" s="1"/>
      <c r="AK2311" s="1"/>
      <c r="AL2311" s="1"/>
      <c r="AM2311" s="1"/>
      <c r="AN2311" s="1"/>
      <c r="AO2311" s="1"/>
      <c r="AP2311" s="1"/>
      <c r="AQ2311" s="1"/>
      <c r="AR2311" s="1"/>
      <c r="AS2311" s="14"/>
      <c r="AT2311" s="1"/>
      <c r="AU2311" s="1"/>
    </row>
    <row r="2312" spans="32:47" x14ac:dyDescent="0.3">
      <c r="AF2312" s="1"/>
      <c r="AG2312" s="1"/>
      <c r="AH2312" s="1"/>
      <c r="AI2312" s="1"/>
      <c r="AJ2312" s="1"/>
      <c r="AK2312" s="1"/>
      <c r="AL2312" s="1"/>
      <c r="AM2312" s="1"/>
      <c r="AN2312" s="1"/>
      <c r="AO2312" s="1"/>
      <c r="AP2312" s="1"/>
      <c r="AQ2312" s="1"/>
      <c r="AR2312" s="1"/>
      <c r="AS2312" s="14"/>
      <c r="AT2312" s="1"/>
      <c r="AU2312" s="1"/>
    </row>
    <row r="2313" spans="32:47" x14ac:dyDescent="0.3">
      <c r="AF2313" s="1"/>
      <c r="AG2313" s="1"/>
      <c r="AH2313" s="1"/>
      <c r="AI2313" s="1"/>
      <c r="AJ2313" s="1"/>
      <c r="AK2313" s="1"/>
      <c r="AL2313" s="1"/>
      <c r="AM2313" s="1"/>
      <c r="AN2313" s="1"/>
      <c r="AO2313" s="1"/>
      <c r="AP2313" s="1"/>
      <c r="AQ2313" s="1"/>
      <c r="AR2313" s="1"/>
      <c r="AS2313" s="14"/>
      <c r="AT2313" s="1"/>
      <c r="AU2313" s="1"/>
    </row>
    <row r="2314" spans="32:47" x14ac:dyDescent="0.3">
      <c r="AF2314" s="1"/>
      <c r="AG2314" s="1"/>
      <c r="AH2314" s="1"/>
      <c r="AI2314" s="1"/>
      <c r="AJ2314" s="1"/>
      <c r="AK2314" s="1"/>
      <c r="AL2314" s="1"/>
      <c r="AM2314" s="1"/>
      <c r="AN2314" s="1"/>
      <c r="AO2314" s="1"/>
      <c r="AP2314" s="1"/>
      <c r="AQ2314" s="1"/>
      <c r="AR2314" s="1"/>
      <c r="AS2314" s="14"/>
      <c r="AT2314" s="1"/>
      <c r="AU2314" s="1"/>
    </row>
    <row r="2315" spans="32:47" x14ac:dyDescent="0.3">
      <c r="AF2315" s="1"/>
      <c r="AG2315" s="1"/>
      <c r="AH2315" s="1"/>
      <c r="AI2315" s="1"/>
      <c r="AJ2315" s="1"/>
      <c r="AK2315" s="1"/>
      <c r="AL2315" s="1"/>
      <c r="AM2315" s="1"/>
      <c r="AN2315" s="1"/>
      <c r="AO2315" s="1"/>
      <c r="AP2315" s="1"/>
      <c r="AQ2315" s="1"/>
      <c r="AR2315" s="1"/>
      <c r="AS2315" s="14"/>
      <c r="AT2315" s="1"/>
      <c r="AU2315" s="1"/>
    </row>
    <row r="2316" spans="32:47" x14ac:dyDescent="0.3">
      <c r="AF2316" s="1"/>
      <c r="AG2316" s="1"/>
      <c r="AH2316" s="1"/>
      <c r="AI2316" s="1"/>
      <c r="AJ2316" s="1"/>
      <c r="AK2316" s="1"/>
      <c r="AL2316" s="1"/>
      <c r="AM2316" s="1"/>
      <c r="AN2316" s="1"/>
      <c r="AO2316" s="1"/>
      <c r="AP2316" s="1"/>
      <c r="AQ2316" s="1"/>
      <c r="AR2316" s="1"/>
      <c r="AS2316" s="14"/>
      <c r="AT2316" s="1"/>
      <c r="AU2316" s="1"/>
    </row>
    <row r="2317" spans="32:47" x14ac:dyDescent="0.3">
      <c r="AF2317" s="1"/>
      <c r="AG2317" s="1"/>
      <c r="AH2317" s="1"/>
      <c r="AI2317" s="1"/>
      <c r="AJ2317" s="1"/>
      <c r="AK2317" s="1"/>
      <c r="AL2317" s="1"/>
      <c r="AM2317" s="1"/>
      <c r="AN2317" s="1"/>
      <c r="AO2317" s="1"/>
      <c r="AP2317" s="1"/>
      <c r="AQ2317" s="1"/>
      <c r="AR2317" s="1"/>
      <c r="AS2317" s="14"/>
      <c r="AT2317" s="1"/>
      <c r="AU2317" s="1"/>
    </row>
    <row r="2318" spans="32:47" x14ac:dyDescent="0.3">
      <c r="AF2318" s="1"/>
      <c r="AG2318" s="1"/>
      <c r="AH2318" s="1"/>
      <c r="AI2318" s="1"/>
      <c r="AJ2318" s="1"/>
      <c r="AK2318" s="1"/>
      <c r="AL2318" s="1"/>
      <c r="AM2318" s="1"/>
      <c r="AN2318" s="1"/>
      <c r="AO2318" s="1"/>
      <c r="AP2318" s="1"/>
      <c r="AQ2318" s="1"/>
      <c r="AR2318" s="1"/>
      <c r="AS2318" s="14"/>
      <c r="AT2318" s="1"/>
      <c r="AU2318" s="1"/>
    </row>
    <row r="2319" spans="32:47" x14ac:dyDescent="0.3">
      <c r="AF2319" s="1"/>
      <c r="AG2319" s="1"/>
      <c r="AH2319" s="1"/>
      <c r="AI2319" s="1"/>
      <c r="AJ2319" s="1"/>
      <c r="AK2319" s="1"/>
      <c r="AL2319" s="1"/>
      <c r="AM2319" s="1"/>
      <c r="AN2319" s="1"/>
      <c r="AO2319" s="1"/>
      <c r="AP2319" s="1"/>
      <c r="AQ2319" s="1"/>
      <c r="AR2319" s="1"/>
      <c r="AS2319" s="14"/>
      <c r="AT2319" s="1"/>
      <c r="AU2319" s="1"/>
    </row>
    <row r="2320" spans="32:47" x14ac:dyDescent="0.3">
      <c r="AF2320" s="1"/>
      <c r="AG2320" s="1"/>
      <c r="AH2320" s="1"/>
      <c r="AI2320" s="1"/>
      <c r="AJ2320" s="1"/>
      <c r="AK2320" s="1"/>
      <c r="AL2320" s="1"/>
      <c r="AM2320" s="1"/>
      <c r="AN2320" s="1"/>
      <c r="AO2320" s="1"/>
      <c r="AP2320" s="1"/>
      <c r="AQ2320" s="1"/>
      <c r="AR2320" s="1"/>
      <c r="AS2320" s="14"/>
      <c r="AT2320" s="1"/>
      <c r="AU2320" s="1"/>
    </row>
    <row r="2321" spans="32:47" x14ac:dyDescent="0.3">
      <c r="AF2321" s="1"/>
      <c r="AG2321" s="1"/>
      <c r="AH2321" s="1"/>
      <c r="AI2321" s="1"/>
      <c r="AJ2321" s="1"/>
      <c r="AK2321" s="1"/>
      <c r="AL2321" s="1"/>
      <c r="AM2321" s="1"/>
      <c r="AN2321" s="1"/>
      <c r="AO2321" s="1"/>
      <c r="AP2321" s="1"/>
      <c r="AQ2321" s="1"/>
      <c r="AR2321" s="1"/>
      <c r="AS2321" s="14"/>
      <c r="AT2321" s="1"/>
      <c r="AU2321" s="1"/>
    </row>
    <row r="2322" spans="32:47" x14ac:dyDescent="0.3">
      <c r="AF2322" s="1"/>
      <c r="AG2322" s="1"/>
      <c r="AH2322" s="1"/>
      <c r="AI2322" s="1"/>
      <c r="AJ2322" s="1"/>
      <c r="AK2322" s="1"/>
      <c r="AL2322" s="1"/>
      <c r="AM2322" s="1"/>
      <c r="AN2322" s="1"/>
      <c r="AO2322" s="1"/>
      <c r="AP2322" s="1"/>
      <c r="AQ2322" s="1"/>
      <c r="AR2322" s="1"/>
      <c r="AS2322" s="14"/>
      <c r="AT2322" s="1"/>
      <c r="AU2322" s="1"/>
    </row>
    <row r="2323" spans="32:47" x14ac:dyDescent="0.3">
      <c r="AF2323" s="1"/>
      <c r="AG2323" s="1"/>
      <c r="AH2323" s="1"/>
      <c r="AI2323" s="1"/>
      <c r="AJ2323" s="1"/>
      <c r="AK2323" s="1"/>
      <c r="AL2323" s="1"/>
      <c r="AM2323" s="1"/>
      <c r="AN2323" s="1"/>
      <c r="AO2323" s="1"/>
      <c r="AP2323" s="1"/>
      <c r="AQ2323" s="1"/>
      <c r="AR2323" s="1"/>
      <c r="AS2323" s="14"/>
      <c r="AT2323" s="1"/>
      <c r="AU2323" s="1"/>
    </row>
    <row r="2324" spans="32:47" x14ac:dyDescent="0.3">
      <c r="AF2324" s="1"/>
      <c r="AG2324" s="1"/>
      <c r="AH2324" s="1"/>
      <c r="AI2324" s="1"/>
      <c r="AJ2324" s="1"/>
      <c r="AK2324" s="1"/>
      <c r="AL2324" s="1"/>
      <c r="AM2324" s="1"/>
      <c r="AN2324" s="1"/>
      <c r="AO2324" s="1"/>
      <c r="AP2324" s="1"/>
      <c r="AQ2324" s="1"/>
      <c r="AR2324" s="1"/>
      <c r="AS2324" s="14"/>
      <c r="AT2324" s="1"/>
      <c r="AU2324" s="1"/>
    </row>
    <row r="2325" spans="32:47" x14ac:dyDescent="0.3">
      <c r="AF2325" s="1"/>
      <c r="AG2325" s="1"/>
      <c r="AH2325" s="1"/>
      <c r="AI2325" s="1"/>
      <c r="AJ2325" s="1"/>
      <c r="AK2325" s="1"/>
      <c r="AL2325" s="1"/>
      <c r="AM2325" s="1"/>
      <c r="AN2325" s="1"/>
      <c r="AO2325" s="1"/>
      <c r="AP2325" s="1"/>
      <c r="AQ2325" s="1"/>
      <c r="AR2325" s="1"/>
      <c r="AS2325" s="14"/>
      <c r="AT2325" s="1"/>
      <c r="AU2325" s="1"/>
    </row>
    <row r="2326" spans="32:47" x14ac:dyDescent="0.3">
      <c r="AF2326" s="1"/>
      <c r="AG2326" s="1"/>
      <c r="AH2326" s="1"/>
      <c r="AI2326" s="1"/>
      <c r="AJ2326" s="1"/>
      <c r="AK2326" s="1"/>
      <c r="AL2326" s="1"/>
      <c r="AM2326" s="1"/>
      <c r="AN2326" s="1"/>
      <c r="AO2326" s="1"/>
      <c r="AP2326" s="1"/>
      <c r="AQ2326" s="1"/>
      <c r="AR2326" s="1"/>
      <c r="AS2326" s="14"/>
      <c r="AT2326" s="1"/>
      <c r="AU2326" s="1"/>
    </row>
    <row r="2327" spans="32:47" x14ac:dyDescent="0.3">
      <c r="AF2327" s="1"/>
      <c r="AG2327" s="1"/>
      <c r="AH2327" s="1"/>
      <c r="AI2327" s="1"/>
      <c r="AJ2327" s="1"/>
      <c r="AK2327" s="1"/>
      <c r="AL2327" s="1"/>
      <c r="AM2327" s="1"/>
      <c r="AN2327" s="1"/>
      <c r="AO2327" s="1"/>
      <c r="AP2327" s="1"/>
      <c r="AQ2327" s="1"/>
      <c r="AR2327" s="1"/>
      <c r="AS2327" s="14"/>
      <c r="AT2327" s="1"/>
      <c r="AU2327" s="1"/>
    </row>
    <row r="2328" spans="32:47" x14ac:dyDescent="0.3">
      <c r="AF2328" s="1"/>
      <c r="AG2328" s="1"/>
      <c r="AH2328" s="1"/>
      <c r="AI2328" s="1"/>
      <c r="AJ2328" s="1"/>
      <c r="AK2328" s="1"/>
      <c r="AL2328" s="1"/>
      <c r="AM2328" s="1"/>
      <c r="AN2328" s="1"/>
      <c r="AO2328" s="1"/>
      <c r="AP2328" s="1"/>
      <c r="AQ2328" s="1"/>
      <c r="AR2328" s="1"/>
      <c r="AS2328" s="14"/>
      <c r="AT2328" s="1"/>
      <c r="AU2328" s="1"/>
    </row>
    <row r="2329" spans="32:47" x14ac:dyDescent="0.3">
      <c r="AF2329" s="1"/>
      <c r="AG2329" s="1"/>
      <c r="AH2329" s="1"/>
      <c r="AI2329" s="1"/>
      <c r="AJ2329" s="1"/>
      <c r="AK2329" s="1"/>
      <c r="AL2329" s="1"/>
      <c r="AM2329" s="1"/>
      <c r="AN2329" s="1"/>
      <c r="AO2329" s="1"/>
      <c r="AP2329" s="1"/>
      <c r="AQ2329" s="1"/>
      <c r="AR2329" s="1"/>
      <c r="AS2329" s="14"/>
      <c r="AT2329" s="1"/>
      <c r="AU2329" s="1"/>
    </row>
    <row r="2330" spans="32:47" x14ac:dyDescent="0.3">
      <c r="AF2330" s="1"/>
      <c r="AG2330" s="1"/>
      <c r="AH2330" s="1"/>
      <c r="AI2330" s="1"/>
      <c r="AJ2330" s="1"/>
      <c r="AK2330" s="1"/>
      <c r="AL2330" s="1"/>
      <c r="AM2330" s="1"/>
      <c r="AN2330" s="1"/>
      <c r="AO2330" s="1"/>
      <c r="AP2330" s="1"/>
      <c r="AQ2330" s="1"/>
      <c r="AR2330" s="1"/>
      <c r="AS2330" s="14"/>
      <c r="AT2330" s="1"/>
      <c r="AU2330" s="1"/>
    </row>
    <row r="2331" spans="32:47" x14ac:dyDescent="0.3">
      <c r="AF2331" s="1"/>
      <c r="AG2331" s="1"/>
      <c r="AH2331" s="1"/>
      <c r="AI2331" s="1"/>
      <c r="AJ2331" s="1"/>
      <c r="AK2331" s="1"/>
      <c r="AL2331" s="1"/>
      <c r="AM2331" s="1"/>
      <c r="AN2331" s="1"/>
      <c r="AO2331" s="1"/>
      <c r="AP2331" s="1"/>
      <c r="AQ2331" s="1"/>
      <c r="AR2331" s="1"/>
      <c r="AS2331" s="14"/>
      <c r="AT2331" s="1"/>
      <c r="AU2331" s="1"/>
    </row>
    <row r="2332" spans="32:47" x14ac:dyDescent="0.3">
      <c r="AF2332" s="1"/>
      <c r="AG2332" s="1"/>
      <c r="AH2332" s="1"/>
      <c r="AI2332" s="1"/>
      <c r="AJ2332" s="1"/>
      <c r="AK2332" s="1"/>
      <c r="AL2332" s="1"/>
      <c r="AM2332" s="1"/>
      <c r="AN2332" s="1"/>
      <c r="AO2332" s="1"/>
      <c r="AP2332" s="1"/>
      <c r="AQ2332" s="1"/>
      <c r="AR2332" s="1"/>
      <c r="AS2332" s="14"/>
      <c r="AT2332" s="1"/>
      <c r="AU2332" s="1"/>
    </row>
    <row r="2333" spans="32:47" x14ac:dyDescent="0.3">
      <c r="AF2333" s="1"/>
      <c r="AG2333" s="1"/>
      <c r="AH2333" s="1"/>
      <c r="AI2333" s="1"/>
      <c r="AJ2333" s="1"/>
      <c r="AK2333" s="1"/>
      <c r="AL2333" s="1"/>
      <c r="AM2333" s="1"/>
      <c r="AN2333" s="1"/>
      <c r="AO2333" s="1"/>
      <c r="AP2333" s="1"/>
      <c r="AQ2333" s="1"/>
      <c r="AR2333" s="1"/>
      <c r="AS2333" s="14"/>
      <c r="AT2333" s="1"/>
      <c r="AU2333" s="1"/>
    </row>
    <row r="2334" spans="32:47" x14ac:dyDescent="0.3">
      <c r="AF2334" s="1"/>
      <c r="AG2334" s="1"/>
      <c r="AH2334" s="1"/>
      <c r="AI2334" s="1"/>
      <c r="AJ2334" s="1"/>
      <c r="AK2334" s="1"/>
      <c r="AL2334" s="1"/>
      <c r="AM2334" s="1"/>
      <c r="AN2334" s="1"/>
      <c r="AO2334" s="1"/>
      <c r="AP2334" s="1"/>
      <c r="AQ2334" s="1"/>
      <c r="AR2334" s="1"/>
      <c r="AS2334" s="14"/>
      <c r="AT2334" s="1"/>
      <c r="AU2334" s="1"/>
    </row>
    <row r="2335" spans="32:47" x14ac:dyDescent="0.3">
      <c r="AF2335" s="1"/>
      <c r="AG2335" s="1"/>
      <c r="AH2335" s="1"/>
      <c r="AI2335" s="1"/>
      <c r="AJ2335" s="1"/>
      <c r="AK2335" s="1"/>
      <c r="AL2335" s="1"/>
      <c r="AM2335" s="1"/>
      <c r="AN2335" s="1"/>
      <c r="AO2335" s="1"/>
      <c r="AP2335" s="1"/>
      <c r="AQ2335" s="1"/>
      <c r="AR2335" s="1"/>
      <c r="AS2335" s="14"/>
      <c r="AT2335" s="1"/>
      <c r="AU2335" s="1"/>
    </row>
    <row r="2336" spans="32:47" x14ac:dyDescent="0.3">
      <c r="AF2336" s="1"/>
      <c r="AG2336" s="1"/>
      <c r="AH2336" s="1"/>
      <c r="AI2336" s="1"/>
      <c r="AJ2336" s="1"/>
      <c r="AK2336" s="1"/>
      <c r="AL2336" s="1"/>
      <c r="AM2336" s="1"/>
      <c r="AN2336" s="1"/>
      <c r="AO2336" s="1"/>
      <c r="AP2336" s="1"/>
      <c r="AQ2336" s="1"/>
      <c r="AR2336" s="1"/>
      <c r="AS2336" s="14"/>
      <c r="AT2336" s="1"/>
      <c r="AU2336" s="1"/>
    </row>
    <row r="2337" spans="32:47" x14ac:dyDescent="0.3">
      <c r="AF2337" s="1"/>
      <c r="AG2337" s="1"/>
      <c r="AH2337" s="1"/>
      <c r="AI2337" s="1"/>
      <c r="AJ2337" s="1"/>
      <c r="AK2337" s="1"/>
      <c r="AL2337" s="1"/>
      <c r="AM2337" s="1"/>
      <c r="AN2337" s="1"/>
      <c r="AO2337" s="1"/>
      <c r="AP2337" s="1"/>
      <c r="AQ2337" s="1"/>
      <c r="AR2337" s="1"/>
      <c r="AS2337" s="14"/>
      <c r="AT2337" s="1"/>
      <c r="AU2337" s="1"/>
    </row>
    <row r="2338" spans="32:47" x14ac:dyDescent="0.3">
      <c r="AF2338" s="1"/>
      <c r="AG2338" s="1"/>
      <c r="AH2338" s="1"/>
      <c r="AI2338" s="1"/>
      <c r="AJ2338" s="1"/>
      <c r="AK2338" s="1"/>
      <c r="AL2338" s="1"/>
      <c r="AM2338" s="1"/>
      <c r="AN2338" s="1"/>
      <c r="AO2338" s="1"/>
      <c r="AP2338" s="1"/>
      <c r="AQ2338" s="1"/>
      <c r="AR2338" s="1"/>
      <c r="AS2338" s="14"/>
      <c r="AT2338" s="1"/>
      <c r="AU2338" s="1"/>
    </row>
    <row r="2339" spans="32:47" x14ac:dyDescent="0.3">
      <c r="AF2339" s="1"/>
      <c r="AG2339" s="1"/>
      <c r="AH2339" s="1"/>
      <c r="AI2339" s="1"/>
      <c r="AJ2339" s="1"/>
      <c r="AK2339" s="1"/>
      <c r="AL2339" s="1"/>
      <c r="AM2339" s="1"/>
      <c r="AN2339" s="1"/>
      <c r="AO2339" s="1"/>
      <c r="AP2339" s="1"/>
      <c r="AQ2339" s="1"/>
      <c r="AR2339" s="1"/>
      <c r="AS2339" s="14"/>
      <c r="AT2339" s="1"/>
      <c r="AU2339" s="1"/>
    </row>
    <row r="2340" spans="32:47" x14ac:dyDescent="0.3">
      <c r="AF2340" s="1"/>
      <c r="AG2340" s="1"/>
      <c r="AH2340" s="1"/>
      <c r="AI2340" s="1"/>
      <c r="AJ2340" s="1"/>
      <c r="AK2340" s="1"/>
      <c r="AL2340" s="1"/>
      <c r="AM2340" s="1"/>
      <c r="AN2340" s="1"/>
      <c r="AO2340" s="1"/>
      <c r="AP2340" s="1"/>
      <c r="AQ2340" s="1"/>
      <c r="AR2340" s="1"/>
      <c r="AS2340" s="14"/>
      <c r="AT2340" s="1"/>
      <c r="AU2340" s="1"/>
    </row>
    <row r="2341" spans="32:47" x14ac:dyDescent="0.3">
      <c r="AF2341" s="1"/>
      <c r="AG2341" s="1"/>
      <c r="AH2341" s="1"/>
      <c r="AI2341" s="1"/>
      <c r="AJ2341" s="1"/>
      <c r="AK2341" s="1"/>
      <c r="AL2341" s="1"/>
      <c r="AM2341" s="1"/>
      <c r="AN2341" s="1"/>
      <c r="AO2341" s="1"/>
      <c r="AP2341" s="1"/>
      <c r="AQ2341" s="1"/>
      <c r="AR2341" s="1"/>
      <c r="AS2341" s="14"/>
      <c r="AT2341" s="1"/>
      <c r="AU2341" s="1"/>
    </row>
    <row r="2342" spans="32:47" x14ac:dyDescent="0.3">
      <c r="AF2342" s="1"/>
      <c r="AG2342" s="1"/>
      <c r="AH2342" s="1"/>
      <c r="AI2342" s="1"/>
      <c r="AJ2342" s="1"/>
      <c r="AK2342" s="1"/>
      <c r="AL2342" s="1"/>
      <c r="AM2342" s="1"/>
      <c r="AN2342" s="1"/>
      <c r="AO2342" s="1"/>
      <c r="AP2342" s="1"/>
      <c r="AQ2342" s="1"/>
      <c r="AR2342" s="1"/>
      <c r="AS2342" s="14"/>
      <c r="AT2342" s="1"/>
      <c r="AU2342" s="1"/>
    </row>
    <row r="2343" spans="32:47" x14ac:dyDescent="0.3">
      <c r="AF2343" s="1"/>
      <c r="AG2343" s="1"/>
      <c r="AH2343" s="1"/>
      <c r="AI2343" s="1"/>
      <c r="AJ2343" s="1"/>
      <c r="AK2343" s="1"/>
      <c r="AL2343" s="1"/>
      <c r="AM2343" s="1"/>
      <c r="AN2343" s="1"/>
      <c r="AO2343" s="1"/>
      <c r="AP2343" s="1"/>
      <c r="AQ2343" s="1"/>
      <c r="AR2343" s="1"/>
      <c r="AS2343" s="14"/>
      <c r="AT2343" s="1"/>
      <c r="AU2343" s="1"/>
    </row>
    <row r="2344" spans="32:47" x14ac:dyDescent="0.3">
      <c r="AF2344" s="1"/>
      <c r="AG2344" s="1"/>
      <c r="AH2344" s="1"/>
      <c r="AI2344" s="1"/>
      <c r="AJ2344" s="1"/>
      <c r="AK2344" s="1"/>
      <c r="AL2344" s="1"/>
      <c r="AM2344" s="1"/>
      <c r="AN2344" s="1"/>
      <c r="AO2344" s="1"/>
      <c r="AP2344" s="1"/>
      <c r="AQ2344" s="1"/>
      <c r="AR2344" s="1"/>
      <c r="AS2344" s="14"/>
      <c r="AT2344" s="1"/>
      <c r="AU2344" s="1"/>
    </row>
    <row r="2345" spans="32:47" x14ac:dyDescent="0.3">
      <c r="AF2345" s="1"/>
      <c r="AG2345" s="1"/>
      <c r="AH2345" s="1"/>
      <c r="AI2345" s="1"/>
      <c r="AJ2345" s="1"/>
      <c r="AK2345" s="1"/>
      <c r="AL2345" s="1"/>
      <c r="AM2345" s="1"/>
      <c r="AN2345" s="1"/>
      <c r="AO2345" s="1"/>
      <c r="AP2345" s="1"/>
      <c r="AQ2345" s="1"/>
      <c r="AR2345" s="1"/>
      <c r="AS2345" s="14"/>
      <c r="AT2345" s="1"/>
      <c r="AU2345" s="1"/>
    </row>
    <row r="2346" spans="32:47" x14ac:dyDescent="0.3">
      <c r="AF2346" s="1"/>
      <c r="AG2346" s="1"/>
      <c r="AH2346" s="1"/>
      <c r="AI2346" s="1"/>
      <c r="AJ2346" s="1"/>
      <c r="AK2346" s="1"/>
      <c r="AL2346" s="1"/>
      <c r="AM2346" s="1"/>
      <c r="AN2346" s="1"/>
      <c r="AO2346" s="1"/>
      <c r="AP2346" s="1"/>
      <c r="AQ2346" s="1"/>
      <c r="AR2346" s="1"/>
      <c r="AS2346" s="14"/>
      <c r="AT2346" s="1"/>
      <c r="AU2346" s="1"/>
    </row>
    <row r="2347" spans="32:47" x14ac:dyDescent="0.3">
      <c r="AF2347" s="1"/>
      <c r="AG2347" s="1"/>
      <c r="AH2347" s="1"/>
      <c r="AI2347" s="1"/>
      <c r="AJ2347" s="1"/>
      <c r="AK2347" s="1"/>
      <c r="AL2347" s="1"/>
      <c r="AM2347" s="1"/>
      <c r="AN2347" s="1"/>
      <c r="AO2347" s="1"/>
      <c r="AP2347" s="1"/>
      <c r="AQ2347" s="1"/>
      <c r="AR2347" s="1"/>
      <c r="AS2347" s="14"/>
      <c r="AT2347" s="1"/>
      <c r="AU2347" s="1"/>
    </row>
    <row r="2348" spans="32:47" x14ac:dyDescent="0.3">
      <c r="AF2348" s="1"/>
      <c r="AG2348" s="1"/>
      <c r="AH2348" s="1"/>
      <c r="AI2348" s="1"/>
      <c r="AJ2348" s="1"/>
      <c r="AK2348" s="1"/>
      <c r="AL2348" s="1"/>
      <c r="AM2348" s="1"/>
      <c r="AN2348" s="1"/>
      <c r="AO2348" s="1"/>
      <c r="AP2348" s="1"/>
      <c r="AQ2348" s="1"/>
      <c r="AR2348" s="1"/>
      <c r="AS2348" s="14"/>
      <c r="AT2348" s="1"/>
      <c r="AU2348" s="1"/>
    </row>
    <row r="2349" spans="32:47" x14ac:dyDescent="0.3">
      <c r="AF2349" s="1"/>
      <c r="AG2349" s="1"/>
      <c r="AH2349" s="1"/>
      <c r="AI2349" s="1"/>
      <c r="AJ2349" s="1"/>
      <c r="AK2349" s="1"/>
      <c r="AL2349" s="1"/>
      <c r="AM2349" s="1"/>
      <c r="AN2349" s="1"/>
      <c r="AO2349" s="1"/>
      <c r="AP2349" s="1"/>
      <c r="AQ2349" s="1"/>
      <c r="AR2349" s="1"/>
      <c r="AS2349" s="14"/>
      <c r="AT2349" s="1"/>
      <c r="AU2349" s="1"/>
    </row>
    <row r="2350" spans="32:47" x14ac:dyDescent="0.3">
      <c r="AF2350" s="1"/>
      <c r="AG2350" s="1"/>
      <c r="AH2350" s="1"/>
      <c r="AI2350" s="1"/>
      <c r="AJ2350" s="1"/>
      <c r="AK2350" s="1"/>
      <c r="AL2350" s="1"/>
      <c r="AM2350" s="1"/>
      <c r="AN2350" s="1"/>
      <c r="AO2350" s="1"/>
      <c r="AP2350" s="1"/>
      <c r="AQ2350" s="1"/>
      <c r="AR2350" s="1"/>
      <c r="AS2350" s="14"/>
      <c r="AT2350" s="1"/>
      <c r="AU2350" s="1"/>
    </row>
    <row r="2351" spans="32:47" x14ac:dyDescent="0.3">
      <c r="AF2351" s="1"/>
      <c r="AG2351" s="1"/>
      <c r="AH2351" s="1"/>
      <c r="AI2351" s="1"/>
      <c r="AJ2351" s="1"/>
      <c r="AK2351" s="1"/>
      <c r="AL2351" s="1"/>
      <c r="AM2351" s="1"/>
      <c r="AN2351" s="1"/>
      <c r="AO2351" s="1"/>
      <c r="AP2351" s="1"/>
      <c r="AQ2351" s="1"/>
      <c r="AR2351" s="1"/>
      <c r="AS2351" s="14"/>
      <c r="AT2351" s="1"/>
      <c r="AU2351" s="1"/>
    </row>
    <row r="2352" spans="32:47" x14ac:dyDescent="0.3">
      <c r="AF2352" s="1"/>
      <c r="AG2352" s="1"/>
      <c r="AH2352" s="1"/>
      <c r="AI2352" s="1"/>
      <c r="AJ2352" s="1"/>
      <c r="AK2352" s="1"/>
      <c r="AL2352" s="1"/>
      <c r="AM2352" s="1"/>
      <c r="AN2352" s="1"/>
      <c r="AO2352" s="1"/>
      <c r="AP2352" s="1"/>
      <c r="AQ2352" s="1"/>
      <c r="AR2352" s="1"/>
      <c r="AS2352" s="14"/>
      <c r="AT2352" s="1"/>
      <c r="AU2352" s="1"/>
    </row>
    <row r="2353" spans="32:47" x14ac:dyDescent="0.3">
      <c r="AF2353" s="1"/>
      <c r="AG2353" s="1"/>
      <c r="AH2353" s="1"/>
      <c r="AI2353" s="1"/>
      <c r="AJ2353" s="1"/>
      <c r="AK2353" s="1"/>
      <c r="AL2353" s="1"/>
      <c r="AM2353" s="1"/>
      <c r="AN2353" s="1"/>
      <c r="AO2353" s="1"/>
      <c r="AP2353" s="1"/>
      <c r="AQ2353" s="1"/>
      <c r="AR2353" s="1"/>
      <c r="AS2353" s="14"/>
      <c r="AT2353" s="1"/>
      <c r="AU2353" s="1"/>
    </row>
    <row r="2354" spans="32:47" x14ac:dyDescent="0.3">
      <c r="AF2354" s="1"/>
      <c r="AG2354" s="1"/>
      <c r="AH2354" s="1"/>
      <c r="AI2354" s="1"/>
      <c r="AJ2354" s="1"/>
      <c r="AK2354" s="1"/>
      <c r="AL2354" s="1"/>
      <c r="AM2354" s="1"/>
      <c r="AN2354" s="1"/>
      <c r="AO2354" s="1"/>
      <c r="AP2354" s="1"/>
      <c r="AQ2354" s="1"/>
      <c r="AR2354" s="1"/>
      <c r="AS2354" s="14"/>
      <c r="AT2354" s="1"/>
      <c r="AU2354" s="1"/>
    </row>
    <row r="2355" spans="32:47" x14ac:dyDescent="0.3">
      <c r="AF2355" s="1"/>
      <c r="AG2355" s="1"/>
      <c r="AH2355" s="1"/>
      <c r="AI2355" s="1"/>
      <c r="AJ2355" s="1"/>
      <c r="AK2355" s="1"/>
      <c r="AL2355" s="1"/>
      <c r="AM2355" s="1"/>
      <c r="AN2355" s="1"/>
      <c r="AO2355" s="1"/>
      <c r="AP2355" s="1"/>
      <c r="AQ2355" s="1"/>
      <c r="AR2355" s="1"/>
      <c r="AS2355" s="14"/>
      <c r="AT2355" s="1"/>
      <c r="AU2355" s="1"/>
    </row>
    <row r="2356" spans="32:47" x14ac:dyDescent="0.3">
      <c r="AF2356" s="1"/>
      <c r="AG2356" s="1"/>
      <c r="AH2356" s="1"/>
      <c r="AI2356" s="1"/>
      <c r="AJ2356" s="1"/>
      <c r="AK2356" s="1"/>
      <c r="AL2356" s="1"/>
      <c r="AM2356" s="1"/>
      <c r="AN2356" s="1"/>
      <c r="AO2356" s="1"/>
      <c r="AP2356" s="1"/>
      <c r="AQ2356" s="1"/>
      <c r="AR2356" s="1"/>
      <c r="AS2356" s="14"/>
      <c r="AT2356" s="1"/>
      <c r="AU2356" s="1"/>
    </row>
    <row r="2357" spans="32:47" x14ac:dyDescent="0.3">
      <c r="AF2357" s="1"/>
      <c r="AG2357" s="1"/>
      <c r="AH2357" s="1"/>
      <c r="AI2357" s="1"/>
      <c r="AJ2357" s="1"/>
      <c r="AK2357" s="1"/>
      <c r="AL2357" s="1"/>
      <c r="AM2357" s="1"/>
      <c r="AN2357" s="1"/>
      <c r="AO2357" s="1"/>
      <c r="AP2357" s="1"/>
      <c r="AQ2357" s="1"/>
      <c r="AR2357" s="1"/>
      <c r="AS2357" s="14"/>
      <c r="AT2357" s="1"/>
      <c r="AU2357" s="1"/>
    </row>
    <row r="2358" spans="32:47" x14ac:dyDescent="0.3">
      <c r="AF2358" s="1"/>
      <c r="AG2358" s="1"/>
      <c r="AH2358" s="1"/>
      <c r="AI2358" s="1"/>
      <c r="AJ2358" s="1"/>
      <c r="AK2358" s="1"/>
      <c r="AL2358" s="1"/>
      <c r="AM2358" s="1"/>
      <c r="AN2358" s="1"/>
      <c r="AO2358" s="1"/>
      <c r="AP2358" s="1"/>
      <c r="AQ2358" s="1"/>
      <c r="AR2358" s="1"/>
      <c r="AS2358" s="14"/>
      <c r="AT2358" s="1"/>
      <c r="AU2358" s="1"/>
    </row>
    <row r="2359" spans="32:47" x14ac:dyDescent="0.3">
      <c r="AF2359" s="1"/>
      <c r="AG2359" s="1"/>
      <c r="AH2359" s="1"/>
      <c r="AI2359" s="1"/>
      <c r="AJ2359" s="1"/>
      <c r="AK2359" s="1"/>
      <c r="AL2359" s="1"/>
      <c r="AM2359" s="1"/>
      <c r="AN2359" s="1"/>
      <c r="AO2359" s="1"/>
      <c r="AP2359" s="1"/>
      <c r="AQ2359" s="1"/>
      <c r="AR2359" s="1"/>
      <c r="AS2359" s="14"/>
      <c r="AT2359" s="1"/>
      <c r="AU2359" s="1"/>
    </row>
    <row r="2360" spans="32:47" x14ac:dyDescent="0.3">
      <c r="AF2360" s="1"/>
      <c r="AG2360" s="1"/>
      <c r="AH2360" s="1"/>
      <c r="AI2360" s="1"/>
      <c r="AJ2360" s="1"/>
      <c r="AK2360" s="1"/>
      <c r="AL2360" s="1"/>
      <c r="AM2360" s="1"/>
      <c r="AN2360" s="1"/>
      <c r="AO2360" s="1"/>
      <c r="AP2360" s="1"/>
      <c r="AQ2360" s="1"/>
      <c r="AR2360" s="1"/>
      <c r="AS2360" s="14"/>
      <c r="AT2360" s="1"/>
      <c r="AU2360" s="1"/>
    </row>
    <row r="2361" spans="32:47" x14ac:dyDescent="0.3">
      <c r="AF2361" s="1"/>
      <c r="AG2361" s="1"/>
      <c r="AH2361" s="1"/>
      <c r="AI2361" s="1"/>
      <c r="AJ2361" s="1"/>
      <c r="AK2361" s="1"/>
      <c r="AL2361" s="1"/>
      <c r="AM2361" s="1"/>
      <c r="AN2361" s="1"/>
      <c r="AO2361" s="1"/>
      <c r="AP2361" s="1"/>
      <c r="AQ2361" s="1"/>
      <c r="AR2361" s="1"/>
      <c r="AS2361" s="14"/>
      <c r="AT2361" s="1"/>
      <c r="AU2361" s="1"/>
    </row>
    <row r="2362" spans="32:47" x14ac:dyDescent="0.3">
      <c r="AF2362" s="1"/>
      <c r="AG2362" s="1"/>
      <c r="AH2362" s="1"/>
      <c r="AI2362" s="1"/>
      <c r="AJ2362" s="1"/>
      <c r="AK2362" s="1"/>
      <c r="AL2362" s="1"/>
      <c r="AM2362" s="1"/>
      <c r="AN2362" s="1"/>
      <c r="AO2362" s="1"/>
      <c r="AP2362" s="1"/>
      <c r="AQ2362" s="1"/>
      <c r="AR2362" s="1"/>
      <c r="AS2362" s="14"/>
      <c r="AT2362" s="1"/>
      <c r="AU2362" s="1"/>
    </row>
    <row r="2363" spans="32:47" x14ac:dyDescent="0.3">
      <c r="AF2363" s="1"/>
      <c r="AG2363" s="1"/>
      <c r="AH2363" s="1"/>
      <c r="AI2363" s="1"/>
      <c r="AJ2363" s="1"/>
      <c r="AK2363" s="1"/>
      <c r="AL2363" s="1"/>
      <c r="AM2363" s="1"/>
      <c r="AN2363" s="1"/>
      <c r="AO2363" s="1"/>
      <c r="AP2363" s="1"/>
      <c r="AQ2363" s="1"/>
      <c r="AR2363" s="1"/>
      <c r="AS2363" s="14"/>
      <c r="AT2363" s="1"/>
      <c r="AU2363" s="1"/>
    </row>
    <row r="2364" spans="32:47" x14ac:dyDescent="0.3">
      <c r="AF2364" s="1"/>
      <c r="AG2364" s="1"/>
      <c r="AH2364" s="1"/>
      <c r="AI2364" s="1"/>
      <c r="AJ2364" s="1"/>
      <c r="AK2364" s="1"/>
      <c r="AL2364" s="1"/>
      <c r="AM2364" s="1"/>
      <c r="AN2364" s="1"/>
      <c r="AO2364" s="1"/>
      <c r="AP2364" s="1"/>
      <c r="AQ2364" s="1"/>
      <c r="AR2364" s="1"/>
      <c r="AS2364" s="14"/>
      <c r="AT2364" s="1"/>
      <c r="AU2364" s="1"/>
    </row>
    <row r="2365" spans="32:47" x14ac:dyDescent="0.3">
      <c r="AF2365" s="1"/>
      <c r="AG2365" s="1"/>
      <c r="AH2365" s="1"/>
      <c r="AI2365" s="1"/>
      <c r="AJ2365" s="1"/>
      <c r="AK2365" s="1"/>
      <c r="AL2365" s="1"/>
      <c r="AM2365" s="1"/>
      <c r="AN2365" s="1"/>
      <c r="AO2365" s="1"/>
      <c r="AP2365" s="1"/>
      <c r="AQ2365" s="1"/>
      <c r="AR2365" s="1"/>
      <c r="AS2365" s="14"/>
      <c r="AT2365" s="1"/>
      <c r="AU2365" s="1"/>
    </row>
    <row r="2366" spans="32:47" x14ac:dyDescent="0.3">
      <c r="AF2366" s="1"/>
      <c r="AG2366" s="1"/>
      <c r="AH2366" s="1"/>
      <c r="AI2366" s="1"/>
      <c r="AJ2366" s="1"/>
      <c r="AK2366" s="1"/>
      <c r="AL2366" s="1"/>
      <c r="AM2366" s="1"/>
      <c r="AN2366" s="1"/>
      <c r="AO2366" s="1"/>
      <c r="AP2366" s="1"/>
      <c r="AQ2366" s="1"/>
      <c r="AR2366" s="1"/>
      <c r="AS2366" s="14"/>
      <c r="AT2366" s="1"/>
      <c r="AU2366" s="1"/>
    </row>
    <row r="2367" spans="32:47" x14ac:dyDescent="0.3">
      <c r="AF2367" s="1"/>
      <c r="AG2367" s="1"/>
      <c r="AH2367" s="1"/>
      <c r="AI2367" s="1"/>
      <c r="AJ2367" s="1"/>
      <c r="AK2367" s="1"/>
      <c r="AL2367" s="1"/>
      <c r="AM2367" s="1"/>
      <c r="AN2367" s="1"/>
      <c r="AO2367" s="1"/>
      <c r="AP2367" s="1"/>
      <c r="AQ2367" s="1"/>
      <c r="AR2367" s="1"/>
      <c r="AS2367" s="14"/>
      <c r="AT2367" s="1"/>
      <c r="AU2367" s="1"/>
    </row>
    <row r="2368" spans="32:47" x14ac:dyDescent="0.3">
      <c r="AF2368" s="1"/>
      <c r="AG2368" s="1"/>
      <c r="AH2368" s="1"/>
      <c r="AI2368" s="1"/>
      <c r="AJ2368" s="1"/>
      <c r="AK2368" s="1"/>
      <c r="AL2368" s="1"/>
      <c r="AM2368" s="1"/>
      <c r="AN2368" s="1"/>
      <c r="AO2368" s="1"/>
      <c r="AP2368" s="1"/>
      <c r="AQ2368" s="1"/>
      <c r="AR2368" s="1"/>
      <c r="AS2368" s="14"/>
      <c r="AT2368" s="1"/>
      <c r="AU2368" s="1"/>
    </row>
    <row r="2369" spans="32:47" x14ac:dyDescent="0.3">
      <c r="AF2369" s="1"/>
      <c r="AG2369" s="1"/>
      <c r="AH2369" s="1"/>
      <c r="AI2369" s="1"/>
      <c r="AJ2369" s="1"/>
      <c r="AK2369" s="1"/>
      <c r="AL2369" s="1"/>
      <c r="AM2369" s="1"/>
      <c r="AN2369" s="1"/>
      <c r="AO2369" s="1"/>
      <c r="AP2369" s="1"/>
      <c r="AQ2369" s="1"/>
      <c r="AR2369" s="1"/>
      <c r="AS2369" s="14"/>
      <c r="AT2369" s="1"/>
      <c r="AU2369" s="1"/>
    </row>
    <row r="2370" spans="32:47" x14ac:dyDescent="0.3">
      <c r="AF2370" s="1"/>
      <c r="AG2370" s="1"/>
      <c r="AH2370" s="1"/>
      <c r="AI2370" s="1"/>
      <c r="AJ2370" s="1"/>
      <c r="AK2370" s="1"/>
      <c r="AL2370" s="1"/>
      <c r="AM2370" s="1"/>
      <c r="AN2370" s="1"/>
      <c r="AO2370" s="1"/>
      <c r="AP2370" s="1"/>
      <c r="AQ2370" s="1"/>
      <c r="AR2370" s="1"/>
      <c r="AS2370" s="14"/>
      <c r="AT2370" s="1"/>
      <c r="AU2370" s="1"/>
    </row>
    <row r="2371" spans="32:47" x14ac:dyDescent="0.3">
      <c r="AF2371" s="1"/>
      <c r="AG2371" s="1"/>
      <c r="AH2371" s="1"/>
      <c r="AI2371" s="1"/>
      <c r="AJ2371" s="1"/>
      <c r="AK2371" s="1"/>
      <c r="AL2371" s="1"/>
      <c r="AM2371" s="1"/>
      <c r="AN2371" s="1"/>
      <c r="AO2371" s="1"/>
      <c r="AP2371" s="1"/>
      <c r="AQ2371" s="1"/>
      <c r="AR2371" s="1"/>
      <c r="AS2371" s="14"/>
      <c r="AT2371" s="1"/>
      <c r="AU2371" s="1"/>
    </row>
    <row r="2372" spans="32:47" x14ac:dyDescent="0.3">
      <c r="AF2372" s="1"/>
      <c r="AG2372" s="1"/>
      <c r="AH2372" s="1"/>
      <c r="AI2372" s="1"/>
      <c r="AJ2372" s="1"/>
      <c r="AK2372" s="1"/>
      <c r="AL2372" s="1"/>
      <c r="AM2372" s="1"/>
      <c r="AN2372" s="1"/>
      <c r="AO2372" s="1"/>
      <c r="AP2372" s="1"/>
      <c r="AQ2372" s="1"/>
      <c r="AR2372" s="1"/>
      <c r="AS2372" s="14"/>
      <c r="AT2372" s="1"/>
      <c r="AU2372" s="1"/>
    </row>
    <row r="2373" spans="32:47" x14ac:dyDescent="0.3">
      <c r="AF2373" s="1"/>
      <c r="AG2373" s="1"/>
      <c r="AH2373" s="1"/>
      <c r="AI2373" s="1"/>
      <c r="AJ2373" s="1"/>
      <c r="AK2373" s="1"/>
      <c r="AL2373" s="1"/>
      <c r="AM2373" s="1"/>
      <c r="AN2373" s="1"/>
      <c r="AO2373" s="1"/>
      <c r="AP2373" s="1"/>
      <c r="AQ2373" s="1"/>
      <c r="AR2373" s="1"/>
      <c r="AS2373" s="14"/>
      <c r="AT2373" s="1"/>
      <c r="AU2373" s="1"/>
    </row>
    <row r="2374" spans="32:47" x14ac:dyDescent="0.3">
      <c r="AF2374" s="1"/>
      <c r="AG2374" s="1"/>
      <c r="AH2374" s="1"/>
      <c r="AI2374" s="1"/>
      <c r="AJ2374" s="1"/>
      <c r="AK2374" s="1"/>
      <c r="AL2374" s="1"/>
      <c r="AM2374" s="1"/>
      <c r="AN2374" s="1"/>
      <c r="AO2374" s="1"/>
      <c r="AP2374" s="1"/>
      <c r="AQ2374" s="1"/>
      <c r="AR2374" s="1"/>
      <c r="AS2374" s="14"/>
      <c r="AT2374" s="1"/>
      <c r="AU2374" s="1"/>
    </row>
    <row r="2375" spans="32:47" x14ac:dyDescent="0.3">
      <c r="AF2375" s="1"/>
      <c r="AG2375" s="1"/>
      <c r="AH2375" s="1"/>
      <c r="AI2375" s="1"/>
      <c r="AJ2375" s="1"/>
      <c r="AK2375" s="1"/>
      <c r="AL2375" s="1"/>
      <c r="AM2375" s="1"/>
      <c r="AN2375" s="1"/>
      <c r="AO2375" s="1"/>
      <c r="AP2375" s="1"/>
      <c r="AQ2375" s="1"/>
      <c r="AR2375" s="1"/>
      <c r="AS2375" s="14"/>
      <c r="AT2375" s="1"/>
      <c r="AU2375" s="1"/>
    </row>
    <row r="2376" spans="32:47" x14ac:dyDescent="0.3">
      <c r="AF2376" s="1"/>
      <c r="AG2376" s="1"/>
      <c r="AH2376" s="1"/>
      <c r="AI2376" s="1"/>
      <c r="AJ2376" s="1"/>
      <c r="AK2376" s="1"/>
      <c r="AL2376" s="1"/>
      <c r="AM2376" s="1"/>
      <c r="AN2376" s="1"/>
      <c r="AO2376" s="1"/>
      <c r="AP2376" s="1"/>
      <c r="AQ2376" s="1"/>
      <c r="AR2376" s="1"/>
      <c r="AS2376" s="14"/>
      <c r="AT2376" s="1"/>
      <c r="AU2376" s="1"/>
    </row>
    <row r="2377" spans="32:47" x14ac:dyDescent="0.3">
      <c r="AF2377" s="1"/>
      <c r="AG2377" s="1"/>
      <c r="AH2377" s="1"/>
      <c r="AI2377" s="1"/>
      <c r="AJ2377" s="1"/>
      <c r="AK2377" s="1"/>
      <c r="AL2377" s="1"/>
      <c r="AM2377" s="1"/>
      <c r="AN2377" s="1"/>
      <c r="AO2377" s="1"/>
      <c r="AP2377" s="1"/>
      <c r="AQ2377" s="1"/>
      <c r="AR2377" s="1"/>
      <c r="AS2377" s="14"/>
      <c r="AT2377" s="1"/>
      <c r="AU2377" s="1"/>
    </row>
    <row r="2378" spans="32:47" x14ac:dyDescent="0.3">
      <c r="AF2378" s="1"/>
      <c r="AG2378" s="1"/>
      <c r="AH2378" s="1"/>
      <c r="AI2378" s="1"/>
      <c r="AJ2378" s="1"/>
      <c r="AK2378" s="1"/>
      <c r="AL2378" s="1"/>
      <c r="AM2378" s="1"/>
      <c r="AN2378" s="1"/>
      <c r="AO2378" s="1"/>
      <c r="AP2378" s="1"/>
      <c r="AQ2378" s="1"/>
      <c r="AR2378" s="1"/>
      <c r="AS2378" s="14"/>
      <c r="AT2378" s="1"/>
      <c r="AU2378" s="1"/>
    </row>
    <row r="2379" spans="32:47" x14ac:dyDescent="0.3">
      <c r="AF2379" s="1"/>
      <c r="AG2379" s="1"/>
      <c r="AH2379" s="1"/>
      <c r="AI2379" s="1"/>
      <c r="AJ2379" s="1"/>
      <c r="AK2379" s="1"/>
      <c r="AL2379" s="1"/>
      <c r="AM2379" s="1"/>
      <c r="AN2379" s="1"/>
      <c r="AO2379" s="1"/>
      <c r="AP2379" s="1"/>
      <c r="AQ2379" s="1"/>
      <c r="AR2379" s="1"/>
      <c r="AS2379" s="14"/>
      <c r="AT2379" s="1"/>
      <c r="AU2379" s="1"/>
    </row>
    <row r="2380" spans="32:47" x14ac:dyDescent="0.3">
      <c r="AF2380" s="1"/>
      <c r="AG2380" s="1"/>
      <c r="AH2380" s="1"/>
      <c r="AI2380" s="1"/>
      <c r="AJ2380" s="1"/>
      <c r="AK2380" s="1"/>
      <c r="AL2380" s="1"/>
      <c r="AM2380" s="1"/>
      <c r="AN2380" s="1"/>
      <c r="AO2380" s="1"/>
      <c r="AP2380" s="1"/>
      <c r="AQ2380" s="1"/>
      <c r="AR2380" s="1"/>
      <c r="AS2380" s="14"/>
      <c r="AT2380" s="1"/>
      <c r="AU2380" s="1"/>
    </row>
    <row r="2381" spans="32:47" x14ac:dyDescent="0.3">
      <c r="AF2381" s="1"/>
      <c r="AG2381" s="1"/>
      <c r="AH2381" s="1"/>
      <c r="AI2381" s="1"/>
      <c r="AJ2381" s="1"/>
      <c r="AK2381" s="1"/>
      <c r="AL2381" s="1"/>
      <c r="AM2381" s="1"/>
      <c r="AN2381" s="1"/>
      <c r="AO2381" s="1"/>
      <c r="AP2381" s="1"/>
      <c r="AQ2381" s="1"/>
      <c r="AR2381" s="1"/>
      <c r="AS2381" s="14"/>
      <c r="AT2381" s="1"/>
      <c r="AU2381" s="1"/>
    </row>
    <row r="2382" spans="32:47" x14ac:dyDescent="0.3">
      <c r="AF2382" s="1"/>
      <c r="AG2382" s="1"/>
      <c r="AH2382" s="1"/>
      <c r="AI2382" s="1"/>
      <c r="AJ2382" s="1"/>
      <c r="AK2382" s="1"/>
      <c r="AL2382" s="1"/>
      <c r="AM2382" s="1"/>
      <c r="AN2382" s="1"/>
      <c r="AO2382" s="1"/>
      <c r="AP2382" s="1"/>
      <c r="AQ2382" s="1"/>
      <c r="AR2382" s="1"/>
      <c r="AS2382" s="14"/>
      <c r="AT2382" s="1"/>
      <c r="AU2382" s="1"/>
    </row>
    <row r="2383" spans="32:47" x14ac:dyDescent="0.3">
      <c r="AF2383" s="1"/>
      <c r="AG2383" s="1"/>
      <c r="AH2383" s="1"/>
      <c r="AI2383" s="1"/>
      <c r="AJ2383" s="1"/>
      <c r="AK2383" s="1"/>
      <c r="AL2383" s="1"/>
      <c r="AM2383" s="1"/>
      <c r="AN2383" s="1"/>
      <c r="AO2383" s="1"/>
      <c r="AP2383" s="1"/>
      <c r="AQ2383" s="1"/>
      <c r="AR2383" s="1"/>
      <c r="AS2383" s="14"/>
      <c r="AT2383" s="1"/>
      <c r="AU2383" s="1"/>
    </row>
    <row r="2384" spans="32:47" x14ac:dyDescent="0.3">
      <c r="AF2384" s="1"/>
      <c r="AG2384" s="1"/>
      <c r="AH2384" s="1"/>
      <c r="AI2384" s="1"/>
      <c r="AJ2384" s="1"/>
      <c r="AK2384" s="1"/>
      <c r="AL2384" s="1"/>
      <c r="AM2384" s="1"/>
      <c r="AN2384" s="1"/>
      <c r="AO2384" s="1"/>
      <c r="AP2384" s="1"/>
      <c r="AQ2384" s="1"/>
      <c r="AR2384" s="1"/>
      <c r="AS2384" s="14"/>
      <c r="AT2384" s="1"/>
      <c r="AU2384" s="1"/>
    </row>
    <row r="2385" spans="32:47" x14ac:dyDescent="0.3">
      <c r="AF2385" s="1"/>
      <c r="AG2385" s="1"/>
      <c r="AH2385" s="1"/>
      <c r="AI2385" s="1"/>
      <c r="AJ2385" s="1"/>
      <c r="AK2385" s="1"/>
      <c r="AL2385" s="1"/>
      <c r="AM2385" s="1"/>
      <c r="AN2385" s="1"/>
      <c r="AO2385" s="1"/>
      <c r="AP2385" s="1"/>
      <c r="AQ2385" s="1"/>
      <c r="AR2385" s="1"/>
      <c r="AS2385" s="14"/>
      <c r="AT2385" s="1"/>
      <c r="AU2385" s="1"/>
    </row>
    <row r="2386" spans="32:47" x14ac:dyDescent="0.3">
      <c r="AF2386" s="1"/>
      <c r="AG2386" s="1"/>
      <c r="AH2386" s="1"/>
      <c r="AI2386" s="1"/>
      <c r="AJ2386" s="1"/>
      <c r="AK2386" s="1"/>
      <c r="AL2386" s="1"/>
      <c r="AM2386" s="1"/>
      <c r="AN2386" s="1"/>
      <c r="AO2386" s="1"/>
      <c r="AP2386" s="1"/>
      <c r="AQ2386" s="1"/>
      <c r="AR2386" s="1"/>
      <c r="AS2386" s="14"/>
      <c r="AT2386" s="1"/>
      <c r="AU2386" s="1"/>
    </row>
    <row r="2387" spans="32:47" x14ac:dyDescent="0.3">
      <c r="AF2387" s="1"/>
      <c r="AG2387" s="1"/>
      <c r="AH2387" s="1"/>
      <c r="AI2387" s="1"/>
      <c r="AJ2387" s="1"/>
      <c r="AK2387" s="1"/>
      <c r="AL2387" s="1"/>
      <c r="AM2387" s="1"/>
      <c r="AN2387" s="1"/>
      <c r="AO2387" s="1"/>
      <c r="AP2387" s="1"/>
      <c r="AQ2387" s="1"/>
      <c r="AR2387" s="1"/>
      <c r="AS2387" s="14"/>
      <c r="AT2387" s="1"/>
      <c r="AU2387" s="1"/>
    </row>
    <row r="2388" spans="32:47" x14ac:dyDescent="0.3">
      <c r="AF2388" s="1"/>
      <c r="AG2388" s="1"/>
      <c r="AH2388" s="1"/>
      <c r="AI2388" s="1"/>
      <c r="AJ2388" s="1"/>
      <c r="AK2388" s="1"/>
      <c r="AL2388" s="1"/>
      <c r="AM2388" s="1"/>
      <c r="AN2388" s="1"/>
      <c r="AO2388" s="1"/>
      <c r="AP2388" s="1"/>
      <c r="AQ2388" s="1"/>
      <c r="AR2388" s="1"/>
      <c r="AS2388" s="14"/>
      <c r="AT2388" s="1"/>
      <c r="AU2388" s="1"/>
    </row>
    <row r="2389" spans="32:47" x14ac:dyDescent="0.3">
      <c r="AF2389" s="1"/>
      <c r="AG2389" s="1"/>
      <c r="AH2389" s="1"/>
      <c r="AI2389" s="1"/>
      <c r="AJ2389" s="1"/>
      <c r="AK2389" s="1"/>
      <c r="AL2389" s="1"/>
      <c r="AM2389" s="1"/>
      <c r="AN2389" s="1"/>
      <c r="AO2389" s="1"/>
      <c r="AP2389" s="1"/>
      <c r="AQ2389" s="1"/>
      <c r="AR2389" s="1"/>
      <c r="AS2389" s="14"/>
      <c r="AT2389" s="1"/>
      <c r="AU2389" s="1"/>
    </row>
    <row r="2390" spans="32:47" x14ac:dyDescent="0.3">
      <c r="AF2390" s="1"/>
      <c r="AG2390" s="1"/>
      <c r="AH2390" s="1"/>
      <c r="AI2390" s="1"/>
      <c r="AJ2390" s="1"/>
      <c r="AK2390" s="1"/>
      <c r="AL2390" s="1"/>
      <c r="AM2390" s="1"/>
      <c r="AN2390" s="1"/>
      <c r="AO2390" s="1"/>
      <c r="AP2390" s="1"/>
      <c r="AQ2390" s="1"/>
      <c r="AR2390" s="1"/>
      <c r="AS2390" s="14"/>
      <c r="AT2390" s="1"/>
      <c r="AU2390" s="1"/>
    </row>
    <row r="2391" spans="32:47" x14ac:dyDescent="0.3">
      <c r="AF2391" s="1"/>
      <c r="AG2391" s="1"/>
      <c r="AH2391" s="1"/>
      <c r="AI2391" s="1"/>
      <c r="AJ2391" s="1"/>
      <c r="AK2391" s="1"/>
      <c r="AL2391" s="1"/>
      <c r="AM2391" s="1"/>
      <c r="AN2391" s="1"/>
      <c r="AO2391" s="1"/>
      <c r="AP2391" s="1"/>
      <c r="AQ2391" s="1"/>
      <c r="AR2391" s="1"/>
      <c r="AS2391" s="14"/>
      <c r="AT2391" s="1"/>
      <c r="AU2391" s="1"/>
    </row>
    <row r="2392" spans="32:47" x14ac:dyDescent="0.3">
      <c r="AF2392" s="1"/>
      <c r="AG2392" s="1"/>
      <c r="AH2392" s="1"/>
      <c r="AI2392" s="1"/>
      <c r="AJ2392" s="1"/>
      <c r="AK2392" s="1"/>
      <c r="AL2392" s="1"/>
      <c r="AM2392" s="1"/>
      <c r="AN2392" s="1"/>
      <c r="AO2392" s="1"/>
      <c r="AP2392" s="1"/>
      <c r="AQ2392" s="1"/>
      <c r="AR2392" s="1"/>
      <c r="AS2392" s="14"/>
      <c r="AT2392" s="1"/>
      <c r="AU2392" s="1"/>
    </row>
    <row r="2393" spans="32:47" x14ac:dyDescent="0.3">
      <c r="AF2393" s="1"/>
      <c r="AG2393" s="1"/>
      <c r="AH2393" s="1"/>
      <c r="AI2393" s="1"/>
      <c r="AJ2393" s="1"/>
      <c r="AK2393" s="1"/>
      <c r="AL2393" s="1"/>
      <c r="AM2393" s="1"/>
      <c r="AN2393" s="1"/>
      <c r="AO2393" s="1"/>
      <c r="AP2393" s="1"/>
      <c r="AQ2393" s="1"/>
      <c r="AR2393" s="1"/>
      <c r="AS2393" s="14"/>
      <c r="AT2393" s="1"/>
      <c r="AU2393" s="1"/>
    </row>
    <row r="2394" spans="32:47" x14ac:dyDescent="0.3">
      <c r="AF2394" s="1"/>
      <c r="AG2394" s="1"/>
      <c r="AH2394" s="1"/>
      <c r="AI2394" s="1"/>
      <c r="AJ2394" s="1"/>
      <c r="AK2394" s="1"/>
      <c r="AL2394" s="1"/>
      <c r="AM2394" s="1"/>
      <c r="AN2394" s="1"/>
      <c r="AO2394" s="1"/>
      <c r="AP2394" s="1"/>
      <c r="AQ2394" s="1"/>
      <c r="AR2394" s="1"/>
      <c r="AS2394" s="14"/>
      <c r="AT2394" s="1"/>
      <c r="AU2394" s="1"/>
    </row>
    <row r="2395" spans="32:47" x14ac:dyDescent="0.3">
      <c r="AF2395" s="1"/>
      <c r="AG2395" s="1"/>
      <c r="AH2395" s="1"/>
      <c r="AI2395" s="1"/>
      <c r="AJ2395" s="1"/>
      <c r="AK2395" s="1"/>
      <c r="AL2395" s="1"/>
      <c r="AM2395" s="1"/>
      <c r="AN2395" s="1"/>
      <c r="AO2395" s="1"/>
      <c r="AP2395" s="1"/>
      <c r="AQ2395" s="1"/>
      <c r="AR2395" s="1"/>
      <c r="AS2395" s="14"/>
      <c r="AT2395" s="1"/>
      <c r="AU2395" s="1"/>
    </row>
    <row r="2396" spans="32:47" x14ac:dyDescent="0.3">
      <c r="AF2396" s="1"/>
      <c r="AG2396" s="1"/>
      <c r="AH2396" s="1"/>
      <c r="AI2396" s="1"/>
      <c r="AJ2396" s="1"/>
      <c r="AK2396" s="1"/>
      <c r="AL2396" s="1"/>
      <c r="AM2396" s="1"/>
      <c r="AN2396" s="1"/>
      <c r="AO2396" s="1"/>
      <c r="AP2396" s="1"/>
      <c r="AQ2396" s="1"/>
      <c r="AR2396" s="1"/>
      <c r="AS2396" s="14"/>
      <c r="AT2396" s="1"/>
      <c r="AU2396" s="1"/>
    </row>
    <row r="2397" spans="32:47" x14ac:dyDescent="0.3">
      <c r="AF2397" s="1"/>
      <c r="AG2397" s="1"/>
      <c r="AH2397" s="1"/>
      <c r="AI2397" s="1"/>
      <c r="AJ2397" s="1"/>
      <c r="AK2397" s="1"/>
      <c r="AL2397" s="1"/>
      <c r="AM2397" s="1"/>
      <c r="AN2397" s="1"/>
      <c r="AO2397" s="1"/>
      <c r="AP2397" s="1"/>
      <c r="AQ2397" s="1"/>
      <c r="AR2397" s="1"/>
      <c r="AS2397" s="14"/>
      <c r="AT2397" s="1"/>
      <c r="AU2397" s="1"/>
    </row>
    <row r="2398" spans="32:47" x14ac:dyDescent="0.3">
      <c r="AF2398" s="1"/>
      <c r="AG2398" s="1"/>
      <c r="AH2398" s="1"/>
      <c r="AI2398" s="1"/>
      <c r="AJ2398" s="1"/>
      <c r="AK2398" s="1"/>
      <c r="AL2398" s="1"/>
      <c r="AM2398" s="1"/>
      <c r="AN2398" s="1"/>
      <c r="AO2398" s="1"/>
      <c r="AP2398" s="1"/>
      <c r="AQ2398" s="1"/>
      <c r="AR2398" s="1"/>
      <c r="AS2398" s="14"/>
      <c r="AT2398" s="1"/>
      <c r="AU2398" s="1"/>
    </row>
    <row r="2399" spans="32:47" x14ac:dyDescent="0.3">
      <c r="AF2399" s="1"/>
      <c r="AG2399" s="1"/>
      <c r="AH2399" s="1"/>
      <c r="AI2399" s="1"/>
      <c r="AJ2399" s="1"/>
      <c r="AK2399" s="1"/>
      <c r="AL2399" s="1"/>
      <c r="AM2399" s="1"/>
      <c r="AN2399" s="1"/>
      <c r="AO2399" s="1"/>
      <c r="AP2399" s="1"/>
      <c r="AQ2399" s="1"/>
      <c r="AR2399" s="1"/>
      <c r="AS2399" s="14"/>
      <c r="AT2399" s="1"/>
      <c r="AU2399" s="1"/>
    </row>
    <row r="2400" spans="32:47" x14ac:dyDescent="0.3">
      <c r="AF2400" s="1"/>
      <c r="AG2400" s="1"/>
      <c r="AH2400" s="1"/>
      <c r="AI2400" s="1"/>
      <c r="AJ2400" s="1"/>
      <c r="AK2400" s="1"/>
      <c r="AL2400" s="1"/>
      <c r="AM2400" s="1"/>
      <c r="AN2400" s="1"/>
      <c r="AO2400" s="1"/>
      <c r="AP2400" s="1"/>
      <c r="AQ2400" s="1"/>
      <c r="AR2400" s="1"/>
      <c r="AS2400" s="14"/>
      <c r="AT2400" s="1"/>
      <c r="AU2400" s="1"/>
    </row>
    <row r="2401" spans="32:47" x14ac:dyDescent="0.3">
      <c r="AF2401" s="1"/>
      <c r="AG2401" s="1"/>
      <c r="AH2401" s="1"/>
      <c r="AI2401" s="1"/>
      <c r="AJ2401" s="1"/>
      <c r="AK2401" s="1"/>
      <c r="AL2401" s="1"/>
      <c r="AM2401" s="1"/>
      <c r="AN2401" s="1"/>
      <c r="AO2401" s="1"/>
      <c r="AP2401" s="1"/>
      <c r="AQ2401" s="1"/>
      <c r="AR2401" s="1"/>
      <c r="AS2401" s="14"/>
      <c r="AT2401" s="1"/>
      <c r="AU2401" s="1"/>
    </row>
    <row r="2402" spans="32:47" x14ac:dyDescent="0.3">
      <c r="AF2402" s="1"/>
      <c r="AG2402" s="1"/>
      <c r="AH2402" s="1"/>
      <c r="AI2402" s="1"/>
      <c r="AJ2402" s="1"/>
      <c r="AK2402" s="1"/>
      <c r="AL2402" s="1"/>
      <c r="AM2402" s="1"/>
      <c r="AN2402" s="1"/>
      <c r="AO2402" s="1"/>
      <c r="AP2402" s="1"/>
      <c r="AQ2402" s="1"/>
      <c r="AR2402" s="1"/>
      <c r="AS2402" s="14"/>
      <c r="AT2402" s="1"/>
      <c r="AU2402" s="1"/>
    </row>
    <row r="2403" spans="32:47" x14ac:dyDescent="0.3">
      <c r="AF2403" s="1"/>
      <c r="AG2403" s="1"/>
      <c r="AH2403" s="1"/>
      <c r="AI2403" s="1"/>
      <c r="AJ2403" s="1"/>
      <c r="AK2403" s="1"/>
      <c r="AL2403" s="1"/>
      <c r="AM2403" s="1"/>
      <c r="AN2403" s="1"/>
      <c r="AO2403" s="1"/>
      <c r="AP2403" s="1"/>
      <c r="AQ2403" s="1"/>
      <c r="AR2403" s="1"/>
      <c r="AS2403" s="14"/>
      <c r="AT2403" s="1"/>
      <c r="AU2403" s="1"/>
    </row>
    <row r="2404" spans="32:47" x14ac:dyDescent="0.3">
      <c r="AF2404" s="1"/>
      <c r="AG2404" s="1"/>
      <c r="AH2404" s="1"/>
      <c r="AI2404" s="1"/>
      <c r="AJ2404" s="1"/>
      <c r="AK2404" s="1"/>
      <c r="AL2404" s="1"/>
      <c r="AM2404" s="1"/>
      <c r="AN2404" s="1"/>
      <c r="AO2404" s="1"/>
      <c r="AP2404" s="1"/>
      <c r="AQ2404" s="1"/>
      <c r="AR2404" s="1"/>
      <c r="AS2404" s="14"/>
      <c r="AT2404" s="1"/>
      <c r="AU2404" s="1"/>
    </row>
    <row r="2405" spans="32:47" x14ac:dyDescent="0.3">
      <c r="AF2405" s="1"/>
      <c r="AG2405" s="1"/>
      <c r="AH2405" s="1"/>
      <c r="AI2405" s="1"/>
      <c r="AJ2405" s="1"/>
      <c r="AK2405" s="1"/>
      <c r="AL2405" s="1"/>
      <c r="AM2405" s="1"/>
      <c r="AN2405" s="1"/>
      <c r="AO2405" s="1"/>
      <c r="AP2405" s="1"/>
      <c r="AQ2405" s="1"/>
      <c r="AR2405" s="1"/>
      <c r="AS2405" s="14"/>
      <c r="AT2405" s="1"/>
      <c r="AU2405" s="1"/>
    </row>
    <row r="2406" spans="32:47" x14ac:dyDescent="0.3">
      <c r="AF2406" s="1"/>
      <c r="AG2406" s="1"/>
      <c r="AH2406" s="1"/>
      <c r="AI2406" s="1"/>
      <c r="AJ2406" s="1"/>
      <c r="AK2406" s="1"/>
      <c r="AL2406" s="1"/>
      <c r="AM2406" s="1"/>
      <c r="AN2406" s="1"/>
      <c r="AO2406" s="1"/>
      <c r="AP2406" s="1"/>
      <c r="AQ2406" s="1"/>
      <c r="AR2406" s="1"/>
      <c r="AS2406" s="14"/>
      <c r="AT2406" s="1"/>
      <c r="AU2406" s="1"/>
    </row>
    <row r="2407" spans="32:47" x14ac:dyDescent="0.3">
      <c r="AF2407" s="1"/>
      <c r="AG2407" s="1"/>
      <c r="AH2407" s="1"/>
      <c r="AI2407" s="1"/>
      <c r="AJ2407" s="1"/>
      <c r="AK2407" s="1"/>
      <c r="AL2407" s="1"/>
      <c r="AM2407" s="1"/>
      <c r="AN2407" s="1"/>
      <c r="AO2407" s="1"/>
      <c r="AP2407" s="1"/>
      <c r="AQ2407" s="1"/>
      <c r="AR2407" s="1"/>
      <c r="AS2407" s="14"/>
      <c r="AT2407" s="1"/>
      <c r="AU2407" s="1"/>
    </row>
    <row r="2408" spans="32:47" x14ac:dyDescent="0.3">
      <c r="AF2408" s="1"/>
      <c r="AG2408" s="1"/>
      <c r="AH2408" s="1"/>
      <c r="AI2408" s="1"/>
      <c r="AJ2408" s="1"/>
      <c r="AK2408" s="1"/>
      <c r="AL2408" s="1"/>
      <c r="AM2408" s="1"/>
      <c r="AN2408" s="1"/>
      <c r="AO2408" s="1"/>
      <c r="AP2408" s="1"/>
      <c r="AQ2408" s="1"/>
      <c r="AR2408" s="1"/>
      <c r="AS2408" s="14"/>
      <c r="AT2408" s="1"/>
      <c r="AU2408" s="1"/>
    </row>
    <row r="2409" spans="32:47" x14ac:dyDescent="0.3">
      <c r="AF2409" s="1"/>
      <c r="AG2409" s="1"/>
      <c r="AH2409" s="1"/>
      <c r="AI2409" s="1"/>
      <c r="AJ2409" s="1"/>
      <c r="AK2409" s="1"/>
      <c r="AL2409" s="1"/>
      <c r="AM2409" s="1"/>
      <c r="AN2409" s="1"/>
      <c r="AO2409" s="1"/>
      <c r="AP2409" s="1"/>
      <c r="AQ2409" s="1"/>
      <c r="AR2409" s="1"/>
      <c r="AS2409" s="14"/>
      <c r="AT2409" s="1"/>
      <c r="AU2409" s="1"/>
    </row>
    <row r="2410" spans="32:47" x14ac:dyDescent="0.3">
      <c r="AF2410" s="1"/>
      <c r="AG2410" s="1"/>
      <c r="AH2410" s="1"/>
      <c r="AI2410" s="1"/>
      <c r="AJ2410" s="1"/>
      <c r="AK2410" s="1"/>
      <c r="AL2410" s="1"/>
      <c r="AM2410" s="1"/>
      <c r="AN2410" s="1"/>
      <c r="AO2410" s="1"/>
      <c r="AP2410" s="1"/>
      <c r="AQ2410" s="1"/>
      <c r="AR2410" s="1"/>
      <c r="AS2410" s="14"/>
      <c r="AT2410" s="1"/>
      <c r="AU2410" s="1"/>
    </row>
    <row r="2411" spans="32:47" x14ac:dyDescent="0.3">
      <c r="AF2411" s="1"/>
      <c r="AG2411" s="1"/>
      <c r="AH2411" s="1"/>
      <c r="AI2411" s="1"/>
      <c r="AJ2411" s="1"/>
      <c r="AK2411" s="1"/>
      <c r="AL2411" s="1"/>
      <c r="AM2411" s="1"/>
      <c r="AN2411" s="1"/>
      <c r="AO2411" s="1"/>
      <c r="AP2411" s="1"/>
      <c r="AQ2411" s="1"/>
      <c r="AR2411" s="1"/>
      <c r="AS2411" s="14"/>
      <c r="AT2411" s="1"/>
      <c r="AU2411" s="1"/>
    </row>
    <row r="2412" spans="32:47" x14ac:dyDescent="0.3">
      <c r="AF2412" s="1"/>
      <c r="AG2412" s="1"/>
      <c r="AH2412" s="1"/>
      <c r="AI2412" s="1"/>
      <c r="AJ2412" s="1"/>
      <c r="AK2412" s="1"/>
      <c r="AL2412" s="1"/>
      <c r="AM2412" s="1"/>
      <c r="AN2412" s="1"/>
      <c r="AO2412" s="1"/>
      <c r="AP2412" s="1"/>
      <c r="AQ2412" s="1"/>
      <c r="AR2412" s="1"/>
      <c r="AS2412" s="14"/>
      <c r="AT2412" s="1"/>
      <c r="AU2412" s="1"/>
    </row>
    <row r="2413" spans="32:47" x14ac:dyDescent="0.3">
      <c r="AF2413" s="1"/>
      <c r="AG2413" s="1"/>
      <c r="AH2413" s="1"/>
      <c r="AI2413" s="1"/>
      <c r="AJ2413" s="1"/>
      <c r="AK2413" s="1"/>
      <c r="AL2413" s="1"/>
      <c r="AM2413" s="1"/>
      <c r="AN2413" s="1"/>
      <c r="AO2413" s="1"/>
      <c r="AP2413" s="1"/>
      <c r="AQ2413" s="1"/>
      <c r="AR2413" s="1"/>
      <c r="AS2413" s="14"/>
      <c r="AT2413" s="1"/>
      <c r="AU2413" s="1"/>
    </row>
    <row r="2414" spans="32:47" x14ac:dyDescent="0.3">
      <c r="AF2414" s="1"/>
      <c r="AG2414" s="1"/>
      <c r="AH2414" s="1"/>
      <c r="AI2414" s="1"/>
      <c r="AJ2414" s="1"/>
      <c r="AK2414" s="1"/>
      <c r="AL2414" s="1"/>
      <c r="AM2414" s="1"/>
      <c r="AN2414" s="1"/>
      <c r="AO2414" s="1"/>
      <c r="AP2414" s="1"/>
      <c r="AQ2414" s="1"/>
      <c r="AR2414" s="1"/>
      <c r="AS2414" s="14"/>
      <c r="AT2414" s="1"/>
      <c r="AU2414" s="1"/>
    </row>
    <row r="2415" spans="32:47" x14ac:dyDescent="0.3">
      <c r="AF2415" s="1"/>
      <c r="AG2415" s="1"/>
      <c r="AH2415" s="1"/>
      <c r="AI2415" s="1"/>
      <c r="AJ2415" s="1"/>
      <c r="AK2415" s="1"/>
      <c r="AL2415" s="1"/>
      <c r="AM2415" s="1"/>
      <c r="AN2415" s="1"/>
      <c r="AO2415" s="1"/>
      <c r="AP2415" s="1"/>
      <c r="AQ2415" s="1"/>
      <c r="AR2415" s="1"/>
      <c r="AS2415" s="14"/>
      <c r="AT2415" s="1"/>
      <c r="AU2415" s="1"/>
    </row>
    <row r="2416" spans="32:47" x14ac:dyDescent="0.3">
      <c r="AF2416" s="1"/>
      <c r="AG2416" s="1"/>
      <c r="AH2416" s="1"/>
      <c r="AI2416" s="1"/>
      <c r="AJ2416" s="1"/>
      <c r="AK2416" s="1"/>
      <c r="AL2416" s="1"/>
      <c r="AM2416" s="1"/>
      <c r="AN2416" s="1"/>
      <c r="AO2416" s="1"/>
      <c r="AP2416" s="1"/>
      <c r="AQ2416" s="1"/>
      <c r="AR2416" s="1"/>
      <c r="AS2416" s="14"/>
      <c r="AT2416" s="1"/>
      <c r="AU2416" s="1"/>
    </row>
    <row r="2417" spans="32:47" x14ac:dyDescent="0.3">
      <c r="AF2417" s="1"/>
      <c r="AG2417" s="1"/>
      <c r="AH2417" s="1"/>
      <c r="AI2417" s="1"/>
      <c r="AJ2417" s="1"/>
      <c r="AK2417" s="1"/>
      <c r="AL2417" s="1"/>
      <c r="AM2417" s="1"/>
      <c r="AN2417" s="1"/>
      <c r="AO2417" s="1"/>
      <c r="AP2417" s="1"/>
      <c r="AQ2417" s="1"/>
      <c r="AR2417" s="1"/>
      <c r="AS2417" s="14"/>
      <c r="AT2417" s="1"/>
      <c r="AU2417" s="1"/>
    </row>
    <row r="2418" spans="32:47" x14ac:dyDescent="0.3">
      <c r="AF2418" s="1"/>
      <c r="AG2418" s="1"/>
      <c r="AH2418" s="1"/>
      <c r="AI2418" s="1"/>
      <c r="AJ2418" s="1"/>
      <c r="AK2418" s="1"/>
      <c r="AL2418" s="1"/>
      <c r="AM2418" s="1"/>
      <c r="AN2418" s="1"/>
      <c r="AO2418" s="1"/>
      <c r="AP2418" s="1"/>
      <c r="AQ2418" s="1"/>
      <c r="AR2418" s="1"/>
      <c r="AS2418" s="14"/>
      <c r="AT2418" s="1"/>
      <c r="AU2418" s="1"/>
    </row>
    <row r="2419" spans="32:47" x14ac:dyDescent="0.3">
      <c r="AF2419" s="1"/>
      <c r="AG2419" s="1"/>
      <c r="AH2419" s="1"/>
      <c r="AI2419" s="1"/>
      <c r="AJ2419" s="1"/>
      <c r="AK2419" s="1"/>
      <c r="AL2419" s="1"/>
      <c r="AM2419" s="1"/>
      <c r="AN2419" s="1"/>
      <c r="AO2419" s="1"/>
      <c r="AP2419" s="1"/>
      <c r="AQ2419" s="1"/>
      <c r="AR2419" s="1"/>
      <c r="AS2419" s="14"/>
      <c r="AT2419" s="1"/>
      <c r="AU2419" s="1"/>
    </row>
    <row r="2420" spans="32:47" x14ac:dyDescent="0.3">
      <c r="AF2420" s="1"/>
      <c r="AG2420" s="1"/>
      <c r="AH2420" s="1"/>
      <c r="AI2420" s="1"/>
      <c r="AJ2420" s="1"/>
      <c r="AK2420" s="1"/>
      <c r="AL2420" s="1"/>
      <c r="AM2420" s="1"/>
      <c r="AN2420" s="1"/>
      <c r="AO2420" s="1"/>
      <c r="AP2420" s="1"/>
      <c r="AQ2420" s="1"/>
      <c r="AR2420" s="1"/>
      <c r="AS2420" s="14"/>
      <c r="AT2420" s="1"/>
      <c r="AU2420" s="1"/>
    </row>
    <row r="2421" spans="32:47" x14ac:dyDescent="0.3">
      <c r="AF2421" s="1"/>
      <c r="AG2421" s="1"/>
      <c r="AH2421" s="1"/>
      <c r="AI2421" s="1"/>
      <c r="AJ2421" s="1"/>
      <c r="AK2421" s="1"/>
      <c r="AL2421" s="1"/>
      <c r="AM2421" s="1"/>
      <c r="AN2421" s="1"/>
      <c r="AO2421" s="1"/>
      <c r="AP2421" s="1"/>
      <c r="AQ2421" s="1"/>
      <c r="AR2421" s="1"/>
      <c r="AS2421" s="14"/>
      <c r="AT2421" s="1"/>
      <c r="AU2421" s="1"/>
    </row>
    <row r="2422" spans="32:47" x14ac:dyDescent="0.3">
      <c r="AF2422" s="1"/>
      <c r="AG2422" s="1"/>
      <c r="AH2422" s="1"/>
      <c r="AI2422" s="1"/>
      <c r="AJ2422" s="1"/>
      <c r="AK2422" s="1"/>
      <c r="AL2422" s="1"/>
      <c r="AM2422" s="1"/>
      <c r="AN2422" s="1"/>
      <c r="AO2422" s="1"/>
      <c r="AP2422" s="1"/>
      <c r="AQ2422" s="1"/>
      <c r="AR2422" s="1"/>
      <c r="AS2422" s="14"/>
      <c r="AT2422" s="1"/>
      <c r="AU2422" s="1"/>
    </row>
    <row r="2423" spans="32:47" x14ac:dyDescent="0.3">
      <c r="AF2423" s="1"/>
      <c r="AG2423" s="1"/>
      <c r="AH2423" s="1"/>
      <c r="AI2423" s="1"/>
      <c r="AJ2423" s="1"/>
      <c r="AK2423" s="1"/>
      <c r="AL2423" s="1"/>
      <c r="AM2423" s="1"/>
      <c r="AN2423" s="1"/>
      <c r="AO2423" s="1"/>
      <c r="AP2423" s="1"/>
      <c r="AQ2423" s="1"/>
      <c r="AR2423" s="1"/>
      <c r="AS2423" s="14"/>
      <c r="AT2423" s="1"/>
      <c r="AU2423" s="1"/>
    </row>
    <row r="2424" spans="32:47" x14ac:dyDescent="0.3">
      <c r="AF2424" s="1"/>
      <c r="AG2424" s="1"/>
      <c r="AH2424" s="1"/>
      <c r="AI2424" s="1"/>
      <c r="AJ2424" s="1"/>
      <c r="AK2424" s="1"/>
      <c r="AL2424" s="1"/>
      <c r="AM2424" s="1"/>
      <c r="AN2424" s="1"/>
      <c r="AO2424" s="1"/>
      <c r="AP2424" s="1"/>
      <c r="AQ2424" s="1"/>
      <c r="AR2424" s="1"/>
      <c r="AS2424" s="14"/>
      <c r="AT2424" s="1"/>
      <c r="AU2424" s="1"/>
    </row>
    <row r="2425" spans="32:47" x14ac:dyDescent="0.3">
      <c r="AF2425" s="1"/>
      <c r="AG2425" s="1"/>
      <c r="AH2425" s="1"/>
      <c r="AI2425" s="1"/>
      <c r="AJ2425" s="1"/>
      <c r="AK2425" s="1"/>
      <c r="AL2425" s="1"/>
      <c r="AM2425" s="1"/>
      <c r="AN2425" s="1"/>
      <c r="AO2425" s="1"/>
      <c r="AP2425" s="1"/>
      <c r="AQ2425" s="1"/>
      <c r="AR2425" s="1"/>
      <c r="AS2425" s="14"/>
      <c r="AT2425" s="1"/>
      <c r="AU2425" s="1"/>
    </row>
    <row r="2426" spans="32:47" x14ac:dyDescent="0.3">
      <c r="AF2426" s="1"/>
      <c r="AG2426" s="1"/>
      <c r="AH2426" s="1"/>
      <c r="AI2426" s="1"/>
      <c r="AJ2426" s="1"/>
      <c r="AK2426" s="1"/>
      <c r="AL2426" s="1"/>
      <c r="AM2426" s="1"/>
      <c r="AN2426" s="1"/>
      <c r="AO2426" s="1"/>
      <c r="AP2426" s="1"/>
      <c r="AQ2426" s="1"/>
      <c r="AR2426" s="1"/>
      <c r="AS2426" s="14"/>
      <c r="AT2426" s="1"/>
      <c r="AU2426" s="1"/>
    </row>
    <row r="2427" spans="32:47" x14ac:dyDescent="0.3">
      <c r="AF2427" s="1"/>
      <c r="AG2427" s="1"/>
      <c r="AH2427" s="1"/>
      <c r="AI2427" s="1"/>
      <c r="AJ2427" s="1"/>
      <c r="AK2427" s="1"/>
      <c r="AL2427" s="1"/>
      <c r="AM2427" s="1"/>
      <c r="AN2427" s="1"/>
      <c r="AO2427" s="1"/>
      <c r="AP2427" s="1"/>
      <c r="AQ2427" s="1"/>
      <c r="AR2427" s="1"/>
      <c r="AS2427" s="14"/>
      <c r="AT2427" s="1"/>
      <c r="AU2427" s="1"/>
    </row>
    <row r="2428" spans="32:47" x14ac:dyDescent="0.3">
      <c r="AF2428" s="1"/>
      <c r="AG2428" s="1"/>
      <c r="AH2428" s="1"/>
      <c r="AI2428" s="1"/>
      <c r="AJ2428" s="1"/>
      <c r="AK2428" s="1"/>
      <c r="AL2428" s="1"/>
      <c r="AM2428" s="1"/>
      <c r="AN2428" s="1"/>
      <c r="AO2428" s="1"/>
      <c r="AP2428" s="1"/>
      <c r="AQ2428" s="1"/>
      <c r="AR2428" s="1"/>
      <c r="AS2428" s="14"/>
      <c r="AT2428" s="1"/>
      <c r="AU2428" s="1"/>
    </row>
    <row r="2429" spans="32:47" x14ac:dyDescent="0.3">
      <c r="AF2429" s="1"/>
      <c r="AG2429" s="1"/>
      <c r="AH2429" s="1"/>
      <c r="AI2429" s="1"/>
      <c r="AJ2429" s="1"/>
      <c r="AK2429" s="1"/>
      <c r="AL2429" s="1"/>
      <c r="AM2429" s="1"/>
      <c r="AN2429" s="1"/>
      <c r="AO2429" s="1"/>
      <c r="AP2429" s="1"/>
      <c r="AQ2429" s="1"/>
      <c r="AR2429" s="1"/>
      <c r="AS2429" s="14"/>
      <c r="AT2429" s="1"/>
      <c r="AU2429" s="1"/>
    </row>
    <row r="2430" spans="32:47" x14ac:dyDescent="0.3">
      <c r="AF2430" s="1"/>
      <c r="AG2430" s="1"/>
      <c r="AH2430" s="1"/>
      <c r="AI2430" s="1"/>
      <c r="AJ2430" s="1"/>
      <c r="AK2430" s="1"/>
      <c r="AL2430" s="1"/>
      <c r="AM2430" s="1"/>
      <c r="AN2430" s="1"/>
      <c r="AO2430" s="1"/>
      <c r="AP2430" s="1"/>
      <c r="AQ2430" s="1"/>
      <c r="AR2430" s="1"/>
      <c r="AS2430" s="14"/>
      <c r="AT2430" s="1"/>
      <c r="AU2430" s="1"/>
    </row>
    <row r="2431" spans="32:47" x14ac:dyDescent="0.3">
      <c r="AF2431" s="1"/>
      <c r="AG2431" s="1"/>
      <c r="AH2431" s="1"/>
      <c r="AI2431" s="1"/>
      <c r="AJ2431" s="1"/>
      <c r="AK2431" s="1"/>
      <c r="AL2431" s="1"/>
      <c r="AM2431" s="1"/>
      <c r="AN2431" s="1"/>
      <c r="AO2431" s="1"/>
      <c r="AP2431" s="1"/>
      <c r="AQ2431" s="1"/>
      <c r="AR2431" s="1"/>
      <c r="AS2431" s="14"/>
      <c r="AT2431" s="1"/>
      <c r="AU2431" s="1"/>
    </row>
    <row r="2432" spans="32:47" x14ac:dyDescent="0.3">
      <c r="AF2432" s="1"/>
      <c r="AG2432" s="1"/>
      <c r="AH2432" s="1"/>
      <c r="AI2432" s="1"/>
      <c r="AJ2432" s="1"/>
      <c r="AK2432" s="1"/>
      <c r="AL2432" s="1"/>
      <c r="AM2432" s="1"/>
      <c r="AN2432" s="1"/>
      <c r="AO2432" s="1"/>
      <c r="AP2432" s="1"/>
      <c r="AQ2432" s="1"/>
      <c r="AR2432" s="1"/>
      <c r="AS2432" s="14"/>
      <c r="AT2432" s="1"/>
      <c r="AU2432" s="1"/>
    </row>
    <row r="2433" spans="32:47" x14ac:dyDescent="0.3">
      <c r="AF2433" s="1"/>
      <c r="AG2433" s="1"/>
      <c r="AH2433" s="1"/>
      <c r="AI2433" s="1"/>
      <c r="AJ2433" s="1"/>
      <c r="AK2433" s="1"/>
      <c r="AL2433" s="1"/>
      <c r="AM2433" s="1"/>
      <c r="AN2433" s="1"/>
      <c r="AO2433" s="1"/>
      <c r="AP2433" s="1"/>
      <c r="AQ2433" s="1"/>
      <c r="AR2433" s="1"/>
      <c r="AS2433" s="14"/>
      <c r="AT2433" s="1"/>
      <c r="AU2433" s="1"/>
    </row>
    <row r="2434" spans="32:47" x14ac:dyDescent="0.3">
      <c r="AF2434" s="1"/>
      <c r="AG2434" s="1"/>
      <c r="AH2434" s="1"/>
      <c r="AI2434" s="1"/>
      <c r="AJ2434" s="1"/>
      <c r="AK2434" s="1"/>
      <c r="AL2434" s="1"/>
      <c r="AM2434" s="1"/>
      <c r="AN2434" s="1"/>
      <c r="AO2434" s="1"/>
      <c r="AP2434" s="1"/>
      <c r="AQ2434" s="1"/>
      <c r="AR2434" s="1"/>
      <c r="AS2434" s="14"/>
      <c r="AT2434" s="1"/>
      <c r="AU2434" s="1"/>
    </row>
    <row r="2435" spans="32:47" x14ac:dyDescent="0.3">
      <c r="AF2435" s="1"/>
      <c r="AG2435" s="1"/>
      <c r="AH2435" s="1"/>
      <c r="AI2435" s="1"/>
      <c r="AJ2435" s="1"/>
      <c r="AK2435" s="1"/>
      <c r="AL2435" s="1"/>
      <c r="AM2435" s="1"/>
      <c r="AN2435" s="1"/>
      <c r="AO2435" s="1"/>
      <c r="AP2435" s="1"/>
      <c r="AQ2435" s="1"/>
      <c r="AR2435" s="1"/>
      <c r="AS2435" s="14"/>
      <c r="AT2435" s="1"/>
      <c r="AU2435" s="1"/>
    </row>
    <row r="2436" spans="32:47" x14ac:dyDescent="0.3">
      <c r="AF2436" s="1"/>
      <c r="AG2436" s="1"/>
      <c r="AH2436" s="1"/>
      <c r="AI2436" s="1"/>
      <c r="AJ2436" s="1"/>
      <c r="AK2436" s="1"/>
      <c r="AL2436" s="1"/>
      <c r="AM2436" s="1"/>
      <c r="AN2436" s="1"/>
      <c r="AO2436" s="1"/>
      <c r="AP2436" s="1"/>
      <c r="AQ2436" s="1"/>
      <c r="AR2436" s="1"/>
      <c r="AS2436" s="14"/>
      <c r="AT2436" s="1"/>
      <c r="AU2436" s="1"/>
    </row>
    <row r="2437" spans="32:47" x14ac:dyDescent="0.3">
      <c r="AF2437" s="1"/>
      <c r="AG2437" s="1"/>
      <c r="AH2437" s="1"/>
      <c r="AI2437" s="1"/>
      <c r="AJ2437" s="1"/>
      <c r="AK2437" s="1"/>
      <c r="AL2437" s="1"/>
      <c r="AM2437" s="1"/>
      <c r="AN2437" s="1"/>
      <c r="AO2437" s="1"/>
      <c r="AP2437" s="1"/>
      <c r="AQ2437" s="1"/>
      <c r="AR2437" s="1"/>
      <c r="AS2437" s="14"/>
      <c r="AT2437" s="1"/>
      <c r="AU2437" s="1"/>
    </row>
    <row r="2438" spans="32:47" x14ac:dyDescent="0.3">
      <c r="AF2438" s="1"/>
      <c r="AG2438" s="1"/>
      <c r="AH2438" s="1"/>
      <c r="AI2438" s="1"/>
      <c r="AJ2438" s="1"/>
      <c r="AK2438" s="1"/>
      <c r="AL2438" s="1"/>
      <c r="AM2438" s="1"/>
      <c r="AN2438" s="1"/>
      <c r="AO2438" s="1"/>
      <c r="AP2438" s="1"/>
      <c r="AQ2438" s="1"/>
      <c r="AR2438" s="1"/>
      <c r="AS2438" s="14"/>
      <c r="AT2438" s="1"/>
      <c r="AU2438" s="1"/>
    </row>
    <row r="2439" spans="32:47" x14ac:dyDescent="0.3">
      <c r="AF2439" s="1"/>
      <c r="AG2439" s="1"/>
      <c r="AH2439" s="1"/>
      <c r="AI2439" s="1"/>
      <c r="AJ2439" s="1"/>
      <c r="AK2439" s="1"/>
      <c r="AL2439" s="1"/>
      <c r="AM2439" s="1"/>
      <c r="AN2439" s="1"/>
      <c r="AO2439" s="1"/>
      <c r="AP2439" s="1"/>
      <c r="AQ2439" s="1"/>
      <c r="AR2439" s="1"/>
      <c r="AS2439" s="14"/>
      <c r="AT2439" s="1"/>
      <c r="AU2439" s="1"/>
    </row>
    <row r="2440" spans="32:47" x14ac:dyDescent="0.3">
      <c r="AF2440" s="1"/>
      <c r="AG2440" s="1"/>
      <c r="AH2440" s="1"/>
      <c r="AI2440" s="1"/>
      <c r="AJ2440" s="1"/>
      <c r="AK2440" s="1"/>
      <c r="AL2440" s="1"/>
      <c r="AM2440" s="1"/>
      <c r="AN2440" s="1"/>
      <c r="AO2440" s="1"/>
      <c r="AP2440" s="1"/>
      <c r="AQ2440" s="1"/>
      <c r="AR2440" s="1"/>
      <c r="AS2440" s="14"/>
      <c r="AT2440" s="1"/>
      <c r="AU2440" s="1"/>
    </row>
    <row r="2441" spans="32:47" x14ac:dyDescent="0.3">
      <c r="AF2441" s="1"/>
      <c r="AG2441" s="1"/>
      <c r="AH2441" s="1"/>
      <c r="AI2441" s="1"/>
      <c r="AJ2441" s="1"/>
      <c r="AK2441" s="1"/>
      <c r="AL2441" s="1"/>
      <c r="AM2441" s="1"/>
      <c r="AN2441" s="1"/>
      <c r="AO2441" s="1"/>
      <c r="AP2441" s="1"/>
      <c r="AQ2441" s="1"/>
      <c r="AR2441" s="1"/>
      <c r="AS2441" s="14"/>
      <c r="AT2441" s="1"/>
      <c r="AU2441" s="1"/>
    </row>
    <row r="2442" spans="32:47" x14ac:dyDescent="0.3">
      <c r="AF2442" s="1"/>
      <c r="AG2442" s="1"/>
      <c r="AH2442" s="1"/>
      <c r="AI2442" s="1"/>
      <c r="AJ2442" s="1"/>
      <c r="AK2442" s="1"/>
      <c r="AL2442" s="1"/>
      <c r="AM2442" s="1"/>
      <c r="AN2442" s="1"/>
      <c r="AO2442" s="1"/>
      <c r="AP2442" s="1"/>
      <c r="AQ2442" s="1"/>
      <c r="AR2442" s="1"/>
      <c r="AS2442" s="14"/>
      <c r="AT2442" s="1"/>
      <c r="AU2442" s="1"/>
    </row>
    <row r="2443" spans="32:47" x14ac:dyDescent="0.3">
      <c r="AF2443" s="1"/>
      <c r="AG2443" s="1"/>
      <c r="AH2443" s="1"/>
      <c r="AI2443" s="1"/>
      <c r="AJ2443" s="1"/>
      <c r="AK2443" s="1"/>
      <c r="AL2443" s="1"/>
      <c r="AM2443" s="1"/>
      <c r="AN2443" s="1"/>
      <c r="AO2443" s="1"/>
      <c r="AP2443" s="1"/>
      <c r="AQ2443" s="1"/>
      <c r="AR2443" s="1"/>
      <c r="AS2443" s="14"/>
      <c r="AT2443" s="1"/>
      <c r="AU2443" s="1"/>
    </row>
    <row r="2444" spans="32:47" x14ac:dyDescent="0.3">
      <c r="AF2444" s="1"/>
      <c r="AG2444" s="1"/>
      <c r="AH2444" s="1"/>
      <c r="AI2444" s="1"/>
      <c r="AJ2444" s="1"/>
      <c r="AK2444" s="1"/>
      <c r="AL2444" s="1"/>
      <c r="AM2444" s="1"/>
      <c r="AN2444" s="1"/>
      <c r="AO2444" s="1"/>
      <c r="AP2444" s="1"/>
      <c r="AQ2444" s="1"/>
      <c r="AR2444" s="1"/>
      <c r="AS2444" s="14"/>
      <c r="AT2444" s="1"/>
      <c r="AU2444" s="1"/>
    </row>
    <row r="2445" spans="32:47" x14ac:dyDescent="0.3">
      <c r="AF2445" s="1"/>
      <c r="AG2445" s="1"/>
      <c r="AH2445" s="1"/>
      <c r="AI2445" s="1"/>
      <c r="AJ2445" s="1"/>
      <c r="AK2445" s="1"/>
      <c r="AL2445" s="1"/>
      <c r="AM2445" s="1"/>
      <c r="AN2445" s="1"/>
      <c r="AO2445" s="1"/>
      <c r="AP2445" s="1"/>
      <c r="AQ2445" s="1"/>
      <c r="AR2445" s="1"/>
      <c r="AS2445" s="14"/>
      <c r="AT2445" s="1"/>
      <c r="AU2445" s="1"/>
    </row>
    <row r="2446" spans="32:47" x14ac:dyDescent="0.3">
      <c r="AF2446" s="1"/>
      <c r="AG2446" s="1"/>
      <c r="AH2446" s="1"/>
      <c r="AI2446" s="1"/>
      <c r="AJ2446" s="1"/>
      <c r="AK2446" s="1"/>
      <c r="AL2446" s="1"/>
      <c r="AM2446" s="1"/>
      <c r="AN2446" s="1"/>
      <c r="AO2446" s="1"/>
      <c r="AP2446" s="1"/>
      <c r="AQ2446" s="1"/>
      <c r="AR2446" s="1"/>
      <c r="AS2446" s="14"/>
      <c r="AT2446" s="1"/>
      <c r="AU2446" s="1"/>
    </row>
    <row r="2447" spans="32:47" x14ac:dyDescent="0.3">
      <c r="AF2447" s="1"/>
      <c r="AG2447" s="1"/>
      <c r="AH2447" s="1"/>
      <c r="AI2447" s="1"/>
      <c r="AJ2447" s="1"/>
      <c r="AK2447" s="1"/>
      <c r="AL2447" s="1"/>
      <c r="AM2447" s="1"/>
      <c r="AN2447" s="1"/>
      <c r="AO2447" s="1"/>
      <c r="AP2447" s="1"/>
      <c r="AQ2447" s="1"/>
      <c r="AR2447" s="1"/>
      <c r="AS2447" s="14"/>
      <c r="AT2447" s="1"/>
      <c r="AU2447" s="1"/>
    </row>
    <row r="2448" spans="32:47" x14ac:dyDescent="0.3">
      <c r="AF2448" s="1"/>
      <c r="AG2448" s="1"/>
      <c r="AH2448" s="1"/>
      <c r="AI2448" s="1"/>
      <c r="AJ2448" s="1"/>
      <c r="AK2448" s="1"/>
      <c r="AL2448" s="1"/>
      <c r="AM2448" s="1"/>
      <c r="AN2448" s="1"/>
      <c r="AO2448" s="1"/>
      <c r="AP2448" s="1"/>
      <c r="AQ2448" s="1"/>
      <c r="AR2448" s="1"/>
      <c r="AS2448" s="14"/>
      <c r="AT2448" s="1"/>
      <c r="AU2448" s="1"/>
    </row>
    <row r="2449" spans="32:47" x14ac:dyDescent="0.3">
      <c r="AF2449" s="1"/>
      <c r="AG2449" s="1"/>
      <c r="AH2449" s="1"/>
      <c r="AI2449" s="1"/>
      <c r="AJ2449" s="1"/>
      <c r="AK2449" s="1"/>
      <c r="AL2449" s="1"/>
      <c r="AM2449" s="1"/>
      <c r="AN2449" s="1"/>
      <c r="AO2449" s="1"/>
      <c r="AP2449" s="1"/>
      <c r="AQ2449" s="1"/>
      <c r="AR2449" s="1"/>
      <c r="AS2449" s="14"/>
      <c r="AT2449" s="1"/>
      <c r="AU2449" s="1"/>
    </row>
    <row r="2450" spans="32:47" x14ac:dyDescent="0.3">
      <c r="AF2450" s="1"/>
      <c r="AG2450" s="1"/>
      <c r="AH2450" s="1"/>
      <c r="AI2450" s="1"/>
      <c r="AJ2450" s="1"/>
      <c r="AK2450" s="1"/>
      <c r="AL2450" s="1"/>
      <c r="AM2450" s="1"/>
      <c r="AN2450" s="1"/>
      <c r="AO2450" s="1"/>
      <c r="AP2450" s="1"/>
      <c r="AQ2450" s="1"/>
      <c r="AR2450" s="1"/>
      <c r="AS2450" s="14"/>
      <c r="AT2450" s="1"/>
      <c r="AU2450" s="1"/>
    </row>
    <row r="2451" spans="32:47" x14ac:dyDescent="0.3">
      <c r="AF2451" s="1"/>
      <c r="AG2451" s="1"/>
      <c r="AH2451" s="1"/>
      <c r="AI2451" s="1"/>
      <c r="AJ2451" s="1"/>
      <c r="AK2451" s="1"/>
      <c r="AL2451" s="1"/>
      <c r="AM2451" s="1"/>
      <c r="AN2451" s="1"/>
      <c r="AO2451" s="1"/>
      <c r="AP2451" s="1"/>
      <c r="AQ2451" s="1"/>
      <c r="AR2451" s="1"/>
      <c r="AS2451" s="14"/>
      <c r="AT2451" s="1"/>
      <c r="AU2451" s="1"/>
    </row>
    <row r="2452" spans="32:47" x14ac:dyDescent="0.3">
      <c r="AF2452" s="1"/>
      <c r="AG2452" s="1"/>
      <c r="AH2452" s="1"/>
      <c r="AI2452" s="1"/>
      <c r="AJ2452" s="1"/>
      <c r="AK2452" s="1"/>
      <c r="AL2452" s="1"/>
      <c r="AM2452" s="1"/>
      <c r="AN2452" s="1"/>
      <c r="AO2452" s="1"/>
      <c r="AP2452" s="1"/>
      <c r="AQ2452" s="1"/>
      <c r="AR2452" s="1"/>
      <c r="AS2452" s="14"/>
      <c r="AT2452" s="1"/>
      <c r="AU2452" s="1"/>
    </row>
    <row r="2453" spans="32:47" x14ac:dyDescent="0.3">
      <c r="AF2453" s="1"/>
      <c r="AG2453" s="1"/>
      <c r="AH2453" s="1"/>
      <c r="AI2453" s="1"/>
      <c r="AJ2453" s="1"/>
      <c r="AK2453" s="1"/>
      <c r="AL2453" s="1"/>
      <c r="AM2453" s="1"/>
      <c r="AN2453" s="1"/>
      <c r="AO2453" s="1"/>
      <c r="AP2453" s="1"/>
      <c r="AQ2453" s="1"/>
      <c r="AR2453" s="1"/>
      <c r="AS2453" s="14"/>
      <c r="AT2453" s="1"/>
      <c r="AU2453" s="1"/>
    </row>
    <row r="2454" spans="32:47" x14ac:dyDescent="0.3">
      <c r="AF2454" s="1"/>
      <c r="AG2454" s="1"/>
      <c r="AH2454" s="1"/>
      <c r="AI2454" s="1"/>
      <c r="AJ2454" s="1"/>
      <c r="AK2454" s="1"/>
      <c r="AL2454" s="1"/>
      <c r="AM2454" s="1"/>
      <c r="AN2454" s="1"/>
      <c r="AO2454" s="1"/>
      <c r="AP2454" s="1"/>
      <c r="AQ2454" s="1"/>
      <c r="AR2454" s="1"/>
      <c r="AS2454" s="14"/>
      <c r="AT2454" s="1"/>
      <c r="AU2454" s="1"/>
    </row>
    <row r="2455" spans="32:47" x14ac:dyDescent="0.3">
      <c r="AF2455" s="1"/>
      <c r="AG2455" s="1"/>
      <c r="AH2455" s="1"/>
      <c r="AI2455" s="1"/>
      <c r="AJ2455" s="1"/>
      <c r="AK2455" s="1"/>
      <c r="AL2455" s="1"/>
      <c r="AM2455" s="1"/>
      <c r="AN2455" s="1"/>
      <c r="AO2455" s="1"/>
      <c r="AP2455" s="1"/>
      <c r="AQ2455" s="1"/>
      <c r="AR2455" s="1"/>
      <c r="AS2455" s="14"/>
      <c r="AT2455" s="1"/>
      <c r="AU2455" s="1"/>
    </row>
    <row r="2456" spans="32:47" x14ac:dyDescent="0.3">
      <c r="AF2456" s="1"/>
      <c r="AG2456" s="1"/>
      <c r="AH2456" s="1"/>
      <c r="AI2456" s="1"/>
      <c r="AJ2456" s="1"/>
      <c r="AK2456" s="1"/>
      <c r="AL2456" s="1"/>
      <c r="AM2456" s="1"/>
      <c r="AN2456" s="1"/>
      <c r="AO2456" s="1"/>
      <c r="AP2456" s="1"/>
      <c r="AQ2456" s="1"/>
      <c r="AR2456" s="1"/>
      <c r="AS2456" s="14"/>
      <c r="AT2456" s="1"/>
      <c r="AU2456" s="1"/>
    </row>
    <row r="2457" spans="32:47" x14ac:dyDescent="0.3">
      <c r="AF2457" s="1"/>
      <c r="AG2457" s="1"/>
      <c r="AH2457" s="1"/>
      <c r="AI2457" s="1"/>
      <c r="AJ2457" s="1"/>
      <c r="AK2457" s="1"/>
      <c r="AL2457" s="1"/>
      <c r="AM2457" s="1"/>
      <c r="AN2457" s="1"/>
      <c r="AO2457" s="1"/>
      <c r="AP2457" s="1"/>
      <c r="AQ2457" s="1"/>
      <c r="AR2457" s="1"/>
      <c r="AS2457" s="14"/>
      <c r="AT2457" s="1"/>
      <c r="AU2457" s="1"/>
    </row>
    <row r="2458" spans="32:47" x14ac:dyDescent="0.3">
      <c r="AF2458" s="1"/>
      <c r="AG2458" s="1"/>
      <c r="AH2458" s="1"/>
      <c r="AI2458" s="1"/>
      <c r="AJ2458" s="1"/>
      <c r="AK2458" s="1"/>
      <c r="AL2458" s="1"/>
      <c r="AM2458" s="1"/>
      <c r="AN2458" s="1"/>
      <c r="AO2458" s="1"/>
      <c r="AP2458" s="1"/>
      <c r="AQ2458" s="1"/>
      <c r="AR2458" s="1"/>
      <c r="AS2458" s="14"/>
      <c r="AT2458" s="1"/>
      <c r="AU2458" s="1"/>
    </row>
    <row r="2459" spans="32:47" x14ac:dyDescent="0.3">
      <c r="AF2459" s="1"/>
      <c r="AG2459" s="1"/>
      <c r="AH2459" s="1"/>
      <c r="AI2459" s="1"/>
      <c r="AJ2459" s="1"/>
      <c r="AK2459" s="1"/>
      <c r="AL2459" s="1"/>
      <c r="AM2459" s="1"/>
      <c r="AN2459" s="1"/>
      <c r="AO2459" s="1"/>
      <c r="AP2459" s="1"/>
      <c r="AQ2459" s="1"/>
      <c r="AR2459" s="1"/>
      <c r="AS2459" s="14"/>
      <c r="AT2459" s="1"/>
      <c r="AU2459" s="1"/>
    </row>
    <row r="2460" spans="32:47" x14ac:dyDescent="0.3">
      <c r="AF2460" s="1"/>
      <c r="AG2460" s="1"/>
      <c r="AH2460" s="1"/>
      <c r="AI2460" s="1"/>
      <c r="AJ2460" s="1"/>
      <c r="AK2460" s="1"/>
      <c r="AL2460" s="1"/>
      <c r="AM2460" s="1"/>
      <c r="AN2460" s="1"/>
      <c r="AO2460" s="1"/>
      <c r="AP2460" s="1"/>
      <c r="AQ2460" s="1"/>
      <c r="AR2460" s="1"/>
      <c r="AS2460" s="14"/>
      <c r="AT2460" s="1"/>
      <c r="AU2460" s="1"/>
    </row>
    <row r="2461" spans="32:47" x14ac:dyDescent="0.3">
      <c r="AF2461" s="1"/>
      <c r="AG2461" s="1"/>
      <c r="AH2461" s="1"/>
      <c r="AI2461" s="1"/>
      <c r="AJ2461" s="1"/>
      <c r="AK2461" s="1"/>
      <c r="AL2461" s="1"/>
      <c r="AM2461" s="1"/>
      <c r="AN2461" s="1"/>
      <c r="AO2461" s="1"/>
      <c r="AP2461" s="1"/>
      <c r="AQ2461" s="1"/>
      <c r="AR2461" s="1"/>
      <c r="AS2461" s="14"/>
      <c r="AT2461" s="1"/>
      <c r="AU2461" s="1"/>
    </row>
    <row r="2462" spans="32:47" x14ac:dyDescent="0.3">
      <c r="AF2462" s="1"/>
      <c r="AG2462" s="1"/>
      <c r="AH2462" s="1"/>
      <c r="AI2462" s="1"/>
      <c r="AJ2462" s="1"/>
      <c r="AK2462" s="1"/>
      <c r="AL2462" s="1"/>
      <c r="AM2462" s="1"/>
      <c r="AN2462" s="1"/>
      <c r="AO2462" s="1"/>
      <c r="AP2462" s="1"/>
      <c r="AQ2462" s="1"/>
      <c r="AR2462" s="1"/>
      <c r="AS2462" s="14"/>
      <c r="AT2462" s="1"/>
      <c r="AU2462" s="1"/>
    </row>
    <row r="2463" spans="32:47" x14ac:dyDescent="0.3">
      <c r="AF2463" s="1"/>
      <c r="AG2463" s="1"/>
      <c r="AH2463" s="1"/>
      <c r="AI2463" s="1"/>
      <c r="AJ2463" s="1"/>
      <c r="AK2463" s="1"/>
      <c r="AL2463" s="1"/>
      <c r="AM2463" s="1"/>
      <c r="AN2463" s="1"/>
      <c r="AO2463" s="1"/>
      <c r="AP2463" s="1"/>
      <c r="AQ2463" s="1"/>
      <c r="AR2463" s="1"/>
      <c r="AS2463" s="14"/>
      <c r="AT2463" s="1"/>
      <c r="AU2463" s="1"/>
    </row>
    <row r="2464" spans="32:47" x14ac:dyDescent="0.3">
      <c r="AF2464" s="1"/>
      <c r="AG2464" s="1"/>
      <c r="AH2464" s="1"/>
      <c r="AI2464" s="1"/>
      <c r="AJ2464" s="1"/>
      <c r="AK2464" s="1"/>
      <c r="AL2464" s="1"/>
      <c r="AM2464" s="1"/>
      <c r="AN2464" s="1"/>
      <c r="AO2464" s="1"/>
      <c r="AP2464" s="1"/>
      <c r="AQ2464" s="1"/>
      <c r="AR2464" s="1"/>
      <c r="AS2464" s="14"/>
      <c r="AT2464" s="1"/>
      <c r="AU2464" s="1"/>
    </row>
    <row r="2465" spans="32:47" x14ac:dyDescent="0.3">
      <c r="AF2465" s="1"/>
      <c r="AG2465" s="1"/>
      <c r="AH2465" s="1"/>
      <c r="AI2465" s="1"/>
      <c r="AJ2465" s="1"/>
      <c r="AK2465" s="1"/>
      <c r="AL2465" s="1"/>
      <c r="AM2465" s="1"/>
      <c r="AN2465" s="1"/>
      <c r="AO2465" s="1"/>
      <c r="AP2465" s="1"/>
      <c r="AQ2465" s="1"/>
      <c r="AR2465" s="1"/>
      <c r="AS2465" s="14"/>
      <c r="AT2465" s="1"/>
      <c r="AU2465" s="1"/>
    </row>
    <row r="2466" spans="32:47" x14ac:dyDescent="0.3">
      <c r="AF2466" s="1"/>
      <c r="AG2466" s="1"/>
      <c r="AH2466" s="1"/>
      <c r="AI2466" s="1"/>
      <c r="AJ2466" s="1"/>
      <c r="AK2466" s="1"/>
      <c r="AL2466" s="1"/>
      <c r="AM2466" s="1"/>
      <c r="AN2466" s="1"/>
      <c r="AO2466" s="1"/>
      <c r="AP2466" s="1"/>
      <c r="AQ2466" s="1"/>
      <c r="AR2466" s="1"/>
      <c r="AS2466" s="14"/>
      <c r="AT2466" s="1"/>
      <c r="AU2466" s="1"/>
    </row>
    <row r="2467" spans="32:47" x14ac:dyDescent="0.3">
      <c r="AF2467" s="1"/>
      <c r="AG2467" s="1"/>
      <c r="AH2467" s="1"/>
      <c r="AI2467" s="1"/>
      <c r="AJ2467" s="1"/>
      <c r="AK2467" s="1"/>
      <c r="AL2467" s="1"/>
      <c r="AM2467" s="1"/>
      <c r="AN2467" s="1"/>
      <c r="AO2467" s="1"/>
      <c r="AP2467" s="1"/>
      <c r="AQ2467" s="1"/>
      <c r="AR2467" s="1"/>
      <c r="AS2467" s="14"/>
      <c r="AT2467" s="1"/>
      <c r="AU2467" s="1"/>
    </row>
    <row r="2468" spans="32:47" x14ac:dyDescent="0.3">
      <c r="AF2468" s="1"/>
      <c r="AG2468" s="1"/>
      <c r="AH2468" s="1"/>
      <c r="AI2468" s="1"/>
      <c r="AJ2468" s="1"/>
      <c r="AK2468" s="1"/>
      <c r="AL2468" s="1"/>
      <c r="AM2468" s="1"/>
      <c r="AN2468" s="1"/>
      <c r="AO2468" s="1"/>
      <c r="AP2468" s="1"/>
      <c r="AQ2468" s="1"/>
      <c r="AR2468" s="1"/>
      <c r="AS2468" s="14"/>
      <c r="AT2468" s="1"/>
      <c r="AU2468" s="1"/>
    </row>
    <row r="2469" spans="32:47" x14ac:dyDescent="0.3">
      <c r="AF2469" s="1"/>
      <c r="AG2469" s="1"/>
      <c r="AH2469" s="1"/>
      <c r="AI2469" s="1"/>
      <c r="AJ2469" s="1"/>
      <c r="AK2469" s="1"/>
      <c r="AL2469" s="1"/>
      <c r="AM2469" s="1"/>
      <c r="AN2469" s="1"/>
      <c r="AO2469" s="1"/>
      <c r="AP2469" s="1"/>
      <c r="AQ2469" s="1"/>
      <c r="AR2469" s="1"/>
      <c r="AS2469" s="14"/>
      <c r="AT2469" s="1"/>
      <c r="AU2469" s="1"/>
    </row>
    <row r="2470" spans="32:47" x14ac:dyDescent="0.3">
      <c r="AF2470" s="1"/>
      <c r="AG2470" s="1"/>
      <c r="AH2470" s="1"/>
      <c r="AI2470" s="1"/>
      <c r="AJ2470" s="1"/>
      <c r="AK2470" s="1"/>
      <c r="AL2470" s="1"/>
      <c r="AM2470" s="1"/>
      <c r="AN2470" s="1"/>
      <c r="AO2470" s="1"/>
      <c r="AP2470" s="1"/>
      <c r="AQ2470" s="1"/>
      <c r="AR2470" s="1"/>
      <c r="AS2470" s="14"/>
      <c r="AT2470" s="1"/>
      <c r="AU2470" s="1"/>
    </row>
    <row r="2471" spans="32:47" x14ac:dyDescent="0.3">
      <c r="AF2471" s="1"/>
      <c r="AG2471" s="1"/>
      <c r="AH2471" s="1"/>
      <c r="AI2471" s="1"/>
      <c r="AJ2471" s="1"/>
      <c r="AK2471" s="1"/>
      <c r="AL2471" s="1"/>
      <c r="AM2471" s="1"/>
      <c r="AN2471" s="1"/>
      <c r="AO2471" s="1"/>
      <c r="AP2471" s="1"/>
      <c r="AQ2471" s="1"/>
      <c r="AR2471" s="1"/>
      <c r="AS2471" s="14"/>
      <c r="AT2471" s="1"/>
      <c r="AU2471" s="1"/>
    </row>
    <row r="2472" spans="32:47" x14ac:dyDescent="0.3">
      <c r="AF2472" s="1"/>
      <c r="AG2472" s="1"/>
      <c r="AH2472" s="1"/>
      <c r="AI2472" s="1"/>
      <c r="AJ2472" s="1"/>
      <c r="AK2472" s="1"/>
      <c r="AL2472" s="1"/>
      <c r="AM2472" s="1"/>
      <c r="AN2472" s="1"/>
      <c r="AO2472" s="1"/>
      <c r="AP2472" s="1"/>
      <c r="AQ2472" s="1"/>
      <c r="AR2472" s="1"/>
      <c r="AS2472" s="14"/>
      <c r="AT2472" s="1"/>
      <c r="AU2472" s="1"/>
    </row>
    <row r="2473" spans="32:47" x14ac:dyDescent="0.3">
      <c r="AF2473" s="1"/>
      <c r="AG2473" s="1"/>
      <c r="AH2473" s="1"/>
      <c r="AI2473" s="1"/>
      <c r="AJ2473" s="1"/>
      <c r="AK2473" s="1"/>
      <c r="AL2473" s="1"/>
      <c r="AM2473" s="1"/>
      <c r="AN2473" s="1"/>
      <c r="AO2473" s="1"/>
      <c r="AP2473" s="1"/>
      <c r="AQ2473" s="1"/>
      <c r="AR2473" s="1"/>
      <c r="AS2473" s="14"/>
      <c r="AT2473" s="1"/>
      <c r="AU2473" s="1"/>
    </row>
    <row r="2474" spans="32:47" x14ac:dyDescent="0.3">
      <c r="AF2474" s="1"/>
      <c r="AG2474" s="1"/>
      <c r="AH2474" s="1"/>
      <c r="AI2474" s="1"/>
      <c r="AJ2474" s="1"/>
      <c r="AK2474" s="1"/>
      <c r="AL2474" s="1"/>
      <c r="AM2474" s="1"/>
      <c r="AN2474" s="1"/>
      <c r="AO2474" s="1"/>
      <c r="AP2474" s="1"/>
      <c r="AQ2474" s="1"/>
      <c r="AR2474" s="1"/>
      <c r="AS2474" s="14"/>
      <c r="AT2474" s="1"/>
      <c r="AU2474" s="1"/>
    </row>
    <row r="2475" spans="32:47" x14ac:dyDescent="0.3">
      <c r="AF2475" s="1"/>
      <c r="AG2475" s="1"/>
      <c r="AH2475" s="1"/>
      <c r="AI2475" s="1"/>
      <c r="AJ2475" s="1"/>
      <c r="AK2475" s="1"/>
      <c r="AL2475" s="1"/>
      <c r="AM2475" s="1"/>
      <c r="AN2475" s="1"/>
      <c r="AO2475" s="1"/>
      <c r="AP2475" s="1"/>
      <c r="AQ2475" s="1"/>
      <c r="AR2475" s="1"/>
      <c r="AS2475" s="14"/>
      <c r="AT2475" s="1"/>
      <c r="AU2475" s="1"/>
    </row>
    <row r="2476" spans="32:47" x14ac:dyDescent="0.3">
      <c r="AF2476" s="1"/>
      <c r="AG2476" s="1"/>
      <c r="AH2476" s="1"/>
      <c r="AI2476" s="1"/>
      <c r="AJ2476" s="1"/>
      <c r="AK2476" s="1"/>
      <c r="AL2476" s="1"/>
      <c r="AM2476" s="1"/>
      <c r="AN2476" s="1"/>
      <c r="AO2476" s="1"/>
      <c r="AP2476" s="1"/>
      <c r="AQ2476" s="1"/>
      <c r="AR2476" s="1"/>
      <c r="AS2476" s="14"/>
      <c r="AT2476" s="1"/>
      <c r="AU2476" s="1"/>
    </row>
    <row r="2477" spans="32:47" x14ac:dyDescent="0.3">
      <c r="AF2477" s="1"/>
      <c r="AG2477" s="1"/>
      <c r="AH2477" s="1"/>
      <c r="AI2477" s="1"/>
      <c r="AJ2477" s="1"/>
      <c r="AK2477" s="1"/>
      <c r="AL2477" s="1"/>
      <c r="AM2477" s="1"/>
      <c r="AN2477" s="1"/>
      <c r="AO2477" s="1"/>
      <c r="AP2477" s="1"/>
      <c r="AQ2477" s="1"/>
      <c r="AR2477" s="1"/>
      <c r="AS2477" s="14"/>
      <c r="AT2477" s="1"/>
      <c r="AU2477" s="1"/>
    </row>
    <row r="2478" spans="32:47" x14ac:dyDescent="0.3">
      <c r="AF2478" s="1"/>
      <c r="AG2478" s="1"/>
      <c r="AH2478" s="1"/>
      <c r="AI2478" s="1"/>
      <c r="AJ2478" s="1"/>
      <c r="AK2478" s="1"/>
      <c r="AL2478" s="1"/>
      <c r="AM2478" s="1"/>
      <c r="AN2478" s="1"/>
      <c r="AO2478" s="1"/>
      <c r="AP2478" s="1"/>
      <c r="AQ2478" s="1"/>
      <c r="AR2478" s="1"/>
      <c r="AS2478" s="14"/>
      <c r="AT2478" s="1"/>
      <c r="AU2478" s="1"/>
    </row>
    <row r="2479" spans="32:47" x14ac:dyDescent="0.3">
      <c r="AF2479" s="1"/>
      <c r="AG2479" s="1"/>
      <c r="AH2479" s="1"/>
      <c r="AI2479" s="1"/>
      <c r="AJ2479" s="1"/>
      <c r="AK2479" s="1"/>
      <c r="AL2479" s="1"/>
      <c r="AM2479" s="1"/>
      <c r="AN2479" s="1"/>
      <c r="AO2479" s="1"/>
      <c r="AP2479" s="1"/>
      <c r="AQ2479" s="1"/>
      <c r="AR2479" s="1"/>
      <c r="AS2479" s="14"/>
      <c r="AT2479" s="1"/>
      <c r="AU2479" s="1"/>
    </row>
    <row r="2480" spans="32:47" x14ac:dyDescent="0.3">
      <c r="AF2480" s="1"/>
      <c r="AG2480" s="1"/>
      <c r="AH2480" s="1"/>
      <c r="AI2480" s="1"/>
      <c r="AJ2480" s="1"/>
      <c r="AK2480" s="1"/>
      <c r="AL2480" s="1"/>
      <c r="AM2480" s="1"/>
      <c r="AN2480" s="1"/>
      <c r="AO2480" s="1"/>
      <c r="AP2480" s="1"/>
      <c r="AQ2480" s="1"/>
      <c r="AR2480" s="1"/>
      <c r="AS2480" s="14"/>
      <c r="AT2480" s="1"/>
      <c r="AU2480" s="1"/>
    </row>
    <row r="2481" spans="32:47" x14ac:dyDescent="0.3">
      <c r="AF2481" s="1"/>
      <c r="AG2481" s="1"/>
      <c r="AH2481" s="1"/>
      <c r="AI2481" s="1"/>
      <c r="AJ2481" s="1"/>
      <c r="AK2481" s="1"/>
      <c r="AL2481" s="1"/>
      <c r="AM2481" s="1"/>
      <c r="AN2481" s="1"/>
      <c r="AO2481" s="1"/>
      <c r="AP2481" s="1"/>
      <c r="AQ2481" s="1"/>
      <c r="AR2481" s="1"/>
      <c r="AS2481" s="14"/>
      <c r="AT2481" s="1"/>
      <c r="AU2481" s="1"/>
    </row>
    <row r="2482" spans="32:47" x14ac:dyDescent="0.3">
      <c r="AF2482" s="1"/>
      <c r="AG2482" s="1"/>
      <c r="AH2482" s="1"/>
      <c r="AI2482" s="1"/>
      <c r="AJ2482" s="1"/>
      <c r="AK2482" s="1"/>
      <c r="AL2482" s="1"/>
      <c r="AM2482" s="1"/>
      <c r="AN2482" s="1"/>
      <c r="AO2482" s="1"/>
      <c r="AP2482" s="1"/>
      <c r="AQ2482" s="1"/>
      <c r="AR2482" s="1"/>
      <c r="AS2482" s="14"/>
      <c r="AT2482" s="1"/>
      <c r="AU2482" s="1"/>
    </row>
    <row r="2483" spans="32:47" x14ac:dyDescent="0.3">
      <c r="AF2483" s="1"/>
      <c r="AG2483" s="1"/>
      <c r="AH2483" s="1"/>
      <c r="AI2483" s="1"/>
      <c r="AJ2483" s="1"/>
      <c r="AK2483" s="1"/>
      <c r="AL2483" s="1"/>
      <c r="AM2483" s="1"/>
      <c r="AN2483" s="1"/>
      <c r="AO2483" s="1"/>
      <c r="AP2483" s="1"/>
      <c r="AQ2483" s="1"/>
      <c r="AR2483" s="1"/>
      <c r="AS2483" s="14"/>
      <c r="AT2483" s="1"/>
      <c r="AU2483" s="1"/>
    </row>
    <row r="2484" spans="32:47" x14ac:dyDescent="0.3">
      <c r="AF2484" s="1"/>
      <c r="AG2484" s="1"/>
      <c r="AH2484" s="1"/>
      <c r="AI2484" s="1"/>
      <c r="AJ2484" s="1"/>
      <c r="AK2484" s="1"/>
      <c r="AL2484" s="1"/>
      <c r="AM2484" s="1"/>
      <c r="AN2484" s="1"/>
      <c r="AO2484" s="1"/>
      <c r="AP2484" s="1"/>
      <c r="AQ2484" s="1"/>
      <c r="AR2484" s="1"/>
      <c r="AS2484" s="14"/>
      <c r="AT2484" s="1"/>
      <c r="AU2484" s="1"/>
    </row>
    <row r="2485" spans="32:47" x14ac:dyDescent="0.3">
      <c r="AF2485" s="1"/>
      <c r="AG2485" s="1"/>
      <c r="AH2485" s="1"/>
      <c r="AI2485" s="1"/>
      <c r="AJ2485" s="1"/>
      <c r="AK2485" s="1"/>
      <c r="AL2485" s="1"/>
      <c r="AM2485" s="1"/>
      <c r="AN2485" s="1"/>
      <c r="AO2485" s="1"/>
      <c r="AP2485" s="1"/>
      <c r="AQ2485" s="1"/>
      <c r="AR2485" s="1"/>
      <c r="AS2485" s="14"/>
      <c r="AT2485" s="1"/>
      <c r="AU2485" s="1"/>
    </row>
    <row r="2486" spans="32:47" x14ac:dyDescent="0.3">
      <c r="AF2486" s="1"/>
      <c r="AG2486" s="1"/>
      <c r="AH2486" s="1"/>
      <c r="AI2486" s="1"/>
      <c r="AJ2486" s="1"/>
      <c r="AK2486" s="1"/>
      <c r="AL2486" s="1"/>
      <c r="AM2486" s="1"/>
      <c r="AN2486" s="1"/>
      <c r="AO2486" s="1"/>
      <c r="AP2486" s="1"/>
      <c r="AQ2486" s="1"/>
      <c r="AR2486" s="1"/>
      <c r="AS2486" s="14"/>
      <c r="AT2486" s="1"/>
      <c r="AU2486" s="1"/>
    </row>
    <row r="2487" spans="32:47" x14ac:dyDescent="0.3">
      <c r="AF2487" s="1"/>
      <c r="AG2487" s="1"/>
      <c r="AH2487" s="1"/>
      <c r="AI2487" s="1"/>
      <c r="AJ2487" s="1"/>
      <c r="AK2487" s="1"/>
      <c r="AL2487" s="1"/>
      <c r="AM2487" s="1"/>
      <c r="AN2487" s="1"/>
      <c r="AO2487" s="1"/>
      <c r="AP2487" s="1"/>
      <c r="AQ2487" s="1"/>
      <c r="AR2487" s="1"/>
      <c r="AS2487" s="14"/>
      <c r="AT2487" s="1"/>
      <c r="AU2487" s="1"/>
    </row>
    <row r="2488" spans="32:47" x14ac:dyDescent="0.3">
      <c r="AF2488" s="1"/>
      <c r="AG2488" s="1"/>
      <c r="AH2488" s="1"/>
      <c r="AI2488" s="1"/>
      <c r="AJ2488" s="1"/>
      <c r="AK2488" s="1"/>
      <c r="AL2488" s="1"/>
      <c r="AM2488" s="1"/>
      <c r="AN2488" s="1"/>
      <c r="AO2488" s="1"/>
      <c r="AP2488" s="1"/>
      <c r="AQ2488" s="1"/>
      <c r="AR2488" s="1"/>
      <c r="AS2488" s="14"/>
      <c r="AT2488" s="1"/>
      <c r="AU2488" s="1"/>
    </row>
    <row r="2489" spans="32:47" x14ac:dyDescent="0.3">
      <c r="AF2489" s="1"/>
      <c r="AG2489" s="1"/>
      <c r="AH2489" s="1"/>
      <c r="AI2489" s="1"/>
      <c r="AJ2489" s="1"/>
      <c r="AK2489" s="1"/>
      <c r="AL2489" s="1"/>
      <c r="AM2489" s="1"/>
      <c r="AN2489" s="1"/>
      <c r="AO2489" s="1"/>
      <c r="AP2489" s="1"/>
      <c r="AQ2489" s="1"/>
      <c r="AR2489" s="1"/>
      <c r="AS2489" s="14"/>
      <c r="AT2489" s="1"/>
      <c r="AU2489" s="1"/>
    </row>
    <row r="2490" spans="32:47" x14ac:dyDescent="0.3">
      <c r="AF2490" s="1"/>
      <c r="AG2490" s="1"/>
      <c r="AH2490" s="1"/>
      <c r="AI2490" s="1"/>
      <c r="AJ2490" s="1"/>
      <c r="AK2490" s="1"/>
      <c r="AL2490" s="1"/>
      <c r="AM2490" s="1"/>
      <c r="AN2490" s="1"/>
      <c r="AO2490" s="1"/>
      <c r="AP2490" s="1"/>
      <c r="AQ2490" s="1"/>
      <c r="AR2490" s="1"/>
      <c r="AS2490" s="14"/>
      <c r="AT2490" s="1"/>
      <c r="AU2490" s="1"/>
    </row>
    <row r="2491" spans="32:47" x14ac:dyDescent="0.3">
      <c r="AF2491" s="1"/>
      <c r="AG2491" s="1"/>
      <c r="AH2491" s="1"/>
      <c r="AI2491" s="1"/>
      <c r="AJ2491" s="1"/>
      <c r="AK2491" s="1"/>
      <c r="AL2491" s="1"/>
      <c r="AM2491" s="1"/>
      <c r="AN2491" s="1"/>
      <c r="AO2491" s="1"/>
      <c r="AP2491" s="1"/>
      <c r="AQ2491" s="1"/>
      <c r="AR2491" s="1"/>
      <c r="AS2491" s="14"/>
      <c r="AT2491" s="1"/>
      <c r="AU2491" s="1"/>
    </row>
    <row r="2492" spans="32:47" x14ac:dyDescent="0.3">
      <c r="AF2492" s="1"/>
      <c r="AG2492" s="1"/>
      <c r="AH2492" s="1"/>
      <c r="AI2492" s="1"/>
      <c r="AJ2492" s="1"/>
      <c r="AK2492" s="1"/>
      <c r="AL2492" s="1"/>
      <c r="AM2492" s="1"/>
      <c r="AN2492" s="1"/>
      <c r="AO2492" s="1"/>
      <c r="AP2492" s="1"/>
      <c r="AQ2492" s="1"/>
      <c r="AR2492" s="1"/>
      <c r="AS2492" s="14"/>
      <c r="AT2492" s="1"/>
      <c r="AU2492" s="1"/>
    </row>
    <row r="2493" spans="32:47" x14ac:dyDescent="0.3">
      <c r="AF2493" s="1"/>
      <c r="AG2493" s="1"/>
      <c r="AH2493" s="1"/>
      <c r="AI2493" s="1"/>
      <c r="AJ2493" s="1"/>
      <c r="AK2493" s="1"/>
      <c r="AL2493" s="1"/>
      <c r="AM2493" s="1"/>
      <c r="AN2493" s="1"/>
      <c r="AO2493" s="1"/>
      <c r="AP2493" s="1"/>
      <c r="AQ2493" s="1"/>
      <c r="AR2493" s="1"/>
      <c r="AS2493" s="14"/>
      <c r="AT2493" s="1"/>
      <c r="AU2493" s="1"/>
    </row>
    <row r="2494" spans="32:47" x14ac:dyDescent="0.3">
      <c r="AF2494" s="1"/>
      <c r="AG2494" s="1"/>
      <c r="AH2494" s="1"/>
      <c r="AI2494" s="1"/>
      <c r="AJ2494" s="1"/>
      <c r="AK2494" s="1"/>
      <c r="AL2494" s="1"/>
      <c r="AM2494" s="1"/>
      <c r="AN2494" s="1"/>
      <c r="AO2494" s="1"/>
      <c r="AP2494" s="1"/>
      <c r="AQ2494" s="1"/>
      <c r="AR2494" s="1"/>
      <c r="AS2494" s="14"/>
      <c r="AT2494" s="1"/>
      <c r="AU2494" s="1"/>
    </row>
    <row r="2495" spans="32:47" x14ac:dyDescent="0.3">
      <c r="AF2495" s="1"/>
      <c r="AG2495" s="1"/>
      <c r="AH2495" s="1"/>
      <c r="AI2495" s="1"/>
      <c r="AJ2495" s="1"/>
      <c r="AK2495" s="1"/>
      <c r="AL2495" s="1"/>
      <c r="AM2495" s="1"/>
      <c r="AN2495" s="1"/>
      <c r="AO2495" s="1"/>
      <c r="AP2495" s="1"/>
      <c r="AQ2495" s="1"/>
      <c r="AR2495" s="1"/>
      <c r="AS2495" s="14"/>
      <c r="AT2495" s="1"/>
      <c r="AU2495" s="1"/>
    </row>
    <row r="2496" spans="32:47" x14ac:dyDescent="0.3">
      <c r="AF2496" s="1"/>
      <c r="AG2496" s="1"/>
      <c r="AH2496" s="1"/>
      <c r="AI2496" s="1"/>
      <c r="AJ2496" s="1"/>
      <c r="AK2496" s="1"/>
      <c r="AL2496" s="1"/>
      <c r="AM2496" s="1"/>
      <c r="AN2496" s="1"/>
      <c r="AO2496" s="1"/>
      <c r="AP2496" s="1"/>
      <c r="AQ2496" s="1"/>
      <c r="AR2496" s="1"/>
      <c r="AS2496" s="14"/>
      <c r="AT2496" s="1"/>
      <c r="AU2496" s="1"/>
    </row>
    <row r="2497" spans="32:47" x14ac:dyDescent="0.3">
      <c r="AF2497" s="1"/>
      <c r="AG2497" s="1"/>
      <c r="AH2497" s="1"/>
      <c r="AI2497" s="1"/>
      <c r="AJ2497" s="1"/>
      <c r="AK2497" s="1"/>
      <c r="AL2497" s="1"/>
      <c r="AM2497" s="1"/>
      <c r="AN2497" s="1"/>
      <c r="AO2497" s="1"/>
      <c r="AP2497" s="1"/>
      <c r="AQ2497" s="1"/>
      <c r="AR2497" s="1"/>
      <c r="AS2497" s="14"/>
      <c r="AT2497" s="1"/>
      <c r="AU2497" s="1"/>
    </row>
    <row r="2498" spans="32:47" x14ac:dyDescent="0.3">
      <c r="AF2498" s="1"/>
      <c r="AG2498" s="1"/>
      <c r="AH2498" s="1"/>
      <c r="AI2498" s="1"/>
      <c r="AJ2498" s="1"/>
      <c r="AK2498" s="1"/>
      <c r="AL2498" s="1"/>
      <c r="AM2498" s="1"/>
      <c r="AN2498" s="1"/>
      <c r="AO2498" s="1"/>
      <c r="AP2498" s="1"/>
      <c r="AQ2498" s="1"/>
      <c r="AR2498" s="1"/>
      <c r="AS2498" s="14"/>
      <c r="AT2498" s="1"/>
      <c r="AU2498" s="1"/>
    </row>
    <row r="2499" spans="32:47" x14ac:dyDescent="0.3">
      <c r="AF2499" s="1"/>
      <c r="AG2499" s="1"/>
      <c r="AH2499" s="1"/>
      <c r="AI2499" s="1"/>
      <c r="AJ2499" s="1"/>
      <c r="AK2499" s="1"/>
      <c r="AL2499" s="1"/>
      <c r="AM2499" s="1"/>
      <c r="AN2499" s="1"/>
      <c r="AO2499" s="1"/>
      <c r="AP2499" s="1"/>
      <c r="AQ2499" s="1"/>
      <c r="AR2499" s="1"/>
      <c r="AS2499" s="14"/>
      <c r="AT2499" s="1"/>
      <c r="AU2499" s="1"/>
    </row>
    <row r="2500" spans="32:47" x14ac:dyDescent="0.3">
      <c r="AF2500" s="1"/>
      <c r="AG2500" s="1"/>
      <c r="AH2500" s="1"/>
      <c r="AI2500" s="1"/>
      <c r="AJ2500" s="1"/>
      <c r="AK2500" s="1"/>
      <c r="AL2500" s="1"/>
      <c r="AM2500" s="1"/>
      <c r="AN2500" s="1"/>
      <c r="AO2500" s="1"/>
      <c r="AP2500" s="1"/>
      <c r="AQ2500" s="1"/>
      <c r="AR2500" s="1"/>
      <c r="AS2500" s="14"/>
      <c r="AT2500" s="1"/>
      <c r="AU2500" s="1"/>
    </row>
    <row r="2501" spans="32:47" x14ac:dyDescent="0.3">
      <c r="AF2501" s="1"/>
      <c r="AG2501" s="1"/>
      <c r="AH2501" s="1"/>
      <c r="AI2501" s="1"/>
      <c r="AJ2501" s="1"/>
      <c r="AK2501" s="1"/>
      <c r="AL2501" s="1"/>
      <c r="AM2501" s="1"/>
      <c r="AN2501" s="1"/>
      <c r="AO2501" s="1"/>
      <c r="AP2501" s="1"/>
      <c r="AQ2501" s="1"/>
      <c r="AR2501" s="1"/>
      <c r="AS2501" s="14"/>
      <c r="AT2501" s="1"/>
      <c r="AU2501" s="1"/>
    </row>
    <row r="2502" spans="32:47" x14ac:dyDescent="0.3">
      <c r="AF2502" s="1"/>
      <c r="AG2502" s="1"/>
      <c r="AH2502" s="1"/>
      <c r="AI2502" s="1"/>
      <c r="AJ2502" s="1"/>
      <c r="AK2502" s="1"/>
      <c r="AL2502" s="1"/>
      <c r="AM2502" s="1"/>
      <c r="AN2502" s="1"/>
      <c r="AO2502" s="1"/>
      <c r="AP2502" s="1"/>
      <c r="AQ2502" s="1"/>
      <c r="AR2502" s="1"/>
      <c r="AS2502" s="14"/>
      <c r="AT2502" s="1"/>
      <c r="AU2502" s="1"/>
    </row>
    <row r="2503" spans="32:47" x14ac:dyDescent="0.3">
      <c r="AF2503" s="1"/>
      <c r="AG2503" s="1"/>
      <c r="AH2503" s="1"/>
      <c r="AI2503" s="1"/>
      <c r="AJ2503" s="1"/>
      <c r="AK2503" s="1"/>
      <c r="AL2503" s="1"/>
      <c r="AM2503" s="1"/>
      <c r="AN2503" s="1"/>
      <c r="AO2503" s="1"/>
      <c r="AP2503" s="1"/>
      <c r="AQ2503" s="1"/>
      <c r="AR2503" s="1"/>
      <c r="AS2503" s="14"/>
      <c r="AT2503" s="1"/>
      <c r="AU2503" s="1"/>
    </row>
    <row r="2504" spans="32:47" x14ac:dyDescent="0.3">
      <c r="AF2504" s="1"/>
      <c r="AG2504" s="1"/>
      <c r="AH2504" s="1"/>
      <c r="AI2504" s="1"/>
      <c r="AJ2504" s="1"/>
      <c r="AK2504" s="1"/>
      <c r="AL2504" s="1"/>
      <c r="AM2504" s="1"/>
      <c r="AN2504" s="1"/>
      <c r="AO2504" s="1"/>
      <c r="AP2504" s="1"/>
      <c r="AQ2504" s="1"/>
      <c r="AR2504" s="1"/>
      <c r="AS2504" s="14"/>
      <c r="AT2504" s="1"/>
      <c r="AU2504" s="1"/>
    </row>
    <row r="2505" spans="32:47" x14ac:dyDescent="0.3">
      <c r="AF2505" s="1"/>
      <c r="AG2505" s="1"/>
      <c r="AH2505" s="1"/>
      <c r="AI2505" s="1"/>
      <c r="AJ2505" s="1"/>
      <c r="AK2505" s="1"/>
      <c r="AL2505" s="1"/>
      <c r="AM2505" s="1"/>
      <c r="AN2505" s="1"/>
      <c r="AO2505" s="1"/>
      <c r="AP2505" s="1"/>
      <c r="AQ2505" s="1"/>
      <c r="AR2505" s="1"/>
      <c r="AS2505" s="14"/>
      <c r="AT2505" s="1"/>
      <c r="AU2505" s="1"/>
    </row>
    <row r="2506" spans="32:47" x14ac:dyDescent="0.3">
      <c r="AF2506" s="1"/>
      <c r="AG2506" s="1"/>
      <c r="AH2506" s="1"/>
      <c r="AI2506" s="1"/>
      <c r="AJ2506" s="1"/>
      <c r="AK2506" s="1"/>
      <c r="AL2506" s="1"/>
      <c r="AM2506" s="1"/>
      <c r="AN2506" s="1"/>
      <c r="AO2506" s="1"/>
      <c r="AP2506" s="1"/>
      <c r="AQ2506" s="1"/>
      <c r="AR2506" s="1"/>
      <c r="AS2506" s="14"/>
      <c r="AT2506" s="1"/>
      <c r="AU2506" s="1"/>
    </row>
    <row r="2507" spans="32:47" x14ac:dyDescent="0.3">
      <c r="AF2507" s="1"/>
      <c r="AG2507" s="1"/>
      <c r="AH2507" s="1"/>
      <c r="AI2507" s="1"/>
      <c r="AJ2507" s="1"/>
      <c r="AK2507" s="1"/>
      <c r="AL2507" s="1"/>
      <c r="AM2507" s="1"/>
      <c r="AN2507" s="1"/>
      <c r="AO2507" s="1"/>
      <c r="AP2507" s="1"/>
      <c r="AQ2507" s="1"/>
      <c r="AR2507" s="1"/>
      <c r="AS2507" s="14"/>
      <c r="AT2507" s="1"/>
      <c r="AU2507" s="1"/>
    </row>
    <row r="2508" spans="32:47" x14ac:dyDescent="0.3">
      <c r="AF2508" s="1"/>
      <c r="AG2508" s="1"/>
      <c r="AH2508" s="1"/>
      <c r="AI2508" s="1"/>
      <c r="AJ2508" s="1"/>
      <c r="AK2508" s="1"/>
      <c r="AL2508" s="1"/>
      <c r="AM2508" s="1"/>
      <c r="AN2508" s="1"/>
      <c r="AO2508" s="1"/>
      <c r="AP2508" s="1"/>
      <c r="AQ2508" s="1"/>
      <c r="AR2508" s="1"/>
      <c r="AS2508" s="14"/>
      <c r="AT2508" s="1"/>
      <c r="AU2508" s="1"/>
    </row>
    <row r="2509" spans="32:47" x14ac:dyDescent="0.3">
      <c r="AF2509" s="1"/>
      <c r="AG2509" s="1"/>
      <c r="AH2509" s="1"/>
      <c r="AI2509" s="1"/>
      <c r="AJ2509" s="1"/>
      <c r="AK2509" s="1"/>
      <c r="AL2509" s="1"/>
      <c r="AM2509" s="1"/>
      <c r="AN2509" s="1"/>
      <c r="AO2509" s="1"/>
      <c r="AP2509" s="1"/>
      <c r="AQ2509" s="1"/>
      <c r="AR2509" s="1"/>
      <c r="AS2509" s="14"/>
      <c r="AT2509" s="1"/>
      <c r="AU2509" s="1"/>
    </row>
    <row r="2510" spans="32:47" x14ac:dyDescent="0.3">
      <c r="AF2510" s="1"/>
      <c r="AG2510" s="1"/>
      <c r="AH2510" s="1"/>
      <c r="AI2510" s="1"/>
      <c r="AJ2510" s="1"/>
      <c r="AK2510" s="1"/>
      <c r="AL2510" s="1"/>
      <c r="AM2510" s="1"/>
      <c r="AN2510" s="1"/>
      <c r="AO2510" s="1"/>
      <c r="AP2510" s="1"/>
      <c r="AQ2510" s="1"/>
      <c r="AR2510" s="1"/>
      <c r="AS2510" s="14"/>
      <c r="AT2510" s="1"/>
      <c r="AU2510" s="1"/>
    </row>
    <row r="2511" spans="32:47" x14ac:dyDescent="0.3">
      <c r="AF2511" s="1"/>
      <c r="AG2511" s="1"/>
      <c r="AH2511" s="1"/>
      <c r="AI2511" s="1"/>
      <c r="AJ2511" s="1"/>
      <c r="AK2511" s="1"/>
      <c r="AL2511" s="1"/>
      <c r="AM2511" s="1"/>
      <c r="AN2511" s="1"/>
      <c r="AO2511" s="1"/>
      <c r="AP2511" s="1"/>
      <c r="AQ2511" s="1"/>
      <c r="AR2511" s="1"/>
      <c r="AS2511" s="14"/>
      <c r="AT2511" s="1"/>
      <c r="AU2511" s="1"/>
    </row>
    <row r="2512" spans="32:47" x14ac:dyDescent="0.3">
      <c r="AF2512" s="1"/>
      <c r="AG2512" s="1"/>
      <c r="AH2512" s="1"/>
      <c r="AI2512" s="1"/>
      <c r="AJ2512" s="1"/>
      <c r="AK2512" s="1"/>
      <c r="AL2512" s="1"/>
      <c r="AM2512" s="1"/>
      <c r="AN2512" s="1"/>
      <c r="AO2512" s="1"/>
      <c r="AP2512" s="1"/>
      <c r="AQ2512" s="1"/>
      <c r="AR2512" s="1"/>
      <c r="AS2512" s="14"/>
      <c r="AT2512" s="1"/>
      <c r="AU2512" s="1"/>
    </row>
    <row r="2513" spans="32:47" x14ac:dyDescent="0.3">
      <c r="AF2513" s="1"/>
      <c r="AG2513" s="1"/>
      <c r="AH2513" s="1"/>
      <c r="AI2513" s="1"/>
      <c r="AJ2513" s="1"/>
      <c r="AK2513" s="1"/>
      <c r="AL2513" s="1"/>
      <c r="AM2513" s="1"/>
      <c r="AN2513" s="1"/>
      <c r="AO2513" s="1"/>
      <c r="AP2513" s="1"/>
      <c r="AQ2513" s="1"/>
      <c r="AR2513" s="1"/>
      <c r="AS2513" s="14"/>
      <c r="AT2513" s="1"/>
      <c r="AU2513" s="1"/>
    </row>
    <row r="2514" spans="32:47" x14ac:dyDescent="0.3">
      <c r="AF2514" s="1"/>
      <c r="AG2514" s="1"/>
      <c r="AH2514" s="1"/>
      <c r="AI2514" s="1"/>
      <c r="AJ2514" s="1"/>
      <c r="AK2514" s="1"/>
      <c r="AL2514" s="1"/>
      <c r="AM2514" s="1"/>
      <c r="AN2514" s="1"/>
      <c r="AO2514" s="1"/>
      <c r="AP2514" s="1"/>
      <c r="AQ2514" s="1"/>
      <c r="AR2514" s="1"/>
      <c r="AS2514" s="14"/>
      <c r="AT2514" s="1"/>
      <c r="AU2514" s="1"/>
    </row>
    <row r="2515" spans="32:47" x14ac:dyDescent="0.3">
      <c r="AF2515" s="1"/>
      <c r="AG2515" s="1"/>
      <c r="AH2515" s="1"/>
      <c r="AI2515" s="1"/>
      <c r="AJ2515" s="1"/>
      <c r="AK2515" s="1"/>
      <c r="AL2515" s="1"/>
      <c r="AM2515" s="1"/>
      <c r="AN2515" s="1"/>
      <c r="AO2515" s="1"/>
      <c r="AP2515" s="1"/>
      <c r="AQ2515" s="1"/>
      <c r="AR2515" s="1"/>
      <c r="AS2515" s="14"/>
      <c r="AT2515" s="1"/>
      <c r="AU2515" s="1"/>
    </row>
    <row r="2516" spans="32:47" x14ac:dyDescent="0.3">
      <c r="AF2516" s="1"/>
      <c r="AG2516" s="1"/>
      <c r="AH2516" s="1"/>
      <c r="AI2516" s="1"/>
      <c r="AJ2516" s="1"/>
      <c r="AK2516" s="1"/>
      <c r="AL2516" s="1"/>
      <c r="AM2516" s="1"/>
      <c r="AN2516" s="1"/>
      <c r="AO2516" s="1"/>
      <c r="AP2516" s="1"/>
      <c r="AQ2516" s="1"/>
      <c r="AR2516" s="1"/>
      <c r="AS2516" s="14"/>
      <c r="AT2516" s="1"/>
      <c r="AU2516" s="1"/>
    </row>
    <row r="2517" spans="32:47" x14ac:dyDescent="0.3">
      <c r="AF2517" s="1"/>
      <c r="AG2517" s="1"/>
      <c r="AH2517" s="1"/>
      <c r="AI2517" s="1"/>
      <c r="AJ2517" s="1"/>
      <c r="AK2517" s="1"/>
      <c r="AL2517" s="1"/>
      <c r="AM2517" s="1"/>
      <c r="AN2517" s="1"/>
      <c r="AO2517" s="1"/>
      <c r="AP2517" s="1"/>
      <c r="AQ2517" s="1"/>
      <c r="AR2517" s="1"/>
      <c r="AS2517" s="14"/>
      <c r="AT2517" s="1"/>
      <c r="AU2517" s="1"/>
    </row>
    <row r="2518" spans="32:47" x14ac:dyDescent="0.3">
      <c r="AF2518" s="1"/>
      <c r="AG2518" s="1"/>
      <c r="AH2518" s="1"/>
      <c r="AI2518" s="1"/>
      <c r="AJ2518" s="1"/>
      <c r="AK2518" s="1"/>
      <c r="AL2518" s="1"/>
      <c r="AM2518" s="1"/>
      <c r="AN2518" s="1"/>
      <c r="AO2518" s="1"/>
      <c r="AP2518" s="1"/>
      <c r="AQ2518" s="1"/>
      <c r="AR2518" s="1"/>
      <c r="AS2518" s="14"/>
      <c r="AT2518" s="1"/>
      <c r="AU2518" s="1"/>
    </row>
    <row r="2519" spans="32:47" x14ac:dyDescent="0.3">
      <c r="AF2519" s="1"/>
      <c r="AG2519" s="1"/>
      <c r="AH2519" s="1"/>
      <c r="AI2519" s="1"/>
      <c r="AJ2519" s="1"/>
      <c r="AK2519" s="1"/>
      <c r="AL2519" s="1"/>
      <c r="AM2519" s="1"/>
      <c r="AN2519" s="1"/>
      <c r="AO2519" s="1"/>
      <c r="AP2519" s="1"/>
      <c r="AQ2519" s="1"/>
      <c r="AR2519" s="1"/>
      <c r="AS2519" s="14"/>
      <c r="AT2519" s="1"/>
      <c r="AU2519" s="1"/>
    </row>
    <row r="2520" spans="32:47" x14ac:dyDescent="0.3">
      <c r="AF2520" s="1"/>
      <c r="AG2520" s="1"/>
      <c r="AH2520" s="1"/>
      <c r="AI2520" s="1"/>
      <c r="AJ2520" s="1"/>
      <c r="AK2520" s="1"/>
      <c r="AL2520" s="1"/>
      <c r="AM2520" s="1"/>
      <c r="AN2520" s="1"/>
      <c r="AO2520" s="1"/>
      <c r="AP2520" s="1"/>
      <c r="AQ2520" s="1"/>
      <c r="AR2520" s="1"/>
      <c r="AS2520" s="14"/>
      <c r="AT2520" s="1"/>
      <c r="AU2520" s="1"/>
    </row>
    <row r="2521" spans="32:47" x14ac:dyDescent="0.3">
      <c r="AF2521" s="1"/>
      <c r="AG2521" s="1"/>
      <c r="AH2521" s="1"/>
      <c r="AI2521" s="1"/>
      <c r="AJ2521" s="1"/>
      <c r="AK2521" s="1"/>
      <c r="AL2521" s="1"/>
      <c r="AM2521" s="1"/>
      <c r="AN2521" s="1"/>
      <c r="AO2521" s="1"/>
      <c r="AP2521" s="1"/>
      <c r="AQ2521" s="1"/>
      <c r="AR2521" s="1"/>
      <c r="AS2521" s="14"/>
      <c r="AT2521" s="1"/>
      <c r="AU2521" s="1"/>
    </row>
    <row r="2522" spans="32:47" x14ac:dyDescent="0.3">
      <c r="AF2522" s="1"/>
      <c r="AG2522" s="1"/>
      <c r="AH2522" s="1"/>
      <c r="AI2522" s="1"/>
      <c r="AJ2522" s="1"/>
      <c r="AK2522" s="1"/>
      <c r="AL2522" s="1"/>
      <c r="AM2522" s="1"/>
      <c r="AN2522" s="1"/>
      <c r="AO2522" s="1"/>
      <c r="AP2522" s="1"/>
      <c r="AQ2522" s="1"/>
      <c r="AR2522" s="1"/>
      <c r="AS2522" s="14"/>
      <c r="AT2522" s="1"/>
      <c r="AU2522" s="1"/>
    </row>
    <row r="2523" spans="32:47" x14ac:dyDescent="0.3">
      <c r="AF2523" s="1"/>
      <c r="AG2523" s="1"/>
      <c r="AH2523" s="1"/>
      <c r="AI2523" s="1"/>
      <c r="AJ2523" s="1"/>
      <c r="AK2523" s="1"/>
      <c r="AL2523" s="1"/>
      <c r="AM2523" s="1"/>
      <c r="AN2523" s="1"/>
      <c r="AO2523" s="1"/>
      <c r="AP2523" s="1"/>
      <c r="AQ2523" s="1"/>
      <c r="AR2523" s="1"/>
      <c r="AS2523" s="14"/>
      <c r="AT2523" s="1"/>
      <c r="AU2523" s="1"/>
    </row>
    <row r="2524" spans="32:47" x14ac:dyDescent="0.3">
      <c r="AF2524" s="1"/>
      <c r="AG2524" s="1"/>
      <c r="AH2524" s="1"/>
      <c r="AI2524" s="1"/>
      <c r="AJ2524" s="1"/>
      <c r="AK2524" s="1"/>
      <c r="AL2524" s="1"/>
      <c r="AM2524" s="1"/>
      <c r="AN2524" s="1"/>
      <c r="AO2524" s="1"/>
      <c r="AP2524" s="1"/>
      <c r="AQ2524" s="1"/>
      <c r="AR2524" s="1"/>
      <c r="AS2524" s="14"/>
      <c r="AT2524" s="1"/>
      <c r="AU2524" s="1"/>
    </row>
    <row r="2525" spans="32:47" x14ac:dyDescent="0.3">
      <c r="AF2525" s="1"/>
      <c r="AG2525" s="1"/>
      <c r="AH2525" s="1"/>
      <c r="AI2525" s="1"/>
      <c r="AJ2525" s="1"/>
      <c r="AK2525" s="1"/>
      <c r="AL2525" s="1"/>
      <c r="AM2525" s="1"/>
      <c r="AN2525" s="1"/>
      <c r="AO2525" s="1"/>
      <c r="AP2525" s="1"/>
      <c r="AQ2525" s="1"/>
      <c r="AR2525" s="1"/>
      <c r="AS2525" s="14"/>
      <c r="AT2525" s="1"/>
      <c r="AU2525" s="1"/>
    </row>
    <row r="2526" spans="32:47" x14ac:dyDescent="0.3">
      <c r="AF2526" s="1"/>
      <c r="AG2526" s="1"/>
      <c r="AH2526" s="1"/>
      <c r="AI2526" s="1"/>
      <c r="AJ2526" s="1"/>
      <c r="AK2526" s="1"/>
      <c r="AL2526" s="1"/>
      <c r="AM2526" s="1"/>
      <c r="AN2526" s="1"/>
      <c r="AO2526" s="1"/>
      <c r="AP2526" s="1"/>
      <c r="AQ2526" s="1"/>
      <c r="AR2526" s="1"/>
      <c r="AS2526" s="14"/>
      <c r="AT2526" s="1"/>
      <c r="AU2526" s="1"/>
    </row>
    <row r="2527" spans="32:47" x14ac:dyDescent="0.3">
      <c r="AF2527" s="1"/>
      <c r="AG2527" s="1"/>
      <c r="AH2527" s="1"/>
      <c r="AI2527" s="1"/>
      <c r="AJ2527" s="1"/>
      <c r="AK2527" s="1"/>
      <c r="AL2527" s="1"/>
      <c r="AM2527" s="1"/>
      <c r="AN2527" s="1"/>
      <c r="AO2527" s="1"/>
      <c r="AP2527" s="1"/>
      <c r="AQ2527" s="1"/>
      <c r="AR2527" s="1"/>
      <c r="AS2527" s="14"/>
      <c r="AT2527" s="1"/>
      <c r="AU2527" s="1"/>
    </row>
    <row r="2528" spans="32:47" x14ac:dyDescent="0.3">
      <c r="AF2528" s="1"/>
      <c r="AG2528" s="1"/>
      <c r="AH2528" s="1"/>
      <c r="AI2528" s="1"/>
      <c r="AJ2528" s="1"/>
      <c r="AK2528" s="1"/>
      <c r="AL2528" s="1"/>
      <c r="AM2528" s="1"/>
      <c r="AN2528" s="1"/>
      <c r="AO2528" s="1"/>
      <c r="AP2528" s="1"/>
      <c r="AQ2528" s="1"/>
      <c r="AR2528" s="1"/>
      <c r="AS2528" s="14"/>
      <c r="AT2528" s="1"/>
      <c r="AU2528" s="1"/>
    </row>
    <row r="2529" spans="32:47" x14ac:dyDescent="0.3">
      <c r="AF2529" s="1"/>
      <c r="AG2529" s="1"/>
      <c r="AH2529" s="1"/>
      <c r="AI2529" s="1"/>
      <c r="AJ2529" s="1"/>
      <c r="AK2529" s="1"/>
      <c r="AL2529" s="1"/>
      <c r="AM2529" s="1"/>
      <c r="AN2529" s="1"/>
      <c r="AO2529" s="1"/>
      <c r="AP2529" s="1"/>
      <c r="AQ2529" s="1"/>
      <c r="AR2529" s="1"/>
      <c r="AS2529" s="14"/>
      <c r="AT2529" s="1"/>
      <c r="AU2529" s="1"/>
    </row>
    <row r="2530" spans="32:47" x14ac:dyDescent="0.3">
      <c r="AF2530" s="1"/>
      <c r="AG2530" s="1"/>
      <c r="AH2530" s="1"/>
      <c r="AI2530" s="1"/>
      <c r="AJ2530" s="1"/>
      <c r="AK2530" s="1"/>
      <c r="AL2530" s="1"/>
      <c r="AM2530" s="1"/>
      <c r="AN2530" s="1"/>
      <c r="AO2530" s="1"/>
      <c r="AP2530" s="1"/>
      <c r="AQ2530" s="1"/>
      <c r="AR2530" s="1"/>
      <c r="AS2530" s="14"/>
      <c r="AT2530" s="1"/>
      <c r="AU2530" s="1"/>
    </row>
    <row r="2531" spans="32:47" x14ac:dyDescent="0.3">
      <c r="AF2531" s="1"/>
      <c r="AG2531" s="1"/>
      <c r="AH2531" s="1"/>
      <c r="AI2531" s="1"/>
      <c r="AJ2531" s="1"/>
      <c r="AK2531" s="1"/>
      <c r="AL2531" s="1"/>
      <c r="AM2531" s="1"/>
      <c r="AN2531" s="1"/>
      <c r="AO2531" s="1"/>
      <c r="AP2531" s="1"/>
      <c r="AQ2531" s="1"/>
      <c r="AR2531" s="1"/>
      <c r="AS2531" s="14"/>
      <c r="AT2531" s="1"/>
      <c r="AU2531" s="1"/>
    </row>
    <row r="2532" spans="32:47" x14ac:dyDescent="0.3">
      <c r="AF2532" s="1"/>
      <c r="AG2532" s="1"/>
      <c r="AH2532" s="1"/>
      <c r="AI2532" s="1"/>
      <c r="AJ2532" s="1"/>
      <c r="AK2532" s="1"/>
      <c r="AL2532" s="1"/>
      <c r="AM2532" s="1"/>
      <c r="AN2532" s="1"/>
      <c r="AO2532" s="1"/>
      <c r="AP2532" s="1"/>
      <c r="AQ2532" s="1"/>
      <c r="AR2532" s="1"/>
      <c r="AS2532" s="14"/>
      <c r="AT2532" s="1"/>
      <c r="AU2532" s="1"/>
    </row>
    <row r="2533" spans="32:47" x14ac:dyDescent="0.3">
      <c r="AF2533" s="1"/>
      <c r="AG2533" s="1"/>
      <c r="AH2533" s="1"/>
      <c r="AI2533" s="1"/>
      <c r="AJ2533" s="1"/>
      <c r="AK2533" s="1"/>
      <c r="AL2533" s="1"/>
      <c r="AM2533" s="1"/>
      <c r="AN2533" s="1"/>
      <c r="AO2533" s="1"/>
      <c r="AP2533" s="1"/>
      <c r="AQ2533" s="1"/>
      <c r="AR2533" s="1"/>
      <c r="AS2533" s="14"/>
      <c r="AT2533" s="1"/>
      <c r="AU2533" s="1"/>
    </row>
    <row r="2534" spans="32:47" x14ac:dyDescent="0.3">
      <c r="AF2534" s="1"/>
      <c r="AG2534" s="1"/>
      <c r="AH2534" s="1"/>
      <c r="AI2534" s="1"/>
      <c r="AJ2534" s="1"/>
      <c r="AK2534" s="1"/>
      <c r="AL2534" s="1"/>
      <c r="AM2534" s="1"/>
      <c r="AN2534" s="1"/>
      <c r="AO2534" s="1"/>
      <c r="AP2534" s="1"/>
      <c r="AQ2534" s="1"/>
      <c r="AR2534" s="1"/>
      <c r="AS2534" s="14"/>
      <c r="AT2534" s="1"/>
      <c r="AU2534" s="1"/>
    </row>
    <row r="2535" spans="32:47" x14ac:dyDescent="0.3">
      <c r="AF2535" s="1"/>
      <c r="AG2535" s="1"/>
      <c r="AH2535" s="1"/>
      <c r="AI2535" s="1"/>
      <c r="AJ2535" s="1"/>
      <c r="AK2535" s="1"/>
      <c r="AL2535" s="1"/>
      <c r="AM2535" s="1"/>
      <c r="AN2535" s="1"/>
      <c r="AO2535" s="1"/>
      <c r="AP2535" s="1"/>
      <c r="AQ2535" s="1"/>
      <c r="AR2535" s="1"/>
      <c r="AS2535" s="14"/>
      <c r="AT2535" s="1"/>
      <c r="AU2535" s="1"/>
    </row>
    <row r="2536" spans="32:47" x14ac:dyDescent="0.3">
      <c r="AF2536" s="1"/>
      <c r="AG2536" s="1"/>
      <c r="AH2536" s="1"/>
      <c r="AI2536" s="1"/>
      <c r="AJ2536" s="1"/>
      <c r="AK2536" s="1"/>
      <c r="AL2536" s="1"/>
      <c r="AM2536" s="1"/>
      <c r="AN2536" s="1"/>
      <c r="AO2536" s="1"/>
      <c r="AP2536" s="1"/>
      <c r="AQ2536" s="1"/>
      <c r="AR2536" s="1"/>
      <c r="AS2536" s="14"/>
      <c r="AT2536" s="1"/>
      <c r="AU2536" s="1"/>
    </row>
    <row r="2537" spans="32:47" x14ac:dyDescent="0.3">
      <c r="AF2537" s="1"/>
      <c r="AG2537" s="1"/>
      <c r="AH2537" s="1"/>
      <c r="AI2537" s="1"/>
      <c r="AJ2537" s="1"/>
      <c r="AK2537" s="1"/>
      <c r="AL2537" s="1"/>
      <c r="AM2537" s="1"/>
      <c r="AN2537" s="1"/>
      <c r="AO2537" s="1"/>
      <c r="AP2537" s="1"/>
      <c r="AQ2537" s="1"/>
      <c r="AR2537" s="1"/>
      <c r="AS2537" s="14"/>
      <c r="AT2537" s="1"/>
      <c r="AU2537" s="1"/>
    </row>
    <row r="2538" spans="32:47" x14ac:dyDescent="0.3">
      <c r="AF2538" s="1"/>
      <c r="AG2538" s="1"/>
      <c r="AH2538" s="1"/>
      <c r="AI2538" s="1"/>
      <c r="AJ2538" s="1"/>
      <c r="AK2538" s="1"/>
      <c r="AL2538" s="1"/>
      <c r="AM2538" s="1"/>
      <c r="AN2538" s="1"/>
      <c r="AO2538" s="1"/>
      <c r="AP2538" s="1"/>
      <c r="AQ2538" s="1"/>
      <c r="AR2538" s="1"/>
      <c r="AS2538" s="14"/>
      <c r="AT2538" s="1"/>
      <c r="AU2538" s="1"/>
    </row>
    <row r="2539" spans="32:47" x14ac:dyDescent="0.3">
      <c r="AF2539" s="1"/>
      <c r="AG2539" s="1"/>
      <c r="AH2539" s="1"/>
      <c r="AI2539" s="1"/>
      <c r="AJ2539" s="1"/>
      <c r="AK2539" s="1"/>
      <c r="AL2539" s="1"/>
      <c r="AM2539" s="1"/>
      <c r="AN2539" s="1"/>
      <c r="AO2539" s="1"/>
      <c r="AP2539" s="1"/>
      <c r="AQ2539" s="1"/>
      <c r="AR2539" s="1"/>
      <c r="AS2539" s="14"/>
      <c r="AT2539" s="1"/>
      <c r="AU2539" s="1"/>
    </row>
    <row r="2540" spans="32:47" x14ac:dyDescent="0.3">
      <c r="AF2540" s="1"/>
      <c r="AG2540" s="1"/>
      <c r="AH2540" s="1"/>
      <c r="AI2540" s="1"/>
      <c r="AJ2540" s="1"/>
      <c r="AK2540" s="1"/>
      <c r="AL2540" s="1"/>
      <c r="AM2540" s="1"/>
      <c r="AN2540" s="1"/>
      <c r="AO2540" s="1"/>
      <c r="AP2540" s="1"/>
      <c r="AQ2540" s="1"/>
      <c r="AR2540" s="1"/>
      <c r="AS2540" s="14"/>
      <c r="AT2540" s="1"/>
      <c r="AU2540" s="1"/>
    </row>
    <row r="2541" spans="32:47" x14ac:dyDescent="0.3">
      <c r="AF2541" s="1"/>
      <c r="AG2541" s="1"/>
      <c r="AH2541" s="1"/>
      <c r="AI2541" s="1"/>
      <c r="AJ2541" s="1"/>
      <c r="AK2541" s="1"/>
      <c r="AL2541" s="1"/>
      <c r="AM2541" s="1"/>
      <c r="AN2541" s="1"/>
      <c r="AO2541" s="1"/>
      <c r="AP2541" s="1"/>
      <c r="AQ2541" s="1"/>
      <c r="AR2541" s="1"/>
      <c r="AS2541" s="14"/>
      <c r="AT2541" s="1"/>
      <c r="AU2541" s="1"/>
    </row>
    <row r="2542" spans="32:47" x14ac:dyDescent="0.3">
      <c r="AF2542" s="1"/>
      <c r="AG2542" s="1"/>
      <c r="AH2542" s="1"/>
      <c r="AI2542" s="1"/>
      <c r="AJ2542" s="1"/>
      <c r="AK2542" s="1"/>
      <c r="AL2542" s="1"/>
      <c r="AM2542" s="1"/>
      <c r="AN2542" s="1"/>
      <c r="AO2542" s="1"/>
      <c r="AP2542" s="1"/>
      <c r="AQ2542" s="1"/>
      <c r="AR2542" s="1"/>
      <c r="AS2542" s="14"/>
      <c r="AT2542" s="1"/>
      <c r="AU2542" s="1"/>
    </row>
    <row r="2543" spans="32:47" x14ac:dyDescent="0.3">
      <c r="AF2543" s="1"/>
      <c r="AG2543" s="1"/>
      <c r="AH2543" s="1"/>
      <c r="AI2543" s="1"/>
      <c r="AJ2543" s="1"/>
      <c r="AK2543" s="1"/>
      <c r="AL2543" s="1"/>
      <c r="AM2543" s="1"/>
      <c r="AN2543" s="1"/>
      <c r="AO2543" s="1"/>
      <c r="AP2543" s="1"/>
      <c r="AQ2543" s="1"/>
      <c r="AR2543" s="1"/>
      <c r="AS2543" s="14"/>
      <c r="AT2543" s="1"/>
      <c r="AU2543" s="1"/>
    </row>
    <row r="2544" spans="32:47" x14ac:dyDescent="0.3">
      <c r="AF2544" s="1"/>
      <c r="AG2544" s="1"/>
      <c r="AH2544" s="1"/>
      <c r="AI2544" s="1"/>
      <c r="AJ2544" s="1"/>
      <c r="AK2544" s="1"/>
      <c r="AL2544" s="1"/>
      <c r="AM2544" s="1"/>
      <c r="AN2544" s="1"/>
      <c r="AO2544" s="1"/>
      <c r="AP2544" s="1"/>
      <c r="AQ2544" s="1"/>
      <c r="AR2544" s="1"/>
      <c r="AS2544" s="14"/>
      <c r="AT2544" s="1"/>
      <c r="AU2544" s="1"/>
    </row>
    <row r="2545" spans="32:47" x14ac:dyDescent="0.3">
      <c r="AF2545" s="1"/>
      <c r="AG2545" s="1"/>
      <c r="AH2545" s="1"/>
      <c r="AI2545" s="1"/>
      <c r="AJ2545" s="1"/>
      <c r="AK2545" s="1"/>
      <c r="AL2545" s="1"/>
      <c r="AM2545" s="1"/>
      <c r="AN2545" s="1"/>
      <c r="AO2545" s="1"/>
      <c r="AP2545" s="1"/>
      <c r="AQ2545" s="1"/>
      <c r="AR2545" s="1"/>
      <c r="AS2545" s="14"/>
      <c r="AT2545" s="1"/>
      <c r="AU2545" s="1"/>
    </row>
    <row r="2546" spans="32:47" x14ac:dyDescent="0.3">
      <c r="AF2546" s="1"/>
      <c r="AG2546" s="1"/>
      <c r="AH2546" s="1"/>
      <c r="AI2546" s="1"/>
      <c r="AJ2546" s="1"/>
      <c r="AK2546" s="1"/>
      <c r="AL2546" s="1"/>
      <c r="AM2546" s="1"/>
      <c r="AN2546" s="1"/>
      <c r="AO2546" s="1"/>
      <c r="AP2546" s="1"/>
      <c r="AQ2546" s="1"/>
      <c r="AR2546" s="1"/>
      <c r="AS2546" s="14"/>
      <c r="AT2546" s="1"/>
      <c r="AU2546" s="1"/>
    </row>
    <row r="2547" spans="32:47" x14ac:dyDescent="0.3">
      <c r="AF2547" s="1"/>
      <c r="AG2547" s="1"/>
      <c r="AH2547" s="1"/>
      <c r="AI2547" s="1"/>
      <c r="AJ2547" s="1"/>
      <c r="AK2547" s="1"/>
      <c r="AL2547" s="1"/>
      <c r="AM2547" s="1"/>
      <c r="AN2547" s="1"/>
      <c r="AO2547" s="1"/>
      <c r="AP2547" s="1"/>
      <c r="AQ2547" s="1"/>
      <c r="AR2547" s="1"/>
      <c r="AS2547" s="14"/>
      <c r="AT2547" s="1"/>
      <c r="AU2547" s="1"/>
    </row>
    <row r="2548" spans="32:47" x14ac:dyDescent="0.3">
      <c r="AF2548" s="1"/>
      <c r="AG2548" s="1"/>
      <c r="AH2548" s="1"/>
      <c r="AI2548" s="1"/>
      <c r="AJ2548" s="1"/>
      <c r="AK2548" s="1"/>
      <c r="AL2548" s="1"/>
      <c r="AM2548" s="1"/>
      <c r="AN2548" s="1"/>
      <c r="AO2548" s="1"/>
      <c r="AP2548" s="1"/>
      <c r="AQ2548" s="1"/>
      <c r="AR2548" s="1"/>
      <c r="AS2548" s="14"/>
      <c r="AT2548" s="1"/>
      <c r="AU2548" s="1"/>
    </row>
    <row r="2549" spans="32:47" x14ac:dyDescent="0.3">
      <c r="AF2549" s="1"/>
      <c r="AG2549" s="1"/>
      <c r="AH2549" s="1"/>
      <c r="AI2549" s="1"/>
      <c r="AJ2549" s="1"/>
      <c r="AK2549" s="1"/>
      <c r="AL2549" s="1"/>
      <c r="AM2549" s="1"/>
      <c r="AN2549" s="1"/>
      <c r="AO2549" s="1"/>
      <c r="AP2549" s="1"/>
      <c r="AQ2549" s="1"/>
      <c r="AR2549" s="1"/>
      <c r="AS2549" s="14"/>
      <c r="AT2549" s="1"/>
      <c r="AU2549" s="1"/>
    </row>
    <row r="2550" spans="32:47" x14ac:dyDescent="0.3">
      <c r="AF2550" s="1"/>
      <c r="AG2550" s="1"/>
      <c r="AH2550" s="1"/>
      <c r="AI2550" s="1"/>
      <c r="AJ2550" s="1"/>
      <c r="AK2550" s="1"/>
      <c r="AL2550" s="1"/>
      <c r="AM2550" s="1"/>
      <c r="AN2550" s="1"/>
      <c r="AO2550" s="1"/>
      <c r="AP2550" s="1"/>
      <c r="AQ2550" s="1"/>
      <c r="AR2550" s="1"/>
      <c r="AS2550" s="14"/>
      <c r="AT2550" s="1"/>
      <c r="AU2550" s="1"/>
    </row>
    <row r="2551" spans="32:47" x14ac:dyDescent="0.3">
      <c r="AF2551" s="1"/>
      <c r="AG2551" s="1"/>
      <c r="AH2551" s="1"/>
      <c r="AI2551" s="1"/>
      <c r="AJ2551" s="1"/>
      <c r="AK2551" s="1"/>
      <c r="AL2551" s="1"/>
      <c r="AM2551" s="1"/>
      <c r="AN2551" s="1"/>
      <c r="AO2551" s="1"/>
      <c r="AP2551" s="1"/>
      <c r="AQ2551" s="1"/>
      <c r="AR2551" s="1"/>
      <c r="AS2551" s="14"/>
      <c r="AT2551" s="1"/>
      <c r="AU2551" s="1"/>
    </row>
    <row r="2552" spans="32:47" x14ac:dyDescent="0.3">
      <c r="AF2552" s="1"/>
      <c r="AG2552" s="1"/>
      <c r="AH2552" s="1"/>
      <c r="AI2552" s="1"/>
      <c r="AJ2552" s="1"/>
      <c r="AK2552" s="1"/>
      <c r="AL2552" s="1"/>
      <c r="AM2552" s="1"/>
      <c r="AN2552" s="1"/>
      <c r="AO2552" s="1"/>
      <c r="AP2552" s="1"/>
      <c r="AQ2552" s="1"/>
      <c r="AR2552" s="1"/>
      <c r="AS2552" s="14"/>
      <c r="AT2552" s="1"/>
      <c r="AU2552" s="1"/>
    </row>
    <row r="2553" spans="32:47" x14ac:dyDescent="0.3">
      <c r="AF2553" s="1"/>
      <c r="AG2553" s="1"/>
      <c r="AH2553" s="1"/>
      <c r="AI2553" s="1"/>
      <c r="AJ2553" s="1"/>
      <c r="AK2553" s="1"/>
      <c r="AL2553" s="1"/>
      <c r="AM2553" s="1"/>
      <c r="AN2553" s="1"/>
      <c r="AO2553" s="1"/>
      <c r="AP2553" s="1"/>
      <c r="AQ2553" s="1"/>
      <c r="AR2553" s="1"/>
      <c r="AS2553" s="14"/>
      <c r="AT2553" s="1"/>
      <c r="AU2553" s="1"/>
    </row>
    <row r="2554" spans="32:47" x14ac:dyDescent="0.3">
      <c r="AF2554" s="1"/>
      <c r="AG2554" s="1"/>
      <c r="AH2554" s="1"/>
      <c r="AI2554" s="1"/>
      <c r="AJ2554" s="1"/>
      <c r="AK2554" s="1"/>
      <c r="AL2554" s="1"/>
      <c r="AM2554" s="1"/>
      <c r="AN2554" s="1"/>
      <c r="AO2554" s="1"/>
      <c r="AP2554" s="1"/>
      <c r="AQ2554" s="1"/>
      <c r="AR2554" s="1"/>
      <c r="AS2554" s="14"/>
      <c r="AT2554" s="1"/>
      <c r="AU2554" s="1"/>
    </row>
    <row r="2555" spans="32:47" x14ac:dyDescent="0.3">
      <c r="AF2555" s="1"/>
      <c r="AG2555" s="1"/>
      <c r="AH2555" s="1"/>
      <c r="AI2555" s="1"/>
      <c r="AJ2555" s="1"/>
      <c r="AK2555" s="1"/>
      <c r="AL2555" s="1"/>
      <c r="AM2555" s="1"/>
      <c r="AN2555" s="1"/>
      <c r="AO2555" s="1"/>
      <c r="AP2555" s="1"/>
      <c r="AQ2555" s="1"/>
      <c r="AR2555" s="1"/>
      <c r="AS2555" s="14"/>
      <c r="AT2555" s="1"/>
      <c r="AU2555" s="1"/>
    </row>
    <row r="2556" spans="32:47" x14ac:dyDescent="0.3">
      <c r="AF2556" s="1"/>
      <c r="AG2556" s="1"/>
      <c r="AH2556" s="1"/>
      <c r="AI2556" s="1"/>
      <c r="AJ2556" s="1"/>
      <c r="AK2556" s="1"/>
      <c r="AL2556" s="1"/>
      <c r="AM2556" s="1"/>
      <c r="AN2556" s="1"/>
      <c r="AO2556" s="1"/>
      <c r="AP2556" s="1"/>
      <c r="AQ2556" s="1"/>
      <c r="AR2556" s="1"/>
      <c r="AS2556" s="14"/>
      <c r="AT2556" s="1"/>
      <c r="AU2556" s="1"/>
    </row>
    <row r="2557" spans="32:47" x14ac:dyDescent="0.3">
      <c r="AF2557" s="1"/>
      <c r="AG2557" s="1"/>
      <c r="AH2557" s="1"/>
      <c r="AI2557" s="1"/>
      <c r="AJ2557" s="1"/>
      <c r="AK2557" s="1"/>
      <c r="AL2557" s="1"/>
      <c r="AM2557" s="1"/>
      <c r="AN2557" s="1"/>
      <c r="AO2557" s="1"/>
      <c r="AP2557" s="1"/>
      <c r="AQ2557" s="1"/>
      <c r="AR2557" s="1"/>
      <c r="AS2557" s="14"/>
      <c r="AT2557" s="1"/>
      <c r="AU2557" s="1"/>
    </row>
    <row r="2558" spans="32:47" x14ac:dyDescent="0.3">
      <c r="AF2558" s="1"/>
      <c r="AG2558" s="1"/>
      <c r="AH2558" s="1"/>
      <c r="AI2558" s="1"/>
      <c r="AJ2558" s="1"/>
      <c r="AK2558" s="1"/>
      <c r="AL2558" s="1"/>
      <c r="AM2558" s="1"/>
      <c r="AN2558" s="1"/>
      <c r="AO2558" s="1"/>
      <c r="AP2558" s="1"/>
      <c r="AQ2558" s="1"/>
      <c r="AR2558" s="1"/>
      <c r="AS2558" s="14"/>
      <c r="AT2558" s="1"/>
      <c r="AU2558" s="1"/>
    </row>
    <row r="2559" spans="32:47" x14ac:dyDescent="0.3">
      <c r="AF2559" s="1"/>
      <c r="AG2559" s="1"/>
      <c r="AH2559" s="1"/>
      <c r="AI2559" s="1"/>
      <c r="AJ2559" s="1"/>
      <c r="AK2559" s="1"/>
      <c r="AL2559" s="1"/>
      <c r="AM2559" s="1"/>
      <c r="AN2559" s="1"/>
      <c r="AO2559" s="1"/>
      <c r="AP2559" s="1"/>
      <c r="AQ2559" s="1"/>
      <c r="AR2559" s="1"/>
      <c r="AS2559" s="14"/>
      <c r="AT2559" s="1"/>
      <c r="AU2559" s="1"/>
    </row>
    <row r="2560" spans="32:47" x14ac:dyDescent="0.3">
      <c r="AF2560" s="1"/>
      <c r="AG2560" s="1"/>
      <c r="AH2560" s="1"/>
      <c r="AI2560" s="1"/>
      <c r="AJ2560" s="1"/>
      <c r="AK2560" s="1"/>
      <c r="AL2560" s="1"/>
      <c r="AM2560" s="1"/>
      <c r="AN2560" s="1"/>
      <c r="AO2560" s="1"/>
      <c r="AP2560" s="1"/>
      <c r="AQ2560" s="1"/>
      <c r="AR2560" s="1"/>
      <c r="AS2560" s="14"/>
      <c r="AT2560" s="1"/>
      <c r="AU2560" s="1"/>
    </row>
    <row r="2561" spans="32:47" x14ac:dyDescent="0.3">
      <c r="AF2561" s="1"/>
      <c r="AG2561" s="1"/>
      <c r="AH2561" s="1"/>
      <c r="AI2561" s="1"/>
      <c r="AJ2561" s="1"/>
      <c r="AK2561" s="1"/>
      <c r="AL2561" s="1"/>
      <c r="AM2561" s="1"/>
      <c r="AN2561" s="1"/>
      <c r="AO2561" s="1"/>
      <c r="AP2561" s="1"/>
      <c r="AQ2561" s="1"/>
      <c r="AR2561" s="1"/>
      <c r="AS2561" s="14"/>
      <c r="AT2561" s="1"/>
      <c r="AU2561" s="1"/>
    </row>
    <row r="2562" spans="32:47" x14ac:dyDescent="0.3">
      <c r="AF2562" s="1"/>
      <c r="AG2562" s="1"/>
      <c r="AH2562" s="1"/>
      <c r="AI2562" s="1"/>
      <c r="AJ2562" s="1"/>
      <c r="AK2562" s="1"/>
      <c r="AL2562" s="1"/>
      <c r="AM2562" s="1"/>
      <c r="AN2562" s="1"/>
      <c r="AO2562" s="1"/>
      <c r="AP2562" s="1"/>
      <c r="AQ2562" s="1"/>
      <c r="AR2562" s="1"/>
      <c r="AS2562" s="14"/>
      <c r="AT2562" s="1"/>
      <c r="AU2562" s="1"/>
    </row>
    <row r="2563" spans="32:47" x14ac:dyDescent="0.3">
      <c r="AF2563" s="1"/>
      <c r="AG2563" s="1"/>
      <c r="AH2563" s="1"/>
      <c r="AI2563" s="1"/>
      <c r="AJ2563" s="1"/>
      <c r="AK2563" s="1"/>
      <c r="AL2563" s="1"/>
      <c r="AM2563" s="1"/>
      <c r="AN2563" s="1"/>
      <c r="AO2563" s="1"/>
      <c r="AP2563" s="1"/>
      <c r="AQ2563" s="1"/>
      <c r="AR2563" s="1"/>
      <c r="AS2563" s="14"/>
      <c r="AT2563" s="1"/>
      <c r="AU2563" s="1"/>
    </row>
    <row r="2564" spans="32:47" x14ac:dyDescent="0.3">
      <c r="AF2564" s="1"/>
      <c r="AG2564" s="1"/>
      <c r="AH2564" s="1"/>
      <c r="AI2564" s="1"/>
      <c r="AJ2564" s="1"/>
      <c r="AK2564" s="1"/>
      <c r="AL2564" s="1"/>
      <c r="AM2564" s="1"/>
      <c r="AN2564" s="1"/>
      <c r="AO2564" s="1"/>
      <c r="AP2564" s="1"/>
      <c r="AQ2564" s="1"/>
      <c r="AR2564" s="1"/>
      <c r="AS2564" s="14"/>
      <c r="AT2564" s="1"/>
      <c r="AU2564" s="1"/>
    </row>
    <row r="2565" spans="32:47" x14ac:dyDescent="0.3">
      <c r="AF2565" s="1"/>
      <c r="AG2565" s="1"/>
      <c r="AH2565" s="1"/>
      <c r="AI2565" s="1"/>
      <c r="AJ2565" s="1"/>
      <c r="AK2565" s="1"/>
      <c r="AL2565" s="1"/>
      <c r="AM2565" s="1"/>
      <c r="AN2565" s="1"/>
      <c r="AO2565" s="1"/>
      <c r="AP2565" s="1"/>
      <c r="AQ2565" s="1"/>
      <c r="AR2565" s="1"/>
      <c r="AS2565" s="14"/>
      <c r="AT2565" s="1"/>
      <c r="AU2565" s="1"/>
    </row>
    <row r="2566" spans="32:47" x14ac:dyDescent="0.3">
      <c r="AF2566" s="1"/>
      <c r="AG2566" s="1"/>
      <c r="AH2566" s="1"/>
      <c r="AI2566" s="1"/>
      <c r="AJ2566" s="1"/>
      <c r="AK2566" s="1"/>
      <c r="AL2566" s="1"/>
      <c r="AM2566" s="1"/>
      <c r="AN2566" s="1"/>
      <c r="AO2566" s="1"/>
      <c r="AP2566" s="1"/>
      <c r="AQ2566" s="1"/>
      <c r="AR2566" s="1"/>
      <c r="AS2566" s="14"/>
      <c r="AT2566" s="1"/>
      <c r="AU2566" s="1"/>
    </row>
    <row r="2567" spans="32:47" x14ac:dyDescent="0.3">
      <c r="AF2567" s="1"/>
      <c r="AG2567" s="1"/>
      <c r="AH2567" s="1"/>
      <c r="AI2567" s="1"/>
      <c r="AJ2567" s="1"/>
      <c r="AK2567" s="1"/>
      <c r="AL2567" s="1"/>
      <c r="AM2567" s="1"/>
      <c r="AN2567" s="1"/>
      <c r="AO2567" s="1"/>
      <c r="AP2567" s="1"/>
      <c r="AQ2567" s="1"/>
      <c r="AR2567" s="1"/>
      <c r="AS2567" s="14"/>
      <c r="AT2567" s="1"/>
      <c r="AU2567" s="1"/>
    </row>
    <row r="2568" spans="32:47" x14ac:dyDescent="0.3">
      <c r="AF2568" s="1"/>
      <c r="AG2568" s="1"/>
      <c r="AH2568" s="1"/>
      <c r="AI2568" s="1"/>
      <c r="AJ2568" s="1"/>
      <c r="AK2568" s="1"/>
      <c r="AL2568" s="1"/>
      <c r="AM2568" s="1"/>
      <c r="AN2568" s="1"/>
      <c r="AO2568" s="1"/>
      <c r="AP2568" s="1"/>
      <c r="AQ2568" s="1"/>
      <c r="AR2568" s="1"/>
      <c r="AS2568" s="14"/>
      <c r="AT2568" s="1"/>
      <c r="AU2568" s="1"/>
    </row>
    <row r="2569" spans="32:47" x14ac:dyDescent="0.3">
      <c r="AF2569" s="1"/>
      <c r="AG2569" s="1"/>
      <c r="AH2569" s="1"/>
      <c r="AI2569" s="1"/>
      <c r="AJ2569" s="1"/>
      <c r="AK2569" s="1"/>
      <c r="AL2569" s="1"/>
      <c r="AM2569" s="1"/>
      <c r="AN2569" s="1"/>
      <c r="AO2569" s="1"/>
      <c r="AP2569" s="1"/>
      <c r="AQ2569" s="1"/>
      <c r="AR2569" s="1"/>
      <c r="AS2569" s="14"/>
      <c r="AT2569" s="1"/>
      <c r="AU2569" s="1"/>
    </row>
    <row r="2570" spans="32:47" x14ac:dyDescent="0.3">
      <c r="AF2570" s="1"/>
      <c r="AG2570" s="1"/>
      <c r="AH2570" s="1"/>
      <c r="AI2570" s="1"/>
      <c r="AJ2570" s="1"/>
      <c r="AK2570" s="1"/>
      <c r="AL2570" s="1"/>
      <c r="AM2570" s="1"/>
      <c r="AN2570" s="1"/>
      <c r="AO2570" s="1"/>
      <c r="AP2570" s="1"/>
      <c r="AQ2570" s="1"/>
      <c r="AR2570" s="1"/>
      <c r="AS2570" s="14"/>
      <c r="AT2570" s="1"/>
      <c r="AU2570" s="1"/>
    </row>
    <row r="2571" spans="32:47" x14ac:dyDescent="0.3">
      <c r="AF2571" s="1"/>
      <c r="AG2571" s="1"/>
      <c r="AH2571" s="1"/>
      <c r="AI2571" s="1"/>
      <c r="AJ2571" s="1"/>
      <c r="AK2571" s="1"/>
      <c r="AL2571" s="1"/>
      <c r="AM2571" s="1"/>
      <c r="AN2571" s="1"/>
      <c r="AO2571" s="1"/>
      <c r="AP2571" s="1"/>
      <c r="AQ2571" s="1"/>
      <c r="AR2571" s="1"/>
      <c r="AS2571" s="14"/>
      <c r="AT2571" s="1"/>
      <c r="AU2571" s="1"/>
    </row>
    <row r="2572" spans="32:47" x14ac:dyDescent="0.3">
      <c r="AF2572" s="1"/>
      <c r="AG2572" s="1"/>
      <c r="AH2572" s="1"/>
      <c r="AI2572" s="1"/>
      <c r="AJ2572" s="1"/>
      <c r="AK2572" s="1"/>
      <c r="AL2572" s="1"/>
      <c r="AM2572" s="1"/>
      <c r="AN2572" s="1"/>
      <c r="AO2572" s="1"/>
      <c r="AP2572" s="1"/>
      <c r="AQ2572" s="1"/>
      <c r="AR2572" s="1"/>
      <c r="AS2572" s="14"/>
      <c r="AT2572" s="1"/>
      <c r="AU2572" s="1"/>
    </row>
    <row r="2573" spans="32:47" x14ac:dyDescent="0.3">
      <c r="AF2573" s="1"/>
      <c r="AG2573" s="1"/>
      <c r="AH2573" s="1"/>
      <c r="AI2573" s="1"/>
      <c r="AJ2573" s="1"/>
      <c r="AK2573" s="1"/>
      <c r="AL2573" s="1"/>
      <c r="AM2573" s="1"/>
      <c r="AN2573" s="1"/>
      <c r="AO2573" s="1"/>
      <c r="AP2573" s="1"/>
      <c r="AQ2573" s="1"/>
      <c r="AR2573" s="1"/>
      <c r="AS2573" s="14"/>
      <c r="AT2573" s="1"/>
      <c r="AU2573" s="1"/>
    </row>
    <row r="2574" spans="32:47" x14ac:dyDescent="0.3">
      <c r="AF2574" s="1"/>
      <c r="AG2574" s="1"/>
      <c r="AH2574" s="1"/>
      <c r="AI2574" s="1"/>
      <c r="AJ2574" s="1"/>
      <c r="AK2574" s="1"/>
      <c r="AL2574" s="1"/>
      <c r="AM2574" s="1"/>
      <c r="AN2574" s="1"/>
      <c r="AO2574" s="1"/>
      <c r="AP2574" s="1"/>
      <c r="AQ2574" s="1"/>
      <c r="AR2574" s="1"/>
      <c r="AS2574" s="14"/>
      <c r="AT2574" s="1"/>
      <c r="AU2574" s="1"/>
    </row>
    <row r="2575" spans="32:47" x14ac:dyDescent="0.3">
      <c r="AF2575" s="1"/>
      <c r="AG2575" s="1"/>
      <c r="AH2575" s="1"/>
      <c r="AI2575" s="1"/>
      <c r="AJ2575" s="1"/>
      <c r="AK2575" s="1"/>
      <c r="AL2575" s="1"/>
      <c r="AM2575" s="1"/>
      <c r="AN2575" s="1"/>
      <c r="AO2575" s="1"/>
      <c r="AP2575" s="1"/>
      <c r="AQ2575" s="1"/>
      <c r="AR2575" s="1"/>
      <c r="AS2575" s="14"/>
      <c r="AT2575" s="1"/>
      <c r="AU2575" s="1"/>
    </row>
    <row r="2576" spans="32:47" x14ac:dyDescent="0.3">
      <c r="AF2576" s="1"/>
      <c r="AG2576" s="1"/>
      <c r="AH2576" s="1"/>
      <c r="AI2576" s="1"/>
      <c r="AJ2576" s="1"/>
      <c r="AK2576" s="1"/>
      <c r="AL2576" s="1"/>
      <c r="AM2576" s="1"/>
      <c r="AN2576" s="1"/>
      <c r="AO2576" s="1"/>
      <c r="AP2576" s="1"/>
      <c r="AQ2576" s="1"/>
      <c r="AR2576" s="1"/>
      <c r="AS2576" s="14"/>
      <c r="AT2576" s="1"/>
      <c r="AU2576" s="1"/>
    </row>
    <row r="2577" spans="32:47" x14ac:dyDescent="0.3">
      <c r="AF2577" s="1"/>
      <c r="AG2577" s="1"/>
      <c r="AH2577" s="1"/>
      <c r="AI2577" s="1"/>
      <c r="AJ2577" s="1"/>
      <c r="AK2577" s="1"/>
      <c r="AL2577" s="1"/>
      <c r="AM2577" s="1"/>
      <c r="AN2577" s="1"/>
      <c r="AO2577" s="1"/>
      <c r="AP2577" s="1"/>
      <c r="AQ2577" s="1"/>
      <c r="AR2577" s="1"/>
      <c r="AS2577" s="14"/>
      <c r="AT2577" s="1"/>
      <c r="AU2577" s="1"/>
    </row>
    <row r="2578" spans="32:47" x14ac:dyDescent="0.3">
      <c r="AF2578" s="1"/>
      <c r="AG2578" s="1"/>
      <c r="AH2578" s="1"/>
      <c r="AI2578" s="1"/>
      <c r="AJ2578" s="1"/>
      <c r="AK2578" s="1"/>
      <c r="AL2578" s="1"/>
      <c r="AM2578" s="1"/>
      <c r="AN2578" s="1"/>
      <c r="AO2578" s="1"/>
      <c r="AP2578" s="1"/>
      <c r="AQ2578" s="1"/>
      <c r="AR2578" s="1"/>
      <c r="AS2578" s="14"/>
      <c r="AT2578" s="1"/>
      <c r="AU2578" s="1"/>
    </row>
    <row r="2579" spans="32:47" x14ac:dyDescent="0.3">
      <c r="AF2579" s="1"/>
      <c r="AG2579" s="1"/>
      <c r="AH2579" s="1"/>
      <c r="AI2579" s="1"/>
      <c r="AJ2579" s="1"/>
      <c r="AK2579" s="1"/>
      <c r="AL2579" s="1"/>
      <c r="AM2579" s="1"/>
      <c r="AN2579" s="1"/>
      <c r="AO2579" s="1"/>
      <c r="AP2579" s="1"/>
      <c r="AQ2579" s="1"/>
      <c r="AR2579" s="1"/>
      <c r="AS2579" s="14"/>
      <c r="AT2579" s="1"/>
      <c r="AU2579" s="1"/>
    </row>
    <row r="2580" spans="32:47" x14ac:dyDescent="0.3">
      <c r="AF2580" s="1"/>
      <c r="AG2580" s="1"/>
      <c r="AH2580" s="1"/>
      <c r="AI2580" s="1"/>
      <c r="AJ2580" s="1"/>
      <c r="AK2580" s="1"/>
      <c r="AL2580" s="1"/>
      <c r="AM2580" s="1"/>
      <c r="AN2580" s="1"/>
      <c r="AO2580" s="1"/>
      <c r="AP2580" s="1"/>
      <c r="AQ2580" s="1"/>
      <c r="AR2580" s="1"/>
      <c r="AS2580" s="14"/>
      <c r="AT2580" s="1"/>
      <c r="AU2580" s="1"/>
    </row>
    <row r="2581" spans="32:47" x14ac:dyDescent="0.3">
      <c r="AF2581" s="1"/>
      <c r="AG2581" s="1"/>
      <c r="AH2581" s="1"/>
      <c r="AI2581" s="1"/>
      <c r="AJ2581" s="1"/>
      <c r="AK2581" s="1"/>
      <c r="AL2581" s="1"/>
      <c r="AM2581" s="1"/>
      <c r="AN2581" s="1"/>
      <c r="AO2581" s="1"/>
      <c r="AP2581" s="1"/>
      <c r="AQ2581" s="1"/>
      <c r="AR2581" s="1"/>
      <c r="AS2581" s="14"/>
      <c r="AT2581" s="1"/>
      <c r="AU2581" s="1"/>
    </row>
    <row r="2582" spans="32:47" x14ac:dyDescent="0.3">
      <c r="AF2582" s="1"/>
      <c r="AG2582" s="1"/>
      <c r="AH2582" s="1"/>
      <c r="AI2582" s="1"/>
      <c r="AJ2582" s="1"/>
      <c r="AK2582" s="1"/>
      <c r="AL2582" s="1"/>
      <c r="AM2582" s="1"/>
      <c r="AN2582" s="1"/>
      <c r="AO2582" s="1"/>
      <c r="AP2582" s="1"/>
      <c r="AQ2582" s="1"/>
      <c r="AR2582" s="1"/>
      <c r="AS2582" s="14"/>
      <c r="AT2582" s="1"/>
      <c r="AU2582" s="1"/>
    </row>
    <row r="2583" spans="32:47" x14ac:dyDescent="0.3">
      <c r="AF2583" s="1"/>
      <c r="AG2583" s="1"/>
      <c r="AH2583" s="1"/>
      <c r="AI2583" s="1"/>
      <c r="AJ2583" s="1"/>
      <c r="AK2583" s="1"/>
      <c r="AL2583" s="1"/>
      <c r="AM2583" s="1"/>
      <c r="AN2583" s="1"/>
      <c r="AO2583" s="1"/>
      <c r="AP2583" s="1"/>
      <c r="AQ2583" s="1"/>
      <c r="AR2583" s="1"/>
      <c r="AS2583" s="14"/>
      <c r="AT2583" s="1"/>
      <c r="AU2583" s="1"/>
    </row>
    <row r="2584" spans="32:47" x14ac:dyDescent="0.3">
      <c r="AF2584" s="1"/>
      <c r="AG2584" s="1"/>
      <c r="AH2584" s="1"/>
      <c r="AI2584" s="1"/>
      <c r="AJ2584" s="1"/>
      <c r="AK2584" s="1"/>
      <c r="AL2584" s="1"/>
      <c r="AM2584" s="1"/>
      <c r="AN2584" s="1"/>
      <c r="AO2584" s="1"/>
      <c r="AP2584" s="1"/>
      <c r="AQ2584" s="1"/>
      <c r="AR2584" s="1"/>
      <c r="AS2584" s="14"/>
      <c r="AT2584" s="1"/>
      <c r="AU2584" s="1"/>
    </row>
    <row r="2585" spans="32:47" x14ac:dyDescent="0.3">
      <c r="AF2585" s="1"/>
      <c r="AG2585" s="1"/>
      <c r="AH2585" s="1"/>
      <c r="AI2585" s="1"/>
      <c r="AJ2585" s="1"/>
      <c r="AK2585" s="1"/>
      <c r="AL2585" s="1"/>
      <c r="AM2585" s="1"/>
      <c r="AN2585" s="1"/>
      <c r="AO2585" s="1"/>
      <c r="AP2585" s="1"/>
      <c r="AQ2585" s="1"/>
      <c r="AR2585" s="1"/>
      <c r="AS2585" s="14"/>
      <c r="AT2585" s="1"/>
      <c r="AU2585" s="1"/>
    </row>
    <row r="2586" spans="32:47" x14ac:dyDescent="0.3">
      <c r="AF2586" s="1"/>
      <c r="AG2586" s="1"/>
      <c r="AH2586" s="1"/>
      <c r="AI2586" s="1"/>
      <c r="AJ2586" s="1"/>
      <c r="AK2586" s="1"/>
      <c r="AL2586" s="1"/>
      <c r="AM2586" s="1"/>
      <c r="AN2586" s="1"/>
      <c r="AO2586" s="1"/>
      <c r="AP2586" s="1"/>
      <c r="AQ2586" s="1"/>
      <c r="AR2586" s="1"/>
      <c r="AS2586" s="14"/>
      <c r="AT2586" s="1"/>
      <c r="AU2586" s="1"/>
    </row>
    <row r="2587" spans="32:47" x14ac:dyDescent="0.3">
      <c r="AF2587" s="1"/>
      <c r="AG2587" s="1"/>
      <c r="AH2587" s="1"/>
      <c r="AI2587" s="1"/>
      <c r="AJ2587" s="1"/>
      <c r="AK2587" s="1"/>
      <c r="AL2587" s="1"/>
      <c r="AM2587" s="1"/>
      <c r="AN2587" s="1"/>
      <c r="AO2587" s="1"/>
      <c r="AP2587" s="1"/>
      <c r="AQ2587" s="1"/>
      <c r="AR2587" s="1"/>
      <c r="AS2587" s="14"/>
      <c r="AT2587" s="1"/>
      <c r="AU2587" s="1"/>
    </row>
    <row r="2588" spans="32:47" x14ac:dyDescent="0.3">
      <c r="AF2588" s="1"/>
      <c r="AG2588" s="1"/>
      <c r="AH2588" s="1"/>
      <c r="AI2588" s="1"/>
      <c r="AJ2588" s="1"/>
      <c r="AK2588" s="1"/>
      <c r="AL2588" s="1"/>
      <c r="AM2588" s="1"/>
      <c r="AN2588" s="1"/>
      <c r="AO2588" s="1"/>
      <c r="AP2588" s="1"/>
      <c r="AQ2588" s="1"/>
      <c r="AR2588" s="1"/>
      <c r="AS2588" s="14"/>
      <c r="AT2588" s="1"/>
      <c r="AU2588" s="1"/>
    </row>
    <row r="2589" spans="32:47" x14ac:dyDescent="0.3">
      <c r="AF2589" s="1"/>
      <c r="AG2589" s="1"/>
      <c r="AH2589" s="1"/>
      <c r="AI2589" s="1"/>
      <c r="AJ2589" s="1"/>
      <c r="AK2589" s="1"/>
      <c r="AL2589" s="1"/>
      <c r="AM2589" s="1"/>
      <c r="AN2589" s="1"/>
      <c r="AO2589" s="1"/>
      <c r="AP2589" s="1"/>
      <c r="AQ2589" s="1"/>
      <c r="AR2589" s="1"/>
      <c r="AS2589" s="14"/>
      <c r="AT2589" s="1"/>
      <c r="AU2589" s="1"/>
    </row>
    <row r="2590" spans="32:47" x14ac:dyDescent="0.3">
      <c r="AF2590" s="1"/>
      <c r="AG2590" s="1"/>
      <c r="AH2590" s="1"/>
      <c r="AI2590" s="1"/>
      <c r="AJ2590" s="1"/>
      <c r="AK2590" s="1"/>
      <c r="AL2590" s="1"/>
      <c r="AM2590" s="1"/>
      <c r="AN2590" s="1"/>
      <c r="AO2590" s="1"/>
      <c r="AP2590" s="1"/>
      <c r="AQ2590" s="1"/>
      <c r="AR2590" s="1"/>
      <c r="AS2590" s="14"/>
      <c r="AT2590" s="1"/>
      <c r="AU2590" s="1"/>
    </row>
    <row r="2591" spans="32:47" x14ac:dyDescent="0.3">
      <c r="AF2591" s="1"/>
      <c r="AG2591" s="1"/>
      <c r="AH2591" s="1"/>
      <c r="AI2591" s="1"/>
      <c r="AJ2591" s="1"/>
      <c r="AK2591" s="1"/>
      <c r="AL2591" s="1"/>
      <c r="AM2591" s="1"/>
      <c r="AN2591" s="1"/>
      <c r="AO2591" s="1"/>
      <c r="AP2591" s="1"/>
      <c r="AQ2591" s="1"/>
      <c r="AR2591" s="1"/>
      <c r="AS2591" s="14"/>
      <c r="AT2591" s="1"/>
      <c r="AU2591" s="1"/>
    </row>
    <row r="2592" spans="32:47" x14ac:dyDescent="0.3">
      <c r="AF2592" s="1"/>
      <c r="AG2592" s="1"/>
      <c r="AH2592" s="1"/>
      <c r="AI2592" s="1"/>
      <c r="AJ2592" s="1"/>
      <c r="AK2592" s="1"/>
      <c r="AL2592" s="1"/>
      <c r="AM2592" s="1"/>
      <c r="AN2592" s="1"/>
      <c r="AO2592" s="1"/>
      <c r="AP2592" s="1"/>
      <c r="AQ2592" s="1"/>
      <c r="AR2592" s="1"/>
      <c r="AS2592" s="14"/>
      <c r="AT2592" s="1"/>
      <c r="AU2592" s="1"/>
    </row>
    <row r="2593" spans="32:47" x14ac:dyDescent="0.3">
      <c r="AF2593" s="1"/>
      <c r="AG2593" s="1"/>
      <c r="AH2593" s="1"/>
      <c r="AI2593" s="1"/>
      <c r="AJ2593" s="1"/>
      <c r="AK2593" s="1"/>
      <c r="AL2593" s="1"/>
      <c r="AM2593" s="1"/>
      <c r="AN2593" s="1"/>
      <c r="AO2593" s="1"/>
      <c r="AP2593" s="1"/>
      <c r="AQ2593" s="1"/>
      <c r="AR2593" s="1"/>
      <c r="AS2593" s="14"/>
      <c r="AT2593" s="1"/>
      <c r="AU2593" s="1"/>
    </row>
    <row r="2594" spans="32:47" x14ac:dyDescent="0.3">
      <c r="AF2594" s="1"/>
      <c r="AG2594" s="1"/>
      <c r="AH2594" s="1"/>
      <c r="AI2594" s="1"/>
      <c r="AJ2594" s="1"/>
      <c r="AK2594" s="1"/>
      <c r="AL2594" s="1"/>
      <c r="AM2594" s="1"/>
      <c r="AN2594" s="1"/>
      <c r="AO2594" s="1"/>
      <c r="AP2594" s="1"/>
      <c r="AQ2594" s="1"/>
      <c r="AR2594" s="1"/>
      <c r="AS2594" s="14"/>
      <c r="AT2594" s="1"/>
      <c r="AU2594" s="1"/>
    </row>
    <row r="2595" spans="32:47" x14ac:dyDescent="0.3">
      <c r="AF2595" s="1"/>
      <c r="AG2595" s="1"/>
      <c r="AH2595" s="1"/>
      <c r="AI2595" s="1"/>
      <c r="AJ2595" s="1"/>
      <c r="AK2595" s="1"/>
      <c r="AL2595" s="1"/>
      <c r="AM2595" s="1"/>
      <c r="AN2595" s="1"/>
      <c r="AO2595" s="1"/>
      <c r="AP2595" s="1"/>
      <c r="AQ2595" s="1"/>
      <c r="AR2595" s="1"/>
      <c r="AS2595" s="14"/>
      <c r="AT2595" s="1"/>
      <c r="AU2595" s="1"/>
    </row>
    <row r="2596" spans="32:47" x14ac:dyDescent="0.3">
      <c r="AF2596" s="1"/>
      <c r="AG2596" s="1"/>
      <c r="AH2596" s="1"/>
      <c r="AI2596" s="1"/>
      <c r="AJ2596" s="1"/>
      <c r="AK2596" s="1"/>
      <c r="AL2596" s="1"/>
      <c r="AM2596" s="1"/>
      <c r="AN2596" s="1"/>
      <c r="AO2596" s="1"/>
      <c r="AP2596" s="1"/>
      <c r="AQ2596" s="1"/>
      <c r="AR2596" s="1"/>
      <c r="AS2596" s="14"/>
      <c r="AT2596" s="1"/>
      <c r="AU2596" s="1"/>
    </row>
    <row r="2597" spans="32:47" x14ac:dyDescent="0.3">
      <c r="AF2597" s="1"/>
      <c r="AG2597" s="1"/>
      <c r="AH2597" s="1"/>
      <c r="AI2597" s="1"/>
      <c r="AJ2597" s="1"/>
      <c r="AK2597" s="1"/>
      <c r="AL2597" s="1"/>
      <c r="AM2597" s="1"/>
      <c r="AN2597" s="1"/>
      <c r="AO2597" s="1"/>
      <c r="AP2597" s="1"/>
      <c r="AQ2597" s="1"/>
      <c r="AR2597" s="1"/>
      <c r="AS2597" s="14"/>
      <c r="AT2597" s="1"/>
      <c r="AU2597" s="1"/>
    </row>
    <row r="2598" spans="32:47" x14ac:dyDescent="0.3">
      <c r="AF2598" s="1"/>
      <c r="AG2598" s="1"/>
      <c r="AH2598" s="1"/>
      <c r="AI2598" s="1"/>
      <c r="AJ2598" s="1"/>
      <c r="AK2598" s="1"/>
      <c r="AL2598" s="1"/>
      <c r="AM2598" s="1"/>
      <c r="AN2598" s="1"/>
      <c r="AO2598" s="1"/>
      <c r="AP2598" s="1"/>
      <c r="AQ2598" s="1"/>
      <c r="AR2598" s="1"/>
      <c r="AS2598" s="14"/>
      <c r="AT2598" s="1"/>
      <c r="AU2598" s="1"/>
    </row>
    <row r="2599" spans="32:47" x14ac:dyDescent="0.3">
      <c r="AF2599" s="1"/>
      <c r="AG2599" s="1"/>
      <c r="AH2599" s="1"/>
      <c r="AI2599" s="1"/>
      <c r="AJ2599" s="1"/>
      <c r="AK2599" s="1"/>
      <c r="AL2599" s="1"/>
      <c r="AM2599" s="1"/>
      <c r="AN2599" s="1"/>
      <c r="AO2599" s="1"/>
      <c r="AP2599" s="1"/>
      <c r="AQ2599" s="1"/>
      <c r="AR2599" s="1"/>
      <c r="AS2599" s="14"/>
      <c r="AT2599" s="1"/>
      <c r="AU2599" s="1"/>
    </row>
    <row r="2600" spans="32:47" x14ac:dyDescent="0.3">
      <c r="AF2600" s="1"/>
      <c r="AG2600" s="1"/>
      <c r="AH2600" s="1"/>
      <c r="AI2600" s="1"/>
      <c r="AJ2600" s="1"/>
      <c r="AK2600" s="1"/>
      <c r="AL2600" s="1"/>
      <c r="AM2600" s="1"/>
      <c r="AN2600" s="1"/>
      <c r="AO2600" s="1"/>
      <c r="AP2600" s="1"/>
      <c r="AQ2600" s="1"/>
      <c r="AR2600" s="1"/>
      <c r="AS2600" s="14"/>
      <c r="AT2600" s="1"/>
      <c r="AU2600" s="1"/>
    </row>
    <row r="2601" spans="32:47" x14ac:dyDescent="0.3">
      <c r="AF2601" s="1"/>
      <c r="AG2601" s="1"/>
      <c r="AH2601" s="1"/>
      <c r="AI2601" s="1"/>
      <c r="AJ2601" s="1"/>
      <c r="AK2601" s="1"/>
      <c r="AL2601" s="1"/>
      <c r="AM2601" s="1"/>
      <c r="AN2601" s="1"/>
      <c r="AO2601" s="1"/>
      <c r="AP2601" s="1"/>
      <c r="AQ2601" s="1"/>
      <c r="AR2601" s="1"/>
      <c r="AS2601" s="14"/>
      <c r="AT2601" s="1"/>
      <c r="AU2601" s="1"/>
    </row>
    <row r="2602" spans="32:47" x14ac:dyDescent="0.3">
      <c r="AF2602" s="1"/>
      <c r="AG2602" s="1"/>
      <c r="AH2602" s="1"/>
      <c r="AI2602" s="1"/>
      <c r="AJ2602" s="1"/>
      <c r="AK2602" s="1"/>
      <c r="AL2602" s="1"/>
      <c r="AM2602" s="1"/>
      <c r="AN2602" s="1"/>
      <c r="AO2602" s="1"/>
      <c r="AP2602" s="1"/>
      <c r="AQ2602" s="1"/>
      <c r="AR2602" s="1"/>
      <c r="AS2602" s="14"/>
      <c r="AT2602" s="1"/>
      <c r="AU2602" s="1"/>
    </row>
    <row r="2603" spans="32:47" x14ac:dyDescent="0.3">
      <c r="AF2603" s="1"/>
      <c r="AG2603" s="1"/>
      <c r="AH2603" s="1"/>
      <c r="AI2603" s="1"/>
      <c r="AJ2603" s="1"/>
      <c r="AK2603" s="1"/>
      <c r="AL2603" s="1"/>
      <c r="AM2603" s="1"/>
      <c r="AN2603" s="1"/>
      <c r="AO2603" s="1"/>
      <c r="AP2603" s="1"/>
      <c r="AQ2603" s="1"/>
      <c r="AR2603" s="1"/>
      <c r="AS2603" s="14"/>
      <c r="AT2603" s="1"/>
      <c r="AU2603" s="1"/>
    </row>
    <row r="2604" spans="32:47" x14ac:dyDescent="0.3">
      <c r="AF2604" s="1"/>
      <c r="AG2604" s="1"/>
      <c r="AH2604" s="1"/>
      <c r="AI2604" s="1"/>
      <c r="AJ2604" s="1"/>
      <c r="AK2604" s="1"/>
      <c r="AL2604" s="1"/>
      <c r="AM2604" s="1"/>
      <c r="AN2604" s="1"/>
      <c r="AO2604" s="1"/>
      <c r="AP2604" s="1"/>
      <c r="AQ2604" s="1"/>
      <c r="AR2604" s="1"/>
      <c r="AS2604" s="14"/>
      <c r="AT2604" s="1"/>
      <c r="AU2604" s="1"/>
    </row>
    <row r="2605" spans="32:47" x14ac:dyDescent="0.3">
      <c r="AF2605" s="1"/>
      <c r="AG2605" s="1"/>
      <c r="AH2605" s="1"/>
      <c r="AI2605" s="1"/>
      <c r="AJ2605" s="1"/>
      <c r="AK2605" s="1"/>
      <c r="AL2605" s="1"/>
      <c r="AM2605" s="1"/>
      <c r="AN2605" s="1"/>
      <c r="AO2605" s="1"/>
      <c r="AP2605" s="1"/>
      <c r="AQ2605" s="1"/>
      <c r="AR2605" s="1"/>
      <c r="AS2605" s="14"/>
      <c r="AT2605" s="1"/>
      <c r="AU2605" s="1"/>
    </row>
    <row r="2606" spans="32:47" x14ac:dyDescent="0.3">
      <c r="AF2606" s="1"/>
      <c r="AG2606" s="1"/>
      <c r="AH2606" s="1"/>
      <c r="AI2606" s="1"/>
      <c r="AJ2606" s="1"/>
      <c r="AK2606" s="1"/>
      <c r="AL2606" s="1"/>
      <c r="AM2606" s="1"/>
      <c r="AN2606" s="1"/>
      <c r="AO2606" s="1"/>
      <c r="AP2606" s="1"/>
      <c r="AQ2606" s="1"/>
      <c r="AR2606" s="1"/>
      <c r="AS2606" s="14"/>
      <c r="AT2606" s="1"/>
      <c r="AU2606" s="1"/>
    </row>
    <row r="2607" spans="32:47" x14ac:dyDescent="0.3">
      <c r="AF2607" s="1"/>
      <c r="AG2607" s="1"/>
      <c r="AH2607" s="1"/>
      <c r="AI2607" s="1"/>
      <c r="AJ2607" s="1"/>
      <c r="AK2607" s="1"/>
      <c r="AL2607" s="1"/>
      <c r="AM2607" s="1"/>
      <c r="AN2607" s="1"/>
      <c r="AO2607" s="1"/>
      <c r="AP2607" s="1"/>
      <c r="AQ2607" s="1"/>
      <c r="AR2607" s="1"/>
      <c r="AS2607" s="14"/>
      <c r="AT2607" s="1"/>
      <c r="AU2607" s="1"/>
    </row>
    <row r="2608" spans="32:47" x14ac:dyDescent="0.3">
      <c r="AF2608" s="1"/>
      <c r="AG2608" s="1"/>
      <c r="AH2608" s="1"/>
      <c r="AI2608" s="1"/>
      <c r="AJ2608" s="1"/>
      <c r="AK2608" s="1"/>
      <c r="AL2608" s="1"/>
      <c r="AM2608" s="1"/>
      <c r="AN2608" s="1"/>
      <c r="AO2608" s="1"/>
      <c r="AP2608" s="1"/>
      <c r="AQ2608" s="1"/>
      <c r="AR2608" s="1"/>
      <c r="AS2608" s="14"/>
      <c r="AT2608" s="1"/>
      <c r="AU2608" s="1"/>
    </row>
    <row r="2609" spans="32:47" x14ac:dyDescent="0.3">
      <c r="AF2609" s="1"/>
      <c r="AG2609" s="1"/>
      <c r="AH2609" s="1"/>
      <c r="AI2609" s="1"/>
      <c r="AJ2609" s="1"/>
      <c r="AK2609" s="1"/>
      <c r="AL2609" s="1"/>
      <c r="AM2609" s="1"/>
      <c r="AN2609" s="1"/>
      <c r="AO2609" s="1"/>
      <c r="AP2609" s="1"/>
      <c r="AQ2609" s="1"/>
      <c r="AR2609" s="1"/>
      <c r="AS2609" s="14"/>
      <c r="AT2609" s="1"/>
      <c r="AU2609" s="1"/>
    </row>
    <row r="2610" spans="32:47" x14ac:dyDescent="0.3">
      <c r="AF2610" s="1"/>
      <c r="AG2610" s="1"/>
      <c r="AH2610" s="1"/>
      <c r="AI2610" s="1"/>
      <c r="AJ2610" s="1"/>
      <c r="AK2610" s="1"/>
      <c r="AL2610" s="1"/>
      <c r="AM2610" s="1"/>
      <c r="AN2610" s="1"/>
      <c r="AO2610" s="1"/>
      <c r="AP2610" s="1"/>
      <c r="AQ2610" s="1"/>
      <c r="AR2610" s="1"/>
      <c r="AS2610" s="14"/>
      <c r="AT2610" s="1"/>
      <c r="AU2610" s="1"/>
    </row>
    <row r="2611" spans="32:47" x14ac:dyDescent="0.3">
      <c r="AF2611" s="1"/>
      <c r="AG2611" s="1"/>
      <c r="AH2611" s="1"/>
      <c r="AI2611" s="1"/>
      <c r="AJ2611" s="1"/>
      <c r="AK2611" s="1"/>
      <c r="AL2611" s="1"/>
      <c r="AM2611" s="1"/>
      <c r="AN2611" s="1"/>
      <c r="AO2611" s="1"/>
      <c r="AP2611" s="1"/>
      <c r="AQ2611" s="1"/>
      <c r="AR2611" s="1"/>
      <c r="AS2611" s="14"/>
      <c r="AT2611" s="1"/>
      <c r="AU2611" s="1"/>
    </row>
    <row r="2612" spans="32:47" x14ac:dyDescent="0.3">
      <c r="AF2612" s="1"/>
      <c r="AG2612" s="1"/>
      <c r="AH2612" s="1"/>
      <c r="AI2612" s="1"/>
      <c r="AJ2612" s="1"/>
      <c r="AK2612" s="1"/>
      <c r="AL2612" s="1"/>
      <c r="AM2612" s="1"/>
      <c r="AN2612" s="1"/>
      <c r="AO2612" s="1"/>
      <c r="AP2612" s="1"/>
      <c r="AQ2612" s="1"/>
      <c r="AR2612" s="1"/>
      <c r="AS2612" s="14"/>
      <c r="AT2612" s="1"/>
      <c r="AU2612" s="1"/>
    </row>
    <row r="2613" spans="32:47" x14ac:dyDescent="0.3">
      <c r="AF2613" s="1"/>
      <c r="AG2613" s="1"/>
      <c r="AH2613" s="1"/>
      <c r="AI2613" s="1"/>
      <c r="AJ2613" s="1"/>
      <c r="AK2613" s="1"/>
      <c r="AL2613" s="1"/>
      <c r="AM2613" s="1"/>
      <c r="AN2613" s="1"/>
      <c r="AO2613" s="1"/>
      <c r="AP2613" s="1"/>
      <c r="AQ2613" s="1"/>
      <c r="AR2613" s="1"/>
      <c r="AS2613" s="14"/>
      <c r="AT2613" s="1"/>
      <c r="AU2613" s="1"/>
    </row>
    <row r="2614" spans="32:47" x14ac:dyDescent="0.3">
      <c r="AF2614" s="1"/>
      <c r="AG2614" s="1"/>
      <c r="AH2614" s="1"/>
      <c r="AI2614" s="1"/>
      <c r="AJ2614" s="1"/>
      <c r="AK2614" s="1"/>
      <c r="AL2614" s="1"/>
      <c r="AM2614" s="1"/>
      <c r="AN2614" s="1"/>
      <c r="AO2614" s="1"/>
      <c r="AP2614" s="1"/>
      <c r="AQ2614" s="1"/>
      <c r="AR2614" s="1"/>
      <c r="AS2614" s="14"/>
      <c r="AT2614" s="1"/>
      <c r="AU2614" s="1"/>
    </row>
    <row r="2615" spans="32:47" x14ac:dyDescent="0.3">
      <c r="AF2615" s="1"/>
      <c r="AG2615" s="1"/>
      <c r="AH2615" s="1"/>
      <c r="AI2615" s="1"/>
      <c r="AJ2615" s="1"/>
      <c r="AK2615" s="1"/>
      <c r="AL2615" s="1"/>
      <c r="AM2615" s="1"/>
      <c r="AN2615" s="1"/>
      <c r="AO2615" s="1"/>
      <c r="AP2615" s="1"/>
      <c r="AQ2615" s="1"/>
      <c r="AR2615" s="1"/>
      <c r="AS2615" s="14"/>
      <c r="AT2615" s="1"/>
      <c r="AU2615" s="1"/>
    </row>
    <row r="2616" spans="32:47" x14ac:dyDescent="0.3">
      <c r="AF2616" s="1"/>
      <c r="AG2616" s="1"/>
      <c r="AH2616" s="1"/>
      <c r="AI2616" s="1"/>
      <c r="AJ2616" s="1"/>
      <c r="AK2616" s="1"/>
      <c r="AL2616" s="1"/>
      <c r="AM2616" s="1"/>
      <c r="AN2616" s="1"/>
      <c r="AO2616" s="1"/>
      <c r="AP2616" s="1"/>
      <c r="AQ2616" s="1"/>
      <c r="AR2616" s="1"/>
      <c r="AS2616" s="14"/>
      <c r="AT2616" s="1"/>
      <c r="AU2616" s="1"/>
    </row>
    <row r="2617" spans="32:47" x14ac:dyDescent="0.3">
      <c r="AF2617" s="1"/>
      <c r="AG2617" s="1"/>
      <c r="AH2617" s="1"/>
      <c r="AI2617" s="1"/>
      <c r="AJ2617" s="1"/>
      <c r="AK2617" s="1"/>
      <c r="AL2617" s="1"/>
      <c r="AM2617" s="1"/>
      <c r="AN2617" s="1"/>
      <c r="AO2617" s="1"/>
      <c r="AP2617" s="1"/>
      <c r="AQ2617" s="1"/>
      <c r="AR2617" s="1"/>
      <c r="AS2617" s="14"/>
      <c r="AT2617" s="1"/>
      <c r="AU2617" s="1"/>
    </row>
    <row r="2618" spans="32:47" x14ac:dyDescent="0.3">
      <c r="AF2618" s="1"/>
      <c r="AG2618" s="1"/>
      <c r="AH2618" s="1"/>
      <c r="AI2618" s="1"/>
      <c r="AJ2618" s="1"/>
      <c r="AK2618" s="1"/>
      <c r="AL2618" s="1"/>
      <c r="AM2618" s="1"/>
      <c r="AN2618" s="1"/>
      <c r="AO2618" s="1"/>
      <c r="AP2618" s="1"/>
      <c r="AQ2618" s="1"/>
      <c r="AR2618" s="1"/>
      <c r="AS2618" s="14"/>
      <c r="AT2618" s="1"/>
      <c r="AU2618" s="1"/>
    </row>
    <row r="2619" spans="32:47" x14ac:dyDescent="0.3">
      <c r="AF2619" s="1"/>
      <c r="AG2619" s="1"/>
      <c r="AH2619" s="1"/>
      <c r="AI2619" s="1"/>
      <c r="AJ2619" s="1"/>
      <c r="AK2619" s="1"/>
      <c r="AL2619" s="1"/>
      <c r="AM2619" s="1"/>
      <c r="AN2619" s="1"/>
      <c r="AO2619" s="1"/>
      <c r="AP2619" s="1"/>
      <c r="AQ2619" s="1"/>
      <c r="AR2619" s="1"/>
      <c r="AS2619" s="14"/>
      <c r="AT2619" s="1"/>
      <c r="AU2619" s="1"/>
    </row>
    <row r="2620" spans="32:47" x14ac:dyDescent="0.3">
      <c r="AF2620" s="1"/>
      <c r="AG2620" s="1"/>
      <c r="AH2620" s="1"/>
      <c r="AI2620" s="1"/>
      <c r="AJ2620" s="1"/>
      <c r="AK2620" s="1"/>
      <c r="AL2620" s="1"/>
      <c r="AM2620" s="1"/>
      <c r="AN2620" s="1"/>
      <c r="AO2620" s="1"/>
      <c r="AP2620" s="1"/>
      <c r="AQ2620" s="1"/>
      <c r="AR2620" s="1"/>
      <c r="AS2620" s="14"/>
      <c r="AT2620" s="1"/>
      <c r="AU2620" s="1"/>
    </row>
    <row r="2621" spans="32:47" x14ac:dyDescent="0.3">
      <c r="AF2621" s="1"/>
      <c r="AG2621" s="1"/>
      <c r="AH2621" s="1"/>
      <c r="AI2621" s="1"/>
      <c r="AJ2621" s="1"/>
      <c r="AK2621" s="1"/>
      <c r="AL2621" s="1"/>
      <c r="AM2621" s="1"/>
      <c r="AN2621" s="1"/>
      <c r="AO2621" s="1"/>
      <c r="AP2621" s="1"/>
      <c r="AQ2621" s="1"/>
      <c r="AR2621" s="1"/>
      <c r="AS2621" s="14"/>
      <c r="AT2621" s="1"/>
      <c r="AU2621" s="1"/>
    </row>
    <row r="2622" spans="32:47" x14ac:dyDescent="0.3">
      <c r="AF2622" s="1"/>
      <c r="AG2622" s="1"/>
      <c r="AH2622" s="1"/>
      <c r="AI2622" s="1"/>
      <c r="AJ2622" s="1"/>
      <c r="AK2622" s="1"/>
      <c r="AL2622" s="1"/>
      <c r="AM2622" s="1"/>
      <c r="AN2622" s="1"/>
      <c r="AO2622" s="1"/>
      <c r="AP2622" s="1"/>
      <c r="AQ2622" s="1"/>
      <c r="AR2622" s="1"/>
      <c r="AS2622" s="14"/>
      <c r="AT2622" s="1"/>
      <c r="AU2622" s="1"/>
    </row>
    <row r="2623" spans="32:47" x14ac:dyDescent="0.3">
      <c r="AF2623" s="1"/>
      <c r="AG2623" s="1"/>
      <c r="AH2623" s="1"/>
      <c r="AI2623" s="1"/>
      <c r="AJ2623" s="1"/>
      <c r="AK2623" s="1"/>
      <c r="AL2623" s="1"/>
      <c r="AM2623" s="1"/>
      <c r="AN2623" s="1"/>
      <c r="AO2623" s="1"/>
      <c r="AP2623" s="1"/>
      <c r="AQ2623" s="1"/>
      <c r="AR2623" s="1"/>
      <c r="AS2623" s="14"/>
      <c r="AT2623" s="1"/>
      <c r="AU2623" s="1"/>
    </row>
    <row r="2624" spans="32:47" x14ac:dyDescent="0.3">
      <c r="AF2624" s="1"/>
      <c r="AG2624" s="1"/>
      <c r="AH2624" s="1"/>
      <c r="AI2624" s="1"/>
      <c r="AJ2624" s="1"/>
      <c r="AK2624" s="1"/>
      <c r="AL2624" s="1"/>
      <c r="AM2624" s="1"/>
      <c r="AN2624" s="1"/>
      <c r="AO2624" s="1"/>
      <c r="AP2624" s="1"/>
      <c r="AQ2624" s="1"/>
      <c r="AR2624" s="1"/>
      <c r="AS2624" s="14"/>
      <c r="AT2624" s="1"/>
      <c r="AU2624" s="1"/>
    </row>
    <row r="2625" spans="32:47" x14ac:dyDescent="0.3">
      <c r="AF2625" s="1"/>
      <c r="AG2625" s="1"/>
      <c r="AH2625" s="1"/>
      <c r="AI2625" s="1"/>
      <c r="AJ2625" s="1"/>
      <c r="AK2625" s="1"/>
      <c r="AL2625" s="1"/>
      <c r="AM2625" s="1"/>
      <c r="AN2625" s="1"/>
      <c r="AO2625" s="1"/>
      <c r="AP2625" s="1"/>
      <c r="AQ2625" s="1"/>
      <c r="AR2625" s="1"/>
      <c r="AS2625" s="14"/>
      <c r="AT2625" s="1"/>
      <c r="AU2625" s="1"/>
    </row>
    <row r="2626" spans="32:47" x14ac:dyDescent="0.3">
      <c r="AF2626" s="1"/>
      <c r="AG2626" s="1"/>
      <c r="AH2626" s="1"/>
      <c r="AI2626" s="1"/>
      <c r="AJ2626" s="1"/>
      <c r="AK2626" s="1"/>
      <c r="AL2626" s="1"/>
      <c r="AM2626" s="1"/>
      <c r="AN2626" s="1"/>
      <c r="AO2626" s="1"/>
      <c r="AP2626" s="1"/>
      <c r="AQ2626" s="1"/>
      <c r="AR2626" s="1"/>
      <c r="AS2626" s="14"/>
      <c r="AT2626" s="1"/>
      <c r="AU2626" s="1"/>
    </row>
    <row r="2627" spans="32:47" x14ac:dyDescent="0.3">
      <c r="AF2627" s="1"/>
      <c r="AG2627" s="1"/>
      <c r="AH2627" s="1"/>
      <c r="AI2627" s="1"/>
      <c r="AJ2627" s="1"/>
      <c r="AK2627" s="1"/>
      <c r="AL2627" s="1"/>
      <c r="AM2627" s="1"/>
      <c r="AN2627" s="1"/>
      <c r="AO2627" s="1"/>
      <c r="AP2627" s="1"/>
      <c r="AQ2627" s="1"/>
      <c r="AR2627" s="1"/>
      <c r="AS2627" s="14"/>
      <c r="AT2627" s="1"/>
      <c r="AU2627" s="1"/>
    </row>
    <row r="2628" spans="32:47" x14ac:dyDescent="0.3">
      <c r="AF2628" s="1"/>
      <c r="AG2628" s="1"/>
      <c r="AH2628" s="1"/>
      <c r="AI2628" s="1"/>
      <c r="AJ2628" s="1"/>
      <c r="AK2628" s="1"/>
      <c r="AL2628" s="1"/>
      <c r="AM2628" s="1"/>
      <c r="AN2628" s="1"/>
      <c r="AO2628" s="1"/>
      <c r="AP2628" s="1"/>
      <c r="AQ2628" s="1"/>
      <c r="AR2628" s="1"/>
      <c r="AS2628" s="14"/>
      <c r="AT2628" s="1"/>
      <c r="AU2628" s="1"/>
    </row>
    <row r="2629" spans="32:47" x14ac:dyDescent="0.3">
      <c r="AF2629" s="1"/>
      <c r="AG2629" s="1"/>
      <c r="AH2629" s="1"/>
      <c r="AI2629" s="1"/>
      <c r="AJ2629" s="1"/>
      <c r="AK2629" s="1"/>
      <c r="AL2629" s="1"/>
      <c r="AM2629" s="1"/>
      <c r="AN2629" s="1"/>
      <c r="AO2629" s="1"/>
      <c r="AP2629" s="1"/>
      <c r="AQ2629" s="1"/>
      <c r="AR2629" s="1"/>
      <c r="AS2629" s="14"/>
      <c r="AT2629" s="1"/>
      <c r="AU2629" s="1"/>
    </row>
    <row r="2630" spans="32:47" x14ac:dyDescent="0.3">
      <c r="AF2630" s="1"/>
      <c r="AG2630" s="1"/>
      <c r="AH2630" s="1"/>
      <c r="AI2630" s="1"/>
      <c r="AJ2630" s="1"/>
      <c r="AK2630" s="1"/>
      <c r="AL2630" s="1"/>
      <c r="AM2630" s="1"/>
      <c r="AN2630" s="1"/>
      <c r="AO2630" s="1"/>
      <c r="AP2630" s="1"/>
      <c r="AQ2630" s="1"/>
      <c r="AR2630" s="1"/>
      <c r="AS2630" s="14"/>
      <c r="AT2630" s="1"/>
      <c r="AU2630" s="1"/>
    </row>
    <row r="2631" spans="32:47" x14ac:dyDescent="0.3">
      <c r="AF2631" s="1"/>
      <c r="AG2631" s="1"/>
      <c r="AH2631" s="1"/>
      <c r="AI2631" s="1"/>
      <c r="AJ2631" s="1"/>
      <c r="AK2631" s="1"/>
      <c r="AL2631" s="1"/>
      <c r="AM2631" s="1"/>
      <c r="AN2631" s="1"/>
      <c r="AO2631" s="1"/>
      <c r="AP2631" s="1"/>
      <c r="AQ2631" s="1"/>
      <c r="AR2631" s="1"/>
      <c r="AS2631" s="14"/>
      <c r="AT2631" s="1"/>
      <c r="AU2631" s="1"/>
    </row>
    <row r="2632" spans="32:47" x14ac:dyDescent="0.3">
      <c r="AF2632" s="1"/>
      <c r="AG2632" s="1"/>
      <c r="AH2632" s="1"/>
      <c r="AI2632" s="1"/>
      <c r="AJ2632" s="1"/>
      <c r="AK2632" s="1"/>
      <c r="AL2632" s="1"/>
      <c r="AM2632" s="1"/>
      <c r="AN2632" s="1"/>
      <c r="AO2632" s="1"/>
      <c r="AP2632" s="1"/>
      <c r="AQ2632" s="1"/>
      <c r="AR2632" s="1"/>
      <c r="AS2632" s="14"/>
      <c r="AT2632" s="1"/>
      <c r="AU2632" s="1"/>
    </row>
    <row r="2633" spans="32:47" x14ac:dyDescent="0.3">
      <c r="AF2633" s="1"/>
      <c r="AG2633" s="1"/>
      <c r="AH2633" s="1"/>
      <c r="AI2633" s="1"/>
      <c r="AJ2633" s="1"/>
      <c r="AK2633" s="1"/>
      <c r="AL2633" s="1"/>
      <c r="AM2633" s="1"/>
      <c r="AN2633" s="1"/>
      <c r="AO2633" s="1"/>
      <c r="AP2633" s="1"/>
      <c r="AQ2633" s="1"/>
      <c r="AR2633" s="1"/>
      <c r="AS2633" s="14"/>
      <c r="AT2633" s="1"/>
      <c r="AU2633" s="1"/>
    </row>
    <row r="2634" spans="32:47" x14ac:dyDescent="0.3">
      <c r="AF2634" s="1"/>
      <c r="AG2634" s="1"/>
      <c r="AH2634" s="1"/>
      <c r="AI2634" s="1"/>
      <c r="AJ2634" s="1"/>
      <c r="AK2634" s="1"/>
      <c r="AL2634" s="1"/>
      <c r="AM2634" s="1"/>
      <c r="AN2634" s="1"/>
      <c r="AO2634" s="1"/>
      <c r="AP2634" s="1"/>
      <c r="AQ2634" s="1"/>
      <c r="AR2634" s="1"/>
      <c r="AS2634" s="14"/>
      <c r="AT2634" s="1"/>
      <c r="AU2634" s="1"/>
    </row>
    <row r="2635" spans="32:47" x14ac:dyDescent="0.3">
      <c r="AF2635" s="1"/>
      <c r="AG2635" s="1"/>
      <c r="AH2635" s="1"/>
      <c r="AI2635" s="1"/>
      <c r="AJ2635" s="1"/>
      <c r="AK2635" s="1"/>
      <c r="AL2635" s="1"/>
      <c r="AM2635" s="1"/>
      <c r="AN2635" s="1"/>
      <c r="AO2635" s="1"/>
      <c r="AP2635" s="1"/>
      <c r="AQ2635" s="1"/>
      <c r="AR2635" s="1"/>
      <c r="AS2635" s="14"/>
      <c r="AT2635" s="1"/>
      <c r="AU2635" s="1"/>
    </row>
    <row r="2636" spans="32:47" x14ac:dyDescent="0.3">
      <c r="AF2636" s="1"/>
      <c r="AG2636" s="1"/>
      <c r="AH2636" s="1"/>
      <c r="AI2636" s="1"/>
      <c r="AJ2636" s="1"/>
      <c r="AK2636" s="1"/>
      <c r="AL2636" s="1"/>
      <c r="AM2636" s="1"/>
      <c r="AN2636" s="1"/>
      <c r="AO2636" s="1"/>
      <c r="AP2636" s="1"/>
      <c r="AQ2636" s="1"/>
      <c r="AR2636" s="1"/>
      <c r="AS2636" s="14"/>
      <c r="AT2636" s="1"/>
      <c r="AU2636" s="1"/>
    </row>
    <row r="2637" spans="32:47" x14ac:dyDescent="0.3">
      <c r="AF2637" s="1"/>
      <c r="AG2637" s="1"/>
      <c r="AH2637" s="1"/>
      <c r="AI2637" s="1"/>
      <c r="AJ2637" s="1"/>
      <c r="AK2637" s="1"/>
      <c r="AL2637" s="1"/>
      <c r="AM2637" s="1"/>
      <c r="AN2637" s="1"/>
      <c r="AO2637" s="1"/>
      <c r="AP2637" s="1"/>
      <c r="AQ2637" s="1"/>
      <c r="AR2637" s="1"/>
      <c r="AS2637" s="14"/>
      <c r="AT2637" s="1"/>
      <c r="AU2637" s="1"/>
    </row>
    <row r="2638" spans="32:47" x14ac:dyDescent="0.3">
      <c r="AF2638" s="1"/>
      <c r="AG2638" s="1"/>
      <c r="AH2638" s="1"/>
      <c r="AI2638" s="1"/>
      <c r="AJ2638" s="1"/>
      <c r="AK2638" s="1"/>
      <c r="AL2638" s="1"/>
      <c r="AM2638" s="1"/>
      <c r="AN2638" s="1"/>
      <c r="AO2638" s="1"/>
      <c r="AP2638" s="1"/>
      <c r="AQ2638" s="1"/>
      <c r="AR2638" s="1"/>
      <c r="AS2638" s="14"/>
      <c r="AT2638" s="1"/>
      <c r="AU2638" s="1"/>
    </row>
    <row r="2639" spans="32:47" x14ac:dyDescent="0.3">
      <c r="AF2639" s="1"/>
      <c r="AG2639" s="1"/>
      <c r="AH2639" s="1"/>
      <c r="AI2639" s="1"/>
      <c r="AJ2639" s="1"/>
      <c r="AK2639" s="1"/>
      <c r="AL2639" s="1"/>
      <c r="AM2639" s="1"/>
      <c r="AN2639" s="1"/>
      <c r="AO2639" s="1"/>
      <c r="AP2639" s="1"/>
      <c r="AQ2639" s="1"/>
      <c r="AR2639" s="1"/>
      <c r="AS2639" s="14"/>
      <c r="AT2639" s="1"/>
      <c r="AU2639" s="1"/>
    </row>
    <row r="2640" spans="32:47" x14ac:dyDescent="0.3">
      <c r="AF2640" s="1"/>
      <c r="AG2640" s="1"/>
      <c r="AH2640" s="1"/>
      <c r="AI2640" s="1"/>
      <c r="AJ2640" s="1"/>
      <c r="AK2640" s="1"/>
      <c r="AL2640" s="1"/>
      <c r="AM2640" s="1"/>
      <c r="AN2640" s="1"/>
      <c r="AO2640" s="1"/>
      <c r="AP2640" s="1"/>
      <c r="AQ2640" s="1"/>
      <c r="AR2640" s="1"/>
      <c r="AS2640" s="14"/>
      <c r="AT2640" s="1"/>
      <c r="AU2640" s="1"/>
    </row>
    <row r="2641" spans="32:47" x14ac:dyDescent="0.3">
      <c r="AF2641" s="1"/>
      <c r="AG2641" s="1"/>
      <c r="AH2641" s="1"/>
      <c r="AI2641" s="1"/>
      <c r="AJ2641" s="1"/>
      <c r="AK2641" s="1"/>
      <c r="AL2641" s="1"/>
      <c r="AM2641" s="1"/>
      <c r="AN2641" s="1"/>
      <c r="AO2641" s="1"/>
      <c r="AP2641" s="1"/>
      <c r="AQ2641" s="1"/>
      <c r="AR2641" s="1"/>
      <c r="AS2641" s="14"/>
      <c r="AT2641" s="1"/>
      <c r="AU2641" s="1"/>
    </row>
    <row r="2642" spans="32:47" x14ac:dyDescent="0.3">
      <c r="AF2642" s="1"/>
      <c r="AG2642" s="1"/>
      <c r="AH2642" s="1"/>
      <c r="AI2642" s="1"/>
      <c r="AJ2642" s="1"/>
      <c r="AK2642" s="1"/>
      <c r="AL2642" s="1"/>
      <c r="AM2642" s="1"/>
      <c r="AN2642" s="1"/>
      <c r="AO2642" s="1"/>
      <c r="AP2642" s="1"/>
      <c r="AQ2642" s="1"/>
      <c r="AR2642" s="1"/>
      <c r="AS2642" s="14"/>
      <c r="AT2642" s="1"/>
      <c r="AU2642" s="1"/>
    </row>
    <row r="2643" spans="32:47" x14ac:dyDescent="0.3">
      <c r="AF2643" s="1"/>
      <c r="AG2643" s="1"/>
      <c r="AH2643" s="1"/>
      <c r="AI2643" s="1"/>
      <c r="AJ2643" s="1"/>
      <c r="AK2643" s="1"/>
      <c r="AL2643" s="1"/>
      <c r="AM2643" s="1"/>
      <c r="AN2643" s="1"/>
      <c r="AO2643" s="1"/>
      <c r="AP2643" s="1"/>
      <c r="AQ2643" s="1"/>
      <c r="AR2643" s="1"/>
      <c r="AS2643" s="14"/>
      <c r="AT2643" s="1"/>
      <c r="AU2643" s="1"/>
    </row>
    <row r="2644" spans="32:47" x14ac:dyDescent="0.3">
      <c r="AF2644" s="1"/>
      <c r="AG2644" s="1"/>
      <c r="AH2644" s="1"/>
      <c r="AI2644" s="1"/>
      <c r="AJ2644" s="1"/>
      <c r="AK2644" s="1"/>
      <c r="AL2644" s="1"/>
      <c r="AM2644" s="1"/>
      <c r="AN2644" s="1"/>
      <c r="AO2644" s="1"/>
      <c r="AP2644" s="1"/>
      <c r="AQ2644" s="1"/>
      <c r="AR2644" s="1"/>
      <c r="AS2644" s="14"/>
      <c r="AT2644" s="1"/>
      <c r="AU2644" s="1"/>
    </row>
    <row r="2645" spans="32:47" x14ac:dyDescent="0.3">
      <c r="AF2645" s="1"/>
      <c r="AG2645" s="1"/>
      <c r="AH2645" s="1"/>
      <c r="AI2645" s="1"/>
      <c r="AJ2645" s="1"/>
      <c r="AK2645" s="1"/>
      <c r="AL2645" s="1"/>
      <c r="AM2645" s="1"/>
      <c r="AN2645" s="1"/>
      <c r="AO2645" s="1"/>
      <c r="AP2645" s="1"/>
      <c r="AQ2645" s="1"/>
      <c r="AR2645" s="1"/>
      <c r="AS2645" s="14"/>
      <c r="AT2645" s="1"/>
      <c r="AU2645" s="1"/>
    </row>
    <row r="2646" spans="32:47" x14ac:dyDescent="0.3">
      <c r="AF2646" s="1"/>
      <c r="AG2646" s="1"/>
      <c r="AH2646" s="1"/>
      <c r="AI2646" s="1"/>
      <c r="AJ2646" s="1"/>
      <c r="AK2646" s="1"/>
      <c r="AL2646" s="1"/>
      <c r="AM2646" s="1"/>
      <c r="AN2646" s="1"/>
      <c r="AO2646" s="1"/>
      <c r="AP2646" s="1"/>
      <c r="AQ2646" s="1"/>
      <c r="AR2646" s="1"/>
      <c r="AS2646" s="14"/>
      <c r="AT2646" s="1"/>
      <c r="AU2646" s="1"/>
    </row>
    <row r="2647" spans="32:47" x14ac:dyDescent="0.3">
      <c r="AF2647" s="1"/>
      <c r="AG2647" s="1"/>
      <c r="AH2647" s="1"/>
      <c r="AI2647" s="1"/>
      <c r="AJ2647" s="1"/>
      <c r="AK2647" s="1"/>
      <c r="AL2647" s="1"/>
      <c r="AM2647" s="1"/>
      <c r="AN2647" s="1"/>
      <c r="AO2647" s="1"/>
      <c r="AP2647" s="1"/>
      <c r="AQ2647" s="1"/>
      <c r="AR2647" s="1"/>
      <c r="AS2647" s="14"/>
      <c r="AT2647" s="1"/>
      <c r="AU2647" s="1"/>
    </row>
    <row r="2648" spans="32:47" x14ac:dyDescent="0.3">
      <c r="AF2648" s="1"/>
      <c r="AG2648" s="1"/>
      <c r="AH2648" s="1"/>
      <c r="AI2648" s="1"/>
      <c r="AJ2648" s="1"/>
      <c r="AK2648" s="1"/>
      <c r="AL2648" s="1"/>
      <c r="AM2648" s="1"/>
      <c r="AN2648" s="1"/>
      <c r="AO2648" s="1"/>
      <c r="AP2648" s="1"/>
      <c r="AQ2648" s="1"/>
      <c r="AR2648" s="1"/>
      <c r="AS2648" s="14"/>
      <c r="AT2648" s="1"/>
      <c r="AU2648" s="1"/>
    </row>
    <row r="2649" spans="32:47" x14ac:dyDescent="0.3">
      <c r="AF2649" s="1"/>
      <c r="AG2649" s="1"/>
      <c r="AH2649" s="1"/>
      <c r="AI2649" s="1"/>
      <c r="AJ2649" s="1"/>
      <c r="AK2649" s="1"/>
      <c r="AL2649" s="1"/>
      <c r="AM2649" s="1"/>
      <c r="AN2649" s="1"/>
      <c r="AO2649" s="1"/>
      <c r="AP2649" s="1"/>
      <c r="AQ2649" s="1"/>
      <c r="AR2649" s="1"/>
      <c r="AS2649" s="14"/>
      <c r="AT2649" s="1"/>
      <c r="AU2649" s="1"/>
    </row>
    <row r="2650" spans="32:47" x14ac:dyDescent="0.3">
      <c r="AF2650" s="1"/>
      <c r="AG2650" s="1"/>
      <c r="AH2650" s="1"/>
      <c r="AI2650" s="1"/>
      <c r="AJ2650" s="1"/>
      <c r="AK2650" s="1"/>
      <c r="AL2650" s="1"/>
      <c r="AM2650" s="1"/>
      <c r="AN2650" s="1"/>
      <c r="AO2650" s="1"/>
      <c r="AP2650" s="1"/>
      <c r="AQ2650" s="1"/>
      <c r="AR2650" s="1"/>
      <c r="AS2650" s="14"/>
      <c r="AT2650" s="1"/>
      <c r="AU2650" s="1"/>
    </row>
    <row r="2651" spans="32:47" x14ac:dyDescent="0.3">
      <c r="AF2651" s="1"/>
      <c r="AG2651" s="1"/>
      <c r="AH2651" s="1"/>
      <c r="AI2651" s="1"/>
      <c r="AJ2651" s="1"/>
      <c r="AK2651" s="1"/>
      <c r="AL2651" s="1"/>
      <c r="AM2651" s="1"/>
      <c r="AN2651" s="1"/>
      <c r="AO2651" s="1"/>
      <c r="AP2651" s="1"/>
      <c r="AQ2651" s="1"/>
      <c r="AR2651" s="1"/>
      <c r="AS2651" s="14"/>
      <c r="AT2651" s="1"/>
      <c r="AU2651" s="1"/>
    </row>
    <row r="2652" spans="32:47" x14ac:dyDescent="0.3">
      <c r="AF2652" s="1"/>
      <c r="AG2652" s="1"/>
      <c r="AH2652" s="1"/>
      <c r="AI2652" s="1"/>
      <c r="AJ2652" s="1"/>
      <c r="AK2652" s="1"/>
      <c r="AL2652" s="1"/>
      <c r="AM2652" s="1"/>
      <c r="AN2652" s="1"/>
      <c r="AO2652" s="1"/>
      <c r="AP2652" s="1"/>
      <c r="AQ2652" s="1"/>
      <c r="AR2652" s="1"/>
      <c r="AS2652" s="14"/>
      <c r="AT2652" s="1"/>
      <c r="AU2652" s="1"/>
    </row>
    <row r="2653" spans="32:47" x14ac:dyDescent="0.3">
      <c r="AF2653" s="1"/>
      <c r="AG2653" s="1"/>
      <c r="AH2653" s="1"/>
      <c r="AI2653" s="1"/>
      <c r="AJ2653" s="1"/>
      <c r="AK2653" s="1"/>
      <c r="AL2653" s="1"/>
      <c r="AM2653" s="1"/>
      <c r="AN2653" s="1"/>
      <c r="AO2653" s="1"/>
      <c r="AP2653" s="1"/>
      <c r="AQ2653" s="1"/>
      <c r="AR2653" s="1"/>
      <c r="AS2653" s="14"/>
      <c r="AT2653" s="1"/>
      <c r="AU2653" s="1"/>
    </row>
    <row r="2654" spans="32:47" x14ac:dyDescent="0.3">
      <c r="AF2654" s="1"/>
      <c r="AG2654" s="1"/>
      <c r="AH2654" s="1"/>
      <c r="AI2654" s="1"/>
      <c r="AJ2654" s="1"/>
      <c r="AK2654" s="1"/>
      <c r="AL2654" s="1"/>
      <c r="AM2654" s="1"/>
      <c r="AN2654" s="1"/>
      <c r="AO2654" s="1"/>
      <c r="AP2654" s="1"/>
      <c r="AQ2654" s="1"/>
      <c r="AR2654" s="1"/>
      <c r="AS2654" s="14"/>
      <c r="AT2654" s="1"/>
      <c r="AU2654" s="1"/>
    </row>
    <row r="2655" spans="32:47" x14ac:dyDescent="0.3">
      <c r="AF2655" s="1"/>
      <c r="AG2655" s="1"/>
      <c r="AH2655" s="1"/>
      <c r="AI2655" s="1"/>
      <c r="AJ2655" s="1"/>
      <c r="AK2655" s="1"/>
      <c r="AL2655" s="1"/>
      <c r="AM2655" s="1"/>
      <c r="AN2655" s="1"/>
      <c r="AO2655" s="1"/>
      <c r="AP2655" s="1"/>
      <c r="AQ2655" s="1"/>
      <c r="AR2655" s="1"/>
      <c r="AS2655" s="14"/>
      <c r="AT2655" s="1"/>
      <c r="AU2655" s="1"/>
    </row>
    <row r="2656" spans="32:47" x14ac:dyDescent="0.3">
      <c r="AF2656" s="1"/>
      <c r="AG2656" s="1"/>
      <c r="AH2656" s="1"/>
      <c r="AI2656" s="1"/>
      <c r="AJ2656" s="1"/>
      <c r="AK2656" s="1"/>
      <c r="AL2656" s="1"/>
      <c r="AM2656" s="1"/>
      <c r="AN2656" s="1"/>
      <c r="AO2656" s="1"/>
      <c r="AP2656" s="1"/>
      <c r="AQ2656" s="1"/>
      <c r="AR2656" s="1"/>
      <c r="AS2656" s="14"/>
      <c r="AT2656" s="1"/>
      <c r="AU2656" s="1"/>
    </row>
    <row r="2657" spans="32:47" x14ac:dyDescent="0.3">
      <c r="AF2657" s="1"/>
      <c r="AG2657" s="1"/>
      <c r="AH2657" s="1"/>
      <c r="AI2657" s="1"/>
      <c r="AJ2657" s="1"/>
      <c r="AK2657" s="1"/>
      <c r="AL2657" s="1"/>
      <c r="AM2657" s="1"/>
      <c r="AN2657" s="1"/>
      <c r="AO2657" s="1"/>
      <c r="AP2657" s="1"/>
      <c r="AQ2657" s="1"/>
      <c r="AR2657" s="1"/>
      <c r="AS2657" s="14"/>
      <c r="AT2657" s="1"/>
      <c r="AU2657" s="1"/>
    </row>
    <row r="2658" spans="32:47" x14ac:dyDescent="0.3">
      <c r="AF2658" s="1"/>
      <c r="AG2658" s="1"/>
      <c r="AH2658" s="1"/>
      <c r="AI2658" s="1"/>
      <c r="AJ2658" s="1"/>
      <c r="AK2658" s="1"/>
      <c r="AL2658" s="1"/>
      <c r="AM2658" s="1"/>
      <c r="AN2658" s="1"/>
      <c r="AO2658" s="1"/>
      <c r="AP2658" s="1"/>
      <c r="AQ2658" s="1"/>
      <c r="AR2658" s="1"/>
      <c r="AS2658" s="14"/>
      <c r="AT2658" s="1"/>
      <c r="AU2658" s="1"/>
    </row>
    <row r="2659" spans="32:47" x14ac:dyDescent="0.3">
      <c r="AF2659" s="1"/>
      <c r="AG2659" s="1"/>
      <c r="AH2659" s="1"/>
      <c r="AI2659" s="1"/>
      <c r="AJ2659" s="1"/>
      <c r="AK2659" s="1"/>
      <c r="AL2659" s="1"/>
      <c r="AM2659" s="1"/>
      <c r="AN2659" s="1"/>
      <c r="AO2659" s="1"/>
      <c r="AP2659" s="1"/>
      <c r="AQ2659" s="1"/>
      <c r="AR2659" s="1"/>
      <c r="AS2659" s="14"/>
      <c r="AT2659" s="1"/>
      <c r="AU2659" s="1"/>
    </row>
    <row r="2660" spans="32:47" x14ac:dyDescent="0.3">
      <c r="AF2660" s="1"/>
      <c r="AG2660" s="1"/>
      <c r="AH2660" s="1"/>
      <c r="AI2660" s="1"/>
      <c r="AJ2660" s="1"/>
      <c r="AK2660" s="1"/>
      <c r="AL2660" s="1"/>
      <c r="AM2660" s="1"/>
      <c r="AN2660" s="1"/>
      <c r="AO2660" s="1"/>
      <c r="AP2660" s="1"/>
      <c r="AQ2660" s="1"/>
      <c r="AR2660" s="1"/>
      <c r="AS2660" s="14"/>
      <c r="AT2660" s="1"/>
      <c r="AU2660" s="1"/>
    </row>
    <row r="2661" spans="32:47" x14ac:dyDescent="0.3">
      <c r="AF2661" s="1"/>
      <c r="AG2661" s="1"/>
      <c r="AH2661" s="1"/>
      <c r="AI2661" s="1"/>
      <c r="AJ2661" s="1"/>
      <c r="AK2661" s="1"/>
      <c r="AL2661" s="1"/>
      <c r="AM2661" s="1"/>
      <c r="AN2661" s="1"/>
      <c r="AO2661" s="1"/>
      <c r="AP2661" s="1"/>
      <c r="AQ2661" s="1"/>
      <c r="AR2661" s="1"/>
      <c r="AS2661" s="14"/>
      <c r="AT2661" s="1"/>
      <c r="AU2661" s="1"/>
    </row>
    <row r="2662" spans="32:47" x14ac:dyDescent="0.3">
      <c r="AF2662" s="1"/>
      <c r="AG2662" s="1"/>
      <c r="AH2662" s="1"/>
      <c r="AI2662" s="1"/>
      <c r="AJ2662" s="1"/>
      <c r="AK2662" s="1"/>
      <c r="AL2662" s="1"/>
      <c r="AM2662" s="1"/>
      <c r="AN2662" s="1"/>
      <c r="AO2662" s="1"/>
      <c r="AP2662" s="1"/>
      <c r="AQ2662" s="1"/>
      <c r="AR2662" s="1"/>
      <c r="AS2662" s="14"/>
      <c r="AT2662" s="1"/>
      <c r="AU2662" s="1"/>
    </row>
    <row r="2663" spans="32:47" x14ac:dyDescent="0.3">
      <c r="AF2663" s="1"/>
      <c r="AG2663" s="1"/>
      <c r="AH2663" s="1"/>
      <c r="AI2663" s="1"/>
      <c r="AJ2663" s="1"/>
      <c r="AK2663" s="1"/>
      <c r="AL2663" s="1"/>
      <c r="AM2663" s="1"/>
      <c r="AN2663" s="1"/>
      <c r="AO2663" s="1"/>
      <c r="AP2663" s="1"/>
      <c r="AQ2663" s="1"/>
      <c r="AR2663" s="1"/>
      <c r="AS2663" s="14"/>
      <c r="AT2663" s="1"/>
      <c r="AU2663" s="1"/>
    </row>
    <row r="2664" spans="32:47" x14ac:dyDescent="0.3">
      <c r="AF2664" s="1"/>
      <c r="AG2664" s="1"/>
      <c r="AH2664" s="1"/>
      <c r="AI2664" s="1"/>
      <c r="AJ2664" s="1"/>
      <c r="AK2664" s="1"/>
      <c r="AL2664" s="1"/>
      <c r="AM2664" s="1"/>
      <c r="AN2664" s="1"/>
      <c r="AO2664" s="1"/>
      <c r="AP2664" s="1"/>
      <c r="AQ2664" s="1"/>
      <c r="AR2664" s="1"/>
      <c r="AS2664" s="14"/>
      <c r="AT2664" s="1"/>
      <c r="AU2664" s="1"/>
    </row>
    <row r="2665" spans="32:47" x14ac:dyDescent="0.3">
      <c r="AF2665" s="1"/>
      <c r="AG2665" s="1"/>
      <c r="AH2665" s="1"/>
      <c r="AI2665" s="1"/>
      <c r="AJ2665" s="1"/>
      <c r="AK2665" s="1"/>
      <c r="AL2665" s="1"/>
      <c r="AM2665" s="1"/>
      <c r="AN2665" s="1"/>
      <c r="AO2665" s="1"/>
      <c r="AP2665" s="1"/>
      <c r="AQ2665" s="1"/>
      <c r="AR2665" s="1"/>
      <c r="AS2665" s="14"/>
      <c r="AT2665" s="1"/>
      <c r="AU2665" s="1"/>
    </row>
    <row r="2666" spans="32:47" x14ac:dyDescent="0.3">
      <c r="AF2666" s="1"/>
      <c r="AG2666" s="1"/>
      <c r="AH2666" s="1"/>
      <c r="AI2666" s="1"/>
      <c r="AJ2666" s="1"/>
      <c r="AK2666" s="1"/>
      <c r="AL2666" s="1"/>
      <c r="AM2666" s="1"/>
      <c r="AN2666" s="1"/>
      <c r="AO2666" s="1"/>
      <c r="AP2666" s="1"/>
      <c r="AQ2666" s="1"/>
      <c r="AR2666" s="1"/>
      <c r="AS2666" s="14"/>
      <c r="AT2666" s="1"/>
      <c r="AU2666" s="1"/>
    </row>
    <row r="2667" spans="32:47" x14ac:dyDescent="0.3">
      <c r="AF2667" s="1"/>
      <c r="AG2667" s="1"/>
      <c r="AH2667" s="1"/>
      <c r="AI2667" s="1"/>
      <c r="AJ2667" s="1"/>
      <c r="AK2667" s="1"/>
      <c r="AL2667" s="1"/>
      <c r="AM2667" s="1"/>
      <c r="AN2667" s="1"/>
      <c r="AO2667" s="1"/>
      <c r="AP2667" s="1"/>
      <c r="AQ2667" s="1"/>
      <c r="AR2667" s="1"/>
      <c r="AS2667" s="14"/>
      <c r="AT2667" s="1"/>
      <c r="AU2667" s="1"/>
    </row>
    <row r="2668" spans="32:47" x14ac:dyDescent="0.3">
      <c r="AF2668" s="1"/>
      <c r="AG2668" s="1"/>
      <c r="AH2668" s="1"/>
      <c r="AI2668" s="1"/>
      <c r="AJ2668" s="1"/>
      <c r="AK2668" s="1"/>
      <c r="AL2668" s="1"/>
      <c r="AM2668" s="1"/>
      <c r="AN2668" s="1"/>
      <c r="AO2668" s="1"/>
      <c r="AP2668" s="1"/>
      <c r="AQ2668" s="1"/>
      <c r="AR2668" s="1"/>
      <c r="AS2668" s="14"/>
      <c r="AT2668" s="1"/>
      <c r="AU2668" s="1"/>
    </row>
    <row r="2669" spans="32:47" x14ac:dyDescent="0.3">
      <c r="AF2669" s="1"/>
      <c r="AG2669" s="1"/>
      <c r="AH2669" s="1"/>
      <c r="AI2669" s="1"/>
      <c r="AJ2669" s="1"/>
      <c r="AK2669" s="1"/>
      <c r="AL2669" s="1"/>
      <c r="AM2669" s="1"/>
      <c r="AN2669" s="1"/>
      <c r="AO2669" s="1"/>
      <c r="AP2669" s="1"/>
      <c r="AQ2669" s="1"/>
      <c r="AR2669" s="1"/>
      <c r="AS2669" s="14"/>
      <c r="AT2669" s="1"/>
      <c r="AU2669" s="1"/>
    </row>
    <row r="2670" spans="32:47" x14ac:dyDescent="0.3">
      <c r="AF2670" s="1"/>
      <c r="AG2670" s="1"/>
      <c r="AH2670" s="1"/>
      <c r="AI2670" s="1"/>
      <c r="AJ2670" s="1"/>
      <c r="AK2670" s="1"/>
      <c r="AL2670" s="1"/>
      <c r="AM2670" s="1"/>
      <c r="AN2670" s="1"/>
      <c r="AO2670" s="1"/>
      <c r="AP2670" s="1"/>
      <c r="AQ2670" s="1"/>
      <c r="AR2670" s="1"/>
      <c r="AS2670" s="14"/>
      <c r="AT2670" s="1"/>
      <c r="AU2670" s="1"/>
    </row>
    <row r="2671" spans="32:47" x14ac:dyDescent="0.3">
      <c r="AF2671" s="1"/>
      <c r="AG2671" s="1"/>
      <c r="AH2671" s="1"/>
      <c r="AI2671" s="1"/>
      <c r="AJ2671" s="1"/>
      <c r="AK2671" s="1"/>
      <c r="AL2671" s="1"/>
      <c r="AM2671" s="1"/>
      <c r="AN2671" s="1"/>
      <c r="AO2671" s="1"/>
      <c r="AP2671" s="1"/>
      <c r="AQ2671" s="1"/>
      <c r="AR2671" s="1"/>
      <c r="AS2671" s="14"/>
      <c r="AT2671" s="1"/>
      <c r="AU2671" s="1"/>
    </row>
    <row r="2672" spans="32:47" x14ac:dyDescent="0.3">
      <c r="AF2672" s="1"/>
      <c r="AG2672" s="1"/>
      <c r="AH2672" s="1"/>
      <c r="AI2672" s="1"/>
      <c r="AJ2672" s="1"/>
      <c r="AK2672" s="1"/>
      <c r="AL2672" s="1"/>
      <c r="AM2672" s="1"/>
      <c r="AN2672" s="1"/>
      <c r="AO2672" s="1"/>
      <c r="AP2672" s="1"/>
      <c r="AQ2672" s="1"/>
      <c r="AR2672" s="1"/>
      <c r="AS2672" s="14"/>
      <c r="AT2672" s="1"/>
      <c r="AU2672" s="1"/>
    </row>
    <row r="2673" spans="32:47" x14ac:dyDescent="0.3">
      <c r="AF2673" s="1"/>
      <c r="AG2673" s="1"/>
      <c r="AH2673" s="1"/>
      <c r="AI2673" s="1"/>
      <c r="AJ2673" s="1"/>
      <c r="AK2673" s="1"/>
      <c r="AL2673" s="1"/>
      <c r="AM2673" s="1"/>
      <c r="AN2673" s="1"/>
      <c r="AO2673" s="1"/>
      <c r="AP2673" s="1"/>
      <c r="AQ2673" s="1"/>
      <c r="AR2673" s="1"/>
      <c r="AS2673" s="14"/>
      <c r="AT2673" s="1"/>
      <c r="AU2673" s="1"/>
    </row>
    <row r="2674" spans="32:47" x14ac:dyDescent="0.3">
      <c r="AF2674" s="1"/>
      <c r="AG2674" s="1"/>
      <c r="AH2674" s="1"/>
      <c r="AI2674" s="1"/>
      <c r="AJ2674" s="1"/>
      <c r="AK2674" s="1"/>
      <c r="AL2674" s="1"/>
      <c r="AM2674" s="1"/>
      <c r="AN2674" s="1"/>
      <c r="AO2674" s="1"/>
      <c r="AP2674" s="1"/>
      <c r="AQ2674" s="1"/>
      <c r="AR2674" s="1"/>
      <c r="AS2674" s="14"/>
      <c r="AT2674" s="1"/>
      <c r="AU2674" s="1"/>
    </row>
    <row r="2675" spans="32:47" x14ac:dyDescent="0.3">
      <c r="AF2675" s="1"/>
      <c r="AG2675" s="1"/>
      <c r="AH2675" s="1"/>
      <c r="AI2675" s="1"/>
      <c r="AJ2675" s="1"/>
      <c r="AK2675" s="1"/>
      <c r="AL2675" s="1"/>
      <c r="AM2675" s="1"/>
      <c r="AN2675" s="1"/>
      <c r="AO2675" s="1"/>
      <c r="AP2675" s="1"/>
      <c r="AQ2675" s="1"/>
      <c r="AR2675" s="1"/>
      <c r="AS2675" s="14"/>
      <c r="AT2675" s="1"/>
      <c r="AU2675" s="1"/>
    </row>
    <row r="2676" spans="32:47" x14ac:dyDescent="0.3">
      <c r="AF2676" s="1"/>
      <c r="AG2676" s="1"/>
      <c r="AH2676" s="1"/>
      <c r="AI2676" s="1"/>
      <c r="AJ2676" s="1"/>
      <c r="AK2676" s="1"/>
      <c r="AL2676" s="1"/>
      <c r="AM2676" s="1"/>
      <c r="AN2676" s="1"/>
      <c r="AO2676" s="1"/>
      <c r="AP2676" s="1"/>
      <c r="AQ2676" s="1"/>
      <c r="AR2676" s="1"/>
      <c r="AS2676" s="14"/>
      <c r="AT2676" s="1"/>
      <c r="AU2676" s="1"/>
    </row>
    <row r="2677" spans="32:47" x14ac:dyDescent="0.3">
      <c r="AF2677" s="1"/>
      <c r="AG2677" s="1"/>
      <c r="AH2677" s="1"/>
      <c r="AI2677" s="1"/>
      <c r="AJ2677" s="1"/>
      <c r="AK2677" s="1"/>
      <c r="AL2677" s="1"/>
      <c r="AM2677" s="1"/>
      <c r="AN2677" s="1"/>
      <c r="AO2677" s="1"/>
      <c r="AP2677" s="1"/>
      <c r="AQ2677" s="1"/>
      <c r="AR2677" s="1"/>
      <c r="AS2677" s="14"/>
      <c r="AT2677" s="1"/>
      <c r="AU2677" s="1"/>
    </row>
    <row r="2678" spans="32:47" x14ac:dyDescent="0.3">
      <c r="AF2678" s="1"/>
      <c r="AG2678" s="1"/>
      <c r="AH2678" s="1"/>
      <c r="AI2678" s="1"/>
      <c r="AJ2678" s="1"/>
      <c r="AK2678" s="1"/>
      <c r="AL2678" s="1"/>
      <c r="AM2678" s="1"/>
      <c r="AN2678" s="1"/>
      <c r="AO2678" s="1"/>
      <c r="AP2678" s="1"/>
      <c r="AQ2678" s="1"/>
      <c r="AR2678" s="1"/>
      <c r="AS2678" s="14"/>
      <c r="AT2678" s="1"/>
      <c r="AU2678" s="1"/>
    </row>
    <row r="2679" spans="32:47" x14ac:dyDescent="0.3">
      <c r="AF2679" s="1"/>
      <c r="AG2679" s="1"/>
      <c r="AH2679" s="1"/>
      <c r="AI2679" s="1"/>
      <c r="AJ2679" s="1"/>
      <c r="AK2679" s="1"/>
      <c r="AL2679" s="1"/>
      <c r="AM2679" s="1"/>
      <c r="AN2679" s="1"/>
      <c r="AO2679" s="1"/>
      <c r="AP2679" s="1"/>
      <c r="AQ2679" s="1"/>
      <c r="AR2679" s="1"/>
      <c r="AS2679" s="14"/>
      <c r="AT2679" s="1"/>
      <c r="AU2679" s="1"/>
    </row>
    <row r="2680" spans="32:47" x14ac:dyDescent="0.3">
      <c r="AF2680" s="1"/>
      <c r="AG2680" s="1"/>
      <c r="AH2680" s="1"/>
      <c r="AI2680" s="1"/>
      <c r="AJ2680" s="1"/>
      <c r="AK2680" s="1"/>
      <c r="AL2680" s="1"/>
      <c r="AM2680" s="1"/>
      <c r="AN2680" s="1"/>
      <c r="AO2680" s="1"/>
      <c r="AP2680" s="1"/>
      <c r="AQ2680" s="1"/>
      <c r="AR2680" s="1"/>
      <c r="AS2680" s="14"/>
      <c r="AT2680" s="1"/>
      <c r="AU2680" s="1"/>
    </row>
    <row r="2681" spans="32:47" x14ac:dyDescent="0.3">
      <c r="AF2681" s="1"/>
      <c r="AG2681" s="1"/>
      <c r="AH2681" s="1"/>
      <c r="AI2681" s="1"/>
      <c r="AJ2681" s="1"/>
      <c r="AK2681" s="1"/>
      <c r="AL2681" s="1"/>
      <c r="AM2681" s="1"/>
      <c r="AN2681" s="1"/>
      <c r="AO2681" s="1"/>
      <c r="AP2681" s="1"/>
      <c r="AQ2681" s="1"/>
      <c r="AR2681" s="1"/>
      <c r="AS2681" s="14"/>
      <c r="AT2681" s="1"/>
      <c r="AU2681" s="1"/>
    </row>
    <row r="2682" spans="32:47" x14ac:dyDescent="0.3">
      <c r="AF2682" s="1"/>
      <c r="AG2682" s="1"/>
      <c r="AH2682" s="1"/>
      <c r="AI2682" s="1"/>
      <c r="AJ2682" s="1"/>
      <c r="AK2682" s="1"/>
      <c r="AL2682" s="1"/>
      <c r="AM2682" s="1"/>
      <c r="AN2682" s="1"/>
      <c r="AO2682" s="1"/>
      <c r="AP2682" s="1"/>
      <c r="AQ2682" s="1"/>
      <c r="AR2682" s="1"/>
      <c r="AS2682" s="14"/>
      <c r="AT2682" s="1"/>
      <c r="AU2682" s="1"/>
    </row>
    <row r="2683" spans="32:47" x14ac:dyDescent="0.3">
      <c r="AF2683" s="1"/>
      <c r="AG2683" s="1"/>
      <c r="AH2683" s="1"/>
      <c r="AI2683" s="1"/>
      <c r="AJ2683" s="1"/>
      <c r="AK2683" s="1"/>
      <c r="AL2683" s="1"/>
      <c r="AM2683" s="1"/>
      <c r="AN2683" s="1"/>
      <c r="AO2683" s="1"/>
      <c r="AP2683" s="1"/>
      <c r="AQ2683" s="1"/>
      <c r="AR2683" s="1"/>
      <c r="AS2683" s="14"/>
      <c r="AT2683" s="1"/>
      <c r="AU2683" s="1"/>
    </row>
    <row r="2684" spans="32:47" x14ac:dyDescent="0.3">
      <c r="AF2684" s="1"/>
      <c r="AG2684" s="1"/>
      <c r="AH2684" s="1"/>
      <c r="AI2684" s="1"/>
      <c r="AJ2684" s="1"/>
      <c r="AK2684" s="1"/>
      <c r="AL2684" s="1"/>
      <c r="AM2684" s="1"/>
      <c r="AN2684" s="1"/>
      <c r="AO2684" s="1"/>
      <c r="AP2684" s="1"/>
      <c r="AQ2684" s="1"/>
      <c r="AR2684" s="1"/>
      <c r="AS2684" s="14"/>
      <c r="AT2684" s="1"/>
      <c r="AU2684" s="1"/>
    </row>
    <row r="2685" spans="32:47" x14ac:dyDescent="0.3">
      <c r="AF2685" s="1"/>
      <c r="AG2685" s="1"/>
      <c r="AH2685" s="1"/>
      <c r="AI2685" s="1"/>
      <c r="AJ2685" s="1"/>
      <c r="AK2685" s="1"/>
      <c r="AL2685" s="1"/>
      <c r="AM2685" s="1"/>
      <c r="AN2685" s="1"/>
      <c r="AO2685" s="1"/>
      <c r="AP2685" s="1"/>
      <c r="AQ2685" s="1"/>
      <c r="AR2685" s="1"/>
      <c r="AS2685" s="14"/>
      <c r="AT2685" s="1"/>
      <c r="AU2685" s="1"/>
    </row>
    <row r="2686" spans="32:47" x14ac:dyDescent="0.3">
      <c r="AF2686" s="1"/>
      <c r="AG2686" s="1"/>
      <c r="AH2686" s="1"/>
      <c r="AI2686" s="1"/>
      <c r="AJ2686" s="1"/>
      <c r="AK2686" s="1"/>
      <c r="AL2686" s="1"/>
      <c r="AM2686" s="1"/>
      <c r="AN2686" s="1"/>
      <c r="AO2686" s="1"/>
      <c r="AP2686" s="1"/>
      <c r="AQ2686" s="1"/>
      <c r="AR2686" s="1"/>
      <c r="AS2686" s="14"/>
      <c r="AT2686" s="1"/>
      <c r="AU2686" s="1"/>
    </row>
    <row r="2687" spans="32:47" x14ac:dyDescent="0.3">
      <c r="AF2687" s="1"/>
      <c r="AG2687" s="1"/>
      <c r="AH2687" s="1"/>
      <c r="AI2687" s="1"/>
      <c r="AJ2687" s="1"/>
      <c r="AK2687" s="1"/>
      <c r="AL2687" s="1"/>
      <c r="AM2687" s="1"/>
      <c r="AN2687" s="1"/>
      <c r="AO2687" s="1"/>
      <c r="AP2687" s="1"/>
      <c r="AQ2687" s="1"/>
      <c r="AR2687" s="1"/>
      <c r="AS2687" s="14"/>
      <c r="AT2687" s="1"/>
      <c r="AU2687" s="1"/>
    </row>
    <row r="2688" spans="32:47" x14ac:dyDescent="0.3">
      <c r="AF2688" s="1"/>
      <c r="AG2688" s="1"/>
      <c r="AH2688" s="1"/>
      <c r="AI2688" s="1"/>
      <c r="AJ2688" s="1"/>
      <c r="AK2688" s="1"/>
      <c r="AL2688" s="1"/>
      <c r="AM2688" s="1"/>
      <c r="AN2688" s="1"/>
      <c r="AO2688" s="1"/>
      <c r="AP2688" s="1"/>
      <c r="AQ2688" s="1"/>
      <c r="AR2688" s="1"/>
      <c r="AS2688" s="14"/>
      <c r="AT2688" s="1"/>
      <c r="AU2688" s="1"/>
    </row>
    <row r="2689" spans="32:47" x14ac:dyDescent="0.3">
      <c r="AF2689" s="1"/>
      <c r="AG2689" s="1"/>
      <c r="AH2689" s="1"/>
      <c r="AI2689" s="1"/>
      <c r="AJ2689" s="1"/>
      <c r="AK2689" s="1"/>
      <c r="AL2689" s="1"/>
      <c r="AM2689" s="1"/>
      <c r="AN2689" s="1"/>
      <c r="AO2689" s="1"/>
      <c r="AP2689" s="1"/>
      <c r="AQ2689" s="1"/>
      <c r="AR2689" s="1"/>
      <c r="AS2689" s="14"/>
      <c r="AT2689" s="1"/>
      <c r="AU2689" s="1"/>
    </row>
    <row r="2690" spans="32:47" x14ac:dyDescent="0.3">
      <c r="AF2690" s="1"/>
      <c r="AG2690" s="1"/>
      <c r="AH2690" s="1"/>
      <c r="AI2690" s="1"/>
      <c r="AJ2690" s="1"/>
      <c r="AK2690" s="1"/>
      <c r="AL2690" s="1"/>
      <c r="AM2690" s="1"/>
      <c r="AN2690" s="1"/>
      <c r="AO2690" s="1"/>
      <c r="AP2690" s="1"/>
      <c r="AQ2690" s="1"/>
      <c r="AR2690" s="1"/>
      <c r="AS2690" s="14"/>
      <c r="AT2690" s="1"/>
      <c r="AU2690" s="1"/>
    </row>
    <row r="2691" spans="32:47" x14ac:dyDescent="0.3">
      <c r="AF2691" s="1"/>
      <c r="AG2691" s="1"/>
      <c r="AH2691" s="1"/>
      <c r="AI2691" s="1"/>
      <c r="AJ2691" s="1"/>
      <c r="AK2691" s="1"/>
      <c r="AL2691" s="1"/>
      <c r="AM2691" s="1"/>
      <c r="AN2691" s="1"/>
      <c r="AO2691" s="1"/>
      <c r="AP2691" s="1"/>
      <c r="AQ2691" s="1"/>
      <c r="AR2691" s="1"/>
      <c r="AS2691" s="14"/>
      <c r="AT2691" s="1"/>
      <c r="AU2691" s="1"/>
    </row>
    <row r="2692" spans="32:47" x14ac:dyDescent="0.3">
      <c r="AF2692" s="1"/>
      <c r="AG2692" s="1"/>
      <c r="AH2692" s="1"/>
      <c r="AI2692" s="1"/>
      <c r="AJ2692" s="1"/>
      <c r="AK2692" s="1"/>
      <c r="AL2692" s="1"/>
      <c r="AM2692" s="1"/>
      <c r="AN2692" s="1"/>
      <c r="AO2692" s="1"/>
      <c r="AP2692" s="1"/>
      <c r="AQ2692" s="1"/>
      <c r="AR2692" s="1"/>
      <c r="AS2692" s="14"/>
      <c r="AT2692" s="1"/>
      <c r="AU2692" s="1"/>
    </row>
    <row r="2693" spans="32:47" x14ac:dyDescent="0.3">
      <c r="AF2693" s="1"/>
      <c r="AG2693" s="1"/>
      <c r="AH2693" s="1"/>
      <c r="AI2693" s="1"/>
      <c r="AJ2693" s="1"/>
      <c r="AK2693" s="1"/>
      <c r="AL2693" s="1"/>
      <c r="AM2693" s="1"/>
      <c r="AN2693" s="1"/>
      <c r="AO2693" s="1"/>
      <c r="AP2693" s="1"/>
      <c r="AQ2693" s="1"/>
      <c r="AR2693" s="1"/>
      <c r="AS2693" s="14"/>
      <c r="AT2693" s="1"/>
      <c r="AU2693" s="1"/>
    </row>
    <row r="2694" spans="32:47" x14ac:dyDescent="0.3">
      <c r="AF2694" s="1"/>
      <c r="AG2694" s="1"/>
      <c r="AH2694" s="1"/>
      <c r="AI2694" s="1"/>
      <c r="AJ2694" s="1"/>
      <c r="AK2694" s="1"/>
      <c r="AL2694" s="1"/>
      <c r="AM2694" s="1"/>
      <c r="AN2694" s="1"/>
      <c r="AO2694" s="1"/>
      <c r="AP2694" s="1"/>
      <c r="AQ2694" s="1"/>
      <c r="AR2694" s="1"/>
      <c r="AS2694" s="14"/>
      <c r="AT2694" s="1"/>
      <c r="AU2694" s="1"/>
    </row>
    <row r="2695" spans="32:47" x14ac:dyDescent="0.3">
      <c r="AF2695" s="1"/>
      <c r="AG2695" s="1"/>
      <c r="AH2695" s="1"/>
      <c r="AI2695" s="1"/>
      <c r="AJ2695" s="1"/>
      <c r="AK2695" s="1"/>
      <c r="AL2695" s="1"/>
      <c r="AM2695" s="1"/>
      <c r="AN2695" s="1"/>
      <c r="AO2695" s="1"/>
      <c r="AP2695" s="1"/>
      <c r="AQ2695" s="1"/>
      <c r="AR2695" s="1"/>
      <c r="AS2695" s="14"/>
      <c r="AT2695" s="1"/>
      <c r="AU2695" s="1"/>
    </row>
    <row r="2696" spans="32:47" x14ac:dyDescent="0.3">
      <c r="AF2696" s="1"/>
      <c r="AG2696" s="1"/>
      <c r="AH2696" s="1"/>
      <c r="AI2696" s="1"/>
      <c r="AJ2696" s="1"/>
      <c r="AK2696" s="1"/>
      <c r="AL2696" s="1"/>
      <c r="AM2696" s="1"/>
      <c r="AN2696" s="1"/>
      <c r="AO2696" s="1"/>
      <c r="AP2696" s="1"/>
      <c r="AQ2696" s="1"/>
      <c r="AR2696" s="1"/>
      <c r="AS2696" s="14"/>
      <c r="AT2696" s="1"/>
      <c r="AU2696" s="1"/>
    </row>
    <row r="2697" spans="32:47" x14ac:dyDescent="0.3">
      <c r="AF2697" s="1"/>
      <c r="AG2697" s="1"/>
      <c r="AH2697" s="1"/>
      <c r="AI2697" s="1"/>
      <c r="AJ2697" s="1"/>
      <c r="AK2697" s="1"/>
      <c r="AL2697" s="1"/>
      <c r="AM2697" s="1"/>
      <c r="AN2697" s="1"/>
      <c r="AO2697" s="1"/>
      <c r="AP2697" s="1"/>
      <c r="AQ2697" s="1"/>
      <c r="AR2697" s="1"/>
      <c r="AS2697" s="14"/>
      <c r="AT2697" s="1"/>
      <c r="AU2697" s="1"/>
    </row>
    <row r="2698" spans="32:47" x14ac:dyDescent="0.3">
      <c r="AF2698" s="1"/>
      <c r="AG2698" s="1"/>
      <c r="AH2698" s="1"/>
      <c r="AI2698" s="1"/>
      <c r="AJ2698" s="1"/>
      <c r="AK2698" s="1"/>
      <c r="AL2698" s="1"/>
      <c r="AM2698" s="1"/>
      <c r="AN2698" s="1"/>
      <c r="AO2698" s="1"/>
      <c r="AP2698" s="1"/>
      <c r="AQ2698" s="1"/>
      <c r="AR2698" s="1"/>
      <c r="AS2698" s="14"/>
      <c r="AT2698" s="1"/>
      <c r="AU2698" s="1"/>
    </row>
    <row r="2699" spans="32:47" x14ac:dyDescent="0.3">
      <c r="AF2699" s="1"/>
      <c r="AG2699" s="1"/>
      <c r="AH2699" s="1"/>
      <c r="AI2699" s="1"/>
      <c r="AJ2699" s="1"/>
      <c r="AK2699" s="1"/>
      <c r="AL2699" s="1"/>
      <c r="AM2699" s="1"/>
      <c r="AN2699" s="1"/>
      <c r="AO2699" s="1"/>
      <c r="AP2699" s="1"/>
      <c r="AQ2699" s="1"/>
      <c r="AR2699" s="1"/>
      <c r="AS2699" s="14"/>
      <c r="AT2699" s="1"/>
      <c r="AU2699" s="1"/>
    </row>
    <row r="2700" spans="32:47" x14ac:dyDescent="0.3">
      <c r="AF2700" s="1"/>
      <c r="AG2700" s="1"/>
      <c r="AH2700" s="1"/>
      <c r="AI2700" s="1"/>
      <c r="AJ2700" s="1"/>
      <c r="AK2700" s="1"/>
      <c r="AL2700" s="1"/>
      <c r="AM2700" s="1"/>
      <c r="AN2700" s="1"/>
      <c r="AO2700" s="1"/>
      <c r="AP2700" s="1"/>
      <c r="AQ2700" s="1"/>
      <c r="AR2700" s="1"/>
      <c r="AS2700" s="14"/>
      <c r="AT2700" s="1"/>
      <c r="AU2700" s="1"/>
    </row>
    <row r="2701" spans="32:47" x14ac:dyDescent="0.3">
      <c r="AF2701" s="1"/>
      <c r="AG2701" s="1"/>
      <c r="AH2701" s="1"/>
      <c r="AI2701" s="1"/>
      <c r="AJ2701" s="1"/>
      <c r="AK2701" s="1"/>
      <c r="AL2701" s="1"/>
      <c r="AM2701" s="1"/>
      <c r="AN2701" s="1"/>
      <c r="AO2701" s="1"/>
      <c r="AP2701" s="1"/>
      <c r="AQ2701" s="1"/>
      <c r="AR2701" s="1"/>
      <c r="AS2701" s="14"/>
      <c r="AT2701" s="1"/>
      <c r="AU2701" s="1"/>
    </row>
    <row r="2702" spans="32:47" x14ac:dyDescent="0.3">
      <c r="AF2702" s="1"/>
      <c r="AG2702" s="1"/>
      <c r="AH2702" s="1"/>
      <c r="AI2702" s="1"/>
      <c r="AJ2702" s="1"/>
      <c r="AK2702" s="1"/>
      <c r="AL2702" s="1"/>
      <c r="AM2702" s="1"/>
      <c r="AN2702" s="1"/>
      <c r="AO2702" s="1"/>
      <c r="AP2702" s="1"/>
      <c r="AQ2702" s="1"/>
      <c r="AR2702" s="1"/>
      <c r="AS2702" s="14"/>
      <c r="AT2702" s="1"/>
      <c r="AU2702" s="1"/>
    </row>
    <row r="2703" spans="32:47" x14ac:dyDescent="0.3">
      <c r="AF2703" s="1"/>
      <c r="AG2703" s="1"/>
      <c r="AH2703" s="1"/>
      <c r="AI2703" s="1"/>
      <c r="AJ2703" s="1"/>
      <c r="AK2703" s="1"/>
      <c r="AL2703" s="1"/>
      <c r="AM2703" s="1"/>
      <c r="AN2703" s="1"/>
      <c r="AO2703" s="1"/>
      <c r="AP2703" s="1"/>
      <c r="AQ2703" s="1"/>
      <c r="AR2703" s="1"/>
      <c r="AS2703" s="14"/>
      <c r="AT2703" s="1"/>
      <c r="AU2703" s="1"/>
    </row>
    <row r="2704" spans="32:47" x14ac:dyDescent="0.3">
      <c r="AF2704" s="1"/>
      <c r="AG2704" s="1"/>
      <c r="AH2704" s="1"/>
      <c r="AI2704" s="1"/>
      <c r="AJ2704" s="1"/>
      <c r="AK2704" s="1"/>
      <c r="AL2704" s="1"/>
      <c r="AM2704" s="1"/>
      <c r="AN2704" s="1"/>
      <c r="AO2704" s="1"/>
      <c r="AP2704" s="1"/>
      <c r="AQ2704" s="1"/>
      <c r="AR2704" s="1"/>
      <c r="AS2704" s="14"/>
      <c r="AT2704" s="1"/>
      <c r="AU2704" s="1"/>
    </row>
    <row r="2705" spans="32:47" x14ac:dyDescent="0.3">
      <c r="AF2705" s="1"/>
      <c r="AG2705" s="1"/>
      <c r="AH2705" s="1"/>
      <c r="AI2705" s="1"/>
      <c r="AJ2705" s="1"/>
      <c r="AK2705" s="1"/>
      <c r="AL2705" s="1"/>
      <c r="AM2705" s="1"/>
      <c r="AN2705" s="1"/>
      <c r="AO2705" s="1"/>
      <c r="AP2705" s="1"/>
      <c r="AQ2705" s="1"/>
      <c r="AR2705" s="1"/>
      <c r="AS2705" s="14"/>
      <c r="AT2705" s="1"/>
      <c r="AU2705" s="1"/>
    </row>
    <row r="2706" spans="32:47" x14ac:dyDescent="0.3">
      <c r="AF2706" s="1"/>
      <c r="AG2706" s="1"/>
      <c r="AH2706" s="1"/>
      <c r="AI2706" s="1"/>
      <c r="AJ2706" s="1"/>
      <c r="AK2706" s="1"/>
      <c r="AL2706" s="1"/>
      <c r="AM2706" s="1"/>
      <c r="AN2706" s="1"/>
      <c r="AO2706" s="1"/>
      <c r="AP2706" s="1"/>
      <c r="AQ2706" s="1"/>
      <c r="AR2706" s="1"/>
      <c r="AS2706" s="14"/>
      <c r="AT2706" s="1"/>
      <c r="AU2706" s="1"/>
    </row>
    <row r="2707" spans="32:47" x14ac:dyDescent="0.3">
      <c r="AF2707" s="1"/>
      <c r="AG2707" s="1"/>
      <c r="AH2707" s="1"/>
      <c r="AI2707" s="1"/>
      <c r="AJ2707" s="1"/>
      <c r="AK2707" s="1"/>
      <c r="AL2707" s="1"/>
      <c r="AM2707" s="1"/>
      <c r="AN2707" s="1"/>
      <c r="AO2707" s="1"/>
      <c r="AP2707" s="1"/>
      <c r="AQ2707" s="1"/>
      <c r="AR2707" s="1"/>
      <c r="AS2707" s="14"/>
      <c r="AT2707" s="1"/>
      <c r="AU2707" s="1"/>
    </row>
    <row r="2708" spans="32:47" x14ac:dyDescent="0.3">
      <c r="AF2708" s="1"/>
      <c r="AG2708" s="1"/>
      <c r="AH2708" s="1"/>
      <c r="AI2708" s="1"/>
      <c r="AJ2708" s="1"/>
      <c r="AK2708" s="1"/>
      <c r="AL2708" s="1"/>
      <c r="AM2708" s="1"/>
      <c r="AN2708" s="1"/>
      <c r="AO2708" s="1"/>
      <c r="AP2708" s="1"/>
      <c r="AQ2708" s="1"/>
      <c r="AR2708" s="1"/>
      <c r="AS2708" s="14"/>
      <c r="AT2708" s="1"/>
      <c r="AU2708" s="1"/>
    </row>
    <row r="2709" spans="32:47" x14ac:dyDescent="0.3">
      <c r="AF2709" s="1"/>
      <c r="AG2709" s="1"/>
      <c r="AH2709" s="1"/>
      <c r="AI2709" s="1"/>
      <c r="AJ2709" s="1"/>
      <c r="AK2709" s="1"/>
      <c r="AL2709" s="1"/>
      <c r="AM2709" s="1"/>
      <c r="AN2709" s="1"/>
      <c r="AO2709" s="1"/>
      <c r="AP2709" s="1"/>
      <c r="AQ2709" s="1"/>
      <c r="AR2709" s="1"/>
      <c r="AS2709" s="14"/>
      <c r="AT2709" s="1"/>
      <c r="AU2709" s="1"/>
    </row>
    <row r="2710" spans="32:47" x14ac:dyDescent="0.3">
      <c r="AF2710" s="1"/>
      <c r="AG2710" s="1"/>
      <c r="AH2710" s="1"/>
      <c r="AI2710" s="1"/>
      <c r="AJ2710" s="1"/>
      <c r="AK2710" s="1"/>
      <c r="AL2710" s="1"/>
      <c r="AM2710" s="1"/>
      <c r="AN2710" s="1"/>
      <c r="AO2710" s="1"/>
      <c r="AP2710" s="1"/>
      <c r="AQ2710" s="1"/>
      <c r="AR2710" s="1"/>
      <c r="AS2710" s="14"/>
      <c r="AT2710" s="1"/>
      <c r="AU2710" s="1"/>
    </row>
    <row r="2711" spans="32:47" x14ac:dyDescent="0.3">
      <c r="AF2711" s="1"/>
      <c r="AG2711" s="1"/>
      <c r="AH2711" s="1"/>
      <c r="AI2711" s="1"/>
      <c r="AJ2711" s="1"/>
      <c r="AK2711" s="1"/>
      <c r="AL2711" s="1"/>
      <c r="AM2711" s="1"/>
      <c r="AN2711" s="1"/>
      <c r="AO2711" s="1"/>
      <c r="AP2711" s="1"/>
      <c r="AQ2711" s="1"/>
      <c r="AR2711" s="1"/>
      <c r="AS2711" s="14"/>
      <c r="AT2711" s="1"/>
      <c r="AU2711" s="1"/>
    </row>
    <row r="2712" spans="32:47" x14ac:dyDescent="0.3">
      <c r="AF2712" s="1"/>
      <c r="AG2712" s="1"/>
      <c r="AH2712" s="1"/>
      <c r="AI2712" s="1"/>
      <c r="AJ2712" s="1"/>
      <c r="AK2712" s="1"/>
      <c r="AL2712" s="1"/>
      <c r="AM2712" s="1"/>
      <c r="AN2712" s="1"/>
      <c r="AO2712" s="1"/>
      <c r="AP2712" s="1"/>
      <c r="AQ2712" s="1"/>
      <c r="AR2712" s="1"/>
      <c r="AS2712" s="14"/>
      <c r="AT2712" s="1"/>
      <c r="AU2712" s="1"/>
    </row>
    <row r="2713" spans="32:47" x14ac:dyDescent="0.3">
      <c r="AF2713" s="1"/>
      <c r="AG2713" s="1"/>
      <c r="AH2713" s="1"/>
      <c r="AI2713" s="1"/>
      <c r="AJ2713" s="1"/>
      <c r="AK2713" s="1"/>
      <c r="AL2713" s="1"/>
      <c r="AM2713" s="1"/>
      <c r="AN2713" s="1"/>
      <c r="AO2713" s="1"/>
      <c r="AP2713" s="1"/>
      <c r="AQ2713" s="1"/>
      <c r="AR2713" s="1"/>
      <c r="AS2713" s="14"/>
      <c r="AT2713" s="1"/>
      <c r="AU2713" s="1"/>
    </row>
    <row r="2714" spans="32:47" x14ac:dyDescent="0.3">
      <c r="AF2714" s="1"/>
      <c r="AG2714" s="1"/>
      <c r="AH2714" s="1"/>
      <c r="AI2714" s="1"/>
      <c r="AJ2714" s="1"/>
      <c r="AK2714" s="1"/>
      <c r="AL2714" s="1"/>
      <c r="AM2714" s="1"/>
      <c r="AN2714" s="1"/>
      <c r="AO2714" s="1"/>
      <c r="AP2714" s="1"/>
      <c r="AQ2714" s="1"/>
      <c r="AR2714" s="1"/>
      <c r="AS2714" s="14"/>
      <c r="AT2714" s="1"/>
      <c r="AU2714" s="1"/>
    </row>
    <row r="2715" spans="32:47" x14ac:dyDescent="0.3">
      <c r="AF2715" s="1"/>
      <c r="AG2715" s="1"/>
      <c r="AH2715" s="1"/>
      <c r="AI2715" s="1"/>
      <c r="AJ2715" s="1"/>
      <c r="AK2715" s="1"/>
      <c r="AL2715" s="1"/>
      <c r="AM2715" s="1"/>
      <c r="AN2715" s="1"/>
      <c r="AO2715" s="1"/>
      <c r="AP2715" s="1"/>
      <c r="AQ2715" s="1"/>
      <c r="AR2715" s="1"/>
      <c r="AS2715" s="14"/>
      <c r="AT2715" s="1"/>
      <c r="AU2715" s="1"/>
    </row>
    <row r="2716" spans="32:47" x14ac:dyDescent="0.3">
      <c r="AF2716" s="1"/>
      <c r="AG2716" s="1"/>
      <c r="AH2716" s="1"/>
      <c r="AI2716" s="1"/>
      <c r="AJ2716" s="1"/>
      <c r="AK2716" s="1"/>
      <c r="AL2716" s="1"/>
      <c r="AM2716" s="1"/>
      <c r="AN2716" s="1"/>
      <c r="AO2716" s="1"/>
      <c r="AP2716" s="1"/>
      <c r="AQ2716" s="1"/>
      <c r="AR2716" s="1"/>
      <c r="AS2716" s="14"/>
      <c r="AT2716" s="1"/>
      <c r="AU2716" s="1"/>
    </row>
    <row r="2717" spans="32:47" x14ac:dyDescent="0.3">
      <c r="AF2717" s="1"/>
      <c r="AG2717" s="1"/>
      <c r="AH2717" s="1"/>
      <c r="AI2717" s="1"/>
      <c r="AJ2717" s="1"/>
      <c r="AK2717" s="1"/>
      <c r="AL2717" s="1"/>
      <c r="AM2717" s="1"/>
      <c r="AN2717" s="1"/>
      <c r="AO2717" s="1"/>
      <c r="AP2717" s="1"/>
      <c r="AQ2717" s="1"/>
      <c r="AR2717" s="1"/>
      <c r="AS2717" s="14"/>
      <c r="AT2717" s="1"/>
      <c r="AU2717" s="1"/>
    </row>
    <row r="2718" spans="32:47" x14ac:dyDescent="0.3">
      <c r="AF2718" s="1"/>
      <c r="AG2718" s="1"/>
      <c r="AH2718" s="1"/>
      <c r="AI2718" s="1"/>
      <c r="AJ2718" s="1"/>
      <c r="AK2718" s="1"/>
      <c r="AL2718" s="1"/>
      <c r="AM2718" s="1"/>
      <c r="AN2718" s="1"/>
      <c r="AO2718" s="1"/>
      <c r="AP2718" s="1"/>
      <c r="AQ2718" s="1"/>
      <c r="AR2718" s="1"/>
      <c r="AS2718" s="14"/>
      <c r="AT2718" s="1"/>
      <c r="AU2718" s="1"/>
    </row>
    <row r="2719" spans="32:47" x14ac:dyDescent="0.3">
      <c r="AF2719" s="1"/>
      <c r="AG2719" s="1"/>
      <c r="AH2719" s="1"/>
      <c r="AI2719" s="1"/>
      <c r="AJ2719" s="1"/>
      <c r="AK2719" s="1"/>
      <c r="AL2719" s="1"/>
      <c r="AM2719" s="1"/>
      <c r="AN2719" s="1"/>
      <c r="AO2719" s="1"/>
      <c r="AP2719" s="1"/>
      <c r="AQ2719" s="1"/>
      <c r="AR2719" s="1"/>
      <c r="AS2719" s="14"/>
      <c r="AT2719" s="1"/>
      <c r="AU2719" s="1"/>
    </row>
    <row r="2720" spans="32:47" x14ac:dyDescent="0.3">
      <c r="AF2720" s="1"/>
      <c r="AG2720" s="1"/>
      <c r="AH2720" s="1"/>
      <c r="AI2720" s="1"/>
      <c r="AJ2720" s="1"/>
      <c r="AK2720" s="1"/>
      <c r="AL2720" s="1"/>
      <c r="AM2720" s="1"/>
      <c r="AN2720" s="1"/>
      <c r="AO2720" s="1"/>
      <c r="AP2720" s="1"/>
      <c r="AQ2720" s="1"/>
      <c r="AR2720" s="1"/>
      <c r="AS2720" s="14"/>
      <c r="AT2720" s="1"/>
      <c r="AU2720" s="1"/>
    </row>
    <row r="2721" spans="32:47" x14ac:dyDescent="0.3">
      <c r="AF2721" s="1"/>
      <c r="AG2721" s="1"/>
      <c r="AH2721" s="1"/>
      <c r="AI2721" s="1"/>
      <c r="AJ2721" s="1"/>
      <c r="AK2721" s="1"/>
      <c r="AL2721" s="1"/>
      <c r="AM2721" s="1"/>
      <c r="AN2721" s="1"/>
      <c r="AO2721" s="1"/>
      <c r="AP2721" s="1"/>
      <c r="AQ2721" s="1"/>
      <c r="AR2721" s="1"/>
      <c r="AS2721" s="14"/>
      <c r="AT2721" s="1"/>
      <c r="AU2721" s="1"/>
    </row>
    <row r="2722" spans="32:47" x14ac:dyDescent="0.3">
      <c r="AF2722" s="1"/>
      <c r="AG2722" s="1"/>
      <c r="AH2722" s="1"/>
      <c r="AI2722" s="1"/>
      <c r="AJ2722" s="1"/>
      <c r="AK2722" s="1"/>
      <c r="AL2722" s="1"/>
      <c r="AM2722" s="1"/>
      <c r="AN2722" s="1"/>
      <c r="AO2722" s="1"/>
      <c r="AP2722" s="1"/>
      <c r="AQ2722" s="1"/>
      <c r="AR2722" s="1"/>
      <c r="AS2722" s="14"/>
      <c r="AT2722" s="1"/>
      <c r="AU2722" s="1"/>
    </row>
    <row r="2723" spans="32:47" x14ac:dyDescent="0.3">
      <c r="AF2723" s="1"/>
      <c r="AG2723" s="1"/>
      <c r="AH2723" s="1"/>
      <c r="AI2723" s="1"/>
      <c r="AJ2723" s="1"/>
      <c r="AK2723" s="1"/>
      <c r="AL2723" s="1"/>
      <c r="AM2723" s="1"/>
      <c r="AN2723" s="1"/>
      <c r="AO2723" s="1"/>
      <c r="AP2723" s="1"/>
      <c r="AQ2723" s="1"/>
      <c r="AR2723" s="1"/>
      <c r="AS2723" s="14"/>
      <c r="AT2723" s="1"/>
      <c r="AU2723" s="1"/>
    </row>
    <row r="2724" spans="32:47" x14ac:dyDescent="0.3">
      <c r="AF2724" s="1"/>
      <c r="AG2724" s="1"/>
      <c r="AH2724" s="1"/>
      <c r="AI2724" s="1"/>
      <c r="AJ2724" s="1"/>
      <c r="AK2724" s="1"/>
      <c r="AL2724" s="1"/>
      <c r="AM2724" s="1"/>
      <c r="AN2724" s="1"/>
      <c r="AO2724" s="1"/>
      <c r="AP2724" s="1"/>
      <c r="AQ2724" s="1"/>
      <c r="AR2724" s="1"/>
      <c r="AS2724" s="14"/>
      <c r="AT2724" s="1"/>
      <c r="AU2724" s="1"/>
    </row>
    <row r="2725" spans="32:47" x14ac:dyDescent="0.3">
      <c r="AF2725" s="1"/>
      <c r="AG2725" s="1"/>
      <c r="AH2725" s="1"/>
      <c r="AI2725" s="1"/>
      <c r="AJ2725" s="1"/>
      <c r="AK2725" s="1"/>
      <c r="AL2725" s="1"/>
      <c r="AM2725" s="1"/>
      <c r="AN2725" s="1"/>
      <c r="AO2725" s="1"/>
      <c r="AP2725" s="1"/>
      <c r="AQ2725" s="1"/>
      <c r="AR2725" s="1"/>
      <c r="AS2725" s="14"/>
      <c r="AT2725" s="1"/>
      <c r="AU2725" s="1"/>
    </row>
    <row r="2726" spans="32:47" x14ac:dyDescent="0.3">
      <c r="AF2726" s="1"/>
      <c r="AG2726" s="1"/>
      <c r="AH2726" s="1"/>
      <c r="AI2726" s="1"/>
      <c r="AJ2726" s="1"/>
      <c r="AK2726" s="1"/>
      <c r="AL2726" s="1"/>
      <c r="AM2726" s="1"/>
      <c r="AN2726" s="1"/>
      <c r="AO2726" s="1"/>
      <c r="AP2726" s="1"/>
      <c r="AQ2726" s="1"/>
      <c r="AR2726" s="1"/>
      <c r="AS2726" s="14"/>
      <c r="AT2726" s="1"/>
      <c r="AU2726" s="1"/>
    </row>
    <row r="2727" spans="32:47" x14ac:dyDescent="0.3">
      <c r="AF2727" s="1"/>
      <c r="AG2727" s="1"/>
      <c r="AH2727" s="1"/>
      <c r="AI2727" s="1"/>
      <c r="AJ2727" s="1"/>
      <c r="AK2727" s="1"/>
      <c r="AL2727" s="1"/>
      <c r="AM2727" s="1"/>
      <c r="AN2727" s="1"/>
      <c r="AO2727" s="1"/>
      <c r="AP2727" s="1"/>
      <c r="AQ2727" s="1"/>
      <c r="AR2727" s="1"/>
      <c r="AS2727" s="14"/>
      <c r="AT2727" s="1"/>
      <c r="AU2727" s="1"/>
    </row>
    <row r="2728" spans="32:47" x14ac:dyDescent="0.3">
      <c r="AF2728" s="1"/>
      <c r="AG2728" s="1"/>
      <c r="AH2728" s="1"/>
      <c r="AI2728" s="1"/>
      <c r="AJ2728" s="1"/>
      <c r="AK2728" s="1"/>
      <c r="AL2728" s="1"/>
      <c r="AM2728" s="1"/>
      <c r="AN2728" s="1"/>
      <c r="AO2728" s="1"/>
      <c r="AP2728" s="1"/>
      <c r="AQ2728" s="1"/>
      <c r="AR2728" s="1"/>
      <c r="AS2728" s="14"/>
      <c r="AT2728" s="1"/>
      <c r="AU2728" s="1"/>
    </row>
    <row r="2729" spans="32:47" x14ac:dyDescent="0.3">
      <c r="AF2729" s="1"/>
      <c r="AG2729" s="1"/>
      <c r="AH2729" s="1"/>
      <c r="AI2729" s="1"/>
      <c r="AJ2729" s="1"/>
      <c r="AK2729" s="1"/>
      <c r="AL2729" s="1"/>
      <c r="AM2729" s="1"/>
      <c r="AN2729" s="1"/>
      <c r="AO2729" s="1"/>
      <c r="AP2729" s="1"/>
      <c r="AQ2729" s="1"/>
      <c r="AR2729" s="1"/>
      <c r="AS2729" s="14"/>
      <c r="AT2729" s="1"/>
      <c r="AU2729" s="1"/>
    </row>
    <row r="2730" spans="32:47" x14ac:dyDescent="0.3">
      <c r="AF2730" s="1"/>
      <c r="AG2730" s="1"/>
      <c r="AH2730" s="1"/>
      <c r="AI2730" s="1"/>
      <c r="AJ2730" s="1"/>
      <c r="AK2730" s="1"/>
      <c r="AL2730" s="1"/>
      <c r="AM2730" s="1"/>
      <c r="AN2730" s="1"/>
      <c r="AO2730" s="1"/>
      <c r="AP2730" s="1"/>
      <c r="AQ2730" s="1"/>
      <c r="AR2730" s="1"/>
      <c r="AS2730" s="14"/>
      <c r="AT2730" s="1"/>
      <c r="AU2730" s="1"/>
    </row>
    <row r="2731" spans="32:47" x14ac:dyDescent="0.3">
      <c r="AF2731" s="1"/>
      <c r="AG2731" s="1"/>
      <c r="AH2731" s="1"/>
      <c r="AI2731" s="1"/>
      <c r="AJ2731" s="1"/>
      <c r="AK2731" s="1"/>
      <c r="AL2731" s="1"/>
      <c r="AM2731" s="1"/>
      <c r="AN2731" s="1"/>
      <c r="AO2731" s="1"/>
      <c r="AP2731" s="1"/>
      <c r="AQ2731" s="1"/>
      <c r="AR2731" s="1"/>
      <c r="AS2731" s="14"/>
      <c r="AT2731" s="1"/>
      <c r="AU2731" s="1"/>
    </row>
    <row r="2732" spans="32:47" x14ac:dyDescent="0.3">
      <c r="AF2732" s="1"/>
      <c r="AG2732" s="1"/>
      <c r="AH2732" s="1"/>
      <c r="AI2732" s="1"/>
      <c r="AJ2732" s="1"/>
      <c r="AK2732" s="1"/>
      <c r="AL2732" s="1"/>
      <c r="AM2732" s="1"/>
      <c r="AN2732" s="1"/>
      <c r="AO2732" s="1"/>
      <c r="AP2732" s="1"/>
      <c r="AQ2732" s="1"/>
      <c r="AR2732" s="1"/>
      <c r="AS2732" s="14"/>
      <c r="AT2732" s="1"/>
      <c r="AU2732" s="1"/>
    </row>
    <row r="2733" spans="32:47" x14ac:dyDescent="0.3">
      <c r="AF2733" s="1"/>
      <c r="AG2733" s="1"/>
      <c r="AH2733" s="1"/>
      <c r="AI2733" s="1"/>
      <c r="AJ2733" s="1"/>
      <c r="AK2733" s="1"/>
      <c r="AL2733" s="1"/>
      <c r="AM2733" s="1"/>
      <c r="AN2733" s="1"/>
      <c r="AO2733" s="1"/>
      <c r="AP2733" s="1"/>
      <c r="AQ2733" s="1"/>
      <c r="AR2733" s="1"/>
      <c r="AS2733" s="14"/>
      <c r="AT2733" s="1"/>
      <c r="AU2733" s="1"/>
    </row>
    <row r="2734" spans="32:47" x14ac:dyDescent="0.3">
      <c r="AF2734" s="1"/>
      <c r="AG2734" s="1"/>
      <c r="AH2734" s="1"/>
      <c r="AI2734" s="1"/>
      <c r="AJ2734" s="1"/>
      <c r="AK2734" s="1"/>
      <c r="AL2734" s="1"/>
      <c r="AM2734" s="1"/>
      <c r="AN2734" s="1"/>
      <c r="AO2734" s="1"/>
      <c r="AP2734" s="1"/>
      <c r="AQ2734" s="1"/>
      <c r="AR2734" s="1"/>
      <c r="AS2734" s="14"/>
      <c r="AT2734" s="1"/>
      <c r="AU2734" s="1"/>
    </row>
    <row r="2735" spans="32:47" x14ac:dyDescent="0.3">
      <c r="AF2735" s="1"/>
      <c r="AG2735" s="1"/>
      <c r="AH2735" s="1"/>
      <c r="AI2735" s="1"/>
      <c r="AJ2735" s="1"/>
      <c r="AK2735" s="1"/>
      <c r="AL2735" s="1"/>
      <c r="AM2735" s="1"/>
      <c r="AN2735" s="1"/>
      <c r="AO2735" s="1"/>
      <c r="AP2735" s="1"/>
      <c r="AQ2735" s="1"/>
      <c r="AR2735" s="1"/>
      <c r="AS2735" s="14"/>
      <c r="AT2735" s="1"/>
      <c r="AU2735" s="1"/>
    </row>
    <row r="2736" spans="32:47" x14ac:dyDescent="0.3">
      <c r="AF2736" s="1"/>
      <c r="AG2736" s="1"/>
      <c r="AH2736" s="1"/>
      <c r="AI2736" s="1"/>
      <c r="AJ2736" s="1"/>
      <c r="AK2736" s="1"/>
      <c r="AL2736" s="1"/>
      <c r="AM2736" s="1"/>
      <c r="AN2736" s="1"/>
      <c r="AO2736" s="1"/>
      <c r="AP2736" s="1"/>
      <c r="AQ2736" s="1"/>
      <c r="AR2736" s="1"/>
      <c r="AS2736" s="14"/>
      <c r="AT2736" s="1"/>
      <c r="AU2736" s="1"/>
    </row>
    <row r="2737" spans="32:47" x14ac:dyDescent="0.3">
      <c r="AF2737" s="1"/>
      <c r="AG2737" s="1"/>
      <c r="AH2737" s="1"/>
      <c r="AI2737" s="1"/>
      <c r="AJ2737" s="1"/>
      <c r="AK2737" s="1"/>
      <c r="AL2737" s="1"/>
      <c r="AM2737" s="1"/>
      <c r="AN2737" s="1"/>
      <c r="AO2737" s="1"/>
      <c r="AP2737" s="1"/>
      <c r="AQ2737" s="1"/>
      <c r="AR2737" s="1"/>
      <c r="AS2737" s="14"/>
      <c r="AT2737" s="1"/>
      <c r="AU2737" s="1"/>
    </row>
    <row r="2738" spans="32:47" x14ac:dyDescent="0.3">
      <c r="AF2738" s="1"/>
      <c r="AG2738" s="1"/>
      <c r="AH2738" s="1"/>
      <c r="AI2738" s="1"/>
      <c r="AJ2738" s="1"/>
      <c r="AK2738" s="1"/>
      <c r="AL2738" s="1"/>
      <c r="AM2738" s="1"/>
      <c r="AN2738" s="1"/>
      <c r="AO2738" s="1"/>
      <c r="AP2738" s="1"/>
      <c r="AQ2738" s="1"/>
      <c r="AR2738" s="1"/>
      <c r="AS2738" s="14"/>
      <c r="AT2738" s="1"/>
      <c r="AU2738" s="1"/>
    </row>
    <row r="2739" spans="32:47" x14ac:dyDescent="0.3">
      <c r="AF2739" s="1"/>
      <c r="AG2739" s="1"/>
      <c r="AH2739" s="1"/>
      <c r="AI2739" s="1"/>
      <c r="AJ2739" s="1"/>
      <c r="AK2739" s="1"/>
      <c r="AL2739" s="1"/>
      <c r="AM2739" s="1"/>
      <c r="AN2739" s="1"/>
      <c r="AO2739" s="1"/>
      <c r="AP2739" s="1"/>
      <c r="AQ2739" s="1"/>
      <c r="AR2739" s="1"/>
      <c r="AS2739" s="14"/>
      <c r="AT2739" s="1"/>
      <c r="AU2739" s="1"/>
    </row>
    <row r="2740" spans="32:47" x14ac:dyDescent="0.3">
      <c r="AF2740" s="1"/>
      <c r="AG2740" s="1"/>
      <c r="AH2740" s="1"/>
      <c r="AI2740" s="1"/>
      <c r="AJ2740" s="1"/>
      <c r="AK2740" s="1"/>
      <c r="AL2740" s="1"/>
      <c r="AM2740" s="1"/>
      <c r="AN2740" s="1"/>
      <c r="AO2740" s="1"/>
      <c r="AP2740" s="1"/>
      <c r="AQ2740" s="1"/>
      <c r="AR2740" s="1"/>
      <c r="AS2740" s="14"/>
      <c r="AT2740" s="1"/>
      <c r="AU2740" s="1"/>
    </row>
    <row r="2741" spans="32:47" x14ac:dyDescent="0.3">
      <c r="AF2741" s="1"/>
      <c r="AG2741" s="1"/>
      <c r="AH2741" s="1"/>
      <c r="AI2741" s="1"/>
      <c r="AJ2741" s="1"/>
      <c r="AK2741" s="1"/>
      <c r="AL2741" s="1"/>
      <c r="AM2741" s="1"/>
      <c r="AN2741" s="1"/>
      <c r="AO2741" s="1"/>
      <c r="AP2741" s="1"/>
      <c r="AQ2741" s="1"/>
      <c r="AR2741" s="1"/>
      <c r="AS2741" s="14"/>
      <c r="AT2741" s="1"/>
      <c r="AU2741" s="1"/>
    </row>
    <row r="2742" spans="32:47" x14ac:dyDescent="0.3">
      <c r="AF2742" s="1"/>
      <c r="AG2742" s="1"/>
      <c r="AH2742" s="1"/>
      <c r="AI2742" s="1"/>
      <c r="AJ2742" s="1"/>
      <c r="AK2742" s="1"/>
      <c r="AL2742" s="1"/>
      <c r="AM2742" s="1"/>
      <c r="AN2742" s="1"/>
      <c r="AO2742" s="1"/>
      <c r="AP2742" s="1"/>
      <c r="AQ2742" s="1"/>
      <c r="AR2742" s="1"/>
      <c r="AS2742" s="14"/>
      <c r="AT2742" s="1"/>
      <c r="AU2742" s="1"/>
    </row>
    <row r="2743" spans="32:47" x14ac:dyDescent="0.3">
      <c r="AF2743" s="1"/>
      <c r="AG2743" s="1"/>
      <c r="AH2743" s="1"/>
      <c r="AI2743" s="1"/>
      <c r="AJ2743" s="1"/>
      <c r="AK2743" s="1"/>
      <c r="AL2743" s="1"/>
      <c r="AM2743" s="1"/>
      <c r="AN2743" s="1"/>
      <c r="AO2743" s="1"/>
      <c r="AP2743" s="1"/>
      <c r="AQ2743" s="1"/>
      <c r="AR2743" s="1"/>
      <c r="AS2743" s="14"/>
      <c r="AT2743" s="1"/>
      <c r="AU2743" s="1"/>
    </row>
    <row r="2744" spans="32:47" x14ac:dyDescent="0.3">
      <c r="AF2744" s="1"/>
      <c r="AG2744" s="1"/>
      <c r="AH2744" s="1"/>
      <c r="AI2744" s="1"/>
      <c r="AJ2744" s="1"/>
      <c r="AK2744" s="1"/>
      <c r="AL2744" s="1"/>
      <c r="AM2744" s="1"/>
      <c r="AN2744" s="1"/>
      <c r="AO2744" s="1"/>
      <c r="AP2744" s="1"/>
      <c r="AQ2744" s="1"/>
      <c r="AR2744" s="1"/>
      <c r="AS2744" s="14"/>
      <c r="AT2744" s="1"/>
      <c r="AU2744" s="1"/>
    </row>
    <row r="2745" spans="32:47" x14ac:dyDescent="0.3">
      <c r="AF2745" s="1"/>
      <c r="AG2745" s="1"/>
      <c r="AH2745" s="1"/>
      <c r="AI2745" s="1"/>
      <c r="AJ2745" s="1"/>
      <c r="AK2745" s="1"/>
      <c r="AL2745" s="1"/>
      <c r="AM2745" s="1"/>
      <c r="AN2745" s="1"/>
      <c r="AO2745" s="1"/>
      <c r="AP2745" s="1"/>
      <c r="AQ2745" s="1"/>
      <c r="AR2745" s="1"/>
      <c r="AS2745" s="14"/>
      <c r="AT2745" s="1"/>
      <c r="AU2745" s="1"/>
    </row>
    <row r="2746" spans="32:47" x14ac:dyDescent="0.3">
      <c r="AF2746" s="1"/>
      <c r="AG2746" s="1"/>
      <c r="AH2746" s="1"/>
      <c r="AI2746" s="1"/>
      <c r="AJ2746" s="1"/>
      <c r="AK2746" s="1"/>
      <c r="AL2746" s="1"/>
      <c r="AM2746" s="1"/>
      <c r="AN2746" s="1"/>
      <c r="AO2746" s="1"/>
      <c r="AP2746" s="1"/>
      <c r="AQ2746" s="1"/>
      <c r="AR2746" s="1"/>
      <c r="AS2746" s="14"/>
      <c r="AT2746" s="1"/>
      <c r="AU2746" s="1"/>
    </row>
    <row r="2747" spans="32:47" x14ac:dyDescent="0.3">
      <c r="AF2747" s="1"/>
      <c r="AG2747" s="1"/>
      <c r="AH2747" s="1"/>
      <c r="AI2747" s="1"/>
      <c r="AJ2747" s="1"/>
      <c r="AK2747" s="1"/>
      <c r="AL2747" s="1"/>
      <c r="AM2747" s="1"/>
      <c r="AN2747" s="1"/>
      <c r="AO2747" s="1"/>
      <c r="AP2747" s="1"/>
      <c r="AQ2747" s="1"/>
      <c r="AR2747" s="1"/>
      <c r="AS2747" s="14"/>
      <c r="AT2747" s="1"/>
      <c r="AU2747" s="1"/>
    </row>
    <row r="2748" spans="32:47" x14ac:dyDescent="0.3">
      <c r="AF2748" s="1"/>
      <c r="AG2748" s="1"/>
      <c r="AH2748" s="1"/>
      <c r="AI2748" s="1"/>
      <c r="AJ2748" s="1"/>
      <c r="AK2748" s="1"/>
      <c r="AL2748" s="1"/>
      <c r="AM2748" s="1"/>
      <c r="AN2748" s="1"/>
      <c r="AO2748" s="1"/>
      <c r="AP2748" s="1"/>
      <c r="AQ2748" s="1"/>
      <c r="AR2748" s="1"/>
      <c r="AS2748" s="14"/>
      <c r="AT2748" s="1"/>
      <c r="AU2748" s="1"/>
    </row>
    <row r="2749" spans="32:47" x14ac:dyDescent="0.3">
      <c r="AF2749" s="1"/>
      <c r="AG2749" s="1"/>
      <c r="AH2749" s="1"/>
      <c r="AI2749" s="1"/>
      <c r="AJ2749" s="1"/>
      <c r="AK2749" s="1"/>
      <c r="AL2749" s="1"/>
      <c r="AM2749" s="1"/>
      <c r="AN2749" s="1"/>
      <c r="AO2749" s="1"/>
      <c r="AP2749" s="1"/>
      <c r="AQ2749" s="1"/>
      <c r="AR2749" s="1"/>
      <c r="AS2749" s="14"/>
      <c r="AT2749" s="1"/>
      <c r="AU2749" s="1"/>
    </row>
    <row r="2750" spans="32:47" x14ac:dyDescent="0.3">
      <c r="AF2750" s="1"/>
      <c r="AG2750" s="1"/>
      <c r="AH2750" s="1"/>
      <c r="AI2750" s="1"/>
      <c r="AJ2750" s="1"/>
      <c r="AK2750" s="1"/>
      <c r="AL2750" s="1"/>
      <c r="AM2750" s="1"/>
      <c r="AN2750" s="1"/>
      <c r="AO2750" s="1"/>
      <c r="AP2750" s="1"/>
      <c r="AQ2750" s="1"/>
      <c r="AR2750" s="1"/>
      <c r="AS2750" s="14"/>
      <c r="AT2750" s="1"/>
      <c r="AU2750" s="1"/>
    </row>
    <row r="2751" spans="32:47" x14ac:dyDescent="0.3">
      <c r="AF2751" s="1"/>
      <c r="AG2751" s="1"/>
      <c r="AH2751" s="1"/>
      <c r="AI2751" s="1"/>
      <c r="AJ2751" s="1"/>
      <c r="AK2751" s="1"/>
      <c r="AL2751" s="1"/>
      <c r="AM2751" s="1"/>
      <c r="AN2751" s="1"/>
      <c r="AO2751" s="1"/>
      <c r="AP2751" s="1"/>
      <c r="AQ2751" s="1"/>
      <c r="AR2751" s="1"/>
      <c r="AS2751" s="14"/>
      <c r="AT2751" s="1"/>
      <c r="AU2751" s="1"/>
    </row>
    <row r="2752" spans="32:47" x14ac:dyDescent="0.3">
      <c r="AF2752" s="1"/>
      <c r="AG2752" s="1"/>
      <c r="AH2752" s="1"/>
      <c r="AI2752" s="1"/>
      <c r="AJ2752" s="1"/>
      <c r="AK2752" s="1"/>
      <c r="AL2752" s="1"/>
      <c r="AM2752" s="1"/>
      <c r="AN2752" s="1"/>
      <c r="AO2752" s="1"/>
      <c r="AP2752" s="1"/>
      <c r="AQ2752" s="1"/>
      <c r="AR2752" s="1"/>
      <c r="AS2752" s="14"/>
      <c r="AT2752" s="1"/>
      <c r="AU2752" s="1"/>
    </row>
    <row r="2753" spans="32:47" x14ac:dyDescent="0.3">
      <c r="AF2753" s="1"/>
      <c r="AG2753" s="1"/>
      <c r="AH2753" s="1"/>
      <c r="AI2753" s="1"/>
      <c r="AJ2753" s="1"/>
      <c r="AK2753" s="1"/>
      <c r="AL2753" s="1"/>
      <c r="AM2753" s="1"/>
      <c r="AN2753" s="1"/>
      <c r="AO2753" s="1"/>
      <c r="AP2753" s="1"/>
      <c r="AQ2753" s="1"/>
      <c r="AR2753" s="1"/>
      <c r="AS2753" s="14"/>
      <c r="AT2753" s="1"/>
      <c r="AU2753" s="1"/>
    </row>
    <row r="2754" spans="32:47" x14ac:dyDescent="0.3">
      <c r="AF2754" s="1"/>
      <c r="AG2754" s="1"/>
      <c r="AH2754" s="1"/>
      <c r="AI2754" s="1"/>
      <c r="AJ2754" s="1"/>
      <c r="AK2754" s="1"/>
      <c r="AL2754" s="1"/>
      <c r="AM2754" s="1"/>
      <c r="AN2754" s="1"/>
      <c r="AO2754" s="1"/>
      <c r="AP2754" s="1"/>
      <c r="AQ2754" s="1"/>
      <c r="AR2754" s="1"/>
      <c r="AS2754" s="14"/>
      <c r="AT2754" s="1"/>
      <c r="AU2754" s="1"/>
    </row>
    <row r="2755" spans="32:47" x14ac:dyDescent="0.3">
      <c r="AF2755" s="1"/>
      <c r="AG2755" s="1"/>
      <c r="AH2755" s="1"/>
      <c r="AI2755" s="1"/>
      <c r="AJ2755" s="1"/>
      <c r="AK2755" s="1"/>
      <c r="AL2755" s="1"/>
      <c r="AM2755" s="1"/>
      <c r="AN2755" s="1"/>
      <c r="AO2755" s="1"/>
      <c r="AP2755" s="1"/>
      <c r="AQ2755" s="1"/>
      <c r="AR2755" s="1"/>
      <c r="AS2755" s="14"/>
      <c r="AT2755" s="1"/>
      <c r="AU2755" s="1"/>
    </row>
    <row r="2756" spans="32:47" x14ac:dyDescent="0.3">
      <c r="AF2756" s="1"/>
      <c r="AG2756" s="1"/>
      <c r="AH2756" s="1"/>
      <c r="AI2756" s="1"/>
      <c r="AJ2756" s="1"/>
      <c r="AK2756" s="1"/>
      <c r="AL2756" s="1"/>
      <c r="AM2756" s="1"/>
      <c r="AN2756" s="1"/>
      <c r="AO2756" s="1"/>
      <c r="AP2756" s="1"/>
      <c r="AQ2756" s="1"/>
      <c r="AR2756" s="1"/>
      <c r="AS2756" s="14"/>
      <c r="AT2756" s="1"/>
      <c r="AU2756" s="1"/>
    </row>
    <row r="2757" spans="32:47" x14ac:dyDescent="0.3">
      <c r="AF2757" s="1"/>
      <c r="AG2757" s="1"/>
      <c r="AH2757" s="1"/>
      <c r="AI2757" s="1"/>
      <c r="AJ2757" s="1"/>
      <c r="AK2757" s="1"/>
      <c r="AL2757" s="1"/>
      <c r="AM2757" s="1"/>
      <c r="AN2757" s="1"/>
      <c r="AO2757" s="1"/>
      <c r="AP2757" s="1"/>
      <c r="AQ2757" s="1"/>
      <c r="AR2757" s="1"/>
      <c r="AS2757" s="14"/>
      <c r="AT2757" s="1"/>
      <c r="AU2757" s="1"/>
    </row>
    <row r="2758" spans="32:47" x14ac:dyDescent="0.3">
      <c r="AF2758" s="1"/>
      <c r="AG2758" s="1"/>
      <c r="AH2758" s="1"/>
      <c r="AI2758" s="1"/>
      <c r="AJ2758" s="1"/>
      <c r="AK2758" s="1"/>
      <c r="AL2758" s="1"/>
      <c r="AM2758" s="1"/>
      <c r="AN2758" s="1"/>
      <c r="AO2758" s="1"/>
      <c r="AP2758" s="1"/>
      <c r="AQ2758" s="1"/>
      <c r="AR2758" s="1"/>
      <c r="AS2758" s="14"/>
      <c r="AT2758" s="1"/>
      <c r="AU2758" s="1"/>
    </row>
    <row r="2759" spans="32:47" x14ac:dyDescent="0.3">
      <c r="AF2759" s="1"/>
      <c r="AG2759" s="1"/>
      <c r="AH2759" s="1"/>
      <c r="AI2759" s="1"/>
      <c r="AJ2759" s="1"/>
      <c r="AK2759" s="1"/>
      <c r="AL2759" s="1"/>
      <c r="AM2759" s="1"/>
      <c r="AN2759" s="1"/>
      <c r="AO2759" s="1"/>
      <c r="AP2759" s="1"/>
      <c r="AQ2759" s="1"/>
      <c r="AR2759" s="1"/>
      <c r="AS2759" s="14"/>
      <c r="AT2759" s="1"/>
      <c r="AU2759" s="1"/>
    </row>
    <row r="2760" spans="32:47" x14ac:dyDescent="0.3">
      <c r="AF2760" s="1"/>
      <c r="AG2760" s="1"/>
      <c r="AH2760" s="1"/>
      <c r="AI2760" s="1"/>
      <c r="AJ2760" s="1"/>
      <c r="AK2760" s="1"/>
      <c r="AL2760" s="1"/>
      <c r="AM2760" s="1"/>
      <c r="AN2760" s="1"/>
      <c r="AO2760" s="1"/>
      <c r="AP2760" s="1"/>
      <c r="AQ2760" s="1"/>
      <c r="AR2760" s="1"/>
      <c r="AS2760" s="14"/>
      <c r="AT2760" s="1"/>
      <c r="AU2760" s="1"/>
    </row>
    <row r="2761" spans="32:47" x14ac:dyDescent="0.3">
      <c r="AF2761" s="1"/>
      <c r="AG2761" s="1"/>
      <c r="AH2761" s="1"/>
      <c r="AI2761" s="1"/>
      <c r="AJ2761" s="1"/>
      <c r="AK2761" s="1"/>
      <c r="AL2761" s="1"/>
      <c r="AM2761" s="1"/>
      <c r="AN2761" s="1"/>
      <c r="AO2761" s="1"/>
      <c r="AP2761" s="1"/>
      <c r="AQ2761" s="1"/>
      <c r="AR2761" s="1"/>
      <c r="AS2761" s="14"/>
      <c r="AT2761" s="1"/>
      <c r="AU2761" s="1"/>
    </row>
    <row r="2762" spans="32:47" x14ac:dyDescent="0.3">
      <c r="AF2762" s="1"/>
      <c r="AG2762" s="1"/>
      <c r="AH2762" s="1"/>
      <c r="AI2762" s="1"/>
      <c r="AJ2762" s="1"/>
      <c r="AK2762" s="1"/>
      <c r="AL2762" s="1"/>
      <c r="AM2762" s="1"/>
      <c r="AN2762" s="1"/>
      <c r="AO2762" s="1"/>
      <c r="AP2762" s="1"/>
      <c r="AQ2762" s="1"/>
      <c r="AR2762" s="1"/>
      <c r="AS2762" s="14"/>
      <c r="AT2762" s="1"/>
      <c r="AU2762" s="1"/>
    </row>
    <row r="2763" spans="32:47" x14ac:dyDescent="0.3">
      <c r="AF2763" s="1"/>
      <c r="AG2763" s="1"/>
      <c r="AH2763" s="1"/>
      <c r="AI2763" s="1"/>
      <c r="AJ2763" s="1"/>
      <c r="AK2763" s="1"/>
      <c r="AL2763" s="1"/>
      <c r="AM2763" s="1"/>
      <c r="AN2763" s="1"/>
      <c r="AO2763" s="1"/>
      <c r="AP2763" s="1"/>
      <c r="AQ2763" s="1"/>
      <c r="AR2763" s="1"/>
      <c r="AS2763" s="14"/>
      <c r="AT2763" s="1"/>
      <c r="AU2763" s="1"/>
    </row>
    <row r="2764" spans="32:47" x14ac:dyDescent="0.3">
      <c r="AF2764" s="1"/>
      <c r="AG2764" s="1"/>
      <c r="AH2764" s="1"/>
      <c r="AI2764" s="1"/>
      <c r="AJ2764" s="1"/>
      <c r="AK2764" s="1"/>
      <c r="AL2764" s="1"/>
      <c r="AM2764" s="1"/>
      <c r="AN2764" s="1"/>
      <c r="AO2764" s="1"/>
      <c r="AP2764" s="1"/>
      <c r="AQ2764" s="1"/>
      <c r="AR2764" s="1"/>
      <c r="AS2764" s="14"/>
      <c r="AT2764" s="1"/>
      <c r="AU2764" s="1"/>
    </row>
    <row r="2765" spans="32:47" x14ac:dyDescent="0.3">
      <c r="AF2765" s="1"/>
      <c r="AG2765" s="1"/>
      <c r="AH2765" s="1"/>
      <c r="AI2765" s="1"/>
      <c r="AJ2765" s="1"/>
      <c r="AK2765" s="1"/>
      <c r="AL2765" s="1"/>
      <c r="AM2765" s="1"/>
      <c r="AN2765" s="1"/>
      <c r="AO2765" s="1"/>
      <c r="AP2765" s="1"/>
      <c r="AQ2765" s="1"/>
      <c r="AR2765" s="1"/>
      <c r="AS2765" s="14"/>
      <c r="AT2765" s="1"/>
      <c r="AU2765" s="1"/>
    </row>
    <row r="2766" spans="32:47" x14ac:dyDescent="0.3">
      <c r="AF2766" s="1"/>
      <c r="AG2766" s="1"/>
      <c r="AH2766" s="1"/>
      <c r="AI2766" s="1"/>
      <c r="AJ2766" s="1"/>
      <c r="AK2766" s="1"/>
      <c r="AL2766" s="1"/>
      <c r="AM2766" s="1"/>
      <c r="AN2766" s="1"/>
      <c r="AO2766" s="1"/>
      <c r="AP2766" s="1"/>
      <c r="AQ2766" s="1"/>
      <c r="AR2766" s="1"/>
      <c r="AS2766" s="14"/>
      <c r="AT2766" s="1"/>
      <c r="AU2766" s="1"/>
    </row>
    <row r="2767" spans="32:47" x14ac:dyDescent="0.3">
      <c r="AF2767" s="1"/>
      <c r="AG2767" s="1"/>
      <c r="AH2767" s="1"/>
      <c r="AI2767" s="1"/>
      <c r="AJ2767" s="1"/>
      <c r="AK2767" s="1"/>
      <c r="AL2767" s="1"/>
      <c r="AM2767" s="1"/>
      <c r="AN2767" s="1"/>
      <c r="AO2767" s="1"/>
      <c r="AP2767" s="1"/>
      <c r="AQ2767" s="1"/>
      <c r="AR2767" s="1"/>
      <c r="AS2767" s="14"/>
      <c r="AT2767" s="1"/>
      <c r="AU2767" s="1"/>
    </row>
    <row r="2768" spans="32:47" x14ac:dyDescent="0.3">
      <c r="AF2768" s="1"/>
      <c r="AG2768" s="1"/>
      <c r="AH2768" s="1"/>
      <c r="AI2768" s="1"/>
      <c r="AJ2768" s="1"/>
      <c r="AK2768" s="1"/>
      <c r="AL2768" s="1"/>
      <c r="AM2768" s="1"/>
      <c r="AN2768" s="1"/>
      <c r="AO2768" s="1"/>
      <c r="AP2768" s="1"/>
      <c r="AQ2768" s="1"/>
      <c r="AR2768" s="1"/>
      <c r="AS2768" s="14"/>
      <c r="AT2768" s="1"/>
      <c r="AU2768" s="1"/>
    </row>
    <row r="2769" spans="32:47" x14ac:dyDescent="0.3">
      <c r="AF2769" s="1"/>
      <c r="AG2769" s="1"/>
      <c r="AH2769" s="1"/>
      <c r="AI2769" s="1"/>
      <c r="AJ2769" s="1"/>
      <c r="AK2769" s="1"/>
      <c r="AL2769" s="1"/>
      <c r="AM2769" s="1"/>
      <c r="AN2769" s="1"/>
      <c r="AO2769" s="1"/>
      <c r="AP2769" s="1"/>
      <c r="AQ2769" s="1"/>
      <c r="AR2769" s="1"/>
      <c r="AS2769" s="14"/>
      <c r="AT2769" s="1"/>
      <c r="AU2769" s="1"/>
    </row>
    <row r="2770" spans="32:47" x14ac:dyDescent="0.3">
      <c r="AF2770" s="1"/>
      <c r="AG2770" s="1"/>
      <c r="AH2770" s="1"/>
      <c r="AI2770" s="1"/>
      <c r="AJ2770" s="1"/>
      <c r="AK2770" s="1"/>
      <c r="AL2770" s="1"/>
      <c r="AM2770" s="1"/>
      <c r="AN2770" s="1"/>
      <c r="AO2770" s="1"/>
      <c r="AP2770" s="1"/>
      <c r="AQ2770" s="1"/>
      <c r="AR2770" s="1"/>
      <c r="AS2770" s="14"/>
      <c r="AT2770" s="1"/>
      <c r="AU2770" s="1"/>
    </row>
    <row r="2771" spans="32:47" x14ac:dyDescent="0.3">
      <c r="AF2771" s="1"/>
      <c r="AG2771" s="1"/>
      <c r="AH2771" s="1"/>
      <c r="AI2771" s="1"/>
      <c r="AJ2771" s="1"/>
      <c r="AK2771" s="1"/>
      <c r="AL2771" s="1"/>
      <c r="AM2771" s="1"/>
      <c r="AN2771" s="1"/>
      <c r="AO2771" s="1"/>
      <c r="AP2771" s="1"/>
      <c r="AQ2771" s="1"/>
      <c r="AR2771" s="1"/>
      <c r="AS2771" s="14"/>
      <c r="AT2771" s="1"/>
      <c r="AU2771" s="1"/>
    </row>
    <row r="2772" spans="32:47" x14ac:dyDescent="0.3">
      <c r="AF2772" s="1"/>
      <c r="AG2772" s="1"/>
      <c r="AH2772" s="1"/>
      <c r="AI2772" s="1"/>
      <c r="AJ2772" s="1"/>
      <c r="AK2772" s="1"/>
      <c r="AL2772" s="1"/>
      <c r="AM2772" s="1"/>
      <c r="AN2772" s="1"/>
      <c r="AO2772" s="1"/>
      <c r="AP2772" s="1"/>
      <c r="AQ2772" s="1"/>
      <c r="AR2772" s="1"/>
      <c r="AS2772" s="14"/>
      <c r="AT2772" s="1"/>
      <c r="AU2772" s="1"/>
    </row>
    <row r="2773" spans="32:47" x14ac:dyDescent="0.3">
      <c r="AF2773" s="1"/>
      <c r="AG2773" s="1"/>
      <c r="AH2773" s="1"/>
      <c r="AI2773" s="1"/>
      <c r="AJ2773" s="1"/>
      <c r="AK2773" s="1"/>
      <c r="AL2773" s="1"/>
      <c r="AM2773" s="1"/>
      <c r="AN2773" s="1"/>
      <c r="AO2773" s="1"/>
      <c r="AP2773" s="1"/>
      <c r="AQ2773" s="1"/>
      <c r="AR2773" s="1"/>
      <c r="AS2773" s="14"/>
      <c r="AT2773" s="1"/>
      <c r="AU2773" s="1"/>
    </row>
    <row r="2774" spans="32:47" x14ac:dyDescent="0.3">
      <c r="AF2774" s="1"/>
      <c r="AG2774" s="1"/>
      <c r="AH2774" s="1"/>
      <c r="AI2774" s="1"/>
      <c r="AJ2774" s="1"/>
      <c r="AK2774" s="1"/>
      <c r="AL2774" s="1"/>
      <c r="AM2774" s="1"/>
      <c r="AN2774" s="1"/>
      <c r="AO2774" s="1"/>
      <c r="AP2774" s="1"/>
      <c r="AQ2774" s="1"/>
      <c r="AR2774" s="1"/>
      <c r="AS2774" s="14"/>
      <c r="AT2774" s="1"/>
      <c r="AU2774" s="1"/>
    </row>
    <row r="2775" spans="32:47" x14ac:dyDescent="0.3">
      <c r="AF2775" s="1"/>
      <c r="AG2775" s="1"/>
      <c r="AH2775" s="1"/>
      <c r="AI2775" s="1"/>
      <c r="AJ2775" s="1"/>
      <c r="AK2775" s="1"/>
      <c r="AL2775" s="1"/>
      <c r="AM2775" s="1"/>
      <c r="AN2775" s="1"/>
      <c r="AO2775" s="1"/>
      <c r="AP2775" s="1"/>
      <c r="AQ2775" s="1"/>
      <c r="AR2775" s="1"/>
      <c r="AS2775" s="14"/>
      <c r="AT2775" s="1"/>
      <c r="AU2775" s="1"/>
    </row>
    <row r="2776" spans="32:47" x14ac:dyDescent="0.3">
      <c r="AF2776" s="1"/>
      <c r="AG2776" s="1"/>
      <c r="AH2776" s="1"/>
      <c r="AI2776" s="1"/>
      <c r="AJ2776" s="1"/>
      <c r="AK2776" s="1"/>
      <c r="AL2776" s="1"/>
      <c r="AM2776" s="1"/>
      <c r="AN2776" s="1"/>
      <c r="AO2776" s="1"/>
      <c r="AP2776" s="1"/>
      <c r="AQ2776" s="1"/>
      <c r="AR2776" s="1"/>
      <c r="AS2776" s="14"/>
      <c r="AT2776" s="1"/>
      <c r="AU2776" s="1"/>
    </row>
    <row r="2777" spans="32:47" x14ac:dyDescent="0.3">
      <c r="AF2777" s="1"/>
      <c r="AG2777" s="1"/>
      <c r="AH2777" s="1"/>
      <c r="AI2777" s="1"/>
      <c r="AJ2777" s="1"/>
      <c r="AK2777" s="1"/>
      <c r="AL2777" s="1"/>
      <c r="AM2777" s="1"/>
      <c r="AN2777" s="1"/>
      <c r="AO2777" s="1"/>
      <c r="AP2777" s="1"/>
      <c r="AQ2777" s="1"/>
      <c r="AR2777" s="1"/>
      <c r="AS2777" s="14"/>
      <c r="AT2777" s="1"/>
      <c r="AU2777" s="1"/>
    </row>
    <row r="2778" spans="32:47" x14ac:dyDescent="0.3">
      <c r="AF2778" s="1"/>
      <c r="AG2778" s="1"/>
      <c r="AH2778" s="1"/>
      <c r="AI2778" s="1"/>
      <c r="AJ2778" s="1"/>
      <c r="AK2778" s="1"/>
      <c r="AL2778" s="1"/>
      <c r="AM2778" s="1"/>
      <c r="AN2778" s="1"/>
      <c r="AO2778" s="1"/>
      <c r="AP2778" s="1"/>
      <c r="AQ2778" s="1"/>
      <c r="AR2778" s="1"/>
      <c r="AS2778" s="14"/>
      <c r="AT2778" s="1"/>
      <c r="AU2778" s="1"/>
    </row>
    <row r="2779" spans="32:47" x14ac:dyDescent="0.3">
      <c r="AF2779" s="1"/>
      <c r="AG2779" s="1"/>
      <c r="AH2779" s="1"/>
      <c r="AI2779" s="1"/>
      <c r="AJ2779" s="1"/>
      <c r="AK2779" s="1"/>
      <c r="AL2779" s="1"/>
      <c r="AM2779" s="1"/>
      <c r="AN2779" s="1"/>
      <c r="AO2779" s="1"/>
      <c r="AP2779" s="1"/>
      <c r="AQ2779" s="1"/>
      <c r="AR2779" s="1"/>
      <c r="AS2779" s="14"/>
      <c r="AT2779" s="1"/>
      <c r="AU2779" s="1"/>
    </row>
    <row r="2780" spans="32:47" x14ac:dyDescent="0.3">
      <c r="AF2780" s="1"/>
      <c r="AG2780" s="1"/>
      <c r="AH2780" s="1"/>
      <c r="AI2780" s="1"/>
      <c r="AJ2780" s="1"/>
      <c r="AK2780" s="1"/>
      <c r="AL2780" s="1"/>
      <c r="AM2780" s="1"/>
      <c r="AN2780" s="1"/>
      <c r="AO2780" s="1"/>
      <c r="AP2780" s="1"/>
      <c r="AQ2780" s="1"/>
      <c r="AR2780" s="1"/>
      <c r="AS2780" s="14"/>
      <c r="AT2780" s="1"/>
      <c r="AU2780" s="1"/>
    </row>
    <row r="2781" spans="32:47" x14ac:dyDescent="0.3">
      <c r="AF2781" s="1"/>
      <c r="AG2781" s="1"/>
      <c r="AH2781" s="1"/>
      <c r="AI2781" s="1"/>
      <c r="AJ2781" s="1"/>
      <c r="AK2781" s="1"/>
      <c r="AL2781" s="1"/>
      <c r="AM2781" s="1"/>
      <c r="AN2781" s="1"/>
      <c r="AO2781" s="1"/>
      <c r="AP2781" s="1"/>
      <c r="AQ2781" s="1"/>
      <c r="AR2781" s="1"/>
      <c r="AS2781" s="14"/>
      <c r="AT2781" s="1"/>
      <c r="AU2781" s="1"/>
    </row>
    <row r="2782" spans="32:47" x14ac:dyDescent="0.3">
      <c r="AF2782" s="1"/>
      <c r="AG2782" s="1"/>
      <c r="AH2782" s="1"/>
      <c r="AI2782" s="1"/>
      <c r="AJ2782" s="1"/>
      <c r="AK2782" s="1"/>
      <c r="AL2782" s="1"/>
      <c r="AM2782" s="1"/>
      <c r="AN2782" s="1"/>
      <c r="AO2782" s="1"/>
      <c r="AP2782" s="1"/>
      <c r="AQ2782" s="1"/>
      <c r="AR2782" s="1"/>
      <c r="AS2782" s="14"/>
      <c r="AT2782" s="1"/>
      <c r="AU2782" s="1"/>
    </row>
    <row r="2783" spans="32:47" x14ac:dyDescent="0.3">
      <c r="AF2783" s="1"/>
      <c r="AG2783" s="1"/>
      <c r="AH2783" s="1"/>
      <c r="AI2783" s="1"/>
      <c r="AJ2783" s="1"/>
      <c r="AK2783" s="1"/>
      <c r="AL2783" s="1"/>
      <c r="AM2783" s="1"/>
      <c r="AN2783" s="1"/>
      <c r="AO2783" s="1"/>
      <c r="AP2783" s="1"/>
      <c r="AQ2783" s="1"/>
      <c r="AR2783" s="1"/>
      <c r="AS2783" s="14"/>
      <c r="AT2783" s="1"/>
      <c r="AU2783" s="1"/>
    </row>
    <row r="2784" spans="32:47" x14ac:dyDescent="0.3">
      <c r="AF2784" s="1"/>
      <c r="AG2784" s="1"/>
      <c r="AH2784" s="1"/>
      <c r="AI2784" s="1"/>
      <c r="AJ2784" s="1"/>
      <c r="AK2784" s="1"/>
      <c r="AL2784" s="1"/>
      <c r="AM2784" s="1"/>
      <c r="AN2784" s="1"/>
      <c r="AO2784" s="1"/>
      <c r="AP2784" s="1"/>
      <c r="AQ2784" s="1"/>
      <c r="AR2784" s="1"/>
      <c r="AS2784" s="14"/>
      <c r="AT2784" s="1"/>
      <c r="AU2784" s="1"/>
    </row>
    <row r="2785" spans="32:47" x14ac:dyDescent="0.3">
      <c r="AF2785" s="1"/>
      <c r="AG2785" s="1"/>
      <c r="AH2785" s="1"/>
      <c r="AI2785" s="1"/>
      <c r="AJ2785" s="1"/>
      <c r="AK2785" s="1"/>
      <c r="AL2785" s="1"/>
      <c r="AM2785" s="1"/>
      <c r="AN2785" s="1"/>
      <c r="AO2785" s="1"/>
      <c r="AP2785" s="1"/>
      <c r="AQ2785" s="1"/>
      <c r="AR2785" s="1"/>
      <c r="AS2785" s="14"/>
      <c r="AT2785" s="1"/>
      <c r="AU2785" s="1"/>
    </row>
    <row r="2786" spans="32:47" x14ac:dyDescent="0.3">
      <c r="AF2786" s="1"/>
      <c r="AG2786" s="1"/>
      <c r="AH2786" s="1"/>
      <c r="AI2786" s="1"/>
      <c r="AJ2786" s="1"/>
      <c r="AK2786" s="1"/>
      <c r="AL2786" s="1"/>
      <c r="AM2786" s="1"/>
      <c r="AN2786" s="1"/>
      <c r="AO2786" s="1"/>
      <c r="AP2786" s="1"/>
      <c r="AQ2786" s="1"/>
      <c r="AR2786" s="1"/>
      <c r="AS2786" s="14"/>
      <c r="AT2786" s="1"/>
      <c r="AU2786" s="1"/>
    </row>
    <row r="2787" spans="32:47" x14ac:dyDescent="0.3">
      <c r="AF2787" s="1"/>
      <c r="AG2787" s="1"/>
      <c r="AH2787" s="1"/>
      <c r="AI2787" s="1"/>
      <c r="AJ2787" s="1"/>
      <c r="AK2787" s="1"/>
      <c r="AL2787" s="1"/>
      <c r="AM2787" s="1"/>
      <c r="AN2787" s="1"/>
      <c r="AO2787" s="1"/>
      <c r="AP2787" s="1"/>
      <c r="AQ2787" s="1"/>
      <c r="AR2787" s="1"/>
      <c r="AS2787" s="14"/>
      <c r="AT2787" s="1"/>
      <c r="AU2787" s="1"/>
    </row>
    <row r="2788" spans="32:47" x14ac:dyDescent="0.3">
      <c r="AF2788" s="1"/>
      <c r="AG2788" s="1"/>
      <c r="AH2788" s="1"/>
      <c r="AI2788" s="1"/>
      <c r="AJ2788" s="1"/>
      <c r="AK2788" s="1"/>
      <c r="AL2788" s="1"/>
      <c r="AM2788" s="1"/>
      <c r="AN2788" s="1"/>
      <c r="AO2788" s="1"/>
      <c r="AP2788" s="1"/>
      <c r="AQ2788" s="1"/>
      <c r="AR2788" s="1"/>
      <c r="AS2788" s="14"/>
      <c r="AT2788" s="1"/>
      <c r="AU2788" s="1"/>
    </row>
    <row r="2789" spans="32:47" x14ac:dyDescent="0.3">
      <c r="AF2789" s="1"/>
      <c r="AG2789" s="1"/>
      <c r="AH2789" s="1"/>
      <c r="AI2789" s="1"/>
      <c r="AJ2789" s="1"/>
      <c r="AK2789" s="1"/>
      <c r="AL2789" s="1"/>
      <c r="AM2789" s="1"/>
      <c r="AN2789" s="1"/>
      <c r="AO2789" s="1"/>
      <c r="AP2789" s="1"/>
      <c r="AQ2789" s="1"/>
      <c r="AR2789" s="1"/>
      <c r="AS2789" s="14"/>
      <c r="AT2789" s="1"/>
      <c r="AU2789" s="1"/>
    </row>
    <row r="2790" spans="32:47" x14ac:dyDescent="0.3">
      <c r="AF2790" s="1"/>
      <c r="AG2790" s="1"/>
      <c r="AH2790" s="1"/>
      <c r="AI2790" s="1"/>
      <c r="AJ2790" s="1"/>
      <c r="AK2790" s="1"/>
      <c r="AL2790" s="1"/>
      <c r="AM2790" s="1"/>
      <c r="AN2790" s="1"/>
      <c r="AO2790" s="1"/>
      <c r="AP2790" s="1"/>
      <c r="AQ2790" s="1"/>
      <c r="AR2790" s="1"/>
      <c r="AS2790" s="14"/>
      <c r="AT2790" s="1"/>
      <c r="AU2790" s="1"/>
    </row>
    <row r="2791" spans="32:47" x14ac:dyDescent="0.3">
      <c r="AF2791" s="1"/>
      <c r="AG2791" s="1"/>
      <c r="AH2791" s="1"/>
      <c r="AI2791" s="1"/>
      <c r="AJ2791" s="1"/>
      <c r="AK2791" s="1"/>
      <c r="AL2791" s="1"/>
      <c r="AM2791" s="1"/>
      <c r="AN2791" s="1"/>
      <c r="AO2791" s="1"/>
      <c r="AP2791" s="1"/>
      <c r="AQ2791" s="1"/>
      <c r="AR2791" s="1"/>
      <c r="AS2791" s="14"/>
      <c r="AT2791" s="1"/>
      <c r="AU2791" s="1"/>
    </row>
    <row r="2792" spans="32:47" x14ac:dyDescent="0.3">
      <c r="AF2792" s="1"/>
      <c r="AG2792" s="1"/>
      <c r="AH2792" s="1"/>
      <c r="AI2792" s="1"/>
      <c r="AJ2792" s="1"/>
      <c r="AK2792" s="1"/>
      <c r="AL2792" s="1"/>
      <c r="AM2792" s="1"/>
      <c r="AN2792" s="1"/>
      <c r="AO2792" s="1"/>
      <c r="AP2792" s="1"/>
      <c r="AQ2792" s="1"/>
      <c r="AR2792" s="1"/>
      <c r="AS2792" s="14"/>
      <c r="AT2792" s="1"/>
      <c r="AU2792" s="1"/>
    </row>
    <row r="2793" spans="32:47" x14ac:dyDescent="0.3">
      <c r="AF2793" s="1"/>
      <c r="AG2793" s="1"/>
      <c r="AH2793" s="1"/>
      <c r="AI2793" s="1"/>
      <c r="AJ2793" s="1"/>
      <c r="AK2793" s="1"/>
      <c r="AL2793" s="1"/>
      <c r="AM2793" s="1"/>
      <c r="AN2793" s="1"/>
      <c r="AO2793" s="1"/>
      <c r="AP2793" s="1"/>
      <c r="AQ2793" s="1"/>
      <c r="AR2793" s="1"/>
      <c r="AS2793" s="14"/>
      <c r="AT2793" s="1"/>
      <c r="AU2793" s="1"/>
    </row>
    <row r="2794" spans="32:47" x14ac:dyDescent="0.3">
      <c r="AF2794" s="1"/>
      <c r="AG2794" s="1"/>
      <c r="AH2794" s="1"/>
      <c r="AI2794" s="1"/>
      <c r="AJ2794" s="1"/>
      <c r="AK2794" s="1"/>
      <c r="AL2794" s="1"/>
      <c r="AM2794" s="1"/>
      <c r="AN2794" s="1"/>
      <c r="AO2794" s="1"/>
      <c r="AP2794" s="1"/>
      <c r="AQ2794" s="1"/>
      <c r="AR2794" s="1"/>
      <c r="AS2794" s="14"/>
      <c r="AT2794" s="1"/>
      <c r="AU2794" s="1"/>
    </row>
    <row r="2795" spans="32:47" x14ac:dyDescent="0.3">
      <c r="AF2795" s="1"/>
      <c r="AG2795" s="1"/>
      <c r="AH2795" s="1"/>
      <c r="AI2795" s="1"/>
      <c r="AJ2795" s="1"/>
      <c r="AK2795" s="1"/>
      <c r="AL2795" s="1"/>
      <c r="AM2795" s="1"/>
      <c r="AN2795" s="1"/>
      <c r="AO2795" s="1"/>
      <c r="AP2795" s="1"/>
      <c r="AQ2795" s="1"/>
      <c r="AR2795" s="1"/>
      <c r="AS2795" s="14"/>
      <c r="AT2795" s="1"/>
      <c r="AU2795" s="1"/>
    </row>
    <row r="2796" spans="32:47" x14ac:dyDescent="0.3">
      <c r="AF2796" s="1"/>
      <c r="AG2796" s="1"/>
      <c r="AH2796" s="1"/>
      <c r="AI2796" s="1"/>
      <c r="AJ2796" s="1"/>
      <c r="AK2796" s="1"/>
      <c r="AL2796" s="1"/>
      <c r="AM2796" s="1"/>
      <c r="AN2796" s="1"/>
      <c r="AO2796" s="1"/>
      <c r="AP2796" s="1"/>
      <c r="AQ2796" s="1"/>
      <c r="AR2796" s="1"/>
      <c r="AS2796" s="14"/>
      <c r="AT2796" s="1"/>
      <c r="AU2796" s="1"/>
    </row>
    <row r="2797" spans="32:47" x14ac:dyDescent="0.3">
      <c r="AF2797" s="1"/>
      <c r="AG2797" s="1"/>
      <c r="AH2797" s="1"/>
      <c r="AI2797" s="1"/>
      <c r="AJ2797" s="1"/>
      <c r="AK2797" s="1"/>
      <c r="AL2797" s="1"/>
      <c r="AM2797" s="1"/>
      <c r="AN2797" s="1"/>
      <c r="AO2797" s="1"/>
      <c r="AP2797" s="1"/>
      <c r="AQ2797" s="1"/>
      <c r="AR2797" s="1"/>
      <c r="AS2797" s="14"/>
      <c r="AT2797" s="1"/>
      <c r="AU2797" s="1"/>
    </row>
    <row r="2798" spans="32:47" x14ac:dyDescent="0.3">
      <c r="AF2798" s="1"/>
      <c r="AG2798" s="1"/>
      <c r="AH2798" s="1"/>
      <c r="AI2798" s="1"/>
      <c r="AJ2798" s="1"/>
      <c r="AK2798" s="1"/>
      <c r="AL2798" s="1"/>
      <c r="AM2798" s="1"/>
      <c r="AN2798" s="1"/>
      <c r="AO2798" s="1"/>
      <c r="AP2798" s="1"/>
      <c r="AQ2798" s="1"/>
      <c r="AR2798" s="1"/>
      <c r="AS2798" s="14"/>
      <c r="AT2798" s="1"/>
      <c r="AU2798" s="1"/>
    </row>
    <row r="2799" spans="32:47" x14ac:dyDescent="0.3">
      <c r="AF2799" s="1"/>
      <c r="AG2799" s="1"/>
      <c r="AH2799" s="1"/>
      <c r="AI2799" s="1"/>
      <c r="AJ2799" s="1"/>
      <c r="AK2799" s="1"/>
      <c r="AL2799" s="1"/>
      <c r="AM2799" s="1"/>
      <c r="AN2799" s="1"/>
      <c r="AO2799" s="1"/>
      <c r="AP2799" s="1"/>
      <c r="AQ2799" s="1"/>
      <c r="AR2799" s="1"/>
      <c r="AS2799" s="14"/>
      <c r="AT2799" s="1"/>
      <c r="AU2799" s="1"/>
    </row>
    <row r="2800" spans="32:47" x14ac:dyDescent="0.3">
      <c r="AF2800" s="1"/>
      <c r="AG2800" s="1"/>
      <c r="AH2800" s="1"/>
      <c r="AI2800" s="1"/>
      <c r="AJ2800" s="1"/>
      <c r="AK2800" s="1"/>
      <c r="AL2800" s="1"/>
      <c r="AM2800" s="1"/>
      <c r="AN2800" s="1"/>
      <c r="AO2800" s="1"/>
      <c r="AP2800" s="1"/>
      <c r="AQ2800" s="1"/>
      <c r="AR2800" s="1"/>
      <c r="AS2800" s="14"/>
      <c r="AT2800" s="1"/>
      <c r="AU2800" s="1"/>
    </row>
    <row r="2801" spans="32:47" x14ac:dyDescent="0.3">
      <c r="AF2801" s="1"/>
      <c r="AG2801" s="1"/>
      <c r="AH2801" s="1"/>
      <c r="AI2801" s="1"/>
      <c r="AJ2801" s="1"/>
      <c r="AK2801" s="1"/>
      <c r="AL2801" s="1"/>
      <c r="AM2801" s="1"/>
      <c r="AN2801" s="1"/>
      <c r="AO2801" s="1"/>
      <c r="AP2801" s="1"/>
      <c r="AQ2801" s="1"/>
      <c r="AR2801" s="1"/>
      <c r="AS2801" s="14"/>
      <c r="AT2801" s="1"/>
      <c r="AU2801" s="1"/>
    </row>
    <row r="2802" spans="32:47" x14ac:dyDescent="0.3">
      <c r="AF2802" s="1"/>
      <c r="AG2802" s="1"/>
      <c r="AH2802" s="1"/>
      <c r="AI2802" s="1"/>
      <c r="AJ2802" s="1"/>
      <c r="AK2802" s="1"/>
      <c r="AL2802" s="1"/>
      <c r="AM2802" s="1"/>
      <c r="AN2802" s="1"/>
      <c r="AO2802" s="1"/>
      <c r="AP2802" s="1"/>
      <c r="AQ2802" s="1"/>
      <c r="AR2802" s="1"/>
      <c r="AS2802" s="14"/>
      <c r="AT2802" s="1"/>
      <c r="AU2802" s="1"/>
    </row>
    <row r="2803" spans="32:47" x14ac:dyDescent="0.3">
      <c r="AF2803" s="1"/>
      <c r="AG2803" s="1"/>
      <c r="AH2803" s="1"/>
      <c r="AI2803" s="1"/>
      <c r="AJ2803" s="1"/>
      <c r="AK2803" s="1"/>
      <c r="AL2803" s="1"/>
      <c r="AM2803" s="1"/>
      <c r="AN2803" s="1"/>
      <c r="AO2803" s="1"/>
      <c r="AP2803" s="1"/>
      <c r="AQ2803" s="1"/>
      <c r="AR2803" s="1"/>
      <c r="AS2803" s="14"/>
      <c r="AT2803" s="1"/>
      <c r="AU2803" s="1"/>
    </row>
    <row r="2804" spans="32:47" x14ac:dyDescent="0.3">
      <c r="AF2804" s="1"/>
      <c r="AG2804" s="1"/>
      <c r="AH2804" s="1"/>
      <c r="AI2804" s="1"/>
      <c r="AJ2804" s="1"/>
      <c r="AK2804" s="1"/>
      <c r="AL2804" s="1"/>
      <c r="AM2804" s="1"/>
      <c r="AN2804" s="1"/>
      <c r="AO2804" s="1"/>
      <c r="AP2804" s="1"/>
      <c r="AQ2804" s="1"/>
      <c r="AR2804" s="1"/>
      <c r="AS2804" s="14"/>
      <c r="AT2804" s="1"/>
      <c r="AU2804" s="1"/>
    </row>
    <row r="2805" spans="32:47" x14ac:dyDescent="0.3">
      <c r="AF2805" s="1"/>
      <c r="AG2805" s="1"/>
      <c r="AH2805" s="1"/>
      <c r="AI2805" s="1"/>
      <c r="AJ2805" s="1"/>
      <c r="AK2805" s="1"/>
      <c r="AL2805" s="1"/>
      <c r="AM2805" s="1"/>
      <c r="AN2805" s="1"/>
      <c r="AO2805" s="1"/>
      <c r="AP2805" s="1"/>
      <c r="AQ2805" s="1"/>
      <c r="AR2805" s="1"/>
      <c r="AS2805" s="14"/>
      <c r="AT2805" s="1"/>
      <c r="AU2805" s="1"/>
    </row>
    <row r="2806" spans="32:47" x14ac:dyDescent="0.3">
      <c r="AF2806" s="1"/>
      <c r="AG2806" s="1"/>
      <c r="AH2806" s="1"/>
      <c r="AI2806" s="1"/>
      <c r="AJ2806" s="1"/>
      <c r="AK2806" s="1"/>
      <c r="AL2806" s="1"/>
      <c r="AM2806" s="1"/>
      <c r="AN2806" s="1"/>
      <c r="AO2806" s="1"/>
      <c r="AP2806" s="1"/>
      <c r="AQ2806" s="1"/>
      <c r="AR2806" s="1"/>
      <c r="AS2806" s="14"/>
      <c r="AT2806" s="1"/>
      <c r="AU2806" s="1"/>
    </row>
    <row r="2807" spans="32:47" x14ac:dyDescent="0.3">
      <c r="AF2807" s="1"/>
      <c r="AG2807" s="1"/>
      <c r="AH2807" s="1"/>
      <c r="AI2807" s="1"/>
      <c r="AJ2807" s="1"/>
      <c r="AK2807" s="1"/>
      <c r="AL2807" s="1"/>
      <c r="AM2807" s="1"/>
      <c r="AN2807" s="1"/>
      <c r="AO2807" s="1"/>
      <c r="AP2807" s="1"/>
      <c r="AQ2807" s="1"/>
      <c r="AR2807" s="1"/>
      <c r="AS2807" s="14"/>
      <c r="AT2807" s="1"/>
      <c r="AU2807" s="1"/>
    </row>
    <row r="2808" spans="32:47" x14ac:dyDescent="0.3">
      <c r="AF2808" s="1"/>
      <c r="AG2808" s="1"/>
      <c r="AH2808" s="1"/>
      <c r="AI2808" s="1"/>
      <c r="AJ2808" s="1"/>
      <c r="AK2808" s="1"/>
      <c r="AL2808" s="1"/>
      <c r="AM2808" s="1"/>
      <c r="AN2808" s="1"/>
      <c r="AO2808" s="1"/>
      <c r="AP2808" s="1"/>
      <c r="AQ2808" s="1"/>
      <c r="AR2808" s="1"/>
      <c r="AS2808" s="14"/>
      <c r="AT2808" s="1"/>
      <c r="AU2808" s="1"/>
    </row>
    <row r="2809" spans="32:47" x14ac:dyDescent="0.3">
      <c r="AF2809" s="1"/>
      <c r="AG2809" s="1"/>
      <c r="AH2809" s="1"/>
      <c r="AI2809" s="1"/>
      <c r="AJ2809" s="1"/>
      <c r="AK2809" s="1"/>
      <c r="AL2809" s="1"/>
      <c r="AM2809" s="1"/>
      <c r="AN2809" s="1"/>
      <c r="AO2809" s="1"/>
      <c r="AP2809" s="1"/>
      <c r="AQ2809" s="1"/>
      <c r="AR2809" s="1"/>
      <c r="AS2809" s="14"/>
      <c r="AT2809" s="1"/>
      <c r="AU2809" s="1"/>
    </row>
    <row r="2810" spans="32:47" x14ac:dyDescent="0.3">
      <c r="AF2810" s="1"/>
      <c r="AG2810" s="1"/>
      <c r="AH2810" s="1"/>
      <c r="AI2810" s="1"/>
      <c r="AJ2810" s="1"/>
      <c r="AK2810" s="1"/>
      <c r="AL2810" s="1"/>
      <c r="AM2810" s="1"/>
      <c r="AN2810" s="1"/>
      <c r="AO2810" s="1"/>
      <c r="AP2810" s="1"/>
      <c r="AQ2810" s="1"/>
      <c r="AR2810" s="1"/>
      <c r="AS2810" s="14"/>
      <c r="AT2810" s="1"/>
      <c r="AU2810" s="1"/>
    </row>
    <row r="2811" spans="32:47" x14ac:dyDescent="0.3">
      <c r="AF2811" s="1"/>
      <c r="AG2811" s="1"/>
      <c r="AH2811" s="1"/>
      <c r="AI2811" s="1"/>
      <c r="AJ2811" s="1"/>
      <c r="AK2811" s="1"/>
      <c r="AL2811" s="1"/>
      <c r="AM2811" s="1"/>
      <c r="AN2811" s="1"/>
      <c r="AO2811" s="1"/>
      <c r="AP2811" s="1"/>
      <c r="AQ2811" s="1"/>
      <c r="AR2811" s="1"/>
      <c r="AS2811" s="14"/>
      <c r="AT2811" s="1"/>
      <c r="AU2811" s="1"/>
    </row>
    <row r="2812" spans="32:47" x14ac:dyDescent="0.3">
      <c r="AF2812" s="1"/>
      <c r="AG2812" s="1"/>
      <c r="AH2812" s="1"/>
      <c r="AI2812" s="1"/>
      <c r="AJ2812" s="1"/>
      <c r="AK2812" s="1"/>
      <c r="AL2812" s="1"/>
      <c r="AM2812" s="1"/>
      <c r="AN2812" s="1"/>
      <c r="AO2812" s="1"/>
      <c r="AP2812" s="1"/>
      <c r="AQ2812" s="1"/>
      <c r="AR2812" s="1"/>
      <c r="AS2812" s="14"/>
      <c r="AT2812" s="1"/>
      <c r="AU2812" s="1"/>
    </row>
    <row r="2813" spans="32:47" x14ac:dyDescent="0.3">
      <c r="AF2813" s="1"/>
      <c r="AG2813" s="1"/>
      <c r="AH2813" s="1"/>
      <c r="AI2813" s="1"/>
      <c r="AJ2813" s="1"/>
      <c r="AK2813" s="1"/>
      <c r="AL2813" s="1"/>
      <c r="AM2813" s="1"/>
      <c r="AN2813" s="1"/>
      <c r="AO2813" s="1"/>
      <c r="AP2813" s="1"/>
      <c r="AQ2813" s="1"/>
      <c r="AR2813" s="1"/>
      <c r="AS2813" s="14"/>
      <c r="AT2813" s="1"/>
      <c r="AU2813" s="1"/>
    </row>
    <row r="2814" spans="32:47" x14ac:dyDescent="0.3">
      <c r="AF2814" s="1"/>
      <c r="AG2814" s="1"/>
      <c r="AH2814" s="1"/>
      <c r="AI2814" s="1"/>
      <c r="AJ2814" s="1"/>
      <c r="AK2814" s="1"/>
      <c r="AL2814" s="1"/>
      <c r="AM2814" s="1"/>
      <c r="AN2814" s="1"/>
      <c r="AO2814" s="1"/>
      <c r="AP2814" s="1"/>
      <c r="AQ2814" s="1"/>
      <c r="AR2814" s="1"/>
      <c r="AS2814" s="14"/>
      <c r="AT2814" s="1"/>
      <c r="AU2814" s="1"/>
    </row>
    <row r="2815" spans="32:47" x14ac:dyDescent="0.3">
      <c r="AF2815" s="1"/>
      <c r="AG2815" s="1"/>
      <c r="AH2815" s="1"/>
      <c r="AI2815" s="1"/>
      <c r="AJ2815" s="1"/>
      <c r="AK2815" s="1"/>
      <c r="AL2815" s="1"/>
      <c r="AM2815" s="1"/>
      <c r="AN2815" s="1"/>
      <c r="AO2815" s="1"/>
      <c r="AP2815" s="1"/>
      <c r="AQ2815" s="1"/>
      <c r="AR2815" s="1"/>
      <c r="AS2815" s="14"/>
      <c r="AT2815" s="1"/>
      <c r="AU2815" s="1"/>
    </row>
    <row r="2816" spans="32:47" x14ac:dyDescent="0.3">
      <c r="AF2816" s="1"/>
      <c r="AG2816" s="1"/>
      <c r="AH2816" s="1"/>
      <c r="AI2816" s="1"/>
      <c r="AJ2816" s="1"/>
      <c r="AK2816" s="1"/>
      <c r="AL2816" s="1"/>
      <c r="AM2816" s="1"/>
      <c r="AN2816" s="1"/>
      <c r="AO2816" s="1"/>
      <c r="AP2816" s="1"/>
      <c r="AQ2816" s="1"/>
      <c r="AR2816" s="1"/>
      <c r="AS2816" s="14"/>
      <c r="AT2816" s="1"/>
      <c r="AU2816" s="1"/>
    </row>
    <row r="2817" spans="32:47" x14ac:dyDescent="0.3">
      <c r="AF2817" s="1"/>
      <c r="AG2817" s="1"/>
      <c r="AH2817" s="1"/>
      <c r="AI2817" s="1"/>
      <c r="AJ2817" s="1"/>
      <c r="AK2817" s="1"/>
      <c r="AL2817" s="1"/>
      <c r="AM2817" s="1"/>
      <c r="AN2817" s="1"/>
      <c r="AO2817" s="1"/>
      <c r="AP2817" s="1"/>
      <c r="AQ2817" s="1"/>
      <c r="AR2817" s="1"/>
      <c r="AS2817" s="14"/>
      <c r="AT2817" s="1"/>
      <c r="AU2817" s="1"/>
    </row>
    <row r="2818" spans="32:47" x14ac:dyDescent="0.3">
      <c r="AF2818" s="1"/>
      <c r="AG2818" s="1"/>
      <c r="AH2818" s="1"/>
      <c r="AI2818" s="1"/>
      <c r="AJ2818" s="1"/>
      <c r="AK2818" s="1"/>
      <c r="AL2818" s="1"/>
      <c r="AM2818" s="1"/>
      <c r="AN2818" s="1"/>
      <c r="AO2818" s="1"/>
      <c r="AP2818" s="1"/>
      <c r="AQ2818" s="1"/>
      <c r="AR2818" s="1"/>
      <c r="AS2818" s="14"/>
      <c r="AT2818" s="1"/>
      <c r="AU2818" s="1"/>
    </row>
    <row r="2819" spans="32:47" x14ac:dyDescent="0.3">
      <c r="AF2819" s="1"/>
      <c r="AG2819" s="1"/>
      <c r="AH2819" s="1"/>
      <c r="AI2819" s="1"/>
      <c r="AJ2819" s="1"/>
      <c r="AK2819" s="1"/>
      <c r="AL2819" s="1"/>
      <c r="AM2819" s="1"/>
      <c r="AN2819" s="1"/>
      <c r="AO2819" s="1"/>
      <c r="AP2819" s="1"/>
      <c r="AQ2819" s="1"/>
      <c r="AR2819" s="1"/>
      <c r="AS2819" s="14"/>
      <c r="AT2819" s="1"/>
      <c r="AU2819" s="1"/>
    </row>
    <row r="2820" spans="32:47" x14ac:dyDescent="0.3">
      <c r="AF2820" s="1"/>
      <c r="AG2820" s="1"/>
      <c r="AH2820" s="1"/>
      <c r="AI2820" s="1"/>
      <c r="AJ2820" s="1"/>
      <c r="AK2820" s="1"/>
      <c r="AL2820" s="1"/>
      <c r="AM2820" s="1"/>
      <c r="AN2820" s="1"/>
      <c r="AO2820" s="1"/>
      <c r="AP2820" s="1"/>
      <c r="AQ2820" s="1"/>
      <c r="AR2820" s="1"/>
      <c r="AS2820" s="14"/>
      <c r="AT2820" s="1"/>
      <c r="AU2820" s="1"/>
    </row>
    <row r="2821" spans="32:47" x14ac:dyDescent="0.3">
      <c r="AF2821" s="1"/>
      <c r="AG2821" s="1"/>
      <c r="AH2821" s="1"/>
      <c r="AI2821" s="1"/>
      <c r="AJ2821" s="1"/>
      <c r="AK2821" s="1"/>
      <c r="AL2821" s="1"/>
      <c r="AM2821" s="1"/>
      <c r="AN2821" s="1"/>
      <c r="AO2821" s="1"/>
      <c r="AP2821" s="1"/>
      <c r="AQ2821" s="1"/>
      <c r="AR2821" s="1"/>
      <c r="AS2821" s="14"/>
      <c r="AT2821" s="1"/>
      <c r="AU2821" s="1"/>
    </row>
    <row r="2822" spans="32:47" x14ac:dyDescent="0.3">
      <c r="AF2822" s="1"/>
      <c r="AG2822" s="1"/>
      <c r="AH2822" s="1"/>
      <c r="AI2822" s="1"/>
      <c r="AJ2822" s="1"/>
      <c r="AK2822" s="1"/>
      <c r="AL2822" s="1"/>
      <c r="AM2822" s="1"/>
      <c r="AN2822" s="1"/>
      <c r="AO2822" s="1"/>
      <c r="AP2822" s="1"/>
      <c r="AQ2822" s="1"/>
      <c r="AR2822" s="1"/>
      <c r="AS2822" s="14"/>
      <c r="AT2822" s="1"/>
      <c r="AU2822" s="1"/>
    </row>
    <row r="2823" spans="32:47" x14ac:dyDescent="0.3">
      <c r="AF2823" s="1"/>
      <c r="AG2823" s="1"/>
      <c r="AH2823" s="1"/>
      <c r="AI2823" s="1"/>
      <c r="AJ2823" s="1"/>
      <c r="AK2823" s="1"/>
      <c r="AL2823" s="1"/>
      <c r="AM2823" s="1"/>
      <c r="AN2823" s="1"/>
      <c r="AO2823" s="1"/>
      <c r="AP2823" s="1"/>
      <c r="AQ2823" s="1"/>
      <c r="AR2823" s="1"/>
      <c r="AS2823" s="14"/>
      <c r="AT2823" s="1"/>
      <c r="AU2823" s="1"/>
    </row>
    <row r="2824" spans="32:47" x14ac:dyDescent="0.3">
      <c r="AF2824" s="1"/>
      <c r="AG2824" s="1"/>
      <c r="AH2824" s="1"/>
      <c r="AI2824" s="1"/>
      <c r="AJ2824" s="1"/>
      <c r="AK2824" s="1"/>
      <c r="AL2824" s="1"/>
      <c r="AM2824" s="1"/>
      <c r="AN2824" s="1"/>
      <c r="AO2824" s="1"/>
      <c r="AP2824" s="1"/>
      <c r="AQ2824" s="1"/>
      <c r="AR2824" s="1"/>
      <c r="AS2824" s="14"/>
      <c r="AT2824" s="1"/>
      <c r="AU2824" s="1"/>
    </row>
    <row r="2825" spans="32:47" x14ac:dyDescent="0.3">
      <c r="AF2825" s="1"/>
      <c r="AG2825" s="1"/>
      <c r="AH2825" s="1"/>
      <c r="AI2825" s="1"/>
      <c r="AJ2825" s="1"/>
      <c r="AK2825" s="1"/>
      <c r="AL2825" s="1"/>
      <c r="AM2825" s="1"/>
      <c r="AN2825" s="1"/>
      <c r="AO2825" s="1"/>
      <c r="AP2825" s="1"/>
      <c r="AQ2825" s="1"/>
      <c r="AR2825" s="1"/>
      <c r="AS2825" s="14"/>
      <c r="AT2825" s="1"/>
      <c r="AU2825" s="1"/>
    </row>
    <row r="2826" spans="32:47" x14ac:dyDescent="0.3">
      <c r="AF2826" s="1"/>
      <c r="AG2826" s="1"/>
      <c r="AH2826" s="1"/>
      <c r="AI2826" s="1"/>
      <c r="AJ2826" s="1"/>
      <c r="AK2826" s="1"/>
      <c r="AL2826" s="1"/>
      <c r="AM2826" s="1"/>
      <c r="AN2826" s="1"/>
      <c r="AO2826" s="1"/>
      <c r="AP2826" s="1"/>
      <c r="AQ2826" s="1"/>
      <c r="AR2826" s="1"/>
      <c r="AS2826" s="14"/>
      <c r="AT2826" s="1"/>
      <c r="AU2826" s="1"/>
    </row>
    <row r="2827" spans="32:47" x14ac:dyDescent="0.3">
      <c r="AF2827" s="1"/>
      <c r="AG2827" s="1"/>
      <c r="AH2827" s="1"/>
      <c r="AI2827" s="1"/>
      <c r="AJ2827" s="1"/>
      <c r="AK2827" s="1"/>
      <c r="AL2827" s="1"/>
      <c r="AM2827" s="1"/>
      <c r="AN2827" s="1"/>
      <c r="AO2827" s="1"/>
      <c r="AP2827" s="1"/>
      <c r="AQ2827" s="1"/>
      <c r="AR2827" s="1"/>
      <c r="AS2827" s="14"/>
      <c r="AT2827" s="1"/>
      <c r="AU2827" s="1"/>
    </row>
    <row r="2828" spans="32:47" x14ac:dyDescent="0.3">
      <c r="AF2828" s="1"/>
      <c r="AG2828" s="1"/>
      <c r="AH2828" s="1"/>
      <c r="AI2828" s="1"/>
      <c r="AJ2828" s="1"/>
      <c r="AK2828" s="1"/>
      <c r="AL2828" s="1"/>
      <c r="AM2828" s="1"/>
      <c r="AN2828" s="1"/>
      <c r="AO2828" s="1"/>
      <c r="AP2828" s="1"/>
      <c r="AQ2828" s="1"/>
      <c r="AR2828" s="1"/>
      <c r="AS2828" s="14"/>
      <c r="AT2828" s="1"/>
      <c r="AU2828" s="1"/>
    </row>
    <row r="2829" spans="32:47" x14ac:dyDescent="0.3">
      <c r="AF2829" s="1"/>
      <c r="AG2829" s="1"/>
      <c r="AH2829" s="1"/>
      <c r="AI2829" s="1"/>
      <c r="AJ2829" s="1"/>
      <c r="AK2829" s="1"/>
      <c r="AL2829" s="1"/>
      <c r="AM2829" s="1"/>
      <c r="AN2829" s="1"/>
      <c r="AO2829" s="1"/>
      <c r="AP2829" s="1"/>
      <c r="AQ2829" s="1"/>
      <c r="AR2829" s="1"/>
      <c r="AS2829" s="14"/>
      <c r="AT2829" s="1"/>
      <c r="AU2829" s="1"/>
    </row>
    <row r="2830" spans="32:47" x14ac:dyDescent="0.3">
      <c r="AF2830" s="1"/>
      <c r="AG2830" s="1"/>
      <c r="AH2830" s="1"/>
      <c r="AI2830" s="1"/>
      <c r="AJ2830" s="1"/>
      <c r="AK2830" s="1"/>
      <c r="AL2830" s="1"/>
      <c r="AM2830" s="1"/>
      <c r="AN2830" s="1"/>
      <c r="AO2830" s="1"/>
      <c r="AP2830" s="1"/>
      <c r="AQ2830" s="1"/>
      <c r="AR2830" s="1"/>
      <c r="AS2830" s="14"/>
      <c r="AT2830" s="1"/>
      <c r="AU2830" s="1"/>
    </row>
    <row r="2831" spans="32:47" x14ac:dyDescent="0.3">
      <c r="AF2831" s="1"/>
      <c r="AG2831" s="1"/>
      <c r="AH2831" s="1"/>
      <c r="AI2831" s="1"/>
      <c r="AJ2831" s="1"/>
      <c r="AK2831" s="1"/>
      <c r="AL2831" s="1"/>
      <c r="AM2831" s="1"/>
      <c r="AN2831" s="1"/>
      <c r="AO2831" s="1"/>
      <c r="AP2831" s="1"/>
      <c r="AQ2831" s="1"/>
      <c r="AR2831" s="1"/>
      <c r="AS2831" s="14"/>
      <c r="AT2831" s="1"/>
      <c r="AU2831" s="1"/>
    </row>
    <row r="2832" spans="32:47" x14ac:dyDescent="0.3">
      <c r="AF2832" s="1"/>
      <c r="AG2832" s="1"/>
      <c r="AH2832" s="1"/>
      <c r="AI2832" s="1"/>
      <c r="AJ2832" s="1"/>
      <c r="AK2832" s="1"/>
      <c r="AL2832" s="1"/>
      <c r="AM2832" s="1"/>
      <c r="AN2832" s="1"/>
      <c r="AO2832" s="1"/>
      <c r="AP2832" s="1"/>
      <c r="AQ2832" s="1"/>
      <c r="AR2832" s="1"/>
      <c r="AS2832" s="14"/>
      <c r="AT2832" s="1"/>
      <c r="AU2832" s="1"/>
    </row>
    <row r="2833" spans="32:47" x14ac:dyDescent="0.3">
      <c r="AF2833" s="1"/>
      <c r="AG2833" s="1"/>
      <c r="AH2833" s="1"/>
      <c r="AI2833" s="1"/>
      <c r="AJ2833" s="1"/>
      <c r="AK2833" s="1"/>
      <c r="AL2833" s="1"/>
      <c r="AM2833" s="1"/>
      <c r="AN2833" s="1"/>
      <c r="AO2833" s="1"/>
      <c r="AP2833" s="1"/>
      <c r="AQ2833" s="1"/>
      <c r="AR2833" s="1"/>
      <c r="AS2833" s="14"/>
      <c r="AT2833" s="1"/>
      <c r="AU2833" s="1"/>
    </row>
    <row r="2834" spans="32:47" x14ac:dyDescent="0.3">
      <c r="AF2834" s="1"/>
      <c r="AG2834" s="1"/>
      <c r="AH2834" s="1"/>
      <c r="AI2834" s="1"/>
      <c r="AJ2834" s="1"/>
      <c r="AK2834" s="1"/>
      <c r="AL2834" s="1"/>
      <c r="AM2834" s="1"/>
      <c r="AN2834" s="1"/>
      <c r="AO2834" s="1"/>
      <c r="AP2834" s="1"/>
      <c r="AQ2834" s="1"/>
      <c r="AR2834" s="1"/>
      <c r="AS2834" s="14"/>
      <c r="AT2834" s="1"/>
      <c r="AU2834" s="1"/>
    </row>
    <row r="2835" spans="32:47" x14ac:dyDescent="0.3">
      <c r="AF2835" s="1"/>
      <c r="AG2835" s="1"/>
      <c r="AH2835" s="1"/>
      <c r="AI2835" s="1"/>
      <c r="AJ2835" s="1"/>
      <c r="AK2835" s="1"/>
      <c r="AL2835" s="1"/>
      <c r="AM2835" s="1"/>
      <c r="AN2835" s="1"/>
      <c r="AO2835" s="1"/>
      <c r="AP2835" s="1"/>
      <c r="AQ2835" s="1"/>
      <c r="AR2835" s="1"/>
      <c r="AS2835" s="14"/>
      <c r="AT2835" s="1"/>
      <c r="AU2835" s="1"/>
    </row>
    <row r="2836" spans="32:47" x14ac:dyDescent="0.3">
      <c r="AF2836" s="1"/>
      <c r="AG2836" s="1"/>
      <c r="AH2836" s="1"/>
      <c r="AI2836" s="1"/>
      <c r="AJ2836" s="1"/>
      <c r="AK2836" s="1"/>
      <c r="AL2836" s="1"/>
      <c r="AM2836" s="1"/>
      <c r="AN2836" s="1"/>
      <c r="AO2836" s="1"/>
      <c r="AP2836" s="1"/>
      <c r="AQ2836" s="1"/>
      <c r="AR2836" s="1"/>
      <c r="AS2836" s="14"/>
      <c r="AT2836" s="1"/>
      <c r="AU2836" s="1"/>
    </row>
    <row r="2837" spans="32:47" x14ac:dyDescent="0.3">
      <c r="AF2837" s="1"/>
      <c r="AG2837" s="1"/>
      <c r="AH2837" s="1"/>
      <c r="AI2837" s="1"/>
      <c r="AJ2837" s="1"/>
      <c r="AK2837" s="1"/>
      <c r="AL2837" s="1"/>
      <c r="AM2837" s="1"/>
      <c r="AN2837" s="1"/>
      <c r="AO2837" s="1"/>
      <c r="AP2837" s="1"/>
      <c r="AQ2837" s="1"/>
      <c r="AR2837" s="1"/>
      <c r="AS2837" s="14"/>
      <c r="AT2837" s="1"/>
      <c r="AU2837" s="1"/>
    </row>
    <row r="2838" spans="32:47" x14ac:dyDescent="0.3">
      <c r="AF2838" s="1"/>
      <c r="AG2838" s="1"/>
      <c r="AH2838" s="1"/>
      <c r="AI2838" s="1"/>
      <c r="AJ2838" s="1"/>
      <c r="AK2838" s="1"/>
      <c r="AL2838" s="1"/>
      <c r="AM2838" s="1"/>
      <c r="AN2838" s="1"/>
      <c r="AO2838" s="1"/>
      <c r="AP2838" s="1"/>
      <c r="AQ2838" s="1"/>
      <c r="AR2838" s="1"/>
      <c r="AS2838" s="14"/>
      <c r="AT2838" s="1"/>
      <c r="AU2838" s="1"/>
    </row>
    <row r="2839" spans="32:47" x14ac:dyDescent="0.3">
      <c r="AF2839" s="1"/>
      <c r="AG2839" s="1"/>
      <c r="AH2839" s="1"/>
      <c r="AI2839" s="1"/>
      <c r="AJ2839" s="1"/>
      <c r="AK2839" s="1"/>
      <c r="AL2839" s="1"/>
      <c r="AM2839" s="1"/>
      <c r="AN2839" s="1"/>
      <c r="AO2839" s="1"/>
      <c r="AP2839" s="1"/>
      <c r="AQ2839" s="1"/>
      <c r="AR2839" s="1"/>
      <c r="AS2839" s="14"/>
      <c r="AT2839" s="1"/>
      <c r="AU2839" s="1"/>
    </row>
    <row r="2840" spans="32:47" x14ac:dyDescent="0.3">
      <c r="AF2840" s="1"/>
      <c r="AG2840" s="1"/>
      <c r="AH2840" s="1"/>
      <c r="AI2840" s="1"/>
      <c r="AJ2840" s="1"/>
      <c r="AK2840" s="1"/>
      <c r="AL2840" s="1"/>
      <c r="AM2840" s="1"/>
      <c r="AN2840" s="1"/>
      <c r="AO2840" s="1"/>
      <c r="AP2840" s="1"/>
      <c r="AQ2840" s="1"/>
      <c r="AR2840" s="1"/>
      <c r="AS2840" s="14"/>
      <c r="AT2840" s="1"/>
      <c r="AU2840" s="1"/>
    </row>
    <row r="2841" spans="32:47" x14ac:dyDescent="0.3">
      <c r="AF2841" s="1"/>
      <c r="AG2841" s="1"/>
      <c r="AH2841" s="1"/>
      <c r="AI2841" s="1"/>
      <c r="AJ2841" s="1"/>
      <c r="AK2841" s="1"/>
      <c r="AL2841" s="1"/>
      <c r="AM2841" s="1"/>
      <c r="AN2841" s="1"/>
      <c r="AO2841" s="1"/>
      <c r="AP2841" s="1"/>
      <c r="AQ2841" s="1"/>
      <c r="AR2841" s="1"/>
      <c r="AS2841" s="14"/>
      <c r="AT2841" s="1"/>
      <c r="AU2841" s="1"/>
    </row>
    <row r="2842" spans="32:47" x14ac:dyDescent="0.3">
      <c r="AF2842" s="1"/>
      <c r="AG2842" s="1"/>
      <c r="AH2842" s="1"/>
      <c r="AI2842" s="1"/>
      <c r="AJ2842" s="1"/>
      <c r="AK2842" s="1"/>
      <c r="AL2842" s="1"/>
      <c r="AM2842" s="1"/>
      <c r="AN2842" s="1"/>
      <c r="AO2842" s="1"/>
      <c r="AP2842" s="1"/>
      <c r="AQ2842" s="1"/>
      <c r="AR2842" s="1"/>
      <c r="AS2842" s="14"/>
      <c r="AT2842" s="1"/>
      <c r="AU2842" s="1"/>
    </row>
    <row r="2843" spans="32:47" x14ac:dyDescent="0.3">
      <c r="AF2843" s="1"/>
      <c r="AG2843" s="1"/>
      <c r="AH2843" s="1"/>
      <c r="AI2843" s="1"/>
      <c r="AJ2843" s="1"/>
      <c r="AK2843" s="1"/>
      <c r="AL2843" s="1"/>
      <c r="AM2843" s="1"/>
      <c r="AN2843" s="1"/>
      <c r="AO2843" s="1"/>
      <c r="AP2843" s="1"/>
      <c r="AQ2843" s="1"/>
      <c r="AR2843" s="1"/>
      <c r="AS2843" s="14"/>
      <c r="AT2843" s="1"/>
      <c r="AU2843" s="1"/>
    </row>
    <row r="2844" spans="32:47" x14ac:dyDescent="0.3">
      <c r="AF2844" s="1"/>
      <c r="AG2844" s="1"/>
      <c r="AH2844" s="1"/>
      <c r="AI2844" s="1"/>
      <c r="AJ2844" s="1"/>
      <c r="AK2844" s="1"/>
      <c r="AL2844" s="1"/>
      <c r="AM2844" s="1"/>
      <c r="AN2844" s="1"/>
      <c r="AO2844" s="1"/>
      <c r="AP2844" s="1"/>
      <c r="AQ2844" s="1"/>
      <c r="AR2844" s="1"/>
      <c r="AS2844" s="14"/>
      <c r="AT2844" s="1"/>
      <c r="AU2844" s="1"/>
    </row>
    <row r="2845" spans="32:47" x14ac:dyDescent="0.3">
      <c r="AF2845" s="1"/>
      <c r="AG2845" s="1"/>
      <c r="AH2845" s="1"/>
      <c r="AI2845" s="1"/>
      <c r="AJ2845" s="1"/>
      <c r="AK2845" s="1"/>
      <c r="AL2845" s="1"/>
      <c r="AM2845" s="1"/>
      <c r="AN2845" s="1"/>
      <c r="AO2845" s="1"/>
      <c r="AP2845" s="1"/>
      <c r="AQ2845" s="1"/>
      <c r="AR2845" s="1"/>
      <c r="AS2845" s="14"/>
      <c r="AT2845" s="1"/>
      <c r="AU2845" s="1"/>
    </row>
    <row r="2846" spans="32:47" x14ac:dyDescent="0.3">
      <c r="AF2846" s="1"/>
      <c r="AG2846" s="1"/>
      <c r="AH2846" s="1"/>
      <c r="AI2846" s="1"/>
      <c r="AJ2846" s="1"/>
      <c r="AK2846" s="1"/>
      <c r="AL2846" s="1"/>
      <c r="AM2846" s="1"/>
      <c r="AN2846" s="1"/>
      <c r="AO2846" s="1"/>
      <c r="AP2846" s="1"/>
      <c r="AQ2846" s="1"/>
      <c r="AR2846" s="1"/>
      <c r="AS2846" s="14"/>
      <c r="AT2846" s="1"/>
      <c r="AU2846" s="1"/>
    </row>
    <row r="2847" spans="32:47" x14ac:dyDescent="0.3">
      <c r="AF2847" s="1"/>
      <c r="AG2847" s="1"/>
      <c r="AH2847" s="1"/>
      <c r="AI2847" s="1"/>
      <c r="AJ2847" s="1"/>
      <c r="AK2847" s="1"/>
      <c r="AL2847" s="1"/>
      <c r="AM2847" s="1"/>
      <c r="AN2847" s="1"/>
      <c r="AO2847" s="1"/>
      <c r="AP2847" s="1"/>
      <c r="AQ2847" s="1"/>
      <c r="AR2847" s="1"/>
      <c r="AS2847" s="14"/>
      <c r="AT2847" s="1"/>
      <c r="AU2847" s="1"/>
    </row>
    <row r="2848" spans="32:47" x14ac:dyDescent="0.3">
      <c r="AF2848" s="1"/>
      <c r="AG2848" s="1"/>
      <c r="AH2848" s="1"/>
      <c r="AI2848" s="1"/>
      <c r="AJ2848" s="1"/>
      <c r="AK2848" s="1"/>
      <c r="AL2848" s="1"/>
      <c r="AM2848" s="1"/>
      <c r="AN2848" s="1"/>
      <c r="AO2848" s="1"/>
      <c r="AP2848" s="1"/>
      <c r="AQ2848" s="1"/>
      <c r="AR2848" s="1"/>
      <c r="AS2848" s="14"/>
      <c r="AT2848" s="1"/>
      <c r="AU2848" s="1"/>
    </row>
    <row r="2849" spans="32:47" x14ac:dyDescent="0.3">
      <c r="AF2849" s="1"/>
      <c r="AG2849" s="1"/>
      <c r="AH2849" s="1"/>
      <c r="AI2849" s="1"/>
      <c r="AJ2849" s="1"/>
      <c r="AK2849" s="1"/>
      <c r="AL2849" s="1"/>
      <c r="AM2849" s="1"/>
      <c r="AN2849" s="1"/>
      <c r="AO2849" s="1"/>
      <c r="AP2849" s="1"/>
      <c r="AQ2849" s="1"/>
      <c r="AR2849" s="1"/>
      <c r="AS2849" s="14"/>
      <c r="AT2849" s="1"/>
      <c r="AU2849" s="1"/>
    </row>
    <row r="2850" spans="32:47" x14ac:dyDescent="0.3">
      <c r="AF2850" s="1"/>
      <c r="AG2850" s="1"/>
      <c r="AH2850" s="1"/>
      <c r="AI2850" s="1"/>
      <c r="AJ2850" s="1"/>
      <c r="AK2850" s="1"/>
      <c r="AL2850" s="1"/>
      <c r="AM2850" s="1"/>
      <c r="AN2850" s="1"/>
      <c r="AO2850" s="1"/>
      <c r="AP2850" s="1"/>
      <c r="AQ2850" s="1"/>
      <c r="AR2850" s="1"/>
      <c r="AS2850" s="14"/>
      <c r="AT2850" s="1"/>
      <c r="AU2850" s="1"/>
    </row>
    <row r="2851" spans="32:47" x14ac:dyDescent="0.3">
      <c r="AF2851" s="1"/>
      <c r="AG2851" s="1"/>
      <c r="AH2851" s="1"/>
      <c r="AI2851" s="1"/>
      <c r="AJ2851" s="1"/>
      <c r="AK2851" s="1"/>
      <c r="AL2851" s="1"/>
      <c r="AM2851" s="1"/>
      <c r="AN2851" s="1"/>
      <c r="AO2851" s="1"/>
      <c r="AP2851" s="1"/>
      <c r="AQ2851" s="1"/>
      <c r="AR2851" s="1"/>
      <c r="AS2851" s="14"/>
      <c r="AT2851" s="1"/>
      <c r="AU2851" s="1"/>
    </row>
    <row r="2852" spans="32:47" x14ac:dyDescent="0.3">
      <c r="AF2852" s="1"/>
      <c r="AG2852" s="1"/>
      <c r="AH2852" s="1"/>
      <c r="AI2852" s="1"/>
      <c r="AJ2852" s="1"/>
      <c r="AK2852" s="1"/>
      <c r="AL2852" s="1"/>
      <c r="AM2852" s="1"/>
      <c r="AN2852" s="1"/>
      <c r="AO2852" s="1"/>
      <c r="AP2852" s="1"/>
      <c r="AQ2852" s="1"/>
      <c r="AR2852" s="1"/>
      <c r="AS2852" s="14"/>
      <c r="AT2852" s="1"/>
      <c r="AU2852" s="1"/>
    </row>
    <row r="2853" spans="32:47" x14ac:dyDescent="0.3">
      <c r="AF2853" s="1"/>
      <c r="AG2853" s="1"/>
      <c r="AH2853" s="1"/>
      <c r="AI2853" s="1"/>
      <c r="AJ2853" s="1"/>
      <c r="AK2853" s="1"/>
      <c r="AL2853" s="1"/>
      <c r="AM2853" s="1"/>
      <c r="AN2853" s="1"/>
      <c r="AO2853" s="1"/>
      <c r="AP2853" s="1"/>
      <c r="AQ2853" s="1"/>
      <c r="AR2853" s="1"/>
      <c r="AS2853" s="14"/>
      <c r="AT2853" s="1"/>
      <c r="AU2853" s="1"/>
    </row>
    <row r="2854" spans="32:47" x14ac:dyDescent="0.3">
      <c r="AF2854" s="1"/>
      <c r="AG2854" s="1"/>
      <c r="AH2854" s="1"/>
      <c r="AI2854" s="1"/>
      <c r="AJ2854" s="1"/>
      <c r="AK2854" s="1"/>
      <c r="AL2854" s="1"/>
      <c r="AM2854" s="1"/>
      <c r="AN2854" s="1"/>
      <c r="AO2854" s="1"/>
      <c r="AP2854" s="1"/>
      <c r="AQ2854" s="1"/>
      <c r="AR2854" s="1"/>
      <c r="AS2854" s="14"/>
      <c r="AT2854" s="1"/>
      <c r="AU2854" s="1"/>
    </row>
    <row r="2855" spans="32:47" x14ac:dyDescent="0.3">
      <c r="AF2855" s="1"/>
      <c r="AG2855" s="1"/>
      <c r="AH2855" s="1"/>
      <c r="AI2855" s="1"/>
      <c r="AJ2855" s="1"/>
      <c r="AK2855" s="1"/>
      <c r="AL2855" s="1"/>
      <c r="AM2855" s="1"/>
      <c r="AN2855" s="1"/>
      <c r="AO2855" s="1"/>
      <c r="AP2855" s="1"/>
      <c r="AQ2855" s="1"/>
      <c r="AR2855" s="1"/>
      <c r="AS2855" s="14"/>
      <c r="AT2855" s="1"/>
      <c r="AU2855" s="1"/>
    </row>
    <row r="2856" spans="32:47" x14ac:dyDescent="0.3">
      <c r="AF2856" s="1"/>
      <c r="AG2856" s="1"/>
      <c r="AH2856" s="1"/>
      <c r="AI2856" s="1"/>
      <c r="AJ2856" s="1"/>
      <c r="AK2856" s="1"/>
      <c r="AL2856" s="1"/>
      <c r="AM2856" s="1"/>
      <c r="AN2856" s="1"/>
      <c r="AO2856" s="1"/>
      <c r="AP2856" s="1"/>
      <c r="AQ2856" s="1"/>
      <c r="AR2856" s="1"/>
      <c r="AS2856" s="14"/>
      <c r="AT2856" s="1"/>
      <c r="AU2856" s="1"/>
    </row>
    <row r="2857" spans="32:47" x14ac:dyDescent="0.3">
      <c r="AF2857" s="1"/>
      <c r="AG2857" s="1"/>
      <c r="AH2857" s="1"/>
      <c r="AI2857" s="1"/>
      <c r="AJ2857" s="1"/>
      <c r="AK2857" s="1"/>
      <c r="AL2857" s="1"/>
      <c r="AM2857" s="1"/>
      <c r="AN2857" s="1"/>
      <c r="AO2857" s="1"/>
      <c r="AP2857" s="1"/>
      <c r="AQ2857" s="1"/>
      <c r="AR2857" s="1"/>
      <c r="AS2857" s="14"/>
      <c r="AT2857" s="1"/>
      <c r="AU2857" s="1"/>
    </row>
    <row r="2858" spans="32:47" x14ac:dyDescent="0.3">
      <c r="AF2858" s="1"/>
      <c r="AG2858" s="1"/>
      <c r="AH2858" s="1"/>
      <c r="AI2858" s="1"/>
      <c r="AJ2858" s="1"/>
      <c r="AK2858" s="1"/>
      <c r="AL2858" s="1"/>
      <c r="AM2858" s="1"/>
      <c r="AN2858" s="1"/>
      <c r="AO2858" s="1"/>
      <c r="AP2858" s="1"/>
      <c r="AQ2858" s="1"/>
      <c r="AR2858" s="1"/>
      <c r="AS2858" s="14"/>
      <c r="AT2858" s="1"/>
      <c r="AU2858" s="1"/>
    </row>
    <row r="2859" spans="32:47" x14ac:dyDescent="0.3">
      <c r="AF2859" s="1"/>
      <c r="AG2859" s="1"/>
      <c r="AH2859" s="1"/>
      <c r="AI2859" s="1"/>
      <c r="AJ2859" s="1"/>
      <c r="AK2859" s="1"/>
      <c r="AL2859" s="1"/>
      <c r="AM2859" s="1"/>
      <c r="AN2859" s="1"/>
      <c r="AO2859" s="1"/>
      <c r="AP2859" s="1"/>
      <c r="AQ2859" s="1"/>
      <c r="AR2859" s="1"/>
      <c r="AS2859" s="14"/>
      <c r="AT2859" s="1"/>
      <c r="AU2859" s="1"/>
    </row>
    <row r="2860" spans="32:47" x14ac:dyDescent="0.3">
      <c r="AF2860" s="1"/>
      <c r="AG2860" s="1"/>
      <c r="AH2860" s="1"/>
      <c r="AI2860" s="1"/>
      <c r="AJ2860" s="1"/>
      <c r="AK2860" s="1"/>
      <c r="AL2860" s="1"/>
      <c r="AM2860" s="1"/>
      <c r="AN2860" s="1"/>
      <c r="AO2860" s="1"/>
      <c r="AP2860" s="1"/>
      <c r="AQ2860" s="1"/>
      <c r="AR2860" s="1"/>
      <c r="AS2860" s="14"/>
      <c r="AT2860" s="1"/>
      <c r="AU2860" s="1"/>
    </row>
    <row r="2861" spans="32:47" x14ac:dyDescent="0.3">
      <c r="AF2861" s="1"/>
      <c r="AG2861" s="1"/>
      <c r="AH2861" s="1"/>
      <c r="AI2861" s="1"/>
      <c r="AJ2861" s="1"/>
      <c r="AK2861" s="1"/>
      <c r="AL2861" s="1"/>
      <c r="AM2861" s="1"/>
      <c r="AN2861" s="1"/>
      <c r="AO2861" s="1"/>
      <c r="AP2861" s="1"/>
      <c r="AQ2861" s="1"/>
      <c r="AR2861" s="1"/>
      <c r="AS2861" s="14"/>
      <c r="AT2861" s="1"/>
      <c r="AU2861" s="1"/>
    </row>
    <row r="2862" spans="32:47" x14ac:dyDescent="0.3">
      <c r="AF2862" s="1"/>
      <c r="AG2862" s="1"/>
      <c r="AH2862" s="1"/>
      <c r="AI2862" s="1"/>
      <c r="AJ2862" s="1"/>
      <c r="AK2862" s="1"/>
      <c r="AL2862" s="1"/>
      <c r="AM2862" s="1"/>
      <c r="AN2862" s="1"/>
      <c r="AO2862" s="1"/>
      <c r="AP2862" s="1"/>
      <c r="AQ2862" s="1"/>
      <c r="AR2862" s="1"/>
      <c r="AS2862" s="14"/>
      <c r="AT2862" s="1"/>
      <c r="AU2862" s="1"/>
    </row>
    <row r="2863" spans="32:47" x14ac:dyDescent="0.3">
      <c r="AF2863" s="1"/>
      <c r="AG2863" s="1"/>
      <c r="AH2863" s="1"/>
      <c r="AI2863" s="1"/>
      <c r="AJ2863" s="1"/>
      <c r="AK2863" s="1"/>
      <c r="AL2863" s="1"/>
      <c r="AM2863" s="1"/>
      <c r="AN2863" s="1"/>
      <c r="AO2863" s="1"/>
      <c r="AP2863" s="1"/>
      <c r="AQ2863" s="1"/>
      <c r="AR2863" s="1"/>
      <c r="AS2863" s="14"/>
      <c r="AT2863" s="1"/>
      <c r="AU2863" s="1"/>
    </row>
    <row r="2864" spans="32:47" x14ac:dyDescent="0.3">
      <c r="AF2864" s="1"/>
      <c r="AG2864" s="1"/>
      <c r="AH2864" s="1"/>
      <c r="AI2864" s="1"/>
      <c r="AJ2864" s="1"/>
      <c r="AK2864" s="1"/>
      <c r="AL2864" s="1"/>
      <c r="AM2864" s="1"/>
      <c r="AN2864" s="1"/>
      <c r="AO2864" s="1"/>
      <c r="AP2864" s="1"/>
      <c r="AQ2864" s="1"/>
      <c r="AR2864" s="1"/>
      <c r="AS2864" s="14"/>
      <c r="AT2864" s="1"/>
      <c r="AU2864" s="1"/>
    </row>
    <row r="2865" spans="32:47" x14ac:dyDescent="0.3">
      <c r="AF2865" s="1"/>
      <c r="AG2865" s="1"/>
      <c r="AH2865" s="1"/>
      <c r="AI2865" s="1"/>
      <c r="AJ2865" s="1"/>
      <c r="AK2865" s="1"/>
      <c r="AL2865" s="1"/>
      <c r="AM2865" s="1"/>
      <c r="AN2865" s="1"/>
      <c r="AO2865" s="1"/>
      <c r="AP2865" s="1"/>
      <c r="AQ2865" s="1"/>
      <c r="AR2865" s="1"/>
      <c r="AS2865" s="14"/>
      <c r="AT2865" s="1"/>
      <c r="AU2865" s="1"/>
    </row>
    <row r="2866" spans="32:47" x14ac:dyDescent="0.3">
      <c r="AF2866" s="1"/>
      <c r="AG2866" s="1"/>
      <c r="AH2866" s="1"/>
      <c r="AI2866" s="1"/>
      <c r="AJ2866" s="1"/>
      <c r="AK2866" s="1"/>
      <c r="AL2866" s="1"/>
      <c r="AM2866" s="1"/>
      <c r="AN2866" s="1"/>
      <c r="AO2866" s="1"/>
      <c r="AP2866" s="1"/>
      <c r="AQ2866" s="1"/>
      <c r="AR2866" s="1"/>
      <c r="AS2866" s="14"/>
      <c r="AT2866" s="1"/>
      <c r="AU2866" s="1"/>
    </row>
    <row r="2867" spans="32:47" x14ac:dyDescent="0.3">
      <c r="AF2867" s="1"/>
      <c r="AG2867" s="1"/>
      <c r="AH2867" s="1"/>
      <c r="AI2867" s="1"/>
      <c r="AJ2867" s="1"/>
      <c r="AK2867" s="1"/>
      <c r="AL2867" s="1"/>
      <c r="AM2867" s="1"/>
      <c r="AN2867" s="1"/>
      <c r="AO2867" s="1"/>
      <c r="AP2867" s="1"/>
      <c r="AQ2867" s="1"/>
      <c r="AR2867" s="1"/>
      <c r="AS2867" s="14"/>
      <c r="AT2867" s="1"/>
      <c r="AU2867" s="1"/>
    </row>
    <row r="2868" spans="32:47" x14ac:dyDescent="0.3">
      <c r="AF2868" s="1"/>
      <c r="AG2868" s="1"/>
      <c r="AH2868" s="1"/>
      <c r="AI2868" s="1"/>
      <c r="AJ2868" s="1"/>
      <c r="AK2868" s="1"/>
      <c r="AL2868" s="1"/>
      <c r="AM2868" s="1"/>
      <c r="AN2868" s="1"/>
      <c r="AO2868" s="1"/>
      <c r="AP2868" s="1"/>
      <c r="AQ2868" s="1"/>
      <c r="AR2868" s="1"/>
      <c r="AS2868" s="14"/>
      <c r="AT2868" s="1"/>
      <c r="AU2868" s="1"/>
    </row>
    <row r="2869" spans="32:47" x14ac:dyDescent="0.3">
      <c r="AF2869" s="1"/>
      <c r="AG2869" s="1"/>
      <c r="AH2869" s="1"/>
      <c r="AI2869" s="1"/>
      <c r="AJ2869" s="1"/>
      <c r="AK2869" s="1"/>
      <c r="AL2869" s="1"/>
      <c r="AM2869" s="1"/>
      <c r="AN2869" s="1"/>
      <c r="AO2869" s="1"/>
      <c r="AP2869" s="1"/>
      <c r="AQ2869" s="1"/>
      <c r="AR2869" s="1"/>
      <c r="AS2869" s="14"/>
      <c r="AT2869" s="1"/>
      <c r="AU2869" s="1"/>
    </row>
    <row r="2870" spans="32:47" x14ac:dyDescent="0.3">
      <c r="AF2870" s="1"/>
      <c r="AG2870" s="1"/>
      <c r="AH2870" s="1"/>
      <c r="AI2870" s="1"/>
      <c r="AJ2870" s="1"/>
      <c r="AK2870" s="1"/>
      <c r="AL2870" s="1"/>
      <c r="AM2870" s="1"/>
      <c r="AN2870" s="1"/>
      <c r="AO2870" s="1"/>
      <c r="AP2870" s="1"/>
      <c r="AQ2870" s="1"/>
      <c r="AR2870" s="1"/>
      <c r="AS2870" s="14"/>
      <c r="AT2870" s="1"/>
      <c r="AU2870" s="1"/>
    </row>
    <row r="2871" spans="32:47" x14ac:dyDescent="0.3">
      <c r="AF2871" s="1"/>
      <c r="AG2871" s="1"/>
      <c r="AH2871" s="1"/>
      <c r="AI2871" s="1"/>
      <c r="AJ2871" s="1"/>
      <c r="AK2871" s="1"/>
      <c r="AL2871" s="1"/>
      <c r="AM2871" s="1"/>
      <c r="AN2871" s="1"/>
      <c r="AO2871" s="1"/>
      <c r="AP2871" s="1"/>
      <c r="AQ2871" s="1"/>
      <c r="AR2871" s="1"/>
      <c r="AS2871" s="14"/>
      <c r="AT2871" s="1"/>
      <c r="AU2871" s="1"/>
    </row>
    <row r="2872" spans="32:47" x14ac:dyDescent="0.3">
      <c r="AF2872" s="1"/>
      <c r="AG2872" s="1"/>
      <c r="AH2872" s="1"/>
      <c r="AI2872" s="1"/>
      <c r="AJ2872" s="1"/>
      <c r="AK2872" s="1"/>
      <c r="AL2872" s="1"/>
      <c r="AM2872" s="1"/>
      <c r="AN2872" s="1"/>
      <c r="AO2872" s="1"/>
      <c r="AP2872" s="1"/>
      <c r="AQ2872" s="1"/>
      <c r="AR2872" s="1"/>
      <c r="AS2872" s="14"/>
      <c r="AT2872" s="1"/>
      <c r="AU2872" s="1"/>
    </row>
    <row r="2873" spans="32:47" x14ac:dyDescent="0.3">
      <c r="AF2873" s="1"/>
      <c r="AG2873" s="1"/>
      <c r="AH2873" s="1"/>
      <c r="AI2873" s="1"/>
      <c r="AJ2873" s="1"/>
      <c r="AK2873" s="1"/>
      <c r="AL2873" s="1"/>
      <c r="AM2873" s="1"/>
      <c r="AN2873" s="1"/>
      <c r="AO2873" s="1"/>
      <c r="AP2873" s="1"/>
      <c r="AQ2873" s="1"/>
      <c r="AR2873" s="1"/>
      <c r="AS2873" s="14"/>
      <c r="AT2873" s="1"/>
      <c r="AU2873" s="1"/>
    </row>
    <row r="2874" spans="32:47" x14ac:dyDescent="0.3">
      <c r="AF2874" s="1"/>
      <c r="AG2874" s="1"/>
      <c r="AH2874" s="1"/>
      <c r="AI2874" s="1"/>
      <c r="AJ2874" s="1"/>
      <c r="AK2874" s="1"/>
      <c r="AL2874" s="1"/>
      <c r="AM2874" s="1"/>
      <c r="AN2874" s="1"/>
      <c r="AO2874" s="1"/>
      <c r="AP2874" s="1"/>
      <c r="AQ2874" s="1"/>
      <c r="AR2874" s="1"/>
      <c r="AS2874" s="14"/>
      <c r="AT2874" s="1"/>
      <c r="AU2874" s="1"/>
    </row>
    <row r="2875" spans="32:47" x14ac:dyDescent="0.3">
      <c r="AF2875" s="1"/>
      <c r="AG2875" s="1"/>
      <c r="AH2875" s="1"/>
      <c r="AI2875" s="1"/>
      <c r="AJ2875" s="1"/>
      <c r="AK2875" s="1"/>
      <c r="AL2875" s="1"/>
      <c r="AM2875" s="1"/>
      <c r="AN2875" s="1"/>
      <c r="AO2875" s="1"/>
      <c r="AP2875" s="1"/>
      <c r="AQ2875" s="1"/>
      <c r="AR2875" s="1"/>
      <c r="AS2875" s="14"/>
      <c r="AT2875" s="1"/>
      <c r="AU2875" s="1"/>
    </row>
    <row r="2876" spans="32:47" x14ac:dyDescent="0.3">
      <c r="AF2876" s="1"/>
      <c r="AG2876" s="1"/>
      <c r="AH2876" s="1"/>
      <c r="AI2876" s="1"/>
      <c r="AJ2876" s="1"/>
      <c r="AK2876" s="1"/>
      <c r="AL2876" s="1"/>
      <c r="AM2876" s="1"/>
      <c r="AN2876" s="1"/>
      <c r="AO2876" s="1"/>
      <c r="AP2876" s="1"/>
      <c r="AQ2876" s="1"/>
      <c r="AR2876" s="1"/>
      <c r="AS2876" s="14"/>
      <c r="AT2876" s="1"/>
      <c r="AU2876" s="1"/>
    </row>
    <row r="2877" spans="32:47" x14ac:dyDescent="0.3">
      <c r="AF2877" s="1"/>
      <c r="AG2877" s="1"/>
      <c r="AH2877" s="1"/>
      <c r="AI2877" s="1"/>
      <c r="AJ2877" s="1"/>
      <c r="AK2877" s="1"/>
      <c r="AL2877" s="1"/>
      <c r="AM2877" s="1"/>
      <c r="AN2877" s="1"/>
      <c r="AO2877" s="1"/>
      <c r="AP2877" s="1"/>
      <c r="AQ2877" s="1"/>
      <c r="AR2877" s="1"/>
      <c r="AS2877" s="14"/>
      <c r="AT2877" s="1"/>
      <c r="AU2877" s="1"/>
    </row>
    <row r="2878" spans="32:47" x14ac:dyDescent="0.3">
      <c r="AF2878" s="1"/>
      <c r="AG2878" s="1"/>
      <c r="AH2878" s="1"/>
      <c r="AI2878" s="1"/>
      <c r="AJ2878" s="1"/>
      <c r="AK2878" s="1"/>
      <c r="AL2878" s="1"/>
      <c r="AM2878" s="1"/>
      <c r="AN2878" s="1"/>
      <c r="AO2878" s="1"/>
      <c r="AP2878" s="1"/>
      <c r="AQ2878" s="1"/>
      <c r="AR2878" s="1"/>
      <c r="AS2878" s="14"/>
      <c r="AT2878" s="1"/>
      <c r="AU2878" s="1"/>
    </row>
    <row r="2879" spans="32:47" x14ac:dyDescent="0.3">
      <c r="AF2879" s="1"/>
      <c r="AG2879" s="1"/>
      <c r="AH2879" s="1"/>
      <c r="AI2879" s="1"/>
      <c r="AJ2879" s="1"/>
      <c r="AK2879" s="1"/>
      <c r="AL2879" s="1"/>
      <c r="AM2879" s="1"/>
      <c r="AN2879" s="1"/>
      <c r="AO2879" s="1"/>
      <c r="AP2879" s="1"/>
      <c r="AQ2879" s="1"/>
      <c r="AR2879" s="1"/>
      <c r="AS2879" s="14"/>
      <c r="AT2879" s="1"/>
      <c r="AU2879" s="1"/>
    </row>
    <row r="2880" spans="32:47" x14ac:dyDescent="0.3">
      <c r="AF2880" s="1"/>
      <c r="AG2880" s="1"/>
      <c r="AH2880" s="1"/>
      <c r="AI2880" s="1"/>
      <c r="AJ2880" s="1"/>
      <c r="AK2880" s="1"/>
      <c r="AL2880" s="1"/>
      <c r="AM2880" s="1"/>
      <c r="AN2880" s="1"/>
      <c r="AO2880" s="1"/>
      <c r="AP2880" s="1"/>
      <c r="AQ2880" s="1"/>
      <c r="AR2880" s="1"/>
      <c r="AS2880" s="14"/>
      <c r="AT2880" s="1"/>
      <c r="AU2880" s="1"/>
    </row>
    <row r="2881" spans="32:47" x14ac:dyDescent="0.3">
      <c r="AF2881" s="1"/>
      <c r="AG2881" s="1"/>
      <c r="AH2881" s="1"/>
      <c r="AI2881" s="1"/>
      <c r="AJ2881" s="1"/>
      <c r="AK2881" s="1"/>
      <c r="AL2881" s="1"/>
      <c r="AM2881" s="1"/>
      <c r="AN2881" s="1"/>
      <c r="AO2881" s="1"/>
      <c r="AP2881" s="1"/>
      <c r="AQ2881" s="1"/>
      <c r="AR2881" s="1"/>
      <c r="AS2881" s="14"/>
      <c r="AT2881" s="1"/>
      <c r="AU2881" s="1"/>
    </row>
    <row r="2882" spans="32:47" x14ac:dyDescent="0.3">
      <c r="AF2882" s="1"/>
      <c r="AG2882" s="1"/>
      <c r="AH2882" s="1"/>
      <c r="AI2882" s="1"/>
      <c r="AJ2882" s="1"/>
      <c r="AK2882" s="1"/>
      <c r="AL2882" s="1"/>
      <c r="AM2882" s="1"/>
      <c r="AN2882" s="1"/>
      <c r="AO2882" s="1"/>
      <c r="AP2882" s="1"/>
      <c r="AQ2882" s="1"/>
      <c r="AR2882" s="1"/>
      <c r="AS2882" s="14"/>
      <c r="AT2882" s="1"/>
      <c r="AU2882" s="1"/>
    </row>
    <row r="2883" spans="32:47" x14ac:dyDescent="0.3">
      <c r="AF2883" s="1"/>
      <c r="AG2883" s="1"/>
      <c r="AH2883" s="1"/>
      <c r="AI2883" s="1"/>
      <c r="AJ2883" s="1"/>
      <c r="AK2883" s="1"/>
      <c r="AL2883" s="1"/>
      <c r="AM2883" s="1"/>
      <c r="AN2883" s="1"/>
      <c r="AO2883" s="1"/>
      <c r="AP2883" s="1"/>
      <c r="AQ2883" s="1"/>
      <c r="AR2883" s="1"/>
      <c r="AS2883" s="14"/>
      <c r="AT2883" s="1"/>
      <c r="AU2883" s="1"/>
    </row>
    <row r="2884" spans="32:47" x14ac:dyDescent="0.3">
      <c r="AF2884" s="1"/>
      <c r="AG2884" s="1"/>
      <c r="AH2884" s="1"/>
      <c r="AI2884" s="1"/>
      <c r="AJ2884" s="1"/>
      <c r="AK2884" s="1"/>
      <c r="AL2884" s="1"/>
      <c r="AM2884" s="1"/>
      <c r="AN2884" s="1"/>
      <c r="AO2884" s="1"/>
      <c r="AP2884" s="1"/>
      <c r="AQ2884" s="1"/>
      <c r="AR2884" s="1"/>
      <c r="AS2884" s="14"/>
      <c r="AT2884" s="1"/>
      <c r="AU2884" s="1"/>
    </row>
    <row r="2885" spans="32:47" x14ac:dyDescent="0.3">
      <c r="AF2885" s="1"/>
      <c r="AG2885" s="1"/>
      <c r="AH2885" s="1"/>
      <c r="AI2885" s="1"/>
      <c r="AJ2885" s="1"/>
      <c r="AK2885" s="1"/>
      <c r="AL2885" s="1"/>
      <c r="AM2885" s="1"/>
      <c r="AN2885" s="1"/>
      <c r="AO2885" s="1"/>
      <c r="AP2885" s="1"/>
      <c r="AQ2885" s="1"/>
      <c r="AR2885" s="1"/>
      <c r="AS2885" s="14"/>
      <c r="AT2885" s="1"/>
      <c r="AU2885" s="1"/>
    </row>
    <row r="2886" spans="32:47" x14ac:dyDescent="0.3">
      <c r="AF2886" s="1"/>
      <c r="AG2886" s="1"/>
      <c r="AH2886" s="1"/>
      <c r="AI2886" s="1"/>
      <c r="AJ2886" s="1"/>
      <c r="AK2886" s="1"/>
      <c r="AL2886" s="1"/>
      <c r="AM2886" s="1"/>
      <c r="AN2886" s="1"/>
      <c r="AO2886" s="1"/>
      <c r="AP2886" s="1"/>
      <c r="AQ2886" s="1"/>
      <c r="AR2886" s="1"/>
      <c r="AS2886" s="14"/>
      <c r="AT2886" s="1"/>
      <c r="AU2886" s="1"/>
    </row>
    <row r="2887" spans="32:47" x14ac:dyDescent="0.3">
      <c r="AF2887" s="1"/>
      <c r="AG2887" s="1"/>
      <c r="AH2887" s="1"/>
      <c r="AI2887" s="1"/>
      <c r="AJ2887" s="1"/>
      <c r="AK2887" s="1"/>
      <c r="AL2887" s="1"/>
      <c r="AM2887" s="1"/>
      <c r="AN2887" s="1"/>
      <c r="AO2887" s="1"/>
      <c r="AP2887" s="1"/>
      <c r="AQ2887" s="1"/>
      <c r="AR2887" s="1"/>
      <c r="AS2887" s="14"/>
      <c r="AT2887" s="1"/>
      <c r="AU2887" s="1"/>
    </row>
    <row r="2888" spans="32:47" x14ac:dyDescent="0.3">
      <c r="AF2888" s="1"/>
      <c r="AG2888" s="1"/>
      <c r="AH2888" s="1"/>
      <c r="AI2888" s="1"/>
      <c r="AJ2888" s="1"/>
      <c r="AK2888" s="1"/>
      <c r="AL2888" s="1"/>
      <c r="AM2888" s="1"/>
      <c r="AN2888" s="1"/>
      <c r="AO2888" s="1"/>
      <c r="AP2888" s="1"/>
      <c r="AQ2888" s="1"/>
      <c r="AR2888" s="1"/>
      <c r="AS2888" s="14"/>
      <c r="AT2888" s="1"/>
      <c r="AU2888" s="1"/>
    </row>
    <row r="2889" spans="32:47" x14ac:dyDescent="0.3">
      <c r="AF2889" s="1"/>
      <c r="AG2889" s="1"/>
      <c r="AH2889" s="1"/>
      <c r="AI2889" s="1"/>
      <c r="AJ2889" s="1"/>
      <c r="AK2889" s="1"/>
      <c r="AL2889" s="1"/>
      <c r="AM2889" s="1"/>
      <c r="AN2889" s="1"/>
      <c r="AO2889" s="1"/>
      <c r="AP2889" s="1"/>
      <c r="AQ2889" s="1"/>
      <c r="AR2889" s="1"/>
      <c r="AS2889" s="14"/>
      <c r="AT2889" s="1"/>
      <c r="AU2889" s="1"/>
    </row>
    <row r="2890" spans="32:47" x14ac:dyDescent="0.3">
      <c r="AF2890" s="1"/>
      <c r="AG2890" s="1"/>
      <c r="AH2890" s="1"/>
      <c r="AI2890" s="1"/>
      <c r="AJ2890" s="1"/>
      <c r="AK2890" s="1"/>
      <c r="AL2890" s="1"/>
      <c r="AM2890" s="1"/>
      <c r="AN2890" s="1"/>
      <c r="AO2890" s="1"/>
      <c r="AP2890" s="1"/>
      <c r="AQ2890" s="1"/>
      <c r="AR2890" s="1"/>
      <c r="AS2890" s="14"/>
      <c r="AT2890" s="1"/>
      <c r="AU2890" s="1"/>
    </row>
    <row r="2891" spans="32:47" x14ac:dyDescent="0.3">
      <c r="AF2891" s="1"/>
      <c r="AG2891" s="1"/>
      <c r="AH2891" s="1"/>
      <c r="AI2891" s="1"/>
      <c r="AJ2891" s="1"/>
      <c r="AK2891" s="1"/>
      <c r="AL2891" s="1"/>
      <c r="AM2891" s="1"/>
      <c r="AN2891" s="1"/>
      <c r="AO2891" s="1"/>
      <c r="AP2891" s="1"/>
      <c r="AQ2891" s="1"/>
      <c r="AR2891" s="1"/>
      <c r="AS2891" s="14"/>
      <c r="AT2891" s="1"/>
      <c r="AU2891" s="1"/>
    </row>
    <row r="2892" spans="32:47" x14ac:dyDescent="0.3">
      <c r="AF2892" s="1"/>
      <c r="AG2892" s="1"/>
      <c r="AH2892" s="1"/>
      <c r="AI2892" s="1"/>
      <c r="AJ2892" s="1"/>
      <c r="AK2892" s="1"/>
      <c r="AL2892" s="1"/>
      <c r="AM2892" s="1"/>
      <c r="AN2892" s="1"/>
      <c r="AO2892" s="1"/>
      <c r="AP2892" s="1"/>
      <c r="AQ2892" s="1"/>
      <c r="AR2892" s="1"/>
      <c r="AS2892" s="14"/>
      <c r="AT2892" s="1"/>
      <c r="AU2892" s="1"/>
    </row>
    <row r="2893" spans="32:47" x14ac:dyDescent="0.3">
      <c r="AF2893" s="1"/>
      <c r="AG2893" s="1"/>
      <c r="AH2893" s="1"/>
      <c r="AI2893" s="1"/>
      <c r="AJ2893" s="1"/>
      <c r="AK2893" s="1"/>
      <c r="AL2893" s="1"/>
      <c r="AM2893" s="1"/>
      <c r="AN2893" s="1"/>
      <c r="AO2893" s="1"/>
      <c r="AP2893" s="1"/>
      <c r="AQ2893" s="1"/>
      <c r="AR2893" s="1"/>
      <c r="AS2893" s="14"/>
      <c r="AT2893" s="1"/>
      <c r="AU2893" s="1"/>
    </row>
    <row r="2894" spans="32:47" x14ac:dyDescent="0.3">
      <c r="AF2894" s="1"/>
      <c r="AG2894" s="1"/>
      <c r="AH2894" s="1"/>
      <c r="AI2894" s="1"/>
      <c r="AJ2894" s="1"/>
      <c r="AK2894" s="1"/>
      <c r="AL2894" s="1"/>
      <c r="AM2894" s="1"/>
      <c r="AN2894" s="1"/>
      <c r="AO2894" s="1"/>
      <c r="AP2894" s="1"/>
      <c r="AQ2894" s="1"/>
      <c r="AR2894" s="1"/>
      <c r="AS2894" s="14"/>
      <c r="AT2894" s="1"/>
      <c r="AU2894" s="1"/>
    </row>
    <row r="2895" spans="32:47" x14ac:dyDescent="0.3">
      <c r="AF2895" s="1"/>
      <c r="AG2895" s="1"/>
      <c r="AH2895" s="1"/>
      <c r="AI2895" s="1"/>
      <c r="AJ2895" s="1"/>
      <c r="AK2895" s="1"/>
      <c r="AL2895" s="1"/>
      <c r="AM2895" s="1"/>
      <c r="AN2895" s="1"/>
      <c r="AO2895" s="1"/>
      <c r="AP2895" s="1"/>
      <c r="AQ2895" s="1"/>
      <c r="AR2895" s="1"/>
      <c r="AS2895" s="14"/>
      <c r="AT2895" s="1"/>
      <c r="AU2895" s="1"/>
    </row>
    <row r="2896" spans="32:47" x14ac:dyDescent="0.3">
      <c r="AF2896" s="1"/>
      <c r="AG2896" s="1"/>
      <c r="AH2896" s="1"/>
      <c r="AI2896" s="1"/>
      <c r="AJ2896" s="1"/>
      <c r="AK2896" s="1"/>
      <c r="AL2896" s="1"/>
      <c r="AM2896" s="1"/>
      <c r="AN2896" s="1"/>
      <c r="AO2896" s="1"/>
      <c r="AP2896" s="1"/>
      <c r="AQ2896" s="1"/>
      <c r="AR2896" s="1"/>
      <c r="AS2896" s="14"/>
      <c r="AT2896" s="1"/>
      <c r="AU2896" s="1"/>
    </row>
    <row r="2897" spans="32:47" x14ac:dyDescent="0.3">
      <c r="AF2897" s="1"/>
      <c r="AG2897" s="1"/>
      <c r="AH2897" s="1"/>
      <c r="AI2897" s="1"/>
      <c r="AJ2897" s="1"/>
      <c r="AK2897" s="1"/>
      <c r="AL2897" s="1"/>
      <c r="AM2897" s="1"/>
      <c r="AN2897" s="1"/>
      <c r="AO2897" s="1"/>
      <c r="AP2897" s="1"/>
      <c r="AQ2897" s="1"/>
      <c r="AR2897" s="1"/>
      <c r="AS2897" s="14"/>
      <c r="AT2897" s="1"/>
      <c r="AU2897" s="1"/>
    </row>
    <row r="2898" spans="32:47" x14ac:dyDescent="0.3">
      <c r="AF2898" s="1"/>
      <c r="AG2898" s="1"/>
      <c r="AH2898" s="1"/>
      <c r="AI2898" s="1"/>
      <c r="AJ2898" s="1"/>
      <c r="AK2898" s="1"/>
      <c r="AL2898" s="1"/>
      <c r="AM2898" s="1"/>
      <c r="AN2898" s="1"/>
      <c r="AO2898" s="1"/>
      <c r="AP2898" s="1"/>
      <c r="AQ2898" s="1"/>
      <c r="AR2898" s="1"/>
      <c r="AS2898" s="14"/>
      <c r="AT2898" s="1"/>
      <c r="AU2898" s="1"/>
    </row>
    <row r="2899" spans="32:47" x14ac:dyDescent="0.3">
      <c r="AF2899" s="1"/>
      <c r="AG2899" s="1"/>
      <c r="AH2899" s="1"/>
      <c r="AI2899" s="1"/>
      <c r="AJ2899" s="1"/>
      <c r="AK2899" s="1"/>
      <c r="AL2899" s="1"/>
      <c r="AM2899" s="1"/>
      <c r="AN2899" s="1"/>
      <c r="AO2899" s="1"/>
      <c r="AP2899" s="1"/>
      <c r="AQ2899" s="1"/>
      <c r="AR2899" s="1"/>
      <c r="AS2899" s="14"/>
      <c r="AT2899" s="1"/>
      <c r="AU2899" s="1"/>
    </row>
    <row r="2900" spans="32:47" x14ac:dyDescent="0.3">
      <c r="AF2900" s="1"/>
      <c r="AG2900" s="1"/>
      <c r="AH2900" s="1"/>
      <c r="AI2900" s="1"/>
      <c r="AJ2900" s="1"/>
      <c r="AK2900" s="1"/>
      <c r="AL2900" s="1"/>
      <c r="AM2900" s="1"/>
      <c r="AN2900" s="1"/>
      <c r="AO2900" s="1"/>
      <c r="AP2900" s="1"/>
      <c r="AQ2900" s="1"/>
      <c r="AR2900" s="1"/>
      <c r="AS2900" s="14"/>
      <c r="AT2900" s="1"/>
      <c r="AU2900" s="1"/>
    </row>
    <row r="2901" spans="32:47" x14ac:dyDescent="0.3">
      <c r="AF2901" s="1"/>
      <c r="AG2901" s="1"/>
      <c r="AH2901" s="1"/>
      <c r="AI2901" s="1"/>
      <c r="AJ2901" s="1"/>
      <c r="AK2901" s="1"/>
      <c r="AL2901" s="1"/>
      <c r="AM2901" s="1"/>
      <c r="AN2901" s="1"/>
      <c r="AO2901" s="1"/>
      <c r="AP2901" s="1"/>
      <c r="AQ2901" s="1"/>
      <c r="AR2901" s="1"/>
      <c r="AS2901" s="14"/>
      <c r="AT2901" s="1"/>
      <c r="AU2901" s="1"/>
    </row>
    <row r="2902" spans="32:47" x14ac:dyDescent="0.3">
      <c r="AF2902" s="1"/>
      <c r="AG2902" s="1"/>
      <c r="AH2902" s="1"/>
      <c r="AI2902" s="1"/>
      <c r="AJ2902" s="1"/>
      <c r="AK2902" s="1"/>
      <c r="AL2902" s="1"/>
      <c r="AM2902" s="1"/>
      <c r="AN2902" s="1"/>
      <c r="AO2902" s="1"/>
      <c r="AP2902" s="1"/>
      <c r="AQ2902" s="1"/>
      <c r="AR2902" s="1"/>
      <c r="AS2902" s="14"/>
      <c r="AT2902" s="1"/>
      <c r="AU2902" s="1"/>
    </row>
    <row r="2903" spans="32:47" x14ac:dyDescent="0.3">
      <c r="AF2903" s="1"/>
      <c r="AG2903" s="1"/>
      <c r="AH2903" s="1"/>
      <c r="AI2903" s="1"/>
      <c r="AJ2903" s="1"/>
      <c r="AK2903" s="1"/>
      <c r="AL2903" s="1"/>
      <c r="AM2903" s="1"/>
      <c r="AN2903" s="1"/>
      <c r="AO2903" s="1"/>
      <c r="AP2903" s="1"/>
      <c r="AQ2903" s="1"/>
      <c r="AR2903" s="1"/>
      <c r="AS2903" s="14"/>
      <c r="AT2903" s="1"/>
      <c r="AU2903" s="1"/>
    </row>
    <row r="2904" spans="32:47" x14ac:dyDescent="0.3">
      <c r="AF2904" s="1"/>
      <c r="AG2904" s="1"/>
      <c r="AH2904" s="1"/>
      <c r="AI2904" s="1"/>
      <c r="AJ2904" s="1"/>
      <c r="AK2904" s="1"/>
      <c r="AL2904" s="1"/>
      <c r="AM2904" s="1"/>
      <c r="AN2904" s="1"/>
      <c r="AO2904" s="1"/>
      <c r="AP2904" s="1"/>
      <c r="AQ2904" s="1"/>
      <c r="AR2904" s="1"/>
      <c r="AS2904" s="14"/>
      <c r="AT2904" s="1"/>
      <c r="AU2904" s="1"/>
    </row>
    <row r="2905" spans="32:47" x14ac:dyDescent="0.3">
      <c r="AF2905" s="1"/>
      <c r="AG2905" s="1"/>
      <c r="AH2905" s="1"/>
      <c r="AI2905" s="1"/>
      <c r="AJ2905" s="1"/>
      <c r="AK2905" s="1"/>
      <c r="AL2905" s="1"/>
      <c r="AM2905" s="1"/>
      <c r="AN2905" s="1"/>
      <c r="AO2905" s="1"/>
      <c r="AP2905" s="1"/>
      <c r="AQ2905" s="1"/>
      <c r="AR2905" s="1"/>
      <c r="AS2905" s="14"/>
      <c r="AT2905" s="1"/>
      <c r="AU2905" s="1"/>
    </row>
    <row r="2906" spans="32:47" x14ac:dyDescent="0.3">
      <c r="AF2906" s="1"/>
      <c r="AG2906" s="1"/>
      <c r="AH2906" s="1"/>
      <c r="AI2906" s="1"/>
      <c r="AJ2906" s="1"/>
      <c r="AK2906" s="1"/>
      <c r="AL2906" s="1"/>
      <c r="AM2906" s="1"/>
      <c r="AN2906" s="1"/>
      <c r="AO2906" s="1"/>
      <c r="AP2906" s="1"/>
      <c r="AQ2906" s="1"/>
      <c r="AR2906" s="1"/>
      <c r="AS2906" s="14"/>
      <c r="AT2906" s="1"/>
      <c r="AU2906" s="1"/>
    </row>
    <row r="2907" spans="32:47" x14ac:dyDescent="0.3">
      <c r="AF2907" s="1"/>
      <c r="AG2907" s="1"/>
      <c r="AH2907" s="1"/>
      <c r="AI2907" s="1"/>
      <c r="AJ2907" s="1"/>
      <c r="AK2907" s="1"/>
      <c r="AL2907" s="1"/>
      <c r="AM2907" s="1"/>
      <c r="AN2907" s="1"/>
      <c r="AO2907" s="1"/>
      <c r="AP2907" s="1"/>
      <c r="AQ2907" s="1"/>
      <c r="AR2907" s="1"/>
      <c r="AS2907" s="14"/>
      <c r="AT2907" s="1"/>
      <c r="AU2907" s="1"/>
    </row>
    <row r="2908" spans="32:47" x14ac:dyDescent="0.3">
      <c r="AF2908" s="1"/>
      <c r="AG2908" s="1"/>
      <c r="AH2908" s="1"/>
      <c r="AI2908" s="1"/>
      <c r="AJ2908" s="1"/>
      <c r="AK2908" s="1"/>
      <c r="AL2908" s="1"/>
      <c r="AM2908" s="1"/>
      <c r="AN2908" s="1"/>
      <c r="AO2908" s="1"/>
      <c r="AP2908" s="1"/>
      <c r="AQ2908" s="1"/>
      <c r="AR2908" s="1"/>
      <c r="AS2908" s="14"/>
      <c r="AT2908" s="1"/>
      <c r="AU2908" s="1"/>
    </row>
    <row r="2909" spans="32:47" x14ac:dyDescent="0.3">
      <c r="AF2909" s="1"/>
      <c r="AG2909" s="1"/>
      <c r="AH2909" s="1"/>
      <c r="AI2909" s="1"/>
      <c r="AJ2909" s="1"/>
      <c r="AK2909" s="1"/>
      <c r="AL2909" s="1"/>
      <c r="AM2909" s="1"/>
      <c r="AN2909" s="1"/>
      <c r="AO2909" s="1"/>
      <c r="AP2909" s="1"/>
      <c r="AQ2909" s="1"/>
      <c r="AR2909" s="1"/>
      <c r="AS2909" s="14"/>
      <c r="AT2909" s="1"/>
      <c r="AU2909" s="1"/>
    </row>
    <row r="2910" spans="32:47" x14ac:dyDescent="0.3">
      <c r="AF2910" s="1"/>
      <c r="AG2910" s="1"/>
      <c r="AH2910" s="1"/>
      <c r="AI2910" s="1"/>
      <c r="AJ2910" s="1"/>
      <c r="AK2910" s="1"/>
      <c r="AL2910" s="1"/>
      <c r="AM2910" s="1"/>
      <c r="AN2910" s="1"/>
      <c r="AO2910" s="1"/>
      <c r="AP2910" s="1"/>
      <c r="AQ2910" s="1"/>
      <c r="AR2910" s="1"/>
      <c r="AS2910" s="14"/>
      <c r="AT2910" s="1"/>
      <c r="AU2910" s="1"/>
    </row>
    <row r="2911" spans="32:47" x14ac:dyDescent="0.3">
      <c r="AF2911" s="1"/>
      <c r="AG2911" s="1"/>
      <c r="AH2911" s="1"/>
      <c r="AI2911" s="1"/>
      <c r="AJ2911" s="1"/>
      <c r="AK2911" s="1"/>
      <c r="AL2911" s="1"/>
      <c r="AM2911" s="1"/>
      <c r="AN2911" s="1"/>
      <c r="AO2911" s="1"/>
      <c r="AP2911" s="1"/>
      <c r="AQ2911" s="1"/>
      <c r="AR2911" s="1"/>
      <c r="AS2911" s="14"/>
      <c r="AT2911" s="1"/>
      <c r="AU2911" s="1"/>
    </row>
    <row r="2912" spans="32:47" x14ac:dyDescent="0.3">
      <c r="AF2912" s="1"/>
      <c r="AG2912" s="1"/>
      <c r="AH2912" s="1"/>
      <c r="AI2912" s="1"/>
      <c r="AJ2912" s="1"/>
      <c r="AK2912" s="1"/>
      <c r="AL2912" s="1"/>
      <c r="AM2912" s="1"/>
      <c r="AN2912" s="1"/>
      <c r="AO2912" s="1"/>
      <c r="AP2912" s="1"/>
      <c r="AQ2912" s="1"/>
      <c r="AR2912" s="1"/>
      <c r="AS2912" s="14"/>
      <c r="AT2912" s="1"/>
      <c r="AU2912" s="1"/>
    </row>
    <row r="2913" spans="32:47" x14ac:dyDescent="0.3">
      <c r="AF2913" s="1"/>
      <c r="AG2913" s="1"/>
      <c r="AH2913" s="1"/>
      <c r="AI2913" s="1"/>
      <c r="AJ2913" s="1"/>
      <c r="AK2913" s="1"/>
      <c r="AL2913" s="1"/>
      <c r="AM2913" s="1"/>
      <c r="AN2913" s="1"/>
      <c r="AO2913" s="1"/>
      <c r="AP2913" s="1"/>
      <c r="AQ2913" s="1"/>
      <c r="AR2913" s="1"/>
      <c r="AS2913" s="14"/>
      <c r="AT2913" s="1"/>
      <c r="AU2913" s="1"/>
    </row>
    <row r="2914" spans="32:47" x14ac:dyDescent="0.3">
      <c r="AF2914" s="1"/>
      <c r="AG2914" s="1"/>
      <c r="AH2914" s="1"/>
      <c r="AI2914" s="1"/>
      <c r="AJ2914" s="1"/>
      <c r="AK2914" s="1"/>
      <c r="AL2914" s="1"/>
      <c r="AM2914" s="1"/>
      <c r="AN2914" s="1"/>
      <c r="AO2914" s="1"/>
      <c r="AP2914" s="1"/>
      <c r="AQ2914" s="1"/>
      <c r="AR2914" s="1"/>
      <c r="AS2914" s="14"/>
      <c r="AT2914" s="1"/>
      <c r="AU2914" s="1"/>
    </row>
    <row r="2915" spans="32:47" x14ac:dyDescent="0.3">
      <c r="AF2915" s="1"/>
      <c r="AG2915" s="1"/>
      <c r="AH2915" s="1"/>
      <c r="AI2915" s="1"/>
      <c r="AJ2915" s="1"/>
      <c r="AK2915" s="1"/>
      <c r="AL2915" s="1"/>
      <c r="AM2915" s="1"/>
      <c r="AN2915" s="1"/>
      <c r="AO2915" s="1"/>
      <c r="AP2915" s="1"/>
      <c r="AQ2915" s="1"/>
      <c r="AR2915" s="1"/>
      <c r="AS2915" s="14"/>
      <c r="AT2915" s="1"/>
      <c r="AU2915" s="1"/>
    </row>
    <row r="2916" spans="32:47" x14ac:dyDescent="0.3">
      <c r="AF2916" s="1"/>
      <c r="AG2916" s="1"/>
      <c r="AH2916" s="1"/>
      <c r="AI2916" s="1"/>
      <c r="AJ2916" s="1"/>
      <c r="AK2916" s="1"/>
      <c r="AL2916" s="1"/>
      <c r="AM2916" s="1"/>
      <c r="AN2916" s="1"/>
      <c r="AO2916" s="1"/>
      <c r="AP2916" s="1"/>
      <c r="AQ2916" s="1"/>
      <c r="AR2916" s="1"/>
      <c r="AS2916" s="14"/>
      <c r="AT2916" s="1"/>
      <c r="AU2916" s="1"/>
    </row>
    <row r="2917" spans="32:47" x14ac:dyDescent="0.3">
      <c r="AF2917" s="1"/>
      <c r="AG2917" s="1"/>
      <c r="AH2917" s="1"/>
      <c r="AI2917" s="1"/>
      <c r="AJ2917" s="1"/>
      <c r="AK2917" s="1"/>
      <c r="AL2917" s="1"/>
      <c r="AM2917" s="1"/>
      <c r="AN2917" s="1"/>
      <c r="AO2917" s="1"/>
      <c r="AP2917" s="1"/>
      <c r="AQ2917" s="1"/>
      <c r="AR2917" s="1"/>
      <c r="AS2917" s="14"/>
      <c r="AT2917" s="1"/>
      <c r="AU2917" s="1"/>
    </row>
    <row r="2918" spans="32:47" x14ac:dyDescent="0.3">
      <c r="AF2918" s="1"/>
      <c r="AG2918" s="1"/>
      <c r="AH2918" s="1"/>
      <c r="AI2918" s="1"/>
      <c r="AJ2918" s="1"/>
      <c r="AK2918" s="1"/>
      <c r="AL2918" s="1"/>
      <c r="AM2918" s="1"/>
      <c r="AN2918" s="1"/>
      <c r="AO2918" s="1"/>
      <c r="AP2918" s="1"/>
      <c r="AQ2918" s="1"/>
      <c r="AR2918" s="1"/>
      <c r="AS2918" s="14"/>
      <c r="AT2918" s="1"/>
      <c r="AU2918" s="1"/>
    </row>
    <row r="2919" spans="32:47" x14ac:dyDescent="0.3">
      <c r="AF2919" s="1"/>
      <c r="AG2919" s="1"/>
      <c r="AH2919" s="1"/>
      <c r="AI2919" s="1"/>
      <c r="AJ2919" s="1"/>
      <c r="AK2919" s="1"/>
      <c r="AL2919" s="1"/>
      <c r="AM2919" s="1"/>
      <c r="AN2919" s="1"/>
      <c r="AO2919" s="1"/>
      <c r="AP2919" s="1"/>
      <c r="AQ2919" s="1"/>
      <c r="AR2919" s="1"/>
      <c r="AS2919" s="14"/>
      <c r="AT2919" s="1"/>
      <c r="AU2919" s="1"/>
    </row>
    <row r="2920" spans="32:47" x14ac:dyDescent="0.3">
      <c r="AF2920" s="1"/>
      <c r="AG2920" s="1"/>
      <c r="AH2920" s="1"/>
      <c r="AI2920" s="1"/>
      <c r="AJ2920" s="1"/>
      <c r="AK2920" s="1"/>
      <c r="AL2920" s="1"/>
      <c r="AM2920" s="1"/>
      <c r="AN2920" s="1"/>
      <c r="AO2920" s="1"/>
      <c r="AP2920" s="1"/>
      <c r="AQ2920" s="1"/>
      <c r="AR2920" s="1"/>
      <c r="AS2920" s="14"/>
      <c r="AT2920" s="1"/>
      <c r="AU2920" s="1"/>
    </row>
    <row r="2921" spans="32:47" x14ac:dyDescent="0.3">
      <c r="AF2921" s="1"/>
      <c r="AG2921" s="1"/>
      <c r="AH2921" s="1"/>
      <c r="AI2921" s="1"/>
      <c r="AJ2921" s="1"/>
      <c r="AK2921" s="1"/>
      <c r="AL2921" s="1"/>
      <c r="AM2921" s="1"/>
      <c r="AN2921" s="1"/>
      <c r="AO2921" s="1"/>
      <c r="AP2921" s="1"/>
      <c r="AQ2921" s="1"/>
      <c r="AR2921" s="1"/>
      <c r="AS2921" s="14"/>
      <c r="AT2921" s="1"/>
      <c r="AU2921" s="1"/>
    </row>
    <row r="2922" spans="32:47" x14ac:dyDescent="0.3">
      <c r="AF2922" s="1"/>
      <c r="AG2922" s="1"/>
      <c r="AH2922" s="1"/>
      <c r="AI2922" s="1"/>
      <c r="AJ2922" s="1"/>
      <c r="AK2922" s="1"/>
      <c r="AL2922" s="1"/>
      <c r="AM2922" s="1"/>
      <c r="AN2922" s="1"/>
      <c r="AO2922" s="1"/>
      <c r="AP2922" s="1"/>
      <c r="AQ2922" s="1"/>
      <c r="AR2922" s="1"/>
      <c r="AS2922" s="14"/>
      <c r="AT2922" s="1"/>
      <c r="AU2922" s="1"/>
    </row>
    <row r="2923" spans="32:47" x14ac:dyDescent="0.3">
      <c r="AF2923" s="1"/>
      <c r="AG2923" s="1"/>
      <c r="AH2923" s="1"/>
      <c r="AI2923" s="1"/>
      <c r="AJ2923" s="1"/>
      <c r="AK2923" s="1"/>
      <c r="AL2923" s="1"/>
      <c r="AM2923" s="1"/>
      <c r="AN2923" s="1"/>
      <c r="AO2923" s="1"/>
      <c r="AP2923" s="1"/>
      <c r="AQ2923" s="1"/>
      <c r="AR2923" s="1"/>
      <c r="AS2923" s="14"/>
      <c r="AT2923" s="1"/>
      <c r="AU2923" s="1"/>
    </row>
    <row r="2924" spans="32:47" x14ac:dyDescent="0.3">
      <c r="AF2924" s="1"/>
      <c r="AG2924" s="1"/>
      <c r="AH2924" s="1"/>
      <c r="AI2924" s="1"/>
      <c r="AJ2924" s="1"/>
      <c r="AK2924" s="1"/>
      <c r="AL2924" s="1"/>
      <c r="AM2924" s="1"/>
      <c r="AN2924" s="1"/>
      <c r="AO2924" s="1"/>
      <c r="AP2924" s="1"/>
      <c r="AQ2924" s="1"/>
      <c r="AR2924" s="1"/>
      <c r="AS2924" s="14"/>
      <c r="AT2924" s="1"/>
      <c r="AU2924" s="1"/>
    </row>
    <row r="2925" spans="32:47" x14ac:dyDescent="0.3">
      <c r="AF2925" s="1"/>
      <c r="AG2925" s="1"/>
      <c r="AH2925" s="1"/>
      <c r="AI2925" s="1"/>
      <c r="AJ2925" s="1"/>
      <c r="AK2925" s="1"/>
      <c r="AL2925" s="1"/>
      <c r="AM2925" s="1"/>
      <c r="AN2925" s="1"/>
      <c r="AO2925" s="1"/>
      <c r="AP2925" s="1"/>
      <c r="AQ2925" s="1"/>
      <c r="AR2925" s="1"/>
      <c r="AS2925" s="14"/>
      <c r="AT2925" s="1"/>
      <c r="AU2925" s="1"/>
    </row>
    <row r="2926" spans="32:47" x14ac:dyDescent="0.3">
      <c r="AF2926" s="1"/>
      <c r="AG2926" s="1"/>
      <c r="AH2926" s="1"/>
      <c r="AI2926" s="1"/>
      <c r="AJ2926" s="1"/>
      <c r="AK2926" s="1"/>
      <c r="AL2926" s="1"/>
      <c r="AM2926" s="1"/>
      <c r="AN2926" s="1"/>
      <c r="AO2926" s="1"/>
      <c r="AP2926" s="1"/>
      <c r="AQ2926" s="1"/>
      <c r="AR2926" s="1"/>
      <c r="AS2926" s="14"/>
      <c r="AT2926" s="1"/>
      <c r="AU2926" s="1"/>
    </row>
    <row r="2927" spans="32:47" x14ac:dyDescent="0.3">
      <c r="AF2927" s="1"/>
      <c r="AG2927" s="1"/>
      <c r="AH2927" s="1"/>
      <c r="AI2927" s="1"/>
      <c r="AJ2927" s="1"/>
      <c r="AK2927" s="1"/>
      <c r="AL2927" s="1"/>
      <c r="AM2927" s="1"/>
      <c r="AN2927" s="1"/>
      <c r="AO2927" s="1"/>
      <c r="AP2927" s="1"/>
      <c r="AQ2927" s="1"/>
      <c r="AR2927" s="1"/>
      <c r="AS2927" s="14"/>
      <c r="AT2927" s="1"/>
      <c r="AU2927" s="1"/>
    </row>
    <row r="2928" spans="32:47" x14ac:dyDescent="0.3">
      <c r="AF2928" s="1"/>
      <c r="AG2928" s="1"/>
      <c r="AH2928" s="1"/>
      <c r="AI2928" s="1"/>
      <c r="AJ2928" s="1"/>
      <c r="AK2928" s="1"/>
      <c r="AL2928" s="1"/>
      <c r="AM2928" s="1"/>
      <c r="AN2928" s="1"/>
      <c r="AO2928" s="1"/>
      <c r="AP2928" s="1"/>
      <c r="AQ2928" s="1"/>
      <c r="AR2928" s="1"/>
      <c r="AS2928" s="14"/>
      <c r="AT2928" s="1"/>
      <c r="AU2928" s="1"/>
    </row>
    <row r="2929" spans="32:47" x14ac:dyDescent="0.3">
      <c r="AF2929" s="1"/>
      <c r="AG2929" s="1"/>
      <c r="AH2929" s="1"/>
      <c r="AI2929" s="1"/>
      <c r="AJ2929" s="1"/>
      <c r="AK2929" s="1"/>
      <c r="AL2929" s="1"/>
      <c r="AM2929" s="1"/>
      <c r="AN2929" s="1"/>
      <c r="AO2929" s="1"/>
      <c r="AP2929" s="1"/>
      <c r="AQ2929" s="1"/>
      <c r="AR2929" s="1"/>
      <c r="AS2929" s="14"/>
      <c r="AT2929" s="1"/>
      <c r="AU2929" s="1"/>
    </row>
    <row r="2930" spans="32:47" x14ac:dyDescent="0.3">
      <c r="AF2930" s="1"/>
      <c r="AG2930" s="1"/>
      <c r="AH2930" s="1"/>
      <c r="AI2930" s="1"/>
      <c r="AJ2930" s="1"/>
      <c r="AK2930" s="1"/>
      <c r="AL2930" s="1"/>
      <c r="AM2930" s="1"/>
      <c r="AN2930" s="1"/>
      <c r="AO2930" s="1"/>
      <c r="AP2930" s="1"/>
      <c r="AQ2930" s="1"/>
      <c r="AR2930" s="1"/>
      <c r="AS2930" s="14"/>
      <c r="AT2930" s="1"/>
      <c r="AU2930" s="1"/>
    </row>
    <row r="2931" spans="32:47" x14ac:dyDescent="0.3">
      <c r="AF2931" s="1"/>
      <c r="AG2931" s="1"/>
      <c r="AH2931" s="1"/>
      <c r="AI2931" s="1"/>
      <c r="AJ2931" s="1"/>
      <c r="AK2931" s="1"/>
      <c r="AL2931" s="1"/>
      <c r="AM2931" s="1"/>
      <c r="AN2931" s="1"/>
      <c r="AO2931" s="1"/>
      <c r="AP2931" s="1"/>
      <c r="AQ2931" s="1"/>
      <c r="AR2931" s="1"/>
      <c r="AS2931" s="14"/>
      <c r="AT2931" s="1"/>
      <c r="AU2931" s="1"/>
    </row>
    <row r="2932" spans="32:47" x14ac:dyDescent="0.3">
      <c r="AF2932" s="1"/>
      <c r="AG2932" s="1"/>
      <c r="AH2932" s="1"/>
      <c r="AI2932" s="1"/>
      <c r="AJ2932" s="1"/>
      <c r="AK2932" s="1"/>
      <c r="AL2932" s="1"/>
      <c r="AM2932" s="1"/>
      <c r="AN2932" s="1"/>
      <c r="AO2932" s="1"/>
      <c r="AP2932" s="1"/>
      <c r="AQ2932" s="1"/>
      <c r="AR2932" s="1"/>
      <c r="AS2932" s="14"/>
      <c r="AT2932" s="1"/>
      <c r="AU2932" s="1"/>
    </row>
    <row r="2933" spans="32:47" x14ac:dyDescent="0.3">
      <c r="AF2933" s="1"/>
      <c r="AG2933" s="1"/>
      <c r="AH2933" s="1"/>
      <c r="AI2933" s="1"/>
      <c r="AJ2933" s="1"/>
      <c r="AK2933" s="1"/>
      <c r="AL2933" s="1"/>
      <c r="AM2933" s="1"/>
      <c r="AN2933" s="1"/>
      <c r="AO2933" s="1"/>
      <c r="AP2933" s="1"/>
      <c r="AQ2933" s="1"/>
      <c r="AR2933" s="1"/>
      <c r="AS2933" s="14"/>
      <c r="AT2933" s="1"/>
      <c r="AU2933" s="1"/>
    </row>
    <row r="2934" spans="32:47" x14ac:dyDescent="0.3">
      <c r="AF2934" s="1"/>
      <c r="AG2934" s="1"/>
      <c r="AH2934" s="1"/>
      <c r="AI2934" s="1"/>
      <c r="AJ2934" s="1"/>
      <c r="AK2934" s="1"/>
      <c r="AL2934" s="1"/>
      <c r="AM2934" s="1"/>
      <c r="AN2934" s="1"/>
      <c r="AO2934" s="1"/>
      <c r="AP2934" s="1"/>
      <c r="AQ2934" s="1"/>
      <c r="AR2934" s="1"/>
      <c r="AS2934" s="14"/>
      <c r="AT2934" s="1"/>
      <c r="AU2934" s="1"/>
    </row>
    <row r="2935" spans="32:47" x14ac:dyDescent="0.3">
      <c r="AF2935" s="1"/>
      <c r="AG2935" s="1"/>
      <c r="AH2935" s="1"/>
      <c r="AI2935" s="1"/>
      <c r="AJ2935" s="1"/>
      <c r="AK2935" s="1"/>
      <c r="AL2935" s="1"/>
      <c r="AM2935" s="1"/>
      <c r="AN2935" s="1"/>
      <c r="AO2935" s="1"/>
      <c r="AP2935" s="1"/>
      <c r="AQ2935" s="1"/>
      <c r="AR2935" s="1"/>
      <c r="AS2935" s="14"/>
      <c r="AT2935" s="1"/>
      <c r="AU2935" s="1"/>
    </row>
    <row r="2936" spans="32:47" x14ac:dyDescent="0.3">
      <c r="AF2936" s="1"/>
      <c r="AG2936" s="1"/>
      <c r="AH2936" s="1"/>
      <c r="AI2936" s="1"/>
      <c r="AJ2936" s="1"/>
      <c r="AK2936" s="1"/>
      <c r="AL2936" s="1"/>
      <c r="AM2936" s="1"/>
      <c r="AN2936" s="1"/>
      <c r="AO2936" s="1"/>
      <c r="AP2936" s="1"/>
      <c r="AQ2936" s="1"/>
      <c r="AR2936" s="1"/>
      <c r="AS2936" s="14"/>
      <c r="AT2936" s="1"/>
      <c r="AU2936" s="1"/>
    </row>
    <row r="2937" spans="32:47" x14ac:dyDescent="0.3">
      <c r="AF2937" s="1"/>
      <c r="AG2937" s="1"/>
      <c r="AH2937" s="1"/>
      <c r="AI2937" s="1"/>
      <c r="AJ2937" s="1"/>
      <c r="AK2937" s="1"/>
      <c r="AL2937" s="1"/>
      <c r="AM2937" s="1"/>
      <c r="AN2937" s="1"/>
      <c r="AO2937" s="1"/>
      <c r="AP2937" s="1"/>
      <c r="AQ2937" s="1"/>
      <c r="AR2937" s="1"/>
      <c r="AS2937" s="14"/>
      <c r="AT2937" s="1"/>
      <c r="AU2937" s="1"/>
    </row>
    <row r="2938" spans="32:47" x14ac:dyDescent="0.3">
      <c r="AF2938" s="1"/>
      <c r="AG2938" s="1"/>
      <c r="AH2938" s="1"/>
      <c r="AI2938" s="1"/>
      <c r="AJ2938" s="1"/>
      <c r="AK2938" s="1"/>
      <c r="AL2938" s="1"/>
      <c r="AM2938" s="1"/>
      <c r="AN2938" s="1"/>
      <c r="AO2938" s="1"/>
      <c r="AP2938" s="1"/>
      <c r="AQ2938" s="1"/>
      <c r="AR2938" s="1"/>
      <c r="AS2938" s="14"/>
      <c r="AT2938" s="1"/>
      <c r="AU2938" s="1"/>
    </row>
    <row r="2939" spans="32:47" x14ac:dyDescent="0.3">
      <c r="AF2939" s="1"/>
      <c r="AG2939" s="1"/>
      <c r="AH2939" s="1"/>
      <c r="AI2939" s="1"/>
      <c r="AJ2939" s="1"/>
      <c r="AK2939" s="1"/>
      <c r="AL2939" s="1"/>
      <c r="AM2939" s="1"/>
      <c r="AN2939" s="1"/>
      <c r="AO2939" s="1"/>
      <c r="AP2939" s="1"/>
      <c r="AQ2939" s="1"/>
      <c r="AR2939" s="1"/>
      <c r="AS2939" s="14"/>
      <c r="AT2939" s="1"/>
      <c r="AU2939" s="1"/>
    </row>
    <row r="2940" spans="32:47" x14ac:dyDescent="0.3">
      <c r="AF2940" s="1"/>
      <c r="AG2940" s="1"/>
      <c r="AH2940" s="1"/>
      <c r="AI2940" s="1"/>
      <c r="AJ2940" s="1"/>
      <c r="AK2940" s="1"/>
      <c r="AL2940" s="1"/>
      <c r="AM2940" s="1"/>
      <c r="AN2940" s="1"/>
      <c r="AO2940" s="1"/>
      <c r="AP2940" s="1"/>
      <c r="AQ2940" s="1"/>
      <c r="AR2940" s="1"/>
      <c r="AS2940" s="14"/>
      <c r="AT2940" s="1"/>
      <c r="AU2940" s="1"/>
    </row>
    <row r="2941" spans="32:47" x14ac:dyDescent="0.3">
      <c r="AF2941" s="1"/>
      <c r="AG2941" s="1"/>
      <c r="AH2941" s="1"/>
      <c r="AI2941" s="1"/>
      <c r="AJ2941" s="1"/>
      <c r="AK2941" s="1"/>
      <c r="AL2941" s="1"/>
      <c r="AM2941" s="1"/>
      <c r="AN2941" s="1"/>
      <c r="AO2941" s="1"/>
      <c r="AP2941" s="1"/>
      <c r="AQ2941" s="1"/>
      <c r="AR2941" s="1"/>
      <c r="AS2941" s="14"/>
      <c r="AT2941" s="1"/>
      <c r="AU2941" s="1"/>
    </row>
    <row r="2942" spans="32:47" x14ac:dyDescent="0.3">
      <c r="AF2942" s="1"/>
      <c r="AG2942" s="1"/>
      <c r="AH2942" s="1"/>
      <c r="AI2942" s="1"/>
      <c r="AJ2942" s="1"/>
      <c r="AK2942" s="1"/>
      <c r="AL2942" s="1"/>
      <c r="AM2942" s="1"/>
      <c r="AN2942" s="1"/>
      <c r="AO2942" s="1"/>
      <c r="AP2942" s="1"/>
      <c r="AQ2942" s="1"/>
      <c r="AR2942" s="1"/>
      <c r="AS2942" s="14"/>
      <c r="AT2942" s="1"/>
      <c r="AU2942" s="1"/>
    </row>
    <row r="2943" spans="32:47" x14ac:dyDescent="0.3">
      <c r="AF2943" s="1"/>
      <c r="AG2943" s="1"/>
      <c r="AH2943" s="1"/>
      <c r="AI2943" s="1"/>
      <c r="AJ2943" s="1"/>
      <c r="AK2943" s="1"/>
      <c r="AL2943" s="1"/>
      <c r="AM2943" s="1"/>
      <c r="AN2943" s="1"/>
      <c r="AO2943" s="1"/>
      <c r="AP2943" s="1"/>
      <c r="AQ2943" s="1"/>
      <c r="AR2943" s="1"/>
      <c r="AS2943" s="14"/>
      <c r="AT2943" s="1"/>
      <c r="AU2943" s="1"/>
    </row>
    <row r="2944" spans="32:47" x14ac:dyDescent="0.3">
      <c r="AF2944" s="1"/>
      <c r="AG2944" s="1"/>
      <c r="AH2944" s="1"/>
      <c r="AI2944" s="1"/>
      <c r="AJ2944" s="1"/>
      <c r="AK2944" s="1"/>
      <c r="AL2944" s="1"/>
      <c r="AM2944" s="1"/>
      <c r="AN2944" s="1"/>
      <c r="AO2944" s="1"/>
      <c r="AP2944" s="1"/>
      <c r="AQ2944" s="1"/>
      <c r="AR2944" s="1"/>
      <c r="AS2944" s="14"/>
      <c r="AT2944" s="1"/>
      <c r="AU2944" s="1"/>
    </row>
    <row r="2945" spans="32:47" x14ac:dyDescent="0.3">
      <c r="AF2945" s="1"/>
      <c r="AG2945" s="1"/>
      <c r="AH2945" s="1"/>
      <c r="AI2945" s="1"/>
      <c r="AJ2945" s="1"/>
      <c r="AK2945" s="1"/>
      <c r="AL2945" s="1"/>
      <c r="AM2945" s="1"/>
      <c r="AN2945" s="1"/>
      <c r="AO2945" s="1"/>
      <c r="AP2945" s="1"/>
      <c r="AQ2945" s="1"/>
      <c r="AR2945" s="1"/>
      <c r="AS2945" s="14"/>
      <c r="AT2945" s="1"/>
      <c r="AU2945" s="1"/>
    </row>
    <row r="2946" spans="32:47" x14ac:dyDescent="0.3">
      <c r="AF2946" s="1"/>
      <c r="AG2946" s="1"/>
      <c r="AH2946" s="1"/>
      <c r="AI2946" s="1"/>
      <c r="AJ2946" s="1"/>
      <c r="AK2946" s="1"/>
      <c r="AL2946" s="1"/>
      <c r="AM2946" s="1"/>
      <c r="AN2946" s="1"/>
      <c r="AO2946" s="1"/>
      <c r="AP2946" s="1"/>
      <c r="AQ2946" s="1"/>
      <c r="AR2946" s="1"/>
      <c r="AS2946" s="14"/>
      <c r="AT2946" s="1"/>
      <c r="AU2946" s="1"/>
    </row>
    <row r="2947" spans="32:47" x14ac:dyDescent="0.3">
      <c r="AF2947" s="1"/>
      <c r="AG2947" s="1"/>
      <c r="AH2947" s="1"/>
      <c r="AI2947" s="1"/>
      <c r="AJ2947" s="1"/>
      <c r="AK2947" s="1"/>
      <c r="AL2947" s="1"/>
      <c r="AM2947" s="1"/>
      <c r="AN2947" s="1"/>
      <c r="AO2947" s="1"/>
      <c r="AP2947" s="1"/>
      <c r="AQ2947" s="1"/>
      <c r="AR2947" s="1"/>
      <c r="AS2947" s="14"/>
      <c r="AT2947" s="1"/>
      <c r="AU2947" s="1"/>
    </row>
    <row r="2948" spans="32:47" x14ac:dyDescent="0.3">
      <c r="AF2948" s="1"/>
      <c r="AG2948" s="1"/>
      <c r="AH2948" s="1"/>
      <c r="AI2948" s="1"/>
      <c r="AJ2948" s="1"/>
      <c r="AK2948" s="1"/>
      <c r="AL2948" s="1"/>
      <c r="AM2948" s="1"/>
      <c r="AN2948" s="1"/>
      <c r="AO2948" s="1"/>
      <c r="AP2948" s="1"/>
      <c r="AQ2948" s="1"/>
      <c r="AR2948" s="1"/>
      <c r="AS2948" s="14"/>
      <c r="AT2948" s="1"/>
      <c r="AU2948" s="1"/>
    </row>
    <row r="2949" spans="32:47" x14ac:dyDescent="0.3">
      <c r="AF2949" s="1"/>
      <c r="AG2949" s="1"/>
      <c r="AH2949" s="1"/>
      <c r="AI2949" s="1"/>
      <c r="AJ2949" s="1"/>
      <c r="AK2949" s="1"/>
      <c r="AL2949" s="1"/>
      <c r="AM2949" s="1"/>
      <c r="AN2949" s="1"/>
      <c r="AO2949" s="1"/>
      <c r="AP2949" s="1"/>
      <c r="AQ2949" s="1"/>
      <c r="AR2949" s="1"/>
      <c r="AS2949" s="14"/>
      <c r="AT2949" s="1"/>
      <c r="AU2949" s="1"/>
    </row>
    <row r="2950" spans="32:47" x14ac:dyDescent="0.3">
      <c r="AF2950" s="1"/>
      <c r="AG2950" s="1"/>
      <c r="AH2950" s="1"/>
      <c r="AI2950" s="1"/>
      <c r="AJ2950" s="1"/>
      <c r="AK2950" s="1"/>
      <c r="AL2950" s="1"/>
      <c r="AM2950" s="1"/>
      <c r="AN2950" s="1"/>
      <c r="AO2950" s="1"/>
      <c r="AP2950" s="1"/>
      <c r="AQ2950" s="1"/>
      <c r="AR2950" s="1"/>
      <c r="AS2950" s="14"/>
      <c r="AT2950" s="1"/>
      <c r="AU2950" s="1"/>
    </row>
    <row r="2951" spans="32:47" x14ac:dyDescent="0.3">
      <c r="AF2951" s="1"/>
      <c r="AG2951" s="1"/>
      <c r="AH2951" s="1"/>
      <c r="AI2951" s="1"/>
      <c r="AJ2951" s="1"/>
      <c r="AK2951" s="1"/>
      <c r="AL2951" s="1"/>
      <c r="AM2951" s="1"/>
      <c r="AN2951" s="1"/>
      <c r="AO2951" s="1"/>
      <c r="AP2951" s="1"/>
      <c r="AQ2951" s="1"/>
      <c r="AR2951" s="1"/>
      <c r="AS2951" s="14"/>
      <c r="AT2951" s="1"/>
      <c r="AU2951" s="1"/>
    </row>
    <row r="2952" spans="32:47" x14ac:dyDescent="0.3">
      <c r="AF2952" s="1"/>
      <c r="AG2952" s="1"/>
      <c r="AH2952" s="1"/>
      <c r="AI2952" s="1"/>
      <c r="AJ2952" s="1"/>
      <c r="AK2952" s="1"/>
      <c r="AL2952" s="1"/>
      <c r="AM2952" s="1"/>
      <c r="AN2952" s="1"/>
      <c r="AO2952" s="1"/>
      <c r="AP2952" s="1"/>
      <c r="AQ2952" s="1"/>
      <c r="AR2952" s="1"/>
      <c r="AS2952" s="14"/>
      <c r="AT2952" s="1"/>
      <c r="AU2952" s="1"/>
    </row>
    <row r="2953" spans="32:47" x14ac:dyDescent="0.3">
      <c r="AF2953" s="1"/>
      <c r="AG2953" s="1"/>
      <c r="AH2953" s="1"/>
      <c r="AI2953" s="1"/>
      <c r="AJ2953" s="1"/>
      <c r="AK2953" s="1"/>
      <c r="AL2953" s="1"/>
      <c r="AM2953" s="1"/>
      <c r="AN2953" s="1"/>
      <c r="AO2953" s="1"/>
      <c r="AP2953" s="1"/>
      <c r="AQ2953" s="1"/>
      <c r="AR2953" s="1"/>
      <c r="AS2953" s="14"/>
      <c r="AT2953" s="1"/>
      <c r="AU2953" s="1"/>
    </row>
    <row r="2954" spans="32:47" x14ac:dyDescent="0.3">
      <c r="AF2954" s="1"/>
      <c r="AG2954" s="1"/>
      <c r="AH2954" s="1"/>
      <c r="AI2954" s="1"/>
      <c r="AJ2954" s="1"/>
      <c r="AK2954" s="1"/>
      <c r="AL2954" s="1"/>
      <c r="AM2954" s="1"/>
      <c r="AN2954" s="1"/>
      <c r="AO2954" s="1"/>
      <c r="AP2954" s="1"/>
      <c r="AQ2954" s="1"/>
      <c r="AR2954" s="1"/>
      <c r="AS2954" s="14"/>
      <c r="AT2954" s="1"/>
      <c r="AU2954" s="1"/>
    </row>
    <row r="2955" spans="32:47" x14ac:dyDescent="0.3">
      <c r="AF2955" s="1"/>
      <c r="AG2955" s="1"/>
      <c r="AH2955" s="1"/>
      <c r="AI2955" s="1"/>
      <c r="AJ2955" s="1"/>
      <c r="AK2955" s="1"/>
      <c r="AL2955" s="1"/>
      <c r="AM2955" s="1"/>
      <c r="AN2955" s="1"/>
      <c r="AO2955" s="1"/>
      <c r="AP2955" s="1"/>
      <c r="AQ2955" s="1"/>
      <c r="AR2955" s="1"/>
      <c r="AS2955" s="14"/>
      <c r="AT2955" s="1"/>
      <c r="AU2955" s="1"/>
    </row>
    <row r="2956" spans="32:47" x14ac:dyDescent="0.3">
      <c r="AF2956" s="1"/>
      <c r="AG2956" s="1"/>
      <c r="AH2956" s="1"/>
      <c r="AI2956" s="1"/>
      <c r="AJ2956" s="1"/>
      <c r="AK2956" s="1"/>
      <c r="AL2956" s="1"/>
      <c r="AM2956" s="1"/>
      <c r="AN2956" s="1"/>
      <c r="AO2956" s="1"/>
      <c r="AP2956" s="1"/>
      <c r="AQ2956" s="1"/>
      <c r="AR2956" s="1"/>
      <c r="AS2956" s="14"/>
      <c r="AT2956" s="1"/>
      <c r="AU2956" s="1"/>
    </row>
    <row r="2957" spans="32:47" x14ac:dyDescent="0.3">
      <c r="AF2957" s="1"/>
      <c r="AG2957" s="1"/>
      <c r="AH2957" s="1"/>
      <c r="AI2957" s="1"/>
      <c r="AJ2957" s="1"/>
      <c r="AK2957" s="1"/>
      <c r="AL2957" s="1"/>
      <c r="AM2957" s="1"/>
      <c r="AN2957" s="1"/>
      <c r="AO2957" s="1"/>
      <c r="AP2957" s="1"/>
      <c r="AQ2957" s="1"/>
      <c r="AR2957" s="1"/>
      <c r="AS2957" s="14"/>
      <c r="AT2957" s="1"/>
      <c r="AU2957" s="1"/>
    </row>
    <row r="2958" spans="32:47" x14ac:dyDescent="0.3">
      <c r="AF2958" s="1"/>
      <c r="AG2958" s="1"/>
      <c r="AH2958" s="1"/>
      <c r="AI2958" s="1"/>
      <c r="AJ2958" s="1"/>
      <c r="AK2958" s="1"/>
      <c r="AL2958" s="1"/>
      <c r="AM2958" s="1"/>
      <c r="AN2958" s="1"/>
      <c r="AO2958" s="1"/>
      <c r="AP2958" s="1"/>
      <c r="AQ2958" s="1"/>
      <c r="AR2958" s="1"/>
      <c r="AS2958" s="14"/>
      <c r="AT2958" s="1"/>
      <c r="AU2958" s="1"/>
    </row>
    <row r="2959" spans="32:47" x14ac:dyDescent="0.3">
      <c r="AF2959" s="1"/>
      <c r="AG2959" s="1"/>
      <c r="AH2959" s="1"/>
      <c r="AI2959" s="1"/>
      <c r="AJ2959" s="1"/>
      <c r="AK2959" s="1"/>
      <c r="AL2959" s="1"/>
      <c r="AM2959" s="1"/>
      <c r="AN2959" s="1"/>
      <c r="AO2959" s="1"/>
      <c r="AP2959" s="1"/>
      <c r="AQ2959" s="1"/>
      <c r="AR2959" s="1"/>
      <c r="AS2959" s="14"/>
      <c r="AT2959" s="1"/>
      <c r="AU2959" s="1"/>
    </row>
    <row r="2960" spans="32:47" x14ac:dyDescent="0.3">
      <c r="AF2960" s="1"/>
      <c r="AG2960" s="1"/>
      <c r="AH2960" s="1"/>
      <c r="AI2960" s="1"/>
      <c r="AJ2960" s="1"/>
      <c r="AK2960" s="1"/>
      <c r="AL2960" s="1"/>
      <c r="AM2960" s="1"/>
      <c r="AN2960" s="1"/>
      <c r="AO2960" s="1"/>
      <c r="AP2960" s="1"/>
      <c r="AQ2960" s="1"/>
      <c r="AR2960" s="1"/>
      <c r="AS2960" s="14"/>
      <c r="AT2960" s="1"/>
      <c r="AU2960" s="1"/>
    </row>
    <row r="2961" spans="32:47" x14ac:dyDescent="0.3">
      <c r="AF2961" s="1"/>
      <c r="AG2961" s="1"/>
      <c r="AH2961" s="1"/>
      <c r="AI2961" s="1"/>
      <c r="AJ2961" s="1"/>
      <c r="AK2961" s="1"/>
      <c r="AL2961" s="1"/>
      <c r="AM2961" s="1"/>
      <c r="AN2961" s="1"/>
      <c r="AO2961" s="1"/>
      <c r="AP2961" s="1"/>
      <c r="AQ2961" s="1"/>
      <c r="AR2961" s="1"/>
      <c r="AS2961" s="14"/>
      <c r="AT2961" s="1"/>
      <c r="AU2961" s="1"/>
    </row>
    <row r="2962" spans="32:47" x14ac:dyDescent="0.3">
      <c r="AF2962" s="1"/>
      <c r="AG2962" s="1"/>
      <c r="AH2962" s="1"/>
      <c r="AI2962" s="1"/>
      <c r="AJ2962" s="1"/>
      <c r="AK2962" s="1"/>
      <c r="AL2962" s="1"/>
      <c r="AM2962" s="1"/>
      <c r="AN2962" s="1"/>
      <c r="AO2962" s="1"/>
      <c r="AP2962" s="1"/>
      <c r="AQ2962" s="1"/>
      <c r="AR2962" s="1"/>
      <c r="AS2962" s="14"/>
      <c r="AT2962" s="1"/>
      <c r="AU2962" s="1"/>
    </row>
    <row r="2963" spans="32:47" x14ac:dyDescent="0.3">
      <c r="AF2963" s="1"/>
      <c r="AG2963" s="1"/>
      <c r="AH2963" s="1"/>
      <c r="AI2963" s="1"/>
      <c r="AJ2963" s="1"/>
      <c r="AK2963" s="1"/>
      <c r="AL2963" s="1"/>
      <c r="AM2963" s="1"/>
      <c r="AN2963" s="1"/>
      <c r="AO2963" s="1"/>
      <c r="AP2963" s="1"/>
      <c r="AQ2963" s="1"/>
      <c r="AR2963" s="1"/>
      <c r="AS2963" s="14"/>
      <c r="AT2963" s="1"/>
      <c r="AU2963" s="1"/>
    </row>
    <row r="2964" spans="32:47" x14ac:dyDescent="0.3">
      <c r="AF2964" s="1"/>
      <c r="AG2964" s="1"/>
      <c r="AH2964" s="1"/>
      <c r="AI2964" s="1"/>
      <c r="AJ2964" s="1"/>
      <c r="AK2964" s="1"/>
      <c r="AL2964" s="1"/>
      <c r="AM2964" s="1"/>
      <c r="AN2964" s="1"/>
      <c r="AO2964" s="1"/>
      <c r="AP2964" s="1"/>
      <c r="AQ2964" s="1"/>
      <c r="AR2964" s="1"/>
      <c r="AS2964" s="14"/>
      <c r="AT2964" s="1"/>
      <c r="AU2964" s="1"/>
    </row>
    <row r="2965" spans="32:47" x14ac:dyDescent="0.3">
      <c r="AF2965" s="1"/>
      <c r="AG2965" s="1"/>
      <c r="AH2965" s="1"/>
      <c r="AI2965" s="1"/>
      <c r="AJ2965" s="1"/>
      <c r="AK2965" s="1"/>
      <c r="AL2965" s="1"/>
      <c r="AM2965" s="1"/>
      <c r="AN2965" s="1"/>
      <c r="AO2965" s="1"/>
      <c r="AP2965" s="1"/>
      <c r="AQ2965" s="1"/>
      <c r="AR2965" s="1"/>
      <c r="AS2965" s="14"/>
      <c r="AT2965" s="1"/>
      <c r="AU2965" s="1"/>
    </row>
    <row r="2966" spans="32:47" x14ac:dyDescent="0.3">
      <c r="AF2966" s="1"/>
      <c r="AG2966" s="1"/>
      <c r="AH2966" s="1"/>
      <c r="AI2966" s="1"/>
      <c r="AJ2966" s="1"/>
      <c r="AK2966" s="1"/>
      <c r="AL2966" s="1"/>
      <c r="AM2966" s="1"/>
      <c r="AN2966" s="1"/>
      <c r="AO2966" s="1"/>
      <c r="AP2966" s="1"/>
      <c r="AQ2966" s="1"/>
      <c r="AR2966" s="1"/>
      <c r="AS2966" s="14"/>
      <c r="AT2966" s="1"/>
      <c r="AU2966" s="1"/>
    </row>
    <row r="2967" spans="32:47" x14ac:dyDescent="0.3">
      <c r="AF2967" s="1"/>
      <c r="AG2967" s="1"/>
      <c r="AH2967" s="1"/>
      <c r="AI2967" s="1"/>
      <c r="AJ2967" s="1"/>
      <c r="AK2967" s="1"/>
      <c r="AL2967" s="1"/>
      <c r="AM2967" s="1"/>
      <c r="AN2967" s="1"/>
      <c r="AO2967" s="1"/>
      <c r="AP2967" s="1"/>
      <c r="AQ2967" s="1"/>
      <c r="AR2967" s="1"/>
      <c r="AS2967" s="14"/>
      <c r="AT2967" s="1"/>
      <c r="AU2967" s="1"/>
    </row>
    <row r="2968" spans="32:47" x14ac:dyDescent="0.3">
      <c r="AF2968" s="1"/>
      <c r="AG2968" s="1"/>
      <c r="AH2968" s="1"/>
      <c r="AI2968" s="1"/>
      <c r="AJ2968" s="1"/>
      <c r="AK2968" s="1"/>
      <c r="AL2968" s="1"/>
      <c r="AM2968" s="1"/>
      <c r="AN2968" s="1"/>
      <c r="AO2968" s="1"/>
      <c r="AP2968" s="1"/>
      <c r="AQ2968" s="1"/>
      <c r="AR2968" s="1"/>
      <c r="AS2968" s="14"/>
      <c r="AT2968" s="1"/>
      <c r="AU2968" s="1"/>
    </row>
    <row r="2969" spans="32:47" x14ac:dyDescent="0.3">
      <c r="AF2969" s="1"/>
      <c r="AG2969" s="1"/>
      <c r="AH2969" s="1"/>
      <c r="AI2969" s="1"/>
      <c r="AJ2969" s="1"/>
      <c r="AK2969" s="1"/>
      <c r="AL2969" s="1"/>
      <c r="AM2969" s="1"/>
      <c r="AN2969" s="1"/>
      <c r="AO2969" s="1"/>
      <c r="AP2969" s="1"/>
      <c r="AQ2969" s="1"/>
      <c r="AR2969" s="1"/>
      <c r="AS2969" s="14"/>
      <c r="AT2969" s="1"/>
      <c r="AU2969" s="1"/>
    </row>
    <row r="2970" spans="32:47" x14ac:dyDescent="0.3">
      <c r="AF2970" s="1"/>
      <c r="AG2970" s="1"/>
      <c r="AH2970" s="1"/>
      <c r="AI2970" s="1"/>
      <c r="AJ2970" s="1"/>
      <c r="AK2970" s="1"/>
      <c r="AL2970" s="1"/>
      <c r="AM2970" s="1"/>
      <c r="AN2970" s="1"/>
      <c r="AO2970" s="1"/>
      <c r="AP2970" s="1"/>
      <c r="AQ2970" s="1"/>
      <c r="AR2970" s="1"/>
      <c r="AS2970" s="14"/>
      <c r="AT2970" s="1"/>
      <c r="AU2970" s="1"/>
    </row>
    <row r="2971" spans="32:47" x14ac:dyDescent="0.3">
      <c r="AF2971" s="1"/>
      <c r="AG2971" s="1"/>
      <c r="AH2971" s="1"/>
      <c r="AI2971" s="1"/>
      <c r="AJ2971" s="1"/>
      <c r="AK2971" s="1"/>
      <c r="AL2971" s="1"/>
      <c r="AM2971" s="1"/>
      <c r="AN2971" s="1"/>
      <c r="AO2971" s="1"/>
      <c r="AP2971" s="1"/>
      <c r="AQ2971" s="1"/>
      <c r="AR2971" s="1"/>
      <c r="AS2971" s="14"/>
      <c r="AT2971" s="1"/>
      <c r="AU2971" s="1"/>
    </row>
    <row r="2972" spans="32:47" x14ac:dyDescent="0.3">
      <c r="AF2972" s="1"/>
      <c r="AG2972" s="1"/>
      <c r="AH2972" s="1"/>
      <c r="AI2972" s="1"/>
      <c r="AJ2972" s="1"/>
      <c r="AK2972" s="1"/>
      <c r="AL2972" s="1"/>
      <c r="AM2972" s="1"/>
      <c r="AN2972" s="1"/>
      <c r="AO2972" s="1"/>
      <c r="AP2972" s="1"/>
      <c r="AQ2972" s="1"/>
      <c r="AR2972" s="1"/>
      <c r="AS2972" s="14"/>
      <c r="AT2972" s="1"/>
      <c r="AU2972" s="1"/>
    </row>
    <row r="2973" spans="32:47" x14ac:dyDescent="0.3">
      <c r="AF2973" s="1"/>
      <c r="AG2973" s="1"/>
      <c r="AH2973" s="1"/>
      <c r="AI2973" s="1"/>
      <c r="AJ2973" s="1"/>
      <c r="AK2973" s="1"/>
      <c r="AL2973" s="1"/>
      <c r="AM2973" s="1"/>
      <c r="AN2973" s="1"/>
      <c r="AO2973" s="1"/>
      <c r="AP2973" s="1"/>
      <c r="AQ2973" s="1"/>
      <c r="AR2973" s="1"/>
      <c r="AS2973" s="14"/>
      <c r="AT2973" s="1"/>
      <c r="AU2973" s="1"/>
    </row>
    <row r="2974" spans="32:47" x14ac:dyDescent="0.3">
      <c r="AF2974" s="1"/>
      <c r="AG2974" s="1"/>
      <c r="AH2974" s="1"/>
      <c r="AI2974" s="1"/>
      <c r="AJ2974" s="1"/>
      <c r="AK2974" s="1"/>
      <c r="AL2974" s="1"/>
      <c r="AM2974" s="1"/>
      <c r="AN2974" s="1"/>
      <c r="AO2974" s="1"/>
      <c r="AP2974" s="1"/>
      <c r="AQ2974" s="1"/>
      <c r="AR2974" s="1"/>
      <c r="AS2974" s="14"/>
      <c r="AT2974" s="1"/>
      <c r="AU2974" s="1"/>
    </row>
    <row r="2975" spans="32:47" x14ac:dyDescent="0.3">
      <c r="AF2975" s="1"/>
      <c r="AG2975" s="1"/>
      <c r="AH2975" s="1"/>
      <c r="AI2975" s="1"/>
      <c r="AJ2975" s="1"/>
      <c r="AK2975" s="1"/>
      <c r="AL2975" s="1"/>
      <c r="AM2975" s="1"/>
      <c r="AN2975" s="1"/>
      <c r="AO2975" s="1"/>
      <c r="AP2975" s="1"/>
      <c r="AQ2975" s="1"/>
      <c r="AR2975" s="1"/>
      <c r="AS2975" s="14"/>
      <c r="AT2975" s="1"/>
      <c r="AU2975" s="1"/>
    </row>
    <row r="2976" spans="32:47" x14ac:dyDescent="0.3">
      <c r="AF2976" s="1"/>
      <c r="AG2976" s="1"/>
      <c r="AH2976" s="1"/>
      <c r="AI2976" s="1"/>
      <c r="AJ2976" s="1"/>
      <c r="AK2976" s="1"/>
      <c r="AL2976" s="1"/>
      <c r="AM2976" s="1"/>
      <c r="AN2976" s="1"/>
      <c r="AO2976" s="1"/>
      <c r="AP2976" s="1"/>
      <c r="AQ2976" s="1"/>
      <c r="AR2976" s="1"/>
      <c r="AS2976" s="14"/>
      <c r="AT2976" s="1"/>
      <c r="AU2976" s="1"/>
    </row>
    <row r="2977" spans="32:47" x14ac:dyDescent="0.3">
      <c r="AF2977" s="1"/>
      <c r="AG2977" s="1"/>
      <c r="AH2977" s="1"/>
      <c r="AI2977" s="1"/>
      <c r="AJ2977" s="1"/>
      <c r="AK2977" s="1"/>
      <c r="AL2977" s="1"/>
      <c r="AM2977" s="1"/>
      <c r="AN2977" s="1"/>
      <c r="AO2977" s="1"/>
      <c r="AP2977" s="1"/>
      <c r="AQ2977" s="1"/>
      <c r="AR2977" s="1"/>
      <c r="AS2977" s="14"/>
      <c r="AT2977" s="1"/>
      <c r="AU2977" s="1"/>
    </row>
    <row r="2978" spans="32:47" x14ac:dyDescent="0.3">
      <c r="AF2978" s="1"/>
      <c r="AG2978" s="1"/>
      <c r="AH2978" s="1"/>
      <c r="AI2978" s="1"/>
      <c r="AJ2978" s="1"/>
      <c r="AK2978" s="1"/>
      <c r="AL2978" s="1"/>
      <c r="AM2978" s="1"/>
      <c r="AN2978" s="1"/>
      <c r="AO2978" s="1"/>
      <c r="AP2978" s="1"/>
      <c r="AQ2978" s="1"/>
      <c r="AR2978" s="1"/>
      <c r="AS2978" s="14"/>
      <c r="AT2978" s="1"/>
      <c r="AU2978" s="1"/>
    </row>
    <row r="2979" spans="32:47" x14ac:dyDescent="0.3">
      <c r="AF2979" s="1"/>
      <c r="AG2979" s="1"/>
      <c r="AH2979" s="1"/>
      <c r="AI2979" s="1"/>
      <c r="AJ2979" s="1"/>
      <c r="AK2979" s="1"/>
      <c r="AL2979" s="1"/>
      <c r="AM2979" s="1"/>
      <c r="AN2979" s="1"/>
      <c r="AO2979" s="1"/>
      <c r="AP2979" s="1"/>
      <c r="AQ2979" s="1"/>
      <c r="AR2979" s="1"/>
      <c r="AS2979" s="14"/>
      <c r="AT2979" s="1"/>
      <c r="AU2979" s="1"/>
    </row>
    <row r="2980" spans="32:47" x14ac:dyDescent="0.3">
      <c r="AF2980" s="1"/>
      <c r="AG2980" s="1"/>
      <c r="AH2980" s="1"/>
      <c r="AI2980" s="1"/>
      <c r="AJ2980" s="1"/>
      <c r="AK2980" s="1"/>
      <c r="AL2980" s="1"/>
      <c r="AM2980" s="1"/>
      <c r="AN2980" s="1"/>
      <c r="AO2980" s="1"/>
      <c r="AP2980" s="1"/>
      <c r="AQ2980" s="1"/>
      <c r="AR2980" s="1"/>
      <c r="AS2980" s="14"/>
      <c r="AT2980" s="1"/>
      <c r="AU2980" s="1"/>
    </row>
    <row r="2981" spans="32:47" x14ac:dyDescent="0.3">
      <c r="AF2981" s="1"/>
      <c r="AG2981" s="1"/>
      <c r="AH2981" s="1"/>
      <c r="AI2981" s="1"/>
      <c r="AJ2981" s="1"/>
      <c r="AK2981" s="1"/>
      <c r="AL2981" s="1"/>
      <c r="AM2981" s="1"/>
      <c r="AN2981" s="1"/>
      <c r="AO2981" s="1"/>
      <c r="AP2981" s="1"/>
      <c r="AQ2981" s="1"/>
      <c r="AR2981" s="1"/>
      <c r="AS2981" s="14"/>
      <c r="AT2981" s="1"/>
      <c r="AU2981" s="1"/>
    </row>
    <row r="2982" spans="32:47" x14ac:dyDescent="0.3">
      <c r="AF2982" s="1"/>
      <c r="AG2982" s="1"/>
      <c r="AH2982" s="1"/>
      <c r="AI2982" s="1"/>
      <c r="AJ2982" s="1"/>
      <c r="AK2982" s="1"/>
      <c r="AL2982" s="1"/>
      <c r="AM2982" s="1"/>
      <c r="AN2982" s="1"/>
      <c r="AO2982" s="1"/>
      <c r="AP2982" s="1"/>
      <c r="AQ2982" s="1"/>
      <c r="AR2982" s="1"/>
      <c r="AS2982" s="14"/>
      <c r="AT2982" s="1"/>
      <c r="AU2982" s="1"/>
    </row>
    <row r="2983" spans="32:47" x14ac:dyDescent="0.3">
      <c r="AF2983" s="1"/>
      <c r="AG2983" s="1"/>
      <c r="AH2983" s="1"/>
      <c r="AI2983" s="1"/>
      <c r="AJ2983" s="1"/>
      <c r="AK2983" s="1"/>
      <c r="AL2983" s="1"/>
      <c r="AM2983" s="1"/>
      <c r="AN2983" s="1"/>
      <c r="AO2983" s="1"/>
      <c r="AP2983" s="1"/>
      <c r="AQ2983" s="1"/>
      <c r="AR2983" s="1"/>
      <c r="AS2983" s="14"/>
      <c r="AT2983" s="1"/>
      <c r="AU2983" s="1"/>
    </row>
    <row r="2984" spans="32:47" x14ac:dyDescent="0.3">
      <c r="AF2984" s="1"/>
      <c r="AG2984" s="1"/>
      <c r="AH2984" s="1"/>
      <c r="AI2984" s="1"/>
      <c r="AJ2984" s="1"/>
      <c r="AK2984" s="1"/>
      <c r="AL2984" s="1"/>
      <c r="AM2984" s="1"/>
      <c r="AN2984" s="1"/>
      <c r="AO2984" s="1"/>
      <c r="AP2984" s="1"/>
      <c r="AQ2984" s="1"/>
      <c r="AR2984" s="1"/>
      <c r="AS2984" s="14"/>
      <c r="AT2984" s="1"/>
      <c r="AU2984" s="1"/>
    </row>
    <row r="2985" spans="32:47" x14ac:dyDescent="0.3">
      <c r="AF2985" s="1"/>
      <c r="AG2985" s="1"/>
      <c r="AH2985" s="1"/>
      <c r="AI2985" s="1"/>
      <c r="AJ2985" s="1"/>
      <c r="AK2985" s="1"/>
      <c r="AL2985" s="1"/>
      <c r="AM2985" s="1"/>
      <c r="AN2985" s="1"/>
      <c r="AO2985" s="1"/>
      <c r="AP2985" s="1"/>
      <c r="AQ2985" s="1"/>
      <c r="AR2985" s="1"/>
      <c r="AS2985" s="14"/>
      <c r="AT2985" s="1"/>
      <c r="AU2985" s="1"/>
    </row>
    <row r="2986" spans="32:47" x14ac:dyDescent="0.3">
      <c r="AF2986" s="1"/>
      <c r="AG2986" s="1"/>
      <c r="AH2986" s="1"/>
      <c r="AI2986" s="1"/>
      <c r="AJ2986" s="1"/>
      <c r="AK2986" s="1"/>
      <c r="AL2986" s="1"/>
      <c r="AM2986" s="1"/>
      <c r="AN2986" s="1"/>
      <c r="AO2986" s="1"/>
      <c r="AP2986" s="1"/>
      <c r="AQ2986" s="1"/>
      <c r="AR2986" s="1"/>
      <c r="AS2986" s="14"/>
      <c r="AT2986" s="1"/>
      <c r="AU2986" s="1"/>
    </row>
    <row r="2987" spans="32:47" x14ac:dyDescent="0.3">
      <c r="AF2987" s="1"/>
      <c r="AG2987" s="1"/>
      <c r="AH2987" s="1"/>
      <c r="AI2987" s="1"/>
      <c r="AJ2987" s="1"/>
      <c r="AK2987" s="1"/>
      <c r="AL2987" s="1"/>
      <c r="AM2987" s="1"/>
      <c r="AN2987" s="1"/>
      <c r="AO2987" s="1"/>
      <c r="AP2987" s="1"/>
      <c r="AQ2987" s="1"/>
      <c r="AR2987" s="1"/>
      <c r="AS2987" s="14"/>
      <c r="AT2987" s="1"/>
      <c r="AU2987" s="1"/>
    </row>
    <row r="2988" spans="32:47" x14ac:dyDescent="0.3">
      <c r="AF2988" s="1"/>
      <c r="AG2988" s="1"/>
      <c r="AH2988" s="1"/>
      <c r="AI2988" s="1"/>
      <c r="AJ2988" s="1"/>
      <c r="AK2988" s="1"/>
      <c r="AL2988" s="1"/>
      <c r="AM2988" s="1"/>
      <c r="AN2988" s="1"/>
      <c r="AO2988" s="1"/>
      <c r="AP2988" s="1"/>
      <c r="AQ2988" s="1"/>
      <c r="AR2988" s="1"/>
      <c r="AS2988" s="14"/>
      <c r="AT2988" s="1"/>
      <c r="AU2988" s="1"/>
    </row>
    <row r="2989" spans="32:47" x14ac:dyDescent="0.3">
      <c r="AF2989" s="1"/>
      <c r="AG2989" s="1"/>
      <c r="AH2989" s="1"/>
      <c r="AI2989" s="1"/>
      <c r="AJ2989" s="1"/>
      <c r="AK2989" s="1"/>
      <c r="AL2989" s="1"/>
      <c r="AM2989" s="1"/>
      <c r="AN2989" s="1"/>
      <c r="AO2989" s="1"/>
      <c r="AP2989" s="1"/>
      <c r="AQ2989" s="1"/>
      <c r="AR2989" s="1"/>
      <c r="AS2989" s="14"/>
      <c r="AT2989" s="1"/>
      <c r="AU2989" s="1"/>
    </row>
    <row r="2990" spans="32:47" x14ac:dyDescent="0.3">
      <c r="AF2990" s="1"/>
      <c r="AG2990" s="1"/>
      <c r="AH2990" s="1"/>
      <c r="AI2990" s="1"/>
      <c r="AJ2990" s="1"/>
      <c r="AK2990" s="1"/>
      <c r="AL2990" s="1"/>
      <c r="AM2990" s="1"/>
      <c r="AN2990" s="1"/>
      <c r="AO2990" s="1"/>
      <c r="AP2990" s="1"/>
      <c r="AQ2990" s="1"/>
      <c r="AR2990" s="1"/>
      <c r="AS2990" s="14"/>
      <c r="AT2990" s="1"/>
      <c r="AU2990" s="1"/>
    </row>
    <row r="2991" spans="32:47" x14ac:dyDescent="0.3">
      <c r="AF2991" s="1"/>
      <c r="AG2991" s="1"/>
      <c r="AH2991" s="1"/>
      <c r="AI2991" s="1"/>
      <c r="AJ2991" s="1"/>
      <c r="AK2991" s="1"/>
      <c r="AL2991" s="1"/>
      <c r="AM2991" s="1"/>
      <c r="AN2991" s="1"/>
      <c r="AO2991" s="1"/>
      <c r="AP2991" s="1"/>
      <c r="AQ2991" s="1"/>
      <c r="AR2991" s="1"/>
      <c r="AS2991" s="14"/>
      <c r="AT2991" s="1"/>
      <c r="AU2991" s="1"/>
    </row>
    <row r="2992" spans="32:47" x14ac:dyDescent="0.3">
      <c r="AF2992" s="1"/>
      <c r="AG2992" s="1"/>
      <c r="AH2992" s="1"/>
      <c r="AI2992" s="1"/>
      <c r="AJ2992" s="1"/>
      <c r="AK2992" s="1"/>
      <c r="AL2992" s="1"/>
      <c r="AM2992" s="1"/>
      <c r="AN2992" s="1"/>
      <c r="AO2992" s="1"/>
      <c r="AP2992" s="1"/>
      <c r="AQ2992" s="1"/>
      <c r="AR2992" s="1"/>
      <c r="AS2992" s="14"/>
      <c r="AT2992" s="1"/>
      <c r="AU2992" s="1"/>
    </row>
    <row r="2993" spans="32:47" x14ac:dyDescent="0.3">
      <c r="AF2993" s="1"/>
      <c r="AG2993" s="1"/>
      <c r="AH2993" s="1"/>
      <c r="AI2993" s="1"/>
      <c r="AJ2993" s="1"/>
      <c r="AK2993" s="1"/>
      <c r="AL2993" s="1"/>
      <c r="AM2993" s="1"/>
      <c r="AN2993" s="1"/>
      <c r="AO2993" s="1"/>
      <c r="AP2993" s="1"/>
      <c r="AQ2993" s="1"/>
      <c r="AR2993" s="1"/>
      <c r="AS2993" s="14"/>
      <c r="AT2993" s="1"/>
      <c r="AU2993" s="1"/>
    </row>
    <row r="2994" spans="32:47" x14ac:dyDescent="0.3">
      <c r="AF2994" s="1"/>
      <c r="AG2994" s="1"/>
      <c r="AH2994" s="1"/>
      <c r="AI2994" s="1"/>
      <c r="AJ2994" s="1"/>
      <c r="AK2994" s="1"/>
      <c r="AL2994" s="1"/>
      <c r="AM2994" s="1"/>
      <c r="AN2994" s="1"/>
      <c r="AO2994" s="1"/>
      <c r="AP2994" s="1"/>
      <c r="AQ2994" s="1"/>
      <c r="AR2994" s="1"/>
      <c r="AS2994" s="14"/>
      <c r="AT2994" s="1"/>
      <c r="AU2994" s="1"/>
    </row>
    <row r="2995" spans="32:47" x14ac:dyDescent="0.3">
      <c r="AF2995" s="1"/>
      <c r="AG2995" s="1"/>
      <c r="AH2995" s="1"/>
      <c r="AI2995" s="1"/>
      <c r="AJ2995" s="1"/>
      <c r="AK2995" s="1"/>
      <c r="AL2995" s="1"/>
      <c r="AM2995" s="1"/>
      <c r="AN2995" s="1"/>
      <c r="AO2995" s="1"/>
      <c r="AP2995" s="1"/>
      <c r="AQ2995" s="1"/>
      <c r="AR2995" s="1"/>
      <c r="AS2995" s="14"/>
      <c r="AT2995" s="1"/>
      <c r="AU2995" s="1"/>
    </row>
    <row r="2996" spans="32:47" x14ac:dyDescent="0.3">
      <c r="AF2996" s="1"/>
      <c r="AG2996" s="1"/>
      <c r="AH2996" s="1"/>
      <c r="AI2996" s="1"/>
      <c r="AJ2996" s="1"/>
      <c r="AK2996" s="1"/>
      <c r="AL2996" s="1"/>
      <c r="AM2996" s="1"/>
      <c r="AN2996" s="1"/>
      <c r="AO2996" s="1"/>
      <c r="AP2996" s="1"/>
      <c r="AQ2996" s="1"/>
      <c r="AR2996" s="1"/>
      <c r="AS2996" s="14"/>
      <c r="AT2996" s="1"/>
      <c r="AU2996" s="1"/>
    </row>
    <row r="2997" spans="32:47" x14ac:dyDescent="0.3">
      <c r="AF2997" s="1"/>
      <c r="AG2997" s="1"/>
      <c r="AH2997" s="1"/>
      <c r="AI2997" s="1"/>
      <c r="AJ2997" s="1"/>
      <c r="AK2997" s="1"/>
      <c r="AL2997" s="1"/>
      <c r="AM2997" s="1"/>
      <c r="AN2997" s="1"/>
      <c r="AO2997" s="1"/>
      <c r="AP2997" s="1"/>
      <c r="AQ2997" s="1"/>
      <c r="AR2997" s="1"/>
      <c r="AS2997" s="14"/>
      <c r="AT2997" s="1"/>
      <c r="AU2997" s="1"/>
    </row>
    <row r="2998" spans="32:47" x14ac:dyDescent="0.3">
      <c r="AF2998" s="1"/>
      <c r="AG2998" s="1"/>
      <c r="AH2998" s="1"/>
      <c r="AI2998" s="1"/>
      <c r="AJ2998" s="1"/>
      <c r="AK2998" s="1"/>
      <c r="AL2998" s="1"/>
      <c r="AM2998" s="1"/>
      <c r="AN2998" s="1"/>
      <c r="AO2998" s="1"/>
      <c r="AP2998" s="1"/>
      <c r="AQ2998" s="1"/>
      <c r="AR2998" s="1"/>
      <c r="AS2998" s="14"/>
      <c r="AT2998" s="1"/>
      <c r="AU2998" s="1"/>
    </row>
    <row r="2999" spans="32:47" x14ac:dyDescent="0.3">
      <c r="AF2999" s="1"/>
      <c r="AG2999" s="1"/>
      <c r="AH2999" s="1"/>
      <c r="AI2999" s="1"/>
      <c r="AJ2999" s="1"/>
      <c r="AK2999" s="1"/>
      <c r="AL2999" s="1"/>
      <c r="AM2999" s="1"/>
      <c r="AN2999" s="1"/>
      <c r="AO2999" s="1"/>
      <c r="AP2999" s="1"/>
      <c r="AQ2999" s="1"/>
      <c r="AR2999" s="1"/>
      <c r="AS2999" s="14"/>
      <c r="AT2999" s="1"/>
      <c r="AU2999" s="1"/>
    </row>
    <row r="3000" spans="32:47" x14ac:dyDescent="0.3">
      <c r="AF3000" s="1"/>
      <c r="AG3000" s="1"/>
      <c r="AH3000" s="1"/>
      <c r="AI3000" s="1"/>
      <c r="AJ3000" s="1"/>
      <c r="AK3000" s="1"/>
      <c r="AL3000" s="1"/>
      <c r="AM3000" s="1"/>
      <c r="AN3000" s="1"/>
      <c r="AO3000" s="1"/>
      <c r="AP3000" s="1"/>
      <c r="AQ3000" s="1"/>
      <c r="AR3000" s="1"/>
      <c r="AS3000" s="14"/>
      <c r="AT3000" s="1"/>
      <c r="AU3000" s="1"/>
    </row>
    <row r="3001" spans="32:47" x14ac:dyDescent="0.3">
      <c r="AF3001" s="1"/>
      <c r="AG3001" s="1"/>
      <c r="AH3001" s="1"/>
      <c r="AI3001" s="1"/>
      <c r="AJ3001" s="1"/>
      <c r="AK3001" s="1"/>
      <c r="AL3001" s="1"/>
      <c r="AM3001" s="1"/>
      <c r="AN3001" s="1"/>
      <c r="AO3001" s="1"/>
      <c r="AP3001" s="1"/>
      <c r="AQ3001" s="1"/>
      <c r="AR3001" s="1"/>
      <c r="AS3001" s="14"/>
      <c r="AT3001" s="1"/>
      <c r="AU3001" s="1"/>
    </row>
    <row r="3002" spans="32:47" x14ac:dyDescent="0.3">
      <c r="AF3002" s="1"/>
      <c r="AG3002" s="1"/>
      <c r="AH3002" s="1"/>
      <c r="AI3002" s="1"/>
      <c r="AJ3002" s="1"/>
      <c r="AK3002" s="1"/>
      <c r="AL3002" s="1"/>
      <c r="AM3002" s="1"/>
      <c r="AN3002" s="1"/>
      <c r="AO3002" s="1"/>
      <c r="AP3002" s="1"/>
      <c r="AQ3002" s="1"/>
      <c r="AR3002" s="1"/>
      <c r="AS3002" s="14"/>
      <c r="AT3002" s="1"/>
      <c r="AU3002" s="1"/>
    </row>
    <row r="3003" spans="32:47" x14ac:dyDescent="0.3">
      <c r="AF3003" s="1"/>
      <c r="AG3003" s="1"/>
      <c r="AH3003" s="1"/>
      <c r="AI3003" s="1"/>
      <c r="AJ3003" s="1"/>
      <c r="AK3003" s="1"/>
      <c r="AL3003" s="1"/>
      <c r="AM3003" s="1"/>
      <c r="AN3003" s="1"/>
      <c r="AO3003" s="1"/>
      <c r="AP3003" s="1"/>
      <c r="AQ3003" s="1"/>
      <c r="AR3003" s="1"/>
      <c r="AS3003" s="14"/>
      <c r="AT3003" s="1"/>
      <c r="AU3003" s="1"/>
    </row>
    <row r="3004" spans="32:47" x14ac:dyDescent="0.3">
      <c r="AF3004" s="1"/>
      <c r="AG3004" s="1"/>
      <c r="AH3004" s="1"/>
      <c r="AI3004" s="1"/>
      <c r="AJ3004" s="1"/>
      <c r="AK3004" s="1"/>
      <c r="AL3004" s="1"/>
      <c r="AM3004" s="1"/>
      <c r="AN3004" s="1"/>
      <c r="AO3004" s="1"/>
      <c r="AP3004" s="1"/>
      <c r="AQ3004" s="1"/>
      <c r="AR3004" s="1"/>
      <c r="AS3004" s="14"/>
      <c r="AT3004" s="1"/>
      <c r="AU3004" s="1"/>
    </row>
    <row r="3005" spans="32:47" x14ac:dyDescent="0.3">
      <c r="AF3005" s="1"/>
      <c r="AG3005" s="1"/>
      <c r="AH3005" s="1"/>
      <c r="AI3005" s="1"/>
      <c r="AJ3005" s="1"/>
      <c r="AK3005" s="1"/>
      <c r="AL3005" s="1"/>
      <c r="AM3005" s="1"/>
      <c r="AN3005" s="1"/>
      <c r="AO3005" s="1"/>
      <c r="AP3005" s="1"/>
      <c r="AQ3005" s="1"/>
      <c r="AR3005" s="1"/>
      <c r="AS3005" s="14"/>
      <c r="AT3005" s="1"/>
      <c r="AU3005" s="1"/>
    </row>
    <row r="3006" spans="32:47" x14ac:dyDescent="0.3">
      <c r="AF3006" s="1"/>
      <c r="AG3006" s="1"/>
      <c r="AH3006" s="1"/>
      <c r="AI3006" s="1"/>
      <c r="AJ3006" s="1"/>
      <c r="AK3006" s="1"/>
      <c r="AL3006" s="1"/>
      <c r="AM3006" s="1"/>
      <c r="AN3006" s="1"/>
      <c r="AO3006" s="1"/>
      <c r="AP3006" s="1"/>
      <c r="AQ3006" s="1"/>
      <c r="AR3006" s="1"/>
      <c r="AS3006" s="14"/>
      <c r="AT3006" s="1"/>
      <c r="AU3006" s="1"/>
    </row>
    <row r="3007" spans="32:47" x14ac:dyDescent="0.3">
      <c r="AF3007" s="1"/>
      <c r="AG3007" s="1"/>
      <c r="AH3007" s="1"/>
      <c r="AI3007" s="1"/>
      <c r="AJ3007" s="1"/>
      <c r="AK3007" s="1"/>
      <c r="AL3007" s="1"/>
      <c r="AM3007" s="1"/>
      <c r="AN3007" s="1"/>
      <c r="AO3007" s="1"/>
      <c r="AP3007" s="1"/>
      <c r="AQ3007" s="1"/>
      <c r="AR3007" s="1"/>
      <c r="AS3007" s="14"/>
      <c r="AT3007" s="1"/>
      <c r="AU3007" s="1"/>
    </row>
    <row r="3008" spans="32:47" x14ac:dyDescent="0.3">
      <c r="AF3008" s="1"/>
      <c r="AG3008" s="1"/>
      <c r="AH3008" s="1"/>
      <c r="AI3008" s="1"/>
      <c r="AJ3008" s="1"/>
      <c r="AK3008" s="1"/>
      <c r="AL3008" s="1"/>
      <c r="AM3008" s="1"/>
      <c r="AN3008" s="1"/>
      <c r="AO3008" s="1"/>
      <c r="AP3008" s="1"/>
      <c r="AQ3008" s="1"/>
      <c r="AR3008" s="1"/>
      <c r="AS3008" s="14"/>
      <c r="AT3008" s="1"/>
      <c r="AU3008" s="1"/>
    </row>
    <row r="3009" spans="32:47" x14ac:dyDescent="0.3">
      <c r="AF3009" s="1"/>
      <c r="AG3009" s="1"/>
      <c r="AH3009" s="1"/>
      <c r="AI3009" s="1"/>
      <c r="AJ3009" s="1"/>
      <c r="AK3009" s="1"/>
      <c r="AL3009" s="1"/>
      <c r="AM3009" s="1"/>
      <c r="AN3009" s="1"/>
      <c r="AO3009" s="1"/>
      <c r="AP3009" s="1"/>
      <c r="AQ3009" s="1"/>
      <c r="AR3009" s="1"/>
      <c r="AS3009" s="14"/>
      <c r="AT3009" s="1"/>
      <c r="AU3009" s="1"/>
    </row>
    <row r="3010" spans="32:47" x14ac:dyDescent="0.3">
      <c r="AF3010" s="1"/>
      <c r="AG3010" s="1"/>
      <c r="AH3010" s="1"/>
      <c r="AI3010" s="1"/>
      <c r="AJ3010" s="1"/>
      <c r="AK3010" s="1"/>
      <c r="AL3010" s="1"/>
      <c r="AM3010" s="1"/>
      <c r="AN3010" s="1"/>
      <c r="AO3010" s="1"/>
      <c r="AP3010" s="1"/>
      <c r="AQ3010" s="1"/>
      <c r="AR3010" s="1"/>
      <c r="AS3010" s="14"/>
      <c r="AT3010" s="1"/>
      <c r="AU3010" s="1"/>
    </row>
    <row r="3011" spans="32:47" x14ac:dyDescent="0.3">
      <c r="AF3011" s="1"/>
      <c r="AG3011" s="1"/>
      <c r="AH3011" s="1"/>
      <c r="AI3011" s="1"/>
      <c r="AJ3011" s="1"/>
      <c r="AK3011" s="1"/>
      <c r="AL3011" s="1"/>
      <c r="AM3011" s="1"/>
      <c r="AN3011" s="1"/>
      <c r="AO3011" s="1"/>
      <c r="AP3011" s="1"/>
      <c r="AQ3011" s="1"/>
      <c r="AR3011" s="1"/>
      <c r="AS3011" s="14"/>
      <c r="AT3011" s="1"/>
      <c r="AU3011" s="1"/>
    </row>
    <row r="3012" spans="32:47" x14ac:dyDescent="0.3">
      <c r="AF3012" s="1"/>
      <c r="AG3012" s="1"/>
      <c r="AH3012" s="1"/>
      <c r="AI3012" s="1"/>
      <c r="AJ3012" s="1"/>
      <c r="AK3012" s="1"/>
      <c r="AL3012" s="1"/>
      <c r="AM3012" s="1"/>
      <c r="AN3012" s="1"/>
      <c r="AO3012" s="1"/>
      <c r="AP3012" s="1"/>
      <c r="AQ3012" s="1"/>
      <c r="AR3012" s="1"/>
      <c r="AS3012" s="14"/>
      <c r="AT3012" s="1"/>
      <c r="AU3012" s="1"/>
    </row>
    <row r="3013" spans="32:47" x14ac:dyDescent="0.3">
      <c r="AF3013" s="1"/>
      <c r="AG3013" s="1"/>
      <c r="AH3013" s="1"/>
      <c r="AI3013" s="1"/>
      <c r="AJ3013" s="1"/>
      <c r="AK3013" s="1"/>
      <c r="AL3013" s="1"/>
      <c r="AM3013" s="1"/>
      <c r="AN3013" s="1"/>
      <c r="AO3013" s="1"/>
      <c r="AP3013" s="1"/>
      <c r="AQ3013" s="1"/>
      <c r="AR3013" s="1"/>
      <c r="AS3013" s="14"/>
      <c r="AT3013" s="1"/>
      <c r="AU3013" s="1"/>
    </row>
    <row r="3014" spans="32:47" x14ac:dyDescent="0.3">
      <c r="AF3014" s="1"/>
      <c r="AG3014" s="1"/>
      <c r="AH3014" s="1"/>
      <c r="AI3014" s="1"/>
      <c r="AJ3014" s="1"/>
      <c r="AK3014" s="1"/>
      <c r="AL3014" s="1"/>
      <c r="AM3014" s="1"/>
      <c r="AN3014" s="1"/>
      <c r="AO3014" s="1"/>
      <c r="AP3014" s="1"/>
      <c r="AQ3014" s="1"/>
      <c r="AR3014" s="1"/>
      <c r="AS3014" s="14"/>
      <c r="AT3014" s="1"/>
      <c r="AU3014" s="1"/>
    </row>
    <row r="3015" spans="32:47" x14ac:dyDescent="0.3">
      <c r="AF3015" s="1"/>
      <c r="AG3015" s="1"/>
      <c r="AH3015" s="1"/>
      <c r="AI3015" s="1"/>
      <c r="AJ3015" s="1"/>
      <c r="AK3015" s="1"/>
      <c r="AL3015" s="1"/>
      <c r="AM3015" s="1"/>
      <c r="AN3015" s="1"/>
      <c r="AO3015" s="1"/>
      <c r="AP3015" s="1"/>
      <c r="AQ3015" s="1"/>
      <c r="AR3015" s="1"/>
      <c r="AS3015" s="14"/>
      <c r="AT3015" s="1"/>
      <c r="AU3015" s="1"/>
    </row>
    <row r="3016" spans="32:47" x14ac:dyDescent="0.3">
      <c r="AF3016" s="1"/>
      <c r="AG3016" s="1"/>
      <c r="AH3016" s="1"/>
      <c r="AI3016" s="1"/>
      <c r="AJ3016" s="1"/>
      <c r="AK3016" s="1"/>
      <c r="AL3016" s="1"/>
      <c r="AM3016" s="1"/>
      <c r="AN3016" s="1"/>
      <c r="AO3016" s="1"/>
      <c r="AP3016" s="1"/>
      <c r="AQ3016" s="1"/>
      <c r="AR3016" s="1"/>
      <c r="AS3016" s="14"/>
      <c r="AT3016" s="1"/>
      <c r="AU3016" s="1"/>
    </row>
    <row r="3017" spans="32:47" x14ac:dyDescent="0.3">
      <c r="AF3017" s="1"/>
      <c r="AG3017" s="1"/>
      <c r="AH3017" s="1"/>
      <c r="AI3017" s="1"/>
      <c r="AJ3017" s="1"/>
      <c r="AK3017" s="1"/>
      <c r="AL3017" s="1"/>
      <c r="AM3017" s="1"/>
      <c r="AN3017" s="1"/>
      <c r="AO3017" s="1"/>
      <c r="AP3017" s="1"/>
      <c r="AQ3017" s="1"/>
      <c r="AR3017" s="1"/>
      <c r="AS3017" s="14"/>
      <c r="AT3017" s="1"/>
      <c r="AU3017" s="1"/>
    </row>
    <row r="3018" spans="32:47" x14ac:dyDescent="0.3">
      <c r="AF3018" s="1"/>
      <c r="AG3018" s="1"/>
      <c r="AH3018" s="1"/>
      <c r="AI3018" s="1"/>
      <c r="AJ3018" s="1"/>
      <c r="AK3018" s="1"/>
      <c r="AL3018" s="1"/>
      <c r="AM3018" s="1"/>
      <c r="AN3018" s="1"/>
      <c r="AO3018" s="1"/>
      <c r="AP3018" s="1"/>
      <c r="AQ3018" s="1"/>
      <c r="AR3018" s="1"/>
      <c r="AS3018" s="14"/>
      <c r="AT3018" s="1"/>
      <c r="AU3018" s="1"/>
    </row>
    <row r="3019" spans="32:47" x14ac:dyDescent="0.3">
      <c r="AF3019" s="1"/>
      <c r="AG3019" s="1"/>
      <c r="AH3019" s="1"/>
      <c r="AI3019" s="1"/>
      <c r="AJ3019" s="1"/>
      <c r="AK3019" s="1"/>
      <c r="AL3019" s="1"/>
      <c r="AM3019" s="1"/>
      <c r="AN3019" s="1"/>
      <c r="AO3019" s="1"/>
      <c r="AP3019" s="1"/>
      <c r="AQ3019" s="1"/>
      <c r="AR3019" s="1"/>
      <c r="AS3019" s="14"/>
      <c r="AT3019" s="1"/>
      <c r="AU3019" s="1"/>
    </row>
    <row r="3020" spans="32:47" x14ac:dyDescent="0.3">
      <c r="AF3020" s="1"/>
      <c r="AG3020" s="1"/>
      <c r="AH3020" s="1"/>
      <c r="AI3020" s="1"/>
      <c r="AJ3020" s="1"/>
      <c r="AK3020" s="1"/>
      <c r="AL3020" s="1"/>
      <c r="AM3020" s="1"/>
      <c r="AN3020" s="1"/>
      <c r="AO3020" s="1"/>
      <c r="AP3020" s="1"/>
      <c r="AQ3020" s="1"/>
      <c r="AR3020" s="1"/>
      <c r="AS3020" s="14"/>
      <c r="AT3020" s="1"/>
      <c r="AU3020" s="1"/>
    </row>
    <row r="3021" spans="32:47" x14ac:dyDescent="0.3">
      <c r="AF3021" s="1"/>
      <c r="AG3021" s="1"/>
      <c r="AH3021" s="1"/>
      <c r="AI3021" s="1"/>
      <c r="AJ3021" s="1"/>
      <c r="AK3021" s="1"/>
      <c r="AL3021" s="1"/>
      <c r="AM3021" s="1"/>
      <c r="AN3021" s="1"/>
      <c r="AO3021" s="1"/>
      <c r="AP3021" s="1"/>
      <c r="AQ3021" s="1"/>
      <c r="AR3021" s="1"/>
      <c r="AS3021" s="14"/>
      <c r="AT3021" s="1"/>
      <c r="AU3021" s="1"/>
    </row>
    <row r="3022" spans="32:47" x14ac:dyDescent="0.3">
      <c r="AF3022" s="1"/>
      <c r="AG3022" s="1"/>
      <c r="AH3022" s="1"/>
      <c r="AI3022" s="1"/>
      <c r="AJ3022" s="1"/>
      <c r="AK3022" s="1"/>
      <c r="AL3022" s="1"/>
      <c r="AM3022" s="1"/>
      <c r="AN3022" s="1"/>
      <c r="AO3022" s="1"/>
      <c r="AP3022" s="1"/>
      <c r="AQ3022" s="1"/>
      <c r="AR3022" s="1"/>
      <c r="AS3022" s="14"/>
      <c r="AT3022" s="1"/>
      <c r="AU3022" s="1"/>
    </row>
    <row r="3023" spans="32:47" x14ac:dyDescent="0.3">
      <c r="AF3023" s="1"/>
      <c r="AG3023" s="1"/>
      <c r="AH3023" s="1"/>
      <c r="AI3023" s="1"/>
      <c r="AJ3023" s="1"/>
      <c r="AK3023" s="1"/>
      <c r="AL3023" s="1"/>
      <c r="AM3023" s="1"/>
      <c r="AN3023" s="1"/>
      <c r="AO3023" s="1"/>
      <c r="AP3023" s="1"/>
      <c r="AQ3023" s="1"/>
      <c r="AR3023" s="1"/>
      <c r="AS3023" s="14"/>
      <c r="AT3023" s="1"/>
      <c r="AU3023" s="1"/>
    </row>
    <row r="3024" spans="32:47" x14ac:dyDescent="0.3">
      <c r="AF3024" s="1"/>
      <c r="AG3024" s="1"/>
      <c r="AH3024" s="1"/>
      <c r="AI3024" s="1"/>
      <c r="AJ3024" s="1"/>
      <c r="AK3024" s="1"/>
      <c r="AL3024" s="1"/>
      <c r="AM3024" s="1"/>
      <c r="AN3024" s="1"/>
      <c r="AO3024" s="1"/>
      <c r="AP3024" s="1"/>
      <c r="AQ3024" s="1"/>
      <c r="AR3024" s="1"/>
      <c r="AS3024" s="14"/>
      <c r="AT3024" s="1"/>
      <c r="AU3024" s="1"/>
    </row>
    <row r="3025" spans="32:47" x14ac:dyDescent="0.3">
      <c r="AF3025" s="1"/>
      <c r="AG3025" s="1"/>
      <c r="AH3025" s="1"/>
      <c r="AI3025" s="1"/>
      <c r="AJ3025" s="1"/>
      <c r="AK3025" s="1"/>
      <c r="AL3025" s="1"/>
      <c r="AM3025" s="1"/>
      <c r="AN3025" s="1"/>
      <c r="AO3025" s="1"/>
      <c r="AP3025" s="1"/>
      <c r="AQ3025" s="1"/>
      <c r="AR3025" s="1"/>
      <c r="AS3025" s="14"/>
      <c r="AT3025" s="1"/>
      <c r="AU3025" s="1"/>
    </row>
    <row r="3026" spans="32:47" x14ac:dyDescent="0.3">
      <c r="AF3026" s="1"/>
      <c r="AG3026" s="1"/>
      <c r="AH3026" s="1"/>
      <c r="AI3026" s="1"/>
      <c r="AJ3026" s="1"/>
      <c r="AK3026" s="1"/>
      <c r="AL3026" s="1"/>
      <c r="AM3026" s="1"/>
      <c r="AN3026" s="1"/>
      <c r="AO3026" s="1"/>
      <c r="AP3026" s="1"/>
      <c r="AQ3026" s="1"/>
      <c r="AR3026" s="1"/>
      <c r="AS3026" s="14"/>
      <c r="AT3026" s="1"/>
      <c r="AU3026" s="1"/>
    </row>
    <row r="3027" spans="32:47" x14ac:dyDescent="0.3">
      <c r="AF3027" s="1"/>
      <c r="AG3027" s="1"/>
      <c r="AH3027" s="1"/>
      <c r="AI3027" s="1"/>
      <c r="AJ3027" s="1"/>
      <c r="AK3027" s="1"/>
      <c r="AL3027" s="1"/>
      <c r="AM3027" s="1"/>
      <c r="AN3027" s="1"/>
      <c r="AO3027" s="1"/>
      <c r="AP3027" s="1"/>
      <c r="AQ3027" s="1"/>
      <c r="AR3027" s="1"/>
      <c r="AS3027" s="14"/>
      <c r="AT3027" s="1"/>
      <c r="AU3027" s="1"/>
    </row>
    <row r="3028" spans="32:47" x14ac:dyDescent="0.3">
      <c r="AF3028" s="1"/>
      <c r="AG3028" s="1"/>
      <c r="AH3028" s="1"/>
      <c r="AI3028" s="1"/>
      <c r="AJ3028" s="1"/>
      <c r="AK3028" s="1"/>
      <c r="AL3028" s="1"/>
      <c r="AM3028" s="1"/>
      <c r="AN3028" s="1"/>
      <c r="AO3028" s="1"/>
      <c r="AP3028" s="1"/>
      <c r="AQ3028" s="1"/>
      <c r="AR3028" s="1"/>
      <c r="AS3028" s="14"/>
      <c r="AT3028" s="1"/>
      <c r="AU3028" s="1"/>
    </row>
    <row r="3029" spans="32:47" x14ac:dyDescent="0.3">
      <c r="AF3029" s="1"/>
      <c r="AG3029" s="1"/>
      <c r="AH3029" s="1"/>
      <c r="AI3029" s="1"/>
      <c r="AJ3029" s="1"/>
      <c r="AK3029" s="1"/>
      <c r="AL3029" s="1"/>
      <c r="AM3029" s="1"/>
      <c r="AN3029" s="1"/>
      <c r="AO3029" s="1"/>
      <c r="AP3029" s="1"/>
      <c r="AQ3029" s="1"/>
      <c r="AR3029" s="1"/>
      <c r="AS3029" s="14"/>
      <c r="AT3029" s="1"/>
      <c r="AU3029" s="1"/>
    </row>
    <row r="3030" spans="32:47" x14ac:dyDescent="0.3">
      <c r="AF3030" s="1"/>
      <c r="AG3030" s="1"/>
      <c r="AH3030" s="1"/>
      <c r="AI3030" s="1"/>
      <c r="AJ3030" s="1"/>
      <c r="AK3030" s="1"/>
      <c r="AL3030" s="1"/>
      <c r="AM3030" s="1"/>
      <c r="AN3030" s="1"/>
      <c r="AO3030" s="1"/>
      <c r="AP3030" s="1"/>
      <c r="AQ3030" s="1"/>
      <c r="AR3030" s="1"/>
      <c r="AS3030" s="14"/>
      <c r="AT3030" s="1"/>
      <c r="AU3030" s="1"/>
    </row>
    <row r="3031" spans="32:47" x14ac:dyDescent="0.3">
      <c r="AF3031" s="1"/>
      <c r="AG3031" s="1"/>
      <c r="AH3031" s="1"/>
      <c r="AI3031" s="1"/>
      <c r="AJ3031" s="1"/>
      <c r="AK3031" s="1"/>
      <c r="AL3031" s="1"/>
      <c r="AM3031" s="1"/>
      <c r="AN3031" s="1"/>
      <c r="AO3031" s="1"/>
      <c r="AP3031" s="1"/>
      <c r="AQ3031" s="1"/>
      <c r="AR3031" s="1"/>
      <c r="AS3031" s="14"/>
      <c r="AT3031" s="1"/>
      <c r="AU3031" s="1"/>
    </row>
    <row r="3032" spans="32:47" x14ac:dyDescent="0.3">
      <c r="AF3032" s="1"/>
      <c r="AG3032" s="1"/>
      <c r="AH3032" s="1"/>
      <c r="AI3032" s="1"/>
      <c r="AJ3032" s="1"/>
      <c r="AK3032" s="1"/>
      <c r="AL3032" s="1"/>
      <c r="AM3032" s="1"/>
      <c r="AN3032" s="1"/>
      <c r="AO3032" s="1"/>
      <c r="AP3032" s="1"/>
      <c r="AQ3032" s="1"/>
      <c r="AR3032" s="1"/>
      <c r="AS3032" s="14"/>
      <c r="AT3032" s="1"/>
      <c r="AU3032" s="1"/>
    </row>
    <row r="3033" spans="32:47" x14ac:dyDescent="0.3">
      <c r="AF3033" s="1"/>
      <c r="AG3033" s="1"/>
      <c r="AH3033" s="1"/>
      <c r="AI3033" s="1"/>
      <c r="AJ3033" s="1"/>
      <c r="AK3033" s="1"/>
      <c r="AL3033" s="1"/>
      <c r="AM3033" s="1"/>
      <c r="AN3033" s="1"/>
      <c r="AO3033" s="1"/>
      <c r="AP3033" s="1"/>
      <c r="AQ3033" s="1"/>
      <c r="AR3033" s="1"/>
      <c r="AS3033" s="14"/>
      <c r="AT3033" s="1"/>
      <c r="AU3033" s="1"/>
    </row>
    <row r="3034" spans="32:47" x14ac:dyDescent="0.3">
      <c r="AF3034" s="1"/>
      <c r="AG3034" s="1"/>
      <c r="AH3034" s="1"/>
      <c r="AI3034" s="1"/>
      <c r="AJ3034" s="1"/>
      <c r="AK3034" s="1"/>
      <c r="AL3034" s="1"/>
      <c r="AM3034" s="1"/>
      <c r="AN3034" s="1"/>
      <c r="AO3034" s="1"/>
      <c r="AP3034" s="1"/>
      <c r="AQ3034" s="1"/>
      <c r="AR3034" s="1"/>
      <c r="AS3034" s="14"/>
      <c r="AT3034" s="1"/>
      <c r="AU3034" s="1"/>
    </row>
    <row r="3035" spans="32:47" x14ac:dyDescent="0.3">
      <c r="AF3035" s="1"/>
      <c r="AG3035" s="1"/>
      <c r="AH3035" s="1"/>
      <c r="AI3035" s="1"/>
      <c r="AJ3035" s="1"/>
      <c r="AK3035" s="1"/>
      <c r="AL3035" s="1"/>
      <c r="AM3035" s="1"/>
      <c r="AN3035" s="1"/>
      <c r="AO3035" s="1"/>
      <c r="AP3035" s="1"/>
      <c r="AQ3035" s="1"/>
      <c r="AR3035" s="1"/>
      <c r="AS3035" s="14"/>
      <c r="AT3035" s="1"/>
      <c r="AU3035" s="1"/>
    </row>
    <row r="3036" spans="32:47" x14ac:dyDescent="0.3">
      <c r="AF3036" s="1"/>
      <c r="AG3036" s="1"/>
      <c r="AH3036" s="1"/>
      <c r="AI3036" s="1"/>
      <c r="AJ3036" s="1"/>
      <c r="AK3036" s="1"/>
      <c r="AL3036" s="1"/>
      <c r="AM3036" s="1"/>
      <c r="AN3036" s="1"/>
      <c r="AO3036" s="1"/>
      <c r="AP3036" s="1"/>
      <c r="AQ3036" s="1"/>
      <c r="AR3036" s="1"/>
      <c r="AS3036" s="14"/>
      <c r="AT3036" s="1"/>
      <c r="AU3036" s="1"/>
    </row>
    <row r="3037" spans="32:47" x14ac:dyDescent="0.3">
      <c r="AF3037" s="1"/>
      <c r="AG3037" s="1"/>
      <c r="AH3037" s="1"/>
      <c r="AI3037" s="1"/>
      <c r="AJ3037" s="1"/>
      <c r="AK3037" s="1"/>
      <c r="AL3037" s="1"/>
      <c r="AM3037" s="1"/>
      <c r="AN3037" s="1"/>
      <c r="AO3037" s="1"/>
      <c r="AP3037" s="1"/>
      <c r="AQ3037" s="1"/>
      <c r="AR3037" s="1"/>
      <c r="AS3037" s="14"/>
      <c r="AT3037" s="1"/>
      <c r="AU3037" s="1"/>
    </row>
    <row r="3038" spans="32:47" x14ac:dyDescent="0.3">
      <c r="AF3038" s="1"/>
      <c r="AG3038" s="1"/>
      <c r="AH3038" s="1"/>
      <c r="AI3038" s="1"/>
      <c r="AJ3038" s="1"/>
      <c r="AK3038" s="1"/>
      <c r="AL3038" s="1"/>
      <c r="AM3038" s="1"/>
      <c r="AN3038" s="1"/>
      <c r="AO3038" s="1"/>
      <c r="AP3038" s="1"/>
      <c r="AQ3038" s="1"/>
      <c r="AR3038" s="1"/>
      <c r="AS3038" s="14"/>
      <c r="AT3038" s="1"/>
      <c r="AU3038" s="1"/>
    </row>
    <row r="3039" spans="32:47" x14ac:dyDescent="0.3">
      <c r="AF3039" s="1"/>
      <c r="AG3039" s="1"/>
      <c r="AH3039" s="1"/>
      <c r="AI3039" s="1"/>
      <c r="AJ3039" s="1"/>
      <c r="AK3039" s="1"/>
      <c r="AL3039" s="1"/>
      <c r="AM3039" s="1"/>
      <c r="AN3039" s="1"/>
      <c r="AO3039" s="1"/>
      <c r="AP3039" s="1"/>
      <c r="AQ3039" s="1"/>
      <c r="AR3039" s="1"/>
      <c r="AS3039" s="14"/>
      <c r="AT3039" s="1"/>
      <c r="AU3039" s="1"/>
    </row>
    <row r="3040" spans="32:47" x14ac:dyDescent="0.3">
      <c r="AF3040" s="1"/>
      <c r="AG3040" s="1"/>
      <c r="AH3040" s="1"/>
      <c r="AI3040" s="1"/>
      <c r="AJ3040" s="1"/>
      <c r="AK3040" s="1"/>
      <c r="AL3040" s="1"/>
      <c r="AM3040" s="1"/>
      <c r="AN3040" s="1"/>
      <c r="AO3040" s="1"/>
      <c r="AP3040" s="1"/>
      <c r="AQ3040" s="1"/>
      <c r="AR3040" s="1"/>
      <c r="AS3040" s="14"/>
      <c r="AT3040" s="1"/>
      <c r="AU3040" s="1"/>
    </row>
    <row r="3041" spans="32:47" x14ac:dyDescent="0.3">
      <c r="AF3041" s="1"/>
      <c r="AG3041" s="1"/>
      <c r="AH3041" s="1"/>
      <c r="AI3041" s="1"/>
      <c r="AJ3041" s="1"/>
      <c r="AK3041" s="1"/>
      <c r="AL3041" s="1"/>
      <c r="AM3041" s="1"/>
      <c r="AN3041" s="1"/>
      <c r="AO3041" s="1"/>
      <c r="AP3041" s="1"/>
      <c r="AQ3041" s="1"/>
      <c r="AR3041" s="1"/>
      <c r="AS3041" s="14"/>
      <c r="AT3041" s="1"/>
      <c r="AU3041" s="1"/>
    </row>
    <row r="3042" spans="32:47" x14ac:dyDescent="0.3">
      <c r="AF3042" s="1"/>
      <c r="AG3042" s="1"/>
      <c r="AH3042" s="1"/>
      <c r="AI3042" s="1"/>
      <c r="AJ3042" s="1"/>
      <c r="AK3042" s="1"/>
      <c r="AL3042" s="1"/>
      <c r="AM3042" s="1"/>
      <c r="AN3042" s="1"/>
      <c r="AO3042" s="1"/>
      <c r="AP3042" s="1"/>
      <c r="AQ3042" s="1"/>
      <c r="AR3042" s="1"/>
      <c r="AS3042" s="14"/>
      <c r="AT3042" s="1"/>
      <c r="AU3042" s="1"/>
    </row>
    <row r="3043" spans="32:47" x14ac:dyDescent="0.3">
      <c r="AF3043" s="1"/>
      <c r="AG3043" s="1"/>
      <c r="AH3043" s="1"/>
      <c r="AI3043" s="1"/>
      <c r="AJ3043" s="1"/>
      <c r="AK3043" s="1"/>
      <c r="AL3043" s="1"/>
      <c r="AM3043" s="1"/>
      <c r="AN3043" s="1"/>
      <c r="AO3043" s="1"/>
      <c r="AP3043" s="1"/>
      <c r="AQ3043" s="1"/>
      <c r="AR3043" s="1"/>
      <c r="AS3043" s="14"/>
      <c r="AT3043" s="1"/>
      <c r="AU3043" s="1"/>
    </row>
    <row r="3044" spans="32:47" x14ac:dyDescent="0.3">
      <c r="AF3044" s="1"/>
      <c r="AG3044" s="1"/>
      <c r="AH3044" s="1"/>
      <c r="AI3044" s="1"/>
      <c r="AJ3044" s="1"/>
      <c r="AK3044" s="1"/>
      <c r="AL3044" s="1"/>
      <c r="AM3044" s="1"/>
      <c r="AN3044" s="1"/>
      <c r="AO3044" s="1"/>
      <c r="AP3044" s="1"/>
      <c r="AQ3044" s="1"/>
      <c r="AR3044" s="1"/>
      <c r="AS3044" s="14"/>
      <c r="AT3044" s="1"/>
      <c r="AU3044" s="1"/>
    </row>
    <row r="3045" spans="32:47" x14ac:dyDescent="0.3">
      <c r="AF3045" s="1"/>
      <c r="AG3045" s="1"/>
      <c r="AH3045" s="1"/>
      <c r="AI3045" s="1"/>
      <c r="AJ3045" s="1"/>
      <c r="AK3045" s="1"/>
      <c r="AL3045" s="1"/>
      <c r="AM3045" s="1"/>
      <c r="AN3045" s="1"/>
      <c r="AO3045" s="1"/>
      <c r="AP3045" s="1"/>
      <c r="AQ3045" s="1"/>
      <c r="AR3045" s="1"/>
      <c r="AS3045" s="14"/>
      <c r="AT3045" s="1"/>
      <c r="AU3045" s="1"/>
    </row>
    <row r="3046" spans="32:47" x14ac:dyDescent="0.3">
      <c r="AF3046" s="1"/>
      <c r="AG3046" s="1"/>
      <c r="AH3046" s="1"/>
      <c r="AI3046" s="1"/>
      <c r="AJ3046" s="1"/>
      <c r="AK3046" s="1"/>
      <c r="AL3046" s="1"/>
      <c r="AM3046" s="1"/>
      <c r="AN3046" s="1"/>
      <c r="AO3046" s="1"/>
      <c r="AP3046" s="1"/>
      <c r="AQ3046" s="1"/>
      <c r="AR3046" s="1"/>
      <c r="AS3046" s="14"/>
      <c r="AT3046" s="1"/>
      <c r="AU3046" s="1"/>
    </row>
    <row r="3047" spans="32:47" x14ac:dyDescent="0.3">
      <c r="AF3047" s="1"/>
      <c r="AG3047" s="1"/>
      <c r="AH3047" s="1"/>
      <c r="AI3047" s="1"/>
      <c r="AJ3047" s="1"/>
      <c r="AK3047" s="1"/>
      <c r="AL3047" s="1"/>
      <c r="AM3047" s="1"/>
      <c r="AN3047" s="1"/>
      <c r="AO3047" s="1"/>
      <c r="AP3047" s="1"/>
      <c r="AQ3047" s="1"/>
      <c r="AR3047" s="1"/>
      <c r="AS3047" s="14"/>
      <c r="AT3047" s="1"/>
      <c r="AU3047" s="1"/>
    </row>
    <row r="3048" spans="32:47" x14ac:dyDescent="0.3">
      <c r="AF3048" s="1"/>
      <c r="AG3048" s="1"/>
      <c r="AH3048" s="1"/>
      <c r="AI3048" s="1"/>
      <c r="AJ3048" s="1"/>
      <c r="AK3048" s="1"/>
      <c r="AL3048" s="1"/>
      <c r="AM3048" s="1"/>
      <c r="AN3048" s="1"/>
      <c r="AO3048" s="1"/>
      <c r="AP3048" s="1"/>
      <c r="AQ3048" s="1"/>
      <c r="AR3048" s="1"/>
      <c r="AS3048" s="14"/>
      <c r="AT3048" s="1"/>
      <c r="AU3048" s="1"/>
    </row>
    <row r="3049" spans="32:47" x14ac:dyDescent="0.3">
      <c r="AF3049" s="1"/>
      <c r="AG3049" s="1"/>
      <c r="AH3049" s="1"/>
      <c r="AI3049" s="1"/>
      <c r="AJ3049" s="1"/>
      <c r="AK3049" s="1"/>
      <c r="AL3049" s="1"/>
      <c r="AM3049" s="1"/>
      <c r="AN3049" s="1"/>
      <c r="AO3049" s="1"/>
      <c r="AP3049" s="1"/>
      <c r="AQ3049" s="1"/>
      <c r="AR3049" s="1"/>
      <c r="AS3049" s="14"/>
      <c r="AT3049" s="1"/>
      <c r="AU3049" s="1"/>
    </row>
    <row r="3050" spans="32:47" x14ac:dyDescent="0.3">
      <c r="AF3050" s="1"/>
      <c r="AG3050" s="1"/>
      <c r="AH3050" s="1"/>
      <c r="AI3050" s="1"/>
      <c r="AJ3050" s="1"/>
      <c r="AK3050" s="1"/>
      <c r="AL3050" s="1"/>
      <c r="AM3050" s="1"/>
      <c r="AN3050" s="1"/>
      <c r="AO3050" s="1"/>
      <c r="AP3050" s="1"/>
      <c r="AQ3050" s="1"/>
      <c r="AR3050" s="1"/>
      <c r="AS3050" s="14"/>
      <c r="AT3050" s="1"/>
      <c r="AU3050" s="1"/>
    </row>
    <row r="3051" spans="32:47" x14ac:dyDescent="0.3">
      <c r="AF3051" s="1"/>
      <c r="AG3051" s="1"/>
      <c r="AH3051" s="1"/>
      <c r="AI3051" s="1"/>
      <c r="AJ3051" s="1"/>
      <c r="AK3051" s="1"/>
      <c r="AL3051" s="1"/>
      <c r="AM3051" s="1"/>
      <c r="AN3051" s="1"/>
      <c r="AO3051" s="1"/>
      <c r="AP3051" s="1"/>
      <c r="AQ3051" s="1"/>
      <c r="AR3051" s="1"/>
      <c r="AS3051" s="14"/>
      <c r="AT3051" s="1"/>
      <c r="AU3051" s="1"/>
    </row>
    <row r="3052" spans="32:47" x14ac:dyDescent="0.3">
      <c r="AF3052" s="1"/>
      <c r="AG3052" s="1"/>
      <c r="AH3052" s="1"/>
      <c r="AI3052" s="1"/>
      <c r="AJ3052" s="1"/>
      <c r="AK3052" s="1"/>
      <c r="AL3052" s="1"/>
      <c r="AM3052" s="1"/>
      <c r="AN3052" s="1"/>
      <c r="AO3052" s="1"/>
      <c r="AP3052" s="1"/>
      <c r="AQ3052" s="1"/>
      <c r="AR3052" s="1"/>
      <c r="AS3052" s="14"/>
      <c r="AT3052" s="1"/>
      <c r="AU3052" s="1"/>
    </row>
    <row r="3053" spans="32:47" x14ac:dyDescent="0.3">
      <c r="AF3053" s="1"/>
      <c r="AG3053" s="1"/>
      <c r="AH3053" s="1"/>
      <c r="AI3053" s="1"/>
      <c r="AJ3053" s="1"/>
      <c r="AK3053" s="1"/>
      <c r="AL3053" s="1"/>
      <c r="AM3053" s="1"/>
      <c r="AN3053" s="1"/>
      <c r="AO3053" s="1"/>
      <c r="AP3053" s="1"/>
      <c r="AQ3053" s="1"/>
      <c r="AR3053" s="1"/>
      <c r="AS3053" s="14"/>
      <c r="AT3053" s="1"/>
      <c r="AU3053" s="1"/>
    </row>
    <row r="3054" spans="32:47" x14ac:dyDescent="0.3">
      <c r="AF3054" s="1"/>
      <c r="AG3054" s="1"/>
      <c r="AH3054" s="1"/>
      <c r="AI3054" s="1"/>
      <c r="AJ3054" s="1"/>
      <c r="AK3054" s="1"/>
      <c r="AL3054" s="1"/>
      <c r="AM3054" s="1"/>
      <c r="AN3054" s="1"/>
      <c r="AO3054" s="1"/>
      <c r="AP3054" s="1"/>
      <c r="AQ3054" s="1"/>
      <c r="AR3054" s="1"/>
      <c r="AS3054" s="14"/>
      <c r="AT3054" s="1"/>
      <c r="AU3054" s="1"/>
    </row>
    <row r="3055" spans="32:47" x14ac:dyDescent="0.3">
      <c r="AF3055" s="1"/>
      <c r="AG3055" s="1"/>
      <c r="AH3055" s="1"/>
      <c r="AI3055" s="1"/>
      <c r="AJ3055" s="1"/>
      <c r="AK3055" s="1"/>
      <c r="AL3055" s="1"/>
      <c r="AM3055" s="1"/>
      <c r="AN3055" s="1"/>
      <c r="AO3055" s="1"/>
      <c r="AP3055" s="1"/>
      <c r="AQ3055" s="1"/>
      <c r="AR3055" s="1"/>
      <c r="AS3055" s="14"/>
      <c r="AT3055" s="1"/>
      <c r="AU3055" s="1"/>
    </row>
    <row r="3056" spans="32:47" x14ac:dyDescent="0.3">
      <c r="AF3056" s="1"/>
      <c r="AG3056" s="1"/>
      <c r="AH3056" s="1"/>
      <c r="AI3056" s="1"/>
      <c r="AJ3056" s="1"/>
      <c r="AK3056" s="1"/>
      <c r="AL3056" s="1"/>
      <c r="AM3056" s="1"/>
      <c r="AN3056" s="1"/>
      <c r="AO3056" s="1"/>
      <c r="AP3056" s="1"/>
      <c r="AQ3056" s="1"/>
      <c r="AR3056" s="1"/>
      <c r="AS3056" s="14"/>
      <c r="AT3056" s="1"/>
      <c r="AU3056" s="1"/>
    </row>
    <row r="3057" spans="32:47" x14ac:dyDescent="0.3">
      <c r="AF3057" s="1"/>
      <c r="AG3057" s="1"/>
      <c r="AH3057" s="1"/>
      <c r="AI3057" s="1"/>
      <c r="AJ3057" s="1"/>
      <c r="AK3057" s="1"/>
      <c r="AL3057" s="1"/>
      <c r="AM3057" s="1"/>
      <c r="AN3057" s="1"/>
      <c r="AO3057" s="1"/>
      <c r="AP3057" s="1"/>
      <c r="AQ3057" s="1"/>
      <c r="AR3057" s="1"/>
      <c r="AS3057" s="14"/>
      <c r="AT3057" s="1"/>
      <c r="AU3057" s="1"/>
    </row>
    <row r="3058" spans="32:47" x14ac:dyDescent="0.3">
      <c r="AF3058" s="1"/>
      <c r="AG3058" s="1"/>
      <c r="AH3058" s="1"/>
      <c r="AI3058" s="1"/>
      <c r="AJ3058" s="1"/>
      <c r="AK3058" s="1"/>
      <c r="AL3058" s="1"/>
      <c r="AM3058" s="1"/>
      <c r="AN3058" s="1"/>
      <c r="AO3058" s="1"/>
      <c r="AP3058" s="1"/>
      <c r="AQ3058" s="1"/>
      <c r="AR3058" s="1"/>
      <c r="AS3058" s="14"/>
      <c r="AT3058" s="1"/>
      <c r="AU3058" s="1"/>
    </row>
    <row r="3059" spans="32:47" x14ac:dyDescent="0.3">
      <c r="AF3059" s="1"/>
      <c r="AG3059" s="1"/>
      <c r="AH3059" s="1"/>
      <c r="AI3059" s="1"/>
      <c r="AJ3059" s="1"/>
      <c r="AK3059" s="1"/>
      <c r="AL3059" s="1"/>
      <c r="AM3059" s="1"/>
      <c r="AN3059" s="1"/>
      <c r="AO3059" s="1"/>
      <c r="AP3059" s="1"/>
      <c r="AQ3059" s="1"/>
      <c r="AR3059" s="1"/>
      <c r="AS3059" s="14"/>
      <c r="AT3059" s="1"/>
      <c r="AU3059" s="1"/>
    </row>
    <row r="3060" spans="32:47" x14ac:dyDescent="0.3">
      <c r="AF3060" s="1"/>
      <c r="AG3060" s="1"/>
      <c r="AH3060" s="1"/>
      <c r="AI3060" s="1"/>
      <c r="AJ3060" s="1"/>
      <c r="AK3060" s="1"/>
      <c r="AL3060" s="1"/>
      <c r="AM3060" s="1"/>
      <c r="AN3060" s="1"/>
      <c r="AO3060" s="1"/>
      <c r="AP3060" s="1"/>
      <c r="AQ3060" s="1"/>
      <c r="AR3060" s="1"/>
      <c r="AS3060" s="14"/>
      <c r="AT3060" s="1"/>
      <c r="AU3060" s="1"/>
    </row>
    <row r="3061" spans="32:47" x14ac:dyDescent="0.3">
      <c r="AF3061" s="1"/>
      <c r="AG3061" s="1"/>
      <c r="AH3061" s="1"/>
      <c r="AI3061" s="1"/>
      <c r="AJ3061" s="1"/>
      <c r="AK3061" s="1"/>
      <c r="AL3061" s="1"/>
      <c r="AM3061" s="1"/>
      <c r="AN3061" s="1"/>
      <c r="AO3061" s="1"/>
      <c r="AP3061" s="1"/>
      <c r="AQ3061" s="1"/>
      <c r="AR3061" s="1"/>
      <c r="AS3061" s="14"/>
      <c r="AT3061" s="1"/>
      <c r="AU3061" s="1"/>
    </row>
    <row r="3062" spans="32:47" x14ac:dyDescent="0.3">
      <c r="AF3062" s="1"/>
      <c r="AG3062" s="1"/>
      <c r="AH3062" s="1"/>
      <c r="AI3062" s="1"/>
      <c r="AJ3062" s="1"/>
      <c r="AK3062" s="1"/>
      <c r="AL3062" s="1"/>
      <c r="AM3062" s="1"/>
      <c r="AN3062" s="1"/>
      <c r="AO3062" s="1"/>
      <c r="AP3062" s="1"/>
      <c r="AQ3062" s="1"/>
      <c r="AR3062" s="1"/>
      <c r="AS3062" s="14"/>
      <c r="AT3062" s="1"/>
      <c r="AU3062" s="1"/>
    </row>
    <row r="3063" spans="32:47" x14ac:dyDescent="0.3">
      <c r="AF3063" s="1"/>
      <c r="AG3063" s="1"/>
      <c r="AH3063" s="1"/>
      <c r="AI3063" s="1"/>
      <c r="AJ3063" s="1"/>
      <c r="AK3063" s="1"/>
      <c r="AL3063" s="1"/>
      <c r="AM3063" s="1"/>
      <c r="AN3063" s="1"/>
      <c r="AO3063" s="1"/>
      <c r="AP3063" s="1"/>
      <c r="AQ3063" s="1"/>
      <c r="AR3063" s="1"/>
      <c r="AS3063" s="14"/>
      <c r="AT3063" s="1"/>
      <c r="AU3063" s="1"/>
    </row>
    <row r="3064" spans="32:47" x14ac:dyDescent="0.3">
      <c r="AF3064" s="1"/>
      <c r="AG3064" s="1"/>
      <c r="AH3064" s="1"/>
      <c r="AI3064" s="1"/>
      <c r="AJ3064" s="1"/>
      <c r="AK3064" s="1"/>
      <c r="AL3064" s="1"/>
      <c r="AM3064" s="1"/>
      <c r="AN3064" s="1"/>
      <c r="AO3064" s="1"/>
      <c r="AP3064" s="1"/>
      <c r="AQ3064" s="1"/>
      <c r="AR3064" s="1"/>
      <c r="AS3064" s="14"/>
      <c r="AT3064" s="1"/>
      <c r="AU3064" s="1"/>
    </row>
    <row r="3065" spans="32:47" x14ac:dyDescent="0.3">
      <c r="AF3065" s="1"/>
      <c r="AG3065" s="1"/>
      <c r="AH3065" s="1"/>
      <c r="AI3065" s="1"/>
      <c r="AJ3065" s="1"/>
      <c r="AK3065" s="1"/>
      <c r="AL3065" s="1"/>
      <c r="AM3065" s="1"/>
      <c r="AN3065" s="1"/>
      <c r="AO3065" s="1"/>
      <c r="AP3065" s="1"/>
      <c r="AQ3065" s="1"/>
      <c r="AR3065" s="1"/>
      <c r="AS3065" s="14"/>
      <c r="AT3065" s="1"/>
      <c r="AU3065" s="1"/>
    </row>
    <row r="3066" spans="32:47" x14ac:dyDescent="0.3">
      <c r="AF3066" s="1"/>
      <c r="AG3066" s="1"/>
      <c r="AH3066" s="1"/>
      <c r="AI3066" s="1"/>
      <c r="AJ3066" s="1"/>
      <c r="AK3066" s="1"/>
      <c r="AL3066" s="1"/>
      <c r="AM3066" s="1"/>
      <c r="AN3066" s="1"/>
      <c r="AO3066" s="1"/>
      <c r="AP3066" s="1"/>
      <c r="AQ3066" s="1"/>
      <c r="AR3066" s="1"/>
      <c r="AS3066" s="14"/>
      <c r="AT3066" s="1"/>
      <c r="AU3066" s="1"/>
    </row>
    <row r="3067" spans="32:47" x14ac:dyDescent="0.3">
      <c r="AF3067" s="1"/>
      <c r="AG3067" s="1"/>
      <c r="AH3067" s="1"/>
      <c r="AI3067" s="1"/>
      <c r="AJ3067" s="1"/>
      <c r="AK3067" s="1"/>
      <c r="AL3067" s="1"/>
      <c r="AM3067" s="1"/>
      <c r="AN3067" s="1"/>
      <c r="AO3067" s="1"/>
      <c r="AP3067" s="1"/>
      <c r="AQ3067" s="1"/>
      <c r="AR3067" s="1"/>
      <c r="AS3067" s="14"/>
      <c r="AT3067" s="1"/>
      <c r="AU3067" s="1"/>
    </row>
    <row r="3068" spans="32:47" x14ac:dyDescent="0.3">
      <c r="AF3068" s="1"/>
      <c r="AG3068" s="1"/>
      <c r="AH3068" s="1"/>
      <c r="AI3068" s="1"/>
      <c r="AJ3068" s="1"/>
      <c r="AK3068" s="1"/>
      <c r="AL3068" s="1"/>
      <c r="AM3068" s="1"/>
      <c r="AN3068" s="1"/>
      <c r="AO3068" s="1"/>
      <c r="AP3068" s="1"/>
      <c r="AQ3068" s="1"/>
      <c r="AR3068" s="1"/>
      <c r="AS3068" s="14"/>
      <c r="AT3068" s="1"/>
      <c r="AU3068" s="1"/>
    </row>
    <row r="3069" spans="32:47" x14ac:dyDescent="0.3">
      <c r="AF3069" s="1"/>
      <c r="AG3069" s="1"/>
      <c r="AH3069" s="1"/>
      <c r="AI3069" s="1"/>
      <c r="AJ3069" s="1"/>
      <c r="AK3069" s="1"/>
      <c r="AL3069" s="1"/>
      <c r="AM3069" s="1"/>
      <c r="AN3069" s="1"/>
      <c r="AO3069" s="1"/>
      <c r="AP3069" s="1"/>
      <c r="AQ3069" s="1"/>
      <c r="AR3069" s="1"/>
      <c r="AS3069" s="14"/>
      <c r="AT3069" s="1"/>
      <c r="AU3069" s="1"/>
    </row>
    <row r="3070" spans="32:47" x14ac:dyDescent="0.3">
      <c r="AF3070" s="1"/>
      <c r="AG3070" s="1"/>
      <c r="AH3070" s="1"/>
      <c r="AI3070" s="1"/>
      <c r="AJ3070" s="1"/>
      <c r="AK3070" s="1"/>
      <c r="AL3070" s="1"/>
      <c r="AM3070" s="1"/>
      <c r="AN3070" s="1"/>
      <c r="AO3070" s="1"/>
      <c r="AP3070" s="1"/>
      <c r="AQ3070" s="1"/>
      <c r="AR3070" s="1"/>
      <c r="AS3070" s="14"/>
      <c r="AT3070" s="1"/>
      <c r="AU3070" s="1"/>
    </row>
    <row r="3071" spans="32:47" x14ac:dyDescent="0.3">
      <c r="AF3071" s="1"/>
      <c r="AG3071" s="1"/>
      <c r="AH3071" s="1"/>
      <c r="AI3071" s="1"/>
      <c r="AJ3071" s="1"/>
      <c r="AK3071" s="1"/>
      <c r="AL3071" s="1"/>
      <c r="AM3071" s="1"/>
      <c r="AN3071" s="1"/>
      <c r="AO3071" s="1"/>
      <c r="AP3071" s="1"/>
      <c r="AQ3071" s="1"/>
      <c r="AR3071" s="1"/>
      <c r="AS3071" s="14"/>
      <c r="AT3071" s="1"/>
      <c r="AU3071" s="1"/>
    </row>
    <row r="3072" spans="32:47" x14ac:dyDescent="0.3">
      <c r="AF3072" s="1"/>
      <c r="AG3072" s="1"/>
      <c r="AH3072" s="1"/>
      <c r="AI3072" s="1"/>
      <c r="AJ3072" s="1"/>
      <c r="AK3072" s="1"/>
      <c r="AL3072" s="1"/>
      <c r="AM3072" s="1"/>
      <c r="AN3072" s="1"/>
      <c r="AO3072" s="1"/>
      <c r="AP3072" s="1"/>
      <c r="AQ3072" s="1"/>
      <c r="AR3072" s="1"/>
      <c r="AS3072" s="14"/>
      <c r="AT3072" s="1"/>
      <c r="AU3072" s="1"/>
    </row>
    <row r="3073" spans="32:47" x14ac:dyDescent="0.3">
      <c r="AF3073" s="1"/>
      <c r="AG3073" s="1"/>
      <c r="AH3073" s="1"/>
      <c r="AI3073" s="1"/>
      <c r="AJ3073" s="1"/>
      <c r="AK3073" s="1"/>
      <c r="AL3073" s="1"/>
      <c r="AM3073" s="1"/>
      <c r="AN3073" s="1"/>
      <c r="AO3073" s="1"/>
      <c r="AP3073" s="1"/>
      <c r="AQ3073" s="1"/>
      <c r="AR3073" s="1"/>
      <c r="AS3073" s="14"/>
      <c r="AT3073" s="1"/>
      <c r="AU3073" s="1"/>
    </row>
    <row r="3074" spans="32:47" x14ac:dyDescent="0.3">
      <c r="AF3074" s="1"/>
      <c r="AG3074" s="1"/>
      <c r="AH3074" s="1"/>
      <c r="AI3074" s="1"/>
      <c r="AJ3074" s="1"/>
      <c r="AK3074" s="1"/>
      <c r="AL3074" s="1"/>
      <c r="AM3074" s="1"/>
      <c r="AN3074" s="1"/>
      <c r="AO3074" s="1"/>
      <c r="AP3074" s="1"/>
      <c r="AQ3074" s="1"/>
      <c r="AR3074" s="1"/>
      <c r="AS3074" s="14"/>
      <c r="AT3074" s="1"/>
      <c r="AU3074" s="1"/>
    </row>
    <row r="3075" spans="32:47" x14ac:dyDescent="0.3">
      <c r="AF3075" s="1"/>
      <c r="AG3075" s="1"/>
      <c r="AH3075" s="1"/>
      <c r="AI3075" s="1"/>
      <c r="AJ3075" s="1"/>
      <c r="AK3075" s="1"/>
      <c r="AL3075" s="1"/>
      <c r="AM3075" s="1"/>
      <c r="AN3075" s="1"/>
      <c r="AO3075" s="1"/>
      <c r="AP3075" s="1"/>
      <c r="AQ3075" s="1"/>
      <c r="AR3075" s="1"/>
      <c r="AS3075" s="14"/>
      <c r="AT3075" s="1"/>
      <c r="AU3075" s="1"/>
    </row>
    <row r="3076" spans="32:47" x14ac:dyDescent="0.3">
      <c r="AF3076" s="1"/>
      <c r="AG3076" s="1"/>
      <c r="AH3076" s="1"/>
      <c r="AI3076" s="1"/>
      <c r="AJ3076" s="1"/>
      <c r="AK3076" s="1"/>
      <c r="AL3076" s="1"/>
      <c r="AM3076" s="1"/>
      <c r="AN3076" s="1"/>
      <c r="AO3076" s="1"/>
      <c r="AP3076" s="1"/>
      <c r="AQ3076" s="1"/>
      <c r="AR3076" s="1"/>
      <c r="AS3076" s="14"/>
      <c r="AT3076" s="1"/>
      <c r="AU3076" s="1"/>
    </row>
    <row r="3077" spans="32:47" x14ac:dyDescent="0.3">
      <c r="AF3077" s="1"/>
      <c r="AG3077" s="1"/>
      <c r="AH3077" s="1"/>
      <c r="AI3077" s="1"/>
      <c r="AJ3077" s="1"/>
      <c r="AK3077" s="1"/>
      <c r="AL3077" s="1"/>
      <c r="AM3077" s="1"/>
      <c r="AN3077" s="1"/>
      <c r="AO3077" s="1"/>
      <c r="AP3077" s="1"/>
      <c r="AQ3077" s="1"/>
      <c r="AR3077" s="1"/>
      <c r="AS3077" s="14"/>
      <c r="AT3077" s="1"/>
      <c r="AU3077" s="1"/>
    </row>
    <row r="3078" spans="32:47" x14ac:dyDescent="0.3">
      <c r="AF3078" s="1"/>
      <c r="AG3078" s="1"/>
      <c r="AH3078" s="1"/>
      <c r="AI3078" s="1"/>
      <c r="AJ3078" s="1"/>
      <c r="AK3078" s="1"/>
      <c r="AL3078" s="1"/>
      <c r="AM3078" s="1"/>
      <c r="AN3078" s="1"/>
      <c r="AO3078" s="1"/>
      <c r="AP3078" s="1"/>
      <c r="AQ3078" s="1"/>
      <c r="AR3078" s="1"/>
      <c r="AS3078" s="14"/>
      <c r="AT3078" s="1"/>
      <c r="AU3078" s="1"/>
    </row>
    <row r="3079" spans="32:47" x14ac:dyDescent="0.3">
      <c r="AF3079" s="1"/>
      <c r="AG3079" s="1"/>
      <c r="AH3079" s="1"/>
      <c r="AI3079" s="1"/>
      <c r="AJ3079" s="1"/>
      <c r="AK3079" s="1"/>
      <c r="AL3079" s="1"/>
      <c r="AM3079" s="1"/>
      <c r="AN3079" s="1"/>
      <c r="AO3079" s="1"/>
      <c r="AP3079" s="1"/>
      <c r="AQ3079" s="1"/>
      <c r="AR3079" s="1"/>
      <c r="AS3079" s="14"/>
      <c r="AT3079" s="1"/>
      <c r="AU3079" s="1"/>
    </row>
    <row r="3080" spans="32:47" x14ac:dyDescent="0.3">
      <c r="AF3080" s="1"/>
      <c r="AG3080" s="1"/>
      <c r="AH3080" s="1"/>
      <c r="AI3080" s="1"/>
      <c r="AJ3080" s="1"/>
      <c r="AK3080" s="1"/>
      <c r="AL3080" s="1"/>
      <c r="AM3080" s="1"/>
      <c r="AN3080" s="1"/>
      <c r="AO3080" s="1"/>
      <c r="AP3080" s="1"/>
      <c r="AQ3080" s="1"/>
      <c r="AR3080" s="1"/>
      <c r="AS3080" s="14"/>
      <c r="AT3080" s="1"/>
      <c r="AU3080" s="1"/>
    </row>
    <row r="3081" spans="32:47" x14ac:dyDescent="0.3">
      <c r="AF3081" s="1"/>
      <c r="AG3081" s="1"/>
      <c r="AH3081" s="1"/>
      <c r="AI3081" s="1"/>
      <c r="AJ3081" s="1"/>
      <c r="AK3081" s="1"/>
      <c r="AL3081" s="1"/>
      <c r="AM3081" s="1"/>
      <c r="AN3081" s="1"/>
      <c r="AO3081" s="1"/>
      <c r="AP3081" s="1"/>
      <c r="AQ3081" s="1"/>
      <c r="AR3081" s="1"/>
      <c r="AS3081" s="14"/>
      <c r="AT3081" s="1"/>
      <c r="AU3081" s="1"/>
    </row>
    <row r="3082" spans="32:47" x14ac:dyDescent="0.3">
      <c r="AF3082" s="1"/>
      <c r="AG3082" s="1"/>
      <c r="AH3082" s="1"/>
      <c r="AI3082" s="1"/>
      <c r="AJ3082" s="1"/>
      <c r="AK3082" s="1"/>
      <c r="AL3082" s="1"/>
      <c r="AM3082" s="1"/>
      <c r="AN3082" s="1"/>
      <c r="AO3082" s="1"/>
      <c r="AP3082" s="1"/>
      <c r="AQ3082" s="1"/>
      <c r="AR3082" s="1"/>
      <c r="AS3082" s="14"/>
      <c r="AT3082" s="1"/>
      <c r="AU3082" s="1"/>
    </row>
    <row r="3083" spans="32:47" x14ac:dyDescent="0.3">
      <c r="AF3083" s="1"/>
      <c r="AG3083" s="1"/>
      <c r="AH3083" s="1"/>
      <c r="AI3083" s="1"/>
      <c r="AJ3083" s="1"/>
      <c r="AK3083" s="1"/>
      <c r="AL3083" s="1"/>
      <c r="AM3083" s="1"/>
      <c r="AN3083" s="1"/>
      <c r="AO3083" s="1"/>
      <c r="AP3083" s="1"/>
      <c r="AQ3083" s="1"/>
      <c r="AR3083" s="1"/>
      <c r="AS3083" s="14"/>
      <c r="AT3083" s="1"/>
      <c r="AU3083" s="1"/>
    </row>
    <row r="3084" spans="32:47" x14ac:dyDescent="0.3">
      <c r="AF3084" s="1"/>
      <c r="AG3084" s="1"/>
      <c r="AH3084" s="1"/>
      <c r="AI3084" s="1"/>
      <c r="AJ3084" s="1"/>
      <c r="AK3084" s="1"/>
      <c r="AL3084" s="1"/>
      <c r="AM3084" s="1"/>
      <c r="AN3084" s="1"/>
      <c r="AO3084" s="1"/>
      <c r="AP3084" s="1"/>
      <c r="AQ3084" s="1"/>
      <c r="AR3084" s="1"/>
      <c r="AS3084" s="14"/>
      <c r="AT3084" s="1"/>
      <c r="AU3084" s="1"/>
    </row>
    <row r="3085" spans="32:47" x14ac:dyDescent="0.3">
      <c r="AF3085" s="1"/>
      <c r="AG3085" s="1"/>
      <c r="AH3085" s="1"/>
      <c r="AI3085" s="1"/>
      <c r="AJ3085" s="1"/>
      <c r="AK3085" s="1"/>
      <c r="AL3085" s="1"/>
      <c r="AM3085" s="1"/>
      <c r="AN3085" s="1"/>
      <c r="AO3085" s="1"/>
      <c r="AP3085" s="1"/>
      <c r="AQ3085" s="1"/>
      <c r="AR3085" s="1"/>
      <c r="AS3085" s="14"/>
      <c r="AT3085" s="1"/>
      <c r="AU3085" s="1"/>
    </row>
    <row r="3086" spans="32:47" x14ac:dyDescent="0.3">
      <c r="AF3086" s="1"/>
      <c r="AG3086" s="1"/>
      <c r="AH3086" s="1"/>
      <c r="AI3086" s="1"/>
      <c r="AJ3086" s="1"/>
      <c r="AK3086" s="1"/>
      <c r="AL3086" s="1"/>
      <c r="AM3086" s="1"/>
      <c r="AN3086" s="1"/>
      <c r="AO3086" s="1"/>
      <c r="AP3086" s="1"/>
      <c r="AQ3086" s="1"/>
      <c r="AR3086" s="1"/>
      <c r="AS3086" s="14"/>
      <c r="AT3086" s="1"/>
      <c r="AU3086" s="1"/>
    </row>
    <row r="3087" spans="32:47" x14ac:dyDescent="0.3">
      <c r="AF3087" s="1"/>
      <c r="AG3087" s="1"/>
      <c r="AH3087" s="1"/>
      <c r="AI3087" s="1"/>
      <c r="AJ3087" s="1"/>
      <c r="AK3087" s="1"/>
      <c r="AL3087" s="1"/>
      <c r="AM3087" s="1"/>
      <c r="AN3087" s="1"/>
      <c r="AO3087" s="1"/>
      <c r="AP3087" s="1"/>
      <c r="AQ3087" s="1"/>
      <c r="AR3087" s="1"/>
      <c r="AS3087" s="14"/>
      <c r="AT3087" s="1"/>
      <c r="AU3087" s="1"/>
    </row>
    <row r="3088" spans="32:47" x14ac:dyDescent="0.3">
      <c r="AF3088" s="1"/>
      <c r="AG3088" s="1"/>
      <c r="AH3088" s="1"/>
      <c r="AI3088" s="1"/>
      <c r="AJ3088" s="1"/>
      <c r="AK3088" s="1"/>
      <c r="AL3088" s="1"/>
      <c r="AM3088" s="1"/>
      <c r="AN3088" s="1"/>
      <c r="AO3088" s="1"/>
      <c r="AP3088" s="1"/>
      <c r="AQ3088" s="1"/>
      <c r="AR3088" s="1"/>
      <c r="AS3088" s="14"/>
      <c r="AT3088" s="1"/>
      <c r="AU3088" s="1"/>
    </row>
    <row r="3089" spans="32:47" x14ac:dyDescent="0.3">
      <c r="AF3089" s="1"/>
      <c r="AG3089" s="1"/>
      <c r="AH3089" s="1"/>
      <c r="AI3089" s="1"/>
      <c r="AJ3089" s="1"/>
      <c r="AK3089" s="1"/>
      <c r="AL3089" s="1"/>
      <c r="AM3089" s="1"/>
      <c r="AN3089" s="1"/>
      <c r="AO3089" s="1"/>
      <c r="AP3089" s="1"/>
      <c r="AQ3089" s="1"/>
      <c r="AR3089" s="1"/>
      <c r="AS3089" s="14"/>
      <c r="AT3089" s="1"/>
      <c r="AU3089" s="1"/>
    </row>
    <row r="3090" spans="32:47" x14ac:dyDescent="0.3">
      <c r="AF3090" s="1"/>
      <c r="AG3090" s="1"/>
      <c r="AH3090" s="1"/>
      <c r="AI3090" s="1"/>
      <c r="AJ3090" s="1"/>
      <c r="AK3090" s="1"/>
      <c r="AL3090" s="1"/>
      <c r="AM3090" s="1"/>
      <c r="AN3090" s="1"/>
      <c r="AO3090" s="1"/>
      <c r="AP3090" s="1"/>
      <c r="AQ3090" s="1"/>
      <c r="AR3090" s="1"/>
      <c r="AS3090" s="14"/>
      <c r="AT3090" s="1"/>
      <c r="AU3090" s="1"/>
    </row>
    <row r="3091" spans="32:47" x14ac:dyDescent="0.3">
      <c r="AF3091" s="1"/>
      <c r="AG3091" s="1"/>
      <c r="AH3091" s="1"/>
      <c r="AI3091" s="1"/>
      <c r="AJ3091" s="1"/>
      <c r="AK3091" s="1"/>
      <c r="AL3091" s="1"/>
      <c r="AM3091" s="1"/>
      <c r="AN3091" s="1"/>
      <c r="AO3091" s="1"/>
      <c r="AP3091" s="1"/>
      <c r="AQ3091" s="1"/>
      <c r="AR3091" s="1"/>
      <c r="AS3091" s="14"/>
      <c r="AT3091" s="1"/>
      <c r="AU3091" s="1"/>
    </row>
    <row r="3092" spans="32:47" x14ac:dyDescent="0.3">
      <c r="AF3092" s="1"/>
      <c r="AG3092" s="1"/>
      <c r="AH3092" s="1"/>
      <c r="AI3092" s="1"/>
      <c r="AJ3092" s="1"/>
      <c r="AK3092" s="1"/>
      <c r="AL3092" s="1"/>
      <c r="AM3092" s="1"/>
      <c r="AN3092" s="1"/>
      <c r="AO3092" s="1"/>
      <c r="AP3092" s="1"/>
      <c r="AQ3092" s="1"/>
      <c r="AR3092" s="1"/>
      <c r="AS3092" s="14"/>
      <c r="AT3092" s="1"/>
      <c r="AU3092" s="1"/>
    </row>
    <row r="3093" spans="32:47" x14ac:dyDescent="0.3">
      <c r="AF3093" s="1"/>
      <c r="AG3093" s="1"/>
      <c r="AH3093" s="1"/>
      <c r="AI3093" s="1"/>
      <c r="AJ3093" s="1"/>
      <c r="AK3093" s="1"/>
      <c r="AL3093" s="1"/>
      <c r="AM3093" s="1"/>
      <c r="AN3093" s="1"/>
      <c r="AO3093" s="1"/>
      <c r="AP3093" s="1"/>
      <c r="AQ3093" s="1"/>
      <c r="AR3093" s="1"/>
      <c r="AS3093" s="14"/>
      <c r="AT3093" s="1"/>
      <c r="AU3093" s="1"/>
    </row>
    <row r="3094" spans="32:47" x14ac:dyDescent="0.3">
      <c r="AF3094" s="1"/>
      <c r="AG3094" s="1"/>
      <c r="AH3094" s="1"/>
      <c r="AI3094" s="1"/>
      <c r="AJ3094" s="1"/>
      <c r="AK3094" s="1"/>
      <c r="AL3094" s="1"/>
      <c r="AM3094" s="1"/>
      <c r="AN3094" s="1"/>
      <c r="AO3094" s="1"/>
      <c r="AP3094" s="1"/>
      <c r="AQ3094" s="1"/>
      <c r="AR3094" s="1"/>
      <c r="AS3094" s="14"/>
      <c r="AT3094" s="1"/>
      <c r="AU3094" s="1"/>
    </row>
    <row r="3095" spans="32:47" x14ac:dyDescent="0.3">
      <c r="AF3095" s="1"/>
      <c r="AG3095" s="1"/>
      <c r="AH3095" s="1"/>
      <c r="AI3095" s="1"/>
      <c r="AJ3095" s="1"/>
      <c r="AK3095" s="1"/>
      <c r="AL3095" s="1"/>
      <c r="AM3095" s="1"/>
      <c r="AN3095" s="1"/>
      <c r="AO3095" s="1"/>
      <c r="AP3095" s="1"/>
      <c r="AQ3095" s="1"/>
      <c r="AR3095" s="1"/>
      <c r="AS3095" s="14"/>
      <c r="AT3095" s="1"/>
      <c r="AU3095" s="1"/>
    </row>
    <row r="3096" spans="32:47" x14ac:dyDescent="0.3">
      <c r="AF3096" s="1"/>
      <c r="AG3096" s="1"/>
      <c r="AH3096" s="1"/>
      <c r="AI3096" s="1"/>
      <c r="AJ3096" s="1"/>
      <c r="AK3096" s="1"/>
      <c r="AL3096" s="1"/>
      <c r="AM3096" s="1"/>
      <c r="AN3096" s="1"/>
      <c r="AO3096" s="1"/>
      <c r="AP3096" s="1"/>
      <c r="AQ3096" s="1"/>
      <c r="AR3096" s="1"/>
      <c r="AS3096" s="14"/>
      <c r="AT3096" s="1"/>
      <c r="AU3096" s="1"/>
    </row>
    <row r="3097" spans="32:47" x14ac:dyDescent="0.3">
      <c r="AF3097" s="1"/>
      <c r="AG3097" s="1"/>
      <c r="AH3097" s="1"/>
      <c r="AI3097" s="1"/>
      <c r="AJ3097" s="1"/>
      <c r="AK3097" s="1"/>
      <c r="AL3097" s="1"/>
      <c r="AM3097" s="1"/>
      <c r="AN3097" s="1"/>
      <c r="AO3097" s="1"/>
      <c r="AP3097" s="1"/>
      <c r="AQ3097" s="1"/>
      <c r="AR3097" s="1"/>
      <c r="AS3097" s="14"/>
      <c r="AT3097" s="1"/>
      <c r="AU3097" s="1"/>
    </row>
    <row r="3098" spans="32:47" x14ac:dyDescent="0.3">
      <c r="AF3098" s="1"/>
      <c r="AG3098" s="1"/>
      <c r="AH3098" s="1"/>
      <c r="AI3098" s="1"/>
      <c r="AJ3098" s="1"/>
      <c r="AK3098" s="1"/>
      <c r="AL3098" s="1"/>
      <c r="AM3098" s="1"/>
      <c r="AN3098" s="1"/>
      <c r="AO3098" s="1"/>
      <c r="AP3098" s="1"/>
      <c r="AQ3098" s="1"/>
      <c r="AR3098" s="1"/>
      <c r="AS3098" s="14"/>
      <c r="AT3098" s="1"/>
      <c r="AU3098" s="1"/>
    </row>
    <row r="3099" spans="32:47" x14ac:dyDescent="0.3">
      <c r="AF3099" s="1"/>
      <c r="AG3099" s="1"/>
      <c r="AH3099" s="1"/>
      <c r="AI3099" s="1"/>
      <c r="AJ3099" s="1"/>
      <c r="AK3099" s="1"/>
      <c r="AL3099" s="1"/>
      <c r="AM3099" s="1"/>
      <c r="AN3099" s="1"/>
      <c r="AO3099" s="1"/>
      <c r="AP3099" s="1"/>
      <c r="AQ3099" s="1"/>
      <c r="AR3099" s="1"/>
      <c r="AS3099" s="14"/>
      <c r="AT3099" s="1"/>
      <c r="AU3099" s="1"/>
    </row>
    <row r="3100" spans="32:47" x14ac:dyDescent="0.3">
      <c r="AF3100" s="1"/>
      <c r="AG3100" s="1"/>
      <c r="AH3100" s="1"/>
      <c r="AI3100" s="1"/>
      <c r="AJ3100" s="1"/>
      <c r="AK3100" s="1"/>
      <c r="AL3100" s="1"/>
      <c r="AM3100" s="1"/>
      <c r="AN3100" s="1"/>
      <c r="AO3100" s="1"/>
      <c r="AP3100" s="1"/>
      <c r="AQ3100" s="1"/>
      <c r="AR3100" s="1"/>
      <c r="AS3100" s="14"/>
      <c r="AT3100" s="1"/>
      <c r="AU3100" s="1"/>
    </row>
    <row r="3101" spans="32:47" x14ac:dyDescent="0.3">
      <c r="AF3101" s="1"/>
      <c r="AG3101" s="1"/>
      <c r="AH3101" s="1"/>
      <c r="AI3101" s="1"/>
      <c r="AJ3101" s="1"/>
      <c r="AK3101" s="1"/>
      <c r="AL3101" s="1"/>
      <c r="AM3101" s="1"/>
      <c r="AN3101" s="1"/>
      <c r="AO3101" s="1"/>
      <c r="AP3101" s="1"/>
      <c r="AQ3101" s="1"/>
      <c r="AR3101" s="1"/>
      <c r="AS3101" s="14"/>
      <c r="AT3101" s="1"/>
      <c r="AU3101" s="1"/>
    </row>
    <row r="3102" spans="32:47" x14ac:dyDescent="0.3">
      <c r="AF3102" s="1"/>
      <c r="AG3102" s="1"/>
      <c r="AH3102" s="1"/>
      <c r="AI3102" s="1"/>
      <c r="AJ3102" s="1"/>
      <c r="AK3102" s="1"/>
      <c r="AL3102" s="1"/>
      <c r="AM3102" s="1"/>
      <c r="AN3102" s="1"/>
      <c r="AO3102" s="1"/>
      <c r="AP3102" s="1"/>
      <c r="AQ3102" s="1"/>
      <c r="AR3102" s="1"/>
      <c r="AS3102" s="14"/>
      <c r="AT3102" s="1"/>
      <c r="AU3102" s="1"/>
    </row>
    <row r="3103" spans="32:47" x14ac:dyDescent="0.3">
      <c r="AF3103" s="1"/>
      <c r="AG3103" s="1"/>
      <c r="AH3103" s="1"/>
      <c r="AI3103" s="1"/>
      <c r="AJ3103" s="1"/>
      <c r="AK3103" s="1"/>
      <c r="AL3103" s="1"/>
      <c r="AM3103" s="1"/>
      <c r="AN3103" s="1"/>
      <c r="AO3103" s="1"/>
      <c r="AP3103" s="1"/>
      <c r="AQ3103" s="1"/>
      <c r="AR3103" s="1"/>
      <c r="AS3103" s="14"/>
      <c r="AT3103" s="1"/>
      <c r="AU3103" s="1"/>
    </row>
    <row r="3104" spans="32:47" x14ac:dyDescent="0.3">
      <c r="AF3104" s="1"/>
      <c r="AG3104" s="1"/>
      <c r="AH3104" s="1"/>
      <c r="AI3104" s="1"/>
      <c r="AJ3104" s="1"/>
      <c r="AK3104" s="1"/>
      <c r="AL3104" s="1"/>
      <c r="AM3104" s="1"/>
      <c r="AN3104" s="1"/>
      <c r="AO3104" s="1"/>
      <c r="AP3104" s="1"/>
      <c r="AQ3104" s="1"/>
      <c r="AR3104" s="1"/>
      <c r="AS3104" s="14"/>
      <c r="AT3104" s="1"/>
      <c r="AU3104" s="1"/>
    </row>
    <row r="3105" spans="32:47" x14ac:dyDescent="0.3">
      <c r="AF3105" s="1"/>
      <c r="AG3105" s="1"/>
      <c r="AH3105" s="1"/>
      <c r="AI3105" s="1"/>
      <c r="AJ3105" s="1"/>
      <c r="AK3105" s="1"/>
      <c r="AL3105" s="1"/>
      <c r="AM3105" s="1"/>
      <c r="AN3105" s="1"/>
      <c r="AO3105" s="1"/>
      <c r="AP3105" s="1"/>
      <c r="AQ3105" s="1"/>
      <c r="AR3105" s="1"/>
      <c r="AS3105" s="14"/>
      <c r="AT3105" s="1"/>
      <c r="AU3105" s="1"/>
    </row>
    <row r="3106" spans="32:47" x14ac:dyDescent="0.3">
      <c r="AF3106" s="1"/>
      <c r="AG3106" s="1"/>
      <c r="AH3106" s="1"/>
      <c r="AI3106" s="1"/>
      <c r="AJ3106" s="1"/>
      <c r="AK3106" s="1"/>
      <c r="AL3106" s="1"/>
      <c r="AM3106" s="1"/>
      <c r="AN3106" s="1"/>
      <c r="AO3106" s="1"/>
      <c r="AP3106" s="1"/>
      <c r="AQ3106" s="1"/>
      <c r="AR3106" s="1"/>
      <c r="AS3106" s="14"/>
      <c r="AT3106" s="1"/>
      <c r="AU3106" s="1"/>
    </row>
    <row r="3107" spans="32:47" x14ac:dyDescent="0.3">
      <c r="AF3107" s="1"/>
      <c r="AG3107" s="1"/>
      <c r="AH3107" s="1"/>
      <c r="AI3107" s="1"/>
      <c r="AJ3107" s="1"/>
      <c r="AK3107" s="1"/>
      <c r="AL3107" s="1"/>
      <c r="AM3107" s="1"/>
      <c r="AN3107" s="1"/>
      <c r="AO3107" s="1"/>
      <c r="AP3107" s="1"/>
      <c r="AQ3107" s="1"/>
      <c r="AR3107" s="1"/>
      <c r="AS3107" s="14"/>
      <c r="AT3107" s="1"/>
      <c r="AU3107" s="1"/>
    </row>
    <row r="3108" spans="32:47" x14ac:dyDescent="0.3">
      <c r="AF3108" s="1"/>
      <c r="AG3108" s="1"/>
      <c r="AH3108" s="1"/>
      <c r="AI3108" s="1"/>
      <c r="AJ3108" s="1"/>
      <c r="AK3108" s="1"/>
      <c r="AL3108" s="1"/>
      <c r="AM3108" s="1"/>
      <c r="AN3108" s="1"/>
      <c r="AO3108" s="1"/>
      <c r="AP3108" s="1"/>
      <c r="AQ3108" s="1"/>
      <c r="AR3108" s="1"/>
      <c r="AS3108" s="14"/>
      <c r="AT3108" s="1"/>
      <c r="AU3108" s="1"/>
    </row>
    <row r="3109" spans="32:47" x14ac:dyDescent="0.3">
      <c r="AF3109" s="1"/>
      <c r="AG3109" s="1"/>
      <c r="AH3109" s="1"/>
      <c r="AI3109" s="1"/>
      <c r="AJ3109" s="1"/>
      <c r="AK3109" s="1"/>
      <c r="AL3109" s="1"/>
      <c r="AM3109" s="1"/>
      <c r="AN3109" s="1"/>
      <c r="AO3109" s="1"/>
      <c r="AP3109" s="1"/>
      <c r="AQ3109" s="1"/>
      <c r="AR3109" s="1"/>
      <c r="AS3109" s="14"/>
      <c r="AT3109" s="1"/>
      <c r="AU3109" s="1"/>
    </row>
    <row r="3110" spans="32:47" x14ac:dyDescent="0.3">
      <c r="AF3110" s="1"/>
      <c r="AG3110" s="1"/>
      <c r="AH3110" s="1"/>
      <c r="AI3110" s="1"/>
      <c r="AJ3110" s="1"/>
      <c r="AK3110" s="1"/>
      <c r="AL3110" s="1"/>
      <c r="AM3110" s="1"/>
      <c r="AN3110" s="1"/>
      <c r="AO3110" s="1"/>
      <c r="AP3110" s="1"/>
      <c r="AQ3110" s="1"/>
      <c r="AR3110" s="1"/>
      <c r="AS3110" s="14"/>
      <c r="AT3110" s="1"/>
      <c r="AU3110" s="1"/>
    </row>
    <row r="3111" spans="32:47" x14ac:dyDescent="0.3">
      <c r="AF3111" s="1"/>
      <c r="AG3111" s="1"/>
      <c r="AH3111" s="1"/>
      <c r="AI3111" s="1"/>
      <c r="AJ3111" s="1"/>
      <c r="AK3111" s="1"/>
      <c r="AL3111" s="1"/>
      <c r="AM3111" s="1"/>
      <c r="AN3111" s="1"/>
      <c r="AO3111" s="1"/>
      <c r="AP3111" s="1"/>
      <c r="AQ3111" s="1"/>
      <c r="AR3111" s="1"/>
      <c r="AS3111" s="14"/>
      <c r="AT3111" s="1"/>
      <c r="AU3111" s="1"/>
    </row>
    <row r="3112" spans="32:47" x14ac:dyDescent="0.3">
      <c r="AF3112" s="1"/>
      <c r="AG3112" s="1"/>
      <c r="AH3112" s="1"/>
      <c r="AI3112" s="1"/>
      <c r="AJ3112" s="1"/>
      <c r="AK3112" s="1"/>
      <c r="AL3112" s="1"/>
      <c r="AM3112" s="1"/>
      <c r="AN3112" s="1"/>
      <c r="AO3112" s="1"/>
      <c r="AP3112" s="1"/>
      <c r="AQ3112" s="1"/>
      <c r="AR3112" s="1"/>
      <c r="AS3112" s="14"/>
      <c r="AT3112" s="1"/>
      <c r="AU3112" s="1"/>
    </row>
    <row r="3113" spans="32:47" x14ac:dyDescent="0.3">
      <c r="AF3113" s="1"/>
      <c r="AG3113" s="1"/>
      <c r="AH3113" s="1"/>
      <c r="AI3113" s="1"/>
      <c r="AJ3113" s="1"/>
      <c r="AK3113" s="1"/>
      <c r="AL3113" s="1"/>
      <c r="AM3113" s="1"/>
      <c r="AN3113" s="1"/>
      <c r="AO3113" s="1"/>
      <c r="AP3113" s="1"/>
      <c r="AQ3113" s="1"/>
      <c r="AR3113" s="1"/>
      <c r="AS3113" s="14"/>
      <c r="AT3113" s="1"/>
      <c r="AU3113" s="1"/>
    </row>
    <row r="3114" spans="32:47" x14ac:dyDescent="0.3">
      <c r="AF3114" s="1"/>
      <c r="AG3114" s="1"/>
      <c r="AH3114" s="1"/>
      <c r="AI3114" s="1"/>
      <c r="AJ3114" s="1"/>
      <c r="AK3114" s="1"/>
      <c r="AL3114" s="1"/>
      <c r="AM3114" s="1"/>
      <c r="AN3114" s="1"/>
      <c r="AO3114" s="1"/>
      <c r="AP3114" s="1"/>
      <c r="AQ3114" s="1"/>
      <c r="AR3114" s="1"/>
      <c r="AS3114" s="14"/>
      <c r="AT3114" s="1"/>
      <c r="AU3114" s="1"/>
    </row>
    <row r="3115" spans="32:47" x14ac:dyDescent="0.3">
      <c r="AF3115" s="1"/>
      <c r="AG3115" s="1"/>
      <c r="AH3115" s="1"/>
      <c r="AI3115" s="1"/>
      <c r="AJ3115" s="1"/>
      <c r="AK3115" s="1"/>
      <c r="AL3115" s="1"/>
      <c r="AM3115" s="1"/>
      <c r="AN3115" s="1"/>
      <c r="AO3115" s="1"/>
      <c r="AP3115" s="1"/>
      <c r="AQ3115" s="1"/>
      <c r="AR3115" s="1"/>
      <c r="AS3115" s="14"/>
      <c r="AT3115" s="1"/>
      <c r="AU3115" s="1"/>
    </row>
    <row r="3116" spans="32:47" x14ac:dyDescent="0.3">
      <c r="AF3116" s="1"/>
      <c r="AG3116" s="1"/>
      <c r="AH3116" s="1"/>
      <c r="AI3116" s="1"/>
      <c r="AJ3116" s="1"/>
      <c r="AK3116" s="1"/>
      <c r="AL3116" s="1"/>
      <c r="AM3116" s="1"/>
      <c r="AN3116" s="1"/>
      <c r="AO3116" s="1"/>
      <c r="AP3116" s="1"/>
      <c r="AQ3116" s="1"/>
      <c r="AR3116" s="1"/>
      <c r="AS3116" s="14"/>
      <c r="AT3116" s="1"/>
      <c r="AU3116" s="1"/>
    </row>
    <row r="3117" spans="32:47" x14ac:dyDescent="0.3">
      <c r="AF3117" s="1"/>
      <c r="AG3117" s="1"/>
      <c r="AH3117" s="1"/>
      <c r="AI3117" s="1"/>
      <c r="AJ3117" s="1"/>
      <c r="AK3117" s="1"/>
      <c r="AL3117" s="1"/>
      <c r="AM3117" s="1"/>
      <c r="AN3117" s="1"/>
      <c r="AO3117" s="1"/>
      <c r="AP3117" s="1"/>
      <c r="AQ3117" s="1"/>
      <c r="AR3117" s="1"/>
      <c r="AS3117" s="14"/>
      <c r="AT3117" s="1"/>
      <c r="AU3117" s="1"/>
    </row>
    <row r="3118" spans="32:47" x14ac:dyDescent="0.3">
      <c r="AF3118" s="1"/>
      <c r="AG3118" s="1"/>
      <c r="AH3118" s="1"/>
      <c r="AI3118" s="1"/>
      <c r="AJ3118" s="1"/>
      <c r="AK3118" s="1"/>
      <c r="AL3118" s="1"/>
      <c r="AM3118" s="1"/>
      <c r="AN3118" s="1"/>
      <c r="AO3118" s="1"/>
      <c r="AP3118" s="1"/>
      <c r="AQ3118" s="1"/>
      <c r="AR3118" s="1"/>
      <c r="AS3118" s="14"/>
      <c r="AT3118" s="1"/>
      <c r="AU3118" s="1"/>
    </row>
    <row r="3119" spans="32:47" x14ac:dyDescent="0.3">
      <c r="AF3119" s="1"/>
      <c r="AG3119" s="1"/>
      <c r="AH3119" s="1"/>
      <c r="AI3119" s="1"/>
      <c r="AJ3119" s="1"/>
      <c r="AK3119" s="1"/>
      <c r="AL3119" s="1"/>
      <c r="AM3119" s="1"/>
      <c r="AN3119" s="1"/>
      <c r="AO3119" s="1"/>
      <c r="AP3119" s="1"/>
      <c r="AQ3119" s="1"/>
      <c r="AR3119" s="1"/>
      <c r="AS3119" s="14"/>
      <c r="AT3119" s="1"/>
      <c r="AU3119" s="1"/>
    </row>
    <row r="3120" spans="32:47" x14ac:dyDescent="0.3">
      <c r="AF3120" s="1"/>
      <c r="AG3120" s="1"/>
      <c r="AH3120" s="1"/>
      <c r="AI3120" s="1"/>
      <c r="AJ3120" s="1"/>
      <c r="AK3120" s="1"/>
      <c r="AL3120" s="1"/>
      <c r="AM3120" s="1"/>
      <c r="AN3120" s="1"/>
      <c r="AO3120" s="1"/>
      <c r="AP3120" s="1"/>
      <c r="AQ3120" s="1"/>
      <c r="AR3120" s="1"/>
      <c r="AS3120" s="14"/>
      <c r="AT3120" s="1"/>
      <c r="AU3120" s="1"/>
    </row>
    <row r="3121" spans="32:47" x14ac:dyDescent="0.3">
      <c r="AF3121" s="1"/>
      <c r="AG3121" s="1"/>
      <c r="AH3121" s="1"/>
      <c r="AI3121" s="1"/>
      <c r="AJ3121" s="1"/>
      <c r="AK3121" s="1"/>
      <c r="AL3121" s="1"/>
      <c r="AM3121" s="1"/>
      <c r="AN3121" s="1"/>
      <c r="AO3121" s="1"/>
      <c r="AP3121" s="1"/>
      <c r="AQ3121" s="1"/>
      <c r="AR3121" s="1"/>
      <c r="AS3121" s="14"/>
      <c r="AT3121" s="1"/>
      <c r="AU3121" s="1"/>
    </row>
    <row r="3122" spans="32:47" x14ac:dyDescent="0.3">
      <c r="AF3122" s="1"/>
      <c r="AG3122" s="1"/>
      <c r="AH3122" s="1"/>
      <c r="AI3122" s="1"/>
      <c r="AJ3122" s="1"/>
      <c r="AK3122" s="1"/>
      <c r="AL3122" s="1"/>
      <c r="AM3122" s="1"/>
      <c r="AN3122" s="1"/>
      <c r="AO3122" s="1"/>
      <c r="AP3122" s="1"/>
      <c r="AQ3122" s="1"/>
      <c r="AR3122" s="1"/>
      <c r="AS3122" s="14"/>
      <c r="AT3122" s="1"/>
      <c r="AU3122" s="1"/>
    </row>
    <row r="3123" spans="32:47" x14ac:dyDescent="0.3">
      <c r="AF3123" s="1"/>
      <c r="AG3123" s="1"/>
      <c r="AH3123" s="1"/>
      <c r="AI3123" s="1"/>
      <c r="AJ3123" s="1"/>
      <c r="AK3123" s="1"/>
      <c r="AL3123" s="1"/>
      <c r="AM3123" s="1"/>
      <c r="AN3123" s="1"/>
      <c r="AO3123" s="1"/>
      <c r="AP3123" s="1"/>
      <c r="AQ3123" s="1"/>
      <c r="AR3123" s="1"/>
      <c r="AS3123" s="14"/>
      <c r="AT3123" s="1"/>
      <c r="AU3123" s="1"/>
    </row>
    <row r="3124" spans="32:47" x14ac:dyDescent="0.3">
      <c r="AF3124" s="1"/>
      <c r="AG3124" s="1"/>
      <c r="AH3124" s="1"/>
      <c r="AI3124" s="1"/>
      <c r="AJ3124" s="1"/>
      <c r="AK3124" s="1"/>
      <c r="AL3124" s="1"/>
      <c r="AM3124" s="1"/>
      <c r="AN3124" s="1"/>
      <c r="AO3124" s="1"/>
      <c r="AP3124" s="1"/>
      <c r="AQ3124" s="1"/>
      <c r="AR3124" s="1"/>
      <c r="AS3124" s="14"/>
      <c r="AT3124" s="1"/>
      <c r="AU3124" s="1"/>
    </row>
    <row r="3125" spans="32:47" x14ac:dyDescent="0.3">
      <c r="AF3125" s="1"/>
      <c r="AG3125" s="1"/>
      <c r="AH3125" s="1"/>
      <c r="AI3125" s="1"/>
      <c r="AJ3125" s="1"/>
      <c r="AK3125" s="1"/>
      <c r="AL3125" s="1"/>
      <c r="AM3125" s="1"/>
      <c r="AN3125" s="1"/>
      <c r="AO3125" s="1"/>
      <c r="AP3125" s="1"/>
      <c r="AQ3125" s="1"/>
      <c r="AR3125" s="1"/>
      <c r="AS3125" s="14"/>
      <c r="AT3125" s="1"/>
      <c r="AU3125" s="1"/>
    </row>
    <row r="3126" spans="32:47" x14ac:dyDescent="0.3">
      <c r="AF3126" s="1"/>
      <c r="AG3126" s="1"/>
      <c r="AH3126" s="1"/>
      <c r="AI3126" s="1"/>
      <c r="AJ3126" s="1"/>
      <c r="AK3126" s="1"/>
      <c r="AL3126" s="1"/>
      <c r="AM3126" s="1"/>
      <c r="AN3126" s="1"/>
      <c r="AO3126" s="1"/>
      <c r="AP3126" s="1"/>
      <c r="AQ3126" s="1"/>
      <c r="AR3126" s="1"/>
      <c r="AS3126" s="14"/>
      <c r="AT3126" s="1"/>
      <c r="AU3126" s="1"/>
    </row>
    <row r="3127" spans="32:47" x14ac:dyDescent="0.3">
      <c r="AF3127" s="1"/>
      <c r="AG3127" s="1"/>
      <c r="AH3127" s="1"/>
      <c r="AI3127" s="1"/>
      <c r="AJ3127" s="1"/>
      <c r="AK3127" s="1"/>
      <c r="AL3127" s="1"/>
      <c r="AM3127" s="1"/>
      <c r="AN3127" s="1"/>
      <c r="AO3127" s="1"/>
      <c r="AP3127" s="1"/>
      <c r="AQ3127" s="1"/>
      <c r="AR3127" s="1"/>
      <c r="AS3127" s="14"/>
      <c r="AT3127" s="1"/>
      <c r="AU3127" s="1"/>
    </row>
    <row r="3128" spans="32:47" x14ac:dyDescent="0.3">
      <c r="AF3128" s="1"/>
      <c r="AG3128" s="1"/>
      <c r="AH3128" s="1"/>
      <c r="AI3128" s="1"/>
      <c r="AJ3128" s="1"/>
      <c r="AK3128" s="1"/>
      <c r="AL3128" s="1"/>
      <c r="AM3128" s="1"/>
      <c r="AN3128" s="1"/>
      <c r="AO3128" s="1"/>
      <c r="AP3128" s="1"/>
      <c r="AQ3128" s="1"/>
      <c r="AR3128" s="1"/>
      <c r="AS3128" s="14"/>
      <c r="AT3128" s="1"/>
      <c r="AU3128" s="1"/>
    </row>
    <row r="3129" spans="32:47" x14ac:dyDescent="0.3">
      <c r="AF3129" s="1"/>
      <c r="AG3129" s="1"/>
      <c r="AH3129" s="1"/>
      <c r="AI3129" s="1"/>
      <c r="AJ3129" s="1"/>
      <c r="AK3129" s="1"/>
      <c r="AL3129" s="1"/>
      <c r="AM3129" s="1"/>
      <c r="AN3129" s="1"/>
      <c r="AO3129" s="1"/>
      <c r="AP3129" s="1"/>
      <c r="AQ3129" s="1"/>
      <c r="AR3129" s="1"/>
      <c r="AS3129" s="14"/>
      <c r="AT3129" s="1"/>
      <c r="AU3129" s="1"/>
    </row>
    <row r="3130" spans="32:47" x14ac:dyDescent="0.3">
      <c r="AF3130" s="1"/>
      <c r="AG3130" s="1"/>
      <c r="AH3130" s="1"/>
      <c r="AI3130" s="1"/>
      <c r="AJ3130" s="1"/>
      <c r="AK3130" s="1"/>
      <c r="AL3130" s="1"/>
      <c r="AM3130" s="1"/>
      <c r="AN3130" s="1"/>
      <c r="AO3130" s="1"/>
      <c r="AP3130" s="1"/>
      <c r="AQ3130" s="1"/>
      <c r="AR3130" s="1"/>
      <c r="AS3130" s="14"/>
      <c r="AT3130" s="1"/>
      <c r="AU3130" s="1"/>
    </row>
    <row r="3131" spans="32:47" x14ac:dyDescent="0.3">
      <c r="AF3131" s="1"/>
      <c r="AG3131" s="1"/>
      <c r="AH3131" s="1"/>
      <c r="AI3131" s="1"/>
      <c r="AJ3131" s="1"/>
      <c r="AK3131" s="1"/>
      <c r="AL3131" s="1"/>
      <c r="AM3131" s="1"/>
      <c r="AN3131" s="1"/>
      <c r="AO3131" s="1"/>
      <c r="AP3131" s="1"/>
      <c r="AQ3131" s="1"/>
      <c r="AR3131" s="1"/>
      <c r="AS3131" s="14"/>
      <c r="AT3131" s="1"/>
      <c r="AU3131" s="1"/>
    </row>
    <row r="3132" spans="32:47" x14ac:dyDescent="0.3">
      <c r="AF3132" s="1"/>
      <c r="AG3132" s="1"/>
      <c r="AH3132" s="1"/>
      <c r="AI3132" s="1"/>
      <c r="AJ3132" s="1"/>
      <c r="AK3132" s="1"/>
      <c r="AL3132" s="1"/>
      <c r="AM3132" s="1"/>
      <c r="AN3132" s="1"/>
      <c r="AO3132" s="1"/>
      <c r="AP3132" s="1"/>
      <c r="AQ3132" s="1"/>
      <c r="AR3132" s="1"/>
      <c r="AS3132" s="14"/>
      <c r="AT3132" s="1"/>
      <c r="AU3132" s="1"/>
    </row>
    <row r="3133" spans="32:47" x14ac:dyDescent="0.3">
      <c r="AF3133" s="1"/>
      <c r="AG3133" s="1"/>
      <c r="AH3133" s="1"/>
      <c r="AI3133" s="1"/>
      <c r="AJ3133" s="1"/>
      <c r="AK3133" s="1"/>
      <c r="AL3133" s="1"/>
      <c r="AM3133" s="1"/>
      <c r="AN3133" s="1"/>
      <c r="AO3133" s="1"/>
      <c r="AP3133" s="1"/>
      <c r="AQ3133" s="1"/>
      <c r="AR3133" s="1"/>
      <c r="AS3133" s="14"/>
      <c r="AT3133" s="1"/>
      <c r="AU3133" s="1"/>
    </row>
    <row r="3134" spans="32:47" x14ac:dyDescent="0.3">
      <c r="AF3134" s="1"/>
      <c r="AG3134" s="1"/>
      <c r="AH3134" s="1"/>
      <c r="AI3134" s="1"/>
      <c r="AJ3134" s="1"/>
      <c r="AK3134" s="1"/>
      <c r="AL3134" s="1"/>
      <c r="AM3134" s="1"/>
      <c r="AN3134" s="1"/>
      <c r="AO3134" s="1"/>
      <c r="AP3134" s="1"/>
      <c r="AQ3134" s="1"/>
      <c r="AR3134" s="1"/>
      <c r="AS3134" s="14"/>
      <c r="AT3134" s="1"/>
      <c r="AU3134" s="1"/>
    </row>
    <row r="3135" spans="32:47" x14ac:dyDescent="0.3">
      <c r="AF3135" s="1"/>
      <c r="AG3135" s="1"/>
      <c r="AH3135" s="1"/>
      <c r="AI3135" s="1"/>
      <c r="AJ3135" s="1"/>
      <c r="AK3135" s="1"/>
      <c r="AL3135" s="1"/>
      <c r="AM3135" s="1"/>
      <c r="AN3135" s="1"/>
      <c r="AO3135" s="1"/>
      <c r="AP3135" s="1"/>
      <c r="AQ3135" s="1"/>
      <c r="AR3135" s="1"/>
      <c r="AS3135" s="14"/>
      <c r="AT3135" s="1"/>
      <c r="AU3135" s="1"/>
    </row>
    <row r="3136" spans="32:47" x14ac:dyDescent="0.3">
      <c r="AF3136" s="1"/>
      <c r="AG3136" s="1"/>
      <c r="AH3136" s="1"/>
      <c r="AI3136" s="1"/>
      <c r="AJ3136" s="1"/>
      <c r="AK3136" s="1"/>
      <c r="AL3136" s="1"/>
      <c r="AM3136" s="1"/>
      <c r="AN3136" s="1"/>
      <c r="AO3136" s="1"/>
      <c r="AP3136" s="1"/>
      <c r="AQ3136" s="1"/>
      <c r="AR3136" s="1"/>
      <c r="AS3136" s="14"/>
      <c r="AT3136" s="1"/>
      <c r="AU3136" s="1"/>
    </row>
    <row r="3137" spans="32:47" x14ac:dyDescent="0.3">
      <c r="AF3137" s="1"/>
      <c r="AG3137" s="1"/>
      <c r="AH3137" s="1"/>
      <c r="AI3137" s="1"/>
      <c r="AJ3137" s="1"/>
      <c r="AK3137" s="1"/>
      <c r="AL3137" s="1"/>
      <c r="AM3137" s="1"/>
      <c r="AN3137" s="1"/>
      <c r="AO3137" s="1"/>
      <c r="AP3137" s="1"/>
      <c r="AQ3137" s="1"/>
      <c r="AR3137" s="1"/>
      <c r="AS3137" s="14"/>
      <c r="AT3137" s="1"/>
      <c r="AU3137" s="1"/>
    </row>
    <row r="3138" spans="32:47" x14ac:dyDescent="0.3">
      <c r="AF3138" s="1"/>
      <c r="AG3138" s="1"/>
      <c r="AH3138" s="1"/>
      <c r="AI3138" s="1"/>
      <c r="AJ3138" s="1"/>
      <c r="AK3138" s="1"/>
      <c r="AL3138" s="1"/>
      <c r="AM3138" s="1"/>
      <c r="AN3138" s="1"/>
      <c r="AO3138" s="1"/>
      <c r="AP3138" s="1"/>
      <c r="AQ3138" s="1"/>
      <c r="AR3138" s="1"/>
      <c r="AS3138" s="14"/>
      <c r="AT3138" s="1"/>
      <c r="AU3138" s="1"/>
    </row>
    <row r="3139" spans="32:47" x14ac:dyDescent="0.3">
      <c r="AF3139" s="1"/>
      <c r="AG3139" s="1"/>
      <c r="AH3139" s="1"/>
      <c r="AI3139" s="1"/>
      <c r="AJ3139" s="1"/>
      <c r="AK3139" s="1"/>
      <c r="AL3139" s="1"/>
      <c r="AM3139" s="1"/>
      <c r="AN3139" s="1"/>
      <c r="AO3139" s="1"/>
      <c r="AP3139" s="1"/>
      <c r="AQ3139" s="1"/>
      <c r="AR3139" s="1"/>
      <c r="AS3139" s="14"/>
      <c r="AT3139" s="1"/>
      <c r="AU3139" s="1"/>
    </row>
    <row r="3140" spans="32:47" x14ac:dyDescent="0.3">
      <c r="AF3140" s="1"/>
      <c r="AG3140" s="1"/>
      <c r="AH3140" s="1"/>
      <c r="AI3140" s="1"/>
      <c r="AJ3140" s="1"/>
      <c r="AK3140" s="1"/>
      <c r="AL3140" s="1"/>
      <c r="AM3140" s="1"/>
      <c r="AN3140" s="1"/>
      <c r="AO3140" s="1"/>
      <c r="AP3140" s="1"/>
      <c r="AQ3140" s="1"/>
      <c r="AR3140" s="1"/>
      <c r="AS3140" s="14"/>
      <c r="AT3140" s="1"/>
      <c r="AU3140" s="1"/>
    </row>
    <row r="3141" spans="32:47" x14ac:dyDescent="0.3">
      <c r="AF3141" s="1"/>
      <c r="AG3141" s="1"/>
      <c r="AH3141" s="1"/>
      <c r="AI3141" s="1"/>
      <c r="AJ3141" s="1"/>
      <c r="AK3141" s="1"/>
      <c r="AL3141" s="1"/>
      <c r="AM3141" s="1"/>
      <c r="AN3141" s="1"/>
      <c r="AO3141" s="1"/>
      <c r="AP3141" s="1"/>
      <c r="AQ3141" s="1"/>
      <c r="AR3141" s="1"/>
      <c r="AS3141" s="14"/>
      <c r="AT3141" s="1"/>
      <c r="AU3141" s="1"/>
    </row>
    <row r="3142" spans="32:47" x14ac:dyDescent="0.3">
      <c r="AF3142" s="1"/>
      <c r="AG3142" s="1"/>
      <c r="AH3142" s="1"/>
      <c r="AI3142" s="1"/>
      <c r="AJ3142" s="1"/>
      <c r="AK3142" s="1"/>
      <c r="AL3142" s="1"/>
      <c r="AM3142" s="1"/>
      <c r="AN3142" s="1"/>
      <c r="AO3142" s="1"/>
      <c r="AP3142" s="1"/>
      <c r="AQ3142" s="1"/>
      <c r="AR3142" s="1"/>
      <c r="AS3142" s="14"/>
      <c r="AT3142" s="1"/>
      <c r="AU3142" s="1"/>
    </row>
    <row r="3143" spans="32:47" x14ac:dyDescent="0.3">
      <c r="AF3143" s="1"/>
      <c r="AG3143" s="1"/>
      <c r="AH3143" s="1"/>
      <c r="AI3143" s="1"/>
      <c r="AJ3143" s="1"/>
      <c r="AK3143" s="1"/>
      <c r="AL3143" s="1"/>
      <c r="AM3143" s="1"/>
      <c r="AN3143" s="1"/>
      <c r="AO3143" s="1"/>
      <c r="AP3143" s="1"/>
      <c r="AQ3143" s="1"/>
      <c r="AR3143" s="1"/>
      <c r="AS3143" s="14"/>
      <c r="AT3143" s="1"/>
      <c r="AU3143" s="1"/>
    </row>
    <row r="3144" spans="32:47" x14ac:dyDescent="0.3">
      <c r="AF3144" s="1"/>
      <c r="AG3144" s="1"/>
      <c r="AH3144" s="1"/>
      <c r="AI3144" s="1"/>
      <c r="AJ3144" s="1"/>
      <c r="AK3144" s="1"/>
      <c r="AL3144" s="1"/>
      <c r="AM3144" s="1"/>
      <c r="AN3144" s="1"/>
      <c r="AO3144" s="1"/>
      <c r="AP3144" s="1"/>
      <c r="AQ3144" s="1"/>
      <c r="AR3144" s="1"/>
      <c r="AS3144" s="14"/>
      <c r="AT3144" s="1"/>
      <c r="AU3144" s="1"/>
    </row>
    <row r="3145" spans="32:47" x14ac:dyDescent="0.3">
      <c r="AF3145" s="1"/>
      <c r="AG3145" s="1"/>
      <c r="AH3145" s="1"/>
      <c r="AI3145" s="1"/>
      <c r="AJ3145" s="1"/>
      <c r="AK3145" s="1"/>
      <c r="AL3145" s="1"/>
      <c r="AM3145" s="1"/>
      <c r="AN3145" s="1"/>
      <c r="AO3145" s="1"/>
      <c r="AP3145" s="1"/>
      <c r="AQ3145" s="1"/>
      <c r="AR3145" s="1"/>
      <c r="AS3145" s="14"/>
      <c r="AT3145" s="1"/>
      <c r="AU3145" s="1"/>
    </row>
    <row r="3146" spans="32:47" x14ac:dyDescent="0.3">
      <c r="AF3146" s="1"/>
      <c r="AG3146" s="1"/>
      <c r="AH3146" s="1"/>
      <c r="AI3146" s="1"/>
      <c r="AJ3146" s="1"/>
      <c r="AK3146" s="1"/>
      <c r="AL3146" s="1"/>
      <c r="AM3146" s="1"/>
      <c r="AN3146" s="1"/>
      <c r="AO3146" s="1"/>
      <c r="AP3146" s="1"/>
      <c r="AQ3146" s="1"/>
      <c r="AR3146" s="1"/>
      <c r="AS3146" s="14"/>
      <c r="AT3146" s="1"/>
      <c r="AU3146" s="1"/>
    </row>
    <row r="3147" spans="32:47" x14ac:dyDescent="0.3">
      <c r="AF3147" s="1"/>
      <c r="AG3147" s="1"/>
      <c r="AH3147" s="1"/>
      <c r="AI3147" s="1"/>
      <c r="AJ3147" s="1"/>
      <c r="AK3147" s="1"/>
      <c r="AL3147" s="1"/>
      <c r="AM3147" s="1"/>
      <c r="AN3147" s="1"/>
      <c r="AO3147" s="1"/>
      <c r="AP3147" s="1"/>
      <c r="AQ3147" s="1"/>
      <c r="AR3147" s="1"/>
      <c r="AS3147" s="14"/>
      <c r="AT3147" s="1"/>
      <c r="AU3147" s="1"/>
    </row>
    <row r="3148" spans="32:47" x14ac:dyDescent="0.3">
      <c r="AF3148" s="1"/>
      <c r="AG3148" s="1"/>
      <c r="AH3148" s="1"/>
      <c r="AI3148" s="1"/>
      <c r="AJ3148" s="1"/>
      <c r="AK3148" s="1"/>
      <c r="AL3148" s="1"/>
      <c r="AM3148" s="1"/>
      <c r="AN3148" s="1"/>
      <c r="AO3148" s="1"/>
      <c r="AP3148" s="1"/>
      <c r="AQ3148" s="1"/>
      <c r="AR3148" s="1"/>
      <c r="AS3148" s="14"/>
      <c r="AT3148" s="1"/>
      <c r="AU3148" s="1"/>
    </row>
    <row r="3149" spans="32:47" x14ac:dyDescent="0.3">
      <c r="AF3149" s="1"/>
      <c r="AG3149" s="1"/>
      <c r="AH3149" s="1"/>
      <c r="AI3149" s="1"/>
      <c r="AJ3149" s="1"/>
      <c r="AK3149" s="1"/>
      <c r="AL3149" s="1"/>
      <c r="AM3149" s="1"/>
      <c r="AN3149" s="1"/>
      <c r="AO3149" s="1"/>
      <c r="AP3149" s="1"/>
      <c r="AQ3149" s="1"/>
      <c r="AR3149" s="1"/>
      <c r="AS3149" s="14"/>
      <c r="AT3149" s="1"/>
      <c r="AU3149" s="1"/>
    </row>
    <row r="3150" spans="32:47" x14ac:dyDescent="0.3">
      <c r="AF3150" s="1"/>
      <c r="AG3150" s="1"/>
      <c r="AH3150" s="1"/>
      <c r="AI3150" s="1"/>
      <c r="AJ3150" s="1"/>
      <c r="AK3150" s="1"/>
      <c r="AL3150" s="1"/>
      <c r="AM3150" s="1"/>
      <c r="AN3150" s="1"/>
      <c r="AO3150" s="1"/>
      <c r="AP3150" s="1"/>
      <c r="AQ3150" s="1"/>
      <c r="AR3150" s="1"/>
      <c r="AS3150" s="14"/>
      <c r="AT3150" s="1"/>
      <c r="AU3150" s="1"/>
    </row>
    <row r="3151" spans="32:47" x14ac:dyDescent="0.3">
      <c r="AF3151" s="1"/>
      <c r="AG3151" s="1"/>
      <c r="AH3151" s="1"/>
      <c r="AI3151" s="1"/>
      <c r="AJ3151" s="1"/>
      <c r="AK3151" s="1"/>
      <c r="AL3151" s="1"/>
      <c r="AM3151" s="1"/>
      <c r="AN3151" s="1"/>
      <c r="AO3151" s="1"/>
      <c r="AP3151" s="1"/>
      <c r="AQ3151" s="1"/>
      <c r="AR3151" s="1"/>
      <c r="AS3151" s="14"/>
      <c r="AT3151" s="1"/>
      <c r="AU3151" s="1"/>
    </row>
    <row r="3152" spans="32:47" x14ac:dyDescent="0.3">
      <c r="AF3152" s="1"/>
      <c r="AG3152" s="1"/>
      <c r="AH3152" s="1"/>
      <c r="AI3152" s="1"/>
      <c r="AJ3152" s="1"/>
      <c r="AK3152" s="1"/>
      <c r="AL3152" s="1"/>
      <c r="AM3152" s="1"/>
      <c r="AN3152" s="1"/>
      <c r="AO3152" s="1"/>
      <c r="AP3152" s="1"/>
      <c r="AQ3152" s="1"/>
      <c r="AR3152" s="1"/>
      <c r="AS3152" s="14"/>
      <c r="AT3152" s="1"/>
      <c r="AU3152" s="1"/>
    </row>
    <row r="3153" spans="32:47" x14ac:dyDescent="0.3">
      <c r="AF3153" s="1"/>
      <c r="AG3153" s="1"/>
      <c r="AH3153" s="1"/>
      <c r="AI3153" s="1"/>
      <c r="AJ3153" s="1"/>
      <c r="AK3153" s="1"/>
      <c r="AL3153" s="1"/>
      <c r="AM3153" s="1"/>
      <c r="AN3153" s="1"/>
      <c r="AO3153" s="1"/>
      <c r="AP3153" s="1"/>
      <c r="AQ3153" s="1"/>
      <c r="AR3153" s="1"/>
      <c r="AS3153" s="14"/>
      <c r="AT3153" s="1"/>
      <c r="AU3153" s="1"/>
    </row>
    <row r="3154" spans="32:47" x14ac:dyDescent="0.3">
      <c r="AF3154" s="1"/>
      <c r="AG3154" s="1"/>
      <c r="AH3154" s="1"/>
      <c r="AI3154" s="1"/>
      <c r="AJ3154" s="1"/>
      <c r="AK3154" s="1"/>
      <c r="AL3154" s="1"/>
      <c r="AM3154" s="1"/>
      <c r="AN3154" s="1"/>
      <c r="AO3154" s="1"/>
      <c r="AP3154" s="1"/>
      <c r="AQ3154" s="1"/>
      <c r="AR3154" s="1"/>
      <c r="AS3154" s="14"/>
      <c r="AT3154" s="1"/>
      <c r="AU3154" s="1"/>
    </row>
    <row r="3155" spans="32:47" x14ac:dyDescent="0.3">
      <c r="AF3155" s="1"/>
      <c r="AG3155" s="1"/>
      <c r="AH3155" s="1"/>
      <c r="AI3155" s="1"/>
      <c r="AJ3155" s="1"/>
      <c r="AK3155" s="1"/>
      <c r="AL3155" s="1"/>
      <c r="AM3155" s="1"/>
      <c r="AN3155" s="1"/>
      <c r="AO3155" s="1"/>
      <c r="AP3155" s="1"/>
      <c r="AQ3155" s="1"/>
      <c r="AR3155" s="1"/>
      <c r="AS3155" s="14"/>
      <c r="AT3155" s="1"/>
      <c r="AU3155" s="1"/>
    </row>
    <row r="3156" spans="32:47" x14ac:dyDescent="0.3">
      <c r="AF3156" s="1"/>
      <c r="AG3156" s="1"/>
      <c r="AH3156" s="1"/>
      <c r="AI3156" s="1"/>
      <c r="AJ3156" s="1"/>
      <c r="AK3156" s="1"/>
      <c r="AL3156" s="1"/>
      <c r="AM3156" s="1"/>
      <c r="AN3156" s="1"/>
      <c r="AO3156" s="1"/>
      <c r="AP3156" s="1"/>
      <c r="AQ3156" s="1"/>
      <c r="AR3156" s="1"/>
      <c r="AS3156" s="14"/>
      <c r="AT3156" s="1"/>
      <c r="AU3156" s="1"/>
    </row>
    <row r="3157" spans="32:47" x14ac:dyDescent="0.3">
      <c r="AF3157" s="1"/>
      <c r="AG3157" s="1"/>
      <c r="AH3157" s="1"/>
      <c r="AI3157" s="1"/>
      <c r="AJ3157" s="1"/>
      <c r="AK3157" s="1"/>
      <c r="AL3157" s="1"/>
      <c r="AM3157" s="1"/>
      <c r="AN3157" s="1"/>
      <c r="AO3157" s="1"/>
      <c r="AP3157" s="1"/>
      <c r="AQ3157" s="1"/>
      <c r="AR3157" s="1"/>
      <c r="AS3157" s="14"/>
      <c r="AT3157" s="1"/>
      <c r="AU3157" s="1"/>
    </row>
    <row r="3158" spans="32:47" x14ac:dyDescent="0.3">
      <c r="AF3158" s="1"/>
      <c r="AG3158" s="1"/>
      <c r="AH3158" s="1"/>
      <c r="AI3158" s="1"/>
      <c r="AJ3158" s="1"/>
      <c r="AK3158" s="1"/>
      <c r="AL3158" s="1"/>
      <c r="AM3158" s="1"/>
      <c r="AN3158" s="1"/>
      <c r="AO3158" s="1"/>
      <c r="AP3158" s="1"/>
      <c r="AQ3158" s="1"/>
      <c r="AR3158" s="1"/>
      <c r="AS3158" s="14"/>
      <c r="AT3158" s="1"/>
      <c r="AU3158" s="1"/>
    </row>
    <row r="3159" spans="32:47" x14ac:dyDescent="0.3">
      <c r="AF3159" s="1"/>
      <c r="AG3159" s="1"/>
      <c r="AH3159" s="1"/>
      <c r="AI3159" s="1"/>
      <c r="AJ3159" s="1"/>
      <c r="AK3159" s="1"/>
      <c r="AL3159" s="1"/>
      <c r="AM3159" s="1"/>
      <c r="AN3159" s="1"/>
      <c r="AO3159" s="1"/>
      <c r="AP3159" s="1"/>
      <c r="AQ3159" s="1"/>
      <c r="AR3159" s="1"/>
      <c r="AS3159" s="14"/>
      <c r="AT3159" s="1"/>
      <c r="AU3159" s="1"/>
    </row>
    <row r="3160" spans="32:47" x14ac:dyDescent="0.3">
      <c r="AF3160" s="1"/>
      <c r="AG3160" s="1"/>
      <c r="AH3160" s="1"/>
      <c r="AI3160" s="1"/>
      <c r="AJ3160" s="1"/>
      <c r="AK3160" s="1"/>
      <c r="AL3160" s="1"/>
      <c r="AM3160" s="1"/>
      <c r="AN3160" s="1"/>
      <c r="AO3160" s="1"/>
      <c r="AP3160" s="1"/>
      <c r="AQ3160" s="1"/>
      <c r="AR3160" s="1"/>
      <c r="AS3160" s="14"/>
      <c r="AT3160" s="1"/>
      <c r="AU3160" s="1"/>
    </row>
    <row r="3161" spans="32:47" x14ac:dyDescent="0.3">
      <c r="AF3161" s="1"/>
      <c r="AG3161" s="1"/>
      <c r="AH3161" s="1"/>
      <c r="AI3161" s="1"/>
      <c r="AJ3161" s="1"/>
      <c r="AK3161" s="1"/>
      <c r="AL3161" s="1"/>
      <c r="AM3161" s="1"/>
      <c r="AN3161" s="1"/>
      <c r="AO3161" s="1"/>
      <c r="AP3161" s="1"/>
      <c r="AQ3161" s="1"/>
      <c r="AR3161" s="1"/>
      <c r="AS3161" s="14"/>
      <c r="AT3161" s="1"/>
      <c r="AU3161" s="1"/>
    </row>
    <row r="3162" spans="32:47" x14ac:dyDescent="0.3">
      <c r="AF3162" s="1"/>
      <c r="AG3162" s="1"/>
      <c r="AH3162" s="1"/>
      <c r="AI3162" s="1"/>
      <c r="AJ3162" s="1"/>
      <c r="AK3162" s="1"/>
      <c r="AL3162" s="1"/>
      <c r="AM3162" s="1"/>
      <c r="AN3162" s="1"/>
      <c r="AO3162" s="1"/>
      <c r="AP3162" s="1"/>
      <c r="AQ3162" s="1"/>
      <c r="AR3162" s="1"/>
      <c r="AS3162" s="14"/>
      <c r="AT3162" s="1"/>
      <c r="AU3162" s="1"/>
    </row>
    <row r="3163" spans="32:47" x14ac:dyDescent="0.3">
      <c r="AF3163" s="1"/>
      <c r="AG3163" s="1"/>
      <c r="AH3163" s="1"/>
      <c r="AI3163" s="1"/>
      <c r="AJ3163" s="1"/>
      <c r="AK3163" s="1"/>
      <c r="AL3163" s="1"/>
      <c r="AM3163" s="1"/>
      <c r="AN3163" s="1"/>
      <c r="AO3163" s="1"/>
      <c r="AP3163" s="1"/>
      <c r="AQ3163" s="1"/>
      <c r="AR3163" s="1"/>
      <c r="AS3163" s="14"/>
      <c r="AT3163" s="1"/>
      <c r="AU3163" s="1"/>
    </row>
    <row r="3164" spans="32:47" x14ac:dyDescent="0.3">
      <c r="AF3164" s="1"/>
      <c r="AG3164" s="1"/>
      <c r="AH3164" s="1"/>
      <c r="AI3164" s="1"/>
      <c r="AJ3164" s="1"/>
      <c r="AK3164" s="1"/>
      <c r="AL3164" s="1"/>
      <c r="AM3164" s="1"/>
      <c r="AN3164" s="1"/>
      <c r="AO3164" s="1"/>
      <c r="AP3164" s="1"/>
      <c r="AQ3164" s="1"/>
      <c r="AR3164" s="1"/>
      <c r="AS3164" s="14"/>
      <c r="AT3164" s="1"/>
      <c r="AU3164" s="1"/>
    </row>
    <row r="3165" spans="32:47" x14ac:dyDescent="0.3">
      <c r="AF3165" s="1"/>
      <c r="AG3165" s="1"/>
      <c r="AH3165" s="1"/>
      <c r="AI3165" s="1"/>
      <c r="AJ3165" s="1"/>
      <c r="AK3165" s="1"/>
      <c r="AL3165" s="1"/>
      <c r="AM3165" s="1"/>
      <c r="AN3165" s="1"/>
      <c r="AO3165" s="1"/>
      <c r="AP3165" s="1"/>
      <c r="AQ3165" s="1"/>
      <c r="AR3165" s="1"/>
      <c r="AS3165" s="14"/>
      <c r="AT3165" s="1"/>
      <c r="AU3165" s="1"/>
    </row>
    <row r="3166" spans="32:47" x14ac:dyDescent="0.3">
      <c r="AF3166" s="1"/>
      <c r="AG3166" s="1"/>
      <c r="AH3166" s="1"/>
      <c r="AI3166" s="1"/>
      <c r="AJ3166" s="1"/>
      <c r="AK3166" s="1"/>
      <c r="AL3166" s="1"/>
      <c r="AM3166" s="1"/>
      <c r="AN3166" s="1"/>
      <c r="AO3166" s="1"/>
      <c r="AP3166" s="1"/>
      <c r="AQ3166" s="1"/>
      <c r="AR3166" s="1"/>
      <c r="AS3166" s="14"/>
      <c r="AT3166" s="1"/>
      <c r="AU3166" s="1"/>
    </row>
    <row r="3167" spans="32:47" x14ac:dyDescent="0.3">
      <c r="AF3167" s="1"/>
      <c r="AG3167" s="1"/>
      <c r="AH3167" s="1"/>
      <c r="AI3167" s="1"/>
      <c r="AJ3167" s="1"/>
      <c r="AK3167" s="1"/>
      <c r="AL3167" s="1"/>
      <c r="AM3167" s="1"/>
      <c r="AN3167" s="1"/>
      <c r="AO3167" s="1"/>
      <c r="AP3167" s="1"/>
      <c r="AQ3167" s="1"/>
      <c r="AR3167" s="1"/>
      <c r="AS3167" s="14"/>
      <c r="AT3167" s="1"/>
      <c r="AU3167" s="1"/>
    </row>
    <row r="3168" spans="32:47" x14ac:dyDescent="0.3">
      <c r="AF3168" s="1"/>
      <c r="AG3168" s="1"/>
      <c r="AH3168" s="1"/>
      <c r="AI3168" s="1"/>
      <c r="AJ3168" s="1"/>
      <c r="AK3168" s="1"/>
      <c r="AL3168" s="1"/>
      <c r="AM3168" s="1"/>
      <c r="AN3168" s="1"/>
      <c r="AO3168" s="1"/>
      <c r="AP3168" s="1"/>
      <c r="AQ3168" s="1"/>
      <c r="AR3168" s="1"/>
      <c r="AS3168" s="14"/>
      <c r="AT3168" s="1"/>
      <c r="AU3168" s="1"/>
    </row>
    <row r="3169" spans="32:47" x14ac:dyDescent="0.3">
      <c r="AF3169" s="1"/>
      <c r="AG3169" s="1"/>
      <c r="AH3169" s="1"/>
      <c r="AI3169" s="1"/>
      <c r="AJ3169" s="1"/>
      <c r="AK3169" s="1"/>
      <c r="AL3169" s="1"/>
      <c r="AM3169" s="1"/>
      <c r="AN3169" s="1"/>
      <c r="AO3169" s="1"/>
      <c r="AP3169" s="1"/>
      <c r="AQ3169" s="1"/>
      <c r="AR3169" s="1"/>
      <c r="AS3169" s="14"/>
      <c r="AT3169" s="1"/>
      <c r="AU3169" s="1"/>
    </row>
    <row r="3170" spans="32:47" x14ac:dyDescent="0.3">
      <c r="AF3170" s="1"/>
      <c r="AG3170" s="1"/>
      <c r="AH3170" s="1"/>
      <c r="AI3170" s="1"/>
      <c r="AJ3170" s="1"/>
      <c r="AK3170" s="1"/>
      <c r="AL3170" s="1"/>
      <c r="AM3170" s="1"/>
      <c r="AN3170" s="1"/>
      <c r="AO3170" s="1"/>
      <c r="AP3170" s="1"/>
      <c r="AQ3170" s="1"/>
      <c r="AR3170" s="1"/>
      <c r="AS3170" s="14"/>
      <c r="AT3170" s="1"/>
      <c r="AU3170" s="1"/>
    </row>
    <row r="3171" spans="32:47" x14ac:dyDescent="0.3">
      <c r="AF3171" s="1"/>
      <c r="AG3171" s="1"/>
      <c r="AH3171" s="1"/>
      <c r="AI3171" s="1"/>
      <c r="AJ3171" s="1"/>
      <c r="AK3171" s="1"/>
      <c r="AL3171" s="1"/>
      <c r="AM3171" s="1"/>
      <c r="AN3171" s="1"/>
      <c r="AO3171" s="1"/>
      <c r="AP3171" s="1"/>
      <c r="AQ3171" s="1"/>
      <c r="AR3171" s="1"/>
      <c r="AS3171" s="14"/>
      <c r="AT3171" s="1"/>
      <c r="AU3171" s="1"/>
    </row>
    <row r="3172" spans="32:47" x14ac:dyDescent="0.3">
      <c r="AF3172" s="1"/>
      <c r="AG3172" s="1"/>
      <c r="AH3172" s="1"/>
      <c r="AI3172" s="1"/>
      <c r="AJ3172" s="1"/>
      <c r="AK3172" s="1"/>
      <c r="AL3172" s="1"/>
      <c r="AM3172" s="1"/>
      <c r="AN3172" s="1"/>
      <c r="AO3172" s="1"/>
      <c r="AP3172" s="1"/>
      <c r="AQ3172" s="1"/>
      <c r="AR3172" s="1"/>
      <c r="AS3172" s="14"/>
      <c r="AT3172" s="1"/>
      <c r="AU3172" s="1"/>
    </row>
    <row r="3173" spans="32:47" x14ac:dyDescent="0.3">
      <c r="AF3173" s="1"/>
      <c r="AG3173" s="1"/>
      <c r="AH3173" s="1"/>
      <c r="AI3173" s="1"/>
      <c r="AJ3173" s="1"/>
      <c r="AK3173" s="1"/>
      <c r="AL3173" s="1"/>
      <c r="AM3173" s="1"/>
      <c r="AN3173" s="1"/>
      <c r="AO3173" s="1"/>
      <c r="AP3173" s="1"/>
      <c r="AQ3173" s="1"/>
      <c r="AR3173" s="1"/>
      <c r="AS3173" s="14"/>
      <c r="AT3173" s="1"/>
      <c r="AU3173" s="1"/>
    </row>
    <row r="3174" spans="32:47" x14ac:dyDescent="0.3">
      <c r="AF3174" s="1"/>
      <c r="AG3174" s="1"/>
      <c r="AH3174" s="1"/>
      <c r="AI3174" s="1"/>
      <c r="AJ3174" s="1"/>
      <c r="AK3174" s="1"/>
      <c r="AL3174" s="1"/>
      <c r="AM3174" s="1"/>
      <c r="AN3174" s="1"/>
      <c r="AO3174" s="1"/>
      <c r="AP3174" s="1"/>
      <c r="AQ3174" s="1"/>
      <c r="AR3174" s="1"/>
      <c r="AS3174" s="14"/>
      <c r="AT3174" s="1"/>
      <c r="AU3174" s="1"/>
    </row>
    <row r="3175" spans="32:47" x14ac:dyDescent="0.3">
      <c r="AF3175" s="1"/>
      <c r="AG3175" s="1"/>
      <c r="AH3175" s="1"/>
      <c r="AI3175" s="1"/>
      <c r="AJ3175" s="1"/>
      <c r="AK3175" s="1"/>
      <c r="AL3175" s="1"/>
      <c r="AM3175" s="1"/>
      <c r="AN3175" s="1"/>
      <c r="AO3175" s="1"/>
      <c r="AP3175" s="1"/>
      <c r="AQ3175" s="1"/>
      <c r="AR3175" s="1"/>
      <c r="AS3175" s="14"/>
      <c r="AT3175" s="1"/>
      <c r="AU3175" s="1"/>
    </row>
    <row r="3176" spans="32:47" x14ac:dyDescent="0.3">
      <c r="AF3176" s="1"/>
      <c r="AG3176" s="1"/>
      <c r="AH3176" s="1"/>
      <c r="AI3176" s="1"/>
      <c r="AJ3176" s="1"/>
      <c r="AK3176" s="1"/>
      <c r="AL3176" s="1"/>
      <c r="AM3176" s="1"/>
      <c r="AN3176" s="1"/>
      <c r="AO3176" s="1"/>
      <c r="AP3176" s="1"/>
      <c r="AQ3176" s="1"/>
      <c r="AR3176" s="1"/>
      <c r="AS3176" s="14"/>
      <c r="AT3176" s="1"/>
      <c r="AU3176" s="1"/>
    </row>
    <row r="3177" spans="32:47" x14ac:dyDescent="0.3">
      <c r="AF3177" s="1"/>
      <c r="AG3177" s="1"/>
      <c r="AH3177" s="1"/>
      <c r="AI3177" s="1"/>
      <c r="AJ3177" s="1"/>
      <c r="AK3177" s="1"/>
      <c r="AL3177" s="1"/>
      <c r="AM3177" s="1"/>
      <c r="AN3177" s="1"/>
      <c r="AO3177" s="1"/>
      <c r="AP3177" s="1"/>
      <c r="AQ3177" s="1"/>
      <c r="AR3177" s="1"/>
      <c r="AS3177" s="14"/>
      <c r="AT3177" s="1"/>
      <c r="AU3177" s="1"/>
    </row>
    <row r="3178" spans="32:47" x14ac:dyDescent="0.3">
      <c r="AF3178" s="1"/>
      <c r="AG3178" s="1"/>
      <c r="AH3178" s="1"/>
      <c r="AI3178" s="1"/>
      <c r="AJ3178" s="1"/>
      <c r="AK3178" s="1"/>
      <c r="AL3178" s="1"/>
      <c r="AM3178" s="1"/>
      <c r="AN3178" s="1"/>
      <c r="AO3178" s="1"/>
      <c r="AP3178" s="1"/>
      <c r="AQ3178" s="1"/>
      <c r="AR3178" s="1"/>
      <c r="AS3178" s="14"/>
      <c r="AT3178" s="1"/>
      <c r="AU3178" s="1"/>
    </row>
    <row r="3179" spans="32:47" x14ac:dyDescent="0.3">
      <c r="AF3179" s="1"/>
      <c r="AG3179" s="1"/>
      <c r="AH3179" s="1"/>
      <c r="AI3179" s="1"/>
      <c r="AJ3179" s="1"/>
      <c r="AK3179" s="1"/>
      <c r="AL3179" s="1"/>
      <c r="AM3179" s="1"/>
      <c r="AN3179" s="1"/>
      <c r="AO3179" s="1"/>
      <c r="AP3179" s="1"/>
      <c r="AQ3179" s="1"/>
      <c r="AR3179" s="1"/>
      <c r="AS3179" s="14"/>
      <c r="AT3179" s="1"/>
      <c r="AU3179" s="1"/>
    </row>
    <row r="3180" spans="32:47" x14ac:dyDescent="0.3">
      <c r="AF3180" s="1"/>
      <c r="AG3180" s="1"/>
      <c r="AH3180" s="1"/>
      <c r="AI3180" s="1"/>
      <c r="AJ3180" s="1"/>
      <c r="AK3180" s="1"/>
      <c r="AL3180" s="1"/>
      <c r="AM3180" s="1"/>
      <c r="AN3180" s="1"/>
      <c r="AO3180" s="1"/>
      <c r="AP3180" s="1"/>
      <c r="AQ3180" s="1"/>
      <c r="AR3180" s="1"/>
      <c r="AS3180" s="14"/>
      <c r="AT3180" s="1"/>
      <c r="AU3180" s="1"/>
    </row>
    <row r="3181" spans="32:47" x14ac:dyDescent="0.3">
      <c r="AF3181" s="1"/>
      <c r="AG3181" s="1"/>
      <c r="AH3181" s="1"/>
      <c r="AI3181" s="1"/>
      <c r="AJ3181" s="1"/>
      <c r="AK3181" s="1"/>
      <c r="AL3181" s="1"/>
      <c r="AM3181" s="1"/>
      <c r="AN3181" s="1"/>
      <c r="AO3181" s="1"/>
      <c r="AP3181" s="1"/>
      <c r="AQ3181" s="1"/>
      <c r="AR3181" s="1"/>
      <c r="AS3181" s="14"/>
      <c r="AT3181" s="1"/>
      <c r="AU3181" s="1"/>
    </row>
    <row r="3182" spans="32:47" x14ac:dyDescent="0.3">
      <c r="AF3182" s="1"/>
      <c r="AG3182" s="1"/>
      <c r="AH3182" s="1"/>
      <c r="AI3182" s="1"/>
      <c r="AJ3182" s="1"/>
      <c r="AK3182" s="1"/>
      <c r="AL3182" s="1"/>
      <c r="AM3182" s="1"/>
      <c r="AN3182" s="1"/>
      <c r="AO3182" s="1"/>
      <c r="AP3182" s="1"/>
      <c r="AQ3182" s="1"/>
      <c r="AR3182" s="1"/>
      <c r="AS3182" s="14"/>
      <c r="AT3182" s="1"/>
      <c r="AU3182" s="1"/>
    </row>
    <row r="3183" spans="32:47" x14ac:dyDescent="0.3">
      <c r="AF3183" s="1"/>
      <c r="AG3183" s="1"/>
      <c r="AH3183" s="1"/>
      <c r="AI3183" s="1"/>
      <c r="AJ3183" s="1"/>
      <c r="AK3183" s="1"/>
      <c r="AL3183" s="1"/>
      <c r="AM3183" s="1"/>
      <c r="AN3183" s="1"/>
      <c r="AO3183" s="1"/>
      <c r="AP3183" s="1"/>
      <c r="AQ3183" s="1"/>
      <c r="AR3183" s="1"/>
      <c r="AS3183" s="14"/>
      <c r="AT3183" s="1"/>
      <c r="AU3183" s="1"/>
    </row>
    <row r="3184" spans="32:47" x14ac:dyDescent="0.3">
      <c r="AF3184" s="1"/>
      <c r="AG3184" s="1"/>
      <c r="AH3184" s="1"/>
      <c r="AI3184" s="1"/>
      <c r="AJ3184" s="1"/>
      <c r="AK3184" s="1"/>
      <c r="AL3184" s="1"/>
      <c r="AM3184" s="1"/>
      <c r="AN3184" s="1"/>
      <c r="AO3184" s="1"/>
      <c r="AP3184" s="1"/>
      <c r="AQ3184" s="1"/>
      <c r="AR3184" s="1"/>
      <c r="AS3184" s="14"/>
      <c r="AT3184" s="1"/>
      <c r="AU3184" s="1"/>
    </row>
    <row r="3185" spans="32:47" x14ac:dyDescent="0.3">
      <c r="AF3185" s="1"/>
      <c r="AG3185" s="1"/>
      <c r="AH3185" s="1"/>
      <c r="AI3185" s="1"/>
      <c r="AJ3185" s="1"/>
      <c r="AK3185" s="1"/>
      <c r="AL3185" s="1"/>
      <c r="AM3185" s="1"/>
      <c r="AN3185" s="1"/>
      <c r="AO3185" s="1"/>
      <c r="AP3185" s="1"/>
      <c r="AQ3185" s="1"/>
      <c r="AR3185" s="1"/>
      <c r="AS3185" s="14"/>
      <c r="AT3185" s="1"/>
      <c r="AU3185" s="1"/>
    </row>
    <row r="3186" spans="32:47" x14ac:dyDescent="0.3">
      <c r="AF3186" s="1"/>
      <c r="AG3186" s="1"/>
      <c r="AH3186" s="1"/>
      <c r="AI3186" s="1"/>
      <c r="AJ3186" s="1"/>
      <c r="AK3186" s="1"/>
      <c r="AL3186" s="1"/>
      <c r="AM3186" s="1"/>
      <c r="AN3186" s="1"/>
      <c r="AO3186" s="1"/>
      <c r="AP3186" s="1"/>
      <c r="AQ3186" s="1"/>
      <c r="AR3186" s="1"/>
      <c r="AS3186" s="14"/>
      <c r="AT3186" s="1"/>
      <c r="AU3186" s="1"/>
    </row>
    <row r="3187" spans="32:47" x14ac:dyDescent="0.3">
      <c r="AF3187" s="1"/>
      <c r="AG3187" s="1"/>
      <c r="AH3187" s="1"/>
      <c r="AI3187" s="1"/>
      <c r="AJ3187" s="1"/>
      <c r="AK3187" s="1"/>
      <c r="AL3187" s="1"/>
      <c r="AM3187" s="1"/>
      <c r="AN3187" s="1"/>
      <c r="AO3187" s="1"/>
      <c r="AP3187" s="1"/>
      <c r="AQ3187" s="1"/>
      <c r="AR3187" s="1"/>
      <c r="AS3187" s="14"/>
      <c r="AT3187" s="1"/>
      <c r="AU3187" s="1"/>
    </row>
    <row r="3188" spans="32:47" x14ac:dyDescent="0.3">
      <c r="AF3188" s="1"/>
      <c r="AG3188" s="1"/>
      <c r="AH3188" s="1"/>
      <c r="AI3188" s="1"/>
      <c r="AJ3188" s="1"/>
      <c r="AK3188" s="1"/>
      <c r="AL3188" s="1"/>
      <c r="AM3188" s="1"/>
      <c r="AN3188" s="1"/>
      <c r="AO3188" s="1"/>
      <c r="AP3188" s="1"/>
      <c r="AQ3188" s="1"/>
      <c r="AR3188" s="1"/>
      <c r="AS3188" s="14"/>
      <c r="AT3188" s="1"/>
      <c r="AU3188" s="1"/>
    </row>
    <row r="3189" spans="32:47" x14ac:dyDescent="0.3">
      <c r="AF3189" s="1"/>
      <c r="AG3189" s="1"/>
      <c r="AH3189" s="1"/>
      <c r="AI3189" s="1"/>
      <c r="AJ3189" s="1"/>
      <c r="AK3189" s="1"/>
      <c r="AL3189" s="1"/>
      <c r="AM3189" s="1"/>
      <c r="AN3189" s="1"/>
      <c r="AO3189" s="1"/>
      <c r="AP3189" s="1"/>
      <c r="AQ3189" s="1"/>
      <c r="AR3189" s="1"/>
      <c r="AS3189" s="14"/>
      <c r="AT3189" s="1"/>
      <c r="AU3189" s="1"/>
    </row>
    <row r="3190" spans="32:47" x14ac:dyDescent="0.3">
      <c r="AF3190" s="1"/>
      <c r="AG3190" s="1"/>
      <c r="AH3190" s="1"/>
      <c r="AI3190" s="1"/>
      <c r="AJ3190" s="1"/>
      <c r="AK3190" s="1"/>
      <c r="AL3190" s="1"/>
      <c r="AM3190" s="1"/>
      <c r="AN3190" s="1"/>
      <c r="AO3190" s="1"/>
      <c r="AP3190" s="1"/>
      <c r="AQ3190" s="1"/>
      <c r="AR3190" s="1"/>
      <c r="AS3190" s="14"/>
      <c r="AT3190" s="1"/>
      <c r="AU3190" s="1"/>
    </row>
    <row r="3191" spans="32:47" x14ac:dyDescent="0.3">
      <c r="AF3191" s="1"/>
      <c r="AG3191" s="1"/>
      <c r="AH3191" s="1"/>
      <c r="AI3191" s="1"/>
      <c r="AJ3191" s="1"/>
      <c r="AK3191" s="1"/>
      <c r="AL3191" s="1"/>
      <c r="AM3191" s="1"/>
      <c r="AN3191" s="1"/>
      <c r="AO3191" s="1"/>
      <c r="AP3191" s="1"/>
      <c r="AQ3191" s="1"/>
      <c r="AR3191" s="1"/>
      <c r="AS3191" s="14"/>
      <c r="AT3191" s="1"/>
      <c r="AU3191" s="1"/>
    </row>
    <row r="3192" spans="32:47" x14ac:dyDescent="0.3">
      <c r="AF3192" s="1"/>
      <c r="AG3192" s="1"/>
      <c r="AH3192" s="1"/>
      <c r="AI3192" s="1"/>
      <c r="AJ3192" s="1"/>
      <c r="AK3192" s="1"/>
      <c r="AL3192" s="1"/>
      <c r="AM3192" s="1"/>
      <c r="AN3192" s="1"/>
      <c r="AO3192" s="1"/>
      <c r="AP3192" s="1"/>
      <c r="AQ3192" s="1"/>
      <c r="AR3192" s="1"/>
      <c r="AS3192" s="14"/>
      <c r="AT3192" s="1"/>
      <c r="AU3192" s="1"/>
    </row>
    <row r="3193" spans="32:47" x14ac:dyDescent="0.3">
      <c r="AF3193" s="1"/>
      <c r="AG3193" s="1"/>
      <c r="AH3193" s="1"/>
      <c r="AI3193" s="1"/>
      <c r="AJ3193" s="1"/>
      <c r="AK3193" s="1"/>
      <c r="AL3193" s="1"/>
      <c r="AM3193" s="1"/>
      <c r="AN3193" s="1"/>
      <c r="AO3193" s="1"/>
      <c r="AP3193" s="1"/>
      <c r="AQ3193" s="1"/>
      <c r="AR3193" s="1"/>
      <c r="AS3193" s="14"/>
      <c r="AT3193" s="1"/>
      <c r="AU3193" s="1"/>
    </row>
    <row r="3194" spans="32:47" x14ac:dyDescent="0.3">
      <c r="AF3194" s="1"/>
      <c r="AG3194" s="1"/>
      <c r="AH3194" s="1"/>
      <c r="AI3194" s="1"/>
      <c r="AJ3194" s="1"/>
      <c r="AK3194" s="1"/>
      <c r="AL3194" s="1"/>
      <c r="AM3194" s="1"/>
      <c r="AN3194" s="1"/>
      <c r="AO3194" s="1"/>
      <c r="AP3194" s="1"/>
      <c r="AQ3194" s="1"/>
      <c r="AR3194" s="1"/>
      <c r="AS3194" s="14"/>
      <c r="AT3194" s="1"/>
      <c r="AU3194" s="1"/>
    </row>
    <row r="3195" spans="32:47" x14ac:dyDescent="0.3">
      <c r="AF3195" s="1"/>
      <c r="AG3195" s="1"/>
      <c r="AH3195" s="1"/>
      <c r="AI3195" s="1"/>
      <c r="AJ3195" s="1"/>
      <c r="AK3195" s="1"/>
      <c r="AL3195" s="1"/>
      <c r="AM3195" s="1"/>
      <c r="AN3195" s="1"/>
      <c r="AO3195" s="1"/>
      <c r="AP3195" s="1"/>
      <c r="AQ3195" s="1"/>
      <c r="AR3195" s="1"/>
      <c r="AS3195" s="14"/>
      <c r="AT3195" s="1"/>
      <c r="AU3195" s="1"/>
    </row>
    <row r="3196" spans="32:47" x14ac:dyDescent="0.3">
      <c r="AF3196" s="1"/>
      <c r="AG3196" s="1"/>
      <c r="AH3196" s="1"/>
      <c r="AI3196" s="1"/>
      <c r="AJ3196" s="1"/>
      <c r="AK3196" s="1"/>
      <c r="AL3196" s="1"/>
      <c r="AM3196" s="1"/>
      <c r="AN3196" s="1"/>
      <c r="AO3196" s="1"/>
      <c r="AP3196" s="1"/>
      <c r="AQ3196" s="1"/>
      <c r="AR3196" s="1"/>
      <c r="AS3196" s="14"/>
      <c r="AT3196" s="1"/>
      <c r="AU3196" s="1"/>
    </row>
    <row r="3197" spans="32:47" x14ac:dyDescent="0.3">
      <c r="AF3197" s="1"/>
      <c r="AG3197" s="1"/>
      <c r="AH3197" s="1"/>
      <c r="AI3197" s="1"/>
      <c r="AJ3197" s="1"/>
      <c r="AK3197" s="1"/>
      <c r="AL3197" s="1"/>
      <c r="AM3197" s="1"/>
      <c r="AN3197" s="1"/>
      <c r="AO3197" s="1"/>
      <c r="AP3197" s="1"/>
      <c r="AQ3197" s="1"/>
      <c r="AR3197" s="1"/>
      <c r="AS3197" s="14"/>
      <c r="AT3197" s="1"/>
      <c r="AU3197" s="1"/>
    </row>
    <row r="3198" spans="32:47" x14ac:dyDescent="0.3">
      <c r="AF3198" s="1"/>
      <c r="AG3198" s="1"/>
      <c r="AH3198" s="1"/>
      <c r="AI3198" s="1"/>
      <c r="AJ3198" s="1"/>
      <c r="AK3198" s="1"/>
      <c r="AL3198" s="1"/>
      <c r="AM3198" s="1"/>
      <c r="AN3198" s="1"/>
      <c r="AO3198" s="1"/>
      <c r="AP3198" s="1"/>
      <c r="AQ3198" s="1"/>
      <c r="AR3198" s="1"/>
      <c r="AS3198" s="14"/>
      <c r="AT3198" s="1"/>
      <c r="AU3198" s="1"/>
    </row>
    <row r="3199" spans="32:47" x14ac:dyDescent="0.3">
      <c r="AF3199" s="1"/>
      <c r="AG3199" s="1"/>
      <c r="AH3199" s="1"/>
      <c r="AI3199" s="1"/>
      <c r="AJ3199" s="1"/>
      <c r="AK3199" s="1"/>
      <c r="AL3199" s="1"/>
      <c r="AM3199" s="1"/>
      <c r="AN3199" s="1"/>
      <c r="AO3199" s="1"/>
      <c r="AP3199" s="1"/>
      <c r="AQ3199" s="1"/>
      <c r="AR3199" s="1"/>
      <c r="AS3199" s="14"/>
      <c r="AT3199" s="1"/>
      <c r="AU3199" s="1"/>
    </row>
    <row r="3200" spans="32:47" x14ac:dyDescent="0.3">
      <c r="AF3200" s="1"/>
      <c r="AG3200" s="1"/>
      <c r="AH3200" s="1"/>
      <c r="AI3200" s="1"/>
      <c r="AJ3200" s="1"/>
      <c r="AK3200" s="1"/>
      <c r="AL3200" s="1"/>
      <c r="AM3200" s="1"/>
      <c r="AN3200" s="1"/>
      <c r="AO3200" s="1"/>
      <c r="AP3200" s="1"/>
      <c r="AQ3200" s="1"/>
      <c r="AR3200" s="1"/>
      <c r="AS3200" s="14"/>
      <c r="AT3200" s="1"/>
      <c r="AU3200" s="1"/>
    </row>
    <row r="3201" spans="32:47" x14ac:dyDescent="0.3">
      <c r="AF3201" s="1"/>
      <c r="AG3201" s="1"/>
      <c r="AH3201" s="1"/>
      <c r="AI3201" s="1"/>
      <c r="AJ3201" s="1"/>
      <c r="AK3201" s="1"/>
      <c r="AL3201" s="1"/>
      <c r="AM3201" s="1"/>
      <c r="AN3201" s="1"/>
      <c r="AO3201" s="1"/>
      <c r="AP3201" s="1"/>
      <c r="AQ3201" s="1"/>
      <c r="AR3201" s="1"/>
      <c r="AS3201" s="14"/>
      <c r="AT3201" s="1"/>
      <c r="AU3201" s="1"/>
    </row>
    <row r="3202" spans="32:47" x14ac:dyDescent="0.3">
      <c r="AF3202" s="1"/>
      <c r="AG3202" s="1"/>
      <c r="AH3202" s="1"/>
      <c r="AI3202" s="1"/>
      <c r="AJ3202" s="1"/>
      <c r="AK3202" s="1"/>
      <c r="AL3202" s="1"/>
      <c r="AM3202" s="1"/>
      <c r="AN3202" s="1"/>
      <c r="AO3202" s="1"/>
      <c r="AP3202" s="1"/>
      <c r="AQ3202" s="1"/>
      <c r="AR3202" s="1"/>
      <c r="AS3202" s="14"/>
      <c r="AT3202" s="1"/>
      <c r="AU3202" s="1"/>
    </row>
    <row r="3203" spans="32:47" x14ac:dyDescent="0.3">
      <c r="AF3203" s="1"/>
      <c r="AG3203" s="1"/>
      <c r="AH3203" s="1"/>
      <c r="AI3203" s="1"/>
      <c r="AJ3203" s="1"/>
      <c r="AK3203" s="1"/>
      <c r="AL3203" s="1"/>
      <c r="AM3203" s="1"/>
      <c r="AN3203" s="1"/>
      <c r="AO3203" s="1"/>
      <c r="AP3203" s="1"/>
      <c r="AQ3203" s="1"/>
      <c r="AR3203" s="1"/>
      <c r="AS3203" s="14"/>
      <c r="AT3203" s="1"/>
      <c r="AU3203" s="1"/>
    </row>
    <row r="3204" spans="32:47" x14ac:dyDescent="0.3">
      <c r="AF3204" s="1"/>
      <c r="AG3204" s="1"/>
      <c r="AH3204" s="1"/>
      <c r="AI3204" s="1"/>
      <c r="AJ3204" s="1"/>
      <c r="AK3204" s="1"/>
      <c r="AL3204" s="1"/>
      <c r="AM3204" s="1"/>
      <c r="AN3204" s="1"/>
      <c r="AO3204" s="1"/>
      <c r="AP3204" s="1"/>
      <c r="AQ3204" s="1"/>
      <c r="AR3204" s="1"/>
      <c r="AS3204" s="14"/>
      <c r="AT3204" s="1"/>
      <c r="AU3204" s="1"/>
    </row>
    <row r="3205" spans="32:47" x14ac:dyDescent="0.3">
      <c r="AF3205" s="1"/>
      <c r="AG3205" s="1"/>
      <c r="AH3205" s="1"/>
      <c r="AI3205" s="1"/>
      <c r="AJ3205" s="1"/>
      <c r="AK3205" s="1"/>
      <c r="AL3205" s="1"/>
      <c r="AM3205" s="1"/>
      <c r="AN3205" s="1"/>
      <c r="AO3205" s="1"/>
      <c r="AP3205" s="1"/>
      <c r="AQ3205" s="1"/>
      <c r="AR3205" s="1"/>
      <c r="AS3205" s="14"/>
      <c r="AT3205" s="1"/>
      <c r="AU3205" s="1"/>
    </row>
    <row r="3206" spans="32:47" x14ac:dyDescent="0.3">
      <c r="AF3206" s="1"/>
      <c r="AG3206" s="1"/>
      <c r="AH3206" s="1"/>
      <c r="AI3206" s="1"/>
      <c r="AJ3206" s="1"/>
      <c r="AK3206" s="1"/>
      <c r="AL3206" s="1"/>
      <c r="AM3206" s="1"/>
      <c r="AN3206" s="1"/>
      <c r="AO3206" s="1"/>
      <c r="AP3206" s="1"/>
      <c r="AQ3206" s="1"/>
      <c r="AR3206" s="1"/>
      <c r="AS3206" s="14"/>
      <c r="AT3206" s="1"/>
      <c r="AU3206" s="1"/>
    </row>
    <row r="3207" spans="32:47" x14ac:dyDescent="0.3">
      <c r="AF3207" s="1"/>
      <c r="AG3207" s="1"/>
      <c r="AH3207" s="1"/>
      <c r="AI3207" s="1"/>
      <c r="AJ3207" s="1"/>
      <c r="AK3207" s="1"/>
      <c r="AL3207" s="1"/>
      <c r="AM3207" s="1"/>
      <c r="AN3207" s="1"/>
      <c r="AO3207" s="1"/>
      <c r="AP3207" s="1"/>
      <c r="AQ3207" s="1"/>
      <c r="AR3207" s="1"/>
      <c r="AS3207" s="14"/>
      <c r="AT3207" s="1"/>
      <c r="AU3207" s="1"/>
    </row>
    <row r="3208" spans="32:47" x14ac:dyDescent="0.3">
      <c r="AF3208" s="1"/>
      <c r="AG3208" s="1"/>
      <c r="AH3208" s="1"/>
      <c r="AI3208" s="1"/>
      <c r="AJ3208" s="1"/>
      <c r="AK3208" s="1"/>
      <c r="AL3208" s="1"/>
      <c r="AM3208" s="1"/>
      <c r="AN3208" s="1"/>
      <c r="AO3208" s="1"/>
      <c r="AP3208" s="1"/>
      <c r="AQ3208" s="1"/>
      <c r="AR3208" s="1"/>
      <c r="AS3208" s="14"/>
      <c r="AT3208" s="1"/>
      <c r="AU3208" s="1"/>
    </row>
    <row r="3209" spans="32:47" x14ac:dyDescent="0.3">
      <c r="AF3209" s="1"/>
      <c r="AG3209" s="1"/>
      <c r="AH3209" s="1"/>
      <c r="AI3209" s="1"/>
      <c r="AJ3209" s="1"/>
      <c r="AK3209" s="1"/>
      <c r="AL3209" s="1"/>
      <c r="AM3209" s="1"/>
      <c r="AN3209" s="1"/>
      <c r="AO3209" s="1"/>
      <c r="AP3209" s="1"/>
      <c r="AQ3209" s="1"/>
      <c r="AR3209" s="1"/>
      <c r="AS3209" s="14"/>
      <c r="AT3209" s="1"/>
      <c r="AU3209" s="1"/>
    </row>
    <row r="3210" spans="32:47" x14ac:dyDescent="0.3">
      <c r="AF3210" s="1"/>
      <c r="AG3210" s="1"/>
      <c r="AH3210" s="1"/>
      <c r="AI3210" s="1"/>
      <c r="AJ3210" s="1"/>
      <c r="AK3210" s="1"/>
      <c r="AL3210" s="1"/>
      <c r="AM3210" s="1"/>
      <c r="AN3210" s="1"/>
      <c r="AO3210" s="1"/>
      <c r="AP3210" s="1"/>
      <c r="AQ3210" s="1"/>
      <c r="AR3210" s="1"/>
      <c r="AS3210" s="14"/>
      <c r="AT3210" s="1"/>
      <c r="AU3210" s="1"/>
    </row>
    <row r="3211" spans="32:47" x14ac:dyDescent="0.3">
      <c r="AF3211" s="1"/>
      <c r="AG3211" s="1"/>
      <c r="AH3211" s="1"/>
      <c r="AI3211" s="1"/>
      <c r="AJ3211" s="1"/>
      <c r="AK3211" s="1"/>
      <c r="AL3211" s="1"/>
      <c r="AM3211" s="1"/>
      <c r="AN3211" s="1"/>
      <c r="AO3211" s="1"/>
      <c r="AP3211" s="1"/>
      <c r="AQ3211" s="1"/>
      <c r="AR3211" s="1"/>
      <c r="AS3211" s="14"/>
      <c r="AT3211" s="1"/>
      <c r="AU3211" s="1"/>
    </row>
    <row r="3212" spans="32:47" x14ac:dyDescent="0.3">
      <c r="AF3212" s="1"/>
      <c r="AG3212" s="1"/>
      <c r="AH3212" s="1"/>
      <c r="AI3212" s="1"/>
      <c r="AJ3212" s="1"/>
      <c r="AK3212" s="1"/>
      <c r="AL3212" s="1"/>
      <c r="AM3212" s="1"/>
      <c r="AN3212" s="1"/>
      <c r="AO3212" s="1"/>
      <c r="AP3212" s="1"/>
      <c r="AQ3212" s="1"/>
      <c r="AR3212" s="1"/>
      <c r="AS3212" s="14"/>
      <c r="AT3212" s="1"/>
      <c r="AU3212" s="1"/>
    </row>
    <row r="3213" spans="32:47" x14ac:dyDescent="0.3">
      <c r="AF3213" s="1"/>
      <c r="AG3213" s="1"/>
      <c r="AH3213" s="1"/>
      <c r="AI3213" s="1"/>
      <c r="AJ3213" s="1"/>
      <c r="AK3213" s="1"/>
      <c r="AL3213" s="1"/>
      <c r="AM3213" s="1"/>
      <c r="AN3213" s="1"/>
      <c r="AO3213" s="1"/>
      <c r="AP3213" s="1"/>
      <c r="AQ3213" s="1"/>
      <c r="AR3213" s="1"/>
      <c r="AS3213" s="14"/>
      <c r="AT3213" s="1"/>
      <c r="AU3213" s="1"/>
    </row>
    <row r="3214" spans="32:47" x14ac:dyDescent="0.3">
      <c r="AF3214" s="1"/>
      <c r="AG3214" s="1"/>
      <c r="AH3214" s="1"/>
      <c r="AI3214" s="1"/>
      <c r="AJ3214" s="1"/>
      <c r="AK3214" s="1"/>
      <c r="AL3214" s="1"/>
      <c r="AM3214" s="1"/>
      <c r="AN3214" s="1"/>
      <c r="AO3214" s="1"/>
      <c r="AP3214" s="1"/>
      <c r="AQ3214" s="1"/>
      <c r="AR3214" s="1"/>
      <c r="AS3214" s="14"/>
      <c r="AT3214" s="1"/>
      <c r="AU3214" s="1"/>
    </row>
    <row r="3215" spans="32:47" x14ac:dyDescent="0.3">
      <c r="AF3215" s="1"/>
      <c r="AG3215" s="1"/>
      <c r="AH3215" s="1"/>
      <c r="AI3215" s="1"/>
      <c r="AJ3215" s="1"/>
      <c r="AK3215" s="1"/>
      <c r="AL3215" s="1"/>
      <c r="AM3215" s="1"/>
      <c r="AN3215" s="1"/>
      <c r="AO3215" s="1"/>
      <c r="AP3215" s="1"/>
      <c r="AQ3215" s="1"/>
      <c r="AR3215" s="1"/>
      <c r="AS3215" s="14"/>
      <c r="AT3215" s="1"/>
      <c r="AU3215" s="1"/>
    </row>
    <row r="3216" spans="32:47" x14ac:dyDescent="0.3">
      <c r="AF3216" s="1"/>
      <c r="AG3216" s="1"/>
      <c r="AH3216" s="1"/>
      <c r="AI3216" s="1"/>
      <c r="AJ3216" s="1"/>
      <c r="AK3216" s="1"/>
      <c r="AL3216" s="1"/>
      <c r="AM3216" s="1"/>
      <c r="AN3216" s="1"/>
      <c r="AO3216" s="1"/>
      <c r="AP3216" s="1"/>
      <c r="AQ3216" s="1"/>
      <c r="AR3216" s="1"/>
      <c r="AS3216" s="14"/>
      <c r="AT3216" s="1"/>
      <c r="AU3216" s="1"/>
    </row>
    <row r="3217" spans="32:47" x14ac:dyDescent="0.3">
      <c r="AF3217" s="1"/>
      <c r="AG3217" s="1"/>
      <c r="AH3217" s="1"/>
      <c r="AI3217" s="1"/>
      <c r="AJ3217" s="1"/>
      <c r="AK3217" s="1"/>
      <c r="AL3217" s="1"/>
      <c r="AM3217" s="1"/>
      <c r="AN3217" s="1"/>
      <c r="AO3217" s="1"/>
      <c r="AP3217" s="1"/>
      <c r="AQ3217" s="1"/>
      <c r="AR3217" s="1"/>
      <c r="AS3217" s="14"/>
      <c r="AT3217" s="1"/>
      <c r="AU3217" s="1"/>
    </row>
    <row r="3218" spans="32:47" x14ac:dyDescent="0.3">
      <c r="AF3218" s="1"/>
      <c r="AG3218" s="1"/>
      <c r="AH3218" s="1"/>
      <c r="AI3218" s="1"/>
      <c r="AJ3218" s="1"/>
      <c r="AK3218" s="1"/>
      <c r="AL3218" s="1"/>
      <c r="AM3218" s="1"/>
      <c r="AN3218" s="1"/>
      <c r="AO3218" s="1"/>
      <c r="AP3218" s="1"/>
      <c r="AQ3218" s="1"/>
      <c r="AR3218" s="1"/>
      <c r="AS3218" s="14"/>
      <c r="AT3218" s="1"/>
      <c r="AU3218" s="1"/>
    </row>
    <row r="3219" spans="32:47" x14ac:dyDescent="0.3">
      <c r="AF3219" s="1"/>
      <c r="AG3219" s="1"/>
      <c r="AH3219" s="1"/>
      <c r="AI3219" s="1"/>
      <c r="AJ3219" s="1"/>
      <c r="AK3219" s="1"/>
      <c r="AL3219" s="1"/>
      <c r="AM3219" s="1"/>
      <c r="AN3219" s="1"/>
      <c r="AO3219" s="1"/>
      <c r="AP3219" s="1"/>
      <c r="AQ3219" s="1"/>
      <c r="AR3219" s="1"/>
      <c r="AS3219" s="14"/>
      <c r="AT3219" s="1"/>
      <c r="AU3219" s="1"/>
    </row>
    <row r="3220" spans="32:47" x14ac:dyDescent="0.3">
      <c r="AF3220" s="1"/>
      <c r="AG3220" s="1"/>
      <c r="AH3220" s="1"/>
      <c r="AI3220" s="1"/>
      <c r="AJ3220" s="1"/>
      <c r="AK3220" s="1"/>
      <c r="AL3220" s="1"/>
      <c r="AM3220" s="1"/>
      <c r="AN3220" s="1"/>
      <c r="AO3220" s="1"/>
      <c r="AP3220" s="1"/>
      <c r="AQ3220" s="1"/>
      <c r="AR3220" s="1"/>
      <c r="AS3220" s="14"/>
      <c r="AT3220" s="1"/>
      <c r="AU3220" s="1"/>
    </row>
    <row r="3221" spans="32:47" x14ac:dyDescent="0.3">
      <c r="AF3221" s="1"/>
      <c r="AG3221" s="1"/>
      <c r="AH3221" s="1"/>
      <c r="AI3221" s="1"/>
      <c r="AJ3221" s="1"/>
      <c r="AK3221" s="1"/>
      <c r="AL3221" s="1"/>
      <c r="AM3221" s="1"/>
      <c r="AN3221" s="1"/>
      <c r="AO3221" s="1"/>
      <c r="AP3221" s="1"/>
      <c r="AQ3221" s="1"/>
      <c r="AR3221" s="1"/>
      <c r="AS3221" s="14"/>
      <c r="AT3221" s="1"/>
      <c r="AU3221" s="1"/>
    </row>
    <row r="3222" spans="32:47" x14ac:dyDescent="0.3">
      <c r="AF3222" s="1"/>
      <c r="AG3222" s="1"/>
      <c r="AH3222" s="1"/>
      <c r="AI3222" s="1"/>
      <c r="AJ3222" s="1"/>
      <c r="AK3222" s="1"/>
      <c r="AL3222" s="1"/>
      <c r="AM3222" s="1"/>
      <c r="AN3222" s="1"/>
      <c r="AO3222" s="1"/>
      <c r="AP3222" s="1"/>
      <c r="AQ3222" s="1"/>
      <c r="AR3222" s="1"/>
      <c r="AS3222" s="14"/>
      <c r="AT3222" s="1"/>
      <c r="AU3222" s="1"/>
    </row>
    <row r="3223" spans="32:47" x14ac:dyDescent="0.3">
      <c r="AF3223" s="1"/>
      <c r="AG3223" s="1"/>
      <c r="AH3223" s="1"/>
      <c r="AI3223" s="1"/>
      <c r="AJ3223" s="1"/>
      <c r="AK3223" s="1"/>
      <c r="AL3223" s="1"/>
      <c r="AM3223" s="1"/>
      <c r="AN3223" s="1"/>
      <c r="AO3223" s="1"/>
      <c r="AP3223" s="1"/>
      <c r="AQ3223" s="1"/>
      <c r="AR3223" s="1"/>
      <c r="AS3223" s="14"/>
      <c r="AT3223" s="1"/>
      <c r="AU3223" s="1"/>
    </row>
    <row r="3224" spans="32:47" x14ac:dyDescent="0.3">
      <c r="AF3224" s="1"/>
      <c r="AG3224" s="1"/>
      <c r="AH3224" s="1"/>
      <c r="AI3224" s="1"/>
      <c r="AJ3224" s="1"/>
      <c r="AK3224" s="1"/>
      <c r="AL3224" s="1"/>
      <c r="AM3224" s="1"/>
      <c r="AN3224" s="1"/>
      <c r="AO3224" s="1"/>
      <c r="AP3224" s="1"/>
      <c r="AQ3224" s="1"/>
      <c r="AR3224" s="1"/>
      <c r="AS3224" s="14"/>
      <c r="AT3224" s="1"/>
      <c r="AU3224" s="1"/>
    </row>
    <row r="3225" spans="32:47" x14ac:dyDescent="0.3">
      <c r="AF3225" s="1"/>
      <c r="AG3225" s="1"/>
      <c r="AH3225" s="1"/>
      <c r="AI3225" s="1"/>
      <c r="AJ3225" s="1"/>
      <c r="AK3225" s="1"/>
      <c r="AL3225" s="1"/>
      <c r="AM3225" s="1"/>
      <c r="AN3225" s="1"/>
      <c r="AO3225" s="1"/>
      <c r="AP3225" s="1"/>
      <c r="AQ3225" s="1"/>
      <c r="AR3225" s="1"/>
      <c r="AS3225" s="14"/>
      <c r="AT3225" s="1"/>
      <c r="AU3225" s="1"/>
    </row>
    <row r="3226" spans="32:47" x14ac:dyDescent="0.3">
      <c r="AF3226" s="1"/>
      <c r="AG3226" s="1"/>
      <c r="AH3226" s="1"/>
      <c r="AI3226" s="1"/>
      <c r="AJ3226" s="1"/>
      <c r="AK3226" s="1"/>
      <c r="AL3226" s="1"/>
      <c r="AM3226" s="1"/>
      <c r="AN3226" s="1"/>
      <c r="AO3226" s="1"/>
      <c r="AP3226" s="1"/>
      <c r="AQ3226" s="1"/>
      <c r="AR3226" s="1"/>
      <c r="AS3226" s="14"/>
      <c r="AT3226" s="1"/>
      <c r="AU3226" s="1"/>
    </row>
    <row r="3227" spans="32:47" x14ac:dyDescent="0.3">
      <c r="AF3227" s="1"/>
      <c r="AG3227" s="1"/>
      <c r="AH3227" s="1"/>
      <c r="AI3227" s="1"/>
      <c r="AJ3227" s="1"/>
      <c r="AK3227" s="1"/>
      <c r="AL3227" s="1"/>
      <c r="AM3227" s="1"/>
      <c r="AN3227" s="1"/>
      <c r="AO3227" s="1"/>
      <c r="AP3227" s="1"/>
      <c r="AQ3227" s="1"/>
      <c r="AR3227" s="1"/>
      <c r="AS3227" s="14"/>
      <c r="AT3227" s="1"/>
      <c r="AU3227" s="1"/>
    </row>
    <row r="3228" spans="32:47" x14ac:dyDescent="0.3">
      <c r="AF3228" s="1"/>
      <c r="AG3228" s="1"/>
      <c r="AH3228" s="1"/>
      <c r="AI3228" s="1"/>
      <c r="AJ3228" s="1"/>
      <c r="AK3228" s="1"/>
      <c r="AL3228" s="1"/>
      <c r="AM3228" s="1"/>
      <c r="AN3228" s="1"/>
      <c r="AO3228" s="1"/>
      <c r="AP3228" s="1"/>
      <c r="AQ3228" s="1"/>
      <c r="AR3228" s="1"/>
      <c r="AS3228" s="14"/>
      <c r="AT3228" s="1"/>
      <c r="AU3228" s="1"/>
    </row>
    <row r="3229" spans="32:47" x14ac:dyDescent="0.3">
      <c r="AF3229" s="1"/>
      <c r="AG3229" s="1"/>
      <c r="AH3229" s="1"/>
      <c r="AI3229" s="1"/>
      <c r="AJ3229" s="1"/>
      <c r="AK3229" s="1"/>
      <c r="AL3229" s="1"/>
      <c r="AM3229" s="1"/>
      <c r="AN3229" s="1"/>
      <c r="AO3229" s="1"/>
      <c r="AP3229" s="1"/>
      <c r="AQ3229" s="1"/>
      <c r="AR3229" s="1"/>
      <c r="AS3229" s="14"/>
      <c r="AT3229" s="1"/>
      <c r="AU3229" s="1"/>
    </row>
    <row r="3230" spans="32:47" x14ac:dyDescent="0.3">
      <c r="AF3230" s="1"/>
      <c r="AG3230" s="1"/>
      <c r="AH3230" s="1"/>
      <c r="AI3230" s="1"/>
      <c r="AJ3230" s="1"/>
      <c r="AK3230" s="1"/>
      <c r="AL3230" s="1"/>
      <c r="AM3230" s="1"/>
      <c r="AN3230" s="1"/>
      <c r="AO3230" s="1"/>
      <c r="AP3230" s="1"/>
      <c r="AQ3230" s="1"/>
      <c r="AR3230" s="1"/>
      <c r="AS3230" s="14"/>
      <c r="AT3230" s="1"/>
      <c r="AU3230" s="1"/>
    </row>
    <row r="3231" spans="32:47" x14ac:dyDescent="0.3">
      <c r="AF3231" s="1"/>
      <c r="AG3231" s="1"/>
      <c r="AH3231" s="1"/>
      <c r="AI3231" s="1"/>
      <c r="AJ3231" s="1"/>
      <c r="AK3231" s="1"/>
      <c r="AL3231" s="1"/>
      <c r="AM3231" s="1"/>
      <c r="AN3231" s="1"/>
      <c r="AO3231" s="1"/>
      <c r="AP3231" s="1"/>
      <c r="AQ3231" s="1"/>
      <c r="AR3231" s="1"/>
      <c r="AS3231" s="14"/>
      <c r="AT3231" s="1"/>
      <c r="AU3231" s="1"/>
    </row>
    <row r="3232" spans="32:47" x14ac:dyDescent="0.3">
      <c r="AF3232" s="1"/>
      <c r="AG3232" s="1"/>
      <c r="AH3232" s="1"/>
      <c r="AI3232" s="1"/>
      <c r="AJ3232" s="1"/>
      <c r="AK3232" s="1"/>
      <c r="AL3232" s="1"/>
      <c r="AM3232" s="1"/>
      <c r="AN3232" s="1"/>
      <c r="AO3232" s="1"/>
      <c r="AP3232" s="1"/>
      <c r="AQ3232" s="1"/>
      <c r="AR3232" s="1"/>
      <c r="AS3232" s="14"/>
      <c r="AT3232" s="1"/>
      <c r="AU3232" s="1"/>
    </row>
    <row r="3233" spans="32:47" x14ac:dyDescent="0.3">
      <c r="AF3233" s="1"/>
      <c r="AG3233" s="1"/>
      <c r="AH3233" s="1"/>
      <c r="AI3233" s="1"/>
      <c r="AJ3233" s="1"/>
      <c r="AK3233" s="1"/>
      <c r="AL3233" s="1"/>
      <c r="AM3233" s="1"/>
      <c r="AN3233" s="1"/>
      <c r="AO3233" s="1"/>
      <c r="AP3233" s="1"/>
      <c r="AQ3233" s="1"/>
      <c r="AR3233" s="1"/>
      <c r="AS3233" s="14"/>
      <c r="AT3233" s="1"/>
      <c r="AU3233" s="1"/>
    </row>
    <row r="3234" spans="32:47" x14ac:dyDescent="0.3">
      <c r="AF3234" s="1"/>
      <c r="AG3234" s="1"/>
      <c r="AH3234" s="1"/>
      <c r="AI3234" s="1"/>
      <c r="AJ3234" s="1"/>
      <c r="AK3234" s="1"/>
      <c r="AL3234" s="1"/>
      <c r="AM3234" s="1"/>
      <c r="AN3234" s="1"/>
      <c r="AO3234" s="1"/>
      <c r="AP3234" s="1"/>
      <c r="AQ3234" s="1"/>
      <c r="AR3234" s="1"/>
      <c r="AS3234" s="14"/>
      <c r="AT3234" s="1"/>
      <c r="AU3234" s="1"/>
    </row>
    <row r="3235" spans="32:47" x14ac:dyDescent="0.3">
      <c r="AF3235" s="1"/>
      <c r="AG3235" s="1"/>
      <c r="AH3235" s="1"/>
      <c r="AI3235" s="1"/>
      <c r="AJ3235" s="1"/>
      <c r="AK3235" s="1"/>
      <c r="AL3235" s="1"/>
      <c r="AM3235" s="1"/>
      <c r="AN3235" s="1"/>
      <c r="AO3235" s="1"/>
      <c r="AP3235" s="1"/>
      <c r="AQ3235" s="1"/>
      <c r="AR3235" s="1"/>
      <c r="AS3235" s="14"/>
      <c r="AT3235" s="1"/>
      <c r="AU3235" s="1"/>
    </row>
    <row r="3236" spans="32:47" x14ac:dyDescent="0.3">
      <c r="AF3236" s="1"/>
      <c r="AG3236" s="1"/>
      <c r="AH3236" s="1"/>
      <c r="AI3236" s="1"/>
      <c r="AJ3236" s="1"/>
      <c r="AK3236" s="1"/>
      <c r="AL3236" s="1"/>
      <c r="AM3236" s="1"/>
      <c r="AN3236" s="1"/>
      <c r="AO3236" s="1"/>
      <c r="AP3236" s="1"/>
      <c r="AQ3236" s="1"/>
      <c r="AR3236" s="1"/>
      <c r="AS3236" s="14"/>
      <c r="AT3236" s="1"/>
      <c r="AU3236" s="1"/>
    </row>
    <row r="3237" spans="32:47" x14ac:dyDescent="0.3">
      <c r="AF3237" s="1"/>
      <c r="AG3237" s="1"/>
      <c r="AH3237" s="1"/>
      <c r="AI3237" s="1"/>
      <c r="AJ3237" s="1"/>
      <c r="AK3237" s="1"/>
      <c r="AL3237" s="1"/>
      <c r="AM3237" s="1"/>
      <c r="AN3237" s="1"/>
      <c r="AO3237" s="1"/>
      <c r="AP3237" s="1"/>
      <c r="AQ3237" s="1"/>
      <c r="AR3237" s="1"/>
      <c r="AS3237" s="14"/>
      <c r="AT3237" s="1"/>
      <c r="AU3237" s="1"/>
    </row>
    <row r="3238" spans="32:47" x14ac:dyDescent="0.3">
      <c r="AF3238" s="1"/>
      <c r="AG3238" s="1"/>
      <c r="AH3238" s="1"/>
      <c r="AI3238" s="1"/>
      <c r="AJ3238" s="1"/>
      <c r="AK3238" s="1"/>
      <c r="AL3238" s="1"/>
      <c r="AM3238" s="1"/>
      <c r="AN3238" s="1"/>
      <c r="AO3238" s="1"/>
      <c r="AP3238" s="1"/>
      <c r="AQ3238" s="1"/>
      <c r="AR3238" s="1"/>
      <c r="AS3238" s="14"/>
      <c r="AT3238" s="1"/>
      <c r="AU3238" s="1"/>
    </row>
    <row r="3239" spans="32:47" x14ac:dyDescent="0.3">
      <c r="AF3239" s="1"/>
      <c r="AG3239" s="1"/>
      <c r="AH3239" s="1"/>
      <c r="AI3239" s="1"/>
      <c r="AJ3239" s="1"/>
      <c r="AK3239" s="1"/>
      <c r="AL3239" s="1"/>
      <c r="AM3239" s="1"/>
      <c r="AN3239" s="1"/>
      <c r="AO3239" s="1"/>
      <c r="AP3239" s="1"/>
      <c r="AQ3239" s="1"/>
      <c r="AR3239" s="1"/>
      <c r="AS3239" s="14"/>
      <c r="AT3239" s="1"/>
      <c r="AU3239" s="1"/>
    </row>
    <row r="3240" spans="32:47" x14ac:dyDescent="0.3">
      <c r="AF3240" s="1"/>
      <c r="AG3240" s="1"/>
      <c r="AH3240" s="1"/>
      <c r="AI3240" s="1"/>
      <c r="AJ3240" s="1"/>
      <c r="AK3240" s="1"/>
      <c r="AL3240" s="1"/>
      <c r="AM3240" s="1"/>
      <c r="AN3240" s="1"/>
      <c r="AO3240" s="1"/>
      <c r="AP3240" s="1"/>
      <c r="AQ3240" s="1"/>
      <c r="AR3240" s="1"/>
      <c r="AS3240" s="14"/>
      <c r="AT3240" s="1"/>
      <c r="AU3240" s="1"/>
    </row>
    <row r="3241" spans="32:47" x14ac:dyDescent="0.3">
      <c r="AF3241" s="1"/>
      <c r="AG3241" s="1"/>
      <c r="AH3241" s="1"/>
      <c r="AI3241" s="1"/>
      <c r="AJ3241" s="1"/>
      <c r="AK3241" s="1"/>
      <c r="AL3241" s="1"/>
      <c r="AM3241" s="1"/>
      <c r="AN3241" s="1"/>
      <c r="AO3241" s="1"/>
      <c r="AP3241" s="1"/>
      <c r="AQ3241" s="1"/>
      <c r="AR3241" s="1"/>
      <c r="AS3241" s="14"/>
      <c r="AT3241" s="1"/>
      <c r="AU3241" s="1"/>
    </row>
    <row r="3242" spans="32:47" x14ac:dyDescent="0.3">
      <c r="AF3242" s="1"/>
      <c r="AG3242" s="1"/>
      <c r="AH3242" s="1"/>
      <c r="AI3242" s="1"/>
      <c r="AJ3242" s="1"/>
      <c r="AK3242" s="1"/>
      <c r="AL3242" s="1"/>
      <c r="AM3242" s="1"/>
      <c r="AN3242" s="1"/>
      <c r="AO3242" s="1"/>
      <c r="AP3242" s="1"/>
      <c r="AQ3242" s="1"/>
      <c r="AR3242" s="1"/>
      <c r="AS3242" s="14"/>
      <c r="AT3242" s="1"/>
      <c r="AU3242" s="1"/>
    </row>
    <row r="3243" spans="32:47" x14ac:dyDescent="0.3">
      <c r="AF3243" s="1"/>
      <c r="AG3243" s="1"/>
      <c r="AH3243" s="1"/>
      <c r="AI3243" s="1"/>
      <c r="AJ3243" s="1"/>
      <c r="AK3243" s="1"/>
      <c r="AL3243" s="1"/>
      <c r="AM3243" s="1"/>
      <c r="AN3243" s="1"/>
      <c r="AO3243" s="1"/>
      <c r="AP3243" s="1"/>
      <c r="AQ3243" s="1"/>
      <c r="AR3243" s="1"/>
      <c r="AS3243" s="14"/>
      <c r="AT3243" s="1"/>
      <c r="AU3243" s="1"/>
    </row>
    <row r="3244" spans="32:47" x14ac:dyDescent="0.3">
      <c r="AF3244" s="1"/>
      <c r="AG3244" s="1"/>
      <c r="AH3244" s="1"/>
      <c r="AI3244" s="1"/>
      <c r="AJ3244" s="1"/>
      <c r="AK3244" s="1"/>
      <c r="AL3244" s="1"/>
      <c r="AM3244" s="1"/>
      <c r="AN3244" s="1"/>
      <c r="AO3244" s="1"/>
      <c r="AP3244" s="1"/>
      <c r="AQ3244" s="1"/>
      <c r="AR3244" s="1"/>
      <c r="AS3244" s="14"/>
      <c r="AT3244" s="1"/>
      <c r="AU3244" s="1"/>
    </row>
    <row r="3245" spans="32:47" x14ac:dyDescent="0.3">
      <c r="AF3245" s="1"/>
      <c r="AG3245" s="1"/>
      <c r="AH3245" s="1"/>
      <c r="AI3245" s="1"/>
      <c r="AJ3245" s="1"/>
      <c r="AK3245" s="1"/>
      <c r="AL3245" s="1"/>
      <c r="AM3245" s="1"/>
      <c r="AN3245" s="1"/>
      <c r="AO3245" s="1"/>
      <c r="AP3245" s="1"/>
      <c r="AQ3245" s="1"/>
      <c r="AR3245" s="1"/>
      <c r="AS3245" s="14"/>
      <c r="AT3245" s="1"/>
      <c r="AU3245" s="1"/>
    </row>
    <row r="3246" spans="32:47" x14ac:dyDescent="0.3">
      <c r="AF3246" s="1"/>
      <c r="AG3246" s="1"/>
      <c r="AH3246" s="1"/>
      <c r="AI3246" s="1"/>
      <c r="AJ3246" s="1"/>
      <c r="AK3246" s="1"/>
      <c r="AL3246" s="1"/>
      <c r="AM3246" s="1"/>
      <c r="AN3246" s="1"/>
      <c r="AO3246" s="1"/>
      <c r="AP3246" s="1"/>
      <c r="AQ3246" s="1"/>
      <c r="AR3246" s="1"/>
      <c r="AS3246" s="14"/>
      <c r="AT3246" s="1"/>
      <c r="AU3246" s="1"/>
    </row>
    <row r="3247" spans="32:47" x14ac:dyDescent="0.3">
      <c r="AF3247" s="1"/>
      <c r="AG3247" s="1"/>
      <c r="AH3247" s="1"/>
      <c r="AI3247" s="1"/>
      <c r="AJ3247" s="1"/>
      <c r="AK3247" s="1"/>
      <c r="AL3247" s="1"/>
      <c r="AM3247" s="1"/>
      <c r="AN3247" s="1"/>
      <c r="AO3247" s="1"/>
      <c r="AP3247" s="1"/>
      <c r="AQ3247" s="1"/>
      <c r="AR3247" s="1"/>
      <c r="AS3247" s="14"/>
      <c r="AT3247" s="1"/>
      <c r="AU3247" s="1"/>
    </row>
    <row r="3248" spans="32:47" x14ac:dyDescent="0.3">
      <c r="AF3248" s="1"/>
      <c r="AG3248" s="1"/>
      <c r="AH3248" s="1"/>
      <c r="AI3248" s="1"/>
      <c r="AJ3248" s="1"/>
      <c r="AK3248" s="1"/>
      <c r="AL3248" s="1"/>
      <c r="AM3248" s="1"/>
      <c r="AN3248" s="1"/>
      <c r="AO3248" s="1"/>
      <c r="AP3248" s="1"/>
      <c r="AQ3248" s="1"/>
      <c r="AR3248" s="1"/>
      <c r="AS3248" s="14"/>
      <c r="AT3248" s="1"/>
      <c r="AU3248" s="1"/>
    </row>
    <row r="3249" spans="32:47" x14ac:dyDescent="0.3">
      <c r="AF3249" s="1"/>
      <c r="AG3249" s="1"/>
      <c r="AH3249" s="1"/>
      <c r="AI3249" s="1"/>
      <c r="AJ3249" s="1"/>
      <c r="AK3249" s="1"/>
      <c r="AL3249" s="1"/>
      <c r="AM3249" s="1"/>
      <c r="AN3249" s="1"/>
      <c r="AO3249" s="1"/>
      <c r="AP3249" s="1"/>
      <c r="AQ3249" s="1"/>
      <c r="AR3249" s="1"/>
      <c r="AS3249" s="14"/>
      <c r="AT3249" s="1"/>
      <c r="AU3249" s="1"/>
    </row>
    <row r="3250" spans="32:47" x14ac:dyDescent="0.3">
      <c r="AF3250" s="1"/>
      <c r="AG3250" s="1"/>
      <c r="AH3250" s="1"/>
      <c r="AI3250" s="1"/>
      <c r="AJ3250" s="1"/>
      <c r="AK3250" s="1"/>
      <c r="AL3250" s="1"/>
      <c r="AM3250" s="1"/>
      <c r="AN3250" s="1"/>
      <c r="AO3250" s="1"/>
      <c r="AP3250" s="1"/>
      <c r="AQ3250" s="1"/>
      <c r="AR3250" s="1"/>
      <c r="AS3250" s="14"/>
      <c r="AT3250" s="1"/>
      <c r="AU3250" s="1"/>
    </row>
    <row r="3251" spans="32:47" x14ac:dyDescent="0.3">
      <c r="AF3251" s="1"/>
      <c r="AG3251" s="1"/>
      <c r="AH3251" s="1"/>
      <c r="AI3251" s="1"/>
      <c r="AJ3251" s="1"/>
      <c r="AK3251" s="1"/>
      <c r="AL3251" s="1"/>
      <c r="AM3251" s="1"/>
      <c r="AN3251" s="1"/>
      <c r="AO3251" s="1"/>
      <c r="AP3251" s="1"/>
      <c r="AQ3251" s="1"/>
      <c r="AR3251" s="1"/>
      <c r="AS3251" s="14"/>
      <c r="AT3251" s="1"/>
      <c r="AU3251" s="1"/>
    </row>
    <row r="3252" spans="32:47" x14ac:dyDescent="0.3">
      <c r="AF3252" s="1"/>
      <c r="AG3252" s="1"/>
      <c r="AH3252" s="1"/>
      <c r="AI3252" s="1"/>
      <c r="AJ3252" s="1"/>
      <c r="AK3252" s="1"/>
      <c r="AL3252" s="1"/>
      <c r="AM3252" s="1"/>
      <c r="AN3252" s="1"/>
      <c r="AO3252" s="1"/>
      <c r="AP3252" s="1"/>
      <c r="AQ3252" s="1"/>
      <c r="AR3252" s="1"/>
      <c r="AS3252" s="14"/>
      <c r="AT3252" s="1"/>
      <c r="AU3252" s="1"/>
    </row>
    <row r="3253" spans="32:47" x14ac:dyDescent="0.3">
      <c r="AF3253" s="1"/>
      <c r="AG3253" s="1"/>
      <c r="AH3253" s="1"/>
      <c r="AI3253" s="1"/>
      <c r="AJ3253" s="1"/>
      <c r="AK3253" s="1"/>
      <c r="AL3253" s="1"/>
      <c r="AM3253" s="1"/>
      <c r="AN3253" s="1"/>
      <c r="AO3253" s="1"/>
      <c r="AP3253" s="1"/>
      <c r="AQ3253" s="1"/>
      <c r="AR3253" s="1"/>
      <c r="AS3253" s="14"/>
      <c r="AT3253" s="1"/>
      <c r="AU3253" s="1"/>
    </row>
    <row r="3254" spans="32:47" x14ac:dyDescent="0.3">
      <c r="AF3254" s="1"/>
      <c r="AG3254" s="1"/>
      <c r="AH3254" s="1"/>
      <c r="AI3254" s="1"/>
      <c r="AJ3254" s="1"/>
      <c r="AK3254" s="1"/>
      <c r="AL3254" s="1"/>
      <c r="AM3254" s="1"/>
      <c r="AN3254" s="1"/>
      <c r="AO3254" s="1"/>
      <c r="AP3254" s="1"/>
      <c r="AQ3254" s="1"/>
      <c r="AR3254" s="1"/>
      <c r="AS3254" s="14"/>
      <c r="AT3254" s="1"/>
      <c r="AU3254" s="1"/>
    </row>
    <row r="3255" spans="32:47" x14ac:dyDescent="0.3">
      <c r="AF3255" s="1"/>
      <c r="AG3255" s="1"/>
      <c r="AH3255" s="1"/>
      <c r="AI3255" s="1"/>
      <c r="AJ3255" s="1"/>
      <c r="AK3255" s="1"/>
      <c r="AL3255" s="1"/>
      <c r="AM3255" s="1"/>
      <c r="AN3255" s="1"/>
      <c r="AO3255" s="1"/>
      <c r="AP3255" s="1"/>
      <c r="AQ3255" s="1"/>
      <c r="AR3255" s="1"/>
      <c r="AS3255" s="14"/>
      <c r="AT3255" s="1"/>
      <c r="AU3255" s="1"/>
    </row>
    <row r="3256" spans="32:47" x14ac:dyDescent="0.3">
      <c r="AF3256" s="1"/>
      <c r="AG3256" s="1"/>
      <c r="AH3256" s="1"/>
      <c r="AI3256" s="1"/>
      <c r="AJ3256" s="1"/>
      <c r="AK3256" s="1"/>
      <c r="AL3256" s="1"/>
      <c r="AM3256" s="1"/>
      <c r="AN3256" s="1"/>
      <c r="AO3256" s="1"/>
      <c r="AP3256" s="1"/>
      <c r="AQ3256" s="1"/>
      <c r="AR3256" s="1"/>
      <c r="AS3256" s="14"/>
      <c r="AT3256" s="1"/>
      <c r="AU3256" s="1"/>
    </row>
    <row r="3257" spans="32:47" x14ac:dyDescent="0.3">
      <c r="AF3257" s="1"/>
      <c r="AG3257" s="1"/>
      <c r="AH3257" s="1"/>
      <c r="AI3257" s="1"/>
      <c r="AJ3257" s="1"/>
      <c r="AK3257" s="1"/>
      <c r="AL3257" s="1"/>
      <c r="AM3257" s="1"/>
      <c r="AN3257" s="1"/>
      <c r="AO3257" s="1"/>
      <c r="AP3257" s="1"/>
      <c r="AQ3257" s="1"/>
      <c r="AR3257" s="1"/>
      <c r="AS3257" s="14"/>
      <c r="AT3257" s="1"/>
      <c r="AU3257" s="1"/>
    </row>
    <row r="3258" spans="32:47" x14ac:dyDescent="0.3">
      <c r="AF3258" s="1"/>
      <c r="AG3258" s="1"/>
      <c r="AH3258" s="1"/>
      <c r="AI3258" s="1"/>
      <c r="AJ3258" s="1"/>
      <c r="AK3258" s="1"/>
      <c r="AL3258" s="1"/>
      <c r="AM3258" s="1"/>
      <c r="AN3258" s="1"/>
      <c r="AO3258" s="1"/>
      <c r="AP3258" s="1"/>
      <c r="AQ3258" s="1"/>
      <c r="AR3258" s="1"/>
      <c r="AS3258" s="14"/>
      <c r="AT3258" s="1"/>
      <c r="AU3258" s="1"/>
    </row>
    <row r="3259" spans="32:47" x14ac:dyDescent="0.3">
      <c r="AF3259" s="1"/>
      <c r="AG3259" s="1"/>
      <c r="AH3259" s="1"/>
      <c r="AI3259" s="1"/>
      <c r="AJ3259" s="1"/>
      <c r="AK3259" s="1"/>
      <c r="AL3259" s="1"/>
      <c r="AM3259" s="1"/>
      <c r="AN3259" s="1"/>
      <c r="AO3259" s="1"/>
      <c r="AP3259" s="1"/>
      <c r="AQ3259" s="1"/>
      <c r="AR3259" s="1"/>
      <c r="AS3259" s="14"/>
      <c r="AT3259" s="1"/>
      <c r="AU3259" s="1"/>
    </row>
    <row r="3260" spans="32:47" x14ac:dyDescent="0.3">
      <c r="AF3260" s="1"/>
      <c r="AG3260" s="1"/>
      <c r="AH3260" s="1"/>
      <c r="AI3260" s="1"/>
      <c r="AJ3260" s="1"/>
      <c r="AK3260" s="1"/>
      <c r="AL3260" s="1"/>
      <c r="AM3260" s="1"/>
      <c r="AN3260" s="1"/>
      <c r="AO3260" s="1"/>
      <c r="AP3260" s="1"/>
      <c r="AQ3260" s="1"/>
      <c r="AR3260" s="1"/>
      <c r="AS3260" s="14"/>
      <c r="AT3260" s="1"/>
      <c r="AU3260" s="1"/>
    </row>
    <row r="3261" spans="32:47" x14ac:dyDescent="0.3">
      <c r="AF3261" s="1"/>
      <c r="AG3261" s="1"/>
      <c r="AH3261" s="1"/>
      <c r="AI3261" s="1"/>
      <c r="AJ3261" s="1"/>
      <c r="AK3261" s="1"/>
      <c r="AL3261" s="1"/>
      <c r="AM3261" s="1"/>
      <c r="AN3261" s="1"/>
      <c r="AO3261" s="1"/>
      <c r="AP3261" s="1"/>
      <c r="AQ3261" s="1"/>
      <c r="AR3261" s="1"/>
      <c r="AS3261" s="14"/>
      <c r="AT3261" s="1"/>
      <c r="AU3261" s="1"/>
    </row>
    <row r="3262" spans="32:47" x14ac:dyDescent="0.3">
      <c r="AF3262" s="1"/>
      <c r="AG3262" s="1"/>
      <c r="AH3262" s="1"/>
      <c r="AI3262" s="1"/>
      <c r="AJ3262" s="1"/>
      <c r="AK3262" s="1"/>
      <c r="AL3262" s="1"/>
      <c r="AM3262" s="1"/>
      <c r="AN3262" s="1"/>
      <c r="AO3262" s="1"/>
      <c r="AP3262" s="1"/>
      <c r="AQ3262" s="1"/>
      <c r="AR3262" s="1"/>
      <c r="AS3262" s="14"/>
      <c r="AT3262" s="1"/>
      <c r="AU3262" s="1"/>
    </row>
    <row r="3263" spans="32:47" x14ac:dyDescent="0.3">
      <c r="AF3263" s="1"/>
      <c r="AG3263" s="1"/>
      <c r="AH3263" s="1"/>
      <c r="AI3263" s="1"/>
      <c r="AJ3263" s="1"/>
      <c r="AK3263" s="1"/>
      <c r="AL3263" s="1"/>
      <c r="AM3263" s="1"/>
      <c r="AN3263" s="1"/>
      <c r="AO3263" s="1"/>
      <c r="AP3263" s="1"/>
      <c r="AQ3263" s="1"/>
      <c r="AR3263" s="1"/>
      <c r="AS3263" s="14"/>
      <c r="AT3263" s="1"/>
      <c r="AU3263" s="1"/>
    </row>
    <row r="3264" spans="32:47" x14ac:dyDescent="0.3">
      <c r="AF3264" s="1"/>
      <c r="AG3264" s="1"/>
      <c r="AH3264" s="1"/>
      <c r="AI3264" s="1"/>
      <c r="AJ3264" s="1"/>
      <c r="AK3264" s="1"/>
      <c r="AL3264" s="1"/>
      <c r="AM3264" s="1"/>
      <c r="AN3264" s="1"/>
      <c r="AO3264" s="1"/>
      <c r="AP3264" s="1"/>
      <c r="AQ3264" s="1"/>
      <c r="AR3264" s="1"/>
      <c r="AS3264" s="14"/>
      <c r="AT3264" s="1"/>
      <c r="AU3264" s="1"/>
    </row>
    <row r="3265" spans="32:47" x14ac:dyDescent="0.3">
      <c r="AF3265" s="1"/>
      <c r="AG3265" s="1"/>
      <c r="AH3265" s="1"/>
      <c r="AI3265" s="1"/>
      <c r="AJ3265" s="1"/>
      <c r="AK3265" s="1"/>
      <c r="AL3265" s="1"/>
      <c r="AM3265" s="1"/>
      <c r="AN3265" s="1"/>
      <c r="AO3265" s="1"/>
      <c r="AP3265" s="1"/>
      <c r="AQ3265" s="1"/>
      <c r="AR3265" s="1"/>
      <c r="AS3265" s="14"/>
      <c r="AT3265" s="1"/>
      <c r="AU3265" s="1"/>
    </row>
    <row r="3266" spans="32:47" x14ac:dyDescent="0.3">
      <c r="AF3266" s="1"/>
      <c r="AG3266" s="1"/>
      <c r="AH3266" s="1"/>
      <c r="AI3266" s="1"/>
      <c r="AJ3266" s="1"/>
      <c r="AK3266" s="1"/>
      <c r="AL3266" s="1"/>
      <c r="AM3266" s="1"/>
      <c r="AN3266" s="1"/>
      <c r="AO3266" s="1"/>
      <c r="AP3266" s="1"/>
      <c r="AQ3266" s="1"/>
      <c r="AR3266" s="1"/>
      <c r="AS3266" s="14"/>
      <c r="AT3266" s="1"/>
      <c r="AU3266" s="1"/>
    </row>
    <row r="3267" spans="32:47" x14ac:dyDescent="0.3">
      <c r="AF3267" s="1"/>
      <c r="AG3267" s="1"/>
      <c r="AH3267" s="1"/>
      <c r="AI3267" s="1"/>
      <c r="AJ3267" s="1"/>
      <c r="AK3267" s="1"/>
      <c r="AL3267" s="1"/>
      <c r="AM3267" s="1"/>
      <c r="AN3267" s="1"/>
      <c r="AO3267" s="1"/>
      <c r="AP3267" s="1"/>
      <c r="AQ3267" s="1"/>
      <c r="AR3267" s="1"/>
      <c r="AS3267" s="14"/>
      <c r="AT3267" s="1"/>
      <c r="AU3267" s="1"/>
    </row>
    <row r="3268" spans="32:47" x14ac:dyDescent="0.3">
      <c r="AF3268" s="1"/>
      <c r="AG3268" s="1"/>
      <c r="AH3268" s="1"/>
      <c r="AI3268" s="1"/>
      <c r="AJ3268" s="1"/>
      <c r="AK3268" s="1"/>
      <c r="AL3268" s="1"/>
      <c r="AM3268" s="1"/>
      <c r="AN3268" s="1"/>
      <c r="AO3268" s="1"/>
      <c r="AP3268" s="1"/>
      <c r="AQ3268" s="1"/>
      <c r="AR3268" s="1"/>
      <c r="AS3268" s="14"/>
      <c r="AT3268" s="1"/>
      <c r="AU3268" s="1"/>
    </row>
    <row r="3269" spans="32:47" x14ac:dyDescent="0.3">
      <c r="AF3269" s="1"/>
      <c r="AG3269" s="1"/>
      <c r="AH3269" s="1"/>
      <c r="AI3269" s="1"/>
      <c r="AJ3269" s="1"/>
      <c r="AK3269" s="1"/>
      <c r="AL3269" s="1"/>
      <c r="AM3269" s="1"/>
      <c r="AN3269" s="1"/>
      <c r="AO3269" s="1"/>
      <c r="AP3269" s="1"/>
      <c r="AQ3269" s="1"/>
      <c r="AR3269" s="1"/>
      <c r="AS3269" s="14"/>
      <c r="AT3269" s="1"/>
      <c r="AU3269" s="1"/>
    </row>
    <row r="3270" spans="32:47" x14ac:dyDescent="0.3">
      <c r="AF3270" s="1"/>
      <c r="AG3270" s="1"/>
      <c r="AH3270" s="1"/>
      <c r="AI3270" s="1"/>
      <c r="AJ3270" s="1"/>
      <c r="AK3270" s="1"/>
      <c r="AL3270" s="1"/>
      <c r="AM3270" s="1"/>
      <c r="AN3270" s="1"/>
      <c r="AO3270" s="1"/>
      <c r="AP3270" s="1"/>
      <c r="AQ3270" s="1"/>
      <c r="AR3270" s="1"/>
      <c r="AS3270" s="14"/>
      <c r="AT3270" s="1"/>
      <c r="AU3270" s="1"/>
    </row>
    <row r="3271" spans="32:47" x14ac:dyDescent="0.3">
      <c r="AF3271" s="1"/>
      <c r="AG3271" s="1"/>
      <c r="AH3271" s="1"/>
      <c r="AI3271" s="1"/>
      <c r="AJ3271" s="1"/>
      <c r="AK3271" s="1"/>
      <c r="AL3271" s="1"/>
      <c r="AM3271" s="1"/>
      <c r="AN3271" s="1"/>
      <c r="AO3271" s="1"/>
      <c r="AP3271" s="1"/>
      <c r="AQ3271" s="1"/>
      <c r="AR3271" s="1"/>
      <c r="AS3271" s="14"/>
      <c r="AT3271" s="1"/>
      <c r="AU3271" s="1"/>
    </row>
    <row r="3272" spans="32:47" x14ac:dyDescent="0.3">
      <c r="AF3272" s="1"/>
      <c r="AG3272" s="1"/>
      <c r="AH3272" s="1"/>
      <c r="AI3272" s="1"/>
      <c r="AJ3272" s="1"/>
      <c r="AK3272" s="1"/>
      <c r="AL3272" s="1"/>
      <c r="AM3272" s="1"/>
      <c r="AN3272" s="1"/>
      <c r="AO3272" s="1"/>
      <c r="AP3272" s="1"/>
      <c r="AQ3272" s="1"/>
      <c r="AR3272" s="1"/>
      <c r="AS3272" s="14"/>
      <c r="AT3272" s="1"/>
      <c r="AU3272" s="1"/>
    </row>
    <row r="3273" spans="32:47" x14ac:dyDescent="0.3">
      <c r="AF3273" s="1"/>
      <c r="AG3273" s="1"/>
      <c r="AH3273" s="1"/>
      <c r="AI3273" s="1"/>
      <c r="AJ3273" s="1"/>
      <c r="AK3273" s="1"/>
      <c r="AL3273" s="1"/>
      <c r="AM3273" s="1"/>
      <c r="AN3273" s="1"/>
      <c r="AO3273" s="1"/>
      <c r="AP3273" s="1"/>
      <c r="AQ3273" s="1"/>
      <c r="AR3273" s="1"/>
      <c r="AS3273" s="14"/>
      <c r="AT3273" s="1"/>
      <c r="AU3273" s="1"/>
    </row>
    <row r="3274" spans="32:47" x14ac:dyDescent="0.3">
      <c r="AF3274" s="1"/>
      <c r="AG3274" s="1"/>
      <c r="AH3274" s="1"/>
      <c r="AI3274" s="1"/>
      <c r="AJ3274" s="1"/>
      <c r="AK3274" s="1"/>
      <c r="AL3274" s="1"/>
      <c r="AM3274" s="1"/>
      <c r="AN3274" s="1"/>
      <c r="AO3274" s="1"/>
      <c r="AP3274" s="1"/>
      <c r="AQ3274" s="1"/>
      <c r="AR3274" s="1"/>
      <c r="AS3274" s="14"/>
      <c r="AT3274" s="1"/>
      <c r="AU3274" s="1"/>
    </row>
    <row r="3275" spans="32:47" x14ac:dyDescent="0.3">
      <c r="AF3275" s="1"/>
      <c r="AG3275" s="1"/>
      <c r="AH3275" s="1"/>
      <c r="AI3275" s="1"/>
      <c r="AJ3275" s="1"/>
      <c r="AK3275" s="1"/>
      <c r="AL3275" s="1"/>
      <c r="AM3275" s="1"/>
      <c r="AN3275" s="1"/>
      <c r="AO3275" s="1"/>
      <c r="AP3275" s="1"/>
      <c r="AQ3275" s="1"/>
      <c r="AR3275" s="1"/>
      <c r="AS3275" s="14"/>
      <c r="AT3275" s="1"/>
      <c r="AU3275" s="1"/>
    </row>
    <row r="3276" spans="32:47" x14ac:dyDescent="0.3">
      <c r="AF3276" s="1"/>
      <c r="AG3276" s="1"/>
      <c r="AH3276" s="1"/>
      <c r="AI3276" s="1"/>
      <c r="AJ3276" s="1"/>
      <c r="AK3276" s="1"/>
      <c r="AL3276" s="1"/>
      <c r="AM3276" s="1"/>
      <c r="AN3276" s="1"/>
      <c r="AO3276" s="1"/>
      <c r="AP3276" s="1"/>
      <c r="AQ3276" s="1"/>
      <c r="AR3276" s="1"/>
      <c r="AS3276" s="14"/>
      <c r="AT3276" s="1"/>
      <c r="AU3276" s="1"/>
    </row>
    <row r="3277" spans="32:47" x14ac:dyDescent="0.3">
      <c r="AF3277" s="1"/>
      <c r="AG3277" s="1"/>
      <c r="AH3277" s="1"/>
      <c r="AI3277" s="1"/>
      <c r="AJ3277" s="1"/>
      <c r="AK3277" s="1"/>
      <c r="AL3277" s="1"/>
      <c r="AM3277" s="1"/>
      <c r="AN3277" s="1"/>
      <c r="AO3277" s="1"/>
      <c r="AP3277" s="1"/>
      <c r="AQ3277" s="1"/>
      <c r="AR3277" s="1"/>
      <c r="AS3277" s="14"/>
      <c r="AT3277" s="1"/>
      <c r="AU3277" s="1"/>
    </row>
    <row r="3278" spans="32:47" x14ac:dyDescent="0.3">
      <c r="AF3278" s="1"/>
      <c r="AG3278" s="1"/>
      <c r="AH3278" s="1"/>
      <c r="AI3278" s="1"/>
      <c r="AJ3278" s="1"/>
      <c r="AK3278" s="1"/>
      <c r="AL3278" s="1"/>
      <c r="AM3278" s="1"/>
      <c r="AN3278" s="1"/>
      <c r="AO3278" s="1"/>
      <c r="AP3278" s="1"/>
      <c r="AQ3278" s="1"/>
      <c r="AR3278" s="1"/>
      <c r="AS3278" s="14"/>
      <c r="AT3278" s="1"/>
      <c r="AU3278" s="1"/>
    </row>
    <row r="3279" spans="32:47" x14ac:dyDescent="0.3">
      <c r="AF3279" s="1"/>
      <c r="AG3279" s="1"/>
      <c r="AH3279" s="1"/>
      <c r="AI3279" s="1"/>
      <c r="AJ3279" s="1"/>
      <c r="AK3279" s="1"/>
      <c r="AL3279" s="1"/>
      <c r="AM3279" s="1"/>
      <c r="AN3279" s="1"/>
      <c r="AO3279" s="1"/>
      <c r="AP3279" s="1"/>
      <c r="AQ3279" s="1"/>
      <c r="AR3279" s="1"/>
      <c r="AS3279" s="14"/>
      <c r="AT3279" s="1"/>
      <c r="AU3279" s="1"/>
    </row>
    <row r="3280" spans="32:47" x14ac:dyDescent="0.3">
      <c r="AF3280" s="1"/>
      <c r="AG3280" s="1"/>
      <c r="AH3280" s="1"/>
      <c r="AI3280" s="1"/>
      <c r="AJ3280" s="1"/>
      <c r="AK3280" s="1"/>
      <c r="AL3280" s="1"/>
      <c r="AM3280" s="1"/>
      <c r="AN3280" s="1"/>
      <c r="AO3280" s="1"/>
      <c r="AP3280" s="1"/>
      <c r="AQ3280" s="1"/>
      <c r="AR3280" s="1"/>
      <c r="AS3280" s="14"/>
      <c r="AT3280" s="1"/>
      <c r="AU3280" s="1"/>
    </row>
    <row r="3281" spans="32:47" x14ac:dyDescent="0.3">
      <c r="AF3281" s="1"/>
      <c r="AG3281" s="1"/>
      <c r="AH3281" s="1"/>
      <c r="AI3281" s="1"/>
      <c r="AJ3281" s="1"/>
      <c r="AK3281" s="1"/>
      <c r="AL3281" s="1"/>
      <c r="AM3281" s="1"/>
      <c r="AN3281" s="1"/>
      <c r="AO3281" s="1"/>
      <c r="AP3281" s="1"/>
      <c r="AQ3281" s="1"/>
      <c r="AR3281" s="1"/>
      <c r="AS3281" s="14"/>
      <c r="AT3281" s="1"/>
      <c r="AU3281" s="1"/>
    </row>
    <row r="3282" spans="32:47" x14ac:dyDescent="0.3">
      <c r="AF3282" s="1"/>
      <c r="AG3282" s="1"/>
      <c r="AH3282" s="1"/>
      <c r="AI3282" s="1"/>
      <c r="AJ3282" s="1"/>
      <c r="AK3282" s="1"/>
      <c r="AL3282" s="1"/>
      <c r="AM3282" s="1"/>
      <c r="AN3282" s="1"/>
      <c r="AO3282" s="1"/>
      <c r="AP3282" s="1"/>
      <c r="AQ3282" s="1"/>
      <c r="AR3282" s="1"/>
      <c r="AS3282" s="14"/>
      <c r="AT3282" s="1"/>
      <c r="AU3282" s="1"/>
    </row>
    <row r="3283" spans="32:47" x14ac:dyDescent="0.3">
      <c r="AF3283" s="1"/>
      <c r="AG3283" s="1"/>
      <c r="AH3283" s="1"/>
      <c r="AI3283" s="1"/>
      <c r="AJ3283" s="1"/>
      <c r="AK3283" s="1"/>
      <c r="AL3283" s="1"/>
      <c r="AM3283" s="1"/>
      <c r="AN3283" s="1"/>
      <c r="AO3283" s="1"/>
      <c r="AP3283" s="1"/>
      <c r="AQ3283" s="1"/>
      <c r="AR3283" s="1"/>
      <c r="AS3283" s="14"/>
      <c r="AT3283" s="1"/>
      <c r="AU3283" s="1"/>
    </row>
    <row r="3284" spans="32:47" x14ac:dyDescent="0.3">
      <c r="AF3284" s="1"/>
      <c r="AG3284" s="1"/>
      <c r="AH3284" s="1"/>
      <c r="AI3284" s="1"/>
      <c r="AJ3284" s="1"/>
      <c r="AK3284" s="1"/>
      <c r="AL3284" s="1"/>
      <c r="AM3284" s="1"/>
      <c r="AN3284" s="1"/>
      <c r="AO3284" s="1"/>
      <c r="AP3284" s="1"/>
      <c r="AQ3284" s="1"/>
      <c r="AR3284" s="1"/>
      <c r="AS3284" s="14"/>
      <c r="AT3284" s="1"/>
      <c r="AU3284" s="1"/>
    </row>
    <row r="3285" spans="32:47" x14ac:dyDescent="0.3">
      <c r="AF3285" s="1"/>
      <c r="AG3285" s="1"/>
      <c r="AH3285" s="1"/>
      <c r="AI3285" s="1"/>
      <c r="AJ3285" s="1"/>
      <c r="AK3285" s="1"/>
      <c r="AL3285" s="1"/>
      <c r="AM3285" s="1"/>
      <c r="AN3285" s="1"/>
      <c r="AO3285" s="1"/>
      <c r="AP3285" s="1"/>
      <c r="AQ3285" s="1"/>
      <c r="AR3285" s="1"/>
      <c r="AS3285" s="14"/>
      <c r="AT3285" s="1"/>
      <c r="AU3285" s="1"/>
    </row>
    <row r="3286" spans="32:47" x14ac:dyDescent="0.3">
      <c r="AF3286" s="1"/>
      <c r="AG3286" s="1"/>
      <c r="AH3286" s="1"/>
      <c r="AI3286" s="1"/>
      <c r="AJ3286" s="1"/>
      <c r="AK3286" s="1"/>
      <c r="AL3286" s="1"/>
      <c r="AM3286" s="1"/>
      <c r="AN3286" s="1"/>
      <c r="AO3286" s="1"/>
      <c r="AP3286" s="1"/>
      <c r="AQ3286" s="1"/>
      <c r="AR3286" s="1"/>
      <c r="AS3286" s="14"/>
      <c r="AT3286" s="1"/>
      <c r="AU3286" s="1"/>
    </row>
    <row r="3287" spans="32:47" x14ac:dyDescent="0.3">
      <c r="AF3287" s="1"/>
      <c r="AG3287" s="1"/>
      <c r="AH3287" s="1"/>
      <c r="AI3287" s="1"/>
      <c r="AJ3287" s="1"/>
      <c r="AK3287" s="1"/>
      <c r="AL3287" s="1"/>
      <c r="AM3287" s="1"/>
      <c r="AN3287" s="1"/>
      <c r="AO3287" s="1"/>
      <c r="AP3287" s="1"/>
      <c r="AQ3287" s="1"/>
      <c r="AR3287" s="1"/>
      <c r="AS3287" s="14"/>
      <c r="AT3287" s="1"/>
      <c r="AU3287" s="1"/>
    </row>
    <row r="3288" spans="32:47" x14ac:dyDescent="0.3">
      <c r="AF3288" s="1"/>
      <c r="AG3288" s="1"/>
      <c r="AH3288" s="1"/>
      <c r="AI3288" s="1"/>
      <c r="AJ3288" s="1"/>
      <c r="AK3288" s="1"/>
      <c r="AL3288" s="1"/>
      <c r="AM3288" s="1"/>
      <c r="AN3288" s="1"/>
      <c r="AO3288" s="1"/>
      <c r="AP3288" s="1"/>
      <c r="AQ3288" s="1"/>
      <c r="AR3288" s="1"/>
      <c r="AS3288" s="14"/>
      <c r="AT3288" s="1"/>
      <c r="AU3288" s="1"/>
    </row>
    <row r="3289" spans="32:47" x14ac:dyDescent="0.3">
      <c r="AF3289" s="1"/>
      <c r="AG3289" s="1"/>
      <c r="AH3289" s="1"/>
      <c r="AI3289" s="1"/>
      <c r="AJ3289" s="1"/>
      <c r="AK3289" s="1"/>
      <c r="AL3289" s="1"/>
      <c r="AM3289" s="1"/>
      <c r="AN3289" s="1"/>
      <c r="AO3289" s="1"/>
      <c r="AP3289" s="1"/>
      <c r="AQ3289" s="1"/>
      <c r="AR3289" s="1"/>
      <c r="AS3289" s="14"/>
      <c r="AT3289" s="1"/>
      <c r="AU3289" s="1"/>
    </row>
    <row r="3290" spans="32:47" x14ac:dyDescent="0.3">
      <c r="AF3290" s="1"/>
      <c r="AG3290" s="1"/>
      <c r="AH3290" s="1"/>
      <c r="AI3290" s="1"/>
      <c r="AJ3290" s="1"/>
      <c r="AK3290" s="1"/>
      <c r="AL3290" s="1"/>
      <c r="AM3290" s="1"/>
      <c r="AN3290" s="1"/>
      <c r="AO3290" s="1"/>
      <c r="AP3290" s="1"/>
      <c r="AQ3290" s="1"/>
      <c r="AR3290" s="1"/>
      <c r="AS3290" s="14"/>
      <c r="AT3290" s="1"/>
      <c r="AU3290" s="1"/>
    </row>
    <row r="3291" spans="32:47" x14ac:dyDescent="0.3">
      <c r="AF3291" s="1"/>
      <c r="AG3291" s="1"/>
      <c r="AH3291" s="1"/>
      <c r="AI3291" s="1"/>
      <c r="AJ3291" s="1"/>
      <c r="AK3291" s="1"/>
      <c r="AL3291" s="1"/>
      <c r="AM3291" s="1"/>
      <c r="AN3291" s="1"/>
      <c r="AO3291" s="1"/>
      <c r="AP3291" s="1"/>
      <c r="AQ3291" s="1"/>
      <c r="AR3291" s="1"/>
      <c r="AS3291" s="14"/>
      <c r="AT3291" s="1"/>
      <c r="AU3291" s="1"/>
    </row>
    <row r="3292" spans="32:47" x14ac:dyDescent="0.3">
      <c r="AF3292" s="1"/>
      <c r="AG3292" s="1"/>
      <c r="AH3292" s="1"/>
      <c r="AI3292" s="1"/>
      <c r="AJ3292" s="1"/>
      <c r="AK3292" s="1"/>
      <c r="AL3292" s="1"/>
      <c r="AM3292" s="1"/>
      <c r="AN3292" s="1"/>
      <c r="AO3292" s="1"/>
      <c r="AP3292" s="1"/>
      <c r="AQ3292" s="1"/>
      <c r="AR3292" s="1"/>
      <c r="AS3292" s="14"/>
      <c r="AT3292" s="1"/>
      <c r="AU3292" s="1"/>
    </row>
    <row r="3293" spans="32:47" x14ac:dyDescent="0.3">
      <c r="AF3293" s="1"/>
      <c r="AG3293" s="1"/>
      <c r="AH3293" s="1"/>
      <c r="AI3293" s="1"/>
      <c r="AJ3293" s="1"/>
      <c r="AK3293" s="1"/>
      <c r="AL3293" s="1"/>
      <c r="AM3293" s="1"/>
      <c r="AN3293" s="1"/>
      <c r="AO3293" s="1"/>
      <c r="AP3293" s="1"/>
      <c r="AQ3293" s="1"/>
      <c r="AR3293" s="1"/>
      <c r="AS3293" s="14"/>
      <c r="AT3293" s="1"/>
      <c r="AU3293" s="1"/>
    </row>
    <row r="3294" spans="32:47" x14ac:dyDescent="0.3">
      <c r="AF3294" s="1"/>
      <c r="AG3294" s="1"/>
      <c r="AH3294" s="1"/>
      <c r="AI3294" s="1"/>
      <c r="AJ3294" s="1"/>
      <c r="AK3294" s="1"/>
      <c r="AL3294" s="1"/>
      <c r="AM3294" s="1"/>
      <c r="AN3294" s="1"/>
      <c r="AO3294" s="1"/>
      <c r="AP3294" s="1"/>
      <c r="AQ3294" s="1"/>
      <c r="AR3294" s="1"/>
      <c r="AS3294" s="14"/>
      <c r="AT3294" s="1"/>
      <c r="AU3294" s="1"/>
    </row>
    <row r="3295" spans="32:47" x14ac:dyDescent="0.3">
      <c r="AF3295" s="1"/>
      <c r="AG3295" s="1"/>
      <c r="AH3295" s="1"/>
      <c r="AI3295" s="1"/>
      <c r="AJ3295" s="1"/>
      <c r="AK3295" s="1"/>
      <c r="AL3295" s="1"/>
      <c r="AM3295" s="1"/>
      <c r="AN3295" s="1"/>
      <c r="AO3295" s="1"/>
      <c r="AP3295" s="1"/>
      <c r="AQ3295" s="1"/>
      <c r="AR3295" s="1"/>
      <c r="AS3295" s="14"/>
      <c r="AT3295" s="1"/>
      <c r="AU3295" s="1"/>
    </row>
    <row r="3296" spans="32:47" x14ac:dyDescent="0.3">
      <c r="AF3296" s="1"/>
      <c r="AG3296" s="1"/>
      <c r="AH3296" s="1"/>
      <c r="AI3296" s="1"/>
      <c r="AJ3296" s="1"/>
      <c r="AK3296" s="1"/>
      <c r="AL3296" s="1"/>
      <c r="AM3296" s="1"/>
      <c r="AN3296" s="1"/>
      <c r="AO3296" s="1"/>
      <c r="AP3296" s="1"/>
      <c r="AQ3296" s="1"/>
      <c r="AR3296" s="1"/>
      <c r="AS3296" s="14"/>
      <c r="AT3296" s="1"/>
      <c r="AU3296" s="1"/>
    </row>
    <row r="3297" spans="32:47" x14ac:dyDescent="0.3">
      <c r="AF3297" s="1"/>
      <c r="AG3297" s="1"/>
      <c r="AH3297" s="1"/>
      <c r="AI3297" s="1"/>
      <c r="AJ3297" s="1"/>
      <c r="AK3297" s="1"/>
      <c r="AL3297" s="1"/>
      <c r="AM3297" s="1"/>
      <c r="AN3297" s="1"/>
      <c r="AO3297" s="1"/>
      <c r="AP3297" s="1"/>
      <c r="AQ3297" s="1"/>
      <c r="AR3297" s="1"/>
      <c r="AS3297" s="14"/>
      <c r="AT3297" s="1"/>
      <c r="AU3297" s="1"/>
    </row>
    <row r="3298" spans="32:47" x14ac:dyDescent="0.3">
      <c r="AF3298" s="1"/>
      <c r="AG3298" s="1"/>
      <c r="AH3298" s="1"/>
      <c r="AI3298" s="1"/>
      <c r="AJ3298" s="1"/>
      <c r="AK3298" s="1"/>
      <c r="AL3298" s="1"/>
      <c r="AM3298" s="1"/>
      <c r="AN3298" s="1"/>
      <c r="AO3298" s="1"/>
      <c r="AP3298" s="1"/>
      <c r="AQ3298" s="1"/>
      <c r="AR3298" s="1"/>
      <c r="AS3298" s="14"/>
      <c r="AT3298" s="1"/>
      <c r="AU3298" s="1"/>
    </row>
    <row r="3299" spans="32:47" x14ac:dyDescent="0.3">
      <c r="AF3299" s="1"/>
      <c r="AG3299" s="1"/>
      <c r="AH3299" s="1"/>
      <c r="AI3299" s="1"/>
      <c r="AJ3299" s="1"/>
      <c r="AK3299" s="1"/>
      <c r="AL3299" s="1"/>
      <c r="AM3299" s="1"/>
      <c r="AN3299" s="1"/>
      <c r="AO3299" s="1"/>
      <c r="AP3299" s="1"/>
      <c r="AQ3299" s="1"/>
      <c r="AR3299" s="1"/>
      <c r="AS3299" s="14"/>
      <c r="AT3299" s="1"/>
      <c r="AU3299" s="1"/>
    </row>
    <row r="3300" spans="32:47" x14ac:dyDescent="0.3">
      <c r="AF3300" s="1"/>
      <c r="AG3300" s="1"/>
      <c r="AH3300" s="1"/>
      <c r="AI3300" s="1"/>
      <c r="AJ3300" s="1"/>
      <c r="AK3300" s="1"/>
      <c r="AL3300" s="1"/>
      <c r="AM3300" s="1"/>
      <c r="AN3300" s="1"/>
      <c r="AO3300" s="1"/>
      <c r="AP3300" s="1"/>
      <c r="AQ3300" s="1"/>
      <c r="AR3300" s="1"/>
      <c r="AS3300" s="14"/>
      <c r="AT3300" s="1"/>
      <c r="AU3300" s="1"/>
    </row>
    <row r="3301" spans="32:47" x14ac:dyDescent="0.3">
      <c r="AF3301" s="1"/>
      <c r="AG3301" s="1"/>
      <c r="AH3301" s="1"/>
      <c r="AI3301" s="1"/>
      <c r="AJ3301" s="1"/>
      <c r="AK3301" s="1"/>
      <c r="AL3301" s="1"/>
      <c r="AM3301" s="1"/>
      <c r="AN3301" s="1"/>
      <c r="AO3301" s="1"/>
      <c r="AP3301" s="1"/>
      <c r="AQ3301" s="1"/>
      <c r="AR3301" s="1"/>
      <c r="AS3301" s="14"/>
      <c r="AT3301" s="1"/>
      <c r="AU3301" s="1"/>
    </row>
    <row r="3302" spans="32:47" x14ac:dyDescent="0.3">
      <c r="AF3302" s="1"/>
      <c r="AG3302" s="1"/>
      <c r="AH3302" s="1"/>
      <c r="AI3302" s="1"/>
      <c r="AJ3302" s="1"/>
      <c r="AK3302" s="1"/>
      <c r="AL3302" s="1"/>
      <c r="AM3302" s="1"/>
      <c r="AN3302" s="1"/>
      <c r="AO3302" s="1"/>
      <c r="AP3302" s="1"/>
      <c r="AQ3302" s="1"/>
      <c r="AR3302" s="1"/>
      <c r="AS3302" s="14"/>
      <c r="AT3302" s="1"/>
      <c r="AU3302" s="1"/>
    </row>
    <row r="3303" spans="32:47" x14ac:dyDescent="0.3">
      <c r="AF3303" s="1"/>
      <c r="AG3303" s="1"/>
      <c r="AH3303" s="1"/>
      <c r="AI3303" s="1"/>
      <c r="AJ3303" s="1"/>
      <c r="AK3303" s="1"/>
      <c r="AL3303" s="1"/>
      <c r="AM3303" s="1"/>
      <c r="AN3303" s="1"/>
      <c r="AO3303" s="1"/>
      <c r="AP3303" s="1"/>
      <c r="AQ3303" s="1"/>
      <c r="AR3303" s="1"/>
      <c r="AS3303" s="14"/>
      <c r="AT3303" s="1"/>
      <c r="AU3303" s="1"/>
    </row>
    <row r="3304" spans="32:47" x14ac:dyDescent="0.3">
      <c r="AF3304" s="1"/>
      <c r="AG3304" s="1"/>
      <c r="AH3304" s="1"/>
      <c r="AI3304" s="1"/>
      <c r="AJ3304" s="1"/>
      <c r="AK3304" s="1"/>
      <c r="AL3304" s="1"/>
      <c r="AM3304" s="1"/>
      <c r="AN3304" s="1"/>
      <c r="AO3304" s="1"/>
      <c r="AP3304" s="1"/>
      <c r="AQ3304" s="1"/>
      <c r="AR3304" s="1"/>
      <c r="AS3304" s="14"/>
      <c r="AT3304" s="1"/>
      <c r="AU3304" s="1"/>
    </row>
    <row r="3305" spans="32:47" x14ac:dyDescent="0.3">
      <c r="AF3305" s="1"/>
      <c r="AG3305" s="1"/>
      <c r="AH3305" s="1"/>
      <c r="AI3305" s="1"/>
      <c r="AJ3305" s="1"/>
      <c r="AK3305" s="1"/>
      <c r="AL3305" s="1"/>
      <c r="AM3305" s="1"/>
      <c r="AN3305" s="1"/>
      <c r="AO3305" s="1"/>
      <c r="AP3305" s="1"/>
      <c r="AQ3305" s="1"/>
      <c r="AR3305" s="1"/>
      <c r="AS3305" s="14"/>
      <c r="AT3305" s="1"/>
      <c r="AU3305" s="1"/>
    </row>
    <row r="3306" spans="32:47" x14ac:dyDescent="0.3">
      <c r="AF3306" s="1"/>
      <c r="AG3306" s="1"/>
      <c r="AH3306" s="1"/>
      <c r="AI3306" s="1"/>
      <c r="AJ3306" s="1"/>
      <c r="AK3306" s="1"/>
      <c r="AL3306" s="1"/>
      <c r="AM3306" s="1"/>
      <c r="AN3306" s="1"/>
      <c r="AO3306" s="1"/>
      <c r="AP3306" s="1"/>
      <c r="AQ3306" s="1"/>
      <c r="AR3306" s="1"/>
      <c r="AS3306" s="14"/>
      <c r="AT3306" s="1"/>
      <c r="AU3306" s="1"/>
    </row>
    <row r="3307" spans="32:47" x14ac:dyDescent="0.3">
      <c r="AF3307" s="1"/>
      <c r="AG3307" s="1"/>
      <c r="AH3307" s="1"/>
      <c r="AI3307" s="1"/>
      <c r="AJ3307" s="1"/>
      <c r="AK3307" s="1"/>
      <c r="AL3307" s="1"/>
      <c r="AM3307" s="1"/>
      <c r="AN3307" s="1"/>
      <c r="AO3307" s="1"/>
      <c r="AP3307" s="1"/>
      <c r="AQ3307" s="1"/>
      <c r="AR3307" s="1"/>
      <c r="AS3307" s="14"/>
      <c r="AT3307" s="1"/>
      <c r="AU3307" s="1"/>
    </row>
    <row r="3308" spans="32:47" x14ac:dyDescent="0.3">
      <c r="AF3308" s="1"/>
      <c r="AG3308" s="1"/>
      <c r="AH3308" s="1"/>
      <c r="AI3308" s="1"/>
      <c r="AJ3308" s="1"/>
      <c r="AK3308" s="1"/>
      <c r="AL3308" s="1"/>
      <c r="AM3308" s="1"/>
      <c r="AN3308" s="1"/>
      <c r="AO3308" s="1"/>
      <c r="AP3308" s="1"/>
      <c r="AQ3308" s="1"/>
      <c r="AR3308" s="1"/>
      <c r="AS3308" s="14"/>
      <c r="AT3308" s="1"/>
      <c r="AU3308" s="1"/>
    </row>
    <row r="3309" spans="32:47" x14ac:dyDescent="0.3">
      <c r="AF3309" s="1"/>
      <c r="AG3309" s="1"/>
      <c r="AH3309" s="1"/>
      <c r="AI3309" s="1"/>
      <c r="AJ3309" s="1"/>
      <c r="AK3309" s="1"/>
      <c r="AL3309" s="1"/>
      <c r="AM3309" s="1"/>
      <c r="AN3309" s="1"/>
      <c r="AO3309" s="1"/>
      <c r="AP3309" s="1"/>
      <c r="AQ3309" s="1"/>
      <c r="AR3309" s="1"/>
      <c r="AS3309" s="14"/>
      <c r="AT3309" s="1"/>
      <c r="AU3309" s="1"/>
    </row>
    <row r="3310" spans="32:47" x14ac:dyDescent="0.3">
      <c r="AF3310" s="1"/>
      <c r="AG3310" s="1"/>
      <c r="AH3310" s="1"/>
      <c r="AI3310" s="1"/>
      <c r="AJ3310" s="1"/>
      <c r="AK3310" s="1"/>
      <c r="AL3310" s="1"/>
      <c r="AM3310" s="1"/>
      <c r="AN3310" s="1"/>
      <c r="AO3310" s="1"/>
      <c r="AP3310" s="1"/>
      <c r="AQ3310" s="1"/>
      <c r="AR3310" s="1"/>
      <c r="AS3310" s="14"/>
      <c r="AT3310" s="1"/>
      <c r="AU3310" s="1"/>
    </row>
    <row r="3311" spans="32:47" x14ac:dyDescent="0.3">
      <c r="AF3311" s="1"/>
      <c r="AG3311" s="1"/>
      <c r="AH3311" s="1"/>
      <c r="AI3311" s="1"/>
      <c r="AJ3311" s="1"/>
      <c r="AK3311" s="1"/>
      <c r="AL3311" s="1"/>
      <c r="AM3311" s="1"/>
      <c r="AN3311" s="1"/>
      <c r="AO3311" s="1"/>
      <c r="AP3311" s="1"/>
      <c r="AQ3311" s="1"/>
      <c r="AR3311" s="1"/>
      <c r="AS3311" s="14"/>
      <c r="AT3311" s="1"/>
      <c r="AU3311" s="1"/>
    </row>
    <row r="3312" spans="32:47" x14ac:dyDescent="0.3">
      <c r="AF3312" s="1"/>
      <c r="AG3312" s="1"/>
      <c r="AH3312" s="1"/>
      <c r="AI3312" s="1"/>
      <c r="AJ3312" s="1"/>
      <c r="AK3312" s="1"/>
      <c r="AL3312" s="1"/>
      <c r="AM3312" s="1"/>
      <c r="AN3312" s="1"/>
      <c r="AO3312" s="1"/>
      <c r="AP3312" s="1"/>
      <c r="AQ3312" s="1"/>
      <c r="AR3312" s="1"/>
      <c r="AS3312" s="14"/>
      <c r="AT3312" s="1"/>
      <c r="AU3312" s="1"/>
    </row>
    <row r="3313" spans="32:47" x14ac:dyDescent="0.3">
      <c r="AF3313" s="1"/>
      <c r="AG3313" s="1"/>
      <c r="AH3313" s="1"/>
      <c r="AI3313" s="1"/>
      <c r="AJ3313" s="1"/>
      <c r="AK3313" s="1"/>
      <c r="AL3313" s="1"/>
      <c r="AM3313" s="1"/>
      <c r="AN3313" s="1"/>
      <c r="AO3313" s="1"/>
      <c r="AP3313" s="1"/>
      <c r="AQ3313" s="1"/>
      <c r="AR3313" s="1"/>
      <c r="AS3313" s="14"/>
      <c r="AT3313" s="1"/>
      <c r="AU3313" s="1"/>
    </row>
    <row r="3314" spans="32:47" x14ac:dyDescent="0.3">
      <c r="AF3314" s="1"/>
      <c r="AG3314" s="1"/>
      <c r="AH3314" s="1"/>
      <c r="AI3314" s="1"/>
      <c r="AJ3314" s="1"/>
      <c r="AK3314" s="1"/>
      <c r="AL3314" s="1"/>
      <c r="AM3314" s="1"/>
      <c r="AN3314" s="1"/>
      <c r="AO3314" s="1"/>
      <c r="AP3314" s="1"/>
      <c r="AQ3314" s="1"/>
      <c r="AR3314" s="1"/>
      <c r="AS3314" s="14"/>
      <c r="AT3314" s="1"/>
      <c r="AU3314" s="1"/>
    </row>
    <row r="3315" spans="32:47" x14ac:dyDescent="0.3">
      <c r="AF3315" s="1"/>
      <c r="AG3315" s="1"/>
      <c r="AH3315" s="1"/>
      <c r="AI3315" s="1"/>
      <c r="AJ3315" s="1"/>
      <c r="AK3315" s="1"/>
      <c r="AL3315" s="1"/>
      <c r="AM3315" s="1"/>
      <c r="AN3315" s="1"/>
      <c r="AO3315" s="1"/>
      <c r="AP3315" s="1"/>
      <c r="AQ3315" s="1"/>
      <c r="AR3315" s="1"/>
      <c r="AS3315" s="14"/>
      <c r="AT3315" s="1"/>
      <c r="AU3315" s="1"/>
    </row>
    <row r="3316" spans="32:47" x14ac:dyDescent="0.3">
      <c r="AF3316" s="1"/>
      <c r="AG3316" s="1"/>
      <c r="AH3316" s="1"/>
      <c r="AI3316" s="1"/>
      <c r="AJ3316" s="1"/>
      <c r="AK3316" s="1"/>
      <c r="AL3316" s="1"/>
      <c r="AM3316" s="1"/>
      <c r="AN3316" s="1"/>
      <c r="AO3316" s="1"/>
      <c r="AP3316" s="1"/>
      <c r="AQ3316" s="1"/>
      <c r="AR3316" s="1"/>
      <c r="AS3316" s="14"/>
      <c r="AT3316" s="1"/>
      <c r="AU3316" s="1"/>
    </row>
    <row r="3317" spans="32:47" x14ac:dyDescent="0.3">
      <c r="AF3317" s="1"/>
      <c r="AG3317" s="1"/>
      <c r="AH3317" s="1"/>
      <c r="AI3317" s="1"/>
      <c r="AJ3317" s="1"/>
      <c r="AK3317" s="1"/>
      <c r="AL3317" s="1"/>
      <c r="AM3317" s="1"/>
      <c r="AN3317" s="1"/>
      <c r="AO3317" s="1"/>
      <c r="AP3317" s="1"/>
      <c r="AQ3317" s="1"/>
      <c r="AR3317" s="1"/>
      <c r="AS3317" s="14"/>
      <c r="AT3317" s="1"/>
      <c r="AU3317" s="1"/>
    </row>
    <row r="3318" spans="32:47" x14ac:dyDescent="0.3">
      <c r="AF3318" s="1"/>
      <c r="AG3318" s="1"/>
      <c r="AH3318" s="1"/>
      <c r="AI3318" s="1"/>
      <c r="AJ3318" s="1"/>
      <c r="AK3318" s="1"/>
      <c r="AL3318" s="1"/>
      <c r="AM3318" s="1"/>
      <c r="AN3318" s="1"/>
      <c r="AO3318" s="1"/>
      <c r="AP3318" s="1"/>
      <c r="AQ3318" s="1"/>
      <c r="AR3318" s="1"/>
      <c r="AS3318" s="14"/>
      <c r="AT3318" s="1"/>
      <c r="AU3318" s="1"/>
    </row>
    <row r="3319" spans="32:47" x14ac:dyDescent="0.3">
      <c r="AF3319" s="1"/>
      <c r="AG3319" s="1"/>
      <c r="AH3319" s="1"/>
      <c r="AI3319" s="1"/>
      <c r="AJ3319" s="1"/>
      <c r="AK3319" s="1"/>
      <c r="AL3319" s="1"/>
      <c r="AM3319" s="1"/>
      <c r="AN3319" s="1"/>
      <c r="AO3319" s="1"/>
      <c r="AP3319" s="1"/>
      <c r="AQ3319" s="1"/>
      <c r="AR3319" s="1"/>
      <c r="AS3319" s="14"/>
      <c r="AT3319" s="1"/>
      <c r="AU3319" s="1"/>
    </row>
    <row r="3320" spans="32:47" x14ac:dyDescent="0.3">
      <c r="AF3320" s="1"/>
      <c r="AG3320" s="1"/>
      <c r="AH3320" s="1"/>
      <c r="AI3320" s="1"/>
      <c r="AJ3320" s="1"/>
      <c r="AK3320" s="1"/>
      <c r="AL3320" s="1"/>
      <c r="AM3320" s="1"/>
      <c r="AN3320" s="1"/>
      <c r="AO3320" s="1"/>
      <c r="AP3320" s="1"/>
      <c r="AQ3320" s="1"/>
      <c r="AR3320" s="1"/>
      <c r="AS3320" s="14"/>
      <c r="AT3320" s="1"/>
      <c r="AU3320" s="1"/>
    </row>
    <row r="3321" spans="32:47" x14ac:dyDescent="0.3">
      <c r="AF3321" s="1"/>
      <c r="AG3321" s="1"/>
      <c r="AH3321" s="1"/>
      <c r="AI3321" s="1"/>
      <c r="AJ3321" s="1"/>
      <c r="AK3321" s="1"/>
      <c r="AL3321" s="1"/>
      <c r="AM3321" s="1"/>
      <c r="AN3321" s="1"/>
      <c r="AO3321" s="1"/>
      <c r="AP3321" s="1"/>
      <c r="AQ3321" s="1"/>
      <c r="AR3321" s="1"/>
      <c r="AS3321" s="14"/>
      <c r="AT3321" s="1"/>
      <c r="AU3321" s="1"/>
    </row>
    <row r="3322" spans="32:47" x14ac:dyDescent="0.3">
      <c r="AF3322" s="1"/>
      <c r="AG3322" s="1"/>
      <c r="AH3322" s="1"/>
      <c r="AI3322" s="1"/>
      <c r="AJ3322" s="1"/>
      <c r="AK3322" s="1"/>
      <c r="AL3322" s="1"/>
      <c r="AM3322" s="1"/>
      <c r="AN3322" s="1"/>
      <c r="AO3322" s="1"/>
      <c r="AP3322" s="1"/>
      <c r="AQ3322" s="1"/>
      <c r="AR3322" s="1"/>
      <c r="AS3322" s="14"/>
      <c r="AT3322" s="1"/>
      <c r="AU3322" s="1"/>
    </row>
    <row r="3323" spans="32:47" x14ac:dyDescent="0.3">
      <c r="AF3323" s="1"/>
      <c r="AG3323" s="1"/>
      <c r="AH3323" s="1"/>
      <c r="AI3323" s="1"/>
      <c r="AJ3323" s="1"/>
      <c r="AK3323" s="1"/>
      <c r="AL3323" s="1"/>
      <c r="AM3323" s="1"/>
      <c r="AN3323" s="1"/>
      <c r="AO3323" s="1"/>
      <c r="AP3323" s="1"/>
      <c r="AQ3323" s="1"/>
      <c r="AR3323" s="1"/>
      <c r="AS3323" s="14"/>
      <c r="AT3323" s="1"/>
      <c r="AU3323" s="1"/>
    </row>
    <row r="3324" spans="32:47" x14ac:dyDescent="0.3">
      <c r="AF3324" s="1"/>
      <c r="AG3324" s="1"/>
      <c r="AH3324" s="1"/>
      <c r="AI3324" s="1"/>
      <c r="AJ3324" s="1"/>
      <c r="AK3324" s="1"/>
      <c r="AL3324" s="1"/>
      <c r="AM3324" s="1"/>
      <c r="AN3324" s="1"/>
      <c r="AO3324" s="1"/>
      <c r="AP3324" s="1"/>
      <c r="AQ3324" s="1"/>
      <c r="AR3324" s="1"/>
      <c r="AS3324" s="14"/>
      <c r="AT3324" s="1"/>
      <c r="AU3324" s="1"/>
    </row>
    <row r="3325" spans="32:47" x14ac:dyDescent="0.3">
      <c r="AF3325" s="1"/>
      <c r="AG3325" s="1"/>
      <c r="AH3325" s="1"/>
      <c r="AI3325" s="1"/>
      <c r="AJ3325" s="1"/>
      <c r="AK3325" s="1"/>
      <c r="AL3325" s="1"/>
      <c r="AM3325" s="1"/>
      <c r="AN3325" s="1"/>
      <c r="AO3325" s="1"/>
      <c r="AP3325" s="1"/>
      <c r="AQ3325" s="1"/>
      <c r="AR3325" s="1"/>
      <c r="AS3325" s="14"/>
      <c r="AT3325" s="1"/>
      <c r="AU3325" s="1"/>
    </row>
    <row r="3326" spans="32:47" x14ac:dyDescent="0.3">
      <c r="AF3326" s="1"/>
      <c r="AG3326" s="1"/>
      <c r="AH3326" s="1"/>
      <c r="AI3326" s="1"/>
      <c r="AJ3326" s="1"/>
      <c r="AK3326" s="1"/>
      <c r="AL3326" s="1"/>
      <c r="AM3326" s="1"/>
      <c r="AN3326" s="1"/>
      <c r="AO3326" s="1"/>
      <c r="AP3326" s="1"/>
      <c r="AQ3326" s="1"/>
      <c r="AR3326" s="1"/>
      <c r="AS3326" s="14"/>
      <c r="AT3326" s="1"/>
      <c r="AU3326" s="1"/>
    </row>
    <row r="3327" spans="32:47" x14ac:dyDescent="0.3">
      <c r="AF3327" s="1"/>
      <c r="AG3327" s="1"/>
      <c r="AH3327" s="1"/>
      <c r="AI3327" s="1"/>
      <c r="AJ3327" s="1"/>
      <c r="AK3327" s="1"/>
      <c r="AL3327" s="1"/>
      <c r="AM3327" s="1"/>
      <c r="AN3327" s="1"/>
      <c r="AO3327" s="1"/>
      <c r="AP3327" s="1"/>
      <c r="AQ3327" s="1"/>
      <c r="AR3327" s="1"/>
      <c r="AS3327" s="14"/>
      <c r="AT3327" s="1"/>
      <c r="AU3327" s="1"/>
    </row>
    <row r="3328" spans="32:47" x14ac:dyDescent="0.3">
      <c r="AF3328" s="1"/>
      <c r="AG3328" s="1"/>
      <c r="AH3328" s="1"/>
      <c r="AI3328" s="1"/>
      <c r="AJ3328" s="1"/>
      <c r="AK3328" s="1"/>
      <c r="AL3328" s="1"/>
      <c r="AM3328" s="1"/>
      <c r="AN3328" s="1"/>
      <c r="AO3328" s="1"/>
      <c r="AP3328" s="1"/>
      <c r="AQ3328" s="1"/>
      <c r="AR3328" s="1"/>
      <c r="AS3328" s="14"/>
      <c r="AT3328" s="1"/>
      <c r="AU3328" s="1"/>
    </row>
    <row r="3329" spans="32:47" x14ac:dyDescent="0.3">
      <c r="AF3329" s="1"/>
      <c r="AG3329" s="1"/>
      <c r="AH3329" s="1"/>
      <c r="AI3329" s="1"/>
      <c r="AJ3329" s="1"/>
      <c r="AK3329" s="1"/>
      <c r="AL3329" s="1"/>
      <c r="AM3329" s="1"/>
      <c r="AN3329" s="1"/>
      <c r="AO3329" s="1"/>
      <c r="AP3329" s="1"/>
      <c r="AQ3329" s="1"/>
      <c r="AR3329" s="1"/>
      <c r="AS3329" s="14"/>
      <c r="AT3329" s="1"/>
      <c r="AU3329" s="1"/>
    </row>
    <row r="3330" spans="32:47" x14ac:dyDescent="0.3">
      <c r="AF3330" s="1"/>
      <c r="AG3330" s="1"/>
      <c r="AH3330" s="1"/>
      <c r="AI3330" s="1"/>
      <c r="AJ3330" s="1"/>
      <c r="AK3330" s="1"/>
      <c r="AL3330" s="1"/>
      <c r="AM3330" s="1"/>
      <c r="AN3330" s="1"/>
      <c r="AO3330" s="1"/>
      <c r="AP3330" s="1"/>
      <c r="AQ3330" s="1"/>
      <c r="AR3330" s="1"/>
      <c r="AS3330" s="14"/>
      <c r="AT3330" s="1"/>
      <c r="AU3330" s="1"/>
    </row>
    <row r="3331" spans="32:47" x14ac:dyDescent="0.3">
      <c r="AF3331" s="1"/>
      <c r="AG3331" s="1"/>
      <c r="AH3331" s="1"/>
      <c r="AI3331" s="1"/>
      <c r="AJ3331" s="1"/>
      <c r="AK3331" s="1"/>
      <c r="AL3331" s="1"/>
      <c r="AM3331" s="1"/>
      <c r="AN3331" s="1"/>
      <c r="AO3331" s="1"/>
      <c r="AP3331" s="1"/>
      <c r="AQ3331" s="1"/>
      <c r="AR3331" s="1"/>
      <c r="AS3331" s="14"/>
      <c r="AT3331" s="1"/>
      <c r="AU3331" s="1"/>
    </row>
    <row r="3332" spans="32:47" x14ac:dyDescent="0.3">
      <c r="AF3332" s="1"/>
      <c r="AG3332" s="1"/>
      <c r="AH3332" s="1"/>
      <c r="AI3332" s="1"/>
      <c r="AJ3332" s="1"/>
      <c r="AK3332" s="1"/>
      <c r="AL3332" s="1"/>
      <c r="AM3332" s="1"/>
      <c r="AN3332" s="1"/>
      <c r="AO3332" s="1"/>
      <c r="AP3332" s="1"/>
      <c r="AQ3332" s="1"/>
      <c r="AR3332" s="1"/>
      <c r="AS3332" s="14"/>
      <c r="AT3332" s="1"/>
      <c r="AU3332" s="1"/>
    </row>
    <row r="3333" spans="32:47" x14ac:dyDescent="0.3">
      <c r="AF3333" s="1"/>
      <c r="AG3333" s="1"/>
      <c r="AH3333" s="1"/>
      <c r="AI3333" s="1"/>
      <c r="AJ3333" s="1"/>
      <c r="AK3333" s="1"/>
      <c r="AL3333" s="1"/>
      <c r="AM3333" s="1"/>
      <c r="AN3333" s="1"/>
      <c r="AO3333" s="1"/>
      <c r="AP3333" s="1"/>
      <c r="AQ3333" s="1"/>
      <c r="AR3333" s="1"/>
      <c r="AS3333" s="14"/>
      <c r="AT3333" s="1"/>
      <c r="AU3333" s="1"/>
    </row>
    <row r="3334" spans="32:47" x14ac:dyDescent="0.3">
      <c r="AF3334" s="1"/>
      <c r="AG3334" s="1"/>
      <c r="AH3334" s="1"/>
      <c r="AI3334" s="1"/>
      <c r="AJ3334" s="1"/>
      <c r="AK3334" s="1"/>
      <c r="AL3334" s="1"/>
      <c r="AM3334" s="1"/>
      <c r="AN3334" s="1"/>
      <c r="AO3334" s="1"/>
      <c r="AP3334" s="1"/>
      <c r="AQ3334" s="1"/>
      <c r="AR3334" s="1"/>
      <c r="AS3334" s="14"/>
      <c r="AT3334" s="1"/>
      <c r="AU3334" s="1"/>
    </row>
    <row r="3335" spans="32:47" x14ac:dyDescent="0.3">
      <c r="AF3335" s="1"/>
      <c r="AG3335" s="1"/>
      <c r="AH3335" s="1"/>
      <c r="AI3335" s="1"/>
      <c r="AJ3335" s="1"/>
      <c r="AK3335" s="1"/>
      <c r="AL3335" s="1"/>
      <c r="AM3335" s="1"/>
      <c r="AN3335" s="1"/>
      <c r="AO3335" s="1"/>
      <c r="AP3335" s="1"/>
      <c r="AQ3335" s="1"/>
      <c r="AR3335" s="1"/>
      <c r="AS3335" s="14"/>
      <c r="AT3335" s="1"/>
      <c r="AU3335" s="1"/>
    </row>
    <row r="3336" spans="32:47" x14ac:dyDescent="0.3">
      <c r="AF3336" s="1"/>
      <c r="AG3336" s="1"/>
      <c r="AH3336" s="1"/>
      <c r="AI3336" s="1"/>
      <c r="AJ3336" s="1"/>
      <c r="AK3336" s="1"/>
      <c r="AL3336" s="1"/>
      <c r="AM3336" s="1"/>
      <c r="AN3336" s="1"/>
      <c r="AO3336" s="1"/>
      <c r="AP3336" s="1"/>
      <c r="AQ3336" s="1"/>
      <c r="AR3336" s="1"/>
      <c r="AS3336" s="14"/>
      <c r="AT3336" s="1"/>
      <c r="AU3336" s="1"/>
    </row>
    <row r="3337" spans="32:47" x14ac:dyDescent="0.3">
      <c r="AF3337" s="1"/>
      <c r="AG3337" s="1"/>
      <c r="AH3337" s="1"/>
      <c r="AI3337" s="1"/>
      <c r="AJ3337" s="1"/>
      <c r="AK3337" s="1"/>
      <c r="AL3337" s="1"/>
      <c r="AM3337" s="1"/>
      <c r="AN3337" s="1"/>
      <c r="AO3337" s="1"/>
      <c r="AP3337" s="1"/>
      <c r="AQ3337" s="1"/>
      <c r="AR3337" s="1"/>
      <c r="AS3337" s="14"/>
      <c r="AT3337" s="1"/>
      <c r="AU3337" s="1"/>
    </row>
    <row r="3338" spans="32:47" x14ac:dyDescent="0.3">
      <c r="AF3338" s="1"/>
      <c r="AG3338" s="1"/>
      <c r="AH3338" s="1"/>
      <c r="AI3338" s="1"/>
      <c r="AJ3338" s="1"/>
      <c r="AK3338" s="1"/>
      <c r="AL3338" s="1"/>
      <c r="AM3338" s="1"/>
      <c r="AN3338" s="1"/>
      <c r="AO3338" s="1"/>
      <c r="AP3338" s="1"/>
      <c r="AQ3338" s="1"/>
      <c r="AR3338" s="1"/>
      <c r="AS3338" s="14"/>
      <c r="AT3338" s="1"/>
      <c r="AU3338" s="1"/>
    </row>
    <row r="3339" spans="32:47" x14ac:dyDescent="0.3">
      <c r="AF3339" s="1"/>
      <c r="AG3339" s="1"/>
      <c r="AH3339" s="1"/>
      <c r="AI3339" s="1"/>
      <c r="AJ3339" s="1"/>
      <c r="AK3339" s="1"/>
      <c r="AL3339" s="1"/>
      <c r="AM3339" s="1"/>
      <c r="AN3339" s="1"/>
      <c r="AO3339" s="1"/>
      <c r="AP3339" s="1"/>
      <c r="AQ3339" s="1"/>
      <c r="AR3339" s="1"/>
      <c r="AS3339" s="14"/>
      <c r="AT3339" s="1"/>
      <c r="AU3339" s="1"/>
    </row>
    <row r="3340" spans="32:47" x14ac:dyDescent="0.3">
      <c r="AF3340" s="1"/>
      <c r="AG3340" s="1"/>
      <c r="AH3340" s="1"/>
      <c r="AI3340" s="1"/>
      <c r="AJ3340" s="1"/>
      <c r="AK3340" s="1"/>
      <c r="AL3340" s="1"/>
      <c r="AM3340" s="1"/>
      <c r="AN3340" s="1"/>
      <c r="AO3340" s="1"/>
      <c r="AP3340" s="1"/>
      <c r="AQ3340" s="1"/>
      <c r="AR3340" s="1"/>
      <c r="AS3340" s="14"/>
      <c r="AT3340" s="1"/>
      <c r="AU3340" s="1"/>
    </row>
    <row r="3341" spans="32:47" x14ac:dyDescent="0.3">
      <c r="AF3341" s="1"/>
      <c r="AG3341" s="1"/>
      <c r="AH3341" s="1"/>
      <c r="AI3341" s="1"/>
      <c r="AJ3341" s="1"/>
      <c r="AK3341" s="1"/>
      <c r="AL3341" s="1"/>
      <c r="AM3341" s="1"/>
      <c r="AN3341" s="1"/>
      <c r="AO3341" s="1"/>
      <c r="AP3341" s="1"/>
      <c r="AQ3341" s="1"/>
      <c r="AR3341" s="1"/>
      <c r="AS3341" s="14"/>
      <c r="AT3341" s="1"/>
      <c r="AU3341" s="1"/>
    </row>
    <row r="3342" spans="32:47" x14ac:dyDescent="0.3">
      <c r="AF3342" s="1"/>
      <c r="AG3342" s="1"/>
      <c r="AH3342" s="1"/>
      <c r="AI3342" s="1"/>
      <c r="AJ3342" s="1"/>
      <c r="AK3342" s="1"/>
      <c r="AL3342" s="1"/>
      <c r="AM3342" s="1"/>
      <c r="AN3342" s="1"/>
      <c r="AO3342" s="1"/>
      <c r="AP3342" s="1"/>
      <c r="AQ3342" s="1"/>
      <c r="AR3342" s="1"/>
      <c r="AS3342" s="14"/>
      <c r="AT3342" s="1"/>
      <c r="AU3342" s="1"/>
    </row>
    <row r="3343" spans="32:47" x14ac:dyDescent="0.3">
      <c r="AF3343" s="1"/>
      <c r="AG3343" s="1"/>
      <c r="AH3343" s="1"/>
      <c r="AI3343" s="1"/>
      <c r="AJ3343" s="1"/>
      <c r="AK3343" s="1"/>
      <c r="AL3343" s="1"/>
      <c r="AM3343" s="1"/>
      <c r="AN3343" s="1"/>
      <c r="AO3343" s="1"/>
      <c r="AP3343" s="1"/>
      <c r="AQ3343" s="1"/>
      <c r="AR3343" s="1"/>
      <c r="AS3343" s="14"/>
      <c r="AT3343" s="1"/>
      <c r="AU3343" s="1"/>
    </row>
    <row r="3344" spans="32:47" x14ac:dyDescent="0.3">
      <c r="AF3344" s="1"/>
      <c r="AG3344" s="1"/>
      <c r="AH3344" s="1"/>
      <c r="AI3344" s="1"/>
      <c r="AJ3344" s="1"/>
      <c r="AK3344" s="1"/>
      <c r="AL3344" s="1"/>
      <c r="AM3344" s="1"/>
      <c r="AN3344" s="1"/>
      <c r="AO3344" s="1"/>
      <c r="AP3344" s="1"/>
      <c r="AQ3344" s="1"/>
      <c r="AR3344" s="1"/>
      <c r="AS3344" s="14"/>
      <c r="AT3344" s="1"/>
      <c r="AU3344" s="1"/>
    </row>
    <row r="3345" spans="32:47" x14ac:dyDescent="0.3">
      <c r="AF3345" s="1"/>
      <c r="AG3345" s="1"/>
      <c r="AH3345" s="1"/>
      <c r="AI3345" s="1"/>
      <c r="AJ3345" s="1"/>
      <c r="AK3345" s="1"/>
      <c r="AL3345" s="1"/>
      <c r="AM3345" s="1"/>
      <c r="AN3345" s="1"/>
      <c r="AO3345" s="1"/>
      <c r="AP3345" s="1"/>
      <c r="AQ3345" s="1"/>
      <c r="AR3345" s="1"/>
      <c r="AS3345" s="14"/>
      <c r="AT3345" s="1"/>
      <c r="AU3345" s="1"/>
    </row>
    <row r="3346" spans="32:47" x14ac:dyDescent="0.3">
      <c r="AF3346" s="1"/>
      <c r="AG3346" s="1"/>
      <c r="AH3346" s="1"/>
      <c r="AI3346" s="1"/>
      <c r="AJ3346" s="1"/>
      <c r="AK3346" s="1"/>
      <c r="AL3346" s="1"/>
      <c r="AM3346" s="1"/>
      <c r="AN3346" s="1"/>
      <c r="AO3346" s="1"/>
      <c r="AP3346" s="1"/>
      <c r="AQ3346" s="1"/>
      <c r="AR3346" s="1"/>
      <c r="AS3346" s="14"/>
      <c r="AT3346" s="1"/>
      <c r="AU3346" s="1"/>
    </row>
    <row r="3347" spans="32:47" x14ac:dyDescent="0.3">
      <c r="AF3347" s="1"/>
      <c r="AG3347" s="1"/>
      <c r="AH3347" s="1"/>
      <c r="AI3347" s="1"/>
      <c r="AJ3347" s="1"/>
      <c r="AK3347" s="1"/>
      <c r="AL3347" s="1"/>
      <c r="AM3347" s="1"/>
      <c r="AN3347" s="1"/>
      <c r="AO3347" s="1"/>
      <c r="AP3347" s="1"/>
      <c r="AQ3347" s="1"/>
      <c r="AR3347" s="1"/>
      <c r="AS3347" s="14"/>
      <c r="AT3347" s="1"/>
      <c r="AU3347" s="1"/>
    </row>
    <row r="3348" spans="32:47" x14ac:dyDescent="0.3">
      <c r="AF3348" s="1"/>
      <c r="AG3348" s="1"/>
      <c r="AH3348" s="1"/>
      <c r="AI3348" s="1"/>
      <c r="AJ3348" s="1"/>
      <c r="AK3348" s="1"/>
      <c r="AL3348" s="1"/>
      <c r="AM3348" s="1"/>
      <c r="AN3348" s="1"/>
      <c r="AO3348" s="1"/>
      <c r="AP3348" s="1"/>
      <c r="AQ3348" s="1"/>
      <c r="AR3348" s="1"/>
      <c r="AS3348" s="14"/>
      <c r="AT3348" s="1"/>
      <c r="AU3348" s="1"/>
    </row>
    <row r="3349" spans="32:47" x14ac:dyDescent="0.3">
      <c r="AF3349" s="1"/>
      <c r="AG3349" s="1"/>
      <c r="AH3349" s="1"/>
      <c r="AI3349" s="1"/>
      <c r="AJ3349" s="1"/>
      <c r="AK3349" s="1"/>
      <c r="AL3349" s="1"/>
      <c r="AM3349" s="1"/>
      <c r="AN3349" s="1"/>
      <c r="AO3349" s="1"/>
      <c r="AP3349" s="1"/>
      <c r="AQ3349" s="1"/>
      <c r="AR3349" s="1"/>
      <c r="AS3349" s="14"/>
      <c r="AT3349" s="1"/>
      <c r="AU3349" s="1"/>
    </row>
    <row r="3350" spans="32:47" x14ac:dyDescent="0.3">
      <c r="AF3350" s="1"/>
      <c r="AG3350" s="1"/>
      <c r="AH3350" s="1"/>
      <c r="AI3350" s="1"/>
      <c r="AJ3350" s="1"/>
      <c r="AK3350" s="1"/>
      <c r="AL3350" s="1"/>
      <c r="AM3350" s="1"/>
      <c r="AN3350" s="1"/>
      <c r="AO3350" s="1"/>
      <c r="AP3350" s="1"/>
      <c r="AQ3350" s="1"/>
      <c r="AR3350" s="1"/>
      <c r="AS3350" s="14"/>
      <c r="AT3350" s="1"/>
      <c r="AU3350" s="1"/>
    </row>
    <row r="3351" spans="32:47" x14ac:dyDescent="0.3">
      <c r="AF3351" s="1"/>
      <c r="AG3351" s="1"/>
      <c r="AH3351" s="1"/>
      <c r="AI3351" s="1"/>
      <c r="AJ3351" s="1"/>
      <c r="AK3351" s="1"/>
      <c r="AL3351" s="1"/>
      <c r="AM3351" s="1"/>
      <c r="AN3351" s="1"/>
      <c r="AO3351" s="1"/>
      <c r="AP3351" s="1"/>
      <c r="AQ3351" s="1"/>
      <c r="AR3351" s="1"/>
      <c r="AS3351" s="14"/>
      <c r="AT3351" s="1"/>
      <c r="AU3351" s="1"/>
    </row>
    <row r="3352" spans="32:47" x14ac:dyDescent="0.3">
      <c r="AF3352" s="1"/>
      <c r="AG3352" s="1"/>
      <c r="AH3352" s="1"/>
      <c r="AI3352" s="1"/>
      <c r="AJ3352" s="1"/>
      <c r="AK3352" s="1"/>
      <c r="AL3352" s="1"/>
      <c r="AM3352" s="1"/>
      <c r="AN3352" s="1"/>
      <c r="AO3352" s="1"/>
      <c r="AP3352" s="1"/>
      <c r="AQ3352" s="1"/>
      <c r="AR3352" s="1"/>
      <c r="AS3352" s="14"/>
      <c r="AT3352" s="1"/>
      <c r="AU3352" s="1"/>
    </row>
    <row r="3353" spans="32:47" x14ac:dyDescent="0.3">
      <c r="AF3353" s="1"/>
      <c r="AG3353" s="1"/>
      <c r="AH3353" s="1"/>
      <c r="AI3353" s="1"/>
      <c r="AJ3353" s="1"/>
      <c r="AK3353" s="1"/>
      <c r="AL3353" s="1"/>
      <c r="AM3353" s="1"/>
      <c r="AN3353" s="1"/>
      <c r="AO3353" s="1"/>
      <c r="AP3353" s="1"/>
      <c r="AQ3353" s="1"/>
      <c r="AR3353" s="1"/>
      <c r="AS3353" s="14"/>
      <c r="AT3353" s="1"/>
      <c r="AU3353" s="1"/>
    </row>
    <row r="3354" spans="32:47" x14ac:dyDescent="0.3">
      <c r="AF3354" s="1"/>
      <c r="AG3354" s="1"/>
      <c r="AH3354" s="1"/>
      <c r="AI3354" s="1"/>
      <c r="AJ3354" s="1"/>
      <c r="AK3354" s="1"/>
      <c r="AL3354" s="1"/>
      <c r="AM3354" s="1"/>
      <c r="AN3354" s="1"/>
      <c r="AO3354" s="1"/>
      <c r="AP3354" s="1"/>
      <c r="AQ3354" s="1"/>
      <c r="AR3354" s="1"/>
      <c r="AS3354" s="14"/>
      <c r="AT3354" s="1"/>
      <c r="AU3354" s="1"/>
    </row>
    <row r="3355" spans="32:47" x14ac:dyDescent="0.3">
      <c r="AF3355" s="1"/>
      <c r="AG3355" s="1"/>
      <c r="AH3355" s="1"/>
      <c r="AI3355" s="1"/>
      <c r="AJ3355" s="1"/>
      <c r="AK3355" s="1"/>
      <c r="AL3355" s="1"/>
      <c r="AM3355" s="1"/>
      <c r="AN3355" s="1"/>
      <c r="AO3355" s="1"/>
      <c r="AP3355" s="1"/>
      <c r="AQ3355" s="1"/>
      <c r="AR3355" s="1"/>
      <c r="AS3355" s="14"/>
      <c r="AT3355" s="1"/>
      <c r="AU3355" s="1"/>
    </row>
    <row r="3356" spans="32:47" x14ac:dyDescent="0.3">
      <c r="AF3356" s="1"/>
      <c r="AG3356" s="1"/>
      <c r="AH3356" s="1"/>
      <c r="AI3356" s="1"/>
      <c r="AJ3356" s="1"/>
      <c r="AK3356" s="1"/>
      <c r="AL3356" s="1"/>
      <c r="AM3356" s="1"/>
      <c r="AN3356" s="1"/>
      <c r="AO3356" s="1"/>
      <c r="AP3356" s="1"/>
      <c r="AQ3356" s="1"/>
      <c r="AR3356" s="1"/>
      <c r="AS3356" s="14"/>
      <c r="AT3356" s="1"/>
      <c r="AU3356" s="1"/>
    </row>
    <row r="3357" spans="32:47" x14ac:dyDescent="0.3">
      <c r="AF3357" s="1"/>
      <c r="AG3357" s="1"/>
      <c r="AH3357" s="1"/>
      <c r="AI3357" s="1"/>
      <c r="AJ3357" s="1"/>
      <c r="AK3357" s="1"/>
      <c r="AL3357" s="1"/>
      <c r="AM3357" s="1"/>
      <c r="AN3357" s="1"/>
      <c r="AO3357" s="1"/>
      <c r="AP3357" s="1"/>
      <c r="AQ3357" s="1"/>
      <c r="AR3357" s="1"/>
      <c r="AS3357" s="14"/>
      <c r="AT3357" s="1"/>
      <c r="AU3357" s="1"/>
    </row>
    <row r="3358" spans="32:47" x14ac:dyDescent="0.3">
      <c r="AF3358" s="1"/>
      <c r="AG3358" s="1"/>
      <c r="AH3358" s="1"/>
      <c r="AI3358" s="1"/>
      <c r="AJ3358" s="1"/>
      <c r="AK3358" s="1"/>
      <c r="AL3358" s="1"/>
      <c r="AM3358" s="1"/>
      <c r="AN3358" s="1"/>
      <c r="AO3358" s="1"/>
      <c r="AP3358" s="1"/>
      <c r="AQ3358" s="1"/>
      <c r="AR3358" s="1"/>
      <c r="AS3358" s="14"/>
      <c r="AT3358" s="1"/>
      <c r="AU3358" s="1"/>
    </row>
    <row r="3359" spans="32:47" x14ac:dyDescent="0.3">
      <c r="AF3359" s="1"/>
      <c r="AG3359" s="1"/>
      <c r="AH3359" s="1"/>
      <c r="AI3359" s="1"/>
      <c r="AJ3359" s="1"/>
      <c r="AK3359" s="1"/>
      <c r="AL3359" s="1"/>
      <c r="AM3359" s="1"/>
      <c r="AN3359" s="1"/>
      <c r="AO3359" s="1"/>
      <c r="AP3359" s="1"/>
      <c r="AQ3359" s="1"/>
      <c r="AR3359" s="1"/>
      <c r="AS3359" s="14"/>
      <c r="AT3359" s="1"/>
      <c r="AU3359" s="1"/>
    </row>
    <row r="3360" spans="32:47" x14ac:dyDescent="0.3">
      <c r="AF3360" s="1"/>
      <c r="AG3360" s="1"/>
      <c r="AH3360" s="1"/>
      <c r="AI3360" s="1"/>
      <c r="AJ3360" s="1"/>
      <c r="AK3360" s="1"/>
      <c r="AL3360" s="1"/>
      <c r="AM3360" s="1"/>
      <c r="AN3360" s="1"/>
      <c r="AO3360" s="1"/>
      <c r="AP3360" s="1"/>
      <c r="AQ3360" s="1"/>
      <c r="AR3360" s="1"/>
      <c r="AS3360" s="14"/>
      <c r="AT3360" s="1"/>
      <c r="AU3360" s="1"/>
    </row>
    <row r="3361" spans="32:47" x14ac:dyDescent="0.3">
      <c r="AF3361" s="1"/>
      <c r="AG3361" s="1"/>
      <c r="AH3361" s="1"/>
      <c r="AI3361" s="1"/>
      <c r="AJ3361" s="1"/>
      <c r="AK3361" s="1"/>
      <c r="AL3361" s="1"/>
      <c r="AM3361" s="1"/>
      <c r="AN3361" s="1"/>
      <c r="AO3361" s="1"/>
      <c r="AP3361" s="1"/>
      <c r="AQ3361" s="1"/>
      <c r="AR3361" s="1"/>
      <c r="AS3361" s="14"/>
      <c r="AT3361" s="1"/>
      <c r="AU3361" s="1"/>
    </row>
    <row r="3362" spans="32:47" x14ac:dyDescent="0.3">
      <c r="AF3362" s="1"/>
      <c r="AG3362" s="1"/>
      <c r="AH3362" s="1"/>
      <c r="AI3362" s="1"/>
      <c r="AJ3362" s="1"/>
      <c r="AK3362" s="1"/>
      <c r="AL3362" s="1"/>
      <c r="AM3362" s="1"/>
      <c r="AN3362" s="1"/>
      <c r="AO3362" s="1"/>
      <c r="AP3362" s="1"/>
      <c r="AQ3362" s="1"/>
      <c r="AR3362" s="1"/>
      <c r="AS3362" s="14"/>
      <c r="AT3362" s="1"/>
      <c r="AU3362" s="1"/>
    </row>
    <row r="3363" spans="32:47" x14ac:dyDescent="0.3">
      <c r="AF3363" s="1"/>
      <c r="AG3363" s="1"/>
      <c r="AH3363" s="1"/>
      <c r="AI3363" s="1"/>
      <c r="AJ3363" s="1"/>
      <c r="AK3363" s="1"/>
      <c r="AL3363" s="1"/>
      <c r="AM3363" s="1"/>
      <c r="AN3363" s="1"/>
      <c r="AO3363" s="1"/>
      <c r="AP3363" s="1"/>
      <c r="AQ3363" s="1"/>
      <c r="AR3363" s="1"/>
      <c r="AS3363" s="14"/>
      <c r="AT3363" s="1"/>
      <c r="AU3363" s="1"/>
    </row>
    <row r="3364" spans="32:47" x14ac:dyDescent="0.3">
      <c r="AF3364" s="1"/>
      <c r="AG3364" s="1"/>
      <c r="AH3364" s="1"/>
      <c r="AI3364" s="1"/>
      <c r="AJ3364" s="1"/>
      <c r="AK3364" s="1"/>
      <c r="AL3364" s="1"/>
      <c r="AM3364" s="1"/>
      <c r="AN3364" s="1"/>
      <c r="AO3364" s="1"/>
      <c r="AP3364" s="1"/>
      <c r="AQ3364" s="1"/>
      <c r="AR3364" s="1"/>
      <c r="AS3364" s="14"/>
      <c r="AT3364" s="1"/>
      <c r="AU3364" s="1"/>
    </row>
    <row r="3365" spans="32:47" x14ac:dyDescent="0.3">
      <c r="AF3365" s="1"/>
      <c r="AG3365" s="1"/>
      <c r="AH3365" s="1"/>
      <c r="AI3365" s="1"/>
      <c r="AJ3365" s="1"/>
      <c r="AK3365" s="1"/>
      <c r="AL3365" s="1"/>
      <c r="AM3365" s="1"/>
      <c r="AN3365" s="1"/>
      <c r="AO3365" s="1"/>
      <c r="AP3365" s="1"/>
      <c r="AQ3365" s="1"/>
      <c r="AR3365" s="1"/>
      <c r="AS3365" s="14"/>
      <c r="AT3365" s="1"/>
      <c r="AU3365" s="1"/>
    </row>
    <row r="3366" spans="32:47" x14ac:dyDescent="0.3">
      <c r="AF3366" s="1"/>
      <c r="AG3366" s="1"/>
      <c r="AH3366" s="1"/>
      <c r="AI3366" s="1"/>
      <c r="AJ3366" s="1"/>
      <c r="AK3366" s="1"/>
      <c r="AL3366" s="1"/>
      <c r="AM3366" s="1"/>
      <c r="AN3366" s="1"/>
      <c r="AO3366" s="1"/>
      <c r="AP3366" s="1"/>
      <c r="AQ3366" s="1"/>
      <c r="AR3366" s="1"/>
      <c r="AS3366" s="14"/>
      <c r="AT3366" s="1"/>
      <c r="AU3366" s="1"/>
    </row>
    <row r="3367" spans="32:47" x14ac:dyDescent="0.3">
      <c r="AF3367" s="1"/>
      <c r="AG3367" s="1"/>
      <c r="AH3367" s="1"/>
      <c r="AI3367" s="1"/>
      <c r="AJ3367" s="1"/>
      <c r="AK3367" s="1"/>
      <c r="AL3367" s="1"/>
      <c r="AM3367" s="1"/>
      <c r="AN3367" s="1"/>
      <c r="AO3367" s="1"/>
      <c r="AP3367" s="1"/>
      <c r="AQ3367" s="1"/>
      <c r="AR3367" s="1"/>
      <c r="AS3367" s="14"/>
      <c r="AT3367" s="1"/>
      <c r="AU3367" s="1"/>
    </row>
    <row r="3368" spans="32:47" x14ac:dyDescent="0.3">
      <c r="AF3368" s="1"/>
      <c r="AG3368" s="1"/>
      <c r="AH3368" s="1"/>
      <c r="AI3368" s="1"/>
      <c r="AJ3368" s="1"/>
      <c r="AK3368" s="1"/>
      <c r="AL3368" s="1"/>
      <c r="AM3368" s="1"/>
      <c r="AN3368" s="1"/>
      <c r="AO3368" s="1"/>
      <c r="AP3368" s="1"/>
      <c r="AQ3368" s="1"/>
      <c r="AR3368" s="1"/>
      <c r="AS3368" s="14"/>
      <c r="AT3368" s="1"/>
      <c r="AU3368" s="1"/>
    </row>
    <row r="3369" spans="32:47" x14ac:dyDescent="0.3">
      <c r="AF3369" s="1"/>
      <c r="AG3369" s="1"/>
      <c r="AH3369" s="1"/>
      <c r="AI3369" s="1"/>
      <c r="AJ3369" s="1"/>
      <c r="AK3369" s="1"/>
      <c r="AL3369" s="1"/>
      <c r="AM3369" s="1"/>
      <c r="AN3369" s="1"/>
      <c r="AO3369" s="1"/>
      <c r="AP3369" s="1"/>
      <c r="AQ3369" s="1"/>
      <c r="AR3369" s="1"/>
      <c r="AS3369" s="14"/>
      <c r="AT3369" s="1"/>
      <c r="AU3369" s="1"/>
    </row>
    <row r="3370" spans="32:47" x14ac:dyDescent="0.3">
      <c r="AF3370" s="1"/>
      <c r="AG3370" s="1"/>
      <c r="AH3370" s="1"/>
      <c r="AI3370" s="1"/>
      <c r="AJ3370" s="1"/>
      <c r="AK3370" s="1"/>
      <c r="AL3370" s="1"/>
      <c r="AM3370" s="1"/>
      <c r="AN3370" s="1"/>
      <c r="AO3370" s="1"/>
      <c r="AP3370" s="1"/>
      <c r="AQ3370" s="1"/>
      <c r="AR3370" s="1"/>
      <c r="AS3370" s="14"/>
      <c r="AT3370" s="1"/>
      <c r="AU3370" s="1"/>
    </row>
    <row r="3371" spans="32:47" x14ac:dyDescent="0.3">
      <c r="AF3371" s="1"/>
      <c r="AG3371" s="1"/>
      <c r="AH3371" s="1"/>
      <c r="AI3371" s="1"/>
      <c r="AJ3371" s="1"/>
      <c r="AK3371" s="1"/>
      <c r="AL3371" s="1"/>
      <c r="AM3371" s="1"/>
      <c r="AN3371" s="1"/>
      <c r="AO3371" s="1"/>
      <c r="AP3371" s="1"/>
      <c r="AQ3371" s="1"/>
      <c r="AR3371" s="1"/>
      <c r="AS3371" s="14"/>
      <c r="AT3371" s="1"/>
      <c r="AU3371" s="1"/>
    </row>
    <row r="3372" spans="32:47" x14ac:dyDescent="0.3">
      <c r="AF3372" s="1"/>
      <c r="AG3372" s="1"/>
      <c r="AH3372" s="1"/>
      <c r="AI3372" s="1"/>
      <c r="AJ3372" s="1"/>
      <c r="AK3372" s="1"/>
      <c r="AL3372" s="1"/>
      <c r="AM3372" s="1"/>
      <c r="AN3372" s="1"/>
      <c r="AO3372" s="1"/>
      <c r="AP3372" s="1"/>
      <c r="AQ3372" s="1"/>
      <c r="AR3372" s="1"/>
      <c r="AS3372" s="14"/>
      <c r="AT3372" s="1"/>
      <c r="AU3372" s="1"/>
    </row>
    <row r="3373" spans="32:47" x14ac:dyDescent="0.3">
      <c r="AF3373" s="1"/>
      <c r="AG3373" s="1"/>
      <c r="AH3373" s="1"/>
      <c r="AI3373" s="1"/>
      <c r="AJ3373" s="1"/>
      <c r="AK3373" s="1"/>
      <c r="AL3373" s="1"/>
      <c r="AM3373" s="1"/>
      <c r="AN3373" s="1"/>
      <c r="AO3373" s="1"/>
      <c r="AP3373" s="1"/>
      <c r="AQ3373" s="1"/>
      <c r="AR3373" s="1"/>
      <c r="AS3373" s="14"/>
      <c r="AT3373" s="1"/>
      <c r="AU3373" s="1"/>
    </row>
    <row r="3374" spans="32:47" x14ac:dyDescent="0.3">
      <c r="AF3374" s="1"/>
      <c r="AG3374" s="1"/>
      <c r="AH3374" s="1"/>
      <c r="AI3374" s="1"/>
      <c r="AJ3374" s="1"/>
      <c r="AK3374" s="1"/>
      <c r="AL3374" s="1"/>
      <c r="AM3374" s="1"/>
      <c r="AN3374" s="1"/>
      <c r="AO3374" s="1"/>
      <c r="AP3374" s="1"/>
      <c r="AQ3374" s="1"/>
      <c r="AR3374" s="1"/>
      <c r="AS3374" s="14"/>
      <c r="AT3374" s="1"/>
      <c r="AU3374" s="1"/>
    </row>
    <row r="3375" spans="32:47" x14ac:dyDescent="0.3">
      <c r="AF3375" s="1"/>
      <c r="AG3375" s="1"/>
      <c r="AH3375" s="1"/>
      <c r="AI3375" s="1"/>
      <c r="AJ3375" s="1"/>
      <c r="AK3375" s="1"/>
      <c r="AL3375" s="1"/>
      <c r="AM3375" s="1"/>
      <c r="AN3375" s="1"/>
      <c r="AO3375" s="1"/>
      <c r="AP3375" s="1"/>
      <c r="AQ3375" s="1"/>
      <c r="AR3375" s="1"/>
      <c r="AS3375" s="14"/>
      <c r="AT3375" s="1"/>
      <c r="AU3375" s="1"/>
    </row>
    <row r="3376" spans="32:47" x14ac:dyDescent="0.3">
      <c r="AF3376" s="1"/>
      <c r="AG3376" s="1"/>
      <c r="AH3376" s="1"/>
      <c r="AI3376" s="1"/>
      <c r="AJ3376" s="1"/>
      <c r="AK3376" s="1"/>
      <c r="AL3376" s="1"/>
      <c r="AM3376" s="1"/>
      <c r="AN3376" s="1"/>
      <c r="AO3376" s="1"/>
      <c r="AP3376" s="1"/>
      <c r="AQ3376" s="1"/>
      <c r="AR3376" s="1"/>
      <c r="AS3376" s="14"/>
      <c r="AT3376" s="1"/>
      <c r="AU3376" s="1"/>
    </row>
    <row r="3377" spans="32:47" x14ac:dyDescent="0.3">
      <c r="AF3377" s="1"/>
      <c r="AG3377" s="1"/>
      <c r="AH3377" s="1"/>
      <c r="AI3377" s="1"/>
      <c r="AJ3377" s="1"/>
      <c r="AK3377" s="1"/>
      <c r="AL3377" s="1"/>
      <c r="AM3377" s="1"/>
      <c r="AN3377" s="1"/>
      <c r="AO3377" s="1"/>
      <c r="AP3377" s="1"/>
      <c r="AQ3377" s="1"/>
      <c r="AR3377" s="1"/>
      <c r="AS3377" s="14"/>
      <c r="AT3377" s="1"/>
      <c r="AU3377" s="1"/>
    </row>
    <row r="3378" spans="32:47" x14ac:dyDescent="0.3">
      <c r="AF3378" s="1"/>
      <c r="AG3378" s="1"/>
      <c r="AH3378" s="1"/>
      <c r="AI3378" s="1"/>
      <c r="AJ3378" s="1"/>
      <c r="AK3378" s="1"/>
      <c r="AL3378" s="1"/>
      <c r="AM3378" s="1"/>
      <c r="AN3378" s="1"/>
      <c r="AO3378" s="1"/>
      <c r="AP3378" s="1"/>
      <c r="AQ3378" s="1"/>
      <c r="AR3378" s="1"/>
      <c r="AS3378" s="14"/>
      <c r="AT3378" s="1"/>
      <c r="AU3378" s="1"/>
    </row>
    <row r="3379" spans="32:47" x14ac:dyDescent="0.3">
      <c r="AF3379" s="1"/>
      <c r="AG3379" s="1"/>
      <c r="AH3379" s="1"/>
      <c r="AI3379" s="1"/>
      <c r="AJ3379" s="1"/>
      <c r="AK3379" s="1"/>
      <c r="AL3379" s="1"/>
      <c r="AM3379" s="1"/>
      <c r="AN3379" s="1"/>
      <c r="AO3379" s="1"/>
      <c r="AP3379" s="1"/>
      <c r="AQ3379" s="1"/>
      <c r="AR3379" s="1"/>
      <c r="AS3379" s="14"/>
      <c r="AT3379" s="1"/>
      <c r="AU3379" s="1"/>
    </row>
    <row r="3380" spans="32:47" x14ac:dyDescent="0.3">
      <c r="AF3380" s="1"/>
      <c r="AG3380" s="1"/>
      <c r="AH3380" s="1"/>
      <c r="AI3380" s="1"/>
      <c r="AJ3380" s="1"/>
      <c r="AK3380" s="1"/>
      <c r="AL3380" s="1"/>
      <c r="AM3380" s="1"/>
      <c r="AN3380" s="1"/>
      <c r="AO3380" s="1"/>
      <c r="AP3380" s="1"/>
      <c r="AQ3380" s="1"/>
      <c r="AR3380" s="1"/>
      <c r="AS3380" s="14"/>
      <c r="AT3380" s="1"/>
      <c r="AU3380" s="1"/>
    </row>
    <row r="3381" spans="32:47" x14ac:dyDescent="0.3">
      <c r="AF3381" s="1"/>
      <c r="AG3381" s="1"/>
      <c r="AH3381" s="1"/>
      <c r="AI3381" s="1"/>
      <c r="AJ3381" s="1"/>
      <c r="AK3381" s="1"/>
      <c r="AL3381" s="1"/>
      <c r="AM3381" s="1"/>
      <c r="AN3381" s="1"/>
      <c r="AO3381" s="1"/>
      <c r="AP3381" s="1"/>
      <c r="AQ3381" s="1"/>
      <c r="AR3381" s="1"/>
      <c r="AS3381" s="14"/>
      <c r="AT3381" s="1"/>
      <c r="AU3381" s="1"/>
    </row>
    <row r="3382" spans="32:47" x14ac:dyDescent="0.3">
      <c r="AF3382" s="1"/>
      <c r="AG3382" s="1"/>
      <c r="AH3382" s="1"/>
      <c r="AI3382" s="1"/>
      <c r="AJ3382" s="1"/>
      <c r="AK3382" s="1"/>
      <c r="AL3382" s="1"/>
      <c r="AM3382" s="1"/>
      <c r="AN3382" s="1"/>
      <c r="AO3382" s="1"/>
      <c r="AP3382" s="1"/>
      <c r="AQ3382" s="1"/>
      <c r="AR3382" s="1"/>
      <c r="AS3382" s="14"/>
      <c r="AT3382" s="1"/>
      <c r="AU3382" s="1"/>
    </row>
    <row r="3383" spans="32:47" x14ac:dyDescent="0.3">
      <c r="AF3383" s="1"/>
      <c r="AG3383" s="1"/>
      <c r="AH3383" s="1"/>
      <c r="AI3383" s="1"/>
      <c r="AJ3383" s="1"/>
      <c r="AK3383" s="1"/>
      <c r="AL3383" s="1"/>
      <c r="AM3383" s="1"/>
      <c r="AN3383" s="1"/>
      <c r="AO3383" s="1"/>
      <c r="AP3383" s="1"/>
      <c r="AQ3383" s="1"/>
      <c r="AR3383" s="1"/>
      <c r="AS3383" s="14"/>
      <c r="AT3383" s="1"/>
      <c r="AU3383" s="1"/>
    </row>
    <row r="3384" spans="32:47" x14ac:dyDescent="0.3">
      <c r="AF3384" s="1"/>
      <c r="AG3384" s="1"/>
      <c r="AH3384" s="1"/>
      <c r="AI3384" s="1"/>
      <c r="AJ3384" s="1"/>
      <c r="AK3384" s="1"/>
      <c r="AL3384" s="1"/>
      <c r="AM3384" s="1"/>
      <c r="AN3384" s="1"/>
      <c r="AO3384" s="1"/>
      <c r="AP3384" s="1"/>
      <c r="AQ3384" s="1"/>
      <c r="AR3384" s="1"/>
      <c r="AS3384" s="14"/>
      <c r="AT3384" s="1"/>
      <c r="AU3384" s="1"/>
    </row>
    <row r="3385" spans="32:47" x14ac:dyDescent="0.3">
      <c r="AF3385" s="1"/>
      <c r="AG3385" s="1"/>
      <c r="AH3385" s="1"/>
      <c r="AI3385" s="1"/>
      <c r="AJ3385" s="1"/>
      <c r="AK3385" s="1"/>
      <c r="AL3385" s="1"/>
      <c r="AM3385" s="1"/>
      <c r="AN3385" s="1"/>
      <c r="AO3385" s="1"/>
      <c r="AP3385" s="1"/>
      <c r="AQ3385" s="1"/>
      <c r="AR3385" s="1"/>
      <c r="AS3385" s="14"/>
      <c r="AT3385" s="1"/>
      <c r="AU3385" s="1"/>
    </row>
    <row r="3386" spans="32:47" x14ac:dyDescent="0.3">
      <c r="AF3386" s="1"/>
      <c r="AG3386" s="1"/>
      <c r="AH3386" s="1"/>
      <c r="AI3386" s="1"/>
      <c r="AJ3386" s="1"/>
      <c r="AK3386" s="1"/>
      <c r="AL3386" s="1"/>
      <c r="AM3386" s="1"/>
      <c r="AN3386" s="1"/>
      <c r="AO3386" s="1"/>
      <c r="AP3386" s="1"/>
      <c r="AQ3386" s="1"/>
      <c r="AR3386" s="1"/>
      <c r="AS3386" s="14"/>
      <c r="AT3386" s="1"/>
      <c r="AU3386" s="1"/>
    </row>
    <row r="3387" spans="32:47" x14ac:dyDescent="0.3">
      <c r="AF3387" s="1"/>
      <c r="AG3387" s="1"/>
      <c r="AH3387" s="1"/>
      <c r="AI3387" s="1"/>
      <c r="AJ3387" s="1"/>
      <c r="AK3387" s="1"/>
      <c r="AL3387" s="1"/>
      <c r="AM3387" s="1"/>
      <c r="AN3387" s="1"/>
      <c r="AO3387" s="1"/>
      <c r="AP3387" s="1"/>
      <c r="AQ3387" s="1"/>
      <c r="AR3387" s="1"/>
      <c r="AS3387" s="14"/>
      <c r="AT3387" s="1"/>
      <c r="AU3387" s="1"/>
    </row>
    <row r="3388" spans="32:47" x14ac:dyDescent="0.3">
      <c r="AF3388" s="1"/>
      <c r="AG3388" s="1"/>
      <c r="AH3388" s="1"/>
      <c r="AI3388" s="1"/>
      <c r="AJ3388" s="1"/>
      <c r="AK3388" s="1"/>
      <c r="AL3388" s="1"/>
      <c r="AM3388" s="1"/>
      <c r="AN3388" s="1"/>
      <c r="AO3388" s="1"/>
      <c r="AP3388" s="1"/>
      <c r="AQ3388" s="1"/>
      <c r="AR3388" s="1"/>
      <c r="AS3388" s="14"/>
      <c r="AT3388" s="1"/>
      <c r="AU3388" s="1"/>
    </row>
    <row r="3389" spans="32:47" x14ac:dyDescent="0.3">
      <c r="AF3389" s="1"/>
      <c r="AG3389" s="1"/>
      <c r="AH3389" s="1"/>
      <c r="AI3389" s="1"/>
      <c r="AJ3389" s="1"/>
      <c r="AK3389" s="1"/>
      <c r="AL3389" s="1"/>
      <c r="AM3389" s="1"/>
      <c r="AN3389" s="1"/>
      <c r="AO3389" s="1"/>
      <c r="AP3389" s="1"/>
      <c r="AQ3389" s="1"/>
      <c r="AR3389" s="1"/>
      <c r="AS3389" s="14"/>
      <c r="AT3389" s="1"/>
      <c r="AU3389" s="1"/>
    </row>
    <row r="3390" spans="32:47" x14ac:dyDescent="0.3">
      <c r="AF3390" s="1"/>
      <c r="AG3390" s="1"/>
      <c r="AH3390" s="1"/>
      <c r="AI3390" s="1"/>
      <c r="AJ3390" s="1"/>
      <c r="AK3390" s="1"/>
      <c r="AL3390" s="1"/>
      <c r="AM3390" s="1"/>
      <c r="AN3390" s="1"/>
      <c r="AO3390" s="1"/>
      <c r="AP3390" s="1"/>
      <c r="AQ3390" s="1"/>
      <c r="AR3390" s="1"/>
      <c r="AS3390" s="14"/>
      <c r="AT3390" s="1"/>
      <c r="AU3390" s="1"/>
    </row>
    <row r="3391" spans="32:47" x14ac:dyDescent="0.3">
      <c r="AF3391" s="1"/>
      <c r="AG3391" s="1"/>
      <c r="AH3391" s="1"/>
      <c r="AI3391" s="1"/>
      <c r="AJ3391" s="1"/>
      <c r="AK3391" s="1"/>
      <c r="AL3391" s="1"/>
      <c r="AM3391" s="1"/>
      <c r="AN3391" s="1"/>
      <c r="AO3391" s="1"/>
      <c r="AP3391" s="1"/>
      <c r="AQ3391" s="1"/>
      <c r="AR3391" s="1"/>
      <c r="AS3391" s="14"/>
      <c r="AT3391" s="1"/>
      <c r="AU3391" s="1"/>
    </row>
    <row r="3392" spans="32:47" x14ac:dyDescent="0.3">
      <c r="AF3392" s="1"/>
      <c r="AG3392" s="1"/>
      <c r="AH3392" s="1"/>
      <c r="AI3392" s="1"/>
      <c r="AJ3392" s="1"/>
      <c r="AK3392" s="1"/>
      <c r="AL3392" s="1"/>
      <c r="AM3392" s="1"/>
      <c r="AN3392" s="1"/>
      <c r="AO3392" s="1"/>
      <c r="AP3392" s="1"/>
      <c r="AQ3392" s="1"/>
      <c r="AR3392" s="1"/>
      <c r="AS3392" s="14"/>
      <c r="AT3392" s="1"/>
      <c r="AU3392" s="1"/>
    </row>
    <row r="3393" spans="32:47" x14ac:dyDescent="0.3">
      <c r="AF3393" s="1"/>
      <c r="AG3393" s="1"/>
      <c r="AH3393" s="1"/>
      <c r="AI3393" s="1"/>
      <c r="AJ3393" s="1"/>
      <c r="AK3393" s="1"/>
      <c r="AL3393" s="1"/>
      <c r="AM3393" s="1"/>
      <c r="AN3393" s="1"/>
      <c r="AO3393" s="1"/>
      <c r="AP3393" s="1"/>
      <c r="AQ3393" s="1"/>
      <c r="AR3393" s="1"/>
      <c r="AS3393" s="14"/>
      <c r="AT3393" s="1"/>
      <c r="AU3393" s="1"/>
    </row>
    <row r="3394" spans="32:47" x14ac:dyDescent="0.3">
      <c r="AF3394" s="1"/>
      <c r="AG3394" s="1"/>
      <c r="AH3394" s="1"/>
      <c r="AI3394" s="1"/>
      <c r="AJ3394" s="1"/>
      <c r="AK3394" s="1"/>
      <c r="AL3394" s="1"/>
      <c r="AM3394" s="1"/>
      <c r="AN3394" s="1"/>
      <c r="AO3394" s="1"/>
      <c r="AP3394" s="1"/>
      <c r="AQ3394" s="1"/>
      <c r="AR3394" s="1"/>
      <c r="AS3394" s="14"/>
      <c r="AT3394" s="1"/>
      <c r="AU3394" s="1"/>
    </row>
    <row r="3395" spans="32:47" x14ac:dyDescent="0.3">
      <c r="AF3395" s="1"/>
      <c r="AG3395" s="1"/>
      <c r="AH3395" s="1"/>
      <c r="AI3395" s="1"/>
      <c r="AJ3395" s="1"/>
      <c r="AK3395" s="1"/>
      <c r="AL3395" s="1"/>
      <c r="AM3395" s="1"/>
      <c r="AN3395" s="1"/>
      <c r="AO3395" s="1"/>
      <c r="AP3395" s="1"/>
      <c r="AQ3395" s="1"/>
      <c r="AR3395" s="1"/>
      <c r="AS3395" s="14"/>
      <c r="AT3395" s="1"/>
      <c r="AU3395" s="1"/>
    </row>
    <row r="3396" spans="32:47" x14ac:dyDescent="0.3">
      <c r="AF3396" s="1"/>
      <c r="AG3396" s="1"/>
      <c r="AH3396" s="1"/>
      <c r="AI3396" s="1"/>
      <c r="AJ3396" s="1"/>
      <c r="AK3396" s="1"/>
      <c r="AL3396" s="1"/>
      <c r="AM3396" s="1"/>
      <c r="AN3396" s="1"/>
      <c r="AO3396" s="1"/>
      <c r="AP3396" s="1"/>
      <c r="AQ3396" s="1"/>
      <c r="AR3396" s="1"/>
      <c r="AS3396" s="14"/>
      <c r="AT3396" s="1"/>
      <c r="AU3396" s="1"/>
    </row>
    <row r="3397" spans="32:47" x14ac:dyDescent="0.3">
      <c r="AF3397" s="1"/>
      <c r="AG3397" s="1"/>
      <c r="AH3397" s="1"/>
      <c r="AI3397" s="1"/>
      <c r="AJ3397" s="1"/>
      <c r="AK3397" s="1"/>
      <c r="AL3397" s="1"/>
      <c r="AM3397" s="1"/>
      <c r="AN3397" s="1"/>
      <c r="AO3397" s="1"/>
      <c r="AP3397" s="1"/>
      <c r="AQ3397" s="1"/>
      <c r="AR3397" s="1"/>
      <c r="AS3397" s="14"/>
      <c r="AT3397" s="1"/>
      <c r="AU3397" s="1"/>
    </row>
    <row r="3398" spans="32:47" x14ac:dyDescent="0.3">
      <c r="AF3398" s="1"/>
      <c r="AG3398" s="1"/>
      <c r="AH3398" s="1"/>
      <c r="AI3398" s="1"/>
      <c r="AJ3398" s="1"/>
      <c r="AK3398" s="1"/>
      <c r="AL3398" s="1"/>
      <c r="AM3398" s="1"/>
      <c r="AN3398" s="1"/>
      <c r="AO3398" s="1"/>
      <c r="AP3398" s="1"/>
      <c r="AQ3398" s="1"/>
      <c r="AR3398" s="1"/>
      <c r="AS3398" s="14"/>
      <c r="AT3398" s="1"/>
      <c r="AU3398" s="1"/>
    </row>
    <row r="3399" spans="32:47" x14ac:dyDescent="0.3">
      <c r="AF3399" s="1"/>
      <c r="AG3399" s="1"/>
      <c r="AH3399" s="1"/>
      <c r="AI3399" s="1"/>
      <c r="AJ3399" s="1"/>
      <c r="AK3399" s="1"/>
      <c r="AL3399" s="1"/>
      <c r="AM3399" s="1"/>
      <c r="AN3399" s="1"/>
      <c r="AO3399" s="1"/>
      <c r="AP3399" s="1"/>
      <c r="AQ3399" s="1"/>
      <c r="AR3399" s="1"/>
      <c r="AS3399" s="14"/>
      <c r="AT3399" s="1"/>
      <c r="AU3399" s="1"/>
    </row>
    <row r="3400" spans="32:47" x14ac:dyDescent="0.3">
      <c r="AF3400" s="1"/>
      <c r="AG3400" s="1"/>
      <c r="AH3400" s="1"/>
      <c r="AI3400" s="1"/>
      <c r="AJ3400" s="1"/>
      <c r="AK3400" s="1"/>
      <c r="AL3400" s="1"/>
      <c r="AM3400" s="1"/>
      <c r="AN3400" s="1"/>
      <c r="AO3400" s="1"/>
      <c r="AP3400" s="1"/>
      <c r="AQ3400" s="1"/>
      <c r="AR3400" s="1"/>
      <c r="AS3400" s="14"/>
      <c r="AT3400" s="1"/>
      <c r="AU3400" s="1"/>
    </row>
    <row r="3401" spans="32:47" x14ac:dyDescent="0.3">
      <c r="AF3401" s="1"/>
      <c r="AG3401" s="1"/>
      <c r="AH3401" s="1"/>
      <c r="AI3401" s="1"/>
      <c r="AJ3401" s="1"/>
      <c r="AK3401" s="1"/>
      <c r="AL3401" s="1"/>
      <c r="AM3401" s="1"/>
      <c r="AN3401" s="1"/>
      <c r="AO3401" s="1"/>
      <c r="AP3401" s="1"/>
      <c r="AQ3401" s="1"/>
      <c r="AR3401" s="1"/>
      <c r="AS3401" s="14"/>
      <c r="AT3401" s="1"/>
      <c r="AU3401" s="1"/>
    </row>
    <row r="3402" spans="32:47" x14ac:dyDescent="0.3">
      <c r="AF3402" s="1"/>
      <c r="AG3402" s="1"/>
      <c r="AH3402" s="1"/>
      <c r="AI3402" s="1"/>
      <c r="AJ3402" s="1"/>
      <c r="AK3402" s="1"/>
      <c r="AL3402" s="1"/>
      <c r="AM3402" s="1"/>
      <c r="AN3402" s="1"/>
      <c r="AO3402" s="1"/>
      <c r="AP3402" s="1"/>
      <c r="AQ3402" s="1"/>
      <c r="AR3402" s="1"/>
      <c r="AS3402" s="14"/>
      <c r="AT3402" s="1"/>
      <c r="AU3402" s="1"/>
    </row>
    <row r="3403" spans="32:47" x14ac:dyDescent="0.3">
      <c r="AF3403" s="1"/>
      <c r="AG3403" s="1"/>
      <c r="AH3403" s="1"/>
      <c r="AI3403" s="1"/>
      <c r="AJ3403" s="1"/>
      <c r="AK3403" s="1"/>
      <c r="AL3403" s="1"/>
      <c r="AM3403" s="1"/>
      <c r="AN3403" s="1"/>
      <c r="AO3403" s="1"/>
      <c r="AP3403" s="1"/>
      <c r="AQ3403" s="1"/>
      <c r="AR3403" s="1"/>
      <c r="AS3403" s="14"/>
      <c r="AT3403" s="1"/>
      <c r="AU3403" s="1"/>
    </row>
    <row r="3404" spans="32:47" x14ac:dyDescent="0.3">
      <c r="AF3404" s="1"/>
      <c r="AG3404" s="1"/>
      <c r="AH3404" s="1"/>
      <c r="AI3404" s="1"/>
      <c r="AJ3404" s="1"/>
      <c r="AK3404" s="1"/>
      <c r="AL3404" s="1"/>
      <c r="AM3404" s="1"/>
      <c r="AN3404" s="1"/>
      <c r="AO3404" s="1"/>
      <c r="AP3404" s="1"/>
      <c r="AQ3404" s="1"/>
      <c r="AR3404" s="1"/>
      <c r="AS3404" s="14"/>
      <c r="AT3404" s="1"/>
      <c r="AU3404" s="1"/>
    </row>
    <row r="3405" spans="32:47" x14ac:dyDescent="0.3">
      <c r="AF3405" s="1"/>
      <c r="AG3405" s="1"/>
      <c r="AH3405" s="1"/>
      <c r="AI3405" s="1"/>
      <c r="AJ3405" s="1"/>
      <c r="AK3405" s="1"/>
      <c r="AL3405" s="1"/>
      <c r="AM3405" s="1"/>
      <c r="AN3405" s="1"/>
      <c r="AO3405" s="1"/>
      <c r="AP3405" s="1"/>
      <c r="AQ3405" s="1"/>
      <c r="AR3405" s="1"/>
      <c r="AS3405" s="14"/>
      <c r="AT3405" s="1"/>
      <c r="AU3405" s="1"/>
    </row>
    <row r="3406" spans="32:47" x14ac:dyDescent="0.3">
      <c r="AF3406" s="1"/>
      <c r="AG3406" s="1"/>
      <c r="AH3406" s="1"/>
      <c r="AI3406" s="1"/>
      <c r="AJ3406" s="1"/>
      <c r="AK3406" s="1"/>
      <c r="AL3406" s="1"/>
      <c r="AM3406" s="1"/>
      <c r="AN3406" s="1"/>
      <c r="AO3406" s="1"/>
      <c r="AP3406" s="1"/>
      <c r="AQ3406" s="1"/>
      <c r="AR3406" s="1"/>
      <c r="AS3406" s="14"/>
      <c r="AT3406" s="1"/>
      <c r="AU3406" s="1"/>
    </row>
    <row r="3407" spans="32:47" x14ac:dyDescent="0.3">
      <c r="AF3407" s="1"/>
      <c r="AG3407" s="1"/>
      <c r="AH3407" s="1"/>
      <c r="AI3407" s="1"/>
      <c r="AJ3407" s="1"/>
      <c r="AK3407" s="1"/>
      <c r="AL3407" s="1"/>
      <c r="AM3407" s="1"/>
      <c r="AN3407" s="1"/>
      <c r="AO3407" s="1"/>
      <c r="AP3407" s="1"/>
      <c r="AQ3407" s="1"/>
      <c r="AR3407" s="1"/>
      <c r="AS3407" s="14"/>
      <c r="AT3407" s="1"/>
      <c r="AU3407" s="1"/>
    </row>
    <row r="3408" spans="32:47" x14ac:dyDescent="0.3">
      <c r="AF3408" s="1"/>
      <c r="AG3408" s="1"/>
      <c r="AH3408" s="1"/>
      <c r="AI3408" s="1"/>
      <c r="AJ3408" s="1"/>
      <c r="AK3408" s="1"/>
      <c r="AL3408" s="1"/>
      <c r="AM3408" s="1"/>
      <c r="AN3408" s="1"/>
      <c r="AO3408" s="1"/>
      <c r="AP3408" s="1"/>
      <c r="AQ3408" s="1"/>
      <c r="AR3408" s="1"/>
      <c r="AS3408" s="14"/>
      <c r="AT3408" s="1"/>
      <c r="AU3408" s="1"/>
    </row>
    <row r="3409" spans="32:47" x14ac:dyDescent="0.3">
      <c r="AF3409" s="1"/>
      <c r="AG3409" s="1"/>
      <c r="AH3409" s="1"/>
      <c r="AI3409" s="1"/>
      <c r="AJ3409" s="1"/>
      <c r="AK3409" s="1"/>
      <c r="AL3409" s="1"/>
      <c r="AM3409" s="1"/>
      <c r="AN3409" s="1"/>
      <c r="AO3409" s="1"/>
      <c r="AP3409" s="1"/>
      <c r="AQ3409" s="1"/>
      <c r="AR3409" s="1"/>
      <c r="AS3409" s="14"/>
      <c r="AT3409" s="1"/>
      <c r="AU3409" s="1"/>
    </row>
    <row r="3410" spans="32:47" x14ac:dyDescent="0.3">
      <c r="AF3410" s="1"/>
      <c r="AG3410" s="1"/>
      <c r="AH3410" s="1"/>
      <c r="AI3410" s="1"/>
      <c r="AJ3410" s="1"/>
      <c r="AK3410" s="1"/>
      <c r="AL3410" s="1"/>
      <c r="AM3410" s="1"/>
      <c r="AN3410" s="1"/>
      <c r="AO3410" s="1"/>
      <c r="AP3410" s="1"/>
      <c r="AQ3410" s="1"/>
      <c r="AR3410" s="1"/>
      <c r="AS3410" s="14"/>
      <c r="AT3410" s="1"/>
      <c r="AU3410" s="1"/>
    </row>
    <row r="3411" spans="32:47" x14ac:dyDescent="0.3">
      <c r="AF3411" s="1"/>
      <c r="AG3411" s="1"/>
      <c r="AH3411" s="1"/>
      <c r="AI3411" s="1"/>
      <c r="AJ3411" s="1"/>
      <c r="AK3411" s="1"/>
      <c r="AL3411" s="1"/>
      <c r="AM3411" s="1"/>
      <c r="AN3411" s="1"/>
      <c r="AO3411" s="1"/>
      <c r="AP3411" s="1"/>
      <c r="AQ3411" s="1"/>
      <c r="AR3411" s="1"/>
      <c r="AS3411" s="14"/>
      <c r="AT3411" s="1"/>
      <c r="AU3411" s="1"/>
    </row>
    <row r="3412" spans="32:47" x14ac:dyDescent="0.3">
      <c r="AF3412" s="1"/>
      <c r="AG3412" s="1"/>
      <c r="AH3412" s="1"/>
      <c r="AI3412" s="1"/>
      <c r="AJ3412" s="1"/>
      <c r="AK3412" s="1"/>
      <c r="AL3412" s="1"/>
      <c r="AM3412" s="1"/>
      <c r="AN3412" s="1"/>
      <c r="AO3412" s="1"/>
      <c r="AP3412" s="1"/>
      <c r="AQ3412" s="1"/>
      <c r="AR3412" s="1"/>
      <c r="AS3412" s="14"/>
      <c r="AT3412" s="1"/>
      <c r="AU3412" s="1"/>
    </row>
    <row r="3413" spans="32:47" x14ac:dyDescent="0.3">
      <c r="AF3413" s="1"/>
      <c r="AG3413" s="1"/>
      <c r="AH3413" s="1"/>
      <c r="AI3413" s="1"/>
      <c r="AJ3413" s="1"/>
      <c r="AK3413" s="1"/>
      <c r="AL3413" s="1"/>
      <c r="AM3413" s="1"/>
      <c r="AN3413" s="1"/>
      <c r="AO3413" s="1"/>
      <c r="AP3413" s="1"/>
      <c r="AQ3413" s="1"/>
      <c r="AR3413" s="1"/>
      <c r="AS3413" s="14"/>
      <c r="AT3413" s="1"/>
      <c r="AU3413" s="1"/>
    </row>
    <row r="3414" spans="32:47" x14ac:dyDescent="0.3">
      <c r="AF3414" s="1"/>
      <c r="AG3414" s="1"/>
      <c r="AH3414" s="1"/>
      <c r="AI3414" s="1"/>
      <c r="AJ3414" s="1"/>
      <c r="AK3414" s="1"/>
      <c r="AL3414" s="1"/>
      <c r="AM3414" s="1"/>
      <c r="AN3414" s="1"/>
      <c r="AO3414" s="1"/>
      <c r="AP3414" s="1"/>
      <c r="AQ3414" s="1"/>
      <c r="AR3414" s="1"/>
      <c r="AS3414" s="14"/>
      <c r="AT3414" s="1"/>
      <c r="AU3414" s="1"/>
    </row>
    <row r="3415" spans="32:47" x14ac:dyDescent="0.3">
      <c r="AF3415" s="1"/>
      <c r="AG3415" s="1"/>
      <c r="AH3415" s="1"/>
      <c r="AI3415" s="1"/>
      <c r="AJ3415" s="1"/>
      <c r="AK3415" s="1"/>
      <c r="AL3415" s="1"/>
      <c r="AM3415" s="1"/>
      <c r="AN3415" s="1"/>
      <c r="AO3415" s="1"/>
      <c r="AP3415" s="1"/>
      <c r="AQ3415" s="1"/>
      <c r="AR3415" s="1"/>
      <c r="AS3415" s="14"/>
      <c r="AT3415" s="1"/>
      <c r="AU3415" s="1"/>
    </row>
    <row r="3416" spans="32:47" x14ac:dyDescent="0.3">
      <c r="AF3416" s="1"/>
      <c r="AG3416" s="1"/>
      <c r="AH3416" s="1"/>
      <c r="AI3416" s="1"/>
      <c r="AJ3416" s="1"/>
      <c r="AK3416" s="1"/>
      <c r="AL3416" s="1"/>
      <c r="AM3416" s="1"/>
      <c r="AN3416" s="1"/>
      <c r="AO3416" s="1"/>
      <c r="AP3416" s="1"/>
      <c r="AQ3416" s="1"/>
      <c r="AR3416" s="1"/>
      <c r="AS3416" s="14"/>
      <c r="AT3416" s="1"/>
      <c r="AU3416" s="1"/>
    </row>
    <row r="3417" spans="32:47" x14ac:dyDescent="0.3">
      <c r="AF3417" s="1"/>
      <c r="AG3417" s="1"/>
      <c r="AH3417" s="1"/>
      <c r="AI3417" s="1"/>
      <c r="AJ3417" s="1"/>
      <c r="AK3417" s="1"/>
      <c r="AL3417" s="1"/>
      <c r="AM3417" s="1"/>
      <c r="AN3417" s="1"/>
      <c r="AO3417" s="1"/>
      <c r="AP3417" s="1"/>
      <c r="AQ3417" s="1"/>
      <c r="AR3417" s="1"/>
      <c r="AS3417" s="14"/>
      <c r="AT3417" s="1"/>
      <c r="AU3417" s="1"/>
    </row>
    <row r="3418" spans="32:47" x14ac:dyDescent="0.3">
      <c r="AF3418" s="1"/>
      <c r="AG3418" s="1"/>
      <c r="AH3418" s="1"/>
      <c r="AI3418" s="1"/>
      <c r="AJ3418" s="1"/>
      <c r="AK3418" s="1"/>
      <c r="AL3418" s="1"/>
      <c r="AM3418" s="1"/>
      <c r="AN3418" s="1"/>
      <c r="AO3418" s="1"/>
      <c r="AP3418" s="1"/>
      <c r="AQ3418" s="1"/>
      <c r="AR3418" s="1"/>
      <c r="AS3418" s="14"/>
      <c r="AT3418" s="1"/>
      <c r="AU3418" s="1"/>
    </row>
    <row r="3419" spans="32:47" x14ac:dyDescent="0.3">
      <c r="AF3419" s="1"/>
      <c r="AG3419" s="1"/>
      <c r="AH3419" s="1"/>
      <c r="AI3419" s="1"/>
      <c r="AJ3419" s="1"/>
      <c r="AK3419" s="1"/>
      <c r="AL3419" s="1"/>
      <c r="AM3419" s="1"/>
      <c r="AN3419" s="1"/>
      <c r="AO3419" s="1"/>
      <c r="AP3419" s="1"/>
      <c r="AQ3419" s="1"/>
      <c r="AR3419" s="1"/>
      <c r="AS3419" s="14"/>
      <c r="AT3419" s="1"/>
      <c r="AU3419" s="1"/>
    </row>
    <row r="3420" spans="32:47" x14ac:dyDescent="0.3">
      <c r="AF3420" s="1"/>
      <c r="AG3420" s="1"/>
      <c r="AH3420" s="1"/>
      <c r="AI3420" s="1"/>
      <c r="AJ3420" s="1"/>
      <c r="AK3420" s="1"/>
      <c r="AL3420" s="1"/>
      <c r="AM3420" s="1"/>
      <c r="AN3420" s="1"/>
      <c r="AO3420" s="1"/>
      <c r="AP3420" s="1"/>
      <c r="AQ3420" s="1"/>
      <c r="AR3420" s="1"/>
      <c r="AS3420" s="14"/>
      <c r="AT3420" s="1"/>
      <c r="AU3420" s="1"/>
    </row>
    <row r="3421" spans="32:47" x14ac:dyDescent="0.3">
      <c r="AF3421" s="1"/>
      <c r="AG3421" s="1"/>
      <c r="AH3421" s="1"/>
      <c r="AI3421" s="1"/>
      <c r="AJ3421" s="1"/>
      <c r="AK3421" s="1"/>
      <c r="AL3421" s="1"/>
      <c r="AM3421" s="1"/>
      <c r="AN3421" s="1"/>
      <c r="AO3421" s="1"/>
      <c r="AP3421" s="1"/>
      <c r="AQ3421" s="1"/>
      <c r="AR3421" s="1"/>
      <c r="AS3421" s="14"/>
      <c r="AT3421" s="1"/>
      <c r="AU3421" s="1"/>
    </row>
    <row r="3422" spans="32:47" x14ac:dyDescent="0.3">
      <c r="AF3422" s="1"/>
      <c r="AG3422" s="1"/>
      <c r="AH3422" s="1"/>
      <c r="AI3422" s="1"/>
      <c r="AJ3422" s="1"/>
      <c r="AK3422" s="1"/>
      <c r="AL3422" s="1"/>
      <c r="AM3422" s="1"/>
      <c r="AN3422" s="1"/>
      <c r="AO3422" s="1"/>
      <c r="AP3422" s="1"/>
      <c r="AQ3422" s="1"/>
      <c r="AR3422" s="1"/>
      <c r="AS3422" s="14"/>
      <c r="AT3422" s="1"/>
      <c r="AU3422" s="1"/>
    </row>
    <row r="3423" spans="32:47" x14ac:dyDescent="0.3">
      <c r="AF3423" s="1"/>
      <c r="AG3423" s="1"/>
      <c r="AH3423" s="1"/>
      <c r="AI3423" s="1"/>
      <c r="AJ3423" s="1"/>
      <c r="AK3423" s="1"/>
      <c r="AL3423" s="1"/>
      <c r="AM3423" s="1"/>
      <c r="AN3423" s="1"/>
      <c r="AO3423" s="1"/>
      <c r="AP3423" s="1"/>
      <c r="AQ3423" s="1"/>
      <c r="AR3423" s="1"/>
      <c r="AS3423" s="14"/>
      <c r="AT3423" s="1"/>
      <c r="AU3423" s="1"/>
    </row>
    <row r="3424" spans="32:47" x14ac:dyDescent="0.3">
      <c r="AF3424" s="1"/>
      <c r="AG3424" s="1"/>
      <c r="AH3424" s="1"/>
      <c r="AI3424" s="1"/>
      <c r="AJ3424" s="1"/>
      <c r="AK3424" s="1"/>
      <c r="AL3424" s="1"/>
      <c r="AM3424" s="1"/>
      <c r="AN3424" s="1"/>
      <c r="AO3424" s="1"/>
      <c r="AP3424" s="1"/>
      <c r="AQ3424" s="1"/>
      <c r="AR3424" s="1"/>
      <c r="AS3424" s="14"/>
      <c r="AT3424" s="1"/>
      <c r="AU3424" s="1"/>
    </row>
    <row r="3425" spans="32:47" x14ac:dyDescent="0.3">
      <c r="AF3425" s="1"/>
      <c r="AG3425" s="1"/>
      <c r="AH3425" s="1"/>
      <c r="AI3425" s="1"/>
      <c r="AJ3425" s="1"/>
      <c r="AK3425" s="1"/>
      <c r="AL3425" s="1"/>
      <c r="AM3425" s="1"/>
      <c r="AN3425" s="1"/>
      <c r="AO3425" s="1"/>
      <c r="AP3425" s="1"/>
      <c r="AQ3425" s="1"/>
      <c r="AR3425" s="1"/>
      <c r="AS3425" s="14"/>
      <c r="AT3425" s="1"/>
      <c r="AU3425" s="1"/>
    </row>
    <row r="3426" spans="32:47" x14ac:dyDescent="0.3">
      <c r="AF3426" s="1"/>
      <c r="AG3426" s="1"/>
      <c r="AH3426" s="1"/>
      <c r="AI3426" s="1"/>
      <c r="AJ3426" s="1"/>
      <c r="AK3426" s="1"/>
      <c r="AL3426" s="1"/>
      <c r="AM3426" s="1"/>
      <c r="AN3426" s="1"/>
      <c r="AO3426" s="1"/>
      <c r="AP3426" s="1"/>
      <c r="AQ3426" s="1"/>
      <c r="AR3426" s="1"/>
      <c r="AS3426" s="14"/>
      <c r="AT3426" s="1"/>
      <c r="AU3426" s="1"/>
    </row>
    <row r="3427" spans="32:47" x14ac:dyDescent="0.3">
      <c r="AF3427" s="1"/>
      <c r="AG3427" s="1"/>
      <c r="AH3427" s="1"/>
      <c r="AI3427" s="1"/>
      <c r="AJ3427" s="1"/>
      <c r="AK3427" s="1"/>
      <c r="AL3427" s="1"/>
      <c r="AM3427" s="1"/>
      <c r="AN3427" s="1"/>
      <c r="AO3427" s="1"/>
      <c r="AP3427" s="1"/>
      <c r="AQ3427" s="1"/>
      <c r="AR3427" s="1"/>
      <c r="AS3427" s="14"/>
      <c r="AT3427" s="1"/>
      <c r="AU3427" s="1"/>
    </row>
    <row r="3428" spans="32:47" x14ac:dyDescent="0.3">
      <c r="AF3428" s="1"/>
      <c r="AG3428" s="1"/>
      <c r="AH3428" s="1"/>
      <c r="AI3428" s="1"/>
      <c r="AJ3428" s="1"/>
      <c r="AK3428" s="1"/>
      <c r="AL3428" s="1"/>
      <c r="AM3428" s="1"/>
      <c r="AN3428" s="1"/>
      <c r="AO3428" s="1"/>
      <c r="AP3428" s="1"/>
      <c r="AQ3428" s="1"/>
      <c r="AR3428" s="1"/>
      <c r="AS3428" s="14"/>
      <c r="AT3428" s="1"/>
      <c r="AU3428" s="1"/>
    </row>
    <row r="3429" spans="32:47" x14ac:dyDescent="0.3">
      <c r="AF3429" s="1"/>
      <c r="AG3429" s="1"/>
      <c r="AH3429" s="1"/>
      <c r="AI3429" s="1"/>
      <c r="AJ3429" s="1"/>
      <c r="AK3429" s="1"/>
      <c r="AL3429" s="1"/>
      <c r="AM3429" s="1"/>
      <c r="AN3429" s="1"/>
      <c r="AO3429" s="1"/>
      <c r="AP3429" s="1"/>
      <c r="AQ3429" s="1"/>
      <c r="AR3429" s="1"/>
      <c r="AS3429" s="14"/>
      <c r="AT3429" s="1"/>
      <c r="AU3429" s="1"/>
    </row>
    <row r="3430" spans="32:47" x14ac:dyDescent="0.3">
      <c r="AF3430" s="1"/>
      <c r="AG3430" s="1"/>
      <c r="AH3430" s="1"/>
      <c r="AI3430" s="1"/>
      <c r="AJ3430" s="1"/>
      <c r="AK3430" s="1"/>
      <c r="AL3430" s="1"/>
      <c r="AM3430" s="1"/>
      <c r="AN3430" s="1"/>
      <c r="AO3430" s="1"/>
      <c r="AP3430" s="1"/>
      <c r="AQ3430" s="1"/>
      <c r="AR3430" s="1"/>
      <c r="AS3430" s="14"/>
      <c r="AT3430" s="1"/>
      <c r="AU3430" s="1"/>
    </row>
    <row r="3431" spans="32:47" x14ac:dyDescent="0.3">
      <c r="AF3431" s="1"/>
      <c r="AG3431" s="1"/>
      <c r="AH3431" s="1"/>
      <c r="AI3431" s="1"/>
      <c r="AJ3431" s="1"/>
      <c r="AK3431" s="1"/>
      <c r="AL3431" s="1"/>
      <c r="AM3431" s="1"/>
      <c r="AN3431" s="1"/>
      <c r="AO3431" s="1"/>
      <c r="AP3431" s="1"/>
      <c r="AQ3431" s="1"/>
      <c r="AR3431" s="1"/>
      <c r="AS3431" s="14"/>
      <c r="AT3431" s="1"/>
      <c r="AU3431" s="1"/>
    </row>
    <row r="3432" spans="32:47" x14ac:dyDescent="0.3">
      <c r="AF3432" s="1"/>
      <c r="AG3432" s="1"/>
      <c r="AH3432" s="1"/>
      <c r="AI3432" s="1"/>
      <c r="AJ3432" s="1"/>
      <c r="AK3432" s="1"/>
      <c r="AL3432" s="1"/>
      <c r="AM3432" s="1"/>
      <c r="AN3432" s="1"/>
      <c r="AO3432" s="1"/>
      <c r="AP3432" s="1"/>
      <c r="AQ3432" s="1"/>
      <c r="AR3432" s="1"/>
      <c r="AS3432" s="14"/>
      <c r="AT3432" s="1"/>
      <c r="AU3432" s="1"/>
    </row>
    <row r="3433" spans="32:47" x14ac:dyDescent="0.3">
      <c r="AF3433" s="1"/>
      <c r="AG3433" s="1"/>
      <c r="AH3433" s="1"/>
      <c r="AI3433" s="1"/>
      <c r="AJ3433" s="1"/>
      <c r="AK3433" s="1"/>
      <c r="AL3433" s="1"/>
      <c r="AM3433" s="1"/>
      <c r="AN3433" s="1"/>
      <c r="AO3433" s="1"/>
      <c r="AP3433" s="1"/>
      <c r="AQ3433" s="1"/>
      <c r="AR3433" s="1"/>
      <c r="AS3433" s="14"/>
      <c r="AT3433" s="1"/>
      <c r="AU3433" s="1"/>
    </row>
    <row r="3434" spans="32:47" x14ac:dyDescent="0.3">
      <c r="AF3434" s="1"/>
      <c r="AG3434" s="1"/>
      <c r="AH3434" s="1"/>
      <c r="AI3434" s="1"/>
      <c r="AJ3434" s="1"/>
      <c r="AK3434" s="1"/>
      <c r="AL3434" s="1"/>
      <c r="AM3434" s="1"/>
      <c r="AN3434" s="1"/>
      <c r="AO3434" s="1"/>
      <c r="AP3434" s="1"/>
      <c r="AQ3434" s="1"/>
      <c r="AR3434" s="1"/>
      <c r="AS3434" s="14"/>
      <c r="AT3434" s="1"/>
      <c r="AU3434" s="1"/>
    </row>
    <row r="3435" spans="32:47" x14ac:dyDescent="0.3">
      <c r="AF3435" s="1"/>
      <c r="AG3435" s="1"/>
      <c r="AH3435" s="1"/>
      <c r="AI3435" s="1"/>
      <c r="AJ3435" s="1"/>
      <c r="AK3435" s="1"/>
      <c r="AL3435" s="1"/>
      <c r="AM3435" s="1"/>
      <c r="AN3435" s="1"/>
      <c r="AO3435" s="1"/>
      <c r="AP3435" s="1"/>
      <c r="AQ3435" s="1"/>
      <c r="AR3435" s="1"/>
      <c r="AS3435" s="14"/>
      <c r="AT3435" s="1"/>
      <c r="AU3435" s="1"/>
    </row>
    <row r="3436" spans="32:47" x14ac:dyDescent="0.3">
      <c r="AF3436" s="1"/>
      <c r="AG3436" s="1"/>
      <c r="AH3436" s="1"/>
      <c r="AI3436" s="1"/>
      <c r="AJ3436" s="1"/>
      <c r="AK3436" s="1"/>
      <c r="AL3436" s="1"/>
      <c r="AM3436" s="1"/>
      <c r="AN3436" s="1"/>
      <c r="AO3436" s="1"/>
      <c r="AP3436" s="1"/>
      <c r="AQ3436" s="1"/>
      <c r="AR3436" s="1"/>
      <c r="AS3436" s="14"/>
      <c r="AT3436" s="1"/>
      <c r="AU3436" s="1"/>
    </row>
    <row r="3437" spans="32:47" x14ac:dyDescent="0.3">
      <c r="AF3437" s="1"/>
      <c r="AG3437" s="1"/>
      <c r="AH3437" s="1"/>
      <c r="AI3437" s="1"/>
      <c r="AJ3437" s="1"/>
      <c r="AK3437" s="1"/>
      <c r="AL3437" s="1"/>
      <c r="AM3437" s="1"/>
      <c r="AN3437" s="1"/>
      <c r="AO3437" s="1"/>
      <c r="AP3437" s="1"/>
      <c r="AQ3437" s="1"/>
      <c r="AR3437" s="1"/>
      <c r="AS3437" s="14"/>
      <c r="AT3437" s="1"/>
      <c r="AU3437" s="1"/>
    </row>
    <row r="3438" spans="32:47" x14ac:dyDescent="0.3">
      <c r="AF3438" s="1"/>
      <c r="AG3438" s="1"/>
      <c r="AH3438" s="1"/>
      <c r="AI3438" s="1"/>
      <c r="AJ3438" s="1"/>
      <c r="AK3438" s="1"/>
      <c r="AL3438" s="1"/>
      <c r="AM3438" s="1"/>
      <c r="AN3438" s="1"/>
      <c r="AO3438" s="1"/>
      <c r="AP3438" s="1"/>
      <c r="AQ3438" s="1"/>
      <c r="AR3438" s="1"/>
      <c r="AS3438" s="14"/>
      <c r="AT3438" s="1"/>
      <c r="AU3438" s="1"/>
    </row>
    <row r="3439" spans="32:47" x14ac:dyDescent="0.3">
      <c r="AF3439" s="1"/>
      <c r="AG3439" s="1"/>
      <c r="AH3439" s="1"/>
      <c r="AI3439" s="1"/>
      <c r="AJ3439" s="1"/>
      <c r="AK3439" s="1"/>
      <c r="AL3439" s="1"/>
      <c r="AM3439" s="1"/>
      <c r="AN3439" s="1"/>
      <c r="AO3439" s="1"/>
      <c r="AP3439" s="1"/>
      <c r="AQ3439" s="1"/>
      <c r="AR3439" s="1"/>
      <c r="AS3439" s="14"/>
      <c r="AT3439" s="1"/>
      <c r="AU3439" s="1"/>
    </row>
    <row r="3440" spans="32:47" x14ac:dyDescent="0.3">
      <c r="AF3440" s="1"/>
      <c r="AG3440" s="1"/>
      <c r="AH3440" s="1"/>
      <c r="AI3440" s="1"/>
      <c r="AJ3440" s="1"/>
      <c r="AK3440" s="1"/>
      <c r="AL3440" s="1"/>
      <c r="AM3440" s="1"/>
      <c r="AN3440" s="1"/>
      <c r="AO3440" s="1"/>
      <c r="AP3440" s="1"/>
      <c r="AQ3440" s="1"/>
      <c r="AR3440" s="1"/>
      <c r="AS3440" s="14"/>
      <c r="AT3440" s="1"/>
      <c r="AU3440" s="1"/>
    </row>
    <row r="3441" spans="32:47" x14ac:dyDescent="0.3">
      <c r="AF3441" s="1"/>
      <c r="AG3441" s="1"/>
      <c r="AH3441" s="1"/>
      <c r="AI3441" s="1"/>
      <c r="AJ3441" s="1"/>
      <c r="AK3441" s="1"/>
      <c r="AL3441" s="1"/>
      <c r="AM3441" s="1"/>
      <c r="AN3441" s="1"/>
      <c r="AO3441" s="1"/>
      <c r="AP3441" s="1"/>
      <c r="AQ3441" s="1"/>
      <c r="AR3441" s="1"/>
      <c r="AS3441" s="14"/>
      <c r="AT3441" s="1"/>
      <c r="AU3441" s="1"/>
    </row>
    <row r="3442" spans="32:47" x14ac:dyDescent="0.3">
      <c r="AF3442" s="1"/>
      <c r="AG3442" s="1"/>
      <c r="AH3442" s="1"/>
      <c r="AI3442" s="1"/>
      <c r="AJ3442" s="1"/>
      <c r="AK3442" s="1"/>
      <c r="AL3442" s="1"/>
      <c r="AM3442" s="1"/>
      <c r="AN3442" s="1"/>
      <c r="AO3442" s="1"/>
      <c r="AP3442" s="1"/>
      <c r="AQ3442" s="1"/>
      <c r="AR3442" s="1"/>
      <c r="AS3442" s="14"/>
      <c r="AT3442" s="1"/>
      <c r="AU3442" s="1"/>
    </row>
    <row r="3443" spans="32:47" x14ac:dyDescent="0.3">
      <c r="AF3443" s="1"/>
      <c r="AG3443" s="1"/>
      <c r="AH3443" s="1"/>
      <c r="AI3443" s="1"/>
      <c r="AJ3443" s="1"/>
      <c r="AK3443" s="1"/>
      <c r="AL3443" s="1"/>
      <c r="AM3443" s="1"/>
      <c r="AN3443" s="1"/>
      <c r="AO3443" s="1"/>
      <c r="AP3443" s="1"/>
      <c r="AQ3443" s="1"/>
      <c r="AR3443" s="1"/>
      <c r="AS3443" s="14"/>
      <c r="AT3443" s="1"/>
      <c r="AU3443" s="1"/>
    </row>
    <row r="3444" spans="32:47" x14ac:dyDescent="0.3">
      <c r="AF3444" s="1"/>
      <c r="AG3444" s="1"/>
      <c r="AH3444" s="1"/>
      <c r="AI3444" s="1"/>
      <c r="AJ3444" s="1"/>
      <c r="AK3444" s="1"/>
      <c r="AL3444" s="1"/>
      <c r="AM3444" s="1"/>
      <c r="AN3444" s="1"/>
      <c r="AO3444" s="1"/>
      <c r="AP3444" s="1"/>
      <c r="AQ3444" s="1"/>
      <c r="AR3444" s="1"/>
      <c r="AS3444" s="14"/>
      <c r="AT3444" s="1"/>
      <c r="AU3444" s="1"/>
    </row>
    <row r="3445" spans="32:47" x14ac:dyDescent="0.3">
      <c r="AF3445" s="1"/>
      <c r="AG3445" s="1"/>
      <c r="AH3445" s="1"/>
      <c r="AI3445" s="1"/>
      <c r="AJ3445" s="1"/>
      <c r="AK3445" s="1"/>
      <c r="AL3445" s="1"/>
      <c r="AM3445" s="1"/>
      <c r="AN3445" s="1"/>
      <c r="AO3445" s="1"/>
      <c r="AP3445" s="1"/>
      <c r="AQ3445" s="1"/>
      <c r="AR3445" s="1"/>
      <c r="AS3445" s="14"/>
      <c r="AT3445" s="1"/>
      <c r="AU3445" s="1"/>
    </row>
    <row r="3446" spans="32:47" x14ac:dyDescent="0.3">
      <c r="AF3446" s="1"/>
      <c r="AG3446" s="1"/>
      <c r="AH3446" s="1"/>
      <c r="AI3446" s="1"/>
      <c r="AJ3446" s="1"/>
      <c r="AK3446" s="1"/>
      <c r="AL3446" s="1"/>
      <c r="AM3446" s="1"/>
      <c r="AN3446" s="1"/>
      <c r="AO3446" s="1"/>
      <c r="AP3446" s="1"/>
      <c r="AQ3446" s="1"/>
      <c r="AR3446" s="1"/>
      <c r="AS3446" s="14"/>
      <c r="AT3446" s="1"/>
      <c r="AU3446" s="1"/>
    </row>
    <row r="3447" spans="32:47" x14ac:dyDescent="0.3">
      <c r="AF3447" s="1"/>
      <c r="AG3447" s="1"/>
      <c r="AH3447" s="1"/>
      <c r="AI3447" s="1"/>
      <c r="AJ3447" s="1"/>
      <c r="AK3447" s="1"/>
      <c r="AL3447" s="1"/>
      <c r="AM3447" s="1"/>
      <c r="AN3447" s="1"/>
      <c r="AO3447" s="1"/>
      <c r="AP3447" s="1"/>
      <c r="AQ3447" s="1"/>
      <c r="AR3447" s="1"/>
      <c r="AS3447" s="14"/>
      <c r="AT3447" s="1"/>
      <c r="AU3447" s="1"/>
    </row>
    <row r="3448" spans="32:47" x14ac:dyDescent="0.3">
      <c r="AF3448" s="1"/>
      <c r="AG3448" s="1"/>
      <c r="AH3448" s="1"/>
      <c r="AI3448" s="1"/>
      <c r="AJ3448" s="1"/>
      <c r="AK3448" s="1"/>
      <c r="AL3448" s="1"/>
      <c r="AM3448" s="1"/>
      <c r="AN3448" s="1"/>
      <c r="AO3448" s="1"/>
      <c r="AP3448" s="1"/>
      <c r="AQ3448" s="1"/>
      <c r="AR3448" s="1"/>
      <c r="AS3448" s="14"/>
      <c r="AT3448" s="1"/>
      <c r="AU3448" s="1"/>
    </row>
    <row r="3449" spans="32:47" x14ac:dyDescent="0.3">
      <c r="AF3449" s="1"/>
      <c r="AG3449" s="1"/>
      <c r="AH3449" s="1"/>
      <c r="AI3449" s="1"/>
      <c r="AJ3449" s="1"/>
      <c r="AK3449" s="1"/>
      <c r="AL3449" s="1"/>
      <c r="AM3449" s="1"/>
      <c r="AN3449" s="1"/>
      <c r="AO3449" s="1"/>
      <c r="AP3449" s="1"/>
      <c r="AQ3449" s="1"/>
      <c r="AR3449" s="1"/>
      <c r="AS3449" s="14"/>
      <c r="AT3449" s="1"/>
      <c r="AU3449" s="1"/>
    </row>
    <row r="3450" spans="32:47" x14ac:dyDescent="0.3">
      <c r="AF3450" s="1"/>
      <c r="AG3450" s="1"/>
      <c r="AH3450" s="1"/>
      <c r="AI3450" s="1"/>
      <c r="AJ3450" s="1"/>
      <c r="AK3450" s="1"/>
      <c r="AL3450" s="1"/>
      <c r="AM3450" s="1"/>
      <c r="AN3450" s="1"/>
      <c r="AO3450" s="1"/>
      <c r="AP3450" s="1"/>
      <c r="AQ3450" s="1"/>
      <c r="AR3450" s="1"/>
      <c r="AS3450" s="14"/>
      <c r="AT3450" s="1"/>
      <c r="AU3450" s="1"/>
    </row>
    <row r="3451" spans="32:47" x14ac:dyDescent="0.3">
      <c r="AF3451" s="1"/>
      <c r="AG3451" s="1"/>
      <c r="AH3451" s="1"/>
      <c r="AI3451" s="1"/>
      <c r="AJ3451" s="1"/>
      <c r="AK3451" s="1"/>
      <c r="AL3451" s="1"/>
      <c r="AM3451" s="1"/>
      <c r="AN3451" s="1"/>
      <c r="AO3451" s="1"/>
      <c r="AP3451" s="1"/>
      <c r="AQ3451" s="1"/>
      <c r="AR3451" s="1"/>
      <c r="AS3451" s="14"/>
      <c r="AT3451" s="1"/>
      <c r="AU3451" s="1"/>
    </row>
    <row r="3452" spans="32:47" x14ac:dyDescent="0.3">
      <c r="AF3452" s="1"/>
      <c r="AG3452" s="1"/>
      <c r="AH3452" s="1"/>
      <c r="AI3452" s="1"/>
      <c r="AJ3452" s="1"/>
      <c r="AK3452" s="1"/>
      <c r="AL3452" s="1"/>
      <c r="AM3452" s="1"/>
      <c r="AN3452" s="1"/>
      <c r="AO3452" s="1"/>
      <c r="AP3452" s="1"/>
      <c r="AQ3452" s="1"/>
      <c r="AR3452" s="1"/>
      <c r="AS3452" s="14"/>
      <c r="AT3452" s="1"/>
      <c r="AU3452" s="1"/>
    </row>
    <row r="3453" spans="32:47" x14ac:dyDescent="0.3">
      <c r="AF3453" s="1"/>
      <c r="AG3453" s="1"/>
      <c r="AH3453" s="1"/>
      <c r="AI3453" s="1"/>
      <c r="AJ3453" s="1"/>
      <c r="AK3453" s="1"/>
      <c r="AL3453" s="1"/>
      <c r="AM3453" s="1"/>
      <c r="AN3453" s="1"/>
      <c r="AO3453" s="1"/>
      <c r="AP3453" s="1"/>
      <c r="AQ3453" s="1"/>
      <c r="AR3453" s="1"/>
      <c r="AS3453" s="14"/>
      <c r="AT3453" s="1"/>
      <c r="AU3453" s="1"/>
    </row>
    <row r="3454" spans="32:47" x14ac:dyDescent="0.3">
      <c r="AF3454" s="1"/>
      <c r="AG3454" s="1"/>
      <c r="AH3454" s="1"/>
      <c r="AI3454" s="1"/>
      <c r="AJ3454" s="1"/>
      <c r="AK3454" s="1"/>
      <c r="AL3454" s="1"/>
      <c r="AM3454" s="1"/>
      <c r="AN3454" s="1"/>
      <c r="AO3454" s="1"/>
      <c r="AP3454" s="1"/>
      <c r="AQ3454" s="1"/>
      <c r="AR3454" s="1"/>
      <c r="AS3454" s="14"/>
      <c r="AT3454" s="1"/>
      <c r="AU3454" s="1"/>
    </row>
    <row r="3455" spans="32:47" x14ac:dyDescent="0.3">
      <c r="AF3455" s="1"/>
      <c r="AG3455" s="1"/>
      <c r="AH3455" s="1"/>
      <c r="AI3455" s="1"/>
      <c r="AJ3455" s="1"/>
      <c r="AK3455" s="1"/>
      <c r="AL3455" s="1"/>
      <c r="AM3455" s="1"/>
      <c r="AN3455" s="1"/>
      <c r="AO3455" s="1"/>
      <c r="AP3455" s="1"/>
      <c r="AQ3455" s="1"/>
      <c r="AR3455" s="1"/>
      <c r="AS3455" s="14"/>
      <c r="AT3455" s="1"/>
      <c r="AU3455" s="1"/>
    </row>
    <row r="3456" spans="32:47" x14ac:dyDescent="0.3">
      <c r="AF3456" s="1"/>
      <c r="AG3456" s="1"/>
      <c r="AH3456" s="1"/>
      <c r="AI3456" s="1"/>
      <c r="AJ3456" s="1"/>
      <c r="AK3456" s="1"/>
      <c r="AL3456" s="1"/>
      <c r="AM3456" s="1"/>
      <c r="AN3456" s="1"/>
      <c r="AO3456" s="1"/>
      <c r="AP3456" s="1"/>
      <c r="AQ3456" s="1"/>
      <c r="AR3456" s="1"/>
      <c r="AS3456" s="14"/>
      <c r="AT3456" s="1"/>
      <c r="AU3456" s="1"/>
    </row>
    <row r="3457" spans="32:47" x14ac:dyDescent="0.3">
      <c r="AF3457" s="1"/>
      <c r="AG3457" s="1"/>
      <c r="AH3457" s="1"/>
      <c r="AI3457" s="1"/>
      <c r="AJ3457" s="1"/>
      <c r="AK3457" s="1"/>
      <c r="AL3457" s="1"/>
      <c r="AM3457" s="1"/>
      <c r="AN3457" s="1"/>
      <c r="AO3457" s="1"/>
      <c r="AP3457" s="1"/>
      <c r="AQ3457" s="1"/>
      <c r="AR3457" s="1"/>
      <c r="AS3457" s="14"/>
      <c r="AT3457" s="1"/>
      <c r="AU3457" s="1"/>
    </row>
    <row r="3458" spans="32:47" x14ac:dyDescent="0.3">
      <c r="AF3458" s="1"/>
      <c r="AG3458" s="1"/>
      <c r="AH3458" s="1"/>
      <c r="AI3458" s="1"/>
      <c r="AJ3458" s="1"/>
      <c r="AK3458" s="1"/>
      <c r="AL3458" s="1"/>
      <c r="AM3458" s="1"/>
      <c r="AN3458" s="1"/>
      <c r="AO3458" s="1"/>
      <c r="AP3458" s="1"/>
      <c r="AQ3458" s="1"/>
      <c r="AR3458" s="1"/>
      <c r="AS3458" s="14"/>
      <c r="AT3458" s="1"/>
      <c r="AU3458" s="1"/>
    </row>
    <row r="3459" spans="32:47" x14ac:dyDescent="0.3">
      <c r="AF3459" s="1"/>
      <c r="AG3459" s="1"/>
      <c r="AH3459" s="1"/>
      <c r="AI3459" s="1"/>
      <c r="AJ3459" s="1"/>
      <c r="AK3459" s="1"/>
      <c r="AL3459" s="1"/>
      <c r="AM3459" s="1"/>
      <c r="AN3459" s="1"/>
      <c r="AO3459" s="1"/>
      <c r="AP3459" s="1"/>
      <c r="AQ3459" s="1"/>
      <c r="AR3459" s="1"/>
      <c r="AS3459" s="14"/>
      <c r="AT3459" s="1"/>
      <c r="AU3459" s="1"/>
    </row>
    <row r="3460" spans="32:47" x14ac:dyDescent="0.3">
      <c r="AF3460" s="1"/>
      <c r="AG3460" s="1"/>
      <c r="AH3460" s="1"/>
      <c r="AI3460" s="1"/>
      <c r="AJ3460" s="1"/>
      <c r="AK3460" s="1"/>
      <c r="AL3460" s="1"/>
      <c r="AM3460" s="1"/>
      <c r="AN3460" s="1"/>
      <c r="AO3460" s="1"/>
      <c r="AP3460" s="1"/>
      <c r="AQ3460" s="1"/>
      <c r="AR3460" s="1"/>
      <c r="AS3460" s="14"/>
      <c r="AT3460" s="1"/>
      <c r="AU3460" s="1"/>
    </row>
    <row r="3461" spans="32:47" x14ac:dyDescent="0.3">
      <c r="AF3461" s="1"/>
      <c r="AG3461" s="1"/>
      <c r="AH3461" s="1"/>
      <c r="AI3461" s="1"/>
      <c r="AJ3461" s="1"/>
      <c r="AK3461" s="1"/>
      <c r="AL3461" s="1"/>
      <c r="AM3461" s="1"/>
      <c r="AN3461" s="1"/>
      <c r="AO3461" s="1"/>
      <c r="AP3461" s="1"/>
      <c r="AQ3461" s="1"/>
      <c r="AR3461" s="1"/>
      <c r="AS3461" s="14"/>
      <c r="AT3461" s="1"/>
      <c r="AU3461" s="1"/>
    </row>
    <row r="3462" spans="32:47" x14ac:dyDescent="0.3">
      <c r="AF3462" s="1"/>
      <c r="AG3462" s="1"/>
      <c r="AH3462" s="1"/>
      <c r="AI3462" s="1"/>
      <c r="AJ3462" s="1"/>
      <c r="AK3462" s="1"/>
      <c r="AL3462" s="1"/>
      <c r="AM3462" s="1"/>
      <c r="AN3462" s="1"/>
      <c r="AO3462" s="1"/>
      <c r="AP3462" s="1"/>
      <c r="AQ3462" s="1"/>
      <c r="AR3462" s="1"/>
      <c r="AS3462" s="14"/>
      <c r="AT3462" s="1"/>
      <c r="AU3462" s="1"/>
    </row>
    <row r="3463" spans="32:47" x14ac:dyDescent="0.3">
      <c r="AF3463" s="1"/>
      <c r="AG3463" s="1"/>
      <c r="AH3463" s="1"/>
      <c r="AI3463" s="1"/>
      <c r="AJ3463" s="1"/>
      <c r="AK3463" s="1"/>
      <c r="AL3463" s="1"/>
      <c r="AM3463" s="1"/>
      <c r="AN3463" s="1"/>
      <c r="AO3463" s="1"/>
      <c r="AP3463" s="1"/>
      <c r="AQ3463" s="1"/>
      <c r="AR3463" s="1"/>
      <c r="AS3463" s="14"/>
      <c r="AT3463" s="1"/>
      <c r="AU3463" s="1"/>
    </row>
    <row r="3464" spans="32:47" x14ac:dyDescent="0.3">
      <c r="AF3464" s="1"/>
      <c r="AG3464" s="1"/>
      <c r="AH3464" s="1"/>
      <c r="AI3464" s="1"/>
      <c r="AJ3464" s="1"/>
      <c r="AK3464" s="1"/>
      <c r="AL3464" s="1"/>
      <c r="AM3464" s="1"/>
      <c r="AN3464" s="1"/>
      <c r="AO3464" s="1"/>
      <c r="AP3464" s="1"/>
      <c r="AQ3464" s="1"/>
      <c r="AR3464" s="1"/>
      <c r="AS3464" s="14"/>
      <c r="AT3464" s="1"/>
      <c r="AU3464" s="1"/>
    </row>
    <row r="3465" spans="32:47" x14ac:dyDescent="0.3">
      <c r="AF3465" s="1"/>
      <c r="AG3465" s="1"/>
      <c r="AH3465" s="1"/>
      <c r="AI3465" s="1"/>
      <c r="AJ3465" s="1"/>
      <c r="AK3465" s="1"/>
      <c r="AL3465" s="1"/>
      <c r="AM3465" s="1"/>
      <c r="AN3465" s="1"/>
      <c r="AO3465" s="1"/>
      <c r="AP3465" s="1"/>
      <c r="AQ3465" s="1"/>
      <c r="AR3465" s="1"/>
      <c r="AS3465" s="14"/>
      <c r="AT3465" s="1"/>
      <c r="AU3465" s="1"/>
    </row>
    <row r="3466" spans="32:47" x14ac:dyDescent="0.3">
      <c r="AF3466" s="1"/>
      <c r="AG3466" s="1"/>
      <c r="AH3466" s="1"/>
      <c r="AI3466" s="1"/>
      <c r="AJ3466" s="1"/>
      <c r="AK3466" s="1"/>
      <c r="AL3466" s="1"/>
      <c r="AM3466" s="1"/>
      <c r="AN3466" s="1"/>
      <c r="AO3466" s="1"/>
      <c r="AP3466" s="1"/>
      <c r="AQ3466" s="1"/>
      <c r="AR3466" s="1"/>
      <c r="AS3466" s="14"/>
      <c r="AT3466" s="1"/>
      <c r="AU3466" s="1"/>
    </row>
    <row r="3467" spans="32:47" x14ac:dyDescent="0.3">
      <c r="AF3467" s="1"/>
      <c r="AG3467" s="1"/>
      <c r="AH3467" s="1"/>
      <c r="AI3467" s="1"/>
      <c r="AJ3467" s="1"/>
      <c r="AK3467" s="1"/>
      <c r="AL3467" s="1"/>
      <c r="AM3467" s="1"/>
      <c r="AN3467" s="1"/>
      <c r="AO3467" s="1"/>
      <c r="AP3467" s="1"/>
      <c r="AQ3467" s="1"/>
      <c r="AR3467" s="1"/>
      <c r="AS3467" s="14"/>
      <c r="AT3467" s="1"/>
      <c r="AU3467" s="1"/>
    </row>
    <row r="3468" spans="32:47" x14ac:dyDescent="0.3">
      <c r="AF3468" s="1"/>
      <c r="AG3468" s="1"/>
      <c r="AH3468" s="1"/>
      <c r="AI3468" s="1"/>
      <c r="AJ3468" s="1"/>
      <c r="AK3468" s="1"/>
      <c r="AL3468" s="1"/>
      <c r="AM3468" s="1"/>
      <c r="AN3468" s="1"/>
      <c r="AO3468" s="1"/>
      <c r="AP3468" s="1"/>
      <c r="AQ3468" s="1"/>
      <c r="AR3468" s="1"/>
      <c r="AS3468" s="14"/>
      <c r="AT3468" s="1"/>
      <c r="AU3468" s="1"/>
    </row>
    <row r="3469" spans="32:47" x14ac:dyDescent="0.3">
      <c r="AF3469" s="1"/>
      <c r="AG3469" s="1"/>
      <c r="AH3469" s="1"/>
      <c r="AI3469" s="1"/>
      <c r="AJ3469" s="1"/>
      <c r="AK3469" s="1"/>
      <c r="AL3469" s="1"/>
      <c r="AM3469" s="1"/>
      <c r="AN3469" s="1"/>
      <c r="AO3469" s="1"/>
      <c r="AP3469" s="1"/>
      <c r="AQ3469" s="1"/>
      <c r="AR3469" s="1"/>
      <c r="AS3469" s="14"/>
      <c r="AT3469" s="1"/>
      <c r="AU3469" s="1"/>
    </row>
    <row r="3470" spans="32:47" x14ac:dyDescent="0.3">
      <c r="AF3470" s="1"/>
      <c r="AG3470" s="1"/>
      <c r="AH3470" s="1"/>
      <c r="AI3470" s="1"/>
      <c r="AJ3470" s="1"/>
      <c r="AK3470" s="1"/>
      <c r="AL3470" s="1"/>
      <c r="AM3470" s="1"/>
      <c r="AN3470" s="1"/>
      <c r="AO3470" s="1"/>
      <c r="AP3470" s="1"/>
      <c r="AQ3470" s="1"/>
      <c r="AR3470" s="1"/>
      <c r="AS3470" s="14"/>
      <c r="AT3470" s="1"/>
      <c r="AU3470" s="1"/>
    </row>
    <row r="3471" spans="32:47" x14ac:dyDescent="0.3">
      <c r="AF3471" s="1"/>
      <c r="AG3471" s="1"/>
      <c r="AH3471" s="1"/>
      <c r="AI3471" s="1"/>
      <c r="AJ3471" s="1"/>
      <c r="AK3471" s="1"/>
      <c r="AL3471" s="1"/>
      <c r="AM3471" s="1"/>
      <c r="AN3471" s="1"/>
      <c r="AO3471" s="1"/>
      <c r="AP3471" s="1"/>
      <c r="AQ3471" s="1"/>
      <c r="AR3471" s="1"/>
      <c r="AS3471" s="14"/>
      <c r="AT3471" s="1"/>
      <c r="AU3471" s="1"/>
    </row>
    <row r="3472" spans="32:47" x14ac:dyDescent="0.3">
      <c r="AF3472" s="1"/>
      <c r="AG3472" s="1"/>
      <c r="AH3472" s="1"/>
      <c r="AI3472" s="1"/>
      <c r="AJ3472" s="1"/>
      <c r="AK3472" s="1"/>
      <c r="AL3472" s="1"/>
      <c r="AM3472" s="1"/>
      <c r="AN3472" s="1"/>
      <c r="AO3472" s="1"/>
      <c r="AP3472" s="1"/>
      <c r="AQ3472" s="1"/>
      <c r="AR3472" s="1"/>
      <c r="AS3472" s="14"/>
      <c r="AT3472" s="1"/>
      <c r="AU3472" s="1"/>
    </row>
    <row r="3473" spans="32:47" x14ac:dyDescent="0.3">
      <c r="AF3473" s="1"/>
      <c r="AG3473" s="1"/>
      <c r="AH3473" s="1"/>
      <c r="AI3473" s="1"/>
      <c r="AJ3473" s="1"/>
      <c r="AK3473" s="1"/>
      <c r="AL3473" s="1"/>
      <c r="AM3473" s="1"/>
      <c r="AN3473" s="1"/>
      <c r="AO3473" s="1"/>
      <c r="AP3473" s="1"/>
      <c r="AQ3473" s="1"/>
      <c r="AR3473" s="1"/>
      <c r="AS3473" s="14"/>
      <c r="AT3473" s="1"/>
      <c r="AU3473" s="1"/>
    </row>
    <row r="3474" spans="32:47" x14ac:dyDescent="0.3">
      <c r="AF3474" s="1"/>
      <c r="AG3474" s="1"/>
      <c r="AH3474" s="1"/>
      <c r="AI3474" s="1"/>
      <c r="AJ3474" s="1"/>
      <c r="AK3474" s="1"/>
      <c r="AL3474" s="1"/>
      <c r="AM3474" s="1"/>
      <c r="AN3474" s="1"/>
      <c r="AO3474" s="1"/>
      <c r="AP3474" s="1"/>
      <c r="AQ3474" s="1"/>
      <c r="AR3474" s="1"/>
      <c r="AS3474" s="14"/>
      <c r="AT3474" s="1"/>
      <c r="AU3474" s="1"/>
    </row>
    <row r="3475" spans="32:47" x14ac:dyDescent="0.3">
      <c r="AF3475" s="1"/>
      <c r="AG3475" s="1"/>
      <c r="AH3475" s="1"/>
      <c r="AI3475" s="1"/>
      <c r="AJ3475" s="1"/>
      <c r="AK3475" s="1"/>
      <c r="AL3475" s="1"/>
      <c r="AM3475" s="1"/>
      <c r="AN3475" s="1"/>
      <c r="AO3475" s="1"/>
      <c r="AP3475" s="1"/>
      <c r="AQ3475" s="1"/>
      <c r="AR3475" s="1"/>
      <c r="AS3475" s="14"/>
      <c r="AT3475" s="1"/>
      <c r="AU3475" s="1"/>
    </row>
    <row r="3476" spans="32:47" x14ac:dyDescent="0.3">
      <c r="AF3476" s="1"/>
      <c r="AG3476" s="1"/>
      <c r="AH3476" s="1"/>
      <c r="AI3476" s="1"/>
      <c r="AJ3476" s="1"/>
      <c r="AK3476" s="1"/>
      <c r="AL3476" s="1"/>
      <c r="AM3476" s="1"/>
      <c r="AN3476" s="1"/>
      <c r="AO3476" s="1"/>
      <c r="AP3476" s="1"/>
      <c r="AQ3476" s="1"/>
      <c r="AR3476" s="1"/>
      <c r="AS3476" s="14"/>
      <c r="AT3476" s="1"/>
      <c r="AU3476" s="1"/>
    </row>
    <row r="3477" spans="32:47" x14ac:dyDescent="0.3">
      <c r="AF3477" s="1"/>
      <c r="AG3477" s="1"/>
      <c r="AH3477" s="1"/>
      <c r="AI3477" s="1"/>
      <c r="AJ3477" s="1"/>
      <c r="AK3477" s="1"/>
      <c r="AL3477" s="1"/>
      <c r="AM3477" s="1"/>
      <c r="AN3477" s="1"/>
      <c r="AO3477" s="1"/>
      <c r="AP3477" s="1"/>
      <c r="AQ3477" s="1"/>
      <c r="AR3477" s="1"/>
      <c r="AS3477" s="14"/>
      <c r="AT3477" s="1"/>
      <c r="AU3477" s="1"/>
    </row>
    <row r="3478" spans="32:47" x14ac:dyDescent="0.3">
      <c r="AF3478" s="1"/>
      <c r="AG3478" s="1"/>
      <c r="AH3478" s="1"/>
      <c r="AI3478" s="1"/>
      <c r="AJ3478" s="1"/>
      <c r="AK3478" s="1"/>
      <c r="AL3478" s="1"/>
      <c r="AM3478" s="1"/>
      <c r="AN3478" s="1"/>
      <c r="AO3478" s="1"/>
      <c r="AP3478" s="1"/>
      <c r="AQ3478" s="1"/>
      <c r="AR3478" s="1"/>
      <c r="AS3478" s="14"/>
      <c r="AT3478" s="1"/>
      <c r="AU3478" s="1"/>
    </row>
    <row r="3479" spans="32:47" x14ac:dyDescent="0.3">
      <c r="AF3479" s="1"/>
      <c r="AG3479" s="1"/>
      <c r="AH3479" s="1"/>
      <c r="AI3479" s="1"/>
      <c r="AJ3479" s="1"/>
      <c r="AK3479" s="1"/>
      <c r="AL3479" s="1"/>
      <c r="AM3479" s="1"/>
      <c r="AN3479" s="1"/>
      <c r="AO3479" s="1"/>
      <c r="AP3479" s="1"/>
      <c r="AQ3479" s="1"/>
      <c r="AR3479" s="1"/>
      <c r="AS3479" s="14"/>
      <c r="AT3479" s="1"/>
      <c r="AU3479" s="1"/>
    </row>
    <row r="3480" spans="32:47" x14ac:dyDescent="0.3">
      <c r="AF3480" s="1"/>
      <c r="AG3480" s="1"/>
      <c r="AH3480" s="1"/>
      <c r="AI3480" s="1"/>
      <c r="AJ3480" s="1"/>
      <c r="AK3480" s="1"/>
      <c r="AL3480" s="1"/>
      <c r="AM3480" s="1"/>
      <c r="AN3480" s="1"/>
      <c r="AO3480" s="1"/>
      <c r="AP3480" s="1"/>
      <c r="AQ3480" s="1"/>
      <c r="AR3480" s="1"/>
      <c r="AS3480" s="14"/>
      <c r="AT3480" s="1"/>
      <c r="AU3480" s="1"/>
    </row>
    <row r="3481" spans="32:47" x14ac:dyDescent="0.3">
      <c r="AF3481" s="1"/>
      <c r="AG3481" s="1"/>
      <c r="AH3481" s="1"/>
      <c r="AI3481" s="1"/>
      <c r="AJ3481" s="1"/>
      <c r="AK3481" s="1"/>
      <c r="AL3481" s="1"/>
      <c r="AM3481" s="1"/>
      <c r="AN3481" s="1"/>
      <c r="AO3481" s="1"/>
      <c r="AP3481" s="1"/>
      <c r="AQ3481" s="1"/>
      <c r="AR3481" s="1"/>
      <c r="AS3481" s="14"/>
      <c r="AT3481" s="1"/>
      <c r="AU3481" s="1"/>
    </row>
    <row r="3482" spans="32:47" x14ac:dyDescent="0.3">
      <c r="AF3482" s="1"/>
      <c r="AG3482" s="1"/>
      <c r="AH3482" s="1"/>
      <c r="AI3482" s="1"/>
      <c r="AJ3482" s="1"/>
      <c r="AK3482" s="1"/>
      <c r="AL3482" s="1"/>
      <c r="AM3482" s="1"/>
      <c r="AN3482" s="1"/>
      <c r="AO3482" s="1"/>
      <c r="AP3482" s="1"/>
      <c r="AQ3482" s="1"/>
      <c r="AR3482" s="1"/>
      <c r="AS3482" s="14"/>
      <c r="AT3482" s="1"/>
      <c r="AU3482" s="1"/>
    </row>
    <row r="3483" spans="32:47" x14ac:dyDescent="0.3">
      <c r="AF3483" s="1"/>
      <c r="AG3483" s="1"/>
      <c r="AH3483" s="1"/>
      <c r="AI3483" s="1"/>
      <c r="AJ3483" s="1"/>
      <c r="AK3483" s="1"/>
      <c r="AL3483" s="1"/>
      <c r="AM3483" s="1"/>
      <c r="AN3483" s="1"/>
      <c r="AO3483" s="1"/>
      <c r="AP3483" s="1"/>
      <c r="AQ3483" s="1"/>
      <c r="AR3483" s="1"/>
      <c r="AS3483" s="14"/>
      <c r="AT3483" s="1"/>
      <c r="AU3483" s="1"/>
    </row>
    <row r="3484" spans="32:47" x14ac:dyDescent="0.3">
      <c r="AF3484" s="1"/>
      <c r="AG3484" s="1"/>
      <c r="AH3484" s="1"/>
      <c r="AI3484" s="1"/>
      <c r="AJ3484" s="1"/>
      <c r="AK3484" s="1"/>
      <c r="AL3484" s="1"/>
      <c r="AM3484" s="1"/>
      <c r="AN3484" s="1"/>
      <c r="AO3484" s="1"/>
      <c r="AP3484" s="1"/>
      <c r="AQ3484" s="1"/>
      <c r="AR3484" s="1"/>
      <c r="AS3484" s="14"/>
      <c r="AT3484" s="1"/>
      <c r="AU3484" s="1"/>
    </row>
    <row r="3485" spans="32:47" x14ac:dyDescent="0.3">
      <c r="AF3485" s="1"/>
      <c r="AG3485" s="1"/>
      <c r="AH3485" s="1"/>
      <c r="AI3485" s="1"/>
      <c r="AJ3485" s="1"/>
      <c r="AK3485" s="1"/>
      <c r="AL3485" s="1"/>
      <c r="AM3485" s="1"/>
      <c r="AN3485" s="1"/>
      <c r="AO3485" s="1"/>
      <c r="AP3485" s="1"/>
      <c r="AQ3485" s="1"/>
      <c r="AR3485" s="1"/>
      <c r="AS3485" s="14"/>
      <c r="AT3485" s="1"/>
      <c r="AU3485" s="1"/>
    </row>
    <row r="3486" spans="32:47" x14ac:dyDescent="0.3">
      <c r="AF3486" s="1"/>
      <c r="AG3486" s="1"/>
      <c r="AH3486" s="1"/>
      <c r="AI3486" s="1"/>
      <c r="AJ3486" s="1"/>
      <c r="AK3486" s="1"/>
      <c r="AL3486" s="1"/>
      <c r="AM3486" s="1"/>
      <c r="AN3486" s="1"/>
      <c r="AO3486" s="1"/>
      <c r="AP3486" s="1"/>
      <c r="AQ3486" s="1"/>
      <c r="AR3486" s="1"/>
      <c r="AS3486" s="14"/>
      <c r="AT3486" s="1"/>
      <c r="AU3486" s="1"/>
    </row>
    <row r="3487" spans="32:47" x14ac:dyDescent="0.3">
      <c r="AF3487" s="1"/>
      <c r="AG3487" s="1"/>
      <c r="AH3487" s="1"/>
      <c r="AI3487" s="1"/>
      <c r="AJ3487" s="1"/>
      <c r="AK3487" s="1"/>
      <c r="AL3487" s="1"/>
      <c r="AM3487" s="1"/>
      <c r="AN3487" s="1"/>
      <c r="AO3487" s="1"/>
      <c r="AP3487" s="1"/>
      <c r="AQ3487" s="1"/>
      <c r="AR3487" s="1"/>
      <c r="AS3487" s="14"/>
      <c r="AT3487" s="1"/>
      <c r="AU3487" s="1"/>
    </row>
    <row r="3488" spans="32:47" x14ac:dyDescent="0.3">
      <c r="AF3488" s="1"/>
      <c r="AG3488" s="1"/>
      <c r="AH3488" s="1"/>
      <c r="AI3488" s="1"/>
      <c r="AJ3488" s="1"/>
      <c r="AK3488" s="1"/>
      <c r="AL3488" s="1"/>
      <c r="AM3488" s="1"/>
      <c r="AN3488" s="1"/>
      <c r="AO3488" s="1"/>
      <c r="AP3488" s="1"/>
      <c r="AQ3488" s="1"/>
      <c r="AR3488" s="1"/>
      <c r="AS3488" s="14"/>
      <c r="AT3488" s="1"/>
      <c r="AU3488" s="1"/>
    </row>
    <row r="3489" spans="32:47" x14ac:dyDescent="0.3">
      <c r="AF3489" s="1"/>
      <c r="AG3489" s="1"/>
      <c r="AH3489" s="1"/>
      <c r="AI3489" s="1"/>
      <c r="AJ3489" s="1"/>
      <c r="AK3489" s="1"/>
      <c r="AL3489" s="1"/>
      <c r="AM3489" s="1"/>
      <c r="AN3489" s="1"/>
      <c r="AO3489" s="1"/>
      <c r="AP3489" s="1"/>
      <c r="AQ3489" s="1"/>
      <c r="AR3489" s="1"/>
      <c r="AS3489" s="14"/>
      <c r="AT3489" s="1"/>
      <c r="AU3489" s="1"/>
    </row>
    <row r="3490" spans="32:47" x14ac:dyDescent="0.3">
      <c r="AF3490" s="1"/>
      <c r="AG3490" s="1"/>
      <c r="AH3490" s="1"/>
      <c r="AI3490" s="1"/>
      <c r="AJ3490" s="1"/>
      <c r="AK3490" s="1"/>
      <c r="AL3490" s="1"/>
      <c r="AM3490" s="1"/>
      <c r="AN3490" s="1"/>
      <c r="AO3490" s="1"/>
      <c r="AP3490" s="1"/>
      <c r="AQ3490" s="1"/>
      <c r="AR3490" s="1"/>
      <c r="AS3490" s="14"/>
      <c r="AT3490" s="1"/>
      <c r="AU3490" s="1"/>
    </row>
    <row r="3491" spans="32:47" x14ac:dyDescent="0.3">
      <c r="AF3491" s="1"/>
      <c r="AG3491" s="1"/>
      <c r="AH3491" s="1"/>
      <c r="AI3491" s="1"/>
      <c r="AJ3491" s="1"/>
      <c r="AK3491" s="1"/>
      <c r="AL3491" s="1"/>
      <c r="AM3491" s="1"/>
      <c r="AN3491" s="1"/>
      <c r="AO3491" s="1"/>
      <c r="AP3491" s="1"/>
      <c r="AQ3491" s="1"/>
      <c r="AR3491" s="1"/>
      <c r="AS3491" s="14"/>
      <c r="AT3491" s="1"/>
      <c r="AU3491" s="1"/>
    </row>
    <row r="3492" spans="32:47" x14ac:dyDescent="0.3">
      <c r="AF3492" s="1"/>
      <c r="AG3492" s="1"/>
      <c r="AH3492" s="1"/>
      <c r="AI3492" s="1"/>
      <c r="AJ3492" s="1"/>
      <c r="AK3492" s="1"/>
      <c r="AL3492" s="1"/>
      <c r="AM3492" s="1"/>
      <c r="AN3492" s="1"/>
      <c r="AO3492" s="1"/>
      <c r="AP3492" s="1"/>
      <c r="AQ3492" s="1"/>
      <c r="AR3492" s="1"/>
      <c r="AS3492" s="14"/>
      <c r="AT3492" s="1"/>
      <c r="AU3492" s="1"/>
    </row>
    <row r="3493" spans="32:47" x14ac:dyDescent="0.3">
      <c r="AF3493" s="1"/>
      <c r="AG3493" s="1"/>
      <c r="AH3493" s="1"/>
      <c r="AI3493" s="1"/>
      <c r="AJ3493" s="1"/>
      <c r="AK3493" s="1"/>
      <c r="AL3493" s="1"/>
      <c r="AM3493" s="1"/>
      <c r="AN3493" s="1"/>
      <c r="AO3493" s="1"/>
      <c r="AP3493" s="1"/>
      <c r="AQ3493" s="1"/>
      <c r="AR3493" s="1"/>
      <c r="AS3493" s="14"/>
      <c r="AT3493" s="1"/>
      <c r="AU3493" s="1"/>
    </row>
    <row r="3494" spans="32:47" x14ac:dyDescent="0.3">
      <c r="AF3494" s="1"/>
      <c r="AG3494" s="1"/>
      <c r="AH3494" s="1"/>
      <c r="AI3494" s="1"/>
      <c r="AJ3494" s="1"/>
      <c r="AK3494" s="1"/>
      <c r="AL3494" s="1"/>
      <c r="AM3494" s="1"/>
      <c r="AN3494" s="1"/>
      <c r="AO3494" s="1"/>
      <c r="AP3494" s="1"/>
      <c r="AQ3494" s="1"/>
      <c r="AR3494" s="1"/>
      <c r="AS3494" s="14"/>
      <c r="AT3494" s="1"/>
      <c r="AU3494" s="1"/>
    </row>
    <row r="3495" spans="32:47" x14ac:dyDescent="0.3">
      <c r="AF3495" s="1"/>
      <c r="AG3495" s="1"/>
      <c r="AH3495" s="1"/>
      <c r="AI3495" s="1"/>
      <c r="AJ3495" s="1"/>
      <c r="AK3495" s="1"/>
      <c r="AL3495" s="1"/>
      <c r="AM3495" s="1"/>
      <c r="AN3495" s="1"/>
      <c r="AO3495" s="1"/>
      <c r="AP3495" s="1"/>
      <c r="AQ3495" s="1"/>
      <c r="AR3495" s="1"/>
      <c r="AS3495" s="14"/>
      <c r="AT3495" s="1"/>
      <c r="AU3495" s="1"/>
    </row>
    <row r="3496" spans="32:47" x14ac:dyDescent="0.3">
      <c r="AF3496" s="1"/>
      <c r="AG3496" s="1"/>
      <c r="AH3496" s="1"/>
      <c r="AI3496" s="1"/>
      <c r="AJ3496" s="1"/>
      <c r="AK3496" s="1"/>
      <c r="AL3496" s="1"/>
      <c r="AM3496" s="1"/>
      <c r="AN3496" s="1"/>
      <c r="AO3496" s="1"/>
      <c r="AP3496" s="1"/>
      <c r="AQ3496" s="1"/>
      <c r="AR3496" s="1"/>
      <c r="AS3496" s="14"/>
      <c r="AT3496" s="1"/>
      <c r="AU3496" s="1"/>
    </row>
    <row r="3497" spans="32:47" x14ac:dyDescent="0.3">
      <c r="AF3497" s="1"/>
      <c r="AG3497" s="1"/>
      <c r="AH3497" s="1"/>
      <c r="AI3497" s="1"/>
      <c r="AJ3497" s="1"/>
      <c r="AK3497" s="1"/>
      <c r="AL3497" s="1"/>
      <c r="AM3497" s="1"/>
      <c r="AN3497" s="1"/>
      <c r="AO3497" s="1"/>
      <c r="AP3497" s="1"/>
      <c r="AQ3497" s="1"/>
      <c r="AR3497" s="1"/>
      <c r="AS3497" s="14"/>
      <c r="AT3497" s="1"/>
      <c r="AU3497" s="1"/>
    </row>
    <row r="3498" spans="32:47" x14ac:dyDescent="0.3">
      <c r="AF3498" s="1"/>
      <c r="AG3498" s="1"/>
      <c r="AH3498" s="1"/>
      <c r="AI3498" s="1"/>
      <c r="AJ3498" s="1"/>
      <c r="AK3498" s="1"/>
      <c r="AL3498" s="1"/>
      <c r="AM3498" s="1"/>
      <c r="AN3498" s="1"/>
      <c r="AO3498" s="1"/>
      <c r="AP3498" s="1"/>
      <c r="AQ3498" s="1"/>
      <c r="AR3498" s="1"/>
      <c r="AS3498" s="14"/>
      <c r="AT3498" s="1"/>
      <c r="AU3498" s="1"/>
    </row>
    <row r="3499" spans="32:47" x14ac:dyDescent="0.3">
      <c r="AF3499" s="1"/>
      <c r="AG3499" s="1"/>
      <c r="AH3499" s="1"/>
      <c r="AI3499" s="1"/>
      <c r="AJ3499" s="1"/>
      <c r="AK3499" s="1"/>
      <c r="AL3499" s="1"/>
      <c r="AM3499" s="1"/>
      <c r="AN3499" s="1"/>
      <c r="AO3499" s="1"/>
      <c r="AP3499" s="1"/>
      <c r="AQ3499" s="1"/>
      <c r="AR3499" s="1"/>
      <c r="AS3499" s="14"/>
      <c r="AT3499" s="1"/>
      <c r="AU3499" s="1"/>
    </row>
    <row r="3500" spans="32:47" x14ac:dyDescent="0.3">
      <c r="AF3500" s="1"/>
      <c r="AG3500" s="1"/>
      <c r="AH3500" s="1"/>
      <c r="AI3500" s="1"/>
      <c r="AJ3500" s="1"/>
      <c r="AK3500" s="1"/>
      <c r="AL3500" s="1"/>
      <c r="AM3500" s="1"/>
      <c r="AN3500" s="1"/>
      <c r="AO3500" s="1"/>
      <c r="AP3500" s="1"/>
      <c r="AQ3500" s="1"/>
      <c r="AR3500" s="1"/>
      <c r="AS3500" s="14"/>
      <c r="AT3500" s="1"/>
      <c r="AU3500" s="1"/>
    </row>
    <row r="3501" spans="32:47" x14ac:dyDescent="0.3">
      <c r="AF3501" s="1"/>
      <c r="AG3501" s="1"/>
      <c r="AH3501" s="1"/>
      <c r="AI3501" s="1"/>
      <c r="AJ3501" s="1"/>
      <c r="AK3501" s="1"/>
      <c r="AL3501" s="1"/>
      <c r="AM3501" s="1"/>
      <c r="AN3501" s="1"/>
      <c r="AO3501" s="1"/>
      <c r="AP3501" s="1"/>
      <c r="AQ3501" s="1"/>
      <c r="AR3501" s="1"/>
      <c r="AS3501" s="14"/>
      <c r="AT3501" s="1"/>
      <c r="AU3501" s="1"/>
    </row>
    <row r="3502" spans="32:47" x14ac:dyDescent="0.3">
      <c r="AF3502" s="1"/>
      <c r="AG3502" s="1"/>
      <c r="AH3502" s="1"/>
      <c r="AI3502" s="1"/>
      <c r="AJ3502" s="1"/>
      <c r="AK3502" s="1"/>
      <c r="AL3502" s="1"/>
      <c r="AM3502" s="1"/>
      <c r="AN3502" s="1"/>
      <c r="AO3502" s="1"/>
      <c r="AP3502" s="1"/>
      <c r="AQ3502" s="1"/>
      <c r="AR3502" s="1"/>
      <c r="AS3502" s="14"/>
      <c r="AT3502" s="1"/>
      <c r="AU3502" s="1"/>
    </row>
    <row r="3503" spans="32:47" x14ac:dyDescent="0.3">
      <c r="AF3503" s="1"/>
      <c r="AG3503" s="1"/>
      <c r="AH3503" s="1"/>
      <c r="AI3503" s="1"/>
      <c r="AJ3503" s="1"/>
      <c r="AK3503" s="1"/>
      <c r="AL3503" s="1"/>
      <c r="AM3503" s="1"/>
      <c r="AN3503" s="1"/>
      <c r="AO3503" s="1"/>
      <c r="AP3503" s="1"/>
      <c r="AQ3503" s="1"/>
      <c r="AR3503" s="1"/>
      <c r="AS3503" s="14"/>
      <c r="AT3503" s="1"/>
      <c r="AU3503" s="1"/>
    </row>
    <row r="3504" spans="32:47" x14ac:dyDescent="0.3">
      <c r="AF3504" s="1"/>
      <c r="AG3504" s="1"/>
      <c r="AH3504" s="1"/>
      <c r="AI3504" s="1"/>
      <c r="AJ3504" s="1"/>
      <c r="AK3504" s="1"/>
      <c r="AL3504" s="1"/>
      <c r="AM3504" s="1"/>
      <c r="AN3504" s="1"/>
      <c r="AO3504" s="1"/>
      <c r="AP3504" s="1"/>
      <c r="AQ3504" s="1"/>
      <c r="AR3504" s="1"/>
      <c r="AS3504" s="14"/>
      <c r="AT3504" s="1"/>
      <c r="AU3504" s="1"/>
    </row>
    <row r="3505" spans="32:47" x14ac:dyDescent="0.3">
      <c r="AF3505" s="1"/>
      <c r="AG3505" s="1"/>
      <c r="AH3505" s="1"/>
      <c r="AI3505" s="1"/>
      <c r="AJ3505" s="1"/>
      <c r="AK3505" s="1"/>
      <c r="AL3505" s="1"/>
      <c r="AM3505" s="1"/>
      <c r="AN3505" s="1"/>
      <c r="AO3505" s="1"/>
      <c r="AP3505" s="1"/>
      <c r="AQ3505" s="1"/>
      <c r="AR3505" s="1"/>
      <c r="AS3505" s="14"/>
      <c r="AT3505" s="1"/>
      <c r="AU3505" s="1"/>
    </row>
    <row r="3506" spans="32:47" x14ac:dyDescent="0.3">
      <c r="AF3506" s="1"/>
      <c r="AG3506" s="1"/>
      <c r="AH3506" s="1"/>
      <c r="AI3506" s="1"/>
      <c r="AJ3506" s="1"/>
      <c r="AK3506" s="1"/>
      <c r="AL3506" s="1"/>
      <c r="AM3506" s="1"/>
      <c r="AN3506" s="1"/>
      <c r="AO3506" s="1"/>
      <c r="AP3506" s="1"/>
      <c r="AQ3506" s="1"/>
      <c r="AR3506" s="1"/>
      <c r="AS3506" s="14"/>
      <c r="AT3506" s="1"/>
      <c r="AU3506" s="1"/>
    </row>
    <row r="3507" spans="32:47" x14ac:dyDescent="0.3">
      <c r="AF3507" s="1"/>
      <c r="AG3507" s="1"/>
      <c r="AH3507" s="1"/>
      <c r="AI3507" s="1"/>
      <c r="AJ3507" s="1"/>
      <c r="AK3507" s="1"/>
      <c r="AL3507" s="1"/>
      <c r="AM3507" s="1"/>
      <c r="AN3507" s="1"/>
      <c r="AO3507" s="1"/>
      <c r="AP3507" s="1"/>
      <c r="AQ3507" s="1"/>
      <c r="AR3507" s="1"/>
      <c r="AS3507" s="14"/>
      <c r="AT3507" s="1"/>
      <c r="AU3507" s="1"/>
    </row>
    <row r="3508" spans="32:47" x14ac:dyDescent="0.3">
      <c r="AF3508" s="1"/>
      <c r="AG3508" s="1"/>
      <c r="AH3508" s="1"/>
      <c r="AI3508" s="1"/>
      <c r="AJ3508" s="1"/>
      <c r="AK3508" s="1"/>
      <c r="AL3508" s="1"/>
      <c r="AM3508" s="1"/>
      <c r="AN3508" s="1"/>
      <c r="AO3508" s="1"/>
      <c r="AP3508" s="1"/>
      <c r="AQ3508" s="1"/>
      <c r="AR3508" s="1"/>
      <c r="AS3508" s="14"/>
      <c r="AT3508" s="1"/>
      <c r="AU3508" s="1"/>
    </row>
    <row r="3509" spans="32:47" x14ac:dyDescent="0.3">
      <c r="AF3509" s="1"/>
      <c r="AG3509" s="1"/>
      <c r="AH3509" s="1"/>
      <c r="AI3509" s="1"/>
      <c r="AJ3509" s="1"/>
      <c r="AK3509" s="1"/>
      <c r="AL3509" s="1"/>
      <c r="AM3509" s="1"/>
      <c r="AN3509" s="1"/>
      <c r="AO3509" s="1"/>
      <c r="AP3509" s="1"/>
      <c r="AQ3509" s="1"/>
      <c r="AR3509" s="1"/>
      <c r="AS3509" s="14"/>
      <c r="AT3509" s="1"/>
      <c r="AU3509" s="1"/>
    </row>
    <row r="3510" spans="32:47" x14ac:dyDescent="0.3">
      <c r="AF3510" s="1"/>
      <c r="AG3510" s="1"/>
      <c r="AH3510" s="1"/>
      <c r="AI3510" s="1"/>
      <c r="AJ3510" s="1"/>
      <c r="AK3510" s="1"/>
      <c r="AL3510" s="1"/>
      <c r="AM3510" s="1"/>
      <c r="AN3510" s="1"/>
      <c r="AO3510" s="1"/>
      <c r="AP3510" s="1"/>
      <c r="AQ3510" s="1"/>
      <c r="AR3510" s="1"/>
      <c r="AS3510" s="14"/>
      <c r="AT3510" s="1"/>
      <c r="AU3510" s="1"/>
    </row>
    <row r="3511" spans="32:47" x14ac:dyDescent="0.3">
      <c r="AF3511" s="1"/>
      <c r="AG3511" s="1"/>
      <c r="AH3511" s="1"/>
      <c r="AI3511" s="1"/>
      <c r="AJ3511" s="1"/>
      <c r="AK3511" s="1"/>
      <c r="AL3511" s="1"/>
      <c r="AM3511" s="1"/>
      <c r="AN3511" s="1"/>
      <c r="AO3511" s="1"/>
      <c r="AP3511" s="1"/>
      <c r="AQ3511" s="1"/>
      <c r="AR3511" s="1"/>
      <c r="AS3511" s="14"/>
      <c r="AT3511" s="1"/>
      <c r="AU3511" s="1"/>
    </row>
    <row r="3512" spans="32:47" x14ac:dyDescent="0.3">
      <c r="AF3512" s="1"/>
      <c r="AG3512" s="1"/>
      <c r="AH3512" s="1"/>
      <c r="AI3512" s="1"/>
      <c r="AJ3512" s="1"/>
      <c r="AK3512" s="1"/>
      <c r="AL3512" s="1"/>
      <c r="AM3512" s="1"/>
      <c r="AN3512" s="1"/>
      <c r="AO3512" s="1"/>
      <c r="AP3512" s="1"/>
      <c r="AQ3512" s="1"/>
      <c r="AR3512" s="1"/>
      <c r="AS3512" s="14"/>
      <c r="AT3512" s="1"/>
      <c r="AU3512" s="1"/>
    </row>
    <row r="3513" spans="32:47" x14ac:dyDescent="0.3">
      <c r="AF3513" s="1"/>
      <c r="AG3513" s="1"/>
      <c r="AH3513" s="1"/>
      <c r="AI3513" s="1"/>
      <c r="AJ3513" s="1"/>
      <c r="AK3513" s="1"/>
      <c r="AL3513" s="1"/>
      <c r="AM3513" s="1"/>
      <c r="AN3513" s="1"/>
      <c r="AO3513" s="1"/>
      <c r="AP3513" s="1"/>
      <c r="AQ3513" s="1"/>
      <c r="AR3513" s="1"/>
      <c r="AS3513" s="14"/>
      <c r="AT3513" s="1"/>
      <c r="AU3513" s="1"/>
    </row>
    <row r="3514" spans="32:47" x14ac:dyDescent="0.3">
      <c r="AF3514" s="1"/>
      <c r="AG3514" s="1"/>
      <c r="AH3514" s="1"/>
      <c r="AI3514" s="1"/>
      <c r="AJ3514" s="1"/>
      <c r="AK3514" s="1"/>
      <c r="AL3514" s="1"/>
      <c r="AM3514" s="1"/>
      <c r="AN3514" s="1"/>
      <c r="AO3514" s="1"/>
      <c r="AP3514" s="1"/>
      <c r="AQ3514" s="1"/>
      <c r="AR3514" s="1"/>
      <c r="AS3514" s="14"/>
      <c r="AT3514" s="1"/>
      <c r="AU3514" s="1"/>
    </row>
    <row r="3515" spans="32:47" x14ac:dyDescent="0.3">
      <c r="AF3515" s="1"/>
      <c r="AG3515" s="1"/>
      <c r="AH3515" s="1"/>
      <c r="AI3515" s="1"/>
      <c r="AJ3515" s="1"/>
      <c r="AK3515" s="1"/>
      <c r="AL3515" s="1"/>
      <c r="AM3515" s="1"/>
      <c r="AN3515" s="1"/>
      <c r="AO3515" s="1"/>
      <c r="AP3515" s="1"/>
      <c r="AQ3515" s="1"/>
      <c r="AR3515" s="1"/>
      <c r="AS3515" s="14"/>
      <c r="AT3515" s="1"/>
      <c r="AU3515" s="1"/>
    </row>
    <row r="3516" spans="32:47" x14ac:dyDescent="0.3">
      <c r="AF3516" s="1"/>
      <c r="AG3516" s="1"/>
      <c r="AH3516" s="1"/>
      <c r="AI3516" s="1"/>
      <c r="AJ3516" s="1"/>
      <c r="AK3516" s="1"/>
      <c r="AL3516" s="1"/>
      <c r="AM3516" s="1"/>
      <c r="AN3516" s="1"/>
      <c r="AO3516" s="1"/>
      <c r="AP3516" s="1"/>
      <c r="AQ3516" s="1"/>
      <c r="AR3516" s="1"/>
      <c r="AS3516" s="14"/>
      <c r="AT3516" s="1"/>
      <c r="AU3516" s="1"/>
    </row>
    <row r="3517" spans="32:47" x14ac:dyDescent="0.3">
      <c r="AF3517" s="1"/>
      <c r="AG3517" s="1"/>
      <c r="AH3517" s="1"/>
      <c r="AI3517" s="1"/>
      <c r="AJ3517" s="1"/>
      <c r="AK3517" s="1"/>
      <c r="AL3517" s="1"/>
      <c r="AM3517" s="1"/>
      <c r="AN3517" s="1"/>
      <c r="AO3517" s="1"/>
      <c r="AP3517" s="1"/>
      <c r="AQ3517" s="1"/>
      <c r="AR3517" s="1"/>
      <c r="AS3517" s="14"/>
      <c r="AT3517" s="1"/>
      <c r="AU3517" s="1"/>
    </row>
    <row r="3518" spans="32:47" x14ac:dyDescent="0.3">
      <c r="AF3518" s="1"/>
      <c r="AG3518" s="1"/>
      <c r="AH3518" s="1"/>
      <c r="AI3518" s="1"/>
      <c r="AJ3518" s="1"/>
      <c r="AK3518" s="1"/>
      <c r="AL3518" s="1"/>
      <c r="AM3518" s="1"/>
      <c r="AN3518" s="1"/>
      <c r="AO3518" s="1"/>
      <c r="AP3518" s="1"/>
      <c r="AQ3518" s="1"/>
      <c r="AR3518" s="1"/>
      <c r="AS3518" s="14"/>
      <c r="AT3518" s="1"/>
      <c r="AU3518" s="1"/>
    </row>
    <row r="3519" spans="32:47" x14ac:dyDescent="0.3">
      <c r="AF3519" s="1"/>
      <c r="AG3519" s="1"/>
      <c r="AH3519" s="1"/>
      <c r="AI3519" s="1"/>
      <c r="AJ3519" s="1"/>
      <c r="AK3519" s="1"/>
      <c r="AL3519" s="1"/>
      <c r="AM3519" s="1"/>
      <c r="AN3519" s="1"/>
      <c r="AO3519" s="1"/>
      <c r="AP3519" s="1"/>
      <c r="AQ3519" s="1"/>
      <c r="AR3519" s="1"/>
      <c r="AS3519" s="14"/>
      <c r="AT3519" s="1"/>
      <c r="AU3519" s="1"/>
    </row>
    <row r="3520" spans="32:47" x14ac:dyDescent="0.3">
      <c r="AF3520" s="1"/>
      <c r="AG3520" s="1"/>
      <c r="AH3520" s="1"/>
      <c r="AI3520" s="1"/>
      <c r="AJ3520" s="1"/>
      <c r="AK3520" s="1"/>
      <c r="AL3520" s="1"/>
      <c r="AM3520" s="1"/>
      <c r="AN3520" s="1"/>
      <c r="AO3520" s="1"/>
      <c r="AP3520" s="1"/>
      <c r="AQ3520" s="1"/>
      <c r="AR3520" s="1"/>
      <c r="AS3520" s="14"/>
      <c r="AT3520" s="1"/>
      <c r="AU3520" s="1"/>
    </row>
    <row r="3521" spans="32:47" x14ac:dyDescent="0.3">
      <c r="AF3521" s="1"/>
      <c r="AG3521" s="1"/>
      <c r="AH3521" s="1"/>
      <c r="AI3521" s="1"/>
      <c r="AJ3521" s="1"/>
      <c r="AK3521" s="1"/>
      <c r="AL3521" s="1"/>
      <c r="AM3521" s="1"/>
      <c r="AN3521" s="1"/>
      <c r="AO3521" s="1"/>
      <c r="AP3521" s="1"/>
      <c r="AQ3521" s="1"/>
      <c r="AR3521" s="1"/>
      <c r="AS3521" s="14"/>
      <c r="AT3521" s="1"/>
      <c r="AU3521" s="1"/>
    </row>
    <row r="3522" spans="32:47" x14ac:dyDescent="0.3">
      <c r="AF3522" s="1"/>
      <c r="AG3522" s="1"/>
      <c r="AH3522" s="1"/>
      <c r="AI3522" s="1"/>
      <c r="AJ3522" s="1"/>
      <c r="AK3522" s="1"/>
      <c r="AL3522" s="1"/>
      <c r="AM3522" s="1"/>
      <c r="AN3522" s="1"/>
      <c r="AO3522" s="1"/>
      <c r="AP3522" s="1"/>
      <c r="AQ3522" s="1"/>
      <c r="AR3522" s="1"/>
      <c r="AS3522" s="14"/>
      <c r="AT3522" s="1"/>
      <c r="AU3522" s="1"/>
    </row>
    <row r="3523" spans="32:47" x14ac:dyDescent="0.3">
      <c r="AF3523" s="1"/>
      <c r="AG3523" s="1"/>
      <c r="AH3523" s="1"/>
      <c r="AI3523" s="1"/>
      <c r="AJ3523" s="1"/>
      <c r="AK3523" s="1"/>
      <c r="AL3523" s="1"/>
      <c r="AM3523" s="1"/>
      <c r="AN3523" s="1"/>
      <c r="AO3523" s="1"/>
      <c r="AP3523" s="1"/>
      <c r="AQ3523" s="1"/>
      <c r="AR3523" s="1"/>
      <c r="AS3523" s="14"/>
      <c r="AT3523" s="1"/>
      <c r="AU3523" s="1"/>
    </row>
    <row r="3524" spans="32:47" x14ac:dyDescent="0.3">
      <c r="AF3524" s="1"/>
      <c r="AG3524" s="1"/>
      <c r="AH3524" s="1"/>
      <c r="AI3524" s="1"/>
      <c r="AJ3524" s="1"/>
      <c r="AK3524" s="1"/>
      <c r="AL3524" s="1"/>
      <c r="AM3524" s="1"/>
      <c r="AN3524" s="1"/>
      <c r="AO3524" s="1"/>
      <c r="AP3524" s="1"/>
      <c r="AQ3524" s="1"/>
      <c r="AR3524" s="1"/>
      <c r="AS3524" s="14"/>
      <c r="AT3524" s="1"/>
      <c r="AU3524" s="1"/>
    </row>
    <row r="3525" spans="32:47" x14ac:dyDescent="0.3">
      <c r="AF3525" s="1"/>
      <c r="AG3525" s="1"/>
      <c r="AH3525" s="1"/>
      <c r="AI3525" s="1"/>
      <c r="AJ3525" s="1"/>
      <c r="AK3525" s="1"/>
      <c r="AL3525" s="1"/>
      <c r="AM3525" s="1"/>
      <c r="AN3525" s="1"/>
      <c r="AO3525" s="1"/>
      <c r="AP3525" s="1"/>
      <c r="AQ3525" s="1"/>
      <c r="AR3525" s="1"/>
      <c r="AS3525" s="14"/>
      <c r="AT3525" s="1"/>
      <c r="AU3525" s="1"/>
    </row>
    <row r="3526" spans="32:47" x14ac:dyDescent="0.3">
      <c r="AF3526" s="1"/>
      <c r="AG3526" s="1"/>
      <c r="AH3526" s="1"/>
      <c r="AI3526" s="1"/>
      <c r="AJ3526" s="1"/>
      <c r="AK3526" s="1"/>
      <c r="AL3526" s="1"/>
      <c r="AM3526" s="1"/>
      <c r="AN3526" s="1"/>
      <c r="AO3526" s="1"/>
      <c r="AP3526" s="1"/>
      <c r="AQ3526" s="1"/>
      <c r="AR3526" s="1"/>
      <c r="AS3526" s="14"/>
      <c r="AT3526" s="1"/>
      <c r="AU3526" s="1"/>
    </row>
    <row r="3527" spans="32:47" x14ac:dyDescent="0.3">
      <c r="AF3527" s="1"/>
      <c r="AG3527" s="1"/>
      <c r="AH3527" s="1"/>
      <c r="AI3527" s="1"/>
      <c r="AJ3527" s="1"/>
      <c r="AK3527" s="1"/>
      <c r="AL3527" s="1"/>
      <c r="AM3527" s="1"/>
      <c r="AN3527" s="1"/>
      <c r="AO3527" s="1"/>
      <c r="AP3527" s="1"/>
      <c r="AQ3527" s="1"/>
      <c r="AR3527" s="1"/>
      <c r="AS3527" s="14"/>
      <c r="AT3527" s="1"/>
      <c r="AU3527" s="1"/>
    </row>
    <row r="3528" spans="32:47" x14ac:dyDescent="0.3">
      <c r="AF3528" s="1"/>
      <c r="AG3528" s="1"/>
      <c r="AH3528" s="1"/>
      <c r="AI3528" s="1"/>
      <c r="AJ3528" s="1"/>
      <c r="AK3528" s="1"/>
      <c r="AL3528" s="1"/>
      <c r="AM3528" s="1"/>
      <c r="AN3528" s="1"/>
      <c r="AO3528" s="1"/>
      <c r="AP3528" s="1"/>
      <c r="AQ3528" s="1"/>
      <c r="AR3528" s="1"/>
      <c r="AS3528" s="14"/>
      <c r="AT3528" s="1"/>
      <c r="AU3528" s="1"/>
    </row>
    <row r="3529" spans="32:47" x14ac:dyDescent="0.3">
      <c r="AF3529" s="1"/>
      <c r="AG3529" s="1"/>
      <c r="AH3529" s="1"/>
      <c r="AI3529" s="1"/>
      <c r="AJ3529" s="1"/>
      <c r="AK3529" s="1"/>
      <c r="AL3529" s="1"/>
      <c r="AM3529" s="1"/>
      <c r="AN3529" s="1"/>
      <c r="AO3529" s="1"/>
      <c r="AP3529" s="1"/>
      <c r="AQ3529" s="1"/>
      <c r="AR3529" s="1"/>
      <c r="AS3529" s="14"/>
      <c r="AT3529" s="1"/>
      <c r="AU3529" s="1"/>
    </row>
    <row r="3530" spans="32:47" x14ac:dyDescent="0.3">
      <c r="AF3530" s="1"/>
      <c r="AG3530" s="1"/>
      <c r="AH3530" s="1"/>
      <c r="AI3530" s="1"/>
      <c r="AJ3530" s="1"/>
      <c r="AK3530" s="1"/>
      <c r="AL3530" s="1"/>
      <c r="AM3530" s="1"/>
      <c r="AN3530" s="1"/>
      <c r="AO3530" s="1"/>
      <c r="AP3530" s="1"/>
      <c r="AQ3530" s="1"/>
      <c r="AR3530" s="1"/>
      <c r="AS3530" s="14"/>
      <c r="AT3530" s="1"/>
      <c r="AU3530" s="1"/>
    </row>
    <row r="3531" spans="32:47" x14ac:dyDescent="0.3">
      <c r="AF3531" s="1"/>
      <c r="AG3531" s="1"/>
      <c r="AH3531" s="1"/>
      <c r="AI3531" s="1"/>
      <c r="AJ3531" s="1"/>
      <c r="AK3531" s="1"/>
      <c r="AL3531" s="1"/>
      <c r="AM3531" s="1"/>
      <c r="AN3531" s="1"/>
      <c r="AO3531" s="1"/>
      <c r="AP3531" s="1"/>
      <c r="AQ3531" s="1"/>
      <c r="AR3531" s="1"/>
      <c r="AS3531" s="14"/>
      <c r="AT3531" s="1"/>
      <c r="AU3531" s="1"/>
    </row>
    <row r="3532" spans="32:47" x14ac:dyDescent="0.3">
      <c r="AF3532" s="1"/>
      <c r="AG3532" s="1"/>
      <c r="AH3532" s="1"/>
      <c r="AI3532" s="1"/>
      <c r="AJ3532" s="1"/>
      <c r="AK3532" s="1"/>
      <c r="AL3532" s="1"/>
      <c r="AM3532" s="1"/>
      <c r="AN3532" s="1"/>
      <c r="AO3532" s="1"/>
      <c r="AP3532" s="1"/>
      <c r="AQ3532" s="1"/>
      <c r="AR3532" s="1"/>
      <c r="AS3532" s="14"/>
      <c r="AT3532" s="1"/>
      <c r="AU3532" s="1"/>
    </row>
    <row r="3533" spans="32:47" x14ac:dyDescent="0.3">
      <c r="AF3533" s="1"/>
      <c r="AG3533" s="1"/>
      <c r="AH3533" s="1"/>
      <c r="AI3533" s="1"/>
      <c r="AJ3533" s="1"/>
      <c r="AK3533" s="1"/>
      <c r="AL3533" s="1"/>
      <c r="AM3533" s="1"/>
      <c r="AN3533" s="1"/>
      <c r="AO3533" s="1"/>
      <c r="AP3533" s="1"/>
      <c r="AQ3533" s="1"/>
      <c r="AR3533" s="1"/>
      <c r="AS3533" s="14"/>
      <c r="AT3533" s="1"/>
      <c r="AU3533" s="1"/>
    </row>
    <row r="3534" spans="32:47" x14ac:dyDescent="0.3">
      <c r="AF3534" s="1"/>
      <c r="AG3534" s="1"/>
      <c r="AH3534" s="1"/>
      <c r="AI3534" s="1"/>
      <c r="AJ3534" s="1"/>
      <c r="AK3534" s="1"/>
      <c r="AL3534" s="1"/>
      <c r="AM3534" s="1"/>
      <c r="AN3534" s="1"/>
      <c r="AO3534" s="1"/>
      <c r="AP3534" s="1"/>
      <c r="AQ3534" s="1"/>
      <c r="AR3534" s="1"/>
      <c r="AS3534" s="14"/>
      <c r="AT3534" s="1"/>
      <c r="AU3534" s="1"/>
    </row>
    <row r="3535" spans="32:47" x14ac:dyDescent="0.3">
      <c r="AF3535" s="1"/>
      <c r="AG3535" s="1"/>
      <c r="AH3535" s="1"/>
      <c r="AI3535" s="1"/>
      <c r="AJ3535" s="1"/>
      <c r="AK3535" s="1"/>
      <c r="AL3535" s="1"/>
      <c r="AM3535" s="1"/>
      <c r="AN3535" s="1"/>
      <c r="AO3535" s="1"/>
      <c r="AP3535" s="1"/>
      <c r="AQ3535" s="1"/>
      <c r="AR3535" s="1"/>
      <c r="AS3535" s="14"/>
      <c r="AT3535" s="1"/>
      <c r="AU3535" s="1"/>
    </row>
    <row r="3536" spans="32:47" x14ac:dyDescent="0.3">
      <c r="AF3536" s="1"/>
      <c r="AG3536" s="1"/>
      <c r="AH3536" s="1"/>
      <c r="AI3536" s="1"/>
      <c r="AJ3536" s="1"/>
      <c r="AK3536" s="1"/>
      <c r="AL3536" s="1"/>
      <c r="AM3536" s="1"/>
      <c r="AN3536" s="1"/>
      <c r="AO3536" s="1"/>
      <c r="AP3536" s="1"/>
      <c r="AQ3536" s="1"/>
      <c r="AR3536" s="1"/>
      <c r="AS3536" s="14"/>
      <c r="AT3536" s="1"/>
      <c r="AU3536" s="1"/>
    </row>
    <row r="3537" spans="32:47" x14ac:dyDescent="0.3">
      <c r="AF3537" s="1"/>
      <c r="AG3537" s="1"/>
      <c r="AH3537" s="1"/>
      <c r="AI3537" s="1"/>
      <c r="AJ3537" s="1"/>
      <c r="AK3537" s="1"/>
      <c r="AL3537" s="1"/>
      <c r="AM3537" s="1"/>
      <c r="AN3537" s="1"/>
      <c r="AO3537" s="1"/>
      <c r="AP3537" s="1"/>
      <c r="AQ3537" s="1"/>
      <c r="AR3537" s="1"/>
      <c r="AS3537" s="14"/>
      <c r="AT3537" s="1"/>
      <c r="AU3537" s="1"/>
    </row>
    <row r="3538" spans="32:47" x14ac:dyDescent="0.3">
      <c r="AF3538" s="1"/>
      <c r="AG3538" s="1"/>
      <c r="AH3538" s="1"/>
      <c r="AI3538" s="1"/>
      <c r="AJ3538" s="1"/>
      <c r="AK3538" s="1"/>
      <c r="AL3538" s="1"/>
      <c r="AM3538" s="1"/>
      <c r="AN3538" s="1"/>
      <c r="AO3538" s="1"/>
      <c r="AP3538" s="1"/>
      <c r="AQ3538" s="1"/>
      <c r="AR3538" s="1"/>
      <c r="AS3538" s="14"/>
      <c r="AT3538" s="1"/>
      <c r="AU3538" s="1"/>
    </row>
    <row r="3539" spans="32:47" x14ac:dyDescent="0.3">
      <c r="AF3539" s="1"/>
      <c r="AG3539" s="1"/>
      <c r="AH3539" s="1"/>
      <c r="AI3539" s="1"/>
      <c r="AJ3539" s="1"/>
      <c r="AK3539" s="1"/>
      <c r="AL3539" s="1"/>
      <c r="AM3539" s="1"/>
      <c r="AN3539" s="1"/>
      <c r="AO3539" s="1"/>
      <c r="AP3539" s="1"/>
      <c r="AQ3539" s="1"/>
      <c r="AR3539" s="1"/>
      <c r="AS3539" s="14"/>
      <c r="AT3539" s="1"/>
      <c r="AU3539" s="1"/>
    </row>
    <row r="3540" spans="32:47" x14ac:dyDescent="0.3">
      <c r="AF3540" s="1"/>
      <c r="AG3540" s="1"/>
      <c r="AH3540" s="1"/>
      <c r="AI3540" s="1"/>
      <c r="AJ3540" s="1"/>
      <c r="AK3540" s="1"/>
      <c r="AL3540" s="1"/>
      <c r="AM3540" s="1"/>
      <c r="AN3540" s="1"/>
      <c r="AO3540" s="1"/>
      <c r="AP3540" s="1"/>
      <c r="AQ3540" s="1"/>
      <c r="AR3540" s="1"/>
      <c r="AS3540" s="14"/>
      <c r="AT3540" s="1"/>
      <c r="AU3540" s="1"/>
    </row>
    <row r="3541" spans="32:47" x14ac:dyDescent="0.3">
      <c r="AF3541" s="1"/>
      <c r="AG3541" s="1"/>
      <c r="AH3541" s="1"/>
      <c r="AI3541" s="1"/>
      <c r="AJ3541" s="1"/>
      <c r="AK3541" s="1"/>
      <c r="AL3541" s="1"/>
      <c r="AM3541" s="1"/>
      <c r="AN3541" s="1"/>
      <c r="AO3541" s="1"/>
      <c r="AP3541" s="1"/>
      <c r="AQ3541" s="1"/>
      <c r="AR3541" s="1"/>
      <c r="AS3541" s="14"/>
      <c r="AT3541" s="1"/>
      <c r="AU3541" s="1"/>
    </row>
    <row r="3542" spans="32:47" x14ac:dyDescent="0.3">
      <c r="AF3542" s="1"/>
      <c r="AG3542" s="1"/>
      <c r="AH3542" s="1"/>
      <c r="AI3542" s="1"/>
      <c r="AJ3542" s="1"/>
      <c r="AK3542" s="1"/>
      <c r="AL3542" s="1"/>
      <c r="AM3542" s="1"/>
      <c r="AN3542" s="1"/>
      <c r="AO3542" s="1"/>
      <c r="AP3542" s="1"/>
      <c r="AQ3542" s="1"/>
      <c r="AR3542" s="1"/>
      <c r="AS3542" s="14"/>
      <c r="AT3542" s="1"/>
      <c r="AU3542" s="1"/>
    </row>
    <row r="3543" spans="32:47" x14ac:dyDescent="0.3">
      <c r="AF3543" s="1"/>
      <c r="AG3543" s="1"/>
      <c r="AH3543" s="1"/>
      <c r="AI3543" s="1"/>
      <c r="AJ3543" s="1"/>
      <c r="AK3543" s="1"/>
      <c r="AL3543" s="1"/>
      <c r="AM3543" s="1"/>
      <c r="AN3543" s="1"/>
      <c r="AO3543" s="1"/>
      <c r="AP3543" s="1"/>
      <c r="AQ3543" s="1"/>
      <c r="AR3543" s="1"/>
      <c r="AS3543" s="14"/>
      <c r="AT3543" s="1"/>
      <c r="AU3543" s="1"/>
    </row>
    <row r="3544" spans="32:47" x14ac:dyDescent="0.3">
      <c r="AF3544" s="1"/>
      <c r="AG3544" s="1"/>
      <c r="AH3544" s="1"/>
      <c r="AI3544" s="1"/>
      <c r="AJ3544" s="1"/>
      <c r="AK3544" s="1"/>
      <c r="AL3544" s="1"/>
      <c r="AM3544" s="1"/>
      <c r="AN3544" s="1"/>
      <c r="AO3544" s="1"/>
      <c r="AP3544" s="1"/>
      <c r="AQ3544" s="1"/>
      <c r="AR3544" s="1"/>
      <c r="AS3544" s="14"/>
      <c r="AT3544" s="1"/>
      <c r="AU3544" s="1"/>
    </row>
    <row r="3545" spans="32:47" x14ac:dyDescent="0.3">
      <c r="AF3545" s="1"/>
      <c r="AG3545" s="1"/>
      <c r="AH3545" s="1"/>
      <c r="AI3545" s="1"/>
      <c r="AJ3545" s="1"/>
      <c r="AK3545" s="1"/>
      <c r="AL3545" s="1"/>
      <c r="AM3545" s="1"/>
      <c r="AN3545" s="1"/>
      <c r="AO3545" s="1"/>
      <c r="AP3545" s="1"/>
      <c r="AQ3545" s="1"/>
      <c r="AR3545" s="1"/>
      <c r="AS3545" s="14"/>
      <c r="AT3545" s="1"/>
      <c r="AU3545" s="1"/>
    </row>
    <row r="3546" spans="32:47" x14ac:dyDescent="0.3">
      <c r="AF3546" s="1"/>
      <c r="AG3546" s="1"/>
      <c r="AH3546" s="1"/>
      <c r="AI3546" s="1"/>
      <c r="AJ3546" s="1"/>
      <c r="AK3546" s="1"/>
      <c r="AL3546" s="1"/>
      <c r="AM3546" s="1"/>
      <c r="AN3546" s="1"/>
      <c r="AO3546" s="1"/>
      <c r="AP3546" s="1"/>
      <c r="AQ3546" s="1"/>
      <c r="AR3546" s="1"/>
      <c r="AS3546" s="14"/>
      <c r="AT3546" s="1"/>
      <c r="AU3546" s="1"/>
    </row>
    <row r="3547" spans="32:47" x14ac:dyDescent="0.3">
      <c r="AF3547" s="1"/>
      <c r="AG3547" s="1"/>
      <c r="AH3547" s="1"/>
      <c r="AI3547" s="1"/>
      <c r="AJ3547" s="1"/>
      <c r="AK3547" s="1"/>
      <c r="AL3547" s="1"/>
      <c r="AM3547" s="1"/>
      <c r="AN3547" s="1"/>
      <c r="AO3547" s="1"/>
      <c r="AP3547" s="1"/>
      <c r="AQ3547" s="1"/>
      <c r="AR3547" s="1"/>
      <c r="AS3547" s="14"/>
      <c r="AT3547" s="1"/>
      <c r="AU3547" s="1"/>
    </row>
    <row r="3548" spans="32:47" x14ac:dyDescent="0.3">
      <c r="AF3548" s="1"/>
      <c r="AG3548" s="1"/>
      <c r="AH3548" s="1"/>
      <c r="AI3548" s="1"/>
      <c r="AJ3548" s="1"/>
      <c r="AK3548" s="1"/>
      <c r="AL3548" s="1"/>
      <c r="AM3548" s="1"/>
      <c r="AN3548" s="1"/>
      <c r="AO3548" s="1"/>
      <c r="AP3548" s="1"/>
      <c r="AQ3548" s="1"/>
      <c r="AR3548" s="1"/>
      <c r="AS3548" s="14"/>
      <c r="AT3548" s="1"/>
      <c r="AU3548" s="1"/>
    </row>
    <row r="3549" spans="32:47" x14ac:dyDescent="0.3">
      <c r="AF3549" s="1"/>
      <c r="AG3549" s="1"/>
      <c r="AH3549" s="1"/>
      <c r="AI3549" s="1"/>
      <c r="AJ3549" s="1"/>
      <c r="AK3549" s="1"/>
      <c r="AL3549" s="1"/>
      <c r="AM3549" s="1"/>
      <c r="AN3549" s="1"/>
      <c r="AO3549" s="1"/>
      <c r="AP3549" s="1"/>
      <c r="AQ3549" s="1"/>
      <c r="AR3549" s="1"/>
      <c r="AS3549" s="14"/>
      <c r="AT3549" s="1"/>
      <c r="AU3549" s="1"/>
    </row>
    <row r="3550" spans="32:47" x14ac:dyDescent="0.3">
      <c r="AF3550" s="1"/>
      <c r="AG3550" s="1"/>
      <c r="AH3550" s="1"/>
      <c r="AI3550" s="1"/>
      <c r="AJ3550" s="1"/>
      <c r="AK3550" s="1"/>
      <c r="AL3550" s="1"/>
      <c r="AM3550" s="1"/>
      <c r="AN3550" s="1"/>
      <c r="AO3550" s="1"/>
      <c r="AP3550" s="1"/>
      <c r="AQ3550" s="1"/>
      <c r="AR3550" s="1"/>
      <c r="AS3550" s="14"/>
      <c r="AT3550" s="1"/>
      <c r="AU3550" s="1"/>
    </row>
    <row r="3551" spans="32:47" x14ac:dyDescent="0.3">
      <c r="AF3551" s="1"/>
      <c r="AG3551" s="1"/>
      <c r="AH3551" s="1"/>
      <c r="AI3551" s="1"/>
      <c r="AJ3551" s="1"/>
      <c r="AK3551" s="1"/>
      <c r="AL3551" s="1"/>
      <c r="AM3551" s="1"/>
      <c r="AN3551" s="1"/>
      <c r="AO3551" s="1"/>
      <c r="AP3551" s="1"/>
      <c r="AQ3551" s="1"/>
      <c r="AR3551" s="1"/>
      <c r="AS3551" s="14"/>
      <c r="AT3551" s="1"/>
      <c r="AU3551" s="1"/>
    </row>
    <row r="3552" spans="32:47" x14ac:dyDescent="0.3">
      <c r="AF3552" s="1"/>
      <c r="AG3552" s="1"/>
      <c r="AH3552" s="1"/>
      <c r="AI3552" s="1"/>
      <c r="AJ3552" s="1"/>
      <c r="AK3552" s="1"/>
      <c r="AL3552" s="1"/>
      <c r="AM3552" s="1"/>
      <c r="AN3552" s="1"/>
      <c r="AO3552" s="1"/>
      <c r="AP3552" s="1"/>
      <c r="AQ3552" s="1"/>
      <c r="AR3552" s="1"/>
      <c r="AS3552" s="14"/>
      <c r="AT3552" s="1"/>
      <c r="AU3552" s="1"/>
    </row>
    <row r="3553" spans="32:47" x14ac:dyDescent="0.3">
      <c r="AF3553" s="1"/>
      <c r="AG3553" s="1"/>
      <c r="AH3553" s="1"/>
      <c r="AI3553" s="1"/>
      <c r="AJ3553" s="1"/>
      <c r="AK3553" s="1"/>
      <c r="AL3553" s="1"/>
      <c r="AM3553" s="1"/>
      <c r="AN3553" s="1"/>
      <c r="AO3553" s="1"/>
      <c r="AP3553" s="1"/>
      <c r="AQ3553" s="1"/>
      <c r="AR3553" s="1"/>
      <c r="AS3553" s="14"/>
      <c r="AT3553" s="1"/>
      <c r="AU3553" s="1"/>
    </row>
    <row r="3554" spans="32:47" x14ac:dyDescent="0.3">
      <c r="AF3554" s="1"/>
      <c r="AG3554" s="1"/>
      <c r="AH3554" s="1"/>
      <c r="AI3554" s="1"/>
      <c r="AJ3554" s="1"/>
      <c r="AK3554" s="1"/>
      <c r="AL3554" s="1"/>
      <c r="AM3554" s="1"/>
      <c r="AN3554" s="1"/>
      <c r="AO3554" s="1"/>
      <c r="AP3554" s="1"/>
      <c r="AQ3554" s="1"/>
      <c r="AR3554" s="1"/>
      <c r="AS3554" s="14"/>
      <c r="AT3554" s="1"/>
      <c r="AU3554" s="1"/>
    </row>
    <row r="3555" spans="32:47" x14ac:dyDescent="0.3">
      <c r="AF3555" s="1"/>
      <c r="AG3555" s="1"/>
      <c r="AH3555" s="1"/>
      <c r="AI3555" s="1"/>
      <c r="AJ3555" s="1"/>
      <c r="AK3555" s="1"/>
      <c r="AL3555" s="1"/>
      <c r="AM3555" s="1"/>
      <c r="AN3555" s="1"/>
      <c r="AO3555" s="1"/>
      <c r="AP3555" s="1"/>
      <c r="AQ3555" s="1"/>
      <c r="AR3555" s="1"/>
      <c r="AS3555" s="14"/>
      <c r="AT3555" s="1"/>
      <c r="AU3555" s="1"/>
    </row>
    <row r="3556" spans="32:47" x14ac:dyDescent="0.3">
      <c r="AF3556" s="1"/>
      <c r="AG3556" s="1"/>
      <c r="AH3556" s="1"/>
      <c r="AI3556" s="1"/>
      <c r="AJ3556" s="1"/>
      <c r="AK3556" s="1"/>
      <c r="AL3556" s="1"/>
      <c r="AM3556" s="1"/>
      <c r="AN3556" s="1"/>
      <c r="AO3556" s="1"/>
      <c r="AP3556" s="1"/>
      <c r="AQ3556" s="1"/>
      <c r="AR3556" s="1"/>
      <c r="AS3556" s="14"/>
      <c r="AT3556" s="1"/>
      <c r="AU3556" s="1"/>
    </row>
    <row r="3557" spans="32:47" x14ac:dyDescent="0.3">
      <c r="AF3557" s="1"/>
      <c r="AG3557" s="1"/>
      <c r="AH3557" s="1"/>
      <c r="AI3557" s="1"/>
      <c r="AJ3557" s="1"/>
      <c r="AK3557" s="1"/>
      <c r="AL3557" s="1"/>
      <c r="AM3557" s="1"/>
      <c r="AN3557" s="1"/>
      <c r="AO3557" s="1"/>
      <c r="AP3557" s="1"/>
      <c r="AQ3557" s="1"/>
      <c r="AR3557" s="1"/>
      <c r="AS3557" s="14"/>
      <c r="AT3557" s="1"/>
      <c r="AU3557" s="1"/>
    </row>
    <row r="3558" spans="32:47" x14ac:dyDescent="0.3">
      <c r="AF3558" s="1"/>
      <c r="AG3558" s="1"/>
      <c r="AH3558" s="1"/>
      <c r="AI3558" s="1"/>
      <c r="AJ3558" s="1"/>
      <c r="AK3558" s="1"/>
      <c r="AL3558" s="1"/>
      <c r="AM3558" s="1"/>
      <c r="AN3558" s="1"/>
      <c r="AO3558" s="1"/>
      <c r="AP3558" s="1"/>
      <c r="AQ3558" s="1"/>
      <c r="AR3558" s="1"/>
      <c r="AS3558" s="14"/>
      <c r="AT3558" s="1"/>
      <c r="AU3558" s="1"/>
    </row>
    <row r="3559" spans="32:47" x14ac:dyDescent="0.3">
      <c r="AF3559" s="1"/>
      <c r="AG3559" s="1"/>
      <c r="AH3559" s="1"/>
      <c r="AI3559" s="1"/>
      <c r="AJ3559" s="1"/>
      <c r="AK3559" s="1"/>
      <c r="AL3559" s="1"/>
      <c r="AM3559" s="1"/>
      <c r="AN3559" s="1"/>
      <c r="AO3559" s="1"/>
      <c r="AP3559" s="1"/>
      <c r="AQ3559" s="1"/>
      <c r="AR3559" s="1"/>
      <c r="AS3559" s="14"/>
      <c r="AT3559" s="1"/>
      <c r="AU3559" s="1"/>
    </row>
    <row r="3560" spans="32:47" x14ac:dyDescent="0.3">
      <c r="AF3560" s="1"/>
      <c r="AG3560" s="1"/>
      <c r="AH3560" s="1"/>
      <c r="AI3560" s="1"/>
      <c r="AJ3560" s="1"/>
      <c r="AK3560" s="1"/>
      <c r="AL3560" s="1"/>
      <c r="AM3560" s="1"/>
      <c r="AN3560" s="1"/>
      <c r="AO3560" s="1"/>
      <c r="AP3560" s="1"/>
      <c r="AQ3560" s="1"/>
      <c r="AR3560" s="1"/>
      <c r="AS3560" s="14"/>
      <c r="AT3560" s="1"/>
      <c r="AU3560" s="1"/>
    </row>
    <row r="3561" spans="32:47" x14ac:dyDescent="0.3">
      <c r="AF3561" s="1"/>
      <c r="AG3561" s="1"/>
      <c r="AH3561" s="1"/>
      <c r="AI3561" s="1"/>
      <c r="AJ3561" s="1"/>
      <c r="AK3561" s="1"/>
      <c r="AL3561" s="1"/>
      <c r="AM3561" s="1"/>
      <c r="AN3561" s="1"/>
      <c r="AO3561" s="1"/>
      <c r="AP3561" s="1"/>
      <c r="AQ3561" s="1"/>
      <c r="AR3561" s="1"/>
      <c r="AS3561" s="14"/>
      <c r="AT3561" s="1"/>
      <c r="AU3561" s="1"/>
    </row>
    <row r="3562" spans="32:47" x14ac:dyDescent="0.3">
      <c r="AF3562" s="1"/>
      <c r="AG3562" s="1"/>
      <c r="AH3562" s="1"/>
      <c r="AI3562" s="1"/>
      <c r="AJ3562" s="1"/>
      <c r="AK3562" s="1"/>
      <c r="AL3562" s="1"/>
      <c r="AM3562" s="1"/>
      <c r="AN3562" s="1"/>
      <c r="AO3562" s="1"/>
      <c r="AP3562" s="1"/>
      <c r="AQ3562" s="1"/>
      <c r="AR3562" s="1"/>
      <c r="AS3562" s="14"/>
      <c r="AT3562" s="1"/>
      <c r="AU3562" s="1"/>
    </row>
    <row r="3563" spans="32:47" x14ac:dyDescent="0.3">
      <c r="AF3563" s="1"/>
      <c r="AG3563" s="1"/>
      <c r="AH3563" s="1"/>
      <c r="AI3563" s="1"/>
      <c r="AJ3563" s="1"/>
      <c r="AK3563" s="1"/>
      <c r="AL3563" s="1"/>
      <c r="AM3563" s="1"/>
      <c r="AN3563" s="1"/>
      <c r="AO3563" s="1"/>
      <c r="AP3563" s="1"/>
      <c r="AQ3563" s="1"/>
      <c r="AR3563" s="1"/>
      <c r="AS3563" s="14"/>
      <c r="AT3563" s="1"/>
      <c r="AU3563" s="1"/>
    </row>
    <row r="3564" spans="32:47" x14ac:dyDescent="0.3">
      <c r="AF3564" s="1"/>
      <c r="AG3564" s="1"/>
      <c r="AH3564" s="1"/>
      <c r="AI3564" s="1"/>
      <c r="AJ3564" s="1"/>
      <c r="AK3564" s="1"/>
      <c r="AL3564" s="1"/>
      <c r="AM3564" s="1"/>
      <c r="AN3564" s="1"/>
      <c r="AO3564" s="1"/>
      <c r="AP3564" s="1"/>
      <c r="AQ3564" s="1"/>
      <c r="AR3564" s="1"/>
      <c r="AS3564" s="14"/>
      <c r="AT3564" s="1"/>
      <c r="AU3564" s="1"/>
    </row>
    <row r="3565" spans="32:47" x14ac:dyDescent="0.3">
      <c r="AF3565" s="1"/>
      <c r="AG3565" s="1"/>
      <c r="AH3565" s="1"/>
      <c r="AI3565" s="1"/>
      <c r="AJ3565" s="1"/>
      <c r="AK3565" s="1"/>
      <c r="AL3565" s="1"/>
      <c r="AM3565" s="1"/>
      <c r="AN3565" s="1"/>
      <c r="AO3565" s="1"/>
      <c r="AP3565" s="1"/>
      <c r="AQ3565" s="1"/>
      <c r="AR3565" s="1"/>
      <c r="AS3565" s="14"/>
      <c r="AT3565" s="1"/>
      <c r="AU3565" s="1"/>
    </row>
    <row r="3566" spans="32:47" x14ac:dyDescent="0.3">
      <c r="AF3566" s="1"/>
      <c r="AG3566" s="1"/>
      <c r="AH3566" s="1"/>
      <c r="AI3566" s="1"/>
      <c r="AJ3566" s="1"/>
      <c r="AK3566" s="1"/>
      <c r="AL3566" s="1"/>
      <c r="AM3566" s="1"/>
      <c r="AN3566" s="1"/>
      <c r="AO3566" s="1"/>
      <c r="AP3566" s="1"/>
      <c r="AQ3566" s="1"/>
      <c r="AR3566" s="1"/>
      <c r="AS3566" s="14"/>
      <c r="AT3566" s="1"/>
      <c r="AU3566" s="1"/>
    </row>
    <row r="3567" spans="32:47" x14ac:dyDescent="0.3">
      <c r="AF3567" s="1"/>
      <c r="AG3567" s="1"/>
      <c r="AH3567" s="1"/>
      <c r="AI3567" s="1"/>
      <c r="AJ3567" s="1"/>
      <c r="AK3567" s="1"/>
      <c r="AL3567" s="1"/>
      <c r="AM3567" s="1"/>
      <c r="AN3567" s="1"/>
      <c r="AO3567" s="1"/>
      <c r="AP3567" s="1"/>
      <c r="AQ3567" s="1"/>
      <c r="AR3567" s="1"/>
      <c r="AS3567" s="14"/>
      <c r="AT3567" s="1"/>
      <c r="AU3567" s="1"/>
    </row>
    <row r="3568" spans="32:47" x14ac:dyDescent="0.3">
      <c r="AF3568" s="1"/>
      <c r="AG3568" s="1"/>
      <c r="AH3568" s="1"/>
      <c r="AI3568" s="1"/>
      <c r="AJ3568" s="1"/>
      <c r="AK3568" s="1"/>
      <c r="AL3568" s="1"/>
      <c r="AM3568" s="1"/>
      <c r="AN3568" s="1"/>
      <c r="AO3568" s="1"/>
      <c r="AP3568" s="1"/>
      <c r="AQ3568" s="1"/>
      <c r="AR3568" s="1"/>
      <c r="AS3568" s="14"/>
      <c r="AT3568" s="1"/>
      <c r="AU3568" s="1"/>
    </row>
    <row r="3569" spans="32:47" x14ac:dyDescent="0.3">
      <c r="AF3569" s="1"/>
      <c r="AG3569" s="1"/>
      <c r="AH3569" s="1"/>
      <c r="AI3569" s="1"/>
      <c r="AJ3569" s="1"/>
      <c r="AK3569" s="1"/>
      <c r="AL3569" s="1"/>
      <c r="AM3569" s="1"/>
      <c r="AN3569" s="1"/>
      <c r="AO3569" s="1"/>
      <c r="AP3569" s="1"/>
      <c r="AQ3569" s="1"/>
      <c r="AR3569" s="1"/>
      <c r="AS3569" s="14"/>
      <c r="AT3569" s="1"/>
      <c r="AU3569" s="1"/>
    </row>
    <row r="3570" spans="32:47" x14ac:dyDescent="0.3">
      <c r="AF3570" s="1"/>
      <c r="AG3570" s="1"/>
      <c r="AH3570" s="1"/>
      <c r="AI3570" s="1"/>
      <c r="AJ3570" s="1"/>
      <c r="AK3570" s="1"/>
      <c r="AL3570" s="1"/>
      <c r="AM3570" s="1"/>
      <c r="AN3570" s="1"/>
      <c r="AO3570" s="1"/>
      <c r="AP3570" s="1"/>
      <c r="AQ3570" s="1"/>
      <c r="AR3570" s="1"/>
      <c r="AS3570" s="14"/>
      <c r="AT3570" s="1"/>
      <c r="AU3570" s="1"/>
    </row>
    <row r="3571" spans="32:47" x14ac:dyDescent="0.3">
      <c r="AF3571" s="1"/>
      <c r="AG3571" s="1"/>
      <c r="AH3571" s="1"/>
      <c r="AI3571" s="1"/>
      <c r="AJ3571" s="1"/>
      <c r="AK3571" s="1"/>
      <c r="AL3571" s="1"/>
      <c r="AM3571" s="1"/>
      <c r="AN3571" s="1"/>
      <c r="AO3571" s="1"/>
      <c r="AP3571" s="1"/>
      <c r="AQ3571" s="1"/>
      <c r="AR3571" s="1"/>
      <c r="AS3571" s="14"/>
      <c r="AT3571" s="1"/>
      <c r="AU3571" s="1"/>
    </row>
    <row r="3572" spans="32:47" x14ac:dyDescent="0.3">
      <c r="AF3572" s="1"/>
      <c r="AG3572" s="1"/>
      <c r="AH3572" s="1"/>
      <c r="AI3572" s="1"/>
      <c r="AJ3572" s="1"/>
      <c r="AK3572" s="1"/>
      <c r="AL3572" s="1"/>
      <c r="AM3572" s="1"/>
      <c r="AN3572" s="1"/>
      <c r="AO3572" s="1"/>
      <c r="AP3572" s="1"/>
      <c r="AQ3572" s="1"/>
      <c r="AR3572" s="1"/>
      <c r="AS3572" s="14"/>
      <c r="AT3572" s="1"/>
      <c r="AU3572" s="1"/>
    </row>
    <row r="3573" spans="32:47" x14ac:dyDescent="0.3">
      <c r="AF3573" s="1"/>
      <c r="AG3573" s="1"/>
      <c r="AH3573" s="1"/>
      <c r="AI3573" s="1"/>
      <c r="AJ3573" s="1"/>
      <c r="AK3573" s="1"/>
      <c r="AL3573" s="1"/>
      <c r="AM3573" s="1"/>
      <c r="AN3573" s="1"/>
      <c r="AO3573" s="1"/>
      <c r="AP3573" s="1"/>
      <c r="AQ3573" s="1"/>
      <c r="AR3573" s="1"/>
      <c r="AS3573" s="14"/>
      <c r="AT3573" s="1"/>
      <c r="AU3573" s="1"/>
    </row>
    <row r="3574" spans="32:47" x14ac:dyDescent="0.3">
      <c r="AF3574" s="1"/>
      <c r="AG3574" s="1"/>
      <c r="AH3574" s="1"/>
      <c r="AI3574" s="1"/>
      <c r="AJ3574" s="1"/>
      <c r="AK3574" s="1"/>
      <c r="AL3574" s="1"/>
      <c r="AM3574" s="1"/>
      <c r="AN3574" s="1"/>
      <c r="AO3574" s="1"/>
      <c r="AP3574" s="1"/>
      <c r="AQ3574" s="1"/>
      <c r="AR3574" s="1"/>
      <c r="AS3574" s="14"/>
      <c r="AT3574" s="1"/>
      <c r="AU3574" s="1"/>
    </row>
    <row r="3575" spans="32:47" x14ac:dyDescent="0.3">
      <c r="AF3575" s="1"/>
      <c r="AG3575" s="1"/>
      <c r="AH3575" s="1"/>
      <c r="AI3575" s="1"/>
      <c r="AJ3575" s="1"/>
      <c r="AK3575" s="1"/>
      <c r="AL3575" s="1"/>
      <c r="AM3575" s="1"/>
      <c r="AN3575" s="1"/>
      <c r="AO3575" s="1"/>
      <c r="AP3575" s="1"/>
      <c r="AQ3575" s="1"/>
      <c r="AR3575" s="1"/>
      <c r="AS3575" s="14"/>
      <c r="AT3575" s="1"/>
      <c r="AU3575" s="1"/>
    </row>
    <row r="3576" spans="32:47" x14ac:dyDescent="0.3">
      <c r="AF3576" s="1"/>
      <c r="AG3576" s="1"/>
      <c r="AH3576" s="1"/>
      <c r="AI3576" s="1"/>
      <c r="AJ3576" s="1"/>
      <c r="AK3576" s="1"/>
      <c r="AL3576" s="1"/>
      <c r="AM3576" s="1"/>
      <c r="AN3576" s="1"/>
      <c r="AO3576" s="1"/>
      <c r="AP3576" s="1"/>
      <c r="AQ3576" s="1"/>
      <c r="AR3576" s="1"/>
      <c r="AS3576" s="14"/>
      <c r="AT3576" s="1"/>
      <c r="AU3576" s="1"/>
    </row>
    <row r="3577" spans="32:47" x14ac:dyDescent="0.3">
      <c r="AF3577" s="1"/>
      <c r="AG3577" s="1"/>
      <c r="AH3577" s="1"/>
      <c r="AI3577" s="1"/>
      <c r="AJ3577" s="1"/>
      <c r="AK3577" s="1"/>
      <c r="AL3577" s="1"/>
      <c r="AM3577" s="1"/>
      <c r="AN3577" s="1"/>
      <c r="AO3577" s="1"/>
      <c r="AP3577" s="1"/>
      <c r="AQ3577" s="1"/>
      <c r="AR3577" s="1"/>
      <c r="AS3577" s="14"/>
      <c r="AT3577" s="1"/>
      <c r="AU3577" s="1"/>
    </row>
    <row r="3578" spans="32:47" x14ac:dyDescent="0.3">
      <c r="AF3578" s="1"/>
      <c r="AG3578" s="1"/>
      <c r="AH3578" s="1"/>
      <c r="AI3578" s="1"/>
      <c r="AJ3578" s="1"/>
      <c r="AK3578" s="1"/>
      <c r="AL3578" s="1"/>
      <c r="AM3578" s="1"/>
      <c r="AN3578" s="1"/>
      <c r="AO3578" s="1"/>
      <c r="AP3578" s="1"/>
      <c r="AQ3578" s="1"/>
      <c r="AR3578" s="1"/>
      <c r="AS3578" s="14"/>
      <c r="AT3578" s="1"/>
      <c r="AU3578" s="1"/>
    </row>
    <row r="3579" spans="32:47" x14ac:dyDescent="0.3">
      <c r="AF3579" s="1"/>
      <c r="AG3579" s="1"/>
      <c r="AH3579" s="1"/>
      <c r="AI3579" s="1"/>
      <c r="AJ3579" s="1"/>
      <c r="AK3579" s="1"/>
      <c r="AL3579" s="1"/>
      <c r="AM3579" s="1"/>
      <c r="AN3579" s="1"/>
      <c r="AO3579" s="1"/>
      <c r="AP3579" s="1"/>
      <c r="AQ3579" s="1"/>
      <c r="AR3579" s="1"/>
      <c r="AS3579" s="14"/>
      <c r="AT3579" s="1"/>
      <c r="AU3579" s="1"/>
    </row>
    <row r="3580" spans="32:47" x14ac:dyDescent="0.3">
      <c r="AF3580" s="1"/>
      <c r="AG3580" s="1"/>
      <c r="AH3580" s="1"/>
      <c r="AI3580" s="1"/>
      <c r="AJ3580" s="1"/>
      <c r="AK3580" s="1"/>
      <c r="AL3580" s="1"/>
      <c r="AM3580" s="1"/>
      <c r="AN3580" s="1"/>
      <c r="AO3580" s="1"/>
      <c r="AP3580" s="1"/>
      <c r="AQ3580" s="1"/>
      <c r="AR3580" s="1"/>
      <c r="AS3580" s="14"/>
      <c r="AT3580" s="1"/>
      <c r="AU3580" s="1"/>
    </row>
    <row r="3581" spans="32:47" x14ac:dyDescent="0.3">
      <c r="AF3581" s="1"/>
      <c r="AG3581" s="1"/>
      <c r="AH3581" s="1"/>
      <c r="AI3581" s="1"/>
      <c r="AJ3581" s="1"/>
      <c r="AK3581" s="1"/>
      <c r="AL3581" s="1"/>
      <c r="AM3581" s="1"/>
      <c r="AN3581" s="1"/>
      <c r="AO3581" s="1"/>
      <c r="AP3581" s="1"/>
      <c r="AQ3581" s="1"/>
      <c r="AR3581" s="1"/>
      <c r="AS3581" s="14"/>
      <c r="AT3581" s="1"/>
      <c r="AU3581" s="1"/>
    </row>
    <row r="3582" spans="32:47" x14ac:dyDescent="0.3">
      <c r="AF3582" s="1"/>
      <c r="AG3582" s="1"/>
      <c r="AH3582" s="1"/>
      <c r="AI3582" s="1"/>
      <c r="AJ3582" s="1"/>
      <c r="AK3582" s="1"/>
      <c r="AL3582" s="1"/>
      <c r="AM3582" s="1"/>
      <c r="AN3582" s="1"/>
      <c r="AO3582" s="1"/>
      <c r="AP3582" s="1"/>
      <c r="AQ3582" s="1"/>
      <c r="AR3582" s="1"/>
      <c r="AS3582" s="14"/>
      <c r="AT3582" s="1"/>
      <c r="AU3582" s="1"/>
    </row>
    <row r="3583" spans="32:47" x14ac:dyDescent="0.3">
      <c r="AF3583" s="1"/>
      <c r="AG3583" s="1"/>
      <c r="AH3583" s="1"/>
      <c r="AI3583" s="1"/>
      <c r="AJ3583" s="1"/>
      <c r="AK3583" s="1"/>
      <c r="AL3583" s="1"/>
      <c r="AM3583" s="1"/>
      <c r="AN3583" s="1"/>
      <c r="AO3583" s="1"/>
      <c r="AP3583" s="1"/>
      <c r="AQ3583" s="1"/>
      <c r="AR3583" s="1"/>
      <c r="AS3583" s="14"/>
      <c r="AT3583" s="1"/>
      <c r="AU3583" s="1"/>
    </row>
    <row r="3584" spans="32:47" x14ac:dyDescent="0.3">
      <c r="AF3584" s="1"/>
      <c r="AG3584" s="1"/>
      <c r="AH3584" s="1"/>
      <c r="AI3584" s="1"/>
      <c r="AJ3584" s="1"/>
      <c r="AK3584" s="1"/>
      <c r="AL3584" s="1"/>
      <c r="AM3584" s="1"/>
      <c r="AN3584" s="1"/>
      <c r="AO3584" s="1"/>
      <c r="AP3584" s="1"/>
      <c r="AQ3584" s="1"/>
      <c r="AR3584" s="1"/>
      <c r="AS3584" s="14"/>
      <c r="AT3584" s="1"/>
      <c r="AU3584" s="1"/>
    </row>
    <row r="3585" spans="32:47" x14ac:dyDescent="0.3">
      <c r="AF3585" s="1"/>
      <c r="AG3585" s="1"/>
      <c r="AH3585" s="1"/>
      <c r="AI3585" s="1"/>
      <c r="AJ3585" s="1"/>
      <c r="AK3585" s="1"/>
      <c r="AL3585" s="1"/>
      <c r="AM3585" s="1"/>
      <c r="AN3585" s="1"/>
      <c r="AO3585" s="1"/>
      <c r="AP3585" s="1"/>
      <c r="AQ3585" s="1"/>
      <c r="AR3585" s="1"/>
      <c r="AS3585" s="14"/>
      <c r="AT3585" s="1"/>
      <c r="AU3585" s="1"/>
    </row>
    <row r="3586" spans="32:47" x14ac:dyDescent="0.3">
      <c r="AF3586" s="1"/>
      <c r="AG3586" s="1"/>
      <c r="AH3586" s="1"/>
      <c r="AI3586" s="1"/>
      <c r="AJ3586" s="1"/>
      <c r="AK3586" s="1"/>
      <c r="AL3586" s="1"/>
      <c r="AM3586" s="1"/>
      <c r="AN3586" s="1"/>
      <c r="AO3586" s="1"/>
      <c r="AP3586" s="1"/>
      <c r="AQ3586" s="1"/>
      <c r="AR3586" s="1"/>
      <c r="AS3586" s="14"/>
      <c r="AT3586" s="1"/>
      <c r="AU3586" s="1"/>
    </row>
    <row r="3587" spans="32:47" x14ac:dyDescent="0.3">
      <c r="AF3587" s="1"/>
      <c r="AG3587" s="1"/>
      <c r="AH3587" s="1"/>
      <c r="AI3587" s="1"/>
      <c r="AJ3587" s="1"/>
      <c r="AK3587" s="1"/>
      <c r="AL3587" s="1"/>
      <c r="AM3587" s="1"/>
      <c r="AN3587" s="1"/>
      <c r="AO3587" s="1"/>
      <c r="AP3587" s="1"/>
      <c r="AQ3587" s="1"/>
      <c r="AR3587" s="1"/>
      <c r="AS3587" s="14"/>
      <c r="AT3587" s="1"/>
      <c r="AU3587" s="1"/>
    </row>
    <row r="3588" spans="32:47" x14ac:dyDescent="0.3">
      <c r="AF3588" s="1"/>
      <c r="AG3588" s="1"/>
      <c r="AH3588" s="1"/>
      <c r="AI3588" s="1"/>
      <c r="AJ3588" s="1"/>
      <c r="AK3588" s="1"/>
      <c r="AL3588" s="1"/>
      <c r="AM3588" s="1"/>
      <c r="AN3588" s="1"/>
      <c r="AO3588" s="1"/>
      <c r="AP3588" s="1"/>
      <c r="AQ3588" s="1"/>
      <c r="AR3588" s="1"/>
      <c r="AS3588" s="14"/>
      <c r="AT3588" s="1"/>
      <c r="AU3588" s="1"/>
    </row>
    <row r="3589" spans="32:47" x14ac:dyDescent="0.3">
      <c r="AF3589" s="1"/>
      <c r="AG3589" s="1"/>
      <c r="AH3589" s="1"/>
      <c r="AI3589" s="1"/>
      <c r="AJ3589" s="1"/>
      <c r="AK3589" s="1"/>
      <c r="AL3589" s="1"/>
      <c r="AM3589" s="1"/>
      <c r="AN3589" s="1"/>
      <c r="AO3589" s="1"/>
      <c r="AP3589" s="1"/>
      <c r="AQ3589" s="1"/>
      <c r="AR3589" s="1"/>
      <c r="AS3589" s="14"/>
      <c r="AT3589" s="1"/>
      <c r="AU3589" s="1"/>
    </row>
    <row r="3590" spans="32:47" x14ac:dyDescent="0.3">
      <c r="AF3590" s="1"/>
      <c r="AG3590" s="1"/>
      <c r="AH3590" s="1"/>
      <c r="AI3590" s="1"/>
      <c r="AJ3590" s="1"/>
      <c r="AK3590" s="1"/>
      <c r="AL3590" s="1"/>
      <c r="AM3590" s="1"/>
      <c r="AN3590" s="1"/>
      <c r="AO3590" s="1"/>
      <c r="AP3590" s="1"/>
      <c r="AQ3590" s="1"/>
      <c r="AR3590" s="1"/>
      <c r="AS3590" s="14"/>
      <c r="AT3590" s="1"/>
      <c r="AU3590" s="1"/>
    </row>
    <row r="3591" spans="32:47" x14ac:dyDescent="0.3">
      <c r="AF3591" s="1"/>
      <c r="AG3591" s="1"/>
      <c r="AH3591" s="1"/>
      <c r="AI3591" s="1"/>
      <c r="AJ3591" s="1"/>
      <c r="AK3591" s="1"/>
      <c r="AL3591" s="1"/>
      <c r="AM3591" s="1"/>
      <c r="AN3591" s="1"/>
      <c r="AO3591" s="1"/>
      <c r="AP3591" s="1"/>
      <c r="AQ3591" s="1"/>
      <c r="AR3591" s="1"/>
      <c r="AS3591" s="14"/>
      <c r="AT3591" s="1"/>
      <c r="AU3591" s="1"/>
    </row>
    <row r="3592" spans="32:47" x14ac:dyDescent="0.3">
      <c r="AF3592" s="1"/>
      <c r="AG3592" s="1"/>
      <c r="AH3592" s="1"/>
      <c r="AI3592" s="1"/>
      <c r="AJ3592" s="1"/>
      <c r="AK3592" s="1"/>
      <c r="AL3592" s="1"/>
      <c r="AM3592" s="1"/>
      <c r="AN3592" s="1"/>
      <c r="AO3592" s="1"/>
      <c r="AP3592" s="1"/>
      <c r="AQ3592" s="1"/>
      <c r="AR3592" s="1"/>
      <c r="AS3592" s="14"/>
      <c r="AT3592" s="1"/>
      <c r="AU3592" s="1"/>
    </row>
    <row r="3593" spans="32:47" x14ac:dyDescent="0.3">
      <c r="AF3593" s="1"/>
      <c r="AG3593" s="1"/>
      <c r="AH3593" s="1"/>
      <c r="AI3593" s="1"/>
      <c r="AJ3593" s="1"/>
      <c r="AK3593" s="1"/>
      <c r="AL3593" s="1"/>
      <c r="AM3593" s="1"/>
      <c r="AN3593" s="1"/>
      <c r="AO3593" s="1"/>
      <c r="AP3593" s="1"/>
      <c r="AQ3593" s="1"/>
      <c r="AR3593" s="1"/>
      <c r="AS3593" s="14"/>
      <c r="AT3593" s="1"/>
      <c r="AU3593" s="1"/>
    </row>
    <row r="3594" spans="32:47" x14ac:dyDescent="0.3">
      <c r="AF3594" s="1"/>
      <c r="AG3594" s="1"/>
      <c r="AH3594" s="1"/>
      <c r="AI3594" s="1"/>
      <c r="AJ3594" s="1"/>
      <c r="AK3594" s="1"/>
      <c r="AL3594" s="1"/>
      <c r="AM3594" s="1"/>
      <c r="AN3594" s="1"/>
      <c r="AO3594" s="1"/>
      <c r="AP3594" s="1"/>
      <c r="AQ3594" s="1"/>
      <c r="AR3594" s="1"/>
      <c r="AS3594" s="14"/>
      <c r="AT3594" s="1"/>
      <c r="AU3594" s="1"/>
    </row>
    <row r="3595" spans="32:47" x14ac:dyDescent="0.3">
      <c r="AF3595" s="1"/>
      <c r="AG3595" s="1"/>
      <c r="AH3595" s="1"/>
      <c r="AI3595" s="1"/>
      <c r="AJ3595" s="1"/>
      <c r="AK3595" s="1"/>
      <c r="AL3595" s="1"/>
      <c r="AM3595" s="1"/>
      <c r="AN3595" s="1"/>
      <c r="AO3595" s="1"/>
      <c r="AP3595" s="1"/>
      <c r="AQ3595" s="1"/>
      <c r="AR3595" s="1"/>
      <c r="AS3595" s="14"/>
      <c r="AT3595" s="1"/>
      <c r="AU3595" s="1"/>
    </row>
    <row r="3596" spans="32:47" x14ac:dyDescent="0.3">
      <c r="AF3596" s="1"/>
      <c r="AG3596" s="1"/>
      <c r="AH3596" s="1"/>
      <c r="AI3596" s="1"/>
      <c r="AJ3596" s="1"/>
      <c r="AK3596" s="1"/>
      <c r="AL3596" s="1"/>
      <c r="AM3596" s="1"/>
      <c r="AN3596" s="1"/>
      <c r="AO3596" s="1"/>
      <c r="AP3596" s="1"/>
      <c r="AQ3596" s="1"/>
      <c r="AR3596" s="1"/>
      <c r="AS3596" s="14"/>
      <c r="AT3596" s="1"/>
      <c r="AU3596" s="1"/>
    </row>
    <row r="3597" spans="32:47" x14ac:dyDescent="0.3">
      <c r="AF3597" s="1"/>
      <c r="AG3597" s="1"/>
      <c r="AH3597" s="1"/>
      <c r="AI3597" s="1"/>
      <c r="AJ3597" s="1"/>
      <c r="AK3597" s="1"/>
      <c r="AL3597" s="1"/>
      <c r="AM3597" s="1"/>
      <c r="AN3597" s="1"/>
      <c r="AO3597" s="1"/>
      <c r="AP3597" s="1"/>
      <c r="AQ3597" s="1"/>
      <c r="AR3597" s="1"/>
      <c r="AS3597" s="14"/>
      <c r="AT3597" s="1"/>
      <c r="AU3597" s="1"/>
    </row>
    <row r="3598" spans="32:47" x14ac:dyDescent="0.3">
      <c r="AF3598" s="1"/>
      <c r="AG3598" s="1"/>
      <c r="AH3598" s="1"/>
      <c r="AI3598" s="1"/>
      <c r="AJ3598" s="1"/>
      <c r="AK3598" s="1"/>
      <c r="AL3598" s="1"/>
      <c r="AM3598" s="1"/>
      <c r="AN3598" s="1"/>
      <c r="AO3598" s="1"/>
      <c r="AP3598" s="1"/>
      <c r="AQ3598" s="1"/>
      <c r="AR3598" s="1"/>
      <c r="AS3598" s="14"/>
      <c r="AT3598" s="1"/>
      <c r="AU3598" s="1"/>
    </row>
    <row r="3599" spans="32:47" x14ac:dyDescent="0.3">
      <c r="AF3599" s="1"/>
      <c r="AG3599" s="1"/>
      <c r="AH3599" s="1"/>
      <c r="AI3599" s="1"/>
      <c r="AJ3599" s="1"/>
      <c r="AK3599" s="1"/>
      <c r="AL3599" s="1"/>
      <c r="AM3599" s="1"/>
      <c r="AN3599" s="1"/>
      <c r="AO3599" s="1"/>
      <c r="AP3599" s="1"/>
      <c r="AQ3599" s="1"/>
      <c r="AR3599" s="1"/>
      <c r="AS3599" s="14"/>
      <c r="AT3599" s="1"/>
      <c r="AU3599" s="1"/>
    </row>
    <row r="3600" spans="32:47" x14ac:dyDescent="0.3">
      <c r="AF3600" s="1"/>
      <c r="AG3600" s="1"/>
      <c r="AH3600" s="1"/>
      <c r="AI3600" s="1"/>
      <c r="AJ3600" s="1"/>
      <c r="AK3600" s="1"/>
      <c r="AL3600" s="1"/>
      <c r="AM3600" s="1"/>
      <c r="AN3600" s="1"/>
      <c r="AO3600" s="1"/>
      <c r="AP3600" s="1"/>
      <c r="AQ3600" s="1"/>
      <c r="AR3600" s="1"/>
      <c r="AS3600" s="14"/>
      <c r="AT3600" s="1"/>
      <c r="AU3600" s="1"/>
    </row>
    <row r="3601" spans="32:47" x14ac:dyDescent="0.3">
      <c r="AF3601" s="1"/>
      <c r="AG3601" s="1"/>
      <c r="AH3601" s="1"/>
      <c r="AI3601" s="1"/>
      <c r="AJ3601" s="1"/>
      <c r="AK3601" s="1"/>
      <c r="AL3601" s="1"/>
      <c r="AM3601" s="1"/>
      <c r="AN3601" s="1"/>
      <c r="AO3601" s="1"/>
      <c r="AP3601" s="1"/>
      <c r="AQ3601" s="1"/>
      <c r="AR3601" s="1"/>
      <c r="AS3601" s="14"/>
      <c r="AT3601" s="1"/>
      <c r="AU3601" s="1"/>
    </row>
    <row r="3602" spans="32:47" x14ac:dyDescent="0.3">
      <c r="AF3602" s="1"/>
      <c r="AG3602" s="1"/>
      <c r="AH3602" s="1"/>
      <c r="AI3602" s="1"/>
      <c r="AJ3602" s="1"/>
      <c r="AK3602" s="1"/>
      <c r="AL3602" s="1"/>
      <c r="AM3602" s="1"/>
      <c r="AN3602" s="1"/>
      <c r="AO3602" s="1"/>
      <c r="AP3602" s="1"/>
      <c r="AQ3602" s="1"/>
      <c r="AR3602" s="1"/>
      <c r="AS3602" s="14"/>
      <c r="AT3602" s="1"/>
      <c r="AU3602" s="1"/>
    </row>
    <row r="3603" spans="32:47" x14ac:dyDescent="0.3">
      <c r="AF3603" s="1"/>
      <c r="AG3603" s="1"/>
      <c r="AH3603" s="1"/>
      <c r="AI3603" s="1"/>
      <c r="AJ3603" s="1"/>
      <c r="AK3603" s="1"/>
      <c r="AL3603" s="1"/>
      <c r="AM3603" s="1"/>
      <c r="AN3603" s="1"/>
      <c r="AO3603" s="1"/>
      <c r="AP3603" s="1"/>
      <c r="AQ3603" s="1"/>
      <c r="AR3603" s="1"/>
      <c r="AS3603" s="14"/>
      <c r="AT3603" s="1"/>
      <c r="AU3603" s="1"/>
    </row>
    <row r="3604" spans="32:47" x14ac:dyDescent="0.3">
      <c r="AF3604" s="1"/>
      <c r="AG3604" s="1"/>
      <c r="AH3604" s="1"/>
      <c r="AI3604" s="1"/>
      <c r="AJ3604" s="1"/>
      <c r="AK3604" s="1"/>
      <c r="AL3604" s="1"/>
      <c r="AM3604" s="1"/>
      <c r="AN3604" s="1"/>
      <c r="AO3604" s="1"/>
      <c r="AP3604" s="1"/>
      <c r="AQ3604" s="1"/>
      <c r="AR3604" s="1"/>
      <c r="AS3604" s="14"/>
      <c r="AT3604" s="1"/>
      <c r="AU3604" s="1"/>
    </row>
    <row r="3605" spans="32:47" x14ac:dyDescent="0.3">
      <c r="AF3605" s="1"/>
      <c r="AG3605" s="1"/>
      <c r="AH3605" s="1"/>
      <c r="AI3605" s="1"/>
      <c r="AJ3605" s="1"/>
      <c r="AK3605" s="1"/>
      <c r="AL3605" s="1"/>
      <c r="AM3605" s="1"/>
      <c r="AN3605" s="1"/>
      <c r="AO3605" s="1"/>
      <c r="AP3605" s="1"/>
      <c r="AQ3605" s="1"/>
      <c r="AR3605" s="1"/>
      <c r="AS3605" s="14"/>
      <c r="AT3605" s="1"/>
      <c r="AU3605" s="1"/>
    </row>
    <row r="3606" spans="32:47" x14ac:dyDescent="0.3">
      <c r="AF3606" s="1"/>
      <c r="AG3606" s="1"/>
      <c r="AH3606" s="1"/>
      <c r="AI3606" s="1"/>
      <c r="AJ3606" s="1"/>
      <c r="AK3606" s="1"/>
      <c r="AL3606" s="1"/>
      <c r="AM3606" s="1"/>
      <c r="AN3606" s="1"/>
      <c r="AO3606" s="1"/>
      <c r="AP3606" s="1"/>
      <c r="AQ3606" s="1"/>
      <c r="AR3606" s="1"/>
      <c r="AS3606" s="14"/>
      <c r="AT3606" s="1"/>
      <c r="AU3606" s="1"/>
    </row>
    <row r="3607" spans="32:47" x14ac:dyDescent="0.3">
      <c r="AF3607" s="1"/>
      <c r="AG3607" s="1"/>
      <c r="AH3607" s="1"/>
      <c r="AI3607" s="1"/>
      <c r="AJ3607" s="1"/>
      <c r="AK3607" s="1"/>
      <c r="AL3607" s="1"/>
      <c r="AM3607" s="1"/>
      <c r="AN3607" s="1"/>
      <c r="AO3607" s="1"/>
      <c r="AP3607" s="1"/>
      <c r="AQ3607" s="1"/>
      <c r="AR3607" s="1"/>
      <c r="AS3607" s="14"/>
      <c r="AT3607" s="1"/>
      <c r="AU3607" s="1"/>
    </row>
    <row r="3608" spans="32:47" x14ac:dyDescent="0.3">
      <c r="AF3608" s="1"/>
      <c r="AG3608" s="1"/>
      <c r="AH3608" s="1"/>
      <c r="AI3608" s="1"/>
      <c r="AJ3608" s="1"/>
      <c r="AK3608" s="1"/>
      <c r="AL3608" s="1"/>
      <c r="AM3608" s="1"/>
      <c r="AN3608" s="1"/>
      <c r="AO3608" s="1"/>
      <c r="AP3608" s="1"/>
      <c r="AQ3608" s="1"/>
      <c r="AR3608" s="1"/>
      <c r="AS3608" s="14"/>
      <c r="AT3608" s="1"/>
      <c r="AU3608" s="1"/>
    </row>
    <row r="3609" spans="32:47" x14ac:dyDescent="0.3">
      <c r="AF3609" s="1"/>
      <c r="AG3609" s="1"/>
      <c r="AH3609" s="1"/>
      <c r="AI3609" s="1"/>
      <c r="AJ3609" s="1"/>
      <c r="AK3609" s="1"/>
      <c r="AL3609" s="1"/>
      <c r="AM3609" s="1"/>
      <c r="AN3609" s="1"/>
      <c r="AO3609" s="1"/>
      <c r="AP3609" s="1"/>
      <c r="AQ3609" s="1"/>
      <c r="AR3609" s="1"/>
      <c r="AS3609" s="14"/>
      <c r="AT3609" s="1"/>
      <c r="AU3609" s="1"/>
    </row>
    <row r="3610" spans="32:47" x14ac:dyDescent="0.3">
      <c r="AF3610" s="1"/>
      <c r="AG3610" s="1"/>
      <c r="AH3610" s="1"/>
      <c r="AI3610" s="1"/>
      <c r="AJ3610" s="1"/>
      <c r="AK3610" s="1"/>
      <c r="AL3610" s="1"/>
      <c r="AM3610" s="1"/>
      <c r="AN3610" s="1"/>
      <c r="AO3610" s="1"/>
      <c r="AP3610" s="1"/>
      <c r="AQ3610" s="1"/>
      <c r="AR3610" s="1"/>
      <c r="AS3610" s="14"/>
      <c r="AT3610" s="1"/>
      <c r="AU3610" s="1"/>
    </row>
    <row r="3611" spans="32:47" x14ac:dyDescent="0.3">
      <c r="AF3611" s="1"/>
      <c r="AG3611" s="1"/>
      <c r="AH3611" s="1"/>
      <c r="AI3611" s="1"/>
      <c r="AJ3611" s="1"/>
      <c r="AK3611" s="1"/>
      <c r="AL3611" s="1"/>
      <c r="AM3611" s="1"/>
      <c r="AN3611" s="1"/>
      <c r="AO3611" s="1"/>
      <c r="AP3611" s="1"/>
      <c r="AQ3611" s="1"/>
      <c r="AR3611" s="1"/>
      <c r="AS3611" s="14"/>
      <c r="AT3611" s="1"/>
      <c r="AU3611" s="1"/>
    </row>
    <row r="3612" spans="32:47" x14ac:dyDescent="0.3">
      <c r="AF3612" s="1"/>
      <c r="AG3612" s="1"/>
      <c r="AH3612" s="1"/>
      <c r="AI3612" s="1"/>
      <c r="AJ3612" s="1"/>
      <c r="AK3612" s="1"/>
      <c r="AL3612" s="1"/>
      <c r="AM3612" s="1"/>
      <c r="AN3612" s="1"/>
      <c r="AO3612" s="1"/>
      <c r="AP3612" s="1"/>
      <c r="AQ3612" s="1"/>
      <c r="AR3612" s="1"/>
      <c r="AS3612" s="14"/>
      <c r="AT3612" s="1"/>
      <c r="AU3612" s="1"/>
    </row>
    <row r="3613" spans="32:47" x14ac:dyDescent="0.3">
      <c r="AF3613" s="1"/>
      <c r="AG3613" s="1"/>
      <c r="AH3613" s="1"/>
      <c r="AI3613" s="1"/>
      <c r="AJ3613" s="1"/>
      <c r="AK3613" s="1"/>
      <c r="AL3613" s="1"/>
      <c r="AM3613" s="1"/>
      <c r="AN3613" s="1"/>
      <c r="AO3613" s="1"/>
      <c r="AP3613" s="1"/>
      <c r="AQ3613" s="1"/>
      <c r="AR3613" s="1"/>
      <c r="AS3613" s="14"/>
      <c r="AT3613" s="1"/>
      <c r="AU3613" s="1"/>
    </row>
    <row r="3614" spans="32:47" x14ac:dyDescent="0.3">
      <c r="AF3614" s="1"/>
      <c r="AG3614" s="1"/>
      <c r="AH3614" s="1"/>
      <c r="AI3614" s="1"/>
      <c r="AJ3614" s="1"/>
      <c r="AK3614" s="1"/>
      <c r="AL3614" s="1"/>
      <c r="AM3614" s="1"/>
      <c r="AN3614" s="1"/>
      <c r="AO3614" s="1"/>
      <c r="AP3614" s="1"/>
      <c r="AQ3614" s="1"/>
      <c r="AR3614" s="1"/>
      <c r="AS3614" s="14"/>
      <c r="AT3614" s="1"/>
      <c r="AU3614" s="1"/>
    </row>
    <row r="3615" spans="32:47" x14ac:dyDescent="0.3">
      <c r="AF3615" s="1"/>
      <c r="AG3615" s="1"/>
      <c r="AH3615" s="1"/>
      <c r="AI3615" s="1"/>
      <c r="AJ3615" s="1"/>
      <c r="AK3615" s="1"/>
      <c r="AL3615" s="1"/>
      <c r="AM3615" s="1"/>
      <c r="AN3615" s="1"/>
      <c r="AO3615" s="1"/>
      <c r="AP3615" s="1"/>
      <c r="AQ3615" s="1"/>
      <c r="AR3615" s="1"/>
      <c r="AS3615" s="14"/>
      <c r="AT3615" s="1"/>
      <c r="AU3615" s="1"/>
    </row>
    <row r="3616" spans="32:47" x14ac:dyDescent="0.3">
      <c r="AF3616" s="1"/>
      <c r="AG3616" s="1"/>
      <c r="AH3616" s="1"/>
      <c r="AI3616" s="1"/>
      <c r="AJ3616" s="1"/>
      <c r="AK3616" s="1"/>
      <c r="AL3616" s="1"/>
      <c r="AM3616" s="1"/>
      <c r="AN3616" s="1"/>
      <c r="AO3616" s="1"/>
      <c r="AP3616" s="1"/>
      <c r="AQ3616" s="1"/>
      <c r="AR3616" s="1"/>
      <c r="AS3616" s="14"/>
      <c r="AT3616" s="1"/>
      <c r="AU3616" s="1"/>
    </row>
    <row r="3617" spans="32:47" x14ac:dyDescent="0.3">
      <c r="AF3617" s="1"/>
      <c r="AG3617" s="1"/>
      <c r="AH3617" s="1"/>
      <c r="AI3617" s="1"/>
      <c r="AJ3617" s="1"/>
      <c r="AK3617" s="1"/>
      <c r="AL3617" s="1"/>
      <c r="AM3617" s="1"/>
      <c r="AN3617" s="1"/>
      <c r="AO3617" s="1"/>
      <c r="AP3617" s="1"/>
      <c r="AQ3617" s="1"/>
      <c r="AR3617" s="1"/>
      <c r="AS3617" s="14"/>
      <c r="AT3617" s="1"/>
      <c r="AU3617" s="1"/>
    </row>
    <row r="3618" spans="32:47" x14ac:dyDescent="0.3">
      <c r="AF3618" s="1"/>
      <c r="AG3618" s="1"/>
      <c r="AH3618" s="1"/>
      <c r="AI3618" s="1"/>
      <c r="AJ3618" s="1"/>
      <c r="AK3618" s="1"/>
      <c r="AL3618" s="1"/>
      <c r="AM3618" s="1"/>
      <c r="AN3618" s="1"/>
      <c r="AO3618" s="1"/>
      <c r="AP3618" s="1"/>
      <c r="AQ3618" s="1"/>
      <c r="AR3618" s="1"/>
      <c r="AS3618" s="14"/>
      <c r="AT3618" s="1"/>
      <c r="AU3618" s="1"/>
    </row>
    <row r="3619" spans="32:47" x14ac:dyDescent="0.3">
      <c r="AF3619" s="1"/>
      <c r="AG3619" s="1"/>
      <c r="AH3619" s="1"/>
      <c r="AI3619" s="1"/>
      <c r="AJ3619" s="1"/>
      <c r="AK3619" s="1"/>
      <c r="AL3619" s="1"/>
      <c r="AM3619" s="1"/>
      <c r="AN3619" s="1"/>
      <c r="AO3619" s="1"/>
      <c r="AP3619" s="1"/>
      <c r="AQ3619" s="1"/>
      <c r="AR3619" s="1"/>
      <c r="AS3619" s="14"/>
      <c r="AT3619" s="1"/>
      <c r="AU3619" s="1"/>
    </row>
    <row r="3620" spans="32:47" x14ac:dyDescent="0.3">
      <c r="AF3620" s="1"/>
      <c r="AG3620" s="1"/>
      <c r="AH3620" s="1"/>
      <c r="AI3620" s="1"/>
      <c r="AJ3620" s="1"/>
      <c r="AK3620" s="1"/>
      <c r="AL3620" s="1"/>
      <c r="AM3620" s="1"/>
      <c r="AN3620" s="1"/>
      <c r="AO3620" s="1"/>
      <c r="AP3620" s="1"/>
      <c r="AQ3620" s="1"/>
      <c r="AR3620" s="1"/>
      <c r="AS3620" s="14"/>
      <c r="AT3620" s="1"/>
      <c r="AU3620" s="1"/>
    </row>
    <row r="3621" spans="32:47" x14ac:dyDescent="0.3">
      <c r="AF3621" s="1"/>
      <c r="AG3621" s="1"/>
      <c r="AH3621" s="1"/>
      <c r="AI3621" s="1"/>
      <c r="AJ3621" s="1"/>
      <c r="AK3621" s="1"/>
      <c r="AL3621" s="1"/>
      <c r="AM3621" s="1"/>
      <c r="AN3621" s="1"/>
      <c r="AO3621" s="1"/>
      <c r="AP3621" s="1"/>
      <c r="AQ3621" s="1"/>
      <c r="AR3621" s="1"/>
      <c r="AS3621" s="14"/>
      <c r="AT3621" s="1"/>
      <c r="AU3621" s="1"/>
    </row>
    <row r="3622" spans="32:47" x14ac:dyDescent="0.3">
      <c r="AF3622" s="1"/>
      <c r="AG3622" s="1"/>
      <c r="AH3622" s="1"/>
      <c r="AI3622" s="1"/>
      <c r="AJ3622" s="1"/>
      <c r="AK3622" s="1"/>
      <c r="AL3622" s="1"/>
      <c r="AM3622" s="1"/>
      <c r="AN3622" s="1"/>
      <c r="AO3622" s="1"/>
      <c r="AP3622" s="1"/>
      <c r="AQ3622" s="1"/>
      <c r="AR3622" s="1"/>
      <c r="AS3622" s="14"/>
      <c r="AT3622" s="1"/>
      <c r="AU3622" s="1"/>
    </row>
    <row r="3623" spans="32:47" x14ac:dyDescent="0.3">
      <c r="AF3623" s="1"/>
      <c r="AG3623" s="1"/>
      <c r="AH3623" s="1"/>
      <c r="AI3623" s="1"/>
      <c r="AJ3623" s="1"/>
      <c r="AK3623" s="1"/>
      <c r="AL3623" s="1"/>
      <c r="AM3623" s="1"/>
      <c r="AN3623" s="1"/>
      <c r="AO3623" s="1"/>
      <c r="AP3623" s="1"/>
      <c r="AQ3623" s="1"/>
      <c r="AR3623" s="1"/>
      <c r="AS3623" s="14"/>
      <c r="AT3623" s="1"/>
      <c r="AU3623" s="1"/>
    </row>
    <row r="3624" spans="32:47" x14ac:dyDescent="0.3">
      <c r="AF3624" s="1"/>
      <c r="AG3624" s="1"/>
      <c r="AH3624" s="1"/>
      <c r="AI3624" s="1"/>
      <c r="AJ3624" s="1"/>
      <c r="AK3624" s="1"/>
      <c r="AL3624" s="1"/>
      <c r="AM3624" s="1"/>
      <c r="AN3624" s="1"/>
      <c r="AO3624" s="1"/>
      <c r="AP3624" s="1"/>
      <c r="AQ3624" s="1"/>
      <c r="AR3624" s="1"/>
      <c r="AS3624" s="14"/>
      <c r="AT3624" s="1"/>
      <c r="AU3624" s="1"/>
    </row>
    <row r="3625" spans="32:47" x14ac:dyDescent="0.3">
      <c r="AF3625" s="1"/>
      <c r="AG3625" s="1"/>
      <c r="AH3625" s="1"/>
      <c r="AI3625" s="1"/>
      <c r="AJ3625" s="1"/>
      <c r="AK3625" s="1"/>
      <c r="AL3625" s="1"/>
      <c r="AM3625" s="1"/>
      <c r="AN3625" s="1"/>
      <c r="AO3625" s="1"/>
      <c r="AP3625" s="1"/>
      <c r="AQ3625" s="1"/>
      <c r="AR3625" s="1"/>
      <c r="AS3625" s="14"/>
      <c r="AT3625" s="1"/>
      <c r="AU3625" s="1"/>
    </row>
    <row r="3626" spans="32:47" x14ac:dyDescent="0.3">
      <c r="AF3626" s="1"/>
      <c r="AG3626" s="1"/>
      <c r="AH3626" s="1"/>
      <c r="AI3626" s="1"/>
      <c r="AJ3626" s="1"/>
      <c r="AK3626" s="1"/>
      <c r="AL3626" s="1"/>
      <c r="AM3626" s="1"/>
      <c r="AN3626" s="1"/>
      <c r="AO3626" s="1"/>
      <c r="AP3626" s="1"/>
      <c r="AQ3626" s="1"/>
      <c r="AR3626" s="1"/>
      <c r="AS3626" s="14"/>
      <c r="AT3626" s="1"/>
      <c r="AU3626" s="1"/>
    </row>
    <row r="3627" spans="32:47" x14ac:dyDescent="0.3">
      <c r="AF3627" s="1"/>
      <c r="AG3627" s="1"/>
      <c r="AH3627" s="1"/>
      <c r="AI3627" s="1"/>
      <c r="AJ3627" s="1"/>
      <c r="AK3627" s="1"/>
      <c r="AL3627" s="1"/>
      <c r="AM3627" s="1"/>
      <c r="AN3627" s="1"/>
      <c r="AO3627" s="1"/>
      <c r="AP3627" s="1"/>
      <c r="AQ3627" s="1"/>
      <c r="AR3627" s="1"/>
      <c r="AS3627" s="14"/>
      <c r="AT3627" s="1"/>
      <c r="AU3627" s="1"/>
    </row>
    <row r="3628" spans="32:47" x14ac:dyDescent="0.3">
      <c r="AF3628" s="1"/>
      <c r="AG3628" s="1"/>
      <c r="AH3628" s="1"/>
      <c r="AI3628" s="1"/>
      <c r="AJ3628" s="1"/>
      <c r="AK3628" s="1"/>
      <c r="AL3628" s="1"/>
      <c r="AM3628" s="1"/>
      <c r="AN3628" s="1"/>
      <c r="AO3628" s="1"/>
      <c r="AP3628" s="1"/>
      <c r="AQ3628" s="1"/>
      <c r="AR3628" s="1"/>
      <c r="AS3628" s="14"/>
      <c r="AT3628" s="1"/>
      <c r="AU3628" s="1"/>
    </row>
    <row r="3629" spans="32:47" x14ac:dyDescent="0.3">
      <c r="AF3629" s="1"/>
      <c r="AG3629" s="1"/>
      <c r="AH3629" s="1"/>
      <c r="AI3629" s="1"/>
      <c r="AJ3629" s="1"/>
      <c r="AK3629" s="1"/>
      <c r="AL3629" s="1"/>
      <c r="AM3629" s="1"/>
      <c r="AN3629" s="1"/>
      <c r="AO3629" s="1"/>
      <c r="AP3629" s="1"/>
      <c r="AQ3629" s="1"/>
      <c r="AR3629" s="1"/>
      <c r="AS3629" s="14"/>
      <c r="AT3629" s="1"/>
      <c r="AU3629" s="1"/>
    </row>
    <row r="3630" spans="32:47" x14ac:dyDescent="0.3">
      <c r="AF3630" s="1"/>
      <c r="AG3630" s="1"/>
      <c r="AH3630" s="1"/>
      <c r="AI3630" s="1"/>
      <c r="AJ3630" s="1"/>
      <c r="AK3630" s="1"/>
      <c r="AL3630" s="1"/>
      <c r="AM3630" s="1"/>
      <c r="AN3630" s="1"/>
      <c r="AO3630" s="1"/>
      <c r="AP3630" s="1"/>
      <c r="AQ3630" s="1"/>
      <c r="AR3630" s="1"/>
      <c r="AS3630" s="14"/>
      <c r="AT3630" s="1"/>
      <c r="AU3630" s="1"/>
    </row>
    <row r="3631" spans="32:47" x14ac:dyDescent="0.3">
      <c r="AF3631" s="1"/>
      <c r="AG3631" s="1"/>
      <c r="AH3631" s="1"/>
      <c r="AI3631" s="1"/>
      <c r="AJ3631" s="1"/>
      <c r="AK3631" s="1"/>
      <c r="AL3631" s="1"/>
      <c r="AM3631" s="1"/>
      <c r="AN3631" s="1"/>
      <c r="AO3631" s="1"/>
      <c r="AP3631" s="1"/>
      <c r="AQ3631" s="1"/>
      <c r="AR3631" s="1"/>
      <c r="AS3631" s="14"/>
      <c r="AT3631" s="1"/>
      <c r="AU3631" s="1"/>
    </row>
    <row r="3632" spans="32:47" x14ac:dyDescent="0.3">
      <c r="AF3632" s="1"/>
      <c r="AG3632" s="1"/>
      <c r="AH3632" s="1"/>
      <c r="AI3632" s="1"/>
      <c r="AJ3632" s="1"/>
      <c r="AK3632" s="1"/>
      <c r="AL3632" s="1"/>
      <c r="AM3632" s="1"/>
      <c r="AN3632" s="1"/>
      <c r="AO3632" s="1"/>
      <c r="AP3632" s="1"/>
      <c r="AQ3632" s="1"/>
      <c r="AR3632" s="1"/>
      <c r="AS3632" s="14"/>
      <c r="AT3632" s="1"/>
      <c r="AU3632" s="1"/>
    </row>
    <row r="3633" spans="32:47" x14ac:dyDescent="0.3">
      <c r="AF3633" s="1"/>
      <c r="AG3633" s="1"/>
      <c r="AH3633" s="1"/>
      <c r="AI3633" s="1"/>
      <c r="AJ3633" s="1"/>
      <c r="AK3633" s="1"/>
      <c r="AL3633" s="1"/>
      <c r="AM3633" s="1"/>
      <c r="AN3633" s="1"/>
      <c r="AO3633" s="1"/>
      <c r="AP3633" s="1"/>
      <c r="AQ3633" s="1"/>
      <c r="AR3633" s="1"/>
      <c r="AS3633" s="14"/>
      <c r="AT3633" s="1"/>
      <c r="AU3633" s="1"/>
    </row>
    <row r="3634" spans="32:47" x14ac:dyDescent="0.3">
      <c r="AF3634" s="1"/>
      <c r="AG3634" s="1"/>
      <c r="AH3634" s="1"/>
      <c r="AI3634" s="1"/>
      <c r="AJ3634" s="1"/>
      <c r="AK3634" s="1"/>
      <c r="AL3634" s="1"/>
      <c r="AM3634" s="1"/>
      <c r="AN3634" s="1"/>
      <c r="AO3634" s="1"/>
      <c r="AP3634" s="1"/>
      <c r="AQ3634" s="1"/>
      <c r="AR3634" s="1"/>
      <c r="AS3634" s="14"/>
      <c r="AT3634" s="1"/>
      <c r="AU3634" s="1"/>
    </row>
    <row r="3635" spans="32:47" x14ac:dyDescent="0.3">
      <c r="AF3635" s="1"/>
      <c r="AG3635" s="1"/>
      <c r="AH3635" s="1"/>
      <c r="AI3635" s="1"/>
      <c r="AJ3635" s="1"/>
      <c r="AK3635" s="1"/>
      <c r="AL3635" s="1"/>
      <c r="AM3635" s="1"/>
      <c r="AN3635" s="1"/>
      <c r="AO3635" s="1"/>
      <c r="AP3635" s="1"/>
      <c r="AQ3635" s="1"/>
      <c r="AR3635" s="1"/>
      <c r="AS3635" s="14"/>
      <c r="AT3635" s="1"/>
      <c r="AU3635" s="1"/>
    </row>
    <row r="3636" spans="32:47" x14ac:dyDescent="0.3">
      <c r="AF3636" s="1"/>
      <c r="AG3636" s="1"/>
      <c r="AH3636" s="1"/>
      <c r="AI3636" s="1"/>
      <c r="AJ3636" s="1"/>
      <c r="AK3636" s="1"/>
      <c r="AL3636" s="1"/>
      <c r="AM3636" s="1"/>
      <c r="AN3636" s="1"/>
      <c r="AO3636" s="1"/>
      <c r="AP3636" s="1"/>
      <c r="AQ3636" s="1"/>
      <c r="AR3636" s="1"/>
      <c r="AS3636" s="14"/>
      <c r="AT3636" s="1"/>
      <c r="AU3636" s="1"/>
    </row>
    <row r="3637" spans="32:47" x14ac:dyDescent="0.3">
      <c r="AF3637" s="1"/>
      <c r="AG3637" s="1"/>
      <c r="AH3637" s="1"/>
      <c r="AI3637" s="1"/>
      <c r="AJ3637" s="1"/>
      <c r="AK3637" s="1"/>
      <c r="AL3637" s="1"/>
      <c r="AM3637" s="1"/>
      <c r="AN3637" s="1"/>
      <c r="AO3637" s="1"/>
      <c r="AP3637" s="1"/>
      <c r="AQ3637" s="1"/>
      <c r="AR3637" s="1"/>
      <c r="AS3637" s="14"/>
      <c r="AT3637" s="1"/>
      <c r="AU3637" s="1"/>
    </row>
    <row r="3638" spans="32:47" x14ac:dyDescent="0.3">
      <c r="AF3638" s="1"/>
      <c r="AG3638" s="1"/>
      <c r="AH3638" s="1"/>
      <c r="AI3638" s="1"/>
      <c r="AJ3638" s="1"/>
      <c r="AK3638" s="1"/>
      <c r="AL3638" s="1"/>
      <c r="AM3638" s="1"/>
      <c r="AN3638" s="1"/>
      <c r="AO3638" s="1"/>
      <c r="AP3638" s="1"/>
      <c r="AQ3638" s="1"/>
      <c r="AR3638" s="1"/>
      <c r="AS3638" s="14"/>
      <c r="AT3638" s="1"/>
      <c r="AU3638" s="1"/>
    </row>
    <row r="3639" spans="32:47" x14ac:dyDescent="0.3">
      <c r="AF3639" s="1"/>
      <c r="AG3639" s="1"/>
      <c r="AH3639" s="1"/>
      <c r="AI3639" s="1"/>
      <c r="AJ3639" s="1"/>
      <c r="AK3639" s="1"/>
      <c r="AL3639" s="1"/>
      <c r="AM3639" s="1"/>
      <c r="AN3639" s="1"/>
      <c r="AO3639" s="1"/>
      <c r="AP3639" s="1"/>
      <c r="AQ3639" s="1"/>
      <c r="AR3639" s="1"/>
      <c r="AS3639" s="14"/>
      <c r="AT3639" s="1"/>
      <c r="AU3639" s="1"/>
    </row>
    <row r="3640" spans="32:47" x14ac:dyDescent="0.3">
      <c r="AF3640" s="1"/>
      <c r="AG3640" s="1"/>
      <c r="AH3640" s="1"/>
      <c r="AI3640" s="1"/>
      <c r="AJ3640" s="1"/>
      <c r="AK3640" s="1"/>
      <c r="AL3640" s="1"/>
      <c r="AM3640" s="1"/>
      <c r="AN3640" s="1"/>
      <c r="AO3640" s="1"/>
      <c r="AP3640" s="1"/>
      <c r="AQ3640" s="1"/>
      <c r="AR3640" s="1"/>
      <c r="AS3640" s="14"/>
      <c r="AT3640" s="1"/>
      <c r="AU3640" s="1"/>
    </row>
    <row r="3641" spans="32:47" x14ac:dyDescent="0.3">
      <c r="AF3641" s="1"/>
      <c r="AG3641" s="1"/>
      <c r="AH3641" s="1"/>
      <c r="AI3641" s="1"/>
      <c r="AJ3641" s="1"/>
      <c r="AK3641" s="1"/>
      <c r="AL3641" s="1"/>
      <c r="AM3641" s="1"/>
      <c r="AN3641" s="1"/>
      <c r="AO3641" s="1"/>
      <c r="AP3641" s="1"/>
      <c r="AQ3641" s="1"/>
      <c r="AR3641" s="1"/>
      <c r="AS3641" s="14"/>
      <c r="AT3641" s="1"/>
      <c r="AU3641" s="1"/>
    </row>
    <row r="3642" spans="32:47" x14ac:dyDescent="0.3">
      <c r="AF3642" s="1"/>
      <c r="AG3642" s="1"/>
      <c r="AH3642" s="1"/>
      <c r="AI3642" s="1"/>
      <c r="AJ3642" s="1"/>
      <c r="AK3642" s="1"/>
      <c r="AL3642" s="1"/>
      <c r="AM3642" s="1"/>
      <c r="AN3642" s="1"/>
      <c r="AO3642" s="1"/>
      <c r="AP3642" s="1"/>
      <c r="AQ3642" s="1"/>
      <c r="AR3642" s="1"/>
      <c r="AS3642" s="14"/>
      <c r="AT3642" s="1"/>
      <c r="AU3642" s="1"/>
    </row>
    <row r="3643" spans="32:47" x14ac:dyDescent="0.3">
      <c r="AF3643" s="1"/>
      <c r="AG3643" s="1"/>
      <c r="AH3643" s="1"/>
      <c r="AI3643" s="1"/>
      <c r="AJ3643" s="1"/>
      <c r="AK3643" s="1"/>
      <c r="AL3643" s="1"/>
      <c r="AM3643" s="1"/>
      <c r="AN3643" s="1"/>
      <c r="AO3643" s="1"/>
      <c r="AP3643" s="1"/>
      <c r="AQ3643" s="1"/>
      <c r="AR3643" s="1"/>
      <c r="AS3643" s="14"/>
      <c r="AT3643" s="1"/>
      <c r="AU3643" s="1"/>
    </row>
    <row r="3644" spans="32:47" x14ac:dyDescent="0.3">
      <c r="AF3644" s="1"/>
      <c r="AG3644" s="1"/>
      <c r="AH3644" s="1"/>
      <c r="AI3644" s="1"/>
      <c r="AJ3644" s="1"/>
      <c r="AK3644" s="1"/>
      <c r="AL3644" s="1"/>
      <c r="AM3644" s="1"/>
      <c r="AN3644" s="1"/>
      <c r="AO3644" s="1"/>
      <c r="AP3644" s="1"/>
      <c r="AQ3644" s="1"/>
      <c r="AR3644" s="1"/>
      <c r="AS3644" s="14"/>
      <c r="AT3644" s="1"/>
      <c r="AU3644" s="1"/>
    </row>
    <row r="3645" spans="32:47" x14ac:dyDescent="0.3">
      <c r="AF3645" s="1"/>
      <c r="AG3645" s="1"/>
      <c r="AH3645" s="1"/>
      <c r="AI3645" s="1"/>
      <c r="AJ3645" s="1"/>
      <c r="AK3645" s="1"/>
      <c r="AL3645" s="1"/>
      <c r="AM3645" s="1"/>
      <c r="AN3645" s="1"/>
      <c r="AO3645" s="1"/>
      <c r="AP3645" s="1"/>
      <c r="AQ3645" s="1"/>
      <c r="AR3645" s="1"/>
      <c r="AS3645" s="14"/>
      <c r="AT3645" s="1"/>
      <c r="AU3645" s="1"/>
    </row>
    <row r="3646" spans="32:47" x14ac:dyDescent="0.3">
      <c r="AF3646" s="1"/>
      <c r="AG3646" s="1"/>
      <c r="AH3646" s="1"/>
      <c r="AI3646" s="1"/>
      <c r="AJ3646" s="1"/>
      <c r="AK3646" s="1"/>
      <c r="AL3646" s="1"/>
      <c r="AM3646" s="1"/>
      <c r="AN3646" s="1"/>
      <c r="AO3646" s="1"/>
      <c r="AP3646" s="1"/>
      <c r="AQ3646" s="1"/>
      <c r="AR3646" s="1"/>
      <c r="AS3646" s="14"/>
      <c r="AT3646" s="1"/>
      <c r="AU3646" s="1"/>
    </row>
    <row r="3647" spans="32:47" x14ac:dyDescent="0.3">
      <c r="AF3647" s="1"/>
      <c r="AG3647" s="1"/>
      <c r="AH3647" s="1"/>
      <c r="AI3647" s="1"/>
      <c r="AJ3647" s="1"/>
      <c r="AK3647" s="1"/>
      <c r="AL3647" s="1"/>
      <c r="AM3647" s="1"/>
      <c r="AN3647" s="1"/>
      <c r="AO3647" s="1"/>
      <c r="AP3647" s="1"/>
      <c r="AQ3647" s="1"/>
      <c r="AR3647" s="1"/>
      <c r="AS3647" s="14"/>
      <c r="AT3647" s="1"/>
      <c r="AU3647" s="1"/>
    </row>
    <row r="3648" spans="32:47" x14ac:dyDescent="0.3">
      <c r="AF3648" s="1"/>
      <c r="AG3648" s="1"/>
      <c r="AH3648" s="1"/>
      <c r="AI3648" s="1"/>
      <c r="AJ3648" s="1"/>
      <c r="AK3648" s="1"/>
      <c r="AL3648" s="1"/>
      <c r="AM3648" s="1"/>
      <c r="AN3648" s="1"/>
      <c r="AO3648" s="1"/>
      <c r="AP3648" s="1"/>
      <c r="AQ3648" s="1"/>
      <c r="AR3648" s="1"/>
      <c r="AS3648" s="14"/>
      <c r="AT3648" s="1"/>
      <c r="AU3648" s="1"/>
    </row>
    <row r="3649" spans="32:47" x14ac:dyDescent="0.3">
      <c r="AF3649" s="1"/>
      <c r="AG3649" s="1"/>
      <c r="AH3649" s="1"/>
      <c r="AI3649" s="1"/>
      <c r="AJ3649" s="1"/>
      <c r="AK3649" s="1"/>
      <c r="AL3649" s="1"/>
      <c r="AM3649" s="1"/>
      <c r="AN3649" s="1"/>
      <c r="AO3649" s="1"/>
      <c r="AP3649" s="1"/>
      <c r="AQ3649" s="1"/>
      <c r="AR3649" s="1"/>
      <c r="AS3649" s="14"/>
      <c r="AT3649" s="1"/>
      <c r="AU3649" s="1"/>
    </row>
    <row r="3650" spans="32:47" x14ac:dyDescent="0.3">
      <c r="AF3650" s="1"/>
      <c r="AG3650" s="1"/>
      <c r="AH3650" s="1"/>
      <c r="AI3650" s="1"/>
      <c r="AJ3650" s="1"/>
      <c r="AK3650" s="1"/>
      <c r="AL3650" s="1"/>
      <c r="AM3650" s="1"/>
      <c r="AN3650" s="1"/>
      <c r="AO3650" s="1"/>
      <c r="AP3650" s="1"/>
      <c r="AQ3650" s="1"/>
      <c r="AR3650" s="1"/>
      <c r="AS3650" s="14"/>
      <c r="AT3650" s="1"/>
      <c r="AU3650" s="1"/>
    </row>
    <row r="3651" spans="32:47" x14ac:dyDescent="0.3">
      <c r="AF3651" s="1"/>
      <c r="AG3651" s="1"/>
      <c r="AH3651" s="1"/>
      <c r="AI3651" s="1"/>
      <c r="AJ3651" s="1"/>
      <c r="AK3651" s="1"/>
      <c r="AL3651" s="1"/>
      <c r="AM3651" s="1"/>
      <c r="AN3651" s="1"/>
      <c r="AO3651" s="1"/>
      <c r="AP3651" s="1"/>
      <c r="AQ3651" s="1"/>
      <c r="AR3651" s="1"/>
      <c r="AS3651" s="14"/>
      <c r="AT3651" s="1"/>
      <c r="AU3651" s="1"/>
    </row>
    <row r="3652" spans="32:47" x14ac:dyDescent="0.3">
      <c r="AF3652" s="1"/>
      <c r="AG3652" s="1"/>
      <c r="AH3652" s="1"/>
      <c r="AI3652" s="1"/>
      <c r="AJ3652" s="1"/>
      <c r="AK3652" s="1"/>
      <c r="AL3652" s="1"/>
      <c r="AM3652" s="1"/>
      <c r="AN3652" s="1"/>
      <c r="AO3652" s="1"/>
      <c r="AP3652" s="1"/>
      <c r="AQ3652" s="1"/>
      <c r="AR3652" s="1"/>
      <c r="AS3652" s="14"/>
      <c r="AT3652" s="1"/>
      <c r="AU3652" s="1"/>
    </row>
    <row r="3653" spans="32:47" x14ac:dyDescent="0.3">
      <c r="AF3653" s="1"/>
      <c r="AG3653" s="1"/>
      <c r="AH3653" s="1"/>
      <c r="AI3653" s="1"/>
      <c r="AJ3653" s="1"/>
      <c r="AK3653" s="1"/>
      <c r="AL3653" s="1"/>
      <c r="AM3653" s="1"/>
      <c r="AN3653" s="1"/>
      <c r="AO3653" s="1"/>
      <c r="AP3653" s="1"/>
      <c r="AQ3653" s="1"/>
      <c r="AR3653" s="1"/>
      <c r="AS3653" s="14"/>
      <c r="AT3653" s="1"/>
      <c r="AU3653" s="1"/>
    </row>
    <row r="3654" spans="32:47" x14ac:dyDescent="0.3">
      <c r="AF3654" s="1"/>
      <c r="AG3654" s="1"/>
      <c r="AH3654" s="1"/>
      <c r="AI3654" s="1"/>
      <c r="AJ3654" s="1"/>
      <c r="AK3654" s="1"/>
      <c r="AL3654" s="1"/>
      <c r="AM3654" s="1"/>
      <c r="AN3654" s="1"/>
      <c r="AO3654" s="1"/>
      <c r="AP3654" s="1"/>
      <c r="AQ3654" s="1"/>
      <c r="AR3654" s="1"/>
      <c r="AS3654" s="14"/>
      <c r="AT3654" s="1"/>
      <c r="AU3654" s="1"/>
    </row>
    <row r="3655" spans="32:47" x14ac:dyDescent="0.3">
      <c r="AF3655" s="1"/>
      <c r="AG3655" s="1"/>
      <c r="AH3655" s="1"/>
      <c r="AI3655" s="1"/>
      <c r="AJ3655" s="1"/>
      <c r="AK3655" s="1"/>
      <c r="AL3655" s="1"/>
      <c r="AM3655" s="1"/>
      <c r="AN3655" s="1"/>
      <c r="AO3655" s="1"/>
      <c r="AP3655" s="1"/>
      <c r="AQ3655" s="1"/>
      <c r="AR3655" s="1"/>
      <c r="AS3655" s="14"/>
      <c r="AT3655" s="1"/>
      <c r="AU3655" s="1"/>
    </row>
    <row r="3656" spans="32:47" x14ac:dyDescent="0.3">
      <c r="AF3656" s="1"/>
      <c r="AG3656" s="1"/>
      <c r="AH3656" s="1"/>
      <c r="AI3656" s="1"/>
      <c r="AJ3656" s="1"/>
      <c r="AK3656" s="1"/>
      <c r="AL3656" s="1"/>
      <c r="AM3656" s="1"/>
      <c r="AN3656" s="1"/>
      <c r="AO3656" s="1"/>
      <c r="AP3656" s="1"/>
      <c r="AQ3656" s="1"/>
      <c r="AR3656" s="1"/>
      <c r="AS3656" s="14"/>
      <c r="AT3656" s="1"/>
      <c r="AU3656" s="1"/>
    </row>
    <row r="3657" spans="32:47" x14ac:dyDescent="0.3">
      <c r="AF3657" s="1"/>
      <c r="AG3657" s="1"/>
      <c r="AH3657" s="1"/>
      <c r="AI3657" s="1"/>
      <c r="AJ3657" s="1"/>
      <c r="AK3657" s="1"/>
      <c r="AL3657" s="1"/>
      <c r="AM3657" s="1"/>
      <c r="AN3657" s="1"/>
      <c r="AO3657" s="1"/>
      <c r="AP3657" s="1"/>
      <c r="AQ3657" s="1"/>
      <c r="AR3657" s="1"/>
      <c r="AS3657" s="14"/>
      <c r="AT3657" s="1"/>
      <c r="AU3657" s="1"/>
    </row>
    <row r="3658" spans="32:47" x14ac:dyDescent="0.3">
      <c r="AF3658" s="1"/>
      <c r="AG3658" s="1"/>
      <c r="AH3658" s="1"/>
      <c r="AI3658" s="1"/>
      <c r="AJ3658" s="1"/>
      <c r="AK3658" s="1"/>
      <c r="AL3658" s="1"/>
      <c r="AM3658" s="1"/>
      <c r="AN3658" s="1"/>
      <c r="AO3658" s="1"/>
      <c r="AP3658" s="1"/>
      <c r="AQ3658" s="1"/>
      <c r="AR3658" s="1"/>
      <c r="AS3658" s="14"/>
      <c r="AT3658" s="1"/>
      <c r="AU3658" s="1"/>
    </row>
    <row r="3659" spans="32:47" x14ac:dyDescent="0.3">
      <c r="AF3659" s="1"/>
      <c r="AG3659" s="1"/>
      <c r="AH3659" s="1"/>
      <c r="AI3659" s="1"/>
      <c r="AJ3659" s="1"/>
      <c r="AK3659" s="1"/>
      <c r="AL3659" s="1"/>
      <c r="AM3659" s="1"/>
      <c r="AN3659" s="1"/>
      <c r="AO3659" s="1"/>
      <c r="AP3659" s="1"/>
      <c r="AQ3659" s="1"/>
      <c r="AR3659" s="1"/>
      <c r="AS3659" s="14"/>
      <c r="AT3659" s="1"/>
      <c r="AU3659" s="1"/>
    </row>
    <row r="3660" spans="32:47" x14ac:dyDescent="0.3">
      <c r="AF3660" s="1"/>
      <c r="AG3660" s="1"/>
      <c r="AH3660" s="1"/>
      <c r="AI3660" s="1"/>
      <c r="AJ3660" s="1"/>
      <c r="AK3660" s="1"/>
      <c r="AL3660" s="1"/>
      <c r="AM3660" s="1"/>
      <c r="AN3660" s="1"/>
      <c r="AO3660" s="1"/>
      <c r="AP3660" s="1"/>
      <c r="AQ3660" s="1"/>
      <c r="AR3660" s="1"/>
      <c r="AS3660" s="14"/>
      <c r="AT3660" s="1"/>
      <c r="AU3660" s="1"/>
    </row>
    <row r="3661" spans="32:47" x14ac:dyDescent="0.3">
      <c r="AF3661" s="1"/>
      <c r="AG3661" s="1"/>
      <c r="AH3661" s="1"/>
      <c r="AI3661" s="1"/>
      <c r="AJ3661" s="1"/>
      <c r="AK3661" s="1"/>
      <c r="AL3661" s="1"/>
      <c r="AM3661" s="1"/>
      <c r="AN3661" s="1"/>
      <c r="AO3661" s="1"/>
      <c r="AP3661" s="1"/>
      <c r="AQ3661" s="1"/>
      <c r="AR3661" s="1"/>
      <c r="AS3661" s="14"/>
      <c r="AT3661" s="1"/>
      <c r="AU3661" s="1"/>
    </row>
    <row r="3662" spans="32:47" x14ac:dyDescent="0.3">
      <c r="AF3662" s="1"/>
      <c r="AG3662" s="1"/>
      <c r="AH3662" s="1"/>
      <c r="AI3662" s="1"/>
      <c r="AJ3662" s="1"/>
      <c r="AK3662" s="1"/>
      <c r="AL3662" s="1"/>
      <c r="AM3662" s="1"/>
      <c r="AN3662" s="1"/>
      <c r="AO3662" s="1"/>
      <c r="AP3662" s="1"/>
      <c r="AQ3662" s="1"/>
      <c r="AR3662" s="1"/>
      <c r="AS3662" s="14"/>
      <c r="AT3662" s="1"/>
      <c r="AU3662" s="1"/>
    </row>
    <row r="3663" spans="32:47" x14ac:dyDescent="0.3">
      <c r="AF3663" s="1"/>
      <c r="AG3663" s="1"/>
      <c r="AH3663" s="1"/>
      <c r="AI3663" s="1"/>
      <c r="AJ3663" s="1"/>
      <c r="AK3663" s="1"/>
      <c r="AL3663" s="1"/>
      <c r="AM3663" s="1"/>
      <c r="AN3663" s="1"/>
      <c r="AO3663" s="1"/>
      <c r="AP3663" s="1"/>
      <c r="AQ3663" s="1"/>
      <c r="AR3663" s="1"/>
      <c r="AS3663" s="14"/>
      <c r="AT3663" s="1"/>
      <c r="AU3663" s="1"/>
    </row>
    <row r="3664" spans="32:47" x14ac:dyDescent="0.3">
      <c r="AF3664" s="1"/>
      <c r="AG3664" s="1"/>
      <c r="AH3664" s="1"/>
      <c r="AI3664" s="1"/>
      <c r="AJ3664" s="1"/>
      <c r="AK3664" s="1"/>
      <c r="AL3664" s="1"/>
      <c r="AM3664" s="1"/>
      <c r="AN3664" s="1"/>
      <c r="AO3664" s="1"/>
      <c r="AP3664" s="1"/>
      <c r="AQ3664" s="1"/>
      <c r="AR3664" s="1"/>
      <c r="AS3664" s="14"/>
      <c r="AT3664" s="1"/>
      <c r="AU3664" s="1"/>
    </row>
    <row r="3665" spans="32:47" x14ac:dyDescent="0.3">
      <c r="AF3665" s="1"/>
      <c r="AG3665" s="1"/>
      <c r="AH3665" s="1"/>
      <c r="AI3665" s="1"/>
      <c r="AJ3665" s="1"/>
      <c r="AK3665" s="1"/>
      <c r="AL3665" s="1"/>
      <c r="AM3665" s="1"/>
      <c r="AN3665" s="1"/>
      <c r="AO3665" s="1"/>
      <c r="AP3665" s="1"/>
      <c r="AQ3665" s="1"/>
      <c r="AR3665" s="1"/>
      <c r="AS3665" s="14"/>
      <c r="AT3665" s="1"/>
      <c r="AU3665" s="1"/>
    </row>
    <row r="3666" spans="32:47" x14ac:dyDescent="0.3">
      <c r="AF3666" s="1"/>
      <c r="AG3666" s="1"/>
      <c r="AH3666" s="1"/>
      <c r="AI3666" s="1"/>
      <c r="AJ3666" s="1"/>
      <c r="AK3666" s="1"/>
      <c r="AL3666" s="1"/>
      <c r="AM3666" s="1"/>
      <c r="AN3666" s="1"/>
      <c r="AO3666" s="1"/>
      <c r="AP3666" s="1"/>
      <c r="AQ3666" s="1"/>
      <c r="AR3666" s="1"/>
      <c r="AS3666" s="14"/>
      <c r="AT3666" s="1"/>
      <c r="AU3666" s="1"/>
    </row>
    <row r="3667" spans="32:47" x14ac:dyDescent="0.3">
      <c r="AF3667" s="1"/>
      <c r="AG3667" s="1"/>
      <c r="AH3667" s="1"/>
      <c r="AI3667" s="1"/>
      <c r="AJ3667" s="1"/>
      <c r="AK3667" s="1"/>
      <c r="AL3667" s="1"/>
      <c r="AM3667" s="1"/>
      <c r="AN3667" s="1"/>
      <c r="AO3667" s="1"/>
      <c r="AP3667" s="1"/>
      <c r="AQ3667" s="1"/>
      <c r="AR3667" s="1"/>
      <c r="AS3667" s="14"/>
      <c r="AT3667" s="1"/>
      <c r="AU3667" s="1"/>
    </row>
    <row r="3668" spans="32:47" x14ac:dyDescent="0.3">
      <c r="AF3668" s="1"/>
      <c r="AG3668" s="1"/>
      <c r="AH3668" s="1"/>
      <c r="AI3668" s="1"/>
      <c r="AJ3668" s="1"/>
      <c r="AK3668" s="1"/>
      <c r="AL3668" s="1"/>
      <c r="AM3668" s="1"/>
      <c r="AN3668" s="1"/>
      <c r="AO3668" s="1"/>
      <c r="AP3668" s="1"/>
      <c r="AQ3668" s="1"/>
      <c r="AR3668" s="1"/>
      <c r="AS3668" s="14"/>
      <c r="AT3668" s="1"/>
      <c r="AU3668" s="1"/>
    </row>
    <row r="3669" spans="32:47" x14ac:dyDescent="0.3">
      <c r="AF3669" s="1"/>
      <c r="AG3669" s="1"/>
      <c r="AH3669" s="1"/>
      <c r="AI3669" s="1"/>
      <c r="AJ3669" s="1"/>
      <c r="AK3669" s="1"/>
      <c r="AL3669" s="1"/>
      <c r="AM3669" s="1"/>
      <c r="AN3669" s="1"/>
      <c r="AO3669" s="1"/>
      <c r="AP3669" s="1"/>
      <c r="AQ3669" s="1"/>
      <c r="AR3669" s="1"/>
      <c r="AS3669" s="14"/>
      <c r="AT3669" s="1"/>
      <c r="AU3669" s="1"/>
    </row>
    <row r="3670" spans="32:47" x14ac:dyDescent="0.3">
      <c r="AF3670" s="1"/>
      <c r="AG3670" s="1"/>
      <c r="AH3670" s="1"/>
      <c r="AI3670" s="1"/>
      <c r="AJ3670" s="1"/>
      <c r="AK3670" s="1"/>
      <c r="AL3670" s="1"/>
      <c r="AM3670" s="1"/>
      <c r="AN3670" s="1"/>
      <c r="AO3670" s="1"/>
      <c r="AP3670" s="1"/>
      <c r="AQ3670" s="1"/>
      <c r="AR3670" s="1"/>
      <c r="AS3670" s="14"/>
      <c r="AT3670" s="1"/>
      <c r="AU3670" s="1"/>
    </row>
    <row r="3671" spans="32:47" x14ac:dyDescent="0.3">
      <c r="AF3671" s="1"/>
      <c r="AG3671" s="1"/>
      <c r="AH3671" s="1"/>
      <c r="AI3671" s="1"/>
      <c r="AJ3671" s="1"/>
      <c r="AK3671" s="1"/>
      <c r="AL3671" s="1"/>
      <c r="AM3671" s="1"/>
      <c r="AN3671" s="1"/>
      <c r="AO3671" s="1"/>
      <c r="AP3671" s="1"/>
      <c r="AQ3671" s="1"/>
      <c r="AR3671" s="1"/>
      <c r="AS3671" s="14"/>
      <c r="AT3671" s="1"/>
      <c r="AU3671" s="1"/>
    </row>
    <row r="3672" spans="32:47" x14ac:dyDescent="0.3">
      <c r="AF3672" s="1"/>
      <c r="AG3672" s="1"/>
      <c r="AH3672" s="1"/>
      <c r="AI3672" s="1"/>
      <c r="AJ3672" s="1"/>
      <c r="AK3672" s="1"/>
      <c r="AL3672" s="1"/>
      <c r="AM3672" s="1"/>
      <c r="AN3672" s="1"/>
      <c r="AO3672" s="1"/>
      <c r="AP3672" s="1"/>
      <c r="AQ3672" s="1"/>
      <c r="AR3672" s="1"/>
      <c r="AS3672" s="14"/>
      <c r="AT3672" s="1"/>
      <c r="AU3672" s="1"/>
    </row>
    <row r="3673" spans="32:47" x14ac:dyDescent="0.3">
      <c r="AF3673" s="1"/>
      <c r="AG3673" s="1"/>
      <c r="AH3673" s="1"/>
      <c r="AI3673" s="1"/>
      <c r="AJ3673" s="1"/>
      <c r="AK3673" s="1"/>
      <c r="AL3673" s="1"/>
      <c r="AM3673" s="1"/>
      <c r="AN3673" s="1"/>
      <c r="AO3673" s="1"/>
      <c r="AP3673" s="1"/>
      <c r="AQ3673" s="1"/>
      <c r="AR3673" s="1"/>
      <c r="AS3673" s="14"/>
      <c r="AT3673" s="1"/>
      <c r="AU3673" s="1"/>
    </row>
    <row r="3674" spans="32:47" x14ac:dyDescent="0.3">
      <c r="AF3674" s="1"/>
      <c r="AG3674" s="1"/>
      <c r="AH3674" s="1"/>
      <c r="AI3674" s="1"/>
      <c r="AJ3674" s="1"/>
      <c r="AK3674" s="1"/>
      <c r="AL3674" s="1"/>
      <c r="AM3674" s="1"/>
      <c r="AN3674" s="1"/>
      <c r="AO3674" s="1"/>
      <c r="AP3674" s="1"/>
      <c r="AQ3674" s="1"/>
      <c r="AR3674" s="1"/>
      <c r="AS3674" s="14"/>
      <c r="AT3674" s="1"/>
      <c r="AU3674" s="1"/>
    </row>
    <row r="3675" spans="32:47" x14ac:dyDescent="0.3">
      <c r="AF3675" s="1"/>
      <c r="AG3675" s="1"/>
      <c r="AH3675" s="1"/>
      <c r="AI3675" s="1"/>
      <c r="AJ3675" s="1"/>
      <c r="AK3675" s="1"/>
      <c r="AL3675" s="1"/>
      <c r="AM3675" s="1"/>
      <c r="AN3675" s="1"/>
      <c r="AO3675" s="1"/>
      <c r="AP3675" s="1"/>
      <c r="AQ3675" s="1"/>
      <c r="AR3675" s="1"/>
      <c r="AS3675" s="14"/>
      <c r="AT3675" s="1"/>
      <c r="AU3675" s="1"/>
    </row>
    <row r="3676" spans="32:47" x14ac:dyDescent="0.3">
      <c r="AF3676" s="1"/>
      <c r="AG3676" s="1"/>
      <c r="AH3676" s="1"/>
      <c r="AI3676" s="1"/>
      <c r="AJ3676" s="1"/>
      <c r="AK3676" s="1"/>
      <c r="AL3676" s="1"/>
      <c r="AM3676" s="1"/>
      <c r="AN3676" s="1"/>
      <c r="AO3676" s="1"/>
      <c r="AP3676" s="1"/>
      <c r="AQ3676" s="1"/>
      <c r="AR3676" s="1"/>
      <c r="AS3676" s="14"/>
      <c r="AT3676" s="1"/>
      <c r="AU3676" s="1"/>
    </row>
    <row r="3677" spans="32:47" x14ac:dyDescent="0.3">
      <c r="AF3677" s="1"/>
      <c r="AG3677" s="1"/>
      <c r="AH3677" s="1"/>
      <c r="AI3677" s="1"/>
      <c r="AJ3677" s="1"/>
      <c r="AK3677" s="1"/>
      <c r="AL3677" s="1"/>
      <c r="AM3677" s="1"/>
      <c r="AN3677" s="1"/>
      <c r="AO3677" s="1"/>
      <c r="AP3677" s="1"/>
      <c r="AQ3677" s="1"/>
      <c r="AR3677" s="1"/>
      <c r="AS3677" s="14"/>
      <c r="AT3677" s="1"/>
      <c r="AU3677" s="1"/>
    </row>
    <row r="3678" spans="32:47" x14ac:dyDescent="0.3">
      <c r="AF3678" s="1"/>
      <c r="AG3678" s="1"/>
      <c r="AH3678" s="1"/>
      <c r="AI3678" s="1"/>
      <c r="AJ3678" s="1"/>
      <c r="AK3678" s="1"/>
      <c r="AL3678" s="1"/>
      <c r="AM3678" s="1"/>
      <c r="AN3678" s="1"/>
      <c r="AO3678" s="1"/>
      <c r="AP3678" s="1"/>
      <c r="AQ3678" s="1"/>
      <c r="AR3678" s="1"/>
      <c r="AS3678" s="14"/>
      <c r="AT3678" s="1"/>
      <c r="AU3678" s="1"/>
    </row>
    <row r="3679" spans="32:47" x14ac:dyDescent="0.3">
      <c r="AF3679" s="1"/>
      <c r="AG3679" s="1"/>
      <c r="AH3679" s="1"/>
      <c r="AI3679" s="1"/>
      <c r="AJ3679" s="1"/>
      <c r="AK3679" s="1"/>
      <c r="AL3679" s="1"/>
      <c r="AM3679" s="1"/>
      <c r="AN3679" s="1"/>
      <c r="AO3679" s="1"/>
      <c r="AP3679" s="1"/>
      <c r="AQ3679" s="1"/>
      <c r="AR3679" s="1"/>
      <c r="AS3679" s="14"/>
      <c r="AT3679" s="1"/>
      <c r="AU3679" s="1"/>
    </row>
    <row r="3680" spans="32:47" x14ac:dyDescent="0.3">
      <c r="AF3680" s="1"/>
      <c r="AG3680" s="1"/>
      <c r="AH3680" s="1"/>
      <c r="AI3680" s="1"/>
      <c r="AJ3680" s="1"/>
      <c r="AK3680" s="1"/>
      <c r="AL3680" s="1"/>
      <c r="AM3680" s="1"/>
      <c r="AN3680" s="1"/>
      <c r="AO3680" s="1"/>
      <c r="AP3680" s="1"/>
      <c r="AQ3680" s="1"/>
      <c r="AR3680" s="1"/>
      <c r="AS3680" s="14"/>
      <c r="AT3680" s="1"/>
      <c r="AU3680" s="1"/>
    </row>
    <row r="3681" spans="32:47" x14ac:dyDescent="0.3">
      <c r="AF3681" s="1"/>
      <c r="AG3681" s="1"/>
      <c r="AH3681" s="1"/>
      <c r="AI3681" s="1"/>
      <c r="AJ3681" s="1"/>
      <c r="AK3681" s="1"/>
      <c r="AL3681" s="1"/>
      <c r="AM3681" s="1"/>
      <c r="AN3681" s="1"/>
      <c r="AO3681" s="1"/>
      <c r="AP3681" s="1"/>
      <c r="AQ3681" s="1"/>
      <c r="AR3681" s="1"/>
      <c r="AS3681" s="14"/>
      <c r="AT3681" s="1"/>
      <c r="AU3681" s="1"/>
    </row>
    <row r="3682" spans="32:47" x14ac:dyDescent="0.3">
      <c r="AF3682" s="1"/>
      <c r="AG3682" s="1"/>
      <c r="AH3682" s="1"/>
      <c r="AI3682" s="1"/>
      <c r="AJ3682" s="1"/>
      <c r="AK3682" s="1"/>
      <c r="AL3682" s="1"/>
      <c r="AM3682" s="1"/>
      <c r="AN3682" s="1"/>
      <c r="AO3682" s="1"/>
      <c r="AP3682" s="1"/>
      <c r="AQ3682" s="1"/>
      <c r="AR3682" s="1"/>
      <c r="AS3682" s="14"/>
      <c r="AT3682" s="1"/>
      <c r="AU3682" s="1"/>
    </row>
    <row r="3683" spans="32:47" x14ac:dyDescent="0.3">
      <c r="AF3683" s="1"/>
      <c r="AG3683" s="1"/>
      <c r="AH3683" s="1"/>
      <c r="AI3683" s="1"/>
      <c r="AJ3683" s="1"/>
      <c r="AK3683" s="1"/>
      <c r="AL3683" s="1"/>
      <c r="AM3683" s="1"/>
      <c r="AN3683" s="1"/>
      <c r="AO3683" s="1"/>
      <c r="AP3683" s="1"/>
      <c r="AQ3683" s="1"/>
      <c r="AR3683" s="1"/>
      <c r="AS3683" s="14"/>
      <c r="AT3683" s="1"/>
      <c r="AU3683" s="1"/>
    </row>
    <row r="3684" spans="32:47" x14ac:dyDescent="0.3">
      <c r="AF3684" s="1"/>
      <c r="AG3684" s="1"/>
      <c r="AH3684" s="1"/>
      <c r="AI3684" s="1"/>
      <c r="AJ3684" s="1"/>
      <c r="AK3684" s="1"/>
      <c r="AL3684" s="1"/>
      <c r="AM3684" s="1"/>
      <c r="AN3684" s="1"/>
      <c r="AO3684" s="1"/>
      <c r="AP3684" s="1"/>
      <c r="AQ3684" s="1"/>
      <c r="AR3684" s="1"/>
      <c r="AS3684" s="14"/>
      <c r="AT3684" s="1"/>
      <c r="AU3684" s="1"/>
    </row>
    <row r="3685" spans="32:47" x14ac:dyDescent="0.3">
      <c r="AF3685" s="1"/>
      <c r="AG3685" s="1"/>
      <c r="AH3685" s="1"/>
      <c r="AI3685" s="1"/>
      <c r="AJ3685" s="1"/>
      <c r="AK3685" s="1"/>
      <c r="AL3685" s="1"/>
      <c r="AM3685" s="1"/>
      <c r="AN3685" s="1"/>
      <c r="AO3685" s="1"/>
      <c r="AP3685" s="1"/>
      <c r="AQ3685" s="1"/>
      <c r="AR3685" s="1"/>
      <c r="AS3685" s="14"/>
      <c r="AT3685" s="1"/>
      <c r="AU3685" s="1"/>
    </row>
    <row r="3686" spans="32:47" x14ac:dyDescent="0.3">
      <c r="AF3686" s="1"/>
      <c r="AG3686" s="1"/>
      <c r="AH3686" s="1"/>
      <c r="AI3686" s="1"/>
      <c r="AJ3686" s="1"/>
      <c r="AK3686" s="1"/>
      <c r="AL3686" s="1"/>
      <c r="AM3686" s="1"/>
      <c r="AN3686" s="1"/>
      <c r="AO3686" s="1"/>
      <c r="AP3686" s="1"/>
      <c r="AQ3686" s="1"/>
      <c r="AR3686" s="1"/>
      <c r="AS3686" s="14"/>
      <c r="AT3686" s="1"/>
      <c r="AU3686" s="1"/>
    </row>
    <row r="3687" spans="32:47" x14ac:dyDescent="0.3">
      <c r="AF3687" s="1"/>
      <c r="AG3687" s="1"/>
      <c r="AH3687" s="1"/>
      <c r="AI3687" s="1"/>
      <c r="AJ3687" s="1"/>
      <c r="AK3687" s="1"/>
      <c r="AL3687" s="1"/>
      <c r="AM3687" s="1"/>
      <c r="AN3687" s="1"/>
      <c r="AO3687" s="1"/>
      <c r="AP3687" s="1"/>
      <c r="AQ3687" s="1"/>
      <c r="AR3687" s="1"/>
      <c r="AS3687" s="14"/>
      <c r="AT3687" s="1"/>
      <c r="AU3687" s="1"/>
    </row>
    <row r="3688" spans="32:47" x14ac:dyDescent="0.3">
      <c r="AF3688" s="1"/>
      <c r="AG3688" s="1"/>
      <c r="AH3688" s="1"/>
      <c r="AI3688" s="1"/>
      <c r="AJ3688" s="1"/>
      <c r="AK3688" s="1"/>
      <c r="AL3688" s="1"/>
      <c r="AM3688" s="1"/>
      <c r="AN3688" s="1"/>
      <c r="AO3688" s="1"/>
      <c r="AP3688" s="1"/>
      <c r="AQ3688" s="1"/>
      <c r="AR3688" s="1"/>
      <c r="AS3688" s="14"/>
      <c r="AT3688" s="1"/>
      <c r="AU3688" s="1"/>
    </row>
    <row r="3689" spans="32:47" x14ac:dyDescent="0.3">
      <c r="AF3689" s="1"/>
      <c r="AG3689" s="1"/>
      <c r="AH3689" s="1"/>
      <c r="AI3689" s="1"/>
      <c r="AJ3689" s="1"/>
      <c r="AK3689" s="1"/>
      <c r="AL3689" s="1"/>
      <c r="AM3689" s="1"/>
      <c r="AN3689" s="1"/>
      <c r="AO3689" s="1"/>
      <c r="AP3689" s="1"/>
      <c r="AQ3689" s="1"/>
      <c r="AR3689" s="1"/>
      <c r="AS3689" s="14"/>
      <c r="AT3689" s="1"/>
      <c r="AU3689" s="1"/>
    </row>
    <row r="3690" spans="32:47" x14ac:dyDescent="0.3">
      <c r="AF3690" s="1"/>
      <c r="AG3690" s="1"/>
      <c r="AH3690" s="1"/>
      <c r="AI3690" s="1"/>
      <c r="AJ3690" s="1"/>
      <c r="AK3690" s="1"/>
      <c r="AL3690" s="1"/>
      <c r="AM3690" s="1"/>
      <c r="AN3690" s="1"/>
      <c r="AO3690" s="1"/>
      <c r="AP3690" s="1"/>
      <c r="AQ3690" s="1"/>
      <c r="AR3690" s="1"/>
      <c r="AS3690" s="14"/>
      <c r="AT3690" s="1"/>
      <c r="AU3690" s="1"/>
    </row>
    <row r="3691" spans="32:47" x14ac:dyDescent="0.3">
      <c r="AF3691" s="1"/>
      <c r="AG3691" s="1"/>
      <c r="AH3691" s="1"/>
      <c r="AI3691" s="1"/>
      <c r="AJ3691" s="1"/>
      <c r="AK3691" s="1"/>
      <c r="AL3691" s="1"/>
      <c r="AM3691" s="1"/>
      <c r="AN3691" s="1"/>
      <c r="AO3691" s="1"/>
      <c r="AP3691" s="1"/>
      <c r="AQ3691" s="1"/>
      <c r="AR3691" s="1"/>
      <c r="AS3691" s="14"/>
      <c r="AT3691" s="1"/>
      <c r="AU3691" s="1"/>
    </row>
    <row r="3692" spans="32:47" x14ac:dyDescent="0.3">
      <c r="AF3692" s="1"/>
      <c r="AG3692" s="1"/>
      <c r="AH3692" s="1"/>
      <c r="AI3692" s="1"/>
      <c r="AJ3692" s="1"/>
      <c r="AK3692" s="1"/>
      <c r="AL3692" s="1"/>
      <c r="AM3692" s="1"/>
      <c r="AN3692" s="1"/>
      <c r="AO3692" s="1"/>
      <c r="AP3692" s="1"/>
      <c r="AQ3692" s="1"/>
      <c r="AR3692" s="1"/>
      <c r="AS3692" s="14"/>
      <c r="AT3692" s="1"/>
      <c r="AU3692" s="1"/>
    </row>
    <row r="3693" spans="32:47" x14ac:dyDescent="0.3">
      <c r="AF3693" s="1"/>
      <c r="AG3693" s="1"/>
      <c r="AH3693" s="1"/>
      <c r="AI3693" s="1"/>
      <c r="AJ3693" s="1"/>
      <c r="AK3693" s="1"/>
      <c r="AL3693" s="1"/>
      <c r="AM3693" s="1"/>
      <c r="AN3693" s="1"/>
      <c r="AO3693" s="1"/>
      <c r="AP3693" s="1"/>
      <c r="AQ3693" s="1"/>
      <c r="AR3693" s="1"/>
      <c r="AS3693" s="14"/>
      <c r="AT3693" s="1"/>
      <c r="AU3693" s="1"/>
    </row>
    <row r="3694" spans="32:47" x14ac:dyDescent="0.3">
      <c r="AF3694" s="1"/>
      <c r="AG3694" s="1"/>
      <c r="AH3694" s="1"/>
      <c r="AI3694" s="1"/>
      <c r="AJ3694" s="1"/>
      <c r="AK3694" s="1"/>
      <c r="AL3694" s="1"/>
      <c r="AM3694" s="1"/>
      <c r="AN3694" s="1"/>
      <c r="AO3694" s="1"/>
      <c r="AP3694" s="1"/>
      <c r="AQ3694" s="1"/>
      <c r="AR3694" s="1"/>
      <c r="AS3694" s="14"/>
      <c r="AT3694" s="1"/>
      <c r="AU3694" s="1"/>
    </row>
    <row r="3695" spans="32:47" x14ac:dyDescent="0.3">
      <c r="AF3695" s="1"/>
      <c r="AG3695" s="1"/>
      <c r="AH3695" s="1"/>
      <c r="AI3695" s="1"/>
      <c r="AJ3695" s="1"/>
      <c r="AK3695" s="1"/>
      <c r="AL3695" s="1"/>
      <c r="AM3695" s="1"/>
      <c r="AN3695" s="1"/>
      <c r="AO3695" s="1"/>
      <c r="AP3695" s="1"/>
      <c r="AQ3695" s="1"/>
      <c r="AR3695" s="1"/>
      <c r="AS3695" s="14"/>
      <c r="AT3695" s="1"/>
      <c r="AU3695" s="1"/>
    </row>
    <row r="3696" spans="32:47" x14ac:dyDescent="0.3">
      <c r="AF3696" s="1"/>
      <c r="AG3696" s="1"/>
      <c r="AH3696" s="1"/>
      <c r="AI3696" s="1"/>
      <c r="AJ3696" s="1"/>
      <c r="AK3696" s="1"/>
      <c r="AL3696" s="1"/>
      <c r="AM3696" s="1"/>
      <c r="AN3696" s="1"/>
      <c r="AO3696" s="1"/>
      <c r="AP3696" s="1"/>
      <c r="AQ3696" s="1"/>
      <c r="AR3696" s="1"/>
      <c r="AS3696" s="14"/>
      <c r="AT3696" s="1"/>
      <c r="AU3696" s="1"/>
    </row>
    <row r="3697" spans="32:47" x14ac:dyDescent="0.3">
      <c r="AF3697" s="1"/>
      <c r="AG3697" s="1"/>
      <c r="AH3697" s="1"/>
      <c r="AI3697" s="1"/>
      <c r="AJ3697" s="1"/>
      <c r="AK3697" s="1"/>
      <c r="AL3697" s="1"/>
      <c r="AM3697" s="1"/>
      <c r="AN3697" s="1"/>
      <c r="AO3697" s="1"/>
      <c r="AP3697" s="1"/>
      <c r="AQ3697" s="1"/>
      <c r="AR3697" s="1"/>
      <c r="AS3697" s="14"/>
      <c r="AT3697" s="1"/>
      <c r="AU3697" s="1"/>
    </row>
    <row r="3698" spans="32:47" x14ac:dyDescent="0.3">
      <c r="AF3698" s="1"/>
      <c r="AG3698" s="1"/>
      <c r="AH3698" s="1"/>
      <c r="AI3698" s="1"/>
      <c r="AJ3698" s="1"/>
      <c r="AK3698" s="1"/>
      <c r="AL3698" s="1"/>
      <c r="AM3698" s="1"/>
      <c r="AN3698" s="1"/>
      <c r="AO3698" s="1"/>
      <c r="AP3698" s="1"/>
      <c r="AQ3698" s="1"/>
      <c r="AR3698" s="1"/>
      <c r="AS3698" s="14"/>
      <c r="AT3698" s="1"/>
      <c r="AU3698" s="1"/>
    </row>
    <row r="3699" spans="32:47" x14ac:dyDescent="0.3">
      <c r="AF3699" s="1"/>
      <c r="AG3699" s="1"/>
      <c r="AH3699" s="1"/>
      <c r="AI3699" s="1"/>
      <c r="AJ3699" s="1"/>
      <c r="AK3699" s="1"/>
      <c r="AL3699" s="1"/>
      <c r="AM3699" s="1"/>
      <c r="AN3699" s="1"/>
      <c r="AO3699" s="1"/>
      <c r="AP3699" s="1"/>
      <c r="AQ3699" s="1"/>
      <c r="AR3699" s="1"/>
      <c r="AS3699" s="14"/>
      <c r="AT3699" s="1"/>
      <c r="AU3699" s="1"/>
    </row>
    <row r="3700" spans="32:47" x14ac:dyDescent="0.3">
      <c r="AF3700" s="1"/>
      <c r="AG3700" s="1"/>
      <c r="AH3700" s="1"/>
      <c r="AI3700" s="1"/>
      <c r="AJ3700" s="1"/>
      <c r="AK3700" s="1"/>
      <c r="AL3700" s="1"/>
      <c r="AM3700" s="1"/>
      <c r="AN3700" s="1"/>
      <c r="AO3700" s="1"/>
      <c r="AP3700" s="1"/>
      <c r="AQ3700" s="1"/>
      <c r="AR3700" s="1"/>
      <c r="AS3700" s="14"/>
      <c r="AT3700" s="1"/>
      <c r="AU3700" s="1"/>
    </row>
    <row r="3701" spans="32:47" x14ac:dyDescent="0.3">
      <c r="AF3701" s="1"/>
      <c r="AG3701" s="1"/>
      <c r="AH3701" s="1"/>
      <c r="AI3701" s="1"/>
      <c r="AJ3701" s="1"/>
      <c r="AK3701" s="1"/>
      <c r="AL3701" s="1"/>
      <c r="AM3701" s="1"/>
      <c r="AN3701" s="1"/>
      <c r="AO3701" s="1"/>
      <c r="AP3701" s="1"/>
      <c r="AQ3701" s="1"/>
      <c r="AR3701" s="1"/>
      <c r="AS3701" s="14"/>
      <c r="AT3701" s="1"/>
      <c r="AU3701" s="1"/>
    </row>
    <row r="3702" spans="32:47" x14ac:dyDescent="0.3">
      <c r="AF3702" s="1"/>
      <c r="AG3702" s="1"/>
      <c r="AH3702" s="1"/>
      <c r="AI3702" s="1"/>
      <c r="AJ3702" s="1"/>
      <c r="AK3702" s="1"/>
      <c r="AL3702" s="1"/>
      <c r="AM3702" s="1"/>
      <c r="AN3702" s="1"/>
      <c r="AO3702" s="1"/>
      <c r="AP3702" s="1"/>
      <c r="AQ3702" s="1"/>
      <c r="AR3702" s="1"/>
      <c r="AS3702" s="14"/>
      <c r="AT3702" s="1"/>
      <c r="AU3702" s="1"/>
    </row>
    <row r="3703" spans="32:47" x14ac:dyDescent="0.3">
      <c r="AF3703" s="1"/>
      <c r="AG3703" s="1"/>
      <c r="AH3703" s="1"/>
      <c r="AI3703" s="1"/>
      <c r="AJ3703" s="1"/>
      <c r="AK3703" s="1"/>
      <c r="AL3703" s="1"/>
      <c r="AM3703" s="1"/>
      <c r="AN3703" s="1"/>
      <c r="AO3703" s="1"/>
      <c r="AP3703" s="1"/>
      <c r="AQ3703" s="1"/>
      <c r="AR3703" s="1"/>
      <c r="AS3703" s="14"/>
      <c r="AT3703" s="1"/>
      <c r="AU3703" s="1"/>
    </row>
    <row r="3704" spans="32:47" x14ac:dyDescent="0.3">
      <c r="AF3704" s="1"/>
      <c r="AG3704" s="1"/>
      <c r="AH3704" s="1"/>
      <c r="AI3704" s="1"/>
      <c r="AJ3704" s="1"/>
      <c r="AK3704" s="1"/>
      <c r="AL3704" s="1"/>
      <c r="AM3704" s="1"/>
      <c r="AN3704" s="1"/>
      <c r="AO3704" s="1"/>
      <c r="AP3704" s="1"/>
      <c r="AQ3704" s="1"/>
      <c r="AR3704" s="1"/>
      <c r="AS3704" s="14"/>
      <c r="AT3704" s="1"/>
      <c r="AU3704" s="1"/>
    </row>
    <row r="3705" spans="32:47" x14ac:dyDescent="0.3">
      <c r="AF3705" s="1"/>
      <c r="AG3705" s="1"/>
      <c r="AH3705" s="1"/>
      <c r="AI3705" s="1"/>
      <c r="AJ3705" s="1"/>
      <c r="AK3705" s="1"/>
      <c r="AL3705" s="1"/>
      <c r="AM3705" s="1"/>
      <c r="AN3705" s="1"/>
      <c r="AO3705" s="1"/>
      <c r="AP3705" s="1"/>
      <c r="AQ3705" s="1"/>
      <c r="AR3705" s="1"/>
      <c r="AS3705" s="14"/>
      <c r="AT3705" s="1"/>
      <c r="AU3705" s="1"/>
    </row>
    <row r="3706" spans="32:47" x14ac:dyDescent="0.3">
      <c r="AF3706" s="1"/>
      <c r="AG3706" s="1"/>
      <c r="AH3706" s="1"/>
      <c r="AI3706" s="1"/>
      <c r="AJ3706" s="1"/>
      <c r="AK3706" s="1"/>
      <c r="AL3706" s="1"/>
      <c r="AM3706" s="1"/>
      <c r="AN3706" s="1"/>
      <c r="AO3706" s="1"/>
      <c r="AP3706" s="1"/>
      <c r="AQ3706" s="1"/>
      <c r="AR3706" s="1"/>
      <c r="AS3706" s="14"/>
      <c r="AT3706" s="1"/>
      <c r="AU3706" s="1"/>
    </row>
    <row r="3707" spans="32:47" x14ac:dyDescent="0.3">
      <c r="AF3707" s="1"/>
      <c r="AG3707" s="1"/>
      <c r="AH3707" s="1"/>
      <c r="AI3707" s="1"/>
      <c r="AJ3707" s="1"/>
      <c r="AK3707" s="1"/>
      <c r="AL3707" s="1"/>
      <c r="AM3707" s="1"/>
      <c r="AN3707" s="1"/>
      <c r="AO3707" s="1"/>
      <c r="AP3707" s="1"/>
      <c r="AQ3707" s="1"/>
      <c r="AR3707" s="1"/>
      <c r="AS3707" s="14"/>
      <c r="AT3707" s="1"/>
      <c r="AU3707" s="1"/>
    </row>
    <row r="3708" spans="32:47" x14ac:dyDescent="0.3">
      <c r="AF3708" s="1"/>
      <c r="AG3708" s="1"/>
      <c r="AH3708" s="1"/>
      <c r="AI3708" s="1"/>
      <c r="AJ3708" s="1"/>
      <c r="AK3708" s="1"/>
      <c r="AL3708" s="1"/>
      <c r="AM3708" s="1"/>
      <c r="AN3708" s="1"/>
      <c r="AO3708" s="1"/>
      <c r="AP3708" s="1"/>
      <c r="AQ3708" s="1"/>
      <c r="AR3708" s="1"/>
      <c r="AS3708" s="14"/>
      <c r="AT3708" s="1"/>
      <c r="AU3708" s="1"/>
    </row>
    <row r="3709" spans="32:47" x14ac:dyDescent="0.3">
      <c r="AF3709" s="1"/>
      <c r="AG3709" s="1"/>
      <c r="AH3709" s="1"/>
      <c r="AI3709" s="1"/>
      <c r="AJ3709" s="1"/>
      <c r="AK3709" s="1"/>
      <c r="AL3709" s="1"/>
      <c r="AM3709" s="1"/>
      <c r="AN3709" s="1"/>
      <c r="AO3709" s="1"/>
      <c r="AP3709" s="1"/>
      <c r="AQ3709" s="1"/>
      <c r="AR3709" s="1"/>
      <c r="AS3709" s="14"/>
      <c r="AT3709" s="1"/>
      <c r="AU3709" s="1"/>
    </row>
    <row r="3710" spans="32:47" x14ac:dyDescent="0.3">
      <c r="AF3710" s="1"/>
      <c r="AG3710" s="1"/>
      <c r="AH3710" s="1"/>
      <c r="AI3710" s="1"/>
      <c r="AJ3710" s="1"/>
      <c r="AK3710" s="1"/>
      <c r="AL3710" s="1"/>
      <c r="AM3710" s="1"/>
      <c r="AN3710" s="1"/>
      <c r="AO3710" s="1"/>
      <c r="AP3710" s="1"/>
      <c r="AQ3710" s="1"/>
      <c r="AR3710" s="1"/>
      <c r="AS3710" s="14"/>
      <c r="AT3710" s="1"/>
      <c r="AU3710" s="1"/>
    </row>
    <row r="3711" spans="32:47" x14ac:dyDescent="0.3">
      <c r="AF3711" s="1"/>
      <c r="AG3711" s="1"/>
      <c r="AH3711" s="1"/>
      <c r="AI3711" s="1"/>
      <c r="AJ3711" s="1"/>
      <c r="AK3711" s="1"/>
      <c r="AL3711" s="1"/>
      <c r="AM3711" s="1"/>
      <c r="AN3711" s="1"/>
      <c r="AO3711" s="1"/>
      <c r="AP3711" s="1"/>
      <c r="AQ3711" s="1"/>
      <c r="AR3711" s="1"/>
      <c r="AS3711" s="14"/>
      <c r="AT3711" s="1"/>
      <c r="AU3711" s="1"/>
    </row>
    <row r="3712" spans="32:47" x14ac:dyDescent="0.3">
      <c r="AF3712" s="1"/>
      <c r="AG3712" s="1"/>
      <c r="AH3712" s="1"/>
      <c r="AI3712" s="1"/>
      <c r="AJ3712" s="1"/>
      <c r="AK3712" s="1"/>
      <c r="AL3712" s="1"/>
      <c r="AM3712" s="1"/>
      <c r="AN3712" s="1"/>
      <c r="AO3712" s="1"/>
      <c r="AP3712" s="1"/>
      <c r="AQ3712" s="1"/>
      <c r="AR3712" s="1"/>
      <c r="AS3712" s="14"/>
      <c r="AT3712" s="1"/>
      <c r="AU3712" s="1"/>
    </row>
    <row r="3713" spans="32:47" x14ac:dyDescent="0.3">
      <c r="AF3713" s="1"/>
      <c r="AG3713" s="1"/>
      <c r="AH3713" s="1"/>
      <c r="AI3713" s="1"/>
      <c r="AJ3713" s="1"/>
      <c r="AK3713" s="1"/>
      <c r="AL3713" s="1"/>
      <c r="AM3713" s="1"/>
      <c r="AN3713" s="1"/>
      <c r="AO3713" s="1"/>
      <c r="AP3713" s="1"/>
      <c r="AQ3713" s="1"/>
      <c r="AR3713" s="1"/>
      <c r="AS3713" s="14"/>
      <c r="AT3713" s="1"/>
      <c r="AU3713" s="1"/>
    </row>
    <row r="3714" spans="32:47" x14ac:dyDescent="0.3">
      <c r="AF3714" s="1"/>
      <c r="AG3714" s="1"/>
      <c r="AH3714" s="1"/>
      <c r="AI3714" s="1"/>
      <c r="AJ3714" s="1"/>
      <c r="AK3714" s="1"/>
      <c r="AL3714" s="1"/>
      <c r="AM3714" s="1"/>
      <c r="AN3714" s="1"/>
      <c r="AO3714" s="1"/>
      <c r="AP3714" s="1"/>
      <c r="AQ3714" s="1"/>
      <c r="AR3714" s="1"/>
      <c r="AS3714" s="14"/>
      <c r="AT3714" s="1"/>
      <c r="AU3714" s="1"/>
    </row>
    <row r="3715" spans="32:47" x14ac:dyDescent="0.3">
      <c r="AF3715" s="1"/>
      <c r="AG3715" s="1"/>
      <c r="AH3715" s="1"/>
      <c r="AI3715" s="1"/>
      <c r="AJ3715" s="1"/>
      <c r="AK3715" s="1"/>
      <c r="AL3715" s="1"/>
      <c r="AM3715" s="1"/>
      <c r="AN3715" s="1"/>
      <c r="AO3715" s="1"/>
      <c r="AP3715" s="1"/>
      <c r="AQ3715" s="1"/>
      <c r="AR3715" s="1"/>
      <c r="AS3715" s="14"/>
      <c r="AT3715" s="1"/>
      <c r="AU3715" s="1"/>
    </row>
    <row r="3716" spans="32:47" x14ac:dyDescent="0.3">
      <c r="AF3716" s="1"/>
      <c r="AG3716" s="1"/>
      <c r="AH3716" s="1"/>
      <c r="AI3716" s="1"/>
      <c r="AJ3716" s="1"/>
      <c r="AK3716" s="1"/>
      <c r="AL3716" s="1"/>
      <c r="AM3716" s="1"/>
      <c r="AN3716" s="1"/>
      <c r="AO3716" s="1"/>
      <c r="AP3716" s="1"/>
      <c r="AQ3716" s="1"/>
      <c r="AR3716" s="1"/>
      <c r="AS3716" s="14"/>
      <c r="AT3716" s="1"/>
      <c r="AU3716" s="1"/>
    </row>
    <row r="3717" spans="32:47" x14ac:dyDescent="0.3">
      <c r="AF3717" s="1"/>
      <c r="AG3717" s="1"/>
      <c r="AH3717" s="1"/>
      <c r="AI3717" s="1"/>
      <c r="AJ3717" s="1"/>
      <c r="AK3717" s="1"/>
      <c r="AL3717" s="1"/>
      <c r="AM3717" s="1"/>
      <c r="AN3717" s="1"/>
      <c r="AO3717" s="1"/>
      <c r="AP3717" s="1"/>
      <c r="AQ3717" s="1"/>
      <c r="AR3717" s="1"/>
      <c r="AS3717" s="14"/>
      <c r="AT3717" s="1"/>
      <c r="AU3717" s="1"/>
    </row>
    <row r="3718" spans="32:47" x14ac:dyDescent="0.3">
      <c r="AF3718" s="1"/>
      <c r="AG3718" s="1"/>
      <c r="AH3718" s="1"/>
      <c r="AI3718" s="1"/>
      <c r="AJ3718" s="1"/>
      <c r="AK3718" s="1"/>
      <c r="AL3718" s="1"/>
      <c r="AM3718" s="1"/>
      <c r="AN3718" s="1"/>
      <c r="AO3718" s="1"/>
      <c r="AP3718" s="1"/>
      <c r="AQ3718" s="1"/>
      <c r="AR3718" s="1"/>
      <c r="AS3718" s="14"/>
      <c r="AT3718" s="1"/>
      <c r="AU3718" s="1"/>
    </row>
    <row r="3719" spans="32:47" x14ac:dyDescent="0.3">
      <c r="AF3719" s="1"/>
      <c r="AG3719" s="1"/>
      <c r="AH3719" s="1"/>
      <c r="AI3719" s="1"/>
      <c r="AJ3719" s="1"/>
      <c r="AK3719" s="1"/>
      <c r="AL3719" s="1"/>
      <c r="AM3719" s="1"/>
      <c r="AN3719" s="1"/>
      <c r="AO3719" s="1"/>
      <c r="AP3719" s="1"/>
      <c r="AQ3719" s="1"/>
      <c r="AR3719" s="1"/>
      <c r="AS3719" s="14"/>
      <c r="AT3719" s="1"/>
      <c r="AU3719" s="1"/>
    </row>
    <row r="3720" spans="32:47" x14ac:dyDescent="0.3">
      <c r="AF3720" s="1"/>
      <c r="AG3720" s="1"/>
      <c r="AH3720" s="1"/>
      <c r="AI3720" s="1"/>
      <c r="AJ3720" s="1"/>
      <c r="AK3720" s="1"/>
      <c r="AL3720" s="1"/>
      <c r="AM3720" s="1"/>
      <c r="AN3720" s="1"/>
      <c r="AO3720" s="1"/>
      <c r="AP3720" s="1"/>
      <c r="AQ3720" s="1"/>
      <c r="AR3720" s="1"/>
      <c r="AS3720" s="14"/>
      <c r="AT3720" s="1"/>
      <c r="AU3720" s="1"/>
    </row>
    <row r="3721" spans="32:47" x14ac:dyDescent="0.3">
      <c r="AF3721" s="1"/>
      <c r="AG3721" s="1"/>
      <c r="AH3721" s="1"/>
      <c r="AI3721" s="1"/>
      <c r="AJ3721" s="1"/>
      <c r="AK3721" s="1"/>
      <c r="AL3721" s="1"/>
      <c r="AM3721" s="1"/>
      <c r="AN3721" s="1"/>
      <c r="AO3721" s="1"/>
      <c r="AP3721" s="1"/>
      <c r="AQ3721" s="1"/>
      <c r="AR3721" s="1"/>
      <c r="AS3721" s="14"/>
      <c r="AT3721" s="1"/>
      <c r="AU3721" s="1"/>
    </row>
    <row r="3722" spans="32:47" x14ac:dyDescent="0.3">
      <c r="AF3722" s="1"/>
      <c r="AG3722" s="1"/>
      <c r="AH3722" s="1"/>
      <c r="AI3722" s="1"/>
      <c r="AJ3722" s="1"/>
      <c r="AK3722" s="1"/>
      <c r="AL3722" s="1"/>
      <c r="AM3722" s="1"/>
      <c r="AN3722" s="1"/>
      <c r="AO3722" s="1"/>
      <c r="AP3722" s="1"/>
      <c r="AQ3722" s="1"/>
      <c r="AR3722" s="1"/>
      <c r="AS3722" s="14"/>
      <c r="AT3722" s="1"/>
      <c r="AU3722" s="1"/>
    </row>
    <row r="3723" spans="32:47" x14ac:dyDescent="0.3">
      <c r="AF3723" s="1"/>
      <c r="AG3723" s="1"/>
      <c r="AH3723" s="1"/>
      <c r="AI3723" s="1"/>
      <c r="AJ3723" s="1"/>
      <c r="AK3723" s="1"/>
      <c r="AL3723" s="1"/>
      <c r="AM3723" s="1"/>
      <c r="AN3723" s="1"/>
      <c r="AO3723" s="1"/>
      <c r="AP3723" s="1"/>
      <c r="AQ3723" s="1"/>
      <c r="AR3723" s="1"/>
      <c r="AS3723" s="14"/>
      <c r="AT3723" s="1"/>
      <c r="AU3723" s="1"/>
    </row>
    <row r="3724" spans="32:47" x14ac:dyDescent="0.3">
      <c r="AF3724" s="1"/>
      <c r="AG3724" s="1"/>
      <c r="AH3724" s="1"/>
      <c r="AI3724" s="1"/>
      <c r="AJ3724" s="1"/>
      <c r="AK3724" s="1"/>
      <c r="AL3724" s="1"/>
      <c r="AM3724" s="1"/>
      <c r="AN3724" s="1"/>
      <c r="AO3724" s="1"/>
      <c r="AP3724" s="1"/>
      <c r="AQ3724" s="1"/>
      <c r="AR3724" s="1"/>
      <c r="AS3724" s="14"/>
      <c r="AT3724" s="1"/>
      <c r="AU3724" s="1"/>
    </row>
    <row r="3725" spans="32:47" x14ac:dyDescent="0.3">
      <c r="AF3725" s="1"/>
      <c r="AG3725" s="1"/>
      <c r="AH3725" s="1"/>
      <c r="AI3725" s="1"/>
      <c r="AJ3725" s="1"/>
      <c r="AK3725" s="1"/>
      <c r="AL3725" s="1"/>
      <c r="AM3725" s="1"/>
      <c r="AN3725" s="1"/>
      <c r="AO3725" s="1"/>
      <c r="AP3725" s="1"/>
      <c r="AQ3725" s="1"/>
      <c r="AR3725" s="1"/>
      <c r="AS3725" s="14"/>
      <c r="AT3725" s="1"/>
      <c r="AU3725" s="1"/>
    </row>
    <row r="3726" spans="32:47" x14ac:dyDescent="0.3">
      <c r="AF3726" s="1"/>
      <c r="AG3726" s="1"/>
      <c r="AH3726" s="1"/>
      <c r="AI3726" s="1"/>
      <c r="AJ3726" s="1"/>
      <c r="AK3726" s="1"/>
      <c r="AL3726" s="1"/>
      <c r="AM3726" s="1"/>
      <c r="AN3726" s="1"/>
      <c r="AO3726" s="1"/>
      <c r="AP3726" s="1"/>
      <c r="AQ3726" s="1"/>
      <c r="AR3726" s="1"/>
      <c r="AS3726" s="14"/>
      <c r="AT3726" s="1"/>
      <c r="AU3726" s="1"/>
    </row>
    <row r="3727" spans="32:47" x14ac:dyDescent="0.3">
      <c r="AF3727" s="1"/>
      <c r="AG3727" s="1"/>
      <c r="AH3727" s="1"/>
      <c r="AI3727" s="1"/>
      <c r="AJ3727" s="1"/>
      <c r="AK3727" s="1"/>
      <c r="AL3727" s="1"/>
      <c r="AM3727" s="1"/>
      <c r="AN3727" s="1"/>
      <c r="AO3727" s="1"/>
      <c r="AP3727" s="1"/>
      <c r="AQ3727" s="1"/>
      <c r="AR3727" s="1"/>
      <c r="AS3727" s="14"/>
      <c r="AT3727" s="1"/>
      <c r="AU3727" s="1"/>
    </row>
    <row r="3728" spans="32:47" x14ac:dyDescent="0.3">
      <c r="AF3728" s="1"/>
      <c r="AG3728" s="1"/>
      <c r="AH3728" s="1"/>
      <c r="AI3728" s="1"/>
      <c r="AJ3728" s="1"/>
      <c r="AK3728" s="1"/>
      <c r="AL3728" s="1"/>
      <c r="AM3728" s="1"/>
      <c r="AN3728" s="1"/>
      <c r="AO3728" s="1"/>
      <c r="AP3728" s="1"/>
      <c r="AQ3728" s="1"/>
      <c r="AR3728" s="1"/>
      <c r="AS3728" s="14"/>
      <c r="AT3728" s="1"/>
      <c r="AU3728" s="1"/>
    </row>
    <row r="3729" spans="32:47" x14ac:dyDescent="0.3">
      <c r="AF3729" s="1"/>
      <c r="AG3729" s="1"/>
      <c r="AH3729" s="1"/>
      <c r="AI3729" s="1"/>
      <c r="AJ3729" s="1"/>
      <c r="AK3729" s="1"/>
      <c r="AL3729" s="1"/>
      <c r="AM3729" s="1"/>
      <c r="AN3729" s="1"/>
      <c r="AO3729" s="1"/>
      <c r="AP3729" s="1"/>
      <c r="AQ3729" s="1"/>
      <c r="AR3729" s="1"/>
      <c r="AS3729" s="14"/>
      <c r="AT3729" s="1"/>
      <c r="AU3729" s="1"/>
    </row>
    <row r="3730" spans="32:47" x14ac:dyDescent="0.3">
      <c r="AF3730" s="1"/>
      <c r="AG3730" s="1"/>
      <c r="AH3730" s="1"/>
      <c r="AI3730" s="1"/>
      <c r="AJ3730" s="1"/>
      <c r="AK3730" s="1"/>
      <c r="AL3730" s="1"/>
      <c r="AM3730" s="1"/>
      <c r="AN3730" s="1"/>
      <c r="AO3730" s="1"/>
      <c r="AP3730" s="1"/>
      <c r="AQ3730" s="1"/>
      <c r="AR3730" s="1"/>
      <c r="AS3730" s="14"/>
      <c r="AT3730" s="1"/>
      <c r="AU3730" s="1"/>
    </row>
    <row r="3731" spans="32:47" x14ac:dyDescent="0.3">
      <c r="AF3731" s="1"/>
      <c r="AG3731" s="1"/>
      <c r="AH3731" s="1"/>
      <c r="AI3731" s="1"/>
      <c r="AJ3731" s="1"/>
      <c r="AK3731" s="1"/>
      <c r="AL3731" s="1"/>
      <c r="AM3731" s="1"/>
      <c r="AN3731" s="1"/>
      <c r="AO3731" s="1"/>
      <c r="AP3731" s="1"/>
      <c r="AQ3731" s="1"/>
      <c r="AR3731" s="1"/>
      <c r="AS3731" s="14"/>
      <c r="AT3731" s="1"/>
      <c r="AU3731" s="1"/>
    </row>
    <row r="3732" spans="32:47" x14ac:dyDescent="0.3">
      <c r="AF3732" s="1"/>
      <c r="AG3732" s="1"/>
      <c r="AH3732" s="1"/>
      <c r="AI3732" s="1"/>
      <c r="AJ3732" s="1"/>
      <c r="AK3732" s="1"/>
      <c r="AL3732" s="1"/>
      <c r="AM3732" s="1"/>
      <c r="AN3732" s="1"/>
      <c r="AO3732" s="1"/>
      <c r="AP3732" s="1"/>
      <c r="AQ3732" s="1"/>
      <c r="AR3732" s="1"/>
      <c r="AS3732" s="14"/>
      <c r="AT3732" s="1"/>
      <c r="AU3732" s="1"/>
    </row>
    <row r="3733" spans="32:47" x14ac:dyDescent="0.3">
      <c r="AF3733" s="1"/>
      <c r="AG3733" s="1"/>
      <c r="AH3733" s="1"/>
      <c r="AI3733" s="1"/>
      <c r="AJ3733" s="1"/>
      <c r="AK3733" s="1"/>
      <c r="AL3733" s="1"/>
      <c r="AM3733" s="1"/>
      <c r="AN3733" s="1"/>
      <c r="AO3733" s="1"/>
      <c r="AP3733" s="1"/>
      <c r="AQ3733" s="1"/>
      <c r="AR3733" s="1"/>
      <c r="AS3733" s="14"/>
      <c r="AT3733" s="1"/>
      <c r="AU3733" s="1"/>
    </row>
    <row r="3734" spans="32:47" x14ac:dyDescent="0.3">
      <c r="AF3734" s="1"/>
      <c r="AG3734" s="1"/>
      <c r="AH3734" s="1"/>
      <c r="AI3734" s="1"/>
      <c r="AJ3734" s="1"/>
      <c r="AK3734" s="1"/>
      <c r="AL3734" s="1"/>
      <c r="AM3734" s="1"/>
      <c r="AN3734" s="1"/>
      <c r="AO3734" s="1"/>
      <c r="AP3734" s="1"/>
      <c r="AQ3734" s="1"/>
      <c r="AR3734" s="1"/>
      <c r="AS3734" s="14"/>
      <c r="AT3734" s="1"/>
      <c r="AU3734" s="1"/>
    </row>
    <row r="3735" spans="32:47" x14ac:dyDescent="0.3">
      <c r="AF3735" s="1"/>
      <c r="AG3735" s="1"/>
      <c r="AH3735" s="1"/>
      <c r="AI3735" s="1"/>
      <c r="AJ3735" s="1"/>
      <c r="AK3735" s="1"/>
      <c r="AL3735" s="1"/>
      <c r="AM3735" s="1"/>
      <c r="AN3735" s="1"/>
      <c r="AO3735" s="1"/>
      <c r="AP3735" s="1"/>
      <c r="AQ3735" s="1"/>
      <c r="AR3735" s="1"/>
      <c r="AS3735" s="14"/>
      <c r="AT3735" s="1"/>
      <c r="AU3735" s="1"/>
    </row>
    <row r="3736" spans="32:47" x14ac:dyDescent="0.3">
      <c r="AF3736" s="1"/>
      <c r="AG3736" s="1"/>
      <c r="AH3736" s="1"/>
      <c r="AI3736" s="1"/>
      <c r="AJ3736" s="1"/>
      <c r="AK3736" s="1"/>
      <c r="AL3736" s="1"/>
      <c r="AM3736" s="1"/>
      <c r="AN3736" s="1"/>
      <c r="AO3736" s="1"/>
      <c r="AP3736" s="1"/>
      <c r="AQ3736" s="1"/>
      <c r="AR3736" s="1"/>
      <c r="AS3736" s="14"/>
      <c r="AT3736" s="1"/>
      <c r="AU3736" s="1"/>
    </row>
    <row r="3737" spans="32:47" x14ac:dyDescent="0.3">
      <c r="AF3737" s="1"/>
      <c r="AG3737" s="1"/>
      <c r="AH3737" s="1"/>
      <c r="AI3737" s="1"/>
      <c r="AJ3737" s="1"/>
      <c r="AK3737" s="1"/>
      <c r="AL3737" s="1"/>
      <c r="AM3737" s="1"/>
      <c r="AN3737" s="1"/>
      <c r="AO3737" s="1"/>
      <c r="AP3737" s="1"/>
      <c r="AQ3737" s="1"/>
      <c r="AR3737" s="1"/>
      <c r="AS3737" s="14"/>
      <c r="AT3737" s="1"/>
      <c r="AU3737" s="1"/>
    </row>
    <row r="3738" spans="32:47" x14ac:dyDescent="0.3">
      <c r="AF3738" s="1"/>
      <c r="AG3738" s="1"/>
      <c r="AH3738" s="1"/>
      <c r="AI3738" s="1"/>
      <c r="AJ3738" s="1"/>
      <c r="AK3738" s="1"/>
      <c r="AL3738" s="1"/>
      <c r="AM3738" s="1"/>
      <c r="AN3738" s="1"/>
      <c r="AO3738" s="1"/>
      <c r="AP3738" s="1"/>
      <c r="AQ3738" s="1"/>
      <c r="AR3738" s="1"/>
      <c r="AS3738" s="14"/>
      <c r="AT3738" s="1"/>
      <c r="AU3738" s="1"/>
    </row>
    <row r="3739" spans="32:47" x14ac:dyDescent="0.3">
      <c r="AF3739" s="1"/>
      <c r="AG3739" s="1"/>
      <c r="AH3739" s="1"/>
      <c r="AI3739" s="1"/>
      <c r="AJ3739" s="1"/>
      <c r="AK3739" s="1"/>
      <c r="AL3739" s="1"/>
      <c r="AM3739" s="1"/>
      <c r="AN3739" s="1"/>
      <c r="AO3739" s="1"/>
      <c r="AP3739" s="1"/>
      <c r="AQ3739" s="1"/>
      <c r="AR3739" s="1"/>
      <c r="AS3739" s="14"/>
      <c r="AT3739" s="1"/>
      <c r="AU3739" s="1"/>
    </row>
    <row r="3740" spans="32:47" x14ac:dyDescent="0.3">
      <c r="AF3740" s="1"/>
      <c r="AG3740" s="1"/>
      <c r="AH3740" s="1"/>
      <c r="AI3740" s="1"/>
      <c r="AJ3740" s="1"/>
      <c r="AK3740" s="1"/>
      <c r="AL3740" s="1"/>
      <c r="AM3740" s="1"/>
      <c r="AN3740" s="1"/>
      <c r="AO3740" s="1"/>
      <c r="AP3740" s="1"/>
      <c r="AQ3740" s="1"/>
      <c r="AR3740" s="1"/>
      <c r="AS3740" s="14"/>
      <c r="AT3740" s="1"/>
      <c r="AU3740" s="1"/>
    </row>
    <row r="3741" spans="32:47" x14ac:dyDescent="0.3">
      <c r="AF3741" s="1"/>
      <c r="AG3741" s="1"/>
      <c r="AH3741" s="1"/>
      <c r="AI3741" s="1"/>
      <c r="AJ3741" s="1"/>
      <c r="AK3741" s="1"/>
      <c r="AL3741" s="1"/>
      <c r="AM3741" s="1"/>
      <c r="AN3741" s="1"/>
      <c r="AO3741" s="1"/>
      <c r="AP3741" s="1"/>
      <c r="AQ3741" s="1"/>
      <c r="AR3741" s="1"/>
      <c r="AS3741" s="14"/>
      <c r="AT3741" s="1"/>
      <c r="AU3741" s="1"/>
    </row>
    <row r="3742" spans="32:47" x14ac:dyDescent="0.3">
      <c r="AF3742" s="1"/>
      <c r="AG3742" s="1"/>
      <c r="AH3742" s="1"/>
      <c r="AI3742" s="1"/>
      <c r="AJ3742" s="1"/>
      <c r="AK3742" s="1"/>
      <c r="AL3742" s="1"/>
      <c r="AM3742" s="1"/>
      <c r="AN3742" s="1"/>
      <c r="AO3742" s="1"/>
      <c r="AP3742" s="1"/>
      <c r="AQ3742" s="1"/>
      <c r="AR3742" s="1"/>
      <c r="AS3742" s="14"/>
      <c r="AT3742" s="1"/>
      <c r="AU3742" s="1"/>
    </row>
    <row r="3743" spans="32:47" x14ac:dyDescent="0.3">
      <c r="AF3743" s="1"/>
      <c r="AG3743" s="1"/>
      <c r="AH3743" s="1"/>
      <c r="AI3743" s="1"/>
      <c r="AJ3743" s="1"/>
      <c r="AK3743" s="1"/>
      <c r="AL3743" s="1"/>
      <c r="AM3743" s="1"/>
      <c r="AN3743" s="1"/>
      <c r="AO3743" s="1"/>
      <c r="AP3743" s="1"/>
      <c r="AQ3743" s="1"/>
      <c r="AR3743" s="1"/>
      <c r="AS3743" s="14"/>
      <c r="AT3743" s="1"/>
      <c r="AU3743" s="1"/>
    </row>
    <row r="3744" spans="32:47" x14ac:dyDescent="0.3">
      <c r="AF3744" s="1"/>
      <c r="AG3744" s="1"/>
      <c r="AH3744" s="1"/>
      <c r="AI3744" s="1"/>
      <c r="AJ3744" s="1"/>
      <c r="AK3744" s="1"/>
      <c r="AL3744" s="1"/>
      <c r="AM3744" s="1"/>
      <c r="AN3744" s="1"/>
      <c r="AO3744" s="1"/>
      <c r="AP3744" s="1"/>
      <c r="AQ3744" s="1"/>
      <c r="AR3744" s="1"/>
      <c r="AS3744" s="14"/>
      <c r="AT3744" s="1"/>
      <c r="AU3744" s="1"/>
    </row>
    <row r="3745" spans="32:47" x14ac:dyDescent="0.3">
      <c r="AF3745" s="1"/>
      <c r="AG3745" s="1"/>
      <c r="AH3745" s="1"/>
      <c r="AI3745" s="1"/>
      <c r="AJ3745" s="1"/>
      <c r="AK3745" s="1"/>
      <c r="AL3745" s="1"/>
      <c r="AM3745" s="1"/>
      <c r="AN3745" s="1"/>
      <c r="AO3745" s="1"/>
      <c r="AP3745" s="1"/>
      <c r="AQ3745" s="1"/>
      <c r="AR3745" s="1"/>
      <c r="AS3745" s="14"/>
      <c r="AT3745" s="1"/>
      <c r="AU3745" s="1"/>
    </row>
    <row r="3746" spans="32:47" x14ac:dyDescent="0.3">
      <c r="AF3746" s="1"/>
      <c r="AG3746" s="1"/>
      <c r="AH3746" s="1"/>
      <c r="AI3746" s="1"/>
      <c r="AJ3746" s="1"/>
      <c r="AK3746" s="1"/>
      <c r="AL3746" s="1"/>
      <c r="AM3746" s="1"/>
      <c r="AN3746" s="1"/>
      <c r="AO3746" s="1"/>
      <c r="AP3746" s="1"/>
      <c r="AQ3746" s="1"/>
      <c r="AR3746" s="1"/>
      <c r="AS3746" s="14"/>
      <c r="AT3746" s="1"/>
      <c r="AU3746" s="1"/>
    </row>
    <row r="3747" spans="32:47" x14ac:dyDescent="0.3">
      <c r="AF3747" s="1"/>
      <c r="AG3747" s="1"/>
      <c r="AH3747" s="1"/>
      <c r="AI3747" s="1"/>
      <c r="AJ3747" s="1"/>
      <c r="AK3747" s="1"/>
      <c r="AL3747" s="1"/>
      <c r="AM3747" s="1"/>
      <c r="AN3747" s="1"/>
      <c r="AO3747" s="1"/>
      <c r="AP3747" s="1"/>
      <c r="AQ3747" s="1"/>
      <c r="AR3747" s="1"/>
      <c r="AS3747" s="14"/>
      <c r="AT3747" s="1"/>
      <c r="AU3747" s="1"/>
    </row>
    <row r="3748" spans="32:47" x14ac:dyDescent="0.3">
      <c r="AF3748" s="1"/>
      <c r="AG3748" s="1"/>
      <c r="AH3748" s="1"/>
      <c r="AI3748" s="1"/>
      <c r="AJ3748" s="1"/>
      <c r="AK3748" s="1"/>
      <c r="AL3748" s="1"/>
      <c r="AM3748" s="1"/>
      <c r="AN3748" s="1"/>
      <c r="AO3748" s="1"/>
      <c r="AP3748" s="1"/>
      <c r="AQ3748" s="1"/>
      <c r="AR3748" s="1"/>
      <c r="AS3748" s="14"/>
      <c r="AT3748" s="1"/>
      <c r="AU3748" s="1"/>
    </row>
    <row r="3749" spans="32:47" x14ac:dyDescent="0.3">
      <c r="AF3749" s="1"/>
      <c r="AG3749" s="1"/>
      <c r="AH3749" s="1"/>
      <c r="AI3749" s="1"/>
      <c r="AJ3749" s="1"/>
      <c r="AK3749" s="1"/>
      <c r="AL3749" s="1"/>
      <c r="AM3749" s="1"/>
      <c r="AN3749" s="1"/>
      <c r="AO3749" s="1"/>
      <c r="AP3749" s="1"/>
      <c r="AQ3749" s="1"/>
      <c r="AR3749" s="1"/>
      <c r="AS3749" s="14"/>
      <c r="AT3749" s="1"/>
      <c r="AU3749" s="1"/>
    </row>
    <row r="3750" spans="32:47" x14ac:dyDescent="0.3">
      <c r="AF3750" s="1"/>
      <c r="AG3750" s="1"/>
      <c r="AH3750" s="1"/>
      <c r="AI3750" s="1"/>
      <c r="AJ3750" s="1"/>
      <c r="AK3750" s="1"/>
      <c r="AL3750" s="1"/>
      <c r="AM3750" s="1"/>
      <c r="AN3750" s="1"/>
      <c r="AO3750" s="1"/>
      <c r="AP3750" s="1"/>
      <c r="AQ3750" s="1"/>
      <c r="AR3750" s="1"/>
      <c r="AS3750" s="14"/>
      <c r="AT3750" s="1"/>
      <c r="AU3750" s="1"/>
    </row>
    <row r="3751" spans="32:47" x14ac:dyDescent="0.3">
      <c r="AF3751" s="1"/>
      <c r="AG3751" s="1"/>
      <c r="AH3751" s="1"/>
      <c r="AI3751" s="1"/>
      <c r="AJ3751" s="1"/>
      <c r="AK3751" s="1"/>
      <c r="AL3751" s="1"/>
      <c r="AM3751" s="1"/>
      <c r="AN3751" s="1"/>
      <c r="AO3751" s="1"/>
      <c r="AP3751" s="1"/>
      <c r="AQ3751" s="1"/>
      <c r="AR3751" s="1"/>
      <c r="AS3751" s="14"/>
      <c r="AT3751" s="1"/>
      <c r="AU3751" s="1"/>
    </row>
    <row r="3752" spans="32:47" x14ac:dyDescent="0.3">
      <c r="AF3752" s="1"/>
      <c r="AG3752" s="1"/>
      <c r="AH3752" s="1"/>
      <c r="AI3752" s="1"/>
      <c r="AJ3752" s="1"/>
      <c r="AK3752" s="1"/>
      <c r="AL3752" s="1"/>
      <c r="AM3752" s="1"/>
      <c r="AN3752" s="1"/>
      <c r="AO3752" s="1"/>
      <c r="AP3752" s="1"/>
      <c r="AQ3752" s="1"/>
      <c r="AR3752" s="1"/>
      <c r="AS3752" s="14"/>
      <c r="AT3752" s="1"/>
      <c r="AU3752" s="1"/>
    </row>
    <row r="3753" spans="32:47" x14ac:dyDescent="0.3">
      <c r="AF3753" s="1"/>
      <c r="AG3753" s="1"/>
      <c r="AH3753" s="1"/>
      <c r="AI3753" s="1"/>
      <c r="AJ3753" s="1"/>
      <c r="AK3753" s="1"/>
      <c r="AL3753" s="1"/>
      <c r="AM3753" s="1"/>
      <c r="AN3753" s="1"/>
      <c r="AO3753" s="1"/>
      <c r="AP3753" s="1"/>
      <c r="AQ3753" s="1"/>
      <c r="AR3753" s="1"/>
      <c r="AS3753" s="14"/>
      <c r="AT3753" s="1"/>
      <c r="AU3753" s="1"/>
    </row>
    <row r="3754" spans="32:47" x14ac:dyDescent="0.3">
      <c r="AF3754" s="1"/>
      <c r="AG3754" s="1"/>
      <c r="AH3754" s="1"/>
      <c r="AI3754" s="1"/>
      <c r="AJ3754" s="1"/>
      <c r="AK3754" s="1"/>
      <c r="AL3754" s="1"/>
      <c r="AM3754" s="1"/>
      <c r="AN3754" s="1"/>
      <c r="AO3754" s="1"/>
      <c r="AP3754" s="1"/>
      <c r="AQ3754" s="1"/>
      <c r="AR3754" s="1"/>
      <c r="AS3754" s="14"/>
      <c r="AT3754" s="1"/>
      <c r="AU3754" s="1"/>
    </row>
    <row r="3755" spans="32:47" x14ac:dyDescent="0.3">
      <c r="AF3755" s="1"/>
      <c r="AG3755" s="1"/>
      <c r="AH3755" s="1"/>
      <c r="AI3755" s="1"/>
      <c r="AJ3755" s="1"/>
      <c r="AK3755" s="1"/>
      <c r="AL3755" s="1"/>
      <c r="AM3755" s="1"/>
      <c r="AN3755" s="1"/>
      <c r="AO3755" s="1"/>
      <c r="AP3755" s="1"/>
      <c r="AQ3755" s="1"/>
      <c r="AR3755" s="1"/>
      <c r="AS3755" s="14"/>
      <c r="AT3755" s="1"/>
      <c r="AU3755" s="1"/>
    </row>
    <row r="3756" spans="32:47" x14ac:dyDescent="0.3">
      <c r="AF3756" s="1"/>
      <c r="AG3756" s="1"/>
      <c r="AH3756" s="1"/>
      <c r="AI3756" s="1"/>
      <c r="AJ3756" s="1"/>
      <c r="AK3756" s="1"/>
      <c r="AL3756" s="1"/>
      <c r="AM3756" s="1"/>
      <c r="AN3756" s="1"/>
      <c r="AO3756" s="1"/>
      <c r="AP3756" s="1"/>
      <c r="AQ3756" s="1"/>
      <c r="AR3756" s="1"/>
      <c r="AS3756" s="14"/>
      <c r="AT3756" s="1"/>
      <c r="AU3756" s="1"/>
    </row>
    <row r="3757" spans="32:47" x14ac:dyDescent="0.3">
      <c r="AF3757" s="1"/>
      <c r="AG3757" s="1"/>
      <c r="AH3757" s="1"/>
      <c r="AI3757" s="1"/>
      <c r="AJ3757" s="1"/>
      <c r="AK3757" s="1"/>
      <c r="AL3757" s="1"/>
      <c r="AM3757" s="1"/>
      <c r="AN3757" s="1"/>
      <c r="AO3757" s="1"/>
      <c r="AP3757" s="1"/>
      <c r="AQ3757" s="1"/>
      <c r="AR3757" s="1"/>
      <c r="AS3757" s="14"/>
      <c r="AT3757" s="1"/>
      <c r="AU3757" s="1"/>
    </row>
    <row r="3758" spans="32:47" x14ac:dyDescent="0.3">
      <c r="AF3758" s="1"/>
      <c r="AG3758" s="1"/>
      <c r="AH3758" s="1"/>
      <c r="AI3758" s="1"/>
      <c r="AJ3758" s="1"/>
      <c r="AK3758" s="1"/>
      <c r="AL3758" s="1"/>
      <c r="AM3758" s="1"/>
      <c r="AN3758" s="1"/>
      <c r="AO3758" s="1"/>
      <c r="AP3758" s="1"/>
      <c r="AQ3758" s="1"/>
      <c r="AR3758" s="1"/>
      <c r="AS3758" s="14"/>
      <c r="AT3758" s="1"/>
      <c r="AU3758" s="1"/>
    </row>
    <row r="3759" spans="32:47" x14ac:dyDescent="0.3">
      <c r="AF3759" s="1"/>
      <c r="AG3759" s="1"/>
      <c r="AH3759" s="1"/>
      <c r="AI3759" s="1"/>
      <c r="AJ3759" s="1"/>
      <c r="AK3759" s="1"/>
      <c r="AL3759" s="1"/>
      <c r="AM3759" s="1"/>
      <c r="AN3759" s="1"/>
      <c r="AO3759" s="1"/>
      <c r="AP3759" s="1"/>
      <c r="AQ3759" s="1"/>
      <c r="AR3759" s="1"/>
      <c r="AS3759" s="14"/>
      <c r="AT3759" s="1"/>
      <c r="AU3759" s="1"/>
    </row>
    <row r="3760" spans="32:47" x14ac:dyDescent="0.3">
      <c r="AF3760" s="1"/>
      <c r="AG3760" s="1"/>
      <c r="AH3760" s="1"/>
      <c r="AI3760" s="1"/>
      <c r="AJ3760" s="1"/>
      <c r="AK3760" s="1"/>
      <c r="AL3760" s="1"/>
      <c r="AM3760" s="1"/>
      <c r="AN3760" s="1"/>
      <c r="AO3760" s="1"/>
      <c r="AP3760" s="1"/>
      <c r="AQ3760" s="1"/>
      <c r="AR3760" s="1"/>
      <c r="AS3760" s="14"/>
      <c r="AT3760" s="1"/>
      <c r="AU3760" s="1"/>
    </row>
    <row r="3761" spans="32:47" x14ac:dyDescent="0.3">
      <c r="AF3761" s="1"/>
      <c r="AG3761" s="1"/>
      <c r="AH3761" s="1"/>
      <c r="AI3761" s="1"/>
      <c r="AJ3761" s="1"/>
      <c r="AK3761" s="1"/>
      <c r="AL3761" s="1"/>
      <c r="AM3761" s="1"/>
      <c r="AN3761" s="1"/>
      <c r="AO3761" s="1"/>
      <c r="AP3761" s="1"/>
      <c r="AQ3761" s="1"/>
      <c r="AR3761" s="1"/>
      <c r="AS3761" s="14"/>
      <c r="AT3761" s="1"/>
      <c r="AU3761" s="1"/>
    </row>
    <row r="3762" spans="32:47" x14ac:dyDescent="0.3">
      <c r="AF3762" s="1"/>
      <c r="AG3762" s="1"/>
      <c r="AH3762" s="1"/>
      <c r="AI3762" s="1"/>
      <c r="AJ3762" s="1"/>
      <c r="AK3762" s="1"/>
      <c r="AL3762" s="1"/>
      <c r="AM3762" s="1"/>
      <c r="AN3762" s="1"/>
      <c r="AO3762" s="1"/>
      <c r="AP3762" s="1"/>
      <c r="AQ3762" s="1"/>
      <c r="AR3762" s="1"/>
      <c r="AS3762" s="14"/>
      <c r="AT3762" s="1"/>
      <c r="AU3762" s="1"/>
    </row>
    <row r="3763" spans="32:47" x14ac:dyDescent="0.3">
      <c r="AF3763" s="1"/>
      <c r="AG3763" s="1"/>
      <c r="AH3763" s="1"/>
      <c r="AI3763" s="1"/>
      <c r="AJ3763" s="1"/>
      <c r="AK3763" s="1"/>
      <c r="AL3763" s="1"/>
      <c r="AM3763" s="1"/>
      <c r="AN3763" s="1"/>
      <c r="AO3763" s="1"/>
      <c r="AP3763" s="1"/>
      <c r="AQ3763" s="1"/>
      <c r="AR3763" s="1"/>
      <c r="AS3763" s="14"/>
      <c r="AT3763" s="1"/>
      <c r="AU3763" s="1"/>
    </row>
    <row r="3764" spans="32:47" x14ac:dyDescent="0.3">
      <c r="AF3764" s="1"/>
      <c r="AG3764" s="1"/>
      <c r="AH3764" s="1"/>
      <c r="AI3764" s="1"/>
      <c r="AJ3764" s="1"/>
      <c r="AK3764" s="1"/>
      <c r="AL3764" s="1"/>
      <c r="AM3764" s="1"/>
      <c r="AN3764" s="1"/>
      <c r="AO3764" s="1"/>
      <c r="AP3764" s="1"/>
      <c r="AQ3764" s="1"/>
      <c r="AR3764" s="1"/>
      <c r="AS3764" s="14"/>
      <c r="AT3764" s="1"/>
      <c r="AU3764" s="1"/>
    </row>
    <row r="3765" spans="32:47" x14ac:dyDescent="0.3">
      <c r="AF3765" s="1"/>
      <c r="AG3765" s="1"/>
      <c r="AH3765" s="1"/>
      <c r="AI3765" s="1"/>
      <c r="AJ3765" s="1"/>
      <c r="AK3765" s="1"/>
      <c r="AL3765" s="1"/>
      <c r="AM3765" s="1"/>
      <c r="AN3765" s="1"/>
      <c r="AO3765" s="1"/>
      <c r="AP3765" s="1"/>
      <c r="AQ3765" s="1"/>
      <c r="AR3765" s="1"/>
      <c r="AS3765" s="14"/>
      <c r="AT3765" s="1"/>
      <c r="AU3765" s="1"/>
    </row>
    <row r="3766" spans="32:47" x14ac:dyDescent="0.3">
      <c r="AF3766" s="1"/>
      <c r="AG3766" s="1"/>
      <c r="AH3766" s="1"/>
      <c r="AI3766" s="1"/>
      <c r="AJ3766" s="1"/>
      <c r="AK3766" s="1"/>
      <c r="AL3766" s="1"/>
      <c r="AM3766" s="1"/>
      <c r="AN3766" s="1"/>
      <c r="AO3766" s="1"/>
      <c r="AP3766" s="1"/>
      <c r="AQ3766" s="1"/>
      <c r="AR3766" s="1"/>
      <c r="AS3766" s="14"/>
      <c r="AT3766" s="1"/>
      <c r="AU3766" s="1"/>
    </row>
    <row r="3767" spans="32:47" x14ac:dyDescent="0.3">
      <c r="AF3767" s="1"/>
      <c r="AG3767" s="1"/>
      <c r="AH3767" s="1"/>
      <c r="AI3767" s="1"/>
      <c r="AJ3767" s="1"/>
      <c r="AK3767" s="1"/>
      <c r="AL3767" s="1"/>
      <c r="AM3767" s="1"/>
      <c r="AN3767" s="1"/>
      <c r="AO3767" s="1"/>
      <c r="AP3767" s="1"/>
      <c r="AQ3767" s="1"/>
      <c r="AR3767" s="1"/>
      <c r="AS3767" s="14"/>
      <c r="AT3767" s="1"/>
      <c r="AU3767" s="1"/>
    </row>
    <row r="3768" spans="32:47" x14ac:dyDescent="0.3">
      <c r="AF3768" s="1"/>
      <c r="AG3768" s="1"/>
      <c r="AH3768" s="1"/>
      <c r="AI3768" s="1"/>
      <c r="AJ3768" s="1"/>
      <c r="AK3768" s="1"/>
      <c r="AL3768" s="1"/>
      <c r="AM3768" s="1"/>
      <c r="AN3768" s="1"/>
      <c r="AO3768" s="1"/>
      <c r="AP3768" s="1"/>
      <c r="AQ3768" s="1"/>
      <c r="AR3768" s="1"/>
      <c r="AS3768" s="14"/>
      <c r="AT3768" s="1"/>
      <c r="AU3768" s="1"/>
    </row>
    <row r="3769" spans="32:47" x14ac:dyDescent="0.3">
      <c r="AF3769" s="1"/>
      <c r="AG3769" s="1"/>
      <c r="AH3769" s="1"/>
      <c r="AI3769" s="1"/>
      <c r="AJ3769" s="1"/>
      <c r="AK3769" s="1"/>
      <c r="AL3769" s="1"/>
      <c r="AM3769" s="1"/>
      <c r="AN3769" s="1"/>
      <c r="AO3769" s="1"/>
      <c r="AP3769" s="1"/>
      <c r="AQ3769" s="1"/>
      <c r="AR3769" s="1"/>
      <c r="AS3769" s="14"/>
      <c r="AT3769" s="1"/>
      <c r="AU3769" s="1"/>
    </row>
    <row r="3770" spans="32:47" x14ac:dyDescent="0.3">
      <c r="AF3770" s="1"/>
      <c r="AG3770" s="1"/>
      <c r="AH3770" s="1"/>
      <c r="AI3770" s="1"/>
      <c r="AJ3770" s="1"/>
      <c r="AK3770" s="1"/>
      <c r="AL3770" s="1"/>
      <c r="AM3770" s="1"/>
      <c r="AN3770" s="1"/>
      <c r="AO3770" s="1"/>
      <c r="AP3770" s="1"/>
      <c r="AQ3770" s="1"/>
      <c r="AR3770" s="1"/>
      <c r="AS3770" s="14"/>
      <c r="AT3770" s="1"/>
      <c r="AU3770" s="1"/>
    </row>
    <row r="3771" spans="32:47" x14ac:dyDescent="0.3">
      <c r="AF3771" s="1"/>
      <c r="AG3771" s="1"/>
      <c r="AH3771" s="1"/>
      <c r="AI3771" s="1"/>
      <c r="AJ3771" s="1"/>
      <c r="AK3771" s="1"/>
      <c r="AL3771" s="1"/>
      <c r="AM3771" s="1"/>
      <c r="AN3771" s="1"/>
      <c r="AO3771" s="1"/>
      <c r="AP3771" s="1"/>
      <c r="AQ3771" s="1"/>
      <c r="AR3771" s="1"/>
      <c r="AS3771" s="14"/>
      <c r="AT3771" s="1"/>
      <c r="AU3771" s="1"/>
    </row>
    <row r="3772" spans="32:47" x14ac:dyDescent="0.3">
      <c r="AF3772" s="1"/>
      <c r="AG3772" s="1"/>
      <c r="AH3772" s="1"/>
      <c r="AI3772" s="1"/>
      <c r="AJ3772" s="1"/>
      <c r="AK3772" s="1"/>
      <c r="AL3772" s="1"/>
      <c r="AM3772" s="1"/>
      <c r="AN3772" s="1"/>
      <c r="AO3772" s="1"/>
      <c r="AP3772" s="1"/>
      <c r="AQ3772" s="1"/>
      <c r="AR3772" s="1"/>
      <c r="AS3772" s="14"/>
      <c r="AT3772" s="1"/>
      <c r="AU3772" s="1"/>
    </row>
    <row r="3773" spans="32:47" x14ac:dyDescent="0.3">
      <c r="AF3773" s="1"/>
      <c r="AG3773" s="1"/>
      <c r="AH3773" s="1"/>
      <c r="AI3773" s="1"/>
      <c r="AJ3773" s="1"/>
      <c r="AK3773" s="1"/>
      <c r="AL3773" s="1"/>
      <c r="AM3773" s="1"/>
      <c r="AN3773" s="1"/>
      <c r="AO3773" s="1"/>
      <c r="AP3773" s="1"/>
      <c r="AQ3773" s="1"/>
      <c r="AR3773" s="1"/>
      <c r="AS3773" s="14"/>
      <c r="AT3773" s="1"/>
      <c r="AU3773" s="1"/>
    </row>
    <row r="3774" spans="32:47" x14ac:dyDescent="0.3">
      <c r="AF3774" s="1"/>
      <c r="AG3774" s="1"/>
      <c r="AH3774" s="1"/>
      <c r="AI3774" s="1"/>
      <c r="AJ3774" s="1"/>
      <c r="AK3774" s="1"/>
      <c r="AL3774" s="1"/>
      <c r="AM3774" s="1"/>
      <c r="AN3774" s="1"/>
      <c r="AO3774" s="1"/>
      <c r="AP3774" s="1"/>
      <c r="AQ3774" s="1"/>
      <c r="AR3774" s="1"/>
      <c r="AS3774" s="14"/>
      <c r="AT3774" s="1"/>
      <c r="AU3774" s="1"/>
    </row>
    <row r="3775" spans="32:47" x14ac:dyDescent="0.3">
      <c r="AF3775" s="1"/>
      <c r="AG3775" s="1"/>
      <c r="AH3775" s="1"/>
      <c r="AI3775" s="1"/>
      <c r="AJ3775" s="1"/>
      <c r="AK3775" s="1"/>
      <c r="AL3775" s="1"/>
      <c r="AM3775" s="1"/>
      <c r="AN3775" s="1"/>
      <c r="AO3775" s="1"/>
      <c r="AP3775" s="1"/>
      <c r="AQ3775" s="1"/>
      <c r="AR3775" s="1"/>
      <c r="AS3775" s="14"/>
      <c r="AT3775" s="1"/>
      <c r="AU3775" s="1"/>
    </row>
    <row r="3776" spans="32:47" x14ac:dyDescent="0.3">
      <c r="AF3776" s="1"/>
      <c r="AG3776" s="1"/>
      <c r="AH3776" s="1"/>
      <c r="AI3776" s="1"/>
      <c r="AJ3776" s="1"/>
      <c r="AK3776" s="1"/>
      <c r="AL3776" s="1"/>
      <c r="AM3776" s="1"/>
      <c r="AN3776" s="1"/>
      <c r="AO3776" s="1"/>
      <c r="AP3776" s="1"/>
      <c r="AQ3776" s="1"/>
      <c r="AR3776" s="1"/>
      <c r="AS3776" s="14"/>
      <c r="AT3776" s="1"/>
      <c r="AU3776" s="1"/>
    </row>
    <row r="3777" spans="32:47" x14ac:dyDescent="0.3">
      <c r="AF3777" s="1"/>
      <c r="AG3777" s="1"/>
      <c r="AH3777" s="1"/>
      <c r="AI3777" s="1"/>
      <c r="AJ3777" s="1"/>
      <c r="AK3777" s="1"/>
      <c r="AL3777" s="1"/>
      <c r="AM3777" s="1"/>
      <c r="AN3777" s="1"/>
      <c r="AO3777" s="1"/>
      <c r="AP3777" s="1"/>
      <c r="AQ3777" s="1"/>
      <c r="AR3777" s="1"/>
      <c r="AS3777" s="14"/>
      <c r="AT3777" s="1"/>
      <c r="AU3777" s="1"/>
    </row>
    <row r="3778" spans="32:47" x14ac:dyDescent="0.3">
      <c r="AF3778" s="1"/>
      <c r="AG3778" s="1"/>
      <c r="AH3778" s="1"/>
      <c r="AI3778" s="1"/>
      <c r="AJ3778" s="1"/>
      <c r="AK3778" s="1"/>
      <c r="AL3778" s="1"/>
      <c r="AM3778" s="1"/>
      <c r="AN3778" s="1"/>
      <c r="AO3778" s="1"/>
      <c r="AP3778" s="1"/>
      <c r="AQ3778" s="1"/>
      <c r="AR3778" s="1"/>
      <c r="AS3778" s="14"/>
      <c r="AT3778" s="1"/>
      <c r="AU3778" s="1"/>
    </row>
    <row r="3779" spans="32:47" x14ac:dyDescent="0.3">
      <c r="AF3779" s="1"/>
      <c r="AG3779" s="1"/>
      <c r="AH3779" s="1"/>
      <c r="AI3779" s="1"/>
      <c r="AJ3779" s="1"/>
      <c r="AK3779" s="1"/>
      <c r="AL3779" s="1"/>
      <c r="AM3779" s="1"/>
      <c r="AN3779" s="1"/>
      <c r="AO3779" s="1"/>
      <c r="AP3779" s="1"/>
      <c r="AQ3779" s="1"/>
      <c r="AR3779" s="1"/>
      <c r="AS3779" s="14"/>
      <c r="AT3779" s="1"/>
      <c r="AU3779" s="1"/>
    </row>
    <row r="3780" spans="32:47" x14ac:dyDescent="0.3">
      <c r="AF3780" s="1"/>
      <c r="AG3780" s="1"/>
      <c r="AH3780" s="1"/>
      <c r="AI3780" s="1"/>
      <c r="AJ3780" s="1"/>
      <c r="AK3780" s="1"/>
      <c r="AL3780" s="1"/>
      <c r="AM3780" s="1"/>
      <c r="AN3780" s="1"/>
      <c r="AO3780" s="1"/>
      <c r="AP3780" s="1"/>
      <c r="AQ3780" s="1"/>
      <c r="AR3780" s="1"/>
      <c r="AS3780" s="14"/>
      <c r="AT3780" s="1"/>
      <c r="AU3780" s="1"/>
    </row>
    <row r="3781" spans="32:47" x14ac:dyDescent="0.3">
      <c r="AF3781" s="1"/>
      <c r="AG3781" s="1"/>
      <c r="AH3781" s="1"/>
      <c r="AI3781" s="1"/>
      <c r="AJ3781" s="1"/>
      <c r="AK3781" s="1"/>
      <c r="AL3781" s="1"/>
      <c r="AM3781" s="1"/>
      <c r="AN3781" s="1"/>
      <c r="AO3781" s="1"/>
      <c r="AP3781" s="1"/>
      <c r="AQ3781" s="1"/>
      <c r="AR3781" s="1"/>
      <c r="AS3781" s="14"/>
      <c r="AT3781" s="1"/>
      <c r="AU3781" s="1"/>
    </row>
    <row r="3782" spans="32:47" x14ac:dyDescent="0.3">
      <c r="AF3782" s="1"/>
      <c r="AG3782" s="1"/>
      <c r="AH3782" s="1"/>
      <c r="AI3782" s="1"/>
      <c r="AJ3782" s="1"/>
      <c r="AK3782" s="1"/>
      <c r="AL3782" s="1"/>
      <c r="AM3782" s="1"/>
      <c r="AN3782" s="1"/>
      <c r="AO3782" s="1"/>
      <c r="AP3782" s="1"/>
      <c r="AQ3782" s="1"/>
      <c r="AR3782" s="1"/>
      <c r="AS3782" s="14"/>
      <c r="AT3782" s="1"/>
      <c r="AU3782" s="1"/>
    </row>
    <row r="3783" spans="32:47" x14ac:dyDescent="0.3">
      <c r="AF3783" s="1"/>
      <c r="AG3783" s="1"/>
      <c r="AH3783" s="1"/>
      <c r="AI3783" s="1"/>
      <c r="AJ3783" s="1"/>
      <c r="AK3783" s="1"/>
      <c r="AL3783" s="1"/>
      <c r="AM3783" s="1"/>
      <c r="AN3783" s="1"/>
      <c r="AO3783" s="1"/>
      <c r="AP3783" s="1"/>
      <c r="AQ3783" s="1"/>
      <c r="AR3783" s="1"/>
      <c r="AS3783" s="14"/>
      <c r="AT3783" s="1"/>
      <c r="AU3783" s="1"/>
    </row>
    <row r="3784" spans="32:47" x14ac:dyDescent="0.3">
      <c r="AF3784" s="1"/>
      <c r="AG3784" s="1"/>
      <c r="AH3784" s="1"/>
      <c r="AI3784" s="1"/>
      <c r="AJ3784" s="1"/>
      <c r="AK3784" s="1"/>
      <c r="AL3784" s="1"/>
      <c r="AM3784" s="1"/>
      <c r="AN3784" s="1"/>
      <c r="AO3784" s="1"/>
      <c r="AP3784" s="1"/>
      <c r="AQ3784" s="1"/>
      <c r="AR3784" s="1"/>
      <c r="AS3784" s="14"/>
      <c r="AT3784" s="1"/>
      <c r="AU3784" s="1"/>
    </row>
    <row r="3785" spans="32:47" x14ac:dyDescent="0.3">
      <c r="AF3785" s="1"/>
      <c r="AG3785" s="1"/>
      <c r="AH3785" s="1"/>
      <c r="AI3785" s="1"/>
      <c r="AJ3785" s="1"/>
      <c r="AK3785" s="1"/>
      <c r="AL3785" s="1"/>
      <c r="AM3785" s="1"/>
      <c r="AN3785" s="1"/>
      <c r="AO3785" s="1"/>
      <c r="AP3785" s="1"/>
      <c r="AQ3785" s="1"/>
      <c r="AR3785" s="1"/>
      <c r="AS3785" s="14"/>
      <c r="AT3785" s="1"/>
      <c r="AU3785" s="1"/>
    </row>
    <row r="3786" spans="32:47" x14ac:dyDescent="0.3">
      <c r="AF3786" s="1"/>
      <c r="AG3786" s="1"/>
      <c r="AH3786" s="1"/>
      <c r="AI3786" s="1"/>
      <c r="AJ3786" s="1"/>
      <c r="AK3786" s="1"/>
      <c r="AL3786" s="1"/>
      <c r="AM3786" s="1"/>
      <c r="AN3786" s="1"/>
      <c r="AO3786" s="1"/>
      <c r="AP3786" s="1"/>
      <c r="AQ3786" s="1"/>
      <c r="AR3786" s="1"/>
      <c r="AS3786" s="14"/>
      <c r="AT3786" s="1"/>
      <c r="AU3786" s="1"/>
    </row>
    <row r="3787" spans="32:47" x14ac:dyDescent="0.3">
      <c r="AF3787" s="1"/>
      <c r="AG3787" s="1"/>
      <c r="AH3787" s="1"/>
      <c r="AI3787" s="1"/>
      <c r="AJ3787" s="1"/>
      <c r="AK3787" s="1"/>
      <c r="AL3787" s="1"/>
      <c r="AM3787" s="1"/>
      <c r="AN3787" s="1"/>
      <c r="AO3787" s="1"/>
      <c r="AP3787" s="1"/>
      <c r="AQ3787" s="1"/>
      <c r="AR3787" s="1"/>
      <c r="AS3787" s="14"/>
      <c r="AT3787" s="1"/>
      <c r="AU3787" s="1"/>
    </row>
    <row r="3788" spans="32:47" x14ac:dyDescent="0.3">
      <c r="AF3788" s="1"/>
      <c r="AG3788" s="1"/>
      <c r="AH3788" s="1"/>
      <c r="AI3788" s="1"/>
      <c r="AJ3788" s="1"/>
      <c r="AK3788" s="1"/>
      <c r="AL3788" s="1"/>
      <c r="AM3788" s="1"/>
      <c r="AN3788" s="1"/>
      <c r="AO3788" s="1"/>
      <c r="AP3788" s="1"/>
      <c r="AQ3788" s="1"/>
      <c r="AR3788" s="1"/>
      <c r="AS3788" s="14"/>
      <c r="AT3788" s="1"/>
      <c r="AU3788" s="1"/>
    </row>
    <row r="3789" spans="32:47" x14ac:dyDescent="0.3">
      <c r="AF3789" s="1"/>
      <c r="AG3789" s="1"/>
      <c r="AH3789" s="1"/>
      <c r="AI3789" s="1"/>
      <c r="AJ3789" s="1"/>
      <c r="AK3789" s="1"/>
      <c r="AL3789" s="1"/>
      <c r="AM3789" s="1"/>
      <c r="AN3789" s="1"/>
      <c r="AO3789" s="1"/>
      <c r="AP3789" s="1"/>
      <c r="AQ3789" s="1"/>
      <c r="AR3789" s="1"/>
      <c r="AS3789" s="14"/>
      <c r="AT3789" s="1"/>
      <c r="AU3789" s="1"/>
    </row>
    <row r="3790" spans="32:47" x14ac:dyDescent="0.3">
      <c r="AF3790" s="1"/>
      <c r="AG3790" s="1"/>
      <c r="AH3790" s="1"/>
      <c r="AI3790" s="1"/>
      <c r="AJ3790" s="1"/>
      <c r="AK3790" s="1"/>
      <c r="AL3790" s="1"/>
      <c r="AM3790" s="1"/>
      <c r="AN3790" s="1"/>
      <c r="AO3790" s="1"/>
      <c r="AP3790" s="1"/>
      <c r="AQ3790" s="1"/>
      <c r="AR3790" s="1"/>
      <c r="AS3790" s="14"/>
      <c r="AT3790" s="1"/>
      <c r="AU3790" s="1"/>
    </row>
    <row r="3791" spans="32:47" x14ac:dyDescent="0.3">
      <c r="AF3791" s="1"/>
      <c r="AG3791" s="1"/>
      <c r="AH3791" s="1"/>
      <c r="AI3791" s="1"/>
      <c r="AJ3791" s="1"/>
      <c r="AK3791" s="1"/>
      <c r="AL3791" s="1"/>
      <c r="AM3791" s="1"/>
      <c r="AN3791" s="1"/>
      <c r="AO3791" s="1"/>
      <c r="AP3791" s="1"/>
      <c r="AQ3791" s="1"/>
      <c r="AR3791" s="1"/>
      <c r="AS3791" s="14"/>
      <c r="AT3791" s="1"/>
      <c r="AU3791" s="1"/>
    </row>
    <row r="3792" spans="32:47" x14ac:dyDescent="0.3">
      <c r="AF3792" s="1"/>
      <c r="AG3792" s="1"/>
      <c r="AH3792" s="1"/>
      <c r="AI3792" s="1"/>
      <c r="AJ3792" s="1"/>
      <c r="AK3792" s="1"/>
      <c r="AL3792" s="1"/>
      <c r="AM3792" s="1"/>
      <c r="AN3792" s="1"/>
      <c r="AO3792" s="1"/>
      <c r="AP3792" s="1"/>
      <c r="AQ3792" s="1"/>
      <c r="AR3792" s="1"/>
      <c r="AS3792" s="14"/>
      <c r="AT3792" s="1"/>
      <c r="AU3792" s="1"/>
    </row>
    <row r="3793" spans="32:47" x14ac:dyDescent="0.3">
      <c r="AF3793" s="1"/>
      <c r="AG3793" s="1"/>
      <c r="AH3793" s="1"/>
      <c r="AI3793" s="1"/>
      <c r="AJ3793" s="1"/>
      <c r="AK3793" s="1"/>
      <c r="AL3793" s="1"/>
      <c r="AM3793" s="1"/>
      <c r="AN3793" s="1"/>
      <c r="AO3793" s="1"/>
      <c r="AP3793" s="1"/>
      <c r="AQ3793" s="1"/>
      <c r="AR3793" s="1"/>
      <c r="AS3793" s="14"/>
      <c r="AT3793" s="1"/>
      <c r="AU3793" s="1"/>
    </row>
    <row r="3794" spans="32:47" x14ac:dyDescent="0.3">
      <c r="AF3794" s="1"/>
      <c r="AG3794" s="1"/>
      <c r="AH3794" s="1"/>
      <c r="AI3794" s="1"/>
      <c r="AJ3794" s="1"/>
      <c r="AK3794" s="1"/>
      <c r="AL3794" s="1"/>
      <c r="AM3794" s="1"/>
      <c r="AN3794" s="1"/>
      <c r="AO3794" s="1"/>
      <c r="AP3794" s="1"/>
      <c r="AQ3794" s="1"/>
      <c r="AR3794" s="1"/>
      <c r="AS3794" s="14"/>
      <c r="AT3794" s="1"/>
      <c r="AU3794" s="1"/>
    </row>
    <row r="3795" spans="32:47" x14ac:dyDescent="0.3">
      <c r="AF3795" s="1"/>
      <c r="AG3795" s="1"/>
      <c r="AH3795" s="1"/>
      <c r="AI3795" s="1"/>
      <c r="AJ3795" s="1"/>
      <c r="AK3795" s="1"/>
      <c r="AL3795" s="1"/>
      <c r="AM3795" s="1"/>
      <c r="AN3795" s="1"/>
      <c r="AO3795" s="1"/>
      <c r="AP3795" s="1"/>
      <c r="AQ3795" s="1"/>
      <c r="AR3795" s="1"/>
      <c r="AS3795" s="14"/>
      <c r="AT3795" s="1"/>
      <c r="AU3795" s="1"/>
    </row>
    <row r="3796" spans="32:47" x14ac:dyDescent="0.3">
      <c r="AF3796" s="1"/>
      <c r="AG3796" s="1"/>
      <c r="AH3796" s="1"/>
      <c r="AI3796" s="1"/>
      <c r="AJ3796" s="1"/>
      <c r="AK3796" s="1"/>
      <c r="AL3796" s="1"/>
      <c r="AM3796" s="1"/>
      <c r="AN3796" s="1"/>
      <c r="AO3796" s="1"/>
      <c r="AP3796" s="1"/>
      <c r="AQ3796" s="1"/>
      <c r="AR3796" s="1"/>
      <c r="AS3796" s="14"/>
      <c r="AT3796" s="1"/>
      <c r="AU3796" s="1"/>
    </row>
    <row r="3797" spans="32:47" x14ac:dyDescent="0.3">
      <c r="AF3797" s="1"/>
      <c r="AG3797" s="1"/>
      <c r="AH3797" s="1"/>
      <c r="AI3797" s="1"/>
      <c r="AJ3797" s="1"/>
      <c r="AK3797" s="1"/>
      <c r="AL3797" s="1"/>
      <c r="AM3797" s="1"/>
      <c r="AN3797" s="1"/>
      <c r="AO3797" s="1"/>
      <c r="AP3797" s="1"/>
      <c r="AQ3797" s="1"/>
      <c r="AR3797" s="1"/>
      <c r="AS3797" s="14"/>
      <c r="AT3797" s="1"/>
      <c r="AU3797" s="1"/>
    </row>
    <row r="3798" spans="32:47" x14ac:dyDescent="0.3">
      <c r="AF3798" s="1"/>
      <c r="AG3798" s="1"/>
      <c r="AH3798" s="1"/>
      <c r="AI3798" s="1"/>
      <c r="AJ3798" s="1"/>
      <c r="AK3798" s="1"/>
      <c r="AL3798" s="1"/>
      <c r="AM3798" s="1"/>
      <c r="AN3798" s="1"/>
      <c r="AO3798" s="1"/>
      <c r="AP3798" s="1"/>
      <c r="AQ3798" s="1"/>
      <c r="AR3798" s="1"/>
      <c r="AS3798" s="14"/>
      <c r="AT3798" s="1"/>
      <c r="AU3798" s="1"/>
    </row>
    <row r="3799" spans="32:47" x14ac:dyDescent="0.3">
      <c r="AF3799" s="1"/>
      <c r="AG3799" s="1"/>
      <c r="AH3799" s="1"/>
      <c r="AI3799" s="1"/>
      <c r="AJ3799" s="1"/>
      <c r="AK3799" s="1"/>
      <c r="AL3799" s="1"/>
      <c r="AM3799" s="1"/>
      <c r="AN3799" s="1"/>
      <c r="AO3799" s="1"/>
      <c r="AP3799" s="1"/>
      <c r="AQ3799" s="1"/>
      <c r="AR3799" s="1"/>
      <c r="AS3799" s="14"/>
      <c r="AT3799" s="1"/>
      <c r="AU3799" s="1"/>
    </row>
    <row r="3800" spans="32:47" x14ac:dyDescent="0.3">
      <c r="AF3800" s="1"/>
      <c r="AG3800" s="1"/>
      <c r="AH3800" s="1"/>
      <c r="AI3800" s="1"/>
      <c r="AJ3800" s="1"/>
      <c r="AK3800" s="1"/>
      <c r="AL3800" s="1"/>
      <c r="AM3800" s="1"/>
      <c r="AN3800" s="1"/>
      <c r="AO3800" s="1"/>
      <c r="AP3800" s="1"/>
      <c r="AQ3800" s="1"/>
      <c r="AR3800" s="1"/>
      <c r="AS3800" s="14"/>
      <c r="AT3800" s="1"/>
      <c r="AU3800" s="1"/>
    </row>
    <row r="3801" spans="32:47" x14ac:dyDescent="0.3">
      <c r="AF3801" s="1"/>
      <c r="AG3801" s="1"/>
      <c r="AH3801" s="1"/>
      <c r="AI3801" s="1"/>
      <c r="AJ3801" s="1"/>
      <c r="AK3801" s="1"/>
      <c r="AL3801" s="1"/>
      <c r="AM3801" s="1"/>
      <c r="AN3801" s="1"/>
      <c r="AO3801" s="1"/>
      <c r="AP3801" s="1"/>
      <c r="AQ3801" s="1"/>
      <c r="AR3801" s="1"/>
      <c r="AS3801" s="14"/>
      <c r="AT3801" s="1"/>
      <c r="AU3801" s="1"/>
    </row>
    <row r="3802" spans="32:47" x14ac:dyDescent="0.3">
      <c r="AF3802" s="1"/>
      <c r="AG3802" s="1"/>
      <c r="AH3802" s="1"/>
      <c r="AI3802" s="1"/>
      <c r="AJ3802" s="1"/>
      <c r="AK3802" s="1"/>
      <c r="AL3802" s="1"/>
      <c r="AM3802" s="1"/>
      <c r="AN3802" s="1"/>
      <c r="AO3802" s="1"/>
      <c r="AP3802" s="1"/>
      <c r="AQ3802" s="1"/>
      <c r="AR3802" s="1"/>
      <c r="AS3802" s="14"/>
      <c r="AT3802" s="1"/>
      <c r="AU3802" s="1"/>
    </row>
    <row r="3803" spans="32:47" x14ac:dyDescent="0.3">
      <c r="AF3803" s="1"/>
      <c r="AG3803" s="1"/>
      <c r="AH3803" s="1"/>
      <c r="AI3803" s="1"/>
      <c r="AJ3803" s="1"/>
      <c r="AK3803" s="1"/>
      <c r="AL3803" s="1"/>
      <c r="AM3803" s="1"/>
      <c r="AN3803" s="1"/>
      <c r="AO3803" s="1"/>
      <c r="AP3803" s="1"/>
      <c r="AQ3803" s="1"/>
      <c r="AR3803" s="1"/>
      <c r="AS3803" s="14"/>
      <c r="AT3803" s="1"/>
      <c r="AU3803" s="1"/>
    </row>
    <row r="3804" spans="32:47" x14ac:dyDescent="0.3">
      <c r="AF3804" s="1"/>
      <c r="AG3804" s="1"/>
      <c r="AH3804" s="1"/>
      <c r="AI3804" s="1"/>
      <c r="AJ3804" s="1"/>
      <c r="AK3804" s="1"/>
      <c r="AL3804" s="1"/>
      <c r="AM3804" s="1"/>
      <c r="AN3804" s="1"/>
      <c r="AO3804" s="1"/>
      <c r="AP3804" s="1"/>
      <c r="AQ3804" s="1"/>
      <c r="AR3804" s="1"/>
      <c r="AS3804" s="14"/>
      <c r="AT3804" s="1"/>
      <c r="AU3804" s="1"/>
    </row>
    <row r="3805" spans="32:47" x14ac:dyDescent="0.3">
      <c r="AF3805" s="1"/>
      <c r="AG3805" s="1"/>
      <c r="AH3805" s="1"/>
      <c r="AI3805" s="1"/>
      <c r="AJ3805" s="1"/>
      <c r="AK3805" s="1"/>
      <c r="AL3805" s="1"/>
      <c r="AM3805" s="1"/>
      <c r="AN3805" s="1"/>
      <c r="AO3805" s="1"/>
      <c r="AP3805" s="1"/>
      <c r="AQ3805" s="1"/>
      <c r="AR3805" s="1"/>
      <c r="AS3805" s="14"/>
      <c r="AT3805" s="1"/>
      <c r="AU3805" s="1"/>
    </row>
    <row r="3806" spans="32:47" x14ac:dyDescent="0.3">
      <c r="AF3806" s="1"/>
      <c r="AG3806" s="1"/>
      <c r="AH3806" s="1"/>
      <c r="AI3806" s="1"/>
      <c r="AJ3806" s="1"/>
      <c r="AK3806" s="1"/>
      <c r="AL3806" s="1"/>
      <c r="AM3806" s="1"/>
      <c r="AN3806" s="1"/>
      <c r="AO3806" s="1"/>
      <c r="AP3806" s="1"/>
      <c r="AQ3806" s="1"/>
      <c r="AR3806" s="1"/>
      <c r="AS3806" s="14"/>
      <c r="AT3806" s="1"/>
      <c r="AU3806" s="1"/>
    </row>
    <row r="3807" spans="32:47" x14ac:dyDescent="0.3">
      <c r="AF3807" s="1"/>
      <c r="AG3807" s="1"/>
      <c r="AH3807" s="1"/>
      <c r="AI3807" s="1"/>
      <c r="AJ3807" s="1"/>
      <c r="AK3807" s="1"/>
      <c r="AL3807" s="1"/>
      <c r="AM3807" s="1"/>
      <c r="AN3807" s="1"/>
      <c r="AO3807" s="1"/>
      <c r="AP3807" s="1"/>
      <c r="AQ3807" s="1"/>
      <c r="AR3807" s="1"/>
      <c r="AS3807" s="14"/>
      <c r="AT3807" s="1"/>
      <c r="AU3807" s="1"/>
    </row>
    <row r="3808" spans="32:47" x14ac:dyDescent="0.3">
      <c r="AF3808" s="1"/>
      <c r="AG3808" s="1"/>
      <c r="AH3808" s="1"/>
      <c r="AI3808" s="1"/>
      <c r="AJ3808" s="1"/>
      <c r="AK3808" s="1"/>
      <c r="AL3808" s="1"/>
      <c r="AM3808" s="1"/>
      <c r="AN3808" s="1"/>
      <c r="AO3808" s="1"/>
      <c r="AP3808" s="1"/>
      <c r="AQ3808" s="1"/>
      <c r="AR3808" s="1"/>
      <c r="AS3808" s="14"/>
      <c r="AT3808" s="1"/>
      <c r="AU3808" s="1"/>
    </row>
    <row r="3809" spans="32:47" x14ac:dyDescent="0.3">
      <c r="AF3809" s="1"/>
      <c r="AG3809" s="1"/>
      <c r="AH3809" s="1"/>
      <c r="AI3809" s="1"/>
      <c r="AJ3809" s="1"/>
      <c r="AK3809" s="1"/>
      <c r="AL3809" s="1"/>
      <c r="AM3809" s="1"/>
      <c r="AN3809" s="1"/>
      <c r="AO3809" s="1"/>
      <c r="AP3809" s="1"/>
      <c r="AQ3809" s="1"/>
      <c r="AR3809" s="1"/>
      <c r="AS3809" s="14"/>
      <c r="AT3809" s="1"/>
      <c r="AU3809" s="1"/>
    </row>
    <row r="3810" spans="32:47" x14ac:dyDescent="0.3">
      <c r="AF3810" s="1"/>
      <c r="AG3810" s="1"/>
      <c r="AH3810" s="1"/>
      <c r="AI3810" s="1"/>
      <c r="AJ3810" s="1"/>
      <c r="AK3810" s="1"/>
      <c r="AL3810" s="1"/>
      <c r="AM3810" s="1"/>
      <c r="AN3810" s="1"/>
      <c r="AO3810" s="1"/>
      <c r="AP3810" s="1"/>
      <c r="AQ3810" s="1"/>
      <c r="AR3810" s="1"/>
      <c r="AS3810" s="14"/>
      <c r="AT3810" s="1"/>
      <c r="AU3810" s="1"/>
    </row>
    <row r="3811" spans="32:47" x14ac:dyDescent="0.3">
      <c r="AF3811" s="1"/>
      <c r="AG3811" s="1"/>
      <c r="AH3811" s="1"/>
      <c r="AI3811" s="1"/>
      <c r="AJ3811" s="1"/>
      <c r="AK3811" s="1"/>
      <c r="AL3811" s="1"/>
      <c r="AM3811" s="1"/>
      <c r="AN3811" s="1"/>
      <c r="AO3811" s="1"/>
      <c r="AP3811" s="1"/>
      <c r="AQ3811" s="1"/>
      <c r="AR3811" s="1"/>
      <c r="AS3811" s="14"/>
      <c r="AT3811" s="1"/>
      <c r="AU3811" s="1"/>
    </row>
    <row r="3812" spans="32:47" x14ac:dyDescent="0.3">
      <c r="AF3812" s="1"/>
      <c r="AG3812" s="1"/>
      <c r="AH3812" s="1"/>
      <c r="AI3812" s="1"/>
      <c r="AJ3812" s="1"/>
      <c r="AK3812" s="1"/>
      <c r="AL3812" s="1"/>
      <c r="AM3812" s="1"/>
      <c r="AN3812" s="1"/>
      <c r="AO3812" s="1"/>
      <c r="AP3812" s="1"/>
      <c r="AQ3812" s="1"/>
      <c r="AR3812" s="1"/>
      <c r="AS3812" s="14"/>
      <c r="AT3812" s="1"/>
      <c r="AU3812" s="1"/>
    </row>
    <row r="3813" spans="32:47" x14ac:dyDescent="0.3">
      <c r="AF3813" s="1"/>
      <c r="AG3813" s="1"/>
      <c r="AH3813" s="1"/>
      <c r="AI3813" s="1"/>
      <c r="AJ3813" s="1"/>
      <c r="AK3813" s="1"/>
      <c r="AL3813" s="1"/>
      <c r="AM3813" s="1"/>
      <c r="AN3813" s="1"/>
      <c r="AO3813" s="1"/>
      <c r="AP3813" s="1"/>
      <c r="AQ3813" s="1"/>
      <c r="AR3813" s="1"/>
      <c r="AS3813" s="14"/>
      <c r="AT3813" s="1"/>
      <c r="AU3813" s="1"/>
    </row>
    <row r="3814" spans="32:47" x14ac:dyDescent="0.3">
      <c r="AF3814" s="1"/>
      <c r="AG3814" s="1"/>
      <c r="AH3814" s="1"/>
      <c r="AI3814" s="1"/>
      <c r="AJ3814" s="1"/>
      <c r="AK3814" s="1"/>
      <c r="AL3814" s="1"/>
      <c r="AM3814" s="1"/>
      <c r="AN3814" s="1"/>
      <c r="AO3814" s="1"/>
      <c r="AP3814" s="1"/>
      <c r="AQ3814" s="1"/>
      <c r="AR3814" s="1"/>
      <c r="AS3814" s="14"/>
      <c r="AT3814" s="1"/>
      <c r="AU3814" s="1"/>
    </row>
    <row r="3815" spans="32:47" x14ac:dyDescent="0.3">
      <c r="AF3815" s="1"/>
      <c r="AG3815" s="1"/>
      <c r="AH3815" s="1"/>
      <c r="AI3815" s="1"/>
      <c r="AJ3815" s="1"/>
      <c r="AK3815" s="1"/>
      <c r="AL3815" s="1"/>
      <c r="AM3815" s="1"/>
      <c r="AN3815" s="1"/>
      <c r="AO3815" s="1"/>
      <c r="AP3815" s="1"/>
      <c r="AQ3815" s="1"/>
      <c r="AR3815" s="1"/>
      <c r="AS3815" s="14"/>
      <c r="AT3815" s="1"/>
      <c r="AU3815" s="1"/>
    </row>
    <row r="3816" spans="32:47" x14ac:dyDescent="0.3">
      <c r="AF3816" s="1"/>
      <c r="AG3816" s="1"/>
      <c r="AH3816" s="1"/>
      <c r="AI3816" s="1"/>
      <c r="AJ3816" s="1"/>
      <c r="AK3816" s="1"/>
      <c r="AL3816" s="1"/>
      <c r="AM3816" s="1"/>
      <c r="AN3816" s="1"/>
      <c r="AO3816" s="1"/>
      <c r="AP3816" s="1"/>
      <c r="AQ3816" s="1"/>
      <c r="AR3816" s="1"/>
      <c r="AS3816" s="14"/>
      <c r="AT3816" s="1"/>
      <c r="AU3816" s="1"/>
    </row>
    <row r="3817" spans="32:47" x14ac:dyDescent="0.3">
      <c r="AF3817" s="1"/>
      <c r="AG3817" s="1"/>
      <c r="AH3817" s="1"/>
      <c r="AI3817" s="1"/>
      <c r="AJ3817" s="1"/>
      <c r="AK3817" s="1"/>
      <c r="AL3817" s="1"/>
      <c r="AM3817" s="1"/>
      <c r="AN3817" s="1"/>
      <c r="AO3817" s="1"/>
      <c r="AP3817" s="1"/>
      <c r="AQ3817" s="1"/>
      <c r="AR3817" s="1"/>
      <c r="AS3817" s="14"/>
      <c r="AT3817" s="1"/>
      <c r="AU3817" s="1"/>
    </row>
    <row r="3818" spans="32:47" x14ac:dyDescent="0.3">
      <c r="AF3818" s="1"/>
      <c r="AG3818" s="1"/>
      <c r="AH3818" s="1"/>
      <c r="AI3818" s="1"/>
      <c r="AJ3818" s="1"/>
      <c r="AK3818" s="1"/>
      <c r="AL3818" s="1"/>
      <c r="AM3818" s="1"/>
      <c r="AN3818" s="1"/>
      <c r="AO3818" s="1"/>
      <c r="AP3818" s="1"/>
      <c r="AQ3818" s="1"/>
      <c r="AR3818" s="1"/>
      <c r="AS3818" s="14"/>
      <c r="AT3818" s="1"/>
      <c r="AU3818" s="1"/>
    </row>
    <row r="3819" spans="32:47" x14ac:dyDescent="0.3">
      <c r="AF3819" s="1"/>
      <c r="AG3819" s="1"/>
      <c r="AH3819" s="1"/>
      <c r="AI3819" s="1"/>
      <c r="AJ3819" s="1"/>
      <c r="AK3819" s="1"/>
      <c r="AL3819" s="1"/>
      <c r="AM3819" s="1"/>
      <c r="AN3819" s="1"/>
      <c r="AO3819" s="1"/>
      <c r="AP3819" s="1"/>
      <c r="AQ3819" s="1"/>
      <c r="AR3819" s="1"/>
      <c r="AS3819" s="14"/>
      <c r="AT3819" s="1"/>
      <c r="AU3819" s="1"/>
    </row>
    <row r="3820" spans="32:47" x14ac:dyDescent="0.3">
      <c r="AF3820" s="1"/>
      <c r="AG3820" s="1"/>
      <c r="AH3820" s="1"/>
      <c r="AI3820" s="1"/>
      <c r="AJ3820" s="1"/>
      <c r="AK3820" s="1"/>
      <c r="AL3820" s="1"/>
      <c r="AM3820" s="1"/>
      <c r="AN3820" s="1"/>
      <c r="AO3820" s="1"/>
      <c r="AP3820" s="1"/>
      <c r="AQ3820" s="1"/>
      <c r="AR3820" s="1"/>
      <c r="AS3820" s="14"/>
      <c r="AT3820" s="1"/>
      <c r="AU3820" s="1"/>
    </row>
    <row r="3821" spans="32:47" x14ac:dyDescent="0.3">
      <c r="AF3821" s="1"/>
      <c r="AG3821" s="1"/>
      <c r="AH3821" s="1"/>
      <c r="AI3821" s="1"/>
      <c r="AJ3821" s="1"/>
      <c r="AK3821" s="1"/>
      <c r="AL3821" s="1"/>
      <c r="AM3821" s="1"/>
      <c r="AN3821" s="1"/>
      <c r="AO3821" s="1"/>
      <c r="AP3821" s="1"/>
      <c r="AQ3821" s="1"/>
      <c r="AR3821" s="1"/>
      <c r="AS3821" s="14"/>
      <c r="AT3821" s="1"/>
      <c r="AU3821" s="1"/>
    </row>
    <row r="3822" spans="32:47" x14ac:dyDescent="0.3">
      <c r="AF3822" s="1"/>
      <c r="AG3822" s="1"/>
      <c r="AH3822" s="1"/>
      <c r="AI3822" s="1"/>
      <c r="AJ3822" s="1"/>
      <c r="AK3822" s="1"/>
      <c r="AL3822" s="1"/>
      <c r="AM3822" s="1"/>
      <c r="AN3822" s="1"/>
      <c r="AO3822" s="1"/>
      <c r="AP3822" s="1"/>
      <c r="AQ3822" s="1"/>
      <c r="AR3822" s="1"/>
      <c r="AS3822" s="14"/>
      <c r="AT3822" s="1"/>
      <c r="AU3822" s="1"/>
    </row>
    <row r="3823" spans="32:47" x14ac:dyDescent="0.3">
      <c r="AF3823" s="1"/>
      <c r="AG3823" s="1"/>
      <c r="AH3823" s="1"/>
      <c r="AI3823" s="1"/>
      <c r="AJ3823" s="1"/>
      <c r="AK3823" s="1"/>
      <c r="AL3823" s="1"/>
      <c r="AM3823" s="1"/>
      <c r="AN3823" s="1"/>
      <c r="AO3823" s="1"/>
      <c r="AP3823" s="1"/>
      <c r="AQ3823" s="1"/>
      <c r="AR3823" s="1"/>
      <c r="AS3823" s="14"/>
      <c r="AT3823" s="1"/>
      <c r="AU3823" s="1"/>
    </row>
    <row r="3824" spans="32:47" x14ac:dyDescent="0.3">
      <c r="AF3824" s="1"/>
      <c r="AG3824" s="1"/>
      <c r="AH3824" s="1"/>
      <c r="AI3824" s="1"/>
      <c r="AJ3824" s="1"/>
      <c r="AK3824" s="1"/>
      <c r="AL3824" s="1"/>
      <c r="AM3824" s="1"/>
      <c r="AN3824" s="1"/>
      <c r="AO3824" s="1"/>
      <c r="AP3824" s="1"/>
      <c r="AQ3824" s="1"/>
      <c r="AR3824" s="1"/>
      <c r="AS3824" s="14"/>
      <c r="AT3824" s="1"/>
      <c r="AU3824" s="1"/>
    </row>
    <row r="3825" spans="32:47" x14ac:dyDescent="0.3">
      <c r="AF3825" s="1"/>
      <c r="AG3825" s="1"/>
      <c r="AH3825" s="1"/>
      <c r="AI3825" s="1"/>
      <c r="AJ3825" s="1"/>
      <c r="AK3825" s="1"/>
      <c r="AL3825" s="1"/>
      <c r="AM3825" s="1"/>
      <c r="AN3825" s="1"/>
      <c r="AO3825" s="1"/>
      <c r="AP3825" s="1"/>
      <c r="AQ3825" s="1"/>
      <c r="AR3825" s="1"/>
      <c r="AS3825" s="14"/>
      <c r="AT3825" s="1"/>
      <c r="AU3825" s="1"/>
    </row>
    <row r="3826" spans="32:47" x14ac:dyDescent="0.3">
      <c r="AF3826" s="1"/>
      <c r="AG3826" s="1"/>
      <c r="AH3826" s="1"/>
      <c r="AI3826" s="1"/>
      <c r="AJ3826" s="1"/>
      <c r="AK3826" s="1"/>
      <c r="AL3826" s="1"/>
      <c r="AM3826" s="1"/>
      <c r="AN3826" s="1"/>
      <c r="AO3826" s="1"/>
      <c r="AP3826" s="1"/>
      <c r="AQ3826" s="1"/>
      <c r="AR3826" s="1"/>
      <c r="AS3826" s="14"/>
      <c r="AT3826" s="1"/>
      <c r="AU3826" s="1"/>
    </row>
    <row r="3827" spans="32:47" x14ac:dyDescent="0.3">
      <c r="AF3827" s="1"/>
      <c r="AG3827" s="1"/>
      <c r="AH3827" s="1"/>
      <c r="AI3827" s="1"/>
      <c r="AJ3827" s="1"/>
      <c r="AK3827" s="1"/>
      <c r="AL3827" s="1"/>
      <c r="AM3827" s="1"/>
      <c r="AN3827" s="1"/>
      <c r="AO3827" s="1"/>
      <c r="AP3827" s="1"/>
      <c r="AQ3827" s="1"/>
      <c r="AR3827" s="1"/>
      <c r="AS3827" s="14"/>
      <c r="AT3827" s="1"/>
      <c r="AU3827" s="1"/>
    </row>
    <row r="3828" spans="32:47" x14ac:dyDescent="0.3">
      <c r="AF3828" s="1"/>
      <c r="AG3828" s="1"/>
      <c r="AH3828" s="1"/>
      <c r="AI3828" s="1"/>
      <c r="AJ3828" s="1"/>
      <c r="AK3828" s="1"/>
      <c r="AL3828" s="1"/>
      <c r="AM3828" s="1"/>
      <c r="AN3828" s="1"/>
      <c r="AO3828" s="1"/>
      <c r="AP3828" s="1"/>
      <c r="AQ3828" s="1"/>
      <c r="AR3828" s="1"/>
      <c r="AS3828" s="14"/>
      <c r="AT3828" s="1"/>
      <c r="AU3828" s="1"/>
    </row>
    <row r="3829" spans="32:47" x14ac:dyDescent="0.3">
      <c r="AF3829" s="1"/>
      <c r="AG3829" s="1"/>
      <c r="AH3829" s="1"/>
      <c r="AI3829" s="1"/>
      <c r="AJ3829" s="1"/>
      <c r="AK3829" s="1"/>
      <c r="AL3829" s="1"/>
      <c r="AM3829" s="1"/>
      <c r="AN3829" s="1"/>
      <c r="AO3829" s="1"/>
      <c r="AP3829" s="1"/>
      <c r="AQ3829" s="1"/>
      <c r="AR3829" s="1"/>
      <c r="AS3829" s="14"/>
      <c r="AT3829" s="1"/>
      <c r="AU3829" s="1"/>
    </row>
    <row r="3830" spans="32:47" x14ac:dyDescent="0.3">
      <c r="AF3830" s="1"/>
      <c r="AG3830" s="1"/>
      <c r="AH3830" s="1"/>
      <c r="AI3830" s="1"/>
      <c r="AJ3830" s="1"/>
      <c r="AK3830" s="1"/>
      <c r="AL3830" s="1"/>
      <c r="AM3830" s="1"/>
      <c r="AN3830" s="1"/>
      <c r="AO3830" s="1"/>
      <c r="AP3830" s="1"/>
      <c r="AQ3830" s="1"/>
      <c r="AR3830" s="1"/>
      <c r="AS3830" s="14"/>
      <c r="AT3830" s="1"/>
      <c r="AU3830" s="1"/>
    </row>
    <row r="3831" spans="32:47" x14ac:dyDescent="0.3">
      <c r="AF3831" s="1"/>
      <c r="AG3831" s="1"/>
      <c r="AH3831" s="1"/>
      <c r="AI3831" s="1"/>
      <c r="AJ3831" s="1"/>
      <c r="AK3831" s="1"/>
      <c r="AL3831" s="1"/>
      <c r="AM3831" s="1"/>
      <c r="AN3831" s="1"/>
      <c r="AO3831" s="1"/>
      <c r="AP3831" s="1"/>
      <c r="AQ3831" s="1"/>
      <c r="AR3831" s="1"/>
      <c r="AS3831" s="14"/>
      <c r="AT3831" s="1"/>
      <c r="AU3831" s="1"/>
    </row>
    <row r="3832" spans="32:47" x14ac:dyDescent="0.3">
      <c r="AF3832" s="1"/>
      <c r="AG3832" s="1"/>
      <c r="AH3832" s="1"/>
      <c r="AI3832" s="1"/>
      <c r="AJ3832" s="1"/>
      <c r="AK3832" s="1"/>
      <c r="AL3832" s="1"/>
      <c r="AM3832" s="1"/>
      <c r="AN3832" s="1"/>
      <c r="AO3832" s="1"/>
      <c r="AP3832" s="1"/>
      <c r="AQ3832" s="1"/>
      <c r="AR3832" s="1"/>
      <c r="AS3832" s="14"/>
      <c r="AT3832" s="1"/>
      <c r="AU3832" s="1"/>
    </row>
    <row r="3833" spans="32:47" x14ac:dyDescent="0.3">
      <c r="AF3833" s="1"/>
      <c r="AG3833" s="1"/>
      <c r="AH3833" s="1"/>
      <c r="AI3833" s="1"/>
      <c r="AJ3833" s="1"/>
      <c r="AK3833" s="1"/>
      <c r="AL3833" s="1"/>
      <c r="AM3833" s="1"/>
      <c r="AN3833" s="1"/>
      <c r="AO3833" s="1"/>
      <c r="AP3833" s="1"/>
      <c r="AQ3833" s="1"/>
      <c r="AR3833" s="1"/>
      <c r="AS3833" s="14"/>
      <c r="AT3833" s="1"/>
      <c r="AU3833" s="1"/>
    </row>
    <row r="3834" spans="32:47" x14ac:dyDescent="0.3">
      <c r="AF3834" s="1"/>
      <c r="AG3834" s="1"/>
      <c r="AH3834" s="1"/>
      <c r="AI3834" s="1"/>
      <c r="AJ3834" s="1"/>
      <c r="AK3834" s="1"/>
      <c r="AL3834" s="1"/>
      <c r="AM3834" s="1"/>
      <c r="AN3834" s="1"/>
      <c r="AO3834" s="1"/>
      <c r="AP3834" s="1"/>
      <c r="AQ3834" s="1"/>
      <c r="AR3834" s="1"/>
      <c r="AS3834" s="14"/>
      <c r="AT3834" s="1"/>
      <c r="AU3834" s="1"/>
    </row>
    <row r="3835" spans="32:47" x14ac:dyDescent="0.3">
      <c r="AF3835" s="1"/>
      <c r="AG3835" s="1"/>
      <c r="AH3835" s="1"/>
      <c r="AI3835" s="1"/>
      <c r="AJ3835" s="1"/>
      <c r="AK3835" s="1"/>
      <c r="AL3835" s="1"/>
      <c r="AM3835" s="1"/>
      <c r="AN3835" s="1"/>
      <c r="AO3835" s="1"/>
      <c r="AP3835" s="1"/>
      <c r="AQ3835" s="1"/>
      <c r="AR3835" s="1"/>
      <c r="AS3835" s="14"/>
      <c r="AT3835" s="1"/>
      <c r="AU3835" s="1"/>
    </row>
    <row r="3836" spans="32:47" x14ac:dyDescent="0.3">
      <c r="AF3836" s="1"/>
      <c r="AG3836" s="1"/>
      <c r="AH3836" s="1"/>
      <c r="AI3836" s="1"/>
      <c r="AJ3836" s="1"/>
      <c r="AK3836" s="1"/>
      <c r="AL3836" s="1"/>
      <c r="AM3836" s="1"/>
      <c r="AN3836" s="1"/>
      <c r="AO3836" s="1"/>
      <c r="AP3836" s="1"/>
      <c r="AQ3836" s="1"/>
      <c r="AR3836" s="1"/>
      <c r="AS3836" s="14"/>
      <c r="AT3836" s="1"/>
      <c r="AU3836" s="1"/>
    </row>
    <row r="3837" spans="32:47" x14ac:dyDescent="0.3">
      <c r="AF3837" s="1"/>
      <c r="AG3837" s="1"/>
      <c r="AH3837" s="1"/>
      <c r="AI3837" s="1"/>
      <c r="AJ3837" s="1"/>
      <c r="AK3837" s="1"/>
      <c r="AL3837" s="1"/>
      <c r="AM3837" s="1"/>
      <c r="AN3837" s="1"/>
      <c r="AO3837" s="1"/>
      <c r="AP3837" s="1"/>
      <c r="AQ3837" s="1"/>
      <c r="AR3837" s="1"/>
      <c r="AS3837" s="14"/>
      <c r="AT3837" s="1"/>
      <c r="AU3837" s="1"/>
    </row>
    <row r="3838" spans="32:47" x14ac:dyDescent="0.3">
      <c r="AF3838" s="1"/>
      <c r="AG3838" s="1"/>
      <c r="AH3838" s="1"/>
      <c r="AI3838" s="1"/>
      <c r="AJ3838" s="1"/>
      <c r="AK3838" s="1"/>
      <c r="AL3838" s="1"/>
      <c r="AM3838" s="1"/>
      <c r="AN3838" s="1"/>
      <c r="AO3838" s="1"/>
      <c r="AP3838" s="1"/>
      <c r="AQ3838" s="1"/>
      <c r="AR3838" s="1"/>
      <c r="AS3838" s="14"/>
      <c r="AT3838" s="1"/>
      <c r="AU3838" s="1"/>
    </row>
    <row r="3839" spans="32:47" x14ac:dyDescent="0.3">
      <c r="AF3839" s="1"/>
      <c r="AG3839" s="1"/>
      <c r="AH3839" s="1"/>
      <c r="AI3839" s="1"/>
      <c r="AJ3839" s="1"/>
      <c r="AK3839" s="1"/>
      <c r="AL3839" s="1"/>
      <c r="AM3839" s="1"/>
      <c r="AN3839" s="1"/>
      <c r="AO3839" s="1"/>
      <c r="AP3839" s="1"/>
      <c r="AQ3839" s="1"/>
      <c r="AR3839" s="1"/>
      <c r="AS3839" s="14"/>
      <c r="AT3839" s="1"/>
      <c r="AU3839" s="1"/>
    </row>
    <row r="3840" spans="32:47" x14ac:dyDescent="0.3">
      <c r="AF3840" s="1"/>
      <c r="AG3840" s="1"/>
      <c r="AH3840" s="1"/>
      <c r="AI3840" s="1"/>
      <c r="AJ3840" s="1"/>
      <c r="AK3840" s="1"/>
      <c r="AL3840" s="1"/>
      <c r="AM3840" s="1"/>
      <c r="AN3840" s="1"/>
      <c r="AO3840" s="1"/>
      <c r="AP3840" s="1"/>
      <c r="AQ3840" s="1"/>
      <c r="AR3840" s="1"/>
      <c r="AS3840" s="14"/>
      <c r="AT3840" s="1"/>
      <c r="AU3840" s="1"/>
    </row>
    <row r="3841" spans="32:47" x14ac:dyDescent="0.3">
      <c r="AF3841" s="1"/>
      <c r="AG3841" s="1"/>
      <c r="AH3841" s="1"/>
      <c r="AI3841" s="1"/>
      <c r="AJ3841" s="1"/>
      <c r="AK3841" s="1"/>
      <c r="AL3841" s="1"/>
      <c r="AM3841" s="1"/>
      <c r="AN3841" s="1"/>
      <c r="AO3841" s="1"/>
      <c r="AP3841" s="1"/>
      <c r="AQ3841" s="1"/>
      <c r="AR3841" s="1"/>
      <c r="AS3841" s="14"/>
      <c r="AT3841" s="1"/>
      <c r="AU3841" s="1"/>
    </row>
    <row r="3842" spans="32:47" x14ac:dyDescent="0.3">
      <c r="AF3842" s="1"/>
      <c r="AG3842" s="1"/>
      <c r="AH3842" s="1"/>
      <c r="AI3842" s="1"/>
      <c r="AJ3842" s="1"/>
      <c r="AK3842" s="1"/>
      <c r="AL3842" s="1"/>
      <c r="AM3842" s="1"/>
      <c r="AN3842" s="1"/>
      <c r="AO3842" s="1"/>
      <c r="AP3842" s="1"/>
      <c r="AQ3842" s="1"/>
      <c r="AR3842" s="1"/>
      <c r="AS3842" s="14"/>
      <c r="AT3842" s="1"/>
      <c r="AU3842" s="1"/>
    </row>
    <row r="3843" spans="32:47" x14ac:dyDescent="0.3">
      <c r="AF3843" s="1"/>
      <c r="AG3843" s="1"/>
      <c r="AH3843" s="1"/>
      <c r="AI3843" s="1"/>
      <c r="AJ3843" s="1"/>
      <c r="AK3843" s="1"/>
      <c r="AL3843" s="1"/>
      <c r="AM3843" s="1"/>
      <c r="AN3843" s="1"/>
      <c r="AO3843" s="1"/>
      <c r="AP3843" s="1"/>
      <c r="AQ3843" s="1"/>
      <c r="AR3843" s="1"/>
      <c r="AS3843" s="14"/>
      <c r="AT3843" s="1"/>
      <c r="AU3843" s="1"/>
    </row>
    <row r="3844" spans="32:47" x14ac:dyDescent="0.3">
      <c r="AF3844" s="1"/>
      <c r="AG3844" s="1"/>
      <c r="AH3844" s="1"/>
      <c r="AI3844" s="1"/>
      <c r="AJ3844" s="1"/>
      <c r="AK3844" s="1"/>
      <c r="AL3844" s="1"/>
      <c r="AM3844" s="1"/>
      <c r="AN3844" s="1"/>
      <c r="AO3844" s="1"/>
      <c r="AP3844" s="1"/>
      <c r="AQ3844" s="1"/>
      <c r="AR3844" s="1"/>
      <c r="AS3844" s="14"/>
      <c r="AT3844" s="1"/>
      <c r="AU3844" s="1"/>
    </row>
    <row r="3845" spans="32:47" x14ac:dyDescent="0.3">
      <c r="AF3845" s="1"/>
      <c r="AG3845" s="1"/>
      <c r="AH3845" s="1"/>
      <c r="AI3845" s="1"/>
      <c r="AJ3845" s="1"/>
      <c r="AK3845" s="1"/>
      <c r="AL3845" s="1"/>
      <c r="AM3845" s="1"/>
      <c r="AN3845" s="1"/>
      <c r="AO3845" s="1"/>
      <c r="AP3845" s="1"/>
      <c r="AQ3845" s="1"/>
      <c r="AR3845" s="1"/>
      <c r="AS3845" s="14"/>
      <c r="AT3845" s="1"/>
      <c r="AU3845" s="1"/>
    </row>
    <row r="3846" spans="32:47" x14ac:dyDescent="0.3">
      <c r="AF3846" s="1"/>
      <c r="AG3846" s="1"/>
      <c r="AH3846" s="1"/>
      <c r="AI3846" s="1"/>
      <c r="AJ3846" s="1"/>
      <c r="AK3846" s="1"/>
      <c r="AL3846" s="1"/>
      <c r="AM3846" s="1"/>
      <c r="AN3846" s="1"/>
      <c r="AO3846" s="1"/>
      <c r="AP3846" s="1"/>
      <c r="AQ3846" s="1"/>
      <c r="AR3846" s="1"/>
      <c r="AS3846" s="14"/>
      <c r="AT3846" s="1"/>
      <c r="AU3846" s="1"/>
    </row>
    <row r="3847" spans="32:47" x14ac:dyDescent="0.3">
      <c r="AF3847" s="1"/>
      <c r="AG3847" s="1"/>
      <c r="AH3847" s="1"/>
      <c r="AI3847" s="1"/>
      <c r="AJ3847" s="1"/>
      <c r="AK3847" s="1"/>
      <c r="AL3847" s="1"/>
      <c r="AM3847" s="1"/>
      <c r="AN3847" s="1"/>
      <c r="AO3847" s="1"/>
      <c r="AP3847" s="1"/>
      <c r="AQ3847" s="1"/>
      <c r="AR3847" s="1"/>
      <c r="AS3847" s="14"/>
      <c r="AT3847" s="1"/>
      <c r="AU3847" s="1"/>
    </row>
    <row r="3848" spans="32:47" x14ac:dyDescent="0.3">
      <c r="AF3848" s="1"/>
      <c r="AG3848" s="1"/>
      <c r="AH3848" s="1"/>
      <c r="AI3848" s="1"/>
      <c r="AJ3848" s="1"/>
      <c r="AK3848" s="1"/>
      <c r="AL3848" s="1"/>
      <c r="AM3848" s="1"/>
      <c r="AN3848" s="1"/>
      <c r="AO3848" s="1"/>
      <c r="AP3848" s="1"/>
      <c r="AQ3848" s="1"/>
      <c r="AR3848" s="1"/>
      <c r="AS3848" s="14"/>
      <c r="AT3848" s="1"/>
      <c r="AU3848" s="1"/>
    </row>
    <row r="3849" spans="32:47" x14ac:dyDescent="0.3">
      <c r="AF3849" s="1"/>
      <c r="AG3849" s="1"/>
      <c r="AH3849" s="1"/>
      <c r="AI3849" s="1"/>
      <c r="AJ3849" s="1"/>
      <c r="AK3849" s="1"/>
      <c r="AL3849" s="1"/>
      <c r="AM3849" s="1"/>
      <c r="AN3849" s="1"/>
      <c r="AO3849" s="1"/>
      <c r="AP3849" s="1"/>
      <c r="AQ3849" s="1"/>
      <c r="AR3849" s="1"/>
      <c r="AS3849" s="14"/>
      <c r="AT3849" s="1"/>
      <c r="AU3849" s="1"/>
    </row>
    <row r="3850" spans="32:47" x14ac:dyDescent="0.3">
      <c r="AF3850" s="1"/>
      <c r="AG3850" s="1"/>
      <c r="AH3850" s="1"/>
      <c r="AI3850" s="1"/>
      <c r="AJ3850" s="1"/>
      <c r="AK3850" s="1"/>
      <c r="AL3850" s="1"/>
      <c r="AM3850" s="1"/>
      <c r="AN3850" s="1"/>
      <c r="AO3850" s="1"/>
      <c r="AP3850" s="1"/>
      <c r="AQ3850" s="1"/>
      <c r="AR3850" s="1"/>
      <c r="AS3850" s="14"/>
      <c r="AT3850" s="1"/>
      <c r="AU3850" s="1"/>
    </row>
    <row r="3851" spans="32:47" x14ac:dyDescent="0.3">
      <c r="AF3851" s="1"/>
      <c r="AG3851" s="1"/>
      <c r="AH3851" s="1"/>
      <c r="AI3851" s="1"/>
      <c r="AJ3851" s="1"/>
      <c r="AK3851" s="1"/>
      <c r="AL3851" s="1"/>
      <c r="AM3851" s="1"/>
      <c r="AN3851" s="1"/>
      <c r="AO3851" s="1"/>
      <c r="AP3851" s="1"/>
      <c r="AQ3851" s="1"/>
      <c r="AR3851" s="1"/>
      <c r="AS3851" s="14"/>
      <c r="AT3851" s="1"/>
      <c r="AU3851" s="1"/>
    </row>
    <row r="3852" spans="32:47" x14ac:dyDescent="0.3">
      <c r="AF3852" s="1"/>
      <c r="AG3852" s="1"/>
      <c r="AH3852" s="1"/>
      <c r="AI3852" s="1"/>
      <c r="AJ3852" s="1"/>
      <c r="AK3852" s="1"/>
      <c r="AL3852" s="1"/>
      <c r="AM3852" s="1"/>
      <c r="AN3852" s="1"/>
      <c r="AO3852" s="1"/>
      <c r="AP3852" s="1"/>
      <c r="AQ3852" s="1"/>
      <c r="AR3852" s="1"/>
      <c r="AS3852" s="14"/>
      <c r="AT3852" s="1"/>
      <c r="AU3852" s="1"/>
    </row>
    <row r="3853" spans="32:47" x14ac:dyDescent="0.3">
      <c r="AF3853" s="1"/>
      <c r="AG3853" s="1"/>
      <c r="AH3853" s="1"/>
      <c r="AI3853" s="1"/>
      <c r="AJ3853" s="1"/>
      <c r="AK3853" s="1"/>
      <c r="AL3853" s="1"/>
      <c r="AM3853" s="1"/>
      <c r="AN3853" s="1"/>
      <c r="AO3853" s="1"/>
      <c r="AP3853" s="1"/>
      <c r="AQ3853" s="1"/>
      <c r="AR3853" s="1"/>
      <c r="AS3853" s="14"/>
      <c r="AT3853" s="1"/>
      <c r="AU3853" s="1"/>
    </row>
    <row r="3854" spans="32:47" x14ac:dyDescent="0.3">
      <c r="AF3854" s="1"/>
      <c r="AG3854" s="1"/>
      <c r="AH3854" s="1"/>
      <c r="AI3854" s="1"/>
      <c r="AJ3854" s="1"/>
      <c r="AK3854" s="1"/>
      <c r="AL3854" s="1"/>
      <c r="AM3854" s="1"/>
      <c r="AN3854" s="1"/>
      <c r="AO3854" s="1"/>
      <c r="AP3854" s="1"/>
      <c r="AQ3854" s="1"/>
      <c r="AR3854" s="1"/>
      <c r="AS3854" s="14"/>
      <c r="AT3854" s="1"/>
      <c r="AU3854" s="1"/>
    </row>
    <row r="3855" spans="32:47" x14ac:dyDescent="0.3">
      <c r="AF3855" s="1"/>
      <c r="AG3855" s="1"/>
      <c r="AH3855" s="1"/>
      <c r="AI3855" s="1"/>
      <c r="AJ3855" s="1"/>
      <c r="AK3855" s="1"/>
      <c r="AL3855" s="1"/>
      <c r="AM3855" s="1"/>
      <c r="AN3855" s="1"/>
      <c r="AO3855" s="1"/>
      <c r="AP3855" s="1"/>
      <c r="AQ3855" s="1"/>
      <c r="AR3855" s="1"/>
      <c r="AS3855" s="14"/>
      <c r="AT3855" s="1"/>
      <c r="AU3855" s="1"/>
    </row>
    <row r="3856" spans="32:47" x14ac:dyDescent="0.3">
      <c r="AF3856" s="1"/>
      <c r="AG3856" s="1"/>
      <c r="AH3856" s="1"/>
      <c r="AI3856" s="1"/>
      <c r="AJ3856" s="1"/>
      <c r="AK3856" s="1"/>
      <c r="AL3856" s="1"/>
      <c r="AM3856" s="1"/>
      <c r="AN3856" s="1"/>
      <c r="AO3856" s="1"/>
      <c r="AP3856" s="1"/>
      <c r="AQ3856" s="1"/>
      <c r="AR3856" s="1"/>
      <c r="AS3856" s="14"/>
      <c r="AT3856" s="1"/>
      <c r="AU3856" s="1"/>
    </row>
    <row r="3857" spans="32:47" x14ac:dyDescent="0.3">
      <c r="AF3857" s="1"/>
      <c r="AG3857" s="1"/>
      <c r="AH3857" s="1"/>
      <c r="AI3857" s="1"/>
      <c r="AJ3857" s="1"/>
      <c r="AK3857" s="1"/>
      <c r="AL3857" s="1"/>
      <c r="AM3857" s="1"/>
      <c r="AN3857" s="1"/>
      <c r="AO3857" s="1"/>
      <c r="AP3857" s="1"/>
      <c r="AQ3857" s="1"/>
      <c r="AR3857" s="1"/>
      <c r="AS3857" s="14"/>
      <c r="AT3857" s="1"/>
      <c r="AU3857" s="1"/>
    </row>
    <row r="3858" spans="32:47" x14ac:dyDescent="0.3">
      <c r="AF3858" s="1"/>
      <c r="AG3858" s="1"/>
      <c r="AH3858" s="1"/>
      <c r="AI3858" s="1"/>
      <c r="AJ3858" s="1"/>
      <c r="AK3858" s="1"/>
      <c r="AL3858" s="1"/>
      <c r="AM3858" s="1"/>
      <c r="AN3858" s="1"/>
      <c r="AO3858" s="1"/>
      <c r="AP3858" s="1"/>
      <c r="AQ3858" s="1"/>
      <c r="AR3858" s="1"/>
      <c r="AS3858" s="14"/>
      <c r="AT3858" s="1"/>
      <c r="AU3858" s="1"/>
    </row>
    <row r="3859" spans="32:47" x14ac:dyDescent="0.3">
      <c r="AF3859" s="1"/>
      <c r="AG3859" s="1"/>
      <c r="AH3859" s="1"/>
      <c r="AI3859" s="1"/>
      <c r="AJ3859" s="1"/>
      <c r="AK3859" s="1"/>
      <c r="AL3859" s="1"/>
      <c r="AM3859" s="1"/>
      <c r="AN3859" s="1"/>
      <c r="AO3859" s="1"/>
      <c r="AP3859" s="1"/>
      <c r="AQ3859" s="1"/>
      <c r="AR3859" s="1"/>
      <c r="AS3859" s="14"/>
      <c r="AT3859" s="1"/>
      <c r="AU3859" s="1"/>
    </row>
    <row r="3860" spans="32:47" x14ac:dyDescent="0.3">
      <c r="AF3860" s="1"/>
      <c r="AG3860" s="1"/>
      <c r="AH3860" s="1"/>
      <c r="AI3860" s="1"/>
      <c r="AJ3860" s="1"/>
      <c r="AK3860" s="1"/>
      <c r="AL3860" s="1"/>
      <c r="AM3860" s="1"/>
      <c r="AN3860" s="1"/>
      <c r="AO3860" s="1"/>
      <c r="AP3860" s="1"/>
      <c r="AQ3860" s="1"/>
      <c r="AR3860" s="1"/>
      <c r="AS3860" s="14"/>
      <c r="AT3860" s="1"/>
      <c r="AU3860" s="1"/>
    </row>
    <row r="3861" spans="32:47" x14ac:dyDescent="0.3">
      <c r="AF3861" s="1"/>
      <c r="AG3861" s="1"/>
      <c r="AH3861" s="1"/>
      <c r="AI3861" s="1"/>
      <c r="AJ3861" s="1"/>
      <c r="AK3861" s="1"/>
      <c r="AL3861" s="1"/>
      <c r="AM3861" s="1"/>
      <c r="AN3861" s="1"/>
      <c r="AO3861" s="1"/>
      <c r="AP3861" s="1"/>
      <c r="AQ3861" s="1"/>
      <c r="AR3861" s="1"/>
      <c r="AS3861" s="14"/>
      <c r="AT3861" s="1"/>
      <c r="AU3861" s="1"/>
    </row>
    <row r="3862" spans="32:47" x14ac:dyDescent="0.3">
      <c r="AF3862" s="1"/>
      <c r="AG3862" s="1"/>
      <c r="AH3862" s="1"/>
      <c r="AI3862" s="1"/>
      <c r="AJ3862" s="1"/>
      <c r="AK3862" s="1"/>
      <c r="AL3862" s="1"/>
      <c r="AM3862" s="1"/>
      <c r="AN3862" s="1"/>
      <c r="AO3862" s="1"/>
      <c r="AP3862" s="1"/>
      <c r="AQ3862" s="1"/>
      <c r="AR3862" s="1"/>
      <c r="AS3862" s="14"/>
      <c r="AT3862" s="1"/>
      <c r="AU3862" s="1"/>
    </row>
    <row r="3863" spans="32:47" x14ac:dyDescent="0.3">
      <c r="AF3863" s="1"/>
      <c r="AG3863" s="1"/>
      <c r="AH3863" s="1"/>
      <c r="AI3863" s="1"/>
      <c r="AJ3863" s="1"/>
      <c r="AK3863" s="1"/>
      <c r="AL3863" s="1"/>
      <c r="AM3863" s="1"/>
      <c r="AN3863" s="1"/>
      <c r="AO3863" s="1"/>
      <c r="AP3863" s="1"/>
      <c r="AQ3863" s="1"/>
      <c r="AR3863" s="1"/>
      <c r="AS3863" s="14"/>
      <c r="AT3863" s="1"/>
      <c r="AU3863" s="1"/>
    </row>
    <row r="3864" spans="32:47" x14ac:dyDescent="0.3">
      <c r="AF3864" s="1"/>
      <c r="AG3864" s="1"/>
      <c r="AH3864" s="1"/>
      <c r="AI3864" s="1"/>
      <c r="AJ3864" s="1"/>
      <c r="AK3864" s="1"/>
      <c r="AL3864" s="1"/>
      <c r="AM3864" s="1"/>
      <c r="AN3864" s="1"/>
      <c r="AO3864" s="1"/>
      <c r="AP3864" s="1"/>
      <c r="AQ3864" s="1"/>
      <c r="AR3864" s="1"/>
      <c r="AS3864" s="14"/>
      <c r="AT3864" s="1"/>
      <c r="AU3864" s="1"/>
    </row>
    <row r="3865" spans="32:47" x14ac:dyDescent="0.3">
      <c r="AF3865" s="1"/>
      <c r="AG3865" s="1"/>
      <c r="AH3865" s="1"/>
      <c r="AI3865" s="1"/>
      <c r="AJ3865" s="1"/>
      <c r="AK3865" s="1"/>
      <c r="AL3865" s="1"/>
      <c r="AM3865" s="1"/>
      <c r="AN3865" s="1"/>
      <c r="AO3865" s="1"/>
      <c r="AP3865" s="1"/>
      <c r="AQ3865" s="1"/>
      <c r="AR3865" s="1"/>
      <c r="AS3865" s="14"/>
      <c r="AT3865" s="1"/>
      <c r="AU3865" s="1"/>
    </row>
    <row r="3866" spans="32:47" x14ac:dyDescent="0.3">
      <c r="AF3866" s="1"/>
      <c r="AG3866" s="1"/>
      <c r="AH3866" s="1"/>
      <c r="AI3866" s="1"/>
      <c r="AJ3866" s="1"/>
      <c r="AK3866" s="1"/>
      <c r="AL3866" s="1"/>
      <c r="AM3866" s="1"/>
      <c r="AN3866" s="1"/>
      <c r="AO3866" s="1"/>
      <c r="AP3866" s="1"/>
      <c r="AQ3866" s="1"/>
      <c r="AR3866" s="1"/>
      <c r="AS3866" s="14"/>
      <c r="AT3866" s="1"/>
      <c r="AU3866" s="1"/>
    </row>
    <row r="3867" spans="32:47" x14ac:dyDescent="0.3">
      <c r="AF3867" s="1"/>
      <c r="AG3867" s="1"/>
      <c r="AH3867" s="1"/>
      <c r="AI3867" s="1"/>
      <c r="AJ3867" s="1"/>
      <c r="AK3867" s="1"/>
      <c r="AL3867" s="1"/>
      <c r="AM3867" s="1"/>
      <c r="AN3867" s="1"/>
      <c r="AO3867" s="1"/>
      <c r="AP3867" s="1"/>
      <c r="AQ3867" s="1"/>
      <c r="AR3867" s="1"/>
      <c r="AS3867" s="14"/>
      <c r="AT3867" s="1"/>
      <c r="AU3867" s="1"/>
    </row>
    <row r="3868" spans="32:47" x14ac:dyDescent="0.3">
      <c r="AF3868" s="1"/>
      <c r="AG3868" s="1"/>
      <c r="AH3868" s="1"/>
      <c r="AI3868" s="1"/>
      <c r="AJ3868" s="1"/>
      <c r="AK3868" s="1"/>
      <c r="AL3868" s="1"/>
      <c r="AM3868" s="1"/>
      <c r="AN3868" s="1"/>
      <c r="AO3868" s="1"/>
      <c r="AP3868" s="1"/>
      <c r="AQ3868" s="1"/>
      <c r="AR3868" s="1"/>
      <c r="AS3868" s="14"/>
      <c r="AT3868" s="1"/>
      <c r="AU3868" s="1"/>
    </row>
    <row r="3869" spans="32:47" x14ac:dyDescent="0.3">
      <c r="AF3869" s="1"/>
      <c r="AG3869" s="1"/>
      <c r="AH3869" s="1"/>
      <c r="AI3869" s="1"/>
      <c r="AJ3869" s="1"/>
      <c r="AK3869" s="1"/>
      <c r="AL3869" s="1"/>
      <c r="AM3869" s="1"/>
      <c r="AN3869" s="1"/>
      <c r="AO3869" s="1"/>
      <c r="AP3869" s="1"/>
      <c r="AQ3869" s="1"/>
      <c r="AR3869" s="1"/>
      <c r="AS3869" s="14"/>
      <c r="AT3869" s="1"/>
      <c r="AU3869" s="1"/>
    </row>
    <row r="3870" spans="32:47" x14ac:dyDescent="0.3">
      <c r="AF3870" s="1"/>
      <c r="AG3870" s="1"/>
      <c r="AH3870" s="1"/>
      <c r="AI3870" s="1"/>
      <c r="AJ3870" s="1"/>
      <c r="AK3870" s="1"/>
      <c r="AL3870" s="1"/>
      <c r="AM3870" s="1"/>
      <c r="AN3870" s="1"/>
      <c r="AO3870" s="1"/>
      <c r="AP3870" s="1"/>
      <c r="AQ3870" s="1"/>
      <c r="AR3870" s="1"/>
      <c r="AS3870" s="14"/>
      <c r="AT3870" s="1"/>
      <c r="AU3870" s="1"/>
    </row>
    <row r="3871" spans="32:47" x14ac:dyDescent="0.3">
      <c r="AF3871" s="1"/>
      <c r="AG3871" s="1"/>
      <c r="AH3871" s="1"/>
      <c r="AI3871" s="1"/>
      <c r="AJ3871" s="1"/>
      <c r="AK3871" s="1"/>
      <c r="AL3871" s="1"/>
      <c r="AM3871" s="1"/>
      <c r="AN3871" s="1"/>
      <c r="AO3871" s="1"/>
      <c r="AP3871" s="1"/>
      <c r="AQ3871" s="1"/>
      <c r="AR3871" s="1"/>
      <c r="AS3871" s="14"/>
      <c r="AT3871" s="1"/>
      <c r="AU3871" s="1"/>
    </row>
    <row r="3872" spans="32:47" x14ac:dyDescent="0.3">
      <c r="AF3872" s="1"/>
      <c r="AG3872" s="1"/>
      <c r="AH3872" s="1"/>
      <c r="AI3872" s="1"/>
      <c r="AJ3872" s="1"/>
      <c r="AK3872" s="1"/>
      <c r="AL3872" s="1"/>
      <c r="AM3872" s="1"/>
      <c r="AN3872" s="1"/>
      <c r="AO3872" s="1"/>
      <c r="AP3872" s="1"/>
      <c r="AQ3872" s="1"/>
      <c r="AR3872" s="1"/>
      <c r="AS3872" s="14"/>
      <c r="AT3872" s="1"/>
      <c r="AU3872" s="1"/>
    </row>
    <row r="3873" spans="32:47" x14ac:dyDescent="0.3">
      <c r="AF3873" s="1"/>
      <c r="AG3873" s="1"/>
      <c r="AH3873" s="1"/>
      <c r="AI3873" s="1"/>
      <c r="AJ3873" s="1"/>
      <c r="AK3873" s="1"/>
      <c r="AL3873" s="1"/>
      <c r="AM3873" s="1"/>
      <c r="AN3873" s="1"/>
      <c r="AO3873" s="1"/>
      <c r="AP3873" s="1"/>
      <c r="AQ3873" s="1"/>
      <c r="AR3873" s="1"/>
      <c r="AS3873" s="14"/>
      <c r="AT3873" s="1"/>
      <c r="AU3873" s="1"/>
    </row>
    <row r="3874" spans="32:47" x14ac:dyDescent="0.3">
      <c r="AF3874" s="1"/>
      <c r="AG3874" s="1"/>
      <c r="AH3874" s="1"/>
      <c r="AI3874" s="1"/>
      <c r="AJ3874" s="1"/>
      <c r="AK3874" s="1"/>
      <c r="AL3874" s="1"/>
      <c r="AM3874" s="1"/>
      <c r="AN3874" s="1"/>
      <c r="AO3874" s="1"/>
      <c r="AP3874" s="1"/>
      <c r="AQ3874" s="1"/>
      <c r="AR3874" s="1"/>
      <c r="AS3874" s="14"/>
      <c r="AT3874" s="1"/>
      <c r="AU3874" s="1"/>
    </row>
    <row r="3875" spans="32:47" x14ac:dyDescent="0.3">
      <c r="AF3875" s="1"/>
      <c r="AG3875" s="1"/>
      <c r="AH3875" s="1"/>
      <c r="AI3875" s="1"/>
      <c r="AJ3875" s="1"/>
      <c r="AK3875" s="1"/>
      <c r="AL3875" s="1"/>
      <c r="AM3875" s="1"/>
      <c r="AN3875" s="1"/>
      <c r="AO3875" s="1"/>
      <c r="AP3875" s="1"/>
      <c r="AQ3875" s="1"/>
      <c r="AR3875" s="1"/>
      <c r="AS3875" s="14"/>
      <c r="AT3875" s="1"/>
      <c r="AU3875" s="1"/>
    </row>
    <row r="3876" spans="32:47" x14ac:dyDescent="0.3">
      <c r="AF3876" s="1"/>
      <c r="AG3876" s="1"/>
      <c r="AH3876" s="1"/>
      <c r="AI3876" s="1"/>
      <c r="AJ3876" s="1"/>
      <c r="AK3876" s="1"/>
      <c r="AL3876" s="1"/>
      <c r="AM3876" s="1"/>
      <c r="AN3876" s="1"/>
      <c r="AO3876" s="1"/>
      <c r="AP3876" s="1"/>
      <c r="AQ3876" s="1"/>
      <c r="AR3876" s="1"/>
      <c r="AS3876" s="14"/>
      <c r="AT3876" s="1"/>
      <c r="AU3876" s="1"/>
    </row>
    <row r="3877" spans="32:47" x14ac:dyDescent="0.3">
      <c r="AF3877" s="1"/>
      <c r="AG3877" s="1"/>
      <c r="AH3877" s="1"/>
      <c r="AI3877" s="1"/>
      <c r="AJ3877" s="1"/>
      <c r="AK3877" s="1"/>
      <c r="AL3877" s="1"/>
      <c r="AM3877" s="1"/>
      <c r="AN3877" s="1"/>
      <c r="AO3877" s="1"/>
      <c r="AP3877" s="1"/>
      <c r="AQ3877" s="1"/>
      <c r="AR3877" s="1"/>
      <c r="AS3877" s="14"/>
      <c r="AT3877" s="1"/>
      <c r="AU3877" s="1"/>
    </row>
    <row r="3878" spans="32:47" x14ac:dyDescent="0.3">
      <c r="AF3878" s="1"/>
      <c r="AG3878" s="1"/>
      <c r="AH3878" s="1"/>
      <c r="AI3878" s="1"/>
      <c r="AJ3878" s="1"/>
      <c r="AK3878" s="1"/>
      <c r="AL3878" s="1"/>
      <c r="AM3878" s="1"/>
      <c r="AN3878" s="1"/>
      <c r="AO3878" s="1"/>
      <c r="AP3878" s="1"/>
      <c r="AQ3878" s="1"/>
      <c r="AR3878" s="1"/>
      <c r="AS3878" s="14"/>
      <c r="AT3878" s="1"/>
      <c r="AU3878" s="1"/>
    </row>
    <row r="3879" spans="32:47" x14ac:dyDescent="0.3">
      <c r="AF3879" s="1"/>
      <c r="AG3879" s="1"/>
      <c r="AH3879" s="1"/>
      <c r="AI3879" s="1"/>
      <c r="AJ3879" s="1"/>
      <c r="AK3879" s="1"/>
      <c r="AL3879" s="1"/>
      <c r="AM3879" s="1"/>
      <c r="AN3879" s="1"/>
      <c r="AO3879" s="1"/>
      <c r="AP3879" s="1"/>
      <c r="AQ3879" s="1"/>
      <c r="AR3879" s="1"/>
      <c r="AS3879" s="14"/>
      <c r="AT3879" s="1"/>
      <c r="AU3879" s="1"/>
    </row>
    <row r="3880" spans="32:47" x14ac:dyDescent="0.3">
      <c r="AF3880" s="1"/>
      <c r="AG3880" s="1"/>
      <c r="AH3880" s="1"/>
      <c r="AI3880" s="1"/>
      <c r="AJ3880" s="1"/>
      <c r="AK3880" s="1"/>
      <c r="AL3880" s="1"/>
      <c r="AM3880" s="1"/>
      <c r="AN3880" s="1"/>
      <c r="AO3880" s="1"/>
      <c r="AP3880" s="1"/>
      <c r="AQ3880" s="1"/>
      <c r="AR3880" s="1"/>
      <c r="AS3880" s="14"/>
      <c r="AT3880" s="1"/>
      <c r="AU3880" s="1"/>
    </row>
    <row r="3881" spans="32:47" x14ac:dyDescent="0.3">
      <c r="AF3881" s="1"/>
      <c r="AG3881" s="1"/>
      <c r="AH3881" s="1"/>
      <c r="AI3881" s="1"/>
      <c r="AJ3881" s="1"/>
      <c r="AK3881" s="1"/>
      <c r="AL3881" s="1"/>
      <c r="AM3881" s="1"/>
      <c r="AN3881" s="1"/>
      <c r="AO3881" s="1"/>
      <c r="AP3881" s="1"/>
      <c r="AQ3881" s="1"/>
      <c r="AR3881" s="1"/>
      <c r="AS3881" s="14"/>
      <c r="AT3881" s="1"/>
      <c r="AU3881" s="1"/>
    </row>
    <row r="3882" spans="32:47" x14ac:dyDescent="0.3">
      <c r="AF3882" s="1"/>
      <c r="AG3882" s="1"/>
      <c r="AH3882" s="1"/>
      <c r="AI3882" s="1"/>
      <c r="AJ3882" s="1"/>
      <c r="AK3882" s="1"/>
      <c r="AL3882" s="1"/>
      <c r="AM3882" s="1"/>
      <c r="AN3882" s="1"/>
      <c r="AO3882" s="1"/>
      <c r="AP3882" s="1"/>
      <c r="AQ3882" s="1"/>
      <c r="AR3882" s="1"/>
      <c r="AS3882" s="14"/>
      <c r="AT3882" s="1"/>
      <c r="AU3882" s="1"/>
    </row>
    <row r="3883" spans="32:47" x14ac:dyDescent="0.3">
      <c r="AF3883" s="1"/>
      <c r="AG3883" s="1"/>
      <c r="AH3883" s="1"/>
      <c r="AI3883" s="1"/>
      <c r="AJ3883" s="1"/>
      <c r="AK3883" s="1"/>
      <c r="AL3883" s="1"/>
      <c r="AM3883" s="1"/>
      <c r="AN3883" s="1"/>
      <c r="AO3883" s="1"/>
      <c r="AP3883" s="1"/>
      <c r="AQ3883" s="1"/>
      <c r="AR3883" s="1"/>
      <c r="AS3883" s="14"/>
      <c r="AT3883" s="1"/>
      <c r="AU3883" s="1"/>
    </row>
    <row r="3884" spans="32:47" x14ac:dyDescent="0.3">
      <c r="AF3884" s="1"/>
      <c r="AG3884" s="1"/>
      <c r="AH3884" s="1"/>
      <c r="AI3884" s="1"/>
      <c r="AJ3884" s="1"/>
      <c r="AK3884" s="1"/>
      <c r="AL3884" s="1"/>
      <c r="AM3884" s="1"/>
      <c r="AN3884" s="1"/>
      <c r="AO3884" s="1"/>
      <c r="AP3884" s="1"/>
      <c r="AQ3884" s="1"/>
      <c r="AR3884" s="1"/>
      <c r="AS3884" s="14"/>
      <c r="AT3884" s="1"/>
      <c r="AU3884" s="1"/>
    </row>
    <row r="3885" spans="32:47" x14ac:dyDescent="0.3">
      <c r="AF3885" s="1"/>
      <c r="AG3885" s="1"/>
      <c r="AH3885" s="1"/>
      <c r="AI3885" s="1"/>
      <c r="AJ3885" s="1"/>
      <c r="AK3885" s="1"/>
      <c r="AL3885" s="1"/>
      <c r="AM3885" s="1"/>
      <c r="AN3885" s="1"/>
      <c r="AO3885" s="1"/>
      <c r="AP3885" s="1"/>
      <c r="AQ3885" s="1"/>
      <c r="AR3885" s="1"/>
      <c r="AS3885" s="14"/>
      <c r="AT3885" s="1"/>
      <c r="AU3885" s="1"/>
    </row>
    <row r="3886" spans="32:47" x14ac:dyDescent="0.3">
      <c r="AF3886" s="1"/>
      <c r="AG3886" s="1"/>
      <c r="AH3886" s="1"/>
      <c r="AI3886" s="1"/>
      <c r="AJ3886" s="1"/>
      <c r="AK3886" s="1"/>
      <c r="AL3886" s="1"/>
      <c r="AM3886" s="1"/>
      <c r="AN3886" s="1"/>
      <c r="AO3886" s="1"/>
      <c r="AP3886" s="1"/>
      <c r="AQ3886" s="1"/>
      <c r="AR3886" s="1"/>
      <c r="AS3886" s="14"/>
      <c r="AT3886" s="1"/>
      <c r="AU3886" s="1"/>
    </row>
    <row r="3887" spans="32:47" x14ac:dyDescent="0.3">
      <c r="AF3887" s="1"/>
      <c r="AG3887" s="1"/>
      <c r="AH3887" s="1"/>
      <c r="AI3887" s="1"/>
      <c r="AJ3887" s="1"/>
      <c r="AK3887" s="1"/>
      <c r="AL3887" s="1"/>
      <c r="AM3887" s="1"/>
      <c r="AN3887" s="1"/>
      <c r="AO3887" s="1"/>
      <c r="AP3887" s="1"/>
      <c r="AQ3887" s="1"/>
      <c r="AR3887" s="1"/>
      <c r="AS3887" s="14"/>
      <c r="AT3887" s="1"/>
      <c r="AU3887" s="1"/>
    </row>
    <row r="3888" spans="32:47" x14ac:dyDescent="0.3">
      <c r="AF3888" s="1"/>
      <c r="AG3888" s="1"/>
      <c r="AH3888" s="1"/>
      <c r="AI3888" s="1"/>
      <c r="AJ3888" s="1"/>
      <c r="AK3888" s="1"/>
      <c r="AL3888" s="1"/>
      <c r="AM3888" s="1"/>
      <c r="AN3888" s="1"/>
      <c r="AO3888" s="1"/>
      <c r="AP3888" s="1"/>
      <c r="AQ3888" s="1"/>
      <c r="AR3888" s="1"/>
      <c r="AS3888" s="14"/>
      <c r="AT3888" s="1"/>
      <c r="AU3888" s="1"/>
    </row>
    <row r="3889" spans="32:47" x14ac:dyDescent="0.3">
      <c r="AF3889" s="1"/>
      <c r="AG3889" s="1"/>
      <c r="AH3889" s="1"/>
      <c r="AI3889" s="1"/>
      <c r="AJ3889" s="1"/>
      <c r="AK3889" s="1"/>
      <c r="AL3889" s="1"/>
      <c r="AM3889" s="1"/>
      <c r="AN3889" s="1"/>
      <c r="AO3889" s="1"/>
      <c r="AP3889" s="1"/>
      <c r="AQ3889" s="1"/>
      <c r="AR3889" s="1"/>
      <c r="AS3889" s="14"/>
      <c r="AT3889" s="1"/>
      <c r="AU3889" s="1"/>
    </row>
    <row r="3890" spans="32:47" x14ac:dyDescent="0.3">
      <c r="AF3890" s="1"/>
      <c r="AG3890" s="1"/>
      <c r="AH3890" s="1"/>
      <c r="AI3890" s="1"/>
      <c r="AJ3890" s="1"/>
      <c r="AK3890" s="1"/>
      <c r="AL3890" s="1"/>
      <c r="AM3890" s="1"/>
      <c r="AN3890" s="1"/>
      <c r="AO3890" s="1"/>
      <c r="AP3890" s="1"/>
      <c r="AQ3890" s="1"/>
      <c r="AR3890" s="1"/>
      <c r="AS3890" s="14"/>
      <c r="AT3890" s="1"/>
      <c r="AU3890" s="1"/>
    </row>
    <row r="3891" spans="32:47" x14ac:dyDescent="0.3">
      <c r="AF3891" s="1"/>
      <c r="AG3891" s="1"/>
      <c r="AH3891" s="1"/>
      <c r="AI3891" s="1"/>
      <c r="AJ3891" s="1"/>
      <c r="AK3891" s="1"/>
      <c r="AL3891" s="1"/>
      <c r="AM3891" s="1"/>
      <c r="AN3891" s="1"/>
      <c r="AO3891" s="1"/>
      <c r="AP3891" s="1"/>
      <c r="AQ3891" s="1"/>
      <c r="AR3891" s="1"/>
      <c r="AS3891" s="14"/>
      <c r="AT3891" s="1"/>
      <c r="AU3891" s="1"/>
    </row>
    <row r="3892" spans="32:47" x14ac:dyDescent="0.3">
      <c r="AF3892" s="1"/>
      <c r="AG3892" s="1"/>
      <c r="AH3892" s="1"/>
      <c r="AI3892" s="1"/>
      <c r="AJ3892" s="1"/>
      <c r="AK3892" s="1"/>
      <c r="AL3892" s="1"/>
      <c r="AM3892" s="1"/>
      <c r="AN3892" s="1"/>
      <c r="AO3892" s="1"/>
      <c r="AP3892" s="1"/>
      <c r="AQ3892" s="1"/>
      <c r="AR3892" s="1"/>
      <c r="AS3892" s="14"/>
      <c r="AT3892" s="1"/>
      <c r="AU3892" s="1"/>
    </row>
    <row r="3893" spans="32:47" x14ac:dyDescent="0.3">
      <c r="AF3893" s="1"/>
      <c r="AG3893" s="1"/>
      <c r="AH3893" s="1"/>
      <c r="AI3893" s="1"/>
      <c r="AJ3893" s="1"/>
      <c r="AK3893" s="1"/>
      <c r="AL3893" s="1"/>
      <c r="AM3893" s="1"/>
      <c r="AN3893" s="1"/>
      <c r="AO3893" s="1"/>
      <c r="AP3893" s="1"/>
      <c r="AQ3893" s="1"/>
      <c r="AR3893" s="1"/>
      <c r="AS3893" s="14"/>
      <c r="AT3893" s="1"/>
      <c r="AU3893" s="1"/>
    </row>
    <row r="3894" spans="32:47" x14ac:dyDescent="0.3">
      <c r="AF3894" s="1"/>
      <c r="AG3894" s="1"/>
      <c r="AH3894" s="1"/>
      <c r="AI3894" s="1"/>
      <c r="AJ3894" s="1"/>
      <c r="AK3894" s="1"/>
      <c r="AL3894" s="1"/>
      <c r="AM3894" s="1"/>
      <c r="AN3894" s="1"/>
      <c r="AO3894" s="1"/>
      <c r="AP3894" s="1"/>
      <c r="AQ3894" s="1"/>
      <c r="AR3894" s="1"/>
      <c r="AS3894" s="14"/>
      <c r="AT3894" s="1"/>
      <c r="AU3894" s="1"/>
    </row>
    <row r="3895" spans="32:47" x14ac:dyDescent="0.3">
      <c r="AF3895" s="1"/>
      <c r="AG3895" s="1"/>
      <c r="AH3895" s="1"/>
      <c r="AI3895" s="1"/>
      <c r="AJ3895" s="1"/>
      <c r="AK3895" s="1"/>
      <c r="AL3895" s="1"/>
      <c r="AM3895" s="1"/>
      <c r="AN3895" s="1"/>
      <c r="AO3895" s="1"/>
      <c r="AP3895" s="1"/>
      <c r="AQ3895" s="1"/>
      <c r="AR3895" s="1"/>
      <c r="AS3895" s="14"/>
      <c r="AT3895" s="1"/>
      <c r="AU3895" s="1"/>
    </row>
    <row r="3896" spans="32:47" x14ac:dyDescent="0.3">
      <c r="AF3896" s="1"/>
      <c r="AG3896" s="1"/>
      <c r="AH3896" s="1"/>
      <c r="AI3896" s="1"/>
      <c r="AJ3896" s="1"/>
      <c r="AK3896" s="1"/>
      <c r="AL3896" s="1"/>
      <c r="AM3896" s="1"/>
      <c r="AN3896" s="1"/>
      <c r="AO3896" s="1"/>
      <c r="AP3896" s="1"/>
      <c r="AQ3896" s="1"/>
      <c r="AR3896" s="1"/>
      <c r="AS3896" s="14"/>
      <c r="AT3896" s="1"/>
      <c r="AU3896" s="1"/>
    </row>
    <row r="3897" spans="32:47" x14ac:dyDescent="0.3">
      <c r="AF3897" s="1"/>
      <c r="AG3897" s="1"/>
      <c r="AH3897" s="1"/>
      <c r="AI3897" s="1"/>
      <c r="AJ3897" s="1"/>
      <c r="AK3897" s="1"/>
      <c r="AL3897" s="1"/>
      <c r="AM3897" s="1"/>
      <c r="AN3897" s="1"/>
      <c r="AO3897" s="1"/>
      <c r="AP3897" s="1"/>
      <c r="AQ3897" s="1"/>
      <c r="AR3897" s="1"/>
      <c r="AS3897" s="14"/>
      <c r="AT3897" s="1"/>
      <c r="AU3897" s="1"/>
    </row>
    <row r="3898" spans="32:47" x14ac:dyDescent="0.3">
      <c r="AF3898" s="1"/>
      <c r="AG3898" s="1"/>
      <c r="AH3898" s="1"/>
      <c r="AI3898" s="1"/>
      <c r="AJ3898" s="1"/>
      <c r="AK3898" s="1"/>
      <c r="AL3898" s="1"/>
      <c r="AM3898" s="1"/>
      <c r="AN3898" s="1"/>
      <c r="AO3898" s="1"/>
      <c r="AP3898" s="1"/>
      <c r="AQ3898" s="1"/>
      <c r="AR3898" s="1"/>
      <c r="AS3898" s="14"/>
      <c r="AT3898" s="1"/>
      <c r="AU3898" s="1"/>
    </row>
    <row r="3899" spans="32:47" x14ac:dyDescent="0.3">
      <c r="AF3899" s="1"/>
      <c r="AG3899" s="1"/>
      <c r="AH3899" s="1"/>
      <c r="AI3899" s="1"/>
      <c r="AJ3899" s="1"/>
      <c r="AK3899" s="1"/>
      <c r="AL3899" s="1"/>
      <c r="AM3899" s="1"/>
      <c r="AN3899" s="1"/>
      <c r="AO3899" s="1"/>
      <c r="AP3899" s="1"/>
      <c r="AQ3899" s="1"/>
      <c r="AR3899" s="1"/>
      <c r="AS3899" s="14"/>
      <c r="AT3899" s="1"/>
      <c r="AU3899" s="1"/>
    </row>
    <row r="3900" spans="32:47" x14ac:dyDescent="0.3">
      <c r="AF3900" s="1"/>
      <c r="AG3900" s="1"/>
      <c r="AH3900" s="1"/>
      <c r="AI3900" s="1"/>
      <c r="AJ3900" s="1"/>
      <c r="AK3900" s="1"/>
      <c r="AL3900" s="1"/>
      <c r="AM3900" s="1"/>
      <c r="AN3900" s="1"/>
      <c r="AO3900" s="1"/>
      <c r="AP3900" s="1"/>
      <c r="AQ3900" s="1"/>
      <c r="AR3900" s="1"/>
      <c r="AS3900" s="14"/>
      <c r="AT3900" s="1"/>
      <c r="AU3900" s="1"/>
    </row>
    <row r="3901" spans="32:47" x14ac:dyDescent="0.3">
      <c r="AF3901" s="1"/>
      <c r="AG3901" s="1"/>
      <c r="AH3901" s="1"/>
      <c r="AI3901" s="1"/>
      <c r="AJ3901" s="1"/>
      <c r="AK3901" s="1"/>
      <c r="AL3901" s="1"/>
      <c r="AM3901" s="1"/>
      <c r="AN3901" s="1"/>
      <c r="AO3901" s="1"/>
      <c r="AP3901" s="1"/>
      <c r="AQ3901" s="1"/>
      <c r="AR3901" s="1"/>
      <c r="AS3901" s="14"/>
      <c r="AT3901" s="1"/>
      <c r="AU3901" s="1"/>
    </row>
    <row r="3902" spans="32:47" x14ac:dyDescent="0.3">
      <c r="AF3902" s="1"/>
      <c r="AG3902" s="1"/>
      <c r="AH3902" s="1"/>
      <c r="AI3902" s="1"/>
      <c r="AJ3902" s="1"/>
      <c r="AK3902" s="1"/>
      <c r="AL3902" s="1"/>
      <c r="AM3902" s="1"/>
      <c r="AN3902" s="1"/>
      <c r="AO3902" s="1"/>
      <c r="AP3902" s="1"/>
      <c r="AQ3902" s="1"/>
      <c r="AR3902" s="1"/>
      <c r="AS3902" s="14"/>
      <c r="AT3902" s="1"/>
      <c r="AU3902" s="1"/>
    </row>
    <row r="3903" spans="32:47" x14ac:dyDescent="0.3">
      <c r="AF3903" s="1"/>
      <c r="AG3903" s="1"/>
      <c r="AH3903" s="1"/>
      <c r="AI3903" s="1"/>
      <c r="AJ3903" s="1"/>
      <c r="AK3903" s="1"/>
      <c r="AL3903" s="1"/>
      <c r="AM3903" s="1"/>
      <c r="AN3903" s="1"/>
      <c r="AO3903" s="1"/>
      <c r="AP3903" s="1"/>
      <c r="AQ3903" s="1"/>
      <c r="AR3903" s="1"/>
      <c r="AS3903" s="14"/>
      <c r="AT3903" s="1"/>
      <c r="AU3903" s="1"/>
    </row>
    <row r="3904" spans="32:47" x14ac:dyDescent="0.3">
      <c r="AF3904" s="1"/>
      <c r="AG3904" s="1"/>
      <c r="AH3904" s="1"/>
      <c r="AI3904" s="1"/>
      <c r="AJ3904" s="1"/>
      <c r="AK3904" s="1"/>
      <c r="AL3904" s="1"/>
      <c r="AM3904" s="1"/>
      <c r="AN3904" s="1"/>
      <c r="AO3904" s="1"/>
      <c r="AP3904" s="1"/>
      <c r="AQ3904" s="1"/>
      <c r="AR3904" s="1"/>
      <c r="AS3904" s="14"/>
      <c r="AT3904" s="1"/>
      <c r="AU3904" s="1"/>
    </row>
    <row r="3905" spans="32:47" x14ac:dyDescent="0.3">
      <c r="AF3905" s="1"/>
      <c r="AG3905" s="1"/>
      <c r="AH3905" s="1"/>
      <c r="AI3905" s="1"/>
      <c r="AJ3905" s="1"/>
      <c r="AK3905" s="1"/>
      <c r="AL3905" s="1"/>
      <c r="AM3905" s="1"/>
      <c r="AN3905" s="1"/>
      <c r="AO3905" s="1"/>
      <c r="AP3905" s="1"/>
      <c r="AQ3905" s="1"/>
      <c r="AR3905" s="1"/>
      <c r="AS3905" s="14"/>
      <c r="AT3905" s="1"/>
      <c r="AU3905" s="1"/>
    </row>
    <row r="3906" spans="32:47" x14ac:dyDescent="0.3">
      <c r="AF3906" s="1"/>
      <c r="AG3906" s="1"/>
      <c r="AH3906" s="1"/>
      <c r="AI3906" s="1"/>
      <c r="AJ3906" s="1"/>
      <c r="AK3906" s="1"/>
      <c r="AL3906" s="1"/>
      <c r="AM3906" s="1"/>
      <c r="AN3906" s="1"/>
      <c r="AO3906" s="1"/>
      <c r="AP3906" s="1"/>
      <c r="AQ3906" s="1"/>
      <c r="AR3906" s="1"/>
      <c r="AS3906" s="14"/>
      <c r="AT3906" s="1"/>
      <c r="AU3906" s="1"/>
    </row>
    <row r="3907" spans="32:47" x14ac:dyDescent="0.3">
      <c r="AF3907" s="1"/>
      <c r="AG3907" s="1"/>
      <c r="AH3907" s="1"/>
      <c r="AI3907" s="1"/>
      <c r="AJ3907" s="1"/>
      <c r="AK3907" s="1"/>
      <c r="AL3907" s="1"/>
      <c r="AM3907" s="1"/>
      <c r="AN3907" s="1"/>
      <c r="AO3907" s="1"/>
      <c r="AP3907" s="1"/>
      <c r="AQ3907" s="1"/>
      <c r="AR3907" s="1"/>
      <c r="AS3907" s="14"/>
      <c r="AT3907" s="1"/>
      <c r="AU3907" s="1"/>
    </row>
    <row r="3908" spans="32:47" x14ac:dyDescent="0.3">
      <c r="AF3908" s="1"/>
      <c r="AG3908" s="1"/>
      <c r="AH3908" s="1"/>
      <c r="AI3908" s="1"/>
      <c r="AJ3908" s="1"/>
      <c r="AK3908" s="1"/>
      <c r="AL3908" s="1"/>
      <c r="AM3908" s="1"/>
      <c r="AN3908" s="1"/>
      <c r="AO3908" s="1"/>
      <c r="AP3908" s="1"/>
      <c r="AQ3908" s="1"/>
      <c r="AR3908" s="1"/>
      <c r="AS3908" s="14"/>
      <c r="AT3908" s="1"/>
      <c r="AU3908" s="1"/>
    </row>
    <row r="3909" spans="32:47" x14ac:dyDescent="0.3">
      <c r="AF3909" s="1"/>
      <c r="AG3909" s="1"/>
      <c r="AH3909" s="1"/>
      <c r="AI3909" s="1"/>
      <c r="AJ3909" s="1"/>
      <c r="AK3909" s="1"/>
      <c r="AL3909" s="1"/>
      <c r="AM3909" s="1"/>
      <c r="AN3909" s="1"/>
      <c r="AO3909" s="1"/>
      <c r="AP3909" s="1"/>
      <c r="AQ3909" s="1"/>
      <c r="AR3909" s="1"/>
      <c r="AS3909" s="14"/>
      <c r="AT3909" s="1"/>
      <c r="AU3909" s="1"/>
    </row>
    <row r="3910" spans="32:47" x14ac:dyDescent="0.3">
      <c r="AF3910" s="1"/>
      <c r="AG3910" s="1"/>
      <c r="AH3910" s="1"/>
      <c r="AI3910" s="1"/>
      <c r="AJ3910" s="1"/>
      <c r="AK3910" s="1"/>
      <c r="AL3910" s="1"/>
      <c r="AM3910" s="1"/>
      <c r="AN3910" s="1"/>
      <c r="AO3910" s="1"/>
      <c r="AP3910" s="1"/>
      <c r="AQ3910" s="1"/>
      <c r="AR3910" s="1"/>
      <c r="AS3910" s="14"/>
      <c r="AT3910" s="1"/>
      <c r="AU3910" s="1"/>
    </row>
    <row r="3911" spans="32:47" x14ac:dyDescent="0.3">
      <c r="AF3911" s="1"/>
      <c r="AG3911" s="1"/>
      <c r="AH3911" s="1"/>
      <c r="AI3911" s="1"/>
      <c r="AJ3911" s="1"/>
      <c r="AK3911" s="1"/>
      <c r="AL3911" s="1"/>
      <c r="AM3911" s="1"/>
      <c r="AN3911" s="1"/>
      <c r="AO3911" s="1"/>
      <c r="AP3911" s="1"/>
      <c r="AQ3911" s="1"/>
      <c r="AR3911" s="1"/>
      <c r="AS3911" s="14"/>
      <c r="AT3911" s="1"/>
      <c r="AU3911" s="1"/>
    </row>
    <row r="3912" spans="32:47" x14ac:dyDescent="0.3">
      <c r="AF3912" s="1"/>
      <c r="AG3912" s="1"/>
      <c r="AH3912" s="1"/>
      <c r="AI3912" s="1"/>
      <c r="AJ3912" s="1"/>
      <c r="AK3912" s="1"/>
      <c r="AL3912" s="1"/>
      <c r="AM3912" s="1"/>
      <c r="AN3912" s="1"/>
      <c r="AO3912" s="1"/>
      <c r="AP3912" s="1"/>
      <c r="AQ3912" s="1"/>
      <c r="AR3912" s="1"/>
      <c r="AS3912" s="14"/>
      <c r="AT3912" s="1"/>
      <c r="AU3912" s="1"/>
    </row>
    <row r="3913" spans="32:47" x14ac:dyDescent="0.3">
      <c r="AF3913" s="1"/>
      <c r="AG3913" s="1"/>
      <c r="AH3913" s="1"/>
      <c r="AI3913" s="1"/>
      <c r="AJ3913" s="1"/>
      <c r="AK3913" s="1"/>
      <c r="AL3913" s="1"/>
      <c r="AM3913" s="1"/>
      <c r="AN3913" s="1"/>
      <c r="AO3913" s="1"/>
      <c r="AP3913" s="1"/>
      <c r="AQ3913" s="1"/>
      <c r="AR3913" s="1"/>
      <c r="AS3913" s="14"/>
      <c r="AT3913" s="1"/>
      <c r="AU3913" s="1"/>
    </row>
    <row r="3914" spans="32:47" x14ac:dyDescent="0.3">
      <c r="AF3914" s="1"/>
      <c r="AG3914" s="1"/>
      <c r="AH3914" s="1"/>
      <c r="AI3914" s="1"/>
      <c r="AJ3914" s="1"/>
      <c r="AK3914" s="1"/>
      <c r="AL3914" s="1"/>
      <c r="AM3914" s="1"/>
      <c r="AN3914" s="1"/>
      <c r="AO3914" s="1"/>
      <c r="AP3914" s="1"/>
      <c r="AQ3914" s="1"/>
      <c r="AR3914" s="1"/>
      <c r="AS3914" s="14"/>
      <c r="AT3914" s="1"/>
      <c r="AU3914" s="1"/>
    </row>
    <row r="3915" spans="32:47" x14ac:dyDescent="0.3">
      <c r="AF3915" s="1"/>
      <c r="AG3915" s="1"/>
      <c r="AH3915" s="1"/>
      <c r="AI3915" s="1"/>
      <c r="AJ3915" s="1"/>
      <c r="AK3915" s="1"/>
      <c r="AL3915" s="1"/>
      <c r="AM3915" s="1"/>
      <c r="AN3915" s="1"/>
      <c r="AO3915" s="1"/>
      <c r="AP3915" s="1"/>
      <c r="AQ3915" s="1"/>
      <c r="AR3915" s="1"/>
      <c r="AS3915" s="14"/>
      <c r="AT3915" s="1"/>
      <c r="AU3915" s="1"/>
    </row>
    <row r="3916" spans="32:47" x14ac:dyDescent="0.3">
      <c r="AF3916" s="1"/>
      <c r="AG3916" s="1"/>
      <c r="AH3916" s="1"/>
      <c r="AI3916" s="1"/>
      <c r="AJ3916" s="1"/>
      <c r="AK3916" s="1"/>
      <c r="AL3916" s="1"/>
      <c r="AM3916" s="1"/>
      <c r="AN3916" s="1"/>
      <c r="AO3916" s="1"/>
      <c r="AP3916" s="1"/>
      <c r="AQ3916" s="1"/>
      <c r="AR3916" s="1"/>
      <c r="AS3916" s="14"/>
      <c r="AT3916" s="1"/>
      <c r="AU3916" s="1"/>
    </row>
    <row r="3917" spans="32:47" x14ac:dyDescent="0.3">
      <c r="AF3917" s="1"/>
      <c r="AG3917" s="1"/>
      <c r="AH3917" s="1"/>
      <c r="AI3917" s="1"/>
      <c r="AJ3917" s="1"/>
      <c r="AK3917" s="1"/>
      <c r="AL3917" s="1"/>
      <c r="AM3917" s="1"/>
      <c r="AN3917" s="1"/>
      <c r="AO3917" s="1"/>
      <c r="AP3917" s="1"/>
      <c r="AQ3917" s="1"/>
      <c r="AR3917" s="1"/>
      <c r="AS3917" s="14"/>
      <c r="AT3917" s="1"/>
      <c r="AU3917" s="1"/>
    </row>
    <row r="3918" spans="32:47" x14ac:dyDescent="0.3">
      <c r="AF3918" s="1"/>
      <c r="AG3918" s="1"/>
      <c r="AH3918" s="1"/>
      <c r="AI3918" s="1"/>
      <c r="AJ3918" s="1"/>
      <c r="AK3918" s="1"/>
      <c r="AL3918" s="1"/>
      <c r="AM3918" s="1"/>
      <c r="AN3918" s="1"/>
      <c r="AO3918" s="1"/>
      <c r="AP3918" s="1"/>
      <c r="AQ3918" s="1"/>
      <c r="AR3918" s="1"/>
      <c r="AS3918" s="14"/>
      <c r="AT3918" s="1"/>
      <c r="AU3918" s="1"/>
    </row>
    <row r="3919" spans="32:47" x14ac:dyDescent="0.3">
      <c r="AF3919" s="1"/>
      <c r="AG3919" s="1"/>
      <c r="AH3919" s="1"/>
      <c r="AI3919" s="1"/>
      <c r="AJ3919" s="1"/>
      <c r="AK3919" s="1"/>
      <c r="AL3919" s="1"/>
      <c r="AM3919" s="1"/>
      <c r="AN3919" s="1"/>
      <c r="AO3919" s="1"/>
      <c r="AP3919" s="1"/>
      <c r="AQ3919" s="1"/>
      <c r="AR3919" s="1"/>
      <c r="AS3919" s="14"/>
      <c r="AT3919" s="1"/>
      <c r="AU3919" s="1"/>
    </row>
    <row r="3920" spans="32:47" x14ac:dyDescent="0.3">
      <c r="AF3920" s="1"/>
      <c r="AG3920" s="1"/>
      <c r="AH3920" s="1"/>
      <c r="AI3920" s="1"/>
      <c r="AJ3920" s="1"/>
      <c r="AK3920" s="1"/>
      <c r="AL3920" s="1"/>
      <c r="AM3920" s="1"/>
      <c r="AN3920" s="1"/>
      <c r="AO3920" s="1"/>
      <c r="AP3920" s="1"/>
      <c r="AQ3920" s="1"/>
      <c r="AR3920" s="1"/>
      <c r="AS3920" s="14"/>
      <c r="AT3920" s="1"/>
      <c r="AU3920" s="1"/>
    </row>
    <row r="3921" spans="32:47" x14ac:dyDescent="0.3">
      <c r="AF3921" s="1"/>
      <c r="AG3921" s="1"/>
      <c r="AH3921" s="1"/>
      <c r="AI3921" s="1"/>
      <c r="AJ3921" s="1"/>
      <c r="AK3921" s="1"/>
      <c r="AL3921" s="1"/>
      <c r="AM3921" s="1"/>
      <c r="AN3921" s="1"/>
      <c r="AO3921" s="1"/>
      <c r="AP3921" s="1"/>
      <c r="AQ3921" s="1"/>
      <c r="AR3921" s="1"/>
      <c r="AS3921" s="14"/>
      <c r="AT3921" s="1"/>
      <c r="AU3921" s="1"/>
    </row>
    <row r="3922" spans="32:47" x14ac:dyDescent="0.3">
      <c r="AF3922" s="1"/>
      <c r="AG3922" s="1"/>
      <c r="AH3922" s="1"/>
      <c r="AI3922" s="1"/>
      <c r="AJ3922" s="1"/>
      <c r="AK3922" s="1"/>
      <c r="AL3922" s="1"/>
      <c r="AM3922" s="1"/>
      <c r="AN3922" s="1"/>
      <c r="AO3922" s="1"/>
      <c r="AP3922" s="1"/>
      <c r="AQ3922" s="1"/>
      <c r="AR3922" s="1"/>
      <c r="AS3922" s="14"/>
      <c r="AT3922" s="1"/>
      <c r="AU3922" s="1"/>
    </row>
    <row r="3923" spans="32:47" x14ac:dyDescent="0.3">
      <c r="AF3923" s="1"/>
      <c r="AG3923" s="1"/>
      <c r="AH3923" s="1"/>
      <c r="AI3923" s="1"/>
      <c r="AJ3923" s="1"/>
      <c r="AK3923" s="1"/>
      <c r="AL3923" s="1"/>
      <c r="AM3923" s="1"/>
      <c r="AN3923" s="1"/>
      <c r="AO3923" s="1"/>
      <c r="AP3923" s="1"/>
      <c r="AQ3923" s="1"/>
      <c r="AR3923" s="1"/>
      <c r="AS3923" s="14"/>
      <c r="AT3923" s="1"/>
      <c r="AU3923" s="1"/>
    </row>
    <row r="3924" spans="32:47" x14ac:dyDescent="0.3">
      <c r="AF3924" s="1"/>
      <c r="AG3924" s="1"/>
      <c r="AH3924" s="1"/>
      <c r="AI3924" s="1"/>
      <c r="AJ3924" s="1"/>
      <c r="AK3924" s="1"/>
      <c r="AL3924" s="1"/>
      <c r="AM3924" s="1"/>
      <c r="AN3924" s="1"/>
      <c r="AO3924" s="1"/>
      <c r="AP3924" s="1"/>
      <c r="AQ3924" s="1"/>
      <c r="AR3924" s="1"/>
      <c r="AS3924" s="14"/>
      <c r="AT3924" s="1"/>
      <c r="AU3924" s="1"/>
    </row>
    <row r="3925" spans="32:47" x14ac:dyDescent="0.3">
      <c r="AF3925" s="1"/>
      <c r="AG3925" s="1"/>
      <c r="AH3925" s="1"/>
      <c r="AI3925" s="1"/>
      <c r="AJ3925" s="1"/>
      <c r="AK3925" s="1"/>
      <c r="AL3925" s="1"/>
      <c r="AM3925" s="1"/>
      <c r="AN3925" s="1"/>
      <c r="AO3925" s="1"/>
      <c r="AP3925" s="1"/>
      <c r="AQ3925" s="1"/>
      <c r="AR3925" s="1"/>
      <c r="AS3925" s="14"/>
      <c r="AT3925" s="1"/>
      <c r="AU3925" s="1"/>
    </row>
    <row r="3926" spans="32:47" x14ac:dyDescent="0.3">
      <c r="AF3926" s="1"/>
      <c r="AG3926" s="1"/>
      <c r="AH3926" s="1"/>
      <c r="AI3926" s="1"/>
      <c r="AJ3926" s="1"/>
      <c r="AK3926" s="1"/>
      <c r="AL3926" s="1"/>
      <c r="AM3926" s="1"/>
      <c r="AN3926" s="1"/>
      <c r="AO3926" s="1"/>
      <c r="AP3926" s="1"/>
      <c r="AQ3926" s="1"/>
      <c r="AR3926" s="1"/>
      <c r="AS3926" s="14"/>
      <c r="AT3926" s="1"/>
      <c r="AU3926" s="1"/>
    </row>
    <row r="3927" spans="32:47" x14ac:dyDescent="0.3">
      <c r="AF3927" s="1"/>
      <c r="AG3927" s="1"/>
      <c r="AH3927" s="1"/>
      <c r="AI3927" s="1"/>
      <c r="AJ3927" s="1"/>
      <c r="AK3927" s="1"/>
      <c r="AL3927" s="1"/>
      <c r="AM3927" s="1"/>
      <c r="AN3927" s="1"/>
      <c r="AO3927" s="1"/>
      <c r="AP3927" s="1"/>
      <c r="AQ3927" s="1"/>
      <c r="AR3927" s="1"/>
      <c r="AS3927" s="14"/>
      <c r="AT3927" s="1"/>
      <c r="AU3927" s="1"/>
    </row>
    <row r="3928" spans="32:47" x14ac:dyDescent="0.3">
      <c r="AF3928" s="1"/>
      <c r="AG3928" s="1"/>
      <c r="AH3928" s="1"/>
      <c r="AI3928" s="1"/>
      <c r="AJ3928" s="1"/>
      <c r="AK3928" s="1"/>
      <c r="AL3928" s="1"/>
      <c r="AM3928" s="1"/>
      <c r="AN3928" s="1"/>
      <c r="AO3928" s="1"/>
      <c r="AP3928" s="1"/>
      <c r="AQ3928" s="1"/>
      <c r="AR3928" s="1"/>
      <c r="AS3928" s="14"/>
      <c r="AT3928" s="1"/>
      <c r="AU3928" s="1"/>
    </row>
    <row r="3929" spans="32:47" x14ac:dyDescent="0.3">
      <c r="AF3929" s="1"/>
      <c r="AG3929" s="1"/>
      <c r="AH3929" s="1"/>
      <c r="AI3929" s="1"/>
      <c r="AJ3929" s="1"/>
      <c r="AK3929" s="1"/>
      <c r="AL3929" s="1"/>
      <c r="AM3929" s="1"/>
      <c r="AN3929" s="1"/>
      <c r="AO3929" s="1"/>
      <c r="AP3929" s="1"/>
      <c r="AQ3929" s="1"/>
      <c r="AR3929" s="1"/>
      <c r="AS3929" s="14"/>
      <c r="AT3929" s="1"/>
      <c r="AU3929" s="1"/>
    </row>
    <row r="3930" spans="32:47" x14ac:dyDescent="0.3">
      <c r="AF3930" s="1"/>
      <c r="AG3930" s="1"/>
      <c r="AH3930" s="1"/>
      <c r="AI3930" s="1"/>
      <c r="AJ3930" s="1"/>
      <c r="AK3930" s="1"/>
      <c r="AL3930" s="1"/>
      <c r="AM3930" s="1"/>
      <c r="AN3930" s="1"/>
      <c r="AO3930" s="1"/>
      <c r="AP3930" s="1"/>
      <c r="AQ3930" s="1"/>
      <c r="AR3930" s="1"/>
      <c r="AS3930" s="14"/>
      <c r="AT3930" s="1"/>
      <c r="AU3930" s="1"/>
    </row>
    <row r="3931" spans="32:47" x14ac:dyDescent="0.3">
      <c r="AF3931" s="1"/>
      <c r="AG3931" s="1"/>
      <c r="AH3931" s="1"/>
      <c r="AI3931" s="1"/>
      <c r="AJ3931" s="1"/>
      <c r="AK3931" s="1"/>
      <c r="AL3931" s="1"/>
      <c r="AM3931" s="1"/>
      <c r="AN3931" s="1"/>
      <c r="AO3931" s="1"/>
      <c r="AP3931" s="1"/>
      <c r="AQ3931" s="1"/>
      <c r="AR3931" s="1"/>
      <c r="AS3931" s="14"/>
      <c r="AT3931" s="1"/>
      <c r="AU3931" s="1"/>
    </row>
    <row r="3932" spans="32:47" x14ac:dyDescent="0.3">
      <c r="AF3932" s="1"/>
      <c r="AG3932" s="1"/>
      <c r="AH3932" s="1"/>
      <c r="AI3932" s="1"/>
      <c r="AJ3932" s="1"/>
      <c r="AK3932" s="1"/>
      <c r="AL3932" s="1"/>
      <c r="AM3932" s="1"/>
      <c r="AN3932" s="1"/>
      <c r="AO3932" s="1"/>
      <c r="AP3932" s="1"/>
      <c r="AQ3932" s="1"/>
      <c r="AR3932" s="1"/>
      <c r="AS3932" s="14"/>
      <c r="AT3932" s="1"/>
      <c r="AU3932" s="1"/>
    </row>
    <row r="3933" spans="32:47" x14ac:dyDescent="0.3">
      <c r="AF3933" s="1"/>
      <c r="AG3933" s="1"/>
      <c r="AH3933" s="1"/>
      <c r="AI3933" s="1"/>
      <c r="AJ3933" s="1"/>
      <c r="AK3933" s="1"/>
      <c r="AL3933" s="1"/>
      <c r="AM3933" s="1"/>
      <c r="AN3933" s="1"/>
      <c r="AO3933" s="1"/>
      <c r="AP3933" s="1"/>
      <c r="AQ3933" s="1"/>
      <c r="AR3933" s="1"/>
      <c r="AS3933" s="14"/>
      <c r="AT3933" s="1"/>
      <c r="AU3933" s="1"/>
    </row>
    <row r="3934" spans="32:47" x14ac:dyDescent="0.3">
      <c r="AF3934" s="1"/>
      <c r="AG3934" s="1"/>
      <c r="AH3934" s="1"/>
      <c r="AI3934" s="1"/>
      <c r="AJ3934" s="1"/>
      <c r="AK3934" s="1"/>
      <c r="AL3934" s="1"/>
      <c r="AM3934" s="1"/>
      <c r="AN3934" s="1"/>
      <c r="AO3934" s="1"/>
      <c r="AP3934" s="1"/>
      <c r="AQ3934" s="1"/>
      <c r="AR3934" s="1"/>
      <c r="AS3934" s="14"/>
      <c r="AT3934" s="1"/>
      <c r="AU3934" s="1"/>
    </row>
    <row r="3935" spans="32:47" x14ac:dyDescent="0.3">
      <c r="AF3935" s="1"/>
      <c r="AG3935" s="1"/>
      <c r="AH3935" s="1"/>
      <c r="AI3935" s="1"/>
      <c r="AJ3935" s="1"/>
      <c r="AK3935" s="1"/>
      <c r="AL3935" s="1"/>
      <c r="AM3935" s="1"/>
      <c r="AN3935" s="1"/>
      <c r="AO3935" s="1"/>
      <c r="AP3935" s="1"/>
      <c r="AQ3935" s="1"/>
      <c r="AR3935" s="1"/>
      <c r="AS3935" s="14"/>
      <c r="AT3935" s="1"/>
      <c r="AU3935" s="1"/>
    </row>
    <row r="3936" spans="32:47" x14ac:dyDescent="0.3">
      <c r="AF3936" s="1"/>
      <c r="AG3936" s="1"/>
      <c r="AH3936" s="1"/>
      <c r="AI3936" s="1"/>
      <c r="AJ3936" s="1"/>
      <c r="AK3936" s="1"/>
      <c r="AL3936" s="1"/>
      <c r="AM3936" s="1"/>
      <c r="AN3936" s="1"/>
      <c r="AO3936" s="1"/>
      <c r="AP3936" s="1"/>
      <c r="AQ3936" s="1"/>
      <c r="AR3936" s="1"/>
      <c r="AS3936" s="14"/>
      <c r="AT3936" s="1"/>
      <c r="AU3936" s="1"/>
    </row>
    <row r="3937" spans="32:47" x14ac:dyDescent="0.3">
      <c r="AF3937" s="1"/>
      <c r="AG3937" s="1"/>
      <c r="AH3937" s="1"/>
      <c r="AI3937" s="1"/>
      <c r="AJ3937" s="1"/>
      <c r="AK3937" s="1"/>
      <c r="AL3937" s="1"/>
      <c r="AM3937" s="1"/>
      <c r="AN3937" s="1"/>
      <c r="AO3937" s="1"/>
      <c r="AP3937" s="1"/>
      <c r="AQ3937" s="1"/>
      <c r="AR3937" s="1"/>
      <c r="AS3937" s="14"/>
      <c r="AT3937" s="1"/>
      <c r="AU3937" s="1"/>
    </row>
    <row r="3938" spans="32:47" x14ac:dyDescent="0.3">
      <c r="AF3938" s="1"/>
      <c r="AG3938" s="1"/>
      <c r="AH3938" s="1"/>
      <c r="AI3938" s="1"/>
      <c r="AJ3938" s="1"/>
      <c r="AK3938" s="1"/>
      <c r="AL3938" s="1"/>
      <c r="AM3938" s="1"/>
      <c r="AN3938" s="1"/>
      <c r="AO3938" s="1"/>
      <c r="AP3938" s="1"/>
      <c r="AQ3938" s="1"/>
      <c r="AR3938" s="1"/>
      <c r="AS3938" s="14"/>
      <c r="AT3938" s="1"/>
      <c r="AU3938" s="1"/>
    </row>
    <row r="3939" spans="32:47" x14ac:dyDescent="0.3">
      <c r="AF3939" s="1"/>
      <c r="AG3939" s="1"/>
      <c r="AH3939" s="1"/>
      <c r="AI3939" s="1"/>
      <c r="AJ3939" s="1"/>
      <c r="AK3939" s="1"/>
      <c r="AL3939" s="1"/>
      <c r="AM3939" s="1"/>
      <c r="AN3939" s="1"/>
      <c r="AO3939" s="1"/>
      <c r="AP3939" s="1"/>
      <c r="AQ3939" s="1"/>
      <c r="AR3939" s="1"/>
      <c r="AS3939" s="14"/>
      <c r="AT3939" s="1"/>
      <c r="AU3939" s="1"/>
    </row>
    <row r="3940" spans="32:47" x14ac:dyDescent="0.3">
      <c r="AF3940" s="1"/>
      <c r="AG3940" s="1"/>
      <c r="AH3940" s="1"/>
      <c r="AI3940" s="1"/>
      <c r="AJ3940" s="1"/>
      <c r="AK3940" s="1"/>
      <c r="AL3940" s="1"/>
      <c r="AM3940" s="1"/>
      <c r="AN3940" s="1"/>
      <c r="AO3940" s="1"/>
      <c r="AP3940" s="1"/>
      <c r="AQ3940" s="1"/>
      <c r="AR3940" s="1"/>
      <c r="AS3940" s="14"/>
      <c r="AT3940" s="1"/>
      <c r="AU3940" s="1"/>
    </row>
    <row r="3941" spans="32:47" x14ac:dyDescent="0.3">
      <c r="AF3941" s="1"/>
      <c r="AG3941" s="1"/>
      <c r="AH3941" s="1"/>
      <c r="AI3941" s="1"/>
      <c r="AJ3941" s="1"/>
      <c r="AK3941" s="1"/>
      <c r="AL3941" s="1"/>
      <c r="AM3941" s="1"/>
      <c r="AN3941" s="1"/>
      <c r="AO3941" s="1"/>
      <c r="AP3941" s="1"/>
      <c r="AQ3941" s="1"/>
      <c r="AR3941" s="1"/>
      <c r="AS3941" s="14"/>
      <c r="AT3941" s="1"/>
      <c r="AU3941" s="1"/>
    </row>
    <row r="3942" spans="32:47" x14ac:dyDescent="0.3">
      <c r="AF3942" s="1"/>
      <c r="AG3942" s="1"/>
      <c r="AH3942" s="1"/>
      <c r="AI3942" s="1"/>
      <c r="AJ3942" s="1"/>
      <c r="AK3942" s="1"/>
      <c r="AL3942" s="1"/>
      <c r="AM3942" s="1"/>
      <c r="AN3942" s="1"/>
      <c r="AO3942" s="1"/>
      <c r="AP3942" s="1"/>
      <c r="AQ3942" s="1"/>
      <c r="AR3942" s="1"/>
      <c r="AS3942" s="14"/>
      <c r="AT3942" s="1"/>
      <c r="AU3942" s="1"/>
    </row>
    <row r="3943" spans="32:47" x14ac:dyDescent="0.3">
      <c r="AF3943" s="1"/>
      <c r="AG3943" s="1"/>
      <c r="AH3943" s="1"/>
      <c r="AI3943" s="1"/>
      <c r="AJ3943" s="1"/>
      <c r="AK3943" s="1"/>
      <c r="AL3943" s="1"/>
      <c r="AM3943" s="1"/>
      <c r="AN3943" s="1"/>
      <c r="AO3943" s="1"/>
      <c r="AP3943" s="1"/>
      <c r="AQ3943" s="1"/>
      <c r="AR3943" s="1"/>
      <c r="AS3943" s="14"/>
      <c r="AT3943" s="1"/>
      <c r="AU3943" s="1"/>
    </row>
    <row r="3944" spans="32:47" x14ac:dyDescent="0.3">
      <c r="AF3944" s="1"/>
      <c r="AG3944" s="1"/>
      <c r="AH3944" s="1"/>
      <c r="AI3944" s="1"/>
      <c r="AJ3944" s="1"/>
      <c r="AK3944" s="1"/>
      <c r="AL3944" s="1"/>
      <c r="AM3944" s="1"/>
      <c r="AN3944" s="1"/>
      <c r="AO3944" s="1"/>
      <c r="AP3944" s="1"/>
      <c r="AQ3944" s="1"/>
      <c r="AR3944" s="1"/>
      <c r="AS3944" s="14"/>
      <c r="AT3944" s="1"/>
      <c r="AU3944" s="1"/>
    </row>
    <row r="3945" spans="32:47" x14ac:dyDescent="0.3">
      <c r="AF3945" s="1"/>
      <c r="AG3945" s="1"/>
      <c r="AH3945" s="1"/>
      <c r="AI3945" s="1"/>
      <c r="AJ3945" s="1"/>
      <c r="AK3945" s="1"/>
      <c r="AL3945" s="1"/>
      <c r="AM3945" s="1"/>
      <c r="AN3945" s="1"/>
      <c r="AO3945" s="1"/>
      <c r="AP3945" s="1"/>
      <c r="AQ3945" s="1"/>
      <c r="AR3945" s="1"/>
      <c r="AS3945" s="14"/>
      <c r="AT3945" s="1"/>
      <c r="AU3945" s="1"/>
    </row>
    <row r="3946" spans="32:47" x14ac:dyDescent="0.3">
      <c r="AF3946" s="1"/>
      <c r="AG3946" s="1"/>
      <c r="AH3946" s="1"/>
      <c r="AI3946" s="1"/>
      <c r="AJ3946" s="1"/>
      <c r="AK3946" s="1"/>
      <c r="AL3946" s="1"/>
      <c r="AM3946" s="1"/>
      <c r="AN3946" s="1"/>
      <c r="AO3946" s="1"/>
      <c r="AP3946" s="1"/>
      <c r="AQ3946" s="1"/>
      <c r="AR3946" s="1"/>
      <c r="AS3946" s="14"/>
      <c r="AT3946" s="1"/>
      <c r="AU3946" s="1"/>
    </row>
    <row r="3947" spans="32:47" x14ac:dyDescent="0.3">
      <c r="AF3947" s="1"/>
      <c r="AG3947" s="1"/>
      <c r="AH3947" s="1"/>
      <c r="AI3947" s="1"/>
      <c r="AJ3947" s="1"/>
      <c r="AK3947" s="1"/>
      <c r="AL3947" s="1"/>
      <c r="AM3947" s="1"/>
      <c r="AN3947" s="1"/>
      <c r="AO3947" s="1"/>
      <c r="AP3947" s="1"/>
      <c r="AQ3947" s="1"/>
      <c r="AR3947" s="1"/>
      <c r="AS3947" s="14"/>
      <c r="AT3947" s="1"/>
      <c r="AU3947" s="1"/>
    </row>
    <row r="3948" spans="32:47" x14ac:dyDescent="0.3">
      <c r="AF3948" s="1"/>
      <c r="AG3948" s="1"/>
      <c r="AH3948" s="1"/>
      <c r="AI3948" s="1"/>
      <c r="AJ3948" s="1"/>
      <c r="AK3948" s="1"/>
      <c r="AL3948" s="1"/>
      <c r="AM3948" s="1"/>
      <c r="AN3948" s="1"/>
      <c r="AO3948" s="1"/>
      <c r="AP3948" s="1"/>
      <c r="AQ3948" s="1"/>
      <c r="AR3948" s="1"/>
      <c r="AS3948" s="14"/>
      <c r="AT3948" s="1"/>
      <c r="AU3948" s="1"/>
    </row>
    <row r="3949" spans="32:47" x14ac:dyDescent="0.3">
      <c r="AF3949" s="1"/>
      <c r="AG3949" s="1"/>
      <c r="AH3949" s="1"/>
      <c r="AI3949" s="1"/>
      <c r="AJ3949" s="1"/>
      <c r="AK3949" s="1"/>
      <c r="AL3949" s="1"/>
      <c r="AM3949" s="1"/>
      <c r="AN3949" s="1"/>
      <c r="AO3949" s="1"/>
      <c r="AP3949" s="1"/>
      <c r="AQ3949" s="1"/>
      <c r="AR3949" s="1"/>
      <c r="AS3949" s="14"/>
      <c r="AT3949" s="1"/>
      <c r="AU3949" s="1"/>
    </row>
    <row r="3950" spans="32:47" x14ac:dyDescent="0.3">
      <c r="AF3950" s="1"/>
      <c r="AG3950" s="1"/>
      <c r="AH3950" s="1"/>
      <c r="AI3950" s="1"/>
      <c r="AJ3950" s="1"/>
      <c r="AK3950" s="1"/>
      <c r="AL3950" s="1"/>
      <c r="AM3950" s="1"/>
      <c r="AN3950" s="1"/>
      <c r="AO3950" s="1"/>
      <c r="AP3950" s="1"/>
      <c r="AQ3950" s="1"/>
      <c r="AR3950" s="1"/>
      <c r="AS3950" s="14"/>
      <c r="AT3950" s="1"/>
      <c r="AU3950" s="1"/>
    </row>
    <row r="3951" spans="32:47" x14ac:dyDescent="0.3">
      <c r="AF3951" s="1"/>
      <c r="AG3951" s="1"/>
      <c r="AH3951" s="1"/>
      <c r="AI3951" s="1"/>
      <c r="AJ3951" s="1"/>
      <c r="AK3951" s="1"/>
      <c r="AL3951" s="1"/>
      <c r="AM3951" s="1"/>
      <c r="AN3951" s="1"/>
      <c r="AO3951" s="1"/>
      <c r="AP3951" s="1"/>
      <c r="AQ3951" s="1"/>
      <c r="AR3951" s="1"/>
      <c r="AS3951" s="14"/>
      <c r="AT3951" s="1"/>
      <c r="AU3951" s="1"/>
    </row>
    <row r="3952" spans="32:47" x14ac:dyDescent="0.3">
      <c r="AF3952" s="1"/>
      <c r="AG3952" s="1"/>
      <c r="AH3952" s="1"/>
      <c r="AI3952" s="1"/>
      <c r="AJ3952" s="1"/>
      <c r="AK3952" s="1"/>
      <c r="AL3952" s="1"/>
      <c r="AM3952" s="1"/>
      <c r="AN3952" s="1"/>
      <c r="AO3952" s="1"/>
      <c r="AP3952" s="1"/>
      <c r="AQ3952" s="1"/>
      <c r="AR3952" s="1"/>
      <c r="AS3952" s="14"/>
      <c r="AT3952" s="1"/>
      <c r="AU3952" s="1"/>
    </row>
    <row r="3953" spans="32:47" x14ac:dyDescent="0.3">
      <c r="AF3953" s="1"/>
      <c r="AG3953" s="1"/>
      <c r="AH3953" s="1"/>
      <c r="AI3953" s="1"/>
      <c r="AJ3953" s="1"/>
      <c r="AK3953" s="1"/>
      <c r="AL3953" s="1"/>
      <c r="AM3953" s="1"/>
      <c r="AN3953" s="1"/>
      <c r="AO3953" s="1"/>
      <c r="AP3953" s="1"/>
      <c r="AQ3953" s="1"/>
      <c r="AR3953" s="1"/>
      <c r="AS3953" s="14"/>
      <c r="AT3953" s="1"/>
      <c r="AU3953" s="1"/>
    </row>
    <row r="3954" spans="32:47" x14ac:dyDescent="0.3">
      <c r="AF3954" s="1"/>
      <c r="AG3954" s="1"/>
      <c r="AH3954" s="1"/>
      <c r="AI3954" s="1"/>
      <c r="AJ3954" s="1"/>
      <c r="AK3954" s="1"/>
      <c r="AL3954" s="1"/>
      <c r="AM3954" s="1"/>
      <c r="AN3954" s="1"/>
      <c r="AO3954" s="1"/>
      <c r="AP3954" s="1"/>
      <c r="AQ3954" s="1"/>
      <c r="AR3954" s="1"/>
      <c r="AS3954" s="14"/>
      <c r="AT3954" s="1"/>
      <c r="AU3954" s="1"/>
    </row>
    <row r="3955" spans="32:47" x14ac:dyDescent="0.3">
      <c r="AF3955" s="1"/>
      <c r="AG3955" s="1"/>
      <c r="AH3955" s="1"/>
      <c r="AI3955" s="1"/>
      <c r="AJ3955" s="1"/>
      <c r="AK3955" s="1"/>
      <c r="AL3955" s="1"/>
      <c r="AM3955" s="1"/>
      <c r="AN3955" s="1"/>
      <c r="AO3955" s="1"/>
      <c r="AP3955" s="1"/>
      <c r="AQ3955" s="1"/>
      <c r="AR3955" s="1"/>
      <c r="AS3955" s="14"/>
      <c r="AT3955" s="1"/>
      <c r="AU3955" s="1"/>
    </row>
    <row r="3956" spans="32:47" x14ac:dyDescent="0.3">
      <c r="AF3956" s="1"/>
      <c r="AG3956" s="1"/>
      <c r="AH3956" s="1"/>
      <c r="AI3956" s="1"/>
      <c r="AJ3956" s="1"/>
      <c r="AK3956" s="1"/>
      <c r="AL3956" s="1"/>
      <c r="AM3956" s="1"/>
      <c r="AN3956" s="1"/>
      <c r="AO3956" s="1"/>
      <c r="AP3956" s="1"/>
      <c r="AQ3956" s="1"/>
      <c r="AR3956" s="1"/>
      <c r="AS3956" s="14"/>
      <c r="AT3956" s="1"/>
      <c r="AU3956" s="1"/>
    </row>
    <row r="3957" spans="32:47" x14ac:dyDescent="0.3">
      <c r="AF3957" s="1"/>
      <c r="AG3957" s="1"/>
      <c r="AH3957" s="1"/>
      <c r="AI3957" s="1"/>
      <c r="AJ3957" s="1"/>
      <c r="AK3957" s="1"/>
      <c r="AL3957" s="1"/>
      <c r="AM3957" s="1"/>
      <c r="AN3957" s="1"/>
      <c r="AO3957" s="1"/>
      <c r="AP3957" s="1"/>
      <c r="AQ3957" s="1"/>
      <c r="AR3957" s="1"/>
      <c r="AS3957" s="14"/>
      <c r="AT3957" s="1"/>
      <c r="AU3957" s="1"/>
    </row>
    <row r="3958" spans="32:47" x14ac:dyDescent="0.3">
      <c r="AF3958" s="1"/>
      <c r="AG3958" s="1"/>
      <c r="AH3958" s="1"/>
      <c r="AI3958" s="1"/>
      <c r="AJ3958" s="1"/>
      <c r="AK3958" s="1"/>
      <c r="AL3958" s="1"/>
      <c r="AM3958" s="1"/>
      <c r="AN3958" s="1"/>
      <c r="AO3958" s="1"/>
      <c r="AP3958" s="1"/>
      <c r="AQ3958" s="1"/>
      <c r="AR3958" s="1"/>
      <c r="AS3958" s="14"/>
      <c r="AT3958" s="1"/>
      <c r="AU3958" s="1"/>
    </row>
    <row r="3959" spans="32:47" x14ac:dyDescent="0.3">
      <c r="AF3959" s="1"/>
      <c r="AG3959" s="1"/>
      <c r="AH3959" s="1"/>
      <c r="AI3959" s="1"/>
      <c r="AJ3959" s="1"/>
      <c r="AK3959" s="1"/>
      <c r="AL3959" s="1"/>
      <c r="AM3959" s="1"/>
      <c r="AN3959" s="1"/>
      <c r="AO3959" s="1"/>
      <c r="AP3959" s="1"/>
      <c r="AQ3959" s="1"/>
      <c r="AR3959" s="1"/>
      <c r="AS3959" s="14"/>
      <c r="AT3959" s="1"/>
      <c r="AU3959" s="1"/>
    </row>
    <row r="3960" spans="32:47" x14ac:dyDescent="0.3">
      <c r="AF3960" s="1"/>
      <c r="AG3960" s="1"/>
      <c r="AH3960" s="1"/>
      <c r="AI3960" s="1"/>
      <c r="AJ3960" s="1"/>
      <c r="AK3960" s="1"/>
      <c r="AL3960" s="1"/>
      <c r="AM3960" s="1"/>
      <c r="AN3960" s="1"/>
      <c r="AO3960" s="1"/>
      <c r="AP3960" s="1"/>
      <c r="AQ3960" s="1"/>
      <c r="AR3960" s="1"/>
      <c r="AS3960" s="14"/>
      <c r="AT3960" s="1"/>
      <c r="AU3960" s="1"/>
    </row>
    <row r="3961" spans="32:47" x14ac:dyDescent="0.3">
      <c r="AF3961" s="1"/>
      <c r="AG3961" s="1"/>
      <c r="AH3961" s="1"/>
      <c r="AI3961" s="1"/>
      <c r="AJ3961" s="1"/>
      <c r="AK3961" s="1"/>
      <c r="AL3961" s="1"/>
      <c r="AM3961" s="1"/>
      <c r="AN3961" s="1"/>
      <c r="AO3961" s="1"/>
      <c r="AP3961" s="1"/>
      <c r="AQ3961" s="1"/>
      <c r="AR3961" s="1"/>
      <c r="AS3961" s="14"/>
      <c r="AT3961" s="1"/>
      <c r="AU3961" s="1"/>
    </row>
    <row r="3962" spans="32:47" x14ac:dyDescent="0.3">
      <c r="AF3962" s="1"/>
      <c r="AG3962" s="1"/>
      <c r="AH3962" s="1"/>
      <c r="AI3962" s="1"/>
      <c r="AJ3962" s="1"/>
      <c r="AK3962" s="1"/>
      <c r="AL3962" s="1"/>
      <c r="AM3962" s="1"/>
      <c r="AN3962" s="1"/>
      <c r="AO3962" s="1"/>
      <c r="AP3962" s="1"/>
      <c r="AQ3962" s="1"/>
      <c r="AR3962" s="1"/>
      <c r="AS3962" s="14"/>
      <c r="AT3962" s="1"/>
      <c r="AU3962" s="1"/>
    </row>
    <row r="3963" spans="32:47" x14ac:dyDescent="0.3">
      <c r="AF3963" s="1"/>
      <c r="AG3963" s="1"/>
      <c r="AH3963" s="1"/>
      <c r="AI3963" s="1"/>
      <c r="AJ3963" s="1"/>
      <c r="AK3963" s="1"/>
      <c r="AL3963" s="1"/>
      <c r="AM3963" s="1"/>
      <c r="AN3963" s="1"/>
      <c r="AO3963" s="1"/>
      <c r="AP3963" s="1"/>
      <c r="AQ3963" s="1"/>
      <c r="AR3963" s="1"/>
      <c r="AS3963" s="14"/>
      <c r="AT3963" s="1"/>
      <c r="AU3963" s="1"/>
    </row>
    <row r="3964" spans="32:47" x14ac:dyDescent="0.3">
      <c r="AF3964" s="1"/>
      <c r="AG3964" s="1"/>
      <c r="AH3964" s="1"/>
      <c r="AI3964" s="1"/>
      <c r="AJ3964" s="1"/>
      <c r="AK3964" s="1"/>
      <c r="AL3964" s="1"/>
      <c r="AM3964" s="1"/>
      <c r="AN3964" s="1"/>
      <c r="AO3964" s="1"/>
      <c r="AP3964" s="1"/>
      <c r="AQ3964" s="1"/>
      <c r="AR3964" s="1"/>
      <c r="AS3964" s="14"/>
      <c r="AT3964" s="1"/>
      <c r="AU3964" s="1"/>
    </row>
    <row r="3965" spans="32:47" x14ac:dyDescent="0.3">
      <c r="AF3965" s="1"/>
      <c r="AG3965" s="1"/>
      <c r="AH3965" s="1"/>
      <c r="AI3965" s="1"/>
      <c r="AJ3965" s="1"/>
      <c r="AK3965" s="1"/>
      <c r="AL3965" s="1"/>
      <c r="AM3965" s="1"/>
      <c r="AN3965" s="1"/>
      <c r="AO3965" s="1"/>
      <c r="AP3965" s="1"/>
      <c r="AQ3965" s="1"/>
      <c r="AR3965" s="1"/>
      <c r="AS3965" s="14"/>
      <c r="AT3965" s="1"/>
      <c r="AU3965" s="1"/>
    </row>
    <row r="3966" spans="32:47" x14ac:dyDescent="0.3">
      <c r="AF3966" s="1"/>
      <c r="AG3966" s="1"/>
      <c r="AH3966" s="1"/>
      <c r="AI3966" s="1"/>
      <c r="AJ3966" s="1"/>
      <c r="AK3966" s="1"/>
      <c r="AL3966" s="1"/>
      <c r="AM3966" s="1"/>
      <c r="AN3966" s="1"/>
      <c r="AO3966" s="1"/>
      <c r="AP3966" s="1"/>
      <c r="AQ3966" s="1"/>
      <c r="AR3966" s="1"/>
      <c r="AS3966" s="14"/>
      <c r="AT3966" s="1"/>
      <c r="AU3966" s="1"/>
    </row>
    <row r="3967" spans="32:47" x14ac:dyDescent="0.3">
      <c r="AF3967" s="1"/>
      <c r="AG3967" s="1"/>
      <c r="AH3967" s="1"/>
      <c r="AI3967" s="1"/>
      <c r="AJ3967" s="1"/>
      <c r="AK3967" s="1"/>
      <c r="AL3967" s="1"/>
      <c r="AM3967" s="1"/>
      <c r="AN3967" s="1"/>
      <c r="AO3967" s="1"/>
      <c r="AP3967" s="1"/>
      <c r="AQ3967" s="1"/>
      <c r="AR3967" s="1"/>
      <c r="AS3967" s="14"/>
      <c r="AT3967" s="1"/>
      <c r="AU3967" s="1"/>
    </row>
    <row r="3968" spans="32:47" x14ac:dyDescent="0.3">
      <c r="AF3968" s="1"/>
      <c r="AG3968" s="1"/>
      <c r="AH3968" s="1"/>
      <c r="AI3968" s="1"/>
      <c r="AJ3968" s="1"/>
      <c r="AK3968" s="1"/>
      <c r="AL3968" s="1"/>
      <c r="AM3968" s="1"/>
      <c r="AN3968" s="1"/>
      <c r="AO3968" s="1"/>
      <c r="AP3968" s="1"/>
      <c r="AQ3968" s="1"/>
      <c r="AR3968" s="1"/>
      <c r="AS3968" s="14"/>
      <c r="AT3968" s="1"/>
      <c r="AU3968" s="1"/>
    </row>
    <row r="3969" spans="32:47" x14ac:dyDescent="0.3">
      <c r="AF3969" s="1"/>
      <c r="AG3969" s="1"/>
      <c r="AH3969" s="1"/>
      <c r="AI3969" s="1"/>
      <c r="AJ3969" s="1"/>
      <c r="AK3969" s="1"/>
      <c r="AL3969" s="1"/>
      <c r="AM3969" s="1"/>
      <c r="AN3969" s="1"/>
      <c r="AO3969" s="1"/>
      <c r="AP3969" s="1"/>
      <c r="AQ3969" s="1"/>
      <c r="AR3969" s="1"/>
      <c r="AS3969" s="14"/>
      <c r="AT3969" s="1"/>
      <c r="AU3969" s="1"/>
    </row>
    <row r="3970" spans="32:47" x14ac:dyDescent="0.3">
      <c r="AF3970" s="1"/>
      <c r="AG3970" s="1"/>
      <c r="AH3970" s="1"/>
      <c r="AI3970" s="1"/>
      <c r="AJ3970" s="1"/>
      <c r="AK3970" s="1"/>
      <c r="AL3970" s="1"/>
      <c r="AM3970" s="1"/>
      <c r="AN3970" s="1"/>
      <c r="AO3970" s="1"/>
      <c r="AP3970" s="1"/>
      <c r="AQ3970" s="1"/>
      <c r="AR3970" s="1"/>
      <c r="AS3970" s="14"/>
      <c r="AT3970" s="1"/>
      <c r="AU3970" s="1"/>
    </row>
    <row r="3971" spans="32:47" x14ac:dyDescent="0.3">
      <c r="AF3971" s="1"/>
      <c r="AG3971" s="1"/>
      <c r="AH3971" s="1"/>
      <c r="AI3971" s="1"/>
      <c r="AJ3971" s="1"/>
      <c r="AK3971" s="1"/>
      <c r="AL3971" s="1"/>
      <c r="AM3971" s="1"/>
      <c r="AN3971" s="1"/>
      <c r="AO3971" s="1"/>
      <c r="AP3971" s="1"/>
      <c r="AQ3971" s="1"/>
      <c r="AR3971" s="1"/>
      <c r="AS3971" s="14"/>
      <c r="AT3971" s="1"/>
      <c r="AU3971" s="1"/>
    </row>
    <row r="3972" spans="32:47" x14ac:dyDescent="0.3">
      <c r="AF3972" s="1"/>
      <c r="AG3972" s="1"/>
      <c r="AH3972" s="1"/>
      <c r="AI3972" s="1"/>
      <c r="AJ3972" s="1"/>
      <c r="AK3972" s="1"/>
      <c r="AL3972" s="1"/>
      <c r="AM3972" s="1"/>
      <c r="AN3972" s="1"/>
      <c r="AO3972" s="1"/>
      <c r="AP3972" s="1"/>
      <c r="AQ3972" s="1"/>
      <c r="AR3972" s="1"/>
      <c r="AS3972" s="14"/>
      <c r="AT3972" s="1"/>
      <c r="AU3972" s="1"/>
    </row>
    <row r="3973" spans="32:47" x14ac:dyDescent="0.3">
      <c r="AF3973" s="1"/>
      <c r="AG3973" s="1"/>
      <c r="AH3973" s="1"/>
      <c r="AI3973" s="1"/>
      <c r="AJ3973" s="1"/>
      <c r="AK3973" s="1"/>
      <c r="AL3973" s="1"/>
      <c r="AM3973" s="1"/>
      <c r="AN3973" s="1"/>
      <c r="AO3973" s="1"/>
      <c r="AP3973" s="1"/>
      <c r="AQ3973" s="1"/>
      <c r="AR3973" s="1"/>
      <c r="AS3973" s="14"/>
      <c r="AT3973" s="1"/>
      <c r="AU3973" s="1"/>
    </row>
    <row r="3974" spans="32:47" x14ac:dyDescent="0.3">
      <c r="AF3974" s="1"/>
      <c r="AG3974" s="1"/>
      <c r="AH3974" s="1"/>
      <c r="AI3974" s="1"/>
      <c r="AJ3974" s="1"/>
      <c r="AK3974" s="1"/>
      <c r="AL3974" s="1"/>
      <c r="AM3974" s="1"/>
      <c r="AN3974" s="1"/>
      <c r="AO3974" s="1"/>
      <c r="AP3974" s="1"/>
      <c r="AQ3974" s="1"/>
      <c r="AR3974" s="1"/>
      <c r="AS3974" s="14"/>
      <c r="AT3974" s="1"/>
      <c r="AU3974" s="1"/>
    </row>
    <row r="3975" spans="32:47" x14ac:dyDescent="0.3">
      <c r="AF3975" s="1"/>
      <c r="AG3975" s="1"/>
      <c r="AH3975" s="1"/>
      <c r="AI3975" s="1"/>
      <c r="AJ3975" s="1"/>
      <c r="AK3975" s="1"/>
      <c r="AL3975" s="1"/>
      <c r="AM3975" s="1"/>
      <c r="AN3975" s="1"/>
      <c r="AO3975" s="1"/>
      <c r="AP3975" s="1"/>
      <c r="AQ3975" s="1"/>
      <c r="AR3975" s="1"/>
      <c r="AS3975" s="14"/>
      <c r="AT3975" s="1"/>
      <c r="AU3975" s="1"/>
    </row>
    <row r="3976" spans="32:47" x14ac:dyDescent="0.3">
      <c r="AF3976" s="1"/>
      <c r="AG3976" s="1"/>
      <c r="AH3976" s="1"/>
      <c r="AI3976" s="1"/>
      <c r="AJ3976" s="1"/>
      <c r="AK3976" s="1"/>
      <c r="AL3976" s="1"/>
      <c r="AM3976" s="1"/>
      <c r="AN3976" s="1"/>
      <c r="AO3976" s="1"/>
      <c r="AP3976" s="1"/>
      <c r="AQ3976" s="1"/>
      <c r="AR3976" s="1"/>
      <c r="AS3976" s="14"/>
      <c r="AT3976" s="1"/>
      <c r="AU3976" s="1"/>
    </row>
    <row r="3977" spans="32:47" x14ac:dyDescent="0.3">
      <c r="AF3977" s="1"/>
      <c r="AG3977" s="1"/>
      <c r="AH3977" s="1"/>
      <c r="AI3977" s="1"/>
      <c r="AJ3977" s="1"/>
      <c r="AK3977" s="1"/>
      <c r="AL3977" s="1"/>
      <c r="AM3977" s="1"/>
      <c r="AN3977" s="1"/>
      <c r="AO3977" s="1"/>
      <c r="AP3977" s="1"/>
      <c r="AQ3977" s="1"/>
      <c r="AR3977" s="1"/>
      <c r="AS3977" s="14"/>
      <c r="AT3977" s="1"/>
      <c r="AU3977" s="1"/>
    </row>
    <row r="3978" spans="32:47" x14ac:dyDescent="0.3">
      <c r="AF3978" s="1"/>
      <c r="AG3978" s="1"/>
      <c r="AH3978" s="1"/>
      <c r="AI3978" s="1"/>
      <c r="AJ3978" s="1"/>
      <c r="AK3978" s="1"/>
      <c r="AL3978" s="1"/>
      <c r="AM3978" s="1"/>
      <c r="AN3978" s="1"/>
      <c r="AO3978" s="1"/>
      <c r="AP3978" s="1"/>
      <c r="AQ3978" s="1"/>
      <c r="AR3978" s="1"/>
      <c r="AS3978" s="14"/>
      <c r="AT3978" s="1"/>
      <c r="AU3978" s="1"/>
    </row>
    <row r="3979" spans="32:47" x14ac:dyDescent="0.3">
      <c r="AF3979" s="1"/>
      <c r="AG3979" s="1"/>
      <c r="AH3979" s="1"/>
      <c r="AI3979" s="1"/>
      <c r="AJ3979" s="1"/>
      <c r="AK3979" s="1"/>
      <c r="AL3979" s="1"/>
      <c r="AM3979" s="1"/>
      <c r="AN3979" s="1"/>
      <c r="AO3979" s="1"/>
      <c r="AP3979" s="1"/>
      <c r="AQ3979" s="1"/>
      <c r="AR3979" s="1"/>
      <c r="AS3979" s="14"/>
      <c r="AT3979" s="1"/>
      <c r="AU3979" s="1"/>
    </row>
    <row r="3980" spans="32:47" x14ac:dyDescent="0.3">
      <c r="AF3980" s="1"/>
      <c r="AG3980" s="1"/>
      <c r="AH3980" s="1"/>
      <c r="AI3980" s="1"/>
      <c r="AJ3980" s="1"/>
      <c r="AK3980" s="1"/>
      <c r="AL3980" s="1"/>
      <c r="AM3980" s="1"/>
      <c r="AN3980" s="1"/>
      <c r="AO3980" s="1"/>
      <c r="AP3980" s="1"/>
      <c r="AQ3980" s="1"/>
      <c r="AR3980" s="1"/>
      <c r="AS3980" s="14"/>
      <c r="AT3980" s="1"/>
      <c r="AU3980" s="1"/>
    </row>
    <row r="3981" spans="32:47" x14ac:dyDescent="0.3">
      <c r="AF3981" s="1"/>
      <c r="AG3981" s="1"/>
      <c r="AH3981" s="1"/>
      <c r="AI3981" s="1"/>
      <c r="AJ3981" s="1"/>
      <c r="AK3981" s="1"/>
      <c r="AL3981" s="1"/>
      <c r="AM3981" s="1"/>
      <c r="AN3981" s="1"/>
      <c r="AO3981" s="1"/>
      <c r="AP3981" s="1"/>
      <c r="AQ3981" s="1"/>
      <c r="AR3981" s="1"/>
      <c r="AS3981" s="14"/>
      <c r="AT3981" s="1"/>
      <c r="AU3981" s="1"/>
    </row>
    <row r="3982" spans="32:47" x14ac:dyDescent="0.3">
      <c r="AF3982" s="1"/>
      <c r="AG3982" s="1"/>
      <c r="AH3982" s="1"/>
      <c r="AI3982" s="1"/>
      <c r="AJ3982" s="1"/>
      <c r="AK3982" s="1"/>
      <c r="AL3982" s="1"/>
      <c r="AM3982" s="1"/>
      <c r="AN3982" s="1"/>
      <c r="AO3982" s="1"/>
      <c r="AP3982" s="1"/>
      <c r="AQ3982" s="1"/>
      <c r="AR3982" s="1"/>
      <c r="AS3982" s="14"/>
      <c r="AT3982" s="1"/>
      <c r="AU3982" s="1"/>
    </row>
    <row r="3983" spans="32:47" x14ac:dyDescent="0.3">
      <c r="AF3983" s="1"/>
      <c r="AG3983" s="1"/>
      <c r="AH3983" s="1"/>
      <c r="AI3983" s="1"/>
      <c r="AJ3983" s="1"/>
      <c r="AK3983" s="1"/>
      <c r="AL3983" s="1"/>
      <c r="AM3983" s="1"/>
      <c r="AN3983" s="1"/>
      <c r="AO3983" s="1"/>
      <c r="AP3983" s="1"/>
      <c r="AQ3983" s="1"/>
      <c r="AR3983" s="1"/>
      <c r="AS3983" s="14"/>
      <c r="AT3983" s="1"/>
      <c r="AU3983" s="1"/>
    </row>
    <row r="3984" spans="32:47" x14ac:dyDescent="0.3">
      <c r="AF3984" s="1"/>
      <c r="AG3984" s="1"/>
      <c r="AH3984" s="1"/>
      <c r="AI3984" s="1"/>
      <c r="AJ3984" s="1"/>
      <c r="AK3984" s="1"/>
      <c r="AL3984" s="1"/>
      <c r="AM3984" s="1"/>
      <c r="AN3984" s="1"/>
      <c r="AO3984" s="1"/>
      <c r="AP3984" s="1"/>
      <c r="AQ3984" s="1"/>
      <c r="AR3984" s="1"/>
      <c r="AS3984" s="14"/>
      <c r="AT3984" s="1"/>
      <c r="AU3984" s="1"/>
    </row>
    <row r="3985" spans="32:47" x14ac:dyDescent="0.3">
      <c r="AF3985" s="1"/>
      <c r="AG3985" s="1"/>
      <c r="AH3985" s="1"/>
      <c r="AI3985" s="1"/>
      <c r="AJ3985" s="1"/>
      <c r="AK3985" s="1"/>
      <c r="AL3985" s="1"/>
      <c r="AM3985" s="1"/>
      <c r="AN3985" s="1"/>
      <c r="AO3985" s="1"/>
      <c r="AP3985" s="1"/>
      <c r="AQ3985" s="1"/>
      <c r="AR3985" s="1"/>
      <c r="AS3985" s="14"/>
      <c r="AT3985" s="1"/>
      <c r="AU3985" s="1"/>
    </row>
    <row r="3986" spans="32:47" x14ac:dyDescent="0.3">
      <c r="AF3986" s="1"/>
      <c r="AG3986" s="1"/>
      <c r="AH3986" s="1"/>
      <c r="AI3986" s="1"/>
      <c r="AJ3986" s="1"/>
      <c r="AK3986" s="1"/>
      <c r="AL3986" s="1"/>
      <c r="AM3986" s="1"/>
      <c r="AN3986" s="1"/>
      <c r="AO3986" s="1"/>
      <c r="AP3986" s="1"/>
      <c r="AQ3986" s="1"/>
      <c r="AR3986" s="1"/>
      <c r="AS3986" s="14"/>
      <c r="AT3986" s="1"/>
      <c r="AU3986" s="1"/>
    </row>
    <row r="3987" spans="32:47" x14ac:dyDescent="0.3">
      <c r="AF3987" s="1"/>
      <c r="AG3987" s="1"/>
      <c r="AH3987" s="1"/>
      <c r="AI3987" s="1"/>
      <c r="AJ3987" s="1"/>
      <c r="AK3987" s="1"/>
      <c r="AL3987" s="1"/>
      <c r="AM3987" s="1"/>
      <c r="AN3987" s="1"/>
      <c r="AO3987" s="1"/>
      <c r="AP3987" s="1"/>
      <c r="AQ3987" s="1"/>
      <c r="AR3987" s="1"/>
      <c r="AS3987" s="14"/>
      <c r="AT3987" s="1"/>
      <c r="AU3987" s="1"/>
    </row>
    <row r="3988" spans="32:47" x14ac:dyDescent="0.3">
      <c r="AF3988" s="1"/>
      <c r="AG3988" s="1"/>
      <c r="AH3988" s="1"/>
      <c r="AI3988" s="1"/>
      <c r="AJ3988" s="1"/>
      <c r="AK3988" s="1"/>
      <c r="AL3988" s="1"/>
      <c r="AM3988" s="1"/>
      <c r="AN3988" s="1"/>
      <c r="AO3988" s="1"/>
      <c r="AP3988" s="1"/>
      <c r="AQ3988" s="1"/>
      <c r="AR3988" s="1"/>
      <c r="AS3988" s="14"/>
      <c r="AT3988" s="1"/>
      <c r="AU3988" s="1"/>
    </row>
    <row r="3989" spans="32:47" x14ac:dyDescent="0.3">
      <c r="AF3989" s="1"/>
      <c r="AG3989" s="1"/>
      <c r="AH3989" s="1"/>
      <c r="AI3989" s="1"/>
      <c r="AJ3989" s="1"/>
      <c r="AK3989" s="1"/>
      <c r="AL3989" s="1"/>
      <c r="AM3989" s="1"/>
      <c r="AN3989" s="1"/>
      <c r="AO3989" s="1"/>
      <c r="AP3989" s="1"/>
      <c r="AQ3989" s="1"/>
      <c r="AR3989" s="1"/>
      <c r="AS3989" s="14"/>
      <c r="AT3989" s="1"/>
      <c r="AU3989" s="1"/>
    </row>
    <row r="3990" spans="32:47" x14ac:dyDescent="0.3">
      <c r="AF3990" s="1"/>
      <c r="AG3990" s="1"/>
      <c r="AH3990" s="1"/>
      <c r="AI3990" s="1"/>
      <c r="AJ3990" s="1"/>
      <c r="AK3990" s="1"/>
      <c r="AL3990" s="1"/>
      <c r="AM3990" s="1"/>
      <c r="AN3990" s="1"/>
      <c r="AO3990" s="1"/>
      <c r="AP3990" s="1"/>
      <c r="AQ3990" s="1"/>
      <c r="AR3990" s="1"/>
      <c r="AS3990" s="14"/>
      <c r="AT3990" s="1"/>
      <c r="AU3990" s="1"/>
    </row>
    <row r="3991" spans="32:47" x14ac:dyDescent="0.3">
      <c r="AF3991" s="1"/>
      <c r="AG3991" s="1"/>
      <c r="AH3991" s="1"/>
      <c r="AI3991" s="1"/>
      <c r="AJ3991" s="1"/>
      <c r="AK3991" s="1"/>
      <c r="AL3991" s="1"/>
      <c r="AM3991" s="1"/>
      <c r="AN3991" s="1"/>
      <c r="AO3991" s="1"/>
      <c r="AP3991" s="1"/>
      <c r="AQ3991" s="1"/>
      <c r="AR3991" s="1"/>
      <c r="AS3991" s="14"/>
      <c r="AT3991" s="1"/>
      <c r="AU3991" s="1"/>
    </row>
    <row r="3992" spans="32:47" x14ac:dyDescent="0.3">
      <c r="AF3992" s="1"/>
      <c r="AG3992" s="1"/>
      <c r="AH3992" s="1"/>
      <c r="AI3992" s="1"/>
      <c r="AJ3992" s="1"/>
      <c r="AK3992" s="1"/>
      <c r="AL3992" s="1"/>
      <c r="AM3992" s="1"/>
      <c r="AN3992" s="1"/>
      <c r="AO3992" s="1"/>
      <c r="AP3992" s="1"/>
      <c r="AQ3992" s="1"/>
      <c r="AR3992" s="1"/>
      <c r="AS3992" s="14"/>
      <c r="AT3992" s="1"/>
      <c r="AU3992" s="1"/>
    </row>
    <row r="3993" spans="32:47" x14ac:dyDescent="0.3">
      <c r="AF3993" s="1"/>
      <c r="AG3993" s="1"/>
      <c r="AH3993" s="1"/>
      <c r="AI3993" s="1"/>
      <c r="AJ3993" s="1"/>
      <c r="AK3993" s="1"/>
      <c r="AL3993" s="1"/>
      <c r="AM3993" s="1"/>
      <c r="AN3993" s="1"/>
      <c r="AO3993" s="1"/>
      <c r="AP3993" s="1"/>
      <c r="AQ3993" s="1"/>
      <c r="AR3993" s="1"/>
      <c r="AS3993" s="14"/>
      <c r="AT3993" s="1"/>
      <c r="AU3993" s="1"/>
    </row>
    <row r="3994" spans="32:47" x14ac:dyDescent="0.3">
      <c r="AF3994" s="1"/>
      <c r="AG3994" s="1"/>
      <c r="AH3994" s="1"/>
      <c r="AI3994" s="1"/>
      <c r="AJ3994" s="1"/>
      <c r="AK3994" s="1"/>
      <c r="AL3994" s="1"/>
      <c r="AM3994" s="1"/>
      <c r="AN3994" s="1"/>
      <c r="AO3994" s="1"/>
      <c r="AP3994" s="1"/>
      <c r="AQ3994" s="1"/>
      <c r="AR3994" s="1"/>
      <c r="AS3994" s="14"/>
      <c r="AT3994" s="1"/>
      <c r="AU3994" s="1"/>
    </row>
    <row r="3995" spans="32:47" x14ac:dyDescent="0.3">
      <c r="AF3995" s="1"/>
      <c r="AG3995" s="1"/>
      <c r="AH3995" s="1"/>
      <c r="AI3995" s="1"/>
      <c r="AJ3995" s="1"/>
      <c r="AK3995" s="1"/>
      <c r="AL3995" s="1"/>
      <c r="AM3995" s="1"/>
      <c r="AN3995" s="1"/>
      <c r="AO3995" s="1"/>
      <c r="AP3995" s="1"/>
      <c r="AQ3995" s="1"/>
      <c r="AR3995" s="1"/>
      <c r="AS3995" s="14"/>
      <c r="AT3995" s="1"/>
      <c r="AU3995" s="1"/>
    </row>
    <row r="3996" spans="32:47" x14ac:dyDescent="0.3">
      <c r="AF3996" s="1"/>
      <c r="AG3996" s="1"/>
      <c r="AH3996" s="1"/>
      <c r="AI3996" s="1"/>
      <c r="AJ3996" s="1"/>
      <c r="AK3996" s="1"/>
      <c r="AL3996" s="1"/>
      <c r="AM3996" s="1"/>
      <c r="AN3996" s="1"/>
      <c r="AO3996" s="1"/>
      <c r="AP3996" s="1"/>
      <c r="AQ3996" s="1"/>
      <c r="AR3996" s="1"/>
      <c r="AS3996" s="14"/>
      <c r="AT3996" s="1"/>
      <c r="AU3996" s="1"/>
    </row>
    <row r="3997" spans="32:47" x14ac:dyDescent="0.3">
      <c r="AF3997" s="1"/>
      <c r="AG3997" s="1"/>
      <c r="AH3997" s="1"/>
      <c r="AI3997" s="1"/>
      <c r="AJ3997" s="1"/>
      <c r="AK3997" s="1"/>
      <c r="AL3997" s="1"/>
      <c r="AM3997" s="1"/>
      <c r="AN3997" s="1"/>
      <c r="AO3997" s="1"/>
      <c r="AP3997" s="1"/>
      <c r="AQ3997" s="1"/>
      <c r="AR3997" s="1"/>
      <c r="AS3997" s="14"/>
      <c r="AT3997" s="1"/>
      <c r="AU3997" s="1"/>
    </row>
    <row r="3998" spans="32:47" x14ac:dyDescent="0.3">
      <c r="AF3998" s="1"/>
      <c r="AG3998" s="1"/>
      <c r="AH3998" s="1"/>
      <c r="AI3998" s="1"/>
      <c r="AJ3998" s="1"/>
      <c r="AK3998" s="1"/>
      <c r="AL3998" s="1"/>
      <c r="AM3998" s="1"/>
      <c r="AN3998" s="1"/>
      <c r="AO3998" s="1"/>
      <c r="AP3998" s="1"/>
      <c r="AQ3998" s="1"/>
      <c r="AR3998" s="1"/>
      <c r="AS3998" s="14"/>
      <c r="AT3998" s="1"/>
      <c r="AU3998" s="1"/>
    </row>
    <row r="3999" spans="32:47" x14ac:dyDescent="0.3">
      <c r="AF3999" s="1"/>
      <c r="AG3999" s="1"/>
      <c r="AH3999" s="1"/>
      <c r="AI3999" s="1"/>
      <c r="AJ3999" s="1"/>
      <c r="AK3999" s="1"/>
      <c r="AL3999" s="1"/>
      <c r="AM3999" s="1"/>
      <c r="AN3999" s="1"/>
      <c r="AO3999" s="1"/>
      <c r="AP3999" s="1"/>
      <c r="AQ3999" s="1"/>
      <c r="AR3999" s="1"/>
      <c r="AS3999" s="14"/>
      <c r="AT3999" s="1"/>
      <c r="AU3999" s="1"/>
    </row>
    <row r="4000" spans="32:47" x14ac:dyDescent="0.3">
      <c r="AF4000" s="1"/>
      <c r="AG4000" s="1"/>
      <c r="AH4000" s="1"/>
      <c r="AI4000" s="1"/>
      <c r="AJ4000" s="1"/>
      <c r="AK4000" s="1"/>
      <c r="AL4000" s="1"/>
      <c r="AM4000" s="1"/>
      <c r="AN4000" s="1"/>
      <c r="AO4000" s="1"/>
      <c r="AP4000" s="1"/>
      <c r="AQ4000" s="1"/>
      <c r="AR4000" s="1"/>
      <c r="AS4000" s="14"/>
      <c r="AT4000" s="1"/>
      <c r="AU4000" s="1"/>
    </row>
    <row r="4001" spans="32:47" x14ac:dyDescent="0.3">
      <c r="AF4001" s="1"/>
      <c r="AG4001" s="1"/>
      <c r="AH4001" s="1"/>
      <c r="AI4001" s="1"/>
      <c r="AJ4001" s="1"/>
      <c r="AK4001" s="1"/>
      <c r="AL4001" s="1"/>
      <c r="AM4001" s="1"/>
      <c r="AN4001" s="1"/>
      <c r="AO4001" s="1"/>
      <c r="AP4001" s="1"/>
      <c r="AQ4001" s="1"/>
      <c r="AR4001" s="1"/>
      <c r="AS4001" s="14"/>
      <c r="AT4001" s="1"/>
      <c r="AU4001" s="1"/>
    </row>
    <row r="4002" spans="32:47" x14ac:dyDescent="0.3">
      <c r="AF4002" s="1"/>
      <c r="AG4002" s="1"/>
      <c r="AH4002" s="1"/>
      <c r="AI4002" s="1"/>
      <c r="AJ4002" s="1"/>
      <c r="AK4002" s="1"/>
      <c r="AL4002" s="1"/>
      <c r="AM4002" s="1"/>
      <c r="AN4002" s="1"/>
      <c r="AO4002" s="1"/>
      <c r="AP4002" s="1"/>
      <c r="AQ4002" s="1"/>
      <c r="AR4002" s="1"/>
      <c r="AS4002" s="14"/>
      <c r="AT4002" s="1"/>
      <c r="AU4002" s="1"/>
    </row>
    <row r="4003" spans="32:47" x14ac:dyDescent="0.3">
      <c r="AF4003" s="1"/>
      <c r="AG4003" s="1"/>
      <c r="AH4003" s="1"/>
      <c r="AI4003" s="1"/>
      <c r="AJ4003" s="1"/>
      <c r="AK4003" s="1"/>
      <c r="AL4003" s="1"/>
      <c r="AM4003" s="1"/>
      <c r="AN4003" s="1"/>
      <c r="AO4003" s="1"/>
      <c r="AP4003" s="1"/>
      <c r="AQ4003" s="1"/>
      <c r="AR4003" s="1"/>
      <c r="AS4003" s="14"/>
      <c r="AT4003" s="1"/>
      <c r="AU4003" s="1"/>
    </row>
    <row r="4004" spans="32:47" x14ac:dyDescent="0.3">
      <c r="AF4004" s="1"/>
      <c r="AG4004" s="1"/>
      <c r="AH4004" s="1"/>
      <c r="AI4004" s="1"/>
      <c r="AJ4004" s="1"/>
      <c r="AK4004" s="1"/>
      <c r="AL4004" s="1"/>
      <c r="AM4004" s="1"/>
      <c r="AN4004" s="1"/>
      <c r="AO4004" s="1"/>
      <c r="AP4004" s="1"/>
      <c r="AQ4004" s="1"/>
      <c r="AR4004" s="1"/>
      <c r="AS4004" s="14"/>
      <c r="AT4004" s="1"/>
      <c r="AU4004" s="1"/>
    </row>
    <row r="4005" spans="32:47" x14ac:dyDescent="0.3">
      <c r="AF4005" s="1"/>
      <c r="AG4005" s="1"/>
      <c r="AH4005" s="1"/>
      <c r="AI4005" s="1"/>
      <c r="AJ4005" s="1"/>
      <c r="AK4005" s="1"/>
      <c r="AL4005" s="1"/>
      <c r="AM4005" s="1"/>
      <c r="AN4005" s="1"/>
      <c r="AO4005" s="1"/>
      <c r="AP4005" s="1"/>
      <c r="AQ4005" s="1"/>
      <c r="AR4005" s="1"/>
      <c r="AS4005" s="14"/>
      <c r="AT4005" s="1"/>
      <c r="AU4005" s="1"/>
    </row>
    <row r="4006" spans="32:47" x14ac:dyDescent="0.3">
      <c r="AF4006" s="1"/>
      <c r="AG4006" s="1"/>
      <c r="AH4006" s="1"/>
      <c r="AI4006" s="1"/>
      <c r="AJ4006" s="1"/>
      <c r="AK4006" s="1"/>
      <c r="AL4006" s="1"/>
      <c r="AM4006" s="1"/>
      <c r="AN4006" s="1"/>
      <c r="AO4006" s="1"/>
      <c r="AP4006" s="1"/>
      <c r="AQ4006" s="1"/>
      <c r="AR4006" s="1"/>
      <c r="AS4006" s="14"/>
      <c r="AT4006" s="1"/>
      <c r="AU4006" s="1"/>
    </row>
    <row r="4007" spans="32:47" x14ac:dyDescent="0.3">
      <c r="AF4007" s="1"/>
      <c r="AG4007" s="1"/>
      <c r="AH4007" s="1"/>
      <c r="AI4007" s="1"/>
      <c r="AJ4007" s="1"/>
      <c r="AK4007" s="1"/>
      <c r="AL4007" s="1"/>
      <c r="AM4007" s="1"/>
      <c r="AN4007" s="1"/>
      <c r="AO4007" s="1"/>
      <c r="AP4007" s="1"/>
      <c r="AQ4007" s="1"/>
      <c r="AR4007" s="1"/>
      <c r="AS4007" s="14"/>
      <c r="AT4007" s="1"/>
      <c r="AU4007" s="1"/>
    </row>
    <row r="4008" spans="32:47" x14ac:dyDescent="0.3">
      <c r="AF4008" s="1"/>
      <c r="AG4008" s="1"/>
      <c r="AH4008" s="1"/>
      <c r="AI4008" s="1"/>
      <c r="AJ4008" s="1"/>
      <c r="AK4008" s="1"/>
      <c r="AL4008" s="1"/>
      <c r="AM4008" s="1"/>
      <c r="AN4008" s="1"/>
      <c r="AO4008" s="1"/>
      <c r="AP4008" s="1"/>
      <c r="AQ4008" s="1"/>
      <c r="AR4008" s="1"/>
      <c r="AS4008" s="14"/>
      <c r="AT4008" s="1"/>
      <c r="AU4008" s="1"/>
    </row>
    <row r="4009" spans="32:47" x14ac:dyDescent="0.3">
      <c r="AF4009" s="1"/>
      <c r="AG4009" s="1"/>
      <c r="AH4009" s="1"/>
      <c r="AI4009" s="1"/>
      <c r="AJ4009" s="1"/>
      <c r="AK4009" s="1"/>
      <c r="AL4009" s="1"/>
      <c r="AM4009" s="1"/>
      <c r="AN4009" s="1"/>
      <c r="AO4009" s="1"/>
      <c r="AP4009" s="1"/>
      <c r="AQ4009" s="1"/>
      <c r="AR4009" s="1"/>
      <c r="AS4009" s="14"/>
      <c r="AT4009" s="1"/>
      <c r="AU4009" s="1"/>
    </row>
    <row r="4010" spans="32:47" x14ac:dyDescent="0.3">
      <c r="AF4010" s="1"/>
      <c r="AG4010" s="1"/>
      <c r="AH4010" s="1"/>
      <c r="AI4010" s="1"/>
      <c r="AJ4010" s="1"/>
      <c r="AK4010" s="1"/>
      <c r="AL4010" s="1"/>
      <c r="AM4010" s="1"/>
      <c r="AN4010" s="1"/>
      <c r="AO4010" s="1"/>
      <c r="AP4010" s="1"/>
      <c r="AQ4010" s="1"/>
      <c r="AR4010" s="1"/>
      <c r="AS4010" s="14"/>
      <c r="AT4010" s="1"/>
      <c r="AU4010" s="1"/>
    </row>
    <row r="4011" spans="32:47" x14ac:dyDescent="0.3">
      <c r="AF4011" s="1"/>
      <c r="AG4011" s="1"/>
      <c r="AH4011" s="1"/>
      <c r="AI4011" s="1"/>
      <c r="AJ4011" s="1"/>
      <c r="AK4011" s="1"/>
      <c r="AL4011" s="1"/>
      <c r="AM4011" s="1"/>
      <c r="AN4011" s="1"/>
      <c r="AO4011" s="1"/>
      <c r="AP4011" s="1"/>
      <c r="AQ4011" s="1"/>
      <c r="AR4011" s="1"/>
      <c r="AS4011" s="14"/>
      <c r="AT4011" s="1"/>
      <c r="AU4011" s="1"/>
    </row>
    <row r="4012" spans="32:47" x14ac:dyDescent="0.3">
      <c r="AF4012" s="1"/>
      <c r="AG4012" s="1"/>
      <c r="AH4012" s="1"/>
      <c r="AI4012" s="1"/>
      <c r="AJ4012" s="1"/>
      <c r="AK4012" s="1"/>
      <c r="AL4012" s="1"/>
      <c r="AM4012" s="1"/>
      <c r="AN4012" s="1"/>
      <c r="AO4012" s="1"/>
      <c r="AP4012" s="1"/>
      <c r="AQ4012" s="1"/>
      <c r="AR4012" s="1"/>
      <c r="AS4012" s="14"/>
      <c r="AT4012" s="1"/>
      <c r="AU4012" s="1"/>
    </row>
    <row r="4013" spans="32:47" x14ac:dyDescent="0.3">
      <c r="AF4013" s="1"/>
      <c r="AG4013" s="1"/>
      <c r="AH4013" s="1"/>
      <c r="AI4013" s="1"/>
      <c r="AJ4013" s="1"/>
      <c r="AK4013" s="1"/>
      <c r="AL4013" s="1"/>
      <c r="AM4013" s="1"/>
      <c r="AN4013" s="1"/>
      <c r="AO4013" s="1"/>
      <c r="AP4013" s="1"/>
      <c r="AQ4013" s="1"/>
      <c r="AR4013" s="1"/>
      <c r="AS4013" s="14"/>
      <c r="AT4013" s="1"/>
      <c r="AU4013" s="1"/>
    </row>
    <row r="4014" spans="32:47" x14ac:dyDescent="0.3">
      <c r="AF4014" s="1"/>
      <c r="AG4014" s="1"/>
      <c r="AH4014" s="1"/>
      <c r="AI4014" s="1"/>
      <c r="AJ4014" s="1"/>
      <c r="AK4014" s="1"/>
      <c r="AL4014" s="1"/>
      <c r="AM4014" s="1"/>
      <c r="AN4014" s="1"/>
      <c r="AO4014" s="1"/>
      <c r="AP4014" s="1"/>
      <c r="AQ4014" s="1"/>
      <c r="AR4014" s="1"/>
      <c r="AS4014" s="14"/>
      <c r="AT4014" s="1"/>
      <c r="AU4014" s="1"/>
    </row>
    <row r="4015" spans="32:47" x14ac:dyDescent="0.3">
      <c r="AF4015" s="1"/>
      <c r="AG4015" s="1"/>
      <c r="AH4015" s="1"/>
      <c r="AI4015" s="1"/>
      <c r="AJ4015" s="1"/>
      <c r="AK4015" s="1"/>
      <c r="AL4015" s="1"/>
      <c r="AM4015" s="1"/>
      <c r="AN4015" s="1"/>
      <c r="AO4015" s="1"/>
      <c r="AP4015" s="1"/>
      <c r="AQ4015" s="1"/>
      <c r="AR4015" s="1"/>
      <c r="AS4015" s="14"/>
      <c r="AT4015" s="1"/>
      <c r="AU4015" s="1"/>
    </row>
    <row r="4016" spans="32:47" x14ac:dyDescent="0.3">
      <c r="AF4016" s="1"/>
      <c r="AG4016" s="1"/>
      <c r="AH4016" s="1"/>
      <c r="AI4016" s="1"/>
      <c r="AJ4016" s="1"/>
      <c r="AK4016" s="1"/>
      <c r="AL4016" s="1"/>
      <c r="AM4016" s="1"/>
      <c r="AN4016" s="1"/>
      <c r="AO4016" s="1"/>
      <c r="AP4016" s="1"/>
      <c r="AQ4016" s="1"/>
      <c r="AR4016" s="1"/>
      <c r="AS4016" s="14"/>
      <c r="AT4016" s="1"/>
      <c r="AU4016" s="1"/>
    </row>
    <row r="4017" spans="32:47" x14ac:dyDescent="0.3">
      <c r="AF4017" s="1"/>
      <c r="AG4017" s="1"/>
      <c r="AH4017" s="1"/>
      <c r="AI4017" s="1"/>
      <c r="AJ4017" s="1"/>
      <c r="AK4017" s="1"/>
      <c r="AL4017" s="1"/>
      <c r="AM4017" s="1"/>
      <c r="AN4017" s="1"/>
      <c r="AO4017" s="1"/>
      <c r="AP4017" s="1"/>
      <c r="AQ4017" s="1"/>
      <c r="AR4017" s="1"/>
      <c r="AS4017" s="14"/>
      <c r="AT4017" s="1"/>
      <c r="AU4017" s="1"/>
    </row>
    <row r="4018" spans="32:47" x14ac:dyDescent="0.3">
      <c r="AF4018" s="1"/>
      <c r="AG4018" s="1"/>
      <c r="AH4018" s="1"/>
      <c r="AI4018" s="1"/>
      <c r="AJ4018" s="1"/>
      <c r="AK4018" s="1"/>
      <c r="AL4018" s="1"/>
      <c r="AM4018" s="1"/>
      <c r="AN4018" s="1"/>
      <c r="AO4018" s="1"/>
      <c r="AP4018" s="1"/>
      <c r="AQ4018" s="1"/>
      <c r="AR4018" s="1"/>
      <c r="AS4018" s="14"/>
      <c r="AT4018" s="1"/>
      <c r="AU4018" s="1"/>
    </row>
    <row r="4019" spans="32:47" x14ac:dyDescent="0.3">
      <c r="AF4019" s="1"/>
      <c r="AG4019" s="1"/>
      <c r="AH4019" s="1"/>
      <c r="AI4019" s="1"/>
      <c r="AJ4019" s="1"/>
      <c r="AK4019" s="1"/>
      <c r="AL4019" s="1"/>
      <c r="AM4019" s="1"/>
      <c r="AN4019" s="1"/>
      <c r="AO4019" s="1"/>
      <c r="AP4019" s="1"/>
      <c r="AQ4019" s="1"/>
      <c r="AR4019" s="1"/>
      <c r="AS4019" s="14"/>
      <c r="AT4019" s="1"/>
      <c r="AU4019" s="1"/>
    </row>
    <row r="4020" spans="32:47" x14ac:dyDescent="0.3">
      <c r="AF4020" s="1"/>
      <c r="AG4020" s="1"/>
      <c r="AH4020" s="1"/>
      <c r="AI4020" s="1"/>
      <c r="AJ4020" s="1"/>
      <c r="AK4020" s="1"/>
      <c r="AL4020" s="1"/>
      <c r="AM4020" s="1"/>
      <c r="AN4020" s="1"/>
      <c r="AO4020" s="1"/>
      <c r="AP4020" s="1"/>
      <c r="AQ4020" s="1"/>
      <c r="AR4020" s="1"/>
      <c r="AS4020" s="14"/>
      <c r="AT4020" s="1"/>
      <c r="AU4020" s="1"/>
    </row>
    <row r="4021" spans="32:47" x14ac:dyDescent="0.3">
      <c r="AF4021" s="1"/>
      <c r="AG4021" s="1"/>
      <c r="AH4021" s="1"/>
      <c r="AI4021" s="1"/>
      <c r="AJ4021" s="1"/>
      <c r="AK4021" s="1"/>
      <c r="AL4021" s="1"/>
      <c r="AM4021" s="1"/>
      <c r="AN4021" s="1"/>
      <c r="AO4021" s="1"/>
      <c r="AP4021" s="1"/>
      <c r="AQ4021" s="1"/>
      <c r="AR4021" s="1"/>
      <c r="AS4021" s="14"/>
      <c r="AT4021" s="1"/>
      <c r="AU4021" s="1"/>
    </row>
    <row r="4022" spans="32:47" x14ac:dyDescent="0.3">
      <c r="AF4022" s="1"/>
      <c r="AG4022" s="1"/>
      <c r="AH4022" s="1"/>
      <c r="AI4022" s="1"/>
      <c r="AJ4022" s="1"/>
      <c r="AK4022" s="1"/>
      <c r="AL4022" s="1"/>
      <c r="AM4022" s="1"/>
      <c r="AN4022" s="1"/>
      <c r="AO4022" s="1"/>
      <c r="AP4022" s="1"/>
      <c r="AQ4022" s="1"/>
      <c r="AR4022" s="1"/>
      <c r="AS4022" s="14"/>
      <c r="AT4022" s="1"/>
      <c r="AU4022" s="1"/>
    </row>
    <row r="4023" spans="32:47" x14ac:dyDescent="0.3">
      <c r="AF4023" s="1"/>
      <c r="AG4023" s="1"/>
      <c r="AH4023" s="1"/>
      <c r="AI4023" s="1"/>
      <c r="AJ4023" s="1"/>
      <c r="AK4023" s="1"/>
      <c r="AL4023" s="1"/>
      <c r="AM4023" s="1"/>
      <c r="AN4023" s="1"/>
      <c r="AO4023" s="1"/>
      <c r="AP4023" s="1"/>
      <c r="AQ4023" s="1"/>
      <c r="AR4023" s="1"/>
      <c r="AS4023" s="14"/>
      <c r="AT4023" s="1"/>
      <c r="AU4023" s="1"/>
    </row>
    <row r="4024" spans="32:47" x14ac:dyDescent="0.3">
      <c r="AF4024" s="1"/>
      <c r="AG4024" s="1"/>
      <c r="AH4024" s="1"/>
      <c r="AI4024" s="1"/>
      <c r="AJ4024" s="1"/>
      <c r="AK4024" s="1"/>
      <c r="AL4024" s="1"/>
      <c r="AM4024" s="1"/>
      <c r="AN4024" s="1"/>
      <c r="AO4024" s="1"/>
      <c r="AP4024" s="1"/>
      <c r="AQ4024" s="1"/>
      <c r="AR4024" s="1"/>
      <c r="AS4024" s="14"/>
      <c r="AT4024" s="1"/>
      <c r="AU4024" s="1"/>
    </row>
    <row r="4025" spans="32:47" x14ac:dyDescent="0.3">
      <c r="AF4025" s="1"/>
      <c r="AG4025" s="1"/>
      <c r="AH4025" s="1"/>
      <c r="AI4025" s="1"/>
      <c r="AJ4025" s="1"/>
      <c r="AK4025" s="1"/>
      <c r="AL4025" s="1"/>
      <c r="AM4025" s="1"/>
      <c r="AN4025" s="1"/>
      <c r="AO4025" s="1"/>
      <c r="AP4025" s="1"/>
      <c r="AQ4025" s="1"/>
      <c r="AR4025" s="1"/>
      <c r="AS4025" s="14"/>
      <c r="AT4025" s="1"/>
      <c r="AU4025" s="1"/>
    </row>
    <row r="4026" spans="32:47" x14ac:dyDescent="0.3">
      <c r="AF4026" s="1"/>
      <c r="AG4026" s="1"/>
      <c r="AH4026" s="1"/>
      <c r="AI4026" s="1"/>
      <c r="AJ4026" s="1"/>
      <c r="AK4026" s="1"/>
      <c r="AL4026" s="1"/>
      <c r="AM4026" s="1"/>
      <c r="AN4026" s="1"/>
      <c r="AO4026" s="1"/>
      <c r="AP4026" s="1"/>
      <c r="AQ4026" s="1"/>
      <c r="AR4026" s="1"/>
      <c r="AS4026" s="14"/>
      <c r="AT4026" s="1"/>
      <c r="AU4026" s="1"/>
    </row>
    <row r="4027" spans="32:47" x14ac:dyDescent="0.3">
      <c r="AF4027" s="1"/>
      <c r="AG4027" s="1"/>
      <c r="AH4027" s="1"/>
      <c r="AI4027" s="1"/>
      <c r="AJ4027" s="1"/>
      <c r="AK4027" s="1"/>
      <c r="AL4027" s="1"/>
      <c r="AM4027" s="1"/>
      <c r="AN4027" s="1"/>
      <c r="AO4027" s="1"/>
      <c r="AP4027" s="1"/>
      <c r="AQ4027" s="1"/>
      <c r="AR4027" s="1"/>
      <c r="AS4027" s="14"/>
      <c r="AT4027" s="1"/>
      <c r="AU4027" s="1"/>
    </row>
    <row r="4028" spans="32:47" x14ac:dyDescent="0.3">
      <c r="AF4028" s="1"/>
      <c r="AG4028" s="1"/>
      <c r="AH4028" s="1"/>
      <c r="AI4028" s="1"/>
      <c r="AJ4028" s="1"/>
      <c r="AK4028" s="1"/>
      <c r="AL4028" s="1"/>
      <c r="AM4028" s="1"/>
      <c r="AN4028" s="1"/>
      <c r="AO4028" s="1"/>
      <c r="AP4028" s="1"/>
      <c r="AQ4028" s="1"/>
      <c r="AR4028" s="1"/>
      <c r="AS4028" s="14"/>
      <c r="AT4028" s="1"/>
      <c r="AU4028" s="1"/>
    </row>
    <row r="4029" spans="32:47" x14ac:dyDescent="0.3">
      <c r="AF4029" s="1"/>
      <c r="AG4029" s="1"/>
      <c r="AH4029" s="1"/>
      <c r="AI4029" s="1"/>
      <c r="AJ4029" s="1"/>
      <c r="AK4029" s="1"/>
      <c r="AL4029" s="1"/>
      <c r="AM4029" s="1"/>
      <c r="AN4029" s="1"/>
      <c r="AO4029" s="1"/>
      <c r="AP4029" s="1"/>
      <c r="AQ4029" s="1"/>
      <c r="AR4029" s="1"/>
      <c r="AS4029" s="14"/>
      <c r="AT4029" s="1"/>
      <c r="AU4029" s="1"/>
    </row>
    <row r="4030" spans="32:47" x14ac:dyDescent="0.3">
      <c r="AF4030" s="1"/>
      <c r="AG4030" s="1"/>
      <c r="AH4030" s="1"/>
      <c r="AI4030" s="1"/>
      <c r="AJ4030" s="1"/>
      <c r="AK4030" s="1"/>
      <c r="AL4030" s="1"/>
      <c r="AM4030" s="1"/>
      <c r="AN4030" s="1"/>
      <c r="AO4030" s="1"/>
      <c r="AP4030" s="1"/>
      <c r="AQ4030" s="1"/>
      <c r="AR4030" s="1"/>
      <c r="AS4030" s="14"/>
      <c r="AT4030" s="1"/>
      <c r="AU4030" s="1"/>
    </row>
    <row r="4031" spans="32:47" x14ac:dyDescent="0.3">
      <c r="AF4031" s="1"/>
      <c r="AG4031" s="1"/>
      <c r="AH4031" s="1"/>
      <c r="AI4031" s="1"/>
      <c r="AJ4031" s="1"/>
      <c r="AK4031" s="1"/>
      <c r="AL4031" s="1"/>
      <c r="AM4031" s="1"/>
      <c r="AN4031" s="1"/>
      <c r="AO4031" s="1"/>
      <c r="AP4031" s="1"/>
      <c r="AQ4031" s="1"/>
      <c r="AR4031" s="1"/>
      <c r="AS4031" s="14"/>
      <c r="AT4031" s="1"/>
      <c r="AU4031" s="1"/>
    </row>
    <row r="4032" spans="32:47" x14ac:dyDescent="0.3">
      <c r="AF4032" s="1"/>
      <c r="AG4032" s="1"/>
      <c r="AH4032" s="1"/>
      <c r="AI4032" s="1"/>
      <c r="AJ4032" s="1"/>
      <c r="AK4032" s="1"/>
      <c r="AL4032" s="1"/>
      <c r="AM4032" s="1"/>
      <c r="AN4032" s="1"/>
      <c r="AO4032" s="1"/>
      <c r="AP4032" s="1"/>
      <c r="AQ4032" s="1"/>
      <c r="AR4032" s="1"/>
      <c r="AS4032" s="14"/>
      <c r="AT4032" s="1"/>
      <c r="AU4032" s="1"/>
    </row>
    <row r="4033" spans="32:47" x14ac:dyDescent="0.3">
      <c r="AF4033" s="1"/>
      <c r="AG4033" s="1"/>
      <c r="AH4033" s="1"/>
      <c r="AI4033" s="1"/>
      <c r="AJ4033" s="1"/>
      <c r="AK4033" s="1"/>
      <c r="AL4033" s="1"/>
      <c r="AM4033" s="1"/>
      <c r="AN4033" s="1"/>
      <c r="AO4033" s="1"/>
      <c r="AP4033" s="1"/>
      <c r="AQ4033" s="1"/>
      <c r="AR4033" s="1"/>
      <c r="AS4033" s="14"/>
      <c r="AT4033" s="1"/>
      <c r="AU4033" s="1"/>
    </row>
    <row r="4034" spans="32:47" x14ac:dyDescent="0.3">
      <c r="AF4034" s="1"/>
      <c r="AG4034" s="1"/>
      <c r="AH4034" s="1"/>
      <c r="AI4034" s="1"/>
      <c r="AJ4034" s="1"/>
      <c r="AK4034" s="1"/>
      <c r="AL4034" s="1"/>
      <c r="AM4034" s="1"/>
      <c r="AN4034" s="1"/>
      <c r="AO4034" s="1"/>
      <c r="AP4034" s="1"/>
      <c r="AQ4034" s="1"/>
      <c r="AR4034" s="1"/>
      <c r="AS4034" s="14"/>
      <c r="AT4034" s="1"/>
      <c r="AU4034" s="1"/>
    </row>
    <row r="4035" spans="32:47" x14ac:dyDescent="0.3">
      <c r="AF4035" s="1"/>
      <c r="AG4035" s="1"/>
      <c r="AH4035" s="1"/>
      <c r="AI4035" s="1"/>
      <c r="AJ4035" s="1"/>
      <c r="AK4035" s="1"/>
      <c r="AL4035" s="1"/>
      <c r="AM4035" s="1"/>
      <c r="AN4035" s="1"/>
      <c r="AO4035" s="1"/>
      <c r="AP4035" s="1"/>
      <c r="AQ4035" s="1"/>
      <c r="AR4035" s="1"/>
      <c r="AS4035" s="14"/>
      <c r="AT4035" s="1"/>
      <c r="AU4035" s="1"/>
    </row>
    <row r="4036" spans="32:47" x14ac:dyDescent="0.3">
      <c r="AF4036" s="1"/>
      <c r="AG4036" s="1"/>
      <c r="AH4036" s="1"/>
      <c r="AI4036" s="1"/>
      <c r="AJ4036" s="1"/>
      <c r="AK4036" s="1"/>
      <c r="AL4036" s="1"/>
      <c r="AM4036" s="1"/>
      <c r="AN4036" s="1"/>
      <c r="AO4036" s="1"/>
      <c r="AP4036" s="1"/>
      <c r="AQ4036" s="1"/>
      <c r="AR4036" s="1"/>
      <c r="AS4036" s="14"/>
      <c r="AT4036" s="1"/>
      <c r="AU4036" s="1"/>
    </row>
    <row r="4037" spans="32:47" x14ac:dyDescent="0.3">
      <c r="AF4037" s="1"/>
      <c r="AG4037" s="1"/>
      <c r="AH4037" s="1"/>
      <c r="AI4037" s="1"/>
      <c r="AJ4037" s="1"/>
      <c r="AK4037" s="1"/>
      <c r="AL4037" s="1"/>
      <c r="AM4037" s="1"/>
      <c r="AN4037" s="1"/>
      <c r="AO4037" s="1"/>
      <c r="AP4037" s="1"/>
      <c r="AQ4037" s="1"/>
      <c r="AR4037" s="1"/>
      <c r="AS4037" s="14"/>
      <c r="AT4037" s="1"/>
      <c r="AU4037" s="1"/>
    </row>
    <row r="4038" spans="32:47" x14ac:dyDescent="0.3">
      <c r="AF4038" s="1"/>
      <c r="AG4038" s="1"/>
      <c r="AH4038" s="1"/>
      <c r="AI4038" s="1"/>
      <c r="AJ4038" s="1"/>
      <c r="AK4038" s="1"/>
      <c r="AL4038" s="1"/>
      <c r="AM4038" s="1"/>
      <c r="AN4038" s="1"/>
      <c r="AO4038" s="1"/>
      <c r="AP4038" s="1"/>
      <c r="AQ4038" s="1"/>
      <c r="AR4038" s="1"/>
      <c r="AS4038" s="14"/>
      <c r="AT4038" s="1"/>
      <c r="AU4038" s="1"/>
    </row>
    <row r="4039" spans="32:47" x14ac:dyDescent="0.3">
      <c r="AF4039" s="1"/>
      <c r="AG4039" s="1"/>
      <c r="AH4039" s="1"/>
      <c r="AI4039" s="1"/>
      <c r="AJ4039" s="1"/>
      <c r="AK4039" s="1"/>
      <c r="AL4039" s="1"/>
      <c r="AM4039" s="1"/>
      <c r="AN4039" s="1"/>
      <c r="AO4039" s="1"/>
      <c r="AP4039" s="1"/>
      <c r="AQ4039" s="1"/>
      <c r="AR4039" s="1"/>
      <c r="AS4039" s="14"/>
      <c r="AT4039" s="1"/>
      <c r="AU4039" s="1"/>
    </row>
    <row r="4040" spans="32:47" x14ac:dyDescent="0.3">
      <c r="AF4040" s="1"/>
      <c r="AG4040" s="1"/>
      <c r="AH4040" s="1"/>
      <c r="AI4040" s="1"/>
      <c r="AJ4040" s="1"/>
      <c r="AK4040" s="1"/>
      <c r="AL4040" s="1"/>
      <c r="AM4040" s="1"/>
      <c r="AN4040" s="1"/>
      <c r="AO4040" s="1"/>
      <c r="AP4040" s="1"/>
      <c r="AQ4040" s="1"/>
      <c r="AR4040" s="1"/>
      <c r="AS4040" s="14"/>
      <c r="AT4040" s="1"/>
      <c r="AU4040" s="1"/>
    </row>
    <row r="4041" spans="32:47" x14ac:dyDescent="0.3">
      <c r="AF4041" s="1"/>
      <c r="AG4041" s="1"/>
      <c r="AH4041" s="1"/>
      <c r="AI4041" s="1"/>
      <c r="AJ4041" s="1"/>
      <c r="AK4041" s="1"/>
      <c r="AL4041" s="1"/>
      <c r="AM4041" s="1"/>
      <c r="AN4041" s="1"/>
      <c r="AO4041" s="1"/>
      <c r="AP4041" s="1"/>
      <c r="AQ4041" s="1"/>
      <c r="AR4041" s="1"/>
      <c r="AS4041" s="14"/>
      <c r="AT4041" s="1"/>
      <c r="AU4041" s="1"/>
    </row>
    <row r="4042" spans="32:47" x14ac:dyDescent="0.3">
      <c r="AF4042" s="1"/>
      <c r="AG4042" s="1"/>
      <c r="AH4042" s="1"/>
      <c r="AI4042" s="1"/>
      <c r="AJ4042" s="1"/>
      <c r="AK4042" s="1"/>
      <c r="AL4042" s="1"/>
      <c r="AM4042" s="1"/>
      <c r="AN4042" s="1"/>
      <c r="AO4042" s="1"/>
      <c r="AP4042" s="1"/>
      <c r="AQ4042" s="1"/>
      <c r="AR4042" s="1"/>
      <c r="AS4042" s="14"/>
      <c r="AT4042" s="1"/>
      <c r="AU4042" s="1"/>
    </row>
    <row r="4043" spans="32:47" x14ac:dyDescent="0.3">
      <c r="AF4043" s="1"/>
      <c r="AG4043" s="1"/>
      <c r="AH4043" s="1"/>
      <c r="AI4043" s="1"/>
      <c r="AJ4043" s="1"/>
      <c r="AK4043" s="1"/>
      <c r="AL4043" s="1"/>
      <c r="AM4043" s="1"/>
      <c r="AN4043" s="1"/>
      <c r="AO4043" s="1"/>
      <c r="AP4043" s="1"/>
      <c r="AQ4043" s="1"/>
      <c r="AR4043" s="1"/>
      <c r="AS4043" s="14"/>
      <c r="AT4043" s="1"/>
      <c r="AU4043" s="1"/>
    </row>
    <row r="4044" spans="32:47" x14ac:dyDescent="0.3">
      <c r="AF4044" s="1"/>
      <c r="AG4044" s="1"/>
      <c r="AH4044" s="1"/>
      <c r="AI4044" s="1"/>
      <c r="AJ4044" s="1"/>
      <c r="AK4044" s="1"/>
      <c r="AL4044" s="1"/>
      <c r="AM4044" s="1"/>
      <c r="AN4044" s="1"/>
      <c r="AO4044" s="1"/>
      <c r="AP4044" s="1"/>
      <c r="AQ4044" s="1"/>
      <c r="AR4044" s="1"/>
      <c r="AS4044" s="14"/>
      <c r="AT4044" s="1"/>
      <c r="AU4044" s="1"/>
    </row>
    <row r="4045" spans="32:47" x14ac:dyDescent="0.3">
      <c r="AF4045" s="1"/>
      <c r="AG4045" s="1"/>
      <c r="AH4045" s="1"/>
      <c r="AI4045" s="1"/>
      <c r="AJ4045" s="1"/>
      <c r="AK4045" s="1"/>
      <c r="AL4045" s="1"/>
      <c r="AM4045" s="1"/>
      <c r="AN4045" s="1"/>
      <c r="AO4045" s="1"/>
      <c r="AP4045" s="1"/>
      <c r="AQ4045" s="1"/>
      <c r="AR4045" s="1"/>
      <c r="AS4045" s="14"/>
      <c r="AT4045" s="1"/>
      <c r="AU4045" s="1"/>
    </row>
    <row r="4046" spans="32:47" x14ac:dyDescent="0.3">
      <c r="AF4046" s="1"/>
      <c r="AG4046" s="1"/>
      <c r="AH4046" s="1"/>
      <c r="AI4046" s="1"/>
      <c r="AJ4046" s="1"/>
      <c r="AK4046" s="1"/>
      <c r="AL4046" s="1"/>
      <c r="AM4046" s="1"/>
      <c r="AN4046" s="1"/>
      <c r="AO4046" s="1"/>
      <c r="AP4046" s="1"/>
      <c r="AQ4046" s="1"/>
      <c r="AR4046" s="1"/>
      <c r="AS4046" s="14"/>
      <c r="AT4046" s="1"/>
      <c r="AU4046" s="1"/>
    </row>
    <row r="4047" spans="32:47" x14ac:dyDescent="0.3">
      <c r="AF4047" s="1"/>
      <c r="AG4047" s="1"/>
      <c r="AH4047" s="1"/>
      <c r="AI4047" s="1"/>
      <c r="AJ4047" s="1"/>
      <c r="AK4047" s="1"/>
      <c r="AL4047" s="1"/>
      <c r="AM4047" s="1"/>
      <c r="AN4047" s="1"/>
      <c r="AO4047" s="1"/>
      <c r="AP4047" s="1"/>
      <c r="AQ4047" s="1"/>
      <c r="AR4047" s="1"/>
      <c r="AS4047" s="14"/>
      <c r="AT4047" s="1"/>
      <c r="AU4047" s="1"/>
    </row>
    <row r="4048" spans="32:47" x14ac:dyDescent="0.3">
      <c r="AF4048" s="1"/>
      <c r="AG4048" s="1"/>
      <c r="AH4048" s="1"/>
      <c r="AI4048" s="1"/>
      <c r="AJ4048" s="1"/>
      <c r="AK4048" s="1"/>
      <c r="AL4048" s="1"/>
      <c r="AM4048" s="1"/>
      <c r="AN4048" s="1"/>
      <c r="AO4048" s="1"/>
      <c r="AP4048" s="1"/>
      <c r="AQ4048" s="1"/>
      <c r="AR4048" s="1"/>
      <c r="AS4048" s="14"/>
      <c r="AT4048" s="1"/>
      <c r="AU4048" s="1"/>
    </row>
    <row r="4049" spans="32:47" x14ac:dyDescent="0.3">
      <c r="AF4049" s="1"/>
      <c r="AG4049" s="1"/>
      <c r="AH4049" s="1"/>
      <c r="AI4049" s="1"/>
      <c r="AJ4049" s="1"/>
      <c r="AK4049" s="1"/>
      <c r="AL4049" s="1"/>
      <c r="AM4049" s="1"/>
      <c r="AN4049" s="1"/>
      <c r="AO4049" s="1"/>
      <c r="AP4049" s="1"/>
      <c r="AQ4049" s="1"/>
      <c r="AR4049" s="1"/>
      <c r="AS4049" s="14"/>
      <c r="AT4049" s="1"/>
      <c r="AU4049" s="1"/>
    </row>
    <row r="4050" spans="32:47" x14ac:dyDescent="0.3">
      <c r="AF4050" s="1"/>
      <c r="AG4050" s="1"/>
      <c r="AH4050" s="1"/>
      <c r="AI4050" s="1"/>
      <c r="AJ4050" s="1"/>
      <c r="AK4050" s="1"/>
      <c r="AL4050" s="1"/>
      <c r="AM4050" s="1"/>
      <c r="AN4050" s="1"/>
      <c r="AO4050" s="1"/>
      <c r="AP4050" s="1"/>
      <c r="AQ4050" s="1"/>
      <c r="AR4050" s="1"/>
      <c r="AS4050" s="14"/>
      <c r="AT4050" s="1"/>
      <c r="AU4050" s="1"/>
    </row>
    <row r="4051" spans="32:47" x14ac:dyDescent="0.3">
      <c r="AF4051" s="1"/>
      <c r="AG4051" s="1"/>
      <c r="AH4051" s="1"/>
      <c r="AI4051" s="1"/>
      <c r="AJ4051" s="1"/>
      <c r="AK4051" s="1"/>
      <c r="AL4051" s="1"/>
      <c r="AM4051" s="1"/>
      <c r="AN4051" s="1"/>
      <c r="AO4051" s="1"/>
      <c r="AP4051" s="1"/>
      <c r="AQ4051" s="1"/>
      <c r="AR4051" s="1"/>
      <c r="AS4051" s="14"/>
      <c r="AT4051" s="1"/>
      <c r="AU4051" s="1"/>
    </row>
    <row r="4052" spans="32:47" x14ac:dyDescent="0.3">
      <c r="AF4052" s="1"/>
      <c r="AG4052" s="1"/>
      <c r="AH4052" s="1"/>
      <c r="AI4052" s="1"/>
      <c r="AJ4052" s="1"/>
      <c r="AK4052" s="1"/>
      <c r="AL4052" s="1"/>
      <c r="AM4052" s="1"/>
      <c r="AN4052" s="1"/>
      <c r="AO4052" s="1"/>
      <c r="AP4052" s="1"/>
      <c r="AQ4052" s="1"/>
      <c r="AR4052" s="1"/>
      <c r="AS4052" s="14"/>
      <c r="AT4052" s="1"/>
      <c r="AU4052" s="1"/>
    </row>
    <row r="4053" spans="32:47" x14ac:dyDescent="0.3">
      <c r="AF4053" s="1"/>
      <c r="AG4053" s="1"/>
      <c r="AH4053" s="1"/>
      <c r="AI4053" s="1"/>
      <c r="AJ4053" s="1"/>
      <c r="AK4053" s="1"/>
      <c r="AL4053" s="1"/>
      <c r="AM4053" s="1"/>
      <c r="AN4053" s="1"/>
      <c r="AO4053" s="1"/>
      <c r="AP4053" s="1"/>
      <c r="AQ4053" s="1"/>
      <c r="AR4053" s="1"/>
      <c r="AS4053" s="14"/>
      <c r="AT4053" s="1"/>
      <c r="AU4053" s="1"/>
    </row>
    <row r="4054" spans="32:47" x14ac:dyDescent="0.3">
      <c r="AF4054" s="1"/>
      <c r="AG4054" s="1"/>
      <c r="AH4054" s="1"/>
      <c r="AI4054" s="1"/>
      <c r="AJ4054" s="1"/>
      <c r="AK4054" s="1"/>
      <c r="AL4054" s="1"/>
      <c r="AM4054" s="1"/>
      <c r="AN4054" s="1"/>
      <c r="AO4054" s="1"/>
      <c r="AP4054" s="1"/>
      <c r="AQ4054" s="1"/>
      <c r="AR4054" s="1"/>
      <c r="AS4054" s="14"/>
      <c r="AT4054" s="1"/>
      <c r="AU4054" s="1"/>
    </row>
    <row r="4055" spans="32:47" x14ac:dyDescent="0.3">
      <c r="AF4055" s="1"/>
      <c r="AG4055" s="1"/>
      <c r="AH4055" s="1"/>
      <c r="AI4055" s="1"/>
      <c r="AJ4055" s="1"/>
      <c r="AK4055" s="1"/>
      <c r="AL4055" s="1"/>
      <c r="AM4055" s="1"/>
      <c r="AN4055" s="1"/>
      <c r="AO4055" s="1"/>
      <c r="AP4055" s="1"/>
      <c r="AQ4055" s="1"/>
      <c r="AR4055" s="1"/>
      <c r="AS4055" s="14"/>
      <c r="AT4055" s="1"/>
      <c r="AU4055" s="1"/>
    </row>
    <row r="4056" spans="32:47" x14ac:dyDescent="0.3">
      <c r="AF4056" s="1"/>
      <c r="AG4056" s="1"/>
      <c r="AH4056" s="1"/>
      <c r="AI4056" s="1"/>
      <c r="AJ4056" s="1"/>
      <c r="AK4056" s="1"/>
      <c r="AL4056" s="1"/>
      <c r="AM4056" s="1"/>
      <c r="AN4056" s="1"/>
      <c r="AO4056" s="1"/>
      <c r="AP4056" s="1"/>
      <c r="AQ4056" s="1"/>
      <c r="AR4056" s="1"/>
      <c r="AS4056" s="14"/>
      <c r="AT4056" s="1"/>
      <c r="AU4056" s="1"/>
    </row>
    <row r="4057" spans="32:47" x14ac:dyDescent="0.3">
      <c r="AF4057" s="1"/>
      <c r="AG4057" s="1"/>
      <c r="AH4057" s="1"/>
      <c r="AI4057" s="1"/>
      <c r="AJ4057" s="1"/>
      <c r="AK4057" s="1"/>
      <c r="AL4057" s="1"/>
      <c r="AM4057" s="1"/>
      <c r="AN4057" s="1"/>
      <c r="AO4057" s="1"/>
      <c r="AP4057" s="1"/>
      <c r="AQ4057" s="1"/>
      <c r="AR4057" s="1"/>
      <c r="AS4057" s="14"/>
      <c r="AT4057" s="1"/>
      <c r="AU4057" s="1"/>
    </row>
    <row r="4058" spans="32:47" x14ac:dyDescent="0.3">
      <c r="AF4058" s="1"/>
      <c r="AG4058" s="1"/>
      <c r="AH4058" s="1"/>
      <c r="AI4058" s="1"/>
      <c r="AJ4058" s="1"/>
      <c r="AK4058" s="1"/>
      <c r="AL4058" s="1"/>
      <c r="AM4058" s="1"/>
      <c r="AN4058" s="1"/>
      <c r="AO4058" s="1"/>
      <c r="AP4058" s="1"/>
      <c r="AQ4058" s="1"/>
      <c r="AR4058" s="1"/>
      <c r="AS4058" s="14"/>
      <c r="AT4058" s="1"/>
      <c r="AU4058" s="1"/>
    </row>
    <row r="4059" spans="32:47" x14ac:dyDescent="0.3">
      <c r="AF4059" s="1"/>
      <c r="AG4059" s="1"/>
      <c r="AH4059" s="1"/>
      <c r="AI4059" s="1"/>
      <c r="AJ4059" s="1"/>
      <c r="AK4059" s="1"/>
      <c r="AL4059" s="1"/>
      <c r="AM4059" s="1"/>
      <c r="AN4059" s="1"/>
      <c r="AO4059" s="1"/>
      <c r="AP4059" s="1"/>
      <c r="AQ4059" s="1"/>
      <c r="AR4059" s="1"/>
      <c r="AS4059" s="14"/>
      <c r="AT4059" s="1"/>
      <c r="AU4059" s="1"/>
    </row>
    <row r="4060" spans="32:47" x14ac:dyDescent="0.3">
      <c r="AF4060" s="1"/>
      <c r="AG4060" s="1"/>
      <c r="AH4060" s="1"/>
      <c r="AI4060" s="1"/>
      <c r="AJ4060" s="1"/>
      <c r="AK4060" s="1"/>
      <c r="AL4060" s="1"/>
      <c r="AM4060" s="1"/>
      <c r="AN4060" s="1"/>
      <c r="AO4060" s="1"/>
      <c r="AP4060" s="1"/>
      <c r="AQ4060" s="1"/>
      <c r="AR4060" s="1"/>
      <c r="AS4060" s="14"/>
      <c r="AT4060" s="1"/>
      <c r="AU4060" s="1"/>
    </row>
    <row r="4061" spans="32:47" x14ac:dyDescent="0.3">
      <c r="AF4061" s="1"/>
      <c r="AG4061" s="1"/>
      <c r="AH4061" s="1"/>
      <c r="AI4061" s="1"/>
      <c r="AJ4061" s="1"/>
      <c r="AK4061" s="1"/>
      <c r="AL4061" s="1"/>
      <c r="AM4061" s="1"/>
      <c r="AN4061" s="1"/>
      <c r="AO4061" s="1"/>
      <c r="AP4061" s="1"/>
      <c r="AQ4061" s="1"/>
      <c r="AR4061" s="1"/>
      <c r="AS4061" s="14"/>
      <c r="AT4061" s="1"/>
      <c r="AU4061" s="1"/>
    </row>
    <row r="4062" spans="32:47" x14ac:dyDescent="0.3">
      <c r="AF4062" s="1"/>
      <c r="AG4062" s="1"/>
      <c r="AH4062" s="1"/>
      <c r="AI4062" s="1"/>
      <c r="AJ4062" s="1"/>
      <c r="AK4062" s="1"/>
      <c r="AL4062" s="1"/>
      <c r="AM4062" s="1"/>
      <c r="AN4062" s="1"/>
      <c r="AO4062" s="1"/>
      <c r="AP4062" s="1"/>
      <c r="AQ4062" s="1"/>
      <c r="AR4062" s="1"/>
      <c r="AS4062" s="14"/>
      <c r="AT4062" s="1"/>
      <c r="AU4062" s="1"/>
    </row>
    <row r="4063" spans="32:47" x14ac:dyDescent="0.3">
      <c r="AF4063" s="1"/>
      <c r="AG4063" s="1"/>
      <c r="AH4063" s="1"/>
      <c r="AI4063" s="1"/>
      <c r="AJ4063" s="1"/>
      <c r="AK4063" s="1"/>
      <c r="AL4063" s="1"/>
      <c r="AM4063" s="1"/>
      <c r="AN4063" s="1"/>
      <c r="AO4063" s="1"/>
      <c r="AP4063" s="1"/>
      <c r="AQ4063" s="1"/>
      <c r="AR4063" s="1"/>
      <c r="AS4063" s="14"/>
      <c r="AT4063" s="1"/>
      <c r="AU4063" s="1"/>
    </row>
    <row r="4064" spans="32:47" x14ac:dyDescent="0.3">
      <c r="AF4064" s="1"/>
      <c r="AG4064" s="1"/>
      <c r="AH4064" s="1"/>
      <c r="AI4064" s="1"/>
      <c r="AJ4064" s="1"/>
      <c r="AK4064" s="1"/>
      <c r="AL4064" s="1"/>
      <c r="AM4064" s="1"/>
      <c r="AN4064" s="1"/>
      <c r="AO4064" s="1"/>
      <c r="AP4064" s="1"/>
      <c r="AQ4064" s="1"/>
      <c r="AR4064" s="1"/>
      <c r="AS4064" s="14"/>
      <c r="AT4064" s="1"/>
      <c r="AU4064" s="1"/>
    </row>
    <row r="4065" spans="32:47" x14ac:dyDescent="0.3">
      <c r="AF4065" s="1"/>
      <c r="AG4065" s="1"/>
      <c r="AH4065" s="1"/>
      <c r="AI4065" s="1"/>
      <c r="AJ4065" s="1"/>
      <c r="AK4065" s="1"/>
      <c r="AL4065" s="1"/>
      <c r="AM4065" s="1"/>
      <c r="AN4065" s="1"/>
      <c r="AO4065" s="1"/>
      <c r="AP4065" s="1"/>
      <c r="AQ4065" s="1"/>
      <c r="AR4065" s="1"/>
      <c r="AS4065" s="14"/>
      <c r="AT4065" s="1"/>
      <c r="AU4065" s="1"/>
    </row>
    <row r="4066" spans="32:47" x14ac:dyDescent="0.3">
      <c r="AF4066" s="1"/>
      <c r="AG4066" s="1"/>
      <c r="AH4066" s="1"/>
      <c r="AI4066" s="1"/>
      <c r="AJ4066" s="1"/>
      <c r="AK4066" s="1"/>
      <c r="AL4066" s="1"/>
      <c r="AM4066" s="1"/>
      <c r="AN4066" s="1"/>
      <c r="AO4066" s="1"/>
      <c r="AP4066" s="1"/>
      <c r="AQ4066" s="1"/>
      <c r="AR4066" s="1"/>
      <c r="AS4066" s="14"/>
      <c r="AT4066" s="1"/>
      <c r="AU4066" s="1"/>
    </row>
    <row r="4067" spans="32:47" x14ac:dyDescent="0.3">
      <c r="AF4067" s="1"/>
      <c r="AG4067" s="1"/>
      <c r="AH4067" s="1"/>
      <c r="AI4067" s="1"/>
      <c r="AJ4067" s="1"/>
      <c r="AK4067" s="1"/>
      <c r="AL4067" s="1"/>
      <c r="AM4067" s="1"/>
      <c r="AN4067" s="1"/>
      <c r="AO4067" s="1"/>
      <c r="AP4067" s="1"/>
      <c r="AQ4067" s="1"/>
      <c r="AR4067" s="1"/>
      <c r="AS4067" s="14"/>
      <c r="AT4067" s="1"/>
      <c r="AU4067" s="1"/>
    </row>
    <row r="4068" spans="32:47" x14ac:dyDescent="0.3">
      <c r="AF4068" s="1"/>
      <c r="AG4068" s="1"/>
      <c r="AH4068" s="1"/>
      <c r="AI4068" s="1"/>
      <c r="AJ4068" s="1"/>
      <c r="AK4068" s="1"/>
      <c r="AL4068" s="1"/>
      <c r="AM4068" s="1"/>
      <c r="AN4068" s="1"/>
      <c r="AO4068" s="1"/>
      <c r="AP4068" s="1"/>
      <c r="AQ4068" s="1"/>
      <c r="AR4068" s="1"/>
      <c r="AS4068" s="14"/>
      <c r="AT4068" s="1"/>
      <c r="AU4068" s="1"/>
    </row>
    <row r="4069" spans="32:47" x14ac:dyDescent="0.3">
      <c r="AF4069" s="1"/>
      <c r="AG4069" s="1"/>
      <c r="AH4069" s="1"/>
      <c r="AI4069" s="1"/>
      <c r="AJ4069" s="1"/>
      <c r="AK4069" s="1"/>
      <c r="AL4069" s="1"/>
      <c r="AM4069" s="1"/>
      <c r="AN4069" s="1"/>
      <c r="AO4069" s="1"/>
      <c r="AP4069" s="1"/>
      <c r="AQ4069" s="1"/>
      <c r="AR4069" s="1"/>
      <c r="AS4069" s="14"/>
      <c r="AT4069" s="1"/>
      <c r="AU4069" s="1"/>
    </row>
    <row r="4070" spans="32:47" x14ac:dyDescent="0.3">
      <c r="AF4070" s="1"/>
      <c r="AG4070" s="1"/>
      <c r="AH4070" s="1"/>
      <c r="AI4070" s="1"/>
      <c r="AJ4070" s="1"/>
      <c r="AK4070" s="1"/>
      <c r="AL4070" s="1"/>
      <c r="AM4070" s="1"/>
      <c r="AN4070" s="1"/>
      <c r="AO4070" s="1"/>
      <c r="AP4070" s="1"/>
      <c r="AQ4070" s="1"/>
      <c r="AR4070" s="1"/>
      <c r="AS4070" s="14"/>
      <c r="AT4070" s="1"/>
      <c r="AU4070" s="1"/>
    </row>
    <row r="4071" spans="32:47" x14ac:dyDescent="0.3">
      <c r="AF4071" s="1"/>
      <c r="AG4071" s="1"/>
      <c r="AH4071" s="1"/>
      <c r="AI4071" s="1"/>
      <c r="AJ4071" s="1"/>
      <c r="AK4071" s="1"/>
      <c r="AL4071" s="1"/>
      <c r="AM4071" s="1"/>
      <c r="AN4071" s="1"/>
      <c r="AO4071" s="1"/>
      <c r="AP4071" s="1"/>
      <c r="AQ4071" s="1"/>
      <c r="AR4071" s="1"/>
      <c r="AS4071" s="14"/>
      <c r="AT4071" s="1"/>
      <c r="AU4071" s="1"/>
    </row>
    <row r="4072" spans="32:47" x14ac:dyDescent="0.3">
      <c r="AF4072" s="1"/>
      <c r="AG4072" s="1"/>
      <c r="AH4072" s="1"/>
      <c r="AI4072" s="1"/>
      <c r="AJ4072" s="1"/>
      <c r="AK4072" s="1"/>
      <c r="AL4072" s="1"/>
      <c r="AM4072" s="1"/>
      <c r="AN4072" s="1"/>
      <c r="AO4072" s="1"/>
      <c r="AP4072" s="1"/>
      <c r="AQ4072" s="1"/>
      <c r="AR4072" s="1"/>
      <c r="AS4072" s="14"/>
      <c r="AT4072" s="1"/>
      <c r="AU4072" s="1"/>
    </row>
    <row r="4073" spans="32:47" x14ac:dyDescent="0.3">
      <c r="AF4073" s="1"/>
      <c r="AG4073" s="1"/>
      <c r="AH4073" s="1"/>
      <c r="AI4073" s="1"/>
      <c r="AJ4073" s="1"/>
      <c r="AK4073" s="1"/>
      <c r="AL4073" s="1"/>
      <c r="AM4073" s="1"/>
      <c r="AN4073" s="1"/>
      <c r="AO4073" s="1"/>
      <c r="AP4073" s="1"/>
      <c r="AQ4073" s="1"/>
      <c r="AR4073" s="1"/>
      <c r="AS4073" s="14"/>
      <c r="AT4073" s="1"/>
      <c r="AU4073" s="1"/>
    </row>
    <row r="4074" spans="32:47" x14ac:dyDescent="0.3">
      <c r="AF4074" s="1"/>
      <c r="AG4074" s="1"/>
      <c r="AH4074" s="1"/>
      <c r="AI4074" s="1"/>
      <c r="AJ4074" s="1"/>
      <c r="AK4074" s="1"/>
      <c r="AL4074" s="1"/>
      <c r="AM4074" s="1"/>
      <c r="AN4074" s="1"/>
      <c r="AO4074" s="1"/>
      <c r="AP4074" s="1"/>
      <c r="AQ4074" s="1"/>
      <c r="AR4074" s="1"/>
      <c r="AS4074" s="14"/>
      <c r="AT4074" s="1"/>
      <c r="AU4074" s="1"/>
    </row>
    <row r="4075" spans="32:47" x14ac:dyDescent="0.3">
      <c r="AF4075" s="1"/>
      <c r="AG4075" s="1"/>
      <c r="AH4075" s="1"/>
      <c r="AI4075" s="1"/>
      <c r="AJ4075" s="1"/>
      <c r="AK4075" s="1"/>
      <c r="AL4075" s="1"/>
      <c r="AM4075" s="1"/>
      <c r="AN4075" s="1"/>
      <c r="AO4075" s="1"/>
      <c r="AP4075" s="1"/>
      <c r="AQ4075" s="1"/>
      <c r="AR4075" s="1"/>
      <c r="AS4075" s="14"/>
      <c r="AT4075" s="1"/>
      <c r="AU4075" s="1"/>
    </row>
    <row r="4076" spans="32:47" x14ac:dyDescent="0.3">
      <c r="AF4076" s="1"/>
      <c r="AG4076" s="1"/>
      <c r="AH4076" s="1"/>
      <c r="AI4076" s="1"/>
      <c r="AJ4076" s="1"/>
      <c r="AK4076" s="1"/>
      <c r="AL4076" s="1"/>
      <c r="AM4076" s="1"/>
      <c r="AN4076" s="1"/>
      <c r="AO4076" s="1"/>
      <c r="AP4076" s="1"/>
      <c r="AQ4076" s="1"/>
      <c r="AR4076" s="1"/>
      <c r="AS4076" s="14"/>
      <c r="AT4076" s="1"/>
      <c r="AU4076" s="1"/>
    </row>
    <row r="4077" spans="32:47" x14ac:dyDescent="0.3">
      <c r="AF4077" s="1"/>
      <c r="AG4077" s="1"/>
      <c r="AH4077" s="1"/>
      <c r="AI4077" s="1"/>
      <c r="AJ4077" s="1"/>
      <c r="AK4077" s="1"/>
      <c r="AL4077" s="1"/>
      <c r="AM4077" s="1"/>
      <c r="AN4077" s="1"/>
      <c r="AO4077" s="1"/>
      <c r="AP4077" s="1"/>
      <c r="AQ4077" s="1"/>
      <c r="AR4077" s="1"/>
      <c r="AS4077" s="14"/>
      <c r="AT4077" s="1"/>
      <c r="AU4077" s="1"/>
    </row>
    <row r="4078" spans="32:47" x14ac:dyDescent="0.3">
      <c r="AF4078" s="1"/>
      <c r="AG4078" s="1"/>
      <c r="AH4078" s="1"/>
      <c r="AI4078" s="1"/>
      <c r="AJ4078" s="1"/>
      <c r="AK4078" s="1"/>
      <c r="AL4078" s="1"/>
      <c r="AM4078" s="1"/>
      <c r="AN4078" s="1"/>
      <c r="AO4078" s="1"/>
      <c r="AP4078" s="1"/>
      <c r="AQ4078" s="1"/>
      <c r="AR4078" s="1"/>
      <c r="AS4078" s="14"/>
      <c r="AT4078" s="1"/>
      <c r="AU4078" s="1"/>
    </row>
    <row r="4079" spans="32:47" x14ac:dyDescent="0.3">
      <c r="AF4079" s="1"/>
      <c r="AG4079" s="1"/>
      <c r="AH4079" s="1"/>
      <c r="AI4079" s="1"/>
      <c r="AJ4079" s="1"/>
      <c r="AK4079" s="1"/>
      <c r="AL4079" s="1"/>
      <c r="AM4079" s="1"/>
      <c r="AN4079" s="1"/>
      <c r="AO4079" s="1"/>
      <c r="AP4079" s="1"/>
      <c r="AQ4079" s="1"/>
      <c r="AR4079" s="1"/>
      <c r="AS4079" s="14"/>
      <c r="AT4079" s="1"/>
      <c r="AU4079" s="1"/>
    </row>
    <row r="4080" spans="32:47" x14ac:dyDescent="0.3">
      <c r="AF4080" s="1"/>
      <c r="AG4080" s="1"/>
      <c r="AH4080" s="1"/>
      <c r="AI4080" s="1"/>
      <c r="AJ4080" s="1"/>
      <c r="AK4080" s="1"/>
      <c r="AL4080" s="1"/>
      <c r="AM4080" s="1"/>
      <c r="AN4080" s="1"/>
      <c r="AO4080" s="1"/>
      <c r="AP4080" s="1"/>
      <c r="AQ4080" s="1"/>
      <c r="AR4080" s="1"/>
      <c r="AS4080" s="14"/>
      <c r="AT4080" s="1"/>
      <c r="AU4080" s="1"/>
    </row>
    <row r="4081" spans="32:47" x14ac:dyDescent="0.3">
      <c r="AF4081" s="1"/>
      <c r="AG4081" s="1"/>
      <c r="AH4081" s="1"/>
      <c r="AI4081" s="1"/>
      <c r="AJ4081" s="1"/>
      <c r="AK4081" s="1"/>
      <c r="AL4081" s="1"/>
      <c r="AM4081" s="1"/>
      <c r="AN4081" s="1"/>
      <c r="AO4081" s="1"/>
      <c r="AP4081" s="1"/>
      <c r="AQ4081" s="1"/>
      <c r="AR4081" s="1"/>
      <c r="AS4081" s="14"/>
      <c r="AT4081" s="1"/>
      <c r="AU4081" s="1"/>
    </row>
    <row r="4082" spans="32:47" x14ac:dyDescent="0.3">
      <c r="AF4082" s="1"/>
      <c r="AG4082" s="1"/>
      <c r="AH4082" s="1"/>
      <c r="AI4082" s="1"/>
      <c r="AJ4082" s="1"/>
      <c r="AK4082" s="1"/>
      <c r="AL4082" s="1"/>
      <c r="AM4082" s="1"/>
      <c r="AN4082" s="1"/>
      <c r="AO4082" s="1"/>
      <c r="AP4082" s="1"/>
      <c r="AQ4082" s="1"/>
      <c r="AR4082" s="1"/>
      <c r="AS4082" s="14"/>
      <c r="AT4082" s="1"/>
      <c r="AU4082" s="1"/>
    </row>
    <row r="4083" spans="32:47" x14ac:dyDescent="0.3">
      <c r="AF4083" s="1"/>
      <c r="AG4083" s="1"/>
      <c r="AH4083" s="1"/>
      <c r="AI4083" s="1"/>
      <c r="AJ4083" s="1"/>
      <c r="AK4083" s="1"/>
      <c r="AL4083" s="1"/>
      <c r="AM4083" s="1"/>
      <c r="AN4083" s="1"/>
      <c r="AO4083" s="1"/>
      <c r="AP4083" s="1"/>
      <c r="AQ4083" s="1"/>
      <c r="AR4083" s="1"/>
      <c r="AS4083" s="14"/>
      <c r="AT4083" s="1"/>
      <c r="AU4083" s="1"/>
    </row>
    <row r="4084" spans="32:47" x14ac:dyDescent="0.3">
      <c r="AF4084" s="1"/>
      <c r="AG4084" s="1"/>
      <c r="AH4084" s="1"/>
      <c r="AI4084" s="1"/>
      <c r="AJ4084" s="1"/>
      <c r="AK4084" s="1"/>
      <c r="AL4084" s="1"/>
      <c r="AM4084" s="1"/>
      <c r="AN4084" s="1"/>
      <c r="AO4084" s="1"/>
      <c r="AP4084" s="1"/>
      <c r="AQ4084" s="1"/>
      <c r="AR4084" s="1"/>
      <c r="AS4084" s="14"/>
      <c r="AT4084" s="1"/>
      <c r="AU4084" s="1"/>
    </row>
    <row r="4085" spans="32:47" x14ac:dyDescent="0.3">
      <c r="AF4085" s="1"/>
      <c r="AG4085" s="1"/>
      <c r="AH4085" s="1"/>
      <c r="AI4085" s="1"/>
      <c r="AJ4085" s="1"/>
      <c r="AK4085" s="1"/>
      <c r="AL4085" s="1"/>
      <c r="AM4085" s="1"/>
      <c r="AN4085" s="1"/>
      <c r="AO4085" s="1"/>
      <c r="AP4085" s="1"/>
      <c r="AQ4085" s="1"/>
      <c r="AR4085" s="1"/>
      <c r="AS4085" s="14"/>
      <c r="AT4085" s="1"/>
      <c r="AU4085" s="1"/>
    </row>
    <row r="4086" spans="32:47" x14ac:dyDescent="0.3">
      <c r="AF4086" s="1"/>
      <c r="AG4086" s="1"/>
      <c r="AH4086" s="1"/>
      <c r="AI4086" s="1"/>
      <c r="AJ4086" s="1"/>
      <c r="AK4086" s="1"/>
      <c r="AL4086" s="1"/>
      <c r="AM4086" s="1"/>
      <c r="AN4086" s="1"/>
      <c r="AO4086" s="1"/>
      <c r="AP4086" s="1"/>
      <c r="AQ4086" s="1"/>
      <c r="AR4086" s="1"/>
      <c r="AS4086" s="14"/>
      <c r="AT4086" s="1"/>
      <c r="AU4086" s="1"/>
    </row>
    <row r="4087" spans="32:47" x14ac:dyDescent="0.3">
      <c r="AF4087" s="1"/>
      <c r="AG4087" s="1"/>
      <c r="AH4087" s="1"/>
      <c r="AI4087" s="1"/>
      <c r="AJ4087" s="1"/>
      <c r="AK4087" s="1"/>
      <c r="AL4087" s="1"/>
      <c r="AM4087" s="1"/>
      <c r="AN4087" s="1"/>
      <c r="AO4087" s="1"/>
      <c r="AP4087" s="1"/>
      <c r="AQ4087" s="1"/>
      <c r="AR4087" s="1"/>
      <c r="AS4087" s="14"/>
      <c r="AT4087" s="1"/>
      <c r="AU4087" s="1"/>
    </row>
    <row r="4088" spans="32:47" x14ac:dyDescent="0.3">
      <c r="AF4088" s="1"/>
      <c r="AG4088" s="1"/>
      <c r="AH4088" s="1"/>
      <c r="AI4088" s="1"/>
      <c r="AJ4088" s="1"/>
      <c r="AK4088" s="1"/>
      <c r="AL4088" s="1"/>
      <c r="AM4088" s="1"/>
      <c r="AN4088" s="1"/>
      <c r="AO4088" s="1"/>
      <c r="AP4088" s="1"/>
      <c r="AQ4088" s="1"/>
      <c r="AR4088" s="1"/>
      <c r="AS4088" s="14"/>
      <c r="AT4088" s="1"/>
      <c r="AU4088" s="1"/>
    </row>
    <row r="4089" spans="32:47" x14ac:dyDescent="0.3">
      <c r="AF4089" s="1"/>
      <c r="AG4089" s="1"/>
      <c r="AH4089" s="1"/>
      <c r="AI4089" s="1"/>
      <c r="AJ4089" s="1"/>
      <c r="AK4089" s="1"/>
      <c r="AL4089" s="1"/>
      <c r="AM4089" s="1"/>
      <c r="AN4089" s="1"/>
      <c r="AO4089" s="1"/>
      <c r="AP4089" s="1"/>
      <c r="AQ4089" s="1"/>
      <c r="AR4089" s="1"/>
      <c r="AS4089" s="14"/>
      <c r="AT4089" s="1"/>
      <c r="AU4089" s="1"/>
    </row>
    <row r="4090" spans="32:47" x14ac:dyDescent="0.3">
      <c r="AF4090" s="1"/>
      <c r="AG4090" s="1"/>
      <c r="AH4090" s="1"/>
      <c r="AI4090" s="1"/>
      <c r="AJ4090" s="1"/>
      <c r="AK4090" s="1"/>
      <c r="AL4090" s="1"/>
      <c r="AM4090" s="1"/>
      <c r="AN4090" s="1"/>
      <c r="AO4090" s="1"/>
      <c r="AP4090" s="1"/>
      <c r="AQ4090" s="1"/>
      <c r="AR4090" s="1"/>
      <c r="AS4090" s="14"/>
      <c r="AT4090" s="1"/>
      <c r="AU4090" s="1"/>
    </row>
    <row r="4091" spans="32:47" x14ac:dyDescent="0.3">
      <c r="AF4091" s="1"/>
      <c r="AG4091" s="1"/>
      <c r="AH4091" s="1"/>
      <c r="AI4091" s="1"/>
      <c r="AJ4091" s="1"/>
      <c r="AK4091" s="1"/>
      <c r="AL4091" s="1"/>
      <c r="AM4091" s="1"/>
      <c r="AN4091" s="1"/>
      <c r="AO4091" s="1"/>
      <c r="AP4091" s="1"/>
      <c r="AQ4091" s="1"/>
      <c r="AR4091" s="1"/>
      <c r="AS4091" s="14"/>
      <c r="AT4091" s="1"/>
      <c r="AU4091" s="1"/>
    </row>
    <row r="4092" spans="32:47" x14ac:dyDescent="0.3">
      <c r="AF4092" s="1"/>
      <c r="AG4092" s="1"/>
      <c r="AH4092" s="1"/>
      <c r="AI4092" s="1"/>
      <c r="AJ4092" s="1"/>
      <c r="AK4092" s="1"/>
      <c r="AL4092" s="1"/>
      <c r="AM4092" s="1"/>
      <c r="AN4092" s="1"/>
      <c r="AO4092" s="1"/>
      <c r="AP4092" s="1"/>
      <c r="AQ4092" s="1"/>
      <c r="AR4092" s="1"/>
      <c r="AS4092" s="14"/>
      <c r="AT4092" s="1"/>
      <c r="AU4092" s="1"/>
    </row>
    <row r="4093" spans="32:47" x14ac:dyDescent="0.3">
      <c r="AF4093" s="1"/>
      <c r="AG4093" s="1"/>
      <c r="AH4093" s="1"/>
      <c r="AI4093" s="1"/>
      <c r="AJ4093" s="1"/>
      <c r="AK4093" s="1"/>
      <c r="AL4093" s="1"/>
      <c r="AM4093" s="1"/>
      <c r="AN4093" s="1"/>
      <c r="AO4093" s="1"/>
      <c r="AP4093" s="1"/>
      <c r="AQ4093" s="1"/>
      <c r="AR4093" s="1"/>
      <c r="AS4093" s="14"/>
      <c r="AT4093" s="1"/>
      <c r="AU4093" s="1"/>
    </row>
    <row r="4094" spans="32:47" x14ac:dyDescent="0.3">
      <c r="AF4094" s="1"/>
      <c r="AG4094" s="1"/>
      <c r="AH4094" s="1"/>
      <c r="AI4094" s="1"/>
      <c r="AJ4094" s="1"/>
      <c r="AK4094" s="1"/>
      <c r="AL4094" s="1"/>
      <c r="AM4094" s="1"/>
      <c r="AN4094" s="1"/>
      <c r="AO4094" s="1"/>
      <c r="AP4094" s="1"/>
      <c r="AQ4094" s="1"/>
      <c r="AR4094" s="1"/>
      <c r="AS4094" s="14"/>
      <c r="AT4094" s="1"/>
      <c r="AU4094" s="1"/>
    </row>
    <row r="4095" spans="32:47" x14ac:dyDescent="0.3">
      <c r="AF4095" s="1"/>
      <c r="AG4095" s="1"/>
      <c r="AH4095" s="1"/>
      <c r="AI4095" s="1"/>
      <c r="AJ4095" s="1"/>
      <c r="AK4095" s="1"/>
      <c r="AL4095" s="1"/>
      <c r="AM4095" s="1"/>
      <c r="AN4095" s="1"/>
      <c r="AO4095" s="1"/>
      <c r="AP4095" s="1"/>
      <c r="AQ4095" s="1"/>
      <c r="AR4095" s="1"/>
      <c r="AS4095" s="14"/>
      <c r="AT4095" s="1"/>
      <c r="AU4095" s="1"/>
    </row>
    <row r="4096" spans="32:47" x14ac:dyDescent="0.3">
      <c r="AF4096" s="1"/>
      <c r="AG4096" s="1"/>
      <c r="AH4096" s="1"/>
      <c r="AI4096" s="1"/>
      <c r="AJ4096" s="1"/>
      <c r="AK4096" s="1"/>
      <c r="AL4096" s="1"/>
      <c r="AM4096" s="1"/>
      <c r="AN4096" s="1"/>
      <c r="AO4096" s="1"/>
      <c r="AP4096" s="1"/>
      <c r="AQ4096" s="1"/>
      <c r="AR4096" s="1"/>
      <c r="AS4096" s="14"/>
      <c r="AT4096" s="1"/>
      <c r="AU4096" s="1"/>
    </row>
    <row r="4097" spans="32:47" x14ac:dyDescent="0.3">
      <c r="AF4097" s="1"/>
      <c r="AG4097" s="1"/>
      <c r="AH4097" s="1"/>
      <c r="AI4097" s="1"/>
      <c r="AJ4097" s="1"/>
      <c r="AK4097" s="1"/>
      <c r="AL4097" s="1"/>
      <c r="AM4097" s="1"/>
      <c r="AN4097" s="1"/>
      <c r="AO4097" s="1"/>
      <c r="AP4097" s="1"/>
      <c r="AQ4097" s="1"/>
      <c r="AR4097" s="1"/>
      <c r="AS4097" s="14"/>
      <c r="AT4097" s="1"/>
      <c r="AU4097" s="1"/>
    </row>
    <row r="4098" spans="32:47" x14ac:dyDescent="0.3">
      <c r="AF4098" s="1"/>
      <c r="AG4098" s="1"/>
      <c r="AH4098" s="1"/>
      <c r="AI4098" s="1"/>
      <c r="AJ4098" s="1"/>
      <c r="AK4098" s="1"/>
      <c r="AL4098" s="1"/>
      <c r="AM4098" s="1"/>
      <c r="AN4098" s="1"/>
      <c r="AO4098" s="1"/>
      <c r="AP4098" s="1"/>
      <c r="AQ4098" s="1"/>
      <c r="AR4098" s="1"/>
      <c r="AS4098" s="14"/>
      <c r="AT4098" s="1"/>
      <c r="AU4098" s="1"/>
    </row>
    <row r="4099" spans="32:47" x14ac:dyDescent="0.3">
      <c r="AF4099" s="1"/>
      <c r="AG4099" s="1"/>
      <c r="AH4099" s="1"/>
      <c r="AI4099" s="1"/>
      <c r="AJ4099" s="1"/>
      <c r="AK4099" s="1"/>
      <c r="AL4099" s="1"/>
      <c r="AM4099" s="1"/>
      <c r="AN4099" s="1"/>
      <c r="AO4099" s="1"/>
      <c r="AP4099" s="1"/>
      <c r="AQ4099" s="1"/>
      <c r="AR4099" s="1"/>
      <c r="AS4099" s="14"/>
      <c r="AT4099" s="1"/>
      <c r="AU4099" s="1"/>
    </row>
    <row r="4100" spans="32:47" x14ac:dyDescent="0.3">
      <c r="AF4100" s="1"/>
      <c r="AG4100" s="1"/>
      <c r="AH4100" s="1"/>
      <c r="AI4100" s="1"/>
      <c r="AJ4100" s="1"/>
      <c r="AK4100" s="1"/>
      <c r="AL4100" s="1"/>
      <c r="AM4100" s="1"/>
      <c r="AN4100" s="1"/>
      <c r="AO4100" s="1"/>
      <c r="AP4100" s="1"/>
      <c r="AQ4100" s="1"/>
      <c r="AR4100" s="1"/>
      <c r="AS4100" s="14"/>
      <c r="AT4100" s="1"/>
      <c r="AU4100" s="1"/>
    </row>
    <row r="4101" spans="32:47" x14ac:dyDescent="0.3">
      <c r="AF4101" s="1"/>
      <c r="AG4101" s="1"/>
      <c r="AH4101" s="1"/>
      <c r="AI4101" s="1"/>
      <c r="AJ4101" s="1"/>
      <c r="AK4101" s="1"/>
      <c r="AL4101" s="1"/>
      <c r="AM4101" s="1"/>
      <c r="AN4101" s="1"/>
      <c r="AO4101" s="1"/>
      <c r="AP4101" s="1"/>
      <c r="AQ4101" s="1"/>
      <c r="AR4101" s="1"/>
      <c r="AS4101" s="14"/>
      <c r="AT4101" s="1"/>
      <c r="AU4101" s="1"/>
    </row>
    <row r="4102" spans="32:47" x14ac:dyDescent="0.3">
      <c r="AF4102" s="1"/>
      <c r="AG4102" s="1"/>
      <c r="AH4102" s="1"/>
      <c r="AI4102" s="1"/>
      <c r="AJ4102" s="1"/>
      <c r="AK4102" s="1"/>
      <c r="AL4102" s="1"/>
      <c r="AM4102" s="1"/>
      <c r="AN4102" s="1"/>
      <c r="AO4102" s="1"/>
      <c r="AP4102" s="1"/>
      <c r="AQ4102" s="1"/>
      <c r="AR4102" s="1"/>
      <c r="AS4102" s="14"/>
      <c r="AT4102" s="1"/>
      <c r="AU4102" s="1"/>
    </row>
    <row r="4103" spans="32:47" x14ac:dyDescent="0.3">
      <c r="AF4103" s="1"/>
      <c r="AG4103" s="1"/>
      <c r="AH4103" s="1"/>
      <c r="AI4103" s="1"/>
      <c r="AJ4103" s="1"/>
      <c r="AK4103" s="1"/>
      <c r="AL4103" s="1"/>
      <c r="AM4103" s="1"/>
      <c r="AN4103" s="1"/>
      <c r="AO4103" s="1"/>
      <c r="AP4103" s="1"/>
      <c r="AQ4103" s="1"/>
      <c r="AR4103" s="1"/>
      <c r="AS4103" s="14"/>
      <c r="AT4103" s="1"/>
      <c r="AU4103" s="1"/>
    </row>
    <row r="4104" spans="32:47" x14ac:dyDescent="0.3">
      <c r="AF4104" s="1"/>
      <c r="AG4104" s="1"/>
      <c r="AH4104" s="1"/>
      <c r="AI4104" s="1"/>
      <c r="AJ4104" s="1"/>
      <c r="AK4104" s="1"/>
      <c r="AL4104" s="1"/>
      <c r="AM4104" s="1"/>
      <c r="AN4104" s="1"/>
      <c r="AO4104" s="1"/>
      <c r="AP4104" s="1"/>
      <c r="AQ4104" s="1"/>
      <c r="AR4104" s="1"/>
      <c r="AS4104" s="14"/>
      <c r="AT4104" s="1"/>
      <c r="AU4104" s="1"/>
    </row>
    <row r="4105" spans="32:47" x14ac:dyDescent="0.3">
      <c r="AF4105" s="1"/>
      <c r="AG4105" s="1"/>
      <c r="AH4105" s="1"/>
      <c r="AI4105" s="1"/>
      <c r="AJ4105" s="1"/>
      <c r="AK4105" s="1"/>
      <c r="AL4105" s="1"/>
      <c r="AM4105" s="1"/>
      <c r="AN4105" s="1"/>
      <c r="AO4105" s="1"/>
      <c r="AP4105" s="1"/>
      <c r="AQ4105" s="1"/>
      <c r="AR4105" s="1"/>
      <c r="AS4105" s="14"/>
      <c r="AT4105" s="1"/>
      <c r="AU4105" s="1"/>
    </row>
    <row r="4106" spans="32:47" x14ac:dyDescent="0.3">
      <c r="AF4106" s="1"/>
      <c r="AG4106" s="1"/>
      <c r="AH4106" s="1"/>
      <c r="AI4106" s="1"/>
      <c r="AJ4106" s="1"/>
      <c r="AK4106" s="1"/>
      <c r="AL4106" s="1"/>
      <c r="AM4106" s="1"/>
      <c r="AN4106" s="1"/>
      <c r="AO4106" s="1"/>
      <c r="AP4106" s="1"/>
      <c r="AQ4106" s="1"/>
      <c r="AR4106" s="1"/>
      <c r="AS4106" s="14"/>
      <c r="AT4106" s="1"/>
      <c r="AU4106" s="1"/>
    </row>
    <row r="4107" spans="32:47" x14ac:dyDescent="0.3">
      <c r="AF4107" s="1"/>
      <c r="AG4107" s="1"/>
      <c r="AH4107" s="1"/>
      <c r="AI4107" s="1"/>
      <c r="AJ4107" s="1"/>
      <c r="AK4107" s="1"/>
      <c r="AL4107" s="1"/>
      <c r="AM4107" s="1"/>
      <c r="AN4107" s="1"/>
      <c r="AO4107" s="1"/>
      <c r="AP4107" s="1"/>
      <c r="AQ4107" s="1"/>
      <c r="AR4107" s="1"/>
      <c r="AS4107" s="14"/>
      <c r="AT4107" s="1"/>
      <c r="AU4107" s="1"/>
    </row>
    <row r="4108" spans="32:47" x14ac:dyDescent="0.3">
      <c r="AF4108" s="1"/>
      <c r="AG4108" s="1"/>
      <c r="AH4108" s="1"/>
      <c r="AI4108" s="1"/>
      <c r="AJ4108" s="1"/>
      <c r="AK4108" s="1"/>
      <c r="AL4108" s="1"/>
      <c r="AM4108" s="1"/>
      <c r="AN4108" s="1"/>
      <c r="AO4108" s="1"/>
      <c r="AP4108" s="1"/>
      <c r="AQ4108" s="1"/>
      <c r="AR4108" s="1"/>
      <c r="AS4108" s="14"/>
      <c r="AT4108" s="1"/>
      <c r="AU4108" s="1"/>
    </row>
    <row r="4109" spans="32:47" x14ac:dyDescent="0.3">
      <c r="AF4109" s="1"/>
      <c r="AG4109" s="1"/>
      <c r="AH4109" s="1"/>
      <c r="AI4109" s="1"/>
      <c r="AJ4109" s="1"/>
      <c r="AK4109" s="1"/>
      <c r="AL4109" s="1"/>
      <c r="AM4109" s="1"/>
      <c r="AN4109" s="1"/>
      <c r="AO4109" s="1"/>
      <c r="AP4109" s="1"/>
      <c r="AQ4109" s="1"/>
      <c r="AR4109" s="1"/>
      <c r="AS4109" s="14"/>
      <c r="AT4109" s="1"/>
      <c r="AU4109" s="1"/>
    </row>
    <row r="4110" spans="32:47" x14ac:dyDescent="0.3">
      <c r="AF4110" s="1"/>
      <c r="AG4110" s="1"/>
      <c r="AH4110" s="1"/>
      <c r="AI4110" s="1"/>
      <c r="AJ4110" s="1"/>
      <c r="AK4110" s="1"/>
      <c r="AL4110" s="1"/>
      <c r="AM4110" s="1"/>
      <c r="AN4110" s="1"/>
      <c r="AO4110" s="1"/>
      <c r="AP4110" s="1"/>
      <c r="AQ4110" s="1"/>
      <c r="AR4110" s="1"/>
      <c r="AS4110" s="14"/>
      <c r="AT4110" s="1"/>
      <c r="AU4110" s="1"/>
    </row>
    <row r="4111" spans="32:47" x14ac:dyDescent="0.3">
      <c r="AF4111" s="1"/>
      <c r="AG4111" s="1"/>
      <c r="AH4111" s="1"/>
      <c r="AI4111" s="1"/>
      <c r="AJ4111" s="1"/>
      <c r="AK4111" s="1"/>
      <c r="AL4111" s="1"/>
      <c r="AM4111" s="1"/>
      <c r="AN4111" s="1"/>
      <c r="AO4111" s="1"/>
      <c r="AP4111" s="1"/>
      <c r="AQ4111" s="1"/>
      <c r="AR4111" s="1"/>
      <c r="AS4111" s="14"/>
      <c r="AT4111" s="1"/>
      <c r="AU4111" s="1"/>
    </row>
    <row r="4112" spans="32:47" x14ac:dyDescent="0.3">
      <c r="AF4112" s="1"/>
      <c r="AG4112" s="1"/>
      <c r="AH4112" s="1"/>
      <c r="AI4112" s="1"/>
      <c r="AJ4112" s="1"/>
      <c r="AK4112" s="1"/>
      <c r="AL4112" s="1"/>
      <c r="AM4112" s="1"/>
      <c r="AN4112" s="1"/>
      <c r="AO4112" s="1"/>
      <c r="AP4112" s="1"/>
      <c r="AQ4112" s="1"/>
      <c r="AR4112" s="1"/>
      <c r="AS4112" s="14"/>
      <c r="AT4112" s="1"/>
      <c r="AU4112" s="1"/>
    </row>
    <row r="4113" spans="32:47" x14ac:dyDescent="0.3">
      <c r="AF4113" s="1"/>
      <c r="AG4113" s="1"/>
      <c r="AH4113" s="1"/>
      <c r="AI4113" s="1"/>
      <c r="AJ4113" s="1"/>
      <c r="AK4113" s="1"/>
      <c r="AL4113" s="1"/>
      <c r="AM4113" s="1"/>
      <c r="AN4113" s="1"/>
      <c r="AO4113" s="1"/>
      <c r="AP4113" s="1"/>
      <c r="AQ4113" s="1"/>
      <c r="AR4113" s="1"/>
      <c r="AS4113" s="14"/>
      <c r="AT4113" s="1"/>
      <c r="AU4113" s="1"/>
    </row>
    <row r="4114" spans="32:47" x14ac:dyDescent="0.3">
      <c r="AF4114" s="1"/>
      <c r="AG4114" s="1"/>
      <c r="AH4114" s="1"/>
      <c r="AI4114" s="1"/>
      <c r="AJ4114" s="1"/>
      <c r="AK4114" s="1"/>
      <c r="AL4114" s="1"/>
      <c r="AM4114" s="1"/>
      <c r="AN4114" s="1"/>
      <c r="AO4114" s="1"/>
      <c r="AP4114" s="1"/>
      <c r="AQ4114" s="1"/>
      <c r="AR4114" s="1"/>
      <c r="AS4114" s="14"/>
      <c r="AT4114" s="1"/>
      <c r="AU4114" s="1"/>
    </row>
    <row r="4115" spans="32:47" x14ac:dyDescent="0.3">
      <c r="AF4115" s="1"/>
      <c r="AG4115" s="1"/>
      <c r="AH4115" s="1"/>
      <c r="AI4115" s="1"/>
      <c r="AJ4115" s="1"/>
      <c r="AK4115" s="1"/>
      <c r="AL4115" s="1"/>
      <c r="AM4115" s="1"/>
      <c r="AN4115" s="1"/>
      <c r="AO4115" s="1"/>
      <c r="AP4115" s="1"/>
      <c r="AQ4115" s="1"/>
      <c r="AR4115" s="1"/>
      <c r="AS4115" s="14"/>
      <c r="AT4115" s="1"/>
      <c r="AU4115" s="1"/>
    </row>
    <row r="4116" spans="32:47" x14ac:dyDescent="0.3">
      <c r="AF4116" s="1"/>
      <c r="AG4116" s="1"/>
      <c r="AH4116" s="1"/>
      <c r="AI4116" s="1"/>
      <c r="AJ4116" s="1"/>
      <c r="AK4116" s="1"/>
      <c r="AL4116" s="1"/>
      <c r="AM4116" s="1"/>
      <c r="AN4116" s="1"/>
      <c r="AO4116" s="1"/>
      <c r="AP4116" s="1"/>
      <c r="AQ4116" s="1"/>
      <c r="AR4116" s="1"/>
      <c r="AS4116" s="14"/>
      <c r="AT4116" s="1"/>
      <c r="AU4116" s="1"/>
    </row>
    <row r="4117" spans="32:47" x14ac:dyDescent="0.3">
      <c r="AF4117" s="1"/>
      <c r="AG4117" s="1"/>
      <c r="AH4117" s="1"/>
      <c r="AI4117" s="1"/>
      <c r="AJ4117" s="1"/>
      <c r="AK4117" s="1"/>
      <c r="AL4117" s="1"/>
      <c r="AM4117" s="1"/>
      <c r="AN4117" s="1"/>
      <c r="AO4117" s="1"/>
      <c r="AP4117" s="1"/>
      <c r="AQ4117" s="1"/>
      <c r="AR4117" s="1"/>
      <c r="AS4117" s="14"/>
      <c r="AT4117" s="1"/>
      <c r="AU4117" s="1"/>
    </row>
    <row r="4118" spans="32:47" x14ac:dyDescent="0.3">
      <c r="AF4118" s="1"/>
      <c r="AG4118" s="1"/>
      <c r="AH4118" s="1"/>
      <c r="AI4118" s="1"/>
      <c r="AJ4118" s="1"/>
      <c r="AK4118" s="1"/>
      <c r="AL4118" s="1"/>
      <c r="AM4118" s="1"/>
      <c r="AN4118" s="1"/>
      <c r="AO4118" s="1"/>
      <c r="AP4118" s="1"/>
      <c r="AQ4118" s="1"/>
      <c r="AR4118" s="1"/>
      <c r="AS4118" s="14"/>
      <c r="AT4118" s="1"/>
      <c r="AU4118" s="1"/>
    </row>
    <row r="4119" spans="32:47" x14ac:dyDescent="0.3">
      <c r="AF4119" s="1"/>
      <c r="AG4119" s="1"/>
      <c r="AH4119" s="1"/>
      <c r="AI4119" s="1"/>
      <c r="AJ4119" s="1"/>
      <c r="AK4119" s="1"/>
      <c r="AL4119" s="1"/>
      <c r="AM4119" s="1"/>
      <c r="AN4119" s="1"/>
      <c r="AO4119" s="1"/>
      <c r="AP4119" s="1"/>
      <c r="AQ4119" s="1"/>
      <c r="AR4119" s="1"/>
      <c r="AS4119" s="14"/>
      <c r="AT4119" s="1"/>
      <c r="AU4119" s="1"/>
    </row>
    <row r="4120" spans="32:47" x14ac:dyDescent="0.3">
      <c r="AF4120" s="1"/>
      <c r="AG4120" s="1"/>
      <c r="AH4120" s="1"/>
      <c r="AI4120" s="1"/>
      <c r="AJ4120" s="1"/>
      <c r="AK4120" s="1"/>
      <c r="AL4120" s="1"/>
      <c r="AM4120" s="1"/>
      <c r="AN4120" s="1"/>
      <c r="AO4120" s="1"/>
      <c r="AP4120" s="1"/>
      <c r="AQ4120" s="1"/>
      <c r="AR4120" s="1"/>
      <c r="AS4120" s="14"/>
      <c r="AT4120" s="1"/>
      <c r="AU4120" s="1"/>
    </row>
    <row r="4121" spans="32:47" x14ac:dyDescent="0.3">
      <c r="AF4121" s="1"/>
      <c r="AG4121" s="1"/>
      <c r="AH4121" s="1"/>
      <c r="AI4121" s="1"/>
      <c r="AJ4121" s="1"/>
      <c r="AK4121" s="1"/>
      <c r="AL4121" s="1"/>
      <c r="AM4121" s="1"/>
      <c r="AN4121" s="1"/>
      <c r="AO4121" s="1"/>
      <c r="AP4121" s="1"/>
      <c r="AQ4121" s="1"/>
      <c r="AR4121" s="1"/>
      <c r="AS4121" s="14"/>
      <c r="AT4121" s="1"/>
      <c r="AU4121" s="1"/>
    </row>
    <row r="4122" spans="32:47" x14ac:dyDescent="0.3">
      <c r="AF4122" s="1"/>
      <c r="AG4122" s="1"/>
      <c r="AH4122" s="1"/>
      <c r="AI4122" s="1"/>
      <c r="AJ4122" s="1"/>
      <c r="AK4122" s="1"/>
      <c r="AL4122" s="1"/>
      <c r="AM4122" s="1"/>
      <c r="AN4122" s="1"/>
      <c r="AO4122" s="1"/>
      <c r="AP4122" s="1"/>
      <c r="AQ4122" s="1"/>
      <c r="AR4122" s="1"/>
      <c r="AS4122" s="14"/>
      <c r="AT4122" s="1"/>
      <c r="AU4122" s="1"/>
    </row>
    <row r="4123" spans="32:47" x14ac:dyDescent="0.3">
      <c r="AF4123" s="1"/>
      <c r="AG4123" s="1"/>
      <c r="AH4123" s="1"/>
      <c r="AI4123" s="1"/>
      <c r="AJ4123" s="1"/>
      <c r="AK4123" s="1"/>
      <c r="AL4123" s="1"/>
      <c r="AM4123" s="1"/>
      <c r="AN4123" s="1"/>
      <c r="AO4123" s="1"/>
      <c r="AP4123" s="1"/>
      <c r="AQ4123" s="1"/>
      <c r="AR4123" s="1"/>
      <c r="AS4123" s="14"/>
      <c r="AT4123" s="1"/>
      <c r="AU4123" s="1"/>
    </row>
    <row r="4124" spans="32:47" x14ac:dyDescent="0.3">
      <c r="AF4124" s="1"/>
      <c r="AG4124" s="1"/>
      <c r="AH4124" s="1"/>
      <c r="AI4124" s="1"/>
      <c r="AJ4124" s="1"/>
      <c r="AK4124" s="1"/>
      <c r="AL4124" s="1"/>
      <c r="AM4124" s="1"/>
      <c r="AN4124" s="1"/>
      <c r="AO4124" s="1"/>
      <c r="AP4124" s="1"/>
      <c r="AQ4124" s="1"/>
      <c r="AR4124" s="1"/>
      <c r="AS4124" s="14"/>
      <c r="AT4124" s="1"/>
      <c r="AU4124" s="1"/>
    </row>
    <row r="4125" spans="32:47" x14ac:dyDescent="0.3">
      <c r="AF4125" s="1"/>
      <c r="AG4125" s="1"/>
      <c r="AH4125" s="1"/>
      <c r="AI4125" s="1"/>
      <c r="AJ4125" s="1"/>
      <c r="AK4125" s="1"/>
      <c r="AL4125" s="1"/>
      <c r="AM4125" s="1"/>
      <c r="AN4125" s="1"/>
      <c r="AO4125" s="1"/>
      <c r="AP4125" s="1"/>
      <c r="AQ4125" s="1"/>
      <c r="AR4125" s="1"/>
      <c r="AS4125" s="14"/>
      <c r="AT4125" s="1"/>
      <c r="AU4125" s="1"/>
    </row>
    <row r="4126" spans="32:47" x14ac:dyDescent="0.3">
      <c r="AF4126" s="1"/>
      <c r="AG4126" s="1"/>
      <c r="AH4126" s="1"/>
      <c r="AI4126" s="1"/>
      <c r="AJ4126" s="1"/>
      <c r="AK4126" s="1"/>
      <c r="AL4126" s="1"/>
      <c r="AM4126" s="1"/>
      <c r="AN4126" s="1"/>
      <c r="AO4126" s="1"/>
      <c r="AP4126" s="1"/>
      <c r="AQ4126" s="1"/>
      <c r="AR4126" s="1"/>
      <c r="AS4126" s="14"/>
      <c r="AT4126" s="1"/>
      <c r="AU4126" s="1"/>
    </row>
    <row r="4127" spans="32:47" x14ac:dyDescent="0.3">
      <c r="AF4127" s="1"/>
      <c r="AG4127" s="1"/>
      <c r="AH4127" s="1"/>
      <c r="AI4127" s="1"/>
      <c r="AJ4127" s="1"/>
      <c r="AK4127" s="1"/>
      <c r="AL4127" s="1"/>
      <c r="AM4127" s="1"/>
      <c r="AN4127" s="1"/>
      <c r="AO4127" s="1"/>
      <c r="AP4127" s="1"/>
      <c r="AQ4127" s="1"/>
      <c r="AR4127" s="1"/>
      <c r="AS4127" s="14"/>
      <c r="AT4127" s="1"/>
      <c r="AU4127" s="1"/>
    </row>
    <row r="4128" spans="32:47" x14ac:dyDescent="0.3">
      <c r="AF4128" s="1"/>
      <c r="AG4128" s="1"/>
      <c r="AH4128" s="1"/>
      <c r="AI4128" s="1"/>
      <c r="AJ4128" s="1"/>
      <c r="AK4128" s="1"/>
      <c r="AL4128" s="1"/>
      <c r="AM4128" s="1"/>
      <c r="AN4128" s="1"/>
      <c r="AO4128" s="1"/>
      <c r="AP4128" s="1"/>
      <c r="AQ4128" s="1"/>
      <c r="AR4128" s="1"/>
      <c r="AS4128" s="14"/>
      <c r="AT4128" s="1"/>
      <c r="AU4128" s="1"/>
    </row>
    <row r="4129" spans="32:47" x14ac:dyDescent="0.3">
      <c r="AF4129" s="1"/>
      <c r="AG4129" s="1"/>
      <c r="AH4129" s="1"/>
      <c r="AI4129" s="1"/>
      <c r="AJ4129" s="1"/>
      <c r="AK4129" s="1"/>
      <c r="AL4129" s="1"/>
      <c r="AM4129" s="1"/>
      <c r="AN4129" s="1"/>
      <c r="AO4129" s="1"/>
      <c r="AP4129" s="1"/>
      <c r="AQ4129" s="1"/>
      <c r="AR4129" s="1"/>
      <c r="AS4129" s="14"/>
      <c r="AT4129" s="1"/>
      <c r="AU4129" s="1"/>
    </row>
    <row r="4130" spans="32:47" x14ac:dyDescent="0.3">
      <c r="AF4130" s="1"/>
      <c r="AG4130" s="1"/>
      <c r="AH4130" s="1"/>
      <c r="AI4130" s="1"/>
      <c r="AJ4130" s="1"/>
      <c r="AK4130" s="1"/>
      <c r="AL4130" s="1"/>
      <c r="AM4130" s="1"/>
      <c r="AN4130" s="1"/>
      <c r="AO4130" s="1"/>
      <c r="AP4130" s="1"/>
      <c r="AQ4130" s="1"/>
      <c r="AR4130" s="1"/>
      <c r="AS4130" s="14"/>
      <c r="AT4130" s="1"/>
      <c r="AU4130" s="1"/>
    </row>
    <row r="4131" spans="32:47" x14ac:dyDescent="0.3">
      <c r="AF4131" s="1"/>
      <c r="AG4131" s="1"/>
      <c r="AH4131" s="1"/>
      <c r="AI4131" s="1"/>
      <c r="AJ4131" s="1"/>
      <c r="AK4131" s="1"/>
      <c r="AL4131" s="1"/>
      <c r="AM4131" s="1"/>
      <c r="AN4131" s="1"/>
      <c r="AO4131" s="1"/>
      <c r="AP4131" s="1"/>
      <c r="AQ4131" s="1"/>
      <c r="AR4131" s="1"/>
      <c r="AS4131" s="14"/>
      <c r="AT4131" s="1"/>
      <c r="AU4131" s="1"/>
    </row>
    <row r="4132" spans="32:47" x14ac:dyDescent="0.3">
      <c r="AF4132" s="1"/>
      <c r="AG4132" s="1"/>
      <c r="AH4132" s="1"/>
      <c r="AI4132" s="1"/>
      <c r="AJ4132" s="1"/>
      <c r="AK4132" s="1"/>
      <c r="AL4132" s="1"/>
      <c r="AM4132" s="1"/>
      <c r="AN4132" s="1"/>
      <c r="AO4132" s="1"/>
      <c r="AP4132" s="1"/>
      <c r="AQ4132" s="1"/>
      <c r="AR4132" s="1"/>
      <c r="AS4132" s="14"/>
      <c r="AT4132" s="1"/>
      <c r="AU4132" s="1"/>
    </row>
    <row r="4133" spans="32:47" x14ac:dyDescent="0.3">
      <c r="AF4133" s="1"/>
      <c r="AG4133" s="1"/>
      <c r="AH4133" s="1"/>
      <c r="AI4133" s="1"/>
      <c r="AJ4133" s="1"/>
      <c r="AK4133" s="1"/>
      <c r="AL4133" s="1"/>
      <c r="AM4133" s="1"/>
      <c r="AN4133" s="1"/>
      <c r="AO4133" s="1"/>
      <c r="AP4133" s="1"/>
      <c r="AQ4133" s="1"/>
      <c r="AR4133" s="1"/>
      <c r="AS4133" s="14"/>
      <c r="AT4133" s="1"/>
      <c r="AU4133" s="1"/>
    </row>
    <row r="4134" spans="32:47" x14ac:dyDescent="0.3">
      <c r="AF4134" s="1"/>
      <c r="AG4134" s="1"/>
      <c r="AH4134" s="1"/>
      <c r="AI4134" s="1"/>
      <c r="AJ4134" s="1"/>
      <c r="AK4134" s="1"/>
      <c r="AL4134" s="1"/>
      <c r="AM4134" s="1"/>
      <c r="AN4134" s="1"/>
      <c r="AO4134" s="1"/>
      <c r="AP4134" s="1"/>
      <c r="AQ4134" s="1"/>
      <c r="AR4134" s="1"/>
      <c r="AS4134" s="14"/>
      <c r="AT4134" s="1"/>
      <c r="AU4134" s="1"/>
    </row>
    <row r="4135" spans="32:47" x14ac:dyDescent="0.3">
      <c r="AF4135" s="1"/>
      <c r="AG4135" s="1"/>
      <c r="AH4135" s="1"/>
      <c r="AI4135" s="1"/>
      <c r="AJ4135" s="1"/>
      <c r="AK4135" s="1"/>
      <c r="AL4135" s="1"/>
      <c r="AM4135" s="1"/>
      <c r="AN4135" s="1"/>
      <c r="AO4135" s="1"/>
      <c r="AP4135" s="1"/>
      <c r="AQ4135" s="1"/>
      <c r="AR4135" s="1"/>
      <c r="AS4135" s="14"/>
      <c r="AT4135" s="1"/>
      <c r="AU4135" s="1"/>
    </row>
    <row r="4136" spans="32:47" x14ac:dyDescent="0.3">
      <c r="AF4136" s="1"/>
      <c r="AG4136" s="1"/>
      <c r="AH4136" s="1"/>
      <c r="AI4136" s="1"/>
      <c r="AJ4136" s="1"/>
      <c r="AK4136" s="1"/>
      <c r="AL4136" s="1"/>
      <c r="AM4136" s="1"/>
      <c r="AN4136" s="1"/>
      <c r="AO4136" s="1"/>
      <c r="AP4136" s="1"/>
      <c r="AQ4136" s="1"/>
      <c r="AR4136" s="1"/>
      <c r="AS4136" s="14"/>
      <c r="AT4136" s="1"/>
      <c r="AU4136" s="1"/>
    </row>
    <row r="4137" spans="32:47" x14ac:dyDescent="0.3">
      <c r="AF4137" s="1"/>
      <c r="AG4137" s="1"/>
      <c r="AH4137" s="1"/>
      <c r="AI4137" s="1"/>
      <c r="AJ4137" s="1"/>
      <c r="AK4137" s="1"/>
      <c r="AL4137" s="1"/>
      <c r="AM4137" s="1"/>
      <c r="AN4137" s="1"/>
      <c r="AO4137" s="1"/>
      <c r="AP4137" s="1"/>
      <c r="AQ4137" s="1"/>
      <c r="AR4137" s="1"/>
      <c r="AS4137" s="14"/>
      <c r="AT4137" s="1"/>
      <c r="AU4137" s="1"/>
    </row>
    <row r="4138" spans="32:47" x14ac:dyDescent="0.3">
      <c r="AF4138" s="1"/>
      <c r="AG4138" s="1"/>
      <c r="AH4138" s="1"/>
      <c r="AI4138" s="1"/>
      <c r="AJ4138" s="1"/>
      <c r="AK4138" s="1"/>
      <c r="AL4138" s="1"/>
      <c r="AM4138" s="1"/>
      <c r="AN4138" s="1"/>
      <c r="AO4138" s="1"/>
      <c r="AP4138" s="1"/>
      <c r="AQ4138" s="1"/>
      <c r="AR4138" s="1"/>
      <c r="AS4138" s="14"/>
      <c r="AT4138" s="1"/>
      <c r="AU4138" s="1"/>
    </row>
    <row r="4139" spans="32:47" x14ac:dyDescent="0.3">
      <c r="AF4139" s="1"/>
      <c r="AG4139" s="1"/>
      <c r="AH4139" s="1"/>
      <c r="AI4139" s="1"/>
      <c r="AJ4139" s="1"/>
      <c r="AK4139" s="1"/>
      <c r="AL4139" s="1"/>
      <c r="AM4139" s="1"/>
      <c r="AN4139" s="1"/>
      <c r="AO4139" s="1"/>
      <c r="AP4139" s="1"/>
      <c r="AQ4139" s="1"/>
      <c r="AR4139" s="1"/>
      <c r="AS4139" s="14"/>
      <c r="AT4139" s="1"/>
      <c r="AU4139" s="1"/>
    </row>
    <row r="4140" spans="32:47" x14ac:dyDescent="0.3">
      <c r="AF4140" s="1"/>
      <c r="AG4140" s="1"/>
      <c r="AH4140" s="1"/>
      <c r="AI4140" s="1"/>
      <c r="AJ4140" s="1"/>
      <c r="AK4140" s="1"/>
      <c r="AL4140" s="1"/>
      <c r="AM4140" s="1"/>
      <c r="AN4140" s="1"/>
      <c r="AO4140" s="1"/>
      <c r="AP4140" s="1"/>
      <c r="AQ4140" s="1"/>
      <c r="AR4140" s="1"/>
      <c r="AS4140" s="14"/>
      <c r="AT4140" s="1"/>
      <c r="AU4140" s="1"/>
    </row>
    <row r="4141" spans="32:47" x14ac:dyDescent="0.3">
      <c r="AF4141" s="1"/>
      <c r="AG4141" s="1"/>
      <c r="AH4141" s="1"/>
      <c r="AI4141" s="1"/>
      <c r="AJ4141" s="1"/>
      <c r="AK4141" s="1"/>
      <c r="AL4141" s="1"/>
      <c r="AM4141" s="1"/>
      <c r="AN4141" s="1"/>
      <c r="AO4141" s="1"/>
      <c r="AP4141" s="1"/>
      <c r="AQ4141" s="1"/>
      <c r="AR4141" s="1"/>
      <c r="AS4141" s="14"/>
      <c r="AT4141" s="1"/>
      <c r="AU4141" s="1"/>
    </row>
    <row r="4142" spans="32:47" x14ac:dyDescent="0.3">
      <c r="AF4142" s="1"/>
      <c r="AG4142" s="1"/>
      <c r="AH4142" s="1"/>
      <c r="AI4142" s="1"/>
      <c r="AJ4142" s="1"/>
      <c r="AK4142" s="1"/>
      <c r="AL4142" s="1"/>
      <c r="AM4142" s="1"/>
      <c r="AN4142" s="1"/>
      <c r="AO4142" s="1"/>
      <c r="AP4142" s="1"/>
      <c r="AQ4142" s="1"/>
      <c r="AR4142" s="1"/>
      <c r="AS4142" s="14"/>
      <c r="AT4142" s="1"/>
      <c r="AU4142" s="1"/>
    </row>
    <row r="4143" spans="32:47" x14ac:dyDescent="0.3">
      <c r="AF4143" s="1"/>
      <c r="AG4143" s="1"/>
      <c r="AH4143" s="1"/>
      <c r="AI4143" s="1"/>
      <c r="AJ4143" s="1"/>
      <c r="AK4143" s="1"/>
      <c r="AL4143" s="1"/>
      <c r="AM4143" s="1"/>
      <c r="AN4143" s="1"/>
      <c r="AO4143" s="1"/>
      <c r="AP4143" s="1"/>
      <c r="AQ4143" s="1"/>
      <c r="AR4143" s="1"/>
      <c r="AS4143" s="14"/>
      <c r="AT4143" s="1"/>
      <c r="AU4143" s="1"/>
    </row>
    <row r="4144" spans="32:47" x14ac:dyDescent="0.3">
      <c r="AF4144" s="1"/>
      <c r="AG4144" s="1"/>
      <c r="AH4144" s="1"/>
      <c r="AI4144" s="1"/>
      <c r="AJ4144" s="1"/>
      <c r="AK4144" s="1"/>
      <c r="AL4144" s="1"/>
      <c r="AM4144" s="1"/>
      <c r="AN4144" s="1"/>
      <c r="AO4144" s="1"/>
      <c r="AP4144" s="1"/>
      <c r="AQ4144" s="1"/>
      <c r="AR4144" s="1"/>
      <c r="AS4144" s="14"/>
      <c r="AT4144" s="1"/>
      <c r="AU4144" s="1"/>
    </row>
    <row r="4145" spans="32:47" x14ac:dyDescent="0.3">
      <c r="AF4145" s="1"/>
      <c r="AG4145" s="1"/>
      <c r="AH4145" s="1"/>
      <c r="AI4145" s="1"/>
      <c r="AJ4145" s="1"/>
      <c r="AK4145" s="1"/>
      <c r="AL4145" s="1"/>
      <c r="AM4145" s="1"/>
      <c r="AN4145" s="1"/>
      <c r="AO4145" s="1"/>
      <c r="AP4145" s="1"/>
      <c r="AQ4145" s="1"/>
      <c r="AR4145" s="1"/>
      <c r="AS4145" s="14"/>
      <c r="AT4145" s="1"/>
      <c r="AU4145" s="1"/>
    </row>
    <row r="4146" spans="32:47" x14ac:dyDescent="0.3">
      <c r="AF4146" s="1"/>
      <c r="AG4146" s="1"/>
      <c r="AH4146" s="1"/>
      <c r="AI4146" s="1"/>
      <c r="AJ4146" s="1"/>
      <c r="AK4146" s="1"/>
      <c r="AL4146" s="1"/>
      <c r="AM4146" s="1"/>
      <c r="AN4146" s="1"/>
      <c r="AO4146" s="1"/>
      <c r="AP4146" s="1"/>
      <c r="AQ4146" s="1"/>
      <c r="AR4146" s="1"/>
      <c r="AS4146" s="14"/>
      <c r="AT4146" s="1"/>
      <c r="AU4146" s="1"/>
    </row>
    <row r="4147" spans="32:47" x14ac:dyDescent="0.3">
      <c r="AF4147" s="1"/>
      <c r="AG4147" s="1"/>
      <c r="AH4147" s="1"/>
      <c r="AI4147" s="1"/>
      <c r="AJ4147" s="1"/>
      <c r="AK4147" s="1"/>
      <c r="AL4147" s="1"/>
      <c r="AM4147" s="1"/>
      <c r="AN4147" s="1"/>
      <c r="AO4147" s="1"/>
      <c r="AP4147" s="1"/>
      <c r="AQ4147" s="1"/>
      <c r="AR4147" s="1"/>
      <c r="AS4147" s="14"/>
      <c r="AT4147" s="1"/>
      <c r="AU4147" s="1"/>
    </row>
    <row r="4148" spans="32:47" x14ac:dyDescent="0.3">
      <c r="AF4148" s="1"/>
      <c r="AG4148" s="1"/>
      <c r="AH4148" s="1"/>
      <c r="AI4148" s="1"/>
      <c r="AJ4148" s="1"/>
      <c r="AK4148" s="1"/>
      <c r="AL4148" s="1"/>
      <c r="AM4148" s="1"/>
      <c r="AN4148" s="1"/>
      <c r="AO4148" s="1"/>
      <c r="AP4148" s="1"/>
      <c r="AQ4148" s="1"/>
      <c r="AR4148" s="1"/>
      <c r="AS4148" s="14"/>
      <c r="AT4148" s="1"/>
      <c r="AU4148" s="1"/>
    </row>
    <row r="4149" spans="32:47" x14ac:dyDescent="0.3">
      <c r="AF4149" s="1"/>
      <c r="AG4149" s="1"/>
      <c r="AH4149" s="1"/>
      <c r="AI4149" s="1"/>
      <c r="AJ4149" s="1"/>
      <c r="AK4149" s="1"/>
      <c r="AL4149" s="1"/>
      <c r="AM4149" s="1"/>
      <c r="AN4149" s="1"/>
      <c r="AO4149" s="1"/>
      <c r="AP4149" s="1"/>
      <c r="AQ4149" s="1"/>
      <c r="AR4149" s="1"/>
      <c r="AS4149" s="14"/>
      <c r="AT4149" s="1"/>
      <c r="AU4149" s="1"/>
    </row>
    <row r="4150" spans="32:47" x14ac:dyDescent="0.3">
      <c r="AF4150" s="1"/>
      <c r="AG4150" s="1"/>
      <c r="AH4150" s="1"/>
      <c r="AI4150" s="1"/>
      <c r="AJ4150" s="1"/>
      <c r="AK4150" s="1"/>
      <c r="AL4150" s="1"/>
      <c r="AM4150" s="1"/>
      <c r="AN4150" s="1"/>
      <c r="AO4150" s="1"/>
      <c r="AP4150" s="1"/>
      <c r="AQ4150" s="1"/>
      <c r="AR4150" s="1"/>
      <c r="AS4150" s="14"/>
      <c r="AT4150" s="1"/>
      <c r="AU4150" s="1"/>
    </row>
    <row r="4151" spans="32:47" x14ac:dyDescent="0.3">
      <c r="AF4151" s="1"/>
      <c r="AG4151" s="1"/>
      <c r="AH4151" s="1"/>
      <c r="AI4151" s="1"/>
      <c r="AJ4151" s="1"/>
      <c r="AK4151" s="1"/>
      <c r="AL4151" s="1"/>
      <c r="AM4151" s="1"/>
      <c r="AN4151" s="1"/>
      <c r="AO4151" s="1"/>
      <c r="AP4151" s="1"/>
      <c r="AQ4151" s="1"/>
      <c r="AR4151" s="1"/>
      <c r="AS4151" s="14"/>
      <c r="AT4151" s="1"/>
      <c r="AU4151" s="1"/>
    </row>
    <row r="4152" spans="32:47" x14ac:dyDescent="0.3">
      <c r="AF4152" s="1"/>
      <c r="AG4152" s="1"/>
      <c r="AH4152" s="1"/>
      <c r="AI4152" s="1"/>
      <c r="AJ4152" s="1"/>
      <c r="AK4152" s="1"/>
      <c r="AL4152" s="1"/>
      <c r="AM4152" s="1"/>
      <c r="AN4152" s="1"/>
      <c r="AO4152" s="1"/>
      <c r="AP4152" s="1"/>
      <c r="AQ4152" s="1"/>
      <c r="AR4152" s="1"/>
      <c r="AS4152" s="14"/>
      <c r="AT4152" s="1"/>
      <c r="AU4152" s="1"/>
    </row>
    <row r="4153" spans="32:47" x14ac:dyDescent="0.3">
      <c r="AF4153" s="1"/>
      <c r="AG4153" s="1"/>
      <c r="AH4153" s="1"/>
      <c r="AI4153" s="1"/>
      <c r="AJ4153" s="1"/>
      <c r="AK4153" s="1"/>
      <c r="AL4153" s="1"/>
      <c r="AM4153" s="1"/>
      <c r="AN4153" s="1"/>
      <c r="AO4153" s="1"/>
      <c r="AP4153" s="1"/>
      <c r="AQ4153" s="1"/>
      <c r="AR4153" s="1"/>
      <c r="AS4153" s="14"/>
      <c r="AT4153" s="1"/>
      <c r="AU4153" s="1"/>
    </row>
    <row r="4154" spans="32:47" x14ac:dyDescent="0.3">
      <c r="AF4154" s="1"/>
      <c r="AG4154" s="1"/>
      <c r="AH4154" s="1"/>
      <c r="AI4154" s="1"/>
      <c r="AJ4154" s="1"/>
      <c r="AK4154" s="1"/>
      <c r="AL4154" s="1"/>
      <c r="AM4154" s="1"/>
      <c r="AN4154" s="1"/>
      <c r="AO4154" s="1"/>
      <c r="AP4154" s="1"/>
      <c r="AQ4154" s="1"/>
      <c r="AR4154" s="1"/>
      <c r="AS4154" s="14"/>
      <c r="AT4154" s="1"/>
      <c r="AU4154" s="1"/>
    </row>
    <row r="4155" spans="32:47" x14ac:dyDescent="0.3">
      <c r="AF4155" s="1"/>
      <c r="AG4155" s="1"/>
      <c r="AH4155" s="1"/>
      <c r="AI4155" s="1"/>
      <c r="AJ4155" s="1"/>
      <c r="AK4155" s="1"/>
      <c r="AL4155" s="1"/>
      <c r="AM4155" s="1"/>
      <c r="AN4155" s="1"/>
      <c r="AO4155" s="1"/>
      <c r="AP4155" s="1"/>
      <c r="AQ4155" s="1"/>
      <c r="AR4155" s="1"/>
      <c r="AS4155" s="14"/>
      <c r="AT4155" s="1"/>
      <c r="AU4155" s="1"/>
    </row>
    <row r="4156" spans="32:47" x14ac:dyDescent="0.3">
      <c r="AF4156" s="1"/>
      <c r="AG4156" s="1"/>
      <c r="AH4156" s="1"/>
      <c r="AI4156" s="1"/>
      <c r="AJ4156" s="1"/>
      <c r="AK4156" s="1"/>
      <c r="AL4156" s="1"/>
      <c r="AM4156" s="1"/>
      <c r="AN4156" s="1"/>
      <c r="AO4156" s="1"/>
      <c r="AP4156" s="1"/>
      <c r="AQ4156" s="1"/>
      <c r="AR4156" s="1"/>
      <c r="AS4156" s="14"/>
      <c r="AT4156" s="1"/>
      <c r="AU4156" s="1"/>
    </row>
    <row r="4157" spans="32:47" x14ac:dyDescent="0.3">
      <c r="AF4157" s="1"/>
      <c r="AG4157" s="1"/>
      <c r="AH4157" s="1"/>
      <c r="AI4157" s="1"/>
      <c r="AJ4157" s="1"/>
      <c r="AK4157" s="1"/>
      <c r="AL4157" s="1"/>
      <c r="AM4157" s="1"/>
      <c r="AN4157" s="1"/>
      <c r="AO4157" s="1"/>
      <c r="AP4157" s="1"/>
      <c r="AQ4157" s="1"/>
      <c r="AR4157" s="1"/>
      <c r="AS4157" s="14"/>
      <c r="AT4157" s="1"/>
      <c r="AU4157" s="1"/>
    </row>
    <row r="4158" spans="32:47" x14ac:dyDescent="0.3">
      <c r="AF4158" s="1"/>
      <c r="AG4158" s="1"/>
      <c r="AH4158" s="1"/>
      <c r="AI4158" s="1"/>
      <c r="AJ4158" s="1"/>
      <c r="AK4158" s="1"/>
      <c r="AL4158" s="1"/>
      <c r="AM4158" s="1"/>
      <c r="AN4158" s="1"/>
      <c r="AO4158" s="1"/>
      <c r="AP4158" s="1"/>
      <c r="AQ4158" s="1"/>
      <c r="AR4158" s="1"/>
      <c r="AS4158" s="14"/>
      <c r="AT4158" s="1"/>
      <c r="AU4158" s="1"/>
    </row>
    <row r="4159" spans="32:47" x14ac:dyDescent="0.3">
      <c r="AF4159" s="1"/>
      <c r="AG4159" s="1"/>
      <c r="AH4159" s="1"/>
      <c r="AI4159" s="1"/>
      <c r="AJ4159" s="1"/>
      <c r="AK4159" s="1"/>
      <c r="AL4159" s="1"/>
      <c r="AM4159" s="1"/>
      <c r="AN4159" s="1"/>
      <c r="AO4159" s="1"/>
      <c r="AP4159" s="1"/>
      <c r="AQ4159" s="1"/>
      <c r="AR4159" s="1"/>
      <c r="AS4159" s="14"/>
      <c r="AT4159" s="1"/>
      <c r="AU4159" s="1"/>
    </row>
    <row r="4160" spans="32:47" x14ac:dyDescent="0.3">
      <c r="AF4160" s="1"/>
      <c r="AG4160" s="1"/>
      <c r="AH4160" s="1"/>
      <c r="AI4160" s="1"/>
      <c r="AJ4160" s="1"/>
      <c r="AK4160" s="1"/>
      <c r="AL4160" s="1"/>
      <c r="AM4160" s="1"/>
      <c r="AN4160" s="1"/>
      <c r="AO4160" s="1"/>
      <c r="AP4160" s="1"/>
      <c r="AQ4160" s="1"/>
      <c r="AR4160" s="1"/>
      <c r="AS4160" s="14"/>
      <c r="AT4160" s="1"/>
      <c r="AU4160" s="1"/>
    </row>
    <row r="4161" spans="32:47" x14ac:dyDescent="0.3">
      <c r="AF4161" s="1"/>
      <c r="AG4161" s="1"/>
      <c r="AH4161" s="1"/>
      <c r="AI4161" s="1"/>
      <c r="AJ4161" s="1"/>
      <c r="AK4161" s="1"/>
      <c r="AL4161" s="1"/>
      <c r="AM4161" s="1"/>
      <c r="AN4161" s="1"/>
      <c r="AO4161" s="1"/>
      <c r="AP4161" s="1"/>
      <c r="AQ4161" s="1"/>
      <c r="AR4161" s="1"/>
      <c r="AS4161" s="14"/>
      <c r="AT4161" s="1"/>
      <c r="AU4161" s="1"/>
    </row>
    <row r="4162" spans="32:47" x14ac:dyDescent="0.3">
      <c r="AF4162" s="1"/>
      <c r="AG4162" s="1"/>
      <c r="AH4162" s="1"/>
      <c r="AI4162" s="1"/>
      <c r="AJ4162" s="1"/>
      <c r="AK4162" s="1"/>
      <c r="AL4162" s="1"/>
      <c r="AM4162" s="1"/>
      <c r="AN4162" s="1"/>
      <c r="AO4162" s="1"/>
      <c r="AP4162" s="1"/>
      <c r="AQ4162" s="1"/>
      <c r="AR4162" s="1"/>
      <c r="AS4162" s="14"/>
      <c r="AT4162" s="1"/>
      <c r="AU4162" s="1"/>
    </row>
    <row r="4163" spans="32:47" x14ac:dyDescent="0.3">
      <c r="AF4163" s="1"/>
      <c r="AG4163" s="1"/>
      <c r="AH4163" s="1"/>
      <c r="AI4163" s="1"/>
      <c r="AJ4163" s="1"/>
      <c r="AK4163" s="1"/>
      <c r="AL4163" s="1"/>
      <c r="AM4163" s="1"/>
      <c r="AN4163" s="1"/>
      <c r="AO4163" s="1"/>
      <c r="AP4163" s="1"/>
      <c r="AQ4163" s="1"/>
      <c r="AR4163" s="1"/>
      <c r="AS4163" s="14"/>
      <c r="AT4163" s="1"/>
      <c r="AU4163" s="1"/>
    </row>
    <row r="4164" spans="32:47" x14ac:dyDescent="0.3">
      <c r="AF4164" s="1"/>
      <c r="AG4164" s="1"/>
      <c r="AH4164" s="1"/>
      <c r="AI4164" s="1"/>
      <c r="AJ4164" s="1"/>
      <c r="AK4164" s="1"/>
      <c r="AL4164" s="1"/>
      <c r="AM4164" s="1"/>
      <c r="AN4164" s="1"/>
      <c r="AO4164" s="1"/>
      <c r="AP4164" s="1"/>
      <c r="AQ4164" s="1"/>
      <c r="AR4164" s="1"/>
      <c r="AS4164" s="14"/>
      <c r="AT4164" s="1"/>
      <c r="AU4164" s="1"/>
    </row>
    <row r="4165" spans="32:47" x14ac:dyDescent="0.3">
      <c r="AF4165" s="1"/>
      <c r="AG4165" s="1"/>
      <c r="AH4165" s="1"/>
      <c r="AI4165" s="1"/>
      <c r="AJ4165" s="1"/>
      <c r="AK4165" s="1"/>
      <c r="AL4165" s="1"/>
      <c r="AM4165" s="1"/>
      <c r="AN4165" s="1"/>
      <c r="AO4165" s="1"/>
      <c r="AP4165" s="1"/>
      <c r="AQ4165" s="1"/>
      <c r="AR4165" s="1"/>
      <c r="AS4165" s="14"/>
      <c r="AT4165" s="1"/>
      <c r="AU4165" s="1"/>
    </row>
    <row r="4166" spans="32:47" x14ac:dyDescent="0.3">
      <c r="AF4166" s="1"/>
      <c r="AG4166" s="1"/>
      <c r="AH4166" s="1"/>
      <c r="AI4166" s="1"/>
      <c r="AJ4166" s="1"/>
      <c r="AK4166" s="1"/>
      <c r="AL4166" s="1"/>
      <c r="AM4166" s="1"/>
      <c r="AN4166" s="1"/>
      <c r="AO4166" s="1"/>
      <c r="AP4166" s="1"/>
      <c r="AQ4166" s="1"/>
      <c r="AR4166" s="1"/>
      <c r="AS4166" s="14"/>
      <c r="AT4166" s="1"/>
      <c r="AU4166" s="1"/>
    </row>
    <row r="4167" spans="32:47" x14ac:dyDescent="0.3">
      <c r="AF4167" s="1"/>
      <c r="AG4167" s="1"/>
      <c r="AH4167" s="1"/>
      <c r="AI4167" s="1"/>
      <c r="AJ4167" s="1"/>
      <c r="AK4167" s="1"/>
      <c r="AL4167" s="1"/>
      <c r="AM4167" s="1"/>
      <c r="AN4167" s="1"/>
      <c r="AO4167" s="1"/>
      <c r="AP4167" s="1"/>
      <c r="AQ4167" s="1"/>
      <c r="AR4167" s="1"/>
      <c r="AS4167" s="14"/>
      <c r="AT4167" s="1"/>
      <c r="AU4167" s="1"/>
    </row>
    <row r="4168" spans="32:47" x14ac:dyDescent="0.3">
      <c r="AF4168" s="1"/>
      <c r="AG4168" s="1"/>
      <c r="AH4168" s="1"/>
      <c r="AI4168" s="1"/>
      <c r="AJ4168" s="1"/>
      <c r="AK4168" s="1"/>
      <c r="AL4168" s="1"/>
      <c r="AM4168" s="1"/>
      <c r="AN4168" s="1"/>
      <c r="AO4168" s="1"/>
      <c r="AP4168" s="1"/>
      <c r="AQ4168" s="1"/>
      <c r="AR4168" s="1"/>
      <c r="AS4168" s="14"/>
      <c r="AT4168" s="1"/>
      <c r="AU4168" s="1"/>
    </row>
    <row r="4169" spans="32:47" x14ac:dyDescent="0.3">
      <c r="AF4169" s="1"/>
      <c r="AG4169" s="1"/>
      <c r="AH4169" s="1"/>
      <c r="AI4169" s="1"/>
      <c r="AJ4169" s="1"/>
      <c r="AK4169" s="1"/>
      <c r="AL4169" s="1"/>
      <c r="AM4169" s="1"/>
      <c r="AN4169" s="1"/>
      <c r="AO4169" s="1"/>
      <c r="AP4169" s="1"/>
      <c r="AQ4169" s="1"/>
      <c r="AR4169" s="1"/>
      <c r="AS4169" s="14"/>
      <c r="AT4169" s="1"/>
      <c r="AU4169" s="1"/>
    </row>
    <row r="4170" spans="32:47" x14ac:dyDescent="0.3">
      <c r="AF4170" s="1"/>
      <c r="AG4170" s="1"/>
      <c r="AH4170" s="1"/>
      <c r="AI4170" s="1"/>
      <c r="AJ4170" s="1"/>
      <c r="AK4170" s="1"/>
      <c r="AL4170" s="1"/>
      <c r="AM4170" s="1"/>
      <c r="AN4170" s="1"/>
      <c r="AO4170" s="1"/>
      <c r="AP4170" s="1"/>
      <c r="AQ4170" s="1"/>
      <c r="AR4170" s="1"/>
      <c r="AS4170" s="14"/>
      <c r="AT4170" s="1"/>
      <c r="AU4170" s="1"/>
    </row>
    <row r="4171" spans="32:47" x14ac:dyDescent="0.3">
      <c r="AF4171" s="1"/>
      <c r="AG4171" s="1"/>
      <c r="AH4171" s="1"/>
      <c r="AI4171" s="1"/>
      <c r="AJ4171" s="1"/>
      <c r="AK4171" s="1"/>
      <c r="AL4171" s="1"/>
      <c r="AM4171" s="1"/>
      <c r="AN4171" s="1"/>
      <c r="AO4171" s="1"/>
      <c r="AP4171" s="1"/>
      <c r="AQ4171" s="1"/>
      <c r="AR4171" s="1"/>
      <c r="AS4171" s="14"/>
      <c r="AT4171" s="1"/>
      <c r="AU4171" s="1"/>
    </row>
    <row r="4172" spans="32:47" x14ac:dyDescent="0.3">
      <c r="AF4172" s="1"/>
      <c r="AG4172" s="1"/>
      <c r="AH4172" s="1"/>
      <c r="AI4172" s="1"/>
      <c r="AJ4172" s="1"/>
      <c r="AK4172" s="1"/>
      <c r="AL4172" s="1"/>
      <c r="AM4172" s="1"/>
      <c r="AN4172" s="1"/>
      <c r="AO4172" s="1"/>
      <c r="AP4172" s="1"/>
      <c r="AQ4172" s="1"/>
      <c r="AR4172" s="1"/>
      <c r="AS4172" s="14"/>
      <c r="AT4172" s="1"/>
      <c r="AU4172" s="1"/>
    </row>
    <row r="4173" spans="32:47" x14ac:dyDescent="0.3">
      <c r="AF4173" s="1"/>
      <c r="AG4173" s="1"/>
      <c r="AH4173" s="1"/>
      <c r="AI4173" s="1"/>
      <c r="AJ4173" s="1"/>
      <c r="AK4173" s="1"/>
      <c r="AL4173" s="1"/>
      <c r="AM4173" s="1"/>
      <c r="AN4173" s="1"/>
      <c r="AO4173" s="1"/>
      <c r="AP4173" s="1"/>
      <c r="AQ4173" s="1"/>
      <c r="AR4173" s="1"/>
      <c r="AS4173" s="14"/>
      <c r="AT4173" s="1"/>
      <c r="AU4173" s="1"/>
    </row>
    <row r="4174" spans="32:47" x14ac:dyDescent="0.3">
      <c r="AF4174" s="1"/>
      <c r="AG4174" s="1"/>
      <c r="AH4174" s="1"/>
      <c r="AI4174" s="1"/>
      <c r="AJ4174" s="1"/>
      <c r="AK4174" s="1"/>
      <c r="AL4174" s="1"/>
      <c r="AM4174" s="1"/>
      <c r="AN4174" s="1"/>
      <c r="AO4174" s="1"/>
      <c r="AP4174" s="1"/>
      <c r="AQ4174" s="1"/>
      <c r="AR4174" s="1"/>
      <c r="AS4174" s="14"/>
      <c r="AT4174" s="1"/>
      <c r="AU4174" s="1"/>
    </row>
    <row r="4175" spans="32:47" x14ac:dyDescent="0.3">
      <c r="AF4175" s="1"/>
      <c r="AG4175" s="1"/>
      <c r="AH4175" s="1"/>
      <c r="AI4175" s="1"/>
      <c r="AJ4175" s="1"/>
      <c r="AK4175" s="1"/>
      <c r="AL4175" s="1"/>
      <c r="AM4175" s="1"/>
      <c r="AN4175" s="1"/>
      <c r="AO4175" s="1"/>
      <c r="AP4175" s="1"/>
      <c r="AQ4175" s="1"/>
      <c r="AR4175" s="1"/>
      <c r="AS4175" s="14"/>
      <c r="AT4175" s="1"/>
      <c r="AU4175" s="1"/>
    </row>
    <row r="4176" spans="32:47" x14ac:dyDescent="0.3">
      <c r="AF4176" s="1"/>
      <c r="AG4176" s="1"/>
      <c r="AH4176" s="1"/>
      <c r="AI4176" s="1"/>
      <c r="AJ4176" s="1"/>
      <c r="AK4176" s="1"/>
      <c r="AL4176" s="1"/>
      <c r="AM4176" s="1"/>
      <c r="AN4176" s="1"/>
      <c r="AO4176" s="1"/>
      <c r="AP4176" s="1"/>
      <c r="AQ4176" s="1"/>
      <c r="AR4176" s="1"/>
      <c r="AS4176" s="14"/>
      <c r="AT4176" s="1"/>
      <c r="AU4176" s="1"/>
    </row>
    <row r="4177" spans="32:47" x14ac:dyDescent="0.3">
      <c r="AF4177" s="1"/>
      <c r="AG4177" s="1"/>
      <c r="AH4177" s="1"/>
      <c r="AI4177" s="1"/>
      <c r="AJ4177" s="1"/>
      <c r="AK4177" s="1"/>
      <c r="AL4177" s="1"/>
      <c r="AM4177" s="1"/>
      <c r="AN4177" s="1"/>
      <c r="AO4177" s="1"/>
      <c r="AP4177" s="1"/>
      <c r="AQ4177" s="1"/>
      <c r="AR4177" s="1"/>
      <c r="AS4177" s="14"/>
      <c r="AT4177" s="1"/>
      <c r="AU4177" s="1"/>
    </row>
    <row r="4178" spans="32:47" x14ac:dyDescent="0.3">
      <c r="AF4178" s="1"/>
      <c r="AG4178" s="1"/>
      <c r="AH4178" s="1"/>
      <c r="AI4178" s="1"/>
      <c r="AJ4178" s="1"/>
      <c r="AK4178" s="1"/>
      <c r="AL4178" s="1"/>
      <c r="AM4178" s="1"/>
      <c r="AN4178" s="1"/>
      <c r="AO4178" s="1"/>
      <c r="AP4178" s="1"/>
      <c r="AQ4178" s="1"/>
      <c r="AR4178" s="1"/>
      <c r="AS4178" s="14"/>
      <c r="AT4178" s="1"/>
      <c r="AU4178" s="1"/>
    </row>
    <row r="4179" spans="32:47" x14ac:dyDescent="0.3">
      <c r="AF4179" s="1"/>
      <c r="AG4179" s="1"/>
      <c r="AH4179" s="1"/>
      <c r="AI4179" s="1"/>
      <c r="AJ4179" s="1"/>
      <c r="AK4179" s="1"/>
      <c r="AL4179" s="1"/>
      <c r="AM4179" s="1"/>
      <c r="AN4179" s="1"/>
      <c r="AO4179" s="1"/>
      <c r="AP4179" s="1"/>
      <c r="AQ4179" s="1"/>
      <c r="AR4179" s="1"/>
      <c r="AS4179" s="14"/>
      <c r="AT4179" s="1"/>
      <c r="AU4179" s="1"/>
    </row>
    <row r="4180" spans="32:47" x14ac:dyDescent="0.3">
      <c r="AF4180" s="1"/>
      <c r="AG4180" s="1"/>
      <c r="AH4180" s="1"/>
      <c r="AI4180" s="1"/>
      <c r="AJ4180" s="1"/>
      <c r="AK4180" s="1"/>
      <c r="AL4180" s="1"/>
      <c r="AM4180" s="1"/>
      <c r="AN4180" s="1"/>
      <c r="AO4180" s="1"/>
      <c r="AP4180" s="1"/>
      <c r="AQ4180" s="1"/>
      <c r="AR4180" s="1"/>
      <c r="AS4180" s="14"/>
      <c r="AT4180" s="1"/>
      <c r="AU4180" s="1"/>
    </row>
    <row r="4181" spans="32:47" x14ac:dyDescent="0.3">
      <c r="AF4181" s="1"/>
      <c r="AG4181" s="1"/>
      <c r="AH4181" s="1"/>
      <c r="AI4181" s="1"/>
      <c r="AJ4181" s="1"/>
      <c r="AK4181" s="1"/>
      <c r="AL4181" s="1"/>
      <c r="AM4181" s="1"/>
      <c r="AN4181" s="1"/>
      <c r="AO4181" s="1"/>
      <c r="AP4181" s="1"/>
      <c r="AQ4181" s="1"/>
      <c r="AR4181" s="1"/>
      <c r="AS4181" s="14"/>
      <c r="AT4181" s="1"/>
      <c r="AU4181" s="1"/>
    </row>
    <row r="4182" spans="32:47" x14ac:dyDescent="0.3">
      <c r="AF4182" s="1"/>
      <c r="AG4182" s="1"/>
      <c r="AH4182" s="1"/>
      <c r="AI4182" s="1"/>
      <c r="AJ4182" s="1"/>
      <c r="AK4182" s="1"/>
      <c r="AL4182" s="1"/>
      <c r="AM4182" s="1"/>
      <c r="AN4182" s="1"/>
      <c r="AO4182" s="1"/>
      <c r="AP4182" s="1"/>
      <c r="AQ4182" s="1"/>
      <c r="AR4182" s="1"/>
      <c r="AS4182" s="14"/>
      <c r="AT4182" s="1"/>
      <c r="AU4182" s="1"/>
    </row>
    <row r="4183" spans="32:47" x14ac:dyDescent="0.3">
      <c r="AF4183" s="1"/>
      <c r="AG4183" s="1"/>
      <c r="AH4183" s="1"/>
      <c r="AI4183" s="1"/>
      <c r="AJ4183" s="1"/>
      <c r="AK4183" s="1"/>
      <c r="AL4183" s="1"/>
      <c r="AM4183" s="1"/>
      <c r="AN4183" s="1"/>
      <c r="AO4183" s="1"/>
      <c r="AP4183" s="1"/>
      <c r="AQ4183" s="1"/>
      <c r="AR4183" s="1"/>
      <c r="AS4183" s="14"/>
      <c r="AT4183" s="1"/>
      <c r="AU4183" s="1"/>
    </row>
    <row r="4184" spans="32:47" x14ac:dyDescent="0.3">
      <c r="AF4184" s="1"/>
      <c r="AG4184" s="1"/>
      <c r="AH4184" s="1"/>
      <c r="AI4184" s="1"/>
      <c r="AJ4184" s="1"/>
      <c r="AK4184" s="1"/>
      <c r="AL4184" s="1"/>
      <c r="AM4184" s="1"/>
      <c r="AN4184" s="1"/>
      <c r="AO4184" s="1"/>
      <c r="AP4184" s="1"/>
      <c r="AQ4184" s="1"/>
      <c r="AR4184" s="1"/>
      <c r="AS4184" s="14"/>
      <c r="AT4184" s="1"/>
      <c r="AU4184" s="1"/>
    </row>
    <row r="4185" spans="32:47" x14ac:dyDescent="0.3">
      <c r="AF4185" s="1"/>
      <c r="AG4185" s="1"/>
      <c r="AH4185" s="1"/>
      <c r="AI4185" s="1"/>
      <c r="AJ4185" s="1"/>
      <c r="AK4185" s="1"/>
      <c r="AL4185" s="1"/>
      <c r="AM4185" s="1"/>
      <c r="AN4185" s="1"/>
      <c r="AO4185" s="1"/>
      <c r="AP4185" s="1"/>
      <c r="AQ4185" s="1"/>
      <c r="AR4185" s="1"/>
      <c r="AS4185" s="14"/>
      <c r="AT4185" s="1"/>
      <c r="AU4185" s="1"/>
    </row>
    <row r="4186" spans="32:47" x14ac:dyDescent="0.3">
      <c r="AF4186" s="1"/>
      <c r="AG4186" s="1"/>
      <c r="AH4186" s="1"/>
      <c r="AI4186" s="1"/>
      <c r="AJ4186" s="1"/>
      <c r="AK4186" s="1"/>
      <c r="AL4186" s="1"/>
      <c r="AM4186" s="1"/>
      <c r="AN4186" s="1"/>
      <c r="AO4186" s="1"/>
      <c r="AP4186" s="1"/>
      <c r="AQ4186" s="1"/>
      <c r="AR4186" s="1"/>
      <c r="AS4186" s="14"/>
      <c r="AT4186" s="1"/>
      <c r="AU4186" s="1"/>
    </row>
    <row r="4187" spans="32:47" x14ac:dyDescent="0.3">
      <c r="AF4187" s="1"/>
      <c r="AG4187" s="1"/>
      <c r="AH4187" s="1"/>
      <c r="AI4187" s="1"/>
      <c r="AJ4187" s="1"/>
      <c r="AK4187" s="1"/>
      <c r="AL4187" s="1"/>
      <c r="AM4187" s="1"/>
      <c r="AN4187" s="1"/>
      <c r="AO4187" s="1"/>
      <c r="AP4187" s="1"/>
      <c r="AQ4187" s="1"/>
      <c r="AR4187" s="1"/>
      <c r="AS4187" s="14"/>
      <c r="AT4187" s="1"/>
      <c r="AU4187" s="1"/>
    </row>
    <row r="4188" spans="32:47" x14ac:dyDescent="0.3">
      <c r="AF4188" s="1"/>
      <c r="AG4188" s="1"/>
      <c r="AH4188" s="1"/>
      <c r="AI4188" s="1"/>
      <c r="AJ4188" s="1"/>
      <c r="AK4188" s="1"/>
      <c r="AL4188" s="1"/>
      <c r="AM4188" s="1"/>
      <c r="AN4188" s="1"/>
      <c r="AO4188" s="1"/>
      <c r="AP4188" s="1"/>
      <c r="AQ4188" s="1"/>
      <c r="AR4188" s="1"/>
      <c r="AS4188" s="14"/>
      <c r="AT4188" s="1"/>
      <c r="AU4188" s="1"/>
    </row>
    <row r="4189" spans="32:47" x14ac:dyDescent="0.3">
      <c r="AF4189" s="1"/>
      <c r="AG4189" s="1"/>
      <c r="AH4189" s="1"/>
      <c r="AI4189" s="1"/>
      <c r="AJ4189" s="1"/>
      <c r="AK4189" s="1"/>
      <c r="AL4189" s="1"/>
      <c r="AM4189" s="1"/>
      <c r="AN4189" s="1"/>
      <c r="AO4189" s="1"/>
      <c r="AP4189" s="1"/>
      <c r="AQ4189" s="1"/>
      <c r="AR4189" s="1"/>
      <c r="AS4189" s="14"/>
      <c r="AT4189" s="1"/>
      <c r="AU4189" s="1"/>
    </row>
    <row r="4190" spans="32:47" x14ac:dyDescent="0.3">
      <c r="AF4190" s="1"/>
      <c r="AG4190" s="1"/>
      <c r="AH4190" s="1"/>
      <c r="AI4190" s="1"/>
      <c r="AJ4190" s="1"/>
      <c r="AK4190" s="1"/>
      <c r="AL4190" s="1"/>
      <c r="AM4190" s="1"/>
      <c r="AN4190" s="1"/>
      <c r="AO4190" s="1"/>
      <c r="AP4190" s="1"/>
      <c r="AQ4190" s="1"/>
      <c r="AR4190" s="1"/>
      <c r="AS4190" s="14"/>
      <c r="AT4190" s="1"/>
      <c r="AU4190" s="1"/>
    </row>
    <row r="4191" spans="32:47" x14ac:dyDescent="0.3">
      <c r="AF4191" s="1"/>
      <c r="AG4191" s="1"/>
      <c r="AH4191" s="1"/>
      <c r="AI4191" s="1"/>
      <c r="AJ4191" s="1"/>
      <c r="AK4191" s="1"/>
      <c r="AL4191" s="1"/>
      <c r="AM4191" s="1"/>
      <c r="AN4191" s="1"/>
      <c r="AO4191" s="1"/>
      <c r="AP4191" s="1"/>
      <c r="AQ4191" s="1"/>
      <c r="AR4191" s="1"/>
      <c r="AS4191" s="14"/>
      <c r="AT4191" s="1"/>
      <c r="AU4191" s="1"/>
    </row>
    <row r="4192" spans="32:47" x14ac:dyDescent="0.3">
      <c r="AF4192" s="1"/>
      <c r="AG4192" s="1"/>
      <c r="AH4192" s="1"/>
      <c r="AI4192" s="1"/>
      <c r="AJ4192" s="1"/>
      <c r="AK4192" s="1"/>
      <c r="AL4192" s="1"/>
      <c r="AM4192" s="1"/>
      <c r="AN4192" s="1"/>
      <c r="AO4192" s="1"/>
      <c r="AP4192" s="1"/>
      <c r="AQ4192" s="1"/>
      <c r="AR4192" s="1"/>
      <c r="AS4192" s="14"/>
      <c r="AT4192" s="1"/>
      <c r="AU4192" s="1"/>
    </row>
    <row r="4193" spans="32:47" x14ac:dyDescent="0.3">
      <c r="AF4193" s="1"/>
      <c r="AG4193" s="1"/>
      <c r="AH4193" s="1"/>
      <c r="AI4193" s="1"/>
      <c r="AJ4193" s="1"/>
      <c r="AK4193" s="1"/>
      <c r="AL4193" s="1"/>
      <c r="AM4193" s="1"/>
      <c r="AN4193" s="1"/>
      <c r="AO4193" s="1"/>
      <c r="AP4193" s="1"/>
      <c r="AQ4193" s="1"/>
      <c r="AR4193" s="1"/>
      <c r="AS4193" s="14"/>
      <c r="AT4193" s="1"/>
      <c r="AU4193" s="1"/>
    </row>
    <row r="4194" spans="32:47" x14ac:dyDescent="0.3">
      <c r="AF4194" s="1"/>
      <c r="AG4194" s="1"/>
      <c r="AH4194" s="1"/>
      <c r="AI4194" s="1"/>
      <c r="AJ4194" s="1"/>
      <c r="AK4194" s="1"/>
      <c r="AL4194" s="1"/>
      <c r="AM4194" s="1"/>
      <c r="AN4194" s="1"/>
      <c r="AO4194" s="1"/>
      <c r="AP4194" s="1"/>
      <c r="AQ4194" s="1"/>
      <c r="AR4194" s="1"/>
      <c r="AS4194" s="14"/>
      <c r="AT4194" s="1"/>
      <c r="AU4194" s="1"/>
    </row>
    <row r="4195" spans="32:47" x14ac:dyDescent="0.3">
      <c r="AF4195" s="1"/>
      <c r="AG4195" s="1"/>
      <c r="AH4195" s="1"/>
      <c r="AI4195" s="1"/>
      <c r="AJ4195" s="1"/>
      <c r="AK4195" s="1"/>
      <c r="AL4195" s="1"/>
      <c r="AM4195" s="1"/>
      <c r="AN4195" s="1"/>
      <c r="AO4195" s="1"/>
      <c r="AP4195" s="1"/>
      <c r="AQ4195" s="1"/>
      <c r="AR4195" s="1"/>
      <c r="AS4195" s="14"/>
      <c r="AT4195" s="1"/>
      <c r="AU4195" s="1"/>
    </row>
    <row r="4196" spans="32:47" x14ac:dyDescent="0.3">
      <c r="AF4196" s="1"/>
      <c r="AG4196" s="1"/>
      <c r="AH4196" s="1"/>
      <c r="AI4196" s="1"/>
      <c r="AJ4196" s="1"/>
      <c r="AK4196" s="1"/>
      <c r="AL4196" s="1"/>
      <c r="AM4196" s="1"/>
      <c r="AN4196" s="1"/>
      <c r="AO4196" s="1"/>
      <c r="AP4196" s="1"/>
      <c r="AQ4196" s="1"/>
      <c r="AR4196" s="1"/>
      <c r="AS4196" s="14"/>
      <c r="AT4196" s="1"/>
      <c r="AU4196" s="1"/>
    </row>
    <row r="4197" spans="32:47" x14ac:dyDescent="0.3">
      <c r="AF4197" s="1"/>
      <c r="AG4197" s="1"/>
      <c r="AH4197" s="1"/>
      <c r="AI4197" s="1"/>
      <c r="AJ4197" s="1"/>
      <c r="AK4197" s="1"/>
      <c r="AL4197" s="1"/>
      <c r="AM4197" s="1"/>
      <c r="AN4197" s="1"/>
      <c r="AO4197" s="1"/>
      <c r="AP4197" s="1"/>
      <c r="AQ4197" s="1"/>
      <c r="AR4197" s="1"/>
      <c r="AS4197" s="14"/>
      <c r="AT4197" s="1"/>
      <c r="AU4197" s="1"/>
    </row>
    <row r="4198" spans="32:47" x14ac:dyDescent="0.3">
      <c r="AF4198" s="1"/>
      <c r="AG4198" s="1"/>
      <c r="AH4198" s="1"/>
      <c r="AI4198" s="1"/>
      <c r="AJ4198" s="1"/>
      <c r="AK4198" s="1"/>
      <c r="AL4198" s="1"/>
      <c r="AM4198" s="1"/>
      <c r="AN4198" s="1"/>
      <c r="AO4198" s="1"/>
      <c r="AP4198" s="1"/>
      <c r="AQ4198" s="1"/>
      <c r="AR4198" s="1"/>
      <c r="AS4198" s="14"/>
      <c r="AT4198" s="1"/>
      <c r="AU4198" s="1"/>
    </row>
    <row r="4199" spans="32:47" x14ac:dyDescent="0.3">
      <c r="AF4199" s="1"/>
      <c r="AG4199" s="1"/>
      <c r="AH4199" s="1"/>
      <c r="AI4199" s="1"/>
      <c r="AJ4199" s="1"/>
      <c r="AK4199" s="1"/>
      <c r="AL4199" s="1"/>
      <c r="AM4199" s="1"/>
      <c r="AN4199" s="1"/>
      <c r="AO4199" s="1"/>
      <c r="AP4199" s="1"/>
      <c r="AQ4199" s="1"/>
      <c r="AR4199" s="1"/>
      <c r="AS4199" s="14"/>
      <c r="AT4199" s="1"/>
      <c r="AU4199" s="1"/>
    </row>
    <row r="4200" spans="32:47" x14ac:dyDescent="0.3">
      <c r="AF4200" s="1"/>
      <c r="AG4200" s="1"/>
      <c r="AH4200" s="1"/>
      <c r="AI4200" s="1"/>
      <c r="AJ4200" s="1"/>
      <c r="AK4200" s="1"/>
      <c r="AL4200" s="1"/>
      <c r="AM4200" s="1"/>
      <c r="AN4200" s="1"/>
      <c r="AO4200" s="1"/>
      <c r="AP4200" s="1"/>
      <c r="AQ4200" s="1"/>
      <c r="AR4200" s="1"/>
      <c r="AS4200" s="14"/>
      <c r="AT4200" s="1"/>
      <c r="AU4200" s="1"/>
    </row>
    <row r="4201" spans="32:47" x14ac:dyDescent="0.3">
      <c r="AF4201" s="1"/>
      <c r="AG4201" s="1"/>
      <c r="AH4201" s="1"/>
      <c r="AI4201" s="1"/>
      <c r="AJ4201" s="1"/>
      <c r="AK4201" s="1"/>
      <c r="AL4201" s="1"/>
      <c r="AM4201" s="1"/>
      <c r="AN4201" s="1"/>
      <c r="AO4201" s="1"/>
      <c r="AP4201" s="1"/>
      <c r="AQ4201" s="1"/>
      <c r="AR4201" s="1"/>
      <c r="AS4201" s="14"/>
      <c r="AT4201" s="1"/>
      <c r="AU4201" s="1"/>
    </row>
    <row r="4202" spans="32:47" x14ac:dyDescent="0.3">
      <c r="AF4202" s="1"/>
      <c r="AG4202" s="1"/>
      <c r="AH4202" s="1"/>
      <c r="AI4202" s="1"/>
      <c r="AJ4202" s="1"/>
      <c r="AK4202" s="1"/>
      <c r="AL4202" s="1"/>
      <c r="AM4202" s="1"/>
      <c r="AN4202" s="1"/>
      <c r="AO4202" s="1"/>
      <c r="AP4202" s="1"/>
      <c r="AQ4202" s="1"/>
      <c r="AR4202" s="1"/>
      <c r="AS4202" s="14"/>
      <c r="AT4202" s="1"/>
      <c r="AU4202" s="1"/>
    </row>
    <row r="4203" spans="32:47" x14ac:dyDescent="0.3">
      <c r="AF4203" s="1"/>
      <c r="AG4203" s="1"/>
      <c r="AH4203" s="1"/>
      <c r="AI4203" s="1"/>
      <c r="AJ4203" s="1"/>
      <c r="AK4203" s="1"/>
      <c r="AL4203" s="1"/>
      <c r="AM4203" s="1"/>
      <c r="AN4203" s="1"/>
      <c r="AO4203" s="1"/>
      <c r="AP4203" s="1"/>
      <c r="AQ4203" s="1"/>
      <c r="AR4203" s="1"/>
      <c r="AS4203" s="14"/>
      <c r="AT4203" s="1"/>
      <c r="AU4203" s="1"/>
    </row>
    <row r="4204" spans="32:47" x14ac:dyDescent="0.3">
      <c r="AF4204" s="1"/>
      <c r="AG4204" s="1"/>
      <c r="AH4204" s="1"/>
      <c r="AI4204" s="1"/>
      <c r="AJ4204" s="1"/>
      <c r="AK4204" s="1"/>
      <c r="AL4204" s="1"/>
      <c r="AM4204" s="1"/>
      <c r="AN4204" s="1"/>
      <c r="AO4204" s="1"/>
      <c r="AP4204" s="1"/>
      <c r="AQ4204" s="1"/>
      <c r="AR4204" s="1"/>
      <c r="AS4204" s="14"/>
      <c r="AT4204" s="1"/>
      <c r="AU4204" s="1"/>
    </row>
    <row r="4205" spans="32:47" x14ac:dyDescent="0.3">
      <c r="AF4205" s="1"/>
      <c r="AG4205" s="1"/>
      <c r="AH4205" s="1"/>
      <c r="AI4205" s="1"/>
      <c r="AJ4205" s="1"/>
      <c r="AK4205" s="1"/>
      <c r="AL4205" s="1"/>
      <c r="AM4205" s="1"/>
      <c r="AN4205" s="1"/>
      <c r="AO4205" s="1"/>
      <c r="AP4205" s="1"/>
      <c r="AQ4205" s="1"/>
      <c r="AR4205" s="1"/>
      <c r="AS4205" s="14"/>
      <c r="AT4205" s="1"/>
      <c r="AU4205" s="1"/>
    </row>
    <row r="4206" spans="32:47" x14ac:dyDescent="0.3">
      <c r="AF4206" s="1"/>
      <c r="AG4206" s="1"/>
      <c r="AH4206" s="1"/>
      <c r="AI4206" s="1"/>
      <c r="AJ4206" s="1"/>
      <c r="AK4206" s="1"/>
      <c r="AL4206" s="1"/>
      <c r="AM4206" s="1"/>
      <c r="AN4206" s="1"/>
      <c r="AO4206" s="1"/>
      <c r="AP4206" s="1"/>
      <c r="AQ4206" s="1"/>
      <c r="AR4206" s="1"/>
      <c r="AS4206" s="14"/>
      <c r="AT4206" s="1"/>
      <c r="AU4206" s="1"/>
    </row>
    <row r="4207" spans="32:47" x14ac:dyDescent="0.3">
      <c r="AF4207" s="1"/>
      <c r="AG4207" s="1"/>
      <c r="AH4207" s="1"/>
      <c r="AI4207" s="1"/>
      <c r="AJ4207" s="1"/>
      <c r="AK4207" s="1"/>
      <c r="AL4207" s="1"/>
      <c r="AM4207" s="1"/>
      <c r="AN4207" s="1"/>
      <c r="AO4207" s="1"/>
      <c r="AP4207" s="1"/>
      <c r="AQ4207" s="1"/>
      <c r="AR4207" s="1"/>
      <c r="AS4207" s="14"/>
      <c r="AT4207" s="1"/>
      <c r="AU4207" s="1"/>
    </row>
    <row r="4208" spans="32:47" x14ac:dyDescent="0.3">
      <c r="AF4208" s="1"/>
      <c r="AG4208" s="1"/>
      <c r="AH4208" s="1"/>
      <c r="AI4208" s="1"/>
      <c r="AJ4208" s="1"/>
      <c r="AK4208" s="1"/>
      <c r="AL4208" s="1"/>
      <c r="AM4208" s="1"/>
      <c r="AN4208" s="1"/>
      <c r="AO4208" s="1"/>
      <c r="AP4208" s="1"/>
      <c r="AQ4208" s="1"/>
      <c r="AR4208" s="1"/>
      <c r="AS4208" s="14"/>
      <c r="AT4208" s="1"/>
      <c r="AU4208" s="1"/>
    </row>
    <row r="4209" spans="32:47" x14ac:dyDescent="0.3">
      <c r="AF4209" s="1"/>
      <c r="AG4209" s="1"/>
      <c r="AH4209" s="1"/>
      <c r="AI4209" s="1"/>
      <c r="AJ4209" s="1"/>
      <c r="AK4209" s="1"/>
      <c r="AL4209" s="1"/>
      <c r="AM4209" s="1"/>
      <c r="AN4209" s="1"/>
      <c r="AO4209" s="1"/>
      <c r="AP4209" s="1"/>
      <c r="AQ4209" s="1"/>
      <c r="AR4209" s="1"/>
      <c r="AS4209" s="14"/>
      <c r="AT4209" s="1"/>
      <c r="AU4209" s="1"/>
    </row>
    <row r="4210" spans="32:47" x14ac:dyDescent="0.3">
      <c r="AF4210" s="1"/>
      <c r="AG4210" s="1"/>
      <c r="AH4210" s="1"/>
      <c r="AI4210" s="1"/>
      <c r="AJ4210" s="1"/>
      <c r="AK4210" s="1"/>
      <c r="AL4210" s="1"/>
      <c r="AM4210" s="1"/>
      <c r="AN4210" s="1"/>
      <c r="AO4210" s="1"/>
      <c r="AP4210" s="1"/>
      <c r="AQ4210" s="1"/>
      <c r="AR4210" s="1"/>
      <c r="AS4210" s="14"/>
      <c r="AT4210" s="1"/>
      <c r="AU4210" s="1"/>
    </row>
    <row r="4211" spans="32:47" x14ac:dyDescent="0.3">
      <c r="AF4211" s="1"/>
      <c r="AG4211" s="1"/>
      <c r="AH4211" s="1"/>
      <c r="AI4211" s="1"/>
      <c r="AJ4211" s="1"/>
      <c r="AK4211" s="1"/>
      <c r="AL4211" s="1"/>
      <c r="AM4211" s="1"/>
      <c r="AN4211" s="1"/>
      <c r="AO4211" s="1"/>
      <c r="AP4211" s="1"/>
      <c r="AQ4211" s="1"/>
      <c r="AR4211" s="1"/>
      <c r="AS4211" s="14"/>
      <c r="AT4211" s="1"/>
      <c r="AU4211" s="1"/>
    </row>
    <row r="4212" spans="32:47" x14ac:dyDescent="0.3">
      <c r="AF4212" s="1"/>
      <c r="AG4212" s="1"/>
      <c r="AH4212" s="1"/>
      <c r="AI4212" s="1"/>
      <c r="AJ4212" s="1"/>
      <c r="AK4212" s="1"/>
      <c r="AL4212" s="1"/>
      <c r="AM4212" s="1"/>
      <c r="AN4212" s="1"/>
      <c r="AO4212" s="1"/>
      <c r="AP4212" s="1"/>
      <c r="AQ4212" s="1"/>
      <c r="AR4212" s="1"/>
      <c r="AS4212" s="14"/>
      <c r="AT4212" s="1"/>
      <c r="AU4212" s="1"/>
    </row>
    <row r="4213" spans="32:47" x14ac:dyDescent="0.3">
      <c r="AF4213" s="1"/>
      <c r="AG4213" s="1"/>
      <c r="AH4213" s="1"/>
      <c r="AI4213" s="1"/>
      <c r="AJ4213" s="1"/>
      <c r="AK4213" s="1"/>
      <c r="AL4213" s="1"/>
      <c r="AM4213" s="1"/>
      <c r="AN4213" s="1"/>
      <c r="AO4213" s="1"/>
      <c r="AP4213" s="1"/>
      <c r="AQ4213" s="1"/>
      <c r="AR4213" s="1"/>
      <c r="AS4213" s="14"/>
      <c r="AT4213" s="1"/>
      <c r="AU4213" s="1"/>
    </row>
    <row r="4214" spans="32:47" x14ac:dyDescent="0.3">
      <c r="AF4214" s="1"/>
      <c r="AG4214" s="1"/>
      <c r="AH4214" s="1"/>
      <c r="AI4214" s="1"/>
      <c r="AJ4214" s="1"/>
      <c r="AK4214" s="1"/>
      <c r="AL4214" s="1"/>
      <c r="AM4214" s="1"/>
      <c r="AN4214" s="1"/>
      <c r="AO4214" s="1"/>
      <c r="AP4214" s="1"/>
      <c r="AQ4214" s="1"/>
      <c r="AR4214" s="1"/>
      <c r="AS4214" s="14"/>
      <c r="AT4214" s="1"/>
      <c r="AU4214" s="1"/>
    </row>
    <row r="4215" spans="32:47" x14ac:dyDescent="0.3">
      <c r="AF4215" s="1"/>
      <c r="AG4215" s="1"/>
      <c r="AH4215" s="1"/>
      <c r="AI4215" s="1"/>
      <c r="AJ4215" s="1"/>
      <c r="AK4215" s="1"/>
      <c r="AL4215" s="1"/>
      <c r="AM4215" s="1"/>
      <c r="AN4215" s="1"/>
      <c r="AO4215" s="1"/>
      <c r="AP4215" s="1"/>
      <c r="AQ4215" s="1"/>
      <c r="AR4215" s="1"/>
      <c r="AS4215" s="14"/>
      <c r="AT4215" s="1"/>
      <c r="AU4215" s="1"/>
    </row>
    <row r="4216" spans="32:47" x14ac:dyDescent="0.3">
      <c r="AF4216" s="1"/>
      <c r="AG4216" s="1"/>
      <c r="AH4216" s="1"/>
      <c r="AI4216" s="1"/>
      <c r="AJ4216" s="1"/>
      <c r="AK4216" s="1"/>
      <c r="AL4216" s="1"/>
      <c r="AM4216" s="1"/>
      <c r="AN4216" s="1"/>
      <c r="AO4216" s="1"/>
      <c r="AP4216" s="1"/>
      <c r="AQ4216" s="1"/>
      <c r="AR4216" s="1"/>
      <c r="AS4216" s="14"/>
      <c r="AT4216" s="1"/>
      <c r="AU4216" s="1"/>
    </row>
    <row r="4217" spans="32:47" x14ac:dyDescent="0.3">
      <c r="AF4217" s="1"/>
      <c r="AG4217" s="1"/>
      <c r="AH4217" s="1"/>
      <c r="AI4217" s="1"/>
      <c r="AJ4217" s="1"/>
      <c r="AK4217" s="1"/>
      <c r="AL4217" s="1"/>
      <c r="AM4217" s="1"/>
      <c r="AN4217" s="1"/>
      <c r="AO4217" s="1"/>
      <c r="AP4217" s="1"/>
      <c r="AQ4217" s="1"/>
      <c r="AR4217" s="1"/>
      <c r="AS4217" s="14"/>
      <c r="AT4217" s="1"/>
      <c r="AU4217" s="1"/>
    </row>
    <row r="4218" spans="32:47" x14ac:dyDescent="0.3">
      <c r="AF4218" s="1"/>
      <c r="AG4218" s="1"/>
      <c r="AH4218" s="1"/>
      <c r="AI4218" s="1"/>
      <c r="AJ4218" s="1"/>
      <c r="AK4218" s="1"/>
      <c r="AL4218" s="1"/>
      <c r="AM4218" s="1"/>
      <c r="AN4218" s="1"/>
      <c r="AO4218" s="1"/>
      <c r="AP4218" s="1"/>
      <c r="AQ4218" s="1"/>
      <c r="AR4218" s="1"/>
      <c r="AS4218" s="14"/>
      <c r="AT4218" s="1"/>
      <c r="AU4218" s="1"/>
    </row>
    <row r="4219" spans="32:47" x14ac:dyDescent="0.3">
      <c r="AF4219" s="1"/>
      <c r="AG4219" s="1"/>
      <c r="AH4219" s="1"/>
      <c r="AI4219" s="1"/>
      <c r="AJ4219" s="1"/>
      <c r="AK4219" s="1"/>
      <c r="AL4219" s="1"/>
      <c r="AM4219" s="1"/>
      <c r="AN4219" s="1"/>
      <c r="AO4219" s="1"/>
      <c r="AP4219" s="1"/>
      <c r="AQ4219" s="1"/>
      <c r="AR4219" s="1"/>
      <c r="AS4219" s="14"/>
      <c r="AT4219" s="1"/>
      <c r="AU4219" s="1"/>
    </row>
    <row r="4220" spans="32:47" x14ac:dyDescent="0.3">
      <c r="AF4220" s="1"/>
      <c r="AG4220" s="1"/>
      <c r="AH4220" s="1"/>
      <c r="AI4220" s="1"/>
      <c r="AJ4220" s="1"/>
      <c r="AK4220" s="1"/>
      <c r="AL4220" s="1"/>
      <c r="AM4220" s="1"/>
      <c r="AN4220" s="1"/>
      <c r="AO4220" s="1"/>
      <c r="AP4220" s="1"/>
      <c r="AQ4220" s="1"/>
      <c r="AR4220" s="1"/>
      <c r="AS4220" s="14"/>
      <c r="AT4220" s="1"/>
      <c r="AU4220" s="1"/>
    </row>
    <row r="4221" spans="32:47" x14ac:dyDescent="0.3">
      <c r="AF4221" s="1"/>
      <c r="AG4221" s="1"/>
      <c r="AH4221" s="1"/>
      <c r="AI4221" s="1"/>
      <c r="AJ4221" s="1"/>
      <c r="AK4221" s="1"/>
      <c r="AL4221" s="1"/>
      <c r="AM4221" s="1"/>
      <c r="AN4221" s="1"/>
      <c r="AO4221" s="1"/>
      <c r="AP4221" s="1"/>
      <c r="AQ4221" s="1"/>
      <c r="AR4221" s="1"/>
      <c r="AS4221" s="14"/>
      <c r="AT4221" s="1"/>
      <c r="AU4221" s="1"/>
    </row>
    <row r="4222" spans="32:47" x14ac:dyDescent="0.3">
      <c r="AF4222" s="1"/>
      <c r="AG4222" s="1"/>
      <c r="AH4222" s="1"/>
      <c r="AI4222" s="1"/>
      <c r="AJ4222" s="1"/>
      <c r="AK4222" s="1"/>
      <c r="AL4222" s="1"/>
      <c r="AM4222" s="1"/>
      <c r="AN4222" s="1"/>
      <c r="AO4222" s="1"/>
      <c r="AP4222" s="1"/>
      <c r="AQ4222" s="1"/>
      <c r="AR4222" s="1"/>
      <c r="AS4222" s="14"/>
      <c r="AT4222" s="1"/>
      <c r="AU4222" s="1"/>
    </row>
    <row r="4223" spans="32:47" x14ac:dyDescent="0.3">
      <c r="AF4223" s="1"/>
      <c r="AG4223" s="1"/>
      <c r="AH4223" s="1"/>
      <c r="AI4223" s="1"/>
      <c r="AJ4223" s="1"/>
      <c r="AK4223" s="1"/>
      <c r="AL4223" s="1"/>
      <c r="AM4223" s="1"/>
      <c r="AN4223" s="1"/>
      <c r="AO4223" s="1"/>
      <c r="AP4223" s="1"/>
      <c r="AQ4223" s="1"/>
      <c r="AR4223" s="1"/>
      <c r="AS4223" s="14"/>
      <c r="AT4223" s="1"/>
      <c r="AU4223" s="1"/>
    </row>
    <row r="4224" spans="32:47" x14ac:dyDescent="0.3">
      <c r="AF4224" s="1"/>
      <c r="AG4224" s="1"/>
      <c r="AH4224" s="1"/>
      <c r="AI4224" s="1"/>
      <c r="AJ4224" s="1"/>
      <c r="AK4224" s="1"/>
      <c r="AL4224" s="1"/>
      <c r="AM4224" s="1"/>
      <c r="AN4224" s="1"/>
      <c r="AO4224" s="1"/>
      <c r="AP4224" s="1"/>
      <c r="AQ4224" s="1"/>
      <c r="AR4224" s="1"/>
      <c r="AS4224" s="14"/>
      <c r="AT4224" s="1"/>
      <c r="AU4224" s="1"/>
    </row>
    <row r="4225" spans="32:47" x14ac:dyDescent="0.3">
      <c r="AF4225" s="1"/>
      <c r="AG4225" s="1"/>
      <c r="AH4225" s="1"/>
      <c r="AI4225" s="1"/>
      <c r="AJ4225" s="1"/>
      <c r="AK4225" s="1"/>
      <c r="AL4225" s="1"/>
      <c r="AM4225" s="1"/>
      <c r="AN4225" s="1"/>
      <c r="AO4225" s="1"/>
      <c r="AP4225" s="1"/>
      <c r="AQ4225" s="1"/>
      <c r="AR4225" s="1"/>
      <c r="AS4225" s="14"/>
      <c r="AT4225" s="1"/>
      <c r="AU4225" s="1"/>
    </row>
    <row r="4226" spans="32:47" x14ac:dyDescent="0.3">
      <c r="AF4226" s="1"/>
      <c r="AG4226" s="1"/>
      <c r="AH4226" s="1"/>
      <c r="AI4226" s="1"/>
      <c r="AJ4226" s="1"/>
      <c r="AK4226" s="1"/>
      <c r="AL4226" s="1"/>
      <c r="AM4226" s="1"/>
      <c r="AN4226" s="1"/>
      <c r="AO4226" s="1"/>
      <c r="AP4226" s="1"/>
      <c r="AQ4226" s="1"/>
      <c r="AR4226" s="1"/>
      <c r="AS4226" s="14"/>
      <c r="AT4226" s="1"/>
      <c r="AU4226" s="1"/>
    </row>
    <row r="4227" spans="32:47" x14ac:dyDescent="0.3">
      <c r="AF4227" s="1"/>
      <c r="AG4227" s="1"/>
      <c r="AH4227" s="1"/>
      <c r="AI4227" s="1"/>
      <c r="AJ4227" s="1"/>
      <c r="AK4227" s="1"/>
      <c r="AL4227" s="1"/>
      <c r="AM4227" s="1"/>
      <c r="AN4227" s="1"/>
      <c r="AO4227" s="1"/>
      <c r="AP4227" s="1"/>
      <c r="AQ4227" s="1"/>
      <c r="AR4227" s="1"/>
      <c r="AS4227" s="14"/>
      <c r="AT4227" s="1"/>
      <c r="AU4227" s="1"/>
    </row>
    <row r="4228" spans="32:47" x14ac:dyDescent="0.3">
      <c r="AF4228" s="1"/>
      <c r="AG4228" s="1"/>
      <c r="AH4228" s="1"/>
      <c r="AI4228" s="1"/>
      <c r="AJ4228" s="1"/>
      <c r="AK4228" s="1"/>
      <c r="AL4228" s="1"/>
      <c r="AM4228" s="1"/>
      <c r="AN4228" s="1"/>
      <c r="AO4228" s="1"/>
      <c r="AP4228" s="1"/>
      <c r="AQ4228" s="1"/>
      <c r="AR4228" s="1"/>
      <c r="AS4228" s="14"/>
      <c r="AT4228" s="1"/>
      <c r="AU4228" s="1"/>
    </row>
    <row r="4229" spans="32:47" x14ac:dyDescent="0.3">
      <c r="AF4229" s="1"/>
      <c r="AG4229" s="1"/>
      <c r="AH4229" s="1"/>
      <c r="AI4229" s="1"/>
      <c r="AJ4229" s="1"/>
      <c r="AK4229" s="1"/>
      <c r="AL4229" s="1"/>
      <c r="AM4229" s="1"/>
      <c r="AN4229" s="1"/>
      <c r="AO4229" s="1"/>
      <c r="AP4229" s="1"/>
      <c r="AQ4229" s="1"/>
      <c r="AR4229" s="1"/>
      <c r="AS4229" s="14"/>
      <c r="AT4229" s="1"/>
      <c r="AU4229" s="1"/>
    </row>
    <row r="4230" spans="32:47" x14ac:dyDescent="0.3">
      <c r="AF4230" s="1"/>
      <c r="AG4230" s="1"/>
      <c r="AH4230" s="1"/>
      <c r="AI4230" s="1"/>
      <c r="AJ4230" s="1"/>
      <c r="AK4230" s="1"/>
      <c r="AL4230" s="1"/>
      <c r="AM4230" s="1"/>
      <c r="AN4230" s="1"/>
      <c r="AO4230" s="1"/>
      <c r="AP4230" s="1"/>
      <c r="AQ4230" s="1"/>
      <c r="AR4230" s="1"/>
      <c r="AS4230" s="14"/>
      <c r="AT4230" s="1"/>
      <c r="AU4230" s="1"/>
    </row>
    <row r="4231" spans="32:47" x14ac:dyDescent="0.3">
      <c r="AF4231" s="1"/>
      <c r="AG4231" s="1"/>
      <c r="AH4231" s="1"/>
      <c r="AI4231" s="1"/>
      <c r="AJ4231" s="1"/>
      <c r="AK4231" s="1"/>
      <c r="AL4231" s="1"/>
      <c r="AM4231" s="1"/>
      <c r="AN4231" s="1"/>
      <c r="AO4231" s="1"/>
      <c r="AP4231" s="1"/>
      <c r="AQ4231" s="1"/>
      <c r="AR4231" s="1"/>
      <c r="AS4231" s="14"/>
      <c r="AT4231" s="1"/>
      <c r="AU4231" s="1"/>
    </row>
    <row r="4232" spans="32:47" x14ac:dyDescent="0.3">
      <c r="AF4232" s="1"/>
      <c r="AG4232" s="1"/>
      <c r="AH4232" s="1"/>
      <c r="AI4232" s="1"/>
      <c r="AJ4232" s="1"/>
      <c r="AK4232" s="1"/>
      <c r="AL4232" s="1"/>
      <c r="AM4232" s="1"/>
      <c r="AN4232" s="1"/>
      <c r="AO4232" s="1"/>
      <c r="AP4232" s="1"/>
      <c r="AQ4232" s="1"/>
      <c r="AR4232" s="1"/>
      <c r="AS4232" s="14"/>
      <c r="AT4232" s="1"/>
      <c r="AU4232" s="1"/>
    </row>
    <row r="4233" spans="32:47" x14ac:dyDescent="0.3">
      <c r="AF4233" s="1"/>
      <c r="AG4233" s="1"/>
      <c r="AH4233" s="1"/>
      <c r="AI4233" s="1"/>
      <c r="AJ4233" s="1"/>
      <c r="AK4233" s="1"/>
      <c r="AL4233" s="1"/>
      <c r="AM4233" s="1"/>
      <c r="AN4233" s="1"/>
      <c r="AO4233" s="1"/>
      <c r="AP4233" s="1"/>
      <c r="AQ4233" s="1"/>
      <c r="AR4233" s="1"/>
      <c r="AS4233" s="14"/>
      <c r="AT4233" s="1"/>
      <c r="AU4233" s="1"/>
    </row>
    <row r="4234" spans="32:47" x14ac:dyDescent="0.3">
      <c r="AF4234" s="1"/>
      <c r="AG4234" s="1"/>
      <c r="AH4234" s="1"/>
      <c r="AI4234" s="1"/>
      <c r="AJ4234" s="1"/>
      <c r="AK4234" s="1"/>
      <c r="AL4234" s="1"/>
      <c r="AM4234" s="1"/>
      <c r="AN4234" s="1"/>
      <c r="AO4234" s="1"/>
      <c r="AP4234" s="1"/>
      <c r="AQ4234" s="1"/>
      <c r="AR4234" s="1"/>
      <c r="AS4234" s="14"/>
      <c r="AT4234" s="1"/>
      <c r="AU4234" s="1"/>
    </row>
    <row r="4235" spans="32:47" x14ac:dyDescent="0.3">
      <c r="AF4235" s="1"/>
      <c r="AG4235" s="1"/>
      <c r="AH4235" s="1"/>
      <c r="AI4235" s="1"/>
      <c r="AJ4235" s="1"/>
      <c r="AK4235" s="1"/>
      <c r="AL4235" s="1"/>
      <c r="AM4235" s="1"/>
      <c r="AN4235" s="1"/>
      <c r="AO4235" s="1"/>
      <c r="AP4235" s="1"/>
      <c r="AQ4235" s="1"/>
      <c r="AR4235" s="1"/>
      <c r="AS4235" s="14"/>
      <c r="AT4235" s="1"/>
      <c r="AU4235" s="1"/>
    </row>
    <row r="4236" spans="32:47" x14ac:dyDescent="0.3">
      <c r="AF4236" s="1"/>
      <c r="AG4236" s="1"/>
      <c r="AH4236" s="1"/>
      <c r="AI4236" s="1"/>
      <c r="AJ4236" s="1"/>
      <c r="AK4236" s="1"/>
      <c r="AL4236" s="1"/>
      <c r="AM4236" s="1"/>
      <c r="AN4236" s="1"/>
      <c r="AO4236" s="1"/>
      <c r="AP4236" s="1"/>
      <c r="AQ4236" s="1"/>
      <c r="AR4236" s="1"/>
      <c r="AS4236" s="14"/>
      <c r="AT4236" s="1"/>
      <c r="AU4236" s="1"/>
    </row>
    <row r="4237" spans="32:47" x14ac:dyDescent="0.3">
      <c r="AF4237" s="1"/>
      <c r="AG4237" s="1"/>
      <c r="AH4237" s="1"/>
      <c r="AI4237" s="1"/>
      <c r="AJ4237" s="1"/>
      <c r="AK4237" s="1"/>
      <c r="AL4237" s="1"/>
      <c r="AM4237" s="1"/>
      <c r="AN4237" s="1"/>
      <c r="AO4237" s="1"/>
      <c r="AP4237" s="1"/>
      <c r="AQ4237" s="1"/>
      <c r="AR4237" s="1"/>
      <c r="AS4237" s="14"/>
      <c r="AT4237" s="1"/>
      <c r="AU4237" s="1"/>
    </row>
    <row r="4238" spans="32:47" x14ac:dyDescent="0.3">
      <c r="AF4238" s="1"/>
      <c r="AG4238" s="1"/>
      <c r="AH4238" s="1"/>
      <c r="AI4238" s="1"/>
      <c r="AJ4238" s="1"/>
      <c r="AK4238" s="1"/>
      <c r="AL4238" s="1"/>
      <c r="AM4238" s="1"/>
      <c r="AN4238" s="1"/>
      <c r="AO4238" s="1"/>
      <c r="AP4238" s="1"/>
      <c r="AQ4238" s="1"/>
      <c r="AR4238" s="1"/>
      <c r="AS4238" s="14"/>
      <c r="AT4238" s="1"/>
      <c r="AU4238" s="1"/>
    </row>
    <row r="4239" spans="32:47" x14ac:dyDescent="0.3">
      <c r="AF4239" s="1"/>
      <c r="AG4239" s="1"/>
      <c r="AH4239" s="1"/>
      <c r="AI4239" s="1"/>
      <c r="AJ4239" s="1"/>
      <c r="AK4239" s="1"/>
      <c r="AL4239" s="1"/>
      <c r="AM4239" s="1"/>
      <c r="AN4239" s="1"/>
      <c r="AO4239" s="1"/>
      <c r="AP4239" s="1"/>
      <c r="AQ4239" s="1"/>
      <c r="AR4239" s="1"/>
      <c r="AS4239" s="14"/>
      <c r="AT4239" s="1"/>
      <c r="AU4239" s="1"/>
    </row>
    <row r="4240" spans="32:47" x14ac:dyDescent="0.3">
      <c r="AF4240" s="1"/>
      <c r="AG4240" s="1"/>
      <c r="AH4240" s="1"/>
      <c r="AI4240" s="1"/>
      <c r="AJ4240" s="1"/>
      <c r="AK4240" s="1"/>
      <c r="AL4240" s="1"/>
      <c r="AM4240" s="1"/>
      <c r="AN4240" s="1"/>
      <c r="AO4240" s="1"/>
      <c r="AP4240" s="1"/>
      <c r="AQ4240" s="1"/>
      <c r="AR4240" s="1"/>
      <c r="AS4240" s="14"/>
      <c r="AT4240" s="1"/>
      <c r="AU4240" s="1"/>
    </row>
    <row r="4241" spans="32:47" x14ac:dyDescent="0.3">
      <c r="AF4241" s="1"/>
      <c r="AG4241" s="1"/>
      <c r="AH4241" s="1"/>
      <c r="AI4241" s="1"/>
      <c r="AJ4241" s="1"/>
      <c r="AK4241" s="1"/>
      <c r="AL4241" s="1"/>
      <c r="AM4241" s="1"/>
      <c r="AN4241" s="1"/>
      <c r="AO4241" s="1"/>
      <c r="AP4241" s="1"/>
      <c r="AQ4241" s="1"/>
      <c r="AR4241" s="1"/>
      <c r="AS4241" s="14"/>
      <c r="AT4241" s="1"/>
      <c r="AU4241" s="1"/>
    </row>
    <row r="4242" spans="32:47" x14ac:dyDescent="0.3">
      <c r="AF4242" s="1"/>
      <c r="AG4242" s="1"/>
      <c r="AH4242" s="1"/>
      <c r="AI4242" s="1"/>
      <c r="AJ4242" s="1"/>
      <c r="AK4242" s="1"/>
      <c r="AL4242" s="1"/>
      <c r="AM4242" s="1"/>
      <c r="AN4242" s="1"/>
      <c r="AO4242" s="1"/>
      <c r="AP4242" s="1"/>
      <c r="AQ4242" s="1"/>
      <c r="AR4242" s="1"/>
      <c r="AS4242" s="14"/>
      <c r="AT4242" s="1"/>
      <c r="AU4242" s="1"/>
    </row>
    <row r="4243" spans="32:47" x14ac:dyDescent="0.3">
      <c r="AF4243" s="1"/>
      <c r="AG4243" s="1"/>
      <c r="AH4243" s="1"/>
      <c r="AI4243" s="1"/>
      <c r="AJ4243" s="1"/>
      <c r="AK4243" s="1"/>
      <c r="AL4243" s="1"/>
      <c r="AM4243" s="1"/>
      <c r="AN4243" s="1"/>
      <c r="AO4243" s="1"/>
      <c r="AP4243" s="1"/>
      <c r="AQ4243" s="1"/>
      <c r="AR4243" s="1"/>
      <c r="AS4243" s="14"/>
      <c r="AT4243" s="1"/>
      <c r="AU4243" s="1"/>
    </row>
    <row r="4244" spans="32:47" x14ac:dyDescent="0.3">
      <c r="AF4244" s="1"/>
      <c r="AG4244" s="1"/>
      <c r="AH4244" s="1"/>
      <c r="AI4244" s="1"/>
      <c r="AJ4244" s="1"/>
      <c r="AK4244" s="1"/>
      <c r="AL4244" s="1"/>
      <c r="AM4244" s="1"/>
      <c r="AN4244" s="1"/>
      <c r="AO4244" s="1"/>
      <c r="AP4244" s="1"/>
      <c r="AQ4244" s="1"/>
      <c r="AR4244" s="1"/>
      <c r="AS4244" s="14"/>
      <c r="AT4244" s="1"/>
      <c r="AU4244" s="1"/>
    </row>
    <row r="4245" spans="32:47" x14ac:dyDescent="0.3">
      <c r="AF4245" s="1"/>
      <c r="AG4245" s="1"/>
      <c r="AH4245" s="1"/>
      <c r="AI4245" s="1"/>
      <c r="AJ4245" s="1"/>
      <c r="AK4245" s="1"/>
      <c r="AL4245" s="1"/>
      <c r="AM4245" s="1"/>
      <c r="AN4245" s="1"/>
      <c r="AO4245" s="1"/>
      <c r="AP4245" s="1"/>
      <c r="AQ4245" s="1"/>
      <c r="AR4245" s="1"/>
      <c r="AS4245" s="14"/>
      <c r="AT4245" s="1"/>
      <c r="AU4245" s="1"/>
    </row>
    <row r="4246" spans="32:47" x14ac:dyDescent="0.3">
      <c r="AF4246" s="1"/>
      <c r="AG4246" s="1"/>
      <c r="AH4246" s="1"/>
      <c r="AI4246" s="1"/>
      <c r="AJ4246" s="1"/>
      <c r="AK4246" s="1"/>
      <c r="AL4246" s="1"/>
      <c r="AM4246" s="1"/>
      <c r="AN4246" s="1"/>
      <c r="AO4246" s="1"/>
      <c r="AP4246" s="1"/>
      <c r="AQ4246" s="1"/>
      <c r="AR4246" s="1"/>
      <c r="AS4246" s="14"/>
      <c r="AT4246" s="1"/>
      <c r="AU4246" s="1"/>
    </row>
    <row r="4247" spans="32:47" x14ac:dyDescent="0.3">
      <c r="AF4247" s="1"/>
      <c r="AG4247" s="1"/>
      <c r="AH4247" s="1"/>
      <c r="AI4247" s="1"/>
      <c r="AJ4247" s="1"/>
      <c r="AK4247" s="1"/>
      <c r="AL4247" s="1"/>
      <c r="AM4247" s="1"/>
      <c r="AN4247" s="1"/>
      <c r="AO4247" s="1"/>
      <c r="AP4247" s="1"/>
      <c r="AQ4247" s="1"/>
      <c r="AR4247" s="1"/>
      <c r="AS4247" s="14"/>
      <c r="AT4247" s="1"/>
      <c r="AU4247" s="1"/>
    </row>
    <row r="4248" spans="32:47" x14ac:dyDescent="0.3">
      <c r="AF4248" s="1"/>
      <c r="AG4248" s="1"/>
      <c r="AH4248" s="1"/>
      <c r="AI4248" s="1"/>
      <c r="AJ4248" s="1"/>
      <c r="AK4248" s="1"/>
      <c r="AL4248" s="1"/>
      <c r="AM4248" s="1"/>
      <c r="AN4248" s="1"/>
      <c r="AO4248" s="1"/>
      <c r="AP4248" s="1"/>
      <c r="AQ4248" s="1"/>
      <c r="AR4248" s="1"/>
      <c r="AS4248" s="14"/>
      <c r="AT4248" s="1"/>
      <c r="AU4248" s="1"/>
    </row>
    <row r="4249" spans="32:47" x14ac:dyDescent="0.3">
      <c r="AF4249" s="1"/>
      <c r="AG4249" s="1"/>
      <c r="AH4249" s="1"/>
      <c r="AI4249" s="1"/>
      <c r="AJ4249" s="1"/>
      <c r="AK4249" s="1"/>
      <c r="AL4249" s="1"/>
      <c r="AM4249" s="1"/>
      <c r="AN4249" s="1"/>
      <c r="AO4249" s="1"/>
      <c r="AP4249" s="1"/>
      <c r="AQ4249" s="1"/>
      <c r="AR4249" s="1"/>
      <c r="AS4249" s="14"/>
      <c r="AT4249" s="1"/>
      <c r="AU4249" s="1"/>
    </row>
    <row r="4250" spans="32:47" x14ac:dyDescent="0.3">
      <c r="AF4250" s="1"/>
      <c r="AG4250" s="1"/>
      <c r="AH4250" s="1"/>
      <c r="AI4250" s="1"/>
      <c r="AJ4250" s="1"/>
      <c r="AK4250" s="1"/>
      <c r="AL4250" s="1"/>
      <c r="AM4250" s="1"/>
      <c r="AN4250" s="1"/>
      <c r="AO4250" s="1"/>
      <c r="AP4250" s="1"/>
      <c r="AQ4250" s="1"/>
      <c r="AR4250" s="1"/>
      <c r="AS4250" s="14"/>
      <c r="AT4250" s="1"/>
      <c r="AU4250" s="1"/>
    </row>
    <row r="4251" spans="32:47" x14ac:dyDescent="0.3">
      <c r="AF4251" s="1"/>
      <c r="AG4251" s="1"/>
      <c r="AH4251" s="1"/>
      <c r="AI4251" s="1"/>
      <c r="AJ4251" s="1"/>
      <c r="AK4251" s="1"/>
      <c r="AL4251" s="1"/>
      <c r="AM4251" s="1"/>
      <c r="AN4251" s="1"/>
      <c r="AO4251" s="1"/>
      <c r="AP4251" s="1"/>
      <c r="AQ4251" s="1"/>
      <c r="AR4251" s="1"/>
      <c r="AS4251" s="14"/>
      <c r="AT4251" s="1"/>
      <c r="AU4251" s="1"/>
    </row>
    <row r="4252" spans="32:47" x14ac:dyDescent="0.3">
      <c r="AF4252" s="1"/>
      <c r="AG4252" s="1"/>
      <c r="AH4252" s="1"/>
      <c r="AI4252" s="1"/>
      <c r="AJ4252" s="1"/>
      <c r="AK4252" s="1"/>
      <c r="AL4252" s="1"/>
      <c r="AM4252" s="1"/>
      <c r="AN4252" s="1"/>
      <c r="AO4252" s="1"/>
      <c r="AP4252" s="1"/>
      <c r="AQ4252" s="1"/>
      <c r="AR4252" s="1"/>
      <c r="AS4252" s="14"/>
      <c r="AT4252" s="1"/>
      <c r="AU4252" s="1"/>
    </row>
    <row r="4253" spans="32:47" x14ac:dyDescent="0.3">
      <c r="AF4253" s="1"/>
      <c r="AG4253" s="1"/>
      <c r="AH4253" s="1"/>
      <c r="AI4253" s="1"/>
      <c r="AJ4253" s="1"/>
      <c r="AK4253" s="1"/>
      <c r="AL4253" s="1"/>
      <c r="AM4253" s="1"/>
      <c r="AN4253" s="1"/>
      <c r="AO4253" s="1"/>
      <c r="AP4253" s="1"/>
      <c r="AQ4253" s="1"/>
      <c r="AR4253" s="1"/>
      <c r="AS4253" s="14"/>
      <c r="AT4253" s="1"/>
      <c r="AU4253" s="1"/>
    </row>
    <row r="4254" spans="32:47" x14ac:dyDescent="0.3">
      <c r="AF4254" s="1"/>
      <c r="AG4254" s="1"/>
      <c r="AH4254" s="1"/>
      <c r="AI4254" s="1"/>
      <c r="AJ4254" s="1"/>
      <c r="AK4254" s="1"/>
      <c r="AL4254" s="1"/>
      <c r="AM4254" s="1"/>
      <c r="AN4254" s="1"/>
      <c r="AO4254" s="1"/>
      <c r="AP4254" s="1"/>
      <c r="AQ4254" s="1"/>
      <c r="AR4254" s="1"/>
      <c r="AS4254" s="14"/>
      <c r="AT4254" s="1"/>
      <c r="AU4254" s="1"/>
    </row>
    <row r="4255" spans="32:47" x14ac:dyDescent="0.3">
      <c r="AF4255" s="1"/>
      <c r="AG4255" s="1"/>
      <c r="AH4255" s="1"/>
      <c r="AI4255" s="1"/>
      <c r="AJ4255" s="1"/>
      <c r="AK4255" s="1"/>
      <c r="AL4255" s="1"/>
      <c r="AM4255" s="1"/>
      <c r="AN4255" s="1"/>
      <c r="AO4255" s="1"/>
      <c r="AP4255" s="1"/>
      <c r="AQ4255" s="1"/>
      <c r="AR4255" s="1"/>
      <c r="AS4255" s="14"/>
      <c r="AT4255" s="1"/>
      <c r="AU4255" s="1"/>
    </row>
    <row r="4256" spans="32:47" x14ac:dyDescent="0.3">
      <c r="AF4256" s="1"/>
      <c r="AG4256" s="1"/>
      <c r="AH4256" s="1"/>
      <c r="AI4256" s="1"/>
      <c r="AJ4256" s="1"/>
      <c r="AK4256" s="1"/>
      <c r="AL4256" s="1"/>
      <c r="AM4256" s="1"/>
      <c r="AN4256" s="1"/>
      <c r="AO4256" s="1"/>
      <c r="AP4256" s="1"/>
      <c r="AQ4256" s="1"/>
      <c r="AR4256" s="1"/>
      <c r="AS4256" s="14"/>
      <c r="AT4256" s="1"/>
      <c r="AU4256" s="1"/>
    </row>
    <row r="4257" spans="32:47" x14ac:dyDescent="0.3">
      <c r="AF4257" s="1"/>
      <c r="AG4257" s="1"/>
      <c r="AH4257" s="1"/>
      <c r="AI4257" s="1"/>
      <c r="AJ4257" s="1"/>
      <c r="AK4257" s="1"/>
      <c r="AL4257" s="1"/>
      <c r="AM4257" s="1"/>
      <c r="AN4257" s="1"/>
      <c r="AO4257" s="1"/>
      <c r="AP4257" s="1"/>
      <c r="AQ4257" s="1"/>
      <c r="AR4257" s="1"/>
      <c r="AS4257" s="14"/>
      <c r="AT4257" s="1"/>
      <c r="AU4257" s="1"/>
    </row>
    <row r="4258" spans="32:47" x14ac:dyDescent="0.3">
      <c r="AF4258" s="1"/>
      <c r="AG4258" s="1"/>
      <c r="AH4258" s="1"/>
      <c r="AI4258" s="1"/>
      <c r="AJ4258" s="1"/>
      <c r="AK4258" s="1"/>
      <c r="AL4258" s="1"/>
      <c r="AM4258" s="1"/>
      <c r="AN4258" s="1"/>
      <c r="AO4258" s="1"/>
      <c r="AP4258" s="1"/>
      <c r="AQ4258" s="1"/>
      <c r="AR4258" s="1"/>
      <c r="AS4258" s="14"/>
      <c r="AT4258" s="1"/>
      <c r="AU4258" s="1"/>
    </row>
    <row r="4259" spans="32:47" x14ac:dyDescent="0.3">
      <c r="AF4259" s="1"/>
      <c r="AG4259" s="1"/>
      <c r="AH4259" s="1"/>
      <c r="AI4259" s="1"/>
      <c r="AJ4259" s="1"/>
      <c r="AK4259" s="1"/>
      <c r="AL4259" s="1"/>
      <c r="AM4259" s="1"/>
      <c r="AN4259" s="1"/>
      <c r="AO4259" s="1"/>
      <c r="AP4259" s="1"/>
      <c r="AQ4259" s="1"/>
      <c r="AR4259" s="1"/>
      <c r="AS4259" s="14"/>
      <c r="AT4259" s="1"/>
      <c r="AU4259" s="1"/>
    </row>
    <row r="4260" spans="32:47" x14ac:dyDescent="0.3">
      <c r="AF4260" s="1"/>
      <c r="AG4260" s="1"/>
      <c r="AH4260" s="1"/>
      <c r="AI4260" s="1"/>
      <c r="AJ4260" s="1"/>
      <c r="AK4260" s="1"/>
      <c r="AL4260" s="1"/>
      <c r="AM4260" s="1"/>
      <c r="AN4260" s="1"/>
      <c r="AO4260" s="1"/>
      <c r="AP4260" s="1"/>
      <c r="AQ4260" s="1"/>
      <c r="AR4260" s="1"/>
      <c r="AS4260" s="14"/>
      <c r="AT4260" s="1"/>
      <c r="AU4260" s="1"/>
    </row>
    <row r="4261" spans="32:47" x14ac:dyDescent="0.3">
      <c r="AF4261" s="1"/>
      <c r="AG4261" s="1"/>
      <c r="AH4261" s="1"/>
      <c r="AI4261" s="1"/>
      <c r="AJ4261" s="1"/>
      <c r="AK4261" s="1"/>
      <c r="AL4261" s="1"/>
      <c r="AM4261" s="1"/>
      <c r="AN4261" s="1"/>
      <c r="AO4261" s="1"/>
      <c r="AP4261" s="1"/>
      <c r="AQ4261" s="1"/>
      <c r="AR4261" s="1"/>
      <c r="AS4261" s="14"/>
      <c r="AT4261" s="1"/>
      <c r="AU4261" s="1"/>
    </row>
    <row r="4262" spans="32:47" x14ac:dyDescent="0.3">
      <c r="AF4262" s="1"/>
      <c r="AG4262" s="1"/>
      <c r="AH4262" s="1"/>
      <c r="AI4262" s="1"/>
      <c r="AJ4262" s="1"/>
      <c r="AK4262" s="1"/>
      <c r="AL4262" s="1"/>
      <c r="AM4262" s="1"/>
      <c r="AN4262" s="1"/>
      <c r="AO4262" s="1"/>
      <c r="AP4262" s="1"/>
      <c r="AQ4262" s="1"/>
      <c r="AR4262" s="1"/>
      <c r="AS4262" s="14"/>
      <c r="AT4262" s="1"/>
      <c r="AU4262" s="1"/>
    </row>
    <row r="4263" spans="32:47" x14ac:dyDescent="0.3">
      <c r="AF4263" s="1"/>
      <c r="AG4263" s="1"/>
      <c r="AH4263" s="1"/>
      <c r="AI4263" s="1"/>
      <c r="AJ4263" s="1"/>
      <c r="AK4263" s="1"/>
      <c r="AL4263" s="1"/>
      <c r="AM4263" s="1"/>
      <c r="AN4263" s="1"/>
      <c r="AO4263" s="1"/>
      <c r="AP4263" s="1"/>
      <c r="AQ4263" s="1"/>
      <c r="AR4263" s="1"/>
      <c r="AS4263" s="14"/>
      <c r="AT4263" s="1"/>
      <c r="AU4263" s="1"/>
    </row>
    <row r="4264" spans="32:47" x14ac:dyDescent="0.3">
      <c r="AF4264" s="1"/>
      <c r="AG4264" s="1"/>
      <c r="AH4264" s="1"/>
      <c r="AI4264" s="1"/>
      <c r="AJ4264" s="1"/>
      <c r="AK4264" s="1"/>
      <c r="AL4264" s="1"/>
      <c r="AM4264" s="1"/>
      <c r="AN4264" s="1"/>
      <c r="AO4264" s="1"/>
      <c r="AP4264" s="1"/>
      <c r="AQ4264" s="1"/>
      <c r="AR4264" s="1"/>
      <c r="AS4264" s="14"/>
      <c r="AT4264" s="1"/>
      <c r="AU4264" s="1"/>
    </row>
    <row r="4265" spans="32:47" x14ac:dyDescent="0.3">
      <c r="AF4265" s="1"/>
      <c r="AG4265" s="1"/>
      <c r="AH4265" s="1"/>
      <c r="AI4265" s="1"/>
      <c r="AJ4265" s="1"/>
      <c r="AK4265" s="1"/>
      <c r="AL4265" s="1"/>
      <c r="AM4265" s="1"/>
      <c r="AN4265" s="1"/>
      <c r="AO4265" s="1"/>
      <c r="AP4265" s="1"/>
      <c r="AQ4265" s="1"/>
      <c r="AR4265" s="1"/>
      <c r="AS4265" s="14"/>
      <c r="AT4265" s="1"/>
      <c r="AU4265" s="1"/>
    </row>
    <row r="4266" spans="32:47" x14ac:dyDescent="0.3">
      <c r="AF4266" s="1"/>
      <c r="AG4266" s="1"/>
      <c r="AH4266" s="1"/>
      <c r="AI4266" s="1"/>
      <c r="AJ4266" s="1"/>
      <c r="AK4266" s="1"/>
      <c r="AL4266" s="1"/>
      <c r="AM4266" s="1"/>
      <c r="AN4266" s="1"/>
      <c r="AO4266" s="1"/>
      <c r="AP4266" s="1"/>
      <c r="AQ4266" s="1"/>
      <c r="AR4266" s="1"/>
      <c r="AS4266" s="14"/>
      <c r="AT4266" s="1"/>
      <c r="AU4266" s="1"/>
    </row>
    <row r="4267" spans="32:47" x14ac:dyDescent="0.3">
      <c r="AF4267" s="1"/>
      <c r="AG4267" s="1"/>
      <c r="AH4267" s="1"/>
      <c r="AI4267" s="1"/>
      <c r="AJ4267" s="1"/>
      <c r="AK4267" s="1"/>
      <c r="AL4267" s="1"/>
      <c r="AM4267" s="1"/>
      <c r="AN4267" s="1"/>
      <c r="AO4267" s="1"/>
      <c r="AP4267" s="1"/>
      <c r="AQ4267" s="1"/>
      <c r="AR4267" s="1"/>
      <c r="AS4267" s="14"/>
      <c r="AT4267" s="1"/>
      <c r="AU4267" s="1"/>
    </row>
    <row r="4268" spans="32:47" x14ac:dyDescent="0.3">
      <c r="AF4268" s="1"/>
      <c r="AG4268" s="1"/>
      <c r="AH4268" s="1"/>
      <c r="AI4268" s="1"/>
      <c r="AJ4268" s="1"/>
      <c r="AK4268" s="1"/>
      <c r="AL4268" s="1"/>
      <c r="AM4268" s="1"/>
      <c r="AN4268" s="1"/>
      <c r="AO4268" s="1"/>
      <c r="AP4268" s="1"/>
      <c r="AQ4268" s="1"/>
      <c r="AR4268" s="1"/>
      <c r="AS4268" s="14"/>
      <c r="AT4268" s="1"/>
      <c r="AU4268" s="1"/>
    </row>
    <row r="4269" spans="32:47" x14ac:dyDescent="0.3">
      <c r="AF4269" s="1"/>
      <c r="AG4269" s="1"/>
      <c r="AH4269" s="1"/>
      <c r="AI4269" s="1"/>
      <c r="AJ4269" s="1"/>
      <c r="AK4269" s="1"/>
      <c r="AL4269" s="1"/>
      <c r="AM4269" s="1"/>
      <c r="AN4269" s="1"/>
      <c r="AO4269" s="1"/>
      <c r="AP4269" s="1"/>
      <c r="AQ4269" s="1"/>
      <c r="AR4269" s="1"/>
      <c r="AS4269" s="14"/>
      <c r="AT4269" s="1"/>
      <c r="AU4269" s="1"/>
    </row>
    <row r="4270" spans="32:47" x14ac:dyDescent="0.3">
      <c r="AF4270" s="1"/>
      <c r="AG4270" s="1"/>
      <c r="AH4270" s="1"/>
      <c r="AI4270" s="1"/>
      <c r="AJ4270" s="1"/>
      <c r="AK4270" s="1"/>
      <c r="AL4270" s="1"/>
      <c r="AM4270" s="1"/>
      <c r="AN4270" s="1"/>
      <c r="AO4270" s="1"/>
      <c r="AP4270" s="1"/>
      <c r="AQ4270" s="1"/>
      <c r="AR4270" s="1"/>
      <c r="AS4270" s="14"/>
      <c r="AT4270" s="1"/>
      <c r="AU4270" s="1"/>
    </row>
    <row r="4271" spans="32:47" x14ac:dyDescent="0.3">
      <c r="AF4271" s="1"/>
      <c r="AG4271" s="1"/>
      <c r="AH4271" s="1"/>
      <c r="AI4271" s="1"/>
      <c r="AJ4271" s="1"/>
      <c r="AK4271" s="1"/>
      <c r="AL4271" s="1"/>
      <c r="AM4271" s="1"/>
      <c r="AN4271" s="1"/>
      <c r="AO4271" s="1"/>
      <c r="AP4271" s="1"/>
      <c r="AQ4271" s="1"/>
      <c r="AR4271" s="1"/>
      <c r="AS4271" s="14"/>
      <c r="AT4271" s="1"/>
      <c r="AU4271" s="1"/>
    </row>
    <row r="4272" spans="32:47" x14ac:dyDescent="0.3">
      <c r="AF4272" s="1"/>
      <c r="AG4272" s="1"/>
      <c r="AH4272" s="1"/>
      <c r="AI4272" s="1"/>
      <c r="AJ4272" s="1"/>
      <c r="AK4272" s="1"/>
      <c r="AL4272" s="1"/>
      <c r="AM4272" s="1"/>
      <c r="AN4272" s="1"/>
      <c r="AO4272" s="1"/>
      <c r="AP4272" s="1"/>
      <c r="AQ4272" s="1"/>
      <c r="AR4272" s="1"/>
      <c r="AS4272" s="14"/>
      <c r="AT4272" s="1"/>
      <c r="AU4272" s="1"/>
    </row>
    <row r="4273" spans="32:47" x14ac:dyDescent="0.3">
      <c r="AF4273" s="1"/>
      <c r="AG4273" s="1"/>
      <c r="AH4273" s="1"/>
      <c r="AI4273" s="1"/>
      <c r="AJ4273" s="1"/>
      <c r="AK4273" s="1"/>
      <c r="AL4273" s="1"/>
      <c r="AM4273" s="1"/>
      <c r="AN4273" s="1"/>
      <c r="AO4273" s="1"/>
      <c r="AP4273" s="1"/>
      <c r="AQ4273" s="1"/>
      <c r="AR4273" s="1"/>
      <c r="AS4273" s="14"/>
      <c r="AT4273" s="1"/>
      <c r="AU4273" s="1"/>
    </row>
    <row r="4274" spans="32:47" x14ac:dyDescent="0.3">
      <c r="AF4274" s="1"/>
      <c r="AG4274" s="1"/>
      <c r="AH4274" s="1"/>
      <c r="AI4274" s="1"/>
      <c r="AJ4274" s="1"/>
      <c r="AK4274" s="1"/>
      <c r="AL4274" s="1"/>
      <c r="AM4274" s="1"/>
      <c r="AN4274" s="1"/>
      <c r="AO4274" s="1"/>
      <c r="AP4274" s="1"/>
      <c r="AQ4274" s="1"/>
      <c r="AR4274" s="1"/>
      <c r="AS4274" s="14"/>
      <c r="AT4274" s="1"/>
      <c r="AU4274" s="1"/>
    </row>
    <row r="4275" spans="32:47" x14ac:dyDescent="0.3">
      <c r="AF4275" s="1"/>
      <c r="AG4275" s="1"/>
      <c r="AH4275" s="1"/>
      <c r="AI4275" s="1"/>
      <c r="AJ4275" s="1"/>
      <c r="AK4275" s="1"/>
      <c r="AL4275" s="1"/>
      <c r="AM4275" s="1"/>
      <c r="AN4275" s="1"/>
      <c r="AO4275" s="1"/>
      <c r="AP4275" s="1"/>
      <c r="AQ4275" s="1"/>
      <c r="AR4275" s="1"/>
      <c r="AS4275" s="14"/>
      <c r="AT4275" s="1"/>
      <c r="AU4275" s="1"/>
    </row>
    <row r="4276" spans="32:47" x14ac:dyDescent="0.3">
      <c r="AF4276" s="1"/>
      <c r="AG4276" s="1"/>
      <c r="AH4276" s="1"/>
      <c r="AI4276" s="1"/>
      <c r="AJ4276" s="1"/>
      <c r="AK4276" s="1"/>
      <c r="AL4276" s="1"/>
      <c r="AM4276" s="1"/>
      <c r="AN4276" s="1"/>
      <c r="AO4276" s="1"/>
      <c r="AP4276" s="1"/>
      <c r="AQ4276" s="1"/>
      <c r="AR4276" s="1"/>
      <c r="AS4276" s="14"/>
      <c r="AT4276" s="1"/>
      <c r="AU4276" s="1"/>
    </row>
    <row r="4277" spans="32:47" x14ac:dyDescent="0.3">
      <c r="AF4277" s="1"/>
      <c r="AG4277" s="1"/>
      <c r="AH4277" s="1"/>
      <c r="AI4277" s="1"/>
      <c r="AJ4277" s="1"/>
      <c r="AK4277" s="1"/>
      <c r="AL4277" s="1"/>
      <c r="AM4277" s="1"/>
      <c r="AN4277" s="1"/>
      <c r="AO4277" s="1"/>
      <c r="AP4277" s="1"/>
      <c r="AQ4277" s="1"/>
      <c r="AR4277" s="1"/>
      <c r="AS4277" s="14"/>
      <c r="AT4277" s="1"/>
      <c r="AU4277" s="1"/>
    </row>
    <row r="4278" spans="32:47" x14ac:dyDescent="0.3">
      <c r="AF4278" s="1"/>
      <c r="AG4278" s="1"/>
      <c r="AH4278" s="1"/>
      <c r="AI4278" s="1"/>
      <c r="AJ4278" s="1"/>
      <c r="AK4278" s="1"/>
      <c r="AL4278" s="1"/>
      <c r="AM4278" s="1"/>
      <c r="AN4278" s="1"/>
      <c r="AO4278" s="1"/>
      <c r="AP4278" s="1"/>
      <c r="AQ4278" s="1"/>
      <c r="AR4278" s="1"/>
      <c r="AS4278" s="14"/>
      <c r="AT4278" s="1"/>
      <c r="AU4278" s="1"/>
    </row>
    <row r="4279" spans="32:47" x14ac:dyDescent="0.3">
      <c r="AF4279" s="1"/>
      <c r="AG4279" s="1"/>
      <c r="AH4279" s="1"/>
      <c r="AI4279" s="1"/>
      <c r="AJ4279" s="1"/>
      <c r="AK4279" s="1"/>
      <c r="AL4279" s="1"/>
      <c r="AM4279" s="1"/>
      <c r="AN4279" s="1"/>
      <c r="AO4279" s="1"/>
      <c r="AP4279" s="1"/>
      <c r="AQ4279" s="1"/>
      <c r="AR4279" s="1"/>
      <c r="AS4279" s="14"/>
      <c r="AT4279" s="1"/>
      <c r="AU4279" s="1"/>
    </row>
    <row r="4280" spans="32:47" x14ac:dyDescent="0.3">
      <c r="AF4280" s="1"/>
      <c r="AG4280" s="1"/>
      <c r="AH4280" s="1"/>
      <c r="AI4280" s="1"/>
      <c r="AJ4280" s="1"/>
      <c r="AK4280" s="1"/>
      <c r="AL4280" s="1"/>
      <c r="AM4280" s="1"/>
      <c r="AN4280" s="1"/>
      <c r="AO4280" s="1"/>
      <c r="AP4280" s="1"/>
      <c r="AQ4280" s="1"/>
      <c r="AR4280" s="1"/>
      <c r="AS4280" s="14"/>
      <c r="AT4280" s="1"/>
      <c r="AU4280" s="1"/>
    </row>
    <row r="4281" spans="32:47" x14ac:dyDescent="0.3">
      <c r="AF4281" s="1"/>
      <c r="AG4281" s="1"/>
      <c r="AH4281" s="1"/>
      <c r="AI4281" s="1"/>
      <c r="AJ4281" s="1"/>
      <c r="AK4281" s="1"/>
      <c r="AL4281" s="1"/>
      <c r="AM4281" s="1"/>
      <c r="AN4281" s="1"/>
      <c r="AO4281" s="1"/>
      <c r="AP4281" s="1"/>
      <c r="AQ4281" s="1"/>
      <c r="AR4281" s="1"/>
      <c r="AS4281" s="14"/>
      <c r="AT4281" s="1"/>
      <c r="AU4281" s="1"/>
    </row>
    <row r="4282" spans="32:47" x14ac:dyDescent="0.3">
      <c r="AF4282" s="1"/>
      <c r="AG4282" s="1"/>
      <c r="AH4282" s="1"/>
      <c r="AI4282" s="1"/>
      <c r="AJ4282" s="1"/>
      <c r="AK4282" s="1"/>
      <c r="AL4282" s="1"/>
      <c r="AM4282" s="1"/>
      <c r="AN4282" s="1"/>
      <c r="AO4282" s="1"/>
      <c r="AP4282" s="1"/>
      <c r="AQ4282" s="1"/>
      <c r="AR4282" s="1"/>
      <c r="AS4282" s="14"/>
      <c r="AT4282" s="1"/>
      <c r="AU4282" s="1"/>
    </row>
    <row r="4283" spans="32:47" x14ac:dyDescent="0.3">
      <c r="AF4283" s="1"/>
      <c r="AG4283" s="1"/>
      <c r="AH4283" s="1"/>
      <c r="AI4283" s="1"/>
      <c r="AJ4283" s="1"/>
      <c r="AK4283" s="1"/>
      <c r="AL4283" s="1"/>
      <c r="AM4283" s="1"/>
      <c r="AN4283" s="1"/>
      <c r="AO4283" s="1"/>
      <c r="AP4283" s="1"/>
      <c r="AQ4283" s="1"/>
      <c r="AR4283" s="1"/>
      <c r="AS4283" s="14"/>
      <c r="AT4283" s="1"/>
      <c r="AU4283" s="1"/>
    </row>
    <row r="4284" spans="32:47" x14ac:dyDescent="0.3">
      <c r="AF4284" s="1"/>
      <c r="AG4284" s="1"/>
      <c r="AH4284" s="1"/>
      <c r="AI4284" s="1"/>
      <c r="AJ4284" s="1"/>
      <c r="AK4284" s="1"/>
      <c r="AL4284" s="1"/>
      <c r="AM4284" s="1"/>
      <c r="AN4284" s="1"/>
      <c r="AO4284" s="1"/>
      <c r="AP4284" s="1"/>
      <c r="AQ4284" s="1"/>
      <c r="AR4284" s="1"/>
      <c r="AS4284" s="14"/>
      <c r="AT4284" s="1"/>
      <c r="AU4284" s="1"/>
    </row>
    <row r="4285" spans="32:47" x14ac:dyDescent="0.3">
      <c r="AF4285" s="1"/>
      <c r="AG4285" s="1"/>
      <c r="AH4285" s="1"/>
      <c r="AI4285" s="1"/>
      <c r="AJ4285" s="1"/>
      <c r="AK4285" s="1"/>
      <c r="AL4285" s="1"/>
      <c r="AM4285" s="1"/>
      <c r="AN4285" s="1"/>
      <c r="AO4285" s="1"/>
      <c r="AP4285" s="1"/>
      <c r="AQ4285" s="1"/>
      <c r="AR4285" s="1"/>
      <c r="AS4285" s="14"/>
      <c r="AT4285" s="1"/>
      <c r="AU4285" s="1"/>
    </row>
    <row r="4286" spans="32:47" x14ac:dyDescent="0.3">
      <c r="AF4286" s="1"/>
      <c r="AG4286" s="1"/>
      <c r="AH4286" s="1"/>
      <c r="AI4286" s="1"/>
      <c r="AJ4286" s="1"/>
      <c r="AK4286" s="1"/>
      <c r="AL4286" s="1"/>
      <c r="AM4286" s="1"/>
      <c r="AN4286" s="1"/>
      <c r="AO4286" s="1"/>
      <c r="AP4286" s="1"/>
      <c r="AQ4286" s="1"/>
      <c r="AR4286" s="1"/>
      <c r="AS4286" s="14"/>
      <c r="AT4286" s="1"/>
      <c r="AU4286" s="1"/>
    </row>
    <row r="4287" spans="32:47" x14ac:dyDescent="0.3">
      <c r="AF4287" s="1"/>
      <c r="AG4287" s="1"/>
      <c r="AH4287" s="1"/>
      <c r="AI4287" s="1"/>
      <c r="AJ4287" s="1"/>
      <c r="AK4287" s="1"/>
      <c r="AL4287" s="1"/>
      <c r="AM4287" s="1"/>
      <c r="AN4287" s="1"/>
      <c r="AO4287" s="1"/>
      <c r="AP4287" s="1"/>
      <c r="AQ4287" s="1"/>
      <c r="AR4287" s="1"/>
      <c r="AS4287" s="14"/>
      <c r="AT4287" s="1"/>
      <c r="AU4287" s="1"/>
    </row>
    <row r="4288" spans="32:47" x14ac:dyDescent="0.3">
      <c r="AF4288" s="1"/>
      <c r="AG4288" s="1"/>
      <c r="AH4288" s="1"/>
      <c r="AI4288" s="1"/>
      <c r="AJ4288" s="1"/>
      <c r="AK4288" s="1"/>
      <c r="AL4288" s="1"/>
      <c r="AM4288" s="1"/>
      <c r="AN4288" s="1"/>
      <c r="AO4288" s="1"/>
      <c r="AP4288" s="1"/>
      <c r="AQ4288" s="1"/>
      <c r="AR4288" s="1"/>
      <c r="AS4288" s="14"/>
      <c r="AT4288" s="1"/>
      <c r="AU4288" s="1"/>
    </row>
    <row r="4289" spans="32:47" x14ac:dyDescent="0.3">
      <c r="AF4289" s="1"/>
      <c r="AG4289" s="1"/>
      <c r="AH4289" s="1"/>
      <c r="AI4289" s="1"/>
      <c r="AJ4289" s="1"/>
      <c r="AK4289" s="1"/>
      <c r="AL4289" s="1"/>
      <c r="AM4289" s="1"/>
      <c r="AN4289" s="1"/>
      <c r="AO4289" s="1"/>
      <c r="AP4289" s="1"/>
      <c r="AQ4289" s="1"/>
      <c r="AR4289" s="1"/>
      <c r="AS4289" s="14"/>
      <c r="AT4289" s="1"/>
      <c r="AU4289" s="1"/>
    </row>
    <row r="4290" spans="32:47" x14ac:dyDescent="0.3">
      <c r="AF4290" s="1"/>
      <c r="AG4290" s="1"/>
      <c r="AH4290" s="1"/>
      <c r="AI4290" s="1"/>
      <c r="AJ4290" s="1"/>
      <c r="AK4290" s="1"/>
      <c r="AL4290" s="1"/>
      <c r="AM4290" s="1"/>
      <c r="AN4290" s="1"/>
      <c r="AO4290" s="1"/>
      <c r="AP4290" s="1"/>
      <c r="AQ4290" s="1"/>
      <c r="AR4290" s="1"/>
      <c r="AS4290" s="14"/>
      <c r="AT4290" s="1"/>
      <c r="AU4290" s="1"/>
    </row>
    <row r="4291" spans="32:47" x14ac:dyDescent="0.3">
      <c r="AF4291" s="1"/>
      <c r="AG4291" s="1"/>
      <c r="AH4291" s="1"/>
      <c r="AI4291" s="1"/>
      <c r="AJ4291" s="1"/>
      <c r="AK4291" s="1"/>
      <c r="AL4291" s="1"/>
      <c r="AM4291" s="1"/>
      <c r="AN4291" s="1"/>
      <c r="AO4291" s="1"/>
      <c r="AP4291" s="1"/>
      <c r="AQ4291" s="1"/>
      <c r="AR4291" s="1"/>
      <c r="AS4291" s="14"/>
      <c r="AT4291" s="1"/>
      <c r="AU4291" s="1"/>
    </row>
    <row r="4292" spans="32:47" x14ac:dyDescent="0.3">
      <c r="AF4292" s="1"/>
      <c r="AG4292" s="1"/>
      <c r="AH4292" s="1"/>
      <c r="AI4292" s="1"/>
      <c r="AJ4292" s="1"/>
      <c r="AK4292" s="1"/>
      <c r="AL4292" s="1"/>
      <c r="AM4292" s="1"/>
      <c r="AN4292" s="1"/>
      <c r="AO4292" s="1"/>
      <c r="AP4292" s="1"/>
      <c r="AQ4292" s="1"/>
      <c r="AR4292" s="1"/>
      <c r="AS4292" s="14"/>
      <c r="AT4292" s="1"/>
      <c r="AU4292" s="1"/>
    </row>
    <row r="4293" spans="32:47" x14ac:dyDescent="0.3">
      <c r="AF4293" s="1"/>
      <c r="AG4293" s="1"/>
      <c r="AH4293" s="1"/>
      <c r="AI4293" s="1"/>
      <c r="AJ4293" s="1"/>
      <c r="AK4293" s="1"/>
      <c r="AL4293" s="1"/>
      <c r="AM4293" s="1"/>
      <c r="AN4293" s="1"/>
      <c r="AO4293" s="1"/>
      <c r="AP4293" s="1"/>
      <c r="AQ4293" s="1"/>
      <c r="AR4293" s="1"/>
      <c r="AS4293" s="14"/>
      <c r="AT4293" s="1"/>
      <c r="AU4293" s="1"/>
    </row>
    <row r="4294" spans="32:47" x14ac:dyDescent="0.3">
      <c r="AF4294" s="1"/>
      <c r="AG4294" s="1"/>
      <c r="AH4294" s="1"/>
      <c r="AI4294" s="1"/>
      <c r="AJ4294" s="1"/>
      <c r="AK4294" s="1"/>
      <c r="AL4294" s="1"/>
      <c r="AM4294" s="1"/>
      <c r="AN4294" s="1"/>
      <c r="AO4294" s="1"/>
      <c r="AP4294" s="1"/>
      <c r="AQ4294" s="1"/>
      <c r="AR4294" s="1"/>
      <c r="AS4294" s="14"/>
      <c r="AT4294" s="1"/>
      <c r="AU4294" s="1"/>
    </row>
    <row r="4295" spans="32:47" x14ac:dyDescent="0.3">
      <c r="AF4295" s="1"/>
      <c r="AG4295" s="1"/>
      <c r="AH4295" s="1"/>
      <c r="AI4295" s="1"/>
      <c r="AJ4295" s="1"/>
      <c r="AK4295" s="1"/>
      <c r="AL4295" s="1"/>
      <c r="AM4295" s="1"/>
      <c r="AN4295" s="1"/>
      <c r="AO4295" s="1"/>
      <c r="AP4295" s="1"/>
      <c r="AQ4295" s="1"/>
      <c r="AR4295" s="1"/>
      <c r="AS4295" s="14"/>
      <c r="AT4295" s="1"/>
      <c r="AU4295" s="1"/>
    </row>
    <row r="4296" spans="32:47" x14ac:dyDescent="0.3">
      <c r="AF4296" s="1"/>
      <c r="AG4296" s="1"/>
      <c r="AH4296" s="1"/>
      <c r="AI4296" s="1"/>
      <c r="AJ4296" s="1"/>
      <c r="AK4296" s="1"/>
      <c r="AL4296" s="1"/>
      <c r="AM4296" s="1"/>
      <c r="AN4296" s="1"/>
      <c r="AO4296" s="1"/>
      <c r="AP4296" s="1"/>
      <c r="AQ4296" s="1"/>
      <c r="AR4296" s="1"/>
      <c r="AS4296" s="14"/>
      <c r="AT4296" s="1"/>
      <c r="AU4296" s="1"/>
    </row>
    <row r="4297" spans="32:47" x14ac:dyDescent="0.3">
      <c r="AF4297" s="1"/>
      <c r="AG4297" s="1"/>
      <c r="AH4297" s="1"/>
      <c r="AI4297" s="1"/>
      <c r="AJ4297" s="1"/>
      <c r="AK4297" s="1"/>
      <c r="AL4297" s="1"/>
      <c r="AM4297" s="1"/>
      <c r="AN4297" s="1"/>
      <c r="AO4297" s="1"/>
      <c r="AP4297" s="1"/>
      <c r="AQ4297" s="1"/>
      <c r="AR4297" s="1"/>
      <c r="AS4297" s="14"/>
      <c r="AT4297" s="1"/>
      <c r="AU4297" s="1"/>
    </row>
    <row r="4298" spans="32:47" x14ac:dyDescent="0.3">
      <c r="AF4298" s="1"/>
      <c r="AG4298" s="1"/>
      <c r="AH4298" s="1"/>
      <c r="AI4298" s="1"/>
      <c r="AJ4298" s="1"/>
      <c r="AK4298" s="1"/>
      <c r="AL4298" s="1"/>
      <c r="AM4298" s="1"/>
      <c r="AN4298" s="1"/>
      <c r="AO4298" s="1"/>
      <c r="AP4298" s="1"/>
      <c r="AQ4298" s="1"/>
      <c r="AR4298" s="1"/>
      <c r="AS4298" s="14"/>
      <c r="AT4298" s="1"/>
      <c r="AU4298" s="1"/>
    </row>
    <row r="4299" spans="32:47" x14ac:dyDescent="0.3">
      <c r="AF4299" s="1"/>
      <c r="AG4299" s="1"/>
      <c r="AH4299" s="1"/>
      <c r="AI4299" s="1"/>
      <c r="AJ4299" s="1"/>
      <c r="AK4299" s="1"/>
      <c r="AL4299" s="1"/>
      <c r="AM4299" s="1"/>
      <c r="AN4299" s="1"/>
      <c r="AO4299" s="1"/>
      <c r="AP4299" s="1"/>
      <c r="AQ4299" s="1"/>
      <c r="AR4299" s="1"/>
      <c r="AS4299" s="14"/>
      <c r="AT4299" s="1"/>
      <c r="AU4299" s="1"/>
    </row>
    <row r="4300" spans="32:47" x14ac:dyDescent="0.3">
      <c r="AF4300" s="1"/>
      <c r="AG4300" s="1"/>
      <c r="AH4300" s="1"/>
      <c r="AI4300" s="1"/>
      <c r="AJ4300" s="1"/>
      <c r="AK4300" s="1"/>
      <c r="AL4300" s="1"/>
      <c r="AM4300" s="1"/>
      <c r="AN4300" s="1"/>
      <c r="AO4300" s="1"/>
      <c r="AP4300" s="1"/>
      <c r="AQ4300" s="1"/>
      <c r="AR4300" s="1"/>
      <c r="AS4300" s="14"/>
      <c r="AT4300" s="1"/>
      <c r="AU4300" s="1"/>
    </row>
    <row r="4301" spans="32:47" x14ac:dyDescent="0.3">
      <c r="AF4301" s="1"/>
      <c r="AG4301" s="1"/>
      <c r="AH4301" s="1"/>
      <c r="AI4301" s="1"/>
      <c r="AJ4301" s="1"/>
      <c r="AK4301" s="1"/>
      <c r="AL4301" s="1"/>
      <c r="AM4301" s="1"/>
      <c r="AN4301" s="1"/>
      <c r="AO4301" s="1"/>
      <c r="AP4301" s="1"/>
      <c r="AQ4301" s="1"/>
      <c r="AR4301" s="1"/>
      <c r="AS4301" s="14"/>
      <c r="AT4301" s="1"/>
      <c r="AU4301" s="1"/>
    </row>
    <row r="4302" spans="32:47" x14ac:dyDescent="0.3">
      <c r="AF4302" s="1"/>
      <c r="AG4302" s="1"/>
      <c r="AH4302" s="1"/>
      <c r="AI4302" s="1"/>
      <c r="AJ4302" s="1"/>
      <c r="AK4302" s="1"/>
      <c r="AL4302" s="1"/>
      <c r="AM4302" s="1"/>
      <c r="AN4302" s="1"/>
      <c r="AO4302" s="1"/>
      <c r="AP4302" s="1"/>
      <c r="AQ4302" s="1"/>
      <c r="AR4302" s="1"/>
      <c r="AS4302" s="14"/>
      <c r="AT4302" s="1"/>
      <c r="AU4302" s="1"/>
    </row>
    <row r="4303" spans="32:47" x14ac:dyDescent="0.3">
      <c r="AF4303" s="1"/>
      <c r="AG4303" s="1"/>
      <c r="AH4303" s="1"/>
      <c r="AI4303" s="1"/>
      <c r="AJ4303" s="1"/>
      <c r="AK4303" s="1"/>
      <c r="AL4303" s="1"/>
      <c r="AM4303" s="1"/>
      <c r="AN4303" s="1"/>
      <c r="AO4303" s="1"/>
      <c r="AP4303" s="1"/>
      <c r="AQ4303" s="1"/>
      <c r="AR4303" s="1"/>
      <c r="AS4303" s="14"/>
      <c r="AT4303" s="1"/>
      <c r="AU4303" s="1"/>
    </row>
    <row r="4304" spans="32:47" x14ac:dyDescent="0.3">
      <c r="AF4304" s="1"/>
      <c r="AG4304" s="1"/>
      <c r="AH4304" s="1"/>
      <c r="AI4304" s="1"/>
      <c r="AJ4304" s="1"/>
      <c r="AK4304" s="1"/>
      <c r="AL4304" s="1"/>
      <c r="AM4304" s="1"/>
      <c r="AN4304" s="1"/>
      <c r="AO4304" s="1"/>
      <c r="AP4304" s="1"/>
      <c r="AQ4304" s="1"/>
      <c r="AR4304" s="1"/>
      <c r="AS4304" s="14"/>
      <c r="AT4304" s="1"/>
      <c r="AU4304" s="1"/>
    </row>
    <row r="4305" spans="32:47" x14ac:dyDescent="0.3">
      <c r="AF4305" s="1"/>
      <c r="AG4305" s="1"/>
      <c r="AH4305" s="1"/>
      <c r="AI4305" s="1"/>
      <c r="AJ4305" s="1"/>
      <c r="AK4305" s="1"/>
      <c r="AL4305" s="1"/>
      <c r="AM4305" s="1"/>
      <c r="AN4305" s="1"/>
      <c r="AO4305" s="1"/>
      <c r="AP4305" s="1"/>
      <c r="AQ4305" s="1"/>
      <c r="AR4305" s="1"/>
      <c r="AS4305" s="14"/>
      <c r="AT4305" s="1"/>
      <c r="AU4305" s="1"/>
    </row>
    <row r="4306" spans="32:47" x14ac:dyDescent="0.3">
      <c r="AF4306" s="1"/>
      <c r="AG4306" s="1"/>
      <c r="AH4306" s="1"/>
      <c r="AI4306" s="1"/>
      <c r="AJ4306" s="1"/>
      <c r="AK4306" s="1"/>
      <c r="AL4306" s="1"/>
      <c r="AM4306" s="1"/>
      <c r="AN4306" s="1"/>
      <c r="AO4306" s="1"/>
      <c r="AP4306" s="1"/>
      <c r="AQ4306" s="1"/>
      <c r="AR4306" s="1"/>
      <c r="AS4306" s="14"/>
      <c r="AT4306" s="1"/>
      <c r="AU4306" s="1"/>
    </row>
    <row r="4307" spans="32:47" x14ac:dyDescent="0.3">
      <c r="AF4307" s="1"/>
      <c r="AG4307" s="1"/>
      <c r="AH4307" s="1"/>
      <c r="AI4307" s="1"/>
      <c r="AJ4307" s="1"/>
      <c r="AK4307" s="1"/>
      <c r="AL4307" s="1"/>
      <c r="AM4307" s="1"/>
      <c r="AN4307" s="1"/>
      <c r="AO4307" s="1"/>
      <c r="AP4307" s="1"/>
      <c r="AQ4307" s="1"/>
      <c r="AR4307" s="1"/>
      <c r="AS4307" s="14"/>
      <c r="AT4307" s="1"/>
      <c r="AU4307" s="1"/>
    </row>
    <row r="4308" spans="32:47" x14ac:dyDescent="0.3">
      <c r="AF4308" s="1"/>
      <c r="AG4308" s="1"/>
      <c r="AH4308" s="1"/>
      <c r="AI4308" s="1"/>
      <c r="AJ4308" s="1"/>
      <c r="AK4308" s="1"/>
      <c r="AL4308" s="1"/>
      <c r="AM4308" s="1"/>
      <c r="AN4308" s="1"/>
      <c r="AO4308" s="1"/>
      <c r="AP4308" s="1"/>
      <c r="AQ4308" s="1"/>
      <c r="AR4308" s="1"/>
      <c r="AS4308" s="14"/>
      <c r="AT4308" s="1"/>
      <c r="AU4308" s="1"/>
    </row>
    <row r="4309" spans="32:47" x14ac:dyDescent="0.3">
      <c r="AF4309" s="1"/>
      <c r="AG4309" s="1"/>
      <c r="AH4309" s="1"/>
      <c r="AI4309" s="1"/>
      <c r="AJ4309" s="1"/>
      <c r="AK4309" s="1"/>
      <c r="AL4309" s="1"/>
      <c r="AM4309" s="1"/>
      <c r="AN4309" s="1"/>
      <c r="AO4309" s="1"/>
      <c r="AP4309" s="1"/>
      <c r="AQ4309" s="1"/>
      <c r="AR4309" s="1"/>
      <c r="AS4309" s="14"/>
      <c r="AT4309" s="1"/>
      <c r="AU4309" s="1"/>
    </row>
    <row r="4310" spans="32:47" x14ac:dyDescent="0.3">
      <c r="AF4310" s="1"/>
      <c r="AG4310" s="1"/>
      <c r="AH4310" s="1"/>
      <c r="AI4310" s="1"/>
      <c r="AJ4310" s="1"/>
      <c r="AK4310" s="1"/>
      <c r="AL4310" s="1"/>
      <c r="AM4310" s="1"/>
      <c r="AN4310" s="1"/>
      <c r="AO4310" s="1"/>
      <c r="AP4310" s="1"/>
      <c r="AQ4310" s="1"/>
      <c r="AR4310" s="1"/>
      <c r="AS4310" s="14"/>
      <c r="AT4310" s="1"/>
      <c r="AU4310" s="1"/>
    </row>
    <row r="4311" spans="32:47" x14ac:dyDescent="0.3">
      <c r="AF4311" s="1"/>
      <c r="AG4311" s="1"/>
      <c r="AH4311" s="1"/>
      <c r="AI4311" s="1"/>
      <c r="AJ4311" s="1"/>
      <c r="AK4311" s="1"/>
      <c r="AL4311" s="1"/>
      <c r="AM4311" s="1"/>
      <c r="AN4311" s="1"/>
      <c r="AO4311" s="1"/>
      <c r="AP4311" s="1"/>
      <c r="AQ4311" s="1"/>
      <c r="AR4311" s="1"/>
      <c r="AS4311" s="14"/>
      <c r="AT4311" s="1"/>
      <c r="AU4311" s="1"/>
    </row>
    <row r="4312" spans="32:47" x14ac:dyDescent="0.3">
      <c r="AF4312" s="1"/>
      <c r="AG4312" s="1"/>
      <c r="AH4312" s="1"/>
      <c r="AI4312" s="1"/>
      <c r="AJ4312" s="1"/>
      <c r="AK4312" s="1"/>
      <c r="AL4312" s="1"/>
      <c r="AM4312" s="1"/>
      <c r="AN4312" s="1"/>
      <c r="AO4312" s="1"/>
      <c r="AP4312" s="1"/>
      <c r="AQ4312" s="1"/>
      <c r="AR4312" s="1"/>
      <c r="AS4312" s="14"/>
      <c r="AT4312" s="1"/>
      <c r="AU4312" s="1"/>
    </row>
    <row r="4313" spans="32:47" x14ac:dyDescent="0.3">
      <c r="AF4313" s="1"/>
      <c r="AG4313" s="1"/>
      <c r="AH4313" s="1"/>
      <c r="AI4313" s="1"/>
      <c r="AJ4313" s="1"/>
      <c r="AK4313" s="1"/>
      <c r="AL4313" s="1"/>
      <c r="AM4313" s="1"/>
      <c r="AN4313" s="1"/>
      <c r="AO4313" s="1"/>
      <c r="AP4313" s="1"/>
      <c r="AQ4313" s="1"/>
      <c r="AR4313" s="1"/>
      <c r="AS4313" s="14"/>
      <c r="AT4313" s="1"/>
      <c r="AU4313" s="1"/>
    </row>
    <row r="4314" spans="32:47" x14ac:dyDescent="0.3">
      <c r="AF4314" s="1"/>
      <c r="AG4314" s="1"/>
      <c r="AH4314" s="1"/>
      <c r="AI4314" s="1"/>
      <c r="AJ4314" s="1"/>
      <c r="AK4314" s="1"/>
      <c r="AL4314" s="1"/>
      <c r="AM4314" s="1"/>
      <c r="AN4314" s="1"/>
      <c r="AO4314" s="1"/>
      <c r="AP4314" s="1"/>
      <c r="AQ4314" s="1"/>
      <c r="AR4314" s="1"/>
      <c r="AS4314" s="14"/>
      <c r="AT4314" s="1"/>
      <c r="AU4314" s="1"/>
    </row>
    <row r="4315" spans="32:47" x14ac:dyDescent="0.3">
      <c r="AF4315" s="1"/>
      <c r="AG4315" s="1"/>
      <c r="AH4315" s="1"/>
      <c r="AI4315" s="1"/>
      <c r="AJ4315" s="1"/>
      <c r="AK4315" s="1"/>
      <c r="AL4315" s="1"/>
      <c r="AM4315" s="1"/>
      <c r="AN4315" s="1"/>
      <c r="AO4315" s="1"/>
      <c r="AP4315" s="1"/>
      <c r="AQ4315" s="1"/>
      <c r="AR4315" s="1"/>
      <c r="AS4315" s="14"/>
      <c r="AT4315" s="1"/>
      <c r="AU4315" s="1"/>
    </row>
    <row r="4316" spans="32:47" x14ac:dyDescent="0.3">
      <c r="AF4316" s="1"/>
      <c r="AG4316" s="1"/>
      <c r="AH4316" s="1"/>
      <c r="AI4316" s="1"/>
      <c r="AJ4316" s="1"/>
      <c r="AK4316" s="1"/>
      <c r="AL4316" s="1"/>
      <c r="AM4316" s="1"/>
      <c r="AN4316" s="1"/>
      <c r="AO4316" s="1"/>
      <c r="AP4316" s="1"/>
      <c r="AQ4316" s="1"/>
      <c r="AR4316" s="1"/>
      <c r="AS4316" s="14"/>
      <c r="AT4316" s="1"/>
      <c r="AU4316" s="1"/>
    </row>
    <row r="4317" spans="32:47" x14ac:dyDescent="0.3">
      <c r="AF4317" s="1"/>
      <c r="AG4317" s="1"/>
      <c r="AH4317" s="1"/>
      <c r="AI4317" s="1"/>
      <c r="AJ4317" s="1"/>
      <c r="AK4317" s="1"/>
      <c r="AL4317" s="1"/>
      <c r="AM4317" s="1"/>
      <c r="AN4317" s="1"/>
      <c r="AO4317" s="1"/>
      <c r="AP4317" s="1"/>
      <c r="AQ4317" s="1"/>
      <c r="AR4317" s="1"/>
      <c r="AS4317" s="14"/>
      <c r="AT4317" s="1"/>
      <c r="AU4317" s="1"/>
    </row>
    <row r="4318" spans="32:47" x14ac:dyDescent="0.3">
      <c r="AF4318" s="1"/>
      <c r="AG4318" s="1"/>
      <c r="AH4318" s="1"/>
      <c r="AI4318" s="1"/>
      <c r="AJ4318" s="1"/>
      <c r="AK4318" s="1"/>
      <c r="AL4318" s="1"/>
      <c r="AM4318" s="1"/>
      <c r="AN4318" s="1"/>
      <c r="AO4318" s="1"/>
      <c r="AP4318" s="1"/>
      <c r="AQ4318" s="1"/>
      <c r="AR4318" s="1"/>
      <c r="AS4318" s="14"/>
      <c r="AT4318" s="1"/>
      <c r="AU4318" s="1"/>
    </row>
    <row r="4319" spans="32:47" x14ac:dyDescent="0.3">
      <c r="AF4319" s="1"/>
      <c r="AG4319" s="1"/>
      <c r="AH4319" s="1"/>
      <c r="AI4319" s="1"/>
      <c r="AJ4319" s="1"/>
      <c r="AK4319" s="1"/>
      <c r="AL4319" s="1"/>
      <c r="AM4319" s="1"/>
      <c r="AN4319" s="1"/>
      <c r="AO4319" s="1"/>
      <c r="AP4319" s="1"/>
      <c r="AQ4319" s="1"/>
      <c r="AR4319" s="1"/>
      <c r="AS4319" s="14"/>
      <c r="AT4319" s="1"/>
      <c r="AU4319" s="1"/>
    </row>
    <row r="4320" spans="32:47" x14ac:dyDescent="0.3">
      <c r="AF4320" s="1"/>
      <c r="AG4320" s="1"/>
      <c r="AH4320" s="1"/>
      <c r="AI4320" s="1"/>
      <c r="AJ4320" s="1"/>
      <c r="AK4320" s="1"/>
      <c r="AL4320" s="1"/>
      <c r="AM4320" s="1"/>
      <c r="AN4320" s="1"/>
      <c r="AO4320" s="1"/>
      <c r="AP4320" s="1"/>
      <c r="AQ4320" s="1"/>
      <c r="AR4320" s="1"/>
      <c r="AS4320" s="14"/>
      <c r="AT4320" s="1"/>
      <c r="AU4320" s="1"/>
    </row>
    <row r="4321" spans="32:47" x14ac:dyDescent="0.3">
      <c r="AF4321" s="1"/>
      <c r="AG4321" s="1"/>
      <c r="AH4321" s="1"/>
      <c r="AI4321" s="1"/>
      <c r="AJ4321" s="1"/>
      <c r="AK4321" s="1"/>
      <c r="AL4321" s="1"/>
      <c r="AM4321" s="1"/>
      <c r="AN4321" s="1"/>
      <c r="AO4321" s="1"/>
      <c r="AP4321" s="1"/>
      <c r="AQ4321" s="1"/>
      <c r="AR4321" s="1"/>
      <c r="AS4321" s="14"/>
      <c r="AT4321" s="1"/>
      <c r="AU4321" s="1"/>
    </row>
    <row r="4322" spans="32:47" x14ac:dyDescent="0.3">
      <c r="AF4322" s="1"/>
      <c r="AG4322" s="1"/>
      <c r="AH4322" s="1"/>
      <c r="AI4322" s="1"/>
      <c r="AJ4322" s="1"/>
      <c r="AK4322" s="1"/>
      <c r="AL4322" s="1"/>
      <c r="AM4322" s="1"/>
      <c r="AN4322" s="1"/>
      <c r="AO4322" s="1"/>
      <c r="AP4322" s="1"/>
      <c r="AQ4322" s="1"/>
      <c r="AR4322" s="1"/>
      <c r="AS4322" s="14"/>
      <c r="AT4322" s="1"/>
      <c r="AU4322" s="1"/>
    </row>
    <row r="4323" spans="32:47" x14ac:dyDescent="0.3">
      <c r="AF4323" s="1"/>
      <c r="AG4323" s="1"/>
      <c r="AH4323" s="1"/>
      <c r="AI4323" s="1"/>
      <c r="AJ4323" s="1"/>
      <c r="AK4323" s="1"/>
      <c r="AL4323" s="1"/>
      <c r="AM4323" s="1"/>
      <c r="AN4323" s="1"/>
      <c r="AO4323" s="1"/>
      <c r="AP4323" s="1"/>
      <c r="AQ4323" s="1"/>
      <c r="AR4323" s="1"/>
      <c r="AS4323" s="14"/>
      <c r="AT4323" s="1"/>
      <c r="AU4323" s="1"/>
    </row>
    <row r="4324" spans="32:47" x14ac:dyDescent="0.3">
      <c r="AF4324" s="1"/>
      <c r="AG4324" s="1"/>
      <c r="AH4324" s="1"/>
      <c r="AI4324" s="1"/>
      <c r="AJ4324" s="1"/>
      <c r="AK4324" s="1"/>
      <c r="AL4324" s="1"/>
      <c r="AM4324" s="1"/>
      <c r="AN4324" s="1"/>
      <c r="AO4324" s="1"/>
      <c r="AP4324" s="1"/>
      <c r="AQ4324" s="1"/>
      <c r="AR4324" s="1"/>
      <c r="AS4324" s="14"/>
      <c r="AT4324" s="1"/>
      <c r="AU4324" s="1"/>
    </row>
    <row r="4325" spans="32:47" x14ac:dyDescent="0.3">
      <c r="AF4325" s="1"/>
      <c r="AG4325" s="1"/>
      <c r="AH4325" s="1"/>
      <c r="AI4325" s="1"/>
      <c r="AJ4325" s="1"/>
      <c r="AK4325" s="1"/>
      <c r="AL4325" s="1"/>
      <c r="AM4325" s="1"/>
      <c r="AN4325" s="1"/>
      <c r="AO4325" s="1"/>
      <c r="AP4325" s="1"/>
      <c r="AQ4325" s="1"/>
      <c r="AR4325" s="1"/>
      <c r="AS4325" s="14"/>
      <c r="AT4325" s="1"/>
      <c r="AU4325" s="1"/>
    </row>
    <row r="4326" spans="32:47" x14ac:dyDescent="0.3">
      <c r="AF4326" s="1"/>
      <c r="AG4326" s="1"/>
      <c r="AH4326" s="1"/>
      <c r="AI4326" s="1"/>
      <c r="AJ4326" s="1"/>
      <c r="AK4326" s="1"/>
      <c r="AL4326" s="1"/>
      <c r="AM4326" s="1"/>
      <c r="AN4326" s="1"/>
      <c r="AO4326" s="1"/>
      <c r="AP4326" s="1"/>
      <c r="AQ4326" s="1"/>
      <c r="AR4326" s="1"/>
      <c r="AS4326" s="14"/>
      <c r="AT4326" s="1"/>
      <c r="AU4326" s="1"/>
    </row>
    <row r="4327" spans="32:47" x14ac:dyDescent="0.3">
      <c r="AF4327" s="1"/>
      <c r="AG4327" s="1"/>
      <c r="AH4327" s="1"/>
      <c r="AI4327" s="1"/>
      <c r="AJ4327" s="1"/>
      <c r="AK4327" s="1"/>
      <c r="AL4327" s="1"/>
      <c r="AM4327" s="1"/>
      <c r="AN4327" s="1"/>
      <c r="AO4327" s="1"/>
      <c r="AP4327" s="1"/>
      <c r="AQ4327" s="1"/>
      <c r="AR4327" s="1"/>
      <c r="AS4327" s="14"/>
      <c r="AT4327" s="1"/>
      <c r="AU4327" s="1"/>
    </row>
    <row r="4328" spans="32:47" x14ac:dyDescent="0.3">
      <c r="AF4328" s="1"/>
      <c r="AG4328" s="1"/>
      <c r="AH4328" s="1"/>
      <c r="AI4328" s="1"/>
      <c r="AJ4328" s="1"/>
      <c r="AK4328" s="1"/>
      <c r="AL4328" s="1"/>
      <c r="AM4328" s="1"/>
      <c r="AN4328" s="1"/>
      <c r="AO4328" s="1"/>
      <c r="AP4328" s="1"/>
      <c r="AQ4328" s="1"/>
      <c r="AR4328" s="1"/>
      <c r="AS4328" s="14"/>
      <c r="AT4328" s="1"/>
      <c r="AU4328" s="1"/>
    </row>
    <row r="4329" spans="32:47" x14ac:dyDescent="0.3">
      <c r="AF4329" s="1"/>
      <c r="AG4329" s="1"/>
      <c r="AH4329" s="1"/>
      <c r="AI4329" s="1"/>
      <c r="AJ4329" s="1"/>
      <c r="AK4329" s="1"/>
      <c r="AL4329" s="1"/>
      <c r="AM4329" s="1"/>
      <c r="AN4329" s="1"/>
      <c r="AO4329" s="1"/>
      <c r="AP4329" s="1"/>
      <c r="AQ4329" s="1"/>
      <c r="AR4329" s="1"/>
      <c r="AS4329" s="14"/>
      <c r="AT4329" s="1"/>
      <c r="AU4329" s="1"/>
    </row>
    <row r="4330" spans="32:47" x14ac:dyDescent="0.3">
      <c r="AF4330" s="1"/>
      <c r="AG4330" s="1"/>
      <c r="AH4330" s="1"/>
      <c r="AI4330" s="1"/>
      <c r="AJ4330" s="1"/>
      <c r="AK4330" s="1"/>
      <c r="AL4330" s="1"/>
      <c r="AM4330" s="1"/>
      <c r="AN4330" s="1"/>
      <c r="AO4330" s="1"/>
      <c r="AP4330" s="1"/>
      <c r="AQ4330" s="1"/>
      <c r="AR4330" s="1"/>
      <c r="AS4330" s="14"/>
      <c r="AT4330" s="1"/>
      <c r="AU4330" s="1"/>
    </row>
    <row r="4331" spans="32:47" x14ac:dyDescent="0.3">
      <c r="AF4331" s="1"/>
      <c r="AG4331" s="1"/>
      <c r="AH4331" s="1"/>
      <c r="AI4331" s="1"/>
      <c r="AJ4331" s="1"/>
      <c r="AK4331" s="1"/>
      <c r="AL4331" s="1"/>
      <c r="AM4331" s="1"/>
      <c r="AN4331" s="1"/>
      <c r="AO4331" s="1"/>
      <c r="AP4331" s="1"/>
      <c r="AQ4331" s="1"/>
      <c r="AR4331" s="1"/>
      <c r="AS4331" s="14"/>
      <c r="AT4331" s="1"/>
      <c r="AU4331" s="1"/>
    </row>
    <row r="4332" spans="32:47" x14ac:dyDescent="0.3">
      <c r="AF4332" s="1"/>
      <c r="AG4332" s="1"/>
      <c r="AH4332" s="1"/>
      <c r="AI4332" s="1"/>
      <c r="AJ4332" s="1"/>
      <c r="AK4332" s="1"/>
      <c r="AL4332" s="1"/>
      <c r="AM4332" s="1"/>
      <c r="AN4332" s="1"/>
      <c r="AO4332" s="1"/>
      <c r="AP4332" s="1"/>
      <c r="AQ4332" s="1"/>
      <c r="AR4332" s="1"/>
      <c r="AS4332" s="14"/>
      <c r="AT4332" s="1"/>
      <c r="AU4332" s="1"/>
    </row>
    <row r="4333" spans="32:47" x14ac:dyDescent="0.3">
      <c r="AF4333" s="1"/>
      <c r="AG4333" s="1"/>
      <c r="AH4333" s="1"/>
      <c r="AI4333" s="1"/>
      <c r="AJ4333" s="1"/>
      <c r="AK4333" s="1"/>
      <c r="AL4333" s="1"/>
      <c r="AM4333" s="1"/>
      <c r="AN4333" s="1"/>
      <c r="AO4333" s="1"/>
      <c r="AP4333" s="1"/>
      <c r="AQ4333" s="1"/>
      <c r="AR4333" s="1"/>
      <c r="AS4333" s="14"/>
      <c r="AT4333" s="1"/>
      <c r="AU4333" s="1"/>
    </row>
    <row r="4334" spans="32:47" x14ac:dyDescent="0.3">
      <c r="AF4334" s="1"/>
      <c r="AG4334" s="1"/>
      <c r="AH4334" s="1"/>
      <c r="AI4334" s="1"/>
      <c r="AJ4334" s="1"/>
      <c r="AK4334" s="1"/>
      <c r="AL4334" s="1"/>
      <c r="AM4334" s="1"/>
      <c r="AN4334" s="1"/>
      <c r="AO4334" s="1"/>
      <c r="AP4334" s="1"/>
      <c r="AQ4334" s="1"/>
      <c r="AR4334" s="1"/>
      <c r="AS4334" s="14"/>
      <c r="AT4334" s="1"/>
      <c r="AU4334" s="1"/>
    </row>
    <row r="4335" spans="32:47" x14ac:dyDescent="0.3">
      <c r="AF4335" s="1"/>
      <c r="AG4335" s="1"/>
      <c r="AH4335" s="1"/>
      <c r="AI4335" s="1"/>
      <c r="AJ4335" s="1"/>
      <c r="AK4335" s="1"/>
      <c r="AL4335" s="1"/>
      <c r="AM4335" s="1"/>
      <c r="AN4335" s="1"/>
      <c r="AO4335" s="1"/>
      <c r="AP4335" s="1"/>
      <c r="AQ4335" s="1"/>
      <c r="AR4335" s="1"/>
      <c r="AS4335" s="14"/>
      <c r="AT4335" s="1"/>
      <c r="AU4335" s="1"/>
    </row>
    <row r="4336" spans="32:47" x14ac:dyDescent="0.3">
      <c r="AF4336" s="1"/>
      <c r="AG4336" s="1"/>
      <c r="AH4336" s="1"/>
      <c r="AI4336" s="1"/>
      <c r="AJ4336" s="1"/>
      <c r="AK4336" s="1"/>
      <c r="AL4336" s="1"/>
      <c r="AM4336" s="1"/>
      <c r="AN4336" s="1"/>
      <c r="AO4336" s="1"/>
      <c r="AP4336" s="1"/>
      <c r="AQ4336" s="1"/>
      <c r="AR4336" s="1"/>
      <c r="AS4336" s="14"/>
      <c r="AT4336" s="1"/>
      <c r="AU4336" s="1"/>
    </row>
    <row r="4337" spans="32:47" x14ac:dyDescent="0.3">
      <c r="AF4337" s="1"/>
      <c r="AG4337" s="1"/>
      <c r="AH4337" s="1"/>
      <c r="AI4337" s="1"/>
      <c r="AJ4337" s="1"/>
      <c r="AK4337" s="1"/>
      <c r="AL4337" s="1"/>
      <c r="AM4337" s="1"/>
      <c r="AN4337" s="1"/>
      <c r="AO4337" s="1"/>
      <c r="AP4337" s="1"/>
      <c r="AQ4337" s="1"/>
      <c r="AR4337" s="1"/>
      <c r="AS4337" s="14"/>
      <c r="AT4337" s="1"/>
      <c r="AU4337" s="1"/>
    </row>
    <row r="4338" spans="32:47" x14ac:dyDescent="0.3">
      <c r="AF4338" s="1"/>
      <c r="AG4338" s="1"/>
      <c r="AH4338" s="1"/>
      <c r="AI4338" s="1"/>
      <c r="AJ4338" s="1"/>
      <c r="AK4338" s="1"/>
      <c r="AL4338" s="1"/>
      <c r="AM4338" s="1"/>
      <c r="AN4338" s="1"/>
      <c r="AO4338" s="1"/>
      <c r="AP4338" s="1"/>
      <c r="AQ4338" s="1"/>
      <c r="AR4338" s="1"/>
      <c r="AS4338" s="14"/>
      <c r="AT4338" s="1"/>
      <c r="AU4338" s="1"/>
    </row>
    <row r="4339" spans="32:47" x14ac:dyDescent="0.3">
      <c r="AF4339" s="1"/>
      <c r="AG4339" s="1"/>
      <c r="AH4339" s="1"/>
      <c r="AI4339" s="1"/>
      <c r="AJ4339" s="1"/>
      <c r="AK4339" s="1"/>
      <c r="AL4339" s="1"/>
      <c r="AM4339" s="1"/>
      <c r="AN4339" s="1"/>
      <c r="AO4339" s="1"/>
      <c r="AP4339" s="1"/>
      <c r="AQ4339" s="1"/>
      <c r="AR4339" s="1"/>
      <c r="AS4339" s="14"/>
      <c r="AT4339" s="1"/>
      <c r="AU4339" s="1"/>
    </row>
    <row r="4340" spans="32:47" x14ac:dyDescent="0.3">
      <c r="AF4340" s="1"/>
      <c r="AG4340" s="1"/>
      <c r="AH4340" s="1"/>
      <c r="AI4340" s="1"/>
      <c r="AJ4340" s="1"/>
      <c r="AK4340" s="1"/>
      <c r="AL4340" s="1"/>
      <c r="AM4340" s="1"/>
      <c r="AN4340" s="1"/>
      <c r="AO4340" s="1"/>
      <c r="AP4340" s="1"/>
      <c r="AQ4340" s="1"/>
      <c r="AR4340" s="1"/>
      <c r="AS4340" s="14"/>
      <c r="AT4340" s="1"/>
      <c r="AU4340" s="1"/>
    </row>
    <row r="4341" spans="32:47" x14ac:dyDescent="0.3">
      <c r="AF4341" s="1"/>
      <c r="AG4341" s="1"/>
      <c r="AH4341" s="1"/>
      <c r="AI4341" s="1"/>
      <c r="AJ4341" s="1"/>
      <c r="AK4341" s="1"/>
      <c r="AL4341" s="1"/>
      <c r="AM4341" s="1"/>
      <c r="AN4341" s="1"/>
      <c r="AO4341" s="1"/>
      <c r="AP4341" s="1"/>
      <c r="AQ4341" s="1"/>
      <c r="AR4341" s="1"/>
      <c r="AS4341" s="14"/>
      <c r="AT4341" s="1"/>
      <c r="AU4341" s="1"/>
    </row>
    <row r="4342" spans="32:47" x14ac:dyDescent="0.3">
      <c r="AF4342" s="1"/>
      <c r="AG4342" s="1"/>
      <c r="AH4342" s="1"/>
      <c r="AI4342" s="1"/>
      <c r="AJ4342" s="1"/>
      <c r="AK4342" s="1"/>
      <c r="AL4342" s="1"/>
      <c r="AM4342" s="1"/>
      <c r="AN4342" s="1"/>
      <c r="AO4342" s="1"/>
      <c r="AP4342" s="1"/>
      <c r="AQ4342" s="1"/>
      <c r="AR4342" s="1"/>
      <c r="AS4342" s="14"/>
      <c r="AT4342" s="1"/>
      <c r="AU4342" s="1"/>
    </row>
    <row r="4343" spans="32:47" x14ac:dyDescent="0.3">
      <c r="AF4343" s="1"/>
      <c r="AG4343" s="1"/>
      <c r="AH4343" s="1"/>
      <c r="AI4343" s="1"/>
      <c r="AJ4343" s="1"/>
      <c r="AK4343" s="1"/>
      <c r="AL4343" s="1"/>
      <c r="AM4343" s="1"/>
      <c r="AN4343" s="1"/>
      <c r="AO4343" s="1"/>
      <c r="AP4343" s="1"/>
      <c r="AQ4343" s="1"/>
      <c r="AR4343" s="1"/>
      <c r="AS4343" s="14"/>
      <c r="AT4343" s="1"/>
      <c r="AU4343" s="1"/>
    </row>
    <row r="4344" spans="32:47" x14ac:dyDescent="0.3">
      <c r="AF4344" s="1"/>
      <c r="AG4344" s="1"/>
      <c r="AH4344" s="1"/>
      <c r="AI4344" s="1"/>
      <c r="AJ4344" s="1"/>
      <c r="AK4344" s="1"/>
      <c r="AL4344" s="1"/>
      <c r="AM4344" s="1"/>
      <c r="AN4344" s="1"/>
      <c r="AO4344" s="1"/>
      <c r="AP4344" s="1"/>
      <c r="AQ4344" s="1"/>
      <c r="AR4344" s="1"/>
      <c r="AS4344" s="14"/>
      <c r="AT4344" s="1"/>
      <c r="AU4344" s="1"/>
    </row>
    <row r="4345" spans="32:47" x14ac:dyDescent="0.3">
      <c r="AF4345" s="1"/>
      <c r="AG4345" s="1"/>
      <c r="AH4345" s="1"/>
      <c r="AI4345" s="1"/>
      <c r="AJ4345" s="1"/>
      <c r="AK4345" s="1"/>
      <c r="AL4345" s="1"/>
      <c r="AM4345" s="1"/>
      <c r="AN4345" s="1"/>
      <c r="AO4345" s="1"/>
      <c r="AP4345" s="1"/>
      <c r="AQ4345" s="1"/>
      <c r="AR4345" s="1"/>
      <c r="AS4345" s="14"/>
      <c r="AT4345" s="1"/>
      <c r="AU4345" s="1"/>
    </row>
    <row r="4346" spans="32:47" x14ac:dyDescent="0.3">
      <c r="AF4346" s="1"/>
      <c r="AG4346" s="1"/>
      <c r="AH4346" s="1"/>
      <c r="AI4346" s="1"/>
      <c r="AJ4346" s="1"/>
      <c r="AK4346" s="1"/>
      <c r="AL4346" s="1"/>
      <c r="AM4346" s="1"/>
      <c r="AN4346" s="1"/>
      <c r="AO4346" s="1"/>
      <c r="AP4346" s="1"/>
      <c r="AQ4346" s="1"/>
      <c r="AR4346" s="1"/>
      <c r="AS4346" s="14"/>
      <c r="AT4346" s="1"/>
      <c r="AU4346" s="1"/>
    </row>
    <row r="4347" spans="32:47" x14ac:dyDescent="0.3">
      <c r="AF4347" s="1"/>
      <c r="AG4347" s="1"/>
      <c r="AH4347" s="1"/>
      <c r="AI4347" s="1"/>
      <c r="AJ4347" s="1"/>
      <c r="AK4347" s="1"/>
      <c r="AL4347" s="1"/>
      <c r="AM4347" s="1"/>
      <c r="AN4347" s="1"/>
      <c r="AO4347" s="1"/>
      <c r="AP4347" s="1"/>
      <c r="AQ4347" s="1"/>
      <c r="AR4347" s="1"/>
      <c r="AS4347" s="14"/>
      <c r="AT4347" s="1"/>
      <c r="AU4347" s="1"/>
    </row>
    <row r="4348" spans="32:47" x14ac:dyDescent="0.3">
      <c r="AF4348" s="1"/>
      <c r="AG4348" s="1"/>
      <c r="AH4348" s="1"/>
      <c r="AI4348" s="1"/>
      <c r="AJ4348" s="1"/>
      <c r="AK4348" s="1"/>
      <c r="AL4348" s="1"/>
      <c r="AM4348" s="1"/>
      <c r="AN4348" s="1"/>
      <c r="AO4348" s="1"/>
      <c r="AP4348" s="1"/>
      <c r="AQ4348" s="1"/>
      <c r="AR4348" s="1"/>
      <c r="AS4348" s="14"/>
      <c r="AT4348" s="1"/>
      <c r="AU4348" s="1"/>
    </row>
    <row r="4349" spans="32:47" x14ac:dyDescent="0.3">
      <c r="AF4349" s="1"/>
      <c r="AG4349" s="1"/>
      <c r="AH4349" s="1"/>
      <c r="AI4349" s="1"/>
      <c r="AJ4349" s="1"/>
      <c r="AK4349" s="1"/>
      <c r="AL4349" s="1"/>
      <c r="AM4349" s="1"/>
      <c r="AN4349" s="1"/>
      <c r="AO4349" s="1"/>
      <c r="AP4349" s="1"/>
      <c r="AQ4349" s="1"/>
      <c r="AR4349" s="1"/>
      <c r="AS4349" s="14"/>
      <c r="AT4349" s="1"/>
      <c r="AU4349" s="1"/>
    </row>
    <row r="4350" spans="32:47" x14ac:dyDescent="0.3">
      <c r="AF4350" s="1"/>
      <c r="AG4350" s="1"/>
      <c r="AH4350" s="1"/>
      <c r="AI4350" s="1"/>
      <c r="AJ4350" s="1"/>
      <c r="AK4350" s="1"/>
      <c r="AL4350" s="1"/>
      <c r="AM4350" s="1"/>
      <c r="AN4350" s="1"/>
      <c r="AO4350" s="1"/>
      <c r="AP4350" s="1"/>
      <c r="AQ4350" s="1"/>
      <c r="AR4350" s="1"/>
      <c r="AS4350" s="14"/>
      <c r="AT4350" s="1"/>
      <c r="AU4350" s="1"/>
    </row>
    <row r="4351" spans="32:47" x14ac:dyDescent="0.3">
      <c r="AF4351" s="1"/>
      <c r="AG4351" s="1"/>
      <c r="AH4351" s="1"/>
      <c r="AI4351" s="1"/>
      <c r="AJ4351" s="1"/>
      <c r="AK4351" s="1"/>
      <c r="AL4351" s="1"/>
      <c r="AM4351" s="1"/>
      <c r="AN4351" s="1"/>
      <c r="AO4351" s="1"/>
      <c r="AP4351" s="1"/>
      <c r="AQ4351" s="1"/>
      <c r="AR4351" s="1"/>
      <c r="AS4351" s="14"/>
      <c r="AT4351" s="1"/>
      <c r="AU4351" s="1"/>
    </row>
    <row r="4352" spans="32:47" x14ac:dyDescent="0.3">
      <c r="AF4352" s="1"/>
      <c r="AG4352" s="1"/>
      <c r="AH4352" s="1"/>
      <c r="AI4352" s="1"/>
      <c r="AJ4352" s="1"/>
      <c r="AK4352" s="1"/>
      <c r="AL4352" s="1"/>
      <c r="AM4352" s="1"/>
      <c r="AN4352" s="1"/>
      <c r="AO4352" s="1"/>
      <c r="AP4352" s="1"/>
      <c r="AQ4352" s="1"/>
      <c r="AR4352" s="1"/>
      <c r="AS4352" s="14"/>
      <c r="AT4352" s="1"/>
      <c r="AU4352" s="1"/>
    </row>
    <row r="4353" spans="32:47" x14ac:dyDescent="0.3">
      <c r="AF4353" s="1"/>
      <c r="AG4353" s="1"/>
      <c r="AH4353" s="1"/>
      <c r="AI4353" s="1"/>
      <c r="AJ4353" s="1"/>
      <c r="AK4353" s="1"/>
      <c r="AL4353" s="1"/>
      <c r="AM4353" s="1"/>
      <c r="AN4353" s="1"/>
      <c r="AO4353" s="1"/>
      <c r="AP4353" s="1"/>
      <c r="AQ4353" s="1"/>
      <c r="AR4353" s="1"/>
      <c r="AS4353" s="14"/>
      <c r="AT4353" s="1"/>
      <c r="AU4353" s="1"/>
    </row>
    <row r="4354" spans="32:47" x14ac:dyDescent="0.3">
      <c r="AF4354" s="1"/>
      <c r="AG4354" s="1"/>
      <c r="AH4354" s="1"/>
      <c r="AI4354" s="1"/>
      <c r="AJ4354" s="1"/>
      <c r="AK4354" s="1"/>
      <c r="AL4354" s="1"/>
      <c r="AM4354" s="1"/>
      <c r="AN4354" s="1"/>
      <c r="AO4354" s="1"/>
      <c r="AP4354" s="1"/>
      <c r="AQ4354" s="1"/>
      <c r="AR4354" s="1"/>
      <c r="AS4354" s="14"/>
      <c r="AT4354" s="1"/>
      <c r="AU4354" s="1"/>
    </row>
    <row r="4355" spans="32:47" x14ac:dyDescent="0.3">
      <c r="AF4355" s="1"/>
      <c r="AG4355" s="1"/>
      <c r="AH4355" s="1"/>
      <c r="AI4355" s="1"/>
      <c r="AJ4355" s="1"/>
      <c r="AK4355" s="1"/>
      <c r="AL4355" s="1"/>
      <c r="AM4355" s="1"/>
      <c r="AN4355" s="1"/>
      <c r="AO4355" s="1"/>
      <c r="AP4355" s="1"/>
      <c r="AQ4355" s="1"/>
      <c r="AR4355" s="1"/>
      <c r="AS4355" s="14"/>
      <c r="AT4355" s="1"/>
      <c r="AU4355" s="1"/>
    </row>
    <row r="4356" spans="32:47" x14ac:dyDescent="0.3">
      <c r="AF4356" s="1"/>
      <c r="AG4356" s="1"/>
      <c r="AH4356" s="1"/>
      <c r="AI4356" s="1"/>
      <c r="AJ4356" s="1"/>
      <c r="AK4356" s="1"/>
      <c r="AL4356" s="1"/>
      <c r="AM4356" s="1"/>
      <c r="AN4356" s="1"/>
      <c r="AO4356" s="1"/>
      <c r="AP4356" s="1"/>
      <c r="AQ4356" s="1"/>
      <c r="AR4356" s="1"/>
      <c r="AS4356" s="14"/>
      <c r="AT4356" s="1"/>
      <c r="AU4356" s="1"/>
    </row>
    <row r="4357" spans="32:47" x14ac:dyDescent="0.3">
      <c r="AF4357" s="1"/>
      <c r="AG4357" s="1"/>
      <c r="AH4357" s="1"/>
      <c r="AI4357" s="1"/>
      <c r="AJ4357" s="1"/>
      <c r="AK4357" s="1"/>
      <c r="AL4357" s="1"/>
      <c r="AM4357" s="1"/>
      <c r="AN4357" s="1"/>
      <c r="AO4357" s="1"/>
      <c r="AP4357" s="1"/>
      <c r="AQ4357" s="1"/>
      <c r="AR4357" s="1"/>
      <c r="AS4357" s="14"/>
      <c r="AT4357" s="1"/>
      <c r="AU4357" s="1"/>
    </row>
    <row r="4358" spans="32:47" x14ac:dyDescent="0.3">
      <c r="AF4358" s="1"/>
      <c r="AG4358" s="1"/>
      <c r="AH4358" s="1"/>
      <c r="AI4358" s="1"/>
      <c r="AJ4358" s="1"/>
      <c r="AK4358" s="1"/>
      <c r="AL4358" s="1"/>
      <c r="AM4358" s="1"/>
      <c r="AN4358" s="1"/>
      <c r="AO4358" s="1"/>
      <c r="AP4358" s="1"/>
      <c r="AQ4358" s="1"/>
      <c r="AR4358" s="1"/>
      <c r="AS4358" s="14"/>
      <c r="AT4358" s="1"/>
      <c r="AU4358" s="1"/>
    </row>
    <row r="4359" spans="32:47" x14ac:dyDescent="0.3">
      <c r="AF4359" s="1"/>
      <c r="AG4359" s="1"/>
      <c r="AH4359" s="1"/>
      <c r="AI4359" s="1"/>
      <c r="AJ4359" s="1"/>
      <c r="AK4359" s="1"/>
      <c r="AL4359" s="1"/>
      <c r="AM4359" s="1"/>
      <c r="AN4359" s="1"/>
      <c r="AO4359" s="1"/>
      <c r="AP4359" s="1"/>
      <c r="AQ4359" s="1"/>
      <c r="AR4359" s="1"/>
      <c r="AS4359" s="14"/>
      <c r="AT4359" s="1"/>
      <c r="AU4359" s="1"/>
    </row>
    <row r="4360" spans="32:47" x14ac:dyDescent="0.3">
      <c r="AF4360" s="1"/>
      <c r="AG4360" s="1"/>
      <c r="AH4360" s="1"/>
      <c r="AI4360" s="1"/>
      <c r="AJ4360" s="1"/>
      <c r="AK4360" s="1"/>
      <c r="AL4360" s="1"/>
      <c r="AM4360" s="1"/>
      <c r="AN4360" s="1"/>
      <c r="AO4360" s="1"/>
      <c r="AP4360" s="1"/>
      <c r="AQ4360" s="1"/>
      <c r="AR4360" s="1"/>
      <c r="AS4360" s="14"/>
      <c r="AT4360" s="1"/>
      <c r="AU4360" s="1"/>
    </row>
    <row r="4361" spans="32:47" x14ac:dyDescent="0.3">
      <c r="AF4361" s="1"/>
      <c r="AG4361" s="1"/>
      <c r="AH4361" s="1"/>
      <c r="AI4361" s="1"/>
      <c r="AJ4361" s="1"/>
      <c r="AK4361" s="1"/>
      <c r="AL4361" s="1"/>
      <c r="AM4361" s="1"/>
      <c r="AN4361" s="1"/>
      <c r="AO4361" s="1"/>
      <c r="AP4361" s="1"/>
      <c r="AQ4361" s="1"/>
      <c r="AR4361" s="1"/>
      <c r="AS4361" s="14"/>
      <c r="AT4361" s="1"/>
      <c r="AU4361" s="1"/>
    </row>
    <row r="4362" spans="32:47" x14ac:dyDescent="0.3">
      <c r="AF4362" s="1"/>
      <c r="AG4362" s="1"/>
      <c r="AH4362" s="1"/>
      <c r="AI4362" s="1"/>
      <c r="AJ4362" s="1"/>
      <c r="AK4362" s="1"/>
      <c r="AL4362" s="1"/>
      <c r="AM4362" s="1"/>
      <c r="AN4362" s="1"/>
      <c r="AO4362" s="1"/>
      <c r="AP4362" s="1"/>
      <c r="AQ4362" s="1"/>
      <c r="AR4362" s="1"/>
      <c r="AS4362" s="14"/>
      <c r="AT4362" s="1"/>
      <c r="AU4362" s="1"/>
    </row>
    <row r="4363" spans="32:47" x14ac:dyDescent="0.3">
      <c r="AF4363" s="1"/>
      <c r="AG4363" s="1"/>
      <c r="AH4363" s="1"/>
      <c r="AI4363" s="1"/>
      <c r="AJ4363" s="1"/>
      <c r="AK4363" s="1"/>
      <c r="AL4363" s="1"/>
      <c r="AM4363" s="1"/>
      <c r="AN4363" s="1"/>
      <c r="AO4363" s="1"/>
      <c r="AP4363" s="1"/>
      <c r="AQ4363" s="1"/>
      <c r="AR4363" s="1"/>
      <c r="AS4363" s="14"/>
      <c r="AT4363" s="1"/>
      <c r="AU4363" s="1"/>
    </row>
    <row r="4364" spans="32:47" x14ac:dyDescent="0.3">
      <c r="AF4364" s="1"/>
      <c r="AG4364" s="1"/>
      <c r="AH4364" s="1"/>
      <c r="AI4364" s="1"/>
      <c r="AJ4364" s="1"/>
      <c r="AK4364" s="1"/>
      <c r="AL4364" s="1"/>
      <c r="AM4364" s="1"/>
      <c r="AN4364" s="1"/>
      <c r="AO4364" s="1"/>
      <c r="AP4364" s="1"/>
      <c r="AQ4364" s="1"/>
      <c r="AR4364" s="1"/>
      <c r="AS4364" s="14"/>
      <c r="AT4364" s="1"/>
      <c r="AU4364" s="1"/>
    </row>
    <row r="4365" spans="32:47" x14ac:dyDescent="0.3">
      <c r="AF4365" s="1"/>
      <c r="AG4365" s="1"/>
      <c r="AH4365" s="1"/>
      <c r="AI4365" s="1"/>
      <c r="AJ4365" s="1"/>
      <c r="AK4365" s="1"/>
      <c r="AL4365" s="1"/>
      <c r="AM4365" s="1"/>
      <c r="AN4365" s="1"/>
      <c r="AO4365" s="1"/>
      <c r="AP4365" s="1"/>
      <c r="AQ4365" s="1"/>
      <c r="AR4365" s="1"/>
      <c r="AS4365" s="14"/>
      <c r="AT4365" s="1"/>
      <c r="AU4365" s="1"/>
    </row>
    <row r="4366" spans="32:47" x14ac:dyDescent="0.3">
      <c r="AF4366" s="1"/>
      <c r="AG4366" s="1"/>
      <c r="AH4366" s="1"/>
      <c r="AI4366" s="1"/>
      <c r="AJ4366" s="1"/>
      <c r="AK4366" s="1"/>
      <c r="AL4366" s="1"/>
      <c r="AM4366" s="1"/>
      <c r="AN4366" s="1"/>
      <c r="AO4366" s="1"/>
      <c r="AP4366" s="1"/>
      <c r="AQ4366" s="1"/>
      <c r="AR4366" s="1"/>
      <c r="AS4366" s="14"/>
      <c r="AT4366" s="1"/>
      <c r="AU4366" s="1"/>
    </row>
    <row r="4367" spans="32:47" x14ac:dyDescent="0.3">
      <c r="AF4367" s="1"/>
      <c r="AG4367" s="1"/>
      <c r="AH4367" s="1"/>
      <c r="AI4367" s="1"/>
      <c r="AJ4367" s="1"/>
      <c r="AK4367" s="1"/>
      <c r="AL4367" s="1"/>
      <c r="AM4367" s="1"/>
      <c r="AN4367" s="1"/>
      <c r="AO4367" s="1"/>
      <c r="AP4367" s="1"/>
      <c r="AQ4367" s="1"/>
      <c r="AR4367" s="1"/>
      <c r="AS4367" s="14"/>
      <c r="AT4367" s="1"/>
      <c r="AU4367" s="1"/>
    </row>
    <row r="4368" spans="32:47" x14ac:dyDescent="0.3">
      <c r="AF4368" s="1"/>
      <c r="AG4368" s="1"/>
      <c r="AH4368" s="1"/>
      <c r="AI4368" s="1"/>
      <c r="AJ4368" s="1"/>
      <c r="AK4368" s="1"/>
      <c r="AL4368" s="1"/>
      <c r="AM4368" s="1"/>
      <c r="AN4368" s="1"/>
      <c r="AO4368" s="1"/>
      <c r="AP4368" s="1"/>
      <c r="AQ4368" s="1"/>
      <c r="AR4368" s="1"/>
      <c r="AS4368" s="14"/>
      <c r="AT4368" s="1"/>
      <c r="AU4368" s="1"/>
    </row>
    <row r="4369" spans="32:47" x14ac:dyDescent="0.3">
      <c r="AF4369" s="1"/>
      <c r="AG4369" s="1"/>
      <c r="AH4369" s="1"/>
      <c r="AI4369" s="1"/>
      <c r="AJ4369" s="1"/>
      <c r="AK4369" s="1"/>
      <c r="AL4369" s="1"/>
      <c r="AM4369" s="1"/>
      <c r="AN4369" s="1"/>
      <c r="AO4369" s="1"/>
      <c r="AP4369" s="1"/>
      <c r="AQ4369" s="1"/>
      <c r="AR4369" s="1"/>
      <c r="AS4369" s="14"/>
      <c r="AT4369" s="1"/>
      <c r="AU4369" s="1"/>
    </row>
    <row r="4370" spans="32:47" x14ac:dyDescent="0.3">
      <c r="AF4370" s="1"/>
      <c r="AG4370" s="1"/>
      <c r="AH4370" s="1"/>
      <c r="AI4370" s="1"/>
      <c r="AJ4370" s="1"/>
      <c r="AK4370" s="1"/>
      <c r="AL4370" s="1"/>
      <c r="AM4370" s="1"/>
      <c r="AN4370" s="1"/>
      <c r="AO4370" s="1"/>
      <c r="AP4370" s="1"/>
      <c r="AQ4370" s="1"/>
      <c r="AR4370" s="1"/>
      <c r="AS4370" s="14"/>
      <c r="AT4370" s="1"/>
      <c r="AU4370" s="1"/>
    </row>
    <row r="4371" spans="32:47" x14ac:dyDescent="0.3">
      <c r="AF4371" s="1"/>
      <c r="AG4371" s="1"/>
      <c r="AH4371" s="1"/>
      <c r="AI4371" s="1"/>
      <c r="AJ4371" s="1"/>
      <c r="AK4371" s="1"/>
      <c r="AL4371" s="1"/>
      <c r="AM4371" s="1"/>
      <c r="AN4371" s="1"/>
      <c r="AO4371" s="1"/>
      <c r="AP4371" s="1"/>
      <c r="AQ4371" s="1"/>
      <c r="AR4371" s="1"/>
      <c r="AS4371" s="14"/>
      <c r="AT4371" s="1"/>
      <c r="AU4371" s="1"/>
    </row>
    <row r="4372" spans="32:47" x14ac:dyDescent="0.3">
      <c r="AF4372" s="1"/>
      <c r="AG4372" s="1"/>
      <c r="AH4372" s="1"/>
      <c r="AI4372" s="1"/>
      <c r="AJ4372" s="1"/>
      <c r="AK4372" s="1"/>
      <c r="AL4372" s="1"/>
      <c r="AM4372" s="1"/>
      <c r="AN4372" s="1"/>
      <c r="AO4372" s="1"/>
      <c r="AP4372" s="1"/>
      <c r="AQ4372" s="1"/>
      <c r="AR4372" s="1"/>
      <c r="AS4372" s="14"/>
      <c r="AT4372" s="1"/>
      <c r="AU4372" s="1"/>
    </row>
    <row r="4373" spans="32:47" x14ac:dyDescent="0.3">
      <c r="AF4373" s="1"/>
      <c r="AG4373" s="1"/>
      <c r="AH4373" s="1"/>
      <c r="AI4373" s="1"/>
      <c r="AJ4373" s="1"/>
      <c r="AK4373" s="1"/>
      <c r="AL4373" s="1"/>
      <c r="AM4373" s="1"/>
      <c r="AN4373" s="1"/>
      <c r="AO4373" s="1"/>
      <c r="AP4373" s="1"/>
      <c r="AQ4373" s="1"/>
      <c r="AR4373" s="1"/>
      <c r="AS4373" s="14"/>
      <c r="AT4373" s="1"/>
      <c r="AU4373" s="1"/>
    </row>
    <row r="4374" spans="32:47" x14ac:dyDescent="0.3">
      <c r="AF4374" s="1"/>
      <c r="AG4374" s="1"/>
      <c r="AH4374" s="1"/>
      <c r="AI4374" s="1"/>
      <c r="AJ4374" s="1"/>
      <c r="AK4374" s="1"/>
      <c r="AL4374" s="1"/>
      <c r="AM4374" s="1"/>
      <c r="AN4374" s="1"/>
      <c r="AO4374" s="1"/>
      <c r="AP4374" s="1"/>
      <c r="AQ4374" s="1"/>
      <c r="AR4374" s="1"/>
      <c r="AS4374" s="14"/>
      <c r="AT4374" s="1"/>
      <c r="AU4374" s="1"/>
    </row>
    <row r="4375" spans="32:47" x14ac:dyDescent="0.3">
      <c r="AF4375" s="1"/>
      <c r="AG4375" s="1"/>
      <c r="AH4375" s="1"/>
      <c r="AI4375" s="1"/>
      <c r="AJ4375" s="1"/>
      <c r="AK4375" s="1"/>
      <c r="AL4375" s="1"/>
      <c r="AM4375" s="1"/>
      <c r="AN4375" s="1"/>
      <c r="AO4375" s="1"/>
      <c r="AP4375" s="1"/>
      <c r="AQ4375" s="1"/>
      <c r="AR4375" s="1"/>
      <c r="AS4375" s="14"/>
      <c r="AT4375" s="1"/>
      <c r="AU4375" s="1"/>
    </row>
    <row r="4376" spans="32:47" x14ac:dyDescent="0.3">
      <c r="AF4376" s="1"/>
      <c r="AG4376" s="1"/>
      <c r="AH4376" s="1"/>
      <c r="AI4376" s="1"/>
      <c r="AJ4376" s="1"/>
      <c r="AK4376" s="1"/>
      <c r="AL4376" s="1"/>
      <c r="AM4376" s="1"/>
      <c r="AN4376" s="1"/>
      <c r="AO4376" s="1"/>
      <c r="AP4376" s="1"/>
      <c r="AQ4376" s="1"/>
      <c r="AR4376" s="1"/>
      <c r="AS4376" s="14"/>
      <c r="AT4376" s="1"/>
      <c r="AU4376" s="1"/>
    </row>
    <row r="4377" spans="32:47" x14ac:dyDescent="0.3">
      <c r="AF4377" s="1"/>
      <c r="AG4377" s="1"/>
      <c r="AH4377" s="1"/>
      <c r="AI4377" s="1"/>
      <c r="AJ4377" s="1"/>
      <c r="AK4377" s="1"/>
      <c r="AL4377" s="1"/>
      <c r="AM4377" s="1"/>
      <c r="AN4377" s="1"/>
      <c r="AO4377" s="1"/>
      <c r="AP4377" s="1"/>
      <c r="AQ4377" s="1"/>
      <c r="AR4377" s="1"/>
      <c r="AS4377" s="14"/>
      <c r="AT4377" s="1"/>
      <c r="AU4377" s="1"/>
    </row>
    <row r="4378" spans="32:47" x14ac:dyDescent="0.3">
      <c r="AF4378" s="1"/>
      <c r="AG4378" s="1"/>
      <c r="AH4378" s="1"/>
      <c r="AI4378" s="1"/>
      <c r="AJ4378" s="1"/>
      <c r="AK4378" s="1"/>
      <c r="AL4378" s="1"/>
      <c r="AM4378" s="1"/>
      <c r="AN4378" s="1"/>
      <c r="AO4378" s="1"/>
      <c r="AP4378" s="1"/>
      <c r="AQ4378" s="1"/>
      <c r="AR4378" s="1"/>
      <c r="AS4378" s="14"/>
      <c r="AT4378" s="1"/>
      <c r="AU4378" s="1"/>
    </row>
    <row r="4379" spans="32:47" x14ac:dyDescent="0.3">
      <c r="AF4379" s="1"/>
      <c r="AG4379" s="1"/>
      <c r="AH4379" s="1"/>
      <c r="AI4379" s="1"/>
      <c r="AJ4379" s="1"/>
      <c r="AK4379" s="1"/>
      <c r="AL4379" s="1"/>
      <c r="AM4379" s="1"/>
      <c r="AN4379" s="1"/>
      <c r="AO4379" s="1"/>
      <c r="AP4379" s="1"/>
      <c r="AQ4379" s="1"/>
      <c r="AR4379" s="1"/>
      <c r="AS4379" s="14"/>
      <c r="AT4379" s="1"/>
      <c r="AU4379" s="1"/>
    </row>
    <row r="4380" spans="32:47" x14ac:dyDescent="0.3">
      <c r="AF4380" s="1"/>
      <c r="AG4380" s="1"/>
      <c r="AH4380" s="1"/>
      <c r="AI4380" s="1"/>
      <c r="AJ4380" s="1"/>
      <c r="AK4380" s="1"/>
      <c r="AL4380" s="1"/>
      <c r="AM4380" s="1"/>
      <c r="AN4380" s="1"/>
      <c r="AO4380" s="1"/>
      <c r="AP4380" s="1"/>
      <c r="AQ4380" s="1"/>
      <c r="AR4380" s="1"/>
      <c r="AS4380" s="14"/>
      <c r="AT4380" s="1"/>
      <c r="AU4380" s="1"/>
    </row>
    <row r="4381" spans="32:47" x14ac:dyDescent="0.3">
      <c r="AF4381" s="1"/>
      <c r="AG4381" s="1"/>
      <c r="AH4381" s="1"/>
      <c r="AI4381" s="1"/>
      <c r="AJ4381" s="1"/>
      <c r="AK4381" s="1"/>
      <c r="AL4381" s="1"/>
      <c r="AM4381" s="1"/>
      <c r="AN4381" s="1"/>
      <c r="AO4381" s="1"/>
      <c r="AP4381" s="1"/>
      <c r="AQ4381" s="1"/>
      <c r="AR4381" s="1"/>
      <c r="AS4381" s="14"/>
      <c r="AT4381" s="1"/>
      <c r="AU4381" s="1"/>
    </row>
    <row r="4382" spans="32:47" x14ac:dyDescent="0.3">
      <c r="AF4382" s="1"/>
      <c r="AG4382" s="1"/>
      <c r="AH4382" s="1"/>
      <c r="AI4382" s="1"/>
      <c r="AJ4382" s="1"/>
      <c r="AK4382" s="1"/>
      <c r="AL4382" s="1"/>
      <c r="AM4382" s="1"/>
      <c r="AN4382" s="1"/>
      <c r="AO4382" s="1"/>
      <c r="AP4382" s="1"/>
      <c r="AQ4382" s="1"/>
      <c r="AR4382" s="1"/>
      <c r="AS4382" s="14"/>
      <c r="AT4382" s="1"/>
      <c r="AU4382" s="1"/>
    </row>
    <row r="4383" spans="32:47" x14ac:dyDescent="0.3">
      <c r="AF4383" s="1"/>
      <c r="AG4383" s="1"/>
      <c r="AH4383" s="1"/>
      <c r="AI4383" s="1"/>
      <c r="AJ4383" s="1"/>
      <c r="AK4383" s="1"/>
      <c r="AL4383" s="1"/>
      <c r="AM4383" s="1"/>
      <c r="AN4383" s="1"/>
      <c r="AO4383" s="1"/>
      <c r="AP4383" s="1"/>
      <c r="AQ4383" s="1"/>
      <c r="AR4383" s="1"/>
      <c r="AS4383" s="14"/>
      <c r="AT4383" s="1"/>
      <c r="AU4383" s="1"/>
    </row>
    <row r="4384" spans="32:47" x14ac:dyDescent="0.3">
      <c r="AF4384" s="1"/>
      <c r="AG4384" s="1"/>
      <c r="AH4384" s="1"/>
      <c r="AI4384" s="1"/>
      <c r="AJ4384" s="1"/>
      <c r="AK4384" s="1"/>
      <c r="AL4384" s="1"/>
      <c r="AM4384" s="1"/>
      <c r="AN4384" s="1"/>
      <c r="AO4384" s="1"/>
      <c r="AP4384" s="1"/>
      <c r="AQ4384" s="1"/>
      <c r="AR4384" s="1"/>
      <c r="AS4384" s="14"/>
      <c r="AT4384" s="1"/>
      <c r="AU4384" s="1"/>
    </row>
    <row r="4385" spans="32:47" x14ac:dyDescent="0.3">
      <c r="AF4385" s="1"/>
      <c r="AG4385" s="1"/>
      <c r="AH4385" s="1"/>
      <c r="AI4385" s="1"/>
      <c r="AJ4385" s="1"/>
      <c r="AK4385" s="1"/>
      <c r="AL4385" s="1"/>
      <c r="AM4385" s="1"/>
      <c r="AN4385" s="1"/>
      <c r="AO4385" s="1"/>
      <c r="AP4385" s="1"/>
      <c r="AQ4385" s="1"/>
      <c r="AR4385" s="1"/>
      <c r="AS4385" s="14"/>
      <c r="AT4385" s="1"/>
      <c r="AU4385" s="1"/>
    </row>
    <row r="4386" spans="32:47" x14ac:dyDescent="0.3">
      <c r="AF4386" s="1"/>
      <c r="AG4386" s="1"/>
      <c r="AH4386" s="1"/>
      <c r="AI4386" s="1"/>
      <c r="AJ4386" s="1"/>
      <c r="AK4386" s="1"/>
      <c r="AL4386" s="1"/>
      <c r="AM4386" s="1"/>
      <c r="AN4386" s="1"/>
      <c r="AO4386" s="1"/>
      <c r="AP4386" s="1"/>
      <c r="AQ4386" s="1"/>
      <c r="AR4386" s="1"/>
      <c r="AS4386" s="14"/>
      <c r="AT4386" s="1"/>
      <c r="AU4386" s="1"/>
    </row>
    <row r="4387" spans="32:47" x14ac:dyDescent="0.3">
      <c r="AF4387" s="1"/>
      <c r="AG4387" s="1"/>
      <c r="AH4387" s="1"/>
      <c r="AI4387" s="1"/>
      <c r="AJ4387" s="1"/>
      <c r="AK4387" s="1"/>
      <c r="AL4387" s="1"/>
      <c r="AM4387" s="1"/>
      <c r="AN4387" s="1"/>
      <c r="AO4387" s="1"/>
      <c r="AP4387" s="1"/>
      <c r="AQ4387" s="1"/>
      <c r="AR4387" s="1"/>
      <c r="AS4387" s="14"/>
      <c r="AT4387" s="1"/>
      <c r="AU4387" s="1"/>
    </row>
    <row r="4388" spans="32:47" x14ac:dyDescent="0.3">
      <c r="AF4388" s="1"/>
      <c r="AG4388" s="1"/>
      <c r="AH4388" s="1"/>
      <c r="AI4388" s="1"/>
      <c r="AJ4388" s="1"/>
      <c r="AK4388" s="1"/>
      <c r="AL4388" s="1"/>
      <c r="AM4388" s="1"/>
      <c r="AN4388" s="1"/>
      <c r="AO4388" s="1"/>
      <c r="AP4388" s="1"/>
      <c r="AQ4388" s="1"/>
      <c r="AR4388" s="1"/>
      <c r="AS4388" s="14"/>
      <c r="AT4388" s="1"/>
      <c r="AU4388" s="1"/>
    </row>
    <row r="4389" spans="32:47" x14ac:dyDescent="0.3">
      <c r="AF4389" s="1"/>
      <c r="AG4389" s="1"/>
      <c r="AH4389" s="1"/>
      <c r="AI4389" s="1"/>
      <c r="AJ4389" s="1"/>
      <c r="AK4389" s="1"/>
      <c r="AL4389" s="1"/>
      <c r="AM4389" s="1"/>
      <c r="AN4389" s="1"/>
      <c r="AO4389" s="1"/>
      <c r="AP4389" s="1"/>
      <c r="AQ4389" s="1"/>
      <c r="AR4389" s="1"/>
      <c r="AS4389" s="14"/>
      <c r="AT4389" s="1"/>
      <c r="AU4389" s="1"/>
    </row>
    <row r="4390" spans="32:47" x14ac:dyDescent="0.3">
      <c r="AF4390" s="1"/>
      <c r="AG4390" s="1"/>
      <c r="AH4390" s="1"/>
      <c r="AI4390" s="1"/>
      <c r="AJ4390" s="1"/>
      <c r="AK4390" s="1"/>
      <c r="AL4390" s="1"/>
      <c r="AM4390" s="1"/>
      <c r="AN4390" s="1"/>
      <c r="AO4390" s="1"/>
      <c r="AP4390" s="1"/>
      <c r="AQ4390" s="1"/>
      <c r="AR4390" s="1"/>
      <c r="AS4390" s="14"/>
      <c r="AT4390" s="1"/>
      <c r="AU4390" s="1"/>
    </row>
    <row r="4391" spans="32:47" x14ac:dyDescent="0.3">
      <c r="AF4391" s="1"/>
      <c r="AG4391" s="1"/>
      <c r="AH4391" s="1"/>
      <c r="AI4391" s="1"/>
      <c r="AJ4391" s="1"/>
      <c r="AK4391" s="1"/>
      <c r="AL4391" s="1"/>
      <c r="AM4391" s="1"/>
      <c r="AN4391" s="1"/>
      <c r="AO4391" s="1"/>
      <c r="AP4391" s="1"/>
      <c r="AQ4391" s="1"/>
      <c r="AR4391" s="1"/>
      <c r="AS4391" s="14"/>
      <c r="AT4391" s="1"/>
      <c r="AU4391" s="1"/>
    </row>
    <row r="4392" spans="32:47" x14ac:dyDescent="0.3">
      <c r="AF4392" s="1"/>
      <c r="AG4392" s="1"/>
      <c r="AH4392" s="1"/>
      <c r="AI4392" s="1"/>
      <c r="AJ4392" s="1"/>
      <c r="AK4392" s="1"/>
      <c r="AL4392" s="1"/>
      <c r="AM4392" s="1"/>
      <c r="AN4392" s="1"/>
      <c r="AO4392" s="1"/>
      <c r="AP4392" s="1"/>
      <c r="AQ4392" s="1"/>
      <c r="AR4392" s="1"/>
      <c r="AS4392" s="14"/>
      <c r="AT4392" s="1"/>
      <c r="AU4392" s="1"/>
    </row>
    <row r="4393" spans="32:47" x14ac:dyDescent="0.3">
      <c r="AF4393" s="1"/>
      <c r="AG4393" s="1"/>
      <c r="AH4393" s="1"/>
      <c r="AI4393" s="1"/>
      <c r="AJ4393" s="1"/>
      <c r="AK4393" s="1"/>
      <c r="AL4393" s="1"/>
      <c r="AM4393" s="1"/>
      <c r="AN4393" s="1"/>
      <c r="AO4393" s="1"/>
      <c r="AP4393" s="1"/>
      <c r="AQ4393" s="1"/>
      <c r="AR4393" s="1"/>
      <c r="AS4393" s="14"/>
      <c r="AT4393" s="1"/>
      <c r="AU4393" s="1"/>
    </row>
    <row r="4394" spans="32:47" x14ac:dyDescent="0.3">
      <c r="AF4394" s="1"/>
      <c r="AG4394" s="1"/>
      <c r="AH4394" s="1"/>
      <c r="AI4394" s="1"/>
      <c r="AJ4394" s="1"/>
      <c r="AK4394" s="1"/>
      <c r="AL4394" s="1"/>
      <c r="AM4394" s="1"/>
      <c r="AN4394" s="1"/>
      <c r="AO4394" s="1"/>
      <c r="AP4394" s="1"/>
      <c r="AQ4394" s="1"/>
      <c r="AR4394" s="1"/>
      <c r="AS4394" s="14"/>
      <c r="AT4394" s="1"/>
      <c r="AU4394" s="1"/>
    </row>
    <row r="4395" spans="32:47" x14ac:dyDescent="0.3">
      <c r="AF4395" s="1"/>
      <c r="AG4395" s="1"/>
      <c r="AH4395" s="1"/>
      <c r="AI4395" s="1"/>
      <c r="AJ4395" s="1"/>
      <c r="AK4395" s="1"/>
      <c r="AL4395" s="1"/>
      <c r="AM4395" s="1"/>
      <c r="AN4395" s="1"/>
      <c r="AO4395" s="1"/>
      <c r="AP4395" s="1"/>
      <c r="AQ4395" s="1"/>
      <c r="AR4395" s="1"/>
      <c r="AS4395" s="14"/>
      <c r="AT4395" s="1"/>
      <c r="AU4395" s="1"/>
    </row>
    <row r="4396" spans="32:47" x14ac:dyDescent="0.3">
      <c r="AF4396" s="1"/>
      <c r="AG4396" s="1"/>
      <c r="AH4396" s="1"/>
      <c r="AI4396" s="1"/>
      <c r="AJ4396" s="1"/>
      <c r="AK4396" s="1"/>
      <c r="AL4396" s="1"/>
      <c r="AM4396" s="1"/>
      <c r="AN4396" s="1"/>
      <c r="AO4396" s="1"/>
      <c r="AP4396" s="1"/>
      <c r="AQ4396" s="1"/>
      <c r="AR4396" s="1"/>
      <c r="AS4396" s="14"/>
      <c r="AT4396" s="1"/>
      <c r="AU4396" s="1"/>
    </row>
    <row r="4397" spans="32:47" x14ac:dyDescent="0.3">
      <c r="AF4397" s="1"/>
      <c r="AG4397" s="1"/>
      <c r="AH4397" s="1"/>
      <c r="AI4397" s="1"/>
      <c r="AJ4397" s="1"/>
      <c r="AK4397" s="1"/>
      <c r="AL4397" s="1"/>
      <c r="AM4397" s="1"/>
      <c r="AN4397" s="1"/>
      <c r="AO4397" s="1"/>
      <c r="AP4397" s="1"/>
      <c r="AQ4397" s="1"/>
      <c r="AR4397" s="1"/>
      <c r="AS4397" s="14"/>
      <c r="AT4397" s="1"/>
      <c r="AU4397" s="1"/>
    </row>
    <row r="4398" spans="32:47" x14ac:dyDescent="0.3">
      <c r="AF4398" s="1"/>
      <c r="AG4398" s="1"/>
      <c r="AH4398" s="1"/>
      <c r="AI4398" s="1"/>
      <c r="AJ4398" s="1"/>
      <c r="AK4398" s="1"/>
      <c r="AL4398" s="1"/>
      <c r="AM4398" s="1"/>
      <c r="AN4398" s="1"/>
      <c r="AO4398" s="1"/>
      <c r="AP4398" s="1"/>
      <c r="AQ4398" s="1"/>
      <c r="AR4398" s="1"/>
      <c r="AS4398" s="14"/>
      <c r="AT4398" s="1"/>
      <c r="AU4398" s="1"/>
    </row>
    <row r="4399" spans="32:47" x14ac:dyDescent="0.3">
      <c r="AF4399" s="1"/>
      <c r="AG4399" s="1"/>
      <c r="AH4399" s="1"/>
      <c r="AI4399" s="1"/>
      <c r="AJ4399" s="1"/>
      <c r="AK4399" s="1"/>
      <c r="AL4399" s="1"/>
      <c r="AM4399" s="1"/>
      <c r="AN4399" s="1"/>
      <c r="AO4399" s="1"/>
      <c r="AP4399" s="1"/>
      <c r="AQ4399" s="1"/>
      <c r="AR4399" s="1"/>
      <c r="AS4399" s="14"/>
      <c r="AT4399" s="1"/>
      <c r="AU4399" s="1"/>
    </row>
    <row r="4400" spans="32:47" x14ac:dyDescent="0.3">
      <c r="AF4400" s="1"/>
      <c r="AG4400" s="1"/>
      <c r="AH4400" s="1"/>
      <c r="AI4400" s="1"/>
      <c r="AJ4400" s="1"/>
      <c r="AK4400" s="1"/>
      <c r="AL4400" s="1"/>
      <c r="AM4400" s="1"/>
      <c r="AN4400" s="1"/>
      <c r="AO4400" s="1"/>
      <c r="AP4400" s="1"/>
      <c r="AQ4400" s="1"/>
      <c r="AR4400" s="1"/>
      <c r="AS4400" s="14"/>
      <c r="AT4400" s="1"/>
      <c r="AU4400" s="1"/>
    </row>
    <row r="4401" spans="32:47" x14ac:dyDescent="0.3">
      <c r="AF4401" s="1"/>
      <c r="AG4401" s="1"/>
      <c r="AH4401" s="1"/>
      <c r="AI4401" s="1"/>
      <c r="AJ4401" s="1"/>
      <c r="AK4401" s="1"/>
      <c r="AL4401" s="1"/>
      <c r="AM4401" s="1"/>
      <c r="AN4401" s="1"/>
      <c r="AO4401" s="1"/>
      <c r="AP4401" s="1"/>
      <c r="AQ4401" s="1"/>
      <c r="AR4401" s="1"/>
      <c r="AS4401" s="14"/>
      <c r="AT4401" s="1"/>
      <c r="AU4401" s="1"/>
    </row>
    <row r="4402" spans="32:47" x14ac:dyDescent="0.3">
      <c r="AF4402" s="1"/>
      <c r="AG4402" s="1"/>
      <c r="AH4402" s="1"/>
      <c r="AI4402" s="1"/>
      <c r="AJ4402" s="1"/>
      <c r="AK4402" s="1"/>
      <c r="AL4402" s="1"/>
      <c r="AM4402" s="1"/>
      <c r="AN4402" s="1"/>
      <c r="AO4402" s="1"/>
      <c r="AP4402" s="1"/>
      <c r="AQ4402" s="1"/>
      <c r="AR4402" s="1"/>
      <c r="AS4402" s="14"/>
      <c r="AT4402" s="1"/>
      <c r="AU4402" s="1"/>
    </row>
    <row r="4403" spans="32:47" x14ac:dyDescent="0.3">
      <c r="AF4403" s="1"/>
      <c r="AG4403" s="1"/>
      <c r="AH4403" s="1"/>
      <c r="AI4403" s="1"/>
      <c r="AJ4403" s="1"/>
      <c r="AK4403" s="1"/>
      <c r="AL4403" s="1"/>
      <c r="AM4403" s="1"/>
      <c r="AN4403" s="1"/>
      <c r="AO4403" s="1"/>
      <c r="AP4403" s="1"/>
      <c r="AQ4403" s="1"/>
      <c r="AR4403" s="1"/>
      <c r="AS4403" s="14"/>
      <c r="AT4403" s="1"/>
      <c r="AU4403" s="1"/>
    </row>
    <row r="4404" spans="32:47" x14ac:dyDescent="0.3">
      <c r="AF4404" s="1"/>
      <c r="AG4404" s="1"/>
      <c r="AH4404" s="1"/>
      <c r="AI4404" s="1"/>
      <c r="AJ4404" s="1"/>
      <c r="AK4404" s="1"/>
      <c r="AL4404" s="1"/>
      <c r="AM4404" s="1"/>
      <c r="AN4404" s="1"/>
      <c r="AO4404" s="1"/>
      <c r="AP4404" s="1"/>
      <c r="AQ4404" s="1"/>
      <c r="AR4404" s="1"/>
      <c r="AS4404" s="14"/>
      <c r="AT4404" s="1"/>
      <c r="AU4404" s="1"/>
    </row>
    <row r="4405" spans="32:47" x14ac:dyDescent="0.3">
      <c r="AF4405" s="1"/>
      <c r="AG4405" s="1"/>
      <c r="AH4405" s="1"/>
      <c r="AI4405" s="1"/>
      <c r="AJ4405" s="1"/>
      <c r="AK4405" s="1"/>
      <c r="AL4405" s="1"/>
      <c r="AM4405" s="1"/>
      <c r="AN4405" s="1"/>
      <c r="AO4405" s="1"/>
      <c r="AP4405" s="1"/>
      <c r="AQ4405" s="1"/>
      <c r="AR4405" s="1"/>
      <c r="AS4405" s="14"/>
      <c r="AT4405" s="1"/>
      <c r="AU4405" s="1"/>
    </row>
    <row r="4406" spans="32:47" x14ac:dyDescent="0.3">
      <c r="AF4406" s="1"/>
      <c r="AG4406" s="1"/>
      <c r="AH4406" s="1"/>
      <c r="AI4406" s="1"/>
      <c r="AJ4406" s="1"/>
      <c r="AK4406" s="1"/>
      <c r="AL4406" s="1"/>
      <c r="AM4406" s="1"/>
      <c r="AN4406" s="1"/>
      <c r="AO4406" s="1"/>
      <c r="AP4406" s="1"/>
      <c r="AQ4406" s="1"/>
      <c r="AR4406" s="1"/>
      <c r="AS4406" s="14"/>
      <c r="AT4406" s="1"/>
      <c r="AU4406" s="1"/>
    </row>
    <row r="4407" spans="32:47" x14ac:dyDescent="0.3">
      <c r="AF4407" s="1"/>
      <c r="AG4407" s="1"/>
      <c r="AH4407" s="1"/>
      <c r="AI4407" s="1"/>
      <c r="AJ4407" s="1"/>
      <c r="AK4407" s="1"/>
      <c r="AL4407" s="1"/>
      <c r="AM4407" s="1"/>
      <c r="AN4407" s="1"/>
      <c r="AO4407" s="1"/>
      <c r="AP4407" s="1"/>
      <c r="AQ4407" s="1"/>
      <c r="AR4407" s="1"/>
      <c r="AS4407" s="14"/>
      <c r="AT4407" s="1"/>
      <c r="AU4407" s="1"/>
    </row>
    <row r="4408" spans="32:47" x14ac:dyDescent="0.3">
      <c r="AF4408" s="1"/>
      <c r="AG4408" s="1"/>
      <c r="AH4408" s="1"/>
      <c r="AI4408" s="1"/>
      <c r="AJ4408" s="1"/>
      <c r="AK4408" s="1"/>
      <c r="AL4408" s="1"/>
      <c r="AM4408" s="1"/>
      <c r="AN4408" s="1"/>
      <c r="AO4408" s="1"/>
      <c r="AP4408" s="1"/>
      <c r="AQ4408" s="1"/>
      <c r="AR4408" s="1"/>
      <c r="AS4408" s="14"/>
      <c r="AT4408" s="1"/>
      <c r="AU4408" s="1"/>
    </row>
    <row r="4409" spans="32:47" x14ac:dyDescent="0.3">
      <c r="AF4409" s="1"/>
      <c r="AG4409" s="1"/>
      <c r="AH4409" s="1"/>
      <c r="AI4409" s="1"/>
      <c r="AJ4409" s="1"/>
      <c r="AK4409" s="1"/>
      <c r="AL4409" s="1"/>
      <c r="AM4409" s="1"/>
      <c r="AN4409" s="1"/>
      <c r="AO4409" s="1"/>
      <c r="AP4409" s="1"/>
      <c r="AQ4409" s="1"/>
      <c r="AR4409" s="1"/>
      <c r="AS4409" s="14"/>
      <c r="AT4409" s="1"/>
      <c r="AU4409" s="1"/>
    </row>
    <row r="4410" spans="32:47" x14ac:dyDescent="0.3">
      <c r="AF4410" s="1"/>
      <c r="AG4410" s="1"/>
      <c r="AH4410" s="1"/>
      <c r="AI4410" s="1"/>
      <c r="AJ4410" s="1"/>
      <c r="AK4410" s="1"/>
      <c r="AL4410" s="1"/>
      <c r="AM4410" s="1"/>
      <c r="AN4410" s="1"/>
      <c r="AO4410" s="1"/>
      <c r="AP4410" s="1"/>
      <c r="AQ4410" s="1"/>
      <c r="AR4410" s="1"/>
      <c r="AS4410" s="14"/>
      <c r="AT4410" s="1"/>
      <c r="AU4410" s="1"/>
    </row>
    <row r="4411" spans="32:47" x14ac:dyDescent="0.3">
      <c r="AF4411" s="1"/>
      <c r="AG4411" s="1"/>
      <c r="AH4411" s="1"/>
      <c r="AI4411" s="1"/>
      <c r="AJ4411" s="1"/>
      <c r="AK4411" s="1"/>
      <c r="AL4411" s="1"/>
      <c r="AM4411" s="1"/>
      <c r="AN4411" s="1"/>
      <c r="AO4411" s="1"/>
      <c r="AP4411" s="1"/>
      <c r="AQ4411" s="1"/>
      <c r="AR4411" s="1"/>
      <c r="AS4411" s="14"/>
      <c r="AT4411" s="1"/>
      <c r="AU4411" s="1"/>
    </row>
    <row r="4412" spans="32:47" x14ac:dyDescent="0.3">
      <c r="AF4412" s="1"/>
      <c r="AG4412" s="1"/>
      <c r="AH4412" s="1"/>
      <c r="AI4412" s="1"/>
      <c r="AJ4412" s="1"/>
      <c r="AK4412" s="1"/>
      <c r="AL4412" s="1"/>
      <c r="AM4412" s="1"/>
      <c r="AN4412" s="1"/>
      <c r="AO4412" s="1"/>
      <c r="AP4412" s="1"/>
      <c r="AQ4412" s="1"/>
      <c r="AR4412" s="1"/>
      <c r="AS4412" s="14"/>
      <c r="AT4412" s="1"/>
      <c r="AU4412" s="1"/>
    </row>
    <row r="4413" spans="32:47" x14ac:dyDescent="0.3">
      <c r="AF4413" s="1"/>
      <c r="AG4413" s="1"/>
      <c r="AH4413" s="1"/>
      <c r="AI4413" s="1"/>
      <c r="AJ4413" s="1"/>
      <c r="AK4413" s="1"/>
      <c r="AL4413" s="1"/>
      <c r="AM4413" s="1"/>
      <c r="AN4413" s="1"/>
      <c r="AO4413" s="1"/>
      <c r="AP4413" s="1"/>
      <c r="AQ4413" s="1"/>
      <c r="AR4413" s="1"/>
      <c r="AS4413" s="14"/>
      <c r="AT4413" s="1"/>
      <c r="AU4413" s="1"/>
    </row>
    <row r="4414" spans="32:47" x14ac:dyDescent="0.3">
      <c r="AF4414" s="1"/>
      <c r="AG4414" s="1"/>
      <c r="AH4414" s="1"/>
      <c r="AI4414" s="1"/>
      <c r="AJ4414" s="1"/>
      <c r="AK4414" s="1"/>
      <c r="AL4414" s="1"/>
      <c r="AM4414" s="1"/>
      <c r="AN4414" s="1"/>
      <c r="AO4414" s="1"/>
      <c r="AP4414" s="1"/>
      <c r="AQ4414" s="1"/>
      <c r="AR4414" s="1"/>
      <c r="AS4414" s="14"/>
      <c r="AT4414" s="1"/>
      <c r="AU4414" s="1"/>
    </row>
    <row r="4415" spans="32:47" x14ac:dyDescent="0.3">
      <c r="AF4415" s="1"/>
      <c r="AG4415" s="1"/>
      <c r="AH4415" s="1"/>
      <c r="AI4415" s="1"/>
      <c r="AJ4415" s="1"/>
      <c r="AK4415" s="1"/>
      <c r="AL4415" s="1"/>
      <c r="AM4415" s="1"/>
      <c r="AN4415" s="1"/>
      <c r="AO4415" s="1"/>
      <c r="AP4415" s="1"/>
      <c r="AQ4415" s="1"/>
      <c r="AR4415" s="1"/>
      <c r="AS4415" s="14"/>
      <c r="AT4415" s="1"/>
      <c r="AU4415" s="1"/>
    </row>
    <row r="4416" spans="32:47" x14ac:dyDescent="0.3">
      <c r="AF4416" s="1"/>
      <c r="AG4416" s="1"/>
      <c r="AH4416" s="1"/>
      <c r="AI4416" s="1"/>
      <c r="AJ4416" s="1"/>
      <c r="AK4416" s="1"/>
      <c r="AL4416" s="1"/>
      <c r="AM4416" s="1"/>
      <c r="AN4416" s="1"/>
      <c r="AO4416" s="1"/>
      <c r="AP4416" s="1"/>
      <c r="AQ4416" s="1"/>
      <c r="AR4416" s="1"/>
      <c r="AS4416" s="14"/>
      <c r="AT4416" s="1"/>
      <c r="AU4416" s="1"/>
    </row>
    <row r="4417" spans="32:47" x14ac:dyDescent="0.3">
      <c r="AF4417" s="1"/>
      <c r="AG4417" s="1"/>
      <c r="AH4417" s="1"/>
      <c r="AI4417" s="1"/>
      <c r="AJ4417" s="1"/>
      <c r="AK4417" s="1"/>
      <c r="AL4417" s="1"/>
      <c r="AM4417" s="1"/>
      <c r="AN4417" s="1"/>
      <c r="AO4417" s="1"/>
      <c r="AP4417" s="1"/>
      <c r="AQ4417" s="1"/>
      <c r="AR4417" s="1"/>
      <c r="AS4417" s="14"/>
      <c r="AT4417" s="1"/>
      <c r="AU4417" s="1"/>
    </row>
    <row r="4418" spans="32:47" x14ac:dyDescent="0.3">
      <c r="AF4418" s="1"/>
      <c r="AG4418" s="1"/>
      <c r="AH4418" s="1"/>
      <c r="AI4418" s="1"/>
      <c r="AJ4418" s="1"/>
      <c r="AK4418" s="1"/>
      <c r="AL4418" s="1"/>
      <c r="AM4418" s="1"/>
      <c r="AN4418" s="1"/>
      <c r="AO4418" s="1"/>
      <c r="AP4418" s="1"/>
      <c r="AQ4418" s="1"/>
      <c r="AR4418" s="1"/>
      <c r="AS4418" s="14"/>
      <c r="AT4418" s="1"/>
      <c r="AU4418" s="1"/>
    </row>
    <row r="4419" spans="32:47" x14ac:dyDescent="0.3">
      <c r="AF4419" s="1"/>
      <c r="AG4419" s="1"/>
      <c r="AH4419" s="1"/>
      <c r="AI4419" s="1"/>
      <c r="AJ4419" s="1"/>
      <c r="AK4419" s="1"/>
      <c r="AL4419" s="1"/>
      <c r="AM4419" s="1"/>
      <c r="AN4419" s="1"/>
      <c r="AO4419" s="1"/>
      <c r="AP4419" s="1"/>
      <c r="AQ4419" s="1"/>
      <c r="AR4419" s="1"/>
      <c r="AS4419" s="14"/>
      <c r="AT4419" s="1"/>
      <c r="AU4419" s="1"/>
    </row>
    <row r="4420" spans="32:47" x14ac:dyDescent="0.3">
      <c r="AF4420" s="1"/>
      <c r="AG4420" s="1"/>
      <c r="AH4420" s="1"/>
      <c r="AI4420" s="1"/>
      <c r="AJ4420" s="1"/>
      <c r="AK4420" s="1"/>
      <c r="AL4420" s="1"/>
      <c r="AM4420" s="1"/>
      <c r="AN4420" s="1"/>
      <c r="AO4420" s="1"/>
      <c r="AP4420" s="1"/>
      <c r="AQ4420" s="1"/>
      <c r="AR4420" s="1"/>
      <c r="AS4420" s="14"/>
      <c r="AT4420" s="1"/>
      <c r="AU4420" s="1"/>
    </row>
    <row r="4421" spans="32:47" x14ac:dyDescent="0.3">
      <c r="AF4421" s="1"/>
      <c r="AG4421" s="1"/>
      <c r="AH4421" s="1"/>
      <c r="AI4421" s="1"/>
      <c r="AJ4421" s="1"/>
      <c r="AK4421" s="1"/>
      <c r="AL4421" s="1"/>
      <c r="AM4421" s="1"/>
      <c r="AN4421" s="1"/>
      <c r="AO4421" s="1"/>
      <c r="AP4421" s="1"/>
      <c r="AQ4421" s="1"/>
      <c r="AR4421" s="1"/>
      <c r="AS4421" s="14"/>
      <c r="AT4421" s="1"/>
      <c r="AU4421" s="1"/>
    </row>
    <row r="4422" spans="32:47" x14ac:dyDescent="0.3">
      <c r="AF4422" s="1"/>
      <c r="AG4422" s="1"/>
      <c r="AH4422" s="1"/>
      <c r="AI4422" s="1"/>
      <c r="AJ4422" s="1"/>
      <c r="AK4422" s="1"/>
      <c r="AL4422" s="1"/>
      <c r="AM4422" s="1"/>
      <c r="AN4422" s="1"/>
      <c r="AO4422" s="1"/>
      <c r="AP4422" s="1"/>
      <c r="AQ4422" s="1"/>
      <c r="AR4422" s="1"/>
      <c r="AS4422" s="14"/>
      <c r="AT4422" s="1"/>
      <c r="AU4422" s="1"/>
    </row>
    <row r="4423" spans="32:47" x14ac:dyDescent="0.3">
      <c r="AF4423" s="1"/>
      <c r="AG4423" s="1"/>
      <c r="AH4423" s="1"/>
      <c r="AI4423" s="1"/>
      <c r="AJ4423" s="1"/>
      <c r="AK4423" s="1"/>
      <c r="AL4423" s="1"/>
      <c r="AM4423" s="1"/>
      <c r="AN4423" s="1"/>
      <c r="AO4423" s="1"/>
      <c r="AP4423" s="1"/>
      <c r="AQ4423" s="1"/>
      <c r="AR4423" s="1"/>
      <c r="AS4423" s="14"/>
      <c r="AT4423" s="1"/>
      <c r="AU4423" s="1"/>
    </row>
    <row r="4424" spans="32:47" x14ac:dyDescent="0.3">
      <c r="AF4424" s="1"/>
      <c r="AG4424" s="1"/>
      <c r="AH4424" s="1"/>
      <c r="AI4424" s="1"/>
      <c r="AJ4424" s="1"/>
      <c r="AK4424" s="1"/>
      <c r="AL4424" s="1"/>
      <c r="AM4424" s="1"/>
      <c r="AN4424" s="1"/>
      <c r="AO4424" s="1"/>
      <c r="AP4424" s="1"/>
      <c r="AQ4424" s="1"/>
      <c r="AR4424" s="1"/>
      <c r="AS4424" s="14"/>
      <c r="AT4424" s="1"/>
      <c r="AU4424" s="1"/>
    </row>
    <row r="4425" spans="32:47" x14ac:dyDescent="0.3">
      <c r="AF4425" s="1"/>
      <c r="AG4425" s="1"/>
      <c r="AH4425" s="1"/>
      <c r="AI4425" s="1"/>
      <c r="AJ4425" s="1"/>
      <c r="AK4425" s="1"/>
      <c r="AL4425" s="1"/>
      <c r="AM4425" s="1"/>
      <c r="AN4425" s="1"/>
      <c r="AO4425" s="1"/>
      <c r="AP4425" s="1"/>
      <c r="AQ4425" s="1"/>
      <c r="AR4425" s="1"/>
      <c r="AS4425" s="14"/>
      <c r="AT4425" s="1"/>
      <c r="AU4425" s="1"/>
    </row>
    <row r="4426" spans="32:47" x14ac:dyDescent="0.3">
      <c r="AF4426" s="1"/>
      <c r="AG4426" s="1"/>
      <c r="AH4426" s="1"/>
      <c r="AI4426" s="1"/>
      <c r="AJ4426" s="1"/>
      <c r="AK4426" s="1"/>
      <c r="AL4426" s="1"/>
      <c r="AM4426" s="1"/>
      <c r="AN4426" s="1"/>
      <c r="AO4426" s="1"/>
      <c r="AP4426" s="1"/>
      <c r="AQ4426" s="1"/>
      <c r="AR4426" s="1"/>
      <c r="AS4426" s="14"/>
      <c r="AT4426" s="1"/>
      <c r="AU4426" s="1"/>
    </row>
    <row r="4427" spans="32:47" x14ac:dyDescent="0.3">
      <c r="AF4427" s="1"/>
      <c r="AG4427" s="1"/>
      <c r="AH4427" s="1"/>
      <c r="AI4427" s="1"/>
      <c r="AJ4427" s="1"/>
      <c r="AK4427" s="1"/>
      <c r="AL4427" s="1"/>
      <c r="AM4427" s="1"/>
      <c r="AN4427" s="1"/>
      <c r="AO4427" s="1"/>
      <c r="AP4427" s="1"/>
      <c r="AQ4427" s="1"/>
      <c r="AR4427" s="1"/>
      <c r="AS4427" s="14"/>
      <c r="AT4427" s="1"/>
      <c r="AU4427" s="1"/>
    </row>
    <row r="4428" spans="32:47" x14ac:dyDescent="0.3">
      <c r="AF4428" s="1"/>
      <c r="AG4428" s="1"/>
      <c r="AH4428" s="1"/>
      <c r="AI4428" s="1"/>
      <c r="AJ4428" s="1"/>
      <c r="AK4428" s="1"/>
      <c r="AL4428" s="1"/>
      <c r="AM4428" s="1"/>
      <c r="AN4428" s="1"/>
      <c r="AO4428" s="1"/>
      <c r="AP4428" s="1"/>
      <c r="AQ4428" s="1"/>
      <c r="AR4428" s="1"/>
      <c r="AS4428" s="14"/>
      <c r="AT4428" s="1"/>
      <c r="AU4428" s="1"/>
    </row>
    <row r="4429" spans="32:47" x14ac:dyDescent="0.3">
      <c r="AF4429" s="1"/>
      <c r="AG4429" s="1"/>
      <c r="AH4429" s="1"/>
      <c r="AI4429" s="1"/>
      <c r="AJ4429" s="1"/>
      <c r="AK4429" s="1"/>
      <c r="AL4429" s="1"/>
      <c r="AM4429" s="1"/>
      <c r="AN4429" s="1"/>
      <c r="AO4429" s="1"/>
      <c r="AP4429" s="1"/>
      <c r="AQ4429" s="1"/>
      <c r="AR4429" s="1"/>
      <c r="AS4429" s="14"/>
      <c r="AT4429" s="1"/>
      <c r="AU4429" s="1"/>
    </row>
    <row r="4430" spans="32:47" x14ac:dyDescent="0.3">
      <c r="AF4430" s="1"/>
      <c r="AG4430" s="1"/>
      <c r="AH4430" s="1"/>
      <c r="AI4430" s="1"/>
      <c r="AJ4430" s="1"/>
      <c r="AK4430" s="1"/>
      <c r="AL4430" s="1"/>
      <c r="AM4430" s="1"/>
      <c r="AN4430" s="1"/>
      <c r="AO4430" s="1"/>
      <c r="AP4430" s="1"/>
      <c r="AQ4430" s="1"/>
      <c r="AR4430" s="1"/>
      <c r="AS4430" s="14"/>
      <c r="AT4430" s="1"/>
      <c r="AU4430" s="1"/>
    </row>
    <row r="4431" spans="32:47" x14ac:dyDescent="0.3">
      <c r="AF4431" s="1"/>
      <c r="AG4431" s="1"/>
      <c r="AH4431" s="1"/>
      <c r="AI4431" s="1"/>
      <c r="AJ4431" s="1"/>
      <c r="AK4431" s="1"/>
      <c r="AL4431" s="1"/>
      <c r="AM4431" s="1"/>
      <c r="AN4431" s="1"/>
      <c r="AO4431" s="1"/>
      <c r="AP4431" s="1"/>
      <c r="AQ4431" s="1"/>
      <c r="AR4431" s="1"/>
      <c r="AS4431" s="14"/>
      <c r="AT4431" s="1"/>
      <c r="AU4431" s="1"/>
    </row>
    <row r="4432" spans="32:47" x14ac:dyDescent="0.3">
      <c r="AF4432" s="1"/>
      <c r="AG4432" s="1"/>
      <c r="AH4432" s="1"/>
      <c r="AI4432" s="1"/>
      <c r="AJ4432" s="1"/>
      <c r="AK4432" s="1"/>
      <c r="AL4432" s="1"/>
      <c r="AM4432" s="1"/>
      <c r="AN4432" s="1"/>
      <c r="AO4432" s="1"/>
      <c r="AP4432" s="1"/>
      <c r="AQ4432" s="1"/>
      <c r="AR4432" s="1"/>
      <c r="AS4432" s="14"/>
      <c r="AT4432" s="1"/>
      <c r="AU4432" s="1"/>
    </row>
    <row r="4433" spans="32:47" x14ac:dyDescent="0.3">
      <c r="AF4433" s="1"/>
      <c r="AG4433" s="1"/>
      <c r="AH4433" s="1"/>
      <c r="AI4433" s="1"/>
      <c r="AJ4433" s="1"/>
      <c r="AK4433" s="1"/>
      <c r="AL4433" s="1"/>
      <c r="AM4433" s="1"/>
      <c r="AN4433" s="1"/>
      <c r="AO4433" s="1"/>
      <c r="AP4433" s="1"/>
      <c r="AQ4433" s="1"/>
      <c r="AR4433" s="1"/>
      <c r="AS4433" s="14"/>
      <c r="AT4433" s="1"/>
      <c r="AU4433" s="1"/>
    </row>
    <row r="4434" spans="32:47" x14ac:dyDescent="0.3">
      <c r="AF4434" s="1"/>
      <c r="AG4434" s="1"/>
      <c r="AH4434" s="1"/>
      <c r="AI4434" s="1"/>
      <c r="AJ4434" s="1"/>
      <c r="AK4434" s="1"/>
      <c r="AL4434" s="1"/>
      <c r="AM4434" s="1"/>
      <c r="AN4434" s="1"/>
      <c r="AO4434" s="1"/>
      <c r="AP4434" s="1"/>
      <c r="AQ4434" s="1"/>
      <c r="AR4434" s="1"/>
      <c r="AS4434" s="14"/>
      <c r="AT4434" s="1"/>
      <c r="AU4434" s="1"/>
    </row>
    <row r="4435" spans="32:47" x14ac:dyDescent="0.3">
      <c r="AF4435" s="1"/>
      <c r="AG4435" s="1"/>
      <c r="AH4435" s="1"/>
      <c r="AI4435" s="1"/>
      <c r="AJ4435" s="1"/>
      <c r="AK4435" s="1"/>
      <c r="AL4435" s="1"/>
      <c r="AM4435" s="1"/>
      <c r="AN4435" s="1"/>
      <c r="AO4435" s="1"/>
      <c r="AP4435" s="1"/>
      <c r="AQ4435" s="1"/>
      <c r="AR4435" s="1"/>
      <c r="AS4435" s="14"/>
      <c r="AT4435" s="1"/>
      <c r="AU4435" s="1"/>
    </row>
    <row r="4436" spans="32:47" x14ac:dyDescent="0.3">
      <c r="AF4436" s="1"/>
      <c r="AG4436" s="1"/>
      <c r="AH4436" s="1"/>
      <c r="AI4436" s="1"/>
      <c r="AJ4436" s="1"/>
      <c r="AK4436" s="1"/>
      <c r="AL4436" s="1"/>
      <c r="AM4436" s="1"/>
      <c r="AN4436" s="1"/>
      <c r="AO4436" s="1"/>
      <c r="AP4436" s="1"/>
      <c r="AQ4436" s="1"/>
      <c r="AR4436" s="1"/>
      <c r="AS4436" s="14"/>
      <c r="AT4436" s="1"/>
      <c r="AU4436" s="1"/>
    </row>
    <row r="4437" spans="32:47" x14ac:dyDescent="0.3">
      <c r="AF4437" s="1"/>
      <c r="AG4437" s="1"/>
      <c r="AH4437" s="1"/>
      <c r="AI4437" s="1"/>
      <c r="AJ4437" s="1"/>
      <c r="AK4437" s="1"/>
      <c r="AL4437" s="1"/>
      <c r="AM4437" s="1"/>
      <c r="AN4437" s="1"/>
      <c r="AO4437" s="1"/>
      <c r="AP4437" s="1"/>
      <c r="AQ4437" s="1"/>
      <c r="AR4437" s="1"/>
      <c r="AS4437" s="14"/>
      <c r="AT4437" s="1"/>
      <c r="AU4437" s="1"/>
    </row>
    <row r="4438" spans="32:47" x14ac:dyDescent="0.3">
      <c r="AF4438" s="1"/>
      <c r="AG4438" s="1"/>
      <c r="AH4438" s="1"/>
      <c r="AI4438" s="1"/>
      <c r="AJ4438" s="1"/>
      <c r="AK4438" s="1"/>
      <c r="AL4438" s="1"/>
      <c r="AM4438" s="1"/>
      <c r="AN4438" s="1"/>
      <c r="AO4438" s="1"/>
      <c r="AP4438" s="1"/>
      <c r="AQ4438" s="1"/>
      <c r="AR4438" s="1"/>
      <c r="AS4438" s="14"/>
      <c r="AT4438" s="1"/>
      <c r="AU4438" s="1"/>
    </row>
    <row r="4439" spans="32:47" x14ac:dyDescent="0.3">
      <c r="AF4439" s="1"/>
      <c r="AG4439" s="1"/>
      <c r="AH4439" s="1"/>
      <c r="AI4439" s="1"/>
      <c r="AJ4439" s="1"/>
      <c r="AK4439" s="1"/>
      <c r="AL4439" s="1"/>
      <c r="AM4439" s="1"/>
      <c r="AN4439" s="1"/>
      <c r="AO4439" s="1"/>
      <c r="AP4439" s="1"/>
      <c r="AQ4439" s="1"/>
      <c r="AR4439" s="1"/>
      <c r="AS4439" s="14"/>
      <c r="AT4439" s="1"/>
      <c r="AU4439" s="1"/>
    </row>
    <row r="4440" spans="32:47" x14ac:dyDescent="0.3">
      <c r="AF4440" s="1"/>
      <c r="AG4440" s="1"/>
      <c r="AH4440" s="1"/>
      <c r="AI4440" s="1"/>
      <c r="AJ4440" s="1"/>
      <c r="AK4440" s="1"/>
      <c r="AL4440" s="1"/>
      <c r="AM4440" s="1"/>
      <c r="AN4440" s="1"/>
      <c r="AO4440" s="1"/>
      <c r="AP4440" s="1"/>
      <c r="AQ4440" s="1"/>
      <c r="AR4440" s="1"/>
      <c r="AS4440" s="14"/>
      <c r="AT4440" s="1"/>
      <c r="AU4440" s="1"/>
    </row>
    <row r="4441" spans="32:47" x14ac:dyDescent="0.3">
      <c r="AF4441" s="1"/>
      <c r="AG4441" s="1"/>
      <c r="AH4441" s="1"/>
      <c r="AI4441" s="1"/>
      <c r="AJ4441" s="1"/>
      <c r="AK4441" s="1"/>
      <c r="AL4441" s="1"/>
      <c r="AM4441" s="1"/>
      <c r="AN4441" s="1"/>
      <c r="AO4441" s="1"/>
      <c r="AP4441" s="1"/>
      <c r="AQ4441" s="1"/>
      <c r="AR4441" s="1"/>
      <c r="AS4441" s="14"/>
      <c r="AT4441" s="1"/>
      <c r="AU4441" s="1"/>
    </row>
    <row r="4442" spans="32:47" x14ac:dyDescent="0.3">
      <c r="AF4442" s="1"/>
      <c r="AG4442" s="1"/>
      <c r="AH4442" s="1"/>
      <c r="AI4442" s="1"/>
      <c r="AJ4442" s="1"/>
      <c r="AK4442" s="1"/>
      <c r="AL4442" s="1"/>
      <c r="AM4442" s="1"/>
      <c r="AN4442" s="1"/>
      <c r="AO4442" s="1"/>
      <c r="AP4442" s="1"/>
      <c r="AQ4442" s="1"/>
      <c r="AR4442" s="1"/>
      <c r="AS4442" s="14"/>
      <c r="AT4442" s="1"/>
      <c r="AU4442" s="1"/>
    </row>
    <row r="4443" spans="32:47" x14ac:dyDescent="0.3">
      <c r="AF4443" s="1"/>
      <c r="AG4443" s="1"/>
      <c r="AH4443" s="1"/>
      <c r="AI4443" s="1"/>
      <c r="AJ4443" s="1"/>
      <c r="AK4443" s="1"/>
      <c r="AL4443" s="1"/>
      <c r="AM4443" s="1"/>
      <c r="AN4443" s="1"/>
      <c r="AO4443" s="1"/>
      <c r="AP4443" s="1"/>
      <c r="AQ4443" s="1"/>
      <c r="AR4443" s="1"/>
      <c r="AS4443" s="14"/>
      <c r="AT4443" s="1"/>
      <c r="AU4443" s="1"/>
    </row>
    <row r="4444" spans="32:47" x14ac:dyDescent="0.3">
      <c r="AF4444" s="1"/>
      <c r="AG4444" s="1"/>
      <c r="AH4444" s="1"/>
      <c r="AI4444" s="1"/>
      <c r="AJ4444" s="1"/>
      <c r="AK4444" s="1"/>
      <c r="AL4444" s="1"/>
      <c r="AM4444" s="1"/>
      <c r="AN4444" s="1"/>
      <c r="AO4444" s="1"/>
      <c r="AP4444" s="1"/>
      <c r="AQ4444" s="1"/>
      <c r="AR4444" s="1"/>
      <c r="AS4444" s="14"/>
      <c r="AT4444" s="1"/>
      <c r="AU4444" s="1"/>
    </row>
    <row r="4445" spans="32:47" x14ac:dyDescent="0.3">
      <c r="AF4445" s="1"/>
      <c r="AG4445" s="1"/>
      <c r="AH4445" s="1"/>
      <c r="AI4445" s="1"/>
      <c r="AJ4445" s="1"/>
      <c r="AK4445" s="1"/>
      <c r="AL4445" s="1"/>
      <c r="AM4445" s="1"/>
      <c r="AN4445" s="1"/>
      <c r="AO4445" s="1"/>
      <c r="AP4445" s="1"/>
      <c r="AQ4445" s="1"/>
      <c r="AR4445" s="1"/>
      <c r="AS4445" s="14"/>
      <c r="AT4445" s="1"/>
      <c r="AU4445" s="1"/>
    </row>
    <row r="4446" spans="32:47" x14ac:dyDescent="0.3">
      <c r="AF4446" s="1"/>
      <c r="AG4446" s="1"/>
      <c r="AH4446" s="1"/>
      <c r="AI4446" s="1"/>
      <c r="AJ4446" s="1"/>
      <c r="AK4446" s="1"/>
      <c r="AL4446" s="1"/>
      <c r="AM4446" s="1"/>
      <c r="AN4446" s="1"/>
      <c r="AO4446" s="1"/>
      <c r="AP4446" s="1"/>
      <c r="AQ4446" s="1"/>
      <c r="AR4446" s="1"/>
      <c r="AS4446" s="14"/>
      <c r="AT4446" s="1"/>
      <c r="AU4446" s="1"/>
    </row>
    <row r="4447" spans="32:47" x14ac:dyDescent="0.3">
      <c r="AF4447" s="1"/>
      <c r="AG4447" s="1"/>
      <c r="AH4447" s="1"/>
      <c r="AI4447" s="1"/>
      <c r="AJ4447" s="1"/>
      <c r="AK4447" s="1"/>
      <c r="AL4447" s="1"/>
      <c r="AM4447" s="1"/>
      <c r="AN4447" s="1"/>
      <c r="AO4447" s="1"/>
      <c r="AP4447" s="1"/>
      <c r="AQ4447" s="1"/>
      <c r="AR4447" s="1"/>
      <c r="AS4447" s="14"/>
      <c r="AT4447" s="1"/>
      <c r="AU4447" s="1"/>
    </row>
    <row r="4448" spans="32:47" x14ac:dyDescent="0.3">
      <c r="AF4448" s="1"/>
      <c r="AG4448" s="1"/>
      <c r="AH4448" s="1"/>
      <c r="AI4448" s="1"/>
      <c r="AJ4448" s="1"/>
      <c r="AK4448" s="1"/>
      <c r="AL4448" s="1"/>
      <c r="AM4448" s="1"/>
      <c r="AN4448" s="1"/>
      <c r="AO4448" s="1"/>
      <c r="AP4448" s="1"/>
      <c r="AQ4448" s="1"/>
      <c r="AR4448" s="1"/>
      <c r="AS4448" s="14"/>
      <c r="AT4448" s="1"/>
      <c r="AU4448" s="1"/>
    </row>
    <row r="4449" spans="32:47" x14ac:dyDescent="0.3">
      <c r="AF4449" s="1"/>
      <c r="AG4449" s="1"/>
      <c r="AH4449" s="1"/>
      <c r="AI4449" s="1"/>
      <c r="AJ4449" s="1"/>
      <c r="AK4449" s="1"/>
      <c r="AL4449" s="1"/>
      <c r="AM4449" s="1"/>
      <c r="AN4449" s="1"/>
      <c r="AO4449" s="1"/>
      <c r="AP4449" s="1"/>
      <c r="AQ4449" s="1"/>
      <c r="AR4449" s="1"/>
      <c r="AS4449" s="14"/>
      <c r="AT4449" s="1"/>
      <c r="AU4449" s="1"/>
    </row>
    <row r="4450" spans="32:47" x14ac:dyDescent="0.3">
      <c r="AF4450" s="1"/>
      <c r="AG4450" s="1"/>
      <c r="AH4450" s="1"/>
      <c r="AI4450" s="1"/>
      <c r="AJ4450" s="1"/>
      <c r="AK4450" s="1"/>
      <c r="AL4450" s="1"/>
      <c r="AM4450" s="1"/>
      <c r="AN4450" s="1"/>
      <c r="AO4450" s="1"/>
      <c r="AP4450" s="1"/>
      <c r="AQ4450" s="1"/>
      <c r="AR4450" s="1"/>
      <c r="AS4450" s="14"/>
      <c r="AT4450" s="1"/>
      <c r="AU4450" s="1"/>
    </row>
    <row r="4451" spans="32:47" x14ac:dyDescent="0.3">
      <c r="AF4451" s="1"/>
      <c r="AG4451" s="1"/>
      <c r="AH4451" s="1"/>
      <c r="AI4451" s="1"/>
      <c r="AJ4451" s="1"/>
      <c r="AK4451" s="1"/>
      <c r="AL4451" s="1"/>
      <c r="AM4451" s="1"/>
      <c r="AN4451" s="1"/>
      <c r="AO4451" s="1"/>
      <c r="AP4451" s="1"/>
      <c r="AQ4451" s="1"/>
      <c r="AR4451" s="1"/>
      <c r="AS4451" s="14"/>
      <c r="AT4451" s="1"/>
      <c r="AU4451" s="1"/>
    </row>
    <row r="4452" spans="32:47" x14ac:dyDescent="0.3">
      <c r="AF4452" s="1"/>
      <c r="AG4452" s="1"/>
      <c r="AH4452" s="1"/>
      <c r="AI4452" s="1"/>
      <c r="AJ4452" s="1"/>
      <c r="AK4452" s="1"/>
      <c r="AL4452" s="1"/>
      <c r="AM4452" s="1"/>
      <c r="AN4452" s="1"/>
      <c r="AO4452" s="1"/>
      <c r="AP4452" s="1"/>
      <c r="AQ4452" s="1"/>
      <c r="AR4452" s="1"/>
      <c r="AS4452" s="14"/>
      <c r="AT4452" s="1"/>
      <c r="AU4452" s="1"/>
    </row>
    <row r="4453" spans="32:47" x14ac:dyDescent="0.3">
      <c r="AF4453" s="1"/>
      <c r="AG4453" s="1"/>
      <c r="AH4453" s="1"/>
      <c r="AI4453" s="1"/>
      <c r="AJ4453" s="1"/>
      <c r="AK4453" s="1"/>
      <c r="AL4453" s="1"/>
      <c r="AM4453" s="1"/>
      <c r="AN4453" s="1"/>
      <c r="AO4453" s="1"/>
      <c r="AP4453" s="1"/>
      <c r="AQ4453" s="1"/>
      <c r="AR4453" s="1"/>
      <c r="AS4453" s="14"/>
      <c r="AT4453" s="1"/>
      <c r="AU4453" s="1"/>
    </row>
    <row r="4454" spans="32:47" x14ac:dyDescent="0.3">
      <c r="AF4454" s="1"/>
      <c r="AG4454" s="1"/>
      <c r="AH4454" s="1"/>
      <c r="AI4454" s="1"/>
      <c r="AJ4454" s="1"/>
      <c r="AK4454" s="1"/>
      <c r="AL4454" s="1"/>
      <c r="AM4454" s="1"/>
      <c r="AN4454" s="1"/>
      <c r="AO4454" s="1"/>
      <c r="AP4454" s="1"/>
      <c r="AQ4454" s="1"/>
      <c r="AR4454" s="1"/>
      <c r="AS4454" s="14"/>
      <c r="AT4454" s="1"/>
      <c r="AU4454" s="1"/>
    </row>
    <row r="4455" spans="32:47" x14ac:dyDescent="0.3">
      <c r="AF4455" s="1"/>
      <c r="AG4455" s="1"/>
      <c r="AH4455" s="1"/>
      <c r="AI4455" s="1"/>
      <c r="AJ4455" s="1"/>
      <c r="AK4455" s="1"/>
      <c r="AL4455" s="1"/>
      <c r="AM4455" s="1"/>
      <c r="AN4455" s="1"/>
      <c r="AO4455" s="1"/>
      <c r="AP4455" s="1"/>
      <c r="AQ4455" s="1"/>
      <c r="AR4455" s="1"/>
      <c r="AS4455" s="14"/>
      <c r="AT4455" s="1"/>
      <c r="AU4455" s="1"/>
    </row>
    <row r="4456" spans="32:47" x14ac:dyDescent="0.3">
      <c r="AF4456" s="1"/>
      <c r="AG4456" s="1"/>
      <c r="AH4456" s="1"/>
      <c r="AI4456" s="1"/>
      <c r="AJ4456" s="1"/>
      <c r="AK4456" s="1"/>
      <c r="AL4456" s="1"/>
      <c r="AM4456" s="1"/>
      <c r="AN4456" s="1"/>
      <c r="AO4456" s="1"/>
      <c r="AP4456" s="1"/>
      <c r="AQ4456" s="1"/>
      <c r="AR4456" s="1"/>
      <c r="AS4456" s="14"/>
      <c r="AT4456" s="1"/>
      <c r="AU4456" s="1"/>
    </row>
    <row r="4457" spans="32:47" x14ac:dyDescent="0.3">
      <c r="AF4457" s="1"/>
      <c r="AG4457" s="1"/>
      <c r="AH4457" s="1"/>
      <c r="AI4457" s="1"/>
      <c r="AJ4457" s="1"/>
      <c r="AK4457" s="1"/>
      <c r="AL4457" s="1"/>
      <c r="AM4457" s="1"/>
      <c r="AN4457" s="1"/>
      <c r="AO4457" s="1"/>
      <c r="AP4457" s="1"/>
      <c r="AQ4457" s="1"/>
      <c r="AR4457" s="1"/>
      <c r="AS4457" s="14"/>
      <c r="AT4457" s="1"/>
      <c r="AU4457" s="1"/>
    </row>
    <row r="4458" spans="32:47" x14ac:dyDescent="0.3">
      <c r="AF4458" s="1"/>
      <c r="AG4458" s="1"/>
      <c r="AH4458" s="1"/>
      <c r="AI4458" s="1"/>
      <c r="AJ4458" s="1"/>
      <c r="AK4458" s="1"/>
      <c r="AL4458" s="1"/>
      <c r="AM4458" s="1"/>
      <c r="AN4458" s="1"/>
      <c r="AO4458" s="1"/>
      <c r="AP4458" s="1"/>
      <c r="AQ4458" s="1"/>
      <c r="AR4458" s="1"/>
      <c r="AS4458" s="14"/>
      <c r="AT4458" s="1"/>
      <c r="AU4458" s="1"/>
    </row>
    <row r="4459" spans="32:47" x14ac:dyDescent="0.3">
      <c r="AF4459" s="1"/>
      <c r="AG4459" s="1"/>
      <c r="AH4459" s="1"/>
      <c r="AI4459" s="1"/>
      <c r="AJ4459" s="1"/>
      <c r="AK4459" s="1"/>
      <c r="AL4459" s="1"/>
      <c r="AM4459" s="1"/>
      <c r="AN4459" s="1"/>
      <c r="AO4459" s="1"/>
      <c r="AP4459" s="1"/>
      <c r="AQ4459" s="1"/>
      <c r="AR4459" s="1"/>
      <c r="AS4459" s="14"/>
      <c r="AT4459" s="1"/>
      <c r="AU4459" s="1"/>
    </row>
    <row r="4460" spans="32:47" x14ac:dyDescent="0.3">
      <c r="AF4460" s="1"/>
      <c r="AG4460" s="1"/>
      <c r="AH4460" s="1"/>
      <c r="AI4460" s="1"/>
      <c r="AJ4460" s="1"/>
      <c r="AK4460" s="1"/>
      <c r="AL4460" s="1"/>
      <c r="AM4460" s="1"/>
      <c r="AN4460" s="1"/>
      <c r="AO4460" s="1"/>
      <c r="AP4460" s="1"/>
      <c r="AQ4460" s="1"/>
      <c r="AR4460" s="1"/>
      <c r="AS4460" s="14"/>
      <c r="AT4460" s="1"/>
      <c r="AU4460" s="1"/>
    </row>
    <row r="4461" spans="32:47" x14ac:dyDescent="0.3">
      <c r="AF4461" s="1"/>
      <c r="AG4461" s="1"/>
      <c r="AH4461" s="1"/>
      <c r="AI4461" s="1"/>
      <c r="AJ4461" s="1"/>
      <c r="AK4461" s="1"/>
      <c r="AL4461" s="1"/>
      <c r="AM4461" s="1"/>
      <c r="AN4461" s="1"/>
      <c r="AO4461" s="1"/>
      <c r="AP4461" s="1"/>
      <c r="AQ4461" s="1"/>
      <c r="AR4461" s="1"/>
      <c r="AS4461" s="14"/>
      <c r="AT4461" s="1"/>
      <c r="AU4461" s="1"/>
    </row>
    <row r="4462" spans="32:47" x14ac:dyDescent="0.3">
      <c r="AF4462" s="1"/>
      <c r="AG4462" s="1"/>
      <c r="AH4462" s="1"/>
      <c r="AI4462" s="1"/>
      <c r="AJ4462" s="1"/>
      <c r="AK4462" s="1"/>
      <c r="AL4462" s="1"/>
      <c r="AM4462" s="1"/>
      <c r="AN4462" s="1"/>
      <c r="AO4462" s="1"/>
      <c r="AP4462" s="1"/>
      <c r="AQ4462" s="1"/>
      <c r="AR4462" s="1"/>
      <c r="AS4462" s="14"/>
      <c r="AT4462" s="1"/>
      <c r="AU4462" s="1"/>
    </row>
    <row r="4463" spans="32:47" x14ac:dyDescent="0.3">
      <c r="AF4463" s="1"/>
      <c r="AG4463" s="1"/>
      <c r="AH4463" s="1"/>
      <c r="AI4463" s="1"/>
      <c r="AJ4463" s="1"/>
      <c r="AK4463" s="1"/>
      <c r="AL4463" s="1"/>
      <c r="AM4463" s="1"/>
      <c r="AN4463" s="1"/>
      <c r="AO4463" s="1"/>
      <c r="AP4463" s="1"/>
      <c r="AQ4463" s="1"/>
      <c r="AR4463" s="1"/>
      <c r="AS4463" s="14"/>
      <c r="AT4463" s="1"/>
      <c r="AU4463" s="1"/>
    </row>
    <row r="4464" spans="32:47" x14ac:dyDescent="0.3">
      <c r="AF4464" s="1"/>
      <c r="AG4464" s="1"/>
      <c r="AH4464" s="1"/>
      <c r="AI4464" s="1"/>
      <c r="AJ4464" s="1"/>
      <c r="AK4464" s="1"/>
      <c r="AL4464" s="1"/>
      <c r="AM4464" s="1"/>
      <c r="AN4464" s="1"/>
      <c r="AO4464" s="1"/>
      <c r="AP4464" s="1"/>
      <c r="AQ4464" s="1"/>
      <c r="AR4464" s="1"/>
      <c r="AS4464" s="14"/>
      <c r="AT4464" s="1"/>
      <c r="AU4464" s="1"/>
    </row>
    <row r="4465" spans="32:47" x14ac:dyDescent="0.3">
      <c r="AF4465" s="1"/>
      <c r="AG4465" s="1"/>
      <c r="AH4465" s="1"/>
      <c r="AI4465" s="1"/>
      <c r="AJ4465" s="1"/>
      <c r="AK4465" s="1"/>
      <c r="AL4465" s="1"/>
      <c r="AM4465" s="1"/>
      <c r="AN4465" s="1"/>
      <c r="AO4465" s="1"/>
      <c r="AP4465" s="1"/>
      <c r="AQ4465" s="1"/>
      <c r="AR4465" s="1"/>
      <c r="AS4465" s="14"/>
      <c r="AT4465" s="1"/>
      <c r="AU4465" s="1"/>
    </row>
    <row r="4466" spans="32:47" x14ac:dyDescent="0.3">
      <c r="AF4466" s="1"/>
      <c r="AG4466" s="1"/>
      <c r="AH4466" s="1"/>
      <c r="AI4466" s="1"/>
      <c r="AJ4466" s="1"/>
      <c r="AK4466" s="1"/>
      <c r="AL4466" s="1"/>
      <c r="AM4466" s="1"/>
      <c r="AN4466" s="1"/>
      <c r="AO4466" s="1"/>
      <c r="AP4466" s="1"/>
      <c r="AQ4466" s="1"/>
      <c r="AR4466" s="1"/>
      <c r="AS4466" s="14"/>
      <c r="AT4466" s="1"/>
      <c r="AU4466" s="1"/>
    </row>
    <row r="4467" spans="32:47" x14ac:dyDescent="0.3">
      <c r="AF4467" s="1"/>
      <c r="AG4467" s="1"/>
      <c r="AH4467" s="1"/>
      <c r="AI4467" s="1"/>
      <c r="AJ4467" s="1"/>
      <c r="AK4467" s="1"/>
      <c r="AL4467" s="1"/>
      <c r="AM4467" s="1"/>
      <c r="AN4467" s="1"/>
      <c r="AO4467" s="1"/>
      <c r="AP4467" s="1"/>
      <c r="AQ4467" s="1"/>
      <c r="AR4467" s="1"/>
      <c r="AS4467" s="14"/>
      <c r="AT4467" s="1"/>
      <c r="AU4467" s="1"/>
    </row>
    <row r="4468" spans="32:47" x14ac:dyDescent="0.3">
      <c r="AF4468" s="1"/>
      <c r="AG4468" s="1"/>
      <c r="AH4468" s="1"/>
      <c r="AI4468" s="1"/>
      <c r="AJ4468" s="1"/>
      <c r="AK4468" s="1"/>
      <c r="AL4468" s="1"/>
      <c r="AM4468" s="1"/>
      <c r="AN4468" s="1"/>
      <c r="AO4468" s="1"/>
      <c r="AP4468" s="1"/>
      <c r="AQ4468" s="1"/>
      <c r="AR4468" s="1"/>
      <c r="AS4468" s="14"/>
      <c r="AT4468" s="1"/>
      <c r="AU4468" s="1"/>
    </row>
    <row r="4469" spans="32:47" x14ac:dyDescent="0.3">
      <c r="AF4469" s="1"/>
      <c r="AG4469" s="1"/>
      <c r="AH4469" s="1"/>
      <c r="AI4469" s="1"/>
      <c r="AJ4469" s="1"/>
      <c r="AK4469" s="1"/>
      <c r="AL4469" s="1"/>
      <c r="AM4469" s="1"/>
      <c r="AN4469" s="1"/>
      <c r="AO4469" s="1"/>
      <c r="AP4469" s="1"/>
      <c r="AQ4469" s="1"/>
      <c r="AR4469" s="1"/>
      <c r="AS4469" s="14"/>
      <c r="AT4469" s="1"/>
      <c r="AU4469" s="1"/>
    </row>
    <row r="4470" spans="32:47" x14ac:dyDescent="0.3">
      <c r="AF4470" s="1"/>
      <c r="AG4470" s="1"/>
      <c r="AH4470" s="1"/>
      <c r="AI4470" s="1"/>
      <c r="AJ4470" s="1"/>
      <c r="AK4470" s="1"/>
      <c r="AL4470" s="1"/>
      <c r="AM4470" s="1"/>
      <c r="AN4470" s="1"/>
      <c r="AO4470" s="1"/>
      <c r="AP4470" s="1"/>
      <c r="AQ4470" s="1"/>
      <c r="AR4470" s="1"/>
      <c r="AS4470" s="14"/>
      <c r="AT4470" s="1"/>
      <c r="AU4470" s="1"/>
    </row>
    <row r="4471" spans="32:47" x14ac:dyDescent="0.3">
      <c r="AF4471" s="1"/>
      <c r="AG4471" s="1"/>
      <c r="AH4471" s="1"/>
      <c r="AI4471" s="1"/>
      <c r="AJ4471" s="1"/>
      <c r="AK4471" s="1"/>
      <c r="AL4471" s="1"/>
      <c r="AM4471" s="1"/>
      <c r="AN4471" s="1"/>
      <c r="AO4471" s="1"/>
      <c r="AP4471" s="1"/>
      <c r="AQ4471" s="1"/>
      <c r="AR4471" s="1"/>
      <c r="AS4471" s="14"/>
      <c r="AT4471" s="1"/>
      <c r="AU4471" s="1"/>
    </row>
    <row r="4472" spans="32:47" x14ac:dyDescent="0.3">
      <c r="AF4472" s="1"/>
      <c r="AG4472" s="1"/>
      <c r="AH4472" s="1"/>
      <c r="AI4472" s="1"/>
      <c r="AJ4472" s="1"/>
      <c r="AK4472" s="1"/>
      <c r="AL4472" s="1"/>
      <c r="AM4472" s="1"/>
      <c r="AN4472" s="1"/>
      <c r="AO4472" s="1"/>
      <c r="AP4472" s="1"/>
      <c r="AQ4472" s="1"/>
      <c r="AR4472" s="1"/>
      <c r="AS4472" s="14"/>
      <c r="AT4472" s="1"/>
      <c r="AU4472" s="1"/>
    </row>
    <row r="4473" spans="32:47" x14ac:dyDescent="0.3">
      <c r="AF4473" s="1"/>
      <c r="AG4473" s="1"/>
      <c r="AH4473" s="1"/>
      <c r="AI4473" s="1"/>
      <c r="AJ4473" s="1"/>
      <c r="AK4473" s="1"/>
      <c r="AL4473" s="1"/>
      <c r="AM4473" s="1"/>
      <c r="AN4473" s="1"/>
      <c r="AO4473" s="1"/>
      <c r="AP4473" s="1"/>
      <c r="AQ4473" s="1"/>
      <c r="AR4473" s="1"/>
      <c r="AS4473" s="14"/>
      <c r="AT4473" s="1"/>
      <c r="AU4473" s="1"/>
    </row>
    <row r="4474" spans="32:47" x14ac:dyDescent="0.3">
      <c r="AF4474" s="1"/>
      <c r="AG4474" s="1"/>
      <c r="AH4474" s="1"/>
      <c r="AI4474" s="1"/>
      <c r="AJ4474" s="1"/>
      <c r="AK4474" s="1"/>
      <c r="AL4474" s="1"/>
      <c r="AM4474" s="1"/>
      <c r="AN4474" s="1"/>
      <c r="AO4474" s="1"/>
      <c r="AP4474" s="1"/>
      <c r="AQ4474" s="1"/>
      <c r="AR4474" s="1"/>
      <c r="AS4474" s="14"/>
      <c r="AT4474" s="1"/>
      <c r="AU4474" s="1"/>
    </row>
    <row r="4475" spans="32:47" x14ac:dyDescent="0.3">
      <c r="AF4475" s="1"/>
      <c r="AG4475" s="1"/>
      <c r="AH4475" s="1"/>
      <c r="AI4475" s="1"/>
      <c r="AJ4475" s="1"/>
      <c r="AK4475" s="1"/>
      <c r="AL4475" s="1"/>
      <c r="AM4475" s="1"/>
      <c r="AN4475" s="1"/>
      <c r="AO4475" s="1"/>
      <c r="AP4475" s="1"/>
      <c r="AQ4475" s="1"/>
      <c r="AR4475" s="1"/>
      <c r="AS4475" s="14"/>
      <c r="AT4475" s="1"/>
      <c r="AU4475" s="1"/>
    </row>
    <row r="4476" spans="32:47" x14ac:dyDescent="0.3">
      <c r="AF4476" s="1"/>
      <c r="AG4476" s="1"/>
      <c r="AH4476" s="1"/>
      <c r="AI4476" s="1"/>
      <c r="AJ4476" s="1"/>
      <c r="AK4476" s="1"/>
      <c r="AL4476" s="1"/>
      <c r="AM4476" s="1"/>
      <c r="AN4476" s="1"/>
      <c r="AO4476" s="1"/>
      <c r="AP4476" s="1"/>
      <c r="AQ4476" s="1"/>
      <c r="AR4476" s="1"/>
      <c r="AS4476" s="14"/>
      <c r="AT4476" s="1"/>
      <c r="AU4476" s="1"/>
    </row>
    <row r="4477" spans="32:47" x14ac:dyDescent="0.3">
      <c r="AF4477" s="1"/>
      <c r="AG4477" s="1"/>
      <c r="AH4477" s="1"/>
      <c r="AI4477" s="1"/>
      <c r="AJ4477" s="1"/>
      <c r="AK4477" s="1"/>
      <c r="AL4477" s="1"/>
      <c r="AM4477" s="1"/>
      <c r="AN4477" s="1"/>
      <c r="AO4477" s="1"/>
      <c r="AP4477" s="1"/>
      <c r="AQ4477" s="1"/>
      <c r="AR4477" s="1"/>
      <c r="AS4477" s="14"/>
      <c r="AT4477" s="1"/>
      <c r="AU4477" s="1"/>
    </row>
    <row r="4478" spans="32:47" x14ac:dyDescent="0.3">
      <c r="AF4478" s="1"/>
      <c r="AG4478" s="1"/>
      <c r="AH4478" s="1"/>
      <c r="AI4478" s="1"/>
      <c r="AJ4478" s="1"/>
      <c r="AK4478" s="1"/>
      <c r="AL4478" s="1"/>
      <c r="AM4478" s="1"/>
      <c r="AN4478" s="1"/>
      <c r="AO4478" s="1"/>
      <c r="AP4478" s="1"/>
      <c r="AQ4478" s="1"/>
      <c r="AR4478" s="1"/>
      <c r="AS4478" s="14"/>
      <c r="AT4478" s="1"/>
      <c r="AU4478" s="1"/>
    </row>
    <row r="4479" spans="32:47" x14ac:dyDescent="0.3">
      <c r="AF4479" s="1"/>
      <c r="AG4479" s="1"/>
      <c r="AH4479" s="1"/>
      <c r="AI4479" s="1"/>
      <c r="AJ4479" s="1"/>
      <c r="AK4479" s="1"/>
      <c r="AL4479" s="1"/>
      <c r="AM4479" s="1"/>
      <c r="AN4479" s="1"/>
      <c r="AO4479" s="1"/>
      <c r="AP4479" s="1"/>
      <c r="AQ4479" s="1"/>
      <c r="AR4479" s="1"/>
      <c r="AS4479" s="14"/>
      <c r="AT4479" s="1"/>
      <c r="AU4479" s="1"/>
    </row>
    <row r="4480" spans="32:47" x14ac:dyDescent="0.3">
      <c r="AF4480" s="1"/>
      <c r="AG4480" s="1"/>
      <c r="AH4480" s="1"/>
      <c r="AI4480" s="1"/>
      <c r="AJ4480" s="1"/>
      <c r="AK4480" s="1"/>
      <c r="AL4480" s="1"/>
      <c r="AM4480" s="1"/>
      <c r="AN4480" s="1"/>
      <c r="AO4480" s="1"/>
      <c r="AP4480" s="1"/>
      <c r="AQ4480" s="1"/>
      <c r="AR4480" s="1"/>
      <c r="AS4480" s="14"/>
      <c r="AT4480" s="1"/>
      <c r="AU4480" s="1"/>
    </row>
    <row r="4481" spans="32:47" x14ac:dyDescent="0.3">
      <c r="AF4481" s="1"/>
      <c r="AG4481" s="1"/>
      <c r="AH4481" s="1"/>
      <c r="AI4481" s="1"/>
      <c r="AJ4481" s="1"/>
      <c r="AK4481" s="1"/>
      <c r="AL4481" s="1"/>
      <c r="AM4481" s="1"/>
      <c r="AN4481" s="1"/>
      <c r="AO4481" s="1"/>
      <c r="AP4481" s="1"/>
      <c r="AQ4481" s="1"/>
      <c r="AR4481" s="1"/>
      <c r="AS4481" s="14"/>
      <c r="AT4481" s="1"/>
      <c r="AU4481" s="1"/>
    </row>
    <row r="4482" spans="32:47" x14ac:dyDescent="0.3">
      <c r="AF4482" s="1"/>
      <c r="AG4482" s="1"/>
      <c r="AH4482" s="1"/>
      <c r="AI4482" s="1"/>
      <c r="AJ4482" s="1"/>
      <c r="AK4482" s="1"/>
      <c r="AL4482" s="1"/>
      <c r="AM4482" s="1"/>
      <c r="AN4482" s="1"/>
      <c r="AO4482" s="1"/>
      <c r="AP4482" s="1"/>
      <c r="AQ4482" s="1"/>
      <c r="AR4482" s="1"/>
      <c r="AS4482" s="14"/>
      <c r="AT4482" s="1"/>
      <c r="AU4482" s="1"/>
    </row>
    <row r="4483" spans="32:47" x14ac:dyDescent="0.3">
      <c r="AF4483" s="1"/>
      <c r="AG4483" s="1"/>
      <c r="AH4483" s="1"/>
      <c r="AI4483" s="1"/>
      <c r="AJ4483" s="1"/>
      <c r="AK4483" s="1"/>
      <c r="AL4483" s="1"/>
      <c r="AM4483" s="1"/>
      <c r="AN4483" s="1"/>
      <c r="AO4483" s="1"/>
      <c r="AP4483" s="1"/>
      <c r="AQ4483" s="1"/>
      <c r="AR4483" s="1"/>
      <c r="AS4483" s="14"/>
      <c r="AT4483" s="1"/>
      <c r="AU4483" s="1"/>
    </row>
    <row r="4484" spans="32:47" x14ac:dyDescent="0.3">
      <c r="AF4484" s="1"/>
      <c r="AG4484" s="1"/>
      <c r="AH4484" s="1"/>
      <c r="AI4484" s="1"/>
      <c r="AJ4484" s="1"/>
      <c r="AK4484" s="1"/>
      <c r="AL4484" s="1"/>
      <c r="AM4484" s="1"/>
      <c r="AN4484" s="1"/>
      <c r="AO4484" s="1"/>
      <c r="AP4484" s="1"/>
      <c r="AQ4484" s="1"/>
      <c r="AR4484" s="1"/>
      <c r="AS4484" s="14"/>
      <c r="AT4484" s="1"/>
      <c r="AU4484" s="1"/>
    </row>
    <row r="4485" spans="32:47" x14ac:dyDescent="0.3">
      <c r="AF4485" s="1"/>
      <c r="AG4485" s="1"/>
      <c r="AH4485" s="1"/>
      <c r="AI4485" s="1"/>
      <c r="AJ4485" s="1"/>
      <c r="AK4485" s="1"/>
      <c r="AL4485" s="1"/>
      <c r="AM4485" s="1"/>
      <c r="AN4485" s="1"/>
      <c r="AO4485" s="1"/>
      <c r="AP4485" s="1"/>
      <c r="AQ4485" s="1"/>
      <c r="AR4485" s="1"/>
      <c r="AS4485" s="14"/>
      <c r="AT4485" s="1"/>
      <c r="AU4485" s="1"/>
    </row>
    <row r="4486" spans="32:47" x14ac:dyDescent="0.3">
      <c r="AF4486" s="1"/>
      <c r="AG4486" s="1"/>
      <c r="AH4486" s="1"/>
      <c r="AI4486" s="1"/>
      <c r="AJ4486" s="1"/>
      <c r="AK4486" s="1"/>
      <c r="AL4486" s="1"/>
      <c r="AM4486" s="1"/>
      <c r="AN4486" s="1"/>
      <c r="AO4486" s="1"/>
      <c r="AP4486" s="1"/>
      <c r="AQ4486" s="1"/>
      <c r="AR4486" s="1"/>
      <c r="AS4486" s="14"/>
      <c r="AT4486" s="1"/>
      <c r="AU4486" s="1"/>
    </row>
    <row r="4487" spans="32:47" x14ac:dyDescent="0.3">
      <c r="AF4487" s="1"/>
      <c r="AG4487" s="1"/>
      <c r="AH4487" s="1"/>
      <c r="AI4487" s="1"/>
      <c r="AJ4487" s="1"/>
      <c r="AK4487" s="1"/>
      <c r="AL4487" s="1"/>
      <c r="AM4487" s="1"/>
      <c r="AN4487" s="1"/>
      <c r="AO4487" s="1"/>
      <c r="AP4487" s="1"/>
      <c r="AQ4487" s="1"/>
      <c r="AR4487" s="1"/>
      <c r="AS4487" s="14"/>
      <c r="AT4487" s="1"/>
      <c r="AU4487" s="1"/>
    </row>
    <row r="4488" spans="32:47" x14ac:dyDescent="0.3">
      <c r="AF4488" s="1"/>
      <c r="AG4488" s="1"/>
      <c r="AH4488" s="1"/>
      <c r="AI4488" s="1"/>
      <c r="AJ4488" s="1"/>
      <c r="AK4488" s="1"/>
      <c r="AL4488" s="1"/>
      <c r="AM4488" s="1"/>
      <c r="AN4488" s="1"/>
      <c r="AO4488" s="1"/>
      <c r="AP4488" s="1"/>
      <c r="AQ4488" s="1"/>
      <c r="AR4488" s="1"/>
      <c r="AS4488" s="14"/>
      <c r="AT4488" s="1"/>
      <c r="AU4488" s="1"/>
    </row>
    <row r="4489" spans="32:47" x14ac:dyDescent="0.3">
      <c r="AF4489" s="1"/>
      <c r="AG4489" s="1"/>
      <c r="AH4489" s="1"/>
      <c r="AI4489" s="1"/>
      <c r="AJ4489" s="1"/>
      <c r="AK4489" s="1"/>
      <c r="AL4489" s="1"/>
      <c r="AM4489" s="1"/>
      <c r="AN4489" s="1"/>
      <c r="AO4489" s="1"/>
      <c r="AP4489" s="1"/>
      <c r="AQ4489" s="1"/>
      <c r="AR4489" s="1"/>
      <c r="AS4489" s="14"/>
      <c r="AT4489" s="1"/>
      <c r="AU4489" s="1"/>
    </row>
    <row r="4490" spans="32:47" x14ac:dyDescent="0.3">
      <c r="AF4490" s="1"/>
      <c r="AG4490" s="1"/>
      <c r="AH4490" s="1"/>
      <c r="AI4490" s="1"/>
      <c r="AJ4490" s="1"/>
      <c r="AK4490" s="1"/>
      <c r="AL4490" s="1"/>
      <c r="AM4490" s="1"/>
      <c r="AN4490" s="1"/>
      <c r="AO4490" s="1"/>
      <c r="AP4490" s="1"/>
      <c r="AQ4490" s="1"/>
      <c r="AR4490" s="1"/>
      <c r="AS4490" s="14"/>
      <c r="AT4490" s="1"/>
      <c r="AU4490" s="1"/>
    </row>
    <row r="4491" spans="32:47" x14ac:dyDescent="0.3">
      <c r="AF4491" s="1"/>
      <c r="AG4491" s="1"/>
      <c r="AH4491" s="1"/>
      <c r="AI4491" s="1"/>
      <c r="AJ4491" s="1"/>
      <c r="AK4491" s="1"/>
      <c r="AL4491" s="1"/>
      <c r="AM4491" s="1"/>
      <c r="AN4491" s="1"/>
      <c r="AO4491" s="1"/>
      <c r="AP4491" s="1"/>
      <c r="AQ4491" s="1"/>
      <c r="AR4491" s="1"/>
      <c r="AS4491" s="14"/>
      <c r="AT4491" s="1"/>
      <c r="AU4491" s="1"/>
    </row>
    <row r="4492" spans="32:47" x14ac:dyDescent="0.3">
      <c r="AF4492" s="1"/>
      <c r="AG4492" s="1"/>
      <c r="AH4492" s="1"/>
      <c r="AI4492" s="1"/>
      <c r="AJ4492" s="1"/>
      <c r="AK4492" s="1"/>
      <c r="AL4492" s="1"/>
      <c r="AM4492" s="1"/>
      <c r="AN4492" s="1"/>
      <c r="AO4492" s="1"/>
      <c r="AP4492" s="1"/>
      <c r="AQ4492" s="1"/>
      <c r="AR4492" s="1"/>
      <c r="AS4492" s="14"/>
      <c r="AT4492" s="1"/>
      <c r="AU4492" s="1"/>
    </row>
    <row r="4493" spans="32:47" x14ac:dyDescent="0.3">
      <c r="AF4493" s="1"/>
      <c r="AG4493" s="1"/>
      <c r="AH4493" s="1"/>
      <c r="AI4493" s="1"/>
      <c r="AJ4493" s="1"/>
      <c r="AK4493" s="1"/>
      <c r="AL4493" s="1"/>
      <c r="AM4493" s="1"/>
      <c r="AN4493" s="1"/>
      <c r="AO4493" s="1"/>
      <c r="AP4493" s="1"/>
      <c r="AQ4493" s="1"/>
      <c r="AR4493" s="1"/>
      <c r="AS4493" s="14"/>
      <c r="AT4493" s="1"/>
      <c r="AU4493" s="1"/>
    </row>
    <row r="4494" spans="32:47" x14ac:dyDescent="0.3">
      <c r="AF4494" s="1"/>
      <c r="AG4494" s="1"/>
      <c r="AH4494" s="1"/>
      <c r="AI4494" s="1"/>
      <c r="AJ4494" s="1"/>
      <c r="AK4494" s="1"/>
      <c r="AL4494" s="1"/>
      <c r="AM4494" s="1"/>
      <c r="AN4494" s="1"/>
      <c r="AO4494" s="1"/>
      <c r="AP4494" s="1"/>
      <c r="AQ4494" s="1"/>
      <c r="AR4494" s="1"/>
      <c r="AS4494" s="14"/>
      <c r="AT4494" s="1"/>
      <c r="AU4494" s="1"/>
    </row>
    <row r="4495" spans="32:47" x14ac:dyDescent="0.3">
      <c r="AF4495" s="1"/>
      <c r="AG4495" s="1"/>
      <c r="AH4495" s="1"/>
      <c r="AI4495" s="1"/>
      <c r="AJ4495" s="1"/>
      <c r="AK4495" s="1"/>
      <c r="AL4495" s="1"/>
      <c r="AM4495" s="1"/>
      <c r="AN4495" s="1"/>
      <c r="AO4495" s="1"/>
      <c r="AP4495" s="1"/>
      <c r="AQ4495" s="1"/>
      <c r="AR4495" s="1"/>
      <c r="AS4495" s="14"/>
      <c r="AT4495" s="1"/>
      <c r="AU4495" s="1"/>
    </row>
    <row r="4496" spans="32:47" x14ac:dyDescent="0.3">
      <c r="AF4496" s="1"/>
      <c r="AG4496" s="1"/>
      <c r="AH4496" s="1"/>
      <c r="AI4496" s="1"/>
      <c r="AJ4496" s="1"/>
      <c r="AK4496" s="1"/>
      <c r="AL4496" s="1"/>
      <c r="AM4496" s="1"/>
      <c r="AN4496" s="1"/>
      <c r="AO4496" s="1"/>
      <c r="AP4496" s="1"/>
      <c r="AQ4496" s="1"/>
      <c r="AR4496" s="1"/>
      <c r="AS4496" s="14"/>
      <c r="AT4496" s="1"/>
      <c r="AU4496" s="1"/>
    </row>
    <row r="4497" spans="32:47" x14ac:dyDescent="0.3">
      <c r="AF4497" s="1"/>
      <c r="AG4497" s="1"/>
      <c r="AH4497" s="1"/>
      <c r="AI4497" s="1"/>
      <c r="AJ4497" s="1"/>
      <c r="AK4497" s="1"/>
      <c r="AL4497" s="1"/>
      <c r="AM4497" s="1"/>
      <c r="AN4497" s="1"/>
      <c r="AO4497" s="1"/>
      <c r="AP4497" s="1"/>
      <c r="AQ4497" s="1"/>
      <c r="AR4497" s="1"/>
      <c r="AS4497" s="14"/>
      <c r="AT4497" s="1"/>
      <c r="AU4497" s="1"/>
    </row>
    <row r="4498" spans="32:47" x14ac:dyDescent="0.3">
      <c r="AF4498" s="1"/>
      <c r="AG4498" s="1"/>
      <c r="AH4498" s="1"/>
      <c r="AI4498" s="1"/>
      <c r="AJ4498" s="1"/>
      <c r="AK4498" s="1"/>
      <c r="AL4498" s="1"/>
      <c r="AM4498" s="1"/>
      <c r="AN4498" s="1"/>
      <c r="AO4498" s="1"/>
      <c r="AP4498" s="1"/>
      <c r="AQ4498" s="1"/>
      <c r="AR4498" s="1"/>
      <c r="AS4498" s="14"/>
      <c r="AT4498" s="1"/>
      <c r="AU4498" s="1"/>
    </row>
    <row r="4499" spans="32:47" x14ac:dyDescent="0.3">
      <c r="AF4499" s="1"/>
      <c r="AG4499" s="1"/>
      <c r="AH4499" s="1"/>
      <c r="AI4499" s="1"/>
      <c r="AJ4499" s="1"/>
      <c r="AK4499" s="1"/>
      <c r="AL4499" s="1"/>
      <c r="AM4499" s="1"/>
      <c r="AN4499" s="1"/>
      <c r="AO4499" s="1"/>
      <c r="AP4499" s="1"/>
      <c r="AQ4499" s="1"/>
      <c r="AR4499" s="1"/>
      <c r="AS4499" s="14"/>
      <c r="AT4499" s="1"/>
      <c r="AU4499" s="1"/>
    </row>
    <row r="4500" spans="32:47" x14ac:dyDescent="0.3">
      <c r="AF4500" s="1"/>
      <c r="AG4500" s="1"/>
      <c r="AH4500" s="1"/>
      <c r="AI4500" s="1"/>
      <c r="AJ4500" s="1"/>
      <c r="AK4500" s="1"/>
      <c r="AL4500" s="1"/>
      <c r="AM4500" s="1"/>
      <c r="AN4500" s="1"/>
      <c r="AO4500" s="1"/>
      <c r="AP4500" s="1"/>
      <c r="AQ4500" s="1"/>
      <c r="AR4500" s="1"/>
      <c r="AS4500" s="14"/>
      <c r="AT4500" s="1"/>
      <c r="AU4500" s="1"/>
    </row>
    <row r="4501" spans="32:47" x14ac:dyDescent="0.3">
      <c r="AF4501" s="1"/>
      <c r="AG4501" s="1"/>
      <c r="AH4501" s="1"/>
      <c r="AI4501" s="1"/>
      <c r="AJ4501" s="1"/>
      <c r="AK4501" s="1"/>
      <c r="AL4501" s="1"/>
      <c r="AM4501" s="1"/>
      <c r="AN4501" s="1"/>
      <c r="AO4501" s="1"/>
      <c r="AP4501" s="1"/>
      <c r="AQ4501" s="1"/>
      <c r="AR4501" s="1"/>
      <c r="AS4501" s="14"/>
      <c r="AT4501" s="1"/>
      <c r="AU4501" s="1"/>
    </row>
    <row r="4502" spans="32:47" x14ac:dyDescent="0.3">
      <c r="AF4502" s="1"/>
      <c r="AG4502" s="1"/>
      <c r="AH4502" s="1"/>
      <c r="AI4502" s="1"/>
      <c r="AJ4502" s="1"/>
      <c r="AK4502" s="1"/>
      <c r="AL4502" s="1"/>
      <c r="AM4502" s="1"/>
      <c r="AN4502" s="1"/>
      <c r="AO4502" s="1"/>
      <c r="AP4502" s="1"/>
      <c r="AQ4502" s="1"/>
      <c r="AR4502" s="1"/>
      <c r="AS4502" s="14"/>
      <c r="AT4502" s="1"/>
      <c r="AU4502" s="1"/>
    </row>
    <row r="4503" spans="32:47" x14ac:dyDescent="0.3">
      <c r="AF4503" s="1"/>
      <c r="AG4503" s="1"/>
      <c r="AH4503" s="1"/>
      <c r="AI4503" s="1"/>
      <c r="AJ4503" s="1"/>
      <c r="AK4503" s="1"/>
      <c r="AL4503" s="1"/>
      <c r="AM4503" s="1"/>
      <c r="AN4503" s="1"/>
      <c r="AO4503" s="1"/>
      <c r="AP4503" s="1"/>
      <c r="AQ4503" s="1"/>
      <c r="AR4503" s="1"/>
      <c r="AS4503" s="14"/>
      <c r="AT4503" s="1"/>
      <c r="AU4503" s="1"/>
    </row>
    <row r="4504" spans="32:47" x14ac:dyDescent="0.3">
      <c r="AF4504" s="1"/>
      <c r="AG4504" s="1"/>
      <c r="AH4504" s="1"/>
      <c r="AI4504" s="1"/>
      <c r="AJ4504" s="1"/>
      <c r="AK4504" s="1"/>
      <c r="AL4504" s="1"/>
      <c r="AM4504" s="1"/>
      <c r="AN4504" s="1"/>
      <c r="AO4504" s="1"/>
      <c r="AP4504" s="1"/>
      <c r="AQ4504" s="1"/>
      <c r="AR4504" s="1"/>
      <c r="AS4504" s="14"/>
      <c r="AT4504" s="1"/>
      <c r="AU4504" s="1"/>
    </row>
    <row r="4505" spans="32:47" x14ac:dyDescent="0.3">
      <c r="AF4505" s="1"/>
      <c r="AG4505" s="1"/>
      <c r="AH4505" s="1"/>
      <c r="AI4505" s="1"/>
      <c r="AJ4505" s="1"/>
      <c r="AK4505" s="1"/>
      <c r="AL4505" s="1"/>
      <c r="AM4505" s="1"/>
      <c r="AN4505" s="1"/>
      <c r="AO4505" s="1"/>
      <c r="AP4505" s="1"/>
      <c r="AQ4505" s="1"/>
      <c r="AR4505" s="1"/>
      <c r="AS4505" s="14"/>
      <c r="AT4505" s="1"/>
      <c r="AU4505" s="1"/>
    </row>
    <row r="4506" spans="32:47" x14ac:dyDescent="0.3">
      <c r="AF4506" s="1"/>
      <c r="AG4506" s="1"/>
      <c r="AH4506" s="1"/>
      <c r="AI4506" s="1"/>
      <c r="AJ4506" s="1"/>
      <c r="AK4506" s="1"/>
      <c r="AL4506" s="1"/>
      <c r="AM4506" s="1"/>
      <c r="AN4506" s="1"/>
      <c r="AO4506" s="1"/>
      <c r="AP4506" s="1"/>
      <c r="AQ4506" s="1"/>
      <c r="AR4506" s="1"/>
      <c r="AS4506" s="14"/>
      <c r="AT4506" s="1"/>
      <c r="AU4506" s="1"/>
    </row>
    <row r="4507" spans="32:47" x14ac:dyDescent="0.3">
      <c r="AF4507" s="1"/>
      <c r="AG4507" s="1"/>
      <c r="AH4507" s="1"/>
      <c r="AI4507" s="1"/>
      <c r="AJ4507" s="1"/>
      <c r="AK4507" s="1"/>
      <c r="AL4507" s="1"/>
      <c r="AM4507" s="1"/>
      <c r="AN4507" s="1"/>
      <c r="AO4507" s="1"/>
      <c r="AP4507" s="1"/>
      <c r="AQ4507" s="1"/>
      <c r="AR4507" s="1"/>
      <c r="AS4507" s="14"/>
      <c r="AT4507" s="1"/>
      <c r="AU4507" s="1"/>
    </row>
    <row r="4508" spans="32:47" x14ac:dyDescent="0.3">
      <c r="AF4508" s="1"/>
      <c r="AG4508" s="1"/>
      <c r="AH4508" s="1"/>
      <c r="AI4508" s="1"/>
      <c r="AJ4508" s="1"/>
      <c r="AK4508" s="1"/>
      <c r="AL4508" s="1"/>
      <c r="AM4508" s="1"/>
      <c r="AN4508" s="1"/>
      <c r="AO4508" s="1"/>
      <c r="AP4508" s="1"/>
      <c r="AQ4508" s="1"/>
      <c r="AR4508" s="1"/>
      <c r="AS4508" s="14"/>
      <c r="AT4508" s="1"/>
      <c r="AU4508" s="1"/>
    </row>
    <row r="4509" spans="32:47" x14ac:dyDescent="0.3">
      <c r="AF4509" s="1"/>
      <c r="AG4509" s="1"/>
      <c r="AH4509" s="1"/>
      <c r="AI4509" s="1"/>
      <c r="AJ4509" s="1"/>
      <c r="AK4509" s="1"/>
      <c r="AL4509" s="1"/>
      <c r="AM4509" s="1"/>
      <c r="AN4509" s="1"/>
      <c r="AO4509" s="1"/>
      <c r="AP4509" s="1"/>
      <c r="AQ4509" s="1"/>
      <c r="AR4509" s="1"/>
      <c r="AS4509" s="14"/>
      <c r="AT4509" s="1"/>
      <c r="AU4509" s="1"/>
    </row>
    <row r="4510" spans="32:47" x14ac:dyDescent="0.3">
      <c r="AF4510" s="1"/>
      <c r="AG4510" s="1"/>
      <c r="AH4510" s="1"/>
      <c r="AI4510" s="1"/>
      <c r="AJ4510" s="1"/>
      <c r="AK4510" s="1"/>
      <c r="AL4510" s="1"/>
      <c r="AM4510" s="1"/>
      <c r="AN4510" s="1"/>
      <c r="AO4510" s="1"/>
      <c r="AP4510" s="1"/>
      <c r="AQ4510" s="1"/>
      <c r="AR4510" s="1"/>
      <c r="AS4510" s="14"/>
      <c r="AT4510" s="1"/>
      <c r="AU4510" s="1"/>
    </row>
    <row r="4511" spans="32:47" x14ac:dyDescent="0.3">
      <c r="AF4511" s="1"/>
      <c r="AG4511" s="1"/>
      <c r="AH4511" s="1"/>
      <c r="AI4511" s="1"/>
      <c r="AJ4511" s="1"/>
      <c r="AK4511" s="1"/>
      <c r="AL4511" s="1"/>
      <c r="AM4511" s="1"/>
      <c r="AN4511" s="1"/>
      <c r="AO4511" s="1"/>
      <c r="AP4511" s="1"/>
      <c r="AQ4511" s="1"/>
      <c r="AR4511" s="1"/>
      <c r="AS4511" s="14"/>
      <c r="AT4511" s="1"/>
      <c r="AU4511" s="1"/>
    </row>
    <row r="4512" spans="32:47" x14ac:dyDescent="0.3">
      <c r="AF4512" s="1"/>
      <c r="AG4512" s="1"/>
      <c r="AH4512" s="1"/>
      <c r="AI4512" s="1"/>
      <c r="AJ4512" s="1"/>
      <c r="AK4512" s="1"/>
      <c r="AL4512" s="1"/>
      <c r="AM4512" s="1"/>
      <c r="AN4512" s="1"/>
      <c r="AO4512" s="1"/>
      <c r="AP4512" s="1"/>
      <c r="AQ4512" s="1"/>
      <c r="AR4512" s="1"/>
      <c r="AS4512" s="14"/>
      <c r="AT4512" s="1"/>
      <c r="AU4512" s="1"/>
    </row>
    <row r="4513" spans="32:47" x14ac:dyDescent="0.3">
      <c r="AF4513" s="1"/>
      <c r="AG4513" s="1"/>
      <c r="AH4513" s="1"/>
      <c r="AI4513" s="1"/>
      <c r="AJ4513" s="1"/>
      <c r="AK4513" s="1"/>
      <c r="AL4513" s="1"/>
      <c r="AM4513" s="1"/>
      <c r="AN4513" s="1"/>
      <c r="AO4513" s="1"/>
      <c r="AP4513" s="1"/>
      <c r="AQ4513" s="1"/>
      <c r="AR4513" s="1"/>
      <c r="AS4513" s="14"/>
      <c r="AT4513" s="1"/>
      <c r="AU4513" s="1"/>
    </row>
    <row r="4514" spans="32:47" x14ac:dyDescent="0.3">
      <c r="AF4514" s="1"/>
      <c r="AG4514" s="1"/>
      <c r="AH4514" s="1"/>
      <c r="AI4514" s="1"/>
      <c r="AJ4514" s="1"/>
      <c r="AK4514" s="1"/>
      <c r="AL4514" s="1"/>
      <c r="AM4514" s="1"/>
      <c r="AN4514" s="1"/>
      <c r="AO4514" s="1"/>
      <c r="AP4514" s="1"/>
      <c r="AQ4514" s="1"/>
      <c r="AR4514" s="1"/>
      <c r="AS4514" s="14"/>
      <c r="AT4514" s="1"/>
      <c r="AU4514" s="1"/>
    </row>
    <row r="4515" spans="32:47" x14ac:dyDescent="0.3">
      <c r="AF4515" s="1"/>
      <c r="AG4515" s="1"/>
      <c r="AH4515" s="1"/>
      <c r="AI4515" s="1"/>
      <c r="AJ4515" s="1"/>
      <c r="AK4515" s="1"/>
      <c r="AL4515" s="1"/>
      <c r="AM4515" s="1"/>
      <c r="AN4515" s="1"/>
      <c r="AO4515" s="1"/>
      <c r="AP4515" s="1"/>
      <c r="AQ4515" s="1"/>
      <c r="AR4515" s="1"/>
      <c r="AS4515" s="14"/>
      <c r="AT4515" s="1"/>
      <c r="AU4515" s="1"/>
    </row>
    <row r="4516" spans="32:47" x14ac:dyDescent="0.3">
      <c r="AF4516" s="1"/>
      <c r="AG4516" s="1"/>
      <c r="AH4516" s="1"/>
      <c r="AI4516" s="1"/>
      <c r="AJ4516" s="1"/>
      <c r="AK4516" s="1"/>
      <c r="AL4516" s="1"/>
      <c r="AM4516" s="1"/>
      <c r="AN4516" s="1"/>
      <c r="AO4516" s="1"/>
      <c r="AP4516" s="1"/>
      <c r="AQ4516" s="1"/>
      <c r="AR4516" s="1"/>
      <c r="AS4516" s="14"/>
      <c r="AT4516" s="1"/>
      <c r="AU4516" s="1"/>
    </row>
    <row r="4517" spans="32:47" x14ac:dyDescent="0.3">
      <c r="AF4517" s="1"/>
      <c r="AG4517" s="1"/>
      <c r="AH4517" s="1"/>
      <c r="AI4517" s="1"/>
      <c r="AJ4517" s="1"/>
      <c r="AK4517" s="1"/>
      <c r="AL4517" s="1"/>
      <c r="AM4517" s="1"/>
      <c r="AN4517" s="1"/>
      <c r="AO4517" s="1"/>
      <c r="AP4517" s="1"/>
      <c r="AQ4517" s="1"/>
      <c r="AR4517" s="1"/>
      <c r="AS4517" s="14"/>
      <c r="AT4517" s="1"/>
      <c r="AU4517" s="1"/>
    </row>
    <row r="4518" spans="32:47" x14ac:dyDescent="0.3">
      <c r="AF4518" s="1"/>
      <c r="AG4518" s="1"/>
      <c r="AH4518" s="1"/>
      <c r="AI4518" s="1"/>
      <c r="AJ4518" s="1"/>
      <c r="AK4518" s="1"/>
      <c r="AL4518" s="1"/>
      <c r="AM4518" s="1"/>
      <c r="AN4518" s="1"/>
      <c r="AO4518" s="1"/>
      <c r="AP4518" s="1"/>
      <c r="AQ4518" s="1"/>
      <c r="AR4518" s="1"/>
      <c r="AS4518" s="14"/>
      <c r="AT4518" s="1"/>
      <c r="AU4518" s="1"/>
    </row>
    <row r="4519" spans="32:47" x14ac:dyDescent="0.3">
      <c r="AF4519" s="1"/>
      <c r="AG4519" s="1"/>
      <c r="AH4519" s="1"/>
      <c r="AI4519" s="1"/>
      <c r="AJ4519" s="1"/>
      <c r="AK4519" s="1"/>
      <c r="AL4519" s="1"/>
      <c r="AM4519" s="1"/>
      <c r="AN4519" s="1"/>
      <c r="AO4519" s="1"/>
      <c r="AP4519" s="1"/>
      <c r="AQ4519" s="1"/>
      <c r="AR4519" s="1"/>
      <c r="AS4519" s="14"/>
      <c r="AT4519" s="1"/>
      <c r="AU4519" s="1"/>
    </row>
    <row r="4520" spans="32:47" x14ac:dyDescent="0.3">
      <c r="AF4520" s="1"/>
      <c r="AG4520" s="1"/>
      <c r="AH4520" s="1"/>
      <c r="AI4520" s="1"/>
      <c r="AJ4520" s="1"/>
      <c r="AK4520" s="1"/>
      <c r="AL4520" s="1"/>
      <c r="AM4520" s="1"/>
      <c r="AN4520" s="1"/>
      <c r="AO4520" s="1"/>
      <c r="AP4520" s="1"/>
      <c r="AQ4520" s="1"/>
      <c r="AR4520" s="1"/>
      <c r="AS4520" s="14"/>
      <c r="AT4520" s="1"/>
      <c r="AU4520" s="1"/>
    </row>
    <row r="4521" spans="32:47" x14ac:dyDescent="0.3">
      <c r="AF4521" s="1"/>
      <c r="AG4521" s="1"/>
      <c r="AH4521" s="1"/>
      <c r="AI4521" s="1"/>
      <c r="AJ4521" s="1"/>
      <c r="AK4521" s="1"/>
      <c r="AL4521" s="1"/>
      <c r="AM4521" s="1"/>
      <c r="AN4521" s="1"/>
      <c r="AO4521" s="1"/>
      <c r="AP4521" s="1"/>
      <c r="AQ4521" s="1"/>
      <c r="AR4521" s="1"/>
      <c r="AS4521" s="14"/>
      <c r="AT4521" s="1"/>
      <c r="AU4521" s="1"/>
    </row>
    <row r="4522" spans="32:47" x14ac:dyDescent="0.3">
      <c r="AF4522" s="1"/>
      <c r="AG4522" s="1"/>
      <c r="AH4522" s="1"/>
      <c r="AI4522" s="1"/>
      <c r="AJ4522" s="1"/>
      <c r="AK4522" s="1"/>
      <c r="AL4522" s="1"/>
      <c r="AM4522" s="1"/>
      <c r="AN4522" s="1"/>
      <c r="AO4522" s="1"/>
      <c r="AP4522" s="1"/>
      <c r="AQ4522" s="1"/>
      <c r="AR4522" s="1"/>
      <c r="AS4522" s="14"/>
      <c r="AT4522" s="1"/>
      <c r="AU4522" s="1"/>
    </row>
    <row r="4523" spans="32:47" x14ac:dyDescent="0.3">
      <c r="AF4523" s="1"/>
      <c r="AG4523" s="1"/>
      <c r="AH4523" s="1"/>
      <c r="AI4523" s="1"/>
      <c r="AJ4523" s="1"/>
      <c r="AK4523" s="1"/>
      <c r="AL4523" s="1"/>
      <c r="AM4523" s="1"/>
      <c r="AN4523" s="1"/>
      <c r="AO4523" s="1"/>
      <c r="AP4523" s="1"/>
      <c r="AQ4523" s="1"/>
      <c r="AR4523" s="1"/>
      <c r="AS4523" s="14"/>
      <c r="AT4523" s="1"/>
      <c r="AU4523" s="1"/>
    </row>
    <row r="4524" spans="32:47" x14ac:dyDescent="0.3">
      <c r="AF4524" s="1"/>
      <c r="AG4524" s="1"/>
      <c r="AH4524" s="1"/>
      <c r="AI4524" s="1"/>
      <c r="AJ4524" s="1"/>
      <c r="AK4524" s="1"/>
      <c r="AL4524" s="1"/>
      <c r="AM4524" s="1"/>
      <c r="AN4524" s="1"/>
      <c r="AO4524" s="1"/>
      <c r="AP4524" s="1"/>
      <c r="AQ4524" s="1"/>
      <c r="AR4524" s="1"/>
      <c r="AS4524" s="14"/>
      <c r="AT4524" s="1"/>
      <c r="AU4524" s="1"/>
    </row>
    <row r="4525" spans="32:47" x14ac:dyDescent="0.3">
      <c r="AF4525" s="1"/>
      <c r="AG4525" s="1"/>
      <c r="AH4525" s="1"/>
      <c r="AI4525" s="1"/>
      <c r="AJ4525" s="1"/>
      <c r="AK4525" s="1"/>
      <c r="AL4525" s="1"/>
      <c r="AM4525" s="1"/>
      <c r="AN4525" s="1"/>
      <c r="AO4525" s="1"/>
      <c r="AP4525" s="1"/>
      <c r="AQ4525" s="1"/>
      <c r="AR4525" s="1"/>
      <c r="AS4525" s="14"/>
      <c r="AT4525" s="1"/>
      <c r="AU4525" s="1"/>
    </row>
    <row r="4526" spans="32:47" x14ac:dyDescent="0.3">
      <c r="AF4526" s="1"/>
      <c r="AG4526" s="1"/>
      <c r="AH4526" s="1"/>
      <c r="AI4526" s="1"/>
      <c r="AJ4526" s="1"/>
      <c r="AK4526" s="1"/>
      <c r="AL4526" s="1"/>
      <c r="AM4526" s="1"/>
      <c r="AN4526" s="1"/>
      <c r="AO4526" s="1"/>
      <c r="AP4526" s="1"/>
      <c r="AQ4526" s="1"/>
      <c r="AR4526" s="1"/>
      <c r="AS4526" s="14"/>
      <c r="AT4526" s="1"/>
      <c r="AU4526" s="1"/>
    </row>
    <row r="4527" spans="32:47" x14ac:dyDescent="0.3">
      <c r="AF4527" s="1"/>
      <c r="AG4527" s="1"/>
      <c r="AH4527" s="1"/>
      <c r="AI4527" s="1"/>
      <c r="AJ4527" s="1"/>
      <c r="AK4527" s="1"/>
      <c r="AL4527" s="1"/>
      <c r="AM4527" s="1"/>
      <c r="AN4527" s="1"/>
      <c r="AO4527" s="1"/>
      <c r="AP4527" s="1"/>
      <c r="AQ4527" s="1"/>
      <c r="AR4527" s="1"/>
      <c r="AS4527" s="14"/>
      <c r="AT4527" s="1"/>
      <c r="AU4527" s="1"/>
    </row>
    <row r="4528" spans="32:47" x14ac:dyDescent="0.3">
      <c r="AF4528" s="1"/>
      <c r="AG4528" s="1"/>
      <c r="AH4528" s="1"/>
      <c r="AI4528" s="1"/>
      <c r="AJ4528" s="1"/>
      <c r="AK4528" s="1"/>
      <c r="AL4528" s="1"/>
      <c r="AM4528" s="1"/>
      <c r="AN4528" s="1"/>
      <c r="AO4528" s="1"/>
      <c r="AP4528" s="1"/>
      <c r="AQ4528" s="1"/>
      <c r="AR4528" s="1"/>
      <c r="AS4528" s="14"/>
      <c r="AT4528" s="1"/>
      <c r="AU4528" s="1"/>
    </row>
    <row r="4529" spans="32:47" x14ac:dyDescent="0.3">
      <c r="AF4529" s="1"/>
      <c r="AG4529" s="1"/>
      <c r="AH4529" s="1"/>
      <c r="AI4529" s="1"/>
      <c r="AJ4529" s="1"/>
      <c r="AK4529" s="1"/>
      <c r="AL4529" s="1"/>
      <c r="AM4529" s="1"/>
      <c r="AN4529" s="1"/>
      <c r="AO4529" s="1"/>
      <c r="AP4529" s="1"/>
      <c r="AQ4529" s="1"/>
      <c r="AR4529" s="1"/>
      <c r="AS4529" s="14"/>
      <c r="AT4529" s="1"/>
      <c r="AU4529" s="1"/>
    </row>
    <row r="4530" spans="32:47" x14ac:dyDescent="0.3">
      <c r="AF4530" s="1"/>
      <c r="AG4530" s="1"/>
      <c r="AH4530" s="1"/>
      <c r="AI4530" s="1"/>
      <c r="AJ4530" s="1"/>
      <c r="AK4530" s="1"/>
      <c r="AL4530" s="1"/>
      <c r="AM4530" s="1"/>
      <c r="AN4530" s="1"/>
      <c r="AO4530" s="1"/>
      <c r="AP4530" s="1"/>
      <c r="AQ4530" s="1"/>
      <c r="AR4530" s="1"/>
      <c r="AS4530" s="14"/>
      <c r="AT4530" s="1"/>
      <c r="AU4530" s="1"/>
    </row>
    <row r="4531" spans="32:47" x14ac:dyDescent="0.3">
      <c r="AF4531" s="1"/>
      <c r="AG4531" s="1"/>
      <c r="AH4531" s="1"/>
      <c r="AI4531" s="1"/>
      <c r="AJ4531" s="1"/>
      <c r="AK4531" s="1"/>
      <c r="AL4531" s="1"/>
      <c r="AM4531" s="1"/>
      <c r="AN4531" s="1"/>
      <c r="AO4531" s="1"/>
      <c r="AP4531" s="1"/>
      <c r="AQ4531" s="1"/>
      <c r="AR4531" s="1"/>
      <c r="AS4531" s="14"/>
      <c r="AT4531" s="1"/>
      <c r="AU4531" s="1"/>
    </row>
    <row r="4532" spans="32:47" x14ac:dyDescent="0.3">
      <c r="AF4532" s="1"/>
      <c r="AG4532" s="1"/>
      <c r="AH4532" s="1"/>
      <c r="AI4532" s="1"/>
      <c r="AJ4532" s="1"/>
      <c r="AK4532" s="1"/>
      <c r="AL4532" s="1"/>
      <c r="AM4532" s="1"/>
      <c r="AN4532" s="1"/>
      <c r="AO4532" s="1"/>
      <c r="AP4532" s="1"/>
      <c r="AQ4532" s="1"/>
      <c r="AR4532" s="1"/>
      <c r="AS4532" s="14"/>
      <c r="AT4532" s="1"/>
      <c r="AU4532" s="1"/>
    </row>
    <row r="4533" spans="32:47" x14ac:dyDescent="0.3">
      <c r="AF4533" s="1"/>
      <c r="AG4533" s="1"/>
      <c r="AH4533" s="1"/>
      <c r="AI4533" s="1"/>
      <c r="AJ4533" s="1"/>
      <c r="AK4533" s="1"/>
      <c r="AL4533" s="1"/>
      <c r="AM4533" s="1"/>
      <c r="AN4533" s="1"/>
      <c r="AO4533" s="1"/>
      <c r="AP4533" s="1"/>
      <c r="AQ4533" s="1"/>
      <c r="AR4533" s="1"/>
      <c r="AS4533" s="14"/>
      <c r="AT4533" s="1"/>
      <c r="AU4533" s="1"/>
    </row>
    <row r="4534" spans="32:47" x14ac:dyDescent="0.3">
      <c r="AF4534" s="1"/>
      <c r="AG4534" s="1"/>
      <c r="AH4534" s="1"/>
      <c r="AI4534" s="1"/>
      <c r="AJ4534" s="1"/>
      <c r="AK4534" s="1"/>
      <c r="AL4534" s="1"/>
      <c r="AM4534" s="1"/>
      <c r="AN4534" s="1"/>
      <c r="AO4534" s="1"/>
      <c r="AP4534" s="1"/>
      <c r="AQ4534" s="1"/>
      <c r="AR4534" s="1"/>
      <c r="AS4534" s="14"/>
      <c r="AT4534" s="1"/>
      <c r="AU4534" s="1"/>
    </row>
    <row r="4535" spans="32:47" x14ac:dyDescent="0.3">
      <c r="AF4535" s="1"/>
      <c r="AG4535" s="1"/>
      <c r="AH4535" s="1"/>
      <c r="AI4535" s="1"/>
      <c r="AJ4535" s="1"/>
      <c r="AK4535" s="1"/>
      <c r="AL4535" s="1"/>
      <c r="AM4535" s="1"/>
      <c r="AN4535" s="1"/>
      <c r="AO4535" s="1"/>
      <c r="AP4535" s="1"/>
      <c r="AQ4535" s="1"/>
      <c r="AR4535" s="1"/>
      <c r="AS4535" s="14"/>
      <c r="AT4535" s="1"/>
      <c r="AU4535" s="1"/>
    </row>
    <row r="4536" spans="32:47" x14ac:dyDescent="0.3">
      <c r="AF4536" s="1"/>
      <c r="AG4536" s="1"/>
      <c r="AH4536" s="1"/>
      <c r="AI4536" s="1"/>
      <c r="AJ4536" s="1"/>
      <c r="AK4536" s="1"/>
      <c r="AL4536" s="1"/>
      <c r="AM4536" s="1"/>
      <c r="AN4536" s="1"/>
      <c r="AO4536" s="1"/>
      <c r="AP4536" s="1"/>
      <c r="AQ4536" s="1"/>
      <c r="AR4536" s="1"/>
      <c r="AS4536" s="14"/>
      <c r="AT4536" s="1"/>
      <c r="AU4536" s="1"/>
    </row>
    <row r="4537" spans="32:47" x14ac:dyDescent="0.3">
      <c r="AF4537" s="1"/>
      <c r="AG4537" s="1"/>
      <c r="AH4537" s="1"/>
      <c r="AI4537" s="1"/>
      <c r="AJ4537" s="1"/>
      <c r="AK4537" s="1"/>
      <c r="AL4537" s="1"/>
      <c r="AM4537" s="1"/>
      <c r="AN4537" s="1"/>
      <c r="AO4537" s="1"/>
      <c r="AP4537" s="1"/>
      <c r="AQ4537" s="1"/>
      <c r="AR4537" s="1"/>
      <c r="AS4537" s="14"/>
      <c r="AT4537" s="1"/>
      <c r="AU4537" s="1"/>
    </row>
    <row r="4538" spans="32:47" x14ac:dyDescent="0.3">
      <c r="AF4538" s="1"/>
      <c r="AG4538" s="1"/>
      <c r="AH4538" s="1"/>
      <c r="AI4538" s="1"/>
      <c r="AJ4538" s="1"/>
      <c r="AK4538" s="1"/>
      <c r="AL4538" s="1"/>
      <c r="AM4538" s="1"/>
      <c r="AN4538" s="1"/>
      <c r="AO4538" s="1"/>
      <c r="AP4538" s="1"/>
      <c r="AQ4538" s="1"/>
      <c r="AR4538" s="1"/>
      <c r="AS4538" s="14"/>
      <c r="AT4538" s="1"/>
      <c r="AU4538" s="1"/>
    </row>
    <row r="4539" spans="32:47" x14ac:dyDescent="0.3">
      <c r="AF4539" s="1"/>
      <c r="AG4539" s="1"/>
      <c r="AH4539" s="1"/>
      <c r="AI4539" s="1"/>
      <c r="AJ4539" s="1"/>
      <c r="AK4539" s="1"/>
      <c r="AL4539" s="1"/>
      <c r="AM4539" s="1"/>
      <c r="AN4539" s="1"/>
      <c r="AO4539" s="1"/>
      <c r="AP4539" s="1"/>
      <c r="AQ4539" s="1"/>
      <c r="AR4539" s="1"/>
      <c r="AS4539" s="14"/>
      <c r="AT4539" s="1"/>
      <c r="AU4539" s="1"/>
    </row>
    <row r="4540" spans="32:47" x14ac:dyDescent="0.3">
      <c r="AF4540" s="1"/>
      <c r="AG4540" s="1"/>
      <c r="AH4540" s="1"/>
      <c r="AI4540" s="1"/>
      <c r="AJ4540" s="1"/>
      <c r="AK4540" s="1"/>
      <c r="AL4540" s="1"/>
      <c r="AM4540" s="1"/>
      <c r="AN4540" s="1"/>
      <c r="AO4540" s="1"/>
      <c r="AP4540" s="1"/>
      <c r="AQ4540" s="1"/>
      <c r="AR4540" s="1"/>
      <c r="AS4540" s="14"/>
      <c r="AT4540" s="1"/>
      <c r="AU4540" s="1"/>
    </row>
    <row r="4541" spans="32:47" x14ac:dyDescent="0.3">
      <c r="AF4541" s="1"/>
      <c r="AG4541" s="1"/>
      <c r="AH4541" s="1"/>
      <c r="AI4541" s="1"/>
      <c r="AJ4541" s="1"/>
      <c r="AK4541" s="1"/>
      <c r="AL4541" s="1"/>
      <c r="AM4541" s="1"/>
      <c r="AN4541" s="1"/>
      <c r="AO4541" s="1"/>
      <c r="AP4541" s="1"/>
      <c r="AQ4541" s="1"/>
      <c r="AR4541" s="1"/>
      <c r="AS4541" s="14"/>
      <c r="AT4541" s="1"/>
      <c r="AU4541" s="1"/>
    </row>
    <row r="4542" spans="32:47" x14ac:dyDescent="0.3">
      <c r="AF4542" s="1"/>
      <c r="AG4542" s="1"/>
      <c r="AH4542" s="1"/>
      <c r="AI4542" s="1"/>
      <c r="AJ4542" s="1"/>
      <c r="AK4542" s="1"/>
      <c r="AL4542" s="1"/>
      <c r="AM4542" s="1"/>
      <c r="AN4542" s="1"/>
      <c r="AO4542" s="1"/>
      <c r="AP4542" s="1"/>
      <c r="AQ4542" s="1"/>
      <c r="AR4542" s="1"/>
      <c r="AS4542" s="14"/>
      <c r="AT4542" s="1"/>
      <c r="AU4542" s="1"/>
    </row>
    <row r="4543" spans="32:47" x14ac:dyDescent="0.3">
      <c r="AF4543" s="1"/>
      <c r="AG4543" s="1"/>
      <c r="AH4543" s="1"/>
      <c r="AI4543" s="1"/>
      <c r="AJ4543" s="1"/>
      <c r="AK4543" s="1"/>
      <c r="AL4543" s="1"/>
      <c r="AM4543" s="1"/>
      <c r="AN4543" s="1"/>
      <c r="AO4543" s="1"/>
      <c r="AP4543" s="1"/>
      <c r="AQ4543" s="1"/>
      <c r="AR4543" s="1"/>
      <c r="AS4543" s="14"/>
      <c r="AT4543" s="1"/>
      <c r="AU4543" s="1"/>
    </row>
    <row r="4544" spans="32:47" x14ac:dyDescent="0.3">
      <c r="AF4544" s="1"/>
      <c r="AG4544" s="1"/>
      <c r="AH4544" s="1"/>
      <c r="AI4544" s="1"/>
      <c r="AJ4544" s="1"/>
      <c r="AK4544" s="1"/>
      <c r="AL4544" s="1"/>
      <c r="AM4544" s="1"/>
      <c r="AN4544" s="1"/>
      <c r="AO4544" s="1"/>
      <c r="AP4544" s="1"/>
      <c r="AQ4544" s="1"/>
      <c r="AR4544" s="1"/>
      <c r="AS4544" s="14"/>
      <c r="AT4544" s="1"/>
      <c r="AU4544" s="1"/>
    </row>
    <row r="4545" spans="32:47" x14ac:dyDescent="0.3">
      <c r="AF4545" s="1"/>
      <c r="AG4545" s="1"/>
      <c r="AH4545" s="1"/>
      <c r="AI4545" s="1"/>
      <c r="AJ4545" s="1"/>
      <c r="AK4545" s="1"/>
      <c r="AL4545" s="1"/>
      <c r="AM4545" s="1"/>
      <c r="AN4545" s="1"/>
      <c r="AO4545" s="1"/>
      <c r="AP4545" s="1"/>
      <c r="AQ4545" s="1"/>
      <c r="AR4545" s="1"/>
      <c r="AS4545" s="14"/>
      <c r="AT4545" s="1"/>
      <c r="AU4545" s="1"/>
    </row>
    <row r="4546" spans="32:47" x14ac:dyDescent="0.3">
      <c r="AF4546" s="1"/>
      <c r="AG4546" s="1"/>
      <c r="AH4546" s="1"/>
      <c r="AI4546" s="1"/>
      <c r="AJ4546" s="1"/>
      <c r="AK4546" s="1"/>
      <c r="AL4546" s="1"/>
      <c r="AM4546" s="1"/>
      <c r="AN4546" s="1"/>
      <c r="AO4546" s="1"/>
      <c r="AP4546" s="1"/>
      <c r="AQ4546" s="1"/>
      <c r="AR4546" s="1"/>
      <c r="AS4546" s="14"/>
      <c r="AT4546" s="1"/>
      <c r="AU4546" s="1"/>
    </row>
    <row r="4547" spans="32:47" x14ac:dyDescent="0.3">
      <c r="AF4547" s="1"/>
      <c r="AG4547" s="1"/>
      <c r="AH4547" s="1"/>
      <c r="AI4547" s="1"/>
      <c r="AJ4547" s="1"/>
      <c r="AK4547" s="1"/>
      <c r="AL4547" s="1"/>
      <c r="AM4547" s="1"/>
      <c r="AN4547" s="1"/>
      <c r="AO4547" s="1"/>
      <c r="AP4547" s="1"/>
      <c r="AQ4547" s="1"/>
      <c r="AR4547" s="1"/>
      <c r="AS4547" s="14"/>
      <c r="AT4547" s="1"/>
      <c r="AU4547" s="1"/>
    </row>
    <row r="4548" spans="32:47" x14ac:dyDescent="0.3">
      <c r="AF4548" s="1"/>
      <c r="AG4548" s="1"/>
      <c r="AH4548" s="1"/>
      <c r="AI4548" s="1"/>
      <c r="AJ4548" s="1"/>
      <c r="AK4548" s="1"/>
      <c r="AL4548" s="1"/>
      <c r="AM4548" s="1"/>
      <c r="AN4548" s="1"/>
      <c r="AO4548" s="1"/>
      <c r="AP4548" s="1"/>
      <c r="AQ4548" s="1"/>
      <c r="AR4548" s="1"/>
      <c r="AS4548" s="14"/>
      <c r="AT4548" s="1"/>
      <c r="AU4548" s="1"/>
    </row>
    <row r="4549" spans="32:47" x14ac:dyDescent="0.3">
      <c r="AF4549" s="1"/>
      <c r="AG4549" s="1"/>
      <c r="AH4549" s="1"/>
      <c r="AI4549" s="1"/>
      <c r="AJ4549" s="1"/>
      <c r="AK4549" s="1"/>
      <c r="AL4549" s="1"/>
      <c r="AM4549" s="1"/>
      <c r="AN4549" s="1"/>
      <c r="AO4549" s="1"/>
      <c r="AP4549" s="1"/>
      <c r="AQ4549" s="1"/>
      <c r="AR4549" s="1"/>
      <c r="AS4549" s="14"/>
      <c r="AT4549" s="1"/>
      <c r="AU4549" s="1"/>
    </row>
    <row r="4550" spans="32:47" x14ac:dyDescent="0.3">
      <c r="AF4550" s="1"/>
      <c r="AG4550" s="1"/>
      <c r="AH4550" s="1"/>
      <c r="AI4550" s="1"/>
      <c r="AJ4550" s="1"/>
      <c r="AK4550" s="1"/>
      <c r="AL4550" s="1"/>
      <c r="AM4550" s="1"/>
      <c r="AN4550" s="1"/>
      <c r="AO4550" s="1"/>
      <c r="AP4550" s="1"/>
      <c r="AQ4550" s="1"/>
      <c r="AR4550" s="1"/>
      <c r="AS4550" s="14"/>
      <c r="AT4550" s="1"/>
      <c r="AU4550" s="1"/>
    </row>
    <row r="4551" spans="32:47" x14ac:dyDescent="0.3">
      <c r="AF4551" s="1"/>
      <c r="AG4551" s="1"/>
      <c r="AH4551" s="1"/>
      <c r="AI4551" s="1"/>
      <c r="AJ4551" s="1"/>
      <c r="AK4551" s="1"/>
      <c r="AL4551" s="1"/>
      <c r="AM4551" s="1"/>
      <c r="AN4551" s="1"/>
      <c r="AO4551" s="1"/>
      <c r="AP4551" s="1"/>
      <c r="AQ4551" s="1"/>
      <c r="AR4551" s="1"/>
      <c r="AS4551" s="14"/>
      <c r="AT4551" s="1"/>
      <c r="AU4551" s="1"/>
    </row>
    <row r="4552" spans="32:47" x14ac:dyDescent="0.3">
      <c r="AF4552" s="1"/>
      <c r="AG4552" s="1"/>
      <c r="AH4552" s="1"/>
      <c r="AI4552" s="1"/>
      <c r="AJ4552" s="1"/>
      <c r="AK4552" s="1"/>
      <c r="AL4552" s="1"/>
      <c r="AM4552" s="1"/>
      <c r="AN4552" s="1"/>
      <c r="AO4552" s="1"/>
      <c r="AP4552" s="1"/>
      <c r="AQ4552" s="1"/>
      <c r="AR4552" s="1"/>
      <c r="AS4552" s="14"/>
      <c r="AT4552" s="1"/>
      <c r="AU4552" s="1"/>
    </row>
    <row r="4553" spans="32:47" x14ac:dyDescent="0.3">
      <c r="AF4553" s="1"/>
      <c r="AG4553" s="1"/>
      <c r="AH4553" s="1"/>
      <c r="AI4553" s="1"/>
      <c r="AJ4553" s="1"/>
      <c r="AK4553" s="1"/>
      <c r="AL4553" s="1"/>
      <c r="AM4553" s="1"/>
      <c r="AN4553" s="1"/>
      <c r="AO4553" s="1"/>
      <c r="AP4553" s="1"/>
      <c r="AQ4553" s="1"/>
      <c r="AR4553" s="1"/>
      <c r="AS4553" s="14"/>
      <c r="AT4553" s="1"/>
      <c r="AU4553" s="1"/>
    </row>
    <row r="4554" spans="32:47" x14ac:dyDescent="0.3">
      <c r="AF4554" s="1"/>
      <c r="AG4554" s="1"/>
      <c r="AH4554" s="1"/>
      <c r="AI4554" s="1"/>
      <c r="AJ4554" s="1"/>
      <c r="AK4554" s="1"/>
      <c r="AL4554" s="1"/>
      <c r="AM4554" s="1"/>
      <c r="AN4554" s="1"/>
      <c r="AO4554" s="1"/>
      <c r="AP4554" s="1"/>
      <c r="AQ4554" s="1"/>
      <c r="AR4554" s="1"/>
      <c r="AS4554" s="14"/>
      <c r="AT4554" s="1"/>
      <c r="AU4554" s="1"/>
    </row>
    <row r="4555" spans="32:47" x14ac:dyDescent="0.3">
      <c r="AF4555" s="1"/>
      <c r="AG4555" s="1"/>
      <c r="AH4555" s="1"/>
      <c r="AI4555" s="1"/>
      <c r="AJ4555" s="1"/>
      <c r="AK4555" s="1"/>
      <c r="AL4555" s="1"/>
      <c r="AM4555" s="1"/>
      <c r="AN4555" s="1"/>
      <c r="AO4555" s="1"/>
      <c r="AP4555" s="1"/>
      <c r="AQ4555" s="1"/>
      <c r="AR4555" s="1"/>
      <c r="AS4555" s="14"/>
      <c r="AT4555" s="1"/>
      <c r="AU4555" s="1"/>
    </row>
    <row r="4556" spans="32:47" x14ac:dyDescent="0.3">
      <c r="AF4556" s="1"/>
      <c r="AG4556" s="1"/>
      <c r="AH4556" s="1"/>
      <c r="AI4556" s="1"/>
      <c r="AJ4556" s="1"/>
      <c r="AK4556" s="1"/>
      <c r="AL4556" s="1"/>
      <c r="AM4556" s="1"/>
      <c r="AN4556" s="1"/>
      <c r="AO4556" s="1"/>
      <c r="AP4556" s="1"/>
      <c r="AQ4556" s="1"/>
      <c r="AR4556" s="1"/>
      <c r="AS4556" s="14"/>
      <c r="AT4556" s="1"/>
      <c r="AU4556" s="1"/>
    </row>
    <row r="4557" spans="32:47" x14ac:dyDescent="0.3">
      <c r="AF4557" s="1"/>
      <c r="AG4557" s="1"/>
      <c r="AH4557" s="1"/>
      <c r="AI4557" s="1"/>
      <c r="AJ4557" s="1"/>
      <c r="AK4557" s="1"/>
      <c r="AL4557" s="1"/>
      <c r="AM4557" s="1"/>
      <c r="AN4557" s="1"/>
      <c r="AO4557" s="1"/>
      <c r="AP4557" s="1"/>
      <c r="AQ4557" s="1"/>
      <c r="AR4557" s="1"/>
      <c r="AS4557" s="14"/>
      <c r="AT4557" s="1"/>
      <c r="AU4557" s="1"/>
    </row>
    <row r="4558" spans="32:47" x14ac:dyDescent="0.3">
      <c r="AF4558" s="1"/>
      <c r="AG4558" s="1"/>
      <c r="AH4558" s="1"/>
      <c r="AI4558" s="1"/>
      <c r="AJ4558" s="1"/>
      <c r="AK4558" s="1"/>
      <c r="AL4558" s="1"/>
      <c r="AM4558" s="1"/>
      <c r="AN4558" s="1"/>
      <c r="AO4558" s="1"/>
      <c r="AP4558" s="1"/>
      <c r="AQ4558" s="1"/>
      <c r="AR4558" s="1"/>
      <c r="AS4558" s="14"/>
      <c r="AT4558" s="1"/>
      <c r="AU4558" s="1"/>
    </row>
    <row r="4559" spans="32:47" x14ac:dyDescent="0.3">
      <c r="AF4559" s="1"/>
      <c r="AG4559" s="1"/>
      <c r="AH4559" s="1"/>
      <c r="AI4559" s="1"/>
      <c r="AJ4559" s="1"/>
      <c r="AK4559" s="1"/>
      <c r="AL4559" s="1"/>
      <c r="AM4559" s="1"/>
      <c r="AN4559" s="1"/>
      <c r="AO4559" s="1"/>
      <c r="AP4559" s="1"/>
      <c r="AQ4559" s="1"/>
      <c r="AR4559" s="1"/>
      <c r="AS4559" s="14"/>
      <c r="AT4559" s="1"/>
      <c r="AU4559" s="1"/>
    </row>
    <row r="4560" spans="32:47" x14ac:dyDescent="0.3">
      <c r="AF4560" s="1"/>
      <c r="AG4560" s="1"/>
      <c r="AH4560" s="1"/>
      <c r="AI4560" s="1"/>
      <c r="AJ4560" s="1"/>
      <c r="AK4560" s="1"/>
      <c r="AL4560" s="1"/>
      <c r="AM4560" s="1"/>
      <c r="AN4560" s="1"/>
      <c r="AO4560" s="1"/>
      <c r="AP4560" s="1"/>
      <c r="AQ4560" s="1"/>
      <c r="AR4560" s="1"/>
      <c r="AS4560" s="14"/>
      <c r="AT4560" s="1"/>
      <c r="AU4560" s="1"/>
    </row>
    <row r="4561" spans="32:47" x14ac:dyDescent="0.3">
      <c r="AF4561" s="1"/>
      <c r="AG4561" s="1"/>
      <c r="AH4561" s="1"/>
      <c r="AI4561" s="1"/>
      <c r="AJ4561" s="1"/>
      <c r="AK4561" s="1"/>
      <c r="AL4561" s="1"/>
      <c r="AM4561" s="1"/>
      <c r="AN4561" s="1"/>
      <c r="AO4561" s="1"/>
      <c r="AP4561" s="1"/>
      <c r="AQ4561" s="1"/>
      <c r="AR4561" s="1"/>
      <c r="AS4561" s="14"/>
      <c r="AT4561" s="1"/>
      <c r="AU4561" s="1"/>
    </row>
    <row r="4562" spans="32:47" x14ac:dyDescent="0.3">
      <c r="AF4562" s="1"/>
      <c r="AG4562" s="1"/>
      <c r="AH4562" s="1"/>
      <c r="AI4562" s="1"/>
      <c r="AJ4562" s="1"/>
      <c r="AK4562" s="1"/>
      <c r="AL4562" s="1"/>
      <c r="AM4562" s="1"/>
      <c r="AN4562" s="1"/>
      <c r="AO4562" s="1"/>
      <c r="AP4562" s="1"/>
      <c r="AQ4562" s="1"/>
      <c r="AR4562" s="1"/>
      <c r="AS4562" s="14"/>
      <c r="AT4562" s="1"/>
      <c r="AU4562" s="1"/>
    </row>
    <row r="4563" spans="32:47" x14ac:dyDescent="0.3">
      <c r="AF4563" s="1"/>
      <c r="AG4563" s="1"/>
      <c r="AH4563" s="1"/>
      <c r="AI4563" s="1"/>
      <c r="AJ4563" s="1"/>
      <c r="AK4563" s="1"/>
      <c r="AL4563" s="1"/>
      <c r="AM4563" s="1"/>
      <c r="AN4563" s="1"/>
      <c r="AO4563" s="1"/>
      <c r="AP4563" s="1"/>
      <c r="AQ4563" s="1"/>
      <c r="AR4563" s="1"/>
      <c r="AS4563" s="14"/>
      <c r="AT4563" s="1"/>
      <c r="AU4563" s="1"/>
    </row>
    <row r="4564" spans="32:47" x14ac:dyDescent="0.3">
      <c r="AF4564" s="1"/>
      <c r="AG4564" s="1"/>
      <c r="AH4564" s="1"/>
      <c r="AI4564" s="1"/>
      <c r="AJ4564" s="1"/>
      <c r="AK4564" s="1"/>
      <c r="AL4564" s="1"/>
      <c r="AM4564" s="1"/>
      <c r="AN4564" s="1"/>
      <c r="AO4564" s="1"/>
      <c r="AP4564" s="1"/>
      <c r="AQ4564" s="1"/>
      <c r="AR4564" s="1"/>
      <c r="AS4564" s="14"/>
      <c r="AT4564" s="1"/>
      <c r="AU4564" s="1"/>
    </row>
    <row r="4565" spans="32:47" x14ac:dyDescent="0.3">
      <c r="AF4565" s="1"/>
      <c r="AG4565" s="1"/>
      <c r="AH4565" s="1"/>
      <c r="AI4565" s="1"/>
      <c r="AJ4565" s="1"/>
      <c r="AK4565" s="1"/>
      <c r="AL4565" s="1"/>
      <c r="AM4565" s="1"/>
      <c r="AN4565" s="1"/>
      <c r="AO4565" s="1"/>
      <c r="AP4565" s="1"/>
      <c r="AQ4565" s="1"/>
      <c r="AR4565" s="1"/>
      <c r="AS4565" s="14"/>
      <c r="AT4565" s="1"/>
      <c r="AU4565" s="1"/>
    </row>
    <row r="4566" spans="32:47" x14ac:dyDescent="0.3">
      <c r="AF4566" s="1"/>
      <c r="AG4566" s="1"/>
      <c r="AH4566" s="1"/>
      <c r="AI4566" s="1"/>
      <c r="AJ4566" s="1"/>
      <c r="AK4566" s="1"/>
      <c r="AL4566" s="1"/>
      <c r="AM4566" s="1"/>
      <c r="AN4566" s="1"/>
      <c r="AO4566" s="1"/>
      <c r="AP4566" s="1"/>
      <c r="AQ4566" s="1"/>
      <c r="AR4566" s="1"/>
      <c r="AS4566" s="14"/>
      <c r="AT4566" s="1"/>
      <c r="AU4566" s="1"/>
    </row>
    <row r="4567" spans="32:47" x14ac:dyDescent="0.3">
      <c r="AF4567" s="1"/>
      <c r="AG4567" s="1"/>
      <c r="AH4567" s="1"/>
      <c r="AI4567" s="1"/>
      <c r="AJ4567" s="1"/>
      <c r="AK4567" s="1"/>
      <c r="AL4567" s="1"/>
      <c r="AM4567" s="1"/>
      <c r="AN4567" s="1"/>
      <c r="AO4567" s="1"/>
      <c r="AP4567" s="1"/>
      <c r="AQ4567" s="1"/>
      <c r="AR4567" s="1"/>
      <c r="AS4567" s="14"/>
      <c r="AT4567" s="1"/>
      <c r="AU4567" s="1"/>
    </row>
    <row r="4568" spans="32:47" x14ac:dyDescent="0.3">
      <c r="AF4568" s="1"/>
      <c r="AG4568" s="1"/>
      <c r="AH4568" s="1"/>
      <c r="AI4568" s="1"/>
      <c r="AJ4568" s="1"/>
      <c r="AK4568" s="1"/>
      <c r="AL4568" s="1"/>
      <c r="AM4568" s="1"/>
      <c r="AN4568" s="1"/>
      <c r="AO4568" s="1"/>
      <c r="AP4568" s="1"/>
      <c r="AQ4568" s="1"/>
      <c r="AR4568" s="1"/>
      <c r="AS4568" s="14"/>
      <c r="AT4568" s="1"/>
      <c r="AU4568" s="1"/>
    </row>
    <row r="4569" spans="32:47" x14ac:dyDescent="0.3">
      <c r="AF4569" s="1"/>
      <c r="AG4569" s="1"/>
      <c r="AH4569" s="1"/>
      <c r="AI4569" s="1"/>
      <c r="AJ4569" s="1"/>
      <c r="AK4569" s="1"/>
      <c r="AL4569" s="1"/>
      <c r="AM4569" s="1"/>
      <c r="AN4569" s="1"/>
      <c r="AO4569" s="1"/>
      <c r="AP4569" s="1"/>
      <c r="AQ4569" s="1"/>
      <c r="AR4569" s="1"/>
      <c r="AS4569" s="14"/>
      <c r="AT4569" s="1"/>
      <c r="AU4569" s="1"/>
    </row>
    <row r="4570" spans="32:47" x14ac:dyDescent="0.3">
      <c r="AF4570" s="1"/>
      <c r="AG4570" s="1"/>
      <c r="AH4570" s="1"/>
      <c r="AI4570" s="1"/>
      <c r="AJ4570" s="1"/>
      <c r="AK4570" s="1"/>
      <c r="AL4570" s="1"/>
      <c r="AM4570" s="1"/>
      <c r="AN4570" s="1"/>
      <c r="AO4570" s="1"/>
      <c r="AP4570" s="1"/>
      <c r="AQ4570" s="1"/>
      <c r="AR4570" s="1"/>
      <c r="AS4570" s="14"/>
      <c r="AT4570" s="1"/>
      <c r="AU4570" s="1"/>
    </row>
    <row r="4571" spans="32:47" x14ac:dyDescent="0.3">
      <c r="AF4571" s="1"/>
      <c r="AG4571" s="1"/>
      <c r="AH4571" s="1"/>
      <c r="AI4571" s="1"/>
      <c r="AJ4571" s="1"/>
      <c r="AK4571" s="1"/>
      <c r="AL4571" s="1"/>
      <c r="AM4571" s="1"/>
      <c r="AN4571" s="1"/>
      <c r="AO4571" s="1"/>
      <c r="AP4571" s="1"/>
      <c r="AQ4571" s="1"/>
      <c r="AR4571" s="1"/>
      <c r="AS4571" s="14"/>
      <c r="AT4571" s="1"/>
      <c r="AU4571" s="1"/>
    </row>
    <row r="4572" spans="32:47" x14ac:dyDescent="0.3">
      <c r="AF4572" s="1"/>
      <c r="AG4572" s="1"/>
      <c r="AH4572" s="1"/>
      <c r="AI4572" s="1"/>
      <c r="AJ4572" s="1"/>
      <c r="AK4572" s="1"/>
      <c r="AL4572" s="1"/>
      <c r="AM4572" s="1"/>
      <c r="AN4572" s="1"/>
      <c r="AO4572" s="1"/>
      <c r="AP4572" s="1"/>
      <c r="AQ4572" s="1"/>
      <c r="AR4572" s="1"/>
      <c r="AS4572" s="14"/>
      <c r="AT4572" s="1"/>
      <c r="AU4572" s="1"/>
    </row>
    <row r="4573" spans="32:47" x14ac:dyDescent="0.3">
      <c r="AF4573" s="1"/>
      <c r="AG4573" s="1"/>
      <c r="AH4573" s="1"/>
      <c r="AI4573" s="1"/>
      <c r="AJ4573" s="1"/>
      <c r="AK4573" s="1"/>
      <c r="AL4573" s="1"/>
      <c r="AM4573" s="1"/>
      <c r="AN4573" s="1"/>
      <c r="AO4573" s="1"/>
      <c r="AP4573" s="1"/>
      <c r="AQ4573" s="1"/>
      <c r="AR4573" s="1"/>
      <c r="AS4573" s="14"/>
      <c r="AT4573" s="1"/>
      <c r="AU4573" s="1"/>
    </row>
    <row r="4574" spans="32:47" x14ac:dyDescent="0.3">
      <c r="AF4574" s="1"/>
      <c r="AG4574" s="1"/>
      <c r="AH4574" s="1"/>
      <c r="AI4574" s="1"/>
      <c r="AJ4574" s="1"/>
      <c r="AK4574" s="1"/>
      <c r="AL4574" s="1"/>
      <c r="AM4574" s="1"/>
      <c r="AN4574" s="1"/>
      <c r="AO4574" s="1"/>
      <c r="AP4574" s="1"/>
      <c r="AQ4574" s="1"/>
      <c r="AR4574" s="1"/>
      <c r="AS4574" s="14"/>
      <c r="AT4574" s="1"/>
      <c r="AU4574" s="1"/>
    </row>
    <row r="4575" spans="32:47" x14ac:dyDescent="0.3">
      <c r="AF4575" s="1"/>
      <c r="AG4575" s="1"/>
      <c r="AH4575" s="1"/>
      <c r="AI4575" s="1"/>
      <c r="AJ4575" s="1"/>
      <c r="AK4575" s="1"/>
      <c r="AL4575" s="1"/>
      <c r="AM4575" s="1"/>
      <c r="AN4575" s="1"/>
      <c r="AO4575" s="1"/>
      <c r="AP4575" s="1"/>
      <c r="AQ4575" s="1"/>
      <c r="AR4575" s="1"/>
      <c r="AS4575" s="14"/>
      <c r="AT4575" s="1"/>
      <c r="AU4575" s="1"/>
    </row>
    <row r="4576" spans="32:47" x14ac:dyDescent="0.3">
      <c r="AF4576" s="1"/>
      <c r="AG4576" s="1"/>
      <c r="AH4576" s="1"/>
      <c r="AI4576" s="1"/>
      <c r="AJ4576" s="1"/>
      <c r="AK4576" s="1"/>
      <c r="AL4576" s="1"/>
      <c r="AM4576" s="1"/>
      <c r="AN4576" s="1"/>
      <c r="AO4576" s="1"/>
      <c r="AP4576" s="1"/>
      <c r="AQ4576" s="1"/>
      <c r="AR4576" s="1"/>
      <c r="AS4576" s="14"/>
      <c r="AT4576" s="1"/>
      <c r="AU4576" s="1"/>
    </row>
    <row r="4577" spans="32:47" x14ac:dyDescent="0.3">
      <c r="AF4577" s="1"/>
      <c r="AG4577" s="1"/>
      <c r="AH4577" s="1"/>
      <c r="AI4577" s="1"/>
      <c r="AJ4577" s="1"/>
      <c r="AK4577" s="1"/>
      <c r="AL4577" s="1"/>
      <c r="AM4577" s="1"/>
      <c r="AN4577" s="1"/>
      <c r="AO4577" s="1"/>
      <c r="AP4577" s="1"/>
      <c r="AQ4577" s="1"/>
      <c r="AR4577" s="1"/>
      <c r="AS4577" s="14"/>
      <c r="AT4577" s="1"/>
      <c r="AU4577" s="1"/>
    </row>
    <row r="4578" spans="32:47" x14ac:dyDescent="0.3">
      <c r="AF4578" s="1"/>
      <c r="AG4578" s="1"/>
      <c r="AH4578" s="1"/>
      <c r="AI4578" s="1"/>
      <c r="AJ4578" s="1"/>
      <c r="AK4578" s="1"/>
      <c r="AL4578" s="1"/>
      <c r="AM4578" s="1"/>
      <c r="AN4578" s="1"/>
      <c r="AO4578" s="1"/>
      <c r="AP4578" s="1"/>
      <c r="AQ4578" s="1"/>
      <c r="AR4578" s="1"/>
      <c r="AS4578" s="14"/>
      <c r="AT4578" s="1"/>
      <c r="AU4578" s="1"/>
    </row>
    <row r="4579" spans="32:47" x14ac:dyDescent="0.3">
      <c r="AF4579" s="1"/>
      <c r="AG4579" s="1"/>
      <c r="AH4579" s="1"/>
      <c r="AI4579" s="1"/>
      <c r="AJ4579" s="1"/>
      <c r="AK4579" s="1"/>
      <c r="AL4579" s="1"/>
      <c r="AM4579" s="1"/>
      <c r="AN4579" s="1"/>
      <c r="AO4579" s="1"/>
      <c r="AP4579" s="1"/>
      <c r="AQ4579" s="1"/>
      <c r="AR4579" s="1"/>
      <c r="AS4579" s="14"/>
      <c r="AT4579" s="1"/>
      <c r="AU4579" s="1"/>
    </row>
    <row r="4580" spans="32:47" x14ac:dyDescent="0.3">
      <c r="AF4580" s="1"/>
      <c r="AG4580" s="1"/>
      <c r="AH4580" s="1"/>
      <c r="AI4580" s="1"/>
      <c r="AJ4580" s="1"/>
      <c r="AK4580" s="1"/>
      <c r="AL4580" s="1"/>
      <c r="AM4580" s="1"/>
      <c r="AN4580" s="1"/>
      <c r="AO4580" s="1"/>
      <c r="AP4580" s="1"/>
      <c r="AQ4580" s="1"/>
      <c r="AR4580" s="1"/>
      <c r="AS4580" s="14"/>
      <c r="AT4580" s="1"/>
      <c r="AU4580" s="1"/>
    </row>
    <row r="4581" spans="32:47" x14ac:dyDescent="0.3">
      <c r="AF4581" s="1"/>
      <c r="AG4581" s="1"/>
      <c r="AH4581" s="1"/>
      <c r="AI4581" s="1"/>
      <c r="AJ4581" s="1"/>
      <c r="AK4581" s="1"/>
      <c r="AL4581" s="1"/>
      <c r="AM4581" s="1"/>
      <c r="AN4581" s="1"/>
      <c r="AO4581" s="1"/>
      <c r="AP4581" s="1"/>
      <c r="AQ4581" s="1"/>
      <c r="AR4581" s="1"/>
      <c r="AS4581" s="14"/>
      <c r="AT4581" s="1"/>
      <c r="AU4581" s="1"/>
    </row>
    <row r="4582" spans="32:47" x14ac:dyDescent="0.3">
      <c r="AF4582" s="1"/>
      <c r="AG4582" s="1"/>
      <c r="AH4582" s="1"/>
      <c r="AI4582" s="1"/>
      <c r="AJ4582" s="1"/>
      <c r="AK4582" s="1"/>
      <c r="AL4582" s="1"/>
      <c r="AM4582" s="1"/>
      <c r="AN4582" s="1"/>
      <c r="AO4582" s="1"/>
      <c r="AP4582" s="1"/>
      <c r="AQ4582" s="1"/>
      <c r="AR4582" s="1"/>
      <c r="AS4582" s="14"/>
      <c r="AT4582" s="1"/>
      <c r="AU4582" s="1"/>
    </row>
    <row r="4583" spans="32:47" x14ac:dyDescent="0.3">
      <c r="AF4583" s="1"/>
      <c r="AG4583" s="1"/>
      <c r="AH4583" s="1"/>
      <c r="AI4583" s="1"/>
      <c r="AJ4583" s="1"/>
      <c r="AK4583" s="1"/>
      <c r="AL4583" s="1"/>
      <c r="AM4583" s="1"/>
      <c r="AN4583" s="1"/>
      <c r="AO4583" s="1"/>
      <c r="AP4583" s="1"/>
      <c r="AQ4583" s="1"/>
      <c r="AR4583" s="1"/>
      <c r="AS4583" s="14"/>
      <c r="AT4583" s="1"/>
      <c r="AU4583" s="1"/>
    </row>
    <row r="4584" spans="32:47" x14ac:dyDescent="0.3">
      <c r="AF4584" s="1"/>
      <c r="AG4584" s="1"/>
      <c r="AH4584" s="1"/>
      <c r="AI4584" s="1"/>
      <c r="AJ4584" s="1"/>
      <c r="AK4584" s="1"/>
      <c r="AL4584" s="1"/>
      <c r="AM4584" s="1"/>
      <c r="AN4584" s="1"/>
      <c r="AO4584" s="1"/>
      <c r="AP4584" s="1"/>
      <c r="AQ4584" s="1"/>
      <c r="AR4584" s="1"/>
      <c r="AS4584" s="14"/>
      <c r="AT4584" s="1"/>
      <c r="AU4584" s="1"/>
    </row>
    <row r="4585" spans="32:47" x14ac:dyDescent="0.3">
      <c r="AF4585" s="1"/>
      <c r="AG4585" s="1"/>
      <c r="AH4585" s="1"/>
      <c r="AI4585" s="1"/>
      <c r="AJ4585" s="1"/>
      <c r="AK4585" s="1"/>
      <c r="AL4585" s="1"/>
      <c r="AM4585" s="1"/>
      <c r="AN4585" s="1"/>
      <c r="AO4585" s="1"/>
      <c r="AP4585" s="1"/>
      <c r="AQ4585" s="1"/>
      <c r="AR4585" s="1"/>
      <c r="AS4585" s="14"/>
      <c r="AT4585" s="1"/>
      <c r="AU4585" s="1"/>
    </row>
    <row r="4586" spans="32:47" x14ac:dyDescent="0.3">
      <c r="AF4586" s="1"/>
      <c r="AG4586" s="1"/>
      <c r="AH4586" s="1"/>
      <c r="AI4586" s="1"/>
      <c r="AJ4586" s="1"/>
      <c r="AK4586" s="1"/>
      <c r="AL4586" s="1"/>
      <c r="AM4586" s="1"/>
      <c r="AN4586" s="1"/>
      <c r="AO4586" s="1"/>
      <c r="AP4586" s="1"/>
      <c r="AQ4586" s="1"/>
      <c r="AR4586" s="1"/>
      <c r="AS4586" s="14"/>
      <c r="AT4586" s="1"/>
      <c r="AU4586" s="1"/>
    </row>
    <row r="4587" spans="32:47" x14ac:dyDescent="0.3">
      <c r="AF4587" s="1"/>
      <c r="AG4587" s="1"/>
      <c r="AH4587" s="1"/>
      <c r="AI4587" s="1"/>
      <c r="AJ4587" s="1"/>
      <c r="AK4587" s="1"/>
      <c r="AL4587" s="1"/>
      <c r="AM4587" s="1"/>
      <c r="AN4587" s="1"/>
      <c r="AO4587" s="1"/>
      <c r="AP4587" s="1"/>
      <c r="AQ4587" s="1"/>
      <c r="AR4587" s="1"/>
      <c r="AS4587" s="14"/>
      <c r="AT4587" s="1"/>
      <c r="AU4587" s="1"/>
    </row>
    <row r="4588" spans="32:47" x14ac:dyDescent="0.3">
      <c r="AF4588" s="1"/>
      <c r="AG4588" s="1"/>
      <c r="AH4588" s="1"/>
      <c r="AI4588" s="1"/>
      <c r="AJ4588" s="1"/>
      <c r="AK4588" s="1"/>
      <c r="AL4588" s="1"/>
      <c r="AM4588" s="1"/>
      <c r="AN4588" s="1"/>
      <c r="AO4588" s="1"/>
      <c r="AP4588" s="1"/>
      <c r="AQ4588" s="1"/>
      <c r="AR4588" s="1"/>
      <c r="AS4588" s="14"/>
      <c r="AT4588" s="1"/>
      <c r="AU4588" s="1"/>
    </row>
    <row r="4589" spans="32:47" x14ac:dyDescent="0.3">
      <c r="AF4589" s="1"/>
      <c r="AG4589" s="1"/>
      <c r="AH4589" s="1"/>
      <c r="AI4589" s="1"/>
      <c r="AJ4589" s="1"/>
      <c r="AK4589" s="1"/>
      <c r="AL4589" s="1"/>
      <c r="AM4589" s="1"/>
      <c r="AN4589" s="1"/>
      <c r="AO4589" s="1"/>
      <c r="AP4589" s="1"/>
      <c r="AQ4589" s="1"/>
      <c r="AR4589" s="1"/>
      <c r="AS4589" s="14"/>
      <c r="AT4589" s="1"/>
      <c r="AU4589" s="1"/>
    </row>
    <row r="4590" spans="32:47" x14ac:dyDescent="0.3">
      <c r="AF4590" s="1"/>
      <c r="AG4590" s="1"/>
      <c r="AH4590" s="1"/>
      <c r="AI4590" s="1"/>
      <c r="AJ4590" s="1"/>
      <c r="AK4590" s="1"/>
      <c r="AL4590" s="1"/>
      <c r="AM4590" s="1"/>
      <c r="AN4590" s="1"/>
      <c r="AO4590" s="1"/>
      <c r="AP4590" s="1"/>
      <c r="AQ4590" s="1"/>
      <c r="AR4590" s="1"/>
      <c r="AS4590" s="14"/>
      <c r="AT4590" s="1"/>
      <c r="AU4590" s="1"/>
    </row>
    <row r="4591" spans="32:47" x14ac:dyDescent="0.3">
      <c r="AF4591" s="1"/>
      <c r="AG4591" s="1"/>
      <c r="AH4591" s="1"/>
      <c r="AI4591" s="1"/>
      <c r="AJ4591" s="1"/>
      <c r="AK4591" s="1"/>
      <c r="AL4591" s="1"/>
      <c r="AM4591" s="1"/>
      <c r="AN4591" s="1"/>
      <c r="AO4591" s="1"/>
      <c r="AP4591" s="1"/>
      <c r="AQ4591" s="1"/>
      <c r="AR4591" s="1"/>
      <c r="AS4591" s="14"/>
      <c r="AT4591" s="1"/>
      <c r="AU4591" s="1"/>
    </row>
    <row r="4592" spans="32:47" x14ac:dyDescent="0.3">
      <c r="AF4592" s="1"/>
      <c r="AG4592" s="1"/>
      <c r="AH4592" s="1"/>
      <c r="AI4592" s="1"/>
      <c r="AJ4592" s="1"/>
      <c r="AK4592" s="1"/>
      <c r="AL4592" s="1"/>
      <c r="AM4592" s="1"/>
      <c r="AN4592" s="1"/>
      <c r="AO4592" s="1"/>
      <c r="AP4592" s="1"/>
      <c r="AQ4592" s="1"/>
      <c r="AR4592" s="1"/>
      <c r="AS4592" s="14"/>
      <c r="AT4592" s="1"/>
      <c r="AU4592" s="1"/>
    </row>
    <row r="4593" spans="32:47" x14ac:dyDescent="0.3">
      <c r="AF4593" s="1"/>
      <c r="AG4593" s="1"/>
      <c r="AH4593" s="1"/>
      <c r="AI4593" s="1"/>
      <c r="AJ4593" s="1"/>
      <c r="AK4593" s="1"/>
      <c r="AL4593" s="1"/>
      <c r="AM4593" s="1"/>
      <c r="AN4593" s="1"/>
      <c r="AO4593" s="1"/>
      <c r="AP4593" s="1"/>
      <c r="AQ4593" s="1"/>
      <c r="AR4593" s="1"/>
      <c r="AS4593" s="14"/>
      <c r="AT4593" s="1"/>
      <c r="AU4593" s="1"/>
    </row>
    <row r="4594" spans="32:47" x14ac:dyDescent="0.3">
      <c r="AF4594" s="1"/>
      <c r="AG4594" s="1"/>
      <c r="AH4594" s="1"/>
      <c r="AI4594" s="1"/>
      <c r="AJ4594" s="1"/>
      <c r="AK4594" s="1"/>
      <c r="AL4594" s="1"/>
      <c r="AM4594" s="1"/>
      <c r="AN4594" s="1"/>
      <c r="AO4594" s="1"/>
      <c r="AP4594" s="1"/>
      <c r="AQ4594" s="1"/>
      <c r="AR4594" s="1"/>
      <c r="AS4594" s="14"/>
      <c r="AT4594" s="1"/>
      <c r="AU4594" s="1"/>
    </row>
    <row r="4595" spans="32:47" x14ac:dyDescent="0.3">
      <c r="AF4595" s="1"/>
      <c r="AG4595" s="1"/>
      <c r="AH4595" s="1"/>
      <c r="AI4595" s="1"/>
      <c r="AJ4595" s="1"/>
      <c r="AK4595" s="1"/>
      <c r="AL4595" s="1"/>
      <c r="AM4595" s="1"/>
      <c r="AN4595" s="1"/>
      <c r="AO4595" s="1"/>
      <c r="AP4595" s="1"/>
      <c r="AQ4595" s="1"/>
      <c r="AR4595" s="1"/>
      <c r="AS4595" s="14"/>
      <c r="AT4595" s="1"/>
      <c r="AU4595" s="1"/>
    </row>
    <row r="4596" spans="32:47" x14ac:dyDescent="0.3">
      <c r="AF4596" s="1"/>
      <c r="AG4596" s="1"/>
      <c r="AH4596" s="1"/>
      <c r="AI4596" s="1"/>
      <c r="AJ4596" s="1"/>
      <c r="AK4596" s="1"/>
      <c r="AL4596" s="1"/>
      <c r="AM4596" s="1"/>
      <c r="AN4596" s="1"/>
      <c r="AO4596" s="1"/>
      <c r="AP4596" s="1"/>
      <c r="AQ4596" s="1"/>
      <c r="AR4596" s="1"/>
      <c r="AS4596" s="14"/>
      <c r="AT4596" s="1"/>
      <c r="AU4596" s="1"/>
    </row>
    <row r="4597" spans="32:47" x14ac:dyDescent="0.3">
      <c r="AF4597" s="1"/>
      <c r="AG4597" s="1"/>
      <c r="AH4597" s="1"/>
      <c r="AI4597" s="1"/>
      <c r="AJ4597" s="1"/>
      <c r="AK4597" s="1"/>
      <c r="AL4597" s="1"/>
      <c r="AM4597" s="1"/>
      <c r="AN4597" s="1"/>
      <c r="AO4597" s="1"/>
      <c r="AP4597" s="1"/>
      <c r="AQ4597" s="1"/>
      <c r="AR4597" s="1"/>
      <c r="AS4597" s="14"/>
      <c r="AT4597" s="1"/>
      <c r="AU4597" s="1"/>
    </row>
    <row r="4598" spans="32:47" x14ac:dyDescent="0.3">
      <c r="AF4598" s="1"/>
      <c r="AG4598" s="1"/>
      <c r="AH4598" s="1"/>
      <c r="AI4598" s="1"/>
      <c r="AJ4598" s="1"/>
      <c r="AK4598" s="1"/>
      <c r="AL4598" s="1"/>
      <c r="AM4598" s="1"/>
      <c r="AN4598" s="1"/>
      <c r="AO4598" s="1"/>
      <c r="AP4598" s="1"/>
      <c r="AQ4598" s="1"/>
      <c r="AR4598" s="1"/>
      <c r="AS4598" s="14"/>
      <c r="AT4598" s="1"/>
      <c r="AU4598" s="1"/>
    </row>
    <row r="4599" spans="32:47" x14ac:dyDescent="0.3">
      <c r="AF4599" s="1"/>
      <c r="AG4599" s="1"/>
      <c r="AH4599" s="1"/>
      <c r="AI4599" s="1"/>
      <c r="AJ4599" s="1"/>
      <c r="AK4599" s="1"/>
      <c r="AL4599" s="1"/>
      <c r="AM4599" s="1"/>
      <c r="AN4599" s="1"/>
      <c r="AO4599" s="1"/>
      <c r="AP4599" s="1"/>
      <c r="AQ4599" s="1"/>
      <c r="AR4599" s="1"/>
      <c r="AS4599" s="14"/>
      <c r="AT4599" s="1"/>
      <c r="AU4599" s="1"/>
    </row>
    <row r="4600" spans="32:47" x14ac:dyDescent="0.3">
      <c r="AF4600" s="1"/>
      <c r="AG4600" s="1"/>
      <c r="AH4600" s="1"/>
      <c r="AI4600" s="1"/>
      <c r="AJ4600" s="1"/>
      <c r="AK4600" s="1"/>
      <c r="AL4600" s="1"/>
      <c r="AM4600" s="1"/>
      <c r="AN4600" s="1"/>
      <c r="AO4600" s="1"/>
      <c r="AP4600" s="1"/>
      <c r="AQ4600" s="1"/>
      <c r="AR4600" s="1"/>
      <c r="AS4600" s="14"/>
      <c r="AT4600" s="1"/>
      <c r="AU4600" s="1"/>
    </row>
    <row r="4601" spans="32:47" x14ac:dyDescent="0.3">
      <c r="AF4601" s="1"/>
      <c r="AG4601" s="1"/>
      <c r="AH4601" s="1"/>
      <c r="AI4601" s="1"/>
      <c r="AJ4601" s="1"/>
      <c r="AK4601" s="1"/>
      <c r="AL4601" s="1"/>
      <c r="AM4601" s="1"/>
      <c r="AN4601" s="1"/>
      <c r="AO4601" s="1"/>
      <c r="AP4601" s="1"/>
      <c r="AQ4601" s="1"/>
      <c r="AR4601" s="1"/>
      <c r="AS4601" s="14"/>
      <c r="AT4601" s="1"/>
      <c r="AU4601" s="1"/>
    </row>
    <row r="4602" spans="32:47" x14ac:dyDescent="0.3">
      <c r="AF4602" s="1"/>
      <c r="AG4602" s="1"/>
      <c r="AH4602" s="1"/>
      <c r="AI4602" s="1"/>
      <c r="AJ4602" s="1"/>
      <c r="AK4602" s="1"/>
      <c r="AL4602" s="1"/>
      <c r="AM4602" s="1"/>
      <c r="AN4602" s="1"/>
      <c r="AO4602" s="1"/>
      <c r="AP4602" s="1"/>
      <c r="AQ4602" s="1"/>
      <c r="AR4602" s="1"/>
      <c r="AS4602" s="14"/>
      <c r="AT4602" s="1"/>
      <c r="AU4602" s="1"/>
    </row>
    <row r="4603" spans="32:47" x14ac:dyDescent="0.3">
      <c r="AF4603" s="1"/>
      <c r="AG4603" s="1"/>
      <c r="AH4603" s="1"/>
      <c r="AI4603" s="1"/>
      <c r="AJ4603" s="1"/>
      <c r="AK4603" s="1"/>
      <c r="AL4603" s="1"/>
      <c r="AM4603" s="1"/>
      <c r="AN4603" s="1"/>
      <c r="AO4603" s="1"/>
      <c r="AP4603" s="1"/>
      <c r="AQ4603" s="1"/>
      <c r="AR4603" s="1"/>
      <c r="AS4603" s="14"/>
      <c r="AT4603" s="1"/>
      <c r="AU4603" s="1"/>
    </row>
    <row r="4604" spans="32:47" x14ac:dyDescent="0.3">
      <c r="AF4604" s="1"/>
      <c r="AG4604" s="1"/>
      <c r="AH4604" s="1"/>
      <c r="AI4604" s="1"/>
      <c r="AJ4604" s="1"/>
      <c r="AK4604" s="1"/>
      <c r="AL4604" s="1"/>
      <c r="AM4604" s="1"/>
      <c r="AN4604" s="1"/>
      <c r="AO4604" s="1"/>
      <c r="AP4604" s="1"/>
      <c r="AQ4604" s="1"/>
      <c r="AR4604" s="1"/>
      <c r="AS4604" s="14"/>
      <c r="AT4604" s="1"/>
      <c r="AU4604" s="1"/>
    </row>
    <row r="4605" spans="32:47" x14ac:dyDescent="0.3">
      <c r="AF4605" s="1"/>
      <c r="AG4605" s="1"/>
      <c r="AH4605" s="1"/>
      <c r="AI4605" s="1"/>
      <c r="AJ4605" s="1"/>
      <c r="AK4605" s="1"/>
      <c r="AL4605" s="1"/>
      <c r="AM4605" s="1"/>
      <c r="AN4605" s="1"/>
      <c r="AO4605" s="1"/>
      <c r="AP4605" s="1"/>
      <c r="AQ4605" s="1"/>
      <c r="AR4605" s="1"/>
      <c r="AS4605" s="14"/>
      <c r="AT4605" s="1"/>
      <c r="AU4605" s="1"/>
    </row>
    <row r="4606" spans="32:47" x14ac:dyDescent="0.3">
      <c r="AF4606" s="1"/>
      <c r="AG4606" s="1"/>
      <c r="AH4606" s="1"/>
      <c r="AI4606" s="1"/>
      <c r="AJ4606" s="1"/>
      <c r="AK4606" s="1"/>
      <c r="AL4606" s="1"/>
      <c r="AM4606" s="1"/>
      <c r="AN4606" s="1"/>
      <c r="AO4606" s="1"/>
      <c r="AP4606" s="1"/>
      <c r="AQ4606" s="1"/>
      <c r="AR4606" s="1"/>
      <c r="AS4606" s="14"/>
      <c r="AT4606" s="1"/>
      <c r="AU4606" s="1"/>
    </row>
    <row r="4607" spans="32:47" x14ac:dyDescent="0.3">
      <c r="AF4607" s="1"/>
      <c r="AG4607" s="1"/>
      <c r="AH4607" s="1"/>
      <c r="AI4607" s="1"/>
      <c r="AJ4607" s="1"/>
      <c r="AK4607" s="1"/>
      <c r="AL4607" s="1"/>
      <c r="AM4607" s="1"/>
      <c r="AN4607" s="1"/>
      <c r="AO4607" s="1"/>
      <c r="AP4607" s="1"/>
      <c r="AQ4607" s="1"/>
      <c r="AR4607" s="1"/>
      <c r="AS4607" s="14"/>
      <c r="AT4607" s="1"/>
      <c r="AU4607" s="1"/>
    </row>
    <row r="4608" spans="32:47" x14ac:dyDescent="0.3">
      <c r="AF4608" s="1"/>
      <c r="AG4608" s="1"/>
      <c r="AH4608" s="1"/>
      <c r="AI4608" s="1"/>
      <c r="AJ4608" s="1"/>
      <c r="AK4608" s="1"/>
      <c r="AL4608" s="1"/>
      <c r="AM4608" s="1"/>
      <c r="AN4608" s="1"/>
      <c r="AO4608" s="1"/>
      <c r="AP4608" s="1"/>
      <c r="AQ4608" s="1"/>
      <c r="AR4608" s="1"/>
      <c r="AS4608" s="14"/>
      <c r="AT4608" s="1"/>
      <c r="AU4608" s="1"/>
    </row>
    <row r="4609" spans="32:47" x14ac:dyDescent="0.3">
      <c r="AF4609" s="1"/>
      <c r="AG4609" s="1"/>
      <c r="AH4609" s="1"/>
      <c r="AI4609" s="1"/>
      <c r="AJ4609" s="1"/>
      <c r="AK4609" s="1"/>
      <c r="AL4609" s="1"/>
      <c r="AM4609" s="1"/>
      <c r="AN4609" s="1"/>
      <c r="AO4609" s="1"/>
      <c r="AP4609" s="1"/>
      <c r="AQ4609" s="1"/>
      <c r="AR4609" s="1"/>
      <c r="AS4609" s="14"/>
      <c r="AT4609" s="1"/>
      <c r="AU4609" s="1"/>
    </row>
    <row r="4610" spans="32:47" x14ac:dyDescent="0.3">
      <c r="AF4610" s="1"/>
      <c r="AG4610" s="1"/>
      <c r="AH4610" s="1"/>
      <c r="AI4610" s="1"/>
      <c r="AJ4610" s="1"/>
      <c r="AK4610" s="1"/>
      <c r="AL4610" s="1"/>
      <c r="AM4610" s="1"/>
      <c r="AN4610" s="1"/>
      <c r="AO4610" s="1"/>
      <c r="AP4610" s="1"/>
      <c r="AQ4610" s="1"/>
      <c r="AR4610" s="1"/>
      <c r="AS4610" s="14"/>
      <c r="AT4610" s="1"/>
      <c r="AU4610" s="1"/>
    </row>
    <row r="4611" spans="32:47" x14ac:dyDescent="0.3">
      <c r="AF4611" s="1"/>
      <c r="AG4611" s="1"/>
      <c r="AH4611" s="1"/>
      <c r="AI4611" s="1"/>
      <c r="AJ4611" s="1"/>
      <c r="AK4611" s="1"/>
      <c r="AL4611" s="1"/>
      <c r="AM4611" s="1"/>
      <c r="AN4611" s="1"/>
      <c r="AO4611" s="1"/>
      <c r="AP4611" s="1"/>
      <c r="AQ4611" s="1"/>
      <c r="AR4611" s="1"/>
      <c r="AS4611" s="14"/>
      <c r="AT4611" s="1"/>
      <c r="AU4611" s="1"/>
    </row>
    <row r="4612" spans="32:47" x14ac:dyDescent="0.3">
      <c r="AF4612" s="1"/>
      <c r="AG4612" s="1"/>
      <c r="AH4612" s="1"/>
      <c r="AI4612" s="1"/>
      <c r="AJ4612" s="1"/>
      <c r="AK4612" s="1"/>
      <c r="AL4612" s="1"/>
      <c r="AM4612" s="1"/>
      <c r="AN4612" s="1"/>
      <c r="AO4612" s="1"/>
      <c r="AP4612" s="1"/>
      <c r="AQ4612" s="1"/>
      <c r="AR4612" s="1"/>
      <c r="AS4612" s="14"/>
      <c r="AT4612" s="1"/>
      <c r="AU4612" s="1"/>
    </row>
    <row r="4613" spans="32:47" x14ac:dyDescent="0.3">
      <c r="AF4613" s="1"/>
      <c r="AG4613" s="1"/>
      <c r="AH4613" s="1"/>
      <c r="AI4613" s="1"/>
      <c r="AJ4613" s="1"/>
      <c r="AK4613" s="1"/>
      <c r="AL4613" s="1"/>
      <c r="AM4613" s="1"/>
      <c r="AN4613" s="1"/>
      <c r="AO4613" s="1"/>
      <c r="AP4613" s="1"/>
      <c r="AQ4613" s="1"/>
      <c r="AR4613" s="1"/>
      <c r="AS4613" s="14"/>
      <c r="AT4613" s="1"/>
      <c r="AU4613" s="1"/>
    </row>
    <row r="4614" spans="32:47" x14ac:dyDescent="0.3">
      <c r="AF4614" s="1"/>
      <c r="AG4614" s="1"/>
      <c r="AH4614" s="1"/>
      <c r="AI4614" s="1"/>
      <c r="AJ4614" s="1"/>
      <c r="AK4614" s="1"/>
      <c r="AL4614" s="1"/>
      <c r="AM4614" s="1"/>
      <c r="AN4614" s="1"/>
      <c r="AO4614" s="1"/>
      <c r="AP4614" s="1"/>
      <c r="AQ4614" s="1"/>
      <c r="AR4614" s="1"/>
      <c r="AS4614" s="14"/>
      <c r="AT4614" s="1"/>
      <c r="AU4614" s="1"/>
    </row>
    <row r="4615" spans="32:47" x14ac:dyDescent="0.3">
      <c r="AF4615" s="1"/>
      <c r="AG4615" s="1"/>
      <c r="AH4615" s="1"/>
      <c r="AI4615" s="1"/>
      <c r="AJ4615" s="1"/>
      <c r="AK4615" s="1"/>
      <c r="AL4615" s="1"/>
      <c r="AM4615" s="1"/>
      <c r="AN4615" s="1"/>
      <c r="AO4615" s="1"/>
      <c r="AP4615" s="1"/>
      <c r="AQ4615" s="1"/>
      <c r="AR4615" s="1"/>
      <c r="AS4615" s="14"/>
      <c r="AT4615" s="1"/>
      <c r="AU4615" s="1"/>
    </row>
    <row r="4616" spans="32:47" x14ac:dyDescent="0.3">
      <c r="AF4616" s="1"/>
      <c r="AG4616" s="1"/>
      <c r="AH4616" s="1"/>
      <c r="AI4616" s="1"/>
      <c r="AJ4616" s="1"/>
      <c r="AK4616" s="1"/>
      <c r="AL4616" s="1"/>
      <c r="AM4616" s="1"/>
      <c r="AN4616" s="1"/>
      <c r="AO4616" s="1"/>
      <c r="AP4616" s="1"/>
      <c r="AQ4616" s="1"/>
      <c r="AR4616" s="1"/>
      <c r="AS4616" s="14"/>
      <c r="AT4616" s="1"/>
      <c r="AU4616" s="1"/>
    </row>
    <row r="4617" spans="32:47" x14ac:dyDescent="0.3">
      <c r="AF4617" s="1"/>
      <c r="AG4617" s="1"/>
      <c r="AH4617" s="1"/>
      <c r="AI4617" s="1"/>
      <c r="AJ4617" s="1"/>
      <c r="AK4617" s="1"/>
      <c r="AL4617" s="1"/>
      <c r="AM4617" s="1"/>
      <c r="AN4617" s="1"/>
      <c r="AO4617" s="1"/>
      <c r="AP4617" s="1"/>
      <c r="AQ4617" s="1"/>
      <c r="AR4617" s="1"/>
      <c r="AS4617" s="14"/>
      <c r="AT4617" s="1"/>
      <c r="AU4617" s="1"/>
    </row>
    <row r="4618" spans="32:47" x14ac:dyDescent="0.3">
      <c r="AF4618" s="1"/>
      <c r="AG4618" s="1"/>
      <c r="AH4618" s="1"/>
      <c r="AI4618" s="1"/>
      <c r="AJ4618" s="1"/>
      <c r="AK4618" s="1"/>
      <c r="AL4618" s="1"/>
      <c r="AM4618" s="1"/>
      <c r="AN4618" s="1"/>
      <c r="AO4618" s="1"/>
      <c r="AP4618" s="1"/>
      <c r="AQ4618" s="1"/>
      <c r="AR4618" s="1"/>
      <c r="AS4618" s="14"/>
      <c r="AT4618" s="1"/>
      <c r="AU4618" s="1"/>
    </row>
    <row r="4619" spans="32:47" x14ac:dyDescent="0.3">
      <c r="AF4619" s="1"/>
      <c r="AG4619" s="1"/>
      <c r="AH4619" s="1"/>
      <c r="AI4619" s="1"/>
      <c r="AJ4619" s="1"/>
      <c r="AK4619" s="1"/>
      <c r="AL4619" s="1"/>
      <c r="AM4619" s="1"/>
      <c r="AN4619" s="1"/>
      <c r="AO4619" s="1"/>
      <c r="AP4619" s="1"/>
      <c r="AQ4619" s="1"/>
      <c r="AR4619" s="1"/>
      <c r="AS4619" s="14"/>
      <c r="AT4619" s="1"/>
      <c r="AU4619" s="1"/>
    </row>
    <row r="4620" spans="32:47" x14ac:dyDescent="0.3">
      <c r="AF4620" s="1"/>
      <c r="AG4620" s="1"/>
      <c r="AH4620" s="1"/>
      <c r="AI4620" s="1"/>
      <c r="AJ4620" s="1"/>
      <c r="AK4620" s="1"/>
      <c r="AL4620" s="1"/>
      <c r="AM4620" s="1"/>
      <c r="AN4620" s="1"/>
      <c r="AO4620" s="1"/>
      <c r="AP4620" s="1"/>
      <c r="AQ4620" s="1"/>
      <c r="AR4620" s="1"/>
      <c r="AS4620" s="14"/>
      <c r="AT4620" s="1"/>
      <c r="AU4620" s="1"/>
    </row>
    <row r="4621" spans="32:47" x14ac:dyDescent="0.3">
      <c r="AF4621" s="1"/>
      <c r="AG4621" s="1"/>
      <c r="AH4621" s="1"/>
      <c r="AI4621" s="1"/>
      <c r="AJ4621" s="1"/>
      <c r="AK4621" s="1"/>
      <c r="AL4621" s="1"/>
      <c r="AM4621" s="1"/>
      <c r="AN4621" s="1"/>
      <c r="AO4621" s="1"/>
      <c r="AP4621" s="1"/>
      <c r="AQ4621" s="1"/>
      <c r="AR4621" s="1"/>
      <c r="AS4621" s="14"/>
      <c r="AT4621" s="1"/>
      <c r="AU4621" s="1"/>
    </row>
    <row r="4622" spans="32:47" x14ac:dyDescent="0.3">
      <c r="AF4622" s="1"/>
      <c r="AG4622" s="1"/>
      <c r="AH4622" s="1"/>
      <c r="AI4622" s="1"/>
      <c r="AJ4622" s="1"/>
      <c r="AK4622" s="1"/>
      <c r="AL4622" s="1"/>
      <c r="AM4622" s="1"/>
      <c r="AN4622" s="1"/>
      <c r="AO4622" s="1"/>
      <c r="AP4622" s="1"/>
      <c r="AQ4622" s="1"/>
      <c r="AR4622" s="1"/>
      <c r="AS4622" s="14"/>
      <c r="AT4622" s="1"/>
      <c r="AU4622" s="1"/>
    </row>
    <row r="4623" spans="32:47" x14ac:dyDescent="0.3">
      <c r="AF4623" s="1"/>
      <c r="AG4623" s="1"/>
      <c r="AH4623" s="1"/>
      <c r="AI4623" s="1"/>
      <c r="AJ4623" s="1"/>
      <c r="AK4623" s="1"/>
      <c r="AL4623" s="1"/>
      <c r="AM4623" s="1"/>
      <c r="AN4623" s="1"/>
      <c r="AO4623" s="1"/>
      <c r="AP4623" s="1"/>
      <c r="AQ4623" s="1"/>
      <c r="AR4623" s="1"/>
      <c r="AS4623" s="14"/>
      <c r="AT4623" s="1"/>
      <c r="AU4623" s="1"/>
    </row>
    <row r="4624" spans="32:47" x14ac:dyDescent="0.3">
      <c r="AF4624" s="1"/>
      <c r="AG4624" s="1"/>
      <c r="AH4624" s="1"/>
      <c r="AI4624" s="1"/>
      <c r="AJ4624" s="1"/>
      <c r="AK4624" s="1"/>
      <c r="AL4624" s="1"/>
      <c r="AM4624" s="1"/>
      <c r="AN4624" s="1"/>
      <c r="AO4624" s="1"/>
      <c r="AP4624" s="1"/>
      <c r="AQ4624" s="1"/>
      <c r="AR4624" s="1"/>
      <c r="AS4624" s="14"/>
      <c r="AT4624" s="1"/>
      <c r="AU4624" s="1"/>
    </row>
    <row r="4625" spans="32:47" x14ac:dyDescent="0.3">
      <c r="AF4625" s="1"/>
      <c r="AG4625" s="1"/>
      <c r="AH4625" s="1"/>
      <c r="AI4625" s="1"/>
      <c r="AJ4625" s="1"/>
      <c r="AK4625" s="1"/>
      <c r="AL4625" s="1"/>
      <c r="AM4625" s="1"/>
      <c r="AN4625" s="1"/>
      <c r="AO4625" s="1"/>
      <c r="AP4625" s="1"/>
      <c r="AQ4625" s="1"/>
      <c r="AR4625" s="1"/>
      <c r="AS4625" s="14"/>
      <c r="AT4625" s="1"/>
      <c r="AU4625" s="1"/>
    </row>
    <row r="4626" spans="32:47" x14ac:dyDescent="0.3">
      <c r="AF4626" s="1"/>
      <c r="AG4626" s="1"/>
      <c r="AH4626" s="1"/>
      <c r="AI4626" s="1"/>
      <c r="AJ4626" s="1"/>
      <c r="AK4626" s="1"/>
      <c r="AL4626" s="1"/>
      <c r="AM4626" s="1"/>
      <c r="AN4626" s="1"/>
      <c r="AO4626" s="1"/>
      <c r="AP4626" s="1"/>
      <c r="AQ4626" s="1"/>
      <c r="AR4626" s="1"/>
      <c r="AS4626" s="14"/>
      <c r="AT4626" s="1"/>
      <c r="AU4626" s="1"/>
    </row>
    <row r="4627" spans="32:47" x14ac:dyDescent="0.3">
      <c r="AF4627" s="1"/>
      <c r="AG4627" s="1"/>
      <c r="AH4627" s="1"/>
      <c r="AI4627" s="1"/>
      <c r="AJ4627" s="1"/>
      <c r="AK4627" s="1"/>
      <c r="AL4627" s="1"/>
      <c r="AM4627" s="1"/>
      <c r="AN4627" s="1"/>
      <c r="AO4627" s="1"/>
      <c r="AP4627" s="1"/>
      <c r="AQ4627" s="1"/>
      <c r="AR4627" s="1"/>
      <c r="AS4627" s="14"/>
      <c r="AT4627" s="1"/>
      <c r="AU4627" s="1"/>
    </row>
    <row r="4628" spans="32:47" x14ac:dyDescent="0.3">
      <c r="AF4628" s="1"/>
      <c r="AG4628" s="1"/>
      <c r="AH4628" s="1"/>
      <c r="AI4628" s="1"/>
      <c r="AJ4628" s="1"/>
      <c r="AK4628" s="1"/>
      <c r="AL4628" s="1"/>
      <c r="AM4628" s="1"/>
      <c r="AN4628" s="1"/>
      <c r="AO4628" s="1"/>
      <c r="AP4628" s="1"/>
      <c r="AQ4628" s="1"/>
      <c r="AR4628" s="1"/>
      <c r="AS4628" s="14"/>
      <c r="AT4628" s="1"/>
      <c r="AU4628" s="1"/>
    </row>
    <row r="4629" spans="32:47" x14ac:dyDescent="0.3">
      <c r="AF4629" s="1"/>
      <c r="AG4629" s="1"/>
      <c r="AH4629" s="1"/>
      <c r="AI4629" s="1"/>
      <c r="AJ4629" s="1"/>
      <c r="AK4629" s="1"/>
      <c r="AL4629" s="1"/>
      <c r="AM4629" s="1"/>
      <c r="AN4629" s="1"/>
      <c r="AO4629" s="1"/>
      <c r="AP4629" s="1"/>
      <c r="AQ4629" s="1"/>
      <c r="AR4629" s="1"/>
      <c r="AS4629" s="14"/>
      <c r="AT4629" s="1"/>
      <c r="AU4629" s="1"/>
    </row>
    <row r="4630" spans="32:47" x14ac:dyDescent="0.3">
      <c r="AF4630" s="1"/>
      <c r="AG4630" s="1"/>
      <c r="AH4630" s="1"/>
      <c r="AI4630" s="1"/>
      <c r="AJ4630" s="1"/>
      <c r="AK4630" s="1"/>
      <c r="AL4630" s="1"/>
      <c r="AM4630" s="1"/>
      <c r="AN4630" s="1"/>
      <c r="AO4630" s="1"/>
      <c r="AP4630" s="1"/>
      <c r="AQ4630" s="1"/>
      <c r="AR4630" s="1"/>
      <c r="AS4630" s="14"/>
      <c r="AT4630" s="1"/>
      <c r="AU4630" s="1"/>
    </row>
    <row r="4631" spans="32:47" x14ac:dyDescent="0.3">
      <c r="AF4631" s="1"/>
      <c r="AG4631" s="1"/>
      <c r="AH4631" s="1"/>
      <c r="AI4631" s="1"/>
      <c r="AJ4631" s="1"/>
      <c r="AK4631" s="1"/>
      <c r="AL4631" s="1"/>
      <c r="AM4631" s="1"/>
      <c r="AN4631" s="1"/>
      <c r="AO4631" s="1"/>
      <c r="AP4631" s="1"/>
      <c r="AQ4631" s="1"/>
      <c r="AR4631" s="1"/>
      <c r="AS4631" s="14"/>
      <c r="AT4631" s="1"/>
      <c r="AU4631" s="1"/>
    </row>
    <row r="4632" spans="32:47" x14ac:dyDescent="0.3">
      <c r="AF4632" s="1"/>
      <c r="AG4632" s="1"/>
      <c r="AH4632" s="1"/>
      <c r="AI4632" s="1"/>
      <c r="AJ4632" s="1"/>
      <c r="AK4632" s="1"/>
      <c r="AL4632" s="1"/>
      <c r="AM4632" s="1"/>
      <c r="AN4632" s="1"/>
      <c r="AO4632" s="1"/>
      <c r="AP4632" s="1"/>
      <c r="AQ4632" s="1"/>
      <c r="AR4632" s="1"/>
      <c r="AS4632" s="14"/>
      <c r="AT4632" s="1"/>
      <c r="AU4632" s="1"/>
    </row>
    <row r="4633" spans="32:47" x14ac:dyDescent="0.3">
      <c r="AF4633" s="1"/>
      <c r="AG4633" s="1"/>
      <c r="AH4633" s="1"/>
      <c r="AI4633" s="1"/>
      <c r="AJ4633" s="1"/>
      <c r="AK4633" s="1"/>
      <c r="AL4633" s="1"/>
      <c r="AM4633" s="1"/>
      <c r="AN4633" s="1"/>
      <c r="AO4633" s="1"/>
      <c r="AP4633" s="1"/>
      <c r="AQ4633" s="1"/>
      <c r="AR4633" s="1"/>
      <c r="AS4633" s="14"/>
      <c r="AT4633" s="1"/>
      <c r="AU4633" s="1"/>
    </row>
    <row r="4634" spans="32:47" x14ac:dyDescent="0.3">
      <c r="AF4634" s="1"/>
      <c r="AG4634" s="1"/>
      <c r="AH4634" s="1"/>
      <c r="AI4634" s="1"/>
      <c r="AJ4634" s="1"/>
      <c r="AK4634" s="1"/>
      <c r="AL4634" s="1"/>
      <c r="AM4634" s="1"/>
      <c r="AN4634" s="1"/>
      <c r="AO4634" s="1"/>
      <c r="AP4634" s="1"/>
      <c r="AQ4634" s="1"/>
      <c r="AR4634" s="1"/>
      <c r="AS4634" s="14"/>
      <c r="AT4634" s="1"/>
      <c r="AU4634" s="1"/>
    </row>
    <row r="4635" spans="32:47" x14ac:dyDescent="0.3">
      <c r="AF4635" s="1"/>
      <c r="AG4635" s="1"/>
      <c r="AH4635" s="1"/>
      <c r="AI4635" s="1"/>
      <c r="AJ4635" s="1"/>
      <c r="AK4635" s="1"/>
      <c r="AL4635" s="1"/>
      <c r="AM4635" s="1"/>
      <c r="AN4635" s="1"/>
      <c r="AO4635" s="1"/>
      <c r="AP4635" s="1"/>
      <c r="AQ4635" s="1"/>
      <c r="AR4635" s="1"/>
      <c r="AS4635" s="14"/>
      <c r="AT4635" s="1"/>
      <c r="AU4635" s="1"/>
    </row>
    <row r="4636" spans="32:47" x14ac:dyDescent="0.3">
      <c r="AF4636" s="1"/>
      <c r="AG4636" s="1"/>
      <c r="AH4636" s="1"/>
      <c r="AI4636" s="1"/>
      <c r="AJ4636" s="1"/>
      <c r="AK4636" s="1"/>
      <c r="AL4636" s="1"/>
      <c r="AM4636" s="1"/>
      <c r="AN4636" s="1"/>
      <c r="AO4636" s="1"/>
      <c r="AP4636" s="1"/>
      <c r="AQ4636" s="1"/>
      <c r="AR4636" s="1"/>
      <c r="AS4636" s="14"/>
      <c r="AT4636" s="1"/>
      <c r="AU4636" s="1"/>
    </row>
    <row r="4637" spans="32:47" x14ac:dyDescent="0.3">
      <c r="AF4637" s="1"/>
      <c r="AG4637" s="1"/>
      <c r="AH4637" s="1"/>
      <c r="AI4637" s="1"/>
      <c r="AJ4637" s="1"/>
      <c r="AK4637" s="1"/>
      <c r="AL4637" s="1"/>
      <c r="AM4637" s="1"/>
      <c r="AN4637" s="1"/>
      <c r="AO4637" s="1"/>
      <c r="AP4637" s="1"/>
      <c r="AQ4637" s="1"/>
      <c r="AR4637" s="1"/>
      <c r="AS4637" s="14"/>
      <c r="AT4637" s="1"/>
      <c r="AU4637" s="1"/>
    </row>
    <row r="4638" spans="32:47" x14ac:dyDescent="0.3">
      <c r="AF4638" s="1"/>
      <c r="AG4638" s="1"/>
      <c r="AH4638" s="1"/>
      <c r="AI4638" s="1"/>
      <c r="AJ4638" s="1"/>
      <c r="AK4638" s="1"/>
      <c r="AL4638" s="1"/>
      <c r="AM4638" s="1"/>
      <c r="AN4638" s="1"/>
      <c r="AO4638" s="1"/>
      <c r="AP4638" s="1"/>
      <c r="AQ4638" s="1"/>
      <c r="AR4638" s="1"/>
      <c r="AS4638" s="14"/>
      <c r="AT4638" s="1"/>
      <c r="AU4638" s="1"/>
    </row>
    <row r="4639" spans="32:47" x14ac:dyDescent="0.3">
      <c r="AF4639" s="1"/>
      <c r="AG4639" s="1"/>
      <c r="AH4639" s="1"/>
      <c r="AI4639" s="1"/>
      <c r="AJ4639" s="1"/>
      <c r="AK4639" s="1"/>
      <c r="AL4639" s="1"/>
      <c r="AM4639" s="1"/>
      <c r="AN4639" s="1"/>
      <c r="AO4639" s="1"/>
      <c r="AP4639" s="1"/>
      <c r="AQ4639" s="1"/>
      <c r="AR4639" s="1"/>
      <c r="AS4639" s="14"/>
      <c r="AT4639" s="1"/>
      <c r="AU4639" s="1"/>
    </row>
    <row r="4640" spans="32:47" x14ac:dyDescent="0.3">
      <c r="AF4640" s="1"/>
      <c r="AG4640" s="1"/>
      <c r="AH4640" s="1"/>
      <c r="AI4640" s="1"/>
      <c r="AJ4640" s="1"/>
      <c r="AK4640" s="1"/>
      <c r="AL4640" s="1"/>
      <c r="AM4640" s="1"/>
      <c r="AN4640" s="1"/>
      <c r="AO4640" s="1"/>
      <c r="AP4640" s="1"/>
      <c r="AQ4640" s="1"/>
      <c r="AR4640" s="1"/>
      <c r="AS4640" s="14"/>
      <c r="AT4640" s="1"/>
      <c r="AU4640" s="1"/>
    </row>
    <row r="4641" spans="32:47" x14ac:dyDescent="0.3">
      <c r="AF4641" s="1"/>
      <c r="AG4641" s="1"/>
      <c r="AH4641" s="1"/>
      <c r="AI4641" s="1"/>
      <c r="AJ4641" s="1"/>
      <c r="AK4641" s="1"/>
      <c r="AL4641" s="1"/>
      <c r="AM4641" s="1"/>
      <c r="AN4641" s="1"/>
      <c r="AO4641" s="1"/>
      <c r="AP4641" s="1"/>
      <c r="AQ4641" s="1"/>
      <c r="AR4641" s="1"/>
      <c r="AS4641" s="14"/>
      <c r="AT4641" s="1"/>
      <c r="AU4641" s="1"/>
    </row>
  </sheetData>
  <autoFilter ref="S42:T58" xr:uid="{B0A349F0-3C1A-4E5F-817D-B7E1F507BC42}"/>
  <mergeCells count="20">
    <mergeCell ref="D10:H10"/>
    <mergeCell ref="F12:G12"/>
    <mergeCell ref="E11:G11"/>
    <mergeCell ref="T1:Z4"/>
    <mergeCell ref="AB1:AI2"/>
    <mergeCell ref="E41:F41"/>
    <mergeCell ref="G41:H41"/>
    <mergeCell ref="D36:F36"/>
    <mergeCell ref="E37:H37"/>
    <mergeCell ref="E38:H40"/>
    <mergeCell ref="P38:W38"/>
    <mergeCell ref="P39:W40"/>
    <mergeCell ref="F2:S3"/>
    <mergeCell ref="O9:X9"/>
    <mergeCell ref="O10:X10"/>
    <mergeCell ref="Q12:S12"/>
    <mergeCell ref="T12:V12"/>
    <mergeCell ref="P12:P13"/>
    <mergeCell ref="Q11:V11"/>
    <mergeCell ref="D9:H9"/>
  </mergeCells>
  <conditionalFormatting sqref="E43:F58">
    <cfRule type="duplicateValues" dxfId="3" priority="2"/>
  </conditionalFormatting>
  <conditionalFormatting sqref="G43:G58">
    <cfRule type="duplicateValues" dxfId="2" priority="7"/>
    <cfRule type="duplicateValues" dxfId="1" priority="8"/>
  </conditionalFormatting>
  <conditionalFormatting sqref="AU12:AU4641">
    <cfRule type="duplicateValues" dxfId="0" priority="1"/>
  </conditionalFormatting>
  <hyperlinks>
    <hyperlink ref="AB1:AI2" r:id="rId1" display="If you more information click this box" xr:uid="{C40A4B8F-1651-485E-9D9A-0B5CEA75F7C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17249-6D4E-4886-97F1-CF4EF2503271}">
  <sheetPr codeName="Sheet3">
    <tabColor theme="5" tint="0.79998168889431442"/>
  </sheetPr>
  <dimension ref="A1:X4633"/>
  <sheetViews>
    <sheetView topLeftCell="A2" zoomScale="108" zoomScaleNormal="122" workbookViewId="0">
      <selection activeCell="N5" sqref="N5:U6"/>
    </sheetView>
  </sheetViews>
  <sheetFormatPr defaultRowHeight="14.4" x14ac:dyDescent="0.3"/>
  <cols>
    <col min="1" max="1" width="17.109375" style="1" customWidth="1"/>
    <col min="2" max="2" width="18.77734375" style="1" customWidth="1"/>
    <col min="3" max="3" width="12" style="14" customWidth="1"/>
    <col min="4" max="4" width="21.109375" style="1" customWidth="1"/>
    <col min="5" max="5" width="13.109375" style="1" customWidth="1"/>
    <col min="6" max="6" width="14.5546875" style="1" customWidth="1"/>
    <col min="7" max="7" width="10.5546875" style="1" customWidth="1"/>
    <col min="8" max="8" width="17.6640625" style="1" customWidth="1"/>
    <col min="9" max="10" width="19.88671875" style="1" customWidth="1"/>
    <col min="11" max="11" width="14" style="1" customWidth="1"/>
    <col min="12" max="12" width="14.6640625" style="1" bestFit="1" customWidth="1"/>
    <col min="13" max="16384" width="8.88671875" style="1"/>
  </cols>
  <sheetData>
    <row r="1" spans="1:24" ht="14.4" customHeight="1" x14ac:dyDescent="0.3">
      <c r="C1" s="23"/>
      <c r="L1" s="23"/>
    </row>
    <row r="2" spans="1:24" ht="32.4" customHeight="1" x14ac:dyDescent="0.6">
      <c r="C2" s="24"/>
      <c r="G2" s="65" t="s">
        <v>4347</v>
      </c>
      <c r="H2" s="65"/>
      <c r="I2" s="65"/>
      <c r="J2" s="65"/>
      <c r="L2" s="24"/>
      <c r="N2" s="66" t="s">
        <v>4354</v>
      </c>
      <c r="O2" s="66"/>
      <c r="P2" s="66"/>
      <c r="Q2" s="66"/>
      <c r="R2" s="66"/>
      <c r="S2" s="66"/>
      <c r="T2" s="66"/>
      <c r="U2" s="66"/>
      <c r="V2" s="66"/>
      <c r="W2" s="66"/>
      <c r="X2" s="66"/>
    </row>
    <row r="3" spans="1:24" x14ac:dyDescent="0.3">
      <c r="C3" s="23"/>
      <c r="L3" s="23"/>
    </row>
    <row r="4" spans="1:24" x14ac:dyDescent="0.3">
      <c r="A4" s="2" t="s">
        <v>0</v>
      </c>
      <c r="B4" s="2" t="s">
        <v>10</v>
      </c>
      <c r="C4" s="15" t="s">
        <v>9</v>
      </c>
      <c r="D4" s="2" t="s">
        <v>1</v>
      </c>
      <c r="E4" s="2" t="s">
        <v>2</v>
      </c>
      <c r="F4" s="2" t="s">
        <v>3</v>
      </c>
      <c r="G4" s="2" t="s">
        <v>4</v>
      </c>
      <c r="H4" s="2" t="s">
        <v>5</v>
      </c>
      <c r="I4" s="2" t="s">
        <v>4320</v>
      </c>
      <c r="J4" s="2" t="s">
        <v>6</v>
      </c>
      <c r="K4" s="2" t="s">
        <v>7</v>
      </c>
      <c r="L4" s="2" t="s">
        <v>8</v>
      </c>
    </row>
    <row r="5" spans="1:24" x14ac:dyDescent="0.3">
      <c r="A5" s="1" t="str">
        <f>Table2[[#This Row],[Product_ID]]</f>
        <v>PRO9689</v>
      </c>
      <c r="B5" s="1" t="str">
        <f>Table2[[#This Row],[Customer_ID]]</f>
        <v>CUST10016</v>
      </c>
      <c r="C5" s="14" t="str">
        <f>Table2[[#This Row],[Date]]</f>
        <v>21/04/2023</v>
      </c>
      <c r="D5" s="1" t="str">
        <f>TRIM(PROPER(Table2[[#This Row],[Product_Name]]))</f>
        <v>Smartwatch</v>
      </c>
      <c r="E5" s="1" t="str">
        <f>TRIM(PROPER(Table2[[#This Row],[Country]]))</f>
        <v>Australia</v>
      </c>
      <c r="F5" s="1" t="str">
        <f>TRIM(PROPER(Table2[[#This Row],[Category]]))</f>
        <v>Wearables</v>
      </c>
      <c r="G5" s="1" t="str">
        <f>TRIM(PROPER(Table2[[#This Row],[Brand]]))</f>
        <v>Hp</v>
      </c>
      <c r="H5" s="1">
        <f>Table2[[#This Row],[Supplier_ID]]</f>
        <v>1080</v>
      </c>
      <c r="I5" s="1">
        <f>Table2[[#This Row],[Market_Price]]</f>
        <v>1976.54</v>
      </c>
      <c r="J5" s="1">
        <f>Table2[[#This Row],[Selling_Price]]</f>
        <v>2544.7399999999998</v>
      </c>
      <c r="K5" s="1">
        <f>Table2[[#This Row],[Quantity]]</f>
        <v>-398</v>
      </c>
      <c r="L5" s="1" t="str">
        <f>IF(ISBLANK(Table2[[#This Row],[Status]]), "No Data Entered", IFERROR(Table2[[#This Row],[Status]], "No Data Entered"))</f>
        <v>Cancelled</v>
      </c>
      <c r="N5" s="50" t="s">
        <v>10695</v>
      </c>
      <c r="O5" s="50"/>
      <c r="P5" s="50"/>
      <c r="Q5" s="50"/>
      <c r="R5" s="50"/>
      <c r="S5" s="50"/>
      <c r="T5" s="50"/>
      <c r="U5" s="50"/>
    </row>
    <row r="6" spans="1:24" x14ac:dyDescent="0.3">
      <c r="A6" s="1" t="str">
        <f>Table2[[#This Row],[Product_ID]]</f>
        <v>PRO7852</v>
      </c>
      <c r="B6" s="1" t="str">
        <f>Table2[[#This Row],[Customer_ID]]</f>
        <v>CUST10027</v>
      </c>
      <c r="C6" s="14" t="str">
        <f>Table2[[#This Row],[Date]]</f>
        <v>12/11/2024</v>
      </c>
      <c r="D6" s="1" t="str">
        <f>TRIM(PROPER(Table2[[#This Row],[Product_Name]]))</f>
        <v>Keyboard</v>
      </c>
      <c r="E6" s="1" t="str">
        <f>TRIM(PROPER(Table2[[#This Row],[Country]]))</f>
        <v>Japan</v>
      </c>
      <c r="F6" s="1" t="str">
        <f>TRIM(PROPER(Table2[[#This Row],[Category]]))</f>
        <v>Wearables</v>
      </c>
      <c r="G6" s="1" t="str">
        <f>TRIM(PROPER(Table2[[#This Row],[Brand]]))</f>
        <v>Samsung</v>
      </c>
      <c r="H6" s="1">
        <f>Table2[[#This Row],[Supplier_ID]]</f>
        <v>1005</v>
      </c>
      <c r="I6" s="1">
        <f>Table2[[#This Row],[Market_Price]]</f>
        <v>1180.8</v>
      </c>
      <c r="J6" s="1">
        <f>Table2[[#This Row],[Selling_Price]]</f>
        <v>2066.44</v>
      </c>
      <c r="K6" s="1">
        <f>Table2[[#This Row],[Quantity]]</f>
        <v>-162</v>
      </c>
      <c r="L6" s="1" t="str">
        <f>IF(ISBLANK(Table2[[#This Row],[Status]]), "No Data Entered", IFERROR(Table2[[#This Row],[Status]], "No Data Entered"))</f>
        <v>Cancelled</v>
      </c>
      <c r="N6" s="50"/>
      <c r="O6" s="50"/>
      <c r="P6" s="50"/>
      <c r="Q6" s="50"/>
      <c r="R6" s="50"/>
      <c r="S6" s="50"/>
      <c r="T6" s="50"/>
      <c r="U6" s="50"/>
    </row>
    <row r="7" spans="1:24" x14ac:dyDescent="0.3">
      <c r="A7" s="1" t="str">
        <f>Table2[[#This Row],[Product_ID]]</f>
        <v>PRO9865</v>
      </c>
      <c r="B7" s="1" t="str">
        <f>Table2[[#This Row],[Customer_ID]]</f>
        <v>CUST10093</v>
      </c>
      <c r="C7" s="14" t="str">
        <f>Table2[[#This Row],[Date]]</f>
        <v>14/03/2020</v>
      </c>
      <c r="D7" s="1" t="str">
        <f>TRIM(PROPER(Table2[[#This Row],[Product_Name]]))</f>
        <v>Tablet</v>
      </c>
      <c r="E7" s="1" t="str">
        <f>TRIM(PROPER(Table2[[#This Row],[Country]]))</f>
        <v>Uk</v>
      </c>
      <c r="F7" s="1" t="str">
        <f>TRIM(PROPER(Table2[[#This Row],[Category]]))</f>
        <v>Electronics</v>
      </c>
      <c r="G7" s="1" t="str">
        <f>TRIM(PROPER(Table2[[#This Row],[Brand]]))</f>
        <v>Dell</v>
      </c>
      <c r="H7" s="1">
        <f>Table2[[#This Row],[Supplier_ID]]</f>
        <v>1033</v>
      </c>
      <c r="I7" s="1">
        <f>Table2[[#This Row],[Market_Price]]</f>
        <v>193.4</v>
      </c>
      <c r="J7" s="1">
        <f>Table2[[#This Row],[Selling_Price]]</f>
        <v>290.45</v>
      </c>
      <c r="K7" s="1">
        <f>Table2[[#This Row],[Quantity]]</f>
        <v>-233</v>
      </c>
      <c r="L7" s="1" t="str">
        <f>IF(ISBLANK(Table2[[#This Row],[Status]]), "No Data Entered", IFERROR(Table2[[#This Row],[Status]], "No Data Entered"))</f>
        <v>Cancelled</v>
      </c>
    </row>
    <row r="8" spans="1:24" x14ac:dyDescent="0.3">
      <c r="A8" s="1" t="str">
        <f>Table2[[#This Row],[Product_ID]]</f>
        <v>PRO2311</v>
      </c>
      <c r="B8" s="1" t="str">
        <f>Table2[[#This Row],[Customer_ID]]</f>
        <v>CUST10131</v>
      </c>
      <c r="C8" s="14" t="str">
        <f>Table2[[#This Row],[Date]]</f>
        <v>28/03/2021</v>
      </c>
      <c r="D8" s="1" t="str">
        <f>TRIM(PROPER(Table2[[#This Row],[Product_Name]]))</f>
        <v>Monitor</v>
      </c>
      <c r="E8" s="1" t="str">
        <f>TRIM(PROPER(Table2[[#This Row],[Country]]))</f>
        <v>India</v>
      </c>
      <c r="F8" s="1" t="str">
        <f>TRIM(PROPER(Table2[[#This Row],[Category]]))</f>
        <v>Computers</v>
      </c>
      <c r="G8" s="1" t="str">
        <f>TRIM(PROPER(Table2[[#This Row],[Brand]]))</f>
        <v>Microsoft</v>
      </c>
      <c r="H8" s="1">
        <f>Table2[[#This Row],[Supplier_ID]]</f>
        <v>1093</v>
      </c>
      <c r="I8" s="1">
        <f>Table2[[#This Row],[Market_Price]]</f>
        <v>1080.1600000000001</v>
      </c>
      <c r="J8" s="1">
        <f>Table2[[#This Row],[Selling_Price]]</f>
        <v>1702.2</v>
      </c>
      <c r="K8" s="1">
        <f>Table2[[#This Row],[Quantity]]</f>
        <v>-491</v>
      </c>
      <c r="L8" s="1" t="str">
        <f>IF(ISBLANK(Table2[[#This Row],[Status]]), "No Data Entered", IFERROR(Table2[[#This Row],[Status]], "No Data Entered"))</f>
        <v>Cancelled</v>
      </c>
    </row>
    <row r="9" spans="1:24" x14ac:dyDescent="0.3">
      <c r="A9" s="1" t="str">
        <f>Table2[[#This Row],[Product_ID]]</f>
        <v>PRO2922</v>
      </c>
      <c r="B9" s="1" t="str">
        <f>Table2[[#This Row],[Customer_ID]]</f>
        <v>CUST10142</v>
      </c>
      <c r="C9" s="14" t="str">
        <f>Table2[[#This Row],[Date]]</f>
        <v>06/04/2022</v>
      </c>
      <c r="D9" s="1" t="str">
        <f>TRIM(PROPER(Table2[[#This Row],[Product_Name]]))</f>
        <v>Monitor</v>
      </c>
      <c r="E9" s="1" t="str">
        <f>TRIM(PROPER(Table2[[#This Row],[Country]]))</f>
        <v>Brazil</v>
      </c>
      <c r="F9" s="1" t="str">
        <f>TRIM(PROPER(Table2[[#This Row],[Category]]))</f>
        <v>Accessories</v>
      </c>
      <c r="G9" s="1" t="str">
        <f>TRIM(PROPER(Table2[[#This Row],[Brand]]))</f>
        <v>Canon</v>
      </c>
      <c r="H9" s="1">
        <f>Table2[[#This Row],[Supplier_ID]]</f>
        <v>1014</v>
      </c>
      <c r="I9" s="1">
        <f>Table2[[#This Row],[Market_Price]]</f>
        <v>592.92999999999995</v>
      </c>
      <c r="J9" s="1">
        <f>Table2[[#This Row],[Selling_Price]]</f>
        <v>1162.8</v>
      </c>
      <c r="K9" s="1">
        <f>Table2[[#This Row],[Quantity]]</f>
        <v>-283</v>
      </c>
      <c r="L9" s="1" t="str">
        <f>IF(ISBLANK(Table2[[#This Row],[Status]]), "No Data Entered", IFERROR(Table2[[#This Row],[Status]], "No Data Entered"))</f>
        <v>Cancelled</v>
      </c>
    </row>
    <row r="10" spans="1:24" x14ac:dyDescent="0.3">
      <c r="A10" s="1" t="str">
        <f>Table2[[#This Row],[Product_ID]]</f>
        <v>PRO1484</v>
      </c>
      <c r="B10" s="1" t="str">
        <f>Table2[[#This Row],[Customer_ID]]</f>
        <v>CUST10201</v>
      </c>
      <c r="C10" s="14" t="str">
        <f>Table2[[#This Row],[Date]]</f>
        <v>01/01/2020</v>
      </c>
      <c r="D10" s="1" t="str">
        <f>TRIM(PROPER(Table2[[#This Row],[Product_Name]]))</f>
        <v>Monitor</v>
      </c>
      <c r="E10" s="1" t="str">
        <f>TRIM(PROPER(Table2[[#This Row],[Country]]))</f>
        <v>Brazil</v>
      </c>
      <c r="F10" s="1" t="str">
        <f>TRIM(PROPER(Table2[[#This Row],[Category]]))</f>
        <v>Office Supplies</v>
      </c>
      <c r="G10" s="1" t="str">
        <f>TRIM(PROPER(Table2[[#This Row],[Brand]]))</f>
        <v>Lenovo</v>
      </c>
      <c r="H10" s="1">
        <f>Table2[[#This Row],[Supplier_ID]]</f>
        <v>1016</v>
      </c>
      <c r="I10" s="1">
        <f>Table2[[#This Row],[Market_Price]]</f>
        <v>204.8</v>
      </c>
      <c r="J10" s="1">
        <f>Table2[[#This Row],[Selling_Price]]</f>
        <v>270.38</v>
      </c>
      <c r="K10" s="1">
        <f>Table2[[#This Row],[Quantity]]</f>
        <v>-124</v>
      </c>
      <c r="L10" s="1" t="str">
        <f>IF(ISBLANK(Table2[[#This Row],[Status]]), "No Data Entered", IFERROR(Table2[[#This Row],[Status]], "No Data Entered"))</f>
        <v>Cancelled</v>
      </c>
    </row>
    <row r="11" spans="1:24" x14ac:dyDescent="0.3">
      <c r="A11" s="1" t="str">
        <f>Table2[[#This Row],[Product_ID]]</f>
        <v>PRO1335</v>
      </c>
      <c r="B11" s="1" t="str">
        <f>Table2[[#This Row],[Customer_ID]]</f>
        <v>CUST10216</v>
      </c>
      <c r="C11" s="14" t="str">
        <f>Table2[[#This Row],[Date]]</f>
        <v>02/07/2023</v>
      </c>
      <c r="D11" s="1" t="str">
        <f>TRIM(PROPER(Table2[[#This Row],[Product_Name]]))</f>
        <v>Tablet</v>
      </c>
      <c r="E11" s="1" t="str">
        <f>TRIM(PROPER(Table2[[#This Row],[Country]]))</f>
        <v>Germany</v>
      </c>
      <c r="F11" s="1" t="str">
        <f>TRIM(PROPER(Table2[[#This Row],[Category]]))</f>
        <v>Computers</v>
      </c>
      <c r="G11" s="1" t="str">
        <f>TRIM(PROPER(Table2[[#This Row],[Brand]]))</f>
        <v>Microsoft</v>
      </c>
      <c r="H11" s="1">
        <f>Table2[[#This Row],[Supplier_ID]]</f>
        <v>1098</v>
      </c>
      <c r="I11" s="1">
        <f>Table2[[#This Row],[Market_Price]]</f>
        <v>133.13999999999999</v>
      </c>
      <c r="J11" s="1">
        <f>Table2[[#This Row],[Selling_Price]]</f>
        <v>257.08</v>
      </c>
      <c r="K11" s="1">
        <f>Table2[[#This Row],[Quantity]]</f>
        <v>-445</v>
      </c>
      <c r="L11" s="1" t="str">
        <f>IF(ISBLANK(Table2[[#This Row],[Status]]), "No Data Entered", IFERROR(Table2[[#This Row],[Status]], "No Data Entered"))</f>
        <v>Cancelled</v>
      </c>
    </row>
    <row r="12" spans="1:24" x14ac:dyDescent="0.3">
      <c r="A12" s="1" t="str">
        <f>Table2[[#This Row],[Product_ID]]</f>
        <v>PRO6852</v>
      </c>
      <c r="B12" s="1" t="str">
        <f>Table2[[#This Row],[Customer_ID]]</f>
        <v>CUST10375</v>
      </c>
      <c r="C12" s="14" t="str">
        <f>Table2[[#This Row],[Date]]</f>
        <v>02/01/2020</v>
      </c>
      <c r="D12" s="1" t="str">
        <f>TRIM(PROPER(Table2[[#This Row],[Product_Name]]))</f>
        <v>Printer</v>
      </c>
      <c r="E12" s="1" t="str">
        <f>TRIM(PROPER(Table2[[#This Row],[Country]]))</f>
        <v>Australia</v>
      </c>
      <c r="F12" s="1" t="str">
        <f>TRIM(PROPER(Table2[[#This Row],[Category]]))</f>
        <v>Office Supplies</v>
      </c>
      <c r="G12" s="1" t="str">
        <f>TRIM(PROPER(Table2[[#This Row],[Brand]]))</f>
        <v>Logitech</v>
      </c>
      <c r="H12" s="1">
        <f>Table2[[#This Row],[Supplier_ID]]</f>
        <v>1100</v>
      </c>
      <c r="I12" s="1">
        <f>Table2[[#This Row],[Market_Price]]</f>
        <v>1326.73</v>
      </c>
      <c r="J12" s="1">
        <f>Table2[[#This Row],[Selling_Price]]</f>
        <v>2335.61</v>
      </c>
      <c r="K12" s="1">
        <f>Table2[[#This Row],[Quantity]]</f>
        <v>-197</v>
      </c>
      <c r="L12" s="1" t="str">
        <f>IF(ISBLANK(Table2[[#This Row],[Status]]), "No Data Entered", IFERROR(Table2[[#This Row],[Status]], "No Data Entered"))</f>
        <v>Cancelled</v>
      </c>
    </row>
    <row r="13" spans="1:24" x14ac:dyDescent="0.3">
      <c r="A13" s="1" t="str">
        <f>Table2[[#This Row],[Product_ID]]</f>
        <v>PRO8014</v>
      </c>
      <c r="B13" s="1" t="str">
        <f>Table2[[#This Row],[Customer_ID]]</f>
        <v>CUST10389</v>
      </c>
      <c r="C13" s="14" t="str">
        <f>Table2[[#This Row],[Date]]</f>
        <v>27/08/2025</v>
      </c>
      <c r="D13" s="1" t="str">
        <f>TRIM(PROPER(Table2[[#This Row],[Product_Name]]))</f>
        <v>Mouse</v>
      </c>
      <c r="E13" s="1" t="str">
        <f>TRIM(PROPER(Table2[[#This Row],[Country]]))</f>
        <v>Usa</v>
      </c>
      <c r="F13" s="1" t="str">
        <f>TRIM(PROPER(Table2[[#This Row],[Category]]))</f>
        <v>Office Supplies</v>
      </c>
      <c r="G13" s="1" t="str">
        <f>TRIM(PROPER(Table2[[#This Row],[Brand]]))</f>
        <v>Hp</v>
      </c>
      <c r="H13" s="1">
        <f>Table2[[#This Row],[Supplier_ID]]</f>
        <v>1097</v>
      </c>
      <c r="I13" s="1">
        <f>Table2[[#This Row],[Market_Price]]</f>
        <v>1088.8699999999999</v>
      </c>
      <c r="J13" s="1">
        <f>Table2[[#This Row],[Selling_Price]]</f>
        <v>1944.54</v>
      </c>
      <c r="K13" s="1">
        <f>Table2[[#This Row],[Quantity]]</f>
        <v>-22</v>
      </c>
      <c r="L13" s="1" t="str">
        <f>IF(ISBLANK(Table2[[#This Row],[Status]]), "No Data Entered", IFERROR(Table2[[#This Row],[Status]], "No Data Entered"))</f>
        <v>Cancelled</v>
      </c>
    </row>
    <row r="14" spans="1:24" x14ac:dyDescent="0.3">
      <c r="A14" s="1" t="str">
        <f>Table2[[#This Row],[Product_ID]]</f>
        <v>PRO7923</v>
      </c>
      <c r="B14" s="1" t="str">
        <f>Table2[[#This Row],[Customer_ID]]</f>
        <v>CUST10392</v>
      </c>
      <c r="C14" s="14" t="str">
        <f>Table2[[#This Row],[Date]]</f>
        <v>29/08/2020</v>
      </c>
      <c r="D14" s="1" t="str">
        <f>TRIM(PROPER(Table2[[#This Row],[Product_Name]]))</f>
        <v>Tablet</v>
      </c>
      <c r="E14" s="1" t="str">
        <f>TRIM(PROPER(Table2[[#This Row],[Country]]))</f>
        <v>China</v>
      </c>
      <c r="F14" s="1" t="str">
        <f>TRIM(PROPER(Table2[[#This Row],[Category]]))</f>
        <v>Electronics</v>
      </c>
      <c r="G14" s="1" t="str">
        <f>TRIM(PROPER(Table2[[#This Row],[Brand]]))</f>
        <v>Microsoft</v>
      </c>
      <c r="H14" s="1">
        <f>Table2[[#This Row],[Supplier_ID]]</f>
        <v>1079</v>
      </c>
      <c r="I14" s="1">
        <f>Table2[[#This Row],[Market_Price]]</f>
        <v>1129</v>
      </c>
      <c r="J14" s="1">
        <f>Table2[[#This Row],[Selling_Price]]</f>
        <v>1396.04</v>
      </c>
      <c r="K14" s="1">
        <f>Table2[[#This Row],[Quantity]]</f>
        <v>-331</v>
      </c>
      <c r="L14" s="1" t="str">
        <f>IF(ISBLANK(Table2[[#This Row],[Status]]), "No Data Entered", IFERROR(Table2[[#This Row],[Status]], "No Data Entered"))</f>
        <v>Cancelled</v>
      </c>
    </row>
    <row r="15" spans="1:24" x14ac:dyDescent="0.3">
      <c r="A15" s="1" t="str">
        <f>Table2[[#This Row],[Product_ID]]</f>
        <v>PRO6781</v>
      </c>
      <c r="B15" s="1" t="str">
        <f>Table2[[#This Row],[Customer_ID]]</f>
        <v>CUST10400</v>
      </c>
      <c r="C15" s="14" t="str">
        <f>Table2[[#This Row],[Date]]</f>
        <v>03/09/2022</v>
      </c>
      <c r="D15" s="1" t="str">
        <f>TRIM(PROPER(Table2[[#This Row],[Product_Name]]))</f>
        <v>Tablet</v>
      </c>
      <c r="E15" s="1" t="str">
        <f>TRIM(PROPER(Table2[[#This Row],[Country]]))</f>
        <v>China</v>
      </c>
      <c r="F15" s="1" t="str">
        <f>TRIM(PROPER(Table2[[#This Row],[Category]]))</f>
        <v>Electronics</v>
      </c>
      <c r="G15" s="1" t="str">
        <f>TRIM(PROPER(Table2[[#This Row],[Brand]]))</f>
        <v>Lenovo</v>
      </c>
      <c r="H15" s="1">
        <f>Table2[[#This Row],[Supplier_ID]]</f>
        <v>1038</v>
      </c>
      <c r="I15" s="1">
        <f>Table2[[#This Row],[Market_Price]]</f>
        <v>1365.3</v>
      </c>
      <c r="J15" s="1">
        <f>Table2[[#This Row],[Selling_Price]]</f>
        <v>1982.09</v>
      </c>
      <c r="K15" s="1">
        <f>Table2[[#This Row],[Quantity]]</f>
        <v>-305</v>
      </c>
      <c r="L15" s="1" t="str">
        <f>IF(ISBLANK(Table2[[#This Row],[Status]]), "No Data Entered", IFERROR(Table2[[#This Row],[Status]], "No Data Entered"))</f>
        <v>Cancelled</v>
      </c>
    </row>
    <row r="16" spans="1:24" x14ac:dyDescent="0.3">
      <c r="A16" s="1" t="str">
        <f>Table2[[#This Row],[Product_ID]]</f>
        <v>PRO8263</v>
      </c>
      <c r="B16" s="1" t="str">
        <f>Table2[[#This Row],[Customer_ID]]</f>
        <v>CUST10487</v>
      </c>
      <c r="C16" s="14" t="str">
        <f>Table2[[#This Row],[Date]]</f>
        <v>23/09/2022</v>
      </c>
      <c r="D16" s="1" t="str">
        <f>TRIM(PROPER(Table2[[#This Row],[Product_Name]]))</f>
        <v>Printer</v>
      </c>
      <c r="E16" s="1" t="str">
        <f>TRIM(PROPER(Table2[[#This Row],[Country]]))</f>
        <v>Brazil</v>
      </c>
      <c r="F16" s="1" t="str">
        <f>TRIM(PROPER(Table2[[#This Row],[Category]]))</f>
        <v>Office Supplies</v>
      </c>
      <c r="G16" s="1" t="str">
        <f>TRIM(PROPER(Table2[[#This Row],[Brand]]))</f>
        <v>Hp</v>
      </c>
      <c r="H16" s="1">
        <f>Table2[[#This Row],[Supplier_ID]]</f>
        <v>1003</v>
      </c>
      <c r="I16" s="1">
        <f>Table2[[#This Row],[Market_Price]]</f>
        <v>1676.45</v>
      </c>
      <c r="J16" s="1">
        <f>Table2[[#This Row],[Selling_Price]]</f>
        <v>3233.21</v>
      </c>
      <c r="K16" s="1">
        <f>Table2[[#This Row],[Quantity]]</f>
        <v>-166</v>
      </c>
      <c r="L16" s="1" t="str">
        <f>IF(ISBLANK(Table2[[#This Row],[Status]]), "No Data Entered", IFERROR(Table2[[#This Row],[Status]], "No Data Entered"))</f>
        <v>Cancelled</v>
      </c>
    </row>
    <row r="17" spans="1:12" x14ac:dyDescent="0.3">
      <c r="A17" s="1" t="str">
        <f>Table2[[#This Row],[Product_ID]]</f>
        <v>PRO7873</v>
      </c>
      <c r="B17" s="1" t="str">
        <f>Table2[[#This Row],[Customer_ID]]</f>
        <v>CUST10502</v>
      </c>
      <c r="C17" s="14" t="str">
        <f>Table2[[#This Row],[Date]]</f>
        <v>17/11/2022</v>
      </c>
      <c r="D17" s="1" t="str">
        <f>TRIM(PROPER(Table2[[#This Row],[Product_Name]]))</f>
        <v>Printer</v>
      </c>
      <c r="E17" s="1" t="str">
        <f>TRIM(PROPER(Table2[[#This Row],[Country]]))</f>
        <v>Australia</v>
      </c>
      <c r="F17" s="1" t="str">
        <f>TRIM(PROPER(Table2[[#This Row],[Category]]))</f>
        <v>Computers</v>
      </c>
      <c r="G17" s="1" t="str">
        <f>TRIM(PROPER(Table2[[#This Row],[Brand]]))</f>
        <v>Logitech</v>
      </c>
      <c r="H17" s="1">
        <f>Table2[[#This Row],[Supplier_ID]]</f>
        <v>1087</v>
      </c>
      <c r="I17" s="1">
        <f>Table2[[#This Row],[Market_Price]]</f>
        <v>1416.22</v>
      </c>
      <c r="J17" s="1">
        <f>Table2[[#This Row],[Selling_Price]]</f>
        <v>2109.41</v>
      </c>
      <c r="K17" s="1">
        <f>Table2[[#This Row],[Quantity]]</f>
        <v>-371</v>
      </c>
      <c r="L17" s="1" t="str">
        <f>IF(ISBLANK(Table2[[#This Row],[Status]]), "No Data Entered", IFERROR(Table2[[#This Row],[Status]], "No Data Entered"))</f>
        <v>Cancelled</v>
      </c>
    </row>
    <row r="18" spans="1:12" x14ac:dyDescent="0.3">
      <c r="A18" s="1" t="str">
        <f>Table2[[#This Row],[Product_ID]]</f>
        <v>PRO4403</v>
      </c>
      <c r="B18" s="1" t="str">
        <f>Table2[[#This Row],[Customer_ID]]</f>
        <v>CUST10556</v>
      </c>
      <c r="C18" s="14" t="str">
        <f>Table2[[#This Row],[Date]]</f>
        <v>06/10/2022</v>
      </c>
      <c r="D18" s="1" t="str">
        <f>TRIM(PROPER(Table2[[#This Row],[Product_Name]]))</f>
        <v>Smartphone</v>
      </c>
      <c r="E18" s="1" t="str">
        <f>TRIM(PROPER(Table2[[#This Row],[Country]]))</f>
        <v>Canada</v>
      </c>
      <c r="F18" s="1" t="str">
        <f>TRIM(PROPER(Table2[[#This Row],[Category]]))</f>
        <v>Wearables</v>
      </c>
      <c r="G18" s="1" t="str">
        <f>TRIM(PROPER(Table2[[#This Row],[Brand]]))</f>
        <v>Canon</v>
      </c>
      <c r="H18" s="1">
        <f>Table2[[#This Row],[Supplier_ID]]</f>
        <v>1009</v>
      </c>
      <c r="I18" s="1">
        <f>Table2[[#This Row],[Market_Price]]</f>
        <v>537.83000000000004</v>
      </c>
      <c r="J18" s="1">
        <f>Table2[[#This Row],[Selling_Price]]</f>
        <v>718.83</v>
      </c>
      <c r="K18" s="1">
        <f>Table2[[#This Row],[Quantity]]</f>
        <v>-347</v>
      </c>
      <c r="L18" s="1" t="str">
        <f>IF(ISBLANK(Table2[[#This Row],[Status]]), "No Data Entered", IFERROR(Table2[[#This Row],[Status]], "No Data Entered"))</f>
        <v>Cancelled</v>
      </c>
    </row>
    <row r="19" spans="1:12" x14ac:dyDescent="0.3">
      <c r="A19" s="1" t="str">
        <f>Table2[[#This Row],[Product_ID]]</f>
        <v>PRO7434</v>
      </c>
      <c r="B19" s="1" t="str">
        <f>Table2[[#This Row],[Customer_ID]]</f>
        <v>CUST10604</v>
      </c>
      <c r="C19" s="14" t="str">
        <f>Table2[[#This Row],[Date]]</f>
        <v>17/01/2022</v>
      </c>
      <c r="D19" s="1" t="str">
        <f>TRIM(PROPER(Table2[[#This Row],[Product_Name]]))</f>
        <v>Monitor</v>
      </c>
      <c r="E19" s="1" t="str">
        <f>TRIM(PROPER(Table2[[#This Row],[Country]]))</f>
        <v>Usa</v>
      </c>
      <c r="F19" s="1" t="str">
        <f>TRIM(PROPER(Table2[[#This Row],[Category]]))</f>
        <v>Office Supplies</v>
      </c>
      <c r="G19" s="1" t="str">
        <f>TRIM(PROPER(Table2[[#This Row],[Brand]]))</f>
        <v>Lenovo</v>
      </c>
      <c r="H19" s="1">
        <f>Table2[[#This Row],[Supplier_ID]]</f>
        <v>1091</v>
      </c>
      <c r="I19" s="1">
        <f>Table2[[#This Row],[Market_Price]]</f>
        <v>614.84</v>
      </c>
      <c r="J19" s="1">
        <f>Table2[[#This Row],[Selling_Price]]</f>
        <v>943.1</v>
      </c>
      <c r="K19" s="1">
        <f>Table2[[#This Row],[Quantity]]</f>
        <v>-233</v>
      </c>
      <c r="L19" s="1" t="str">
        <f>IF(ISBLANK(Table2[[#This Row],[Status]]), "No Data Entered", IFERROR(Table2[[#This Row],[Status]], "No Data Entered"))</f>
        <v>Cancelled</v>
      </c>
    </row>
    <row r="20" spans="1:12" x14ac:dyDescent="0.3">
      <c r="A20" s="1" t="str">
        <f>Table2[[#This Row],[Product_ID]]</f>
        <v>PRO5266</v>
      </c>
      <c r="B20" s="1" t="str">
        <f>Table2[[#This Row],[Customer_ID]]</f>
        <v>CUST10697</v>
      </c>
      <c r="C20" s="14" t="str">
        <f>Table2[[#This Row],[Date]]</f>
        <v>28/02/2022</v>
      </c>
      <c r="D20" s="1" t="str">
        <f>TRIM(PROPER(Table2[[#This Row],[Product_Name]]))</f>
        <v>Monitor</v>
      </c>
      <c r="E20" s="1" t="str">
        <f>TRIM(PROPER(Table2[[#This Row],[Country]]))</f>
        <v>Usa</v>
      </c>
      <c r="F20" s="1" t="str">
        <f>TRIM(PROPER(Table2[[#This Row],[Category]]))</f>
        <v>Office Supplies</v>
      </c>
      <c r="G20" s="1" t="str">
        <f>TRIM(PROPER(Table2[[#This Row],[Brand]]))</f>
        <v>Canon</v>
      </c>
      <c r="H20" s="1">
        <f>Table2[[#This Row],[Supplier_ID]]</f>
        <v>1033</v>
      </c>
      <c r="I20" s="1">
        <f>Table2[[#This Row],[Market_Price]]</f>
        <v>1959.25</v>
      </c>
      <c r="J20" s="1">
        <f>Table2[[#This Row],[Selling_Price]]</f>
        <v>2522.79</v>
      </c>
      <c r="K20" s="1">
        <f>Table2[[#This Row],[Quantity]]</f>
        <v>-431</v>
      </c>
      <c r="L20" s="1" t="str">
        <f>IF(ISBLANK(Table2[[#This Row],[Status]]), "No Data Entered", IFERROR(Table2[[#This Row],[Status]], "No Data Entered"))</f>
        <v>Cancelled</v>
      </c>
    </row>
    <row r="21" spans="1:12" x14ac:dyDescent="0.3">
      <c r="A21" s="1" t="str">
        <f>Table2[[#This Row],[Product_ID]]</f>
        <v>PRO8628</v>
      </c>
      <c r="B21" s="1" t="str">
        <f>Table2[[#This Row],[Customer_ID]]</f>
        <v>CUST10713</v>
      </c>
      <c r="C21" s="14" t="str">
        <f>Table2[[#This Row],[Date]]</f>
        <v>04/06/2024</v>
      </c>
      <c r="D21" s="1" t="str">
        <f>TRIM(PROPER(Table2[[#This Row],[Product_Name]]))</f>
        <v>Camera</v>
      </c>
      <c r="E21" s="1" t="str">
        <f>TRIM(PROPER(Table2[[#This Row],[Country]]))</f>
        <v>Brazil</v>
      </c>
      <c r="F21" s="1" t="str">
        <f>TRIM(PROPER(Table2[[#This Row],[Category]]))</f>
        <v>Office Supplies</v>
      </c>
      <c r="G21" s="1" t="str">
        <f>TRIM(PROPER(Table2[[#This Row],[Brand]]))</f>
        <v>Microsoft</v>
      </c>
      <c r="H21" s="1">
        <f>Table2[[#This Row],[Supplier_ID]]</f>
        <v>1088</v>
      </c>
      <c r="I21" s="1">
        <f>Table2[[#This Row],[Market_Price]]</f>
        <v>837.92</v>
      </c>
      <c r="J21" s="1">
        <f>Table2[[#This Row],[Selling_Price]]</f>
        <v>1352.1</v>
      </c>
      <c r="K21" s="1">
        <f>Table2[[#This Row],[Quantity]]</f>
        <v>-91</v>
      </c>
      <c r="L21" s="1" t="str">
        <f>IF(ISBLANK(Table2[[#This Row],[Status]]), "No Data Entered", IFERROR(Table2[[#This Row],[Status]], "No Data Entered"))</f>
        <v>Cancelled</v>
      </c>
    </row>
    <row r="22" spans="1:12" x14ac:dyDescent="0.3">
      <c r="A22" s="1" t="str">
        <f>Table2[[#This Row],[Product_ID]]</f>
        <v>PRO9115</v>
      </c>
      <c r="B22" s="1" t="str">
        <f>Table2[[#This Row],[Customer_ID]]</f>
        <v>CUST10777</v>
      </c>
      <c r="C22" s="14" t="str">
        <f>Table2[[#This Row],[Date]]</f>
        <v>08/04/2024</v>
      </c>
      <c r="D22" s="1" t="str">
        <f>TRIM(PROPER(Table2[[#This Row],[Product_Name]]))</f>
        <v>Laptop</v>
      </c>
      <c r="E22" s="1" t="str">
        <f>TRIM(PROPER(Table2[[#This Row],[Country]]))</f>
        <v>India</v>
      </c>
      <c r="F22" s="1" t="str">
        <f>TRIM(PROPER(Table2[[#This Row],[Category]]))</f>
        <v>Office Supplies</v>
      </c>
      <c r="G22" s="1" t="str">
        <f>TRIM(PROPER(Table2[[#This Row],[Brand]]))</f>
        <v>Logitech</v>
      </c>
      <c r="H22" s="1">
        <f>Table2[[#This Row],[Supplier_ID]]</f>
        <v>1037</v>
      </c>
      <c r="I22" s="1">
        <f>Table2[[#This Row],[Market_Price]]</f>
        <v>988.67</v>
      </c>
      <c r="J22" s="1">
        <f>Table2[[#This Row],[Selling_Price]]</f>
        <v>1107.81</v>
      </c>
      <c r="K22" s="1">
        <f>Table2[[#This Row],[Quantity]]</f>
        <v>-387</v>
      </c>
      <c r="L22" s="1" t="str">
        <f>IF(ISBLANK(Table2[[#This Row],[Status]]), "No Data Entered", IFERROR(Table2[[#This Row],[Status]], "No Data Entered"))</f>
        <v>Cancelled</v>
      </c>
    </row>
    <row r="23" spans="1:12" x14ac:dyDescent="0.3">
      <c r="A23" s="1" t="str">
        <f>Table2[[#This Row],[Product_ID]]</f>
        <v>PRO6451</v>
      </c>
      <c r="B23" s="1" t="str">
        <f>Table2[[#This Row],[Customer_ID]]</f>
        <v>CUST10811</v>
      </c>
      <c r="C23" s="14" t="str">
        <f>Table2[[#This Row],[Date]]</f>
        <v>04/10/2020</v>
      </c>
      <c r="D23" s="1" t="str">
        <f>TRIM(PROPER(Table2[[#This Row],[Product_Name]]))</f>
        <v>Printer</v>
      </c>
      <c r="E23" s="1" t="str">
        <f>TRIM(PROPER(Table2[[#This Row],[Country]]))</f>
        <v>Japan</v>
      </c>
      <c r="F23" s="1" t="str">
        <f>TRIM(PROPER(Table2[[#This Row],[Category]]))</f>
        <v>Accessories</v>
      </c>
      <c r="G23" s="1" t="str">
        <f>TRIM(PROPER(Table2[[#This Row],[Brand]]))</f>
        <v>Dell</v>
      </c>
      <c r="H23" s="1">
        <f>Table2[[#This Row],[Supplier_ID]]</f>
        <v>1044</v>
      </c>
      <c r="I23" s="1">
        <f>Table2[[#This Row],[Market_Price]]</f>
        <v>1941.27</v>
      </c>
      <c r="J23" s="1">
        <f>Table2[[#This Row],[Selling_Price]]</f>
        <v>3285.54</v>
      </c>
      <c r="K23" s="1">
        <f>Table2[[#This Row],[Quantity]]</f>
        <v>-16</v>
      </c>
      <c r="L23" s="1" t="str">
        <f>IF(ISBLANK(Table2[[#This Row],[Status]]), "No Data Entered", IFERROR(Table2[[#This Row],[Status]], "No Data Entered"))</f>
        <v>Cancelled</v>
      </c>
    </row>
    <row r="24" spans="1:12" x14ac:dyDescent="0.3">
      <c r="A24" s="1" t="str">
        <f>Table2[[#This Row],[Product_ID]]</f>
        <v>PRO3757</v>
      </c>
      <c r="B24" s="1" t="str">
        <f>Table2[[#This Row],[Customer_ID]]</f>
        <v>CUST10872</v>
      </c>
      <c r="C24" s="14" t="str">
        <f>Table2[[#This Row],[Date]]</f>
        <v>10/09/2025</v>
      </c>
      <c r="D24" s="1" t="str">
        <f>TRIM(PROPER(Table2[[#This Row],[Product_Name]]))</f>
        <v>Monitor</v>
      </c>
      <c r="E24" s="1" t="str">
        <f>TRIM(PROPER(Table2[[#This Row],[Country]]))</f>
        <v>Germany</v>
      </c>
      <c r="F24" s="1" t="str">
        <f>TRIM(PROPER(Table2[[#This Row],[Category]]))</f>
        <v>Electronics</v>
      </c>
      <c r="G24" s="1" t="str">
        <f>TRIM(PROPER(Table2[[#This Row],[Brand]]))</f>
        <v>Hp</v>
      </c>
      <c r="H24" s="1">
        <f>Table2[[#This Row],[Supplier_ID]]</f>
        <v>1042</v>
      </c>
      <c r="I24" s="1">
        <f>Table2[[#This Row],[Market_Price]]</f>
        <v>542.73</v>
      </c>
      <c r="J24" s="1">
        <f>Table2[[#This Row],[Selling_Price]]</f>
        <v>837.24</v>
      </c>
      <c r="K24" s="1">
        <f>Table2[[#This Row],[Quantity]]</f>
        <v>-14</v>
      </c>
      <c r="L24" s="1" t="str">
        <f>IF(ISBLANK(Table2[[#This Row],[Status]]), "No Data Entered", IFERROR(Table2[[#This Row],[Status]], "No Data Entered"))</f>
        <v>Cancelled</v>
      </c>
    </row>
    <row r="25" spans="1:12" x14ac:dyDescent="0.3">
      <c r="A25" s="1" t="str">
        <f>Table2[[#This Row],[Product_ID]]</f>
        <v>PRO5932</v>
      </c>
      <c r="B25" s="1" t="str">
        <f>Table2[[#This Row],[Customer_ID]]</f>
        <v>CUST10881</v>
      </c>
      <c r="C25" s="14" t="str">
        <f>Table2[[#This Row],[Date]]</f>
        <v>15/08/2021</v>
      </c>
      <c r="D25" s="1" t="str">
        <f>TRIM(PROPER(Table2[[#This Row],[Product_Name]]))</f>
        <v>Monitor</v>
      </c>
      <c r="E25" s="1" t="str">
        <f>TRIM(PROPER(Table2[[#This Row],[Country]]))</f>
        <v>China</v>
      </c>
      <c r="F25" s="1" t="str">
        <f>TRIM(PROPER(Table2[[#This Row],[Category]]))</f>
        <v>Computers</v>
      </c>
      <c r="G25" s="1" t="str">
        <f>TRIM(PROPER(Table2[[#This Row],[Brand]]))</f>
        <v>Asus</v>
      </c>
      <c r="H25" s="1">
        <f>Table2[[#This Row],[Supplier_ID]]</f>
        <v>1043</v>
      </c>
      <c r="I25" s="1">
        <f>Table2[[#This Row],[Market_Price]]</f>
        <v>1050.2</v>
      </c>
      <c r="J25" s="1">
        <f>Table2[[#This Row],[Selling_Price]]</f>
        <v>2079.4699999999998</v>
      </c>
      <c r="K25" s="1">
        <f>Table2[[#This Row],[Quantity]]</f>
        <v>-481</v>
      </c>
      <c r="L25" s="1" t="str">
        <f>IF(ISBLANK(Table2[[#This Row],[Status]]), "No Data Entered", IFERROR(Table2[[#This Row],[Status]], "No Data Entered"))</f>
        <v>Cancelled</v>
      </c>
    </row>
    <row r="26" spans="1:12" x14ac:dyDescent="0.3">
      <c r="A26" s="1" t="str">
        <f>Table2[[#This Row],[Product_ID]]</f>
        <v>PRO7771</v>
      </c>
      <c r="B26" s="1" t="str">
        <f>Table2[[#This Row],[Customer_ID]]</f>
        <v>CUST10899</v>
      </c>
      <c r="C26" s="14" t="str">
        <f>Table2[[#This Row],[Date]]</f>
        <v>17/10/2025</v>
      </c>
      <c r="D26" s="1" t="str">
        <f>TRIM(PROPER(Table2[[#This Row],[Product_Name]]))</f>
        <v>Smartphone</v>
      </c>
      <c r="E26" s="1" t="str">
        <f>TRIM(PROPER(Table2[[#This Row],[Country]]))</f>
        <v>Usa</v>
      </c>
      <c r="F26" s="1" t="str">
        <f>TRIM(PROPER(Table2[[#This Row],[Category]]))</f>
        <v>Accessories</v>
      </c>
      <c r="G26" s="1" t="str">
        <f>TRIM(PROPER(Table2[[#This Row],[Brand]]))</f>
        <v>Dell</v>
      </c>
      <c r="H26" s="1">
        <f>Table2[[#This Row],[Supplier_ID]]</f>
        <v>1001</v>
      </c>
      <c r="I26" s="1">
        <f>Table2[[#This Row],[Market_Price]]</f>
        <v>1096.75</v>
      </c>
      <c r="J26" s="1">
        <f>Table2[[#This Row],[Selling_Price]]</f>
        <v>2105.65</v>
      </c>
      <c r="K26" s="1">
        <f>Table2[[#This Row],[Quantity]]</f>
        <v>-45</v>
      </c>
      <c r="L26" s="1" t="str">
        <f>IF(ISBLANK(Table2[[#This Row],[Status]]), "No Data Entered", IFERROR(Table2[[#This Row],[Status]], "No Data Entered"))</f>
        <v>Cancelled</v>
      </c>
    </row>
    <row r="27" spans="1:12" x14ac:dyDescent="0.3">
      <c r="A27" s="1" t="str">
        <f>Table2[[#This Row],[Product_ID]]</f>
        <v>PRO2782</v>
      </c>
      <c r="B27" s="1" t="str">
        <f>Table2[[#This Row],[Customer_ID]]</f>
        <v>CUST11135</v>
      </c>
      <c r="C27" s="14" t="str">
        <f>Table2[[#This Row],[Date]]</f>
        <v>05/03/2025</v>
      </c>
      <c r="D27" s="1" t="str">
        <f>TRIM(PROPER(Table2[[#This Row],[Product_Name]]))</f>
        <v>Laptop</v>
      </c>
      <c r="E27" s="1" t="str">
        <f>TRIM(PROPER(Table2[[#This Row],[Country]]))</f>
        <v>Germany</v>
      </c>
      <c r="F27" s="1" t="str">
        <f>TRIM(PROPER(Table2[[#This Row],[Category]]))</f>
        <v>Accessories</v>
      </c>
      <c r="G27" s="1" t="str">
        <f>TRIM(PROPER(Table2[[#This Row],[Brand]]))</f>
        <v>Canon</v>
      </c>
      <c r="H27" s="1">
        <f>Table2[[#This Row],[Supplier_ID]]</f>
        <v>1093</v>
      </c>
      <c r="I27" s="1">
        <f>Table2[[#This Row],[Market_Price]]</f>
        <v>348.67</v>
      </c>
      <c r="J27" s="1">
        <f>Table2[[#This Row],[Selling_Price]]</f>
        <v>669.75</v>
      </c>
      <c r="K27" s="1">
        <f>Table2[[#This Row],[Quantity]]</f>
        <v>-98</v>
      </c>
      <c r="L27" s="1" t="str">
        <f>IF(ISBLANK(Table2[[#This Row],[Status]]), "No Data Entered", IFERROR(Table2[[#This Row],[Status]], "No Data Entered"))</f>
        <v>Cancelled</v>
      </c>
    </row>
    <row r="28" spans="1:12" x14ac:dyDescent="0.3">
      <c r="A28" s="1" t="str">
        <f>Table2[[#This Row],[Product_ID]]</f>
        <v>PRO1264</v>
      </c>
      <c r="B28" s="1" t="str">
        <f>Table2[[#This Row],[Customer_ID]]</f>
        <v>CUST11147</v>
      </c>
      <c r="C28" s="14" t="str">
        <f>Table2[[#This Row],[Date]]</f>
        <v>26/02/2022</v>
      </c>
      <c r="D28" s="1" t="str">
        <f>TRIM(PROPER(Table2[[#This Row],[Product_Name]]))</f>
        <v>Camera</v>
      </c>
      <c r="E28" s="1" t="str">
        <f>TRIM(PROPER(Table2[[#This Row],[Country]]))</f>
        <v>Australia</v>
      </c>
      <c r="F28" s="1" t="str">
        <f>TRIM(PROPER(Table2[[#This Row],[Category]]))</f>
        <v>Accessories</v>
      </c>
      <c r="G28" s="1" t="str">
        <f>TRIM(PROPER(Table2[[#This Row],[Brand]]))</f>
        <v>Sony</v>
      </c>
      <c r="H28" s="1">
        <f>Table2[[#This Row],[Supplier_ID]]</f>
        <v>1040</v>
      </c>
      <c r="I28" s="1">
        <f>Table2[[#This Row],[Market_Price]]</f>
        <v>1747.02</v>
      </c>
      <c r="J28" s="1">
        <f>Table2[[#This Row],[Selling_Price]]</f>
        <v>2317.4</v>
      </c>
      <c r="K28" s="1">
        <f>Table2[[#This Row],[Quantity]]</f>
        <v>-307</v>
      </c>
      <c r="L28" s="1" t="str">
        <f>IF(ISBLANK(Table2[[#This Row],[Status]]), "No Data Entered", IFERROR(Table2[[#This Row],[Status]], "No Data Entered"))</f>
        <v>Cancelled</v>
      </c>
    </row>
    <row r="29" spans="1:12" x14ac:dyDescent="0.3">
      <c r="A29" s="1" t="str">
        <f>Table2[[#This Row],[Product_ID]]</f>
        <v>PRO3911</v>
      </c>
      <c r="B29" s="1" t="str">
        <f>Table2[[#This Row],[Customer_ID]]</f>
        <v>CUST11234</v>
      </c>
      <c r="C29" s="14" t="str">
        <f>Table2[[#This Row],[Date]]</f>
        <v>27/01/2025</v>
      </c>
      <c r="D29" s="1" t="str">
        <f>TRIM(PROPER(Table2[[#This Row],[Product_Name]]))</f>
        <v>Smartwatch</v>
      </c>
      <c r="E29" s="1" t="str">
        <f>TRIM(PROPER(Table2[[#This Row],[Country]]))</f>
        <v>Uk</v>
      </c>
      <c r="F29" s="1" t="str">
        <f>TRIM(PROPER(Table2[[#This Row],[Category]]))</f>
        <v>Electronics</v>
      </c>
      <c r="G29" s="1" t="str">
        <f>TRIM(PROPER(Table2[[#This Row],[Brand]]))</f>
        <v>Hp</v>
      </c>
      <c r="H29" s="1">
        <f>Table2[[#This Row],[Supplier_ID]]</f>
        <v>1050</v>
      </c>
      <c r="I29" s="1">
        <f>Table2[[#This Row],[Market_Price]]</f>
        <v>815.53</v>
      </c>
      <c r="J29" s="1">
        <f>Table2[[#This Row],[Selling_Price]]</f>
        <v>971.18</v>
      </c>
      <c r="K29" s="1">
        <f>Table2[[#This Row],[Quantity]]</f>
        <v>-444</v>
      </c>
      <c r="L29" s="1" t="str">
        <f>IF(ISBLANK(Table2[[#This Row],[Status]]), "No Data Entered", IFERROR(Table2[[#This Row],[Status]], "No Data Entered"))</f>
        <v>Cancelled</v>
      </c>
    </row>
    <row r="30" spans="1:12" x14ac:dyDescent="0.3">
      <c r="A30" s="1" t="str">
        <f>Table2[[#This Row],[Product_ID]]</f>
        <v>PRO2359</v>
      </c>
      <c r="B30" s="1" t="str">
        <f>Table2[[#This Row],[Customer_ID]]</f>
        <v>CUST11268</v>
      </c>
      <c r="C30" s="14" t="str">
        <f>Table2[[#This Row],[Date]]</f>
        <v>09/08/2025</v>
      </c>
      <c r="D30" s="1" t="str">
        <f>TRIM(PROPER(Table2[[#This Row],[Product_Name]]))</f>
        <v>Smartwatch</v>
      </c>
      <c r="E30" s="1" t="str">
        <f>TRIM(PROPER(Table2[[#This Row],[Country]]))</f>
        <v>Australia</v>
      </c>
      <c r="F30" s="1" t="str">
        <f>TRIM(PROPER(Table2[[#This Row],[Category]]))</f>
        <v>Wearables</v>
      </c>
      <c r="G30" s="1" t="str">
        <f>TRIM(PROPER(Table2[[#This Row],[Brand]]))</f>
        <v>Sony</v>
      </c>
      <c r="H30" s="1">
        <f>Table2[[#This Row],[Supplier_ID]]</f>
        <v>1031</v>
      </c>
      <c r="I30" s="1">
        <f>Table2[[#This Row],[Market_Price]]</f>
        <v>1746.34</v>
      </c>
      <c r="J30" s="1">
        <f>Table2[[#This Row],[Selling_Price]]</f>
        <v>2183.52</v>
      </c>
      <c r="K30" s="1">
        <f>Table2[[#This Row],[Quantity]]</f>
        <v>-133</v>
      </c>
      <c r="L30" s="1" t="str">
        <f>IF(ISBLANK(Table2[[#This Row],[Status]]), "No Data Entered", IFERROR(Table2[[#This Row],[Status]], "No Data Entered"))</f>
        <v>Cancelled</v>
      </c>
    </row>
    <row r="31" spans="1:12" x14ac:dyDescent="0.3">
      <c r="A31" s="1" t="str">
        <f>Table2[[#This Row],[Product_ID]]</f>
        <v>PRO2057</v>
      </c>
      <c r="B31" s="1" t="str">
        <f>Table2[[#This Row],[Customer_ID]]</f>
        <v>CUST11286</v>
      </c>
      <c r="C31" s="14" t="str">
        <f>Table2[[#This Row],[Date]]</f>
        <v>30/05/2023</v>
      </c>
      <c r="D31" s="1" t="str">
        <f>TRIM(PROPER(Table2[[#This Row],[Product_Name]]))</f>
        <v>Printer</v>
      </c>
      <c r="E31" s="1" t="str">
        <f>TRIM(PROPER(Table2[[#This Row],[Country]]))</f>
        <v>Australia</v>
      </c>
      <c r="F31" s="1" t="str">
        <f>TRIM(PROPER(Table2[[#This Row],[Category]]))</f>
        <v>Electronics</v>
      </c>
      <c r="G31" s="1" t="str">
        <f>TRIM(PROPER(Table2[[#This Row],[Brand]]))</f>
        <v>Microsoft</v>
      </c>
      <c r="H31" s="1">
        <f>Table2[[#This Row],[Supplier_ID]]</f>
        <v>1081</v>
      </c>
      <c r="I31" s="1">
        <f>Table2[[#This Row],[Market_Price]]</f>
        <v>784.51</v>
      </c>
      <c r="J31" s="1">
        <f>Table2[[#This Row],[Selling_Price]]</f>
        <v>1293.1600000000001</v>
      </c>
      <c r="K31" s="1">
        <f>Table2[[#This Row],[Quantity]]</f>
        <v>-344</v>
      </c>
      <c r="L31" s="1" t="str">
        <f>IF(ISBLANK(Table2[[#This Row],[Status]]), "No Data Entered", IFERROR(Table2[[#This Row],[Status]], "No Data Entered"))</f>
        <v>Cancelled</v>
      </c>
    </row>
    <row r="32" spans="1:12" x14ac:dyDescent="0.3">
      <c r="A32" s="1" t="str">
        <f>Table2[[#This Row],[Product_ID]]</f>
        <v>PRO9177</v>
      </c>
      <c r="B32" s="1" t="str">
        <f>Table2[[#This Row],[Customer_ID]]</f>
        <v>CUST11341</v>
      </c>
      <c r="C32" s="14" t="str">
        <f>Table2[[#This Row],[Date]]</f>
        <v>16/08/2023</v>
      </c>
      <c r="D32" s="1" t="str">
        <f>TRIM(PROPER(Table2[[#This Row],[Product_Name]]))</f>
        <v>Keyboard</v>
      </c>
      <c r="E32" s="1" t="str">
        <f>TRIM(PROPER(Table2[[#This Row],[Country]]))</f>
        <v>Germany</v>
      </c>
      <c r="F32" s="1" t="str">
        <f>TRIM(PROPER(Table2[[#This Row],[Category]]))</f>
        <v>Computers</v>
      </c>
      <c r="G32" s="1" t="str">
        <f>TRIM(PROPER(Table2[[#This Row],[Brand]]))</f>
        <v>Logitech</v>
      </c>
      <c r="H32" s="1">
        <f>Table2[[#This Row],[Supplier_ID]]</f>
        <v>1049</v>
      </c>
      <c r="I32" s="1">
        <f>Table2[[#This Row],[Market_Price]]</f>
        <v>1527.96</v>
      </c>
      <c r="J32" s="1">
        <f>Table2[[#This Row],[Selling_Price]]</f>
        <v>2771.42</v>
      </c>
      <c r="K32" s="1">
        <f>Table2[[#This Row],[Quantity]]</f>
        <v>-450</v>
      </c>
      <c r="L32" s="1" t="str">
        <f>IF(ISBLANK(Table2[[#This Row],[Status]]), "No Data Entered", IFERROR(Table2[[#This Row],[Status]], "No Data Entered"))</f>
        <v>Cancelled</v>
      </c>
    </row>
    <row r="33" spans="1:12" x14ac:dyDescent="0.3">
      <c r="A33" s="1" t="str">
        <f>Table2[[#This Row],[Product_ID]]</f>
        <v>PRO8560</v>
      </c>
      <c r="B33" s="1" t="str">
        <f>Table2[[#This Row],[Customer_ID]]</f>
        <v>CUST11477</v>
      </c>
      <c r="C33" s="14" t="str">
        <f>Table2[[#This Row],[Date]]</f>
        <v>18/06/2023</v>
      </c>
      <c r="D33" s="1" t="str">
        <f>TRIM(PROPER(Table2[[#This Row],[Product_Name]]))</f>
        <v>Monitor</v>
      </c>
      <c r="E33" s="1" t="str">
        <f>TRIM(PROPER(Table2[[#This Row],[Country]]))</f>
        <v>Japan</v>
      </c>
      <c r="F33" s="1" t="str">
        <f>TRIM(PROPER(Table2[[#This Row],[Category]]))</f>
        <v>Accessories</v>
      </c>
      <c r="G33" s="1" t="str">
        <f>TRIM(PROPER(Table2[[#This Row],[Brand]]))</f>
        <v>Sony</v>
      </c>
      <c r="H33" s="1">
        <f>Table2[[#This Row],[Supplier_ID]]</f>
        <v>1085</v>
      </c>
      <c r="I33" s="1">
        <f>Table2[[#This Row],[Market_Price]]</f>
        <v>1410.04</v>
      </c>
      <c r="J33" s="1">
        <f>Table2[[#This Row],[Selling_Price]]</f>
        <v>2532.4499999999998</v>
      </c>
      <c r="K33" s="1">
        <f>Table2[[#This Row],[Quantity]]</f>
        <v>-241</v>
      </c>
      <c r="L33" s="1" t="str">
        <f>IF(ISBLANK(Table2[[#This Row],[Status]]), "No Data Entered", IFERROR(Table2[[#This Row],[Status]], "No Data Entered"))</f>
        <v>Cancelled</v>
      </c>
    </row>
    <row r="34" spans="1:12" x14ac:dyDescent="0.3">
      <c r="A34" s="1" t="str">
        <f>Table2[[#This Row],[Product_ID]]</f>
        <v>PRO8406</v>
      </c>
      <c r="B34" s="1" t="str">
        <f>Table2[[#This Row],[Customer_ID]]</f>
        <v>CUST11574</v>
      </c>
      <c r="C34" s="14" t="str">
        <f>Table2[[#This Row],[Date]]</f>
        <v>15/08/2021</v>
      </c>
      <c r="D34" s="1" t="str">
        <f>TRIM(PROPER(Table2[[#This Row],[Product_Name]]))</f>
        <v>Mouse</v>
      </c>
      <c r="E34" s="1" t="str">
        <f>TRIM(PROPER(Table2[[#This Row],[Country]]))</f>
        <v>Uk</v>
      </c>
      <c r="F34" s="1" t="str">
        <f>TRIM(PROPER(Table2[[#This Row],[Category]]))</f>
        <v>Accessories</v>
      </c>
      <c r="G34" s="1" t="str">
        <f>TRIM(PROPER(Table2[[#This Row],[Brand]]))</f>
        <v>Logitech</v>
      </c>
      <c r="H34" s="1">
        <f>Table2[[#This Row],[Supplier_ID]]</f>
        <v>1098</v>
      </c>
      <c r="I34" s="1">
        <f>Table2[[#This Row],[Market_Price]]</f>
        <v>569.92999999999995</v>
      </c>
      <c r="J34" s="1">
        <f>Table2[[#This Row],[Selling_Price]]</f>
        <v>1002.39</v>
      </c>
      <c r="K34" s="1">
        <f>Table2[[#This Row],[Quantity]]</f>
        <v>-420</v>
      </c>
      <c r="L34" s="1" t="str">
        <f>IF(ISBLANK(Table2[[#This Row],[Status]]), "No Data Entered", IFERROR(Table2[[#This Row],[Status]], "No Data Entered"))</f>
        <v>Cancelled</v>
      </c>
    </row>
    <row r="35" spans="1:12" x14ac:dyDescent="0.3">
      <c r="A35" s="1" t="str">
        <f>Table2[[#This Row],[Product_ID]]</f>
        <v>PRO9283</v>
      </c>
      <c r="B35" s="1" t="str">
        <f>Table2[[#This Row],[Customer_ID]]</f>
        <v>CUST11620</v>
      </c>
      <c r="C35" s="14" t="str">
        <f>Table2[[#This Row],[Date]]</f>
        <v>13/05/2021</v>
      </c>
      <c r="D35" s="1" t="str">
        <f>TRIM(PROPER(Table2[[#This Row],[Product_Name]]))</f>
        <v>Mouse</v>
      </c>
      <c r="E35" s="1" t="str">
        <f>TRIM(PROPER(Table2[[#This Row],[Country]]))</f>
        <v>India</v>
      </c>
      <c r="F35" s="1" t="str">
        <f>TRIM(PROPER(Table2[[#This Row],[Category]]))</f>
        <v>Accessories</v>
      </c>
      <c r="G35" s="1" t="str">
        <f>TRIM(PROPER(Table2[[#This Row],[Brand]]))</f>
        <v>Asus</v>
      </c>
      <c r="H35" s="1">
        <f>Table2[[#This Row],[Supplier_ID]]</f>
        <v>1018</v>
      </c>
      <c r="I35" s="1">
        <f>Table2[[#This Row],[Market_Price]]</f>
        <v>1381.05</v>
      </c>
      <c r="J35" s="1">
        <f>Table2[[#This Row],[Selling_Price]]</f>
        <v>2256.65</v>
      </c>
      <c r="K35" s="1">
        <f>Table2[[#This Row],[Quantity]]</f>
        <v>-293</v>
      </c>
      <c r="L35" s="1" t="str">
        <f>IF(ISBLANK(Table2[[#This Row],[Status]]), "No Data Entered", IFERROR(Table2[[#This Row],[Status]], "No Data Entered"))</f>
        <v>Cancelled</v>
      </c>
    </row>
    <row r="36" spans="1:12" x14ac:dyDescent="0.3">
      <c r="A36" s="1" t="str">
        <f>Table2[[#This Row],[Product_ID]]</f>
        <v>PRO1259</v>
      </c>
      <c r="B36" s="1" t="str">
        <f>Table2[[#This Row],[Customer_ID]]</f>
        <v>CUST11623</v>
      </c>
      <c r="C36" s="14" t="str">
        <f>Table2[[#This Row],[Date]]</f>
        <v>07/10/2024</v>
      </c>
      <c r="D36" s="1" t="str">
        <f>TRIM(PROPER(Table2[[#This Row],[Product_Name]]))</f>
        <v>Printer</v>
      </c>
      <c r="E36" s="1" t="str">
        <f>TRIM(PROPER(Table2[[#This Row],[Country]]))</f>
        <v>Australia</v>
      </c>
      <c r="F36" s="1" t="str">
        <f>TRIM(PROPER(Table2[[#This Row],[Category]]))</f>
        <v>Accessories</v>
      </c>
      <c r="G36" s="1" t="str">
        <f>TRIM(PROPER(Table2[[#This Row],[Brand]]))</f>
        <v>Samsung</v>
      </c>
      <c r="H36" s="1">
        <f>Table2[[#This Row],[Supplier_ID]]</f>
        <v>1070</v>
      </c>
      <c r="I36" s="1">
        <f>Table2[[#This Row],[Market_Price]]</f>
        <v>248.25</v>
      </c>
      <c r="J36" s="1">
        <f>Table2[[#This Row],[Selling_Price]]</f>
        <v>475.06</v>
      </c>
      <c r="K36" s="1">
        <f>Table2[[#This Row],[Quantity]]</f>
        <v>-29</v>
      </c>
      <c r="L36" s="1" t="str">
        <f>IF(ISBLANK(Table2[[#This Row],[Status]]), "No Data Entered", IFERROR(Table2[[#This Row],[Status]], "No Data Entered"))</f>
        <v>Cancelled</v>
      </c>
    </row>
    <row r="37" spans="1:12" x14ac:dyDescent="0.3">
      <c r="A37" s="1" t="str">
        <f>Table2[[#This Row],[Product_ID]]</f>
        <v>PRO9935</v>
      </c>
      <c r="B37" s="1" t="str">
        <f>Table2[[#This Row],[Customer_ID]]</f>
        <v>CUST11623</v>
      </c>
      <c r="C37" s="14" t="str">
        <f>Table2[[#This Row],[Date]]</f>
        <v>11/03/2025</v>
      </c>
      <c r="D37" s="1" t="str">
        <f>TRIM(PROPER(Table2[[#This Row],[Product_Name]]))</f>
        <v>Mouse</v>
      </c>
      <c r="E37" s="1" t="str">
        <f>TRIM(PROPER(Table2[[#This Row],[Country]]))</f>
        <v>China</v>
      </c>
      <c r="F37" s="1" t="str">
        <f>TRIM(PROPER(Table2[[#This Row],[Category]]))</f>
        <v>Computers</v>
      </c>
      <c r="G37" s="1" t="str">
        <f>TRIM(PROPER(Table2[[#This Row],[Brand]]))</f>
        <v>Logitech</v>
      </c>
      <c r="H37" s="1">
        <f>Table2[[#This Row],[Supplier_ID]]</f>
        <v>1052</v>
      </c>
      <c r="I37" s="1">
        <f>Table2[[#This Row],[Market_Price]]</f>
        <v>976.9</v>
      </c>
      <c r="J37" s="1">
        <f>Table2[[#This Row],[Selling_Price]]</f>
        <v>1258.31</v>
      </c>
      <c r="K37" s="1">
        <f>Table2[[#This Row],[Quantity]]</f>
        <v>-386</v>
      </c>
      <c r="L37" s="1" t="str">
        <f>IF(ISBLANK(Table2[[#This Row],[Status]]), "No Data Entered", IFERROR(Table2[[#This Row],[Status]], "No Data Entered"))</f>
        <v>Cancelled</v>
      </c>
    </row>
    <row r="38" spans="1:12" x14ac:dyDescent="0.3">
      <c r="A38" s="1" t="str">
        <f>Table2[[#This Row],[Product_ID]]</f>
        <v>PRO5163</v>
      </c>
      <c r="B38" s="1" t="str">
        <f>Table2[[#This Row],[Customer_ID]]</f>
        <v>CUST11727</v>
      </c>
      <c r="C38" s="14" t="str">
        <f>Table2[[#This Row],[Date]]</f>
        <v>24/04/2025</v>
      </c>
      <c r="D38" s="1" t="str">
        <f>TRIM(PROPER(Table2[[#This Row],[Product_Name]]))</f>
        <v>Monitor</v>
      </c>
      <c r="E38" s="1" t="str">
        <f>TRIM(PROPER(Table2[[#This Row],[Country]]))</f>
        <v>Brazil</v>
      </c>
      <c r="F38" s="1" t="str">
        <f>TRIM(PROPER(Table2[[#This Row],[Category]]))</f>
        <v>Office Supplies</v>
      </c>
      <c r="G38" s="1" t="str">
        <f>TRIM(PROPER(Table2[[#This Row],[Brand]]))</f>
        <v>Samsung</v>
      </c>
      <c r="H38" s="1">
        <f>Table2[[#This Row],[Supplier_ID]]</f>
        <v>1035</v>
      </c>
      <c r="I38" s="1">
        <f>Table2[[#This Row],[Market_Price]]</f>
        <v>946.84</v>
      </c>
      <c r="J38" s="1">
        <f>Table2[[#This Row],[Selling_Price]]</f>
        <v>1532.49</v>
      </c>
      <c r="K38" s="1">
        <f>Table2[[#This Row],[Quantity]]</f>
        <v>-216</v>
      </c>
      <c r="L38" s="1" t="str">
        <f>IF(ISBLANK(Table2[[#This Row],[Status]]), "No Data Entered", IFERROR(Table2[[#This Row],[Status]], "No Data Entered"))</f>
        <v>Cancelled</v>
      </c>
    </row>
    <row r="39" spans="1:12" x14ac:dyDescent="0.3">
      <c r="A39" s="1" t="str">
        <f>Table2[[#This Row],[Product_ID]]</f>
        <v>PRO2042</v>
      </c>
      <c r="B39" s="1" t="str">
        <f>Table2[[#This Row],[Customer_ID]]</f>
        <v>CUST11768</v>
      </c>
      <c r="C39" s="14" t="str">
        <f>Table2[[#This Row],[Date]]</f>
        <v>19/04/2020</v>
      </c>
      <c r="D39" s="1" t="str">
        <f>TRIM(PROPER(Table2[[#This Row],[Product_Name]]))</f>
        <v>Camera</v>
      </c>
      <c r="E39" s="1" t="str">
        <f>TRIM(PROPER(Table2[[#This Row],[Country]]))</f>
        <v>Germany</v>
      </c>
      <c r="F39" s="1" t="str">
        <f>TRIM(PROPER(Table2[[#This Row],[Category]]))</f>
        <v>Computers</v>
      </c>
      <c r="G39" s="1" t="str">
        <f>TRIM(PROPER(Table2[[#This Row],[Brand]]))</f>
        <v>Lenovo</v>
      </c>
      <c r="H39" s="1">
        <f>Table2[[#This Row],[Supplier_ID]]</f>
        <v>1030</v>
      </c>
      <c r="I39" s="1">
        <f>Table2[[#This Row],[Market_Price]]</f>
        <v>1587.5</v>
      </c>
      <c r="J39" s="1">
        <f>Table2[[#This Row],[Selling_Price]]</f>
        <v>2765.4</v>
      </c>
      <c r="K39" s="1">
        <f>Table2[[#This Row],[Quantity]]</f>
        <v>-409</v>
      </c>
      <c r="L39" s="1" t="str">
        <f>IF(ISBLANK(Table2[[#This Row],[Status]]), "No Data Entered", IFERROR(Table2[[#This Row],[Status]], "No Data Entered"))</f>
        <v>Cancelled</v>
      </c>
    </row>
    <row r="40" spans="1:12" x14ac:dyDescent="0.3">
      <c r="A40" s="1" t="str">
        <f>Table2[[#This Row],[Product_ID]]</f>
        <v>PRO4070</v>
      </c>
      <c r="B40" s="1" t="str">
        <f>Table2[[#This Row],[Customer_ID]]</f>
        <v>CUST11870</v>
      </c>
      <c r="C40" s="14" t="str">
        <f>Table2[[#This Row],[Date]]</f>
        <v>15/12/2023</v>
      </c>
      <c r="D40" s="1" t="str">
        <f>TRIM(PROPER(Table2[[#This Row],[Product_Name]]))</f>
        <v>Headphones</v>
      </c>
      <c r="E40" s="1" t="str">
        <f>TRIM(PROPER(Table2[[#This Row],[Country]]))</f>
        <v>Canada</v>
      </c>
      <c r="F40" s="1" t="str">
        <f>TRIM(PROPER(Table2[[#This Row],[Category]]))</f>
        <v>Accessories</v>
      </c>
      <c r="G40" s="1" t="str">
        <f>TRIM(PROPER(Table2[[#This Row],[Brand]]))</f>
        <v>Samsung</v>
      </c>
      <c r="H40" s="1">
        <f>Table2[[#This Row],[Supplier_ID]]</f>
        <v>1084</v>
      </c>
      <c r="I40" s="1">
        <f>Table2[[#This Row],[Market_Price]]</f>
        <v>1427.82</v>
      </c>
      <c r="J40" s="1">
        <f>Table2[[#This Row],[Selling_Price]]</f>
        <v>2130.9299999999998</v>
      </c>
      <c r="K40" s="1">
        <f>Table2[[#This Row],[Quantity]]</f>
        <v>-265</v>
      </c>
      <c r="L40" s="1" t="str">
        <f>IF(ISBLANK(Table2[[#This Row],[Status]]), "No Data Entered", IFERROR(Table2[[#This Row],[Status]], "No Data Entered"))</f>
        <v>Cancelled</v>
      </c>
    </row>
    <row r="41" spans="1:12" x14ac:dyDescent="0.3">
      <c r="A41" s="1" t="str">
        <f>Table2[[#This Row],[Product_ID]]</f>
        <v>PRO2898</v>
      </c>
      <c r="B41" s="1" t="str">
        <f>Table2[[#This Row],[Customer_ID]]</f>
        <v>CUST12006</v>
      </c>
      <c r="C41" s="14" t="str">
        <f>Table2[[#This Row],[Date]]</f>
        <v>21/08/2021</v>
      </c>
      <c r="D41" s="1" t="str">
        <f>TRIM(PROPER(Table2[[#This Row],[Product_Name]]))</f>
        <v>Smartwatch</v>
      </c>
      <c r="E41" s="1" t="str">
        <f>TRIM(PROPER(Table2[[#This Row],[Country]]))</f>
        <v>India</v>
      </c>
      <c r="F41" s="1" t="str">
        <f>TRIM(PROPER(Table2[[#This Row],[Category]]))</f>
        <v>Wearables</v>
      </c>
      <c r="G41" s="1" t="str">
        <f>TRIM(PROPER(Table2[[#This Row],[Brand]]))</f>
        <v>Lenovo</v>
      </c>
      <c r="H41" s="1">
        <f>Table2[[#This Row],[Supplier_ID]]</f>
        <v>1097</v>
      </c>
      <c r="I41" s="1">
        <f>Table2[[#This Row],[Market_Price]]</f>
        <v>1895.41</v>
      </c>
      <c r="J41" s="1">
        <f>Table2[[#This Row],[Selling_Price]]</f>
        <v>3532.76</v>
      </c>
      <c r="K41" s="1">
        <f>Table2[[#This Row],[Quantity]]</f>
        <v>-69</v>
      </c>
      <c r="L41" s="1" t="str">
        <f>IF(ISBLANK(Table2[[#This Row],[Status]]), "No Data Entered", IFERROR(Table2[[#This Row],[Status]], "No Data Entered"))</f>
        <v>Cancelled</v>
      </c>
    </row>
    <row r="42" spans="1:12" x14ac:dyDescent="0.3">
      <c r="A42" s="1" t="str">
        <f>Table2[[#This Row],[Product_ID]]</f>
        <v>PRO5639</v>
      </c>
      <c r="B42" s="1" t="str">
        <f>Table2[[#This Row],[Customer_ID]]</f>
        <v>CUST12046</v>
      </c>
      <c r="C42" s="14" t="str">
        <f>Table2[[#This Row],[Date]]</f>
        <v>19/09/2024</v>
      </c>
      <c r="D42" s="1" t="str">
        <f>TRIM(PROPER(Table2[[#This Row],[Product_Name]]))</f>
        <v>Headphones</v>
      </c>
      <c r="E42" s="1" t="str">
        <f>TRIM(PROPER(Table2[[#This Row],[Country]]))</f>
        <v>Australia</v>
      </c>
      <c r="F42" s="1" t="str">
        <f>TRIM(PROPER(Table2[[#This Row],[Category]]))</f>
        <v>Accessories</v>
      </c>
      <c r="G42" s="1" t="str">
        <f>TRIM(PROPER(Table2[[#This Row],[Brand]]))</f>
        <v>Dell</v>
      </c>
      <c r="H42" s="1">
        <f>Table2[[#This Row],[Supplier_ID]]</f>
        <v>1053</v>
      </c>
      <c r="I42" s="1">
        <f>Table2[[#This Row],[Market_Price]]</f>
        <v>612.66</v>
      </c>
      <c r="J42" s="1">
        <f>Table2[[#This Row],[Selling_Price]]</f>
        <v>1000.34</v>
      </c>
      <c r="K42" s="1">
        <f>Table2[[#This Row],[Quantity]]</f>
        <v>-49</v>
      </c>
      <c r="L42" s="1" t="str">
        <f>IF(ISBLANK(Table2[[#This Row],[Status]]), "No Data Entered", IFERROR(Table2[[#This Row],[Status]], "No Data Entered"))</f>
        <v>Cancelled</v>
      </c>
    </row>
    <row r="43" spans="1:12" x14ac:dyDescent="0.3">
      <c r="A43" s="1" t="str">
        <f>Table2[[#This Row],[Product_ID]]</f>
        <v>PRO3057</v>
      </c>
      <c r="B43" s="1" t="str">
        <f>Table2[[#This Row],[Customer_ID]]</f>
        <v>CUST12070</v>
      </c>
      <c r="C43" s="14" t="str">
        <f>Table2[[#This Row],[Date]]</f>
        <v>25/05/2025</v>
      </c>
      <c r="D43" s="1" t="str">
        <f>TRIM(PROPER(Table2[[#This Row],[Product_Name]]))</f>
        <v>Smartphone</v>
      </c>
      <c r="E43" s="1" t="str">
        <f>TRIM(PROPER(Table2[[#This Row],[Country]]))</f>
        <v>France</v>
      </c>
      <c r="F43" s="1" t="str">
        <f>TRIM(PROPER(Table2[[#This Row],[Category]]))</f>
        <v>Wearables</v>
      </c>
      <c r="G43" s="1" t="str">
        <f>TRIM(PROPER(Table2[[#This Row],[Brand]]))</f>
        <v>Sony</v>
      </c>
      <c r="H43" s="1">
        <f>Table2[[#This Row],[Supplier_ID]]</f>
        <v>1005</v>
      </c>
      <c r="I43" s="1">
        <f>Table2[[#This Row],[Market_Price]]</f>
        <v>822.94</v>
      </c>
      <c r="J43" s="1">
        <f>Table2[[#This Row],[Selling_Price]]</f>
        <v>1204.67</v>
      </c>
      <c r="K43" s="1">
        <f>Table2[[#This Row],[Quantity]]</f>
        <v>-260</v>
      </c>
      <c r="L43" s="1" t="str">
        <f>IF(ISBLANK(Table2[[#This Row],[Status]]), "No Data Entered", IFERROR(Table2[[#This Row],[Status]], "No Data Entered"))</f>
        <v>Cancelled</v>
      </c>
    </row>
    <row r="44" spans="1:12" x14ac:dyDescent="0.3">
      <c r="A44" s="1" t="str">
        <f>Table2[[#This Row],[Product_ID]]</f>
        <v>PRO4192</v>
      </c>
      <c r="B44" s="1" t="str">
        <f>Table2[[#This Row],[Customer_ID]]</f>
        <v>CUST12116</v>
      </c>
      <c r="C44" s="14" t="str">
        <f>Table2[[#This Row],[Date]]</f>
        <v>26/09/2023</v>
      </c>
      <c r="D44" s="1" t="str">
        <f>TRIM(PROPER(Table2[[#This Row],[Product_Name]]))</f>
        <v>Mouse</v>
      </c>
      <c r="E44" s="1" t="str">
        <f>TRIM(PROPER(Table2[[#This Row],[Country]]))</f>
        <v>China</v>
      </c>
      <c r="F44" s="1" t="str">
        <f>TRIM(PROPER(Table2[[#This Row],[Category]]))</f>
        <v>Office Supplies</v>
      </c>
      <c r="G44" s="1" t="str">
        <f>TRIM(PROPER(Table2[[#This Row],[Brand]]))</f>
        <v>Samsung</v>
      </c>
      <c r="H44" s="1">
        <f>Table2[[#This Row],[Supplier_ID]]</f>
        <v>1067</v>
      </c>
      <c r="I44" s="1">
        <f>Table2[[#This Row],[Market_Price]]</f>
        <v>759.29</v>
      </c>
      <c r="J44" s="1">
        <f>Table2[[#This Row],[Selling_Price]]</f>
        <v>1350.41</v>
      </c>
      <c r="K44" s="1">
        <f>Table2[[#This Row],[Quantity]]</f>
        <v>-184</v>
      </c>
      <c r="L44" s="1" t="str">
        <f>IF(ISBLANK(Table2[[#This Row],[Status]]), "No Data Entered", IFERROR(Table2[[#This Row],[Status]], "No Data Entered"))</f>
        <v>Cancelled</v>
      </c>
    </row>
    <row r="45" spans="1:12" x14ac:dyDescent="0.3">
      <c r="A45" s="1" t="str">
        <f>Table2[[#This Row],[Product_ID]]</f>
        <v>PRO8168</v>
      </c>
      <c r="B45" s="1" t="str">
        <f>Table2[[#This Row],[Customer_ID]]</f>
        <v>CUST12447</v>
      </c>
      <c r="C45" s="14" t="str">
        <f>Table2[[#This Row],[Date]]</f>
        <v>01/12/2025</v>
      </c>
      <c r="D45" s="1" t="str">
        <f>TRIM(PROPER(Table2[[#This Row],[Product_Name]]))</f>
        <v>Keyboard</v>
      </c>
      <c r="E45" s="1" t="str">
        <f>TRIM(PROPER(Table2[[#This Row],[Country]]))</f>
        <v>China</v>
      </c>
      <c r="F45" s="1" t="str">
        <f>TRIM(PROPER(Table2[[#This Row],[Category]]))</f>
        <v>Office Supplies</v>
      </c>
      <c r="G45" s="1" t="str">
        <f>TRIM(PROPER(Table2[[#This Row],[Brand]]))</f>
        <v>Lenovo</v>
      </c>
      <c r="H45" s="1">
        <f>Table2[[#This Row],[Supplier_ID]]</f>
        <v>1068</v>
      </c>
      <c r="I45" s="1">
        <f>Table2[[#This Row],[Market_Price]]</f>
        <v>1533.92</v>
      </c>
      <c r="J45" s="1">
        <f>Table2[[#This Row],[Selling_Price]]</f>
        <v>2325.92</v>
      </c>
      <c r="K45" s="1">
        <f>Table2[[#This Row],[Quantity]]</f>
        <v>-154</v>
      </c>
      <c r="L45" s="1" t="str">
        <f>IF(ISBLANK(Table2[[#This Row],[Status]]), "No Data Entered", IFERROR(Table2[[#This Row],[Status]], "No Data Entered"))</f>
        <v>Cancelled</v>
      </c>
    </row>
    <row r="46" spans="1:12" x14ac:dyDescent="0.3">
      <c r="A46" s="1" t="str">
        <f>Table2[[#This Row],[Product_ID]]</f>
        <v>PRO9242</v>
      </c>
      <c r="B46" s="1" t="str">
        <f>Table2[[#This Row],[Customer_ID]]</f>
        <v>CUST12476</v>
      </c>
      <c r="C46" s="14" t="str">
        <f>Table2[[#This Row],[Date]]</f>
        <v>14/10/2023</v>
      </c>
      <c r="D46" s="1" t="str">
        <f>TRIM(PROPER(Table2[[#This Row],[Product_Name]]))</f>
        <v>Printer</v>
      </c>
      <c r="E46" s="1" t="str">
        <f>TRIM(PROPER(Table2[[#This Row],[Country]]))</f>
        <v>China</v>
      </c>
      <c r="F46" s="1" t="str">
        <f>TRIM(PROPER(Table2[[#This Row],[Category]]))</f>
        <v>Computers</v>
      </c>
      <c r="G46" s="1" t="str">
        <f>TRIM(PROPER(Table2[[#This Row],[Brand]]))</f>
        <v>Hp</v>
      </c>
      <c r="H46" s="1">
        <f>Table2[[#This Row],[Supplier_ID]]</f>
        <v>1019</v>
      </c>
      <c r="I46" s="1">
        <f>Table2[[#This Row],[Market_Price]]</f>
        <v>106.13</v>
      </c>
      <c r="J46" s="1">
        <f>Table2[[#This Row],[Selling_Price]]</f>
        <v>174.23</v>
      </c>
      <c r="K46" s="1">
        <f>Table2[[#This Row],[Quantity]]</f>
        <v>-126</v>
      </c>
      <c r="L46" s="1" t="str">
        <f>IF(ISBLANK(Table2[[#This Row],[Status]]), "No Data Entered", IFERROR(Table2[[#This Row],[Status]], "No Data Entered"))</f>
        <v>Cancelled</v>
      </c>
    </row>
    <row r="47" spans="1:12" x14ac:dyDescent="0.3">
      <c r="A47" s="1" t="str">
        <f>Table2[[#This Row],[Product_ID]]</f>
        <v>PRO4846</v>
      </c>
      <c r="B47" s="1" t="str">
        <f>Table2[[#This Row],[Customer_ID]]</f>
        <v>CUST12603</v>
      </c>
      <c r="C47" s="14" t="str">
        <f>Table2[[#This Row],[Date]]</f>
        <v>06/08/2025</v>
      </c>
      <c r="D47" s="1" t="str">
        <f>TRIM(PROPER(Table2[[#This Row],[Product_Name]]))</f>
        <v>Smartwatch</v>
      </c>
      <c r="E47" s="1" t="str">
        <f>TRIM(PROPER(Table2[[#This Row],[Country]]))</f>
        <v>Uk</v>
      </c>
      <c r="F47" s="1" t="str">
        <f>TRIM(PROPER(Table2[[#This Row],[Category]]))</f>
        <v>Electronics</v>
      </c>
      <c r="G47" s="1" t="str">
        <f>TRIM(PROPER(Table2[[#This Row],[Brand]]))</f>
        <v>Microsoft</v>
      </c>
      <c r="H47" s="1">
        <f>Table2[[#This Row],[Supplier_ID]]</f>
        <v>1039</v>
      </c>
      <c r="I47" s="1">
        <f>Table2[[#This Row],[Market_Price]]</f>
        <v>746</v>
      </c>
      <c r="J47" s="1">
        <f>Table2[[#This Row],[Selling_Price]]</f>
        <v>1331.64</v>
      </c>
      <c r="K47" s="1">
        <f>Table2[[#This Row],[Quantity]]</f>
        <v>-283</v>
      </c>
      <c r="L47" s="1" t="str">
        <f>IF(ISBLANK(Table2[[#This Row],[Status]]), "No Data Entered", IFERROR(Table2[[#This Row],[Status]], "No Data Entered"))</f>
        <v>Cancelled</v>
      </c>
    </row>
    <row r="48" spans="1:12" x14ac:dyDescent="0.3">
      <c r="A48" s="1" t="str">
        <f>Table2[[#This Row],[Product_ID]]</f>
        <v>PRO3015</v>
      </c>
      <c r="B48" s="1" t="str">
        <f>Table2[[#This Row],[Customer_ID]]</f>
        <v>CUST12623</v>
      </c>
      <c r="C48" s="14" t="str">
        <f>Table2[[#This Row],[Date]]</f>
        <v>29/03/2025</v>
      </c>
      <c r="D48" s="1" t="str">
        <f>TRIM(PROPER(Table2[[#This Row],[Product_Name]]))</f>
        <v>Tablet</v>
      </c>
      <c r="E48" s="1" t="str">
        <f>TRIM(PROPER(Table2[[#This Row],[Country]]))</f>
        <v>Uk</v>
      </c>
      <c r="F48" s="1" t="str">
        <f>TRIM(PROPER(Table2[[#This Row],[Category]]))</f>
        <v>Computers</v>
      </c>
      <c r="G48" s="1" t="str">
        <f>TRIM(PROPER(Table2[[#This Row],[Brand]]))</f>
        <v>Apple</v>
      </c>
      <c r="H48" s="1">
        <f>Table2[[#This Row],[Supplier_ID]]</f>
        <v>1096</v>
      </c>
      <c r="I48" s="1">
        <f>Table2[[#This Row],[Market_Price]]</f>
        <v>1378.29</v>
      </c>
      <c r="J48" s="1">
        <f>Table2[[#This Row],[Selling_Price]]</f>
        <v>2754.13</v>
      </c>
      <c r="K48" s="1">
        <f>Table2[[#This Row],[Quantity]]</f>
        <v>-214</v>
      </c>
      <c r="L48" s="1" t="str">
        <f>IF(ISBLANK(Table2[[#This Row],[Status]]), "No Data Entered", IFERROR(Table2[[#This Row],[Status]], "No Data Entered"))</f>
        <v>Cancelled</v>
      </c>
    </row>
    <row r="49" spans="1:12" x14ac:dyDescent="0.3">
      <c r="A49" s="1" t="str">
        <f>Table2[[#This Row],[Product_ID]]</f>
        <v>PRO7402</v>
      </c>
      <c r="B49" s="1" t="str">
        <f>Table2[[#This Row],[Customer_ID]]</f>
        <v>CUST12628</v>
      </c>
      <c r="C49" s="14" t="str">
        <f>Table2[[#This Row],[Date]]</f>
        <v>06/02/2022</v>
      </c>
      <c r="D49" s="1" t="str">
        <f>TRIM(PROPER(Table2[[#This Row],[Product_Name]]))</f>
        <v>Keyboard</v>
      </c>
      <c r="E49" s="1" t="str">
        <f>TRIM(PROPER(Table2[[#This Row],[Country]]))</f>
        <v>Australia</v>
      </c>
      <c r="F49" s="1" t="str">
        <f>TRIM(PROPER(Table2[[#This Row],[Category]]))</f>
        <v>Wearables</v>
      </c>
      <c r="G49" s="1" t="str">
        <f>TRIM(PROPER(Table2[[#This Row],[Brand]]))</f>
        <v>Logitech</v>
      </c>
      <c r="H49" s="1">
        <f>Table2[[#This Row],[Supplier_ID]]</f>
        <v>1021</v>
      </c>
      <c r="I49" s="1">
        <f>Table2[[#This Row],[Market_Price]]</f>
        <v>1157.92</v>
      </c>
      <c r="J49" s="1">
        <f>Table2[[#This Row],[Selling_Price]]</f>
        <v>1459.19</v>
      </c>
      <c r="K49" s="1">
        <f>Table2[[#This Row],[Quantity]]</f>
        <v>-471</v>
      </c>
      <c r="L49" s="1" t="str">
        <f>IF(ISBLANK(Table2[[#This Row],[Status]]), "No Data Entered", IFERROR(Table2[[#This Row],[Status]], "No Data Entered"))</f>
        <v>Cancelled</v>
      </c>
    </row>
    <row r="50" spans="1:12" x14ac:dyDescent="0.3">
      <c r="A50" s="1" t="str">
        <f>Table2[[#This Row],[Product_ID]]</f>
        <v>PRO2195</v>
      </c>
      <c r="B50" s="1" t="str">
        <f>Table2[[#This Row],[Customer_ID]]</f>
        <v>CUST12677</v>
      </c>
      <c r="C50" s="14" t="str">
        <f>Table2[[#This Row],[Date]]</f>
        <v>01/06/2023</v>
      </c>
      <c r="D50" s="1" t="str">
        <f>TRIM(PROPER(Table2[[#This Row],[Product_Name]]))</f>
        <v>Smartphone</v>
      </c>
      <c r="E50" s="1" t="str">
        <f>TRIM(PROPER(Table2[[#This Row],[Country]]))</f>
        <v>China</v>
      </c>
      <c r="F50" s="1" t="str">
        <f>TRIM(PROPER(Table2[[#This Row],[Category]]))</f>
        <v>Computers</v>
      </c>
      <c r="G50" s="1" t="str">
        <f>TRIM(PROPER(Table2[[#This Row],[Brand]]))</f>
        <v>Asus</v>
      </c>
      <c r="H50" s="1">
        <f>Table2[[#This Row],[Supplier_ID]]</f>
        <v>1076</v>
      </c>
      <c r="I50" s="1">
        <f>Table2[[#This Row],[Market_Price]]</f>
        <v>475.05</v>
      </c>
      <c r="J50" s="1">
        <f>Table2[[#This Row],[Selling_Price]]</f>
        <v>727.22</v>
      </c>
      <c r="K50" s="1">
        <f>Table2[[#This Row],[Quantity]]</f>
        <v>-267</v>
      </c>
      <c r="L50" s="1" t="str">
        <f>IF(ISBLANK(Table2[[#This Row],[Status]]), "No Data Entered", IFERROR(Table2[[#This Row],[Status]], "No Data Entered"))</f>
        <v>Cancelled</v>
      </c>
    </row>
    <row r="51" spans="1:12" x14ac:dyDescent="0.3">
      <c r="A51" s="1" t="str">
        <f>Table2[[#This Row],[Product_ID]]</f>
        <v>PRO3765</v>
      </c>
      <c r="B51" s="1" t="str">
        <f>Table2[[#This Row],[Customer_ID]]</f>
        <v>CUST12677</v>
      </c>
      <c r="C51" s="14" t="str">
        <f>Table2[[#This Row],[Date]]</f>
        <v>06/02/2025</v>
      </c>
      <c r="D51" s="1" t="str">
        <f>TRIM(PROPER(Table2[[#This Row],[Product_Name]]))</f>
        <v>Smartphone</v>
      </c>
      <c r="E51" s="1" t="str">
        <f>TRIM(PROPER(Table2[[#This Row],[Country]]))</f>
        <v>China</v>
      </c>
      <c r="F51" s="1" t="str">
        <f>TRIM(PROPER(Table2[[#This Row],[Category]]))</f>
        <v>Accessories</v>
      </c>
      <c r="G51" s="1" t="str">
        <f>TRIM(PROPER(Table2[[#This Row],[Brand]]))</f>
        <v>Samsung</v>
      </c>
      <c r="H51" s="1">
        <f>Table2[[#This Row],[Supplier_ID]]</f>
        <v>1041</v>
      </c>
      <c r="I51" s="1">
        <f>Table2[[#This Row],[Market_Price]]</f>
        <v>1688.51</v>
      </c>
      <c r="J51" s="1">
        <f>Table2[[#This Row],[Selling_Price]]</f>
        <v>2760.45</v>
      </c>
      <c r="K51" s="1">
        <f>Table2[[#This Row],[Quantity]]</f>
        <v>-379</v>
      </c>
      <c r="L51" s="1" t="str">
        <f>IF(ISBLANK(Table2[[#This Row],[Status]]), "No Data Entered", IFERROR(Table2[[#This Row],[Status]], "No Data Entered"))</f>
        <v>Cancelled</v>
      </c>
    </row>
    <row r="52" spans="1:12" x14ac:dyDescent="0.3">
      <c r="A52" s="1" t="str">
        <f>Table2[[#This Row],[Product_ID]]</f>
        <v>PRO3323</v>
      </c>
      <c r="B52" s="1" t="str">
        <f>Table2[[#This Row],[Customer_ID]]</f>
        <v>CUST12680</v>
      </c>
      <c r="C52" s="14" t="str">
        <f>Table2[[#This Row],[Date]]</f>
        <v>07/12/2020</v>
      </c>
      <c r="D52" s="1" t="str">
        <f>TRIM(PROPER(Table2[[#This Row],[Product_Name]]))</f>
        <v>Laptop</v>
      </c>
      <c r="E52" s="1" t="str">
        <f>TRIM(PROPER(Table2[[#This Row],[Country]]))</f>
        <v>India</v>
      </c>
      <c r="F52" s="1" t="str">
        <f>TRIM(PROPER(Table2[[#This Row],[Category]]))</f>
        <v>Wearables</v>
      </c>
      <c r="G52" s="1" t="str">
        <f>TRIM(PROPER(Table2[[#This Row],[Brand]]))</f>
        <v>Dell</v>
      </c>
      <c r="H52" s="1">
        <f>Table2[[#This Row],[Supplier_ID]]</f>
        <v>1017</v>
      </c>
      <c r="I52" s="1">
        <f>Table2[[#This Row],[Market_Price]]</f>
        <v>516.53</v>
      </c>
      <c r="J52" s="1">
        <f>Table2[[#This Row],[Selling_Price]]</f>
        <v>850.04</v>
      </c>
      <c r="K52" s="1">
        <f>Table2[[#This Row],[Quantity]]</f>
        <v>-174</v>
      </c>
      <c r="L52" s="1" t="str">
        <f>IF(ISBLANK(Table2[[#This Row],[Status]]), "No Data Entered", IFERROR(Table2[[#This Row],[Status]], "No Data Entered"))</f>
        <v>Cancelled</v>
      </c>
    </row>
    <row r="53" spans="1:12" x14ac:dyDescent="0.3">
      <c r="A53" s="1" t="str">
        <f>Table2[[#This Row],[Product_ID]]</f>
        <v>PRO9469</v>
      </c>
      <c r="B53" s="1" t="str">
        <f>Table2[[#This Row],[Customer_ID]]</f>
        <v>CUST12844</v>
      </c>
      <c r="C53" s="14" t="str">
        <f>Table2[[#This Row],[Date]]</f>
        <v>09/12/2022</v>
      </c>
      <c r="D53" s="1" t="str">
        <f>TRIM(PROPER(Table2[[#This Row],[Product_Name]]))</f>
        <v>Camera</v>
      </c>
      <c r="E53" s="1" t="str">
        <f>TRIM(PROPER(Table2[[#This Row],[Country]]))</f>
        <v>France</v>
      </c>
      <c r="F53" s="1" t="str">
        <f>TRIM(PROPER(Table2[[#This Row],[Category]]))</f>
        <v>Office Supplies</v>
      </c>
      <c r="G53" s="1" t="str">
        <f>TRIM(PROPER(Table2[[#This Row],[Brand]]))</f>
        <v>Lenovo</v>
      </c>
      <c r="H53" s="1">
        <f>Table2[[#This Row],[Supplier_ID]]</f>
        <v>1030</v>
      </c>
      <c r="I53" s="1">
        <f>Table2[[#This Row],[Market_Price]]</f>
        <v>1343.86</v>
      </c>
      <c r="J53" s="1">
        <f>Table2[[#This Row],[Selling_Price]]</f>
        <v>1964.11</v>
      </c>
      <c r="K53" s="1">
        <f>Table2[[#This Row],[Quantity]]</f>
        <v>-466</v>
      </c>
      <c r="L53" s="1" t="str">
        <f>IF(ISBLANK(Table2[[#This Row],[Status]]), "No Data Entered", IFERROR(Table2[[#This Row],[Status]], "No Data Entered"))</f>
        <v>Cancelled</v>
      </c>
    </row>
    <row r="54" spans="1:12" x14ac:dyDescent="0.3">
      <c r="A54" s="1" t="str">
        <f>Table2[[#This Row],[Product_ID]]</f>
        <v>PRO8726</v>
      </c>
      <c r="B54" s="1" t="str">
        <f>Table2[[#This Row],[Customer_ID]]</f>
        <v>CUST12855</v>
      </c>
      <c r="C54" s="14" t="str">
        <f>Table2[[#This Row],[Date]]</f>
        <v>18/11/2020</v>
      </c>
      <c r="D54" s="1" t="str">
        <f>TRIM(PROPER(Table2[[#This Row],[Product_Name]]))</f>
        <v>Laptop</v>
      </c>
      <c r="E54" s="1" t="str">
        <f>TRIM(PROPER(Table2[[#This Row],[Country]]))</f>
        <v>Germany</v>
      </c>
      <c r="F54" s="1" t="str">
        <f>TRIM(PROPER(Table2[[#This Row],[Category]]))</f>
        <v>Electronics</v>
      </c>
      <c r="G54" s="1" t="str">
        <f>TRIM(PROPER(Table2[[#This Row],[Brand]]))</f>
        <v>Canon</v>
      </c>
      <c r="H54" s="1">
        <f>Table2[[#This Row],[Supplier_ID]]</f>
        <v>1048</v>
      </c>
      <c r="I54" s="1">
        <f>Table2[[#This Row],[Market_Price]]</f>
        <v>790.79</v>
      </c>
      <c r="J54" s="1">
        <f>Table2[[#This Row],[Selling_Price]]</f>
        <v>1307.1500000000001</v>
      </c>
      <c r="K54" s="1">
        <f>Table2[[#This Row],[Quantity]]</f>
        <v>-369</v>
      </c>
      <c r="L54" s="1" t="str">
        <f>IF(ISBLANK(Table2[[#This Row],[Status]]), "No Data Entered", IFERROR(Table2[[#This Row],[Status]], "No Data Entered"))</f>
        <v>Cancelled</v>
      </c>
    </row>
    <row r="55" spans="1:12" x14ac:dyDescent="0.3">
      <c r="A55" s="1" t="str">
        <f>Table2[[#This Row],[Product_ID]]</f>
        <v>PRO1798</v>
      </c>
      <c r="B55" s="1" t="str">
        <f>Table2[[#This Row],[Customer_ID]]</f>
        <v>CUST12949</v>
      </c>
      <c r="C55" s="14" t="str">
        <f>Table2[[#This Row],[Date]]</f>
        <v>01/06/2025</v>
      </c>
      <c r="D55" s="1" t="str">
        <f>TRIM(PROPER(Table2[[#This Row],[Product_Name]]))</f>
        <v>Tablet</v>
      </c>
      <c r="E55" s="1" t="str">
        <f>TRIM(PROPER(Table2[[#This Row],[Country]]))</f>
        <v>Usa</v>
      </c>
      <c r="F55" s="1" t="str">
        <f>TRIM(PROPER(Table2[[#This Row],[Category]]))</f>
        <v>Wearables</v>
      </c>
      <c r="G55" s="1" t="str">
        <f>TRIM(PROPER(Table2[[#This Row],[Brand]]))</f>
        <v>Samsung</v>
      </c>
      <c r="H55" s="1">
        <f>Table2[[#This Row],[Supplier_ID]]</f>
        <v>1061</v>
      </c>
      <c r="I55" s="1">
        <f>Table2[[#This Row],[Market_Price]]</f>
        <v>755.9</v>
      </c>
      <c r="J55" s="1">
        <f>Table2[[#This Row],[Selling_Price]]</f>
        <v>1283.52</v>
      </c>
      <c r="K55" s="1">
        <f>Table2[[#This Row],[Quantity]]</f>
        <v>-347</v>
      </c>
      <c r="L55" s="1" t="str">
        <f>IF(ISBLANK(Table2[[#This Row],[Status]]), "No Data Entered", IFERROR(Table2[[#This Row],[Status]], "No Data Entered"))</f>
        <v>Cancelled</v>
      </c>
    </row>
    <row r="56" spans="1:12" x14ac:dyDescent="0.3">
      <c r="A56" s="1" t="str">
        <f>Table2[[#This Row],[Product_ID]]</f>
        <v>PRO4718</v>
      </c>
      <c r="B56" s="1" t="str">
        <f>Table2[[#This Row],[Customer_ID]]</f>
        <v>CUST13127</v>
      </c>
      <c r="C56" s="14" t="str">
        <f>Table2[[#This Row],[Date]]</f>
        <v>14/01/2022</v>
      </c>
      <c r="D56" s="1" t="str">
        <f>TRIM(PROPER(Table2[[#This Row],[Product_Name]]))</f>
        <v>Headphones</v>
      </c>
      <c r="E56" s="1" t="str">
        <f>TRIM(PROPER(Table2[[#This Row],[Country]]))</f>
        <v>China</v>
      </c>
      <c r="F56" s="1" t="str">
        <f>TRIM(PROPER(Table2[[#This Row],[Category]]))</f>
        <v>Wearables</v>
      </c>
      <c r="G56" s="1" t="str">
        <f>TRIM(PROPER(Table2[[#This Row],[Brand]]))</f>
        <v>Lenovo</v>
      </c>
      <c r="H56" s="1">
        <f>Table2[[#This Row],[Supplier_ID]]</f>
        <v>1095</v>
      </c>
      <c r="I56" s="1">
        <f>Table2[[#This Row],[Market_Price]]</f>
        <v>350.24</v>
      </c>
      <c r="J56" s="1">
        <f>Table2[[#This Row],[Selling_Price]]</f>
        <v>489.89</v>
      </c>
      <c r="K56" s="1">
        <f>Table2[[#This Row],[Quantity]]</f>
        <v>-352</v>
      </c>
      <c r="L56" s="1" t="str">
        <f>IF(ISBLANK(Table2[[#This Row],[Status]]), "No Data Entered", IFERROR(Table2[[#This Row],[Status]], "No Data Entered"))</f>
        <v>Cancelled</v>
      </c>
    </row>
    <row r="57" spans="1:12" x14ac:dyDescent="0.3">
      <c r="A57" s="1" t="str">
        <f>Table2[[#This Row],[Product_ID]]</f>
        <v>PRO2599</v>
      </c>
      <c r="B57" s="1" t="str">
        <f>Table2[[#This Row],[Customer_ID]]</f>
        <v>CUST13157</v>
      </c>
      <c r="C57" s="14" t="str">
        <f>Table2[[#This Row],[Date]]</f>
        <v>12/12/2021</v>
      </c>
      <c r="D57" s="1" t="str">
        <f>TRIM(PROPER(Table2[[#This Row],[Product_Name]]))</f>
        <v>Smartphone</v>
      </c>
      <c r="E57" s="1" t="str">
        <f>TRIM(PROPER(Table2[[#This Row],[Country]]))</f>
        <v>Uk</v>
      </c>
      <c r="F57" s="1" t="str">
        <f>TRIM(PROPER(Table2[[#This Row],[Category]]))</f>
        <v>Computers</v>
      </c>
      <c r="G57" s="1" t="str">
        <f>TRIM(PROPER(Table2[[#This Row],[Brand]]))</f>
        <v>Samsung</v>
      </c>
      <c r="H57" s="1">
        <f>Table2[[#This Row],[Supplier_ID]]</f>
        <v>1017</v>
      </c>
      <c r="I57" s="1">
        <f>Table2[[#This Row],[Market_Price]]</f>
        <v>1311.7</v>
      </c>
      <c r="J57" s="1">
        <f>Table2[[#This Row],[Selling_Price]]</f>
        <v>2017.95</v>
      </c>
      <c r="K57" s="1">
        <f>Table2[[#This Row],[Quantity]]</f>
        <v>-360</v>
      </c>
      <c r="L57" s="1" t="str">
        <f>IF(ISBLANK(Table2[[#This Row],[Status]]), "No Data Entered", IFERROR(Table2[[#This Row],[Status]], "No Data Entered"))</f>
        <v>Cancelled</v>
      </c>
    </row>
    <row r="58" spans="1:12" x14ac:dyDescent="0.3">
      <c r="A58" s="1" t="str">
        <f>Table2[[#This Row],[Product_ID]]</f>
        <v>PRO1523</v>
      </c>
      <c r="B58" s="1" t="str">
        <f>Table2[[#This Row],[Customer_ID]]</f>
        <v>CUST13163</v>
      </c>
      <c r="C58" s="14" t="str">
        <f>Table2[[#This Row],[Date]]</f>
        <v>14/04/2023</v>
      </c>
      <c r="D58" s="1" t="str">
        <f>TRIM(PROPER(Table2[[#This Row],[Product_Name]]))</f>
        <v>Tablet</v>
      </c>
      <c r="E58" s="1" t="str">
        <f>TRIM(PROPER(Table2[[#This Row],[Country]]))</f>
        <v>Canada</v>
      </c>
      <c r="F58" s="1" t="str">
        <f>TRIM(PROPER(Table2[[#This Row],[Category]]))</f>
        <v>Computers</v>
      </c>
      <c r="G58" s="1" t="str">
        <f>TRIM(PROPER(Table2[[#This Row],[Brand]]))</f>
        <v>Microsoft</v>
      </c>
      <c r="H58" s="1">
        <f>Table2[[#This Row],[Supplier_ID]]</f>
        <v>1045</v>
      </c>
      <c r="I58" s="1">
        <f>Table2[[#This Row],[Market_Price]]</f>
        <v>1031.25</v>
      </c>
      <c r="J58" s="1">
        <f>Table2[[#This Row],[Selling_Price]]</f>
        <v>1156.3599999999999</v>
      </c>
      <c r="K58" s="1">
        <f>Table2[[#This Row],[Quantity]]</f>
        <v>-249</v>
      </c>
      <c r="L58" s="1" t="str">
        <f>IF(ISBLANK(Table2[[#This Row],[Status]]), "No Data Entered", IFERROR(Table2[[#This Row],[Status]], "No Data Entered"))</f>
        <v>Cancelled</v>
      </c>
    </row>
    <row r="59" spans="1:12" x14ac:dyDescent="0.3">
      <c r="A59" s="1" t="str">
        <f>Table2[[#This Row],[Product_ID]]</f>
        <v>PRO9433</v>
      </c>
      <c r="B59" s="1" t="str">
        <f>Table2[[#This Row],[Customer_ID]]</f>
        <v>CUST13422</v>
      </c>
      <c r="C59" s="14" t="str">
        <f>Table2[[#This Row],[Date]]</f>
        <v>15/01/2023</v>
      </c>
      <c r="D59" s="1" t="str">
        <f>TRIM(PROPER(Table2[[#This Row],[Product_Name]]))</f>
        <v>Smartwatch</v>
      </c>
      <c r="E59" s="1" t="str">
        <f>TRIM(PROPER(Table2[[#This Row],[Country]]))</f>
        <v>Usa</v>
      </c>
      <c r="F59" s="1" t="str">
        <f>TRIM(PROPER(Table2[[#This Row],[Category]]))</f>
        <v>Computers</v>
      </c>
      <c r="G59" s="1" t="str">
        <f>TRIM(PROPER(Table2[[#This Row],[Brand]]))</f>
        <v>Sony</v>
      </c>
      <c r="H59" s="1">
        <f>Table2[[#This Row],[Supplier_ID]]</f>
        <v>1093</v>
      </c>
      <c r="I59" s="1">
        <f>Table2[[#This Row],[Market_Price]]</f>
        <v>1244.33</v>
      </c>
      <c r="J59" s="1">
        <f>Table2[[#This Row],[Selling_Price]]</f>
        <v>1833.68</v>
      </c>
      <c r="K59" s="1">
        <f>Table2[[#This Row],[Quantity]]</f>
        <v>-490</v>
      </c>
      <c r="L59" s="1" t="str">
        <f>IF(ISBLANK(Table2[[#This Row],[Status]]), "No Data Entered", IFERROR(Table2[[#This Row],[Status]], "No Data Entered"))</f>
        <v>Cancelled</v>
      </c>
    </row>
    <row r="60" spans="1:12" x14ac:dyDescent="0.3">
      <c r="A60" s="1" t="str">
        <f>Table2[[#This Row],[Product_ID]]</f>
        <v>PRO4612</v>
      </c>
      <c r="B60" s="1" t="str">
        <f>Table2[[#This Row],[Customer_ID]]</f>
        <v>CUST13433</v>
      </c>
      <c r="C60" s="14" t="str">
        <f>Table2[[#This Row],[Date]]</f>
        <v>27/02/2023</v>
      </c>
      <c r="D60" s="1" t="str">
        <f>TRIM(PROPER(Table2[[#This Row],[Product_Name]]))</f>
        <v>Smartwatch</v>
      </c>
      <c r="E60" s="1" t="str">
        <f>TRIM(PROPER(Table2[[#This Row],[Country]]))</f>
        <v>India</v>
      </c>
      <c r="F60" s="1" t="str">
        <f>TRIM(PROPER(Table2[[#This Row],[Category]]))</f>
        <v>Office Supplies</v>
      </c>
      <c r="G60" s="1" t="str">
        <f>TRIM(PROPER(Table2[[#This Row],[Brand]]))</f>
        <v>Hp</v>
      </c>
      <c r="H60" s="1">
        <f>Table2[[#This Row],[Supplier_ID]]</f>
        <v>1099</v>
      </c>
      <c r="I60" s="1">
        <f>Table2[[#This Row],[Market_Price]]</f>
        <v>1293.44</v>
      </c>
      <c r="J60" s="1">
        <f>Table2[[#This Row],[Selling_Price]]</f>
        <v>1679.73</v>
      </c>
      <c r="K60" s="1">
        <f>Table2[[#This Row],[Quantity]]</f>
        <v>-412</v>
      </c>
      <c r="L60" s="1" t="str">
        <f>IF(ISBLANK(Table2[[#This Row],[Status]]), "No Data Entered", IFERROR(Table2[[#This Row],[Status]], "No Data Entered"))</f>
        <v>Cancelled</v>
      </c>
    </row>
    <row r="61" spans="1:12" x14ac:dyDescent="0.3">
      <c r="A61" s="1" t="str">
        <f>Table2[[#This Row],[Product_ID]]</f>
        <v>PRO9868</v>
      </c>
      <c r="B61" s="1" t="str">
        <f>Table2[[#This Row],[Customer_ID]]</f>
        <v>CUST13497</v>
      </c>
      <c r="C61" s="14" t="str">
        <f>Table2[[#This Row],[Date]]</f>
        <v>21/11/2022</v>
      </c>
      <c r="D61" s="1" t="str">
        <f>TRIM(PROPER(Table2[[#This Row],[Product_Name]]))</f>
        <v>Smartphone</v>
      </c>
      <c r="E61" s="1" t="str">
        <f>TRIM(PROPER(Table2[[#This Row],[Country]]))</f>
        <v>Brazil</v>
      </c>
      <c r="F61" s="1" t="str">
        <f>TRIM(PROPER(Table2[[#This Row],[Category]]))</f>
        <v>Wearables</v>
      </c>
      <c r="G61" s="1" t="str">
        <f>TRIM(PROPER(Table2[[#This Row],[Brand]]))</f>
        <v>Sony</v>
      </c>
      <c r="H61" s="1">
        <f>Table2[[#This Row],[Supplier_ID]]</f>
        <v>1036</v>
      </c>
      <c r="I61" s="1">
        <f>Table2[[#This Row],[Market_Price]]</f>
        <v>285.63</v>
      </c>
      <c r="J61" s="1">
        <f>Table2[[#This Row],[Selling_Price]]</f>
        <v>319.63</v>
      </c>
      <c r="K61" s="1">
        <f>Table2[[#This Row],[Quantity]]</f>
        <v>-164</v>
      </c>
      <c r="L61" s="1" t="str">
        <f>IF(ISBLANK(Table2[[#This Row],[Status]]), "No Data Entered", IFERROR(Table2[[#This Row],[Status]], "No Data Entered"))</f>
        <v>Cancelled</v>
      </c>
    </row>
    <row r="62" spans="1:12" x14ac:dyDescent="0.3">
      <c r="A62" s="1" t="str">
        <f>Table2[[#This Row],[Product_ID]]</f>
        <v>PRO5664</v>
      </c>
      <c r="B62" s="1" t="str">
        <f>Table2[[#This Row],[Customer_ID]]</f>
        <v>CUST13540</v>
      </c>
      <c r="C62" s="14" t="str">
        <f>Table2[[#This Row],[Date]]</f>
        <v>08/02/2024</v>
      </c>
      <c r="D62" s="1" t="str">
        <f>TRIM(PROPER(Table2[[#This Row],[Product_Name]]))</f>
        <v>Mouse</v>
      </c>
      <c r="E62" s="1" t="str">
        <f>TRIM(PROPER(Table2[[#This Row],[Country]]))</f>
        <v>Usa</v>
      </c>
      <c r="F62" s="1" t="str">
        <f>TRIM(PROPER(Table2[[#This Row],[Category]]))</f>
        <v>Accessories</v>
      </c>
      <c r="G62" s="1" t="str">
        <f>TRIM(PROPER(Table2[[#This Row],[Brand]]))</f>
        <v>Lenovo</v>
      </c>
      <c r="H62" s="1">
        <f>Table2[[#This Row],[Supplier_ID]]</f>
        <v>1023</v>
      </c>
      <c r="I62" s="1">
        <f>Table2[[#This Row],[Market_Price]]</f>
        <v>1789.13</v>
      </c>
      <c r="J62" s="1">
        <f>Table2[[#This Row],[Selling_Price]]</f>
        <v>3287.42</v>
      </c>
      <c r="K62" s="1">
        <f>Table2[[#This Row],[Quantity]]</f>
        <v>-200</v>
      </c>
      <c r="L62" s="1" t="str">
        <f>IF(ISBLANK(Table2[[#This Row],[Status]]), "No Data Entered", IFERROR(Table2[[#This Row],[Status]], "No Data Entered"))</f>
        <v>Cancelled</v>
      </c>
    </row>
    <row r="63" spans="1:12" x14ac:dyDescent="0.3">
      <c r="A63" s="1" t="str">
        <f>Table2[[#This Row],[Product_ID]]</f>
        <v>PRO1294</v>
      </c>
      <c r="B63" s="1" t="str">
        <f>Table2[[#This Row],[Customer_ID]]</f>
        <v>CUST13592</v>
      </c>
      <c r="C63" s="14" t="str">
        <f>Table2[[#This Row],[Date]]</f>
        <v>26/01/2022</v>
      </c>
      <c r="D63" s="1" t="str">
        <f>TRIM(PROPER(Table2[[#This Row],[Product_Name]]))</f>
        <v>Smartwatch</v>
      </c>
      <c r="E63" s="1" t="str">
        <f>TRIM(PROPER(Table2[[#This Row],[Country]]))</f>
        <v>Usa</v>
      </c>
      <c r="F63" s="1" t="str">
        <f>TRIM(PROPER(Table2[[#This Row],[Category]]))</f>
        <v>Office Supplies</v>
      </c>
      <c r="G63" s="1" t="str">
        <f>TRIM(PROPER(Table2[[#This Row],[Brand]]))</f>
        <v>Apple</v>
      </c>
      <c r="H63" s="1">
        <f>Table2[[#This Row],[Supplier_ID]]</f>
        <v>1085</v>
      </c>
      <c r="I63" s="1">
        <f>Table2[[#This Row],[Market_Price]]</f>
        <v>1660.78</v>
      </c>
      <c r="J63" s="1">
        <f>Table2[[#This Row],[Selling_Price]]</f>
        <v>3239.91</v>
      </c>
      <c r="K63" s="1">
        <f>Table2[[#This Row],[Quantity]]</f>
        <v>-22</v>
      </c>
      <c r="L63" s="1" t="str">
        <f>IF(ISBLANK(Table2[[#This Row],[Status]]), "No Data Entered", IFERROR(Table2[[#This Row],[Status]], "No Data Entered"))</f>
        <v>Cancelled</v>
      </c>
    </row>
    <row r="64" spans="1:12" x14ac:dyDescent="0.3">
      <c r="A64" s="1" t="str">
        <f>Table2[[#This Row],[Product_ID]]</f>
        <v>PRO7270</v>
      </c>
      <c r="B64" s="1" t="str">
        <f>Table2[[#This Row],[Customer_ID]]</f>
        <v>CUST13663</v>
      </c>
      <c r="C64" s="14" t="str">
        <f>Table2[[#This Row],[Date]]</f>
        <v>07/09/2020</v>
      </c>
      <c r="D64" s="1" t="str">
        <f>TRIM(PROPER(Table2[[#This Row],[Product_Name]]))</f>
        <v>Mouse</v>
      </c>
      <c r="E64" s="1" t="str">
        <f>TRIM(PROPER(Table2[[#This Row],[Country]]))</f>
        <v>Australia</v>
      </c>
      <c r="F64" s="1" t="str">
        <f>TRIM(PROPER(Table2[[#This Row],[Category]]))</f>
        <v>Accessories</v>
      </c>
      <c r="G64" s="1" t="str">
        <f>TRIM(PROPER(Table2[[#This Row],[Brand]]))</f>
        <v>Samsung</v>
      </c>
      <c r="H64" s="1">
        <f>Table2[[#This Row],[Supplier_ID]]</f>
        <v>1056</v>
      </c>
      <c r="I64" s="1">
        <f>Table2[[#This Row],[Market_Price]]</f>
        <v>985.53</v>
      </c>
      <c r="J64" s="1">
        <f>Table2[[#This Row],[Selling_Price]]</f>
        <v>1788.29</v>
      </c>
      <c r="K64" s="1">
        <f>Table2[[#This Row],[Quantity]]</f>
        <v>-274</v>
      </c>
      <c r="L64" s="1" t="str">
        <f>IF(ISBLANK(Table2[[#This Row],[Status]]), "No Data Entered", IFERROR(Table2[[#This Row],[Status]], "No Data Entered"))</f>
        <v>Cancelled</v>
      </c>
    </row>
    <row r="65" spans="1:12" x14ac:dyDescent="0.3">
      <c r="A65" s="1" t="str">
        <f>Table2[[#This Row],[Product_ID]]</f>
        <v>PRO4330</v>
      </c>
      <c r="B65" s="1" t="str">
        <f>Table2[[#This Row],[Customer_ID]]</f>
        <v>CUST13682</v>
      </c>
      <c r="C65" s="14" t="str">
        <f>Table2[[#This Row],[Date]]</f>
        <v>31/03/2025</v>
      </c>
      <c r="D65" s="1" t="str">
        <f>TRIM(PROPER(Table2[[#This Row],[Product_Name]]))</f>
        <v>Headphones</v>
      </c>
      <c r="E65" s="1" t="str">
        <f>TRIM(PROPER(Table2[[#This Row],[Country]]))</f>
        <v>China</v>
      </c>
      <c r="F65" s="1" t="str">
        <f>TRIM(PROPER(Table2[[#This Row],[Category]]))</f>
        <v>Computers</v>
      </c>
      <c r="G65" s="1" t="str">
        <f>TRIM(PROPER(Table2[[#This Row],[Brand]]))</f>
        <v>Microsoft</v>
      </c>
      <c r="H65" s="1">
        <f>Table2[[#This Row],[Supplier_ID]]</f>
        <v>1068</v>
      </c>
      <c r="I65" s="1">
        <f>Table2[[#This Row],[Market_Price]]</f>
        <v>1829.35</v>
      </c>
      <c r="J65" s="1">
        <f>Table2[[#This Row],[Selling_Price]]</f>
        <v>2835</v>
      </c>
      <c r="K65" s="1">
        <f>Table2[[#This Row],[Quantity]]</f>
        <v>-75</v>
      </c>
      <c r="L65" s="1" t="str">
        <f>IF(ISBLANK(Table2[[#This Row],[Status]]), "No Data Entered", IFERROR(Table2[[#This Row],[Status]], "No Data Entered"))</f>
        <v>Cancelled</v>
      </c>
    </row>
    <row r="66" spans="1:12" x14ac:dyDescent="0.3">
      <c r="A66" s="1" t="str">
        <f>Table2[[#This Row],[Product_ID]]</f>
        <v>PRO6857</v>
      </c>
      <c r="B66" s="1" t="str">
        <f>Table2[[#This Row],[Customer_ID]]</f>
        <v>CUST13743</v>
      </c>
      <c r="C66" s="14" t="str">
        <f>Table2[[#This Row],[Date]]</f>
        <v>03/02/2023</v>
      </c>
      <c r="D66" s="1" t="str">
        <f>TRIM(PROPER(Table2[[#This Row],[Product_Name]]))</f>
        <v>Camera</v>
      </c>
      <c r="E66" s="1" t="str">
        <f>TRIM(PROPER(Table2[[#This Row],[Country]]))</f>
        <v>Uk</v>
      </c>
      <c r="F66" s="1" t="str">
        <f>TRIM(PROPER(Table2[[#This Row],[Category]]))</f>
        <v>Computers</v>
      </c>
      <c r="G66" s="1" t="str">
        <f>TRIM(PROPER(Table2[[#This Row],[Brand]]))</f>
        <v>Canon</v>
      </c>
      <c r="H66" s="1">
        <f>Table2[[#This Row],[Supplier_ID]]</f>
        <v>1016</v>
      </c>
      <c r="I66" s="1">
        <f>Table2[[#This Row],[Market_Price]]</f>
        <v>461.99</v>
      </c>
      <c r="J66" s="1">
        <f>Table2[[#This Row],[Selling_Price]]</f>
        <v>886.47</v>
      </c>
      <c r="K66" s="1">
        <f>Table2[[#This Row],[Quantity]]</f>
        <v>-429</v>
      </c>
      <c r="L66" s="1" t="str">
        <f>IF(ISBLANK(Table2[[#This Row],[Status]]), "No Data Entered", IFERROR(Table2[[#This Row],[Status]], "No Data Entered"))</f>
        <v>Cancelled</v>
      </c>
    </row>
    <row r="67" spans="1:12" x14ac:dyDescent="0.3">
      <c r="A67" s="1" t="str">
        <f>Table2[[#This Row],[Product_ID]]</f>
        <v>PRO5989</v>
      </c>
      <c r="B67" s="1" t="str">
        <f>Table2[[#This Row],[Customer_ID]]</f>
        <v>CUST13762</v>
      </c>
      <c r="C67" s="14" t="str">
        <f>Table2[[#This Row],[Date]]</f>
        <v>17/02/2022</v>
      </c>
      <c r="D67" s="1" t="str">
        <f>TRIM(PROPER(Table2[[#This Row],[Product_Name]]))</f>
        <v>Tablet</v>
      </c>
      <c r="E67" s="1" t="str">
        <f>TRIM(PROPER(Table2[[#This Row],[Country]]))</f>
        <v>Usa</v>
      </c>
      <c r="F67" s="1" t="str">
        <f>TRIM(PROPER(Table2[[#This Row],[Category]]))</f>
        <v>Electronics</v>
      </c>
      <c r="G67" s="1" t="str">
        <f>TRIM(PROPER(Table2[[#This Row],[Brand]]))</f>
        <v>Asus</v>
      </c>
      <c r="H67" s="1">
        <f>Table2[[#This Row],[Supplier_ID]]</f>
        <v>1078</v>
      </c>
      <c r="I67" s="1">
        <f>Table2[[#This Row],[Market_Price]]</f>
        <v>571.91</v>
      </c>
      <c r="J67" s="1">
        <f>Table2[[#This Row],[Selling_Price]]</f>
        <v>700.74</v>
      </c>
      <c r="K67" s="1">
        <f>Table2[[#This Row],[Quantity]]</f>
        <v>-411</v>
      </c>
      <c r="L67" s="1" t="str">
        <f>IF(ISBLANK(Table2[[#This Row],[Status]]), "No Data Entered", IFERROR(Table2[[#This Row],[Status]], "No Data Entered"))</f>
        <v>Cancelled</v>
      </c>
    </row>
    <row r="68" spans="1:12" x14ac:dyDescent="0.3">
      <c r="A68" s="1" t="str">
        <f>Table2[[#This Row],[Product_ID]]</f>
        <v>PRO4203</v>
      </c>
      <c r="B68" s="1" t="str">
        <f>Table2[[#This Row],[Customer_ID]]</f>
        <v>CUST13801</v>
      </c>
      <c r="C68" s="14" t="str">
        <f>Table2[[#This Row],[Date]]</f>
        <v>09/01/2023</v>
      </c>
      <c r="D68" s="1" t="str">
        <f>TRIM(PROPER(Table2[[#This Row],[Product_Name]]))</f>
        <v>Monitor</v>
      </c>
      <c r="E68" s="1" t="str">
        <f>TRIM(PROPER(Table2[[#This Row],[Country]]))</f>
        <v>Uk</v>
      </c>
      <c r="F68" s="1" t="str">
        <f>TRIM(PROPER(Table2[[#This Row],[Category]]))</f>
        <v>Computers</v>
      </c>
      <c r="G68" s="1" t="str">
        <f>TRIM(PROPER(Table2[[#This Row],[Brand]]))</f>
        <v>Microsoft</v>
      </c>
      <c r="H68" s="1">
        <f>Table2[[#This Row],[Supplier_ID]]</f>
        <v>1007</v>
      </c>
      <c r="I68" s="1">
        <f>Table2[[#This Row],[Market_Price]]</f>
        <v>409.7</v>
      </c>
      <c r="J68" s="1">
        <f>Table2[[#This Row],[Selling_Price]]</f>
        <v>546.82000000000005</v>
      </c>
      <c r="K68" s="1">
        <f>Table2[[#This Row],[Quantity]]</f>
        <v>-253</v>
      </c>
      <c r="L68" s="1" t="str">
        <f>IF(ISBLANK(Table2[[#This Row],[Status]]), "No Data Entered", IFERROR(Table2[[#This Row],[Status]], "No Data Entered"))</f>
        <v>Cancelled</v>
      </c>
    </row>
    <row r="69" spans="1:12" x14ac:dyDescent="0.3">
      <c r="A69" s="1" t="str">
        <f>Table2[[#This Row],[Product_ID]]</f>
        <v>PRO7867</v>
      </c>
      <c r="B69" s="1" t="str">
        <f>Table2[[#This Row],[Customer_ID]]</f>
        <v>CUST13878</v>
      </c>
      <c r="C69" s="14" t="str">
        <f>Table2[[#This Row],[Date]]</f>
        <v>23/01/2023</v>
      </c>
      <c r="D69" s="1" t="str">
        <f>TRIM(PROPER(Table2[[#This Row],[Product_Name]]))</f>
        <v>Mouse</v>
      </c>
      <c r="E69" s="1" t="str">
        <f>TRIM(PROPER(Table2[[#This Row],[Country]]))</f>
        <v>Canada</v>
      </c>
      <c r="F69" s="1" t="str">
        <f>TRIM(PROPER(Table2[[#This Row],[Category]]))</f>
        <v>Electronics</v>
      </c>
      <c r="G69" s="1" t="str">
        <f>TRIM(PROPER(Table2[[#This Row],[Brand]]))</f>
        <v>Microsoft</v>
      </c>
      <c r="H69" s="1">
        <f>Table2[[#This Row],[Supplier_ID]]</f>
        <v>1051</v>
      </c>
      <c r="I69" s="1">
        <f>Table2[[#This Row],[Market_Price]]</f>
        <v>882.44</v>
      </c>
      <c r="J69" s="1">
        <f>Table2[[#This Row],[Selling_Price]]</f>
        <v>1686.87</v>
      </c>
      <c r="K69" s="1">
        <f>Table2[[#This Row],[Quantity]]</f>
        <v>-465</v>
      </c>
      <c r="L69" s="1" t="str">
        <f>IF(ISBLANK(Table2[[#This Row],[Status]]), "No Data Entered", IFERROR(Table2[[#This Row],[Status]], "No Data Entered"))</f>
        <v>Cancelled</v>
      </c>
    </row>
    <row r="70" spans="1:12" x14ac:dyDescent="0.3">
      <c r="A70" s="1" t="str">
        <f>Table2[[#This Row],[Product_ID]]</f>
        <v>PRO6905</v>
      </c>
      <c r="B70" s="1" t="str">
        <f>Table2[[#This Row],[Customer_ID]]</f>
        <v>CUST13897</v>
      </c>
      <c r="C70" s="14" t="str">
        <f>Table2[[#This Row],[Date]]</f>
        <v>05/07/2022</v>
      </c>
      <c r="D70" s="1" t="str">
        <f>TRIM(PROPER(Table2[[#This Row],[Product_Name]]))</f>
        <v>Mouse</v>
      </c>
      <c r="E70" s="1" t="str">
        <f>TRIM(PROPER(Table2[[#This Row],[Country]]))</f>
        <v>Australia</v>
      </c>
      <c r="F70" s="1" t="str">
        <f>TRIM(PROPER(Table2[[#This Row],[Category]]))</f>
        <v>Electronics</v>
      </c>
      <c r="G70" s="1" t="str">
        <f>TRIM(PROPER(Table2[[#This Row],[Brand]]))</f>
        <v>Canon</v>
      </c>
      <c r="H70" s="1">
        <f>Table2[[#This Row],[Supplier_ID]]</f>
        <v>1046</v>
      </c>
      <c r="I70" s="1">
        <f>Table2[[#This Row],[Market_Price]]</f>
        <v>337.09</v>
      </c>
      <c r="J70" s="1">
        <f>Table2[[#This Row],[Selling_Price]]</f>
        <v>437.35</v>
      </c>
      <c r="K70" s="1">
        <f>Table2[[#This Row],[Quantity]]</f>
        <v>-102</v>
      </c>
      <c r="L70" s="1" t="str">
        <f>IF(ISBLANK(Table2[[#This Row],[Status]]), "No Data Entered", IFERROR(Table2[[#This Row],[Status]], "No Data Entered"))</f>
        <v>Cancelled</v>
      </c>
    </row>
    <row r="71" spans="1:12" x14ac:dyDescent="0.3">
      <c r="A71" s="1" t="str">
        <f>Table2[[#This Row],[Product_ID]]</f>
        <v>PRO2047</v>
      </c>
      <c r="B71" s="1" t="str">
        <f>Table2[[#This Row],[Customer_ID]]</f>
        <v>CUST13903</v>
      </c>
      <c r="C71" s="14" t="str">
        <f>Table2[[#This Row],[Date]]</f>
        <v>07/06/2023</v>
      </c>
      <c r="D71" s="1" t="str">
        <f>TRIM(PROPER(Table2[[#This Row],[Product_Name]]))</f>
        <v>Smartphone</v>
      </c>
      <c r="E71" s="1" t="str">
        <f>TRIM(PROPER(Table2[[#This Row],[Country]]))</f>
        <v>Canada</v>
      </c>
      <c r="F71" s="1" t="str">
        <f>TRIM(PROPER(Table2[[#This Row],[Category]]))</f>
        <v>Computers</v>
      </c>
      <c r="G71" s="1" t="str">
        <f>TRIM(PROPER(Table2[[#This Row],[Brand]]))</f>
        <v>Samsung</v>
      </c>
      <c r="H71" s="1">
        <f>Table2[[#This Row],[Supplier_ID]]</f>
        <v>1028</v>
      </c>
      <c r="I71" s="1">
        <f>Table2[[#This Row],[Market_Price]]</f>
        <v>58.8</v>
      </c>
      <c r="J71" s="1">
        <f>Table2[[#This Row],[Selling_Price]]</f>
        <v>98.78</v>
      </c>
      <c r="K71" s="1">
        <f>Table2[[#This Row],[Quantity]]</f>
        <v>-37</v>
      </c>
      <c r="L71" s="1" t="str">
        <f>IF(ISBLANK(Table2[[#This Row],[Status]]), "No Data Entered", IFERROR(Table2[[#This Row],[Status]], "No Data Entered"))</f>
        <v>Cancelled</v>
      </c>
    </row>
    <row r="72" spans="1:12" x14ac:dyDescent="0.3">
      <c r="A72" s="1" t="str">
        <f>Table2[[#This Row],[Product_ID]]</f>
        <v>PRO6218</v>
      </c>
      <c r="B72" s="1" t="str">
        <f>Table2[[#This Row],[Customer_ID]]</f>
        <v>CUST14135</v>
      </c>
      <c r="C72" s="14" t="str">
        <f>Table2[[#This Row],[Date]]</f>
        <v>17/02/2023</v>
      </c>
      <c r="D72" s="1" t="str">
        <f>TRIM(PROPER(Table2[[#This Row],[Product_Name]]))</f>
        <v>Monitor</v>
      </c>
      <c r="E72" s="1" t="str">
        <f>TRIM(PROPER(Table2[[#This Row],[Country]]))</f>
        <v>China</v>
      </c>
      <c r="F72" s="1" t="str">
        <f>TRIM(PROPER(Table2[[#This Row],[Category]]))</f>
        <v>Accessories</v>
      </c>
      <c r="G72" s="1" t="str">
        <f>TRIM(PROPER(Table2[[#This Row],[Brand]]))</f>
        <v>Lenovo</v>
      </c>
      <c r="H72" s="1">
        <f>Table2[[#This Row],[Supplier_ID]]</f>
        <v>1064</v>
      </c>
      <c r="I72" s="1">
        <f>Table2[[#This Row],[Market_Price]]</f>
        <v>280.73</v>
      </c>
      <c r="J72" s="1">
        <f>Table2[[#This Row],[Selling_Price]]</f>
        <v>553.36</v>
      </c>
      <c r="K72" s="1">
        <f>Table2[[#This Row],[Quantity]]</f>
        <v>-440</v>
      </c>
      <c r="L72" s="1" t="str">
        <f>IF(ISBLANK(Table2[[#This Row],[Status]]), "No Data Entered", IFERROR(Table2[[#This Row],[Status]], "No Data Entered"))</f>
        <v>Cancelled</v>
      </c>
    </row>
    <row r="73" spans="1:12" x14ac:dyDescent="0.3">
      <c r="A73" s="1" t="str">
        <f>Table2[[#This Row],[Product_ID]]</f>
        <v>PRO8428</v>
      </c>
      <c r="B73" s="1" t="str">
        <f>Table2[[#This Row],[Customer_ID]]</f>
        <v>CUST14166</v>
      </c>
      <c r="C73" s="14" t="str">
        <f>Table2[[#This Row],[Date]]</f>
        <v>17/01/2022</v>
      </c>
      <c r="D73" s="1" t="str">
        <f>TRIM(PROPER(Table2[[#This Row],[Product_Name]]))</f>
        <v>Headphones</v>
      </c>
      <c r="E73" s="1" t="str">
        <f>TRIM(PROPER(Table2[[#This Row],[Country]]))</f>
        <v>China</v>
      </c>
      <c r="F73" s="1" t="str">
        <f>TRIM(PROPER(Table2[[#This Row],[Category]]))</f>
        <v>Computers</v>
      </c>
      <c r="G73" s="1" t="str">
        <f>TRIM(PROPER(Table2[[#This Row],[Brand]]))</f>
        <v>Apple</v>
      </c>
      <c r="H73" s="1">
        <f>Table2[[#This Row],[Supplier_ID]]</f>
        <v>1002</v>
      </c>
      <c r="I73" s="1">
        <f>Table2[[#This Row],[Market_Price]]</f>
        <v>1791.52</v>
      </c>
      <c r="J73" s="1">
        <f>Table2[[#This Row],[Selling_Price]]</f>
        <v>2874.17</v>
      </c>
      <c r="K73" s="1">
        <f>Table2[[#This Row],[Quantity]]</f>
        <v>-51</v>
      </c>
      <c r="L73" s="1" t="str">
        <f>IF(ISBLANK(Table2[[#This Row],[Status]]), "No Data Entered", IFERROR(Table2[[#This Row],[Status]], "No Data Entered"))</f>
        <v>Cancelled</v>
      </c>
    </row>
    <row r="74" spans="1:12" x14ac:dyDescent="0.3">
      <c r="A74" s="1" t="str">
        <f>Table2[[#This Row],[Product_ID]]</f>
        <v>PRO8995</v>
      </c>
      <c r="B74" s="1" t="str">
        <f>Table2[[#This Row],[Customer_ID]]</f>
        <v>CUST14372</v>
      </c>
      <c r="C74" s="14" t="str">
        <f>Table2[[#This Row],[Date]]</f>
        <v>11/08/2022</v>
      </c>
      <c r="D74" s="1" t="str">
        <f>TRIM(PROPER(Table2[[#This Row],[Product_Name]]))</f>
        <v>Mouse</v>
      </c>
      <c r="E74" s="1" t="str">
        <f>TRIM(PROPER(Table2[[#This Row],[Country]]))</f>
        <v>India</v>
      </c>
      <c r="F74" s="1" t="str">
        <f>TRIM(PROPER(Table2[[#This Row],[Category]]))</f>
        <v>Wearables</v>
      </c>
      <c r="G74" s="1" t="str">
        <f>TRIM(PROPER(Table2[[#This Row],[Brand]]))</f>
        <v>Canon</v>
      </c>
      <c r="H74" s="1">
        <f>Table2[[#This Row],[Supplier_ID]]</f>
        <v>1064</v>
      </c>
      <c r="I74" s="1">
        <f>Table2[[#This Row],[Market_Price]]</f>
        <v>1322.77</v>
      </c>
      <c r="J74" s="1">
        <f>Table2[[#This Row],[Selling_Price]]</f>
        <v>2048.58</v>
      </c>
      <c r="K74" s="1">
        <f>Table2[[#This Row],[Quantity]]</f>
        <v>-439</v>
      </c>
      <c r="L74" s="1" t="str">
        <f>IF(ISBLANK(Table2[[#This Row],[Status]]), "No Data Entered", IFERROR(Table2[[#This Row],[Status]], "No Data Entered"))</f>
        <v>Cancelled</v>
      </c>
    </row>
    <row r="75" spans="1:12" x14ac:dyDescent="0.3">
      <c r="A75" s="1" t="str">
        <f>Table2[[#This Row],[Product_ID]]</f>
        <v>PRO1543</v>
      </c>
      <c r="B75" s="1" t="str">
        <f>Table2[[#This Row],[Customer_ID]]</f>
        <v>CUST14386</v>
      </c>
      <c r="C75" s="14" t="str">
        <f>Table2[[#This Row],[Date]]</f>
        <v>10/04/2024</v>
      </c>
      <c r="D75" s="1" t="str">
        <f>TRIM(PROPER(Table2[[#This Row],[Product_Name]]))</f>
        <v>Tablet</v>
      </c>
      <c r="E75" s="1" t="str">
        <f>TRIM(PROPER(Table2[[#This Row],[Country]]))</f>
        <v>Germany</v>
      </c>
      <c r="F75" s="1" t="str">
        <f>TRIM(PROPER(Table2[[#This Row],[Category]]))</f>
        <v>Wearables</v>
      </c>
      <c r="G75" s="1" t="str">
        <f>TRIM(PROPER(Table2[[#This Row],[Brand]]))</f>
        <v>Asus</v>
      </c>
      <c r="H75" s="1">
        <f>Table2[[#This Row],[Supplier_ID]]</f>
        <v>1016</v>
      </c>
      <c r="I75" s="1">
        <f>Table2[[#This Row],[Market_Price]]</f>
        <v>1816.27</v>
      </c>
      <c r="J75" s="1">
        <f>Table2[[#This Row],[Selling_Price]]</f>
        <v>3144.79</v>
      </c>
      <c r="K75" s="1">
        <f>Table2[[#This Row],[Quantity]]</f>
        <v>-223</v>
      </c>
      <c r="L75" s="1" t="str">
        <f>IF(ISBLANK(Table2[[#This Row],[Status]]), "No Data Entered", IFERROR(Table2[[#This Row],[Status]], "No Data Entered"))</f>
        <v>Cancelled</v>
      </c>
    </row>
    <row r="76" spans="1:12" x14ac:dyDescent="0.3">
      <c r="A76" s="1" t="str">
        <f>Table2[[#This Row],[Product_ID]]</f>
        <v>PRO4876</v>
      </c>
      <c r="B76" s="1" t="str">
        <f>Table2[[#This Row],[Customer_ID]]</f>
        <v>CUST14390</v>
      </c>
      <c r="C76" s="14" t="str">
        <f>Table2[[#This Row],[Date]]</f>
        <v>07/03/2022</v>
      </c>
      <c r="D76" s="1" t="str">
        <f>TRIM(PROPER(Table2[[#This Row],[Product_Name]]))</f>
        <v>Keyboard</v>
      </c>
      <c r="E76" s="1" t="str">
        <f>TRIM(PROPER(Table2[[#This Row],[Country]]))</f>
        <v>Germany</v>
      </c>
      <c r="F76" s="1" t="str">
        <f>TRIM(PROPER(Table2[[#This Row],[Category]]))</f>
        <v>Wearables</v>
      </c>
      <c r="G76" s="1" t="str">
        <f>TRIM(PROPER(Table2[[#This Row],[Brand]]))</f>
        <v>Dell</v>
      </c>
      <c r="H76" s="1">
        <f>Table2[[#This Row],[Supplier_ID]]</f>
        <v>1010</v>
      </c>
      <c r="I76" s="1">
        <f>Table2[[#This Row],[Market_Price]]</f>
        <v>1254.25</v>
      </c>
      <c r="J76" s="1">
        <f>Table2[[#This Row],[Selling_Price]]</f>
        <v>2267.84</v>
      </c>
      <c r="K76" s="1">
        <f>Table2[[#This Row],[Quantity]]</f>
        <v>-132</v>
      </c>
      <c r="L76" s="1" t="str">
        <f>IF(ISBLANK(Table2[[#This Row],[Status]]), "No Data Entered", IFERROR(Table2[[#This Row],[Status]], "No Data Entered"))</f>
        <v>Cancelled</v>
      </c>
    </row>
    <row r="77" spans="1:12" x14ac:dyDescent="0.3">
      <c r="A77" s="1" t="str">
        <f>Table2[[#This Row],[Product_ID]]</f>
        <v>PRO7199</v>
      </c>
      <c r="B77" s="1" t="str">
        <f>Table2[[#This Row],[Customer_ID]]</f>
        <v>CUST14404</v>
      </c>
      <c r="C77" s="14" t="str">
        <f>Table2[[#This Row],[Date]]</f>
        <v>27/04/2020</v>
      </c>
      <c r="D77" s="1" t="str">
        <f>TRIM(PROPER(Table2[[#This Row],[Product_Name]]))</f>
        <v>Smartwatch</v>
      </c>
      <c r="E77" s="1" t="str">
        <f>TRIM(PROPER(Table2[[#This Row],[Country]]))</f>
        <v>Brazil</v>
      </c>
      <c r="F77" s="1" t="str">
        <f>TRIM(PROPER(Table2[[#This Row],[Category]]))</f>
        <v>Accessories</v>
      </c>
      <c r="G77" s="1" t="str">
        <f>TRIM(PROPER(Table2[[#This Row],[Brand]]))</f>
        <v>Hp</v>
      </c>
      <c r="H77" s="1">
        <f>Table2[[#This Row],[Supplier_ID]]</f>
        <v>1050</v>
      </c>
      <c r="I77" s="1">
        <f>Table2[[#This Row],[Market_Price]]</f>
        <v>1473.03</v>
      </c>
      <c r="J77" s="1">
        <f>Table2[[#This Row],[Selling_Price]]</f>
        <v>2252.11</v>
      </c>
      <c r="K77" s="1">
        <f>Table2[[#This Row],[Quantity]]</f>
        <v>-69</v>
      </c>
      <c r="L77" s="1" t="str">
        <f>IF(ISBLANK(Table2[[#This Row],[Status]]), "No Data Entered", IFERROR(Table2[[#This Row],[Status]], "No Data Entered"))</f>
        <v>Cancelled</v>
      </c>
    </row>
    <row r="78" spans="1:12" x14ac:dyDescent="0.3">
      <c r="A78" s="1" t="str">
        <f>Table2[[#This Row],[Product_ID]]</f>
        <v>PRO3462</v>
      </c>
      <c r="B78" s="1" t="str">
        <f>Table2[[#This Row],[Customer_ID]]</f>
        <v>CUST14536</v>
      </c>
      <c r="C78" s="14" t="str">
        <f>Table2[[#This Row],[Date]]</f>
        <v>15/01/2020</v>
      </c>
      <c r="D78" s="1" t="str">
        <f>TRIM(PROPER(Table2[[#This Row],[Product_Name]]))</f>
        <v>Smartwatch</v>
      </c>
      <c r="E78" s="1" t="str">
        <f>TRIM(PROPER(Table2[[#This Row],[Country]]))</f>
        <v>Uk</v>
      </c>
      <c r="F78" s="1" t="str">
        <f>TRIM(PROPER(Table2[[#This Row],[Category]]))</f>
        <v>Computers</v>
      </c>
      <c r="G78" s="1" t="str">
        <f>TRIM(PROPER(Table2[[#This Row],[Brand]]))</f>
        <v>Apple</v>
      </c>
      <c r="H78" s="1">
        <f>Table2[[#This Row],[Supplier_ID]]</f>
        <v>1021</v>
      </c>
      <c r="I78" s="1">
        <f>Table2[[#This Row],[Market_Price]]</f>
        <v>602.79999999999995</v>
      </c>
      <c r="J78" s="1">
        <f>Table2[[#This Row],[Selling_Price]]</f>
        <v>909.82</v>
      </c>
      <c r="K78" s="1">
        <f>Table2[[#This Row],[Quantity]]</f>
        <v>-435</v>
      </c>
      <c r="L78" s="1" t="str">
        <f>IF(ISBLANK(Table2[[#This Row],[Status]]), "No Data Entered", IFERROR(Table2[[#This Row],[Status]], "No Data Entered"))</f>
        <v>Cancelled</v>
      </c>
    </row>
    <row r="79" spans="1:12" x14ac:dyDescent="0.3">
      <c r="A79" s="1" t="str">
        <f>Table2[[#This Row],[Product_ID]]</f>
        <v>PRO7121</v>
      </c>
      <c r="B79" s="1" t="str">
        <f>Table2[[#This Row],[Customer_ID]]</f>
        <v>CUST14543</v>
      </c>
      <c r="C79" s="14" t="str">
        <f>Table2[[#This Row],[Date]]</f>
        <v>05/12/2021</v>
      </c>
      <c r="D79" s="1" t="str">
        <f>TRIM(PROPER(Table2[[#This Row],[Product_Name]]))</f>
        <v>Tablet</v>
      </c>
      <c r="E79" s="1" t="str">
        <f>TRIM(PROPER(Table2[[#This Row],[Country]]))</f>
        <v>Germany</v>
      </c>
      <c r="F79" s="1" t="str">
        <f>TRIM(PROPER(Table2[[#This Row],[Category]]))</f>
        <v>Computers</v>
      </c>
      <c r="G79" s="1" t="str">
        <f>TRIM(PROPER(Table2[[#This Row],[Brand]]))</f>
        <v>Logitech</v>
      </c>
      <c r="H79" s="1">
        <f>Table2[[#This Row],[Supplier_ID]]</f>
        <v>1052</v>
      </c>
      <c r="I79" s="1">
        <f>Table2[[#This Row],[Market_Price]]</f>
        <v>741.26</v>
      </c>
      <c r="J79" s="1">
        <f>Table2[[#This Row],[Selling_Price]]</f>
        <v>1452.57</v>
      </c>
      <c r="K79" s="1">
        <f>Table2[[#This Row],[Quantity]]</f>
        <v>-288</v>
      </c>
      <c r="L79" s="1" t="str">
        <f>IF(ISBLANK(Table2[[#This Row],[Status]]), "No Data Entered", IFERROR(Table2[[#This Row],[Status]], "No Data Entered"))</f>
        <v>Cancelled</v>
      </c>
    </row>
    <row r="80" spans="1:12" x14ac:dyDescent="0.3">
      <c r="A80" s="1" t="str">
        <f>Table2[[#This Row],[Product_ID]]</f>
        <v>PRO6532</v>
      </c>
      <c r="B80" s="1" t="str">
        <f>Table2[[#This Row],[Customer_ID]]</f>
        <v>CUST14602</v>
      </c>
      <c r="C80" s="14" t="str">
        <f>Table2[[#This Row],[Date]]</f>
        <v>14/09/2022</v>
      </c>
      <c r="D80" s="1" t="str">
        <f>TRIM(PROPER(Table2[[#This Row],[Product_Name]]))</f>
        <v>Monitor</v>
      </c>
      <c r="E80" s="1" t="str">
        <f>TRIM(PROPER(Table2[[#This Row],[Country]]))</f>
        <v>Uk</v>
      </c>
      <c r="F80" s="1" t="str">
        <f>TRIM(PROPER(Table2[[#This Row],[Category]]))</f>
        <v>Wearables</v>
      </c>
      <c r="G80" s="1" t="str">
        <f>TRIM(PROPER(Table2[[#This Row],[Brand]]))</f>
        <v>Apple</v>
      </c>
      <c r="H80" s="1">
        <f>Table2[[#This Row],[Supplier_ID]]</f>
        <v>1097</v>
      </c>
      <c r="I80" s="1">
        <f>Table2[[#This Row],[Market_Price]]</f>
        <v>1914.95</v>
      </c>
      <c r="J80" s="1">
        <f>Table2[[#This Row],[Selling_Price]]</f>
        <v>2484.2199999999998</v>
      </c>
      <c r="K80" s="1">
        <f>Table2[[#This Row],[Quantity]]</f>
        <v>-229</v>
      </c>
      <c r="L80" s="1" t="str">
        <f>IF(ISBLANK(Table2[[#This Row],[Status]]), "No Data Entered", IFERROR(Table2[[#This Row],[Status]], "No Data Entered"))</f>
        <v>Cancelled</v>
      </c>
    </row>
    <row r="81" spans="1:12" x14ac:dyDescent="0.3">
      <c r="A81" s="1" t="str">
        <f>Table2[[#This Row],[Product_ID]]</f>
        <v>PRO2709</v>
      </c>
      <c r="B81" s="1" t="str">
        <f>Table2[[#This Row],[Customer_ID]]</f>
        <v>CUST14614</v>
      </c>
      <c r="C81" s="14" t="str">
        <f>Table2[[#This Row],[Date]]</f>
        <v>01/04/2022</v>
      </c>
      <c r="D81" s="1" t="str">
        <f>TRIM(PROPER(Table2[[#This Row],[Product_Name]]))</f>
        <v>Camera</v>
      </c>
      <c r="E81" s="1" t="str">
        <f>TRIM(PROPER(Table2[[#This Row],[Country]]))</f>
        <v>China</v>
      </c>
      <c r="F81" s="1" t="str">
        <f>TRIM(PROPER(Table2[[#This Row],[Category]]))</f>
        <v>Wearables</v>
      </c>
      <c r="G81" s="1" t="str">
        <f>TRIM(PROPER(Table2[[#This Row],[Brand]]))</f>
        <v>Microsoft</v>
      </c>
      <c r="H81" s="1">
        <f>Table2[[#This Row],[Supplier_ID]]</f>
        <v>1057</v>
      </c>
      <c r="I81" s="1">
        <f>Table2[[#This Row],[Market_Price]]</f>
        <v>813.96</v>
      </c>
      <c r="J81" s="1">
        <f>Table2[[#This Row],[Selling_Price]]</f>
        <v>1550.36</v>
      </c>
      <c r="K81" s="1">
        <f>Table2[[#This Row],[Quantity]]</f>
        <v>-387</v>
      </c>
      <c r="L81" s="1" t="str">
        <f>IF(ISBLANK(Table2[[#This Row],[Status]]), "No Data Entered", IFERROR(Table2[[#This Row],[Status]], "No Data Entered"))</f>
        <v>Cancelled</v>
      </c>
    </row>
    <row r="82" spans="1:12" x14ac:dyDescent="0.3">
      <c r="A82" s="1" t="str">
        <f>Table2[[#This Row],[Product_ID]]</f>
        <v>PRO7154</v>
      </c>
      <c r="B82" s="1" t="str">
        <f>Table2[[#This Row],[Customer_ID]]</f>
        <v>CUST14772</v>
      </c>
      <c r="C82" s="14" t="str">
        <f>Table2[[#This Row],[Date]]</f>
        <v>19/06/2024</v>
      </c>
      <c r="D82" s="1" t="str">
        <f>TRIM(PROPER(Table2[[#This Row],[Product_Name]]))</f>
        <v>Printer</v>
      </c>
      <c r="E82" s="1" t="str">
        <f>TRIM(PROPER(Table2[[#This Row],[Country]]))</f>
        <v>India</v>
      </c>
      <c r="F82" s="1" t="str">
        <f>TRIM(PROPER(Table2[[#This Row],[Category]]))</f>
        <v>Electronics</v>
      </c>
      <c r="G82" s="1" t="str">
        <f>TRIM(PROPER(Table2[[#This Row],[Brand]]))</f>
        <v>Logitech</v>
      </c>
      <c r="H82" s="1">
        <f>Table2[[#This Row],[Supplier_ID]]</f>
        <v>1049</v>
      </c>
      <c r="I82" s="1">
        <f>Table2[[#This Row],[Market_Price]]</f>
        <v>1497.31</v>
      </c>
      <c r="J82" s="1">
        <f>Table2[[#This Row],[Selling_Price]]</f>
        <v>2336.98</v>
      </c>
      <c r="K82" s="1">
        <f>Table2[[#This Row],[Quantity]]</f>
        <v>-66</v>
      </c>
      <c r="L82" s="1" t="str">
        <f>IF(ISBLANK(Table2[[#This Row],[Status]]), "No Data Entered", IFERROR(Table2[[#This Row],[Status]], "No Data Entered"))</f>
        <v>Cancelled</v>
      </c>
    </row>
    <row r="83" spans="1:12" x14ac:dyDescent="0.3">
      <c r="A83" s="1" t="str">
        <f>Table2[[#This Row],[Product_ID]]</f>
        <v>PRO6514</v>
      </c>
      <c r="B83" s="1" t="str">
        <f>Table2[[#This Row],[Customer_ID]]</f>
        <v>CUST14934</v>
      </c>
      <c r="C83" s="14" t="str">
        <f>Table2[[#This Row],[Date]]</f>
        <v>24/01/2021</v>
      </c>
      <c r="D83" s="1" t="str">
        <f>TRIM(PROPER(Table2[[#This Row],[Product_Name]]))</f>
        <v>Smartphone</v>
      </c>
      <c r="E83" s="1" t="str">
        <f>TRIM(PROPER(Table2[[#This Row],[Country]]))</f>
        <v>China</v>
      </c>
      <c r="F83" s="1" t="str">
        <f>TRIM(PROPER(Table2[[#This Row],[Category]]))</f>
        <v>Wearables</v>
      </c>
      <c r="G83" s="1" t="str">
        <f>TRIM(PROPER(Table2[[#This Row],[Brand]]))</f>
        <v>Lenovo</v>
      </c>
      <c r="H83" s="1">
        <f>Table2[[#This Row],[Supplier_ID]]</f>
        <v>1090</v>
      </c>
      <c r="I83" s="1">
        <f>Table2[[#This Row],[Market_Price]]</f>
        <v>882.36</v>
      </c>
      <c r="J83" s="1">
        <f>Table2[[#This Row],[Selling_Price]]</f>
        <v>1601.02</v>
      </c>
      <c r="K83" s="1">
        <f>Table2[[#This Row],[Quantity]]</f>
        <v>-475</v>
      </c>
      <c r="L83" s="1" t="str">
        <f>IF(ISBLANK(Table2[[#This Row],[Status]]), "No Data Entered", IFERROR(Table2[[#This Row],[Status]], "No Data Entered"))</f>
        <v>Cancelled</v>
      </c>
    </row>
    <row r="84" spans="1:12" x14ac:dyDescent="0.3">
      <c r="A84" s="1" t="str">
        <f>Table2[[#This Row],[Product_ID]]</f>
        <v>PRO7106</v>
      </c>
      <c r="B84" s="1" t="str">
        <f>Table2[[#This Row],[Customer_ID]]</f>
        <v>CUST14964</v>
      </c>
      <c r="C84" s="14" t="str">
        <f>Table2[[#This Row],[Date]]</f>
        <v>28/05/2021</v>
      </c>
      <c r="D84" s="1" t="str">
        <f>TRIM(PROPER(Table2[[#This Row],[Product_Name]]))</f>
        <v>Headphones</v>
      </c>
      <c r="E84" s="1" t="str">
        <f>TRIM(PROPER(Table2[[#This Row],[Country]]))</f>
        <v>Germany</v>
      </c>
      <c r="F84" s="1" t="str">
        <f>TRIM(PROPER(Table2[[#This Row],[Category]]))</f>
        <v>Office Supplies</v>
      </c>
      <c r="G84" s="1" t="str">
        <f>TRIM(PROPER(Table2[[#This Row],[Brand]]))</f>
        <v>Microsoft</v>
      </c>
      <c r="H84" s="1">
        <f>Table2[[#This Row],[Supplier_ID]]</f>
        <v>1084</v>
      </c>
      <c r="I84" s="1">
        <f>Table2[[#This Row],[Market_Price]]</f>
        <v>663.59</v>
      </c>
      <c r="J84" s="1">
        <f>Table2[[#This Row],[Selling_Price]]</f>
        <v>1223.44</v>
      </c>
      <c r="K84" s="1">
        <f>Table2[[#This Row],[Quantity]]</f>
        <v>0</v>
      </c>
      <c r="L84" s="1" t="str">
        <f>IF(ISBLANK(Table2[[#This Row],[Status]]), "No Data Entered", IFERROR(Table2[[#This Row],[Status]], "No Data Entered"))</f>
        <v>Cancelled</v>
      </c>
    </row>
    <row r="85" spans="1:12" x14ac:dyDescent="0.3">
      <c r="A85" s="1" t="str">
        <f>Table2[[#This Row],[Product_ID]]</f>
        <v>PRO5367</v>
      </c>
      <c r="B85" s="1" t="str">
        <f>Table2[[#This Row],[Customer_ID]]</f>
        <v>CUST15011</v>
      </c>
      <c r="C85" s="14" t="str">
        <f>Table2[[#This Row],[Date]]</f>
        <v>30/04/2022</v>
      </c>
      <c r="D85" s="1" t="str">
        <f>TRIM(PROPER(Table2[[#This Row],[Product_Name]]))</f>
        <v>Laptop</v>
      </c>
      <c r="E85" s="1" t="str">
        <f>TRIM(PROPER(Table2[[#This Row],[Country]]))</f>
        <v>Usa</v>
      </c>
      <c r="F85" s="1" t="str">
        <f>TRIM(PROPER(Table2[[#This Row],[Category]]))</f>
        <v>Office Supplies</v>
      </c>
      <c r="G85" s="1" t="str">
        <f>TRIM(PROPER(Table2[[#This Row],[Brand]]))</f>
        <v>Dell</v>
      </c>
      <c r="H85" s="1">
        <f>Table2[[#This Row],[Supplier_ID]]</f>
        <v>1048</v>
      </c>
      <c r="I85" s="1">
        <f>Table2[[#This Row],[Market_Price]]</f>
        <v>1912.09</v>
      </c>
      <c r="J85" s="1">
        <f>Table2[[#This Row],[Selling_Price]]</f>
        <v>2484.16</v>
      </c>
      <c r="K85" s="1">
        <f>Table2[[#This Row],[Quantity]]</f>
        <v>-53</v>
      </c>
      <c r="L85" s="1" t="str">
        <f>IF(ISBLANK(Table2[[#This Row],[Status]]), "No Data Entered", IFERROR(Table2[[#This Row],[Status]], "No Data Entered"))</f>
        <v>Cancelled</v>
      </c>
    </row>
    <row r="86" spans="1:12" x14ac:dyDescent="0.3">
      <c r="A86" s="1" t="str">
        <f>Table2[[#This Row],[Product_ID]]</f>
        <v>PRO7943</v>
      </c>
      <c r="B86" s="1" t="str">
        <f>Table2[[#This Row],[Customer_ID]]</f>
        <v>CUST15052</v>
      </c>
      <c r="C86" s="14" t="str">
        <f>Table2[[#This Row],[Date]]</f>
        <v>16/07/2023</v>
      </c>
      <c r="D86" s="1" t="str">
        <f>TRIM(PROPER(Table2[[#This Row],[Product_Name]]))</f>
        <v>Tablet</v>
      </c>
      <c r="E86" s="1" t="str">
        <f>TRIM(PROPER(Table2[[#This Row],[Country]]))</f>
        <v>Canada</v>
      </c>
      <c r="F86" s="1" t="str">
        <f>TRIM(PROPER(Table2[[#This Row],[Category]]))</f>
        <v>Office Supplies</v>
      </c>
      <c r="G86" s="1" t="str">
        <f>TRIM(PROPER(Table2[[#This Row],[Brand]]))</f>
        <v>Samsung</v>
      </c>
      <c r="H86" s="1">
        <f>Table2[[#This Row],[Supplier_ID]]</f>
        <v>1031</v>
      </c>
      <c r="I86" s="1">
        <f>Table2[[#This Row],[Market_Price]]</f>
        <v>1055.29</v>
      </c>
      <c r="J86" s="1">
        <f>Table2[[#This Row],[Selling_Price]]</f>
        <v>1641.75</v>
      </c>
      <c r="K86" s="1">
        <f>Table2[[#This Row],[Quantity]]</f>
        <v>-168</v>
      </c>
      <c r="L86" s="1" t="str">
        <f>IF(ISBLANK(Table2[[#This Row],[Status]]), "No Data Entered", IFERROR(Table2[[#This Row],[Status]], "No Data Entered"))</f>
        <v>Cancelled</v>
      </c>
    </row>
    <row r="87" spans="1:12" x14ac:dyDescent="0.3">
      <c r="A87" s="1" t="str">
        <f>Table2[[#This Row],[Product_ID]]</f>
        <v>PRO6878</v>
      </c>
      <c r="B87" s="1" t="str">
        <f>Table2[[#This Row],[Customer_ID]]</f>
        <v>CUST15172</v>
      </c>
      <c r="C87" s="14" t="str">
        <f>Table2[[#This Row],[Date]]</f>
        <v>27/06/2025</v>
      </c>
      <c r="D87" s="1" t="str">
        <f>TRIM(PROPER(Table2[[#This Row],[Product_Name]]))</f>
        <v>Headphones</v>
      </c>
      <c r="E87" s="1" t="str">
        <f>TRIM(PROPER(Table2[[#This Row],[Country]]))</f>
        <v>Canada</v>
      </c>
      <c r="F87" s="1" t="str">
        <f>TRIM(PROPER(Table2[[#This Row],[Category]]))</f>
        <v>Computers</v>
      </c>
      <c r="G87" s="1" t="str">
        <f>TRIM(PROPER(Table2[[#This Row],[Brand]]))</f>
        <v>Microsoft</v>
      </c>
      <c r="H87" s="1">
        <f>Table2[[#This Row],[Supplier_ID]]</f>
        <v>1075</v>
      </c>
      <c r="I87" s="1">
        <f>Table2[[#This Row],[Market_Price]]</f>
        <v>856.69</v>
      </c>
      <c r="J87" s="1">
        <f>Table2[[#This Row],[Selling_Price]]</f>
        <v>1237.17</v>
      </c>
      <c r="K87" s="1">
        <f>Table2[[#This Row],[Quantity]]</f>
        <v>-393</v>
      </c>
      <c r="L87" s="1" t="str">
        <f>IF(ISBLANK(Table2[[#This Row],[Status]]), "No Data Entered", IFERROR(Table2[[#This Row],[Status]], "No Data Entered"))</f>
        <v>Cancelled</v>
      </c>
    </row>
    <row r="88" spans="1:12" x14ac:dyDescent="0.3">
      <c r="A88" s="1" t="str">
        <f>Table2[[#This Row],[Product_ID]]</f>
        <v>PRO7664</v>
      </c>
      <c r="B88" s="1" t="str">
        <f>Table2[[#This Row],[Customer_ID]]</f>
        <v>CUST15217</v>
      </c>
      <c r="C88" s="14" t="str">
        <f>Table2[[#This Row],[Date]]</f>
        <v>28/08/2024</v>
      </c>
      <c r="D88" s="1" t="str">
        <f>TRIM(PROPER(Table2[[#This Row],[Product_Name]]))</f>
        <v>Tablet</v>
      </c>
      <c r="E88" s="1" t="str">
        <f>TRIM(PROPER(Table2[[#This Row],[Country]]))</f>
        <v>Canada</v>
      </c>
      <c r="F88" s="1" t="str">
        <f>TRIM(PROPER(Table2[[#This Row],[Category]]))</f>
        <v>Computers</v>
      </c>
      <c r="G88" s="1" t="str">
        <f>TRIM(PROPER(Table2[[#This Row],[Brand]]))</f>
        <v>Lenovo</v>
      </c>
      <c r="H88" s="1">
        <f>Table2[[#This Row],[Supplier_ID]]</f>
        <v>1020</v>
      </c>
      <c r="I88" s="1">
        <f>Table2[[#This Row],[Market_Price]]</f>
        <v>847.87</v>
      </c>
      <c r="J88" s="1">
        <f>Table2[[#This Row],[Selling_Price]]</f>
        <v>1320.61</v>
      </c>
      <c r="K88" s="1">
        <f>Table2[[#This Row],[Quantity]]</f>
        <v>-33</v>
      </c>
      <c r="L88" s="1" t="str">
        <f>IF(ISBLANK(Table2[[#This Row],[Status]]), "No Data Entered", IFERROR(Table2[[#This Row],[Status]], "No Data Entered"))</f>
        <v>Cancelled</v>
      </c>
    </row>
    <row r="89" spans="1:12" x14ac:dyDescent="0.3">
      <c r="A89" s="1" t="str">
        <f>Table2[[#This Row],[Product_ID]]</f>
        <v>PRO3977</v>
      </c>
      <c r="B89" s="1" t="str">
        <f>Table2[[#This Row],[Customer_ID]]</f>
        <v>CUST15309</v>
      </c>
      <c r="C89" s="14" t="str">
        <f>Table2[[#This Row],[Date]]</f>
        <v>23/02/2023</v>
      </c>
      <c r="D89" s="1" t="str">
        <f>TRIM(PROPER(Table2[[#This Row],[Product_Name]]))</f>
        <v>Laptop</v>
      </c>
      <c r="E89" s="1" t="str">
        <f>TRIM(PROPER(Table2[[#This Row],[Country]]))</f>
        <v>Uk</v>
      </c>
      <c r="F89" s="1" t="str">
        <f>TRIM(PROPER(Table2[[#This Row],[Category]]))</f>
        <v>Wearables</v>
      </c>
      <c r="G89" s="1" t="str">
        <f>TRIM(PROPER(Table2[[#This Row],[Brand]]))</f>
        <v>Hp</v>
      </c>
      <c r="H89" s="1">
        <f>Table2[[#This Row],[Supplier_ID]]</f>
        <v>1074</v>
      </c>
      <c r="I89" s="1">
        <f>Table2[[#This Row],[Market_Price]]</f>
        <v>813.75</v>
      </c>
      <c r="J89" s="1">
        <f>Table2[[#This Row],[Selling_Price]]</f>
        <v>924.75</v>
      </c>
      <c r="K89" s="1">
        <f>Table2[[#This Row],[Quantity]]</f>
        <v>-393</v>
      </c>
      <c r="L89" s="1" t="str">
        <f>IF(ISBLANK(Table2[[#This Row],[Status]]), "No Data Entered", IFERROR(Table2[[#This Row],[Status]], "No Data Entered"))</f>
        <v>Cancelled</v>
      </c>
    </row>
    <row r="90" spans="1:12" x14ac:dyDescent="0.3">
      <c r="A90" s="1" t="str">
        <f>Table2[[#This Row],[Product_ID]]</f>
        <v>PRO1886</v>
      </c>
      <c r="B90" s="1" t="str">
        <f>Table2[[#This Row],[Customer_ID]]</f>
        <v>CUST15340</v>
      </c>
      <c r="C90" s="14" t="str">
        <f>Table2[[#This Row],[Date]]</f>
        <v>27/12/2023</v>
      </c>
      <c r="D90" s="1" t="str">
        <f>TRIM(PROPER(Table2[[#This Row],[Product_Name]]))</f>
        <v>Printer</v>
      </c>
      <c r="E90" s="1" t="str">
        <f>TRIM(PROPER(Table2[[#This Row],[Country]]))</f>
        <v>Uk</v>
      </c>
      <c r="F90" s="1" t="str">
        <f>TRIM(PROPER(Table2[[#This Row],[Category]]))</f>
        <v>Office Supplies</v>
      </c>
      <c r="G90" s="1" t="str">
        <f>TRIM(PROPER(Table2[[#This Row],[Brand]]))</f>
        <v>Apple</v>
      </c>
      <c r="H90" s="1">
        <f>Table2[[#This Row],[Supplier_ID]]</f>
        <v>1081</v>
      </c>
      <c r="I90" s="1">
        <f>Table2[[#This Row],[Market_Price]]</f>
        <v>91.99</v>
      </c>
      <c r="J90" s="1">
        <f>Table2[[#This Row],[Selling_Price]]</f>
        <v>138.25</v>
      </c>
      <c r="K90" s="1">
        <f>Table2[[#This Row],[Quantity]]</f>
        <v>-435</v>
      </c>
      <c r="L90" s="1" t="str">
        <f>IF(ISBLANK(Table2[[#This Row],[Status]]), "No Data Entered", IFERROR(Table2[[#This Row],[Status]], "No Data Entered"))</f>
        <v>Cancelled</v>
      </c>
    </row>
    <row r="91" spans="1:12" x14ac:dyDescent="0.3">
      <c r="A91" s="1" t="str">
        <f>Table2[[#This Row],[Product_ID]]</f>
        <v>PRO6885</v>
      </c>
      <c r="B91" s="1" t="str">
        <f>Table2[[#This Row],[Customer_ID]]</f>
        <v>CUST15363</v>
      </c>
      <c r="C91" s="14" t="str">
        <f>Table2[[#This Row],[Date]]</f>
        <v>14/11/2020</v>
      </c>
      <c r="D91" s="1" t="str">
        <f>TRIM(PROPER(Table2[[#This Row],[Product_Name]]))</f>
        <v>Headphones</v>
      </c>
      <c r="E91" s="1" t="str">
        <f>TRIM(PROPER(Table2[[#This Row],[Country]]))</f>
        <v>Australia</v>
      </c>
      <c r="F91" s="1" t="str">
        <f>TRIM(PROPER(Table2[[#This Row],[Category]]))</f>
        <v>Office Supplies</v>
      </c>
      <c r="G91" s="1" t="str">
        <f>TRIM(PROPER(Table2[[#This Row],[Brand]]))</f>
        <v>Apple</v>
      </c>
      <c r="H91" s="1">
        <f>Table2[[#This Row],[Supplier_ID]]</f>
        <v>1028</v>
      </c>
      <c r="I91" s="1">
        <f>Table2[[#This Row],[Market_Price]]</f>
        <v>774.64</v>
      </c>
      <c r="J91" s="1">
        <f>Table2[[#This Row],[Selling_Price]]</f>
        <v>961.5</v>
      </c>
      <c r="K91" s="1">
        <f>Table2[[#This Row],[Quantity]]</f>
        <v>-481</v>
      </c>
      <c r="L91" s="1" t="str">
        <f>IF(ISBLANK(Table2[[#This Row],[Status]]), "No Data Entered", IFERROR(Table2[[#This Row],[Status]], "No Data Entered"))</f>
        <v>Cancelled</v>
      </c>
    </row>
    <row r="92" spans="1:12" x14ac:dyDescent="0.3">
      <c r="A92" s="1" t="str">
        <f>Table2[[#This Row],[Product_ID]]</f>
        <v>PRO2050</v>
      </c>
      <c r="B92" s="1" t="str">
        <f>Table2[[#This Row],[Customer_ID]]</f>
        <v>CUST15431</v>
      </c>
      <c r="C92" s="14" t="str">
        <f>Table2[[#This Row],[Date]]</f>
        <v>22/05/2023</v>
      </c>
      <c r="D92" s="1" t="str">
        <f>TRIM(PROPER(Table2[[#This Row],[Product_Name]]))</f>
        <v>Laptop</v>
      </c>
      <c r="E92" s="1" t="str">
        <f>TRIM(PROPER(Table2[[#This Row],[Country]]))</f>
        <v>India</v>
      </c>
      <c r="F92" s="1" t="str">
        <f>TRIM(PROPER(Table2[[#This Row],[Category]]))</f>
        <v>Accessories</v>
      </c>
      <c r="G92" s="1" t="str">
        <f>TRIM(PROPER(Table2[[#This Row],[Brand]]))</f>
        <v>Microsoft</v>
      </c>
      <c r="H92" s="1">
        <f>Table2[[#This Row],[Supplier_ID]]</f>
        <v>1056</v>
      </c>
      <c r="I92" s="1">
        <f>Table2[[#This Row],[Market_Price]]</f>
        <v>1563.01</v>
      </c>
      <c r="J92" s="1">
        <f>Table2[[#This Row],[Selling_Price]]</f>
        <v>2818.14</v>
      </c>
      <c r="K92" s="1">
        <f>Table2[[#This Row],[Quantity]]</f>
        <v>-174</v>
      </c>
      <c r="L92" s="1" t="str">
        <f>IF(ISBLANK(Table2[[#This Row],[Status]]), "No Data Entered", IFERROR(Table2[[#This Row],[Status]], "No Data Entered"))</f>
        <v>Cancelled</v>
      </c>
    </row>
    <row r="93" spans="1:12" x14ac:dyDescent="0.3">
      <c r="A93" s="1" t="str">
        <f>Table2[[#This Row],[Product_ID]]</f>
        <v>PRO4206</v>
      </c>
      <c r="B93" s="1" t="str">
        <f>Table2[[#This Row],[Customer_ID]]</f>
        <v>CUST15562</v>
      </c>
      <c r="C93" s="14" t="str">
        <f>Table2[[#This Row],[Date]]</f>
        <v>05/11/2024</v>
      </c>
      <c r="D93" s="1" t="str">
        <f>TRIM(PROPER(Table2[[#This Row],[Product_Name]]))</f>
        <v>Laptop</v>
      </c>
      <c r="E93" s="1" t="str">
        <f>TRIM(PROPER(Table2[[#This Row],[Country]]))</f>
        <v>India</v>
      </c>
      <c r="F93" s="1" t="str">
        <f>TRIM(PROPER(Table2[[#This Row],[Category]]))</f>
        <v>Office Supplies</v>
      </c>
      <c r="G93" s="1" t="str">
        <f>TRIM(PROPER(Table2[[#This Row],[Brand]]))</f>
        <v>Microsoft</v>
      </c>
      <c r="H93" s="1">
        <f>Table2[[#This Row],[Supplier_ID]]</f>
        <v>1057</v>
      </c>
      <c r="I93" s="1">
        <f>Table2[[#This Row],[Market_Price]]</f>
        <v>710.96</v>
      </c>
      <c r="J93" s="1">
        <f>Table2[[#This Row],[Selling_Price]]</f>
        <v>1189.68</v>
      </c>
      <c r="K93" s="1">
        <f>Table2[[#This Row],[Quantity]]</f>
        <v>-3</v>
      </c>
      <c r="L93" s="1" t="str">
        <f>IF(ISBLANK(Table2[[#This Row],[Status]]), "No Data Entered", IFERROR(Table2[[#This Row],[Status]], "No Data Entered"))</f>
        <v>Cancelled</v>
      </c>
    </row>
    <row r="94" spans="1:12" x14ac:dyDescent="0.3">
      <c r="A94" s="1" t="str">
        <f>Table2[[#This Row],[Product_ID]]</f>
        <v>PRO2223</v>
      </c>
      <c r="B94" s="1" t="str">
        <f>Table2[[#This Row],[Customer_ID]]</f>
        <v>CUST15566</v>
      </c>
      <c r="C94" s="14" t="str">
        <f>Table2[[#This Row],[Date]]</f>
        <v>30/11/2023</v>
      </c>
      <c r="D94" s="1" t="str">
        <f>TRIM(PROPER(Table2[[#This Row],[Product_Name]]))</f>
        <v>Monitor</v>
      </c>
      <c r="E94" s="1" t="str">
        <f>TRIM(PROPER(Table2[[#This Row],[Country]]))</f>
        <v>Uk</v>
      </c>
      <c r="F94" s="1" t="str">
        <f>TRIM(PROPER(Table2[[#This Row],[Category]]))</f>
        <v>Computers</v>
      </c>
      <c r="G94" s="1" t="str">
        <f>TRIM(PROPER(Table2[[#This Row],[Brand]]))</f>
        <v>Asus</v>
      </c>
      <c r="H94" s="1">
        <f>Table2[[#This Row],[Supplier_ID]]</f>
        <v>1083</v>
      </c>
      <c r="I94" s="1">
        <f>Table2[[#This Row],[Market_Price]]</f>
        <v>426.98</v>
      </c>
      <c r="J94" s="1">
        <f>Table2[[#This Row],[Selling_Price]]</f>
        <v>802.7</v>
      </c>
      <c r="K94" s="1">
        <f>Table2[[#This Row],[Quantity]]</f>
        <v>-304</v>
      </c>
      <c r="L94" s="1" t="str">
        <f>IF(ISBLANK(Table2[[#This Row],[Status]]), "No Data Entered", IFERROR(Table2[[#This Row],[Status]], "No Data Entered"))</f>
        <v>Cancelled</v>
      </c>
    </row>
    <row r="95" spans="1:12" x14ac:dyDescent="0.3">
      <c r="A95" s="1" t="str">
        <f>Table2[[#This Row],[Product_ID]]</f>
        <v>PRO1129</v>
      </c>
      <c r="B95" s="1" t="str">
        <f>Table2[[#This Row],[Customer_ID]]</f>
        <v>CUST15590</v>
      </c>
      <c r="C95" s="14" t="str">
        <f>Table2[[#This Row],[Date]]</f>
        <v>28/01/2021</v>
      </c>
      <c r="D95" s="1" t="str">
        <f>TRIM(PROPER(Table2[[#This Row],[Product_Name]]))</f>
        <v>Printer</v>
      </c>
      <c r="E95" s="1" t="str">
        <f>TRIM(PROPER(Table2[[#This Row],[Country]]))</f>
        <v>China</v>
      </c>
      <c r="F95" s="1" t="str">
        <f>TRIM(PROPER(Table2[[#This Row],[Category]]))</f>
        <v>Wearables</v>
      </c>
      <c r="G95" s="1" t="str">
        <f>TRIM(PROPER(Table2[[#This Row],[Brand]]))</f>
        <v>Asus</v>
      </c>
      <c r="H95" s="1">
        <f>Table2[[#This Row],[Supplier_ID]]</f>
        <v>1034</v>
      </c>
      <c r="I95" s="1">
        <f>Table2[[#This Row],[Market_Price]]</f>
        <v>717.69</v>
      </c>
      <c r="J95" s="1">
        <f>Table2[[#This Row],[Selling_Price]]</f>
        <v>935.92</v>
      </c>
      <c r="K95" s="1">
        <f>Table2[[#This Row],[Quantity]]</f>
        <v>-402</v>
      </c>
      <c r="L95" s="1" t="str">
        <f>IF(ISBLANK(Table2[[#This Row],[Status]]), "No Data Entered", IFERROR(Table2[[#This Row],[Status]], "No Data Entered"))</f>
        <v>Cancelled</v>
      </c>
    </row>
    <row r="96" spans="1:12" x14ac:dyDescent="0.3">
      <c r="A96" s="1" t="str">
        <f>Table2[[#This Row],[Product_ID]]</f>
        <v>PRO8146</v>
      </c>
      <c r="B96" s="1" t="str">
        <f>Table2[[#This Row],[Customer_ID]]</f>
        <v>CUST15633</v>
      </c>
      <c r="C96" s="14" t="str">
        <f>Table2[[#This Row],[Date]]</f>
        <v>29/07/2021</v>
      </c>
      <c r="D96" s="1" t="str">
        <f>TRIM(PROPER(Table2[[#This Row],[Product_Name]]))</f>
        <v>Mouse</v>
      </c>
      <c r="E96" s="1" t="str">
        <f>TRIM(PROPER(Table2[[#This Row],[Country]]))</f>
        <v>Usa</v>
      </c>
      <c r="F96" s="1" t="str">
        <f>TRIM(PROPER(Table2[[#This Row],[Category]]))</f>
        <v>Computers</v>
      </c>
      <c r="G96" s="1" t="str">
        <f>TRIM(PROPER(Table2[[#This Row],[Brand]]))</f>
        <v>Dell</v>
      </c>
      <c r="H96" s="1">
        <f>Table2[[#This Row],[Supplier_ID]]</f>
        <v>1071</v>
      </c>
      <c r="I96" s="1">
        <f>Table2[[#This Row],[Market_Price]]</f>
        <v>1997.94</v>
      </c>
      <c r="J96" s="1">
        <f>Table2[[#This Row],[Selling_Price]]</f>
        <v>3987.56</v>
      </c>
      <c r="K96" s="1">
        <f>Table2[[#This Row],[Quantity]]</f>
        <v>-461</v>
      </c>
      <c r="L96" s="1" t="str">
        <f>IF(ISBLANK(Table2[[#This Row],[Status]]), "No Data Entered", IFERROR(Table2[[#This Row],[Status]], "No Data Entered"))</f>
        <v>Cancelled</v>
      </c>
    </row>
    <row r="97" spans="1:12" x14ac:dyDescent="0.3">
      <c r="A97" s="1" t="str">
        <f>Table2[[#This Row],[Product_ID]]</f>
        <v>PRO5073</v>
      </c>
      <c r="B97" s="1" t="str">
        <f>Table2[[#This Row],[Customer_ID]]</f>
        <v>CUST15745</v>
      </c>
      <c r="C97" s="14" t="str">
        <f>Table2[[#This Row],[Date]]</f>
        <v>26/03/2024</v>
      </c>
      <c r="D97" s="1" t="str">
        <f>TRIM(PROPER(Table2[[#This Row],[Product_Name]]))</f>
        <v>Monitor</v>
      </c>
      <c r="E97" s="1" t="str">
        <f>TRIM(PROPER(Table2[[#This Row],[Country]]))</f>
        <v>India</v>
      </c>
      <c r="F97" s="1" t="str">
        <f>TRIM(PROPER(Table2[[#This Row],[Category]]))</f>
        <v>Computers</v>
      </c>
      <c r="G97" s="1" t="str">
        <f>TRIM(PROPER(Table2[[#This Row],[Brand]]))</f>
        <v>Asus</v>
      </c>
      <c r="H97" s="1">
        <f>Table2[[#This Row],[Supplier_ID]]</f>
        <v>1035</v>
      </c>
      <c r="I97" s="1">
        <f>Table2[[#This Row],[Market_Price]]</f>
        <v>288.24</v>
      </c>
      <c r="J97" s="1">
        <f>Table2[[#This Row],[Selling_Price]]</f>
        <v>427.97</v>
      </c>
      <c r="K97" s="1">
        <f>Table2[[#This Row],[Quantity]]</f>
        <v>-387</v>
      </c>
      <c r="L97" s="1" t="str">
        <f>IF(ISBLANK(Table2[[#This Row],[Status]]), "No Data Entered", IFERROR(Table2[[#This Row],[Status]], "No Data Entered"))</f>
        <v>Cancelled</v>
      </c>
    </row>
    <row r="98" spans="1:12" x14ac:dyDescent="0.3">
      <c r="A98" s="1" t="str">
        <f>Table2[[#This Row],[Product_ID]]</f>
        <v>PRO9600</v>
      </c>
      <c r="B98" s="1" t="str">
        <f>Table2[[#This Row],[Customer_ID]]</f>
        <v>CUST15833</v>
      </c>
      <c r="C98" s="14" t="str">
        <f>Table2[[#This Row],[Date]]</f>
        <v>07/12/2025</v>
      </c>
      <c r="D98" s="1" t="str">
        <f>TRIM(PROPER(Table2[[#This Row],[Product_Name]]))</f>
        <v>Laptop</v>
      </c>
      <c r="E98" s="1" t="str">
        <f>TRIM(PROPER(Table2[[#This Row],[Country]]))</f>
        <v>Uk</v>
      </c>
      <c r="F98" s="1" t="str">
        <f>TRIM(PROPER(Table2[[#This Row],[Category]]))</f>
        <v>Wearables</v>
      </c>
      <c r="G98" s="1" t="str">
        <f>TRIM(PROPER(Table2[[#This Row],[Brand]]))</f>
        <v>Asus</v>
      </c>
      <c r="H98" s="1">
        <f>Table2[[#This Row],[Supplier_ID]]</f>
        <v>1072</v>
      </c>
      <c r="I98" s="1">
        <f>Table2[[#This Row],[Market_Price]]</f>
        <v>1591.2</v>
      </c>
      <c r="J98" s="1">
        <f>Table2[[#This Row],[Selling_Price]]</f>
        <v>2174.2600000000002</v>
      </c>
      <c r="K98" s="1">
        <f>Table2[[#This Row],[Quantity]]</f>
        <v>-101</v>
      </c>
      <c r="L98" s="1" t="str">
        <f>IF(ISBLANK(Table2[[#This Row],[Status]]), "No Data Entered", IFERROR(Table2[[#This Row],[Status]], "No Data Entered"))</f>
        <v>Cancelled</v>
      </c>
    </row>
    <row r="99" spans="1:12" x14ac:dyDescent="0.3">
      <c r="A99" s="1" t="str">
        <f>Table2[[#This Row],[Product_ID]]</f>
        <v>PRO1318</v>
      </c>
      <c r="B99" s="1" t="str">
        <f>Table2[[#This Row],[Customer_ID]]</f>
        <v>CUST15877</v>
      </c>
      <c r="C99" s="14" t="str">
        <f>Table2[[#This Row],[Date]]</f>
        <v>27/08/2020</v>
      </c>
      <c r="D99" s="1" t="str">
        <f>TRIM(PROPER(Table2[[#This Row],[Product_Name]]))</f>
        <v>Monitor</v>
      </c>
      <c r="E99" s="1" t="str">
        <f>TRIM(PROPER(Table2[[#This Row],[Country]]))</f>
        <v>France</v>
      </c>
      <c r="F99" s="1" t="str">
        <f>TRIM(PROPER(Table2[[#This Row],[Category]]))</f>
        <v>Wearables</v>
      </c>
      <c r="G99" s="1" t="str">
        <f>TRIM(PROPER(Table2[[#This Row],[Brand]]))</f>
        <v>Apple</v>
      </c>
      <c r="H99" s="1">
        <f>Table2[[#This Row],[Supplier_ID]]</f>
        <v>1008</v>
      </c>
      <c r="I99" s="1">
        <f>Table2[[#This Row],[Market_Price]]</f>
        <v>1604.62</v>
      </c>
      <c r="J99" s="1">
        <f>Table2[[#This Row],[Selling_Price]]</f>
        <v>2717.74</v>
      </c>
      <c r="K99" s="1">
        <f>Table2[[#This Row],[Quantity]]</f>
        <v>-277</v>
      </c>
      <c r="L99" s="1" t="str">
        <f>IF(ISBLANK(Table2[[#This Row],[Status]]), "No Data Entered", IFERROR(Table2[[#This Row],[Status]], "No Data Entered"))</f>
        <v>Cancelled</v>
      </c>
    </row>
    <row r="100" spans="1:12" x14ac:dyDescent="0.3">
      <c r="A100" s="1" t="str">
        <f>Table2[[#This Row],[Product_ID]]</f>
        <v>PRO3951</v>
      </c>
      <c r="B100" s="1" t="str">
        <f>Table2[[#This Row],[Customer_ID]]</f>
        <v>CUST15883</v>
      </c>
      <c r="C100" s="14" t="str">
        <f>Table2[[#This Row],[Date]]</f>
        <v>27/08/2022</v>
      </c>
      <c r="D100" s="1" t="str">
        <f>TRIM(PROPER(Table2[[#This Row],[Product_Name]]))</f>
        <v>Keyboard</v>
      </c>
      <c r="E100" s="1" t="str">
        <f>TRIM(PROPER(Table2[[#This Row],[Country]]))</f>
        <v>Uk</v>
      </c>
      <c r="F100" s="1" t="str">
        <f>TRIM(PROPER(Table2[[#This Row],[Category]]))</f>
        <v>Accessories</v>
      </c>
      <c r="G100" s="1" t="str">
        <f>TRIM(PROPER(Table2[[#This Row],[Brand]]))</f>
        <v>Samsung</v>
      </c>
      <c r="H100" s="1">
        <f>Table2[[#This Row],[Supplier_ID]]</f>
        <v>1021</v>
      </c>
      <c r="I100" s="1">
        <f>Table2[[#This Row],[Market_Price]]</f>
        <v>1332.04</v>
      </c>
      <c r="J100" s="1">
        <f>Table2[[#This Row],[Selling_Price]]</f>
        <v>2316.98</v>
      </c>
      <c r="K100" s="1">
        <f>Table2[[#This Row],[Quantity]]</f>
        <v>-136</v>
      </c>
      <c r="L100" s="1" t="str">
        <f>IF(ISBLANK(Table2[[#This Row],[Status]]), "No Data Entered", IFERROR(Table2[[#This Row],[Status]], "No Data Entered"))</f>
        <v>Cancelled</v>
      </c>
    </row>
    <row r="101" spans="1:12" x14ac:dyDescent="0.3">
      <c r="A101" s="1" t="str">
        <f>Table2[[#This Row],[Product_ID]]</f>
        <v>PRO3652</v>
      </c>
      <c r="B101" s="1" t="str">
        <f>Table2[[#This Row],[Customer_ID]]</f>
        <v>CUST15901</v>
      </c>
      <c r="C101" s="14" t="str">
        <f>Table2[[#This Row],[Date]]</f>
        <v>06/06/2020</v>
      </c>
      <c r="D101" s="1" t="str">
        <f>TRIM(PROPER(Table2[[#This Row],[Product_Name]]))</f>
        <v>Camera</v>
      </c>
      <c r="E101" s="1" t="str">
        <f>TRIM(PROPER(Table2[[#This Row],[Country]]))</f>
        <v>Uk</v>
      </c>
      <c r="F101" s="1" t="str">
        <f>TRIM(PROPER(Table2[[#This Row],[Category]]))</f>
        <v>Computers</v>
      </c>
      <c r="G101" s="1" t="str">
        <f>TRIM(PROPER(Table2[[#This Row],[Brand]]))</f>
        <v>Dell</v>
      </c>
      <c r="H101" s="1">
        <f>Table2[[#This Row],[Supplier_ID]]</f>
        <v>1097</v>
      </c>
      <c r="I101" s="1">
        <f>Table2[[#This Row],[Market_Price]]</f>
        <v>282.52</v>
      </c>
      <c r="J101" s="1">
        <f>Table2[[#This Row],[Selling_Price]]</f>
        <v>407.54</v>
      </c>
      <c r="K101" s="1">
        <f>Table2[[#This Row],[Quantity]]</f>
        <v>-455</v>
      </c>
      <c r="L101" s="1" t="str">
        <f>IF(ISBLANK(Table2[[#This Row],[Status]]), "No Data Entered", IFERROR(Table2[[#This Row],[Status]], "No Data Entered"))</f>
        <v>Cancelled</v>
      </c>
    </row>
    <row r="102" spans="1:12" x14ac:dyDescent="0.3">
      <c r="A102" s="1" t="str">
        <f>Table2[[#This Row],[Product_ID]]</f>
        <v>PRO5150</v>
      </c>
      <c r="B102" s="1" t="str">
        <f>Table2[[#This Row],[Customer_ID]]</f>
        <v>CUST15909</v>
      </c>
      <c r="C102" s="14" t="str">
        <f>Table2[[#This Row],[Date]]</f>
        <v>17/12/2022</v>
      </c>
      <c r="D102" s="1" t="str">
        <f>TRIM(PROPER(Table2[[#This Row],[Product_Name]]))</f>
        <v>Keyboard</v>
      </c>
      <c r="E102" s="1" t="str">
        <f>TRIM(PROPER(Table2[[#This Row],[Country]]))</f>
        <v>India</v>
      </c>
      <c r="F102" s="1" t="str">
        <f>TRIM(PROPER(Table2[[#This Row],[Category]]))</f>
        <v>Wearables</v>
      </c>
      <c r="G102" s="1" t="str">
        <f>TRIM(PROPER(Table2[[#This Row],[Brand]]))</f>
        <v>Apple</v>
      </c>
      <c r="H102" s="1">
        <f>Table2[[#This Row],[Supplier_ID]]</f>
        <v>1055</v>
      </c>
      <c r="I102" s="1">
        <f>Table2[[#This Row],[Market_Price]]</f>
        <v>211.47</v>
      </c>
      <c r="J102" s="1">
        <f>Table2[[#This Row],[Selling_Price]]</f>
        <v>346.94</v>
      </c>
      <c r="K102" s="1">
        <f>Table2[[#This Row],[Quantity]]</f>
        <v>-175</v>
      </c>
      <c r="L102" s="1" t="str">
        <f>IF(ISBLANK(Table2[[#This Row],[Status]]), "No Data Entered", IFERROR(Table2[[#This Row],[Status]], "No Data Entered"))</f>
        <v>Cancelled</v>
      </c>
    </row>
    <row r="103" spans="1:12" x14ac:dyDescent="0.3">
      <c r="A103" s="1" t="str">
        <f>Table2[[#This Row],[Product_ID]]</f>
        <v>PRO6793</v>
      </c>
      <c r="B103" s="1" t="str">
        <f>Table2[[#This Row],[Customer_ID]]</f>
        <v>CUST15926</v>
      </c>
      <c r="C103" s="14" t="str">
        <f>Table2[[#This Row],[Date]]</f>
        <v>05/08/2022</v>
      </c>
      <c r="D103" s="1" t="str">
        <f>TRIM(PROPER(Table2[[#This Row],[Product_Name]]))</f>
        <v>Tablet</v>
      </c>
      <c r="E103" s="1" t="str">
        <f>TRIM(PROPER(Table2[[#This Row],[Country]]))</f>
        <v>Canada</v>
      </c>
      <c r="F103" s="1" t="str">
        <f>TRIM(PROPER(Table2[[#This Row],[Category]]))</f>
        <v>Accessories</v>
      </c>
      <c r="G103" s="1" t="str">
        <f>TRIM(PROPER(Table2[[#This Row],[Brand]]))</f>
        <v>Asus</v>
      </c>
      <c r="H103" s="1">
        <f>Table2[[#This Row],[Supplier_ID]]</f>
        <v>1082</v>
      </c>
      <c r="I103" s="1">
        <f>Table2[[#This Row],[Market_Price]]</f>
        <v>735.26</v>
      </c>
      <c r="J103" s="1">
        <f>Table2[[#This Row],[Selling_Price]]</f>
        <v>1223.32</v>
      </c>
      <c r="K103" s="1">
        <f>Table2[[#This Row],[Quantity]]</f>
        <v>-413</v>
      </c>
      <c r="L103" s="1" t="str">
        <f>IF(ISBLANK(Table2[[#This Row],[Status]]), "No Data Entered", IFERROR(Table2[[#This Row],[Status]], "No Data Entered"))</f>
        <v>Cancelled</v>
      </c>
    </row>
    <row r="104" spans="1:12" x14ac:dyDescent="0.3">
      <c r="A104" s="1" t="str">
        <f>Table2[[#This Row],[Product_ID]]</f>
        <v>PRO4981</v>
      </c>
      <c r="B104" s="1" t="str">
        <f>Table2[[#This Row],[Customer_ID]]</f>
        <v>CUST15943</v>
      </c>
      <c r="C104" s="14" t="str">
        <f>Table2[[#This Row],[Date]]</f>
        <v>24/10/2023</v>
      </c>
      <c r="D104" s="1" t="str">
        <f>TRIM(PROPER(Table2[[#This Row],[Product_Name]]))</f>
        <v>Headphones</v>
      </c>
      <c r="E104" s="1" t="str">
        <f>TRIM(PROPER(Table2[[#This Row],[Country]]))</f>
        <v>Usa</v>
      </c>
      <c r="F104" s="1" t="str">
        <f>TRIM(PROPER(Table2[[#This Row],[Category]]))</f>
        <v>Accessories</v>
      </c>
      <c r="G104" s="1" t="str">
        <f>TRIM(PROPER(Table2[[#This Row],[Brand]]))</f>
        <v>Microsoft</v>
      </c>
      <c r="H104" s="1">
        <f>Table2[[#This Row],[Supplier_ID]]</f>
        <v>1024</v>
      </c>
      <c r="I104" s="1">
        <f>Table2[[#This Row],[Market_Price]]</f>
        <v>1110.01</v>
      </c>
      <c r="J104" s="1">
        <f>Table2[[#This Row],[Selling_Price]]</f>
        <v>1519.67</v>
      </c>
      <c r="K104" s="1">
        <f>Table2[[#This Row],[Quantity]]</f>
        <v>-309</v>
      </c>
      <c r="L104" s="1" t="str">
        <f>IF(ISBLANK(Table2[[#This Row],[Status]]), "No Data Entered", IFERROR(Table2[[#This Row],[Status]], "No Data Entered"))</f>
        <v>Cancelled</v>
      </c>
    </row>
    <row r="105" spans="1:12" x14ac:dyDescent="0.3">
      <c r="A105" s="1" t="str">
        <f>Table2[[#This Row],[Product_ID]]</f>
        <v>PRO3761</v>
      </c>
      <c r="B105" s="1" t="str">
        <f>Table2[[#This Row],[Customer_ID]]</f>
        <v>CUST15955</v>
      </c>
      <c r="C105" s="14" t="str">
        <f>Table2[[#This Row],[Date]]</f>
        <v>30/08/2021</v>
      </c>
      <c r="D105" s="1" t="str">
        <f>TRIM(PROPER(Table2[[#This Row],[Product_Name]]))</f>
        <v>Monitor</v>
      </c>
      <c r="E105" s="1" t="str">
        <f>TRIM(PROPER(Table2[[#This Row],[Country]]))</f>
        <v>Canada</v>
      </c>
      <c r="F105" s="1" t="str">
        <f>TRIM(PROPER(Table2[[#This Row],[Category]]))</f>
        <v>Office Supplies</v>
      </c>
      <c r="G105" s="1" t="str">
        <f>TRIM(PROPER(Table2[[#This Row],[Brand]]))</f>
        <v>Lenovo</v>
      </c>
      <c r="H105" s="1">
        <f>Table2[[#This Row],[Supplier_ID]]</f>
        <v>1093</v>
      </c>
      <c r="I105" s="1">
        <f>Table2[[#This Row],[Market_Price]]</f>
        <v>1938.51</v>
      </c>
      <c r="J105" s="1">
        <f>Table2[[#This Row],[Selling_Price]]</f>
        <v>3386.35</v>
      </c>
      <c r="K105" s="1">
        <f>Table2[[#This Row],[Quantity]]</f>
        <v>-211</v>
      </c>
      <c r="L105" s="1" t="str">
        <f>IF(ISBLANK(Table2[[#This Row],[Status]]), "No Data Entered", IFERROR(Table2[[#This Row],[Status]], "No Data Entered"))</f>
        <v>Cancelled</v>
      </c>
    </row>
    <row r="106" spans="1:12" x14ac:dyDescent="0.3">
      <c r="A106" s="1" t="str">
        <f>Table2[[#This Row],[Product_ID]]</f>
        <v>PRO7969</v>
      </c>
      <c r="B106" s="1" t="str">
        <f>Table2[[#This Row],[Customer_ID]]</f>
        <v>CUST16057</v>
      </c>
      <c r="C106" s="14" t="str">
        <f>Table2[[#This Row],[Date]]</f>
        <v>26/07/2022</v>
      </c>
      <c r="D106" s="1" t="str">
        <f>TRIM(PROPER(Table2[[#This Row],[Product_Name]]))</f>
        <v>Smartphone</v>
      </c>
      <c r="E106" s="1" t="str">
        <f>TRIM(PROPER(Table2[[#This Row],[Country]]))</f>
        <v>Brazil</v>
      </c>
      <c r="F106" s="1" t="str">
        <f>TRIM(PROPER(Table2[[#This Row],[Category]]))</f>
        <v>Accessories</v>
      </c>
      <c r="G106" s="1" t="str">
        <f>TRIM(PROPER(Table2[[#This Row],[Brand]]))</f>
        <v>Logitech</v>
      </c>
      <c r="H106" s="1">
        <f>Table2[[#This Row],[Supplier_ID]]</f>
        <v>1012</v>
      </c>
      <c r="I106" s="1">
        <f>Table2[[#This Row],[Market_Price]]</f>
        <v>1865.39</v>
      </c>
      <c r="J106" s="1">
        <f>Table2[[#This Row],[Selling_Price]]</f>
        <v>2131.7399999999998</v>
      </c>
      <c r="K106" s="1">
        <f>Table2[[#This Row],[Quantity]]</f>
        <v>-360</v>
      </c>
      <c r="L106" s="1" t="str">
        <f>IF(ISBLANK(Table2[[#This Row],[Status]]), "No Data Entered", IFERROR(Table2[[#This Row],[Status]], "No Data Entered"))</f>
        <v>Cancelled</v>
      </c>
    </row>
    <row r="107" spans="1:12" x14ac:dyDescent="0.3">
      <c r="A107" s="1" t="str">
        <f>Table2[[#This Row],[Product_ID]]</f>
        <v>PRO9436</v>
      </c>
      <c r="B107" s="1" t="str">
        <f>Table2[[#This Row],[Customer_ID]]</f>
        <v>CUST16092</v>
      </c>
      <c r="C107" s="14" t="str">
        <f>Table2[[#This Row],[Date]]</f>
        <v>21/06/2021</v>
      </c>
      <c r="D107" s="1" t="str">
        <f>TRIM(PROPER(Table2[[#This Row],[Product_Name]]))</f>
        <v>Monitor</v>
      </c>
      <c r="E107" s="1" t="str">
        <f>TRIM(PROPER(Table2[[#This Row],[Country]]))</f>
        <v>China</v>
      </c>
      <c r="F107" s="1" t="str">
        <f>TRIM(PROPER(Table2[[#This Row],[Category]]))</f>
        <v>Wearables</v>
      </c>
      <c r="G107" s="1" t="str">
        <f>TRIM(PROPER(Table2[[#This Row],[Brand]]))</f>
        <v>Dell</v>
      </c>
      <c r="H107" s="1">
        <f>Table2[[#This Row],[Supplier_ID]]</f>
        <v>1023</v>
      </c>
      <c r="I107" s="1">
        <f>Table2[[#This Row],[Market_Price]]</f>
        <v>270.67</v>
      </c>
      <c r="J107" s="1">
        <f>Table2[[#This Row],[Selling_Price]]</f>
        <v>440.98</v>
      </c>
      <c r="K107" s="1">
        <f>Table2[[#This Row],[Quantity]]</f>
        <v>-471</v>
      </c>
      <c r="L107" s="1" t="str">
        <f>IF(ISBLANK(Table2[[#This Row],[Status]]), "No Data Entered", IFERROR(Table2[[#This Row],[Status]], "No Data Entered"))</f>
        <v>Cancelled</v>
      </c>
    </row>
    <row r="108" spans="1:12" x14ac:dyDescent="0.3">
      <c r="A108" s="1" t="str">
        <f>Table2[[#This Row],[Product_ID]]</f>
        <v>PRO2046</v>
      </c>
      <c r="B108" s="1" t="str">
        <f>Table2[[#This Row],[Customer_ID]]</f>
        <v>CUST16223</v>
      </c>
      <c r="C108" s="14" t="str">
        <f>Table2[[#This Row],[Date]]</f>
        <v>01/10/2020</v>
      </c>
      <c r="D108" s="1" t="str">
        <f>TRIM(PROPER(Table2[[#This Row],[Product_Name]]))</f>
        <v>Smartwatch</v>
      </c>
      <c r="E108" s="1" t="str">
        <f>TRIM(PROPER(Table2[[#This Row],[Country]]))</f>
        <v>France</v>
      </c>
      <c r="F108" s="1" t="str">
        <f>TRIM(PROPER(Table2[[#This Row],[Category]]))</f>
        <v>Accessories</v>
      </c>
      <c r="G108" s="1" t="str">
        <f>TRIM(PROPER(Table2[[#This Row],[Brand]]))</f>
        <v>Asus</v>
      </c>
      <c r="H108" s="1">
        <f>Table2[[#This Row],[Supplier_ID]]</f>
        <v>1081</v>
      </c>
      <c r="I108" s="1">
        <f>Table2[[#This Row],[Market_Price]]</f>
        <v>1781.62</v>
      </c>
      <c r="J108" s="1">
        <f>Table2[[#This Row],[Selling_Price]]</f>
        <v>3407.14</v>
      </c>
      <c r="K108" s="1">
        <f>Table2[[#This Row],[Quantity]]</f>
        <v>-338</v>
      </c>
      <c r="L108" s="1" t="str">
        <f>IF(ISBLANK(Table2[[#This Row],[Status]]), "No Data Entered", IFERROR(Table2[[#This Row],[Status]], "No Data Entered"))</f>
        <v>Cancelled</v>
      </c>
    </row>
    <row r="109" spans="1:12" x14ac:dyDescent="0.3">
      <c r="A109" s="1" t="str">
        <f>Table2[[#This Row],[Product_ID]]</f>
        <v>PRO9261</v>
      </c>
      <c r="B109" s="1" t="str">
        <f>Table2[[#This Row],[Customer_ID]]</f>
        <v>CUST16228</v>
      </c>
      <c r="C109" s="14" t="str">
        <f>Table2[[#This Row],[Date]]</f>
        <v>21/02/2024</v>
      </c>
      <c r="D109" s="1" t="str">
        <f>TRIM(PROPER(Table2[[#This Row],[Product_Name]]))</f>
        <v>Smartphone</v>
      </c>
      <c r="E109" s="1" t="str">
        <f>TRIM(PROPER(Table2[[#This Row],[Country]]))</f>
        <v>Germany</v>
      </c>
      <c r="F109" s="1" t="str">
        <f>TRIM(PROPER(Table2[[#This Row],[Category]]))</f>
        <v>Accessories</v>
      </c>
      <c r="G109" s="1" t="str">
        <f>TRIM(PROPER(Table2[[#This Row],[Brand]]))</f>
        <v>Apple</v>
      </c>
      <c r="H109" s="1">
        <f>Table2[[#This Row],[Supplier_ID]]</f>
        <v>1081</v>
      </c>
      <c r="I109" s="1">
        <f>Table2[[#This Row],[Market_Price]]</f>
        <v>450.78</v>
      </c>
      <c r="J109" s="1">
        <f>Table2[[#This Row],[Selling_Price]]</f>
        <v>858.6</v>
      </c>
      <c r="K109" s="1">
        <f>Table2[[#This Row],[Quantity]]</f>
        <v>-408</v>
      </c>
      <c r="L109" s="1" t="str">
        <f>IF(ISBLANK(Table2[[#This Row],[Status]]), "No Data Entered", IFERROR(Table2[[#This Row],[Status]], "No Data Entered"))</f>
        <v>Cancelled</v>
      </c>
    </row>
    <row r="110" spans="1:12" x14ac:dyDescent="0.3">
      <c r="A110" s="1" t="str">
        <f>Table2[[#This Row],[Product_ID]]</f>
        <v>PRO7241</v>
      </c>
      <c r="B110" s="1" t="str">
        <f>Table2[[#This Row],[Customer_ID]]</f>
        <v>CUST16265</v>
      </c>
      <c r="C110" s="14" t="str">
        <f>Table2[[#This Row],[Date]]</f>
        <v>17/02/2023</v>
      </c>
      <c r="D110" s="1" t="str">
        <f>TRIM(PROPER(Table2[[#This Row],[Product_Name]]))</f>
        <v>Tablet</v>
      </c>
      <c r="E110" s="1" t="str">
        <f>TRIM(PROPER(Table2[[#This Row],[Country]]))</f>
        <v>Uk</v>
      </c>
      <c r="F110" s="1" t="str">
        <f>TRIM(PROPER(Table2[[#This Row],[Category]]))</f>
        <v>Computers</v>
      </c>
      <c r="G110" s="1" t="str">
        <f>TRIM(PROPER(Table2[[#This Row],[Brand]]))</f>
        <v>Canon</v>
      </c>
      <c r="H110" s="1">
        <f>Table2[[#This Row],[Supplier_ID]]</f>
        <v>1037</v>
      </c>
      <c r="I110" s="1">
        <f>Table2[[#This Row],[Market_Price]]</f>
        <v>1789.43</v>
      </c>
      <c r="J110" s="1">
        <f>Table2[[#This Row],[Selling_Price]]</f>
        <v>2485.31</v>
      </c>
      <c r="K110" s="1">
        <f>Table2[[#This Row],[Quantity]]</f>
        <v>-157</v>
      </c>
      <c r="L110" s="1" t="str">
        <f>IF(ISBLANK(Table2[[#This Row],[Status]]), "No Data Entered", IFERROR(Table2[[#This Row],[Status]], "No Data Entered"))</f>
        <v>Cancelled</v>
      </c>
    </row>
    <row r="111" spans="1:12" x14ac:dyDescent="0.3">
      <c r="A111" s="1" t="str">
        <f>Table2[[#This Row],[Product_ID]]</f>
        <v>PRO7468</v>
      </c>
      <c r="B111" s="1" t="str">
        <f>Table2[[#This Row],[Customer_ID]]</f>
        <v>CUST16278</v>
      </c>
      <c r="C111" s="14" t="str">
        <f>Table2[[#This Row],[Date]]</f>
        <v>15/09/2022</v>
      </c>
      <c r="D111" s="1" t="str">
        <f>TRIM(PROPER(Table2[[#This Row],[Product_Name]]))</f>
        <v>Camera</v>
      </c>
      <c r="E111" s="1" t="str">
        <f>TRIM(PROPER(Table2[[#This Row],[Country]]))</f>
        <v>China</v>
      </c>
      <c r="F111" s="1" t="str">
        <f>TRIM(PROPER(Table2[[#This Row],[Category]]))</f>
        <v>Wearables</v>
      </c>
      <c r="G111" s="1" t="str">
        <f>TRIM(PROPER(Table2[[#This Row],[Brand]]))</f>
        <v>Sony</v>
      </c>
      <c r="H111" s="1">
        <f>Table2[[#This Row],[Supplier_ID]]</f>
        <v>1006</v>
      </c>
      <c r="I111" s="1">
        <f>Table2[[#This Row],[Market_Price]]</f>
        <v>1525.77</v>
      </c>
      <c r="J111" s="1">
        <f>Table2[[#This Row],[Selling_Price]]</f>
        <v>2925.7</v>
      </c>
      <c r="K111" s="1">
        <f>Table2[[#This Row],[Quantity]]</f>
        <v>-260</v>
      </c>
      <c r="L111" s="1" t="str">
        <f>IF(ISBLANK(Table2[[#This Row],[Status]]), "No Data Entered", IFERROR(Table2[[#This Row],[Status]], "No Data Entered"))</f>
        <v>Cancelled</v>
      </c>
    </row>
    <row r="112" spans="1:12" x14ac:dyDescent="0.3">
      <c r="A112" s="1" t="str">
        <f>Table2[[#This Row],[Product_ID]]</f>
        <v>PRO9094</v>
      </c>
      <c r="B112" s="1" t="str">
        <f>Table2[[#This Row],[Customer_ID]]</f>
        <v>CUST16423</v>
      </c>
      <c r="C112" s="14" t="str">
        <f>Table2[[#This Row],[Date]]</f>
        <v>17/04/2020</v>
      </c>
      <c r="D112" s="1" t="str">
        <f>TRIM(PROPER(Table2[[#This Row],[Product_Name]]))</f>
        <v>Tablet</v>
      </c>
      <c r="E112" s="1" t="str">
        <f>TRIM(PROPER(Table2[[#This Row],[Country]]))</f>
        <v>Uk</v>
      </c>
      <c r="F112" s="1" t="str">
        <f>TRIM(PROPER(Table2[[#This Row],[Category]]))</f>
        <v>Wearables</v>
      </c>
      <c r="G112" s="1" t="str">
        <f>TRIM(PROPER(Table2[[#This Row],[Brand]]))</f>
        <v>Apple</v>
      </c>
      <c r="H112" s="1">
        <f>Table2[[#This Row],[Supplier_ID]]</f>
        <v>1021</v>
      </c>
      <c r="I112" s="1">
        <f>Table2[[#This Row],[Market_Price]]</f>
        <v>492.4</v>
      </c>
      <c r="J112" s="1">
        <f>Table2[[#This Row],[Selling_Price]]</f>
        <v>785.24</v>
      </c>
      <c r="K112" s="1">
        <f>Table2[[#This Row],[Quantity]]</f>
        <v>-176</v>
      </c>
      <c r="L112" s="1" t="str">
        <f>IF(ISBLANK(Table2[[#This Row],[Status]]), "No Data Entered", IFERROR(Table2[[#This Row],[Status]], "No Data Entered"))</f>
        <v>Cancelled</v>
      </c>
    </row>
    <row r="113" spans="1:12" x14ac:dyDescent="0.3">
      <c r="A113" s="1" t="str">
        <f>Table2[[#This Row],[Product_ID]]</f>
        <v>PRO8192</v>
      </c>
      <c r="B113" s="1" t="str">
        <f>Table2[[#This Row],[Customer_ID]]</f>
        <v>CUST16552</v>
      </c>
      <c r="C113" s="14" t="str">
        <f>Table2[[#This Row],[Date]]</f>
        <v>04/09/2023</v>
      </c>
      <c r="D113" s="1" t="str">
        <f>TRIM(PROPER(Table2[[#This Row],[Product_Name]]))</f>
        <v>Monitor</v>
      </c>
      <c r="E113" s="1" t="str">
        <f>TRIM(PROPER(Table2[[#This Row],[Country]]))</f>
        <v>Germany</v>
      </c>
      <c r="F113" s="1" t="str">
        <f>TRIM(PROPER(Table2[[#This Row],[Category]]))</f>
        <v>Office Supplies</v>
      </c>
      <c r="G113" s="1" t="str">
        <f>TRIM(PROPER(Table2[[#This Row],[Brand]]))</f>
        <v>Sony</v>
      </c>
      <c r="H113" s="1">
        <f>Table2[[#This Row],[Supplier_ID]]</f>
        <v>1085</v>
      </c>
      <c r="I113" s="1">
        <f>Table2[[#This Row],[Market_Price]]</f>
        <v>1085.31</v>
      </c>
      <c r="J113" s="1">
        <f>Table2[[#This Row],[Selling_Price]]</f>
        <v>1542.16</v>
      </c>
      <c r="K113" s="1">
        <f>Table2[[#This Row],[Quantity]]</f>
        <v>-350</v>
      </c>
      <c r="L113" s="1" t="str">
        <f>IF(ISBLANK(Table2[[#This Row],[Status]]), "No Data Entered", IFERROR(Table2[[#This Row],[Status]], "No Data Entered"))</f>
        <v>Cancelled</v>
      </c>
    </row>
    <row r="114" spans="1:12" x14ac:dyDescent="0.3">
      <c r="A114" s="1" t="str">
        <f>Table2[[#This Row],[Product_ID]]</f>
        <v>PRO1291</v>
      </c>
      <c r="B114" s="1" t="str">
        <f>Table2[[#This Row],[Customer_ID]]</f>
        <v>CUST16612</v>
      </c>
      <c r="C114" s="14" t="str">
        <f>Table2[[#This Row],[Date]]</f>
        <v>27/11/2025</v>
      </c>
      <c r="D114" s="1" t="str">
        <f>TRIM(PROPER(Table2[[#This Row],[Product_Name]]))</f>
        <v>Headphones</v>
      </c>
      <c r="E114" s="1" t="str">
        <f>TRIM(PROPER(Table2[[#This Row],[Country]]))</f>
        <v>Brazil</v>
      </c>
      <c r="F114" s="1" t="str">
        <f>TRIM(PROPER(Table2[[#This Row],[Category]]))</f>
        <v>Electronics</v>
      </c>
      <c r="G114" s="1" t="str">
        <f>TRIM(PROPER(Table2[[#This Row],[Brand]]))</f>
        <v>Apple</v>
      </c>
      <c r="H114" s="1">
        <f>Table2[[#This Row],[Supplier_ID]]</f>
        <v>1069</v>
      </c>
      <c r="I114" s="1">
        <f>Table2[[#This Row],[Market_Price]]</f>
        <v>531.19000000000005</v>
      </c>
      <c r="J114" s="1">
        <f>Table2[[#This Row],[Selling_Price]]</f>
        <v>922.85</v>
      </c>
      <c r="K114" s="1">
        <f>Table2[[#This Row],[Quantity]]</f>
        <v>-341</v>
      </c>
      <c r="L114" s="1" t="str">
        <f>IF(ISBLANK(Table2[[#This Row],[Status]]), "No Data Entered", IFERROR(Table2[[#This Row],[Status]], "No Data Entered"))</f>
        <v>Cancelled</v>
      </c>
    </row>
    <row r="115" spans="1:12" x14ac:dyDescent="0.3">
      <c r="A115" s="1" t="str">
        <f>Table2[[#This Row],[Product_ID]]</f>
        <v>PRO6054</v>
      </c>
      <c r="B115" s="1" t="str">
        <f>Table2[[#This Row],[Customer_ID]]</f>
        <v>CUST16668</v>
      </c>
      <c r="C115" s="14" t="str">
        <f>Table2[[#This Row],[Date]]</f>
        <v>14/03/2021</v>
      </c>
      <c r="D115" s="1" t="str">
        <f>TRIM(PROPER(Table2[[#This Row],[Product_Name]]))</f>
        <v>Headphones</v>
      </c>
      <c r="E115" s="1" t="str">
        <f>TRIM(PROPER(Table2[[#This Row],[Country]]))</f>
        <v>Brazil</v>
      </c>
      <c r="F115" s="1" t="str">
        <f>TRIM(PROPER(Table2[[#This Row],[Category]]))</f>
        <v>Computers</v>
      </c>
      <c r="G115" s="1" t="str">
        <f>TRIM(PROPER(Table2[[#This Row],[Brand]]))</f>
        <v>Logitech</v>
      </c>
      <c r="H115" s="1">
        <f>Table2[[#This Row],[Supplier_ID]]</f>
        <v>1028</v>
      </c>
      <c r="I115" s="1">
        <f>Table2[[#This Row],[Market_Price]]</f>
        <v>1049.24</v>
      </c>
      <c r="J115" s="1">
        <f>Table2[[#This Row],[Selling_Price]]</f>
        <v>1777.3</v>
      </c>
      <c r="K115" s="1">
        <f>Table2[[#This Row],[Quantity]]</f>
        <v>-26</v>
      </c>
      <c r="L115" s="1" t="str">
        <f>IF(ISBLANK(Table2[[#This Row],[Status]]), "No Data Entered", IFERROR(Table2[[#This Row],[Status]], "No Data Entered"))</f>
        <v>Cancelled</v>
      </c>
    </row>
    <row r="116" spans="1:12" x14ac:dyDescent="0.3">
      <c r="A116" s="1" t="str">
        <f>Table2[[#This Row],[Product_ID]]</f>
        <v>PRO7660</v>
      </c>
      <c r="B116" s="1" t="str">
        <f>Table2[[#This Row],[Customer_ID]]</f>
        <v>CUST16671</v>
      </c>
      <c r="C116" s="14" t="str">
        <f>Table2[[#This Row],[Date]]</f>
        <v>08/11/2022</v>
      </c>
      <c r="D116" s="1" t="str">
        <f>TRIM(PROPER(Table2[[#This Row],[Product_Name]]))</f>
        <v>Smartphone</v>
      </c>
      <c r="E116" s="1" t="str">
        <f>TRIM(PROPER(Table2[[#This Row],[Country]]))</f>
        <v>Germany</v>
      </c>
      <c r="F116" s="1" t="str">
        <f>TRIM(PROPER(Table2[[#This Row],[Category]]))</f>
        <v>Computers</v>
      </c>
      <c r="G116" s="1" t="str">
        <f>TRIM(PROPER(Table2[[#This Row],[Brand]]))</f>
        <v>Canon</v>
      </c>
      <c r="H116" s="1">
        <f>Table2[[#This Row],[Supplier_ID]]</f>
        <v>1022</v>
      </c>
      <c r="I116" s="1">
        <f>Table2[[#This Row],[Market_Price]]</f>
        <v>501.02</v>
      </c>
      <c r="J116" s="1">
        <f>Table2[[#This Row],[Selling_Price]]</f>
        <v>624.63</v>
      </c>
      <c r="K116" s="1">
        <f>Table2[[#This Row],[Quantity]]</f>
        <v>-358</v>
      </c>
      <c r="L116" s="1" t="str">
        <f>IF(ISBLANK(Table2[[#This Row],[Status]]), "No Data Entered", IFERROR(Table2[[#This Row],[Status]], "No Data Entered"))</f>
        <v>Cancelled</v>
      </c>
    </row>
    <row r="117" spans="1:12" x14ac:dyDescent="0.3">
      <c r="A117" s="1" t="str">
        <f>Table2[[#This Row],[Product_ID]]</f>
        <v>PRO9936</v>
      </c>
      <c r="B117" s="1" t="str">
        <f>Table2[[#This Row],[Customer_ID]]</f>
        <v>CUST16733</v>
      </c>
      <c r="C117" s="14" t="str">
        <f>Table2[[#This Row],[Date]]</f>
        <v>11/07/2022</v>
      </c>
      <c r="D117" s="1" t="str">
        <f>TRIM(PROPER(Table2[[#This Row],[Product_Name]]))</f>
        <v>Smartwatch</v>
      </c>
      <c r="E117" s="1" t="str">
        <f>TRIM(PROPER(Table2[[#This Row],[Country]]))</f>
        <v>Japan</v>
      </c>
      <c r="F117" s="1" t="str">
        <f>TRIM(PROPER(Table2[[#This Row],[Category]]))</f>
        <v>Office Supplies</v>
      </c>
      <c r="G117" s="1" t="str">
        <f>TRIM(PROPER(Table2[[#This Row],[Brand]]))</f>
        <v>Lenovo</v>
      </c>
      <c r="H117" s="1">
        <f>Table2[[#This Row],[Supplier_ID]]</f>
        <v>1057</v>
      </c>
      <c r="I117" s="1">
        <f>Table2[[#This Row],[Market_Price]]</f>
        <v>595.12</v>
      </c>
      <c r="J117" s="1">
        <f>Table2[[#This Row],[Selling_Price]]</f>
        <v>807.5</v>
      </c>
      <c r="K117" s="1">
        <f>Table2[[#This Row],[Quantity]]</f>
        <v>-292</v>
      </c>
      <c r="L117" s="1" t="str">
        <f>IF(ISBLANK(Table2[[#This Row],[Status]]), "No Data Entered", IFERROR(Table2[[#This Row],[Status]], "No Data Entered"))</f>
        <v>Cancelled</v>
      </c>
    </row>
    <row r="118" spans="1:12" x14ac:dyDescent="0.3">
      <c r="A118" s="1" t="str">
        <f>Table2[[#This Row],[Product_ID]]</f>
        <v>PRO9682</v>
      </c>
      <c r="B118" s="1" t="str">
        <f>Table2[[#This Row],[Customer_ID]]</f>
        <v>CUST16803</v>
      </c>
      <c r="C118" s="14" t="str">
        <f>Table2[[#This Row],[Date]]</f>
        <v>06/05/2021</v>
      </c>
      <c r="D118" s="1" t="str">
        <f>TRIM(PROPER(Table2[[#This Row],[Product_Name]]))</f>
        <v>Headphones</v>
      </c>
      <c r="E118" s="1" t="str">
        <f>TRIM(PROPER(Table2[[#This Row],[Country]]))</f>
        <v>China</v>
      </c>
      <c r="F118" s="1" t="str">
        <f>TRIM(PROPER(Table2[[#This Row],[Category]]))</f>
        <v>Electronics</v>
      </c>
      <c r="G118" s="1" t="str">
        <f>TRIM(PROPER(Table2[[#This Row],[Brand]]))</f>
        <v>Logitech</v>
      </c>
      <c r="H118" s="1">
        <f>Table2[[#This Row],[Supplier_ID]]</f>
        <v>1084</v>
      </c>
      <c r="I118" s="1">
        <f>Table2[[#This Row],[Market_Price]]</f>
        <v>875.04</v>
      </c>
      <c r="J118" s="1">
        <f>Table2[[#This Row],[Selling_Price]]</f>
        <v>1697.1</v>
      </c>
      <c r="K118" s="1">
        <f>Table2[[#This Row],[Quantity]]</f>
        <v>-361</v>
      </c>
      <c r="L118" s="1" t="str">
        <f>IF(ISBLANK(Table2[[#This Row],[Status]]), "No Data Entered", IFERROR(Table2[[#This Row],[Status]], "No Data Entered"))</f>
        <v>Cancelled</v>
      </c>
    </row>
    <row r="119" spans="1:12" x14ac:dyDescent="0.3">
      <c r="A119" s="1" t="str">
        <f>Table2[[#This Row],[Product_ID]]</f>
        <v>PRO7373</v>
      </c>
      <c r="B119" s="1" t="str">
        <f>Table2[[#This Row],[Customer_ID]]</f>
        <v>CUST16809</v>
      </c>
      <c r="C119" s="14" t="str">
        <f>Table2[[#This Row],[Date]]</f>
        <v>01/10/2020</v>
      </c>
      <c r="D119" s="1" t="str">
        <f>TRIM(PROPER(Table2[[#This Row],[Product_Name]]))</f>
        <v>Smartphone</v>
      </c>
      <c r="E119" s="1" t="str">
        <f>TRIM(PROPER(Table2[[#This Row],[Country]]))</f>
        <v>India</v>
      </c>
      <c r="F119" s="1" t="str">
        <f>TRIM(PROPER(Table2[[#This Row],[Category]]))</f>
        <v>Wearables</v>
      </c>
      <c r="G119" s="1" t="str">
        <f>TRIM(PROPER(Table2[[#This Row],[Brand]]))</f>
        <v>Sony</v>
      </c>
      <c r="H119" s="1">
        <f>Table2[[#This Row],[Supplier_ID]]</f>
        <v>1077</v>
      </c>
      <c r="I119" s="1">
        <f>Table2[[#This Row],[Market_Price]]</f>
        <v>1323.94</v>
      </c>
      <c r="J119" s="1">
        <f>Table2[[#This Row],[Selling_Price]]</f>
        <v>2186.71</v>
      </c>
      <c r="K119" s="1">
        <f>Table2[[#This Row],[Quantity]]</f>
        <v>-444</v>
      </c>
      <c r="L119" s="1" t="str">
        <f>IF(ISBLANK(Table2[[#This Row],[Status]]), "No Data Entered", IFERROR(Table2[[#This Row],[Status]], "No Data Entered"))</f>
        <v>Cancelled</v>
      </c>
    </row>
    <row r="120" spans="1:12" x14ac:dyDescent="0.3">
      <c r="A120" s="1" t="str">
        <f>Table2[[#This Row],[Product_ID]]</f>
        <v>PRO7015</v>
      </c>
      <c r="B120" s="1" t="str">
        <f>Table2[[#This Row],[Customer_ID]]</f>
        <v>CUST16812</v>
      </c>
      <c r="C120" s="14" t="str">
        <f>Table2[[#This Row],[Date]]</f>
        <v>27/12/2025</v>
      </c>
      <c r="D120" s="1" t="str">
        <f>TRIM(PROPER(Table2[[#This Row],[Product_Name]]))</f>
        <v>Tablet</v>
      </c>
      <c r="E120" s="1" t="str">
        <f>TRIM(PROPER(Table2[[#This Row],[Country]]))</f>
        <v>India</v>
      </c>
      <c r="F120" s="1" t="str">
        <f>TRIM(PROPER(Table2[[#This Row],[Category]]))</f>
        <v>Computers</v>
      </c>
      <c r="G120" s="1" t="str">
        <f>TRIM(PROPER(Table2[[#This Row],[Brand]]))</f>
        <v>Apple</v>
      </c>
      <c r="H120" s="1">
        <f>Table2[[#This Row],[Supplier_ID]]</f>
        <v>1073</v>
      </c>
      <c r="I120" s="1">
        <f>Table2[[#This Row],[Market_Price]]</f>
        <v>818.38</v>
      </c>
      <c r="J120" s="1">
        <f>Table2[[#This Row],[Selling_Price]]</f>
        <v>1122.06</v>
      </c>
      <c r="K120" s="1">
        <f>Table2[[#This Row],[Quantity]]</f>
        <v>-469</v>
      </c>
      <c r="L120" s="1" t="str">
        <f>IF(ISBLANK(Table2[[#This Row],[Status]]), "No Data Entered", IFERROR(Table2[[#This Row],[Status]], "No Data Entered"))</f>
        <v>Cancelled</v>
      </c>
    </row>
    <row r="121" spans="1:12" x14ac:dyDescent="0.3">
      <c r="A121" s="1" t="str">
        <f>Table2[[#This Row],[Product_ID]]</f>
        <v>PRO2559</v>
      </c>
      <c r="B121" s="1" t="str">
        <f>Table2[[#This Row],[Customer_ID]]</f>
        <v>CUST16920</v>
      </c>
      <c r="C121" s="14" t="str">
        <f>Table2[[#This Row],[Date]]</f>
        <v>05/12/2024</v>
      </c>
      <c r="D121" s="1" t="str">
        <f>TRIM(PROPER(Table2[[#This Row],[Product_Name]]))</f>
        <v>Smartphone</v>
      </c>
      <c r="E121" s="1" t="str">
        <f>TRIM(PROPER(Table2[[#This Row],[Country]]))</f>
        <v>Japan</v>
      </c>
      <c r="F121" s="1" t="str">
        <f>TRIM(PROPER(Table2[[#This Row],[Category]]))</f>
        <v>Computers</v>
      </c>
      <c r="G121" s="1" t="str">
        <f>TRIM(PROPER(Table2[[#This Row],[Brand]]))</f>
        <v>Asus</v>
      </c>
      <c r="H121" s="1">
        <f>Table2[[#This Row],[Supplier_ID]]</f>
        <v>1057</v>
      </c>
      <c r="I121" s="1">
        <f>Table2[[#This Row],[Market_Price]]</f>
        <v>171.57</v>
      </c>
      <c r="J121" s="1">
        <f>Table2[[#This Row],[Selling_Price]]</f>
        <v>340.94</v>
      </c>
      <c r="K121" s="1">
        <f>Table2[[#This Row],[Quantity]]</f>
        <v>-381</v>
      </c>
      <c r="L121" s="1" t="str">
        <f>IF(ISBLANK(Table2[[#This Row],[Status]]), "No Data Entered", IFERROR(Table2[[#This Row],[Status]], "No Data Entered"))</f>
        <v>Cancelled</v>
      </c>
    </row>
    <row r="122" spans="1:12" x14ac:dyDescent="0.3">
      <c r="A122" s="1" t="str">
        <f>Table2[[#This Row],[Product_ID]]</f>
        <v>PRO2826</v>
      </c>
      <c r="B122" s="1" t="str">
        <f>Table2[[#This Row],[Customer_ID]]</f>
        <v>CUST16931</v>
      </c>
      <c r="C122" s="14" t="str">
        <f>Table2[[#This Row],[Date]]</f>
        <v>16/07/2025</v>
      </c>
      <c r="D122" s="1" t="str">
        <f>TRIM(PROPER(Table2[[#This Row],[Product_Name]]))</f>
        <v>Mouse</v>
      </c>
      <c r="E122" s="1" t="str">
        <f>TRIM(PROPER(Table2[[#This Row],[Country]]))</f>
        <v>Uk</v>
      </c>
      <c r="F122" s="1" t="str">
        <f>TRIM(PROPER(Table2[[#This Row],[Category]]))</f>
        <v>Computers</v>
      </c>
      <c r="G122" s="1" t="str">
        <f>TRIM(PROPER(Table2[[#This Row],[Brand]]))</f>
        <v>Canon</v>
      </c>
      <c r="H122" s="1">
        <f>Table2[[#This Row],[Supplier_ID]]</f>
        <v>1064</v>
      </c>
      <c r="I122" s="1">
        <f>Table2[[#This Row],[Market_Price]]</f>
        <v>1081.92</v>
      </c>
      <c r="J122" s="1">
        <f>Table2[[#This Row],[Selling_Price]]</f>
        <v>1760.33</v>
      </c>
      <c r="K122" s="1">
        <f>Table2[[#This Row],[Quantity]]</f>
        <v>-340</v>
      </c>
      <c r="L122" s="1" t="str">
        <f>IF(ISBLANK(Table2[[#This Row],[Status]]), "No Data Entered", IFERROR(Table2[[#This Row],[Status]], "No Data Entered"))</f>
        <v>Cancelled</v>
      </c>
    </row>
    <row r="123" spans="1:12" x14ac:dyDescent="0.3">
      <c r="A123" s="1" t="str">
        <f>Table2[[#This Row],[Product_ID]]</f>
        <v>PRO5103</v>
      </c>
      <c r="B123" s="1" t="str">
        <f>Table2[[#This Row],[Customer_ID]]</f>
        <v>CUST16981</v>
      </c>
      <c r="C123" s="14" t="str">
        <f>Table2[[#This Row],[Date]]</f>
        <v>02/02/2021</v>
      </c>
      <c r="D123" s="1" t="str">
        <f>TRIM(PROPER(Table2[[#This Row],[Product_Name]]))</f>
        <v>Camera</v>
      </c>
      <c r="E123" s="1" t="str">
        <f>TRIM(PROPER(Table2[[#This Row],[Country]]))</f>
        <v>Germany</v>
      </c>
      <c r="F123" s="1" t="str">
        <f>TRIM(PROPER(Table2[[#This Row],[Category]]))</f>
        <v>Electronics</v>
      </c>
      <c r="G123" s="1" t="str">
        <f>TRIM(PROPER(Table2[[#This Row],[Brand]]))</f>
        <v>Samsung</v>
      </c>
      <c r="H123" s="1">
        <f>Table2[[#This Row],[Supplier_ID]]</f>
        <v>1083</v>
      </c>
      <c r="I123" s="1">
        <f>Table2[[#This Row],[Market_Price]]</f>
        <v>880.02</v>
      </c>
      <c r="J123" s="1">
        <f>Table2[[#This Row],[Selling_Price]]</f>
        <v>1239.6099999999999</v>
      </c>
      <c r="K123" s="1">
        <f>Table2[[#This Row],[Quantity]]</f>
        <v>-329</v>
      </c>
      <c r="L123" s="1" t="str">
        <f>IF(ISBLANK(Table2[[#This Row],[Status]]), "No Data Entered", IFERROR(Table2[[#This Row],[Status]], "No Data Entered"))</f>
        <v>Cancelled</v>
      </c>
    </row>
    <row r="124" spans="1:12" x14ac:dyDescent="0.3">
      <c r="A124" s="1" t="str">
        <f>Table2[[#This Row],[Product_ID]]</f>
        <v>PRO2418</v>
      </c>
      <c r="B124" s="1" t="str">
        <f>Table2[[#This Row],[Customer_ID]]</f>
        <v>CUST16998</v>
      </c>
      <c r="C124" s="14" t="str">
        <f>Table2[[#This Row],[Date]]</f>
        <v>23/01/2025</v>
      </c>
      <c r="D124" s="1" t="str">
        <f>TRIM(PROPER(Table2[[#This Row],[Product_Name]]))</f>
        <v>Laptop</v>
      </c>
      <c r="E124" s="1" t="str">
        <f>TRIM(PROPER(Table2[[#This Row],[Country]]))</f>
        <v>Uk</v>
      </c>
      <c r="F124" s="1" t="str">
        <f>TRIM(PROPER(Table2[[#This Row],[Category]]))</f>
        <v>Accessories</v>
      </c>
      <c r="G124" s="1" t="str">
        <f>TRIM(PROPER(Table2[[#This Row],[Brand]]))</f>
        <v>Logitech</v>
      </c>
      <c r="H124" s="1">
        <f>Table2[[#This Row],[Supplier_ID]]</f>
        <v>1100</v>
      </c>
      <c r="I124" s="1">
        <f>Table2[[#This Row],[Market_Price]]</f>
        <v>802.25</v>
      </c>
      <c r="J124" s="1">
        <f>Table2[[#This Row],[Selling_Price]]</f>
        <v>1361.66</v>
      </c>
      <c r="K124" s="1">
        <f>Table2[[#This Row],[Quantity]]</f>
        <v>-391</v>
      </c>
      <c r="L124" s="1" t="str">
        <f>IF(ISBLANK(Table2[[#This Row],[Status]]), "No Data Entered", IFERROR(Table2[[#This Row],[Status]], "No Data Entered"))</f>
        <v>Cancelled</v>
      </c>
    </row>
    <row r="125" spans="1:12" x14ac:dyDescent="0.3">
      <c r="A125" s="1" t="str">
        <f>Table2[[#This Row],[Product_ID]]</f>
        <v>PRO8187</v>
      </c>
      <c r="B125" s="1" t="str">
        <f>Table2[[#This Row],[Customer_ID]]</f>
        <v>CUST17103</v>
      </c>
      <c r="C125" s="14" t="str">
        <f>Table2[[#This Row],[Date]]</f>
        <v>14/07/2020</v>
      </c>
      <c r="D125" s="1" t="str">
        <f>TRIM(PROPER(Table2[[#This Row],[Product_Name]]))</f>
        <v>Mouse</v>
      </c>
      <c r="E125" s="1" t="str">
        <f>TRIM(PROPER(Table2[[#This Row],[Country]]))</f>
        <v>France</v>
      </c>
      <c r="F125" s="1" t="str">
        <f>TRIM(PROPER(Table2[[#This Row],[Category]]))</f>
        <v>Office Supplies</v>
      </c>
      <c r="G125" s="1" t="str">
        <f>TRIM(PROPER(Table2[[#This Row],[Brand]]))</f>
        <v>Asus</v>
      </c>
      <c r="H125" s="1">
        <f>Table2[[#This Row],[Supplier_ID]]</f>
        <v>1028</v>
      </c>
      <c r="I125" s="1">
        <f>Table2[[#This Row],[Market_Price]]</f>
        <v>881.63</v>
      </c>
      <c r="J125" s="1">
        <f>Table2[[#This Row],[Selling_Price]]</f>
        <v>993.62</v>
      </c>
      <c r="K125" s="1">
        <f>Table2[[#This Row],[Quantity]]</f>
        <v>-385</v>
      </c>
      <c r="L125" s="1" t="str">
        <f>IF(ISBLANK(Table2[[#This Row],[Status]]), "No Data Entered", IFERROR(Table2[[#This Row],[Status]], "No Data Entered"))</f>
        <v>Cancelled</v>
      </c>
    </row>
    <row r="126" spans="1:12" x14ac:dyDescent="0.3">
      <c r="A126" s="1" t="str">
        <f>Table2[[#This Row],[Product_ID]]</f>
        <v>PRO6045</v>
      </c>
      <c r="B126" s="1" t="str">
        <f>Table2[[#This Row],[Customer_ID]]</f>
        <v>CUST17122</v>
      </c>
      <c r="C126" s="14" t="str">
        <f>Table2[[#This Row],[Date]]</f>
        <v>10/10/2022</v>
      </c>
      <c r="D126" s="1" t="str">
        <f>TRIM(PROPER(Table2[[#This Row],[Product_Name]]))</f>
        <v>Keyboard</v>
      </c>
      <c r="E126" s="1" t="str">
        <f>TRIM(PROPER(Table2[[#This Row],[Country]]))</f>
        <v>Japan</v>
      </c>
      <c r="F126" s="1" t="str">
        <f>TRIM(PROPER(Table2[[#This Row],[Category]]))</f>
        <v>Computers</v>
      </c>
      <c r="G126" s="1" t="str">
        <f>TRIM(PROPER(Table2[[#This Row],[Brand]]))</f>
        <v>Asus</v>
      </c>
      <c r="H126" s="1">
        <f>Table2[[#This Row],[Supplier_ID]]</f>
        <v>1005</v>
      </c>
      <c r="I126" s="1">
        <f>Table2[[#This Row],[Market_Price]]</f>
        <v>146.1</v>
      </c>
      <c r="J126" s="1">
        <f>Table2[[#This Row],[Selling_Price]]</f>
        <v>277.02999999999997</v>
      </c>
      <c r="K126" s="1">
        <f>Table2[[#This Row],[Quantity]]</f>
        <v>-410</v>
      </c>
      <c r="L126" s="1" t="str">
        <f>IF(ISBLANK(Table2[[#This Row],[Status]]), "No Data Entered", IFERROR(Table2[[#This Row],[Status]], "No Data Entered"))</f>
        <v>Cancelled</v>
      </c>
    </row>
    <row r="127" spans="1:12" x14ac:dyDescent="0.3">
      <c r="A127" s="1" t="str">
        <f>Table2[[#This Row],[Product_ID]]</f>
        <v>PRO4228</v>
      </c>
      <c r="B127" s="1" t="str">
        <f>Table2[[#This Row],[Customer_ID]]</f>
        <v>CUST17148</v>
      </c>
      <c r="C127" s="14" t="str">
        <f>Table2[[#This Row],[Date]]</f>
        <v>21/12/2022</v>
      </c>
      <c r="D127" s="1" t="str">
        <f>TRIM(PROPER(Table2[[#This Row],[Product_Name]]))</f>
        <v>Tablet</v>
      </c>
      <c r="E127" s="1" t="str">
        <f>TRIM(PROPER(Table2[[#This Row],[Country]]))</f>
        <v>India</v>
      </c>
      <c r="F127" s="1" t="str">
        <f>TRIM(PROPER(Table2[[#This Row],[Category]]))</f>
        <v>Wearables</v>
      </c>
      <c r="G127" s="1" t="str">
        <f>TRIM(PROPER(Table2[[#This Row],[Brand]]))</f>
        <v>Canon</v>
      </c>
      <c r="H127" s="1">
        <f>Table2[[#This Row],[Supplier_ID]]</f>
        <v>1030</v>
      </c>
      <c r="I127" s="1">
        <f>Table2[[#This Row],[Market_Price]]</f>
        <v>1891.21</v>
      </c>
      <c r="J127" s="1">
        <f>Table2[[#This Row],[Selling_Price]]</f>
        <v>3547.77</v>
      </c>
      <c r="K127" s="1">
        <f>Table2[[#This Row],[Quantity]]</f>
        <v>-464</v>
      </c>
      <c r="L127" s="1" t="str">
        <f>IF(ISBLANK(Table2[[#This Row],[Status]]), "No Data Entered", IFERROR(Table2[[#This Row],[Status]], "No Data Entered"))</f>
        <v>Cancelled</v>
      </c>
    </row>
    <row r="128" spans="1:12" x14ac:dyDescent="0.3">
      <c r="A128" s="1" t="str">
        <f>Table2[[#This Row],[Product_ID]]</f>
        <v>PRO2160</v>
      </c>
      <c r="B128" s="1" t="str">
        <f>Table2[[#This Row],[Customer_ID]]</f>
        <v>CUST17180</v>
      </c>
      <c r="C128" s="14" t="str">
        <f>Table2[[#This Row],[Date]]</f>
        <v>17/05/2025</v>
      </c>
      <c r="D128" s="1" t="str">
        <f>TRIM(PROPER(Table2[[#This Row],[Product_Name]]))</f>
        <v>Mouse</v>
      </c>
      <c r="E128" s="1" t="str">
        <f>TRIM(PROPER(Table2[[#This Row],[Country]]))</f>
        <v>Canada</v>
      </c>
      <c r="F128" s="1" t="str">
        <f>TRIM(PROPER(Table2[[#This Row],[Category]]))</f>
        <v>Electronics</v>
      </c>
      <c r="G128" s="1" t="str">
        <f>TRIM(PROPER(Table2[[#This Row],[Brand]]))</f>
        <v>Asus</v>
      </c>
      <c r="H128" s="1">
        <f>Table2[[#This Row],[Supplier_ID]]</f>
        <v>1079</v>
      </c>
      <c r="I128" s="1">
        <f>Table2[[#This Row],[Market_Price]]</f>
        <v>1341.98</v>
      </c>
      <c r="J128" s="1">
        <f>Table2[[#This Row],[Selling_Price]]</f>
        <v>2211.3200000000002</v>
      </c>
      <c r="K128" s="1">
        <f>Table2[[#This Row],[Quantity]]</f>
        <v>-410</v>
      </c>
      <c r="L128" s="1" t="str">
        <f>IF(ISBLANK(Table2[[#This Row],[Status]]), "No Data Entered", IFERROR(Table2[[#This Row],[Status]], "No Data Entered"))</f>
        <v>Cancelled</v>
      </c>
    </row>
    <row r="129" spans="1:12" x14ac:dyDescent="0.3">
      <c r="A129" s="1" t="str">
        <f>Table2[[#This Row],[Product_ID]]</f>
        <v>PRO3630</v>
      </c>
      <c r="B129" s="1" t="str">
        <f>Table2[[#This Row],[Customer_ID]]</f>
        <v>CUST17270</v>
      </c>
      <c r="C129" s="14" t="str">
        <f>Table2[[#This Row],[Date]]</f>
        <v>30/10/2024</v>
      </c>
      <c r="D129" s="1" t="str">
        <f>TRIM(PROPER(Table2[[#This Row],[Product_Name]]))</f>
        <v>Monitor</v>
      </c>
      <c r="E129" s="1" t="str">
        <f>TRIM(PROPER(Table2[[#This Row],[Country]]))</f>
        <v>India</v>
      </c>
      <c r="F129" s="1" t="str">
        <f>TRIM(PROPER(Table2[[#This Row],[Category]]))</f>
        <v>Office Supplies</v>
      </c>
      <c r="G129" s="1" t="str">
        <f>TRIM(PROPER(Table2[[#This Row],[Brand]]))</f>
        <v>Samsung</v>
      </c>
      <c r="H129" s="1">
        <f>Table2[[#This Row],[Supplier_ID]]</f>
        <v>1052</v>
      </c>
      <c r="I129" s="1">
        <f>Table2[[#This Row],[Market_Price]]</f>
        <v>969.36</v>
      </c>
      <c r="J129" s="1">
        <f>Table2[[#This Row],[Selling_Price]]</f>
        <v>1892.1</v>
      </c>
      <c r="K129" s="1">
        <f>Table2[[#This Row],[Quantity]]</f>
        <v>-18</v>
      </c>
      <c r="L129" s="1" t="str">
        <f>IF(ISBLANK(Table2[[#This Row],[Status]]), "No Data Entered", IFERROR(Table2[[#This Row],[Status]], "No Data Entered"))</f>
        <v>Cancelled</v>
      </c>
    </row>
    <row r="130" spans="1:12" x14ac:dyDescent="0.3">
      <c r="A130" s="1" t="str">
        <f>Table2[[#This Row],[Product_ID]]</f>
        <v>PRO2735</v>
      </c>
      <c r="B130" s="1" t="str">
        <f>Table2[[#This Row],[Customer_ID]]</f>
        <v>CUST17558</v>
      </c>
      <c r="C130" s="14" t="str">
        <f>Table2[[#This Row],[Date]]</f>
        <v>16/06/2025</v>
      </c>
      <c r="D130" s="1" t="str">
        <f>TRIM(PROPER(Table2[[#This Row],[Product_Name]]))</f>
        <v>Printer</v>
      </c>
      <c r="E130" s="1" t="str">
        <f>TRIM(PROPER(Table2[[#This Row],[Country]]))</f>
        <v>Germany</v>
      </c>
      <c r="F130" s="1" t="str">
        <f>TRIM(PROPER(Table2[[#This Row],[Category]]))</f>
        <v>Electronics</v>
      </c>
      <c r="G130" s="1" t="str">
        <f>TRIM(PROPER(Table2[[#This Row],[Brand]]))</f>
        <v>Canon</v>
      </c>
      <c r="H130" s="1">
        <f>Table2[[#This Row],[Supplier_ID]]</f>
        <v>1029</v>
      </c>
      <c r="I130" s="1">
        <f>Table2[[#This Row],[Market_Price]]</f>
        <v>1164.58</v>
      </c>
      <c r="J130" s="1">
        <f>Table2[[#This Row],[Selling_Price]]</f>
        <v>1621.73</v>
      </c>
      <c r="K130" s="1">
        <f>Table2[[#This Row],[Quantity]]</f>
        <v>-132</v>
      </c>
      <c r="L130" s="1" t="str">
        <f>IF(ISBLANK(Table2[[#This Row],[Status]]), "No Data Entered", IFERROR(Table2[[#This Row],[Status]], "No Data Entered"))</f>
        <v>Cancelled</v>
      </c>
    </row>
    <row r="131" spans="1:12" x14ac:dyDescent="0.3">
      <c r="A131" s="1" t="str">
        <f>Table2[[#This Row],[Product_ID]]</f>
        <v>PRO4689</v>
      </c>
      <c r="B131" s="1" t="str">
        <f>Table2[[#This Row],[Customer_ID]]</f>
        <v>CUST17616</v>
      </c>
      <c r="C131" s="14" t="str">
        <f>Table2[[#This Row],[Date]]</f>
        <v>15/01/2024</v>
      </c>
      <c r="D131" s="1" t="str">
        <f>TRIM(PROPER(Table2[[#This Row],[Product_Name]]))</f>
        <v>Mouse</v>
      </c>
      <c r="E131" s="1" t="str">
        <f>TRIM(PROPER(Table2[[#This Row],[Country]]))</f>
        <v>Japan</v>
      </c>
      <c r="F131" s="1" t="str">
        <f>TRIM(PROPER(Table2[[#This Row],[Category]]))</f>
        <v>Electronics</v>
      </c>
      <c r="G131" s="1" t="str">
        <f>TRIM(PROPER(Table2[[#This Row],[Brand]]))</f>
        <v>Asus</v>
      </c>
      <c r="H131" s="1">
        <f>Table2[[#This Row],[Supplier_ID]]</f>
        <v>1052</v>
      </c>
      <c r="I131" s="1">
        <f>Table2[[#This Row],[Market_Price]]</f>
        <v>211.68</v>
      </c>
      <c r="J131" s="1">
        <f>Table2[[#This Row],[Selling_Price]]</f>
        <v>274.33</v>
      </c>
      <c r="K131" s="1">
        <f>Table2[[#This Row],[Quantity]]</f>
        <v>-364</v>
      </c>
      <c r="L131" s="1" t="str">
        <f>IF(ISBLANK(Table2[[#This Row],[Status]]), "No Data Entered", IFERROR(Table2[[#This Row],[Status]], "No Data Entered"))</f>
        <v>Cancelled</v>
      </c>
    </row>
    <row r="132" spans="1:12" x14ac:dyDescent="0.3">
      <c r="A132" s="1" t="str">
        <f>Table2[[#This Row],[Product_ID]]</f>
        <v>PRO7936</v>
      </c>
      <c r="B132" s="1" t="str">
        <f>Table2[[#This Row],[Customer_ID]]</f>
        <v>CUST17686</v>
      </c>
      <c r="C132" s="14" t="str">
        <f>Table2[[#This Row],[Date]]</f>
        <v>05/03/2023</v>
      </c>
      <c r="D132" s="1" t="str">
        <f>TRIM(PROPER(Table2[[#This Row],[Product_Name]]))</f>
        <v>Printer</v>
      </c>
      <c r="E132" s="1" t="str">
        <f>TRIM(PROPER(Table2[[#This Row],[Country]]))</f>
        <v>Germany</v>
      </c>
      <c r="F132" s="1" t="str">
        <f>TRIM(PROPER(Table2[[#This Row],[Category]]))</f>
        <v>Computers</v>
      </c>
      <c r="G132" s="1" t="str">
        <f>TRIM(PROPER(Table2[[#This Row],[Brand]]))</f>
        <v>Dell</v>
      </c>
      <c r="H132" s="1">
        <f>Table2[[#This Row],[Supplier_ID]]</f>
        <v>1090</v>
      </c>
      <c r="I132" s="1">
        <f>Table2[[#This Row],[Market_Price]]</f>
        <v>719.7</v>
      </c>
      <c r="J132" s="1">
        <f>Table2[[#This Row],[Selling_Price]]</f>
        <v>1087.08</v>
      </c>
      <c r="K132" s="1">
        <f>Table2[[#This Row],[Quantity]]</f>
        <v>-17</v>
      </c>
      <c r="L132" s="1" t="str">
        <f>IF(ISBLANK(Table2[[#This Row],[Status]]), "No Data Entered", IFERROR(Table2[[#This Row],[Status]], "No Data Entered"))</f>
        <v>Cancelled</v>
      </c>
    </row>
    <row r="133" spans="1:12" x14ac:dyDescent="0.3">
      <c r="A133" s="1" t="str">
        <f>Table2[[#This Row],[Product_ID]]</f>
        <v>PRO5493</v>
      </c>
      <c r="B133" s="1" t="str">
        <f>Table2[[#This Row],[Customer_ID]]</f>
        <v>CUST17688</v>
      </c>
      <c r="C133" s="14" t="str">
        <f>Table2[[#This Row],[Date]]</f>
        <v>14/02/2020</v>
      </c>
      <c r="D133" s="1" t="str">
        <f>TRIM(PROPER(Table2[[#This Row],[Product_Name]]))</f>
        <v>Tablet</v>
      </c>
      <c r="E133" s="1" t="str">
        <f>TRIM(PROPER(Table2[[#This Row],[Country]]))</f>
        <v>Japan</v>
      </c>
      <c r="F133" s="1" t="str">
        <f>TRIM(PROPER(Table2[[#This Row],[Category]]))</f>
        <v>Computers</v>
      </c>
      <c r="G133" s="1" t="str">
        <f>TRIM(PROPER(Table2[[#This Row],[Brand]]))</f>
        <v>Samsung</v>
      </c>
      <c r="H133" s="1">
        <f>Table2[[#This Row],[Supplier_ID]]</f>
        <v>1002</v>
      </c>
      <c r="I133" s="1">
        <f>Table2[[#This Row],[Market_Price]]</f>
        <v>1327.52</v>
      </c>
      <c r="J133" s="1">
        <f>Table2[[#This Row],[Selling_Price]]</f>
        <v>2581.2600000000002</v>
      </c>
      <c r="K133" s="1">
        <f>Table2[[#This Row],[Quantity]]</f>
        <v>-249</v>
      </c>
      <c r="L133" s="1" t="str">
        <f>IF(ISBLANK(Table2[[#This Row],[Status]]), "No Data Entered", IFERROR(Table2[[#This Row],[Status]], "No Data Entered"))</f>
        <v>Cancelled</v>
      </c>
    </row>
    <row r="134" spans="1:12" x14ac:dyDescent="0.3">
      <c r="A134" s="1" t="str">
        <f>Table2[[#This Row],[Product_ID]]</f>
        <v>PRO4748</v>
      </c>
      <c r="B134" s="1" t="str">
        <f>Table2[[#This Row],[Customer_ID]]</f>
        <v>CUST17707</v>
      </c>
      <c r="C134" s="14" t="str">
        <f>Table2[[#This Row],[Date]]</f>
        <v>28/08/2022</v>
      </c>
      <c r="D134" s="1" t="str">
        <f>TRIM(PROPER(Table2[[#This Row],[Product_Name]]))</f>
        <v>Camera</v>
      </c>
      <c r="E134" s="1" t="str">
        <f>TRIM(PROPER(Table2[[#This Row],[Country]]))</f>
        <v>Usa</v>
      </c>
      <c r="F134" s="1" t="str">
        <f>TRIM(PROPER(Table2[[#This Row],[Category]]))</f>
        <v>Computers</v>
      </c>
      <c r="G134" s="1" t="str">
        <f>TRIM(PROPER(Table2[[#This Row],[Brand]]))</f>
        <v>Lenovo</v>
      </c>
      <c r="H134" s="1">
        <f>Table2[[#This Row],[Supplier_ID]]</f>
        <v>1002</v>
      </c>
      <c r="I134" s="1">
        <f>Table2[[#This Row],[Market_Price]]</f>
        <v>1977.93</v>
      </c>
      <c r="J134" s="1">
        <f>Table2[[#This Row],[Selling_Price]]</f>
        <v>2639.9</v>
      </c>
      <c r="K134" s="1">
        <f>Table2[[#This Row],[Quantity]]</f>
        <v>-12</v>
      </c>
      <c r="L134" s="1" t="str">
        <f>IF(ISBLANK(Table2[[#This Row],[Status]]), "No Data Entered", IFERROR(Table2[[#This Row],[Status]], "No Data Entered"))</f>
        <v>Cancelled</v>
      </c>
    </row>
    <row r="135" spans="1:12" x14ac:dyDescent="0.3">
      <c r="A135" s="1" t="str">
        <f>Table2[[#This Row],[Product_ID]]</f>
        <v>PRO2869</v>
      </c>
      <c r="B135" s="1" t="str">
        <f>Table2[[#This Row],[Customer_ID]]</f>
        <v>CUST17807</v>
      </c>
      <c r="C135" s="14" t="str">
        <f>Table2[[#This Row],[Date]]</f>
        <v>02/11/2024</v>
      </c>
      <c r="D135" s="1" t="str">
        <f>TRIM(PROPER(Table2[[#This Row],[Product_Name]]))</f>
        <v>Monitor</v>
      </c>
      <c r="E135" s="1" t="str">
        <f>TRIM(PROPER(Table2[[#This Row],[Country]]))</f>
        <v>India</v>
      </c>
      <c r="F135" s="1" t="str">
        <f>TRIM(PROPER(Table2[[#This Row],[Category]]))</f>
        <v>Accessories</v>
      </c>
      <c r="G135" s="1" t="str">
        <f>TRIM(PROPER(Table2[[#This Row],[Brand]]))</f>
        <v>Lenovo</v>
      </c>
      <c r="H135" s="1">
        <f>Table2[[#This Row],[Supplier_ID]]</f>
        <v>1025</v>
      </c>
      <c r="I135" s="1">
        <f>Table2[[#This Row],[Market_Price]]</f>
        <v>1112.04</v>
      </c>
      <c r="J135" s="1">
        <f>Table2[[#This Row],[Selling_Price]]</f>
        <v>2187.31</v>
      </c>
      <c r="K135" s="1">
        <f>Table2[[#This Row],[Quantity]]</f>
        <v>-266</v>
      </c>
      <c r="L135" s="1" t="str">
        <f>IF(ISBLANK(Table2[[#This Row],[Status]]), "No Data Entered", IFERROR(Table2[[#This Row],[Status]], "No Data Entered"))</f>
        <v>Cancelled</v>
      </c>
    </row>
    <row r="136" spans="1:12" x14ac:dyDescent="0.3">
      <c r="A136" s="1" t="str">
        <f>Table2[[#This Row],[Product_ID]]</f>
        <v>PRO7068</v>
      </c>
      <c r="B136" s="1" t="str">
        <f>Table2[[#This Row],[Customer_ID]]</f>
        <v>CUST17812</v>
      </c>
      <c r="C136" s="14" t="str">
        <f>Table2[[#This Row],[Date]]</f>
        <v>26/07/2024</v>
      </c>
      <c r="D136" s="1" t="str">
        <f>TRIM(PROPER(Table2[[#This Row],[Product_Name]]))</f>
        <v>Keyboard</v>
      </c>
      <c r="E136" s="1" t="str">
        <f>TRIM(PROPER(Table2[[#This Row],[Country]]))</f>
        <v>Japan</v>
      </c>
      <c r="F136" s="1" t="str">
        <f>TRIM(PROPER(Table2[[#This Row],[Category]]))</f>
        <v>Wearables</v>
      </c>
      <c r="G136" s="1" t="str">
        <f>TRIM(PROPER(Table2[[#This Row],[Brand]]))</f>
        <v>Apple</v>
      </c>
      <c r="H136" s="1">
        <f>Table2[[#This Row],[Supplier_ID]]</f>
        <v>1019</v>
      </c>
      <c r="I136" s="1">
        <f>Table2[[#This Row],[Market_Price]]</f>
        <v>1986.43</v>
      </c>
      <c r="J136" s="1">
        <f>Table2[[#This Row],[Selling_Price]]</f>
        <v>3962.85</v>
      </c>
      <c r="K136" s="1">
        <f>Table2[[#This Row],[Quantity]]</f>
        <v>-464</v>
      </c>
      <c r="L136" s="1" t="str">
        <f>IF(ISBLANK(Table2[[#This Row],[Status]]), "No Data Entered", IFERROR(Table2[[#This Row],[Status]], "No Data Entered"))</f>
        <v>Cancelled</v>
      </c>
    </row>
    <row r="137" spans="1:12" x14ac:dyDescent="0.3">
      <c r="A137" s="1" t="str">
        <f>Table2[[#This Row],[Product_ID]]</f>
        <v>PRO1746</v>
      </c>
      <c r="B137" s="1" t="str">
        <f>Table2[[#This Row],[Customer_ID]]</f>
        <v>CUST17823</v>
      </c>
      <c r="C137" s="14" t="str">
        <f>Table2[[#This Row],[Date]]</f>
        <v>10/07/2025</v>
      </c>
      <c r="D137" s="1" t="str">
        <f>TRIM(PROPER(Table2[[#This Row],[Product_Name]]))</f>
        <v>Smartphone</v>
      </c>
      <c r="E137" s="1" t="str">
        <f>TRIM(PROPER(Table2[[#This Row],[Country]]))</f>
        <v>Germany</v>
      </c>
      <c r="F137" s="1" t="str">
        <f>TRIM(PROPER(Table2[[#This Row],[Category]]))</f>
        <v>Electronics</v>
      </c>
      <c r="G137" s="1" t="str">
        <f>TRIM(PROPER(Table2[[#This Row],[Brand]]))</f>
        <v>Hp</v>
      </c>
      <c r="H137" s="1">
        <f>Table2[[#This Row],[Supplier_ID]]</f>
        <v>1038</v>
      </c>
      <c r="I137" s="1">
        <f>Table2[[#This Row],[Market_Price]]</f>
        <v>1754.34</v>
      </c>
      <c r="J137" s="1">
        <f>Table2[[#This Row],[Selling_Price]]</f>
        <v>2857.37</v>
      </c>
      <c r="K137" s="1">
        <f>Table2[[#This Row],[Quantity]]</f>
        <v>-451</v>
      </c>
      <c r="L137" s="1" t="str">
        <f>IF(ISBLANK(Table2[[#This Row],[Status]]), "No Data Entered", IFERROR(Table2[[#This Row],[Status]], "No Data Entered"))</f>
        <v>Cancelled</v>
      </c>
    </row>
    <row r="138" spans="1:12" x14ac:dyDescent="0.3">
      <c r="A138" s="1" t="str">
        <f>Table2[[#This Row],[Product_ID]]</f>
        <v>PRO6143</v>
      </c>
      <c r="B138" s="1" t="str">
        <f>Table2[[#This Row],[Customer_ID]]</f>
        <v>CUST18119</v>
      </c>
      <c r="C138" s="14" t="str">
        <f>Table2[[#This Row],[Date]]</f>
        <v>16/08/2023</v>
      </c>
      <c r="D138" s="1" t="str">
        <f>TRIM(PROPER(Table2[[#This Row],[Product_Name]]))</f>
        <v>Laptop</v>
      </c>
      <c r="E138" s="1" t="str">
        <f>TRIM(PROPER(Table2[[#This Row],[Country]]))</f>
        <v>Australia</v>
      </c>
      <c r="F138" s="1" t="str">
        <f>TRIM(PROPER(Table2[[#This Row],[Category]]))</f>
        <v>Electronics</v>
      </c>
      <c r="G138" s="1" t="str">
        <f>TRIM(PROPER(Table2[[#This Row],[Brand]]))</f>
        <v>Lenovo</v>
      </c>
      <c r="H138" s="1">
        <f>Table2[[#This Row],[Supplier_ID]]</f>
        <v>1015</v>
      </c>
      <c r="I138" s="1">
        <f>Table2[[#This Row],[Market_Price]]</f>
        <v>1091.06</v>
      </c>
      <c r="J138" s="1">
        <f>Table2[[#This Row],[Selling_Price]]</f>
        <v>1396.86</v>
      </c>
      <c r="K138" s="1">
        <f>Table2[[#This Row],[Quantity]]</f>
        <v>-119</v>
      </c>
      <c r="L138" s="1" t="str">
        <f>IF(ISBLANK(Table2[[#This Row],[Status]]), "No Data Entered", IFERROR(Table2[[#This Row],[Status]], "No Data Entered"))</f>
        <v>Cancelled</v>
      </c>
    </row>
    <row r="139" spans="1:12" x14ac:dyDescent="0.3">
      <c r="A139" s="1" t="str">
        <f>Table2[[#This Row],[Product_ID]]</f>
        <v>PRO6535</v>
      </c>
      <c r="B139" s="1" t="str">
        <f>Table2[[#This Row],[Customer_ID]]</f>
        <v>CUST18187</v>
      </c>
      <c r="C139" s="14" t="str">
        <f>Table2[[#This Row],[Date]]</f>
        <v>03/09/2023</v>
      </c>
      <c r="D139" s="1" t="str">
        <f>TRIM(PROPER(Table2[[#This Row],[Product_Name]]))</f>
        <v>Keyboard</v>
      </c>
      <c r="E139" s="1" t="str">
        <f>TRIM(PROPER(Table2[[#This Row],[Country]]))</f>
        <v>Usa</v>
      </c>
      <c r="F139" s="1" t="str">
        <f>TRIM(PROPER(Table2[[#This Row],[Category]]))</f>
        <v>Electronics</v>
      </c>
      <c r="G139" s="1" t="str">
        <f>TRIM(PROPER(Table2[[#This Row],[Brand]]))</f>
        <v>Microsoft</v>
      </c>
      <c r="H139" s="1">
        <f>Table2[[#This Row],[Supplier_ID]]</f>
        <v>1057</v>
      </c>
      <c r="I139" s="1">
        <f>Table2[[#This Row],[Market_Price]]</f>
        <v>1876.62</v>
      </c>
      <c r="J139" s="1">
        <f>Table2[[#This Row],[Selling_Price]]</f>
        <v>2135.92</v>
      </c>
      <c r="K139" s="1">
        <f>Table2[[#This Row],[Quantity]]</f>
        <v>-196</v>
      </c>
      <c r="L139" s="1" t="str">
        <f>IF(ISBLANK(Table2[[#This Row],[Status]]), "No Data Entered", IFERROR(Table2[[#This Row],[Status]], "No Data Entered"))</f>
        <v>Cancelled</v>
      </c>
    </row>
    <row r="140" spans="1:12" x14ac:dyDescent="0.3">
      <c r="A140" s="1" t="str">
        <f>Table2[[#This Row],[Product_ID]]</f>
        <v>PRO7481</v>
      </c>
      <c r="B140" s="1" t="str">
        <f>Table2[[#This Row],[Customer_ID]]</f>
        <v>CUST18242</v>
      </c>
      <c r="C140" s="14" t="str">
        <f>Table2[[#This Row],[Date]]</f>
        <v>04/09/2025</v>
      </c>
      <c r="D140" s="1" t="str">
        <f>TRIM(PROPER(Table2[[#This Row],[Product_Name]]))</f>
        <v>Laptop</v>
      </c>
      <c r="E140" s="1" t="str">
        <f>TRIM(PROPER(Table2[[#This Row],[Country]]))</f>
        <v>Usa</v>
      </c>
      <c r="F140" s="1" t="str">
        <f>TRIM(PROPER(Table2[[#This Row],[Category]]))</f>
        <v>Electronics</v>
      </c>
      <c r="G140" s="1" t="str">
        <f>TRIM(PROPER(Table2[[#This Row],[Brand]]))</f>
        <v>Asus</v>
      </c>
      <c r="H140" s="1">
        <f>Table2[[#This Row],[Supplier_ID]]</f>
        <v>1097</v>
      </c>
      <c r="I140" s="1">
        <f>Table2[[#This Row],[Market_Price]]</f>
        <v>1989.67</v>
      </c>
      <c r="J140" s="1">
        <f>Table2[[#This Row],[Selling_Price]]</f>
        <v>2973.46</v>
      </c>
      <c r="K140" s="1">
        <f>Table2[[#This Row],[Quantity]]</f>
        <v>-332</v>
      </c>
      <c r="L140" s="1" t="str">
        <f>IF(ISBLANK(Table2[[#This Row],[Status]]), "No Data Entered", IFERROR(Table2[[#This Row],[Status]], "No Data Entered"))</f>
        <v>Cancelled</v>
      </c>
    </row>
    <row r="141" spans="1:12" x14ac:dyDescent="0.3">
      <c r="A141" s="1" t="str">
        <f>Table2[[#This Row],[Product_ID]]</f>
        <v>PRO9132</v>
      </c>
      <c r="B141" s="1" t="str">
        <f>Table2[[#This Row],[Customer_ID]]</f>
        <v>CUST18246</v>
      </c>
      <c r="C141" s="14" t="str">
        <f>Table2[[#This Row],[Date]]</f>
        <v>19/11/2020</v>
      </c>
      <c r="D141" s="1" t="str">
        <f>TRIM(PROPER(Table2[[#This Row],[Product_Name]]))</f>
        <v>Laptop</v>
      </c>
      <c r="E141" s="1" t="str">
        <f>TRIM(PROPER(Table2[[#This Row],[Country]]))</f>
        <v>Australia</v>
      </c>
      <c r="F141" s="1" t="str">
        <f>TRIM(PROPER(Table2[[#This Row],[Category]]))</f>
        <v>Office Supplies</v>
      </c>
      <c r="G141" s="1" t="str">
        <f>TRIM(PROPER(Table2[[#This Row],[Brand]]))</f>
        <v>Microsoft</v>
      </c>
      <c r="H141" s="1">
        <f>Table2[[#This Row],[Supplier_ID]]</f>
        <v>1002</v>
      </c>
      <c r="I141" s="1">
        <f>Table2[[#This Row],[Market_Price]]</f>
        <v>495.99</v>
      </c>
      <c r="J141" s="1">
        <f>Table2[[#This Row],[Selling_Price]]</f>
        <v>796.17</v>
      </c>
      <c r="K141" s="1">
        <f>Table2[[#This Row],[Quantity]]</f>
        <v>-290</v>
      </c>
      <c r="L141" s="1" t="str">
        <f>IF(ISBLANK(Table2[[#This Row],[Status]]), "No Data Entered", IFERROR(Table2[[#This Row],[Status]], "No Data Entered"))</f>
        <v>Cancelled</v>
      </c>
    </row>
    <row r="142" spans="1:12" x14ac:dyDescent="0.3">
      <c r="A142" s="1" t="str">
        <f>Table2[[#This Row],[Product_ID]]</f>
        <v>PRO7979</v>
      </c>
      <c r="B142" s="1" t="str">
        <f>Table2[[#This Row],[Customer_ID]]</f>
        <v>CUST18418</v>
      </c>
      <c r="C142" s="14" t="str">
        <f>Table2[[#This Row],[Date]]</f>
        <v>15/04/2025</v>
      </c>
      <c r="D142" s="1" t="str">
        <f>TRIM(PROPER(Table2[[#This Row],[Product_Name]]))</f>
        <v>Keyboard</v>
      </c>
      <c r="E142" s="1" t="str">
        <f>TRIM(PROPER(Table2[[#This Row],[Country]]))</f>
        <v>Japan</v>
      </c>
      <c r="F142" s="1" t="str">
        <f>TRIM(PROPER(Table2[[#This Row],[Category]]))</f>
        <v>Office Supplies</v>
      </c>
      <c r="G142" s="1" t="str">
        <f>TRIM(PROPER(Table2[[#This Row],[Brand]]))</f>
        <v>Dell</v>
      </c>
      <c r="H142" s="1">
        <f>Table2[[#This Row],[Supplier_ID]]</f>
        <v>1098</v>
      </c>
      <c r="I142" s="1">
        <f>Table2[[#This Row],[Market_Price]]</f>
        <v>129.86000000000001</v>
      </c>
      <c r="J142" s="1">
        <f>Table2[[#This Row],[Selling_Price]]</f>
        <v>218.2</v>
      </c>
      <c r="K142" s="1">
        <f>Table2[[#This Row],[Quantity]]</f>
        <v>-358</v>
      </c>
      <c r="L142" s="1" t="str">
        <f>IF(ISBLANK(Table2[[#This Row],[Status]]), "No Data Entered", IFERROR(Table2[[#This Row],[Status]], "No Data Entered"))</f>
        <v>Cancelled</v>
      </c>
    </row>
    <row r="143" spans="1:12" x14ac:dyDescent="0.3">
      <c r="A143" s="1" t="str">
        <f>Table2[[#This Row],[Product_ID]]</f>
        <v>PRO4219</v>
      </c>
      <c r="B143" s="1" t="str">
        <f>Table2[[#This Row],[Customer_ID]]</f>
        <v>CUST18432</v>
      </c>
      <c r="C143" s="14" t="str">
        <f>Table2[[#This Row],[Date]]</f>
        <v>15/04/2022</v>
      </c>
      <c r="D143" s="1" t="str">
        <f>TRIM(PROPER(Table2[[#This Row],[Product_Name]]))</f>
        <v>Camera</v>
      </c>
      <c r="E143" s="1" t="str">
        <f>TRIM(PROPER(Table2[[#This Row],[Country]]))</f>
        <v>Canada</v>
      </c>
      <c r="F143" s="1" t="str">
        <f>TRIM(PROPER(Table2[[#This Row],[Category]]))</f>
        <v>Electronics</v>
      </c>
      <c r="G143" s="1" t="str">
        <f>TRIM(PROPER(Table2[[#This Row],[Brand]]))</f>
        <v>Dell</v>
      </c>
      <c r="H143" s="1">
        <f>Table2[[#This Row],[Supplier_ID]]</f>
        <v>1013</v>
      </c>
      <c r="I143" s="1">
        <f>Table2[[#This Row],[Market_Price]]</f>
        <v>1574.33</v>
      </c>
      <c r="J143" s="1">
        <f>Table2[[#This Row],[Selling_Price]]</f>
        <v>2798.53</v>
      </c>
      <c r="K143" s="1">
        <f>Table2[[#This Row],[Quantity]]</f>
        <v>-349</v>
      </c>
      <c r="L143" s="1" t="str">
        <f>IF(ISBLANK(Table2[[#This Row],[Status]]), "No Data Entered", IFERROR(Table2[[#This Row],[Status]], "No Data Entered"))</f>
        <v>Cancelled</v>
      </c>
    </row>
    <row r="144" spans="1:12" x14ac:dyDescent="0.3">
      <c r="A144" s="1" t="str">
        <f>Table2[[#This Row],[Product_ID]]</f>
        <v>PRO6728</v>
      </c>
      <c r="B144" s="1" t="str">
        <f>Table2[[#This Row],[Customer_ID]]</f>
        <v>CUST18471</v>
      </c>
      <c r="C144" s="14" t="str">
        <f>Table2[[#This Row],[Date]]</f>
        <v>02/04/2024</v>
      </c>
      <c r="D144" s="1" t="str">
        <f>TRIM(PROPER(Table2[[#This Row],[Product_Name]]))</f>
        <v>Printer</v>
      </c>
      <c r="E144" s="1" t="str">
        <f>TRIM(PROPER(Table2[[#This Row],[Country]]))</f>
        <v>Australia</v>
      </c>
      <c r="F144" s="1" t="str">
        <f>TRIM(PROPER(Table2[[#This Row],[Category]]))</f>
        <v>Computers</v>
      </c>
      <c r="G144" s="1" t="str">
        <f>TRIM(PROPER(Table2[[#This Row],[Brand]]))</f>
        <v>Lenovo</v>
      </c>
      <c r="H144" s="1">
        <f>Table2[[#This Row],[Supplier_ID]]</f>
        <v>1032</v>
      </c>
      <c r="I144" s="1">
        <f>Table2[[#This Row],[Market_Price]]</f>
        <v>129.61000000000001</v>
      </c>
      <c r="J144" s="1">
        <f>Table2[[#This Row],[Selling_Price]]</f>
        <v>230.96</v>
      </c>
      <c r="K144" s="1">
        <f>Table2[[#This Row],[Quantity]]</f>
        <v>-10</v>
      </c>
      <c r="L144" s="1" t="str">
        <f>IF(ISBLANK(Table2[[#This Row],[Status]]), "No Data Entered", IFERROR(Table2[[#This Row],[Status]], "No Data Entered"))</f>
        <v>Cancelled</v>
      </c>
    </row>
    <row r="145" spans="1:12" x14ac:dyDescent="0.3">
      <c r="A145" s="1" t="str">
        <f>Table2[[#This Row],[Product_ID]]</f>
        <v>PRO1610</v>
      </c>
      <c r="B145" s="1" t="str">
        <f>Table2[[#This Row],[Customer_ID]]</f>
        <v>CUST18520</v>
      </c>
      <c r="C145" s="14" t="str">
        <f>Table2[[#This Row],[Date]]</f>
        <v>19/06/2024</v>
      </c>
      <c r="D145" s="1" t="str">
        <f>TRIM(PROPER(Table2[[#This Row],[Product_Name]]))</f>
        <v>Laptop</v>
      </c>
      <c r="E145" s="1" t="str">
        <f>TRIM(PROPER(Table2[[#This Row],[Country]]))</f>
        <v>Germany</v>
      </c>
      <c r="F145" s="1" t="str">
        <f>TRIM(PROPER(Table2[[#This Row],[Category]]))</f>
        <v>Computers</v>
      </c>
      <c r="G145" s="1" t="str">
        <f>TRIM(PROPER(Table2[[#This Row],[Brand]]))</f>
        <v>Microsoft</v>
      </c>
      <c r="H145" s="1">
        <f>Table2[[#This Row],[Supplier_ID]]</f>
        <v>1057</v>
      </c>
      <c r="I145" s="1">
        <f>Table2[[#This Row],[Market_Price]]</f>
        <v>1705.5</v>
      </c>
      <c r="J145" s="1">
        <f>Table2[[#This Row],[Selling_Price]]</f>
        <v>2298.3200000000002</v>
      </c>
      <c r="K145" s="1">
        <f>Table2[[#This Row],[Quantity]]</f>
        <v>-71</v>
      </c>
      <c r="L145" s="1" t="str">
        <f>IF(ISBLANK(Table2[[#This Row],[Status]]), "No Data Entered", IFERROR(Table2[[#This Row],[Status]], "No Data Entered"))</f>
        <v>Cancelled</v>
      </c>
    </row>
    <row r="146" spans="1:12" x14ac:dyDescent="0.3">
      <c r="A146" s="1" t="str">
        <f>Table2[[#This Row],[Product_ID]]</f>
        <v>PRO2764</v>
      </c>
      <c r="B146" s="1" t="str">
        <f>Table2[[#This Row],[Customer_ID]]</f>
        <v>CUST18528</v>
      </c>
      <c r="C146" s="14" t="str">
        <f>Table2[[#This Row],[Date]]</f>
        <v>02/03/2024</v>
      </c>
      <c r="D146" s="1" t="str">
        <f>TRIM(PROPER(Table2[[#This Row],[Product_Name]]))</f>
        <v>Smartphone</v>
      </c>
      <c r="E146" s="1" t="str">
        <f>TRIM(PROPER(Table2[[#This Row],[Country]]))</f>
        <v>Uk</v>
      </c>
      <c r="F146" s="1" t="str">
        <f>TRIM(PROPER(Table2[[#This Row],[Category]]))</f>
        <v>Wearables</v>
      </c>
      <c r="G146" s="1" t="str">
        <f>TRIM(PROPER(Table2[[#This Row],[Brand]]))</f>
        <v>Sony</v>
      </c>
      <c r="H146" s="1">
        <f>Table2[[#This Row],[Supplier_ID]]</f>
        <v>1098</v>
      </c>
      <c r="I146" s="1">
        <f>Table2[[#This Row],[Market_Price]]</f>
        <v>1602.22</v>
      </c>
      <c r="J146" s="1">
        <f>Table2[[#This Row],[Selling_Price]]</f>
        <v>2918.42</v>
      </c>
      <c r="K146" s="1">
        <f>Table2[[#This Row],[Quantity]]</f>
        <v>-132</v>
      </c>
      <c r="L146" s="1" t="str">
        <f>IF(ISBLANK(Table2[[#This Row],[Status]]), "No Data Entered", IFERROR(Table2[[#This Row],[Status]], "No Data Entered"))</f>
        <v>Cancelled</v>
      </c>
    </row>
    <row r="147" spans="1:12" x14ac:dyDescent="0.3">
      <c r="A147" s="1" t="str">
        <f>Table2[[#This Row],[Product_ID]]</f>
        <v>PRO8784</v>
      </c>
      <c r="B147" s="1" t="str">
        <f>Table2[[#This Row],[Customer_ID]]</f>
        <v>CUST18556</v>
      </c>
      <c r="C147" s="14" t="str">
        <f>Table2[[#This Row],[Date]]</f>
        <v>03/05/2022</v>
      </c>
      <c r="D147" s="1" t="str">
        <f>TRIM(PROPER(Table2[[#This Row],[Product_Name]]))</f>
        <v>Smartphone</v>
      </c>
      <c r="E147" s="1" t="str">
        <f>TRIM(PROPER(Table2[[#This Row],[Country]]))</f>
        <v>Usa</v>
      </c>
      <c r="F147" s="1" t="str">
        <f>TRIM(PROPER(Table2[[#This Row],[Category]]))</f>
        <v>Computers</v>
      </c>
      <c r="G147" s="1" t="str">
        <f>TRIM(PROPER(Table2[[#This Row],[Brand]]))</f>
        <v>Asus</v>
      </c>
      <c r="H147" s="1">
        <f>Table2[[#This Row],[Supplier_ID]]</f>
        <v>1054</v>
      </c>
      <c r="I147" s="1">
        <f>Table2[[#This Row],[Market_Price]]</f>
        <v>1160.1600000000001</v>
      </c>
      <c r="J147" s="1">
        <f>Table2[[#This Row],[Selling_Price]]</f>
        <v>1612.99</v>
      </c>
      <c r="K147" s="1">
        <f>Table2[[#This Row],[Quantity]]</f>
        <v>-94</v>
      </c>
      <c r="L147" s="1" t="str">
        <f>IF(ISBLANK(Table2[[#This Row],[Status]]), "No Data Entered", IFERROR(Table2[[#This Row],[Status]], "No Data Entered"))</f>
        <v>Cancelled</v>
      </c>
    </row>
    <row r="148" spans="1:12" x14ac:dyDescent="0.3">
      <c r="A148" s="1" t="str">
        <f>Table2[[#This Row],[Product_ID]]</f>
        <v>PRO7880</v>
      </c>
      <c r="B148" s="1" t="str">
        <f>Table2[[#This Row],[Customer_ID]]</f>
        <v>CUST18619</v>
      </c>
      <c r="C148" s="14" t="str">
        <f>Table2[[#This Row],[Date]]</f>
        <v>11/02/2025</v>
      </c>
      <c r="D148" s="1" t="str">
        <f>TRIM(PROPER(Table2[[#This Row],[Product_Name]]))</f>
        <v>Headphones</v>
      </c>
      <c r="E148" s="1" t="str">
        <f>TRIM(PROPER(Table2[[#This Row],[Country]]))</f>
        <v>Brazil</v>
      </c>
      <c r="F148" s="1" t="str">
        <f>TRIM(PROPER(Table2[[#This Row],[Category]]))</f>
        <v>Electronics</v>
      </c>
      <c r="G148" s="1" t="str">
        <f>TRIM(PROPER(Table2[[#This Row],[Brand]]))</f>
        <v>Apple</v>
      </c>
      <c r="H148" s="1">
        <f>Table2[[#This Row],[Supplier_ID]]</f>
        <v>1025</v>
      </c>
      <c r="I148" s="1">
        <f>Table2[[#This Row],[Market_Price]]</f>
        <v>1594.32</v>
      </c>
      <c r="J148" s="1">
        <f>Table2[[#This Row],[Selling_Price]]</f>
        <v>1834.36</v>
      </c>
      <c r="K148" s="1">
        <f>Table2[[#This Row],[Quantity]]</f>
        <v>-453</v>
      </c>
      <c r="L148" s="1" t="str">
        <f>IF(ISBLANK(Table2[[#This Row],[Status]]), "No Data Entered", IFERROR(Table2[[#This Row],[Status]], "No Data Entered"))</f>
        <v>Cancelled</v>
      </c>
    </row>
    <row r="149" spans="1:12" x14ac:dyDescent="0.3">
      <c r="A149" s="1" t="str">
        <f>Table2[[#This Row],[Product_ID]]</f>
        <v>PRO4697</v>
      </c>
      <c r="B149" s="1" t="str">
        <f>Table2[[#This Row],[Customer_ID]]</f>
        <v>CUST18651</v>
      </c>
      <c r="C149" s="14" t="str">
        <f>Table2[[#This Row],[Date]]</f>
        <v>10/09/2021</v>
      </c>
      <c r="D149" s="1" t="str">
        <f>TRIM(PROPER(Table2[[#This Row],[Product_Name]]))</f>
        <v>Smartphone</v>
      </c>
      <c r="E149" s="1" t="str">
        <f>TRIM(PROPER(Table2[[#This Row],[Country]]))</f>
        <v>Uk</v>
      </c>
      <c r="F149" s="1" t="str">
        <f>TRIM(PROPER(Table2[[#This Row],[Category]]))</f>
        <v>Wearables</v>
      </c>
      <c r="G149" s="1" t="str">
        <f>TRIM(PROPER(Table2[[#This Row],[Brand]]))</f>
        <v>Logitech</v>
      </c>
      <c r="H149" s="1">
        <f>Table2[[#This Row],[Supplier_ID]]</f>
        <v>1068</v>
      </c>
      <c r="I149" s="1">
        <f>Table2[[#This Row],[Market_Price]]</f>
        <v>1771.71</v>
      </c>
      <c r="J149" s="1">
        <f>Table2[[#This Row],[Selling_Price]]</f>
        <v>3369.44</v>
      </c>
      <c r="K149" s="1">
        <f>Table2[[#This Row],[Quantity]]</f>
        <v>-179</v>
      </c>
      <c r="L149" s="1" t="str">
        <f>IF(ISBLANK(Table2[[#This Row],[Status]]), "No Data Entered", IFERROR(Table2[[#This Row],[Status]], "No Data Entered"))</f>
        <v>Cancelled</v>
      </c>
    </row>
    <row r="150" spans="1:12" x14ac:dyDescent="0.3">
      <c r="A150" s="1" t="str">
        <f>Table2[[#This Row],[Product_ID]]</f>
        <v>PRO9899</v>
      </c>
      <c r="B150" s="1" t="str">
        <f>Table2[[#This Row],[Customer_ID]]</f>
        <v>CUST18775</v>
      </c>
      <c r="C150" s="14" t="str">
        <f>Table2[[#This Row],[Date]]</f>
        <v>26/02/2020</v>
      </c>
      <c r="D150" s="1" t="str">
        <f>TRIM(PROPER(Table2[[#This Row],[Product_Name]]))</f>
        <v>Printer</v>
      </c>
      <c r="E150" s="1" t="str">
        <f>TRIM(PROPER(Table2[[#This Row],[Country]]))</f>
        <v>Germany</v>
      </c>
      <c r="F150" s="1" t="str">
        <f>TRIM(PROPER(Table2[[#This Row],[Category]]))</f>
        <v>Electronics</v>
      </c>
      <c r="G150" s="1" t="str">
        <f>TRIM(PROPER(Table2[[#This Row],[Brand]]))</f>
        <v>Samsung</v>
      </c>
      <c r="H150" s="1">
        <f>Table2[[#This Row],[Supplier_ID]]</f>
        <v>1017</v>
      </c>
      <c r="I150" s="1">
        <f>Table2[[#This Row],[Market_Price]]</f>
        <v>707.07</v>
      </c>
      <c r="J150" s="1">
        <f>Table2[[#This Row],[Selling_Price]]</f>
        <v>1219.6199999999999</v>
      </c>
      <c r="K150" s="1">
        <f>Table2[[#This Row],[Quantity]]</f>
        <v>-452</v>
      </c>
      <c r="L150" s="1" t="str">
        <f>IF(ISBLANK(Table2[[#This Row],[Status]]), "No Data Entered", IFERROR(Table2[[#This Row],[Status]], "No Data Entered"))</f>
        <v>Cancelled</v>
      </c>
    </row>
    <row r="151" spans="1:12" x14ac:dyDescent="0.3">
      <c r="A151" s="1" t="str">
        <f>Table2[[#This Row],[Product_ID]]</f>
        <v>PRO7566</v>
      </c>
      <c r="B151" s="1" t="str">
        <f>Table2[[#This Row],[Customer_ID]]</f>
        <v>CUST18780</v>
      </c>
      <c r="C151" s="14" t="str">
        <f>Table2[[#This Row],[Date]]</f>
        <v>01/08/2023</v>
      </c>
      <c r="D151" s="1" t="str">
        <f>TRIM(PROPER(Table2[[#This Row],[Product_Name]]))</f>
        <v>Keyboard</v>
      </c>
      <c r="E151" s="1" t="str">
        <f>TRIM(PROPER(Table2[[#This Row],[Country]]))</f>
        <v>France</v>
      </c>
      <c r="F151" s="1" t="str">
        <f>TRIM(PROPER(Table2[[#This Row],[Category]]))</f>
        <v>Accessories</v>
      </c>
      <c r="G151" s="1" t="str">
        <f>TRIM(PROPER(Table2[[#This Row],[Brand]]))</f>
        <v>Lenovo</v>
      </c>
      <c r="H151" s="1">
        <f>Table2[[#This Row],[Supplier_ID]]</f>
        <v>1052</v>
      </c>
      <c r="I151" s="1">
        <f>Table2[[#This Row],[Market_Price]]</f>
        <v>655.5</v>
      </c>
      <c r="J151" s="1">
        <f>Table2[[#This Row],[Selling_Price]]</f>
        <v>1083.6500000000001</v>
      </c>
      <c r="K151" s="1">
        <f>Table2[[#This Row],[Quantity]]</f>
        <v>-421</v>
      </c>
      <c r="L151" s="1" t="str">
        <f>IF(ISBLANK(Table2[[#This Row],[Status]]), "No Data Entered", IFERROR(Table2[[#This Row],[Status]], "No Data Entered"))</f>
        <v>Cancelled</v>
      </c>
    </row>
    <row r="152" spans="1:12" x14ac:dyDescent="0.3">
      <c r="A152" s="1" t="str">
        <f>Table2[[#This Row],[Product_ID]]</f>
        <v>PRO6047</v>
      </c>
      <c r="B152" s="1" t="str">
        <f>Table2[[#This Row],[Customer_ID]]</f>
        <v>CUST18888</v>
      </c>
      <c r="C152" s="14" t="str">
        <f>Table2[[#This Row],[Date]]</f>
        <v>29/12/2021</v>
      </c>
      <c r="D152" s="1" t="str">
        <f>TRIM(PROPER(Table2[[#This Row],[Product_Name]]))</f>
        <v>Camera</v>
      </c>
      <c r="E152" s="1" t="str">
        <f>TRIM(PROPER(Table2[[#This Row],[Country]]))</f>
        <v>Brazil</v>
      </c>
      <c r="F152" s="1" t="str">
        <f>TRIM(PROPER(Table2[[#This Row],[Category]]))</f>
        <v>Accessories</v>
      </c>
      <c r="G152" s="1" t="str">
        <f>TRIM(PROPER(Table2[[#This Row],[Brand]]))</f>
        <v>Lenovo</v>
      </c>
      <c r="H152" s="1">
        <f>Table2[[#This Row],[Supplier_ID]]</f>
        <v>1051</v>
      </c>
      <c r="I152" s="1">
        <f>Table2[[#This Row],[Market_Price]]</f>
        <v>1069.99</v>
      </c>
      <c r="J152" s="1">
        <f>Table2[[#This Row],[Selling_Price]]</f>
        <v>1755.19</v>
      </c>
      <c r="K152" s="1">
        <f>Table2[[#This Row],[Quantity]]</f>
        <v>-391</v>
      </c>
      <c r="L152" s="1" t="str">
        <f>IF(ISBLANK(Table2[[#This Row],[Status]]), "No Data Entered", IFERROR(Table2[[#This Row],[Status]], "No Data Entered"))</f>
        <v>Cancelled</v>
      </c>
    </row>
    <row r="153" spans="1:12" x14ac:dyDescent="0.3">
      <c r="A153" s="1" t="str">
        <f>Table2[[#This Row],[Product_ID]]</f>
        <v>PRO4774</v>
      </c>
      <c r="B153" s="1" t="str">
        <f>Table2[[#This Row],[Customer_ID]]</f>
        <v>CUST18891</v>
      </c>
      <c r="C153" s="14" t="str">
        <f>Table2[[#This Row],[Date]]</f>
        <v>24/06/2025</v>
      </c>
      <c r="D153" s="1" t="str">
        <f>TRIM(PROPER(Table2[[#This Row],[Product_Name]]))</f>
        <v>Monitor</v>
      </c>
      <c r="E153" s="1" t="str">
        <f>TRIM(PROPER(Table2[[#This Row],[Country]]))</f>
        <v>Australia</v>
      </c>
      <c r="F153" s="1" t="str">
        <f>TRIM(PROPER(Table2[[#This Row],[Category]]))</f>
        <v>Computers</v>
      </c>
      <c r="G153" s="1" t="str">
        <f>TRIM(PROPER(Table2[[#This Row],[Brand]]))</f>
        <v>Canon</v>
      </c>
      <c r="H153" s="1">
        <f>Table2[[#This Row],[Supplier_ID]]</f>
        <v>1010</v>
      </c>
      <c r="I153" s="1">
        <f>Table2[[#This Row],[Market_Price]]</f>
        <v>746.93</v>
      </c>
      <c r="J153" s="1">
        <f>Table2[[#This Row],[Selling_Price]]</f>
        <v>1160.69</v>
      </c>
      <c r="K153" s="1">
        <f>Table2[[#This Row],[Quantity]]</f>
        <v>-1</v>
      </c>
      <c r="L153" s="1" t="str">
        <f>IF(ISBLANK(Table2[[#This Row],[Status]]), "No Data Entered", IFERROR(Table2[[#This Row],[Status]], "No Data Entered"))</f>
        <v>Cancelled</v>
      </c>
    </row>
    <row r="154" spans="1:12" x14ac:dyDescent="0.3">
      <c r="A154" s="1" t="str">
        <f>Table2[[#This Row],[Product_ID]]</f>
        <v>PRO2477</v>
      </c>
      <c r="B154" s="1" t="str">
        <f>Table2[[#This Row],[Customer_ID]]</f>
        <v>CUST19083</v>
      </c>
      <c r="C154" s="14" t="str">
        <f>Table2[[#This Row],[Date]]</f>
        <v>14/07/2023</v>
      </c>
      <c r="D154" s="1" t="str">
        <f>TRIM(PROPER(Table2[[#This Row],[Product_Name]]))</f>
        <v>Monitor</v>
      </c>
      <c r="E154" s="1" t="str">
        <f>TRIM(PROPER(Table2[[#This Row],[Country]]))</f>
        <v>France</v>
      </c>
      <c r="F154" s="1" t="str">
        <f>TRIM(PROPER(Table2[[#This Row],[Category]]))</f>
        <v>Office Supplies</v>
      </c>
      <c r="G154" s="1" t="str">
        <f>TRIM(PROPER(Table2[[#This Row],[Brand]]))</f>
        <v>Microsoft</v>
      </c>
      <c r="H154" s="1">
        <f>Table2[[#This Row],[Supplier_ID]]</f>
        <v>1027</v>
      </c>
      <c r="I154" s="1">
        <f>Table2[[#This Row],[Market_Price]]</f>
        <v>1623.86</v>
      </c>
      <c r="J154" s="1">
        <f>Table2[[#This Row],[Selling_Price]]</f>
        <v>2693.93</v>
      </c>
      <c r="K154" s="1">
        <f>Table2[[#This Row],[Quantity]]</f>
        <v>-361</v>
      </c>
      <c r="L154" s="1" t="str">
        <f>IF(ISBLANK(Table2[[#This Row],[Status]]), "No Data Entered", IFERROR(Table2[[#This Row],[Status]], "No Data Entered"))</f>
        <v>Cancelled</v>
      </c>
    </row>
    <row r="155" spans="1:12" x14ac:dyDescent="0.3">
      <c r="A155" s="1" t="str">
        <f>Table2[[#This Row],[Product_ID]]</f>
        <v>PRO4496</v>
      </c>
      <c r="B155" s="1" t="str">
        <f>Table2[[#This Row],[Customer_ID]]</f>
        <v>CUST19146</v>
      </c>
      <c r="C155" s="14" t="str">
        <f>Table2[[#This Row],[Date]]</f>
        <v>30/04/2024</v>
      </c>
      <c r="D155" s="1" t="str">
        <f>TRIM(PROPER(Table2[[#This Row],[Product_Name]]))</f>
        <v>Camera</v>
      </c>
      <c r="E155" s="1" t="str">
        <f>TRIM(PROPER(Table2[[#This Row],[Country]]))</f>
        <v>France</v>
      </c>
      <c r="F155" s="1" t="str">
        <f>TRIM(PROPER(Table2[[#This Row],[Category]]))</f>
        <v>Office Supplies</v>
      </c>
      <c r="G155" s="1" t="str">
        <f>TRIM(PROPER(Table2[[#This Row],[Brand]]))</f>
        <v>Microsoft</v>
      </c>
      <c r="H155" s="1">
        <f>Table2[[#This Row],[Supplier_ID]]</f>
        <v>1069</v>
      </c>
      <c r="I155" s="1">
        <f>Table2[[#This Row],[Market_Price]]</f>
        <v>226.15</v>
      </c>
      <c r="J155" s="1">
        <f>Table2[[#This Row],[Selling_Price]]</f>
        <v>313.41000000000003</v>
      </c>
      <c r="K155" s="1">
        <f>Table2[[#This Row],[Quantity]]</f>
        <v>-255</v>
      </c>
      <c r="L155" s="1" t="str">
        <f>IF(ISBLANK(Table2[[#This Row],[Status]]), "No Data Entered", IFERROR(Table2[[#This Row],[Status]], "No Data Entered"))</f>
        <v>Cancelled</v>
      </c>
    </row>
    <row r="156" spans="1:12" x14ac:dyDescent="0.3">
      <c r="A156" s="1" t="str">
        <f>Table2[[#This Row],[Product_ID]]</f>
        <v>PRO6411</v>
      </c>
      <c r="B156" s="1" t="str">
        <f>Table2[[#This Row],[Customer_ID]]</f>
        <v>CUST19188</v>
      </c>
      <c r="C156" s="14" t="str">
        <f>Table2[[#This Row],[Date]]</f>
        <v>01/11/2022</v>
      </c>
      <c r="D156" s="1" t="str">
        <f>TRIM(PROPER(Table2[[#This Row],[Product_Name]]))</f>
        <v>Smartphone</v>
      </c>
      <c r="E156" s="1" t="str">
        <f>TRIM(PROPER(Table2[[#This Row],[Country]]))</f>
        <v>Japan</v>
      </c>
      <c r="F156" s="1" t="str">
        <f>TRIM(PROPER(Table2[[#This Row],[Category]]))</f>
        <v>Electronics</v>
      </c>
      <c r="G156" s="1" t="str">
        <f>TRIM(PROPER(Table2[[#This Row],[Brand]]))</f>
        <v>Lenovo</v>
      </c>
      <c r="H156" s="1">
        <f>Table2[[#This Row],[Supplier_ID]]</f>
        <v>1016</v>
      </c>
      <c r="I156" s="1">
        <f>Table2[[#This Row],[Market_Price]]</f>
        <v>857.25</v>
      </c>
      <c r="J156" s="1">
        <f>Table2[[#This Row],[Selling_Price]]</f>
        <v>1639.97</v>
      </c>
      <c r="K156" s="1">
        <f>Table2[[#This Row],[Quantity]]</f>
        <v>-150</v>
      </c>
      <c r="L156" s="1" t="str">
        <f>IF(ISBLANK(Table2[[#This Row],[Status]]), "No Data Entered", IFERROR(Table2[[#This Row],[Status]], "No Data Entered"))</f>
        <v>Cancelled</v>
      </c>
    </row>
    <row r="157" spans="1:12" x14ac:dyDescent="0.3">
      <c r="A157" s="1" t="str">
        <f>Table2[[#This Row],[Product_ID]]</f>
        <v>PRO2601</v>
      </c>
      <c r="B157" s="1" t="str">
        <f>Table2[[#This Row],[Customer_ID]]</f>
        <v>CUST19380</v>
      </c>
      <c r="C157" s="14" t="str">
        <f>Table2[[#This Row],[Date]]</f>
        <v>23/03/2025</v>
      </c>
      <c r="D157" s="1" t="str">
        <f>TRIM(PROPER(Table2[[#This Row],[Product_Name]]))</f>
        <v>Printer</v>
      </c>
      <c r="E157" s="1" t="str">
        <f>TRIM(PROPER(Table2[[#This Row],[Country]]))</f>
        <v>Japan</v>
      </c>
      <c r="F157" s="1" t="str">
        <f>TRIM(PROPER(Table2[[#This Row],[Category]]))</f>
        <v>Computers</v>
      </c>
      <c r="G157" s="1" t="str">
        <f>TRIM(PROPER(Table2[[#This Row],[Brand]]))</f>
        <v>Apple</v>
      </c>
      <c r="H157" s="1">
        <f>Table2[[#This Row],[Supplier_ID]]</f>
        <v>1028</v>
      </c>
      <c r="I157" s="1">
        <f>Table2[[#This Row],[Market_Price]]</f>
        <v>1478.19</v>
      </c>
      <c r="J157" s="1">
        <f>Table2[[#This Row],[Selling_Price]]</f>
        <v>1776.33</v>
      </c>
      <c r="K157" s="1">
        <f>Table2[[#This Row],[Quantity]]</f>
        <v>-230</v>
      </c>
      <c r="L157" s="1" t="str">
        <f>IF(ISBLANK(Table2[[#This Row],[Status]]), "No Data Entered", IFERROR(Table2[[#This Row],[Status]], "No Data Entered"))</f>
        <v>Cancelled</v>
      </c>
    </row>
    <row r="158" spans="1:12" x14ac:dyDescent="0.3">
      <c r="A158" s="1" t="str">
        <f>Table2[[#This Row],[Product_ID]]</f>
        <v>PRO4328</v>
      </c>
      <c r="B158" s="1" t="str">
        <f>Table2[[#This Row],[Customer_ID]]</f>
        <v>CUST19417</v>
      </c>
      <c r="C158" s="14" t="str">
        <f>Table2[[#This Row],[Date]]</f>
        <v>25/10/2022</v>
      </c>
      <c r="D158" s="1" t="str">
        <f>TRIM(PROPER(Table2[[#This Row],[Product_Name]]))</f>
        <v>Tablet</v>
      </c>
      <c r="E158" s="1" t="str">
        <f>TRIM(PROPER(Table2[[#This Row],[Country]]))</f>
        <v>Australia</v>
      </c>
      <c r="F158" s="1" t="str">
        <f>TRIM(PROPER(Table2[[#This Row],[Category]]))</f>
        <v>Wearables</v>
      </c>
      <c r="G158" s="1" t="str">
        <f>TRIM(PROPER(Table2[[#This Row],[Brand]]))</f>
        <v>Samsung</v>
      </c>
      <c r="H158" s="1">
        <f>Table2[[#This Row],[Supplier_ID]]</f>
        <v>1073</v>
      </c>
      <c r="I158" s="1">
        <f>Table2[[#This Row],[Market_Price]]</f>
        <v>191.59</v>
      </c>
      <c r="J158" s="1">
        <f>Table2[[#This Row],[Selling_Price]]</f>
        <v>328.8</v>
      </c>
      <c r="K158" s="1">
        <f>Table2[[#This Row],[Quantity]]</f>
        <v>-22</v>
      </c>
      <c r="L158" s="1" t="str">
        <f>IF(ISBLANK(Table2[[#This Row],[Status]]), "No Data Entered", IFERROR(Table2[[#This Row],[Status]], "No Data Entered"))</f>
        <v>Cancelled</v>
      </c>
    </row>
    <row r="159" spans="1:12" x14ac:dyDescent="0.3">
      <c r="A159" s="1" t="str">
        <f>Table2[[#This Row],[Product_ID]]</f>
        <v>PRO4120</v>
      </c>
      <c r="B159" s="1" t="str">
        <f>Table2[[#This Row],[Customer_ID]]</f>
        <v>CUST19457</v>
      </c>
      <c r="C159" s="14" t="str">
        <f>Table2[[#This Row],[Date]]</f>
        <v>03/04/2025</v>
      </c>
      <c r="D159" s="1" t="str">
        <f>TRIM(PROPER(Table2[[#This Row],[Product_Name]]))</f>
        <v>Smartwatch</v>
      </c>
      <c r="E159" s="1" t="str">
        <f>TRIM(PROPER(Table2[[#This Row],[Country]]))</f>
        <v>Usa</v>
      </c>
      <c r="F159" s="1" t="str">
        <f>TRIM(PROPER(Table2[[#This Row],[Category]]))</f>
        <v>Accessories</v>
      </c>
      <c r="G159" s="1" t="str">
        <f>TRIM(PROPER(Table2[[#This Row],[Brand]]))</f>
        <v>Microsoft</v>
      </c>
      <c r="H159" s="1">
        <f>Table2[[#This Row],[Supplier_ID]]</f>
        <v>1064</v>
      </c>
      <c r="I159" s="1">
        <f>Table2[[#This Row],[Market_Price]]</f>
        <v>964.15</v>
      </c>
      <c r="J159" s="1">
        <f>Table2[[#This Row],[Selling_Price]]</f>
        <v>1874.39</v>
      </c>
      <c r="K159" s="1">
        <f>Table2[[#This Row],[Quantity]]</f>
        <v>-483</v>
      </c>
      <c r="L159" s="1" t="str">
        <f>IF(ISBLANK(Table2[[#This Row],[Status]]), "No Data Entered", IFERROR(Table2[[#This Row],[Status]], "No Data Entered"))</f>
        <v>Cancelled</v>
      </c>
    </row>
    <row r="160" spans="1:12" x14ac:dyDescent="0.3">
      <c r="A160" s="1" t="str">
        <f>Table2[[#This Row],[Product_ID]]</f>
        <v>PRO3749</v>
      </c>
      <c r="B160" s="1" t="str">
        <f>Table2[[#This Row],[Customer_ID]]</f>
        <v>CUST19631</v>
      </c>
      <c r="C160" s="14" t="str">
        <f>Table2[[#This Row],[Date]]</f>
        <v>03/03/2024</v>
      </c>
      <c r="D160" s="1" t="str">
        <f>TRIM(PROPER(Table2[[#This Row],[Product_Name]]))</f>
        <v>Mouse</v>
      </c>
      <c r="E160" s="1" t="str">
        <f>TRIM(PROPER(Table2[[#This Row],[Country]]))</f>
        <v>France</v>
      </c>
      <c r="F160" s="1" t="str">
        <f>TRIM(PROPER(Table2[[#This Row],[Category]]))</f>
        <v>Electronics</v>
      </c>
      <c r="G160" s="1" t="str">
        <f>TRIM(PROPER(Table2[[#This Row],[Brand]]))</f>
        <v>Canon</v>
      </c>
      <c r="H160" s="1">
        <f>Table2[[#This Row],[Supplier_ID]]</f>
        <v>1007</v>
      </c>
      <c r="I160" s="1">
        <f>Table2[[#This Row],[Market_Price]]</f>
        <v>829.79</v>
      </c>
      <c r="J160" s="1">
        <f>Table2[[#This Row],[Selling_Price]]</f>
        <v>1288.6099999999999</v>
      </c>
      <c r="K160" s="1">
        <f>Table2[[#This Row],[Quantity]]</f>
        <v>-242</v>
      </c>
      <c r="L160" s="1" t="str">
        <f>IF(ISBLANK(Table2[[#This Row],[Status]]), "No Data Entered", IFERROR(Table2[[#This Row],[Status]], "No Data Entered"))</f>
        <v>Cancelled</v>
      </c>
    </row>
    <row r="161" spans="1:12" x14ac:dyDescent="0.3">
      <c r="A161" s="1" t="str">
        <f>Table2[[#This Row],[Product_ID]]</f>
        <v>PRO6055</v>
      </c>
      <c r="B161" s="1" t="str">
        <f>Table2[[#This Row],[Customer_ID]]</f>
        <v>CUST19682</v>
      </c>
      <c r="C161" s="14" t="str">
        <f>Table2[[#This Row],[Date]]</f>
        <v>18/02/2020</v>
      </c>
      <c r="D161" s="1" t="str">
        <f>TRIM(PROPER(Table2[[#This Row],[Product_Name]]))</f>
        <v>Laptop</v>
      </c>
      <c r="E161" s="1" t="str">
        <f>TRIM(PROPER(Table2[[#This Row],[Country]]))</f>
        <v>Usa</v>
      </c>
      <c r="F161" s="1" t="str">
        <f>TRIM(PROPER(Table2[[#This Row],[Category]]))</f>
        <v>Wearables</v>
      </c>
      <c r="G161" s="1" t="str">
        <f>TRIM(PROPER(Table2[[#This Row],[Brand]]))</f>
        <v>Asus</v>
      </c>
      <c r="H161" s="1">
        <f>Table2[[#This Row],[Supplier_ID]]</f>
        <v>1074</v>
      </c>
      <c r="I161" s="1">
        <f>Table2[[#This Row],[Market_Price]]</f>
        <v>109.35</v>
      </c>
      <c r="J161" s="1">
        <f>Table2[[#This Row],[Selling_Price]]</f>
        <v>208.68</v>
      </c>
      <c r="K161" s="1">
        <f>Table2[[#This Row],[Quantity]]</f>
        <v>-25</v>
      </c>
      <c r="L161" s="1" t="str">
        <f>IF(ISBLANK(Table2[[#This Row],[Status]]), "No Data Entered", IFERROR(Table2[[#This Row],[Status]], "No Data Entered"))</f>
        <v>Cancelled</v>
      </c>
    </row>
    <row r="162" spans="1:12" x14ac:dyDescent="0.3">
      <c r="A162" s="1" t="str">
        <f>Table2[[#This Row],[Product_ID]]</f>
        <v>PRO5221</v>
      </c>
      <c r="B162" s="1" t="str">
        <f>Table2[[#This Row],[Customer_ID]]</f>
        <v>CUST19763</v>
      </c>
      <c r="C162" s="14" t="str">
        <f>Table2[[#This Row],[Date]]</f>
        <v>26/02/2025</v>
      </c>
      <c r="D162" s="1" t="str">
        <f>TRIM(PROPER(Table2[[#This Row],[Product_Name]]))</f>
        <v>Keyboard</v>
      </c>
      <c r="E162" s="1" t="str">
        <f>TRIM(PROPER(Table2[[#This Row],[Country]]))</f>
        <v>Japan</v>
      </c>
      <c r="F162" s="1" t="str">
        <f>TRIM(PROPER(Table2[[#This Row],[Category]]))</f>
        <v>Office Supplies</v>
      </c>
      <c r="G162" s="1" t="str">
        <f>TRIM(PROPER(Table2[[#This Row],[Brand]]))</f>
        <v>Samsung</v>
      </c>
      <c r="H162" s="1">
        <f>Table2[[#This Row],[Supplier_ID]]</f>
        <v>1005</v>
      </c>
      <c r="I162" s="1">
        <f>Table2[[#This Row],[Market_Price]]</f>
        <v>247.27</v>
      </c>
      <c r="J162" s="1">
        <f>Table2[[#This Row],[Selling_Price]]</f>
        <v>290.55</v>
      </c>
      <c r="K162" s="1">
        <f>Table2[[#This Row],[Quantity]]</f>
        <v>-255</v>
      </c>
      <c r="L162" s="1" t="str">
        <f>IF(ISBLANK(Table2[[#This Row],[Status]]), "No Data Entered", IFERROR(Table2[[#This Row],[Status]], "No Data Entered"))</f>
        <v>Cancelled</v>
      </c>
    </row>
    <row r="163" spans="1:12" x14ac:dyDescent="0.3">
      <c r="A163" s="1" t="str">
        <f>Table2[[#This Row],[Product_ID]]</f>
        <v>PRO5138</v>
      </c>
      <c r="B163" s="1" t="str">
        <f>Table2[[#This Row],[Customer_ID]]</f>
        <v>CUST19881</v>
      </c>
      <c r="C163" s="14" t="str">
        <f>Table2[[#This Row],[Date]]</f>
        <v>23/02/2024</v>
      </c>
      <c r="D163" s="1" t="str">
        <f>TRIM(PROPER(Table2[[#This Row],[Product_Name]]))</f>
        <v>Tablet</v>
      </c>
      <c r="E163" s="1" t="str">
        <f>TRIM(PROPER(Table2[[#This Row],[Country]]))</f>
        <v>India</v>
      </c>
      <c r="F163" s="1" t="str">
        <f>TRIM(PROPER(Table2[[#This Row],[Category]]))</f>
        <v>Electronics</v>
      </c>
      <c r="G163" s="1" t="str">
        <f>TRIM(PROPER(Table2[[#This Row],[Brand]]))</f>
        <v>Asus</v>
      </c>
      <c r="H163" s="1">
        <f>Table2[[#This Row],[Supplier_ID]]</f>
        <v>1024</v>
      </c>
      <c r="I163" s="1">
        <f>Table2[[#This Row],[Market_Price]]</f>
        <v>1872.74</v>
      </c>
      <c r="J163" s="1">
        <f>Table2[[#This Row],[Selling_Price]]</f>
        <v>2213.08</v>
      </c>
      <c r="K163" s="1">
        <f>Table2[[#This Row],[Quantity]]</f>
        <v>-215</v>
      </c>
      <c r="L163" s="1" t="str">
        <f>IF(ISBLANK(Table2[[#This Row],[Status]]), "No Data Entered", IFERROR(Table2[[#This Row],[Status]], "No Data Entered"))</f>
        <v>Cancelled</v>
      </c>
    </row>
    <row r="164" spans="1:12" x14ac:dyDescent="0.3">
      <c r="A164" s="1" t="str">
        <f>Table2[[#This Row],[Product_ID]]</f>
        <v>PRO2256</v>
      </c>
      <c r="B164" s="1" t="str">
        <f>Table2[[#This Row],[Customer_ID]]</f>
        <v>CUST19908</v>
      </c>
      <c r="C164" s="14" t="str">
        <f>Table2[[#This Row],[Date]]</f>
        <v>24/03/2023</v>
      </c>
      <c r="D164" s="1" t="str">
        <f>TRIM(PROPER(Table2[[#This Row],[Product_Name]]))</f>
        <v>Smartphone</v>
      </c>
      <c r="E164" s="1" t="str">
        <f>TRIM(PROPER(Table2[[#This Row],[Country]]))</f>
        <v>Germany</v>
      </c>
      <c r="F164" s="1" t="str">
        <f>TRIM(PROPER(Table2[[#This Row],[Category]]))</f>
        <v>Computers</v>
      </c>
      <c r="G164" s="1" t="str">
        <f>TRIM(PROPER(Table2[[#This Row],[Brand]]))</f>
        <v>Dell</v>
      </c>
      <c r="H164" s="1">
        <f>Table2[[#This Row],[Supplier_ID]]</f>
        <v>1065</v>
      </c>
      <c r="I164" s="1">
        <f>Table2[[#This Row],[Market_Price]]</f>
        <v>1245.46</v>
      </c>
      <c r="J164" s="1">
        <f>Table2[[#This Row],[Selling_Price]]</f>
        <v>2418.5</v>
      </c>
      <c r="K164" s="1">
        <f>Table2[[#This Row],[Quantity]]</f>
        <v>-476</v>
      </c>
      <c r="L164" s="1" t="str">
        <f>IF(ISBLANK(Table2[[#This Row],[Status]]), "No Data Entered", IFERROR(Table2[[#This Row],[Status]], "No Data Entered"))</f>
        <v>Cancelled</v>
      </c>
    </row>
    <row r="165" spans="1:12" x14ac:dyDescent="0.3">
      <c r="A165" s="1" t="str">
        <f>Table2[[#This Row],[Product_ID]]</f>
        <v>PRO9830</v>
      </c>
      <c r="B165" s="1" t="str">
        <f>Table2[[#This Row],[Customer_ID]]</f>
        <v>CUST19925</v>
      </c>
      <c r="C165" s="14" t="str">
        <f>Table2[[#This Row],[Date]]</f>
        <v>29/08/2025</v>
      </c>
      <c r="D165" s="1" t="str">
        <f>TRIM(PROPER(Table2[[#This Row],[Product_Name]]))</f>
        <v>Camera</v>
      </c>
      <c r="E165" s="1" t="str">
        <f>TRIM(PROPER(Table2[[#This Row],[Country]]))</f>
        <v>China</v>
      </c>
      <c r="F165" s="1" t="str">
        <f>TRIM(PROPER(Table2[[#This Row],[Category]]))</f>
        <v>Office Supplies</v>
      </c>
      <c r="G165" s="1" t="str">
        <f>TRIM(PROPER(Table2[[#This Row],[Brand]]))</f>
        <v>Dell</v>
      </c>
      <c r="H165" s="1">
        <f>Table2[[#This Row],[Supplier_ID]]</f>
        <v>1070</v>
      </c>
      <c r="I165" s="1">
        <f>Table2[[#This Row],[Market_Price]]</f>
        <v>307.54000000000002</v>
      </c>
      <c r="J165" s="1">
        <f>Table2[[#This Row],[Selling_Price]]</f>
        <v>456.11</v>
      </c>
      <c r="K165" s="1">
        <f>Table2[[#This Row],[Quantity]]</f>
        <v>-110</v>
      </c>
      <c r="L165" s="1" t="str">
        <f>IF(ISBLANK(Table2[[#This Row],[Status]]), "No Data Entered", IFERROR(Table2[[#This Row],[Status]], "No Data Entered"))</f>
        <v>Cancelled</v>
      </c>
    </row>
    <row r="166" spans="1:12" x14ac:dyDescent="0.3">
      <c r="A166" s="1" t="str">
        <f>Table2[[#This Row],[Product_ID]]</f>
        <v>PRO6189</v>
      </c>
      <c r="B166" s="1" t="str">
        <f>Table2[[#This Row],[Customer_ID]]</f>
        <v>CUST19984</v>
      </c>
      <c r="C166" s="14" t="str">
        <f>Table2[[#This Row],[Date]]</f>
        <v>19/04/2024</v>
      </c>
      <c r="D166" s="1" t="str">
        <f>TRIM(PROPER(Table2[[#This Row],[Product_Name]]))</f>
        <v>Laptop</v>
      </c>
      <c r="E166" s="1" t="str">
        <f>TRIM(PROPER(Table2[[#This Row],[Country]]))</f>
        <v>Australia</v>
      </c>
      <c r="F166" s="1" t="str">
        <f>TRIM(PROPER(Table2[[#This Row],[Category]]))</f>
        <v>Computers</v>
      </c>
      <c r="G166" s="1" t="str">
        <f>TRIM(PROPER(Table2[[#This Row],[Brand]]))</f>
        <v>Dell</v>
      </c>
      <c r="H166" s="1">
        <f>Table2[[#This Row],[Supplier_ID]]</f>
        <v>1068</v>
      </c>
      <c r="I166" s="1">
        <f>Table2[[#This Row],[Market_Price]]</f>
        <v>742.58</v>
      </c>
      <c r="J166" s="1">
        <f>Table2[[#This Row],[Selling_Price]]</f>
        <v>1029.8399999999999</v>
      </c>
      <c r="K166" s="1">
        <f>Table2[[#This Row],[Quantity]]</f>
        <v>-75</v>
      </c>
      <c r="L166" s="1" t="str">
        <f>IF(ISBLANK(Table2[[#This Row],[Status]]), "No Data Entered", IFERROR(Table2[[#This Row],[Status]], "No Data Entered"))</f>
        <v>Cancelled</v>
      </c>
    </row>
    <row r="167" spans="1:12" x14ac:dyDescent="0.3">
      <c r="A167" s="1" t="str">
        <f>Table2[[#This Row],[Product_ID]]</f>
        <v>PRO4744</v>
      </c>
      <c r="B167" s="1" t="str">
        <f>Table2[[#This Row],[Customer_ID]]</f>
        <v>CUST20065</v>
      </c>
      <c r="C167" s="14" t="str">
        <f>Table2[[#This Row],[Date]]</f>
        <v>22/08/2025</v>
      </c>
      <c r="D167" s="1" t="str">
        <f>TRIM(PROPER(Table2[[#This Row],[Product_Name]]))</f>
        <v>Keyboard</v>
      </c>
      <c r="E167" s="1" t="str">
        <f>TRIM(PROPER(Table2[[#This Row],[Country]]))</f>
        <v>Usa</v>
      </c>
      <c r="F167" s="1" t="str">
        <f>TRIM(PROPER(Table2[[#This Row],[Category]]))</f>
        <v>Accessories</v>
      </c>
      <c r="G167" s="1" t="str">
        <f>TRIM(PROPER(Table2[[#This Row],[Brand]]))</f>
        <v>Logitech</v>
      </c>
      <c r="H167" s="1">
        <f>Table2[[#This Row],[Supplier_ID]]</f>
        <v>1016</v>
      </c>
      <c r="I167" s="1">
        <f>Table2[[#This Row],[Market_Price]]</f>
        <v>138.13</v>
      </c>
      <c r="J167" s="1">
        <f>Table2[[#This Row],[Selling_Price]]</f>
        <v>225.37</v>
      </c>
      <c r="K167" s="1">
        <f>Table2[[#This Row],[Quantity]]</f>
        <v>-204</v>
      </c>
      <c r="L167" s="1" t="str">
        <f>IF(ISBLANK(Table2[[#This Row],[Status]]), "No Data Entered", IFERROR(Table2[[#This Row],[Status]], "No Data Entered"))</f>
        <v>Cancelled</v>
      </c>
    </row>
    <row r="168" spans="1:12" x14ac:dyDescent="0.3">
      <c r="A168" s="1" t="str">
        <f>Table2[[#This Row],[Product_ID]]</f>
        <v>PRO9798</v>
      </c>
      <c r="B168" s="1" t="str">
        <f>Table2[[#This Row],[Customer_ID]]</f>
        <v>CUST20080</v>
      </c>
      <c r="C168" s="14" t="str">
        <f>Table2[[#This Row],[Date]]</f>
        <v>28/05/2023</v>
      </c>
      <c r="D168" s="1" t="str">
        <f>TRIM(PROPER(Table2[[#This Row],[Product_Name]]))</f>
        <v>Smartwatch</v>
      </c>
      <c r="E168" s="1" t="str">
        <f>TRIM(PROPER(Table2[[#This Row],[Country]]))</f>
        <v>Japan</v>
      </c>
      <c r="F168" s="1" t="str">
        <f>TRIM(PROPER(Table2[[#This Row],[Category]]))</f>
        <v>Office Supplies</v>
      </c>
      <c r="G168" s="1" t="str">
        <f>TRIM(PROPER(Table2[[#This Row],[Brand]]))</f>
        <v>Dell</v>
      </c>
      <c r="H168" s="1">
        <f>Table2[[#This Row],[Supplier_ID]]</f>
        <v>1048</v>
      </c>
      <c r="I168" s="1">
        <f>Table2[[#This Row],[Market_Price]]</f>
        <v>672.27</v>
      </c>
      <c r="J168" s="1">
        <f>Table2[[#This Row],[Selling_Price]]</f>
        <v>1220.19</v>
      </c>
      <c r="K168" s="1">
        <f>Table2[[#This Row],[Quantity]]</f>
        <v>-11</v>
      </c>
      <c r="L168" s="1" t="str">
        <f>IF(ISBLANK(Table2[[#This Row],[Status]]), "No Data Entered", IFERROR(Table2[[#This Row],[Status]], "No Data Entered"))</f>
        <v>Cancelled</v>
      </c>
    </row>
    <row r="169" spans="1:12" x14ac:dyDescent="0.3">
      <c r="A169" s="1" t="str">
        <f>Table2[[#This Row],[Product_ID]]</f>
        <v>PRO3961</v>
      </c>
      <c r="B169" s="1" t="str">
        <f>Table2[[#This Row],[Customer_ID]]</f>
        <v>CUST20128</v>
      </c>
      <c r="C169" s="14" t="str">
        <f>Table2[[#This Row],[Date]]</f>
        <v>10/05/2025</v>
      </c>
      <c r="D169" s="1" t="str">
        <f>TRIM(PROPER(Table2[[#This Row],[Product_Name]]))</f>
        <v>Tablet</v>
      </c>
      <c r="E169" s="1" t="str">
        <f>TRIM(PROPER(Table2[[#This Row],[Country]]))</f>
        <v>Brazil</v>
      </c>
      <c r="F169" s="1" t="str">
        <f>TRIM(PROPER(Table2[[#This Row],[Category]]))</f>
        <v>Wearables</v>
      </c>
      <c r="G169" s="1" t="str">
        <f>TRIM(PROPER(Table2[[#This Row],[Brand]]))</f>
        <v>Apple</v>
      </c>
      <c r="H169" s="1">
        <f>Table2[[#This Row],[Supplier_ID]]</f>
        <v>1045</v>
      </c>
      <c r="I169" s="1">
        <f>Table2[[#This Row],[Market_Price]]</f>
        <v>962.04</v>
      </c>
      <c r="J169" s="1">
        <f>Table2[[#This Row],[Selling_Price]]</f>
        <v>1116.04</v>
      </c>
      <c r="K169" s="1">
        <f>Table2[[#This Row],[Quantity]]</f>
        <v>-113</v>
      </c>
      <c r="L169" s="1" t="str">
        <f>IF(ISBLANK(Table2[[#This Row],[Status]]), "No Data Entered", IFERROR(Table2[[#This Row],[Status]], "No Data Entered"))</f>
        <v>Cancelled</v>
      </c>
    </row>
    <row r="170" spans="1:12" x14ac:dyDescent="0.3">
      <c r="A170" s="1" t="str">
        <f>Table2[[#This Row],[Product_ID]]</f>
        <v>PRO1048</v>
      </c>
      <c r="B170" s="1" t="str">
        <f>Table2[[#This Row],[Customer_ID]]</f>
        <v>CUST20185</v>
      </c>
      <c r="C170" s="14" t="str">
        <f>Table2[[#This Row],[Date]]</f>
        <v>25/10/2021</v>
      </c>
      <c r="D170" s="1" t="str">
        <f>TRIM(PROPER(Table2[[#This Row],[Product_Name]]))</f>
        <v>Mouse</v>
      </c>
      <c r="E170" s="1" t="str">
        <f>TRIM(PROPER(Table2[[#This Row],[Country]]))</f>
        <v>France</v>
      </c>
      <c r="F170" s="1" t="str">
        <f>TRIM(PROPER(Table2[[#This Row],[Category]]))</f>
        <v>Electronics</v>
      </c>
      <c r="G170" s="1" t="str">
        <f>TRIM(PROPER(Table2[[#This Row],[Brand]]))</f>
        <v>Sony</v>
      </c>
      <c r="H170" s="1">
        <f>Table2[[#This Row],[Supplier_ID]]</f>
        <v>1037</v>
      </c>
      <c r="I170" s="1">
        <f>Table2[[#This Row],[Market_Price]]</f>
        <v>1291.73</v>
      </c>
      <c r="J170" s="1">
        <f>Table2[[#This Row],[Selling_Price]]</f>
        <v>1995.16</v>
      </c>
      <c r="K170" s="1">
        <f>Table2[[#This Row],[Quantity]]</f>
        <v>-93</v>
      </c>
      <c r="L170" s="1" t="str">
        <f>IF(ISBLANK(Table2[[#This Row],[Status]]), "No Data Entered", IFERROR(Table2[[#This Row],[Status]], "No Data Entered"))</f>
        <v>Cancelled</v>
      </c>
    </row>
    <row r="171" spans="1:12" x14ac:dyDescent="0.3">
      <c r="A171" s="1" t="str">
        <f>Table2[[#This Row],[Product_ID]]</f>
        <v>PRO9046</v>
      </c>
      <c r="B171" s="1" t="str">
        <f>Table2[[#This Row],[Customer_ID]]</f>
        <v>CUST20315</v>
      </c>
      <c r="C171" s="14" t="str">
        <f>Table2[[#This Row],[Date]]</f>
        <v>13/02/2021</v>
      </c>
      <c r="D171" s="1" t="str">
        <f>TRIM(PROPER(Table2[[#This Row],[Product_Name]]))</f>
        <v>Smartwatch</v>
      </c>
      <c r="E171" s="1" t="str">
        <f>TRIM(PROPER(Table2[[#This Row],[Country]]))</f>
        <v>Japan</v>
      </c>
      <c r="F171" s="1" t="str">
        <f>TRIM(PROPER(Table2[[#This Row],[Category]]))</f>
        <v>Electronics</v>
      </c>
      <c r="G171" s="1" t="str">
        <f>TRIM(PROPER(Table2[[#This Row],[Brand]]))</f>
        <v>Apple</v>
      </c>
      <c r="H171" s="1">
        <f>Table2[[#This Row],[Supplier_ID]]</f>
        <v>1004</v>
      </c>
      <c r="I171" s="1">
        <f>Table2[[#This Row],[Market_Price]]</f>
        <v>1234.69</v>
      </c>
      <c r="J171" s="1">
        <f>Table2[[#This Row],[Selling_Price]]</f>
        <v>1924.35</v>
      </c>
      <c r="K171" s="1">
        <f>Table2[[#This Row],[Quantity]]</f>
        <v>-458</v>
      </c>
      <c r="L171" s="1" t="str">
        <f>IF(ISBLANK(Table2[[#This Row],[Status]]), "No Data Entered", IFERROR(Table2[[#This Row],[Status]], "No Data Entered"))</f>
        <v>Cancelled</v>
      </c>
    </row>
    <row r="172" spans="1:12" x14ac:dyDescent="0.3">
      <c r="A172" s="1" t="str">
        <f>Table2[[#This Row],[Product_ID]]</f>
        <v>PRO5368</v>
      </c>
      <c r="B172" s="1" t="str">
        <f>Table2[[#This Row],[Customer_ID]]</f>
        <v>CUST20432</v>
      </c>
      <c r="C172" s="14" t="str">
        <f>Table2[[#This Row],[Date]]</f>
        <v>17/06/2023</v>
      </c>
      <c r="D172" s="1" t="str">
        <f>TRIM(PROPER(Table2[[#This Row],[Product_Name]]))</f>
        <v>Smartwatch</v>
      </c>
      <c r="E172" s="1" t="str">
        <f>TRIM(PROPER(Table2[[#This Row],[Country]]))</f>
        <v>Canada</v>
      </c>
      <c r="F172" s="1" t="str">
        <f>TRIM(PROPER(Table2[[#This Row],[Category]]))</f>
        <v>Office Supplies</v>
      </c>
      <c r="G172" s="1" t="str">
        <f>TRIM(PROPER(Table2[[#This Row],[Brand]]))</f>
        <v>Microsoft</v>
      </c>
      <c r="H172" s="1">
        <f>Table2[[#This Row],[Supplier_ID]]</f>
        <v>1032</v>
      </c>
      <c r="I172" s="1">
        <f>Table2[[#This Row],[Market_Price]]</f>
        <v>1700.64</v>
      </c>
      <c r="J172" s="1">
        <f>Table2[[#This Row],[Selling_Price]]</f>
        <v>2299.2199999999998</v>
      </c>
      <c r="K172" s="1">
        <f>Table2[[#This Row],[Quantity]]</f>
        <v>-294</v>
      </c>
      <c r="L172" s="1" t="str">
        <f>IF(ISBLANK(Table2[[#This Row],[Status]]), "No Data Entered", IFERROR(Table2[[#This Row],[Status]], "No Data Entered"))</f>
        <v>Cancelled</v>
      </c>
    </row>
    <row r="173" spans="1:12" x14ac:dyDescent="0.3">
      <c r="A173" s="1" t="str">
        <f>Table2[[#This Row],[Product_ID]]</f>
        <v>PRO2139</v>
      </c>
      <c r="B173" s="1" t="str">
        <f>Table2[[#This Row],[Customer_ID]]</f>
        <v>CUST20489</v>
      </c>
      <c r="C173" s="14" t="str">
        <f>Table2[[#This Row],[Date]]</f>
        <v>31/10/2022</v>
      </c>
      <c r="D173" s="1" t="str">
        <f>TRIM(PROPER(Table2[[#This Row],[Product_Name]]))</f>
        <v>Printer</v>
      </c>
      <c r="E173" s="1" t="str">
        <f>TRIM(PROPER(Table2[[#This Row],[Country]]))</f>
        <v>Australia</v>
      </c>
      <c r="F173" s="1" t="str">
        <f>TRIM(PROPER(Table2[[#This Row],[Category]]))</f>
        <v>Office Supplies</v>
      </c>
      <c r="G173" s="1" t="str">
        <f>TRIM(PROPER(Table2[[#This Row],[Brand]]))</f>
        <v>Asus</v>
      </c>
      <c r="H173" s="1">
        <f>Table2[[#This Row],[Supplier_ID]]</f>
        <v>1097</v>
      </c>
      <c r="I173" s="1">
        <f>Table2[[#This Row],[Market_Price]]</f>
        <v>617.49</v>
      </c>
      <c r="J173" s="1">
        <f>Table2[[#This Row],[Selling_Price]]</f>
        <v>1210.3599999999999</v>
      </c>
      <c r="K173" s="1">
        <f>Table2[[#This Row],[Quantity]]</f>
        <v>-176</v>
      </c>
      <c r="L173" s="1" t="str">
        <f>IF(ISBLANK(Table2[[#This Row],[Status]]), "No Data Entered", IFERROR(Table2[[#This Row],[Status]], "No Data Entered"))</f>
        <v>Cancelled</v>
      </c>
    </row>
    <row r="174" spans="1:12" x14ac:dyDescent="0.3">
      <c r="A174" s="1" t="str">
        <f>Table2[[#This Row],[Product_ID]]</f>
        <v>PRO5460</v>
      </c>
      <c r="B174" s="1" t="str">
        <f>Table2[[#This Row],[Customer_ID]]</f>
        <v>CUST20555</v>
      </c>
      <c r="C174" s="14" t="str">
        <f>Table2[[#This Row],[Date]]</f>
        <v>30/09/2022</v>
      </c>
      <c r="D174" s="1" t="str">
        <f>TRIM(PROPER(Table2[[#This Row],[Product_Name]]))</f>
        <v>Tablet</v>
      </c>
      <c r="E174" s="1" t="str">
        <f>TRIM(PROPER(Table2[[#This Row],[Country]]))</f>
        <v>Germany</v>
      </c>
      <c r="F174" s="1" t="str">
        <f>TRIM(PROPER(Table2[[#This Row],[Category]]))</f>
        <v>Wearables</v>
      </c>
      <c r="G174" s="1" t="str">
        <f>TRIM(PROPER(Table2[[#This Row],[Brand]]))</f>
        <v>Logitech</v>
      </c>
      <c r="H174" s="1">
        <f>Table2[[#This Row],[Supplier_ID]]</f>
        <v>1010</v>
      </c>
      <c r="I174" s="1">
        <f>Table2[[#This Row],[Market_Price]]</f>
        <v>672.02</v>
      </c>
      <c r="J174" s="1">
        <f>Table2[[#This Row],[Selling_Price]]</f>
        <v>938.28</v>
      </c>
      <c r="K174" s="1">
        <f>Table2[[#This Row],[Quantity]]</f>
        <v>-324</v>
      </c>
      <c r="L174" s="1" t="str">
        <f>IF(ISBLANK(Table2[[#This Row],[Status]]), "No Data Entered", IFERROR(Table2[[#This Row],[Status]], "No Data Entered"))</f>
        <v>Cancelled</v>
      </c>
    </row>
    <row r="175" spans="1:12" x14ac:dyDescent="0.3">
      <c r="A175" s="1" t="str">
        <f>Table2[[#This Row],[Product_ID]]</f>
        <v>PRO4793</v>
      </c>
      <c r="B175" s="1" t="str">
        <f>Table2[[#This Row],[Customer_ID]]</f>
        <v>CUST20999</v>
      </c>
      <c r="C175" s="14" t="str">
        <f>Table2[[#This Row],[Date]]</f>
        <v>14/05/2025</v>
      </c>
      <c r="D175" s="1" t="str">
        <f>TRIM(PROPER(Table2[[#This Row],[Product_Name]]))</f>
        <v>Mouse</v>
      </c>
      <c r="E175" s="1" t="str">
        <f>TRIM(PROPER(Table2[[#This Row],[Country]]))</f>
        <v>Usa</v>
      </c>
      <c r="F175" s="1" t="str">
        <f>TRIM(PROPER(Table2[[#This Row],[Category]]))</f>
        <v>Computers</v>
      </c>
      <c r="G175" s="1" t="str">
        <f>TRIM(PROPER(Table2[[#This Row],[Brand]]))</f>
        <v>Lenovo</v>
      </c>
      <c r="H175" s="1">
        <f>Table2[[#This Row],[Supplier_ID]]</f>
        <v>1070</v>
      </c>
      <c r="I175" s="1">
        <f>Table2[[#This Row],[Market_Price]]</f>
        <v>1178.33</v>
      </c>
      <c r="J175" s="1">
        <f>Table2[[#This Row],[Selling_Price]]</f>
        <v>2000.04</v>
      </c>
      <c r="K175" s="1">
        <f>Table2[[#This Row],[Quantity]]</f>
        <v>-101</v>
      </c>
      <c r="L175" s="1" t="str">
        <f>IF(ISBLANK(Table2[[#This Row],[Status]]), "No Data Entered", IFERROR(Table2[[#This Row],[Status]], "No Data Entered"))</f>
        <v>Cancelled</v>
      </c>
    </row>
    <row r="176" spans="1:12" x14ac:dyDescent="0.3">
      <c r="A176" s="1" t="str">
        <f>Table2[[#This Row],[Product_ID]]</f>
        <v>PRO1122</v>
      </c>
      <c r="B176" s="1" t="str">
        <f>Table2[[#This Row],[Customer_ID]]</f>
        <v>CUST21030</v>
      </c>
      <c r="C176" s="14" t="str">
        <f>Table2[[#This Row],[Date]]</f>
        <v>28/07/2020</v>
      </c>
      <c r="D176" s="1" t="str">
        <f>TRIM(PROPER(Table2[[#This Row],[Product_Name]]))</f>
        <v>Laptop</v>
      </c>
      <c r="E176" s="1" t="str">
        <f>TRIM(PROPER(Table2[[#This Row],[Country]]))</f>
        <v>France</v>
      </c>
      <c r="F176" s="1" t="str">
        <f>TRIM(PROPER(Table2[[#This Row],[Category]]))</f>
        <v>Electronics</v>
      </c>
      <c r="G176" s="1" t="str">
        <f>TRIM(PROPER(Table2[[#This Row],[Brand]]))</f>
        <v>Logitech</v>
      </c>
      <c r="H176" s="1">
        <f>Table2[[#This Row],[Supplier_ID]]</f>
        <v>1037</v>
      </c>
      <c r="I176" s="1">
        <f>Table2[[#This Row],[Market_Price]]</f>
        <v>370.38</v>
      </c>
      <c r="J176" s="1">
        <f>Table2[[#This Row],[Selling_Price]]</f>
        <v>566.27</v>
      </c>
      <c r="K176" s="1">
        <f>Table2[[#This Row],[Quantity]]</f>
        <v>-239</v>
      </c>
      <c r="L176" s="1" t="str">
        <f>IF(ISBLANK(Table2[[#This Row],[Status]]), "No Data Entered", IFERROR(Table2[[#This Row],[Status]], "No Data Entered"))</f>
        <v>Cancelled</v>
      </c>
    </row>
    <row r="177" spans="1:12" x14ac:dyDescent="0.3">
      <c r="A177" s="1" t="str">
        <f>Table2[[#This Row],[Product_ID]]</f>
        <v>PRO5549</v>
      </c>
      <c r="B177" s="1" t="str">
        <f>Table2[[#This Row],[Customer_ID]]</f>
        <v>CUST21067</v>
      </c>
      <c r="C177" s="14" t="str">
        <f>Table2[[#This Row],[Date]]</f>
        <v>17/12/2024</v>
      </c>
      <c r="D177" s="1" t="str">
        <f>TRIM(PROPER(Table2[[#This Row],[Product_Name]]))</f>
        <v>Smartwatch</v>
      </c>
      <c r="E177" s="1" t="str">
        <f>TRIM(PROPER(Table2[[#This Row],[Country]]))</f>
        <v>Germany</v>
      </c>
      <c r="F177" s="1" t="str">
        <f>TRIM(PROPER(Table2[[#This Row],[Category]]))</f>
        <v>Office Supplies</v>
      </c>
      <c r="G177" s="1" t="str">
        <f>TRIM(PROPER(Table2[[#This Row],[Brand]]))</f>
        <v>Lenovo</v>
      </c>
      <c r="H177" s="1">
        <f>Table2[[#This Row],[Supplier_ID]]</f>
        <v>1003</v>
      </c>
      <c r="I177" s="1">
        <f>Table2[[#This Row],[Market_Price]]</f>
        <v>641.32000000000005</v>
      </c>
      <c r="J177" s="1">
        <f>Table2[[#This Row],[Selling_Price]]</f>
        <v>1120.53</v>
      </c>
      <c r="K177" s="1">
        <f>Table2[[#This Row],[Quantity]]</f>
        <v>-433</v>
      </c>
      <c r="L177" s="1" t="str">
        <f>IF(ISBLANK(Table2[[#This Row],[Status]]), "No Data Entered", IFERROR(Table2[[#This Row],[Status]], "No Data Entered"))</f>
        <v>Cancelled</v>
      </c>
    </row>
    <row r="178" spans="1:12" x14ac:dyDescent="0.3">
      <c r="A178" s="1" t="str">
        <f>Table2[[#This Row],[Product_ID]]</f>
        <v>PRO5074</v>
      </c>
      <c r="B178" s="1" t="str">
        <f>Table2[[#This Row],[Customer_ID]]</f>
        <v>CUST21136</v>
      </c>
      <c r="C178" s="14" t="str">
        <f>Table2[[#This Row],[Date]]</f>
        <v>23/09/2023</v>
      </c>
      <c r="D178" s="1" t="str">
        <f>TRIM(PROPER(Table2[[#This Row],[Product_Name]]))</f>
        <v>Laptop</v>
      </c>
      <c r="E178" s="1" t="str">
        <f>TRIM(PROPER(Table2[[#This Row],[Country]]))</f>
        <v>Uk</v>
      </c>
      <c r="F178" s="1" t="str">
        <f>TRIM(PROPER(Table2[[#This Row],[Category]]))</f>
        <v>Wearables</v>
      </c>
      <c r="G178" s="1" t="str">
        <f>TRIM(PROPER(Table2[[#This Row],[Brand]]))</f>
        <v>Canon</v>
      </c>
      <c r="H178" s="1">
        <f>Table2[[#This Row],[Supplier_ID]]</f>
        <v>1079</v>
      </c>
      <c r="I178" s="1">
        <f>Table2[[#This Row],[Market_Price]]</f>
        <v>117.03</v>
      </c>
      <c r="J178" s="1">
        <f>Table2[[#This Row],[Selling_Price]]</f>
        <v>135.72</v>
      </c>
      <c r="K178" s="1">
        <f>Table2[[#This Row],[Quantity]]</f>
        <v>-77</v>
      </c>
      <c r="L178" s="1" t="str">
        <f>IF(ISBLANK(Table2[[#This Row],[Status]]), "No Data Entered", IFERROR(Table2[[#This Row],[Status]], "No Data Entered"))</f>
        <v>Cancelled</v>
      </c>
    </row>
    <row r="179" spans="1:12" x14ac:dyDescent="0.3">
      <c r="A179" s="1" t="str">
        <f>Table2[[#This Row],[Product_ID]]</f>
        <v>PRO5666</v>
      </c>
      <c r="B179" s="1" t="str">
        <f>Table2[[#This Row],[Customer_ID]]</f>
        <v>CUST21211</v>
      </c>
      <c r="C179" s="14" t="str">
        <f>Table2[[#This Row],[Date]]</f>
        <v>15/08/2022</v>
      </c>
      <c r="D179" s="1" t="str">
        <f>TRIM(PROPER(Table2[[#This Row],[Product_Name]]))</f>
        <v>Monitor</v>
      </c>
      <c r="E179" s="1" t="str">
        <f>TRIM(PROPER(Table2[[#This Row],[Country]]))</f>
        <v>Germany</v>
      </c>
      <c r="F179" s="1" t="str">
        <f>TRIM(PROPER(Table2[[#This Row],[Category]]))</f>
        <v>Wearables</v>
      </c>
      <c r="G179" s="1" t="str">
        <f>TRIM(PROPER(Table2[[#This Row],[Brand]]))</f>
        <v>Apple</v>
      </c>
      <c r="H179" s="1">
        <f>Table2[[#This Row],[Supplier_ID]]</f>
        <v>1054</v>
      </c>
      <c r="I179" s="1">
        <f>Table2[[#This Row],[Market_Price]]</f>
        <v>1687.1</v>
      </c>
      <c r="J179" s="1">
        <f>Table2[[#This Row],[Selling_Price]]</f>
        <v>2647</v>
      </c>
      <c r="K179" s="1">
        <f>Table2[[#This Row],[Quantity]]</f>
        <v>-148</v>
      </c>
      <c r="L179" s="1" t="str">
        <f>IF(ISBLANK(Table2[[#This Row],[Status]]), "No Data Entered", IFERROR(Table2[[#This Row],[Status]], "No Data Entered"))</f>
        <v>Cancelled</v>
      </c>
    </row>
    <row r="180" spans="1:12" x14ac:dyDescent="0.3">
      <c r="A180" s="1" t="str">
        <f>Table2[[#This Row],[Product_ID]]</f>
        <v>PRO1090</v>
      </c>
      <c r="B180" s="1" t="str">
        <f>Table2[[#This Row],[Customer_ID]]</f>
        <v>CUST21245</v>
      </c>
      <c r="C180" s="14" t="str">
        <f>Table2[[#This Row],[Date]]</f>
        <v>04/06/2025</v>
      </c>
      <c r="D180" s="1" t="str">
        <f>TRIM(PROPER(Table2[[#This Row],[Product_Name]]))</f>
        <v>Monitor</v>
      </c>
      <c r="E180" s="1" t="str">
        <f>TRIM(PROPER(Table2[[#This Row],[Country]]))</f>
        <v>Brazil</v>
      </c>
      <c r="F180" s="1" t="str">
        <f>TRIM(PROPER(Table2[[#This Row],[Category]]))</f>
        <v>Electronics</v>
      </c>
      <c r="G180" s="1" t="str">
        <f>TRIM(PROPER(Table2[[#This Row],[Brand]]))</f>
        <v>Sony</v>
      </c>
      <c r="H180" s="1">
        <f>Table2[[#This Row],[Supplier_ID]]</f>
        <v>1069</v>
      </c>
      <c r="I180" s="1">
        <f>Table2[[#This Row],[Market_Price]]</f>
        <v>871.93</v>
      </c>
      <c r="J180" s="1">
        <f>Table2[[#This Row],[Selling_Price]]</f>
        <v>1577.02</v>
      </c>
      <c r="K180" s="1">
        <f>Table2[[#This Row],[Quantity]]</f>
        <v>-147</v>
      </c>
      <c r="L180" s="1" t="str">
        <f>IF(ISBLANK(Table2[[#This Row],[Status]]), "No Data Entered", IFERROR(Table2[[#This Row],[Status]], "No Data Entered"))</f>
        <v>Cancelled</v>
      </c>
    </row>
    <row r="181" spans="1:12" x14ac:dyDescent="0.3">
      <c r="A181" s="1" t="str">
        <f>Table2[[#This Row],[Product_ID]]</f>
        <v>PRO8022</v>
      </c>
      <c r="B181" s="1" t="str">
        <f>Table2[[#This Row],[Customer_ID]]</f>
        <v>CUST21282</v>
      </c>
      <c r="C181" s="14" t="str">
        <f>Table2[[#This Row],[Date]]</f>
        <v>11/01/2022</v>
      </c>
      <c r="D181" s="1" t="str">
        <f>TRIM(PROPER(Table2[[#This Row],[Product_Name]]))</f>
        <v>Smartphone</v>
      </c>
      <c r="E181" s="1" t="str">
        <f>TRIM(PROPER(Table2[[#This Row],[Country]]))</f>
        <v>Germany</v>
      </c>
      <c r="F181" s="1" t="str">
        <f>TRIM(PROPER(Table2[[#This Row],[Category]]))</f>
        <v>Computers</v>
      </c>
      <c r="G181" s="1" t="str">
        <f>TRIM(PROPER(Table2[[#This Row],[Brand]]))</f>
        <v>Lenovo</v>
      </c>
      <c r="H181" s="1">
        <f>Table2[[#This Row],[Supplier_ID]]</f>
        <v>1058</v>
      </c>
      <c r="I181" s="1">
        <f>Table2[[#This Row],[Market_Price]]</f>
        <v>549.29999999999995</v>
      </c>
      <c r="J181" s="1">
        <f>Table2[[#This Row],[Selling_Price]]</f>
        <v>756.44</v>
      </c>
      <c r="K181" s="1">
        <f>Table2[[#This Row],[Quantity]]</f>
        <v>-277</v>
      </c>
      <c r="L181" s="1" t="str">
        <f>IF(ISBLANK(Table2[[#This Row],[Status]]), "No Data Entered", IFERROR(Table2[[#This Row],[Status]], "No Data Entered"))</f>
        <v>Cancelled</v>
      </c>
    </row>
    <row r="182" spans="1:12" x14ac:dyDescent="0.3">
      <c r="A182" s="1" t="str">
        <f>Table2[[#This Row],[Product_ID]]</f>
        <v>PRO3887</v>
      </c>
      <c r="B182" s="1" t="str">
        <f>Table2[[#This Row],[Customer_ID]]</f>
        <v>CUST21295</v>
      </c>
      <c r="C182" s="14" t="str">
        <f>Table2[[#This Row],[Date]]</f>
        <v>10/02/2023</v>
      </c>
      <c r="D182" s="1" t="str">
        <f>TRIM(PROPER(Table2[[#This Row],[Product_Name]]))</f>
        <v>Printer</v>
      </c>
      <c r="E182" s="1" t="str">
        <f>TRIM(PROPER(Table2[[#This Row],[Country]]))</f>
        <v>China</v>
      </c>
      <c r="F182" s="1" t="str">
        <f>TRIM(PROPER(Table2[[#This Row],[Category]]))</f>
        <v>Computers</v>
      </c>
      <c r="G182" s="1" t="str">
        <f>TRIM(PROPER(Table2[[#This Row],[Brand]]))</f>
        <v>Microsoft</v>
      </c>
      <c r="H182" s="1">
        <f>Table2[[#This Row],[Supplier_ID]]</f>
        <v>1077</v>
      </c>
      <c r="I182" s="1">
        <f>Table2[[#This Row],[Market_Price]]</f>
        <v>1912.1</v>
      </c>
      <c r="J182" s="1">
        <f>Table2[[#This Row],[Selling_Price]]</f>
        <v>2820.46</v>
      </c>
      <c r="K182" s="1">
        <f>Table2[[#This Row],[Quantity]]</f>
        <v>-432</v>
      </c>
      <c r="L182" s="1" t="str">
        <f>IF(ISBLANK(Table2[[#This Row],[Status]]), "No Data Entered", IFERROR(Table2[[#This Row],[Status]], "No Data Entered"))</f>
        <v>Cancelled</v>
      </c>
    </row>
    <row r="183" spans="1:12" x14ac:dyDescent="0.3">
      <c r="A183" s="1" t="str">
        <f>Table2[[#This Row],[Product_ID]]</f>
        <v>PRO2441</v>
      </c>
      <c r="B183" s="1" t="str">
        <f>Table2[[#This Row],[Customer_ID]]</f>
        <v>CUST21369</v>
      </c>
      <c r="C183" s="14" t="str">
        <f>Table2[[#This Row],[Date]]</f>
        <v>14/07/2021</v>
      </c>
      <c r="D183" s="1" t="str">
        <f>TRIM(PROPER(Table2[[#This Row],[Product_Name]]))</f>
        <v>Smartphone</v>
      </c>
      <c r="E183" s="1" t="str">
        <f>TRIM(PROPER(Table2[[#This Row],[Country]]))</f>
        <v>Japan</v>
      </c>
      <c r="F183" s="1" t="str">
        <f>TRIM(PROPER(Table2[[#This Row],[Category]]))</f>
        <v>Wearables</v>
      </c>
      <c r="G183" s="1" t="str">
        <f>TRIM(PROPER(Table2[[#This Row],[Brand]]))</f>
        <v>Dell</v>
      </c>
      <c r="H183" s="1">
        <f>Table2[[#This Row],[Supplier_ID]]</f>
        <v>1058</v>
      </c>
      <c r="I183" s="1">
        <f>Table2[[#This Row],[Market_Price]]</f>
        <v>301.89999999999998</v>
      </c>
      <c r="J183" s="1">
        <f>Table2[[#This Row],[Selling_Price]]</f>
        <v>547</v>
      </c>
      <c r="K183" s="1">
        <f>Table2[[#This Row],[Quantity]]</f>
        <v>-104</v>
      </c>
      <c r="L183" s="1" t="str">
        <f>IF(ISBLANK(Table2[[#This Row],[Status]]), "No Data Entered", IFERROR(Table2[[#This Row],[Status]], "No Data Entered"))</f>
        <v>Cancelled</v>
      </c>
    </row>
    <row r="184" spans="1:12" x14ac:dyDescent="0.3">
      <c r="A184" s="1" t="str">
        <f>Table2[[#This Row],[Product_ID]]</f>
        <v>PRO1134</v>
      </c>
      <c r="B184" s="1" t="str">
        <f>Table2[[#This Row],[Customer_ID]]</f>
        <v>CUST21415</v>
      </c>
      <c r="C184" s="14" t="str">
        <f>Table2[[#This Row],[Date]]</f>
        <v>03/07/2022</v>
      </c>
      <c r="D184" s="1" t="str">
        <f>TRIM(PROPER(Table2[[#This Row],[Product_Name]]))</f>
        <v>Smartphone</v>
      </c>
      <c r="E184" s="1" t="str">
        <f>TRIM(PROPER(Table2[[#This Row],[Country]]))</f>
        <v>France</v>
      </c>
      <c r="F184" s="1" t="str">
        <f>TRIM(PROPER(Table2[[#This Row],[Category]]))</f>
        <v>Accessories</v>
      </c>
      <c r="G184" s="1" t="str">
        <f>TRIM(PROPER(Table2[[#This Row],[Brand]]))</f>
        <v>Dell</v>
      </c>
      <c r="H184" s="1">
        <f>Table2[[#This Row],[Supplier_ID]]</f>
        <v>1100</v>
      </c>
      <c r="I184" s="1">
        <f>Table2[[#This Row],[Market_Price]]</f>
        <v>403.32</v>
      </c>
      <c r="J184" s="1">
        <f>Table2[[#This Row],[Selling_Price]]</f>
        <v>559.79</v>
      </c>
      <c r="K184" s="1">
        <f>Table2[[#This Row],[Quantity]]</f>
        <v>-488</v>
      </c>
      <c r="L184" s="1" t="str">
        <f>IF(ISBLANK(Table2[[#This Row],[Status]]), "No Data Entered", IFERROR(Table2[[#This Row],[Status]], "No Data Entered"))</f>
        <v>Cancelled</v>
      </c>
    </row>
    <row r="185" spans="1:12" x14ac:dyDescent="0.3">
      <c r="A185" s="1" t="str">
        <f>Table2[[#This Row],[Product_ID]]</f>
        <v>PRO4934</v>
      </c>
      <c r="B185" s="1" t="str">
        <f>Table2[[#This Row],[Customer_ID]]</f>
        <v>CUST21513</v>
      </c>
      <c r="C185" s="14" t="str">
        <f>Table2[[#This Row],[Date]]</f>
        <v>12/10/2024</v>
      </c>
      <c r="D185" s="1" t="str">
        <f>TRIM(PROPER(Table2[[#This Row],[Product_Name]]))</f>
        <v>Headphones</v>
      </c>
      <c r="E185" s="1" t="str">
        <f>TRIM(PROPER(Table2[[#This Row],[Country]]))</f>
        <v>France</v>
      </c>
      <c r="F185" s="1" t="str">
        <f>TRIM(PROPER(Table2[[#This Row],[Category]]))</f>
        <v>Wearables</v>
      </c>
      <c r="G185" s="1" t="str">
        <f>TRIM(PROPER(Table2[[#This Row],[Brand]]))</f>
        <v>Samsung</v>
      </c>
      <c r="H185" s="1">
        <f>Table2[[#This Row],[Supplier_ID]]</f>
        <v>1030</v>
      </c>
      <c r="I185" s="1">
        <f>Table2[[#This Row],[Market_Price]]</f>
        <v>524.13</v>
      </c>
      <c r="J185" s="1">
        <f>Table2[[#This Row],[Selling_Price]]</f>
        <v>701.97</v>
      </c>
      <c r="K185" s="1">
        <f>Table2[[#This Row],[Quantity]]</f>
        <v>-101</v>
      </c>
      <c r="L185" s="1" t="str">
        <f>IF(ISBLANK(Table2[[#This Row],[Status]]), "No Data Entered", IFERROR(Table2[[#This Row],[Status]], "No Data Entered"))</f>
        <v>Cancelled</v>
      </c>
    </row>
    <row r="186" spans="1:12" x14ac:dyDescent="0.3">
      <c r="A186" s="1" t="str">
        <f>Table2[[#This Row],[Product_ID]]</f>
        <v>PRO9075</v>
      </c>
      <c r="B186" s="1" t="str">
        <f>Table2[[#This Row],[Customer_ID]]</f>
        <v>CUST21587</v>
      </c>
      <c r="C186" s="14" t="str">
        <f>Table2[[#This Row],[Date]]</f>
        <v>06/04/2020</v>
      </c>
      <c r="D186" s="1" t="str">
        <f>TRIM(PROPER(Table2[[#This Row],[Product_Name]]))</f>
        <v>Camera</v>
      </c>
      <c r="E186" s="1" t="str">
        <f>TRIM(PROPER(Table2[[#This Row],[Country]]))</f>
        <v>China</v>
      </c>
      <c r="F186" s="1" t="str">
        <f>TRIM(PROPER(Table2[[#This Row],[Category]]))</f>
        <v>Electronics</v>
      </c>
      <c r="G186" s="1" t="str">
        <f>TRIM(PROPER(Table2[[#This Row],[Brand]]))</f>
        <v>Lenovo</v>
      </c>
      <c r="H186" s="1">
        <f>Table2[[#This Row],[Supplier_ID]]</f>
        <v>1082</v>
      </c>
      <c r="I186" s="1">
        <f>Table2[[#This Row],[Market_Price]]</f>
        <v>187.96</v>
      </c>
      <c r="J186" s="1">
        <f>Table2[[#This Row],[Selling_Price]]</f>
        <v>309.48</v>
      </c>
      <c r="K186" s="1">
        <f>Table2[[#This Row],[Quantity]]</f>
        <v>-79</v>
      </c>
      <c r="L186" s="1" t="str">
        <f>IF(ISBLANK(Table2[[#This Row],[Status]]), "No Data Entered", IFERROR(Table2[[#This Row],[Status]], "No Data Entered"))</f>
        <v>Cancelled</v>
      </c>
    </row>
    <row r="187" spans="1:12" x14ac:dyDescent="0.3">
      <c r="A187" s="1" t="str">
        <f>Table2[[#This Row],[Product_ID]]</f>
        <v>PRO6459</v>
      </c>
      <c r="B187" s="1" t="str">
        <f>Table2[[#This Row],[Customer_ID]]</f>
        <v>CUST21640</v>
      </c>
      <c r="C187" s="14" t="str">
        <f>Table2[[#This Row],[Date]]</f>
        <v>07/07/2020</v>
      </c>
      <c r="D187" s="1" t="str">
        <f>TRIM(PROPER(Table2[[#This Row],[Product_Name]]))</f>
        <v>Laptop</v>
      </c>
      <c r="E187" s="1" t="str">
        <f>TRIM(PROPER(Table2[[#This Row],[Country]]))</f>
        <v>China</v>
      </c>
      <c r="F187" s="1" t="str">
        <f>TRIM(PROPER(Table2[[#This Row],[Category]]))</f>
        <v>Electronics</v>
      </c>
      <c r="G187" s="1" t="str">
        <f>TRIM(PROPER(Table2[[#This Row],[Brand]]))</f>
        <v>Hp</v>
      </c>
      <c r="H187" s="1">
        <f>Table2[[#This Row],[Supplier_ID]]</f>
        <v>1047</v>
      </c>
      <c r="I187" s="1">
        <f>Table2[[#This Row],[Market_Price]]</f>
        <v>781.36</v>
      </c>
      <c r="J187" s="1">
        <f>Table2[[#This Row],[Selling_Price]]</f>
        <v>1118.3900000000001</v>
      </c>
      <c r="K187" s="1">
        <f>Table2[[#This Row],[Quantity]]</f>
        <v>-165</v>
      </c>
      <c r="L187" s="1" t="str">
        <f>IF(ISBLANK(Table2[[#This Row],[Status]]), "No Data Entered", IFERROR(Table2[[#This Row],[Status]], "No Data Entered"))</f>
        <v>Cancelled</v>
      </c>
    </row>
    <row r="188" spans="1:12" x14ac:dyDescent="0.3">
      <c r="A188" s="1" t="str">
        <f>Table2[[#This Row],[Product_ID]]</f>
        <v>PRO3017</v>
      </c>
      <c r="B188" s="1" t="str">
        <f>Table2[[#This Row],[Customer_ID]]</f>
        <v>CUST21645</v>
      </c>
      <c r="C188" s="14" t="str">
        <f>Table2[[#This Row],[Date]]</f>
        <v>02/06/2020</v>
      </c>
      <c r="D188" s="1" t="str">
        <f>TRIM(PROPER(Table2[[#This Row],[Product_Name]]))</f>
        <v>Headphones</v>
      </c>
      <c r="E188" s="1" t="str">
        <f>TRIM(PROPER(Table2[[#This Row],[Country]]))</f>
        <v>China</v>
      </c>
      <c r="F188" s="1" t="str">
        <f>TRIM(PROPER(Table2[[#This Row],[Category]]))</f>
        <v>Accessories</v>
      </c>
      <c r="G188" s="1" t="str">
        <f>TRIM(PROPER(Table2[[#This Row],[Brand]]))</f>
        <v>Logitech</v>
      </c>
      <c r="H188" s="1">
        <f>Table2[[#This Row],[Supplier_ID]]</f>
        <v>1071</v>
      </c>
      <c r="I188" s="1">
        <f>Table2[[#This Row],[Market_Price]]</f>
        <v>451.75</v>
      </c>
      <c r="J188" s="1">
        <f>Table2[[#This Row],[Selling_Price]]</f>
        <v>649.23</v>
      </c>
      <c r="K188" s="1">
        <f>Table2[[#This Row],[Quantity]]</f>
        <v>-8</v>
      </c>
      <c r="L188" s="1" t="str">
        <f>IF(ISBLANK(Table2[[#This Row],[Status]]), "No Data Entered", IFERROR(Table2[[#This Row],[Status]], "No Data Entered"))</f>
        <v>Cancelled</v>
      </c>
    </row>
    <row r="189" spans="1:12" x14ac:dyDescent="0.3">
      <c r="A189" s="1" t="str">
        <f>Table2[[#This Row],[Product_ID]]</f>
        <v>PRO3131</v>
      </c>
      <c r="B189" s="1" t="str">
        <f>Table2[[#This Row],[Customer_ID]]</f>
        <v>CUST21720</v>
      </c>
      <c r="C189" s="14" t="str">
        <f>Table2[[#This Row],[Date]]</f>
        <v>17/11/2021</v>
      </c>
      <c r="D189" s="1" t="str">
        <f>TRIM(PROPER(Table2[[#This Row],[Product_Name]]))</f>
        <v>Tablet</v>
      </c>
      <c r="E189" s="1" t="str">
        <f>TRIM(PROPER(Table2[[#This Row],[Country]]))</f>
        <v>Japan</v>
      </c>
      <c r="F189" s="1" t="str">
        <f>TRIM(PROPER(Table2[[#This Row],[Category]]))</f>
        <v>Office Supplies</v>
      </c>
      <c r="G189" s="1" t="str">
        <f>TRIM(PROPER(Table2[[#This Row],[Brand]]))</f>
        <v>Apple</v>
      </c>
      <c r="H189" s="1">
        <f>Table2[[#This Row],[Supplier_ID]]</f>
        <v>1034</v>
      </c>
      <c r="I189" s="1">
        <f>Table2[[#This Row],[Market_Price]]</f>
        <v>1976.9</v>
      </c>
      <c r="J189" s="1">
        <f>Table2[[#This Row],[Selling_Price]]</f>
        <v>3710.04</v>
      </c>
      <c r="K189" s="1">
        <f>Table2[[#This Row],[Quantity]]</f>
        <v>-260</v>
      </c>
      <c r="L189" s="1" t="str">
        <f>IF(ISBLANK(Table2[[#This Row],[Status]]), "No Data Entered", IFERROR(Table2[[#This Row],[Status]], "No Data Entered"))</f>
        <v>Cancelled</v>
      </c>
    </row>
    <row r="190" spans="1:12" x14ac:dyDescent="0.3">
      <c r="A190" s="1" t="str">
        <f>Table2[[#This Row],[Product_ID]]</f>
        <v>PRO7457</v>
      </c>
      <c r="B190" s="1" t="str">
        <f>Table2[[#This Row],[Customer_ID]]</f>
        <v>CUST21747</v>
      </c>
      <c r="C190" s="14" t="str">
        <f>Table2[[#This Row],[Date]]</f>
        <v>14/07/2022</v>
      </c>
      <c r="D190" s="1" t="str">
        <f>TRIM(PROPER(Table2[[#This Row],[Product_Name]]))</f>
        <v>Smartwatch</v>
      </c>
      <c r="E190" s="1" t="str">
        <f>TRIM(PROPER(Table2[[#This Row],[Country]]))</f>
        <v>France</v>
      </c>
      <c r="F190" s="1" t="str">
        <f>TRIM(PROPER(Table2[[#This Row],[Category]]))</f>
        <v>Wearables</v>
      </c>
      <c r="G190" s="1" t="str">
        <f>TRIM(PROPER(Table2[[#This Row],[Brand]]))</f>
        <v>Apple</v>
      </c>
      <c r="H190" s="1">
        <f>Table2[[#This Row],[Supplier_ID]]</f>
        <v>1039</v>
      </c>
      <c r="I190" s="1">
        <f>Table2[[#This Row],[Market_Price]]</f>
        <v>1238.74</v>
      </c>
      <c r="J190" s="1">
        <f>Table2[[#This Row],[Selling_Price]]</f>
        <v>1833.81</v>
      </c>
      <c r="K190" s="1">
        <f>Table2[[#This Row],[Quantity]]</f>
        <v>-260</v>
      </c>
      <c r="L190" s="1" t="str">
        <f>IF(ISBLANK(Table2[[#This Row],[Status]]), "No Data Entered", IFERROR(Table2[[#This Row],[Status]], "No Data Entered"))</f>
        <v>Cancelled</v>
      </c>
    </row>
    <row r="191" spans="1:12" x14ac:dyDescent="0.3">
      <c r="A191" s="1" t="str">
        <f>Table2[[#This Row],[Product_ID]]</f>
        <v>PRO2596</v>
      </c>
      <c r="B191" s="1" t="str">
        <f>Table2[[#This Row],[Customer_ID]]</f>
        <v>CUST21776</v>
      </c>
      <c r="C191" s="14" t="str">
        <f>Table2[[#This Row],[Date]]</f>
        <v>09/03/2025</v>
      </c>
      <c r="D191" s="1" t="str">
        <f>TRIM(PROPER(Table2[[#This Row],[Product_Name]]))</f>
        <v>Smartphone</v>
      </c>
      <c r="E191" s="1" t="str">
        <f>TRIM(PROPER(Table2[[#This Row],[Country]]))</f>
        <v>Japan</v>
      </c>
      <c r="F191" s="1" t="str">
        <f>TRIM(PROPER(Table2[[#This Row],[Category]]))</f>
        <v>Wearables</v>
      </c>
      <c r="G191" s="1" t="str">
        <f>TRIM(PROPER(Table2[[#This Row],[Brand]]))</f>
        <v>Apple</v>
      </c>
      <c r="H191" s="1">
        <f>Table2[[#This Row],[Supplier_ID]]</f>
        <v>1006</v>
      </c>
      <c r="I191" s="1">
        <f>Table2[[#This Row],[Market_Price]]</f>
        <v>1980.12</v>
      </c>
      <c r="J191" s="1">
        <f>Table2[[#This Row],[Selling_Price]]</f>
        <v>2357.38</v>
      </c>
      <c r="K191" s="1">
        <f>Table2[[#This Row],[Quantity]]</f>
        <v>-264</v>
      </c>
      <c r="L191" s="1" t="str">
        <f>IF(ISBLANK(Table2[[#This Row],[Status]]), "No Data Entered", IFERROR(Table2[[#This Row],[Status]], "No Data Entered"))</f>
        <v>Cancelled</v>
      </c>
    </row>
    <row r="192" spans="1:12" x14ac:dyDescent="0.3">
      <c r="A192" s="1" t="str">
        <f>Table2[[#This Row],[Product_ID]]</f>
        <v>PRO1933</v>
      </c>
      <c r="B192" s="1" t="str">
        <f>Table2[[#This Row],[Customer_ID]]</f>
        <v>CUST21849</v>
      </c>
      <c r="C192" s="14" t="str">
        <f>Table2[[#This Row],[Date]]</f>
        <v>15/11/2023</v>
      </c>
      <c r="D192" s="1" t="str">
        <f>TRIM(PROPER(Table2[[#This Row],[Product_Name]]))</f>
        <v>Smartphone</v>
      </c>
      <c r="E192" s="1" t="str">
        <f>TRIM(PROPER(Table2[[#This Row],[Country]]))</f>
        <v>India</v>
      </c>
      <c r="F192" s="1" t="str">
        <f>TRIM(PROPER(Table2[[#This Row],[Category]]))</f>
        <v>Wearables</v>
      </c>
      <c r="G192" s="1" t="str">
        <f>TRIM(PROPER(Table2[[#This Row],[Brand]]))</f>
        <v>Lenovo</v>
      </c>
      <c r="H192" s="1">
        <f>Table2[[#This Row],[Supplier_ID]]</f>
        <v>1015</v>
      </c>
      <c r="I192" s="1">
        <f>Table2[[#This Row],[Market_Price]]</f>
        <v>807.49</v>
      </c>
      <c r="J192" s="1">
        <f>Table2[[#This Row],[Selling_Price]]</f>
        <v>1133.3399999999999</v>
      </c>
      <c r="K192" s="1">
        <f>Table2[[#This Row],[Quantity]]</f>
        <v>-173</v>
      </c>
      <c r="L192" s="1" t="str">
        <f>IF(ISBLANK(Table2[[#This Row],[Status]]), "No Data Entered", IFERROR(Table2[[#This Row],[Status]], "No Data Entered"))</f>
        <v>Cancelled</v>
      </c>
    </row>
    <row r="193" spans="1:12" x14ac:dyDescent="0.3">
      <c r="A193" s="1" t="str">
        <f>Table2[[#This Row],[Product_ID]]</f>
        <v>PRO3946</v>
      </c>
      <c r="B193" s="1" t="str">
        <f>Table2[[#This Row],[Customer_ID]]</f>
        <v>CUST21876</v>
      </c>
      <c r="C193" s="14" t="str">
        <f>Table2[[#This Row],[Date]]</f>
        <v>11/04/2022</v>
      </c>
      <c r="D193" s="1" t="str">
        <f>TRIM(PROPER(Table2[[#This Row],[Product_Name]]))</f>
        <v>Laptop</v>
      </c>
      <c r="E193" s="1" t="str">
        <f>TRIM(PROPER(Table2[[#This Row],[Country]]))</f>
        <v>France</v>
      </c>
      <c r="F193" s="1" t="str">
        <f>TRIM(PROPER(Table2[[#This Row],[Category]]))</f>
        <v>Office Supplies</v>
      </c>
      <c r="G193" s="1" t="str">
        <f>TRIM(PROPER(Table2[[#This Row],[Brand]]))</f>
        <v>Sony</v>
      </c>
      <c r="H193" s="1">
        <f>Table2[[#This Row],[Supplier_ID]]</f>
        <v>1100</v>
      </c>
      <c r="I193" s="1">
        <f>Table2[[#This Row],[Market_Price]]</f>
        <v>655.44</v>
      </c>
      <c r="J193" s="1">
        <f>Table2[[#This Row],[Selling_Price]]</f>
        <v>1246.4100000000001</v>
      </c>
      <c r="K193" s="1">
        <f>Table2[[#This Row],[Quantity]]</f>
        <v>-336</v>
      </c>
      <c r="L193" s="1" t="str">
        <f>IF(ISBLANK(Table2[[#This Row],[Status]]), "No Data Entered", IFERROR(Table2[[#This Row],[Status]], "No Data Entered"))</f>
        <v>Cancelled</v>
      </c>
    </row>
    <row r="194" spans="1:12" x14ac:dyDescent="0.3">
      <c r="A194" s="1" t="str">
        <f>Table2[[#This Row],[Product_ID]]</f>
        <v>PRO4980</v>
      </c>
      <c r="B194" s="1" t="str">
        <f>Table2[[#This Row],[Customer_ID]]</f>
        <v>CUST21901</v>
      </c>
      <c r="C194" s="14" t="str">
        <f>Table2[[#This Row],[Date]]</f>
        <v>16/11/2024</v>
      </c>
      <c r="D194" s="1" t="str">
        <f>TRIM(PROPER(Table2[[#This Row],[Product_Name]]))</f>
        <v>Keyboard</v>
      </c>
      <c r="E194" s="1" t="str">
        <f>TRIM(PROPER(Table2[[#This Row],[Country]]))</f>
        <v>Brazil</v>
      </c>
      <c r="F194" s="1" t="str">
        <f>TRIM(PROPER(Table2[[#This Row],[Category]]))</f>
        <v>Electronics</v>
      </c>
      <c r="G194" s="1" t="str">
        <f>TRIM(PROPER(Table2[[#This Row],[Brand]]))</f>
        <v>Canon</v>
      </c>
      <c r="H194" s="1">
        <f>Table2[[#This Row],[Supplier_ID]]</f>
        <v>1068</v>
      </c>
      <c r="I194" s="1">
        <f>Table2[[#This Row],[Market_Price]]</f>
        <v>1963.3</v>
      </c>
      <c r="J194" s="1">
        <f>Table2[[#This Row],[Selling_Price]]</f>
        <v>2286.12</v>
      </c>
      <c r="K194" s="1">
        <f>Table2[[#This Row],[Quantity]]</f>
        <v>-427</v>
      </c>
      <c r="L194" s="1" t="str">
        <f>IF(ISBLANK(Table2[[#This Row],[Status]]), "No Data Entered", IFERROR(Table2[[#This Row],[Status]], "No Data Entered"))</f>
        <v>Cancelled</v>
      </c>
    </row>
    <row r="195" spans="1:12" x14ac:dyDescent="0.3">
      <c r="A195" s="1" t="str">
        <f>Table2[[#This Row],[Product_ID]]</f>
        <v>PRO6333</v>
      </c>
      <c r="B195" s="1" t="str">
        <f>Table2[[#This Row],[Customer_ID]]</f>
        <v>CUST21985</v>
      </c>
      <c r="C195" s="14" t="str">
        <f>Table2[[#This Row],[Date]]</f>
        <v>01/05/2022</v>
      </c>
      <c r="D195" s="1" t="str">
        <f>TRIM(PROPER(Table2[[#This Row],[Product_Name]]))</f>
        <v>Camera</v>
      </c>
      <c r="E195" s="1" t="str">
        <f>TRIM(PROPER(Table2[[#This Row],[Country]]))</f>
        <v>France</v>
      </c>
      <c r="F195" s="1" t="str">
        <f>TRIM(PROPER(Table2[[#This Row],[Category]]))</f>
        <v>Electronics</v>
      </c>
      <c r="G195" s="1" t="str">
        <f>TRIM(PROPER(Table2[[#This Row],[Brand]]))</f>
        <v>Lenovo</v>
      </c>
      <c r="H195" s="1">
        <f>Table2[[#This Row],[Supplier_ID]]</f>
        <v>1053</v>
      </c>
      <c r="I195" s="1">
        <f>Table2[[#This Row],[Market_Price]]</f>
        <v>128.87</v>
      </c>
      <c r="J195" s="1">
        <f>Table2[[#This Row],[Selling_Price]]</f>
        <v>209.77</v>
      </c>
      <c r="K195" s="1">
        <f>Table2[[#This Row],[Quantity]]</f>
        <v>-49</v>
      </c>
      <c r="L195" s="1" t="str">
        <f>IF(ISBLANK(Table2[[#This Row],[Status]]), "No Data Entered", IFERROR(Table2[[#This Row],[Status]], "No Data Entered"))</f>
        <v>Cancelled</v>
      </c>
    </row>
    <row r="196" spans="1:12" x14ac:dyDescent="0.3">
      <c r="A196" s="1" t="str">
        <f>Table2[[#This Row],[Product_ID]]</f>
        <v>PRO8831</v>
      </c>
      <c r="B196" s="1" t="str">
        <f>Table2[[#This Row],[Customer_ID]]</f>
        <v>CUST22062</v>
      </c>
      <c r="C196" s="14" t="str">
        <f>Table2[[#This Row],[Date]]</f>
        <v>27/04/2021</v>
      </c>
      <c r="D196" s="1" t="str">
        <f>TRIM(PROPER(Table2[[#This Row],[Product_Name]]))</f>
        <v>Mouse</v>
      </c>
      <c r="E196" s="1" t="str">
        <f>TRIM(PROPER(Table2[[#This Row],[Country]]))</f>
        <v>Canada</v>
      </c>
      <c r="F196" s="1" t="str">
        <f>TRIM(PROPER(Table2[[#This Row],[Category]]))</f>
        <v>Office Supplies</v>
      </c>
      <c r="G196" s="1" t="str">
        <f>TRIM(PROPER(Table2[[#This Row],[Brand]]))</f>
        <v>Samsung</v>
      </c>
      <c r="H196" s="1">
        <f>Table2[[#This Row],[Supplier_ID]]</f>
        <v>1044</v>
      </c>
      <c r="I196" s="1">
        <f>Table2[[#This Row],[Market_Price]]</f>
        <v>1374.55</v>
      </c>
      <c r="J196" s="1">
        <f>Table2[[#This Row],[Selling_Price]]</f>
        <v>2087.2199999999998</v>
      </c>
      <c r="K196" s="1">
        <f>Table2[[#This Row],[Quantity]]</f>
        <v>-136</v>
      </c>
      <c r="L196" s="1" t="str">
        <f>IF(ISBLANK(Table2[[#This Row],[Status]]), "No Data Entered", IFERROR(Table2[[#This Row],[Status]], "No Data Entered"))</f>
        <v>Cancelled</v>
      </c>
    </row>
    <row r="197" spans="1:12" x14ac:dyDescent="0.3">
      <c r="A197" s="1" t="str">
        <f>Table2[[#This Row],[Product_ID]]</f>
        <v>PRO9170</v>
      </c>
      <c r="B197" s="1" t="str">
        <f>Table2[[#This Row],[Customer_ID]]</f>
        <v>CUST22077</v>
      </c>
      <c r="C197" s="14" t="str">
        <f>Table2[[#This Row],[Date]]</f>
        <v>28/03/2022</v>
      </c>
      <c r="D197" s="1" t="str">
        <f>TRIM(PROPER(Table2[[#This Row],[Product_Name]]))</f>
        <v>Smartphone</v>
      </c>
      <c r="E197" s="1" t="str">
        <f>TRIM(PROPER(Table2[[#This Row],[Country]]))</f>
        <v>Germany</v>
      </c>
      <c r="F197" s="1" t="str">
        <f>TRIM(PROPER(Table2[[#This Row],[Category]]))</f>
        <v>Office Supplies</v>
      </c>
      <c r="G197" s="1" t="str">
        <f>TRIM(PROPER(Table2[[#This Row],[Brand]]))</f>
        <v>Apple</v>
      </c>
      <c r="H197" s="1">
        <f>Table2[[#This Row],[Supplier_ID]]</f>
        <v>1021</v>
      </c>
      <c r="I197" s="1">
        <f>Table2[[#This Row],[Market_Price]]</f>
        <v>152.93</v>
      </c>
      <c r="J197" s="1">
        <f>Table2[[#This Row],[Selling_Price]]</f>
        <v>222.56</v>
      </c>
      <c r="K197" s="1">
        <f>Table2[[#This Row],[Quantity]]</f>
        <v>-157</v>
      </c>
      <c r="L197" s="1" t="str">
        <f>IF(ISBLANK(Table2[[#This Row],[Status]]), "No Data Entered", IFERROR(Table2[[#This Row],[Status]], "No Data Entered"))</f>
        <v>Cancelled</v>
      </c>
    </row>
    <row r="198" spans="1:12" x14ac:dyDescent="0.3">
      <c r="A198" s="1" t="str">
        <f>Table2[[#This Row],[Product_ID]]</f>
        <v>PRO9207</v>
      </c>
      <c r="B198" s="1" t="str">
        <f>Table2[[#This Row],[Customer_ID]]</f>
        <v>CUST22080</v>
      </c>
      <c r="C198" s="14" t="str">
        <f>Table2[[#This Row],[Date]]</f>
        <v>25/03/2022</v>
      </c>
      <c r="D198" s="1" t="str">
        <f>TRIM(PROPER(Table2[[#This Row],[Product_Name]]))</f>
        <v>Laptop</v>
      </c>
      <c r="E198" s="1" t="str">
        <f>TRIM(PROPER(Table2[[#This Row],[Country]]))</f>
        <v>Canada</v>
      </c>
      <c r="F198" s="1" t="str">
        <f>TRIM(PROPER(Table2[[#This Row],[Category]]))</f>
        <v>Accessories</v>
      </c>
      <c r="G198" s="1" t="str">
        <f>TRIM(PROPER(Table2[[#This Row],[Brand]]))</f>
        <v>Samsung</v>
      </c>
      <c r="H198" s="1">
        <f>Table2[[#This Row],[Supplier_ID]]</f>
        <v>1088</v>
      </c>
      <c r="I198" s="1">
        <f>Table2[[#This Row],[Market_Price]]</f>
        <v>1752.21</v>
      </c>
      <c r="J198" s="1">
        <f>Table2[[#This Row],[Selling_Price]]</f>
        <v>2799.38</v>
      </c>
      <c r="K198" s="1">
        <f>Table2[[#This Row],[Quantity]]</f>
        <v>-183</v>
      </c>
      <c r="L198" s="1" t="str">
        <f>IF(ISBLANK(Table2[[#This Row],[Status]]), "No Data Entered", IFERROR(Table2[[#This Row],[Status]], "No Data Entered"))</f>
        <v>Cancelled</v>
      </c>
    </row>
    <row r="199" spans="1:12" x14ac:dyDescent="0.3">
      <c r="A199" s="1" t="str">
        <f>Table2[[#This Row],[Product_ID]]</f>
        <v>PRO8194</v>
      </c>
      <c r="B199" s="1" t="str">
        <f>Table2[[#This Row],[Customer_ID]]</f>
        <v>CUST22325</v>
      </c>
      <c r="C199" s="14" t="str">
        <f>Table2[[#This Row],[Date]]</f>
        <v>26/04/2022</v>
      </c>
      <c r="D199" s="1" t="str">
        <f>TRIM(PROPER(Table2[[#This Row],[Product_Name]]))</f>
        <v>Monitor</v>
      </c>
      <c r="E199" s="1" t="str">
        <f>TRIM(PROPER(Table2[[#This Row],[Country]]))</f>
        <v>Brazil</v>
      </c>
      <c r="F199" s="1" t="str">
        <f>TRIM(PROPER(Table2[[#This Row],[Category]]))</f>
        <v>Computers</v>
      </c>
      <c r="G199" s="1" t="str">
        <f>TRIM(PROPER(Table2[[#This Row],[Brand]]))</f>
        <v>Asus</v>
      </c>
      <c r="H199" s="1">
        <f>Table2[[#This Row],[Supplier_ID]]</f>
        <v>1056</v>
      </c>
      <c r="I199" s="1">
        <f>Table2[[#This Row],[Market_Price]]</f>
        <v>746.92</v>
      </c>
      <c r="J199" s="1">
        <f>Table2[[#This Row],[Selling_Price]]</f>
        <v>1339.06</v>
      </c>
      <c r="K199" s="1">
        <f>Table2[[#This Row],[Quantity]]</f>
        <v>-384</v>
      </c>
      <c r="L199" s="1" t="str">
        <f>IF(ISBLANK(Table2[[#This Row],[Status]]), "No Data Entered", IFERROR(Table2[[#This Row],[Status]], "No Data Entered"))</f>
        <v>Cancelled</v>
      </c>
    </row>
    <row r="200" spans="1:12" x14ac:dyDescent="0.3">
      <c r="A200" s="1" t="str">
        <f>Table2[[#This Row],[Product_ID]]</f>
        <v>PRO8562</v>
      </c>
      <c r="B200" s="1" t="str">
        <f>Table2[[#This Row],[Customer_ID]]</f>
        <v>CUST22388</v>
      </c>
      <c r="C200" s="14" t="str">
        <f>Table2[[#This Row],[Date]]</f>
        <v>14/02/2022</v>
      </c>
      <c r="D200" s="1" t="str">
        <f>TRIM(PROPER(Table2[[#This Row],[Product_Name]]))</f>
        <v>Mouse</v>
      </c>
      <c r="E200" s="1" t="str">
        <f>TRIM(PROPER(Table2[[#This Row],[Country]]))</f>
        <v>Australia</v>
      </c>
      <c r="F200" s="1" t="str">
        <f>TRIM(PROPER(Table2[[#This Row],[Category]]))</f>
        <v>Wearables</v>
      </c>
      <c r="G200" s="1" t="str">
        <f>TRIM(PROPER(Table2[[#This Row],[Brand]]))</f>
        <v>Dell</v>
      </c>
      <c r="H200" s="1">
        <f>Table2[[#This Row],[Supplier_ID]]</f>
        <v>1071</v>
      </c>
      <c r="I200" s="1">
        <f>Table2[[#This Row],[Market_Price]]</f>
        <v>169.41</v>
      </c>
      <c r="J200" s="1">
        <f>Table2[[#This Row],[Selling_Price]]</f>
        <v>190.06</v>
      </c>
      <c r="K200" s="1">
        <f>Table2[[#This Row],[Quantity]]</f>
        <v>-325</v>
      </c>
      <c r="L200" s="1" t="str">
        <f>IF(ISBLANK(Table2[[#This Row],[Status]]), "No Data Entered", IFERROR(Table2[[#This Row],[Status]], "No Data Entered"))</f>
        <v>Cancelled</v>
      </c>
    </row>
    <row r="201" spans="1:12" x14ac:dyDescent="0.3">
      <c r="A201" s="1" t="str">
        <f>Table2[[#This Row],[Product_ID]]</f>
        <v>PRO2508</v>
      </c>
      <c r="B201" s="1" t="str">
        <f>Table2[[#This Row],[Customer_ID]]</f>
        <v>CUST22389</v>
      </c>
      <c r="C201" s="14" t="str">
        <f>Table2[[#This Row],[Date]]</f>
        <v>28/09/2025</v>
      </c>
      <c r="D201" s="1" t="str">
        <f>TRIM(PROPER(Table2[[#This Row],[Product_Name]]))</f>
        <v>Smartphone</v>
      </c>
      <c r="E201" s="1" t="str">
        <f>TRIM(PROPER(Table2[[#This Row],[Country]]))</f>
        <v>China</v>
      </c>
      <c r="F201" s="1" t="str">
        <f>TRIM(PROPER(Table2[[#This Row],[Category]]))</f>
        <v>Accessories</v>
      </c>
      <c r="G201" s="1" t="str">
        <f>TRIM(PROPER(Table2[[#This Row],[Brand]]))</f>
        <v>Sony</v>
      </c>
      <c r="H201" s="1">
        <f>Table2[[#This Row],[Supplier_ID]]</f>
        <v>1020</v>
      </c>
      <c r="I201" s="1">
        <f>Table2[[#This Row],[Market_Price]]</f>
        <v>1510.51</v>
      </c>
      <c r="J201" s="1">
        <f>Table2[[#This Row],[Selling_Price]]</f>
        <v>2413.67</v>
      </c>
      <c r="K201" s="1">
        <f>Table2[[#This Row],[Quantity]]</f>
        <v>-151</v>
      </c>
      <c r="L201" s="1" t="str">
        <f>IF(ISBLANK(Table2[[#This Row],[Status]]), "No Data Entered", IFERROR(Table2[[#This Row],[Status]], "No Data Entered"))</f>
        <v>Cancelled</v>
      </c>
    </row>
    <row r="202" spans="1:12" x14ac:dyDescent="0.3">
      <c r="A202" s="1" t="str">
        <f>Table2[[#This Row],[Product_ID]]</f>
        <v>PRO5679</v>
      </c>
      <c r="B202" s="1" t="str">
        <f>Table2[[#This Row],[Customer_ID]]</f>
        <v>CUST22396</v>
      </c>
      <c r="C202" s="14" t="str">
        <f>Table2[[#This Row],[Date]]</f>
        <v>21/07/2022</v>
      </c>
      <c r="D202" s="1" t="str">
        <f>TRIM(PROPER(Table2[[#This Row],[Product_Name]]))</f>
        <v>Camera</v>
      </c>
      <c r="E202" s="1" t="str">
        <f>TRIM(PROPER(Table2[[#This Row],[Country]]))</f>
        <v>Germany</v>
      </c>
      <c r="F202" s="1" t="str">
        <f>TRIM(PROPER(Table2[[#This Row],[Category]]))</f>
        <v>Office Supplies</v>
      </c>
      <c r="G202" s="1" t="str">
        <f>TRIM(PROPER(Table2[[#This Row],[Brand]]))</f>
        <v>Lenovo</v>
      </c>
      <c r="H202" s="1">
        <f>Table2[[#This Row],[Supplier_ID]]</f>
        <v>1093</v>
      </c>
      <c r="I202" s="1">
        <f>Table2[[#This Row],[Market_Price]]</f>
        <v>1199.26</v>
      </c>
      <c r="J202" s="1">
        <f>Table2[[#This Row],[Selling_Price]]</f>
        <v>2118.6999999999998</v>
      </c>
      <c r="K202" s="1">
        <f>Table2[[#This Row],[Quantity]]</f>
        <v>-128</v>
      </c>
      <c r="L202" s="1" t="str">
        <f>IF(ISBLANK(Table2[[#This Row],[Status]]), "No Data Entered", IFERROR(Table2[[#This Row],[Status]], "No Data Entered"))</f>
        <v>Cancelled</v>
      </c>
    </row>
    <row r="203" spans="1:12" x14ac:dyDescent="0.3">
      <c r="A203" s="1" t="str">
        <f>Table2[[#This Row],[Product_ID]]</f>
        <v>PRO5936</v>
      </c>
      <c r="B203" s="1" t="str">
        <f>Table2[[#This Row],[Customer_ID]]</f>
        <v>CUST22440</v>
      </c>
      <c r="C203" s="14" t="str">
        <f>Table2[[#This Row],[Date]]</f>
        <v>28/07/2024</v>
      </c>
      <c r="D203" s="1" t="str">
        <f>TRIM(PROPER(Table2[[#This Row],[Product_Name]]))</f>
        <v>Smartwatch</v>
      </c>
      <c r="E203" s="1" t="str">
        <f>TRIM(PROPER(Table2[[#This Row],[Country]]))</f>
        <v>China</v>
      </c>
      <c r="F203" s="1" t="str">
        <f>TRIM(PROPER(Table2[[#This Row],[Category]]))</f>
        <v>Wearables</v>
      </c>
      <c r="G203" s="1" t="str">
        <f>TRIM(PROPER(Table2[[#This Row],[Brand]]))</f>
        <v>Samsung</v>
      </c>
      <c r="H203" s="1">
        <f>Table2[[#This Row],[Supplier_ID]]</f>
        <v>1001</v>
      </c>
      <c r="I203" s="1">
        <f>Table2[[#This Row],[Market_Price]]</f>
        <v>1268.44</v>
      </c>
      <c r="J203" s="1">
        <f>Table2[[#This Row],[Selling_Price]]</f>
        <v>2256.59</v>
      </c>
      <c r="K203" s="1">
        <f>Table2[[#This Row],[Quantity]]</f>
        <v>-30</v>
      </c>
      <c r="L203" s="1" t="str">
        <f>IF(ISBLANK(Table2[[#This Row],[Status]]), "No Data Entered", IFERROR(Table2[[#This Row],[Status]], "No Data Entered"))</f>
        <v>Cancelled</v>
      </c>
    </row>
    <row r="204" spans="1:12" x14ac:dyDescent="0.3">
      <c r="A204" s="1" t="str">
        <f>Table2[[#This Row],[Product_ID]]</f>
        <v>PRO5405</v>
      </c>
      <c r="B204" s="1" t="str">
        <f>Table2[[#This Row],[Customer_ID]]</f>
        <v>CUST22440</v>
      </c>
      <c r="C204" s="14" t="str">
        <f>Table2[[#This Row],[Date]]</f>
        <v>30/04/2023</v>
      </c>
      <c r="D204" s="1" t="str">
        <f>TRIM(PROPER(Table2[[#This Row],[Product_Name]]))</f>
        <v>Mouse</v>
      </c>
      <c r="E204" s="1" t="str">
        <f>TRIM(PROPER(Table2[[#This Row],[Country]]))</f>
        <v>Brazil</v>
      </c>
      <c r="F204" s="1" t="str">
        <f>TRIM(PROPER(Table2[[#This Row],[Category]]))</f>
        <v>Electronics</v>
      </c>
      <c r="G204" s="1" t="str">
        <f>TRIM(PROPER(Table2[[#This Row],[Brand]]))</f>
        <v>Asus</v>
      </c>
      <c r="H204" s="1">
        <f>Table2[[#This Row],[Supplier_ID]]</f>
        <v>1018</v>
      </c>
      <c r="I204" s="1">
        <f>Table2[[#This Row],[Market_Price]]</f>
        <v>1039.3599999999999</v>
      </c>
      <c r="J204" s="1">
        <f>Table2[[#This Row],[Selling_Price]]</f>
        <v>1771.31</v>
      </c>
      <c r="K204" s="1">
        <f>Table2[[#This Row],[Quantity]]</f>
        <v>-228</v>
      </c>
      <c r="L204" s="1" t="str">
        <f>IF(ISBLANK(Table2[[#This Row],[Status]]), "No Data Entered", IFERROR(Table2[[#This Row],[Status]], "No Data Entered"))</f>
        <v>Cancelled</v>
      </c>
    </row>
    <row r="205" spans="1:12" x14ac:dyDescent="0.3">
      <c r="A205" s="1" t="str">
        <f>Table2[[#This Row],[Product_ID]]</f>
        <v>PRO3346</v>
      </c>
      <c r="B205" s="1" t="str">
        <f>Table2[[#This Row],[Customer_ID]]</f>
        <v>CUST22467</v>
      </c>
      <c r="C205" s="14" t="str">
        <f>Table2[[#This Row],[Date]]</f>
        <v>14/08/2023</v>
      </c>
      <c r="D205" s="1" t="str">
        <f>TRIM(PROPER(Table2[[#This Row],[Product_Name]]))</f>
        <v>Mouse</v>
      </c>
      <c r="E205" s="1" t="str">
        <f>TRIM(PROPER(Table2[[#This Row],[Country]]))</f>
        <v>Australia</v>
      </c>
      <c r="F205" s="1" t="str">
        <f>TRIM(PROPER(Table2[[#This Row],[Category]]))</f>
        <v>Office Supplies</v>
      </c>
      <c r="G205" s="1" t="str">
        <f>TRIM(PROPER(Table2[[#This Row],[Brand]]))</f>
        <v>Samsung</v>
      </c>
      <c r="H205" s="1">
        <f>Table2[[#This Row],[Supplier_ID]]</f>
        <v>1085</v>
      </c>
      <c r="I205" s="1">
        <f>Table2[[#This Row],[Market_Price]]</f>
        <v>1769.05</v>
      </c>
      <c r="J205" s="1">
        <f>Table2[[#This Row],[Selling_Price]]</f>
        <v>2960.75</v>
      </c>
      <c r="K205" s="1">
        <f>Table2[[#This Row],[Quantity]]</f>
        <v>-405</v>
      </c>
      <c r="L205" s="1" t="str">
        <f>IF(ISBLANK(Table2[[#This Row],[Status]]), "No Data Entered", IFERROR(Table2[[#This Row],[Status]], "No Data Entered"))</f>
        <v>Cancelled</v>
      </c>
    </row>
    <row r="206" spans="1:12" x14ac:dyDescent="0.3">
      <c r="A206" s="1" t="str">
        <f>Table2[[#This Row],[Product_ID]]</f>
        <v>PRO3118</v>
      </c>
      <c r="B206" s="1" t="str">
        <f>Table2[[#This Row],[Customer_ID]]</f>
        <v>CUST22516</v>
      </c>
      <c r="C206" s="14" t="str">
        <f>Table2[[#This Row],[Date]]</f>
        <v>07/07/2024</v>
      </c>
      <c r="D206" s="1" t="str">
        <f>TRIM(PROPER(Table2[[#This Row],[Product_Name]]))</f>
        <v>Laptop</v>
      </c>
      <c r="E206" s="1" t="str">
        <f>TRIM(PROPER(Table2[[#This Row],[Country]]))</f>
        <v>China</v>
      </c>
      <c r="F206" s="1" t="str">
        <f>TRIM(PROPER(Table2[[#This Row],[Category]]))</f>
        <v>Wearables</v>
      </c>
      <c r="G206" s="1" t="str">
        <f>TRIM(PROPER(Table2[[#This Row],[Brand]]))</f>
        <v>Asus</v>
      </c>
      <c r="H206" s="1">
        <f>Table2[[#This Row],[Supplier_ID]]</f>
        <v>1035</v>
      </c>
      <c r="I206" s="1">
        <f>Table2[[#This Row],[Market_Price]]</f>
        <v>1379.38</v>
      </c>
      <c r="J206" s="1">
        <f>Table2[[#This Row],[Selling_Price]]</f>
        <v>2709.61</v>
      </c>
      <c r="K206" s="1">
        <f>Table2[[#This Row],[Quantity]]</f>
        <v>-189</v>
      </c>
      <c r="L206" s="1" t="str">
        <f>IF(ISBLANK(Table2[[#This Row],[Status]]), "No Data Entered", IFERROR(Table2[[#This Row],[Status]], "No Data Entered"))</f>
        <v>Cancelled</v>
      </c>
    </row>
    <row r="207" spans="1:12" x14ac:dyDescent="0.3">
      <c r="A207" s="1" t="str">
        <f>Table2[[#This Row],[Product_ID]]</f>
        <v>PRO9093</v>
      </c>
      <c r="B207" s="1" t="str">
        <f>Table2[[#This Row],[Customer_ID]]</f>
        <v>CUST22532</v>
      </c>
      <c r="C207" s="14" t="str">
        <f>Table2[[#This Row],[Date]]</f>
        <v>04/07/2025</v>
      </c>
      <c r="D207" s="1" t="str">
        <f>TRIM(PROPER(Table2[[#This Row],[Product_Name]]))</f>
        <v>Smartphone</v>
      </c>
      <c r="E207" s="1" t="str">
        <f>TRIM(PROPER(Table2[[#This Row],[Country]]))</f>
        <v>Usa</v>
      </c>
      <c r="F207" s="1" t="str">
        <f>TRIM(PROPER(Table2[[#This Row],[Category]]))</f>
        <v>Wearables</v>
      </c>
      <c r="G207" s="1" t="str">
        <f>TRIM(PROPER(Table2[[#This Row],[Brand]]))</f>
        <v>Samsung</v>
      </c>
      <c r="H207" s="1">
        <f>Table2[[#This Row],[Supplier_ID]]</f>
        <v>1029</v>
      </c>
      <c r="I207" s="1">
        <f>Table2[[#This Row],[Market_Price]]</f>
        <v>1285.3699999999999</v>
      </c>
      <c r="J207" s="1">
        <f>Table2[[#This Row],[Selling_Price]]</f>
        <v>2495.39</v>
      </c>
      <c r="K207" s="1">
        <f>Table2[[#This Row],[Quantity]]</f>
        <v>-436</v>
      </c>
      <c r="L207" s="1" t="str">
        <f>IF(ISBLANK(Table2[[#This Row],[Status]]), "No Data Entered", IFERROR(Table2[[#This Row],[Status]], "No Data Entered"))</f>
        <v>Cancelled</v>
      </c>
    </row>
    <row r="208" spans="1:12" x14ac:dyDescent="0.3">
      <c r="A208" s="1" t="str">
        <f>Table2[[#This Row],[Product_ID]]</f>
        <v>PRO9952</v>
      </c>
      <c r="B208" s="1" t="str">
        <f>Table2[[#This Row],[Customer_ID]]</f>
        <v>CUST22538</v>
      </c>
      <c r="C208" s="14" t="str">
        <f>Table2[[#This Row],[Date]]</f>
        <v>07/06/2020</v>
      </c>
      <c r="D208" s="1" t="str">
        <f>TRIM(PROPER(Table2[[#This Row],[Product_Name]]))</f>
        <v>Keyboard</v>
      </c>
      <c r="E208" s="1" t="str">
        <f>TRIM(PROPER(Table2[[#This Row],[Country]]))</f>
        <v>Usa</v>
      </c>
      <c r="F208" s="1" t="str">
        <f>TRIM(PROPER(Table2[[#This Row],[Category]]))</f>
        <v>Computers</v>
      </c>
      <c r="G208" s="1" t="str">
        <f>TRIM(PROPER(Table2[[#This Row],[Brand]]))</f>
        <v>Microsoft</v>
      </c>
      <c r="H208" s="1">
        <f>Table2[[#This Row],[Supplier_ID]]</f>
        <v>1081</v>
      </c>
      <c r="I208" s="1">
        <f>Table2[[#This Row],[Market_Price]]</f>
        <v>303.31</v>
      </c>
      <c r="J208" s="1">
        <f>Table2[[#This Row],[Selling_Price]]</f>
        <v>520.66</v>
      </c>
      <c r="K208" s="1">
        <f>Table2[[#This Row],[Quantity]]</f>
        <v>-61</v>
      </c>
      <c r="L208" s="1" t="str">
        <f>IF(ISBLANK(Table2[[#This Row],[Status]]), "No Data Entered", IFERROR(Table2[[#This Row],[Status]], "No Data Entered"))</f>
        <v>Cancelled</v>
      </c>
    </row>
    <row r="209" spans="1:12" x14ac:dyDescent="0.3">
      <c r="A209" s="1" t="str">
        <f>Table2[[#This Row],[Product_ID]]</f>
        <v>PRO3317</v>
      </c>
      <c r="B209" s="1" t="str">
        <f>Table2[[#This Row],[Customer_ID]]</f>
        <v>CUST22674</v>
      </c>
      <c r="C209" s="14" t="str">
        <f>Table2[[#This Row],[Date]]</f>
        <v>27/11/2025</v>
      </c>
      <c r="D209" s="1" t="str">
        <f>TRIM(PROPER(Table2[[#This Row],[Product_Name]]))</f>
        <v>Laptop</v>
      </c>
      <c r="E209" s="1" t="str">
        <f>TRIM(PROPER(Table2[[#This Row],[Country]]))</f>
        <v>Uk</v>
      </c>
      <c r="F209" s="1" t="str">
        <f>TRIM(PROPER(Table2[[#This Row],[Category]]))</f>
        <v>Electronics</v>
      </c>
      <c r="G209" s="1" t="str">
        <f>TRIM(PROPER(Table2[[#This Row],[Brand]]))</f>
        <v>Asus</v>
      </c>
      <c r="H209" s="1">
        <f>Table2[[#This Row],[Supplier_ID]]</f>
        <v>1011</v>
      </c>
      <c r="I209" s="1">
        <f>Table2[[#This Row],[Market_Price]]</f>
        <v>984.82</v>
      </c>
      <c r="J209" s="1">
        <f>Table2[[#This Row],[Selling_Price]]</f>
        <v>1723.51</v>
      </c>
      <c r="K209" s="1">
        <f>Table2[[#This Row],[Quantity]]</f>
        <v>-498</v>
      </c>
      <c r="L209" s="1" t="str">
        <f>IF(ISBLANK(Table2[[#This Row],[Status]]), "No Data Entered", IFERROR(Table2[[#This Row],[Status]], "No Data Entered"))</f>
        <v>Cancelled</v>
      </c>
    </row>
    <row r="210" spans="1:12" x14ac:dyDescent="0.3">
      <c r="A210" s="1" t="str">
        <f>Table2[[#This Row],[Product_ID]]</f>
        <v>PRO3202</v>
      </c>
      <c r="B210" s="1" t="str">
        <f>Table2[[#This Row],[Customer_ID]]</f>
        <v>CUST22750</v>
      </c>
      <c r="C210" s="14" t="str">
        <f>Table2[[#This Row],[Date]]</f>
        <v>19/04/2024</v>
      </c>
      <c r="D210" s="1" t="str">
        <f>TRIM(PROPER(Table2[[#This Row],[Product_Name]]))</f>
        <v>Printer</v>
      </c>
      <c r="E210" s="1" t="str">
        <f>TRIM(PROPER(Table2[[#This Row],[Country]]))</f>
        <v>China</v>
      </c>
      <c r="F210" s="1" t="str">
        <f>TRIM(PROPER(Table2[[#This Row],[Category]]))</f>
        <v>Wearables</v>
      </c>
      <c r="G210" s="1" t="str">
        <f>TRIM(PROPER(Table2[[#This Row],[Brand]]))</f>
        <v>Logitech</v>
      </c>
      <c r="H210" s="1">
        <f>Table2[[#This Row],[Supplier_ID]]</f>
        <v>1015</v>
      </c>
      <c r="I210" s="1">
        <f>Table2[[#This Row],[Market_Price]]</f>
        <v>1489.83</v>
      </c>
      <c r="J210" s="1">
        <f>Table2[[#This Row],[Selling_Price]]</f>
        <v>2415.0300000000002</v>
      </c>
      <c r="K210" s="1">
        <f>Table2[[#This Row],[Quantity]]</f>
        <v>-207</v>
      </c>
      <c r="L210" s="1" t="str">
        <f>IF(ISBLANK(Table2[[#This Row],[Status]]), "No Data Entered", IFERROR(Table2[[#This Row],[Status]], "No Data Entered"))</f>
        <v>Cancelled</v>
      </c>
    </row>
    <row r="211" spans="1:12" x14ac:dyDescent="0.3">
      <c r="A211" s="1" t="str">
        <f>Table2[[#This Row],[Product_ID]]</f>
        <v>PRO5615</v>
      </c>
      <c r="B211" s="1" t="str">
        <f>Table2[[#This Row],[Customer_ID]]</f>
        <v>CUST22794</v>
      </c>
      <c r="C211" s="14" t="str">
        <f>Table2[[#This Row],[Date]]</f>
        <v>27/03/2022</v>
      </c>
      <c r="D211" s="1" t="str">
        <f>TRIM(PROPER(Table2[[#This Row],[Product_Name]]))</f>
        <v>Tablet</v>
      </c>
      <c r="E211" s="1" t="str">
        <f>TRIM(PROPER(Table2[[#This Row],[Country]]))</f>
        <v>Uk</v>
      </c>
      <c r="F211" s="1" t="str">
        <f>TRIM(PROPER(Table2[[#This Row],[Category]]))</f>
        <v>Computers</v>
      </c>
      <c r="G211" s="1" t="str">
        <f>TRIM(PROPER(Table2[[#This Row],[Brand]]))</f>
        <v>Canon</v>
      </c>
      <c r="H211" s="1">
        <f>Table2[[#This Row],[Supplier_ID]]</f>
        <v>1016</v>
      </c>
      <c r="I211" s="1">
        <f>Table2[[#This Row],[Market_Price]]</f>
        <v>1069.4100000000001</v>
      </c>
      <c r="J211" s="1">
        <f>Table2[[#This Row],[Selling_Price]]</f>
        <v>1387.21</v>
      </c>
      <c r="K211" s="1">
        <f>Table2[[#This Row],[Quantity]]</f>
        <v>-304</v>
      </c>
      <c r="L211" s="1" t="str">
        <f>IF(ISBLANK(Table2[[#This Row],[Status]]), "No Data Entered", IFERROR(Table2[[#This Row],[Status]], "No Data Entered"))</f>
        <v>Cancelled</v>
      </c>
    </row>
    <row r="212" spans="1:12" x14ac:dyDescent="0.3">
      <c r="A212" s="1" t="str">
        <f>Table2[[#This Row],[Product_ID]]</f>
        <v>PRO8169</v>
      </c>
      <c r="B212" s="1" t="str">
        <f>Table2[[#This Row],[Customer_ID]]</f>
        <v>CUST22797</v>
      </c>
      <c r="C212" s="14" t="str">
        <f>Table2[[#This Row],[Date]]</f>
        <v>08/08/2020</v>
      </c>
      <c r="D212" s="1" t="str">
        <f>TRIM(PROPER(Table2[[#This Row],[Product_Name]]))</f>
        <v>Laptop</v>
      </c>
      <c r="E212" s="1" t="str">
        <f>TRIM(PROPER(Table2[[#This Row],[Country]]))</f>
        <v>Japan</v>
      </c>
      <c r="F212" s="1" t="str">
        <f>TRIM(PROPER(Table2[[#This Row],[Category]]))</f>
        <v>Accessories</v>
      </c>
      <c r="G212" s="1" t="str">
        <f>TRIM(PROPER(Table2[[#This Row],[Brand]]))</f>
        <v>Asus</v>
      </c>
      <c r="H212" s="1">
        <f>Table2[[#This Row],[Supplier_ID]]</f>
        <v>1074</v>
      </c>
      <c r="I212" s="1">
        <f>Table2[[#This Row],[Market_Price]]</f>
        <v>821.52</v>
      </c>
      <c r="J212" s="1">
        <f>Table2[[#This Row],[Selling_Price]]</f>
        <v>1225.9000000000001</v>
      </c>
      <c r="K212" s="1">
        <f>Table2[[#This Row],[Quantity]]</f>
        <v>-477</v>
      </c>
      <c r="L212" s="1" t="str">
        <f>IF(ISBLANK(Table2[[#This Row],[Status]]), "No Data Entered", IFERROR(Table2[[#This Row],[Status]], "No Data Entered"))</f>
        <v>Cancelled</v>
      </c>
    </row>
    <row r="213" spans="1:12" x14ac:dyDescent="0.3">
      <c r="A213" s="1" t="str">
        <f>Table2[[#This Row],[Product_ID]]</f>
        <v>PRO2097</v>
      </c>
      <c r="B213" s="1" t="str">
        <f>Table2[[#This Row],[Customer_ID]]</f>
        <v>CUST22808</v>
      </c>
      <c r="C213" s="14" t="str">
        <f>Table2[[#This Row],[Date]]</f>
        <v>17/10/2024</v>
      </c>
      <c r="D213" s="1" t="str">
        <f>TRIM(PROPER(Table2[[#This Row],[Product_Name]]))</f>
        <v>Monitor</v>
      </c>
      <c r="E213" s="1" t="str">
        <f>TRIM(PROPER(Table2[[#This Row],[Country]]))</f>
        <v>Germany</v>
      </c>
      <c r="F213" s="1" t="str">
        <f>TRIM(PROPER(Table2[[#This Row],[Category]]))</f>
        <v>Electronics</v>
      </c>
      <c r="G213" s="1" t="str">
        <f>TRIM(PROPER(Table2[[#This Row],[Brand]]))</f>
        <v>Hp</v>
      </c>
      <c r="H213" s="1">
        <f>Table2[[#This Row],[Supplier_ID]]</f>
        <v>1068</v>
      </c>
      <c r="I213" s="1">
        <f>Table2[[#This Row],[Market_Price]]</f>
        <v>982.66</v>
      </c>
      <c r="J213" s="1">
        <f>Table2[[#This Row],[Selling_Price]]</f>
        <v>1198.08</v>
      </c>
      <c r="K213" s="1">
        <f>Table2[[#This Row],[Quantity]]</f>
        <v>-459</v>
      </c>
      <c r="L213" s="1" t="str">
        <f>IF(ISBLANK(Table2[[#This Row],[Status]]), "No Data Entered", IFERROR(Table2[[#This Row],[Status]], "No Data Entered"))</f>
        <v>Cancelled</v>
      </c>
    </row>
    <row r="214" spans="1:12" x14ac:dyDescent="0.3">
      <c r="A214" s="1" t="str">
        <f>Table2[[#This Row],[Product_ID]]</f>
        <v>PRO2977</v>
      </c>
      <c r="B214" s="1" t="str">
        <f>Table2[[#This Row],[Customer_ID]]</f>
        <v>CUST22842</v>
      </c>
      <c r="C214" s="14" t="str">
        <f>Table2[[#This Row],[Date]]</f>
        <v>02/06/2021</v>
      </c>
      <c r="D214" s="1" t="str">
        <f>TRIM(PROPER(Table2[[#This Row],[Product_Name]]))</f>
        <v>Tablet</v>
      </c>
      <c r="E214" s="1" t="str">
        <f>TRIM(PROPER(Table2[[#This Row],[Country]]))</f>
        <v>Australia</v>
      </c>
      <c r="F214" s="1" t="str">
        <f>TRIM(PROPER(Table2[[#This Row],[Category]]))</f>
        <v>Computers</v>
      </c>
      <c r="G214" s="1" t="str">
        <f>TRIM(PROPER(Table2[[#This Row],[Brand]]))</f>
        <v>Sony</v>
      </c>
      <c r="H214" s="1">
        <f>Table2[[#This Row],[Supplier_ID]]</f>
        <v>1041</v>
      </c>
      <c r="I214" s="1">
        <f>Table2[[#This Row],[Market_Price]]</f>
        <v>771.25</v>
      </c>
      <c r="J214" s="1">
        <f>Table2[[#This Row],[Selling_Price]]</f>
        <v>1056.2</v>
      </c>
      <c r="K214" s="1">
        <f>Table2[[#This Row],[Quantity]]</f>
        <v>-42</v>
      </c>
      <c r="L214" s="1" t="str">
        <f>IF(ISBLANK(Table2[[#This Row],[Status]]), "No Data Entered", IFERROR(Table2[[#This Row],[Status]], "No Data Entered"))</f>
        <v>Cancelled</v>
      </c>
    </row>
    <row r="215" spans="1:12" x14ac:dyDescent="0.3">
      <c r="A215" s="1" t="str">
        <f>Table2[[#This Row],[Product_ID]]</f>
        <v>PRO2281</v>
      </c>
      <c r="B215" s="1" t="str">
        <f>Table2[[#This Row],[Customer_ID]]</f>
        <v>CUST22879</v>
      </c>
      <c r="C215" s="14" t="str">
        <f>Table2[[#This Row],[Date]]</f>
        <v>03/10/2023</v>
      </c>
      <c r="D215" s="1" t="str">
        <f>TRIM(PROPER(Table2[[#This Row],[Product_Name]]))</f>
        <v>Printer</v>
      </c>
      <c r="E215" s="1" t="str">
        <f>TRIM(PROPER(Table2[[#This Row],[Country]]))</f>
        <v>China</v>
      </c>
      <c r="F215" s="1" t="str">
        <f>TRIM(PROPER(Table2[[#This Row],[Category]]))</f>
        <v>Electronics</v>
      </c>
      <c r="G215" s="1" t="str">
        <f>TRIM(PROPER(Table2[[#This Row],[Brand]]))</f>
        <v>Sony</v>
      </c>
      <c r="H215" s="1">
        <f>Table2[[#This Row],[Supplier_ID]]</f>
        <v>1007</v>
      </c>
      <c r="I215" s="1">
        <f>Table2[[#This Row],[Market_Price]]</f>
        <v>1646.87</v>
      </c>
      <c r="J215" s="1">
        <f>Table2[[#This Row],[Selling_Price]]</f>
        <v>2396.12</v>
      </c>
      <c r="K215" s="1">
        <f>Table2[[#This Row],[Quantity]]</f>
        <v>-162</v>
      </c>
      <c r="L215" s="1" t="str">
        <f>IF(ISBLANK(Table2[[#This Row],[Status]]), "No Data Entered", IFERROR(Table2[[#This Row],[Status]], "No Data Entered"))</f>
        <v>Cancelled</v>
      </c>
    </row>
    <row r="216" spans="1:12" x14ac:dyDescent="0.3">
      <c r="A216" s="1" t="str">
        <f>Table2[[#This Row],[Product_ID]]</f>
        <v>PRO3697</v>
      </c>
      <c r="B216" s="1" t="str">
        <f>Table2[[#This Row],[Customer_ID]]</f>
        <v>CUST23045</v>
      </c>
      <c r="C216" s="14" t="str">
        <f>Table2[[#This Row],[Date]]</f>
        <v>10/06/2025</v>
      </c>
      <c r="D216" s="1" t="str">
        <f>TRIM(PROPER(Table2[[#This Row],[Product_Name]]))</f>
        <v>Mouse</v>
      </c>
      <c r="E216" s="1" t="str">
        <f>TRIM(PROPER(Table2[[#This Row],[Country]]))</f>
        <v>Japan</v>
      </c>
      <c r="F216" s="1" t="str">
        <f>TRIM(PROPER(Table2[[#This Row],[Category]]))</f>
        <v>Computers</v>
      </c>
      <c r="G216" s="1" t="str">
        <f>TRIM(PROPER(Table2[[#This Row],[Brand]]))</f>
        <v>Lenovo</v>
      </c>
      <c r="H216" s="1">
        <f>Table2[[#This Row],[Supplier_ID]]</f>
        <v>1031</v>
      </c>
      <c r="I216" s="1">
        <f>Table2[[#This Row],[Market_Price]]</f>
        <v>128.06</v>
      </c>
      <c r="J216" s="1">
        <f>Table2[[#This Row],[Selling_Price]]</f>
        <v>153.54</v>
      </c>
      <c r="K216" s="1">
        <f>Table2[[#This Row],[Quantity]]</f>
        <v>-118</v>
      </c>
      <c r="L216" s="1" t="str">
        <f>IF(ISBLANK(Table2[[#This Row],[Status]]), "No Data Entered", IFERROR(Table2[[#This Row],[Status]], "No Data Entered"))</f>
        <v>Cancelled</v>
      </c>
    </row>
    <row r="217" spans="1:12" x14ac:dyDescent="0.3">
      <c r="A217" s="1" t="str">
        <f>Table2[[#This Row],[Product_ID]]</f>
        <v>PRO6880</v>
      </c>
      <c r="B217" s="1" t="str">
        <f>Table2[[#This Row],[Customer_ID]]</f>
        <v>CUST23150</v>
      </c>
      <c r="C217" s="14" t="str">
        <f>Table2[[#This Row],[Date]]</f>
        <v>15/02/2024</v>
      </c>
      <c r="D217" s="1" t="str">
        <f>TRIM(PROPER(Table2[[#This Row],[Product_Name]]))</f>
        <v>Laptop</v>
      </c>
      <c r="E217" s="1" t="str">
        <f>TRIM(PROPER(Table2[[#This Row],[Country]]))</f>
        <v>Canada</v>
      </c>
      <c r="F217" s="1" t="str">
        <f>TRIM(PROPER(Table2[[#This Row],[Category]]))</f>
        <v>Electronics</v>
      </c>
      <c r="G217" s="1" t="str">
        <f>TRIM(PROPER(Table2[[#This Row],[Brand]]))</f>
        <v>Canon</v>
      </c>
      <c r="H217" s="1">
        <f>Table2[[#This Row],[Supplier_ID]]</f>
        <v>1079</v>
      </c>
      <c r="I217" s="1">
        <f>Table2[[#This Row],[Market_Price]]</f>
        <v>341.02</v>
      </c>
      <c r="J217" s="1">
        <f>Table2[[#This Row],[Selling_Price]]</f>
        <v>592.72</v>
      </c>
      <c r="K217" s="1">
        <f>Table2[[#This Row],[Quantity]]</f>
        <v>-359</v>
      </c>
      <c r="L217" s="1" t="str">
        <f>IF(ISBLANK(Table2[[#This Row],[Status]]), "No Data Entered", IFERROR(Table2[[#This Row],[Status]], "No Data Entered"))</f>
        <v>Cancelled</v>
      </c>
    </row>
    <row r="218" spans="1:12" x14ac:dyDescent="0.3">
      <c r="A218" s="1" t="str">
        <f>Table2[[#This Row],[Product_ID]]</f>
        <v>PRO4877</v>
      </c>
      <c r="B218" s="1" t="str">
        <f>Table2[[#This Row],[Customer_ID]]</f>
        <v>CUST23187</v>
      </c>
      <c r="C218" s="14" t="str">
        <f>Table2[[#This Row],[Date]]</f>
        <v>03/09/2020</v>
      </c>
      <c r="D218" s="1" t="str">
        <f>TRIM(PROPER(Table2[[#This Row],[Product_Name]]))</f>
        <v>Tablet</v>
      </c>
      <c r="E218" s="1" t="str">
        <f>TRIM(PROPER(Table2[[#This Row],[Country]]))</f>
        <v>Uk</v>
      </c>
      <c r="F218" s="1" t="str">
        <f>TRIM(PROPER(Table2[[#This Row],[Category]]))</f>
        <v>Electronics</v>
      </c>
      <c r="G218" s="1" t="str">
        <f>TRIM(PROPER(Table2[[#This Row],[Brand]]))</f>
        <v>Canon</v>
      </c>
      <c r="H218" s="1">
        <f>Table2[[#This Row],[Supplier_ID]]</f>
        <v>1054</v>
      </c>
      <c r="I218" s="1">
        <f>Table2[[#This Row],[Market_Price]]</f>
        <v>1501.4</v>
      </c>
      <c r="J218" s="1">
        <f>Table2[[#This Row],[Selling_Price]]</f>
        <v>2383.87</v>
      </c>
      <c r="K218" s="1">
        <f>Table2[[#This Row],[Quantity]]</f>
        <v>-415</v>
      </c>
      <c r="L218" s="1" t="str">
        <f>IF(ISBLANK(Table2[[#This Row],[Status]]), "No Data Entered", IFERROR(Table2[[#This Row],[Status]], "No Data Entered"))</f>
        <v>Cancelled</v>
      </c>
    </row>
    <row r="219" spans="1:12" x14ac:dyDescent="0.3">
      <c r="A219" s="1" t="str">
        <f>Table2[[#This Row],[Product_ID]]</f>
        <v>PRO6345</v>
      </c>
      <c r="B219" s="1" t="str">
        <f>Table2[[#This Row],[Customer_ID]]</f>
        <v>CUST23329</v>
      </c>
      <c r="C219" s="14" t="str">
        <f>Table2[[#This Row],[Date]]</f>
        <v>21/07/2025</v>
      </c>
      <c r="D219" s="1" t="str">
        <f>TRIM(PROPER(Table2[[#This Row],[Product_Name]]))</f>
        <v>Camera</v>
      </c>
      <c r="E219" s="1" t="str">
        <f>TRIM(PROPER(Table2[[#This Row],[Country]]))</f>
        <v>Uk</v>
      </c>
      <c r="F219" s="1" t="str">
        <f>TRIM(PROPER(Table2[[#This Row],[Category]]))</f>
        <v>Computers</v>
      </c>
      <c r="G219" s="1" t="str">
        <f>TRIM(PROPER(Table2[[#This Row],[Brand]]))</f>
        <v>Sony</v>
      </c>
      <c r="H219" s="1">
        <f>Table2[[#This Row],[Supplier_ID]]</f>
        <v>1061</v>
      </c>
      <c r="I219" s="1">
        <f>Table2[[#This Row],[Market_Price]]</f>
        <v>229.68</v>
      </c>
      <c r="J219" s="1">
        <f>Table2[[#This Row],[Selling_Price]]</f>
        <v>375.61</v>
      </c>
      <c r="K219" s="1">
        <f>Table2[[#This Row],[Quantity]]</f>
        <v>-272</v>
      </c>
      <c r="L219" s="1" t="str">
        <f>IF(ISBLANK(Table2[[#This Row],[Status]]), "No Data Entered", IFERROR(Table2[[#This Row],[Status]], "No Data Entered"))</f>
        <v>Cancelled</v>
      </c>
    </row>
    <row r="220" spans="1:12" x14ac:dyDescent="0.3">
      <c r="A220" s="1" t="str">
        <f>Table2[[#This Row],[Product_ID]]</f>
        <v>PRO7570</v>
      </c>
      <c r="B220" s="1" t="str">
        <f>Table2[[#This Row],[Customer_ID]]</f>
        <v>CUST23394</v>
      </c>
      <c r="C220" s="14" t="str">
        <f>Table2[[#This Row],[Date]]</f>
        <v>28/01/2021</v>
      </c>
      <c r="D220" s="1" t="str">
        <f>TRIM(PROPER(Table2[[#This Row],[Product_Name]]))</f>
        <v>Smartphone</v>
      </c>
      <c r="E220" s="1" t="str">
        <f>TRIM(PROPER(Table2[[#This Row],[Country]]))</f>
        <v>Uk</v>
      </c>
      <c r="F220" s="1" t="str">
        <f>TRIM(PROPER(Table2[[#This Row],[Category]]))</f>
        <v>Office Supplies</v>
      </c>
      <c r="G220" s="1" t="str">
        <f>TRIM(PROPER(Table2[[#This Row],[Brand]]))</f>
        <v>Dell</v>
      </c>
      <c r="H220" s="1">
        <f>Table2[[#This Row],[Supplier_ID]]</f>
        <v>1002</v>
      </c>
      <c r="I220" s="1">
        <f>Table2[[#This Row],[Market_Price]]</f>
        <v>445.5</v>
      </c>
      <c r="J220" s="1">
        <f>Table2[[#This Row],[Selling_Price]]</f>
        <v>805.85</v>
      </c>
      <c r="K220" s="1">
        <f>Table2[[#This Row],[Quantity]]</f>
        <v>-100</v>
      </c>
      <c r="L220" s="1" t="str">
        <f>IF(ISBLANK(Table2[[#This Row],[Status]]), "No Data Entered", IFERROR(Table2[[#This Row],[Status]], "No Data Entered"))</f>
        <v>Cancelled</v>
      </c>
    </row>
    <row r="221" spans="1:12" x14ac:dyDescent="0.3">
      <c r="A221" s="1" t="str">
        <f>Table2[[#This Row],[Product_ID]]</f>
        <v>PRO5519</v>
      </c>
      <c r="B221" s="1" t="str">
        <f>Table2[[#This Row],[Customer_ID]]</f>
        <v>CUST23409</v>
      </c>
      <c r="C221" s="14" t="str">
        <f>Table2[[#This Row],[Date]]</f>
        <v>01/02/2022</v>
      </c>
      <c r="D221" s="1" t="str">
        <f>TRIM(PROPER(Table2[[#This Row],[Product_Name]]))</f>
        <v>Smartphone</v>
      </c>
      <c r="E221" s="1" t="str">
        <f>TRIM(PROPER(Table2[[#This Row],[Country]]))</f>
        <v>Uk</v>
      </c>
      <c r="F221" s="1" t="str">
        <f>TRIM(PROPER(Table2[[#This Row],[Category]]))</f>
        <v>Wearables</v>
      </c>
      <c r="G221" s="1" t="str">
        <f>TRIM(PROPER(Table2[[#This Row],[Brand]]))</f>
        <v>Dell</v>
      </c>
      <c r="H221" s="1">
        <f>Table2[[#This Row],[Supplier_ID]]</f>
        <v>1044</v>
      </c>
      <c r="I221" s="1">
        <f>Table2[[#This Row],[Market_Price]]</f>
        <v>890.88</v>
      </c>
      <c r="J221" s="1">
        <f>Table2[[#This Row],[Selling_Price]]</f>
        <v>1666.79</v>
      </c>
      <c r="K221" s="1">
        <f>Table2[[#This Row],[Quantity]]</f>
        <v>-251</v>
      </c>
      <c r="L221" s="1" t="str">
        <f>IF(ISBLANK(Table2[[#This Row],[Status]]), "No Data Entered", IFERROR(Table2[[#This Row],[Status]], "No Data Entered"))</f>
        <v>Cancelled</v>
      </c>
    </row>
    <row r="222" spans="1:12" x14ac:dyDescent="0.3">
      <c r="A222" s="1" t="str">
        <f>Table2[[#This Row],[Product_ID]]</f>
        <v>PRO2938</v>
      </c>
      <c r="B222" s="1" t="str">
        <f>Table2[[#This Row],[Customer_ID]]</f>
        <v>CUST23459</v>
      </c>
      <c r="C222" s="14" t="str">
        <f>Table2[[#This Row],[Date]]</f>
        <v>30/09/2023</v>
      </c>
      <c r="D222" s="1" t="str">
        <f>TRIM(PROPER(Table2[[#This Row],[Product_Name]]))</f>
        <v>Tablet</v>
      </c>
      <c r="E222" s="1" t="str">
        <f>TRIM(PROPER(Table2[[#This Row],[Country]]))</f>
        <v>France</v>
      </c>
      <c r="F222" s="1" t="str">
        <f>TRIM(PROPER(Table2[[#This Row],[Category]]))</f>
        <v>Electronics</v>
      </c>
      <c r="G222" s="1" t="str">
        <f>TRIM(PROPER(Table2[[#This Row],[Brand]]))</f>
        <v>Dell</v>
      </c>
      <c r="H222" s="1">
        <f>Table2[[#This Row],[Supplier_ID]]</f>
        <v>1061</v>
      </c>
      <c r="I222" s="1">
        <f>Table2[[#This Row],[Market_Price]]</f>
        <v>1887.67</v>
      </c>
      <c r="J222" s="1">
        <f>Table2[[#This Row],[Selling_Price]]</f>
        <v>2486.4899999999998</v>
      </c>
      <c r="K222" s="1">
        <f>Table2[[#This Row],[Quantity]]</f>
        <v>-445</v>
      </c>
      <c r="L222" s="1" t="str">
        <f>IF(ISBLANK(Table2[[#This Row],[Status]]), "No Data Entered", IFERROR(Table2[[#This Row],[Status]], "No Data Entered"))</f>
        <v>Cancelled</v>
      </c>
    </row>
    <row r="223" spans="1:12" x14ac:dyDescent="0.3">
      <c r="A223" s="1" t="str">
        <f>Table2[[#This Row],[Product_ID]]</f>
        <v>PRO2406</v>
      </c>
      <c r="B223" s="1" t="str">
        <f>Table2[[#This Row],[Customer_ID]]</f>
        <v>CUST23467</v>
      </c>
      <c r="C223" s="14" t="str">
        <f>Table2[[#This Row],[Date]]</f>
        <v>29/08/2023</v>
      </c>
      <c r="D223" s="1" t="str">
        <f>TRIM(PROPER(Table2[[#This Row],[Product_Name]]))</f>
        <v>Laptop</v>
      </c>
      <c r="E223" s="1" t="str">
        <f>TRIM(PROPER(Table2[[#This Row],[Country]]))</f>
        <v>France</v>
      </c>
      <c r="F223" s="1" t="str">
        <f>TRIM(PROPER(Table2[[#This Row],[Category]]))</f>
        <v>Office Supplies</v>
      </c>
      <c r="G223" s="1" t="str">
        <f>TRIM(PROPER(Table2[[#This Row],[Brand]]))</f>
        <v>Samsung</v>
      </c>
      <c r="H223" s="1">
        <f>Table2[[#This Row],[Supplier_ID]]</f>
        <v>1047</v>
      </c>
      <c r="I223" s="1">
        <f>Table2[[#This Row],[Market_Price]]</f>
        <v>1368.48</v>
      </c>
      <c r="J223" s="1">
        <f>Table2[[#This Row],[Selling_Price]]</f>
        <v>2638.67</v>
      </c>
      <c r="K223" s="1">
        <f>Table2[[#This Row],[Quantity]]</f>
        <v>-314</v>
      </c>
      <c r="L223" s="1" t="str">
        <f>IF(ISBLANK(Table2[[#This Row],[Status]]), "No Data Entered", IFERROR(Table2[[#This Row],[Status]], "No Data Entered"))</f>
        <v>Cancelled</v>
      </c>
    </row>
    <row r="224" spans="1:12" x14ac:dyDescent="0.3">
      <c r="A224" s="1" t="str">
        <f>Table2[[#This Row],[Product_ID]]</f>
        <v>PRO1851</v>
      </c>
      <c r="B224" s="1" t="str">
        <f>Table2[[#This Row],[Customer_ID]]</f>
        <v>CUST23497</v>
      </c>
      <c r="C224" s="14" t="str">
        <f>Table2[[#This Row],[Date]]</f>
        <v>28/05/2022</v>
      </c>
      <c r="D224" s="1" t="str">
        <f>TRIM(PROPER(Table2[[#This Row],[Product_Name]]))</f>
        <v>Keyboard</v>
      </c>
      <c r="E224" s="1" t="str">
        <f>TRIM(PROPER(Table2[[#This Row],[Country]]))</f>
        <v>Brazil</v>
      </c>
      <c r="F224" s="1" t="str">
        <f>TRIM(PROPER(Table2[[#This Row],[Category]]))</f>
        <v>Electronics</v>
      </c>
      <c r="G224" s="1" t="str">
        <f>TRIM(PROPER(Table2[[#This Row],[Brand]]))</f>
        <v>Dell</v>
      </c>
      <c r="H224" s="1">
        <f>Table2[[#This Row],[Supplier_ID]]</f>
        <v>1100</v>
      </c>
      <c r="I224" s="1">
        <f>Table2[[#This Row],[Market_Price]]</f>
        <v>1715.16</v>
      </c>
      <c r="J224" s="1">
        <f>Table2[[#This Row],[Selling_Price]]</f>
        <v>2268.88</v>
      </c>
      <c r="K224" s="1">
        <f>Table2[[#This Row],[Quantity]]</f>
        <v>-464</v>
      </c>
      <c r="L224" s="1" t="str">
        <f>IF(ISBLANK(Table2[[#This Row],[Status]]), "No Data Entered", IFERROR(Table2[[#This Row],[Status]], "No Data Entered"))</f>
        <v>Cancelled</v>
      </c>
    </row>
    <row r="225" spans="1:12" x14ac:dyDescent="0.3">
      <c r="A225" s="1" t="str">
        <f>Table2[[#This Row],[Product_ID]]</f>
        <v>PRO1790</v>
      </c>
      <c r="B225" s="1" t="str">
        <f>Table2[[#This Row],[Customer_ID]]</f>
        <v>CUST23531</v>
      </c>
      <c r="C225" s="14" t="str">
        <f>Table2[[#This Row],[Date]]</f>
        <v>28/09/2023</v>
      </c>
      <c r="D225" s="1" t="str">
        <f>TRIM(PROPER(Table2[[#This Row],[Product_Name]]))</f>
        <v>Monitor</v>
      </c>
      <c r="E225" s="1" t="str">
        <f>TRIM(PROPER(Table2[[#This Row],[Country]]))</f>
        <v>India</v>
      </c>
      <c r="F225" s="1" t="str">
        <f>TRIM(PROPER(Table2[[#This Row],[Category]]))</f>
        <v>Computers</v>
      </c>
      <c r="G225" s="1" t="str">
        <f>TRIM(PROPER(Table2[[#This Row],[Brand]]))</f>
        <v>Lenovo</v>
      </c>
      <c r="H225" s="1">
        <f>Table2[[#This Row],[Supplier_ID]]</f>
        <v>1010</v>
      </c>
      <c r="I225" s="1">
        <f>Table2[[#This Row],[Market_Price]]</f>
        <v>1846.09</v>
      </c>
      <c r="J225" s="1">
        <f>Table2[[#This Row],[Selling_Price]]</f>
        <v>3353.35</v>
      </c>
      <c r="K225" s="1">
        <f>Table2[[#This Row],[Quantity]]</f>
        <v>-124</v>
      </c>
      <c r="L225" s="1" t="str">
        <f>IF(ISBLANK(Table2[[#This Row],[Status]]), "No Data Entered", IFERROR(Table2[[#This Row],[Status]], "No Data Entered"))</f>
        <v>Cancelled</v>
      </c>
    </row>
    <row r="226" spans="1:12" x14ac:dyDescent="0.3">
      <c r="A226" s="1" t="str">
        <f>Table2[[#This Row],[Product_ID]]</f>
        <v>PRO8366</v>
      </c>
      <c r="B226" s="1" t="str">
        <f>Table2[[#This Row],[Customer_ID]]</f>
        <v>CUST23567</v>
      </c>
      <c r="C226" s="14" t="str">
        <f>Table2[[#This Row],[Date]]</f>
        <v>05/02/2020</v>
      </c>
      <c r="D226" s="1" t="str">
        <f>TRIM(PROPER(Table2[[#This Row],[Product_Name]]))</f>
        <v>Laptop</v>
      </c>
      <c r="E226" s="1" t="str">
        <f>TRIM(PROPER(Table2[[#This Row],[Country]]))</f>
        <v>Canada</v>
      </c>
      <c r="F226" s="1" t="str">
        <f>TRIM(PROPER(Table2[[#This Row],[Category]]))</f>
        <v>Wearables</v>
      </c>
      <c r="G226" s="1" t="str">
        <f>TRIM(PROPER(Table2[[#This Row],[Brand]]))</f>
        <v>Canon</v>
      </c>
      <c r="H226" s="1">
        <f>Table2[[#This Row],[Supplier_ID]]</f>
        <v>1060</v>
      </c>
      <c r="I226" s="1">
        <f>Table2[[#This Row],[Market_Price]]</f>
        <v>1946.83</v>
      </c>
      <c r="J226" s="1">
        <f>Table2[[#This Row],[Selling_Price]]</f>
        <v>3388.78</v>
      </c>
      <c r="K226" s="1">
        <f>Table2[[#This Row],[Quantity]]</f>
        <v>-338</v>
      </c>
      <c r="L226" s="1" t="str">
        <f>IF(ISBLANK(Table2[[#This Row],[Status]]), "No Data Entered", IFERROR(Table2[[#This Row],[Status]], "No Data Entered"))</f>
        <v>Cancelled</v>
      </c>
    </row>
    <row r="227" spans="1:12" x14ac:dyDescent="0.3">
      <c r="A227" s="1" t="str">
        <f>Table2[[#This Row],[Product_ID]]</f>
        <v>PRO5121</v>
      </c>
      <c r="B227" s="1" t="str">
        <f>Table2[[#This Row],[Customer_ID]]</f>
        <v>CUST23623</v>
      </c>
      <c r="C227" s="14" t="str">
        <f>Table2[[#This Row],[Date]]</f>
        <v>05/02/2024</v>
      </c>
      <c r="D227" s="1" t="str">
        <f>TRIM(PROPER(Table2[[#This Row],[Product_Name]]))</f>
        <v>Monitor</v>
      </c>
      <c r="E227" s="1" t="str">
        <f>TRIM(PROPER(Table2[[#This Row],[Country]]))</f>
        <v>Japan</v>
      </c>
      <c r="F227" s="1" t="str">
        <f>TRIM(PROPER(Table2[[#This Row],[Category]]))</f>
        <v>Office Supplies</v>
      </c>
      <c r="G227" s="1" t="str">
        <f>TRIM(PROPER(Table2[[#This Row],[Brand]]))</f>
        <v>Logitech</v>
      </c>
      <c r="H227" s="1">
        <f>Table2[[#This Row],[Supplier_ID]]</f>
        <v>1075</v>
      </c>
      <c r="I227" s="1">
        <f>Table2[[#This Row],[Market_Price]]</f>
        <v>1901.05</v>
      </c>
      <c r="J227" s="1">
        <f>Table2[[#This Row],[Selling_Price]]</f>
        <v>3332.87</v>
      </c>
      <c r="K227" s="1">
        <f>Table2[[#This Row],[Quantity]]</f>
        <v>-132</v>
      </c>
      <c r="L227" s="1" t="str">
        <f>IF(ISBLANK(Table2[[#This Row],[Status]]), "No Data Entered", IFERROR(Table2[[#This Row],[Status]], "No Data Entered"))</f>
        <v>Cancelled</v>
      </c>
    </row>
    <row r="228" spans="1:12" x14ac:dyDescent="0.3">
      <c r="A228" s="1" t="str">
        <f>Table2[[#This Row],[Product_ID]]</f>
        <v>PRO6584</v>
      </c>
      <c r="B228" s="1" t="str">
        <f>Table2[[#This Row],[Customer_ID]]</f>
        <v>CUST23798</v>
      </c>
      <c r="C228" s="14" t="str">
        <f>Table2[[#This Row],[Date]]</f>
        <v>02/08/2023</v>
      </c>
      <c r="D228" s="1" t="str">
        <f>TRIM(PROPER(Table2[[#This Row],[Product_Name]]))</f>
        <v>Monitor</v>
      </c>
      <c r="E228" s="1" t="str">
        <f>TRIM(PROPER(Table2[[#This Row],[Country]]))</f>
        <v>Germany</v>
      </c>
      <c r="F228" s="1" t="str">
        <f>TRIM(PROPER(Table2[[#This Row],[Category]]))</f>
        <v>Wearables</v>
      </c>
      <c r="G228" s="1" t="str">
        <f>TRIM(PROPER(Table2[[#This Row],[Brand]]))</f>
        <v>Asus</v>
      </c>
      <c r="H228" s="1">
        <f>Table2[[#This Row],[Supplier_ID]]</f>
        <v>1066</v>
      </c>
      <c r="I228" s="1">
        <f>Table2[[#This Row],[Market_Price]]</f>
        <v>398.01</v>
      </c>
      <c r="J228" s="1">
        <f>Table2[[#This Row],[Selling_Price]]</f>
        <v>728.13</v>
      </c>
      <c r="K228" s="1">
        <f>Table2[[#This Row],[Quantity]]</f>
        <v>-499</v>
      </c>
      <c r="L228" s="1" t="str">
        <f>IF(ISBLANK(Table2[[#This Row],[Status]]), "No Data Entered", IFERROR(Table2[[#This Row],[Status]], "No Data Entered"))</f>
        <v>Cancelled</v>
      </c>
    </row>
    <row r="229" spans="1:12" x14ac:dyDescent="0.3">
      <c r="A229" s="1" t="str">
        <f>Table2[[#This Row],[Product_ID]]</f>
        <v>PRO6661</v>
      </c>
      <c r="B229" s="1" t="str">
        <f>Table2[[#This Row],[Customer_ID]]</f>
        <v>CUST23811</v>
      </c>
      <c r="C229" s="14" t="str">
        <f>Table2[[#This Row],[Date]]</f>
        <v>18/02/2024</v>
      </c>
      <c r="D229" s="1" t="str">
        <f>TRIM(PROPER(Table2[[#This Row],[Product_Name]]))</f>
        <v>Printer</v>
      </c>
      <c r="E229" s="1" t="str">
        <f>TRIM(PROPER(Table2[[#This Row],[Country]]))</f>
        <v>France</v>
      </c>
      <c r="F229" s="1" t="str">
        <f>TRIM(PROPER(Table2[[#This Row],[Category]]))</f>
        <v>Electronics</v>
      </c>
      <c r="G229" s="1" t="str">
        <f>TRIM(PROPER(Table2[[#This Row],[Brand]]))</f>
        <v>Canon</v>
      </c>
      <c r="H229" s="1">
        <f>Table2[[#This Row],[Supplier_ID]]</f>
        <v>1042</v>
      </c>
      <c r="I229" s="1">
        <f>Table2[[#This Row],[Market_Price]]</f>
        <v>1736.32</v>
      </c>
      <c r="J229" s="1">
        <f>Table2[[#This Row],[Selling_Price]]</f>
        <v>2151.83</v>
      </c>
      <c r="K229" s="1">
        <f>Table2[[#This Row],[Quantity]]</f>
        <v>-59</v>
      </c>
      <c r="L229" s="1" t="str">
        <f>IF(ISBLANK(Table2[[#This Row],[Status]]), "No Data Entered", IFERROR(Table2[[#This Row],[Status]], "No Data Entered"))</f>
        <v>Cancelled</v>
      </c>
    </row>
    <row r="230" spans="1:12" x14ac:dyDescent="0.3">
      <c r="A230" s="1" t="str">
        <f>Table2[[#This Row],[Product_ID]]</f>
        <v>PRO9447</v>
      </c>
      <c r="B230" s="1" t="str">
        <f>Table2[[#This Row],[Customer_ID]]</f>
        <v>CUST23945</v>
      </c>
      <c r="C230" s="14" t="str">
        <f>Table2[[#This Row],[Date]]</f>
        <v>12/05/2021</v>
      </c>
      <c r="D230" s="1" t="str">
        <f>TRIM(PROPER(Table2[[#This Row],[Product_Name]]))</f>
        <v>Headphones</v>
      </c>
      <c r="E230" s="1" t="str">
        <f>TRIM(PROPER(Table2[[#This Row],[Country]]))</f>
        <v>Usa</v>
      </c>
      <c r="F230" s="1" t="str">
        <f>TRIM(PROPER(Table2[[#This Row],[Category]]))</f>
        <v>Computers</v>
      </c>
      <c r="G230" s="1" t="str">
        <f>TRIM(PROPER(Table2[[#This Row],[Brand]]))</f>
        <v>Canon</v>
      </c>
      <c r="H230" s="1">
        <f>Table2[[#This Row],[Supplier_ID]]</f>
        <v>1073</v>
      </c>
      <c r="I230" s="1">
        <f>Table2[[#This Row],[Market_Price]]</f>
        <v>1105.94</v>
      </c>
      <c r="J230" s="1">
        <f>Table2[[#This Row],[Selling_Price]]</f>
        <v>1658.4</v>
      </c>
      <c r="K230" s="1">
        <f>Table2[[#This Row],[Quantity]]</f>
        <v>-208</v>
      </c>
      <c r="L230" s="1" t="str">
        <f>IF(ISBLANK(Table2[[#This Row],[Status]]), "No Data Entered", IFERROR(Table2[[#This Row],[Status]], "No Data Entered"))</f>
        <v>Cancelled</v>
      </c>
    </row>
    <row r="231" spans="1:12" x14ac:dyDescent="0.3">
      <c r="A231" s="1" t="str">
        <f>Table2[[#This Row],[Product_ID]]</f>
        <v>PRO5983</v>
      </c>
      <c r="B231" s="1" t="str">
        <f>Table2[[#This Row],[Customer_ID]]</f>
        <v>CUST24000</v>
      </c>
      <c r="C231" s="14" t="str">
        <f>Table2[[#This Row],[Date]]</f>
        <v>28/10/2025</v>
      </c>
      <c r="D231" s="1" t="str">
        <f>TRIM(PROPER(Table2[[#This Row],[Product_Name]]))</f>
        <v>Monitor</v>
      </c>
      <c r="E231" s="1" t="str">
        <f>TRIM(PROPER(Table2[[#This Row],[Country]]))</f>
        <v>China</v>
      </c>
      <c r="F231" s="1" t="str">
        <f>TRIM(PROPER(Table2[[#This Row],[Category]]))</f>
        <v>Computers</v>
      </c>
      <c r="G231" s="1" t="str">
        <f>TRIM(PROPER(Table2[[#This Row],[Brand]]))</f>
        <v>Lenovo</v>
      </c>
      <c r="H231" s="1">
        <f>Table2[[#This Row],[Supplier_ID]]</f>
        <v>1029</v>
      </c>
      <c r="I231" s="1">
        <f>Table2[[#This Row],[Market_Price]]</f>
        <v>1074.3399999999999</v>
      </c>
      <c r="J231" s="1">
        <f>Table2[[#This Row],[Selling_Price]]</f>
        <v>1808.13</v>
      </c>
      <c r="K231" s="1">
        <f>Table2[[#This Row],[Quantity]]</f>
        <v>-332</v>
      </c>
      <c r="L231" s="1" t="str">
        <f>IF(ISBLANK(Table2[[#This Row],[Status]]), "No Data Entered", IFERROR(Table2[[#This Row],[Status]], "No Data Entered"))</f>
        <v>Cancelled</v>
      </c>
    </row>
    <row r="232" spans="1:12" x14ac:dyDescent="0.3">
      <c r="A232" s="1" t="str">
        <f>Table2[[#This Row],[Product_ID]]</f>
        <v>PRO1515</v>
      </c>
      <c r="B232" s="1" t="str">
        <f>Table2[[#This Row],[Customer_ID]]</f>
        <v>CUST24001</v>
      </c>
      <c r="C232" s="14" t="str">
        <f>Table2[[#This Row],[Date]]</f>
        <v>16/05/2022</v>
      </c>
      <c r="D232" s="1" t="str">
        <f>TRIM(PROPER(Table2[[#This Row],[Product_Name]]))</f>
        <v>Tablet</v>
      </c>
      <c r="E232" s="1" t="str">
        <f>TRIM(PROPER(Table2[[#This Row],[Country]]))</f>
        <v>France</v>
      </c>
      <c r="F232" s="1" t="str">
        <f>TRIM(PROPER(Table2[[#This Row],[Category]]))</f>
        <v>Accessories</v>
      </c>
      <c r="G232" s="1" t="str">
        <f>TRIM(PROPER(Table2[[#This Row],[Brand]]))</f>
        <v>Hp</v>
      </c>
      <c r="H232" s="1">
        <f>Table2[[#This Row],[Supplier_ID]]</f>
        <v>1088</v>
      </c>
      <c r="I232" s="1">
        <f>Table2[[#This Row],[Market_Price]]</f>
        <v>1455.97</v>
      </c>
      <c r="J232" s="1">
        <f>Table2[[#This Row],[Selling_Price]]</f>
        <v>2108.5300000000002</v>
      </c>
      <c r="K232" s="1">
        <f>Table2[[#This Row],[Quantity]]</f>
        <v>-380</v>
      </c>
      <c r="L232" s="1" t="str">
        <f>IF(ISBLANK(Table2[[#This Row],[Status]]), "No Data Entered", IFERROR(Table2[[#This Row],[Status]], "No Data Entered"))</f>
        <v>Cancelled</v>
      </c>
    </row>
    <row r="233" spans="1:12" x14ac:dyDescent="0.3">
      <c r="A233" s="1" t="str">
        <f>Table2[[#This Row],[Product_ID]]</f>
        <v>PRO9738</v>
      </c>
      <c r="B233" s="1" t="str">
        <f>Table2[[#This Row],[Customer_ID]]</f>
        <v>CUST24046</v>
      </c>
      <c r="C233" s="14" t="str">
        <f>Table2[[#This Row],[Date]]</f>
        <v>24/12/2021</v>
      </c>
      <c r="D233" s="1" t="str">
        <f>TRIM(PROPER(Table2[[#This Row],[Product_Name]]))</f>
        <v>Headphones</v>
      </c>
      <c r="E233" s="1" t="str">
        <f>TRIM(PROPER(Table2[[#This Row],[Country]]))</f>
        <v>Uk</v>
      </c>
      <c r="F233" s="1" t="str">
        <f>TRIM(PROPER(Table2[[#This Row],[Category]]))</f>
        <v>Computers</v>
      </c>
      <c r="G233" s="1" t="str">
        <f>TRIM(PROPER(Table2[[#This Row],[Brand]]))</f>
        <v>Dell</v>
      </c>
      <c r="H233" s="1">
        <f>Table2[[#This Row],[Supplier_ID]]</f>
        <v>1071</v>
      </c>
      <c r="I233" s="1">
        <f>Table2[[#This Row],[Market_Price]]</f>
        <v>80.33</v>
      </c>
      <c r="J233" s="1">
        <f>Table2[[#This Row],[Selling_Price]]</f>
        <v>116.89</v>
      </c>
      <c r="K233" s="1">
        <f>Table2[[#This Row],[Quantity]]</f>
        <v>-448</v>
      </c>
      <c r="L233" s="1" t="str">
        <f>IF(ISBLANK(Table2[[#This Row],[Status]]), "No Data Entered", IFERROR(Table2[[#This Row],[Status]], "No Data Entered"))</f>
        <v>Cancelled</v>
      </c>
    </row>
    <row r="234" spans="1:12" x14ac:dyDescent="0.3">
      <c r="A234" s="1" t="str">
        <f>Table2[[#This Row],[Product_ID]]</f>
        <v>PRO5527</v>
      </c>
      <c r="B234" s="1" t="str">
        <f>Table2[[#This Row],[Customer_ID]]</f>
        <v>CUST24068</v>
      </c>
      <c r="C234" s="14" t="str">
        <f>Table2[[#This Row],[Date]]</f>
        <v>28/10/2025</v>
      </c>
      <c r="D234" s="1" t="str">
        <f>TRIM(PROPER(Table2[[#This Row],[Product_Name]]))</f>
        <v>Monitor</v>
      </c>
      <c r="E234" s="1" t="str">
        <f>TRIM(PROPER(Table2[[#This Row],[Country]]))</f>
        <v>Canada</v>
      </c>
      <c r="F234" s="1" t="str">
        <f>TRIM(PROPER(Table2[[#This Row],[Category]]))</f>
        <v>Wearables</v>
      </c>
      <c r="G234" s="1" t="str">
        <f>TRIM(PROPER(Table2[[#This Row],[Brand]]))</f>
        <v>Lenovo</v>
      </c>
      <c r="H234" s="1">
        <f>Table2[[#This Row],[Supplier_ID]]</f>
        <v>1046</v>
      </c>
      <c r="I234" s="1">
        <f>Table2[[#This Row],[Market_Price]]</f>
        <v>1630.38</v>
      </c>
      <c r="J234" s="1">
        <f>Table2[[#This Row],[Selling_Price]]</f>
        <v>2599.13</v>
      </c>
      <c r="K234" s="1">
        <f>Table2[[#This Row],[Quantity]]</f>
        <v>-146</v>
      </c>
      <c r="L234" s="1" t="str">
        <f>IF(ISBLANK(Table2[[#This Row],[Status]]), "No Data Entered", IFERROR(Table2[[#This Row],[Status]], "No Data Entered"))</f>
        <v>Cancelled</v>
      </c>
    </row>
    <row r="235" spans="1:12" x14ac:dyDescent="0.3">
      <c r="A235" s="1" t="str">
        <f>Table2[[#This Row],[Product_ID]]</f>
        <v>PRO4371</v>
      </c>
      <c r="B235" s="1" t="str">
        <f>Table2[[#This Row],[Customer_ID]]</f>
        <v>CUST24072</v>
      </c>
      <c r="C235" s="14" t="str">
        <f>Table2[[#This Row],[Date]]</f>
        <v>01/01/2023</v>
      </c>
      <c r="D235" s="1" t="str">
        <f>TRIM(PROPER(Table2[[#This Row],[Product_Name]]))</f>
        <v>Laptop</v>
      </c>
      <c r="E235" s="1" t="str">
        <f>TRIM(PROPER(Table2[[#This Row],[Country]]))</f>
        <v>Canada</v>
      </c>
      <c r="F235" s="1" t="str">
        <f>TRIM(PROPER(Table2[[#This Row],[Category]]))</f>
        <v>Accessories</v>
      </c>
      <c r="G235" s="1" t="str">
        <f>TRIM(PROPER(Table2[[#This Row],[Brand]]))</f>
        <v>Sony</v>
      </c>
      <c r="H235" s="1">
        <f>Table2[[#This Row],[Supplier_ID]]</f>
        <v>1052</v>
      </c>
      <c r="I235" s="1">
        <f>Table2[[#This Row],[Market_Price]]</f>
        <v>714.39</v>
      </c>
      <c r="J235" s="1">
        <f>Table2[[#This Row],[Selling_Price]]</f>
        <v>1278.69</v>
      </c>
      <c r="K235" s="1">
        <f>Table2[[#This Row],[Quantity]]</f>
        <v>-375</v>
      </c>
      <c r="L235" s="1" t="str">
        <f>IF(ISBLANK(Table2[[#This Row],[Status]]), "No Data Entered", IFERROR(Table2[[#This Row],[Status]], "No Data Entered"))</f>
        <v>Cancelled</v>
      </c>
    </row>
    <row r="236" spans="1:12" x14ac:dyDescent="0.3">
      <c r="A236" s="1" t="str">
        <f>Table2[[#This Row],[Product_ID]]</f>
        <v>PRO4984</v>
      </c>
      <c r="B236" s="1" t="str">
        <f>Table2[[#This Row],[Customer_ID]]</f>
        <v>CUST24134</v>
      </c>
      <c r="C236" s="14" t="str">
        <f>Table2[[#This Row],[Date]]</f>
        <v>07/11/2021</v>
      </c>
      <c r="D236" s="1" t="str">
        <f>TRIM(PROPER(Table2[[#This Row],[Product_Name]]))</f>
        <v>Smartphone</v>
      </c>
      <c r="E236" s="1" t="str">
        <f>TRIM(PROPER(Table2[[#This Row],[Country]]))</f>
        <v>India</v>
      </c>
      <c r="F236" s="1" t="str">
        <f>TRIM(PROPER(Table2[[#This Row],[Category]]))</f>
        <v>Accessories</v>
      </c>
      <c r="G236" s="1" t="str">
        <f>TRIM(PROPER(Table2[[#This Row],[Brand]]))</f>
        <v>Canon</v>
      </c>
      <c r="H236" s="1">
        <f>Table2[[#This Row],[Supplier_ID]]</f>
        <v>1055</v>
      </c>
      <c r="I236" s="1">
        <f>Table2[[#This Row],[Market_Price]]</f>
        <v>195.15</v>
      </c>
      <c r="J236" s="1">
        <f>Table2[[#This Row],[Selling_Price]]</f>
        <v>305.29000000000002</v>
      </c>
      <c r="K236" s="1">
        <f>Table2[[#This Row],[Quantity]]</f>
        <v>-91</v>
      </c>
      <c r="L236" s="1" t="str">
        <f>IF(ISBLANK(Table2[[#This Row],[Status]]), "No Data Entered", IFERROR(Table2[[#This Row],[Status]], "No Data Entered"))</f>
        <v>Cancelled</v>
      </c>
    </row>
    <row r="237" spans="1:12" x14ac:dyDescent="0.3">
      <c r="A237" s="1" t="str">
        <f>Table2[[#This Row],[Product_ID]]</f>
        <v>PRO3329</v>
      </c>
      <c r="B237" s="1" t="str">
        <f>Table2[[#This Row],[Customer_ID]]</f>
        <v>CUST24383</v>
      </c>
      <c r="C237" s="14" t="str">
        <f>Table2[[#This Row],[Date]]</f>
        <v>11/12/2023</v>
      </c>
      <c r="D237" s="1" t="str">
        <f>TRIM(PROPER(Table2[[#This Row],[Product_Name]]))</f>
        <v>Headphones</v>
      </c>
      <c r="E237" s="1" t="str">
        <f>TRIM(PROPER(Table2[[#This Row],[Country]]))</f>
        <v>India</v>
      </c>
      <c r="F237" s="1" t="str">
        <f>TRIM(PROPER(Table2[[#This Row],[Category]]))</f>
        <v>Computers</v>
      </c>
      <c r="G237" s="1" t="str">
        <f>TRIM(PROPER(Table2[[#This Row],[Brand]]))</f>
        <v>Hp</v>
      </c>
      <c r="H237" s="1">
        <f>Table2[[#This Row],[Supplier_ID]]</f>
        <v>1030</v>
      </c>
      <c r="I237" s="1">
        <f>Table2[[#This Row],[Market_Price]]</f>
        <v>1374.47</v>
      </c>
      <c r="J237" s="1">
        <f>Table2[[#This Row],[Selling_Price]]</f>
        <v>1659.27</v>
      </c>
      <c r="K237" s="1">
        <f>Table2[[#This Row],[Quantity]]</f>
        <v>-39</v>
      </c>
      <c r="L237" s="1" t="str">
        <f>IF(ISBLANK(Table2[[#This Row],[Status]]), "No Data Entered", IFERROR(Table2[[#This Row],[Status]], "No Data Entered"))</f>
        <v>Cancelled</v>
      </c>
    </row>
    <row r="238" spans="1:12" x14ac:dyDescent="0.3">
      <c r="A238" s="1" t="str">
        <f>Table2[[#This Row],[Product_ID]]</f>
        <v>PRO7212</v>
      </c>
      <c r="B238" s="1" t="str">
        <f>Table2[[#This Row],[Customer_ID]]</f>
        <v>CUST24428</v>
      </c>
      <c r="C238" s="14" t="str">
        <f>Table2[[#This Row],[Date]]</f>
        <v>22/04/2020</v>
      </c>
      <c r="D238" s="1" t="str">
        <f>TRIM(PROPER(Table2[[#This Row],[Product_Name]]))</f>
        <v>Tablet</v>
      </c>
      <c r="E238" s="1" t="str">
        <f>TRIM(PROPER(Table2[[#This Row],[Country]]))</f>
        <v>Uk</v>
      </c>
      <c r="F238" s="1" t="str">
        <f>TRIM(PROPER(Table2[[#This Row],[Category]]))</f>
        <v>Accessories</v>
      </c>
      <c r="G238" s="1" t="str">
        <f>TRIM(PROPER(Table2[[#This Row],[Brand]]))</f>
        <v>Asus</v>
      </c>
      <c r="H238" s="1">
        <f>Table2[[#This Row],[Supplier_ID]]</f>
        <v>1049</v>
      </c>
      <c r="I238" s="1">
        <f>Table2[[#This Row],[Market_Price]]</f>
        <v>108.09</v>
      </c>
      <c r="J238" s="1">
        <f>Table2[[#This Row],[Selling_Price]]</f>
        <v>168.83</v>
      </c>
      <c r="K238" s="1">
        <f>Table2[[#This Row],[Quantity]]</f>
        <v>-132</v>
      </c>
      <c r="L238" s="1" t="str">
        <f>IF(ISBLANK(Table2[[#This Row],[Status]]), "No Data Entered", IFERROR(Table2[[#This Row],[Status]], "No Data Entered"))</f>
        <v>Cancelled</v>
      </c>
    </row>
    <row r="239" spans="1:12" x14ac:dyDescent="0.3">
      <c r="A239" s="1" t="str">
        <f>Table2[[#This Row],[Product_ID]]</f>
        <v>PRO1628</v>
      </c>
      <c r="B239" s="1" t="str">
        <f>Table2[[#This Row],[Customer_ID]]</f>
        <v>CUST24492</v>
      </c>
      <c r="C239" s="14" t="str">
        <f>Table2[[#This Row],[Date]]</f>
        <v>14/06/2023</v>
      </c>
      <c r="D239" s="1" t="str">
        <f>TRIM(PROPER(Table2[[#This Row],[Product_Name]]))</f>
        <v>Keyboard</v>
      </c>
      <c r="E239" s="1" t="str">
        <f>TRIM(PROPER(Table2[[#This Row],[Country]]))</f>
        <v>China</v>
      </c>
      <c r="F239" s="1" t="str">
        <f>TRIM(PROPER(Table2[[#This Row],[Category]]))</f>
        <v>Wearables</v>
      </c>
      <c r="G239" s="1" t="str">
        <f>TRIM(PROPER(Table2[[#This Row],[Brand]]))</f>
        <v>Microsoft</v>
      </c>
      <c r="H239" s="1">
        <f>Table2[[#This Row],[Supplier_ID]]</f>
        <v>1058</v>
      </c>
      <c r="I239" s="1">
        <f>Table2[[#This Row],[Market_Price]]</f>
        <v>724.03</v>
      </c>
      <c r="J239" s="1">
        <f>Table2[[#This Row],[Selling_Price]]</f>
        <v>1004.8</v>
      </c>
      <c r="K239" s="1">
        <f>Table2[[#This Row],[Quantity]]</f>
        <v>-162</v>
      </c>
      <c r="L239" s="1" t="str">
        <f>IF(ISBLANK(Table2[[#This Row],[Status]]), "No Data Entered", IFERROR(Table2[[#This Row],[Status]], "No Data Entered"))</f>
        <v>Cancelled</v>
      </c>
    </row>
    <row r="240" spans="1:12" x14ac:dyDescent="0.3">
      <c r="A240" s="1" t="str">
        <f>Table2[[#This Row],[Product_ID]]</f>
        <v>PRO4751</v>
      </c>
      <c r="B240" s="1" t="str">
        <f>Table2[[#This Row],[Customer_ID]]</f>
        <v>CUST24596</v>
      </c>
      <c r="C240" s="14" t="str">
        <f>Table2[[#This Row],[Date]]</f>
        <v>05/12/2020</v>
      </c>
      <c r="D240" s="1" t="str">
        <f>TRIM(PROPER(Table2[[#This Row],[Product_Name]]))</f>
        <v>Mouse</v>
      </c>
      <c r="E240" s="1" t="str">
        <f>TRIM(PROPER(Table2[[#This Row],[Country]]))</f>
        <v>Uk</v>
      </c>
      <c r="F240" s="1" t="str">
        <f>TRIM(PROPER(Table2[[#This Row],[Category]]))</f>
        <v>Computers</v>
      </c>
      <c r="G240" s="1" t="str">
        <f>TRIM(PROPER(Table2[[#This Row],[Brand]]))</f>
        <v>Sony</v>
      </c>
      <c r="H240" s="1">
        <f>Table2[[#This Row],[Supplier_ID]]</f>
        <v>1063</v>
      </c>
      <c r="I240" s="1">
        <f>Table2[[#This Row],[Market_Price]]</f>
        <v>887.32</v>
      </c>
      <c r="J240" s="1">
        <f>Table2[[#This Row],[Selling_Price]]</f>
        <v>1277.03</v>
      </c>
      <c r="K240" s="1">
        <f>Table2[[#This Row],[Quantity]]</f>
        <v>-75</v>
      </c>
      <c r="L240" s="1" t="str">
        <f>IF(ISBLANK(Table2[[#This Row],[Status]]), "No Data Entered", IFERROR(Table2[[#This Row],[Status]], "No Data Entered"))</f>
        <v>Cancelled</v>
      </c>
    </row>
    <row r="241" spans="1:12" x14ac:dyDescent="0.3">
      <c r="A241" s="1" t="str">
        <f>Table2[[#This Row],[Product_ID]]</f>
        <v>PRO6276</v>
      </c>
      <c r="B241" s="1" t="str">
        <f>Table2[[#This Row],[Customer_ID]]</f>
        <v>CUST24623</v>
      </c>
      <c r="C241" s="14" t="str">
        <f>Table2[[#This Row],[Date]]</f>
        <v>22/01/2023</v>
      </c>
      <c r="D241" s="1" t="str">
        <f>TRIM(PROPER(Table2[[#This Row],[Product_Name]]))</f>
        <v>Mouse</v>
      </c>
      <c r="E241" s="1" t="str">
        <f>TRIM(PROPER(Table2[[#This Row],[Country]]))</f>
        <v>Brazil</v>
      </c>
      <c r="F241" s="1" t="str">
        <f>TRIM(PROPER(Table2[[#This Row],[Category]]))</f>
        <v>Wearables</v>
      </c>
      <c r="G241" s="1" t="str">
        <f>TRIM(PROPER(Table2[[#This Row],[Brand]]))</f>
        <v>Hp</v>
      </c>
      <c r="H241" s="1">
        <f>Table2[[#This Row],[Supplier_ID]]</f>
        <v>1087</v>
      </c>
      <c r="I241" s="1">
        <f>Table2[[#This Row],[Market_Price]]</f>
        <v>645.95000000000005</v>
      </c>
      <c r="J241" s="1">
        <f>Table2[[#This Row],[Selling_Price]]</f>
        <v>726.46</v>
      </c>
      <c r="K241" s="1">
        <f>Table2[[#This Row],[Quantity]]</f>
        <v>-165</v>
      </c>
      <c r="L241" s="1" t="str">
        <f>IF(ISBLANK(Table2[[#This Row],[Status]]), "No Data Entered", IFERROR(Table2[[#This Row],[Status]], "No Data Entered"))</f>
        <v>Cancelled</v>
      </c>
    </row>
    <row r="242" spans="1:12" x14ac:dyDescent="0.3">
      <c r="A242" s="1" t="str">
        <f>Table2[[#This Row],[Product_ID]]</f>
        <v>PRO6107</v>
      </c>
      <c r="B242" s="1" t="str">
        <f>Table2[[#This Row],[Customer_ID]]</f>
        <v>CUST24674</v>
      </c>
      <c r="C242" s="14" t="str">
        <f>Table2[[#This Row],[Date]]</f>
        <v>14/07/2025</v>
      </c>
      <c r="D242" s="1" t="str">
        <f>TRIM(PROPER(Table2[[#This Row],[Product_Name]]))</f>
        <v>Keyboard</v>
      </c>
      <c r="E242" s="1" t="str">
        <f>TRIM(PROPER(Table2[[#This Row],[Country]]))</f>
        <v>Japan</v>
      </c>
      <c r="F242" s="1" t="str">
        <f>TRIM(PROPER(Table2[[#This Row],[Category]]))</f>
        <v>Wearables</v>
      </c>
      <c r="G242" s="1" t="str">
        <f>TRIM(PROPER(Table2[[#This Row],[Brand]]))</f>
        <v>Logitech</v>
      </c>
      <c r="H242" s="1">
        <f>Table2[[#This Row],[Supplier_ID]]</f>
        <v>1062</v>
      </c>
      <c r="I242" s="1">
        <f>Table2[[#This Row],[Market_Price]]</f>
        <v>1497.35</v>
      </c>
      <c r="J242" s="1">
        <f>Table2[[#This Row],[Selling_Price]]</f>
        <v>1952.41</v>
      </c>
      <c r="K242" s="1">
        <f>Table2[[#This Row],[Quantity]]</f>
        <v>-389</v>
      </c>
      <c r="L242" s="1" t="str">
        <f>IF(ISBLANK(Table2[[#This Row],[Status]]), "No Data Entered", IFERROR(Table2[[#This Row],[Status]], "No Data Entered"))</f>
        <v>Cancelled</v>
      </c>
    </row>
    <row r="243" spans="1:12" x14ac:dyDescent="0.3">
      <c r="A243" s="1" t="str">
        <f>Table2[[#This Row],[Product_ID]]</f>
        <v>PRO1467</v>
      </c>
      <c r="B243" s="1" t="str">
        <f>Table2[[#This Row],[Customer_ID]]</f>
        <v>CUST24748</v>
      </c>
      <c r="C243" s="14" t="str">
        <f>Table2[[#This Row],[Date]]</f>
        <v>02/06/2020</v>
      </c>
      <c r="D243" s="1" t="str">
        <f>TRIM(PROPER(Table2[[#This Row],[Product_Name]]))</f>
        <v>Smartphone</v>
      </c>
      <c r="E243" s="1" t="str">
        <f>TRIM(PROPER(Table2[[#This Row],[Country]]))</f>
        <v>China</v>
      </c>
      <c r="F243" s="1" t="str">
        <f>TRIM(PROPER(Table2[[#This Row],[Category]]))</f>
        <v>Computers</v>
      </c>
      <c r="G243" s="1" t="str">
        <f>TRIM(PROPER(Table2[[#This Row],[Brand]]))</f>
        <v>Canon</v>
      </c>
      <c r="H243" s="1">
        <f>Table2[[#This Row],[Supplier_ID]]</f>
        <v>1035</v>
      </c>
      <c r="I243" s="1">
        <f>Table2[[#This Row],[Market_Price]]</f>
        <v>1470.23</v>
      </c>
      <c r="J243" s="1">
        <f>Table2[[#This Row],[Selling_Price]]</f>
        <v>2114.5700000000002</v>
      </c>
      <c r="K243" s="1">
        <f>Table2[[#This Row],[Quantity]]</f>
        <v>-300</v>
      </c>
      <c r="L243" s="1" t="str">
        <f>IF(ISBLANK(Table2[[#This Row],[Status]]), "No Data Entered", IFERROR(Table2[[#This Row],[Status]], "No Data Entered"))</f>
        <v>Cancelled</v>
      </c>
    </row>
    <row r="244" spans="1:12" x14ac:dyDescent="0.3">
      <c r="A244" s="1" t="str">
        <f>Table2[[#This Row],[Product_ID]]</f>
        <v>PRO6142</v>
      </c>
      <c r="B244" s="1" t="str">
        <f>Table2[[#This Row],[Customer_ID]]</f>
        <v>CUST24798</v>
      </c>
      <c r="C244" s="14" t="str">
        <f>Table2[[#This Row],[Date]]</f>
        <v>11/09/2025</v>
      </c>
      <c r="D244" s="1" t="str">
        <f>TRIM(PROPER(Table2[[#This Row],[Product_Name]]))</f>
        <v>Laptop</v>
      </c>
      <c r="E244" s="1" t="str">
        <f>TRIM(PROPER(Table2[[#This Row],[Country]]))</f>
        <v>Brazil</v>
      </c>
      <c r="F244" s="1" t="str">
        <f>TRIM(PROPER(Table2[[#This Row],[Category]]))</f>
        <v>Accessories</v>
      </c>
      <c r="G244" s="1" t="str">
        <f>TRIM(PROPER(Table2[[#This Row],[Brand]]))</f>
        <v>Canon</v>
      </c>
      <c r="H244" s="1">
        <f>Table2[[#This Row],[Supplier_ID]]</f>
        <v>1086</v>
      </c>
      <c r="I244" s="1">
        <f>Table2[[#This Row],[Market_Price]]</f>
        <v>931.43</v>
      </c>
      <c r="J244" s="1">
        <f>Table2[[#This Row],[Selling_Price]]</f>
        <v>1589.22</v>
      </c>
      <c r="K244" s="1">
        <f>Table2[[#This Row],[Quantity]]</f>
        <v>-126</v>
      </c>
      <c r="L244" s="1" t="str">
        <f>IF(ISBLANK(Table2[[#This Row],[Status]]), "No Data Entered", IFERROR(Table2[[#This Row],[Status]], "No Data Entered"))</f>
        <v>Cancelled</v>
      </c>
    </row>
    <row r="245" spans="1:12" x14ac:dyDescent="0.3">
      <c r="A245" s="1" t="str">
        <f>Table2[[#This Row],[Product_ID]]</f>
        <v>PRO7201</v>
      </c>
      <c r="B245" s="1" t="str">
        <f>Table2[[#This Row],[Customer_ID]]</f>
        <v>CUST24805</v>
      </c>
      <c r="C245" s="14" t="str">
        <f>Table2[[#This Row],[Date]]</f>
        <v>21/02/2020</v>
      </c>
      <c r="D245" s="1" t="str">
        <f>TRIM(PROPER(Table2[[#This Row],[Product_Name]]))</f>
        <v>Headphones</v>
      </c>
      <c r="E245" s="1" t="str">
        <f>TRIM(PROPER(Table2[[#This Row],[Country]]))</f>
        <v>Germany</v>
      </c>
      <c r="F245" s="1" t="str">
        <f>TRIM(PROPER(Table2[[#This Row],[Category]]))</f>
        <v>Office Supplies</v>
      </c>
      <c r="G245" s="1" t="str">
        <f>TRIM(PROPER(Table2[[#This Row],[Brand]]))</f>
        <v>Logitech</v>
      </c>
      <c r="H245" s="1">
        <f>Table2[[#This Row],[Supplier_ID]]</f>
        <v>1030</v>
      </c>
      <c r="I245" s="1">
        <f>Table2[[#This Row],[Market_Price]]</f>
        <v>246.22</v>
      </c>
      <c r="J245" s="1">
        <f>Table2[[#This Row],[Selling_Price]]</f>
        <v>367.3</v>
      </c>
      <c r="K245" s="1">
        <f>Table2[[#This Row],[Quantity]]</f>
        <v>-374</v>
      </c>
      <c r="L245" s="1" t="str">
        <f>IF(ISBLANK(Table2[[#This Row],[Status]]), "No Data Entered", IFERROR(Table2[[#This Row],[Status]], "No Data Entered"))</f>
        <v>Cancelled</v>
      </c>
    </row>
    <row r="246" spans="1:12" x14ac:dyDescent="0.3">
      <c r="A246" s="1" t="str">
        <f>Table2[[#This Row],[Product_ID]]</f>
        <v>PRO2161</v>
      </c>
      <c r="B246" s="1" t="str">
        <f>Table2[[#This Row],[Customer_ID]]</f>
        <v>CUST24871</v>
      </c>
      <c r="C246" s="14" t="str">
        <f>Table2[[#This Row],[Date]]</f>
        <v>01/12/2024</v>
      </c>
      <c r="D246" s="1" t="str">
        <f>TRIM(PROPER(Table2[[#This Row],[Product_Name]]))</f>
        <v>Smartwatch</v>
      </c>
      <c r="E246" s="1" t="str">
        <f>TRIM(PROPER(Table2[[#This Row],[Country]]))</f>
        <v>Usa</v>
      </c>
      <c r="F246" s="1" t="str">
        <f>TRIM(PROPER(Table2[[#This Row],[Category]]))</f>
        <v>Office Supplies</v>
      </c>
      <c r="G246" s="1" t="str">
        <f>TRIM(PROPER(Table2[[#This Row],[Brand]]))</f>
        <v>Logitech</v>
      </c>
      <c r="H246" s="1">
        <f>Table2[[#This Row],[Supplier_ID]]</f>
        <v>1030</v>
      </c>
      <c r="I246" s="1">
        <f>Table2[[#This Row],[Market_Price]]</f>
        <v>977.76</v>
      </c>
      <c r="J246" s="1">
        <f>Table2[[#This Row],[Selling_Price]]</f>
        <v>1421.71</v>
      </c>
      <c r="K246" s="1">
        <f>Table2[[#This Row],[Quantity]]</f>
        <v>-49</v>
      </c>
      <c r="L246" s="1" t="str">
        <f>IF(ISBLANK(Table2[[#This Row],[Status]]), "No Data Entered", IFERROR(Table2[[#This Row],[Status]], "No Data Entered"))</f>
        <v>Cancelled</v>
      </c>
    </row>
    <row r="247" spans="1:12" x14ac:dyDescent="0.3">
      <c r="A247" s="1" t="str">
        <f>Table2[[#This Row],[Product_ID]]</f>
        <v>PRO2063</v>
      </c>
      <c r="B247" s="1" t="str">
        <f>Table2[[#This Row],[Customer_ID]]</f>
        <v>CUST24951</v>
      </c>
      <c r="C247" s="14" t="str">
        <f>Table2[[#This Row],[Date]]</f>
        <v>16/03/2022</v>
      </c>
      <c r="D247" s="1" t="str">
        <f>TRIM(PROPER(Table2[[#This Row],[Product_Name]]))</f>
        <v>Printer</v>
      </c>
      <c r="E247" s="1" t="str">
        <f>TRIM(PROPER(Table2[[#This Row],[Country]]))</f>
        <v>India</v>
      </c>
      <c r="F247" s="1" t="str">
        <f>TRIM(PROPER(Table2[[#This Row],[Category]]))</f>
        <v>Office Supplies</v>
      </c>
      <c r="G247" s="1" t="str">
        <f>TRIM(PROPER(Table2[[#This Row],[Brand]]))</f>
        <v>Samsung</v>
      </c>
      <c r="H247" s="1">
        <f>Table2[[#This Row],[Supplier_ID]]</f>
        <v>1014</v>
      </c>
      <c r="I247" s="1">
        <f>Table2[[#This Row],[Market_Price]]</f>
        <v>400.56</v>
      </c>
      <c r="J247" s="1">
        <f>Table2[[#This Row],[Selling_Price]]</f>
        <v>741.39</v>
      </c>
      <c r="K247" s="1">
        <f>Table2[[#This Row],[Quantity]]</f>
        <v>-288</v>
      </c>
      <c r="L247" s="1" t="str">
        <f>IF(ISBLANK(Table2[[#This Row],[Status]]), "No Data Entered", IFERROR(Table2[[#This Row],[Status]], "No Data Entered"))</f>
        <v>Cancelled</v>
      </c>
    </row>
    <row r="248" spans="1:12" x14ac:dyDescent="0.3">
      <c r="A248" s="1" t="str">
        <f>Table2[[#This Row],[Product_ID]]</f>
        <v>PRO9760</v>
      </c>
      <c r="B248" s="1" t="str">
        <f>Table2[[#This Row],[Customer_ID]]</f>
        <v>CUST24977</v>
      </c>
      <c r="C248" s="14" t="str">
        <f>Table2[[#This Row],[Date]]</f>
        <v>04/05/2021</v>
      </c>
      <c r="D248" s="1" t="str">
        <f>TRIM(PROPER(Table2[[#This Row],[Product_Name]]))</f>
        <v>Headphones</v>
      </c>
      <c r="E248" s="1" t="str">
        <f>TRIM(PROPER(Table2[[#This Row],[Country]]))</f>
        <v>India</v>
      </c>
      <c r="F248" s="1" t="str">
        <f>TRIM(PROPER(Table2[[#This Row],[Category]]))</f>
        <v>Office Supplies</v>
      </c>
      <c r="G248" s="1" t="str">
        <f>TRIM(PROPER(Table2[[#This Row],[Brand]]))</f>
        <v>Asus</v>
      </c>
      <c r="H248" s="1">
        <f>Table2[[#This Row],[Supplier_ID]]</f>
        <v>1028</v>
      </c>
      <c r="I248" s="1">
        <f>Table2[[#This Row],[Market_Price]]</f>
        <v>1405.03</v>
      </c>
      <c r="J248" s="1">
        <f>Table2[[#This Row],[Selling_Price]]</f>
        <v>1845.26</v>
      </c>
      <c r="K248" s="1">
        <f>Table2[[#This Row],[Quantity]]</f>
        <v>-10</v>
      </c>
      <c r="L248" s="1" t="str">
        <f>IF(ISBLANK(Table2[[#This Row],[Status]]), "No Data Entered", IFERROR(Table2[[#This Row],[Status]], "No Data Entered"))</f>
        <v>Cancelled</v>
      </c>
    </row>
    <row r="249" spans="1:12" x14ac:dyDescent="0.3">
      <c r="A249" s="1" t="str">
        <f>Table2[[#This Row],[Product_ID]]</f>
        <v>PRO9690</v>
      </c>
      <c r="B249" s="1" t="str">
        <f>Table2[[#This Row],[Customer_ID]]</f>
        <v>CUST25118</v>
      </c>
      <c r="C249" s="14" t="str">
        <f>Table2[[#This Row],[Date]]</f>
        <v>08/06/2020</v>
      </c>
      <c r="D249" s="1" t="str">
        <f>TRIM(PROPER(Table2[[#This Row],[Product_Name]]))</f>
        <v>Printer</v>
      </c>
      <c r="E249" s="1" t="str">
        <f>TRIM(PROPER(Table2[[#This Row],[Country]]))</f>
        <v>Australia</v>
      </c>
      <c r="F249" s="1" t="str">
        <f>TRIM(PROPER(Table2[[#This Row],[Category]]))</f>
        <v>Office Supplies</v>
      </c>
      <c r="G249" s="1" t="str">
        <f>TRIM(PROPER(Table2[[#This Row],[Brand]]))</f>
        <v>Microsoft</v>
      </c>
      <c r="H249" s="1">
        <f>Table2[[#This Row],[Supplier_ID]]</f>
        <v>1070</v>
      </c>
      <c r="I249" s="1">
        <f>Table2[[#This Row],[Market_Price]]</f>
        <v>1804.7</v>
      </c>
      <c r="J249" s="1">
        <f>Table2[[#This Row],[Selling_Price]]</f>
        <v>2645.65</v>
      </c>
      <c r="K249" s="1">
        <f>Table2[[#This Row],[Quantity]]</f>
        <v>-315</v>
      </c>
      <c r="L249" s="1" t="str">
        <f>IF(ISBLANK(Table2[[#This Row],[Status]]), "No Data Entered", IFERROR(Table2[[#This Row],[Status]], "No Data Entered"))</f>
        <v>Cancelled</v>
      </c>
    </row>
    <row r="250" spans="1:12" x14ac:dyDescent="0.3">
      <c r="A250" s="1" t="str">
        <f>Table2[[#This Row],[Product_ID]]</f>
        <v>PRO6671</v>
      </c>
      <c r="B250" s="1" t="str">
        <f>Table2[[#This Row],[Customer_ID]]</f>
        <v>CUST25251</v>
      </c>
      <c r="C250" s="14" t="str">
        <f>Table2[[#This Row],[Date]]</f>
        <v>11/05/2021</v>
      </c>
      <c r="D250" s="1" t="str">
        <f>TRIM(PROPER(Table2[[#This Row],[Product_Name]]))</f>
        <v>Keyboard</v>
      </c>
      <c r="E250" s="1" t="str">
        <f>TRIM(PROPER(Table2[[#This Row],[Country]]))</f>
        <v>Australia</v>
      </c>
      <c r="F250" s="1" t="str">
        <f>TRIM(PROPER(Table2[[#This Row],[Category]]))</f>
        <v>Office Supplies</v>
      </c>
      <c r="G250" s="1" t="str">
        <f>TRIM(PROPER(Table2[[#This Row],[Brand]]))</f>
        <v>Sony</v>
      </c>
      <c r="H250" s="1">
        <f>Table2[[#This Row],[Supplier_ID]]</f>
        <v>1054</v>
      </c>
      <c r="I250" s="1">
        <f>Table2[[#This Row],[Market_Price]]</f>
        <v>1051.0999999999999</v>
      </c>
      <c r="J250" s="1">
        <f>Table2[[#This Row],[Selling_Price]]</f>
        <v>1532.56</v>
      </c>
      <c r="K250" s="1">
        <f>Table2[[#This Row],[Quantity]]</f>
        <v>-384</v>
      </c>
      <c r="L250" s="1" t="str">
        <f>IF(ISBLANK(Table2[[#This Row],[Status]]), "No Data Entered", IFERROR(Table2[[#This Row],[Status]], "No Data Entered"))</f>
        <v>Cancelled</v>
      </c>
    </row>
    <row r="251" spans="1:12" x14ac:dyDescent="0.3">
      <c r="A251" s="1" t="str">
        <f>Table2[[#This Row],[Product_ID]]</f>
        <v>PRO9054</v>
      </c>
      <c r="B251" s="1" t="str">
        <f>Table2[[#This Row],[Customer_ID]]</f>
        <v>CUST25269</v>
      </c>
      <c r="C251" s="14" t="str">
        <f>Table2[[#This Row],[Date]]</f>
        <v>31/12/2023</v>
      </c>
      <c r="D251" s="1" t="str">
        <f>TRIM(PROPER(Table2[[#This Row],[Product_Name]]))</f>
        <v>Monitor</v>
      </c>
      <c r="E251" s="1" t="str">
        <f>TRIM(PROPER(Table2[[#This Row],[Country]]))</f>
        <v>India</v>
      </c>
      <c r="F251" s="1" t="str">
        <f>TRIM(PROPER(Table2[[#This Row],[Category]]))</f>
        <v>Office Supplies</v>
      </c>
      <c r="G251" s="1" t="str">
        <f>TRIM(PROPER(Table2[[#This Row],[Brand]]))</f>
        <v>Microsoft</v>
      </c>
      <c r="H251" s="1">
        <f>Table2[[#This Row],[Supplier_ID]]</f>
        <v>1005</v>
      </c>
      <c r="I251" s="1">
        <f>Table2[[#This Row],[Market_Price]]</f>
        <v>1807.73</v>
      </c>
      <c r="J251" s="1">
        <f>Table2[[#This Row],[Selling_Price]]</f>
        <v>2116.42</v>
      </c>
      <c r="K251" s="1">
        <f>Table2[[#This Row],[Quantity]]</f>
        <v>-491</v>
      </c>
      <c r="L251" s="1" t="str">
        <f>IF(ISBLANK(Table2[[#This Row],[Status]]), "No Data Entered", IFERROR(Table2[[#This Row],[Status]], "No Data Entered"))</f>
        <v>Cancelled</v>
      </c>
    </row>
    <row r="252" spans="1:12" x14ac:dyDescent="0.3">
      <c r="A252" s="1" t="str">
        <f>Table2[[#This Row],[Product_ID]]</f>
        <v>PRO6921</v>
      </c>
      <c r="B252" s="1" t="str">
        <f>Table2[[#This Row],[Customer_ID]]</f>
        <v>CUST25281</v>
      </c>
      <c r="C252" s="14" t="str">
        <f>Table2[[#This Row],[Date]]</f>
        <v>28/12/2022</v>
      </c>
      <c r="D252" s="1" t="str">
        <f>TRIM(PROPER(Table2[[#This Row],[Product_Name]]))</f>
        <v>Smartwatch</v>
      </c>
      <c r="E252" s="1" t="str">
        <f>TRIM(PROPER(Table2[[#This Row],[Country]]))</f>
        <v>Brazil</v>
      </c>
      <c r="F252" s="1" t="str">
        <f>TRIM(PROPER(Table2[[#This Row],[Category]]))</f>
        <v>Accessories</v>
      </c>
      <c r="G252" s="1" t="str">
        <f>TRIM(PROPER(Table2[[#This Row],[Brand]]))</f>
        <v>Microsoft</v>
      </c>
      <c r="H252" s="1">
        <f>Table2[[#This Row],[Supplier_ID]]</f>
        <v>1045</v>
      </c>
      <c r="I252" s="1">
        <f>Table2[[#This Row],[Market_Price]]</f>
        <v>150.44999999999999</v>
      </c>
      <c r="J252" s="1">
        <f>Table2[[#This Row],[Selling_Price]]</f>
        <v>249.89</v>
      </c>
      <c r="K252" s="1">
        <f>Table2[[#This Row],[Quantity]]</f>
        <v>-195</v>
      </c>
      <c r="L252" s="1" t="str">
        <f>IF(ISBLANK(Table2[[#This Row],[Status]]), "No Data Entered", IFERROR(Table2[[#This Row],[Status]], "No Data Entered"))</f>
        <v>Cancelled</v>
      </c>
    </row>
    <row r="253" spans="1:12" x14ac:dyDescent="0.3">
      <c r="A253" s="1" t="str">
        <f>Table2[[#This Row],[Product_ID]]</f>
        <v>PRO8823</v>
      </c>
      <c r="B253" s="1" t="str">
        <f>Table2[[#This Row],[Customer_ID]]</f>
        <v>CUST25308</v>
      </c>
      <c r="C253" s="14" t="str">
        <f>Table2[[#This Row],[Date]]</f>
        <v>30/11/2024</v>
      </c>
      <c r="D253" s="1" t="str">
        <f>TRIM(PROPER(Table2[[#This Row],[Product_Name]]))</f>
        <v>Monitor</v>
      </c>
      <c r="E253" s="1" t="str">
        <f>TRIM(PROPER(Table2[[#This Row],[Country]]))</f>
        <v>India</v>
      </c>
      <c r="F253" s="1" t="str">
        <f>TRIM(PROPER(Table2[[#This Row],[Category]]))</f>
        <v>Accessories</v>
      </c>
      <c r="G253" s="1" t="str">
        <f>TRIM(PROPER(Table2[[#This Row],[Brand]]))</f>
        <v>Asus</v>
      </c>
      <c r="H253" s="1">
        <f>Table2[[#This Row],[Supplier_ID]]</f>
        <v>1040</v>
      </c>
      <c r="I253" s="1">
        <f>Table2[[#This Row],[Market_Price]]</f>
        <v>377.34</v>
      </c>
      <c r="J253" s="1">
        <f>Table2[[#This Row],[Selling_Price]]</f>
        <v>704.42</v>
      </c>
      <c r="K253" s="1">
        <f>Table2[[#This Row],[Quantity]]</f>
        <v>-162</v>
      </c>
      <c r="L253" s="1" t="str">
        <f>IF(ISBLANK(Table2[[#This Row],[Status]]), "No Data Entered", IFERROR(Table2[[#This Row],[Status]], "No Data Entered"))</f>
        <v>Cancelled</v>
      </c>
    </row>
    <row r="254" spans="1:12" x14ac:dyDescent="0.3">
      <c r="A254" s="1" t="str">
        <f>Table2[[#This Row],[Product_ID]]</f>
        <v>PRO9147</v>
      </c>
      <c r="B254" s="1" t="str">
        <f>Table2[[#This Row],[Customer_ID]]</f>
        <v>CUST25315</v>
      </c>
      <c r="C254" s="14" t="str">
        <f>Table2[[#This Row],[Date]]</f>
        <v>11/01/2025</v>
      </c>
      <c r="D254" s="1" t="str">
        <f>TRIM(PROPER(Table2[[#This Row],[Product_Name]]))</f>
        <v>Keyboard</v>
      </c>
      <c r="E254" s="1" t="str">
        <f>TRIM(PROPER(Table2[[#This Row],[Country]]))</f>
        <v>Australia</v>
      </c>
      <c r="F254" s="1" t="str">
        <f>TRIM(PROPER(Table2[[#This Row],[Category]]))</f>
        <v>Computers</v>
      </c>
      <c r="G254" s="1" t="str">
        <f>TRIM(PROPER(Table2[[#This Row],[Brand]]))</f>
        <v>Asus</v>
      </c>
      <c r="H254" s="1">
        <f>Table2[[#This Row],[Supplier_ID]]</f>
        <v>1078</v>
      </c>
      <c r="I254" s="1">
        <f>Table2[[#This Row],[Market_Price]]</f>
        <v>1672.74</v>
      </c>
      <c r="J254" s="1">
        <f>Table2[[#This Row],[Selling_Price]]</f>
        <v>2496.21</v>
      </c>
      <c r="K254" s="1">
        <f>Table2[[#This Row],[Quantity]]</f>
        <v>-337</v>
      </c>
      <c r="L254" s="1" t="str">
        <f>IF(ISBLANK(Table2[[#This Row],[Status]]), "No Data Entered", IFERROR(Table2[[#This Row],[Status]], "No Data Entered"))</f>
        <v>Cancelled</v>
      </c>
    </row>
    <row r="255" spans="1:12" x14ac:dyDescent="0.3">
      <c r="A255" s="1" t="str">
        <f>Table2[[#This Row],[Product_ID]]</f>
        <v>PRO6482</v>
      </c>
      <c r="B255" s="1" t="str">
        <f>Table2[[#This Row],[Customer_ID]]</f>
        <v>CUST25510</v>
      </c>
      <c r="C255" s="14" t="str">
        <f>Table2[[#This Row],[Date]]</f>
        <v>15/05/2020</v>
      </c>
      <c r="D255" s="1" t="str">
        <f>TRIM(PROPER(Table2[[#This Row],[Product_Name]]))</f>
        <v>Headphones</v>
      </c>
      <c r="E255" s="1" t="str">
        <f>TRIM(PROPER(Table2[[#This Row],[Country]]))</f>
        <v>Germany</v>
      </c>
      <c r="F255" s="1" t="str">
        <f>TRIM(PROPER(Table2[[#This Row],[Category]]))</f>
        <v>Accessories</v>
      </c>
      <c r="G255" s="1" t="str">
        <f>TRIM(PROPER(Table2[[#This Row],[Brand]]))</f>
        <v>Dell</v>
      </c>
      <c r="H255" s="1">
        <f>Table2[[#This Row],[Supplier_ID]]</f>
        <v>1049</v>
      </c>
      <c r="I255" s="1">
        <f>Table2[[#This Row],[Market_Price]]</f>
        <v>129.6</v>
      </c>
      <c r="J255" s="1">
        <f>Table2[[#This Row],[Selling_Price]]</f>
        <v>154.5</v>
      </c>
      <c r="K255" s="1">
        <f>Table2[[#This Row],[Quantity]]</f>
        <v>-268</v>
      </c>
      <c r="L255" s="1" t="str">
        <f>IF(ISBLANK(Table2[[#This Row],[Status]]), "No Data Entered", IFERROR(Table2[[#This Row],[Status]], "No Data Entered"))</f>
        <v>Cancelled</v>
      </c>
    </row>
    <row r="256" spans="1:12" x14ac:dyDescent="0.3">
      <c r="A256" s="1" t="str">
        <f>Table2[[#This Row],[Product_ID]]</f>
        <v>PRO4176</v>
      </c>
      <c r="B256" s="1" t="str">
        <f>Table2[[#This Row],[Customer_ID]]</f>
        <v>CUST25578</v>
      </c>
      <c r="C256" s="14" t="str">
        <f>Table2[[#This Row],[Date]]</f>
        <v>19/03/2024</v>
      </c>
      <c r="D256" s="1" t="str">
        <f>TRIM(PROPER(Table2[[#This Row],[Product_Name]]))</f>
        <v>Printer</v>
      </c>
      <c r="E256" s="1" t="str">
        <f>TRIM(PROPER(Table2[[#This Row],[Country]]))</f>
        <v>Brazil</v>
      </c>
      <c r="F256" s="1" t="str">
        <f>TRIM(PROPER(Table2[[#This Row],[Category]]))</f>
        <v>Accessories</v>
      </c>
      <c r="G256" s="1" t="str">
        <f>TRIM(PROPER(Table2[[#This Row],[Brand]]))</f>
        <v>Canon</v>
      </c>
      <c r="H256" s="1">
        <f>Table2[[#This Row],[Supplier_ID]]</f>
        <v>1099</v>
      </c>
      <c r="I256" s="1">
        <f>Table2[[#This Row],[Market_Price]]</f>
        <v>1554.77</v>
      </c>
      <c r="J256" s="1">
        <f>Table2[[#This Row],[Selling_Price]]</f>
        <v>2874.38</v>
      </c>
      <c r="K256" s="1">
        <f>Table2[[#This Row],[Quantity]]</f>
        <v>-454</v>
      </c>
      <c r="L256" s="1" t="str">
        <f>IF(ISBLANK(Table2[[#This Row],[Status]]), "No Data Entered", IFERROR(Table2[[#This Row],[Status]], "No Data Entered"))</f>
        <v>Cancelled</v>
      </c>
    </row>
    <row r="257" spans="1:12" x14ac:dyDescent="0.3">
      <c r="A257" s="1" t="str">
        <f>Table2[[#This Row],[Product_ID]]</f>
        <v>PRO8011</v>
      </c>
      <c r="B257" s="1" t="str">
        <f>Table2[[#This Row],[Customer_ID]]</f>
        <v>CUST25617</v>
      </c>
      <c r="C257" s="14" t="str">
        <f>Table2[[#This Row],[Date]]</f>
        <v>03/06/2021</v>
      </c>
      <c r="D257" s="1" t="str">
        <f>TRIM(PROPER(Table2[[#This Row],[Product_Name]]))</f>
        <v>Tablet</v>
      </c>
      <c r="E257" s="1" t="str">
        <f>TRIM(PROPER(Table2[[#This Row],[Country]]))</f>
        <v>France</v>
      </c>
      <c r="F257" s="1" t="str">
        <f>TRIM(PROPER(Table2[[#This Row],[Category]]))</f>
        <v>Electronics</v>
      </c>
      <c r="G257" s="1" t="str">
        <f>TRIM(PROPER(Table2[[#This Row],[Brand]]))</f>
        <v>Apple</v>
      </c>
      <c r="H257" s="1">
        <f>Table2[[#This Row],[Supplier_ID]]</f>
        <v>1069</v>
      </c>
      <c r="I257" s="1">
        <f>Table2[[#This Row],[Market_Price]]</f>
        <v>1090.05</v>
      </c>
      <c r="J257" s="1">
        <f>Table2[[#This Row],[Selling_Price]]</f>
        <v>1278.26</v>
      </c>
      <c r="K257" s="1">
        <f>Table2[[#This Row],[Quantity]]</f>
        <v>-362</v>
      </c>
      <c r="L257" s="1" t="str">
        <f>IF(ISBLANK(Table2[[#This Row],[Status]]), "No Data Entered", IFERROR(Table2[[#This Row],[Status]], "No Data Entered"))</f>
        <v>Cancelled</v>
      </c>
    </row>
    <row r="258" spans="1:12" x14ac:dyDescent="0.3">
      <c r="A258" s="1" t="str">
        <f>Table2[[#This Row],[Product_ID]]</f>
        <v>PRO9357</v>
      </c>
      <c r="B258" s="1" t="str">
        <f>Table2[[#This Row],[Customer_ID]]</f>
        <v>CUST25865</v>
      </c>
      <c r="C258" s="14" t="str">
        <f>Table2[[#This Row],[Date]]</f>
        <v>11/10/2021</v>
      </c>
      <c r="D258" s="1" t="str">
        <f>TRIM(PROPER(Table2[[#This Row],[Product_Name]]))</f>
        <v>Printer</v>
      </c>
      <c r="E258" s="1" t="str">
        <f>TRIM(PROPER(Table2[[#This Row],[Country]]))</f>
        <v>Usa</v>
      </c>
      <c r="F258" s="1" t="str">
        <f>TRIM(PROPER(Table2[[#This Row],[Category]]))</f>
        <v>Accessories</v>
      </c>
      <c r="G258" s="1" t="str">
        <f>TRIM(PROPER(Table2[[#This Row],[Brand]]))</f>
        <v>Logitech</v>
      </c>
      <c r="H258" s="1">
        <f>Table2[[#This Row],[Supplier_ID]]</f>
        <v>1049</v>
      </c>
      <c r="I258" s="1">
        <f>Table2[[#This Row],[Market_Price]]</f>
        <v>792.28</v>
      </c>
      <c r="J258" s="1">
        <f>Table2[[#This Row],[Selling_Price]]</f>
        <v>898.03</v>
      </c>
      <c r="K258" s="1">
        <f>Table2[[#This Row],[Quantity]]</f>
        <v>-197</v>
      </c>
      <c r="L258" s="1" t="str">
        <f>IF(ISBLANK(Table2[[#This Row],[Status]]), "No Data Entered", IFERROR(Table2[[#This Row],[Status]], "No Data Entered"))</f>
        <v>Cancelled</v>
      </c>
    </row>
    <row r="259" spans="1:12" x14ac:dyDescent="0.3">
      <c r="A259" s="1" t="str">
        <f>Table2[[#This Row],[Product_ID]]</f>
        <v>PRO2237</v>
      </c>
      <c r="B259" s="1" t="str">
        <f>Table2[[#This Row],[Customer_ID]]</f>
        <v>CUST25946</v>
      </c>
      <c r="C259" s="14" t="str">
        <f>Table2[[#This Row],[Date]]</f>
        <v>08/12/2025</v>
      </c>
      <c r="D259" s="1" t="str">
        <f>TRIM(PROPER(Table2[[#This Row],[Product_Name]]))</f>
        <v>Mouse</v>
      </c>
      <c r="E259" s="1" t="str">
        <f>TRIM(PROPER(Table2[[#This Row],[Country]]))</f>
        <v>Japan</v>
      </c>
      <c r="F259" s="1" t="str">
        <f>TRIM(PROPER(Table2[[#This Row],[Category]]))</f>
        <v>Accessories</v>
      </c>
      <c r="G259" s="1" t="str">
        <f>TRIM(PROPER(Table2[[#This Row],[Brand]]))</f>
        <v>Microsoft</v>
      </c>
      <c r="H259" s="1">
        <f>Table2[[#This Row],[Supplier_ID]]</f>
        <v>1025</v>
      </c>
      <c r="I259" s="1">
        <f>Table2[[#This Row],[Market_Price]]</f>
        <v>1850.34</v>
      </c>
      <c r="J259" s="1">
        <f>Table2[[#This Row],[Selling_Price]]</f>
        <v>3001.65</v>
      </c>
      <c r="K259" s="1">
        <f>Table2[[#This Row],[Quantity]]</f>
        <v>-169</v>
      </c>
      <c r="L259" s="1" t="str">
        <f>IF(ISBLANK(Table2[[#This Row],[Status]]), "No Data Entered", IFERROR(Table2[[#This Row],[Status]], "No Data Entered"))</f>
        <v>Cancelled</v>
      </c>
    </row>
    <row r="260" spans="1:12" x14ac:dyDescent="0.3">
      <c r="A260" s="1" t="str">
        <f>Table2[[#This Row],[Product_ID]]</f>
        <v>PRO8810</v>
      </c>
      <c r="B260" s="1" t="str">
        <f>Table2[[#This Row],[Customer_ID]]</f>
        <v>CUST26112</v>
      </c>
      <c r="C260" s="14" t="str">
        <f>Table2[[#This Row],[Date]]</f>
        <v>06/11/2021</v>
      </c>
      <c r="D260" s="1" t="str">
        <f>TRIM(PROPER(Table2[[#This Row],[Product_Name]]))</f>
        <v>Monitor</v>
      </c>
      <c r="E260" s="1" t="str">
        <f>TRIM(PROPER(Table2[[#This Row],[Country]]))</f>
        <v>Australia</v>
      </c>
      <c r="F260" s="1" t="str">
        <f>TRIM(PROPER(Table2[[#This Row],[Category]]))</f>
        <v>Wearables</v>
      </c>
      <c r="G260" s="1" t="str">
        <f>TRIM(PROPER(Table2[[#This Row],[Brand]]))</f>
        <v>Hp</v>
      </c>
      <c r="H260" s="1">
        <f>Table2[[#This Row],[Supplier_ID]]</f>
        <v>1038</v>
      </c>
      <c r="I260" s="1">
        <f>Table2[[#This Row],[Market_Price]]</f>
        <v>413.99</v>
      </c>
      <c r="J260" s="1">
        <f>Table2[[#This Row],[Selling_Price]]</f>
        <v>721.13</v>
      </c>
      <c r="K260" s="1">
        <f>Table2[[#This Row],[Quantity]]</f>
        <v>-386</v>
      </c>
      <c r="L260" s="1" t="str">
        <f>IF(ISBLANK(Table2[[#This Row],[Status]]), "No Data Entered", IFERROR(Table2[[#This Row],[Status]], "No Data Entered"))</f>
        <v>Cancelled</v>
      </c>
    </row>
    <row r="261" spans="1:12" x14ac:dyDescent="0.3">
      <c r="A261" s="1" t="str">
        <f>Table2[[#This Row],[Product_ID]]</f>
        <v>PRO8725</v>
      </c>
      <c r="B261" s="1" t="str">
        <f>Table2[[#This Row],[Customer_ID]]</f>
        <v>CUST26233</v>
      </c>
      <c r="C261" s="14" t="str">
        <f>Table2[[#This Row],[Date]]</f>
        <v>24/07/2025</v>
      </c>
      <c r="D261" s="1" t="str">
        <f>TRIM(PROPER(Table2[[#This Row],[Product_Name]]))</f>
        <v>Smartphone</v>
      </c>
      <c r="E261" s="1" t="str">
        <f>TRIM(PROPER(Table2[[#This Row],[Country]]))</f>
        <v>Australia</v>
      </c>
      <c r="F261" s="1" t="str">
        <f>TRIM(PROPER(Table2[[#This Row],[Category]]))</f>
        <v>Office Supplies</v>
      </c>
      <c r="G261" s="1" t="str">
        <f>TRIM(PROPER(Table2[[#This Row],[Brand]]))</f>
        <v>Samsung</v>
      </c>
      <c r="H261" s="1">
        <f>Table2[[#This Row],[Supplier_ID]]</f>
        <v>1090</v>
      </c>
      <c r="I261" s="1">
        <f>Table2[[#This Row],[Market_Price]]</f>
        <v>1270.0999999999999</v>
      </c>
      <c r="J261" s="1">
        <f>Table2[[#This Row],[Selling_Price]]</f>
        <v>1551.48</v>
      </c>
      <c r="K261" s="1">
        <f>Table2[[#This Row],[Quantity]]</f>
        <v>-404</v>
      </c>
      <c r="L261" s="1" t="str">
        <f>IF(ISBLANK(Table2[[#This Row],[Status]]), "No Data Entered", IFERROR(Table2[[#This Row],[Status]], "No Data Entered"))</f>
        <v>Cancelled</v>
      </c>
    </row>
    <row r="262" spans="1:12" x14ac:dyDescent="0.3">
      <c r="A262" s="1" t="str">
        <f>Table2[[#This Row],[Product_ID]]</f>
        <v>PRO7901</v>
      </c>
      <c r="B262" s="1" t="str">
        <f>Table2[[#This Row],[Customer_ID]]</f>
        <v>CUST26304</v>
      </c>
      <c r="C262" s="14" t="str">
        <f>Table2[[#This Row],[Date]]</f>
        <v>19/11/2021</v>
      </c>
      <c r="D262" s="1" t="str">
        <f>TRIM(PROPER(Table2[[#This Row],[Product_Name]]))</f>
        <v>Tablet</v>
      </c>
      <c r="E262" s="1" t="str">
        <f>TRIM(PROPER(Table2[[#This Row],[Country]]))</f>
        <v>Japan</v>
      </c>
      <c r="F262" s="1" t="str">
        <f>TRIM(PROPER(Table2[[#This Row],[Category]]))</f>
        <v>Wearables</v>
      </c>
      <c r="G262" s="1" t="str">
        <f>TRIM(PROPER(Table2[[#This Row],[Brand]]))</f>
        <v>Canon</v>
      </c>
      <c r="H262" s="1">
        <f>Table2[[#This Row],[Supplier_ID]]</f>
        <v>1020</v>
      </c>
      <c r="I262" s="1">
        <f>Table2[[#This Row],[Market_Price]]</f>
        <v>1990.6</v>
      </c>
      <c r="J262" s="1">
        <f>Table2[[#This Row],[Selling_Price]]</f>
        <v>2974.04</v>
      </c>
      <c r="K262" s="1">
        <f>Table2[[#This Row],[Quantity]]</f>
        <v>-220</v>
      </c>
      <c r="L262" s="1" t="str">
        <f>IF(ISBLANK(Table2[[#This Row],[Status]]), "No Data Entered", IFERROR(Table2[[#This Row],[Status]], "No Data Entered"))</f>
        <v>Cancelled</v>
      </c>
    </row>
    <row r="263" spans="1:12" x14ac:dyDescent="0.3">
      <c r="A263" s="1" t="str">
        <f>Table2[[#This Row],[Product_ID]]</f>
        <v>PRO6335</v>
      </c>
      <c r="B263" s="1" t="str">
        <f>Table2[[#This Row],[Customer_ID]]</f>
        <v>CUST26438</v>
      </c>
      <c r="C263" s="14" t="str">
        <f>Table2[[#This Row],[Date]]</f>
        <v>04/10/2025</v>
      </c>
      <c r="D263" s="1" t="str">
        <f>TRIM(PROPER(Table2[[#This Row],[Product_Name]]))</f>
        <v>Smartphone</v>
      </c>
      <c r="E263" s="1" t="str">
        <f>TRIM(PROPER(Table2[[#This Row],[Country]]))</f>
        <v>Japan</v>
      </c>
      <c r="F263" s="1" t="str">
        <f>TRIM(PROPER(Table2[[#This Row],[Category]]))</f>
        <v>Office Supplies</v>
      </c>
      <c r="G263" s="1" t="str">
        <f>TRIM(PROPER(Table2[[#This Row],[Brand]]))</f>
        <v>Sony</v>
      </c>
      <c r="H263" s="1">
        <f>Table2[[#This Row],[Supplier_ID]]</f>
        <v>1009</v>
      </c>
      <c r="I263" s="1">
        <f>Table2[[#This Row],[Market_Price]]</f>
        <v>1071.8</v>
      </c>
      <c r="J263" s="1">
        <f>Table2[[#This Row],[Selling_Price]]</f>
        <v>1392.01</v>
      </c>
      <c r="K263" s="1">
        <f>Table2[[#This Row],[Quantity]]</f>
        <v>-2</v>
      </c>
      <c r="L263" s="1" t="str">
        <f>IF(ISBLANK(Table2[[#This Row],[Status]]), "No Data Entered", IFERROR(Table2[[#This Row],[Status]], "No Data Entered"))</f>
        <v>Cancelled</v>
      </c>
    </row>
    <row r="264" spans="1:12" x14ac:dyDescent="0.3">
      <c r="A264" s="1" t="str">
        <f>Table2[[#This Row],[Product_ID]]</f>
        <v>PRO3115</v>
      </c>
      <c r="B264" s="1" t="str">
        <f>Table2[[#This Row],[Customer_ID]]</f>
        <v>CUST26484</v>
      </c>
      <c r="C264" s="14" t="str">
        <f>Table2[[#This Row],[Date]]</f>
        <v>21/09/2025</v>
      </c>
      <c r="D264" s="1" t="str">
        <f>TRIM(PROPER(Table2[[#This Row],[Product_Name]]))</f>
        <v>Smartphone</v>
      </c>
      <c r="E264" s="1" t="str">
        <f>TRIM(PROPER(Table2[[#This Row],[Country]]))</f>
        <v>India</v>
      </c>
      <c r="F264" s="1" t="str">
        <f>TRIM(PROPER(Table2[[#This Row],[Category]]))</f>
        <v>Office Supplies</v>
      </c>
      <c r="G264" s="1" t="str">
        <f>TRIM(PROPER(Table2[[#This Row],[Brand]]))</f>
        <v>Samsung</v>
      </c>
      <c r="H264" s="1">
        <f>Table2[[#This Row],[Supplier_ID]]</f>
        <v>1053</v>
      </c>
      <c r="I264" s="1">
        <f>Table2[[#This Row],[Market_Price]]</f>
        <v>980.7</v>
      </c>
      <c r="J264" s="1">
        <f>Table2[[#This Row],[Selling_Price]]</f>
        <v>1611.7</v>
      </c>
      <c r="K264" s="1">
        <f>Table2[[#This Row],[Quantity]]</f>
        <v>-121</v>
      </c>
      <c r="L264" s="1" t="str">
        <f>IF(ISBLANK(Table2[[#This Row],[Status]]), "No Data Entered", IFERROR(Table2[[#This Row],[Status]], "No Data Entered"))</f>
        <v>Cancelled</v>
      </c>
    </row>
    <row r="265" spans="1:12" x14ac:dyDescent="0.3">
      <c r="A265" s="1" t="str">
        <f>Table2[[#This Row],[Product_ID]]</f>
        <v>PRO8105</v>
      </c>
      <c r="B265" s="1" t="str">
        <f>Table2[[#This Row],[Customer_ID]]</f>
        <v>CUST26637</v>
      </c>
      <c r="C265" s="14" t="str">
        <f>Table2[[#This Row],[Date]]</f>
        <v>06/01/2022</v>
      </c>
      <c r="D265" s="1" t="str">
        <f>TRIM(PROPER(Table2[[#This Row],[Product_Name]]))</f>
        <v>Smartphone</v>
      </c>
      <c r="E265" s="1" t="str">
        <f>TRIM(PROPER(Table2[[#This Row],[Country]]))</f>
        <v>Canada</v>
      </c>
      <c r="F265" s="1" t="str">
        <f>TRIM(PROPER(Table2[[#This Row],[Category]]))</f>
        <v>Wearables</v>
      </c>
      <c r="G265" s="1" t="str">
        <f>TRIM(PROPER(Table2[[#This Row],[Brand]]))</f>
        <v>Apple</v>
      </c>
      <c r="H265" s="1">
        <f>Table2[[#This Row],[Supplier_ID]]</f>
        <v>1018</v>
      </c>
      <c r="I265" s="1">
        <f>Table2[[#This Row],[Market_Price]]</f>
        <v>375.2</v>
      </c>
      <c r="J265" s="1">
        <f>Table2[[#This Row],[Selling_Price]]</f>
        <v>680.51</v>
      </c>
      <c r="K265" s="1">
        <f>Table2[[#This Row],[Quantity]]</f>
        <v>-134</v>
      </c>
      <c r="L265" s="1" t="str">
        <f>IF(ISBLANK(Table2[[#This Row],[Status]]), "No Data Entered", IFERROR(Table2[[#This Row],[Status]], "No Data Entered"))</f>
        <v>Cancelled</v>
      </c>
    </row>
    <row r="266" spans="1:12" x14ac:dyDescent="0.3">
      <c r="A266" s="1" t="str">
        <f>Table2[[#This Row],[Product_ID]]</f>
        <v>PRO2001</v>
      </c>
      <c r="B266" s="1" t="str">
        <f>Table2[[#This Row],[Customer_ID]]</f>
        <v>CUST26653</v>
      </c>
      <c r="C266" s="14" t="str">
        <f>Table2[[#This Row],[Date]]</f>
        <v>23/09/2023</v>
      </c>
      <c r="D266" s="1" t="str">
        <f>TRIM(PROPER(Table2[[#This Row],[Product_Name]]))</f>
        <v>Mouse</v>
      </c>
      <c r="E266" s="1" t="str">
        <f>TRIM(PROPER(Table2[[#This Row],[Country]]))</f>
        <v>Germany</v>
      </c>
      <c r="F266" s="1" t="str">
        <f>TRIM(PROPER(Table2[[#This Row],[Category]]))</f>
        <v>Office Supplies</v>
      </c>
      <c r="G266" s="1" t="str">
        <f>TRIM(PROPER(Table2[[#This Row],[Brand]]))</f>
        <v>Apple</v>
      </c>
      <c r="H266" s="1">
        <f>Table2[[#This Row],[Supplier_ID]]</f>
        <v>1041</v>
      </c>
      <c r="I266" s="1">
        <f>Table2[[#This Row],[Market_Price]]</f>
        <v>1440.46</v>
      </c>
      <c r="J266" s="1">
        <f>Table2[[#This Row],[Selling_Price]]</f>
        <v>2251.56</v>
      </c>
      <c r="K266" s="1">
        <f>Table2[[#This Row],[Quantity]]</f>
        <v>-374</v>
      </c>
      <c r="L266" s="1" t="str">
        <f>IF(ISBLANK(Table2[[#This Row],[Status]]), "No Data Entered", IFERROR(Table2[[#This Row],[Status]], "No Data Entered"))</f>
        <v>Cancelled</v>
      </c>
    </row>
    <row r="267" spans="1:12" x14ac:dyDescent="0.3">
      <c r="A267" s="1" t="str">
        <f>Table2[[#This Row],[Product_ID]]</f>
        <v>PRO5681</v>
      </c>
      <c r="B267" s="1" t="str">
        <f>Table2[[#This Row],[Customer_ID]]</f>
        <v>CUST26709</v>
      </c>
      <c r="C267" s="14" t="str">
        <f>Table2[[#This Row],[Date]]</f>
        <v>03/02/2022</v>
      </c>
      <c r="D267" s="1" t="str">
        <f>TRIM(PROPER(Table2[[#This Row],[Product_Name]]))</f>
        <v>Smartwatch</v>
      </c>
      <c r="E267" s="1" t="str">
        <f>TRIM(PROPER(Table2[[#This Row],[Country]]))</f>
        <v>France</v>
      </c>
      <c r="F267" s="1" t="str">
        <f>TRIM(PROPER(Table2[[#This Row],[Category]]))</f>
        <v>Electronics</v>
      </c>
      <c r="G267" s="1" t="str">
        <f>TRIM(PROPER(Table2[[#This Row],[Brand]]))</f>
        <v>Dell</v>
      </c>
      <c r="H267" s="1">
        <f>Table2[[#This Row],[Supplier_ID]]</f>
        <v>1048</v>
      </c>
      <c r="I267" s="1">
        <f>Table2[[#This Row],[Market_Price]]</f>
        <v>1926.07</v>
      </c>
      <c r="J267" s="1">
        <f>Table2[[#This Row],[Selling_Price]]</f>
        <v>2356.48</v>
      </c>
      <c r="K267" s="1">
        <f>Table2[[#This Row],[Quantity]]</f>
        <v>-126</v>
      </c>
      <c r="L267" s="1" t="str">
        <f>IF(ISBLANK(Table2[[#This Row],[Status]]), "No Data Entered", IFERROR(Table2[[#This Row],[Status]], "No Data Entered"))</f>
        <v>Cancelled</v>
      </c>
    </row>
    <row r="268" spans="1:12" x14ac:dyDescent="0.3">
      <c r="A268" s="1" t="str">
        <f>Table2[[#This Row],[Product_ID]]</f>
        <v>PRO9604</v>
      </c>
      <c r="B268" s="1" t="str">
        <f>Table2[[#This Row],[Customer_ID]]</f>
        <v>CUST26729</v>
      </c>
      <c r="C268" s="14" t="str">
        <f>Table2[[#This Row],[Date]]</f>
        <v>27/01/2022</v>
      </c>
      <c r="D268" s="1" t="str">
        <f>TRIM(PROPER(Table2[[#This Row],[Product_Name]]))</f>
        <v>Laptop</v>
      </c>
      <c r="E268" s="1" t="str">
        <f>TRIM(PROPER(Table2[[#This Row],[Country]]))</f>
        <v>Canada</v>
      </c>
      <c r="F268" s="1" t="str">
        <f>TRIM(PROPER(Table2[[#This Row],[Category]]))</f>
        <v>Electronics</v>
      </c>
      <c r="G268" s="1" t="str">
        <f>TRIM(PROPER(Table2[[#This Row],[Brand]]))</f>
        <v>Lenovo</v>
      </c>
      <c r="H268" s="1">
        <f>Table2[[#This Row],[Supplier_ID]]</f>
        <v>1007</v>
      </c>
      <c r="I268" s="1">
        <f>Table2[[#This Row],[Market_Price]]</f>
        <v>1385.75</v>
      </c>
      <c r="J268" s="1">
        <f>Table2[[#This Row],[Selling_Price]]</f>
        <v>1559.78</v>
      </c>
      <c r="K268" s="1">
        <f>Table2[[#This Row],[Quantity]]</f>
        <v>-496</v>
      </c>
      <c r="L268" s="1" t="str">
        <f>IF(ISBLANK(Table2[[#This Row],[Status]]), "No Data Entered", IFERROR(Table2[[#This Row],[Status]], "No Data Entered"))</f>
        <v>Cancelled</v>
      </c>
    </row>
    <row r="269" spans="1:12" x14ac:dyDescent="0.3">
      <c r="A269" s="1" t="str">
        <f>Table2[[#This Row],[Product_ID]]</f>
        <v>PRO2843</v>
      </c>
      <c r="B269" s="1" t="str">
        <f>Table2[[#This Row],[Customer_ID]]</f>
        <v>CUST26819</v>
      </c>
      <c r="C269" s="14" t="str">
        <f>Table2[[#This Row],[Date]]</f>
        <v>24/11/2023</v>
      </c>
      <c r="D269" s="1" t="str">
        <f>TRIM(PROPER(Table2[[#This Row],[Product_Name]]))</f>
        <v>Printer</v>
      </c>
      <c r="E269" s="1" t="str">
        <f>TRIM(PROPER(Table2[[#This Row],[Country]]))</f>
        <v>France</v>
      </c>
      <c r="F269" s="1" t="str">
        <f>TRIM(PROPER(Table2[[#This Row],[Category]]))</f>
        <v>Accessories</v>
      </c>
      <c r="G269" s="1" t="str">
        <f>TRIM(PROPER(Table2[[#This Row],[Brand]]))</f>
        <v>Apple</v>
      </c>
      <c r="H269" s="1">
        <f>Table2[[#This Row],[Supplier_ID]]</f>
        <v>1098</v>
      </c>
      <c r="I269" s="1">
        <f>Table2[[#This Row],[Market_Price]]</f>
        <v>1470.45</v>
      </c>
      <c r="J269" s="1">
        <f>Table2[[#This Row],[Selling_Price]]</f>
        <v>2110.91</v>
      </c>
      <c r="K269" s="1">
        <f>Table2[[#This Row],[Quantity]]</f>
        <v>-469</v>
      </c>
      <c r="L269" s="1" t="str">
        <f>IF(ISBLANK(Table2[[#This Row],[Status]]), "No Data Entered", IFERROR(Table2[[#This Row],[Status]], "No Data Entered"))</f>
        <v>Cancelled</v>
      </c>
    </row>
    <row r="270" spans="1:12" x14ac:dyDescent="0.3">
      <c r="A270" s="1" t="str">
        <f>Table2[[#This Row],[Product_ID]]</f>
        <v>PRO1497</v>
      </c>
      <c r="B270" s="1" t="str">
        <f>Table2[[#This Row],[Customer_ID]]</f>
        <v>CUST26853</v>
      </c>
      <c r="C270" s="14" t="str">
        <f>Table2[[#This Row],[Date]]</f>
        <v>27/11/2022</v>
      </c>
      <c r="D270" s="1" t="str">
        <f>TRIM(PROPER(Table2[[#This Row],[Product_Name]]))</f>
        <v>Tablet</v>
      </c>
      <c r="E270" s="1" t="str">
        <f>TRIM(PROPER(Table2[[#This Row],[Country]]))</f>
        <v>France</v>
      </c>
      <c r="F270" s="1" t="str">
        <f>TRIM(PROPER(Table2[[#This Row],[Category]]))</f>
        <v>Electronics</v>
      </c>
      <c r="G270" s="1" t="str">
        <f>TRIM(PROPER(Table2[[#This Row],[Brand]]))</f>
        <v>Canon</v>
      </c>
      <c r="H270" s="1">
        <f>Table2[[#This Row],[Supplier_ID]]</f>
        <v>1031</v>
      </c>
      <c r="I270" s="1">
        <f>Table2[[#This Row],[Market_Price]]</f>
        <v>85.66</v>
      </c>
      <c r="J270" s="1">
        <f>Table2[[#This Row],[Selling_Price]]</f>
        <v>157.29</v>
      </c>
      <c r="K270" s="1">
        <f>Table2[[#This Row],[Quantity]]</f>
        <v>-333</v>
      </c>
      <c r="L270" s="1" t="str">
        <f>IF(ISBLANK(Table2[[#This Row],[Status]]), "No Data Entered", IFERROR(Table2[[#This Row],[Status]], "No Data Entered"))</f>
        <v>Cancelled</v>
      </c>
    </row>
    <row r="271" spans="1:12" x14ac:dyDescent="0.3">
      <c r="A271" s="1" t="str">
        <f>Table2[[#This Row],[Product_ID]]</f>
        <v>PRO9040</v>
      </c>
      <c r="B271" s="1" t="str">
        <f>Table2[[#This Row],[Customer_ID]]</f>
        <v>CUST26877</v>
      </c>
      <c r="C271" s="14" t="str">
        <f>Table2[[#This Row],[Date]]</f>
        <v>04/02/2024</v>
      </c>
      <c r="D271" s="1" t="str">
        <f>TRIM(PROPER(Table2[[#This Row],[Product_Name]]))</f>
        <v>Smartwatch</v>
      </c>
      <c r="E271" s="1" t="str">
        <f>TRIM(PROPER(Table2[[#This Row],[Country]]))</f>
        <v>Germany</v>
      </c>
      <c r="F271" s="1" t="str">
        <f>TRIM(PROPER(Table2[[#This Row],[Category]]))</f>
        <v>Computers</v>
      </c>
      <c r="G271" s="1" t="str">
        <f>TRIM(PROPER(Table2[[#This Row],[Brand]]))</f>
        <v>Asus</v>
      </c>
      <c r="H271" s="1">
        <f>Table2[[#This Row],[Supplier_ID]]</f>
        <v>1072</v>
      </c>
      <c r="I271" s="1">
        <f>Table2[[#This Row],[Market_Price]]</f>
        <v>443.68</v>
      </c>
      <c r="J271" s="1">
        <f>Table2[[#This Row],[Selling_Price]]</f>
        <v>829.77</v>
      </c>
      <c r="K271" s="1">
        <f>Table2[[#This Row],[Quantity]]</f>
        <v>-322</v>
      </c>
      <c r="L271" s="1" t="str">
        <f>IF(ISBLANK(Table2[[#This Row],[Status]]), "No Data Entered", IFERROR(Table2[[#This Row],[Status]], "No Data Entered"))</f>
        <v>Cancelled</v>
      </c>
    </row>
    <row r="272" spans="1:12" x14ac:dyDescent="0.3">
      <c r="A272" s="1" t="str">
        <f>Table2[[#This Row],[Product_ID]]</f>
        <v>PRO9712</v>
      </c>
      <c r="B272" s="1" t="str">
        <f>Table2[[#This Row],[Customer_ID]]</f>
        <v>CUST27015</v>
      </c>
      <c r="C272" s="14" t="str">
        <f>Table2[[#This Row],[Date]]</f>
        <v>31/03/2023</v>
      </c>
      <c r="D272" s="1" t="str">
        <f>TRIM(PROPER(Table2[[#This Row],[Product_Name]]))</f>
        <v>Keyboard</v>
      </c>
      <c r="E272" s="1" t="str">
        <f>TRIM(PROPER(Table2[[#This Row],[Country]]))</f>
        <v>Canada</v>
      </c>
      <c r="F272" s="1" t="str">
        <f>TRIM(PROPER(Table2[[#This Row],[Category]]))</f>
        <v>Accessories</v>
      </c>
      <c r="G272" s="1" t="str">
        <f>TRIM(PROPER(Table2[[#This Row],[Brand]]))</f>
        <v>Sony</v>
      </c>
      <c r="H272" s="1">
        <f>Table2[[#This Row],[Supplier_ID]]</f>
        <v>1096</v>
      </c>
      <c r="I272" s="1">
        <f>Table2[[#This Row],[Market_Price]]</f>
        <v>860.97</v>
      </c>
      <c r="J272" s="1">
        <f>Table2[[#This Row],[Selling_Price]]</f>
        <v>1649.55</v>
      </c>
      <c r="K272" s="1">
        <f>Table2[[#This Row],[Quantity]]</f>
        <v>-472</v>
      </c>
      <c r="L272" s="1" t="str">
        <f>IF(ISBLANK(Table2[[#This Row],[Status]]), "No Data Entered", IFERROR(Table2[[#This Row],[Status]], "No Data Entered"))</f>
        <v>Cancelled</v>
      </c>
    </row>
    <row r="273" spans="1:12" x14ac:dyDescent="0.3">
      <c r="A273" s="1" t="str">
        <f>Table2[[#This Row],[Product_ID]]</f>
        <v>PRO7010</v>
      </c>
      <c r="B273" s="1" t="str">
        <f>Table2[[#This Row],[Customer_ID]]</f>
        <v>CUST27054</v>
      </c>
      <c r="C273" s="14" t="str">
        <f>Table2[[#This Row],[Date]]</f>
        <v>21/05/2021</v>
      </c>
      <c r="D273" s="1" t="str">
        <f>TRIM(PROPER(Table2[[#This Row],[Product_Name]]))</f>
        <v>Printer</v>
      </c>
      <c r="E273" s="1" t="str">
        <f>TRIM(PROPER(Table2[[#This Row],[Country]]))</f>
        <v>India</v>
      </c>
      <c r="F273" s="1" t="str">
        <f>TRIM(PROPER(Table2[[#This Row],[Category]]))</f>
        <v>Accessories</v>
      </c>
      <c r="G273" s="1" t="str">
        <f>TRIM(PROPER(Table2[[#This Row],[Brand]]))</f>
        <v>Canon</v>
      </c>
      <c r="H273" s="1">
        <f>Table2[[#This Row],[Supplier_ID]]</f>
        <v>1036</v>
      </c>
      <c r="I273" s="1">
        <f>Table2[[#This Row],[Market_Price]]</f>
        <v>769.11</v>
      </c>
      <c r="J273" s="1">
        <f>Table2[[#This Row],[Selling_Price]]</f>
        <v>1179.4100000000001</v>
      </c>
      <c r="K273" s="1">
        <f>Table2[[#This Row],[Quantity]]</f>
        <v>-310</v>
      </c>
      <c r="L273" s="1" t="str">
        <f>IF(ISBLANK(Table2[[#This Row],[Status]]), "No Data Entered", IFERROR(Table2[[#This Row],[Status]], "No Data Entered"))</f>
        <v>Cancelled</v>
      </c>
    </row>
    <row r="274" spans="1:12" x14ac:dyDescent="0.3">
      <c r="A274" s="1" t="str">
        <f>Table2[[#This Row],[Product_ID]]</f>
        <v>PRO4062</v>
      </c>
      <c r="B274" s="1" t="str">
        <f>Table2[[#This Row],[Customer_ID]]</f>
        <v>CUST27068</v>
      </c>
      <c r="C274" s="14" t="str">
        <f>Table2[[#This Row],[Date]]</f>
        <v>08/01/2024</v>
      </c>
      <c r="D274" s="1" t="str">
        <f>TRIM(PROPER(Table2[[#This Row],[Product_Name]]))</f>
        <v>Smartwatch</v>
      </c>
      <c r="E274" s="1" t="str">
        <f>TRIM(PROPER(Table2[[#This Row],[Country]]))</f>
        <v>France</v>
      </c>
      <c r="F274" s="1" t="str">
        <f>TRIM(PROPER(Table2[[#This Row],[Category]]))</f>
        <v>Wearables</v>
      </c>
      <c r="G274" s="1" t="str">
        <f>TRIM(PROPER(Table2[[#This Row],[Brand]]))</f>
        <v>Lenovo</v>
      </c>
      <c r="H274" s="1">
        <f>Table2[[#This Row],[Supplier_ID]]</f>
        <v>1011</v>
      </c>
      <c r="I274" s="1">
        <f>Table2[[#This Row],[Market_Price]]</f>
        <v>1822.36</v>
      </c>
      <c r="J274" s="1">
        <f>Table2[[#This Row],[Selling_Price]]</f>
        <v>2558.0100000000002</v>
      </c>
      <c r="K274" s="1">
        <f>Table2[[#This Row],[Quantity]]</f>
        <v>-495</v>
      </c>
      <c r="L274" s="1" t="str">
        <f>IF(ISBLANK(Table2[[#This Row],[Status]]), "No Data Entered", IFERROR(Table2[[#This Row],[Status]], "No Data Entered"))</f>
        <v>Cancelled</v>
      </c>
    </row>
    <row r="275" spans="1:12" x14ac:dyDescent="0.3">
      <c r="A275" s="1" t="str">
        <f>Table2[[#This Row],[Product_ID]]</f>
        <v>PRO4810</v>
      </c>
      <c r="B275" s="1" t="str">
        <f>Table2[[#This Row],[Customer_ID]]</f>
        <v>CUST27132</v>
      </c>
      <c r="C275" s="14" t="str">
        <f>Table2[[#This Row],[Date]]</f>
        <v>06/03/2021</v>
      </c>
      <c r="D275" s="1" t="str">
        <f>TRIM(PROPER(Table2[[#This Row],[Product_Name]]))</f>
        <v>Tablet</v>
      </c>
      <c r="E275" s="1" t="str">
        <f>TRIM(PROPER(Table2[[#This Row],[Country]]))</f>
        <v>Japan</v>
      </c>
      <c r="F275" s="1" t="str">
        <f>TRIM(PROPER(Table2[[#This Row],[Category]]))</f>
        <v>Office Supplies</v>
      </c>
      <c r="G275" s="1" t="str">
        <f>TRIM(PROPER(Table2[[#This Row],[Brand]]))</f>
        <v>Asus</v>
      </c>
      <c r="H275" s="1">
        <f>Table2[[#This Row],[Supplier_ID]]</f>
        <v>1076</v>
      </c>
      <c r="I275" s="1">
        <f>Table2[[#This Row],[Market_Price]]</f>
        <v>61.22</v>
      </c>
      <c r="J275" s="1">
        <f>Table2[[#This Row],[Selling_Price]]</f>
        <v>70.2</v>
      </c>
      <c r="K275" s="1">
        <f>Table2[[#This Row],[Quantity]]</f>
        <v>-273</v>
      </c>
      <c r="L275" s="1" t="str">
        <f>IF(ISBLANK(Table2[[#This Row],[Status]]), "No Data Entered", IFERROR(Table2[[#This Row],[Status]], "No Data Entered"))</f>
        <v>Cancelled</v>
      </c>
    </row>
    <row r="276" spans="1:12" x14ac:dyDescent="0.3">
      <c r="A276" s="1" t="str">
        <f>Table2[[#This Row],[Product_ID]]</f>
        <v>PRO1581</v>
      </c>
      <c r="B276" s="1" t="str">
        <f>Table2[[#This Row],[Customer_ID]]</f>
        <v>CUST27205</v>
      </c>
      <c r="C276" s="14" t="str">
        <f>Table2[[#This Row],[Date]]</f>
        <v>08/11/2021</v>
      </c>
      <c r="D276" s="1" t="str">
        <f>TRIM(PROPER(Table2[[#This Row],[Product_Name]]))</f>
        <v>Tablet</v>
      </c>
      <c r="E276" s="1" t="str">
        <f>TRIM(PROPER(Table2[[#This Row],[Country]]))</f>
        <v>India</v>
      </c>
      <c r="F276" s="1" t="str">
        <f>TRIM(PROPER(Table2[[#This Row],[Category]]))</f>
        <v>Accessories</v>
      </c>
      <c r="G276" s="1" t="str">
        <f>TRIM(PROPER(Table2[[#This Row],[Brand]]))</f>
        <v>Apple</v>
      </c>
      <c r="H276" s="1">
        <f>Table2[[#This Row],[Supplier_ID]]</f>
        <v>1070</v>
      </c>
      <c r="I276" s="1">
        <f>Table2[[#This Row],[Market_Price]]</f>
        <v>1605.06</v>
      </c>
      <c r="J276" s="1">
        <f>Table2[[#This Row],[Selling_Price]]</f>
        <v>2635.7</v>
      </c>
      <c r="K276" s="1">
        <f>Table2[[#This Row],[Quantity]]</f>
        <v>-228</v>
      </c>
      <c r="L276" s="1" t="str">
        <f>IF(ISBLANK(Table2[[#This Row],[Status]]), "No Data Entered", IFERROR(Table2[[#This Row],[Status]], "No Data Entered"))</f>
        <v>Cancelled</v>
      </c>
    </row>
    <row r="277" spans="1:12" x14ac:dyDescent="0.3">
      <c r="A277" s="1" t="str">
        <f>Table2[[#This Row],[Product_ID]]</f>
        <v>PRO4042</v>
      </c>
      <c r="B277" s="1" t="str">
        <f>Table2[[#This Row],[Customer_ID]]</f>
        <v>CUST27275</v>
      </c>
      <c r="C277" s="14" t="str">
        <f>Table2[[#This Row],[Date]]</f>
        <v>30/12/2021</v>
      </c>
      <c r="D277" s="1" t="str">
        <f>TRIM(PROPER(Table2[[#This Row],[Product_Name]]))</f>
        <v>Camera</v>
      </c>
      <c r="E277" s="1" t="str">
        <f>TRIM(PROPER(Table2[[#This Row],[Country]]))</f>
        <v>Germany</v>
      </c>
      <c r="F277" s="1" t="str">
        <f>TRIM(PROPER(Table2[[#This Row],[Category]]))</f>
        <v>Electronics</v>
      </c>
      <c r="G277" s="1" t="str">
        <f>TRIM(PROPER(Table2[[#This Row],[Brand]]))</f>
        <v>Samsung</v>
      </c>
      <c r="H277" s="1">
        <f>Table2[[#This Row],[Supplier_ID]]</f>
        <v>1051</v>
      </c>
      <c r="I277" s="1">
        <f>Table2[[#This Row],[Market_Price]]</f>
        <v>1042.77</v>
      </c>
      <c r="J277" s="1">
        <f>Table2[[#This Row],[Selling_Price]]</f>
        <v>1986.76</v>
      </c>
      <c r="K277" s="1">
        <f>Table2[[#This Row],[Quantity]]</f>
        <v>-369</v>
      </c>
      <c r="L277" s="1" t="str">
        <f>IF(ISBLANK(Table2[[#This Row],[Status]]), "No Data Entered", IFERROR(Table2[[#This Row],[Status]], "No Data Entered"))</f>
        <v>Cancelled</v>
      </c>
    </row>
    <row r="278" spans="1:12" x14ac:dyDescent="0.3">
      <c r="A278" s="1" t="str">
        <f>Table2[[#This Row],[Product_ID]]</f>
        <v>PRO3411</v>
      </c>
      <c r="B278" s="1" t="str">
        <f>Table2[[#This Row],[Customer_ID]]</f>
        <v>CUST27282</v>
      </c>
      <c r="C278" s="14" t="str">
        <f>Table2[[#This Row],[Date]]</f>
        <v>01/06/2025</v>
      </c>
      <c r="D278" s="1" t="str">
        <f>TRIM(PROPER(Table2[[#This Row],[Product_Name]]))</f>
        <v>Monitor</v>
      </c>
      <c r="E278" s="1" t="str">
        <f>TRIM(PROPER(Table2[[#This Row],[Country]]))</f>
        <v>India</v>
      </c>
      <c r="F278" s="1" t="str">
        <f>TRIM(PROPER(Table2[[#This Row],[Category]]))</f>
        <v>Computers</v>
      </c>
      <c r="G278" s="1" t="str">
        <f>TRIM(PROPER(Table2[[#This Row],[Brand]]))</f>
        <v>Sony</v>
      </c>
      <c r="H278" s="1">
        <f>Table2[[#This Row],[Supplier_ID]]</f>
        <v>1089</v>
      </c>
      <c r="I278" s="1">
        <f>Table2[[#This Row],[Market_Price]]</f>
        <v>862.47</v>
      </c>
      <c r="J278" s="1">
        <f>Table2[[#This Row],[Selling_Price]]</f>
        <v>1354.95</v>
      </c>
      <c r="K278" s="1">
        <f>Table2[[#This Row],[Quantity]]</f>
        <v>-40</v>
      </c>
      <c r="L278" s="1" t="str">
        <f>IF(ISBLANK(Table2[[#This Row],[Status]]), "No Data Entered", IFERROR(Table2[[#This Row],[Status]], "No Data Entered"))</f>
        <v>Cancelled</v>
      </c>
    </row>
    <row r="279" spans="1:12" x14ac:dyDescent="0.3">
      <c r="A279" s="1" t="str">
        <f>Table2[[#This Row],[Product_ID]]</f>
        <v>PRO6320</v>
      </c>
      <c r="B279" s="1" t="str">
        <f>Table2[[#This Row],[Customer_ID]]</f>
        <v>CUST27287</v>
      </c>
      <c r="C279" s="14" t="str">
        <f>Table2[[#This Row],[Date]]</f>
        <v>16/06/2021</v>
      </c>
      <c r="D279" s="1" t="str">
        <f>TRIM(PROPER(Table2[[#This Row],[Product_Name]]))</f>
        <v>Smartwatch</v>
      </c>
      <c r="E279" s="1" t="str">
        <f>TRIM(PROPER(Table2[[#This Row],[Country]]))</f>
        <v>Japan</v>
      </c>
      <c r="F279" s="1" t="str">
        <f>TRIM(PROPER(Table2[[#This Row],[Category]]))</f>
        <v>Wearables</v>
      </c>
      <c r="G279" s="1" t="str">
        <f>TRIM(PROPER(Table2[[#This Row],[Brand]]))</f>
        <v>Dell</v>
      </c>
      <c r="H279" s="1">
        <f>Table2[[#This Row],[Supplier_ID]]</f>
        <v>1084</v>
      </c>
      <c r="I279" s="1">
        <f>Table2[[#This Row],[Market_Price]]</f>
        <v>1282.6500000000001</v>
      </c>
      <c r="J279" s="1">
        <f>Table2[[#This Row],[Selling_Price]]</f>
        <v>2370.09</v>
      </c>
      <c r="K279" s="1">
        <f>Table2[[#This Row],[Quantity]]</f>
        <v>-102</v>
      </c>
      <c r="L279" s="1" t="str">
        <f>IF(ISBLANK(Table2[[#This Row],[Status]]), "No Data Entered", IFERROR(Table2[[#This Row],[Status]], "No Data Entered"))</f>
        <v>Cancelled</v>
      </c>
    </row>
    <row r="280" spans="1:12" x14ac:dyDescent="0.3">
      <c r="A280" s="1" t="str">
        <f>Table2[[#This Row],[Product_ID]]</f>
        <v>PRO3005</v>
      </c>
      <c r="B280" s="1" t="str">
        <f>Table2[[#This Row],[Customer_ID]]</f>
        <v>CUST27364</v>
      </c>
      <c r="C280" s="14" t="str">
        <f>Table2[[#This Row],[Date]]</f>
        <v>01/12/2021</v>
      </c>
      <c r="D280" s="1" t="str">
        <f>TRIM(PROPER(Table2[[#This Row],[Product_Name]]))</f>
        <v>Smartphone</v>
      </c>
      <c r="E280" s="1" t="str">
        <f>TRIM(PROPER(Table2[[#This Row],[Country]]))</f>
        <v>Japan</v>
      </c>
      <c r="F280" s="1" t="str">
        <f>TRIM(PROPER(Table2[[#This Row],[Category]]))</f>
        <v>Computers</v>
      </c>
      <c r="G280" s="1" t="str">
        <f>TRIM(PROPER(Table2[[#This Row],[Brand]]))</f>
        <v>Canon</v>
      </c>
      <c r="H280" s="1">
        <f>Table2[[#This Row],[Supplier_ID]]</f>
        <v>1030</v>
      </c>
      <c r="I280" s="1">
        <f>Table2[[#This Row],[Market_Price]]</f>
        <v>915.8</v>
      </c>
      <c r="J280" s="1">
        <f>Table2[[#This Row],[Selling_Price]]</f>
        <v>1549.88</v>
      </c>
      <c r="K280" s="1">
        <f>Table2[[#This Row],[Quantity]]</f>
        <v>-192</v>
      </c>
      <c r="L280" s="1" t="str">
        <f>IF(ISBLANK(Table2[[#This Row],[Status]]), "No Data Entered", IFERROR(Table2[[#This Row],[Status]], "No Data Entered"))</f>
        <v>Cancelled</v>
      </c>
    </row>
    <row r="281" spans="1:12" x14ac:dyDescent="0.3">
      <c r="A281" s="1" t="str">
        <f>Table2[[#This Row],[Product_ID]]</f>
        <v>PRO2431</v>
      </c>
      <c r="B281" s="1" t="str">
        <f>Table2[[#This Row],[Customer_ID]]</f>
        <v>CUST27461</v>
      </c>
      <c r="C281" s="14" t="str">
        <f>Table2[[#This Row],[Date]]</f>
        <v>27/12/2022</v>
      </c>
      <c r="D281" s="1" t="str">
        <f>TRIM(PROPER(Table2[[#This Row],[Product_Name]]))</f>
        <v>Smartwatch</v>
      </c>
      <c r="E281" s="1" t="str">
        <f>TRIM(PROPER(Table2[[#This Row],[Country]]))</f>
        <v>France</v>
      </c>
      <c r="F281" s="1" t="str">
        <f>TRIM(PROPER(Table2[[#This Row],[Category]]))</f>
        <v>Wearables</v>
      </c>
      <c r="G281" s="1" t="str">
        <f>TRIM(PROPER(Table2[[#This Row],[Brand]]))</f>
        <v>Microsoft</v>
      </c>
      <c r="H281" s="1">
        <f>Table2[[#This Row],[Supplier_ID]]</f>
        <v>1049</v>
      </c>
      <c r="I281" s="1">
        <f>Table2[[#This Row],[Market_Price]]</f>
        <v>731.26</v>
      </c>
      <c r="J281" s="1">
        <f>Table2[[#This Row],[Selling_Price]]</f>
        <v>1246.6300000000001</v>
      </c>
      <c r="K281" s="1">
        <f>Table2[[#This Row],[Quantity]]</f>
        <v>-385</v>
      </c>
      <c r="L281" s="1" t="str">
        <f>IF(ISBLANK(Table2[[#This Row],[Status]]), "No Data Entered", IFERROR(Table2[[#This Row],[Status]], "No Data Entered"))</f>
        <v>Cancelled</v>
      </c>
    </row>
    <row r="282" spans="1:12" x14ac:dyDescent="0.3">
      <c r="A282" s="1" t="str">
        <f>Table2[[#This Row],[Product_ID]]</f>
        <v>PRO4686</v>
      </c>
      <c r="B282" s="1" t="str">
        <f>Table2[[#This Row],[Customer_ID]]</f>
        <v>CUST27474</v>
      </c>
      <c r="C282" s="14" t="str">
        <f>Table2[[#This Row],[Date]]</f>
        <v>19/10/2023</v>
      </c>
      <c r="D282" s="1" t="str">
        <f>TRIM(PROPER(Table2[[#This Row],[Product_Name]]))</f>
        <v>Printer</v>
      </c>
      <c r="E282" s="1" t="str">
        <f>TRIM(PROPER(Table2[[#This Row],[Country]]))</f>
        <v>Usa</v>
      </c>
      <c r="F282" s="1" t="str">
        <f>TRIM(PROPER(Table2[[#This Row],[Category]]))</f>
        <v>Office Supplies</v>
      </c>
      <c r="G282" s="1" t="str">
        <f>TRIM(PROPER(Table2[[#This Row],[Brand]]))</f>
        <v>Canon</v>
      </c>
      <c r="H282" s="1">
        <f>Table2[[#This Row],[Supplier_ID]]</f>
        <v>1039</v>
      </c>
      <c r="I282" s="1">
        <f>Table2[[#This Row],[Market_Price]]</f>
        <v>1787.95</v>
      </c>
      <c r="J282" s="1">
        <f>Table2[[#This Row],[Selling_Price]]</f>
        <v>3196.48</v>
      </c>
      <c r="K282" s="1">
        <f>Table2[[#This Row],[Quantity]]</f>
        <v>-114</v>
      </c>
      <c r="L282" s="1" t="str">
        <f>IF(ISBLANK(Table2[[#This Row],[Status]]), "No Data Entered", IFERROR(Table2[[#This Row],[Status]], "No Data Entered"))</f>
        <v>Cancelled</v>
      </c>
    </row>
    <row r="283" spans="1:12" x14ac:dyDescent="0.3">
      <c r="A283" s="1" t="str">
        <f>Table2[[#This Row],[Product_ID]]</f>
        <v>PRO1014</v>
      </c>
      <c r="B283" s="1" t="str">
        <f>Table2[[#This Row],[Customer_ID]]</f>
        <v>CUST27535</v>
      </c>
      <c r="C283" s="14" t="str">
        <f>Table2[[#This Row],[Date]]</f>
        <v>03/12/2021</v>
      </c>
      <c r="D283" s="1" t="str">
        <f>TRIM(PROPER(Table2[[#This Row],[Product_Name]]))</f>
        <v>Tablet</v>
      </c>
      <c r="E283" s="1" t="str">
        <f>TRIM(PROPER(Table2[[#This Row],[Country]]))</f>
        <v>Uk</v>
      </c>
      <c r="F283" s="1" t="str">
        <f>TRIM(PROPER(Table2[[#This Row],[Category]]))</f>
        <v>Office Supplies</v>
      </c>
      <c r="G283" s="1" t="str">
        <f>TRIM(PROPER(Table2[[#This Row],[Brand]]))</f>
        <v>Lenovo</v>
      </c>
      <c r="H283" s="1">
        <f>Table2[[#This Row],[Supplier_ID]]</f>
        <v>1016</v>
      </c>
      <c r="I283" s="1">
        <f>Table2[[#This Row],[Market_Price]]</f>
        <v>1795.08</v>
      </c>
      <c r="J283" s="1">
        <f>Table2[[#This Row],[Selling_Price]]</f>
        <v>2921.05</v>
      </c>
      <c r="K283" s="1">
        <f>Table2[[#This Row],[Quantity]]</f>
        <v>-260</v>
      </c>
      <c r="L283" s="1" t="str">
        <f>IF(ISBLANK(Table2[[#This Row],[Status]]), "No Data Entered", IFERROR(Table2[[#This Row],[Status]], "No Data Entered"))</f>
        <v>Cancelled</v>
      </c>
    </row>
    <row r="284" spans="1:12" x14ac:dyDescent="0.3">
      <c r="A284" s="1" t="str">
        <f>Table2[[#This Row],[Product_ID]]</f>
        <v>PRO1282</v>
      </c>
      <c r="B284" s="1" t="str">
        <f>Table2[[#This Row],[Customer_ID]]</f>
        <v>CUST27578</v>
      </c>
      <c r="C284" s="14" t="str">
        <f>Table2[[#This Row],[Date]]</f>
        <v>18/05/2021</v>
      </c>
      <c r="D284" s="1" t="str">
        <f>TRIM(PROPER(Table2[[#This Row],[Product_Name]]))</f>
        <v>Tablet</v>
      </c>
      <c r="E284" s="1" t="str">
        <f>TRIM(PROPER(Table2[[#This Row],[Country]]))</f>
        <v>Brazil</v>
      </c>
      <c r="F284" s="1" t="str">
        <f>TRIM(PROPER(Table2[[#This Row],[Category]]))</f>
        <v>Office Supplies</v>
      </c>
      <c r="G284" s="1" t="str">
        <f>TRIM(PROPER(Table2[[#This Row],[Brand]]))</f>
        <v>Logitech</v>
      </c>
      <c r="H284" s="1">
        <f>Table2[[#This Row],[Supplier_ID]]</f>
        <v>1100</v>
      </c>
      <c r="I284" s="1">
        <f>Table2[[#This Row],[Market_Price]]</f>
        <v>1050.01</v>
      </c>
      <c r="J284" s="1">
        <f>Table2[[#This Row],[Selling_Price]]</f>
        <v>1205.6400000000001</v>
      </c>
      <c r="K284" s="1">
        <f>Table2[[#This Row],[Quantity]]</f>
        <v>-66</v>
      </c>
      <c r="L284" s="1" t="str">
        <f>IF(ISBLANK(Table2[[#This Row],[Status]]), "No Data Entered", IFERROR(Table2[[#This Row],[Status]], "No Data Entered"))</f>
        <v>Cancelled</v>
      </c>
    </row>
    <row r="285" spans="1:12" x14ac:dyDescent="0.3">
      <c r="A285" s="1" t="str">
        <f>Table2[[#This Row],[Product_ID]]</f>
        <v>PRO5396</v>
      </c>
      <c r="B285" s="1" t="str">
        <f>Table2[[#This Row],[Customer_ID]]</f>
        <v>CUST27665</v>
      </c>
      <c r="C285" s="14" t="str">
        <f>Table2[[#This Row],[Date]]</f>
        <v>28/09/2020</v>
      </c>
      <c r="D285" s="1" t="str">
        <f>TRIM(PROPER(Table2[[#This Row],[Product_Name]]))</f>
        <v>Printer</v>
      </c>
      <c r="E285" s="1" t="str">
        <f>TRIM(PROPER(Table2[[#This Row],[Country]]))</f>
        <v>Brazil</v>
      </c>
      <c r="F285" s="1" t="str">
        <f>TRIM(PROPER(Table2[[#This Row],[Category]]))</f>
        <v>Wearables</v>
      </c>
      <c r="G285" s="1" t="str">
        <f>TRIM(PROPER(Table2[[#This Row],[Brand]]))</f>
        <v>Dell</v>
      </c>
      <c r="H285" s="1">
        <f>Table2[[#This Row],[Supplier_ID]]</f>
        <v>1094</v>
      </c>
      <c r="I285" s="1">
        <f>Table2[[#This Row],[Market_Price]]</f>
        <v>637.71</v>
      </c>
      <c r="J285" s="1">
        <f>Table2[[#This Row],[Selling_Price]]</f>
        <v>891.5</v>
      </c>
      <c r="K285" s="1">
        <f>Table2[[#This Row],[Quantity]]</f>
        <v>-444</v>
      </c>
      <c r="L285" s="1" t="str">
        <f>IF(ISBLANK(Table2[[#This Row],[Status]]), "No Data Entered", IFERROR(Table2[[#This Row],[Status]], "No Data Entered"))</f>
        <v>Cancelled</v>
      </c>
    </row>
    <row r="286" spans="1:12" x14ac:dyDescent="0.3">
      <c r="A286" s="1" t="str">
        <f>Table2[[#This Row],[Product_ID]]</f>
        <v>PRO7579</v>
      </c>
      <c r="B286" s="1" t="str">
        <f>Table2[[#This Row],[Customer_ID]]</f>
        <v>CUST27706</v>
      </c>
      <c r="C286" s="14" t="str">
        <f>Table2[[#This Row],[Date]]</f>
        <v>29/01/2025</v>
      </c>
      <c r="D286" s="1" t="str">
        <f>TRIM(PROPER(Table2[[#This Row],[Product_Name]]))</f>
        <v>Laptop</v>
      </c>
      <c r="E286" s="1" t="str">
        <f>TRIM(PROPER(Table2[[#This Row],[Country]]))</f>
        <v>Germany</v>
      </c>
      <c r="F286" s="1" t="str">
        <f>TRIM(PROPER(Table2[[#This Row],[Category]]))</f>
        <v>Office Supplies</v>
      </c>
      <c r="G286" s="1" t="str">
        <f>TRIM(PROPER(Table2[[#This Row],[Brand]]))</f>
        <v>Microsoft</v>
      </c>
      <c r="H286" s="1">
        <f>Table2[[#This Row],[Supplier_ID]]</f>
        <v>1010</v>
      </c>
      <c r="I286" s="1">
        <f>Table2[[#This Row],[Market_Price]]</f>
        <v>114.78</v>
      </c>
      <c r="J286" s="1">
        <f>Table2[[#This Row],[Selling_Price]]</f>
        <v>137.72</v>
      </c>
      <c r="K286" s="1">
        <f>Table2[[#This Row],[Quantity]]</f>
        <v>-479</v>
      </c>
      <c r="L286" s="1" t="str">
        <f>IF(ISBLANK(Table2[[#This Row],[Status]]), "No Data Entered", IFERROR(Table2[[#This Row],[Status]], "No Data Entered"))</f>
        <v>Cancelled</v>
      </c>
    </row>
    <row r="287" spans="1:12" x14ac:dyDescent="0.3">
      <c r="A287" s="1" t="str">
        <f>Table2[[#This Row],[Product_ID]]</f>
        <v>PRO1658</v>
      </c>
      <c r="B287" s="1" t="str">
        <f>Table2[[#This Row],[Customer_ID]]</f>
        <v>CUST27760</v>
      </c>
      <c r="C287" s="14" t="str">
        <f>Table2[[#This Row],[Date]]</f>
        <v>10/11/2022</v>
      </c>
      <c r="D287" s="1" t="str">
        <f>TRIM(PROPER(Table2[[#This Row],[Product_Name]]))</f>
        <v>Monitor</v>
      </c>
      <c r="E287" s="1" t="str">
        <f>TRIM(PROPER(Table2[[#This Row],[Country]]))</f>
        <v>Uk</v>
      </c>
      <c r="F287" s="1" t="str">
        <f>TRIM(PROPER(Table2[[#This Row],[Category]]))</f>
        <v>Accessories</v>
      </c>
      <c r="G287" s="1" t="str">
        <f>TRIM(PROPER(Table2[[#This Row],[Brand]]))</f>
        <v>Asus</v>
      </c>
      <c r="H287" s="1">
        <f>Table2[[#This Row],[Supplier_ID]]</f>
        <v>1025</v>
      </c>
      <c r="I287" s="1">
        <f>Table2[[#This Row],[Market_Price]]</f>
        <v>381.83</v>
      </c>
      <c r="J287" s="1">
        <f>Table2[[#This Row],[Selling_Price]]</f>
        <v>601.24</v>
      </c>
      <c r="K287" s="1">
        <f>Table2[[#This Row],[Quantity]]</f>
        <v>-486</v>
      </c>
      <c r="L287" s="1" t="str">
        <f>IF(ISBLANK(Table2[[#This Row],[Status]]), "No Data Entered", IFERROR(Table2[[#This Row],[Status]], "No Data Entered"))</f>
        <v>Cancelled</v>
      </c>
    </row>
    <row r="288" spans="1:12" x14ac:dyDescent="0.3">
      <c r="A288" s="1" t="str">
        <f>Table2[[#This Row],[Product_ID]]</f>
        <v>PRO2090</v>
      </c>
      <c r="B288" s="1" t="str">
        <f>Table2[[#This Row],[Customer_ID]]</f>
        <v>CUST27788</v>
      </c>
      <c r="C288" s="14" t="str">
        <f>Table2[[#This Row],[Date]]</f>
        <v>25/02/2022</v>
      </c>
      <c r="D288" s="1" t="str">
        <f>TRIM(PROPER(Table2[[#This Row],[Product_Name]]))</f>
        <v>Tablet</v>
      </c>
      <c r="E288" s="1" t="str">
        <f>TRIM(PROPER(Table2[[#This Row],[Country]]))</f>
        <v>India</v>
      </c>
      <c r="F288" s="1" t="str">
        <f>TRIM(PROPER(Table2[[#This Row],[Category]]))</f>
        <v>Office Supplies</v>
      </c>
      <c r="G288" s="1" t="str">
        <f>TRIM(PROPER(Table2[[#This Row],[Brand]]))</f>
        <v>Hp</v>
      </c>
      <c r="H288" s="1">
        <f>Table2[[#This Row],[Supplier_ID]]</f>
        <v>1087</v>
      </c>
      <c r="I288" s="1">
        <f>Table2[[#This Row],[Market_Price]]</f>
        <v>1174.75</v>
      </c>
      <c r="J288" s="1">
        <f>Table2[[#This Row],[Selling_Price]]</f>
        <v>1979.79</v>
      </c>
      <c r="K288" s="1">
        <f>Table2[[#This Row],[Quantity]]</f>
        <v>-241</v>
      </c>
      <c r="L288" s="1" t="str">
        <f>IF(ISBLANK(Table2[[#This Row],[Status]]), "No Data Entered", IFERROR(Table2[[#This Row],[Status]], "No Data Entered"))</f>
        <v>Cancelled</v>
      </c>
    </row>
    <row r="289" spans="1:12" x14ac:dyDescent="0.3">
      <c r="A289" s="1" t="str">
        <f>Table2[[#This Row],[Product_ID]]</f>
        <v>PRO5513</v>
      </c>
      <c r="B289" s="1" t="str">
        <f>Table2[[#This Row],[Customer_ID]]</f>
        <v>CUST27826</v>
      </c>
      <c r="C289" s="14" t="str">
        <f>Table2[[#This Row],[Date]]</f>
        <v>02/06/2022</v>
      </c>
      <c r="D289" s="1" t="str">
        <f>TRIM(PROPER(Table2[[#This Row],[Product_Name]]))</f>
        <v>Camera</v>
      </c>
      <c r="E289" s="1" t="str">
        <f>TRIM(PROPER(Table2[[#This Row],[Country]]))</f>
        <v>Usa</v>
      </c>
      <c r="F289" s="1" t="str">
        <f>TRIM(PROPER(Table2[[#This Row],[Category]]))</f>
        <v>Accessories</v>
      </c>
      <c r="G289" s="1" t="str">
        <f>TRIM(PROPER(Table2[[#This Row],[Brand]]))</f>
        <v>Sony</v>
      </c>
      <c r="H289" s="1">
        <f>Table2[[#This Row],[Supplier_ID]]</f>
        <v>1085</v>
      </c>
      <c r="I289" s="1">
        <f>Table2[[#This Row],[Market_Price]]</f>
        <v>729.58</v>
      </c>
      <c r="J289" s="1">
        <f>Table2[[#This Row],[Selling_Price]]</f>
        <v>1061.97</v>
      </c>
      <c r="K289" s="1">
        <f>Table2[[#This Row],[Quantity]]</f>
        <v>-236</v>
      </c>
      <c r="L289" s="1" t="str">
        <f>IF(ISBLANK(Table2[[#This Row],[Status]]), "No Data Entered", IFERROR(Table2[[#This Row],[Status]], "No Data Entered"))</f>
        <v>Cancelled</v>
      </c>
    </row>
    <row r="290" spans="1:12" x14ac:dyDescent="0.3">
      <c r="A290" s="1" t="str">
        <f>Table2[[#This Row],[Product_ID]]</f>
        <v>PRO3258</v>
      </c>
      <c r="B290" s="1" t="str">
        <f>Table2[[#This Row],[Customer_ID]]</f>
        <v>CUST27937</v>
      </c>
      <c r="C290" s="14" t="str">
        <f>Table2[[#This Row],[Date]]</f>
        <v>16/11/2025</v>
      </c>
      <c r="D290" s="1" t="str">
        <f>TRIM(PROPER(Table2[[#This Row],[Product_Name]]))</f>
        <v>Laptop</v>
      </c>
      <c r="E290" s="1" t="str">
        <f>TRIM(PROPER(Table2[[#This Row],[Country]]))</f>
        <v>China</v>
      </c>
      <c r="F290" s="1" t="str">
        <f>TRIM(PROPER(Table2[[#This Row],[Category]]))</f>
        <v>Computers</v>
      </c>
      <c r="G290" s="1" t="str">
        <f>TRIM(PROPER(Table2[[#This Row],[Brand]]))</f>
        <v>Hp</v>
      </c>
      <c r="H290" s="1">
        <f>Table2[[#This Row],[Supplier_ID]]</f>
        <v>1073</v>
      </c>
      <c r="I290" s="1">
        <f>Table2[[#This Row],[Market_Price]]</f>
        <v>61.75</v>
      </c>
      <c r="J290" s="1">
        <f>Table2[[#This Row],[Selling_Price]]</f>
        <v>102.92</v>
      </c>
      <c r="K290" s="1">
        <f>Table2[[#This Row],[Quantity]]</f>
        <v>-75</v>
      </c>
      <c r="L290" s="1" t="str">
        <f>IF(ISBLANK(Table2[[#This Row],[Status]]), "No Data Entered", IFERROR(Table2[[#This Row],[Status]], "No Data Entered"))</f>
        <v>Cancelled</v>
      </c>
    </row>
    <row r="291" spans="1:12" x14ac:dyDescent="0.3">
      <c r="A291" s="1" t="str">
        <f>Table2[[#This Row],[Product_ID]]</f>
        <v>PRO9805</v>
      </c>
      <c r="B291" s="1" t="str">
        <f>Table2[[#This Row],[Customer_ID]]</f>
        <v>CUST27945</v>
      </c>
      <c r="C291" s="14" t="str">
        <f>Table2[[#This Row],[Date]]</f>
        <v>06/03/2025</v>
      </c>
      <c r="D291" s="1" t="str">
        <f>TRIM(PROPER(Table2[[#This Row],[Product_Name]]))</f>
        <v>Smartphone</v>
      </c>
      <c r="E291" s="1" t="str">
        <f>TRIM(PROPER(Table2[[#This Row],[Country]]))</f>
        <v>Germany</v>
      </c>
      <c r="F291" s="1" t="str">
        <f>TRIM(PROPER(Table2[[#This Row],[Category]]))</f>
        <v>Electronics</v>
      </c>
      <c r="G291" s="1" t="str">
        <f>TRIM(PROPER(Table2[[#This Row],[Brand]]))</f>
        <v>Lenovo</v>
      </c>
      <c r="H291" s="1">
        <f>Table2[[#This Row],[Supplier_ID]]</f>
        <v>1049</v>
      </c>
      <c r="I291" s="1">
        <f>Table2[[#This Row],[Market_Price]]</f>
        <v>910</v>
      </c>
      <c r="J291" s="1">
        <f>Table2[[#This Row],[Selling_Price]]</f>
        <v>1489.05</v>
      </c>
      <c r="K291" s="1">
        <f>Table2[[#This Row],[Quantity]]</f>
        <v>-408</v>
      </c>
      <c r="L291" s="1" t="str">
        <f>IF(ISBLANK(Table2[[#This Row],[Status]]), "No Data Entered", IFERROR(Table2[[#This Row],[Status]], "No Data Entered"))</f>
        <v>Cancelled</v>
      </c>
    </row>
    <row r="292" spans="1:12" x14ac:dyDescent="0.3">
      <c r="A292" s="1" t="str">
        <f>Table2[[#This Row],[Product_ID]]</f>
        <v>PRO5877</v>
      </c>
      <c r="B292" s="1" t="str">
        <f>Table2[[#This Row],[Customer_ID]]</f>
        <v>CUST27995</v>
      </c>
      <c r="C292" s="14" t="str">
        <f>Table2[[#This Row],[Date]]</f>
        <v>13/03/2020</v>
      </c>
      <c r="D292" s="1" t="str">
        <f>TRIM(PROPER(Table2[[#This Row],[Product_Name]]))</f>
        <v>Keyboard</v>
      </c>
      <c r="E292" s="1" t="str">
        <f>TRIM(PROPER(Table2[[#This Row],[Country]]))</f>
        <v>France</v>
      </c>
      <c r="F292" s="1" t="str">
        <f>TRIM(PROPER(Table2[[#This Row],[Category]]))</f>
        <v>Wearables</v>
      </c>
      <c r="G292" s="1" t="str">
        <f>TRIM(PROPER(Table2[[#This Row],[Brand]]))</f>
        <v>Sony</v>
      </c>
      <c r="H292" s="1">
        <f>Table2[[#This Row],[Supplier_ID]]</f>
        <v>1092</v>
      </c>
      <c r="I292" s="1">
        <f>Table2[[#This Row],[Market_Price]]</f>
        <v>1439.78</v>
      </c>
      <c r="J292" s="1">
        <f>Table2[[#This Row],[Selling_Price]]</f>
        <v>2151.37</v>
      </c>
      <c r="K292" s="1">
        <f>Table2[[#This Row],[Quantity]]</f>
        <v>-473</v>
      </c>
      <c r="L292" s="1" t="str">
        <f>IF(ISBLANK(Table2[[#This Row],[Status]]), "No Data Entered", IFERROR(Table2[[#This Row],[Status]], "No Data Entered"))</f>
        <v>Cancelled</v>
      </c>
    </row>
    <row r="293" spans="1:12" x14ac:dyDescent="0.3">
      <c r="A293" s="1" t="str">
        <f>Table2[[#This Row],[Product_ID]]</f>
        <v>PRO2910</v>
      </c>
      <c r="B293" s="1" t="str">
        <f>Table2[[#This Row],[Customer_ID]]</f>
        <v>CUST27999</v>
      </c>
      <c r="C293" s="14" t="str">
        <f>Table2[[#This Row],[Date]]</f>
        <v>20/07/2022</v>
      </c>
      <c r="D293" s="1" t="str">
        <f>TRIM(PROPER(Table2[[#This Row],[Product_Name]]))</f>
        <v>Smartwatch</v>
      </c>
      <c r="E293" s="1" t="str">
        <f>TRIM(PROPER(Table2[[#This Row],[Country]]))</f>
        <v>India</v>
      </c>
      <c r="F293" s="1" t="str">
        <f>TRIM(PROPER(Table2[[#This Row],[Category]]))</f>
        <v>Computers</v>
      </c>
      <c r="G293" s="1" t="str">
        <f>TRIM(PROPER(Table2[[#This Row],[Brand]]))</f>
        <v>Apple</v>
      </c>
      <c r="H293" s="1">
        <f>Table2[[#This Row],[Supplier_ID]]</f>
        <v>1025</v>
      </c>
      <c r="I293" s="1">
        <f>Table2[[#This Row],[Market_Price]]</f>
        <v>125.88</v>
      </c>
      <c r="J293" s="1">
        <f>Table2[[#This Row],[Selling_Price]]</f>
        <v>236.18</v>
      </c>
      <c r="K293" s="1">
        <f>Table2[[#This Row],[Quantity]]</f>
        <v>-448</v>
      </c>
      <c r="L293" s="1" t="str">
        <f>IF(ISBLANK(Table2[[#This Row],[Status]]), "No Data Entered", IFERROR(Table2[[#This Row],[Status]], "No Data Entered"))</f>
        <v>Cancelled</v>
      </c>
    </row>
    <row r="294" spans="1:12" x14ac:dyDescent="0.3">
      <c r="A294" s="1" t="str">
        <f>Table2[[#This Row],[Product_ID]]</f>
        <v>PRO9937</v>
      </c>
      <c r="B294" s="1" t="str">
        <f>Table2[[#This Row],[Customer_ID]]</f>
        <v>CUST28065</v>
      </c>
      <c r="C294" s="14" t="str">
        <f>Table2[[#This Row],[Date]]</f>
        <v>07/03/2022</v>
      </c>
      <c r="D294" s="1" t="str">
        <f>TRIM(PROPER(Table2[[#This Row],[Product_Name]]))</f>
        <v>Monitor</v>
      </c>
      <c r="E294" s="1" t="str">
        <f>TRIM(PROPER(Table2[[#This Row],[Country]]))</f>
        <v>France</v>
      </c>
      <c r="F294" s="1" t="str">
        <f>TRIM(PROPER(Table2[[#This Row],[Category]]))</f>
        <v>Electronics</v>
      </c>
      <c r="G294" s="1" t="str">
        <f>TRIM(PROPER(Table2[[#This Row],[Brand]]))</f>
        <v>Canon</v>
      </c>
      <c r="H294" s="1">
        <f>Table2[[#This Row],[Supplier_ID]]</f>
        <v>1071</v>
      </c>
      <c r="I294" s="1">
        <f>Table2[[#This Row],[Market_Price]]</f>
        <v>520.26</v>
      </c>
      <c r="J294" s="1">
        <f>Table2[[#This Row],[Selling_Price]]</f>
        <v>647.77</v>
      </c>
      <c r="K294" s="1">
        <f>Table2[[#This Row],[Quantity]]</f>
        <v>-269</v>
      </c>
      <c r="L294" s="1" t="str">
        <f>IF(ISBLANK(Table2[[#This Row],[Status]]), "No Data Entered", IFERROR(Table2[[#This Row],[Status]], "No Data Entered"))</f>
        <v>Cancelled</v>
      </c>
    </row>
    <row r="295" spans="1:12" x14ac:dyDescent="0.3">
      <c r="A295" s="1" t="str">
        <f>Table2[[#This Row],[Product_ID]]</f>
        <v>PRO7653</v>
      </c>
      <c r="B295" s="1" t="str">
        <f>Table2[[#This Row],[Customer_ID]]</f>
        <v>CUST28228</v>
      </c>
      <c r="C295" s="14" t="str">
        <f>Table2[[#This Row],[Date]]</f>
        <v>30/09/2020</v>
      </c>
      <c r="D295" s="1" t="str">
        <f>TRIM(PROPER(Table2[[#This Row],[Product_Name]]))</f>
        <v>Printer</v>
      </c>
      <c r="E295" s="1" t="str">
        <f>TRIM(PROPER(Table2[[#This Row],[Country]]))</f>
        <v>India</v>
      </c>
      <c r="F295" s="1" t="str">
        <f>TRIM(PROPER(Table2[[#This Row],[Category]]))</f>
        <v>Wearables</v>
      </c>
      <c r="G295" s="1" t="str">
        <f>TRIM(PROPER(Table2[[#This Row],[Brand]]))</f>
        <v>Lenovo</v>
      </c>
      <c r="H295" s="1">
        <f>Table2[[#This Row],[Supplier_ID]]</f>
        <v>1048</v>
      </c>
      <c r="I295" s="1">
        <f>Table2[[#This Row],[Market_Price]]</f>
        <v>350.72</v>
      </c>
      <c r="J295" s="1">
        <f>Table2[[#This Row],[Selling_Price]]</f>
        <v>481</v>
      </c>
      <c r="K295" s="1">
        <f>Table2[[#This Row],[Quantity]]</f>
        <v>-153</v>
      </c>
      <c r="L295" s="1" t="str">
        <f>IF(ISBLANK(Table2[[#This Row],[Status]]), "No Data Entered", IFERROR(Table2[[#This Row],[Status]], "No Data Entered"))</f>
        <v>Cancelled</v>
      </c>
    </row>
    <row r="296" spans="1:12" x14ac:dyDescent="0.3">
      <c r="A296" s="1" t="str">
        <f>Table2[[#This Row],[Product_ID]]</f>
        <v>PRO3546</v>
      </c>
      <c r="B296" s="1" t="str">
        <f>Table2[[#This Row],[Customer_ID]]</f>
        <v>CUST28310</v>
      </c>
      <c r="C296" s="14" t="str">
        <f>Table2[[#This Row],[Date]]</f>
        <v>19/05/2024</v>
      </c>
      <c r="D296" s="1" t="str">
        <f>TRIM(PROPER(Table2[[#This Row],[Product_Name]]))</f>
        <v>Smartwatch</v>
      </c>
      <c r="E296" s="1" t="str">
        <f>TRIM(PROPER(Table2[[#This Row],[Country]]))</f>
        <v>Japan</v>
      </c>
      <c r="F296" s="1" t="str">
        <f>TRIM(PROPER(Table2[[#This Row],[Category]]))</f>
        <v>Computers</v>
      </c>
      <c r="G296" s="1" t="str">
        <f>TRIM(PROPER(Table2[[#This Row],[Brand]]))</f>
        <v>Asus</v>
      </c>
      <c r="H296" s="1">
        <f>Table2[[#This Row],[Supplier_ID]]</f>
        <v>1035</v>
      </c>
      <c r="I296" s="1">
        <f>Table2[[#This Row],[Market_Price]]</f>
        <v>841.07</v>
      </c>
      <c r="J296" s="1">
        <f>Table2[[#This Row],[Selling_Price]]</f>
        <v>1610.69</v>
      </c>
      <c r="K296" s="1">
        <f>Table2[[#This Row],[Quantity]]</f>
        <v>-28</v>
      </c>
      <c r="L296" s="1" t="str">
        <f>IF(ISBLANK(Table2[[#This Row],[Status]]), "No Data Entered", IFERROR(Table2[[#This Row],[Status]], "No Data Entered"))</f>
        <v>Cancelled</v>
      </c>
    </row>
    <row r="297" spans="1:12" x14ac:dyDescent="0.3">
      <c r="A297" s="1" t="str">
        <f>Table2[[#This Row],[Product_ID]]</f>
        <v>PRO4286</v>
      </c>
      <c r="B297" s="1" t="str">
        <f>Table2[[#This Row],[Customer_ID]]</f>
        <v>CUST28320</v>
      </c>
      <c r="C297" s="14" t="str">
        <f>Table2[[#This Row],[Date]]</f>
        <v>31/03/2024</v>
      </c>
      <c r="D297" s="1" t="str">
        <f>TRIM(PROPER(Table2[[#This Row],[Product_Name]]))</f>
        <v>Headphones</v>
      </c>
      <c r="E297" s="1" t="str">
        <f>TRIM(PROPER(Table2[[#This Row],[Country]]))</f>
        <v>Germany</v>
      </c>
      <c r="F297" s="1" t="str">
        <f>TRIM(PROPER(Table2[[#This Row],[Category]]))</f>
        <v>Electronics</v>
      </c>
      <c r="G297" s="1" t="str">
        <f>TRIM(PROPER(Table2[[#This Row],[Brand]]))</f>
        <v>Microsoft</v>
      </c>
      <c r="H297" s="1">
        <f>Table2[[#This Row],[Supplier_ID]]</f>
        <v>1036</v>
      </c>
      <c r="I297" s="1">
        <f>Table2[[#This Row],[Market_Price]]</f>
        <v>922.5</v>
      </c>
      <c r="J297" s="1">
        <f>Table2[[#This Row],[Selling_Price]]</f>
        <v>1572.78</v>
      </c>
      <c r="K297" s="1">
        <f>Table2[[#This Row],[Quantity]]</f>
        <v>-213</v>
      </c>
      <c r="L297" s="1" t="str">
        <f>IF(ISBLANK(Table2[[#This Row],[Status]]), "No Data Entered", IFERROR(Table2[[#This Row],[Status]], "No Data Entered"))</f>
        <v>Cancelled</v>
      </c>
    </row>
    <row r="298" spans="1:12" x14ac:dyDescent="0.3">
      <c r="A298" s="1" t="str">
        <f>Table2[[#This Row],[Product_ID]]</f>
        <v>PRO1393</v>
      </c>
      <c r="B298" s="1" t="str">
        <f>Table2[[#This Row],[Customer_ID]]</f>
        <v>CUST28492</v>
      </c>
      <c r="C298" s="14" t="str">
        <f>Table2[[#This Row],[Date]]</f>
        <v>28/05/2024</v>
      </c>
      <c r="D298" s="1" t="str">
        <f>TRIM(PROPER(Table2[[#This Row],[Product_Name]]))</f>
        <v>Laptop</v>
      </c>
      <c r="E298" s="1" t="str">
        <f>TRIM(PROPER(Table2[[#This Row],[Country]]))</f>
        <v>Brazil</v>
      </c>
      <c r="F298" s="1" t="str">
        <f>TRIM(PROPER(Table2[[#This Row],[Category]]))</f>
        <v>Electronics</v>
      </c>
      <c r="G298" s="1" t="str">
        <f>TRIM(PROPER(Table2[[#This Row],[Brand]]))</f>
        <v>Logitech</v>
      </c>
      <c r="H298" s="1">
        <f>Table2[[#This Row],[Supplier_ID]]</f>
        <v>1016</v>
      </c>
      <c r="I298" s="1">
        <f>Table2[[#This Row],[Market_Price]]</f>
        <v>382.79</v>
      </c>
      <c r="J298" s="1">
        <f>Table2[[#This Row],[Selling_Price]]</f>
        <v>427.98</v>
      </c>
      <c r="K298" s="1">
        <f>Table2[[#This Row],[Quantity]]</f>
        <v>-154</v>
      </c>
      <c r="L298" s="1" t="str">
        <f>IF(ISBLANK(Table2[[#This Row],[Status]]), "No Data Entered", IFERROR(Table2[[#This Row],[Status]], "No Data Entered"))</f>
        <v>Cancelled</v>
      </c>
    </row>
    <row r="299" spans="1:12" x14ac:dyDescent="0.3">
      <c r="A299" s="1" t="str">
        <f>Table2[[#This Row],[Product_ID]]</f>
        <v>PRO4341</v>
      </c>
      <c r="B299" s="1" t="str">
        <f>Table2[[#This Row],[Customer_ID]]</f>
        <v>CUST28581</v>
      </c>
      <c r="C299" s="14" t="str">
        <f>Table2[[#This Row],[Date]]</f>
        <v>30/01/2021</v>
      </c>
      <c r="D299" s="1" t="str">
        <f>TRIM(PROPER(Table2[[#This Row],[Product_Name]]))</f>
        <v>Smartwatch</v>
      </c>
      <c r="E299" s="1" t="str">
        <f>TRIM(PROPER(Table2[[#This Row],[Country]]))</f>
        <v>Canada</v>
      </c>
      <c r="F299" s="1" t="str">
        <f>TRIM(PROPER(Table2[[#This Row],[Category]]))</f>
        <v>Wearables</v>
      </c>
      <c r="G299" s="1" t="str">
        <f>TRIM(PROPER(Table2[[#This Row],[Brand]]))</f>
        <v>Samsung</v>
      </c>
      <c r="H299" s="1">
        <f>Table2[[#This Row],[Supplier_ID]]</f>
        <v>1084</v>
      </c>
      <c r="I299" s="1">
        <f>Table2[[#This Row],[Market_Price]]</f>
        <v>1045.67</v>
      </c>
      <c r="J299" s="1">
        <f>Table2[[#This Row],[Selling_Price]]</f>
        <v>1414.82</v>
      </c>
      <c r="K299" s="1">
        <f>Table2[[#This Row],[Quantity]]</f>
        <v>-204</v>
      </c>
      <c r="L299" s="1" t="str">
        <f>IF(ISBLANK(Table2[[#This Row],[Status]]), "No Data Entered", IFERROR(Table2[[#This Row],[Status]], "No Data Entered"))</f>
        <v>Cancelled</v>
      </c>
    </row>
    <row r="300" spans="1:12" x14ac:dyDescent="0.3">
      <c r="A300" s="1" t="str">
        <f>Table2[[#This Row],[Product_ID]]</f>
        <v>PRO5822</v>
      </c>
      <c r="B300" s="1" t="str">
        <f>Table2[[#This Row],[Customer_ID]]</f>
        <v>CUST28654</v>
      </c>
      <c r="C300" s="14" t="str">
        <f>Table2[[#This Row],[Date]]</f>
        <v>28/02/2022</v>
      </c>
      <c r="D300" s="1" t="str">
        <f>TRIM(PROPER(Table2[[#This Row],[Product_Name]]))</f>
        <v>Tablet</v>
      </c>
      <c r="E300" s="1" t="str">
        <f>TRIM(PROPER(Table2[[#This Row],[Country]]))</f>
        <v>Uk</v>
      </c>
      <c r="F300" s="1" t="str">
        <f>TRIM(PROPER(Table2[[#This Row],[Category]]))</f>
        <v>Accessories</v>
      </c>
      <c r="G300" s="1" t="str">
        <f>TRIM(PROPER(Table2[[#This Row],[Brand]]))</f>
        <v>Sony</v>
      </c>
      <c r="H300" s="1">
        <f>Table2[[#This Row],[Supplier_ID]]</f>
        <v>1036</v>
      </c>
      <c r="I300" s="1">
        <f>Table2[[#This Row],[Market_Price]]</f>
        <v>1299.24</v>
      </c>
      <c r="J300" s="1">
        <f>Table2[[#This Row],[Selling_Price]]</f>
        <v>1718.6</v>
      </c>
      <c r="K300" s="1">
        <f>Table2[[#This Row],[Quantity]]</f>
        <v>-201</v>
      </c>
      <c r="L300" s="1" t="str">
        <f>IF(ISBLANK(Table2[[#This Row],[Status]]), "No Data Entered", IFERROR(Table2[[#This Row],[Status]], "No Data Entered"))</f>
        <v>Cancelled</v>
      </c>
    </row>
    <row r="301" spans="1:12" x14ac:dyDescent="0.3">
      <c r="A301" s="1" t="str">
        <f>Table2[[#This Row],[Product_ID]]</f>
        <v>PRO6418</v>
      </c>
      <c r="B301" s="1" t="str">
        <f>Table2[[#This Row],[Customer_ID]]</f>
        <v>CUST28748</v>
      </c>
      <c r="C301" s="14" t="str">
        <f>Table2[[#This Row],[Date]]</f>
        <v>13/04/2021</v>
      </c>
      <c r="D301" s="1" t="str">
        <f>TRIM(PROPER(Table2[[#This Row],[Product_Name]]))</f>
        <v>Tablet</v>
      </c>
      <c r="E301" s="1" t="str">
        <f>TRIM(PROPER(Table2[[#This Row],[Country]]))</f>
        <v>Australia</v>
      </c>
      <c r="F301" s="1" t="str">
        <f>TRIM(PROPER(Table2[[#This Row],[Category]]))</f>
        <v>Wearables</v>
      </c>
      <c r="G301" s="1" t="str">
        <f>TRIM(PROPER(Table2[[#This Row],[Brand]]))</f>
        <v>Logitech</v>
      </c>
      <c r="H301" s="1">
        <f>Table2[[#This Row],[Supplier_ID]]</f>
        <v>1024</v>
      </c>
      <c r="I301" s="1">
        <f>Table2[[#This Row],[Market_Price]]</f>
        <v>513.78</v>
      </c>
      <c r="J301" s="1">
        <f>Table2[[#This Row],[Selling_Price]]</f>
        <v>882.54</v>
      </c>
      <c r="K301" s="1">
        <f>Table2[[#This Row],[Quantity]]</f>
        <v>-262</v>
      </c>
      <c r="L301" s="1" t="str">
        <f>IF(ISBLANK(Table2[[#This Row],[Status]]), "No Data Entered", IFERROR(Table2[[#This Row],[Status]], "No Data Entered"))</f>
        <v>Cancelled</v>
      </c>
    </row>
    <row r="302" spans="1:12" x14ac:dyDescent="0.3">
      <c r="A302" s="1" t="str">
        <f>Table2[[#This Row],[Product_ID]]</f>
        <v>PRO9974</v>
      </c>
      <c r="B302" s="1" t="str">
        <f>Table2[[#This Row],[Customer_ID]]</f>
        <v>CUST28751</v>
      </c>
      <c r="C302" s="14" t="str">
        <f>Table2[[#This Row],[Date]]</f>
        <v>09/12/2022</v>
      </c>
      <c r="D302" s="1" t="str">
        <f>TRIM(PROPER(Table2[[#This Row],[Product_Name]]))</f>
        <v>Keyboard</v>
      </c>
      <c r="E302" s="1" t="str">
        <f>TRIM(PROPER(Table2[[#This Row],[Country]]))</f>
        <v>Australia</v>
      </c>
      <c r="F302" s="1" t="str">
        <f>TRIM(PROPER(Table2[[#This Row],[Category]]))</f>
        <v>Computers</v>
      </c>
      <c r="G302" s="1" t="str">
        <f>TRIM(PROPER(Table2[[#This Row],[Brand]]))</f>
        <v>Lenovo</v>
      </c>
      <c r="H302" s="1">
        <f>Table2[[#This Row],[Supplier_ID]]</f>
        <v>1082</v>
      </c>
      <c r="I302" s="1">
        <f>Table2[[#This Row],[Market_Price]]</f>
        <v>453.44</v>
      </c>
      <c r="J302" s="1">
        <f>Table2[[#This Row],[Selling_Price]]</f>
        <v>867.39</v>
      </c>
      <c r="K302" s="1">
        <f>Table2[[#This Row],[Quantity]]</f>
        <v>-444</v>
      </c>
      <c r="L302" s="1" t="str">
        <f>IF(ISBLANK(Table2[[#This Row],[Status]]), "No Data Entered", IFERROR(Table2[[#This Row],[Status]], "No Data Entered"))</f>
        <v>Cancelled</v>
      </c>
    </row>
    <row r="303" spans="1:12" x14ac:dyDescent="0.3">
      <c r="A303" s="1" t="str">
        <f>Table2[[#This Row],[Product_ID]]</f>
        <v>PRO1156</v>
      </c>
      <c r="B303" s="1" t="str">
        <f>Table2[[#This Row],[Customer_ID]]</f>
        <v>CUST28838</v>
      </c>
      <c r="C303" s="14" t="str">
        <f>Table2[[#This Row],[Date]]</f>
        <v>22/05/2023</v>
      </c>
      <c r="D303" s="1" t="str">
        <f>TRIM(PROPER(Table2[[#This Row],[Product_Name]]))</f>
        <v>Smartwatch</v>
      </c>
      <c r="E303" s="1" t="str">
        <f>TRIM(PROPER(Table2[[#This Row],[Country]]))</f>
        <v>Brazil</v>
      </c>
      <c r="F303" s="1" t="str">
        <f>TRIM(PROPER(Table2[[#This Row],[Category]]))</f>
        <v>Computers</v>
      </c>
      <c r="G303" s="1" t="str">
        <f>TRIM(PROPER(Table2[[#This Row],[Brand]]))</f>
        <v>Sony</v>
      </c>
      <c r="H303" s="1">
        <f>Table2[[#This Row],[Supplier_ID]]</f>
        <v>1029</v>
      </c>
      <c r="I303" s="1">
        <f>Table2[[#This Row],[Market_Price]]</f>
        <v>462.61</v>
      </c>
      <c r="J303" s="1">
        <f>Table2[[#This Row],[Selling_Price]]</f>
        <v>552.1</v>
      </c>
      <c r="K303" s="1">
        <f>Table2[[#This Row],[Quantity]]</f>
        <v>-110</v>
      </c>
      <c r="L303" s="1" t="str">
        <f>IF(ISBLANK(Table2[[#This Row],[Status]]), "No Data Entered", IFERROR(Table2[[#This Row],[Status]], "No Data Entered"))</f>
        <v>Cancelled</v>
      </c>
    </row>
    <row r="304" spans="1:12" x14ac:dyDescent="0.3">
      <c r="A304" s="1" t="str">
        <f>Table2[[#This Row],[Product_ID]]</f>
        <v>PRO8886</v>
      </c>
      <c r="B304" s="1" t="str">
        <f>Table2[[#This Row],[Customer_ID]]</f>
        <v>CUST28864</v>
      </c>
      <c r="C304" s="14" t="str">
        <f>Table2[[#This Row],[Date]]</f>
        <v>03/04/2023</v>
      </c>
      <c r="D304" s="1" t="str">
        <f>TRIM(PROPER(Table2[[#This Row],[Product_Name]]))</f>
        <v>Smartwatch</v>
      </c>
      <c r="E304" s="1" t="str">
        <f>TRIM(PROPER(Table2[[#This Row],[Country]]))</f>
        <v>France</v>
      </c>
      <c r="F304" s="1" t="str">
        <f>TRIM(PROPER(Table2[[#This Row],[Category]]))</f>
        <v>Accessories</v>
      </c>
      <c r="G304" s="1" t="str">
        <f>TRIM(PROPER(Table2[[#This Row],[Brand]]))</f>
        <v>Lenovo</v>
      </c>
      <c r="H304" s="1">
        <f>Table2[[#This Row],[Supplier_ID]]</f>
        <v>1059</v>
      </c>
      <c r="I304" s="1">
        <f>Table2[[#This Row],[Market_Price]]</f>
        <v>785.52</v>
      </c>
      <c r="J304" s="1">
        <f>Table2[[#This Row],[Selling_Price]]</f>
        <v>1187.75</v>
      </c>
      <c r="K304" s="1">
        <f>Table2[[#This Row],[Quantity]]</f>
        <v>-94</v>
      </c>
      <c r="L304" s="1" t="str">
        <f>IF(ISBLANK(Table2[[#This Row],[Status]]), "No Data Entered", IFERROR(Table2[[#This Row],[Status]], "No Data Entered"))</f>
        <v>Cancelled</v>
      </c>
    </row>
    <row r="305" spans="1:12" x14ac:dyDescent="0.3">
      <c r="A305" s="1" t="str">
        <f>Table2[[#This Row],[Product_ID]]</f>
        <v>PRO8235</v>
      </c>
      <c r="B305" s="1" t="str">
        <f>Table2[[#This Row],[Customer_ID]]</f>
        <v>CUST28923</v>
      </c>
      <c r="C305" s="14" t="str">
        <f>Table2[[#This Row],[Date]]</f>
        <v>31/07/2020</v>
      </c>
      <c r="D305" s="1" t="str">
        <f>TRIM(PROPER(Table2[[#This Row],[Product_Name]]))</f>
        <v>Tablet</v>
      </c>
      <c r="E305" s="1" t="str">
        <f>TRIM(PROPER(Table2[[#This Row],[Country]]))</f>
        <v>Australia</v>
      </c>
      <c r="F305" s="1" t="str">
        <f>TRIM(PROPER(Table2[[#This Row],[Category]]))</f>
        <v>Computers</v>
      </c>
      <c r="G305" s="1" t="str">
        <f>TRIM(PROPER(Table2[[#This Row],[Brand]]))</f>
        <v>Asus</v>
      </c>
      <c r="H305" s="1">
        <f>Table2[[#This Row],[Supplier_ID]]</f>
        <v>1023</v>
      </c>
      <c r="I305" s="1">
        <f>Table2[[#This Row],[Market_Price]]</f>
        <v>437.28</v>
      </c>
      <c r="J305" s="1">
        <f>Table2[[#This Row],[Selling_Price]]</f>
        <v>702.26</v>
      </c>
      <c r="K305" s="1">
        <f>Table2[[#This Row],[Quantity]]</f>
        <v>-181</v>
      </c>
      <c r="L305" s="1" t="str">
        <f>IF(ISBLANK(Table2[[#This Row],[Status]]), "No Data Entered", IFERROR(Table2[[#This Row],[Status]], "No Data Entered"))</f>
        <v>Cancelled</v>
      </c>
    </row>
    <row r="306" spans="1:12" x14ac:dyDescent="0.3">
      <c r="A306" s="1" t="str">
        <f>Table2[[#This Row],[Product_ID]]</f>
        <v>PRO4894</v>
      </c>
      <c r="B306" s="1" t="str">
        <f>Table2[[#This Row],[Customer_ID]]</f>
        <v>CUST29013</v>
      </c>
      <c r="C306" s="14" t="str">
        <f>Table2[[#This Row],[Date]]</f>
        <v>16/12/2024</v>
      </c>
      <c r="D306" s="1" t="str">
        <f>TRIM(PROPER(Table2[[#This Row],[Product_Name]]))</f>
        <v>Headphones</v>
      </c>
      <c r="E306" s="1" t="str">
        <f>TRIM(PROPER(Table2[[#This Row],[Country]]))</f>
        <v>Germany</v>
      </c>
      <c r="F306" s="1" t="str">
        <f>TRIM(PROPER(Table2[[#This Row],[Category]]))</f>
        <v>Computers</v>
      </c>
      <c r="G306" s="1" t="str">
        <f>TRIM(PROPER(Table2[[#This Row],[Brand]]))</f>
        <v>Microsoft</v>
      </c>
      <c r="H306" s="1">
        <f>Table2[[#This Row],[Supplier_ID]]</f>
        <v>1030</v>
      </c>
      <c r="I306" s="1">
        <f>Table2[[#This Row],[Market_Price]]</f>
        <v>1158.19</v>
      </c>
      <c r="J306" s="1">
        <f>Table2[[#This Row],[Selling_Price]]</f>
        <v>1426.47</v>
      </c>
      <c r="K306" s="1">
        <f>Table2[[#This Row],[Quantity]]</f>
        <v>-231</v>
      </c>
      <c r="L306" s="1" t="str">
        <f>IF(ISBLANK(Table2[[#This Row],[Status]]), "No Data Entered", IFERROR(Table2[[#This Row],[Status]], "No Data Entered"))</f>
        <v>Cancelled</v>
      </c>
    </row>
    <row r="307" spans="1:12" x14ac:dyDescent="0.3">
      <c r="A307" s="1" t="str">
        <f>Table2[[#This Row],[Product_ID]]</f>
        <v>PRO7101</v>
      </c>
      <c r="B307" s="1" t="str">
        <f>Table2[[#This Row],[Customer_ID]]</f>
        <v>CUST29028</v>
      </c>
      <c r="C307" s="14" t="str">
        <f>Table2[[#This Row],[Date]]</f>
        <v>29/05/2023</v>
      </c>
      <c r="D307" s="1" t="str">
        <f>TRIM(PROPER(Table2[[#This Row],[Product_Name]]))</f>
        <v>Mouse</v>
      </c>
      <c r="E307" s="1" t="str">
        <f>TRIM(PROPER(Table2[[#This Row],[Country]]))</f>
        <v>China</v>
      </c>
      <c r="F307" s="1" t="str">
        <f>TRIM(PROPER(Table2[[#This Row],[Category]]))</f>
        <v>Office Supplies</v>
      </c>
      <c r="G307" s="1" t="str">
        <f>TRIM(PROPER(Table2[[#This Row],[Brand]]))</f>
        <v>Apple</v>
      </c>
      <c r="H307" s="1">
        <f>Table2[[#This Row],[Supplier_ID]]</f>
        <v>1026</v>
      </c>
      <c r="I307" s="1">
        <f>Table2[[#This Row],[Market_Price]]</f>
        <v>1999.36</v>
      </c>
      <c r="J307" s="1">
        <f>Table2[[#This Row],[Selling_Price]]</f>
        <v>2420.3000000000002</v>
      </c>
      <c r="K307" s="1">
        <f>Table2[[#This Row],[Quantity]]</f>
        <v>-144</v>
      </c>
      <c r="L307" s="1" t="str">
        <f>IF(ISBLANK(Table2[[#This Row],[Status]]), "No Data Entered", IFERROR(Table2[[#This Row],[Status]], "No Data Entered"))</f>
        <v>Cancelled</v>
      </c>
    </row>
    <row r="308" spans="1:12" x14ac:dyDescent="0.3">
      <c r="A308" s="1" t="str">
        <f>Table2[[#This Row],[Product_ID]]</f>
        <v>PRO1998</v>
      </c>
      <c r="B308" s="1" t="str">
        <f>Table2[[#This Row],[Customer_ID]]</f>
        <v>CUST29078</v>
      </c>
      <c r="C308" s="14" t="str">
        <f>Table2[[#This Row],[Date]]</f>
        <v>14/06/2023</v>
      </c>
      <c r="D308" s="1" t="str">
        <f>TRIM(PROPER(Table2[[#This Row],[Product_Name]]))</f>
        <v>Mouse</v>
      </c>
      <c r="E308" s="1" t="str">
        <f>TRIM(PROPER(Table2[[#This Row],[Country]]))</f>
        <v>Brazil</v>
      </c>
      <c r="F308" s="1" t="str">
        <f>TRIM(PROPER(Table2[[#This Row],[Category]]))</f>
        <v>Computers</v>
      </c>
      <c r="G308" s="1" t="str">
        <f>TRIM(PROPER(Table2[[#This Row],[Brand]]))</f>
        <v>Apple</v>
      </c>
      <c r="H308" s="1">
        <f>Table2[[#This Row],[Supplier_ID]]</f>
        <v>1062</v>
      </c>
      <c r="I308" s="1">
        <f>Table2[[#This Row],[Market_Price]]</f>
        <v>1873.78</v>
      </c>
      <c r="J308" s="1">
        <f>Table2[[#This Row],[Selling_Price]]</f>
        <v>2182.3200000000002</v>
      </c>
      <c r="K308" s="1">
        <f>Table2[[#This Row],[Quantity]]</f>
        <v>-321</v>
      </c>
      <c r="L308" s="1" t="str">
        <f>IF(ISBLANK(Table2[[#This Row],[Status]]), "No Data Entered", IFERROR(Table2[[#This Row],[Status]], "No Data Entered"))</f>
        <v>Cancelled</v>
      </c>
    </row>
    <row r="309" spans="1:12" x14ac:dyDescent="0.3">
      <c r="A309" s="1" t="str">
        <f>Table2[[#This Row],[Product_ID]]</f>
        <v>PRO4674</v>
      </c>
      <c r="B309" s="1" t="str">
        <f>Table2[[#This Row],[Customer_ID]]</f>
        <v>CUST29198</v>
      </c>
      <c r="C309" s="14" t="str">
        <f>Table2[[#This Row],[Date]]</f>
        <v>22/10/2023</v>
      </c>
      <c r="D309" s="1" t="str">
        <f>TRIM(PROPER(Table2[[#This Row],[Product_Name]]))</f>
        <v>Headphones</v>
      </c>
      <c r="E309" s="1" t="str">
        <f>TRIM(PROPER(Table2[[#This Row],[Country]]))</f>
        <v>Japan</v>
      </c>
      <c r="F309" s="1" t="str">
        <f>TRIM(PROPER(Table2[[#This Row],[Category]]))</f>
        <v>Electronics</v>
      </c>
      <c r="G309" s="1" t="str">
        <f>TRIM(PROPER(Table2[[#This Row],[Brand]]))</f>
        <v>Microsoft</v>
      </c>
      <c r="H309" s="1">
        <f>Table2[[#This Row],[Supplier_ID]]</f>
        <v>1095</v>
      </c>
      <c r="I309" s="1">
        <f>Table2[[#This Row],[Market_Price]]</f>
        <v>1725.07</v>
      </c>
      <c r="J309" s="1">
        <f>Table2[[#This Row],[Selling_Price]]</f>
        <v>2077.77</v>
      </c>
      <c r="K309" s="1">
        <f>Table2[[#This Row],[Quantity]]</f>
        <v>-435</v>
      </c>
      <c r="L309" s="1" t="str">
        <f>IF(ISBLANK(Table2[[#This Row],[Status]]), "No Data Entered", IFERROR(Table2[[#This Row],[Status]], "No Data Entered"))</f>
        <v>Cancelled</v>
      </c>
    </row>
    <row r="310" spans="1:12" x14ac:dyDescent="0.3">
      <c r="A310" s="1" t="str">
        <f>Table2[[#This Row],[Product_ID]]</f>
        <v>PRO7421</v>
      </c>
      <c r="B310" s="1" t="str">
        <f>Table2[[#This Row],[Customer_ID]]</f>
        <v>CUST29295</v>
      </c>
      <c r="C310" s="14" t="str">
        <f>Table2[[#This Row],[Date]]</f>
        <v>12/04/2021</v>
      </c>
      <c r="D310" s="1" t="str">
        <f>TRIM(PROPER(Table2[[#This Row],[Product_Name]]))</f>
        <v>Printer</v>
      </c>
      <c r="E310" s="1" t="str">
        <f>TRIM(PROPER(Table2[[#This Row],[Country]]))</f>
        <v>Brazil</v>
      </c>
      <c r="F310" s="1" t="str">
        <f>TRIM(PROPER(Table2[[#This Row],[Category]]))</f>
        <v>Office Supplies</v>
      </c>
      <c r="G310" s="1" t="str">
        <f>TRIM(PROPER(Table2[[#This Row],[Brand]]))</f>
        <v>Samsung</v>
      </c>
      <c r="H310" s="1">
        <f>Table2[[#This Row],[Supplier_ID]]</f>
        <v>1051</v>
      </c>
      <c r="I310" s="1">
        <f>Table2[[#This Row],[Market_Price]]</f>
        <v>152.88</v>
      </c>
      <c r="J310" s="1">
        <f>Table2[[#This Row],[Selling_Price]]</f>
        <v>303.8</v>
      </c>
      <c r="K310" s="1">
        <f>Table2[[#This Row],[Quantity]]</f>
        <v>-3</v>
      </c>
      <c r="L310" s="1" t="str">
        <f>IF(ISBLANK(Table2[[#This Row],[Status]]), "No Data Entered", IFERROR(Table2[[#This Row],[Status]], "No Data Entered"))</f>
        <v>Cancelled</v>
      </c>
    </row>
    <row r="311" spans="1:12" x14ac:dyDescent="0.3">
      <c r="A311" s="1" t="str">
        <f>Table2[[#This Row],[Product_ID]]</f>
        <v>PRO6990</v>
      </c>
      <c r="B311" s="1" t="str">
        <f>Table2[[#This Row],[Customer_ID]]</f>
        <v>CUST29373</v>
      </c>
      <c r="C311" s="14" t="str">
        <f>Table2[[#This Row],[Date]]</f>
        <v>13/11/2023</v>
      </c>
      <c r="D311" s="1" t="str">
        <f>TRIM(PROPER(Table2[[#This Row],[Product_Name]]))</f>
        <v>Smartphone</v>
      </c>
      <c r="E311" s="1" t="str">
        <f>TRIM(PROPER(Table2[[#This Row],[Country]]))</f>
        <v>China</v>
      </c>
      <c r="F311" s="1" t="str">
        <f>TRIM(PROPER(Table2[[#This Row],[Category]]))</f>
        <v>Computers</v>
      </c>
      <c r="G311" s="1" t="str">
        <f>TRIM(PROPER(Table2[[#This Row],[Brand]]))</f>
        <v>Sony</v>
      </c>
      <c r="H311" s="1">
        <f>Table2[[#This Row],[Supplier_ID]]</f>
        <v>1029</v>
      </c>
      <c r="I311" s="1">
        <f>Table2[[#This Row],[Market_Price]]</f>
        <v>1933.12</v>
      </c>
      <c r="J311" s="1">
        <f>Table2[[#This Row],[Selling_Price]]</f>
        <v>3030.28</v>
      </c>
      <c r="K311" s="1">
        <f>Table2[[#This Row],[Quantity]]</f>
        <v>-493</v>
      </c>
      <c r="L311" s="1" t="str">
        <f>IF(ISBLANK(Table2[[#This Row],[Status]]), "No Data Entered", IFERROR(Table2[[#This Row],[Status]], "No Data Entered"))</f>
        <v>Cancelled</v>
      </c>
    </row>
    <row r="312" spans="1:12" x14ac:dyDescent="0.3">
      <c r="A312" s="1" t="str">
        <f>Table2[[#This Row],[Product_ID]]</f>
        <v>PRO9581</v>
      </c>
      <c r="B312" s="1" t="str">
        <f>Table2[[#This Row],[Customer_ID]]</f>
        <v>CUST29519</v>
      </c>
      <c r="C312" s="14" t="str">
        <f>Table2[[#This Row],[Date]]</f>
        <v>19/05/2022</v>
      </c>
      <c r="D312" s="1" t="str">
        <f>TRIM(PROPER(Table2[[#This Row],[Product_Name]]))</f>
        <v>Monitor</v>
      </c>
      <c r="E312" s="1" t="str">
        <f>TRIM(PROPER(Table2[[#This Row],[Country]]))</f>
        <v>France</v>
      </c>
      <c r="F312" s="1" t="str">
        <f>TRIM(PROPER(Table2[[#This Row],[Category]]))</f>
        <v>Electronics</v>
      </c>
      <c r="G312" s="1" t="str">
        <f>TRIM(PROPER(Table2[[#This Row],[Brand]]))</f>
        <v>Logitech</v>
      </c>
      <c r="H312" s="1">
        <f>Table2[[#This Row],[Supplier_ID]]</f>
        <v>1071</v>
      </c>
      <c r="I312" s="1">
        <f>Table2[[#This Row],[Market_Price]]</f>
        <v>86.76</v>
      </c>
      <c r="J312" s="1">
        <f>Table2[[#This Row],[Selling_Price]]</f>
        <v>114.77</v>
      </c>
      <c r="K312" s="1">
        <f>Table2[[#This Row],[Quantity]]</f>
        <v>-181</v>
      </c>
      <c r="L312" s="1" t="str">
        <f>IF(ISBLANK(Table2[[#This Row],[Status]]), "No Data Entered", IFERROR(Table2[[#This Row],[Status]], "No Data Entered"))</f>
        <v>Cancelled</v>
      </c>
    </row>
    <row r="313" spans="1:12" x14ac:dyDescent="0.3">
      <c r="A313" s="1" t="str">
        <f>Table2[[#This Row],[Product_ID]]</f>
        <v>PRO2672</v>
      </c>
      <c r="B313" s="1" t="str">
        <f>Table2[[#This Row],[Customer_ID]]</f>
        <v>CUST29542</v>
      </c>
      <c r="C313" s="14" t="str">
        <f>Table2[[#This Row],[Date]]</f>
        <v>25/03/2022</v>
      </c>
      <c r="D313" s="1" t="str">
        <f>TRIM(PROPER(Table2[[#This Row],[Product_Name]]))</f>
        <v>Laptop</v>
      </c>
      <c r="E313" s="1" t="str">
        <f>TRIM(PROPER(Table2[[#This Row],[Country]]))</f>
        <v>Usa</v>
      </c>
      <c r="F313" s="1" t="str">
        <f>TRIM(PROPER(Table2[[#This Row],[Category]]))</f>
        <v>Electronics</v>
      </c>
      <c r="G313" s="1" t="str">
        <f>TRIM(PROPER(Table2[[#This Row],[Brand]]))</f>
        <v>Lenovo</v>
      </c>
      <c r="H313" s="1">
        <f>Table2[[#This Row],[Supplier_ID]]</f>
        <v>1088</v>
      </c>
      <c r="I313" s="1">
        <f>Table2[[#This Row],[Market_Price]]</f>
        <v>703.96</v>
      </c>
      <c r="J313" s="1">
        <f>Table2[[#This Row],[Selling_Price]]</f>
        <v>881.76</v>
      </c>
      <c r="K313" s="1">
        <f>Table2[[#This Row],[Quantity]]</f>
        <v>-454</v>
      </c>
      <c r="L313" s="1" t="str">
        <f>IF(ISBLANK(Table2[[#This Row],[Status]]), "No Data Entered", IFERROR(Table2[[#This Row],[Status]], "No Data Entered"))</f>
        <v>Cancelled</v>
      </c>
    </row>
    <row r="314" spans="1:12" x14ac:dyDescent="0.3">
      <c r="A314" s="1" t="str">
        <f>Table2[[#This Row],[Product_ID]]</f>
        <v>PRO9418</v>
      </c>
      <c r="B314" s="1" t="str">
        <f>Table2[[#This Row],[Customer_ID]]</f>
        <v>CUST29592</v>
      </c>
      <c r="C314" s="14" t="str">
        <f>Table2[[#This Row],[Date]]</f>
        <v>12/08/2023</v>
      </c>
      <c r="D314" s="1" t="str">
        <f>TRIM(PROPER(Table2[[#This Row],[Product_Name]]))</f>
        <v>Tablet</v>
      </c>
      <c r="E314" s="1" t="str">
        <f>TRIM(PROPER(Table2[[#This Row],[Country]]))</f>
        <v>Japan</v>
      </c>
      <c r="F314" s="1" t="str">
        <f>TRIM(PROPER(Table2[[#This Row],[Category]]))</f>
        <v>Wearables</v>
      </c>
      <c r="G314" s="1" t="str">
        <f>TRIM(PROPER(Table2[[#This Row],[Brand]]))</f>
        <v>Samsung</v>
      </c>
      <c r="H314" s="1">
        <f>Table2[[#This Row],[Supplier_ID]]</f>
        <v>1065</v>
      </c>
      <c r="I314" s="1">
        <f>Table2[[#This Row],[Market_Price]]</f>
        <v>1746.43</v>
      </c>
      <c r="J314" s="1">
        <f>Table2[[#This Row],[Selling_Price]]</f>
        <v>2874.78</v>
      </c>
      <c r="K314" s="1">
        <f>Table2[[#This Row],[Quantity]]</f>
        <v>-217</v>
      </c>
      <c r="L314" s="1" t="str">
        <f>IF(ISBLANK(Table2[[#This Row],[Status]]), "No Data Entered", IFERROR(Table2[[#This Row],[Status]], "No Data Entered"))</f>
        <v>Cancelled</v>
      </c>
    </row>
    <row r="315" spans="1:12" x14ac:dyDescent="0.3">
      <c r="A315" s="1" t="str">
        <f>Table2[[#This Row],[Product_ID]]</f>
        <v>PRO2768</v>
      </c>
      <c r="B315" s="1" t="str">
        <f>Table2[[#This Row],[Customer_ID]]</f>
        <v>CUST29722</v>
      </c>
      <c r="C315" s="14" t="str">
        <f>Table2[[#This Row],[Date]]</f>
        <v>13/02/2024</v>
      </c>
      <c r="D315" s="1" t="str">
        <f>TRIM(PROPER(Table2[[#This Row],[Product_Name]]))</f>
        <v>Laptop</v>
      </c>
      <c r="E315" s="1" t="str">
        <f>TRIM(PROPER(Table2[[#This Row],[Country]]))</f>
        <v>Brazil</v>
      </c>
      <c r="F315" s="1" t="str">
        <f>TRIM(PROPER(Table2[[#This Row],[Category]]))</f>
        <v>Office Supplies</v>
      </c>
      <c r="G315" s="1" t="str">
        <f>TRIM(PROPER(Table2[[#This Row],[Brand]]))</f>
        <v>Apple</v>
      </c>
      <c r="H315" s="1">
        <f>Table2[[#This Row],[Supplier_ID]]</f>
        <v>1044</v>
      </c>
      <c r="I315" s="1">
        <f>Table2[[#This Row],[Market_Price]]</f>
        <v>1169.6300000000001</v>
      </c>
      <c r="J315" s="1">
        <f>Table2[[#This Row],[Selling_Price]]</f>
        <v>1564.92</v>
      </c>
      <c r="K315" s="1">
        <f>Table2[[#This Row],[Quantity]]</f>
        <v>-42</v>
      </c>
      <c r="L315" s="1" t="str">
        <f>IF(ISBLANK(Table2[[#This Row],[Status]]), "No Data Entered", IFERROR(Table2[[#This Row],[Status]], "No Data Entered"))</f>
        <v>Cancelled</v>
      </c>
    </row>
    <row r="316" spans="1:12" x14ac:dyDescent="0.3">
      <c r="A316" s="1" t="str">
        <f>Table2[[#This Row],[Product_ID]]</f>
        <v>PRO8762</v>
      </c>
      <c r="B316" s="1" t="str">
        <f>Table2[[#This Row],[Customer_ID]]</f>
        <v>CUST29868</v>
      </c>
      <c r="C316" s="14" t="str">
        <f>Table2[[#This Row],[Date]]</f>
        <v>01/10/2023</v>
      </c>
      <c r="D316" s="1" t="str">
        <f>TRIM(PROPER(Table2[[#This Row],[Product_Name]]))</f>
        <v>Keyboard</v>
      </c>
      <c r="E316" s="1" t="str">
        <f>TRIM(PROPER(Table2[[#This Row],[Country]]))</f>
        <v>China</v>
      </c>
      <c r="F316" s="1" t="str">
        <f>TRIM(PROPER(Table2[[#This Row],[Category]]))</f>
        <v>Electronics</v>
      </c>
      <c r="G316" s="1" t="str">
        <f>TRIM(PROPER(Table2[[#This Row],[Brand]]))</f>
        <v>Logitech</v>
      </c>
      <c r="H316" s="1">
        <f>Table2[[#This Row],[Supplier_ID]]</f>
        <v>1037</v>
      </c>
      <c r="I316" s="1">
        <f>Table2[[#This Row],[Market_Price]]</f>
        <v>1835.15</v>
      </c>
      <c r="J316" s="1">
        <f>Table2[[#This Row],[Selling_Price]]</f>
        <v>2184.04</v>
      </c>
      <c r="K316" s="1">
        <f>Table2[[#This Row],[Quantity]]</f>
        <v>-285</v>
      </c>
      <c r="L316" s="1" t="str">
        <f>IF(ISBLANK(Table2[[#This Row],[Status]]), "No Data Entered", IFERROR(Table2[[#This Row],[Status]], "No Data Entered"))</f>
        <v>Cancelled</v>
      </c>
    </row>
    <row r="317" spans="1:12" x14ac:dyDescent="0.3">
      <c r="A317" s="1" t="str">
        <f>Table2[[#This Row],[Product_ID]]</f>
        <v>PRO3839</v>
      </c>
      <c r="B317" s="1" t="str">
        <f>Table2[[#This Row],[Customer_ID]]</f>
        <v>CUST29894</v>
      </c>
      <c r="C317" s="14" t="str">
        <f>Table2[[#This Row],[Date]]</f>
        <v>22/10/2021</v>
      </c>
      <c r="D317" s="1" t="str">
        <f>TRIM(PROPER(Table2[[#This Row],[Product_Name]]))</f>
        <v>Smartwatch</v>
      </c>
      <c r="E317" s="1" t="str">
        <f>TRIM(PROPER(Table2[[#This Row],[Country]]))</f>
        <v>Usa</v>
      </c>
      <c r="F317" s="1" t="str">
        <f>TRIM(PROPER(Table2[[#This Row],[Category]]))</f>
        <v>Computers</v>
      </c>
      <c r="G317" s="1" t="str">
        <f>TRIM(PROPER(Table2[[#This Row],[Brand]]))</f>
        <v>Logitech</v>
      </c>
      <c r="H317" s="1">
        <f>Table2[[#This Row],[Supplier_ID]]</f>
        <v>1035</v>
      </c>
      <c r="I317" s="1">
        <f>Table2[[#This Row],[Market_Price]]</f>
        <v>1825.71</v>
      </c>
      <c r="J317" s="1">
        <f>Table2[[#This Row],[Selling_Price]]</f>
        <v>3274.14</v>
      </c>
      <c r="K317" s="1">
        <f>Table2[[#This Row],[Quantity]]</f>
        <v>-103</v>
      </c>
      <c r="L317" s="1" t="str">
        <f>IF(ISBLANK(Table2[[#This Row],[Status]]), "No Data Entered", IFERROR(Table2[[#This Row],[Status]], "No Data Entered"))</f>
        <v>Cancelled</v>
      </c>
    </row>
    <row r="318" spans="1:12" x14ac:dyDescent="0.3">
      <c r="A318" s="1" t="str">
        <f>Table2[[#This Row],[Product_ID]]</f>
        <v>PRO5804</v>
      </c>
      <c r="B318" s="1" t="str">
        <f>Table2[[#This Row],[Customer_ID]]</f>
        <v>CUST29916</v>
      </c>
      <c r="C318" s="14" t="str">
        <f>Table2[[#This Row],[Date]]</f>
        <v>12/06/2021</v>
      </c>
      <c r="D318" s="1" t="str">
        <f>TRIM(PROPER(Table2[[#This Row],[Product_Name]]))</f>
        <v>Printer</v>
      </c>
      <c r="E318" s="1" t="str">
        <f>TRIM(PROPER(Table2[[#This Row],[Country]]))</f>
        <v>Germany</v>
      </c>
      <c r="F318" s="1" t="str">
        <f>TRIM(PROPER(Table2[[#This Row],[Category]]))</f>
        <v>Wearables</v>
      </c>
      <c r="G318" s="1" t="str">
        <f>TRIM(PROPER(Table2[[#This Row],[Brand]]))</f>
        <v>Hp</v>
      </c>
      <c r="H318" s="1">
        <f>Table2[[#This Row],[Supplier_ID]]</f>
        <v>1088</v>
      </c>
      <c r="I318" s="1">
        <f>Table2[[#This Row],[Market_Price]]</f>
        <v>174.64</v>
      </c>
      <c r="J318" s="1">
        <f>Table2[[#This Row],[Selling_Price]]</f>
        <v>314.36</v>
      </c>
      <c r="K318" s="1">
        <f>Table2[[#This Row],[Quantity]]</f>
        <v>-114</v>
      </c>
      <c r="L318" s="1" t="str">
        <f>IF(ISBLANK(Table2[[#This Row],[Status]]), "No Data Entered", IFERROR(Table2[[#This Row],[Status]], "No Data Entered"))</f>
        <v>Cancelled</v>
      </c>
    </row>
    <row r="319" spans="1:12" x14ac:dyDescent="0.3">
      <c r="A319" s="1" t="str">
        <f>Table2[[#This Row],[Product_ID]]</f>
        <v>PRO6621</v>
      </c>
      <c r="B319" s="1" t="str">
        <f>Table2[[#This Row],[Customer_ID]]</f>
        <v>CUST29929</v>
      </c>
      <c r="C319" s="14" t="str">
        <f>Table2[[#This Row],[Date]]</f>
        <v>19/09/2022</v>
      </c>
      <c r="D319" s="1" t="str">
        <f>TRIM(PROPER(Table2[[#This Row],[Product_Name]]))</f>
        <v>Headphones</v>
      </c>
      <c r="E319" s="1" t="str">
        <f>TRIM(PROPER(Table2[[#This Row],[Country]]))</f>
        <v>Canada</v>
      </c>
      <c r="F319" s="1" t="str">
        <f>TRIM(PROPER(Table2[[#This Row],[Category]]))</f>
        <v>Computers</v>
      </c>
      <c r="G319" s="1" t="str">
        <f>TRIM(PROPER(Table2[[#This Row],[Brand]]))</f>
        <v>Hp</v>
      </c>
      <c r="H319" s="1">
        <f>Table2[[#This Row],[Supplier_ID]]</f>
        <v>1017</v>
      </c>
      <c r="I319" s="1">
        <f>Table2[[#This Row],[Market_Price]]</f>
        <v>1649.42</v>
      </c>
      <c r="J319" s="1">
        <f>Table2[[#This Row],[Selling_Price]]</f>
        <v>3006.21</v>
      </c>
      <c r="K319" s="1">
        <f>Table2[[#This Row],[Quantity]]</f>
        <v>-390</v>
      </c>
      <c r="L319" s="1" t="str">
        <f>IF(ISBLANK(Table2[[#This Row],[Status]]), "No Data Entered", IFERROR(Table2[[#This Row],[Status]], "No Data Entered"))</f>
        <v>Cancelled</v>
      </c>
    </row>
    <row r="320" spans="1:12" x14ac:dyDescent="0.3">
      <c r="A320" s="1" t="str">
        <f>Table2[[#This Row],[Product_ID]]</f>
        <v>PRO3934</v>
      </c>
      <c r="B320" s="1" t="str">
        <f>Table2[[#This Row],[Customer_ID]]</f>
        <v>CUST29942</v>
      </c>
      <c r="C320" s="14" t="str">
        <f>Table2[[#This Row],[Date]]</f>
        <v>16/02/2021</v>
      </c>
      <c r="D320" s="1" t="str">
        <f>TRIM(PROPER(Table2[[#This Row],[Product_Name]]))</f>
        <v>Mouse</v>
      </c>
      <c r="E320" s="1" t="str">
        <f>TRIM(PROPER(Table2[[#This Row],[Country]]))</f>
        <v>China</v>
      </c>
      <c r="F320" s="1" t="str">
        <f>TRIM(PROPER(Table2[[#This Row],[Category]]))</f>
        <v>Electronics</v>
      </c>
      <c r="G320" s="1" t="str">
        <f>TRIM(PROPER(Table2[[#This Row],[Brand]]))</f>
        <v>Canon</v>
      </c>
      <c r="H320" s="1">
        <f>Table2[[#This Row],[Supplier_ID]]</f>
        <v>1038</v>
      </c>
      <c r="I320" s="1">
        <f>Table2[[#This Row],[Market_Price]]</f>
        <v>635.09</v>
      </c>
      <c r="J320" s="1">
        <f>Table2[[#This Row],[Selling_Price]]</f>
        <v>845.59</v>
      </c>
      <c r="K320" s="1">
        <f>Table2[[#This Row],[Quantity]]</f>
        <v>-457</v>
      </c>
      <c r="L320" s="1" t="str">
        <f>IF(ISBLANK(Table2[[#This Row],[Status]]), "No Data Entered", IFERROR(Table2[[#This Row],[Status]], "No Data Entered"))</f>
        <v>Cancelled</v>
      </c>
    </row>
    <row r="321" spans="1:12" x14ac:dyDescent="0.3">
      <c r="A321" s="1" t="str">
        <f>Table2[[#This Row],[Product_ID]]</f>
        <v>PRO4832</v>
      </c>
      <c r="B321" s="1" t="str">
        <f>Table2[[#This Row],[Customer_ID]]</f>
        <v>CUST29981</v>
      </c>
      <c r="C321" s="14" t="str">
        <f>Table2[[#This Row],[Date]]</f>
        <v>30/09/2022</v>
      </c>
      <c r="D321" s="1" t="str">
        <f>TRIM(PROPER(Table2[[#This Row],[Product_Name]]))</f>
        <v>Mouse</v>
      </c>
      <c r="E321" s="1" t="str">
        <f>TRIM(PROPER(Table2[[#This Row],[Country]]))</f>
        <v>Brazil</v>
      </c>
      <c r="F321" s="1" t="str">
        <f>TRIM(PROPER(Table2[[#This Row],[Category]]))</f>
        <v>Wearables</v>
      </c>
      <c r="G321" s="1" t="str">
        <f>TRIM(PROPER(Table2[[#This Row],[Brand]]))</f>
        <v>Apple</v>
      </c>
      <c r="H321" s="1">
        <f>Table2[[#This Row],[Supplier_ID]]</f>
        <v>1014</v>
      </c>
      <c r="I321" s="1">
        <f>Table2[[#This Row],[Market_Price]]</f>
        <v>463.1</v>
      </c>
      <c r="J321" s="1">
        <f>Table2[[#This Row],[Selling_Price]]</f>
        <v>922.02</v>
      </c>
      <c r="K321" s="1">
        <f>Table2[[#This Row],[Quantity]]</f>
        <v>-424</v>
      </c>
      <c r="L321" s="1" t="str">
        <f>IF(ISBLANK(Table2[[#This Row],[Status]]), "No Data Entered", IFERROR(Table2[[#This Row],[Status]], "No Data Entered"))</f>
        <v>Cancelled</v>
      </c>
    </row>
    <row r="322" spans="1:12" x14ac:dyDescent="0.3">
      <c r="A322" s="1" t="str">
        <f>Table2[[#This Row],[Product_ID]]</f>
        <v>PRO2698</v>
      </c>
      <c r="B322" s="1" t="str">
        <f>Table2[[#This Row],[Customer_ID]]</f>
        <v>CUST29992</v>
      </c>
      <c r="C322" s="14" t="str">
        <f>Table2[[#This Row],[Date]]</f>
        <v>16/11/2020</v>
      </c>
      <c r="D322" s="1" t="str">
        <f>TRIM(PROPER(Table2[[#This Row],[Product_Name]]))</f>
        <v>Monitor</v>
      </c>
      <c r="E322" s="1" t="str">
        <f>TRIM(PROPER(Table2[[#This Row],[Country]]))</f>
        <v>Australia</v>
      </c>
      <c r="F322" s="1" t="str">
        <f>TRIM(PROPER(Table2[[#This Row],[Category]]))</f>
        <v>Computers</v>
      </c>
      <c r="G322" s="1" t="str">
        <f>TRIM(PROPER(Table2[[#This Row],[Brand]]))</f>
        <v>Hp</v>
      </c>
      <c r="H322" s="1">
        <f>Table2[[#This Row],[Supplier_ID]]</f>
        <v>1088</v>
      </c>
      <c r="I322" s="1">
        <f>Table2[[#This Row],[Market_Price]]</f>
        <v>441.48</v>
      </c>
      <c r="J322" s="1">
        <f>Table2[[#This Row],[Selling_Price]]</f>
        <v>737.79</v>
      </c>
      <c r="K322" s="1">
        <f>Table2[[#This Row],[Quantity]]</f>
        <v>-316</v>
      </c>
      <c r="L322" s="1" t="str">
        <f>IF(ISBLANK(Table2[[#This Row],[Status]]), "No Data Entered", IFERROR(Table2[[#This Row],[Status]], "No Data Entered"))</f>
        <v>Cancelled</v>
      </c>
    </row>
    <row r="323" spans="1:12" x14ac:dyDescent="0.3">
      <c r="A323" s="1" t="str">
        <f>Table2[[#This Row],[Product_ID]]</f>
        <v>PRO6188</v>
      </c>
      <c r="B323" s="1" t="str">
        <f>Table2[[#This Row],[Customer_ID]]</f>
        <v>CUST29995</v>
      </c>
      <c r="C323" s="14" t="str">
        <f>Table2[[#This Row],[Date]]</f>
        <v>16/06/2022</v>
      </c>
      <c r="D323" s="1" t="str">
        <f>TRIM(PROPER(Table2[[#This Row],[Product_Name]]))</f>
        <v>Camera</v>
      </c>
      <c r="E323" s="1" t="str">
        <f>TRIM(PROPER(Table2[[#This Row],[Country]]))</f>
        <v>Canada</v>
      </c>
      <c r="F323" s="1" t="str">
        <f>TRIM(PROPER(Table2[[#This Row],[Category]]))</f>
        <v>Computers</v>
      </c>
      <c r="G323" s="1" t="str">
        <f>TRIM(PROPER(Table2[[#This Row],[Brand]]))</f>
        <v>Lenovo</v>
      </c>
      <c r="H323" s="1">
        <f>Table2[[#This Row],[Supplier_ID]]</f>
        <v>1088</v>
      </c>
      <c r="I323" s="1">
        <f>Table2[[#This Row],[Market_Price]]</f>
        <v>471.28</v>
      </c>
      <c r="J323" s="1">
        <f>Table2[[#This Row],[Selling_Price]]</f>
        <v>754.54</v>
      </c>
      <c r="K323" s="1">
        <f>Table2[[#This Row],[Quantity]]</f>
        <v>-338</v>
      </c>
      <c r="L323" s="1" t="str">
        <f>IF(ISBLANK(Table2[[#This Row],[Status]]), "No Data Entered", IFERROR(Table2[[#This Row],[Status]], "No Data Entered"))</f>
        <v>Cancelled</v>
      </c>
    </row>
    <row r="324" spans="1:12" x14ac:dyDescent="0.3">
      <c r="A324" s="1" t="str">
        <f>Table2[[#This Row],[Product_ID]]</f>
        <v>PRO9138</v>
      </c>
      <c r="B324" s="1" t="str">
        <f>Table2[[#This Row],[Customer_ID]]</f>
        <v>CUST30050</v>
      </c>
      <c r="C324" s="14" t="str">
        <f>Table2[[#This Row],[Date]]</f>
        <v>23/09/2021</v>
      </c>
      <c r="D324" s="1" t="str">
        <f>TRIM(PROPER(Table2[[#This Row],[Product_Name]]))</f>
        <v>Smartphone</v>
      </c>
      <c r="E324" s="1" t="str">
        <f>TRIM(PROPER(Table2[[#This Row],[Country]]))</f>
        <v>Canada</v>
      </c>
      <c r="F324" s="1" t="str">
        <f>TRIM(PROPER(Table2[[#This Row],[Category]]))</f>
        <v>Computers</v>
      </c>
      <c r="G324" s="1" t="str">
        <f>TRIM(PROPER(Table2[[#This Row],[Brand]]))</f>
        <v>Microsoft</v>
      </c>
      <c r="H324" s="1">
        <f>Table2[[#This Row],[Supplier_ID]]</f>
        <v>1048</v>
      </c>
      <c r="I324" s="1">
        <f>Table2[[#This Row],[Market_Price]]</f>
        <v>302.18</v>
      </c>
      <c r="J324" s="1">
        <f>Table2[[#This Row],[Selling_Price]]</f>
        <v>441.52</v>
      </c>
      <c r="K324" s="1">
        <f>Table2[[#This Row],[Quantity]]</f>
        <v>-222</v>
      </c>
      <c r="L324" s="1" t="str">
        <f>IF(ISBLANK(Table2[[#This Row],[Status]]), "No Data Entered", IFERROR(Table2[[#This Row],[Status]], "No Data Entered"))</f>
        <v>Cancelled</v>
      </c>
    </row>
    <row r="325" spans="1:12" x14ac:dyDescent="0.3">
      <c r="A325" s="1" t="str">
        <f>Table2[[#This Row],[Product_ID]]</f>
        <v>PRO7097</v>
      </c>
      <c r="B325" s="1" t="str">
        <f>Table2[[#This Row],[Customer_ID]]</f>
        <v>CUST30108</v>
      </c>
      <c r="C325" s="14" t="str">
        <f>Table2[[#This Row],[Date]]</f>
        <v>17/01/2021</v>
      </c>
      <c r="D325" s="1" t="str">
        <f>TRIM(PROPER(Table2[[#This Row],[Product_Name]]))</f>
        <v>Smartphone</v>
      </c>
      <c r="E325" s="1" t="str">
        <f>TRIM(PROPER(Table2[[#This Row],[Country]]))</f>
        <v>China</v>
      </c>
      <c r="F325" s="1" t="str">
        <f>TRIM(PROPER(Table2[[#This Row],[Category]]))</f>
        <v>Accessories</v>
      </c>
      <c r="G325" s="1" t="str">
        <f>TRIM(PROPER(Table2[[#This Row],[Brand]]))</f>
        <v>Samsung</v>
      </c>
      <c r="H325" s="1">
        <f>Table2[[#This Row],[Supplier_ID]]</f>
        <v>1016</v>
      </c>
      <c r="I325" s="1">
        <f>Table2[[#This Row],[Market_Price]]</f>
        <v>1798.36</v>
      </c>
      <c r="J325" s="1">
        <f>Table2[[#This Row],[Selling_Price]]</f>
        <v>2498.25</v>
      </c>
      <c r="K325" s="1">
        <f>Table2[[#This Row],[Quantity]]</f>
        <v>-188</v>
      </c>
      <c r="L325" s="1" t="str">
        <f>IF(ISBLANK(Table2[[#This Row],[Status]]), "No Data Entered", IFERROR(Table2[[#This Row],[Status]], "No Data Entered"))</f>
        <v>Cancelled</v>
      </c>
    </row>
    <row r="326" spans="1:12" x14ac:dyDescent="0.3">
      <c r="A326" s="1" t="str">
        <f>Table2[[#This Row],[Product_ID]]</f>
        <v>PRO6429</v>
      </c>
      <c r="B326" s="1" t="str">
        <f>Table2[[#This Row],[Customer_ID]]</f>
        <v>CUST30129</v>
      </c>
      <c r="C326" s="14" t="str">
        <f>Table2[[#This Row],[Date]]</f>
        <v>01/11/2024</v>
      </c>
      <c r="D326" s="1" t="str">
        <f>TRIM(PROPER(Table2[[#This Row],[Product_Name]]))</f>
        <v>Camera</v>
      </c>
      <c r="E326" s="1" t="str">
        <f>TRIM(PROPER(Table2[[#This Row],[Country]]))</f>
        <v>Uk</v>
      </c>
      <c r="F326" s="1" t="str">
        <f>TRIM(PROPER(Table2[[#This Row],[Category]]))</f>
        <v>Wearables</v>
      </c>
      <c r="G326" s="1" t="str">
        <f>TRIM(PROPER(Table2[[#This Row],[Brand]]))</f>
        <v>Hp</v>
      </c>
      <c r="H326" s="1">
        <f>Table2[[#This Row],[Supplier_ID]]</f>
        <v>1073</v>
      </c>
      <c r="I326" s="1">
        <f>Table2[[#This Row],[Market_Price]]</f>
        <v>846.58</v>
      </c>
      <c r="J326" s="1">
        <f>Table2[[#This Row],[Selling_Price]]</f>
        <v>1393.88</v>
      </c>
      <c r="K326" s="1">
        <f>Table2[[#This Row],[Quantity]]</f>
        <v>-478</v>
      </c>
      <c r="L326" s="1" t="str">
        <f>IF(ISBLANK(Table2[[#This Row],[Status]]), "No Data Entered", IFERROR(Table2[[#This Row],[Status]], "No Data Entered"))</f>
        <v>Cancelled</v>
      </c>
    </row>
    <row r="327" spans="1:12" x14ac:dyDescent="0.3">
      <c r="A327" s="1" t="str">
        <f>Table2[[#This Row],[Product_ID]]</f>
        <v>PRO1942</v>
      </c>
      <c r="B327" s="1" t="str">
        <f>Table2[[#This Row],[Customer_ID]]</f>
        <v>CUST30148</v>
      </c>
      <c r="C327" s="14" t="str">
        <f>Table2[[#This Row],[Date]]</f>
        <v>13/02/2022</v>
      </c>
      <c r="D327" s="1" t="str">
        <f>TRIM(PROPER(Table2[[#This Row],[Product_Name]]))</f>
        <v>Monitor</v>
      </c>
      <c r="E327" s="1" t="str">
        <f>TRIM(PROPER(Table2[[#This Row],[Country]]))</f>
        <v>Japan</v>
      </c>
      <c r="F327" s="1" t="str">
        <f>TRIM(PROPER(Table2[[#This Row],[Category]]))</f>
        <v>Wearables</v>
      </c>
      <c r="G327" s="1" t="str">
        <f>TRIM(PROPER(Table2[[#This Row],[Brand]]))</f>
        <v>Hp</v>
      </c>
      <c r="H327" s="1">
        <f>Table2[[#This Row],[Supplier_ID]]</f>
        <v>1005</v>
      </c>
      <c r="I327" s="1">
        <f>Table2[[#This Row],[Market_Price]]</f>
        <v>1738.58</v>
      </c>
      <c r="J327" s="1">
        <f>Table2[[#This Row],[Selling_Price]]</f>
        <v>2167.66</v>
      </c>
      <c r="K327" s="1">
        <f>Table2[[#This Row],[Quantity]]</f>
        <v>-225</v>
      </c>
      <c r="L327" s="1" t="str">
        <f>IF(ISBLANK(Table2[[#This Row],[Status]]), "No Data Entered", IFERROR(Table2[[#This Row],[Status]], "No Data Entered"))</f>
        <v>Cancelled</v>
      </c>
    </row>
    <row r="328" spans="1:12" x14ac:dyDescent="0.3">
      <c r="A328" s="1" t="str">
        <f>Table2[[#This Row],[Product_ID]]</f>
        <v>PRO6948</v>
      </c>
      <c r="B328" s="1" t="str">
        <f>Table2[[#This Row],[Customer_ID]]</f>
        <v>CUST30255</v>
      </c>
      <c r="C328" s="14" t="str">
        <f>Table2[[#This Row],[Date]]</f>
        <v>26/10/2021</v>
      </c>
      <c r="D328" s="1" t="str">
        <f>TRIM(PROPER(Table2[[#This Row],[Product_Name]]))</f>
        <v>Keyboard</v>
      </c>
      <c r="E328" s="1" t="str">
        <f>TRIM(PROPER(Table2[[#This Row],[Country]]))</f>
        <v>Australia</v>
      </c>
      <c r="F328" s="1" t="str">
        <f>TRIM(PROPER(Table2[[#This Row],[Category]]))</f>
        <v>Wearables</v>
      </c>
      <c r="G328" s="1" t="str">
        <f>TRIM(PROPER(Table2[[#This Row],[Brand]]))</f>
        <v>Apple</v>
      </c>
      <c r="H328" s="1">
        <f>Table2[[#This Row],[Supplier_ID]]</f>
        <v>1090</v>
      </c>
      <c r="I328" s="1">
        <f>Table2[[#This Row],[Market_Price]]</f>
        <v>1253.21</v>
      </c>
      <c r="J328" s="1">
        <f>Table2[[#This Row],[Selling_Price]]</f>
        <v>2459.34</v>
      </c>
      <c r="K328" s="1">
        <f>Table2[[#This Row],[Quantity]]</f>
        <v>-131</v>
      </c>
      <c r="L328" s="1" t="str">
        <f>IF(ISBLANK(Table2[[#This Row],[Status]]), "No Data Entered", IFERROR(Table2[[#This Row],[Status]], "No Data Entered"))</f>
        <v>Cancelled</v>
      </c>
    </row>
    <row r="329" spans="1:12" x14ac:dyDescent="0.3">
      <c r="A329" s="1" t="str">
        <f>Table2[[#This Row],[Product_ID]]</f>
        <v>PRO7463</v>
      </c>
      <c r="B329" s="1" t="str">
        <f>Table2[[#This Row],[Customer_ID]]</f>
        <v>CUST30445</v>
      </c>
      <c r="C329" s="14" t="str">
        <f>Table2[[#This Row],[Date]]</f>
        <v>28/04/2025</v>
      </c>
      <c r="D329" s="1" t="str">
        <f>TRIM(PROPER(Table2[[#This Row],[Product_Name]]))</f>
        <v>Monitor</v>
      </c>
      <c r="E329" s="1" t="str">
        <f>TRIM(PROPER(Table2[[#This Row],[Country]]))</f>
        <v>India</v>
      </c>
      <c r="F329" s="1" t="str">
        <f>TRIM(PROPER(Table2[[#This Row],[Category]]))</f>
        <v>Office Supplies</v>
      </c>
      <c r="G329" s="1" t="str">
        <f>TRIM(PROPER(Table2[[#This Row],[Brand]]))</f>
        <v>Sony</v>
      </c>
      <c r="H329" s="1">
        <f>Table2[[#This Row],[Supplier_ID]]</f>
        <v>1012</v>
      </c>
      <c r="I329" s="1">
        <f>Table2[[#This Row],[Market_Price]]</f>
        <v>901.91</v>
      </c>
      <c r="J329" s="1">
        <f>Table2[[#This Row],[Selling_Price]]</f>
        <v>1326.7</v>
      </c>
      <c r="K329" s="1">
        <f>Table2[[#This Row],[Quantity]]</f>
        <v>-17</v>
      </c>
      <c r="L329" s="1" t="str">
        <f>IF(ISBLANK(Table2[[#This Row],[Status]]), "No Data Entered", IFERROR(Table2[[#This Row],[Status]], "No Data Entered"))</f>
        <v>Cancelled</v>
      </c>
    </row>
    <row r="330" spans="1:12" x14ac:dyDescent="0.3">
      <c r="A330" s="1" t="str">
        <f>Table2[[#This Row],[Product_ID]]</f>
        <v>PRO4938</v>
      </c>
      <c r="B330" s="1" t="str">
        <f>Table2[[#This Row],[Customer_ID]]</f>
        <v>CUST30482</v>
      </c>
      <c r="C330" s="14" t="str">
        <f>Table2[[#This Row],[Date]]</f>
        <v>11/01/2023</v>
      </c>
      <c r="D330" s="1" t="str">
        <f>TRIM(PROPER(Table2[[#This Row],[Product_Name]]))</f>
        <v>Laptop</v>
      </c>
      <c r="E330" s="1" t="str">
        <f>TRIM(PROPER(Table2[[#This Row],[Country]]))</f>
        <v>Brazil</v>
      </c>
      <c r="F330" s="1" t="str">
        <f>TRIM(PROPER(Table2[[#This Row],[Category]]))</f>
        <v>Computers</v>
      </c>
      <c r="G330" s="1" t="str">
        <f>TRIM(PROPER(Table2[[#This Row],[Brand]]))</f>
        <v>Logitech</v>
      </c>
      <c r="H330" s="1">
        <f>Table2[[#This Row],[Supplier_ID]]</f>
        <v>1011</v>
      </c>
      <c r="I330" s="1">
        <f>Table2[[#This Row],[Market_Price]]</f>
        <v>181.75</v>
      </c>
      <c r="J330" s="1">
        <f>Table2[[#This Row],[Selling_Price]]</f>
        <v>353.73</v>
      </c>
      <c r="K330" s="1">
        <f>Table2[[#This Row],[Quantity]]</f>
        <v>-260</v>
      </c>
      <c r="L330" s="1" t="str">
        <f>IF(ISBLANK(Table2[[#This Row],[Status]]), "No Data Entered", IFERROR(Table2[[#This Row],[Status]], "No Data Entered"))</f>
        <v>Cancelled</v>
      </c>
    </row>
    <row r="331" spans="1:12" x14ac:dyDescent="0.3">
      <c r="A331" s="1" t="str">
        <f>Table2[[#This Row],[Product_ID]]</f>
        <v>PRO2033</v>
      </c>
      <c r="B331" s="1" t="str">
        <f>Table2[[#This Row],[Customer_ID]]</f>
        <v>CUST30506</v>
      </c>
      <c r="C331" s="14" t="str">
        <f>Table2[[#This Row],[Date]]</f>
        <v>06/09/2025</v>
      </c>
      <c r="D331" s="1" t="str">
        <f>TRIM(PROPER(Table2[[#This Row],[Product_Name]]))</f>
        <v>Headphones</v>
      </c>
      <c r="E331" s="1" t="str">
        <f>TRIM(PROPER(Table2[[#This Row],[Country]]))</f>
        <v>Canada</v>
      </c>
      <c r="F331" s="1" t="str">
        <f>TRIM(PROPER(Table2[[#This Row],[Category]]))</f>
        <v>Office Supplies</v>
      </c>
      <c r="G331" s="1" t="str">
        <f>TRIM(PROPER(Table2[[#This Row],[Brand]]))</f>
        <v>Dell</v>
      </c>
      <c r="H331" s="1">
        <f>Table2[[#This Row],[Supplier_ID]]</f>
        <v>1015</v>
      </c>
      <c r="I331" s="1">
        <f>Table2[[#This Row],[Market_Price]]</f>
        <v>931.39</v>
      </c>
      <c r="J331" s="1">
        <f>Table2[[#This Row],[Selling_Price]]</f>
        <v>1759.37</v>
      </c>
      <c r="K331" s="1">
        <f>Table2[[#This Row],[Quantity]]</f>
        <v>-333</v>
      </c>
      <c r="L331" s="1" t="str">
        <f>IF(ISBLANK(Table2[[#This Row],[Status]]), "No Data Entered", IFERROR(Table2[[#This Row],[Status]], "No Data Entered"))</f>
        <v>Cancelled</v>
      </c>
    </row>
    <row r="332" spans="1:12" x14ac:dyDescent="0.3">
      <c r="A332" s="1" t="str">
        <f>Table2[[#This Row],[Product_ID]]</f>
        <v>PRO2437</v>
      </c>
      <c r="B332" s="1" t="str">
        <f>Table2[[#This Row],[Customer_ID]]</f>
        <v>CUST30660</v>
      </c>
      <c r="C332" s="14" t="str">
        <f>Table2[[#This Row],[Date]]</f>
        <v>10/10/2020</v>
      </c>
      <c r="D332" s="1" t="str">
        <f>TRIM(PROPER(Table2[[#This Row],[Product_Name]]))</f>
        <v>Monitor</v>
      </c>
      <c r="E332" s="1" t="str">
        <f>TRIM(PROPER(Table2[[#This Row],[Country]]))</f>
        <v>France</v>
      </c>
      <c r="F332" s="1" t="str">
        <f>TRIM(PROPER(Table2[[#This Row],[Category]]))</f>
        <v>Electronics</v>
      </c>
      <c r="G332" s="1" t="str">
        <f>TRIM(PROPER(Table2[[#This Row],[Brand]]))</f>
        <v>Samsung</v>
      </c>
      <c r="H332" s="1">
        <f>Table2[[#This Row],[Supplier_ID]]</f>
        <v>1068</v>
      </c>
      <c r="I332" s="1">
        <f>Table2[[#This Row],[Market_Price]]</f>
        <v>1601.9</v>
      </c>
      <c r="J332" s="1">
        <f>Table2[[#This Row],[Selling_Price]]</f>
        <v>2699.25</v>
      </c>
      <c r="K332" s="1">
        <f>Table2[[#This Row],[Quantity]]</f>
        <v>-342</v>
      </c>
      <c r="L332" s="1" t="str">
        <f>IF(ISBLANK(Table2[[#This Row],[Status]]), "No Data Entered", IFERROR(Table2[[#This Row],[Status]], "No Data Entered"))</f>
        <v>Cancelled</v>
      </c>
    </row>
    <row r="333" spans="1:12" x14ac:dyDescent="0.3">
      <c r="A333" s="1" t="str">
        <f>Table2[[#This Row],[Product_ID]]</f>
        <v>PRO1843</v>
      </c>
      <c r="B333" s="1" t="str">
        <f>Table2[[#This Row],[Customer_ID]]</f>
        <v>CUST30700</v>
      </c>
      <c r="C333" s="14" t="str">
        <f>Table2[[#This Row],[Date]]</f>
        <v>12/04/2020</v>
      </c>
      <c r="D333" s="1" t="str">
        <f>TRIM(PROPER(Table2[[#This Row],[Product_Name]]))</f>
        <v>Laptop</v>
      </c>
      <c r="E333" s="1" t="str">
        <f>TRIM(PROPER(Table2[[#This Row],[Country]]))</f>
        <v>Uk</v>
      </c>
      <c r="F333" s="1" t="str">
        <f>TRIM(PROPER(Table2[[#This Row],[Category]]))</f>
        <v>Wearables</v>
      </c>
      <c r="G333" s="1" t="str">
        <f>TRIM(PROPER(Table2[[#This Row],[Brand]]))</f>
        <v>Apple</v>
      </c>
      <c r="H333" s="1">
        <f>Table2[[#This Row],[Supplier_ID]]</f>
        <v>1089</v>
      </c>
      <c r="I333" s="1">
        <f>Table2[[#This Row],[Market_Price]]</f>
        <v>255.42</v>
      </c>
      <c r="J333" s="1">
        <f>Table2[[#This Row],[Selling_Price]]</f>
        <v>424.32</v>
      </c>
      <c r="K333" s="1">
        <f>Table2[[#This Row],[Quantity]]</f>
        <v>-132</v>
      </c>
      <c r="L333" s="1" t="str">
        <f>IF(ISBLANK(Table2[[#This Row],[Status]]), "No Data Entered", IFERROR(Table2[[#This Row],[Status]], "No Data Entered"))</f>
        <v>Cancelled</v>
      </c>
    </row>
    <row r="334" spans="1:12" x14ac:dyDescent="0.3">
      <c r="A334" s="1" t="str">
        <f>Table2[[#This Row],[Product_ID]]</f>
        <v>PRO4735</v>
      </c>
      <c r="B334" s="1" t="str">
        <f>Table2[[#This Row],[Customer_ID]]</f>
        <v>CUST30709</v>
      </c>
      <c r="C334" s="14" t="str">
        <f>Table2[[#This Row],[Date]]</f>
        <v>30/03/2025</v>
      </c>
      <c r="D334" s="1" t="str">
        <f>TRIM(PROPER(Table2[[#This Row],[Product_Name]]))</f>
        <v>Keyboard</v>
      </c>
      <c r="E334" s="1" t="str">
        <f>TRIM(PROPER(Table2[[#This Row],[Country]]))</f>
        <v>China</v>
      </c>
      <c r="F334" s="1" t="str">
        <f>TRIM(PROPER(Table2[[#This Row],[Category]]))</f>
        <v>Computers</v>
      </c>
      <c r="G334" s="1" t="str">
        <f>TRIM(PROPER(Table2[[#This Row],[Brand]]))</f>
        <v>Logitech</v>
      </c>
      <c r="H334" s="1">
        <f>Table2[[#This Row],[Supplier_ID]]</f>
        <v>1039</v>
      </c>
      <c r="I334" s="1">
        <f>Table2[[#This Row],[Market_Price]]</f>
        <v>1145.8499999999999</v>
      </c>
      <c r="J334" s="1">
        <f>Table2[[#This Row],[Selling_Price]]</f>
        <v>1503.23</v>
      </c>
      <c r="K334" s="1">
        <f>Table2[[#This Row],[Quantity]]</f>
        <v>-69</v>
      </c>
      <c r="L334" s="1" t="str">
        <f>IF(ISBLANK(Table2[[#This Row],[Status]]), "No Data Entered", IFERROR(Table2[[#This Row],[Status]], "No Data Entered"))</f>
        <v>Cancelled</v>
      </c>
    </row>
    <row r="335" spans="1:12" x14ac:dyDescent="0.3">
      <c r="A335" s="1" t="str">
        <f>Table2[[#This Row],[Product_ID]]</f>
        <v>PRO4450</v>
      </c>
      <c r="B335" s="1" t="str">
        <f>Table2[[#This Row],[Customer_ID]]</f>
        <v>CUST30745</v>
      </c>
      <c r="C335" s="14" t="str">
        <f>Table2[[#This Row],[Date]]</f>
        <v>10/05/2024</v>
      </c>
      <c r="D335" s="1" t="str">
        <f>TRIM(PROPER(Table2[[#This Row],[Product_Name]]))</f>
        <v>Tablet</v>
      </c>
      <c r="E335" s="1" t="str">
        <f>TRIM(PROPER(Table2[[#This Row],[Country]]))</f>
        <v>Germany</v>
      </c>
      <c r="F335" s="1" t="str">
        <f>TRIM(PROPER(Table2[[#This Row],[Category]]))</f>
        <v>Electronics</v>
      </c>
      <c r="G335" s="1" t="str">
        <f>TRIM(PROPER(Table2[[#This Row],[Brand]]))</f>
        <v>Samsung</v>
      </c>
      <c r="H335" s="1">
        <f>Table2[[#This Row],[Supplier_ID]]</f>
        <v>1062</v>
      </c>
      <c r="I335" s="1">
        <f>Table2[[#This Row],[Market_Price]]</f>
        <v>405.11</v>
      </c>
      <c r="J335" s="1">
        <f>Table2[[#This Row],[Selling_Price]]</f>
        <v>669.76</v>
      </c>
      <c r="K335" s="1">
        <f>Table2[[#This Row],[Quantity]]</f>
        <v>-32</v>
      </c>
      <c r="L335" s="1" t="str">
        <f>IF(ISBLANK(Table2[[#This Row],[Status]]), "No Data Entered", IFERROR(Table2[[#This Row],[Status]], "No Data Entered"))</f>
        <v>Cancelled</v>
      </c>
    </row>
    <row r="336" spans="1:12" x14ac:dyDescent="0.3">
      <c r="A336" s="1" t="str">
        <f>Table2[[#This Row],[Product_ID]]</f>
        <v>PRO5922</v>
      </c>
      <c r="B336" s="1" t="str">
        <f>Table2[[#This Row],[Customer_ID]]</f>
        <v>CUST30959</v>
      </c>
      <c r="C336" s="14" t="str">
        <f>Table2[[#This Row],[Date]]</f>
        <v>04/07/2023</v>
      </c>
      <c r="D336" s="1" t="str">
        <f>TRIM(PROPER(Table2[[#This Row],[Product_Name]]))</f>
        <v>Printer</v>
      </c>
      <c r="E336" s="1" t="str">
        <f>TRIM(PROPER(Table2[[#This Row],[Country]]))</f>
        <v>Germany</v>
      </c>
      <c r="F336" s="1" t="str">
        <f>TRIM(PROPER(Table2[[#This Row],[Category]]))</f>
        <v>Wearables</v>
      </c>
      <c r="G336" s="1" t="str">
        <f>TRIM(PROPER(Table2[[#This Row],[Brand]]))</f>
        <v>Hp</v>
      </c>
      <c r="H336" s="1">
        <f>Table2[[#This Row],[Supplier_ID]]</f>
        <v>1040</v>
      </c>
      <c r="I336" s="1">
        <f>Table2[[#This Row],[Market_Price]]</f>
        <v>857.88</v>
      </c>
      <c r="J336" s="1">
        <f>Table2[[#This Row],[Selling_Price]]</f>
        <v>1337.92</v>
      </c>
      <c r="K336" s="1">
        <f>Table2[[#This Row],[Quantity]]</f>
        <v>-405</v>
      </c>
      <c r="L336" s="1" t="str">
        <f>IF(ISBLANK(Table2[[#This Row],[Status]]), "No Data Entered", IFERROR(Table2[[#This Row],[Status]], "No Data Entered"))</f>
        <v>Cancelled</v>
      </c>
    </row>
    <row r="337" spans="1:12" x14ac:dyDescent="0.3">
      <c r="A337" s="1" t="str">
        <f>Table2[[#This Row],[Product_ID]]</f>
        <v>PRO1895</v>
      </c>
      <c r="B337" s="1" t="str">
        <f>Table2[[#This Row],[Customer_ID]]</f>
        <v>CUST31133</v>
      </c>
      <c r="C337" s="14" t="str">
        <f>Table2[[#This Row],[Date]]</f>
        <v>01/09/2025</v>
      </c>
      <c r="D337" s="1" t="str">
        <f>TRIM(PROPER(Table2[[#This Row],[Product_Name]]))</f>
        <v>Headphones</v>
      </c>
      <c r="E337" s="1" t="str">
        <f>TRIM(PROPER(Table2[[#This Row],[Country]]))</f>
        <v>Canada</v>
      </c>
      <c r="F337" s="1" t="str">
        <f>TRIM(PROPER(Table2[[#This Row],[Category]]))</f>
        <v>Accessories</v>
      </c>
      <c r="G337" s="1" t="str">
        <f>TRIM(PROPER(Table2[[#This Row],[Brand]]))</f>
        <v>Samsung</v>
      </c>
      <c r="H337" s="1">
        <f>Table2[[#This Row],[Supplier_ID]]</f>
        <v>1098</v>
      </c>
      <c r="I337" s="1">
        <f>Table2[[#This Row],[Market_Price]]</f>
        <v>209.16</v>
      </c>
      <c r="J337" s="1">
        <f>Table2[[#This Row],[Selling_Price]]</f>
        <v>416.93</v>
      </c>
      <c r="K337" s="1">
        <f>Table2[[#This Row],[Quantity]]</f>
        <v>-414</v>
      </c>
      <c r="L337" s="1" t="str">
        <f>IF(ISBLANK(Table2[[#This Row],[Status]]), "No Data Entered", IFERROR(Table2[[#This Row],[Status]], "No Data Entered"))</f>
        <v>Cancelled</v>
      </c>
    </row>
    <row r="338" spans="1:12" x14ac:dyDescent="0.3">
      <c r="A338" s="1" t="str">
        <f>Table2[[#This Row],[Product_ID]]</f>
        <v>PRO4079</v>
      </c>
      <c r="B338" s="1" t="str">
        <f>Table2[[#This Row],[Customer_ID]]</f>
        <v>CUST31158</v>
      </c>
      <c r="C338" s="14" t="str">
        <f>Table2[[#This Row],[Date]]</f>
        <v>03/11/2020</v>
      </c>
      <c r="D338" s="1" t="str">
        <f>TRIM(PROPER(Table2[[#This Row],[Product_Name]]))</f>
        <v>Printer</v>
      </c>
      <c r="E338" s="1" t="str">
        <f>TRIM(PROPER(Table2[[#This Row],[Country]]))</f>
        <v>Japan</v>
      </c>
      <c r="F338" s="1" t="str">
        <f>TRIM(PROPER(Table2[[#This Row],[Category]]))</f>
        <v>Wearables</v>
      </c>
      <c r="G338" s="1" t="str">
        <f>TRIM(PROPER(Table2[[#This Row],[Brand]]))</f>
        <v>Hp</v>
      </c>
      <c r="H338" s="1">
        <f>Table2[[#This Row],[Supplier_ID]]</f>
        <v>1053</v>
      </c>
      <c r="I338" s="1">
        <f>Table2[[#This Row],[Market_Price]]</f>
        <v>1429.5</v>
      </c>
      <c r="J338" s="1">
        <f>Table2[[#This Row],[Selling_Price]]</f>
        <v>2741.74</v>
      </c>
      <c r="K338" s="1">
        <f>Table2[[#This Row],[Quantity]]</f>
        <v>-50</v>
      </c>
      <c r="L338" s="1" t="str">
        <f>IF(ISBLANK(Table2[[#This Row],[Status]]), "No Data Entered", IFERROR(Table2[[#This Row],[Status]], "No Data Entered"))</f>
        <v>Cancelled</v>
      </c>
    </row>
    <row r="339" spans="1:12" x14ac:dyDescent="0.3">
      <c r="A339" s="1" t="str">
        <f>Table2[[#This Row],[Product_ID]]</f>
        <v>PRO3108</v>
      </c>
      <c r="B339" s="1" t="str">
        <f>Table2[[#This Row],[Customer_ID]]</f>
        <v>CUST31239</v>
      </c>
      <c r="C339" s="14" t="str">
        <f>Table2[[#This Row],[Date]]</f>
        <v>28/01/2025</v>
      </c>
      <c r="D339" s="1" t="str">
        <f>TRIM(PROPER(Table2[[#This Row],[Product_Name]]))</f>
        <v>Mouse</v>
      </c>
      <c r="E339" s="1" t="str">
        <f>TRIM(PROPER(Table2[[#This Row],[Country]]))</f>
        <v>France</v>
      </c>
      <c r="F339" s="1" t="str">
        <f>TRIM(PROPER(Table2[[#This Row],[Category]]))</f>
        <v>Wearables</v>
      </c>
      <c r="G339" s="1" t="str">
        <f>TRIM(PROPER(Table2[[#This Row],[Brand]]))</f>
        <v>Lenovo</v>
      </c>
      <c r="H339" s="1">
        <f>Table2[[#This Row],[Supplier_ID]]</f>
        <v>1062</v>
      </c>
      <c r="I339" s="1">
        <f>Table2[[#This Row],[Market_Price]]</f>
        <v>962.87</v>
      </c>
      <c r="J339" s="1">
        <f>Table2[[#This Row],[Selling_Price]]</f>
        <v>1650.02</v>
      </c>
      <c r="K339" s="1">
        <f>Table2[[#This Row],[Quantity]]</f>
        <v>-331</v>
      </c>
      <c r="L339" s="1" t="str">
        <f>IF(ISBLANK(Table2[[#This Row],[Status]]), "No Data Entered", IFERROR(Table2[[#This Row],[Status]], "No Data Entered"))</f>
        <v>Cancelled</v>
      </c>
    </row>
    <row r="340" spans="1:12" x14ac:dyDescent="0.3">
      <c r="A340" s="1" t="str">
        <f>Table2[[#This Row],[Product_ID]]</f>
        <v>PRO6626</v>
      </c>
      <c r="B340" s="1" t="str">
        <f>Table2[[#This Row],[Customer_ID]]</f>
        <v>CUST31258</v>
      </c>
      <c r="C340" s="14" t="str">
        <f>Table2[[#This Row],[Date]]</f>
        <v>16/04/2020</v>
      </c>
      <c r="D340" s="1" t="str">
        <f>TRIM(PROPER(Table2[[#This Row],[Product_Name]]))</f>
        <v>Headphones</v>
      </c>
      <c r="E340" s="1" t="str">
        <f>TRIM(PROPER(Table2[[#This Row],[Country]]))</f>
        <v>India</v>
      </c>
      <c r="F340" s="1" t="str">
        <f>TRIM(PROPER(Table2[[#This Row],[Category]]))</f>
        <v>Accessories</v>
      </c>
      <c r="G340" s="1" t="str">
        <f>TRIM(PROPER(Table2[[#This Row],[Brand]]))</f>
        <v>Logitech</v>
      </c>
      <c r="H340" s="1">
        <f>Table2[[#This Row],[Supplier_ID]]</f>
        <v>1022</v>
      </c>
      <c r="I340" s="1">
        <f>Table2[[#This Row],[Market_Price]]</f>
        <v>1355.35</v>
      </c>
      <c r="J340" s="1">
        <f>Table2[[#This Row],[Selling_Price]]</f>
        <v>1527.26</v>
      </c>
      <c r="K340" s="1">
        <f>Table2[[#This Row],[Quantity]]</f>
        <v>-484</v>
      </c>
      <c r="L340" s="1" t="str">
        <f>IF(ISBLANK(Table2[[#This Row],[Status]]), "No Data Entered", IFERROR(Table2[[#This Row],[Status]], "No Data Entered"))</f>
        <v>Cancelled</v>
      </c>
    </row>
    <row r="341" spans="1:12" x14ac:dyDescent="0.3">
      <c r="A341" s="1" t="str">
        <f>Table2[[#This Row],[Product_ID]]</f>
        <v>PRO2350</v>
      </c>
      <c r="B341" s="1" t="str">
        <f>Table2[[#This Row],[Customer_ID]]</f>
        <v>CUST31346</v>
      </c>
      <c r="C341" s="14" t="str">
        <f>Table2[[#This Row],[Date]]</f>
        <v>13/09/2023</v>
      </c>
      <c r="D341" s="1" t="str">
        <f>TRIM(PROPER(Table2[[#This Row],[Product_Name]]))</f>
        <v>Smartphone</v>
      </c>
      <c r="E341" s="1" t="str">
        <f>TRIM(PROPER(Table2[[#This Row],[Country]]))</f>
        <v>Uk</v>
      </c>
      <c r="F341" s="1" t="str">
        <f>TRIM(PROPER(Table2[[#This Row],[Category]]))</f>
        <v>Wearables</v>
      </c>
      <c r="G341" s="1" t="str">
        <f>TRIM(PROPER(Table2[[#This Row],[Brand]]))</f>
        <v>Dell</v>
      </c>
      <c r="H341" s="1">
        <f>Table2[[#This Row],[Supplier_ID]]</f>
        <v>1044</v>
      </c>
      <c r="I341" s="1">
        <f>Table2[[#This Row],[Market_Price]]</f>
        <v>68.31</v>
      </c>
      <c r="J341" s="1">
        <f>Table2[[#This Row],[Selling_Price]]</f>
        <v>91.42</v>
      </c>
      <c r="K341" s="1">
        <f>Table2[[#This Row],[Quantity]]</f>
        <v>-162</v>
      </c>
      <c r="L341" s="1" t="str">
        <f>IF(ISBLANK(Table2[[#This Row],[Status]]), "No Data Entered", IFERROR(Table2[[#This Row],[Status]], "No Data Entered"))</f>
        <v>Cancelled</v>
      </c>
    </row>
    <row r="342" spans="1:12" x14ac:dyDescent="0.3">
      <c r="A342" s="1" t="str">
        <f>Table2[[#This Row],[Product_ID]]</f>
        <v>PRO5474</v>
      </c>
      <c r="B342" s="1" t="str">
        <f>Table2[[#This Row],[Customer_ID]]</f>
        <v>CUST31357</v>
      </c>
      <c r="C342" s="14" t="str">
        <f>Table2[[#This Row],[Date]]</f>
        <v>12/05/2024</v>
      </c>
      <c r="D342" s="1" t="str">
        <f>TRIM(PROPER(Table2[[#This Row],[Product_Name]]))</f>
        <v>Monitor</v>
      </c>
      <c r="E342" s="1" t="str">
        <f>TRIM(PROPER(Table2[[#This Row],[Country]]))</f>
        <v>Australia</v>
      </c>
      <c r="F342" s="1" t="str">
        <f>TRIM(PROPER(Table2[[#This Row],[Category]]))</f>
        <v>Wearables</v>
      </c>
      <c r="G342" s="1" t="str">
        <f>TRIM(PROPER(Table2[[#This Row],[Brand]]))</f>
        <v>Asus</v>
      </c>
      <c r="H342" s="1">
        <f>Table2[[#This Row],[Supplier_ID]]</f>
        <v>1023</v>
      </c>
      <c r="I342" s="1">
        <f>Table2[[#This Row],[Market_Price]]</f>
        <v>1836.01</v>
      </c>
      <c r="J342" s="1">
        <f>Table2[[#This Row],[Selling_Price]]</f>
        <v>2819.79</v>
      </c>
      <c r="K342" s="1">
        <f>Table2[[#This Row],[Quantity]]</f>
        <v>-487</v>
      </c>
      <c r="L342" s="1" t="str">
        <f>IF(ISBLANK(Table2[[#This Row],[Status]]), "No Data Entered", IFERROR(Table2[[#This Row],[Status]], "No Data Entered"))</f>
        <v>Cancelled</v>
      </c>
    </row>
    <row r="343" spans="1:12" x14ac:dyDescent="0.3">
      <c r="A343" s="1" t="str">
        <f>Table2[[#This Row],[Product_ID]]</f>
        <v>PRO6869</v>
      </c>
      <c r="B343" s="1" t="str">
        <f>Table2[[#This Row],[Customer_ID]]</f>
        <v>CUST31393</v>
      </c>
      <c r="C343" s="14" t="str">
        <f>Table2[[#This Row],[Date]]</f>
        <v>29/07/2021</v>
      </c>
      <c r="D343" s="1" t="str">
        <f>TRIM(PROPER(Table2[[#This Row],[Product_Name]]))</f>
        <v>Monitor</v>
      </c>
      <c r="E343" s="1" t="str">
        <f>TRIM(PROPER(Table2[[#This Row],[Country]]))</f>
        <v>Canada</v>
      </c>
      <c r="F343" s="1" t="str">
        <f>TRIM(PROPER(Table2[[#This Row],[Category]]))</f>
        <v>Office Supplies</v>
      </c>
      <c r="G343" s="1" t="str">
        <f>TRIM(PROPER(Table2[[#This Row],[Brand]]))</f>
        <v>Apple</v>
      </c>
      <c r="H343" s="1">
        <f>Table2[[#This Row],[Supplier_ID]]</f>
        <v>1063</v>
      </c>
      <c r="I343" s="1">
        <f>Table2[[#This Row],[Market_Price]]</f>
        <v>1216.78</v>
      </c>
      <c r="J343" s="1">
        <f>Table2[[#This Row],[Selling_Price]]</f>
        <v>1894.31</v>
      </c>
      <c r="K343" s="1">
        <f>Table2[[#This Row],[Quantity]]</f>
        <v>-92</v>
      </c>
      <c r="L343" s="1" t="str">
        <f>IF(ISBLANK(Table2[[#This Row],[Status]]), "No Data Entered", IFERROR(Table2[[#This Row],[Status]], "No Data Entered"))</f>
        <v>Cancelled</v>
      </c>
    </row>
    <row r="344" spans="1:12" x14ac:dyDescent="0.3">
      <c r="A344" s="1" t="str">
        <f>Table2[[#This Row],[Product_ID]]</f>
        <v>PRO2689</v>
      </c>
      <c r="B344" s="1" t="str">
        <f>Table2[[#This Row],[Customer_ID]]</f>
        <v>CUST31505</v>
      </c>
      <c r="C344" s="14" t="str">
        <f>Table2[[#This Row],[Date]]</f>
        <v>17/03/2020</v>
      </c>
      <c r="D344" s="1" t="str">
        <f>TRIM(PROPER(Table2[[#This Row],[Product_Name]]))</f>
        <v>Headphones</v>
      </c>
      <c r="E344" s="1" t="str">
        <f>TRIM(PROPER(Table2[[#This Row],[Country]]))</f>
        <v>Uk</v>
      </c>
      <c r="F344" s="1" t="str">
        <f>TRIM(PROPER(Table2[[#This Row],[Category]]))</f>
        <v>Office Supplies</v>
      </c>
      <c r="G344" s="1" t="str">
        <f>TRIM(PROPER(Table2[[#This Row],[Brand]]))</f>
        <v>Apple</v>
      </c>
      <c r="H344" s="1">
        <f>Table2[[#This Row],[Supplier_ID]]</f>
        <v>1033</v>
      </c>
      <c r="I344" s="1">
        <f>Table2[[#This Row],[Market_Price]]</f>
        <v>1941.1</v>
      </c>
      <c r="J344" s="1">
        <f>Table2[[#This Row],[Selling_Price]]</f>
        <v>3539.89</v>
      </c>
      <c r="K344" s="1">
        <f>Table2[[#This Row],[Quantity]]</f>
        <v>-45</v>
      </c>
      <c r="L344" s="1" t="str">
        <f>IF(ISBLANK(Table2[[#This Row],[Status]]), "No Data Entered", IFERROR(Table2[[#This Row],[Status]], "No Data Entered"))</f>
        <v>Cancelled</v>
      </c>
    </row>
    <row r="345" spans="1:12" x14ac:dyDescent="0.3">
      <c r="A345" s="1" t="str">
        <f>Table2[[#This Row],[Product_ID]]</f>
        <v>PRO6473</v>
      </c>
      <c r="B345" s="1" t="str">
        <f>Table2[[#This Row],[Customer_ID]]</f>
        <v>CUST31538</v>
      </c>
      <c r="C345" s="14" t="str">
        <f>Table2[[#This Row],[Date]]</f>
        <v>28/05/2020</v>
      </c>
      <c r="D345" s="1" t="str">
        <f>TRIM(PROPER(Table2[[#This Row],[Product_Name]]))</f>
        <v>Printer</v>
      </c>
      <c r="E345" s="1" t="str">
        <f>TRIM(PROPER(Table2[[#This Row],[Country]]))</f>
        <v>Japan</v>
      </c>
      <c r="F345" s="1" t="str">
        <f>TRIM(PROPER(Table2[[#This Row],[Category]]))</f>
        <v>Accessories</v>
      </c>
      <c r="G345" s="1" t="str">
        <f>TRIM(PROPER(Table2[[#This Row],[Brand]]))</f>
        <v>Dell</v>
      </c>
      <c r="H345" s="1">
        <f>Table2[[#This Row],[Supplier_ID]]</f>
        <v>1036</v>
      </c>
      <c r="I345" s="1">
        <f>Table2[[#This Row],[Market_Price]]</f>
        <v>168.97</v>
      </c>
      <c r="J345" s="1">
        <f>Table2[[#This Row],[Selling_Price]]</f>
        <v>249.53</v>
      </c>
      <c r="K345" s="1">
        <f>Table2[[#This Row],[Quantity]]</f>
        <v>-218</v>
      </c>
      <c r="L345" s="1" t="str">
        <f>IF(ISBLANK(Table2[[#This Row],[Status]]), "No Data Entered", IFERROR(Table2[[#This Row],[Status]], "No Data Entered"))</f>
        <v>Cancelled</v>
      </c>
    </row>
    <row r="346" spans="1:12" x14ac:dyDescent="0.3">
      <c r="A346" s="1" t="str">
        <f>Table2[[#This Row],[Product_ID]]</f>
        <v>PRO7239</v>
      </c>
      <c r="B346" s="1" t="str">
        <f>Table2[[#This Row],[Customer_ID]]</f>
        <v>CUST31565</v>
      </c>
      <c r="C346" s="14" t="str">
        <f>Table2[[#This Row],[Date]]</f>
        <v>21/06/2021</v>
      </c>
      <c r="D346" s="1" t="str">
        <f>TRIM(PROPER(Table2[[#This Row],[Product_Name]]))</f>
        <v>Printer</v>
      </c>
      <c r="E346" s="1" t="str">
        <f>TRIM(PROPER(Table2[[#This Row],[Country]]))</f>
        <v>Japan</v>
      </c>
      <c r="F346" s="1" t="str">
        <f>TRIM(PROPER(Table2[[#This Row],[Category]]))</f>
        <v>Wearables</v>
      </c>
      <c r="G346" s="1" t="str">
        <f>TRIM(PROPER(Table2[[#This Row],[Brand]]))</f>
        <v>Logitech</v>
      </c>
      <c r="H346" s="1">
        <f>Table2[[#This Row],[Supplier_ID]]</f>
        <v>1039</v>
      </c>
      <c r="I346" s="1">
        <f>Table2[[#This Row],[Market_Price]]</f>
        <v>907.15</v>
      </c>
      <c r="J346" s="1">
        <f>Table2[[#This Row],[Selling_Price]]</f>
        <v>1001.86</v>
      </c>
      <c r="K346" s="1">
        <f>Table2[[#This Row],[Quantity]]</f>
        <v>-51</v>
      </c>
      <c r="L346" s="1" t="str">
        <f>IF(ISBLANK(Table2[[#This Row],[Status]]), "No Data Entered", IFERROR(Table2[[#This Row],[Status]], "No Data Entered"))</f>
        <v>Cancelled</v>
      </c>
    </row>
    <row r="347" spans="1:12" x14ac:dyDescent="0.3">
      <c r="A347" s="1" t="str">
        <f>Table2[[#This Row],[Product_ID]]</f>
        <v>PRO8265</v>
      </c>
      <c r="B347" s="1" t="str">
        <f>Table2[[#This Row],[Customer_ID]]</f>
        <v>CUST31625</v>
      </c>
      <c r="C347" s="14" t="str">
        <f>Table2[[#This Row],[Date]]</f>
        <v>29/01/2022</v>
      </c>
      <c r="D347" s="1" t="str">
        <f>TRIM(PROPER(Table2[[#This Row],[Product_Name]]))</f>
        <v>Tablet</v>
      </c>
      <c r="E347" s="1" t="str">
        <f>TRIM(PROPER(Table2[[#This Row],[Country]]))</f>
        <v>Usa</v>
      </c>
      <c r="F347" s="1" t="str">
        <f>TRIM(PROPER(Table2[[#This Row],[Category]]))</f>
        <v>Wearables</v>
      </c>
      <c r="G347" s="1" t="str">
        <f>TRIM(PROPER(Table2[[#This Row],[Brand]]))</f>
        <v>Sony</v>
      </c>
      <c r="H347" s="1">
        <f>Table2[[#This Row],[Supplier_ID]]</f>
        <v>1024</v>
      </c>
      <c r="I347" s="1">
        <f>Table2[[#This Row],[Market_Price]]</f>
        <v>337.85</v>
      </c>
      <c r="J347" s="1">
        <f>Table2[[#This Row],[Selling_Price]]</f>
        <v>541.19000000000005</v>
      </c>
      <c r="K347" s="1">
        <f>Table2[[#This Row],[Quantity]]</f>
        <v>-392</v>
      </c>
      <c r="L347" s="1" t="str">
        <f>IF(ISBLANK(Table2[[#This Row],[Status]]), "No Data Entered", IFERROR(Table2[[#This Row],[Status]], "No Data Entered"))</f>
        <v>Cancelled</v>
      </c>
    </row>
    <row r="348" spans="1:12" x14ac:dyDescent="0.3">
      <c r="A348" s="1" t="str">
        <f>Table2[[#This Row],[Product_ID]]</f>
        <v>PRO6850</v>
      </c>
      <c r="B348" s="1" t="str">
        <f>Table2[[#This Row],[Customer_ID]]</f>
        <v>CUST31659</v>
      </c>
      <c r="C348" s="14" t="str">
        <f>Table2[[#This Row],[Date]]</f>
        <v>29/11/2020</v>
      </c>
      <c r="D348" s="1" t="str">
        <f>TRIM(PROPER(Table2[[#This Row],[Product_Name]]))</f>
        <v>Tablet</v>
      </c>
      <c r="E348" s="1" t="str">
        <f>TRIM(PROPER(Table2[[#This Row],[Country]]))</f>
        <v>Japan</v>
      </c>
      <c r="F348" s="1" t="str">
        <f>TRIM(PROPER(Table2[[#This Row],[Category]]))</f>
        <v>Accessories</v>
      </c>
      <c r="G348" s="1" t="str">
        <f>TRIM(PROPER(Table2[[#This Row],[Brand]]))</f>
        <v>Hp</v>
      </c>
      <c r="H348" s="1">
        <f>Table2[[#This Row],[Supplier_ID]]</f>
        <v>1093</v>
      </c>
      <c r="I348" s="1">
        <f>Table2[[#This Row],[Market_Price]]</f>
        <v>1895.73</v>
      </c>
      <c r="J348" s="1">
        <f>Table2[[#This Row],[Selling_Price]]</f>
        <v>2296.6</v>
      </c>
      <c r="K348" s="1">
        <f>Table2[[#This Row],[Quantity]]</f>
        <v>-318</v>
      </c>
      <c r="L348" s="1" t="str">
        <f>IF(ISBLANK(Table2[[#This Row],[Status]]), "No Data Entered", IFERROR(Table2[[#This Row],[Status]], "No Data Entered"))</f>
        <v>Cancelled</v>
      </c>
    </row>
    <row r="349" spans="1:12" x14ac:dyDescent="0.3">
      <c r="A349" s="1" t="str">
        <f>Table2[[#This Row],[Product_ID]]</f>
        <v>PRO1420</v>
      </c>
      <c r="B349" s="1" t="str">
        <f>Table2[[#This Row],[Customer_ID]]</f>
        <v>CUST31775</v>
      </c>
      <c r="C349" s="14" t="str">
        <f>Table2[[#This Row],[Date]]</f>
        <v>10/11/2022</v>
      </c>
      <c r="D349" s="1" t="str">
        <f>TRIM(PROPER(Table2[[#This Row],[Product_Name]]))</f>
        <v>Smartwatch</v>
      </c>
      <c r="E349" s="1" t="str">
        <f>TRIM(PROPER(Table2[[#This Row],[Country]]))</f>
        <v>Usa</v>
      </c>
      <c r="F349" s="1" t="str">
        <f>TRIM(PROPER(Table2[[#This Row],[Category]]))</f>
        <v>Office Supplies</v>
      </c>
      <c r="G349" s="1" t="str">
        <f>TRIM(PROPER(Table2[[#This Row],[Brand]]))</f>
        <v>Microsoft</v>
      </c>
      <c r="H349" s="1">
        <f>Table2[[#This Row],[Supplier_ID]]</f>
        <v>1072</v>
      </c>
      <c r="I349" s="1">
        <f>Table2[[#This Row],[Market_Price]]</f>
        <v>978.94</v>
      </c>
      <c r="J349" s="1">
        <f>Table2[[#This Row],[Selling_Price]]</f>
        <v>1587.1</v>
      </c>
      <c r="K349" s="1">
        <f>Table2[[#This Row],[Quantity]]</f>
        <v>-494</v>
      </c>
      <c r="L349" s="1" t="str">
        <f>IF(ISBLANK(Table2[[#This Row],[Status]]), "No Data Entered", IFERROR(Table2[[#This Row],[Status]], "No Data Entered"))</f>
        <v>Cancelled</v>
      </c>
    </row>
    <row r="350" spans="1:12" x14ac:dyDescent="0.3">
      <c r="A350" s="1" t="str">
        <f>Table2[[#This Row],[Product_ID]]</f>
        <v>PRO7214</v>
      </c>
      <c r="B350" s="1" t="str">
        <f>Table2[[#This Row],[Customer_ID]]</f>
        <v>CUST31840</v>
      </c>
      <c r="C350" s="14" t="str">
        <f>Table2[[#This Row],[Date]]</f>
        <v>15/10/2024</v>
      </c>
      <c r="D350" s="1" t="str">
        <f>TRIM(PROPER(Table2[[#This Row],[Product_Name]]))</f>
        <v>Printer</v>
      </c>
      <c r="E350" s="1" t="str">
        <f>TRIM(PROPER(Table2[[#This Row],[Country]]))</f>
        <v>France</v>
      </c>
      <c r="F350" s="1" t="str">
        <f>TRIM(PROPER(Table2[[#This Row],[Category]]))</f>
        <v>Electronics</v>
      </c>
      <c r="G350" s="1" t="str">
        <f>TRIM(PROPER(Table2[[#This Row],[Brand]]))</f>
        <v>Samsung</v>
      </c>
      <c r="H350" s="1">
        <f>Table2[[#This Row],[Supplier_ID]]</f>
        <v>1037</v>
      </c>
      <c r="I350" s="1">
        <f>Table2[[#This Row],[Market_Price]]</f>
        <v>1972.75</v>
      </c>
      <c r="J350" s="1">
        <f>Table2[[#This Row],[Selling_Price]]</f>
        <v>3940.91</v>
      </c>
      <c r="K350" s="1">
        <f>Table2[[#This Row],[Quantity]]</f>
        <v>-192</v>
      </c>
      <c r="L350" s="1" t="str">
        <f>IF(ISBLANK(Table2[[#This Row],[Status]]), "No Data Entered", IFERROR(Table2[[#This Row],[Status]], "No Data Entered"))</f>
        <v>Cancelled</v>
      </c>
    </row>
    <row r="351" spans="1:12" x14ac:dyDescent="0.3">
      <c r="A351" s="1" t="str">
        <f>Table2[[#This Row],[Product_ID]]</f>
        <v>PRO3521</v>
      </c>
      <c r="B351" s="1" t="str">
        <f>Table2[[#This Row],[Customer_ID]]</f>
        <v>CUST31864</v>
      </c>
      <c r="C351" s="14" t="str">
        <f>Table2[[#This Row],[Date]]</f>
        <v>03/11/2022</v>
      </c>
      <c r="D351" s="1" t="str">
        <f>TRIM(PROPER(Table2[[#This Row],[Product_Name]]))</f>
        <v>Smartwatch</v>
      </c>
      <c r="E351" s="1" t="str">
        <f>TRIM(PROPER(Table2[[#This Row],[Country]]))</f>
        <v>Japan</v>
      </c>
      <c r="F351" s="1" t="str">
        <f>TRIM(PROPER(Table2[[#This Row],[Category]]))</f>
        <v>Office Supplies</v>
      </c>
      <c r="G351" s="1" t="str">
        <f>TRIM(PROPER(Table2[[#This Row],[Brand]]))</f>
        <v>Samsung</v>
      </c>
      <c r="H351" s="1">
        <f>Table2[[#This Row],[Supplier_ID]]</f>
        <v>1018</v>
      </c>
      <c r="I351" s="1">
        <f>Table2[[#This Row],[Market_Price]]</f>
        <v>1206.28</v>
      </c>
      <c r="J351" s="1">
        <f>Table2[[#This Row],[Selling_Price]]</f>
        <v>1576.49</v>
      </c>
      <c r="K351" s="1">
        <f>Table2[[#This Row],[Quantity]]</f>
        <v>-17</v>
      </c>
      <c r="L351" s="1" t="str">
        <f>IF(ISBLANK(Table2[[#This Row],[Status]]), "No Data Entered", IFERROR(Table2[[#This Row],[Status]], "No Data Entered"))</f>
        <v>Cancelled</v>
      </c>
    </row>
    <row r="352" spans="1:12" x14ac:dyDescent="0.3">
      <c r="A352" s="1" t="str">
        <f>Table2[[#This Row],[Product_ID]]</f>
        <v>PRO5252</v>
      </c>
      <c r="B352" s="1" t="str">
        <f>Table2[[#This Row],[Customer_ID]]</f>
        <v>CUST31866</v>
      </c>
      <c r="C352" s="14" t="str">
        <f>Table2[[#This Row],[Date]]</f>
        <v>26/02/2025</v>
      </c>
      <c r="D352" s="1" t="str">
        <f>TRIM(PROPER(Table2[[#This Row],[Product_Name]]))</f>
        <v>Printer</v>
      </c>
      <c r="E352" s="1" t="str">
        <f>TRIM(PROPER(Table2[[#This Row],[Country]]))</f>
        <v>China</v>
      </c>
      <c r="F352" s="1" t="str">
        <f>TRIM(PROPER(Table2[[#This Row],[Category]]))</f>
        <v>Accessories</v>
      </c>
      <c r="G352" s="1" t="str">
        <f>TRIM(PROPER(Table2[[#This Row],[Brand]]))</f>
        <v>Lenovo</v>
      </c>
      <c r="H352" s="1">
        <f>Table2[[#This Row],[Supplier_ID]]</f>
        <v>1095</v>
      </c>
      <c r="I352" s="1">
        <f>Table2[[#This Row],[Market_Price]]</f>
        <v>86.66</v>
      </c>
      <c r="J352" s="1">
        <f>Table2[[#This Row],[Selling_Price]]</f>
        <v>165.23</v>
      </c>
      <c r="K352" s="1">
        <f>Table2[[#This Row],[Quantity]]</f>
        <v>-136</v>
      </c>
      <c r="L352" s="1" t="str">
        <f>IF(ISBLANK(Table2[[#This Row],[Status]]), "No Data Entered", IFERROR(Table2[[#This Row],[Status]], "No Data Entered"))</f>
        <v>Cancelled</v>
      </c>
    </row>
    <row r="353" spans="1:12" x14ac:dyDescent="0.3">
      <c r="A353" s="1" t="str">
        <f>Table2[[#This Row],[Product_ID]]</f>
        <v>PRO1120</v>
      </c>
      <c r="B353" s="1" t="str">
        <f>Table2[[#This Row],[Customer_ID]]</f>
        <v>CUST31877</v>
      </c>
      <c r="C353" s="14" t="str">
        <f>Table2[[#This Row],[Date]]</f>
        <v>06/06/2025</v>
      </c>
      <c r="D353" s="1" t="str">
        <f>TRIM(PROPER(Table2[[#This Row],[Product_Name]]))</f>
        <v>Monitor</v>
      </c>
      <c r="E353" s="1" t="str">
        <f>TRIM(PROPER(Table2[[#This Row],[Country]]))</f>
        <v>Canada</v>
      </c>
      <c r="F353" s="1" t="str">
        <f>TRIM(PROPER(Table2[[#This Row],[Category]]))</f>
        <v>Electronics</v>
      </c>
      <c r="G353" s="1" t="str">
        <f>TRIM(PROPER(Table2[[#This Row],[Brand]]))</f>
        <v>Canon</v>
      </c>
      <c r="H353" s="1">
        <f>Table2[[#This Row],[Supplier_ID]]</f>
        <v>1055</v>
      </c>
      <c r="I353" s="1">
        <f>Table2[[#This Row],[Market_Price]]</f>
        <v>116.93</v>
      </c>
      <c r="J353" s="1">
        <f>Table2[[#This Row],[Selling_Price]]</f>
        <v>219.08</v>
      </c>
      <c r="K353" s="1">
        <f>Table2[[#This Row],[Quantity]]</f>
        <v>-434</v>
      </c>
      <c r="L353" s="1" t="str">
        <f>IF(ISBLANK(Table2[[#This Row],[Status]]), "No Data Entered", IFERROR(Table2[[#This Row],[Status]], "No Data Entered"))</f>
        <v>Cancelled</v>
      </c>
    </row>
    <row r="354" spans="1:12" x14ac:dyDescent="0.3">
      <c r="A354" s="1" t="str">
        <f>Table2[[#This Row],[Product_ID]]</f>
        <v>PRO3816</v>
      </c>
      <c r="B354" s="1" t="str">
        <f>Table2[[#This Row],[Customer_ID]]</f>
        <v>CUST31983</v>
      </c>
      <c r="C354" s="14" t="str">
        <f>Table2[[#This Row],[Date]]</f>
        <v>24/08/2021</v>
      </c>
      <c r="D354" s="1" t="str">
        <f>TRIM(PROPER(Table2[[#This Row],[Product_Name]]))</f>
        <v>Printer</v>
      </c>
      <c r="E354" s="1" t="str">
        <f>TRIM(PROPER(Table2[[#This Row],[Country]]))</f>
        <v>Canada</v>
      </c>
      <c r="F354" s="1" t="str">
        <f>TRIM(PROPER(Table2[[#This Row],[Category]]))</f>
        <v>Office Supplies</v>
      </c>
      <c r="G354" s="1" t="str">
        <f>TRIM(PROPER(Table2[[#This Row],[Brand]]))</f>
        <v>Lenovo</v>
      </c>
      <c r="H354" s="1">
        <f>Table2[[#This Row],[Supplier_ID]]</f>
        <v>1067</v>
      </c>
      <c r="I354" s="1">
        <f>Table2[[#This Row],[Market_Price]]</f>
        <v>1351.98</v>
      </c>
      <c r="J354" s="1">
        <f>Table2[[#This Row],[Selling_Price]]</f>
        <v>1950.15</v>
      </c>
      <c r="K354" s="1">
        <f>Table2[[#This Row],[Quantity]]</f>
        <v>-407</v>
      </c>
      <c r="L354" s="1" t="str">
        <f>IF(ISBLANK(Table2[[#This Row],[Status]]), "No Data Entered", IFERROR(Table2[[#This Row],[Status]], "No Data Entered"))</f>
        <v>Cancelled</v>
      </c>
    </row>
    <row r="355" spans="1:12" x14ac:dyDescent="0.3">
      <c r="A355" s="1" t="str">
        <f>Table2[[#This Row],[Product_ID]]</f>
        <v>PRO1720</v>
      </c>
      <c r="B355" s="1" t="str">
        <f>Table2[[#This Row],[Customer_ID]]</f>
        <v>CUST32056</v>
      </c>
      <c r="C355" s="14" t="str">
        <f>Table2[[#This Row],[Date]]</f>
        <v>06/04/2022</v>
      </c>
      <c r="D355" s="1" t="str">
        <f>TRIM(PROPER(Table2[[#This Row],[Product_Name]]))</f>
        <v>Keyboard</v>
      </c>
      <c r="E355" s="1" t="str">
        <f>TRIM(PROPER(Table2[[#This Row],[Country]]))</f>
        <v>Germany</v>
      </c>
      <c r="F355" s="1" t="str">
        <f>TRIM(PROPER(Table2[[#This Row],[Category]]))</f>
        <v>Electronics</v>
      </c>
      <c r="G355" s="1" t="str">
        <f>TRIM(PROPER(Table2[[#This Row],[Brand]]))</f>
        <v>Dell</v>
      </c>
      <c r="H355" s="1">
        <f>Table2[[#This Row],[Supplier_ID]]</f>
        <v>1039</v>
      </c>
      <c r="I355" s="1">
        <f>Table2[[#This Row],[Market_Price]]</f>
        <v>229.62</v>
      </c>
      <c r="J355" s="1">
        <f>Table2[[#This Row],[Selling_Price]]</f>
        <v>373.95</v>
      </c>
      <c r="K355" s="1">
        <f>Table2[[#This Row],[Quantity]]</f>
        <v>-250</v>
      </c>
      <c r="L355" s="1" t="str">
        <f>IF(ISBLANK(Table2[[#This Row],[Status]]), "No Data Entered", IFERROR(Table2[[#This Row],[Status]], "No Data Entered"))</f>
        <v>Cancelled</v>
      </c>
    </row>
    <row r="356" spans="1:12" x14ac:dyDescent="0.3">
      <c r="A356" s="1" t="str">
        <f>Table2[[#This Row],[Product_ID]]</f>
        <v>PRO3374</v>
      </c>
      <c r="B356" s="1" t="str">
        <f>Table2[[#This Row],[Customer_ID]]</f>
        <v>CUST32071</v>
      </c>
      <c r="C356" s="14" t="str">
        <f>Table2[[#This Row],[Date]]</f>
        <v>01/09/2025</v>
      </c>
      <c r="D356" s="1" t="str">
        <f>TRIM(PROPER(Table2[[#This Row],[Product_Name]]))</f>
        <v>Laptop</v>
      </c>
      <c r="E356" s="1" t="str">
        <f>TRIM(PROPER(Table2[[#This Row],[Country]]))</f>
        <v>Uk</v>
      </c>
      <c r="F356" s="1" t="str">
        <f>TRIM(PROPER(Table2[[#This Row],[Category]]))</f>
        <v>Electronics</v>
      </c>
      <c r="G356" s="1" t="str">
        <f>TRIM(PROPER(Table2[[#This Row],[Brand]]))</f>
        <v>Canon</v>
      </c>
      <c r="H356" s="1">
        <f>Table2[[#This Row],[Supplier_ID]]</f>
        <v>1091</v>
      </c>
      <c r="I356" s="1">
        <f>Table2[[#This Row],[Market_Price]]</f>
        <v>482.53</v>
      </c>
      <c r="J356" s="1">
        <f>Table2[[#This Row],[Selling_Price]]</f>
        <v>835.17</v>
      </c>
      <c r="K356" s="1">
        <f>Table2[[#This Row],[Quantity]]</f>
        <v>-181</v>
      </c>
      <c r="L356" s="1" t="str">
        <f>IF(ISBLANK(Table2[[#This Row],[Status]]), "No Data Entered", IFERROR(Table2[[#This Row],[Status]], "No Data Entered"))</f>
        <v>Cancelled</v>
      </c>
    </row>
    <row r="357" spans="1:12" x14ac:dyDescent="0.3">
      <c r="A357" s="1" t="str">
        <f>Table2[[#This Row],[Product_ID]]</f>
        <v>PRO8255</v>
      </c>
      <c r="B357" s="1" t="str">
        <f>Table2[[#This Row],[Customer_ID]]</f>
        <v>CUST32111</v>
      </c>
      <c r="C357" s="14" t="str">
        <f>Table2[[#This Row],[Date]]</f>
        <v>18/04/2022</v>
      </c>
      <c r="D357" s="1" t="str">
        <f>TRIM(PROPER(Table2[[#This Row],[Product_Name]]))</f>
        <v>Smartwatch</v>
      </c>
      <c r="E357" s="1" t="str">
        <f>TRIM(PROPER(Table2[[#This Row],[Country]]))</f>
        <v>Japan</v>
      </c>
      <c r="F357" s="1" t="str">
        <f>TRIM(PROPER(Table2[[#This Row],[Category]]))</f>
        <v>Electronics</v>
      </c>
      <c r="G357" s="1" t="str">
        <f>TRIM(PROPER(Table2[[#This Row],[Brand]]))</f>
        <v>Apple</v>
      </c>
      <c r="H357" s="1">
        <f>Table2[[#This Row],[Supplier_ID]]</f>
        <v>1029</v>
      </c>
      <c r="I357" s="1">
        <f>Table2[[#This Row],[Market_Price]]</f>
        <v>1558.32</v>
      </c>
      <c r="J357" s="1">
        <f>Table2[[#This Row],[Selling_Price]]</f>
        <v>2617.23</v>
      </c>
      <c r="K357" s="1">
        <f>Table2[[#This Row],[Quantity]]</f>
        <v>-357</v>
      </c>
      <c r="L357" s="1" t="str">
        <f>IF(ISBLANK(Table2[[#This Row],[Status]]), "No Data Entered", IFERROR(Table2[[#This Row],[Status]], "No Data Entered"))</f>
        <v>Cancelled</v>
      </c>
    </row>
    <row r="358" spans="1:12" x14ac:dyDescent="0.3">
      <c r="A358" s="1" t="str">
        <f>Table2[[#This Row],[Product_ID]]</f>
        <v>PRO1007</v>
      </c>
      <c r="B358" s="1" t="str">
        <f>Table2[[#This Row],[Customer_ID]]</f>
        <v>CUST32147</v>
      </c>
      <c r="C358" s="14" t="str">
        <f>Table2[[#This Row],[Date]]</f>
        <v>23/10/2022</v>
      </c>
      <c r="D358" s="1" t="str">
        <f>TRIM(PROPER(Table2[[#This Row],[Product_Name]]))</f>
        <v>Printer</v>
      </c>
      <c r="E358" s="1" t="str">
        <f>TRIM(PROPER(Table2[[#This Row],[Country]]))</f>
        <v>Usa</v>
      </c>
      <c r="F358" s="1" t="str">
        <f>TRIM(PROPER(Table2[[#This Row],[Category]]))</f>
        <v>Wearables</v>
      </c>
      <c r="G358" s="1" t="str">
        <f>TRIM(PROPER(Table2[[#This Row],[Brand]]))</f>
        <v>Hp</v>
      </c>
      <c r="H358" s="1">
        <f>Table2[[#This Row],[Supplier_ID]]</f>
        <v>1077</v>
      </c>
      <c r="I358" s="1">
        <f>Table2[[#This Row],[Market_Price]]</f>
        <v>1704.98</v>
      </c>
      <c r="J358" s="1">
        <f>Table2[[#This Row],[Selling_Price]]</f>
        <v>3400.45</v>
      </c>
      <c r="K358" s="1">
        <f>Table2[[#This Row],[Quantity]]</f>
        <v>-133</v>
      </c>
      <c r="L358" s="1" t="str">
        <f>IF(ISBLANK(Table2[[#This Row],[Status]]), "No Data Entered", IFERROR(Table2[[#This Row],[Status]], "No Data Entered"))</f>
        <v>Cancelled</v>
      </c>
    </row>
    <row r="359" spans="1:12" x14ac:dyDescent="0.3">
      <c r="A359" s="1" t="str">
        <f>Table2[[#This Row],[Product_ID]]</f>
        <v>PRO2372</v>
      </c>
      <c r="B359" s="1" t="str">
        <f>Table2[[#This Row],[Customer_ID]]</f>
        <v>CUST32237</v>
      </c>
      <c r="C359" s="14" t="str">
        <f>Table2[[#This Row],[Date]]</f>
        <v>14/11/2023</v>
      </c>
      <c r="D359" s="1" t="str">
        <f>TRIM(PROPER(Table2[[#This Row],[Product_Name]]))</f>
        <v>Keyboard</v>
      </c>
      <c r="E359" s="1" t="str">
        <f>TRIM(PROPER(Table2[[#This Row],[Country]]))</f>
        <v>Usa</v>
      </c>
      <c r="F359" s="1" t="str">
        <f>TRIM(PROPER(Table2[[#This Row],[Category]]))</f>
        <v>Computers</v>
      </c>
      <c r="G359" s="1" t="str">
        <f>TRIM(PROPER(Table2[[#This Row],[Brand]]))</f>
        <v>Hp</v>
      </c>
      <c r="H359" s="1">
        <f>Table2[[#This Row],[Supplier_ID]]</f>
        <v>1041</v>
      </c>
      <c r="I359" s="1">
        <f>Table2[[#This Row],[Market_Price]]</f>
        <v>646.9</v>
      </c>
      <c r="J359" s="1">
        <f>Table2[[#This Row],[Selling_Price]]</f>
        <v>879.82</v>
      </c>
      <c r="K359" s="1">
        <f>Table2[[#This Row],[Quantity]]</f>
        <v>-95</v>
      </c>
      <c r="L359" s="1" t="str">
        <f>IF(ISBLANK(Table2[[#This Row],[Status]]), "No Data Entered", IFERROR(Table2[[#This Row],[Status]], "No Data Entered"))</f>
        <v>Cancelled</v>
      </c>
    </row>
    <row r="360" spans="1:12" x14ac:dyDescent="0.3">
      <c r="A360" s="1" t="str">
        <f>Table2[[#This Row],[Product_ID]]</f>
        <v>PRO4551</v>
      </c>
      <c r="B360" s="1" t="str">
        <f>Table2[[#This Row],[Customer_ID]]</f>
        <v>CUST32279</v>
      </c>
      <c r="C360" s="14" t="str">
        <f>Table2[[#This Row],[Date]]</f>
        <v>19/04/2025</v>
      </c>
      <c r="D360" s="1" t="str">
        <f>TRIM(PROPER(Table2[[#This Row],[Product_Name]]))</f>
        <v>Camera</v>
      </c>
      <c r="E360" s="1" t="str">
        <f>TRIM(PROPER(Table2[[#This Row],[Country]]))</f>
        <v>Japan</v>
      </c>
      <c r="F360" s="1" t="str">
        <f>TRIM(PROPER(Table2[[#This Row],[Category]]))</f>
        <v>Accessories</v>
      </c>
      <c r="G360" s="1" t="str">
        <f>TRIM(PROPER(Table2[[#This Row],[Brand]]))</f>
        <v>Samsung</v>
      </c>
      <c r="H360" s="1">
        <f>Table2[[#This Row],[Supplier_ID]]</f>
        <v>1085</v>
      </c>
      <c r="I360" s="1">
        <f>Table2[[#This Row],[Market_Price]]</f>
        <v>1475.95</v>
      </c>
      <c r="J360" s="1">
        <f>Table2[[#This Row],[Selling_Price]]</f>
        <v>1943.11</v>
      </c>
      <c r="K360" s="1">
        <f>Table2[[#This Row],[Quantity]]</f>
        <v>0</v>
      </c>
      <c r="L360" s="1" t="str">
        <f>IF(ISBLANK(Table2[[#This Row],[Status]]), "No Data Entered", IFERROR(Table2[[#This Row],[Status]], "No Data Entered"))</f>
        <v>Cancelled</v>
      </c>
    </row>
    <row r="361" spans="1:12" x14ac:dyDescent="0.3">
      <c r="A361" s="1" t="str">
        <f>Table2[[#This Row],[Product_ID]]</f>
        <v>PRO7276</v>
      </c>
      <c r="B361" s="1" t="str">
        <f>Table2[[#This Row],[Customer_ID]]</f>
        <v>CUST32317</v>
      </c>
      <c r="C361" s="14" t="str">
        <f>Table2[[#This Row],[Date]]</f>
        <v>01/12/2023</v>
      </c>
      <c r="D361" s="1" t="str">
        <f>TRIM(PROPER(Table2[[#This Row],[Product_Name]]))</f>
        <v>Tablet</v>
      </c>
      <c r="E361" s="1" t="str">
        <f>TRIM(PROPER(Table2[[#This Row],[Country]]))</f>
        <v>Germany</v>
      </c>
      <c r="F361" s="1" t="str">
        <f>TRIM(PROPER(Table2[[#This Row],[Category]]))</f>
        <v>Electronics</v>
      </c>
      <c r="G361" s="1" t="str">
        <f>TRIM(PROPER(Table2[[#This Row],[Brand]]))</f>
        <v>Microsoft</v>
      </c>
      <c r="H361" s="1">
        <f>Table2[[#This Row],[Supplier_ID]]</f>
        <v>1038</v>
      </c>
      <c r="I361" s="1">
        <f>Table2[[#This Row],[Market_Price]]</f>
        <v>1358.84</v>
      </c>
      <c r="J361" s="1">
        <f>Table2[[#This Row],[Selling_Price]]</f>
        <v>2145.73</v>
      </c>
      <c r="K361" s="1">
        <f>Table2[[#This Row],[Quantity]]</f>
        <v>-405</v>
      </c>
      <c r="L361" s="1" t="str">
        <f>IF(ISBLANK(Table2[[#This Row],[Status]]), "No Data Entered", IFERROR(Table2[[#This Row],[Status]], "No Data Entered"))</f>
        <v>Cancelled</v>
      </c>
    </row>
    <row r="362" spans="1:12" x14ac:dyDescent="0.3">
      <c r="A362" s="1" t="str">
        <f>Table2[[#This Row],[Product_ID]]</f>
        <v>PRO5525</v>
      </c>
      <c r="B362" s="1" t="str">
        <f>Table2[[#This Row],[Customer_ID]]</f>
        <v>CUST32346</v>
      </c>
      <c r="C362" s="14" t="str">
        <f>Table2[[#This Row],[Date]]</f>
        <v>02/05/2023</v>
      </c>
      <c r="D362" s="1" t="str">
        <f>TRIM(PROPER(Table2[[#This Row],[Product_Name]]))</f>
        <v>Laptop</v>
      </c>
      <c r="E362" s="1" t="str">
        <f>TRIM(PROPER(Table2[[#This Row],[Country]]))</f>
        <v>Canada</v>
      </c>
      <c r="F362" s="1" t="str">
        <f>TRIM(PROPER(Table2[[#This Row],[Category]]))</f>
        <v>Accessories</v>
      </c>
      <c r="G362" s="1" t="str">
        <f>TRIM(PROPER(Table2[[#This Row],[Brand]]))</f>
        <v>Lenovo</v>
      </c>
      <c r="H362" s="1">
        <f>Table2[[#This Row],[Supplier_ID]]</f>
        <v>1018</v>
      </c>
      <c r="I362" s="1">
        <f>Table2[[#This Row],[Market_Price]]</f>
        <v>1711.49</v>
      </c>
      <c r="J362" s="1">
        <f>Table2[[#This Row],[Selling_Price]]</f>
        <v>2044.44</v>
      </c>
      <c r="K362" s="1">
        <f>Table2[[#This Row],[Quantity]]</f>
        <v>-131</v>
      </c>
      <c r="L362" s="1" t="str">
        <f>IF(ISBLANK(Table2[[#This Row],[Status]]), "No Data Entered", IFERROR(Table2[[#This Row],[Status]], "No Data Entered"))</f>
        <v>Cancelled</v>
      </c>
    </row>
    <row r="363" spans="1:12" x14ac:dyDescent="0.3">
      <c r="A363" s="1" t="str">
        <f>Table2[[#This Row],[Product_ID]]</f>
        <v>PRO5406</v>
      </c>
      <c r="B363" s="1" t="str">
        <f>Table2[[#This Row],[Customer_ID]]</f>
        <v>CUST32410</v>
      </c>
      <c r="C363" s="14" t="str">
        <f>Table2[[#This Row],[Date]]</f>
        <v>05/09/2020</v>
      </c>
      <c r="D363" s="1" t="str">
        <f>TRIM(PROPER(Table2[[#This Row],[Product_Name]]))</f>
        <v>Mouse</v>
      </c>
      <c r="E363" s="1" t="str">
        <f>TRIM(PROPER(Table2[[#This Row],[Country]]))</f>
        <v>Japan</v>
      </c>
      <c r="F363" s="1" t="str">
        <f>TRIM(PROPER(Table2[[#This Row],[Category]]))</f>
        <v>Computers</v>
      </c>
      <c r="G363" s="1" t="str">
        <f>TRIM(PROPER(Table2[[#This Row],[Brand]]))</f>
        <v>Apple</v>
      </c>
      <c r="H363" s="1">
        <f>Table2[[#This Row],[Supplier_ID]]</f>
        <v>1057</v>
      </c>
      <c r="I363" s="1">
        <f>Table2[[#This Row],[Market_Price]]</f>
        <v>141.51</v>
      </c>
      <c r="J363" s="1">
        <f>Table2[[#This Row],[Selling_Price]]</f>
        <v>200.94</v>
      </c>
      <c r="K363" s="1">
        <f>Table2[[#This Row],[Quantity]]</f>
        <v>-419</v>
      </c>
      <c r="L363" s="1" t="str">
        <f>IF(ISBLANK(Table2[[#This Row],[Status]]), "No Data Entered", IFERROR(Table2[[#This Row],[Status]], "No Data Entered"))</f>
        <v>Cancelled</v>
      </c>
    </row>
    <row r="364" spans="1:12" x14ac:dyDescent="0.3">
      <c r="A364" s="1" t="str">
        <f>Table2[[#This Row],[Product_ID]]</f>
        <v>PRO5088</v>
      </c>
      <c r="B364" s="1" t="str">
        <f>Table2[[#This Row],[Customer_ID]]</f>
        <v>CUST32480</v>
      </c>
      <c r="C364" s="14" t="str">
        <f>Table2[[#This Row],[Date]]</f>
        <v>31/10/2024</v>
      </c>
      <c r="D364" s="1" t="str">
        <f>TRIM(PROPER(Table2[[#This Row],[Product_Name]]))</f>
        <v>Tablet</v>
      </c>
      <c r="E364" s="1" t="str">
        <f>TRIM(PROPER(Table2[[#This Row],[Country]]))</f>
        <v>Canada</v>
      </c>
      <c r="F364" s="1" t="str">
        <f>TRIM(PROPER(Table2[[#This Row],[Category]]))</f>
        <v>Office Supplies</v>
      </c>
      <c r="G364" s="1" t="str">
        <f>TRIM(PROPER(Table2[[#This Row],[Brand]]))</f>
        <v>Apple</v>
      </c>
      <c r="H364" s="1">
        <f>Table2[[#This Row],[Supplier_ID]]</f>
        <v>1059</v>
      </c>
      <c r="I364" s="1">
        <f>Table2[[#This Row],[Market_Price]]</f>
        <v>1788.03</v>
      </c>
      <c r="J364" s="1">
        <f>Table2[[#This Row],[Selling_Price]]</f>
        <v>3177.34</v>
      </c>
      <c r="K364" s="1">
        <f>Table2[[#This Row],[Quantity]]</f>
        <v>-110</v>
      </c>
      <c r="L364" s="1" t="str">
        <f>IF(ISBLANK(Table2[[#This Row],[Status]]), "No Data Entered", IFERROR(Table2[[#This Row],[Status]], "No Data Entered"))</f>
        <v>Cancelled</v>
      </c>
    </row>
    <row r="365" spans="1:12" x14ac:dyDescent="0.3">
      <c r="A365" s="1" t="str">
        <f>Table2[[#This Row],[Product_ID]]</f>
        <v>PRO6040</v>
      </c>
      <c r="B365" s="1" t="str">
        <f>Table2[[#This Row],[Customer_ID]]</f>
        <v>CUST32525</v>
      </c>
      <c r="C365" s="14" t="str">
        <f>Table2[[#This Row],[Date]]</f>
        <v>17/06/2025</v>
      </c>
      <c r="D365" s="1" t="str">
        <f>TRIM(PROPER(Table2[[#This Row],[Product_Name]]))</f>
        <v>Laptop</v>
      </c>
      <c r="E365" s="1" t="str">
        <f>TRIM(PROPER(Table2[[#This Row],[Country]]))</f>
        <v>Australia</v>
      </c>
      <c r="F365" s="1" t="str">
        <f>TRIM(PROPER(Table2[[#This Row],[Category]]))</f>
        <v>Office Supplies</v>
      </c>
      <c r="G365" s="1" t="str">
        <f>TRIM(PROPER(Table2[[#This Row],[Brand]]))</f>
        <v>Samsung</v>
      </c>
      <c r="H365" s="1">
        <f>Table2[[#This Row],[Supplier_ID]]</f>
        <v>1067</v>
      </c>
      <c r="I365" s="1">
        <f>Table2[[#This Row],[Market_Price]]</f>
        <v>1079.31</v>
      </c>
      <c r="J365" s="1">
        <f>Table2[[#This Row],[Selling_Price]]</f>
        <v>1541.74</v>
      </c>
      <c r="K365" s="1">
        <f>Table2[[#This Row],[Quantity]]</f>
        <v>-267</v>
      </c>
      <c r="L365" s="1" t="str">
        <f>IF(ISBLANK(Table2[[#This Row],[Status]]), "No Data Entered", IFERROR(Table2[[#This Row],[Status]], "No Data Entered"))</f>
        <v>Cancelled</v>
      </c>
    </row>
    <row r="366" spans="1:12" x14ac:dyDescent="0.3">
      <c r="A366" s="1" t="str">
        <f>Table2[[#This Row],[Product_ID]]</f>
        <v>PRO3842</v>
      </c>
      <c r="B366" s="1" t="str">
        <f>Table2[[#This Row],[Customer_ID]]</f>
        <v>CUST32729</v>
      </c>
      <c r="C366" s="14" t="str">
        <f>Table2[[#This Row],[Date]]</f>
        <v>25/02/2025</v>
      </c>
      <c r="D366" s="1" t="str">
        <f>TRIM(PROPER(Table2[[#This Row],[Product_Name]]))</f>
        <v>Smartwatch</v>
      </c>
      <c r="E366" s="1" t="str">
        <f>TRIM(PROPER(Table2[[#This Row],[Country]]))</f>
        <v>India</v>
      </c>
      <c r="F366" s="1" t="str">
        <f>TRIM(PROPER(Table2[[#This Row],[Category]]))</f>
        <v>Accessories</v>
      </c>
      <c r="G366" s="1" t="str">
        <f>TRIM(PROPER(Table2[[#This Row],[Brand]]))</f>
        <v>Microsoft</v>
      </c>
      <c r="H366" s="1">
        <f>Table2[[#This Row],[Supplier_ID]]</f>
        <v>1002</v>
      </c>
      <c r="I366" s="1">
        <f>Table2[[#This Row],[Market_Price]]</f>
        <v>364.06</v>
      </c>
      <c r="J366" s="1">
        <f>Table2[[#This Row],[Selling_Price]]</f>
        <v>515.71</v>
      </c>
      <c r="K366" s="1">
        <f>Table2[[#This Row],[Quantity]]</f>
        <v>-294</v>
      </c>
      <c r="L366" s="1" t="str">
        <f>IF(ISBLANK(Table2[[#This Row],[Status]]), "No Data Entered", IFERROR(Table2[[#This Row],[Status]], "No Data Entered"))</f>
        <v>Cancelled</v>
      </c>
    </row>
    <row r="367" spans="1:12" x14ac:dyDescent="0.3">
      <c r="A367" s="1" t="str">
        <f>Table2[[#This Row],[Product_ID]]</f>
        <v>PRO6471</v>
      </c>
      <c r="B367" s="1" t="str">
        <f>Table2[[#This Row],[Customer_ID]]</f>
        <v>CUST32739</v>
      </c>
      <c r="C367" s="14" t="str">
        <f>Table2[[#This Row],[Date]]</f>
        <v>18/09/2025</v>
      </c>
      <c r="D367" s="1" t="str">
        <f>TRIM(PROPER(Table2[[#This Row],[Product_Name]]))</f>
        <v>Keyboard</v>
      </c>
      <c r="E367" s="1" t="str">
        <f>TRIM(PROPER(Table2[[#This Row],[Country]]))</f>
        <v>France</v>
      </c>
      <c r="F367" s="1" t="str">
        <f>TRIM(PROPER(Table2[[#This Row],[Category]]))</f>
        <v>Accessories</v>
      </c>
      <c r="G367" s="1" t="str">
        <f>TRIM(PROPER(Table2[[#This Row],[Brand]]))</f>
        <v>Samsung</v>
      </c>
      <c r="H367" s="1">
        <f>Table2[[#This Row],[Supplier_ID]]</f>
        <v>1095</v>
      </c>
      <c r="I367" s="1">
        <f>Table2[[#This Row],[Market_Price]]</f>
        <v>1342.48</v>
      </c>
      <c r="J367" s="1">
        <f>Table2[[#This Row],[Selling_Price]]</f>
        <v>2359.14</v>
      </c>
      <c r="K367" s="1">
        <f>Table2[[#This Row],[Quantity]]</f>
        <v>-474</v>
      </c>
      <c r="L367" s="1" t="str">
        <f>IF(ISBLANK(Table2[[#This Row],[Status]]), "No Data Entered", IFERROR(Table2[[#This Row],[Status]], "No Data Entered"))</f>
        <v>Cancelled</v>
      </c>
    </row>
    <row r="368" spans="1:12" x14ac:dyDescent="0.3">
      <c r="A368" s="1" t="str">
        <f>Table2[[#This Row],[Product_ID]]</f>
        <v>PRO9677</v>
      </c>
      <c r="B368" s="1" t="str">
        <f>Table2[[#This Row],[Customer_ID]]</f>
        <v>CUST32748</v>
      </c>
      <c r="C368" s="14" t="str">
        <f>Table2[[#This Row],[Date]]</f>
        <v>02/07/2022</v>
      </c>
      <c r="D368" s="1" t="str">
        <f>TRIM(PROPER(Table2[[#This Row],[Product_Name]]))</f>
        <v>Laptop</v>
      </c>
      <c r="E368" s="1" t="str">
        <f>TRIM(PROPER(Table2[[#This Row],[Country]]))</f>
        <v>Brazil</v>
      </c>
      <c r="F368" s="1" t="str">
        <f>TRIM(PROPER(Table2[[#This Row],[Category]]))</f>
        <v>Electronics</v>
      </c>
      <c r="G368" s="1" t="str">
        <f>TRIM(PROPER(Table2[[#This Row],[Brand]]))</f>
        <v>Asus</v>
      </c>
      <c r="H368" s="1">
        <f>Table2[[#This Row],[Supplier_ID]]</f>
        <v>1050</v>
      </c>
      <c r="I368" s="1">
        <f>Table2[[#This Row],[Market_Price]]</f>
        <v>618.25</v>
      </c>
      <c r="J368" s="1">
        <f>Table2[[#This Row],[Selling_Price]]</f>
        <v>913.38</v>
      </c>
      <c r="K368" s="1">
        <f>Table2[[#This Row],[Quantity]]</f>
        <v>-443</v>
      </c>
      <c r="L368" s="1" t="str">
        <f>IF(ISBLANK(Table2[[#This Row],[Status]]), "No Data Entered", IFERROR(Table2[[#This Row],[Status]], "No Data Entered"))</f>
        <v>Cancelled</v>
      </c>
    </row>
    <row r="369" spans="1:12" x14ac:dyDescent="0.3">
      <c r="A369" s="1" t="str">
        <f>Table2[[#This Row],[Product_ID]]</f>
        <v>PRO1392</v>
      </c>
      <c r="B369" s="1" t="str">
        <f>Table2[[#This Row],[Customer_ID]]</f>
        <v>CUST32755</v>
      </c>
      <c r="C369" s="14" t="str">
        <f>Table2[[#This Row],[Date]]</f>
        <v>23/01/2024</v>
      </c>
      <c r="D369" s="1" t="str">
        <f>TRIM(PROPER(Table2[[#This Row],[Product_Name]]))</f>
        <v>Tablet</v>
      </c>
      <c r="E369" s="1" t="str">
        <f>TRIM(PROPER(Table2[[#This Row],[Country]]))</f>
        <v>India</v>
      </c>
      <c r="F369" s="1" t="str">
        <f>TRIM(PROPER(Table2[[#This Row],[Category]]))</f>
        <v>Office Supplies</v>
      </c>
      <c r="G369" s="1" t="str">
        <f>TRIM(PROPER(Table2[[#This Row],[Brand]]))</f>
        <v>Lenovo</v>
      </c>
      <c r="H369" s="1">
        <f>Table2[[#This Row],[Supplier_ID]]</f>
        <v>1055</v>
      </c>
      <c r="I369" s="1">
        <f>Table2[[#This Row],[Market_Price]]</f>
        <v>342.89</v>
      </c>
      <c r="J369" s="1">
        <f>Table2[[#This Row],[Selling_Price]]</f>
        <v>526.04999999999995</v>
      </c>
      <c r="K369" s="1">
        <f>Table2[[#This Row],[Quantity]]</f>
        <v>-45</v>
      </c>
      <c r="L369" s="1" t="str">
        <f>IF(ISBLANK(Table2[[#This Row],[Status]]), "No Data Entered", IFERROR(Table2[[#This Row],[Status]], "No Data Entered"))</f>
        <v>Cancelled</v>
      </c>
    </row>
    <row r="370" spans="1:12" x14ac:dyDescent="0.3">
      <c r="A370" s="1" t="str">
        <f>Table2[[#This Row],[Product_ID]]</f>
        <v>PRO5373</v>
      </c>
      <c r="B370" s="1" t="str">
        <f>Table2[[#This Row],[Customer_ID]]</f>
        <v>CUST32857</v>
      </c>
      <c r="C370" s="14" t="str">
        <f>Table2[[#This Row],[Date]]</f>
        <v>25/03/2020</v>
      </c>
      <c r="D370" s="1" t="str">
        <f>TRIM(PROPER(Table2[[#This Row],[Product_Name]]))</f>
        <v>Monitor</v>
      </c>
      <c r="E370" s="1" t="str">
        <f>TRIM(PROPER(Table2[[#This Row],[Country]]))</f>
        <v>Germany</v>
      </c>
      <c r="F370" s="1" t="str">
        <f>TRIM(PROPER(Table2[[#This Row],[Category]]))</f>
        <v>Office Supplies</v>
      </c>
      <c r="G370" s="1" t="str">
        <f>TRIM(PROPER(Table2[[#This Row],[Brand]]))</f>
        <v>Hp</v>
      </c>
      <c r="H370" s="1">
        <f>Table2[[#This Row],[Supplier_ID]]</f>
        <v>1030</v>
      </c>
      <c r="I370" s="1">
        <f>Table2[[#This Row],[Market_Price]]</f>
        <v>728.78</v>
      </c>
      <c r="J370" s="1">
        <f>Table2[[#This Row],[Selling_Price]]</f>
        <v>1264.6600000000001</v>
      </c>
      <c r="K370" s="1">
        <f>Table2[[#This Row],[Quantity]]</f>
        <v>-217</v>
      </c>
      <c r="L370" s="1" t="str">
        <f>IF(ISBLANK(Table2[[#This Row],[Status]]), "No Data Entered", IFERROR(Table2[[#This Row],[Status]], "No Data Entered"))</f>
        <v>Cancelled</v>
      </c>
    </row>
    <row r="371" spans="1:12" x14ac:dyDescent="0.3">
      <c r="A371" s="1" t="str">
        <f>Table2[[#This Row],[Product_ID]]</f>
        <v>PRO7077</v>
      </c>
      <c r="B371" s="1" t="str">
        <f>Table2[[#This Row],[Customer_ID]]</f>
        <v>CUST32932</v>
      </c>
      <c r="C371" s="14" t="str">
        <f>Table2[[#This Row],[Date]]</f>
        <v>04/06/2023</v>
      </c>
      <c r="D371" s="1" t="str">
        <f>TRIM(PROPER(Table2[[#This Row],[Product_Name]]))</f>
        <v>Smartphone</v>
      </c>
      <c r="E371" s="1" t="str">
        <f>TRIM(PROPER(Table2[[#This Row],[Country]]))</f>
        <v>Brazil</v>
      </c>
      <c r="F371" s="1" t="str">
        <f>TRIM(PROPER(Table2[[#This Row],[Category]]))</f>
        <v>Accessories</v>
      </c>
      <c r="G371" s="1" t="str">
        <f>TRIM(PROPER(Table2[[#This Row],[Brand]]))</f>
        <v>Microsoft</v>
      </c>
      <c r="H371" s="1">
        <f>Table2[[#This Row],[Supplier_ID]]</f>
        <v>1074</v>
      </c>
      <c r="I371" s="1">
        <f>Table2[[#This Row],[Market_Price]]</f>
        <v>1658.5</v>
      </c>
      <c r="J371" s="1">
        <f>Table2[[#This Row],[Selling_Price]]</f>
        <v>1851.77</v>
      </c>
      <c r="K371" s="1">
        <f>Table2[[#This Row],[Quantity]]</f>
        <v>-129</v>
      </c>
      <c r="L371" s="1" t="str">
        <f>IF(ISBLANK(Table2[[#This Row],[Status]]), "No Data Entered", IFERROR(Table2[[#This Row],[Status]], "No Data Entered"))</f>
        <v>Cancelled</v>
      </c>
    </row>
    <row r="372" spans="1:12" x14ac:dyDescent="0.3">
      <c r="A372" s="1" t="str">
        <f>Table2[[#This Row],[Product_ID]]</f>
        <v>PRO5633</v>
      </c>
      <c r="B372" s="1" t="str">
        <f>Table2[[#This Row],[Customer_ID]]</f>
        <v>CUST33159</v>
      </c>
      <c r="C372" s="14" t="str">
        <f>Table2[[#This Row],[Date]]</f>
        <v>28/09/2023</v>
      </c>
      <c r="D372" s="1" t="str">
        <f>TRIM(PROPER(Table2[[#This Row],[Product_Name]]))</f>
        <v>Smartphone</v>
      </c>
      <c r="E372" s="1" t="str">
        <f>TRIM(PROPER(Table2[[#This Row],[Country]]))</f>
        <v>Uk</v>
      </c>
      <c r="F372" s="1" t="str">
        <f>TRIM(PROPER(Table2[[#This Row],[Category]]))</f>
        <v>Wearables</v>
      </c>
      <c r="G372" s="1" t="str">
        <f>TRIM(PROPER(Table2[[#This Row],[Brand]]))</f>
        <v>Asus</v>
      </c>
      <c r="H372" s="1">
        <f>Table2[[#This Row],[Supplier_ID]]</f>
        <v>1079</v>
      </c>
      <c r="I372" s="1">
        <f>Table2[[#This Row],[Market_Price]]</f>
        <v>1656.09</v>
      </c>
      <c r="J372" s="1">
        <f>Table2[[#This Row],[Selling_Price]]</f>
        <v>3236.44</v>
      </c>
      <c r="K372" s="1">
        <f>Table2[[#This Row],[Quantity]]</f>
        <v>-344</v>
      </c>
      <c r="L372" s="1" t="str">
        <f>IF(ISBLANK(Table2[[#This Row],[Status]]), "No Data Entered", IFERROR(Table2[[#This Row],[Status]], "No Data Entered"))</f>
        <v>Cancelled</v>
      </c>
    </row>
    <row r="373" spans="1:12" x14ac:dyDescent="0.3">
      <c r="A373" s="1" t="str">
        <f>Table2[[#This Row],[Product_ID]]</f>
        <v>PRO3651</v>
      </c>
      <c r="B373" s="1" t="str">
        <f>Table2[[#This Row],[Customer_ID]]</f>
        <v>CUST33225</v>
      </c>
      <c r="C373" s="14" t="str">
        <f>Table2[[#This Row],[Date]]</f>
        <v>04/02/2020</v>
      </c>
      <c r="D373" s="1" t="str">
        <f>TRIM(PROPER(Table2[[#This Row],[Product_Name]]))</f>
        <v>Smartwatch</v>
      </c>
      <c r="E373" s="1" t="str">
        <f>TRIM(PROPER(Table2[[#This Row],[Country]]))</f>
        <v>Brazil</v>
      </c>
      <c r="F373" s="1" t="str">
        <f>TRIM(PROPER(Table2[[#This Row],[Category]]))</f>
        <v>Office Supplies</v>
      </c>
      <c r="G373" s="1" t="str">
        <f>TRIM(PROPER(Table2[[#This Row],[Brand]]))</f>
        <v>Hp</v>
      </c>
      <c r="H373" s="1">
        <f>Table2[[#This Row],[Supplier_ID]]</f>
        <v>1017</v>
      </c>
      <c r="I373" s="1">
        <f>Table2[[#This Row],[Market_Price]]</f>
        <v>1308.42</v>
      </c>
      <c r="J373" s="1">
        <f>Table2[[#This Row],[Selling_Price]]</f>
        <v>1587.17</v>
      </c>
      <c r="K373" s="1">
        <f>Table2[[#This Row],[Quantity]]</f>
        <v>-391</v>
      </c>
      <c r="L373" s="1" t="str">
        <f>IF(ISBLANK(Table2[[#This Row],[Status]]), "No Data Entered", IFERROR(Table2[[#This Row],[Status]], "No Data Entered"))</f>
        <v>Cancelled</v>
      </c>
    </row>
    <row r="374" spans="1:12" x14ac:dyDescent="0.3">
      <c r="A374" s="1" t="str">
        <f>Table2[[#This Row],[Product_ID]]</f>
        <v>PRO8503</v>
      </c>
      <c r="B374" s="1" t="str">
        <f>Table2[[#This Row],[Customer_ID]]</f>
        <v>CUST33366</v>
      </c>
      <c r="C374" s="14" t="str">
        <f>Table2[[#This Row],[Date]]</f>
        <v>17/05/2020</v>
      </c>
      <c r="D374" s="1" t="str">
        <f>TRIM(PROPER(Table2[[#This Row],[Product_Name]]))</f>
        <v>Tablet</v>
      </c>
      <c r="E374" s="1" t="str">
        <f>TRIM(PROPER(Table2[[#This Row],[Country]]))</f>
        <v>Japan</v>
      </c>
      <c r="F374" s="1" t="str">
        <f>TRIM(PROPER(Table2[[#This Row],[Category]]))</f>
        <v>Accessories</v>
      </c>
      <c r="G374" s="1" t="str">
        <f>TRIM(PROPER(Table2[[#This Row],[Brand]]))</f>
        <v>Lenovo</v>
      </c>
      <c r="H374" s="1">
        <f>Table2[[#This Row],[Supplier_ID]]</f>
        <v>1036</v>
      </c>
      <c r="I374" s="1">
        <f>Table2[[#This Row],[Market_Price]]</f>
        <v>1209.31</v>
      </c>
      <c r="J374" s="1">
        <f>Table2[[#This Row],[Selling_Price]]</f>
        <v>2196.4499999999998</v>
      </c>
      <c r="K374" s="1">
        <f>Table2[[#This Row],[Quantity]]</f>
        <v>-190</v>
      </c>
      <c r="L374" s="1" t="str">
        <f>IF(ISBLANK(Table2[[#This Row],[Status]]), "No Data Entered", IFERROR(Table2[[#This Row],[Status]], "No Data Entered"))</f>
        <v>Cancelled</v>
      </c>
    </row>
    <row r="375" spans="1:12" x14ac:dyDescent="0.3">
      <c r="A375" s="1" t="str">
        <f>Table2[[#This Row],[Product_ID]]</f>
        <v>PRO4292</v>
      </c>
      <c r="B375" s="1" t="str">
        <f>Table2[[#This Row],[Customer_ID]]</f>
        <v>CUST33393</v>
      </c>
      <c r="C375" s="14" t="str">
        <f>Table2[[#This Row],[Date]]</f>
        <v>19/07/2023</v>
      </c>
      <c r="D375" s="1" t="str">
        <f>TRIM(PROPER(Table2[[#This Row],[Product_Name]]))</f>
        <v>Mouse</v>
      </c>
      <c r="E375" s="1" t="str">
        <f>TRIM(PROPER(Table2[[#This Row],[Country]]))</f>
        <v>China</v>
      </c>
      <c r="F375" s="1" t="str">
        <f>TRIM(PROPER(Table2[[#This Row],[Category]]))</f>
        <v>Accessories</v>
      </c>
      <c r="G375" s="1" t="str">
        <f>TRIM(PROPER(Table2[[#This Row],[Brand]]))</f>
        <v>Microsoft</v>
      </c>
      <c r="H375" s="1">
        <f>Table2[[#This Row],[Supplier_ID]]</f>
        <v>1088</v>
      </c>
      <c r="I375" s="1">
        <f>Table2[[#This Row],[Market_Price]]</f>
        <v>1166.31</v>
      </c>
      <c r="J375" s="1">
        <f>Table2[[#This Row],[Selling_Price]]</f>
        <v>1308.73</v>
      </c>
      <c r="K375" s="1">
        <f>Table2[[#This Row],[Quantity]]</f>
        <v>-471</v>
      </c>
      <c r="L375" s="1" t="str">
        <f>IF(ISBLANK(Table2[[#This Row],[Status]]), "No Data Entered", IFERROR(Table2[[#This Row],[Status]], "No Data Entered"))</f>
        <v>Cancelled</v>
      </c>
    </row>
    <row r="376" spans="1:12" x14ac:dyDescent="0.3">
      <c r="A376" s="1" t="str">
        <f>Table2[[#This Row],[Product_ID]]</f>
        <v>PRO3081</v>
      </c>
      <c r="B376" s="1" t="str">
        <f>Table2[[#This Row],[Customer_ID]]</f>
        <v>CUST33481</v>
      </c>
      <c r="C376" s="14" t="str">
        <f>Table2[[#This Row],[Date]]</f>
        <v>03/02/2023</v>
      </c>
      <c r="D376" s="1" t="str">
        <f>TRIM(PROPER(Table2[[#This Row],[Product_Name]]))</f>
        <v>Headphones</v>
      </c>
      <c r="E376" s="1" t="str">
        <f>TRIM(PROPER(Table2[[#This Row],[Country]]))</f>
        <v>France</v>
      </c>
      <c r="F376" s="1" t="str">
        <f>TRIM(PROPER(Table2[[#This Row],[Category]]))</f>
        <v>Wearables</v>
      </c>
      <c r="G376" s="1" t="str">
        <f>TRIM(PROPER(Table2[[#This Row],[Brand]]))</f>
        <v>Microsoft</v>
      </c>
      <c r="H376" s="1">
        <f>Table2[[#This Row],[Supplier_ID]]</f>
        <v>1097</v>
      </c>
      <c r="I376" s="1">
        <f>Table2[[#This Row],[Market_Price]]</f>
        <v>88.54</v>
      </c>
      <c r="J376" s="1">
        <f>Table2[[#This Row],[Selling_Price]]</f>
        <v>174.05</v>
      </c>
      <c r="K376" s="1">
        <f>Table2[[#This Row],[Quantity]]</f>
        <v>-439</v>
      </c>
      <c r="L376" s="1" t="str">
        <f>IF(ISBLANK(Table2[[#This Row],[Status]]), "No Data Entered", IFERROR(Table2[[#This Row],[Status]], "No Data Entered"))</f>
        <v>Cancelled</v>
      </c>
    </row>
    <row r="377" spans="1:12" x14ac:dyDescent="0.3">
      <c r="A377" s="1" t="str">
        <f>Table2[[#This Row],[Product_ID]]</f>
        <v>PRO8399</v>
      </c>
      <c r="B377" s="1" t="str">
        <f>Table2[[#This Row],[Customer_ID]]</f>
        <v>CUST33535</v>
      </c>
      <c r="C377" s="14" t="str">
        <f>Table2[[#This Row],[Date]]</f>
        <v>17/06/2023</v>
      </c>
      <c r="D377" s="1" t="str">
        <f>TRIM(PROPER(Table2[[#This Row],[Product_Name]]))</f>
        <v>Mouse</v>
      </c>
      <c r="E377" s="1" t="str">
        <f>TRIM(PROPER(Table2[[#This Row],[Country]]))</f>
        <v>Brazil</v>
      </c>
      <c r="F377" s="1" t="str">
        <f>TRIM(PROPER(Table2[[#This Row],[Category]]))</f>
        <v>Wearables</v>
      </c>
      <c r="G377" s="1" t="str">
        <f>TRIM(PROPER(Table2[[#This Row],[Brand]]))</f>
        <v>Lenovo</v>
      </c>
      <c r="H377" s="1">
        <f>Table2[[#This Row],[Supplier_ID]]</f>
        <v>1100</v>
      </c>
      <c r="I377" s="1">
        <f>Table2[[#This Row],[Market_Price]]</f>
        <v>1684.18</v>
      </c>
      <c r="J377" s="1">
        <f>Table2[[#This Row],[Selling_Price]]</f>
        <v>1880.11</v>
      </c>
      <c r="K377" s="1">
        <f>Table2[[#This Row],[Quantity]]</f>
        <v>-140</v>
      </c>
      <c r="L377" s="1" t="str">
        <f>IF(ISBLANK(Table2[[#This Row],[Status]]), "No Data Entered", IFERROR(Table2[[#This Row],[Status]], "No Data Entered"))</f>
        <v>Cancelled</v>
      </c>
    </row>
    <row r="378" spans="1:12" x14ac:dyDescent="0.3">
      <c r="A378" s="1" t="str">
        <f>Table2[[#This Row],[Product_ID]]</f>
        <v>PRO2217</v>
      </c>
      <c r="B378" s="1" t="str">
        <f>Table2[[#This Row],[Customer_ID]]</f>
        <v>CUST33628</v>
      </c>
      <c r="C378" s="14" t="str">
        <f>Table2[[#This Row],[Date]]</f>
        <v>09/02/2021</v>
      </c>
      <c r="D378" s="1" t="str">
        <f>TRIM(PROPER(Table2[[#This Row],[Product_Name]]))</f>
        <v>Headphones</v>
      </c>
      <c r="E378" s="1" t="str">
        <f>TRIM(PROPER(Table2[[#This Row],[Country]]))</f>
        <v>Canada</v>
      </c>
      <c r="F378" s="1" t="str">
        <f>TRIM(PROPER(Table2[[#This Row],[Category]]))</f>
        <v>Office Supplies</v>
      </c>
      <c r="G378" s="1" t="str">
        <f>TRIM(PROPER(Table2[[#This Row],[Brand]]))</f>
        <v>Sony</v>
      </c>
      <c r="H378" s="1">
        <f>Table2[[#This Row],[Supplier_ID]]</f>
        <v>1090</v>
      </c>
      <c r="I378" s="1">
        <f>Table2[[#This Row],[Market_Price]]</f>
        <v>1200.96</v>
      </c>
      <c r="J378" s="1">
        <f>Table2[[#This Row],[Selling_Price]]</f>
        <v>1326.08</v>
      </c>
      <c r="K378" s="1">
        <f>Table2[[#This Row],[Quantity]]</f>
        <v>-224</v>
      </c>
      <c r="L378" s="1" t="str">
        <f>IF(ISBLANK(Table2[[#This Row],[Status]]), "No Data Entered", IFERROR(Table2[[#This Row],[Status]], "No Data Entered"))</f>
        <v>Cancelled</v>
      </c>
    </row>
    <row r="379" spans="1:12" x14ac:dyDescent="0.3">
      <c r="A379" s="1" t="str">
        <f>Table2[[#This Row],[Product_ID]]</f>
        <v>PRO3344</v>
      </c>
      <c r="B379" s="1" t="str">
        <f>Table2[[#This Row],[Customer_ID]]</f>
        <v>CUST33751</v>
      </c>
      <c r="C379" s="14" t="str">
        <f>Table2[[#This Row],[Date]]</f>
        <v>12/01/2025</v>
      </c>
      <c r="D379" s="1" t="str">
        <f>TRIM(PROPER(Table2[[#This Row],[Product_Name]]))</f>
        <v>Printer</v>
      </c>
      <c r="E379" s="1" t="str">
        <f>TRIM(PROPER(Table2[[#This Row],[Country]]))</f>
        <v>Japan</v>
      </c>
      <c r="F379" s="1" t="str">
        <f>TRIM(PROPER(Table2[[#This Row],[Category]]))</f>
        <v>Electronics</v>
      </c>
      <c r="G379" s="1" t="str">
        <f>TRIM(PROPER(Table2[[#This Row],[Brand]]))</f>
        <v>Lenovo</v>
      </c>
      <c r="H379" s="1">
        <f>Table2[[#This Row],[Supplier_ID]]</f>
        <v>1084</v>
      </c>
      <c r="I379" s="1">
        <f>Table2[[#This Row],[Market_Price]]</f>
        <v>1326.96</v>
      </c>
      <c r="J379" s="1">
        <f>Table2[[#This Row],[Selling_Price]]</f>
        <v>1970.63</v>
      </c>
      <c r="K379" s="1">
        <f>Table2[[#This Row],[Quantity]]</f>
        <v>-496</v>
      </c>
      <c r="L379" s="1" t="str">
        <f>IF(ISBLANK(Table2[[#This Row],[Status]]), "No Data Entered", IFERROR(Table2[[#This Row],[Status]], "No Data Entered"))</f>
        <v>Cancelled</v>
      </c>
    </row>
    <row r="380" spans="1:12" x14ac:dyDescent="0.3">
      <c r="A380" s="1" t="str">
        <f>Table2[[#This Row],[Product_ID]]</f>
        <v>PRO4660</v>
      </c>
      <c r="B380" s="1" t="str">
        <f>Table2[[#This Row],[Customer_ID]]</f>
        <v>CUST33771</v>
      </c>
      <c r="C380" s="14" t="str">
        <f>Table2[[#This Row],[Date]]</f>
        <v>02/10/2024</v>
      </c>
      <c r="D380" s="1" t="str">
        <f>TRIM(PROPER(Table2[[#This Row],[Product_Name]]))</f>
        <v>Laptop</v>
      </c>
      <c r="E380" s="1" t="str">
        <f>TRIM(PROPER(Table2[[#This Row],[Country]]))</f>
        <v>Germany</v>
      </c>
      <c r="F380" s="1" t="str">
        <f>TRIM(PROPER(Table2[[#This Row],[Category]]))</f>
        <v>Electronics</v>
      </c>
      <c r="G380" s="1" t="str">
        <f>TRIM(PROPER(Table2[[#This Row],[Brand]]))</f>
        <v>Lenovo</v>
      </c>
      <c r="H380" s="1">
        <f>Table2[[#This Row],[Supplier_ID]]</f>
        <v>1051</v>
      </c>
      <c r="I380" s="1">
        <f>Table2[[#This Row],[Market_Price]]</f>
        <v>1638.32</v>
      </c>
      <c r="J380" s="1">
        <f>Table2[[#This Row],[Selling_Price]]</f>
        <v>3013.25</v>
      </c>
      <c r="K380" s="1">
        <f>Table2[[#This Row],[Quantity]]</f>
        <v>-80</v>
      </c>
      <c r="L380" s="1" t="str">
        <f>IF(ISBLANK(Table2[[#This Row],[Status]]), "No Data Entered", IFERROR(Table2[[#This Row],[Status]], "No Data Entered"))</f>
        <v>Cancelled</v>
      </c>
    </row>
    <row r="381" spans="1:12" x14ac:dyDescent="0.3">
      <c r="A381" s="1" t="str">
        <f>Table2[[#This Row],[Product_ID]]</f>
        <v>PRO3797</v>
      </c>
      <c r="B381" s="1" t="str">
        <f>Table2[[#This Row],[Customer_ID]]</f>
        <v>CUST33804</v>
      </c>
      <c r="C381" s="14" t="str">
        <f>Table2[[#This Row],[Date]]</f>
        <v>07/09/2024</v>
      </c>
      <c r="D381" s="1" t="str">
        <f>TRIM(PROPER(Table2[[#This Row],[Product_Name]]))</f>
        <v>Headphones</v>
      </c>
      <c r="E381" s="1" t="str">
        <f>TRIM(PROPER(Table2[[#This Row],[Country]]))</f>
        <v>China</v>
      </c>
      <c r="F381" s="1" t="str">
        <f>TRIM(PROPER(Table2[[#This Row],[Category]]))</f>
        <v>Electronics</v>
      </c>
      <c r="G381" s="1" t="str">
        <f>TRIM(PROPER(Table2[[#This Row],[Brand]]))</f>
        <v>Apple</v>
      </c>
      <c r="H381" s="1">
        <f>Table2[[#This Row],[Supplier_ID]]</f>
        <v>1073</v>
      </c>
      <c r="I381" s="1">
        <f>Table2[[#This Row],[Market_Price]]</f>
        <v>555.04999999999995</v>
      </c>
      <c r="J381" s="1">
        <f>Table2[[#This Row],[Selling_Price]]</f>
        <v>956.17</v>
      </c>
      <c r="K381" s="1">
        <f>Table2[[#This Row],[Quantity]]</f>
        <v>-178</v>
      </c>
      <c r="L381" s="1" t="str">
        <f>IF(ISBLANK(Table2[[#This Row],[Status]]), "No Data Entered", IFERROR(Table2[[#This Row],[Status]], "No Data Entered"))</f>
        <v>Cancelled</v>
      </c>
    </row>
    <row r="382" spans="1:12" x14ac:dyDescent="0.3">
      <c r="A382" s="1" t="str">
        <f>Table2[[#This Row],[Product_ID]]</f>
        <v>PRO6319</v>
      </c>
      <c r="B382" s="1" t="str">
        <f>Table2[[#This Row],[Customer_ID]]</f>
        <v>CUST33827</v>
      </c>
      <c r="C382" s="14" t="str">
        <f>Table2[[#This Row],[Date]]</f>
        <v>29/03/2023</v>
      </c>
      <c r="D382" s="1" t="str">
        <f>TRIM(PROPER(Table2[[#This Row],[Product_Name]]))</f>
        <v>Headphones</v>
      </c>
      <c r="E382" s="1" t="str">
        <f>TRIM(PROPER(Table2[[#This Row],[Country]]))</f>
        <v>Canada</v>
      </c>
      <c r="F382" s="1" t="str">
        <f>TRIM(PROPER(Table2[[#This Row],[Category]]))</f>
        <v>Accessories</v>
      </c>
      <c r="G382" s="1" t="str">
        <f>TRIM(PROPER(Table2[[#This Row],[Brand]]))</f>
        <v>Samsung</v>
      </c>
      <c r="H382" s="1">
        <f>Table2[[#This Row],[Supplier_ID]]</f>
        <v>1001</v>
      </c>
      <c r="I382" s="1">
        <f>Table2[[#This Row],[Market_Price]]</f>
        <v>1143.47</v>
      </c>
      <c r="J382" s="1">
        <f>Table2[[#This Row],[Selling_Price]]</f>
        <v>1716.12</v>
      </c>
      <c r="K382" s="1">
        <f>Table2[[#This Row],[Quantity]]</f>
        <v>-393</v>
      </c>
      <c r="L382" s="1" t="str">
        <f>IF(ISBLANK(Table2[[#This Row],[Status]]), "No Data Entered", IFERROR(Table2[[#This Row],[Status]], "No Data Entered"))</f>
        <v>Cancelled</v>
      </c>
    </row>
    <row r="383" spans="1:12" x14ac:dyDescent="0.3">
      <c r="A383" s="1" t="str">
        <f>Table2[[#This Row],[Product_ID]]</f>
        <v>PRO2086</v>
      </c>
      <c r="B383" s="1" t="str">
        <f>Table2[[#This Row],[Customer_ID]]</f>
        <v>CUST33975</v>
      </c>
      <c r="C383" s="14" t="str">
        <f>Table2[[#This Row],[Date]]</f>
        <v>27/05/2025</v>
      </c>
      <c r="D383" s="1" t="str">
        <f>TRIM(PROPER(Table2[[#This Row],[Product_Name]]))</f>
        <v>Monitor</v>
      </c>
      <c r="E383" s="1" t="str">
        <f>TRIM(PROPER(Table2[[#This Row],[Country]]))</f>
        <v>India</v>
      </c>
      <c r="F383" s="1" t="str">
        <f>TRIM(PROPER(Table2[[#This Row],[Category]]))</f>
        <v>Electronics</v>
      </c>
      <c r="G383" s="1" t="str">
        <f>TRIM(PROPER(Table2[[#This Row],[Brand]]))</f>
        <v>Hp</v>
      </c>
      <c r="H383" s="1">
        <f>Table2[[#This Row],[Supplier_ID]]</f>
        <v>1092</v>
      </c>
      <c r="I383" s="1">
        <f>Table2[[#This Row],[Market_Price]]</f>
        <v>1209.1099999999999</v>
      </c>
      <c r="J383" s="1">
        <f>Table2[[#This Row],[Selling_Price]]</f>
        <v>1743.54</v>
      </c>
      <c r="K383" s="1">
        <f>Table2[[#This Row],[Quantity]]</f>
        <v>-33</v>
      </c>
      <c r="L383" s="1" t="str">
        <f>IF(ISBLANK(Table2[[#This Row],[Status]]), "No Data Entered", IFERROR(Table2[[#This Row],[Status]], "No Data Entered"))</f>
        <v>Cancelled</v>
      </c>
    </row>
    <row r="384" spans="1:12" x14ac:dyDescent="0.3">
      <c r="A384" s="1" t="str">
        <f>Table2[[#This Row],[Product_ID]]</f>
        <v>PRO1952</v>
      </c>
      <c r="B384" s="1" t="str">
        <f>Table2[[#This Row],[Customer_ID]]</f>
        <v>CUST34009</v>
      </c>
      <c r="C384" s="14" t="str">
        <f>Table2[[#This Row],[Date]]</f>
        <v>10/08/2024</v>
      </c>
      <c r="D384" s="1" t="str">
        <f>TRIM(PROPER(Table2[[#This Row],[Product_Name]]))</f>
        <v>Headphones</v>
      </c>
      <c r="E384" s="1" t="str">
        <f>TRIM(PROPER(Table2[[#This Row],[Country]]))</f>
        <v>Germany</v>
      </c>
      <c r="F384" s="1" t="str">
        <f>TRIM(PROPER(Table2[[#This Row],[Category]]))</f>
        <v>Computers</v>
      </c>
      <c r="G384" s="1" t="str">
        <f>TRIM(PROPER(Table2[[#This Row],[Brand]]))</f>
        <v>Microsoft</v>
      </c>
      <c r="H384" s="1">
        <f>Table2[[#This Row],[Supplier_ID]]</f>
        <v>1037</v>
      </c>
      <c r="I384" s="1">
        <f>Table2[[#This Row],[Market_Price]]</f>
        <v>1073.53</v>
      </c>
      <c r="J384" s="1">
        <f>Table2[[#This Row],[Selling_Price]]</f>
        <v>1856.27</v>
      </c>
      <c r="K384" s="1">
        <f>Table2[[#This Row],[Quantity]]</f>
        <v>-106</v>
      </c>
      <c r="L384" s="1" t="str">
        <f>IF(ISBLANK(Table2[[#This Row],[Status]]), "No Data Entered", IFERROR(Table2[[#This Row],[Status]], "No Data Entered"))</f>
        <v>Cancelled</v>
      </c>
    </row>
    <row r="385" spans="1:12" x14ac:dyDescent="0.3">
      <c r="A385" s="1" t="str">
        <f>Table2[[#This Row],[Product_ID]]</f>
        <v>PRO2994</v>
      </c>
      <c r="B385" s="1" t="str">
        <f>Table2[[#This Row],[Customer_ID]]</f>
        <v>CUST34164</v>
      </c>
      <c r="C385" s="14" t="str">
        <f>Table2[[#This Row],[Date]]</f>
        <v>01/06/2022</v>
      </c>
      <c r="D385" s="1" t="str">
        <f>TRIM(PROPER(Table2[[#This Row],[Product_Name]]))</f>
        <v>Headphones</v>
      </c>
      <c r="E385" s="1" t="str">
        <f>TRIM(PROPER(Table2[[#This Row],[Country]]))</f>
        <v>Japan</v>
      </c>
      <c r="F385" s="1" t="str">
        <f>TRIM(PROPER(Table2[[#This Row],[Category]]))</f>
        <v>Wearables</v>
      </c>
      <c r="G385" s="1" t="str">
        <f>TRIM(PROPER(Table2[[#This Row],[Brand]]))</f>
        <v>Sony</v>
      </c>
      <c r="H385" s="1">
        <f>Table2[[#This Row],[Supplier_ID]]</f>
        <v>1087</v>
      </c>
      <c r="I385" s="1">
        <f>Table2[[#This Row],[Market_Price]]</f>
        <v>721.67</v>
      </c>
      <c r="J385" s="1">
        <f>Table2[[#This Row],[Selling_Price]]</f>
        <v>1156.1400000000001</v>
      </c>
      <c r="K385" s="1">
        <f>Table2[[#This Row],[Quantity]]</f>
        <v>-333</v>
      </c>
      <c r="L385" s="1" t="str">
        <f>IF(ISBLANK(Table2[[#This Row],[Status]]), "No Data Entered", IFERROR(Table2[[#This Row],[Status]], "No Data Entered"))</f>
        <v>Cancelled</v>
      </c>
    </row>
    <row r="386" spans="1:12" x14ac:dyDescent="0.3">
      <c r="A386" s="1" t="str">
        <f>Table2[[#This Row],[Product_ID]]</f>
        <v>PRO7826</v>
      </c>
      <c r="B386" s="1" t="str">
        <f>Table2[[#This Row],[Customer_ID]]</f>
        <v>CUST34175</v>
      </c>
      <c r="C386" s="14" t="str">
        <f>Table2[[#This Row],[Date]]</f>
        <v>12/05/2025</v>
      </c>
      <c r="D386" s="1" t="str">
        <f>TRIM(PROPER(Table2[[#This Row],[Product_Name]]))</f>
        <v>Printer</v>
      </c>
      <c r="E386" s="1" t="str">
        <f>TRIM(PROPER(Table2[[#This Row],[Country]]))</f>
        <v>France</v>
      </c>
      <c r="F386" s="1" t="str">
        <f>TRIM(PROPER(Table2[[#This Row],[Category]]))</f>
        <v>Wearables</v>
      </c>
      <c r="G386" s="1" t="str">
        <f>TRIM(PROPER(Table2[[#This Row],[Brand]]))</f>
        <v>Lenovo</v>
      </c>
      <c r="H386" s="1">
        <f>Table2[[#This Row],[Supplier_ID]]</f>
        <v>1016</v>
      </c>
      <c r="I386" s="1">
        <f>Table2[[#This Row],[Market_Price]]</f>
        <v>1078.01</v>
      </c>
      <c r="J386" s="1">
        <f>Table2[[#This Row],[Selling_Price]]</f>
        <v>1765.33</v>
      </c>
      <c r="K386" s="1">
        <f>Table2[[#This Row],[Quantity]]</f>
        <v>-102</v>
      </c>
      <c r="L386" s="1" t="str">
        <f>IF(ISBLANK(Table2[[#This Row],[Status]]), "No Data Entered", IFERROR(Table2[[#This Row],[Status]], "No Data Entered"))</f>
        <v>Cancelled</v>
      </c>
    </row>
    <row r="387" spans="1:12" x14ac:dyDescent="0.3">
      <c r="A387" s="1" t="str">
        <f>Table2[[#This Row],[Product_ID]]</f>
        <v>PRO6243</v>
      </c>
      <c r="B387" s="1" t="str">
        <f>Table2[[#This Row],[Customer_ID]]</f>
        <v>CUST34230</v>
      </c>
      <c r="C387" s="14" t="str">
        <f>Table2[[#This Row],[Date]]</f>
        <v>05/02/2020</v>
      </c>
      <c r="D387" s="1" t="str">
        <f>TRIM(PROPER(Table2[[#This Row],[Product_Name]]))</f>
        <v>Camera</v>
      </c>
      <c r="E387" s="1" t="str">
        <f>TRIM(PROPER(Table2[[#This Row],[Country]]))</f>
        <v>France</v>
      </c>
      <c r="F387" s="1" t="str">
        <f>TRIM(PROPER(Table2[[#This Row],[Category]]))</f>
        <v>Computers</v>
      </c>
      <c r="G387" s="1" t="str">
        <f>TRIM(PROPER(Table2[[#This Row],[Brand]]))</f>
        <v>Samsung</v>
      </c>
      <c r="H387" s="1">
        <f>Table2[[#This Row],[Supplier_ID]]</f>
        <v>1043</v>
      </c>
      <c r="I387" s="1">
        <f>Table2[[#This Row],[Market_Price]]</f>
        <v>1242.8900000000001</v>
      </c>
      <c r="J387" s="1">
        <f>Table2[[#This Row],[Selling_Price]]</f>
        <v>1394.71</v>
      </c>
      <c r="K387" s="1">
        <f>Table2[[#This Row],[Quantity]]</f>
        <v>-102</v>
      </c>
      <c r="L387" s="1" t="str">
        <f>IF(ISBLANK(Table2[[#This Row],[Status]]), "No Data Entered", IFERROR(Table2[[#This Row],[Status]], "No Data Entered"))</f>
        <v>Cancelled</v>
      </c>
    </row>
    <row r="388" spans="1:12" x14ac:dyDescent="0.3">
      <c r="A388" s="1" t="str">
        <f>Table2[[#This Row],[Product_ID]]</f>
        <v>PRO7335</v>
      </c>
      <c r="B388" s="1" t="str">
        <f>Table2[[#This Row],[Customer_ID]]</f>
        <v>CUST34232</v>
      </c>
      <c r="C388" s="14" t="str">
        <f>Table2[[#This Row],[Date]]</f>
        <v>27/02/2025</v>
      </c>
      <c r="D388" s="1" t="str">
        <f>TRIM(PROPER(Table2[[#This Row],[Product_Name]]))</f>
        <v>Keyboard</v>
      </c>
      <c r="E388" s="1" t="str">
        <f>TRIM(PROPER(Table2[[#This Row],[Country]]))</f>
        <v>France</v>
      </c>
      <c r="F388" s="1" t="str">
        <f>TRIM(PROPER(Table2[[#This Row],[Category]]))</f>
        <v>Office Supplies</v>
      </c>
      <c r="G388" s="1" t="str">
        <f>TRIM(PROPER(Table2[[#This Row],[Brand]]))</f>
        <v>Logitech</v>
      </c>
      <c r="H388" s="1">
        <f>Table2[[#This Row],[Supplier_ID]]</f>
        <v>1050</v>
      </c>
      <c r="I388" s="1">
        <f>Table2[[#This Row],[Market_Price]]</f>
        <v>924.76</v>
      </c>
      <c r="J388" s="1">
        <f>Table2[[#This Row],[Selling_Price]]</f>
        <v>1844.59</v>
      </c>
      <c r="K388" s="1">
        <f>Table2[[#This Row],[Quantity]]</f>
        <v>-75</v>
      </c>
      <c r="L388" s="1" t="str">
        <f>IF(ISBLANK(Table2[[#This Row],[Status]]), "No Data Entered", IFERROR(Table2[[#This Row],[Status]], "No Data Entered"))</f>
        <v>Cancelled</v>
      </c>
    </row>
    <row r="389" spans="1:12" x14ac:dyDescent="0.3">
      <c r="A389" s="1" t="str">
        <f>Table2[[#This Row],[Product_ID]]</f>
        <v>PRO4752</v>
      </c>
      <c r="B389" s="1" t="str">
        <f>Table2[[#This Row],[Customer_ID]]</f>
        <v>CUST34333</v>
      </c>
      <c r="C389" s="14" t="str">
        <f>Table2[[#This Row],[Date]]</f>
        <v>21/08/2020</v>
      </c>
      <c r="D389" s="1" t="str">
        <f>TRIM(PROPER(Table2[[#This Row],[Product_Name]]))</f>
        <v>Headphones</v>
      </c>
      <c r="E389" s="1" t="str">
        <f>TRIM(PROPER(Table2[[#This Row],[Country]]))</f>
        <v>Germany</v>
      </c>
      <c r="F389" s="1" t="str">
        <f>TRIM(PROPER(Table2[[#This Row],[Category]]))</f>
        <v>Wearables</v>
      </c>
      <c r="G389" s="1" t="str">
        <f>TRIM(PROPER(Table2[[#This Row],[Brand]]))</f>
        <v>Samsung</v>
      </c>
      <c r="H389" s="1">
        <f>Table2[[#This Row],[Supplier_ID]]</f>
        <v>1061</v>
      </c>
      <c r="I389" s="1">
        <f>Table2[[#This Row],[Market_Price]]</f>
        <v>1222.81</v>
      </c>
      <c r="J389" s="1">
        <f>Table2[[#This Row],[Selling_Price]]</f>
        <v>1871.05</v>
      </c>
      <c r="K389" s="1">
        <f>Table2[[#This Row],[Quantity]]</f>
        <v>-6</v>
      </c>
      <c r="L389" s="1" t="str">
        <f>IF(ISBLANK(Table2[[#This Row],[Status]]), "No Data Entered", IFERROR(Table2[[#This Row],[Status]], "No Data Entered"))</f>
        <v>Cancelled</v>
      </c>
    </row>
    <row r="390" spans="1:12" x14ac:dyDescent="0.3">
      <c r="A390" s="1" t="str">
        <f>Table2[[#This Row],[Product_ID]]</f>
        <v>PRO3659</v>
      </c>
      <c r="B390" s="1" t="str">
        <f>Table2[[#This Row],[Customer_ID]]</f>
        <v>CUST34347</v>
      </c>
      <c r="C390" s="14" t="str">
        <f>Table2[[#This Row],[Date]]</f>
        <v>12/11/2023</v>
      </c>
      <c r="D390" s="1" t="str">
        <f>TRIM(PROPER(Table2[[#This Row],[Product_Name]]))</f>
        <v>Smartwatch</v>
      </c>
      <c r="E390" s="1" t="str">
        <f>TRIM(PROPER(Table2[[#This Row],[Country]]))</f>
        <v>Uk</v>
      </c>
      <c r="F390" s="1" t="str">
        <f>TRIM(PROPER(Table2[[#This Row],[Category]]))</f>
        <v>Office Supplies</v>
      </c>
      <c r="G390" s="1" t="str">
        <f>TRIM(PROPER(Table2[[#This Row],[Brand]]))</f>
        <v>Sony</v>
      </c>
      <c r="H390" s="1">
        <f>Table2[[#This Row],[Supplier_ID]]</f>
        <v>1082</v>
      </c>
      <c r="I390" s="1">
        <f>Table2[[#This Row],[Market_Price]]</f>
        <v>329.89</v>
      </c>
      <c r="J390" s="1">
        <f>Table2[[#This Row],[Selling_Price]]</f>
        <v>384.11</v>
      </c>
      <c r="K390" s="1">
        <f>Table2[[#This Row],[Quantity]]</f>
        <v>-363</v>
      </c>
      <c r="L390" s="1" t="str">
        <f>IF(ISBLANK(Table2[[#This Row],[Status]]), "No Data Entered", IFERROR(Table2[[#This Row],[Status]], "No Data Entered"))</f>
        <v>Cancelled</v>
      </c>
    </row>
    <row r="391" spans="1:12" x14ac:dyDescent="0.3">
      <c r="A391" s="1" t="str">
        <f>Table2[[#This Row],[Product_ID]]</f>
        <v>PRO1551</v>
      </c>
      <c r="B391" s="1" t="str">
        <f>Table2[[#This Row],[Customer_ID]]</f>
        <v>CUST34353</v>
      </c>
      <c r="C391" s="14" t="str">
        <f>Table2[[#This Row],[Date]]</f>
        <v>02/09/2022</v>
      </c>
      <c r="D391" s="1" t="str">
        <f>TRIM(PROPER(Table2[[#This Row],[Product_Name]]))</f>
        <v>Headphones</v>
      </c>
      <c r="E391" s="1" t="str">
        <f>TRIM(PROPER(Table2[[#This Row],[Country]]))</f>
        <v>China</v>
      </c>
      <c r="F391" s="1" t="str">
        <f>TRIM(PROPER(Table2[[#This Row],[Category]]))</f>
        <v>Accessories</v>
      </c>
      <c r="G391" s="1" t="str">
        <f>TRIM(PROPER(Table2[[#This Row],[Brand]]))</f>
        <v>Logitech</v>
      </c>
      <c r="H391" s="1">
        <f>Table2[[#This Row],[Supplier_ID]]</f>
        <v>1064</v>
      </c>
      <c r="I391" s="1">
        <f>Table2[[#This Row],[Market_Price]]</f>
        <v>1332.69</v>
      </c>
      <c r="J391" s="1">
        <f>Table2[[#This Row],[Selling_Price]]</f>
        <v>1468.17</v>
      </c>
      <c r="K391" s="1">
        <f>Table2[[#This Row],[Quantity]]</f>
        <v>-188</v>
      </c>
      <c r="L391" s="1" t="str">
        <f>IF(ISBLANK(Table2[[#This Row],[Status]]), "No Data Entered", IFERROR(Table2[[#This Row],[Status]], "No Data Entered"))</f>
        <v>Cancelled</v>
      </c>
    </row>
    <row r="392" spans="1:12" x14ac:dyDescent="0.3">
      <c r="A392" s="1" t="str">
        <f>Table2[[#This Row],[Product_ID]]</f>
        <v>PRO8335</v>
      </c>
      <c r="B392" s="1" t="str">
        <f>Table2[[#This Row],[Customer_ID]]</f>
        <v>CUST34410</v>
      </c>
      <c r="C392" s="14" t="str">
        <f>Table2[[#This Row],[Date]]</f>
        <v>08/01/2020</v>
      </c>
      <c r="D392" s="1" t="str">
        <f>TRIM(PROPER(Table2[[#This Row],[Product_Name]]))</f>
        <v>Headphones</v>
      </c>
      <c r="E392" s="1" t="str">
        <f>TRIM(PROPER(Table2[[#This Row],[Country]]))</f>
        <v>Uk</v>
      </c>
      <c r="F392" s="1" t="str">
        <f>TRIM(PROPER(Table2[[#This Row],[Category]]))</f>
        <v>Wearables</v>
      </c>
      <c r="G392" s="1" t="str">
        <f>TRIM(PROPER(Table2[[#This Row],[Brand]]))</f>
        <v>Samsung</v>
      </c>
      <c r="H392" s="1">
        <f>Table2[[#This Row],[Supplier_ID]]</f>
        <v>1015</v>
      </c>
      <c r="I392" s="1">
        <f>Table2[[#This Row],[Market_Price]]</f>
        <v>435.64</v>
      </c>
      <c r="J392" s="1">
        <f>Table2[[#This Row],[Selling_Price]]</f>
        <v>775.53</v>
      </c>
      <c r="K392" s="1">
        <f>Table2[[#This Row],[Quantity]]</f>
        <v>-158</v>
      </c>
      <c r="L392" s="1" t="str">
        <f>IF(ISBLANK(Table2[[#This Row],[Status]]), "No Data Entered", IFERROR(Table2[[#This Row],[Status]], "No Data Entered"))</f>
        <v>Cancelled</v>
      </c>
    </row>
    <row r="393" spans="1:12" x14ac:dyDescent="0.3">
      <c r="A393" s="1" t="str">
        <f>Table2[[#This Row],[Product_ID]]</f>
        <v>PRO5698</v>
      </c>
      <c r="B393" s="1" t="str">
        <f>Table2[[#This Row],[Customer_ID]]</f>
        <v>CUST34416</v>
      </c>
      <c r="C393" s="14" t="str">
        <f>Table2[[#This Row],[Date]]</f>
        <v>13/12/2025</v>
      </c>
      <c r="D393" s="1" t="str">
        <f>TRIM(PROPER(Table2[[#This Row],[Product_Name]]))</f>
        <v>Tablet</v>
      </c>
      <c r="E393" s="1" t="str">
        <f>TRIM(PROPER(Table2[[#This Row],[Country]]))</f>
        <v>Uk</v>
      </c>
      <c r="F393" s="1" t="str">
        <f>TRIM(PROPER(Table2[[#This Row],[Category]]))</f>
        <v>Electronics</v>
      </c>
      <c r="G393" s="1" t="str">
        <f>TRIM(PROPER(Table2[[#This Row],[Brand]]))</f>
        <v>Microsoft</v>
      </c>
      <c r="H393" s="1">
        <f>Table2[[#This Row],[Supplier_ID]]</f>
        <v>1027</v>
      </c>
      <c r="I393" s="1">
        <f>Table2[[#This Row],[Market_Price]]</f>
        <v>1066.8699999999999</v>
      </c>
      <c r="J393" s="1">
        <f>Table2[[#This Row],[Selling_Price]]</f>
        <v>1817.76</v>
      </c>
      <c r="K393" s="1">
        <f>Table2[[#This Row],[Quantity]]</f>
        <v>-401</v>
      </c>
      <c r="L393" s="1" t="str">
        <f>IF(ISBLANK(Table2[[#This Row],[Status]]), "No Data Entered", IFERROR(Table2[[#This Row],[Status]], "No Data Entered"))</f>
        <v>Cancelled</v>
      </c>
    </row>
    <row r="394" spans="1:12" x14ac:dyDescent="0.3">
      <c r="A394" s="1" t="str">
        <f>Table2[[#This Row],[Product_ID]]</f>
        <v>PRO6393</v>
      </c>
      <c r="B394" s="1" t="str">
        <f>Table2[[#This Row],[Customer_ID]]</f>
        <v>CUST34421</v>
      </c>
      <c r="C394" s="14" t="str">
        <f>Table2[[#This Row],[Date]]</f>
        <v>31/01/2020</v>
      </c>
      <c r="D394" s="1" t="str">
        <f>TRIM(PROPER(Table2[[#This Row],[Product_Name]]))</f>
        <v>Tablet</v>
      </c>
      <c r="E394" s="1" t="str">
        <f>TRIM(PROPER(Table2[[#This Row],[Country]]))</f>
        <v>Canada</v>
      </c>
      <c r="F394" s="1" t="str">
        <f>TRIM(PROPER(Table2[[#This Row],[Category]]))</f>
        <v>Office Supplies</v>
      </c>
      <c r="G394" s="1" t="str">
        <f>TRIM(PROPER(Table2[[#This Row],[Brand]]))</f>
        <v>Hp</v>
      </c>
      <c r="H394" s="1">
        <f>Table2[[#This Row],[Supplier_ID]]</f>
        <v>1016</v>
      </c>
      <c r="I394" s="1">
        <f>Table2[[#This Row],[Market_Price]]</f>
        <v>422.7</v>
      </c>
      <c r="J394" s="1">
        <f>Table2[[#This Row],[Selling_Price]]</f>
        <v>634.97</v>
      </c>
      <c r="K394" s="1">
        <f>Table2[[#This Row],[Quantity]]</f>
        <v>-226</v>
      </c>
      <c r="L394" s="1" t="str">
        <f>IF(ISBLANK(Table2[[#This Row],[Status]]), "No Data Entered", IFERROR(Table2[[#This Row],[Status]], "No Data Entered"))</f>
        <v>Cancelled</v>
      </c>
    </row>
    <row r="395" spans="1:12" x14ac:dyDescent="0.3">
      <c r="A395" s="1" t="str">
        <f>Table2[[#This Row],[Product_ID]]</f>
        <v>PRO2444</v>
      </c>
      <c r="B395" s="1" t="str">
        <f>Table2[[#This Row],[Customer_ID]]</f>
        <v>CUST34425</v>
      </c>
      <c r="C395" s="14" t="str">
        <f>Table2[[#This Row],[Date]]</f>
        <v>14/10/2024</v>
      </c>
      <c r="D395" s="1" t="str">
        <f>TRIM(PROPER(Table2[[#This Row],[Product_Name]]))</f>
        <v>Monitor</v>
      </c>
      <c r="E395" s="1" t="str">
        <f>TRIM(PROPER(Table2[[#This Row],[Country]]))</f>
        <v>Canada</v>
      </c>
      <c r="F395" s="1" t="str">
        <f>TRIM(PROPER(Table2[[#This Row],[Category]]))</f>
        <v>Electronics</v>
      </c>
      <c r="G395" s="1" t="str">
        <f>TRIM(PROPER(Table2[[#This Row],[Brand]]))</f>
        <v>Sony</v>
      </c>
      <c r="H395" s="1">
        <f>Table2[[#This Row],[Supplier_ID]]</f>
        <v>1065</v>
      </c>
      <c r="I395" s="1">
        <f>Table2[[#This Row],[Market_Price]]</f>
        <v>405.96</v>
      </c>
      <c r="J395" s="1">
        <f>Table2[[#This Row],[Selling_Price]]</f>
        <v>703.56</v>
      </c>
      <c r="K395" s="1">
        <f>Table2[[#This Row],[Quantity]]</f>
        <v>-110</v>
      </c>
      <c r="L395" s="1" t="str">
        <f>IF(ISBLANK(Table2[[#This Row],[Status]]), "No Data Entered", IFERROR(Table2[[#This Row],[Status]], "No Data Entered"))</f>
        <v>Cancelled</v>
      </c>
    </row>
    <row r="396" spans="1:12" x14ac:dyDescent="0.3">
      <c r="A396" s="1" t="str">
        <f>Table2[[#This Row],[Product_ID]]</f>
        <v>PRO9330</v>
      </c>
      <c r="B396" s="1" t="str">
        <f>Table2[[#This Row],[Customer_ID]]</f>
        <v>CUST34454</v>
      </c>
      <c r="C396" s="14" t="str">
        <f>Table2[[#This Row],[Date]]</f>
        <v>08/07/2022</v>
      </c>
      <c r="D396" s="1" t="str">
        <f>TRIM(PROPER(Table2[[#This Row],[Product_Name]]))</f>
        <v>Camera</v>
      </c>
      <c r="E396" s="1" t="str">
        <f>TRIM(PROPER(Table2[[#This Row],[Country]]))</f>
        <v>Japan</v>
      </c>
      <c r="F396" s="1" t="str">
        <f>TRIM(PROPER(Table2[[#This Row],[Category]]))</f>
        <v>Computers</v>
      </c>
      <c r="G396" s="1" t="str">
        <f>TRIM(PROPER(Table2[[#This Row],[Brand]]))</f>
        <v>Dell</v>
      </c>
      <c r="H396" s="1">
        <f>Table2[[#This Row],[Supplier_ID]]</f>
        <v>1002</v>
      </c>
      <c r="I396" s="1">
        <f>Table2[[#This Row],[Market_Price]]</f>
        <v>220.23</v>
      </c>
      <c r="J396" s="1">
        <f>Table2[[#This Row],[Selling_Price]]</f>
        <v>275.39</v>
      </c>
      <c r="K396" s="1">
        <f>Table2[[#This Row],[Quantity]]</f>
        <v>-324</v>
      </c>
      <c r="L396" s="1" t="str">
        <f>IF(ISBLANK(Table2[[#This Row],[Status]]), "No Data Entered", IFERROR(Table2[[#This Row],[Status]], "No Data Entered"))</f>
        <v>Cancelled</v>
      </c>
    </row>
    <row r="397" spans="1:12" x14ac:dyDescent="0.3">
      <c r="A397" s="1" t="str">
        <f>Table2[[#This Row],[Product_ID]]</f>
        <v>PRO3423</v>
      </c>
      <c r="B397" s="1" t="str">
        <f>Table2[[#This Row],[Customer_ID]]</f>
        <v>CUST34515</v>
      </c>
      <c r="C397" s="14" t="str">
        <f>Table2[[#This Row],[Date]]</f>
        <v>10/01/2025</v>
      </c>
      <c r="D397" s="1" t="str">
        <f>TRIM(PROPER(Table2[[#This Row],[Product_Name]]))</f>
        <v>Printer</v>
      </c>
      <c r="E397" s="1" t="str">
        <f>TRIM(PROPER(Table2[[#This Row],[Country]]))</f>
        <v>Germany</v>
      </c>
      <c r="F397" s="1" t="str">
        <f>TRIM(PROPER(Table2[[#This Row],[Category]]))</f>
        <v>Accessories</v>
      </c>
      <c r="G397" s="1" t="str">
        <f>TRIM(PROPER(Table2[[#This Row],[Brand]]))</f>
        <v>Canon</v>
      </c>
      <c r="H397" s="1">
        <f>Table2[[#This Row],[Supplier_ID]]</f>
        <v>1017</v>
      </c>
      <c r="I397" s="1">
        <f>Table2[[#This Row],[Market_Price]]</f>
        <v>1826.26</v>
      </c>
      <c r="J397" s="1">
        <f>Table2[[#This Row],[Selling_Price]]</f>
        <v>3181.83</v>
      </c>
      <c r="K397" s="1">
        <f>Table2[[#This Row],[Quantity]]</f>
        <v>-389</v>
      </c>
      <c r="L397" s="1" t="str">
        <f>IF(ISBLANK(Table2[[#This Row],[Status]]), "No Data Entered", IFERROR(Table2[[#This Row],[Status]], "No Data Entered"))</f>
        <v>Cancelled</v>
      </c>
    </row>
    <row r="398" spans="1:12" x14ac:dyDescent="0.3">
      <c r="A398" s="1" t="str">
        <f>Table2[[#This Row],[Product_ID]]</f>
        <v>PRO4494</v>
      </c>
      <c r="B398" s="1" t="str">
        <f>Table2[[#This Row],[Customer_ID]]</f>
        <v>CUST34644</v>
      </c>
      <c r="C398" s="14" t="str">
        <f>Table2[[#This Row],[Date]]</f>
        <v>30/11/2021</v>
      </c>
      <c r="D398" s="1" t="str">
        <f>TRIM(PROPER(Table2[[#This Row],[Product_Name]]))</f>
        <v>Camera</v>
      </c>
      <c r="E398" s="1" t="str">
        <f>TRIM(PROPER(Table2[[#This Row],[Country]]))</f>
        <v>France</v>
      </c>
      <c r="F398" s="1" t="str">
        <f>TRIM(PROPER(Table2[[#This Row],[Category]]))</f>
        <v>Computers</v>
      </c>
      <c r="G398" s="1" t="str">
        <f>TRIM(PROPER(Table2[[#This Row],[Brand]]))</f>
        <v>Dell</v>
      </c>
      <c r="H398" s="1">
        <f>Table2[[#This Row],[Supplier_ID]]</f>
        <v>1015</v>
      </c>
      <c r="I398" s="1">
        <f>Table2[[#This Row],[Market_Price]]</f>
        <v>281.61</v>
      </c>
      <c r="J398" s="1">
        <f>Table2[[#This Row],[Selling_Price]]</f>
        <v>483.11</v>
      </c>
      <c r="K398" s="1">
        <f>Table2[[#This Row],[Quantity]]</f>
        <v>-114</v>
      </c>
      <c r="L398" s="1" t="str">
        <f>IF(ISBLANK(Table2[[#This Row],[Status]]), "No Data Entered", IFERROR(Table2[[#This Row],[Status]], "No Data Entered"))</f>
        <v>Cancelled</v>
      </c>
    </row>
    <row r="399" spans="1:12" x14ac:dyDescent="0.3">
      <c r="A399" s="1" t="str">
        <f>Table2[[#This Row],[Product_ID]]</f>
        <v>PRO6663</v>
      </c>
      <c r="B399" s="1" t="str">
        <f>Table2[[#This Row],[Customer_ID]]</f>
        <v>CUST34653</v>
      </c>
      <c r="C399" s="14" t="str">
        <f>Table2[[#This Row],[Date]]</f>
        <v>14/06/2025</v>
      </c>
      <c r="D399" s="1" t="str">
        <f>TRIM(PROPER(Table2[[#This Row],[Product_Name]]))</f>
        <v>Camera</v>
      </c>
      <c r="E399" s="1" t="str">
        <f>TRIM(PROPER(Table2[[#This Row],[Country]]))</f>
        <v>Uk</v>
      </c>
      <c r="F399" s="1" t="str">
        <f>TRIM(PROPER(Table2[[#This Row],[Category]]))</f>
        <v>Office Supplies</v>
      </c>
      <c r="G399" s="1" t="str">
        <f>TRIM(PROPER(Table2[[#This Row],[Brand]]))</f>
        <v>Logitech</v>
      </c>
      <c r="H399" s="1">
        <f>Table2[[#This Row],[Supplier_ID]]</f>
        <v>1023</v>
      </c>
      <c r="I399" s="1">
        <f>Table2[[#This Row],[Market_Price]]</f>
        <v>477.55</v>
      </c>
      <c r="J399" s="1">
        <f>Table2[[#This Row],[Selling_Price]]</f>
        <v>739.97</v>
      </c>
      <c r="K399" s="1">
        <f>Table2[[#This Row],[Quantity]]</f>
        <v>-274</v>
      </c>
      <c r="L399" s="1" t="str">
        <f>IF(ISBLANK(Table2[[#This Row],[Status]]), "No Data Entered", IFERROR(Table2[[#This Row],[Status]], "No Data Entered"))</f>
        <v>Cancelled</v>
      </c>
    </row>
    <row r="400" spans="1:12" x14ac:dyDescent="0.3">
      <c r="A400" s="1" t="str">
        <f>Table2[[#This Row],[Product_ID]]</f>
        <v>PRO2630</v>
      </c>
      <c r="B400" s="1" t="str">
        <f>Table2[[#This Row],[Customer_ID]]</f>
        <v>CUST34702</v>
      </c>
      <c r="C400" s="14" t="str">
        <f>Table2[[#This Row],[Date]]</f>
        <v>06/07/2021</v>
      </c>
      <c r="D400" s="1" t="str">
        <f>TRIM(PROPER(Table2[[#This Row],[Product_Name]]))</f>
        <v>Smartphone</v>
      </c>
      <c r="E400" s="1" t="str">
        <f>TRIM(PROPER(Table2[[#This Row],[Country]]))</f>
        <v>India</v>
      </c>
      <c r="F400" s="1" t="str">
        <f>TRIM(PROPER(Table2[[#This Row],[Category]]))</f>
        <v>Electronics</v>
      </c>
      <c r="G400" s="1" t="str">
        <f>TRIM(PROPER(Table2[[#This Row],[Brand]]))</f>
        <v>Lenovo</v>
      </c>
      <c r="H400" s="1">
        <f>Table2[[#This Row],[Supplier_ID]]</f>
        <v>1081</v>
      </c>
      <c r="I400" s="1">
        <f>Table2[[#This Row],[Market_Price]]</f>
        <v>1749.55</v>
      </c>
      <c r="J400" s="1">
        <f>Table2[[#This Row],[Selling_Price]]</f>
        <v>2409.6799999999998</v>
      </c>
      <c r="K400" s="1">
        <f>Table2[[#This Row],[Quantity]]</f>
        <v>-40</v>
      </c>
      <c r="L400" s="1" t="str">
        <f>IF(ISBLANK(Table2[[#This Row],[Status]]), "No Data Entered", IFERROR(Table2[[#This Row],[Status]], "No Data Entered"))</f>
        <v>Cancelled</v>
      </c>
    </row>
    <row r="401" spans="1:12" x14ac:dyDescent="0.3">
      <c r="A401" s="1" t="str">
        <f>Table2[[#This Row],[Product_ID]]</f>
        <v>PRO5879</v>
      </c>
      <c r="B401" s="1" t="str">
        <f>Table2[[#This Row],[Customer_ID]]</f>
        <v>CUST34741</v>
      </c>
      <c r="C401" s="14" t="str">
        <f>Table2[[#This Row],[Date]]</f>
        <v>28/12/2022</v>
      </c>
      <c r="D401" s="1" t="str">
        <f>TRIM(PROPER(Table2[[#This Row],[Product_Name]]))</f>
        <v>Smartwatch</v>
      </c>
      <c r="E401" s="1" t="str">
        <f>TRIM(PROPER(Table2[[#This Row],[Country]]))</f>
        <v>Germany</v>
      </c>
      <c r="F401" s="1" t="str">
        <f>TRIM(PROPER(Table2[[#This Row],[Category]]))</f>
        <v>Wearables</v>
      </c>
      <c r="G401" s="1" t="str">
        <f>TRIM(PROPER(Table2[[#This Row],[Brand]]))</f>
        <v>Logitech</v>
      </c>
      <c r="H401" s="1">
        <f>Table2[[#This Row],[Supplier_ID]]</f>
        <v>1062</v>
      </c>
      <c r="I401" s="1">
        <f>Table2[[#This Row],[Market_Price]]</f>
        <v>158.88</v>
      </c>
      <c r="J401" s="1">
        <f>Table2[[#This Row],[Selling_Price]]</f>
        <v>316.83</v>
      </c>
      <c r="K401" s="1">
        <f>Table2[[#This Row],[Quantity]]</f>
        <v>-415</v>
      </c>
      <c r="L401" s="1" t="str">
        <f>IF(ISBLANK(Table2[[#This Row],[Status]]), "No Data Entered", IFERROR(Table2[[#This Row],[Status]], "No Data Entered"))</f>
        <v>Cancelled</v>
      </c>
    </row>
    <row r="402" spans="1:12" x14ac:dyDescent="0.3">
      <c r="A402" s="1" t="str">
        <f>Table2[[#This Row],[Product_ID]]</f>
        <v>PRO2802</v>
      </c>
      <c r="B402" s="1" t="str">
        <f>Table2[[#This Row],[Customer_ID]]</f>
        <v>CUST34828</v>
      </c>
      <c r="C402" s="14" t="str">
        <f>Table2[[#This Row],[Date]]</f>
        <v>01/08/2022</v>
      </c>
      <c r="D402" s="1" t="str">
        <f>TRIM(PROPER(Table2[[#This Row],[Product_Name]]))</f>
        <v>Mouse</v>
      </c>
      <c r="E402" s="1" t="str">
        <f>TRIM(PROPER(Table2[[#This Row],[Country]]))</f>
        <v>France</v>
      </c>
      <c r="F402" s="1" t="str">
        <f>TRIM(PROPER(Table2[[#This Row],[Category]]))</f>
        <v>Office Supplies</v>
      </c>
      <c r="G402" s="1" t="str">
        <f>TRIM(PROPER(Table2[[#This Row],[Brand]]))</f>
        <v>Sony</v>
      </c>
      <c r="H402" s="1">
        <f>Table2[[#This Row],[Supplier_ID]]</f>
        <v>1041</v>
      </c>
      <c r="I402" s="1">
        <f>Table2[[#This Row],[Market_Price]]</f>
        <v>110.5</v>
      </c>
      <c r="J402" s="1">
        <f>Table2[[#This Row],[Selling_Price]]</f>
        <v>200.92</v>
      </c>
      <c r="K402" s="1">
        <f>Table2[[#This Row],[Quantity]]</f>
        <v>-479</v>
      </c>
      <c r="L402" s="1" t="str">
        <f>IF(ISBLANK(Table2[[#This Row],[Status]]), "No Data Entered", IFERROR(Table2[[#This Row],[Status]], "No Data Entered"))</f>
        <v>Cancelled</v>
      </c>
    </row>
    <row r="403" spans="1:12" x14ac:dyDescent="0.3">
      <c r="A403" s="1" t="str">
        <f>Table2[[#This Row],[Product_ID]]</f>
        <v>PRO9854</v>
      </c>
      <c r="B403" s="1" t="str">
        <f>Table2[[#This Row],[Customer_ID]]</f>
        <v>CUST34857</v>
      </c>
      <c r="C403" s="14" t="str">
        <f>Table2[[#This Row],[Date]]</f>
        <v>04/06/2022</v>
      </c>
      <c r="D403" s="1" t="str">
        <f>TRIM(PROPER(Table2[[#This Row],[Product_Name]]))</f>
        <v>Headphones</v>
      </c>
      <c r="E403" s="1" t="str">
        <f>TRIM(PROPER(Table2[[#This Row],[Country]]))</f>
        <v>Germany</v>
      </c>
      <c r="F403" s="1" t="str">
        <f>TRIM(PROPER(Table2[[#This Row],[Category]]))</f>
        <v>Accessories</v>
      </c>
      <c r="G403" s="1" t="str">
        <f>TRIM(PROPER(Table2[[#This Row],[Brand]]))</f>
        <v>Hp</v>
      </c>
      <c r="H403" s="1">
        <f>Table2[[#This Row],[Supplier_ID]]</f>
        <v>1072</v>
      </c>
      <c r="I403" s="1">
        <f>Table2[[#This Row],[Market_Price]]</f>
        <v>913.92</v>
      </c>
      <c r="J403" s="1">
        <f>Table2[[#This Row],[Selling_Price]]</f>
        <v>1259.44</v>
      </c>
      <c r="K403" s="1">
        <f>Table2[[#This Row],[Quantity]]</f>
        <v>-77</v>
      </c>
      <c r="L403" s="1" t="str">
        <f>IF(ISBLANK(Table2[[#This Row],[Status]]), "No Data Entered", IFERROR(Table2[[#This Row],[Status]], "No Data Entered"))</f>
        <v>Cancelled</v>
      </c>
    </row>
    <row r="404" spans="1:12" x14ac:dyDescent="0.3">
      <c r="A404" s="1" t="str">
        <f>Table2[[#This Row],[Product_ID]]</f>
        <v>PRO8278</v>
      </c>
      <c r="B404" s="1" t="str">
        <f>Table2[[#This Row],[Customer_ID]]</f>
        <v>CUST35009</v>
      </c>
      <c r="C404" s="14" t="str">
        <f>Table2[[#This Row],[Date]]</f>
        <v>22/08/2020</v>
      </c>
      <c r="D404" s="1" t="str">
        <f>TRIM(PROPER(Table2[[#This Row],[Product_Name]]))</f>
        <v>Mouse</v>
      </c>
      <c r="E404" s="1" t="str">
        <f>TRIM(PROPER(Table2[[#This Row],[Country]]))</f>
        <v>Uk</v>
      </c>
      <c r="F404" s="1" t="str">
        <f>TRIM(PROPER(Table2[[#This Row],[Category]]))</f>
        <v>Office Supplies</v>
      </c>
      <c r="G404" s="1" t="str">
        <f>TRIM(PROPER(Table2[[#This Row],[Brand]]))</f>
        <v>Canon</v>
      </c>
      <c r="H404" s="1">
        <f>Table2[[#This Row],[Supplier_ID]]</f>
        <v>1065</v>
      </c>
      <c r="I404" s="1">
        <f>Table2[[#This Row],[Market_Price]]</f>
        <v>984.02</v>
      </c>
      <c r="J404" s="1">
        <f>Table2[[#This Row],[Selling_Price]]</f>
        <v>1755.73</v>
      </c>
      <c r="K404" s="1">
        <f>Table2[[#This Row],[Quantity]]</f>
        <v>-84</v>
      </c>
      <c r="L404" s="1" t="str">
        <f>IF(ISBLANK(Table2[[#This Row],[Status]]), "No Data Entered", IFERROR(Table2[[#This Row],[Status]], "No Data Entered"))</f>
        <v>Cancelled</v>
      </c>
    </row>
    <row r="405" spans="1:12" x14ac:dyDescent="0.3">
      <c r="A405" s="1" t="str">
        <f>Table2[[#This Row],[Product_ID]]</f>
        <v>PRO7081</v>
      </c>
      <c r="B405" s="1" t="str">
        <f>Table2[[#This Row],[Customer_ID]]</f>
        <v>CUST35286</v>
      </c>
      <c r="C405" s="14" t="str">
        <f>Table2[[#This Row],[Date]]</f>
        <v>02/06/2023</v>
      </c>
      <c r="D405" s="1" t="str">
        <f>TRIM(PROPER(Table2[[#This Row],[Product_Name]]))</f>
        <v>Camera</v>
      </c>
      <c r="E405" s="1" t="str">
        <f>TRIM(PROPER(Table2[[#This Row],[Country]]))</f>
        <v>Brazil</v>
      </c>
      <c r="F405" s="1" t="str">
        <f>TRIM(PROPER(Table2[[#This Row],[Category]]))</f>
        <v>Accessories</v>
      </c>
      <c r="G405" s="1" t="str">
        <f>TRIM(PROPER(Table2[[#This Row],[Brand]]))</f>
        <v>Dell</v>
      </c>
      <c r="H405" s="1">
        <f>Table2[[#This Row],[Supplier_ID]]</f>
        <v>1041</v>
      </c>
      <c r="I405" s="1">
        <f>Table2[[#This Row],[Market_Price]]</f>
        <v>1490.4</v>
      </c>
      <c r="J405" s="1">
        <f>Table2[[#This Row],[Selling_Price]]</f>
        <v>1991.57</v>
      </c>
      <c r="K405" s="1">
        <f>Table2[[#This Row],[Quantity]]</f>
        <v>-241</v>
      </c>
      <c r="L405" s="1" t="str">
        <f>IF(ISBLANK(Table2[[#This Row],[Status]]), "No Data Entered", IFERROR(Table2[[#This Row],[Status]], "No Data Entered"))</f>
        <v>Cancelled</v>
      </c>
    </row>
    <row r="406" spans="1:12" x14ac:dyDescent="0.3">
      <c r="A406" s="1" t="str">
        <f>Table2[[#This Row],[Product_ID]]</f>
        <v>PRO1844</v>
      </c>
      <c r="B406" s="1" t="str">
        <f>Table2[[#This Row],[Customer_ID]]</f>
        <v>CUST35391</v>
      </c>
      <c r="C406" s="14" t="str">
        <f>Table2[[#This Row],[Date]]</f>
        <v>20/12/2022</v>
      </c>
      <c r="D406" s="1" t="str">
        <f>TRIM(PROPER(Table2[[#This Row],[Product_Name]]))</f>
        <v>Smartwatch</v>
      </c>
      <c r="E406" s="1" t="str">
        <f>TRIM(PROPER(Table2[[#This Row],[Country]]))</f>
        <v>Brazil</v>
      </c>
      <c r="F406" s="1" t="str">
        <f>TRIM(PROPER(Table2[[#This Row],[Category]]))</f>
        <v>Wearables</v>
      </c>
      <c r="G406" s="1" t="str">
        <f>TRIM(PROPER(Table2[[#This Row],[Brand]]))</f>
        <v>Sony</v>
      </c>
      <c r="H406" s="1">
        <f>Table2[[#This Row],[Supplier_ID]]</f>
        <v>1042</v>
      </c>
      <c r="I406" s="1">
        <f>Table2[[#This Row],[Market_Price]]</f>
        <v>1361.23</v>
      </c>
      <c r="J406" s="1">
        <f>Table2[[#This Row],[Selling_Price]]</f>
        <v>1719.52</v>
      </c>
      <c r="K406" s="1">
        <f>Table2[[#This Row],[Quantity]]</f>
        <v>-92</v>
      </c>
      <c r="L406" s="1" t="str">
        <f>IF(ISBLANK(Table2[[#This Row],[Status]]), "No Data Entered", IFERROR(Table2[[#This Row],[Status]], "No Data Entered"))</f>
        <v>Cancelled</v>
      </c>
    </row>
    <row r="407" spans="1:12" x14ac:dyDescent="0.3">
      <c r="A407" s="1" t="str">
        <f>Table2[[#This Row],[Product_ID]]</f>
        <v>PRO3119</v>
      </c>
      <c r="B407" s="1" t="str">
        <f>Table2[[#This Row],[Customer_ID]]</f>
        <v>CUST35426</v>
      </c>
      <c r="C407" s="14" t="str">
        <f>Table2[[#This Row],[Date]]</f>
        <v>02/06/2022</v>
      </c>
      <c r="D407" s="1" t="str">
        <f>TRIM(PROPER(Table2[[#This Row],[Product_Name]]))</f>
        <v>Smartphone</v>
      </c>
      <c r="E407" s="1" t="str">
        <f>TRIM(PROPER(Table2[[#This Row],[Country]]))</f>
        <v>France</v>
      </c>
      <c r="F407" s="1" t="str">
        <f>TRIM(PROPER(Table2[[#This Row],[Category]]))</f>
        <v>Office Supplies</v>
      </c>
      <c r="G407" s="1" t="str">
        <f>TRIM(PROPER(Table2[[#This Row],[Brand]]))</f>
        <v>Samsung</v>
      </c>
      <c r="H407" s="1">
        <f>Table2[[#This Row],[Supplier_ID]]</f>
        <v>1076</v>
      </c>
      <c r="I407" s="1">
        <f>Table2[[#This Row],[Market_Price]]</f>
        <v>129.72</v>
      </c>
      <c r="J407" s="1">
        <f>Table2[[#This Row],[Selling_Price]]</f>
        <v>169.04</v>
      </c>
      <c r="K407" s="1">
        <f>Table2[[#This Row],[Quantity]]</f>
        <v>-318</v>
      </c>
      <c r="L407" s="1" t="str">
        <f>IF(ISBLANK(Table2[[#This Row],[Status]]), "No Data Entered", IFERROR(Table2[[#This Row],[Status]], "No Data Entered"))</f>
        <v>Cancelled</v>
      </c>
    </row>
    <row r="408" spans="1:12" x14ac:dyDescent="0.3">
      <c r="A408" s="1" t="str">
        <f>Table2[[#This Row],[Product_ID]]</f>
        <v>PRO1861</v>
      </c>
      <c r="B408" s="1" t="str">
        <f>Table2[[#This Row],[Customer_ID]]</f>
        <v>CUST35533</v>
      </c>
      <c r="C408" s="14" t="str">
        <f>Table2[[#This Row],[Date]]</f>
        <v>31/12/2021</v>
      </c>
      <c r="D408" s="1" t="str">
        <f>TRIM(PROPER(Table2[[#This Row],[Product_Name]]))</f>
        <v>Monitor</v>
      </c>
      <c r="E408" s="1" t="str">
        <f>TRIM(PROPER(Table2[[#This Row],[Country]]))</f>
        <v>France</v>
      </c>
      <c r="F408" s="1" t="str">
        <f>TRIM(PROPER(Table2[[#This Row],[Category]]))</f>
        <v>Accessories</v>
      </c>
      <c r="G408" s="1" t="str">
        <f>TRIM(PROPER(Table2[[#This Row],[Brand]]))</f>
        <v>Canon</v>
      </c>
      <c r="H408" s="1">
        <f>Table2[[#This Row],[Supplier_ID]]</f>
        <v>1074</v>
      </c>
      <c r="I408" s="1">
        <f>Table2[[#This Row],[Market_Price]]</f>
        <v>136.03</v>
      </c>
      <c r="J408" s="1">
        <f>Table2[[#This Row],[Selling_Price]]</f>
        <v>214.74</v>
      </c>
      <c r="K408" s="1">
        <f>Table2[[#This Row],[Quantity]]</f>
        <v>-280</v>
      </c>
      <c r="L408" s="1" t="str">
        <f>IF(ISBLANK(Table2[[#This Row],[Status]]), "No Data Entered", IFERROR(Table2[[#This Row],[Status]], "No Data Entered"))</f>
        <v>Cancelled</v>
      </c>
    </row>
    <row r="409" spans="1:12" x14ac:dyDescent="0.3">
      <c r="A409" s="1" t="str">
        <f>Table2[[#This Row],[Product_ID]]</f>
        <v>PRO6309</v>
      </c>
      <c r="B409" s="1" t="str">
        <f>Table2[[#This Row],[Customer_ID]]</f>
        <v>CUST35580</v>
      </c>
      <c r="C409" s="14" t="str">
        <f>Table2[[#This Row],[Date]]</f>
        <v>07/01/2022</v>
      </c>
      <c r="D409" s="1" t="str">
        <f>TRIM(PROPER(Table2[[#This Row],[Product_Name]]))</f>
        <v>Headphones</v>
      </c>
      <c r="E409" s="1" t="str">
        <f>TRIM(PROPER(Table2[[#This Row],[Country]]))</f>
        <v>Brazil</v>
      </c>
      <c r="F409" s="1" t="str">
        <f>TRIM(PROPER(Table2[[#This Row],[Category]]))</f>
        <v>Computers</v>
      </c>
      <c r="G409" s="1" t="str">
        <f>TRIM(PROPER(Table2[[#This Row],[Brand]]))</f>
        <v>Sony</v>
      </c>
      <c r="H409" s="1">
        <f>Table2[[#This Row],[Supplier_ID]]</f>
        <v>1062</v>
      </c>
      <c r="I409" s="1">
        <f>Table2[[#This Row],[Market_Price]]</f>
        <v>395.38</v>
      </c>
      <c r="J409" s="1">
        <f>Table2[[#This Row],[Selling_Price]]</f>
        <v>688.11</v>
      </c>
      <c r="K409" s="1">
        <f>Table2[[#This Row],[Quantity]]</f>
        <v>-187</v>
      </c>
      <c r="L409" s="1" t="str">
        <f>IF(ISBLANK(Table2[[#This Row],[Status]]), "No Data Entered", IFERROR(Table2[[#This Row],[Status]], "No Data Entered"))</f>
        <v>Cancelled</v>
      </c>
    </row>
    <row r="410" spans="1:12" x14ac:dyDescent="0.3">
      <c r="A410" s="1" t="str">
        <f>Table2[[#This Row],[Product_ID]]</f>
        <v>PRO1169</v>
      </c>
      <c r="B410" s="1" t="str">
        <f>Table2[[#This Row],[Customer_ID]]</f>
        <v>CUST35622</v>
      </c>
      <c r="C410" s="14" t="str">
        <f>Table2[[#This Row],[Date]]</f>
        <v>18/05/2023</v>
      </c>
      <c r="D410" s="1" t="str">
        <f>TRIM(PROPER(Table2[[#This Row],[Product_Name]]))</f>
        <v>Printer</v>
      </c>
      <c r="E410" s="1" t="str">
        <f>TRIM(PROPER(Table2[[#This Row],[Country]]))</f>
        <v>France</v>
      </c>
      <c r="F410" s="1" t="str">
        <f>TRIM(PROPER(Table2[[#This Row],[Category]]))</f>
        <v>Electronics</v>
      </c>
      <c r="G410" s="1" t="str">
        <f>TRIM(PROPER(Table2[[#This Row],[Brand]]))</f>
        <v>Hp</v>
      </c>
      <c r="H410" s="1">
        <f>Table2[[#This Row],[Supplier_ID]]</f>
        <v>1074</v>
      </c>
      <c r="I410" s="1">
        <f>Table2[[#This Row],[Market_Price]]</f>
        <v>1861.76</v>
      </c>
      <c r="J410" s="1">
        <f>Table2[[#This Row],[Selling_Price]]</f>
        <v>2313.67</v>
      </c>
      <c r="K410" s="1">
        <f>Table2[[#This Row],[Quantity]]</f>
        <v>-123</v>
      </c>
      <c r="L410" s="1" t="str">
        <f>IF(ISBLANK(Table2[[#This Row],[Status]]), "No Data Entered", IFERROR(Table2[[#This Row],[Status]], "No Data Entered"))</f>
        <v>Cancelled</v>
      </c>
    </row>
    <row r="411" spans="1:12" x14ac:dyDescent="0.3">
      <c r="A411" s="1" t="str">
        <f>Table2[[#This Row],[Product_ID]]</f>
        <v>PRO7305</v>
      </c>
      <c r="B411" s="1" t="str">
        <f>Table2[[#This Row],[Customer_ID]]</f>
        <v>CUST35635</v>
      </c>
      <c r="C411" s="14" t="str">
        <f>Table2[[#This Row],[Date]]</f>
        <v>25/11/2023</v>
      </c>
      <c r="D411" s="1" t="str">
        <f>TRIM(PROPER(Table2[[#This Row],[Product_Name]]))</f>
        <v>Laptop</v>
      </c>
      <c r="E411" s="1" t="str">
        <f>TRIM(PROPER(Table2[[#This Row],[Country]]))</f>
        <v>France</v>
      </c>
      <c r="F411" s="1" t="str">
        <f>TRIM(PROPER(Table2[[#This Row],[Category]]))</f>
        <v>Accessories</v>
      </c>
      <c r="G411" s="1" t="str">
        <f>TRIM(PROPER(Table2[[#This Row],[Brand]]))</f>
        <v>Microsoft</v>
      </c>
      <c r="H411" s="1">
        <f>Table2[[#This Row],[Supplier_ID]]</f>
        <v>1082</v>
      </c>
      <c r="I411" s="1">
        <f>Table2[[#This Row],[Market_Price]]</f>
        <v>1368.2</v>
      </c>
      <c r="J411" s="1">
        <f>Table2[[#This Row],[Selling_Price]]</f>
        <v>1829.26</v>
      </c>
      <c r="K411" s="1">
        <f>Table2[[#This Row],[Quantity]]</f>
        <v>-438</v>
      </c>
      <c r="L411" s="1" t="str">
        <f>IF(ISBLANK(Table2[[#This Row],[Status]]), "No Data Entered", IFERROR(Table2[[#This Row],[Status]], "No Data Entered"))</f>
        <v>Cancelled</v>
      </c>
    </row>
    <row r="412" spans="1:12" x14ac:dyDescent="0.3">
      <c r="A412" s="1" t="str">
        <f>Table2[[#This Row],[Product_ID]]</f>
        <v>PRO3431</v>
      </c>
      <c r="B412" s="1" t="str">
        <f>Table2[[#This Row],[Customer_ID]]</f>
        <v>CUST35640</v>
      </c>
      <c r="C412" s="14" t="str">
        <f>Table2[[#This Row],[Date]]</f>
        <v>08/01/2023</v>
      </c>
      <c r="D412" s="1" t="str">
        <f>TRIM(PROPER(Table2[[#This Row],[Product_Name]]))</f>
        <v>Headphones</v>
      </c>
      <c r="E412" s="1" t="str">
        <f>TRIM(PROPER(Table2[[#This Row],[Country]]))</f>
        <v>Germany</v>
      </c>
      <c r="F412" s="1" t="str">
        <f>TRIM(PROPER(Table2[[#This Row],[Category]]))</f>
        <v>Electronics</v>
      </c>
      <c r="G412" s="1" t="str">
        <f>TRIM(PROPER(Table2[[#This Row],[Brand]]))</f>
        <v>Hp</v>
      </c>
      <c r="H412" s="1">
        <f>Table2[[#This Row],[Supplier_ID]]</f>
        <v>1023</v>
      </c>
      <c r="I412" s="1">
        <f>Table2[[#This Row],[Market_Price]]</f>
        <v>140.72999999999999</v>
      </c>
      <c r="J412" s="1">
        <f>Table2[[#This Row],[Selling_Price]]</f>
        <v>205.54</v>
      </c>
      <c r="K412" s="1">
        <f>Table2[[#This Row],[Quantity]]</f>
        <v>-55</v>
      </c>
      <c r="L412" s="1" t="str">
        <f>IF(ISBLANK(Table2[[#This Row],[Status]]), "No Data Entered", IFERROR(Table2[[#This Row],[Status]], "No Data Entered"))</f>
        <v>Cancelled</v>
      </c>
    </row>
    <row r="413" spans="1:12" x14ac:dyDescent="0.3">
      <c r="A413" s="1" t="str">
        <f>Table2[[#This Row],[Product_ID]]</f>
        <v>PRO1012</v>
      </c>
      <c r="B413" s="1" t="str">
        <f>Table2[[#This Row],[Customer_ID]]</f>
        <v>CUST35675</v>
      </c>
      <c r="C413" s="14" t="str">
        <f>Table2[[#This Row],[Date]]</f>
        <v>23/10/2020</v>
      </c>
      <c r="D413" s="1" t="str">
        <f>TRIM(PROPER(Table2[[#This Row],[Product_Name]]))</f>
        <v>Monitor</v>
      </c>
      <c r="E413" s="1" t="str">
        <f>TRIM(PROPER(Table2[[#This Row],[Country]]))</f>
        <v>Japan</v>
      </c>
      <c r="F413" s="1" t="str">
        <f>TRIM(PROPER(Table2[[#This Row],[Category]]))</f>
        <v>Accessories</v>
      </c>
      <c r="G413" s="1" t="str">
        <f>TRIM(PROPER(Table2[[#This Row],[Brand]]))</f>
        <v>Apple</v>
      </c>
      <c r="H413" s="1">
        <f>Table2[[#This Row],[Supplier_ID]]</f>
        <v>1013</v>
      </c>
      <c r="I413" s="1">
        <f>Table2[[#This Row],[Market_Price]]</f>
        <v>622</v>
      </c>
      <c r="J413" s="1">
        <f>Table2[[#This Row],[Selling_Price]]</f>
        <v>1122.29</v>
      </c>
      <c r="K413" s="1">
        <f>Table2[[#This Row],[Quantity]]</f>
        <v>-149</v>
      </c>
      <c r="L413" s="1" t="str">
        <f>IF(ISBLANK(Table2[[#This Row],[Status]]), "No Data Entered", IFERROR(Table2[[#This Row],[Status]], "No Data Entered"))</f>
        <v>Cancelled</v>
      </c>
    </row>
    <row r="414" spans="1:12" x14ac:dyDescent="0.3">
      <c r="A414" s="1" t="str">
        <f>Table2[[#This Row],[Product_ID]]</f>
        <v>PRO8153</v>
      </c>
      <c r="B414" s="1" t="str">
        <f>Table2[[#This Row],[Customer_ID]]</f>
        <v>CUST35692</v>
      </c>
      <c r="C414" s="14" t="str">
        <f>Table2[[#This Row],[Date]]</f>
        <v>03/08/2024</v>
      </c>
      <c r="D414" s="1" t="str">
        <f>TRIM(PROPER(Table2[[#This Row],[Product_Name]]))</f>
        <v>Mouse</v>
      </c>
      <c r="E414" s="1" t="str">
        <f>TRIM(PROPER(Table2[[#This Row],[Country]]))</f>
        <v>Australia</v>
      </c>
      <c r="F414" s="1" t="str">
        <f>TRIM(PROPER(Table2[[#This Row],[Category]]))</f>
        <v>Accessories</v>
      </c>
      <c r="G414" s="1" t="str">
        <f>TRIM(PROPER(Table2[[#This Row],[Brand]]))</f>
        <v>Samsung</v>
      </c>
      <c r="H414" s="1">
        <f>Table2[[#This Row],[Supplier_ID]]</f>
        <v>1029</v>
      </c>
      <c r="I414" s="1">
        <f>Table2[[#This Row],[Market_Price]]</f>
        <v>407.63</v>
      </c>
      <c r="J414" s="1">
        <f>Table2[[#This Row],[Selling_Price]]</f>
        <v>705.82</v>
      </c>
      <c r="K414" s="1">
        <f>Table2[[#This Row],[Quantity]]</f>
        <v>-249</v>
      </c>
      <c r="L414" s="1" t="str">
        <f>IF(ISBLANK(Table2[[#This Row],[Status]]), "No Data Entered", IFERROR(Table2[[#This Row],[Status]], "No Data Entered"))</f>
        <v>Cancelled</v>
      </c>
    </row>
    <row r="415" spans="1:12" x14ac:dyDescent="0.3">
      <c r="A415" s="1" t="str">
        <f>Table2[[#This Row],[Product_ID]]</f>
        <v>PRO5010</v>
      </c>
      <c r="B415" s="1" t="str">
        <f>Table2[[#This Row],[Customer_ID]]</f>
        <v>CUST35696</v>
      </c>
      <c r="C415" s="14" t="str">
        <f>Table2[[#This Row],[Date]]</f>
        <v>18/10/2023</v>
      </c>
      <c r="D415" s="1" t="str">
        <f>TRIM(PROPER(Table2[[#This Row],[Product_Name]]))</f>
        <v>Camera</v>
      </c>
      <c r="E415" s="1" t="str">
        <f>TRIM(PROPER(Table2[[#This Row],[Country]]))</f>
        <v>Canada</v>
      </c>
      <c r="F415" s="1" t="str">
        <f>TRIM(PROPER(Table2[[#This Row],[Category]]))</f>
        <v>Office Supplies</v>
      </c>
      <c r="G415" s="1" t="str">
        <f>TRIM(PROPER(Table2[[#This Row],[Brand]]))</f>
        <v>Apple</v>
      </c>
      <c r="H415" s="1">
        <f>Table2[[#This Row],[Supplier_ID]]</f>
        <v>1081</v>
      </c>
      <c r="I415" s="1">
        <f>Table2[[#This Row],[Market_Price]]</f>
        <v>1140.3800000000001</v>
      </c>
      <c r="J415" s="1">
        <f>Table2[[#This Row],[Selling_Price]]</f>
        <v>2120.61</v>
      </c>
      <c r="K415" s="1">
        <f>Table2[[#This Row],[Quantity]]</f>
        <v>-253</v>
      </c>
      <c r="L415" s="1" t="str">
        <f>IF(ISBLANK(Table2[[#This Row],[Status]]), "No Data Entered", IFERROR(Table2[[#This Row],[Status]], "No Data Entered"))</f>
        <v>Cancelled</v>
      </c>
    </row>
    <row r="416" spans="1:12" x14ac:dyDescent="0.3">
      <c r="A416" s="1" t="str">
        <f>Table2[[#This Row],[Product_ID]]</f>
        <v>PRO3026</v>
      </c>
      <c r="B416" s="1" t="str">
        <f>Table2[[#This Row],[Customer_ID]]</f>
        <v>CUST35700</v>
      </c>
      <c r="C416" s="14" t="str">
        <f>Table2[[#This Row],[Date]]</f>
        <v>05/06/2023</v>
      </c>
      <c r="D416" s="1" t="str">
        <f>TRIM(PROPER(Table2[[#This Row],[Product_Name]]))</f>
        <v>Headphones</v>
      </c>
      <c r="E416" s="1" t="str">
        <f>TRIM(PROPER(Table2[[#This Row],[Country]]))</f>
        <v>Usa</v>
      </c>
      <c r="F416" s="1" t="str">
        <f>TRIM(PROPER(Table2[[#This Row],[Category]]))</f>
        <v>Electronics</v>
      </c>
      <c r="G416" s="1" t="str">
        <f>TRIM(PROPER(Table2[[#This Row],[Brand]]))</f>
        <v>Canon</v>
      </c>
      <c r="H416" s="1">
        <f>Table2[[#This Row],[Supplier_ID]]</f>
        <v>1051</v>
      </c>
      <c r="I416" s="1">
        <f>Table2[[#This Row],[Market_Price]]</f>
        <v>1635.98</v>
      </c>
      <c r="J416" s="1">
        <f>Table2[[#This Row],[Selling_Price]]</f>
        <v>2776.49</v>
      </c>
      <c r="K416" s="1">
        <f>Table2[[#This Row],[Quantity]]</f>
        <v>-349</v>
      </c>
      <c r="L416" s="1" t="str">
        <f>IF(ISBLANK(Table2[[#This Row],[Status]]), "No Data Entered", IFERROR(Table2[[#This Row],[Status]], "No Data Entered"))</f>
        <v>Cancelled</v>
      </c>
    </row>
    <row r="417" spans="1:12" x14ac:dyDescent="0.3">
      <c r="A417" s="1" t="str">
        <f>Table2[[#This Row],[Product_ID]]</f>
        <v>PRO4259</v>
      </c>
      <c r="B417" s="1" t="str">
        <f>Table2[[#This Row],[Customer_ID]]</f>
        <v>CUST35816</v>
      </c>
      <c r="C417" s="14" t="str">
        <f>Table2[[#This Row],[Date]]</f>
        <v>21/01/2023</v>
      </c>
      <c r="D417" s="1" t="str">
        <f>TRIM(PROPER(Table2[[#This Row],[Product_Name]]))</f>
        <v>Camera</v>
      </c>
      <c r="E417" s="1" t="str">
        <f>TRIM(PROPER(Table2[[#This Row],[Country]]))</f>
        <v>Uk</v>
      </c>
      <c r="F417" s="1" t="str">
        <f>TRIM(PROPER(Table2[[#This Row],[Category]]))</f>
        <v>Accessories</v>
      </c>
      <c r="G417" s="1" t="str">
        <f>TRIM(PROPER(Table2[[#This Row],[Brand]]))</f>
        <v>Samsung</v>
      </c>
      <c r="H417" s="1">
        <f>Table2[[#This Row],[Supplier_ID]]</f>
        <v>1054</v>
      </c>
      <c r="I417" s="1">
        <f>Table2[[#This Row],[Market_Price]]</f>
        <v>1614.62</v>
      </c>
      <c r="J417" s="1">
        <f>Table2[[#This Row],[Selling_Price]]</f>
        <v>2171.0100000000002</v>
      </c>
      <c r="K417" s="1">
        <f>Table2[[#This Row],[Quantity]]</f>
        <v>-368</v>
      </c>
      <c r="L417" s="1" t="str">
        <f>IF(ISBLANK(Table2[[#This Row],[Status]]), "No Data Entered", IFERROR(Table2[[#This Row],[Status]], "No Data Entered"))</f>
        <v>Cancelled</v>
      </c>
    </row>
    <row r="418" spans="1:12" x14ac:dyDescent="0.3">
      <c r="A418" s="1" t="str">
        <f>Table2[[#This Row],[Product_ID]]</f>
        <v>PRO6145</v>
      </c>
      <c r="B418" s="1" t="str">
        <f>Table2[[#This Row],[Customer_ID]]</f>
        <v>CUST35876</v>
      </c>
      <c r="C418" s="14" t="str">
        <f>Table2[[#This Row],[Date]]</f>
        <v>01/02/2025</v>
      </c>
      <c r="D418" s="1" t="str">
        <f>TRIM(PROPER(Table2[[#This Row],[Product_Name]]))</f>
        <v>Smartphone</v>
      </c>
      <c r="E418" s="1" t="str">
        <f>TRIM(PROPER(Table2[[#This Row],[Country]]))</f>
        <v>India</v>
      </c>
      <c r="F418" s="1" t="str">
        <f>TRIM(PROPER(Table2[[#This Row],[Category]]))</f>
        <v>Wearables</v>
      </c>
      <c r="G418" s="1" t="str">
        <f>TRIM(PROPER(Table2[[#This Row],[Brand]]))</f>
        <v>Canon</v>
      </c>
      <c r="H418" s="1">
        <f>Table2[[#This Row],[Supplier_ID]]</f>
        <v>1042</v>
      </c>
      <c r="I418" s="1">
        <f>Table2[[#This Row],[Market_Price]]</f>
        <v>554.71</v>
      </c>
      <c r="J418" s="1">
        <f>Table2[[#This Row],[Selling_Price]]</f>
        <v>860.54</v>
      </c>
      <c r="K418" s="1">
        <f>Table2[[#This Row],[Quantity]]</f>
        <v>-51</v>
      </c>
      <c r="L418" s="1" t="str">
        <f>IF(ISBLANK(Table2[[#This Row],[Status]]), "No Data Entered", IFERROR(Table2[[#This Row],[Status]], "No Data Entered"))</f>
        <v>Cancelled</v>
      </c>
    </row>
    <row r="419" spans="1:12" x14ac:dyDescent="0.3">
      <c r="A419" s="1" t="str">
        <f>Table2[[#This Row],[Product_ID]]</f>
        <v>PRO9441</v>
      </c>
      <c r="B419" s="1" t="str">
        <f>Table2[[#This Row],[Customer_ID]]</f>
        <v>CUST35973</v>
      </c>
      <c r="C419" s="14" t="str">
        <f>Table2[[#This Row],[Date]]</f>
        <v>15/05/2025</v>
      </c>
      <c r="D419" s="1" t="str">
        <f>TRIM(PROPER(Table2[[#This Row],[Product_Name]]))</f>
        <v>Laptop</v>
      </c>
      <c r="E419" s="1" t="str">
        <f>TRIM(PROPER(Table2[[#This Row],[Country]]))</f>
        <v>Japan</v>
      </c>
      <c r="F419" s="1" t="str">
        <f>TRIM(PROPER(Table2[[#This Row],[Category]]))</f>
        <v>Accessories</v>
      </c>
      <c r="G419" s="1" t="str">
        <f>TRIM(PROPER(Table2[[#This Row],[Brand]]))</f>
        <v>Hp</v>
      </c>
      <c r="H419" s="1">
        <f>Table2[[#This Row],[Supplier_ID]]</f>
        <v>1083</v>
      </c>
      <c r="I419" s="1">
        <f>Table2[[#This Row],[Market_Price]]</f>
        <v>1206.1400000000001</v>
      </c>
      <c r="J419" s="1">
        <f>Table2[[#This Row],[Selling_Price]]</f>
        <v>2073.09</v>
      </c>
      <c r="K419" s="1">
        <f>Table2[[#This Row],[Quantity]]</f>
        <v>-83</v>
      </c>
      <c r="L419" s="1" t="str">
        <f>IF(ISBLANK(Table2[[#This Row],[Status]]), "No Data Entered", IFERROR(Table2[[#This Row],[Status]], "No Data Entered"))</f>
        <v>Cancelled</v>
      </c>
    </row>
    <row r="420" spans="1:12" x14ac:dyDescent="0.3">
      <c r="A420" s="1" t="str">
        <f>Table2[[#This Row],[Product_ID]]</f>
        <v>PRO5093</v>
      </c>
      <c r="B420" s="1" t="str">
        <f>Table2[[#This Row],[Customer_ID]]</f>
        <v>CUST36084</v>
      </c>
      <c r="C420" s="14" t="str">
        <f>Table2[[#This Row],[Date]]</f>
        <v>27/10/2020</v>
      </c>
      <c r="D420" s="1" t="str">
        <f>TRIM(PROPER(Table2[[#This Row],[Product_Name]]))</f>
        <v>Printer</v>
      </c>
      <c r="E420" s="1" t="str">
        <f>TRIM(PROPER(Table2[[#This Row],[Country]]))</f>
        <v>Canada</v>
      </c>
      <c r="F420" s="1" t="str">
        <f>TRIM(PROPER(Table2[[#This Row],[Category]]))</f>
        <v>Accessories</v>
      </c>
      <c r="G420" s="1" t="str">
        <f>TRIM(PROPER(Table2[[#This Row],[Brand]]))</f>
        <v>Canon</v>
      </c>
      <c r="H420" s="1">
        <f>Table2[[#This Row],[Supplier_ID]]</f>
        <v>1034</v>
      </c>
      <c r="I420" s="1">
        <f>Table2[[#This Row],[Market_Price]]</f>
        <v>358.51</v>
      </c>
      <c r="J420" s="1">
        <f>Table2[[#This Row],[Selling_Price]]</f>
        <v>428.99</v>
      </c>
      <c r="K420" s="1">
        <f>Table2[[#This Row],[Quantity]]</f>
        <v>-298</v>
      </c>
      <c r="L420" s="1" t="str">
        <f>IF(ISBLANK(Table2[[#This Row],[Status]]), "No Data Entered", IFERROR(Table2[[#This Row],[Status]], "No Data Entered"))</f>
        <v>Cancelled</v>
      </c>
    </row>
    <row r="421" spans="1:12" x14ac:dyDescent="0.3">
      <c r="A421" s="1" t="str">
        <f>Table2[[#This Row],[Product_ID]]</f>
        <v>PRO9315</v>
      </c>
      <c r="B421" s="1" t="str">
        <f>Table2[[#This Row],[Customer_ID]]</f>
        <v>CUST36100</v>
      </c>
      <c r="C421" s="14" t="str">
        <f>Table2[[#This Row],[Date]]</f>
        <v>10/01/2020</v>
      </c>
      <c r="D421" s="1" t="str">
        <f>TRIM(PROPER(Table2[[#This Row],[Product_Name]]))</f>
        <v>Mouse</v>
      </c>
      <c r="E421" s="1" t="str">
        <f>TRIM(PROPER(Table2[[#This Row],[Country]]))</f>
        <v>Brazil</v>
      </c>
      <c r="F421" s="1" t="str">
        <f>TRIM(PROPER(Table2[[#This Row],[Category]]))</f>
        <v>Electronics</v>
      </c>
      <c r="G421" s="1" t="str">
        <f>TRIM(PROPER(Table2[[#This Row],[Brand]]))</f>
        <v>Apple</v>
      </c>
      <c r="H421" s="1">
        <f>Table2[[#This Row],[Supplier_ID]]</f>
        <v>1087</v>
      </c>
      <c r="I421" s="1">
        <f>Table2[[#This Row],[Market_Price]]</f>
        <v>188.2</v>
      </c>
      <c r="J421" s="1">
        <f>Table2[[#This Row],[Selling_Price]]</f>
        <v>220.2</v>
      </c>
      <c r="K421" s="1">
        <f>Table2[[#This Row],[Quantity]]</f>
        <v>-457</v>
      </c>
      <c r="L421" s="1" t="str">
        <f>IF(ISBLANK(Table2[[#This Row],[Status]]), "No Data Entered", IFERROR(Table2[[#This Row],[Status]], "No Data Entered"))</f>
        <v>Cancelled</v>
      </c>
    </row>
    <row r="422" spans="1:12" x14ac:dyDescent="0.3">
      <c r="A422" s="1" t="str">
        <f>Table2[[#This Row],[Product_ID]]</f>
        <v>PRO3391</v>
      </c>
      <c r="B422" s="1" t="str">
        <f>Table2[[#This Row],[Customer_ID]]</f>
        <v>CUST36216</v>
      </c>
      <c r="C422" s="14" t="str">
        <f>Table2[[#This Row],[Date]]</f>
        <v>17/05/2021</v>
      </c>
      <c r="D422" s="1" t="str">
        <f>TRIM(PROPER(Table2[[#This Row],[Product_Name]]))</f>
        <v>Monitor</v>
      </c>
      <c r="E422" s="1" t="str">
        <f>TRIM(PROPER(Table2[[#This Row],[Country]]))</f>
        <v>France</v>
      </c>
      <c r="F422" s="1" t="str">
        <f>TRIM(PROPER(Table2[[#This Row],[Category]]))</f>
        <v>Electronics</v>
      </c>
      <c r="G422" s="1" t="str">
        <f>TRIM(PROPER(Table2[[#This Row],[Brand]]))</f>
        <v>Hp</v>
      </c>
      <c r="H422" s="1">
        <f>Table2[[#This Row],[Supplier_ID]]</f>
        <v>1066</v>
      </c>
      <c r="I422" s="1">
        <f>Table2[[#This Row],[Market_Price]]</f>
        <v>1676.84</v>
      </c>
      <c r="J422" s="1">
        <f>Table2[[#This Row],[Selling_Price]]</f>
        <v>2206.19</v>
      </c>
      <c r="K422" s="1">
        <f>Table2[[#This Row],[Quantity]]</f>
        <v>-158</v>
      </c>
      <c r="L422" s="1" t="str">
        <f>IF(ISBLANK(Table2[[#This Row],[Status]]), "No Data Entered", IFERROR(Table2[[#This Row],[Status]], "No Data Entered"))</f>
        <v>Cancelled</v>
      </c>
    </row>
    <row r="423" spans="1:12" x14ac:dyDescent="0.3">
      <c r="A423" s="1" t="str">
        <f>Table2[[#This Row],[Product_ID]]</f>
        <v>PRO2618</v>
      </c>
      <c r="B423" s="1" t="str">
        <f>Table2[[#This Row],[Customer_ID]]</f>
        <v>CUST36304</v>
      </c>
      <c r="C423" s="14" t="str">
        <f>Table2[[#This Row],[Date]]</f>
        <v>07/10/2025</v>
      </c>
      <c r="D423" s="1" t="str">
        <f>TRIM(PROPER(Table2[[#This Row],[Product_Name]]))</f>
        <v>Monitor</v>
      </c>
      <c r="E423" s="1" t="str">
        <f>TRIM(PROPER(Table2[[#This Row],[Country]]))</f>
        <v>Uk</v>
      </c>
      <c r="F423" s="1" t="str">
        <f>TRIM(PROPER(Table2[[#This Row],[Category]]))</f>
        <v>Accessories</v>
      </c>
      <c r="G423" s="1" t="str">
        <f>TRIM(PROPER(Table2[[#This Row],[Brand]]))</f>
        <v>Microsoft</v>
      </c>
      <c r="H423" s="1">
        <f>Table2[[#This Row],[Supplier_ID]]</f>
        <v>1054</v>
      </c>
      <c r="I423" s="1">
        <f>Table2[[#This Row],[Market_Price]]</f>
        <v>1050.58</v>
      </c>
      <c r="J423" s="1">
        <f>Table2[[#This Row],[Selling_Price]]</f>
        <v>1247.21</v>
      </c>
      <c r="K423" s="1">
        <f>Table2[[#This Row],[Quantity]]</f>
        <v>-112</v>
      </c>
      <c r="L423" s="1" t="str">
        <f>IF(ISBLANK(Table2[[#This Row],[Status]]), "No Data Entered", IFERROR(Table2[[#This Row],[Status]], "No Data Entered"))</f>
        <v>Cancelled</v>
      </c>
    </row>
    <row r="424" spans="1:12" x14ac:dyDescent="0.3">
      <c r="A424" s="1" t="str">
        <f>Table2[[#This Row],[Product_ID]]</f>
        <v>PRO5782</v>
      </c>
      <c r="B424" s="1" t="str">
        <f>Table2[[#This Row],[Customer_ID]]</f>
        <v>CUST36360</v>
      </c>
      <c r="C424" s="14" t="str">
        <f>Table2[[#This Row],[Date]]</f>
        <v>03/03/2024</v>
      </c>
      <c r="D424" s="1" t="str">
        <f>TRIM(PROPER(Table2[[#This Row],[Product_Name]]))</f>
        <v>Keyboard</v>
      </c>
      <c r="E424" s="1" t="str">
        <f>TRIM(PROPER(Table2[[#This Row],[Country]]))</f>
        <v>Canada</v>
      </c>
      <c r="F424" s="1" t="str">
        <f>TRIM(PROPER(Table2[[#This Row],[Category]]))</f>
        <v>Electronics</v>
      </c>
      <c r="G424" s="1" t="str">
        <f>TRIM(PROPER(Table2[[#This Row],[Brand]]))</f>
        <v>Lenovo</v>
      </c>
      <c r="H424" s="1">
        <f>Table2[[#This Row],[Supplier_ID]]</f>
        <v>1055</v>
      </c>
      <c r="I424" s="1">
        <f>Table2[[#This Row],[Market_Price]]</f>
        <v>1262.8900000000001</v>
      </c>
      <c r="J424" s="1">
        <f>Table2[[#This Row],[Selling_Price]]</f>
        <v>2173.4899999999998</v>
      </c>
      <c r="K424" s="1">
        <f>Table2[[#This Row],[Quantity]]</f>
        <v>-210</v>
      </c>
      <c r="L424" s="1" t="str">
        <f>IF(ISBLANK(Table2[[#This Row],[Status]]), "No Data Entered", IFERROR(Table2[[#This Row],[Status]], "No Data Entered"))</f>
        <v>Cancelled</v>
      </c>
    </row>
    <row r="425" spans="1:12" x14ac:dyDescent="0.3">
      <c r="A425" s="1" t="str">
        <f>Table2[[#This Row],[Product_ID]]</f>
        <v>PRO5905</v>
      </c>
      <c r="B425" s="1" t="str">
        <f>Table2[[#This Row],[Customer_ID]]</f>
        <v>CUST36390</v>
      </c>
      <c r="C425" s="14" t="str">
        <f>Table2[[#This Row],[Date]]</f>
        <v>05/12/2020</v>
      </c>
      <c r="D425" s="1" t="str">
        <f>TRIM(PROPER(Table2[[#This Row],[Product_Name]]))</f>
        <v>Headphones</v>
      </c>
      <c r="E425" s="1" t="str">
        <f>TRIM(PROPER(Table2[[#This Row],[Country]]))</f>
        <v>France</v>
      </c>
      <c r="F425" s="1" t="str">
        <f>TRIM(PROPER(Table2[[#This Row],[Category]]))</f>
        <v>Computers</v>
      </c>
      <c r="G425" s="1" t="str">
        <f>TRIM(PROPER(Table2[[#This Row],[Brand]]))</f>
        <v>Sony</v>
      </c>
      <c r="H425" s="1">
        <f>Table2[[#This Row],[Supplier_ID]]</f>
        <v>1031</v>
      </c>
      <c r="I425" s="1">
        <f>Table2[[#This Row],[Market_Price]]</f>
        <v>221.48</v>
      </c>
      <c r="J425" s="1">
        <f>Table2[[#This Row],[Selling_Price]]</f>
        <v>440.8</v>
      </c>
      <c r="K425" s="1">
        <f>Table2[[#This Row],[Quantity]]</f>
        <v>-138</v>
      </c>
      <c r="L425" s="1" t="str">
        <f>IF(ISBLANK(Table2[[#This Row],[Status]]), "No Data Entered", IFERROR(Table2[[#This Row],[Status]], "No Data Entered"))</f>
        <v>Cancelled</v>
      </c>
    </row>
    <row r="426" spans="1:12" x14ac:dyDescent="0.3">
      <c r="A426" s="1" t="str">
        <f>Table2[[#This Row],[Product_ID]]</f>
        <v>PRO5537</v>
      </c>
      <c r="B426" s="1" t="str">
        <f>Table2[[#This Row],[Customer_ID]]</f>
        <v>CUST36463</v>
      </c>
      <c r="C426" s="14" t="str">
        <f>Table2[[#This Row],[Date]]</f>
        <v>31/10/2021</v>
      </c>
      <c r="D426" s="1" t="str">
        <f>TRIM(PROPER(Table2[[#This Row],[Product_Name]]))</f>
        <v>Laptop</v>
      </c>
      <c r="E426" s="1" t="str">
        <f>TRIM(PROPER(Table2[[#This Row],[Country]]))</f>
        <v>Australia</v>
      </c>
      <c r="F426" s="1" t="str">
        <f>TRIM(PROPER(Table2[[#This Row],[Category]]))</f>
        <v>Wearables</v>
      </c>
      <c r="G426" s="1" t="str">
        <f>TRIM(PROPER(Table2[[#This Row],[Brand]]))</f>
        <v>Asus</v>
      </c>
      <c r="H426" s="1">
        <f>Table2[[#This Row],[Supplier_ID]]</f>
        <v>1020</v>
      </c>
      <c r="I426" s="1">
        <f>Table2[[#This Row],[Market_Price]]</f>
        <v>427.38</v>
      </c>
      <c r="J426" s="1">
        <f>Table2[[#This Row],[Selling_Price]]</f>
        <v>626.64</v>
      </c>
      <c r="K426" s="1">
        <f>Table2[[#This Row],[Quantity]]</f>
        <v>-192</v>
      </c>
      <c r="L426" s="1" t="str">
        <f>IF(ISBLANK(Table2[[#This Row],[Status]]), "No Data Entered", IFERROR(Table2[[#This Row],[Status]], "No Data Entered"))</f>
        <v>Cancelled</v>
      </c>
    </row>
    <row r="427" spans="1:12" x14ac:dyDescent="0.3">
      <c r="A427" s="1" t="str">
        <f>Table2[[#This Row],[Product_ID]]</f>
        <v>PRO7176</v>
      </c>
      <c r="B427" s="1" t="str">
        <f>Table2[[#This Row],[Customer_ID]]</f>
        <v>CUST36520</v>
      </c>
      <c r="C427" s="14" t="str">
        <f>Table2[[#This Row],[Date]]</f>
        <v>29/06/2022</v>
      </c>
      <c r="D427" s="1" t="str">
        <f>TRIM(PROPER(Table2[[#This Row],[Product_Name]]))</f>
        <v>Headphones</v>
      </c>
      <c r="E427" s="1" t="str">
        <f>TRIM(PROPER(Table2[[#This Row],[Country]]))</f>
        <v>Brazil</v>
      </c>
      <c r="F427" s="1" t="str">
        <f>TRIM(PROPER(Table2[[#This Row],[Category]]))</f>
        <v>Accessories</v>
      </c>
      <c r="G427" s="1" t="str">
        <f>TRIM(PROPER(Table2[[#This Row],[Brand]]))</f>
        <v>Hp</v>
      </c>
      <c r="H427" s="1">
        <f>Table2[[#This Row],[Supplier_ID]]</f>
        <v>1033</v>
      </c>
      <c r="I427" s="1">
        <f>Table2[[#This Row],[Market_Price]]</f>
        <v>85.08</v>
      </c>
      <c r="J427" s="1">
        <f>Table2[[#This Row],[Selling_Price]]</f>
        <v>97.5</v>
      </c>
      <c r="K427" s="1">
        <f>Table2[[#This Row],[Quantity]]</f>
        <v>-274</v>
      </c>
      <c r="L427" s="1" t="str">
        <f>IF(ISBLANK(Table2[[#This Row],[Status]]), "No Data Entered", IFERROR(Table2[[#This Row],[Status]], "No Data Entered"))</f>
        <v>Cancelled</v>
      </c>
    </row>
    <row r="428" spans="1:12" x14ac:dyDescent="0.3">
      <c r="A428" s="1" t="str">
        <f>Table2[[#This Row],[Product_ID]]</f>
        <v>PRO4815</v>
      </c>
      <c r="B428" s="1" t="str">
        <f>Table2[[#This Row],[Customer_ID]]</f>
        <v>CUST36611</v>
      </c>
      <c r="C428" s="14" t="str">
        <f>Table2[[#This Row],[Date]]</f>
        <v>13/01/2020</v>
      </c>
      <c r="D428" s="1" t="str">
        <f>TRIM(PROPER(Table2[[#This Row],[Product_Name]]))</f>
        <v>Laptop</v>
      </c>
      <c r="E428" s="1" t="str">
        <f>TRIM(PROPER(Table2[[#This Row],[Country]]))</f>
        <v>Uk</v>
      </c>
      <c r="F428" s="1" t="str">
        <f>TRIM(PROPER(Table2[[#This Row],[Category]]))</f>
        <v>Office Supplies</v>
      </c>
      <c r="G428" s="1" t="str">
        <f>TRIM(PROPER(Table2[[#This Row],[Brand]]))</f>
        <v>Asus</v>
      </c>
      <c r="H428" s="1">
        <f>Table2[[#This Row],[Supplier_ID]]</f>
        <v>1047</v>
      </c>
      <c r="I428" s="1">
        <f>Table2[[#This Row],[Market_Price]]</f>
        <v>79.290000000000006</v>
      </c>
      <c r="J428" s="1">
        <f>Table2[[#This Row],[Selling_Price]]</f>
        <v>106.18</v>
      </c>
      <c r="K428" s="1">
        <f>Table2[[#This Row],[Quantity]]</f>
        <v>-376</v>
      </c>
      <c r="L428" s="1" t="str">
        <f>IF(ISBLANK(Table2[[#This Row],[Status]]), "No Data Entered", IFERROR(Table2[[#This Row],[Status]], "No Data Entered"))</f>
        <v>Cancelled</v>
      </c>
    </row>
    <row r="429" spans="1:12" x14ac:dyDescent="0.3">
      <c r="A429" s="1" t="str">
        <f>Table2[[#This Row],[Product_ID]]</f>
        <v>PRO7491</v>
      </c>
      <c r="B429" s="1" t="str">
        <f>Table2[[#This Row],[Customer_ID]]</f>
        <v>CUST36622</v>
      </c>
      <c r="C429" s="14" t="str">
        <f>Table2[[#This Row],[Date]]</f>
        <v>03/01/2021</v>
      </c>
      <c r="D429" s="1" t="str">
        <f>TRIM(PROPER(Table2[[#This Row],[Product_Name]]))</f>
        <v>Monitor</v>
      </c>
      <c r="E429" s="1" t="str">
        <f>TRIM(PROPER(Table2[[#This Row],[Country]]))</f>
        <v>Australia</v>
      </c>
      <c r="F429" s="1" t="str">
        <f>TRIM(PROPER(Table2[[#This Row],[Category]]))</f>
        <v>Electronics</v>
      </c>
      <c r="G429" s="1" t="str">
        <f>TRIM(PROPER(Table2[[#This Row],[Brand]]))</f>
        <v>Microsoft</v>
      </c>
      <c r="H429" s="1">
        <f>Table2[[#This Row],[Supplier_ID]]</f>
        <v>1033</v>
      </c>
      <c r="I429" s="1">
        <f>Table2[[#This Row],[Market_Price]]</f>
        <v>127.4</v>
      </c>
      <c r="J429" s="1">
        <f>Table2[[#This Row],[Selling_Price]]</f>
        <v>219.94</v>
      </c>
      <c r="K429" s="1">
        <f>Table2[[#This Row],[Quantity]]</f>
        <v>-193</v>
      </c>
      <c r="L429" s="1" t="str">
        <f>IF(ISBLANK(Table2[[#This Row],[Status]]), "No Data Entered", IFERROR(Table2[[#This Row],[Status]], "No Data Entered"))</f>
        <v>Cancelled</v>
      </c>
    </row>
    <row r="430" spans="1:12" x14ac:dyDescent="0.3">
      <c r="A430" s="1" t="str">
        <f>Table2[[#This Row],[Product_ID]]</f>
        <v>PRO1124</v>
      </c>
      <c r="B430" s="1" t="str">
        <f>Table2[[#This Row],[Customer_ID]]</f>
        <v>CUST36687</v>
      </c>
      <c r="C430" s="14" t="str">
        <f>Table2[[#This Row],[Date]]</f>
        <v>15/04/2025</v>
      </c>
      <c r="D430" s="1" t="str">
        <f>TRIM(PROPER(Table2[[#This Row],[Product_Name]]))</f>
        <v>Printer</v>
      </c>
      <c r="E430" s="1" t="str">
        <f>TRIM(PROPER(Table2[[#This Row],[Country]]))</f>
        <v>India</v>
      </c>
      <c r="F430" s="1" t="str">
        <f>TRIM(PROPER(Table2[[#This Row],[Category]]))</f>
        <v>Office Supplies</v>
      </c>
      <c r="G430" s="1" t="str">
        <f>TRIM(PROPER(Table2[[#This Row],[Brand]]))</f>
        <v>Asus</v>
      </c>
      <c r="H430" s="1">
        <f>Table2[[#This Row],[Supplier_ID]]</f>
        <v>1057</v>
      </c>
      <c r="I430" s="1">
        <f>Table2[[#This Row],[Market_Price]]</f>
        <v>222.8</v>
      </c>
      <c r="J430" s="1">
        <f>Table2[[#This Row],[Selling_Price]]</f>
        <v>372.91</v>
      </c>
      <c r="K430" s="1">
        <f>Table2[[#This Row],[Quantity]]</f>
        <v>-489</v>
      </c>
      <c r="L430" s="1" t="str">
        <f>IF(ISBLANK(Table2[[#This Row],[Status]]), "No Data Entered", IFERROR(Table2[[#This Row],[Status]], "No Data Entered"))</f>
        <v>Cancelled</v>
      </c>
    </row>
    <row r="431" spans="1:12" x14ac:dyDescent="0.3">
      <c r="A431" s="1" t="str">
        <f>Table2[[#This Row],[Product_ID]]</f>
        <v>PRO4544</v>
      </c>
      <c r="B431" s="1" t="str">
        <f>Table2[[#This Row],[Customer_ID]]</f>
        <v>CUST36705</v>
      </c>
      <c r="C431" s="14" t="str">
        <f>Table2[[#This Row],[Date]]</f>
        <v>23/05/2023</v>
      </c>
      <c r="D431" s="1" t="str">
        <f>TRIM(PROPER(Table2[[#This Row],[Product_Name]]))</f>
        <v>Printer</v>
      </c>
      <c r="E431" s="1" t="str">
        <f>TRIM(PROPER(Table2[[#This Row],[Country]]))</f>
        <v>India</v>
      </c>
      <c r="F431" s="1" t="str">
        <f>TRIM(PROPER(Table2[[#This Row],[Category]]))</f>
        <v>Accessories</v>
      </c>
      <c r="G431" s="1" t="str">
        <f>TRIM(PROPER(Table2[[#This Row],[Brand]]))</f>
        <v>Dell</v>
      </c>
      <c r="H431" s="1">
        <f>Table2[[#This Row],[Supplier_ID]]</f>
        <v>1097</v>
      </c>
      <c r="I431" s="1">
        <f>Table2[[#This Row],[Market_Price]]</f>
        <v>999.25</v>
      </c>
      <c r="J431" s="1">
        <f>Table2[[#This Row],[Selling_Price]]</f>
        <v>1358.96</v>
      </c>
      <c r="K431" s="1">
        <f>Table2[[#This Row],[Quantity]]</f>
        <v>-229</v>
      </c>
      <c r="L431" s="1" t="str">
        <f>IF(ISBLANK(Table2[[#This Row],[Status]]), "No Data Entered", IFERROR(Table2[[#This Row],[Status]], "No Data Entered"))</f>
        <v>Cancelled</v>
      </c>
    </row>
    <row r="432" spans="1:12" x14ac:dyDescent="0.3">
      <c r="A432" s="1" t="str">
        <f>Table2[[#This Row],[Product_ID]]</f>
        <v>PRO7585</v>
      </c>
      <c r="B432" s="1" t="str">
        <f>Table2[[#This Row],[Customer_ID]]</f>
        <v>CUST36754</v>
      </c>
      <c r="C432" s="14" t="str">
        <f>Table2[[#This Row],[Date]]</f>
        <v>15/05/2020</v>
      </c>
      <c r="D432" s="1" t="str">
        <f>TRIM(PROPER(Table2[[#This Row],[Product_Name]]))</f>
        <v>Mouse</v>
      </c>
      <c r="E432" s="1" t="str">
        <f>TRIM(PROPER(Table2[[#This Row],[Country]]))</f>
        <v>Canada</v>
      </c>
      <c r="F432" s="1" t="str">
        <f>TRIM(PROPER(Table2[[#This Row],[Category]]))</f>
        <v>Computers</v>
      </c>
      <c r="G432" s="1" t="str">
        <f>TRIM(PROPER(Table2[[#This Row],[Brand]]))</f>
        <v>Hp</v>
      </c>
      <c r="H432" s="1">
        <f>Table2[[#This Row],[Supplier_ID]]</f>
        <v>1059</v>
      </c>
      <c r="I432" s="1">
        <f>Table2[[#This Row],[Market_Price]]</f>
        <v>1921.3</v>
      </c>
      <c r="J432" s="1">
        <f>Table2[[#This Row],[Selling_Price]]</f>
        <v>3611.76</v>
      </c>
      <c r="K432" s="1">
        <f>Table2[[#This Row],[Quantity]]</f>
        <v>-216</v>
      </c>
      <c r="L432" s="1" t="str">
        <f>IF(ISBLANK(Table2[[#This Row],[Status]]), "No Data Entered", IFERROR(Table2[[#This Row],[Status]], "No Data Entered"))</f>
        <v>Cancelled</v>
      </c>
    </row>
    <row r="433" spans="1:12" x14ac:dyDescent="0.3">
      <c r="A433" s="1" t="str">
        <f>Table2[[#This Row],[Product_ID]]</f>
        <v>PRO8701</v>
      </c>
      <c r="B433" s="1" t="str">
        <f>Table2[[#This Row],[Customer_ID]]</f>
        <v>CUST36757</v>
      </c>
      <c r="C433" s="14" t="str">
        <f>Table2[[#This Row],[Date]]</f>
        <v>06/09/2023</v>
      </c>
      <c r="D433" s="1" t="str">
        <f>TRIM(PROPER(Table2[[#This Row],[Product_Name]]))</f>
        <v>Tablet</v>
      </c>
      <c r="E433" s="1" t="str">
        <f>TRIM(PROPER(Table2[[#This Row],[Country]]))</f>
        <v>India</v>
      </c>
      <c r="F433" s="1" t="str">
        <f>TRIM(PROPER(Table2[[#This Row],[Category]]))</f>
        <v>Electronics</v>
      </c>
      <c r="G433" s="1" t="str">
        <f>TRIM(PROPER(Table2[[#This Row],[Brand]]))</f>
        <v>Logitech</v>
      </c>
      <c r="H433" s="1">
        <f>Table2[[#This Row],[Supplier_ID]]</f>
        <v>1022</v>
      </c>
      <c r="I433" s="1">
        <f>Table2[[#This Row],[Market_Price]]</f>
        <v>1864.37</v>
      </c>
      <c r="J433" s="1">
        <f>Table2[[#This Row],[Selling_Price]]</f>
        <v>3544.44</v>
      </c>
      <c r="K433" s="1">
        <f>Table2[[#This Row],[Quantity]]</f>
        <v>-117</v>
      </c>
      <c r="L433" s="1" t="str">
        <f>IF(ISBLANK(Table2[[#This Row],[Status]]), "No Data Entered", IFERROR(Table2[[#This Row],[Status]], "No Data Entered"))</f>
        <v>Cancelled</v>
      </c>
    </row>
    <row r="434" spans="1:12" x14ac:dyDescent="0.3">
      <c r="A434" s="1" t="str">
        <f>Table2[[#This Row],[Product_ID]]</f>
        <v>PRO8440</v>
      </c>
      <c r="B434" s="1" t="str">
        <f>Table2[[#This Row],[Customer_ID]]</f>
        <v>CUST36784</v>
      </c>
      <c r="C434" s="14" t="str">
        <f>Table2[[#This Row],[Date]]</f>
        <v>19/04/2020</v>
      </c>
      <c r="D434" s="1" t="str">
        <f>TRIM(PROPER(Table2[[#This Row],[Product_Name]]))</f>
        <v>Camera</v>
      </c>
      <c r="E434" s="1" t="str">
        <f>TRIM(PROPER(Table2[[#This Row],[Country]]))</f>
        <v>Usa</v>
      </c>
      <c r="F434" s="1" t="str">
        <f>TRIM(PROPER(Table2[[#This Row],[Category]]))</f>
        <v>Electronics</v>
      </c>
      <c r="G434" s="1" t="str">
        <f>TRIM(PROPER(Table2[[#This Row],[Brand]]))</f>
        <v>Logitech</v>
      </c>
      <c r="H434" s="1">
        <f>Table2[[#This Row],[Supplier_ID]]</f>
        <v>1076</v>
      </c>
      <c r="I434" s="1">
        <f>Table2[[#This Row],[Market_Price]]</f>
        <v>1811.54</v>
      </c>
      <c r="J434" s="1">
        <f>Table2[[#This Row],[Selling_Price]]</f>
        <v>2188.2600000000002</v>
      </c>
      <c r="K434" s="1">
        <f>Table2[[#This Row],[Quantity]]</f>
        <v>-62</v>
      </c>
      <c r="L434" s="1" t="str">
        <f>IF(ISBLANK(Table2[[#This Row],[Status]]), "No Data Entered", IFERROR(Table2[[#This Row],[Status]], "No Data Entered"))</f>
        <v>Cancelled</v>
      </c>
    </row>
    <row r="435" spans="1:12" x14ac:dyDescent="0.3">
      <c r="A435" s="1" t="str">
        <f>Table2[[#This Row],[Product_ID]]</f>
        <v>PRO7413</v>
      </c>
      <c r="B435" s="1" t="str">
        <f>Table2[[#This Row],[Customer_ID]]</f>
        <v>CUST36899</v>
      </c>
      <c r="C435" s="14" t="str">
        <f>Table2[[#This Row],[Date]]</f>
        <v>06/12/2023</v>
      </c>
      <c r="D435" s="1" t="str">
        <f>TRIM(PROPER(Table2[[#This Row],[Product_Name]]))</f>
        <v>Keyboard</v>
      </c>
      <c r="E435" s="1" t="str">
        <f>TRIM(PROPER(Table2[[#This Row],[Country]]))</f>
        <v>China</v>
      </c>
      <c r="F435" s="1" t="str">
        <f>TRIM(PROPER(Table2[[#This Row],[Category]]))</f>
        <v>Accessories</v>
      </c>
      <c r="G435" s="1" t="str">
        <f>TRIM(PROPER(Table2[[#This Row],[Brand]]))</f>
        <v>Canon</v>
      </c>
      <c r="H435" s="1">
        <f>Table2[[#This Row],[Supplier_ID]]</f>
        <v>1053</v>
      </c>
      <c r="I435" s="1">
        <f>Table2[[#This Row],[Market_Price]]</f>
        <v>1969.68</v>
      </c>
      <c r="J435" s="1">
        <f>Table2[[#This Row],[Selling_Price]]</f>
        <v>2220.4299999999998</v>
      </c>
      <c r="K435" s="1">
        <f>Table2[[#This Row],[Quantity]]</f>
        <v>-53</v>
      </c>
      <c r="L435" s="1" t="str">
        <f>IF(ISBLANK(Table2[[#This Row],[Status]]), "No Data Entered", IFERROR(Table2[[#This Row],[Status]], "No Data Entered"))</f>
        <v>Cancelled</v>
      </c>
    </row>
    <row r="436" spans="1:12" x14ac:dyDescent="0.3">
      <c r="A436" s="1" t="str">
        <f>Table2[[#This Row],[Product_ID]]</f>
        <v>PRO3394</v>
      </c>
      <c r="B436" s="1" t="str">
        <f>Table2[[#This Row],[Customer_ID]]</f>
        <v>CUST37006</v>
      </c>
      <c r="C436" s="14" t="str">
        <f>Table2[[#This Row],[Date]]</f>
        <v>12/07/2020</v>
      </c>
      <c r="D436" s="1" t="str">
        <f>TRIM(PROPER(Table2[[#This Row],[Product_Name]]))</f>
        <v>Mouse</v>
      </c>
      <c r="E436" s="1" t="str">
        <f>TRIM(PROPER(Table2[[#This Row],[Country]]))</f>
        <v>France</v>
      </c>
      <c r="F436" s="1" t="str">
        <f>TRIM(PROPER(Table2[[#This Row],[Category]]))</f>
        <v>Wearables</v>
      </c>
      <c r="G436" s="1" t="str">
        <f>TRIM(PROPER(Table2[[#This Row],[Brand]]))</f>
        <v>Logitech</v>
      </c>
      <c r="H436" s="1">
        <f>Table2[[#This Row],[Supplier_ID]]</f>
        <v>1031</v>
      </c>
      <c r="I436" s="1">
        <f>Table2[[#This Row],[Market_Price]]</f>
        <v>876.75</v>
      </c>
      <c r="J436" s="1">
        <f>Table2[[#This Row],[Selling_Price]]</f>
        <v>1344.41</v>
      </c>
      <c r="K436" s="1">
        <f>Table2[[#This Row],[Quantity]]</f>
        <v>-83</v>
      </c>
      <c r="L436" s="1" t="str">
        <f>IF(ISBLANK(Table2[[#This Row],[Status]]), "No Data Entered", IFERROR(Table2[[#This Row],[Status]], "No Data Entered"))</f>
        <v>Cancelled</v>
      </c>
    </row>
    <row r="437" spans="1:12" x14ac:dyDescent="0.3">
      <c r="A437" s="1" t="str">
        <f>Table2[[#This Row],[Product_ID]]</f>
        <v>PRO1858</v>
      </c>
      <c r="B437" s="1" t="str">
        <f>Table2[[#This Row],[Customer_ID]]</f>
        <v>CUST37025</v>
      </c>
      <c r="C437" s="14" t="str">
        <f>Table2[[#This Row],[Date]]</f>
        <v>28/07/2023</v>
      </c>
      <c r="D437" s="1" t="str">
        <f>TRIM(PROPER(Table2[[#This Row],[Product_Name]]))</f>
        <v>Printer</v>
      </c>
      <c r="E437" s="1" t="str">
        <f>TRIM(PROPER(Table2[[#This Row],[Country]]))</f>
        <v>Brazil</v>
      </c>
      <c r="F437" s="1" t="str">
        <f>TRIM(PROPER(Table2[[#This Row],[Category]]))</f>
        <v>Wearables</v>
      </c>
      <c r="G437" s="1" t="str">
        <f>TRIM(PROPER(Table2[[#This Row],[Brand]]))</f>
        <v>Sony</v>
      </c>
      <c r="H437" s="1">
        <f>Table2[[#This Row],[Supplier_ID]]</f>
        <v>1024</v>
      </c>
      <c r="I437" s="1">
        <f>Table2[[#This Row],[Market_Price]]</f>
        <v>1577.15</v>
      </c>
      <c r="J437" s="1">
        <f>Table2[[#This Row],[Selling_Price]]</f>
        <v>2431.36</v>
      </c>
      <c r="K437" s="1">
        <f>Table2[[#This Row],[Quantity]]</f>
        <v>0</v>
      </c>
      <c r="L437" s="1" t="str">
        <f>IF(ISBLANK(Table2[[#This Row],[Status]]), "No Data Entered", IFERROR(Table2[[#This Row],[Status]], "No Data Entered"))</f>
        <v>Cancelled</v>
      </c>
    </row>
    <row r="438" spans="1:12" x14ac:dyDescent="0.3">
      <c r="A438" s="1" t="str">
        <f>Table2[[#This Row],[Product_ID]]</f>
        <v>PRO1171</v>
      </c>
      <c r="B438" s="1" t="str">
        <f>Table2[[#This Row],[Customer_ID]]</f>
        <v>CUST37050</v>
      </c>
      <c r="C438" s="14" t="str">
        <f>Table2[[#This Row],[Date]]</f>
        <v>30/03/2022</v>
      </c>
      <c r="D438" s="1" t="str">
        <f>TRIM(PROPER(Table2[[#This Row],[Product_Name]]))</f>
        <v>Tablet</v>
      </c>
      <c r="E438" s="1" t="str">
        <f>TRIM(PROPER(Table2[[#This Row],[Country]]))</f>
        <v>Canada</v>
      </c>
      <c r="F438" s="1" t="str">
        <f>TRIM(PROPER(Table2[[#This Row],[Category]]))</f>
        <v>Office Supplies</v>
      </c>
      <c r="G438" s="1" t="str">
        <f>TRIM(PROPER(Table2[[#This Row],[Brand]]))</f>
        <v>Dell</v>
      </c>
      <c r="H438" s="1">
        <f>Table2[[#This Row],[Supplier_ID]]</f>
        <v>1055</v>
      </c>
      <c r="I438" s="1">
        <f>Table2[[#This Row],[Market_Price]]</f>
        <v>1708.17</v>
      </c>
      <c r="J438" s="1">
        <f>Table2[[#This Row],[Selling_Price]]</f>
        <v>2876.83</v>
      </c>
      <c r="K438" s="1">
        <f>Table2[[#This Row],[Quantity]]</f>
        <v>-373</v>
      </c>
      <c r="L438" s="1" t="str">
        <f>IF(ISBLANK(Table2[[#This Row],[Status]]), "No Data Entered", IFERROR(Table2[[#This Row],[Status]], "No Data Entered"))</f>
        <v>Cancelled</v>
      </c>
    </row>
    <row r="439" spans="1:12" x14ac:dyDescent="0.3">
      <c r="A439" s="1" t="str">
        <f>Table2[[#This Row],[Product_ID]]</f>
        <v>PRO1769</v>
      </c>
      <c r="B439" s="1" t="str">
        <f>Table2[[#This Row],[Customer_ID]]</f>
        <v>CUST37054</v>
      </c>
      <c r="C439" s="14" t="str">
        <f>Table2[[#This Row],[Date]]</f>
        <v>10/06/2024</v>
      </c>
      <c r="D439" s="1" t="str">
        <f>TRIM(PROPER(Table2[[#This Row],[Product_Name]]))</f>
        <v>Monitor</v>
      </c>
      <c r="E439" s="1" t="str">
        <f>TRIM(PROPER(Table2[[#This Row],[Country]]))</f>
        <v>Canada</v>
      </c>
      <c r="F439" s="1" t="str">
        <f>TRIM(PROPER(Table2[[#This Row],[Category]]))</f>
        <v>Computers</v>
      </c>
      <c r="G439" s="1" t="str">
        <f>TRIM(PROPER(Table2[[#This Row],[Brand]]))</f>
        <v>Asus</v>
      </c>
      <c r="H439" s="1">
        <f>Table2[[#This Row],[Supplier_ID]]</f>
        <v>1018</v>
      </c>
      <c r="I439" s="1">
        <f>Table2[[#This Row],[Market_Price]]</f>
        <v>1940.69</v>
      </c>
      <c r="J439" s="1">
        <f>Table2[[#This Row],[Selling_Price]]</f>
        <v>2539.71</v>
      </c>
      <c r="K439" s="1">
        <f>Table2[[#This Row],[Quantity]]</f>
        <v>-48</v>
      </c>
      <c r="L439" s="1" t="str">
        <f>IF(ISBLANK(Table2[[#This Row],[Status]]), "No Data Entered", IFERROR(Table2[[#This Row],[Status]], "No Data Entered"))</f>
        <v>Cancelled</v>
      </c>
    </row>
    <row r="440" spans="1:12" x14ac:dyDescent="0.3">
      <c r="A440" s="1" t="str">
        <f>Table2[[#This Row],[Product_ID]]</f>
        <v>PRO6076</v>
      </c>
      <c r="B440" s="1" t="str">
        <f>Table2[[#This Row],[Customer_ID]]</f>
        <v>CUST37081</v>
      </c>
      <c r="C440" s="14" t="str">
        <f>Table2[[#This Row],[Date]]</f>
        <v>19/01/2020</v>
      </c>
      <c r="D440" s="1" t="str">
        <f>TRIM(PROPER(Table2[[#This Row],[Product_Name]]))</f>
        <v>Printer</v>
      </c>
      <c r="E440" s="1" t="str">
        <f>TRIM(PROPER(Table2[[#This Row],[Country]]))</f>
        <v>India</v>
      </c>
      <c r="F440" s="1" t="str">
        <f>TRIM(PROPER(Table2[[#This Row],[Category]]))</f>
        <v>Electronics</v>
      </c>
      <c r="G440" s="1" t="str">
        <f>TRIM(PROPER(Table2[[#This Row],[Brand]]))</f>
        <v>Canon</v>
      </c>
      <c r="H440" s="1">
        <f>Table2[[#This Row],[Supplier_ID]]</f>
        <v>1080</v>
      </c>
      <c r="I440" s="1">
        <f>Table2[[#This Row],[Market_Price]]</f>
        <v>1418.4</v>
      </c>
      <c r="J440" s="1">
        <f>Table2[[#This Row],[Selling_Price]]</f>
        <v>2428.37</v>
      </c>
      <c r="K440" s="1">
        <f>Table2[[#This Row],[Quantity]]</f>
        <v>-493</v>
      </c>
      <c r="L440" s="1" t="str">
        <f>IF(ISBLANK(Table2[[#This Row],[Status]]), "No Data Entered", IFERROR(Table2[[#This Row],[Status]], "No Data Entered"))</f>
        <v>Cancelled</v>
      </c>
    </row>
    <row r="441" spans="1:12" x14ac:dyDescent="0.3">
      <c r="A441" s="1" t="str">
        <f>Table2[[#This Row],[Product_ID]]</f>
        <v>PRO1782</v>
      </c>
      <c r="B441" s="1" t="str">
        <f>Table2[[#This Row],[Customer_ID]]</f>
        <v>CUST37281</v>
      </c>
      <c r="C441" s="14" t="str">
        <f>Table2[[#This Row],[Date]]</f>
        <v>04/03/2021</v>
      </c>
      <c r="D441" s="1" t="str">
        <f>TRIM(PROPER(Table2[[#This Row],[Product_Name]]))</f>
        <v>Tablet</v>
      </c>
      <c r="E441" s="1" t="str">
        <f>TRIM(PROPER(Table2[[#This Row],[Country]]))</f>
        <v>Brazil</v>
      </c>
      <c r="F441" s="1" t="str">
        <f>TRIM(PROPER(Table2[[#This Row],[Category]]))</f>
        <v>Computers</v>
      </c>
      <c r="G441" s="1" t="str">
        <f>TRIM(PROPER(Table2[[#This Row],[Brand]]))</f>
        <v>Apple</v>
      </c>
      <c r="H441" s="1">
        <f>Table2[[#This Row],[Supplier_ID]]</f>
        <v>1090</v>
      </c>
      <c r="I441" s="1">
        <f>Table2[[#This Row],[Market_Price]]</f>
        <v>193.94</v>
      </c>
      <c r="J441" s="1">
        <f>Table2[[#This Row],[Selling_Price]]</f>
        <v>289.57</v>
      </c>
      <c r="K441" s="1">
        <f>Table2[[#This Row],[Quantity]]</f>
        <v>-188</v>
      </c>
      <c r="L441" s="1" t="str">
        <f>IF(ISBLANK(Table2[[#This Row],[Status]]), "No Data Entered", IFERROR(Table2[[#This Row],[Status]], "No Data Entered"))</f>
        <v>Cancelled</v>
      </c>
    </row>
    <row r="442" spans="1:12" x14ac:dyDescent="0.3">
      <c r="A442" s="1" t="str">
        <f>Table2[[#This Row],[Product_ID]]</f>
        <v>PRO6810</v>
      </c>
      <c r="B442" s="1" t="str">
        <f>Table2[[#This Row],[Customer_ID]]</f>
        <v>CUST37351</v>
      </c>
      <c r="C442" s="14" t="str">
        <f>Table2[[#This Row],[Date]]</f>
        <v>04/04/2021</v>
      </c>
      <c r="D442" s="1" t="str">
        <f>TRIM(PROPER(Table2[[#This Row],[Product_Name]]))</f>
        <v>Printer</v>
      </c>
      <c r="E442" s="1" t="str">
        <f>TRIM(PROPER(Table2[[#This Row],[Country]]))</f>
        <v>Canada</v>
      </c>
      <c r="F442" s="1" t="str">
        <f>TRIM(PROPER(Table2[[#This Row],[Category]]))</f>
        <v>Accessories</v>
      </c>
      <c r="G442" s="1" t="str">
        <f>TRIM(PROPER(Table2[[#This Row],[Brand]]))</f>
        <v>Apple</v>
      </c>
      <c r="H442" s="1">
        <f>Table2[[#This Row],[Supplier_ID]]</f>
        <v>1066</v>
      </c>
      <c r="I442" s="1">
        <f>Table2[[#This Row],[Market_Price]]</f>
        <v>1730.52</v>
      </c>
      <c r="J442" s="1">
        <f>Table2[[#This Row],[Selling_Price]]</f>
        <v>3255.29</v>
      </c>
      <c r="K442" s="1">
        <f>Table2[[#This Row],[Quantity]]</f>
        <v>-282</v>
      </c>
      <c r="L442" s="1" t="str">
        <f>IF(ISBLANK(Table2[[#This Row],[Status]]), "No Data Entered", IFERROR(Table2[[#This Row],[Status]], "No Data Entered"))</f>
        <v>Cancelled</v>
      </c>
    </row>
    <row r="443" spans="1:12" x14ac:dyDescent="0.3">
      <c r="A443" s="1" t="str">
        <f>Table2[[#This Row],[Product_ID]]</f>
        <v>PRO5064</v>
      </c>
      <c r="B443" s="1" t="str">
        <f>Table2[[#This Row],[Customer_ID]]</f>
        <v>CUST37479</v>
      </c>
      <c r="C443" s="14" t="str">
        <f>Table2[[#This Row],[Date]]</f>
        <v>26/10/2025</v>
      </c>
      <c r="D443" s="1" t="str">
        <f>TRIM(PROPER(Table2[[#This Row],[Product_Name]]))</f>
        <v>Mouse</v>
      </c>
      <c r="E443" s="1" t="str">
        <f>TRIM(PROPER(Table2[[#This Row],[Country]]))</f>
        <v>India</v>
      </c>
      <c r="F443" s="1" t="str">
        <f>TRIM(PROPER(Table2[[#This Row],[Category]]))</f>
        <v>Wearables</v>
      </c>
      <c r="G443" s="1" t="str">
        <f>TRIM(PROPER(Table2[[#This Row],[Brand]]))</f>
        <v>Lenovo</v>
      </c>
      <c r="H443" s="1">
        <f>Table2[[#This Row],[Supplier_ID]]</f>
        <v>1058</v>
      </c>
      <c r="I443" s="1">
        <f>Table2[[#This Row],[Market_Price]]</f>
        <v>436.72</v>
      </c>
      <c r="J443" s="1">
        <f>Table2[[#This Row],[Selling_Price]]</f>
        <v>546.63</v>
      </c>
      <c r="K443" s="1">
        <f>Table2[[#This Row],[Quantity]]</f>
        <v>-209</v>
      </c>
      <c r="L443" s="1" t="str">
        <f>IF(ISBLANK(Table2[[#This Row],[Status]]), "No Data Entered", IFERROR(Table2[[#This Row],[Status]], "No Data Entered"))</f>
        <v>Cancelled</v>
      </c>
    </row>
    <row r="444" spans="1:12" x14ac:dyDescent="0.3">
      <c r="A444" s="1" t="str">
        <f>Table2[[#This Row],[Product_ID]]</f>
        <v>PRO7912</v>
      </c>
      <c r="B444" s="1" t="str">
        <f>Table2[[#This Row],[Customer_ID]]</f>
        <v>CUST37605</v>
      </c>
      <c r="C444" s="14" t="str">
        <f>Table2[[#This Row],[Date]]</f>
        <v>20/06/2022</v>
      </c>
      <c r="D444" s="1" t="str">
        <f>TRIM(PROPER(Table2[[#This Row],[Product_Name]]))</f>
        <v>Printer</v>
      </c>
      <c r="E444" s="1" t="str">
        <f>TRIM(PROPER(Table2[[#This Row],[Country]]))</f>
        <v>Brazil</v>
      </c>
      <c r="F444" s="1" t="str">
        <f>TRIM(PROPER(Table2[[#This Row],[Category]]))</f>
        <v>Computers</v>
      </c>
      <c r="G444" s="1" t="str">
        <f>TRIM(PROPER(Table2[[#This Row],[Brand]]))</f>
        <v>Samsung</v>
      </c>
      <c r="H444" s="1">
        <f>Table2[[#This Row],[Supplier_ID]]</f>
        <v>1018</v>
      </c>
      <c r="I444" s="1">
        <f>Table2[[#This Row],[Market_Price]]</f>
        <v>696.12</v>
      </c>
      <c r="J444" s="1">
        <f>Table2[[#This Row],[Selling_Price]]</f>
        <v>835.62</v>
      </c>
      <c r="K444" s="1">
        <f>Table2[[#This Row],[Quantity]]</f>
        <v>-201</v>
      </c>
      <c r="L444" s="1" t="str">
        <f>IF(ISBLANK(Table2[[#This Row],[Status]]), "No Data Entered", IFERROR(Table2[[#This Row],[Status]], "No Data Entered"))</f>
        <v>Cancelled</v>
      </c>
    </row>
    <row r="445" spans="1:12" x14ac:dyDescent="0.3">
      <c r="A445" s="1" t="str">
        <f>Table2[[#This Row],[Product_ID]]</f>
        <v>PRO5597</v>
      </c>
      <c r="B445" s="1" t="str">
        <f>Table2[[#This Row],[Customer_ID]]</f>
        <v>CUST37738</v>
      </c>
      <c r="C445" s="14" t="str">
        <f>Table2[[#This Row],[Date]]</f>
        <v>01/12/2020</v>
      </c>
      <c r="D445" s="1" t="str">
        <f>TRIM(PROPER(Table2[[#This Row],[Product_Name]]))</f>
        <v>Headphones</v>
      </c>
      <c r="E445" s="1" t="str">
        <f>TRIM(PROPER(Table2[[#This Row],[Country]]))</f>
        <v>Japan</v>
      </c>
      <c r="F445" s="1" t="str">
        <f>TRIM(PROPER(Table2[[#This Row],[Category]]))</f>
        <v>Wearables</v>
      </c>
      <c r="G445" s="1" t="str">
        <f>TRIM(PROPER(Table2[[#This Row],[Brand]]))</f>
        <v>Sony</v>
      </c>
      <c r="H445" s="1">
        <f>Table2[[#This Row],[Supplier_ID]]</f>
        <v>1044</v>
      </c>
      <c r="I445" s="1">
        <f>Table2[[#This Row],[Market_Price]]</f>
        <v>1487.24</v>
      </c>
      <c r="J445" s="1">
        <f>Table2[[#This Row],[Selling_Price]]</f>
        <v>1653.81</v>
      </c>
      <c r="K445" s="1">
        <f>Table2[[#This Row],[Quantity]]</f>
        <v>-146</v>
      </c>
      <c r="L445" s="1" t="str">
        <f>IF(ISBLANK(Table2[[#This Row],[Status]]), "No Data Entered", IFERROR(Table2[[#This Row],[Status]], "No Data Entered"))</f>
        <v>Cancelled</v>
      </c>
    </row>
    <row r="446" spans="1:12" x14ac:dyDescent="0.3">
      <c r="A446" s="1" t="str">
        <f>Table2[[#This Row],[Product_ID]]</f>
        <v>PRO8051</v>
      </c>
      <c r="B446" s="1" t="str">
        <f>Table2[[#This Row],[Customer_ID]]</f>
        <v>CUST37781</v>
      </c>
      <c r="C446" s="14" t="str">
        <f>Table2[[#This Row],[Date]]</f>
        <v>19/01/2020</v>
      </c>
      <c r="D446" s="1" t="str">
        <f>TRIM(PROPER(Table2[[#This Row],[Product_Name]]))</f>
        <v>Keyboard</v>
      </c>
      <c r="E446" s="1" t="str">
        <f>TRIM(PROPER(Table2[[#This Row],[Country]]))</f>
        <v>Canada</v>
      </c>
      <c r="F446" s="1" t="str">
        <f>TRIM(PROPER(Table2[[#This Row],[Category]]))</f>
        <v>Electronics</v>
      </c>
      <c r="G446" s="1" t="str">
        <f>TRIM(PROPER(Table2[[#This Row],[Brand]]))</f>
        <v>Logitech</v>
      </c>
      <c r="H446" s="1">
        <f>Table2[[#This Row],[Supplier_ID]]</f>
        <v>1062</v>
      </c>
      <c r="I446" s="1">
        <f>Table2[[#This Row],[Market_Price]]</f>
        <v>1076.7</v>
      </c>
      <c r="J446" s="1">
        <f>Table2[[#This Row],[Selling_Price]]</f>
        <v>2000.24</v>
      </c>
      <c r="K446" s="1">
        <f>Table2[[#This Row],[Quantity]]</f>
        <v>-41</v>
      </c>
      <c r="L446" s="1" t="str">
        <f>IF(ISBLANK(Table2[[#This Row],[Status]]), "No Data Entered", IFERROR(Table2[[#This Row],[Status]], "No Data Entered"))</f>
        <v>Cancelled</v>
      </c>
    </row>
    <row r="447" spans="1:12" x14ac:dyDescent="0.3">
      <c r="A447" s="1" t="str">
        <f>Table2[[#This Row],[Product_ID]]</f>
        <v>PRO4312</v>
      </c>
      <c r="B447" s="1" t="str">
        <f>Table2[[#This Row],[Customer_ID]]</f>
        <v>CUST37791</v>
      </c>
      <c r="C447" s="14" t="str">
        <f>Table2[[#This Row],[Date]]</f>
        <v>24/09/2021</v>
      </c>
      <c r="D447" s="1" t="str">
        <f>TRIM(PROPER(Table2[[#This Row],[Product_Name]]))</f>
        <v>Mouse</v>
      </c>
      <c r="E447" s="1" t="str">
        <f>TRIM(PROPER(Table2[[#This Row],[Country]]))</f>
        <v>Usa</v>
      </c>
      <c r="F447" s="1" t="str">
        <f>TRIM(PROPER(Table2[[#This Row],[Category]]))</f>
        <v>Wearables</v>
      </c>
      <c r="G447" s="1" t="str">
        <f>TRIM(PROPER(Table2[[#This Row],[Brand]]))</f>
        <v>Apple</v>
      </c>
      <c r="H447" s="1">
        <f>Table2[[#This Row],[Supplier_ID]]</f>
        <v>1050</v>
      </c>
      <c r="I447" s="1">
        <f>Table2[[#This Row],[Market_Price]]</f>
        <v>1627.1</v>
      </c>
      <c r="J447" s="1">
        <f>Table2[[#This Row],[Selling_Price]]</f>
        <v>2623.38</v>
      </c>
      <c r="K447" s="1">
        <f>Table2[[#This Row],[Quantity]]</f>
        <v>-410</v>
      </c>
      <c r="L447" s="1" t="str">
        <f>IF(ISBLANK(Table2[[#This Row],[Status]]), "No Data Entered", IFERROR(Table2[[#This Row],[Status]], "No Data Entered"))</f>
        <v>Cancelled</v>
      </c>
    </row>
    <row r="448" spans="1:12" x14ac:dyDescent="0.3">
      <c r="A448" s="1" t="str">
        <f>Table2[[#This Row],[Product_ID]]</f>
        <v>PRO6171</v>
      </c>
      <c r="B448" s="1" t="str">
        <f>Table2[[#This Row],[Customer_ID]]</f>
        <v>CUST37818</v>
      </c>
      <c r="C448" s="14" t="str">
        <f>Table2[[#This Row],[Date]]</f>
        <v>05/01/2021</v>
      </c>
      <c r="D448" s="1" t="str">
        <f>TRIM(PROPER(Table2[[#This Row],[Product_Name]]))</f>
        <v>Headphones</v>
      </c>
      <c r="E448" s="1" t="str">
        <f>TRIM(PROPER(Table2[[#This Row],[Country]]))</f>
        <v>Canada</v>
      </c>
      <c r="F448" s="1" t="str">
        <f>TRIM(PROPER(Table2[[#This Row],[Category]]))</f>
        <v>Accessories</v>
      </c>
      <c r="G448" s="1" t="str">
        <f>TRIM(PROPER(Table2[[#This Row],[Brand]]))</f>
        <v>Logitech</v>
      </c>
      <c r="H448" s="1">
        <f>Table2[[#This Row],[Supplier_ID]]</f>
        <v>1069</v>
      </c>
      <c r="I448" s="1">
        <f>Table2[[#This Row],[Market_Price]]</f>
        <v>973.25</v>
      </c>
      <c r="J448" s="1">
        <f>Table2[[#This Row],[Selling_Price]]</f>
        <v>1557.43</v>
      </c>
      <c r="K448" s="1">
        <f>Table2[[#This Row],[Quantity]]</f>
        <v>-247</v>
      </c>
      <c r="L448" s="1" t="str">
        <f>IF(ISBLANK(Table2[[#This Row],[Status]]), "No Data Entered", IFERROR(Table2[[#This Row],[Status]], "No Data Entered"))</f>
        <v>Cancelled</v>
      </c>
    </row>
    <row r="449" spans="1:12" x14ac:dyDescent="0.3">
      <c r="A449" s="1" t="str">
        <f>Table2[[#This Row],[Product_ID]]</f>
        <v>PRO7724</v>
      </c>
      <c r="B449" s="1" t="str">
        <f>Table2[[#This Row],[Customer_ID]]</f>
        <v>CUST37899</v>
      </c>
      <c r="C449" s="14" t="str">
        <f>Table2[[#This Row],[Date]]</f>
        <v>13/10/2021</v>
      </c>
      <c r="D449" s="1" t="str">
        <f>TRIM(PROPER(Table2[[#This Row],[Product_Name]]))</f>
        <v>Printer</v>
      </c>
      <c r="E449" s="1" t="str">
        <f>TRIM(PROPER(Table2[[#This Row],[Country]]))</f>
        <v>China</v>
      </c>
      <c r="F449" s="1" t="str">
        <f>TRIM(PROPER(Table2[[#This Row],[Category]]))</f>
        <v>Electronics</v>
      </c>
      <c r="G449" s="1" t="str">
        <f>TRIM(PROPER(Table2[[#This Row],[Brand]]))</f>
        <v>Samsung</v>
      </c>
      <c r="H449" s="1">
        <f>Table2[[#This Row],[Supplier_ID]]</f>
        <v>1010</v>
      </c>
      <c r="I449" s="1">
        <f>Table2[[#This Row],[Market_Price]]</f>
        <v>1224.58</v>
      </c>
      <c r="J449" s="1">
        <f>Table2[[#This Row],[Selling_Price]]</f>
        <v>1973.23</v>
      </c>
      <c r="K449" s="1">
        <f>Table2[[#This Row],[Quantity]]</f>
        <v>-252</v>
      </c>
      <c r="L449" s="1" t="str">
        <f>IF(ISBLANK(Table2[[#This Row],[Status]]), "No Data Entered", IFERROR(Table2[[#This Row],[Status]], "No Data Entered"))</f>
        <v>Cancelled</v>
      </c>
    </row>
    <row r="450" spans="1:12" x14ac:dyDescent="0.3">
      <c r="A450" s="1" t="str">
        <f>Table2[[#This Row],[Product_ID]]</f>
        <v>PRO4269</v>
      </c>
      <c r="B450" s="1" t="str">
        <f>Table2[[#This Row],[Customer_ID]]</f>
        <v>CUST37910</v>
      </c>
      <c r="C450" s="14" t="str">
        <f>Table2[[#This Row],[Date]]</f>
        <v>24/04/2022</v>
      </c>
      <c r="D450" s="1" t="str">
        <f>TRIM(PROPER(Table2[[#This Row],[Product_Name]]))</f>
        <v>Laptop</v>
      </c>
      <c r="E450" s="1" t="str">
        <f>TRIM(PROPER(Table2[[#This Row],[Country]]))</f>
        <v>China</v>
      </c>
      <c r="F450" s="1" t="str">
        <f>TRIM(PROPER(Table2[[#This Row],[Category]]))</f>
        <v>Office Supplies</v>
      </c>
      <c r="G450" s="1" t="str">
        <f>TRIM(PROPER(Table2[[#This Row],[Brand]]))</f>
        <v>Dell</v>
      </c>
      <c r="H450" s="1">
        <f>Table2[[#This Row],[Supplier_ID]]</f>
        <v>1010</v>
      </c>
      <c r="I450" s="1">
        <f>Table2[[#This Row],[Market_Price]]</f>
        <v>670.48</v>
      </c>
      <c r="J450" s="1">
        <f>Table2[[#This Row],[Selling_Price]]</f>
        <v>1025.98</v>
      </c>
      <c r="K450" s="1">
        <f>Table2[[#This Row],[Quantity]]</f>
        <v>-120</v>
      </c>
      <c r="L450" s="1" t="str">
        <f>IF(ISBLANK(Table2[[#This Row],[Status]]), "No Data Entered", IFERROR(Table2[[#This Row],[Status]], "No Data Entered"))</f>
        <v>Cancelled</v>
      </c>
    </row>
    <row r="451" spans="1:12" x14ac:dyDescent="0.3">
      <c r="A451" s="1" t="str">
        <f>Table2[[#This Row],[Product_ID]]</f>
        <v>PRO5896</v>
      </c>
      <c r="B451" s="1" t="str">
        <f>Table2[[#This Row],[Customer_ID]]</f>
        <v>CUST38015</v>
      </c>
      <c r="C451" s="14" t="str">
        <f>Table2[[#This Row],[Date]]</f>
        <v>02/02/2025</v>
      </c>
      <c r="D451" s="1" t="str">
        <f>TRIM(PROPER(Table2[[#This Row],[Product_Name]]))</f>
        <v>Tablet</v>
      </c>
      <c r="E451" s="1" t="str">
        <f>TRIM(PROPER(Table2[[#This Row],[Country]]))</f>
        <v>Japan</v>
      </c>
      <c r="F451" s="1" t="str">
        <f>TRIM(PROPER(Table2[[#This Row],[Category]]))</f>
        <v>Office Supplies</v>
      </c>
      <c r="G451" s="1" t="str">
        <f>TRIM(PROPER(Table2[[#This Row],[Brand]]))</f>
        <v>Samsung</v>
      </c>
      <c r="H451" s="1">
        <f>Table2[[#This Row],[Supplier_ID]]</f>
        <v>1013</v>
      </c>
      <c r="I451" s="1">
        <f>Table2[[#This Row],[Market_Price]]</f>
        <v>684.74</v>
      </c>
      <c r="J451" s="1">
        <f>Table2[[#This Row],[Selling_Price]]</f>
        <v>1152.46</v>
      </c>
      <c r="K451" s="1">
        <f>Table2[[#This Row],[Quantity]]</f>
        <v>-421</v>
      </c>
      <c r="L451" s="1" t="str">
        <f>IF(ISBLANK(Table2[[#This Row],[Status]]), "No Data Entered", IFERROR(Table2[[#This Row],[Status]], "No Data Entered"))</f>
        <v>Cancelled</v>
      </c>
    </row>
    <row r="452" spans="1:12" x14ac:dyDescent="0.3">
      <c r="A452" s="1" t="str">
        <f>Table2[[#This Row],[Product_ID]]</f>
        <v>PRO8487</v>
      </c>
      <c r="B452" s="1" t="str">
        <f>Table2[[#This Row],[Customer_ID]]</f>
        <v>CUST38015</v>
      </c>
      <c r="C452" s="14" t="str">
        <f>Table2[[#This Row],[Date]]</f>
        <v>17/07/2025</v>
      </c>
      <c r="D452" s="1" t="str">
        <f>TRIM(PROPER(Table2[[#This Row],[Product_Name]]))</f>
        <v>Printer</v>
      </c>
      <c r="E452" s="1" t="str">
        <f>TRIM(PROPER(Table2[[#This Row],[Country]]))</f>
        <v>Uk</v>
      </c>
      <c r="F452" s="1" t="str">
        <f>TRIM(PROPER(Table2[[#This Row],[Category]]))</f>
        <v>Accessories</v>
      </c>
      <c r="G452" s="1" t="str">
        <f>TRIM(PROPER(Table2[[#This Row],[Brand]]))</f>
        <v>Dell</v>
      </c>
      <c r="H452" s="1">
        <f>Table2[[#This Row],[Supplier_ID]]</f>
        <v>1064</v>
      </c>
      <c r="I452" s="1">
        <f>Table2[[#This Row],[Market_Price]]</f>
        <v>1238.23</v>
      </c>
      <c r="J452" s="1">
        <f>Table2[[#This Row],[Selling_Price]]</f>
        <v>2292.27</v>
      </c>
      <c r="K452" s="1">
        <f>Table2[[#This Row],[Quantity]]</f>
        <v>-120</v>
      </c>
      <c r="L452" s="1" t="str">
        <f>IF(ISBLANK(Table2[[#This Row],[Status]]), "No Data Entered", IFERROR(Table2[[#This Row],[Status]], "No Data Entered"))</f>
        <v>Cancelled</v>
      </c>
    </row>
    <row r="453" spans="1:12" x14ac:dyDescent="0.3">
      <c r="A453" s="1" t="str">
        <f>Table2[[#This Row],[Product_ID]]</f>
        <v>PRO5151</v>
      </c>
      <c r="B453" s="1" t="str">
        <f>Table2[[#This Row],[Customer_ID]]</f>
        <v>CUST38024</v>
      </c>
      <c r="C453" s="14" t="str">
        <f>Table2[[#This Row],[Date]]</f>
        <v>04/11/2020</v>
      </c>
      <c r="D453" s="1" t="str">
        <f>TRIM(PROPER(Table2[[#This Row],[Product_Name]]))</f>
        <v>Camera</v>
      </c>
      <c r="E453" s="1" t="str">
        <f>TRIM(PROPER(Table2[[#This Row],[Country]]))</f>
        <v>Australia</v>
      </c>
      <c r="F453" s="1" t="str">
        <f>TRIM(PROPER(Table2[[#This Row],[Category]]))</f>
        <v>Wearables</v>
      </c>
      <c r="G453" s="1" t="str">
        <f>TRIM(PROPER(Table2[[#This Row],[Brand]]))</f>
        <v>Lenovo</v>
      </c>
      <c r="H453" s="1">
        <f>Table2[[#This Row],[Supplier_ID]]</f>
        <v>1097</v>
      </c>
      <c r="I453" s="1">
        <f>Table2[[#This Row],[Market_Price]]</f>
        <v>1714.93</v>
      </c>
      <c r="J453" s="1">
        <f>Table2[[#This Row],[Selling_Price]]</f>
        <v>2117.0300000000002</v>
      </c>
      <c r="K453" s="1">
        <f>Table2[[#This Row],[Quantity]]</f>
        <v>-240</v>
      </c>
      <c r="L453" s="1" t="str">
        <f>IF(ISBLANK(Table2[[#This Row],[Status]]), "No Data Entered", IFERROR(Table2[[#This Row],[Status]], "No Data Entered"))</f>
        <v>Cancelled</v>
      </c>
    </row>
    <row r="454" spans="1:12" x14ac:dyDescent="0.3">
      <c r="A454" s="1" t="str">
        <f>Table2[[#This Row],[Product_ID]]</f>
        <v>PRO1726</v>
      </c>
      <c r="B454" s="1" t="str">
        <f>Table2[[#This Row],[Customer_ID]]</f>
        <v>CUST38060</v>
      </c>
      <c r="C454" s="14" t="str">
        <f>Table2[[#This Row],[Date]]</f>
        <v>26/03/2024</v>
      </c>
      <c r="D454" s="1" t="str">
        <f>TRIM(PROPER(Table2[[#This Row],[Product_Name]]))</f>
        <v>Smartwatch</v>
      </c>
      <c r="E454" s="1" t="str">
        <f>TRIM(PROPER(Table2[[#This Row],[Country]]))</f>
        <v>Brazil</v>
      </c>
      <c r="F454" s="1" t="str">
        <f>TRIM(PROPER(Table2[[#This Row],[Category]]))</f>
        <v>Wearables</v>
      </c>
      <c r="G454" s="1" t="str">
        <f>TRIM(PROPER(Table2[[#This Row],[Brand]]))</f>
        <v>Sony</v>
      </c>
      <c r="H454" s="1">
        <f>Table2[[#This Row],[Supplier_ID]]</f>
        <v>1048</v>
      </c>
      <c r="I454" s="1">
        <f>Table2[[#This Row],[Market_Price]]</f>
        <v>499.06</v>
      </c>
      <c r="J454" s="1">
        <f>Table2[[#This Row],[Selling_Price]]</f>
        <v>908.28</v>
      </c>
      <c r="K454" s="1">
        <f>Table2[[#This Row],[Quantity]]</f>
        <v>-494</v>
      </c>
      <c r="L454" s="1" t="str">
        <f>IF(ISBLANK(Table2[[#This Row],[Status]]), "No Data Entered", IFERROR(Table2[[#This Row],[Status]], "No Data Entered"))</f>
        <v>Cancelled</v>
      </c>
    </row>
    <row r="455" spans="1:12" x14ac:dyDescent="0.3">
      <c r="A455" s="1" t="str">
        <f>Table2[[#This Row],[Product_ID]]</f>
        <v>PRO4066</v>
      </c>
      <c r="B455" s="1" t="str">
        <f>Table2[[#This Row],[Customer_ID]]</f>
        <v>CUST38162</v>
      </c>
      <c r="C455" s="14" t="str">
        <f>Table2[[#This Row],[Date]]</f>
        <v>19/06/2025</v>
      </c>
      <c r="D455" s="1" t="str">
        <f>TRIM(PROPER(Table2[[#This Row],[Product_Name]]))</f>
        <v>Camera</v>
      </c>
      <c r="E455" s="1" t="str">
        <f>TRIM(PROPER(Table2[[#This Row],[Country]]))</f>
        <v>Australia</v>
      </c>
      <c r="F455" s="1" t="str">
        <f>TRIM(PROPER(Table2[[#This Row],[Category]]))</f>
        <v>Office Supplies</v>
      </c>
      <c r="G455" s="1" t="str">
        <f>TRIM(PROPER(Table2[[#This Row],[Brand]]))</f>
        <v>Samsung</v>
      </c>
      <c r="H455" s="1">
        <f>Table2[[#This Row],[Supplier_ID]]</f>
        <v>1030</v>
      </c>
      <c r="I455" s="1">
        <f>Table2[[#This Row],[Market_Price]]</f>
        <v>1096.22</v>
      </c>
      <c r="J455" s="1">
        <f>Table2[[#This Row],[Selling_Price]]</f>
        <v>1869.86</v>
      </c>
      <c r="K455" s="1">
        <f>Table2[[#This Row],[Quantity]]</f>
        <v>-230</v>
      </c>
      <c r="L455" s="1" t="str">
        <f>IF(ISBLANK(Table2[[#This Row],[Status]]), "No Data Entered", IFERROR(Table2[[#This Row],[Status]], "No Data Entered"))</f>
        <v>Cancelled</v>
      </c>
    </row>
    <row r="456" spans="1:12" x14ac:dyDescent="0.3">
      <c r="A456" s="1" t="str">
        <f>Table2[[#This Row],[Product_ID]]</f>
        <v>PRO8362</v>
      </c>
      <c r="B456" s="1" t="str">
        <f>Table2[[#This Row],[Customer_ID]]</f>
        <v>CUST38204</v>
      </c>
      <c r="C456" s="14" t="str">
        <f>Table2[[#This Row],[Date]]</f>
        <v>16/10/2022</v>
      </c>
      <c r="D456" s="1" t="str">
        <f>TRIM(PROPER(Table2[[#This Row],[Product_Name]]))</f>
        <v>Keyboard</v>
      </c>
      <c r="E456" s="1" t="str">
        <f>TRIM(PROPER(Table2[[#This Row],[Country]]))</f>
        <v>Usa</v>
      </c>
      <c r="F456" s="1" t="str">
        <f>TRIM(PROPER(Table2[[#This Row],[Category]]))</f>
        <v>Office Supplies</v>
      </c>
      <c r="G456" s="1" t="str">
        <f>TRIM(PROPER(Table2[[#This Row],[Brand]]))</f>
        <v>Dell</v>
      </c>
      <c r="H456" s="1">
        <f>Table2[[#This Row],[Supplier_ID]]</f>
        <v>1016</v>
      </c>
      <c r="I456" s="1">
        <f>Table2[[#This Row],[Market_Price]]</f>
        <v>1512.57</v>
      </c>
      <c r="J456" s="1">
        <f>Table2[[#This Row],[Selling_Price]]</f>
        <v>2380.0100000000002</v>
      </c>
      <c r="K456" s="1">
        <f>Table2[[#This Row],[Quantity]]</f>
        <v>-142</v>
      </c>
      <c r="L456" s="1" t="str">
        <f>IF(ISBLANK(Table2[[#This Row],[Status]]), "No Data Entered", IFERROR(Table2[[#This Row],[Status]], "No Data Entered"))</f>
        <v>Cancelled</v>
      </c>
    </row>
    <row r="457" spans="1:12" x14ac:dyDescent="0.3">
      <c r="A457" s="1" t="str">
        <f>Table2[[#This Row],[Product_ID]]</f>
        <v>PRO2468</v>
      </c>
      <c r="B457" s="1" t="str">
        <f>Table2[[#This Row],[Customer_ID]]</f>
        <v>CUST38373</v>
      </c>
      <c r="C457" s="14" t="str">
        <f>Table2[[#This Row],[Date]]</f>
        <v>20/12/2023</v>
      </c>
      <c r="D457" s="1" t="str">
        <f>TRIM(PROPER(Table2[[#This Row],[Product_Name]]))</f>
        <v>Keyboard</v>
      </c>
      <c r="E457" s="1" t="str">
        <f>TRIM(PROPER(Table2[[#This Row],[Country]]))</f>
        <v>China</v>
      </c>
      <c r="F457" s="1" t="str">
        <f>TRIM(PROPER(Table2[[#This Row],[Category]]))</f>
        <v>Computers</v>
      </c>
      <c r="G457" s="1" t="str">
        <f>TRIM(PROPER(Table2[[#This Row],[Brand]]))</f>
        <v>Sony</v>
      </c>
      <c r="H457" s="1">
        <f>Table2[[#This Row],[Supplier_ID]]</f>
        <v>1007</v>
      </c>
      <c r="I457" s="1">
        <f>Table2[[#This Row],[Market_Price]]</f>
        <v>1775.93</v>
      </c>
      <c r="J457" s="1">
        <f>Table2[[#This Row],[Selling_Price]]</f>
        <v>2842.37</v>
      </c>
      <c r="K457" s="1">
        <f>Table2[[#This Row],[Quantity]]</f>
        <v>-406</v>
      </c>
      <c r="L457" s="1" t="str">
        <f>IF(ISBLANK(Table2[[#This Row],[Status]]), "No Data Entered", IFERROR(Table2[[#This Row],[Status]], "No Data Entered"))</f>
        <v>Cancelled</v>
      </c>
    </row>
    <row r="458" spans="1:12" x14ac:dyDescent="0.3">
      <c r="A458" s="1" t="str">
        <f>Table2[[#This Row],[Product_ID]]</f>
        <v>PRO3993</v>
      </c>
      <c r="B458" s="1" t="str">
        <f>Table2[[#This Row],[Customer_ID]]</f>
        <v>CUST38415</v>
      </c>
      <c r="C458" s="14" t="str">
        <f>Table2[[#This Row],[Date]]</f>
        <v>25/12/2021</v>
      </c>
      <c r="D458" s="1" t="str">
        <f>TRIM(PROPER(Table2[[#This Row],[Product_Name]]))</f>
        <v>Keyboard</v>
      </c>
      <c r="E458" s="1" t="str">
        <f>TRIM(PROPER(Table2[[#This Row],[Country]]))</f>
        <v>France</v>
      </c>
      <c r="F458" s="1" t="str">
        <f>TRIM(PROPER(Table2[[#This Row],[Category]]))</f>
        <v>Electronics</v>
      </c>
      <c r="G458" s="1" t="str">
        <f>TRIM(PROPER(Table2[[#This Row],[Brand]]))</f>
        <v>Sony</v>
      </c>
      <c r="H458" s="1">
        <f>Table2[[#This Row],[Supplier_ID]]</f>
        <v>1073</v>
      </c>
      <c r="I458" s="1">
        <f>Table2[[#This Row],[Market_Price]]</f>
        <v>879.99</v>
      </c>
      <c r="J458" s="1">
        <f>Table2[[#This Row],[Selling_Price]]</f>
        <v>1354.29</v>
      </c>
      <c r="K458" s="1">
        <f>Table2[[#This Row],[Quantity]]</f>
        <v>-299</v>
      </c>
      <c r="L458" s="1" t="str">
        <f>IF(ISBLANK(Table2[[#This Row],[Status]]), "No Data Entered", IFERROR(Table2[[#This Row],[Status]], "No Data Entered"))</f>
        <v>Cancelled</v>
      </c>
    </row>
    <row r="459" spans="1:12" x14ac:dyDescent="0.3">
      <c r="A459" s="1" t="str">
        <f>Table2[[#This Row],[Product_ID]]</f>
        <v>PRO4717</v>
      </c>
      <c r="B459" s="1" t="str">
        <f>Table2[[#This Row],[Customer_ID]]</f>
        <v>CUST38653</v>
      </c>
      <c r="C459" s="14" t="str">
        <f>Table2[[#This Row],[Date]]</f>
        <v>04/02/2022</v>
      </c>
      <c r="D459" s="1" t="str">
        <f>TRIM(PROPER(Table2[[#This Row],[Product_Name]]))</f>
        <v>Headphones</v>
      </c>
      <c r="E459" s="1" t="str">
        <f>TRIM(PROPER(Table2[[#This Row],[Country]]))</f>
        <v>Brazil</v>
      </c>
      <c r="F459" s="1" t="str">
        <f>TRIM(PROPER(Table2[[#This Row],[Category]]))</f>
        <v>Computers</v>
      </c>
      <c r="G459" s="1" t="str">
        <f>TRIM(PROPER(Table2[[#This Row],[Brand]]))</f>
        <v>Microsoft</v>
      </c>
      <c r="H459" s="1">
        <f>Table2[[#This Row],[Supplier_ID]]</f>
        <v>1031</v>
      </c>
      <c r="I459" s="1">
        <f>Table2[[#This Row],[Market_Price]]</f>
        <v>521.02</v>
      </c>
      <c r="J459" s="1">
        <f>Table2[[#This Row],[Selling_Price]]</f>
        <v>707.51</v>
      </c>
      <c r="K459" s="1">
        <f>Table2[[#This Row],[Quantity]]</f>
        <v>-205</v>
      </c>
      <c r="L459" s="1" t="str">
        <f>IF(ISBLANK(Table2[[#This Row],[Status]]), "No Data Entered", IFERROR(Table2[[#This Row],[Status]], "No Data Entered"))</f>
        <v>Cancelled</v>
      </c>
    </row>
    <row r="460" spans="1:12" x14ac:dyDescent="0.3">
      <c r="A460" s="1" t="str">
        <f>Table2[[#This Row],[Product_ID]]</f>
        <v>PRO3320</v>
      </c>
      <c r="B460" s="1" t="str">
        <f>Table2[[#This Row],[Customer_ID]]</f>
        <v>CUST38675</v>
      </c>
      <c r="C460" s="14" t="str">
        <f>Table2[[#This Row],[Date]]</f>
        <v>22/04/2021</v>
      </c>
      <c r="D460" s="1" t="str">
        <f>TRIM(PROPER(Table2[[#This Row],[Product_Name]]))</f>
        <v>Headphones</v>
      </c>
      <c r="E460" s="1" t="str">
        <f>TRIM(PROPER(Table2[[#This Row],[Country]]))</f>
        <v>China</v>
      </c>
      <c r="F460" s="1" t="str">
        <f>TRIM(PROPER(Table2[[#This Row],[Category]]))</f>
        <v>Office Supplies</v>
      </c>
      <c r="G460" s="1" t="str">
        <f>TRIM(PROPER(Table2[[#This Row],[Brand]]))</f>
        <v>Sony</v>
      </c>
      <c r="H460" s="1">
        <f>Table2[[#This Row],[Supplier_ID]]</f>
        <v>1071</v>
      </c>
      <c r="I460" s="1">
        <f>Table2[[#This Row],[Market_Price]]</f>
        <v>912.18</v>
      </c>
      <c r="J460" s="1">
        <f>Table2[[#This Row],[Selling_Price]]</f>
        <v>1104.54</v>
      </c>
      <c r="K460" s="1">
        <f>Table2[[#This Row],[Quantity]]</f>
        <v>-29</v>
      </c>
      <c r="L460" s="1" t="str">
        <f>IF(ISBLANK(Table2[[#This Row],[Status]]), "No Data Entered", IFERROR(Table2[[#This Row],[Status]], "No Data Entered"))</f>
        <v>Cancelled</v>
      </c>
    </row>
    <row r="461" spans="1:12" x14ac:dyDescent="0.3">
      <c r="A461" s="1" t="str">
        <f>Table2[[#This Row],[Product_ID]]</f>
        <v>PRO2959</v>
      </c>
      <c r="B461" s="1" t="str">
        <f>Table2[[#This Row],[Customer_ID]]</f>
        <v>CUST38699</v>
      </c>
      <c r="C461" s="14" t="str">
        <f>Table2[[#This Row],[Date]]</f>
        <v>12/05/2022</v>
      </c>
      <c r="D461" s="1" t="str">
        <f>TRIM(PROPER(Table2[[#This Row],[Product_Name]]))</f>
        <v>Camera</v>
      </c>
      <c r="E461" s="1" t="str">
        <f>TRIM(PROPER(Table2[[#This Row],[Country]]))</f>
        <v>Australia</v>
      </c>
      <c r="F461" s="1" t="str">
        <f>TRIM(PROPER(Table2[[#This Row],[Category]]))</f>
        <v>Wearables</v>
      </c>
      <c r="G461" s="1" t="str">
        <f>TRIM(PROPER(Table2[[#This Row],[Brand]]))</f>
        <v>Dell</v>
      </c>
      <c r="H461" s="1">
        <f>Table2[[#This Row],[Supplier_ID]]</f>
        <v>1019</v>
      </c>
      <c r="I461" s="1">
        <f>Table2[[#This Row],[Market_Price]]</f>
        <v>109.78</v>
      </c>
      <c r="J461" s="1">
        <f>Table2[[#This Row],[Selling_Price]]</f>
        <v>148.85</v>
      </c>
      <c r="K461" s="1">
        <f>Table2[[#This Row],[Quantity]]</f>
        <v>-254</v>
      </c>
      <c r="L461" s="1" t="str">
        <f>IF(ISBLANK(Table2[[#This Row],[Status]]), "No Data Entered", IFERROR(Table2[[#This Row],[Status]], "No Data Entered"))</f>
        <v>Cancelled</v>
      </c>
    </row>
    <row r="462" spans="1:12" x14ac:dyDescent="0.3">
      <c r="A462" s="1" t="str">
        <f>Table2[[#This Row],[Product_ID]]</f>
        <v>PRO5589</v>
      </c>
      <c r="B462" s="1" t="str">
        <f>Table2[[#This Row],[Customer_ID]]</f>
        <v>CUST38724</v>
      </c>
      <c r="C462" s="14" t="str">
        <f>Table2[[#This Row],[Date]]</f>
        <v>13/07/2022</v>
      </c>
      <c r="D462" s="1" t="str">
        <f>TRIM(PROPER(Table2[[#This Row],[Product_Name]]))</f>
        <v>Monitor</v>
      </c>
      <c r="E462" s="1" t="str">
        <f>TRIM(PROPER(Table2[[#This Row],[Country]]))</f>
        <v>Canada</v>
      </c>
      <c r="F462" s="1" t="str">
        <f>TRIM(PROPER(Table2[[#This Row],[Category]]))</f>
        <v>Wearables</v>
      </c>
      <c r="G462" s="1" t="str">
        <f>TRIM(PROPER(Table2[[#This Row],[Brand]]))</f>
        <v>Hp</v>
      </c>
      <c r="H462" s="1">
        <f>Table2[[#This Row],[Supplier_ID]]</f>
        <v>1079</v>
      </c>
      <c r="I462" s="1">
        <f>Table2[[#This Row],[Market_Price]]</f>
        <v>819.09</v>
      </c>
      <c r="J462" s="1">
        <f>Table2[[#This Row],[Selling_Price]]</f>
        <v>1526.72</v>
      </c>
      <c r="K462" s="1">
        <f>Table2[[#This Row],[Quantity]]</f>
        <v>-133</v>
      </c>
      <c r="L462" s="1" t="str">
        <f>IF(ISBLANK(Table2[[#This Row],[Status]]), "No Data Entered", IFERROR(Table2[[#This Row],[Status]], "No Data Entered"))</f>
        <v>Cancelled</v>
      </c>
    </row>
    <row r="463" spans="1:12" x14ac:dyDescent="0.3">
      <c r="A463" s="1" t="str">
        <f>Table2[[#This Row],[Product_ID]]</f>
        <v>PRO5540</v>
      </c>
      <c r="B463" s="1" t="str">
        <f>Table2[[#This Row],[Customer_ID]]</f>
        <v>CUST38815</v>
      </c>
      <c r="C463" s="14" t="str">
        <f>Table2[[#This Row],[Date]]</f>
        <v>05/05/2020</v>
      </c>
      <c r="D463" s="1" t="str">
        <f>TRIM(PROPER(Table2[[#This Row],[Product_Name]]))</f>
        <v>Headphones</v>
      </c>
      <c r="E463" s="1" t="str">
        <f>TRIM(PROPER(Table2[[#This Row],[Country]]))</f>
        <v>Canada</v>
      </c>
      <c r="F463" s="1" t="str">
        <f>TRIM(PROPER(Table2[[#This Row],[Category]]))</f>
        <v>Office Supplies</v>
      </c>
      <c r="G463" s="1" t="str">
        <f>TRIM(PROPER(Table2[[#This Row],[Brand]]))</f>
        <v>Asus</v>
      </c>
      <c r="H463" s="1">
        <f>Table2[[#This Row],[Supplier_ID]]</f>
        <v>1090</v>
      </c>
      <c r="I463" s="1">
        <f>Table2[[#This Row],[Market_Price]]</f>
        <v>666.51</v>
      </c>
      <c r="J463" s="1">
        <f>Table2[[#This Row],[Selling_Price]]</f>
        <v>899.41</v>
      </c>
      <c r="K463" s="1">
        <f>Table2[[#This Row],[Quantity]]</f>
        <v>-143</v>
      </c>
      <c r="L463" s="1" t="str">
        <f>IF(ISBLANK(Table2[[#This Row],[Status]]), "No Data Entered", IFERROR(Table2[[#This Row],[Status]], "No Data Entered"))</f>
        <v>Cancelled</v>
      </c>
    </row>
    <row r="464" spans="1:12" x14ac:dyDescent="0.3">
      <c r="A464" s="1" t="str">
        <f>Table2[[#This Row],[Product_ID]]</f>
        <v>PRO8914</v>
      </c>
      <c r="B464" s="1" t="str">
        <f>Table2[[#This Row],[Customer_ID]]</f>
        <v>CUST39051</v>
      </c>
      <c r="C464" s="14" t="str">
        <f>Table2[[#This Row],[Date]]</f>
        <v>23/12/2020</v>
      </c>
      <c r="D464" s="1" t="str">
        <f>TRIM(PROPER(Table2[[#This Row],[Product_Name]]))</f>
        <v>Keyboard</v>
      </c>
      <c r="E464" s="1" t="str">
        <f>TRIM(PROPER(Table2[[#This Row],[Country]]))</f>
        <v>Uk</v>
      </c>
      <c r="F464" s="1" t="str">
        <f>TRIM(PROPER(Table2[[#This Row],[Category]]))</f>
        <v>Accessories</v>
      </c>
      <c r="G464" s="1" t="str">
        <f>TRIM(PROPER(Table2[[#This Row],[Brand]]))</f>
        <v>Canon</v>
      </c>
      <c r="H464" s="1">
        <f>Table2[[#This Row],[Supplier_ID]]</f>
        <v>1040</v>
      </c>
      <c r="I464" s="1">
        <f>Table2[[#This Row],[Market_Price]]</f>
        <v>1919.88</v>
      </c>
      <c r="J464" s="1">
        <f>Table2[[#This Row],[Selling_Price]]</f>
        <v>2804.16</v>
      </c>
      <c r="K464" s="1">
        <f>Table2[[#This Row],[Quantity]]</f>
        <v>-330</v>
      </c>
      <c r="L464" s="1" t="str">
        <f>IF(ISBLANK(Table2[[#This Row],[Status]]), "No Data Entered", IFERROR(Table2[[#This Row],[Status]], "No Data Entered"))</f>
        <v>Cancelled</v>
      </c>
    </row>
    <row r="465" spans="1:12" x14ac:dyDescent="0.3">
      <c r="A465" s="1" t="str">
        <f>Table2[[#This Row],[Product_ID]]</f>
        <v>PRO9511</v>
      </c>
      <c r="B465" s="1" t="str">
        <f>Table2[[#This Row],[Customer_ID]]</f>
        <v>CUST39070</v>
      </c>
      <c r="C465" s="14" t="str">
        <f>Table2[[#This Row],[Date]]</f>
        <v>11/11/2022</v>
      </c>
      <c r="D465" s="1" t="str">
        <f>TRIM(PROPER(Table2[[#This Row],[Product_Name]]))</f>
        <v>Tablet</v>
      </c>
      <c r="E465" s="1" t="str">
        <f>TRIM(PROPER(Table2[[#This Row],[Country]]))</f>
        <v>Uk</v>
      </c>
      <c r="F465" s="1" t="str">
        <f>TRIM(PROPER(Table2[[#This Row],[Category]]))</f>
        <v>Computers</v>
      </c>
      <c r="G465" s="1" t="str">
        <f>TRIM(PROPER(Table2[[#This Row],[Brand]]))</f>
        <v>Canon</v>
      </c>
      <c r="H465" s="1">
        <f>Table2[[#This Row],[Supplier_ID]]</f>
        <v>1058</v>
      </c>
      <c r="I465" s="1">
        <f>Table2[[#This Row],[Market_Price]]</f>
        <v>226.15</v>
      </c>
      <c r="J465" s="1">
        <f>Table2[[#This Row],[Selling_Price]]</f>
        <v>268.63</v>
      </c>
      <c r="K465" s="1">
        <f>Table2[[#This Row],[Quantity]]</f>
        <v>-119</v>
      </c>
      <c r="L465" s="1" t="str">
        <f>IF(ISBLANK(Table2[[#This Row],[Status]]), "No Data Entered", IFERROR(Table2[[#This Row],[Status]], "No Data Entered"))</f>
        <v>Cancelled</v>
      </c>
    </row>
    <row r="466" spans="1:12" x14ac:dyDescent="0.3">
      <c r="A466" s="1" t="str">
        <f>Table2[[#This Row],[Product_ID]]</f>
        <v>PRO8904</v>
      </c>
      <c r="B466" s="1" t="str">
        <f>Table2[[#This Row],[Customer_ID]]</f>
        <v>CUST39101</v>
      </c>
      <c r="C466" s="14" t="str">
        <f>Table2[[#This Row],[Date]]</f>
        <v>30/10/2025</v>
      </c>
      <c r="D466" s="1" t="str">
        <f>TRIM(PROPER(Table2[[#This Row],[Product_Name]]))</f>
        <v>Keyboard</v>
      </c>
      <c r="E466" s="1" t="str">
        <f>TRIM(PROPER(Table2[[#This Row],[Country]]))</f>
        <v>Usa</v>
      </c>
      <c r="F466" s="1" t="str">
        <f>TRIM(PROPER(Table2[[#This Row],[Category]]))</f>
        <v>Electronics</v>
      </c>
      <c r="G466" s="1" t="str">
        <f>TRIM(PROPER(Table2[[#This Row],[Brand]]))</f>
        <v>Microsoft</v>
      </c>
      <c r="H466" s="1">
        <f>Table2[[#This Row],[Supplier_ID]]</f>
        <v>1037</v>
      </c>
      <c r="I466" s="1">
        <f>Table2[[#This Row],[Market_Price]]</f>
        <v>208.6</v>
      </c>
      <c r="J466" s="1">
        <f>Table2[[#This Row],[Selling_Price]]</f>
        <v>326.41000000000003</v>
      </c>
      <c r="K466" s="1">
        <f>Table2[[#This Row],[Quantity]]</f>
        <v>-252</v>
      </c>
      <c r="L466" s="1" t="str">
        <f>IF(ISBLANK(Table2[[#This Row],[Status]]), "No Data Entered", IFERROR(Table2[[#This Row],[Status]], "No Data Entered"))</f>
        <v>Cancelled</v>
      </c>
    </row>
    <row r="467" spans="1:12" x14ac:dyDescent="0.3">
      <c r="A467" s="1" t="str">
        <f>Table2[[#This Row],[Product_ID]]</f>
        <v>PRO6099</v>
      </c>
      <c r="B467" s="1" t="str">
        <f>Table2[[#This Row],[Customer_ID]]</f>
        <v>CUST39169</v>
      </c>
      <c r="C467" s="14" t="str">
        <f>Table2[[#This Row],[Date]]</f>
        <v>05/09/2025</v>
      </c>
      <c r="D467" s="1" t="str">
        <f>TRIM(PROPER(Table2[[#This Row],[Product_Name]]))</f>
        <v>Monitor</v>
      </c>
      <c r="E467" s="1" t="str">
        <f>TRIM(PROPER(Table2[[#This Row],[Country]]))</f>
        <v>China</v>
      </c>
      <c r="F467" s="1" t="str">
        <f>TRIM(PROPER(Table2[[#This Row],[Category]]))</f>
        <v>Accessories</v>
      </c>
      <c r="G467" s="1" t="str">
        <f>TRIM(PROPER(Table2[[#This Row],[Brand]]))</f>
        <v>Sony</v>
      </c>
      <c r="H467" s="1">
        <f>Table2[[#This Row],[Supplier_ID]]</f>
        <v>1025</v>
      </c>
      <c r="I467" s="1">
        <f>Table2[[#This Row],[Market_Price]]</f>
        <v>579.96</v>
      </c>
      <c r="J467" s="1">
        <f>Table2[[#This Row],[Selling_Price]]</f>
        <v>939.16</v>
      </c>
      <c r="K467" s="1">
        <f>Table2[[#This Row],[Quantity]]</f>
        <v>-117</v>
      </c>
      <c r="L467" s="1" t="str">
        <f>IF(ISBLANK(Table2[[#This Row],[Status]]), "No Data Entered", IFERROR(Table2[[#This Row],[Status]], "No Data Entered"))</f>
        <v>Cancelled</v>
      </c>
    </row>
    <row r="468" spans="1:12" x14ac:dyDescent="0.3">
      <c r="A468" s="1" t="str">
        <f>Table2[[#This Row],[Product_ID]]</f>
        <v>PRO1803</v>
      </c>
      <c r="B468" s="1" t="str">
        <f>Table2[[#This Row],[Customer_ID]]</f>
        <v>CUST39179</v>
      </c>
      <c r="C468" s="14" t="str">
        <f>Table2[[#This Row],[Date]]</f>
        <v>22/04/2023</v>
      </c>
      <c r="D468" s="1" t="str">
        <f>TRIM(PROPER(Table2[[#This Row],[Product_Name]]))</f>
        <v>Keyboard</v>
      </c>
      <c r="E468" s="1" t="str">
        <f>TRIM(PROPER(Table2[[#This Row],[Country]]))</f>
        <v>China</v>
      </c>
      <c r="F468" s="1" t="str">
        <f>TRIM(PROPER(Table2[[#This Row],[Category]]))</f>
        <v>Office Supplies</v>
      </c>
      <c r="G468" s="1" t="str">
        <f>TRIM(PROPER(Table2[[#This Row],[Brand]]))</f>
        <v>Logitech</v>
      </c>
      <c r="H468" s="1">
        <f>Table2[[#This Row],[Supplier_ID]]</f>
        <v>1010</v>
      </c>
      <c r="I468" s="1">
        <f>Table2[[#This Row],[Market_Price]]</f>
        <v>918.96</v>
      </c>
      <c r="J468" s="1">
        <f>Table2[[#This Row],[Selling_Price]]</f>
        <v>1535.86</v>
      </c>
      <c r="K468" s="1">
        <f>Table2[[#This Row],[Quantity]]</f>
        <v>-53</v>
      </c>
      <c r="L468" s="1" t="str">
        <f>IF(ISBLANK(Table2[[#This Row],[Status]]), "No Data Entered", IFERROR(Table2[[#This Row],[Status]], "No Data Entered"))</f>
        <v>Cancelled</v>
      </c>
    </row>
    <row r="469" spans="1:12" x14ac:dyDescent="0.3">
      <c r="A469" s="1" t="str">
        <f>Table2[[#This Row],[Product_ID]]</f>
        <v>PRO9449</v>
      </c>
      <c r="B469" s="1" t="str">
        <f>Table2[[#This Row],[Customer_ID]]</f>
        <v>CUST39230</v>
      </c>
      <c r="C469" s="14" t="str">
        <f>Table2[[#This Row],[Date]]</f>
        <v>09/05/2020</v>
      </c>
      <c r="D469" s="1" t="str">
        <f>TRIM(PROPER(Table2[[#This Row],[Product_Name]]))</f>
        <v>Laptop</v>
      </c>
      <c r="E469" s="1" t="str">
        <f>TRIM(PROPER(Table2[[#This Row],[Country]]))</f>
        <v>China</v>
      </c>
      <c r="F469" s="1" t="str">
        <f>TRIM(PROPER(Table2[[#This Row],[Category]]))</f>
        <v>Office Supplies</v>
      </c>
      <c r="G469" s="1" t="str">
        <f>TRIM(PROPER(Table2[[#This Row],[Brand]]))</f>
        <v>Asus</v>
      </c>
      <c r="H469" s="1">
        <f>Table2[[#This Row],[Supplier_ID]]</f>
        <v>1059</v>
      </c>
      <c r="I469" s="1">
        <f>Table2[[#This Row],[Market_Price]]</f>
        <v>942.02</v>
      </c>
      <c r="J469" s="1">
        <f>Table2[[#This Row],[Selling_Price]]</f>
        <v>1494.48</v>
      </c>
      <c r="K469" s="1">
        <f>Table2[[#This Row],[Quantity]]</f>
        <v>-79</v>
      </c>
      <c r="L469" s="1" t="str">
        <f>IF(ISBLANK(Table2[[#This Row],[Status]]), "No Data Entered", IFERROR(Table2[[#This Row],[Status]], "No Data Entered"))</f>
        <v>Cancelled</v>
      </c>
    </row>
    <row r="470" spans="1:12" x14ac:dyDescent="0.3">
      <c r="A470" s="1" t="str">
        <f>Table2[[#This Row],[Product_ID]]</f>
        <v>PRO3706</v>
      </c>
      <c r="B470" s="1" t="str">
        <f>Table2[[#This Row],[Customer_ID]]</f>
        <v>CUST39250</v>
      </c>
      <c r="C470" s="14" t="str">
        <f>Table2[[#This Row],[Date]]</f>
        <v>21/03/2023</v>
      </c>
      <c r="D470" s="1" t="str">
        <f>TRIM(PROPER(Table2[[#This Row],[Product_Name]]))</f>
        <v>Smartphone</v>
      </c>
      <c r="E470" s="1" t="str">
        <f>TRIM(PROPER(Table2[[#This Row],[Country]]))</f>
        <v>India</v>
      </c>
      <c r="F470" s="1" t="str">
        <f>TRIM(PROPER(Table2[[#This Row],[Category]]))</f>
        <v>Wearables</v>
      </c>
      <c r="G470" s="1" t="str">
        <f>TRIM(PROPER(Table2[[#This Row],[Brand]]))</f>
        <v>Lenovo</v>
      </c>
      <c r="H470" s="1">
        <f>Table2[[#This Row],[Supplier_ID]]</f>
        <v>1046</v>
      </c>
      <c r="I470" s="1">
        <f>Table2[[#This Row],[Market_Price]]</f>
        <v>94.14</v>
      </c>
      <c r="J470" s="1">
        <f>Table2[[#This Row],[Selling_Price]]</f>
        <v>154</v>
      </c>
      <c r="K470" s="1">
        <f>Table2[[#This Row],[Quantity]]</f>
        <v>-59</v>
      </c>
      <c r="L470" s="1" t="str">
        <f>IF(ISBLANK(Table2[[#This Row],[Status]]), "No Data Entered", IFERROR(Table2[[#This Row],[Status]], "No Data Entered"))</f>
        <v>Cancelled</v>
      </c>
    </row>
    <row r="471" spans="1:12" x14ac:dyDescent="0.3">
      <c r="A471" s="1" t="str">
        <f>Table2[[#This Row],[Product_ID]]</f>
        <v>PRO3169</v>
      </c>
      <c r="B471" s="1" t="str">
        <f>Table2[[#This Row],[Customer_ID]]</f>
        <v>CUST39392</v>
      </c>
      <c r="C471" s="14" t="str">
        <f>Table2[[#This Row],[Date]]</f>
        <v>19/09/2021</v>
      </c>
      <c r="D471" s="1" t="str">
        <f>TRIM(PROPER(Table2[[#This Row],[Product_Name]]))</f>
        <v>Monitor</v>
      </c>
      <c r="E471" s="1" t="str">
        <f>TRIM(PROPER(Table2[[#This Row],[Country]]))</f>
        <v>Germany</v>
      </c>
      <c r="F471" s="1" t="str">
        <f>TRIM(PROPER(Table2[[#This Row],[Category]]))</f>
        <v>Computers</v>
      </c>
      <c r="G471" s="1" t="str">
        <f>TRIM(PROPER(Table2[[#This Row],[Brand]]))</f>
        <v>Hp</v>
      </c>
      <c r="H471" s="1">
        <f>Table2[[#This Row],[Supplier_ID]]</f>
        <v>1030</v>
      </c>
      <c r="I471" s="1">
        <f>Table2[[#This Row],[Market_Price]]</f>
        <v>1960.21</v>
      </c>
      <c r="J471" s="1">
        <f>Table2[[#This Row],[Selling_Price]]</f>
        <v>3031.4</v>
      </c>
      <c r="K471" s="1">
        <f>Table2[[#This Row],[Quantity]]</f>
        <v>-265</v>
      </c>
      <c r="L471" s="1" t="str">
        <f>IF(ISBLANK(Table2[[#This Row],[Status]]), "No Data Entered", IFERROR(Table2[[#This Row],[Status]], "No Data Entered"))</f>
        <v>Cancelled</v>
      </c>
    </row>
    <row r="472" spans="1:12" x14ac:dyDescent="0.3">
      <c r="A472" s="1" t="str">
        <f>Table2[[#This Row],[Product_ID]]</f>
        <v>PRO9427</v>
      </c>
      <c r="B472" s="1" t="str">
        <f>Table2[[#This Row],[Customer_ID]]</f>
        <v>CUST39448</v>
      </c>
      <c r="C472" s="14" t="str">
        <f>Table2[[#This Row],[Date]]</f>
        <v>20/05/2023</v>
      </c>
      <c r="D472" s="1" t="str">
        <f>TRIM(PROPER(Table2[[#This Row],[Product_Name]]))</f>
        <v>Smartphone</v>
      </c>
      <c r="E472" s="1" t="str">
        <f>TRIM(PROPER(Table2[[#This Row],[Country]]))</f>
        <v>Canada</v>
      </c>
      <c r="F472" s="1" t="str">
        <f>TRIM(PROPER(Table2[[#This Row],[Category]]))</f>
        <v>Office Supplies</v>
      </c>
      <c r="G472" s="1" t="str">
        <f>TRIM(PROPER(Table2[[#This Row],[Brand]]))</f>
        <v>Sony</v>
      </c>
      <c r="H472" s="1">
        <f>Table2[[#This Row],[Supplier_ID]]</f>
        <v>1027</v>
      </c>
      <c r="I472" s="1">
        <f>Table2[[#This Row],[Market_Price]]</f>
        <v>362.39</v>
      </c>
      <c r="J472" s="1">
        <f>Table2[[#This Row],[Selling_Price]]</f>
        <v>634</v>
      </c>
      <c r="K472" s="1">
        <f>Table2[[#This Row],[Quantity]]</f>
        <v>-380</v>
      </c>
      <c r="L472" s="1" t="str">
        <f>IF(ISBLANK(Table2[[#This Row],[Status]]), "No Data Entered", IFERROR(Table2[[#This Row],[Status]], "No Data Entered"))</f>
        <v>Cancelled</v>
      </c>
    </row>
    <row r="473" spans="1:12" x14ac:dyDescent="0.3">
      <c r="A473" s="1" t="str">
        <f>Table2[[#This Row],[Product_ID]]</f>
        <v>PRO2744</v>
      </c>
      <c r="B473" s="1" t="str">
        <f>Table2[[#This Row],[Customer_ID]]</f>
        <v>CUST39531</v>
      </c>
      <c r="C473" s="14" t="str">
        <f>Table2[[#This Row],[Date]]</f>
        <v>06/08/2022</v>
      </c>
      <c r="D473" s="1" t="str">
        <f>TRIM(PROPER(Table2[[#This Row],[Product_Name]]))</f>
        <v>Smartwatch</v>
      </c>
      <c r="E473" s="1" t="str">
        <f>TRIM(PROPER(Table2[[#This Row],[Country]]))</f>
        <v>Brazil</v>
      </c>
      <c r="F473" s="1" t="str">
        <f>TRIM(PROPER(Table2[[#This Row],[Category]]))</f>
        <v>Electronics</v>
      </c>
      <c r="G473" s="1" t="str">
        <f>TRIM(PROPER(Table2[[#This Row],[Brand]]))</f>
        <v>Apple</v>
      </c>
      <c r="H473" s="1">
        <f>Table2[[#This Row],[Supplier_ID]]</f>
        <v>1030</v>
      </c>
      <c r="I473" s="1">
        <f>Table2[[#This Row],[Market_Price]]</f>
        <v>386.81</v>
      </c>
      <c r="J473" s="1">
        <f>Table2[[#This Row],[Selling_Price]]</f>
        <v>740.58</v>
      </c>
      <c r="K473" s="1">
        <f>Table2[[#This Row],[Quantity]]</f>
        <v>-253</v>
      </c>
      <c r="L473" s="1" t="str">
        <f>IF(ISBLANK(Table2[[#This Row],[Status]]), "No Data Entered", IFERROR(Table2[[#This Row],[Status]], "No Data Entered"))</f>
        <v>Cancelled</v>
      </c>
    </row>
    <row r="474" spans="1:12" x14ac:dyDescent="0.3">
      <c r="A474" s="1" t="str">
        <f>Table2[[#This Row],[Product_ID]]</f>
        <v>PRO1472</v>
      </c>
      <c r="B474" s="1" t="str">
        <f>Table2[[#This Row],[Customer_ID]]</f>
        <v>CUST39545</v>
      </c>
      <c r="C474" s="14" t="str">
        <f>Table2[[#This Row],[Date]]</f>
        <v>25/03/2024</v>
      </c>
      <c r="D474" s="1" t="str">
        <f>TRIM(PROPER(Table2[[#This Row],[Product_Name]]))</f>
        <v>Camera</v>
      </c>
      <c r="E474" s="1" t="str">
        <f>TRIM(PROPER(Table2[[#This Row],[Country]]))</f>
        <v>France</v>
      </c>
      <c r="F474" s="1" t="str">
        <f>TRIM(PROPER(Table2[[#This Row],[Category]]))</f>
        <v>Office Supplies</v>
      </c>
      <c r="G474" s="1" t="str">
        <f>TRIM(PROPER(Table2[[#This Row],[Brand]]))</f>
        <v>Logitech</v>
      </c>
      <c r="H474" s="1">
        <f>Table2[[#This Row],[Supplier_ID]]</f>
        <v>1066</v>
      </c>
      <c r="I474" s="1">
        <f>Table2[[#This Row],[Market_Price]]</f>
        <v>1392.37</v>
      </c>
      <c r="J474" s="1">
        <f>Table2[[#This Row],[Selling_Price]]</f>
        <v>1858.44</v>
      </c>
      <c r="K474" s="1">
        <f>Table2[[#This Row],[Quantity]]</f>
        <v>-183</v>
      </c>
      <c r="L474" s="1" t="str">
        <f>IF(ISBLANK(Table2[[#This Row],[Status]]), "No Data Entered", IFERROR(Table2[[#This Row],[Status]], "No Data Entered"))</f>
        <v>Cancelled</v>
      </c>
    </row>
    <row r="475" spans="1:12" x14ac:dyDescent="0.3">
      <c r="A475" s="1" t="str">
        <f>Table2[[#This Row],[Product_ID]]</f>
        <v>PRO3701</v>
      </c>
      <c r="B475" s="1" t="str">
        <f>Table2[[#This Row],[Customer_ID]]</f>
        <v>CUST39580</v>
      </c>
      <c r="C475" s="14" t="str">
        <f>Table2[[#This Row],[Date]]</f>
        <v>16/07/2020</v>
      </c>
      <c r="D475" s="1" t="str">
        <f>TRIM(PROPER(Table2[[#This Row],[Product_Name]]))</f>
        <v>Laptop</v>
      </c>
      <c r="E475" s="1" t="str">
        <f>TRIM(PROPER(Table2[[#This Row],[Country]]))</f>
        <v>Japan</v>
      </c>
      <c r="F475" s="1" t="str">
        <f>TRIM(PROPER(Table2[[#This Row],[Category]]))</f>
        <v>Electronics</v>
      </c>
      <c r="G475" s="1" t="str">
        <f>TRIM(PROPER(Table2[[#This Row],[Brand]]))</f>
        <v>Canon</v>
      </c>
      <c r="H475" s="1">
        <f>Table2[[#This Row],[Supplier_ID]]</f>
        <v>1003</v>
      </c>
      <c r="I475" s="1">
        <f>Table2[[#This Row],[Market_Price]]</f>
        <v>1526.55</v>
      </c>
      <c r="J475" s="1">
        <f>Table2[[#This Row],[Selling_Price]]</f>
        <v>2679.18</v>
      </c>
      <c r="K475" s="1">
        <f>Table2[[#This Row],[Quantity]]</f>
        <v>-382</v>
      </c>
      <c r="L475" s="1" t="str">
        <f>IF(ISBLANK(Table2[[#This Row],[Status]]), "No Data Entered", IFERROR(Table2[[#This Row],[Status]], "No Data Entered"))</f>
        <v>Cancelled</v>
      </c>
    </row>
    <row r="476" spans="1:12" x14ac:dyDescent="0.3">
      <c r="A476" s="1" t="str">
        <f>Table2[[#This Row],[Product_ID]]</f>
        <v>PRO4472</v>
      </c>
      <c r="B476" s="1" t="str">
        <f>Table2[[#This Row],[Customer_ID]]</f>
        <v>CUST39663</v>
      </c>
      <c r="C476" s="14" t="str">
        <f>Table2[[#This Row],[Date]]</f>
        <v>07/09/2025</v>
      </c>
      <c r="D476" s="1" t="str">
        <f>TRIM(PROPER(Table2[[#This Row],[Product_Name]]))</f>
        <v>Tablet</v>
      </c>
      <c r="E476" s="1" t="str">
        <f>TRIM(PROPER(Table2[[#This Row],[Country]]))</f>
        <v>Usa</v>
      </c>
      <c r="F476" s="1" t="str">
        <f>TRIM(PROPER(Table2[[#This Row],[Category]]))</f>
        <v>Computers</v>
      </c>
      <c r="G476" s="1" t="str">
        <f>TRIM(PROPER(Table2[[#This Row],[Brand]]))</f>
        <v>Dell</v>
      </c>
      <c r="H476" s="1">
        <f>Table2[[#This Row],[Supplier_ID]]</f>
        <v>1081</v>
      </c>
      <c r="I476" s="1">
        <f>Table2[[#This Row],[Market_Price]]</f>
        <v>472.18</v>
      </c>
      <c r="J476" s="1">
        <f>Table2[[#This Row],[Selling_Price]]</f>
        <v>921.45</v>
      </c>
      <c r="K476" s="1">
        <f>Table2[[#This Row],[Quantity]]</f>
        <v>-488</v>
      </c>
      <c r="L476" s="1" t="str">
        <f>IF(ISBLANK(Table2[[#This Row],[Status]]), "No Data Entered", IFERROR(Table2[[#This Row],[Status]], "No Data Entered"))</f>
        <v>Cancelled</v>
      </c>
    </row>
    <row r="477" spans="1:12" x14ac:dyDescent="0.3">
      <c r="A477" s="1" t="str">
        <f>Table2[[#This Row],[Product_ID]]</f>
        <v>PRO1143</v>
      </c>
      <c r="B477" s="1" t="str">
        <f>Table2[[#This Row],[Customer_ID]]</f>
        <v>CUST39773</v>
      </c>
      <c r="C477" s="14" t="str">
        <f>Table2[[#This Row],[Date]]</f>
        <v>29/10/2023</v>
      </c>
      <c r="D477" s="1" t="str">
        <f>TRIM(PROPER(Table2[[#This Row],[Product_Name]]))</f>
        <v>Printer</v>
      </c>
      <c r="E477" s="1" t="str">
        <f>TRIM(PROPER(Table2[[#This Row],[Country]]))</f>
        <v>Usa</v>
      </c>
      <c r="F477" s="1" t="str">
        <f>TRIM(PROPER(Table2[[#This Row],[Category]]))</f>
        <v>Electronics</v>
      </c>
      <c r="G477" s="1" t="str">
        <f>TRIM(PROPER(Table2[[#This Row],[Brand]]))</f>
        <v>Lenovo</v>
      </c>
      <c r="H477" s="1">
        <f>Table2[[#This Row],[Supplier_ID]]</f>
        <v>1067</v>
      </c>
      <c r="I477" s="1">
        <f>Table2[[#This Row],[Market_Price]]</f>
        <v>323.89999999999998</v>
      </c>
      <c r="J477" s="1">
        <f>Table2[[#This Row],[Selling_Price]]</f>
        <v>478.42</v>
      </c>
      <c r="K477" s="1">
        <f>Table2[[#This Row],[Quantity]]</f>
        <v>-475</v>
      </c>
      <c r="L477" s="1" t="str">
        <f>IF(ISBLANK(Table2[[#This Row],[Status]]), "No Data Entered", IFERROR(Table2[[#This Row],[Status]], "No Data Entered"))</f>
        <v>Cancelled</v>
      </c>
    </row>
    <row r="478" spans="1:12" x14ac:dyDescent="0.3">
      <c r="A478" s="1" t="str">
        <f>Table2[[#This Row],[Product_ID]]</f>
        <v>PRO4702</v>
      </c>
      <c r="B478" s="1" t="str">
        <f>Table2[[#This Row],[Customer_ID]]</f>
        <v>CUST39820</v>
      </c>
      <c r="C478" s="14" t="str">
        <f>Table2[[#This Row],[Date]]</f>
        <v>03/04/2025</v>
      </c>
      <c r="D478" s="1" t="str">
        <f>TRIM(PROPER(Table2[[#This Row],[Product_Name]]))</f>
        <v>Tablet</v>
      </c>
      <c r="E478" s="1" t="str">
        <f>TRIM(PROPER(Table2[[#This Row],[Country]]))</f>
        <v>Australia</v>
      </c>
      <c r="F478" s="1" t="str">
        <f>TRIM(PROPER(Table2[[#This Row],[Category]]))</f>
        <v>Office Supplies</v>
      </c>
      <c r="G478" s="1" t="str">
        <f>TRIM(PROPER(Table2[[#This Row],[Brand]]))</f>
        <v>Apple</v>
      </c>
      <c r="H478" s="1">
        <f>Table2[[#This Row],[Supplier_ID]]</f>
        <v>1057</v>
      </c>
      <c r="I478" s="1">
        <f>Table2[[#This Row],[Market_Price]]</f>
        <v>136.22</v>
      </c>
      <c r="J478" s="1">
        <f>Table2[[#This Row],[Selling_Price]]</f>
        <v>225.79</v>
      </c>
      <c r="K478" s="1">
        <f>Table2[[#This Row],[Quantity]]</f>
        <v>-329</v>
      </c>
      <c r="L478" s="1" t="str">
        <f>IF(ISBLANK(Table2[[#This Row],[Status]]), "No Data Entered", IFERROR(Table2[[#This Row],[Status]], "No Data Entered"))</f>
        <v>Cancelled</v>
      </c>
    </row>
    <row r="479" spans="1:12" x14ac:dyDescent="0.3">
      <c r="A479" s="1" t="str">
        <f>Table2[[#This Row],[Product_ID]]</f>
        <v>PRO9757</v>
      </c>
      <c r="B479" s="1" t="str">
        <f>Table2[[#This Row],[Customer_ID]]</f>
        <v>CUST39834</v>
      </c>
      <c r="C479" s="14" t="str">
        <f>Table2[[#This Row],[Date]]</f>
        <v>18/05/2021</v>
      </c>
      <c r="D479" s="1" t="str">
        <f>TRIM(PROPER(Table2[[#This Row],[Product_Name]]))</f>
        <v>Laptop</v>
      </c>
      <c r="E479" s="1" t="str">
        <f>TRIM(PROPER(Table2[[#This Row],[Country]]))</f>
        <v>France</v>
      </c>
      <c r="F479" s="1" t="str">
        <f>TRIM(PROPER(Table2[[#This Row],[Category]]))</f>
        <v>Computers</v>
      </c>
      <c r="G479" s="1" t="str">
        <f>TRIM(PROPER(Table2[[#This Row],[Brand]]))</f>
        <v>Samsung</v>
      </c>
      <c r="H479" s="1">
        <f>Table2[[#This Row],[Supplier_ID]]</f>
        <v>1095</v>
      </c>
      <c r="I479" s="1">
        <f>Table2[[#This Row],[Market_Price]]</f>
        <v>836.56</v>
      </c>
      <c r="J479" s="1">
        <f>Table2[[#This Row],[Selling_Price]]</f>
        <v>927.5</v>
      </c>
      <c r="K479" s="1">
        <f>Table2[[#This Row],[Quantity]]</f>
        <v>-496</v>
      </c>
      <c r="L479" s="1" t="str">
        <f>IF(ISBLANK(Table2[[#This Row],[Status]]), "No Data Entered", IFERROR(Table2[[#This Row],[Status]], "No Data Entered"))</f>
        <v>Cancelled</v>
      </c>
    </row>
    <row r="480" spans="1:12" x14ac:dyDescent="0.3">
      <c r="A480" s="1" t="str">
        <f>Table2[[#This Row],[Product_ID]]</f>
        <v>PRO5464</v>
      </c>
      <c r="B480" s="1" t="str">
        <f>Table2[[#This Row],[Customer_ID]]</f>
        <v>CUST39947</v>
      </c>
      <c r="C480" s="14" t="str">
        <f>Table2[[#This Row],[Date]]</f>
        <v>30/05/2024</v>
      </c>
      <c r="D480" s="1" t="str">
        <f>TRIM(PROPER(Table2[[#This Row],[Product_Name]]))</f>
        <v>Laptop</v>
      </c>
      <c r="E480" s="1" t="str">
        <f>TRIM(PROPER(Table2[[#This Row],[Country]]))</f>
        <v>Usa</v>
      </c>
      <c r="F480" s="1" t="str">
        <f>TRIM(PROPER(Table2[[#This Row],[Category]]))</f>
        <v>Office Supplies</v>
      </c>
      <c r="G480" s="1" t="str">
        <f>TRIM(PROPER(Table2[[#This Row],[Brand]]))</f>
        <v>Microsoft</v>
      </c>
      <c r="H480" s="1">
        <f>Table2[[#This Row],[Supplier_ID]]</f>
        <v>1099</v>
      </c>
      <c r="I480" s="1">
        <f>Table2[[#This Row],[Market_Price]]</f>
        <v>1133.3699999999999</v>
      </c>
      <c r="J480" s="1">
        <f>Table2[[#This Row],[Selling_Price]]</f>
        <v>1851.06</v>
      </c>
      <c r="K480" s="1">
        <f>Table2[[#This Row],[Quantity]]</f>
        <v>-181</v>
      </c>
      <c r="L480" s="1" t="str">
        <f>IF(ISBLANK(Table2[[#This Row],[Status]]), "No Data Entered", IFERROR(Table2[[#This Row],[Status]], "No Data Entered"))</f>
        <v>Cancelled</v>
      </c>
    </row>
    <row r="481" spans="1:12" x14ac:dyDescent="0.3">
      <c r="A481" s="1" t="str">
        <f>Table2[[#This Row],[Product_ID]]</f>
        <v>PRO9627</v>
      </c>
      <c r="B481" s="1" t="str">
        <f>Table2[[#This Row],[Customer_ID]]</f>
        <v>CUST39971</v>
      </c>
      <c r="C481" s="14" t="str">
        <f>Table2[[#This Row],[Date]]</f>
        <v>20/12/2023</v>
      </c>
      <c r="D481" s="1" t="str">
        <f>TRIM(PROPER(Table2[[#This Row],[Product_Name]]))</f>
        <v>Tablet</v>
      </c>
      <c r="E481" s="1" t="str">
        <f>TRIM(PROPER(Table2[[#This Row],[Country]]))</f>
        <v>Usa</v>
      </c>
      <c r="F481" s="1" t="str">
        <f>TRIM(PROPER(Table2[[#This Row],[Category]]))</f>
        <v>Electronics</v>
      </c>
      <c r="G481" s="1" t="str">
        <f>TRIM(PROPER(Table2[[#This Row],[Brand]]))</f>
        <v>Logitech</v>
      </c>
      <c r="H481" s="1">
        <f>Table2[[#This Row],[Supplier_ID]]</f>
        <v>1076</v>
      </c>
      <c r="I481" s="1">
        <f>Table2[[#This Row],[Market_Price]]</f>
        <v>492.73</v>
      </c>
      <c r="J481" s="1">
        <f>Table2[[#This Row],[Selling_Price]]</f>
        <v>852.98</v>
      </c>
      <c r="K481" s="1">
        <f>Table2[[#This Row],[Quantity]]</f>
        <v>-76</v>
      </c>
      <c r="L481" s="1" t="str">
        <f>IF(ISBLANK(Table2[[#This Row],[Status]]), "No Data Entered", IFERROR(Table2[[#This Row],[Status]], "No Data Entered"))</f>
        <v>Cancelled</v>
      </c>
    </row>
    <row r="482" spans="1:12" x14ac:dyDescent="0.3">
      <c r="A482" s="1" t="str">
        <f>Table2[[#This Row],[Product_ID]]</f>
        <v>PRO7800</v>
      </c>
      <c r="B482" s="1" t="str">
        <f>Table2[[#This Row],[Customer_ID]]</f>
        <v>CUST39978</v>
      </c>
      <c r="C482" s="14" t="str">
        <f>Table2[[#This Row],[Date]]</f>
        <v>29/01/2024</v>
      </c>
      <c r="D482" s="1" t="str">
        <f>TRIM(PROPER(Table2[[#This Row],[Product_Name]]))</f>
        <v>Printer</v>
      </c>
      <c r="E482" s="1" t="str">
        <f>TRIM(PROPER(Table2[[#This Row],[Country]]))</f>
        <v>France</v>
      </c>
      <c r="F482" s="1" t="str">
        <f>TRIM(PROPER(Table2[[#This Row],[Category]]))</f>
        <v>Office Supplies</v>
      </c>
      <c r="G482" s="1" t="str">
        <f>TRIM(PROPER(Table2[[#This Row],[Brand]]))</f>
        <v>Sony</v>
      </c>
      <c r="H482" s="1">
        <f>Table2[[#This Row],[Supplier_ID]]</f>
        <v>1025</v>
      </c>
      <c r="I482" s="1">
        <f>Table2[[#This Row],[Market_Price]]</f>
        <v>746.88</v>
      </c>
      <c r="J482" s="1">
        <f>Table2[[#This Row],[Selling_Price]]</f>
        <v>1100.19</v>
      </c>
      <c r="K482" s="1">
        <f>Table2[[#This Row],[Quantity]]</f>
        <v>-285</v>
      </c>
      <c r="L482" s="1" t="str">
        <f>IF(ISBLANK(Table2[[#This Row],[Status]]), "No Data Entered", IFERROR(Table2[[#This Row],[Status]], "No Data Entered"))</f>
        <v>Cancelled</v>
      </c>
    </row>
    <row r="483" spans="1:12" x14ac:dyDescent="0.3">
      <c r="A483" s="1" t="str">
        <f>Table2[[#This Row],[Product_ID]]</f>
        <v>PRO7557</v>
      </c>
      <c r="B483" s="1" t="str">
        <f>Table2[[#This Row],[Customer_ID]]</f>
        <v>CUST40234</v>
      </c>
      <c r="C483" s="14" t="str">
        <f>Table2[[#This Row],[Date]]</f>
        <v>18/04/2023</v>
      </c>
      <c r="D483" s="1" t="str">
        <f>TRIM(PROPER(Table2[[#This Row],[Product_Name]]))</f>
        <v>Headphones</v>
      </c>
      <c r="E483" s="1" t="str">
        <f>TRIM(PROPER(Table2[[#This Row],[Country]]))</f>
        <v>China</v>
      </c>
      <c r="F483" s="1" t="str">
        <f>TRIM(PROPER(Table2[[#This Row],[Category]]))</f>
        <v>Wearables</v>
      </c>
      <c r="G483" s="1" t="str">
        <f>TRIM(PROPER(Table2[[#This Row],[Brand]]))</f>
        <v>Asus</v>
      </c>
      <c r="H483" s="1">
        <f>Table2[[#This Row],[Supplier_ID]]</f>
        <v>1096</v>
      </c>
      <c r="I483" s="1">
        <f>Table2[[#This Row],[Market_Price]]</f>
        <v>1092.97</v>
      </c>
      <c r="J483" s="1">
        <f>Table2[[#This Row],[Selling_Price]]</f>
        <v>1593.39</v>
      </c>
      <c r="K483" s="1">
        <f>Table2[[#This Row],[Quantity]]</f>
        <v>-438</v>
      </c>
      <c r="L483" s="1" t="str">
        <f>IF(ISBLANK(Table2[[#This Row],[Status]]), "No Data Entered", IFERROR(Table2[[#This Row],[Status]], "No Data Entered"))</f>
        <v>Cancelled</v>
      </c>
    </row>
    <row r="484" spans="1:12" x14ac:dyDescent="0.3">
      <c r="A484" s="1" t="str">
        <f>Table2[[#This Row],[Product_ID]]</f>
        <v>PRO2986</v>
      </c>
      <c r="B484" s="1" t="str">
        <f>Table2[[#This Row],[Customer_ID]]</f>
        <v>CUST40268</v>
      </c>
      <c r="C484" s="14" t="str">
        <f>Table2[[#This Row],[Date]]</f>
        <v>10/09/2022</v>
      </c>
      <c r="D484" s="1" t="str">
        <f>TRIM(PROPER(Table2[[#This Row],[Product_Name]]))</f>
        <v>Camera</v>
      </c>
      <c r="E484" s="1" t="str">
        <f>TRIM(PROPER(Table2[[#This Row],[Country]]))</f>
        <v>Japan</v>
      </c>
      <c r="F484" s="1" t="str">
        <f>TRIM(PROPER(Table2[[#This Row],[Category]]))</f>
        <v>Office Supplies</v>
      </c>
      <c r="G484" s="1" t="str">
        <f>TRIM(PROPER(Table2[[#This Row],[Brand]]))</f>
        <v>Canon</v>
      </c>
      <c r="H484" s="1">
        <f>Table2[[#This Row],[Supplier_ID]]</f>
        <v>1029</v>
      </c>
      <c r="I484" s="1">
        <f>Table2[[#This Row],[Market_Price]]</f>
        <v>1854.06</v>
      </c>
      <c r="J484" s="1">
        <f>Table2[[#This Row],[Selling_Price]]</f>
        <v>2213.0700000000002</v>
      </c>
      <c r="K484" s="1">
        <f>Table2[[#This Row],[Quantity]]</f>
        <v>-412</v>
      </c>
      <c r="L484" s="1" t="str">
        <f>IF(ISBLANK(Table2[[#This Row],[Status]]), "No Data Entered", IFERROR(Table2[[#This Row],[Status]], "No Data Entered"))</f>
        <v>Cancelled</v>
      </c>
    </row>
    <row r="485" spans="1:12" x14ac:dyDescent="0.3">
      <c r="A485" s="1" t="str">
        <f>Table2[[#This Row],[Product_ID]]</f>
        <v>PRO7383</v>
      </c>
      <c r="B485" s="1" t="str">
        <f>Table2[[#This Row],[Customer_ID]]</f>
        <v>CUST40383</v>
      </c>
      <c r="C485" s="14" t="str">
        <f>Table2[[#This Row],[Date]]</f>
        <v>29/03/2023</v>
      </c>
      <c r="D485" s="1" t="str">
        <f>TRIM(PROPER(Table2[[#This Row],[Product_Name]]))</f>
        <v>Headphones</v>
      </c>
      <c r="E485" s="1" t="str">
        <f>TRIM(PROPER(Table2[[#This Row],[Country]]))</f>
        <v>France</v>
      </c>
      <c r="F485" s="1" t="str">
        <f>TRIM(PROPER(Table2[[#This Row],[Category]]))</f>
        <v>Accessories</v>
      </c>
      <c r="G485" s="1" t="str">
        <f>TRIM(PROPER(Table2[[#This Row],[Brand]]))</f>
        <v>Samsung</v>
      </c>
      <c r="H485" s="1">
        <f>Table2[[#This Row],[Supplier_ID]]</f>
        <v>1059</v>
      </c>
      <c r="I485" s="1">
        <f>Table2[[#This Row],[Market_Price]]</f>
        <v>221.33</v>
      </c>
      <c r="J485" s="1">
        <f>Table2[[#This Row],[Selling_Price]]</f>
        <v>425.78</v>
      </c>
      <c r="K485" s="1">
        <f>Table2[[#This Row],[Quantity]]</f>
        <v>-423</v>
      </c>
      <c r="L485" s="1" t="str">
        <f>IF(ISBLANK(Table2[[#This Row],[Status]]), "No Data Entered", IFERROR(Table2[[#This Row],[Status]], "No Data Entered"))</f>
        <v>Cancelled</v>
      </c>
    </row>
    <row r="486" spans="1:12" x14ac:dyDescent="0.3">
      <c r="A486" s="1" t="str">
        <f>Table2[[#This Row],[Product_ID]]</f>
        <v>PRO8357</v>
      </c>
      <c r="B486" s="1" t="str">
        <f>Table2[[#This Row],[Customer_ID]]</f>
        <v>CUST40423</v>
      </c>
      <c r="C486" s="14" t="str">
        <f>Table2[[#This Row],[Date]]</f>
        <v>15/05/2023</v>
      </c>
      <c r="D486" s="1" t="str">
        <f>TRIM(PROPER(Table2[[#This Row],[Product_Name]]))</f>
        <v>Tablet</v>
      </c>
      <c r="E486" s="1" t="str">
        <f>TRIM(PROPER(Table2[[#This Row],[Country]]))</f>
        <v>India</v>
      </c>
      <c r="F486" s="1" t="str">
        <f>TRIM(PROPER(Table2[[#This Row],[Category]]))</f>
        <v>Computers</v>
      </c>
      <c r="G486" s="1" t="str">
        <f>TRIM(PROPER(Table2[[#This Row],[Brand]]))</f>
        <v>Asus</v>
      </c>
      <c r="H486" s="1">
        <f>Table2[[#This Row],[Supplier_ID]]</f>
        <v>1037</v>
      </c>
      <c r="I486" s="1">
        <f>Table2[[#This Row],[Market_Price]]</f>
        <v>1930.62</v>
      </c>
      <c r="J486" s="1">
        <f>Table2[[#This Row],[Selling_Price]]</f>
        <v>2168.31</v>
      </c>
      <c r="K486" s="1">
        <f>Table2[[#This Row],[Quantity]]</f>
        <v>-352</v>
      </c>
      <c r="L486" s="1" t="str">
        <f>IF(ISBLANK(Table2[[#This Row],[Status]]), "No Data Entered", IFERROR(Table2[[#This Row],[Status]], "No Data Entered"))</f>
        <v>Cancelled</v>
      </c>
    </row>
    <row r="487" spans="1:12" x14ac:dyDescent="0.3">
      <c r="A487" s="1" t="str">
        <f>Table2[[#This Row],[Product_ID]]</f>
        <v>PRO6596</v>
      </c>
      <c r="B487" s="1" t="str">
        <f>Table2[[#This Row],[Customer_ID]]</f>
        <v>CUST40437</v>
      </c>
      <c r="C487" s="14" t="str">
        <f>Table2[[#This Row],[Date]]</f>
        <v>02/03/2025</v>
      </c>
      <c r="D487" s="1" t="str">
        <f>TRIM(PROPER(Table2[[#This Row],[Product_Name]]))</f>
        <v>Smartwatch</v>
      </c>
      <c r="E487" s="1" t="str">
        <f>TRIM(PROPER(Table2[[#This Row],[Country]]))</f>
        <v>China</v>
      </c>
      <c r="F487" s="1" t="str">
        <f>TRIM(PROPER(Table2[[#This Row],[Category]]))</f>
        <v>Wearables</v>
      </c>
      <c r="G487" s="1" t="str">
        <f>TRIM(PROPER(Table2[[#This Row],[Brand]]))</f>
        <v>Hp</v>
      </c>
      <c r="H487" s="1">
        <f>Table2[[#This Row],[Supplier_ID]]</f>
        <v>1029</v>
      </c>
      <c r="I487" s="1">
        <f>Table2[[#This Row],[Market_Price]]</f>
        <v>1742.35</v>
      </c>
      <c r="J487" s="1">
        <f>Table2[[#This Row],[Selling_Price]]</f>
        <v>3116.13</v>
      </c>
      <c r="K487" s="1">
        <f>Table2[[#This Row],[Quantity]]</f>
        <v>-307</v>
      </c>
      <c r="L487" s="1" t="str">
        <f>IF(ISBLANK(Table2[[#This Row],[Status]]), "No Data Entered", IFERROR(Table2[[#This Row],[Status]], "No Data Entered"))</f>
        <v>Cancelled</v>
      </c>
    </row>
    <row r="488" spans="1:12" x14ac:dyDescent="0.3">
      <c r="A488" s="1" t="str">
        <f>Table2[[#This Row],[Product_ID]]</f>
        <v>PRO9625</v>
      </c>
      <c r="B488" s="1" t="str">
        <f>Table2[[#This Row],[Customer_ID]]</f>
        <v>CUST40473</v>
      </c>
      <c r="C488" s="14" t="str">
        <f>Table2[[#This Row],[Date]]</f>
        <v>29/03/2025</v>
      </c>
      <c r="D488" s="1" t="str">
        <f>TRIM(PROPER(Table2[[#This Row],[Product_Name]]))</f>
        <v>Smartphone</v>
      </c>
      <c r="E488" s="1" t="str">
        <f>TRIM(PROPER(Table2[[#This Row],[Country]]))</f>
        <v>Brazil</v>
      </c>
      <c r="F488" s="1" t="str">
        <f>TRIM(PROPER(Table2[[#This Row],[Category]]))</f>
        <v>Computers</v>
      </c>
      <c r="G488" s="1" t="str">
        <f>TRIM(PROPER(Table2[[#This Row],[Brand]]))</f>
        <v>Samsung</v>
      </c>
      <c r="H488" s="1">
        <f>Table2[[#This Row],[Supplier_ID]]</f>
        <v>1054</v>
      </c>
      <c r="I488" s="1">
        <f>Table2[[#This Row],[Market_Price]]</f>
        <v>161.18</v>
      </c>
      <c r="J488" s="1">
        <f>Table2[[#This Row],[Selling_Price]]</f>
        <v>182.41</v>
      </c>
      <c r="K488" s="1">
        <f>Table2[[#This Row],[Quantity]]</f>
        <v>-375</v>
      </c>
      <c r="L488" s="1" t="str">
        <f>IF(ISBLANK(Table2[[#This Row],[Status]]), "No Data Entered", IFERROR(Table2[[#This Row],[Status]], "No Data Entered"))</f>
        <v>Cancelled</v>
      </c>
    </row>
    <row r="489" spans="1:12" x14ac:dyDescent="0.3">
      <c r="A489" s="1" t="str">
        <f>Table2[[#This Row],[Product_ID]]</f>
        <v>PRO6071</v>
      </c>
      <c r="B489" s="1" t="str">
        <f>Table2[[#This Row],[Customer_ID]]</f>
        <v>CUST40508</v>
      </c>
      <c r="C489" s="14" t="str">
        <f>Table2[[#This Row],[Date]]</f>
        <v>09/02/2025</v>
      </c>
      <c r="D489" s="1" t="str">
        <f>TRIM(PROPER(Table2[[#This Row],[Product_Name]]))</f>
        <v>Keyboard</v>
      </c>
      <c r="E489" s="1" t="str">
        <f>TRIM(PROPER(Table2[[#This Row],[Country]]))</f>
        <v>Usa</v>
      </c>
      <c r="F489" s="1" t="str">
        <f>TRIM(PROPER(Table2[[#This Row],[Category]]))</f>
        <v>Office Supplies</v>
      </c>
      <c r="G489" s="1" t="str">
        <f>TRIM(PROPER(Table2[[#This Row],[Brand]]))</f>
        <v>Canon</v>
      </c>
      <c r="H489" s="1">
        <f>Table2[[#This Row],[Supplier_ID]]</f>
        <v>1029</v>
      </c>
      <c r="I489" s="1">
        <f>Table2[[#This Row],[Market_Price]]</f>
        <v>1006.43</v>
      </c>
      <c r="J489" s="1">
        <f>Table2[[#This Row],[Selling_Price]]</f>
        <v>1733</v>
      </c>
      <c r="K489" s="1">
        <f>Table2[[#This Row],[Quantity]]</f>
        <v>-106</v>
      </c>
      <c r="L489" s="1" t="str">
        <f>IF(ISBLANK(Table2[[#This Row],[Status]]), "No Data Entered", IFERROR(Table2[[#This Row],[Status]], "No Data Entered"))</f>
        <v>Cancelled</v>
      </c>
    </row>
    <row r="490" spans="1:12" x14ac:dyDescent="0.3">
      <c r="A490" s="1" t="str">
        <f>Table2[[#This Row],[Product_ID]]</f>
        <v>PRO3786</v>
      </c>
      <c r="B490" s="1" t="str">
        <f>Table2[[#This Row],[Customer_ID]]</f>
        <v>CUST40558</v>
      </c>
      <c r="C490" s="14" t="str">
        <f>Table2[[#This Row],[Date]]</f>
        <v>12/11/2025</v>
      </c>
      <c r="D490" s="1" t="str">
        <f>TRIM(PROPER(Table2[[#This Row],[Product_Name]]))</f>
        <v>Keyboard</v>
      </c>
      <c r="E490" s="1" t="str">
        <f>TRIM(PROPER(Table2[[#This Row],[Country]]))</f>
        <v>Australia</v>
      </c>
      <c r="F490" s="1" t="str">
        <f>TRIM(PROPER(Table2[[#This Row],[Category]]))</f>
        <v>Computers</v>
      </c>
      <c r="G490" s="1" t="str">
        <f>TRIM(PROPER(Table2[[#This Row],[Brand]]))</f>
        <v>Logitech</v>
      </c>
      <c r="H490" s="1">
        <f>Table2[[#This Row],[Supplier_ID]]</f>
        <v>1019</v>
      </c>
      <c r="I490" s="1">
        <f>Table2[[#This Row],[Market_Price]]</f>
        <v>730.26</v>
      </c>
      <c r="J490" s="1">
        <f>Table2[[#This Row],[Selling_Price]]</f>
        <v>1067.42</v>
      </c>
      <c r="K490" s="1">
        <f>Table2[[#This Row],[Quantity]]</f>
        <v>-285</v>
      </c>
      <c r="L490" s="1" t="str">
        <f>IF(ISBLANK(Table2[[#This Row],[Status]]), "No Data Entered", IFERROR(Table2[[#This Row],[Status]], "No Data Entered"))</f>
        <v>Cancelled</v>
      </c>
    </row>
    <row r="491" spans="1:12" x14ac:dyDescent="0.3">
      <c r="A491" s="1" t="str">
        <f>Table2[[#This Row],[Product_ID]]</f>
        <v>PRO6893</v>
      </c>
      <c r="B491" s="1" t="str">
        <f>Table2[[#This Row],[Customer_ID]]</f>
        <v>CUST40594</v>
      </c>
      <c r="C491" s="14" t="str">
        <f>Table2[[#This Row],[Date]]</f>
        <v>19/06/2021</v>
      </c>
      <c r="D491" s="1" t="str">
        <f>TRIM(PROPER(Table2[[#This Row],[Product_Name]]))</f>
        <v>Tablet</v>
      </c>
      <c r="E491" s="1" t="str">
        <f>TRIM(PROPER(Table2[[#This Row],[Country]]))</f>
        <v>India</v>
      </c>
      <c r="F491" s="1" t="str">
        <f>TRIM(PROPER(Table2[[#This Row],[Category]]))</f>
        <v>Office Supplies</v>
      </c>
      <c r="G491" s="1" t="str">
        <f>TRIM(PROPER(Table2[[#This Row],[Brand]]))</f>
        <v>Dell</v>
      </c>
      <c r="H491" s="1">
        <f>Table2[[#This Row],[Supplier_ID]]</f>
        <v>1049</v>
      </c>
      <c r="I491" s="1">
        <f>Table2[[#This Row],[Market_Price]]</f>
        <v>290.55</v>
      </c>
      <c r="J491" s="1">
        <f>Table2[[#This Row],[Selling_Price]]</f>
        <v>421.65</v>
      </c>
      <c r="K491" s="1">
        <f>Table2[[#This Row],[Quantity]]</f>
        <v>-435</v>
      </c>
      <c r="L491" s="1" t="str">
        <f>IF(ISBLANK(Table2[[#This Row],[Status]]), "No Data Entered", IFERROR(Table2[[#This Row],[Status]], "No Data Entered"))</f>
        <v>Cancelled</v>
      </c>
    </row>
    <row r="492" spans="1:12" x14ac:dyDescent="0.3">
      <c r="A492" s="1" t="str">
        <f>Table2[[#This Row],[Product_ID]]</f>
        <v>PRO5730</v>
      </c>
      <c r="B492" s="1" t="str">
        <f>Table2[[#This Row],[Customer_ID]]</f>
        <v>CUST40633</v>
      </c>
      <c r="C492" s="14" t="str">
        <f>Table2[[#This Row],[Date]]</f>
        <v>10/05/2020</v>
      </c>
      <c r="D492" s="1" t="str">
        <f>TRIM(PROPER(Table2[[#This Row],[Product_Name]]))</f>
        <v>Headphones</v>
      </c>
      <c r="E492" s="1" t="str">
        <f>TRIM(PROPER(Table2[[#This Row],[Country]]))</f>
        <v>Usa</v>
      </c>
      <c r="F492" s="1" t="str">
        <f>TRIM(PROPER(Table2[[#This Row],[Category]]))</f>
        <v>Computers</v>
      </c>
      <c r="G492" s="1" t="str">
        <f>TRIM(PROPER(Table2[[#This Row],[Brand]]))</f>
        <v>Canon</v>
      </c>
      <c r="H492" s="1">
        <f>Table2[[#This Row],[Supplier_ID]]</f>
        <v>1033</v>
      </c>
      <c r="I492" s="1">
        <f>Table2[[#This Row],[Market_Price]]</f>
        <v>1677.95</v>
      </c>
      <c r="J492" s="1">
        <f>Table2[[#This Row],[Selling_Price]]</f>
        <v>2301.98</v>
      </c>
      <c r="K492" s="1">
        <f>Table2[[#This Row],[Quantity]]</f>
        <v>-165</v>
      </c>
      <c r="L492" s="1" t="str">
        <f>IF(ISBLANK(Table2[[#This Row],[Status]]), "No Data Entered", IFERROR(Table2[[#This Row],[Status]], "No Data Entered"))</f>
        <v>Cancelled</v>
      </c>
    </row>
    <row r="493" spans="1:12" x14ac:dyDescent="0.3">
      <c r="A493" s="1" t="str">
        <f>Table2[[#This Row],[Product_ID]]</f>
        <v>PRO8761</v>
      </c>
      <c r="B493" s="1" t="str">
        <f>Table2[[#This Row],[Customer_ID]]</f>
        <v>CUST40648</v>
      </c>
      <c r="C493" s="14" t="str">
        <f>Table2[[#This Row],[Date]]</f>
        <v>10/02/2021</v>
      </c>
      <c r="D493" s="1" t="str">
        <f>TRIM(PROPER(Table2[[#This Row],[Product_Name]]))</f>
        <v>Headphones</v>
      </c>
      <c r="E493" s="1" t="str">
        <f>TRIM(PROPER(Table2[[#This Row],[Country]]))</f>
        <v>Uk</v>
      </c>
      <c r="F493" s="1" t="str">
        <f>TRIM(PROPER(Table2[[#This Row],[Category]]))</f>
        <v>Electronics</v>
      </c>
      <c r="G493" s="1" t="str">
        <f>TRIM(PROPER(Table2[[#This Row],[Brand]]))</f>
        <v>Dell</v>
      </c>
      <c r="H493" s="1">
        <f>Table2[[#This Row],[Supplier_ID]]</f>
        <v>1004</v>
      </c>
      <c r="I493" s="1">
        <f>Table2[[#This Row],[Market_Price]]</f>
        <v>1800.9</v>
      </c>
      <c r="J493" s="1">
        <f>Table2[[#This Row],[Selling_Price]]</f>
        <v>3258.51</v>
      </c>
      <c r="K493" s="1">
        <f>Table2[[#This Row],[Quantity]]</f>
        <v>-161</v>
      </c>
      <c r="L493" s="1" t="str">
        <f>IF(ISBLANK(Table2[[#This Row],[Status]]), "No Data Entered", IFERROR(Table2[[#This Row],[Status]], "No Data Entered"))</f>
        <v>Cancelled</v>
      </c>
    </row>
    <row r="494" spans="1:12" x14ac:dyDescent="0.3">
      <c r="A494" s="1" t="str">
        <f>Table2[[#This Row],[Product_ID]]</f>
        <v>PRO3753</v>
      </c>
      <c r="B494" s="1" t="str">
        <f>Table2[[#This Row],[Customer_ID]]</f>
        <v>CUST40835</v>
      </c>
      <c r="C494" s="14" t="str">
        <f>Table2[[#This Row],[Date]]</f>
        <v>04/08/2020</v>
      </c>
      <c r="D494" s="1" t="str">
        <f>TRIM(PROPER(Table2[[#This Row],[Product_Name]]))</f>
        <v>Keyboard</v>
      </c>
      <c r="E494" s="1" t="str">
        <f>TRIM(PROPER(Table2[[#This Row],[Country]]))</f>
        <v>Usa</v>
      </c>
      <c r="F494" s="1" t="str">
        <f>TRIM(PROPER(Table2[[#This Row],[Category]]))</f>
        <v>Wearables</v>
      </c>
      <c r="G494" s="1" t="str">
        <f>TRIM(PROPER(Table2[[#This Row],[Brand]]))</f>
        <v>Dell</v>
      </c>
      <c r="H494" s="1">
        <f>Table2[[#This Row],[Supplier_ID]]</f>
        <v>1024</v>
      </c>
      <c r="I494" s="1">
        <f>Table2[[#This Row],[Market_Price]]</f>
        <v>588.82000000000005</v>
      </c>
      <c r="J494" s="1">
        <f>Table2[[#This Row],[Selling_Price]]</f>
        <v>880.44</v>
      </c>
      <c r="K494" s="1">
        <f>Table2[[#This Row],[Quantity]]</f>
        <v>-391</v>
      </c>
      <c r="L494" s="1" t="str">
        <f>IF(ISBLANK(Table2[[#This Row],[Status]]), "No Data Entered", IFERROR(Table2[[#This Row],[Status]], "No Data Entered"))</f>
        <v>Cancelled</v>
      </c>
    </row>
    <row r="495" spans="1:12" x14ac:dyDescent="0.3">
      <c r="A495" s="1" t="str">
        <f>Table2[[#This Row],[Product_ID]]</f>
        <v>PRO4741</v>
      </c>
      <c r="B495" s="1" t="str">
        <f>Table2[[#This Row],[Customer_ID]]</f>
        <v>CUST41043</v>
      </c>
      <c r="C495" s="14" t="str">
        <f>Table2[[#This Row],[Date]]</f>
        <v>23/07/2022</v>
      </c>
      <c r="D495" s="1" t="str">
        <f>TRIM(PROPER(Table2[[#This Row],[Product_Name]]))</f>
        <v>Keyboard</v>
      </c>
      <c r="E495" s="1" t="str">
        <f>TRIM(PROPER(Table2[[#This Row],[Country]]))</f>
        <v>Japan</v>
      </c>
      <c r="F495" s="1" t="str">
        <f>TRIM(PROPER(Table2[[#This Row],[Category]]))</f>
        <v>Office Supplies</v>
      </c>
      <c r="G495" s="1" t="str">
        <f>TRIM(PROPER(Table2[[#This Row],[Brand]]))</f>
        <v>Logitech</v>
      </c>
      <c r="H495" s="1">
        <f>Table2[[#This Row],[Supplier_ID]]</f>
        <v>1039</v>
      </c>
      <c r="I495" s="1">
        <f>Table2[[#This Row],[Market_Price]]</f>
        <v>1924.14</v>
      </c>
      <c r="J495" s="1">
        <f>Table2[[#This Row],[Selling_Price]]</f>
        <v>3563.4</v>
      </c>
      <c r="K495" s="1">
        <f>Table2[[#This Row],[Quantity]]</f>
        <v>-155</v>
      </c>
      <c r="L495" s="1" t="str">
        <f>IF(ISBLANK(Table2[[#This Row],[Status]]), "No Data Entered", IFERROR(Table2[[#This Row],[Status]], "No Data Entered"))</f>
        <v>Cancelled</v>
      </c>
    </row>
    <row r="496" spans="1:12" x14ac:dyDescent="0.3">
      <c r="A496" s="1" t="str">
        <f>Table2[[#This Row],[Product_ID]]</f>
        <v>PRO8847</v>
      </c>
      <c r="B496" s="1" t="str">
        <f>Table2[[#This Row],[Customer_ID]]</f>
        <v>CUST41121</v>
      </c>
      <c r="C496" s="14" t="str">
        <f>Table2[[#This Row],[Date]]</f>
        <v>06/07/2025</v>
      </c>
      <c r="D496" s="1" t="str">
        <f>TRIM(PROPER(Table2[[#This Row],[Product_Name]]))</f>
        <v>Monitor</v>
      </c>
      <c r="E496" s="1" t="str">
        <f>TRIM(PROPER(Table2[[#This Row],[Country]]))</f>
        <v>China</v>
      </c>
      <c r="F496" s="1" t="str">
        <f>TRIM(PROPER(Table2[[#This Row],[Category]]))</f>
        <v>Accessories</v>
      </c>
      <c r="G496" s="1" t="str">
        <f>TRIM(PROPER(Table2[[#This Row],[Brand]]))</f>
        <v>Hp</v>
      </c>
      <c r="H496" s="1">
        <f>Table2[[#This Row],[Supplier_ID]]</f>
        <v>1034</v>
      </c>
      <c r="I496" s="1">
        <f>Table2[[#This Row],[Market_Price]]</f>
        <v>1163.96</v>
      </c>
      <c r="J496" s="1">
        <f>Table2[[#This Row],[Selling_Price]]</f>
        <v>1524.47</v>
      </c>
      <c r="K496" s="1">
        <f>Table2[[#This Row],[Quantity]]</f>
        <v>-382</v>
      </c>
      <c r="L496" s="1" t="str">
        <f>IF(ISBLANK(Table2[[#This Row],[Status]]), "No Data Entered", IFERROR(Table2[[#This Row],[Status]], "No Data Entered"))</f>
        <v>Cancelled</v>
      </c>
    </row>
    <row r="497" spans="1:12" x14ac:dyDescent="0.3">
      <c r="A497" s="1" t="str">
        <f>Table2[[#This Row],[Product_ID]]</f>
        <v>PRO7610</v>
      </c>
      <c r="B497" s="1" t="str">
        <f>Table2[[#This Row],[Customer_ID]]</f>
        <v>CUST41270</v>
      </c>
      <c r="C497" s="14" t="str">
        <f>Table2[[#This Row],[Date]]</f>
        <v>31/03/2023</v>
      </c>
      <c r="D497" s="1" t="str">
        <f>TRIM(PROPER(Table2[[#This Row],[Product_Name]]))</f>
        <v>Printer</v>
      </c>
      <c r="E497" s="1" t="str">
        <f>TRIM(PROPER(Table2[[#This Row],[Country]]))</f>
        <v>China</v>
      </c>
      <c r="F497" s="1" t="str">
        <f>TRIM(PROPER(Table2[[#This Row],[Category]]))</f>
        <v>Wearables</v>
      </c>
      <c r="G497" s="1" t="str">
        <f>TRIM(PROPER(Table2[[#This Row],[Brand]]))</f>
        <v>Hp</v>
      </c>
      <c r="H497" s="1">
        <f>Table2[[#This Row],[Supplier_ID]]</f>
        <v>1062</v>
      </c>
      <c r="I497" s="1">
        <f>Table2[[#This Row],[Market_Price]]</f>
        <v>836.18</v>
      </c>
      <c r="J497" s="1">
        <f>Table2[[#This Row],[Selling_Price]]</f>
        <v>1220.52</v>
      </c>
      <c r="K497" s="1">
        <f>Table2[[#This Row],[Quantity]]</f>
        <v>-257</v>
      </c>
      <c r="L497" s="1" t="str">
        <f>IF(ISBLANK(Table2[[#This Row],[Status]]), "No Data Entered", IFERROR(Table2[[#This Row],[Status]], "No Data Entered"))</f>
        <v>Cancelled</v>
      </c>
    </row>
    <row r="498" spans="1:12" x14ac:dyDescent="0.3">
      <c r="A498" s="1" t="str">
        <f>Table2[[#This Row],[Product_ID]]</f>
        <v>PRO6468</v>
      </c>
      <c r="B498" s="1" t="str">
        <f>Table2[[#This Row],[Customer_ID]]</f>
        <v>CUST41295</v>
      </c>
      <c r="C498" s="14" t="str">
        <f>Table2[[#This Row],[Date]]</f>
        <v>28/06/2024</v>
      </c>
      <c r="D498" s="1" t="str">
        <f>TRIM(PROPER(Table2[[#This Row],[Product_Name]]))</f>
        <v>Printer</v>
      </c>
      <c r="E498" s="1" t="str">
        <f>TRIM(PROPER(Table2[[#This Row],[Country]]))</f>
        <v>France</v>
      </c>
      <c r="F498" s="1" t="str">
        <f>TRIM(PROPER(Table2[[#This Row],[Category]]))</f>
        <v>Wearables</v>
      </c>
      <c r="G498" s="1" t="str">
        <f>TRIM(PROPER(Table2[[#This Row],[Brand]]))</f>
        <v>Lenovo</v>
      </c>
      <c r="H498" s="1">
        <f>Table2[[#This Row],[Supplier_ID]]</f>
        <v>1077</v>
      </c>
      <c r="I498" s="1">
        <f>Table2[[#This Row],[Market_Price]]</f>
        <v>1138.32</v>
      </c>
      <c r="J498" s="1">
        <f>Table2[[#This Row],[Selling_Price]]</f>
        <v>1992.16</v>
      </c>
      <c r="K498" s="1">
        <f>Table2[[#This Row],[Quantity]]</f>
        <v>-318</v>
      </c>
      <c r="L498" s="1" t="str">
        <f>IF(ISBLANK(Table2[[#This Row],[Status]]), "No Data Entered", IFERROR(Table2[[#This Row],[Status]], "No Data Entered"))</f>
        <v>Cancelled</v>
      </c>
    </row>
    <row r="499" spans="1:12" x14ac:dyDescent="0.3">
      <c r="A499" s="1" t="str">
        <f>Table2[[#This Row],[Product_ID]]</f>
        <v>PRO8228</v>
      </c>
      <c r="B499" s="1" t="str">
        <f>Table2[[#This Row],[Customer_ID]]</f>
        <v>CUST41384</v>
      </c>
      <c r="C499" s="14" t="str">
        <f>Table2[[#This Row],[Date]]</f>
        <v>13/07/2023</v>
      </c>
      <c r="D499" s="1" t="str">
        <f>TRIM(PROPER(Table2[[#This Row],[Product_Name]]))</f>
        <v>Monitor</v>
      </c>
      <c r="E499" s="1" t="str">
        <f>TRIM(PROPER(Table2[[#This Row],[Country]]))</f>
        <v>Brazil</v>
      </c>
      <c r="F499" s="1" t="str">
        <f>TRIM(PROPER(Table2[[#This Row],[Category]]))</f>
        <v>Computers</v>
      </c>
      <c r="G499" s="1" t="str">
        <f>TRIM(PROPER(Table2[[#This Row],[Brand]]))</f>
        <v>Lenovo</v>
      </c>
      <c r="H499" s="1">
        <f>Table2[[#This Row],[Supplier_ID]]</f>
        <v>1006</v>
      </c>
      <c r="I499" s="1">
        <f>Table2[[#This Row],[Market_Price]]</f>
        <v>1662.96</v>
      </c>
      <c r="J499" s="1">
        <f>Table2[[#This Row],[Selling_Price]]</f>
        <v>1925.71</v>
      </c>
      <c r="K499" s="1">
        <f>Table2[[#This Row],[Quantity]]</f>
        <v>-370</v>
      </c>
      <c r="L499" s="1" t="str">
        <f>IF(ISBLANK(Table2[[#This Row],[Status]]), "No Data Entered", IFERROR(Table2[[#This Row],[Status]], "No Data Entered"))</f>
        <v>Cancelled</v>
      </c>
    </row>
    <row r="500" spans="1:12" x14ac:dyDescent="0.3">
      <c r="A500" s="1" t="str">
        <f>Table2[[#This Row],[Product_ID]]</f>
        <v>PRO4355</v>
      </c>
      <c r="B500" s="1" t="str">
        <f>Table2[[#This Row],[Customer_ID]]</f>
        <v>CUST41413</v>
      </c>
      <c r="C500" s="14" t="str">
        <f>Table2[[#This Row],[Date]]</f>
        <v>09/05/2025</v>
      </c>
      <c r="D500" s="1" t="str">
        <f>TRIM(PROPER(Table2[[#This Row],[Product_Name]]))</f>
        <v>Keyboard</v>
      </c>
      <c r="E500" s="1" t="str">
        <f>TRIM(PROPER(Table2[[#This Row],[Country]]))</f>
        <v>India</v>
      </c>
      <c r="F500" s="1" t="str">
        <f>TRIM(PROPER(Table2[[#This Row],[Category]]))</f>
        <v>Computers</v>
      </c>
      <c r="G500" s="1" t="str">
        <f>TRIM(PROPER(Table2[[#This Row],[Brand]]))</f>
        <v>Canon</v>
      </c>
      <c r="H500" s="1">
        <f>Table2[[#This Row],[Supplier_ID]]</f>
        <v>1060</v>
      </c>
      <c r="I500" s="1">
        <f>Table2[[#This Row],[Market_Price]]</f>
        <v>633.64</v>
      </c>
      <c r="J500" s="1">
        <f>Table2[[#This Row],[Selling_Price]]</f>
        <v>905.24</v>
      </c>
      <c r="K500" s="1">
        <f>Table2[[#This Row],[Quantity]]</f>
        <v>-162</v>
      </c>
      <c r="L500" s="1" t="str">
        <f>IF(ISBLANK(Table2[[#This Row],[Status]]), "No Data Entered", IFERROR(Table2[[#This Row],[Status]], "No Data Entered"))</f>
        <v>Cancelled</v>
      </c>
    </row>
    <row r="501" spans="1:12" x14ac:dyDescent="0.3">
      <c r="A501" s="1" t="str">
        <f>Table2[[#This Row],[Product_ID]]</f>
        <v>PRO2885</v>
      </c>
      <c r="B501" s="1" t="str">
        <f>Table2[[#This Row],[Customer_ID]]</f>
        <v>CUST41443</v>
      </c>
      <c r="C501" s="14" t="str">
        <f>Table2[[#This Row],[Date]]</f>
        <v>28/03/2024</v>
      </c>
      <c r="D501" s="1" t="str">
        <f>TRIM(PROPER(Table2[[#This Row],[Product_Name]]))</f>
        <v>Smartwatch</v>
      </c>
      <c r="E501" s="1" t="str">
        <f>TRIM(PROPER(Table2[[#This Row],[Country]]))</f>
        <v>Australia</v>
      </c>
      <c r="F501" s="1" t="str">
        <f>TRIM(PROPER(Table2[[#This Row],[Category]]))</f>
        <v>Office Supplies</v>
      </c>
      <c r="G501" s="1" t="str">
        <f>TRIM(PROPER(Table2[[#This Row],[Brand]]))</f>
        <v>Hp</v>
      </c>
      <c r="H501" s="1">
        <f>Table2[[#This Row],[Supplier_ID]]</f>
        <v>1070</v>
      </c>
      <c r="I501" s="1">
        <f>Table2[[#This Row],[Market_Price]]</f>
        <v>444.84</v>
      </c>
      <c r="J501" s="1">
        <f>Table2[[#This Row],[Selling_Price]]</f>
        <v>864.3</v>
      </c>
      <c r="K501" s="1">
        <f>Table2[[#This Row],[Quantity]]</f>
        <v>-109</v>
      </c>
      <c r="L501" s="1" t="str">
        <f>IF(ISBLANK(Table2[[#This Row],[Status]]), "No Data Entered", IFERROR(Table2[[#This Row],[Status]], "No Data Entered"))</f>
        <v>Cancelled</v>
      </c>
    </row>
    <row r="502" spans="1:12" x14ac:dyDescent="0.3">
      <c r="A502" s="1" t="str">
        <f>Table2[[#This Row],[Product_ID]]</f>
        <v>PRO6819</v>
      </c>
      <c r="B502" s="1" t="str">
        <f>Table2[[#This Row],[Customer_ID]]</f>
        <v>CUST41519</v>
      </c>
      <c r="C502" s="14" t="str">
        <f>Table2[[#This Row],[Date]]</f>
        <v>07/11/2025</v>
      </c>
      <c r="D502" s="1" t="str">
        <f>TRIM(PROPER(Table2[[#This Row],[Product_Name]]))</f>
        <v>Smartphone</v>
      </c>
      <c r="E502" s="1" t="str">
        <f>TRIM(PROPER(Table2[[#This Row],[Country]]))</f>
        <v>Australia</v>
      </c>
      <c r="F502" s="1" t="str">
        <f>TRIM(PROPER(Table2[[#This Row],[Category]]))</f>
        <v>Computers</v>
      </c>
      <c r="G502" s="1" t="str">
        <f>TRIM(PROPER(Table2[[#This Row],[Brand]]))</f>
        <v>Sony</v>
      </c>
      <c r="H502" s="1">
        <f>Table2[[#This Row],[Supplier_ID]]</f>
        <v>1074</v>
      </c>
      <c r="I502" s="1">
        <f>Table2[[#This Row],[Market_Price]]</f>
        <v>1187.4100000000001</v>
      </c>
      <c r="J502" s="1">
        <f>Table2[[#This Row],[Selling_Price]]</f>
        <v>1388.46</v>
      </c>
      <c r="K502" s="1">
        <f>Table2[[#This Row],[Quantity]]</f>
        <v>-256</v>
      </c>
      <c r="L502" s="1" t="str">
        <f>IF(ISBLANK(Table2[[#This Row],[Status]]), "No Data Entered", IFERROR(Table2[[#This Row],[Status]], "No Data Entered"))</f>
        <v>Cancelled</v>
      </c>
    </row>
    <row r="503" spans="1:12" x14ac:dyDescent="0.3">
      <c r="A503" s="1" t="str">
        <f>Table2[[#This Row],[Product_ID]]</f>
        <v>PRO4489</v>
      </c>
      <c r="B503" s="1" t="str">
        <f>Table2[[#This Row],[Customer_ID]]</f>
        <v>CUST41586</v>
      </c>
      <c r="C503" s="14" t="str">
        <f>Table2[[#This Row],[Date]]</f>
        <v>22/08/2022</v>
      </c>
      <c r="D503" s="1" t="str">
        <f>TRIM(PROPER(Table2[[#This Row],[Product_Name]]))</f>
        <v>Printer</v>
      </c>
      <c r="E503" s="1" t="str">
        <f>TRIM(PROPER(Table2[[#This Row],[Country]]))</f>
        <v>Australia</v>
      </c>
      <c r="F503" s="1" t="str">
        <f>TRIM(PROPER(Table2[[#This Row],[Category]]))</f>
        <v>Accessories</v>
      </c>
      <c r="G503" s="1" t="str">
        <f>TRIM(PROPER(Table2[[#This Row],[Brand]]))</f>
        <v>Canon</v>
      </c>
      <c r="H503" s="1">
        <f>Table2[[#This Row],[Supplier_ID]]</f>
        <v>1097</v>
      </c>
      <c r="I503" s="1">
        <f>Table2[[#This Row],[Market_Price]]</f>
        <v>1427.05</v>
      </c>
      <c r="J503" s="1">
        <f>Table2[[#This Row],[Selling_Price]]</f>
        <v>1600.25</v>
      </c>
      <c r="K503" s="1">
        <f>Table2[[#This Row],[Quantity]]</f>
        <v>-219</v>
      </c>
      <c r="L503" s="1" t="str">
        <f>IF(ISBLANK(Table2[[#This Row],[Status]]), "No Data Entered", IFERROR(Table2[[#This Row],[Status]], "No Data Entered"))</f>
        <v>Cancelled</v>
      </c>
    </row>
    <row r="504" spans="1:12" x14ac:dyDescent="0.3">
      <c r="A504" s="1" t="str">
        <f>Table2[[#This Row],[Product_ID]]</f>
        <v>PRO5856</v>
      </c>
      <c r="B504" s="1" t="str">
        <f>Table2[[#This Row],[Customer_ID]]</f>
        <v>CUST41659</v>
      </c>
      <c r="C504" s="14" t="str">
        <f>Table2[[#This Row],[Date]]</f>
        <v>28/05/2022</v>
      </c>
      <c r="D504" s="1" t="str">
        <f>TRIM(PROPER(Table2[[#This Row],[Product_Name]]))</f>
        <v>Smartwatch</v>
      </c>
      <c r="E504" s="1" t="str">
        <f>TRIM(PROPER(Table2[[#This Row],[Country]]))</f>
        <v>Usa</v>
      </c>
      <c r="F504" s="1" t="str">
        <f>TRIM(PROPER(Table2[[#This Row],[Category]]))</f>
        <v>Wearables</v>
      </c>
      <c r="G504" s="1" t="str">
        <f>TRIM(PROPER(Table2[[#This Row],[Brand]]))</f>
        <v>Asus</v>
      </c>
      <c r="H504" s="1">
        <f>Table2[[#This Row],[Supplier_ID]]</f>
        <v>1091</v>
      </c>
      <c r="I504" s="1">
        <f>Table2[[#This Row],[Market_Price]]</f>
        <v>1387.96</v>
      </c>
      <c r="J504" s="1">
        <f>Table2[[#This Row],[Selling_Price]]</f>
        <v>2219.7199999999998</v>
      </c>
      <c r="K504" s="1">
        <f>Table2[[#This Row],[Quantity]]</f>
        <v>-61</v>
      </c>
      <c r="L504" s="1" t="str">
        <f>IF(ISBLANK(Table2[[#This Row],[Status]]), "No Data Entered", IFERROR(Table2[[#This Row],[Status]], "No Data Entered"))</f>
        <v>Cancelled</v>
      </c>
    </row>
    <row r="505" spans="1:12" x14ac:dyDescent="0.3">
      <c r="A505" s="1" t="str">
        <f>Table2[[#This Row],[Product_ID]]</f>
        <v>PRO7715</v>
      </c>
      <c r="B505" s="1" t="str">
        <f>Table2[[#This Row],[Customer_ID]]</f>
        <v>CUST41672</v>
      </c>
      <c r="C505" s="14" t="str">
        <f>Table2[[#This Row],[Date]]</f>
        <v>08/01/2021</v>
      </c>
      <c r="D505" s="1" t="str">
        <f>TRIM(PROPER(Table2[[#This Row],[Product_Name]]))</f>
        <v>Smartwatch</v>
      </c>
      <c r="E505" s="1" t="str">
        <f>TRIM(PROPER(Table2[[#This Row],[Country]]))</f>
        <v>Brazil</v>
      </c>
      <c r="F505" s="1" t="str">
        <f>TRIM(PROPER(Table2[[#This Row],[Category]]))</f>
        <v>Electronics</v>
      </c>
      <c r="G505" s="1" t="str">
        <f>TRIM(PROPER(Table2[[#This Row],[Brand]]))</f>
        <v>Dell</v>
      </c>
      <c r="H505" s="1">
        <f>Table2[[#This Row],[Supplier_ID]]</f>
        <v>1026</v>
      </c>
      <c r="I505" s="1">
        <f>Table2[[#This Row],[Market_Price]]</f>
        <v>1196.22</v>
      </c>
      <c r="J505" s="1">
        <f>Table2[[#This Row],[Selling_Price]]</f>
        <v>1351.11</v>
      </c>
      <c r="K505" s="1">
        <f>Table2[[#This Row],[Quantity]]</f>
        <v>-362</v>
      </c>
      <c r="L505" s="1" t="str">
        <f>IF(ISBLANK(Table2[[#This Row],[Status]]), "No Data Entered", IFERROR(Table2[[#This Row],[Status]], "No Data Entered"))</f>
        <v>Cancelled</v>
      </c>
    </row>
    <row r="506" spans="1:12" x14ac:dyDescent="0.3">
      <c r="A506" s="1" t="str">
        <f>Table2[[#This Row],[Product_ID]]</f>
        <v>PRO1018</v>
      </c>
      <c r="B506" s="1" t="str">
        <f>Table2[[#This Row],[Customer_ID]]</f>
        <v>CUST41762</v>
      </c>
      <c r="C506" s="14" t="str">
        <f>Table2[[#This Row],[Date]]</f>
        <v>03/05/2022</v>
      </c>
      <c r="D506" s="1" t="str">
        <f>TRIM(PROPER(Table2[[#This Row],[Product_Name]]))</f>
        <v>Monitor</v>
      </c>
      <c r="E506" s="1" t="str">
        <f>TRIM(PROPER(Table2[[#This Row],[Country]]))</f>
        <v>Uk</v>
      </c>
      <c r="F506" s="1" t="str">
        <f>TRIM(PROPER(Table2[[#This Row],[Category]]))</f>
        <v>Accessories</v>
      </c>
      <c r="G506" s="1" t="str">
        <f>TRIM(PROPER(Table2[[#This Row],[Brand]]))</f>
        <v>Samsung</v>
      </c>
      <c r="H506" s="1">
        <f>Table2[[#This Row],[Supplier_ID]]</f>
        <v>1054</v>
      </c>
      <c r="I506" s="1">
        <f>Table2[[#This Row],[Market_Price]]</f>
        <v>332.28</v>
      </c>
      <c r="J506" s="1">
        <f>Table2[[#This Row],[Selling_Price]]</f>
        <v>413.55</v>
      </c>
      <c r="K506" s="1">
        <f>Table2[[#This Row],[Quantity]]</f>
        <v>-108</v>
      </c>
      <c r="L506" s="1" t="str">
        <f>IF(ISBLANK(Table2[[#This Row],[Status]]), "No Data Entered", IFERROR(Table2[[#This Row],[Status]], "No Data Entered"))</f>
        <v>Cancelled</v>
      </c>
    </row>
    <row r="507" spans="1:12" x14ac:dyDescent="0.3">
      <c r="A507" s="1" t="str">
        <f>Table2[[#This Row],[Product_ID]]</f>
        <v>PRO1980</v>
      </c>
      <c r="B507" s="1" t="str">
        <f>Table2[[#This Row],[Customer_ID]]</f>
        <v>CUST41896</v>
      </c>
      <c r="C507" s="14" t="str">
        <f>Table2[[#This Row],[Date]]</f>
        <v>02/04/2021</v>
      </c>
      <c r="D507" s="1" t="str">
        <f>TRIM(PROPER(Table2[[#This Row],[Product_Name]]))</f>
        <v>Tablet</v>
      </c>
      <c r="E507" s="1" t="str">
        <f>TRIM(PROPER(Table2[[#This Row],[Country]]))</f>
        <v>India</v>
      </c>
      <c r="F507" s="1" t="str">
        <f>TRIM(PROPER(Table2[[#This Row],[Category]]))</f>
        <v>Wearables</v>
      </c>
      <c r="G507" s="1" t="str">
        <f>TRIM(PROPER(Table2[[#This Row],[Brand]]))</f>
        <v>Samsung</v>
      </c>
      <c r="H507" s="1">
        <f>Table2[[#This Row],[Supplier_ID]]</f>
        <v>1056</v>
      </c>
      <c r="I507" s="1">
        <f>Table2[[#This Row],[Market_Price]]</f>
        <v>426.28</v>
      </c>
      <c r="J507" s="1">
        <f>Table2[[#This Row],[Selling_Price]]</f>
        <v>549.1</v>
      </c>
      <c r="K507" s="1">
        <f>Table2[[#This Row],[Quantity]]</f>
        <v>-426</v>
      </c>
      <c r="L507" s="1" t="str">
        <f>IF(ISBLANK(Table2[[#This Row],[Status]]), "No Data Entered", IFERROR(Table2[[#This Row],[Status]], "No Data Entered"))</f>
        <v>Cancelled</v>
      </c>
    </row>
    <row r="508" spans="1:12" x14ac:dyDescent="0.3">
      <c r="A508" s="1" t="str">
        <f>Table2[[#This Row],[Product_ID]]</f>
        <v>PRO6947</v>
      </c>
      <c r="B508" s="1" t="str">
        <f>Table2[[#This Row],[Customer_ID]]</f>
        <v>CUST42024</v>
      </c>
      <c r="C508" s="14" t="str">
        <f>Table2[[#This Row],[Date]]</f>
        <v>24/05/2025</v>
      </c>
      <c r="D508" s="1" t="str">
        <f>TRIM(PROPER(Table2[[#This Row],[Product_Name]]))</f>
        <v>Mouse</v>
      </c>
      <c r="E508" s="1" t="str">
        <f>TRIM(PROPER(Table2[[#This Row],[Country]]))</f>
        <v>Uk</v>
      </c>
      <c r="F508" s="1" t="str">
        <f>TRIM(PROPER(Table2[[#This Row],[Category]]))</f>
        <v>Accessories</v>
      </c>
      <c r="G508" s="1" t="str">
        <f>TRIM(PROPER(Table2[[#This Row],[Brand]]))</f>
        <v>Asus</v>
      </c>
      <c r="H508" s="1">
        <f>Table2[[#This Row],[Supplier_ID]]</f>
        <v>1019</v>
      </c>
      <c r="I508" s="1">
        <f>Table2[[#This Row],[Market_Price]]</f>
        <v>1867.86</v>
      </c>
      <c r="J508" s="1">
        <f>Table2[[#This Row],[Selling_Price]]</f>
        <v>2656.06</v>
      </c>
      <c r="K508" s="1">
        <f>Table2[[#This Row],[Quantity]]</f>
        <v>-324</v>
      </c>
      <c r="L508" s="1" t="str">
        <f>IF(ISBLANK(Table2[[#This Row],[Status]]), "No Data Entered", IFERROR(Table2[[#This Row],[Status]], "No Data Entered"))</f>
        <v>Cancelled</v>
      </c>
    </row>
    <row r="509" spans="1:12" x14ac:dyDescent="0.3">
      <c r="A509" s="1" t="str">
        <f>Table2[[#This Row],[Product_ID]]</f>
        <v>PRO9483</v>
      </c>
      <c r="B509" s="1" t="str">
        <f>Table2[[#This Row],[Customer_ID]]</f>
        <v>CUST42177</v>
      </c>
      <c r="C509" s="14" t="str">
        <f>Table2[[#This Row],[Date]]</f>
        <v>07/04/2025</v>
      </c>
      <c r="D509" s="1" t="str">
        <f>TRIM(PROPER(Table2[[#This Row],[Product_Name]]))</f>
        <v>Smartphone</v>
      </c>
      <c r="E509" s="1" t="str">
        <f>TRIM(PROPER(Table2[[#This Row],[Country]]))</f>
        <v>Germany</v>
      </c>
      <c r="F509" s="1" t="str">
        <f>TRIM(PROPER(Table2[[#This Row],[Category]]))</f>
        <v>Accessories</v>
      </c>
      <c r="G509" s="1" t="str">
        <f>TRIM(PROPER(Table2[[#This Row],[Brand]]))</f>
        <v>Microsoft</v>
      </c>
      <c r="H509" s="1">
        <f>Table2[[#This Row],[Supplier_ID]]</f>
        <v>1081</v>
      </c>
      <c r="I509" s="1">
        <f>Table2[[#This Row],[Market_Price]]</f>
        <v>1996.84</v>
      </c>
      <c r="J509" s="1">
        <f>Table2[[#This Row],[Selling_Price]]</f>
        <v>2669.97</v>
      </c>
      <c r="K509" s="1">
        <f>Table2[[#This Row],[Quantity]]</f>
        <v>-168</v>
      </c>
      <c r="L509" s="1" t="str">
        <f>IF(ISBLANK(Table2[[#This Row],[Status]]), "No Data Entered", IFERROR(Table2[[#This Row],[Status]], "No Data Entered"))</f>
        <v>Cancelled</v>
      </c>
    </row>
    <row r="510" spans="1:12" x14ac:dyDescent="0.3">
      <c r="A510" s="1" t="str">
        <f>Table2[[#This Row],[Product_ID]]</f>
        <v>PRO2572</v>
      </c>
      <c r="B510" s="1" t="str">
        <f>Table2[[#This Row],[Customer_ID]]</f>
        <v>CUST42226</v>
      </c>
      <c r="C510" s="14" t="str">
        <f>Table2[[#This Row],[Date]]</f>
        <v>12/08/2024</v>
      </c>
      <c r="D510" s="1" t="str">
        <f>TRIM(PROPER(Table2[[#This Row],[Product_Name]]))</f>
        <v>Keyboard</v>
      </c>
      <c r="E510" s="1" t="str">
        <f>TRIM(PROPER(Table2[[#This Row],[Country]]))</f>
        <v>China</v>
      </c>
      <c r="F510" s="1" t="str">
        <f>TRIM(PROPER(Table2[[#This Row],[Category]]))</f>
        <v>Office Supplies</v>
      </c>
      <c r="G510" s="1" t="str">
        <f>TRIM(PROPER(Table2[[#This Row],[Brand]]))</f>
        <v>Hp</v>
      </c>
      <c r="H510" s="1">
        <f>Table2[[#This Row],[Supplier_ID]]</f>
        <v>1020</v>
      </c>
      <c r="I510" s="1">
        <f>Table2[[#This Row],[Market_Price]]</f>
        <v>1767.92</v>
      </c>
      <c r="J510" s="1">
        <f>Table2[[#This Row],[Selling_Price]]</f>
        <v>2995.57</v>
      </c>
      <c r="K510" s="1">
        <f>Table2[[#This Row],[Quantity]]</f>
        <v>-373</v>
      </c>
      <c r="L510" s="1" t="str">
        <f>IF(ISBLANK(Table2[[#This Row],[Status]]), "No Data Entered", IFERROR(Table2[[#This Row],[Status]], "No Data Entered"))</f>
        <v>Cancelled</v>
      </c>
    </row>
    <row r="511" spans="1:12" x14ac:dyDescent="0.3">
      <c r="A511" s="1" t="str">
        <f>Table2[[#This Row],[Product_ID]]</f>
        <v>PRO4884</v>
      </c>
      <c r="B511" s="1" t="str">
        <f>Table2[[#This Row],[Customer_ID]]</f>
        <v>CUST42362</v>
      </c>
      <c r="C511" s="14" t="str">
        <f>Table2[[#This Row],[Date]]</f>
        <v>16/08/2024</v>
      </c>
      <c r="D511" s="1" t="str">
        <f>TRIM(PROPER(Table2[[#This Row],[Product_Name]]))</f>
        <v>Keyboard</v>
      </c>
      <c r="E511" s="1" t="str">
        <f>TRIM(PROPER(Table2[[#This Row],[Country]]))</f>
        <v>India</v>
      </c>
      <c r="F511" s="1" t="str">
        <f>TRIM(PROPER(Table2[[#This Row],[Category]]))</f>
        <v>Computers</v>
      </c>
      <c r="G511" s="1" t="str">
        <f>TRIM(PROPER(Table2[[#This Row],[Brand]]))</f>
        <v>Dell</v>
      </c>
      <c r="H511" s="1">
        <f>Table2[[#This Row],[Supplier_ID]]</f>
        <v>1063</v>
      </c>
      <c r="I511" s="1">
        <f>Table2[[#This Row],[Market_Price]]</f>
        <v>1746.79</v>
      </c>
      <c r="J511" s="1">
        <f>Table2[[#This Row],[Selling_Price]]</f>
        <v>2899.97</v>
      </c>
      <c r="K511" s="1">
        <f>Table2[[#This Row],[Quantity]]</f>
        <v>-155</v>
      </c>
      <c r="L511" s="1" t="str">
        <f>IF(ISBLANK(Table2[[#This Row],[Status]]), "No Data Entered", IFERROR(Table2[[#This Row],[Status]], "No Data Entered"))</f>
        <v>Cancelled</v>
      </c>
    </row>
    <row r="512" spans="1:12" x14ac:dyDescent="0.3">
      <c r="A512" s="1" t="str">
        <f>Table2[[#This Row],[Product_ID]]</f>
        <v>PRO7006</v>
      </c>
      <c r="B512" s="1" t="str">
        <f>Table2[[#This Row],[Customer_ID]]</f>
        <v>CUST42454</v>
      </c>
      <c r="C512" s="14" t="str">
        <f>Table2[[#This Row],[Date]]</f>
        <v>27/02/2020</v>
      </c>
      <c r="D512" s="1" t="str">
        <f>TRIM(PROPER(Table2[[#This Row],[Product_Name]]))</f>
        <v>Headphones</v>
      </c>
      <c r="E512" s="1" t="str">
        <f>TRIM(PROPER(Table2[[#This Row],[Country]]))</f>
        <v>China</v>
      </c>
      <c r="F512" s="1" t="str">
        <f>TRIM(PROPER(Table2[[#This Row],[Category]]))</f>
        <v>Electronics</v>
      </c>
      <c r="G512" s="1" t="str">
        <f>TRIM(PROPER(Table2[[#This Row],[Brand]]))</f>
        <v>Sony</v>
      </c>
      <c r="H512" s="1">
        <f>Table2[[#This Row],[Supplier_ID]]</f>
        <v>1025</v>
      </c>
      <c r="I512" s="1">
        <f>Table2[[#This Row],[Market_Price]]</f>
        <v>1370.41</v>
      </c>
      <c r="J512" s="1">
        <f>Table2[[#This Row],[Selling_Price]]</f>
        <v>2402.04</v>
      </c>
      <c r="K512" s="1">
        <f>Table2[[#This Row],[Quantity]]</f>
        <v>-58</v>
      </c>
      <c r="L512" s="1" t="str">
        <f>IF(ISBLANK(Table2[[#This Row],[Status]]), "No Data Entered", IFERROR(Table2[[#This Row],[Status]], "No Data Entered"))</f>
        <v>Cancelled</v>
      </c>
    </row>
    <row r="513" spans="1:12" x14ac:dyDescent="0.3">
      <c r="A513" s="1" t="str">
        <f>Table2[[#This Row],[Product_ID]]</f>
        <v>PRO7865</v>
      </c>
      <c r="B513" s="1" t="str">
        <f>Table2[[#This Row],[Customer_ID]]</f>
        <v>CUST42470</v>
      </c>
      <c r="C513" s="14" t="str">
        <f>Table2[[#This Row],[Date]]</f>
        <v>04/08/2022</v>
      </c>
      <c r="D513" s="1" t="str">
        <f>TRIM(PROPER(Table2[[#This Row],[Product_Name]]))</f>
        <v>Tablet</v>
      </c>
      <c r="E513" s="1" t="str">
        <f>TRIM(PROPER(Table2[[#This Row],[Country]]))</f>
        <v>India</v>
      </c>
      <c r="F513" s="1" t="str">
        <f>TRIM(PROPER(Table2[[#This Row],[Category]]))</f>
        <v>Electronics</v>
      </c>
      <c r="G513" s="1" t="str">
        <f>TRIM(PROPER(Table2[[#This Row],[Brand]]))</f>
        <v>Sony</v>
      </c>
      <c r="H513" s="1">
        <f>Table2[[#This Row],[Supplier_ID]]</f>
        <v>1046</v>
      </c>
      <c r="I513" s="1">
        <f>Table2[[#This Row],[Market_Price]]</f>
        <v>770.72</v>
      </c>
      <c r="J513" s="1">
        <f>Table2[[#This Row],[Selling_Price]]</f>
        <v>1160.3800000000001</v>
      </c>
      <c r="K513" s="1">
        <f>Table2[[#This Row],[Quantity]]</f>
        <v>-496</v>
      </c>
      <c r="L513" s="1" t="str">
        <f>IF(ISBLANK(Table2[[#This Row],[Status]]), "No Data Entered", IFERROR(Table2[[#This Row],[Status]], "No Data Entered"))</f>
        <v>Cancelled</v>
      </c>
    </row>
    <row r="514" spans="1:12" x14ac:dyDescent="0.3">
      <c r="A514" s="1" t="str">
        <f>Table2[[#This Row],[Product_ID]]</f>
        <v>PRO4545</v>
      </c>
      <c r="B514" s="1" t="str">
        <f>Table2[[#This Row],[Customer_ID]]</f>
        <v>CUST42482</v>
      </c>
      <c r="C514" s="14" t="str">
        <f>Table2[[#This Row],[Date]]</f>
        <v>27/06/2023</v>
      </c>
      <c r="D514" s="1" t="str">
        <f>TRIM(PROPER(Table2[[#This Row],[Product_Name]]))</f>
        <v>Laptop</v>
      </c>
      <c r="E514" s="1" t="str">
        <f>TRIM(PROPER(Table2[[#This Row],[Country]]))</f>
        <v>Canada</v>
      </c>
      <c r="F514" s="1" t="str">
        <f>TRIM(PROPER(Table2[[#This Row],[Category]]))</f>
        <v>Office Supplies</v>
      </c>
      <c r="G514" s="1" t="str">
        <f>TRIM(PROPER(Table2[[#This Row],[Brand]]))</f>
        <v>Sony</v>
      </c>
      <c r="H514" s="1">
        <f>Table2[[#This Row],[Supplier_ID]]</f>
        <v>1061</v>
      </c>
      <c r="I514" s="1">
        <f>Table2[[#This Row],[Market_Price]]</f>
        <v>848.98</v>
      </c>
      <c r="J514" s="1">
        <f>Table2[[#This Row],[Selling_Price]]</f>
        <v>1336.8</v>
      </c>
      <c r="K514" s="1">
        <f>Table2[[#This Row],[Quantity]]</f>
        <v>-35</v>
      </c>
      <c r="L514" s="1" t="str">
        <f>IF(ISBLANK(Table2[[#This Row],[Status]]), "No Data Entered", IFERROR(Table2[[#This Row],[Status]], "No Data Entered"))</f>
        <v>Cancelled</v>
      </c>
    </row>
    <row r="515" spans="1:12" x14ac:dyDescent="0.3">
      <c r="A515" s="1" t="str">
        <f>Table2[[#This Row],[Product_ID]]</f>
        <v>PRO1958</v>
      </c>
      <c r="B515" s="1" t="str">
        <f>Table2[[#This Row],[Customer_ID]]</f>
        <v>CUST42522</v>
      </c>
      <c r="C515" s="14" t="str">
        <f>Table2[[#This Row],[Date]]</f>
        <v>31/05/2023</v>
      </c>
      <c r="D515" s="1" t="str">
        <f>TRIM(PROPER(Table2[[#This Row],[Product_Name]]))</f>
        <v>Smartphone</v>
      </c>
      <c r="E515" s="1" t="str">
        <f>TRIM(PROPER(Table2[[#This Row],[Country]]))</f>
        <v>Canada</v>
      </c>
      <c r="F515" s="1" t="str">
        <f>TRIM(PROPER(Table2[[#This Row],[Category]]))</f>
        <v>Computers</v>
      </c>
      <c r="G515" s="1" t="str">
        <f>TRIM(PROPER(Table2[[#This Row],[Brand]]))</f>
        <v>Logitech</v>
      </c>
      <c r="H515" s="1">
        <f>Table2[[#This Row],[Supplier_ID]]</f>
        <v>1054</v>
      </c>
      <c r="I515" s="1">
        <f>Table2[[#This Row],[Market_Price]]</f>
        <v>118.88</v>
      </c>
      <c r="J515" s="1">
        <f>Table2[[#This Row],[Selling_Price]]</f>
        <v>185.61</v>
      </c>
      <c r="K515" s="1">
        <f>Table2[[#This Row],[Quantity]]</f>
        <v>-284</v>
      </c>
      <c r="L515" s="1" t="str">
        <f>IF(ISBLANK(Table2[[#This Row],[Status]]), "No Data Entered", IFERROR(Table2[[#This Row],[Status]], "No Data Entered"))</f>
        <v>Cancelled</v>
      </c>
    </row>
    <row r="516" spans="1:12" x14ac:dyDescent="0.3">
      <c r="A516" s="1" t="str">
        <f>Table2[[#This Row],[Product_ID]]</f>
        <v>PRO5607</v>
      </c>
      <c r="B516" s="1" t="str">
        <f>Table2[[#This Row],[Customer_ID]]</f>
        <v>CUST42536</v>
      </c>
      <c r="C516" s="14" t="str">
        <f>Table2[[#This Row],[Date]]</f>
        <v>09/05/2022</v>
      </c>
      <c r="D516" s="1" t="str">
        <f>TRIM(PROPER(Table2[[#This Row],[Product_Name]]))</f>
        <v>Smartphone</v>
      </c>
      <c r="E516" s="1" t="str">
        <f>TRIM(PROPER(Table2[[#This Row],[Country]]))</f>
        <v>China</v>
      </c>
      <c r="F516" s="1" t="str">
        <f>TRIM(PROPER(Table2[[#This Row],[Category]]))</f>
        <v>Accessories</v>
      </c>
      <c r="G516" s="1" t="str">
        <f>TRIM(PROPER(Table2[[#This Row],[Brand]]))</f>
        <v>Samsung</v>
      </c>
      <c r="H516" s="1">
        <f>Table2[[#This Row],[Supplier_ID]]</f>
        <v>1011</v>
      </c>
      <c r="I516" s="1">
        <f>Table2[[#This Row],[Market_Price]]</f>
        <v>1787.86</v>
      </c>
      <c r="J516" s="1">
        <f>Table2[[#This Row],[Selling_Price]]</f>
        <v>2061.91</v>
      </c>
      <c r="K516" s="1">
        <f>Table2[[#This Row],[Quantity]]</f>
        <v>-201</v>
      </c>
      <c r="L516" s="1" t="str">
        <f>IF(ISBLANK(Table2[[#This Row],[Status]]), "No Data Entered", IFERROR(Table2[[#This Row],[Status]], "No Data Entered"))</f>
        <v>Cancelled</v>
      </c>
    </row>
    <row r="517" spans="1:12" x14ac:dyDescent="0.3">
      <c r="A517" s="1" t="str">
        <f>Table2[[#This Row],[Product_ID]]</f>
        <v>PRO5880</v>
      </c>
      <c r="B517" s="1" t="str">
        <f>Table2[[#This Row],[Customer_ID]]</f>
        <v>CUST42557</v>
      </c>
      <c r="C517" s="14" t="str">
        <f>Table2[[#This Row],[Date]]</f>
        <v>02/04/2024</v>
      </c>
      <c r="D517" s="1" t="str">
        <f>TRIM(PROPER(Table2[[#This Row],[Product_Name]]))</f>
        <v>Smartphone</v>
      </c>
      <c r="E517" s="1" t="str">
        <f>TRIM(PROPER(Table2[[#This Row],[Country]]))</f>
        <v>Australia</v>
      </c>
      <c r="F517" s="1" t="str">
        <f>TRIM(PROPER(Table2[[#This Row],[Category]]))</f>
        <v>Wearables</v>
      </c>
      <c r="G517" s="1" t="str">
        <f>TRIM(PROPER(Table2[[#This Row],[Brand]]))</f>
        <v>Dell</v>
      </c>
      <c r="H517" s="1">
        <f>Table2[[#This Row],[Supplier_ID]]</f>
        <v>1043</v>
      </c>
      <c r="I517" s="1">
        <f>Table2[[#This Row],[Market_Price]]</f>
        <v>1553.7</v>
      </c>
      <c r="J517" s="1">
        <f>Table2[[#This Row],[Selling_Price]]</f>
        <v>2021.11</v>
      </c>
      <c r="K517" s="1">
        <f>Table2[[#This Row],[Quantity]]</f>
        <v>-4</v>
      </c>
      <c r="L517" s="1" t="str">
        <f>IF(ISBLANK(Table2[[#This Row],[Status]]), "No Data Entered", IFERROR(Table2[[#This Row],[Status]], "No Data Entered"))</f>
        <v>Cancelled</v>
      </c>
    </row>
    <row r="518" spans="1:12" x14ac:dyDescent="0.3">
      <c r="A518" s="1" t="str">
        <f>Table2[[#This Row],[Product_ID]]</f>
        <v>PRO6612</v>
      </c>
      <c r="B518" s="1" t="str">
        <f>Table2[[#This Row],[Customer_ID]]</f>
        <v>CUST42564</v>
      </c>
      <c r="C518" s="14" t="str">
        <f>Table2[[#This Row],[Date]]</f>
        <v>14/12/2020</v>
      </c>
      <c r="D518" s="1" t="str">
        <f>TRIM(PROPER(Table2[[#This Row],[Product_Name]]))</f>
        <v>Headphones</v>
      </c>
      <c r="E518" s="1" t="str">
        <f>TRIM(PROPER(Table2[[#This Row],[Country]]))</f>
        <v>Brazil</v>
      </c>
      <c r="F518" s="1" t="str">
        <f>TRIM(PROPER(Table2[[#This Row],[Category]]))</f>
        <v>Accessories</v>
      </c>
      <c r="G518" s="1" t="str">
        <f>TRIM(PROPER(Table2[[#This Row],[Brand]]))</f>
        <v>Microsoft</v>
      </c>
      <c r="H518" s="1">
        <f>Table2[[#This Row],[Supplier_ID]]</f>
        <v>1088</v>
      </c>
      <c r="I518" s="1">
        <f>Table2[[#This Row],[Market_Price]]</f>
        <v>1257.75</v>
      </c>
      <c r="J518" s="1">
        <f>Table2[[#This Row],[Selling_Price]]</f>
        <v>2364.6999999999998</v>
      </c>
      <c r="K518" s="1">
        <f>Table2[[#This Row],[Quantity]]</f>
        <v>-403</v>
      </c>
      <c r="L518" s="1" t="str">
        <f>IF(ISBLANK(Table2[[#This Row],[Status]]), "No Data Entered", IFERROR(Table2[[#This Row],[Status]], "No Data Entered"))</f>
        <v>Cancelled</v>
      </c>
    </row>
    <row r="519" spans="1:12" x14ac:dyDescent="0.3">
      <c r="A519" s="1" t="str">
        <f>Table2[[#This Row],[Product_ID]]</f>
        <v>PRO8147</v>
      </c>
      <c r="B519" s="1" t="str">
        <f>Table2[[#This Row],[Customer_ID]]</f>
        <v>CUST42595</v>
      </c>
      <c r="C519" s="14" t="str">
        <f>Table2[[#This Row],[Date]]</f>
        <v>21/11/2021</v>
      </c>
      <c r="D519" s="1" t="str">
        <f>TRIM(PROPER(Table2[[#This Row],[Product_Name]]))</f>
        <v>Smartwatch</v>
      </c>
      <c r="E519" s="1" t="str">
        <f>TRIM(PROPER(Table2[[#This Row],[Country]]))</f>
        <v>Uk</v>
      </c>
      <c r="F519" s="1" t="str">
        <f>TRIM(PROPER(Table2[[#This Row],[Category]]))</f>
        <v>Office Supplies</v>
      </c>
      <c r="G519" s="1" t="str">
        <f>TRIM(PROPER(Table2[[#This Row],[Brand]]))</f>
        <v>Dell</v>
      </c>
      <c r="H519" s="1">
        <f>Table2[[#This Row],[Supplier_ID]]</f>
        <v>1069</v>
      </c>
      <c r="I519" s="1">
        <f>Table2[[#This Row],[Market_Price]]</f>
        <v>135.12</v>
      </c>
      <c r="J519" s="1">
        <f>Table2[[#This Row],[Selling_Price]]</f>
        <v>205.62</v>
      </c>
      <c r="K519" s="1">
        <f>Table2[[#This Row],[Quantity]]</f>
        <v>-14</v>
      </c>
      <c r="L519" s="1" t="str">
        <f>IF(ISBLANK(Table2[[#This Row],[Status]]), "No Data Entered", IFERROR(Table2[[#This Row],[Status]], "No Data Entered"))</f>
        <v>Cancelled</v>
      </c>
    </row>
    <row r="520" spans="1:12" x14ac:dyDescent="0.3">
      <c r="A520" s="1" t="str">
        <f>Table2[[#This Row],[Product_ID]]</f>
        <v>PRO7646</v>
      </c>
      <c r="B520" s="1" t="str">
        <f>Table2[[#This Row],[Customer_ID]]</f>
        <v>CUST42688</v>
      </c>
      <c r="C520" s="14" t="str">
        <f>Table2[[#This Row],[Date]]</f>
        <v>04/05/2022</v>
      </c>
      <c r="D520" s="1" t="str">
        <f>TRIM(PROPER(Table2[[#This Row],[Product_Name]]))</f>
        <v>Camera</v>
      </c>
      <c r="E520" s="1" t="str">
        <f>TRIM(PROPER(Table2[[#This Row],[Country]]))</f>
        <v>Uk</v>
      </c>
      <c r="F520" s="1" t="str">
        <f>TRIM(PROPER(Table2[[#This Row],[Category]]))</f>
        <v>Accessories</v>
      </c>
      <c r="G520" s="1" t="str">
        <f>TRIM(PROPER(Table2[[#This Row],[Brand]]))</f>
        <v>Hp</v>
      </c>
      <c r="H520" s="1">
        <f>Table2[[#This Row],[Supplier_ID]]</f>
        <v>1076</v>
      </c>
      <c r="I520" s="1">
        <f>Table2[[#This Row],[Market_Price]]</f>
        <v>1074.8699999999999</v>
      </c>
      <c r="J520" s="1">
        <f>Table2[[#This Row],[Selling_Price]]</f>
        <v>1629.79</v>
      </c>
      <c r="K520" s="1">
        <f>Table2[[#This Row],[Quantity]]</f>
        <v>-50</v>
      </c>
      <c r="L520" s="1" t="str">
        <f>IF(ISBLANK(Table2[[#This Row],[Status]]), "No Data Entered", IFERROR(Table2[[#This Row],[Status]], "No Data Entered"))</f>
        <v>Cancelled</v>
      </c>
    </row>
    <row r="521" spans="1:12" x14ac:dyDescent="0.3">
      <c r="A521" s="1" t="str">
        <f>Table2[[#This Row],[Product_ID]]</f>
        <v>PRO7547</v>
      </c>
      <c r="B521" s="1" t="str">
        <f>Table2[[#This Row],[Customer_ID]]</f>
        <v>CUST42730</v>
      </c>
      <c r="C521" s="14" t="str">
        <f>Table2[[#This Row],[Date]]</f>
        <v>07/06/2021</v>
      </c>
      <c r="D521" s="1" t="str">
        <f>TRIM(PROPER(Table2[[#This Row],[Product_Name]]))</f>
        <v>Monitor</v>
      </c>
      <c r="E521" s="1" t="str">
        <f>TRIM(PROPER(Table2[[#This Row],[Country]]))</f>
        <v>France</v>
      </c>
      <c r="F521" s="1" t="str">
        <f>TRIM(PROPER(Table2[[#This Row],[Category]]))</f>
        <v>Office Supplies</v>
      </c>
      <c r="G521" s="1" t="str">
        <f>TRIM(PROPER(Table2[[#This Row],[Brand]]))</f>
        <v>Asus</v>
      </c>
      <c r="H521" s="1">
        <f>Table2[[#This Row],[Supplier_ID]]</f>
        <v>1058</v>
      </c>
      <c r="I521" s="1">
        <f>Table2[[#This Row],[Market_Price]]</f>
        <v>1718.72</v>
      </c>
      <c r="J521" s="1">
        <f>Table2[[#This Row],[Selling_Price]]</f>
        <v>3190.4</v>
      </c>
      <c r="K521" s="1">
        <f>Table2[[#This Row],[Quantity]]</f>
        <v>-43</v>
      </c>
      <c r="L521" s="1" t="str">
        <f>IF(ISBLANK(Table2[[#This Row],[Status]]), "No Data Entered", IFERROR(Table2[[#This Row],[Status]], "No Data Entered"))</f>
        <v>Cancelled</v>
      </c>
    </row>
    <row r="522" spans="1:12" x14ac:dyDescent="0.3">
      <c r="A522" s="1" t="str">
        <f>Table2[[#This Row],[Product_ID]]</f>
        <v>PRO3149</v>
      </c>
      <c r="B522" s="1" t="str">
        <f>Table2[[#This Row],[Customer_ID]]</f>
        <v>CUST42941</v>
      </c>
      <c r="C522" s="14" t="str">
        <f>Table2[[#This Row],[Date]]</f>
        <v>19/03/2025</v>
      </c>
      <c r="D522" s="1" t="str">
        <f>TRIM(PROPER(Table2[[#This Row],[Product_Name]]))</f>
        <v>Keyboard</v>
      </c>
      <c r="E522" s="1" t="str">
        <f>TRIM(PROPER(Table2[[#This Row],[Country]]))</f>
        <v>Usa</v>
      </c>
      <c r="F522" s="1" t="str">
        <f>TRIM(PROPER(Table2[[#This Row],[Category]]))</f>
        <v>Wearables</v>
      </c>
      <c r="G522" s="1" t="str">
        <f>TRIM(PROPER(Table2[[#This Row],[Brand]]))</f>
        <v>Lenovo</v>
      </c>
      <c r="H522" s="1">
        <f>Table2[[#This Row],[Supplier_ID]]</f>
        <v>1019</v>
      </c>
      <c r="I522" s="1">
        <f>Table2[[#This Row],[Market_Price]]</f>
        <v>573.87</v>
      </c>
      <c r="J522" s="1">
        <f>Table2[[#This Row],[Selling_Price]]</f>
        <v>1017.16</v>
      </c>
      <c r="K522" s="1">
        <f>Table2[[#This Row],[Quantity]]</f>
        <v>-377</v>
      </c>
      <c r="L522" s="1" t="str">
        <f>IF(ISBLANK(Table2[[#This Row],[Status]]), "No Data Entered", IFERROR(Table2[[#This Row],[Status]], "No Data Entered"))</f>
        <v>Cancelled</v>
      </c>
    </row>
    <row r="523" spans="1:12" x14ac:dyDescent="0.3">
      <c r="A523" s="1" t="str">
        <f>Table2[[#This Row],[Product_ID]]</f>
        <v>PRO7090</v>
      </c>
      <c r="B523" s="1" t="str">
        <f>Table2[[#This Row],[Customer_ID]]</f>
        <v>CUST43041</v>
      </c>
      <c r="C523" s="14" t="str">
        <f>Table2[[#This Row],[Date]]</f>
        <v>08/07/2020</v>
      </c>
      <c r="D523" s="1" t="str">
        <f>TRIM(PROPER(Table2[[#This Row],[Product_Name]]))</f>
        <v>Headphones</v>
      </c>
      <c r="E523" s="1" t="str">
        <f>TRIM(PROPER(Table2[[#This Row],[Country]]))</f>
        <v>Uk</v>
      </c>
      <c r="F523" s="1" t="str">
        <f>TRIM(PROPER(Table2[[#This Row],[Category]]))</f>
        <v>Office Supplies</v>
      </c>
      <c r="G523" s="1" t="str">
        <f>TRIM(PROPER(Table2[[#This Row],[Brand]]))</f>
        <v>Lenovo</v>
      </c>
      <c r="H523" s="1">
        <f>Table2[[#This Row],[Supplier_ID]]</f>
        <v>1067</v>
      </c>
      <c r="I523" s="1">
        <f>Table2[[#This Row],[Market_Price]]</f>
        <v>1665.73</v>
      </c>
      <c r="J523" s="1">
        <f>Table2[[#This Row],[Selling_Price]]</f>
        <v>3059.68</v>
      </c>
      <c r="K523" s="1">
        <f>Table2[[#This Row],[Quantity]]</f>
        <v>-365</v>
      </c>
      <c r="L523" s="1" t="str">
        <f>IF(ISBLANK(Table2[[#This Row],[Status]]), "No Data Entered", IFERROR(Table2[[#This Row],[Status]], "No Data Entered"))</f>
        <v>Cancelled</v>
      </c>
    </row>
    <row r="524" spans="1:12" x14ac:dyDescent="0.3">
      <c r="A524" s="1" t="str">
        <f>Table2[[#This Row],[Product_ID]]</f>
        <v>PRO7210</v>
      </c>
      <c r="B524" s="1" t="str">
        <f>Table2[[#This Row],[Customer_ID]]</f>
        <v>CUST43050</v>
      </c>
      <c r="C524" s="14" t="str">
        <f>Table2[[#This Row],[Date]]</f>
        <v>09/01/2020</v>
      </c>
      <c r="D524" s="1" t="str">
        <f>TRIM(PROPER(Table2[[#This Row],[Product_Name]]))</f>
        <v>Keyboard</v>
      </c>
      <c r="E524" s="1" t="str">
        <f>TRIM(PROPER(Table2[[#This Row],[Country]]))</f>
        <v>France</v>
      </c>
      <c r="F524" s="1" t="str">
        <f>TRIM(PROPER(Table2[[#This Row],[Category]]))</f>
        <v>Electronics</v>
      </c>
      <c r="G524" s="1" t="str">
        <f>TRIM(PROPER(Table2[[#This Row],[Brand]]))</f>
        <v>Dell</v>
      </c>
      <c r="H524" s="1">
        <f>Table2[[#This Row],[Supplier_ID]]</f>
        <v>1084</v>
      </c>
      <c r="I524" s="1">
        <f>Table2[[#This Row],[Market_Price]]</f>
        <v>371.74</v>
      </c>
      <c r="J524" s="1">
        <f>Table2[[#This Row],[Selling_Price]]</f>
        <v>684.15</v>
      </c>
      <c r="K524" s="1">
        <f>Table2[[#This Row],[Quantity]]</f>
        <v>-261</v>
      </c>
      <c r="L524" s="1" t="str">
        <f>IF(ISBLANK(Table2[[#This Row],[Status]]), "No Data Entered", IFERROR(Table2[[#This Row],[Status]], "No Data Entered"))</f>
        <v>Cancelled</v>
      </c>
    </row>
    <row r="525" spans="1:12" x14ac:dyDescent="0.3">
      <c r="A525" s="1" t="str">
        <f>Table2[[#This Row],[Product_ID]]</f>
        <v>PRO3672</v>
      </c>
      <c r="B525" s="1" t="str">
        <f>Table2[[#This Row],[Customer_ID]]</f>
        <v>CUST43058</v>
      </c>
      <c r="C525" s="14" t="str">
        <f>Table2[[#This Row],[Date]]</f>
        <v>10/03/2024</v>
      </c>
      <c r="D525" s="1" t="str">
        <f>TRIM(PROPER(Table2[[#This Row],[Product_Name]]))</f>
        <v>Laptop</v>
      </c>
      <c r="E525" s="1" t="str">
        <f>TRIM(PROPER(Table2[[#This Row],[Country]]))</f>
        <v>Brazil</v>
      </c>
      <c r="F525" s="1" t="str">
        <f>TRIM(PROPER(Table2[[#This Row],[Category]]))</f>
        <v>Electronics</v>
      </c>
      <c r="G525" s="1" t="str">
        <f>TRIM(PROPER(Table2[[#This Row],[Brand]]))</f>
        <v>Apple</v>
      </c>
      <c r="H525" s="1">
        <f>Table2[[#This Row],[Supplier_ID]]</f>
        <v>1087</v>
      </c>
      <c r="I525" s="1">
        <f>Table2[[#This Row],[Market_Price]]</f>
        <v>1131.24</v>
      </c>
      <c r="J525" s="1">
        <f>Table2[[#This Row],[Selling_Price]]</f>
        <v>1727.71</v>
      </c>
      <c r="K525" s="1">
        <f>Table2[[#This Row],[Quantity]]</f>
        <v>-234</v>
      </c>
      <c r="L525" s="1" t="str">
        <f>IF(ISBLANK(Table2[[#This Row],[Status]]), "No Data Entered", IFERROR(Table2[[#This Row],[Status]], "No Data Entered"))</f>
        <v>Cancelled</v>
      </c>
    </row>
    <row r="526" spans="1:12" x14ac:dyDescent="0.3">
      <c r="A526" s="1" t="str">
        <f>Table2[[#This Row],[Product_ID]]</f>
        <v>PRO5897</v>
      </c>
      <c r="B526" s="1" t="str">
        <f>Table2[[#This Row],[Customer_ID]]</f>
        <v>CUST43099</v>
      </c>
      <c r="C526" s="14" t="str">
        <f>Table2[[#This Row],[Date]]</f>
        <v>19/04/2021</v>
      </c>
      <c r="D526" s="1" t="str">
        <f>TRIM(PROPER(Table2[[#This Row],[Product_Name]]))</f>
        <v>Laptop</v>
      </c>
      <c r="E526" s="1" t="str">
        <f>TRIM(PROPER(Table2[[#This Row],[Country]]))</f>
        <v>Brazil</v>
      </c>
      <c r="F526" s="1" t="str">
        <f>TRIM(PROPER(Table2[[#This Row],[Category]]))</f>
        <v>Wearables</v>
      </c>
      <c r="G526" s="1" t="str">
        <f>TRIM(PROPER(Table2[[#This Row],[Brand]]))</f>
        <v>Apple</v>
      </c>
      <c r="H526" s="1">
        <f>Table2[[#This Row],[Supplier_ID]]</f>
        <v>1099</v>
      </c>
      <c r="I526" s="1">
        <f>Table2[[#This Row],[Market_Price]]</f>
        <v>1457.09</v>
      </c>
      <c r="J526" s="1">
        <f>Table2[[#This Row],[Selling_Price]]</f>
        <v>2286.6799999999998</v>
      </c>
      <c r="K526" s="1">
        <f>Table2[[#This Row],[Quantity]]</f>
        <v>-331</v>
      </c>
      <c r="L526" s="1" t="str">
        <f>IF(ISBLANK(Table2[[#This Row],[Status]]), "No Data Entered", IFERROR(Table2[[#This Row],[Status]], "No Data Entered"))</f>
        <v>Cancelled</v>
      </c>
    </row>
    <row r="527" spans="1:12" x14ac:dyDescent="0.3">
      <c r="A527" s="1" t="str">
        <f>Table2[[#This Row],[Product_ID]]</f>
        <v>PRO8057</v>
      </c>
      <c r="B527" s="1" t="str">
        <f>Table2[[#This Row],[Customer_ID]]</f>
        <v>CUST43146</v>
      </c>
      <c r="C527" s="14" t="str">
        <f>Table2[[#This Row],[Date]]</f>
        <v>02/02/2023</v>
      </c>
      <c r="D527" s="1" t="str">
        <f>TRIM(PROPER(Table2[[#This Row],[Product_Name]]))</f>
        <v>Tablet</v>
      </c>
      <c r="E527" s="1" t="str">
        <f>TRIM(PROPER(Table2[[#This Row],[Country]]))</f>
        <v>China</v>
      </c>
      <c r="F527" s="1" t="str">
        <f>TRIM(PROPER(Table2[[#This Row],[Category]]))</f>
        <v>Office Supplies</v>
      </c>
      <c r="G527" s="1" t="str">
        <f>TRIM(PROPER(Table2[[#This Row],[Brand]]))</f>
        <v>Apple</v>
      </c>
      <c r="H527" s="1">
        <f>Table2[[#This Row],[Supplier_ID]]</f>
        <v>1075</v>
      </c>
      <c r="I527" s="1">
        <f>Table2[[#This Row],[Market_Price]]</f>
        <v>1321.22</v>
      </c>
      <c r="J527" s="1">
        <f>Table2[[#This Row],[Selling_Price]]</f>
        <v>1527.33</v>
      </c>
      <c r="K527" s="1">
        <f>Table2[[#This Row],[Quantity]]</f>
        <v>-192</v>
      </c>
      <c r="L527" s="1" t="str">
        <f>IF(ISBLANK(Table2[[#This Row],[Status]]), "No Data Entered", IFERROR(Table2[[#This Row],[Status]], "No Data Entered"))</f>
        <v>Cancelled</v>
      </c>
    </row>
    <row r="528" spans="1:12" x14ac:dyDescent="0.3">
      <c r="A528" s="1" t="str">
        <f>Table2[[#This Row],[Product_ID]]</f>
        <v>PRO4755</v>
      </c>
      <c r="B528" s="1" t="str">
        <f>Table2[[#This Row],[Customer_ID]]</f>
        <v>CUST43361</v>
      </c>
      <c r="C528" s="14" t="str">
        <f>Table2[[#This Row],[Date]]</f>
        <v>17/02/2022</v>
      </c>
      <c r="D528" s="1" t="str">
        <f>TRIM(PROPER(Table2[[#This Row],[Product_Name]]))</f>
        <v>Keyboard</v>
      </c>
      <c r="E528" s="1" t="str">
        <f>TRIM(PROPER(Table2[[#This Row],[Country]]))</f>
        <v>Japan</v>
      </c>
      <c r="F528" s="1" t="str">
        <f>TRIM(PROPER(Table2[[#This Row],[Category]]))</f>
        <v>Office Supplies</v>
      </c>
      <c r="G528" s="1" t="str">
        <f>TRIM(PROPER(Table2[[#This Row],[Brand]]))</f>
        <v>Apple</v>
      </c>
      <c r="H528" s="1">
        <f>Table2[[#This Row],[Supplier_ID]]</f>
        <v>1097</v>
      </c>
      <c r="I528" s="1">
        <f>Table2[[#This Row],[Market_Price]]</f>
        <v>646.91</v>
      </c>
      <c r="J528" s="1">
        <f>Table2[[#This Row],[Selling_Price]]</f>
        <v>1284.03</v>
      </c>
      <c r="K528" s="1">
        <f>Table2[[#This Row],[Quantity]]</f>
        <v>-418</v>
      </c>
      <c r="L528" s="1" t="str">
        <f>IF(ISBLANK(Table2[[#This Row],[Status]]), "No Data Entered", IFERROR(Table2[[#This Row],[Status]], "No Data Entered"))</f>
        <v>Cancelled</v>
      </c>
    </row>
    <row r="529" spans="1:12" x14ac:dyDescent="0.3">
      <c r="A529" s="1" t="str">
        <f>Table2[[#This Row],[Product_ID]]</f>
        <v>PRO2700</v>
      </c>
      <c r="B529" s="1" t="str">
        <f>Table2[[#This Row],[Customer_ID]]</f>
        <v>CUST43471</v>
      </c>
      <c r="C529" s="14" t="str">
        <f>Table2[[#This Row],[Date]]</f>
        <v>23/10/2024</v>
      </c>
      <c r="D529" s="1" t="str">
        <f>TRIM(PROPER(Table2[[#This Row],[Product_Name]]))</f>
        <v>Headphones</v>
      </c>
      <c r="E529" s="1" t="str">
        <f>TRIM(PROPER(Table2[[#This Row],[Country]]))</f>
        <v>Usa</v>
      </c>
      <c r="F529" s="1" t="str">
        <f>TRIM(PROPER(Table2[[#This Row],[Category]]))</f>
        <v>Computers</v>
      </c>
      <c r="G529" s="1" t="str">
        <f>TRIM(PROPER(Table2[[#This Row],[Brand]]))</f>
        <v>Dell</v>
      </c>
      <c r="H529" s="1">
        <f>Table2[[#This Row],[Supplier_ID]]</f>
        <v>1092</v>
      </c>
      <c r="I529" s="1">
        <f>Table2[[#This Row],[Market_Price]]</f>
        <v>1935.85</v>
      </c>
      <c r="J529" s="1">
        <f>Table2[[#This Row],[Selling_Price]]</f>
        <v>3593.09</v>
      </c>
      <c r="K529" s="1">
        <f>Table2[[#This Row],[Quantity]]</f>
        <v>-457</v>
      </c>
      <c r="L529" s="1" t="str">
        <f>IF(ISBLANK(Table2[[#This Row],[Status]]), "No Data Entered", IFERROR(Table2[[#This Row],[Status]], "No Data Entered"))</f>
        <v>Cancelled</v>
      </c>
    </row>
    <row r="530" spans="1:12" x14ac:dyDescent="0.3">
      <c r="A530" s="1" t="str">
        <f>Table2[[#This Row],[Product_ID]]</f>
        <v>PRO2649</v>
      </c>
      <c r="B530" s="1" t="str">
        <f>Table2[[#This Row],[Customer_ID]]</f>
        <v>CUST43503</v>
      </c>
      <c r="C530" s="14" t="str">
        <f>Table2[[#This Row],[Date]]</f>
        <v>23/08/2024</v>
      </c>
      <c r="D530" s="1" t="str">
        <f>TRIM(PROPER(Table2[[#This Row],[Product_Name]]))</f>
        <v>Smartphone</v>
      </c>
      <c r="E530" s="1" t="str">
        <f>TRIM(PROPER(Table2[[#This Row],[Country]]))</f>
        <v>Uk</v>
      </c>
      <c r="F530" s="1" t="str">
        <f>TRIM(PROPER(Table2[[#This Row],[Category]]))</f>
        <v>Accessories</v>
      </c>
      <c r="G530" s="1" t="str">
        <f>TRIM(PROPER(Table2[[#This Row],[Brand]]))</f>
        <v>Canon</v>
      </c>
      <c r="H530" s="1">
        <f>Table2[[#This Row],[Supplier_ID]]</f>
        <v>1020</v>
      </c>
      <c r="I530" s="1">
        <f>Table2[[#This Row],[Market_Price]]</f>
        <v>1741.64</v>
      </c>
      <c r="J530" s="1">
        <f>Table2[[#This Row],[Selling_Price]]</f>
        <v>2749.52</v>
      </c>
      <c r="K530" s="1">
        <f>Table2[[#This Row],[Quantity]]</f>
        <v>-397</v>
      </c>
      <c r="L530" s="1" t="str">
        <f>IF(ISBLANK(Table2[[#This Row],[Status]]), "No Data Entered", IFERROR(Table2[[#This Row],[Status]], "No Data Entered"))</f>
        <v>Cancelled</v>
      </c>
    </row>
    <row r="531" spans="1:12" x14ac:dyDescent="0.3">
      <c r="A531" s="1" t="str">
        <f>Table2[[#This Row],[Product_ID]]</f>
        <v>PRO9828</v>
      </c>
      <c r="B531" s="1" t="str">
        <f>Table2[[#This Row],[Customer_ID]]</f>
        <v>CUST43507</v>
      </c>
      <c r="C531" s="14" t="str">
        <f>Table2[[#This Row],[Date]]</f>
        <v>06/03/2022</v>
      </c>
      <c r="D531" s="1" t="str">
        <f>TRIM(PROPER(Table2[[#This Row],[Product_Name]]))</f>
        <v>Keyboard</v>
      </c>
      <c r="E531" s="1" t="str">
        <f>TRIM(PROPER(Table2[[#This Row],[Country]]))</f>
        <v>Germany</v>
      </c>
      <c r="F531" s="1" t="str">
        <f>TRIM(PROPER(Table2[[#This Row],[Category]]))</f>
        <v>Computers</v>
      </c>
      <c r="G531" s="1" t="str">
        <f>TRIM(PROPER(Table2[[#This Row],[Brand]]))</f>
        <v>Samsung</v>
      </c>
      <c r="H531" s="1">
        <f>Table2[[#This Row],[Supplier_ID]]</f>
        <v>1038</v>
      </c>
      <c r="I531" s="1">
        <f>Table2[[#This Row],[Market_Price]]</f>
        <v>1961.38</v>
      </c>
      <c r="J531" s="1">
        <f>Table2[[#This Row],[Selling_Price]]</f>
        <v>3064.37</v>
      </c>
      <c r="K531" s="1">
        <f>Table2[[#This Row],[Quantity]]</f>
        <v>-343</v>
      </c>
      <c r="L531" s="1" t="str">
        <f>IF(ISBLANK(Table2[[#This Row],[Status]]), "No Data Entered", IFERROR(Table2[[#This Row],[Status]], "No Data Entered"))</f>
        <v>Cancelled</v>
      </c>
    </row>
    <row r="532" spans="1:12" x14ac:dyDescent="0.3">
      <c r="A532" s="1" t="str">
        <f>Table2[[#This Row],[Product_ID]]</f>
        <v>PRO2674</v>
      </c>
      <c r="B532" s="1" t="str">
        <f>Table2[[#This Row],[Customer_ID]]</f>
        <v>CUST43548</v>
      </c>
      <c r="C532" s="14" t="str">
        <f>Table2[[#This Row],[Date]]</f>
        <v>22/05/2024</v>
      </c>
      <c r="D532" s="1" t="str">
        <f>TRIM(PROPER(Table2[[#This Row],[Product_Name]]))</f>
        <v>Camera</v>
      </c>
      <c r="E532" s="1" t="str">
        <f>TRIM(PROPER(Table2[[#This Row],[Country]]))</f>
        <v>Brazil</v>
      </c>
      <c r="F532" s="1" t="str">
        <f>TRIM(PROPER(Table2[[#This Row],[Category]]))</f>
        <v>Computers</v>
      </c>
      <c r="G532" s="1" t="str">
        <f>TRIM(PROPER(Table2[[#This Row],[Brand]]))</f>
        <v>Dell</v>
      </c>
      <c r="H532" s="1">
        <f>Table2[[#This Row],[Supplier_ID]]</f>
        <v>1061</v>
      </c>
      <c r="I532" s="1">
        <f>Table2[[#This Row],[Market_Price]]</f>
        <v>1132</v>
      </c>
      <c r="J532" s="1">
        <f>Table2[[#This Row],[Selling_Price]]</f>
        <v>2135.39</v>
      </c>
      <c r="K532" s="1">
        <f>Table2[[#This Row],[Quantity]]</f>
        <v>-72</v>
      </c>
      <c r="L532" s="1" t="str">
        <f>IF(ISBLANK(Table2[[#This Row],[Status]]), "No Data Entered", IFERROR(Table2[[#This Row],[Status]], "No Data Entered"))</f>
        <v>Cancelled</v>
      </c>
    </row>
    <row r="533" spans="1:12" x14ac:dyDescent="0.3">
      <c r="A533" s="1" t="str">
        <f>Table2[[#This Row],[Product_ID]]</f>
        <v>PRO5350</v>
      </c>
      <c r="B533" s="1" t="str">
        <f>Table2[[#This Row],[Customer_ID]]</f>
        <v>CUST43693</v>
      </c>
      <c r="C533" s="14" t="str">
        <f>Table2[[#This Row],[Date]]</f>
        <v>05/11/2024</v>
      </c>
      <c r="D533" s="1" t="str">
        <f>TRIM(PROPER(Table2[[#This Row],[Product_Name]]))</f>
        <v>Laptop</v>
      </c>
      <c r="E533" s="1" t="str">
        <f>TRIM(PROPER(Table2[[#This Row],[Country]]))</f>
        <v>China</v>
      </c>
      <c r="F533" s="1" t="str">
        <f>TRIM(PROPER(Table2[[#This Row],[Category]]))</f>
        <v>Computers</v>
      </c>
      <c r="G533" s="1" t="str">
        <f>TRIM(PROPER(Table2[[#This Row],[Brand]]))</f>
        <v>Hp</v>
      </c>
      <c r="H533" s="1">
        <f>Table2[[#This Row],[Supplier_ID]]</f>
        <v>1085</v>
      </c>
      <c r="I533" s="1">
        <f>Table2[[#This Row],[Market_Price]]</f>
        <v>1922.65</v>
      </c>
      <c r="J533" s="1">
        <f>Table2[[#This Row],[Selling_Price]]</f>
        <v>2121.2600000000002</v>
      </c>
      <c r="K533" s="1">
        <f>Table2[[#This Row],[Quantity]]</f>
        <v>-209</v>
      </c>
      <c r="L533" s="1" t="str">
        <f>IF(ISBLANK(Table2[[#This Row],[Status]]), "No Data Entered", IFERROR(Table2[[#This Row],[Status]], "No Data Entered"))</f>
        <v>Cancelled</v>
      </c>
    </row>
    <row r="534" spans="1:12" x14ac:dyDescent="0.3">
      <c r="A534" s="1" t="str">
        <f>Table2[[#This Row],[Product_ID]]</f>
        <v>PRO9342</v>
      </c>
      <c r="B534" s="1" t="str">
        <f>Table2[[#This Row],[Customer_ID]]</f>
        <v>CUST43724</v>
      </c>
      <c r="C534" s="14" t="str">
        <f>Table2[[#This Row],[Date]]</f>
        <v>25/09/2024</v>
      </c>
      <c r="D534" s="1" t="str">
        <f>TRIM(PROPER(Table2[[#This Row],[Product_Name]]))</f>
        <v>Smartwatch</v>
      </c>
      <c r="E534" s="1" t="str">
        <f>TRIM(PROPER(Table2[[#This Row],[Country]]))</f>
        <v>Germany</v>
      </c>
      <c r="F534" s="1" t="str">
        <f>TRIM(PROPER(Table2[[#This Row],[Category]]))</f>
        <v>Office Supplies</v>
      </c>
      <c r="G534" s="1" t="str">
        <f>TRIM(PROPER(Table2[[#This Row],[Brand]]))</f>
        <v>Sony</v>
      </c>
      <c r="H534" s="1">
        <f>Table2[[#This Row],[Supplier_ID]]</f>
        <v>1040</v>
      </c>
      <c r="I534" s="1">
        <f>Table2[[#This Row],[Market_Price]]</f>
        <v>1214.5999999999999</v>
      </c>
      <c r="J534" s="1">
        <f>Table2[[#This Row],[Selling_Price]]</f>
        <v>2289.63</v>
      </c>
      <c r="K534" s="1">
        <f>Table2[[#This Row],[Quantity]]</f>
        <v>-381</v>
      </c>
      <c r="L534" s="1" t="str">
        <f>IF(ISBLANK(Table2[[#This Row],[Status]]), "No Data Entered", IFERROR(Table2[[#This Row],[Status]], "No Data Entered"))</f>
        <v>Cancelled</v>
      </c>
    </row>
    <row r="535" spans="1:12" x14ac:dyDescent="0.3">
      <c r="A535" s="1" t="str">
        <f>Table2[[#This Row],[Product_ID]]</f>
        <v>PRO9493</v>
      </c>
      <c r="B535" s="1" t="str">
        <f>Table2[[#This Row],[Customer_ID]]</f>
        <v>CUST43881</v>
      </c>
      <c r="C535" s="14" t="str">
        <f>Table2[[#This Row],[Date]]</f>
        <v>27/05/2022</v>
      </c>
      <c r="D535" s="1" t="str">
        <f>TRIM(PROPER(Table2[[#This Row],[Product_Name]]))</f>
        <v>Smartwatch</v>
      </c>
      <c r="E535" s="1" t="str">
        <f>TRIM(PROPER(Table2[[#This Row],[Country]]))</f>
        <v>Brazil</v>
      </c>
      <c r="F535" s="1" t="str">
        <f>TRIM(PROPER(Table2[[#This Row],[Category]]))</f>
        <v>Electronics</v>
      </c>
      <c r="G535" s="1" t="str">
        <f>TRIM(PROPER(Table2[[#This Row],[Brand]]))</f>
        <v>Logitech</v>
      </c>
      <c r="H535" s="1">
        <f>Table2[[#This Row],[Supplier_ID]]</f>
        <v>1076</v>
      </c>
      <c r="I535" s="1">
        <f>Table2[[#This Row],[Market_Price]]</f>
        <v>318.08999999999997</v>
      </c>
      <c r="J535" s="1">
        <f>Table2[[#This Row],[Selling_Price]]</f>
        <v>408.37</v>
      </c>
      <c r="K535" s="1">
        <f>Table2[[#This Row],[Quantity]]</f>
        <v>-466</v>
      </c>
      <c r="L535" s="1" t="str">
        <f>IF(ISBLANK(Table2[[#This Row],[Status]]), "No Data Entered", IFERROR(Table2[[#This Row],[Status]], "No Data Entered"))</f>
        <v>Cancelled</v>
      </c>
    </row>
    <row r="536" spans="1:12" x14ac:dyDescent="0.3">
      <c r="A536" s="1" t="str">
        <f>Table2[[#This Row],[Product_ID]]</f>
        <v>PRO5079</v>
      </c>
      <c r="B536" s="1" t="str">
        <f>Table2[[#This Row],[Customer_ID]]</f>
        <v>CUST44054</v>
      </c>
      <c r="C536" s="14" t="str">
        <f>Table2[[#This Row],[Date]]</f>
        <v>28/11/2023</v>
      </c>
      <c r="D536" s="1" t="str">
        <f>TRIM(PROPER(Table2[[#This Row],[Product_Name]]))</f>
        <v>Keyboard</v>
      </c>
      <c r="E536" s="1" t="str">
        <f>TRIM(PROPER(Table2[[#This Row],[Country]]))</f>
        <v>India</v>
      </c>
      <c r="F536" s="1" t="str">
        <f>TRIM(PROPER(Table2[[#This Row],[Category]]))</f>
        <v>Office Supplies</v>
      </c>
      <c r="G536" s="1" t="str">
        <f>TRIM(PROPER(Table2[[#This Row],[Brand]]))</f>
        <v>Dell</v>
      </c>
      <c r="H536" s="1">
        <f>Table2[[#This Row],[Supplier_ID]]</f>
        <v>1095</v>
      </c>
      <c r="I536" s="1">
        <f>Table2[[#This Row],[Market_Price]]</f>
        <v>358.5</v>
      </c>
      <c r="J536" s="1">
        <f>Table2[[#This Row],[Selling_Price]]</f>
        <v>672.44</v>
      </c>
      <c r="K536" s="1">
        <f>Table2[[#This Row],[Quantity]]</f>
        <v>-303</v>
      </c>
      <c r="L536" s="1" t="str">
        <f>IF(ISBLANK(Table2[[#This Row],[Status]]), "No Data Entered", IFERROR(Table2[[#This Row],[Status]], "No Data Entered"))</f>
        <v>Cancelled</v>
      </c>
    </row>
    <row r="537" spans="1:12" x14ac:dyDescent="0.3">
      <c r="A537" s="1" t="str">
        <f>Table2[[#This Row],[Product_ID]]</f>
        <v>PRO7100</v>
      </c>
      <c r="B537" s="1" t="str">
        <f>Table2[[#This Row],[Customer_ID]]</f>
        <v>CUST44094</v>
      </c>
      <c r="C537" s="14" t="str">
        <f>Table2[[#This Row],[Date]]</f>
        <v>25/01/2024</v>
      </c>
      <c r="D537" s="1" t="str">
        <f>TRIM(PROPER(Table2[[#This Row],[Product_Name]]))</f>
        <v>Mouse</v>
      </c>
      <c r="E537" s="1" t="str">
        <f>TRIM(PROPER(Table2[[#This Row],[Country]]))</f>
        <v>Germany</v>
      </c>
      <c r="F537" s="1" t="str">
        <f>TRIM(PROPER(Table2[[#This Row],[Category]]))</f>
        <v>Accessories</v>
      </c>
      <c r="G537" s="1" t="str">
        <f>TRIM(PROPER(Table2[[#This Row],[Brand]]))</f>
        <v>Lenovo</v>
      </c>
      <c r="H537" s="1">
        <f>Table2[[#This Row],[Supplier_ID]]</f>
        <v>1052</v>
      </c>
      <c r="I537" s="1">
        <f>Table2[[#This Row],[Market_Price]]</f>
        <v>1922</v>
      </c>
      <c r="J537" s="1">
        <f>Table2[[#This Row],[Selling_Price]]</f>
        <v>3030.49</v>
      </c>
      <c r="K537" s="1">
        <f>Table2[[#This Row],[Quantity]]</f>
        <v>-48</v>
      </c>
      <c r="L537" s="1" t="str">
        <f>IF(ISBLANK(Table2[[#This Row],[Status]]), "No Data Entered", IFERROR(Table2[[#This Row],[Status]], "No Data Entered"))</f>
        <v>Cancelled</v>
      </c>
    </row>
    <row r="538" spans="1:12" x14ac:dyDescent="0.3">
      <c r="A538" s="1" t="str">
        <f>Table2[[#This Row],[Product_ID]]</f>
        <v>PRO4835</v>
      </c>
      <c r="B538" s="1" t="str">
        <f>Table2[[#This Row],[Customer_ID]]</f>
        <v>CUST44107</v>
      </c>
      <c r="C538" s="14" t="str">
        <f>Table2[[#This Row],[Date]]</f>
        <v>10/06/2021</v>
      </c>
      <c r="D538" s="1" t="str">
        <f>TRIM(PROPER(Table2[[#This Row],[Product_Name]]))</f>
        <v>Camera</v>
      </c>
      <c r="E538" s="1" t="str">
        <f>TRIM(PROPER(Table2[[#This Row],[Country]]))</f>
        <v>Uk</v>
      </c>
      <c r="F538" s="1" t="str">
        <f>TRIM(PROPER(Table2[[#This Row],[Category]]))</f>
        <v>Computers</v>
      </c>
      <c r="G538" s="1" t="str">
        <f>TRIM(PROPER(Table2[[#This Row],[Brand]]))</f>
        <v>Dell</v>
      </c>
      <c r="H538" s="1">
        <f>Table2[[#This Row],[Supplier_ID]]</f>
        <v>1060</v>
      </c>
      <c r="I538" s="1">
        <f>Table2[[#This Row],[Market_Price]]</f>
        <v>916.6</v>
      </c>
      <c r="J538" s="1">
        <f>Table2[[#This Row],[Selling_Price]]</f>
        <v>1776.62</v>
      </c>
      <c r="K538" s="1">
        <f>Table2[[#This Row],[Quantity]]</f>
        <v>-397</v>
      </c>
      <c r="L538" s="1" t="str">
        <f>IF(ISBLANK(Table2[[#This Row],[Status]]), "No Data Entered", IFERROR(Table2[[#This Row],[Status]], "No Data Entered"))</f>
        <v>Cancelled</v>
      </c>
    </row>
    <row r="539" spans="1:12" x14ac:dyDescent="0.3">
      <c r="A539" s="1" t="str">
        <f>Table2[[#This Row],[Product_ID]]</f>
        <v>PRO3606</v>
      </c>
      <c r="B539" s="1" t="str">
        <f>Table2[[#This Row],[Customer_ID]]</f>
        <v>CUST44174</v>
      </c>
      <c r="C539" s="14" t="str">
        <f>Table2[[#This Row],[Date]]</f>
        <v>01/01/2022</v>
      </c>
      <c r="D539" s="1" t="str">
        <f>TRIM(PROPER(Table2[[#This Row],[Product_Name]]))</f>
        <v>Headphones</v>
      </c>
      <c r="E539" s="1" t="str">
        <f>TRIM(PROPER(Table2[[#This Row],[Country]]))</f>
        <v>India</v>
      </c>
      <c r="F539" s="1" t="str">
        <f>TRIM(PROPER(Table2[[#This Row],[Category]]))</f>
        <v>Computers</v>
      </c>
      <c r="G539" s="1" t="str">
        <f>TRIM(PROPER(Table2[[#This Row],[Brand]]))</f>
        <v>Hp</v>
      </c>
      <c r="H539" s="1">
        <f>Table2[[#This Row],[Supplier_ID]]</f>
        <v>1015</v>
      </c>
      <c r="I539" s="1">
        <f>Table2[[#This Row],[Market_Price]]</f>
        <v>1365.28</v>
      </c>
      <c r="J539" s="1">
        <f>Table2[[#This Row],[Selling_Price]]</f>
        <v>2492.0100000000002</v>
      </c>
      <c r="K539" s="1">
        <f>Table2[[#This Row],[Quantity]]</f>
        <v>-307</v>
      </c>
      <c r="L539" s="1" t="str">
        <f>IF(ISBLANK(Table2[[#This Row],[Status]]), "No Data Entered", IFERROR(Table2[[#This Row],[Status]], "No Data Entered"))</f>
        <v>Cancelled</v>
      </c>
    </row>
    <row r="540" spans="1:12" x14ac:dyDescent="0.3">
      <c r="A540" s="1" t="str">
        <f>Table2[[#This Row],[Product_ID]]</f>
        <v>PRO3319</v>
      </c>
      <c r="B540" s="1" t="str">
        <f>Table2[[#This Row],[Customer_ID]]</f>
        <v>CUST44186</v>
      </c>
      <c r="C540" s="14" t="str">
        <f>Table2[[#This Row],[Date]]</f>
        <v>08/09/2025</v>
      </c>
      <c r="D540" s="1" t="str">
        <f>TRIM(PROPER(Table2[[#This Row],[Product_Name]]))</f>
        <v>Headphones</v>
      </c>
      <c r="E540" s="1" t="str">
        <f>TRIM(PROPER(Table2[[#This Row],[Country]]))</f>
        <v>France</v>
      </c>
      <c r="F540" s="1" t="str">
        <f>TRIM(PROPER(Table2[[#This Row],[Category]]))</f>
        <v>Accessories</v>
      </c>
      <c r="G540" s="1" t="str">
        <f>TRIM(PROPER(Table2[[#This Row],[Brand]]))</f>
        <v>Hp</v>
      </c>
      <c r="H540" s="1">
        <f>Table2[[#This Row],[Supplier_ID]]</f>
        <v>1081</v>
      </c>
      <c r="I540" s="1">
        <f>Table2[[#This Row],[Market_Price]]</f>
        <v>249.57</v>
      </c>
      <c r="J540" s="1">
        <f>Table2[[#This Row],[Selling_Price]]</f>
        <v>437.66</v>
      </c>
      <c r="K540" s="1">
        <f>Table2[[#This Row],[Quantity]]</f>
        <v>-251</v>
      </c>
      <c r="L540" s="1" t="str">
        <f>IF(ISBLANK(Table2[[#This Row],[Status]]), "No Data Entered", IFERROR(Table2[[#This Row],[Status]], "No Data Entered"))</f>
        <v>Cancelled</v>
      </c>
    </row>
    <row r="541" spans="1:12" x14ac:dyDescent="0.3">
      <c r="A541" s="1" t="str">
        <f>Table2[[#This Row],[Product_ID]]</f>
        <v>PRO2299</v>
      </c>
      <c r="B541" s="1" t="str">
        <f>Table2[[#This Row],[Customer_ID]]</f>
        <v>CUST44201</v>
      </c>
      <c r="C541" s="14" t="str">
        <f>Table2[[#This Row],[Date]]</f>
        <v>23/08/2023</v>
      </c>
      <c r="D541" s="1" t="str">
        <f>TRIM(PROPER(Table2[[#This Row],[Product_Name]]))</f>
        <v>Keyboard</v>
      </c>
      <c r="E541" s="1" t="str">
        <f>TRIM(PROPER(Table2[[#This Row],[Country]]))</f>
        <v>China</v>
      </c>
      <c r="F541" s="1" t="str">
        <f>TRIM(PROPER(Table2[[#This Row],[Category]]))</f>
        <v>Accessories</v>
      </c>
      <c r="G541" s="1" t="str">
        <f>TRIM(PROPER(Table2[[#This Row],[Brand]]))</f>
        <v>Dell</v>
      </c>
      <c r="H541" s="1">
        <f>Table2[[#This Row],[Supplier_ID]]</f>
        <v>1003</v>
      </c>
      <c r="I541" s="1">
        <f>Table2[[#This Row],[Market_Price]]</f>
        <v>1557.77</v>
      </c>
      <c r="J541" s="1">
        <f>Table2[[#This Row],[Selling_Price]]</f>
        <v>3112.42</v>
      </c>
      <c r="K541" s="1">
        <f>Table2[[#This Row],[Quantity]]</f>
        <v>-169</v>
      </c>
      <c r="L541" s="1" t="str">
        <f>IF(ISBLANK(Table2[[#This Row],[Status]]), "No Data Entered", IFERROR(Table2[[#This Row],[Status]], "No Data Entered"))</f>
        <v>Cancelled</v>
      </c>
    </row>
    <row r="542" spans="1:12" x14ac:dyDescent="0.3">
      <c r="A542" s="1" t="str">
        <f>Table2[[#This Row],[Product_ID]]</f>
        <v>PRO7250</v>
      </c>
      <c r="B542" s="1" t="str">
        <f>Table2[[#This Row],[Customer_ID]]</f>
        <v>CUST44286</v>
      </c>
      <c r="C542" s="14" t="str">
        <f>Table2[[#This Row],[Date]]</f>
        <v>09/07/2021</v>
      </c>
      <c r="D542" s="1" t="str">
        <f>TRIM(PROPER(Table2[[#This Row],[Product_Name]]))</f>
        <v>Smartphone</v>
      </c>
      <c r="E542" s="1" t="str">
        <f>TRIM(PROPER(Table2[[#This Row],[Country]]))</f>
        <v>Uk</v>
      </c>
      <c r="F542" s="1" t="str">
        <f>TRIM(PROPER(Table2[[#This Row],[Category]]))</f>
        <v>Wearables</v>
      </c>
      <c r="G542" s="1" t="str">
        <f>TRIM(PROPER(Table2[[#This Row],[Brand]]))</f>
        <v>Logitech</v>
      </c>
      <c r="H542" s="1">
        <f>Table2[[#This Row],[Supplier_ID]]</f>
        <v>1027</v>
      </c>
      <c r="I542" s="1">
        <f>Table2[[#This Row],[Market_Price]]</f>
        <v>184.03</v>
      </c>
      <c r="J542" s="1">
        <f>Table2[[#This Row],[Selling_Price]]</f>
        <v>280.36</v>
      </c>
      <c r="K542" s="1">
        <f>Table2[[#This Row],[Quantity]]</f>
        <v>-188</v>
      </c>
      <c r="L542" s="1" t="str">
        <f>IF(ISBLANK(Table2[[#This Row],[Status]]), "No Data Entered", IFERROR(Table2[[#This Row],[Status]], "No Data Entered"))</f>
        <v>Cancelled</v>
      </c>
    </row>
    <row r="543" spans="1:12" x14ac:dyDescent="0.3">
      <c r="A543" s="1" t="str">
        <f>Table2[[#This Row],[Product_ID]]</f>
        <v>PRO7430</v>
      </c>
      <c r="B543" s="1" t="str">
        <f>Table2[[#This Row],[Customer_ID]]</f>
        <v>CUST44353</v>
      </c>
      <c r="C543" s="14" t="str">
        <f>Table2[[#This Row],[Date]]</f>
        <v>01/07/2020</v>
      </c>
      <c r="D543" s="1" t="str">
        <f>TRIM(PROPER(Table2[[#This Row],[Product_Name]]))</f>
        <v>Monitor</v>
      </c>
      <c r="E543" s="1" t="str">
        <f>TRIM(PROPER(Table2[[#This Row],[Country]]))</f>
        <v>Brazil</v>
      </c>
      <c r="F543" s="1" t="str">
        <f>TRIM(PROPER(Table2[[#This Row],[Category]]))</f>
        <v>Electronics</v>
      </c>
      <c r="G543" s="1" t="str">
        <f>TRIM(PROPER(Table2[[#This Row],[Brand]]))</f>
        <v>Canon</v>
      </c>
      <c r="H543" s="1">
        <f>Table2[[#This Row],[Supplier_ID]]</f>
        <v>1053</v>
      </c>
      <c r="I543" s="1">
        <f>Table2[[#This Row],[Market_Price]]</f>
        <v>1492.6</v>
      </c>
      <c r="J543" s="1">
        <f>Table2[[#This Row],[Selling_Price]]</f>
        <v>1983.54</v>
      </c>
      <c r="K543" s="1">
        <f>Table2[[#This Row],[Quantity]]</f>
        <v>-149</v>
      </c>
      <c r="L543" s="1" t="str">
        <f>IF(ISBLANK(Table2[[#This Row],[Status]]), "No Data Entered", IFERROR(Table2[[#This Row],[Status]], "No Data Entered"))</f>
        <v>Cancelled</v>
      </c>
    </row>
    <row r="544" spans="1:12" x14ac:dyDescent="0.3">
      <c r="A544" s="1" t="str">
        <f>Table2[[#This Row],[Product_ID]]</f>
        <v>PRO2002</v>
      </c>
      <c r="B544" s="1" t="str">
        <f>Table2[[#This Row],[Customer_ID]]</f>
        <v>CUST44398</v>
      </c>
      <c r="C544" s="14" t="str">
        <f>Table2[[#This Row],[Date]]</f>
        <v>21/11/2020</v>
      </c>
      <c r="D544" s="1" t="str">
        <f>TRIM(PROPER(Table2[[#This Row],[Product_Name]]))</f>
        <v>Monitor</v>
      </c>
      <c r="E544" s="1" t="str">
        <f>TRIM(PROPER(Table2[[#This Row],[Country]]))</f>
        <v>Usa</v>
      </c>
      <c r="F544" s="1" t="str">
        <f>TRIM(PROPER(Table2[[#This Row],[Category]]))</f>
        <v>Computers</v>
      </c>
      <c r="G544" s="1" t="str">
        <f>TRIM(PROPER(Table2[[#This Row],[Brand]]))</f>
        <v>Microsoft</v>
      </c>
      <c r="H544" s="1">
        <f>Table2[[#This Row],[Supplier_ID]]</f>
        <v>1063</v>
      </c>
      <c r="I544" s="1">
        <f>Table2[[#This Row],[Market_Price]]</f>
        <v>914.1</v>
      </c>
      <c r="J544" s="1">
        <f>Table2[[#This Row],[Selling_Price]]</f>
        <v>1783.18</v>
      </c>
      <c r="K544" s="1">
        <f>Table2[[#This Row],[Quantity]]</f>
        <v>-8</v>
      </c>
      <c r="L544" s="1" t="str">
        <f>IF(ISBLANK(Table2[[#This Row],[Status]]), "No Data Entered", IFERROR(Table2[[#This Row],[Status]], "No Data Entered"))</f>
        <v>Cancelled</v>
      </c>
    </row>
    <row r="545" spans="1:12" x14ac:dyDescent="0.3">
      <c r="A545" s="1" t="str">
        <f>Table2[[#This Row],[Product_ID]]</f>
        <v>PRO7746</v>
      </c>
      <c r="B545" s="1" t="str">
        <f>Table2[[#This Row],[Customer_ID]]</f>
        <v>CUST44448</v>
      </c>
      <c r="C545" s="14" t="str">
        <f>Table2[[#This Row],[Date]]</f>
        <v>24/01/2020</v>
      </c>
      <c r="D545" s="1" t="str">
        <f>TRIM(PROPER(Table2[[#This Row],[Product_Name]]))</f>
        <v>Printer</v>
      </c>
      <c r="E545" s="1" t="str">
        <f>TRIM(PROPER(Table2[[#This Row],[Country]]))</f>
        <v>Usa</v>
      </c>
      <c r="F545" s="1" t="str">
        <f>TRIM(PROPER(Table2[[#This Row],[Category]]))</f>
        <v>Electronics</v>
      </c>
      <c r="G545" s="1" t="str">
        <f>TRIM(PROPER(Table2[[#This Row],[Brand]]))</f>
        <v>Canon</v>
      </c>
      <c r="H545" s="1">
        <f>Table2[[#This Row],[Supplier_ID]]</f>
        <v>1069</v>
      </c>
      <c r="I545" s="1">
        <f>Table2[[#This Row],[Market_Price]]</f>
        <v>840.4</v>
      </c>
      <c r="J545" s="1">
        <f>Table2[[#This Row],[Selling_Price]]</f>
        <v>1464.18</v>
      </c>
      <c r="K545" s="1">
        <f>Table2[[#This Row],[Quantity]]</f>
        <v>-408</v>
      </c>
      <c r="L545" s="1" t="str">
        <f>IF(ISBLANK(Table2[[#This Row],[Status]]), "No Data Entered", IFERROR(Table2[[#This Row],[Status]], "No Data Entered"))</f>
        <v>Cancelled</v>
      </c>
    </row>
    <row r="546" spans="1:12" x14ac:dyDescent="0.3">
      <c r="A546" s="1" t="str">
        <f>Table2[[#This Row],[Product_ID]]</f>
        <v>PRO2857</v>
      </c>
      <c r="B546" s="1" t="str">
        <f>Table2[[#This Row],[Customer_ID]]</f>
        <v>CUST44492</v>
      </c>
      <c r="C546" s="14" t="str">
        <f>Table2[[#This Row],[Date]]</f>
        <v>09/10/2024</v>
      </c>
      <c r="D546" s="1" t="str">
        <f>TRIM(PROPER(Table2[[#This Row],[Product_Name]]))</f>
        <v>Keyboard</v>
      </c>
      <c r="E546" s="1" t="str">
        <f>TRIM(PROPER(Table2[[#This Row],[Country]]))</f>
        <v>Brazil</v>
      </c>
      <c r="F546" s="1" t="str">
        <f>TRIM(PROPER(Table2[[#This Row],[Category]]))</f>
        <v>Computers</v>
      </c>
      <c r="G546" s="1" t="str">
        <f>TRIM(PROPER(Table2[[#This Row],[Brand]]))</f>
        <v>Apple</v>
      </c>
      <c r="H546" s="1">
        <f>Table2[[#This Row],[Supplier_ID]]</f>
        <v>1085</v>
      </c>
      <c r="I546" s="1">
        <f>Table2[[#This Row],[Market_Price]]</f>
        <v>347.89</v>
      </c>
      <c r="J546" s="1">
        <f>Table2[[#This Row],[Selling_Price]]</f>
        <v>422.22</v>
      </c>
      <c r="K546" s="1">
        <f>Table2[[#This Row],[Quantity]]</f>
        <v>-351</v>
      </c>
      <c r="L546" s="1" t="str">
        <f>IF(ISBLANK(Table2[[#This Row],[Status]]), "No Data Entered", IFERROR(Table2[[#This Row],[Status]], "No Data Entered"))</f>
        <v>Cancelled</v>
      </c>
    </row>
    <row r="547" spans="1:12" x14ac:dyDescent="0.3">
      <c r="A547" s="1" t="str">
        <f>Table2[[#This Row],[Product_ID]]</f>
        <v>PRO8477</v>
      </c>
      <c r="B547" s="1" t="str">
        <f>Table2[[#This Row],[Customer_ID]]</f>
        <v>CUST44525</v>
      </c>
      <c r="C547" s="14" t="str">
        <f>Table2[[#This Row],[Date]]</f>
        <v>15/12/2022</v>
      </c>
      <c r="D547" s="1" t="str">
        <f>TRIM(PROPER(Table2[[#This Row],[Product_Name]]))</f>
        <v>Mouse</v>
      </c>
      <c r="E547" s="1" t="str">
        <f>TRIM(PROPER(Table2[[#This Row],[Country]]))</f>
        <v>China</v>
      </c>
      <c r="F547" s="1" t="str">
        <f>TRIM(PROPER(Table2[[#This Row],[Category]]))</f>
        <v>Office Supplies</v>
      </c>
      <c r="G547" s="1" t="str">
        <f>TRIM(PROPER(Table2[[#This Row],[Brand]]))</f>
        <v>Asus</v>
      </c>
      <c r="H547" s="1">
        <f>Table2[[#This Row],[Supplier_ID]]</f>
        <v>1030</v>
      </c>
      <c r="I547" s="1">
        <f>Table2[[#This Row],[Market_Price]]</f>
        <v>540.55999999999995</v>
      </c>
      <c r="J547" s="1">
        <f>Table2[[#This Row],[Selling_Price]]</f>
        <v>732.72</v>
      </c>
      <c r="K547" s="1">
        <f>Table2[[#This Row],[Quantity]]</f>
        <v>-261</v>
      </c>
      <c r="L547" s="1" t="str">
        <f>IF(ISBLANK(Table2[[#This Row],[Status]]), "No Data Entered", IFERROR(Table2[[#This Row],[Status]], "No Data Entered"))</f>
        <v>Cancelled</v>
      </c>
    </row>
    <row r="548" spans="1:12" x14ac:dyDescent="0.3">
      <c r="A548" s="1" t="str">
        <f>Table2[[#This Row],[Product_ID]]</f>
        <v>PRO5530</v>
      </c>
      <c r="B548" s="1" t="str">
        <f>Table2[[#This Row],[Customer_ID]]</f>
        <v>CUST44783</v>
      </c>
      <c r="C548" s="14" t="str">
        <f>Table2[[#This Row],[Date]]</f>
        <v>07/11/2025</v>
      </c>
      <c r="D548" s="1" t="str">
        <f>TRIM(PROPER(Table2[[#This Row],[Product_Name]]))</f>
        <v>Headphones</v>
      </c>
      <c r="E548" s="1" t="str">
        <f>TRIM(PROPER(Table2[[#This Row],[Country]]))</f>
        <v>Germany</v>
      </c>
      <c r="F548" s="1" t="str">
        <f>TRIM(PROPER(Table2[[#This Row],[Category]]))</f>
        <v>Electronics</v>
      </c>
      <c r="G548" s="1" t="str">
        <f>TRIM(PROPER(Table2[[#This Row],[Brand]]))</f>
        <v>Microsoft</v>
      </c>
      <c r="H548" s="1">
        <f>Table2[[#This Row],[Supplier_ID]]</f>
        <v>1028</v>
      </c>
      <c r="I548" s="1">
        <f>Table2[[#This Row],[Market_Price]]</f>
        <v>764.22</v>
      </c>
      <c r="J548" s="1">
        <f>Table2[[#This Row],[Selling_Price]]</f>
        <v>906.27</v>
      </c>
      <c r="K548" s="1">
        <f>Table2[[#This Row],[Quantity]]</f>
        <v>-100</v>
      </c>
      <c r="L548" s="1" t="str">
        <f>IF(ISBLANK(Table2[[#This Row],[Status]]), "No Data Entered", IFERROR(Table2[[#This Row],[Status]], "No Data Entered"))</f>
        <v>Cancelled</v>
      </c>
    </row>
    <row r="549" spans="1:12" x14ac:dyDescent="0.3">
      <c r="A549" s="1" t="str">
        <f>Table2[[#This Row],[Product_ID]]</f>
        <v>PRO6264</v>
      </c>
      <c r="B549" s="1" t="str">
        <f>Table2[[#This Row],[Customer_ID]]</f>
        <v>CUST44870</v>
      </c>
      <c r="C549" s="14" t="str">
        <f>Table2[[#This Row],[Date]]</f>
        <v>06/07/2023</v>
      </c>
      <c r="D549" s="1" t="str">
        <f>TRIM(PROPER(Table2[[#This Row],[Product_Name]]))</f>
        <v>Mouse</v>
      </c>
      <c r="E549" s="1" t="str">
        <f>TRIM(PROPER(Table2[[#This Row],[Country]]))</f>
        <v>Canada</v>
      </c>
      <c r="F549" s="1" t="str">
        <f>TRIM(PROPER(Table2[[#This Row],[Category]]))</f>
        <v>Office Supplies</v>
      </c>
      <c r="G549" s="1" t="str">
        <f>TRIM(PROPER(Table2[[#This Row],[Brand]]))</f>
        <v>Sony</v>
      </c>
      <c r="H549" s="1">
        <f>Table2[[#This Row],[Supplier_ID]]</f>
        <v>1071</v>
      </c>
      <c r="I549" s="1">
        <f>Table2[[#This Row],[Market_Price]]</f>
        <v>1358.9</v>
      </c>
      <c r="J549" s="1">
        <f>Table2[[#This Row],[Selling_Price]]</f>
        <v>1616.73</v>
      </c>
      <c r="K549" s="1">
        <f>Table2[[#This Row],[Quantity]]</f>
        <v>-359</v>
      </c>
      <c r="L549" s="1" t="str">
        <f>IF(ISBLANK(Table2[[#This Row],[Status]]), "No Data Entered", IFERROR(Table2[[#This Row],[Status]], "No Data Entered"))</f>
        <v>Cancelled</v>
      </c>
    </row>
    <row r="550" spans="1:12" x14ac:dyDescent="0.3">
      <c r="A550" s="1" t="str">
        <f>Table2[[#This Row],[Product_ID]]</f>
        <v>PRO1850</v>
      </c>
      <c r="B550" s="1" t="str">
        <f>Table2[[#This Row],[Customer_ID]]</f>
        <v>CUST44946</v>
      </c>
      <c r="C550" s="14" t="str">
        <f>Table2[[#This Row],[Date]]</f>
        <v>28/02/2021</v>
      </c>
      <c r="D550" s="1" t="str">
        <f>TRIM(PROPER(Table2[[#This Row],[Product_Name]]))</f>
        <v>Headphones</v>
      </c>
      <c r="E550" s="1" t="str">
        <f>TRIM(PROPER(Table2[[#This Row],[Country]]))</f>
        <v>France</v>
      </c>
      <c r="F550" s="1" t="str">
        <f>TRIM(PROPER(Table2[[#This Row],[Category]]))</f>
        <v>Accessories</v>
      </c>
      <c r="G550" s="1" t="str">
        <f>TRIM(PROPER(Table2[[#This Row],[Brand]]))</f>
        <v>Microsoft</v>
      </c>
      <c r="H550" s="1">
        <f>Table2[[#This Row],[Supplier_ID]]</f>
        <v>1042</v>
      </c>
      <c r="I550" s="1">
        <f>Table2[[#This Row],[Market_Price]]</f>
        <v>1310.72</v>
      </c>
      <c r="J550" s="1">
        <f>Table2[[#This Row],[Selling_Price]]</f>
        <v>2056.65</v>
      </c>
      <c r="K550" s="1">
        <f>Table2[[#This Row],[Quantity]]</f>
        <v>-90</v>
      </c>
      <c r="L550" s="1" t="str">
        <f>IF(ISBLANK(Table2[[#This Row],[Status]]), "No Data Entered", IFERROR(Table2[[#This Row],[Status]], "No Data Entered"))</f>
        <v>Cancelled</v>
      </c>
    </row>
    <row r="551" spans="1:12" x14ac:dyDescent="0.3">
      <c r="A551" s="1" t="str">
        <f>Table2[[#This Row],[Product_ID]]</f>
        <v>PRO2133</v>
      </c>
      <c r="B551" s="1" t="str">
        <f>Table2[[#This Row],[Customer_ID]]</f>
        <v>CUST44984</v>
      </c>
      <c r="C551" s="14" t="str">
        <f>Table2[[#This Row],[Date]]</f>
        <v>27/07/2020</v>
      </c>
      <c r="D551" s="1" t="str">
        <f>TRIM(PROPER(Table2[[#This Row],[Product_Name]]))</f>
        <v>Keyboard</v>
      </c>
      <c r="E551" s="1" t="str">
        <f>TRIM(PROPER(Table2[[#This Row],[Country]]))</f>
        <v>Australia</v>
      </c>
      <c r="F551" s="1" t="str">
        <f>TRIM(PROPER(Table2[[#This Row],[Category]]))</f>
        <v>Wearables</v>
      </c>
      <c r="G551" s="1" t="str">
        <f>TRIM(PROPER(Table2[[#This Row],[Brand]]))</f>
        <v>Asus</v>
      </c>
      <c r="H551" s="1">
        <f>Table2[[#This Row],[Supplier_ID]]</f>
        <v>1010</v>
      </c>
      <c r="I551" s="1">
        <f>Table2[[#This Row],[Market_Price]]</f>
        <v>1961.81</v>
      </c>
      <c r="J551" s="1">
        <f>Table2[[#This Row],[Selling_Price]]</f>
        <v>2418.52</v>
      </c>
      <c r="K551" s="1">
        <f>Table2[[#This Row],[Quantity]]</f>
        <v>-72</v>
      </c>
      <c r="L551" s="1" t="str">
        <f>IF(ISBLANK(Table2[[#This Row],[Status]]), "No Data Entered", IFERROR(Table2[[#This Row],[Status]], "No Data Entered"))</f>
        <v>Cancelled</v>
      </c>
    </row>
    <row r="552" spans="1:12" x14ac:dyDescent="0.3">
      <c r="A552" s="1" t="str">
        <f>Table2[[#This Row],[Product_ID]]</f>
        <v>PRO4377</v>
      </c>
      <c r="B552" s="1" t="str">
        <f>Table2[[#This Row],[Customer_ID]]</f>
        <v>CUST45162</v>
      </c>
      <c r="C552" s="14" t="str">
        <f>Table2[[#This Row],[Date]]</f>
        <v>15/02/2023</v>
      </c>
      <c r="D552" s="1" t="str">
        <f>TRIM(PROPER(Table2[[#This Row],[Product_Name]]))</f>
        <v>Smartwatch</v>
      </c>
      <c r="E552" s="1" t="str">
        <f>TRIM(PROPER(Table2[[#This Row],[Country]]))</f>
        <v>France</v>
      </c>
      <c r="F552" s="1" t="str">
        <f>TRIM(PROPER(Table2[[#This Row],[Category]]))</f>
        <v>Electronics</v>
      </c>
      <c r="G552" s="1" t="str">
        <f>TRIM(PROPER(Table2[[#This Row],[Brand]]))</f>
        <v>Canon</v>
      </c>
      <c r="H552" s="1">
        <f>Table2[[#This Row],[Supplier_ID]]</f>
        <v>1026</v>
      </c>
      <c r="I552" s="1">
        <f>Table2[[#This Row],[Market_Price]]</f>
        <v>528.04</v>
      </c>
      <c r="J552" s="1">
        <f>Table2[[#This Row],[Selling_Price]]</f>
        <v>806</v>
      </c>
      <c r="K552" s="1">
        <f>Table2[[#This Row],[Quantity]]</f>
        <v>-442</v>
      </c>
      <c r="L552" s="1" t="str">
        <f>IF(ISBLANK(Table2[[#This Row],[Status]]), "No Data Entered", IFERROR(Table2[[#This Row],[Status]], "No Data Entered"))</f>
        <v>Cancelled</v>
      </c>
    </row>
    <row r="553" spans="1:12" x14ac:dyDescent="0.3">
      <c r="A553" s="1" t="str">
        <f>Table2[[#This Row],[Product_ID]]</f>
        <v>PRO3338</v>
      </c>
      <c r="B553" s="1" t="str">
        <f>Table2[[#This Row],[Customer_ID]]</f>
        <v>CUST45186</v>
      </c>
      <c r="C553" s="14" t="str">
        <f>Table2[[#This Row],[Date]]</f>
        <v>29/08/2025</v>
      </c>
      <c r="D553" s="1" t="str">
        <f>TRIM(PROPER(Table2[[#This Row],[Product_Name]]))</f>
        <v>Headphones</v>
      </c>
      <c r="E553" s="1" t="str">
        <f>TRIM(PROPER(Table2[[#This Row],[Country]]))</f>
        <v>Usa</v>
      </c>
      <c r="F553" s="1" t="str">
        <f>TRIM(PROPER(Table2[[#This Row],[Category]]))</f>
        <v>Wearables</v>
      </c>
      <c r="G553" s="1" t="str">
        <f>TRIM(PROPER(Table2[[#This Row],[Brand]]))</f>
        <v>Samsung</v>
      </c>
      <c r="H553" s="1">
        <f>Table2[[#This Row],[Supplier_ID]]</f>
        <v>1075</v>
      </c>
      <c r="I553" s="1">
        <f>Table2[[#This Row],[Market_Price]]</f>
        <v>1551.76</v>
      </c>
      <c r="J553" s="1">
        <f>Table2[[#This Row],[Selling_Price]]</f>
        <v>2706.43</v>
      </c>
      <c r="K553" s="1">
        <f>Table2[[#This Row],[Quantity]]</f>
        <v>-262</v>
      </c>
      <c r="L553" s="1" t="str">
        <f>IF(ISBLANK(Table2[[#This Row],[Status]]), "No Data Entered", IFERROR(Table2[[#This Row],[Status]], "No Data Entered"))</f>
        <v>Cancelled</v>
      </c>
    </row>
    <row r="554" spans="1:12" x14ac:dyDescent="0.3">
      <c r="A554" s="1" t="str">
        <f>Table2[[#This Row],[Product_ID]]</f>
        <v>PRO8131</v>
      </c>
      <c r="B554" s="1" t="str">
        <f>Table2[[#This Row],[Customer_ID]]</f>
        <v>CUST45187</v>
      </c>
      <c r="C554" s="14" t="str">
        <f>Table2[[#This Row],[Date]]</f>
        <v>02/04/2022</v>
      </c>
      <c r="D554" s="1" t="str">
        <f>TRIM(PROPER(Table2[[#This Row],[Product_Name]]))</f>
        <v>Smartphone</v>
      </c>
      <c r="E554" s="1" t="str">
        <f>TRIM(PROPER(Table2[[#This Row],[Country]]))</f>
        <v>Canada</v>
      </c>
      <c r="F554" s="1" t="str">
        <f>TRIM(PROPER(Table2[[#This Row],[Category]]))</f>
        <v>Wearables</v>
      </c>
      <c r="G554" s="1" t="str">
        <f>TRIM(PROPER(Table2[[#This Row],[Brand]]))</f>
        <v>Sony</v>
      </c>
      <c r="H554" s="1">
        <f>Table2[[#This Row],[Supplier_ID]]</f>
        <v>1092</v>
      </c>
      <c r="I554" s="1">
        <f>Table2[[#This Row],[Market_Price]]</f>
        <v>274.76</v>
      </c>
      <c r="J554" s="1">
        <f>Table2[[#This Row],[Selling_Price]]</f>
        <v>352.71</v>
      </c>
      <c r="K554" s="1">
        <f>Table2[[#This Row],[Quantity]]</f>
        <v>-109</v>
      </c>
      <c r="L554" s="1" t="str">
        <f>IF(ISBLANK(Table2[[#This Row],[Status]]), "No Data Entered", IFERROR(Table2[[#This Row],[Status]], "No Data Entered"))</f>
        <v>Cancelled</v>
      </c>
    </row>
    <row r="555" spans="1:12" x14ac:dyDescent="0.3">
      <c r="A555" s="1" t="str">
        <f>Table2[[#This Row],[Product_ID]]</f>
        <v>PRO3740</v>
      </c>
      <c r="B555" s="1" t="str">
        <f>Table2[[#This Row],[Customer_ID]]</f>
        <v>CUST45241</v>
      </c>
      <c r="C555" s="14" t="str">
        <f>Table2[[#This Row],[Date]]</f>
        <v>22/10/2024</v>
      </c>
      <c r="D555" s="1" t="str">
        <f>TRIM(PROPER(Table2[[#This Row],[Product_Name]]))</f>
        <v>Laptop</v>
      </c>
      <c r="E555" s="1" t="str">
        <f>TRIM(PROPER(Table2[[#This Row],[Country]]))</f>
        <v>Australia</v>
      </c>
      <c r="F555" s="1" t="str">
        <f>TRIM(PROPER(Table2[[#This Row],[Category]]))</f>
        <v>Electronics</v>
      </c>
      <c r="G555" s="1" t="str">
        <f>TRIM(PROPER(Table2[[#This Row],[Brand]]))</f>
        <v>Apple</v>
      </c>
      <c r="H555" s="1">
        <f>Table2[[#This Row],[Supplier_ID]]</f>
        <v>1006</v>
      </c>
      <c r="I555" s="1">
        <f>Table2[[#This Row],[Market_Price]]</f>
        <v>1142.33</v>
      </c>
      <c r="J555" s="1">
        <f>Table2[[#This Row],[Selling_Price]]</f>
        <v>1740.19</v>
      </c>
      <c r="K555" s="1">
        <f>Table2[[#This Row],[Quantity]]</f>
        <v>-303</v>
      </c>
      <c r="L555" s="1" t="str">
        <f>IF(ISBLANK(Table2[[#This Row],[Status]]), "No Data Entered", IFERROR(Table2[[#This Row],[Status]], "No Data Entered"))</f>
        <v>Cancelled</v>
      </c>
    </row>
    <row r="556" spans="1:12" x14ac:dyDescent="0.3">
      <c r="A556" s="1" t="str">
        <f>Table2[[#This Row],[Product_ID]]</f>
        <v>PRO6730</v>
      </c>
      <c r="B556" s="1" t="str">
        <f>Table2[[#This Row],[Customer_ID]]</f>
        <v>CUST45277</v>
      </c>
      <c r="C556" s="14" t="str">
        <f>Table2[[#This Row],[Date]]</f>
        <v>03/10/2022</v>
      </c>
      <c r="D556" s="1" t="str">
        <f>TRIM(PROPER(Table2[[#This Row],[Product_Name]]))</f>
        <v>Camera</v>
      </c>
      <c r="E556" s="1" t="str">
        <f>TRIM(PROPER(Table2[[#This Row],[Country]]))</f>
        <v>France</v>
      </c>
      <c r="F556" s="1" t="str">
        <f>TRIM(PROPER(Table2[[#This Row],[Category]]))</f>
        <v>Electronics</v>
      </c>
      <c r="G556" s="1" t="str">
        <f>TRIM(PROPER(Table2[[#This Row],[Brand]]))</f>
        <v>Dell</v>
      </c>
      <c r="H556" s="1">
        <f>Table2[[#This Row],[Supplier_ID]]</f>
        <v>1004</v>
      </c>
      <c r="I556" s="1">
        <f>Table2[[#This Row],[Market_Price]]</f>
        <v>1529.38</v>
      </c>
      <c r="J556" s="1">
        <f>Table2[[#This Row],[Selling_Price]]</f>
        <v>3009.24</v>
      </c>
      <c r="K556" s="1">
        <f>Table2[[#This Row],[Quantity]]</f>
        <v>-175</v>
      </c>
      <c r="L556" s="1" t="str">
        <f>IF(ISBLANK(Table2[[#This Row],[Status]]), "No Data Entered", IFERROR(Table2[[#This Row],[Status]], "No Data Entered"))</f>
        <v>Cancelled</v>
      </c>
    </row>
    <row r="557" spans="1:12" x14ac:dyDescent="0.3">
      <c r="A557" s="1" t="str">
        <f>Table2[[#This Row],[Product_ID]]</f>
        <v>PRO6825</v>
      </c>
      <c r="B557" s="1" t="str">
        <f>Table2[[#This Row],[Customer_ID]]</f>
        <v>CUST45300</v>
      </c>
      <c r="C557" s="14" t="str">
        <f>Table2[[#This Row],[Date]]</f>
        <v>20/11/2025</v>
      </c>
      <c r="D557" s="1" t="str">
        <f>TRIM(PROPER(Table2[[#This Row],[Product_Name]]))</f>
        <v>Smartwatch</v>
      </c>
      <c r="E557" s="1" t="str">
        <f>TRIM(PROPER(Table2[[#This Row],[Country]]))</f>
        <v>France</v>
      </c>
      <c r="F557" s="1" t="str">
        <f>TRIM(PROPER(Table2[[#This Row],[Category]]))</f>
        <v>Computers</v>
      </c>
      <c r="G557" s="1" t="str">
        <f>TRIM(PROPER(Table2[[#This Row],[Brand]]))</f>
        <v>Sony</v>
      </c>
      <c r="H557" s="1">
        <f>Table2[[#This Row],[Supplier_ID]]</f>
        <v>1066</v>
      </c>
      <c r="I557" s="1">
        <f>Table2[[#This Row],[Market_Price]]</f>
        <v>1035.1300000000001</v>
      </c>
      <c r="J557" s="1">
        <f>Table2[[#This Row],[Selling_Price]]</f>
        <v>1848.8</v>
      </c>
      <c r="K557" s="1">
        <f>Table2[[#This Row],[Quantity]]</f>
        <v>-256</v>
      </c>
      <c r="L557" s="1" t="str">
        <f>IF(ISBLANK(Table2[[#This Row],[Status]]), "No Data Entered", IFERROR(Table2[[#This Row],[Status]], "No Data Entered"))</f>
        <v>Cancelled</v>
      </c>
    </row>
    <row r="558" spans="1:12" x14ac:dyDescent="0.3">
      <c r="A558" s="1" t="str">
        <f>Table2[[#This Row],[Product_ID]]</f>
        <v>PRO8076</v>
      </c>
      <c r="B558" s="1" t="str">
        <f>Table2[[#This Row],[Customer_ID]]</f>
        <v>CUST45410</v>
      </c>
      <c r="C558" s="14" t="str">
        <f>Table2[[#This Row],[Date]]</f>
        <v>21/09/2022</v>
      </c>
      <c r="D558" s="1" t="str">
        <f>TRIM(PROPER(Table2[[#This Row],[Product_Name]]))</f>
        <v>Smartphone</v>
      </c>
      <c r="E558" s="1" t="str">
        <f>TRIM(PROPER(Table2[[#This Row],[Country]]))</f>
        <v>India</v>
      </c>
      <c r="F558" s="1" t="str">
        <f>TRIM(PROPER(Table2[[#This Row],[Category]]))</f>
        <v>Computers</v>
      </c>
      <c r="G558" s="1" t="str">
        <f>TRIM(PROPER(Table2[[#This Row],[Brand]]))</f>
        <v>Dell</v>
      </c>
      <c r="H558" s="1">
        <f>Table2[[#This Row],[Supplier_ID]]</f>
        <v>1010</v>
      </c>
      <c r="I558" s="1">
        <f>Table2[[#This Row],[Market_Price]]</f>
        <v>688.42</v>
      </c>
      <c r="J558" s="1">
        <f>Table2[[#This Row],[Selling_Price]]</f>
        <v>1288.4100000000001</v>
      </c>
      <c r="K558" s="1">
        <f>Table2[[#This Row],[Quantity]]</f>
        <v>-349</v>
      </c>
      <c r="L558" s="1" t="str">
        <f>IF(ISBLANK(Table2[[#This Row],[Status]]), "No Data Entered", IFERROR(Table2[[#This Row],[Status]], "No Data Entered"))</f>
        <v>Cancelled</v>
      </c>
    </row>
    <row r="559" spans="1:12" x14ac:dyDescent="0.3">
      <c r="A559" s="1" t="str">
        <f>Table2[[#This Row],[Product_ID]]</f>
        <v>PRO2880</v>
      </c>
      <c r="B559" s="1" t="str">
        <f>Table2[[#This Row],[Customer_ID]]</f>
        <v>CUST45479</v>
      </c>
      <c r="C559" s="14" t="str">
        <f>Table2[[#This Row],[Date]]</f>
        <v>30/07/2022</v>
      </c>
      <c r="D559" s="1" t="str">
        <f>TRIM(PROPER(Table2[[#This Row],[Product_Name]]))</f>
        <v>Monitor</v>
      </c>
      <c r="E559" s="1" t="str">
        <f>TRIM(PROPER(Table2[[#This Row],[Country]]))</f>
        <v>Germany</v>
      </c>
      <c r="F559" s="1" t="str">
        <f>TRIM(PROPER(Table2[[#This Row],[Category]]))</f>
        <v>Office Supplies</v>
      </c>
      <c r="G559" s="1" t="str">
        <f>TRIM(PROPER(Table2[[#This Row],[Brand]]))</f>
        <v>Canon</v>
      </c>
      <c r="H559" s="1">
        <f>Table2[[#This Row],[Supplier_ID]]</f>
        <v>1052</v>
      </c>
      <c r="I559" s="1">
        <f>Table2[[#This Row],[Market_Price]]</f>
        <v>421.47</v>
      </c>
      <c r="J559" s="1">
        <f>Table2[[#This Row],[Selling_Price]]</f>
        <v>695.93</v>
      </c>
      <c r="K559" s="1">
        <f>Table2[[#This Row],[Quantity]]</f>
        <v>-275</v>
      </c>
      <c r="L559" s="1" t="str">
        <f>IF(ISBLANK(Table2[[#This Row],[Status]]), "No Data Entered", IFERROR(Table2[[#This Row],[Status]], "No Data Entered"))</f>
        <v>Cancelled</v>
      </c>
    </row>
    <row r="560" spans="1:12" x14ac:dyDescent="0.3">
      <c r="A560" s="1" t="str">
        <f>Table2[[#This Row],[Product_ID]]</f>
        <v>PRO9955</v>
      </c>
      <c r="B560" s="1" t="str">
        <f>Table2[[#This Row],[Customer_ID]]</f>
        <v>CUST45597</v>
      </c>
      <c r="C560" s="14" t="str">
        <f>Table2[[#This Row],[Date]]</f>
        <v>08/11/2024</v>
      </c>
      <c r="D560" s="1" t="str">
        <f>TRIM(PROPER(Table2[[#This Row],[Product_Name]]))</f>
        <v>Keyboard</v>
      </c>
      <c r="E560" s="1" t="str">
        <f>TRIM(PROPER(Table2[[#This Row],[Country]]))</f>
        <v>China</v>
      </c>
      <c r="F560" s="1" t="str">
        <f>TRIM(PROPER(Table2[[#This Row],[Category]]))</f>
        <v>Computers</v>
      </c>
      <c r="G560" s="1" t="str">
        <f>TRIM(PROPER(Table2[[#This Row],[Brand]]))</f>
        <v>Samsung</v>
      </c>
      <c r="H560" s="1">
        <f>Table2[[#This Row],[Supplier_ID]]</f>
        <v>1022</v>
      </c>
      <c r="I560" s="1">
        <f>Table2[[#This Row],[Market_Price]]</f>
        <v>201.39</v>
      </c>
      <c r="J560" s="1">
        <f>Table2[[#This Row],[Selling_Price]]</f>
        <v>374.67</v>
      </c>
      <c r="K560" s="1">
        <f>Table2[[#This Row],[Quantity]]</f>
        <v>-216</v>
      </c>
      <c r="L560" s="1" t="str">
        <f>IF(ISBLANK(Table2[[#This Row],[Status]]), "No Data Entered", IFERROR(Table2[[#This Row],[Status]], "No Data Entered"))</f>
        <v>Cancelled</v>
      </c>
    </row>
    <row r="561" spans="1:12" x14ac:dyDescent="0.3">
      <c r="A561" s="1" t="str">
        <f>Table2[[#This Row],[Product_ID]]</f>
        <v>PRO4028</v>
      </c>
      <c r="B561" s="1" t="str">
        <f>Table2[[#This Row],[Customer_ID]]</f>
        <v>CUST45613</v>
      </c>
      <c r="C561" s="14" t="str">
        <f>Table2[[#This Row],[Date]]</f>
        <v>16/08/2023</v>
      </c>
      <c r="D561" s="1" t="str">
        <f>TRIM(PROPER(Table2[[#This Row],[Product_Name]]))</f>
        <v>Smartphone</v>
      </c>
      <c r="E561" s="1" t="str">
        <f>TRIM(PROPER(Table2[[#This Row],[Country]]))</f>
        <v>Japan</v>
      </c>
      <c r="F561" s="1" t="str">
        <f>TRIM(PROPER(Table2[[#This Row],[Category]]))</f>
        <v>Electronics</v>
      </c>
      <c r="G561" s="1" t="str">
        <f>TRIM(PROPER(Table2[[#This Row],[Brand]]))</f>
        <v>Canon</v>
      </c>
      <c r="H561" s="1">
        <f>Table2[[#This Row],[Supplier_ID]]</f>
        <v>1042</v>
      </c>
      <c r="I561" s="1">
        <f>Table2[[#This Row],[Market_Price]]</f>
        <v>1815.48</v>
      </c>
      <c r="J561" s="1">
        <f>Table2[[#This Row],[Selling_Price]]</f>
        <v>2982.13</v>
      </c>
      <c r="K561" s="1">
        <f>Table2[[#This Row],[Quantity]]</f>
        <v>-112</v>
      </c>
      <c r="L561" s="1" t="str">
        <f>IF(ISBLANK(Table2[[#This Row],[Status]]), "No Data Entered", IFERROR(Table2[[#This Row],[Status]], "No Data Entered"))</f>
        <v>Cancelled</v>
      </c>
    </row>
    <row r="562" spans="1:12" x14ac:dyDescent="0.3">
      <c r="A562" s="1" t="str">
        <f>Table2[[#This Row],[Product_ID]]</f>
        <v>PRO7027</v>
      </c>
      <c r="B562" s="1" t="str">
        <f>Table2[[#This Row],[Customer_ID]]</f>
        <v>CUST45648</v>
      </c>
      <c r="C562" s="14" t="str">
        <f>Table2[[#This Row],[Date]]</f>
        <v>07/07/2025</v>
      </c>
      <c r="D562" s="1" t="str">
        <f>TRIM(PROPER(Table2[[#This Row],[Product_Name]]))</f>
        <v>Smartphone</v>
      </c>
      <c r="E562" s="1" t="str">
        <f>TRIM(PROPER(Table2[[#This Row],[Country]]))</f>
        <v>Canada</v>
      </c>
      <c r="F562" s="1" t="str">
        <f>TRIM(PROPER(Table2[[#This Row],[Category]]))</f>
        <v>Accessories</v>
      </c>
      <c r="G562" s="1" t="str">
        <f>TRIM(PROPER(Table2[[#This Row],[Brand]]))</f>
        <v>Hp</v>
      </c>
      <c r="H562" s="1">
        <f>Table2[[#This Row],[Supplier_ID]]</f>
        <v>1005</v>
      </c>
      <c r="I562" s="1">
        <f>Table2[[#This Row],[Market_Price]]</f>
        <v>1828.99</v>
      </c>
      <c r="J562" s="1">
        <f>Table2[[#This Row],[Selling_Price]]</f>
        <v>3059.04</v>
      </c>
      <c r="K562" s="1">
        <f>Table2[[#This Row],[Quantity]]</f>
        <v>-287</v>
      </c>
      <c r="L562" s="1" t="str">
        <f>IF(ISBLANK(Table2[[#This Row],[Status]]), "No Data Entered", IFERROR(Table2[[#This Row],[Status]], "No Data Entered"))</f>
        <v>Cancelled</v>
      </c>
    </row>
    <row r="563" spans="1:12" x14ac:dyDescent="0.3">
      <c r="A563" s="1" t="str">
        <f>Table2[[#This Row],[Product_ID]]</f>
        <v>PRO1490</v>
      </c>
      <c r="B563" s="1" t="str">
        <f>Table2[[#This Row],[Customer_ID]]</f>
        <v>CUST45675</v>
      </c>
      <c r="C563" s="14" t="str">
        <f>Table2[[#This Row],[Date]]</f>
        <v>24/08/2024</v>
      </c>
      <c r="D563" s="1" t="str">
        <f>TRIM(PROPER(Table2[[#This Row],[Product_Name]]))</f>
        <v>Camera</v>
      </c>
      <c r="E563" s="1" t="str">
        <f>TRIM(PROPER(Table2[[#This Row],[Country]]))</f>
        <v>China</v>
      </c>
      <c r="F563" s="1" t="str">
        <f>TRIM(PROPER(Table2[[#This Row],[Category]]))</f>
        <v>Accessories</v>
      </c>
      <c r="G563" s="1" t="str">
        <f>TRIM(PROPER(Table2[[#This Row],[Brand]]))</f>
        <v>Logitech</v>
      </c>
      <c r="H563" s="1">
        <f>Table2[[#This Row],[Supplier_ID]]</f>
        <v>1004</v>
      </c>
      <c r="I563" s="1">
        <f>Table2[[#This Row],[Market_Price]]</f>
        <v>1711.1</v>
      </c>
      <c r="J563" s="1">
        <f>Table2[[#This Row],[Selling_Price]]</f>
        <v>2210.4899999999998</v>
      </c>
      <c r="K563" s="1">
        <f>Table2[[#This Row],[Quantity]]</f>
        <v>-371</v>
      </c>
      <c r="L563" s="1" t="str">
        <f>IF(ISBLANK(Table2[[#This Row],[Status]]), "No Data Entered", IFERROR(Table2[[#This Row],[Status]], "No Data Entered"))</f>
        <v>Cancelled</v>
      </c>
    </row>
    <row r="564" spans="1:12" x14ac:dyDescent="0.3">
      <c r="A564" s="1" t="str">
        <f>Table2[[#This Row],[Product_ID]]</f>
        <v>PRO8236</v>
      </c>
      <c r="B564" s="1" t="str">
        <f>Table2[[#This Row],[Customer_ID]]</f>
        <v>CUST45729</v>
      </c>
      <c r="C564" s="14" t="str">
        <f>Table2[[#This Row],[Date]]</f>
        <v>05/09/2025</v>
      </c>
      <c r="D564" s="1" t="str">
        <f>TRIM(PROPER(Table2[[#This Row],[Product_Name]]))</f>
        <v>Camera</v>
      </c>
      <c r="E564" s="1" t="str">
        <f>TRIM(PROPER(Table2[[#This Row],[Country]]))</f>
        <v>Canada</v>
      </c>
      <c r="F564" s="1" t="str">
        <f>TRIM(PROPER(Table2[[#This Row],[Category]]))</f>
        <v>Wearables</v>
      </c>
      <c r="G564" s="1" t="str">
        <f>TRIM(PROPER(Table2[[#This Row],[Brand]]))</f>
        <v>Apple</v>
      </c>
      <c r="H564" s="1">
        <f>Table2[[#This Row],[Supplier_ID]]</f>
        <v>1031</v>
      </c>
      <c r="I564" s="1">
        <f>Table2[[#This Row],[Market_Price]]</f>
        <v>217.32</v>
      </c>
      <c r="J564" s="1">
        <f>Table2[[#This Row],[Selling_Price]]</f>
        <v>408.79</v>
      </c>
      <c r="K564" s="1">
        <f>Table2[[#This Row],[Quantity]]</f>
        <v>-92</v>
      </c>
      <c r="L564" s="1" t="str">
        <f>IF(ISBLANK(Table2[[#This Row],[Status]]), "No Data Entered", IFERROR(Table2[[#This Row],[Status]], "No Data Entered"))</f>
        <v>Cancelled</v>
      </c>
    </row>
    <row r="565" spans="1:12" x14ac:dyDescent="0.3">
      <c r="A565" s="1" t="str">
        <f>Table2[[#This Row],[Product_ID]]</f>
        <v>PRO3605</v>
      </c>
      <c r="B565" s="1" t="str">
        <f>Table2[[#This Row],[Customer_ID]]</f>
        <v>CUST45746</v>
      </c>
      <c r="C565" s="14" t="str">
        <f>Table2[[#This Row],[Date]]</f>
        <v>28/05/2023</v>
      </c>
      <c r="D565" s="1" t="str">
        <f>TRIM(PROPER(Table2[[#This Row],[Product_Name]]))</f>
        <v>Monitor</v>
      </c>
      <c r="E565" s="1" t="str">
        <f>TRIM(PROPER(Table2[[#This Row],[Country]]))</f>
        <v>Japan</v>
      </c>
      <c r="F565" s="1" t="str">
        <f>TRIM(PROPER(Table2[[#This Row],[Category]]))</f>
        <v>Electronics</v>
      </c>
      <c r="G565" s="1" t="str">
        <f>TRIM(PROPER(Table2[[#This Row],[Brand]]))</f>
        <v>Canon</v>
      </c>
      <c r="H565" s="1">
        <f>Table2[[#This Row],[Supplier_ID]]</f>
        <v>1035</v>
      </c>
      <c r="I565" s="1">
        <f>Table2[[#This Row],[Market_Price]]</f>
        <v>1018.12</v>
      </c>
      <c r="J565" s="1">
        <f>Table2[[#This Row],[Selling_Price]]</f>
        <v>2025.57</v>
      </c>
      <c r="K565" s="1">
        <f>Table2[[#This Row],[Quantity]]</f>
        <v>-440</v>
      </c>
      <c r="L565" s="1" t="str">
        <f>IF(ISBLANK(Table2[[#This Row],[Status]]), "No Data Entered", IFERROR(Table2[[#This Row],[Status]], "No Data Entered"))</f>
        <v>Cancelled</v>
      </c>
    </row>
    <row r="566" spans="1:12" x14ac:dyDescent="0.3">
      <c r="A566" s="1" t="str">
        <f>Table2[[#This Row],[Product_ID]]</f>
        <v>PRO5556</v>
      </c>
      <c r="B566" s="1" t="str">
        <f>Table2[[#This Row],[Customer_ID]]</f>
        <v>CUST45770</v>
      </c>
      <c r="C566" s="14" t="str">
        <f>Table2[[#This Row],[Date]]</f>
        <v>04/02/2024</v>
      </c>
      <c r="D566" s="1" t="str">
        <f>TRIM(PROPER(Table2[[#This Row],[Product_Name]]))</f>
        <v>Smartwatch</v>
      </c>
      <c r="E566" s="1" t="str">
        <f>TRIM(PROPER(Table2[[#This Row],[Country]]))</f>
        <v>Usa</v>
      </c>
      <c r="F566" s="1" t="str">
        <f>TRIM(PROPER(Table2[[#This Row],[Category]]))</f>
        <v>Electronics</v>
      </c>
      <c r="G566" s="1" t="str">
        <f>TRIM(PROPER(Table2[[#This Row],[Brand]]))</f>
        <v>Lenovo</v>
      </c>
      <c r="H566" s="1">
        <f>Table2[[#This Row],[Supplier_ID]]</f>
        <v>1012</v>
      </c>
      <c r="I566" s="1">
        <f>Table2[[#This Row],[Market_Price]]</f>
        <v>1560.03</v>
      </c>
      <c r="J566" s="1">
        <f>Table2[[#This Row],[Selling_Price]]</f>
        <v>2059.84</v>
      </c>
      <c r="K566" s="1">
        <f>Table2[[#This Row],[Quantity]]</f>
        <v>-240</v>
      </c>
      <c r="L566" s="1" t="str">
        <f>IF(ISBLANK(Table2[[#This Row],[Status]]), "No Data Entered", IFERROR(Table2[[#This Row],[Status]], "No Data Entered"))</f>
        <v>Cancelled</v>
      </c>
    </row>
    <row r="567" spans="1:12" x14ac:dyDescent="0.3">
      <c r="A567" s="1" t="str">
        <f>Table2[[#This Row],[Product_ID]]</f>
        <v>PRO6539</v>
      </c>
      <c r="B567" s="1" t="str">
        <f>Table2[[#This Row],[Customer_ID]]</f>
        <v>CUST45818</v>
      </c>
      <c r="C567" s="14" t="str">
        <f>Table2[[#This Row],[Date]]</f>
        <v>05/06/2023</v>
      </c>
      <c r="D567" s="1" t="str">
        <f>TRIM(PROPER(Table2[[#This Row],[Product_Name]]))</f>
        <v>Printer</v>
      </c>
      <c r="E567" s="1" t="str">
        <f>TRIM(PROPER(Table2[[#This Row],[Country]]))</f>
        <v>France</v>
      </c>
      <c r="F567" s="1" t="str">
        <f>TRIM(PROPER(Table2[[#This Row],[Category]]))</f>
        <v>Office Supplies</v>
      </c>
      <c r="G567" s="1" t="str">
        <f>TRIM(PROPER(Table2[[#This Row],[Brand]]))</f>
        <v>Microsoft</v>
      </c>
      <c r="H567" s="1">
        <f>Table2[[#This Row],[Supplier_ID]]</f>
        <v>1008</v>
      </c>
      <c r="I567" s="1">
        <f>Table2[[#This Row],[Market_Price]]</f>
        <v>809.65</v>
      </c>
      <c r="J567" s="1">
        <f>Table2[[#This Row],[Selling_Price]]</f>
        <v>1619.07</v>
      </c>
      <c r="K567" s="1">
        <f>Table2[[#This Row],[Quantity]]</f>
        <v>-457</v>
      </c>
      <c r="L567" s="1" t="str">
        <f>IF(ISBLANK(Table2[[#This Row],[Status]]), "No Data Entered", IFERROR(Table2[[#This Row],[Status]], "No Data Entered"))</f>
        <v>Cancelled</v>
      </c>
    </row>
    <row r="568" spans="1:12" x14ac:dyDescent="0.3">
      <c r="A568" s="1" t="str">
        <f>Table2[[#This Row],[Product_ID]]</f>
        <v>PRO1648</v>
      </c>
      <c r="B568" s="1" t="str">
        <f>Table2[[#This Row],[Customer_ID]]</f>
        <v>CUST45834</v>
      </c>
      <c r="C568" s="14" t="str">
        <f>Table2[[#This Row],[Date]]</f>
        <v>12/01/2024</v>
      </c>
      <c r="D568" s="1" t="str">
        <f>TRIM(PROPER(Table2[[#This Row],[Product_Name]]))</f>
        <v>Smartwatch</v>
      </c>
      <c r="E568" s="1" t="str">
        <f>TRIM(PROPER(Table2[[#This Row],[Country]]))</f>
        <v>Germany</v>
      </c>
      <c r="F568" s="1" t="str">
        <f>TRIM(PROPER(Table2[[#This Row],[Category]]))</f>
        <v>Computers</v>
      </c>
      <c r="G568" s="1" t="str">
        <f>TRIM(PROPER(Table2[[#This Row],[Brand]]))</f>
        <v>Sony</v>
      </c>
      <c r="H568" s="1">
        <f>Table2[[#This Row],[Supplier_ID]]</f>
        <v>1045</v>
      </c>
      <c r="I568" s="1">
        <f>Table2[[#This Row],[Market_Price]]</f>
        <v>1545.67</v>
      </c>
      <c r="J568" s="1">
        <f>Table2[[#This Row],[Selling_Price]]</f>
        <v>2296.88</v>
      </c>
      <c r="K568" s="1">
        <f>Table2[[#This Row],[Quantity]]</f>
        <v>-412</v>
      </c>
      <c r="L568" s="1" t="str">
        <f>IF(ISBLANK(Table2[[#This Row],[Status]]), "No Data Entered", IFERROR(Table2[[#This Row],[Status]], "No Data Entered"))</f>
        <v>Cancelled</v>
      </c>
    </row>
    <row r="569" spans="1:12" x14ac:dyDescent="0.3">
      <c r="A569" s="1" t="str">
        <f>Table2[[#This Row],[Product_ID]]</f>
        <v>PRO6753</v>
      </c>
      <c r="B569" s="1" t="str">
        <f>Table2[[#This Row],[Customer_ID]]</f>
        <v>CUST45891</v>
      </c>
      <c r="C569" s="14" t="str">
        <f>Table2[[#This Row],[Date]]</f>
        <v>11/01/2023</v>
      </c>
      <c r="D569" s="1" t="str">
        <f>TRIM(PROPER(Table2[[#This Row],[Product_Name]]))</f>
        <v>Smartwatch</v>
      </c>
      <c r="E569" s="1" t="str">
        <f>TRIM(PROPER(Table2[[#This Row],[Country]]))</f>
        <v>Usa</v>
      </c>
      <c r="F569" s="1" t="str">
        <f>TRIM(PROPER(Table2[[#This Row],[Category]]))</f>
        <v>Wearables</v>
      </c>
      <c r="G569" s="1" t="str">
        <f>TRIM(PROPER(Table2[[#This Row],[Brand]]))</f>
        <v>Apple</v>
      </c>
      <c r="H569" s="1">
        <f>Table2[[#This Row],[Supplier_ID]]</f>
        <v>1092</v>
      </c>
      <c r="I569" s="1">
        <f>Table2[[#This Row],[Market_Price]]</f>
        <v>1028.3499999999999</v>
      </c>
      <c r="J569" s="1">
        <f>Table2[[#This Row],[Selling_Price]]</f>
        <v>1266.44</v>
      </c>
      <c r="K569" s="1">
        <f>Table2[[#This Row],[Quantity]]</f>
        <v>-356</v>
      </c>
      <c r="L569" s="1" t="str">
        <f>IF(ISBLANK(Table2[[#This Row],[Status]]), "No Data Entered", IFERROR(Table2[[#This Row],[Status]], "No Data Entered"))</f>
        <v>Cancelled</v>
      </c>
    </row>
    <row r="570" spans="1:12" x14ac:dyDescent="0.3">
      <c r="A570" s="1" t="str">
        <f>Table2[[#This Row],[Product_ID]]</f>
        <v>PRO4769</v>
      </c>
      <c r="B570" s="1" t="str">
        <f>Table2[[#This Row],[Customer_ID]]</f>
        <v>CUST46061</v>
      </c>
      <c r="C570" s="14" t="str">
        <f>Table2[[#This Row],[Date]]</f>
        <v>01/06/2024</v>
      </c>
      <c r="D570" s="1" t="str">
        <f>TRIM(PROPER(Table2[[#This Row],[Product_Name]]))</f>
        <v>Smartwatch</v>
      </c>
      <c r="E570" s="1" t="str">
        <f>TRIM(PROPER(Table2[[#This Row],[Country]]))</f>
        <v>France</v>
      </c>
      <c r="F570" s="1" t="str">
        <f>TRIM(PROPER(Table2[[#This Row],[Category]]))</f>
        <v>Office Supplies</v>
      </c>
      <c r="G570" s="1" t="str">
        <f>TRIM(PROPER(Table2[[#This Row],[Brand]]))</f>
        <v>Asus</v>
      </c>
      <c r="H570" s="1">
        <f>Table2[[#This Row],[Supplier_ID]]</f>
        <v>1060</v>
      </c>
      <c r="I570" s="1">
        <f>Table2[[#This Row],[Market_Price]]</f>
        <v>531.6</v>
      </c>
      <c r="J570" s="1">
        <f>Table2[[#This Row],[Selling_Price]]</f>
        <v>1062.22</v>
      </c>
      <c r="K570" s="1">
        <f>Table2[[#This Row],[Quantity]]</f>
        <v>-283</v>
      </c>
      <c r="L570" s="1" t="str">
        <f>IF(ISBLANK(Table2[[#This Row],[Status]]), "No Data Entered", IFERROR(Table2[[#This Row],[Status]], "No Data Entered"))</f>
        <v>Cancelled</v>
      </c>
    </row>
    <row r="571" spans="1:12" x14ac:dyDescent="0.3">
      <c r="A571" s="1" t="str">
        <f>Table2[[#This Row],[Product_ID]]</f>
        <v>PRO9123</v>
      </c>
      <c r="B571" s="1" t="str">
        <f>Table2[[#This Row],[Customer_ID]]</f>
        <v>CUST46074</v>
      </c>
      <c r="C571" s="14" t="str">
        <f>Table2[[#This Row],[Date]]</f>
        <v>14/03/2021</v>
      </c>
      <c r="D571" s="1" t="str">
        <f>TRIM(PROPER(Table2[[#This Row],[Product_Name]]))</f>
        <v>Smartphone</v>
      </c>
      <c r="E571" s="1" t="str">
        <f>TRIM(PROPER(Table2[[#This Row],[Country]]))</f>
        <v>Uk</v>
      </c>
      <c r="F571" s="1" t="str">
        <f>TRIM(PROPER(Table2[[#This Row],[Category]]))</f>
        <v>Computers</v>
      </c>
      <c r="G571" s="1" t="str">
        <f>TRIM(PROPER(Table2[[#This Row],[Brand]]))</f>
        <v>Apple</v>
      </c>
      <c r="H571" s="1">
        <f>Table2[[#This Row],[Supplier_ID]]</f>
        <v>1060</v>
      </c>
      <c r="I571" s="1">
        <f>Table2[[#This Row],[Market_Price]]</f>
        <v>450.2</v>
      </c>
      <c r="J571" s="1">
        <f>Table2[[#This Row],[Selling_Price]]</f>
        <v>881.17</v>
      </c>
      <c r="K571" s="1">
        <f>Table2[[#This Row],[Quantity]]</f>
        <v>-296</v>
      </c>
      <c r="L571" s="1" t="str">
        <f>IF(ISBLANK(Table2[[#This Row],[Status]]), "No Data Entered", IFERROR(Table2[[#This Row],[Status]], "No Data Entered"))</f>
        <v>Cancelled</v>
      </c>
    </row>
    <row r="572" spans="1:12" x14ac:dyDescent="0.3">
      <c r="A572" s="1" t="str">
        <f>Table2[[#This Row],[Product_ID]]</f>
        <v>PRO9639</v>
      </c>
      <c r="B572" s="1" t="str">
        <f>Table2[[#This Row],[Customer_ID]]</f>
        <v>CUST46078</v>
      </c>
      <c r="C572" s="14" t="str">
        <f>Table2[[#This Row],[Date]]</f>
        <v>15/05/2020</v>
      </c>
      <c r="D572" s="1" t="str">
        <f>TRIM(PROPER(Table2[[#This Row],[Product_Name]]))</f>
        <v>Smartphone</v>
      </c>
      <c r="E572" s="1" t="str">
        <f>TRIM(PROPER(Table2[[#This Row],[Country]]))</f>
        <v>Japan</v>
      </c>
      <c r="F572" s="1" t="str">
        <f>TRIM(PROPER(Table2[[#This Row],[Category]]))</f>
        <v>Office Supplies</v>
      </c>
      <c r="G572" s="1" t="str">
        <f>TRIM(PROPER(Table2[[#This Row],[Brand]]))</f>
        <v>Sony</v>
      </c>
      <c r="H572" s="1">
        <f>Table2[[#This Row],[Supplier_ID]]</f>
        <v>1056</v>
      </c>
      <c r="I572" s="1">
        <f>Table2[[#This Row],[Market_Price]]</f>
        <v>1410.96</v>
      </c>
      <c r="J572" s="1">
        <f>Table2[[#This Row],[Selling_Price]]</f>
        <v>2565.1799999999998</v>
      </c>
      <c r="K572" s="1">
        <f>Table2[[#This Row],[Quantity]]</f>
        <v>-378</v>
      </c>
      <c r="L572" s="1" t="str">
        <f>IF(ISBLANK(Table2[[#This Row],[Status]]), "No Data Entered", IFERROR(Table2[[#This Row],[Status]], "No Data Entered"))</f>
        <v>Cancelled</v>
      </c>
    </row>
    <row r="573" spans="1:12" x14ac:dyDescent="0.3">
      <c r="A573" s="1" t="str">
        <f>Table2[[#This Row],[Product_ID]]</f>
        <v>PRO4731</v>
      </c>
      <c r="B573" s="1" t="str">
        <f>Table2[[#This Row],[Customer_ID]]</f>
        <v>CUST46104</v>
      </c>
      <c r="C573" s="14" t="str">
        <f>Table2[[#This Row],[Date]]</f>
        <v>29/10/2023</v>
      </c>
      <c r="D573" s="1" t="str">
        <f>TRIM(PROPER(Table2[[#This Row],[Product_Name]]))</f>
        <v>Laptop</v>
      </c>
      <c r="E573" s="1" t="str">
        <f>TRIM(PROPER(Table2[[#This Row],[Country]]))</f>
        <v>Brazil</v>
      </c>
      <c r="F573" s="1" t="str">
        <f>TRIM(PROPER(Table2[[#This Row],[Category]]))</f>
        <v>Computers</v>
      </c>
      <c r="G573" s="1" t="str">
        <f>TRIM(PROPER(Table2[[#This Row],[Brand]]))</f>
        <v>Sony</v>
      </c>
      <c r="H573" s="1">
        <f>Table2[[#This Row],[Supplier_ID]]</f>
        <v>1042</v>
      </c>
      <c r="I573" s="1">
        <f>Table2[[#This Row],[Market_Price]]</f>
        <v>242.42</v>
      </c>
      <c r="J573" s="1">
        <f>Table2[[#This Row],[Selling_Price]]</f>
        <v>288.35000000000002</v>
      </c>
      <c r="K573" s="1">
        <f>Table2[[#This Row],[Quantity]]</f>
        <v>-41</v>
      </c>
      <c r="L573" s="1" t="str">
        <f>IF(ISBLANK(Table2[[#This Row],[Status]]), "No Data Entered", IFERROR(Table2[[#This Row],[Status]], "No Data Entered"))</f>
        <v>Cancelled</v>
      </c>
    </row>
    <row r="574" spans="1:12" x14ac:dyDescent="0.3">
      <c r="A574" s="1" t="str">
        <f>Table2[[#This Row],[Product_ID]]</f>
        <v>PRO3725</v>
      </c>
      <c r="B574" s="1" t="str">
        <f>Table2[[#This Row],[Customer_ID]]</f>
        <v>CUST46208</v>
      </c>
      <c r="C574" s="14" t="str">
        <f>Table2[[#This Row],[Date]]</f>
        <v>03/02/2024</v>
      </c>
      <c r="D574" s="1" t="str">
        <f>TRIM(PROPER(Table2[[#This Row],[Product_Name]]))</f>
        <v>Monitor</v>
      </c>
      <c r="E574" s="1" t="str">
        <f>TRIM(PROPER(Table2[[#This Row],[Country]]))</f>
        <v>Canada</v>
      </c>
      <c r="F574" s="1" t="str">
        <f>TRIM(PROPER(Table2[[#This Row],[Category]]))</f>
        <v>Accessories</v>
      </c>
      <c r="G574" s="1" t="str">
        <f>TRIM(PROPER(Table2[[#This Row],[Brand]]))</f>
        <v>Canon</v>
      </c>
      <c r="H574" s="1">
        <f>Table2[[#This Row],[Supplier_ID]]</f>
        <v>1064</v>
      </c>
      <c r="I574" s="1">
        <f>Table2[[#This Row],[Market_Price]]</f>
        <v>347.67</v>
      </c>
      <c r="J574" s="1">
        <f>Table2[[#This Row],[Selling_Price]]</f>
        <v>518.54</v>
      </c>
      <c r="K574" s="1">
        <f>Table2[[#This Row],[Quantity]]</f>
        <v>-499</v>
      </c>
      <c r="L574" s="1" t="str">
        <f>IF(ISBLANK(Table2[[#This Row],[Status]]), "No Data Entered", IFERROR(Table2[[#This Row],[Status]], "No Data Entered"))</f>
        <v>Cancelled</v>
      </c>
    </row>
    <row r="575" spans="1:12" x14ac:dyDescent="0.3">
      <c r="A575" s="1" t="str">
        <f>Table2[[#This Row],[Product_ID]]</f>
        <v>PRO5415</v>
      </c>
      <c r="B575" s="1" t="str">
        <f>Table2[[#This Row],[Customer_ID]]</f>
        <v>CUST46260</v>
      </c>
      <c r="C575" s="14" t="str">
        <f>Table2[[#This Row],[Date]]</f>
        <v>10/06/2020</v>
      </c>
      <c r="D575" s="1" t="str">
        <f>TRIM(PROPER(Table2[[#This Row],[Product_Name]]))</f>
        <v>Tablet</v>
      </c>
      <c r="E575" s="1" t="str">
        <f>TRIM(PROPER(Table2[[#This Row],[Country]]))</f>
        <v>Germany</v>
      </c>
      <c r="F575" s="1" t="str">
        <f>TRIM(PROPER(Table2[[#This Row],[Category]]))</f>
        <v>Office Supplies</v>
      </c>
      <c r="G575" s="1" t="str">
        <f>TRIM(PROPER(Table2[[#This Row],[Brand]]))</f>
        <v>Logitech</v>
      </c>
      <c r="H575" s="1">
        <f>Table2[[#This Row],[Supplier_ID]]</f>
        <v>1094</v>
      </c>
      <c r="I575" s="1">
        <f>Table2[[#This Row],[Market_Price]]</f>
        <v>517.03</v>
      </c>
      <c r="J575" s="1">
        <f>Table2[[#This Row],[Selling_Price]]</f>
        <v>592.21</v>
      </c>
      <c r="K575" s="1">
        <f>Table2[[#This Row],[Quantity]]</f>
        <v>-139</v>
      </c>
      <c r="L575" s="1" t="str">
        <f>IF(ISBLANK(Table2[[#This Row],[Status]]), "No Data Entered", IFERROR(Table2[[#This Row],[Status]], "No Data Entered"))</f>
        <v>Cancelled</v>
      </c>
    </row>
    <row r="576" spans="1:12" x14ac:dyDescent="0.3">
      <c r="A576" s="1" t="str">
        <f>Table2[[#This Row],[Product_ID]]</f>
        <v>PRO8508</v>
      </c>
      <c r="B576" s="1" t="str">
        <f>Table2[[#This Row],[Customer_ID]]</f>
        <v>CUST46260</v>
      </c>
      <c r="C576" s="14" t="str">
        <f>Table2[[#This Row],[Date]]</f>
        <v>23/12/2025</v>
      </c>
      <c r="D576" s="1" t="str">
        <f>TRIM(PROPER(Table2[[#This Row],[Product_Name]]))</f>
        <v>Tablet</v>
      </c>
      <c r="E576" s="1" t="str">
        <f>TRIM(PROPER(Table2[[#This Row],[Country]]))</f>
        <v>China</v>
      </c>
      <c r="F576" s="1" t="str">
        <f>TRIM(PROPER(Table2[[#This Row],[Category]]))</f>
        <v>Accessories</v>
      </c>
      <c r="G576" s="1" t="str">
        <f>TRIM(PROPER(Table2[[#This Row],[Brand]]))</f>
        <v>Dell</v>
      </c>
      <c r="H576" s="1">
        <f>Table2[[#This Row],[Supplier_ID]]</f>
        <v>1006</v>
      </c>
      <c r="I576" s="1">
        <f>Table2[[#This Row],[Market_Price]]</f>
        <v>936.12</v>
      </c>
      <c r="J576" s="1">
        <f>Table2[[#This Row],[Selling_Price]]</f>
        <v>1677.8</v>
      </c>
      <c r="K576" s="1">
        <f>Table2[[#This Row],[Quantity]]</f>
        <v>-462</v>
      </c>
      <c r="L576" s="1" t="str">
        <f>IF(ISBLANK(Table2[[#This Row],[Status]]), "No Data Entered", IFERROR(Table2[[#This Row],[Status]], "No Data Entered"))</f>
        <v>Cancelled</v>
      </c>
    </row>
    <row r="577" spans="1:12" x14ac:dyDescent="0.3">
      <c r="A577" s="1" t="str">
        <f>Table2[[#This Row],[Product_ID]]</f>
        <v>PRO9247</v>
      </c>
      <c r="B577" s="1" t="str">
        <f>Table2[[#This Row],[Customer_ID]]</f>
        <v>CUST46312</v>
      </c>
      <c r="C577" s="14" t="str">
        <f>Table2[[#This Row],[Date]]</f>
        <v>12/12/2024</v>
      </c>
      <c r="D577" s="1" t="str">
        <f>TRIM(PROPER(Table2[[#This Row],[Product_Name]]))</f>
        <v>Smartphone</v>
      </c>
      <c r="E577" s="1" t="str">
        <f>TRIM(PROPER(Table2[[#This Row],[Country]]))</f>
        <v>Usa</v>
      </c>
      <c r="F577" s="1" t="str">
        <f>TRIM(PROPER(Table2[[#This Row],[Category]]))</f>
        <v>Wearables</v>
      </c>
      <c r="G577" s="1" t="str">
        <f>TRIM(PROPER(Table2[[#This Row],[Brand]]))</f>
        <v>Samsung</v>
      </c>
      <c r="H577" s="1">
        <f>Table2[[#This Row],[Supplier_ID]]</f>
        <v>1033</v>
      </c>
      <c r="I577" s="1">
        <f>Table2[[#This Row],[Market_Price]]</f>
        <v>1521.52</v>
      </c>
      <c r="J577" s="1">
        <f>Table2[[#This Row],[Selling_Price]]</f>
        <v>2083.5300000000002</v>
      </c>
      <c r="K577" s="1">
        <f>Table2[[#This Row],[Quantity]]</f>
        <v>-14</v>
      </c>
      <c r="L577" s="1" t="str">
        <f>IF(ISBLANK(Table2[[#This Row],[Status]]), "No Data Entered", IFERROR(Table2[[#This Row],[Status]], "No Data Entered"))</f>
        <v>Cancelled</v>
      </c>
    </row>
    <row r="578" spans="1:12" x14ac:dyDescent="0.3">
      <c r="A578" s="1" t="str">
        <f>Table2[[#This Row],[Product_ID]]</f>
        <v>PRO7995</v>
      </c>
      <c r="B578" s="1" t="str">
        <f>Table2[[#This Row],[Customer_ID]]</f>
        <v>CUST46321</v>
      </c>
      <c r="C578" s="14" t="str">
        <f>Table2[[#This Row],[Date]]</f>
        <v>02/12/2021</v>
      </c>
      <c r="D578" s="1" t="str">
        <f>TRIM(PROPER(Table2[[#This Row],[Product_Name]]))</f>
        <v>Laptop</v>
      </c>
      <c r="E578" s="1" t="str">
        <f>TRIM(PROPER(Table2[[#This Row],[Country]]))</f>
        <v>Australia</v>
      </c>
      <c r="F578" s="1" t="str">
        <f>TRIM(PROPER(Table2[[#This Row],[Category]]))</f>
        <v>Office Supplies</v>
      </c>
      <c r="G578" s="1" t="str">
        <f>TRIM(PROPER(Table2[[#This Row],[Brand]]))</f>
        <v>Dell</v>
      </c>
      <c r="H578" s="1">
        <f>Table2[[#This Row],[Supplier_ID]]</f>
        <v>1067</v>
      </c>
      <c r="I578" s="1">
        <f>Table2[[#This Row],[Market_Price]]</f>
        <v>1386.42</v>
      </c>
      <c r="J578" s="1">
        <f>Table2[[#This Row],[Selling_Price]]</f>
        <v>2152.1</v>
      </c>
      <c r="K578" s="1">
        <f>Table2[[#This Row],[Quantity]]</f>
        <v>-233</v>
      </c>
      <c r="L578" s="1" t="str">
        <f>IF(ISBLANK(Table2[[#This Row],[Status]]), "No Data Entered", IFERROR(Table2[[#This Row],[Status]], "No Data Entered"))</f>
        <v>Cancelled</v>
      </c>
    </row>
    <row r="579" spans="1:12" x14ac:dyDescent="0.3">
      <c r="A579" s="1" t="str">
        <f>Table2[[#This Row],[Product_ID]]</f>
        <v>PRO6236</v>
      </c>
      <c r="B579" s="1" t="str">
        <f>Table2[[#This Row],[Customer_ID]]</f>
        <v>CUST46342</v>
      </c>
      <c r="C579" s="14" t="str">
        <f>Table2[[#This Row],[Date]]</f>
        <v>29/03/2025</v>
      </c>
      <c r="D579" s="1" t="str">
        <f>TRIM(PROPER(Table2[[#This Row],[Product_Name]]))</f>
        <v>Printer</v>
      </c>
      <c r="E579" s="1" t="str">
        <f>TRIM(PROPER(Table2[[#This Row],[Country]]))</f>
        <v>Usa</v>
      </c>
      <c r="F579" s="1" t="str">
        <f>TRIM(PROPER(Table2[[#This Row],[Category]]))</f>
        <v>Accessories</v>
      </c>
      <c r="G579" s="1" t="str">
        <f>TRIM(PROPER(Table2[[#This Row],[Brand]]))</f>
        <v>Dell</v>
      </c>
      <c r="H579" s="1">
        <f>Table2[[#This Row],[Supplier_ID]]</f>
        <v>1060</v>
      </c>
      <c r="I579" s="1">
        <f>Table2[[#This Row],[Market_Price]]</f>
        <v>1164.27</v>
      </c>
      <c r="J579" s="1">
        <f>Table2[[#This Row],[Selling_Price]]</f>
        <v>1851.69</v>
      </c>
      <c r="K579" s="1">
        <f>Table2[[#This Row],[Quantity]]</f>
        <v>-231</v>
      </c>
      <c r="L579" s="1" t="str">
        <f>IF(ISBLANK(Table2[[#This Row],[Status]]), "No Data Entered", IFERROR(Table2[[#This Row],[Status]], "No Data Entered"))</f>
        <v>Cancelled</v>
      </c>
    </row>
    <row r="580" spans="1:12" x14ac:dyDescent="0.3">
      <c r="A580" s="1" t="str">
        <f>Table2[[#This Row],[Product_ID]]</f>
        <v>PRO9564</v>
      </c>
      <c r="B580" s="1" t="str">
        <f>Table2[[#This Row],[Customer_ID]]</f>
        <v>CUST46365</v>
      </c>
      <c r="C580" s="14" t="str">
        <f>Table2[[#This Row],[Date]]</f>
        <v>11/05/2025</v>
      </c>
      <c r="D580" s="1" t="str">
        <f>TRIM(PROPER(Table2[[#This Row],[Product_Name]]))</f>
        <v>Smartwatch</v>
      </c>
      <c r="E580" s="1" t="str">
        <f>TRIM(PROPER(Table2[[#This Row],[Country]]))</f>
        <v>Brazil</v>
      </c>
      <c r="F580" s="1" t="str">
        <f>TRIM(PROPER(Table2[[#This Row],[Category]]))</f>
        <v>Accessories</v>
      </c>
      <c r="G580" s="1" t="str">
        <f>TRIM(PROPER(Table2[[#This Row],[Brand]]))</f>
        <v>Apple</v>
      </c>
      <c r="H580" s="1">
        <f>Table2[[#This Row],[Supplier_ID]]</f>
        <v>1022</v>
      </c>
      <c r="I580" s="1">
        <f>Table2[[#This Row],[Market_Price]]</f>
        <v>1725.87</v>
      </c>
      <c r="J580" s="1">
        <f>Table2[[#This Row],[Selling_Price]]</f>
        <v>2353.9899999999998</v>
      </c>
      <c r="K580" s="1">
        <f>Table2[[#This Row],[Quantity]]</f>
        <v>-256</v>
      </c>
      <c r="L580" s="1" t="str">
        <f>IF(ISBLANK(Table2[[#This Row],[Status]]), "No Data Entered", IFERROR(Table2[[#This Row],[Status]], "No Data Entered"))</f>
        <v>Cancelled</v>
      </c>
    </row>
    <row r="581" spans="1:12" x14ac:dyDescent="0.3">
      <c r="A581" s="1" t="str">
        <f>Table2[[#This Row],[Product_ID]]</f>
        <v>PRO9375</v>
      </c>
      <c r="B581" s="1" t="str">
        <f>Table2[[#This Row],[Customer_ID]]</f>
        <v>CUST46450</v>
      </c>
      <c r="C581" s="14" t="str">
        <f>Table2[[#This Row],[Date]]</f>
        <v>24/06/2020</v>
      </c>
      <c r="D581" s="1" t="str">
        <f>TRIM(PROPER(Table2[[#This Row],[Product_Name]]))</f>
        <v>Headphones</v>
      </c>
      <c r="E581" s="1" t="str">
        <f>TRIM(PROPER(Table2[[#This Row],[Country]]))</f>
        <v>Japan</v>
      </c>
      <c r="F581" s="1" t="str">
        <f>TRIM(PROPER(Table2[[#This Row],[Category]]))</f>
        <v>Office Supplies</v>
      </c>
      <c r="G581" s="1" t="str">
        <f>TRIM(PROPER(Table2[[#This Row],[Brand]]))</f>
        <v>Sony</v>
      </c>
      <c r="H581" s="1">
        <f>Table2[[#This Row],[Supplier_ID]]</f>
        <v>1096</v>
      </c>
      <c r="I581" s="1">
        <f>Table2[[#This Row],[Market_Price]]</f>
        <v>1150.99</v>
      </c>
      <c r="J581" s="1">
        <f>Table2[[#This Row],[Selling_Price]]</f>
        <v>1824.62</v>
      </c>
      <c r="K581" s="1">
        <f>Table2[[#This Row],[Quantity]]</f>
        <v>-457</v>
      </c>
      <c r="L581" s="1" t="str">
        <f>IF(ISBLANK(Table2[[#This Row],[Status]]), "No Data Entered", IFERROR(Table2[[#This Row],[Status]], "No Data Entered"))</f>
        <v>Cancelled</v>
      </c>
    </row>
    <row r="582" spans="1:12" x14ac:dyDescent="0.3">
      <c r="A582" s="1" t="str">
        <f>Table2[[#This Row],[Product_ID]]</f>
        <v>PRO7817</v>
      </c>
      <c r="B582" s="1" t="str">
        <f>Table2[[#This Row],[Customer_ID]]</f>
        <v>CUST46473</v>
      </c>
      <c r="C582" s="14" t="str">
        <f>Table2[[#This Row],[Date]]</f>
        <v>18/02/2020</v>
      </c>
      <c r="D582" s="1" t="str">
        <f>TRIM(PROPER(Table2[[#This Row],[Product_Name]]))</f>
        <v>Monitor</v>
      </c>
      <c r="E582" s="1" t="str">
        <f>TRIM(PROPER(Table2[[#This Row],[Country]]))</f>
        <v>China</v>
      </c>
      <c r="F582" s="1" t="str">
        <f>TRIM(PROPER(Table2[[#This Row],[Category]]))</f>
        <v>Wearables</v>
      </c>
      <c r="G582" s="1" t="str">
        <f>TRIM(PROPER(Table2[[#This Row],[Brand]]))</f>
        <v>Apple</v>
      </c>
      <c r="H582" s="1">
        <f>Table2[[#This Row],[Supplier_ID]]</f>
        <v>1010</v>
      </c>
      <c r="I582" s="1">
        <f>Table2[[#This Row],[Market_Price]]</f>
        <v>369.02</v>
      </c>
      <c r="J582" s="1">
        <f>Table2[[#This Row],[Selling_Price]]</f>
        <v>408.41</v>
      </c>
      <c r="K582" s="1">
        <f>Table2[[#This Row],[Quantity]]</f>
        <v>-29</v>
      </c>
      <c r="L582" s="1" t="str">
        <f>IF(ISBLANK(Table2[[#This Row],[Status]]), "No Data Entered", IFERROR(Table2[[#This Row],[Status]], "No Data Entered"))</f>
        <v>Cancelled</v>
      </c>
    </row>
    <row r="583" spans="1:12" x14ac:dyDescent="0.3">
      <c r="A583" s="1" t="str">
        <f>Table2[[#This Row],[Product_ID]]</f>
        <v>PRO9548</v>
      </c>
      <c r="B583" s="1" t="str">
        <f>Table2[[#This Row],[Customer_ID]]</f>
        <v>CUST46574</v>
      </c>
      <c r="C583" s="14" t="str">
        <f>Table2[[#This Row],[Date]]</f>
        <v>05/09/2020</v>
      </c>
      <c r="D583" s="1" t="str">
        <f>TRIM(PROPER(Table2[[#This Row],[Product_Name]]))</f>
        <v>Mouse</v>
      </c>
      <c r="E583" s="1" t="str">
        <f>TRIM(PROPER(Table2[[#This Row],[Country]]))</f>
        <v>Usa</v>
      </c>
      <c r="F583" s="1" t="str">
        <f>TRIM(PROPER(Table2[[#This Row],[Category]]))</f>
        <v>Office Supplies</v>
      </c>
      <c r="G583" s="1" t="str">
        <f>TRIM(PROPER(Table2[[#This Row],[Brand]]))</f>
        <v>Samsung</v>
      </c>
      <c r="H583" s="1">
        <f>Table2[[#This Row],[Supplier_ID]]</f>
        <v>1052</v>
      </c>
      <c r="I583" s="1">
        <f>Table2[[#This Row],[Market_Price]]</f>
        <v>1104.98</v>
      </c>
      <c r="J583" s="1">
        <f>Table2[[#This Row],[Selling_Price]]</f>
        <v>1700.45</v>
      </c>
      <c r="K583" s="1">
        <f>Table2[[#This Row],[Quantity]]</f>
        <v>-73</v>
      </c>
      <c r="L583" s="1" t="str">
        <f>IF(ISBLANK(Table2[[#This Row],[Status]]), "No Data Entered", IFERROR(Table2[[#This Row],[Status]], "No Data Entered"))</f>
        <v>Cancelled</v>
      </c>
    </row>
    <row r="584" spans="1:12" x14ac:dyDescent="0.3">
      <c r="A584" s="1" t="str">
        <f>Table2[[#This Row],[Product_ID]]</f>
        <v>PRO2814</v>
      </c>
      <c r="B584" s="1" t="str">
        <f>Table2[[#This Row],[Customer_ID]]</f>
        <v>CUST46614</v>
      </c>
      <c r="C584" s="14" t="str">
        <f>Table2[[#This Row],[Date]]</f>
        <v>23/10/2022</v>
      </c>
      <c r="D584" s="1" t="str">
        <f>TRIM(PROPER(Table2[[#This Row],[Product_Name]]))</f>
        <v>Smartphone</v>
      </c>
      <c r="E584" s="1" t="str">
        <f>TRIM(PROPER(Table2[[#This Row],[Country]]))</f>
        <v>Canada</v>
      </c>
      <c r="F584" s="1" t="str">
        <f>TRIM(PROPER(Table2[[#This Row],[Category]]))</f>
        <v>Electronics</v>
      </c>
      <c r="G584" s="1" t="str">
        <f>TRIM(PROPER(Table2[[#This Row],[Brand]]))</f>
        <v>Canon</v>
      </c>
      <c r="H584" s="1">
        <f>Table2[[#This Row],[Supplier_ID]]</f>
        <v>1098</v>
      </c>
      <c r="I584" s="1">
        <f>Table2[[#This Row],[Market_Price]]</f>
        <v>377.76</v>
      </c>
      <c r="J584" s="1">
        <f>Table2[[#This Row],[Selling_Price]]</f>
        <v>443.09</v>
      </c>
      <c r="K584" s="1">
        <f>Table2[[#This Row],[Quantity]]</f>
        <v>-112</v>
      </c>
      <c r="L584" s="1" t="str">
        <f>IF(ISBLANK(Table2[[#This Row],[Status]]), "No Data Entered", IFERROR(Table2[[#This Row],[Status]], "No Data Entered"))</f>
        <v>Cancelled</v>
      </c>
    </row>
    <row r="585" spans="1:12" x14ac:dyDescent="0.3">
      <c r="A585" s="1" t="str">
        <f>Table2[[#This Row],[Product_ID]]</f>
        <v>PRO9537</v>
      </c>
      <c r="B585" s="1" t="str">
        <f>Table2[[#This Row],[Customer_ID]]</f>
        <v>CUST46715</v>
      </c>
      <c r="C585" s="14" t="str">
        <f>Table2[[#This Row],[Date]]</f>
        <v>06/01/2020</v>
      </c>
      <c r="D585" s="1" t="str">
        <f>TRIM(PROPER(Table2[[#This Row],[Product_Name]]))</f>
        <v>Camera</v>
      </c>
      <c r="E585" s="1" t="str">
        <f>TRIM(PROPER(Table2[[#This Row],[Country]]))</f>
        <v>Brazil</v>
      </c>
      <c r="F585" s="1" t="str">
        <f>TRIM(PROPER(Table2[[#This Row],[Category]]))</f>
        <v>Computers</v>
      </c>
      <c r="G585" s="1" t="str">
        <f>TRIM(PROPER(Table2[[#This Row],[Brand]]))</f>
        <v>Lenovo</v>
      </c>
      <c r="H585" s="1">
        <f>Table2[[#This Row],[Supplier_ID]]</f>
        <v>1076</v>
      </c>
      <c r="I585" s="1">
        <f>Table2[[#This Row],[Market_Price]]</f>
        <v>802.71</v>
      </c>
      <c r="J585" s="1">
        <f>Table2[[#This Row],[Selling_Price]]</f>
        <v>1549.87</v>
      </c>
      <c r="K585" s="1">
        <f>Table2[[#This Row],[Quantity]]</f>
        <v>-97</v>
      </c>
      <c r="L585" s="1" t="str">
        <f>IF(ISBLANK(Table2[[#This Row],[Status]]), "No Data Entered", IFERROR(Table2[[#This Row],[Status]], "No Data Entered"))</f>
        <v>Cancelled</v>
      </c>
    </row>
    <row r="586" spans="1:12" x14ac:dyDescent="0.3">
      <c r="A586" s="1" t="str">
        <f>Table2[[#This Row],[Product_ID]]</f>
        <v>PRO9994</v>
      </c>
      <c r="B586" s="1" t="str">
        <f>Table2[[#This Row],[Customer_ID]]</f>
        <v>CUST46808</v>
      </c>
      <c r="C586" s="14" t="str">
        <f>Table2[[#This Row],[Date]]</f>
        <v>15/05/2022</v>
      </c>
      <c r="D586" s="1" t="str">
        <f>TRIM(PROPER(Table2[[#This Row],[Product_Name]]))</f>
        <v>Monitor</v>
      </c>
      <c r="E586" s="1" t="str">
        <f>TRIM(PROPER(Table2[[#This Row],[Country]]))</f>
        <v>Brazil</v>
      </c>
      <c r="F586" s="1" t="str">
        <f>TRIM(PROPER(Table2[[#This Row],[Category]]))</f>
        <v>Computers</v>
      </c>
      <c r="G586" s="1" t="str">
        <f>TRIM(PROPER(Table2[[#This Row],[Brand]]))</f>
        <v>Asus</v>
      </c>
      <c r="H586" s="1">
        <f>Table2[[#This Row],[Supplier_ID]]</f>
        <v>1085</v>
      </c>
      <c r="I586" s="1">
        <f>Table2[[#This Row],[Market_Price]]</f>
        <v>1530.37</v>
      </c>
      <c r="J586" s="1">
        <f>Table2[[#This Row],[Selling_Price]]</f>
        <v>2743.63</v>
      </c>
      <c r="K586" s="1">
        <f>Table2[[#This Row],[Quantity]]</f>
        <v>-279</v>
      </c>
      <c r="L586" s="1" t="str">
        <f>IF(ISBLANK(Table2[[#This Row],[Status]]), "No Data Entered", IFERROR(Table2[[#This Row],[Status]], "No Data Entered"))</f>
        <v>Cancelled</v>
      </c>
    </row>
    <row r="587" spans="1:12" x14ac:dyDescent="0.3">
      <c r="A587" s="1" t="str">
        <f>Table2[[#This Row],[Product_ID]]</f>
        <v>PRO3505</v>
      </c>
      <c r="B587" s="1" t="str">
        <f>Table2[[#This Row],[Customer_ID]]</f>
        <v>CUST46835</v>
      </c>
      <c r="C587" s="14" t="str">
        <f>Table2[[#This Row],[Date]]</f>
        <v>27/09/2021</v>
      </c>
      <c r="D587" s="1" t="str">
        <f>TRIM(PROPER(Table2[[#This Row],[Product_Name]]))</f>
        <v>Headphones</v>
      </c>
      <c r="E587" s="1" t="str">
        <f>TRIM(PROPER(Table2[[#This Row],[Country]]))</f>
        <v>Brazil</v>
      </c>
      <c r="F587" s="1" t="str">
        <f>TRIM(PROPER(Table2[[#This Row],[Category]]))</f>
        <v>Computers</v>
      </c>
      <c r="G587" s="1" t="str">
        <f>TRIM(PROPER(Table2[[#This Row],[Brand]]))</f>
        <v>Asus</v>
      </c>
      <c r="H587" s="1">
        <f>Table2[[#This Row],[Supplier_ID]]</f>
        <v>1019</v>
      </c>
      <c r="I587" s="1">
        <f>Table2[[#This Row],[Market_Price]]</f>
        <v>825.46</v>
      </c>
      <c r="J587" s="1">
        <f>Table2[[#This Row],[Selling_Price]]</f>
        <v>1403.38</v>
      </c>
      <c r="K587" s="1">
        <f>Table2[[#This Row],[Quantity]]</f>
        <v>-43</v>
      </c>
      <c r="L587" s="1" t="str">
        <f>IF(ISBLANK(Table2[[#This Row],[Status]]), "No Data Entered", IFERROR(Table2[[#This Row],[Status]], "No Data Entered"))</f>
        <v>Cancelled</v>
      </c>
    </row>
    <row r="588" spans="1:12" x14ac:dyDescent="0.3">
      <c r="A588" s="1" t="str">
        <f>Table2[[#This Row],[Product_ID]]</f>
        <v>PRO2784</v>
      </c>
      <c r="B588" s="1" t="str">
        <f>Table2[[#This Row],[Customer_ID]]</f>
        <v>CUST46853</v>
      </c>
      <c r="C588" s="14" t="str">
        <f>Table2[[#This Row],[Date]]</f>
        <v>17/03/2022</v>
      </c>
      <c r="D588" s="1" t="str">
        <f>TRIM(PROPER(Table2[[#This Row],[Product_Name]]))</f>
        <v>Camera</v>
      </c>
      <c r="E588" s="1" t="str">
        <f>TRIM(PROPER(Table2[[#This Row],[Country]]))</f>
        <v>Uk</v>
      </c>
      <c r="F588" s="1" t="str">
        <f>TRIM(PROPER(Table2[[#This Row],[Category]]))</f>
        <v>Accessories</v>
      </c>
      <c r="G588" s="1" t="str">
        <f>TRIM(PROPER(Table2[[#This Row],[Brand]]))</f>
        <v>Lenovo</v>
      </c>
      <c r="H588" s="1">
        <f>Table2[[#This Row],[Supplier_ID]]</f>
        <v>1061</v>
      </c>
      <c r="I588" s="1">
        <f>Table2[[#This Row],[Market_Price]]</f>
        <v>161.56</v>
      </c>
      <c r="J588" s="1">
        <f>Table2[[#This Row],[Selling_Price]]</f>
        <v>318.29000000000002</v>
      </c>
      <c r="K588" s="1">
        <f>Table2[[#This Row],[Quantity]]</f>
        <v>-464</v>
      </c>
      <c r="L588" s="1" t="str">
        <f>IF(ISBLANK(Table2[[#This Row],[Status]]), "No Data Entered", IFERROR(Table2[[#This Row],[Status]], "No Data Entered"))</f>
        <v>Cancelled</v>
      </c>
    </row>
    <row r="589" spans="1:12" x14ac:dyDescent="0.3">
      <c r="A589" s="1" t="str">
        <f>Table2[[#This Row],[Product_ID]]</f>
        <v>PRO1401</v>
      </c>
      <c r="B589" s="1" t="str">
        <f>Table2[[#This Row],[Customer_ID]]</f>
        <v>CUST46860</v>
      </c>
      <c r="C589" s="14" t="str">
        <f>Table2[[#This Row],[Date]]</f>
        <v>04/06/2020</v>
      </c>
      <c r="D589" s="1" t="str">
        <f>TRIM(PROPER(Table2[[#This Row],[Product_Name]]))</f>
        <v>Monitor</v>
      </c>
      <c r="E589" s="1" t="str">
        <f>TRIM(PROPER(Table2[[#This Row],[Country]]))</f>
        <v>Canada</v>
      </c>
      <c r="F589" s="1" t="str">
        <f>TRIM(PROPER(Table2[[#This Row],[Category]]))</f>
        <v>Electronics</v>
      </c>
      <c r="G589" s="1" t="str">
        <f>TRIM(PROPER(Table2[[#This Row],[Brand]]))</f>
        <v>Logitech</v>
      </c>
      <c r="H589" s="1">
        <f>Table2[[#This Row],[Supplier_ID]]</f>
        <v>1009</v>
      </c>
      <c r="I589" s="1">
        <f>Table2[[#This Row],[Market_Price]]</f>
        <v>1279.08</v>
      </c>
      <c r="J589" s="1">
        <f>Table2[[#This Row],[Selling_Price]]</f>
        <v>1666.93</v>
      </c>
      <c r="K589" s="1">
        <f>Table2[[#This Row],[Quantity]]</f>
        <v>-319</v>
      </c>
      <c r="L589" s="1" t="str">
        <f>IF(ISBLANK(Table2[[#This Row],[Status]]), "No Data Entered", IFERROR(Table2[[#This Row],[Status]], "No Data Entered"))</f>
        <v>Cancelled</v>
      </c>
    </row>
    <row r="590" spans="1:12" x14ac:dyDescent="0.3">
      <c r="A590" s="1" t="str">
        <f>Table2[[#This Row],[Product_ID]]</f>
        <v>PRO8626</v>
      </c>
      <c r="B590" s="1" t="str">
        <f>Table2[[#This Row],[Customer_ID]]</f>
        <v>CUST46941</v>
      </c>
      <c r="C590" s="14" t="str">
        <f>Table2[[#This Row],[Date]]</f>
        <v>09/07/2022</v>
      </c>
      <c r="D590" s="1" t="str">
        <f>TRIM(PROPER(Table2[[#This Row],[Product_Name]]))</f>
        <v>Tablet</v>
      </c>
      <c r="E590" s="1" t="str">
        <f>TRIM(PROPER(Table2[[#This Row],[Country]]))</f>
        <v>Germany</v>
      </c>
      <c r="F590" s="1" t="str">
        <f>TRIM(PROPER(Table2[[#This Row],[Category]]))</f>
        <v>Computers</v>
      </c>
      <c r="G590" s="1" t="str">
        <f>TRIM(PROPER(Table2[[#This Row],[Brand]]))</f>
        <v>Lenovo</v>
      </c>
      <c r="H590" s="1">
        <f>Table2[[#This Row],[Supplier_ID]]</f>
        <v>1013</v>
      </c>
      <c r="I590" s="1">
        <f>Table2[[#This Row],[Market_Price]]</f>
        <v>1373.62</v>
      </c>
      <c r="J590" s="1">
        <f>Table2[[#This Row],[Selling_Price]]</f>
        <v>2055.2600000000002</v>
      </c>
      <c r="K590" s="1">
        <f>Table2[[#This Row],[Quantity]]</f>
        <v>-314</v>
      </c>
      <c r="L590" s="1" t="str">
        <f>IF(ISBLANK(Table2[[#This Row],[Status]]), "No Data Entered", IFERROR(Table2[[#This Row],[Status]], "No Data Entered"))</f>
        <v>Cancelled</v>
      </c>
    </row>
    <row r="591" spans="1:12" x14ac:dyDescent="0.3">
      <c r="A591" s="1" t="str">
        <f>Table2[[#This Row],[Product_ID]]</f>
        <v>PRO3419</v>
      </c>
      <c r="B591" s="1" t="str">
        <f>Table2[[#This Row],[Customer_ID]]</f>
        <v>CUST47016</v>
      </c>
      <c r="C591" s="14" t="str">
        <f>Table2[[#This Row],[Date]]</f>
        <v>28/03/2024</v>
      </c>
      <c r="D591" s="1" t="str">
        <f>TRIM(PROPER(Table2[[#This Row],[Product_Name]]))</f>
        <v>Tablet</v>
      </c>
      <c r="E591" s="1" t="str">
        <f>TRIM(PROPER(Table2[[#This Row],[Country]]))</f>
        <v>Usa</v>
      </c>
      <c r="F591" s="1" t="str">
        <f>TRIM(PROPER(Table2[[#This Row],[Category]]))</f>
        <v>Computers</v>
      </c>
      <c r="G591" s="1" t="str">
        <f>TRIM(PROPER(Table2[[#This Row],[Brand]]))</f>
        <v>Logitech</v>
      </c>
      <c r="H591" s="1">
        <f>Table2[[#This Row],[Supplier_ID]]</f>
        <v>1065</v>
      </c>
      <c r="I591" s="1">
        <f>Table2[[#This Row],[Market_Price]]</f>
        <v>1220.96</v>
      </c>
      <c r="J591" s="1">
        <f>Table2[[#This Row],[Selling_Price]]</f>
        <v>1653.67</v>
      </c>
      <c r="K591" s="1">
        <f>Table2[[#This Row],[Quantity]]</f>
        <v>-489</v>
      </c>
      <c r="L591" s="1" t="str">
        <f>IF(ISBLANK(Table2[[#This Row],[Status]]), "No Data Entered", IFERROR(Table2[[#This Row],[Status]], "No Data Entered"))</f>
        <v>Cancelled</v>
      </c>
    </row>
    <row r="592" spans="1:12" x14ac:dyDescent="0.3">
      <c r="A592" s="1" t="str">
        <f>Table2[[#This Row],[Product_ID]]</f>
        <v>PRO6872</v>
      </c>
      <c r="B592" s="1" t="str">
        <f>Table2[[#This Row],[Customer_ID]]</f>
        <v>CUST47046</v>
      </c>
      <c r="C592" s="14" t="str">
        <f>Table2[[#This Row],[Date]]</f>
        <v>28/09/2021</v>
      </c>
      <c r="D592" s="1" t="str">
        <f>TRIM(PROPER(Table2[[#This Row],[Product_Name]]))</f>
        <v>Smartphone</v>
      </c>
      <c r="E592" s="1" t="str">
        <f>TRIM(PROPER(Table2[[#This Row],[Country]]))</f>
        <v>Brazil</v>
      </c>
      <c r="F592" s="1" t="str">
        <f>TRIM(PROPER(Table2[[#This Row],[Category]]))</f>
        <v>Wearables</v>
      </c>
      <c r="G592" s="1" t="str">
        <f>TRIM(PROPER(Table2[[#This Row],[Brand]]))</f>
        <v>Sony</v>
      </c>
      <c r="H592" s="1">
        <f>Table2[[#This Row],[Supplier_ID]]</f>
        <v>1005</v>
      </c>
      <c r="I592" s="1">
        <f>Table2[[#This Row],[Market_Price]]</f>
        <v>1616.89</v>
      </c>
      <c r="J592" s="1">
        <f>Table2[[#This Row],[Selling_Price]]</f>
        <v>2320.92</v>
      </c>
      <c r="K592" s="1">
        <f>Table2[[#This Row],[Quantity]]</f>
        <v>-321</v>
      </c>
      <c r="L592" s="1" t="str">
        <f>IF(ISBLANK(Table2[[#This Row],[Status]]), "No Data Entered", IFERROR(Table2[[#This Row],[Status]], "No Data Entered"))</f>
        <v>Cancelled</v>
      </c>
    </row>
    <row r="593" spans="1:12" x14ac:dyDescent="0.3">
      <c r="A593" s="1" t="str">
        <f>Table2[[#This Row],[Product_ID]]</f>
        <v>PRO1466</v>
      </c>
      <c r="B593" s="1" t="str">
        <f>Table2[[#This Row],[Customer_ID]]</f>
        <v>CUST47205</v>
      </c>
      <c r="C593" s="14" t="str">
        <f>Table2[[#This Row],[Date]]</f>
        <v>19/04/2020</v>
      </c>
      <c r="D593" s="1" t="str">
        <f>TRIM(PROPER(Table2[[#This Row],[Product_Name]]))</f>
        <v>Keyboard</v>
      </c>
      <c r="E593" s="1" t="str">
        <f>TRIM(PROPER(Table2[[#This Row],[Country]]))</f>
        <v>Japan</v>
      </c>
      <c r="F593" s="1" t="str">
        <f>TRIM(PROPER(Table2[[#This Row],[Category]]))</f>
        <v>Accessories</v>
      </c>
      <c r="G593" s="1" t="str">
        <f>TRIM(PROPER(Table2[[#This Row],[Brand]]))</f>
        <v>Logitech</v>
      </c>
      <c r="H593" s="1">
        <f>Table2[[#This Row],[Supplier_ID]]</f>
        <v>1095</v>
      </c>
      <c r="I593" s="1">
        <f>Table2[[#This Row],[Market_Price]]</f>
        <v>956.32</v>
      </c>
      <c r="J593" s="1">
        <f>Table2[[#This Row],[Selling_Price]]</f>
        <v>1500.4</v>
      </c>
      <c r="K593" s="1">
        <f>Table2[[#This Row],[Quantity]]</f>
        <v>-282</v>
      </c>
      <c r="L593" s="1" t="str">
        <f>IF(ISBLANK(Table2[[#This Row],[Status]]), "No Data Entered", IFERROR(Table2[[#This Row],[Status]], "No Data Entered"))</f>
        <v>Cancelled</v>
      </c>
    </row>
    <row r="594" spans="1:12" x14ac:dyDescent="0.3">
      <c r="A594" s="1" t="str">
        <f>Table2[[#This Row],[Product_ID]]</f>
        <v>PRO2619</v>
      </c>
      <c r="B594" s="1" t="str">
        <f>Table2[[#This Row],[Customer_ID]]</f>
        <v>CUST47255</v>
      </c>
      <c r="C594" s="14" t="str">
        <f>Table2[[#This Row],[Date]]</f>
        <v>13/07/2025</v>
      </c>
      <c r="D594" s="1" t="str">
        <f>TRIM(PROPER(Table2[[#This Row],[Product_Name]]))</f>
        <v>Printer</v>
      </c>
      <c r="E594" s="1" t="str">
        <f>TRIM(PROPER(Table2[[#This Row],[Country]]))</f>
        <v>Canada</v>
      </c>
      <c r="F594" s="1" t="str">
        <f>TRIM(PROPER(Table2[[#This Row],[Category]]))</f>
        <v>Electronics</v>
      </c>
      <c r="G594" s="1" t="str">
        <f>TRIM(PROPER(Table2[[#This Row],[Brand]]))</f>
        <v>Sony</v>
      </c>
      <c r="H594" s="1">
        <f>Table2[[#This Row],[Supplier_ID]]</f>
        <v>1005</v>
      </c>
      <c r="I594" s="1">
        <f>Table2[[#This Row],[Market_Price]]</f>
        <v>927.54</v>
      </c>
      <c r="J594" s="1">
        <f>Table2[[#This Row],[Selling_Price]]</f>
        <v>1048.68</v>
      </c>
      <c r="K594" s="1">
        <f>Table2[[#This Row],[Quantity]]</f>
        <v>-207</v>
      </c>
      <c r="L594" s="1" t="str">
        <f>IF(ISBLANK(Table2[[#This Row],[Status]]), "No Data Entered", IFERROR(Table2[[#This Row],[Status]], "No Data Entered"))</f>
        <v>Cancelled</v>
      </c>
    </row>
    <row r="595" spans="1:12" x14ac:dyDescent="0.3">
      <c r="A595" s="1" t="str">
        <f>Table2[[#This Row],[Product_ID]]</f>
        <v>PRO6906</v>
      </c>
      <c r="B595" s="1" t="str">
        <f>Table2[[#This Row],[Customer_ID]]</f>
        <v>CUST47302</v>
      </c>
      <c r="C595" s="14" t="str">
        <f>Table2[[#This Row],[Date]]</f>
        <v>22/11/2021</v>
      </c>
      <c r="D595" s="1" t="str">
        <f>TRIM(PROPER(Table2[[#This Row],[Product_Name]]))</f>
        <v>Printer</v>
      </c>
      <c r="E595" s="1" t="str">
        <f>TRIM(PROPER(Table2[[#This Row],[Country]]))</f>
        <v>Canada</v>
      </c>
      <c r="F595" s="1" t="str">
        <f>TRIM(PROPER(Table2[[#This Row],[Category]]))</f>
        <v>Office Supplies</v>
      </c>
      <c r="G595" s="1" t="str">
        <f>TRIM(PROPER(Table2[[#This Row],[Brand]]))</f>
        <v>Sony</v>
      </c>
      <c r="H595" s="1">
        <f>Table2[[#This Row],[Supplier_ID]]</f>
        <v>1081</v>
      </c>
      <c r="I595" s="1">
        <f>Table2[[#This Row],[Market_Price]]</f>
        <v>1499.8</v>
      </c>
      <c r="J595" s="1">
        <f>Table2[[#This Row],[Selling_Price]]</f>
        <v>2746.18</v>
      </c>
      <c r="K595" s="1">
        <f>Table2[[#This Row],[Quantity]]</f>
        <v>-377</v>
      </c>
      <c r="L595" s="1" t="str">
        <f>IF(ISBLANK(Table2[[#This Row],[Status]]), "No Data Entered", IFERROR(Table2[[#This Row],[Status]], "No Data Entered"))</f>
        <v>Cancelled</v>
      </c>
    </row>
    <row r="596" spans="1:12" x14ac:dyDescent="0.3">
      <c r="A596" s="1" t="str">
        <f>Table2[[#This Row],[Product_ID]]</f>
        <v>PRO2070</v>
      </c>
      <c r="B596" s="1" t="str">
        <f>Table2[[#This Row],[Customer_ID]]</f>
        <v>CUST47395</v>
      </c>
      <c r="C596" s="14" t="str">
        <f>Table2[[#This Row],[Date]]</f>
        <v>28/12/2021</v>
      </c>
      <c r="D596" s="1" t="str">
        <f>TRIM(PROPER(Table2[[#This Row],[Product_Name]]))</f>
        <v>Laptop</v>
      </c>
      <c r="E596" s="1" t="str">
        <f>TRIM(PROPER(Table2[[#This Row],[Country]]))</f>
        <v>Australia</v>
      </c>
      <c r="F596" s="1" t="str">
        <f>TRIM(PROPER(Table2[[#This Row],[Category]]))</f>
        <v>Accessories</v>
      </c>
      <c r="G596" s="1" t="str">
        <f>TRIM(PROPER(Table2[[#This Row],[Brand]]))</f>
        <v>Lenovo</v>
      </c>
      <c r="H596" s="1">
        <f>Table2[[#This Row],[Supplier_ID]]</f>
        <v>1084</v>
      </c>
      <c r="I596" s="1">
        <f>Table2[[#This Row],[Market_Price]]</f>
        <v>130.24</v>
      </c>
      <c r="J596" s="1">
        <f>Table2[[#This Row],[Selling_Price]]</f>
        <v>184.9</v>
      </c>
      <c r="K596" s="1">
        <f>Table2[[#This Row],[Quantity]]</f>
        <v>-460</v>
      </c>
      <c r="L596" s="1" t="str">
        <f>IF(ISBLANK(Table2[[#This Row],[Status]]), "No Data Entered", IFERROR(Table2[[#This Row],[Status]], "No Data Entered"))</f>
        <v>Cancelled</v>
      </c>
    </row>
    <row r="597" spans="1:12" x14ac:dyDescent="0.3">
      <c r="A597" s="1" t="str">
        <f>Table2[[#This Row],[Product_ID]]</f>
        <v>PRO4484</v>
      </c>
      <c r="B597" s="1" t="str">
        <f>Table2[[#This Row],[Customer_ID]]</f>
        <v>CUST47456</v>
      </c>
      <c r="C597" s="14" t="str">
        <f>Table2[[#This Row],[Date]]</f>
        <v>23/04/2020</v>
      </c>
      <c r="D597" s="1" t="str">
        <f>TRIM(PROPER(Table2[[#This Row],[Product_Name]]))</f>
        <v>Smartphone</v>
      </c>
      <c r="E597" s="1" t="str">
        <f>TRIM(PROPER(Table2[[#This Row],[Country]]))</f>
        <v>France</v>
      </c>
      <c r="F597" s="1" t="str">
        <f>TRIM(PROPER(Table2[[#This Row],[Category]]))</f>
        <v>Office Supplies</v>
      </c>
      <c r="G597" s="1" t="str">
        <f>TRIM(PROPER(Table2[[#This Row],[Brand]]))</f>
        <v>Lenovo</v>
      </c>
      <c r="H597" s="1">
        <f>Table2[[#This Row],[Supplier_ID]]</f>
        <v>1021</v>
      </c>
      <c r="I597" s="1">
        <f>Table2[[#This Row],[Market_Price]]</f>
        <v>252.59</v>
      </c>
      <c r="J597" s="1">
        <f>Table2[[#This Row],[Selling_Price]]</f>
        <v>311.26</v>
      </c>
      <c r="K597" s="1">
        <f>Table2[[#This Row],[Quantity]]</f>
        <v>-79</v>
      </c>
      <c r="L597" s="1" t="str">
        <f>IF(ISBLANK(Table2[[#This Row],[Status]]), "No Data Entered", IFERROR(Table2[[#This Row],[Status]], "No Data Entered"))</f>
        <v>Cancelled</v>
      </c>
    </row>
    <row r="598" spans="1:12" x14ac:dyDescent="0.3">
      <c r="A598" s="1" t="str">
        <f>Table2[[#This Row],[Product_ID]]</f>
        <v>PRO1854</v>
      </c>
      <c r="B598" s="1" t="str">
        <f>Table2[[#This Row],[Customer_ID]]</f>
        <v>CUST47572</v>
      </c>
      <c r="C598" s="14" t="str">
        <f>Table2[[#This Row],[Date]]</f>
        <v>11/11/2024</v>
      </c>
      <c r="D598" s="1" t="str">
        <f>TRIM(PROPER(Table2[[#This Row],[Product_Name]]))</f>
        <v>Monitor</v>
      </c>
      <c r="E598" s="1" t="str">
        <f>TRIM(PROPER(Table2[[#This Row],[Country]]))</f>
        <v>India</v>
      </c>
      <c r="F598" s="1" t="str">
        <f>TRIM(PROPER(Table2[[#This Row],[Category]]))</f>
        <v>Electronics</v>
      </c>
      <c r="G598" s="1" t="str">
        <f>TRIM(PROPER(Table2[[#This Row],[Brand]]))</f>
        <v>Asus</v>
      </c>
      <c r="H598" s="1">
        <f>Table2[[#This Row],[Supplier_ID]]</f>
        <v>1087</v>
      </c>
      <c r="I598" s="1">
        <f>Table2[[#This Row],[Market_Price]]</f>
        <v>585.52</v>
      </c>
      <c r="J598" s="1">
        <f>Table2[[#This Row],[Selling_Price]]</f>
        <v>1145.97</v>
      </c>
      <c r="K598" s="1">
        <f>Table2[[#This Row],[Quantity]]</f>
        <v>-125</v>
      </c>
      <c r="L598" s="1" t="str">
        <f>IF(ISBLANK(Table2[[#This Row],[Status]]), "No Data Entered", IFERROR(Table2[[#This Row],[Status]], "No Data Entered"))</f>
        <v>Cancelled</v>
      </c>
    </row>
    <row r="599" spans="1:12" x14ac:dyDescent="0.3">
      <c r="A599" s="1" t="str">
        <f>Table2[[#This Row],[Product_ID]]</f>
        <v>PRO1748</v>
      </c>
      <c r="B599" s="1" t="str">
        <f>Table2[[#This Row],[Customer_ID]]</f>
        <v>CUST47599</v>
      </c>
      <c r="C599" s="14" t="str">
        <f>Table2[[#This Row],[Date]]</f>
        <v>03/08/2025</v>
      </c>
      <c r="D599" s="1" t="str">
        <f>TRIM(PROPER(Table2[[#This Row],[Product_Name]]))</f>
        <v>Tablet</v>
      </c>
      <c r="E599" s="1" t="str">
        <f>TRIM(PROPER(Table2[[#This Row],[Country]]))</f>
        <v>France</v>
      </c>
      <c r="F599" s="1" t="str">
        <f>TRIM(PROPER(Table2[[#This Row],[Category]]))</f>
        <v>Wearables</v>
      </c>
      <c r="G599" s="1" t="str">
        <f>TRIM(PROPER(Table2[[#This Row],[Brand]]))</f>
        <v>Apple</v>
      </c>
      <c r="H599" s="1">
        <f>Table2[[#This Row],[Supplier_ID]]</f>
        <v>1075</v>
      </c>
      <c r="I599" s="1">
        <f>Table2[[#This Row],[Market_Price]]</f>
        <v>1255.0999999999999</v>
      </c>
      <c r="J599" s="1">
        <f>Table2[[#This Row],[Selling_Price]]</f>
        <v>2203.75</v>
      </c>
      <c r="K599" s="1">
        <f>Table2[[#This Row],[Quantity]]</f>
        <v>-477</v>
      </c>
      <c r="L599" s="1" t="str">
        <f>IF(ISBLANK(Table2[[#This Row],[Status]]), "No Data Entered", IFERROR(Table2[[#This Row],[Status]], "No Data Entered"))</f>
        <v>Cancelled</v>
      </c>
    </row>
    <row r="600" spans="1:12" x14ac:dyDescent="0.3">
      <c r="A600" s="1" t="str">
        <f>Table2[[#This Row],[Product_ID]]</f>
        <v>PRO7593</v>
      </c>
      <c r="B600" s="1" t="str">
        <f>Table2[[#This Row],[Customer_ID]]</f>
        <v>CUST47654</v>
      </c>
      <c r="C600" s="14" t="str">
        <f>Table2[[#This Row],[Date]]</f>
        <v>25/10/2021</v>
      </c>
      <c r="D600" s="1" t="str">
        <f>TRIM(PROPER(Table2[[#This Row],[Product_Name]]))</f>
        <v>Smartwatch</v>
      </c>
      <c r="E600" s="1" t="str">
        <f>TRIM(PROPER(Table2[[#This Row],[Country]]))</f>
        <v>Germany</v>
      </c>
      <c r="F600" s="1" t="str">
        <f>TRIM(PROPER(Table2[[#This Row],[Category]]))</f>
        <v>Computers</v>
      </c>
      <c r="G600" s="1" t="str">
        <f>TRIM(PROPER(Table2[[#This Row],[Brand]]))</f>
        <v>Hp</v>
      </c>
      <c r="H600" s="1">
        <f>Table2[[#This Row],[Supplier_ID]]</f>
        <v>1031</v>
      </c>
      <c r="I600" s="1">
        <f>Table2[[#This Row],[Market_Price]]</f>
        <v>1707.36</v>
      </c>
      <c r="J600" s="1">
        <f>Table2[[#This Row],[Selling_Price]]</f>
        <v>2526.35</v>
      </c>
      <c r="K600" s="1">
        <f>Table2[[#This Row],[Quantity]]</f>
        <v>-86</v>
      </c>
      <c r="L600" s="1" t="str">
        <f>IF(ISBLANK(Table2[[#This Row],[Status]]), "No Data Entered", IFERROR(Table2[[#This Row],[Status]], "No Data Entered"))</f>
        <v>Cancelled</v>
      </c>
    </row>
    <row r="601" spans="1:12" x14ac:dyDescent="0.3">
      <c r="A601" s="1" t="str">
        <f>Table2[[#This Row],[Product_ID]]</f>
        <v>PRO2490</v>
      </c>
      <c r="B601" s="1" t="str">
        <f>Table2[[#This Row],[Customer_ID]]</f>
        <v>CUST47671</v>
      </c>
      <c r="C601" s="14" t="str">
        <f>Table2[[#This Row],[Date]]</f>
        <v>14/06/2022</v>
      </c>
      <c r="D601" s="1" t="str">
        <f>TRIM(PROPER(Table2[[#This Row],[Product_Name]]))</f>
        <v>Headphones</v>
      </c>
      <c r="E601" s="1" t="str">
        <f>TRIM(PROPER(Table2[[#This Row],[Country]]))</f>
        <v>Usa</v>
      </c>
      <c r="F601" s="1" t="str">
        <f>TRIM(PROPER(Table2[[#This Row],[Category]]))</f>
        <v>Office Supplies</v>
      </c>
      <c r="G601" s="1" t="str">
        <f>TRIM(PROPER(Table2[[#This Row],[Brand]]))</f>
        <v>Apple</v>
      </c>
      <c r="H601" s="1">
        <f>Table2[[#This Row],[Supplier_ID]]</f>
        <v>1063</v>
      </c>
      <c r="I601" s="1">
        <f>Table2[[#This Row],[Market_Price]]</f>
        <v>957.19</v>
      </c>
      <c r="J601" s="1">
        <f>Table2[[#This Row],[Selling_Price]]</f>
        <v>1832.35</v>
      </c>
      <c r="K601" s="1">
        <f>Table2[[#This Row],[Quantity]]</f>
        <v>-256</v>
      </c>
      <c r="L601" s="1" t="str">
        <f>IF(ISBLANK(Table2[[#This Row],[Status]]), "No Data Entered", IFERROR(Table2[[#This Row],[Status]], "No Data Entered"))</f>
        <v>Cancelled</v>
      </c>
    </row>
    <row r="602" spans="1:12" x14ac:dyDescent="0.3">
      <c r="A602" s="1" t="str">
        <f>Table2[[#This Row],[Product_ID]]</f>
        <v>PRO9651</v>
      </c>
      <c r="B602" s="1" t="str">
        <f>Table2[[#This Row],[Customer_ID]]</f>
        <v>CUST47685</v>
      </c>
      <c r="C602" s="14" t="str">
        <f>Table2[[#This Row],[Date]]</f>
        <v>16/01/2022</v>
      </c>
      <c r="D602" s="1" t="str">
        <f>TRIM(PROPER(Table2[[#This Row],[Product_Name]]))</f>
        <v>Smartwatch</v>
      </c>
      <c r="E602" s="1" t="str">
        <f>TRIM(PROPER(Table2[[#This Row],[Country]]))</f>
        <v>Canada</v>
      </c>
      <c r="F602" s="1" t="str">
        <f>TRIM(PROPER(Table2[[#This Row],[Category]]))</f>
        <v>Accessories</v>
      </c>
      <c r="G602" s="1" t="str">
        <f>TRIM(PROPER(Table2[[#This Row],[Brand]]))</f>
        <v>Lenovo</v>
      </c>
      <c r="H602" s="1">
        <f>Table2[[#This Row],[Supplier_ID]]</f>
        <v>1077</v>
      </c>
      <c r="I602" s="1">
        <f>Table2[[#This Row],[Market_Price]]</f>
        <v>157.34</v>
      </c>
      <c r="J602" s="1">
        <f>Table2[[#This Row],[Selling_Price]]</f>
        <v>284.88</v>
      </c>
      <c r="K602" s="1">
        <f>Table2[[#This Row],[Quantity]]</f>
        <v>-210</v>
      </c>
      <c r="L602" s="1" t="str">
        <f>IF(ISBLANK(Table2[[#This Row],[Status]]), "No Data Entered", IFERROR(Table2[[#This Row],[Status]], "No Data Entered"))</f>
        <v>Cancelled</v>
      </c>
    </row>
    <row r="603" spans="1:12" x14ac:dyDescent="0.3">
      <c r="A603" s="1" t="str">
        <f>Table2[[#This Row],[Product_ID]]</f>
        <v>PRO5578</v>
      </c>
      <c r="B603" s="1" t="str">
        <f>Table2[[#This Row],[Customer_ID]]</f>
        <v>CUST47686</v>
      </c>
      <c r="C603" s="14" t="str">
        <f>Table2[[#This Row],[Date]]</f>
        <v>26/05/2022</v>
      </c>
      <c r="D603" s="1" t="str">
        <f>TRIM(PROPER(Table2[[#This Row],[Product_Name]]))</f>
        <v>Keyboard</v>
      </c>
      <c r="E603" s="1" t="str">
        <f>TRIM(PROPER(Table2[[#This Row],[Country]]))</f>
        <v>France</v>
      </c>
      <c r="F603" s="1" t="str">
        <f>TRIM(PROPER(Table2[[#This Row],[Category]]))</f>
        <v>Accessories</v>
      </c>
      <c r="G603" s="1" t="str">
        <f>TRIM(PROPER(Table2[[#This Row],[Brand]]))</f>
        <v>Canon</v>
      </c>
      <c r="H603" s="1">
        <f>Table2[[#This Row],[Supplier_ID]]</f>
        <v>1021</v>
      </c>
      <c r="I603" s="1">
        <f>Table2[[#This Row],[Market_Price]]</f>
        <v>1051.29</v>
      </c>
      <c r="J603" s="1">
        <f>Table2[[#This Row],[Selling_Price]]</f>
        <v>1916</v>
      </c>
      <c r="K603" s="1">
        <f>Table2[[#This Row],[Quantity]]</f>
        <v>-189</v>
      </c>
      <c r="L603" s="1" t="str">
        <f>IF(ISBLANK(Table2[[#This Row],[Status]]), "No Data Entered", IFERROR(Table2[[#This Row],[Status]], "No Data Entered"))</f>
        <v>Cancelled</v>
      </c>
    </row>
    <row r="604" spans="1:12" x14ac:dyDescent="0.3">
      <c r="A604" s="1" t="str">
        <f>Table2[[#This Row],[Product_ID]]</f>
        <v>PRO5934</v>
      </c>
      <c r="B604" s="1" t="str">
        <f>Table2[[#This Row],[Customer_ID]]</f>
        <v>CUST47707</v>
      </c>
      <c r="C604" s="14" t="str">
        <f>Table2[[#This Row],[Date]]</f>
        <v>12/06/2025</v>
      </c>
      <c r="D604" s="1" t="str">
        <f>TRIM(PROPER(Table2[[#This Row],[Product_Name]]))</f>
        <v>Smartphone</v>
      </c>
      <c r="E604" s="1" t="str">
        <f>TRIM(PROPER(Table2[[#This Row],[Country]]))</f>
        <v>Usa</v>
      </c>
      <c r="F604" s="1" t="str">
        <f>TRIM(PROPER(Table2[[#This Row],[Category]]))</f>
        <v>Electronics</v>
      </c>
      <c r="G604" s="1" t="str">
        <f>TRIM(PROPER(Table2[[#This Row],[Brand]]))</f>
        <v>Hp</v>
      </c>
      <c r="H604" s="1">
        <f>Table2[[#This Row],[Supplier_ID]]</f>
        <v>1020</v>
      </c>
      <c r="I604" s="1">
        <f>Table2[[#This Row],[Market_Price]]</f>
        <v>1629.15</v>
      </c>
      <c r="J604" s="1">
        <f>Table2[[#This Row],[Selling_Price]]</f>
        <v>2727.33</v>
      </c>
      <c r="K604" s="1">
        <f>Table2[[#This Row],[Quantity]]</f>
        <v>-98</v>
      </c>
      <c r="L604" s="1" t="str">
        <f>IF(ISBLANK(Table2[[#This Row],[Status]]), "No Data Entered", IFERROR(Table2[[#This Row],[Status]], "No Data Entered"))</f>
        <v>Cancelled</v>
      </c>
    </row>
    <row r="605" spans="1:12" x14ac:dyDescent="0.3">
      <c r="A605" s="1" t="str">
        <f>Table2[[#This Row],[Product_ID]]</f>
        <v>PRO5127</v>
      </c>
      <c r="B605" s="1" t="str">
        <f>Table2[[#This Row],[Customer_ID]]</f>
        <v>CUST47726</v>
      </c>
      <c r="C605" s="14" t="str">
        <f>Table2[[#This Row],[Date]]</f>
        <v>08/11/2023</v>
      </c>
      <c r="D605" s="1" t="str">
        <f>TRIM(PROPER(Table2[[#This Row],[Product_Name]]))</f>
        <v>Mouse</v>
      </c>
      <c r="E605" s="1" t="str">
        <f>TRIM(PROPER(Table2[[#This Row],[Country]]))</f>
        <v>Germany</v>
      </c>
      <c r="F605" s="1" t="str">
        <f>TRIM(PROPER(Table2[[#This Row],[Category]]))</f>
        <v>Office Supplies</v>
      </c>
      <c r="G605" s="1" t="str">
        <f>TRIM(PROPER(Table2[[#This Row],[Brand]]))</f>
        <v>Dell</v>
      </c>
      <c r="H605" s="1">
        <f>Table2[[#This Row],[Supplier_ID]]</f>
        <v>1050</v>
      </c>
      <c r="I605" s="1">
        <f>Table2[[#This Row],[Market_Price]]</f>
        <v>661.72</v>
      </c>
      <c r="J605" s="1">
        <f>Table2[[#This Row],[Selling_Price]]</f>
        <v>1102.8</v>
      </c>
      <c r="K605" s="1">
        <f>Table2[[#This Row],[Quantity]]</f>
        <v>-482</v>
      </c>
      <c r="L605" s="1" t="str">
        <f>IF(ISBLANK(Table2[[#This Row],[Status]]), "No Data Entered", IFERROR(Table2[[#This Row],[Status]], "No Data Entered"))</f>
        <v>Cancelled</v>
      </c>
    </row>
    <row r="606" spans="1:12" x14ac:dyDescent="0.3">
      <c r="A606" s="1" t="str">
        <f>Table2[[#This Row],[Product_ID]]</f>
        <v>PRO9961</v>
      </c>
      <c r="B606" s="1" t="str">
        <f>Table2[[#This Row],[Customer_ID]]</f>
        <v>CUST47783</v>
      </c>
      <c r="C606" s="14" t="str">
        <f>Table2[[#This Row],[Date]]</f>
        <v>08/03/2023</v>
      </c>
      <c r="D606" s="1" t="str">
        <f>TRIM(PROPER(Table2[[#This Row],[Product_Name]]))</f>
        <v>Smartphone</v>
      </c>
      <c r="E606" s="1" t="str">
        <f>TRIM(PROPER(Table2[[#This Row],[Country]]))</f>
        <v>Germany</v>
      </c>
      <c r="F606" s="1" t="str">
        <f>TRIM(PROPER(Table2[[#This Row],[Category]]))</f>
        <v>Office Supplies</v>
      </c>
      <c r="G606" s="1" t="str">
        <f>TRIM(PROPER(Table2[[#This Row],[Brand]]))</f>
        <v>Lenovo</v>
      </c>
      <c r="H606" s="1">
        <f>Table2[[#This Row],[Supplier_ID]]</f>
        <v>1071</v>
      </c>
      <c r="I606" s="1">
        <f>Table2[[#This Row],[Market_Price]]</f>
        <v>1506.31</v>
      </c>
      <c r="J606" s="1">
        <f>Table2[[#This Row],[Selling_Price]]</f>
        <v>2622.65</v>
      </c>
      <c r="K606" s="1">
        <f>Table2[[#This Row],[Quantity]]</f>
        <v>-363</v>
      </c>
      <c r="L606" s="1" t="str">
        <f>IF(ISBLANK(Table2[[#This Row],[Status]]), "No Data Entered", IFERROR(Table2[[#This Row],[Status]], "No Data Entered"))</f>
        <v>Cancelled</v>
      </c>
    </row>
    <row r="607" spans="1:12" x14ac:dyDescent="0.3">
      <c r="A607" s="1" t="str">
        <f>Table2[[#This Row],[Product_ID]]</f>
        <v>PRO5933</v>
      </c>
      <c r="B607" s="1" t="str">
        <f>Table2[[#This Row],[Customer_ID]]</f>
        <v>CUST47922</v>
      </c>
      <c r="C607" s="14" t="str">
        <f>Table2[[#This Row],[Date]]</f>
        <v>17/08/2025</v>
      </c>
      <c r="D607" s="1" t="str">
        <f>TRIM(PROPER(Table2[[#This Row],[Product_Name]]))</f>
        <v>Smartwatch</v>
      </c>
      <c r="E607" s="1" t="str">
        <f>TRIM(PROPER(Table2[[#This Row],[Country]]))</f>
        <v>Canada</v>
      </c>
      <c r="F607" s="1" t="str">
        <f>TRIM(PROPER(Table2[[#This Row],[Category]]))</f>
        <v>Accessories</v>
      </c>
      <c r="G607" s="1" t="str">
        <f>TRIM(PROPER(Table2[[#This Row],[Brand]]))</f>
        <v>Asus</v>
      </c>
      <c r="H607" s="1">
        <f>Table2[[#This Row],[Supplier_ID]]</f>
        <v>1075</v>
      </c>
      <c r="I607" s="1">
        <f>Table2[[#This Row],[Market_Price]]</f>
        <v>1119.8</v>
      </c>
      <c r="J607" s="1">
        <f>Table2[[#This Row],[Selling_Price]]</f>
        <v>2048.73</v>
      </c>
      <c r="K607" s="1">
        <f>Table2[[#This Row],[Quantity]]</f>
        <v>-380</v>
      </c>
      <c r="L607" s="1" t="str">
        <f>IF(ISBLANK(Table2[[#This Row],[Status]]), "No Data Entered", IFERROR(Table2[[#This Row],[Status]], "No Data Entered"))</f>
        <v>Cancelled</v>
      </c>
    </row>
    <row r="608" spans="1:12" x14ac:dyDescent="0.3">
      <c r="A608" s="1" t="str">
        <f>Table2[[#This Row],[Product_ID]]</f>
        <v>PRO4159</v>
      </c>
      <c r="B608" s="1" t="str">
        <f>Table2[[#This Row],[Customer_ID]]</f>
        <v>CUST47929</v>
      </c>
      <c r="C608" s="14" t="str">
        <f>Table2[[#This Row],[Date]]</f>
        <v>05/03/2025</v>
      </c>
      <c r="D608" s="1" t="str">
        <f>TRIM(PROPER(Table2[[#This Row],[Product_Name]]))</f>
        <v>Keyboard</v>
      </c>
      <c r="E608" s="1" t="str">
        <f>TRIM(PROPER(Table2[[#This Row],[Country]]))</f>
        <v>Usa</v>
      </c>
      <c r="F608" s="1" t="str">
        <f>TRIM(PROPER(Table2[[#This Row],[Category]]))</f>
        <v>Electronics</v>
      </c>
      <c r="G608" s="1" t="str">
        <f>TRIM(PROPER(Table2[[#This Row],[Brand]]))</f>
        <v>Sony</v>
      </c>
      <c r="H608" s="1">
        <f>Table2[[#This Row],[Supplier_ID]]</f>
        <v>1077</v>
      </c>
      <c r="I608" s="1">
        <f>Table2[[#This Row],[Market_Price]]</f>
        <v>147.57</v>
      </c>
      <c r="J608" s="1">
        <f>Table2[[#This Row],[Selling_Price]]</f>
        <v>261.2</v>
      </c>
      <c r="K608" s="1">
        <f>Table2[[#This Row],[Quantity]]</f>
        <v>-2</v>
      </c>
      <c r="L608" s="1" t="str">
        <f>IF(ISBLANK(Table2[[#This Row],[Status]]), "No Data Entered", IFERROR(Table2[[#This Row],[Status]], "No Data Entered"))</f>
        <v>Cancelled</v>
      </c>
    </row>
    <row r="609" spans="1:12" x14ac:dyDescent="0.3">
      <c r="A609" s="1" t="str">
        <f>Table2[[#This Row],[Product_ID]]</f>
        <v>PRO1805</v>
      </c>
      <c r="B609" s="1" t="str">
        <f>Table2[[#This Row],[Customer_ID]]</f>
        <v>CUST48069</v>
      </c>
      <c r="C609" s="14" t="str">
        <f>Table2[[#This Row],[Date]]</f>
        <v>19/04/2020</v>
      </c>
      <c r="D609" s="1" t="str">
        <f>TRIM(PROPER(Table2[[#This Row],[Product_Name]]))</f>
        <v>Mouse</v>
      </c>
      <c r="E609" s="1" t="str">
        <f>TRIM(PROPER(Table2[[#This Row],[Country]]))</f>
        <v>Japan</v>
      </c>
      <c r="F609" s="1" t="str">
        <f>TRIM(PROPER(Table2[[#This Row],[Category]]))</f>
        <v>Office Supplies</v>
      </c>
      <c r="G609" s="1" t="str">
        <f>TRIM(PROPER(Table2[[#This Row],[Brand]]))</f>
        <v>Lenovo</v>
      </c>
      <c r="H609" s="1">
        <f>Table2[[#This Row],[Supplier_ID]]</f>
        <v>1079</v>
      </c>
      <c r="I609" s="1">
        <f>Table2[[#This Row],[Market_Price]]</f>
        <v>508.65</v>
      </c>
      <c r="J609" s="1">
        <f>Table2[[#This Row],[Selling_Price]]</f>
        <v>990.54</v>
      </c>
      <c r="K609" s="1">
        <f>Table2[[#This Row],[Quantity]]</f>
        <v>-30</v>
      </c>
      <c r="L609" s="1" t="str">
        <f>IF(ISBLANK(Table2[[#This Row],[Status]]), "No Data Entered", IFERROR(Table2[[#This Row],[Status]], "No Data Entered"))</f>
        <v>Cancelled</v>
      </c>
    </row>
    <row r="610" spans="1:12" x14ac:dyDescent="0.3">
      <c r="A610" s="1" t="str">
        <f>Table2[[#This Row],[Product_ID]]</f>
        <v>PRO3964</v>
      </c>
      <c r="B610" s="1" t="str">
        <f>Table2[[#This Row],[Customer_ID]]</f>
        <v>CUST48075</v>
      </c>
      <c r="C610" s="14" t="str">
        <f>Table2[[#This Row],[Date]]</f>
        <v>28/06/2022</v>
      </c>
      <c r="D610" s="1" t="str">
        <f>TRIM(PROPER(Table2[[#This Row],[Product_Name]]))</f>
        <v>Printer</v>
      </c>
      <c r="E610" s="1" t="str">
        <f>TRIM(PROPER(Table2[[#This Row],[Country]]))</f>
        <v>Usa</v>
      </c>
      <c r="F610" s="1" t="str">
        <f>TRIM(PROPER(Table2[[#This Row],[Category]]))</f>
        <v>Computers</v>
      </c>
      <c r="G610" s="1" t="str">
        <f>TRIM(PROPER(Table2[[#This Row],[Brand]]))</f>
        <v>Dell</v>
      </c>
      <c r="H610" s="1">
        <f>Table2[[#This Row],[Supplier_ID]]</f>
        <v>1071</v>
      </c>
      <c r="I610" s="1">
        <f>Table2[[#This Row],[Market_Price]]</f>
        <v>392.55</v>
      </c>
      <c r="J610" s="1">
        <f>Table2[[#This Row],[Selling_Price]]</f>
        <v>732.18</v>
      </c>
      <c r="K610" s="1">
        <f>Table2[[#This Row],[Quantity]]</f>
        <v>-133</v>
      </c>
      <c r="L610" s="1" t="str">
        <f>IF(ISBLANK(Table2[[#This Row],[Status]]), "No Data Entered", IFERROR(Table2[[#This Row],[Status]], "No Data Entered"))</f>
        <v>Cancelled</v>
      </c>
    </row>
    <row r="611" spans="1:12" x14ac:dyDescent="0.3">
      <c r="A611" s="1" t="str">
        <f>Table2[[#This Row],[Product_ID]]</f>
        <v>PRO9870</v>
      </c>
      <c r="B611" s="1" t="str">
        <f>Table2[[#This Row],[Customer_ID]]</f>
        <v>CUST48136</v>
      </c>
      <c r="C611" s="14" t="str">
        <f>Table2[[#This Row],[Date]]</f>
        <v>11/12/2020</v>
      </c>
      <c r="D611" s="1" t="str">
        <f>TRIM(PROPER(Table2[[#This Row],[Product_Name]]))</f>
        <v>Headphones</v>
      </c>
      <c r="E611" s="1" t="str">
        <f>TRIM(PROPER(Table2[[#This Row],[Country]]))</f>
        <v>China</v>
      </c>
      <c r="F611" s="1" t="str">
        <f>TRIM(PROPER(Table2[[#This Row],[Category]]))</f>
        <v>Wearables</v>
      </c>
      <c r="G611" s="1" t="str">
        <f>TRIM(PROPER(Table2[[#This Row],[Brand]]))</f>
        <v>Logitech</v>
      </c>
      <c r="H611" s="1">
        <f>Table2[[#This Row],[Supplier_ID]]</f>
        <v>1010</v>
      </c>
      <c r="I611" s="1">
        <f>Table2[[#This Row],[Market_Price]]</f>
        <v>1397.82</v>
      </c>
      <c r="J611" s="1">
        <f>Table2[[#This Row],[Selling_Price]]</f>
        <v>1765.44</v>
      </c>
      <c r="K611" s="1">
        <f>Table2[[#This Row],[Quantity]]</f>
        <v>-354</v>
      </c>
      <c r="L611" s="1" t="str">
        <f>IF(ISBLANK(Table2[[#This Row],[Status]]), "No Data Entered", IFERROR(Table2[[#This Row],[Status]], "No Data Entered"))</f>
        <v>Cancelled</v>
      </c>
    </row>
    <row r="612" spans="1:12" x14ac:dyDescent="0.3">
      <c r="A612" s="1" t="str">
        <f>Table2[[#This Row],[Product_ID]]</f>
        <v>PRO8283</v>
      </c>
      <c r="B612" s="1" t="str">
        <f>Table2[[#This Row],[Customer_ID]]</f>
        <v>CUST48161</v>
      </c>
      <c r="C612" s="14" t="str">
        <f>Table2[[#This Row],[Date]]</f>
        <v>03/01/2023</v>
      </c>
      <c r="D612" s="1" t="str">
        <f>TRIM(PROPER(Table2[[#This Row],[Product_Name]]))</f>
        <v>Smartphone</v>
      </c>
      <c r="E612" s="1" t="str">
        <f>TRIM(PROPER(Table2[[#This Row],[Country]]))</f>
        <v>Germany</v>
      </c>
      <c r="F612" s="1" t="str">
        <f>TRIM(PROPER(Table2[[#This Row],[Category]]))</f>
        <v>Wearables</v>
      </c>
      <c r="G612" s="1" t="str">
        <f>TRIM(PROPER(Table2[[#This Row],[Brand]]))</f>
        <v>Logitech</v>
      </c>
      <c r="H612" s="1">
        <f>Table2[[#This Row],[Supplier_ID]]</f>
        <v>1009</v>
      </c>
      <c r="I612" s="1">
        <f>Table2[[#This Row],[Market_Price]]</f>
        <v>1861.49</v>
      </c>
      <c r="J612" s="1">
        <f>Table2[[#This Row],[Selling_Price]]</f>
        <v>2853.57</v>
      </c>
      <c r="K612" s="1">
        <f>Table2[[#This Row],[Quantity]]</f>
        <v>-329</v>
      </c>
      <c r="L612" s="1" t="str">
        <f>IF(ISBLANK(Table2[[#This Row],[Status]]), "No Data Entered", IFERROR(Table2[[#This Row],[Status]], "No Data Entered"))</f>
        <v>Cancelled</v>
      </c>
    </row>
    <row r="613" spans="1:12" x14ac:dyDescent="0.3">
      <c r="A613" s="1" t="str">
        <f>Table2[[#This Row],[Product_ID]]</f>
        <v>PRO6058</v>
      </c>
      <c r="B613" s="1" t="str">
        <f>Table2[[#This Row],[Customer_ID]]</f>
        <v>CUST48261</v>
      </c>
      <c r="C613" s="14" t="str">
        <f>Table2[[#This Row],[Date]]</f>
        <v>18/04/2021</v>
      </c>
      <c r="D613" s="1" t="str">
        <f>TRIM(PROPER(Table2[[#This Row],[Product_Name]]))</f>
        <v>Mouse</v>
      </c>
      <c r="E613" s="1" t="str">
        <f>TRIM(PROPER(Table2[[#This Row],[Country]]))</f>
        <v>Germany</v>
      </c>
      <c r="F613" s="1" t="str">
        <f>TRIM(PROPER(Table2[[#This Row],[Category]]))</f>
        <v>Office Supplies</v>
      </c>
      <c r="G613" s="1" t="str">
        <f>TRIM(PROPER(Table2[[#This Row],[Brand]]))</f>
        <v>Canon</v>
      </c>
      <c r="H613" s="1">
        <f>Table2[[#This Row],[Supplier_ID]]</f>
        <v>1091</v>
      </c>
      <c r="I613" s="1">
        <f>Table2[[#This Row],[Market_Price]]</f>
        <v>1717.47</v>
      </c>
      <c r="J613" s="1">
        <f>Table2[[#This Row],[Selling_Price]]</f>
        <v>3303.77</v>
      </c>
      <c r="K613" s="1">
        <f>Table2[[#This Row],[Quantity]]</f>
        <v>-382</v>
      </c>
      <c r="L613" s="1" t="str">
        <f>IF(ISBLANK(Table2[[#This Row],[Status]]), "No Data Entered", IFERROR(Table2[[#This Row],[Status]], "No Data Entered"))</f>
        <v>Cancelled</v>
      </c>
    </row>
    <row r="614" spans="1:12" x14ac:dyDescent="0.3">
      <c r="A614" s="1" t="str">
        <f>Table2[[#This Row],[Product_ID]]</f>
        <v>PRO4771</v>
      </c>
      <c r="B614" s="1" t="str">
        <f>Table2[[#This Row],[Customer_ID]]</f>
        <v>CUST48284</v>
      </c>
      <c r="C614" s="14" t="str">
        <f>Table2[[#This Row],[Date]]</f>
        <v>09/09/2022</v>
      </c>
      <c r="D614" s="1" t="str">
        <f>TRIM(PROPER(Table2[[#This Row],[Product_Name]]))</f>
        <v>Smartwatch</v>
      </c>
      <c r="E614" s="1" t="str">
        <f>TRIM(PROPER(Table2[[#This Row],[Country]]))</f>
        <v>Australia</v>
      </c>
      <c r="F614" s="1" t="str">
        <f>TRIM(PROPER(Table2[[#This Row],[Category]]))</f>
        <v>Computers</v>
      </c>
      <c r="G614" s="1" t="str">
        <f>TRIM(PROPER(Table2[[#This Row],[Brand]]))</f>
        <v>Canon</v>
      </c>
      <c r="H614" s="1">
        <f>Table2[[#This Row],[Supplier_ID]]</f>
        <v>1092</v>
      </c>
      <c r="I614" s="1">
        <f>Table2[[#This Row],[Market_Price]]</f>
        <v>293.74</v>
      </c>
      <c r="J614" s="1">
        <f>Table2[[#This Row],[Selling_Price]]</f>
        <v>464.71</v>
      </c>
      <c r="K614" s="1">
        <f>Table2[[#This Row],[Quantity]]</f>
        <v>-36</v>
      </c>
      <c r="L614" s="1" t="str">
        <f>IF(ISBLANK(Table2[[#This Row],[Status]]), "No Data Entered", IFERROR(Table2[[#This Row],[Status]], "No Data Entered"))</f>
        <v>Cancelled</v>
      </c>
    </row>
    <row r="615" spans="1:12" x14ac:dyDescent="0.3">
      <c r="A615" s="1" t="str">
        <f>Table2[[#This Row],[Product_ID]]</f>
        <v>PRO9670</v>
      </c>
      <c r="B615" s="1" t="str">
        <f>Table2[[#This Row],[Customer_ID]]</f>
        <v>CUST48285</v>
      </c>
      <c r="C615" s="14" t="str">
        <f>Table2[[#This Row],[Date]]</f>
        <v>04/05/2020</v>
      </c>
      <c r="D615" s="1" t="str">
        <f>TRIM(PROPER(Table2[[#This Row],[Product_Name]]))</f>
        <v>Monitor</v>
      </c>
      <c r="E615" s="1" t="str">
        <f>TRIM(PROPER(Table2[[#This Row],[Country]]))</f>
        <v>Australia</v>
      </c>
      <c r="F615" s="1" t="str">
        <f>TRIM(PROPER(Table2[[#This Row],[Category]]))</f>
        <v>Wearables</v>
      </c>
      <c r="G615" s="1" t="str">
        <f>TRIM(PROPER(Table2[[#This Row],[Brand]]))</f>
        <v>Dell</v>
      </c>
      <c r="H615" s="1">
        <f>Table2[[#This Row],[Supplier_ID]]</f>
        <v>1071</v>
      </c>
      <c r="I615" s="1">
        <f>Table2[[#This Row],[Market_Price]]</f>
        <v>1366.27</v>
      </c>
      <c r="J615" s="1">
        <f>Table2[[#This Row],[Selling_Price]]</f>
        <v>2618.36</v>
      </c>
      <c r="K615" s="1">
        <f>Table2[[#This Row],[Quantity]]</f>
        <v>-494</v>
      </c>
      <c r="L615" s="1" t="str">
        <f>IF(ISBLANK(Table2[[#This Row],[Status]]), "No Data Entered", IFERROR(Table2[[#This Row],[Status]], "No Data Entered"))</f>
        <v>Cancelled</v>
      </c>
    </row>
    <row r="616" spans="1:12" x14ac:dyDescent="0.3">
      <c r="A616" s="1" t="str">
        <f>Table2[[#This Row],[Product_ID]]</f>
        <v>PRO6517</v>
      </c>
      <c r="B616" s="1" t="str">
        <f>Table2[[#This Row],[Customer_ID]]</f>
        <v>CUST48390</v>
      </c>
      <c r="C616" s="14" t="str">
        <f>Table2[[#This Row],[Date]]</f>
        <v>26/11/2022</v>
      </c>
      <c r="D616" s="1" t="str">
        <f>TRIM(PROPER(Table2[[#This Row],[Product_Name]]))</f>
        <v>Camera</v>
      </c>
      <c r="E616" s="1" t="str">
        <f>TRIM(PROPER(Table2[[#This Row],[Country]]))</f>
        <v>Uk</v>
      </c>
      <c r="F616" s="1" t="str">
        <f>TRIM(PROPER(Table2[[#This Row],[Category]]))</f>
        <v>Wearables</v>
      </c>
      <c r="G616" s="1" t="str">
        <f>TRIM(PROPER(Table2[[#This Row],[Brand]]))</f>
        <v>Sony</v>
      </c>
      <c r="H616" s="1">
        <f>Table2[[#This Row],[Supplier_ID]]</f>
        <v>1033</v>
      </c>
      <c r="I616" s="1">
        <f>Table2[[#This Row],[Market_Price]]</f>
        <v>1077.81</v>
      </c>
      <c r="J616" s="1">
        <f>Table2[[#This Row],[Selling_Price]]</f>
        <v>1518.35</v>
      </c>
      <c r="K616" s="1">
        <f>Table2[[#This Row],[Quantity]]</f>
        <v>-447</v>
      </c>
      <c r="L616" s="1" t="str">
        <f>IF(ISBLANK(Table2[[#This Row],[Status]]), "No Data Entered", IFERROR(Table2[[#This Row],[Status]], "No Data Entered"))</f>
        <v>Cancelled</v>
      </c>
    </row>
    <row r="617" spans="1:12" x14ac:dyDescent="0.3">
      <c r="A617" s="1" t="str">
        <f>Table2[[#This Row],[Product_ID]]</f>
        <v>PRO7158</v>
      </c>
      <c r="B617" s="1" t="str">
        <f>Table2[[#This Row],[Customer_ID]]</f>
        <v>CUST48427</v>
      </c>
      <c r="C617" s="14" t="str">
        <f>Table2[[#This Row],[Date]]</f>
        <v>20/05/2020</v>
      </c>
      <c r="D617" s="1" t="str">
        <f>TRIM(PROPER(Table2[[#This Row],[Product_Name]]))</f>
        <v>Tablet</v>
      </c>
      <c r="E617" s="1" t="str">
        <f>TRIM(PROPER(Table2[[#This Row],[Country]]))</f>
        <v>Australia</v>
      </c>
      <c r="F617" s="1" t="str">
        <f>TRIM(PROPER(Table2[[#This Row],[Category]]))</f>
        <v>Wearables</v>
      </c>
      <c r="G617" s="1" t="str">
        <f>TRIM(PROPER(Table2[[#This Row],[Brand]]))</f>
        <v>Asus</v>
      </c>
      <c r="H617" s="1">
        <f>Table2[[#This Row],[Supplier_ID]]</f>
        <v>1024</v>
      </c>
      <c r="I617" s="1">
        <f>Table2[[#This Row],[Market_Price]]</f>
        <v>441.61</v>
      </c>
      <c r="J617" s="1">
        <f>Table2[[#This Row],[Selling_Price]]</f>
        <v>548.13</v>
      </c>
      <c r="K617" s="1">
        <f>Table2[[#This Row],[Quantity]]</f>
        <v>-236</v>
      </c>
      <c r="L617" s="1" t="str">
        <f>IF(ISBLANK(Table2[[#This Row],[Status]]), "No Data Entered", IFERROR(Table2[[#This Row],[Status]], "No Data Entered"))</f>
        <v>Cancelled</v>
      </c>
    </row>
    <row r="618" spans="1:12" x14ac:dyDescent="0.3">
      <c r="A618" s="1" t="str">
        <f>Table2[[#This Row],[Product_ID]]</f>
        <v>PRO8382</v>
      </c>
      <c r="B618" s="1" t="str">
        <f>Table2[[#This Row],[Customer_ID]]</f>
        <v>CUST48571</v>
      </c>
      <c r="C618" s="14" t="str">
        <f>Table2[[#This Row],[Date]]</f>
        <v>06/03/2024</v>
      </c>
      <c r="D618" s="1" t="str">
        <f>TRIM(PROPER(Table2[[#This Row],[Product_Name]]))</f>
        <v>Monitor</v>
      </c>
      <c r="E618" s="1" t="str">
        <f>TRIM(PROPER(Table2[[#This Row],[Country]]))</f>
        <v>Uk</v>
      </c>
      <c r="F618" s="1" t="str">
        <f>TRIM(PROPER(Table2[[#This Row],[Category]]))</f>
        <v>Wearables</v>
      </c>
      <c r="G618" s="1" t="str">
        <f>TRIM(PROPER(Table2[[#This Row],[Brand]]))</f>
        <v>Lenovo</v>
      </c>
      <c r="H618" s="1">
        <f>Table2[[#This Row],[Supplier_ID]]</f>
        <v>1018</v>
      </c>
      <c r="I618" s="1">
        <f>Table2[[#This Row],[Market_Price]]</f>
        <v>873.68</v>
      </c>
      <c r="J618" s="1">
        <f>Table2[[#This Row],[Selling_Price]]</f>
        <v>1729.87</v>
      </c>
      <c r="K618" s="1">
        <f>Table2[[#This Row],[Quantity]]</f>
        <v>-58</v>
      </c>
      <c r="L618" s="1" t="str">
        <f>IF(ISBLANK(Table2[[#This Row],[Status]]), "No Data Entered", IFERROR(Table2[[#This Row],[Status]], "No Data Entered"))</f>
        <v>Cancelled</v>
      </c>
    </row>
    <row r="619" spans="1:12" x14ac:dyDescent="0.3">
      <c r="A619" s="1" t="str">
        <f>Table2[[#This Row],[Product_ID]]</f>
        <v>PRO3823</v>
      </c>
      <c r="B619" s="1" t="str">
        <f>Table2[[#This Row],[Customer_ID]]</f>
        <v>CUST48599</v>
      </c>
      <c r="C619" s="14" t="str">
        <f>Table2[[#This Row],[Date]]</f>
        <v>11/12/2023</v>
      </c>
      <c r="D619" s="1" t="str">
        <f>TRIM(PROPER(Table2[[#This Row],[Product_Name]]))</f>
        <v>Tablet</v>
      </c>
      <c r="E619" s="1" t="str">
        <f>TRIM(PROPER(Table2[[#This Row],[Country]]))</f>
        <v>India</v>
      </c>
      <c r="F619" s="1" t="str">
        <f>TRIM(PROPER(Table2[[#This Row],[Category]]))</f>
        <v>Accessories</v>
      </c>
      <c r="G619" s="1" t="str">
        <f>TRIM(PROPER(Table2[[#This Row],[Brand]]))</f>
        <v>Sony</v>
      </c>
      <c r="H619" s="1">
        <f>Table2[[#This Row],[Supplier_ID]]</f>
        <v>1052</v>
      </c>
      <c r="I619" s="1">
        <f>Table2[[#This Row],[Market_Price]]</f>
        <v>1575.48</v>
      </c>
      <c r="J619" s="1">
        <f>Table2[[#This Row],[Selling_Price]]</f>
        <v>2842.24</v>
      </c>
      <c r="K619" s="1">
        <f>Table2[[#This Row],[Quantity]]</f>
        <v>-40</v>
      </c>
      <c r="L619" s="1" t="str">
        <f>IF(ISBLANK(Table2[[#This Row],[Status]]), "No Data Entered", IFERROR(Table2[[#This Row],[Status]], "No Data Entered"))</f>
        <v>Cancelled</v>
      </c>
    </row>
    <row r="620" spans="1:12" x14ac:dyDescent="0.3">
      <c r="A620" s="1" t="str">
        <f>Table2[[#This Row],[Product_ID]]</f>
        <v>PRO4890</v>
      </c>
      <c r="B620" s="1" t="str">
        <f>Table2[[#This Row],[Customer_ID]]</f>
        <v>CUST48658</v>
      </c>
      <c r="C620" s="14" t="str">
        <f>Table2[[#This Row],[Date]]</f>
        <v>20/12/2024</v>
      </c>
      <c r="D620" s="1" t="str">
        <f>TRIM(PROPER(Table2[[#This Row],[Product_Name]]))</f>
        <v>Printer</v>
      </c>
      <c r="E620" s="1" t="str">
        <f>TRIM(PROPER(Table2[[#This Row],[Country]]))</f>
        <v>India</v>
      </c>
      <c r="F620" s="1" t="str">
        <f>TRIM(PROPER(Table2[[#This Row],[Category]]))</f>
        <v>Electronics</v>
      </c>
      <c r="G620" s="1" t="str">
        <f>TRIM(PROPER(Table2[[#This Row],[Brand]]))</f>
        <v>Samsung</v>
      </c>
      <c r="H620" s="1">
        <f>Table2[[#This Row],[Supplier_ID]]</f>
        <v>1014</v>
      </c>
      <c r="I620" s="1">
        <f>Table2[[#This Row],[Market_Price]]</f>
        <v>1707.12</v>
      </c>
      <c r="J620" s="1">
        <f>Table2[[#This Row],[Selling_Price]]</f>
        <v>1881.66</v>
      </c>
      <c r="K620" s="1">
        <f>Table2[[#This Row],[Quantity]]</f>
        <v>-358</v>
      </c>
      <c r="L620" s="1" t="str">
        <f>IF(ISBLANK(Table2[[#This Row],[Status]]), "No Data Entered", IFERROR(Table2[[#This Row],[Status]], "No Data Entered"))</f>
        <v>Cancelled</v>
      </c>
    </row>
    <row r="621" spans="1:12" x14ac:dyDescent="0.3">
      <c r="A621" s="1" t="str">
        <f>Table2[[#This Row],[Product_ID]]</f>
        <v>PRO5355</v>
      </c>
      <c r="B621" s="1" t="str">
        <f>Table2[[#This Row],[Customer_ID]]</f>
        <v>CUST48760</v>
      </c>
      <c r="C621" s="14" t="str">
        <f>Table2[[#This Row],[Date]]</f>
        <v>30/10/2025</v>
      </c>
      <c r="D621" s="1" t="str">
        <f>TRIM(PROPER(Table2[[#This Row],[Product_Name]]))</f>
        <v>Mouse</v>
      </c>
      <c r="E621" s="1" t="str">
        <f>TRIM(PROPER(Table2[[#This Row],[Country]]))</f>
        <v>Japan</v>
      </c>
      <c r="F621" s="1" t="str">
        <f>TRIM(PROPER(Table2[[#This Row],[Category]]))</f>
        <v>Wearables</v>
      </c>
      <c r="G621" s="1" t="str">
        <f>TRIM(PROPER(Table2[[#This Row],[Brand]]))</f>
        <v>Logitech</v>
      </c>
      <c r="H621" s="1">
        <f>Table2[[#This Row],[Supplier_ID]]</f>
        <v>1085</v>
      </c>
      <c r="I621" s="1">
        <f>Table2[[#This Row],[Market_Price]]</f>
        <v>1148.44</v>
      </c>
      <c r="J621" s="1">
        <f>Table2[[#This Row],[Selling_Price]]</f>
        <v>1707.38</v>
      </c>
      <c r="K621" s="1">
        <f>Table2[[#This Row],[Quantity]]</f>
        <v>-192</v>
      </c>
      <c r="L621" s="1" t="str">
        <f>IF(ISBLANK(Table2[[#This Row],[Status]]), "No Data Entered", IFERROR(Table2[[#This Row],[Status]], "No Data Entered"))</f>
        <v>Cancelled</v>
      </c>
    </row>
    <row r="622" spans="1:12" x14ac:dyDescent="0.3">
      <c r="A622" s="1" t="str">
        <f>Table2[[#This Row],[Product_ID]]</f>
        <v>PRO1662</v>
      </c>
      <c r="B622" s="1" t="str">
        <f>Table2[[#This Row],[Customer_ID]]</f>
        <v>CUST48870</v>
      </c>
      <c r="C622" s="14" t="str">
        <f>Table2[[#This Row],[Date]]</f>
        <v>08/08/2024</v>
      </c>
      <c r="D622" s="1" t="str">
        <f>TRIM(PROPER(Table2[[#This Row],[Product_Name]]))</f>
        <v>Mouse</v>
      </c>
      <c r="E622" s="1" t="str">
        <f>TRIM(PROPER(Table2[[#This Row],[Country]]))</f>
        <v>Australia</v>
      </c>
      <c r="F622" s="1" t="str">
        <f>TRIM(PROPER(Table2[[#This Row],[Category]]))</f>
        <v>Computers</v>
      </c>
      <c r="G622" s="1" t="str">
        <f>TRIM(PROPER(Table2[[#This Row],[Brand]]))</f>
        <v>Lenovo</v>
      </c>
      <c r="H622" s="1">
        <f>Table2[[#This Row],[Supplier_ID]]</f>
        <v>1021</v>
      </c>
      <c r="I622" s="1">
        <f>Table2[[#This Row],[Market_Price]]</f>
        <v>1506.97</v>
      </c>
      <c r="J622" s="1">
        <f>Table2[[#This Row],[Selling_Price]]</f>
        <v>1675.03</v>
      </c>
      <c r="K622" s="1">
        <f>Table2[[#This Row],[Quantity]]</f>
        <v>-142</v>
      </c>
      <c r="L622" s="1" t="str">
        <f>IF(ISBLANK(Table2[[#This Row],[Status]]), "No Data Entered", IFERROR(Table2[[#This Row],[Status]], "No Data Entered"))</f>
        <v>Cancelled</v>
      </c>
    </row>
    <row r="623" spans="1:12" x14ac:dyDescent="0.3">
      <c r="A623" s="1" t="str">
        <f>Table2[[#This Row],[Product_ID]]</f>
        <v>PRO4243</v>
      </c>
      <c r="B623" s="1" t="str">
        <f>Table2[[#This Row],[Customer_ID]]</f>
        <v>CUST49039</v>
      </c>
      <c r="C623" s="14" t="str">
        <f>Table2[[#This Row],[Date]]</f>
        <v>15/01/2024</v>
      </c>
      <c r="D623" s="1" t="str">
        <f>TRIM(PROPER(Table2[[#This Row],[Product_Name]]))</f>
        <v>Smartwatch</v>
      </c>
      <c r="E623" s="1" t="str">
        <f>TRIM(PROPER(Table2[[#This Row],[Country]]))</f>
        <v>China</v>
      </c>
      <c r="F623" s="1" t="str">
        <f>TRIM(PROPER(Table2[[#This Row],[Category]]))</f>
        <v>Wearables</v>
      </c>
      <c r="G623" s="1" t="str">
        <f>TRIM(PROPER(Table2[[#This Row],[Brand]]))</f>
        <v>Logitech</v>
      </c>
      <c r="H623" s="1">
        <f>Table2[[#This Row],[Supplier_ID]]</f>
        <v>1021</v>
      </c>
      <c r="I623" s="1">
        <f>Table2[[#This Row],[Market_Price]]</f>
        <v>280.88</v>
      </c>
      <c r="J623" s="1">
        <f>Table2[[#This Row],[Selling_Price]]</f>
        <v>385.37</v>
      </c>
      <c r="K623" s="1">
        <f>Table2[[#This Row],[Quantity]]</f>
        <v>-47</v>
      </c>
      <c r="L623" s="1" t="str">
        <f>IF(ISBLANK(Table2[[#This Row],[Status]]), "No Data Entered", IFERROR(Table2[[#This Row],[Status]], "No Data Entered"))</f>
        <v>Cancelled</v>
      </c>
    </row>
    <row r="624" spans="1:12" x14ac:dyDescent="0.3">
      <c r="A624" s="1" t="str">
        <f>Table2[[#This Row],[Product_ID]]</f>
        <v>PRO3357</v>
      </c>
      <c r="B624" s="1" t="str">
        <f>Table2[[#This Row],[Customer_ID]]</f>
        <v>CUST49102</v>
      </c>
      <c r="C624" s="14" t="str">
        <f>Table2[[#This Row],[Date]]</f>
        <v>01/04/2021</v>
      </c>
      <c r="D624" s="1" t="str">
        <f>TRIM(PROPER(Table2[[#This Row],[Product_Name]]))</f>
        <v>Headphones</v>
      </c>
      <c r="E624" s="1" t="str">
        <f>TRIM(PROPER(Table2[[#This Row],[Country]]))</f>
        <v>Canada</v>
      </c>
      <c r="F624" s="1" t="str">
        <f>TRIM(PROPER(Table2[[#This Row],[Category]]))</f>
        <v>Wearables</v>
      </c>
      <c r="G624" s="1" t="str">
        <f>TRIM(PROPER(Table2[[#This Row],[Brand]]))</f>
        <v>Microsoft</v>
      </c>
      <c r="H624" s="1">
        <f>Table2[[#This Row],[Supplier_ID]]</f>
        <v>1004</v>
      </c>
      <c r="I624" s="1">
        <f>Table2[[#This Row],[Market_Price]]</f>
        <v>603.99</v>
      </c>
      <c r="J624" s="1">
        <f>Table2[[#This Row],[Selling_Price]]</f>
        <v>1083.28</v>
      </c>
      <c r="K624" s="1">
        <f>Table2[[#This Row],[Quantity]]</f>
        <v>-259</v>
      </c>
      <c r="L624" s="1" t="str">
        <f>IF(ISBLANK(Table2[[#This Row],[Status]]), "No Data Entered", IFERROR(Table2[[#This Row],[Status]], "No Data Entered"))</f>
        <v>Cancelled</v>
      </c>
    </row>
    <row r="625" spans="1:12" x14ac:dyDescent="0.3">
      <c r="A625" s="1" t="str">
        <f>Table2[[#This Row],[Product_ID]]</f>
        <v>PRO4480</v>
      </c>
      <c r="B625" s="1" t="str">
        <f>Table2[[#This Row],[Customer_ID]]</f>
        <v>CUST49189</v>
      </c>
      <c r="C625" s="14" t="str">
        <f>Table2[[#This Row],[Date]]</f>
        <v>30/07/2024</v>
      </c>
      <c r="D625" s="1" t="str">
        <f>TRIM(PROPER(Table2[[#This Row],[Product_Name]]))</f>
        <v>Tablet</v>
      </c>
      <c r="E625" s="1" t="str">
        <f>TRIM(PROPER(Table2[[#This Row],[Country]]))</f>
        <v>Canada</v>
      </c>
      <c r="F625" s="1" t="str">
        <f>TRIM(PROPER(Table2[[#This Row],[Category]]))</f>
        <v>Wearables</v>
      </c>
      <c r="G625" s="1" t="str">
        <f>TRIM(PROPER(Table2[[#This Row],[Brand]]))</f>
        <v>Apple</v>
      </c>
      <c r="H625" s="1">
        <f>Table2[[#This Row],[Supplier_ID]]</f>
        <v>1046</v>
      </c>
      <c r="I625" s="1">
        <f>Table2[[#This Row],[Market_Price]]</f>
        <v>1530.48</v>
      </c>
      <c r="J625" s="1">
        <f>Table2[[#This Row],[Selling_Price]]</f>
        <v>3018.98</v>
      </c>
      <c r="K625" s="1">
        <f>Table2[[#This Row],[Quantity]]</f>
        <v>-288</v>
      </c>
      <c r="L625" s="1" t="str">
        <f>IF(ISBLANK(Table2[[#This Row],[Status]]), "No Data Entered", IFERROR(Table2[[#This Row],[Status]], "No Data Entered"))</f>
        <v>Cancelled</v>
      </c>
    </row>
    <row r="626" spans="1:12" x14ac:dyDescent="0.3">
      <c r="A626" s="1" t="str">
        <f>Table2[[#This Row],[Product_ID]]</f>
        <v>PRO2425</v>
      </c>
      <c r="B626" s="1" t="str">
        <f>Table2[[#This Row],[Customer_ID]]</f>
        <v>CUST49205</v>
      </c>
      <c r="C626" s="14" t="str">
        <f>Table2[[#This Row],[Date]]</f>
        <v>28/12/2020</v>
      </c>
      <c r="D626" s="1" t="str">
        <f>TRIM(PROPER(Table2[[#This Row],[Product_Name]]))</f>
        <v>Tablet</v>
      </c>
      <c r="E626" s="1" t="str">
        <f>TRIM(PROPER(Table2[[#This Row],[Country]]))</f>
        <v>India</v>
      </c>
      <c r="F626" s="1" t="str">
        <f>TRIM(PROPER(Table2[[#This Row],[Category]]))</f>
        <v>Office Supplies</v>
      </c>
      <c r="G626" s="1" t="str">
        <f>TRIM(PROPER(Table2[[#This Row],[Brand]]))</f>
        <v>Hp</v>
      </c>
      <c r="H626" s="1">
        <f>Table2[[#This Row],[Supplier_ID]]</f>
        <v>1013</v>
      </c>
      <c r="I626" s="1">
        <f>Table2[[#This Row],[Market_Price]]</f>
        <v>739.4</v>
      </c>
      <c r="J626" s="1">
        <f>Table2[[#This Row],[Selling_Price]]</f>
        <v>1210.55</v>
      </c>
      <c r="K626" s="1">
        <f>Table2[[#This Row],[Quantity]]</f>
        <v>-143</v>
      </c>
      <c r="L626" s="1" t="str">
        <f>IF(ISBLANK(Table2[[#This Row],[Status]]), "No Data Entered", IFERROR(Table2[[#This Row],[Status]], "No Data Entered"))</f>
        <v>Cancelled</v>
      </c>
    </row>
    <row r="627" spans="1:12" x14ac:dyDescent="0.3">
      <c r="A627" s="1" t="str">
        <f>Table2[[#This Row],[Product_ID]]</f>
        <v>PRO3308</v>
      </c>
      <c r="B627" s="1" t="str">
        <f>Table2[[#This Row],[Customer_ID]]</f>
        <v>CUST49262</v>
      </c>
      <c r="C627" s="14" t="str">
        <f>Table2[[#This Row],[Date]]</f>
        <v>07/10/2025</v>
      </c>
      <c r="D627" s="1" t="str">
        <f>TRIM(PROPER(Table2[[#This Row],[Product_Name]]))</f>
        <v>Smartphone</v>
      </c>
      <c r="E627" s="1" t="str">
        <f>TRIM(PROPER(Table2[[#This Row],[Country]]))</f>
        <v>Brazil</v>
      </c>
      <c r="F627" s="1" t="str">
        <f>TRIM(PROPER(Table2[[#This Row],[Category]]))</f>
        <v>Computers</v>
      </c>
      <c r="G627" s="1" t="str">
        <f>TRIM(PROPER(Table2[[#This Row],[Brand]]))</f>
        <v>Canon</v>
      </c>
      <c r="H627" s="1">
        <f>Table2[[#This Row],[Supplier_ID]]</f>
        <v>1038</v>
      </c>
      <c r="I627" s="1">
        <f>Table2[[#This Row],[Market_Price]]</f>
        <v>1456.09</v>
      </c>
      <c r="J627" s="1">
        <f>Table2[[#This Row],[Selling_Price]]</f>
        <v>1769.28</v>
      </c>
      <c r="K627" s="1">
        <f>Table2[[#This Row],[Quantity]]</f>
        <v>-410</v>
      </c>
      <c r="L627" s="1" t="str">
        <f>IF(ISBLANK(Table2[[#This Row],[Status]]), "No Data Entered", IFERROR(Table2[[#This Row],[Status]], "No Data Entered"))</f>
        <v>Cancelled</v>
      </c>
    </row>
    <row r="628" spans="1:12" x14ac:dyDescent="0.3">
      <c r="A628" s="1" t="str">
        <f>Table2[[#This Row],[Product_ID]]</f>
        <v>PRO8908</v>
      </c>
      <c r="B628" s="1" t="str">
        <f>Table2[[#This Row],[Customer_ID]]</f>
        <v>CUST49280</v>
      </c>
      <c r="C628" s="14" t="str">
        <f>Table2[[#This Row],[Date]]</f>
        <v>10/02/2024</v>
      </c>
      <c r="D628" s="1" t="str">
        <f>TRIM(PROPER(Table2[[#This Row],[Product_Name]]))</f>
        <v>Laptop</v>
      </c>
      <c r="E628" s="1" t="str">
        <f>TRIM(PROPER(Table2[[#This Row],[Country]]))</f>
        <v>India</v>
      </c>
      <c r="F628" s="1" t="str">
        <f>TRIM(PROPER(Table2[[#This Row],[Category]]))</f>
        <v>Accessories</v>
      </c>
      <c r="G628" s="1" t="str">
        <f>TRIM(PROPER(Table2[[#This Row],[Brand]]))</f>
        <v>Canon</v>
      </c>
      <c r="H628" s="1">
        <f>Table2[[#This Row],[Supplier_ID]]</f>
        <v>1069</v>
      </c>
      <c r="I628" s="1">
        <f>Table2[[#This Row],[Market_Price]]</f>
        <v>920.02</v>
      </c>
      <c r="J628" s="1">
        <f>Table2[[#This Row],[Selling_Price]]</f>
        <v>1656.95</v>
      </c>
      <c r="K628" s="1">
        <f>Table2[[#This Row],[Quantity]]</f>
        <v>-321</v>
      </c>
      <c r="L628" s="1" t="str">
        <f>IF(ISBLANK(Table2[[#This Row],[Status]]), "No Data Entered", IFERROR(Table2[[#This Row],[Status]], "No Data Entered"))</f>
        <v>Cancelled</v>
      </c>
    </row>
    <row r="629" spans="1:12" x14ac:dyDescent="0.3">
      <c r="A629" s="1" t="str">
        <f>Table2[[#This Row],[Product_ID]]</f>
        <v>PRO9381</v>
      </c>
      <c r="B629" s="1" t="str">
        <f>Table2[[#This Row],[Customer_ID]]</f>
        <v>CUST49382</v>
      </c>
      <c r="C629" s="14" t="str">
        <f>Table2[[#This Row],[Date]]</f>
        <v>11/11/2020</v>
      </c>
      <c r="D629" s="1" t="str">
        <f>TRIM(PROPER(Table2[[#This Row],[Product_Name]]))</f>
        <v>Laptop</v>
      </c>
      <c r="E629" s="1" t="str">
        <f>TRIM(PROPER(Table2[[#This Row],[Country]]))</f>
        <v>Usa</v>
      </c>
      <c r="F629" s="1" t="str">
        <f>TRIM(PROPER(Table2[[#This Row],[Category]]))</f>
        <v>Electronics</v>
      </c>
      <c r="G629" s="1" t="str">
        <f>TRIM(PROPER(Table2[[#This Row],[Brand]]))</f>
        <v>Dell</v>
      </c>
      <c r="H629" s="1">
        <f>Table2[[#This Row],[Supplier_ID]]</f>
        <v>1052</v>
      </c>
      <c r="I629" s="1">
        <f>Table2[[#This Row],[Market_Price]]</f>
        <v>881.31</v>
      </c>
      <c r="J629" s="1">
        <f>Table2[[#This Row],[Selling_Price]]</f>
        <v>1345.5</v>
      </c>
      <c r="K629" s="1">
        <f>Table2[[#This Row],[Quantity]]</f>
        <v>-471</v>
      </c>
      <c r="L629" s="1" t="str">
        <f>IF(ISBLANK(Table2[[#This Row],[Status]]), "No Data Entered", IFERROR(Table2[[#This Row],[Status]], "No Data Entered"))</f>
        <v>Cancelled</v>
      </c>
    </row>
    <row r="630" spans="1:12" x14ac:dyDescent="0.3">
      <c r="A630" s="1" t="str">
        <f>Table2[[#This Row],[Product_ID]]</f>
        <v>PRO7515</v>
      </c>
      <c r="B630" s="1" t="str">
        <f>Table2[[#This Row],[Customer_ID]]</f>
        <v>CUST49521</v>
      </c>
      <c r="C630" s="14" t="str">
        <f>Table2[[#This Row],[Date]]</f>
        <v>03/02/2022</v>
      </c>
      <c r="D630" s="1" t="str">
        <f>TRIM(PROPER(Table2[[#This Row],[Product_Name]]))</f>
        <v>Camera</v>
      </c>
      <c r="E630" s="1" t="str">
        <f>TRIM(PROPER(Table2[[#This Row],[Country]]))</f>
        <v>Uk</v>
      </c>
      <c r="F630" s="1" t="str">
        <f>TRIM(PROPER(Table2[[#This Row],[Category]]))</f>
        <v>Accessories</v>
      </c>
      <c r="G630" s="1" t="str">
        <f>TRIM(PROPER(Table2[[#This Row],[Brand]]))</f>
        <v>Lenovo</v>
      </c>
      <c r="H630" s="1">
        <f>Table2[[#This Row],[Supplier_ID]]</f>
        <v>1100</v>
      </c>
      <c r="I630" s="1">
        <f>Table2[[#This Row],[Market_Price]]</f>
        <v>1685.68</v>
      </c>
      <c r="J630" s="1">
        <f>Table2[[#This Row],[Selling_Price]]</f>
        <v>2092.36</v>
      </c>
      <c r="K630" s="1">
        <f>Table2[[#This Row],[Quantity]]</f>
        <v>-124</v>
      </c>
      <c r="L630" s="1" t="str">
        <f>IF(ISBLANK(Table2[[#This Row],[Status]]), "No Data Entered", IFERROR(Table2[[#This Row],[Status]], "No Data Entered"))</f>
        <v>Cancelled</v>
      </c>
    </row>
    <row r="631" spans="1:12" x14ac:dyDescent="0.3">
      <c r="A631" s="1" t="str">
        <f>Table2[[#This Row],[Product_ID]]</f>
        <v>PRO7149</v>
      </c>
      <c r="B631" s="1" t="str">
        <f>Table2[[#This Row],[Customer_ID]]</f>
        <v>CUST49553</v>
      </c>
      <c r="C631" s="14" t="str">
        <f>Table2[[#This Row],[Date]]</f>
        <v>12/07/2022</v>
      </c>
      <c r="D631" s="1" t="str">
        <f>TRIM(PROPER(Table2[[#This Row],[Product_Name]]))</f>
        <v>Keyboard</v>
      </c>
      <c r="E631" s="1" t="str">
        <f>TRIM(PROPER(Table2[[#This Row],[Country]]))</f>
        <v>China</v>
      </c>
      <c r="F631" s="1" t="str">
        <f>TRIM(PROPER(Table2[[#This Row],[Category]]))</f>
        <v>Electronics</v>
      </c>
      <c r="G631" s="1" t="str">
        <f>TRIM(PROPER(Table2[[#This Row],[Brand]]))</f>
        <v>Microsoft</v>
      </c>
      <c r="H631" s="1">
        <f>Table2[[#This Row],[Supplier_ID]]</f>
        <v>1054</v>
      </c>
      <c r="I631" s="1">
        <f>Table2[[#This Row],[Market_Price]]</f>
        <v>1183.81</v>
      </c>
      <c r="J631" s="1">
        <f>Table2[[#This Row],[Selling_Price]]</f>
        <v>1752.13</v>
      </c>
      <c r="K631" s="1">
        <f>Table2[[#This Row],[Quantity]]</f>
        <v>-407</v>
      </c>
      <c r="L631" s="1" t="str">
        <f>IF(ISBLANK(Table2[[#This Row],[Status]]), "No Data Entered", IFERROR(Table2[[#This Row],[Status]], "No Data Entered"))</f>
        <v>Cancelled</v>
      </c>
    </row>
    <row r="632" spans="1:12" x14ac:dyDescent="0.3">
      <c r="A632" s="1" t="str">
        <f>Table2[[#This Row],[Product_ID]]</f>
        <v>PRO1411</v>
      </c>
      <c r="B632" s="1" t="str">
        <f>Table2[[#This Row],[Customer_ID]]</f>
        <v>CUST49568</v>
      </c>
      <c r="C632" s="14" t="str">
        <f>Table2[[#This Row],[Date]]</f>
        <v>16/03/2020</v>
      </c>
      <c r="D632" s="1" t="str">
        <f>TRIM(PROPER(Table2[[#This Row],[Product_Name]]))</f>
        <v>Smartwatch</v>
      </c>
      <c r="E632" s="1" t="str">
        <f>TRIM(PROPER(Table2[[#This Row],[Country]]))</f>
        <v>Germany</v>
      </c>
      <c r="F632" s="1" t="str">
        <f>TRIM(PROPER(Table2[[#This Row],[Category]]))</f>
        <v>Office Supplies</v>
      </c>
      <c r="G632" s="1" t="str">
        <f>TRIM(PROPER(Table2[[#This Row],[Brand]]))</f>
        <v>Dell</v>
      </c>
      <c r="H632" s="1">
        <f>Table2[[#This Row],[Supplier_ID]]</f>
        <v>1019</v>
      </c>
      <c r="I632" s="1">
        <f>Table2[[#This Row],[Market_Price]]</f>
        <v>1630.18</v>
      </c>
      <c r="J632" s="1">
        <f>Table2[[#This Row],[Selling_Price]]</f>
        <v>2724.32</v>
      </c>
      <c r="K632" s="1">
        <f>Table2[[#This Row],[Quantity]]</f>
        <v>-28</v>
      </c>
      <c r="L632" s="1" t="str">
        <f>IF(ISBLANK(Table2[[#This Row],[Status]]), "No Data Entered", IFERROR(Table2[[#This Row],[Status]], "No Data Entered"))</f>
        <v>Cancelled</v>
      </c>
    </row>
    <row r="633" spans="1:12" x14ac:dyDescent="0.3">
      <c r="A633" s="1" t="str">
        <f>Table2[[#This Row],[Product_ID]]</f>
        <v>PRO5642</v>
      </c>
      <c r="B633" s="1" t="str">
        <f>Table2[[#This Row],[Customer_ID]]</f>
        <v>CUST49586</v>
      </c>
      <c r="C633" s="14" t="str">
        <f>Table2[[#This Row],[Date]]</f>
        <v>06/12/2022</v>
      </c>
      <c r="D633" s="1" t="str">
        <f>TRIM(PROPER(Table2[[#This Row],[Product_Name]]))</f>
        <v>Headphones</v>
      </c>
      <c r="E633" s="1" t="str">
        <f>TRIM(PROPER(Table2[[#This Row],[Country]]))</f>
        <v>France</v>
      </c>
      <c r="F633" s="1" t="str">
        <f>TRIM(PROPER(Table2[[#This Row],[Category]]))</f>
        <v>Computers</v>
      </c>
      <c r="G633" s="1" t="str">
        <f>TRIM(PROPER(Table2[[#This Row],[Brand]]))</f>
        <v>Hp</v>
      </c>
      <c r="H633" s="1">
        <f>Table2[[#This Row],[Supplier_ID]]</f>
        <v>1011</v>
      </c>
      <c r="I633" s="1">
        <f>Table2[[#This Row],[Market_Price]]</f>
        <v>907.72</v>
      </c>
      <c r="J633" s="1">
        <f>Table2[[#This Row],[Selling_Price]]</f>
        <v>1661.45</v>
      </c>
      <c r="K633" s="1">
        <f>Table2[[#This Row],[Quantity]]</f>
        <v>-135</v>
      </c>
      <c r="L633" s="1" t="str">
        <f>IF(ISBLANK(Table2[[#This Row],[Status]]), "No Data Entered", IFERROR(Table2[[#This Row],[Status]], "No Data Entered"))</f>
        <v>Cancelled</v>
      </c>
    </row>
    <row r="634" spans="1:12" x14ac:dyDescent="0.3">
      <c r="A634" s="1" t="str">
        <f>Table2[[#This Row],[Product_ID]]</f>
        <v>PRO1868</v>
      </c>
      <c r="B634" s="1" t="str">
        <f>Table2[[#This Row],[Customer_ID]]</f>
        <v>CUST49612</v>
      </c>
      <c r="C634" s="14" t="str">
        <f>Table2[[#This Row],[Date]]</f>
        <v>04/07/2023</v>
      </c>
      <c r="D634" s="1" t="str">
        <f>TRIM(PROPER(Table2[[#This Row],[Product_Name]]))</f>
        <v>Smartwatch</v>
      </c>
      <c r="E634" s="1" t="str">
        <f>TRIM(PROPER(Table2[[#This Row],[Country]]))</f>
        <v>Usa</v>
      </c>
      <c r="F634" s="1" t="str">
        <f>TRIM(PROPER(Table2[[#This Row],[Category]]))</f>
        <v>Electronics</v>
      </c>
      <c r="G634" s="1" t="str">
        <f>TRIM(PROPER(Table2[[#This Row],[Brand]]))</f>
        <v>Logitech</v>
      </c>
      <c r="H634" s="1">
        <f>Table2[[#This Row],[Supplier_ID]]</f>
        <v>1066</v>
      </c>
      <c r="I634" s="1">
        <f>Table2[[#This Row],[Market_Price]]</f>
        <v>1604.7</v>
      </c>
      <c r="J634" s="1">
        <f>Table2[[#This Row],[Selling_Price]]</f>
        <v>2293.71</v>
      </c>
      <c r="K634" s="1">
        <f>Table2[[#This Row],[Quantity]]</f>
        <v>-277</v>
      </c>
      <c r="L634" s="1" t="str">
        <f>IF(ISBLANK(Table2[[#This Row],[Status]]), "No Data Entered", IFERROR(Table2[[#This Row],[Status]], "No Data Entered"))</f>
        <v>Cancelled</v>
      </c>
    </row>
    <row r="635" spans="1:12" x14ac:dyDescent="0.3">
      <c r="A635" s="1" t="str">
        <f>Table2[[#This Row],[Product_ID]]</f>
        <v>PRO9368</v>
      </c>
      <c r="B635" s="1" t="str">
        <f>Table2[[#This Row],[Customer_ID]]</f>
        <v>CUST49624</v>
      </c>
      <c r="C635" s="14" t="str">
        <f>Table2[[#This Row],[Date]]</f>
        <v>16/03/2024</v>
      </c>
      <c r="D635" s="1" t="str">
        <f>TRIM(PROPER(Table2[[#This Row],[Product_Name]]))</f>
        <v>Smartphone</v>
      </c>
      <c r="E635" s="1" t="str">
        <f>TRIM(PROPER(Table2[[#This Row],[Country]]))</f>
        <v>Canada</v>
      </c>
      <c r="F635" s="1" t="str">
        <f>TRIM(PROPER(Table2[[#This Row],[Category]]))</f>
        <v>Computers</v>
      </c>
      <c r="G635" s="1" t="str">
        <f>TRIM(PROPER(Table2[[#This Row],[Brand]]))</f>
        <v>Sony</v>
      </c>
      <c r="H635" s="1">
        <f>Table2[[#This Row],[Supplier_ID]]</f>
        <v>1006</v>
      </c>
      <c r="I635" s="1">
        <f>Table2[[#This Row],[Market_Price]]</f>
        <v>857.3</v>
      </c>
      <c r="J635" s="1">
        <f>Table2[[#This Row],[Selling_Price]]</f>
        <v>1047.6300000000001</v>
      </c>
      <c r="K635" s="1">
        <f>Table2[[#This Row],[Quantity]]</f>
        <v>-333</v>
      </c>
      <c r="L635" s="1" t="str">
        <f>IF(ISBLANK(Table2[[#This Row],[Status]]), "No Data Entered", IFERROR(Table2[[#This Row],[Status]], "No Data Entered"))</f>
        <v>Cancelled</v>
      </c>
    </row>
    <row r="636" spans="1:12" x14ac:dyDescent="0.3">
      <c r="A636" s="1" t="str">
        <f>Table2[[#This Row],[Product_ID]]</f>
        <v>PRO1208</v>
      </c>
      <c r="B636" s="1" t="str">
        <f>Table2[[#This Row],[Customer_ID]]</f>
        <v>CUST49656</v>
      </c>
      <c r="C636" s="14" t="str">
        <f>Table2[[#This Row],[Date]]</f>
        <v>14/07/2025</v>
      </c>
      <c r="D636" s="1" t="str">
        <f>TRIM(PROPER(Table2[[#This Row],[Product_Name]]))</f>
        <v>Tablet</v>
      </c>
      <c r="E636" s="1" t="str">
        <f>TRIM(PROPER(Table2[[#This Row],[Country]]))</f>
        <v>Canada</v>
      </c>
      <c r="F636" s="1" t="str">
        <f>TRIM(PROPER(Table2[[#This Row],[Category]]))</f>
        <v>Wearables</v>
      </c>
      <c r="G636" s="1" t="str">
        <f>TRIM(PROPER(Table2[[#This Row],[Brand]]))</f>
        <v>Sony</v>
      </c>
      <c r="H636" s="1">
        <f>Table2[[#This Row],[Supplier_ID]]</f>
        <v>1035</v>
      </c>
      <c r="I636" s="1">
        <f>Table2[[#This Row],[Market_Price]]</f>
        <v>660.58</v>
      </c>
      <c r="J636" s="1">
        <f>Table2[[#This Row],[Selling_Price]]</f>
        <v>977.44</v>
      </c>
      <c r="K636" s="1">
        <f>Table2[[#This Row],[Quantity]]</f>
        <v>-338</v>
      </c>
      <c r="L636" s="1" t="str">
        <f>IF(ISBLANK(Table2[[#This Row],[Status]]), "No Data Entered", IFERROR(Table2[[#This Row],[Status]], "No Data Entered"))</f>
        <v>Cancelled</v>
      </c>
    </row>
    <row r="637" spans="1:12" x14ac:dyDescent="0.3">
      <c r="A637" s="1" t="str">
        <f>Table2[[#This Row],[Product_ID]]</f>
        <v>PRO4863</v>
      </c>
      <c r="B637" s="1" t="str">
        <f>Table2[[#This Row],[Customer_ID]]</f>
        <v>CUST49742</v>
      </c>
      <c r="C637" s="14" t="str">
        <f>Table2[[#This Row],[Date]]</f>
        <v>12/04/2022</v>
      </c>
      <c r="D637" s="1" t="str">
        <f>TRIM(PROPER(Table2[[#This Row],[Product_Name]]))</f>
        <v>Mouse</v>
      </c>
      <c r="E637" s="1" t="str">
        <f>TRIM(PROPER(Table2[[#This Row],[Country]]))</f>
        <v>France</v>
      </c>
      <c r="F637" s="1" t="str">
        <f>TRIM(PROPER(Table2[[#This Row],[Category]]))</f>
        <v>Electronics</v>
      </c>
      <c r="G637" s="1" t="str">
        <f>TRIM(PROPER(Table2[[#This Row],[Brand]]))</f>
        <v>Asus</v>
      </c>
      <c r="H637" s="1">
        <f>Table2[[#This Row],[Supplier_ID]]</f>
        <v>1062</v>
      </c>
      <c r="I637" s="1">
        <f>Table2[[#This Row],[Market_Price]]</f>
        <v>165.93</v>
      </c>
      <c r="J637" s="1">
        <f>Table2[[#This Row],[Selling_Price]]</f>
        <v>193.5</v>
      </c>
      <c r="K637" s="1">
        <f>Table2[[#This Row],[Quantity]]</f>
        <v>-262</v>
      </c>
      <c r="L637" s="1" t="str">
        <f>IF(ISBLANK(Table2[[#This Row],[Status]]), "No Data Entered", IFERROR(Table2[[#This Row],[Status]], "No Data Entered"))</f>
        <v>Cancelled</v>
      </c>
    </row>
    <row r="638" spans="1:12" x14ac:dyDescent="0.3">
      <c r="A638" s="1" t="str">
        <f>Table2[[#This Row],[Product_ID]]</f>
        <v>PRO8960</v>
      </c>
      <c r="B638" s="1" t="str">
        <f>Table2[[#This Row],[Customer_ID]]</f>
        <v>CUST49779</v>
      </c>
      <c r="C638" s="14" t="str">
        <f>Table2[[#This Row],[Date]]</f>
        <v>21/06/2020</v>
      </c>
      <c r="D638" s="1" t="str">
        <f>TRIM(PROPER(Table2[[#This Row],[Product_Name]]))</f>
        <v>Camera</v>
      </c>
      <c r="E638" s="1" t="str">
        <f>TRIM(PROPER(Table2[[#This Row],[Country]]))</f>
        <v>France</v>
      </c>
      <c r="F638" s="1" t="str">
        <f>TRIM(PROPER(Table2[[#This Row],[Category]]))</f>
        <v>Office Supplies</v>
      </c>
      <c r="G638" s="1" t="str">
        <f>TRIM(PROPER(Table2[[#This Row],[Brand]]))</f>
        <v>Asus</v>
      </c>
      <c r="H638" s="1">
        <f>Table2[[#This Row],[Supplier_ID]]</f>
        <v>1006</v>
      </c>
      <c r="I638" s="1">
        <f>Table2[[#This Row],[Market_Price]]</f>
        <v>305.44</v>
      </c>
      <c r="J638" s="1">
        <f>Table2[[#This Row],[Selling_Price]]</f>
        <v>412.04</v>
      </c>
      <c r="K638" s="1">
        <f>Table2[[#This Row],[Quantity]]</f>
        <v>-241</v>
      </c>
      <c r="L638" s="1" t="str">
        <f>IF(ISBLANK(Table2[[#This Row],[Status]]), "No Data Entered", IFERROR(Table2[[#This Row],[Status]], "No Data Entered"))</f>
        <v>Cancelled</v>
      </c>
    </row>
    <row r="639" spans="1:12" x14ac:dyDescent="0.3">
      <c r="A639" s="1" t="str">
        <f>Table2[[#This Row],[Product_ID]]</f>
        <v>PRO2617</v>
      </c>
      <c r="B639" s="1" t="str">
        <f>Table2[[#This Row],[Customer_ID]]</f>
        <v>CUST49850</v>
      </c>
      <c r="C639" s="14" t="str">
        <f>Table2[[#This Row],[Date]]</f>
        <v>16/12/2025</v>
      </c>
      <c r="D639" s="1" t="str">
        <f>TRIM(PROPER(Table2[[#This Row],[Product_Name]]))</f>
        <v>Smartwatch</v>
      </c>
      <c r="E639" s="1" t="str">
        <f>TRIM(PROPER(Table2[[#This Row],[Country]]))</f>
        <v>Brazil</v>
      </c>
      <c r="F639" s="1" t="str">
        <f>TRIM(PROPER(Table2[[#This Row],[Category]]))</f>
        <v>Wearables</v>
      </c>
      <c r="G639" s="1" t="str">
        <f>TRIM(PROPER(Table2[[#This Row],[Brand]]))</f>
        <v>Lenovo</v>
      </c>
      <c r="H639" s="1">
        <f>Table2[[#This Row],[Supplier_ID]]</f>
        <v>1024</v>
      </c>
      <c r="I639" s="1">
        <f>Table2[[#This Row],[Market_Price]]</f>
        <v>1674.36</v>
      </c>
      <c r="J639" s="1">
        <f>Table2[[#This Row],[Selling_Price]]</f>
        <v>2737.79</v>
      </c>
      <c r="K639" s="1">
        <f>Table2[[#This Row],[Quantity]]</f>
        <v>-30</v>
      </c>
      <c r="L639" s="1" t="str">
        <f>IF(ISBLANK(Table2[[#This Row],[Status]]), "No Data Entered", IFERROR(Table2[[#This Row],[Status]], "No Data Entered"))</f>
        <v>Cancelled</v>
      </c>
    </row>
    <row r="640" spans="1:12" x14ac:dyDescent="0.3">
      <c r="A640" s="1" t="str">
        <f>Table2[[#This Row],[Product_ID]]</f>
        <v>PRO1614</v>
      </c>
      <c r="B640" s="1" t="str">
        <f>Table2[[#This Row],[Customer_ID]]</f>
        <v>CUST50311</v>
      </c>
      <c r="C640" s="14" t="str">
        <f>Table2[[#This Row],[Date]]</f>
        <v>15/03/2020</v>
      </c>
      <c r="D640" s="1" t="str">
        <f>TRIM(PROPER(Table2[[#This Row],[Product_Name]]))</f>
        <v>Laptop</v>
      </c>
      <c r="E640" s="1" t="str">
        <f>TRIM(PROPER(Table2[[#This Row],[Country]]))</f>
        <v>Canada</v>
      </c>
      <c r="F640" s="1" t="str">
        <f>TRIM(PROPER(Table2[[#This Row],[Category]]))</f>
        <v>Electronics</v>
      </c>
      <c r="G640" s="1" t="str">
        <f>TRIM(PROPER(Table2[[#This Row],[Brand]]))</f>
        <v>Samsung</v>
      </c>
      <c r="H640" s="1">
        <f>Table2[[#This Row],[Supplier_ID]]</f>
        <v>1041</v>
      </c>
      <c r="I640" s="1">
        <f>Table2[[#This Row],[Market_Price]]</f>
        <v>840.57</v>
      </c>
      <c r="J640" s="1">
        <f>Table2[[#This Row],[Selling_Price]]</f>
        <v>1302.8699999999999</v>
      </c>
      <c r="K640" s="1">
        <f>Table2[[#This Row],[Quantity]]</f>
        <v>-173</v>
      </c>
      <c r="L640" s="1" t="str">
        <f>IF(ISBLANK(Table2[[#This Row],[Status]]), "No Data Entered", IFERROR(Table2[[#This Row],[Status]], "No Data Entered"))</f>
        <v>Cancelled</v>
      </c>
    </row>
    <row r="641" spans="1:12" x14ac:dyDescent="0.3">
      <c r="A641" s="1" t="str">
        <f>Table2[[#This Row],[Product_ID]]</f>
        <v>PRO3353</v>
      </c>
      <c r="B641" s="1" t="str">
        <f>Table2[[#This Row],[Customer_ID]]</f>
        <v>CUST50319</v>
      </c>
      <c r="C641" s="14" t="str">
        <f>Table2[[#This Row],[Date]]</f>
        <v>20/12/2023</v>
      </c>
      <c r="D641" s="1" t="str">
        <f>TRIM(PROPER(Table2[[#This Row],[Product_Name]]))</f>
        <v>Laptop</v>
      </c>
      <c r="E641" s="1" t="str">
        <f>TRIM(PROPER(Table2[[#This Row],[Country]]))</f>
        <v>Canada</v>
      </c>
      <c r="F641" s="1" t="str">
        <f>TRIM(PROPER(Table2[[#This Row],[Category]]))</f>
        <v>Wearables</v>
      </c>
      <c r="G641" s="1" t="str">
        <f>TRIM(PROPER(Table2[[#This Row],[Brand]]))</f>
        <v>Canon</v>
      </c>
      <c r="H641" s="1">
        <f>Table2[[#This Row],[Supplier_ID]]</f>
        <v>1042</v>
      </c>
      <c r="I641" s="1">
        <f>Table2[[#This Row],[Market_Price]]</f>
        <v>1411.7</v>
      </c>
      <c r="J641" s="1">
        <f>Table2[[#This Row],[Selling_Price]]</f>
        <v>1911.67</v>
      </c>
      <c r="K641" s="1">
        <f>Table2[[#This Row],[Quantity]]</f>
        <v>-231</v>
      </c>
      <c r="L641" s="1" t="str">
        <f>IF(ISBLANK(Table2[[#This Row],[Status]]), "No Data Entered", IFERROR(Table2[[#This Row],[Status]], "No Data Entered"))</f>
        <v>Cancelled</v>
      </c>
    </row>
    <row r="642" spans="1:12" x14ac:dyDescent="0.3">
      <c r="A642" s="1" t="str">
        <f>Table2[[#This Row],[Product_ID]]</f>
        <v>PRO6075</v>
      </c>
      <c r="B642" s="1" t="str">
        <f>Table2[[#This Row],[Customer_ID]]</f>
        <v>CUST50432</v>
      </c>
      <c r="C642" s="14" t="str">
        <f>Table2[[#This Row],[Date]]</f>
        <v>24/08/2024</v>
      </c>
      <c r="D642" s="1" t="str">
        <f>TRIM(PROPER(Table2[[#This Row],[Product_Name]]))</f>
        <v>Smartwatch</v>
      </c>
      <c r="E642" s="1" t="str">
        <f>TRIM(PROPER(Table2[[#This Row],[Country]]))</f>
        <v>Canada</v>
      </c>
      <c r="F642" s="1" t="str">
        <f>TRIM(PROPER(Table2[[#This Row],[Category]]))</f>
        <v>Office Supplies</v>
      </c>
      <c r="G642" s="1" t="str">
        <f>TRIM(PROPER(Table2[[#This Row],[Brand]]))</f>
        <v>Microsoft</v>
      </c>
      <c r="H642" s="1">
        <f>Table2[[#This Row],[Supplier_ID]]</f>
        <v>1001</v>
      </c>
      <c r="I642" s="1">
        <f>Table2[[#This Row],[Market_Price]]</f>
        <v>267.83</v>
      </c>
      <c r="J642" s="1">
        <f>Table2[[#This Row],[Selling_Price]]</f>
        <v>377.98</v>
      </c>
      <c r="K642" s="1">
        <f>Table2[[#This Row],[Quantity]]</f>
        <v>-180</v>
      </c>
      <c r="L642" s="1" t="str">
        <f>IF(ISBLANK(Table2[[#This Row],[Status]]), "No Data Entered", IFERROR(Table2[[#This Row],[Status]], "No Data Entered"))</f>
        <v>Cancelled</v>
      </c>
    </row>
    <row r="643" spans="1:12" x14ac:dyDescent="0.3">
      <c r="A643" s="1" t="str">
        <f>Table2[[#This Row],[Product_ID]]</f>
        <v>PRO2785</v>
      </c>
      <c r="B643" s="1" t="str">
        <f>Table2[[#This Row],[Customer_ID]]</f>
        <v>CUST50596</v>
      </c>
      <c r="C643" s="14" t="str">
        <f>Table2[[#This Row],[Date]]</f>
        <v>08/12/2023</v>
      </c>
      <c r="D643" s="1" t="str">
        <f>TRIM(PROPER(Table2[[#This Row],[Product_Name]]))</f>
        <v>Printer</v>
      </c>
      <c r="E643" s="1" t="str">
        <f>TRIM(PROPER(Table2[[#This Row],[Country]]))</f>
        <v>France</v>
      </c>
      <c r="F643" s="1" t="str">
        <f>TRIM(PROPER(Table2[[#This Row],[Category]]))</f>
        <v>Computers</v>
      </c>
      <c r="G643" s="1" t="str">
        <f>TRIM(PROPER(Table2[[#This Row],[Brand]]))</f>
        <v>Canon</v>
      </c>
      <c r="H643" s="1">
        <f>Table2[[#This Row],[Supplier_ID]]</f>
        <v>1007</v>
      </c>
      <c r="I643" s="1">
        <f>Table2[[#This Row],[Market_Price]]</f>
        <v>1754.77</v>
      </c>
      <c r="J643" s="1">
        <f>Table2[[#This Row],[Selling_Price]]</f>
        <v>3480.41</v>
      </c>
      <c r="K643" s="1">
        <f>Table2[[#This Row],[Quantity]]</f>
        <v>-11</v>
      </c>
      <c r="L643" s="1" t="str">
        <f>IF(ISBLANK(Table2[[#This Row],[Status]]), "No Data Entered", IFERROR(Table2[[#This Row],[Status]], "No Data Entered"))</f>
        <v>Cancelled</v>
      </c>
    </row>
    <row r="644" spans="1:12" x14ac:dyDescent="0.3">
      <c r="A644" s="1" t="str">
        <f>Table2[[#This Row],[Product_ID]]</f>
        <v>PRO3647</v>
      </c>
      <c r="B644" s="1" t="str">
        <f>Table2[[#This Row],[Customer_ID]]</f>
        <v>CUST50626</v>
      </c>
      <c r="C644" s="14" t="str">
        <f>Table2[[#This Row],[Date]]</f>
        <v>02/08/2025</v>
      </c>
      <c r="D644" s="1" t="str">
        <f>TRIM(PROPER(Table2[[#This Row],[Product_Name]]))</f>
        <v>Printer</v>
      </c>
      <c r="E644" s="1" t="str">
        <f>TRIM(PROPER(Table2[[#This Row],[Country]]))</f>
        <v>Usa</v>
      </c>
      <c r="F644" s="1" t="str">
        <f>TRIM(PROPER(Table2[[#This Row],[Category]]))</f>
        <v>Office Supplies</v>
      </c>
      <c r="G644" s="1" t="str">
        <f>TRIM(PROPER(Table2[[#This Row],[Brand]]))</f>
        <v>Hp</v>
      </c>
      <c r="H644" s="1">
        <f>Table2[[#This Row],[Supplier_ID]]</f>
        <v>1054</v>
      </c>
      <c r="I644" s="1">
        <f>Table2[[#This Row],[Market_Price]]</f>
        <v>198.7</v>
      </c>
      <c r="J644" s="1">
        <f>Table2[[#This Row],[Selling_Price]]</f>
        <v>327.42</v>
      </c>
      <c r="K644" s="1">
        <f>Table2[[#This Row],[Quantity]]</f>
        <v>-15</v>
      </c>
      <c r="L644" s="1" t="str">
        <f>IF(ISBLANK(Table2[[#This Row],[Status]]), "No Data Entered", IFERROR(Table2[[#This Row],[Status]], "No Data Entered"))</f>
        <v>Cancelled</v>
      </c>
    </row>
    <row r="645" spans="1:12" x14ac:dyDescent="0.3">
      <c r="A645" s="1" t="str">
        <f>Table2[[#This Row],[Product_ID]]</f>
        <v>PRO6093</v>
      </c>
      <c r="B645" s="1" t="str">
        <f>Table2[[#This Row],[Customer_ID]]</f>
        <v>CUST50938</v>
      </c>
      <c r="C645" s="14" t="str">
        <f>Table2[[#This Row],[Date]]</f>
        <v>14/06/2021</v>
      </c>
      <c r="D645" s="1" t="str">
        <f>TRIM(PROPER(Table2[[#This Row],[Product_Name]]))</f>
        <v>Monitor</v>
      </c>
      <c r="E645" s="1" t="str">
        <f>TRIM(PROPER(Table2[[#This Row],[Country]]))</f>
        <v>France</v>
      </c>
      <c r="F645" s="1" t="str">
        <f>TRIM(PROPER(Table2[[#This Row],[Category]]))</f>
        <v>Office Supplies</v>
      </c>
      <c r="G645" s="1" t="str">
        <f>TRIM(PROPER(Table2[[#This Row],[Brand]]))</f>
        <v>Dell</v>
      </c>
      <c r="H645" s="1">
        <f>Table2[[#This Row],[Supplier_ID]]</f>
        <v>1040</v>
      </c>
      <c r="I645" s="1">
        <f>Table2[[#This Row],[Market_Price]]</f>
        <v>167.7</v>
      </c>
      <c r="J645" s="1">
        <f>Table2[[#This Row],[Selling_Price]]</f>
        <v>245.72</v>
      </c>
      <c r="K645" s="1">
        <f>Table2[[#This Row],[Quantity]]</f>
        <v>-215</v>
      </c>
      <c r="L645" s="1" t="str">
        <f>IF(ISBLANK(Table2[[#This Row],[Status]]), "No Data Entered", IFERROR(Table2[[#This Row],[Status]], "No Data Entered"))</f>
        <v>Cancelled</v>
      </c>
    </row>
    <row r="646" spans="1:12" x14ac:dyDescent="0.3">
      <c r="A646" s="1" t="str">
        <f>Table2[[#This Row],[Product_ID]]</f>
        <v>PRO3090</v>
      </c>
      <c r="B646" s="1" t="str">
        <f>Table2[[#This Row],[Customer_ID]]</f>
        <v>CUST50940</v>
      </c>
      <c r="C646" s="14" t="str">
        <f>Table2[[#This Row],[Date]]</f>
        <v>10/06/2021</v>
      </c>
      <c r="D646" s="1" t="str">
        <f>TRIM(PROPER(Table2[[#This Row],[Product_Name]]))</f>
        <v>Mouse</v>
      </c>
      <c r="E646" s="1" t="str">
        <f>TRIM(PROPER(Table2[[#This Row],[Country]]))</f>
        <v>Uk</v>
      </c>
      <c r="F646" s="1" t="str">
        <f>TRIM(PROPER(Table2[[#This Row],[Category]]))</f>
        <v>Office Supplies</v>
      </c>
      <c r="G646" s="1" t="str">
        <f>TRIM(PROPER(Table2[[#This Row],[Brand]]))</f>
        <v>Dell</v>
      </c>
      <c r="H646" s="1">
        <f>Table2[[#This Row],[Supplier_ID]]</f>
        <v>1029</v>
      </c>
      <c r="I646" s="1">
        <f>Table2[[#This Row],[Market_Price]]</f>
        <v>1551.73</v>
      </c>
      <c r="J646" s="1">
        <f>Table2[[#This Row],[Selling_Price]]</f>
        <v>2114.36</v>
      </c>
      <c r="K646" s="1">
        <f>Table2[[#This Row],[Quantity]]</f>
        <v>-346</v>
      </c>
      <c r="L646" s="1" t="str">
        <f>IF(ISBLANK(Table2[[#This Row],[Status]]), "No Data Entered", IFERROR(Table2[[#This Row],[Status]], "No Data Entered"))</f>
        <v>Cancelled</v>
      </c>
    </row>
    <row r="647" spans="1:12" x14ac:dyDescent="0.3">
      <c r="A647" s="1" t="str">
        <f>Table2[[#This Row],[Product_ID]]</f>
        <v>PRO7170</v>
      </c>
      <c r="B647" s="1" t="str">
        <f>Table2[[#This Row],[Customer_ID]]</f>
        <v>CUST50998</v>
      </c>
      <c r="C647" s="14" t="str">
        <f>Table2[[#This Row],[Date]]</f>
        <v>19/10/2023</v>
      </c>
      <c r="D647" s="1" t="str">
        <f>TRIM(PROPER(Table2[[#This Row],[Product_Name]]))</f>
        <v>Mouse</v>
      </c>
      <c r="E647" s="1" t="str">
        <f>TRIM(PROPER(Table2[[#This Row],[Country]]))</f>
        <v>Australia</v>
      </c>
      <c r="F647" s="1" t="str">
        <f>TRIM(PROPER(Table2[[#This Row],[Category]]))</f>
        <v>Office Supplies</v>
      </c>
      <c r="G647" s="1" t="str">
        <f>TRIM(PROPER(Table2[[#This Row],[Brand]]))</f>
        <v>Lenovo</v>
      </c>
      <c r="H647" s="1">
        <f>Table2[[#This Row],[Supplier_ID]]</f>
        <v>1059</v>
      </c>
      <c r="I647" s="1">
        <f>Table2[[#This Row],[Market_Price]]</f>
        <v>1765.58</v>
      </c>
      <c r="J647" s="1">
        <f>Table2[[#This Row],[Selling_Price]]</f>
        <v>2087.67</v>
      </c>
      <c r="K647" s="1">
        <f>Table2[[#This Row],[Quantity]]</f>
        <v>-368</v>
      </c>
      <c r="L647" s="1" t="str">
        <f>IF(ISBLANK(Table2[[#This Row],[Status]]), "No Data Entered", IFERROR(Table2[[#This Row],[Status]], "No Data Entered"))</f>
        <v>Cancelled</v>
      </c>
    </row>
    <row r="648" spans="1:12" x14ac:dyDescent="0.3">
      <c r="A648" s="1" t="str">
        <f>Table2[[#This Row],[Product_ID]]</f>
        <v>PRO8792</v>
      </c>
      <c r="B648" s="1" t="str">
        <f>Table2[[#This Row],[Customer_ID]]</f>
        <v>CUST51026</v>
      </c>
      <c r="C648" s="14" t="str">
        <f>Table2[[#This Row],[Date]]</f>
        <v>03/03/2024</v>
      </c>
      <c r="D648" s="1" t="str">
        <f>TRIM(PROPER(Table2[[#This Row],[Product_Name]]))</f>
        <v>Smartphone</v>
      </c>
      <c r="E648" s="1" t="str">
        <f>TRIM(PROPER(Table2[[#This Row],[Country]]))</f>
        <v>Usa</v>
      </c>
      <c r="F648" s="1" t="str">
        <f>TRIM(PROPER(Table2[[#This Row],[Category]]))</f>
        <v>Accessories</v>
      </c>
      <c r="G648" s="1" t="str">
        <f>TRIM(PROPER(Table2[[#This Row],[Brand]]))</f>
        <v>Apple</v>
      </c>
      <c r="H648" s="1">
        <f>Table2[[#This Row],[Supplier_ID]]</f>
        <v>1090</v>
      </c>
      <c r="I648" s="1">
        <f>Table2[[#This Row],[Market_Price]]</f>
        <v>1307.05</v>
      </c>
      <c r="J648" s="1">
        <f>Table2[[#This Row],[Selling_Price]]</f>
        <v>1842.95</v>
      </c>
      <c r="K648" s="1">
        <f>Table2[[#This Row],[Quantity]]</f>
        <v>-140</v>
      </c>
      <c r="L648" s="1" t="str">
        <f>IF(ISBLANK(Table2[[#This Row],[Status]]), "No Data Entered", IFERROR(Table2[[#This Row],[Status]], "No Data Entered"))</f>
        <v>Cancelled</v>
      </c>
    </row>
    <row r="649" spans="1:12" x14ac:dyDescent="0.3">
      <c r="A649" s="1" t="str">
        <f>Table2[[#This Row],[Product_ID]]</f>
        <v>PRO3613</v>
      </c>
      <c r="B649" s="1" t="str">
        <f>Table2[[#This Row],[Customer_ID]]</f>
        <v>CUST51077</v>
      </c>
      <c r="C649" s="14" t="str">
        <f>Table2[[#This Row],[Date]]</f>
        <v>18/07/2022</v>
      </c>
      <c r="D649" s="1" t="str">
        <f>TRIM(PROPER(Table2[[#This Row],[Product_Name]]))</f>
        <v>Smartwatch</v>
      </c>
      <c r="E649" s="1" t="str">
        <f>TRIM(PROPER(Table2[[#This Row],[Country]]))</f>
        <v>China</v>
      </c>
      <c r="F649" s="1" t="str">
        <f>TRIM(PROPER(Table2[[#This Row],[Category]]))</f>
        <v>Electronics</v>
      </c>
      <c r="G649" s="1" t="str">
        <f>TRIM(PROPER(Table2[[#This Row],[Brand]]))</f>
        <v>Apple</v>
      </c>
      <c r="H649" s="1">
        <f>Table2[[#This Row],[Supplier_ID]]</f>
        <v>1032</v>
      </c>
      <c r="I649" s="1">
        <f>Table2[[#This Row],[Market_Price]]</f>
        <v>695.06</v>
      </c>
      <c r="J649" s="1">
        <f>Table2[[#This Row],[Selling_Price]]</f>
        <v>989.6</v>
      </c>
      <c r="K649" s="1">
        <f>Table2[[#This Row],[Quantity]]</f>
        <v>-232</v>
      </c>
      <c r="L649" s="1" t="str">
        <f>IF(ISBLANK(Table2[[#This Row],[Status]]), "No Data Entered", IFERROR(Table2[[#This Row],[Status]], "No Data Entered"))</f>
        <v>Cancelled</v>
      </c>
    </row>
    <row r="650" spans="1:12" x14ac:dyDescent="0.3">
      <c r="A650" s="1" t="str">
        <f>Table2[[#This Row],[Product_ID]]</f>
        <v>PRO4045</v>
      </c>
      <c r="B650" s="1" t="str">
        <f>Table2[[#This Row],[Customer_ID]]</f>
        <v>CUST51204</v>
      </c>
      <c r="C650" s="14" t="str">
        <f>Table2[[#This Row],[Date]]</f>
        <v>21/03/2021</v>
      </c>
      <c r="D650" s="1" t="str">
        <f>TRIM(PROPER(Table2[[#This Row],[Product_Name]]))</f>
        <v>Laptop</v>
      </c>
      <c r="E650" s="1" t="str">
        <f>TRIM(PROPER(Table2[[#This Row],[Country]]))</f>
        <v>Uk</v>
      </c>
      <c r="F650" s="1" t="str">
        <f>TRIM(PROPER(Table2[[#This Row],[Category]]))</f>
        <v>Accessories</v>
      </c>
      <c r="G650" s="1" t="str">
        <f>TRIM(PROPER(Table2[[#This Row],[Brand]]))</f>
        <v>Asus</v>
      </c>
      <c r="H650" s="1">
        <f>Table2[[#This Row],[Supplier_ID]]</f>
        <v>1075</v>
      </c>
      <c r="I650" s="1">
        <f>Table2[[#This Row],[Market_Price]]</f>
        <v>378.28</v>
      </c>
      <c r="J650" s="1">
        <f>Table2[[#This Row],[Selling_Price]]</f>
        <v>442.5</v>
      </c>
      <c r="K650" s="1">
        <f>Table2[[#This Row],[Quantity]]</f>
        <v>-352</v>
      </c>
      <c r="L650" s="1" t="str">
        <f>IF(ISBLANK(Table2[[#This Row],[Status]]), "No Data Entered", IFERROR(Table2[[#This Row],[Status]], "No Data Entered"))</f>
        <v>Cancelled</v>
      </c>
    </row>
    <row r="651" spans="1:12" x14ac:dyDescent="0.3">
      <c r="A651" s="1" t="str">
        <f>Table2[[#This Row],[Product_ID]]</f>
        <v>PRO4267</v>
      </c>
      <c r="B651" s="1" t="str">
        <f>Table2[[#This Row],[Customer_ID]]</f>
        <v>CUST51258</v>
      </c>
      <c r="C651" s="14" t="str">
        <f>Table2[[#This Row],[Date]]</f>
        <v>29/04/2021</v>
      </c>
      <c r="D651" s="1" t="str">
        <f>TRIM(PROPER(Table2[[#This Row],[Product_Name]]))</f>
        <v>Printer</v>
      </c>
      <c r="E651" s="1" t="str">
        <f>TRIM(PROPER(Table2[[#This Row],[Country]]))</f>
        <v>Japan</v>
      </c>
      <c r="F651" s="1" t="str">
        <f>TRIM(PROPER(Table2[[#This Row],[Category]]))</f>
        <v>Office Supplies</v>
      </c>
      <c r="G651" s="1" t="str">
        <f>TRIM(PROPER(Table2[[#This Row],[Brand]]))</f>
        <v>Microsoft</v>
      </c>
      <c r="H651" s="1">
        <f>Table2[[#This Row],[Supplier_ID]]</f>
        <v>1014</v>
      </c>
      <c r="I651" s="1">
        <f>Table2[[#This Row],[Market_Price]]</f>
        <v>664.27</v>
      </c>
      <c r="J651" s="1">
        <f>Table2[[#This Row],[Selling_Price]]</f>
        <v>1115.17</v>
      </c>
      <c r="K651" s="1">
        <f>Table2[[#This Row],[Quantity]]</f>
        <v>-306</v>
      </c>
      <c r="L651" s="1" t="str">
        <f>IF(ISBLANK(Table2[[#This Row],[Status]]), "No Data Entered", IFERROR(Table2[[#This Row],[Status]], "No Data Entered"))</f>
        <v>Cancelled</v>
      </c>
    </row>
    <row r="652" spans="1:12" x14ac:dyDescent="0.3">
      <c r="A652" s="1" t="str">
        <f>Table2[[#This Row],[Product_ID]]</f>
        <v>PRO8363</v>
      </c>
      <c r="B652" s="1" t="str">
        <f>Table2[[#This Row],[Customer_ID]]</f>
        <v>CUST51343</v>
      </c>
      <c r="C652" s="14" t="str">
        <f>Table2[[#This Row],[Date]]</f>
        <v>14/05/2020</v>
      </c>
      <c r="D652" s="1" t="str">
        <f>TRIM(PROPER(Table2[[#This Row],[Product_Name]]))</f>
        <v>Headphones</v>
      </c>
      <c r="E652" s="1" t="str">
        <f>TRIM(PROPER(Table2[[#This Row],[Country]]))</f>
        <v>Uk</v>
      </c>
      <c r="F652" s="1" t="str">
        <f>TRIM(PROPER(Table2[[#This Row],[Category]]))</f>
        <v>Office Supplies</v>
      </c>
      <c r="G652" s="1" t="str">
        <f>TRIM(PROPER(Table2[[#This Row],[Brand]]))</f>
        <v>Logitech</v>
      </c>
      <c r="H652" s="1">
        <f>Table2[[#This Row],[Supplier_ID]]</f>
        <v>1056</v>
      </c>
      <c r="I652" s="1">
        <f>Table2[[#This Row],[Market_Price]]</f>
        <v>1780.7</v>
      </c>
      <c r="J652" s="1">
        <f>Table2[[#This Row],[Selling_Price]]</f>
        <v>2988.23</v>
      </c>
      <c r="K652" s="1">
        <f>Table2[[#This Row],[Quantity]]</f>
        <v>-465</v>
      </c>
      <c r="L652" s="1" t="str">
        <f>IF(ISBLANK(Table2[[#This Row],[Status]]), "No Data Entered", IFERROR(Table2[[#This Row],[Status]], "No Data Entered"))</f>
        <v>Cancelled</v>
      </c>
    </row>
    <row r="653" spans="1:12" x14ac:dyDescent="0.3">
      <c r="A653" s="1" t="str">
        <f>Table2[[#This Row],[Product_ID]]</f>
        <v>PRO2746</v>
      </c>
      <c r="B653" s="1" t="str">
        <f>Table2[[#This Row],[Customer_ID]]</f>
        <v>CUST51353</v>
      </c>
      <c r="C653" s="14" t="str">
        <f>Table2[[#This Row],[Date]]</f>
        <v>05/06/2025</v>
      </c>
      <c r="D653" s="1" t="str">
        <f>TRIM(PROPER(Table2[[#This Row],[Product_Name]]))</f>
        <v>Headphones</v>
      </c>
      <c r="E653" s="1" t="str">
        <f>TRIM(PROPER(Table2[[#This Row],[Country]]))</f>
        <v>China</v>
      </c>
      <c r="F653" s="1" t="str">
        <f>TRIM(PROPER(Table2[[#This Row],[Category]]))</f>
        <v>Accessories</v>
      </c>
      <c r="G653" s="1" t="str">
        <f>TRIM(PROPER(Table2[[#This Row],[Brand]]))</f>
        <v>Dell</v>
      </c>
      <c r="H653" s="1">
        <f>Table2[[#This Row],[Supplier_ID]]</f>
        <v>1060</v>
      </c>
      <c r="I653" s="1">
        <f>Table2[[#This Row],[Market_Price]]</f>
        <v>1989.87</v>
      </c>
      <c r="J653" s="1">
        <f>Table2[[#This Row],[Selling_Price]]</f>
        <v>2336.9299999999998</v>
      </c>
      <c r="K653" s="1">
        <f>Table2[[#This Row],[Quantity]]</f>
        <v>-311</v>
      </c>
      <c r="L653" s="1" t="str">
        <f>IF(ISBLANK(Table2[[#This Row],[Status]]), "No Data Entered", IFERROR(Table2[[#This Row],[Status]], "No Data Entered"))</f>
        <v>Cancelled</v>
      </c>
    </row>
    <row r="654" spans="1:12" x14ac:dyDescent="0.3">
      <c r="A654" s="1" t="str">
        <f>Table2[[#This Row],[Product_ID]]</f>
        <v>PRO1761</v>
      </c>
      <c r="B654" s="1" t="str">
        <f>Table2[[#This Row],[Customer_ID]]</f>
        <v>CUST51355</v>
      </c>
      <c r="C654" s="14" t="str">
        <f>Table2[[#This Row],[Date]]</f>
        <v>31/01/2020</v>
      </c>
      <c r="D654" s="1" t="str">
        <f>TRIM(PROPER(Table2[[#This Row],[Product_Name]]))</f>
        <v>Printer</v>
      </c>
      <c r="E654" s="1" t="str">
        <f>TRIM(PROPER(Table2[[#This Row],[Country]]))</f>
        <v>Canada</v>
      </c>
      <c r="F654" s="1" t="str">
        <f>TRIM(PROPER(Table2[[#This Row],[Category]]))</f>
        <v>Office Supplies</v>
      </c>
      <c r="G654" s="1" t="str">
        <f>TRIM(PROPER(Table2[[#This Row],[Brand]]))</f>
        <v>Dell</v>
      </c>
      <c r="H654" s="1">
        <f>Table2[[#This Row],[Supplier_ID]]</f>
        <v>1096</v>
      </c>
      <c r="I654" s="1">
        <f>Table2[[#This Row],[Market_Price]]</f>
        <v>1112.23</v>
      </c>
      <c r="J654" s="1">
        <f>Table2[[#This Row],[Selling_Price]]</f>
        <v>1903.07</v>
      </c>
      <c r="K654" s="1">
        <f>Table2[[#This Row],[Quantity]]</f>
        <v>-425</v>
      </c>
      <c r="L654" s="1" t="str">
        <f>IF(ISBLANK(Table2[[#This Row],[Status]]), "No Data Entered", IFERROR(Table2[[#This Row],[Status]], "No Data Entered"))</f>
        <v>Cancelled</v>
      </c>
    </row>
    <row r="655" spans="1:12" x14ac:dyDescent="0.3">
      <c r="A655" s="1" t="str">
        <f>Table2[[#This Row],[Product_ID]]</f>
        <v>PRO1723</v>
      </c>
      <c r="B655" s="1" t="str">
        <f>Table2[[#This Row],[Customer_ID]]</f>
        <v>CUST51402</v>
      </c>
      <c r="C655" s="14" t="str">
        <f>Table2[[#This Row],[Date]]</f>
        <v>17/06/2022</v>
      </c>
      <c r="D655" s="1" t="str">
        <f>TRIM(PROPER(Table2[[#This Row],[Product_Name]]))</f>
        <v>Headphones</v>
      </c>
      <c r="E655" s="1" t="str">
        <f>TRIM(PROPER(Table2[[#This Row],[Country]]))</f>
        <v>Brazil</v>
      </c>
      <c r="F655" s="1" t="str">
        <f>TRIM(PROPER(Table2[[#This Row],[Category]]))</f>
        <v>Accessories</v>
      </c>
      <c r="G655" s="1" t="str">
        <f>TRIM(PROPER(Table2[[#This Row],[Brand]]))</f>
        <v>Lenovo</v>
      </c>
      <c r="H655" s="1">
        <f>Table2[[#This Row],[Supplier_ID]]</f>
        <v>1036</v>
      </c>
      <c r="I655" s="1">
        <f>Table2[[#This Row],[Market_Price]]</f>
        <v>1654.77</v>
      </c>
      <c r="J655" s="1">
        <f>Table2[[#This Row],[Selling_Price]]</f>
        <v>2563.48</v>
      </c>
      <c r="K655" s="1">
        <f>Table2[[#This Row],[Quantity]]</f>
        <v>-316</v>
      </c>
      <c r="L655" s="1" t="str">
        <f>IF(ISBLANK(Table2[[#This Row],[Status]]), "No Data Entered", IFERROR(Table2[[#This Row],[Status]], "No Data Entered"))</f>
        <v>Cancelled</v>
      </c>
    </row>
    <row r="656" spans="1:12" x14ac:dyDescent="0.3">
      <c r="A656" s="1" t="str">
        <f>Table2[[#This Row],[Product_ID]]</f>
        <v>PRO5809</v>
      </c>
      <c r="B656" s="1" t="str">
        <f>Table2[[#This Row],[Customer_ID]]</f>
        <v>CUST51459</v>
      </c>
      <c r="C656" s="14" t="str">
        <f>Table2[[#This Row],[Date]]</f>
        <v>26/04/2025</v>
      </c>
      <c r="D656" s="1" t="str">
        <f>TRIM(PROPER(Table2[[#This Row],[Product_Name]]))</f>
        <v>Camera</v>
      </c>
      <c r="E656" s="1" t="str">
        <f>TRIM(PROPER(Table2[[#This Row],[Country]]))</f>
        <v>Australia</v>
      </c>
      <c r="F656" s="1" t="str">
        <f>TRIM(PROPER(Table2[[#This Row],[Category]]))</f>
        <v>Accessories</v>
      </c>
      <c r="G656" s="1" t="str">
        <f>TRIM(PROPER(Table2[[#This Row],[Brand]]))</f>
        <v>Lenovo</v>
      </c>
      <c r="H656" s="1">
        <f>Table2[[#This Row],[Supplier_ID]]</f>
        <v>1020</v>
      </c>
      <c r="I656" s="1">
        <f>Table2[[#This Row],[Market_Price]]</f>
        <v>1299.3599999999999</v>
      </c>
      <c r="J656" s="1">
        <f>Table2[[#This Row],[Selling_Price]]</f>
        <v>1902.28</v>
      </c>
      <c r="K656" s="1">
        <f>Table2[[#This Row],[Quantity]]</f>
        <v>-270</v>
      </c>
      <c r="L656" s="1" t="str">
        <f>IF(ISBLANK(Table2[[#This Row],[Status]]), "No Data Entered", IFERROR(Table2[[#This Row],[Status]], "No Data Entered"))</f>
        <v>Cancelled</v>
      </c>
    </row>
    <row r="657" spans="1:12" x14ac:dyDescent="0.3">
      <c r="A657" s="1" t="str">
        <f>Table2[[#This Row],[Product_ID]]</f>
        <v>PRO7925</v>
      </c>
      <c r="B657" s="1" t="str">
        <f>Table2[[#This Row],[Customer_ID]]</f>
        <v>CUST51560</v>
      </c>
      <c r="C657" s="14" t="str">
        <f>Table2[[#This Row],[Date]]</f>
        <v>07/09/2020</v>
      </c>
      <c r="D657" s="1" t="str">
        <f>TRIM(PROPER(Table2[[#This Row],[Product_Name]]))</f>
        <v>Headphones</v>
      </c>
      <c r="E657" s="1" t="str">
        <f>TRIM(PROPER(Table2[[#This Row],[Country]]))</f>
        <v>Brazil</v>
      </c>
      <c r="F657" s="1" t="str">
        <f>TRIM(PROPER(Table2[[#This Row],[Category]]))</f>
        <v>Office Supplies</v>
      </c>
      <c r="G657" s="1" t="str">
        <f>TRIM(PROPER(Table2[[#This Row],[Brand]]))</f>
        <v>Logitech</v>
      </c>
      <c r="H657" s="1">
        <f>Table2[[#This Row],[Supplier_ID]]</f>
        <v>1034</v>
      </c>
      <c r="I657" s="1">
        <f>Table2[[#This Row],[Market_Price]]</f>
        <v>600.27</v>
      </c>
      <c r="J657" s="1">
        <f>Table2[[#This Row],[Selling_Price]]</f>
        <v>1106.05</v>
      </c>
      <c r="K657" s="1">
        <f>Table2[[#This Row],[Quantity]]</f>
        <v>0</v>
      </c>
      <c r="L657" s="1" t="str">
        <f>IF(ISBLANK(Table2[[#This Row],[Status]]), "No Data Entered", IFERROR(Table2[[#This Row],[Status]], "No Data Entered"))</f>
        <v>Cancelled</v>
      </c>
    </row>
    <row r="658" spans="1:12" x14ac:dyDescent="0.3">
      <c r="A658" s="1" t="str">
        <f>Table2[[#This Row],[Product_ID]]</f>
        <v>PRO9998</v>
      </c>
      <c r="B658" s="1" t="str">
        <f>Table2[[#This Row],[Customer_ID]]</f>
        <v>CUST51633</v>
      </c>
      <c r="C658" s="14" t="str">
        <f>Table2[[#This Row],[Date]]</f>
        <v>01/10/2023</v>
      </c>
      <c r="D658" s="1" t="str">
        <f>TRIM(PROPER(Table2[[#This Row],[Product_Name]]))</f>
        <v>Headphones</v>
      </c>
      <c r="E658" s="1" t="str">
        <f>TRIM(PROPER(Table2[[#This Row],[Country]]))</f>
        <v>Uk</v>
      </c>
      <c r="F658" s="1" t="str">
        <f>TRIM(PROPER(Table2[[#This Row],[Category]]))</f>
        <v>Electronics</v>
      </c>
      <c r="G658" s="1" t="str">
        <f>TRIM(PROPER(Table2[[#This Row],[Brand]]))</f>
        <v>Hp</v>
      </c>
      <c r="H658" s="1">
        <f>Table2[[#This Row],[Supplier_ID]]</f>
        <v>1059</v>
      </c>
      <c r="I658" s="1">
        <f>Table2[[#This Row],[Market_Price]]</f>
        <v>1757.77</v>
      </c>
      <c r="J658" s="1">
        <f>Table2[[#This Row],[Selling_Price]]</f>
        <v>1952.91</v>
      </c>
      <c r="K658" s="1">
        <f>Table2[[#This Row],[Quantity]]</f>
        <v>-305</v>
      </c>
      <c r="L658" s="1" t="str">
        <f>IF(ISBLANK(Table2[[#This Row],[Status]]), "No Data Entered", IFERROR(Table2[[#This Row],[Status]], "No Data Entered"))</f>
        <v>Cancelled</v>
      </c>
    </row>
    <row r="659" spans="1:12" x14ac:dyDescent="0.3">
      <c r="A659" s="1" t="str">
        <f>Table2[[#This Row],[Product_ID]]</f>
        <v>PRO7268</v>
      </c>
      <c r="B659" s="1" t="str">
        <f>Table2[[#This Row],[Customer_ID]]</f>
        <v>CUST51671</v>
      </c>
      <c r="C659" s="14" t="str">
        <f>Table2[[#This Row],[Date]]</f>
        <v>23/12/2021</v>
      </c>
      <c r="D659" s="1" t="str">
        <f>TRIM(PROPER(Table2[[#This Row],[Product_Name]]))</f>
        <v>Printer</v>
      </c>
      <c r="E659" s="1" t="str">
        <f>TRIM(PROPER(Table2[[#This Row],[Country]]))</f>
        <v>China</v>
      </c>
      <c r="F659" s="1" t="str">
        <f>TRIM(PROPER(Table2[[#This Row],[Category]]))</f>
        <v>Wearables</v>
      </c>
      <c r="G659" s="1" t="str">
        <f>TRIM(PROPER(Table2[[#This Row],[Brand]]))</f>
        <v>Samsung</v>
      </c>
      <c r="H659" s="1">
        <f>Table2[[#This Row],[Supplier_ID]]</f>
        <v>1016</v>
      </c>
      <c r="I659" s="1">
        <f>Table2[[#This Row],[Market_Price]]</f>
        <v>1726.66</v>
      </c>
      <c r="J659" s="1">
        <f>Table2[[#This Row],[Selling_Price]]</f>
        <v>3022</v>
      </c>
      <c r="K659" s="1">
        <f>Table2[[#This Row],[Quantity]]</f>
        <v>-242</v>
      </c>
      <c r="L659" s="1" t="str">
        <f>IF(ISBLANK(Table2[[#This Row],[Status]]), "No Data Entered", IFERROR(Table2[[#This Row],[Status]], "No Data Entered"))</f>
        <v>Cancelled</v>
      </c>
    </row>
    <row r="660" spans="1:12" x14ac:dyDescent="0.3">
      <c r="A660" s="1" t="str">
        <f>Table2[[#This Row],[Product_ID]]</f>
        <v>PRO6870</v>
      </c>
      <c r="B660" s="1" t="str">
        <f>Table2[[#This Row],[Customer_ID]]</f>
        <v>CUST51767</v>
      </c>
      <c r="C660" s="14" t="str">
        <f>Table2[[#This Row],[Date]]</f>
        <v>08/07/2022</v>
      </c>
      <c r="D660" s="1" t="str">
        <f>TRIM(PROPER(Table2[[#This Row],[Product_Name]]))</f>
        <v>Keyboard</v>
      </c>
      <c r="E660" s="1" t="str">
        <f>TRIM(PROPER(Table2[[#This Row],[Country]]))</f>
        <v>Usa</v>
      </c>
      <c r="F660" s="1" t="str">
        <f>TRIM(PROPER(Table2[[#This Row],[Category]]))</f>
        <v>Wearables</v>
      </c>
      <c r="G660" s="1" t="str">
        <f>TRIM(PROPER(Table2[[#This Row],[Brand]]))</f>
        <v>Sony</v>
      </c>
      <c r="H660" s="1">
        <f>Table2[[#This Row],[Supplier_ID]]</f>
        <v>1013</v>
      </c>
      <c r="I660" s="1">
        <f>Table2[[#This Row],[Market_Price]]</f>
        <v>233.8</v>
      </c>
      <c r="J660" s="1">
        <f>Table2[[#This Row],[Selling_Price]]</f>
        <v>362.54</v>
      </c>
      <c r="K660" s="1">
        <f>Table2[[#This Row],[Quantity]]</f>
        <v>-446</v>
      </c>
      <c r="L660" s="1" t="str">
        <f>IF(ISBLANK(Table2[[#This Row],[Status]]), "No Data Entered", IFERROR(Table2[[#This Row],[Status]], "No Data Entered"))</f>
        <v>Cancelled</v>
      </c>
    </row>
    <row r="661" spans="1:12" x14ac:dyDescent="0.3">
      <c r="A661" s="1" t="str">
        <f>Table2[[#This Row],[Product_ID]]</f>
        <v>PRO1359</v>
      </c>
      <c r="B661" s="1" t="str">
        <f>Table2[[#This Row],[Customer_ID]]</f>
        <v>CUST51805</v>
      </c>
      <c r="C661" s="14" t="str">
        <f>Table2[[#This Row],[Date]]</f>
        <v>25/10/2024</v>
      </c>
      <c r="D661" s="1" t="str">
        <f>TRIM(PROPER(Table2[[#This Row],[Product_Name]]))</f>
        <v>Printer</v>
      </c>
      <c r="E661" s="1" t="str">
        <f>TRIM(PROPER(Table2[[#This Row],[Country]]))</f>
        <v>Usa</v>
      </c>
      <c r="F661" s="1" t="str">
        <f>TRIM(PROPER(Table2[[#This Row],[Category]]))</f>
        <v>Office Supplies</v>
      </c>
      <c r="G661" s="1" t="str">
        <f>TRIM(PROPER(Table2[[#This Row],[Brand]]))</f>
        <v>Sony</v>
      </c>
      <c r="H661" s="1">
        <f>Table2[[#This Row],[Supplier_ID]]</f>
        <v>1007</v>
      </c>
      <c r="I661" s="1">
        <f>Table2[[#This Row],[Market_Price]]</f>
        <v>270.23</v>
      </c>
      <c r="J661" s="1">
        <f>Table2[[#This Row],[Selling_Price]]</f>
        <v>431.66</v>
      </c>
      <c r="K661" s="1">
        <f>Table2[[#This Row],[Quantity]]</f>
        <v>-148</v>
      </c>
      <c r="L661" s="1" t="str">
        <f>IF(ISBLANK(Table2[[#This Row],[Status]]), "No Data Entered", IFERROR(Table2[[#This Row],[Status]], "No Data Entered"))</f>
        <v>Cancelled</v>
      </c>
    </row>
    <row r="662" spans="1:12" x14ac:dyDescent="0.3">
      <c r="A662" s="1" t="str">
        <f>Table2[[#This Row],[Product_ID]]</f>
        <v>PRO6895</v>
      </c>
      <c r="B662" s="1" t="str">
        <f>Table2[[#This Row],[Customer_ID]]</f>
        <v>CUST51813</v>
      </c>
      <c r="C662" s="14" t="str">
        <f>Table2[[#This Row],[Date]]</f>
        <v>16/01/2021</v>
      </c>
      <c r="D662" s="1" t="str">
        <f>TRIM(PROPER(Table2[[#This Row],[Product_Name]]))</f>
        <v>Laptop</v>
      </c>
      <c r="E662" s="1" t="str">
        <f>TRIM(PROPER(Table2[[#This Row],[Country]]))</f>
        <v>Australia</v>
      </c>
      <c r="F662" s="1" t="str">
        <f>TRIM(PROPER(Table2[[#This Row],[Category]]))</f>
        <v>Electronics</v>
      </c>
      <c r="G662" s="1" t="str">
        <f>TRIM(PROPER(Table2[[#This Row],[Brand]]))</f>
        <v>Lenovo</v>
      </c>
      <c r="H662" s="1">
        <f>Table2[[#This Row],[Supplier_ID]]</f>
        <v>1053</v>
      </c>
      <c r="I662" s="1">
        <f>Table2[[#This Row],[Market_Price]]</f>
        <v>1591.16</v>
      </c>
      <c r="J662" s="1">
        <f>Table2[[#This Row],[Selling_Price]]</f>
        <v>3094.13</v>
      </c>
      <c r="K662" s="1">
        <f>Table2[[#This Row],[Quantity]]</f>
        <v>-431</v>
      </c>
      <c r="L662" s="1" t="str">
        <f>IF(ISBLANK(Table2[[#This Row],[Status]]), "No Data Entered", IFERROR(Table2[[#This Row],[Status]], "No Data Entered"))</f>
        <v>Cancelled</v>
      </c>
    </row>
    <row r="663" spans="1:12" x14ac:dyDescent="0.3">
      <c r="A663" s="1" t="str">
        <f>Table2[[#This Row],[Product_ID]]</f>
        <v>PRO3164</v>
      </c>
      <c r="B663" s="1" t="str">
        <f>Table2[[#This Row],[Customer_ID]]</f>
        <v>CUST51966</v>
      </c>
      <c r="C663" s="14" t="str">
        <f>Table2[[#This Row],[Date]]</f>
        <v>19/06/2025</v>
      </c>
      <c r="D663" s="1" t="str">
        <f>TRIM(PROPER(Table2[[#This Row],[Product_Name]]))</f>
        <v>Mouse</v>
      </c>
      <c r="E663" s="1" t="str">
        <f>TRIM(PROPER(Table2[[#This Row],[Country]]))</f>
        <v>Usa</v>
      </c>
      <c r="F663" s="1" t="str">
        <f>TRIM(PROPER(Table2[[#This Row],[Category]]))</f>
        <v>Electronics</v>
      </c>
      <c r="G663" s="1" t="str">
        <f>TRIM(PROPER(Table2[[#This Row],[Brand]]))</f>
        <v>Apple</v>
      </c>
      <c r="H663" s="1">
        <f>Table2[[#This Row],[Supplier_ID]]</f>
        <v>1044</v>
      </c>
      <c r="I663" s="1">
        <f>Table2[[#This Row],[Market_Price]]</f>
        <v>890.89</v>
      </c>
      <c r="J663" s="1">
        <f>Table2[[#This Row],[Selling_Price]]</f>
        <v>1731.86</v>
      </c>
      <c r="K663" s="1">
        <f>Table2[[#This Row],[Quantity]]</f>
        <v>-36</v>
      </c>
      <c r="L663" s="1" t="str">
        <f>IF(ISBLANK(Table2[[#This Row],[Status]]), "No Data Entered", IFERROR(Table2[[#This Row],[Status]], "No Data Entered"))</f>
        <v>Cancelled</v>
      </c>
    </row>
    <row r="664" spans="1:12" x14ac:dyDescent="0.3">
      <c r="A664" s="1" t="str">
        <f>Table2[[#This Row],[Product_ID]]</f>
        <v>PRO9752</v>
      </c>
      <c r="B664" s="1" t="str">
        <f>Table2[[#This Row],[Customer_ID]]</f>
        <v>CUST52032</v>
      </c>
      <c r="C664" s="14" t="str">
        <f>Table2[[#This Row],[Date]]</f>
        <v>29/04/2020</v>
      </c>
      <c r="D664" s="1" t="str">
        <f>TRIM(PROPER(Table2[[#This Row],[Product_Name]]))</f>
        <v>Camera</v>
      </c>
      <c r="E664" s="1" t="str">
        <f>TRIM(PROPER(Table2[[#This Row],[Country]]))</f>
        <v>Usa</v>
      </c>
      <c r="F664" s="1" t="str">
        <f>TRIM(PROPER(Table2[[#This Row],[Category]]))</f>
        <v>Wearables</v>
      </c>
      <c r="G664" s="1" t="str">
        <f>TRIM(PROPER(Table2[[#This Row],[Brand]]))</f>
        <v>Samsung</v>
      </c>
      <c r="H664" s="1">
        <f>Table2[[#This Row],[Supplier_ID]]</f>
        <v>1068</v>
      </c>
      <c r="I664" s="1">
        <f>Table2[[#This Row],[Market_Price]]</f>
        <v>1985.31</v>
      </c>
      <c r="J664" s="1">
        <f>Table2[[#This Row],[Selling_Price]]</f>
        <v>2904.75</v>
      </c>
      <c r="K664" s="1">
        <f>Table2[[#This Row],[Quantity]]</f>
        <v>-39</v>
      </c>
      <c r="L664" s="1" t="str">
        <f>IF(ISBLANK(Table2[[#This Row],[Status]]), "No Data Entered", IFERROR(Table2[[#This Row],[Status]], "No Data Entered"))</f>
        <v>Cancelled</v>
      </c>
    </row>
    <row r="665" spans="1:12" x14ac:dyDescent="0.3">
      <c r="A665" s="1" t="str">
        <f>Table2[[#This Row],[Product_ID]]</f>
        <v>PRO5551</v>
      </c>
      <c r="B665" s="1" t="str">
        <f>Table2[[#This Row],[Customer_ID]]</f>
        <v>CUST52065</v>
      </c>
      <c r="C665" s="14" t="str">
        <f>Table2[[#This Row],[Date]]</f>
        <v>07/10/2020</v>
      </c>
      <c r="D665" s="1" t="str">
        <f>TRIM(PROPER(Table2[[#This Row],[Product_Name]]))</f>
        <v>Printer</v>
      </c>
      <c r="E665" s="1" t="str">
        <f>TRIM(PROPER(Table2[[#This Row],[Country]]))</f>
        <v>Uk</v>
      </c>
      <c r="F665" s="1" t="str">
        <f>TRIM(PROPER(Table2[[#This Row],[Category]]))</f>
        <v>Wearables</v>
      </c>
      <c r="G665" s="1" t="str">
        <f>TRIM(PROPER(Table2[[#This Row],[Brand]]))</f>
        <v>Lenovo</v>
      </c>
      <c r="H665" s="1">
        <f>Table2[[#This Row],[Supplier_ID]]</f>
        <v>1091</v>
      </c>
      <c r="I665" s="1">
        <f>Table2[[#This Row],[Market_Price]]</f>
        <v>1401.98</v>
      </c>
      <c r="J665" s="1">
        <f>Table2[[#This Row],[Selling_Price]]</f>
        <v>1709.78</v>
      </c>
      <c r="K665" s="1">
        <f>Table2[[#This Row],[Quantity]]</f>
        <v>-31</v>
      </c>
      <c r="L665" s="1" t="str">
        <f>IF(ISBLANK(Table2[[#This Row],[Status]]), "No Data Entered", IFERROR(Table2[[#This Row],[Status]], "No Data Entered"))</f>
        <v>Cancelled</v>
      </c>
    </row>
    <row r="666" spans="1:12" x14ac:dyDescent="0.3">
      <c r="A666" s="1" t="str">
        <f>Table2[[#This Row],[Product_ID]]</f>
        <v>PRO4801</v>
      </c>
      <c r="B666" s="1" t="str">
        <f>Table2[[#This Row],[Customer_ID]]</f>
        <v>CUST52077</v>
      </c>
      <c r="C666" s="14" t="str">
        <f>Table2[[#This Row],[Date]]</f>
        <v>12/09/2025</v>
      </c>
      <c r="D666" s="1" t="str">
        <f>TRIM(PROPER(Table2[[#This Row],[Product_Name]]))</f>
        <v>Keyboard</v>
      </c>
      <c r="E666" s="1" t="str">
        <f>TRIM(PROPER(Table2[[#This Row],[Country]]))</f>
        <v>Canada</v>
      </c>
      <c r="F666" s="1" t="str">
        <f>TRIM(PROPER(Table2[[#This Row],[Category]]))</f>
        <v>Wearables</v>
      </c>
      <c r="G666" s="1" t="str">
        <f>TRIM(PROPER(Table2[[#This Row],[Brand]]))</f>
        <v>Hp</v>
      </c>
      <c r="H666" s="1">
        <f>Table2[[#This Row],[Supplier_ID]]</f>
        <v>1062</v>
      </c>
      <c r="I666" s="1">
        <f>Table2[[#This Row],[Market_Price]]</f>
        <v>215.43</v>
      </c>
      <c r="J666" s="1">
        <f>Table2[[#This Row],[Selling_Price]]</f>
        <v>386.39</v>
      </c>
      <c r="K666" s="1">
        <f>Table2[[#This Row],[Quantity]]</f>
        <v>-76</v>
      </c>
      <c r="L666" s="1" t="str">
        <f>IF(ISBLANK(Table2[[#This Row],[Status]]), "No Data Entered", IFERROR(Table2[[#This Row],[Status]], "No Data Entered"))</f>
        <v>Cancelled</v>
      </c>
    </row>
    <row r="667" spans="1:12" x14ac:dyDescent="0.3">
      <c r="A667" s="1" t="str">
        <f>Table2[[#This Row],[Product_ID]]</f>
        <v>PRO3231</v>
      </c>
      <c r="B667" s="1" t="str">
        <f>Table2[[#This Row],[Customer_ID]]</f>
        <v>CUST52091</v>
      </c>
      <c r="C667" s="14" t="str">
        <f>Table2[[#This Row],[Date]]</f>
        <v>16/05/2022</v>
      </c>
      <c r="D667" s="1" t="str">
        <f>TRIM(PROPER(Table2[[#This Row],[Product_Name]]))</f>
        <v>Mouse</v>
      </c>
      <c r="E667" s="1" t="str">
        <f>TRIM(PROPER(Table2[[#This Row],[Country]]))</f>
        <v>France</v>
      </c>
      <c r="F667" s="1" t="str">
        <f>TRIM(PROPER(Table2[[#This Row],[Category]]))</f>
        <v>Accessories</v>
      </c>
      <c r="G667" s="1" t="str">
        <f>TRIM(PROPER(Table2[[#This Row],[Brand]]))</f>
        <v>Canon</v>
      </c>
      <c r="H667" s="1">
        <f>Table2[[#This Row],[Supplier_ID]]</f>
        <v>1083</v>
      </c>
      <c r="I667" s="1">
        <f>Table2[[#This Row],[Market_Price]]</f>
        <v>1566.67</v>
      </c>
      <c r="J667" s="1">
        <f>Table2[[#This Row],[Selling_Price]]</f>
        <v>2983.5</v>
      </c>
      <c r="K667" s="1">
        <f>Table2[[#This Row],[Quantity]]</f>
        <v>-130</v>
      </c>
      <c r="L667" s="1" t="str">
        <f>IF(ISBLANK(Table2[[#This Row],[Status]]), "No Data Entered", IFERROR(Table2[[#This Row],[Status]], "No Data Entered"))</f>
        <v>Cancelled</v>
      </c>
    </row>
    <row r="668" spans="1:12" x14ac:dyDescent="0.3">
      <c r="A668" s="1" t="str">
        <f>Table2[[#This Row],[Product_ID]]</f>
        <v>PRO3498</v>
      </c>
      <c r="B668" s="1" t="str">
        <f>Table2[[#This Row],[Customer_ID]]</f>
        <v>CUST52109</v>
      </c>
      <c r="C668" s="14" t="str">
        <f>Table2[[#This Row],[Date]]</f>
        <v>14/05/2025</v>
      </c>
      <c r="D668" s="1" t="str">
        <f>TRIM(PROPER(Table2[[#This Row],[Product_Name]]))</f>
        <v>Printer</v>
      </c>
      <c r="E668" s="1" t="str">
        <f>TRIM(PROPER(Table2[[#This Row],[Country]]))</f>
        <v>France</v>
      </c>
      <c r="F668" s="1" t="str">
        <f>TRIM(PROPER(Table2[[#This Row],[Category]]))</f>
        <v>Electronics</v>
      </c>
      <c r="G668" s="1" t="str">
        <f>TRIM(PROPER(Table2[[#This Row],[Brand]]))</f>
        <v>Logitech</v>
      </c>
      <c r="H668" s="1">
        <f>Table2[[#This Row],[Supplier_ID]]</f>
        <v>1025</v>
      </c>
      <c r="I668" s="1">
        <f>Table2[[#This Row],[Market_Price]]</f>
        <v>1698.31</v>
      </c>
      <c r="J668" s="1">
        <f>Table2[[#This Row],[Selling_Price]]</f>
        <v>3029.16</v>
      </c>
      <c r="K668" s="1">
        <f>Table2[[#This Row],[Quantity]]</f>
        <v>-302</v>
      </c>
      <c r="L668" s="1" t="str">
        <f>IF(ISBLANK(Table2[[#This Row],[Status]]), "No Data Entered", IFERROR(Table2[[#This Row],[Status]], "No Data Entered"))</f>
        <v>Cancelled</v>
      </c>
    </row>
    <row r="669" spans="1:12" x14ac:dyDescent="0.3">
      <c r="A669" s="1" t="str">
        <f>Table2[[#This Row],[Product_ID]]</f>
        <v>PRO6308</v>
      </c>
      <c r="B669" s="1" t="str">
        <f>Table2[[#This Row],[Customer_ID]]</f>
        <v>CUST52111</v>
      </c>
      <c r="C669" s="14" t="str">
        <f>Table2[[#This Row],[Date]]</f>
        <v>22/04/2025</v>
      </c>
      <c r="D669" s="1" t="str">
        <f>TRIM(PROPER(Table2[[#This Row],[Product_Name]]))</f>
        <v>Camera</v>
      </c>
      <c r="E669" s="1" t="str">
        <f>TRIM(PROPER(Table2[[#This Row],[Country]]))</f>
        <v>Uk</v>
      </c>
      <c r="F669" s="1" t="str">
        <f>TRIM(PROPER(Table2[[#This Row],[Category]]))</f>
        <v>Accessories</v>
      </c>
      <c r="G669" s="1" t="str">
        <f>TRIM(PROPER(Table2[[#This Row],[Brand]]))</f>
        <v>Asus</v>
      </c>
      <c r="H669" s="1">
        <f>Table2[[#This Row],[Supplier_ID]]</f>
        <v>1008</v>
      </c>
      <c r="I669" s="1">
        <f>Table2[[#This Row],[Market_Price]]</f>
        <v>1082.1500000000001</v>
      </c>
      <c r="J669" s="1">
        <f>Table2[[#This Row],[Selling_Price]]</f>
        <v>1569.12</v>
      </c>
      <c r="K669" s="1">
        <f>Table2[[#This Row],[Quantity]]</f>
        <v>-231</v>
      </c>
      <c r="L669" s="1" t="str">
        <f>IF(ISBLANK(Table2[[#This Row],[Status]]), "No Data Entered", IFERROR(Table2[[#This Row],[Status]], "No Data Entered"))</f>
        <v>Cancelled</v>
      </c>
    </row>
    <row r="670" spans="1:12" x14ac:dyDescent="0.3">
      <c r="A670" s="1" t="str">
        <f>Table2[[#This Row],[Product_ID]]</f>
        <v>PRO6759</v>
      </c>
      <c r="B670" s="1" t="str">
        <f>Table2[[#This Row],[Customer_ID]]</f>
        <v>CUST52159</v>
      </c>
      <c r="C670" s="14" t="str">
        <f>Table2[[#This Row],[Date]]</f>
        <v>18/04/2024</v>
      </c>
      <c r="D670" s="1" t="str">
        <f>TRIM(PROPER(Table2[[#This Row],[Product_Name]]))</f>
        <v>Camera</v>
      </c>
      <c r="E670" s="1" t="str">
        <f>TRIM(PROPER(Table2[[#This Row],[Country]]))</f>
        <v>France</v>
      </c>
      <c r="F670" s="1" t="str">
        <f>TRIM(PROPER(Table2[[#This Row],[Category]]))</f>
        <v>Wearables</v>
      </c>
      <c r="G670" s="1" t="str">
        <f>TRIM(PROPER(Table2[[#This Row],[Brand]]))</f>
        <v>Apple</v>
      </c>
      <c r="H670" s="1">
        <f>Table2[[#This Row],[Supplier_ID]]</f>
        <v>1045</v>
      </c>
      <c r="I670" s="1">
        <f>Table2[[#This Row],[Market_Price]]</f>
        <v>990.65</v>
      </c>
      <c r="J670" s="1">
        <f>Table2[[#This Row],[Selling_Price]]</f>
        <v>1741.03</v>
      </c>
      <c r="K670" s="1">
        <f>Table2[[#This Row],[Quantity]]</f>
        <v>-186</v>
      </c>
      <c r="L670" s="1" t="str">
        <f>IF(ISBLANK(Table2[[#This Row],[Status]]), "No Data Entered", IFERROR(Table2[[#This Row],[Status]], "No Data Entered"))</f>
        <v>Cancelled</v>
      </c>
    </row>
    <row r="671" spans="1:12" x14ac:dyDescent="0.3">
      <c r="A671" s="1" t="str">
        <f>Table2[[#This Row],[Product_ID]]</f>
        <v>PRO1257</v>
      </c>
      <c r="B671" s="1" t="str">
        <f>Table2[[#This Row],[Customer_ID]]</f>
        <v>CUST52161</v>
      </c>
      <c r="C671" s="14" t="str">
        <f>Table2[[#This Row],[Date]]</f>
        <v>05/11/2021</v>
      </c>
      <c r="D671" s="1" t="str">
        <f>TRIM(PROPER(Table2[[#This Row],[Product_Name]]))</f>
        <v>Camera</v>
      </c>
      <c r="E671" s="1" t="str">
        <f>TRIM(PROPER(Table2[[#This Row],[Country]]))</f>
        <v>China</v>
      </c>
      <c r="F671" s="1" t="str">
        <f>TRIM(PROPER(Table2[[#This Row],[Category]]))</f>
        <v>Computers</v>
      </c>
      <c r="G671" s="1" t="str">
        <f>TRIM(PROPER(Table2[[#This Row],[Brand]]))</f>
        <v>Asus</v>
      </c>
      <c r="H671" s="1">
        <f>Table2[[#This Row],[Supplier_ID]]</f>
        <v>1043</v>
      </c>
      <c r="I671" s="1">
        <f>Table2[[#This Row],[Market_Price]]</f>
        <v>1369.05</v>
      </c>
      <c r="J671" s="1">
        <f>Table2[[#This Row],[Selling_Price]]</f>
        <v>2165.0300000000002</v>
      </c>
      <c r="K671" s="1">
        <f>Table2[[#This Row],[Quantity]]</f>
        <v>-216</v>
      </c>
      <c r="L671" s="1" t="str">
        <f>IF(ISBLANK(Table2[[#This Row],[Status]]), "No Data Entered", IFERROR(Table2[[#This Row],[Status]], "No Data Entered"))</f>
        <v>Cancelled</v>
      </c>
    </row>
    <row r="672" spans="1:12" x14ac:dyDescent="0.3">
      <c r="A672" s="1" t="str">
        <f>Table2[[#This Row],[Product_ID]]</f>
        <v>PRO3781</v>
      </c>
      <c r="B672" s="1" t="str">
        <f>Table2[[#This Row],[Customer_ID]]</f>
        <v>CUST52194</v>
      </c>
      <c r="C672" s="14" t="str">
        <f>Table2[[#This Row],[Date]]</f>
        <v>04/01/2024</v>
      </c>
      <c r="D672" s="1" t="str">
        <f>TRIM(PROPER(Table2[[#This Row],[Product_Name]]))</f>
        <v>Monitor</v>
      </c>
      <c r="E672" s="1" t="str">
        <f>TRIM(PROPER(Table2[[#This Row],[Country]]))</f>
        <v>China</v>
      </c>
      <c r="F672" s="1" t="str">
        <f>TRIM(PROPER(Table2[[#This Row],[Category]]))</f>
        <v>Office Supplies</v>
      </c>
      <c r="G672" s="1" t="str">
        <f>TRIM(PROPER(Table2[[#This Row],[Brand]]))</f>
        <v>Dell</v>
      </c>
      <c r="H672" s="1">
        <f>Table2[[#This Row],[Supplier_ID]]</f>
        <v>1023</v>
      </c>
      <c r="I672" s="1">
        <f>Table2[[#This Row],[Market_Price]]</f>
        <v>217.87</v>
      </c>
      <c r="J672" s="1">
        <f>Table2[[#This Row],[Selling_Price]]</f>
        <v>316.99</v>
      </c>
      <c r="K672" s="1">
        <f>Table2[[#This Row],[Quantity]]</f>
        <v>-339</v>
      </c>
      <c r="L672" s="1" t="str">
        <f>IF(ISBLANK(Table2[[#This Row],[Status]]), "No Data Entered", IFERROR(Table2[[#This Row],[Status]], "No Data Entered"))</f>
        <v>Cancelled</v>
      </c>
    </row>
    <row r="673" spans="1:12" x14ac:dyDescent="0.3">
      <c r="A673" s="1" t="str">
        <f>Table2[[#This Row],[Product_ID]]</f>
        <v>PRO7209</v>
      </c>
      <c r="B673" s="1" t="str">
        <f>Table2[[#This Row],[Customer_ID]]</f>
        <v>CUST52273</v>
      </c>
      <c r="C673" s="14" t="str">
        <f>Table2[[#This Row],[Date]]</f>
        <v>02/08/2023</v>
      </c>
      <c r="D673" s="1" t="str">
        <f>TRIM(PROPER(Table2[[#This Row],[Product_Name]]))</f>
        <v>Monitor</v>
      </c>
      <c r="E673" s="1" t="str">
        <f>TRIM(PROPER(Table2[[#This Row],[Country]]))</f>
        <v>Australia</v>
      </c>
      <c r="F673" s="1" t="str">
        <f>TRIM(PROPER(Table2[[#This Row],[Category]]))</f>
        <v>Electronics</v>
      </c>
      <c r="G673" s="1" t="str">
        <f>TRIM(PROPER(Table2[[#This Row],[Brand]]))</f>
        <v>Hp</v>
      </c>
      <c r="H673" s="1">
        <f>Table2[[#This Row],[Supplier_ID]]</f>
        <v>1100</v>
      </c>
      <c r="I673" s="1">
        <f>Table2[[#This Row],[Market_Price]]</f>
        <v>1627.82</v>
      </c>
      <c r="J673" s="1">
        <f>Table2[[#This Row],[Selling_Price]]</f>
        <v>2984.77</v>
      </c>
      <c r="K673" s="1">
        <f>Table2[[#This Row],[Quantity]]</f>
        <v>-250</v>
      </c>
      <c r="L673" s="1" t="str">
        <f>IF(ISBLANK(Table2[[#This Row],[Status]]), "No Data Entered", IFERROR(Table2[[#This Row],[Status]], "No Data Entered"))</f>
        <v>Cancelled</v>
      </c>
    </row>
    <row r="674" spans="1:12" x14ac:dyDescent="0.3">
      <c r="A674" s="1" t="str">
        <f>Table2[[#This Row],[Product_ID]]</f>
        <v>PRO8874</v>
      </c>
      <c r="B674" s="1" t="str">
        <f>Table2[[#This Row],[Customer_ID]]</f>
        <v>CUST52425</v>
      </c>
      <c r="C674" s="14" t="str">
        <f>Table2[[#This Row],[Date]]</f>
        <v>29/09/2023</v>
      </c>
      <c r="D674" s="1" t="str">
        <f>TRIM(PROPER(Table2[[#This Row],[Product_Name]]))</f>
        <v>Mouse</v>
      </c>
      <c r="E674" s="1" t="str">
        <f>TRIM(PROPER(Table2[[#This Row],[Country]]))</f>
        <v>China</v>
      </c>
      <c r="F674" s="1" t="str">
        <f>TRIM(PROPER(Table2[[#This Row],[Category]]))</f>
        <v>Office Supplies</v>
      </c>
      <c r="G674" s="1" t="str">
        <f>TRIM(PROPER(Table2[[#This Row],[Brand]]))</f>
        <v>Logitech</v>
      </c>
      <c r="H674" s="1">
        <f>Table2[[#This Row],[Supplier_ID]]</f>
        <v>1006</v>
      </c>
      <c r="I674" s="1">
        <f>Table2[[#This Row],[Market_Price]]</f>
        <v>1471.58</v>
      </c>
      <c r="J674" s="1">
        <f>Table2[[#This Row],[Selling_Price]]</f>
        <v>2563.0500000000002</v>
      </c>
      <c r="K674" s="1">
        <f>Table2[[#This Row],[Quantity]]</f>
        <v>-35</v>
      </c>
      <c r="L674" s="1" t="str">
        <f>IF(ISBLANK(Table2[[#This Row],[Status]]), "No Data Entered", IFERROR(Table2[[#This Row],[Status]], "No Data Entered"))</f>
        <v>Cancelled</v>
      </c>
    </row>
    <row r="675" spans="1:12" x14ac:dyDescent="0.3">
      <c r="A675" s="1" t="str">
        <f>Table2[[#This Row],[Product_ID]]</f>
        <v>PRO2269</v>
      </c>
      <c r="B675" s="1" t="str">
        <f>Table2[[#This Row],[Customer_ID]]</f>
        <v>CUST52543</v>
      </c>
      <c r="C675" s="14" t="str">
        <f>Table2[[#This Row],[Date]]</f>
        <v>16/06/2020</v>
      </c>
      <c r="D675" s="1" t="str">
        <f>TRIM(PROPER(Table2[[#This Row],[Product_Name]]))</f>
        <v>Smartphone</v>
      </c>
      <c r="E675" s="1" t="str">
        <f>TRIM(PROPER(Table2[[#This Row],[Country]]))</f>
        <v>Japan</v>
      </c>
      <c r="F675" s="1" t="str">
        <f>TRIM(PROPER(Table2[[#This Row],[Category]]))</f>
        <v>Electronics</v>
      </c>
      <c r="G675" s="1" t="str">
        <f>TRIM(PROPER(Table2[[#This Row],[Brand]]))</f>
        <v>Dell</v>
      </c>
      <c r="H675" s="1">
        <f>Table2[[#This Row],[Supplier_ID]]</f>
        <v>1095</v>
      </c>
      <c r="I675" s="1">
        <f>Table2[[#This Row],[Market_Price]]</f>
        <v>403.24</v>
      </c>
      <c r="J675" s="1">
        <f>Table2[[#This Row],[Selling_Price]]</f>
        <v>607.15</v>
      </c>
      <c r="K675" s="1">
        <f>Table2[[#This Row],[Quantity]]</f>
        <v>-487</v>
      </c>
      <c r="L675" s="1" t="str">
        <f>IF(ISBLANK(Table2[[#This Row],[Status]]), "No Data Entered", IFERROR(Table2[[#This Row],[Status]], "No Data Entered"))</f>
        <v>Cancelled</v>
      </c>
    </row>
    <row r="676" spans="1:12" x14ac:dyDescent="0.3">
      <c r="A676" s="1" t="str">
        <f>Table2[[#This Row],[Product_ID]]</f>
        <v>PRO4653</v>
      </c>
      <c r="B676" s="1" t="str">
        <f>Table2[[#This Row],[Customer_ID]]</f>
        <v>CUST52746</v>
      </c>
      <c r="C676" s="14" t="str">
        <f>Table2[[#This Row],[Date]]</f>
        <v>29/03/2022</v>
      </c>
      <c r="D676" s="1" t="str">
        <f>TRIM(PROPER(Table2[[#This Row],[Product_Name]]))</f>
        <v>Smartwatch</v>
      </c>
      <c r="E676" s="1" t="str">
        <f>TRIM(PROPER(Table2[[#This Row],[Country]]))</f>
        <v>Germany</v>
      </c>
      <c r="F676" s="1" t="str">
        <f>TRIM(PROPER(Table2[[#This Row],[Category]]))</f>
        <v>Electronics</v>
      </c>
      <c r="G676" s="1" t="str">
        <f>TRIM(PROPER(Table2[[#This Row],[Brand]]))</f>
        <v>Hp</v>
      </c>
      <c r="H676" s="1">
        <f>Table2[[#This Row],[Supplier_ID]]</f>
        <v>1046</v>
      </c>
      <c r="I676" s="1">
        <f>Table2[[#This Row],[Market_Price]]</f>
        <v>1022.24</v>
      </c>
      <c r="J676" s="1">
        <f>Table2[[#This Row],[Selling_Price]]</f>
        <v>1365.3</v>
      </c>
      <c r="K676" s="1">
        <f>Table2[[#This Row],[Quantity]]</f>
        <v>-412</v>
      </c>
      <c r="L676" s="1" t="str">
        <f>IF(ISBLANK(Table2[[#This Row],[Status]]), "No Data Entered", IFERROR(Table2[[#This Row],[Status]], "No Data Entered"))</f>
        <v>Cancelled</v>
      </c>
    </row>
    <row r="677" spans="1:12" x14ac:dyDescent="0.3">
      <c r="A677" s="1" t="str">
        <f>Table2[[#This Row],[Product_ID]]</f>
        <v>PRO8722</v>
      </c>
      <c r="B677" s="1" t="str">
        <f>Table2[[#This Row],[Customer_ID]]</f>
        <v>CUST52806</v>
      </c>
      <c r="C677" s="14" t="str">
        <f>Table2[[#This Row],[Date]]</f>
        <v>10/09/2022</v>
      </c>
      <c r="D677" s="1" t="str">
        <f>TRIM(PROPER(Table2[[#This Row],[Product_Name]]))</f>
        <v>Camera</v>
      </c>
      <c r="E677" s="1" t="str">
        <f>TRIM(PROPER(Table2[[#This Row],[Country]]))</f>
        <v>Japan</v>
      </c>
      <c r="F677" s="1" t="str">
        <f>TRIM(PROPER(Table2[[#This Row],[Category]]))</f>
        <v>Accessories</v>
      </c>
      <c r="G677" s="1" t="str">
        <f>TRIM(PROPER(Table2[[#This Row],[Brand]]))</f>
        <v>Sony</v>
      </c>
      <c r="H677" s="1">
        <f>Table2[[#This Row],[Supplier_ID]]</f>
        <v>1043</v>
      </c>
      <c r="I677" s="1">
        <f>Table2[[#This Row],[Market_Price]]</f>
        <v>542.79</v>
      </c>
      <c r="J677" s="1">
        <f>Table2[[#This Row],[Selling_Price]]</f>
        <v>975.3</v>
      </c>
      <c r="K677" s="1">
        <f>Table2[[#This Row],[Quantity]]</f>
        <v>-429</v>
      </c>
      <c r="L677" s="1" t="str">
        <f>IF(ISBLANK(Table2[[#This Row],[Status]]), "No Data Entered", IFERROR(Table2[[#This Row],[Status]], "No Data Entered"))</f>
        <v>Cancelled</v>
      </c>
    </row>
    <row r="678" spans="1:12" x14ac:dyDescent="0.3">
      <c r="A678" s="1" t="str">
        <f>Table2[[#This Row],[Product_ID]]</f>
        <v>PRO3796</v>
      </c>
      <c r="B678" s="1" t="str">
        <f>Table2[[#This Row],[Customer_ID]]</f>
        <v>CUST52829</v>
      </c>
      <c r="C678" s="14" t="str">
        <f>Table2[[#This Row],[Date]]</f>
        <v>03/03/2025</v>
      </c>
      <c r="D678" s="1" t="str">
        <f>TRIM(PROPER(Table2[[#This Row],[Product_Name]]))</f>
        <v>Keyboard</v>
      </c>
      <c r="E678" s="1" t="str">
        <f>TRIM(PROPER(Table2[[#This Row],[Country]]))</f>
        <v>Brazil</v>
      </c>
      <c r="F678" s="1" t="str">
        <f>TRIM(PROPER(Table2[[#This Row],[Category]]))</f>
        <v>Office Supplies</v>
      </c>
      <c r="G678" s="1" t="str">
        <f>TRIM(PROPER(Table2[[#This Row],[Brand]]))</f>
        <v>Sony</v>
      </c>
      <c r="H678" s="1">
        <f>Table2[[#This Row],[Supplier_ID]]</f>
        <v>1072</v>
      </c>
      <c r="I678" s="1">
        <f>Table2[[#This Row],[Market_Price]]</f>
        <v>1294.8800000000001</v>
      </c>
      <c r="J678" s="1">
        <f>Table2[[#This Row],[Selling_Price]]</f>
        <v>2208.13</v>
      </c>
      <c r="K678" s="1">
        <f>Table2[[#This Row],[Quantity]]</f>
        <v>-151</v>
      </c>
      <c r="L678" s="1" t="str">
        <f>IF(ISBLANK(Table2[[#This Row],[Status]]), "No Data Entered", IFERROR(Table2[[#This Row],[Status]], "No Data Entered"))</f>
        <v>Cancelled</v>
      </c>
    </row>
    <row r="679" spans="1:12" x14ac:dyDescent="0.3">
      <c r="A679" s="1" t="str">
        <f>Table2[[#This Row],[Product_ID]]</f>
        <v>PRO6786</v>
      </c>
      <c r="B679" s="1" t="str">
        <f>Table2[[#This Row],[Customer_ID]]</f>
        <v>CUST52833</v>
      </c>
      <c r="C679" s="14" t="str">
        <f>Table2[[#This Row],[Date]]</f>
        <v>13/06/2021</v>
      </c>
      <c r="D679" s="1" t="str">
        <f>TRIM(PROPER(Table2[[#This Row],[Product_Name]]))</f>
        <v>Camera</v>
      </c>
      <c r="E679" s="1" t="str">
        <f>TRIM(PROPER(Table2[[#This Row],[Country]]))</f>
        <v>Australia</v>
      </c>
      <c r="F679" s="1" t="str">
        <f>TRIM(PROPER(Table2[[#This Row],[Category]]))</f>
        <v>Wearables</v>
      </c>
      <c r="G679" s="1" t="str">
        <f>TRIM(PROPER(Table2[[#This Row],[Brand]]))</f>
        <v>Microsoft</v>
      </c>
      <c r="H679" s="1">
        <f>Table2[[#This Row],[Supplier_ID]]</f>
        <v>1002</v>
      </c>
      <c r="I679" s="1">
        <f>Table2[[#This Row],[Market_Price]]</f>
        <v>1662.12</v>
      </c>
      <c r="J679" s="1">
        <f>Table2[[#This Row],[Selling_Price]]</f>
        <v>3048.49</v>
      </c>
      <c r="K679" s="1">
        <f>Table2[[#This Row],[Quantity]]</f>
        <v>-118</v>
      </c>
      <c r="L679" s="1" t="str">
        <f>IF(ISBLANK(Table2[[#This Row],[Status]]), "No Data Entered", IFERROR(Table2[[#This Row],[Status]], "No Data Entered"))</f>
        <v>Cancelled</v>
      </c>
    </row>
    <row r="680" spans="1:12" x14ac:dyDescent="0.3">
      <c r="A680" s="1" t="str">
        <f>Table2[[#This Row],[Product_ID]]</f>
        <v>PRO3814</v>
      </c>
      <c r="B680" s="1" t="str">
        <f>Table2[[#This Row],[Customer_ID]]</f>
        <v>CUST52966</v>
      </c>
      <c r="C680" s="14" t="str">
        <f>Table2[[#This Row],[Date]]</f>
        <v>20/03/2021</v>
      </c>
      <c r="D680" s="1" t="str">
        <f>TRIM(PROPER(Table2[[#This Row],[Product_Name]]))</f>
        <v>Mouse</v>
      </c>
      <c r="E680" s="1" t="str">
        <f>TRIM(PROPER(Table2[[#This Row],[Country]]))</f>
        <v>Usa</v>
      </c>
      <c r="F680" s="1" t="str">
        <f>TRIM(PROPER(Table2[[#This Row],[Category]]))</f>
        <v>Office Supplies</v>
      </c>
      <c r="G680" s="1" t="str">
        <f>TRIM(PROPER(Table2[[#This Row],[Brand]]))</f>
        <v>Samsung</v>
      </c>
      <c r="H680" s="1">
        <f>Table2[[#This Row],[Supplier_ID]]</f>
        <v>1012</v>
      </c>
      <c r="I680" s="1">
        <f>Table2[[#This Row],[Market_Price]]</f>
        <v>787.54</v>
      </c>
      <c r="J680" s="1">
        <f>Table2[[#This Row],[Selling_Price]]</f>
        <v>1437.24</v>
      </c>
      <c r="K680" s="1">
        <f>Table2[[#This Row],[Quantity]]</f>
        <v>-27</v>
      </c>
      <c r="L680" s="1" t="str">
        <f>IF(ISBLANK(Table2[[#This Row],[Status]]), "No Data Entered", IFERROR(Table2[[#This Row],[Status]], "No Data Entered"))</f>
        <v>Cancelled</v>
      </c>
    </row>
    <row r="681" spans="1:12" x14ac:dyDescent="0.3">
      <c r="A681" s="1" t="str">
        <f>Table2[[#This Row],[Product_ID]]</f>
        <v>PRO4694</v>
      </c>
      <c r="B681" s="1" t="str">
        <f>Table2[[#This Row],[Customer_ID]]</f>
        <v>CUST52969</v>
      </c>
      <c r="C681" s="14" t="str">
        <f>Table2[[#This Row],[Date]]</f>
        <v>12/01/2021</v>
      </c>
      <c r="D681" s="1" t="str">
        <f>TRIM(PROPER(Table2[[#This Row],[Product_Name]]))</f>
        <v>Smartwatch</v>
      </c>
      <c r="E681" s="1" t="str">
        <f>TRIM(PROPER(Table2[[#This Row],[Country]]))</f>
        <v>Australia</v>
      </c>
      <c r="F681" s="1" t="str">
        <f>TRIM(PROPER(Table2[[#This Row],[Category]]))</f>
        <v>Computers</v>
      </c>
      <c r="G681" s="1" t="str">
        <f>TRIM(PROPER(Table2[[#This Row],[Brand]]))</f>
        <v>Sony</v>
      </c>
      <c r="H681" s="1">
        <f>Table2[[#This Row],[Supplier_ID]]</f>
        <v>1031</v>
      </c>
      <c r="I681" s="1">
        <f>Table2[[#This Row],[Market_Price]]</f>
        <v>1698.13</v>
      </c>
      <c r="J681" s="1">
        <f>Table2[[#This Row],[Selling_Price]]</f>
        <v>3083.95</v>
      </c>
      <c r="K681" s="1">
        <f>Table2[[#This Row],[Quantity]]</f>
        <v>-297</v>
      </c>
      <c r="L681" s="1" t="str">
        <f>IF(ISBLANK(Table2[[#This Row],[Status]]), "No Data Entered", IFERROR(Table2[[#This Row],[Status]], "No Data Entered"))</f>
        <v>Cancelled</v>
      </c>
    </row>
    <row r="682" spans="1:12" x14ac:dyDescent="0.3">
      <c r="A682" s="1" t="str">
        <f>Table2[[#This Row],[Product_ID]]</f>
        <v>PRO6104</v>
      </c>
      <c r="B682" s="1" t="str">
        <f>Table2[[#This Row],[Customer_ID]]</f>
        <v>CUST53039</v>
      </c>
      <c r="C682" s="14" t="str">
        <f>Table2[[#This Row],[Date]]</f>
        <v>10/07/2023</v>
      </c>
      <c r="D682" s="1" t="str">
        <f>TRIM(PROPER(Table2[[#This Row],[Product_Name]]))</f>
        <v>Smartphone</v>
      </c>
      <c r="E682" s="1" t="str">
        <f>TRIM(PROPER(Table2[[#This Row],[Country]]))</f>
        <v>France</v>
      </c>
      <c r="F682" s="1" t="str">
        <f>TRIM(PROPER(Table2[[#This Row],[Category]]))</f>
        <v>Wearables</v>
      </c>
      <c r="G682" s="1" t="str">
        <f>TRIM(PROPER(Table2[[#This Row],[Brand]]))</f>
        <v>Hp</v>
      </c>
      <c r="H682" s="1">
        <f>Table2[[#This Row],[Supplier_ID]]</f>
        <v>1062</v>
      </c>
      <c r="I682" s="1">
        <f>Table2[[#This Row],[Market_Price]]</f>
        <v>1007.74</v>
      </c>
      <c r="J682" s="1">
        <f>Table2[[#This Row],[Selling_Price]]</f>
        <v>1816.06</v>
      </c>
      <c r="K682" s="1">
        <f>Table2[[#This Row],[Quantity]]</f>
        <v>-248</v>
      </c>
      <c r="L682" s="1" t="str">
        <f>IF(ISBLANK(Table2[[#This Row],[Status]]), "No Data Entered", IFERROR(Table2[[#This Row],[Status]], "No Data Entered"))</f>
        <v>Cancelled</v>
      </c>
    </row>
    <row r="683" spans="1:12" x14ac:dyDescent="0.3">
      <c r="A683" s="1" t="str">
        <f>Table2[[#This Row],[Product_ID]]</f>
        <v>PRO7252</v>
      </c>
      <c r="B683" s="1" t="str">
        <f>Table2[[#This Row],[Customer_ID]]</f>
        <v>CUST53169</v>
      </c>
      <c r="C683" s="14" t="str">
        <f>Table2[[#This Row],[Date]]</f>
        <v>02/12/2025</v>
      </c>
      <c r="D683" s="1" t="str">
        <f>TRIM(PROPER(Table2[[#This Row],[Product_Name]]))</f>
        <v>Mouse</v>
      </c>
      <c r="E683" s="1" t="str">
        <f>TRIM(PROPER(Table2[[#This Row],[Country]]))</f>
        <v>France</v>
      </c>
      <c r="F683" s="1" t="str">
        <f>TRIM(PROPER(Table2[[#This Row],[Category]]))</f>
        <v>Wearables</v>
      </c>
      <c r="G683" s="1" t="str">
        <f>TRIM(PROPER(Table2[[#This Row],[Brand]]))</f>
        <v>Asus</v>
      </c>
      <c r="H683" s="1">
        <f>Table2[[#This Row],[Supplier_ID]]</f>
        <v>1044</v>
      </c>
      <c r="I683" s="1">
        <f>Table2[[#This Row],[Market_Price]]</f>
        <v>412.83</v>
      </c>
      <c r="J683" s="1">
        <f>Table2[[#This Row],[Selling_Price]]</f>
        <v>662.81</v>
      </c>
      <c r="K683" s="1">
        <f>Table2[[#This Row],[Quantity]]</f>
        <v>-119</v>
      </c>
      <c r="L683" s="1" t="str">
        <f>IF(ISBLANK(Table2[[#This Row],[Status]]), "No Data Entered", IFERROR(Table2[[#This Row],[Status]], "No Data Entered"))</f>
        <v>Cancelled</v>
      </c>
    </row>
    <row r="684" spans="1:12" x14ac:dyDescent="0.3">
      <c r="A684" s="1" t="str">
        <f>Table2[[#This Row],[Product_ID]]</f>
        <v>PRO4230</v>
      </c>
      <c r="B684" s="1" t="str">
        <f>Table2[[#This Row],[Customer_ID]]</f>
        <v>CUST53184</v>
      </c>
      <c r="C684" s="14" t="str">
        <f>Table2[[#This Row],[Date]]</f>
        <v>22/02/2021</v>
      </c>
      <c r="D684" s="1" t="str">
        <f>TRIM(PROPER(Table2[[#This Row],[Product_Name]]))</f>
        <v>Smartphone</v>
      </c>
      <c r="E684" s="1" t="str">
        <f>TRIM(PROPER(Table2[[#This Row],[Country]]))</f>
        <v>Japan</v>
      </c>
      <c r="F684" s="1" t="str">
        <f>TRIM(PROPER(Table2[[#This Row],[Category]]))</f>
        <v>Electronics</v>
      </c>
      <c r="G684" s="1" t="str">
        <f>TRIM(PROPER(Table2[[#This Row],[Brand]]))</f>
        <v>Sony</v>
      </c>
      <c r="H684" s="1">
        <f>Table2[[#This Row],[Supplier_ID]]</f>
        <v>1092</v>
      </c>
      <c r="I684" s="1">
        <f>Table2[[#This Row],[Market_Price]]</f>
        <v>937.18</v>
      </c>
      <c r="J684" s="1">
        <f>Table2[[#This Row],[Selling_Price]]</f>
        <v>1578.36</v>
      </c>
      <c r="K684" s="1">
        <f>Table2[[#This Row],[Quantity]]</f>
        <v>-20</v>
      </c>
      <c r="L684" s="1" t="str">
        <f>IF(ISBLANK(Table2[[#This Row],[Status]]), "No Data Entered", IFERROR(Table2[[#This Row],[Status]], "No Data Entered"))</f>
        <v>Cancelled</v>
      </c>
    </row>
    <row r="685" spans="1:12" x14ac:dyDescent="0.3">
      <c r="A685" s="1" t="str">
        <f>Table2[[#This Row],[Product_ID]]</f>
        <v>PRO1946</v>
      </c>
      <c r="B685" s="1" t="str">
        <f>Table2[[#This Row],[Customer_ID]]</f>
        <v>CUST53207</v>
      </c>
      <c r="C685" s="14" t="str">
        <f>Table2[[#This Row],[Date]]</f>
        <v>04/01/2020</v>
      </c>
      <c r="D685" s="1" t="str">
        <f>TRIM(PROPER(Table2[[#This Row],[Product_Name]]))</f>
        <v>Camera</v>
      </c>
      <c r="E685" s="1" t="str">
        <f>TRIM(PROPER(Table2[[#This Row],[Country]]))</f>
        <v>France</v>
      </c>
      <c r="F685" s="1" t="str">
        <f>TRIM(PROPER(Table2[[#This Row],[Category]]))</f>
        <v>Wearables</v>
      </c>
      <c r="G685" s="1" t="str">
        <f>TRIM(PROPER(Table2[[#This Row],[Brand]]))</f>
        <v>Samsung</v>
      </c>
      <c r="H685" s="1">
        <f>Table2[[#This Row],[Supplier_ID]]</f>
        <v>1068</v>
      </c>
      <c r="I685" s="1">
        <f>Table2[[#This Row],[Market_Price]]</f>
        <v>140.31</v>
      </c>
      <c r="J685" s="1">
        <f>Table2[[#This Row],[Selling_Price]]</f>
        <v>271.69</v>
      </c>
      <c r="K685" s="1">
        <f>Table2[[#This Row],[Quantity]]</f>
        <v>-33</v>
      </c>
      <c r="L685" s="1" t="str">
        <f>IF(ISBLANK(Table2[[#This Row],[Status]]), "No Data Entered", IFERROR(Table2[[#This Row],[Status]], "No Data Entered"))</f>
        <v>Cancelled</v>
      </c>
    </row>
    <row r="686" spans="1:12" x14ac:dyDescent="0.3">
      <c r="A686" s="1" t="str">
        <f>Table2[[#This Row],[Product_ID]]</f>
        <v>PRO8552</v>
      </c>
      <c r="B686" s="1" t="str">
        <f>Table2[[#This Row],[Customer_ID]]</f>
        <v>CUST53309</v>
      </c>
      <c r="C686" s="14" t="str">
        <f>Table2[[#This Row],[Date]]</f>
        <v>30/12/2021</v>
      </c>
      <c r="D686" s="1" t="str">
        <f>TRIM(PROPER(Table2[[#This Row],[Product_Name]]))</f>
        <v>Smartphone</v>
      </c>
      <c r="E686" s="1" t="str">
        <f>TRIM(PROPER(Table2[[#This Row],[Country]]))</f>
        <v>France</v>
      </c>
      <c r="F686" s="1" t="str">
        <f>TRIM(PROPER(Table2[[#This Row],[Category]]))</f>
        <v>Electronics</v>
      </c>
      <c r="G686" s="1" t="str">
        <f>TRIM(PROPER(Table2[[#This Row],[Brand]]))</f>
        <v>Dell</v>
      </c>
      <c r="H686" s="1">
        <f>Table2[[#This Row],[Supplier_ID]]</f>
        <v>1072</v>
      </c>
      <c r="I686" s="1">
        <f>Table2[[#This Row],[Market_Price]]</f>
        <v>554.79999999999995</v>
      </c>
      <c r="J686" s="1">
        <f>Table2[[#This Row],[Selling_Price]]</f>
        <v>1014.3</v>
      </c>
      <c r="K686" s="1">
        <f>Table2[[#This Row],[Quantity]]</f>
        <v>-166</v>
      </c>
      <c r="L686" s="1" t="str">
        <f>IF(ISBLANK(Table2[[#This Row],[Status]]), "No Data Entered", IFERROR(Table2[[#This Row],[Status]], "No Data Entered"))</f>
        <v>Cancelled</v>
      </c>
    </row>
    <row r="687" spans="1:12" x14ac:dyDescent="0.3">
      <c r="A687" s="1" t="str">
        <f>Table2[[#This Row],[Product_ID]]</f>
        <v>PRO6560</v>
      </c>
      <c r="B687" s="1" t="str">
        <f>Table2[[#This Row],[Customer_ID]]</f>
        <v>CUST53310</v>
      </c>
      <c r="C687" s="14" t="str">
        <f>Table2[[#This Row],[Date]]</f>
        <v>22/11/2024</v>
      </c>
      <c r="D687" s="1" t="str">
        <f>TRIM(PROPER(Table2[[#This Row],[Product_Name]]))</f>
        <v>Smartphone</v>
      </c>
      <c r="E687" s="1" t="str">
        <f>TRIM(PROPER(Table2[[#This Row],[Country]]))</f>
        <v>India</v>
      </c>
      <c r="F687" s="1" t="str">
        <f>TRIM(PROPER(Table2[[#This Row],[Category]]))</f>
        <v>Wearables</v>
      </c>
      <c r="G687" s="1" t="str">
        <f>TRIM(PROPER(Table2[[#This Row],[Brand]]))</f>
        <v>Dell</v>
      </c>
      <c r="H687" s="1">
        <f>Table2[[#This Row],[Supplier_ID]]</f>
        <v>1001</v>
      </c>
      <c r="I687" s="1">
        <f>Table2[[#This Row],[Market_Price]]</f>
        <v>1090.08</v>
      </c>
      <c r="J687" s="1">
        <f>Table2[[#This Row],[Selling_Price]]</f>
        <v>2059.25</v>
      </c>
      <c r="K687" s="1">
        <f>Table2[[#This Row],[Quantity]]</f>
        <v>-241</v>
      </c>
      <c r="L687" s="1" t="str">
        <f>IF(ISBLANK(Table2[[#This Row],[Status]]), "No Data Entered", IFERROR(Table2[[#This Row],[Status]], "No Data Entered"))</f>
        <v>Cancelled</v>
      </c>
    </row>
    <row r="688" spans="1:12" x14ac:dyDescent="0.3">
      <c r="A688" s="1" t="str">
        <f>Table2[[#This Row],[Product_ID]]</f>
        <v>PRO5113</v>
      </c>
      <c r="B688" s="1" t="str">
        <f>Table2[[#This Row],[Customer_ID]]</f>
        <v>CUST53484</v>
      </c>
      <c r="C688" s="14" t="str">
        <f>Table2[[#This Row],[Date]]</f>
        <v>29/08/2025</v>
      </c>
      <c r="D688" s="1" t="str">
        <f>TRIM(PROPER(Table2[[#This Row],[Product_Name]]))</f>
        <v>Headphones</v>
      </c>
      <c r="E688" s="1" t="str">
        <f>TRIM(PROPER(Table2[[#This Row],[Country]]))</f>
        <v>Japan</v>
      </c>
      <c r="F688" s="1" t="str">
        <f>TRIM(PROPER(Table2[[#This Row],[Category]]))</f>
        <v>Accessories</v>
      </c>
      <c r="G688" s="1" t="str">
        <f>TRIM(PROPER(Table2[[#This Row],[Brand]]))</f>
        <v>Sony</v>
      </c>
      <c r="H688" s="1">
        <f>Table2[[#This Row],[Supplier_ID]]</f>
        <v>1071</v>
      </c>
      <c r="I688" s="1">
        <f>Table2[[#This Row],[Market_Price]]</f>
        <v>1230.45</v>
      </c>
      <c r="J688" s="1">
        <f>Table2[[#This Row],[Selling_Price]]</f>
        <v>1994.46</v>
      </c>
      <c r="K688" s="1">
        <f>Table2[[#This Row],[Quantity]]</f>
        <v>-423</v>
      </c>
      <c r="L688" s="1" t="str">
        <f>IF(ISBLANK(Table2[[#This Row],[Status]]), "No Data Entered", IFERROR(Table2[[#This Row],[Status]], "No Data Entered"))</f>
        <v>Cancelled</v>
      </c>
    </row>
    <row r="689" spans="1:12" x14ac:dyDescent="0.3">
      <c r="A689" s="1" t="str">
        <f>Table2[[#This Row],[Product_ID]]</f>
        <v>PRO2694</v>
      </c>
      <c r="B689" s="1" t="str">
        <f>Table2[[#This Row],[Customer_ID]]</f>
        <v>CUST53511</v>
      </c>
      <c r="C689" s="14" t="str">
        <f>Table2[[#This Row],[Date]]</f>
        <v>28/09/2021</v>
      </c>
      <c r="D689" s="1" t="str">
        <f>TRIM(PROPER(Table2[[#This Row],[Product_Name]]))</f>
        <v>Camera</v>
      </c>
      <c r="E689" s="1" t="str">
        <f>TRIM(PROPER(Table2[[#This Row],[Country]]))</f>
        <v>Uk</v>
      </c>
      <c r="F689" s="1" t="str">
        <f>TRIM(PROPER(Table2[[#This Row],[Category]]))</f>
        <v>Electronics</v>
      </c>
      <c r="G689" s="1" t="str">
        <f>TRIM(PROPER(Table2[[#This Row],[Brand]]))</f>
        <v>Canon</v>
      </c>
      <c r="H689" s="1">
        <f>Table2[[#This Row],[Supplier_ID]]</f>
        <v>1016</v>
      </c>
      <c r="I689" s="1">
        <f>Table2[[#This Row],[Market_Price]]</f>
        <v>1706.18</v>
      </c>
      <c r="J689" s="1">
        <f>Table2[[#This Row],[Selling_Price]]</f>
        <v>3350.47</v>
      </c>
      <c r="K689" s="1">
        <f>Table2[[#This Row],[Quantity]]</f>
        <v>-169</v>
      </c>
      <c r="L689" s="1" t="str">
        <f>IF(ISBLANK(Table2[[#This Row],[Status]]), "No Data Entered", IFERROR(Table2[[#This Row],[Status]], "No Data Entered"))</f>
        <v>Cancelled</v>
      </c>
    </row>
    <row r="690" spans="1:12" x14ac:dyDescent="0.3">
      <c r="A690" s="1" t="str">
        <f>Table2[[#This Row],[Product_ID]]</f>
        <v>PRO6298</v>
      </c>
      <c r="B690" s="1" t="str">
        <f>Table2[[#This Row],[Customer_ID]]</f>
        <v>CUST53563</v>
      </c>
      <c r="C690" s="14" t="str">
        <f>Table2[[#This Row],[Date]]</f>
        <v>30/11/2023</v>
      </c>
      <c r="D690" s="1" t="str">
        <f>TRIM(PROPER(Table2[[#This Row],[Product_Name]]))</f>
        <v>Camera</v>
      </c>
      <c r="E690" s="1" t="str">
        <f>TRIM(PROPER(Table2[[#This Row],[Country]]))</f>
        <v>Canada</v>
      </c>
      <c r="F690" s="1" t="str">
        <f>TRIM(PROPER(Table2[[#This Row],[Category]]))</f>
        <v>Computers</v>
      </c>
      <c r="G690" s="1" t="str">
        <f>TRIM(PROPER(Table2[[#This Row],[Brand]]))</f>
        <v>Sony</v>
      </c>
      <c r="H690" s="1">
        <f>Table2[[#This Row],[Supplier_ID]]</f>
        <v>1082</v>
      </c>
      <c r="I690" s="1">
        <f>Table2[[#This Row],[Market_Price]]</f>
        <v>328.09</v>
      </c>
      <c r="J690" s="1">
        <f>Table2[[#This Row],[Selling_Price]]</f>
        <v>371.83</v>
      </c>
      <c r="K690" s="1">
        <f>Table2[[#This Row],[Quantity]]</f>
        <v>-23</v>
      </c>
      <c r="L690" s="1" t="str">
        <f>IF(ISBLANK(Table2[[#This Row],[Status]]), "No Data Entered", IFERROR(Table2[[#This Row],[Status]], "No Data Entered"))</f>
        <v>Cancelled</v>
      </c>
    </row>
    <row r="691" spans="1:12" x14ac:dyDescent="0.3">
      <c r="A691" s="1" t="str">
        <f>Table2[[#This Row],[Product_ID]]</f>
        <v>PRO4153</v>
      </c>
      <c r="B691" s="1" t="str">
        <f>Table2[[#This Row],[Customer_ID]]</f>
        <v>CUST53576</v>
      </c>
      <c r="C691" s="14" t="str">
        <f>Table2[[#This Row],[Date]]</f>
        <v>31/05/2024</v>
      </c>
      <c r="D691" s="1" t="str">
        <f>TRIM(PROPER(Table2[[#This Row],[Product_Name]]))</f>
        <v>Smartwatch</v>
      </c>
      <c r="E691" s="1" t="str">
        <f>TRIM(PROPER(Table2[[#This Row],[Country]]))</f>
        <v>Australia</v>
      </c>
      <c r="F691" s="1" t="str">
        <f>TRIM(PROPER(Table2[[#This Row],[Category]]))</f>
        <v>Electronics</v>
      </c>
      <c r="G691" s="1" t="str">
        <f>TRIM(PROPER(Table2[[#This Row],[Brand]]))</f>
        <v>Hp</v>
      </c>
      <c r="H691" s="1">
        <f>Table2[[#This Row],[Supplier_ID]]</f>
        <v>1098</v>
      </c>
      <c r="I691" s="1">
        <f>Table2[[#This Row],[Market_Price]]</f>
        <v>316.35000000000002</v>
      </c>
      <c r="J691" s="1">
        <f>Table2[[#This Row],[Selling_Price]]</f>
        <v>415.27</v>
      </c>
      <c r="K691" s="1">
        <f>Table2[[#This Row],[Quantity]]</f>
        <v>-266</v>
      </c>
      <c r="L691" s="1" t="str">
        <f>IF(ISBLANK(Table2[[#This Row],[Status]]), "No Data Entered", IFERROR(Table2[[#This Row],[Status]], "No Data Entered"))</f>
        <v>Cancelled</v>
      </c>
    </row>
    <row r="692" spans="1:12" x14ac:dyDescent="0.3">
      <c r="A692" s="1" t="str">
        <f>Table2[[#This Row],[Product_ID]]</f>
        <v>PRO5471</v>
      </c>
      <c r="B692" s="1" t="str">
        <f>Table2[[#This Row],[Customer_ID]]</f>
        <v>CUST53590</v>
      </c>
      <c r="C692" s="14" t="str">
        <f>Table2[[#This Row],[Date]]</f>
        <v>11/08/2024</v>
      </c>
      <c r="D692" s="1" t="str">
        <f>TRIM(PROPER(Table2[[#This Row],[Product_Name]]))</f>
        <v>Tablet</v>
      </c>
      <c r="E692" s="1" t="str">
        <f>TRIM(PROPER(Table2[[#This Row],[Country]]))</f>
        <v>Uk</v>
      </c>
      <c r="F692" s="1" t="str">
        <f>TRIM(PROPER(Table2[[#This Row],[Category]]))</f>
        <v>Office Supplies</v>
      </c>
      <c r="G692" s="1" t="str">
        <f>TRIM(PROPER(Table2[[#This Row],[Brand]]))</f>
        <v>Hp</v>
      </c>
      <c r="H692" s="1">
        <f>Table2[[#This Row],[Supplier_ID]]</f>
        <v>1036</v>
      </c>
      <c r="I692" s="1">
        <f>Table2[[#This Row],[Market_Price]]</f>
        <v>288.37</v>
      </c>
      <c r="J692" s="1">
        <f>Table2[[#This Row],[Selling_Price]]</f>
        <v>497.18</v>
      </c>
      <c r="K692" s="1">
        <f>Table2[[#This Row],[Quantity]]</f>
        <v>-354</v>
      </c>
      <c r="L692" s="1" t="str">
        <f>IF(ISBLANK(Table2[[#This Row],[Status]]), "No Data Entered", IFERROR(Table2[[#This Row],[Status]], "No Data Entered"))</f>
        <v>Cancelled</v>
      </c>
    </row>
    <row r="693" spans="1:12" x14ac:dyDescent="0.3">
      <c r="A693" s="1" t="str">
        <f>Table2[[#This Row],[Product_ID]]</f>
        <v>PRO4293</v>
      </c>
      <c r="B693" s="1" t="str">
        <f>Table2[[#This Row],[Customer_ID]]</f>
        <v>CUST53624</v>
      </c>
      <c r="C693" s="14" t="str">
        <f>Table2[[#This Row],[Date]]</f>
        <v>18/01/2023</v>
      </c>
      <c r="D693" s="1" t="str">
        <f>TRIM(PROPER(Table2[[#This Row],[Product_Name]]))</f>
        <v>Keyboard</v>
      </c>
      <c r="E693" s="1" t="str">
        <f>TRIM(PROPER(Table2[[#This Row],[Country]]))</f>
        <v>Germany</v>
      </c>
      <c r="F693" s="1" t="str">
        <f>TRIM(PROPER(Table2[[#This Row],[Category]]))</f>
        <v>Accessories</v>
      </c>
      <c r="G693" s="1" t="str">
        <f>TRIM(PROPER(Table2[[#This Row],[Brand]]))</f>
        <v>Asus</v>
      </c>
      <c r="H693" s="1">
        <f>Table2[[#This Row],[Supplier_ID]]</f>
        <v>1021</v>
      </c>
      <c r="I693" s="1">
        <f>Table2[[#This Row],[Market_Price]]</f>
        <v>1725.58</v>
      </c>
      <c r="J693" s="1">
        <f>Table2[[#This Row],[Selling_Price]]</f>
        <v>2628.46</v>
      </c>
      <c r="K693" s="1">
        <f>Table2[[#This Row],[Quantity]]</f>
        <v>-480</v>
      </c>
      <c r="L693" s="1" t="str">
        <f>IF(ISBLANK(Table2[[#This Row],[Status]]), "No Data Entered", IFERROR(Table2[[#This Row],[Status]], "No Data Entered"))</f>
        <v>Cancelled</v>
      </c>
    </row>
    <row r="694" spans="1:12" x14ac:dyDescent="0.3">
      <c r="A694" s="1" t="str">
        <f>Table2[[#This Row],[Product_ID]]</f>
        <v>PRO6280</v>
      </c>
      <c r="B694" s="1" t="str">
        <f>Table2[[#This Row],[Customer_ID]]</f>
        <v>CUST53668</v>
      </c>
      <c r="C694" s="14" t="str">
        <f>Table2[[#This Row],[Date]]</f>
        <v>19/05/2024</v>
      </c>
      <c r="D694" s="1" t="str">
        <f>TRIM(PROPER(Table2[[#This Row],[Product_Name]]))</f>
        <v>Smartphone</v>
      </c>
      <c r="E694" s="1" t="str">
        <f>TRIM(PROPER(Table2[[#This Row],[Country]]))</f>
        <v>India</v>
      </c>
      <c r="F694" s="1" t="str">
        <f>TRIM(PROPER(Table2[[#This Row],[Category]]))</f>
        <v>Wearables</v>
      </c>
      <c r="G694" s="1" t="str">
        <f>TRIM(PROPER(Table2[[#This Row],[Brand]]))</f>
        <v>Sony</v>
      </c>
      <c r="H694" s="1">
        <f>Table2[[#This Row],[Supplier_ID]]</f>
        <v>1026</v>
      </c>
      <c r="I694" s="1">
        <f>Table2[[#This Row],[Market_Price]]</f>
        <v>1923.86</v>
      </c>
      <c r="J694" s="1">
        <f>Table2[[#This Row],[Selling_Price]]</f>
        <v>3370.83</v>
      </c>
      <c r="K694" s="1">
        <f>Table2[[#This Row],[Quantity]]</f>
        <v>-433</v>
      </c>
      <c r="L694" s="1" t="str">
        <f>IF(ISBLANK(Table2[[#This Row],[Status]]), "No Data Entered", IFERROR(Table2[[#This Row],[Status]], "No Data Entered"))</f>
        <v>Cancelled</v>
      </c>
    </row>
    <row r="695" spans="1:12" x14ac:dyDescent="0.3">
      <c r="A695" s="1" t="str">
        <f>Table2[[#This Row],[Product_ID]]</f>
        <v>PRO2228</v>
      </c>
      <c r="B695" s="1" t="str">
        <f>Table2[[#This Row],[Customer_ID]]</f>
        <v>CUST53753</v>
      </c>
      <c r="C695" s="14" t="str">
        <f>Table2[[#This Row],[Date]]</f>
        <v>14/03/2024</v>
      </c>
      <c r="D695" s="1" t="str">
        <f>TRIM(PROPER(Table2[[#This Row],[Product_Name]]))</f>
        <v>Mouse</v>
      </c>
      <c r="E695" s="1" t="str">
        <f>TRIM(PROPER(Table2[[#This Row],[Country]]))</f>
        <v>Uk</v>
      </c>
      <c r="F695" s="1" t="str">
        <f>TRIM(PROPER(Table2[[#This Row],[Category]]))</f>
        <v>Wearables</v>
      </c>
      <c r="G695" s="1" t="str">
        <f>TRIM(PROPER(Table2[[#This Row],[Brand]]))</f>
        <v>Dell</v>
      </c>
      <c r="H695" s="1">
        <f>Table2[[#This Row],[Supplier_ID]]</f>
        <v>1003</v>
      </c>
      <c r="I695" s="1">
        <f>Table2[[#This Row],[Market_Price]]</f>
        <v>1104.03</v>
      </c>
      <c r="J695" s="1">
        <f>Table2[[#This Row],[Selling_Price]]</f>
        <v>1979.1</v>
      </c>
      <c r="K695" s="1">
        <f>Table2[[#This Row],[Quantity]]</f>
        <v>-160</v>
      </c>
      <c r="L695" s="1" t="str">
        <f>IF(ISBLANK(Table2[[#This Row],[Status]]), "No Data Entered", IFERROR(Table2[[#This Row],[Status]], "No Data Entered"))</f>
        <v>Cancelled</v>
      </c>
    </row>
    <row r="696" spans="1:12" x14ac:dyDescent="0.3">
      <c r="A696" s="1" t="str">
        <f>Table2[[#This Row],[Product_ID]]</f>
        <v>PRO3527</v>
      </c>
      <c r="B696" s="1" t="str">
        <f>Table2[[#This Row],[Customer_ID]]</f>
        <v>CUST53858</v>
      </c>
      <c r="C696" s="14" t="str">
        <f>Table2[[#This Row],[Date]]</f>
        <v>08/04/2025</v>
      </c>
      <c r="D696" s="1" t="str">
        <f>TRIM(PROPER(Table2[[#This Row],[Product_Name]]))</f>
        <v>Smartphone</v>
      </c>
      <c r="E696" s="1" t="str">
        <f>TRIM(PROPER(Table2[[#This Row],[Country]]))</f>
        <v>Canada</v>
      </c>
      <c r="F696" s="1" t="str">
        <f>TRIM(PROPER(Table2[[#This Row],[Category]]))</f>
        <v>Electronics</v>
      </c>
      <c r="G696" s="1" t="str">
        <f>TRIM(PROPER(Table2[[#This Row],[Brand]]))</f>
        <v>Sony</v>
      </c>
      <c r="H696" s="1">
        <f>Table2[[#This Row],[Supplier_ID]]</f>
        <v>1024</v>
      </c>
      <c r="I696" s="1">
        <f>Table2[[#This Row],[Market_Price]]</f>
        <v>1100</v>
      </c>
      <c r="J696" s="1">
        <f>Table2[[#This Row],[Selling_Price]]</f>
        <v>1556.35</v>
      </c>
      <c r="K696" s="1">
        <f>Table2[[#This Row],[Quantity]]</f>
        <v>-79</v>
      </c>
      <c r="L696" s="1" t="str">
        <f>IF(ISBLANK(Table2[[#This Row],[Status]]), "No Data Entered", IFERROR(Table2[[#This Row],[Status]], "No Data Entered"))</f>
        <v>Cancelled</v>
      </c>
    </row>
    <row r="697" spans="1:12" x14ac:dyDescent="0.3">
      <c r="A697" s="1" t="str">
        <f>Table2[[#This Row],[Product_ID]]</f>
        <v>PRO7915</v>
      </c>
      <c r="B697" s="1" t="str">
        <f>Table2[[#This Row],[Customer_ID]]</f>
        <v>CUST53859</v>
      </c>
      <c r="C697" s="14" t="str">
        <f>Table2[[#This Row],[Date]]</f>
        <v>14/07/2020</v>
      </c>
      <c r="D697" s="1" t="str">
        <f>TRIM(PROPER(Table2[[#This Row],[Product_Name]]))</f>
        <v>Keyboard</v>
      </c>
      <c r="E697" s="1" t="str">
        <f>TRIM(PROPER(Table2[[#This Row],[Country]]))</f>
        <v>Uk</v>
      </c>
      <c r="F697" s="1" t="str">
        <f>TRIM(PROPER(Table2[[#This Row],[Category]]))</f>
        <v>Accessories</v>
      </c>
      <c r="G697" s="1" t="str">
        <f>TRIM(PROPER(Table2[[#This Row],[Brand]]))</f>
        <v>Samsung</v>
      </c>
      <c r="H697" s="1">
        <f>Table2[[#This Row],[Supplier_ID]]</f>
        <v>1003</v>
      </c>
      <c r="I697" s="1">
        <f>Table2[[#This Row],[Market_Price]]</f>
        <v>830.81</v>
      </c>
      <c r="J697" s="1">
        <f>Table2[[#This Row],[Selling_Price]]</f>
        <v>1128.99</v>
      </c>
      <c r="K697" s="1">
        <f>Table2[[#This Row],[Quantity]]</f>
        <v>-170</v>
      </c>
      <c r="L697" s="1" t="str">
        <f>IF(ISBLANK(Table2[[#This Row],[Status]]), "No Data Entered", IFERROR(Table2[[#This Row],[Status]], "No Data Entered"))</f>
        <v>Cancelled</v>
      </c>
    </row>
    <row r="698" spans="1:12" x14ac:dyDescent="0.3">
      <c r="A698" s="1" t="str">
        <f>Table2[[#This Row],[Product_ID]]</f>
        <v>PRO7630</v>
      </c>
      <c r="B698" s="1" t="str">
        <f>Table2[[#This Row],[Customer_ID]]</f>
        <v>CUST53862</v>
      </c>
      <c r="C698" s="14" t="str">
        <f>Table2[[#This Row],[Date]]</f>
        <v>28/02/2022</v>
      </c>
      <c r="D698" s="1" t="str">
        <f>TRIM(PROPER(Table2[[#This Row],[Product_Name]]))</f>
        <v>Tablet</v>
      </c>
      <c r="E698" s="1" t="str">
        <f>TRIM(PROPER(Table2[[#This Row],[Country]]))</f>
        <v>Australia</v>
      </c>
      <c r="F698" s="1" t="str">
        <f>TRIM(PROPER(Table2[[#This Row],[Category]]))</f>
        <v>Accessories</v>
      </c>
      <c r="G698" s="1" t="str">
        <f>TRIM(PROPER(Table2[[#This Row],[Brand]]))</f>
        <v>Samsung</v>
      </c>
      <c r="H698" s="1">
        <f>Table2[[#This Row],[Supplier_ID]]</f>
        <v>1006</v>
      </c>
      <c r="I698" s="1">
        <f>Table2[[#This Row],[Market_Price]]</f>
        <v>690.54</v>
      </c>
      <c r="J698" s="1">
        <f>Table2[[#This Row],[Selling_Price]]</f>
        <v>781.69</v>
      </c>
      <c r="K698" s="1">
        <f>Table2[[#This Row],[Quantity]]</f>
        <v>-93</v>
      </c>
      <c r="L698" s="1" t="str">
        <f>IF(ISBLANK(Table2[[#This Row],[Status]]), "No Data Entered", IFERROR(Table2[[#This Row],[Status]], "No Data Entered"))</f>
        <v>Cancelled</v>
      </c>
    </row>
    <row r="699" spans="1:12" x14ac:dyDescent="0.3">
      <c r="A699" s="1" t="str">
        <f>Table2[[#This Row],[Product_ID]]</f>
        <v>PRO9678</v>
      </c>
      <c r="B699" s="1" t="str">
        <f>Table2[[#This Row],[Customer_ID]]</f>
        <v>CUST53955</v>
      </c>
      <c r="C699" s="14" t="str">
        <f>Table2[[#This Row],[Date]]</f>
        <v>03/01/2024</v>
      </c>
      <c r="D699" s="1" t="str">
        <f>TRIM(PROPER(Table2[[#This Row],[Product_Name]]))</f>
        <v>Smartphone</v>
      </c>
      <c r="E699" s="1" t="str">
        <f>TRIM(PROPER(Table2[[#This Row],[Country]]))</f>
        <v>Japan</v>
      </c>
      <c r="F699" s="1" t="str">
        <f>TRIM(PROPER(Table2[[#This Row],[Category]]))</f>
        <v>Office Supplies</v>
      </c>
      <c r="G699" s="1" t="str">
        <f>TRIM(PROPER(Table2[[#This Row],[Brand]]))</f>
        <v>Asus</v>
      </c>
      <c r="H699" s="1">
        <f>Table2[[#This Row],[Supplier_ID]]</f>
        <v>1074</v>
      </c>
      <c r="I699" s="1">
        <f>Table2[[#This Row],[Market_Price]]</f>
        <v>1150.67</v>
      </c>
      <c r="J699" s="1">
        <f>Table2[[#This Row],[Selling_Price]]</f>
        <v>1605.96</v>
      </c>
      <c r="K699" s="1">
        <f>Table2[[#This Row],[Quantity]]</f>
        <v>-103</v>
      </c>
      <c r="L699" s="1" t="str">
        <f>IF(ISBLANK(Table2[[#This Row],[Status]]), "No Data Entered", IFERROR(Table2[[#This Row],[Status]], "No Data Entered"))</f>
        <v>Cancelled</v>
      </c>
    </row>
    <row r="700" spans="1:12" x14ac:dyDescent="0.3">
      <c r="A700" s="1" t="str">
        <f>Table2[[#This Row],[Product_ID]]</f>
        <v>PRO4838</v>
      </c>
      <c r="B700" s="1" t="str">
        <f>Table2[[#This Row],[Customer_ID]]</f>
        <v>CUST54107</v>
      </c>
      <c r="C700" s="14" t="str">
        <f>Table2[[#This Row],[Date]]</f>
        <v>10/01/2025</v>
      </c>
      <c r="D700" s="1" t="str">
        <f>TRIM(PROPER(Table2[[#This Row],[Product_Name]]))</f>
        <v>Smartphone</v>
      </c>
      <c r="E700" s="1" t="str">
        <f>TRIM(PROPER(Table2[[#This Row],[Country]]))</f>
        <v>Germany</v>
      </c>
      <c r="F700" s="1" t="str">
        <f>TRIM(PROPER(Table2[[#This Row],[Category]]))</f>
        <v>Office Supplies</v>
      </c>
      <c r="G700" s="1" t="str">
        <f>TRIM(PROPER(Table2[[#This Row],[Brand]]))</f>
        <v>Dell</v>
      </c>
      <c r="H700" s="1">
        <f>Table2[[#This Row],[Supplier_ID]]</f>
        <v>1088</v>
      </c>
      <c r="I700" s="1">
        <f>Table2[[#This Row],[Market_Price]]</f>
        <v>222.36</v>
      </c>
      <c r="J700" s="1">
        <f>Table2[[#This Row],[Selling_Price]]</f>
        <v>384.66</v>
      </c>
      <c r="K700" s="1">
        <f>Table2[[#This Row],[Quantity]]</f>
        <v>-154</v>
      </c>
      <c r="L700" s="1" t="str">
        <f>IF(ISBLANK(Table2[[#This Row],[Status]]), "No Data Entered", IFERROR(Table2[[#This Row],[Status]], "No Data Entered"))</f>
        <v>Cancelled</v>
      </c>
    </row>
    <row r="701" spans="1:12" x14ac:dyDescent="0.3">
      <c r="A701" s="1" t="str">
        <f>Table2[[#This Row],[Product_ID]]</f>
        <v>PRO6866</v>
      </c>
      <c r="B701" s="1" t="str">
        <f>Table2[[#This Row],[Customer_ID]]</f>
        <v>CUST54115</v>
      </c>
      <c r="C701" s="14" t="str">
        <f>Table2[[#This Row],[Date]]</f>
        <v>11/09/2022</v>
      </c>
      <c r="D701" s="1" t="str">
        <f>TRIM(PROPER(Table2[[#This Row],[Product_Name]]))</f>
        <v>Monitor</v>
      </c>
      <c r="E701" s="1" t="str">
        <f>TRIM(PROPER(Table2[[#This Row],[Country]]))</f>
        <v>China</v>
      </c>
      <c r="F701" s="1" t="str">
        <f>TRIM(PROPER(Table2[[#This Row],[Category]]))</f>
        <v>Computers</v>
      </c>
      <c r="G701" s="1" t="str">
        <f>TRIM(PROPER(Table2[[#This Row],[Brand]]))</f>
        <v>Samsung</v>
      </c>
      <c r="H701" s="1">
        <f>Table2[[#This Row],[Supplier_ID]]</f>
        <v>1009</v>
      </c>
      <c r="I701" s="1">
        <f>Table2[[#This Row],[Market_Price]]</f>
        <v>1339.04</v>
      </c>
      <c r="J701" s="1">
        <f>Table2[[#This Row],[Selling_Price]]</f>
        <v>2620.4299999999998</v>
      </c>
      <c r="K701" s="1">
        <f>Table2[[#This Row],[Quantity]]</f>
        <v>-162</v>
      </c>
      <c r="L701" s="1" t="str">
        <f>IF(ISBLANK(Table2[[#This Row],[Status]]), "No Data Entered", IFERROR(Table2[[#This Row],[Status]], "No Data Entered"))</f>
        <v>Cancelled</v>
      </c>
    </row>
    <row r="702" spans="1:12" x14ac:dyDescent="0.3">
      <c r="A702" s="1" t="str">
        <f>Table2[[#This Row],[Product_ID]]</f>
        <v>PRO3954</v>
      </c>
      <c r="B702" s="1" t="str">
        <f>Table2[[#This Row],[Customer_ID]]</f>
        <v>CUST54196</v>
      </c>
      <c r="C702" s="14" t="str">
        <f>Table2[[#This Row],[Date]]</f>
        <v>01/04/2022</v>
      </c>
      <c r="D702" s="1" t="str">
        <f>TRIM(PROPER(Table2[[#This Row],[Product_Name]]))</f>
        <v>Tablet</v>
      </c>
      <c r="E702" s="1" t="str">
        <f>TRIM(PROPER(Table2[[#This Row],[Country]]))</f>
        <v>India</v>
      </c>
      <c r="F702" s="1" t="str">
        <f>TRIM(PROPER(Table2[[#This Row],[Category]]))</f>
        <v>Computers</v>
      </c>
      <c r="G702" s="1" t="str">
        <f>TRIM(PROPER(Table2[[#This Row],[Brand]]))</f>
        <v>Microsoft</v>
      </c>
      <c r="H702" s="1">
        <f>Table2[[#This Row],[Supplier_ID]]</f>
        <v>1038</v>
      </c>
      <c r="I702" s="1">
        <f>Table2[[#This Row],[Market_Price]]</f>
        <v>1567.01</v>
      </c>
      <c r="J702" s="1">
        <f>Table2[[#This Row],[Selling_Price]]</f>
        <v>2748.12</v>
      </c>
      <c r="K702" s="1">
        <f>Table2[[#This Row],[Quantity]]</f>
        <v>-471</v>
      </c>
      <c r="L702" s="1" t="str">
        <f>IF(ISBLANK(Table2[[#This Row],[Status]]), "No Data Entered", IFERROR(Table2[[#This Row],[Status]], "No Data Entered"))</f>
        <v>Cancelled</v>
      </c>
    </row>
    <row r="703" spans="1:12" x14ac:dyDescent="0.3">
      <c r="A703" s="1" t="str">
        <f>Table2[[#This Row],[Product_ID]]</f>
        <v>PRO2865</v>
      </c>
      <c r="B703" s="1" t="str">
        <f>Table2[[#This Row],[Customer_ID]]</f>
        <v>CUST54225</v>
      </c>
      <c r="C703" s="14" t="str">
        <f>Table2[[#This Row],[Date]]</f>
        <v>11/06/2023</v>
      </c>
      <c r="D703" s="1" t="str">
        <f>TRIM(PROPER(Table2[[#This Row],[Product_Name]]))</f>
        <v>Mouse</v>
      </c>
      <c r="E703" s="1" t="str">
        <f>TRIM(PROPER(Table2[[#This Row],[Country]]))</f>
        <v>China</v>
      </c>
      <c r="F703" s="1" t="str">
        <f>TRIM(PROPER(Table2[[#This Row],[Category]]))</f>
        <v>Office Supplies</v>
      </c>
      <c r="G703" s="1" t="str">
        <f>TRIM(PROPER(Table2[[#This Row],[Brand]]))</f>
        <v>Hp</v>
      </c>
      <c r="H703" s="1">
        <f>Table2[[#This Row],[Supplier_ID]]</f>
        <v>1051</v>
      </c>
      <c r="I703" s="1">
        <f>Table2[[#This Row],[Market_Price]]</f>
        <v>1516.44</v>
      </c>
      <c r="J703" s="1">
        <f>Table2[[#This Row],[Selling_Price]]</f>
        <v>1989.23</v>
      </c>
      <c r="K703" s="1">
        <f>Table2[[#This Row],[Quantity]]</f>
        <v>-27</v>
      </c>
      <c r="L703" s="1" t="str">
        <f>IF(ISBLANK(Table2[[#This Row],[Status]]), "No Data Entered", IFERROR(Table2[[#This Row],[Status]], "No Data Entered"))</f>
        <v>Cancelled</v>
      </c>
    </row>
    <row r="704" spans="1:12" x14ac:dyDescent="0.3">
      <c r="A704" s="1" t="str">
        <f>Table2[[#This Row],[Product_ID]]</f>
        <v>PRO4757</v>
      </c>
      <c r="B704" s="1" t="str">
        <f>Table2[[#This Row],[Customer_ID]]</f>
        <v>CUST54522</v>
      </c>
      <c r="C704" s="14" t="str">
        <f>Table2[[#This Row],[Date]]</f>
        <v>09/03/2024</v>
      </c>
      <c r="D704" s="1" t="str">
        <f>TRIM(PROPER(Table2[[#This Row],[Product_Name]]))</f>
        <v>Laptop</v>
      </c>
      <c r="E704" s="1" t="str">
        <f>TRIM(PROPER(Table2[[#This Row],[Country]]))</f>
        <v>Canada</v>
      </c>
      <c r="F704" s="1" t="str">
        <f>TRIM(PROPER(Table2[[#This Row],[Category]]))</f>
        <v>Accessories</v>
      </c>
      <c r="G704" s="1" t="str">
        <f>TRIM(PROPER(Table2[[#This Row],[Brand]]))</f>
        <v>Asus</v>
      </c>
      <c r="H704" s="1">
        <f>Table2[[#This Row],[Supplier_ID]]</f>
        <v>1083</v>
      </c>
      <c r="I704" s="1">
        <f>Table2[[#This Row],[Market_Price]]</f>
        <v>1277.1400000000001</v>
      </c>
      <c r="J704" s="1">
        <f>Table2[[#This Row],[Selling_Price]]</f>
        <v>1734.57</v>
      </c>
      <c r="K704" s="1">
        <f>Table2[[#This Row],[Quantity]]</f>
        <v>-430</v>
      </c>
      <c r="L704" s="1" t="str">
        <f>IF(ISBLANK(Table2[[#This Row],[Status]]), "No Data Entered", IFERROR(Table2[[#This Row],[Status]], "No Data Entered"))</f>
        <v>Cancelled</v>
      </c>
    </row>
    <row r="705" spans="1:12" x14ac:dyDescent="0.3">
      <c r="A705" s="1" t="str">
        <f>Table2[[#This Row],[Product_ID]]</f>
        <v>PRO4892</v>
      </c>
      <c r="B705" s="1" t="str">
        <f>Table2[[#This Row],[Customer_ID]]</f>
        <v>CUST54602</v>
      </c>
      <c r="C705" s="14" t="str">
        <f>Table2[[#This Row],[Date]]</f>
        <v>10/09/2021</v>
      </c>
      <c r="D705" s="1" t="str">
        <f>TRIM(PROPER(Table2[[#This Row],[Product_Name]]))</f>
        <v>Tablet</v>
      </c>
      <c r="E705" s="1" t="str">
        <f>TRIM(PROPER(Table2[[#This Row],[Country]]))</f>
        <v>Usa</v>
      </c>
      <c r="F705" s="1" t="str">
        <f>TRIM(PROPER(Table2[[#This Row],[Category]]))</f>
        <v>Office Supplies</v>
      </c>
      <c r="G705" s="1" t="str">
        <f>TRIM(PROPER(Table2[[#This Row],[Brand]]))</f>
        <v>Apple</v>
      </c>
      <c r="H705" s="1">
        <f>Table2[[#This Row],[Supplier_ID]]</f>
        <v>1017</v>
      </c>
      <c r="I705" s="1">
        <f>Table2[[#This Row],[Market_Price]]</f>
        <v>95.88</v>
      </c>
      <c r="J705" s="1">
        <f>Table2[[#This Row],[Selling_Price]]</f>
        <v>140.93</v>
      </c>
      <c r="K705" s="1">
        <f>Table2[[#This Row],[Quantity]]</f>
        <v>-404</v>
      </c>
      <c r="L705" s="1" t="str">
        <f>IF(ISBLANK(Table2[[#This Row],[Status]]), "No Data Entered", IFERROR(Table2[[#This Row],[Status]], "No Data Entered"))</f>
        <v>Cancelled</v>
      </c>
    </row>
    <row r="706" spans="1:12" x14ac:dyDescent="0.3">
      <c r="A706" s="1" t="str">
        <f>Table2[[#This Row],[Product_ID]]</f>
        <v>PRO9268</v>
      </c>
      <c r="B706" s="1" t="str">
        <f>Table2[[#This Row],[Customer_ID]]</f>
        <v>CUST54611</v>
      </c>
      <c r="C706" s="14" t="str">
        <f>Table2[[#This Row],[Date]]</f>
        <v>16/10/2024</v>
      </c>
      <c r="D706" s="1" t="str">
        <f>TRIM(PROPER(Table2[[#This Row],[Product_Name]]))</f>
        <v>Smartwatch</v>
      </c>
      <c r="E706" s="1" t="str">
        <f>TRIM(PROPER(Table2[[#This Row],[Country]]))</f>
        <v>Canada</v>
      </c>
      <c r="F706" s="1" t="str">
        <f>TRIM(PROPER(Table2[[#This Row],[Category]]))</f>
        <v>Wearables</v>
      </c>
      <c r="G706" s="1" t="str">
        <f>TRIM(PROPER(Table2[[#This Row],[Brand]]))</f>
        <v>Hp</v>
      </c>
      <c r="H706" s="1">
        <f>Table2[[#This Row],[Supplier_ID]]</f>
        <v>1009</v>
      </c>
      <c r="I706" s="1">
        <f>Table2[[#This Row],[Market_Price]]</f>
        <v>1160.23</v>
      </c>
      <c r="J706" s="1">
        <f>Table2[[#This Row],[Selling_Price]]</f>
        <v>1702.25</v>
      </c>
      <c r="K706" s="1">
        <f>Table2[[#This Row],[Quantity]]</f>
        <v>-377</v>
      </c>
      <c r="L706" s="1" t="str">
        <f>IF(ISBLANK(Table2[[#This Row],[Status]]), "No Data Entered", IFERROR(Table2[[#This Row],[Status]], "No Data Entered"))</f>
        <v>Cancelled</v>
      </c>
    </row>
    <row r="707" spans="1:12" x14ac:dyDescent="0.3">
      <c r="A707" s="1" t="str">
        <f>Table2[[#This Row],[Product_ID]]</f>
        <v>PRO7801</v>
      </c>
      <c r="B707" s="1" t="str">
        <f>Table2[[#This Row],[Customer_ID]]</f>
        <v>CUST54672</v>
      </c>
      <c r="C707" s="14" t="str">
        <f>Table2[[#This Row],[Date]]</f>
        <v>10/08/2023</v>
      </c>
      <c r="D707" s="1" t="str">
        <f>TRIM(PROPER(Table2[[#This Row],[Product_Name]]))</f>
        <v>Headphones</v>
      </c>
      <c r="E707" s="1" t="str">
        <f>TRIM(PROPER(Table2[[#This Row],[Country]]))</f>
        <v>Germany</v>
      </c>
      <c r="F707" s="1" t="str">
        <f>TRIM(PROPER(Table2[[#This Row],[Category]]))</f>
        <v>Electronics</v>
      </c>
      <c r="G707" s="1" t="str">
        <f>TRIM(PROPER(Table2[[#This Row],[Brand]]))</f>
        <v>Hp</v>
      </c>
      <c r="H707" s="1">
        <f>Table2[[#This Row],[Supplier_ID]]</f>
        <v>1035</v>
      </c>
      <c r="I707" s="1">
        <f>Table2[[#This Row],[Market_Price]]</f>
        <v>551.86</v>
      </c>
      <c r="J707" s="1">
        <f>Table2[[#This Row],[Selling_Price]]</f>
        <v>629.15</v>
      </c>
      <c r="K707" s="1">
        <f>Table2[[#This Row],[Quantity]]</f>
        <v>-181</v>
      </c>
      <c r="L707" s="1" t="str">
        <f>IF(ISBLANK(Table2[[#This Row],[Status]]), "No Data Entered", IFERROR(Table2[[#This Row],[Status]], "No Data Entered"))</f>
        <v>Cancelled</v>
      </c>
    </row>
    <row r="708" spans="1:12" x14ac:dyDescent="0.3">
      <c r="A708" s="1" t="str">
        <f>Table2[[#This Row],[Product_ID]]</f>
        <v>PRO5193</v>
      </c>
      <c r="B708" s="1" t="str">
        <f>Table2[[#This Row],[Customer_ID]]</f>
        <v>CUST54697</v>
      </c>
      <c r="C708" s="14" t="str">
        <f>Table2[[#This Row],[Date]]</f>
        <v>21/01/2024</v>
      </c>
      <c r="D708" s="1" t="str">
        <f>TRIM(PROPER(Table2[[#This Row],[Product_Name]]))</f>
        <v>Printer</v>
      </c>
      <c r="E708" s="1" t="str">
        <f>TRIM(PROPER(Table2[[#This Row],[Country]]))</f>
        <v>France</v>
      </c>
      <c r="F708" s="1" t="str">
        <f>TRIM(PROPER(Table2[[#This Row],[Category]]))</f>
        <v>Wearables</v>
      </c>
      <c r="G708" s="1" t="str">
        <f>TRIM(PROPER(Table2[[#This Row],[Brand]]))</f>
        <v>Canon</v>
      </c>
      <c r="H708" s="1">
        <f>Table2[[#This Row],[Supplier_ID]]</f>
        <v>1016</v>
      </c>
      <c r="I708" s="1">
        <f>Table2[[#This Row],[Market_Price]]</f>
        <v>1903.6</v>
      </c>
      <c r="J708" s="1">
        <f>Table2[[#This Row],[Selling_Price]]</f>
        <v>3429.89</v>
      </c>
      <c r="K708" s="1">
        <f>Table2[[#This Row],[Quantity]]</f>
        <v>-90</v>
      </c>
      <c r="L708" s="1" t="str">
        <f>IF(ISBLANK(Table2[[#This Row],[Status]]), "No Data Entered", IFERROR(Table2[[#This Row],[Status]], "No Data Entered"))</f>
        <v>Cancelled</v>
      </c>
    </row>
    <row r="709" spans="1:12" x14ac:dyDescent="0.3">
      <c r="A709" s="1" t="str">
        <f>Table2[[#This Row],[Product_ID]]</f>
        <v>PRO8476</v>
      </c>
      <c r="B709" s="1" t="str">
        <f>Table2[[#This Row],[Customer_ID]]</f>
        <v>CUST54835</v>
      </c>
      <c r="C709" s="14" t="str">
        <f>Table2[[#This Row],[Date]]</f>
        <v>28/05/2023</v>
      </c>
      <c r="D709" s="1" t="str">
        <f>TRIM(PROPER(Table2[[#This Row],[Product_Name]]))</f>
        <v>Printer</v>
      </c>
      <c r="E709" s="1" t="str">
        <f>TRIM(PROPER(Table2[[#This Row],[Country]]))</f>
        <v>Australia</v>
      </c>
      <c r="F709" s="1" t="str">
        <f>TRIM(PROPER(Table2[[#This Row],[Category]]))</f>
        <v>Accessories</v>
      </c>
      <c r="G709" s="1" t="str">
        <f>TRIM(PROPER(Table2[[#This Row],[Brand]]))</f>
        <v>Samsung</v>
      </c>
      <c r="H709" s="1">
        <f>Table2[[#This Row],[Supplier_ID]]</f>
        <v>1019</v>
      </c>
      <c r="I709" s="1">
        <f>Table2[[#This Row],[Market_Price]]</f>
        <v>1413.77</v>
      </c>
      <c r="J709" s="1">
        <f>Table2[[#This Row],[Selling_Price]]</f>
        <v>1871.52</v>
      </c>
      <c r="K709" s="1">
        <f>Table2[[#This Row],[Quantity]]</f>
        <v>-343</v>
      </c>
      <c r="L709" s="1" t="str">
        <f>IF(ISBLANK(Table2[[#This Row],[Status]]), "No Data Entered", IFERROR(Table2[[#This Row],[Status]], "No Data Entered"))</f>
        <v>Cancelled</v>
      </c>
    </row>
    <row r="710" spans="1:12" x14ac:dyDescent="0.3">
      <c r="A710" s="1" t="str">
        <f>Table2[[#This Row],[Product_ID]]</f>
        <v>PRO4126</v>
      </c>
      <c r="B710" s="1" t="str">
        <f>Table2[[#This Row],[Customer_ID]]</f>
        <v>CUST54944</v>
      </c>
      <c r="C710" s="14" t="str">
        <f>Table2[[#This Row],[Date]]</f>
        <v>03/05/2024</v>
      </c>
      <c r="D710" s="1" t="str">
        <f>TRIM(PROPER(Table2[[#This Row],[Product_Name]]))</f>
        <v>Tablet</v>
      </c>
      <c r="E710" s="1" t="str">
        <f>TRIM(PROPER(Table2[[#This Row],[Country]]))</f>
        <v>Brazil</v>
      </c>
      <c r="F710" s="1" t="str">
        <f>TRIM(PROPER(Table2[[#This Row],[Category]]))</f>
        <v>Wearables</v>
      </c>
      <c r="G710" s="1" t="str">
        <f>TRIM(PROPER(Table2[[#This Row],[Brand]]))</f>
        <v>Lenovo</v>
      </c>
      <c r="H710" s="1">
        <f>Table2[[#This Row],[Supplier_ID]]</f>
        <v>1007</v>
      </c>
      <c r="I710" s="1">
        <f>Table2[[#This Row],[Market_Price]]</f>
        <v>1950.86</v>
      </c>
      <c r="J710" s="1">
        <f>Table2[[#This Row],[Selling_Price]]</f>
        <v>2235.5</v>
      </c>
      <c r="K710" s="1">
        <f>Table2[[#This Row],[Quantity]]</f>
        <v>-363</v>
      </c>
      <c r="L710" s="1" t="str">
        <f>IF(ISBLANK(Table2[[#This Row],[Status]]), "No Data Entered", IFERROR(Table2[[#This Row],[Status]], "No Data Entered"))</f>
        <v>Cancelled</v>
      </c>
    </row>
    <row r="711" spans="1:12" x14ac:dyDescent="0.3">
      <c r="A711" s="1" t="str">
        <f>Table2[[#This Row],[Product_ID]]</f>
        <v>PRO2680</v>
      </c>
      <c r="B711" s="1" t="str">
        <f>Table2[[#This Row],[Customer_ID]]</f>
        <v>CUST54960</v>
      </c>
      <c r="C711" s="14" t="str">
        <f>Table2[[#This Row],[Date]]</f>
        <v>22/08/2024</v>
      </c>
      <c r="D711" s="1" t="str">
        <f>TRIM(PROPER(Table2[[#This Row],[Product_Name]]))</f>
        <v>Monitor</v>
      </c>
      <c r="E711" s="1" t="str">
        <f>TRIM(PROPER(Table2[[#This Row],[Country]]))</f>
        <v>France</v>
      </c>
      <c r="F711" s="1" t="str">
        <f>TRIM(PROPER(Table2[[#This Row],[Category]]))</f>
        <v>Wearables</v>
      </c>
      <c r="G711" s="1" t="str">
        <f>TRIM(PROPER(Table2[[#This Row],[Brand]]))</f>
        <v>Sony</v>
      </c>
      <c r="H711" s="1">
        <f>Table2[[#This Row],[Supplier_ID]]</f>
        <v>1066</v>
      </c>
      <c r="I711" s="1">
        <f>Table2[[#This Row],[Market_Price]]</f>
        <v>1104.8699999999999</v>
      </c>
      <c r="J711" s="1">
        <f>Table2[[#This Row],[Selling_Price]]</f>
        <v>1867.19</v>
      </c>
      <c r="K711" s="1">
        <f>Table2[[#This Row],[Quantity]]</f>
        <v>-463</v>
      </c>
      <c r="L711" s="1" t="str">
        <f>IF(ISBLANK(Table2[[#This Row],[Status]]), "No Data Entered", IFERROR(Table2[[#This Row],[Status]], "No Data Entered"))</f>
        <v>Cancelled</v>
      </c>
    </row>
    <row r="712" spans="1:12" x14ac:dyDescent="0.3">
      <c r="A712" s="1" t="str">
        <f>Table2[[#This Row],[Product_ID]]</f>
        <v>PRO6296</v>
      </c>
      <c r="B712" s="1" t="str">
        <f>Table2[[#This Row],[Customer_ID]]</f>
        <v>CUST54961</v>
      </c>
      <c r="C712" s="14" t="str">
        <f>Table2[[#This Row],[Date]]</f>
        <v>23/04/2022</v>
      </c>
      <c r="D712" s="1" t="str">
        <f>TRIM(PROPER(Table2[[#This Row],[Product_Name]]))</f>
        <v>Mouse</v>
      </c>
      <c r="E712" s="1" t="str">
        <f>TRIM(PROPER(Table2[[#This Row],[Country]]))</f>
        <v>India</v>
      </c>
      <c r="F712" s="1" t="str">
        <f>TRIM(PROPER(Table2[[#This Row],[Category]]))</f>
        <v>Office Supplies</v>
      </c>
      <c r="G712" s="1" t="str">
        <f>TRIM(PROPER(Table2[[#This Row],[Brand]]))</f>
        <v>Asus</v>
      </c>
      <c r="H712" s="1">
        <f>Table2[[#This Row],[Supplier_ID]]</f>
        <v>1065</v>
      </c>
      <c r="I712" s="1">
        <f>Table2[[#This Row],[Market_Price]]</f>
        <v>699.06</v>
      </c>
      <c r="J712" s="1">
        <f>Table2[[#This Row],[Selling_Price]]</f>
        <v>1356.33</v>
      </c>
      <c r="K712" s="1">
        <f>Table2[[#This Row],[Quantity]]</f>
        <v>-208</v>
      </c>
      <c r="L712" s="1" t="str">
        <f>IF(ISBLANK(Table2[[#This Row],[Status]]), "No Data Entered", IFERROR(Table2[[#This Row],[Status]], "No Data Entered"))</f>
        <v>Cancelled</v>
      </c>
    </row>
    <row r="713" spans="1:12" x14ac:dyDescent="0.3">
      <c r="A713" s="1" t="str">
        <f>Table2[[#This Row],[Product_ID]]</f>
        <v>PRO2518</v>
      </c>
      <c r="B713" s="1" t="str">
        <f>Table2[[#This Row],[Customer_ID]]</f>
        <v>CUST55002</v>
      </c>
      <c r="C713" s="14" t="str">
        <f>Table2[[#This Row],[Date]]</f>
        <v>29/12/2025</v>
      </c>
      <c r="D713" s="1" t="str">
        <f>TRIM(PROPER(Table2[[#This Row],[Product_Name]]))</f>
        <v>Monitor</v>
      </c>
      <c r="E713" s="1" t="str">
        <f>TRIM(PROPER(Table2[[#This Row],[Country]]))</f>
        <v>Japan</v>
      </c>
      <c r="F713" s="1" t="str">
        <f>TRIM(PROPER(Table2[[#This Row],[Category]]))</f>
        <v>Office Supplies</v>
      </c>
      <c r="G713" s="1" t="str">
        <f>TRIM(PROPER(Table2[[#This Row],[Brand]]))</f>
        <v>Dell</v>
      </c>
      <c r="H713" s="1">
        <f>Table2[[#This Row],[Supplier_ID]]</f>
        <v>1093</v>
      </c>
      <c r="I713" s="1">
        <f>Table2[[#This Row],[Market_Price]]</f>
        <v>1288.6400000000001</v>
      </c>
      <c r="J713" s="1">
        <f>Table2[[#This Row],[Selling_Price]]</f>
        <v>2079.34</v>
      </c>
      <c r="K713" s="1">
        <f>Table2[[#This Row],[Quantity]]</f>
        <v>-216</v>
      </c>
      <c r="L713" s="1" t="str">
        <f>IF(ISBLANK(Table2[[#This Row],[Status]]), "No Data Entered", IFERROR(Table2[[#This Row],[Status]], "No Data Entered"))</f>
        <v>Cancelled</v>
      </c>
    </row>
    <row r="714" spans="1:12" x14ac:dyDescent="0.3">
      <c r="A714" s="1" t="str">
        <f>Table2[[#This Row],[Product_ID]]</f>
        <v>PRO6364</v>
      </c>
      <c r="B714" s="1" t="str">
        <f>Table2[[#This Row],[Customer_ID]]</f>
        <v>CUST55066</v>
      </c>
      <c r="C714" s="14" t="str">
        <f>Table2[[#This Row],[Date]]</f>
        <v>20/02/2020</v>
      </c>
      <c r="D714" s="1" t="str">
        <f>TRIM(PROPER(Table2[[#This Row],[Product_Name]]))</f>
        <v>Tablet</v>
      </c>
      <c r="E714" s="1" t="str">
        <f>TRIM(PROPER(Table2[[#This Row],[Country]]))</f>
        <v>China</v>
      </c>
      <c r="F714" s="1" t="str">
        <f>TRIM(PROPER(Table2[[#This Row],[Category]]))</f>
        <v>Office Supplies</v>
      </c>
      <c r="G714" s="1" t="str">
        <f>TRIM(PROPER(Table2[[#This Row],[Brand]]))</f>
        <v>Samsung</v>
      </c>
      <c r="H714" s="1">
        <f>Table2[[#This Row],[Supplier_ID]]</f>
        <v>1064</v>
      </c>
      <c r="I714" s="1">
        <f>Table2[[#This Row],[Market_Price]]</f>
        <v>799.35</v>
      </c>
      <c r="J714" s="1">
        <f>Table2[[#This Row],[Selling_Price]]</f>
        <v>1254.33</v>
      </c>
      <c r="K714" s="1">
        <f>Table2[[#This Row],[Quantity]]</f>
        <v>-27</v>
      </c>
      <c r="L714" s="1" t="str">
        <f>IF(ISBLANK(Table2[[#This Row],[Status]]), "No Data Entered", IFERROR(Table2[[#This Row],[Status]], "No Data Entered"))</f>
        <v>Cancelled</v>
      </c>
    </row>
    <row r="715" spans="1:12" x14ac:dyDescent="0.3">
      <c r="A715" s="1" t="str">
        <f>Table2[[#This Row],[Product_ID]]</f>
        <v>PRO8019</v>
      </c>
      <c r="B715" s="1" t="str">
        <f>Table2[[#This Row],[Customer_ID]]</f>
        <v>CUST55134</v>
      </c>
      <c r="C715" s="14" t="str">
        <f>Table2[[#This Row],[Date]]</f>
        <v>06/07/2025</v>
      </c>
      <c r="D715" s="1" t="str">
        <f>TRIM(PROPER(Table2[[#This Row],[Product_Name]]))</f>
        <v>Monitor</v>
      </c>
      <c r="E715" s="1" t="str">
        <f>TRIM(PROPER(Table2[[#This Row],[Country]]))</f>
        <v>China</v>
      </c>
      <c r="F715" s="1" t="str">
        <f>TRIM(PROPER(Table2[[#This Row],[Category]]))</f>
        <v>Accessories</v>
      </c>
      <c r="G715" s="1" t="str">
        <f>TRIM(PROPER(Table2[[#This Row],[Brand]]))</f>
        <v>Microsoft</v>
      </c>
      <c r="H715" s="1">
        <f>Table2[[#This Row],[Supplier_ID]]</f>
        <v>1057</v>
      </c>
      <c r="I715" s="1">
        <f>Table2[[#This Row],[Market_Price]]</f>
        <v>1747.28</v>
      </c>
      <c r="J715" s="1">
        <f>Table2[[#This Row],[Selling_Price]]</f>
        <v>2158.36</v>
      </c>
      <c r="K715" s="1">
        <f>Table2[[#This Row],[Quantity]]</f>
        <v>-459</v>
      </c>
      <c r="L715" s="1" t="str">
        <f>IF(ISBLANK(Table2[[#This Row],[Status]]), "No Data Entered", IFERROR(Table2[[#This Row],[Status]], "No Data Entered"))</f>
        <v>Cancelled</v>
      </c>
    </row>
    <row r="716" spans="1:12" x14ac:dyDescent="0.3">
      <c r="A716" s="1" t="str">
        <f>Table2[[#This Row],[Product_ID]]</f>
        <v>PRO8096</v>
      </c>
      <c r="B716" s="1" t="str">
        <f>Table2[[#This Row],[Customer_ID]]</f>
        <v>CUST55351</v>
      </c>
      <c r="C716" s="14" t="str">
        <f>Table2[[#This Row],[Date]]</f>
        <v>22/09/2020</v>
      </c>
      <c r="D716" s="1" t="str">
        <f>TRIM(PROPER(Table2[[#This Row],[Product_Name]]))</f>
        <v>Keyboard</v>
      </c>
      <c r="E716" s="1" t="str">
        <f>TRIM(PROPER(Table2[[#This Row],[Country]]))</f>
        <v>Australia</v>
      </c>
      <c r="F716" s="1" t="str">
        <f>TRIM(PROPER(Table2[[#This Row],[Category]]))</f>
        <v>Accessories</v>
      </c>
      <c r="G716" s="1" t="str">
        <f>TRIM(PROPER(Table2[[#This Row],[Brand]]))</f>
        <v>Samsung</v>
      </c>
      <c r="H716" s="1">
        <f>Table2[[#This Row],[Supplier_ID]]</f>
        <v>1088</v>
      </c>
      <c r="I716" s="1">
        <f>Table2[[#This Row],[Market_Price]]</f>
        <v>768.21</v>
      </c>
      <c r="J716" s="1">
        <f>Table2[[#This Row],[Selling_Price]]</f>
        <v>1167.97</v>
      </c>
      <c r="K716" s="1">
        <f>Table2[[#This Row],[Quantity]]</f>
        <v>-211</v>
      </c>
      <c r="L716" s="1" t="str">
        <f>IF(ISBLANK(Table2[[#This Row],[Status]]), "No Data Entered", IFERROR(Table2[[#This Row],[Status]], "No Data Entered"))</f>
        <v>Cancelled</v>
      </c>
    </row>
    <row r="717" spans="1:12" x14ac:dyDescent="0.3">
      <c r="A717" s="1" t="str">
        <f>Table2[[#This Row],[Product_ID]]</f>
        <v>PRO2648</v>
      </c>
      <c r="B717" s="1" t="str">
        <f>Table2[[#This Row],[Customer_ID]]</f>
        <v>CUST55380</v>
      </c>
      <c r="C717" s="14" t="str">
        <f>Table2[[#This Row],[Date]]</f>
        <v>18/10/2022</v>
      </c>
      <c r="D717" s="1" t="str">
        <f>TRIM(PROPER(Table2[[#This Row],[Product_Name]]))</f>
        <v>Headphones</v>
      </c>
      <c r="E717" s="1" t="str">
        <f>TRIM(PROPER(Table2[[#This Row],[Country]]))</f>
        <v>Canada</v>
      </c>
      <c r="F717" s="1" t="str">
        <f>TRIM(PROPER(Table2[[#This Row],[Category]]))</f>
        <v>Office Supplies</v>
      </c>
      <c r="G717" s="1" t="str">
        <f>TRIM(PROPER(Table2[[#This Row],[Brand]]))</f>
        <v>Canon</v>
      </c>
      <c r="H717" s="1">
        <f>Table2[[#This Row],[Supplier_ID]]</f>
        <v>1078</v>
      </c>
      <c r="I717" s="1">
        <f>Table2[[#This Row],[Market_Price]]</f>
        <v>953.59</v>
      </c>
      <c r="J717" s="1">
        <f>Table2[[#This Row],[Selling_Price]]</f>
        <v>1320.74</v>
      </c>
      <c r="K717" s="1">
        <f>Table2[[#This Row],[Quantity]]</f>
        <v>-263</v>
      </c>
      <c r="L717" s="1" t="str">
        <f>IF(ISBLANK(Table2[[#This Row],[Status]]), "No Data Entered", IFERROR(Table2[[#This Row],[Status]], "No Data Entered"))</f>
        <v>Cancelled</v>
      </c>
    </row>
    <row r="718" spans="1:12" x14ac:dyDescent="0.3">
      <c r="A718" s="1" t="str">
        <f>Table2[[#This Row],[Product_ID]]</f>
        <v>PRO5444</v>
      </c>
      <c r="B718" s="1" t="str">
        <f>Table2[[#This Row],[Customer_ID]]</f>
        <v>CUST55446</v>
      </c>
      <c r="C718" s="14" t="str">
        <f>Table2[[#This Row],[Date]]</f>
        <v>10/06/2020</v>
      </c>
      <c r="D718" s="1" t="str">
        <f>TRIM(PROPER(Table2[[#This Row],[Product_Name]]))</f>
        <v>Tablet</v>
      </c>
      <c r="E718" s="1" t="str">
        <f>TRIM(PROPER(Table2[[#This Row],[Country]]))</f>
        <v>Brazil</v>
      </c>
      <c r="F718" s="1" t="str">
        <f>TRIM(PROPER(Table2[[#This Row],[Category]]))</f>
        <v>Office Supplies</v>
      </c>
      <c r="G718" s="1" t="str">
        <f>TRIM(PROPER(Table2[[#This Row],[Brand]]))</f>
        <v>Hp</v>
      </c>
      <c r="H718" s="1">
        <f>Table2[[#This Row],[Supplier_ID]]</f>
        <v>1061</v>
      </c>
      <c r="I718" s="1">
        <f>Table2[[#This Row],[Market_Price]]</f>
        <v>572.38</v>
      </c>
      <c r="J718" s="1">
        <f>Table2[[#This Row],[Selling_Price]]</f>
        <v>944.77</v>
      </c>
      <c r="K718" s="1">
        <f>Table2[[#This Row],[Quantity]]</f>
        <v>-313</v>
      </c>
      <c r="L718" s="1" t="str">
        <f>IF(ISBLANK(Table2[[#This Row],[Status]]), "No Data Entered", IFERROR(Table2[[#This Row],[Status]], "No Data Entered"))</f>
        <v>Cancelled</v>
      </c>
    </row>
    <row r="719" spans="1:12" x14ac:dyDescent="0.3">
      <c r="A719" s="1" t="str">
        <f>Table2[[#This Row],[Product_ID]]</f>
        <v>PRO7448</v>
      </c>
      <c r="B719" s="1" t="str">
        <f>Table2[[#This Row],[Customer_ID]]</f>
        <v>CUST55587</v>
      </c>
      <c r="C719" s="14" t="str">
        <f>Table2[[#This Row],[Date]]</f>
        <v>15/07/2020</v>
      </c>
      <c r="D719" s="1" t="str">
        <f>TRIM(PROPER(Table2[[#This Row],[Product_Name]]))</f>
        <v>Tablet</v>
      </c>
      <c r="E719" s="1" t="str">
        <f>TRIM(PROPER(Table2[[#This Row],[Country]]))</f>
        <v>Australia</v>
      </c>
      <c r="F719" s="1" t="str">
        <f>TRIM(PROPER(Table2[[#This Row],[Category]]))</f>
        <v>Accessories</v>
      </c>
      <c r="G719" s="1" t="str">
        <f>TRIM(PROPER(Table2[[#This Row],[Brand]]))</f>
        <v>Sony</v>
      </c>
      <c r="H719" s="1">
        <f>Table2[[#This Row],[Supplier_ID]]</f>
        <v>1049</v>
      </c>
      <c r="I719" s="1">
        <f>Table2[[#This Row],[Market_Price]]</f>
        <v>259.35000000000002</v>
      </c>
      <c r="J719" s="1">
        <f>Table2[[#This Row],[Selling_Price]]</f>
        <v>479</v>
      </c>
      <c r="K719" s="1">
        <f>Table2[[#This Row],[Quantity]]</f>
        <v>-461</v>
      </c>
      <c r="L719" s="1" t="str">
        <f>IF(ISBLANK(Table2[[#This Row],[Status]]), "No Data Entered", IFERROR(Table2[[#This Row],[Status]], "No Data Entered"))</f>
        <v>Cancelled</v>
      </c>
    </row>
    <row r="720" spans="1:12" x14ac:dyDescent="0.3">
      <c r="A720" s="1" t="str">
        <f>Table2[[#This Row],[Product_ID]]</f>
        <v>PRO7884</v>
      </c>
      <c r="B720" s="1" t="str">
        <f>Table2[[#This Row],[Customer_ID]]</f>
        <v>CUST55649</v>
      </c>
      <c r="C720" s="14" t="str">
        <f>Table2[[#This Row],[Date]]</f>
        <v>10/10/2025</v>
      </c>
      <c r="D720" s="1" t="str">
        <f>TRIM(PROPER(Table2[[#This Row],[Product_Name]]))</f>
        <v>Mouse</v>
      </c>
      <c r="E720" s="1" t="str">
        <f>TRIM(PROPER(Table2[[#This Row],[Country]]))</f>
        <v>Canada</v>
      </c>
      <c r="F720" s="1" t="str">
        <f>TRIM(PROPER(Table2[[#This Row],[Category]]))</f>
        <v>Office Supplies</v>
      </c>
      <c r="G720" s="1" t="str">
        <f>TRIM(PROPER(Table2[[#This Row],[Brand]]))</f>
        <v>Apple</v>
      </c>
      <c r="H720" s="1">
        <f>Table2[[#This Row],[Supplier_ID]]</f>
        <v>1054</v>
      </c>
      <c r="I720" s="1">
        <f>Table2[[#This Row],[Market_Price]]</f>
        <v>1338.27</v>
      </c>
      <c r="J720" s="1">
        <f>Table2[[#This Row],[Selling_Price]]</f>
        <v>2087.7600000000002</v>
      </c>
      <c r="K720" s="1">
        <f>Table2[[#This Row],[Quantity]]</f>
        <v>-358</v>
      </c>
      <c r="L720" s="1" t="str">
        <f>IF(ISBLANK(Table2[[#This Row],[Status]]), "No Data Entered", IFERROR(Table2[[#This Row],[Status]], "No Data Entered"))</f>
        <v>Cancelled</v>
      </c>
    </row>
    <row r="721" spans="1:12" x14ac:dyDescent="0.3">
      <c r="A721" s="1" t="str">
        <f>Table2[[#This Row],[Product_ID]]</f>
        <v>PRO2006</v>
      </c>
      <c r="B721" s="1" t="str">
        <f>Table2[[#This Row],[Customer_ID]]</f>
        <v>CUST55741</v>
      </c>
      <c r="C721" s="14" t="str">
        <f>Table2[[#This Row],[Date]]</f>
        <v>18/06/2024</v>
      </c>
      <c r="D721" s="1" t="str">
        <f>TRIM(PROPER(Table2[[#This Row],[Product_Name]]))</f>
        <v>Smartwatch</v>
      </c>
      <c r="E721" s="1" t="str">
        <f>TRIM(PROPER(Table2[[#This Row],[Country]]))</f>
        <v>Japan</v>
      </c>
      <c r="F721" s="1" t="str">
        <f>TRIM(PROPER(Table2[[#This Row],[Category]]))</f>
        <v>Electronics</v>
      </c>
      <c r="G721" s="1" t="str">
        <f>TRIM(PROPER(Table2[[#This Row],[Brand]]))</f>
        <v>Microsoft</v>
      </c>
      <c r="H721" s="1">
        <f>Table2[[#This Row],[Supplier_ID]]</f>
        <v>1064</v>
      </c>
      <c r="I721" s="1">
        <f>Table2[[#This Row],[Market_Price]]</f>
        <v>387.77</v>
      </c>
      <c r="J721" s="1">
        <f>Table2[[#This Row],[Selling_Price]]</f>
        <v>775.07</v>
      </c>
      <c r="K721" s="1">
        <f>Table2[[#This Row],[Quantity]]</f>
        <v>-324</v>
      </c>
      <c r="L721" s="1" t="str">
        <f>IF(ISBLANK(Table2[[#This Row],[Status]]), "No Data Entered", IFERROR(Table2[[#This Row],[Status]], "No Data Entered"))</f>
        <v>Cancelled</v>
      </c>
    </row>
    <row r="722" spans="1:12" x14ac:dyDescent="0.3">
      <c r="A722" s="1" t="str">
        <f>Table2[[#This Row],[Product_ID]]</f>
        <v>PRO1464</v>
      </c>
      <c r="B722" s="1" t="str">
        <f>Table2[[#This Row],[Customer_ID]]</f>
        <v>CUST55811</v>
      </c>
      <c r="C722" s="14" t="str">
        <f>Table2[[#This Row],[Date]]</f>
        <v>13/10/2023</v>
      </c>
      <c r="D722" s="1" t="str">
        <f>TRIM(PROPER(Table2[[#This Row],[Product_Name]]))</f>
        <v>Monitor</v>
      </c>
      <c r="E722" s="1" t="str">
        <f>TRIM(PROPER(Table2[[#This Row],[Country]]))</f>
        <v>Australia</v>
      </c>
      <c r="F722" s="1" t="str">
        <f>TRIM(PROPER(Table2[[#This Row],[Category]]))</f>
        <v>Wearables</v>
      </c>
      <c r="G722" s="1" t="str">
        <f>TRIM(PROPER(Table2[[#This Row],[Brand]]))</f>
        <v>Samsung</v>
      </c>
      <c r="H722" s="1">
        <f>Table2[[#This Row],[Supplier_ID]]</f>
        <v>1054</v>
      </c>
      <c r="I722" s="1">
        <f>Table2[[#This Row],[Market_Price]]</f>
        <v>920.94</v>
      </c>
      <c r="J722" s="1">
        <f>Table2[[#This Row],[Selling_Price]]</f>
        <v>1800.25</v>
      </c>
      <c r="K722" s="1">
        <f>Table2[[#This Row],[Quantity]]</f>
        <v>-286</v>
      </c>
      <c r="L722" s="1" t="str">
        <f>IF(ISBLANK(Table2[[#This Row],[Status]]), "No Data Entered", IFERROR(Table2[[#This Row],[Status]], "No Data Entered"))</f>
        <v>Cancelled</v>
      </c>
    </row>
    <row r="723" spans="1:12" x14ac:dyDescent="0.3">
      <c r="A723" s="1" t="str">
        <f>Table2[[#This Row],[Product_ID]]</f>
        <v>PRO6638</v>
      </c>
      <c r="B723" s="1" t="str">
        <f>Table2[[#This Row],[Customer_ID]]</f>
        <v>CUST55836</v>
      </c>
      <c r="C723" s="14" t="str">
        <f>Table2[[#This Row],[Date]]</f>
        <v>10/09/2022</v>
      </c>
      <c r="D723" s="1" t="str">
        <f>TRIM(PROPER(Table2[[#This Row],[Product_Name]]))</f>
        <v>Printer</v>
      </c>
      <c r="E723" s="1" t="str">
        <f>TRIM(PROPER(Table2[[#This Row],[Country]]))</f>
        <v>Canada</v>
      </c>
      <c r="F723" s="1" t="str">
        <f>TRIM(PROPER(Table2[[#This Row],[Category]]))</f>
        <v>Electronics</v>
      </c>
      <c r="G723" s="1" t="str">
        <f>TRIM(PROPER(Table2[[#This Row],[Brand]]))</f>
        <v>Samsung</v>
      </c>
      <c r="H723" s="1">
        <f>Table2[[#This Row],[Supplier_ID]]</f>
        <v>1067</v>
      </c>
      <c r="I723" s="1">
        <f>Table2[[#This Row],[Market_Price]]</f>
        <v>1496.77</v>
      </c>
      <c r="J723" s="1">
        <f>Table2[[#This Row],[Selling_Price]]</f>
        <v>2467.9</v>
      </c>
      <c r="K723" s="1">
        <f>Table2[[#This Row],[Quantity]]</f>
        <v>-82</v>
      </c>
      <c r="L723" s="1" t="str">
        <f>IF(ISBLANK(Table2[[#This Row],[Status]]), "No Data Entered", IFERROR(Table2[[#This Row],[Status]], "No Data Entered"))</f>
        <v>Cancelled</v>
      </c>
    </row>
    <row r="724" spans="1:12" x14ac:dyDescent="0.3">
      <c r="A724" s="1" t="str">
        <f>Table2[[#This Row],[Product_ID]]</f>
        <v>PRO2738</v>
      </c>
      <c r="B724" s="1" t="str">
        <f>Table2[[#This Row],[Customer_ID]]</f>
        <v>CUST55855</v>
      </c>
      <c r="C724" s="14" t="str">
        <f>Table2[[#This Row],[Date]]</f>
        <v>26/10/2021</v>
      </c>
      <c r="D724" s="1" t="str">
        <f>TRIM(PROPER(Table2[[#This Row],[Product_Name]]))</f>
        <v>Mouse</v>
      </c>
      <c r="E724" s="1" t="str">
        <f>TRIM(PROPER(Table2[[#This Row],[Country]]))</f>
        <v>Uk</v>
      </c>
      <c r="F724" s="1" t="str">
        <f>TRIM(PROPER(Table2[[#This Row],[Category]]))</f>
        <v>Office Supplies</v>
      </c>
      <c r="G724" s="1" t="str">
        <f>TRIM(PROPER(Table2[[#This Row],[Brand]]))</f>
        <v>Apple</v>
      </c>
      <c r="H724" s="1">
        <f>Table2[[#This Row],[Supplier_ID]]</f>
        <v>1093</v>
      </c>
      <c r="I724" s="1">
        <f>Table2[[#This Row],[Market_Price]]</f>
        <v>769.33</v>
      </c>
      <c r="J724" s="1">
        <f>Table2[[#This Row],[Selling_Price]]</f>
        <v>880.42</v>
      </c>
      <c r="K724" s="1">
        <f>Table2[[#This Row],[Quantity]]</f>
        <v>-291</v>
      </c>
      <c r="L724" s="1" t="str">
        <f>IF(ISBLANK(Table2[[#This Row],[Status]]), "No Data Entered", IFERROR(Table2[[#This Row],[Status]], "No Data Entered"))</f>
        <v>Cancelled</v>
      </c>
    </row>
    <row r="725" spans="1:12" x14ac:dyDescent="0.3">
      <c r="A725" s="1" t="str">
        <f>Table2[[#This Row],[Product_ID]]</f>
        <v>PRO8646</v>
      </c>
      <c r="B725" s="1" t="str">
        <f>Table2[[#This Row],[Customer_ID]]</f>
        <v>CUST55921</v>
      </c>
      <c r="C725" s="14" t="str">
        <f>Table2[[#This Row],[Date]]</f>
        <v>19/12/2024</v>
      </c>
      <c r="D725" s="1" t="str">
        <f>TRIM(PROPER(Table2[[#This Row],[Product_Name]]))</f>
        <v>Printer</v>
      </c>
      <c r="E725" s="1" t="str">
        <f>TRIM(PROPER(Table2[[#This Row],[Country]]))</f>
        <v>Japan</v>
      </c>
      <c r="F725" s="1" t="str">
        <f>TRIM(PROPER(Table2[[#This Row],[Category]]))</f>
        <v>Computers</v>
      </c>
      <c r="G725" s="1" t="str">
        <f>TRIM(PROPER(Table2[[#This Row],[Brand]]))</f>
        <v>Canon</v>
      </c>
      <c r="H725" s="1">
        <f>Table2[[#This Row],[Supplier_ID]]</f>
        <v>1064</v>
      </c>
      <c r="I725" s="1">
        <f>Table2[[#This Row],[Market_Price]]</f>
        <v>1794.01</v>
      </c>
      <c r="J725" s="1">
        <f>Table2[[#This Row],[Selling_Price]]</f>
        <v>3152.43</v>
      </c>
      <c r="K725" s="1">
        <f>Table2[[#This Row],[Quantity]]</f>
        <v>-218</v>
      </c>
      <c r="L725" s="1" t="str">
        <f>IF(ISBLANK(Table2[[#This Row],[Status]]), "No Data Entered", IFERROR(Table2[[#This Row],[Status]], "No Data Entered"))</f>
        <v>Cancelled</v>
      </c>
    </row>
    <row r="726" spans="1:12" x14ac:dyDescent="0.3">
      <c r="A726" s="1" t="str">
        <f>Table2[[#This Row],[Product_ID]]</f>
        <v>PRO5441</v>
      </c>
      <c r="B726" s="1" t="str">
        <f>Table2[[#This Row],[Customer_ID]]</f>
        <v>CUST55963</v>
      </c>
      <c r="C726" s="14" t="str">
        <f>Table2[[#This Row],[Date]]</f>
        <v>29/05/2021</v>
      </c>
      <c r="D726" s="1" t="str">
        <f>TRIM(PROPER(Table2[[#This Row],[Product_Name]]))</f>
        <v>Keyboard</v>
      </c>
      <c r="E726" s="1" t="str">
        <f>TRIM(PROPER(Table2[[#This Row],[Country]]))</f>
        <v>Brazil</v>
      </c>
      <c r="F726" s="1" t="str">
        <f>TRIM(PROPER(Table2[[#This Row],[Category]]))</f>
        <v>Wearables</v>
      </c>
      <c r="G726" s="1" t="str">
        <f>TRIM(PROPER(Table2[[#This Row],[Brand]]))</f>
        <v>Apple</v>
      </c>
      <c r="H726" s="1">
        <f>Table2[[#This Row],[Supplier_ID]]</f>
        <v>1088</v>
      </c>
      <c r="I726" s="1">
        <f>Table2[[#This Row],[Market_Price]]</f>
        <v>1479.01</v>
      </c>
      <c r="J726" s="1">
        <f>Table2[[#This Row],[Selling_Price]]</f>
        <v>2671.53</v>
      </c>
      <c r="K726" s="1">
        <f>Table2[[#This Row],[Quantity]]</f>
        <v>-409</v>
      </c>
      <c r="L726" s="1" t="str">
        <f>IF(ISBLANK(Table2[[#This Row],[Status]]), "No Data Entered", IFERROR(Table2[[#This Row],[Status]], "No Data Entered"))</f>
        <v>Cancelled</v>
      </c>
    </row>
    <row r="727" spans="1:12" x14ac:dyDescent="0.3">
      <c r="A727" s="1" t="str">
        <f>Table2[[#This Row],[Product_ID]]</f>
        <v>PRO8293</v>
      </c>
      <c r="B727" s="1" t="str">
        <f>Table2[[#This Row],[Customer_ID]]</f>
        <v>CUST55965</v>
      </c>
      <c r="C727" s="14" t="str">
        <f>Table2[[#This Row],[Date]]</f>
        <v>29/07/2021</v>
      </c>
      <c r="D727" s="1" t="str">
        <f>TRIM(PROPER(Table2[[#This Row],[Product_Name]]))</f>
        <v>Smartphone</v>
      </c>
      <c r="E727" s="1" t="str">
        <f>TRIM(PROPER(Table2[[#This Row],[Country]]))</f>
        <v>China</v>
      </c>
      <c r="F727" s="1" t="str">
        <f>TRIM(PROPER(Table2[[#This Row],[Category]]))</f>
        <v>Computers</v>
      </c>
      <c r="G727" s="1" t="str">
        <f>TRIM(PROPER(Table2[[#This Row],[Brand]]))</f>
        <v>Sony</v>
      </c>
      <c r="H727" s="1">
        <f>Table2[[#This Row],[Supplier_ID]]</f>
        <v>1060</v>
      </c>
      <c r="I727" s="1">
        <f>Table2[[#This Row],[Market_Price]]</f>
        <v>1694.13</v>
      </c>
      <c r="J727" s="1">
        <f>Table2[[#This Row],[Selling_Price]]</f>
        <v>2014.36</v>
      </c>
      <c r="K727" s="1">
        <f>Table2[[#This Row],[Quantity]]</f>
        <v>-73</v>
      </c>
      <c r="L727" s="1" t="str">
        <f>IF(ISBLANK(Table2[[#This Row],[Status]]), "No Data Entered", IFERROR(Table2[[#This Row],[Status]], "No Data Entered"))</f>
        <v>Cancelled</v>
      </c>
    </row>
    <row r="728" spans="1:12" x14ac:dyDescent="0.3">
      <c r="A728" s="1" t="str">
        <f>Table2[[#This Row],[Product_ID]]</f>
        <v>PRO1684</v>
      </c>
      <c r="B728" s="1" t="str">
        <f>Table2[[#This Row],[Customer_ID]]</f>
        <v>CUST55969</v>
      </c>
      <c r="C728" s="14" t="str">
        <f>Table2[[#This Row],[Date]]</f>
        <v>05/08/2021</v>
      </c>
      <c r="D728" s="1" t="str">
        <f>TRIM(PROPER(Table2[[#This Row],[Product_Name]]))</f>
        <v>Tablet</v>
      </c>
      <c r="E728" s="1" t="str">
        <f>TRIM(PROPER(Table2[[#This Row],[Country]]))</f>
        <v>Brazil</v>
      </c>
      <c r="F728" s="1" t="str">
        <f>TRIM(PROPER(Table2[[#This Row],[Category]]))</f>
        <v>Computers</v>
      </c>
      <c r="G728" s="1" t="str">
        <f>TRIM(PROPER(Table2[[#This Row],[Brand]]))</f>
        <v>Sony</v>
      </c>
      <c r="H728" s="1">
        <f>Table2[[#This Row],[Supplier_ID]]</f>
        <v>1082</v>
      </c>
      <c r="I728" s="1">
        <f>Table2[[#This Row],[Market_Price]]</f>
        <v>72.760000000000005</v>
      </c>
      <c r="J728" s="1">
        <f>Table2[[#This Row],[Selling_Price]]</f>
        <v>117.65</v>
      </c>
      <c r="K728" s="1">
        <f>Table2[[#This Row],[Quantity]]</f>
        <v>-350</v>
      </c>
      <c r="L728" s="1" t="str">
        <f>IF(ISBLANK(Table2[[#This Row],[Status]]), "No Data Entered", IFERROR(Table2[[#This Row],[Status]], "No Data Entered"))</f>
        <v>Cancelled</v>
      </c>
    </row>
    <row r="729" spans="1:12" x14ac:dyDescent="0.3">
      <c r="A729" s="1" t="str">
        <f>Table2[[#This Row],[Product_ID]]</f>
        <v>PRO3054</v>
      </c>
      <c r="B729" s="1" t="str">
        <f>Table2[[#This Row],[Customer_ID]]</f>
        <v>CUST56011</v>
      </c>
      <c r="C729" s="14" t="str">
        <f>Table2[[#This Row],[Date]]</f>
        <v>28/04/2021</v>
      </c>
      <c r="D729" s="1" t="str">
        <f>TRIM(PROPER(Table2[[#This Row],[Product_Name]]))</f>
        <v>Smartphone</v>
      </c>
      <c r="E729" s="1" t="str">
        <f>TRIM(PROPER(Table2[[#This Row],[Country]]))</f>
        <v>Japan</v>
      </c>
      <c r="F729" s="1" t="str">
        <f>TRIM(PROPER(Table2[[#This Row],[Category]]))</f>
        <v>Wearables</v>
      </c>
      <c r="G729" s="1" t="str">
        <f>TRIM(PROPER(Table2[[#This Row],[Brand]]))</f>
        <v>Lenovo</v>
      </c>
      <c r="H729" s="1">
        <f>Table2[[#This Row],[Supplier_ID]]</f>
        <v>1001</v>
      </c>
      <c r="I729" s="1">
        <f>Table2[[#This Row],[Market_Price]]</f>
        <v>1475.05</v>
      </c>
      <c r="J729" s="1">
        <f>Table2[[#This Row],[Selling_Price]]</f>
        <v>1738.85</v>
      </c>
      <c r="K729" s="1">
        <f>Table2[[#This Row],[Quantity]]</f>
        <v>-373</v>
      </c>
      <c r="L729" s="1" t="str">
        <f>IF(ISBLANK(Table2[[#This Row],[Status]]), "No Data Entered", IFERROR(Table2[[#This Row],[Status]], "No Data Entered"))</f>
        <v>Cancelled</v>
      </c>
    </row>
    <row r="730" spans="1:12" x14ac:dyDescent="0.3">
      <c r="A730" s="1" t="str">
        <f>Table2[[#This Row],[Product_ID]]</f>
        <v>PRO5056</v>
      </c>
      <c r="B730" s="1" t="str">
        <f>Table2[[#This Row],[Customer_ID]]</f>
        <v>CUST56018</v>
      </c>
      <c r="C730" s="14" t="str">
        <f>Table2[[#This Row],[Date]]</f>
        <v>04/12/2023</v>
      </c>
      <c r="D730" s="1" t="str">
        <f>TRIM(PROPER(Table2[[#This Row],[Product_Name]]))</f>
        <v>Tablet</v>
      </c>
      <c r="E730" s="1" t="str">
        <f>TRIM(PROPER(Table2[[#This Row],[Country]]))</f>
        <v>Uk</v>
      </c>
      <c r="F730" s="1" t="str">
        <f>TRIM(PROPER(Table2[[#This Row],[Category]]))</f>
        <v>Office Supplies</v>
      </c>
      <c r="G730" s="1" t="str">
        <f>TRIM(PROPER(Table2[[#This Row],[Brand]]))</f>
        <v>Apple</v>
      </c>
      <c r="H730" s="1">
        <f>Table2[[#This Row],[Supplier_ID]]</f>
        <v>1061</v>
      </c>
      <c r="I730" s="1">
        <f>Table2[[#This Row],[Market_Price]]</f>
        <v>1617.55</v>
      </c>
      <c r="J730" s="1">
        <f>Table2[[#This Row],[Selling_Price]]</f>
        <v>2164.0300000000002</v>
      </c>
      <c r="K730" s="1">
        <f>Table2[[#This Row],[Quantity]]</f>
        <v>-69</v>
      </c>
      <c r="L730" s="1" t="str">
        <f>IF(ISBLANK(Table2[[#This Row],[Status]]), "No Data Entered", IFERROR(Table2[[#This Row],[Status]], "No Data Entered"))</f>
        <v>Cancelled</v>
      </c>
    </row>
    <row r="731" spans="1:12" x14ac:dyDescent="0.3">
      <c r="A731" s="1" t="str">
        <f>Table2[[#This Row],[Product_ID]]</f>
        <v>PRO7281</v>
      </c>
      <c r="B731" s="1" t="str">
        <f>Table2[[#This Row],[Customer_ID]]</f>
        <v>CUST56088</v>
      </c>
      <c r="C731" s="14" t="str">
        <f>Table2[[#This Row],[Date]]</f>
        <v>05/10/2024</v>
      </c>
      <c r="D731" s="1" t="str">
        <f>TRIM(PROPER(Table2[[#This Row],[Product_Name]]))</f>
        <v>Smartphone</v>
      </c>
      <c r="E731" s="1" t="str">
        <f>TRIM(PROPER(Table2[[#This Row],[Country]]))</f>
        <v>Australia</v>
      </c>
      <c r="F731" s="1" t="str">
        <f>TRIM(PROPER(Table2[[#This Row],[Category]]))</f>
        <v>Wearables</v>
      </c>
      <c r="G731" s="1" t="str">
        <f>TRIM(PROPER(Table2[[#This Row],[Brand]]))</f>
        <v>Lenovo</v>
      </c>
      <c r="H731" s="1">
        <f>Table2[[#This Row],[Supplier_ID]]</f>
        <v>1036</v>
      </c>
      <c r="I731" s="1">
        <f>Table2[[#This Row],[Market_Price]]</f>
        <v>1327.84</v>
      </c>
      <c r="J731" s="1">
        <f>Table2[[#This Row],[Selling_Price]]</f>
        <v>2129.7399999999998</v>
      </c>
      <c r="K731" s="1">
        <f>Table2[[#This Row],[Quantity]]</f>
        <v>-113</v>
      </c>
      <c r="L731" s="1" t="str">
        <f>IF(ISBLANK(Table2[[#This Row],[Status]]), "No Data Entered", IFERROR(Table2[[#This Row],[Status]], "No Data Entered"))</f>
        <v>Cancelled</v>
      </c>
    </row>
    <row r="732" spans="1:12" x14ac:dyDescent="0.3">
      <c r="A732" s="1" t="str">
        <f>Table2[[#This Row],[Product_ID]]</f>
        <v>PRO6988</v>
      </c>
      <c r="B732" s="1" t="str">
        <f>Table2[[#This Row],[Customer_ID]]</f>
        <v>CUST56100</v>
      </c>
      <c r="C732" s="14" t="str">
        <f>Table2[[#This Row],[Date]]</f>
        <v>20/08/2025</v>
      </c>
      <c r="D732" s="1" t="str">
        <f>TRIM(PROPER(Table2[[#This Row],[Product_Name]]))</f>
        <v>Smartwatch</v>
      </c>
      <c r="E732" s="1" t="str">
        <f>TRIM(PROPER(Table2[[#This Row],[Country]]))</f>
        <v>France</v>
      </c>
      <c r="F732" s="1" t="str">
        <f>TRIM(PROPER(Table2[[#This Row],[Category]]))</f>
        <v>Computers</v>
      </c>
      <c r="G732" s="1" t="str">
        <f>TRIM(PROPER(Table2[[#This Row],[Brand]]))</f>
        <v>Hp</v>
      </c>
      <c r="H732" s="1">
        <f>Table2[[#This Row],[Supplier_ID]]</f>
        <v>1044</v>
      </c>
      <c r="I732" s="1">
        <f>Table2[[#This Row],[Market_Price]]</f>
        <v>1914.81</v>
      </c>
      <c r="J732" s="1">
        <f>Table2[[#This Row],[Selling_Price]]</f>
        <v>3635.14</v>
      </c>
      <c r="K732" s="1">
        <f>Table2[[#This Row],[Quantity]]</f>
        <v>-310</v>
      </c>
      <c r="L732" s="1" t="str">
        <f>IF(ISBLANK(Table2[[#This Row],[Status]]), "No Data Entered", IFERROR(Table2[[#This Row],[Status]], "No Data Entered"))</f>
        <v>Cancelled</v>
      </c>
    </row>
    <row r="733" spans="1:12" x14ac:dyDescent="0.3">
      <c r="A733" s="1" t="str">
        <f>Table2[[#This Row],[Product_ID]]</f>
        <v>PRO7255</v>
      </c>
      <c r="B733" s="1" t="str">
        <f>Table2[[#This Row],[Customer_ID]]</f>
        <v>CUST56123</v>
      </c>
      <c r="C733" s="14" t="str">
        <f>Table2[[#This Row],[Date]]</f>
        <v>04/03/2024</v>
      </c>
      <c r="D733" s="1" t="str">
        <f>TRIM(PROPER(Table2[[#This Row],[Product_Name]]))</f>
        <v>Camera</v>
      </c>
      <c r="E733" s="1" t="str">
        <f>TRIM(PROPER(Table2[[#This Row],[Country]]))</f>
        <v>Usa</v>
      </c>
      <c r="F733" s="1" t="str">
        <f>TRIM(PROPER(Table2[[#This Row],[Category]]))</f>
        <v>Electronics</v>
      </c>
      <c r="G733" s="1" t="str">
        <f>TRIM(PROPER(Table2[[#This Row],[Brand]]))</f>
        <v>Logitech</v>
      </c>
      <c r="H733" s="1">
        <f>Table2[[#This Row],[Supplier_ID]]</f>
        <v>1029</v>
      </c>
      <c r="I733" s="1">
        <f>Table2[[#This Row],[Market_Price]]</f>
        <v>740.14</v>
      </c>
      <c r="J733" s="1">
        <f>Table2[[#This Row],[Selling_Price]]</f>
        <v>1161.6500000000001</v>
      </c>
      <c r="K733" s="1">
        <f>Table2[[#This Row],[Quantity]]</f>
        <v>-90</v>
      </c>
      <c r="L733" s="1" t="str">
        <f>IF(ISBLANK(Table2[[#This Row],[Status]]), "No Data Entered", IFERROR(Table2[[#This Row],[Status]], "No Data Entered"))</f>
        <v>Cancelled</v>
      </c>
    </row>
    <row r="734" spans="1:12" x14ac:dyDescent="0.3">
      <c r="A734" s="1" t="str">
        <f>Table2[[#This Row],[Product_ID]]</f>
        <v>PRO9367</v>
      </c>
      <c r="B734" s="1" t="str">
        <f>Table2[[#This Row],[Customer_ID]]</f>
        <v>CUST56157</v>
      </c>
      <c r="C734" s="14" t="str">
        <f>Table2[[#This Row],[Date]]</f>
        <v>22/09/2022</v>
      </c>
      <c r="D734" s="1" t="str">
        <f>TRIM(PROPER(Table2[[#This Row],[Product_Name]]))</f>
        <v>Laptop</v>
      </c>
      <c r="E734" s="1" t="str">
        <f>TRIM(PROPER(Table2[[#This Row],[Country]]))</f>
        <v>France</v>
      </c>
      <c r="F734" s="1" t="str">
        <f>TRIM(PROPER(Table2[[#This Row],[Category]]))</f>
        <v>Accessories</v>
      </c>
      <c r="G734" s="1" t="str">
        <f>TRIM(PROPER(Table2[[#This Row],[Brand]]))</f>
        <v>Samsung</v>
      </c>
      <c r="H734" s="1">
        <f>Table2[[#This Row],[Supplier_ID]]</f>
        <v>1054</v>
      </c>
      <c r="I734" s="1">
        <f>Table2[[#This Row],[Market_Price]]</f>
        <v>1108.1300000000001</v>
      </c>
      <c r="J734" s="1">
        <f>Table2[[#This Row],[Selling_Price]]</f>
        <v>1646.4</v>
      </c>
      <c r="K734" s="1">
        <f>Table2[[#This Row],[Quantity]]</f>
        <v>-437</v>
      </c>
      <c r="L734" s="1" t="str">
        <f>IF(ISBLANK(Table2[[#This Row],[Status]]), "No Data Entered", IFERROR(Table2[[#This Row],[Status]], "No Data Entered"))</f>
        <v>Cancelled</v>
      </c>
    </row>
    <row r="735" spans="1:12" x14ac:dyDescent="0.3">
      <c r="A735" s="1" t="str">
        <f>Table2[[#This Row],[Product_ID]]</f>
        <v>PRO5117</v>
      </c>
      <c r="B735" s="1" t="str">
        <f>Table2[[#This Row],[Customer_ID]]</f>
        <v>CUST56160</v>
      </c>
      <c r="C735" s="14" t="str">
        <f>Table2[[#This Row],[Date]]</f>
        <v>06/04/2023</v>
      </c>
      <c r="D735" s="1" t="str">
        <f>TRIM(PROPER(Table2[[#This Row],[Product_Name]]))</f>
        <v>Printer</v>
      </c>
      <c r="E735" s="1" t="str">
        <f>TRIM(PROPER(Table2[[#This Row],[Country]]))</f>
        <v>India</v>
      </c>
      <c r="F735" s="1" t="str">
        <f>TRIM(PROPER(Table2[[#This Row],[Category]]))</f>
        <v>Electronics</v>
      </c>
      <c r="G735" s="1" t="str">
        <f>TRIM(PROPER(Table2[[#This Row],[Brand]]))</f>
        <v>Asus</v>
      </c>
      <c r="H735" s="1">
        <f>Table2[[#This Row],[Supplier_ID]]</f>
        <v>1046</v>
      </c>
      <c r="I735" s="1">
        <f>Table2[[#This Row],[Market_Price]]</f>
        <v>1829.65</v>
      </c>
      <c r="J735" s="1">
        <f>Table2[[#This Row],[Selling_Price]]</f>
        <v>3154.45</v>
      </c>
      <c r="K735" s="1">
        <f>Table2[[#This Row],[Quantity]]</f>
        <v>-442</v>
      </c>
      <c r="L735" s="1" t="str">
        <f>IF(ISBLANK(Table2[[#This Row],[Status]]), "No Data Entered", IFERROR(Table2[[#This Row],[Status]], "No Data Entered"))</f>
        <v>Cancelled</v>
      </c>
    </row>
    <row r="736" spans="1:12" x14ac:dyDescent="0.3">
      <c r="A736" s="1" t="str">
        <f>Table2[[#This Row],[Product_ID]]</f>
        <v>PRO9167</v>
      </c>
      <c r="B736" s="1" t="str">
        <f>Table2[[#This Row],[Customer_ID]]</f>
        <v>CUST56261</v>
      </c>
      <c r="C736" s="14" t="str">
        <f>Table2[[#This Row],[Date]]</f>
        <v>05/04/2021</v>
      </c>
      <c r="D736" s="1" t="str">
        <f>TRIM(PROPER(Table2[[#This Row],[Product_Name]]))</f>
        <v>Tablet</v>
      </c>
      <c r="E736" s="1" t="str">
        <f>TRIM(PROPER(Table2[[#This Row],[Country]]))</f>
        <v>India</v>
      </c>
      <c r="F736" s="1" t="str">
        <f>TRIM(PROPER(Table2[[#This Row],[Category]]))</f>
        <v>Computers</v>
      </c>
      <c r="G736" s="1" t="str">
        <f>TRIM(PROPER(Table2[[#This Row],[Brand]]))</f>
        <v>Samsung</v>
      </c>
      <c r="H736" s="1">
        <f>Table2[[#This Row],[Supplier_ID]]</f>
        <v>1009</v>
      </c>
      <c r="I736" s="1">
        <f>Table2[[#This Row],[Market_Price]]</f>
        <v>1060.07</v>
      </c>
      <c r="J736" s="1">
        <f>Table2[[#This Row],[Selling_Price]]</f>
        <v>1968.18</v>
      </c>
      <c r="K736" s="1">
        <f>Table2[[#This Row],[Quantity]]</f>
        <v>-61</v>
      </c>
      <c r="L736" s="1" t="str">
        <f>IF(ISBLANK(Table2[[#This Row],[Status]]), "No Data Entered", IFERROR(Table2[[#This Row],[Status]], "No Data Entered"))</f>
        <v>Cancelled</v>
      </c>
    </row>
    <row r="737" spans="1:12" x14ac:dyDescent="0.3">
      <c r="A737" s="1" t="str">
        <f>Table2[[#This Row],[Product_ID]]</f>
        <v>PRO7906</v>
      </c>
      <c r="B737" s="1" t="str">
        <f>Table2[[#This Row],[Customer_ID]]</f>
        <v>CUST56363</v>
      </c>
      <c r="C737" s="14" t="str">
        <f>Table2[[#This Row],[Date]]</f>
        <v>21/11/2021</v>
      </c>
      <c r="D737" s="1" t="str">
        <f>TRIM(PROPER(Table2[[#This Row],[Product_Name]]))</f>
        <v>Keyboard</v>
      </c>
      <c r="E737" s="1" t="str">
        <f>TRIM(PROPER(Table2[[#This Row],[Country]]))</f>
        <v>Japan</v>
      </c>
      <c r="F737" s="1" t="str">
        <f>TRIM(PROPER(Table2[[#This Row],[Category]]))</f>
        <v>Computers</v>
      </c>
      <c r="G737" s="1" t="str">
        <f>TRIM(PROPER(Table2[[#This Row],[Brand]]))</f>
        <v>Samsung</v>
      </c>
      <c r="H737" s="1">
        <f>Table2[[#This Row],[Supplier_ID]]</f>
        <v>1055</v>
      </c>
      <c r="I737" s="1">
        <f>Table2[[#This Row],[Market_Price]]</f>
        <v>262.99</v>
      </c>
      <c r="J737" s="1">
        <f>Table2[[#This Row],[Selling_Price]]</f>
        <v>402.77</v>
      </c>
      <c r="K737" s="1">
        <f>Table2[[#This Row],[Quantity]]</f>
        <v>-132</v>
      </c>
      <c r="L737" s="1" t="str">
        <f>IF(ISBLANK(Table2[[#This Row],[Status]]), "No Data Entered", IFERROR(Table2[[#This Row],[Status]], "No Data Entered"))</f>
        <v>Cancelled</v>
      </c>
    </row>
    <row r="738" spans="1:12" x14ac:dyDescent="0.3">
      <c r="A738" s="1" t="str">
        <f>Table2[[#This Row],[Product_ID]]</f>
        <v>PRO2293</v>
      </c>
      <c r="B738" s="1" t="str">
        <f>Table2[[#This Row],[Customer_ID]]</f>
        <v>CUST56456</v>
      </c>
      <c r="C738" s="14" t="str">
        <f>Table2[[#This Row],[Date]]</f>
        <v>26/08/2023</v>
      </c>
      <c r="D738" s="1" t="str">
        <f>TRIM(PROPER(Table2[[#This Row],[Product_Name]]))</f>
        <v>Camera</v>
      </c>
      <c r="E738" s="1" t="str">
        <f>TRIM(PROPER(Table2[[#This Row],[Country]]))</f>
        <v>France</v>
      </c>
      <c r="F738" s="1" t="str">
        <f>TRIM(PROPER(Table2[[#This Row],[Category]]))</f>
        <v>Accessories</v>
      </c>
      <c r="G738" s="1" t="str">
        <f>TRIM(PROPER(Table2[[#This Row],[Brand]]))</f>
        <v>Sony</v>
      </c>
      <c r="H738" s="1">
        <f>Table2[[#This Row],[Supplier_ID]]</f>
        <v>1065</v>
      </c>
      <c r="I738" s="1">
        <f>Table2[[#This Row],[Market_Price]]</f>
        <v>569.97</v>
      </c>
      <c r="J738" s="1">
        <f>Table2[[#This Row],[Selling_Price]]</f>
        <v>1030.3</v>
      </c>
      <c r="K738" s="1">
        <f>Table2[[#This Row],[Quantity]]</f>
        <v>-480</v>
      </c>
      <c r="L738" s="1" t="str">
        <f>IF(ISBLANK(Table2[[#This Row],[Status]]), "No Data Entered", IFERROR(Table2[[#This Row],[Status]], "No Data Entered"))</f>
        <v>Cancelled</v>
      </c>
    </row>
    <row r="739" spans="1:12" x14ac:dyDescent="0.3">
      <c r="A739" s="1" t="str">
        <f>Table2[[#This Row],[Product_ID]]</f>
        <v>PRO9532</v>
      </c>
      <c r="B739" s="1" t="str">
        <f>Table2[[#This Row],[Customer_ID]]</f>
        <v>CUST56609</v>
      </c>
      <c r="C739" s="14" t="str">
        <f>Table2[[#This Row],[Date]]</f>
        <v>17/09/2024</v>
      </c>
      <c r="D739" s="1" t="str">
        <f>TRIM(PROPER(Table2[[#This Row],[Product_Name]]))</f>
        <v>Mouse</v>
      </c>
      <c r="E739" s="1" t="str">
        <f>TRIM(PROPER(Table2[[#This Row],[Country]]))</f>
        <v>China</v>
      </c>
      <c r="F739" s="1" t="str">
        <f>TRIM(PROPER(Table2[[#This Row],[Category]]))</f>
        <v>Office Supplies</v>
      </c>
      <c r="G739" s="1" t="str">
        <f>TRIM(PROPER(Table2[[#This Row],[Brand]]))</f>
        <v>Asus</v>
      </c>
      <c r="H739" s="1">
        <f>Table2[[#This Row],[Supplier_ID]]</f>
        <v>1045</v>
      </c>
      <c r="I739" s="1">
        <f>Table2[[#This Row],[Market_Price]]</f>
        <v>1462.45</v>
      </c>
      <c r="J739" s="1">
        <f>Table2[[#This Row],[Selling_Price]]</f>
        <v>2698.86</v>
      </c>
      <c r="K739" s="1">
        <f>Table2[[#This Row],[Quantity]]</f>
        <v>-488</v>
      </c>
      <c r="L739" s="1" t="str">
        <f>IF(ISBLANK(Table2[[#This Row],[Status]]), "No Data Entered", IFERROR(Table2[[#This Row],[Status]], "No Data Entered"))</f>
        <v>Cancelled</v>
      </c>
    </row>
    <row r="740" spans="1:12" x14ac:dyDescent="0.3">
      <c r="A740" s="1" t="str">
        <f>Table2[[#This Row],[Product_ID]]</f>
        <v>PRO8935</v>
      </c>
      <c r="B740" s="1" t="str">
        <f>Table2[[#This Row],[Customer_ID]]</f>
        <v>CUST56657</v>
      </c>
      <c r="C740" s="14" t="str">
        <f>Table2[[#This Row],[Date]]</f>
        <v>09/02/2022</v>
      </c>
      <c r="D740" s="1" t="str">
        <f>TRIM(PROPER(Table2[[#This Row],[Product_Name]]))</f>
        <v>Printer</v>
      </c>
      <c r="E740" s="1" t="str">
        <f>TRIM(PROPER(Table2[[#This Row],[Country]]))</f>
        <v>Canada</v>
      </c>
      <c r="F740" s="1" t="str">
        <f>TRIM(PROPER(Table2[[#This Row],[Category]]))</f>
        <v>Accessories</v>
      </c>
      <c r="G740" s="1" t="str">
        <f>TRIM(PROPER(Table2[[#This Row],[Brand]]))</f>
        <v>Samsung</v>
      </c>
      <c r="H740" s="1">
        <f>Table2[[#This Row],[Supplier_ID]]</f>
        <v>1002</v>
      </c>
      <c r="I740" s="1">
        <f>Table2[[#This Row],[Market_Price]]</f>
        <v>1085.8399999999999</v>
      </c>
      <c r="J740" s="1">
        <f>Table2[[#This Row],[Selling_Price]]</f>
        <v>1855.95</v>
      </c>
      <c r="K740" s="1">
        <f>Table2[[#This Row],[Quantity]]</f>
        <v>0</v>
      </c>
      <c r="L740" s="1" t="str">
        <f>IF(ISBLANK(Table2[[#This Row],[Status]]), "No Data Entered", IFERROR(Table2[[#This Row],[Status]], "No Data Entered"))</f>
        <v>Cancelled</v>
      </c>
    </row>
    <row r="741" spans="1:12" x14ac:dyDescent="0.3">
      <c r="A741" s="1" t="str">
        <f>Table2[[#This Row],[Product_ID]]</f>
        <v>PRO9181</v>
      </c>
      <c r="B741" s="1" t="str">
        <f>Table2[[#This Row],[Customer_ID]]</f>
        <v>CUST56678</v>
      </c>
      <c r="C741" s="14" t="str">
        <f>Table2[[#This Row],[Date]]</f>
        <v>12/05/2021</v>
      </c>
      <c r="D741" s="1" t="str">
        <f>TRIM(PROPER(Table2[[#This Row],[Product_Name]]))</f>
        <v>Smartphone</v>
      </c>
      <c r="E741" s="1" t="str">
        <f>TRIM(PROPER(Table2[[#This Row],[Country]]))</f>
        <v>France</v>
      </c>
      <c r="F741" s="1" t="str">
        <f>TRIM(PROPER(Table2[[#This Row],[Category]]))</f>
        <v>Accessories</v>
      </c>
      <c r="G741" s="1" t="str">
        <f>TRIM(PROPER(Table2[[#This Row],[Brand]]))</f>
        <v>Hp</v>
      </c>
      <c r="H741" s="1">
        <f>Table2[[#This Row],[Supplier_ID]]</f>
        <v>1044</v>
      </c>
      <c r="I741" s="1">
        <f>Table2[[#This Row],[Market_Price]]</f>
        <v>974.18</v>
      </c>
      <c r="J741" s="1">
        <f>Table2[[#This Row],[Selling_Price]]</f>
        <v>1674.43</v>
      </c>
      <c r="K741" s="1">
        <f>Table2[[#This Row],[Quantity]]</f>
        <v>-336</v>
      </c>
      <c r="L741" s="1" t="str">
        <f>IF(ISBLANK(Table2[[#This Row],[Status]]), "No Data Entered", IFERROR(Table2[[#This Row],[Status]], "No Data Entered"))</f>
        <v>Cancelled</v>
      </c>
    </row>
    <row r="742" spans="1:12" x14ac:dyDescent="0.3">
      <c r="A742" s="1" t="str">
        <f>Table2[[#This Row],[Product_ID]]</f>
        <v>PRO4570</v>
      </c>
      <c r="B742" s="1" t="str">
        <f>Table2[[#This Row],[Customer_ID]]</f>
        <v>CUST56790</v>
      </c>
      <c r="C742" s="14" t="str">
        <f>Table2[[#This Row],[Date]]</f>
        <v>09/05/2021</v>
      </c>
      <c r="D742" s="1" t="str">
        <f>TRIM(PROPER(Table2[[#This Row],[Product_Name]]))</f>
        <v>Camera</v>
      </c>
      <c r="E742" s="1" t="str">
        <f>TRIM(PROPER(Table2[[#This Row],[Country]]))</f>
        <v>Uk</v>
      </c>
      <c r="F742" s="1" t="str">
        <f>TRIM(PROPER(Table2[[#This Row],[Category]]))</f>
        <v>Computers</v>
      </c>
      <c r="G742" s="1" t="str">
        <f>TRIM(PROPER(Table2[[#This Row],[Brand]]))</f>
        <v>Dell</v>
      </c>
      <c r="H742" s="1">
        <f>Table2[[#This Row],[Supplier_ID]]</f>
        <v>1037</v>
      </c>
      <c r="I742" s="1">
        <f>Table2[[#This Row],[Market_Price]]</f>
        <v>569.08000000000004</v>
      </c>
      <c r="J742" s="1">
        <f>Table2[[#This Row],[Selling_Price]]</f>
        <v>838.5</v>
      </c>
      <c r="K742" s="1">
        <f>Table2[[#This Row],[Quantity]]</f>
        <v>-229</v>
      </c>
      <c r="L742" s="1" t="str">
        <f>IF(ISBLANK(Table2[[#This Row],[Status]]), "No Data Entered", IFERROR(Table2[[#This Row],[Status]], "No Data Entered"))</f>
        <v>Cancelled</v>
      </c>
    </row>
    <row r="743" spans="1:12" x14ac:dyDescent="0.3">
      <c r="A743" s="1" t="str">
        <f>Table2[[#This Row],[Product_ID]]</f>
        <v>PRO2305</v>
      </c>
      <c r="B743" s="1" t="str">
        <f>Table2[[#This Row],[Customer_ID]]</f>
        <v>CUST56815</v>
      </c>
      <c r="C743" s="14" t="str">
        <f>Table2[[#This Row],[Date]]</f>
        <v>22/11/2023</v>
      </c>
      <c r="D743" s="1" t="str">
        <f>TRIM(PROPER(Table2[[#This Row],[Product_Name]]))</f>
        <v>Mouse</v>
      </c>
      <c r="E743" s="1" t="str">
        <f>TRIM(PROPER(Table2[[#This Row],[Country]]))</f>
        <v>Australia</v>
      </c>
      <c r="F743" s="1" t="str">
        <f>TRIM(PROPER(Table2[[#This Row],[Category]]))</f>
        <v>Accessories</v>
      </c>
      <c r="G743" s="1" t="str">
        <f>TRIM(PROPER(Table2[[#This Row],[Brand]]))</f>
        <v>Microsoft</v>
      </c>
      <c r="H743" s="1">
        <f>Table2[[#This Row],[Supplier_ID]]</f>
        <v>1030</v>
      </c>
      <c r="I743" s="1">
        <f>Table2[[#This Row],[Market_Price]]</f>
        <v>1328.28</v>
      </c>
      <c r="J743" s="1">
        <f>Table2[[#This Row],[Selling_Price]]</f>
        <v>2612.63</v>
      </c>
      <c r="K743" s="1">
        <f>Table2[[#This Row],[Quantity]]</f>
        <v>-405</v>
      </c>
      <c r="L743" s="1" t="str">
        <f>IF(ISBLANK(Table2[[#This Row],[Status]]), "No Data Entered", IFERROR(Table2[[#This Row],[Status]], "No Data Entered"))</f>
        <v>Cancelled</v>
      </c>
    </row>
    <row r="744" spans="1:12" x14ac:dyDescent="0.3">
      <c r="A744" s="1" t="str">
        <f>Table2[[#This Row],[Product_ID]]</f>
        <v>PRO5072</v>
      </c>
      <c r="B744" s="1" t="str">
        <f>Table2[[#This Row],[Customer_ID]]</f>
        <v>CUST56864</v>
      </c>
      <c r="C744" s="14" t="str">
        <f>Table2[[#This Row],[Date]]</f>
        <v>28/05/2024</v>
      </c>
      <c r="D744" s="1" t="str">
        <f>TRIM(PROPER(Table2[[#This Row],[Product_Name]]))</f>
        <v>Tablet</v>
      </c>
      <c r="E744" s="1" t="str">
        <f>TRIM(PROPER(Table2[[#This Row],[Country]]))</f>
        <v>Usa</v>
      </c>
      <c r="F744" s="1" t="str">
        <f>TRIM(PROPER(Table2[[#This Row],[Category]]))</f>
        <v>Office Supplies</v>
      </c>
      <c r="G744" s="1" t="str">
        <f>TRIM(PROPER(Table2[[#This Row],[Brand]]))</f>
        <v>Hp</v>
      </c>
      <c r="H744" s="1">
        <f>Table2[[#This Row],[Supplier_ID]]</f>
        <v>1072</v>
      </c>
      <c r="I744" s="1">
        <f>Table2[[#This Row],[Market_Price]]</f>
        <v>134.38999999999999</v>
      </c>
      <c r="J744" s="1">
        <f>Table2[[#This Row],[Selling_Price]]</f>
        <v>227</v>
      </c>
      <c r="K744" s="1">
        <f>Table2[[#This Row],[Quantity]]</f>
        <v>-232</v>
      </c>
      <c r="L744" s="1" t="str">
        <f>IF(ISBLANK(Table2[[#This Row],[Status]]), "No Data Entered", IFERROR(Table2[[#This Row],[Status]], "No Data Entered"))</f>
        <v>Cancelled</v>
      </c>
    </row>
    <row r="745" spans="1:12" x14ac:dyDescent="0.3">
      <c r="A745" s="1" t="str">
        <f>Table2[[#This Row],[Product_ID]]</f>
        <v>PRO5600</v>
      </c>
      <c r="B745" s="1" t="str">
        <f>Table2[[#This Row],[Customer_ID]]</f>
        <v>CUST56869</v>
      </c>
      <c r="C745" s="14" t="str">
        <f>Table2[[#This Row],[Date]]</f>
        <v>29/01/2020</v>
      </c>
      <c r="D745" s="1" t="str">
        <f>TRIM(PROPER(Table2[[#This Row],[Product_Name]]))</f>
        <v>Mouse</v>
      </c>
      <c r="E745" s="1" t="str">
        <f>TRIM(PROPER(Table2[[#This Row],[Country]]))</f>
        <v>Germany</v>
      </c>
      <c r="F745" s="1" t="str">
        <f>TRIM(PROPER(Table2[[#This Row],[Category]]))</f>
        <v>Office Supplies</v>
      </c>
      <c r="G745" s="1" t="str">
        <f>TRIM(PROPER(Table2[[#This Row],[Brand]]))</f>
        <v>Lenovo</v>
      </c>
      <c r="H745" s="1">
        <f>Table2[[#This Row],[Supplier_ID]]</f>
        <v>1031</v>
      </c>
      <c r="I745" s="1">
        <f>Table2[[#This Row],[Market_Price]]</f>
        <v>185.39</v>
      </c>
      <c r="J745" s="1">
        <f>Table2[[#This Row],[Selling_Price]]</f>
        <v>346.58</v>
      </c>
      <c r="K745" s="1">
        <f>Table2[[#This Row],[Quantity]]</f>
        <v>-334</v>
      </c>
      <c r="L745" s="1" t="str">
        <f>IF(ISBLANK(Table2[[#This Row],[Status]]), "No Data Entered", IFERROR(Table2[[#This Row],[Status]], "No Data Entered"))</f>
        <v>Cancelled</v>
      </c>
    </row>
    <row r="746" spans="1:12" x14ac:dyDescent="0.3">
      <c r="A746" s="1" t="str">
        <f>Table2[[#This Row],[Product_ID]]</f>
        <v>PRO3216</v>
      </c>
      <c r="B746" s="1" t="str">
        <f>Table2[[#This Row],[Customer_ID]]</f>
        <v>CUST56885</v>
      </c>
      <c r="C746" s="14" t="str">
        <f>Table2[[#This Row],[Date]]</f>
        <v>19/12/2024</v>
      </c>
      <c r="D746" s="1" t="str">
        <f>TRIM(PROPER(Table2[[#This Row],[Product_Name]]))</f>
        <v>Laptop</v>
      </c>
      <c r="E746" s="1" t="str">
        <f>TRIM(PROPER(Table2[[#This Row],[Country]]))</f>
        <v>Australia</v>
      </c>
      <c r="F746" s="1" t="str">
        <f>TRIM(PROPER(Table2[[#This Row],[Category]]))</f>
        <v>Computers</v>
      </c>
      <c r="G746" s="1" t="str">
        <f>TRIM(PROPER(Table2[[#This Row],[Brand]]))</f>
        <v>Asus</v>
      </c>
      <c r="H746" s="1">
        <f>Table2[[#This Row],[Supplier_ID]]</f>
        <v>1061</v>
      </c>
      <c r="I746" s="1">
        <f>Table2[[#This Row],[Market_Price]]</f>
        <v>699.9</v>
      </c>
      <c r="J746" s="1">
        <f>Table2[[#This Row],[Selling_Price]]</f>
        <v>1131.67</v>
      </c>
      <c r="K746" s="1">
        <f>Table2[[#This Row],[Quantity]]</f>
        <v>-138</v>
      </c>
      <c r="L746" s="1" t="str">
        <f>IF(ISBLANK(Table2[[#This Row],[Status]]), "No Data Entered", IFERROR(Table2[[#This Row],[Status]], "No Data Entered"))</f>
        <v>Cancelled</v>
      </c>
    </row>
    <row r="747" spans="1:12" x14ac:dyDescent="0.3">
      <c r="A747" s="1" t="str">
        <f>Table2[[#This Row],[Product_ID]]</f>
        <v>PRO9482</v>
      </c>
      <c r="B747" s="1" t="str">
        <f>Table2[[#This Row],[Customer_ID]]</f>
        <v>CUST56903</v>
      </c>
      <c r="C747" s="14" t="str">
        <f>Table2[[#This Row],[Date]]</f>
        <v>11/09/2021</v>
      </c>
      <c r="D747" s="1" t="str">
        <f>TRIM(PROPER(Table2[[#This Row],[Product_Name]]))</f>
        <v>Printer</v>
      </c>
      <c r="E747" s="1" t="str">
        <f>TRIM(PROPER(Table2[[#This Row],[Country]]))</f>
        <v>Canada</v>
      </c>
      <c r="F747" s="1" t="str">
        <f>TRIM(PROPER(Table2[[#This Row],[Category]]))</f>
        <v>Computers</v>
      </c>
      <c r="G747" s="1" t="str">
        <f>TRIM(PROPER(Table2[[#This Row],[Brand]]))</f>
        <v>Apple</v>
      </c>
      <c r="H747" s="1">
        <f>Table2[[#This Row],[Supplier_ID]]</f>
        <v>1074</v>
      </c>
      <c r="I747" s="1">
        <f>Table2[[#This Row],[Market_Price]]</f>
        <v>322.26</v>
      </c>
      <c r="J747" s="1">
        <f>Table2[[#This Row],[Selling_Price]]</f>
        <v>611.99</v>
      </c>
      <c r="K747" s="1">
        <f>Table2[[#This Row],[Quantity]]</f>
        <v>-287</v>
      </c>
      <c r="L747" s="1" t="str">
        <f>IF(ISBLANK(Table2[[#This Row],[Status]]), "No Data Entered", IFERROR(Table2[[#This Row],[Status]], "No Data Entered"))</f>
        <v>Cancelled</v>
      </c>
    </row>
    <row r="748" spans="1:12" x14ac:dyDescent="0.3">
      <c r="A748" s="1" t="str">
        <f>Table2[[#This Row],[Product_ID]]</f>
        <v>PRO2600</v>
      </c>
      <c r="B748" s="1" t="str">
        <f>Table2[[#This Row],[Customer_ID]]</f>
        <v>CUST56974</v>
      </c>
      <c r="C748" s="14" t="str">
        <f>Table2[[#This Row],[Date]]</f>
        <v>30/03/2024</v>
      </c>
      <c r="D748" s="1" t="str">
        <f>TRIM(PROPER(Table2[[#This Row],[Product_Name]]))</f>
        <v>Mouse</v>
      </c>
      <c r="E748" s="1" t="str">
        <f>TRIM(PROPER(Table2[[#This Row],[Country]]))</f>
        <v>Brazil</v>
      </c>
      <c r="F748" s="1" t="str">
        <f>TRIM(PROPER(Table2[[#This Row],[Category]]))</f>
        <v>Office Supplies</v>
      </c>
      <c r="G748" s="1" t="str">
        <f>TRIM(PROPER(Table2[[#This Row],[Brand]]))</f>
        <v>Apple</v>
      </c>
      <c r="H748" s="1">
        <f>Table2[[#This Row],[Supplier_ID]]</f>
        <v>1066</v>
      </c>
      <c r="I748" s="1">
        <f>Table2[[#This Row],[Market_Price]]</f>
        <v>1851.15</v>
      </c>
      <c r="J748" s="1">
        <f>Table2[[#This Row],[Selling_Price]]</f>
        <v>2747.26</v>
      </c>
      <c r="K748" s="1">
        <f>Table2[[#This Row],[Quantity]]</f>
        <v>-327</v>
      </c>
      <c r="L748" s="1" t="str">
        <f>IF(ISBLANK(Table2[[#This Row],[Status]]), "No Data Entered", IFERROR(Table2[[#This Row],[Status]], "No Data Entered"))</f>
        <v>Cancelled</v>
      </c>
    </row>
    <row r="749" spans="1:12" x14ac:dyDescent="0.3">
      <c r="A749" s="1" t="str">
        <f>Table2[[#This Row],[Product_ID]]</f>
        <v>PRO7934</v>
      </c>
      <c r="B749" s="1" t="str">
        <f>Table2[[#This Row],[Customer_ID]]</f>
        <v>CUST57027</v>
      </c>
      <c r="C749" s="14" t="str">
        <f>Table2[[#This Row],[Date]]</f>
        <v>27/11/2021</v>
      </c>
      <c r="D749" s="1" t="str">
        <f>TRIM(PROPER(Table2[[#This Row],[Product_Name]]))</f>
        <v>Smartphone</v>
      </c>
      <c r="E749" s="1" t="str">
        <f>TRIM(PROPER(Table2[[#This Row],[Country]]))</f>
        <v>Usa</v>
      </c>
      <c r="F749" s="1" t="str">
        <f>TRIM(PROPER(Table2[[#This Row],[Category]]))</f>
        <v>Computers</v>
      </c>
      <c r="G749" s="1" t="str">
        <f>TRIM(PROPER(Table2[[#This Row],[Brand]]))</f>
        <v>Lenovo</v>
      </c>
      <c r="H749" s="1">
        <f>Table2[[#This Row],[Supplier_ID]]</f>
        <v>1054</v>
      </c>
      <c r="I749" s="1">
        <f>Table2[[#This Row],[Market_Price]]</f>
        <v>1751.94</v>
      </c>
      <c r="J749" s="1">
        <f>Table2[[#This Row],[Selling_Price]]</f>
        <v>3089.73</v>
      </c>
      <c r="K749" s="1">
        <f>Table2[[#This Row],[Quantity]]</f>
        <v>-457</v>
      </c>
      <c r="L749" s="1" t="str">
        <f>IF(ISBLANK(Table2[[#This Row],[Status]]), "No Data Entered", IFERROR(Table2[[#This Row],[Status]], "No Data Entered"))</f>
        <v>Cancelled</v>
      </c>
    </row>
    <row r="750" spans="1:12" x14ac:dyDescent="0.3">
      <c r="A750" s="1" t="str">
        <f>Table2[[#This Row],[Product_ID]]</f>
        <v>PRO5534</v>
      </c>
      <c r="B750" s="1" t="str">
        <f>Table2[[#This Row],[Customer_ID]]</f>
        <v>CUST57029</v>
      </c>
      <c r="C750" s="14" t="str">
        <f>Table2[[#This Row],[Date]]</f>
        <v>10/11/2024</v>
      </c>
      <c r="D750" s="1" t="str">
        <f>TRIM(PROPER(Table2[[#This Row],[Product_Name]]))</f>
        <v>Monitor</v>
      </c>
      <c r="E750" s="1" t="str">
        <f>TRIM(PROPER(Table2[[#This Row],[Country]]))</f>
        <v>Japan</v>
      </c>
      <c r="F750" s="1" t="str">
        <f>TRIM(PROPER(Table2[[#This Row],[Category]]))</f>
        <v>Accessories</v>
      </c>
      <c r="G750" s="1" t="str">
        <f>TRIM(PROPER(Table2[[#This Row],[Brand]]))</f>
        <v>Apple</v>
      </c>
      <c r="H750" s="1">
        <f>Table2[[#This Row],[Supplier_ID]]</f>
        <v>1016</v>
      </c>
      <c r="I750" s="1">
        <f>Table2[[#This Row],[Market_Price]]</f>
        <v>855.42</v>
      </c>
      <c r="J750" s="1">
        <f>Table2[[#This Row],[Selling_Price]]</f>
        <v>1507.98</v>
      </c>
      <c r="K750" s="1">
        <f>Table2[[#This Row],[Quantity]]</f>
        <v>-305</v>
      </c>
      <c r="L750" s="1" t="str">
        <f>IF(ISBLANK(Table2[[#This Row],[Status]]), "No Data Entered", IFERROR(Table2[[#This Row],[Status]], "No Data Entered"))</f>
        <v>Cancelled</v>
      </c>
    </row>
    <row r="751" spans="1:12" x14ac:dyDescent="0.3">
      <c r="A751" s="1" t="str">
        <f>Table2[[#This Row],[Product_ID]]</f>
        <v>PRO9395</v>
      </c>
      <c r="B751" s="1" t="str">
        <f>Table2[[#This Row],[Customer_ID]]</f>
        <v>CUST57077</v>
      </c>
      <c r="C751" s="14" t="str">
        <f>Table2[[#This Row],[Date]]</f>
        <v>16/04/2022</v>
      </c>
      <c r="D751" s="1" t="str">
        <f>TRIM(PROPER(Table2[[#This Row],[Product_Name]]))</f>
        <v>Smartwatch</v>
      </c>
      <c r="E751" s="1" t="str">
        <f>TRIM(PROPER(Table2[[#This Row],[Country]]))</f>
        <v>India</v>
      </c>
      <c r="F751" s="1" t="str">
        <f>TRIM(PROPER(Table2[[#This Row],[Category]]))</f>
        <v>Computers</v>
      </c>
      <c r="G751" s="1" t="str">
        <f>TRIM(PROPER(Table2[[#This Row],[Brand]]))</f>
        <v>Asus</v>
      </c>
      <c r="H751" s="1">
        <f>Table2[[#This Row],[Supplier_ID]]</f>
        <v>1005</v>
      </c>
      <c r="I751" s="1">
        <f>Table2[[#This Row],[Market_Price]]</f>
        <v>1689.92</v>
      </c>
      <c r="J751" s="1">
        <f>Table2[[#This Row],[Selling_Price]]</f>
        <v>2048.79</v>
      </c>
      <c r="K751" s="1">
        <f>Table2[[#This Row],[Quantity]]</f>
        <v>-294</v>
      </c>
      <c r="L751" s="1" t="str">
        <f>IF(ISBLANK(Table2[[#This Row],[Status]]), "No Data Entered", IFERROR(Table2[[#This Row],[Status]], "No Data Entered"))</f>
        <v>Cancelled</v>
      </c>
    </row>
    <row r="752" spans="1:12" x14ac:dyDescent="0.3">
      <c r="A752" s="1" t="str">
        <f>Table2[[#This Row],[Product_ID]]</f>
        <v>PRO5170</v>
      </c>
      <c r="B752" s="1" t="str">
        <f>Table2[[#This Row],[Customer_ID]]</f>
        <v>CUST57112</v>
      </c>
      <c r="C752" s="14" t="str">
        <f>Table2[[#This Row],[Date]]</f>
        <v>02/12/2021</v>
      </c>
      <c r="D752" s="1" t="str">
        <f>TRIM(PROPER(Table2[[#This Row],[Product_Name]]))</f>
        <v>Tablet</v>
      </c>
      <c r="E752" s="1" t="str">
        <f>TRIM(PROPER(Table2[[#This Row],[Country]]))</f>
        <v>Uk</v>
      </c>
      <c r="F752" s="1" t="str">
        <f>TRIM(PROPER(Table2[[#This Row],[Category]]))</f>
        <v>Office Supplies</v>
      </c>
      <c r="G752" s="1" t="str">
        <f>TRIM(PROPER(Table2[[#This Row],[Brand]]))</f>
        <v>Sony</v>
      </c>
      <c r="H752" s="1">
        <f>Table2[[#This Row],[Supplier_ID]]</f>
        <v>1008</v>
      </c>
      <c r="I752" s="1">
        <f>Table2[[#This Row],[Market_Price]]</f>
        <v>927.63</v>
      </c>
      <c r="J752" s="1">
        <f>Table2[[#This Row],[Selling_Price]]</f>
        <v>1076.29</v>
      </c>
      <c r="K752" s="1">
        <f>Table2[[#This Row],[Quantity]]</f>
        <v>-311</v>
      </c>
      <c r="L752" s="1" t="str">
        <f>IF(ISBLANK(Table2[[#This Row],[Status]]), "No Data Entered", IFERROR(Table2[[#This Row],[Status]], "No Data Entered"))</f>
        <v>Cancelled</v>
      </c>
    </row>
    <row r="753" spans="1:12" x14ac:dyDescent="0.3">
      <c r="A753" s="1" t="str">
        <f>Table2[[#This Row],[Product_ID]]</f>
        <v>PRO9771</v>
      </c>
      <c r="B753" s="1" t="str">
        <f>Table2[[#This Row],[Customer_ID]]</f>
        <v>CUST57169</v>
      </c>
      <c r="C753" s="14" t="str">
        <f>Table2[[#This Row],[Date]]</f>
        <v>04/03/2022</v>
      </c>
      <c r="D753" s="1" t="str">
        <f>TRIM(PROPER(Table2[[#This Row],[Product_Name]]))</f>
        <v>Laptop</v>
      </c>
      <c r="E753" s="1" t="str">
        <f>TRIM(PROPER(Table2[[#This Row],[Country]]))</f>
        <v>China</v>
      </c>
      <c r="F753" s="1" t="str">
        <f>TRIM(PROPER(Table2[[#This Row],[Category]]))</f>
        <v>Wearables</v>
      </c>
      <c r="G753" s="1" t="str">
        <f>TRIM(PROPER(Table2[[#This Row],[Brand]]))</f>
        <v>Microsoft</v>
      </c>
      <c r="H753" s="1">
        <f>Table2[[#This Row],[Supplier_ID]]</f>
        <v>1019</v>
      </c>
      <c r="I753" s="1">
        <f>Table2[[#This Row],[Market_Price]]</f>
        <v>1236.22</v>
      </c>
      <c r="J753" s="1">
        <f>Table2[[#This Row],[Selling_Price]]</f>
        <v>1908.99</v>
      </c>
      <c r="K753" s="1">
        <f>Table2[[#This Row],[Quantity]]</f>
        <v>-41</v>
      </c>
      <c r="L753" s="1" t="str">
        <f>IF(ISBLANK(Table2[[#This Row],[Status]]), "No Data Entered", IFERROR(Table2[[#This Row],[Status]], "No Data Entered"))</f>
        <v>Cancelled</v>
      </c>
    </row>
    <row r="754" spans="1:12" x14ac:dyDescent="0.3">
      <c r="A754" s="1" t="str">
        <f>Table2[[#This Row],[Product_ID]]</f>
        <v>PRO1903</v>
      </c>
      <c r="B754" s="1" t="str">
        <f>Table2[[#This Row],[Customer_ID]]</f>
        <v>CUST57186</v>
      </c>
      <c r="C754" s="14" t="str">
        <f>Table2[[#This Row],[Date]]</f>
        <v>30/07/2020</v>
      </c>
      <c r="D754" s="1" t="str">
        <f>TRIM(PROPER(Table2[[#This Row],[Product_Name]]))</f>
        <v>Laptop</v>
      </c>
      <c r="E754" s="1" t="str">
        <f>TRIM(PROPER(Table2[[#This Row],[Country]]))</f>
        <v>Canada</v>
      </c>
      <c r="F754" s="1" t="str">
        <f>TRIM(PROPER(Table2[[#This Row],[Category]]))</f>
        <v>Accessories</v>
      </c>
      <c r="G754" s="1" t="str">
        <f>TRIM(PROPER(Table2[[#This Row],[Brand]]))</f>
        <v>Sony</v>
      </c>
      <c r="H754" s="1">
        <f>Table2[[#This Row],[Supplier_ID]]</f>
        <v>1012</v>
      </c>
      <c r="I754" s="1">
        <f>Table2[[#This Row],[Market_Price]]</f>
        <v>1741.05</v>
      </c>
      <c r="J754" s="1">
        <f>Table2[[#This Row],[Selling_Price]]</f>
        <v>3477.9</v>
      </c>
      <c r="K754" s="1">
        <f>Table2[[#This Row],[Quantity]]</f>
        <v>-491</v>
      </c>
      <c r="L754" s="1" t="str">
        <f>IF(ISBLANK(Table2[[#This Row],[Status]]), "No Data Entered", IFERROR(Table2[[#This Row],[Status]], "No Data Entered"))</f>
        <v>Cancelled</v>
      </c>
    </row>
    <row r="755" spans="1:12" x14ac:dyDescent="0.3">
      <c r="A755" s="1" t="str">
        <f>Table2[[#This Row],[Product_ID]]</f>
        <v>PRO2118</v>
      </c>
      <c r="B755" s="1" t="str">
        <f>Table2[[#This Row],[Customer_ID]]</f>
        <v>CUST57236</v>
      </c>
      <c r="C755" s="14" t="str">
        <f>Table2[[#This Row],[Date]]</f>
        <v>23/02/2022</v>
      </c>
      <c r="D755" s="1" t="str">
        <f>TRIM(PROPER(Table2[[#This Row],[Product_Name]]))</f>
        <v>Camera</v>
      </c>
      <c r="E755" s="1" t="str">
        <f>TRIM(PROPER(Table2[[#This Row],[Country]]))</f>
        <v>Uk</v>
      </c>
      <c r="F755" s="1" t="str">
        <f>TRIM(PROPER(Table2[[#This Row],[Category]]))</f>
        <v>Electronics</v>
      </c>
      <c r="G755" s="1" t="str">
        <f>TRIM(PROPER(Table2[[#This Row],[Brand]]))</f>
        <v>Canon</v>
      </c>
      <c r="H755" s="1">
        <f>Table2[[#This Row],[Supplier_ID]]</f>
        <v>1044</v>
      </c>
      <c r="I755" s="1">
        <f>Table2[[#This Row],[Market_Price]]</f>
        <v>125.87</v>
      </c>
      <c r="J755" s="1">
        <f>Table2[[#This Row],[Selling_Price]]</f>
        <v>246.87</v>
      </c>
      <c r="K755" s="1">
        <f>Table2[[#This Row],[Quantity]]</f>
        <v>-198</v>
      </c>
      <c r="L755" s="1" t="str">
        <f>IF(ISBLANK(Table2[[#This Row],[Status]]), "No Data Entered", IFERROR(Table2[[#This Row],[Status]], "No Data Entered"))</f>
        <v>Cancelled</v>
      </c>
    </row>
    <row r="756" spans="1:12" x14ac:dyDescent="0.3">
      <c r="A756" s="1" t="str">
        <f>Table2[[#This Row],[Product_ID]]</f>
        <v>PRO4925</v>
      </c>
      <c r="B756" s="1" t="str">
        <f>Table2[[#This Row],[Customer_ID]]</f>
        <v>CUST57356</v>
      </c>
      <c r="C756" s="14" t="str">
        <f>Table2[[#This Row],[Date]]</f>
        <v>07/12/2025</v>
      </c>
      <c r="D756" s="1" t="str">
        <f>TRIM(PROPER(Table2[[#This Row],[Product_Name]]))</f>
        <v>Camera</v>
      </c>
      <c r="E756" s="1" t="str">
        <f>TRIM(PROPER(Table2[[#This Row],[Country]]))</f>
        <v>India</v>
      </c>
      <c r="F756" s="1" t="str">
        <f>TRIM(PROPER(Table2[[#This Row],[Category]]))</f>
        <v>Accessories</v>
      </c>
      <c r="G756" s="1" t="str">
        <f>TRIM(PROPER(Table2[[#This Row],[Brand]]))</f>
        <v>Apple</v>
      </c>
      <c r="H756" s="1">
        <f>Table2[[#This Row],[Supplier_ID]]</f>
        <v>1032</v>
      </c>
      <c r="I756" s="1">
        <f>Table2[[#This Row],[Market_Price]]</f>
        <v>957.71</v>
      </c>
      <c r="J756" s="1">
        <f>Table2[[#This Row],[Selling_Price]]</f>
        <v>1062.1500000000001</v>
      </c>
      <c r="K756" s="1">
        <f>Table2[[#This Row],[Quantity]]</f>
        <v>-431</v>
      </c>
      <c r="L756" s="1" t="str">
        <f>IF(ISBLANK(Table2[[#This Row],[Status]]), "No Data Entered", IFERROR(Table2[[#This Row],[Status]], "No Data Entered"))</f>
        <v>Cancelled</v>
      </c>
    </row>
    <row r="757" spans="1:12" x14ac:dyDescent="0.3">
      <c r="A757" s="1" t="str">
        <f>Table2[[#This Row],[Product_ID]]</f>
        <v>PRO5051</v>
      </c>
      <c r="B757" s="1" t="str">
        <f>Table2[[#This Row],[Customer_ID]]</f>
        <v>CUST57602</v>
      </c>
      <c r="C757" s="14" t="str">
        <f>Table2[[#This Row],[Date]]</f>
        <v>13/12/2020</v>
      </c>
      <c r="D757" s="1" t="str">
        <f>TRIM(PROPER(Table2[[#This Row],[Product_Name]]))</f>
        <v>Keyboard</v>
      </c>
      <c r="E757" s="1" t="str">
        <f>TRIM(PROPER(Table2[[#This Row],[Country]]))</f>
        <v>Australia</v>
      </c>
      <c r="F757" s="1" t="str">
        <f>TRIM(PROPER(Table2[[#This Row],[Category]]))</f>
        <v>Computers</v>
      </c>
      <c r="G757" s="1" t="str">
        <f>TRIM(PROPER(Table2[[#This Row],[Brand]]))</f>
        <v>Samsung</v>
      </c>
      <c r="H757" s="1">
        <f>Table2[[#This Row],[Supplier_ID]]</f>
        <v>1036</v>
      </c>
      <c r="I757" s="1">
        <f>Table2[[#This Row],[Market_Price]]</f>
        <v>955.72</v>
      </c>
      <c r="J757" s="1">
        <f>Table2[[#This Row],[Selling_Price]]</f>
        <v>1756.42</v>
      </c>
      <c r="K757" s="1">
        <f>Table2[[#This Row],[Quantity]]</f>
        <v>-216</v>
      </c>
      <c r="L757" s="1" t="str">
        <f>IF(ISBLANK(Table2[[#This Row],[Status]]), "No Data Entered", IFERROR(Table2[[#This Row],[Status]], "No Data Entered"))</f>
        <v>Cancelled</v>
      </c>
    </row>
    <row r="758" spans="1:12" x14ac:dyDescent="0.3">
      <c r="A758" s="1" t="str">
        <f>Table2[[#This Row],[Product_ID]]</f>
        <v>PRO9429</v>
      </c>
      <c r="B758" s="1" t="str">
        <f>Table2[[#This Row],[Customer_ID]]</f>
        <v>CUST57681</v>
      </c>
      <c r="C758" s="14" t="str">
        <f>Table2[[#This Row],[Date]]</f>
        <v>25/02/2024</v>
      </c>
      <c r="D758" s="1" t="str">
        <f>TRIM(PROPER(Table2[[#This Row],[Product_Name]]))</f>
        <v>Camera</v>
      </c>
      <c r="E758" s="1" t="str">
        <f>TRIM(PROPER(Table2[[#This Row],[Country]]))</f>
        <v>Australia</v>
      </c>
      <c r="F758" s="1" t="str">
        <f>TRIM(PROPER(Table2[[#This Row],[Category]]))</f>
        <v>Electronics</v>
      </c>
      <c r="G758" s="1" t="str">
        <f>TRIM(PROPER(Table2[[#This Row],[Brand]]))</f>
        <v>Sony</v>
      </c>
      <c r="H758" s="1">
        <f>Table2[[#This Row],[Supplier_ID]]</f>
        <v>1065</v>
      </c>
      <c r="I758" s="1">
        <f>Table2[[#This Row],[Market_Price]]</f>
        <v>1633.25</v>
      </c>
      <c r="J758" s="1">
        <f>Table2[[#This Row],[Selling_Price]]</f>
        <v>2511.86</v>
      </c>
      <c r="K758" s="1">
        <f>Table2[[#This Row],[Quantity]]</f>
        <v>-414</v>
      </c>
      <c r="L758" s="1" t="str">
        <f>IF(ISBLANK(Table2[[#This Row],[Status]]), "No Data Entered", IFERROR(Table2[[#This Row],[Status]], "No Data Entered"))</f>
        <v>Cancelled</v>
      </c>
    </row>
    <row r="759" spans="1:12" x14ac:dyDescent="0.3">
      <c r="A759" s="1" t="str">
        <f>Table2[[#This Row],[Product_ID]]</f>
        <v>PRO8171</v>
      </c>
      <c r="B759" s="1" t="str">
        <f>Table2[[#This Row],[Customer_ID]]</f>
        <v>CUST57808</v>
      </c>
      <c r="C759" s="14" t="str">
        <f>Table2[[#This Row],[Date]]</f>
        <v>05/04/2022</v>
      </c>
      <c r="D759" s="1" t="str">
        <f>TRIM(PROPER(Table2[[#This Row],[Product_Name]]))</f>
        <v>Monitor</v>
      </c>
      <c r="E759" s="1" t="str">
        <f>TRIM(PROPER(Table2[[#This Row],[Country]]))</f>
        <v>India</v>
      </c>
      <c r="F759" s="1" t="str">
        <f>TRIM(PROPER(Table2[[#This Row],[Category]]))</f>
        <v>Computers</v>
      </c>
      <c r="G759" s="1" t="str">
        <f>TRIM(PROPER(Table2[[#This Row],[Brand]]))</f>
        <v>Apple</v>
      </c>
      <c r="H759" s="1">
        <f>Table2[[#This Row],[Supplier_ID]]</f>
        <v>1040</v>
      </c>
      <c r="I759" s="1">
        <f>Table2[[#This Row],[Market_Price]]</f>
        <v>1865.9</v>
      </c>
      <c r="J759" s="1">
        <f>Table2[[#This Row],[Selling_Price]]</f>
        <v>2851.72</v>
      </c>
      <c r="K759" s="1">
        <f>Table2[[#This Row],[Quantity]]</f>
        <v>-389</v>
      </c>
      <c r="L759" s="1" t="str">
        <f>IF(ISBLANK(Table2[[#This Row],[Status]]), "No Data Entered", IFERROR(Table2[[#This Row],[Status]], "No Data Entered"))</f>
        <v>Cancelled</v>
      </c>
    </row>
    <row r="760" spans="1:12" x14ac:dyDescent="0.3">
      <c r="A760" s="1" t="str">
        <f>Table2[[#This Row],[Product_ID]]</f>
        <v>PRO8958</v>
      </c>
      <c r="B760" s="1" t="str">
        <f>Table2[[#This Row],[Customer_ID]]</f>
        <v>CUST57899</v>
      </c>
      <c r="C760" s="14" t="str">
        <f>Table2[[#This Row],[Date]]</f>
        <v>09/04/2021</v>
      </c>
      <c r="D760" s="1" t="str">
        <f>TRIM(PROPER(Table2[[#This Row],[Product_Name]]))</f>
        <v>Smartphone</v>
      </c>
      <c r="E760" s="1" t="str">
        <f>TRIM(PROPER(Table2[[#This Row],[Country]]))</f>
        <v>Germany</v>
      </c>
      <c r="F760" s="1" t="str">
        <f>TRIM(PROPER(Table2[[#This Row],[Category]]))</f>
        <v>Wearables</v>
      </c>
      <c r="G760" s="1" t="str">
        <f>TRIM(PROPER(Table2[[#This Row],[Brand]]))</f>
        <v>Logitech</v>
      </c>
      <c r="H760" s="1">
        <f>Table2[[#This Row],[Supplier_ID]]</f>
        <v>1057</v>
      </c>
      <c r="I760" s="1">
        <f>Table2[[#This Row],[Market_Price]]</f>
        <v>691.63</v>
      </c>
      <c r="J760" s="1">
        <f>Table2[[#This Row],[Selling_Price]]</f>
        <v>873.39</v>
      </c>
      <c r="K760" s="1">
        <f>Table2[[#This Row],[Quantity]]</f>
        <v>-35</v>
      </c>
      <c r="L760" s="1" t="str">
        <f>IF(ISBLANK(Table2[[#This Row],[Status]]), "No Data Entered", IFERROR(Table2[[#This Row],[Status]], "No Data Entered"))</f>
        <v>Cancelled</v>
      </c>
    </row>
    <row r="761" spans="1:12" x14ac:dyDescent="0.3">
      <c r="A761" s="1" t="str">
        <f>Table2[[#This Row],[Product_ID]]</f>
        <v>PRO1002</v>
      </c>
      <c r="B761" s="1" t="str">
        <f>Table2[[#This Row],[Customer_ID]]</f>
        <v>CUST57981</v>
      </c>
      <c r="C761" s="14" t="str">
        <f>Table2[[#This Row],[Date]]</f>
        <v>19/04/2023</v>
      </c>
      <c r="D761" s="1" t="str">
        <f>TRIM(PROPER(Table2[[#This Row],[Product_Name]]))</f>
        <v>Monitor</v>
      </c>
      <c r="E761" s="1" t="str">
        <f>TRIM(PROPER(Table2[[#This Row],[Country]]))</f>
        <v>Australia</v>
      </c>
      <c r="F761" s="1" t="str">
        <f>TRIM(PROPER(Table2[[#This Row],[Category]]))</f>
        <v>Office Supplies</v>
      </c>
      <c r="G761" s="1" t="str">
        <f>TRIM(PROPER(Table2[[#This Row],[Brand]]))</f>
        <v>Samsung</v>
      </c>
      <c r="H761" s="1">
        <f>Table2[[#This Row],[Supplier_ID]]</f>
        <v>1056</v>
      </c>
      <c r="I761" s="1">
        <f>Table2[[#This Row],[Market_Price]]</f>
        <v>1105.25</v>
      </c>
      <c r="J761" s="1">
        <f>Table2[[#This Row],[Selling_Price]]</f>
        <v>1375.29</v>
      </c>
      <c r="K761" s="1">
        <f>Table2[[#This Row],[Quantity]]</f>
        <v>-101</v>
      </c>
      <c r="L761" s="1" t="str">
        <f>IF(ISBLANK(Table2[[#This Row],[Status]]), "No Data Entered", IFERROR(Table2[[#This Row],[Status]], "No Data Entered"))</f>
        <v>Cancelled</v>
      </c>
    </row>
    <row r="762" spans="1:12" x14ac:dyDescent="0.3">
      <c r="A762" s="1" t="str">
        <f>Table2[[#This Row],[Product_ID]]</f>
        <v>PRO7471</v>
      </c>
      <c r="B762" s="1" t="str">
        <f>Table2[[#This Row],[Customer_ID]]</f>
        <v>CUST58018</v>
      </c>
      <c r="C762" s="14" t="str">
        <f>Table2[[#This Row],[Date]]</f>
        <v>14/07/2021</v>
      </c>
      <c r="D762" s="1" t="str">
        <f>TRIM(PROPER(Table2[[#This Row],[Product_Name]]))</f>
        <v>Keyboard</v>
      </c>
      <c r="E762" s="1" t="str">
        <f>TRIM(PROPER(Table2[[#This Row],[Country]]))</f>
        <v>Usa</v>
      </c>
      <c r="F762" s="1" t="str">
        <f>TRIM(PROPER(Table2[[#This Row],[Category]]))</f>
        <v>Wearables</v>
      </c>
      <c r="G762" s="1" t="str">
        <f>TRIM(PROPER(Table2[[#This Row],[Brand]]))</f>
        <v>Canon</v>
      </c>
      <c r="H762" s="1">
        <f>Table2[[#This Row],[Supplier_ID]]</f>
        <v>1001</v>
      </c>
      <c r="I762" s="1">
        <f>Table2[[#This Row],[Market_Price]]</f>
        <v>1713.77</v>
      </c>
      <c r="J762" s="1">
        <f>Table2[[#This Row],[Selling_Price]]</f>
        <v>3138.54</v>
      </c>
      <c r="K762" s="1">
        <f>Table2[[#This Row],[Quantity]]</f>
        <v>-363</v>
      </c>
      <c r="L762" s="1" t="str">
        <f>IF(ISBLANK(Table2[[#This Row],[Status]]), "No Data Entered", IFERROR(Table2[[#This Row],[Status]], "No Data Entered"))</f>
        <v>Cancelled</v>
      </c>
    </row>
    <row r="763" spans="1:12" x14ac:dyDescent="0.3">
      <c r="A763" s="1" t="str">
        <f>Table2[[#This Row],[Product_ID]]</f>
        <v>PRO5817</v>
      </c>
      <c r="B763" s="1" t="str">
        <f>Table2[[#This Row],[Customer_ID]]</f>
        <v>CUST58051</v>
      </c>
      <c r="C763" s="14" t="str">
        <f>Table2[[#This Row],[Date]]</f>
        <v>07/09/2023</v>
      </c>
      <c r="D763" s="1" t="str">
        <f>TRIM(PROPER(Table2[[#This Row],[Product_Name]]))</f>
        <v>Monitor</v>
      </c>
      <c r="E763" s="1" t="str">
        <f>TRIM(PROPER(Table2[[#This Row],[Country]]))</f>
        <v>Germany</v>
      </c>
      <c r="F763" s="1" t="str">
        <f>TRIM(PROPER(Table2[[#This Row],[Category]]))</f>
        <v>Accessories</v>
      </c>
      <c r="G763" s="1" t="str">
        <f>TRIM(PROPER(Table2[[#This Row],[Brand]]))</f>
        <v>Lenovo</v>
      </c>
      <c r="H763" s="1">
        <f>Table2[[#This Row],[Supplier_ID]]</f>
        <v>1078</v>
      </c>
      <c r="I763" s="1">
        <f>Table2[[#This Row],[Market_Price]]</f>
        <v>286.37</v>
      </c>
      <c r="J763" s="1">
        <f>Table2[[#This Row],[Selling_Price]]</f>
        <v>498.77</v>
      </c>
      <c r="K763" s="1">
        <f>Table2[[#This Row],[Quantity]]</f>
        <v>-151</v>
      </c>
      <c r="L763" s="1" t="str">
        <f>IF(ISBLANK(Table2[[#This Row],[Status]]), "No Data Entered", IFERROR(Table2[[#This Row],[Status]], "No Data Entered"))</f>
        <v>Cancelled</v>
      </c>
    </row>
    <row r="764" spans="1:12" x14ac:dyDescent="0.3">
      <c r="A764" s="1" t="str">
        <f>Table2[[#This Row],[Product_ID]]</f>
        <v>PRO5442</v>
      </c>
      <c r="B764" s="1" t="str">
        <f>Table2[[#This Row],[Customer_ID]]</f>
        <v>CUST58184</v>
      </c>
      <c r="C764" s="14" t="str">
        <f>Table2[[#This Row],[Date]]</f>
        <v>30/09/2021</v>
      </c>
      <c r="D764" s="1" t="str">
        <f>TRIM(PROPER(Table2[[#This Row],[Product_Name]]))</f>
        <v>Monitor</v>
      </c>
      <c r="E764" s="1" t="str">
        <f>TRIM(PROPER(Table2[[#This Row],[Country]]))</f>
        <v>Canada</v>
      </c>
      <c r="F764" s="1" t="str">
        <f>TRIM(PROPER(Table2[[#This Row],[Category]]))</f>
        <v>Electronics</v>
      </c>
      <c r="G764" s="1" t="str">
        <f>TRIM(PROPER(Table2[[#This Row],[Brand]]))</f>
        <v>Canon</v>
      </c>
      <c r="H764" s="1">
        <f>Table2[[#This Row],[Supplier_ID]]</f>
        <v>1091</v>
      </c>
      <c r="I764" s="1">
        <f>Table2[[#This Row],[Market_Price]]</f>
        <v>962.85</v>
      </c>
      <c r="J764" s="1">
        <f>Table2[[#This Row],[Selling_Price]]</f>
        <v>1440.57</v>
      </c>
      <c r="K764" s="1">
        <f>Table2[[#This Row],[Quantity]]</f>
        <v>-18</v>
      </c>
      <c r="L764" s="1" t="str">
        <f>IF(ISBLANK(Table2[[#This Row],[Status]]), "No Data Entered", IFERROR(Table2[[#This Row],[Status]], "No Data Entered"))</f>
        <v>Cancelled</v>
      </c>
    </row>
    <row r="765" spans="1:12" x14ac:dyDescent="0.3">
      <c r="A765" s="1" t="str">
        <f>Table2[[#This Row],[Product_ID]]</f>
        <v>PRO2309</v>
      </c>
      <c r="B765" s="1" t="str">
        <f>Table2[[#This Row],[Customer_ID]]</f>
        <v>CUST58196</v>
      </c>
      <c r="C765" s="14" t="str">
        <f>Table2[[#This Row],[Date]]</f>
        <v>24/05/2023</v>
      </c>
      <c r="D765" s="1" t="str">
        <f>TRIM(PROPER(Table2[[#This Row],[Product_Name]]))</f>
        <v>Printer</v>
      </c>
      <c r="E765" s="1" t="str">
        <f>TRIM(PROPER(Table2[[#This Row],[Country]]))</f>
        <v>India</v>
      </c>
      <c r="F765" s="1" t="str">
        <f>TRIM(PROPER(Table2[[#This Row],[Category]]))</f>
        <v>Accessories</v>
      </c>
      <c r="G765" s="1" t="str">
        <f>TRIM(PROPER(Table2[[#This Row],[Brand]]))</f>
        <v>Asus</v>
      </c>
      <c r="H765" s="1">
        <f>Table2[[#This Row],[Supplier_ID]]</f>
        <v>1030</v>
      </c>
      <c r="I765" s="1">
        <f>Table2[[#This Row],[Market_Price]]</f>
        <v>1319.27</v>
      </c>
      <c r="J765" s="1">
        <f>Table2[[#This Row],[Selling_Price]]</f>
        <v>2292.17</v>
      </c>
      <c r="K765" s="1">
        <f>Table2[[#This Row],[Quantity]]</f>
        <v>-377</v>
      </c>
      <c r="L765" s="1" t="str">
        <f>IF(ISBLANK(Table2[[#This Row],[Status]]), "No Data Entered", IFERROR(Table2[[#This Row],[Status]], "No Data Entered"))</f>
        <v>Cancelled</v>
      </c>
    </row>
    <row r="766" spans="1:12" x14ac:dyDescent="0.3">
      <c r="A766" s="1" t="str">
        <f>Table2[[#This Row],[Product_ID]]</f>
        <v>PRO8580</v>
      </c>
      <c r="B766" s="1" t="str">
        <f>Table2[[#This Row],[Customer_ID]]</f>
        <v>CUST58254</v>
      </c>
      <c r="C766" s="14" t="str">
        <f>Table2[[#This Row],[Date]]</f>
        <v>18/06/2021</v>
      </c>
      <c r="D766" s="1" t="str">
        <f>TRIM(PROPER(Table2[[#This Row],[Product_Name]]))</f>
        <v>Headphones</v>
      </c>
      <c r="E766" s="1" t="str">
        <f>TRIM(PROPER(Table2[[#This Row],[Country]]))</f>
        <v>Germany</v>
      </c>
      <c r="F766" s="1" t="str">
        <f>TRIM(PROPER(Table2[[#This Row],[Category]]))</f>
        <v>Electronics</v>
      </c>
      <c r="G766" s="1" t="str">
        <f>TRIM(PROPER(Table2[[#This Row],[Brand]]))</f>
        <v>Samsung</v>
      </c>
      <c r="H766" s="1">
        <f>Table2[[#This Row],[Supplier_ID]]</f>
        <v>1045</v>
      </c>
      <c r="I766" s="1">
        <f>Table2[[#This Row],[Market_Price]]</f>
        <v>346.44</v>
      </c>
      <c r="J766" s="1">
        <f>Table2[[#This Row],[Selling_Price]]</f>
        <v>631.45000000000005</v>
      </c>
      <c r="K766" s="1">
        <f>Table2[[#This Row],[Quantity]]</f>
        <v>-23</v>
      </c>
      <c r="L766" s="1" t="str">
        <f>IF(ISBLANK(Table2[[#This Row],[Status]]), "No Data Entered", IFERROR(Table2[[#This Row],[Status]], "No Data Entered"))</f>
        <v>Cancelled</v>
      </c>
    </row>
    <row r="767" spans="1:12" x14ac:dyDescent="0.3">
      <c r="A767" s="1" t="str">
        <f>Table2[[#This Row],[Product_ID]]</f>
        <v>PRO1783</v>
      </c>
      <c r="B767" s="1" t="str">
        <f>Table2[[#This Row],[Customer_ID]]</f>
        <v>CUST58260</v>
      </c>
      <c r="C767" s="14" t="str">
        <f>Table2[[#This Row],[Date]]</f>
        <v>14/02/2024</v>
      </c>
      <c r="D767" s="1" t="str">
        <f>TRIM(PROPER(Table2[[#This Row],[Product_Name]]))</f>
        <v>Tablet</v>
      </c>
      <c r="E767" s="1" t="str">
        <f>TRIM(PROPER(Table2[[#This Row],[Country]]))</f>
        <v>Brazil</v>
      </c>
      <c r="F767" s="1" t="str">
        <f>TRIM(PROPER(Table2[[#This Row],[Category]]))</f>
        <v>Accessories</v>
      </c>
      <c r="G767" s="1" t="str">
        <f>TRIM(PROPER(Table2[[#This Row],[Brand]]))</f>
        <v>Dell</v>
      </c>
      <c r="H767" s="1">
        <f>Table2[[#This Row],[Supplier_ID]]</f>
        <v>1051</v>
      </c>
      <c r="I767" s="1">
        <f>Table2[[#This Row],[Market_Price]]</f>
        <v>348.13</v>
      </c>
      <c r="J767" s="1">
        <f>Table2[[#This Row],[Selling_Price]]</f>
        <v>397.03</v>
      </c>
      <c r="K767" s="1">
        <f>Table2[[#This Row],[Quantity]]</f>
        <v>-76</v>
      </c>
      <c r="L767" s="1" t="str">
        <f>IF(ISBLANK(Table2[[#This Row],[Status]]), "No Data Entered", IFERROR(Table2[[#This Row],[Status]], "No Data Entered"))</f>
        <v>Cancelled</v>
      </c>
    </row>
    <row r="768" spans="1:12" x14ac:dyDescent="0.3">
      <c r="A768" s="1" t="str">
        <f>Table2[[#This Row],[Product_ID]]</f>
        <v>PRO3076</v>
      </c>
      <c r="B768" s="1" t="str">
        <f>Table2[[#This Row],[Customer_ID]]</f>
        <v>CUST58344</v>
      </c>
      <c r="C768" s="14" t="str">
        <f>Table2[[#This Row],[Date]]</f>
        <v>21/05/2025</v>
      </c>
      <c r="D768" s="1" t="str">
        <f>TRIM(PROPER(Table2[[#This Row],[Product_Name]]))</f>
        <v>Camera</v>
      </c>
      <c r="E768" s="1" t="str">
        <f>TRIM(PROPER(Table2[[#This Row],[Country]]))</f>
        <v>India</v>
      </c>
      <c r="F768" s="1" t="str">
        <f>TRIM(PROPER(Table2[[#This Row],[Category]]))</f>
        <v>Electronics</v>
      </c>
      <c r="G768" s="1" t="str">
        <f>TRIM(PROPER(Table2[[#This Row],[Brand]]))</f>
        <v>Dell</v>
      </c>
      <c r="H768" s="1">
        <f>Table2[[#This Row],[Supplier_ID]]</f>
        <v>1045</v>
      </c>
      <c r="I768" s="1">
        <f>Table2[[#This Row],[Market_Price]]</f>
        <v>515.33000000000004</v>
      </c>
      <c r="J768" s="1">
        <f>Table2[[#This Row],[Selling_Price]]</f>
        <v>674.12</v>
      </c>
      <c r="K768" s="1">
        <f>Table2[[#This Row],[Quantity]]</f>
        <v>-61</v>
      </c>
      <c r="L768" s="1" t="str">
        <f>IF(ISBLANK(Table2[[#This Row],[Status]]), "No Data Entered", IFERROR(Table2[[#This Row],[Status]], "No Data Entered"))</f>
        <v>Cancelled</v>
      </c>
    </row>
    <row r="769" spans="1:12" x14ac:dyDescent="0.3">
      <c r="A769" s="1" t="str">
        <f>Table2[[#This Row],[Product_ID]]</f>
        <v>PRO1286</v>
      </c>
      <c r="B769" s="1" t="str">
        <f>Table2[[#This Row],[Customer_ID]]</f>
        <v>CUST58380</v>
      </c>
      <c r="C769" s="14" t="str">
        <f>Table2[[#This Row],[Date]]</f>
        <v>30/11/2024</v>
      </c>
      <c r="D769" s="1" t="str">
        <f>TRIM(PROPER(Table2[[#This Row],[Product_Name]]))</f>
        <v>Keyboard</v>
      </c>
      <c r="E769" s="1" t="str">
        <f>TRIM(PROPER(Table2[[#This Row],[Country]]))</f>
        <v>Germany</v>
      </c>
      <c r="F769" s="1" t="str">
        <f>TRIM(PROPER(Table2[[#This Row],[Category]]))</f>
        <v>Office Supplies</v>
      </c>
      <c r="G769" s="1" t="str">
        <f>TRIM(PROPER(Table2[[#This Row],[Brand]]))</f>
        <v>Apple</v>
      </c>
      <c r="H769" s="1">
        <f>Table2[[#This Row],[Supplier_ID]]</f>
        <v>1001</v>
      </c>
      <c r="I769" s="1">
        <f>Table2[[#This Row],[Market_Price]]</f>
        <v>1027.17</v>
      </c>
      <c r="J769" s="1">
        <f>Table2[[#This Row],[Selling_Price]]</f>
        <v>1248.6400000000001</v>
      </c>
      <c r="K769" s="1">
        <f>Table2[[#This Row],[Quantity]]</f>
        <v>-64</v>
      </c>
      <c r="L769" s="1" t="str">
        <f>IF(ISBLANK(Table2[[#This Row],[Status]]), "No Data Entered", IFERROR(Table2[[#This Row],[Status]], "No Data Entered"))</f>
        <v>Cancelled</v>
      </c>
    </row>
    <row r="770" spans="1:12" x14ac:dyDescent="0.3">
      <c r="A770" s="1" t="str">
        <f>Table2[[#This Row],[Product_ID]]</f>
        <v>PRO9633</v>
      </c>
      <c r="B770" s="1" t="str">
        <f>Table2[[#This Row],[Customer_ID]]</f>
        <v>CUST58386</v>
      </c>
      <c r="C770" s="14" t="str">
        <f>Table2[[#This Row],[Date]]</f>
        <v>11/12/2021</v>
      </c>
      <c r="D770" s="1" t="str">
        <f>TRIM(PROPER(Table2[[#This Row],[Product_Name]]))</f>
        <v>Monitor</v>
      </c>
      <c r="E770" s="1" t="str">
        <f>TRIM(PROPER(Table2[[#This Row],[Country]]))</f>
        <v>India</v>
      </c>
      <c r="F770" s="1" t="str">
        <f>TRIM(PROPER(Table2[[#This Row],[Category]]))</f>
        <v>Office Supplies</v>
      </c>
      <c r="G770" s="1" t="str">
        <f>TRIM(PROPER(Table2[[#This Row],[Brand]]))</f>
        <v>Microsoft</v>
      </c>
      <c r="H770" s="1">
        <f>Table2[[#This Row],[Supplier_ID]]</f>
        <v>1059</v>
      </c>
      <c r="I770" s="1">
        <f>Table2[[#This Row],[Market_Price]]</f>
        <v>1782.39</v>
      </c>
      <c r="J770" s="1">
        <f>Table2[[#This Row],[Selling_Price]]</f>
        <v>2642.58</v>
      </c>
      <c r="K770" s="1">
        <f>Table2[[#This Row],[Quantity]]</f>
        <v>-53</v>
      </c>
      <c r="L770" s="1" t="str">
        <f>IF(ISBLANK(Table2[[#This Row],[Status]]), "No Data Entered", IFERROR(Table2[[#This Row],[Status]], "No Data Entered"))</f>
        <v>Cancelled</v>
      </c>
    </row>
    <row r="771" spans="1:12" x14ac:dyDescent="0.3">
      <c r="A771" s="1" t="str">
        <f>Table2[[#This Row],[Product_ID]]</f>
        <v>PRO2625</v>
      </c>
      <c r="B771" s="1" t="str">
        <f>Table2[[#This Row],[Customer_ID]]</f>
        <v>CUST58437</v>
      </c>
      <c r="C771" s="14" t="str">
        <f>Table2[[#This Row],[Date]]</f>
        <v>29/08/2025</v>
      </c>
      <c r="D771" s="1" t="str">
        <f>TRIM(PROPER(Table2[[#This Row],[Product_Name]]))</f>
        <v>Tablet</v>
      </c>
      <c r="E771" s="1" t="str">
        <f>TRIM(PROPER(Table2[[#This Row],[Country]]))</f>
        <v>Brazil</v>
      </c>
      <c r="F771" s="1" t="str">
        <f>TRIM(PROPER(Table2[[#This Row],[Category]]))</f>
        <v>Electronics</v>
      </c>
      <c r="G771" s="1" t="str">
        <f>TRIM(PROPER(Table2[[#This Row],[Brand]]))</f>
        <v>Logitech</v>
      </c>
      <c r="H771" s="1">
        <f>Table2[[#This Row],[Supplier_ID]]</f>
        <v>1026</v>
      </c>
      <c r="I771" s="1">
        <f>Table2[[#This Row],[Market_Price]]</f>
        <v>1068.27</v>
      </c>
      <c r="J771" s="1">
        <f>Table2[[#This Row],[Selling_Price]]</f>
        <v>1348.76</v>
      </c>
      <c r="K771" s="1">
        <f>Table2[[#This Row],[Quantity]]</f>
        <v>-497</v>
      </c>
      <c r="L771" s="1" t="str">
        <f>IF(ISBLANK(Table2[[#This Row],[Status]]), "No Data Entered", IFERROR(Table2[[#This Row],[Status]], "No Data Entered"))</f>
        <v>Cancelled</v>
      </c>
    </row>
    <row r="772" spans="1:12" x14ac:dyDescent="0.3">
      <c r="A772" s="1" t="str">
        <f>Table2[[#This Row],[Product_ID]]</f>
        <v>PRO9321</v>
      </c>
      <c r="B772" s="1" t="str">
        <f>Table2[[#This Row],[Customer_ID]]</f>
        <v>CUST58463</v>
      </c>
      <c r="C772" s="14" t="str">
        <f>Table2[[#This Row],[Date]]</f>
        <v>25/04/2020</v>
      </c>
      <c r="D772" s="1" t="str">
        <f>TRIM(PROPER(Table2[[#This Row],[Product_Name]]))</f>
        <v>Headphones</v>
      </c>
      <c r="E772" s="1" t="str">
        <f>TRIM(PROPER(Table2[[#This Row],[Country]]))</f>
        <v>Japan</v>
      </c>
      <c r="F772" s="1" t="str">
        <f>TRIM(PROPER(Table2[[#This Row],[Category]]))</f>
        <v>Office Supplies</v>
      </c>
      <c r="G772" s="1" t="str">
        <f>TRIM(PROPER(Table2[[#This Row],[Brand]]))</f>
        <v>Apple</v>
      </c>
      <c r="H772" s="1">
        <f>Table2[[#This Row],[Supplier_ID]]</f>
        <v>1060</v>
      </c>
      <c r="I772" s="1">
        <f>Table2[[#This Row],[Market_Price]]</f>
        <v>905.53</v>
      </c>
      <c r="J772" s="1">
        <f>Table2[[#This Row],[Selling_Price]]</f>
        <v>1362.58</v>
      </c>
      <c r="K772" s="1">
        <f>Table2[[#This Row],[Quantity]]</f>
        <v>-112</v>
      </c>
      <c r="L772" s="1" t="str">
        <f>IF(ISBLANK(Table2[[#This Row],[Status]]), "No Data Entered", IFERROR(Table2[[#This Row],[Status]], "No Data Entered"))</f>
        <v>Cancelled</v>
      </c>
    </row>
    <row r="773" spans="1:12" x14ac:dyDescent="0.3">
      <c r="A773" s="1" t="str">
        <f>Table2[[#This Row],[Product_ID]]</f>
        <v>PRO9611</v>
      </c>
      <c r="B773" s="1" t="str">
        <f>Table2[[#This Row],[Customer_ID]]</f>
        <v>CUST58501</v>
      </c>
      <c r="C773" s="14" t="str">
        <f>Table2[[#This Row],[Date]]</f>
        <v>18/09/2025</v>
      </c>
      <c r="D773" s="1" t="str">
        <f>TRIM(PROPER(Table2[[#This Row],[Product_Name]]))</f>
        <v>Mouse</v>
      </c>
      <c r="E773" s="1" t="str">
        <f>TRIM(PROPER(Table2[[#This Row],[Country]]))</f>
        <v>China</v>
      </c>
      <c r="F773" s="1" t="str">
        <f>TRIM(PROPER(Table2[[#This Row],[Category]]))</f>
        <v>Wearables</v>
      </c>
      <c r="G773" s="1" t="str">
        <f>TRIM(PROPER(Table2[[#This Row],[Brand]]))</f>
        <v>Microsoft</v>
      </c>
      <c r="H773" s="1">
        <f>Table2[[#This Row],[Supplier_ID]]</f>
        <v>1059</v>
      </c>
      <c r="I773" s="1">
        <f>Table2[[#This Row],[Market_Price]]</f>
        <v>1469.8</v>
      </c>
      <c r="J773" s="1">
        <f>Table2[[#This Row],[Selling_Price]]</f>
        <v>2466.98</v>
      </c>
      <c r="K773" s="1">
        <f>Table2[[#This Row],[Quantity]]</f>
        <v>-361</v>
      </c>
      <c r="L773" s="1" t="str">
        <f>IF(ISBLANK(Table2[[#This Row],[Status]]), "No Data Entered", IFERROR(Table2[[#This Row],[Status]], "No Data Entered"))</f>
        <v>Cancelled</v>
      </c>
    </row>
    <row r="774" spans="1:12" x14ac:dyDescent="0.3">
      <c r="A774" s="1" t="str">
        <f>Table2[[#This Row],[Product_ID]]</f>
        <v>PRO4882</v>
      </c>
      <c r="B774" s="1" t="str">
        <f>Table2[[#This Row],[Customer_ID]]</f>
        <v>CUST58569</v>
      </c>
      <c r="C774" s="14" t="str">
        <f>Table2[[#This Row],[Date]]</f>
        <v>08/02/2022</v>
      </c>
      <c r="D774" s="1" t="str">
        <f>TRIM(PROPER(Table2[[#This Row],[Product_Name]]))</f>
        <v>Printer</v>
      </c>
      <c r="E774" s="1" t="str">
        <f>TRIM(PROPER(Table2[[#This Row],[Country]]))</f>
        <v>Japan</v>
      </c>
      <c r="F774" s="1" t="str">
        <f>TRIM(PROPER(Table2[[#This Row],[Category]]))</f>
        <v>Computers</v>
      </c>
      <c r="G774" s="1" t="str">
        <f>TRIM(PROPER(Table2[[#This Row],[Brand]]))</f>
        <v>Dell</v>
      </c>
      <c r="H774" s="1">
        <f>Table2[[#This Row],[Supplier_ID]]</f>
        <v>1071</v>
      </c>
      <c r="I774" s="1">
        <f>Table2[[#This Row],[Market_Price]]</f>
        <v>606.71</v>
      </c>
      <c r="J774" s="1">
        <f>Table2[[#This Row],[Selling_Price]]</f>
        <v>957.29</v>
      </c>
      <c r="K774" s="1">
        <f>Table2[[#This Row],[Quantity]]</f>
        <v>-349</v>
      </c>
      <c r="L774" s="1" t="str">
        <f>IF(ISBLANK(Table2[[#This Row],[Status]]), "No Data Entered", IFERROR(Table2[[#This Row],[Status]], "No Data Entered"))</f>
        <v>Cancelled</v>
      </c>
    </row>
    <row r="775" spans="1:12" x14ac:dyDescent="0.3">
      <c r="A775" s="1" t="str">
        <f>Table2[[#This Row],[Product_ID]]</f>
        <v>PRO7784</v>
      </c>
      <c r="B775" s="1" t="str">
        <f>Table2[[#This Row],[Customer_ID]]</f>
        <v>CUST58635</v>
      </c>
      <c r="C775" s="14" t="str">
        <f>Table2[[#This Row],[Date]]</f>
        <v>13/06/2023</v>
      </c>
      <c r="D775" s="1" t="str">
        <f>TRIM(PROPER(Table2[[#This Row],[Product_Name]]))</f>
        <v>Smartwatch</v>
      </c>
      <c r="E775" s="1" t="str">
        <f>TRIM(PROPER(Table2[[#This Row],[Country]]))</f>
        <v>Germany</v>
      </c>
      <c r="F775" s="1" t="str">
        <f>TRIM(PROPER(Table2[[#This Row],[Category]]))</f>
        <v>Computers</v>
      </c>
      <c r="G775" s="1" t="str">
        <f>TRIM(PROPER(Table2[[#This Row],[Brand]]))</f>
        <v>Microsoft</v>
      </c>
      <c r="H775" s="1">
        <f>Table2[[#This Row],[Supplier_ID]]</f>
        <v>1024</v>
      </c>
      <c r="I775" s="1">
        <f>Table2[[#This Row],[Market_Price]]</f>
        <v>787.71</v>
      </c>
      <c r="J775" s="1">
        <f>Table2[[#This Row],[Selling_Price]]</f>
        <v>896.93</v>
      </c>
      <c r="K775" s="1">
        <f>Table2[[#This Row],[Quantity]]</f>
        <v>-10</v>
      </c>
      <c r="L775" s="1" t="str">
        <f>IF(ISBLANK(Table2[[#This Row],[Status]]), "No Data Entered", IFERROR(Table2[[#This Row],[Status]], "No Data Entered"))</f>
        <v>Cancelled</v>
      </c>
    </row>
    <row r="776" spans="1:12" x14ac:dyDescent="0.3">
      <c r="A776" s="1" t="str">
        <f>Table2[[#This Row],[Product_ID]]</f>
        <v>PRO4167</v>
      </c>
      <c r="B776" s="1" t="str">
        <f>Table2[[#This Row],[Customer_ID]]</f>
        <v>CUST58694</v>
      </c>
      <c r="C776" s="14" t="str">
        <f>Table2[[#This Row],[Date]]</f>
        <v>14/02/2024</v>
      </c>
      <c r="D776" s="1" t="str">
        <f>TRIM(PROPER(Table2[[#This Row],[Product_Name]]))</f>
        <v>Laptop</v>
      </c>
      <c r="E776" s="1" t="str">
        <f>TRIM(PROPER(Table2[[#This Row],[Country]]))</f>
        <v>France</v>
      </c>
      <c r="F776" s="1" t="str">
        <f>TRIM(PROPER(Table2[[#This Row],[Category]]))</f>
        <v>Electronics</v>
      </c>
      <c r="G776" s="1" t="str">
        <f>TRIM(PROPER(Table2[[#This Row],[Brand]]))</f>
        <v>Asus</v>
      </c>
      <c r="H776" s="1">
        <f>Table2[[#This Row],[Supplier_ID]]</f>
        <v>1026</v>
      </c>
      <c r="I776" s="1">
        <f>Table2[[#This Row],[Market_Price]]</f>
        <v>1241.8399999999999</v>
      </c>
      <c r="J776" s="1">
        <f>Table2[[#This Row],[Selling_Price]]</f>
        <v>2326.63</v>
      </c>
      <c r="K776" s="1">
        <f>Table2[[#This Row],[Quantity]]</f>
        <v>-473</v>
      </c>
      <c r="L776" s="1" t="str">
        <f>IF(ISBLANK(Table2[[#This Row],[Status]]), "No Data Entered", IFERROR(Table2[[#This Row],[Status]], "No Data Entered"))</f>
        <v>Cancelled</v>
      </c>
    </row>
    <row r="777" spans="1:12" x14ac:dyDescent="0.3">
      <c r="A777" s="1" t="str">
        <f>Table2[[#This Row],[Product_ID]]</f>
        <v>PRO2722</v>
      </c>
      <c r="B777" s="1" t="str">
        <f>Table2[[#This Row],[Customer_ID]]</f>
        <v>CUST58713</v>
      </c>
      <c r="C777" s="14" t="str">
        <f>Table2[[#This Row],[Date]]</f>
        <v>12/02/2024</v>
      </c>
      <c r="D777" s="1" t="str">
        <f>TRIM(PROPER(Table2[[#This Row],[Product_Name]]))</f>
        <v>Headphones</v>
      </c>
      <c r="E777" s="1" t="str">
        <f>TRIM(PROPER(Table2[[#This Row],[Country]]))</f>
        <v>Japan</v>
      </c>
      <c r="F777" s="1" t="str">
        <f>TRIM(PROPER(Table2[[#This Row],[Category]]))</f>
        <v>Office Supplies</v>
      </c>
      <c r="G777" s="1" t="str">
        <f>TRIM(PROPER(Table2[[#This Row],[Brand]]))</f>
        <v>Apple</v>
      </c>
      <c r="H777" s="1">
        <f>Table2[[#This Row],[Supplier_ID]]</f>
        <v>1083</v>
      </c>
      <c r="I777" s="1">
        <f>Table2[[#This Row],[Market_Price]]</f>
        <v>803.92</v>
      </c>
      <c r="J777" s="1">
        <f>Table2[[#This Row],[Selling_Price]]</f>
        <v>1223.08</v>
      </c>
      <c r="K777" s="1">
        <f>Table2[[#This Row],[Quantity]]</f>
        <v>-105</v>
      </c>
      <c r="L777" s="1" t="str">
        <f>IF(ISBLANK(Table2[[#This Row],[Status]]), "No Data Entered", IFERROR(Table2[[#This Row],[Status]], "No Data Entered"))</f>
        <v>Cancelled</v>
      </c>
    </row>
    <row r="778" spans="1:12" x14ac:dyDescent="0.3">
      <c r="A778" s="1" t="str">
        <f>Table2[[#This Row],[Product_ID]]</f>
        <v>PRO4859</v>
      </c>
      <c r="B778" s="1" t="str">
        <f>Table2[[#This Row],[Customer_ID]]</f>
        <v>CUST58784</v>
      </c>
      <c r="C778" s="14" t="str">
        <f>Table2[[#This Row],[Date]]</f>
        <v>29/01/2025</v>
      </c>
      <c r="D778" s="1" t="str">
        <f>TRIM(PROPER(Table2[[#This Row],[Product_Name]]))</f>
        <v>Mouse</v>
      </c>
      <c r="E778" s="1" t="str">
        <f>TRIM(PROPER(Table2[[#This Row],[Country]]))</f>
        <v>China</v>
      </c>
      <c r="F778" s="1" t="str">
        <f>TRIM(PROPER(Table2[[#This Row],[Category]]))</f>
        <v>Computers</v>
      </c>
      <c r="G778" s="1" t="str">
        <f>TRIM(PROPER(Table2[[#This Row],[Brand]]))</f>
        <v>Samsung</v>
      </c>
      <c r="H778" s="1">
        <f>Table2[[#This Row],[Supplier_ID]]</f>
        <v>1019</v>
      </c>
      <c r="I778" s="1">
        <f>Table2[[#This Row],[Market_Price]]</f>
        <v>545.39</v>
      </c>
      <c r="J778" s="1">
        <f>Table2[[#This Row],[Selling_Price]]</f>
        <v>722.04</v>
      </c>
      <c r="K778" s="1">
        <f>Table2[[#This Row],[Quantity]]</f>
        <v>-183</v>
      </c>
      <c r="L778" s="1" t="str">
        <f>IF(ISBLANK(Table2[[#This Row],[Status]]), "No Data Entered", IFERROR(Table2[[#This Row],[Status]], "No Data Entered"))</f>
        <v>Cancelled</v>
      </c>
    </row>
    <row r="779" spans="1:12" x14ac:dyDescent="0.3">
      <c r="A779" s="1" t="str">
        <f>Table2[[#This Row],[Product_ID]]</f>
        <v>PRO6239</v>
      </c>
      <c r="B779" s="1" t="str">
        <f>Table2[[#This Row],[Customer_ID]]</f>
        <v>CUST58814</v>
      </c>
      <c r="C779" s="14" t="str">
        <f>Table2[[#This Row],[Date]]</f>
        <v>16/05/2024</v>
      </c>
      <c r="D779" s="1" t="str">
        <f>TRIM(PROPER(Table2[[#This Row],[Product_Name]]))</f>
        <v>Printer</v>
      </c>
      <c r="E779" s="1" t="str">
        <f>TRIM(PROPER(Table2[[#This Row],[Country]]))</f>
        <v>France</v>
      </c>
      <c r="F779" s="1" t="str">
        <f>TRIM(PROPER(Table2[[#This Row],[Category]]))</f>
        <v>Electronics</v>
      </c>
      <c r="G779" s="1" t="str">
        <f>TRIM(PROPER(Table2[[#This Row],[Brand]]))</f>
        <v>Asus</v>
      </c>
      <c r="H779" s="1">
        <f>Table2[[#This Row],[Supplier_ID]]</f>
        <v>1086</v>
      </c>
      <c r="I779" s="1">
        <f>Table2[[#This Row],[Market_Price]]</f>
        <v>1606.53</v>
      </c>
      <c r="J779" s="1">
        <f>Table2[[#This Row],[Selling_Price]]</f>
        <v>2028.04</v>
      </c>
      <c r="K779" s="1">
        <f>Table2[[#This Row],[Quantity]]</f>
        <v>-261</v>
      </c>
      <c r="L779" s="1" t="str">
        <f>IF(ISBLANK(Table2[[#This Row],[Status]]), "No Data Entered", IFERROR(Table2[[#This Row],[Status]], "No Data Entered"))</f>
        <v>Cancelled</v>
      </c>
    </row>
    <row r="780" spans="1:12" x14ac:dyDescent="0.3">
      <c r="A780" s="1" t="str">
        <f>Table2[[#This Row],[Product_ID]]</f>
        <v>PRO1222</v>
      </c>
      <c r="B780" s="1" t="str">
        <f>Table2[[#This Row],[Customer_ID]]</f>
        <v>CUST59047</v>
      </c>
      <c r="C780" s="14" t="str">
        <f>Table2[[#This Row],[Date]]</f>
        <v>28/07/2021</v>
      </c>
      <c r="D780" s="1" t="str">
        <f>TRIM(PROPER(Table2[[#This Row],[Product_Name]]))</f>
        <v>Laptop</v>
      </c>
      <c r="E780" s="1" t="str">
        <f>TRIM(PROPER(Table2[[#This Row],[Country]]))</f>
        <v>Germany</v>
      </c>
      <c r="F780" s="1" t="str">
        <f>TRIM(PROPER(Table2[[#This Row],[Category]]))</f>
        <v>Office Supplies</v>
      </c>
      <c r="G780" s="1" t="str">
        <f>TRIM(PROPER(Table2[[#This Row],[Brand]]))</f>
        <v>Microsoft</v>
      </c>
      <c r="H780" s="1">
        <f>Table2[[#This Row],[Supplier_ID]]</f>
        <v>1068</v>
      </c>
      <c r="I780" s="1">
        <f>Table2[[#This Row],[Market_Price]]</f>
        <v>172.65</v>
      </c>
      <c r="J780" s="1">
        <f>Table2[[#This Row],[Selling_Price]]</f>
        <v>210.64</v>
      </c>
      <c r="K780" s="1">
        <f>Table2[[#This Row],[Quantity]]</f>
        <v>-366</v>
      </c>
      <c r="L780" s="1" t="str">
        <f>IF(ISBLANK(Table2[[#This Row],[Status]]), "No Data Entered", IFERROR(Table2[[#This Row],[Status]], "No Data Entered"))</f>
        <v>Cancelled</v>
      </c>
    </row>
    <row r="781" spans="1:12" x14ac:dyDescent="0.3">
      <c r="A781" s="1" t="str">
        <f>Table2[[#This Row],[Product_ID]]</f>
        <v>PRO9628</v>
      </c>
      <c r="B781" s="1" t="str">
        <f>Table2[[#This Row],[Customer_ID]]</f>
        <v>CUST59132</v>
      </c>
      <c r="C781" s="14" t="str">
        <f>Table2[[#This Row],[Date]]</f>
        <v>09/12/2021</v>
      </c>
      <c r="D781" s="1" t="str">
        <f>TRIM(PROPER(Table2[[#This Row],[Product_Name]]))</f>
        <v>Printer</v>
      </c>
      <c r="E781" s="1" t="str">
        <f>TRIM(PROPER(Table2[[#This Row],[Country]]))</f>
        <v>China</v>
      </c>
      <c r="F781" s="1" t="str">
        <f>TRIM(PROPER(Table2[[#This Row],[Category]]))</f>
        <v>Office Supplies</v>
      </c>
      <c r="G781" s="1" t="str">
        <f>TRIM(PROPER(Table2[[#This Row],[Brand]]))</f>
        <v>Logitech</v>
      </c>
      <c r="H781" s="1">
        <f>Table2[[#This Row],[Supplier_ID]]</f>
        <v>1025</v>
      </c>
      <c r="I781" s="1">
        <f>Table2[[#This Row],[Market_Price]]</f>
        <v>488.16</v>
      </c>
      <c r="J781" s="1">
        <f>Table2[[#This Row],[Selling_Price]]</f>
        <v>807.14</v>
      </c>
      <c r="K781" s="1">
        <f>Table2[[#This Row],[Quantity]]</f>
        <v>-378</v>
      </c>
      <c r="L781" s="1" t="str">
        <f>IF(ISBLANK(Table2[[#This Row],[Status]]), "No Data Entered", IFERROR(Table2[[#This Row],[Status]], "No Data Entered"))</f>
        <v>Cancelled</v>
      </c>
    </row>
    <row r="782" spans="1:12" x14ac:dyDescent="0.3">
      <c r="A782" s="1" t="str">
        <f>Table2[[#This Row],[Product_ID]]</f>
        <v>PRO7568</v>
      </c>
      <c r="B782" s="1" t="str">
        <f>Table2[[#This Row],[Customer_ID]]</f>
        <v>CUST59137</v>
      </c>
      <c r="C782" s="14" t="str">
        <f>Table2[[#This Row],[Date]]</f>
        <v>12/12/2022</v>
      </c>
      <c r="D782" s="1" t="str">
        <f>TRIM(PROPER(Table2[[#This Row],[Product_Name]]))</f>
        <v>Printer</v>
      </c>
      <c r="E782" s="1" t="str">
        <f>TRIM(PROPER(Table2[[#This Row],[Country]]))</f>
        <v>Usa</v>
      </c>
      <c r="F782" s="1" t="str">
        <f>TRIM(PROPER(Table2[[#This Row],[Category]]))</f>
        <v>Accessories</v>
      </c>
      <c r="G782" s="1" t="str">
        <f>TRIM(PROPER(Table2[[#This Row],[Brand]]))</f>
        <v>Samsung</v>
      </c>
      <c r="H782" s="1">
        <f>Table2[[#This Row],[Supplier_ID]]</f>
        <v>1074</v>
      </c>
      <c r="I782" s="1">
        <f>Table2[[#This Row],[Market_Price]]</f>
        <v>1163.07</v>
      </c>
      <c r="J782" s="1">
        <f>Table2[[#This Row],[Selling_Price]]</f>
        <v>1893.74</v>
      </c>
      <c r="K782" s="1">
        <f>Table2[[#This Row],[Quantity]]</f>
        <v>-485</v>
      </c>
      <c r="L782" s="1" t="str">
        <f>IF(ISBLANK(Table2[[#This Row],[Status]]), "No Data Entered", IFERROR(Table2[[#This Row],[Status]], "No Data Entered"))</f>
        <v>Cancelled</v>
      </c>
    </row>
    <row r="783" spans="1:12" x14ac:dyDescent="0.3">
      <c r="A783" s="1" t="str">
        <f>Table2[[#This Row],[Product_ID]]</f>
        <v>PRO5081</v>
      </c>
      <c r="B783" s="1" t="str">
        <f>Table2[[#This Row],[Customer_ID]]</f>
        <v>CUST59200</v>
      </c>
      <c r="C783" s="14" t="str">
        <f>Table2[[#This Row],[Date]]</f>
        <v>30/04/2022</v>
      </c>
      <c r="D783" s="1" t="str">
        <f>TRIM(PROPER(Table2[[#This Row],[Product_Name]]))</f>
        <v>Laptop</v>
      </c>
      <c r="E783" s="1" t="str">
        <f>TRIM(PROPER(Table2[[#This Row],[Country]]))</f>
        <v>Japan</v>
      </c>
      <c r="F783" s="1" t="str">
        <f>TRIM(PROPER(Table2[[#This Row],[Category]]))</f>
        <v>Office Supplies</v>
      </c>
      <c r="G783" s="1" t="str">
        <f>TRIM(PROPER(Table2[[#This Row],[Brand]]))</f>
        <v>Apple</v>
      </c>
      <c r="H783" s="1">
        <f>Table2[[#This Row],[Supplier_ID]]</f>
        <v>1090</v>
      </c>
      <c r="I783" s="1">
        <f>Table2[[#This Row],[Market_Price]]</f>
        <v>513</v>
      </c>
      <c r="J783" s="1">
        <f>Table2[[#This Row],[Selling_Price]]</f>
        <v>613.33000000000004</v>
      </c>
      <c r="K783" s="1">
        <f>Table2[[#This Row],[Quantity]]</f>
        <v>-13</v>
      </c>
      <c r="L783" s="1" t="str">
        <f>IF(ISBLANK(Table2[[#This Row],[Status]]), "No Data Entered", IFERROR(Table2[[#This Row],[Status]], "No Data Entered"))</f>
        <v>Cancelled</v>
      </c>
    </row>
    <row r="784" spans="1:12" x14ac:dyDescent="0.3">
      <c r="A784" s="1" t="str">
        <f>Table2[[#This Row],[Product_ID]]</f>
        <v>PRO8480</v>
      </c>
      <c r="B784" s="1" t="str">
        <f>Table2[[#This Row],[Customer_ID]]</f>
        <v>CUST59233</v>
      </c>
      <c r="C784" s="14" t="str">
        <f>Table2[[#This Row],[Date]]</f>
        <v>22/06/2020</v>
      </c>
      <c r="D784" s="1" t="str">
        <f>TRIM(PROPER(Table2[[#This Row],[Product_Name]]))</f>
        <v>Smartphone</v>
      </c>
      <c r="E784" s="1" t="str">
        <f>TRIM(PROPER(Table2[[#This Row],[Country]]))</f>
        <v>Brazil</v>
      </c>
      <c r="F784" s="1" t="str">
        <f>TRIM(PROPER(Table2[[#This Row],[Category]]))</f>
        <v>Electronics</v>
      </c>
      <c r="G784" s="1" t="str">
        <f>TRIM(PROPER(Table2[[#This Row],[Brand]]))</f>
        <v>Lenovo</v>
      </c>
      <c r="H784" s="1">
        <f>Table2[[#This Row],[Supplier_ID]]</f>
        <v>1013</v>
      </c>
      <c r="I784" s="1">
        <f>Table2[[#This Row],[Market_Price]]</f>
        <v>1098.28</v>
      </c>
      <c r="J784" s="1">
        <f>Table2[[#This Row],[Selling_Price]]</f>
        <v>1737.18</v>
      </c>
      <c r="K784" s="1">
        <f>Table2[[#This Row],[Quantity]]</f>
        <v>-26</v>
      </c>
      <c r="L784" s="1" t="str">
        <f>IF(ISBLANK(Table2[[#This Row],[Status]]), "No Data Entered", IFERROR(Table2[[#This Row],[Status]], "No Data Entered"))</f>
        <v>Cancelled</v>
      </c>
    </row>
    <row r="785" spans="1:12" x14ac:dyDescent="0.3">
      <c r="A785" s="1" t="str">
        <f>Table2[[#This Row],[Product_ID]]</f>
        <v>PRO7484</v>
      </c>
      <c r="B785" s="1" t="str">
        <f>Table2[[#This Row],[Customer_ID]]</f>
        <v>CUST59335</v>
      </c>
      <c r="C785" s="14" t="str">
        <f>Table2[[#This Row],[Date]]</f>
        <v>22/10/2020</v>
      </c>
      <c r="D785" s="1" t="str">
        <f>TRIM(PROPER(Table2[[#This Row],[Product_Name]]))</f>
        <v>Mouse</v>
      </c>
      <c r="E785" s="1" t="str">
        <f>TRIM(PROPER(Table2[[#This Row],[Country]]))</f>
        <v>Usa</v>
      </c>
      <c r="F785" s="1" t="str">
        <f>TRIM(PROPER(Table2[[#This Row],[Category]]))</f>
        <v>Office Supplies</v>
      </c>
      <c r="G785" s="1" t="str">
        <f>TRIM(PROPER(Table2[[#This Row],[Brand]]))</f>
        <v>Dell</v>
      </c>
      <c r="H785" s="1">
        <f>Table2[[#This Row],[Supplier_ID]]</f>
        <v>1027</v>
      </c>
      <c r="I785" s="1">
        <f>Table2[[#This Row],[Market_Price]]</f>
        <v>1974.59</v>
      </c>
      <c r="J785" s="1">
        <f>Table2[[#This Row],[Selling_Price]]</f>
        <v>3154.43</v>
      </c>
      <c r="K785" s="1">
        <f>Table2[[#This Row],[Quantity]]</f>
        <v>-105</v>
      </c>
      <c r="L785" s="1" t="str">
        <f>IF(ISBLANK(Table2[[#This Row],[Status]]), "No Data Entered", IFERROR(Table2[[#This Row],[Status]], "No Data Entered"))</f>
        <v>Cancelled</v>
      </c>
    </row>
    <row r="786" spans="1:12" x14ac:dyDescent="0.3">
      <c r="A786" s="1" t="str">
        <f>Table2[[#This Row],[Product_ID]]</f>
        <v>PRO1957</v>
      </c>
      <c r="B786" s="1" t="str">
        <f>Table2[[#This Row],[Customer_ID]]</f>
        <v>CUST59363</v>
      </c>
      <c r="C786" s="14" t="str">
        <f>Table2[[#This Row],[Date]]</f>
        <v>13/07/2024</v>
      </c>
      <c r="D786" s="1" t="str">
        <f>TRIM(PROPER(Table2[[#This Row],[Product_Name]]))</f>
        <v>Mouse</v>
      </c>
      <c r="E786" s="1" t="str">
        <f>TRIM(PROPER(Table2[[#This Row],[Country]]))</f>
        <v>India</v>
      </c>
      <c r="F786" s="1" t="str">
        <f>TRIM(PROPER(Table2[[#This Row],[Category]]))</f>
        <v>Electronics</v>
      </c>
      <c r="G786" s="1" t="str">
        <f>TRIM(PROPER(Table2[[#This Row],[Brand]]))</f>
        <v>Canon</v>
      </c>
      <c r="H786" s="1">
        <f>Table2[[#This Row],[Supplier_ID]]</f>
        <v>1022</v>
      </c>
      <c r="I786" s="1">
        <f>Table2[[#This Row],[Market_Price]]</f>
        <v>1417.82</v>
      </c>
      <c r="J786" s="1">
        <f>Table2[[#This Row],[Selling_Price]]</f>
        <v>1895.26</v>
      </c>
      <c r="K786" s="1">
        <f>Table2[[#This Row],[Quantity]]</f>
        <v>-238</v>
      </c>
      <c r="L786" s="1" t="str">
        <f>IF(ISBLANK(Table2[[#This Row],[Status]]), "No Data Entered", IFERROR(Table2[[#This Row],[Status]], "No Data Entered"))</f>
        <v>Cancelled</v>
      </c>
    </row>
    <row r="787" spans="1:12" x14ac:dyDescent="0.3">
      <c r="A787" s="1" t="str">
        <f>Table2[[#This Row],[Product_ID]]</f>
        <v>PRO7790</v>
      </c>
      <c r="B787" s="1" t="str">
        <f>Table2[[#This Row],[Customer_ID]]</f>
        <v>CUST59593</v>
      </c>
      <c r="C787" s="14" t="str">
        <f>Table2[[#This Row],[Date]]</f>
        <v>22/04/2023</v>
      </c>
      <c r="D787" s="1" t="str">
        <f>TRIM(PROPER(Table2[[#This Row],[Product_Name]]))</f>
        <v>Laptop</v>
      </c>
      <c r="E787" s="1" t="str">
        <f>TRIM(PROPER(Table2[[#This Row],[Country]]))</f>
        <v>Australia</v>
      </c>
      <c r="F787" s="1" t="str">
        <f>TRIM(PROPER(Table2[[#This Row],[Category]]))</f>
        <v>Accessories</v>
      </c>
      <c r="G787" s="1" t="str">
        <f>TRIM(PROPER(Table2[[#This Row],[Brand]]))</f>
        <v>Logitech</v>
      </c>
      <c r="H787" s="1">
        <f>Table2[[#This Row],[Supplier_ID]]</f>
        <v>1007</v>
      </c>
      <c r="I787" s="1">
        <f>Table2[[#This Row],[Market_Price]]</f>
        <v>1289.75</v>
      </c>
      <c r="J787" s="1">
        <f>Table2[[#This Row],[Selling_Price]]</f>
        <v>1422</v>
      </c>
      <c r="K787" s="1">
        <f>Table2[[#This Row],[Quantity]]</f>
        <v>-78</v>
      </c>
      <c r="L787" s="1" t="str">
        <f>IF(ISBLANK(Table2[[#This Row],[Status]]), "No Data Entered", IFERROR(Table2[[#This Row],[Status]], "No Data Entered"))</f>
        <v>Cancelled</v>
      </c>
    </row>
    <row r="788" spans="1:12" x14ac:dyDescent="0.3">
      <c r="A788" s="1" t="str">
        <f>Table2[[#This Row],[Product_ID]]</f>
        <v>PRO6865</v>
      </c>
      <c r="B788" s="1" t="str">
        <f>Table2[[#This Row],[Customer_ID]]</f>
        <v>CUST59631</v>
      </c>
      <c r="C788" s="14" t="str">
        <f>Table2[[#This Row],[Date]]</f>
        <v>23/06/2024</v>
      </c>
      <c r="D788" s="1" t="str">
        <f>TRIM(PROPER(Table2[[#This Row],[Product_Name]]))</f>
        <v>Laptop</v>
      </c>
      <c r="E788" s="1" t="str">
        <f>TRIM(PROPER(Table2[[#This Row],[Country]]))</f>
        <v>France</v>
      </c>
      <c r="F788" s="1" t="str">
        <f>TRIM(PROPER(Table2[[#This Row],[Category]]))</f>
        <v>Computers</v>
      </c>
      <c r="G788" s="1" t="str">
        <f>TRIM(PROPER(Table2[[#This Row],[Brand]]))</f>
        <v>Microsoft</v>
      </c>
      <c r="H788" s="1">
        <f>Table2[[#This Row],[Supplier_ID]]</f>
        <v>1015</v>
      </c>
      <c r="I788" s="1">
        <f>Table2[[#This Row],[Market_Price]]</f>
        <v>1602.61</v>
      </c>
      <c r="J788" s="1">
        <f>Table2[[#This Row],[Selling_Price]]</f>
        <v>2414.5</v>
      </c>
      <c r="K788" s="1">
        <f>Table2[[#This Row],[Quantity]]</f>
        <v>-419</v>
      </c>
      <c r="L788" s="1" t="str">
        <f>IF(ISBLANK(Table2[[#This Row],[Status]]), "No Data Entered", IFERROR(Table2[[#This Row],[Status]], "No Data Entered"))</f>
        <v>Cancelled</v>
      </c>
    </row>
    <row r="789" spans="1:12" x14ac:dyDescent="0.3">
      <c r="A789" s="1" t="str">
        <f>Table2[[#This Row],[Product_ID]]</f>
        <v>PRO3397</v>
      </c>
      <c r="B789" s="1" t="str">
        <f>Table2[[#This Row],[Customer_ID]]</f>
        <v>CUST59673</v>
      </c>
      <c r="C789" s="14" t="str">
        <f>Table2[[#This Row],[Date]]</f>
        <v>10/11/2021</v>
      </c>
      <c r="D789" s="1" t="str">
        <f>TRIM(PROPER(Table2[[#This Row],[Product_Name]]))</f>
        <v>Smartphone</v>
      </c>
      <c r="E789" s="1" t="str">
        <f>TRIM(PROPER(Table2[[#This Row],[Country]]))</f>
        <v>China</v>
      </c>
      <c r="F789" s="1" t="str">
        <f>TRIM(PROPER(Table2[[#This Row],[Category]]))</f>
        <v>Electronics</v>
      </c>
      <c r="G789" s="1" t="str">
        <f>TRIM(PROPER(Table2[[#This Row],[Brand]]))</f>
        <v>Logitech</v>
      </c>
      <c r="H789" s="1">
        <f>Table2[[#This Row],[Supplier_ID]]</f>
        <v>1050</v>
      </c>
      <c r="I789" s="1">
        <f>Table2[[#This Row],[Market_Price]]</f>
        <v>707.75</v>
      </c>
      <c r="J789" s="1">
        <f>Table2[[#This Row],[Selling_Price]]</f>
        <v>1342.61</v>
      </c>
      <c r="K789" s="1">
        <f>Table2[[#This Row],[Quantity]]</f>
        <v>-67</v>
      </c>
      <c r="L789" s="1" t="str">
        <f>IF(ISBLANK(Table2[[#This Row],[Status]]), "No Data Entered", IFERROR(Table2[[#This Row],[Status]], "No Data Entered"))</f>
        <v>Cancelled</v>
      </c>
    </row>
    <row r="790" spans="1:12" x14ac:dyDescent="0.3">
      <c r="A790" s="1" t="str">
        <f>Table2[[#This Row],[Product_ID]]</f>
        <v>PRO6512</v>
      </c>
      <c r="B790" s="1" t="str">
        <f>Table2[[#This Row],[Customer_ID]]</f>
        <v>CUST59741</v>
      </c>
      <c r="C790" s="14" t="str">
        <f>Table2[[#This Row],[Date]]</f>
        <v>14/09/2023</v>
      </c>
      <c r="D790" s="1" t="str">
        <f>TRIM(PROPER(Table2[[#This Row],[Product_Name]]))</f>
        <v>Mouse</v>
      </c>
      <c r="E790" s="1" t="str">
        <f>TRIM(PROPER(Table2[[#This Row],[Country]]))</f>
        <v>India</v>
      </c>
      <c r="F790" s="1" t="str">
        <f>TRIM(PROPER(Table2[[#This Row],[Category]]))</f>
        <v>Wearables</v>
      </c>
      <c r="G790" s="1" t="str">
        <f>TRIM(PROPER(Table2[[#This Row],[Brand]]))</f>
        <v>Hp</v>
      </c>
      <c r="H790" s="1">
        <f>Table2[[#This Row],[Supplier_ID]]</f>
        <v>1097</v>
      </c>
      <c r="I790" s="1">
        <f>Table2[[#This Row],[Market_Price]]</f>
        <v>840.29</v>
      </c>
      <c r="J790" s="1">
        <f>Table2[[#This Row],[Selling_Price]]</f>
        <v>1103.77</v>
      </c>
      <c r="K790" s="1">
        <f>Table2[[#This Row],[Quantity]]</f>
        <v>-124</v>
      </c>
      <c r="L790" s="1" t="str">
        <f>IF(ISBLANK(Table2[[#This Row],[Status]]), "No Data Entered", IFERROR(Table2[[#This Row],[Status]], "No Data Entered"))</f>
        <v>Cancelled</v>
      </c>
    </row>
    <row r="791" spans="1:12" x14ac:dyDescent="0.3">
      <c r="A791" s="1" t="str">
        <f>Table2[[#This Row],[Product_ID]]</f>
        <v>PRO8458</v>
      </c>
      <c r="B791" s="1" t="str">
        <f>Table2[[#This Row],[Customer_ID]]</f>
        <v>CUST59865</v>
      </c>
      <c r="C791" s="14" t="str">
        <f>Table2[[#This Row],[Date]]</f>
        <v>02/01/2025</v>
      </c>
      <c r="D791" s="1" t="str">
        <f>TRIM(PROPER(Table2[[#This Row],[Product_Name]]))</f>
        <v>Smartphone</v>
      </c>
      <c r="E791" s="1" t="str">
        <f>TRIM(PROPER(Table2[[#This Row],[Country]]))</f>
        <v>Germany</v>
      </c>
      <c r="F791" s="1" t="str">
        <f>TRIM(PROPER(Table2[[#This Row],[Category]]))</f>
        <v>Wearables</v>
      </c>
      <c r="G791" s="1" t="str">
        <f>TRIM(PROPER(Table2[[#This Row],[Brand]]))</f>
        <v>Sony</v>
      </c>
      <c r="H791" s="1">
        <f>Table2[[#This Row],[Supplier_ID]]</f>
        <v>1066</v>
      </c>
      <c r="I791" s="1">
        <f>Table2[[#This Row],[Market_Price]]</f>
        <v>1121</v>
      </c>
      <c r="J791" s="1">
        <f>Table2[[#This Row],[Selling_Price]]</f>
        <v>1802.84</v>
      </c>
      <c r="K791" s="1">
        <f>Table2[[#This Row],[Quantity]]</f>
        <v>-299</v>
      </c>
      <c r="L791" s="1" t="str">
        <f>IF(ISBLANK(Table2[[#This Row],[Status]]), "No Data Entered", IFERROR(Table2[[#This Row],[Status]], "No Data Entered"))</f>
        <v>Cancelled</v>
      </c>
    </row>
    <row r="792" spans="1:12" x14ac:dyDescent="0.3">
      <c r="A792" s="1" t="str">
        <f>Table2[[#This Row],[Product_ID]]</f>
        <v>PRO2322</v>
      </c>
      <c r="B792" s="1" t="str">
        <f>Table2[[#This Row],[Customer_ID]]</f>
        <v>CUST60094</v>
      </c>
      <c r="C792" s="14" t="str">
        <f>Table2[[#This Row],[Date]]</f>
        <v>28/03/2020</v>
      </c>
      <c r="D792" s="1" t="str">
        <f>TRIM(PROPER(Table2[[#This Row],[Product_Name]]))</f>
        <v>Headphones</v>
      </c>
      <c r="E792" s="1" t="str">
        <f>TRIM(PROPER(Table2[[#This Row],[Country]]))</f>
        <v>Canada</v>
      </c>
      <c r="F792" s="1" t="str">
        <f>TRIM(PROPER(Table2[[#This Row],[Category]]))</f>
        <v>Electronics</v>
      </c>
      <c r="G792" s="1" t="str">
        <f>TRIM(PROPER(Table2[[#This Row],[Brand]]))</f>
        <v>Dell</v>
      </c>
      <c r="H792" s="1">
        <f>Table2[[#This Row],[Supplier_ID]]</f>
        <v>1049</v>
      </c>
      <c r="I792" s="1">
        <f>Table2[[#This Row],[Market_Price]]</f>
        <v>537.34</v>
      </c>
      <c r="J792" s="1">
        <f>Table2[[#This Row],[Selling_Price]]</f>
        <v>671.86</v>
      </c>
      <c r="K792" s="1">
        <f>Table2[[#This Row],[Quantity]]</f>
        <v>-466</v>
      </c>
      <c r="L792" s="1" t="str">
        <f>IF(ISBLANK(Table2[[#This Row],[Status]]), "No Data Entered", IFERROR(Table2[[#This Row],[Status]], "No Data Entered"))</f>
        <v>Cancelled</v>
      </c>
    </row>
    <row r="793" spans="1:12" x14ac:dyDescent="0.3">
      <c r="A793" s="1" t="str">
        <f>Table2[[#This Row],[Product_ID]]</f>
        <v>PRO6178</v>
      </c>
      <c r="B793" s="1" t="str">
        <f>Table2[[#This Row],[Customer_ID]]</f>
        <v>CUST60123</v>
      </c>
      <c r="C793" s="14" t="str">
        <f>Table2[[#This Row],[Date]]</f>
        <v>03/02/2023</v>
      </c>
      <c r="D793" s="1" t="str">
        <f>TRIM(PROPER(Table2[[#This Row],[Product_Name]]))</f>
        <v>Mouse</v>
      </c>
      <c r="E793" s="1" t="str">
        <f>TRIM(PROPER(Table2[[#This Row],[Country]]))</f>
        <v>Uk</v>
      </c>
      <c r="F793" s="1" t="str">
        <f>TRIM(PROPER(Table2[[#This Row],[Category]]))</f>
        <v>Computers</v>
      </c>
      <c r="G793" s="1" t="str">
        <f>TRIM(PROPER(Table2[[#This Row],[Brand]]))</f>
        <v>Lenovo</v>
      </c>
      <c r="H793" s="1">
        <f>Table2[[#This Row],[Supplier_ID]]</f>
        <v>1084</v>
      </c>
      <c r="I793" s="1">
        <f>Table2[[#This Row],[Market_Price]]</f>
        <v>1468.42</v>
      </c>
      <c r="J793" s="1">
        <f>Table2[[#This Row],[Selling_Price]]</f>
        <v>2487.12</v>
      </c>
      <c r="K793" s="1">
        <f>Table2[[#This Row],[Quantity]]</f>
        <v>-17</v>
      </c>
      <c r="L793" s="1" t="str">
        <f>IF(ISBLANK(Table2[[#This Row],[Status]]), "No Data Entered", IFERROR(Table2[[#This Row],[Status]], "No Data Entered"))</f>
        <v>Cancelled</v>
      </c>
    </row>
    <row r="794" spans="1:12" x14ac:dyDescent="0.3">
      <c r="A794" s="1" t="str">
        <f>Table2[[#This Row],[Product_ID]]</f>
        <v>PRO4866</v>
      </c>
      <c r="B794" s="1" t="str">
        <f>Table2[[#This Row],[Customer_ID]]</f>
        <v>CUST60143</v>
      </c>
      <c r="C794" s="14" t="str">
        <f>Table2[[#This Row],[Date]]</f>
        <v>01/12/2024</v>
      </c>
      <c r="D794" s="1" t="str">
        <f>TRIM(PROPER(Table2[[#This Row],[Product_Name]]))</f>
        <v>Keyboard</v>
      </c>
      <c r="E794" s="1" t="str">
        <f>TRIM(PROPER(Table2[[#This Row],[Country]]))</f>
        <v>France</v>
      </c>
      <c r="F794" s="1" t="str">
        <f>TRIM(PROPER(Table2[[#This Row],[Category]]))</f>
        <v>Wearables</v>
      </c>
      <c r="G794" s="1" t="str">
        <f>TRIM(PROPER(Table2[[#This Row],[Brand]]))</f>
        <v>Sony</v>
      </c>
      <c r="H794" s="1">
        <f>Table2[[#This Row],[Supplier_ID]]</f>
        <v>1017</v>
      </c>
      <c r="I794" s="1">
        <f>Table2[[#This Row],[Market_Price]]</f>
        <v>1255.5999999999999</v>
      </c>
      <c r="J794" s="1">
        <f>Table2[[#This Row],[Selling_Price]]</f>
        <v>1873.93</v>
      </c>
      <c r="K794" s="1">
        <f>Table2[[#This Row],[Quantity]]</f>
        <v>-222</v>
      </c>
      <c r="L794" s="1" t="str">
        <f>IF(ISBLANK(Table2[[#This Row],[Status]]), "No Data Entered", IFERROR(Table2[[#This Row],[Status]], "No Data Entered"))</f>
        <v>Cancelled</v>
      </c>
    </row>
    <row r="795" spans="1:12" x14ac:dyDescent="0.3">
      <c r="A795" s="1" t="str">
        <f>Table2[[#This Row],[Product_ID]]</f>
        <v>PRO8424</v>
      </c>
      <c r="B795" s="1" t="str">
        <f>Table2[[#This Row],[Customer_ID]]</f>
        <v>CUST60165</v>
      </c>
      <c r="C795" s="14" t="str">
        <f>Table2[[#This Row],[Date]]</f>
        <v>23/10/2022</v>
      </c>
      <c r="D795" s="1" t="str">
        <f>TRIM(PROPER(Table2[[#This Row],[Product_Name]]))</f>
        <v>Camera</v>
      </c>
      <c r="E795" s="1" t="str">
        <f>TRIM(PROPER(Table2[[#This Row],[Country]]))</f>
        <v>Canada</v>
      </c>
      <c r="F795" s="1" t="str">
        <f>TRIM(PROPER(Table2[[#This Row],[Category]]))</f>
        <v>Wearables</v>
      </c>
      <c r="G795" s="1" t="str">
        <f>TRIM(PROPER(Table2[[#This Row],[Brand]]))</f>
        <v>Asus</v>
      </c>
      <c r="H795" s="1">
        <f>Table2[[#This Row],[Supplier_ID]]</f>
        <v>1034</v>
      </c>
      <c r="I795" s="1">
        <f>Table2[[#This Row],[Market_Price]]</f>
        <v>740.02</v>
      </c>
      <c r="J795" s="1">
        <f>Table2[[#This Row],[Selling_Price]]</f>
        <v>1443.32</v>
      </c>
      <c r="K795" s="1">
        <f>Table2[[#This Row],[Quantity]]</f>
        <v>-295</v>
      </c>
      <c r="L795" s="1" t="str">
        <f>IF(ISBLANK(Table2[[#This Row],[Status]]), "No Data Entered", IFERROR(Table2[[#This Row],[Status]], "No Data Entered"))</f>
        <v>Cancelled</v>
      </c>
    </row>
    <row r="796" spans="1:12" x14ac:dyDescent="0.3">
      <c r="A796" s="1" t="str">
        <f>Table2[[#This Row],[Product_ID]]</f>
        <v>PRO3702</v>
      </c>
      <c r="B796" s="1" t="str">
        <f>Table2[[#This Row],[Customer_ID]]</f>
        <v>CUST60194</v>
      </c>
      <c r="C796" s="14" t="str">
        <f>Table2[[#This Row],[Date]]</f>
        <v>30/12/2025</v>
      </c>
      <c r="D796" s="1" t="str">
        <f>TRIM(PROPER(Table2[[#This Row],[Product_Name]]))</f>
        <v>Headphones</v>
      </c>
      <c r="E796" s="1" t="str">
        <f>TRIM(PROPER(Table2[[#This Row],[Country]]))</f>
        <v>Brazil</v>
      </c>
      <c r="F796" s="1" t="str">
        <f>TRIM(PROPER(Table2[[#This Row],[Category]]))</f>
        <v>Electronics</v>
      </c>
      <c r="G796" s="1" t="str">
        <f>TRIM(PROPER(Table2[[#This Row],[Brand]]))</f>
        <v>Microsoft</v>
      </c>
      <c r="H796" s="1">
        <f>Table2[[#This Row],[Supplier_ID]]</f>
        <v>1021</v>
      </c>
      <c r="I796" s="1">
        <f>Table2[[#This Row],[Market_Price]]</f>
        <v>668.38</v>
      </c>
      <c r="J796" s="1">
        <f>Table2[[#This Row],[Selling_Price]]</f>
        <v>921.32</v>
      </c>
      <c r="K796" s="1">
        <f>Table2[[#This Row],[Quantity]]</f>
        <v>-317</v>
      </c>
      <c r="L796" s="1" t="str">
        <f>IF(ISBLANK(Table2[[#This Row],[Status]]), "No Data Entered", IFERROR(Table2[[#This Row],[Status]], "No Data Entered"))</f>
        <v>Cancelled</v>
      </c>
    </row>
    <row r="797" spans="1:12" x14ac:dyDescent="0.3">
      <c r="A797" s="1" t="str">
        <f>Table2[[#This Row],[Product_ID]]</f>
        <v>PRO1560</v>
      </c>
      <c r="B797" s="1" t="str">
        <f>Table2[[#This Row],[Customer_ID]]</f>
        <v>CUST60205</v>
      </c>
      <c r="C797" s="14" t="str">
        <f>Table2[[#This Row],[Date]]</f>
        <v>17/11/2023</v>
      </c>
      <c r="D797" s="1" t="str">
        <f>TRIM(PROPER(Table2[[#This Row],[Product_Name]]))</f>
        <v>Headphones</v>
      </c>
      <c r="E797" s="1" t="str">
        <f>TRIM(PROPER(Table2[[#This Row],[Country]]))</f>
        <v>China</v>
      </c>
      <c r="F797" s="1" t="str">
        <f>TRIM(PROPER(Table2[[#This Row],[Category]]))</f>
        <v>Electronics</v>
      </c>
      <c r="G797" s="1" t="str">
        <f>TRIM(PROPER(Table2[[#This Row],[Brand]]))</f>
        <v>Apple</v>
      </c>
      <c r="H797" s="1">
        <f>Table2[[#This Row],[Supplier_ID]]</f>
        <v>1052</v>
      </c>
      <c r="I797" s="1">
        <f>Table2[[#This Row],[Market_Price]]</f>
        <v>852.88</v>
      </c>
      <c r="J797" s="1">
        <f>Table2[[#This Row],[Selling_Price]]</f>
        <v>1591.84</v>
      </c>
      <c r="K797" s="1">
        <f>Table2[[#This Row],[Quantity]]</f>
        <v>-304</v>
      </c>
      <c r="L797" s="1" t="str">
        <f>IF(ISBLANK(Table2[[#This Row],[Status]]), "No Data Entered", IFERROR(Table2[[#This Row],[Status]], "No Data Entered"))</f>
        <v>Cancelled</v>
      </c>
    </row>
    <row r="798" spans="1:12" x14ac:dyDescent="0.3">
      <c r="A798" s="1" t="str">
        <f>Table2[[#This Row],[Product_ID]]</f>
        <v>PRO5689</v>
      </c>
      <c r="B798" s="1" t="str">
        <f>Table2[[#This Row],[Customer_ID]]</f>
        <v>CUST60226</v>
      </c>
      <c r="C798" s="14" t="str">
        <f>Table2[[#This Row],[Date]]</f>
        <v>14/01/2022</v>
      </c>
      <c r="D798" s="1" t="str">
        <f>TRIM(PROPER(Table2[[#This Row],[Product_Name]]))</f>
        <v>Printer</v>
      </c>
      <c r="E798" s="1" t="str">
        <f>TRIM(PROPER(Table2[[#This Row],[Country]]))</f>
        <v>Brazil</v>
      </c>
      <c r="F798" s="1" t="str">
        <f>TRIM(PROPER(Table2[[#This Row],[Category]]))</f>
        <v>Electronics</v>
      </c>
      <c r="G798" s="1" t="str">
        <f>TRIM(PROPER(Table2[[#This Row],[Brand]]))</f>
        <v>Canon</v>
      </c>
      <c r="H798" s="1">
        <f>Table2[[#This Row],[Supplier_ID]]</f>
        <v>1031</v>
      </c>
      <c r="I798" s="1">
        <f>Table2[[#This Row],[Market_Price]]</f>
        <v>85.76</v>
      </c>
      <c r="J798" s="1">
        <f>Table2[[#This Row],[Selling_Price]]</f>
        <v>127.18</v>
      </c>
      <c r="K798" s="1">
        <f>Table2[[#This Row],[Quantity]]</f>
        <v>-113</v>
      </c>
      <c r="L798" s="1" t="str">
        <f>IF(ISBLANK(Table2[[#This Row],[Status]]), "No Data Entered", IFERROR(Table2[[#This Row],[Status]], "No Data Entered"))</f>
        <v>Cancelled</v>
      </c>
    </row>
    <row r="799" spans="1:12" x14ac:dyDescent="0.3">
      <c r="A799" s="1" t="str">
        <f>Table2[[#This Row],[Product_ID]]</f>
        <v>PRO4112</v>
      </c>
      <c r="B799" s="1" t="str">
        <f>Table2[[#This Row],[Customer_ID]]</f>
        <v>CUST60238</v>
      </c>
      <c r="C799" s="14" t="str">
        <f>Table2[[#This Row],[Date]]</f>
        <v>11/07/2022</v>
      </c>
      <c r="D799" s="1" t="str">
        <f>TRIM(PROPER(Table2[[#This Row],[Product_Name]]))</f>
        <v>Camera</v>
      </c>
      <c r="E799" s="1" t="str">
        <f>TRIM(PROPER(Table2[[#This Row],[Country]]))</f>
        <v>Japan</v>
      </c>
      <c r="F799" s="1" t="str">
        <f>TRIM(PROPER(Table2[[#This Row],[Category]]))</f>
        <v>Accessories</v>
      </c>
      <c r="G799" s="1" t="str">
        <f>TRIM(PROPER(Table2[[#This Row],[Brand]]))</f>
        <v>Asus</v>
      </c>
      <c r="H799" s="1">
        <f>Table2[[#This Row],[Supplier_ID]]</f>
        <v>1088</v>
      </c>
      <c r="I799" s="1">
        <f>Table2[[#This Row],[Market_Price]]</f>
        <v>552.12</v>
      </c>
      <c r="J799" s="1">
        <f>Table2[[#This Row],[Selling_Price]]</f>
        <v>1071.57</v>
      </c>
      <c r="K799" s="1">
        <f>Table2[[#This Row],[Quantity]]</f>
        <v>-57</v>
      </c>
      <c r="L799" s="1" t="str">
        <f>IF(ISBLANK(Table2[[#This Row],[Status]]), "No Data Entered", IFERROR(Table2[[#This Row],[Status]], "No Data Entered"))</f>
        <v>Cancelled</v>
      </c>
    </row>
    <row r="800" spans="1:12" x14ac:dyDescent="0.3">
      <c r="A800" s="1" t="str">
        <f>Table2[[#This Row],[Product_ID]]</f>
        <v>PRO2854</v>
      </c>
      <c r="B800" s="1" t="str">
        <f>Table2[[#This Row],[Customer_ID]]</f>
        <v>CUST60481</v>
      </c>
      <c r="C800" s="14" t="str">
        <f>Table2[[#This Row],[Date]]</f>
        <v>26/01/2021</v>
      </c>
      <c r="D800" s="1" t="str">
        <f>TRIM(PROPER(Table2[[#This Row],[Product_Name]]))</f>
        <v>Monitor</v>
      </c>
      <c r="E800" s="1" t="str">
        <f>TRIM(PROPER(Table2[[#This Row],[Country]]))</f>
        <v>India</v>
      </c>
      <c r="F800" s="1" t="str">
        <f>TRIM(PROPER(Table2[[#This Row],[Category]]))</f>
        <v>Electronics</v>
      </c>
      <c r="G800" s="1" t="str">
        <f>TRIM(PROPER(Table2[[#This Row],[Brand]]))</f>
        <v>Lenovo</v>
      </c>
      <c r="H800" s="1">
        <f>Table2[[#This Row],[Supplier_ID]]</f>
        <v>1096</v>
      </c>
      <c r="I800" s="1">
        <f>Table2[[#This Row],[Market_Price]]</f>
        <v>378.46</v>
      </c>
      <c r="J800" s="1">
        <f>Table2[[#This Row],[Selling_Price]]</f>
        <v>670.06</v>
      </c>
      <c r="K800" s="1">
        <f>Table2[[#This Row],[Quantity]]</f>
        <v>-26</v>
      </c>
      <c r="L800" s="1" t="str">
        <f>IF(ISBLANK(Table2[[#This Row],[Status]]), "No Data Entered", IFERROR(Table2[[#This Row],[Status]], "No Data Entered"))</f>
        <v>Cancelled</v>
      </c>
    </row>
    <row r="801" spans="1:12" x14ac:dyDescent="0.3">
      <c r="A801" s="1" t="str">
        <f>Table2[[#This Row],[Product_ID]]</f>
        <v>PRO2747</v>
      </c>
      <c r="B801" s="1" t="str">
        <f>Table2[[#This Row],[Customer_ID]]</f>
        <v>CUST60555</v>
      </c>
      <c r="C801" s="14" t="str">
        <f>Table2[[#This Row],[Date]]</f>
        <v>24/08/2020</v>
      </c>
      <c r="D801" s="1" t="str">
        <f>TRIM(PROPER(Table2[[#This Row],[Product_Name]]))</f>
        <v>Monitor</v>
      </c>
      <c r="E801" s="1" t="str">
        <f>TRIM(PROPER(Table2[[#This Row],[Country]]))</f>
        <v>China</v>
      </c>
      <c r="F801" s="1" t="str">
        <f>TRIM(PROPER(Table2[[#This Row],[Category]]))</f>
        <v>Wearables</v>
      </c>
      <c r="G801" s="1" t="str">
        <f>TRIM(PROPER(Table2[[#This Row],[Brand]]))</f>
        <v>Sony</v>
      </c>
      <c r="H801" s="1">
        <f>Table2[[#This Row],[Supplier_ID]]</f>
        <v>1018</v>
      </c>
      <c r="I801" s="1">
        <f>Table2[[#This Row],[Market_Price]]</f>
        <v>1373.18</v>
      </c>
      <c r="J801" s="1">
        <f>Table2[[#This Row],[Selling_Price]]</f>
        <v>1769.11</v>
      </c>
      <c r="K801" s="1">
        <f>Table2[[#This Row],[Quantity]]</f>
        <v>-450</v>
      </c>
      <c r="L801" s="1" t="str">
        <f>IF(ISBLANK(Table2[[#This Row],[Status]]), "No Data Entered", IFERROR(Table2[[#This Row],[Status]], "No Data Entered"))</f>
        <v>Cancelled</v>
      </c>
    </row>
    <row r="802" spans="1:12" x14ac:dyDescent="0.3">
      <c r="A802" s="1" t="str">
        <f>Table2[[#This Row],[Product_ID]]</f>
        <v>PRO6404</v>
      </c>
      <c r="B802" s="1" t="str">
        <f>Table2[[#This Row],[Customer_ID]]</f>
        <v>CUST60581</v>
      </c>
      <c r="C802" s="14" t="str">
        <f>Table2[[#This Row],[Date]]</f>
        <v>25/01/2022</v>
      </c>
      <c r="D802" s="1" t="str">
        <f>TRIM(PROPER(Table2[[#This Row],[Product_Name]]))</f>
        <v>Keyboard</v>
      </c>
      <c r="E802" s="1" t="str">
        <f>TRIM(PROPER(Table2[[#This Row],[Country]]))</f>
        <v>Uk</v>
      </c>
      <c r="F802" s="1" t="str">
        <f>TRIM(PROPER(Table2[[#This Row],[Category]]))</f>
        <v>Office Supplies</v>
      </c>
      <c r="G802" s="1" t="str">
        <f>TRIM(PROPER(Table2[[#This Row],[Brand]]))</f>
        <v>Canon</v>
      </c>
      <c r="H802" s="1">
        <f>Table2[[#This Row],[Supplier_ID]]</f>
        <v>1065</v>
      </c>
      <c r="I802" s="1">
        <f>Table2[[#This Row],[Market_Price]]</f>
        <v>1074.23</v>
      </c>
      <c r="J802" s="1">
        <f>Table2[[#This Row],[Selling_Price]]</f>
        <v>1414.35</v>
      </c>
      <c r="K802" s="1">
        <f>Table2[[#This Row],[Quantity]]</f>
        <v>-355</v>
      </c>
      <c r="L802" s="1" t="str">
        <f>IF(ISBLANK(Table2[[#This Row],[Status]]), "No Data Entered", IFERROR(Table2[[#This Row],[Status]], "No Data Entered"))</f>
        <v>Cancelled</v>
      </c>
    </row>
    <row r="803" spans="1:12" x14ac:dyDescent="0.3">
      <c r="A803" s="1" t="str">
        <f>Table2[[#This Row],[Product_ID]]</f>
        <v>PRO6261</v>
      </c>
      <c r="B803" s="1" t="str">
        <f>Table2[[#This Row],[Customer_ID]]</f>
        <v>CUST60650</v>
      </c>
      <c r="C803" s="14" t="str">
        <f>Table2[[#This Row],[Date]]</f>
        <v>26/09/2021</v>
      </c>
      <c r="D803" s="1" t="str">
        <f>TRIM(PROPER(Table2[[#This Row],[Product_Name]]))</f>
        <v>Camera</v>
      </c>
      <c r="E803" s="1" t="str">
        <f>TRIM(PROPER(Table2[[#This Row],[Country]]))</f>
        <v>Brazil</v>
      </c>
      <c r="F803" s="1" t="str">
        <f>TRIM(PROPER(Table2[[#This Row],[Category]]))</f>
        <v>Electronics</v>
      </c>
      <c r="G803" s="1" t="str">
        <f>TRIM(PROPER(Table2[[#This Row],[Brand]]))</f>
        <v>Hp</v>
      </c>
      <c r="H803" s="1">
        <f>Table2[[#This Row],[Supplier_ID]]</f>
        <v>1053</v>
      </c>
      <c r="I803" s="1">
        <f>Table2[[#This Row],[Market_Price]]</f>
        <v>1072.0899999999999</v>
      </c>
      <c r="J803" s="1">
        <f>Table2[[#This Row],[Selling_Price]]</f>
        <v>1719.25</v>
      </c>
      <c r="K803" s="1">
        <f>Table2[[#This Row],[Quantity]]</f>
        <v>-143</v>
      </c>
      <c r="L803" s="1" t="str">
        <f>IF(ISBLANK(Table2[[#This Row],[Status]]), "No Data Entered", IFERROR(Table2[[#This Row],[Status]], "No Data Entered"))</f>
        <v>Cancelled</v>
      </c>
    </row>
    <row r="804" spans="1:12" x14ac:dyDescent="0.3">
      <c r="A804" s="1" t="str">
        <f>Table2[[#This Row],[Product_ID]]</f>
        <v>PRO8596</v>
      </c>
      <c r="B804" s="1" t="str">
        <f>Table2[[#This Row],[Customer_ID]]</f>
        <v>CUST60769</v>
      </c>
      <c r="C804" s="14" t="str">
        <f>Table2[[#This Row],[Date]]</f>
        <v>26/03/2021</v>
      </c>
      <c r="D804" s="1" t="str">
        <f>TRIM(PROPER(Table2[[#This Row],[Product_Name]]))</f>
        <v>Tablet</v>
      </c>
      <c r="E804" s="1" t="str">
        <f>TRIM(PROPER(Table2[[#This Row],[Country]]))</f>
        <v>Japan</v>
      </c>
      <c r="F804" s="1" t="str">
        <f>TRIM(PROPER(Table2[[#This Row],[Category]]))</f>
        <v>Computers</v>
      </c>
      <c r="G804" s="1" t="str">
        <f>TRIM(PROPER(Table2[[#This Row],[Brand]]))</f>
        <v>Lenovo</v>
      </c>
      <c r="H804" s="1">
        <f>Table2[[#This Row],[Supplier_ID]]</f>
        <v>1034</v>
      </c>
      <c r="I804" s="1">
        <f>Table2[[#This Row],[Market_Price]]</f>
        <v>465</v>
      </c>
      <c r="J804" s="1">
        <f>Table2[[#This Row],[Selling_Price]]</f>
        <v>819.24</v>
      </c>
      <c r="K804" s="1">
        <f>Table2[[#This Row],[Quantity]]</f>
        <v>-480</v>
      </c>
      <c r="L804" s="1" t="str">
        <f>IF(ISBLANK(Table2[[#This Row],[Status]]), "No Data Entered", IFERROR(Table2[[#This Row],[Status]], "No Data Entered"))</f>
        <v>Cancelled</v>
      </c>
    </row>
    <row r="805" spans="1:12" x14ac:dyDescent="0.3">
      <c r="A805" s="1" t="str">
        <f>Table2[[#This Row],[Product_ID]]</f>
        <v>PRO1450</v>
      </c>
      <c r="B805" s="1" t="str">
        <f>Table2[[#This Row],[Customer_ID]]</f>
        <v>CUST60801</v>
      </c>
      <c r="C805" s="14" t="str">
        <f>Table2[[#This Row],[Date]]</f>
        <v>26/11/2022</v>
      </c>
      <c r="D805" s="1" t="str">
        <f>TRIM(PROPER(Table2[[#This Row],[Product_Name]]))</f>
        <v>Smartphone</v>
      </c>
      <c r="E805" s="1" t="str">
        <f>TRIM(PROPER(Table2[[#This Row],[Country]]))</f>
        <v>Canada</v>
      </c>
      <c r="F805" s="1" t="str">
        <f>TRIM(PROPER(Table2[[#This Row],[Category]]))</f>
        <v>Office Supplies</v>
      </c>
      <c r="G805" s="1" t="str">
        <f>TRIM(PROPER(Table2[[#This Row],[Brand]]))</f>
        <v>Microsoft</v>
      </c>
      <c r="H805" s="1">
        <f>Table2[[#This Row],[Supplier_ID]]</f>
        <v>1006</v>
      </c>
      <c r="I805" s="1">
        <f>Table2[[#This Row],[Market_Price]]</f>
        <v>1305.9000000000001</v>
      </c>
      <c r="J805" s="1">
        <f>Table2[[#This Row],[Selling_Price]]</f>
        <v>2395.1799999999998</v>
      </c>
      <c r="K805" s="1">
        <f>Table2[[#This Row],[Quantity]]</f>
        <v>-281</v>
      </c>
      <c r="L805" s="1" t="str">
        <f>IF(ISBLANK(Table2[[#This Row],[Status]]), "No Data Entered", IFERROR(Table2[[#This Row],[Status]], "No Data Entered"))</f>
        <v>Cancelled</v>
      </c>
    </row>
    <row r="806" spans="1:12" x14ac:dyDescent="0.3">
      <c r="A806" s="1" t="str">
        <f>Table2[[#This Row],[Product_ID]]</f>
        <v>PRO5567</v>
      </c>
      <c r="B806" s="1" t="str">
        <f>Table2[[#This Row],[Customer_ID]]</f>
        <v>CUST60892</v>
      </c>
      <c r="C806" s="14" t="str">
        <f>Table2[[#This Row],[Date]]</f>
        <v>30/10/2023</v>
      </c>
      <c r="D806" s="1" t="str">
        <f>TRIM(PROPER(Table2[[#This Row],[Product_Name]]))</f>
        <v>Smartphone</v>
      </c>
      <c r="E806" s="1" t="str">
        <f>TRIM(PROPER(Table2[[#This Row],[Country]]))</f>
        <v>France</v>
      </c>
      <c r="F806" s="1" t="str">
        <f>TRIM(PROPER(Table2[[#This Row],[Category]]))</f>
        <v>Computers</v>
      </c>
      <c r="G806" s="1" t="str">
        <f>TRIM(PROPER(Table2[[#This Row],[Brand]]))</f>
        <v>Samsung</v>
      </c>
      <c r="H806" s="1">
        <f>Table2[[#This Row],[Supplier_ID]]</f>
        <v>1064</v>
      </c>
      <c r="I806" s="1">
        <f>Table2[[#This Row],[Market_Price]]</f>
        <v>648.29</v>
      </c>
      <c r="J806" s="1">
        <f>Table2[[#This Row],[Selling_Price]]</f>
        <v>971.44</v>
      </c>
      <c r="K806" s="1">
        <f>Table2[[#This Row],[Quantity]]</f>
        <v>-498</v>
      </c>
      <c r="L806" s="1" t="str">
        <f>IF(ISBLANK(Table2[[#This Row],[Status]]), "No Data Entered", IFERROR(Table2[[#This Row],[Status]], "No Data Entered"))</f>
        <v>Cancelled</v>
      </c>
    </row>
    <row r="807" spans="1:12" x14ac:dyDescent="0.3">
      <c r="A807" s="1" t="str">
        <f>Table2[[#This Row],[Product_ID]]</f>
        <v>PRO9335</v>
      </c>
      <c r="B807" s="1" t="str">
        <f>Table2[[#This Row],[Customer_ID]]</f>
        <v>CUST61024</v>
      </c>
      <c r="C807" s="14" t="str">
        <f>Table2[[#This Row],[Date]]</f>
        <v>05/06/2024</v>
      </c>
      <c r="D807" s="1" t="str">
        <f>TRIM(PROPER(Table2[[#This Row],[Product_Name]]))</f>
        <v>Smartphone</v>
      </c>
      <c r="E807" s="1" t="str">
        <f>TRIM(PROPER(Table2[[#This Row],[Country]]))</f>
        <v>Germany</v>
      </c>
      <c r="F807" s="1" t="str">
        <f>TRIM(PROPER(Table2[[#This Row],[Category]]))</f>
        <v>Wearables</v>
      </c>
      <c r="G807" s="1" t="str">
        <f>TRIM(PROPER(Table2[[#This Row],[Brand]]))</f>
        <v>Dell</v>
      </c>
      <c r="H807" s="1">
        <f>Table2[[#This Row],[Supplier_ID]]</f>
        <v>1071</v>
      </c>
      <c r="I807" s="1">
        <f>Table2[[#This Row],[Market_Price]]</f>
        <v>785.58</v>
      </c>
      <c r="J807" s="1">
        <f>Table2[[#This Row],[Selling_Price]]</f>
        <v>1508.37</v>
      </c>
      <c r="K807" s="1">
        <f>Table2[[#This Row],[Quantity]]</f>
        <v>-63</v>
      </c>
      <c r="L807" s="1" t="str">
        <f>IF(ISBLANK(Table2[[#This Row],[Status]]), "No Data Entered", IFERROR(Table2[[#This Row],[Status]], "No Data Entered"))</f>
        <v>Cancelled</v>
      </c>
    </row>
    <row r="808" spans="1:12" x14ac:dyDescent="0.3">
      <c r="A808" s="1" t="str">
        <f>Table2[[#This Row],[Product_ID]]</f>
        <v>PRO9012</v>
      </c>
      <c r="B808" s="1" t="str">
        <f>Table2[[#This Row],[Customer_ID]]</f>
        <v>CUST61060</v>
      </c>
      <c r="C808" s="14" t="str">
        <f>Table2[[#This Row],[Date]]</f>
        <v>11/09/2024</v>
      </c>
      <c r="D808" s="1" t="str">
        <f>TRIM(PROPER(Table2[[#This Row],[Product_Name]]))</f>
        <v>Smartphone</v>
      </c>
      <c r="E808" s="1" t="str">
        <f>TRIM(PROPER(Table2[[#This Row],[Country]]))</f>
        <v>Brazil</v>
      </c>
      <c r="F808" s="1" t="str">
        <f>TRIM(PROPER(Table2[[#This Row],[Category]]))</f>
        <v>Electronics</v>
      </c>
      <c r="G808" s="1" t="str">
        <f>TRIM(PROPER(Table2[[#This Row],[Brand]]))</f>
        <v>Hp</v>
      </c>
      <c r="H808" s="1">
        <f>Table2[[#This Row],[Supplier_ID]]</f>
        <v>1062</v>
      </c>
      <c r="I808" s="1">
        <f>Table2[[#This Row],[Market_Price]]</f>
        <v>1252.47</v>
      </c>
      <c r="J808" s="1">
        <f>Table2[[#This Row],[Selling_Price]]</f>
        <v>2184.09</v>
      </c>
      <c r="K808" s="1">
        <f>Table2[[#This Row],[Quantity]]</f>
        <v>-233</v>
      </c>
      <c r="L808" s="1" t="str">
        <f>IF(ISBLANK(Table2[[#This Row],[Status]]), "No Data Entered", IFERROR(Table2[[#This Row],[Status]], "No Data Entered"))</f>
        <v>Cancelled</v>
      </c>
    </row>
    <row r="809" spans="1:12" x14ac:dyDescent="0.3">
      <c r="A809" s="1" t="str">
        <f>Table2[[#This Row],[Product_ID]]</f>
        <v>PRO5104</v>
      </c>
      <c r="B809" s="1" t="str">
        <f>Table2[[#This Row],[Customer_ID]]</f>
        <v>CUST61217</v>
      </c>
      <c r="C809" s="14" t="str">
        <f>Table2[[#This Row],[Date]]</f>
        <v>28/08/2023</v>
      </c>
      <c r="D809" s="1" t="str">
        <f>TRIM(PROPER(Table2[[#This Row],[Product_Name]]))</f>
        <v>Headphones</v>
      </c>
      <c r="E809" s="1" t="str">
        <f>TRIM(PROPER(Table2[[#This Row],[Country]]))</f>
        <v>Australia</v>
      </c>
      <c r="F809" s="1" t="str">
        <f>TRIM(PROPER(Table2[[#This Row],[Category]]))</f>
        <v>Accessories</v>
      </c>
      <c r="G809" s="1" t="str">
        <f>TRIM(PROPER(Table2[[#This Row],[Brand]]))</f>
        <v>Dell</v>
      </c>
      <c r="H809" s="1">
        <f>Table2[[#This Row],[Supplier_ID]]</f>
        <v>1044</v>
      </c>
      <c r="I809" s="1">
        <f>Table2[[#This Row],[Market_Price]]</f>
        <v>1326.36</v>
      </c>
      <c r="J809" s="1">
        <f>Table2[[#This Row],[Selling_Price]]</f>
        <v>2079.06</v>
      </c>
      <c r="K809" s="1">
        <f>Table2[[#This Row],[Quantity]]</f>
        <v>-207</v>
      </c>
      <c r="L809" s="1" t="str">
        <f>IF(ISBLANK(Table2[[#This Row],[Status]]), "No Data Entered", IFERROR(Table2[[#This Row],[Status]], "No Data Entered"))</f>
        <v>Cancelled</v>
      </c>
    </row>
    <row r="810" spans="1:12" x14ac:dyDescent="0.3">
      <c r="A810" s="1" t="str">
        <f>Table2[[#This Row],[Product_ID]]</f>
        <v>PRO3536</v>
      </c>
      <c r="B810" s="1" t="str">
        <f>Table2[[#This Row],[Customer_ID]]</f>
        <v>CUST61452</v>
      </c>
      <c r="C810" s="14" t="str">
        <f>Table2[[#This Row],[Date]]</f>
        <v>09/10/2025</v>
      </c>
      <c r="D810" s="1" t="str">
        <f>TRIM(PROPER(Table2[[#This Row],[Product_Name]]))</f>
        <v>Tablet</v>
      </c>
      <c r="E810" s="1" t="str">
        <f>TRIM(PROPER(Table2[[#This Row],[Country]]))</f>
        <v>Uk</v>
      </c>
      <c r="F810" s="1" t="str">
        <f>TRIM(PROPER(Table2[[#This Row],[Category]]))</f>
        <v>Computers</v>
      </c>
      <c r="G810" s="1" t="str">
        <f>TRIM(PROPER(Table2[[#This Row],[Brand]]))</f>
        <v>Dell</v>
      </c>
      <c r="H810" s="1">
        <f>Table2[[#This Row],[Supplier_ID]]</f>
        <v>1052</v>
      </c>
      <c r="I810" s="1">
        <f>Table2[[#This Row],[Market_Price]]</f>
        <v>962.33</v>
      </c>
      <c r="J810" s="1">
        <f>Table2[[#This Row],[Selling_Price]]</f>
        <v>1573.95</v>
      </c>
      <c r="K810" s="1">
        <f>Table2[[#This Row],[Quantity]]</f>
        <v>-213</v>
      </c>
      <c r="L810" s="1" t="str">
        <f>IF(ISBLANK(Table2[[#This Row],[Status]]), "No Data Entered", IFERROR(Table2[[#This Row],[Status]], "No Data Entered"))</f>
        <v>Cancelled</v>
      </c>
    </row>
    <row r="811" spans="1:12" x14ac:dyDescent="0.3">
      <c r="A811" s="1" t="str">
        <f>Table2[[#This Row],[Product_ID]]</f>
        <v>PRO9481</v>
      </c>
      <c r="B811" s="1" t="str">
        <f>Table2[[#This Row],[Customer_ID]]</f>
        <v>CUST61521</v>
      </c>
      <c r="C811" s="14" t="str">
        <f>Table2[[#This Row],[Date]]</f>
        <v>19/06/2021</v>
      </c>
      <c r="D811" s="1" t="str">
        <f>TRIM(PROPER(Table2[[#This Row],[Product_Name]]))</f>
        <v>Camera</v>
      </c>
      <c r="E811" s="1" t="str">
        <f>TRIM(PROPER(Table2[[#This Row],[Country]]))</f>
        <v>Uk</v>
      </c>
      <c r="F811" s="1" t="str">
        <f>TRIM(PROPER(Table2[[#This Row],[Category]]))</f>
        <v>Accessories</v>
      </c>
      <c r="G811" s="1" t="str">
        <f>TRIM(PROPER(Table2[[#This Row],[Brand]]))</f>
        <v>Microsoft</v>
      </c>
      <c r="H811" s="1">
        <f>Table2[[#This Row],[Supplier_ID]]</f>
        <v>1035</v>
      </c>
      <c r="I811" s="1">
        <f>Table2[[#This Row],[Market_Price]]</f>
        <v>1368.68</v>
      </c>
      <c r="J811" s="1">
        <f>Table2[[#This Row],[Selling_Price]]</f>
        <v>2449.36</v>
      </c>
      <c r="K811" s="1">
        <f>Table2[[#This Row],[Quantity]]</f>
        <v>-99</v>
      </c>
      <c r="L811" s="1" t="str">
        <f>IF(ISBLANK(Table2[[#This Row],[Status]]), "No Data Entered", IFERROR(Table2[[#This Row],[Status]], "No Data Entered"))</f>
        <v>Cancelled</v>
      </c>
    </row>
    <row r="812" spans="1:12" x14ac:dyDescent="0.3">
      <c r="A812" s="1" t="str">
        <f>Table2[[#This Row],[Product_ID]]</f>
        <v>PRO5245</v>
      </c>
      <c r="B812" s="1" t="str">
        <f>Table2[[#This Row],[Customer_ID]]</f>
        <v>CUST61532</v>
      </c>
      <c r="C812" s="14" t="str">
        <f>Table2[[#This Row],[Date]]</f>
        <v>03/10/2021</v>
      </c>
      <c r="D812" s="1" t="str">
        <f>TRIM(PROPER(Table2[[#This Row],[Product_Name]]))</f>
        <v>Laptop</v>
      </c>
      <c r="E812" s="1" t="str">
        <f>TRIM(PROPER(Table2[[#This Row],[Country]]))</f>
        <v>China</v>
      </c>
      <c r="F812" s="1" t="str">
        <f>TRIM(PROPER(Table2[[#This Row],[Category]]))</f>
        <v>Office Supplies</v>
      </c>
      <c r="G812" s="1" t="str">
        <f>TRIM(PROPER(Table2[[#This Row],[Brand]]))</f>
        <v>Sony</v>
      </c>
      <c r="H812" s="1">
        <f>Table2[[#This Row],[Supplier_ID]]</f>
        <v>1057</v>
      </c>
      <c r="I812" s="1">
        <f>Table2[[#This Row],[Market_Price]]</f>
        <v>1198.51</v>
      </c>
      <c r="J812" s="1">
        <f>Table2[[#This Row],[Selling_Price]]</f>
        <v>1683.54</v>
      </c>
      <c r="K812" s="1">
        <f>Table2[[#This Row],[Quantity]]</f>
        <v>-491</v>
      </c>
      <c r="L812" s="1" t="str">
        <f>IF(ISBLANK(Table2[[#This Row],[Status]]), "No Data Entered", IFERROR(Table2[[#This Row],[Status]], "No Data Entered"))</f>
        <v>Cancelled</v>
      </c>
    </row>
    <row r="813" spans="1:12" x14ac:dyDescent="0.3">
      <c r="A813" s="1" t="str">
        <f>Table2[[#This Row],[Product_ID]]</f>
        <v>PRO6366</v>
      </c>
      <c r="B813" s="1" t="str">
        <f>Table2[[#This Row],[Customer_ID]]</f>
        <v>CUST61634</v>
      </c>
      <c r="C813" s="14" t="str">
        <f>Table2[[#This Row],[Date]]</f>
        <v>09/10/2020</v>
      </c>
      <c r="D813" s="1" t="str">
        <f>TRIM(PROPER(Table2[[#This Row],[Product_Name]]))</f>
        <v>Smartwatch</v>
      </c>
      <c r="E813" s="1" t="str">
        <f>TRIM(PROPER(Table2[[#This Row],[Country]]))</f>
        <v>Uk</v>
      </c>
      <c r="F813" s="1" t="str">
        <f>TRIM(PROPER(Table2[[#This Row],[Category]]))</f>
        <v>Wearables</v>
      </c>
      <c r="G813" s="1" t="str">
        <f>TRIM(PROPER(Table2[[#This Row],[Brand]]))</f>
        <v>Samsung</v>
      </c>
      <c r="H813" s="1">
        <f>Table2[[#This Row],[Supplier_ID]]</f>
        <v>1028</v>
      </c>
      <c r="I813" s="1">
        <f>Table2[[#This Row],[Market_Price]]</f>
        <v>1466.49</v>
      </c>
      <c r="J813" s="1">
        <f>Table2[[#This Row],[Selling_Price]]</f>
        <v>2690.17</v>
      </c>
      <c r="K813" s="1">
        <f>Table2[[#This Row],[Quantity]]</f>
        <v>-79</v>
      </c>
      <c r="L813" s="1" t="str">
        <f>IF(ISBLANK(Table2[[#This Row],[Status]]), "No Data Entered", IFERROR(Table2[[#This Row],[Status]], "No Data Entered"))</f>
        <v>Cancelled</v>
      </c>
    </row>
    <row r="814" spans="1:12" x14ac:dyDescent="0.3">
      <c r="A814" s="1" t="str">
        <f>Table2[[#This Row],[Product_ID]]</f>
        <v>PRO1053</v>
      </c>
      <c r="B814" s="1" t="str">
        <f>Table2[[#This Row],[Customer_ID]]</f>
        <v>CUST61661</v>
      </c>
      <c r="C814" s="14" t="str">
        <f>Table2[[#This Row],[Date]]</f>
        <v>09/12/2024</v>
      </c>
      <c r="D814" s="1" t="str">
        <f>TRIM(PROPER(Table2[[#This Row],[Product_Name]]))</f>
        <v>Laptop</v>
      </c>
      <c r="E814" s="1" t="str">
        <f>TRIM(PROPER(Table2[[#This Row],[Country]]))</f>
        <v>India</v>
      </c>
      <c r="F814" s="1" t="str">
        <f>TRIM(PROPER(Table2[[#This Row],[Category]]))</f>
        <v>Electronics</v>
      </c>
      <c r="G814" s="1" t="str">
        <f>TRIM(PROPER(Table2[[#This Row],[Brand]]))</f>
        <v>Apple</v>
      </c>
      <c r="H814" s="1">
        <f>Table2[[#This Row],[Supplier_ID]]</f>
        <v>1075</v>
      </c>
      <c r="I814" s="1">
        <f>Table2[[#This Row],[Market_Price]]</f>
        <v>813.15</v>
      </c>
      <c r="J814" s="1">
        <f>Table2[[#This Row],[Selling_Price]]</f>
        <v>1157.18</v>
      </c>
      <c r="K814" s="1">
        <f>Table2[[#This Row],[Quantity]]</f>
        <v>-277</v>
      </c>
      <c r="L814" s="1" t="str">
        <f>IF(ISBLANK(Table2[[#This Row],[Status]]), "No Data Entered", IFERROR(Table2[[#This Row],[Status]], "No Data Entered"))</f>
        <v>Cancelled</v>
      </c>
    </row>
    <row r="815" spans="1:12" x14ac:dyDescent="0.3">
      <c r="A815" s="1" t="str">
        <f>Table2[[#This Row],[Product_ID]]</f>
        <v>PRO2017</v>
      </c>
      <c r="B815" s="1" t="str">
        <f>Table2[[#This Row],[Customer_ID]]</f>
        <v>CUST61734</v>
      </c>
      <c r="C815" s="14" t="str">
        <f>Table2[[#This Row],[Date]]</f>
        <v>02/01/2021</v>
      </c>
      <c r="D815" s="1" t="str">
        <f>TRIM(PROPER(Table2[[#This Row],[Product_Name]]))</f>
        <v>Keyboard</v>
      </c>
      <c r="E815" s="1" t="str">
        <f>TRIM(PROPER(Table2[[#This Row],[Country]]))</f>
        <v>Japan</v>
      </c>
      <c r="F815" s="1" t="str">
        <f>TRIM(PROPER(Table2[[#This Row],[Category]]))</f>
        <v>Electronics</v>
      </c>
      <c r="G815" s="1" t="str">
        <f>TRIM(PROPER(Table2[[#This Row],[Brand]]))</f>
        <v>Samsung</v>
      </c>
      <c r="H815" s="1">
        <f>Table2[[#This Row],[Supplier_ID]]</f>
        <v>1016</v>
      </c>
      <c r="I815" s="1">
        <f>Table2[[#This Row],[Market_Price]]</f>
        <v>294.69</v>
      </c>
      <c r="J815" s="1">
        <f>Table2[[#This Row],[Selling_Price]]</f>
        <v>531.39</v>
      </c>
      <c r="K815" s="1">
        <f>Table2[[#This Row],[Quantity]]</f>
        <v>-30</v>
      </c>
      <c r="L815" s="1" t="str">
        <f>IF(ISBLANK(Table2[[#This Row],[Status]]), "No Data Entered", IFERROR(Table2[[#This Row],[Status]], "No Data Entered"))</f>
        <v>Cancelled</v>
      </c>
    </row>
    <row r="816" spans="1:12" x14ac:dyDescent="0.3">
      <c r="A816" s="1" t="str">
        <f>Table2[[#This Row],[Product_ID]]</f>
        <v>PRO4737</v>
      </c>
      <c r="B816" s="1" t="str">
        <f>Table2[[#This Row],[Customer_ID]]</f>
        <v>CUST61743</v>
      </c>
      <c r="C816" s="14" t="str">
        <f>Table2[[#This Row],[Date]]</f>
        <v>22/07/2025</v>
      </c>
      <c r="D816" s="1" t="str">
        <f>TRIM(PROPER(Table2[[#This Row],[Product_Name]]))</f>
        <v>Smartwatch</v>
      </c>
      <c r="E816" s="1" t="str">
        <f>TRIM(PROPER(Table2[[#This Row],[Country]]))</f>
        <v>Germany</v>
      </c>
      <c r="F816" s="1" t="str">
        <f>TRIM(PROPER(Table2[[#This Row],[Category]]))</f>
        <v>Computers</v>
      </c>
      <c r="G816" s="1" t="str">
        <f>TRIM(PROPER(Table2[[#This Row],[Brand]]))</f>
        <v>Dell</v>
      </c>
      <c r="H816" s="1">
        <f>Table2[[#This Row],[Supplier_ID]]</f>
        <v>1044</v>
      </c>
      <c r="I816" s="1">
        <f>Table2[[#This Row],[Market_Price]]</f>
        <v>840.96</v>
      </c>
      <c r="J816" s="1">
        <f>Table2[[#This Row],[Selling_Price]]</f>
        <v>1654.71</v>
      </c>
      <c r="K816" s="1">
        <f>Table2[[#This Row],[Quantity]]</f>
        <v>-441</v>
      </c>
      <c r="L816" s="1" t="str">
        <f>IF(ISBLANK(Table2[[#This Row],[Status]]), "No Data Entered", IFERROR(Table2[[#This Row],[Status]], "No Data Entered"))</f>
        <v>Cancelled</v>
      </c>
    </row>
    <row r="817" spans="1:12" x14ac:dyDescent="0.3">
      <c r="A817" s="1" t="str">
        <f>Table2[[#This Row],[Product_ID]]</f>
        <v>PRO8771</v>
      </c>
      <c r="B817" s="1" t="str">
        <f>Table2[[#This Row],[Customer_ID]]</f>
        <v>CUST61857</v>
      </c>
      <c r="C817" s="14" t="str">
        <f>Table2[[#This Row],[Date]]</f>
        <v>10/03/2022</v>
      </c>
      <c r="D817" s="1" t="str">
        <f>TRIM(PROPER(Table2[[#This Row],[Product_Name]]))</f>
        <v>Mouse</v>
      </c>
      <c r="E817" s="1" t="str">
        <f>TRIM(PROPER(Table2[[#This Row],[Country]]))</f>
        <v>Australia</v>
      </c>
      <c r="F817" s="1" t="str">
        <f>TRIM(PROPER(Table2[[#This Row],[Category]]))</f>
        <v>Accessories</v>
      </c>
      <c r="G817" s="1" t="str">
        <f>TRIM(PROPER(Table2[[#This Row],[Brand]]))</f>
        <v>Apple</v>
      </c>
      <c r="H817" s="1">
        <f>Table2[[#This Row],[Supplier_ID]]</f>
        <v>1027</v>
      </c>
      <c r="I817" s="1">
        <f>Table2[[#This Row],[Market_Price]]</f>
        <v>479.95</v>
      </c>
      <c r="J817" s="1">
        <f>Table2[[#This Row],[Selling_Price]]</f>
        <v>816.59</v>
      </c>
      <c r="K817" s="1">
        <f>Table2[[#This Row],[Quantity]]</f>
        <v>-211</v>
      </c>
      <c r="L817" s="1" t="str">
        <f>IF(ISBLANK(Table2[[#This Row],[Status]]), "No Data Entered", IFERROR(Table2[[#This Row],[Status]], "No Data Entered"))</f>
        <v>Cancelled</v>
      </c>
    </row>
    <row r="818" spans="1:12" x14ac:dyDescent="0.3">
      <c r="A818" s="1" t="str">
        <f>Table2[[#This Row],[Product_ID]]</f>
        <v>PRO9186</v>
      </c>
      <c r="B818" s="1" t="str">
        <f>Table2[[#This Row],[Customer_ID]]</f>
        <v>CUST61869</v>
      </c>
      <c r="C818" s="14" t="str">
        <f>Table2[[#This Row],[Date]]</f>
        <v>21/02/2020</v>
      </c>
      <c r="D818" s="1" t="str">
        <f>TRIM(PROPER(Table2[[#This Row],[Product_Name]]))</f>
        <v>Smartphone</v>
      </c>
      <c r="E818" s="1" t="str">
        <f>TRIM(PROPER(Table2[[#This Row],[Country]]))</f>
        <v>Germany</v>
      </c>
      <c r="F818" s="1" t="str">
        <f>TRIM(PROPER(Table2[[#This Row],[Category]]))</f>
        <v>Computers</v>
      </c>
      <c r="G818" s="1" t="str">
        <f>TRIM(PROPER(Table2[[#This Row],[Brand]]))</f>
        <v>Apple</v>
      </c>
      <c r="H818" s="1">
        <f>Table2[[#This Row],[Supplier_ID]]</f>
        <v>1024</v>
      </c>
      <c r="I818" s="1">
        <f>Table2[[#This Row],[Market_Price]]</f>
        <v>1749.51</v>
      </c>
      <c r="J818" s="1">
        <f>Table2[[#This Row],[Selling_Price]]</f>
        <v>2474.7600000000002</v>
      </c>
      <c r="K818" s="1">
        <f>Table2[[#This Row],[Quantity]]</f>
        <v>-470</v>
      </c>
      <c r="L818" s="1" t="str">
        <f>IF(ISBLANK(Table2[[#This Row],[Status]]), "No Data Entered", IFERROR(Table2[[#This Row],[Status]], "No Data Entered"))</f>
        <v>Cancelled</v>
      </c>
    </row>
    <row r="819" spans="1:12" x14ac:dyDescent="0.3">
      <c r="A819" s="1" t="str">
        <f>Table2[[#This Row],[Product_ID]]</f>
        <v>PRO6565</v>
      </c>
      <c r="B819" s="1" t="str">
        <f>Table2[[#This Row],[Customer_ID]]</f>
        <v>CUST62066</v>
      </c>
      <c r="C819" s="14" t="str">
        <f>Table2[[#This Row],[Date]]</f>
        <v>26/12/2020</v>
      </c>
      <c r="D819" s="1" t="str">
        <f>TRIM(PROPER(Table2[[#This Row],[Product_Name]]))</f>
        <v>Keyboard</v>
      </c>
      <c r="E819" s="1" t="str">
        <f>TRIM(PROPER(Table2[[#This Row],[Country]]))</f>
        <v>France</v>
      </c>
      <c r="F819" s="1" t="str">
        <f>TRIM(PROPER(Table2[[#This Row],[Category]]))</f>
        <v>Office Supplies</v>
      </c>
      <c r="G819" s="1" t="str">
        <f>TRIM(PROPER(Table2[[#This Row],[Brand]]))</f>
        <v>Apple</v>
      </c>
      <c r="H819" s="1">
        <f>Table2[[#This Row],[Supplier_ID]]</f>
        <v>1042</v>
      </c>
      <c r="I819" s="1">
        <f>Table2[[#This Row],[Market_Price]]</f>
        <v>895.44</v>
      </c>
      <c r="J819" s="1">
        <f>Table2[[#This Row],[Selling_Price]]</f>
        <v>1322.73</v>
      </c>
      <c r="K819" s="1">
        <f>Table2[[#This Row],[Quantity]]</f>
        <v>-341</v>
      </c>
      <c r="L819" s="1" t="str">
        <f>IF(ISBLANK(Table2[[#This Row],[Status]]), "No Data Entered", IFERROR(Table2[[#This Row],[Status]], "No Data Entered"))</f>
        <v>Cancelled</v>
      </c>
    </row>
    <row r="820" spans="1:12" x14ac:dyDescent="0.3">
      <c r="A820" s="1" t="str">
        <f>Table2[[#This Row],[Product_ID]]</f>
        <v>PRO2848</v>
      </c>
      <c r="B820" s="1" t="str">
        <f>Table2[[#This Row],[Customer_ID]]</f>
        <v>CUST62180</v>
      </c>
      <c r="C820" s="14" t="str">
        <f>Table2[[#This Row],[Date]]</f>
        <v>20/10/2025</v>
      </c>
      <c r="D820" s="1" t="str">
        <f>TRIM(PROPER(Table2[[#This Row],[Product_Name]]))</f>
        <v>Smartwatch</v>
      </c>
      <c r="E820" s="1" t="str">
        <f>TRIM(PROPER(Table2[[#This Row],[Country]]))</f>
        <v>France</v>
      </c>
      <c r="F820" s="1" t="str">
        <f>TRIM(PROPER(Table2[[#This Row],[Category]]))</f>
        <v>Electronics</v>
      </c>
      <c r="G820" s="1" t="str">
        <f>TRIM(PROPER(Table2[[#This Row],[Brand]]))</f>
        <v>Microsoft</v>
      </c>
      <c r="H820" s="1">
        <f>Table2[[#This Row],[Supplier_ID]]</f>
        <v>1037</v>
      </c>
      <c r="I820" s="1">
        <f>Table2[[#This Row],[Market_Price]]</f>
        <v>332.86</v>
      </c>
      <c r="J820" s="1">
        <f>Table2[[#This Row],[Selling_Price]]</f>
        <v>618.77</v>
      </c>
      <c r="K820" s="1">
        <f>Table2[[#This Row],[Quantity]]</f>
        <v>-385</v>
      </c>
      <c r="L820" s="1" t="str">
        <f>IF(ISBLANK(Table2[[#This Row],[Status]]), "No Data Entered", IFERROR(Table2[[#This Row],[Status]], "No Data Entered"))</f>
        <v>Cancelled</v>
      </c>
    </row>
    <row r="821" spans="1:12" x14ac:dyDescent="0.3">
      <c r="A821" s="1" t="str">
        <f>Table2[[#This Row],[Product_ID]]</f>
        <v>PRO8162</v>
      </c>
      <c r="B821" s="1" t="str">
        <f>Table2[[#This Row],[Customer_ID]]</f>
        <v>CUST62193</v>
      </c>
      <c r="C821" s="14" t="str">
        <f>Table2[[#This Row],[Date]]</f>
        <v>03/01/2025</v>
      </c>
      <c r="D821" s="1" t="str">
        <f>TRIM(PROPER(Table2[[#This Row],[Product_Name]]))</f>
        <v>Laptop</v>
      </c>
      <c r="E821" s="1" t="str">
        <f>TRIM(PROPER(Table2[[#This Row],[Country]]))</f>
        <v>Japan</v>
      </c>
      <c r="F821" s="1" t="str">
        <f>TRIM(PROPER(Table2[[#This Row],[Category]]))</f>
        <v>Electronics</v>
      </c>
      <c r="G821" s="1" t="str">
        <f>TRIM(PROPER(Table2[[#This Row],[Brand]]))</f>
        <v>Lenovo</v>
      </c>
      <c r="H821" s="1">
        <f>Table2[[#This Row],[Supplier_ID]]</f>
        <v>1082</v>
      </c>
      <c r="I821" s="1">
        <f>Table2[[#This Row],[Market_Price]]</f>
        <v>1577.29</v>
      </c>
      <c r="J821" s="1">
        <f>Table2[[#This Row],[Selling_Price]]</f>
        <v>2932.71</v>
      </c>
      <c r="K821" s="1">
        <f>Table2[[#This Row],[Quantity]]</f>
        <v>-141</v>
      </c>
      <c r="L821" s="1" t="str">
        <f>IF(ISBLANK(Table2[[#This Row],[Status]]), "No Data Entered", IFERROR(Table2[[#This Row],[Status]], "No Data Entered"))</f>
        <v>Cancelled</v>
      </c>
    </row>
    <row r="822" spans="1:12" x14ac:dyDescent="0.3">
      <c r="A822" s="1" t="str">
        <f>Table2[[#This Row],[Product_ID]]</f>
        <v>PRO4539</v>
      </c>
      <c r="B822" s="1" t="str">
        <f>Table2[[#This Row],[Customer_ID]]</f>
        <v>CUST62248</v>
      </c>
      <c r="C822" s="14" t="str">
        <f>Table2[[#This Row],[Date]]</f>
        <v>12/12/2022</v>
      </c>
      <c r="D822" s="1" t="str">
        <f>TRIM(PROPER(Table2[[#This Row],[Product_Name]]))</f>
        <v>Laptop</v>
      </c>
      <c r="E822" s="1" t="str">
        <f>TRIM(PROPER(Table2[[#This Row],[Country]]))</f>
        <v>Canada</v>
      </c>
      <c r="F822" s="1" t="str">
        <f>TRIM(PROPER(Table2[[#This Row],[Category]]))</f>
        <v>Computers</v>
      </c>
      <c r="G822" s="1" t="str">
        <f>TRIM(PROPER(Table2[[#This Row],[Brand]]))</f>
        <v>Samsung</v>
      </c>
      <c r="H822" s="1">
        <f>Table2[[#This Row],[Supplier_ID]]</f>
        <v>1077</v>
      </c>
      <c r="I822" s="1">
        <f>Table2[[#This Row],[Market_Price]]</f>
        <v>1538.6</v>
      </c>
      <c r="J822" s="1">
        <f>Table2[[#This Row],[Selling_Price]]</f>
        <v>2434.5700000000002</v>
      </c>
      <c r="K822" s="1">
        <f>Table2[[#This Row],[Quantity]]</f>
        <v>-48</v>
      </c>
      <c r="L822" s="1" t="str">
        <f>IF(ISBLANK(Table2[[#This Row],[Status]]), "No Data Entered", IFERROR(Table2[[#This Row],[Status]], "No Data Entered"))</f>
        <v>Cancelled</v>
      </c>
    </row>
    <row r="823" spans="1:12" x14ac:dyDescent="0.3">
      <c r="A823" s="1" t="str">
        <f>Table2[[#This Row],[Product_ID]]</f>
        <v>PRO2456</v>
      </c>
      <c r="B823" s="1" t="str">
        <f>Table2[[#This Row],[Customer_ID]]</f>
        <v>CUST62301</v>
      </c>
      <c r="C823" s="14" t="str">
        <f>Table2[[#This Row],[Date]]</f>
        <v>10/02/2020</v>
      </c>
      <c r="D823" s="1" t="str">
        <f>TRIM(PROPER(Table2[[#This Row],[Product_Name]]))</f>
        <v>Headphones</v>
      </c>
      <c r="E823" s="1" t="str">
        <f>TRIM(PROPER(Table2[[#This Row],[Country]]))</f>
        <v>China</v>
      </c>
      <c r="F823" s="1" t="str">
        <f>TRIM(PROPER(Table2[[#This Row],[Category]]))</f>
        <v>Wearables</v>
      </c>
      <c r="G823" s="1" t="str">
        <f>TRIM(PROPER(Table2[[#This Row],[Brand]]))</f>
        <v>Dell</v>
      </c>
      <c r="H823" s="1">
        <f>Table2[[#This Row],[Supplier_ID]]</f>
        <v>1085</v>
      </c>
      <c r="I823" s="1">
        <f>Table2[[#This Row],[Market_Price]]</f>
        <v>1640.4</v>
      </c>
      <c r="J823" s="1">
        <f>Table2[[#This Row],[Selling_Price]]</f>
        <v>1866.1</v>
      </c>
      <c r="K823" s="1">
        <f>Table2[[#This Row],[Quantity]]</f>
        <v>-448</v>
      </c>
      <c r="L823" s="1" t="str">
        <f>IF(ISBLANK(Table2[[#This Row],[Status]]), "No Data Entered", IFERROR(Table2[[#This Row],[Status]], "No Data Entered"))</f>
        <v>Cancelled</v>
      </c>
    </row>
    <row r="824" spans="1:12" x14ac:dyDescent="0.3">
      <c r="A824" s="1" t="str">
        <f>Table2[[#This Row],[Product_ID]]</f>
        <v>PRO5284</v>
      </c>
      <c r="B824" s="1" t="str">
        <f>Table2[[#This Row],[Customer_ID]]</f>
        <v>CUST62356</v>
      </c>
      <c r="C824" s="14" t="str">
        <f>Table2[[#This Row],[Date]]</f>
        <v>06/07/2020</v>
      </c>
      <c r="D824" s="1" t="str">
        <f>TRIM(PROPER(Table2[[#This Row],[Product_Name]]))</f>
        <v>Monitor</v>
      </c>
      <c r="E824" s="1" t="str">
        <f>TRIM(PROPER(Table2[[#This Row],[Country]]))</f>
        <v>China</v>
      </c>
      <c r="F824" s="1" t="str">
        <f>TRIM(PROPER(Table2[[#This Row],[Category]]))</f>
        <v>Office Supplies</v>
      </c>
      <c r="G824" s="1" t="str">
        <f>TRIM(PROPER(Table2[[#This Row],[Brand]]))</f>
        <v>Microsoft</v>
      </c>
      <c r="H824" s="1">
        <f>Table2[[#This Row],[Supplier_ID]]</f>
        <v>1008</v>
      </c>
      <c r="I824" s="1">
        <f>Table2[[#This Row],[Market_Price]]</f>
        <v>1386.54</v>
      </c>
      <c r="J824" s="1">
        <f>Table2[[#This Row],[Selling_Price]]</f>
        <v>2715.13</v>
      </c>
      <c r="K824" s="1">
        <f>Table2[[#This Row],[Quantity]]</f>
        <v>-89</v>
      </c>
      <c r="L824" s="1" t="str">
        <f>IF(ISBLANK(Table2[[#This Row],[Status]]), "No Data Entered", IFERROR(Table2[[#This Row],[Status]], "No Data Entered"))</f>
        <v>Cancelled</v>
      </c>
    </row>
    <row r="825" spans="1:12" x14ac:dyDescent="0.3">
      <c r="A825" s="1" t="str">
        <f>Table2[[#This Row],[Product_ID]]</f>
        <v>PRO8641</v>
      </c>
      <c r="B825" s="1" t="str">
        <f>Table2[[#This Row],[Customer_ID]]</f>
        <v>CUST62356</v>
      </c>
      <c r="C825" s="14" t="str">
        <f>Table2[[#This Row],[Date]]</f>
        <v>11/12/2022</v>
      </c>
      <c r="D825" s="1" t="str">
        <f>TRIM(PROPER(Table2[[#This Row],[Product_Name]]))</f>
        <v>Printer</v>
      </c>
      <c r="E825" s="1" t="str">
        <f>TRIM(PROPER(Table2[[#This Row],[Country]]))</f>
        <v>Japan</v>
      </c>
      <c r="F825" s="1" t="str">
        <f>TRIM(PROPER(Table2[[#This Row],[Category]]))</f>
        <v>Accessories</v>
      </c>
      <c r="G825" s="1" t="str">
        <f>TRIM(PROPER(Table2[[#This Row],[Brand]]))</f>
        <v>Apple</v>
      </c>
      <c r="H825" s="1">
        <f>Table2[[#This Row],[Supplier_ID]]</f>
        <v>1038</v>
      </c>
      <c r="I825" s="1">
        <f>Table2[[#This Row],[Market_Price]]</f>
        <v>208.06</v>
      </c>
      <c r="J825" s="1">
        <f>Table2[[#This Row],[Selling_Price]]</f>
        <v>363.22</v>
      </c>
      <c r="K825" s="1">
        <f>Table2[[#This Row],[Quantity]]</f>
        <v>-394</v>
      </c>
      <c r="L825" s="1" t="str">
        <f>IF(ISBLANK(Table2[[#This Row],[Status]]), "No Data Entered", IFERROR(Table2[[#This Row],[Status]], "No Data Entered"))</f>
        <v>Cancelled</v>
      </c>
    </row>
    <row r="826" spans="1:12" x14ac:dyDescent="0.3">
      <c r="A826" s="1" t="str">
        <f>Table2[[#This Row],[Product_ID]]</f>
        <v>PRO7175</v>
      </c>
      <c r="B826" s="1" t="str">
        <f>Table2[[#This Row],[Customer_ID]]</f>
        <v>CUST62436</v>
      </c>
      <c r="C826" s="14" t="str">
        <f>Table2[[#This Row],[Date]]</f>
        <v>11/02/2020</v>
      </c>
      <c r="D826" s="1" t="str">
        <f>TRIM(PROPER(Table2[[#This Row],[Product_Name]]))</f>
        <v>Laptop</v>
      </c>
      <c r="E826" s="1" t="str">
        <f>TRIM(PROPER(Table2[[#This Row],[Country]]))</f>
        <v>China</v>
      </c>
      <c r="F826" s="1" t="str">
        <f>TRIM(PROPER(Table2[[#This Row],[Category]]))</f>
        <v>Computers</v>
      </c>
      <c r="G826" s="1" t="str">
        <f>TRIM(PROPER(Table2[[#This Row],[Brand]]))</f>
        <v>Canon</v>
      </c>
      <c r="H826" s="1">
        <f>Table2[[#This Row],[Supplier_ID]]</f>
        <v>1012</v>
      </c>
      <c r="I826" s="1">
        <f>Table2[[#This Row],[Market_Price]]</f>
        <v>1094.01</v>
      </c>
      <c r="J826" s="1">
        <f>Table2[[#This Row],[Selling_Price]]</f>
        <v>2156.09</v>
      </c>
      <c r="K826" s="1">
        <f>Table2[[#This Row],[Quantity]]</f>
        <v>-345</v>
      </c>
      <c r="L826" s="1" t="str">
        <f>IF(ISBLANK(Table2[[#This Row],[Status]]), "No Data Entered", IFERROR(Table2[[#This Row],[Status]], "No Data Entered"))</f>
        <v>Cancelled</v>
      </c>
    </row>
    <row r="827" spans="1:12" x14ac:dyDescent="0.3">
      <c r="A827" s="1" t="str">
        <f>Table2[[#This Row],[Product_ID]]</f>
        <v>PRO8307</v>
      </c>
      <c r="B827" s="1" t="str">
        <f>Table2[[#This Row],[Customer_ID]]</f>
        <v>CUST62455</v>
      </c>
      <c r="C827" s="14" t="str">
        <f>Table2[[#This Row],[Date]]</f>
        <v>19/02/2020</v>
      </c>
      <c r="D827" s="1" t="str">
        <f>TRIM(PROPER(Table2[[#This Row],[Product_Name]]))</f>
        <v>Smartwatch</v>
      </c>
      <c r="E827" s="1" t="str">
        <f>TRIM(PROPER(Table2[[#This Row],[Country]]))</f>
        <v>China</v>
      </c>
      <c r="F827" s="1" t="str">
        <f>TRIM(PROPER(Table2[[#This Row],[Category]]))</f>
        <v>Wearables</v>
      </c>
      <c r="G827" s="1" t="str">
        <f>TRIM(PROPER(Table2[[#This Row],[Brand]]))</f>
        <v>Apple</v>
      </c>
      <c r="H827" s="1">
        <f>Table2[[#This Row],[Supplier_ID]]</f>
        <v>1047</v>
      </c>
      <c r="I827" s="1">
        <f>Table2[[#This Row],[Market_Price]]</f>
        <v>347.88</v>
      </c>
      <c r="J827" s="1">
        <f>Table2[[#This Row],[Selling_Price]]</f>
        <v>592.34</v>
      </c>
      <c r="K827" s="1">
        <f>Table2[[#This Row],[Quantity]]</f>
        <v>-15</v>
      </c>
      <c r="L827" s="1" t="str">
        <f>IF(ISBLANK(Table2[[#This Row],[Status]]), "No Data Entered", IFERROR(Table2[[#This Row],[Status]], "No Data Entered"))</f>
        <v>Cancelled</v>
      </c>
    </row>
    <row r="828" spans="1:12" x14ac:dyDescent="0.3">
      <c r="A828" s="1" t="str">
        <f>Table2[[#This Row],[Product_ID]]</f>
        <v>PRO2750</v>
      </c>
      <c r="B828" s="1" t="str">
        <f>Table2[[#This Row],[Customer_ID]]</f>
        <v>CUST62568</v>
      </c>
      <c r="C828" s="14" t="str">
        <f>Table2[[#This Row],[Date]]</f>
        <v>10/08/2021</v>
      </c>
      <c r="D828" s="1" t="str">
        <f>TRIM(PROPER(Table2[[#This Row],[Product_Name]]))</f>
        <v>Tablet</v>
      </c>
      <c r="E828" s="1" t="str">
        <f>TRIM(PROPER(Table2[[#This Row],[Country]]))</f>
        <v>Canada</v>
      </c>
      <c r="F828" s="1" t="str">
        <f>TRIM(PROPER(Table2[[#This Row],[Category]]))</f>
        <v>Office Supplies</v>
      </c>
      <c r="G828" s="1" t="str">
        <f>TRIM(PROPER(Table2[[#This Row],[Brand]]))</f>
        <v>Samsung</v>
      </c>
      <c r="H828" s="1">
        <f>Table2[[#This Row],[Supplier_ID]]</f>
        <v>1033</v>
      </c>
      <c r="I828" s="1">
        <f>Table2[[#This Row],[Market_Price]]</f>
        <v>377.68</v>
      </c>
      <c r="J828" s="1">
        <f>Table2[[#This Row],[Selling_Price]]</f>
        <v>612.02</v>
      </c>
      <c r="K828" s="1">
        <f>Table2[[#This Row],[Quantity]]</f>
        <v>-205</v>
      </c>
      <c r="L828" s="1" t="str">
        <f>IF(ISBLANK(Table2[[#This Row],[Status]]), "No Data Entered", IFERROR(Table2[[#This Row],[Status]], "No Data Entered"))</f>
        <v>Cancelled</v>
      </c>
    </row>
    <row r="829" spans="1:12" x14ac:dyDescent="0.3">
      <c r="A829" s="1" t="str">
        <f>Table2[[#This Row],[Product_ID]]</f>
        <v>PRO6599</v>
      </c>
      <c r="B829" s="1" t="str">
        <f>Table2[[#This Row],[Customer_ID]]</f>
        <v>CUST62596</v>
      </c>
      <c r="C829" s="14" t="str">
        <f>Table2[[#This Row],[Date]]</f>
        <v>21/05/2024</v>
      </c>
      <c r="D829" s="1" t="str">
        <f>TRIM(PROPER(Table2[[#This Row],[Product_Name]]))</f>
        <v>Printer</v>
      </c>
      <c r="E829" s="1" t="str">
        <f>TRIM(PROPER(Table2[[#This Row],[Country]]))</f>
        <v>Australia</v>
      </c>
      <c r="F829" s="1" t="str">
        <f>TRIM(PROPER(Table2[[#This Row],[Category]]))</f>
        <v>Wearables</v>
      </c>
      <c r="G829" s="1" t="str">
        <f>TRIM(PROPER(Table2[[#This Row],[Brand]]))</f>
        <v>Lenovo</v>
      </c>
      <c r="H829" s="1">
        <f>Table2[[#This Row],[Supplier_ID]]</f>
        <v>1051</v>
      </c>
      <c r="I829" s="1">
        <f>Table2[[#This Row],[Market_Price]]</f>
        <v>332.75</v>
      </c>
      <c r="J829" s="1">
        <f>Table2[[#This Row],[Selling_Price]]</f>
        <v>389.33</v>
      </c>
      <c r="K829" s="1">
        <f>Table2[[#This Row],[Quantity]]</f>
        <v>-292</v>
      </c>
      <c r="L829" s="1" t="str">
        <f>IF(ISBLANK(Table2[[#This Row],[Status]]), "No Data Entered", IFERROR(Table2[[#This Row],[Status]], "No Data Entered"))</f>
        <v>Cancelled</v>
      </c>
    </row>
    <row r="830" spans="1:12" x14ac:dyDescent="0.3">
      <c r="A830" s="1" t="str">
        <f>Table2[[#This Row],[Product_ID]]</f>
        <v>PRO7955</v>
      </c>
      <c r="B830" s="1" t="str">
        <f>Table2[[#This Row],[Customer_ID]]</f>
        <v>CUST62628</v>
      </c>
      <c r="C830" s="14" t="str">
        <f>Table2[[#This Row],[Date]]</f>
        <v>19/12/2025</v>
      </c>
      <c r="D830" s="1" t="str">
        <f>TRIM(PROPER(Table2[[#This Row],[Product_Name]]))</f>
        <v>Tablet</v>
      </c>
      <c r="E830" s="1" t="str">
        <f>TRIM(PROPER(Table2[[#This Row],[Country]]))</f>
        <v>India</v>
      </c>
      <c r="F830" s="1" t="str">
        <f>TRIM(PROPER(Table2[[#This Row],[Category]]))</f>
        <v>Accessories</v>
      </c>
      <c r="G830" s="1" t="str">
        <f>TRIM(PROPER(Table2[[#This Row],[Brand]]))</f>
        <v>Asus</v>
      </c>
      <c r="H830" s="1">
        <f>Table2[[#This Row],[Supplier_ID]]</f>
        <v>1070</v>
      </c>
      <c r="I830" s="1">
        <f>Table2[[#This Row],[Market_Price]]</f>
        <v>796.97</v>
      </c>
      <c r="J830" s="1">
        <f>Table2[[#This Row],[Selling_Price]]</f>
        <v>1372.73</v>
      </c>
      <c r="K830" s="1">
        <f>Table2[[#This Row],[Quantity]]</f>
        <v>-384</v>
      </c>
      <c r="L830" s="1" t="str">
        <f>IF(ISBLANK(Table2[[#This Row],[Status]]), "No Data Entered", IFERROR(Table2[[#This Row],[Status]], "No Data Entered"))</f>
        <v>Cancelled</v>
      </c>
    </row>
    <row r="831" spans="1:12" x14ac:dyDescent="0.3">
      <c r="A831" s="1" t="str">
        <f>Table2[[#This Row],[Product_ID]]</f>
        <v>PRO8611</v>
      </c>
      <c r="B831" s="1" t="str">
        <f>Table2[[#This Row],[Customer_ID]]</f>
        <v>CUST62680</v>
      </c>
      <c r="C831" s="14" t="str">
        <f>Table2[[#This Row],[Date]]</f>
        <v>04/09/2020</v>
      </c>
      <c r="D831" s="1" t="str">
        <f>TRIM(PROPER(Table2[[#This Row],[Product_Name]]))</f>
        <v>Smartwatch</v>
      </c>
      <c r="E831" s="1" t="str">
        <f>TRIM(PROPER(Table2[[#This Row],[Country]]))</f>
        <v>India</v>
      </c>
      <c r="F831" s="1" t="str">
        <f>TRIM(PROPER(Table2[[#This Row],[Category]]))</f>
        <v>Computers</v>
      </c>
      <c r="G831" s="1" t="str">
        <f>TRIM(PROPER(Table2[[#This Row],[Brand]]))</f>
        <v>Microsoft</v>
      </c>
      <c r="H831" s="1">
        <f>Table2[[#This Row],[Supplier_ID]]</f>
        <v>1027</v>
      </c>
      <c r="I831" s="1">
        <f>Table2[[#This Row],[Market_Price]]</f>
        <v>937.52</v>
      </c>
      <c r="J831" s="1">
        <f>Table2[[#This Row],[Selling_Price]]</f>
        <v>1679.38</v>
      </c>
      <c r="K831" s="1">
        <f>Table2[[#This Row],[Quantity]]</f>
        <v>-233</v>
      </c>
      <c r="L831" s="1" t="str">
        <f>IF(ISBLANK(Table2[[#This Row],[Status]]), "No Data Entered", IFERROR(Table2[[#This Row],[Status]], "No Data Entered"))</f>
        <v>Cancelled</v>
      </c>
    </row>
    <row r="832" spans="1:12" x14ac:dyDescent="0.3">
      <c r="A832" s="1" t="str">
        <f>Table2[[#This Row],[Product_ID]]</f>
        <v>PRO6655</v>
      </c>
      <c r="B832" s="1" t="str">
        <f>Table2[[#This Row],[Customer_ID]]</f>
        <v>CUST62808</v>
      </c>
      <c r="C832" s="14" t="str">
        <f>Table2[[#This Row],[Date]]</f>
        <v>18/01/2020</v>
      </c>
      <c r="D832" s="1" t="str">
        <f>TRIM(PROPER(Table2[[#This Row],[Product_Name]]))</f>
        <v>Laptop</v>
      </c>
      <c r="E832" s="1" t="str">
        <f>TRIM(PROPER(Table2[[#This Row],[Country]]))</f>
        <v>Usa</v>
      </c>
      <c r="F832" s="1" t="str">
        <f>TRIM(PROPER(Table2[[#This Row],[Category]]))</f>
        <v>Wearables</v>
      </c>
      <c r="G832" s="1" t="str">
        <f>TRIM(PROPER(Table2[[#This Row],[Brand]]))</f>
        <v>Logitech</v>
      </c>
      <c r="H832" s="1">
        <f>Table2[[#This Row],[Supplier_ID]]</f>
        <v>1012</v>
      </c>
      <c r="I832" s="1">
        <f>Table2[[#This Row],[Market_Price]]</f>
        <v>1825.87</v>
      </c>
      <c r="J832" s="1">
        <f>Table2[[#This Row],[Selling_Price]]</f>
        <v>3553.89</v>
      </c>
      <c r="K832" s="1">
        <f>Table2[[#This Row],[Quantity]]</f>
        <v>-84</v>
      </c>
      <c r="L832" s="1" t="str">
        <f>IF(ISBLANK(Table2[[#This Row],[Status]]), "No Data Entered", IFERROR(Table2[[#This Row],[Status]], "No Data Entered"))</f>
        <v>Cancelled</v>
      </c>
    </row>
    <row r="833" spans="1:12" x14ac:dyDescent="0.3">
      <c r="A833" s="1" t="str">
        <f>Table2[[#This Row],[Product_ID]]</f>
        <v>PRO3650</v>
      </c>
      <c r="B833" s="1" t="str">
        <f>Table2[[#This Row],[Customer_ID]]</f>
        <v>CUST62870</v>
      </c>
      <c r="C833" s="14" t="str">
        <f>Table2[[#This Row],[Date]]</f>
        <v>28/09/2020</v>
      </c>
      <c r="D833" s="1" t="str">
        <f>TRIM(PROPER(Table2[[#This Row],[Product_Name]]))</f>
        <v>Printer</v>
      </c>
      <c r="E833" s="1" t="str">
        <f>TRIM(PROPER(Table2[[#This Row],[Country]]))</f>
        <v>India</v>
      </c>
      <c r="F833" s="1" t="str">
        <f>TRIM(PROPER(Table2[[#This Row],[Category]]))</f>
        <v>Office Supplies</v>
      </c>
      <c r="G833" s="1" t="str">
        <f>TRIM(PROPER(Table2[[#This Row],[Brand]]))</f>
        <v>Dell</v>
      </c>
      <c r="H833" s="1">
        <f>Table2[[#This Row],[Supplier_ID]]</f>
        <v>1017</v>
      </c>
      <c r="I833" s="1">
        <f>Table2[[#This Row],[Market_Price]]</f>
        <v>1726.52</v>
      </c>
      <c r="J833" s="1">
        <f>Table2[[#This Row],[Selling_Price]]</f>
        <v>2820.03</v>
      </c>
      <c r="K833" s="1">
        <f>Table2[[#This Row],[Quantity]]</f>
        <v>-418</v>
      </c>
      <c r="L833" s="1" t="str">
        <f>IF(ISBLANK(Table2[[#This Row],[Status]]), "No Data Entered", IFERROR(Table2[[#This Row],[Status]], "No Data Entered"))</f>
        <v>Cancelled</v>
      </c>
    </row>
    <row r="834" spans="1:12" x14ac:dyDescent="0.3">
      <c r="A834" s="1" t="str">
        <f>Table2[[#This Row],[Product_ID]]</f>
        <v>PRO8549</v>
      </c>
      <c r="B834" s="1" t="str">
        <f>Table2[[#This Row],[Customer_ID]]</f>
        <v>CUST62900</v>
      </c>
      <c r="C834" s="14" t="str">
        <f>Table2[[#This Row],[Date]]</f>
        <v>22/02/2022</v>
      </c>
      <c r="D834" s="1" t="str">
        <f>TRIM(PROPER(Table2[[#This Row],[Product_Name]]))</f>
        <v>Smartphone</v>
      </c>
      <c r="E834" s="1" t="str">
        <f>TRIM(PROPER(Table2[[#This Row],[Country]]))</f>
        <v>Brazil</v>
      </c>
      <c r="F834" s="1" t="str">
        <f>TRIM(PROPER(Table2[[#This Row],[Category]]))</f>
        <v>Electronics</v>
      </c>
      <c r="G834" s="1" t="str">
        <f>TRIM(PROPER(Table2[[#This Row],[Brand]]))</f>
        <v>Canon</v>
      </c>
      <c r="H834" s="1">
        <f>Table2[[#This Row],[Supplier_ID]]</f>
        <v>1094</v>
      </c>
      <c r="I834" s="1">
        <f>Table2[[#This Row],[Market_Price]]</f>
        <v>517.04999999999995</v>
      </c>
      <c r="J834" s="1">
        <f>Table2[[#This Row],[Selling_Price]]</f>
        <v>640.61</v>
      </c>
      <c r="K834" s="1">
        <f>Table2[[#This Row],[Quantity]]</f>
        <v>-402</v>
      </c>
      <c r="L834" s="1" t="str">
        <f>IF(ISBLANK(Table2[[#This Row],[Status]]), "No Data Entered", IFERROR(Table2[[#This Row],[Status]], "No Data Entered"))</f>
        <v>Cancelled</v>
      </c>
    </row>
    <row r="835" spans="1:12" x14ac:dyDescent="0.3">
      <c r="A835" s="1" t="str">
        <f>Table2[[#This Row],[Product_ID]]</f>
        <v>PRO3032</v>
      </c>
      <c r="B835" s="1" t="str">
        <f>Table2[[#This Row],[Customer_ID]]</f>
        <v>CUST62934</v>
      </c>
      <c r="C835" s="14" t="str">
        <f>Table2[[#This Row],[Date]]</f>
        <v>23/04/2022</v>
      </c>
      <c r="D835" s="1" t="str">
        <f>TRIM(PROPER(Table2[[#This Row],[Product_Name]]))</f>
        <v>Keyboard</v>
      </c>
      <c r="E835" s="1" t="str">
        <f>TRIM(PROPER(Table2[[#This Row],[Country]]))</f>
        <v>China</v>
      </c>
      <c r="F835" s="1" t="str">
        <f>TRIM(PROPER(Table2[[#This Row],[Category]]))</f>
        <v>Accessories</v>
      </c>
      <c r="G835" s="1" t="str">
        <f>TRIM(PROPER(Table2[[#This Row],[Brand]]))</f>
        <v>Samsung</v>
      </c>
      <c r="H835" s="1">
        <f>Table2[[#This Row],[Supplier_ID]]</f>
        <v>1076</v>
      </c>
      <c r="I835" s="1">
        <f>Table2[[#This Row],[Market_Price]]</f>
        <v>1874.3</v>
      </c>
      <c r="J835" s="1">
        <f>Table2[[#This Row],[Selling_Price]]</f>
        <v>3640.11</v>
      </c>
      <c r="K835" s="1">
        <f>Table2[[#This Row],[Quantity]]</f>
        <v>-457</v>
      </c>
      <c r="L835" s="1" t="str">
        <f>IF(ISBLANK(Table2[[#This Row],[Status]]), "No Data Entered", IFERROR(Table2[[#This Row],[Status]], "No Data Entered"))</f>
        <v>Cancelled</v>
      </c>
    </row>
    <row r="836" spans="1:12" x14ac:dyDescent="0.3">
      <c r="A836" s="1" t="str">
        <f>Table2[[#This Row],[Product_ID]]</f>
        <v>PRO1728</v>
      </c>
      <c r="B836" s="1" t="str">
        <f>Table2[[#This Row],[Customer_ID]]</f>
        <v>CUST63055</v>
      </c>
      <c r="C836" s="14" t="str">
        <f>Table2[[#This Row],[Date]]</f>
        <v>17/11/2025</v>
      </c>
      <c r="D836" s="1" t="str">
        <f>TRIM(PROPER(Table2[[#This Row],[Product_Name]]))</f>
        <v>Mouse</v>
      </c>
      <c r="E836" s="1" t="str">
        <f>TRIM(PROPER(Table2[[#This Row],[Country]]))</f>
        <v>Japan</v>
      </c>
      <c r="F836" s="1" t="str">
        <f>TRIM(PROPER(Table2[[#This Row],[Category]]))</f>
        <v>Office Supplies</v>
      </c>
      <c r="G836" s="1" t="str">
        <f>TRIM(PROPER(Table2[[#This Row],[Brand]]))</f>
        <v>Logitech</v>
      </c>
      <c r="H836" s="1">
        <f>Table2[[#This Row],[Supplier_ID]]</f>
        <v>1002</v>
      </c>
      <c r="I836" s="1">
        <f>Table2[[#This Row],[Market_Price]]</f>
        <v>846.07</v>
      </c>
      <c r="J836" s="1">
        <f>Table2[[#This Row],[Selling_Price]]</f>
        <v>1633.91</v>
      </c>
      <c r="K836" s="1">
        <f>Table2[[#This Row],[Quantity]]</f>
        <v>-390</v>
      </c>
      <c r="L836" s="1" t="str">
        <f>IF(ISBLANK(Table2[[#This Row],[Status]]), "No Data Entered", IFERROR(Table2[[#This Row],[Status]], "No Data Entered"))</f>
        <v>Cancelled</v>
      </c>
    </row>
    <row r="837" spans="1:12" x14ac:dyDescent="0.3">
      <c r="A837" s="1" t="str">
        <f>Table2[[#This Row],[Product_ID]]</f>
        <v>PRO1070</v>
      </c>
      <c r="B837" s="1" t="str">
        <f>Table2[[#This Row],[Customer_ID]]</f>
        <v>CUST63374</v>
      </c>
      <c r="C837" s="14" t="str">
        <f>Table2[[#This Row],[Date]]</f>
        <v>26/08/2020</v>
      </c>
      <c r="D837" s="1" t="str">
        <f>TRIM(PROPER(Table2[[#This Row],[Product_Name]]))</f>
        <v>Printer</v>
      </c>
      <c r="E837" s="1" t="str">
        <f>TRIM(PROPER(Table2[[#This Row],[Country]]))</f>
        <v>India</v>
      </c>
      <c r="F837" s="1" t="str">
        <f>TRIM(PROPER(Table2[[#This Row],[Category]]))</f>
        <v>Computers</v>
      </c>
      <c r="G837" s="1" t="str">
        <f>TRIM(PROPER(Table2[[#This Row],[Brand]]))</f>
        <v>Logitech</v>
      </c>
      <c r="H837" s="1">
        <f>Table2[[#This Row],[Supplier_ID]]</f>
        <v>1038</v>
      </c>
      <c r="I837" s="1">
        <f>Table2[[#This Row],[Market_Price]]</f>
        <v>1490.22</v>
      </c>
      <c r="J837" s="1">
        <f>Table2[[#This Row],[Selling_Price]]</f>
        <v>1744.22</v>
      </c>
      <c r="K837" s="1">
        <f>Table2[[#This Row],[Quantity]]</f>
        <v>-356</v>
      </c>
      <c r="L837" s="1" t="str">
        <f>IF(ISBLANK(Table2[[#This Row],[Status]]), "No Data Entered", IFERROR(Table2[[#This Row],[Status]], "No Data Entered"))</f>
        <v>Cancelled</v>
      </c>
    </row>
    <row r="838" spans="1:12" x14ac:dyDescent="0.3">
      <c r="A838" s="1" t="str">
        <f>Table2[[#This Row],[Product_ID]]</f>
        <v>PRO6656</v>
      </c>
      <c r="B838" s="1" t="str">
        <f>Table2[[#This Row],[Customer_ID]]</f>
        <v>CUST63488</v>
      </c>
      <c r="C838" s="14" t="str">
        <f>Table2[[#This Row],[Date]]</f>
        <v>18/04/2023</v>
      </c>
      <c r="D838" s="1" t="str">
        <f>TRIM(PROPER(Table2[[#This Row],[Product_Name]]))</f>
        <v>Tablet</v>
      </c>
      <c r="E838" s="1" t="str">
        <f>TRIM(PROPER(Table2[[#This Row],[Country]]))</f>
        <v>Uk</v>
      </c>
      <c r="F838" s="1" t="str">
        <f>TRIM(PROPER(Table2[[#This Row],[Category]]))</f>
        <v>Computers</v>
      </c>
      <c r="G838" s="1" t="str">
        <f>TRIM(PROPER(Table2[[#This Row],[Brand]]))</f>
        <v>Sony</v>
      </c>
      <c r="H838" s="1">
        <f>Table2[[#This Row],[Supplier_ID]]</f>
        <v>1100</v>
      </c>
      <c r="I838" s="1">
        <f>Table2[[#This Row],[Market_Price]]</f>
        <v>1392.33</v>
      </c>
      <c r="J838" s="1">
        <f>Table2[[#This Row],[Selling_Price]]</f>
        <v>2642.44</v>
      </c>
      <c r="K838" s="1">
        <f>Table2[[#This Row],[Quantity]]</f>
        <v>-365</v>
      </c>
      <c r="L838" s="1" t="str">
        <f>IF(ISBLANK(Table2[[#This Row],[Status]]), "No Data Entered", IFERROR(Table2[[#This Row],[Status]], "No Data Entered"))</f>
        <v>Cancelled</v>
      </c>
    </row>
    <row r="839" spans="1:12" x14ac:dyDescent="0.3">
      <c r="A839" s="1" t="str">
        <f>Table2[[#This Row],[Product_ID]]</f>
        <v>PRO4559</v>
      </c>
      <c r="B839" s="1" t="str">
        <f>Table2[[#This Row],[Customer_ID]]</f>
        <v>CUST63506</v>
      </c>
      <c r="C839" s="14" t="str">
        <f>Table2[[#This Row],[Date]]</f>
        <v>15/10/2024</v>
      </c>
      <c r="D839" s="1" t="str">
        <f>TRIM(PROPER(Table2[[#This Row],[Product_Name]]))</f>
        <v>Keyboard</v>
      </c>
      <c r="E839" s="1" t="str">
        <f>TRIM(PROPER(Table2[[#This Row],[Country]]))</f>
        <v>Australia</v>
      </c>
      <c r="F839" s="1" t="str">
        <f>TRIM(PROPER(Table2[[#This Row],[Category]]))</f>
        <v>Computers</v>
      </c>
      <c r="G839" s="1" t="str">
        <f>TRIM(PROPER(Table2[[#This Row],[Brand]]))</f>
        <v>Samsung</v>
      </c>
      <c r="H839" s="1">
        <f>Table2[[#This Row],[Supplier_ID]]</f>
        <v>1066</v>
      </c>
      <c r="I839" s="1">
        <f>Table2[[#This Row],[Market_Price]]</f>
        <v>1887.8</v>
      </c>
      <c r="J839" s="1">
        <f>Table2[[#This Row],[Selling_Price]]</f>
        <v>3692.13</v>
      </c>
      <c r="K839" s="1">
        <f>Table2[[#This Row],[Quantity]]</f>
        <v>-44</v>
      </c>
      <c r="L839" s="1" t="str">
        <f>IF(ISBLANK(Table2[[#This Row],[Status]]), "No Data Entered", IFERROR(Table2[[#This Row],[Status]], "No Data Entered"))</f>
        <v>Cancelled</v>
      </c>
    </row>
    <row r="840" spans="1:12" x14ac:dyDescent="0.3">
      <c r="A840" s="1" t="str">
        <f>Table2[[#This Row],[Product_ID]]</f>
        <v>PRO4816</v>
      </c>
      <c r="B840" s="1" t="str">
        <f>Table2[[#This Row],[Customer_ID]]</f>
        <v>CUST63569</v>
      </c>
      <c r="C840" s="14" t="str">
        <f>Table2[[#This Row],[Date]]</f>
        <v>13/05/2020</v>
      </c>
      <c r="D840" s="1" t="str">
        <f>TRIM(PROPER(Table2[[#This Row],[Product_Name]]))</f>
        <v>Keyboard</v>
      </c>
      <c r="E840" s="1" t="str">
        <f>TRIM(PROPER(Table2[[#This Row],[Country]]))</f>
        <v>India</v>
      </c>
      <c r="F840" s="1" t="str">
        <f>TRIM(PROPER(Table2[[#This Row],[Category]]))</f>
        <v>Electronics</v>
      </c>
      <c r="G840" s="1" t="str">
        <f>TRIM(PROPER(Table2[[#This Row],[Brand]]))</f>
        <v>Logitech</v>
      </c>
      <c r="H840" s="1">
        <f>Table2[[#This Row],[Supplier_ID]]</f>
        <v>1006</v>
      </c>
      <c r="I840" s="1">
        <f>Table2[[#This Row],[Market_Price]]</f>
        <v>506.24</v>
      </c>
      <c r="J840" s="1">
        <f>Table2[[#This Row],[Selling_Price]]</f>
        <v>936.33</v>
      </c>
      <c r="K840" s="1">
        <f>Table2[[#This Row],[Quantity]]</f>
        <v>-223</v>
      </c>
      <c r="L840" s="1" t="str">
        <f>IF(ISBLANK(Table2[[#This Row],[Status]]), "No Data Entered", IFERROR(Table2[[#This Row],[Status]], "No Data Entered"))</f>
        <v>Cancelled</v>
      </c>
    </row>
    <row r="841" spans="1:12" x14ac:dyDescent="0.3">
      <c r="A841" s="1" t="str">
        <f>Table2[[#This Row],[Product_ID]]</f>
        <v>PRO1823</v>
      </c>
      <c r="B841" s="1" t="str">
        <f>Table2[[#This Row],[Customer_ID]]</f>
        <v>CUST63572</v>
      </c>
      <c r="C841" s="14" t="str">
        <f>Table2[[#This Row],[Date]]</f>
        <v>16/06/2023</v>
      </c>
      <c r="D841" s="1" t="str">
        <f>TRIM(PROPER(Table2[[#This Row],[Product_Name]]))</f>
        <v>Tablet</v>
      </c>
      <c r="E841" s="1" t="str">
        <f>TRIM(PROPER(Table2[[#This Row],[Country]]))</f>
        <v>Canada</v>
      </c>
      <c r="F841" s="1" t="str">
        <f>TRIM(PROPER(Table2[[#This Row],[Category]]))</f>
        <v>Wearables</v>
      </c>
      <c r="G841" s="1" t="str">
        <f>TRIM(PROPER(Table2[[#This Row],[Brand]]))</f>
        <v>Samsung</v>
      </c>
      <c r="H841" s="1">
        <f>Table2[[#This Row],[Supplier_ID]]</f>
        <v>1085</v>
      </c>
      <c r="I841" s="1">
        <f>Table2[[#This Row],[Market_Price]]</f>
        <v>1070.83</v>
      </c>
      <c r="J841" s="1">
        <f>Table2[[#This Row],[Selling_Price]]</f>
        <v>1238.31</v>
      </c>
      <c r="K841" s="1">
        <f>Table2[[#This Row],[Quantity]]</f>
        <v>-241</v>
      </c>
      <c r="L841" s="1" t="str">
        <f>IF(ISBLANK(Table2[[#This Row],[Status]]), "No Data Entered", IFERROR(Table2[[#This Row],[Status]], "No Data Entered"))</f>
        <v>Cancelled</v>
      </c>
    </row>
    <row r="842" spans="1:12" x14ac:dyDescent="0.3">
      <c r="A842" s="1" t="str">
        <f>Table2[[#This Row],[Product_ID]]</f>
        <v>PRO9834</v>
      </c>
      <c r="B842" s="1" t="str">
        <f>Table2[[#This Row],[Customer_ID]]</f>
        <v>CUST63579</v>
      </c>
      <c r="C842" s="14" t="str">
        <f>Table2[[#This Row],[Date]]</f>
        <v>21/12/2022</v>
      </c>
      <c r="D842" s="1" t="str">
        <f>TRIM(PROPER(Table2[[#This Row],[Product_Name]]))</f>
        <v>Tablet</v>
      </c>
      <c r="E842" s="1" t="str">
        <f>TRIM(PROPER(Table2[[#This Row],[Country]]))</f>
        <v>China</v>
      </c>
      <c r="F842" s="1" t="str">
        <f>TRIM(PROPER(Table2[[#This Row],[Category]]))</f>
        <v>Electronics</v>
      </c>
      <c r="G842" s="1" t="str">
        <f>TRIM(PROPER(Table2[[#This Row],[Brand]]))</f>
        <v>Sony</v>
      </c>
      <c r="H842" s="1">
        <f>Table2[[#This Row],[Supplier_ID]]</f>
        <v>1084</v>
      </c>
      <c r="I842" s="1">
        <f>Table2[[#This Row],[Market_Price]]</f>
        <v>467.85</v>
      </c>
      <c r="J842" s="1">
        <f>Table2[[#This Row],[Selling_Price]]</f>
        <v>697.62</v>
      </c>
      <c r="K842" s="1">
        <f>Table2[[#This Row],[Quantity]]</f>
        <v>-406</v>
      </c>
      <c r="L842" s="1" t="str">
        <f>IF(ISBLANK(Table2[[#This Row],[Status]]), "No Data Entered", IFERROR(Table2[[#This Row],[Status]], "No Data Entered"))</f>
        <v>Cancelled</v>
      </c>
    </row>
    <row r="843" spans="1:12" x14ac:dyDescent="0.3">
      <c r="A843" s="1" t="str">
        <f>Table2[[#This Row],[Product_ID]]</f>
        <v>PRO7548</v>
      </c>
      <c r="B843" s="1" t="str">
        <f>Table2[[#This Row],[Customer_ID]]</f>
        <v>CUST63668</v>
      </c>
      <c r="C843" s="14" t="str">
        <f>Table2[[#This Row],[Date]]</f>
        <v>13/10/2025</v>
      </c>
      <c r="D843" s="1" t="str">
        <f>TRIM(PROPER(Table2[[#This Row],[Product_Name]]))</f>
        <v>Tablet</v>
      </c>
      <c r="E843" s="1" t="str">
        <f>TRIM(PROPER(Table2[[#This Row],[Country]]))</f>
        <v>Australia</v>
      </c>
      <c r="F843" s="1" t="str">
        <f>TRIM(PROPER(Table2[[#This Row],[Category]]))</f>
        <v>Electronics</v>
      </c>
      <c r="G843" s="1" t="str">
        <f>TRIM(PROPER(Table2[[#This Row],[Brand]]))</f>
        <v>Canon</v>
      </c>
      <c r="H843" s="1">
        <f>Table2[[#This Row],[Supplier_ID]]</f>
        <v>1054</v>
      </c>
      <c r="I843" s="1">
        <f>Table2[[#This Row],[Market_Price]]</f>
        <v>1821.87</v>
      </c>
      <c r="J843" s="1">
        <f>Table2[[#This Row],[Selling_Price]]</f>
        <v>2042.57</v>
      </c>
      <c r="K843" s="1">
        <f>Table2[[#This Row],[Quantity]]</f>
        <v>-70</v>
      </c>
      <c r="L843" s="1" t="str">
        <f>IF(ISBLANK(Table2[[#This Row],[Status]]), "No Data Entered", IFERROR(Table2[[#This Row],[Status]], "No Data Entered"))</f>
        <v>Cancelled</v>
      </c>
    </row>
    <row r="844" spans="1:12" x14ac:dyDescent="0.3">
      <c r="A844" s="1" t="str">
        <f>Table2[[#This Row],[Product_ID]]</f>
        <v>PRO4736</v>
      </c>
      <c r="B844" s="1" t="str">
        <f>Table2[[#This Row],[Customer_ID]]</f>
        <v>CUST63903</v>
      </c>
      <c r="C844" s="14" t="str">
        <f>Table2[[#This Row],[Date]]</f>
        <v>13/02/2020</v>
      </c>
      <c r="D844" s="1" t="str">
        <f>TRIM(PROPER(Table2[[#This Row],[Product_Name]]))</f>
        <v>Monitor</v>
      </c>
      <c r="E844" s="1" t="str">
        <f>TRIM(PROPER(Table2[[#This Row],[Country]]))</f>
        <v>Brazil</v>
      </c>
      <c r="F844" s="1" t="str">
        <f>TRIM(PROPER(Table2[[#This Row],[Category]]))</f>
        <v>Wearables</v>
      </c>
      <c r="G844" s="1" t="str">
        <f>TRIM(PROPER(Table2[[#This Row],[Brand]]))</f>
        <v>Logitech</v>
      </c>
      <c r="H844" s="1">
        <f>Table2[[#This Row],[Supplier_ID]]</f>
        <v>1058</v>
      </c>
      <c r="I844" s="1">
        <f>Table2[[#This Row],[Market_Price]]</f>
        <v>1466.28</v>
      </c>
      <c r="J844" s="1">
        <f>Table2[[#This Row],[Selling_Price]]</f>
        <v>2419</v>
      </c>
      <c r="K844" s="1">
        <f>Table2[[#This Row],[Quantity]]</f>
        <v>-383</v>
      </c>
      <c r="L844" s="1" t="str">
        <f>IF(ISBLANK(Table2[[#This Row],[Status]]), "No Data Entered", IFERROR(Table2[[#This Row],[Status]], "No Data Entered"))</f>
        <v>Cancelled</v>
      </c>
    </row>
    <row r="845" spans="1:12" x14ac:dyDescent="0.3">
      <c r="A845" s="1" t="str">
        <f>Table2[[#This Row],[Product_ID]]</f>
        <v>PRO8732</v>
      </c>
      <c r="B845" s="1" t="str">
        <f>Table2[[#This Row],[Customer_ID]]</f>
        <v>CUST63974</v>
      </c>
      <c r="C845" s="14" t="str">
        <f>Table2[[#This Row],[Date]]</f>
        <v>22/06/2022</v>
      </c>
      <c r="D845" s="1" t="str">
        <f>TRIM(PROPER(Table2[[#This Row],[Product_Name]]))</f>
        <v>Printer</v>
      </c>
      <c r="E845" s="1" t="str">
        <f>TRIM(PROPER(Table2[[#This Row],[Country]]))</f>
        <v>Brazil</v>
      </c>
      <c r="F845" s="1" t="str">
        <f>TRIM(PROPER(Table2[[#This Row],[Category]]))</f>
        <v>Electronics</v>
      </c>
      <c r="G845" s="1" t="str">
        <f>TRIM(PROPER(Table2[[#This Row],[Brand]]))</f>
        <v>Logitech</v>
      </c>
      <c r="H845" s="1">
        <f>Table2[[#This Row],[Supplier_ID]]</f>
        <v>1014</v>
      </c>
      <c r="I845" s="1">
        <f>Table2[[#This Row],[Market_Price]]</f>
        <v>1172.9000000000001</v>
      </c>
      <c r="J845" s="1">
        <f>Table2[[#This Row],[Selling_Price]]</f>
        <v>1584</v>
      </c>
      <c r="K845" s="1">
        <f>Table2[[#This Row],[Quantity]]</f>
        <v>-235</v>
      </c>
      <c r="L845" s="1" t="str">
        <f>IF(ISBLANK(Table2[[#This Row],[Status]]), "No Data Entered", IFERROR(Table2[[#This Row],[Status]], "No Data Entered"))</f>
        <v>Cancelled</v>
      </c>
    </row>
    <row r="846" spans="1:12" x14ac:dyDescent="0.3">
      <c r="A846" s="1" t="str">
        <f>Table2[[#This Row],[Product_ID]]</f>
        <v>PRO9966</v>
      </c>
      <c r="B846" s="1" t="str">
        <f>Table2[[#This Row],[Customer_ID]]</f>
        <v>CUST64042</v>
      </c>
      <c r="C846" s="14" t="str">
        <f>Table2[[#This Row],[Date]]</f>
        <v>16/01/2025</v>
      </c>
      <c r="D846" s="1" t="str">
        <f>TRIM(PROPER(Table2[[#This Row],[Product_Name]]))</f>
        <v>Camera</v>
      </c>
      <c r="E846" s="1" t="str">
        <f>TRIM(PROPER(Table2[[#This Row],[Country]]))</f>
        <v>France</v>
      </c>
      <c r="F846" s="1" t="str">
        <f>TRIM(PROPER(Table2[[#This Row],[Category]]))</f>
        <v>Computers</v>
      </c>
      <c r="G846" s="1" t="str">
        <f>TRIM(PROPER(Table2[[#This Row],[Brand]]))</f>
        <v>Canon</v>
      </c>
      <c r="H846" s="1">
        <f>Table2[[#This Row],[Supplier_ID]]</f>
        <v>1085</v>
      </c>
      <c r="I846" s="1">
        <f>Table2[[#This Row],[Market_Price]]</f>
        <v>1492.95</v>
      </c>
      <c r="J846" s="1">
        <f>Table2[[#This Row],[Selling_Price]]</f>
        <v>2667.61</v>
      </c>
      <c r="K846" s="1">
        <f>Table2[[#This Row],[Quantity]]</f>
        <v>-46</v>
      </c>
      <c r="L846" s="1" t="str">
        <f>IF(ISBLANK(Table2[[#This Row],[Status]]), "No Data Entered", IFERROR(Table2[[#This Row],[Status]], "No Data Entered"))</f>
        <v>Cancelled</v>
      </c>
    </row>
    <row r="847" spans="1:12" x14ac:dyDescent="0.3">
      <c r="A847" s="1" t="str">
        <f>Table2[[#This Row],[Product_ID]]</f>
        <v>PRO3510</v>
      </c>
      <c r="B847" s="1" t="str">
        <f>Table2[[#This Row],[Customer_ID]]</f>
        <v>CUST64134</v>
      </c>
      <c r="C847" s="14" t="str">
        <f>Table2[[#This Row],[Date]]</f>
        <v>07/11/2024</v>
      </c>
      <c r="D847" s="1" t="str">
        <f>TRIM(PROPER(Table2[[#This Row],[Product_Name]]))</f>
        <v>Headphones</v>
      </c>
      <c r="E847" s="1" t="str">
        <f>TRIM(PROPER(Table2[[#This Row],[Country]]))</f>
        <v>France</v>
      </c>
      <c r="F847" s="1" t="str">
        <f>TRIM(PROPER(Table2[[#This Row],[Category]]))</f>
        <v>Wearables</v>
      </c>
      <c r="G847" s="1" t="str">
        <f>TRIM(PROPER(Table2[[#This Row],[Brand]]))</f>
        <v>Asus</v>
      </c>
      <c r="H847" s="1">
        <f>Table2[[#This Row],[Supplier_ID]]</f>
        <v>1049</v>
      </c>
      <c r="I847" s="1">
        <f>Table2[[#This Row],[Market_Price]]</f>
        <v>505.83</v>
      </c>
      <c r="J847" s="1">
        <f>Table2[[#This Row],[Selling_Price]]</f>
        <v>708.08</v>
      </c>
      <c r="K847" s="1">
        <f>Table2[[#This Row],[Quantity]]</f>
        <v>-412</v>
      </c>
      <c r="L847" s="1" t="str">
        <f>IF(ISBLANK(Table2[[#This Row],[Status]]), "No Data Entered", IFERROR(Table2[[#This Row],[Status]], "No Data Entered"))</f>
        <v>Cancelled</v>
      </c>
    </row>
    <row r="848" spans="1:12" x14ac:dyDescent="0.3">
      <c r="A848" s="1" t="str">
        <f>Table2[[#This Row],[Product_ID]]</f>
        <v>PRO5961</v>
      </c>
      <c r="B848" s="1" t="str">
        <f>Table2[[#This Row],[Customer_ID]]</f>
        <v>CUST64136</v>
      </c>
      <c r="C848" s="14" t="str">
        <f>Table2[[#This Row],[Date]]</f>
        <v>19/02/2025</v>
      </c>
      <c r="D848" s="1" t="str">
        <f>TRIM(PROPER(Table2[[#This Row],[Product_Name]]))</f>
        <v>Tablet</v>
      </c>
      <c r="E848" s="1" t="str">
        <f>TRIM(PROPER(Table2[[#This Row],[Country]]))</f>
        <v>Canada</v>
      </c>
      <c r="F848" s="1" t="str">
        <f>TRIM(PROPER(Table2[[#This Row],[Category]]))</f>
        <v>Office Supplies</v>
      </c>
      <c r="G848" s="1" t="str">
        <f>TRIM(PROPER(Table2[[#This Row],[Brand]]))</f>
        <v>Samsung</v>
      </c>
      <c r="H848" s="1">
        <f>Table2[[#This Row],[Supplier_ID]]</f>
        <v>1032</v>
      </c>
      <c r="I848" s="1">
        <f>Table2[[#This Row],[Market_Price]]</f>
        <v>304.97000000000003</v>
      </c>
      <c r="J848" s="1">
        <f>Table2[[#This Row],[Selling_Price]]</f>
        <v>477.94</v>
      </c>
      <c r="K848" s="1">
        <f>Table2[[#This Row],[Quantity]]</f>
        <v>-114</v>
      </c>
      <c r="L848" s="1" t="str">
        <f>IF(ISBLANK(Table2[[#This Row],[Status]]), "No Data Entered", IFERROR(Table2[[#This Row],[Status]], "No Data Entered"))</f>
        <v>Cancelled</v>
      </c>
    </row>
    <row r="849" spans="1:12" x14ac:dyDescent="0.3">
      <c r="A849" s="1" t="str">
        <f>Table2[[#This Row],[Product_ID]]</f>
        <v>PRO7070</v>
      </c>
      <c r="B849" s="1" t="str">
        <f>Table2[[#This Row],[Customer_ID]]</f>
        <v>CUST64204</v>
      </c>
      <c r="C849" s="14" t="str">
        <f>Table2[[#This Row],[Date]]</f>
        <v>17/05/2023</v>
      </c>
      <c r="D849" s="1" t="str">
        <f>TRIM(PROPER(Table2[[#This Row],[Product_Name]]))</f>
        <v>Monitor</v>
      </c>
      <c r="E849" s="1" t="str">
        <f>TRIM(PROPER(Table2[[#This Row],[Country]]))</f>
        <v>Australia</v>
      </c>
      <c r="F849" s="1" t="str">
        <f>TRIM(PROPER(Table2[[#This Row],[Category]]))</f>
        <v>Electronics</v>
      </c>
      <c r="G849" s="1" t="str">
        <f>TRIM(PROPER(Table2[[#This Row],[Brand]]))</f>
        <v>Logitech</v>
      </c>
      <c r="H849" s="1">
        <f>Table2[[#This Row],[Supplier_ID]]</f>
        <v>1084</v>
      </c>
      <c r="I849" s="1">
        <f>Table2[[#This Row],[Market_Price]]</f>
        <v>760.36</v>
      </c>
      <c r="J849" s="1">
        <f>Table2[[#This Row],[Selling_Price]]</f>
        <v>1059.26</v>
      </c>
      <c r="K849" s="1">
        <f>Table2[[#This Row],[Quantity]]</f>
        <v>-99</v>
      </c>
      <c r="L849" s="1" t="str">
        <f>IF(ISBLANK(Table2[[#This Row],[Status]]), "No Data Entered", IFERROR(Table2[[#This Row],[Status]], "No Data Entered"))</f>
        <v>Cancelled</v>
      </c>
    </row>
    <row r="850" spans="1:12" x14ac:dyDescent="0.3">
      <c r="A850" s="1" t="str">
        <f>Table2[[#This Row],[Product_ID]]</f>
        <v>PRO2757</v>
      </c>
      <c r="B850" s="1" t="str">
        <f>Table2[[#This Row],[Customer_ID]]</f>
        <v>CUST64233</v>
      </c>
      <c r="C850" s="14" t="str">
        <f>Table2[[#This Row],[Date]]</f>
        <v>21/02/2024</v>
      </c>
      <c r="D850" s="1" t="str">
        <f>TRIM(PROPER(Table2[[#This Row],[Product_Name]]))</f>
        <v>Camera</v>
      </c>
      <c r="E850" s="1" t="str">
        <f>TRIM(PROPER(Table2[[#This Row],[Country]]))</f>
        <v>France</v>
      </c>
      <c r="F850" s="1" t="str">
        <f>TRIM(PROPER(Table2[[#This Row],[Category]]))</f>
        <v>Office Supplies</v>
      </c>
      <c r="G850" s="1" t="str">
        <f>TRIM(PROPER(Table2[[#This Row],[Brand]]))</f>
        <v>Apple</v>
      </c>
      <c r="H850" s="1">
        <f>Table2[[#This Row],[Supplier_ID]]</f>
        <v>1011</v>
      </c>
      <c r="I850" s="1">
        <f>Table2[[#This Row],[Market_Price]]</f>
        <v>835.18</v>
      </c>
      <c r="J850" s="1">
        <f>Table2[[#This Row],[Selling_Price]]</f>
        <v>990.25</v>
      </c>
      <c r="K850" s="1">
        <f>Table2[[#This Row],[Quantity]]</f>
        <v>-431</v>
      </c>
      <c r="L850" s="1" t="str">
        <f>IF(ISBLANK(Table2[[#This Row],[Status]]), "No Data Entered", IFERROR(Table2[[#This Row],[Status]], "No Data Entered"))</f>
        <v>Cancelled</v>
      </c>
    </row>
    <row r="851" spans="1:12" x14ac:dyDescent="0.3">
      <c r="A851" s="1" t="str">
        <f>Table2[[#This Row],[Product_ID]]</f>
        <v>PRO1100</v>
      </c>
      <c r="B851" s="1" t="str">
        <f>Table2[[#This Row],[Customer_ID]]</f>
        <v>CUST64282</v>
      </c>
      <c r="C851" s="14" t="str">
        <f>Table2[[#This Row],[Date]]</f>
        <v>10/01/2022</v>
      </c>
      <c r="D851" s="1" t="str">
        <f>TRIM(PROPER(Table2[[#This Row],[Product_Name]]))</f>
        <v>Camera</v>
      </c>
      <c r="E851" s="1" t="str">
        <f>TRIM(PROPER(Table2[[#This Row],[Country]]))</f>
        <v>Japan</v>
      </c>
      <c r="F851" s="1" t="str">
        <f>TRIM(PROPER(Table2[[#This Row],[Category]]))</f>
        <v>Electronics</v>
      </c>
      <c r="G851" s="1" t="str">
        <f>TRIM(PROPER(Table2[[#This Row],[Brand]]))</f>
        <v>Dell</v>
      </c>
      <c r="H851" s="1">
        <f>Table2[[#This Row],[Supplier_ID]]</f>
        <v>1008</v>
      </c>
      <c r="I851" s="1">
        <f>Table2[[#This Row],[Market_Price]]</f>
        <v>375.12</v>
      </c>
      <c r="J851" s="1">
        <f>Table2[[#This Row],[Selling_Price]]</f>
        <v>719.3</v>
      </c>
      <c r="K851" s="1">
        <f>Table2[[#This Row],[Quantity]]</f>
        <v>-348</v>
      </c>
      <c r="L851" s="1" t="str">
        <f>IF(ISBLANK(Table2[[#This Row],[Status]]), "No Data Entered", IFERROR(Table2[[#This Row],[Status]], "No Data Entered"))</f>
        <v>Cancelled</v>
      </c>
    </row>
    <row r="852" spans="1:12" x14ac:dyDescent="0.3">
      <c r="A852" s="1" t="str">
        <f>Table2[[#This Row],[Product_ID]]</f>
        <v>PRO3284</v>
      </c>
      <c r="B852" s="1" t="str">
        <f>Table2[[#This Row],[Customer_ID]]</f>
        <v>CUST64289</v>
      </c>
      <c r="C852" s="14" t="str">
        <f>Table2[[#This Row],[Date]]</f>
        <v>27/07/2023</v>
      </c>
      <c r="D852" s="1" t="str">
        <f>TRIM(PROPER(Table2[[#This Row],[Product_Name]]))</f>
        <v>Laptop</v>
      </c>
      <c r="E852" s="1" t="str">
        <f>TRIM(PROPER(Table2[[#This Row],[Country]]))</f>
        <v>France</v>
      </c>
      <c r="F852" s="1" t="str">
        <f>TRIM(PROPER(Table2[[#This Row],[Category]]))</f>
        <v>Accessories</v>
      </c>
      <c r="G852" s="1" t="str">
        <f>TRIM(PROPER(Table2[[#This Row],[Brand]]))</f>
        <v>Apple</v>
      </c>
      <c r="H852" s="1">
        <f>Table2[[#This Row],[Supplier_ID]]</f>
        <v>1018</v>
      </c>
      <c r="I852" s="1">
        <f>Table2[[#This Row],[Market_Price]]</f>
        <v>813.87</v>
      </c>
      <c r="J852" s="1">
        <f>Table2[[#This Row],[Selling_Price]]</f>
        <v>1600.33</v>
      </c>
      <c r="K852" s="1">
        <f>Table2[[#This Row],[Quantity]]</f>
        <v>-282</v>
      </c>
      <c r="L852" s="1" t="str">
        <f>IF(ISBLANK(Table2[[#This Row],[Status]]), "No Data Entered", IFERROR(Table2[[#This Row],[Status]], "No Data Entered"))</f>
        <v>Cancelled</v>
      </c>
    </row>
    <row r="853" spans="1:12" x14ac:dyDescent="0.3">
      <c r="A853" s="1" t="str">
        <f>Table2[[#This Row],[Product_ID]]</f>
        <v>PRO4959</v>
      </c>
      <c r="B853" s="1" t="str">
        <f>Table2[[#This Row],[Customer_ID]]</f>
        <v>CUST64392</v>
      </c>
      <c r="C853" s="14" t="str">
        <f>Table2[[#This Row],[Date]]</f>
        <v>29/05/2021</v>
      </c>
      <c r="D853" s="1" t="str">
        <f>TRIM(PROPER(Table2[[#This Row],[Product_Name]]))</f>
        <v>Tablet</v>
      </c>
      <c r="E853" s="1" t="str">
        <f>TRIM(PROPER(Table2[[#This Row],[Country]]))</f>
        <v>France</v>
      </c>
      <c r="F853" s="1" t="str">
        <f>TRIM(PROPER(Table2[[#This Row],[Category]]))</f>
        <v>Computers</v>
      </c>
      <c r="G853" s="1" t="str">
        <f>TRIM(PROPER(Table2[[#This Row],[Brand]]))</f>
        <v>Apple</v>
      </c>
      <c r="H853" s="1">
        <f>Table2[[#This Row],[Supplier_ID]]</f>
        <v>1016</v>
      </c>
      <c r="I853" s="1">
        <f>Table2[[#This Row],[Market_Price]]</f>
        <v>1321.07</v>
      </c>
      <c r="J853" s="1">
        <f>Table2[[#This Row],[Selling_Price]]</f>
        <v>2290.84</v>
      </c>
      <c r="K853" s="1">
        <f>Table2[[#This Row],[Quantity]]</f>
        <v>-390</v>
      </c>
      <c r="L853" s="1" t="str">
        <f>IF(ISBLANK(Table2[[#This Row],[Status]]), "No Data Entered", IFERROR(Table2[[#This Row],[Status]], "No Data Entered"))</f>
        <v>Cancelled</v>
      </c>
    </row>
    <row r="854" spans="1:12" x14ac:dyDescent="0.3">
      <c r="A854" s="1" t="str">
        <f>Table2[[#This Row],[Product_ID]]</f>
        <v>PRO3098</v>
      </c>
      <c r="B854" s="1" t="str">
        <f>Table2[[#This Row],[Customer_ID]]</f>
        <v>CUST64412</v>
      </c>
      <c r="C854" s="14" t="str">
        <f>Table2[[#This Row],[Date]]</f>
        <v>16/09/2020</v>
      </c>
      <c r="D854" s="1" t="str">
        <f>TRIM(PROPER(Table2[[#This Row],[Product_Name]]))</f>
        <v>Headphones</v>
      </c>
      <c r="E854" s="1" t="str">
        <f>TRIM(PROPER(Table2[[#This Row],[Country]]))</f>
        <v>Canada</v>
      </c>
      <c r="F854" s="1" t="str">
        <f>TRIM(PROPER(Table2[[#This Row],[Category]]))</f>
        <v>Computers</v>
      </c>
      <c r="G854" s="1" t="str">
        <f>TRIM(PROPER(Table2[[#This Row],[Brand]]))</f>
        <v>Hp</v>
      </c>
      <c r="H854" s="1">
        <f>Table2[[#This Row],[Supplier_ID]]</f>
        <v>1083</v>
      </c>
      <c r="I854" s="1">
        <f>Table2[[#This Row],[Market_Price]]</f>
        <v>1718.14</v>
      </c>
      <c r="J854" s="1">
        <f>Table2[[#This Row],[Selling_Price]]</f>
        <v>2627.37</v>
      </c>
      <c r="K854" s="1">
        <f>Table2[[#This Row],[Quantity]]</f>
        <v>-233</v>
      </c>
      <c r="L854" s="1" t="str">
        <f>IF(ISBLANK(Table2[[#This Row],[Status]]), "No Data Entered", IFERROR(Table2[[#This Row],[Status]], "No Data Entered"))</f>
        <v>Cancelled</v>
      </c>
    </row>
    <row r="855" spans="1:12" x14ac:dyDescent="0.3">
      <c r="A855" s="1" t="str">
        <f>Table2[[#This Row],[Product_ID]]</f>
        <v>PRO3364</v>
      </c>
      <c r="B855" s="1" t="str">
        <f>Table2[[#This Row],[Customer_ID]]</f>
        <v>CUST64439</v>
      </c>
      <c r="C855" s="14" t="str">
        <f>Table2[[#This Row],[Date]]</f>
        <v>01/06/2022</v>
      </c>
      <c r="D855" s="1" t="str">
        <f>TRIM(PROPER(Table2[[#This Row],[Product_Name]]))</f>
        <v>Smartwatch</v>
      </c>
      <c r="E855" s="1" t="str">
        <f>TRIM(PROPER(Table2[[#This Row],[Country]]))</f>
        <v>France</v>
      </c>
      <c r="F855" s="1" t="str">
        <f>TRIM(PROPER(Table2[[#This Row],[Category]]))</f>
        <v>Office Supplies</v>
      </c>
      <c r="G855" s="1" t="str">
        <f>TRIM(PROPER(Table2[[#This Row],[Brand]]))</f>
        <v>Asus</v>
      </c>
      <c r="H855" s="1">
        <f>Table2[[#This Row],[Supplier_ID]]</f>
        <v>1036</v>
      </c>
      <c r="I855" s="1">
        <f>Table2[[#This Row],[Market_Price]]</f>
        <v>861.39</v>
      </c>
      <c r="J855" s="1">
        <f>Table2[[#This Row],[Selling_Price]]</f>
        <v>1272.18</v>
      </c>
      <c r="K855" s="1">
        <f>Table2[[#This Row],[Quantity]]</f>
        <v>-396</v>
      </c>
      <c r="L855" s="1" t="str">
        <f>IF(ISBLANK(Table2[[#This Row],[Status]]), "No Data Entered", IFERROR(Table2[[#This Row],[Status]], "No Data Entered"))</f>
        <v>Cancelled</v>
      </c>
    </row>
    <row r="856" spans="1:12" x14ac:dyDescent="0.3">
      <c r="A856" s="1" t="str">
        <f>Table2[[#This Row],[Product_ID]]</f>
        <v>PRO7438</v>
      </c>
      <c r="B856" s="1" t="str">
        <f>Table2[[#This Row],[Customer_ID]]</f>
        <v>CUST64548</v>
      </c>
      <c r="C856" s="14" t="str">
        <f>Table2[[#This Row],[Date]]</f>
        <v>28/11/2022</v>
      </c>
      <c r="D856" s="1" t="str">
        <f>TRIM(PROPER(Table2[[#This Row],[Product_Name]]))</f>
        <v>Headphones</v>
      </c>
      <c r="E856" s="1" t="str">
        <f>TRIM(PROPER(Table2[[#This Row],[Country]]))</f>
        <v>France</v>
      </c>
      <c r="F856" s="1" t="str">
        <f>TRIM(PROPER(Table2[[#This Row],[Category]]))</f>
        <v>Wearables</v>
      </c>
      <c r="G856" s="1" t="str">
        <f>TRIM(PROPER(Table2[[#This Row],[Brand]]))</f>
        <v>Hp</v>
      </c>
      <c r="H856" s="1">
        <f>Table2[[#This Row],[Supplier_ID]]</f>
        <v>1075</v>
      </c>
      <c r="I856" s="1">
        <f>Table2[[#This Row],[Market_Price]]</f>
        <v>195.06</v>
      </c>
      <c r="J856" s="1">
        <f>Table2[[#This Row],[Selling_Price]]</f>
        <v>241.79</v>
      </c>
      <c r="K856" s="1">
        <f>Table2[[#This Row],[Quantity]]</f>
        <v>-454</v>
      </c>
      <c r="L856" s="1" t="str">
        <f>IF(ISBLANK(Table2[[#This Row],[Status]]), "No Data Entered", IFERROR(Table2[[#This Row],[Status]], "No Data Entered"))</f>
        <v>Cancelled</v>
      </c>
    </row>
    <row r="857" spans="1:12" x14ac:dyDescent="0.3">
      <c r="A857" s="1" t="str">
        <f>Table2[[#This Row],[Product_ID]]</f>
        <v>PRO2510</v>
      </c>
      <c r="B857" s="1" t="str">
        <f>Table2[[#This Row],[Customer_ID]]</f>
        <v>CUST64560</v>
      </c>
      <c r="C857" s="14" t="str">
        <f>Table2[[#This Row],[Date]]</f>
        <v>17/04/2020</v>
      </c>
      <c r="D857" s="1" t="str">
        <f>TRIM(PROPER(Table2[[#This Row],[Product_Name]]))</f>
        <v>Monitor</v>
      </c>
      <c r="E857" s="1" t="str">
        <f>TRIM(PROPER(Table2[[#This Row],[Country]]))</f>
        <v>Australia</v>
      </c>
      <c r="F857" s="1" t="str">
        <f>TRIM(PROPER(Table2[[#This Row],[Category]]))</f>
        <v>Electronics</v>
      </c>
      <c r="G857" s="1" t="str">
        <f>TRIM(PROPER(Table2[[#This Row],[Brand]]))</f>
        <v>Logitech</v>
      </c>
      <c r="H857" s="1">
        <f>Table2[[#This Row],[Supplier_ID]]</f>
        <v>1086</v>
      </c>
      <c r="I857" s="1">
        <f>Table2[[#This Row],[Market_Price]]</f>
        <v>848.87</v>
      </c>
      <c r="J857" s="1">
        <f>Table2[[#This Row],[Selling_Price]]</f>
        <v>1119.04</v>
      </c>
      <c r="K857" s="1">
        <f>Table2[[#This Row],[Quantity]]</f>
        <v>-371</v>
      </c>
      <c r="L857" s="1" t="str">
        <f>IF(ISBLANK(Table2[[#This Row],[Status]]), "No Data Entered", IFERROR(Table2[[#This Row],[Status]], "No Data Entered"))</f>
        <v>Cancelled</v>
      </c>
    </row>
    <row r="858" spans="1:12" x14ac:dyDescent="0.3">
      <c r="A858" s="1" t="str">
        <f>Table2[[#This Row],[Product_ID]]</f>
        <v>PRO1389</v>
      </c>
      <c r="B858" s="1" t="str">
        <f>Table2[[#This Row],[Customer_ID]]</f>
        <v>CUST64657</v>
      </c>
      <c r="C858" s="14" t="str">
        <f>Table2[[#This Row],[Date]]</f>
        <v>25/07/2025</v>
      </c>
      <c r="D858" s="1" t="str">
        <f>TRIM(PROPER(Table2[[#This Row],[Product_Name]]))</f>
        <v>Printer</v>
      </c>
      <c r="E858" s="1" t="str">
        <f>TRIM(PROPER(Table2[[#This Row],[Country]]))</f>
        <v>Canada</v>
      </c>
      <c r="F858" s="1" t="str">
        <f>TRIM(PROPER(Table2[[#This Row],[Category]]))</f>
        <v>Wearables</v>
      </c>
      <c r="G858" s="1" t="str">
        <f>TRIM(PROPER(Table2[[#This Row],[Brand]]))</f>
        <v>Logitech</v>
      </c>
      <c r="H858" s="1">
        <f>Table2[[#This Row],[Supplier_ID]]</f>
        <v>1016</v>
      </c>
      <c r="I858" s="1">
        <f>Table2[[#This Row],[Market_Price]]</f>
        <v>1810.32</v>
      </c>
      <c r="J858" s="1">
        <f>Table2[[#This Row],[Selling_Price]]</f>
        <v>3596.95</v>
      </c>
      <c r="K858" s="1">
        <f>Table2[[#This Row],[Quantity]]</f>
        <v>-323</v>
      </c>
      <c r="L858" s="1" t="str">
        <f>IF(ISBLANK(Table2[[#This Row],[Status]]), "No Data Entered", IFERROR(Table2[[#This Row],[Status]], "No Data Entered"))</f>
        <v>Cancelled</v>
      </c>
    </row>
    <row r="859" spans="1:12" x14ac:dyDescent="0.3">
      <c r="A859" s="1" t="str">
        <f>Table2[[#This Row],[Product_ID]]</f>
        <v>PRO8024</v>
      </c>
      <c r="B859" s="1" t="str">
        <f>Table2[[#This Row],[Customer_ID]]</f>
        <v>CUST64663</v>
      </c>
      <c r="C859" s="14" t="str">
        <f>Table2[[#This Row],[Date]]</f>
        <v>14/09/2022</v>
      </c>
      <c r="D859" s="1" t="str">
        <f>TRIM(PROPER(Table2[[#This Row],[Product_Name]]))</f>
        <v>Printer</v>
      </c>
      <c r="E859" s="1" t="str">
        <f>TRIM(PROPER(Table2[[#This Row],[Country]]))</f>
        <v>India</v>
      </c>
      <c r="F859" s="1" t="str">
        <f>TRIM(PROPER(Table2[[#This Row],[Category]]))</f>
        <v>Electronics</v>
      </c>
      <c r="G859" s="1" t="str">
        <f>TRIM(PROPER(Table2[[#This Row],[Brand]]))</f>
        <v>Dell</v>
      </c>
      <c r="H859" s="1">
        <f>Table2[[#This Row],[Supplier_ID]]</f>
        <v>1038</v>
      </c>
      <c r="I859" s="1">
        <f>Table2[[#This Row],[Market_Price]]</f>
        <v>829.36</v>
      </c>
      <c r="J859" s="1">
        <f>Table2[[#This Row],[Selling_Price]]</f>
        <v>1400.73</v>
      </c>
      <c r="K859" s="1">
        <f>Table2[[#This Row],[Quantity]]</f>
        <v>-319</v>
      </c>
      <c r="L859" s="1" t="str">
        <f>IF(ISBLANK(Table2[[#This Row],[Status]]), "No Data Entered", IFERROR(Table2[[#This Row],[Status]], "No Data Entered"))</f>
        <v>Cancelled</v>
      </c>
    </row>
    <row r="860" spans="1:12" x14ac:dyDescent="0.3">
      <c r="A860" s="1" t="str">
        <f>Table2[[#This Row],[Product_ID]]</f>
        <v>PRO5573</v>
      </c>
      <c r="B860" s="1" t="str">
        <f>Table2[[#This Row],[Customer_ID]]</f>
        <v>CUST64686</v>
      </c>
      <c r="C860" s="14" t="str">
        <f>Table2[[#This Row],[Date]]</f>
        <v>27/07/2022</v>
      </c>
      <c r="D860" s="1" t="str">
        <f>TRIM(PROPER(Table2[[#This Row],[Product_Name]]))</f>
        <v>Headphones</v>
      </c>
      <c r="E860" s="1" t="str">
        <f>TRIM(PROPER(Table2[[#This Row],[Country]]))</f>
        <v>France</v>
      </c>
      <c r="F860" s="1" t="str">
        <f>TRIM(PROPER(Table2[[#This Row],[Category]]))</f>
        <v>Accessories</v>
      </c>
      <c r="G860" s="1" t="str">
        <f>TRIM(PROPER(Table2[[#This Row],[Brand]]))</f>
        <v>Canon</v>
      </c>
      <c r="H860" s="1">
        <f>Table2[[#This Row],[Supplier_ID]]</f>
        <v>1085</v>
      </c>
      <c r="I860" s="1">
        <f>Table2[[#This Row],[Market_Price]]</f>
        <v>1578.3</v>
      </c>
      <c r="J860" s="1">
        <f>Table2[[#This Row],[Selling_Price]]</f>
        <v>2191.4699999999998</v>
      </c>
      <c r="K860" s="1">
        <f>Table2[[#This Row],[Quantity]]</f>
        <v>-492</v>
      </c>
      <c r="L860" s="1" t="str">
        <f>IF(ISBLANK(Table2[[#This Row],[Status]]), "No Data Entered", IFERROR(Table2[[#This Row],[Status]], "No Data Entered"))</f>
        <v>Cancelled</v>
      </c>
    </row>
    <row r="861" spans="1:12" x14ac:dyDescent="0.3">
      <c r="A861" s="1" t="str">
        <f>Table2[[#This Row],[Product_ID]]</f>
        <v>PRO2887</v>
      </c>
      <c r="B861" s="1" t="str">
        <f>Table2[[#This Row],[Customer_ID]]</f>
        <v>CUST64837</v>
      </c>
      <c r="C861" s="14" t="str">
        <f>Table2[[#This Row],[Date]]</f>
        <v>29/08/2022</v>
      </c>
      <c r="D861" s="1" t="str">
        <f>TRIM(PROPER(Table2[[#This Row],[Product_Name]]))</f>
        <v>Smartwatch</v>
      </c>
      <c r="E861" s="1" t="str">
        <f>TRIM(PROPER(Table2[[#This Row],[Country]]))</f>
        <v>Usa</v>
      </c>
      <c r="F861" s="1" t="str">
        <f>TRIM(PROPER(Table2[[#This Row],[Category]]))</f>
        <v>Wearables</v>
      </c>
      <c r="G861" s="1" t="str">
        <f>TRIM(PROPER(Table2[[#This Row],[Brand]]))</f>
        <v>Asus</v>
      </c>
      <c r="H861" s="1">
        <f>Table2[[#This Row],[Supplier_ID]]</f>
        <v>1041</v>
      </c>
      <c r="I861" s="1">
        <f>Table2[[#This Row],[Market_Price]]</f>
        <v>1110.24</v>
      </c>
      <c r="J861" s="1">
        <f>Table2[[#This Row],[Selling_Price]]</f>
        <v>2012.34</v>
      </c>
      <c r="K861" s="1">
        <f>Table2[[#This Row],[Quantity]]</f>
        <v>-431</v>
      </c>
      <c r="L861" s="1" t="str">
        <f>IF(ISBLANK(Table2[[#This Row],[Status]]), "No Data Entered", IFERROR(Table2[[#This Row],[Status]], "No Data Entered"))</f>
        <v>Cancelled</v>
      </c>
    </row>
    <row r="862" spans="1:12" x14ac:dyDescent="0.3">
      <c r="A862" s="1" t="str">
        <f>Table2[[#This Row],[Product_ID]]</f>
        <v>PRO7300</v>
      </c>
      <c r="B862" s="1" t="str">
        <f>Table2[[#This Row],[Customer_ID]]</f>
        <v>CUST65069</v>
      </c>
      <c r="C862" s="14" t="str">
        <f>Table2[[#This Row],[Date]]</f>
        <v>24/09/2025</v>
      </c>
      <c r="D862" s="1" t="str">
        <f>TRIM(PROPER(Table2[[#This Row],[Product_Name]]))</f>
        <v>Headphones</v>
      </c>
      <c r="E862" s="1" t="str">
        <f>TRIM(PROPER(Table2[[#This Row],[Country]]))</f>
        <v>Canada</v>
      </c>
      <c r="F862" s="1" t="str">
        <f>TRIM(PROPER(Table2[[#This Row],[Category]]))</f>
        <v>Accessories</v>
      </c>
      <c r="G862" s="1" t="str">
        <f>TRIM(PROPER(Table2[[#This Row],[Brand]]))</f>
        <v>Microsoft</v>
      </c>
      <c r="H862" s="1">
        <f>Table2[[#This Row],[Supplier_ID]]</f>
        <v>1096</v>
      </c>
      <c r="I862" s="1">
        <f>Table2[[#This Row],[Market_Price]]</f>
        <v>969.65</v>
      </c>
      <c r="J862" s="1">
        <f>Table2[[#This Row],[Selling_Price]]</f>
        <v>1492.09</v>
      </c>
      <c r="K862" s="1">
        <f>Table2[[#This Row],[Quantity]]</f>
        <v>-434</v>
      </c>
      <c r="L862" s="1" t="str">
        <f>IF(ISBLANK(Table2[[#This Row],[Status]]), "No Data Entered", IFERROR(Table2[[#This Row],[Status]], "No Data Entered"))</f>
        <v>Cancelled</v>
      </c>
    </row>
    <row r="863" spans="1:12" x14ac:dyDescent="0.3">
      <c r="A863" s="1" t="str">
        <f>Table2[[#This Row],[Product_ID]]</f>
        <v>PRO4315</v>
      </c>
      <c r="B863" s="1" t="str">
        <f>Table2[[#This Row],[Customer_ID]]</f>
        <v>CUST65071</v>
      </c>
      <c r="C863" s="14" t="str">
        <f>Table2[[#This Row],[Date]]</f>
        <v>24/10/2021</v>
      </c>
      <c r="D863" s="1" t="str">
        <f>TRIM(PROPER(Table2[[#This Row],[Product_Name]]))</f>
        <v>Headphones</v>
      </c>
      <c r="E863" s="1" t="str">
        <f>TRIM(PROPER(Table2[[#This Row],[Country]]))</f>
        <v>France</v>
      </c>
      <c r="F863" s="1" t="str">
        <f>TRIM(PROPER(Table2[[#This Row],[Category]]))</f>
        <v>Wearables</v>
      </c>
      <c r="G863" s="1" t="str">
        <f>TRIM(PROPER(Table2[[#This Row],[Brand]]))</f>
        <v>Dell</v>
      </c>
      <c r="H863" s="1">
        <f>Table2[[#This Row],[Supplier_ID]]</f>
        <v>1036</v>
      </c>
      <c r="I863" s="1">
        <f>Table2[[#This Row],[Market_Price]]</f>
        <v>399.29</v>
      </c>
      <c r="J863" s="1">
        <f>Table2[[#This Row],[Selling_Price]]</f>
        <v>754.47</v>
      </c>
      <c r="K863" s="1">
        <f>Table2[[#This Row],[Quantity]]</f>
        <v>-390</v>
      </c>
      <c r="L863" s="1" t="str">
        <f>IF(ISBLANK(Table2[[#This Row],[Status]]), "No Data Entered", IFERROR(Table2[[#This Row],[Status]], "No Data Entered"))</f>
        <v>Cancelled</v>
      </c>
    </row>
    <row r="864" spans="1:12" x14ac:dyDescent="0.3">
      <c r="A864" s="1" t="str">
        <f>Table2[[#This Row],[Product_ID]]</f>
        <v>PRO8576</v>
      </c>
      <c r="B864" s="1" t="str">
        <f>Table2[[#This Row],[Customer_ID]]</f>
        <v>CUST65152</v>
      </c>
      <c r="C864" s="14" t="str">
        <f>Table2[[#This Row],[Date]]</f>
        <v>17/03/2020</v>
      </c>
      <c r="D864" s="1" t="str">
        <f>TRIM(PROPER(Table2[[#This Row],[Product_Name]]))</f>
        <v>Smartphone</v>
      </c>
      <c r="E864" s="1" t="str">
        <f>TRIM(PROPER(Table2[[#This Row],[Country]]))</f>
        <v>Japan</v>
      </c>
      <c r="F864" s="1" t="str">
        <f>TRIM(PROPER(Table2[[#This Row],[Category]]))</f>
        <v>Office Supplies</v>
      </c>
      <c r="G864" s="1" t="str">
        <f>TRIM(PROPER(Table2[[#This Row],[Brand]]))</f>
        <v>Hp</v>
      </c>
      <c r="H864" s="1">
        <f>Table2[[#This Row],[Supplier_ID]]</f>
        <v>1003</v>
      </c>
      <c r="I864" s="1">
        <f>Table2[[#This Row],[Market_Price]]</f>
        <v>1687.4</v>
      </c>
      <c r="J864" s="1">
        <f>Table2[[#This Row],[Selling_Price]]</f>
        <v>2210.54</v>
      </c>
      <c r="K864" s="1">
        <f>Table2[[#This Row],[Quantity]]</f>
        <v>-55</v>
      </c>
      <c r="L864" s="1" t="str">
        <f>IF(ISBLANK(Table2[[#This Row],[Status]]), "No Data Entered", IFERROR(Table2[[#This Row],[Status]], "No Data Entered"))</f>
        <v>Cancelled</v>
      </c>
    </row>
    <row r="865" spans="1:12" x14ac:dyDescent="0.3">
      <c r="A865" s="1" t="str">
        <f>Table2[[#This Row],[Product_ID]]</f>
        <v>PRO8323</v>
      </c>
      <c r="B865" s="1" t="str">
        <f>Table2[[#This Row],[Customer_ID]]</f>
        <v>CUST65184</v>
      </c>
      <c r="C865" s="14" t="str">
        <f>Table2[[#This Row],[Date]]</f>
        <v>26/05/2023</v>
      </c>
      <c r="D865" s="1" t="str">
        <f>TRIM(PROPER(Table2[[#This Row],[Product_Name]]))</f>
        <v>Mouse</v>
      </c>
      <c r="E865" s="1" t="str">
        <f>TRIM(PROPER(Table2[[#This Row],[Country]]))</f>
        <v>Japan</v>
      </c>
      <c r="F865" s="1" t="str">
        <f>TRIM(PROPER(Table2[[#This Row],[Category]]))</f>
        <v>Accessories</v>
      </c>
      <c r="G865" s="1" t="str">
        <f>TRIM(PROPER(Table2[[#This Row],[Brand]]))</f>
        <v>Samsung</v>
      </c>
      <c r="H865" s="1">
        <f>Table2[[#This Row],[Supplier_ID]]</f>
        <v>1057</v>
      </c>
      <c r="I865" s="1">
        <f>Table2[[#This Row],[Market_Price]]</f>
        <v>79.72</v>
      </c>
      <c r="J865" s="1">
        <f>Table2[[#This Row],[Selling_Price]]</f>
        <v>153.63999999999999</v>
      </c>
      <c r="K865" s="1">
        <f>Table2[[#This Row],[Quantity]]</f>
        <v>-452</v>
      </c>
      <c r="L865" s="1" t="str">
        <f>IF(ISBLANK(Table2[[#This Row],[Status]]), "No Data Entered", IFERROR(Table2[[#This Row],[Status]], "No Data Entered"))</f>
        <v>Cancelled</v>
      </c>
    </row>
    <row r="866" spans="1:12" x14ac:dyDescent="0.3">
      <c r="A866" s="1" t="str">
        <f>Table2[[#This Row],[Product_ID]]</f>
        <v>PRO4127</v>
      </c>
      <c r="B866" s="1" t="str">
        <f>Table2[[#This Row],[Customer_ID]]</f>
        <v>CUST65236</v>
      </c>
      <c r="C866" s="14" t="str">
        <f>Table2[[#This Row],[Date]]</f>
        <v>27/07/2023</v>
      </c>
      <c r="D866" s="1" t="str">
        <f>TRIM(PROPER(Table2[[#This Row],[Product_Name]]))</f>
        <v>Smartphone</v>
      </c>
      <c r="E866" s="1" t="str">
        <f>TRIM(PROPER(Table2[[#This Row],[Country]]))</f>
        <v>Japan</v>
      </c>
      <c r="F866" s="1" t="str">
        <f>TRIM(PROPER(Table2[[#This Row],[Category]]))</f>
        <v>Computers</v>
      </c>
      <c r="G866" s="1" t="str">
        <f>TRIM(PROPER(Table2[[#This Row],[Brand]]))</f>
        <v>Asus</v>
      </c>
      <c r="H866" s="1">
        <f>Table2[[#This Row],[Supplier_ID]]</f>
        <v>1052</v>
      </c>
      <c r="I866" s="1">
        <f>Table2[[#This Row],[Market_Price]]</f>
        <v>1255.76</v>
      </c>
      <c r="J866" s="1">
        <f>Table2[[#This Row],[Selling_Price]]</f>
        <v>2209.04</v>
      </c>
      <c r="K866" s="1">
        <f>Table2[[#This Row],[Quantity]]</f>
        <v>-302</v>
      </c>
      <c r="L866" s="1" t="str">
        <f>IF(ISBLANK(Table2[[#This Row],[Status]]), "No Data Entered", IFERROR(Table2[[#This Row],[Status]], "No Data Entered"))</f>
        <v>Cancelled</v>
      </c>
    </row>
    <row r="867" spans="1:12" x14ac:dyDescent="0.3">
      <c r="A867" s="1" t="str">
        <f>Table2[[#This Row],[Product_ID]]</f>
        <v>PRO3892</v>
      </c>
      <c r="B867" s="1" t="str">
        <f>Table2[[#This Row],[Customer_ID]]</f>
        <v>CUST65293</v>
      </c>
      <c r="C867" s="14" t="str">
        <f>Table2[[#This Row],[Date]]</f>
        <v>16/01/2020</v>
      </c>
      <c r="D867" s="1" t="str">
        <f>TRIM(PROPER(Table2[[#This Row],[Product_Name]]))</f>
        <v>Headphones</v>
      </c>
      <c r="E867" s="1" t="str">
        <f>TRIM(PROPER(Table2[[#This Row],[Country]]))</f>
        <v>Canada</v>
      </c>
      <c r="F867" s="1" t="str">
        <f>TRIM(PROPER(Table2[[#This Row],[Category]]))</f>
        <v>Accessories</v>
      </c>
      <c r="G867" s="1" t="str">
        <f>TRIM(PROPER(Table2[[#This Row],[Brand]]))</f>
        <v>Lenovo</v>
      </c>
      <c r="H867" s="1">
        <f>Table2[[#This Row],[Supplier_ID]]</f>
        <v>1048</v>
      </c>
      <c r="I867" s="1">
        <f>Table2[[#This Row],[Market_Price]]</f>
        <v>540.79999999999995</v>
      </c>
      <c r="J867" s="1">
        <f>Table2[[#This Row],[Selling_Price]]</f>
        <v>831.98</v>
      </c>
      <c r="K867" s="1">
        <f>Table2[[#This Row],[Quantity]]</f>
        <v>-221</v>
      </c>
      <c r="L867" s="1" t="str">
        <f>IF(ISBLANK(Table2[[#This Row],[Status]]), "No Data Entered", IFERROR(Table2[[#This Row],[Status]], "No Data Entered"))</f>
        <v>Cancelled</v>
      </c>
    </row>
    <row r="868" spans="1:12" x14ac:dyDescent="0.3">
      <c r="A868" s="1" t="str">
        <f>Table2[[#This Row],[Product_ID]]</f>
        <v>PRO4964</v>
      </c>
      <c r="B868" s="1" t="str">
        <f>Table2[[#This Row],[Customer_ID]]</f>
        <v>CUST65419</v>
      </c>
      <c r="C868" s="14" t="str">
        <f>Table2[[#This Row],[Date]]</f>
        <v>29/05/2021</v>
      </c>
      <c r="D868" s="1" t="str">
        <f>TRIM(PROPER(Table2[[#This Row],[Product_Name]]))</f>
        <v>Tablet</v>
      </c>
      <c r="E868" s="1" t="str">
        <f>TRIM(PROPER(Table2[[#This Row],[Country]]))</f>
        <v>Australia</v>
      </c>
      <c r="F868" s="1" t="str">
        <f>TRIM(PROPER(Table2[[#This Row],[Category]]))</f>
        <v>Accessories</v>
      </c>
      <c r="G868" s="1" t="str">
        <f>TRIM(PROPER(Table2[[#This Row],[Brand]]))</f>
        <v>Microsoft</v>
      </c>
      <c r="H868" s="1">
        <f>Table2[[#This Row],[Supplier_ID]]</f>
        <v>1074</v>
      </c>
      <c r="I868" s="1">
        <f>Table2[[#This Row],[Market_Price]]</f>
        <v>75.47</v>
      </c>
      <c r="J868" s="1">
        <f>Table2[[#This Row],[Selling_Price]]</f>
        <v>104.06</v>
      </c>
      <c r="K868" s="1">
        <f>Table2[[#This Row],[Quantity]]</f>
        <v>-408</v>
      </c>
      <c r="L868" s="1" t="str">
        <f>IF(ISBLANK(Table2[[#This Row],[Status]]), "No Data Entered", IFERROR(Table2[[#This Row],[Status]], "No Data Entered"))</f>
        <v>Cancelled</v>
      </c>
    </row>
    <row r="869" spans="1:12" x14ac:dyDescent="0.3">
      <c r="A869" s="1" t="str">
        <f>Table2[[#This Row],[Product_ID]]</f>
        <v>PRO5349</v>
      </c>
      <c r="B869" s="1" t="str">
        <f>Table2[[#This Row],[Customer_ID]]</f>
        <v>CUST65463</v>
      </c>
      <c r="C869" s="14" t="str">
        <f>Table2[[#This Row],[Date]]</f>
        <v>15/06/2021</v>
      </c>
      <c r="D869" s="1" t="str">
        <f>TRIM(PROPER(Table2[[#This Row],[Product_Name]]))</f>
        <v>Headphones</v>
      </c>
      <c r="E869" s="1" t="str">
        <f>TRIM(PROPER(Table2[[#This Row],[Country]]))</f>
        <v>Canada</v>
      </c>
      <c r="F869" s="1" t="str">
        <f>TRIM(PROPER(Table2[[#This Row],[Category]]))</f>
        <v>Wearables</v>
      </c>
      <c r="G869" s="1" t="str">
        <f>TRIM(PROPER(Table2[[#This Row],[Brand]]))</f>
        <v>Sony</v>
      </c>
      <c r="H869" s="1">
        <f>Table2[[#This Row],[Supplier_ID]]</f>
        <v>1041</v>
      </c>
      <c r="I869" s="1">
        <f>Table2[[#This Row],[Market_Price]]</f>
        <v>1344.88</v>
      </c>
      <c r="J869" s="1">
        <f>Table2[[#This Row],[Selling_Price]]</f>
        <v>1506.49</v>
      </c>
      <c r="K869" s="1">
        <f>Table2[[#This Row],[Quantity]]</f>
        <v>-78</v>
      </c>
      <c r="L869" s="1" t="str">
        <f>IF(ISBLANK(Table2[[#This Row],[Status]]), "No Data Entered", IFERROR(Table2[[#This Row],[Status]], "No Data Entered"))</f>
        <v>Cancelled</v>
      </c>
    </row>
    <row r="870" spans="1:12" x14ac:dyDescent="0.3">
      <c r="A870" s="1" t="str">
        <f>Table2[[#This Row],[Product_ID]]</f>
        <v>PRO8071</v>
      </c>
      <c r="B870" s="1" t="str">
        <f>Table2[[#This Row],[Customer_ID]]</f>
        <v>CUST65560</v>
      </c>
      <c r="C870" s="14" t="str">
        <f>Table2[[#This Row],[Date]]</f>
        <v>04/05/2023</v>
      </c>
      <c r="D870" s="1" t="str">
        <f>TRIM(PROPER(Table2[[#This Row],[Product_Name]]))</f>
        <v>Laptop</v>
      </c>
      <c r="E870" s="1" t="str">
        <f>TRIM(PROPER(Table2[[#This Row],[Country]]))</f>
        <v>Australia</v>
      </c>
      <c r="F870" s="1" t="str">
        <f>TRIM(PROPER(Table2[[#This Row],[Category]]))</f>
        <v>Electronics</v>
      </c>
      <c r="G870" s="1" t="str">
        <f>TRIM(PROPER(Table2[[#This Row],[Brand]]))</f>
        <v>Microsoft</v>
      </c>
      <c r="H870" s="1">
        <f>Table2[[#This Row],[Supplier_ID]]</f>
        <v>1001</v>
      </c>
      <c r="I870" s="1">
        <f>Table2[[#This Row],[Market_Price]]</f>
        <v>1597.8</v>
      </c>
      <c r="J870" s="1">
        <f>Table2[[#This Row],[Selling_Price]]</f>
        <v>2436.65</v>
      </c>
      <c r="K870" s="1">
        <f>Table2[[#This Row],[Quantity]]</f>
        <v>-144</v>
      </c>
      <c r="L870" s="1" t="str">
        <f>IF(ISBLANK(Table2[[#This Row],[Status]]), "No Data Entered", IFERROR(Table2[[#This Row],[Status]], "No Data Entered"))</f>
        <v>Cancelled</v>
      </c>
    </row>
    <row r="871" spans="1:12" x14ac:dyDescent="0.3">
      <c r="A871" s="1" t="str">
        <f>Table2[[#This Row],[Product_ID]]</f>
        <v>PRO2539</v>
      </c>
      <c r="B871" s="1" t="str">
        <f>Table2[[#This Row],[Customer_ID]]</f>
        <v>CUST65585</v>
      </c>
      <c r="C871" s="14" t="str">
        <f>Table2[[#This Row],[Date]]</f>
        <v>30/05/2020</v>
      </c>
      <c r="D871" s="1" t="str">
        <f>TRIM(PROPER(Table2[[#This Row],[Product_Name]]))</f>
        <v>Smartwatch</v>
      </c>
      <c r="E871" s="1" t="str">
        <f>TRIM(PROPER(Table2[[#This Row],[Country]]))</f>
        <v>Japan</v>
      </c>
      <c r="F871" s="1" t="str">
        <f>TRIM(PROPER(Table2[[#This Row],[Category]]))</f>
        <v>Electronics</v>
      </c>
      <c r="G871" s="1" t="str">
        <f>TRIM(PROPER(Table2[[#This Row],[Brand]]))</f>
        <v>Hp</v>
      </c>
      <c r="H871" s="1">
        <f>Table2[[#This Row],[Supplier_ID]]</f>
        <v>1043</v>
      </c>
      <c r="I871" s="1">
        <f>Table2[[#This Row],[Market_Price]]</f>
        <v>672.14</v>
      </c>
      <c r="J871" s="1">
        <f>Table2[[#This Row],[Selling_Price]]</f>
        <v>778.85</v>
      </c>
      <c r="K871" s="1">
        <f>Table2[[#This Row],[Quantity]]</f>
        <v>-131</v>
      </c>
      <c r="L871" s="1" t="str">
        <f>IF(ISBLANK(Table2[[#This Row],[Status]]), "No Data Entered", IFERROR(Table2[[#This Row],[Status]], "No Data Entered"))</f>
        <v>Cancelled</v>
      </c>
    </row>
    <row r="872" spans="1:12" x14ac:dyDescent="0.3">
      <c r="A872" s="1" t="str">
        <f>Table2[[#This Row],[Product_ID]]</f>
        <v>PRO3540</v>
      </c>
      <c r="B872" s="1" t="str">
        <f>Table2[[#This Row],[Customer_ID]]</f>
        <v>CUST65621</v>
      </c>
      <c r="C872" s="14" t="str">
        <f>Table2[[#This Row],[Date]]</f>
        <v>25/03/2022</v>
      </c>
      <c r="D872" s="1" t="str">
        <f>TRIM(PROPER(Table2[[#This Row],[Product_Name]]))</f>
        <v>Printer</v>
      </c>
      <c r="E872" s="1" t="str">
        <f>TRIM(PROPER(Table2[[#This Row],[Country]]))</f>
        <v>Uk</v>
      </c>
      <c r="F872" s="1" t="str">
        <f>TRIM(PROPER(Table2[[#This Row],[Category]]))</f>
        <v>Wearables</v>
      </c>
      <c r="G872" s="1" t="str">
        <f>TRIM(PROPER(Table2[[#This Row],[Brand]]))</f>
        <v>Samsung</v>
      </c>
      <c r="H872" s="1">
        <f>Table2[[#This Row],[Supplier_ID]]</f>
        <v>1068</v>
      </c>
      <c r="I872" s="1">
        <f>Table2[[#This Row],[Market_Price]]</f>
        <v>969.72</v>
      </c>
      <c r="J872" s="1">
        <f>Table2[[#This Row],[Selling_Price]]</f>
        <v>1843.07</v>
      </c>
      <c r="K872" s="1">
        <f>Table2[[#This Row],[Quantity]]</f>
        <v>-295</v>
      </c>
      <c r="L872" s="1" t="str">
        <f>IF(ISBLANK(Table2[[#This Row],[Status]]), "No Data Entered", IFERROR(Table2[[#This Row],[Status]], "No Data Entered"))</f>
        <v>Cancelled</v>
      </c>
    </row>
    <row r="873" spans="1:12" x14ac:dyDescent="0.3">
      <c r="A873" s="1" t="str">
        <f>Table2[[#This Row],[Product_ID]]</f>
        <v>PRO5053</v>
      </c>
      <c r="B873" s="1" t="str">
        <f>Table2[[#This Row],[Customer_ID]]</f>
        <v>CUST65657</v>
      </c>
      <c r="C873" s="14" t="str">
        <f>Table2[[#This Row],[Date]]</f>
        <v>08/05/2024</v>
      </c>
      <c r="D873" s="1" t="str">
        <f>TRIM(PROPER(Table2[[#This Row],[Product_Name]]))</f>
        <v>Smartphone</v>
      </c>
      <c r="E873" s="1" t="str">
        <f>TRIM(PROPER(Table2[[#This Row],[Country]]))</f>
        <v>Usa</v>
      </c>
      <c r="F873" s="1" t="str">
        <f>TRIM(PROPER(Table2[[#This Row],[Category]]))</f>
        <v>Accessories</v>
      </c>
      <c r="G873" s="1" t="str">
        <f>TRIM(PROPER(Table2[[#This Row],[Brand]]))</f>
        <v>Samsung</v>
      </c>
      <c r="H873" s="1">
        <f>Table2[[#This Row],[Supplier_ID]]</f>
        <v>1028</v>
      </c>
      <c r="I873" s="1">
        <f>Table2[[#This Row],[Market_Price]]</f>
        <v>1058.6500000000001</v>
      </c>
      <c r="J873" s="1">
        <f>Table2[[#This Row],[Selling_Price]]</f>
        <v>1415.28</v>
      </c>
      <c r="K873" s="1">
        <f>Table2[[#This Row],[Quantity]]</f>
        <v>-306</v>
      </c>
      <c r="L873" s="1" t="str">
        <f>IF(ISBLANK(Table2[[#This Row],[Status]]), "No Data Entered", IFERROR(Table2[[#This Row],[Status]], "No Data Entered"))</f>
        <v>Cancelled</v>
      </c>
    </row>
    <row r="874" spans="1:12" x14ac:dyDescent="0.3">
      <c r="A874" s="1" t="str">
        <f>Table2[[#This Row],[Product_ID]]</f>
        <v>PRO3625</v>
      </c>
      <c r="B874" s="1" t="str">
        <f>Table2[[#This Row],[Customer_ID]]</f>
        <v>CUST65678</v>
      </c>
      <c r="C874" s="14" t="str">
        <f>Table2[[#This Row],[Date]]</f>
        <v>14/11/2022</v>
      </c>
      <c r="D874" s="1" t="str">
        <f>TRIM(PROPER(Table2[[#This Row],[Product_Name]]))</f>
        <v>Monitor</v>
      </c>
      <c r="E874" s="1" t="str">
        <f>TRIM(PROPER(Table2[[#This Row],[Country]]))</f>
        <v>India</v>
      </c>
      <c r="F874" s="1" t="str">
        <f>TRIM(PROPER(Table2[[#This Row],[Category]]))</f>
        <v>Office Supplies</v>
      </c>
      <c r="G874" s="1" t="str">
        <f>TRIM(PROPER(Table2[[#This Row],[Brand]]))</f>
        <v>Sony</v>
      </c>
      <c r="H874" s="1">
        <f>Table2[[#This Row],[Supplier_ID]]</f>
        <v>1040</v>
      </c>
      <c r="I874" s="1">
        <f>Table2[[#This Row],[Market_Price]]</f>
        <v>1571.44</v>
      </c>
      <c r="J874" s="1">
        <f>Table2[[#This Row],[Selling_Price]]</f>
        <v>2095.14</v>
      </c>
      <c r="K874" s="1">
        <f>Table2[[#This Row],[Quantity]]</f>
        <v>-181</v>
      </c>
      <c r="L874" s="1" t="str">
        <f>IF(ISBLANK(Table2[[#This Row],[Status]]), "No Data Entered", IFERROR(Table2[[#This Row],[Status]], "No Data Entered"))</f>
        <v>Cancelled</v>
      </c>
    </row>
    <row r="875" spans="1:12" x14ac:dyDescent="0.3">
      <c r="A875" s="1" t="str">
        <f>Table2[[#This Row],[Product_ID]]</f>
        <v>PRO8973</v>
      </c>
      <c r="B875" s="1" t="str">
        <f>Table2[[#This Row],[Customer_ID]]</f>
        <v>CUST65740</v>
      </c>
      <c r="C875" s="14" t="str">
        <f>Table2[[#This Row],[Date]]</f>
        <v>12/06/2022</v>
      </c>
      <c r="D875" s="1" t="str">
        <f>TRIM(PROPER(Table2[[#This Row],[Product_Name]]))</f>
        <v>Printer</v>
      </c>
      <c r="E875" s="1" t="str">
        <f>TRIM(PROPER(Table2[[#This Row],[Country]]))</f>
        <v>China</v>
      </c>
      <c r="F875" s="1" t="str">
        <f>TRIM(PROPER(Table2[[#This Row],[Category]]))</f>
        <v>Computers</v>
      </c>
      <c r="G875" s="1" t="str">
        <f>TRIM(PROPER(Table2[[#This Row],[Brand]]))</f>
        <v>Logitech</v>
      </c>
      <c r="H875" s="1">
        <f>Table2[[#This Row],[Supplier_ID]]</f>
        <v>1070</v>
      </c>
      <c r="I875" s="1">
        <f>Table2[[#This Row],[Market_Price]]</f>
        <v>436.83</v>
      </c>
      <c r="J875" s="1">
        <f>Table2[[#This Row],[Selling_Price]]</f>
        <v>826.16</v>
      </c>
      <c r="K875" s="1">
        <f>Table2[[#This Row],[Quantity]]</f>
        <v>-68</v>
      </c>
      <c r="L875" s="1" t="str">
        <f>IF(ISBLANK(Table2[[#This Row],[Status]]), "No Data Entered", IFERROR(Table2[[#This Row],[Status]], "No Data Entered"))</f>
        <v>Cancelled</v>
      </c>
    </row>
    <row r="876" spans="1:12" x14ac:dyDescent="0.3">
      <c r="A876" s="1" t="str">
        <f>Table2[[#This Row],[Product_ID]]</f>
        <v>PRO9804</v>
      </c>
      <c r="B876" s="1" t="str">
        <f>Table2[[#This Row],[Customer_ID]]</f>
        <v>CUST65894</v>
      </c>
      <c r="C876" s="14" t="str">
        <f>Table2[[#This Row],[Date]]</f>
        <v>11/05/2020</v>
      </c>
      <c r="D876" s="1" t="str">
        <f>TRIM(PROPER(Table2[[#This Row],[Product_Name]]))</f>
        <v>Monitor</v>
      </c>
      <c r="E876" s="1" t="str">
        <f>TRIM(PROPER(Table2[[#This Row],[Country]]))</f>
        <v>Canada</v>
      </c>
      <c r="F876" s="1" t="str">
        <f>TRIM(PROPER(Table2[[#This Row],[Category]]))</f>
        <v>Computers</v>
      </c>
      <c r="G876" s="1" t="str">
        <f>TRIM(PROPER(Table2[[#This Row],[Brand]]))</f>
        <v>Apple</v>
      </c>
      <c r="H876" s="1">
        <f>Table2[[#This Row],[Supplier_ID]]</f>
        <v>1080</v>
      </c>
      <c r="I876" s="1">
        <f>Table2[[#This Row],[Market_Price]]</f>
        <v>346.31</v>
      </c>
      <c r="J876" s="1">
        <f>Table2[[#This Row],[Selling_Price]]</f>
        <v>632.55999999999995</v>
      </c>
      <c r="K876" s="1">
        <f>Table2[[#This Row],[Quantity]]</f>
        <v>-307</v>
      </c>
      <c r="L876" s="1" t="str">
        <f>IF(ISBLANK(Table2[[#This Row],[Status]]), "No Data Entered", IFERROR(Table2[[#This Row],[Status]], "No Data Entered"))</f>
        <v>Cancelled</v>
      </c>
    </row>
    <row r="877" spans="1:12" x14ac:dyDescent="0.3">
      <c r="A877" s="1" t="str">
        <f>Table2[[#This Row],[Product_ID]]</f>
        <v>PRO3263</v>
      </c>
      <c r="B877" s="1" t="str">
        <f>Table2[[#This Row],[Customer_ID]]</f>
        <v>CUST65939</v>
      </c>
      <c r="C877" s="14" t="str">
        <f>Table2[[#This Row],[Date]]</f>
        <v>10/09/2021</v>
      </c>
      <c r="D877" s="1" t="str">
        <f>TRIM(PROPER(Table2[[#This Row],[Product_Name]]))</f>
        <v>Camera</v>
      </c>
      <c r="E877" s="1" t="str">
        <f>TRIM(PROPER(Table2[[#This Row],[Country]]))</f>
        <v>Japan</v>
      </c>
      <c r="F877" s="1" t="str">
        <f>TRIM(PROPER(Table2[[#This Row],[Category]]))</f>
        <v>Wearables</v>
      </c>
      <c r="G877" s="1" t="str">
        <f>TRIM(PROPER(Table2[[#This Row],[Brand]]))</f>
        <v>Lenovo</v>
      </c>
      <c r="H877" s="1">
        <f>Table2[[#This Row],[Supplier_ID]]</f>
        <v>1028</v>
      </c>
      <c r="I877" s="1">
        <f>Table2[[#This Row],[Market_Price]]</f>
        <v>1556.93</v>
      </c>
      <c r="J877" s="1">
        <f>Table2[[#This Row],[Selling_Price]]</f>
        <v>2963.93</v>
      </c>
      <c r="K877" s="1">
        <f>Table2[[#This Row],[Quantity]]</f>
        <v>-212</v>
      </c>
      <c r="L877" s="1" t="str">
        <f>IF(ISBLANK(Table2[[#This Row],[Status]]), "No Data Entered", IFERROR(Table2[[#This Row],[Status]], "No Data Entered"))</f>
        <v>Cancelled</v>
      </c>
    </row>
    <row r="878" spans="1:12" x14ac:dyDescent="0.3">
      <c r="A878" s="1" t="str">
        <f>Table2[[#This Row],[Product_ID]]</f>
        <v>PRO6094</v>
      </c>
      <c r="B878" s="1" t="str">
        <f>Table2[[#This Row],[Customer_ID]]</f>
        <v>CUST66042</v>
      </c>
      <c r="C878" s="14" t="str">
        <f>Table2[[#This Row],[Date]]</f>
        <v>02/11/2023</v>
      </c>
      <c r="D878" s="1" t="str">
        <f>TRIM(PROPER(Table2[[#This Row],[Product_Name]]))</f>
        <v>Keyboard</v>
      </c>
      <c r="E878" s="1" t="str">
        <f>TRIM(PROPER(Table2[[#This Row],[Country]]))</f>
        <v>Germany</v>
      </c>
      <c r="F878" s="1" t="str">
        <f>TRIM(PROPER(Table2[[#This Row],[Category]]))</f>
        <v>Office Supplies</v>
      </c>
      <c r="G878" s="1" t="str">
        <f>TRIM(PROPER(Table2[[#This Row],[Brand]]))</f>
        <v>Lenovo</v>
      </c>
      <c r="H878" s="1">
        <f>Table2[[#This Row],[Supplier_ID]]</f>
        <v>1018</v>
      </c>
      <c r="I878" s="1">
        <f>Table2[[#This Row],[Market_Price]]</f>
        <v>957.59</v>
      </c>
      <c r="J878" s="1">
        <f>Table2[[#This Row],[Selling_Price]]</f>
        <v>1403.9</v>
      </c>
      <c r="K878" s="1">
        <f>Table2[[#This Row],[Quantity]]</f>
        <v>-425</v>
      </c>
      <c r="L878" s="1" t="str">
        <f>IF(ISBLANK(Table2[[#This Row],[Status]]), "No Data Entered", IFERROR(Table2[[#This Row],[Status]], "No Data Entered"))</f>
        <v>Cancelled</v>
      </c>
    </row>
    <row r="879" spans="1:12" x14ac:dyDescent="0.3">
      <c r="A879" s="1" t="str">
        <f>Table2[[#This Row],[Product_ID]]</f>
        <v>PRO2324</v>
      </c>
      <c r="B879" s="1" t="str">
        <f>Table2[[#This Row],[Customer_ID]]</f>
        <v>CUST66050</v>
      </c>
      <c r="C879" s="14" t="str">
        <f>Table2[[#This Row],[Date]]</f>
        <v>07/01/2025</v>
      </c>
      <c r="D879" s="1" t="str">
        <f>TRIM(PROPER(Table2[[#This Row],[Product_Name]]))</f>
        <v>Headphones</v>
      </c>
      <c r="E879" s="1" t="str">
        <f>TRIM(PROPER(Table2[[#This Row],[Country]]))</f>
        <v>Japan</v>
      </c>
      <c r="F879" s="1" t="str">
        <f>TRIM(PROPER(Table2[[#This Row],[Category]]))</f>
        <v>Computers</v>
      </c>
      <c r="G879" s="1" t="str">
        <f>TRIM(PROPER(Table2[[#This Row],[Brand]]))</f>
        <v>Canon</v>
      </c>
      <c r="H879" s="1">
        <f>Table2[[#This Row],[Supplier_ID]]</f>
        <v>1039</v>
      </c>
      <c r="I879" s="1">
        <f>Table2[[#This Row],[Market_Price]]</f>
        <v>696.31</v>
      </c>
      <c r="J879" s="1">
        <f>Table2[[#This Row],[Selling_Price]]</f>
        <v>1223.5899999999999</v>
      </c>
      <c r="K879" s="1">
        <f>Table2[[#This Row],[Quantity]]</f>
        <v>-89</v>
      </c>
      <c r="L879" s="1" t="str">
        <f>IF(ISBLANK(Table2[[#This Row],[Status]]), "No Data Entered", IFERROR(Table2[[#This Row],[Status]], "No Data Entered"))</f>
        <v>Cancelled</v>
      </c>
    </row>
    <row r="880" spans="1:12" x14ac:dyDescent="0.3">
      <c r="A880" s="1" t="str">
        <f>Table2[[#This Row],[Product_ID]]</f>
        <v>PRO5810</v>
      </c>
      <c r="B880" s="1" t="str">
        <f>Table2[[#This Row],[Customer_ID]]</f>
        <v>CUST66056</v>
      </c>
      <c r="C880" s="14" t="str">
        <f>Table2[[#This Row],[Date]]</f>
        <v>17/08/2024</v>
      </c>
      <c r="D880" s="1" t="str">
        <f>TRIM(PROPER(Table2[[#This Row],[Product_Name]]))</f>
        <v>Monitor</v>
      </c>
      <c r="E880" s="1" t="str">
        <f>TRIM(PROPER(Table2[[#This Row],[Country]]))</f>
        <v>France</v>
      </c>
      <c r="F880" s="1" t="str">
        <f>TRIM(PROPER(Table2[[#This Row],[Category]]))</f>
        <v>Electronics</v>
      </c>
      <c r="G880" s="1" t="str">
        <f>TRIM(PROPER(Table2[[#This Row],[Brand]]))</f>
        <v>Hp</v>
      </c>
      <c r="H880" s="1">
        <f>Table2[[#This Row],[Supplier_ID]]</f>
        <v>1097</v>
      </c>
      <c r="I880" s="1">
        <f>Table2[[#This Row],[Market_Price]]</f>
        <v>1140.33</v>
      </c>
      <c r="J880" s="1">
        <f>Table2[[#This Row],[Selling_Price]]</f>
        <v>1616.25</v>
      </c>
      <c r="K880" s="1">
        <f>Table2[[#This Row],[Quantity]]</f>
        <v>-229</v>
      </c>
      <c r="L880" s="1" t="str">
        <f>IF(ISBLANK(Table2[[#This Row],[Status]]), "No Data Entered", IFERROR(Table2[[#This Row],[Status]], "No Data Entered"))</f>
        <v>Cancelled</v>
      </c>
    </row>
    <row r="881" spans="1:12" x14ac:dyDescent="0.3">
      <c r="A881" s="1" t="str">
        <f>Table2[[#This Row],[Product_ID]]</f>
        <v>PRO9032</v>
      </c>
      <c r="B881" s="1" t="str">
        <f>Table2[[#This Row],[Customer_ID]]</f>
        <v>CUST66065</v>
      </c>
      <c r="C881" s="14" t="str">
        <f>Table2[[#This Row],[Date]]</f>
        <v>12/02/2025</v>
      </c>
      <c r="D881" s="1" t="str">
        <f>TRIM(PROPER(Table2[[#This Row],[Product_Name]]))</f>
        <v>Camera</v>
      </c>
      <c r="E881" s="1" t="str">
        <f>TRIM(PROPER(Table2[[#This Row],[Country]]))</f>
        <v>Japan</v>
      </c>
      <c r="F881" s="1" t="str">
        <f>TRIM(PROPER(Table2[[#This Row],[Category]]))</f>
        <v>Accessories</v>
      </c>
      <c r="G881" s="1" t="str">
        <f>TRIM(PROPER(Table2[[#This Row],[Brand]]))</f>
        <v>Lenovo</v>
      </c>
      <c r="H881" s="1">
        <f>Table2[[#This Row],[Supplier_ID]]</f>
        <v>1037</v>
      </c>
      <c r="I881" s="1">
        <f>Table2[[#This Row],[Market_Price]]</f>
        <v>968.48</v>
      </c>
      <c r="J881" s="1">
        <f>Table2[[#This Row],[Selling_Price]]</f>
        <v>1285.98</v>
      </c>
      <c r="K881" s="1">
        <f>Table2[[#This Row],[Quantity]]</f>
        <v>-476</v>
      </c>
      <c r="L881" s="1" t="str">
        <f>IF(ISBLANK(Table2[[#This Row],[Status]]), "No Data Entered", IFERROR(Table2[[#This Row],[Status]], "No Data Entered"))</f>
        <v>Cancelled</v>
      </c>
    </row>
    <row r="882" spans="1:12" x14ac:dyDescent="0.3">
      <c r="A882" s="1" t="str">
        <f>Table2[[#This Row],[Product_ID]]</f>
        <v>PRO2342</v>
      </c>
      <c r="B882" s="1" t="str">
        <f>Table2[[#This Row],[Customer_ID]]</f>
        <v>CUST66091</v>
      </c>
      <c r="C882" s="14" t="str">
        <f>Table2[[#This Row],[Date]]</f>
        <v>07/01/2025</v>
      </c>
      <c r="D882" s="1" t="str">
        <f>TRIM(PROPER(Table2[[#This Row],[Product_Name]]))</f>
        <v>Smartphone</v>
      </c>
      <c r="E882" s="1" t="str">
        <f>TRIM(PROPER(Table2[[#This Row],[Country]]))</f>
        <v>Canada</v>
      </c>
      <c r="F882" s="1" t="str">
        <f>TRIM(PROPER(Table2[[#This Row],[Category]]))</f>
        <v>Wearables</v>
      </c>
      <c r="G882" s="1" t="str">
        <f>TRIM(PROPER(Table2[[#This Row],[Brand]]))</f>
        <v>Asus</v>
      </c>
      <c r="H882" s="1">
        <f>Table2[[#This Row],[Supplier_ID]]</f>
        <v>1020</v>
      </c>
      <c r="I882" s="1">
        <f>Table2[[#This Row],[Market_Price]]</f>
        <v>422.3</v>
      </c>
      <c r="J882" s="1">
        <f>Table2[[#This Row],[Selling_Price]]</f>
        <v>578.88</v>
      </c>
      <c r="K882" s="1">
        <f>Table2[[#This Row],[Quantity]]</f>
        <v>-208</v>
      </c>
      <c r="L882" s="1" t="str">
        <f>IF(ISBLANK(Table2[[#This Row],[Status]]), "No Data Entered", IFERROR(Table2[[#This Row],[Status]], "No Data Entered"))</f>
        <v>Cancelled</v>
      </c>
    </row>
    <row r="883" spans="1:12" x14ac:dyDescent="0.3">
      <c r="A883" s="1" t="str">
        <f>Table2[[#This Row],[Product_ID]]</f>
        <v>PRO2792</v>
      </c>
      <c r="B883" s="1" t="str">
        <f>Table2[[#This Row],[Customer_ID]]</f>
        <v>CUST66095</v>
      </c>
      <c r="C883" s="14" t="str">
        <f>Table2[[#This Row],[Date]]</f>
        <v>06/02/2021</v>
      </c>
      <c r="D883" s="1" t="str">
        <f>TRIM(PROPER(Table2[[#This Row],[Product_Name]]))</f>
        <v>Laptop</v>
      </c>
      <c r="E883" s="1" t="str">
        <f>TRIM(PROPER(Table2[[#This Row],[Country]]))</f>
        <v>China</v>
      </c>
      <c r="F883" s="1" t="str">
        <f>TRIM(PROPER(Table2[[#This Row],[Category]]))</f>
        <v>Electronics</v>
      </c>
      <c r="G883" s="1" t="str">
        <f>TRIM(PROPER(Table2[[#This Row],[Brand]]))</f>
        <v>Lenovo</v>
      </c>
      <c r="H883" s="1">
        <f>Table2[[#This Row],[Supplier_ID]]</f>
        <v>1091</v>
      </c>
      <c r="I883" s="1">
        <f>Table2[[#This Row],[Market_Price]]</f>
        <v>1879.04</v>
      </c>
      <c r="J883" s="1">
        <f>Table2[[#This Row],[Selling_Price]]</f>
        <v>3363.63</v>
      </c>
      <c r="K883" s="1">
        <f>Table2[[#This Row],[Quantity]]</f>
        <v>-200</v>
      </c>
      <c r="L883" s="1" t="str">
        <f>IF(ISBLANK(Table2[[#This Row],[Status]]), "No Data Entered", IFERROR(Table2[[#This Row],[Status]], "No Data Entered"))</f>
        <v>Cancelled</v>
      </c>
    </row>
    <row r="884" spans="1:12" x14ac:dyDescent="0.3">
      <c r="A884" s="1" t="str">
        <f>Table2[[#This Row],[Product_ID]]</f>
        <v>PRO6436</v>
      </c>
      <c r="B884" s="1" t="str">
        <f>Table2[[#This Row],[Customer_ID]]</f>
        <v>CUST66183</v>
      </c>
      <c r="C884" s="14" t="str">
        <f>Table2[[#This Row],[Date]]</f>
        <v>16/02/2021</v>
      </c>
      <c r="D884" s="1" t="str">
        <f>TRIM(PROPER(Table2[[#This Row],[Product_Name]]))</f>
        <v>Smartphone</v>
      </c>
      <c r="E884" s="1" t="str">
        <f>TRIM(PROPER(Table2[[#This Row],[Country]]))</f>
        <v>Usa</v>
      </c>
      <c r="F884" s="1" t="str">
        <f>TRIM(PROPER(Table2[[#This Row],[Category]]))</f>
        <v>Accessories</v>
      </c>
      <c r="G884" s="1" t="str">
        <f>TRIM(PROPER(Table2[[#This Row],[Brand]]))</f>
        <v>Hp</v>
      </c>
      <c r="H884" s="1">
        <f>Table2[[#This Row],[Supplier_ID]]</f>
        <v>1039</v>
      </c>
      <c r="I884" s="1">
        <f>Table2[[#This Row],[Market_Price]]</f>
        <v>1994.27</v>
      </c>
      <c r="J884" s="1">
        <f>Table2[[#This Row],[Selling_Price]]</f>
        <v>3333.53</v>
      </c>
      <c r="K884" s="1">
        <f>Table2[[#This Row],[Quantity]]</f>
        <v>-160</v>
      </c>
      <c r="L884" s="1" t="str">
        <f>IF(ISBLANK(Table2[[#This Row],[Status]]), "No Data Entered", IFERROR(Table2[[#This Row],[Status]], "No Data Entered"))</f>
        <v>Cancelled</v>
      </c>
    </row>
    <row r="885" spans="1:12" x14ac:dyDescent="0.3">
      <c r="A885" s="1" t="str">
        <f>Table2[[#This Row],[Product_ID]]</f>
        <v>PRO3940</v>
      </c>
      <c r="B885" s="1" t="str">
        <f>Table2[[#This Row],[Customer_ID]]</f>
        <v>CUST66260</v>
      </c>
      <c r="C885" s="14" t="str">
        <f>Table2[[#This Row],[Date]]</f>
        <v>24/02/2021</v>
      </c>
      <c r="D885" s="1" t="str">
        <f>TRIM(PROPER(Table2[[#This Row],[Product_Name]]))</f>
        <v>Monitor</v>
      </c>
      <c r="E885" s="1" t="str">
        <f>TRIM(PROPER(Table2[[#This Row],[Country]]))</f>
        <v>China</v>
      </c>
      <c r="F885" s="1" t="str">
        <f>TRIM(PROPER(Table2[[#This Row],[Category]]))</f>
        <v>Computers</v>
      </c>
      <c r="G885" s="1" t="str">
        <f>TRIM(PROPER(Table2[[#This Row],[Brand]]))</f>
        <v>Apple</v>
      </c>
      <c r="H885" s="1">
        <f>Table2[[#This Row],[Supplier_ID]]</f>
        <v>1085</v>
      </c>
      <c r="I885" s="1">
        <f>Table2[[#This Row],[Market_Price]]</f>
        <v>1908.45</v>
      </c>
      <c r="J885" s="1">
        <f>Table2[[#This Row],[Selling_Price]]</f>
        <v>2277.88</v>
      </c>
      <c r="K885" s="1">
        <f>Table2[[#This Row],[Quantity]]</f>
        <v>-167</v>
      </c>
      <c r="L885" s="1" t="str">
        <f>IF(ISBLANK(Table2[[#This Row],[Status]]), "No Data Entered", IFERROR(Table2[[#This Row],[Status]], "No Data Entered"))</f>
        <v>Cancelled</v>
      </c>
    </row>
    <row r="886" spans="1:12" x14ac:dyDescent="0.3">
      <c r="A886" s="1" t="str">
        <f>Table2[[#This Row],[Product_ID]]</f>
        <v>PRO5208</v>
      </c>
      <c r="B886" s="1" t="str">
        <f>Table2[[#This Row],[Customer_ID]]</f>
        <v>CUST66375</v>
      </c>
      <c r="C886" s="14" t="str">
        <f>Table2[[#This Row],[Date]]</f>
        <v>02/10/2020</v>
      </c>
      <c r="D886" s="1" t="str">
        <f>TRIM(PROPER(Table2[[#This Row],[Product_Name]]))</f>
        <v>Printer</v>
      </c>
      <c r="E886" s="1" t="str">
        <f>TRIM(PROPER(Table2[[#This Row],[Country]]))</f>
        <v>Usa</v>
      </c>
      <c r="F886" s="1" t="str">
        <f>TRIM(PROPER(Table2[[#This Row],[Category]]))</f>
        <v>Accessories</v>
      </c>
      <c r="G886" s="1" t="str">
        <f>TRIM(PROPER(Table2[[#This Row],[Brand]]))</f>
        <v>Apple</v>
      </c>
      <c r="H886" s="1">
        <f>Table2[[#This Row],[Supplier_ID]]</f>
        <v>1089</v>
      </c>
      <c r="I886" s="1">
        <f>Table2[[#This Row],[Market_Price]]</f>
        <v>1307.22</v>
      </c>
      <c r="J886" s="1">
        <f>Table2[[#This Row],[Selling_Price]]</f>
        <v>2300.75</v>
      </c>
      <c r="K886" s="1">
        <f>Table2[[#This Row],[Quantity]]</f>
        <v>-55</v>
      </c>
      <c r="L886" s="1" t="str">
        <f>IF(ISBLANK(Table2[[#This Row],[Status]]), "No Data Entered", IFERROR(Table2[[#This Row],[Status]], "No Data Entered"))</f>
        <v>Cancelled</v>
      </c>
    </row>
    <row r="887" spans="1:12" x14ac:dyDescent="0.3">
      <c r="A887" s="1" t="str">
        <f>Table2[[#This Row],[Product_ID]]</f>
        <v>PRO4524</v>
      </c>
      <c r="B887" s="1" t="str">
        <f>Table2[[#This Row],[Customer_ID]]</f>
        <v>CUST66380</v>
      </c>
      <c r="C887" s="14" t="str">
        <f>Table2[[#This Row],[Date]]</f>
        <v>21/02/2025</v>
      </c>
      <c r="D887" s="1" t="str">
        <f>TRIM(PROPER(Table2[[#This Row],[Product_Name]]))</f>
        <v>Tablet</v>
      </c>
      <c r="E887" s="1" t="str">
        <f>TRIM(PROPER(Table2[[#This Row],[Country]]))</f>
        <v>Uk</v>
      </c>
      <c r="F887" s="1" t="str">
        <f>TRIM(PROPER(Table2[[#This Row],[Category]]))</f>
        <v>Computers</v>
      </c>
      <c r="G887" s="1" t="str">
        <f>TRIM(PROPER(Table2[[#This Row],[Brand]]))</f>
        <v>Canon</v>
      </c>
      <c r="H887" s="1">
        <f>Table2[[#This Row],[Supplier_ID]]</f>
        <v>1032</v>
      </c>
      <c r="I887" s="1">
        <f>Table2[[#This Row],[Market_Price]]</f>
        <v>1042.26</v>
      </c>
      <c r="J887" s="1">
        <f>Table2[[#This Row],[Selling_Price]]</f>
        <v>1573.23</v>
      </c>
      <c r="K887" s="1">
        <f>Table2[[#This Row],[Quantity]]</f>
        <v>-58</v>
      </c>
      <c r="L887" s="1" t="str">
        <f>IF(ISBLANK(Table2[[#This Row],[Status]]), "No Data Entered", IFERROR(Table2[[#This Row],[Status]], "No Data Entered"))</f>
        <v>Cancelled</v>
      </c>
    </row>
    <row r="888" spans="1:12" x14ac:dyDescent="0.3">
      <c r="A888" s="1" t="str">
        <f>Table2[[#This Row],[Product_ID]]</f>
        <v>PRO8062</v>
      </c>
      <c r="B888" s="1" t="str">
        <f>Table2[[#This Row],[Customer_ID]]</f>
        <v>CUST66459</v>
      </c>
      <c r="C888" s="14" t="str">
        <f>Table2[[#This Row],[Date]]</f>
        <v>30/01/2020</v>
      </c>
      <c r="D888" s="1" t="str">
        <f>TRIM(PROPER(Table2[[#This Row],[Product_Name]]))</f>
        <v>Tablet</v>
      </c>
      <c r="E888" s="1" t="str">
        <f>TRIM(PROPER(Table2[[#This Row],[Country]]))</f>
        <v>Uk</v>
      </c>
      <c r="F888" s="1" t="str">
        <f>TRIM(PROPER(Table2[[#This Row],[Category]]))</f>
        <v>Wearables</v>
      </c>
      <c r="G888" s="1" t="str">
        <f>TRIM(PROPER(Table2[[#This Row],[Brand]]))</f>
        <v>Apple</v>
      </c>
      <c r="H888" s="1">
        <f>Table2[[#This Row],[Supplier_ID]]</f>
        <v>1041</v>
      </c>
      <c r="I888" s="1">
        <f>Table2[[#This Row],[Market_Price]]</f>
        <v>1365.12</v>
      </c>
      <c r="J888" s="1">
        <f>Table2[[#This Row],[Selling_Price]]</f>
        <v>2440.9299999999998</v>
      </c>
      <c r="K888" s="1">
        <f>Table2[[#This Row],[Quantity]]</f>
        <v>-7</v>
      </c>
      <c r="L888" s="1" t="str">
        <f>IF(ISBLANK(Table2[[#This Row],[Status]]), "No Data Entered", IFERROR(Table2[[#This Row],[Status]], "No Data Entered"))</f>
        <v>Cancelled</v>
      </c>
    </row>
    <row r="889" spans="1:12" x14ac:dyDescent="0.3">
      <c r="A889" s="1" t="str">
        <f>Table2[[#This Row],[Product_ID]]</f>
        <v>PRO3405</v>
      </c>
      <c r="B889" s="1" t="str">
        <f>Table2[[#This Row],[Customer_ID]]</f>
        <v>CUST66510</v>
      </c>
      <c r="C889" s="14" t="str">
        <f>Table2[[#This Row],[Date]]</f>
        <v>17/04/2023</v>
      </c>
      <c r="D889" s="1" t="str">
        <f>TRIM(PROPER(Table2[[#This Row],[Product_Name]]))</f>
        <v>Printer</v>
      </c>
      <c r="E889" s="1" t="str">
        <f>TRIM(PROPER(Table2[[#This Row],[Country]]))</f>
        <v>Japan</v>
      </c>
      <c r="F889" s="1" t="str">
        <f>TRIM(PROPER(Table2[[#This Row],[Category]]))</f>
        <v>Office Supplies</v>
      </c>
      <c r="G889" s="1" t="str">
        <f>TRIM(PROPER(Table2[[#This Row],[Brand]]))</f>
        <v>Lenovo</v>
      </c>
      <c r="H889" s="1">
        <f>Table2[[#This Row],[Supplier_ID]]</f>
        <v>1035</v>
      </c>
      <c r="I889" s="1">
        <f>Table2[[#This Row],[Market_Price]]</f>
        <v>1971.29</v>
      </c>
      <c r="J889" s="1">
        <f>Table2[[#This Row],[Selling_Price]]</f>
        <v>3089.25</v>
      </c>
      <c r="K889" s="1">
        <f>Table2[[#This Row],[Quantity]]</f>
        <v>-141</v>
      </c>
      <c r="L889" s="1" t="str">
        <f>IF(ISBLANK(Table2[[#This Row],[Status]]), "No Data Entered", IFERROR(Table2[[#This Row],[Status]], "No Data Entered"))</f>
        <v>Cancelled</v>
      </c>
    </row>
    <row r="890" spans="1:12" x14ac:dyDescent="0.3">
      <c r="A890" s="1" t="str">
        <f>Table2[[#This Row],[Product_ID]]</f>
        <v>PRO4562</v>
      </c>
      <c r="B890" s="1" t="str">
        <f>Table2[[#This Row],[Customer_ID]]</f>
        <v>CUST66619</v>
      </c>
      <c r="C890" s="14" t="str">
        <f>Table2[[#This Row],[Date]]</f>
        <v>16/06/2020</v>
      </c>
      <c r="D890" s="1" t="str">
        <f>TRIM(PROPER(Table2[[#This Row],[Product_Name]]))</f>
        <v>Smartphone</v>
      </c>
      <c r="E890" s="1" t="str">
        <f>TRIM(PROPER(Table2[[#This Row],[Country]]))</f>
        <v>China</v>
      </c>
      <c r="F890" s="1" t="str">
        <f>TRIM(PROPER(Table2[[#This Row],[Category]]))</f>
        <v>Wearables</v>
      </c>
      <c r="G890" s="1" t="str">
        <f>TRIM(PROPER(Table2[[#This Row],[Brand]]))</f>
        <v>Logitech</v>
      </c>
      <c r="H890" s="1">
        <f>Table2[[#This Row],[Supplier_ID]]</f>
        <v>1079</v>
      </c>
      <c r="I890" s="1">
        <f>Table2[[#This Row],[Market_Price]]</f>
        <v>1055.1199999999999</v>
      </c>
      <c r="J890" s="1">
        <f>Table2[[#This Row],[Selling_Price]]</f>
        <v>1220.68</v>
      </c>
      <c r="K890" s="1">
        <f>Table2[[#This Row],[Quantity]]</f>
        <v>-102</v>
      </c>
      <c r="L890" s="1" t="str">
        <f>IF(ISBLANK(Table2[[#This Row],[Status]]), "No Data Entered", IFERROR(Table2[[#This Row],[Status]], "No Data Entered"))</f>
        <v>Cancelled</v>
      </c>
    </row>
    <row r="891" spans="1:12" x14ac:dyDescent="0.3">
      <c r="A891" s="1" t="str">
        <f>Table2[[#This Row],[Product_ID]]</f>
        <v>PRO3194</v>
      </c>
      <c r="B891" s="1" t="str">
        <f>Table2[[#This Row],[Customer_ID]]</f>
        <v>CUST66643</v>
      </c>
      <c r="C891" s="14" t="str">
        <f>Table2[[#This Row],[Date]]</f>
        <v>24/05/2020</v>
      </c>
      <c r="D891" s="1" t="str">
        <f>TRIM(PROPER(Table2[[#This Row],[Product_Name]]))</f>
        <v>Smartwatch</v>
      </c>
      <c r="E891" s="1" t="str">
        <f>TRIM(PROPER(Table2[[#This Row],[Country]]))</f>
        <v>France</v>
      </c>
      <c r="F891" s="1" t="str">
        <f>TRIM(PROPER(Table2[[#This Row],[Category]]))</f>
        <v>Electronics</v>
      </c>
      <c r="G891" s="1" t="str">
        <f>TRIM(PROPER(Table2[[#This Row],[Brand]]))</f>
        <v>Sony</v>
      </c>
      <c r="H891" s="1">
        <f>Table2[[#This Row],[Supplier_ID]]</f>
        <v>1008</v>
      </c>
      <c r="I891" s="1">
        <f>Table2[[#This Row],[Market_Price]]</f>
        <v>1264.6500000000001</v>
      </c>
      <c r="J891" s="1">
        <f>Table2[[#This Row],[Selling_Price]]</f>
        <v>2368.1799999999998</v>
      </c>
      <c r="K891" s="1">
        <f>Table2[[#This Row],[Quantity]]</f>
        <v>-15</v>
      </c>
      <c r="L891" s="1" t="str">
        <f>IF(ISBLANK(Table2[[#This Row],[Status]]), "No Data Entered", IFERROR(Table2[[#This Row],[Status]], "No Data Entered"))</f>
        <v>Cancelled</v>
      </c>
    </row>
    <row r="892" spans="1:12" x14ac:dyDescent="0.3">
      <c r="A892" s="1" t="str">
        <f>Table2[[#This Row],[Product_ID]]</f>
        <v>PRO7257</v>
      </c>
      <c r="B892" s="1" t="str">
        <f>Table2[[#This Row],[Customer_ID]]</f>
        <v>CUST66803</v>
      </c>
      <c r="C892" s="14" t="str">
        <f>Table2[[#This Row],[Date]]</f>
        <v>04/06/2021</v>
      </c>
      <c r="D892" s="1" t="str">
        <f>TRIM(PROPER(Table2[[#This Row],[Product_Name]]))</f>
        <v>Headphones</v>
      </c>
      <c r="E892" s="1" t="str">
        <f>TRIM(PROPER(Table2[[#This Row],[Country]]))</f>
        <v>Japan</v>
      </c>
      <c r="F892" s="1" t="str">
        <f>TRIM(PROPER(Table2[[#This Row],[Category]]))</f>
        <v>Wearables</v>
      </c>
      <c r="G892" s="1" t="str">
        <f>TRIM(PROPER(Table2[[#This Row],[Brand]]))</f>
        <v>Asus</v>
      </c>
      <c r="H892" s="1">
        <f>Table2[[#This Row],[Supplier_ID]]</f>
        <v>1033</v>
      </c>
      <c r="I892" s="1">
        <f>Table2[[#This Row],[Market_Price]]</f>
        <v>1942.55</v>
      </c>
      <c r="J892" s="1">
        <f>Table2[[#This Row],[Selling_Price]]</f>
        <v>2720.94</v>
      </c>
      <c r="K892" s="1">
        <f>Table2[[#This Row],[Quantity]]</f>
        <v>-480</v>
      </c>
      <c r="L892" s="1" t="str">
        <f>IF(ISBLANK(Table2[[#This Row],[Status]]), "No Data Entered", IFERROR(Table2[[#This Row],[Status]], "No Data Entered"))</f>
        <v>Cancelled</v>
      </c>
    </row>
    <row r="893" spans="1:12" x14ac:dyDescent="0.3">
      <c r="A893" s="1" t="str">
        <f>Table2[[#This Row],[Product_ID]]</f>
        <v>PRO4156</v>
      </c>
      <c r="B893" s="1" t="str">
        <f>Table2[[#This Row],[Customer_ID]]</f>
        <v>CUST66812</v>
      </c>
      <c r="C893" s="14" t="str">
        <f>Table2[[#This Row],[Date]]</f>
        <v>23/10/2023</v>
      </c>
      <c r="D893" s="1" t="str">
        <f>TRIM(PROPER(Table2[[#This Row],[Product_Name]]))</f>
        <v>Smartphone</v>
      </c>
      <c r="E893" s="1" t="str">
        <f>TRIM(PROPER(Table2[[#This Row],[Country]]))</f>
        <v>Usa</v>
      </c>
      <c r="F893" s="1" t="str">
        <f>TRIM(PROPER(Table2[[#This Row],[Category]]))</f>
        <v>Office Supplies</v>
      </c>
      <c r="G893" s="1" t="str">
        <f>TRIM(PROPER(Table2[[#This Row],[Brand]]))</f>
        <v>Microsoft</v>
      </c>
      <c r="H893" s="1">
        <f>Table2[[#This Row],[Supplier_ID]]</f>
        <v>1084</v>
      </c>
      <c r="I893" s="1">
        <f>Table2[[#This Row],[Market_Price]]</f>
        <v>497.14</v>
      </c>
      <c r="J893" s="1">
        <f>Table2[[#This Row],[Selling_Price]]</f>
        <v>787.18</v>
      </c>
      <c r="K893" s="1">
        <f>Table2[[#This Row],[Quantity]]</f>
        <v>-290</v>
      </c>
      <c r="L893" s="1" t="str">
        <f>IF(ISBLANK(Table2[[#This Row],[Status]]), "No Data Entered", IFERROR(Table2[[#This Row],[Status]], "No Data Entered"))</f>
        <v>Cancelled</v>
      </c>
    </row>
    <row r="894" spans="1:12" x14ac:dyDescent="0.3">
      <c r="A894" s="1" t="str">
        <f>Table2[[#This Row],[Product_ID]]</f>
        <v>PRO8222</v>
      </c>
      <c r="B894" s="1" t="str">
        <f>Table2[[#This Row],[Customer_ID]]</f>
        <v>CUST66817</v>
      </c>
      <c r="C894" s="14" t="str">
        <f>Table2[[#This Row],[Date]]</f>
        <v>03/07/2023</v>
      </c>
      <c r="D894" s="1" t="str">
        <f>TRIM(PROPER(Table2[[#This Row],[Product_Name]]))</f>
        <v>Camera</v>
      </c>
      <c r="E894" s="1" t="str">
        <f>TRIM(PROPER(Table2[[#This Row],[Country]]))</f>
        <v>China</v>
      </c>
      <c r="F894" s="1" t="str">
        <f>TRIM(PROPER(Table2[[#This Row],[Category]]))</f>
        <v>Computers</v>
      </c>
      <c r="G894" s="1" t="str">
        <f>TRIM(PROPER(Table2[[#This Row],[Brand]]))</f>
        <v>Hp</v>
      </c>
      <c r="H894" s="1">
        <f>Table2[[#This Row],[Supplier_ID]]</f>
        <v>1023</v>
      </c>
      <c r="I894" s="1">
        <f>Table2[[#This Row],[Market_Price]]</f>
        <v>1144.95</v>
      </c>
      <c r="J894" s="1">
        <f>Table2[[#This Row],[Selling_Price]]</f>
        <v>2119.9899999999998</v>
      </c>
      <c r="K894" s="1">
        <f>Table2[[#This Row],[Quantity]]</f>
        <v>-181</v>
      </c>
      <c r="L894" s="1" t="str">
        <f>IF(ISBLANK(Table2[[#This Row],[Status]]), "No Data Entered", IFERROR(Table2[[#This Row],[Status]], "No Data Entered"))</f>
        <v>Cancelled</v>
      </c>
    </row>
    <row r="895" spans="1:12" x14ac:dyDescent="0.3">
      <c r="A895" s="1" t="str">
        <f>Table2[[#This Row],[Product_ID]]</f>
        <v>PRO3917</v>
      </c>
      <c r="B895" s="1" t="str">
        <f>Table2[[#This Row],[Customer_ID]]</f>
        <v>CUST66850</v>
      </c>
      <c r="C895" s="14" t="str">
        <f>Table2[[#This Row],[Date]]</f>
        <v>06/06/2023</v>
      </c>
      <c r="D895" s="1" t="str">
        <f>TRIM(PROPER(Table2[[#This Row],[Product_Name]]))</f>
        <v>Headphones</v>
      </c>
      <c r="E895" s="1" t="str">
        <f>TRIM(PROPER(Table2[[#This Row],[Country]]))</f>
        <v>Brazil</v>
      </c>
      <c r="F895" s="1" t="str">
        <f>TRIM(PROPER(Table2[[#This Row],[Category]]))</f>
        <v>Electronics</v>
      </c>
      <c r="G895" s="1" t="str">
        <f>TRIM(PROPER(Table2[[#This Row],[Brand]]))</f>
        <v>Dell</v>
      </c>
      <c r="H895" s="1">
        <f>Table2[[#This Row],[Supplier_ID]]</f>
        <v>1047</v>
      </c>
      <c r="I895" s="1">
        <f>Table2[[#This Row],[Market_Price]]</f>
        <v>1161.6400000000001</v>
      </c>
      <c r="J895" s="1">
        <f>Table2[[#This Row],[Selling_Price]]</f>
        <v>1938.01</v>
      </c>
      <c r="K895" s="1">
        <f>Table2[[#This Row],[Quantity]]</f>
        <v>-409</v>
      </c>
      <c r="L895" s="1" t="str">
        <f>IF(ISBLANK(Table2[[#This Row],[Status]]), "No Data Entered", IFERROR(Table2[[#This Row],[Status]], "No Data Entered"))</f>
        <v>Cancelled</v>
      </c>
    </row>
    <row r="896" spans="1:12" x14ac:dyDescent="0.3">
      <c r="A896" s="1" t="str">
        <f>Table2[[#This Row],[Product_ID]]</f>
        <v>PRO3233</v>
      </c>
      <c r="B896" s="1" t="str">
        <f>Table2[[#This Row],[Customer_ID]]</f>
        <v>CUST66882</v>
      </c>
      <c r="C896" s="14" t="str">
        <f>Table2[[#This Row],[Date]]</f>
        <v>18/12/2022</v>
      </c>
      <c r="D896" s="1" t="str">
        <f>TRIM(PROPER(Table2[[#This Row],[Product_Name]]))</f>
        <v>Smartwatch</v>
      </c>
      <c r="E896" s="1" t="str">
        <f>TRIM(PROPER(Table2[[#This Row],[Country]]))</f>
        <v>Germany</v>
      </c>
      <c r="F896" s="1" t="str">
        <f>TRIM(PROPER(Table2[[#This Row],[Category]]))</f>
        <v>Office Supplies</v>
      </c>
      <c r="G896" s="1" t="str">
        <f>TRIM(PROPER(Table2[[#This Row],[Brand]]))</f>
        <v>Hp</v>
      </c>
      <c r="H896" s="1">
        <f>Table2[[#This Row],[Supplier_ID]]</f>
        <v>1034</v>
      </c>
      <c r="I896" s="1">
        <f>Table2[[#This Row],[Market_Price]]</f>
        <v>1858.77</v>
      </c>
      <c r="J896" s="1">
        <f>Table2[[#This Row],[Selling_Price]]</f>
        <v>2312.21</v>
      </c>
      <c r="K896" s="1">
        <f>Table2[[#This Row],[Quantity]]</f>
        <v>-421</v>
      </c>
      <c r="L896" s="1" t="str">
        <f>IF(ISBLANK(Table2[[#This Row],[Status]]), "No Data Entered", IFERROR(Table2[[#This Row],[Status]], "No Data Entered"))</f>
        <v>Cancelled</v>
      </c>
    </row>
    <row r="897" spans="1:12" x14ac:dyDescent="0.3">
      <c r="A897" s="1" t="str">
        <f>Table2[[#This Row],[Product_ID]]</f>
        <v>PRO9259</v>
      </c>
      <c r="B897" s="1" t="str">
        <f>Table2[[#This Row],[Customer_ID]]</f>
        <v>CUST67071</v>
      </c>
      <c r="C897" s="14" t="str">
        <f>Table2[[#This Row],[Date]]</f>
        <v>19/02/2020</v>
      </c>
      <c r="D897" s="1" t="str">
        <f>TRIM(PROPER(Table2[[#This Row],[Product_Name]]))</f>
        <v>Keyboard</v>
      </c>
      <c r="E897" s="1" t="str">
        <f>TRIM(PROPER(Table2[[#This Row],[Country]]))</f>
        <v>Germany</v>
      </c>
      <c r="F897" s="1" t="str">
        <f>TRIM(PROPER(Table2[[#This Row],[Category]]))</f>
        <v>Electronics</v>
      </c>
      <c r="G897" s="1" t="str">
        <f>TRIM(PROPER(Table2[[#This Row],[Brand]]))</f>
        <v>Sony</v>
      </c>
      <c r="H897" s="1">
        <f>Table2[[#This Row],[Supplier_ID]]</f>
        <v>1083</v>
      </c>
      <c r="I897" s="1">
        <f>Table2[[#This Row],[Market_Price]]</f>
        <v>497.69</v>
      </c>
      <c r="J897" s="1">
        <f>Table2[[#This Row],[Selling_Price]]</f>
        <v>965.4</v>
      </c>
      <c r="K897" s="1">
        <f>Table2[[#This Row],[Quantity]]</f>
        <v>-479</v>
      </c>
      <c r="L897" s="1" t="str">
        <f>IF(ISBLANK(Table2[[#This Row],[Status]]), "No Data Entered", IFERROR(Table2[[#This Row],[Status]], "No Data Entered"))</f>
        <v>Cancelled</v>
      </c>
    </row>
    <row r="898" spans="1:12" x14ac:dyDescent="0.3">
      <c r="A898" s="1" t="str">
        <f>Table2[[#This Row],[Product_ID]]</f>
        <v>PRO1569</v>
      </c>
      <c r="B898" s="1" t="str">
        <f>Table2[[#This Row],[Customer_ID]]</f>
        <v>CUST67123</v>
      </c>
      <c r="C898" s="14" t="str">
        <f>Table2[[#This Row],[Date]]</f>
        <v>02/08/2021</v>
      </c>
      <c r="D898" s="1" t="str">
        <f>TRIM(PROPER(Table2[[#This Row],[Product_Name]]))</f>
        <v>Keyboard</v>
      </c>
      <c r="E898" s="1" t="str">
        <f>TRIM(PROPER(Table2[[#This Row],[Country]]))</f>
        <v>Brazil</v>
      </c>
      <c r="F898" s="1" t="str">
        <f>TRIM(PROPER(Table2[[#This Row],[Category]]))</f>
        <v>Office Supplies</v>
      </c>
      <c r="G898" s="1" t="str">
        <f>TRIM(PROPER(Table2[[#This Row],[Brand]]))</f>
        <v>Apple</v>
      </c>
      <c r="H898" s="1">
        <f>Table2[[#This Row],[Supplier_ID]]</f>
        <v>1083</v>
      </c>
      <c r="I898" s="1">
        <f>Table2[[#This Row],[Market_Price]]</f>
        <v>644.62</v>
      </c>
      <c r="J898" s="1">
        <f>Table2[[#This Row],[Selling_Price]]</f>
        <v>1075.96</v>
      </c>
      <c r="K898" s="1">
        <f>Table2[[#This Row],[Quantity]]</f>
        <v>-262</v>
      </c>
      <c r="L898" s="1" t="str">
        <f>IF(ISBLANK(Table2[[#This Row],[Status]]), "No Data Entered", IFERROR(Table2[[#This Row],[Status]], "No Data Entered"))</f>
        <v>Cancelled</v>
      </c>
    </row>
    <row r="899" spans="1:12" x14ac:dyDescent="0.3">
      <c r="A899" s="1" t="str">
        <f>Table2[[#This Row],[Product_ID]]</f>
        <v>PRO4989</v>
      </c>
      <c r="B899" s="1" t="str">
        <f>Table2[[#This Row],[Customer_ID]]</f>
        <v>CUST67133</v>
      </c>
      <c r="C899" s="14" t="str">
        <f>Table2[[#This Row],[Date]]</f>
        <v>26/07/2023</v>
      </c>
      <c r="D899" s="1" t="str">
        <f>TRIM(PROPER(Table2[[#This Row],[Product_Name]]))</f>
        <v>Tablet</v>
      </c>
      <c r="E899" s="1" t="str">
        <f>TRIM(PROPER(Table2[[#This Row],[Country]]))</f>
        <v>Japan</v>
      </c>
      <c r="F899" s="1" t="str">
        <f>TRIM(PROPER(Table2[[#This Row],[Category]]))</f>
        <v>Wearables</v>
      </c>
      <c r="G899" s="1" t="str">
        <f>TRIM(PROPER(Table2[[#This Row],[Brand]]))</f>
        <v>Apple</v>
      </c>
      <c r="H899" s="1">
        <f>Table2[[#This Row],[Supplier_ID]]</f>
        <v>1079</v>
      </c>
      <c r="I899" s="1">
        <f>Table2[[#This Row],[Market_Price]]</f>
        <v>987.83</v>
      </c>
      <c r="J899" s="1">
        <f>Table2[[#This Row],[Selling_Price]]</f>
        <v>1923.22</v>
      </c>
      <c r="K899" s="1">
        <f>Table2[[#This Row],[Quantity]]</f>
        <v>-38</v>
      </c>
      <c r="L899" s="1" t="str">
        <f>IF(ISBLANK(Table2[[#This Row],[Status]]), "No Data Entered", IFERROR(Table2[[#This Row],[Status]], "No Data Entered"))</f>
        <v>Cancelled</v>
      </c>
    </row>
    <row r="900" spans="1:12" x14ac:dyDescent="0.3">
      <c r="A900" s="1" t="str">
        <f>Table2[[#This Row],[Product_ID]]</f>
        <v>PRO2151</v>
      </c>
      <c r="B900" s="1" t="str">
        <f>Table2[[#This Row],[Customer_ID]]</f>
        <v>CUST67150</v>
      </c>
      <c r="C900" s="14" t="str">
        <f>Table2[[#This Row],[Date]]</f>
        <v>28/11/2022</v>
      </c>
      <c r="D900" s="1" t="str">
        <f>TRIM(PROPER(Table2[[#This Row],[Product_Name]]))</f>
        <v>Tablet</v>
      </c>
      <c r="E900" s="1" t="str">
        <f>TRIM(PROPER(Table2[[#This Row],[Country]]))</f>
        <v>France</v>
      </c>
      <c r="F900" s="1" t="str">
        <f>TRIM(PROPER(Table2[[#This Row],[Category]]))</f>
        <v>Electronics</v>
      </c>
      <c r="G900" s="1" t="str">
        <f>TRIM(PROPER(Table2[[#This Row],[Brand]]))</f>
        <v>Microsoft</v>
      </c>
      <c r="H900" s="1">
        <f>Table2[[#This Row],[Supplier_ID]]</f>
        <v>1073</v>
      </c>
      <c r="I900" s="1">
        <f>Table2[[#This Row],[Market_Price]]</f>
        <v>1495.03</v>
      </c>
      <c r="J900" s="1">
        <f>Table2[[#This Row],[Selling_Price]]</f>
        <v>1895.81</v>
      </c>
      <c r="K900" s="1">
        <f>Table2[[#This Row],[Quantity]]</f>
        <v>-106</v>
      </c>
      <c r="L900" s="1" t="str">
        <f>IF(ISBLANK(Table2[[#This Row],[Status]]), "No Data Entered", IFERROR(Table2[[#This Row],[Status]], "No Data Entered"))</f>
        <v>Cancelled</v>
      </c>
    </row>
    <row r="901" spans="1:12" x14ac:dyDescent="0.3">
      <c r="A901" s="1" t="str">
        <f>Table2[[#This Row],[Product_ID]]</f>
        <v>PRO6070</v>
      </c>
      <c r="B901" s="1" t="str">
        <f>Table2[[#This Row],[Customer_ID]]</f>
        <v>CUST67226</v>
      </c>
      <c r="C901" s="14" t="str">
        <f>Table2[[#This Row],[Date]]</f>
        <v>15/03/2023</v>
      </c>
      <c r="D901" s="1" t="str">
        <f>TRIM(PROPER(Table2[[#This Row],[Product_Name]]))</f>
        <v>Mouse</v>
      </c>
      <c r="E901" s="1" t="str">
        <f>TRIM(PROPER(Table2[[#This Row],[Country]]))</f>
        <v>Canada</v>
      </c>
      <c r="F901" s="1" t="str">
        <f>TRIM(PROPER(Table2[[#This Row],[Category]]))</f>
        <v>Office Supplies</v>
      </c>
      <c r="G901" s="1" t="str">
        <f>TRIM(PROPER(Table2[[#This Row],[Brand]]))</f>
        <v>Lenovo</v>
      </c>
      <c r="H901" s="1">
        <f>Table2[[#This Row],[Supplier_ID]]</f>
        <v>1076</v>
      </c>
      <c r="I901" s="1">
        <f>Table2[[#This Row],[Market_Price]]</f>
        <v>244.79</v>
      </c>
      <c r="J901" s="1">
        <f>Table2[[#This Row],[Selling_Price]]</f>
        <v>431.45</v>
      </c>
      <c r="K901" s="1">
        <f>Table2[[#This Row],[Quantity]]</f>
        <v>-462</v>
      </c>
      <c r="L901" s="1" t="str">
        <f>IF(ISBLANK(Table2[[#This Row],[Status]]), "No Data Entered", IFERROR(Table2[[#This Row],[Status]], "No Data Entered"))</f>
        <v>Cancelled</v>
      </c>
    </row>
    <row r="902" spans="1:12" x14ac:dyDescent="0.3">
      <c r="A902" s="1" t="str">
        <f>Table2[[#This Row],[Product_ID]]</f>
        <v>PRO1964</v>
      </c>
      <c r="B902" s="1" t="str">
        <f>Table2[[#This Row],[Customer_ID]]</f>
        <v>CUST67430</v>
      </c>
      <c r="C902" s="14" t="str">
        <f>Table2[[#This Row],[Date]]</f>
        <v>18/11/2022</v>
      </c>
      <c r="D902" s="1" t="str">
        <f>TRIM(PROPER(Table2[[#This Row],[Product_Name]]))</f>
        <v>Mouse</v>
      </c>
      <c r="E902" s="1" t="str">
        <f>TRIM(PROPER(Table2[[#This Row],[Country]]))</f>
        <v>Canada</v>
      </c>
      <c r="F902" s="1" t="str">
        <f>TRIM(PROPER(Table2[[#This Row],[Category]]))</f>
        <v>Wearables</v>
      </c>
      <c r="G902" s="1" t="str">
        <f>TRIM(PROPER(Table2[[#This Row],[Brand]]))</f>
        <v>Lenovo</v>
      </c>
      <c r="H902" s="1">
        <f>Table2[[#This Row],[Supplier_ID]]</f>
        <v>1071</v>
      </c>
      <c r="I902" s="1">
        <f>Table2[[#This Row],[Market_Price]]</f>
        <v>1862.84</v>
      </c>
      <c r="J902" s="1">
        <f>Table2[[#This Row],[Selling_Price]]</f>
        <v>3330.51</v>
      </c>
      <c r="K902" s="1">
        <f>Table2[[#This Row],[Quantity]]</f>
        <v>-234</v>
      </c>
      <c r="L902" s="1" t="str">
        <f>IF(ISBLANK(Table2[[#This Row],[Status]]), "No Data Entered", IFERROR(Table2[[#This Row],[Status]], "No Data Entered"))</f>
        <v>Cancelled</v>
      </c>
    </row>
    <row r="903" spans="1:12" x14ac:dyDescent="0.3">
      <c r="A903" s="1" t="str">
        <f>Table2[[#This Row],[Product_ID]]</f>
        <v>PRO7553</v>
      </c>
      <c r="B903" s="1" t="str">
        <f>Table2[[#This Row],[Customer_ID]]</f>
        <v>CUST67483</v>
      </c>
      <c r="C903" s="14" t="str">
        <f>Table2[[#This Row],[Date]]</f>
        <v>16/11/2020</v>
      </c>
      <c r="D903" s="1" t="str">
        <f>TRIM(PROPER(Table2[[#This Row],[Product_Name]]))</f>
        <v>Mouse</v>
      </c>
      <c r="E903" s="1" t="str">
        <f>TRIM(PROPER(Table2[[#This Row],[Country]]))</f>
        <v>France</v>
      </c>
      <c r="F903" s="1" t="str">
        <f>TRIM(PROPER(Table2[[#This Row],[Category]]))</f>
        <v>Accessories</v>
      </c>
      <c r="G903" s="1" t="str">
        <f>TRIM(PROPER(Table2[[#This Row],[Brand]]))</f>
        <v>Apple</v>
      </c>
      <c r="H903" s="1">
        <f>Table2[[#This Row],[Supplier_ID]]</f>
        <v>1010</v>
      </c>
      <c r="I903" s="1">
        <f>Table2[[#This Row],[Market_Price]]</f>
        <v>1545.65</v>
      </c>
      <c r="J903" s="1">
        <f>Table2[[#This Row],[Selling_Price]]</f>
        <v>2287.2800000000002</v>
      </c>
      <c r="K903" s="1">
        <f>Table2[[#This Row],[Quantity]]</f>
        <v>-169</v>
      </c>
      <c r="L903" s="1" t="str">
        <f>IF(ISBLANK(Table2[[#This Row],[Status]]), "No Data Entered", IFERROR(Table2[[#This Row],[Status]], "No Data Entered"))</f>
        <v>Cancelled</v>
      </c>
    </row>
    <row r="904" spans="1:12" x14ac:dyDescent="0.3">
      <c r="A904" s="1" t="str">
        <f>Table2[[#This Row],[Product_ID]]</f>
        <v>PRO2810</v>
      </c>
      <c r="B904" s="1" t="str">
        <f>Table2[[#This Row],[Customer_ID]]</f>
        <v>CUST67561</v>
      </c>
      <c r="C904" s="14" t="str">
        <f>Table2[[#This Row],[Date]]</f>
        <v>16/01/2025</v>
      </c>
      <c r="D904" s="1" t="str">
        <f>TRIM(PROPER(Table2[[#This Row],[Product_Name]]))</f>
        <v>Laptop</v>
      </c>
      <c r="E904" s="1" t="str">
        <f>TRIM(PROPER(Table2[[#This Row],[Country]]))</f>
        <v>Usa</v>
      </c>
      <c r="F904" s="1" t="str">
        <f>TRIM(PROPER(Table2[[#This Row],[Category]]))</f>
        <v>Computers</v>
      </c>
      <c r="G904" s="1" t="str">
        <f>TRIM(PROPER(Table2[[#This Row],[Brand]]))</f>
        <v>Canon</v>
      </c>
      <c r="H904" s="1">
        <f>Table2[[#This Row],[Supplier_ID]]</f>
        <v>1070</v>
      </c>
      <c r="I904" s="1">
        <f>Table2[[#This Row],[Market_Price]]</f>
        <v>1751.26</v>
      </c>
      <c r="J904" s="1">
        <f>Table2[[#This Row],[Selling_Price]]</f>
        <v>2763.64</v>
      </c>
      <c r="K904" s="1">
        <f>Table2[[#This Row],[Quantity]]</f>
        <v>-20</v>
      </c>
      <c r="L904" s="1" t="str">
        <f>IF(ISBLANK(Table2[[#This Row],[Status]]), "No Data Entered", IFERROR(Table2[[#This Row],[Status]], "No Data Entered"))</f>
        <v>Cancelled</v>
      </c>
    </row>
    <row r="905" spans="1:12" x14ac:dyDescent="0.3">
      <c r="A905" s="1" t="str">
        <f>Table2[[#This Row],[Product_ID]]</f>
        <v>PRO7609</v>
      </c>
      <c r="B905" s="1" t="str">
        <f>Table2[[#This Row],[Customer_ID]]</f>
        <v>CUST67573</v>
      </c>
      <c r="C905" s="14" t="str">
        <f>Table2[[#This Row],[Date]]</f>
        <v>05/01/2021</v>
      </c>
      <c r="D905" s="1" t="str">
        <f>TRIM(PROPER(Table2[[#This Row],[Product_Name]]))</f>
        <v>Smartwatch</v>
      </c>
      <c r="E905" s="1" t="str">
        <f>TRIM(PROPER(Table2[[#This Row],[Country]]))</f>
        <v>China</v>
      </c>
      <c r="F905" s="1" t="str">
        <f>TRIM(PROPER(Table2[[#This Row],[Category]]))</f>
        <v>Wearables</v>
      </c>
      <c r="G905" s="1" t="str">
        <f>TRIM(PROPER(Table2[[#This Row],[Brand]]))</f>
        <v>Apple</v>
      </c>
      <c r="H905" s="1">
        <f>Table2[[#This Row],[Supplier_ID]]</f>
        <v>1025</v>
      </c>
      <c r="I905" s="1">
        <f>Table2[[#This Row],[Market_Price]]</f>
        <v>800.12</v>
      </c>
      <c r="J905" s="1">
        <f>Table2[[#This Row],[Selling_Price]]</f>
        <v>1416</v>
      </c>
      <c r="K905" s="1">
        <f>Table2[[#This Row],[Quantity]]</f>
        <v>-342</v>
      </c>
      <c r="L905" s="1" t="str">
        <f>IF(ISBLANK(Table2[[#This Row],[Status]]), "No Data Entered", IFERROR(Table2[[#This Row],[Status]], "No Data Entered"))</f>
        <v>Cancelled</v>
      </c>
    </row>
    <row r="906" spans="1:12" x14ac:dyDescent="0.3">
      <c r="A906" s="1" t="str">
        <f>Table2[[#This Row],[Product_ID]]</f>
        <v>PRO3574</v>
      </c>
      <c r="B906" s="1" t="str">
        <f>Table2[[#This Row],[Customer_ID]]</f>
        <v>CUST67663</v>
      </c>
      <c r="C906" s="14" t="str">
        <f>Table2[[#This Row],[Date]]</f>
        <v>23/04/2023</v>
      </c>
      <c r="D906" s="1" t="str">
        <f>TRIM(PROPER(Table2[[#This Row],[Product_Name]]))</f>
        <v>Tablet</v>
      </c>
      <c r="E906" s="1" t="str">
        <f>TRIM(PROPER(Table2[[#This Row],[Country]]))</f>
        <v>Brazil</v>
      </c>
      <c r="F906" s="1" t="str">
        <f>TRIM(PROPER(Table2[[#This Row],[Category]]))</f>
        <v>Electronics</v>
      </c>
      <c r="G906" s="1" t="str">
        <f>TRIM(PROPER(Table2[[#This Row],[Brand]]))</f>
        <v>Hp</v>
      </c>
      <c r="H906" s="1">
        <f>Table2[[#This Row],[Supplier_ID]]</f>
        <v>1066</v>
      </c>
      <c r="I906" s="1">
        <f>Table2[[#This Row],[Market_Price]]</f>
        <v>1860.18</v>
      </c>
      <c r="J906" s="1">
        <f>Table2[[#This Row],[Selling_Price]]</f>
        <v>2789.39</v>
      </c>
      <c r="K906" s="1">
        <f>Table2[[#This Row],[Quantity]]</f>
        <v>-318</v>
      </c>
      <c r="L906" s="1" t="str">
        <f>IF(ISBLANK(Table2[[#This Row],[Status]]), "No Data Entered", IFERROR(Table2[[#This Row],[Status]], "No Data Entered"))</f>
        <v>Cancelled</v>
      </c>
    </row>
    <row r="907" spans="1:12" x14ac:dyDescent="0.3">
      <c r="A907" s="1" t="str">
        <f>Table2[[#This Row],[Product_ID]]</f>
        <v>PRO3265</v>
      </c>
      <c r="B907" s="1" t="str">
        <f>Table2[[#This Row],[Customer_ID]]</f>
        <v>CUST67709</v>
      </c>
      <c r="C907" s="14" t="str">
        <f>Table2[[#This Row],[Date]]</f>
        <v>29/04/2023</v>
      </c>
      <c r="D907" s="1" t="str">
        <f>TRIM(PROPER(Table2[[#This Row],[Product_Name]]))</f>
        <v>Camera</v>
      </c>
      <c r="E907" s="1" t="str">
        <f>TRIM(PROPER(Table2[[#This Row],[Country]]))</f>
        <v>Usa</v>
      </c>
      <c r="F907" s="1" t="str">
        <f>TRIM(PROPER(Table2[[#This Row],[Category]]))</f>
        <v>Accessories</v>
      </c>
      <c r="G907" s="1" t="str">
        <f>TRIM(PROPER(Table2[[#This Row],[Brand]]))</f>
        <v>Canon</v>
      </c>
      <c r="H907" s="1">
        <f>Table2[[#This Row],[Supplier_ID]]</f>
        <v>1040</v>
      </c>
      <c r="I907" s="1">
        <f>Table2[[#This Row],[Market_Price]]</f>
        <v>1704.59</v>
      </c>
      <c r="J907" s="1">
        <f>Table2[[#This Row],[Selling_Price]]</f>
        <v>3331.16</v>
      </c>
      <c r="K907" s="1">
        <f>Table2[[#This Row],[Quantity]]</f>
        <v>-225</v>
      </c>
      <c r="L907" s="1" t="str">
        <f>IF(ISBLANK(Table2[[#This Row],[Status]]), "No Data Entered", IFERROR(Table2[[#This Row],[Status]], "No Data Entered"))</f>
        <v>Cancelled</v>
      </c>
    </row>
    <row r="908" spans="1:12" x14ac:dyDescent="0.3">
      <c r="A908" s="1" t="str">
        <f>Table2[[#This Row],[Product_ID]]</f>
        <v>PRO3215</v>
      </c>
      <c r="B908" s="1" t="str">
        <f>Table2[[#This Row],[Customer_ID]]</f>
        <v>CUST67757</v>
      </c>
      <c r="C908" s="14" t="str">
        <f>Table2[[#This Row],[Date]]</f>
        <v>25/02/2021</v>
      </c>
      <c r="D908" s="1" t="str">
        <f>TRIM(PROPER(Table2[[#This Row],[Product_Name]]))</f>
        <v>Monitor</v>
      </c>
      <c r="E908" s="1" t="str">
        <f>TRIM(PROPER(Table2[[#This Row],[Country]]))</f>
        <v>Uk</v>
      </c>
      <c r="F908" s="1" t="str">
        <f>TRIM(PROPER(Table2[[#This Row],[Category]]))</f>
        <v>Computers</v>
      </c>
      <c r="G908" s="1" t="str">
        <f>TRIM(PROPER(Table2[[#This Row],[Brand]]))</f>
        <v>Lenovo</v>
      </c>
      <c r="H908" s="1">
        <f>Table2[[#This Row],[Supplier_ID]]</f>
        <v>1089</v>
      </c>
      <c r="I908" s="1">
        <f>Table2[[#This Row],[Market_Price]]</f>
        <v>518.91</v>
      </c>
      <c r="J908" s="1">
        <f>Table2[[#This Row],[Selling_Price]]</f>
        <v>978.06</v>
      </c>
      <c r="K908" s="1">
        <f>Table2[[#This Row],[Quantity]]</f>
        <v>-181</v>
      </c>
      <c r="L908" s="1" t="str">
        <f>IF(ISBLANK(Table2[[#This Row],[Status]]), "No Data Entered", IFERROR(Table2[[#This Row],[Status]], "No Data Entered"))</f>
        <v>Cancelled</v>
      </c>
    </row>
    <row r="909" spans="1:12" x14ac:dyDescent="0.3">
      <c r="A909" s="1" t="str">
        <f>Table2[[#This Row],[Product_ID]]</f>
        <v>PRO5834</v>
      </c>
      <c r="B909" s="1" t="str">
        <f>Table2[[#This Row],[Customer_ID]]</f>
        <v>CUST67860</v>
      </c>
      <c r="C909" s="14" t="str">
        <f>Table2[[#This Row],[Date]]</f>
        <v>07/09/2024</v>
      </c>
      <c r="D909" s="1" t="str">
        <f>TRIM(PROPER(Table2[[#This Row],[Product_Name]]))</f>
        <v>Monitor</v>
      </c>
      <c r="E909" s="1" t="str">
        <f>TRIM(PROPER(Table2[[#This Row],[Country]]))</f>
        <v>Germany</v>
      </c>
      <c r="F909" s="1" t="str">
        <f>TRIM(PROPER(Table2[[#This Row],[Category]]))</f>
        <v>Electronics</v>
      </c>
      <c r="G909" s="1" t="str">
        <f>TRIM(PROPER(Table2[[#This Row],[Brand]]))</f>
        <v>Canon</v>
      </c>
      <c r="H909" s="1">
        <f>Table2[[#This Row],[Supplier_ID]]</f>
        <v>1070</v>
      </c>
      <c r="I909" s="1">
        <f>Table2[[#This Row],[Market_Price]]</f>
        <v>905.75</v>
      </c>
      <c r="J909" s="1">
        <f>Table2[[#This Row],[Selling_Price]]</f>
        <v>1014.66</v>
      </c>
      <c r="K909" s="1">
        <f>Table2[[#This Row],[Quantity]]</f>
        <v>-257</v>
      </c>
      <c r="L909" s="1" t="str">
        <f>IF(ISBLANK(Table2[[#This Row],[Status]]), "No Data Entered", IFERROR(Table2[[#This Row],[Status]], "No Data Entered"))</f>
        <v>Cancelled</v>
      </c>
    </row>
    <row r="910" spans="1:12" x14ac:dyDescent="0.3">
      <c r="A910" s="1" t="str">
        <f>Table2[[#This Row],[Product_ID]]</f>
        <v>PRO2706</v>
      </c>
      <c r="B910" s="1" t="str">
        <f>Table2[[#This Row],[Customer_ID]]</f>
        <v>CUST67932</v>
      </c>
      <c r="C910" s="14" t="str">
        <f>Table2[[#This Row],[Date]]</f>
        <v>28/11/2021</v>
      </c>
      <c r="D910" s="1" t="str">
        <f>TRIM(PROPER(Table2[[#This Row],[Product_Name]]))</f>
        <v>Camera</v>
      </c>
      <c r="E910" s="1" t="str">
        <f>TRIM(PROPER(Table2[[#This Row],[Country]]))</f>
        <v>Uk</v>
      </c>
      <c r="F910" s="1" t="str">
        <f>TRIM(PROPER(Table2[[#This Row],[Category]]))</f>
        <v>Accessories</v>
      </c>
      <c r="G910" s="1" t="str">
        <f>TRIM(PROPER(Table2[[#This Row],[Brand]]))</f>
        <v>Hp</v>
      </c>
      <c r="H910" s="1">
        <f>Table2[[#This Row],[Supplier_ID]]</f>
        <v>1038</v>
      </c>
      <c r="I910" s="1">
        <f>Table2[[#This Row],[Market_Price]]</f>
        <v>1758.49</v>
      </c>
      <c r="J910" s="1">
        <f>Table2[[#This Row],[Selling_Price]]</f>
        <v>3108.64</v>
      </c>
      <c r="K910" s="1">
        <f>Table2[[#This Row],[Quantity]]</f>
        <v>-205</v>
      </c>
      <c r="L910" s="1" t="str">
        <f>IF(ISBLANK(Table2[[#This Row],[Status]]), "No Data Entered", IFERROR(Table2[[#This Row],[Status]], "No Data Entered"))</f>
        <v>Cancelled</v>
      </c>
    </row>
    <row r="911" spans="1:12" x14ac:dyDescent="0.3">
      <c r="A911" s="1" t="str">
        <f>Table2[[#This Row],[Product_ID]]</f>
        <v>PRO9460</v>
      </c>
      <c r="B911" s="1" t="str">
        <f>Table2[[#This Row],[Customer_ID]]</f>
        <v>CUST68115</v>
      </c>
      <c r="C911" s="14" t="str">
        <f>Table2[[#This Row],[Date]]</f>
        <v>07/05/2022</v>
      </c>
      <c r="D911" s="1" t="str">
        <f>TRIM(PROPER(Table2[[#This Row],[Product_Name]]))</f>
        <v>Smartphone</v>
      </c>
      <c r="E911" s="1" t="str">
        <f>TRIM(PROPER(Table2[[#This Row],[Country]]))</f>
        <v>China</v>
      </c>
      <c r="F911" s="1" t="str">
        <f>TRIM(PROPER(Table2[[#This Row],[Category]]))</f>
        <v>Accessories</v>
      </c>
      <c r="G911" s="1" t="str">
        <f>TRIM(PROPER(Table2[[#This Row],[Brand]]))</f>
        <v>Canon</v>
      </c>
      <c r="H911" s="1">
        <f>Table2[[#This Row],[Supplier_ID]]</f>
        <v>1057</v>
      </c>
      <c r="I911" s="1">
        <f>Table2[[#This Row],[Market_Price]]</f>
        <v>72.959999999999994</v>
      </c>
      <c r="J911" s="1">
        <f>Table2[[#This Row],[Selling_Price]]</f>
        <v>138.18</v>
      </c>
      <c r="K911" s="1">
        <f>Table2[[#This Row],[Quantity]]</f>
        <v>-281</v>
      </c>
      <c r="L911" s="1" t="str">
        <f>IF(ISBLANK(Table2[[#This Row],[Status]]), "No Data Entered", IFERROR(Table2[[#This Row],[Status]], "No Data Entered"))</f>
        <v>Cancelled</v>
      </c>
    </row>
    <row r="912" spans="1:12" x14ac:dyDescent="0.3">
      <c r="A912" s="1" t="str">
        <f>Table2[[#This Row],[Product_ID]]</f>
        <v>PRO1362</v>
      </c>
      <c r="B912" s="1" t="str">
        <f>Table2[[#This Row],[Customer_ID]]</f>
        <v>CUST68241</v>
      </c>
      <c r="C912" s="14" t="str">
        <f>Table2[[#This Row],[Date]]</f>
        <v>14/06/2021</v>
      </c>
      <c r="D912" s="1" t="str">
        <f>TRIM(PROPER(Table2[[#This Row],[Product_Name]]))</f>
        <v>Monitor</v>
      </c>
      <c r="E912" s="1" t="str">
        <f>TRIM(PROPER(Table2[[#This Row],[Country]]))</f>
        <v>Germany</v>
      </c>
      <c r="F912" s="1" t="str">
        <f>TRIM(PROPER(Table2[[#This Row],[Category]]))</f>
        <v>Office Supplies</v>
      </c>
      <c r="G912" s="1" t="str">
        <f>TRIM(PROPER(Table2[[#This Row],[Brand]]))</f>
        <v>Samsung</v>
      </c>
      <c r="H912" s="1">
        <f>Table2[[#This Row],[Supplier_ID]]</f>
        <v>1086</v>
      </c>
      <c r="I912" s="1">
        <f>Table2[[#This Row],[Market_Price]]</f>
        <v>938.08</v>
      </c>
      <c r="J912" s="1">
        <f>Table2[[#This Row],[Selling_Price]]</f>
        <v>1101.1600000000001</v>
      </c>
      <c r="K912" s="1">
        <f>Table2[[#This Row],[Quantity]]</f>
        <v>-216</v>
      </c>
      <c r="L912" s="1" t="str">
        <f>IF(ISBLANK(Table2[[#This Row],[Status]]), "No Data Entered", IFERROR(Table2[[#This Row],[Status]], "No Data Entered"))</f>
        <v>Cancelled</v>
      </c>
    </row>
    <row r="913" spans="1:12" x14ac:dyDescent="0.3">
      <c r="A913" s="1" t="str">
        <f>Table2[[#This Row],[Product_ID]]</f>
        <v>PRO8907</v>
      </c>
      <c r="B913" s="1" t="str">
        <f>Table2[[#This Row],[Customer_ID]]</f>
        <v>CUST68270</v>
      </c>
      <c r="C913" s="14" t="str">
        <f>Table2[[#This Row],[Date]]</f>
        <v>24/05/2021</v>
      </c>
      <c r="D913" s="1" t="str">
        <f>TRIM(PROPER(Table2[[#This Row],[Product_Name]]))</f>
        <v>Laptop</v>
      </c>
      <c r="E913" s="1" t="str">
        <f>TRIM(PROPER(Table2[[#This Row],[Country]]))</f>
        <v>Uk</v>
      </c>
      <c r="F913" s="1" t="str">
        <f>TRIM(PROPER(Table2[[#This Row],[Category]]))</f>
        <v>Electronics</v>
      </c>
      <c r="G913" s="1" t="str">
        <f>TRIM(PROPER(Table2[[#This Row],[Brand]]))</f>
        <v>Hp</v>
      </c>
      <c r="H913" s="1">
        <f>Table2[[#This Row],[Supplier_ID]]</f>
        <v>1085</v>
      </c>
      <c r="I913" s="1">
        <f>Table2[[#This Row],[Market_Price]]</f>
        <v>912.59</v>
      </c>
      <c r="J913" s="1">
        <f>Table2[[#This Row],[Selling_Price]]</f>
        <v>1146.07</v>
      </c>
      <c r="K913" s="1">
        <f>Table2[[#This Row],[Quantity]]</f>
        <v>-134</v>
      </c>
      <c r="L913" s="1" t="str">
        <f>IF(ISBLANK(Table2[[#This Row],[Status]]), "No Data Entered", IFERROR(Table2[[#This Row],[Status]], "No Data Entered"))</f>
        <v>Cancelled</v>
      </c>
    </row>
    <row r="914" spans="1:12" x14ac:dyDescent="0.3">
      <c r="A914" s="1" t="str">
        <f>Table2[[#This Row],[Product_ID]]</f>
        <v>PRO5532</v>
      </c>
      <c r="B914" s="1" t="str">
        <f>Table2[[#This Row],[Customer_ID]]</f>
        <v>CUST68276</v>
      </c>
      <c r="C914" s="14" t="str">
        <f>Table2[[#This Row],[Date]]</f>
        <v>14/03/2024</v>
      </c>
      <c r="D914" s="1" t="str">
        <f>TRIM(PROPER(Table2[[#This Row],[Product_Name]]))</f>
        <v>Headphones</v>
      </c>
      <c r="E914" s="1" t="str">
        <f>TRIM(PROPER(Table2[[#This Row],[Country]]))</f>
        <v>Canada</v>
      </c>
      <c r="F914" s="1" t="str">
        <f>TRIM(PROPER(Table2[[#This Row],[Category]]))</f>
        <v>Electronics</v>
      </c>
      <c r="G914" s="1" t="str">
        <f>TRIM(PROPER(Table2[[#This Row],[Brand]]))</f>
        <v>Hp</v>
      </c>
      <c r="H914" s="1">
        <f>Table2[[#This Row],[Supplier_ID]]</f>
        <v>1019</v>
      </c>
      <c r="I914" s="1">
        <f>Table2[[#This Row],[Market_Price]]</f>
        <v>209.79</v>
      </c>
      <c r="J914" s="1">
        <f>Table2[[#This Row],[Selling_Price]]</f>
        <v>313.08999999999997</v>
      </c>
      <c r="K914" s="1">
        <f>Table2[[#This Row],[Quantity]]</f>
        <v>-17</v>
      </c>
      <c r="L914" s="1" t="str">
        <f>IF(ISBLANK(Table2[[#This Row],[Status]]), "No Data Entered", IFERROR(Table2[[#This Row],[Status]], "No Data Entered"))</f>
        <v>Cancelled</v>
      </c>
    </row>
    <row r="915" spans="1:12" x14ac:dyDescent="0.3">
      <c r="A915" s="1" t="str">
        <f>Table2[[#This Row],[Product_ID]]</f>
        <v>PRO9106</v>
      </c>
      <c r="B915" s="1" t="str">
        <f>Table2[[#This Row],[Customer_ID]]</f>
        <v>CUST68457</v>
      </c>
      <c r="C915" s="14" t="str">
        <f>Table2[[#This Row],[Date]]</f>
        <v>03/04/2024</v>
      </c>
      <c r="D915" s="1" t="str">
        <f>TRIM(PROPER(Table2[[#This Row],[Product_Name]]))</f>
        <v>Smartwatch</v>
      </c>
      <c r="E915" s="1" t="str">
        <f>TRIM(PROPER(Table2[[#This Row],[Country]]))</f>
        <v>Brazil</v>
      </c>
      <c r="F915" s="1" t="str">
        <f>TRIM(PROPER(Table2[[#This Row],[Category]]))</f>
        <v>Wearables</v>
      </c>
      <c r="G915" s="1" t="str">
        <f>TRIM(PROPER(Table2[[#This Row],[Brand]]))</f>
        <v>Canon</v>
      </c>
      <c r="H915" s="1">
        <f>Table2[[#This Row],[Supplier_ID]]</f>
        <v>1018</v>
      </c>
      <c r="I915" s="1">
        <f>Table2[[#This Row],[Market_Price]]</f>
        <v>1831.28</v>
      </c>
      <c r="J915" s="1">
        <f>Table2[[#This Row],[Selling_Price]]</f>
        <v>3549.91</v>
      </c>
      <c r="K915" s="1">
        <f>Table2[[#This Row],[Quantity]]</f>
        <v>-325</v>
      </c>
      <c r="L915" s="1" t="str">
        <f>IF(ISBLANK(Table2[[#This Row],[Status]]), "No Data Entered", IFERROR(Table2[[#This Row],[Status]], "No Data Entered"))</f>
        <v>Cancelled</v>
      </c>
    </row>
    <row r="916" spans="1:12" x14ac:dyDescent="0.3">
      <c r="A916" s="1" t="str">
        <f>Table2[[#This Row],[Product_ID]]</f>
        <v>PRO6997</v>
      </c>
      <c r="B916" s="1" t="str">
        <f>Table2[[#This Row],[Customer_ID]]</f>
        <v>CUST68548</v>
      </c>
      <c r="C916" s="14" t="str">
        <f>Table2[[#This Row],[Date]]</f>
        <v>01/06/2023</v>
      </c>
      <c r="D916" s="1" t="str">
        <f>TRIM(PROPER(Table2[[#This Row],[Product_Name]]))</f>
        <v>Mouse</v>
      </c>
      <c r="E916" s="1" t="str">
        <f>TRIM(PROPER(Table2[[#This Row],[Country]]))</f>
        <v>India</v>
      </c>
      <c r="F916" s="1" t="str">
        <f>TRIM(PROPER(Table2[[#This Row],[Category]]))</f>
        <v>Computers</v>
      </c>
      <c r="G916" s="1" t="str">
        <f>TRIM(PROPER(Table2[[#This Row],[Brand]]))</f>
        <v>Hp</v>
      </c>
      <c r="H916" s="1">
        <f>Table2[[#This Row],[Supplier_ID]]</f>
        <v>1025</v>
      </c>
      <c r="I916" s="1">
        <f>Table2[[#This Row],[Market_Price]]</f>
        <v>1027.73</v>
      </c>
      <c r="J916" s="1">
        <f>Table2[[#This Row],[Selling_Price]]</f>
        <v>1777.91</v>
      </c>
      <c r="K916" s="1">
        <f>Table2[[#This Row],[Quantity]]</f>
        <v>-332</v>
      </c>
      <c r="L916" s="1" t="str">
        <f>IF(ISBLANK(Table2[[#This Row],[Status]]), "No Data Entered", IFERROR(Table2[[#This Row],[Status]], "No Data Entered"))</f>
        <v>Cancelled</v>
      </c>
    </row>
    <row r="917" spans="1:12" x14ac:dyDescent="0.3">
      <c r="A917" s="1" t="str">
        <f>Table2[[#This Row],[Product_ID]]</f>
        <v>PRO9776</v>
      </c>
      <c r="B917" s="1" t="str">
        <f>Table2[[#This Row],[Customer_ID]]</f>
        <v>CUST68577</v>
      </c>
      <c r="C917" s="14" t="str">
        <f>Table2[[#This Row],[Date]]</f>
        <v>23/07/2020</v>
      </c>
      <c r="D917" s="1" t="str">
        <f>TRIM(PROPER(Table2[[#This Row],[Product_Name]]))</f>
        <v>Monitor</v>
      </c>
      <c r="E917" s="1" t="str">
        <f>TRIM(PROPER(Table2[[#This Row],[Country]]))</f>
        <v>France</v>
      </c>
      <c r="F917" s="1" t="str">
        <f>TRIM(PROPER(Table2[[#This Row],[Category]]))</f>
        <v>Office Supplies</v>
      </c>
      <c r="G917" s="1" t="str">
        <f>TRIM(PROPER(Table2[[#This Row],[Brand]]))</f>
        <v>Dell</v>
      </c>
      <c r="H917" s="1">
        <f>Table2[[#This Row],[Supplier_ID]]</f>
        <v>1071</v>
      </c>
      <c r="I917" s="1">
        <f>Table2[[#This Row],[Market_Price]]</f>
        <v>1303.6199999999999</v>
      </c>
      <c r="J917" s="1">
        <f>Table2[[#This Row],[Selling_Price]]</f>
        <v>1612.63</v>
      </c>
      <c r="K917" s="1">
        <f>Table2[[#This Row],[Quantity]]</f>
        <v>-108</v>
      </c>
      <c r="L917" s="1" t="str">
        <f>IF(ISBLANK(Table2[[#This Row],[Status]]), "No Data Entered", IFERROR(Table2[[#This Row],[Status]], "No Data Entered"))</f>
        <v>Cancelled</v>
      </c>
    </row>
    <row r="918" spans="1:12" x14ac:dyDescent="0.3">
      <c r="A918" s="1" t="str">
        <f>Table2[[#This Row],[Product_ID]]</f>
        <v>PRO4155</v>
      </c>
      <c r="B918" s="1" t="str">
        <f>Table2[[#This Row],[Customer_ID]]</f>
        <v>CUST68611</v>
      </c>
      <c r="C918" s="14" t="str">
        <f>Table2[[#This Row],[Date]]</f>
        <v>21/09/2022</v>
      </c>
      <c r="D918" s="1" t="str">
        <f>TRIM(PROPER(Table2[[#This Row],[Product_Name]]))</f>
        <v>Tablet</v>
      </c>
      <c r="E918" s="1" t="str">
        <f>TRIM(PROPER(Table2[[#This Row],[Country]]))</f>
        <v>France</v>
      </c>
      <c r="F918" s="1" t="str">
        <f>TRIM(PROPER(Table2[[#This Row],[Category]]))</f>
        <v>Electronics</v>
      </c>
      <c r="G918" s="1" t="str">
        <f>TRIM(PROPER(Table2[[#This Row],[Brand]]))</f>
        <v>Logitech</v>
      </c>
      <c r="H918" s="1">
        <f>Table2[[#This Row],[Supplier_ID]]</f>
        <v>1021</v>
      </c>
      <c r="I918" s="1">
        <f>Table2[[#This Row],[Market_Price]]</f>
        <v>894.59</v>
      </c>
      <c r="J918" s="1">
        <f>Table2[[#This Row],[Selling_Price]]</f>
        <v>1203.68</v>
      </c>
      <c r="K918" s="1">
        <f>Table2[[#This Row],[Quantity]]</f>
        <v>-99</v>
      </c>
      <c r="L918" s="1" t="str">
        <f>IF(ISBLANK(Table2[[#This Row],[Status]]), "No Data Entered", IFERROR(Table2[[#This Row],[Status]], "No Data Entered"))</f>
        <v>Cancelled</v>
      </c>
    </row>
    <row r="919" spans="1:12" x14ac:dyDescent="0.3">
      <c r="A919" s="1" t="str">
        <f>Table2[[#This Row],[Product_ID]]</f>
        <v>PRO8639</v>
      </c>
      <c r="B919" s="1" t="str">
        <f>Table2[[#This Row],[Customer_ID]]</f>
        <v>CUST68628</v>
      </c>
      <c r="C919" s="14" t="str">
        <f>Table2[[#This Row],[Date]]</f>
        <v>28/06/2023</v>
      </c>
      <c r="D919" s="1" t="str">
        <f>TRIM(PROPER(Table2[[#This Row],[Product_Name]]))</f>
        <v>Smartwatch</v>
      </c>
      <c r="E919" s="1" t="str">
        <f>TRIM(PROPER(Table2[[#This Row],[Country]]))</f>
        <v>Australia</v>
      </c>
      <c r="F919" s="1" t="str">
        <f>TRIM(PROPER(Table2[[#This Row],[Category]]))</f>
        <v>Electronics</v>
      </c>
      <c r="G919" s="1" t="str">
        <f>TRIM(PROPER(Table2[[#This Row],[Brand]]))</f>
        <v>Microsoft</v>
      </c>
      <c r="H919" s="1">
        <f>Table2[[#This Row],[Supplier_ID]]</f>
        <v>1079</v>
      </c>
      <c r="I919" s="1">
        <f>Table2[[#This Row],[Market_Price]]</f>
        <v>1925.02</v>
      </c>
      <c r="J919" s="1">
        <f>Table2[[#This Row],[Selling_Price]]</f>
        <v>3071.22</v>
      </c>
      <c r="K919" s="1">
        <f>Table2[[#This Row],[Quantity]]</f>
        <v>-30</v>
      </c>
      <c r="L919" s="1" t="str">
        <f>IF(ISBLANK(Table2[[#This Row],[Status]]), "No Data Entered", IFERROR(Table2[[#This Row],[Status]], "No Data Entered"))</f>
        <v>Cancelled</v>
      </c>
    </row>
    <row r="920" spans="1:12" x14ac:dyDescent="0.3">
      <c r="A920" s="1" t="str">
        <f>Table2[[#This Row],[Product_ID]]</f>
        <v>PRO2639</v>
      </c>
      <c r="B920" s="1" t="str">
        <f>Table2[[#This Row],[Customer_ID]]</f>
        <v>CUST68630</v>
      </c>
      <c r="C920" s="14" t="str">
        <f>Table2[[#This Row],[Date]]</f>
        <v>13/09/2022</v>
      </c>
      <c r="D920" s="1" t="str">
        <f>TRIM(PROPER(Table2[[#This Row],[Product_Name]]))</f>
        <v>Keyboard</v>
      </c>
      <c r="E920" s="1" t="str">
        <f>TRIM(PROPER(Table2[[#This Row],[Country]]))</f>
        <v>Germany</v>
      </c>
      <c r="F920" s="1" t="str">
        <f>TRIM(PROPER(Table2[[#This Row],[Category]]))</f>
        <v>Electronics</v>
      </c>
      <c r="G920" s="1" t="str">
        <f>TRIM(PROPER(Table2[[#This Row],[Brand]]))</f>
        <v>Sony</v>
      </c>
      <c r="H920" s="1">
        <f>Table2[[#This Row],[Supplier_ID]]</f>
        <v>1086</v>
      </c>
      <c r="I920" s="1">
        <f>Table2[[#This Row],[Market_Price]]</f>
        <v>1686.81</v>
      </c>
      <c r="J920" s="1">
        <f>Table2[[#This Row],[Selling_Price]]</f>
        <v>2922.05</v>
      </c>
      <c r="K920" s="1">
        <f>Table2[[#This Row],[Quantity]]</f>
        <v>-51</v>
      </c>
      <c r="L920" s="1" t="str">
        <f>IF(ISBLANK(Table2[[#This Row],[Status]]), "No Data Entered", IFERROR(Table2[[#This Row],[Status]], "No Data Entered"))</f>
        <v>Cancelled</v>
      </c>
    </row>
    <row r="921" spans="1:12" x14ac:dyDescent="0.3">
      <c r="A921" s="1" t="str">
        <f>Table2[[#This Row],[Product_ID]]</f>
        <v>PRO3681</v>
      </c>
      <c r="B921" s="1" t="str">
        <f>Table2[[#This Row],[Customer_ID]]</f>
        <v>CUST68652</v>
      </c>
      <c r="C921" s="14" t="str">
        <f>Table2[[#This Row],[Date]]</f>
        <v>25/08/2022</v>
      </c>
      <c r="D921" s="1" t="str">
        <f>TRIM(PROPER(Table2[[#This Row],[Product_Name]]))</f>
        <v>Tablet</v>
      </c>
      <c r="E921" s="1" t="str">
        <f>TRIM(PROPER(Table2[[#This Row],[Country]]))</f>
        <v>Brazil</v>
      </c>
      <c r="F921" s="1" t="str">
        <f>TRIM(PROPER(Table2[[#This Row],[Category]]))</f>
        <v>Accessories</v>
      </c>
      <c r="G921" s="1" t="str">
        <f>TRIM(PROPER(Table2[[#This Row],[Brand]]))</f>
        <v>Sony</v>
      </c>
      <c r="H921" s="1">
        <f>Table2[[#This Row],[Supplier_ID]]</f>
        <v>1024</v>
      </c>
      <c r="I921" s="1">
        <f>Table2[[#This Row],[Market_Price]]</f>
        <v>164.92</v>
      </c>
      <c r="J921" s="1">
        <f>Table2[[#This Row],[Selling_Price]]</f>
        <v>312.22000000000003</v>
      </c>
      <c r="K921" s="1">
        <f>Table2[[#This Row],[Quantity]]</f>
        <v>-104</v>
      </c>
      <c r="L921" s="1" t="str">
        <f>IF(ISBLANK(Table2[[#This Row],[Status]]), "No Data Entered", IFERROR(Table2[[#This Row],[Status]], "No Data Entered"))</f>
        <v>Cancelled</v>
      </c>
    </row>
    <row r="922" spans="1:12" x14ac:dyDescent="0.3">
      <c r="A922" s="1" t="str">
        <f>Table2[[#This Row],[Product_ID]]</f>
        <v>PRO5292</v>
      </c>
      <c r="B922" s="1" t="str">
        <f>Table2[[#This Row],[Customer_ID]]</f>
        <v>CUST68656</v>
      </c>
      <c r="C922" s="14" t="str">
        <f>Table2[[#This Row],[Date]]</f>
        <v>14/09/2021</v>
      </c>
      <c r="D922" s="1" t="str">
        <f>TRIM(PROPER(Table2[[#This Row],[Product_Name]]))</f>
        <v>Camera</v>
      </c>
      <c r="E922" s="1" t="str">
        <f>TRIM(PROPER(Table2[[#This Row],[Country]]))</f>
        <v>Germany</v>
      </c>
      <c r="F922" s="1" t="str">
        <f>TRIM(PROPER(Table2[[#This Row],[Category]]))</f>
        <v>Office Supplies</v>
      </c>
      <c r="G922" s="1" t="str">
        <f>TRIM(PROPER(Table2[[#This Row],[Brand]]))</f>
        <v>Samsung</v>
      </c>
      <c r="H922" s="1">
        <f>Table2[[#This Row],[Supplier_ID]]</f>
        <v>1026</v>
      </c>
      <c r="I922" s="1">
        <f>Table2[[#This Row],[Market_Price]]</f>
        <v>1355.29</v>
      </c>
      <c r="J922" s="1">
        <f>Table2[[#This Row],[Selling_Price]]</f>
        <v>1744.26</v>
      </c>
      <c r="K922" s="1">
        <f>Table2[[#This Row],[Quantity]]</f>
        <v>-226</v>
      </c>
      <c r="L922" s="1" t="str">
        <f>IF(ISBLANK(Table2[[#This Row],[Status]]), "No Data Entered", IFERROR(Table2[[#This Row],[Status]], "No Data Entered"))</f>
        <v>Cancelled</v>
      </c>
    </row>
    <row r="923" spans="1:12" x14ac:dyDescent="0.3">
      <c r="A923" s="1" t="str">
        <f>Table2[[#This Row],[Product_ID]]</f>
        <v>PRO7483</v>
      </c>
      <c r="B923" s="1" t="str">
        <f>Table2[[#This Row],[Customer_ID]]</f>
        <v>CUST68660</v>
      </c>
      <c r="C923" s="14" t="str">
        <f>Table2[[#This Row],[Date]]</f>
        <v>05/07/2022</v>
      </c>
      <c r="D923" s="1" t="str">
        <f>TRIM(PROPER(Table2[[#This Row],[Product_Name]]))</f>
        <v>Headphones</v>
      </c>
      <c r="E923" s="1" t="str">
        <f>TRIM(PROPER(Table2[[#This Row],[Country]]))</f>
        <v>China</v>
      </c>
      <c r="F923" s="1" t="str">
        <f>TRIM(PROPER(Table2[[#This Row],[Category]]))</f>
        <v>Accessories</v>
      </c>
      <c r="G923" s="1" t="str">
        <f>TRIM(PROPER(Table2[[#This Row],[Brand]]))</f>
        <v>Canon</v>
      </c>
      <c r="H923" s="1">
        <f>Table2[[#This Row],[Supplier_ID]]</f>
        <v>1037</v>
      </c>
      <c r="I923" s="1">
        <f>Table2[[#This Row],[Market_Price]]</f>
        <v>1446.39</v>
      </c>
      <c r="J923" s="1">
        <f>Table2[[#This Row],[Selling_Price]]</f>
        <v>2296.15</v>
      </c>
      <c r="K923" s="1">
        <f>Table2[[#This Row],[Quantity]]</f>
        <v>-38</v>
      </c>
      <c r="L923" s="1" t="str">
        <f>IF(ISBLANK(Table2[[#This Row],[Status]]), "No Data Entered", IFERROR(Table2[[#This Row],[Status]], "No Data Entered"))</f>
        <v>Cancelled</v>
      </c>
    </row>
    <row r="924" spans="1:12" x14ac:dyDescent="0.3">
      <c r="A924" s="1" t="str">
        <f>Table2[[#This Row],[Product_ID]]</f>
        <v>PRO1105</v>
      </c>
      <c r="B924" s="1" t="str">
        <f>Table2[[#This Row],[Customer_ID]]</f>
        <v>CUST68758</v>
      </c>
      <c r="C924" s="14" t="str">
        <f>Table2[[#This Row],[Date]]</f>
        <v>24/09/2023</v>
      </c>
      <c r="D924" s="1" t="str">
        <f>TRIM(PROPER(Table2[[#This Row],[Product_Name]]))</f>
        <v>Headphones</v>
      </c>
      <c r="E924" s="1" t="str">
        <f>TRIM(PROPER(Table2[[#This Row],[Country]]))</f>
        <v>France</v>
      </c>
      <c r="F924" s="1" t="str">
        <f>TRIM(PROPER(Table2[[#This Row],[Category]]))</f>
        <v>Office Supplies</v>
      </c>
      <c r="G924" s="1" t="str">
        <f>TRIM(PROPER(Table2[[#This Row],[Brand]]))</f>
        <v>Lenovo</v>
      </c>
      <c r="H924" s="1">
        <f>Table2[[#This Row],[Supplier_ID]]</f>
        <v>1057</v>
      </c>
      <c r="I924" s="1">
        <f>Table2[[#This Row],[Market_Price]]</f>
        <v>536.77</v>
      </c>
      <c r="J924" s="1">
        <f>Table2[[#This Row],[Selling_Price]]</f>
        <v>965.26</v>
      </c>
      <c r="K924" s="1">
        <f>Table2[[#This Row],[Quantity]]</f>
        <v>-472</v>
      </c>
      <c r="L924" s="1" t="str">
        <f>IF(ISBLANK(Table2[[#This Row],[Status]]), "No Data Entered", IFERROR(Table2[[#This Row],[Status]], "No Data Entered"))</f>
        <v>Cancelled</v>
      </c>
    </row>
    <row r="925" spans="1:12" x14ac:dyDescent="0.3">
      <c r="A925" s="1" t="str">
        <f>Table2[[#This Row],[Product_ID]]</f>
        <v>PRO4265</v>
      </c>
      <c r="B925" s="1" t="str">
        <f>Table2[[#This Row],[Customer_ID]]</f>
        <v>CUST68785</v>
      </c>
      <c r="C925" s="14" t="str">
        <f>Table2[[#This Row],[Date]]</f>
        <v>28/03/2020</v>
      </c>
      <c r="D925" s="1" t="str">
        <f>TRIM(PROPER(Table2[[#This Row],[Product_Name]]))</f>
        <v>Keyboard</v>
      </c>
      <c r="E925" s="1" t="str">
        <f>TRIM(PROPER(Table2[[#This Row],[Country]]))</f>
        <v>Germany</v>
      </c>
      <c r="F925" s="1" t="str">
        <f>TRIM(PROPER(Table2[[#This Row],[Category]]))</f>
        <v>Electronics</v>
      </c>
      <c r="G925" s="1" t="str">
        <f>TRIM(PROPER(Table2[[#This Row],[Brand]]))</f>
        <v>Asus</v>
      </c>
      <c r="H925" s="1">
        <f>Table2[[#This Row],[Supplier_ID]]</f>
        <v>1014</v>
      </c>
      <c r="I925" s="1">
        <f>Table2[[#This Row],[Market_Price]]</f>
        <v>1934.1</v>
      </c>
      <c r="J925" s="1">
        <f>Table2[[#This Row],[Selling_Price]]</f>
        <v>2593.33</v>
      </c>
      <c r="K925" s="1">
        <f>Table2[[#This Row],[Quantity]]</f>
        <v>-500</v>
      </c>
      <c r="L925" s="1" t="str">
        <f>IF(ISBLANK(Table2[[#This Row],[Status]]), "No Data Entered", IFERROR(Table2[[#This Row],[Status]], "No Data Entered"))</f>
        <v>Cancelled</v>
      </c>
    </row>
    <row r="926" spans="1:12" x14ac:dyDescent="0.3">
      <c r="A926" s="1" t="str">
        <f>Table2[[#This Row],[Product_ID]]</f>
        <v>PRO3711</v>
      </c>
      <c r="B926" s="1" t="str">
        <f>Table2[[#This Row],[Customer_ID]]</f>
        <v>CUST68839</v>
      </c>
      <c r="C926" s="14" t="str">
        <f>Table2[[#This Row],[Date]]</f>
        <v>28/05/2022</v>
      </c>
      <c r="D926" s="1" t="str">
        <f>TRIM(PROPER(Table2[[#This Row],[Product_Name]]))</f>
        <v>Keyboard</v>
      </c>
      <c r="E926" s="1" t="str">
        <f>TRIM(PROPER(Table2[[#This Row],[Country]]))</f>
        <v>China</v>
      </c>
      <c r="F926" s="1" t="str">
        <f>TRIM(PROPER(Table2[[#This Row],[Category]]))</f>
        <v>Electronics</v>
      </c>
      <c r="G926" s="1" t="str">
        <f>TRIM(PROPER(Table2[[#This Row],[Brand]]))</f>
        <v>Dell</v>
      </c>
      <c r="H926" s="1">
        <f>Table2[[#This Row],[Supplier_ID]]</f>
        <v>1055</v>
      </c>
      <c r="I926" s="1">
        <f>Table2[[#This Row],[Market_Price]]</f>
        <v>60.76</v>
      </c>
      <c r="J926" s="1">
        <f>Table2[[#This Row],[Selling_Price]]</f>
        <v>105.48</v>
      </c>
      <c r="K926" s="1">
        <f>Table2[[#This Row],[Quantity]]</f>
        <v>-174</v>
      </c>
      <c r="L926" s="1" t="str">
        <f>IF(ISBLANK(Table2[[#This Row],[Status]]), "No Data Entered", IFERROR(Table2[[#This Row],[Status]], "No Data Entered"))</f>
        <v>Cancelled</v>
      </c>
    </row>
    <row r="927" spans="1:12" x14ac:dyDescent="0.3">
      <c r="A927" s="1" t="str">
        <f>Table2[[#This Row],[Product_ID]]</f>
        <v>PRO8528</v>
      </c>
      <c r="B927" s="1" t="str">
        <f>Table2[[#This Row],[Customer_ID]]</f>
        <v>CUST68958</v>
      </c>
      <c r="C927" s="14" t="str">
        <f>Table2[[#This Row],[Date]]</f>
        <v>13/02/2025</v>
      </c>
      <c r="D927" s="1" t="str">
        <f>TRIM(PROPER(Table2[[#This Row],[Product_Name]]))</f>
        <v>Laptop</v>
      </c>
      <c r="E927" s="1" t="str">
        <f>TRIM(PROPER(Table2[[#This Row],[Country]]))</f>
        <v>China</v>
      </c>
      <c r="F927" s="1" t="str">
        <f>TRIM(PROPER(Table2[[#This Row],[Category]]))</f>
        <v>Office Supplies</v>
      </c>
      <c r="G927" s="1" t="str">
        <f>TRIM(PROPER(Table2[[#This Row],[Brand]]))</f>
        <v>Microsoft</v>
      </c>
      <c r="H927" s="1">
        <f>Table2[[#This Row],[Supplier_ID]]</f>
        <v>1058</v>
      </c>
      <c r="I927" s="1">
        <f>Table2[[#This Row],[Market_Price]]</f>
        <v>368.27</v>
      </c>
      <c r="J927" s="1">
        <f>Table2[[#This Row],[Selling_Price]]</f>
        <v>730.03</v>
      </c>
      <c r="K927" s="1">
        <f>Table2[[#This Row],[Quantity]]</f>
        <v>-404</v>
      </c>
      <c r="L927" s="1" t="str">
        <f>IF(ISBLANK(Table2[[#This Row],[Status]]), "No Data Entered", IFERROR(Table2[[#This Row],[Status]], "No Data Entered"))</f>
        <v>Cancelled</v>
      </c>
    </row>
    <row r="928" spans="1:12" x14ac:dyDescent="0.3">
      <c r="A928" s="1" t="str">
        <f>Table2[[#This Row],[Product_ID]]</f>
        <v>PRO7624</v>
      </c>
      <c r="B928" s="1" t="str">
        <f>Table2[[#This Row],[Customer_ID]]</f>
        <v>CUST69049</v>
      </c>
      <c r="C928" s="14" t="str">
        <f>Table2[[#This Row],[Date]]</f>
        <v>19/04/2023</v>
      </c>
      <c r="D928" s="1" t="str">
        <f>TRIM(PROPER(Table2[[#This Row],[Product_Name]]))</f>
        <v>Smartwatch</v>
      </c>
      <c r="E928" s="1" t="str">
        <f>TRIM(PROPER(Table2[[#This Row],[Country]]))</f>
        <v>Canada</v>
      </c>
      <c r="F928" s="1" t="str">
        <f>TRIM(PROPER(Table2[[#This Row],[Category]]))</f>
        <v>Wearables</v>
      </c>
      <c r="G928" s="1" t="str">
        <f>TRIM(PROPER(Table2[[#This Row],[Brand]]))</f>
        <v>Hp</v>
      </c>
      <c r="H928" s="1">
        <f>Table2[[#This Row],[Supplier_ID]]</f>
        <v>1008</v>
      </c>
      <c r="I928" s="1">
        <f>Table2[[#This Row],[Market_Price]]</f>
        <v>1840.57</v>
      </c>
      <c r="J928" s="1">
        <f>Table2[[#This Row],[Selling_Price]]</f>
        <v>2703.73</v>
      </c>
      <c r="K928" s="1">
        <f>Table2[[#This Row],[Quantity]]</f>
        <v>-436</v>
      </c>
      <c r="L928" s="1" t="str">
        <f>IF(ISBLANK(Table2[[#This Row],[Status]]), "No Data Entered", IFERROR(Table2[[#This Row],[Status]], "No Data Entered"))</f>
        <v>Cancelled</v>
      </c>
    </row>
    <row r="929" spans="1:12" x14ac:dyDescent="0.3">
      <c r="A929" s="1" t="str">
        <f>Table2[[#This Row],[Product_ID]]</f>
        <v>PRO5404</v>
      </c>
      <c r="B929" s="1" t="str">
        <f>Table2[[#This Row],[Customer_ID]]</f>
        <v>CUST69051</v>
      </c>
      <c r="C929" s="14" t="str">
        <f>Table2[[#This Row],[Date]]</f>
        <v>16/03/2020</v>
      </c>
      <c r="D929" s="1" t="str">
        <f>TRIM(PROPER(Table2[[#This Row],[Product_Name]]))</f>
        <v>Monitor</v>
      </c>
      <c r="E929" s="1" t="str">
        <f>TRIM(PROPER(Table2[[#This Row],[Country]]))</f>
        <v>France</v>
      </c>
      <c r="F929" s="1" t="str">
        <f>TRIM(PROPER(Table2[[#This Row],[Category]]))</f>
        <v>Wearables</v>
      </c>
      <c r="G929" s="1" t="str">
        <f>TRIM(PROPER(Table2[[#This Row],[Brand]]))</f>
        <v>Logitech</v>
      </c>
      <c r="H929" s="1">
        <f>Table2[[#This Row],[Supplier_ID]]</f>
        <v>1084</v>
      </c>
      <c r="I929" s="1">
        <f>Table2[[#This Row],[Market_Price]]</f>
        <v>1342.39</v>
      </c>
      <c r="J929" s="1">
        <f>Table2[[#This Row],[Selling_Price]]</f>
        <v>2558.7800000000002</v>
      </c>
      <c r="K929" s="1">
        <f>Table2[[#This Row],[Quantity]]</f>
        <v>-185</v>
      </c>
      <c r="L929" s="1" t="str">
        <f>IF(ISBLANK(Table2[[#This Row],[Status]]), "No Data Entered", IFERROR(Table2[[#This Row],[Status]], "No Data Entered"))</f>
        <v>Cancelled</v>
      </c>
    </row>
    <row r="930" spans="1:12" x14ac:dyDescent="0.3">
      <c r="A930" s="1" t="str">
        <f>Table2[[#This Row],[Product_ID]]</f>
        <v>PRO1545</v>
      </c>
      <c r="B930" s="1" t="str">
        <f>Table2[[#This Row],[Customer_ID]]</f>
        <v>CUST69118</v>
      </c>
      <c r="C930" s="14" t="str">
        <f>Table2[[#This Row],[Date]]</f>
        <v>05/12/2021</v>
      </c>
      <c r="D930" s="1" t="str">
        <f>TRIM(PROPER(Table2[[#This Row],[Product_Name]]))</f>
        <v>Smartphone</v>
      </c>
      <c r="E930" s="1" t="str">
        <f>TRIM(PROPER(Table2[[#This Row],[Country]]))</f>
        <v>Germany</v>
      </c>
      <c r="F930" s="1" t="str">
        <f>TRIM(PROPER(Table2[[#This Row],[Category]]))</f>
        <v>Wearables</v>
      </c>
      <c r="G930" s="1" t="str">
        <f>TRIM(PROPER(Table2[[#This Row],[Brand]]))</f>
        <v>Lenovo</v>
      </c>
      <c r="H930" s="1">
        <f>Table2[[#This Row],[Supplier_ID]]</f>
        <v>1029</v>
      </c>
      <c r="I930" s="1">
        <f>Table2[[#This Row],[Market_Price]]</f>
        <v>154.11000000000001</v>
      </c>
      <c r="J930" s="1">
        <f>Table2[[#This Row],[Selling_Price]]</f>
        <v>234.33</v>
      </c>
      <c r="K930" s="1">
        <f>Table2[[#This Row],[Quantity]]</f>
        <v>-487</v>
      </c>
      <c r="L930" s="1" t="str">
        <f>IF(ISBLANK(Table2[[#This Row],[Status]]), "No Data Entered", IFERROR(Table2[[#This Row],[Status]], "No Data Entered"))</f>
        <v>Cancelled</v>
      </c>
    </row>
    <row r="931" spans="1:12" x14ac:dyDescent="0.3">
      <c r="A931" s="1" t="str">
        <f>Table2[[#This Row],[Product_ID]]</f>
        <v>PRO8863</v>
      </c>
      <c r="B931" s="1" t="str">
        <f>Table2[[#This Row],[Customer_ID]]</f>
        <v>CUST69167</v>
      </c>
      <c r="C931" s="14" t="str">
        <f>Table2[[#This Row],[Date]]</f>
        <v>01/02/2025</v>
      </c>
      <c r="D931" s="1" t="str">
        <f>TRIM(PROPER(Table2[[#This Row],[Product_Name]]))</f>
        <v>Tablet</v>
      </c>
      <c r="E931" s="1" t="str">
        <f>TRIM(PROPER(Table2[[#This Row],[Country]]))</f>
        <v>Brazil</v>
      </c>
      <c r="F931" s="1" t="str">
        <f>TRIM(PROPER(Table2[[#This Row],[Category]]))</f>
        <v>Office Supplies</v>
      </c>
      <c r="G931" s="1" t="str">
        <f>TRIM(PROPER(Table2[[#This Row],[Brand]]))</f>
        <v>Samsung</v>
      </c>
      <c r="H931" s="1">
        <f>Table2[[#This Row],[Supplier_ID]]</f>
        <v>1023</v>
      </c>
      <c r="I931" s="1">
        <f>Table2[[#This Row],[Market_Price]]</f>
        <v>804.75</v>
      </c>
      <c r="J931" s="1">
        <f>Table2[[#This Row],[Selling_Price]]</f>
        <v>1432.86</v>
      </c>
      <c r="K931" s="1">
        <f>Table2[[#This Row],[Quantity]]</f>
        <v>-3</v>
      </c>
      <c r="L931" s="1" t="str">
        <f>IF(ISBLANK(Table2[[#This Row],[Status]]), "No Data Entered", IFERROR(Table2[[#This Row],[Status]], "No Data Entered"))</f>
        <v>Cancelled</v>
      </c>
    </row>
    <row r="932" spans="1:12" x14ac:dyDescent="0.3">
      <c r="A932" s="1" t="str">
        <f>Table2[[#This Row],[Product_ID]]</f>
        <v>PRO4078</v>
      </c>
      <c r="B932" s="1" t="str">
        <f>Table2[[#This Row],[Customer_ID]]</f>
        <v>CUST69172</v>
      </c>
      <c r="C932" s="14" t="str">
        <f>Table2[[#This Row],[Date]]</f>
        <v>26/11/2020</v>
      </c>
      <c r="D932" s="1" t="str">
        <f>TRIM(PROPER(Table2[[#This Row],[Product_Name]]))</f>
        <v>Tablet</v>
      </c>
      <c r="E932" s="1" t="str">
        <f>TRIM(PROPER(Table2[[#This Row],[Country]]))</f>
        <v>Brazil</v>
      </c>
      <c r="F932" s="1" t="str">
        <f>TRIM(PROPER(Table2[[#This Row],[Category]]))</f>
        <v>Wearables</v>
      </c>
      <c r="G932" s="1" t="str">
        <f>TRIM(PROPER(Table2[[#This Row],[Brand]]))</f>
        <v>Microsoft</v>
      </c>
      <c r="H932" s="1">
        <f>Table2[[#This Row],[Supplier_ID]]</f>
        <v>1041</v>
      </c>
      <c r="I932" s="1">
        <f>Table2[[#This Row],[Market_Price]]</f>
        <v>1863</v>
      </c>
      <c r="J932" s="1">
        <f>Table2[[#This Row],[Selling_Price]]</f>
        <v>3257.95</v>
      </c>
      <c r="K932" s="1">
        <f>Table2[[#This Row],[Quantity]]</f>
        <v>-378</v>
      </c>
      <c r="L932" s="1" t="str">
        <f>IF(ISBLANK(Table2[[#This Row],[Status]]), "No Data Entered", IFERROR(Table2[[#This Row],[Status]], "No Data Entered"))</f>
        <v>Cancelled</v>
      </c>
    </row>
    <row r="933" spans="1:12" x14ac:dyDescent="0.3">
      <c r="A933" s="1" t="str">
        <f>Table2[[#This Row],[Product_ID]]</f>
        <v>PRO3990</v>
      </c>
      <c r="B933" s="1" t="str">
        <f>Table2[[#This Row],[Customer_ID]]</f>
        <v>CUST69177</v>
      </c>
      <c r="C933" s="14" t="str">
        <f>Table2[[#This Row],[Date]]</f>
        <v>26/03/2020</v>
      </c>
      <c r="D933" s="1" t="str">
        <f>TRIM(PROPER(Table2[[#This Row],[Product_Name]]))</f>
        <v>Camera</v>
      </c>
      <c r="E933" s="1" t="str">
        <f>TRIM(PROPER(Table2[[#This Row],[Country]]))</f>
        <v>Brazil</v>
      </c>
      <c r="F933" s="1" t="str">
        <f>TRIM(PROPER(Table2[[#This Row],[Category]]))</f>
        <v>Computers</v>
      </c>
      <c r="G933" s="1" t="str">
        <f>TRIM(PROPER(Table2[[#This Row],[Brand]]))</f>
        <v>Samsung</v>
      </c>
      <c r="H933" s="1">
        <f>Table2[[#This Row],[Supplier_ID]]</f>
        <v>1020</v>
      </c>
      <c r="I933" s="1">
        <f>Table2[[#This Row],[Market_Price]]</f>
        <v>329.6</v>
      </c>
      <c r="J933" s="1">
        <f>Table2[[#This Row],[Selling_Price]]</f>
        <v>405.01</v>
      </c>
      <c r="K933" s="1">
        <f>Table2[[#This Row],[Quantity]]</f>
        <v>-59</v>
      </c>
      <c r="L933" s="1" t="str">
        <f>IF(ISBLANK(Table2[[#This Row],[Status]]), "No Data Entered", IFERROR(Table2[[#This Row],[Status]], "No Data Entered"))</f>
        <v>Cancelled</v>
      </c>
    </row>
    <row r="934" spans="1:12" x14ac:dyDescent="0.3">
      <c r="A934" s="1" t="str">
        <f>Table2[[#This Row],[Product_ID]]</f>
        <v>PRO5423</v>
      </c>
      <c r="B934" s="1" t="str">
        <f>Table2[[#This Row],[Customer_ID]]</f>
        <v>CUST69199</v>
      </c>
      <c r="C934" s="14" t="str">
        <f>Table2[[#This Row],[Date]]</f>
        <v>02/01/2020</v>
      </c>
      <c r="D934" s="1" t="str">
        <f>TRIM(PROPER(Table2[[#This Row],[Product_Name]]))</f>
        <v>Mouse</v>
      </c>
      <c r="E934" s="1" t="str">
        <f>TRIM(PROPER(Table2[[#This Row],[Country]]))</f>
        <v>Japan</v>
      </c>
      <c r="F934" s="1" t="str">
        <f>TRIM(PROPER(Table2[[#This Row],[Category]]))</f>
        <v>Wearables</v>
      </c>
      <c r="G934" s="1" t="str">
        <f>TRIM(PROPER(Table2[[#This Row],[Brand]]))</f>
        <v>Canon</v>
      </c>
      <c r="H934" s="1">
        <f>Table2[[#This Row],[Supplier_ID]]</f>
        <v>1002</v>
      </c>
      <c r="I934" s="1">
        <f>Table2[[#This Row],[Market_Price]]</f>
        <v>876.71</v>
      </c>
      <c r="J934" s="1">
        <f>Table2[[#This Row],[Selling_Price]]</f>
        <v>1544.32</v>
      </c>
      <c r="K934" s="1">
        <f>Table2[[#This Row],[Quantity]]</f>
        <v>-288</v>
      </c>
      <c r="L934" s="1" t="str">
        <f>IF(ISBLANK(Table2[[#This Row],[Status]]), "No Data Entered", IFERROR(Table2[[#This Row],[Status]], "No Data Entered"))</f>
        <v>Cancelled</v>
      </c>
    </row>
    <row r="935" spans="1:12" x14ac:dyDescent="0.3">
      <c r="A935" s="1" t="str">
        <f>Table2[[#This Row],[Product_ID]]</f>
        <v>PRO1422</v>
      </c>
      <c r="B935" s="1" t="str">
        <f>Table2[[#This Row],[Customer_ID]]</f>
        <v>CUST69447</v>
      </c>
      <c r="C935" s="14" t="str">
        <f>Table2[[#This Row],[Date]]</f>
        <v>26/09/2023</v>
      </c>
      <c r="D935" s="1" t="str">
        <f>TRIM(PROPER(Table2[[#This Row],[Product_Name]]))</f>
        <v>Smartwatch</v>
      </c>
      <c r="E935" s="1" t="str">
        <f>TRIM(PROPER(Table2[[#This Row],[Country]]))</f>
        <v>Canada</v>
      </c>
      <c r="F935" s="1" t="str">
        <f>TRIM(PROPER(Table2[[#This Row],[Category]]))</f>
        <v>Accessories</v>
      </c>
      <c r="G935" s="1" t="str">
        <f>TRIM(PROPER(Table2[[#This Row],[Brand]]))</f>
        <v>Sony</v>
      </c>
      <c r="H935" s="1">
        <f>Table2[[#This Row],[Supplier_ID]]</f>
        <v>1016</v>
      </c>
      <c r="I935" s="1">
        <f>Table2[[#This Row],[Market_Price]]</f>
        <v>1953.14</v>
      </c>
      <c r="J935" s="1">
        <f>Table2[[#This Row],[Selling_Price]]</f>
        <v>3133.36</v>
      </c>
      <c r="K935" s="1">
        <f>Table2[[#This Row],[Quantity]]</f>
        <v>-114</v>
      </c>
      <c r="L935" s="1" t="str">
        <f>IF(ISBLANK(Table2[[#This Row],[Status]]), "No Data Entered", IFERROR(Table2[[#This Row],[Status]], "No Data Entered"))</f>
        <v>Cancelled</v>
      </c>
    </row>
    <row r="936" spans="1:12" x14ac:dyDescent="0.3">
      <c r="A936" s="1" t="str">
        <f>Table2[[#This Row],[Product_ID]]</f>
        <v>PRO6090</v>
      </c>
      <c r="B936" s="1" t="str">
        <f>Table2[[#This Row],[Customer_ID]]</f>
        <v>CUST69472</v>
      </c>
      <c r="C936" s="14" t="str">
        <f>Table2[[#This Row],[Date]]</f>
        <v>20/01/2020</v>
      </c>
      <c r="D936" s="1" t="str">
        <f>TRIM(PROPER(Table2[[#This Row],[Product_Name]]))</f>
        <v>Tablet</v>
      </c>
      <c r="E936" s="1" t="str">
        <f>TRIM(PROPER(Table2[[#This Row],[Country]]))</f>
        <v>Canada</v>
      </c>
      <c r="F936" s="1" t="str">
        <f>TRIM(PROPER(Table2[[#This Row],[Category]]))</f>
        <v>Electronics</v>
      </c>
      <c r="G936" s="1" t="str">
        <f>TRIM(PROPER(Table2[[#This Row],[Brand]]))</f>
        <v>Lenovo</v>
      </c>
      <c r="H936" s="1">
        <f>Table2[[#This Row],[Supplier_ID]]</f>
        <v>1100</v>
      </c>
      <c r="I936" s="1">
        <f>Table2[[#This Row],[Market_Price]]</f>
        <v>1690.85</v>
      </c>
      <c r="J936" s="1">
        <f>Table2[[#This Row],[Selling_Price]]</f>
        <v>2551.2800000000002</v>
      </c>
      <c r="K936" s="1">
        <f>Table2[[#This Row],[Quantity]]</f>
        <v>-73</v>
      </c>
      <c r="L936" s="1" t="str">
        <f>IF(ISBLANK(Table2[[#This Row],[Status]]), "No Data Entered", IFERROR(Table2[[#This Row],[Status]], "No Data Entered"))</f>
        <v>Cancelled</v>
      </c>
    </row>
    <row r="937" spans="1:12" x14ac:dyDescent="0.3">
      <c r="A937" s="1" t="str">
        <f>Table2[[#This Row],[Product_ID]]</f>
        <v>PRO8097</v>
      </c>
      <c r="B937" s="1" t="str">
        <f>Table2[[#This Row],[Customer_ID]]</f>
        <v>CUST69475</v>
      </c>
      <c r="C937" s="14" t="str">
        <f>Table2[[#This Row],[Date]]</f>
        <v>24/02/2021</v>
      </c>
      <c r="D937" s="1" t="str">
        <f>TRIM(PROPER(Table2[[#This Row],[Product_Name]]))</f>
        <v>Laptop</v>
      </c>
      <c r="E937" s="1" t="str">
        <f>TRIM(PROPER(Table2[[#This Row],[Country]]))</f>
        <v>India</v>
      </c>
      <c r="F937" s="1" t="str">
        <f>TRIM(PROPER(Table2[[#This Row],[Category]]))</f>
        <v>Office Supplies</v>
      </c>
      <c r="G937" s="1" t="str">
        <f>TRIM(PROPER(Table2[[#This Row],[Brand]]))</f>
        <v>Apple</v>
      </c>
      <c r="H937" s="1">
        <f>Table2[[#This Row],[Supplier_ID]]</f>
        <v>1066</v>
      </c>
      <c r="I937" s="1">
        <f>Table2[[#This Row],[Market_Price]]</f>
        <v>606.83000000000004</v>
      </c>
      <c r="J937" s="1">
        <f>Table2[[#This Row],[Selling_Price]]</f>
        <v>754.83</v>
      </c>
      <c r="K937" s="1">
        <f>Table2[[#This Row],[Quantity]]</f>
        <v>-351</v>
      </c>
      <c r="L937" s="1" t="str">
        <f>IF(ISBLANK(Table2[[#This Row],[Status]]), "No Data Entered", IFERROR(Table2[[#This Row],[Status]], "No Data Entered"))</f>
        <v>Cancelled</v>
      </c>
    </row>
    <row r="938" spans="1:12" x14ac:dyDescent="0.3">
      <c r="A938" s="1" t="str">
        <f>Table2[[#This Row],[Product_ID]]</f>
        <v>PRO9056</v>
      </c>
      <c r="B938" s="1" t="str">
        <f>Table2[[#This Row],[Customer_ID]]</f>
        <v>CUST69525</v>
      </c>
      <c r="C938" s="14" t="str">
        <f>Table2[[#This Row],[Date]]</f>
        <v>23/09/2025</v>
      </c>
      <c r="D938" s="1" t="str">
        <f>TRIM(PROPER(Table2[[#This Row],[Product_Name]]))</f>
        <v>Keyboard</v>
      </c>
      <c r="E938" s="1" t="str">
        <f>TRIM(PROPER(Table2[[#This Row],[Country]]))</f>
        <v>France</v>
      </c>
      <c r="F938" s="1" t="str">
        <f>TRIM(PROPER(Table2[[#This Row],[Category]]))</f>
        <v>Wearables</v>
      </c>
      <c r="G938" s="1" t="str">
        <f>TRIM(PROPER(Table2[[#This Row],[Brand]]))</f>
        <v>Microsoft</v>
      </c>
      <c r="H938" s="1">
        <f>Table2[[#This Row],[Supplier_ID]]</f>
        <v>1010</v>
      </c>
      <c r="I938" s="1">
        <f>Table2[[#This Row],[Market_Price]]</f>
        <v>1572.74</v>
      </c>
      <c r="J938" s="1">
        <f>Table2[[#This Row],[Selling_Price]]</f>
        <v>2381.0500000000002</v>
      </c>
      <c r="K938" s="1">
        <f>Table2[[#This Row],[Quantity]]</f>
        <v>-392</v>
      </c>
      <c r="L938" s="1" t="str">
        <f>IF(ISBLANK(Table2[[#This Row],[Status]]), "No Data Entered", IFERROR(Table2[[#This Row],[Status]], "No Data Entered"))</f>
        <v>Cancelled</v>
      </c>
    </row>
    <row r="939" spans="1:12" x14ac:dyDescent="0.3">
      <c r="A939" s="1" t="str">
        <f>Table2[[#This Row],[Product_ID]]</f>
        <v>PRO1694</v>
      </c>
      <c r="B939" s="1" t="str">
        <f>Table2[[#This Row],[Customer_ID]]</f>
        <v>CUST69644</v>
      </c>
      <c r="C939" s="14" t="str">
        <f>Table2[[#This Row],[Date]]</f>
        <v>06/07/2025</v>
      </c>
      <c r="D939" s="1" t="str">
        <f>TRIM(PROPER(Table2[[#This Row],[Product_Name]]))</f>
        <v>Keyboard</v>
      </c>
      <c r="E939" s="1" t="str">
        <f>TRIM(PROPER(Table2[[#This Row],[Country]]))</f>
        <v>Uk</v>
      </c>
      <c r="F939" s="1" t="str">
        <f>TRIM(PROPER(Table2[[#This Row],[Category]]))</f>
        <v>Office Supplies</v>
      </c>
      <c r="G939" s="1" t="str">
        <f>TRIM(PROPER(Table2[[#This Row],[Brand]]))</f>
        <v>Asus</v>
      </c>
      <c r="H939" s="1">
        <f>Table2[[#This Row],[Supplier_ID]]</f>
        <v>1050</v>
      </c>
      <c r="I939" s="1">
        <f>Table2[[#This Row],[Market_Price]]</f>
        <v>1197.8699999999999</v>
      </c>
      <c r="J939" s="1">
        <f>Table2[[#This Row],[Selling_Price]]</f>
        <v>2023.12</v>
      </c>
      <c r="K939" s="1">
        <f>Table2[[#This Row],[Quantity]]</f>
        <v>-75</v>
      </c>
      <c r="L939" s="1" t="str">
        <f>IF(ISBLANK(Table2[[#This Row],[Status]]), "No Data Entered", IFERROR(Table2[[#This Row],[Status]], "No Data Entered"))</f>
        <v>Cancelled</v>
      </c>
    </row>
    <row r="940" spans="1:12" x14ac:dyDescent="0.3">
      <c r="A940" s="1" t="str">
        <f>Table2[[#This Row],[Product_ID]]</f>
        <v>PRO6259</v>
      </c>
      <c r="B940" s="1" t="str">
        <f>Table2[[#This Row],[Customer_ID]]</f>
        <v>CUST69692</v>
      </c>
      <c r="C940" s="14" t="str">
        <f>Table2[[#This Row],[Date]]</f>
        <v>21/08/2025</v>
      </c>
      <c r="D940" s="1" t="str">
        <f>TRIM(PROPER(Table2[[#This Row],[Product_Name]]))</f>
        <v>Mouse</v>
      </c>
      <c r="E940" s="1" t="str">
        <f>TRIM(PROPER(Table2[[#This Row],[Country]]))</f>
        <v>India</v>
      </c>
      <c r="F940" s="1" t="str">
        <f>TRIM(PROPER(Table2[[#This Row],[Category]]))</f>
        <v>Electronics</v>
      </c>
      <c r="G940" s="1" t="str">
        <f>TRIM(PROPER(Table2[[#This Row],[Brand]]))</f>
        <v>Logitech</v>
      </c>
      <c r="H940" s="1">
        <f>Table2[[#This Row],[Supplier_ID]]</f>
        <v>1025</v>
      </c>
      <c r="I940" s="1">
        <f>Table2[[#This Row],[Market_Price]]</f>
        <v>800.81</v>
      </c>
      <c r="J940" s="1">
        <f>Table2[[#This Row],[Selling_Price]]</f>
        <v>1036.19</v>
      </c>
      <c r="K940" s="1">
        <f>Table2[[#This Row],[Quantity]]</f>
        <v>-293</v>
      </c>
      <c r="L940" s="1" t="str">
        <f>IF(ISBLANK(Table2[[#This Row],[Status]]), "No Data Entered", IFERROR(Table2[[#This Row],[Status]], "No Data Entered"))</f>
        <v>Cancelled</v>
      </c>
    </row>
    <row r="941" spans="1:12" x14ac:dyDescent="0.3">
      <c r="A941" s="1" t="str">
        <f>Table2[[#This Row],[Product_ID]]</f>
        <v>PRO8530</v>
      </c>
      <c r="B941" s="1" t="str">
        <f>Table2[[#This Row],[Customer_ID]]</f>
        <v>CUST69698</v>
      </c>
      <c r="C941" s="14" t="str">
        <f>Table2[[#This Row],[Date]]</f>
        <v>25/04/2023</v>
      </c>
      <c r="D941" s="1" t="str">
        <f>TRIM(PROPER(Table2[[#This Row],[Product_Name]]))</f>
        <v>Monitor</v>
      </c>
      <c r="E941" s="1" t="str">
        <f>TRIM(PROPER(Table2[[#This Row],[Country]]))</f>
        <v>China</v>
      </c>
      <c r="F941" s="1" t="str">
        <f>TRIM(PROPER(Table2[[#This Row],[Category]]))</f>
        <v>Accessories</v>
      </c>
      <c r="G941" s="1" t="str">
        <f>TRIM(PROPER(Table2[[#This Row],[Brand]]))</f>
        <v>Sony</v>
      </c>
      <c r="H941" s="1">
        <f>Table2[[#This Row],[Supplier_ID]]</f>
        <v>1015</v>
      </c>
      <c r="I941" s="1">
        <f>Table2[[#This Row],[Market_Price]]</f>
        <v>501.41</v>
      </c>
      <c r="J941" s="1">
        <f>Table2[[#This Row],[Selling_Price]]</f>
        <v>938.57</v>
      </c>
      <c r="K941" s="1">
        <f>Table2[[#This Row],[Quantity]]</f>
        <v>-45</v>
      </c>
      <c r="L941" s="1" t="str">
        <f>IF(ISBLANK(Table2[[#This Row],[Status]]), "No Data Entered", IFERROR(Table2[[#This Row],[Status]], "No Data Entered"))</f>
        <v>Cancelled</v>
      </c>
    </row>
    <row r="942" spans="1:12" x14ac:dyDescent="0.3">
      <c r="A942" s="1" t="str">
        <f>Table2[[#This Row],[Product_ID]]</f>
        <v>PRO1474</v>
      </c>
      <c r="B942" s="1" t="str">
        <f>Table2[[#This Row],[Customer_ID]]</f>
        <v>CUST69733</v>
      </c>
      <c r="C942" s="14" t="str">
        <f>Table2[[#This Row],[Date]]</f>
        <v>20/02/2025</v>
      </c>
      <c r="D942" s="1" t="str">
        <f>TRIM(PROPER(Table2[[#This Row],[Product_Name]]))</f>
        <v>Mouse</v>
      </c>
      <c r="E942" s="1" t="str">
        <f>TRIM(PROPER(Table2[[#This Row],[Country]]))</f>
        <v>India</v>
      </c>
      <c r="F942" s="1" t="str">
        <f>TRIM(PROPER(Table2[[#This Row],[Category]]))</f>
        <v>Office Supplies</v>
      </c>
      <c r="G942" s="1" t="str">
        <f>TRIM(PROPER(Table2[[#This Row],[Brand]]))</f>
        <v>Asus</v>
      </c>
      <c r="H942" s="1">
        <f>Table2[[#This Row],[Supplier_ID]]</f>
        <v>1080</v>
      </c>
      <c r="I942" s="1">
        <f>Table2[[#This Row],[Market_Price]]</f>
        <v>1746.25</v>
      </c>
      <c r="J942" s="1">
        <f>Table2[[#This Row],[Selling_Price]]</f>
        <v>2791.83</v>
      </c>
      <c r="K942" s="1">
        <f>Table2[[#This Row],[Quantity]]</f>
        <v>-164</v>
      </c>
      <c r="L942" s="1" t="str">
        <f>IF(ISBLANK(Table2[[#This Row],[Status]]), "No Data Entered", IFERROR(Table2[[#This Row],[Status]], "No Data Entered"))</f>
        <v>Cancelled</v>
      </c>
    </row>
    <row r="943" spans="1:12" x14ac:dyDescent="0.3">
      <c r="A943" s="1" t="str">
        <f>Table2[[#This Row],[Product_ID]]</f>
        <v>PRO2534</v>
      </c>
      <c r="B943" s="1" t="str">
        <f>Table2[[#This Row],[Customer_ID]]</f>
        <v>CUST69744</v>
      </c>
      <c r="C943" s="14" t="str">
        <f>Table2[[#This Row],[Date]]</f>
        <v>23/03/2023</v>
      </c>
      <c r="D943" s="1" t="str">
        <f>TRIM(PROPER(Table2[[#This Row],[Product_Name]]))</f>
        <v>Headphones</v>
      </c>
      <c r="E943" s="1" t="str">
        <f>TRIM(PROPER(Table2[[#This Row],[Country]]))</f>
        <v>India</v>
      </c>
      <c r="F943" s="1" t="str">
        <f>TRIM(PROPER(Table2[[#This Row],[Category]]))</f>
        <v>Computers</v>
      </c>
      <c r="G943" s="1" t="str">
        <f>TRIM(PROPER(Table2[[#This Row],[Brand]]))</f>
        <v>Asus</v>
      </c>
      <c r="H943" s="1">
        <f>Table2[[#This Row],[Supplier_ID]]</f>
        <v>1070</v>
      </c>
      <c r="I943" s="1">
        <f>Table2[[#This Row],[Market_Price]]</f>
        <v>94.99</v>
      </c>
      <c r="J943" s="1">
        <f>Table2[[#This Row],[Selling_Price]]</f>
        <v>174.9</v>
      </c>
      <c r="K943" s="1">
        <f>Table2[[#This Row],[Quantity]]</f>
        <v>-23</v>
      </c>
      <c r="L943" s="1" t="str">
        <f>IF(ISBLANK(Table2[[#This Row],[Status]]), "No Data Entered", IFERROR(Table2[[#This Row],[Status]], "No Data Entered"))</f>
        <v>Cancelled</v>
      </c>
    </row>
    <row r="944" spans="1:12" x14ac:dyDescent="0.3">
      <c r="A944" s="1" t="str">
        <f>Table2[[#This Row],[Product_ID]]</f>
        <v>PRO7565</v>
      </c>
      <c r="B944" s="1" t="str">
        <f>Table2[[#This Row],[Customer_ID]]</f>
        <v>CUST69781</v>
      </c>
      <c r="C944" s="14" t="str">
        <f>Table2[[#This Row],[Date]]</f>
        <v>04/03/2025</v>
      </c>
      <c r="D944" s="1" t="str">
        <f>TRIM(PROPER(Table2[[#This Row],[Product_Name]]))</f>
        <v>Printer</v>
      </c>
      <c r="E944" s="1" t="str">
        <f>TRIM(PROPER(Table2[[#This Row],[Country]]))</f>
        <v>Germany</v>
      </c>
      <c r="F944" s="1" t="str">
        <f>TRIM(PROPER(Table2[[#This Row],[Category]]))</f>
        <v>Accessories</v>
      </c>
      <c r="G944" s="1" t="str">
        <f>TRIM(PROPER(Table2[[#This Row],[Brand]]))</f>
        <v>Canon</v>
      </c>
      <c r="H944" s="1">
        <f>Table2[[#This Row],[Supplier_ID]]</f>
        <v>1036</v>
      </c>
      <c r="I944" s="1">
        <f>Table2[[#This Row],[Market_Price]]</f>
        <v>493.35</v>
      </c>
      <c r="J944" s="1">
        <f>Table2[[#This Row],[Selling_Price]]</f>
        <v>663.46</v>
      </c>
      <c r="K944" s="1">
        <f>Table2[[#This Row],[Quantity]]</f>
        <v>-33</v>
      </c>
      <c r="L944" s="1" t="str">
        <f>IF(ISBLANK(Table2[[#This Row],[Status]]), "No Data Entered", IFERROR(Table2[[#This Row],[Status]], "No Data Entered"))</f>
        <v>Cancelled</v>
      </c>
    </row>
    <row r="945" spans="1:12" x14ac:dyDescent="0.3">
      <c r="A945" s="1" t="str">
        <f>Table2[[#This Row],[Product_ID]]</f>
        <v>PRO3861</v>
      </c>
      <c r="B945" s="1" t="str">
        <f>Table2[[#This Row],[Customer_ID]]</f>
        <v>CUST69791</v>
      </c>
      <c r="C945" s="14" t="str">
        <f>Table2[[#This Row],[Date]]</f>
        <v>15/04/2020</v>
      </c>
      <c r="D945" s="1" t="str">
        <f>TRIM(PROPER(Table2[[#This Row],[Product_Name]]))</f>
        <v>Tablet</v>
      </c>
      <c r="E945" s="1" t="str">
        <f>TRIM(PROPER(Table2[[#This Row],[Country]]))</f>
        <v>China</v>
      </c>
      <c r="F945" s="1" t="str">
        <f>TRIM(PROPER(Table2[[#This Row],[Category]]))</f>
        <v>Wearables</v>
      </c>
      <c r="G945" s="1" t="str">
        <f>TRIM(PROPER(Table2[[#This Row],[Brand]]))</f>
        <v>Hp</v>
      </c>
      <c r="H945" s="1">
        <f>Table2[[#This Row],[Supplier_ID]]</f>
        <v>1016</v>
      </c>
      <c r="I945" s="1">
        <f>Table2[[#This Row],[Market_Price]]</f>
        <v>996.52</v>
      </c>
      <c r="J945" s="1">
        <f>Table2[[#This Row],[Selling_Price]]</f>
        <v>1327.79</v>
      </c>
      <c r="K945" s="1">
        <f>Table2[[#This Row],[Quantity]]</f>
        <v>-398</v>
      </c>
      <c r="L945" s="1" t="str">
        <f>IF(ISBLANK(Table2[[#This Row],[Status]]), "No Data Entered", IFERROR(Table2[[#This Row],[Status]], "No Data Entered"))</f>
        <v>Cancelled</v>
      </c>
    </row>
    <row r="946" spans="1:12" x14ac:dyDescent="0.3">
      <c r="A946" s="1" t="str">
        <f>Table2[[#This Row],[Product_ID]]</f>
        <v>PRO5836</v>
      </c>
      <c r="B946" s="1" t="str">
        <f>Table2[[#This Row],[Customer_ID]]</f>
        <v>CUST69830</v>
      </c>
      <c r="C946" s="14" t="str">
        <f>Table2[[#This Row],[Date]]</f>
        <v>15/05/2020</v>
      </c>
      <c r="D946" s="1" t="str">
        <f>TRIM(PROPER(Table2[[#This Row],[Product_Name]]))</f>
        <v>Tablet</v>
      </c>
      <c r="E946" s="1" t="str">
        <f>TRIM(PROPER(Table2[[#This Row],[Country]]))</f>
        <v>Brazil</v>
      </c>
      <c r="F946" s="1" t="str">
        <f>TRIM(PROPER(Table2[[#This Row],[Category]]))</f>
        <v>Electronics</v>
      </c>
      <c r="G946" s="1" t="str">
        <f>TRIM(PROPER(Table2[[#This Row],[Brand]]))</f>
        <v>Canon</v>
      </c>
      <c r="H946" s="1">
        <f>Table2[[#This Row],[Supplier_ID]]</f>
        <v>1011</v>
      </c>
      <c r="I946" s="1">
        <f>Table2[[#This Row],[Market_Price]]</f>
        <v>1442.21</v>
      </c>
      <c r="J946" s="1">
        <f>Table2[[#This Row],[Selling_Price]]</f>
        <v>2163.7600000000002</v>
      </c>
      <c r="K946" s="1">
        <f>Table2[[#This Row],[Quantity]]</f>
        <v>-331</v>
      </c>
      <c r="L946" s="1" t="str">
        <f>IF(ISBLANK(Table2[[#This Row],[Status]]), "No Data Entered", IFERROR(Table2[[#This Row],[Status]], "No Data Entered"))</f>
        <v>Cancelled</v>
      </c>
    </row>
    <row r="947" spans="1:12" x14ac:dyDescent="0.3">
      <c r="A947" s="1" t="str">
        <f>Table2[[#This Row],[Product_ID]]</f>
        <v>PRO1125</v>
      </c>
      <c r="B947" s="1" t="str">
        <f>Table2[[#This Row],[Customer_ID]]</f>
        <v>CUST69832</v>
      </c>
      <c r="C947" s="14" t="str">
        <f>Table2[[#This Row],[Date]]</f>
        <v>26/08/2025</v>
      </c>
      <c r="D947" s="1" t="str">
        <f>TRIM(PROPER(Table2[[#This Row],[Product_Name]]))</f>
        <v>Camera</v>
      </c>
      <c r="E947" s="1" t="str">
        <f>TRIM(PROPER(Table2[[#This Row],[Country]]))</f>
        <v>France</v>
      </c>
      <c r="F947" s="1" t="str">
        <f>TRIM(PROPER(Table2[[#This Row],[Category]]))</f>
        <v>Office Supplies</v>
      </c>
      <c r="G947" s="1" t="str">
        <f>TRIM(PROPER(Table2[[#This Row],[Brand]]))</f>
        <v>Hp</v>
      </c>
      <c r="H947" s="1">
        <f>Table2[[#This Row],[Supplier_ID]]</f>
        <v>1038</v>
      </c>
      <c r="I947" s="1">
        <f>Table2[[#This Row],[Market_Price]]</f>
        <v>1582.44</v>
      </c>
      <c r="J947" s="1">
        <f>Table2[[#This Row],[Selling_Price]]</f>
        <v>2132.44</v>
      </c>
      <c r="K947" s="1">
        <f>Table2[[#This Row],[Quantity]]</f>
        <v>-203</v>
      </c>
      <c r="L947" s="1" t="str">
        <f>IF(ISBLANK(Table2[[#This Row],[Status]]), "No Data Entered", IFERROR(Table2[[#This Row],[Status]], "No Data Entered"))</f>
        <v>Cancelled</v>
      </c>
    </row>
    <row r="948" spans="1:12" x14ac:dyDescent="0.3">
      <c r="A948" s="1" t="str">
        <f>Table2[[#This Row],[Product_ID]]</f>
        <v>PRO3413</v>
      </c>
      <c r="B948" s="1" t="str">
        <f>Table2[[#This Row],[Customer_ID]]</f>
        <v>CUST69846</v>
      </c>
      <c r="C948" s="14" t="str">
        <f>Table2[[#This Row],[Date]]</f>
        <v>24/02/2022</v>
      </c>
      <c r="D948" s="1" t="str">
        <f>TRIM(PROPER(Table2[[#This Row],[Product_Name]]))</f>
        <v>Monitor</v>
      </c>
      <c r="E948" s="1" t="str">
        <f>TRIM(PROPER(Table2[[#This Row],[Country]]))</f>
        <v>France</v>
      </c>
      <c r="F948" s="1" t="str">
        <f>TRIM(PROPER(Table2[[#This Row],[Category]]))</f>
        <v>Wearables</v>
      </c>
      <c r="G948" s="1" t="str">
        <f>TRIM(PROPER(Table2[[#This Row],[Brand]]))</f>
        <v>Apple</v>
      </c>
      <c r="H948" s="1">
        <f>Table2[[#This Row],[Supplier_ID]]</f>
        <v>1073</v>
      </c>
      <c r="I948" s="1">
        <f>Table2[[#This Row],[Market_Price]]</f>
        <v>660.08</v>
      </c>
      <c r="J948" s="1">
        <f>Table2[[#This Row],[Selling_Price]]</f>
        <v>734.71</v>
      </c>
      <c r="K948" s="1">
        <f>Table2[[#This Row],[Quantity]]</f>
        <v>-400</v>
      </c>
      <c r="L948" s="1" t="str">
        <f>IF(ISBLANK(Table2[[#This Row],[Status]]), "No Data Entered", IFERROR(Table2[[#This Row],[Status]], "No Data Entered"))</f>
        <v>Cancelled</v>
      </c>
    </row>
    <row r="949" spans="1:12" x14ac:dyDescent="0.3">
      <c r="A949" s="1" t="str">
        <f>Table2[[#This Row],[Product_ID]]</f>
        <v>PRO9649</v>
      </c>
      <c r="B949" s="1" t="str">
        <f>Table2[[#This Row],[Customer_ID]]</f>
        <v>CUST69946</v>
      </c>
      <c r="C949" s="14" t="str">
        <f>Table2[[#This Row],[Date]]</f>
        <v>30/12/2021</v>
      </c>
      <c r="D949" s="1" t="str">
        <f>TRIM(PROPER(Table2[[#This Row],[Product_Name]]))</f>
        <v>Camera</v>
      </c>
      <c r="E949" s="1" t="str">
        <f>TRIM(PROPER(Table2[[#This Row],[Country]]))</f>
        <v>Canada</v>
      </c>
      <c r="F949" s="1" t="str">
        <f>TRIM(PROPER(Table2[[#This Row],[Category]]))</f>
        <v>Electronics</v>
      </c>
      <c r="G949" s="1" t="str">
        <f>TRIM(PROPER(Table2[[#This Row],[Brand]]))</f>
        <v>Asus</v>
      </c>
      <c r="H949" s="1">
        <f>Table2[[#This Row],[Supplier_ID]]</f>
        <v>1051</v>
      </c>
      <c r="I949" s="1">
        <f>Table2[[#This Row],[Market_Price]]</f>
        <v>1583.37</v>
      </c>
      <c r="J949" s="1">
        <f>Table2[[#This Row],[Selling_Price]]</f>
        <v>2058.3000000000002</v>
      </c>
      <c r="K949" s="1">
        <f>Table2[[#This Row],[Quantity]]</f>
        <v>-428</v>
      </c>
      <c r="L949" s="1" t="str">
        <f>IF(ISBLANK(Table2[[#This Row],[Status]]), "No Data Entered", IFERROR(Table2[[#This Row],[Status]], "No Data Entered"))</f>
        <v>Cancelled</v>
      </c>
    </row>
    <row r="950" spans="1:12" x14ac:dyDescent="0.3">
      <c r="A950" s="1" t="str">
        <f>Table2[[#This Row],[Product_ID]]</f>
        <v>PRO3071</v>
      </c>
      <c r="B950" s="1" t="str">
        <f>Table2[[#This Row],[Customer_ID]]</f>
        <v>CUST70055</v>
      </c>
      <c r="C950" s="14" t="str">
        <f>Table2[[#This Row],[Date]]</f>
        <v>25/07/2022</v>
      </c>
      <c r="D950" s="1" t="str">
        <f>TRIM(PROPER(Table2[[#This Row],[Product_Name]]))</f>
        <v>Headphones</v>
      </c>
      <c r="E950" s="1" t="str">
        <f>TRIM(PROPER(Table2[[#This Row],[Country]]))</f>
        <v>Canada</v>
      </c>
      <c r="F950" s="1" t="str">
        <f>TRIM(PROPER(Table2[[#This Row],[Category]]))</f>
        <v>Electronics</v>
      </c>
      <c r="G950" s="1" t="str">
        <f>TRIM(PROPER(Table2[[#This Row],[Brand]]))</f>
        <v>Microsoft</v>
      </c>
      <c r="H950" s="1">
        <f>Table2[[#This Row],[Supplier_ID]]</f>
        <v>1074</v>
      </c>
      <c r="I950" s="1">
        <f>Table2[[#This Row],[Market_Price]]</f>
        <v>826.91</v>
      </c>
      <c r="J950" s="1">
        <f>Table2[[#This Row],[Selling_Price]]</f>
        <v>1396.93</v>
      </c>
      <c r="K950" s="1">
        <f>Table2[[#This Row],[Quantity]]</f>
        <v>-149</v>
      </c>
      <c r="L950" s="1" t="str">
        <f>IF(ISBLANK(Table2[[#This Row],[Status]]), "No Data Entered", IFERROR(Table2[[#This Row],[Status]], "No Data Entered"))</f>
        <v>Cancelled</v>
      </c>
    </row>
    <row r="951" spans="1:12" x14ac:dyDescent="0.3">
      <c r="A951" s="1" t="str">
        <f>Table2[[#This Row],[Product_ID]]</f>
        <v>PRO6570</v>
      </c>
      <c r="B951" s="1" t="str">
        <f>Table2[[#This Row],[Customer_ID]]</f>
        <v>CUST70117</v>
      </c>
      <c r="C951" s="14" t="str">
        <f>Table2[[#This Row],[Date]]</f>
        <v>14/11/2021</v>
      </c>
      <c r="D951" s="1" t="str">
        <f>TRIM(PROPER(Table2[[#This Row],[Product_Name]]))</f>
        <v>Camera</v>
      </c>
      <c r="E951" s="1" t="str">
        <f>TRIM(PROPER(Table2[[#This Row],[Country]]))</f>
        <v>Uk</v>
      </c>
      <c r="F951" s="1" t="str">
        <f>TRIM(PROPER(Table2[[#This Row],[Category]]))</f>
        <v>Electronics</v>
      </c>
      <c r="G951" s="1" t="str">
        <f>TRIM(PROPER(Table2[[#This Row],[Brand]]))</f>
        <v>Canon</v>
      </c>
      <c r="H951" s="1">
        <f>Table2[[#This Row],[Supplier_ID]]</f>
        <v>1078</v>
      </c>
      <c r="I951" s="1">
        <f>Table2[[#This Row],[Market_Price]]</f>
        <v>809.75</v>
      </c>
      <c r="J951" s="1">
        <f>Table2[[#This Row],[Selling_Price]]</f>
        <v>917.74</v>
      </c>
      <c r="K951" s="1">
        <f>Table2[[#This Row],[Quantity]]</f>
        <v>-261</v>
      </c>
      <c r="L951" s="1" t="str">
        <f>IF(ISBLANK(Table2[[#This Row],[Status]]), "No Data Entered", IFERROR(Table2[[#This Row],[Status]], "No Data Entered"))</f>
        <v>Cancelled</v>
      </c>
    </row>
    <row r="952" spans="1:12" x14ac:dyDescent="0.3">
      <c r="A952" s="1" t="str">
        <f>Table2[[#This Row],[Product_ID]]</f>
        <v>PRO8094</v>
      </c>
      <c r="B952" s="1" t="str">
        <f>Table2[[#This Row],[Customer_ID]]</f>
        <v>CUST70183</v>
      </c>
      <c r="C952" s="14" t="str">
        <f>Table2[[#This Row],[Date]]</f>
        <v>19/10/2025</v>
      </c>
      <c r="D952" s="1" t="str">
        <f>TRIM(PROPER(Table2[[#This Row],[Product_Name]]))</f>
        <v>Smartwatch</v>
      </c>
      <c r="E952" s="1" t="str">
        <f>TRIM(PROPER(Table2[[#This Row],[Country]]))</f>
        <v>Uk</v>
      </c>
      <c r="F952" s="1" t="str">
        <f>TRIM(PROPER(Table2[[#This Row],[Category]]))</f>
        <v>Accessories</v>
      </c>
      <c r="G952" s="1" t="str">
        <f>TRIM(PROPER(Table2[[#This Row],[Brand]]))</f>
        <v>Asus</v>
      </c>
      <c r="H952" s="1">
        <f>Table2[[#This Row],[Supplier_ID]]</f>
        <v>1052</v>
      </c>
      <c r="I952" s="1">
        <f>Table2[[#This Row],[Market_Price]]</f>
        <v>423.49</v>
      </c>
      <c r="J952" s="1">
        <f>Table2[[#This Row],[Selling_Price]]</f>
        <v>777.22</v>
      </c>
      <c r="K952" s="1">
        <f>Table2[[#This Row],[Quantity]]</f>
        <v>-176</v>
      </c>
      <c r="L952" s="1" t="str">
        <f>IF(ISBLANK(Table2[[#This Row],[Status]]), "No Data Entered", IFERROR(Table2[[#This Row],[Status]], "No Data Entered"))</f>
        <v>Cancelled</v>
      </c>
    </row>
    <row r="953" spans="1:12" x14ac:dyDescent="0.3">
      <c r="A953" s="1" t="str">
        <f>Table2[[#This Row],[Product_ID]]</f>
        <v>PRO7392</v>
      </c>
      <c r="B953" s="1" t="str">
        <f>Table2[[#This Row],[Customer_ID]]</f>
        <v>CUST70233</v>
      </c>
      <c r="C953" s="14" t="str">
        <f>Table2[[#This Row],[Date]]</f>
        <v>16/12/2020</v>
      </c>
      <c r="D953" s="1" t="str">
        <f>TRIM(PROPER(Table2[[#This Row],[Product_Name]]))</f>
        <v>Printer</v>
      </c>
      <c r="E953" s="1" t="str">
        <f>TRIM(PROPER(Table2[[#This Row],[Country]]))</f>
        <v>Canada</v>
      </c>
      <c r="F953" s="1" t="str">
        <f>TRIM(PROPER(Table2[[#This Row],[Category]]))</f>
        <v>Office Supplies</v>
      </c>
      <c r="G953" s="1" t="str">
        <f>TRIM(PROPER(Table2[[#This Row],[Brand]]))</f>
        <v>Apple</v>
      </c>
      <c r="H953" s="1">
        <f>Table2[[#This Row],[Supplier_ID]]</f>
        <v>1054</v>
      </c>
      <c r="I953" s="1">
        <f>Table2[[#This Row],[Market_Price]]</f>
        <v>658.2</v>
      </c>
      <c r="J953" s="1">
        <f>Table2[[#This Row],[Selling_Price]]</f>
        <v>1093.22</v>
      </c>
      <c r="K953" s="1">
        <f>Table2[[#This Row],[Quantity]]</f>
        <v>-409</v>
      </c>
      <c r="L953" s="1" t="str">
        <f>IF(ISBLANK(Table2[[#This Row],[Status]]), "No Data Entered", IFERROR(Table2[[#This Row],[Status]], "No Data Entered"))</f>
        <v>Cancelled</v>
      </c>
    </row>
    <row r="954" spans="1:12" x14ac:dyDescent="0.3">
      <c r="A954" s="1" t="str">
        <f>Table2[[#This Row],[Product_ID]]</f>
        <v>PRO5743</v>
      </c>
      <c r="B954" s="1" t="str">
        <f>Table2[[#This Row],[Customer_ID]]</f>
        <v>CUST70440</v>
      </c>
      <c r="C954" s="14" t="str">
        <f>Table2[[#This Row],[Date]]</f>
        <v>14/07/2024</v>
      </c>
      <c r="D954" s="1" t="str">
        <f>TRIM(PROPER(Table2[[#This Row],[Product_Name]]))</f>
        <v>Keyboard</v>
      </c>
      <c r="E954" s="1" t="str">
        <f>TRIM(PROPER(Table2[[#This Row],[Country]]))</f>
        <v>Australia</v>
      </c>
      <c r="F954" s="1" t="str">
        <f>TRIM(PROPER(Table2[[#This Row],[Category]]))</f>
        <v>Computers</v>
      </c>
      <c r="G954" s="1" t="str">
        <f>TRIM(PROPER(Table2[[#This Row],[Brand]]))</f>
        <v>Hp</v>
      </c>
      <c r="H954" s="1">
        <f>Table2[[#This Row],[Supplier_ID]]</f>
        <v>1010</v>
      </c>
      <c r="I954" s="1">
        <f>Table2[[#This Row],[Market_Price]]</f>
        <v>1828.73</v>
      </c>
      <c r="J954" s="1">
        <f>Table2[[#This Row],[Selling_Price]]</f>
        <v>2908.47</v>
      </c>
      <c r="K954" s="1">
        <f>Table2[[#This Row],[Quantity]]</f>
        <v>-121</v>
      </c>
      <c r="L954" s="1" t="str">
        <f>IF(ISBLANK(Table2[[#This Row],[Status]]), "No Data Entered", IFERROR(Table2[[#This Row],[Status]], "No Data Entered"))</f>
        <v>Cancelled</v>
      </c>
    </row>
    <row r="955" spans="1:12" x14ac:dyDescent="0.3">
      <c r="A955" s="1" t="str">
        <f>Table2[[#This Row],[Product_ID]]</f>
        <v>PRO2871</v>
      </c>
      <c r="B955" s="1" t="str">
        <f>Table2[[#This Row],[Customer_ID]]</f>
        <v>CUST70490</v>
      </c>
      <c r="C955" s="14" t="str">
        <f>Table2[[#This Row],[Date]]</f>
        <v>18/04/2020</v>
      </c>
      <c r="D955" s="1" t="str">
        <f>TRIM(PROPER(Table2[[#This Row],[Product_Name]]))</f>
        <v>Printer</v>
      </c>
      <c r="E955" s="1" t="str">
        <f>TRIM(PROPER(Table2[[#This Row],[Country]]))</f>
        <v>Japan</v>
      </c>
      <c r="F955" s="1" t="str">
        <f>TRIM(PROPER(Table2[[#This Row],[Category]]))</f>
        <v>Electronics</v>
      </c>
      <c r="G955" s="1" t="str">
        <f>TRIM(PROPER(Table2[[#This Row],[Brand]]))</f>
        <v>Logitech</v>
      </c>
      <c r="H955" s="1">
        <f>Table2[[#This Row],[Supplier_ID]]</f>
        <v>1089</v>
      </c>
      <c r="I955" s="1">
        <f>Table2[[#This Row],[Market_Price]]</f>
        <v>521.33000000000004</v>
      </c>
      <c r="J955" s="1">
        <f>Table2[[#This Row],[Selling_Price]]</f>
        <v>652.29999999999995</v>
      </c>
      <c r="K955" s="1">
        <f>Table2[[#This Row],[Quantity]]</f>
        <v>-111</v>
      </c>
      <c r="L955" s="1" t="str">
        <f>IF(ISBLANK(Table2[[#This Row],[Status]]), "No Data Entered", IFERROR(Table2[[#This Row],[Status]], "No Data Entered"))</f>
        <v>Cancelled</v>
      </c>
    </row>
    <row r="956" spans="1:12" x14ac:dyDescent="0.3">
      <c r="A956" s="1" t="str">
        <f>Table2[[#This Row],[Product_ID]]</f>
        <v>PRO7562</v>
      </c>
      <c r="B956" s="1" t="str">
        <f>Table2[[#This Row],[Customer_ID]]</f>
        <v>CUST70592</v>
      </c>
      <c r="C956" s="14" t="str">
        <f>Table2[[#This Row],[Date]]</f>
        <v>19/10/2020</v>
      </c>
      <c r="D956" s="1" t="str">
        <f>TRIM(PROPER(Table2[[#This Row],[Product_Name]]))</f>
        <v>Mouse</v>
      </c>
      <c r="E956" s="1" t="str">
        <f>TRIM(PROPER(Table2[[#This Row],[Country]]))</f>
        <v>Uk</v>
      </c>
      <c r="F956" s="1" t="str">
        <f>TRIM(PROPER(Table2[[#This Row],[Category]]))</f>
        <v>Office Supplies</v>
      </c>
      <c r="G956" s="1" t="str">
        <f>TRIM(PROPER(Table2[[#This Row],[Brand]]))</f>
        <v>Microsoft</v>
      </c>
      <c r="H956" s="1">
        <f>Table2[[#This Row],[Supplier_ID]]</f>
        <v>1056</v>
      </c>
      <c r="I956" s="1">
        <f>Table2[[#This Row],[Market_Price]]</f>
        <v>1878.68</v>
      </c>
      <c r="J956" s="1">
        <f>Table2[[#This Row],[Selling_Price]]</f>
        <v>3658.67</v>
      </c>
      <c r="K956" s="1">
        <f>Table2[[#This Row],[Quantity]]</f>
        <v>-38</v>
      </c>
      <c r="L956" s="1" t="str">
        <f>IF(ISBLANK(Table2[[#This Row],[Status]]), "No Data Entered", IFERROR(Table2[[#This Row],[Status]], "No Data Entered"))</f>
        <v>Cancelled</v>
      </c>
    </row>
    <row r="957" spans="1:12" x14ac:dyDescent="0.3">
      <c r="A957" s="1" t="str">
        <f>Table2[[#This Row],[Product_ID]]</f>
        <v>PRO5646</v>
      </c>
      <c r="B957" s="1" t="str">
        <f>Table2[[#This Row],[Customer_ID]]</f>
        <v>CUST70642</v>
      </c>
      <c r="C957" s="14" t="str">
        <f>Table2[[#This Row],[Date]]</f>
        <v>31/07/2020</v>
      </c>
      <c r="D957" s="1" t="str">
        <f>TRIM(PROPER(Table2[[#This Row],[Product_Name]]))</f>
        <v>Monitor</v>
      </c>
      <c r="E957" s="1" t="str">
        <f>TRIM(PROPER(Table2[[#This Row],[Country]]))</f>
        <v>Usa</v>
      </c>
      <c r="F957" s="1" t="str">
        <f>TRIM(PROPER(Table2[[#This Row],[Category]]))</f>
        <v>Accessories</v>
      </c>
      <c r="G957" s="1" t="str">
        <f>TRIM(PROPER(Table2[[#This Row],[Brand]]))</f>
        <v>Lenovo</v>
      </c>
      <c r="H957" s="1">
        <f>Table2[[#This Row],[Supplier_ID]]</f>
        <v>1029</v>
      </c>
      <c r="I957" s="1">
        <f>Table2[[#This Row],[Market_Price]]</f>
        <v>1898.65</v>
      </c>
      <c r="J957" s="1">
        <f>Table2[[#This Row],[Selling_Price]]</f>
        <v>2503.0500000000002</v>
      </c>
      <c r="K957" s="1">
        <f>Table2[[#This Row],[Quantity]]</f>
        <v>-489</v>
      </c>
      <c r="L957" s="1" t="str">
        <f>IF(ISBLANK(Table2[[#This Row],[Status]]), "No Data Entered", IFERROR(Table2[[#This Row],[Status]], "No Data Entered"))</f>
        <v>Cancelled</v>
      </c>
    </row>
    <row r="958" spans="1:12" x14ac:dyDescent="0.3">
      <c r="A958" s="1" t="str">
        <f>Table2[[#This Row],[Product_ID]]</f>
        <v>PRO1841</v>
      </c>
      <c r="B958" s="1" t="str">
        <f>Table2[[#This Row],[Customer_ID]]</f>
        <v>CUST70677</v>
      </c>
      <c r="C958" s="14" t="str">
        <f>Table2[[#This Row],[Date]]</f>
        <v>22/01/2024</v>
      </c>
      <c r="D958" s="1" t="str">
        <f>TRIM(PROPER(Table2[[#This Row],[Product_Name]]))</f>
        <v>Tablet</v>
      </c>
      <c r="E958" s="1" t="str">
        <f>TRIM(PROPER(Table2[[#This Row],[Country]]))</f>
        <v>Brazil</v>
      </c>
      <c r="F958" s="1" t="str">
        <f>TRIM(PROPER(Table2[[#This Row],[Category]]))</f>
        <v>Wearables</v>
      </c>
      <c r="G958" s="1" t="str">
        <f>TRIM(PROPER(Table2[[#This Row],[Brand]]))</f>
        <v>Dell</v>
      </c>
      <c r="H958" s="1">
        <f>Table2[[#This Row],[Supplier_ID]]</f>
        <v>1033</v>
      </c>
      <c r="I958" s="1">
        <f>Table2[[#This Row],[Market_Price]]</f>
        <v>1324.67</v>
      </c>
      <c r="J958" s="1">
        <f>Table2[[#This Row],[Selling_Price]]</f>
        <v>2153.06</v>
      </c>
      <c r="K958" s="1">
        <f>Table2[[#This Row],[Quantity]]</f>
        <v>-6</v>
      </c>
      <c r="L958" s="1" t="str">
        <f>IF(ISBLANK(Table2[[#This Row],[Status]]), "No Data Entered", IFERROR(Table2[[#This Row],[Status]], "No Data Entered"))</f>
        <v>Cancelled</v>
      </c>
    </row>
    <row r="959" spans="1:12" x14ac:dyDescent="0.3">
      <c r="A959" s="1" t="str">
        <f>Table2[[#This Row],[Product_ID]]</f>
        <v>PRO1493</v>
      </c>
      <c r="B959" s="1" t="str">
        <f>Table2[[#This Row],[Customer_ID]]</f>
        <v>CUST70715</v>
      </c>
      <c r="C959" s="14" t="str">
        <f>Table2[[#This Row],[Date]]</f>
        <v>07/11/2020</v>
      </c>
      <c r="D959" s="1" t="str">
        <f>TRIM(PROPER(Table2[[#This Row],[Product_Name]]))</f>
        <v>Smartwatch</v>
      </c>
      <c r="E959" s="1" t="str">
        <f>TRIM(PROPER(Table2[[#This Row],[Country]]))</f>
        <v>China</v>
      </c>
      <c r="F959" s="1" t="str">
        <f>TRIM(PROPER(Table2[[#This Row],[Category]]))</f>
        <v>Wearables</v>
      </c>
      <c r="G959" s="1" t="str">
        <f>TRIM(PROPER(Table2[[#This Row],[Brand]]))</f>
        <v>Dell</v>
      </c>
      <c r="H959" s="1">
        <f>Table2[[#This Row],[Supplier_ID]]</f>
        <v>1044</v>
      </c>
      <c r="I959" s="1">
        <f>Table2[[#This Row],[Market_Price]]</f>
        <v>348.74</v>
      </c>
      <c r="J959" s="1">
        <f>Table2[[#This Row],[Selling_Price]]</f>
        <v>413.47</v>
      </c>
      <c r="K959" s="1">
        <f>Table2[[#This Row],[Quantity]]</f>
        <v>-400</v>
      </c>
      <c r="L959" s="1" t="str">
        <f>IF(ISBLANK(Table2[[#This Row],[Status]]), "No Data Entered", IFERROR(Table2[[#This Row],[Status]], "No Data Entered"))</f>
        <v>Cancelled</v>
      </c>
    </row>
    <row r="960" spans="1:12" x14ac:dyDescent="0.3">
      <c r="A960" s="1" t="str">
        <f>Table2[[#This Row],[Product_ID]]</f>
        <v>PRO6216</v>
      </c>
      <c r="B960" s="1" t="str">
        <f>Table2[[#This Row],[Customer_ID]]</f>
        <v>CUST70730</v>
      </c>
      <c r="C960" s="14" t="str">
        <f>Table2[[#This Row],[Date]]</f>
        <v>16/08/2022</v>
      </c>
      <c r="D960" s="1" t="str">
        <f>TRIM(PROPER(Table2[[#This Row],[Product_Name]]))</f>
        <v>Laptop</v>
      </c>
      <c r="E960" s="1" t="str">
        <f>TRIM(PROPER(Table2[[#This Row],[Country]]))</f>
        <v>Usa</v>
      </c>
      <c r="F960" s="1" t="str">
        <f>TRIM(PROPER(Table2[[#This Row],[Category]]))</f>
        <v>Accessories</v>
      </c>
      <c r="G960" s="1" t="str">
        <f>TRIM(PROPER(Table2[[#This Row],[Brand]]))</f>
        <v>Hp</v>
      </c>
      <c r="H960" s="1">
        <f>Table2[[#This Row],[Supplier_ID]]</f>
        <v>1096</v>
      </c>
      <c r="I960" s="1">
        <f>Table2[[#This Row],[Market_Price]]</f>
        <v>246.68</v>
      </c>
      <c r="J960" s="1">
        <f>Table2[[#This Row],[Selling_Price]]</f>
        <v>453.56</v>
      </c>
      <c r="K960" s="1">
        <f>Table2[[#This Row],[Quantity]]</f>
        <v>-176</v>
      </c>
      <c r="L960" s="1" t="str">
        <f>IF(ISBLANK(Table2[[#This Row],[Status]]), "No Data Entered", IFERROR(Table2[[#This Row],[Status]], "No Data Entered"))</f>
        <v>Cancelled</v>
      </c>
    </row>
    <row r="961" spans="1:12" x14ac:dyDescent="0.3">
      <c r="A961" s="1" t="str">
        <f>Table2[[#This Row],[Product_ID]]</f>
        <v>PRO8411</v>
      </c>
      <c r="B961" s="1" t="str">
        <f>Table2[[#This Row],[Customer_ID]]</f>
        <v>CUST70732</v>
      </c>
      <c r="C961" s="14" t="str">
        <f>Table2[[#This Row],[Date]]</f>
        <v>09/08/2021</v>
      </c>
      <c r="D961" s="1" t="str">
        <f>TRIM(PROPER(Table2[[#This Row],[Product_Name]]))</f>
        <v>Smartphone</v>
      </c>
      <c r="E961" s="1" t="str">
        <f>TRIM(PROPER(Table2[[#This Row],[Country]]))</f>
        <v>France</v>
      </c>
      <c r="F961" s="1" t="str">
        <f>TRIM(PROPER(Table2[[#This Row],[Category]]))</f>
        <v>Wearables</v>
      </c>
      <c r="G961" s="1" t="str">
        <f>TRIM(PROPER(Table2[[#This Row],[Brand]]))</f>
        <v>Dell</v>
      </c>
      <c r="H961" s="1">
        <f>Table2[[#This Row],[Supplier_ID]]</f>
        <v>1075</v>
      </c>
      <c r="I961" s="1">
        <f>Table2[[#This Row],[Market_Price]]</f>
        <v>1145.93</v>
      </c>
      <c r="J961" s="1">
        <f>Table2[[#This Row],[Selling_Price]]</f>
        <v>1554.86</v>
      </c>
      <c r="K961" s="1">
        <f>Table2[[#This Row],[Quantity]]</f>
        <v>-357</v>
      </c>
      <c r="L961" s="1" t="str">
        <f>IF(ISBLANK(Table2[[#This Row],[Status]]), "No Data Entered", IFERROR(Table2[[#This Row],[Status]], "No Data Entered"))</f>
        <v>Cancelled</v>
      </c>
    </row>
    <row r="962" spans="1:12" x14ac:dyDescent="0.3">
      <c r="A962" s="1" t="str">
        <f>Table2[[#This Row],[Product_ID]]</f>
        <v>PRO8030</v>
      </c>
      <c r="B962" s="1" t="str">
        <f>Table2[[#This Row],[Customer_ID]]</f>
        <v>CUST70754</v>
      </c>
      <c r="C962" s="14" t="str">
        <f>Table2[[#This Row],[Date]]</f>
        <v>10/02/2025</v>
      </c>
      <c r="D962" s="1" t="str">
        <f>TRIM(PROPER(Table2[[#This Row],[Product_Name]]))</f>
        <v>Headphones</v>
      </c>
      <c r="E962" s="1" t="str">
        <f>TRIM(PROPER(Table2[[#This Row],[Country]]))</f>
        <v>India</v>
      </c>
      <c r="F962" s="1" t="str">
        <f>TRIM(PROPER(Table2[[#This Row],[Category]]))</f>
        <v>Computers</v>
      </c>
      <c r="G962" s="1" t="str">
        <f>TRIM(PROPER(Table2[[#This Row],[Brand]]))</f>
        <v>Dell</v>
      </c>
      <c r="H962" s="1">
        <f>Table2[[#This Row],[Supplier_ID]]</f>
        <v>1066</v>
      </c>
      <c r="I962" s="1">
        <f>Table2[[#This Row],[Market_Price]]</f>
        <v>1844.79</v>
      </c>
      <c r="J962" s="1">
        <f>Table2[[#This Row],[Selling_Price]]</f>
        <v>3665.52</v>
      </c>
      <c r="K962" s="1">
        <f>Table2[[#This Row],[Quantity]]</f>
        <v>-10</v>
      </c>
      <c r="L962" s="1" t="str">
        <f>IF(ISBLANK(Table2[[#This Row],[Status]]), "No Data Entered", IFERROR(Table2[[#This Row],[Status]], "No Data Entered"))</f>
        <v>Cancelled</v>
      </c>
    </row>
    <row r="963" spans="1:12" x14ac:dyDescent="0.3">
      <c r="A963" s="1" t="str">
        <f>Table2[[#This Row],[Product_ID]]</f>
        <v>PRO6018</v>
      </c>
      <c r="B963" s="1" t="str">
        <f>Table2[[#This Row],[Customer_ID]]</f>
        <v>CUST70837</v>
      </c>
      <c r="C963" s="14" t="str">
        <f>Table2[[#This Row],[Date]]</f>
        <v>10/02/2024</v>
      </c>
      <c r="D963" s="1" t="str">
        <f>TRIM(PROPER(Table2[[#This Row],[Product_Name]]))</f>
        <v>Monitor</v>
      </c>
      <c r="E963" s="1" t="str">
        <f>TRIM(PROPER(Table2[[#This Row],[Country]]))</f>
        <v>India</v>
      </c>
      <c r="F963" s="1" t="str">
        <f>TRIM(PROPER(Table2[[#This Row],[Category]]))</f>
        <v>Electronics</v>
      </c>
      <c r="G963" s="1" t="str">
        <f>TRIM(PROPER(Table2[[#This Row],[Brand]]))</f>
        <v>Microsoft</v>
      </c>
      <c r="H963" s="1">
        <f>Table2[[#This Row],[Supplier_ID]]</f>
        <v>1088</v>
      </c>
      <c r="I963" s="1">
        <f>Table2[[#This Row],[Market_Price]]</f>
        <v>847.54</v>
      </c>
      <c r="J963" s="1">
        <f>Table2[[#This Row],[Selling_Price]]</f>
        <v>1233.1099999999999</v>
      </c>
      <c r="K963" s="1">
        <f>Table2[[#This Row],[Quantity]]</f>
        <v>-231</v>
      </c>
      <c r="L963" s="1" t="str">
        <f>IF(ISBLANK(Table2[[#This Row],[Status]]), "No Data Entered", IFERROR(Table2[[#This Row],[Status]], "No Data Entered"))</f>
        <v>Cancelled</v>
      </c>
    </row>
    <row r="964" spans="1:12" x14ac:dyDescent="0.3">
      <c r="A964" s="1" t="str">
        <f>Table2[[#This Row],[Product_ID]]</f>
        <v>PRO1608</v>
      </c>
      <c r="B964" s="1" t="str">
        <f>Table2[[#This Row],[Customer_ID]]</f>
        <v>CUST70888</v>
      </c>
      <c r="C964" s="14" t="str">
        <f>Table2[[#This Row],[Date]]</f>
        <v>23/06/2022</v>
      </c>
      <c r="D964" s="1" t="str">
        <f>TRIM(PROPER(Table2[[#This Row],[Product_Name]]))</f>
        <v>Camera</v>
      </c>
      <c r="E964" s="1" t="str">
        <f>TRIM(PROPER(Table2[[#This Row],[Country]]))</f>
        <v>Australia</v>
      </c>
      <c r="F964" s="1" t="str">
        <f>TRIM(PROPER(Table2[[#This Row],[Category]]))</f>
        <v>Accessories</v>
      </c>
      <c r="G964" s="1" t="str">
        <f>TRIM(PROPER(Table2[[#This Row],[Brand]]))</f>
        <v>Asus</v>
      </c>
      <c r="H964" s="1">
        <f>Table2[[#This Row],[Supplier_ID]]</f>
        <v>1041</v>
      </c>
      <c r="I964" s="1">
        <f>Table2[[#This Row],[Market_Price]]</f>
        <v>601.84</v>
      </c>
      <c r="J964" s="1">
        <f>Table2[[#This Row],[Selling_Price]]</f>
        <v>1179.8399999999999</v>
      </c>
      <c r="K964" s="1">
        <f>Table2[[#This Row],[Quantity]]</f>
        <v>-190</v>
      </c>
      <c r="L964" s="1" t="str">
        <f>IF(ISBLANK(Table2[[#This Row],[Status]]), "No Data Entered", IFERROR(Table2[[#This Row],[Status]], "No Data Entered"))</f>
        <v>Cancelled</v>
      </c>
    </row>
    <row r="965" spans="1:12" x14ac:dyDescent="0.3">
      <c r="A965" s="1" t="str">
        <f>Table2[[#This Row],[Product_ID]]</f>
        <v>PRO8643</v>
      </c>
      <c r="B965" s="1" t="str">
        <f>Table2[[#This Row],[Customer_ID]]</f>
        <v>CUST70968</v>
      </c>
      <c r="C965" s="14" t="str">
        <f>Table2[[#This Row],[Date]]</f>
        <v>13/06/2022</v>
      </c>
      <c r="D965" s="1" t="str">
        <f>TRIM(PROPER(Table2[[#This Row],[Product_Name]]))</f>
        <v>Laptop</v>
      </c>
      <c r="E965" s="1" t="str">
        <f>TRIM(PROPER(Table2[[#This Row],[Country]]))</f>
        <v>Usa</v>
      </c>
      <c r="F965" s="1" t="str">
        <f>TRIM(PROPER(Table2[[#This Row],[Category]]))</f>
        <v>Computers</v>
      </c>
      <c r="G965" s="1" t="str">
        <f>TRIM(PROPER(Table2[[#This Row],[Brand]]))</f>
        <v>Lenovo</v>
      </c>
      <c r="H965" s="1">
        <f>Table2[[#This Row],[Supplier_ID]]</f>
        <v>1033</v>
      </c>
      <c r="I965" s="1">
        <f>Table2[[#This Row],[Market_Price]]</f>
        <v>1585.84</v>
      </c>
      <c r="J965" s="1">
        <f>Table2[[#This Row],[Selling_Price]]</f>
        <v>2593.6799999999998</v>
      </c>
      <c r="K965" s="1">
        <f>Table2[[#This Row],[Quantity]]</f>
        <v>-479</v>
      </c>
      <c r="L965" s="1" t="str">
        <f>IF(ISBLANK(Table2[[#This Row],[Status]]), "No Data Entered", IFERROR(Table2[[#This Row],[Status]], "No Data Entered"))</f>
        <v>Cancelled</v>
      </c>
    </row>
    <row r="966" spans="1:12" x14ac:dyDescent="0.3">
      <c r="A966" s="1" t="str">
        <f>Table2[[#This Row],[Product_ID]]</f>
        <v>PRO1533</v>
      </c>
      <c r="B966" s="1" t="str">
        <f>Table2[[#This Row],[Customer_ID]]</f>
        <v>CUST71062</v>
      </c>
      <c r="C966" s="14" t="str">
        <f>Table2[[#This Row],[Date]]</f>
        <v>17/10/2021</v>
      </c>
      <c r="D966" s="1" t="str">
        <f>TRIM(PROPER(Table2[[#This Row],[Product_Name]]))</f>
        <v>Headphones</v>
      </c>
      <c r="E966" s="1" t="str">
        <f>TRIM(PROPER(Table2[[#This Row],[Country]]))</f>
        <v>India</v>
      </c>
      <c r="F966" s="1" t="str">
        <f>TRIM(PROPER(Table2[[#This Row],[Category]]))</f>
        <v>Wearables</v>
      </c>
      <c r="G966" s="1" t="str">
        <f>TRIM(PROPER(Table2[[#This Row],[Brand]]))</f>
        <v>Logitech</v>
      </c>
      <c r="H966" s="1">
        <f>Table2[[#This Row],[Supplier_ID]]</f>
        <v>1098</v>
      </c>
      <c r="I966" s="1">
        <f>Table2[[#This Row],[Market_Price]]</f>
        <v>446.92</v>
      </c>
      <c r="J966" s="1">
        <f>Table2[[#This Row],[Selling_Price]]</f>
        <v>717.48</v>
      </c>
      <c r="K966" s="1">
        <f>Table2[[#This Row],[Quantity]]</f>
        <v>-57</v>
      </c>
      <c r="L966" s="1" t="str">
        <f>IF(ISBLANK(Table2[[#This Row],[Status]]), "No Data Entered", IFERROR(Table2[[#This Row],[Status]], "No Data Entered"))</f>
        <v>Cancelled</v>
      </c>
    </row>
    <row r="967" spans="1:12" x14ac:dyDescent="0.3">
      <c r="A967" s="1" t="str">
        <f>Table2[[#This Row],[Product_ID]]</f>
        <v>PRO9535</v>
      </c>
      <c r="B967" s="1" t="str">
        <f>Table2[[#This Row],[Customer_ID]]</f>
        <v>CUST71070</v>
      </c>
      <c r="C967" s="14" t="str">
        <f>Table2[[#This Row],[Date]]</f>
        <v>23/09/2023</v>
      </c>
      <c r="D967" s="1" t="str">
        <f>TRIM(PROPER(Table2[[#This Row],[Product_Name]]))</f>
        <v>Laptop</v>
      </c>
      <c r="E967" s="1" t="str">
        <f>TRIM(PROPER(Table2[[#This Row],[Country]]))</f>
        <v>India</v>
      </c>
      <c r="F967" s="1" t="str">
        <f>TRIM(PROPER(Table2[[#This Row],[Category]]))</f>
        <v>Wearables</v>
      </c>
      <c r="G967" s="1" t="str">
        <f>TRIM(PROPER(Table2[[#This Row],[Brand]]))</f>
        <v>Asus</v>
      </c>
      <c r="H967" s="1">
        <f>Table2[[#This Row],[Supplier_ID]]</f>
        <v>1056</v>
      </c>
      <c r="I967" s="1">
        <f>Table2[[#This Row],[Market_Price]]</f>
        <v>765.02</v>
      </c>
      <c r="J967" s="1">
        <f>Table2[[#This Row],[Selling_Price]]</f>
        <v>1157.83</v>
      </c>
      <c r="K967" s="1">
        <f>Table2[[#This Row],[Quantity]]</f>
        <v>-17</v>
      </c>
      <c r="L967" s="1" t="str">
        <f>IF(ISBLANK(Table2[[#This Row],[Status]]), "No Data Entered", IFERROR(Table2[[#This Row],[Status]], "No Data Entered"))</f>
        <v>Cancelled</v>
      </c>
    </row>
    <row r="968" spans="1:12" x14ac:dyDescent="0.3">
      <c r="A968" s="1" t="str">
        <f>Table2[[#This Row],[Product_ID]]</f>
        <v>PRO2015</v>
      </c>
      <c r="B968" s="1" t="str">
        <f>Table2[[#This Row],[Customer_ID]]</f>
        <v>CUST71275</v>
      </c>
      <c r="C968" s="14" t="str">
        <f>Table2[[#This Row],[Date]]</f>
        <v>23/03/2020</v>
      </c>
      <c r="D968" s="1" t="str">
        <f>TRIM(PROPER(Table2[[#This Row],[Product_Name]]))</f>
        <v>Printer</v>
      </c>
      <c r="E968" s="1" t="str">
        <f>TRIM(PROPER(Table2[[#This Row],[Country]]))</f>
        <v>China</v>
      </c>
      <c r="F968" s="1" t="str">
        <f>TRIM(PROPER(Table2[[#This Row],[Category]]))</f>
        <v>Computers</v>
      </c>
      <c r="G968" s="1" t="str">
        <f>TRIM(PROPER(Table2[[#This Row],[Brand]]))</f>
        <v>Lenovo</v>
      </c>
      <c r="H968" s="1">
        <f>Table2[[#This Row],[Supplier_ID]]</f>
        <v>1068</v>
      </c>
      <c r="I968" s="1">
        <f>Table2[[#This Row],[Market_Price]]</f>
        <v>568.73</v>
      </c>
      <c r="J968" s="1">
        <f>Table2[[#This Row],[Selling_Price]]</f>
        <v>709.19</v>
      </c>
      <c r="K968" s="1">
        <f>Table2[[#This Row],[Quantity]]</f>
        <v>-438</v>
      </c>
      <c r="L968" s="1" t="str">
        <f>IF(ISBLANK(Table2[[#This Row],[Status]]), "No Data Entered", IFERROR(Table2[[#This Row],[Status]], "No Data Entered"))</f>
        <v>Cancelled</v>
      </c>
    </row>
    <row r="969" spans="1:12" x14ac:dyDescent="0.3">
      <c r="A969" s="1" t="str">
        <f>Table2[[#This Row],[Product_ID]]</f>
        <v>PRO8305</v>
      </c>
      <c r="B969" s="1" t="str">
        <f>Table2[[#This Row],[Customer_ID]]</f>
        <v>CUST71367</v>
      </c>
      <c r="C969" s="14" t="str">
        <f>Table2[[#This Row],[Date]]</f>
        <v>14/10/2021</v>
      </c>
      <c r="D969" s="1" t="str">
        <f>TRIM(PROPER(Table2[[#This Row],[Product_Name]]))</f>
        <v>Keyboard</v>
      </c>
      <c r="E969" s="1" t="str">
        <f>TRIM(PROPER(Table2[[#This Row],[Country]]))</f>
        <v>India</v>
      </c>
      <c r="F969" s="1" t="str">
        <f>TRIM(PROPER(Table2[[#This Row],[Category]]))</f>
        <v>Computers</v>
      </c>
      <c r="G969" s="1" t="str">
        <f>TRIM(PROPER(Table2[[#This Row],[Brand]]))</f>
        <v>Sony</v>
      </c>
      <c r="H969" s="1">
        <f>Table2[[#This Row],[Supplier_ID]]</f>
        <v>1047</v>
      </c>
      <c r="I969" s="1">
        <f>Table2[[#This Row],[Market_Price]]</f>
        <v>126.62</v>
      </c>
      <c r="J969" s="1">
        <f>Table2[[#This Row],[Selling_Price]]</f>
        <v>169.72</v>
      </c>
      <c r="K969" s="1">
        <f>Table2[[#This Row],[Quantity]]</f>
        <v>-114</v>
      </c>
      <c r="L969" s="1" t="str">
        <f>IF(ISBLANK(Table2[[#This Row],[Status]]), "No Data Entered", IFERROR(Table2[[#This Row],[Status]], "No Data Entered"))</f>
        <v>Cancelled</v>
      </c>
    </row>
    <row r="970" spans="1:12" x14ac:dyDescent="0.3">
      <c r="A970" s="1" t="str">
        <f>Table2[[#This Row],[Product_ID]]</f>
        <v>PRO9933</v>
      </c>
      <c r="B970" s="1" t="str">
        <f>Table2[[#This Row],[Customer_ID]]</f>
        <v>CUST71398</v>
      </c>
      <c r="C970" s="14" t="str">
        <f>Table2[[#This Row],[Date]]</f>
        <v>08/07/2021</v>
      </c>
      <c r="D970" s="1" t="str">
        <f>TRIM(PROPER(Table2[[#This Row],[Product_Name]]))</f>
        <v>Tablet</v>
      </c>
      <c r="E970" s="1" t="str">
        <f>TRIM(PROPER(Table2[[#This Row],[Country]]))</f>
        <v>Japan</v>
      </c>
      <c r="F970" s="1" t="str">
        <f>TRIM(PROPER(Table2[[#This Row],[Category]]))</f>
        <v>Accessories</v>
      </c>
      <c r="G970" s="1" t="str">
        <f>TRIM(PROPER(Table2[[#This Row],[Brand]]))</f>
        <v>Samsung</v>
      </c>
      <c r="H970" s="1">
        <f>Table2[[#This Row],[Supplier_ID]]</f>
        <v>1057</v>
      </c>
      <c r="I970" s="1">
        <f>Table2[[#This Row],[Market_Price]]</f>
        <v>423.98</v>
      </c>
      <c r="J970" s="1">
        <f>Table2[[#This Row],[Selling_Price]]</f>
        <v>702.55</v>
      </c>
      <c r="K970" s="1">
        <f>Table2[[#This Row],[Quantity]]</f>
        <v>-219</v>
      </c>
      <c r="L970" s="1" t="str">
        <f>IF(ISBLANK(Table2[[#This Row],[Status]]), "No Data Entered", IFERROR(Table2[[#This Row],[Status]], "No Data Entered"))</f>
        <v>Cancelled</v>
      </c>
    </row>
    <row r="971" spans="1:12" x14ac:dyDescent="0.3">
      <c r="A971" s="1" t="str">
        <f>Table2[[#This Row],[Product_ID]]</f>
        <v>PRO7589</v>
      </c>
      <c r="B971" s="1" t="str">
        <f>Table2[[#This Row],[Customer_ID]]</f>
        <v>CUST71445</v>
      </c>
      <c r="C971" s="14" t="str">
        <f>Table2[[#This Row],[Date]]</f>
        <v>23/12/2023</v>
      </c>
      <c r="D971" s="1" t="str">
        <f>TRIM(PROPER(Table2[[#This Row],[Product_Name]]))</f>
        <v>Monitor</v>
      </c>
      <c r="E971" s="1" t="str">
        <f>TRIM(PROPER(Table2[[#This Row],[Country]]))</f>
        <v>Brazil</v>
      </c>
      <c r="F971" s="1" t="str">
        <f>TRIM(PROPER(Table2[[#This Row],[Category]]))</f>
        <v>Electronics</v>
      </c>
      <c r="G971" s="1" t="str">
        <f>TRIM(PROPER(Table2[[#This Row],[Brand]]))</f>
        <v>Canon</v>
      </c>
      <c r="H971" s="1">
        <f>Table2[[#This Row],[Supplier_ID]]</f>
        <v>1094</v>
      </c>
      <c r="I971" s="1">
        <f>Table2[[#This Row],[Market_Price]]</f>
        <v>291.47000000000003</v>
      </c>
      <c r="J971" s="1">
        <f>Table2[[#This Row],[Selling_Price]]</f>
        <v>502.67</v>
      </c>
      <c r="K971" s="1">
        <f>Table2[[#This Row],[Quantity]]</f>
        <v>-177</v>
      </c>
      <c r="L971" s="1" t="str">
        <f>IF(ISBLANK(Table2[[#This Row],[Status]]), "No Data Entered", IFERROR(Table2[[#This Row],[Status]], "No Data Entered"))</f>
        <v>Cancelled</v>
      </c>
    </row>
    <row r="972" spans="1:12" x14ac:dyDescent="0.3">
      <c r="A972" s="1" t="str">
        <f>Table2[[#This Row],[Product_ID]]</f>
        <v>PRO3392</v>
      </c>
      <c r="B972" s="1" t="str">
        <f>Table2[[#This Row],[Customer_ID]]</f>
        <v>CUST71495</v>
      </c>
      <c r="C972" s="14" t="str">
        <f>Table2[[#This Row],[Date]]</f>
        <v>07/11/2022</v>
      </c>
      <c r="D972" s="1" t="str">
        <f>TRIM(PROPER(Table2[[#This Row],[Product_Name]]))</f>
        <v>Printer</v>
      </c>
      <c r="E972" s="1" t="str">
        <f>TRIM(PROPER(Table2[[#This Row],[Country]]))</f>
        <v>Uk</v>
      </c>
      <c r="F972" s="1" t="str">
        <f>TRIM(PROPER(Table2[[#This Row],[Category]]))</f>
        <v>Office Supplies</v>
      </c>
      <c r="G972" s="1" t="str">
        <f>TRIM(PROPER(Table2[[#This Row],[Brand]]))</f>
        <v>Apple</v>
      </c>
      <c r="H972" s="1">
        <f>Table2[[#This Row],[Supplier_ID]]</f>
        <v>1088</v>
      </c>
      <c r="I972" s="1">
        <f>Table2[[#This Row],[Market_Price]]</f>
        <v>1084.3399999999999</v>
      </c>
      <c r="J972" s="1">
        <f>Table2[[#This Row],[Selling_Price]]</f>
        <v>1939.43</v>
      </c>
      <c r="K972" s="1">
        <f>Table2[[#This Row],[Quantity]]</f>
        <v>-434</v>
      </c>
      <c r="L972" s="1" t="str">
        <f>IF(ISBLANK(Table2[[#This Row],[Status]]), "No Data Entered", IFERROR(Table2[[#This Row],[Status]], "No Data Entered"))</f>
        <v>Cancelled</v>
      </c>
    </row>
    <row r="973" spans="1:12" x14ac:dyDescent="0.3">
      <c r="A973" s="1" t="str">
        <f>Table2[[#This Row],[Product_ID]]</f>
        <v>PRO7743</v>
      </c>
      <c r="B973" s="1" t="str">
        <f>Table2[[#This Row],[Customer_ID]]</f>
        <v>CUST71515</v>
      </c>
      <c r="C973" s="14" t="str">
        <f>Table2[[#This Row],[Date]]</f>
        <v>02/04/2023</v>
      </c>
      <c r="D973" s="1" t="str">
        <f>TRIM(PROPER(Table2[[#This Row],[Product_Name]]))</f>
        <v>Camera</v>
      </c>
      <c r="E973" s="1" t="str">
        <f>TRIM(PROPER(Table2[[#This Row],[Country]]))</f>
        <v>India</v>
      </c>
      <c r="F973" s="1" t="str">
        <f>TRIM(PROPER(Table2[[#This Row],[Category]]))</f>
        <v>Electronics</v>
      </c>
      <c r="G973" s="1" t="str">
        <f>TRIM(PROPER(Table2[[#This Row],[Brand]]))</f>
        <v>Logitech</v>
      </c>
      <c r="H973" s="1">
        <f>Table2[[#This Row],[Supplier_ID]]</f>
        <v>1093</v>
      </c>
      <c r="I973" s="1">
        <f>Table2[[#This Row],[Market_Price]]</f>
        <v>1272.5999999999999</v>
      </c>
      <c r="J973" s="1">
        <f>Table2[[#This Row],[Selling_Price]]</f>
        <v>2388.59</v>
      </c>
      <c r="K973" s="1">
        <f>Table2[[#This Row],[Quantity]]</f>
        <v>-237</v>
      </c>
      <c r="L973" s="1" t="str">
        <f>IF(ISBLANK(Table2[[#This Row],[Status]]), "No Data Entered", IFERROR(Table2[[#This Row],[Status]], "No Data Entered"))</f>
        <v>Cancelled</v>
      </c>
    </row>
    <row r="974" spans="1:12" x14ac:dyDescent="0.3">
      <c r="A974" s="1" t="str">
        <f>Table2[[#This Row],[Product_ID]]</f>
        <v>PRO2384</v>
      </c>
      <c r="B974" s="1" t="str">
        <f>Table2[[#This Row],[Customer_ID]]</f>
        <v>CUST71560</v>
      </c>
      <c r="C974" s="14" t="str">
        <f>Table2[[#This Row],[Date]]</f>
        <v>29/01/2021</v>
      </c>
      <c r="D974" s="1" t="str">
        <f>TRIM(PROPER(Table2[[#This Row],[Product_Name]]))</f>
        <v>Printer</v>
      </c>
      <c r="E974" s="1" t="str">
        <f>TRIM(PROPER(Table2[[#This Row],[Country]]))</f>
        <v>Usa</v>
      </c>
      <c r="F974" s="1" t="str">
        <f>TRIM(PROPER(Table2[[#This Row],[Category]]))</f>
        <v>Electronics</v>
      </c>
      <c r="G974" s="1" t="str">
        <f>TRIM(PROPER(Table2[[#This Row],[Brand]]))</f>
        <v>Logitech</v>
      </c>
      <c r="H974" s="1">
        <f>Table2[[#This Row],[Supplier_ID]]</f>
        <v>1011</v>
      </c>
      <c r="I974" s="1">
        <f>Table2[[#This Row],[Market_Price]]</f>
        <v>965.56</v>
      </c>
      <c r="J974" s="1">
        <f>Table2[[#This Row],[Selling_Price]]</f>
        <v>1340.92</v>
      </c>
      <c r="K974" s="1">
        <f>Table2[[#This Row],[Quantity]]</f>
        <v>-193</v>
      </c>
      <c r="L974" s="1" t="str">
        <f>IF(ISBLANK(Table2[[#This Row],[Status]]), "No Data Entered", IFERROR(Table2[[#This Row],[Status]], "No Data Entered"))</f>
        <v>Cancelled</v>
      </c>
    </row>
    <row r="975" spans="1:12" x14ac:dyDescent="0.3">
      <c r="A975" s="1" t="str">
        <f>Table2[[#This Row],[Product_ID]]</f>
        <v>PRO5387</v>
      </c>
      <c r="B975" s="1" t="str">
        <f>Table2[[#This Row],[Customer_ID]]</f>
        <v>CUST71596</v>
      </c>
      <c r="C975" s="14" t="str">
        <f>Table2[[#This Row],[Date]]</f>
        <v>21/04/2020</v>
      </c>
      <c r="D975" s="1" t="str">
        <f>TRIM(PROPER(Table2[[#This Row],[Product_Name]]))</f>
        <v>Smartphone</v>
      </c>
      <c r="E975" s="1" t="str">
        <f>TRIM(PROPER(Table2[[#This Row],[Country]]))</f>
        <v>Usa</v>
      </c>
      <c r="F975" s="1" t="str">
        <f>TRIM(PROPER(Table2[[#This Row],[Category]]))</f>
        <v>Electronics</v>
      </c>
      <c r="G975" s="1" t="str">
        <f>TRIM(PROPER(Table2[[#This Row],[Brand]]))</f>
        <v>Sony</v>
      </c>
      <c r="H975" s="1">
        <f>Table2[[#This Row],[Supplier_ID]]</f>
        <v>1045</v>
      </c>
      <c r="I975" s="1">
        <f>Table2[[#This Row],[Market_Price]]</f>
        <v>350.64</v>
      </c>
      <c r="J975" s="1">
        <f>Table2[[#This Row],[Selling_Price]]</f>
        <v>615.15</v>
      </c>
      <c r="K975" s="1">
        <f>Table2[[#This Row],[Quantity]]</f>
        <v>-305</v>
      </c>
      <c r="L975" s="1" t="str">
        <f>IF(ISBLANK(Table2[[#This Row],[Status]]), "No Data Entered", IFERROR(Table2[[#This Row],[Status]], "No Data Entered"))</f>
        <v>Cancelled</v>
      </c>
    </row>
    <row r="976" spans="1:12" x14ac:dyDescent="0.3">
      <c r="A976" s="1" t="str">
        <f>Table2[[#This Row],[Product_ID]]</f>
        <v>PRO8193</v>
      </c>
      <c r="B976" s="1" t="str">
        <f>Table2[[#This Row],[Customer_ID]]</f>
        <v>CUST71601</v>
      </c>
      <c r="C976" s="14" t="str">
        <f>Table2[[#This Row],[Date]]</f>
        <v>17/09/2025</v>
      </c>
      <c r="D976" s="1" t="str">
        <f>TRIM(PROPER(Table2[[#This Row],[Product_Name]]))</f>
        <v>Monitor</v>
      </c>
      <c r="E976" s="1" t="str">
        <f>TRIM(PROPER(Table2[[#This Row],[Country]]))</f>
        <v>Brazil</v>
      </c>
      <c r="F976" s="1" t="str">
        <f>TRIM(PROPER(Table2[[#This Row],[Category]]))</f>
        <v>Accessories</v>
      </c>
      <c r="G976" s="1" t="str">
        <f>TRIM(PROPER(Table2[[#This Row],[Brand]]))</f>
        <v>Lenovo</v>
      </c>
      <c r="H976" s="1">
        <f>Table2[[#This Row],[Supplier_ID]]</f>
        <v>1092</v>
      </c>
      <c r="I976" s="1">
        <f>Table2[[#This Row],[Market_Price]]</f>
        <v>1369.41</v>
      </c>
      <c r="J976" s="1">
        <f>Table2[[#This Row],[Selling_Price]]</f>
        <v>1951.59</v>
      </c>
      <c r="K976" s="1">
        <f>Table2[[#This Row],[Quantity]]</f>
        <v>-217</v>
      </c>
      <c r="L976" s="1" t="str">
        <f>IF(ISBLANK(Table2[[#This Row],[Status]]), "No Data Entered", IFERROR(Table2[[#This Row],[Status]], "No Data Entered"))</f>
        <v>Cancelled</v>
      </c>
    </row>
    <row r="977" spans="1:12" x14ac:dyDescent="0.3">
      <c r="A977" s="1" t="str">
        <f>Table2[[#This Row],[Product_ID]]</f>
        <v>PRO5813</v>
      </c>
      <c r="B977" s="1" t="str">
        <f>Table2[[#This Row],[Customer_ID]]</f>
        <v>CUST71777</v>
      </c>
      <c r="C977" s="14" t="str">
        <f>Table2[[#This Row],[Date]]</f>
        <v>30/10/2022</v>
      </c>
      <c r="D977" s="1" t="str">
        <f>TRIM(PROPER(Table2[[#This Row],[Product_Name]]))</f>
        <v>Laptop</v>
      </c>
      <c r="E977" s="1" t="str">
        <f>TRIM(PROPER(Table2[[#This Row],[Country]]))</f>
        <v>Germany</v>
      </c>
      <c r="F977" s="1" t="str">
        <f>TRIM(PROPER(Table2[[#This Row],[Category]]))</f>
        <v>Electronics</v>
      </c>
      <c r="G977" s="1" t="str">
        <f>TRIM(PROPER(Table2[[#This Row],[Brand]]))</f>
        <v>Sony</v>
      </c>
      <c r="H977" s="1">
        <f>Table2[[#This Row],[Supplier_ID]]</f>
        <v>1009</v>
      </c>
      <c r="I977" s="1">
        <f>Table2[[#This Row],[Market_Price]]</f>
        <v>1516.74</v>
      </c>
      <c r="J977" s="1">
        <f>Table2[[#This Row],[Selling_Price]]</f>
        <v>2234.5500000000002</v>
      </c>
      <c r="K977" s="1">
        <f>Table2[[#This Row],[Quantity]]</f>
        <v>-314</v>
      </c>
      <c r="L977" s="1" t="str">
        <f>IF(ISBLANK(Table2[[#This Row],[Status]]), "No Data Entered", IFERROR(Table2[[#This Row],[Status]], "No Data Entered"))</f>
        <v>Cancelled</v>
      </c>
    </row>
    <row r="978" spans="1:12" x14ac:dyDescent="0.3">
      <c r="A978" s="1" t="str">
        <f>Table2[[#This Row],[Product_ID]]</f>
        <v>PRO7478</v>
      </c>
      <c r="B978" s="1" t="str">
        <f>Table2[[#This Row],[Customer_ID]]</f>
        <v>CUST71782</v>
      </c>
      <c r="C978" s="14" t="str">
        <f>Table2[[#This Row],[Date]]</f>
        <v>14/11/2023</v>
      </c>
      <c r="D978" s="1" t="str">
        <f>TRIM(PROPER(Table2[[#This Row],[Product_Name]]))</f>
        <v>Printer</v>
      </c>
      <c r="E978" s="1" t="str">
        <f>TRIM(PROPER(Table2[[#This Row],[Country]]))</f>
        <v>France</v>
      </c>
      <c r="F978" s="1" t="str">
        <f>TRIM(PROPER(Table2[[#This Row],[Category]]))</f>
        <v>Accessories</v>
      </c>
      <c r="G978" s="1" t="str">
        <f>TRIM(PROPER(Table2[[#This Row],[Brand]]))</f>
        <v>Sony</v>
      </c>
      <c r="H978" s="1">
        <f>Table2[[#This Row],[Supplier_ID]]</f>
        <v>1083</v>
      </c>
      <c r="I978" s="1">
        <f>Table2[[#This Row],[Market_Price]]</f>
        <v>602.16999999999996</v>
      </c>
      <c r="J978" s="1">
        <f>Table2[[#This Row],[Selling_Price]]</f>
        <v>972.86</v>
      </c>
      <c r="K978" s="1">
        <f>Table2[[#This Row],[Quantity]]</f>
        <v>-247</v>
      </c>
      <c r="L978" s="1" t="str">
        <f>IF(ISBLANK(Table2[[#This Row],[Status]]), "No Data Entered", IFERROR(Table2[[#This Row],[Status]], "No Data Entered"))</f>
        <v>Cancelled</v>
      </c>
    </row>
    <row r="979" spans="1:12" x14ac:dyDescent="0.3">
      <c r="A979" s="1" t="str">
        <f>Table2[[#This Row],[Product_ID]]</f>
        <v>PRO1436</v>
      </c>
      <c r="B979" s="1" t="str">
        <f>Table2[[#This Row],[Customer_ID]]</f>
        <v>CUST71878</v>
      </c>
      <c r="C979" s="14" t="str">
        <f>Table2[[#This Row],[Date]]</f>
        <v>03/08/2023</v>
      </c>
      <c r="D979" s="1" t="str">
        <f>TRIM(PROPER(Table2[[#This Row],[Product_Name]]))</f>
        <v>Printer</v>
      </c>
      <c r="E979" s="1" t="str">
        <f>TRIM(PROPER(Table2[[#This Row],[Country]]))</f>
        <v>Uk</v>
      </c>
      <c r="F979" s="1" t="str">
        <f>TRIM(PROPER(Table2[[#This Row],[Category]]))</f>
        <v>Office Supplies</v>
      </c>
      <c r="G979" s="1" t="str">
        <f>TRIM(PROPER(Table2[[#This Row],[Brand]]))</f>
        <v>Dell</v>
      </c>
      <c r="H979" s="1">
        <f>Table2[[#This Row],[Supplier_ID]]</f>
        <v>1062</v>
      </c>
      <c r="I979" s="1">
        <f>Table2[[#This Row],[Market_Price]]</f>
        <v>1318.22</v>
      </c>
      <c r="J979" s="1">
        <f>Table2[[#This Row],[Selling_Price]]</f>
        <v>1945.06</v>
      </c>
      <c r="K979" s="1">
        <f>Table2[[#This Row],[Quantity]]</f>
        <v>-269</v>
      </c>
      <c r="L979" s="1" t="str">
        <f>IF(ISBLANK(Table2[[#This Row],[Status]]), "No Data Entered", IFERROR(Table2[[#This Row],[Status]], "No Data Entered"))</f>
        <v>Cancelled</v>
      </c>
    </row>
    <row r="980" spans="1:12" x14ac:dyDescent="0.3">
      <c r="A980" s="1" t="str">
        <f>Table2[[#This Row],[Product_ID]]</f>
        <v>PRO4687</v>
      </c>
      <c r="B980" s="1" t="str">
        <f>Table2[[#This Row],[Customer_ID]]</f>
        <v>CUST71934</v>
      </c>
      <c r="C980" s="14" t="str">
        <f>Table2[[#This Row],[Date]]</f>
        <v>01/09/2025</v>
      </c>
      <c r="D980" s="1" t="str">
        <f>TRIM(PROPER(Table2[[#This Row],[Product_Name]]))</f>
        <v>Monitor</v>
      </c>
      <c r="E980" s="1" t="str">
        <f>TRIM(PROPER(Table2[[#This Row],[Country]]))</f>
        <v>Australia</v>
      </c>
      <c r="F980" s="1" t="str">
        <f>TRIM(PROPER(Table2[[#This Row],[Category]]))</f>
        <v>Office Supplies</v>
      </c>
      <c r="G980" s="1" t="str">
        <f>TRIM(PROPER(Table2[[#This Row],[Brand]]))</f>
        <v>Microsoft</v>
      </c>
      <c r="H980" s="1">
        <f>Table2[[#This Row],[Supplier_ID]]</f>
        <v>1078</v>
      </c>
      <c r="I980" s="1">
        <f>Table2[[#This Row],[Market_Price]]</f>
        <v>797.8</v>
      </c>
      <c r="J980" s="1">
        <f>Table2[[#This Row],[Selling_Price]]</f>
        <v>1099.46</v>
      </c>
      <c r="K980" s="1">
        <f>Table2[[#This Row],[Quantity]]</f>
        <v>-76</v>
      </c>
      <c r="L980" s="1" t="str">
        <f>IF(ISBLANK(Table2[[#This Row],[Status]]), "No Data Entered", IFERROR(Table2[[#This Row],[Status]], "No Data Entered"))</f>
        <v>Cancelled</v>
      </c>
    </row>
    <row r="981" spans="1:12" x14ac:dyDescent="0.3">
      <c r="A981" s="1" t="str">
        <f>Table2[[#This Row],[Product_ID]]</f>
        <v>PRO6900</v>
      </c>
      <c r="B981" s="1" t="str">
        <f>Table2[[#This Row],[Customer_ID]]</f>
        <v>CUST72075</v>
      </c>
      <c r="C981" s="14" t="str">
        <f>Table2[[#This Row],[Date]]</f>
        <v>09/09/2020</v>
      </c>
      <c r="D981" s="1" t="str">
        <f>TRIM(PROPER(Table2[[#This Row],[Product_Name]]))</f>
        <v>Tablet</v>
      </c>
      <c r="E981" s="1" t="str">
        <f>TRIM(PROPER(Table2[[#This Row],[Country]]))</f>
        <v>Canada</v>
      </c>
      <c r="F981" s="1" t="str">
        <f>TRIM(PROPER(Table2[[#This Row],[Category]]))</f>
        <v>Electronics</v>
      </c>
      <c r="G981" s="1" t="str">
        <f>TRIM(PROPER(Table2[[#This Row],[Brand]]))</f>
        <v>Lenovo</v>
      </c>
      <c r="H981" s="1">
        <f>Table2[[#This Row],[Supplier_ID]]</f>
        <v>1055</v>
      </c>
      <c r="I981" s="1">
        <f>Table2[[#This Row],[Market_Price]]</f>
        <v>95.46</v>
      </c>
      <c r="J981" s="1">
        <f>Table2[[#This Row],[Selling_Price]]</f>
        <v>136.16999999999999</v>
      </c>
      <c r="K981" s="1">
        <f>Table2[[#This Row],[Quantity]]</f>
        <v>-495</v>
      </c>
      <c r="L981" s="1" t="str">
        <f>IF(ISBLANK(Table2[[#This Row],[Status]]), "No Data Entered", IFERROR(Table2[[#This Row],[Status]], "No Data Entered"))</f>
        <v>Cancelled</v>
      </c>
    </row>
    <row r="982" spans="1:12" x14ac:dyDescent="0.3">
      <c r="A982" s="1" t="str">
        <f>Table2[[#This Row],[Product_ID]]</f>
        <v>PRO8756</v>
      </c>
      <c r="B982" s="1" t="str">
        <f>Table2[[#This Row],[Customer_ID]]</f>
        <v>CUST72076</v>
      </c>
      <c r="C982" s="14" t="str">
        <f>Table2[[#This Row],[Date]]</f>
        <v>05/11/2024</v>
      </c>
      <c r="D982" s="1" t="str">
        <f>TRIM(PROPER(Table2[[#This Row],[Product_Name]]))</f>
        <v>Keyboard</v>
      </c>
      <c r="E982" s="1" t="str">
        <f>TRIM(PROPER(Table2[[#This Row],[Country]]))</f>
        <v>Brazil</v>
      </c>
      <c r="F982" s="1" t="str">
        <f>TRIM(PROPER(Table2[[#This Row],[Category]]))</f>
        <v>Wearables</v>
      </c>
      <c r="G982" s="1" t="str">
        <f>TRIM(PROPER(Table2[[#This Row],[Brand]]))</f>
        <v>Microsoft</v>
      </c>
      <c r="H982" s="1">
        <f>Table2[[#This Row],[Supplier_ID]]</f>
        <v>1033</v>
      </c>
      <c r="I982" s="1">
        <f>Table2[[#This Row],[Market_Price]]</f>
        <v>1619.37</v>
      </c>
      <c r="J982" s="1">
        <f>Table2[[#This Row],[Selling_Price]]</f>
        <v>2801.18</v>
      </c>
      <c r="K982" s="1">
        <f>Table2[[#This Row],[Quantity]]</f>
        <v>-437</v>
      </c>
      <c r="L982" s="1" t="str">
        <f>IF(ISBLANK(Table2[[#This Row],[Status]]), "No Data Entered", IFERROR(Table2[[#This Row],[Status]], "No Data Entered"))</f>
        <v>Cancelled</v>
      </c>
    </row>
    <row r="983" spans="1:12" x14ac:dyDescent="0.3">
      <c r="A983" s="1" t="str">
        <f>Table2[[#This Row],[Product_ID]]</f>
        <v>PRO2430</v>
      </c>
      <c r="B983" s="1" t="str">
        <f>Table2[[#This Row],[Customer_ID]]</f>
        <v>CUST72092</v>
      </c>
      <c r="C983" s="14" t="str">
        <f>Table2[[#This Row],[Date]]</f>
        <v>26/08/2021</v>
      </c>
      <c r="D983" s="1" t="str">
        <f>TRIM(PROPER(Table2[[#This Row],[Product_Name]]))</f>
        <v>Smartwatch</v>
      </c>
      <c r="E983" s="1" t="str">
        <f>TRIM(PROPER(Table2[[#This Row],[Country]]))</f>
        <v>Germany</v>
      </c>
      <c r="F983" s="1" t="str">
        <f>TRIM(PROPER(Table2[[#This Row],[Category]]))</f>
        <v>Accessories</v>
      </c>
      <c r="G983" s="1" t="str">
        <f>TRIM(PROPER(Table2[[#This Row],[Brand]]))</f>
        <v>Sony</v>
      </c>
      <c r="H983" s="1">
        <f>Table2[[#This Row],[Supplier_ID]]</f>
        <v>1096</v>
      </c>
      <c r="I983" s="1">
        <f>Table2[[#This Row],[Market_Price]]</f>
        <v>68.14</v>
      </c>
      <c r="J983" s="1">
        <f>Table2[[#This Row],[Selling_Price]]</f>
        <v>125.48</v>
      </c>
      <c r="K983" s="1">
        <f>Table2[[#This Row],[Quantity]]</f>
        <v>-463</v>
      </c>
      <c r="L983" s="1" t="str">
        <f>IF(ISBLANK(Table2[[#This Row],[Status]]), "No Data Entered", IFERROR(Table2[[#This Row],[Status]], "No Data Entered"))</f>
        <v>Cancelled</v>
      </c>
    </row>
    <row r="984" spans="1:12" x14ac:dyDescent="0.3">
      <c r="A984" s="1" t="str">
        <f>Table2[[#This Row],[Product_ID]]</f>
        <v>PRO3114</v>
      </c>
      <c r="B984" s="1" t="str">
        <f>Table2[[#This Row],[Customer_ID]]</f>
        <v>CUST72199</v>
      </c>
      <c r="C984" s="14" t="str">
        <f>Table2[[#This Row],[Date]]</f>
        <v>19/07/2021</v>
      </c>
      <c r="D984" s="1" t="str">
        <f>TRIM(PROPER(Table2[[#This Row],[Product_Name]]))</f>
        <v>Mouse</v>
      </c>
      <c r="E984" s="1" t="str">
        <f>TRIM(PROPER(Table2[[#This Row],[Country]]))</f>
        <v>Uk</v>
      </c>
      <c r="F984" s="1" t="str">
        <f>TRIM(PROPER(Table2[[#This Row],[Category]]))</f>
        <v>Electronics</v>
      </c>
      <c r="G984" s="1" t="str">
        <f>TRIM(PROPER(Table2[[#This Row],[Brand]]))</f>
        <v>Sony</v>
      </c>
      <c r="H984" s="1">
        <f>Table2[[#This Row],[Supplier_ID]]</f>
        <v>1001</v>
      </c>
      <c r="I984" s="1">
        <f>Table2[[#This Row],[Market_Price]]</f>
        <v>1304.6199999999999</v>
      </c>
      <c r="J984" s="1">
        <f>Table2[[#This Row],[Selling_Price]]</f>
        <v>1756.41</v>
      </c>
      <c r="K984" s="1">
        <f>Table2[[#This Row],[Quantity]]</f>
        <v>-29</v>
      </c>
      <c r="L984" s="1" t="str">
        <f>IF(ISBLANK(Table2[[#This Row],[Status]]), "No Data Entered", IFERROR(Table2[[#This Row],[Status]], "No Data Entered"))</f>
        <v>Cancelled</v>
      </c>
    </row>
    <row r="985" spans="1:12" x14ac:dyDescent="0.3">
      <c r="A985" s="1" t="str">
        <f>Table2[[#This Row],[Product_ID]]</f>
        <v>PRO9490</v>
      </c>
      <c r="B985" s="1" t="str">
        <f>Table2[[#This Row],[Customer_ID]]</f>
        <v>CUST72215</v>
      </c>
      <c r="C985" s="14" t="str">
        <f>Table2[[#This Row],[Date]]</f>
        <v>21/05/2021</v>
      </c>
      <c r="D985" s="1" t="str">
        <f>TRIM(PROPER(Table2[[#This Row],[Product_Name]]))</f>
        <v>Smartphone</v>
      </c>
      <c r="E985" s="1" t="str">
        <f>TRIM(PROPER(Table2[[#This Row],[Country]]))</f>
        <v>Brazil</v>
      </c>
      <c r="F985" s="1" t="str">
        <f>TRIM(PROPER(Table2[[#This Row],[Category]]))</f>
        <v>Accessories</v>
      </c>
      <c r="G985" s="1" t="str">
        <f>TRIM(PROPER(Table2[[#This Row],[Brand]]))</f>
        <v>Hp</v>
      </c>
      <c r="H985" s="1">
        <f>Table2[[#This Row],[Supplier_ID]]</f>
        <v>1092</v>
      </c>
      <c r="I985" s="1">
        <f>Table2[[#This Row],[Market_Price]]</f>
        <v>1081.5</v>
      </c>
      <c r="J985" s="1">
        <f>Table2[[#This Row],[Selling_Price]]</f>
        <v>2151.48</v>
      </c>
      <c r="K985" s="1">
        <f>Table2[[#This Row],[Quantity]]</f>
        <v>-482</v>
      </c>
      <c r="L985" s="1" t="str">
        <f>IF(ISBLANK(Table2[[#This Row],[Status]]), "No Data Entered", IFERROR(Table2[[#This Row],[Status]], "No Data Entered"))</f>
        <v>Cancelled</v>
      </c>
    </row>
    <row r="986" spans="1:12" x14ac:dyDescent="0.3">
      <c r="A986" s="1" t="str">
        <f>Table2[[#This Row],[Product_ID]]</f>
        <v>PRO2055</v>
      </c>
      <c r="B986" s="1" t="str">
        <f>Table2[[#This Row],[Customer_ID]]</f>
        <v>CUST72297</v>
      </c>
      <c r="C986" s="14" t="str">
        <f>Table2[[#This Row],[Date]]</f>
        <v>27/12/2022</v>
      </c>
      <c r="D986" s="1" t="str">
        <f>TRIM(PROPER(Table2[[#This Row],[Product_Name]]))</f>
        <v>Monitor</v>
      </c>
      <c r="E986" s="1" t="str">
        <f>TRIM(PROPER(Table2[[#This Row],[Country]]))</f>
        <v>China</v>
      </c>
      <c r="F986" s="1" t="str">
        <f>TRIM(PROPER(Table2[[#This Row],[Category]]))</f>
        <v>Accessories</v>
      </c>
      <c r="G986" s="1" t="str">
        <f>TRIM(PROPER(Table2[[#This Row],[Brand]]))</f>
        <v>Canon</v>
      </c>
      <c r="H986" s="1">
        <f>Table2[[#This Row],[Supplier_ID]]</f>
        <v>1019</v>
      </c>
      <c r="I986" s="1">
        <f>Table2[[#This Row],[Market_Price]]</f>
        <v>1986.3</v>
      </c>
      <c r="J986" s="1">
        <f>Table2[[#This Row],[Selling_Price]]</f>
        <v>2301.8000000000002</v>
      </c>
      <c r="K986" s="1">
        <f>Table2[[#This Row],[Quantity]]</f>
        <v>-497</v>
      </c>
      <c r="L986" s="1" t="str">
        <f>IF(ISBLANK(Table2[[#This Row],[Status]]), "No Data Entered", IFERROR(Table2[[#This Row],[Status]], "No Data Entered"))</f>
        <v>Cancelled</v>
      </c>
    </row>
    <row r="987" spans="1:12" x14ac:dyDescent="0.3">
      <c r="A987" s="1" t="str">
        <f>Table2[[#This Row],[Product_ID]]</f>
        <v>PRO1592</v>
      </c>
      <c r="B987" s="1" t="str">
        <f>Table2[[#This Row],[Customer_ID]]</f>
        <v>CUST72298</v>
      </c>
      <c r="C987" s="14" t="str">
        <f>Table2[[#This Row],[Date]]</f>
        <v>02/12/2025</v>
      </c>
      <c r="D987" s="1" t="str">
        <f>TRIM(PROPER(Table2[[#This Row],[Product_Name]]))</f>
        <v>Laptop</v>
      </c>
      <c r="E987" s="1" t="str">
        <f>TRIM(PROPER(Table2[[#This Row],[Country]]))</f>
        <v>Usa</v>
      </c>
      <c r="F987" s="1" t="str">
        <f>TRIM(PROPER(Table2[[#This Row],[Category]]))</f>
        <v>Accessories</v>
      </c>
      <c r="G987" s="1" t="str">
        <f>TRIM(PROPER(Table2[[#This Row],[Brand]]))</f>
        <v>Hp</v>
      </c>
      <c r="H987" s="1">
        <f>Table2[[#This Row],[Supplier_ID]]</f>
        <v>1091</v>
      </c>
      <c r="I987" s="1">
        <f>Table2[[#This Row],[Market_Price]]</f>
        <v>1003.81</v>
      </c>
      <c r="J987" s="1">
        <f>Table2[[#This Row],[Selling_Price]]</f>
        <v>1977.01</v>
      </c>
      <c r="K987" s="1">
        <f>Table2[[#This Row],[Quantity]]</f>
        <v>-353</v>
      </c>
      <c r="L987" s="1" t="str">
        <f>IF(ISBLANK(Table2[[#This Row],[Status]]), "No Data Entered", IFERROR(Table2[[#This Row],[Status]], "No Data Entered"))</f>
        <v>Cancelled</v>
      </c>
    </row>
    <row r="988" spans="1:12" x14ac:dyDescent="0.3">
      <c r="A988" s="1" t="str">
        <f>Table2[[#This Row],[Product_ID]]</f>
        <v>PRO7216</v>
      </c>
      <c r="B988" s="1" t="str">
        <f>Table2[[#This Row],[Customer_ID]]</f>
        <v>CUST72342</v>
      </c>
      <c r="C988" s="14" t="str">
        <f>Table2[[#This Row],[Date]]</f>
        <v>15/04/2023</v>
      </c>
      <c r="D988" s="1" t="str">
        <f>TRIM(PROPER(Table2[[#This Row],[Product_Name]]))</f>
        <v>Camera</v>
      </c>
      <c r="E988" s="1" t="str">
        <f>TRIM(PROPER(Table2[[#This Row],[Country]]))</f>
        <v>India</v>
      </c>
      <c r="F988" s="1" t="str">
        <f>TRIM(PROPER(Table2[[#This Row],[Category]]))</f>
        <v>Wearables</v>
      </c>
      <c r="G988" s="1" t="str">
        <f>TRIM(PROPER(Table2[[#This Row],[Brand]]))</f>
        <v>Microsoft</v>
      </c>
      <c r="H988" s="1">
        <f>Table2[[#This Row],[Supplier_ID]]</f>
        <v>1018</v>
      </c>
      <c r="I988" s="1">
        <f>Table2[[#This Row],[Market_Price]]</f>
        <v>248.41</v>
      </c>
      <c r="J988" s="1">
        <f>Table2[[#This Row],[Selling_Price]]</f>
        <v>338.53</v>
      </c>
      <c r="K988" s="1">
        <f>Table2[[#This Row],[Quantity]]</f>
        <v>-330</v>
      </c>
      <c r="L988" s="1" t="str">
        <f>IF(ISBLANK(Table2[[#This Row],[Status]]), "No Data Entered", IFERROR(Table2[[#This Row],[Status]], "No Data Entered"))</f>
        <v>Cancelled</v>
      </c>
    </row>
    <row r="989" spans="1:12" x14ac:dyDescent="0.3">
      <c r="A989" s="1" t="str">
        <f>Table2[[#This Row],[Product_ID]]</f>
        <v>PRO9911</v>
      </c>
      <c r="B989" s="1" t="str">
        <f>Table2[[#This Row],[Customer_ID]]</f>
        <v>CUST72349</v>
      </c>
      <c r="C989" s="14" t="str">
        <f>Table2[[#This Row],[Date]]</f>
        <v>14/09/2023</v>
      </c>
      <c r="D989" s="1" t="str">
        <f>TRIM(PROPER(Table2[[#This Row],[Product_Name]]))</f>
        <v>Headphones</v>
      </c>
      <c r="E989" s="1" t="str">
        <f>TRIM(PROPER(Table2[[#This Row],[Country]]))</f>
        <v>Australia</v>
      </c>
      <c r="F989" s="1" t="str">
        <f>TRIM(PROPER(Table2[[#This Row],[Category]]))</f>
        <v>Accessories</v>
      </c>
      <c r="G989" s="1" t="str">
        <f>TRIM(PROPER(Table2[[#This Row],[Brand]]))</f>
        <v>Microsoft</v>
      </c>
      <c r="H989" s="1">
        <f>Table2[[#This Row],[Supplier_ID]]</f>
        <v>1056</v>
      </c>
      <c r="I989" s="1">
        <f>Table2[[#This Row],[Market_Price]]</f>
        <v>586.63</v>
      </c>
      <c r="J989" s="1">
        <f>Table2[[#This Row],[Selling_Price]]</f>
        <v>943.84</v>
      </c>
      <c r="K989" s="1">
        <f>Table2[[#This Row],[Quantity]]</f>
        <v>-215</v>
      </c>
      <c r="L989" s="1" t="str">
        <f>IF(ISBLANK(Table2[[#This Row],[Status]]), "No Data Entered", IFERROR(Table2[[#This Row],[Status]], "No Data Entered"))</f>
        <v>Cancelled</v>
      </c>
    </row>
    <row r="990" spans="1:12" x14ac:dyDescent="0.3">
      <c r="A990" s="1" t="str">
        <f>Table2[[#This Row],[Product_ID]]</f>
        <v>PRO1356</v>
      </c>
      <c r="B990" s="1" t="str">
        <f>Table2[[#This Row],[Customer_ID]]</f>
        <v>CUST72383</v>
      </c>
      <c r="C990" s="14" t="str">
        <f>Table2[[#This Row],[Date]]</f>
        <v>30/03/2022</v>
      </c>
      <c r="D990" s="1" t="str">
        <f>TRIM(PROPER(Table2[[#This Row],[Product_Name]]))</f>
        <v>Smartwatch</v>
      </c>
      <c r="E990" s="1" t="str">
        <f>TRIM(PROPER(Table2[[#This Row],[Country]]))</f>
        <v>Japan</v>
      </c>
      <c r="F990" s="1" t="str">
        <f>TRIM(PROPER(Table2[[#This Row],[Category]]))</f>
        <v>Office Supplies</v>
      </c>
      <c r="G990" s="1" t="str">
        <f>TRIM(PROPER(Table2[[#This Row],[Brand]]))</f>
        <v>Hp</v>
      </c>
      <c r="H990" s="1">
        <f>Table2[[#This Row],[Supplier_ID]]</f>
        <v>1016</v>
      </c>
      <c r="I990" s="1">
        <f>Table2[[#This Row],[Market_Price]]</f>
        <v>839.04</v>
      </c>
      <c r="J990" s="1">
        <f>Table2[[#This Row],[Selling_Price]]</f>
        <v>1090.8699999999999</v>
      </c>
      <c r="K990" s="1">
        <f>Table2[[#This Row],[Quantity]]</f>
        <v>-176</v>
      </c>
      <c r="L990" s="1" t="str">
        <f>IF(ISBLANK(Table2[[#This Row],[Status]]), "No Data Entered", IFERROR(Table2[[#This Row],[Status]], "No Data Entered"))</f>
        <v>Cancelled</v>
      </c>
    </row>
    <row r="991" spans="1:12" x14ac:dyDescent="0.3">
      <c r="A991" s="1" t="str">
        <f>Table2[[#This Row],[Product_ID]]</f>
        <v>PRO1624</v>
      </c>
      <c r="B991" s="1" t="str">
        <f>Table2[[#This Row],[Customer_ID]]</f>
        <v>CUST72534</v>
      </c>
      <c r="C991" s="14" t="str">
        <f>Table2[[#This Row],[Date]]</f>
        <v>07/07/2023</v>
      </c>
      <c r="D991" s="1" t="str">
        <f>TRIM(PROPER(Table2[[#This Row],[Product_Name]]))</f>
        <v>Smartwatch</v>
      </c>
      <c r="E991" s="1" t="str">
        <f>TRIM(PROPER(Table2[[#This Row],[Country]]))</f>
        <v>Brazil</v>
      </c>
      <c r="F991" s="1" t="str">
        <f>TRIM(PROPER(Table2[[#This Row],[Category]]))</f>
        <v>Office Supplies</v>
      </c>
      <c r="G991" s="1" t="str">
        <f>TRIM(PROPER(Table2[[#This Row],[Brand]]))</f>
        <v>Logitech</v>
      </c>
      <c r="H991" s="1">
        <f>Table2[[#This Row],[Supplier_ID]]</f>
        <v>1086</v>
      </c>
      <c r="I991" s="1">
        <f>Table2[[#This Row],[Market_Price]]</f>
        <v>336.88</v>
      </c>
      <c r="J991" s="1">
        <f>Table2[[#This Row],[Selling_Price]]</f>
        <v>425.16</v>
      </c>
      <c r="K991" s="1">
        <f>Table2[[#This Row],[Quantity]]</f>
        <v>-407</v>
      </c>
      <c r="L991" s="1" t="str">
        <f>IF(ISBLANK(Table2[[#This Row],[Status]]), "No Data Entered", IFERROR(Table2[[#This Row],[Status]], "No Data Entered"))</f>
        <v>Cancelled</v>
      </c>
    </row>
    <row r="992" spans="1:12" x14ac:dyDescent="0.3">
      <c r="A992" s="1" t="str">
        <f>Table2[[#This Row],[Product_ID]]</f>
        <v>PRO9166</v>
      </c>
      <c r="B992" s="1" t="str">
        <f>Table2[[#This Row],[Customer_ID]]</f>
        <v>CUST72537</v>
      </c>
      <c r="C992" s="14" t="str">
        <f>Table2[[#This Row],[Date]]</f>
        <v>22/04/2025</v>
      </c>
      <c r="D992" s="1" t="str">
        <f>TRIM(PROPER(Table2[[#This Row],[Product_Name]]))</f>
        <v>Monitor</v>
      </c>
      <c r="E992" s="1" t="str">
        <f>TRIM(PROPER(Table2[[#This Row],[Country]]))</f>
        <v>Brazil</v>
      </c>
      <c r="F992" s="1" t="str">
        <f>TRIM(PROPER(Table2[[#This Row],[Category]]))</f>
        <v>Office Supplies</v>
      </c>
      <c r="G992" s="1" t="str">
        <f>TRIM(PROPER(Table2[[#This Row],[Brand]]))</f>
        <v>Apple</v>
      </c>
      <c r="H992" s="1">
        <f>Table2[[#This Row],[Supplier_ID]]</f>
        <v>1020</v>
      </c>
      <c r="I992" s="1">
        <f>Table2[[#This Row],[Market_Price]]</f>
        <v>1311.59</v>
      </c>
      <c r="J992" s="1">
        <f>Table2[[#This Row],[Selling_Price]]</f>
        <v>2272.63</v>
      </c>
      <c r="K992" s="1">
        <f>Table2[[#This Row],[Quantity]]</f>
        <v>-371</v>
      </c>
      <c r="L992" s="1" t="str">
        <f>IF(ISBLANK(Table2[[#This Row],[Status]]), "No Data Entered", IFERROR(Table2[[#This Row],[Status]], "No Data Entered"))</f>
        <v>Cancelled</v>
      </c>
    </row>
    <row r="993" spans="1:12" x14ac:dyDescent="0.3">
      <c r="A993" s="1" t="str">
        <f>Table2[[#This Row],[Product_ID]]</f>
        <v>PRO8218</v>
      </c>
      <c r="B993" s="1" t="str">
        <f>Table2[[#This Row],[Customer_ID]]</f>
        <v>CUST72653</v>
      </c>
      <c r="C993" s="14" t="str">
        <f>Table2[[#This Row],[Date]]</f>
        <v>16/05/2023</v>
      </c>
      <c r="D993" s="1" t="str">
        <f>TRIM(PROPER(Table2[[#This Row],[Product_Name]]))</f>
        <v>Laptop</v>
      </c>
      <c r="E993" s="1" t="str">
        <f>TRIM(PROPER(Table2[[#This Row],[Country]]))</f>
        <v>France</v>
      </c>
      <c r="F993" s="1" t="str">
        <f>TRIM(PROPER(Table2[[#This Row],[Category]]))</f>
        <v>Computers</v>
      </c>
      <c r="G993" s="1" t="str">
        <f>TRIM(PROPER(Table2[[#This Row],[Brand]]))</f>
        <v>Hp</v>
      </c>
      <c r="H993" s="1">
        <f>Table2[[#This Row],[Supplier_ID]]</f>
        <v>1006</v>
      </c>
      <c r="I993" s="1">
        <f>Table2[[#This Row],[Market_Price]]</f>
        <v>1050.43</v>
      </c>
      <c r="J993" s="1">
        <f>Table2[[#This Row],[Selling_Price]]</f>
        <v>1961.6</v>
      </c>
      <c r="K993" s="1">
        <f>Table2[[#This Row],[Quantity]]</f>
        <v>-417</v>
      </c>
      <c r="L993" s="1" t="str">
        <f>IF(ISBLANK(Table2[[#This Row],[Status]]), "No Data Entered", IFERROR(Table2[[#This Row],[Status]], "No Data Entered"))</f>
        <v>Cancelled</v>
      </c>
    </row>
    <row r="994" spans="1:12" x14ac:dyDescent="0.3">
      <c r="A994" s="1" t="str">
        <f>Table2[[#This Row],[Product_ID]]</f>
        <v>PRO1997</v>
      </c>
      <c r="B994" s="1" t="str">
        <f>Table2[[#This Row],[Customer_ID]]</f>
        <v>CUST72654</v>
      </c>
      <c r="C994" s="14" t="str">
        <f>Table2[[#This Row],[Date]]</f>
        <v>29/09/2021</v>
      </c>
      <c r="D994" s="1" t="str">
        <f>TRIM(PROPER(Table2[[#This Row],[Product_Name]]))</f>
        <v>Printer</v>
      </c>
      <c r="E994" s="1" t="str">
        <f>TRIM(PROPER(Table2[[#This Row],[Country]]))</f>
        <v>China</v>
      </c>
      <c r="F994" s="1" t="str">
        <f>TRIM(PROPER(Table2[[#This Row],[Category]]))</f>
        <v>Wearables</v>
      </c>
      <c r="G994" s="1" t="str">
        <f>TRIM(PROPER(Table2[[#This Row],[Brand]]))</f>
        <v>Canon</v>
      </c>
      <c r="H994" s="1">
        <f>Table2[[#This Row],[Supplier_ID]]</f>
        <v>1071</v>
      </c>
      <c r="I994" s="1">
        <f>Table2[[#This Row],[Market_Price]]</f>
        <v>1702.72</v>
      </c>
      <c r="J994" s="1">
        <f>Table2[[#This Row],[Selling_Price]]</f>
        <v>3259.65</v>
      </c>
      <c r="K994" s="1">
        <f>Table2[[#This Row],[Quantity]]</f>
        <v>-496</v>
      </c>
      <c r="L994" s="1" t="str">
        <f>IF(ISBLANK(Table2[[#This Row],[Status]]), "No Data Entered", IFERROR(Table2[[#This Row],[Status]], "No Data Entered"))</f>
        <v>Cancelled</v>
      </c>
    </row>
    <row r="995" spans="1:12" x14ac:dyDescent="0.3">
      <c r="A995" s="1" t="str">
        <f>Table2[[#This Row],[Product_ID]]</f>
        <v>PRO2188</v>
      </c>
      <c r="B995" s="1" t="str">
        <f>Table2[[#This Row],[Customer_ID]]</f>
        <v>CUST72768</v>
      </c>
      <c r="C995" s="14" t="str">
        <f>Table2[[#This Row],[Date]]</f>
        <v>30/03/2025</v>
      </c>
      <c r="D995" s="1" t="str">
        <f>TRIM(PROPER(Table2[[#This Row],[Product_Name]]))</f>
        <v>Printer</v>
      </c>
      <c r="E995" s="1" t="str">
        <f>TRIM(PROPER(Table2[[#This Row],[Country]]))</f>
        <v>Usa</v>
      </c>
      <c r="F995" s="1" t="str">
        <f>TRIM(PROPER(Table2[[#This Row],[Category]]))</f>
        <v>Accessories</v>
      </c>
      <c r="G995" s="1" t="str">
        <f>TRIM(PROPER(Table2[[#This Row],[Brand]]))</f>
        <v>Asus</v>
      </c>
      <c r="H995" s="1">
        <f>Table2[[#This Row],[Supplier_ID]]</f>
        <v>1022</v>
      </c>
      <c r="I995" s="1">
        <f>Table2[[#This Row],[Market_Price]]</f>
        <v>1431.61</v>
      </c>
      <c r="J995" s="1">
        <f>Table2[[#This Row],[Selling_Price]]</f>
        <v>2781.51</v>
      </c>
      <c r="K995" s="1">
        <f>Table2[[#This Row],[Quantity]]</f>
        <v>-457</v>
      </c>
      <c r="L995" s="1" t="str">
        <f>IF(ISBLANK(Table2[[#This Row],[Status]]), "No Data Entered", IFERROR(Table2[[#This Row],[Status]], "No Data Entered"))</f>
        <v>Cancelled</v>
      </c>
    </row>
    <row r="996" spans="1:12" x14ac:dyDescent="0.3">
      <c r="A996" s="1" t="str">
        <f>Table2[[#This Row],[Product_ID]]</f>
        <v>PRO3857</v>
      </c>
      <c r="B996" s="1" t="str">
        <f>Table2[[#This Row],[Customer_ID]]</f>
        <v>CUST72789</v>
      </c>
      <c r="C996" s="14" t="str">
        <f>Table2[[#This Row],[Date]]</f>
        <v>15/11/2021</v>
      </c>
      <c r="D996" s="1" t="str">
        <f>TRIM(PROPER(Table2[[#This Row],[Product_Name]]))</f>
        <v>Camera</v>
      </c>
      <c r="E996" s="1" t="str">
        <f>TRIM(PROPER(Table2[[#This Row],[Country]]))</f>
        <v>Australia</v>
      </c>
      <c r="F996" s="1" t="str">
        <f>TRIM(PROPER(Table2[[#This Row],[Category]]))</f>
        <v>Electronics</v>
      </c>
      <c r="G996" s="1" t="str">
        <f>TRIM(PROPER(Table2[[#This Row],[Brand]]))</f>
        <v>Apple</v>
      </c>
      <c r="H996" s="1">
        <f>Table2[[#This Row],[Supplier_ID]]</f>
        <v>1010</v>
      </c>
      <c r="I996" s="1">
        <f>Table2[[#This Row],[Market_Price]]</f>
        <v>675.99</v>
      </c>
      <c r="J996" s="1">
        <f>Table2[[#This Row],[Selling_Price]]</f>
        <v>1065.24</v>
      </c>
      <c r="K996" s="1">
        <f>Table2[[#This Row],[Quantity]]</f>
        <v>-321</v>
      </c>
      <c r="L996" s="1" t="str">
        <f>IF(ISBLANK(Table2[[#This Row],[Status]]), "No Data Entered", IFERROR(Table2[[#This Row],[Status]], "No Data Entered"))</f>
        <v>Cancelled</v>
      </c>
    </row>
    <row r="997" spans="1:12" x14ac:dyDescent="0.3">
      <c r="A997" s="1" t="str">
        <f>Table2[[#This Row],[Product_ID]]</f>
        <v>PRO3247</v>
      </c>
      <c r="B997" s="1" t="str">
        <f>Table2[[#This Row],[Customer_ID]]</f>
        <v>CUST73159</v>
      </c>
      <c r="C997" s="14" t="str">
        <f>Table2[[#This Row],[Date]]</f>
        <v>11/10/2023</v>
      </c>
      <c r="D997" s="1" t="str">
        <f>TRIM(PROPER(Table2[[#This Row],[Product_Name]]))</f>
        <v>Headphones</v>
      </c>
      <c r="E997" s="1" t="str">
        <f>TRIM(PROPER(Table2[[#This Row],[Country]]))</f>
        <v>Usa</v>
      </c>
      <c r="F997" s="1" t="str">
        <f>TRIM(PROPER(Table2[[#This Row],[Category]]))</f>
        <v>Accessories</v>
      </c>
      <c r="G997" s="1" t="str">
        <f>TRIM(PROPER(Table2[[#This Row],[Brand]]))</f>
        <v>Lenovo</v>
      </c>
      <c r="H997" s="1">
        <f>Table2[[#This Row],[Supplier_ID]]</f>
        <v>1089</v>
      </c>
      <c r="I997" s="1">
        <f>Table2[[#This Row],[Market_Price]]</f>
        <v>581.75</v>
      </c>
      <c r="J997" s="1">
        <f>Table2[[#This Row],[Selling_Price]]</f>
        <v>888.01</v>
      </c>
      <c r="K997" s="1">
        <f>Table2[[#This Row],[Quantity]]</f>
        <v>-219</v>
      </c>
      <c r="L997" s="1" t="str">
        <f>IF(ISBLANK(Table2[[#This Row],[Status]]), "No Data Entered", IFERROR(Table2[[#This Row],[Status]], "No Data Entered"))</f>
        <v>Cancelled</v>
      </c>
    </row>
    <row r="998" spans="1:12" x14ac:dyDescent="0.3">
      <c r="A998" s="1" t="str">
        <f>Table2[[#This Row],[Product_ID]]</f>
        <v>PRO6622</v>
      </c>
      <c r="B998" s="1" t="str">
        <f>Table2[[#This Row],[Customer_ID]]</f>
        <v>CUST73169</v>
      </c>
      <c r="C998" s="14" t="str">
        <f>Table2[[#This Row],[Date]]</f>
        <v>20/05/2023</v>
      </c>
      <c r="D998" s="1" t="str">
        <f>TRIM(PROPER(Table2[[#This Row],[Product_Name]]))</f>
        <v>Smartwatch</v>
      </c>
      <c r="E998" s="1" t="str">
        <f>TRIM(PROPER(Table2[[#This Row],[Country]]))</f>
        <v>China</v>
      </c>
      <c r="F998" s="1" t="str">
        <f>TRIM(PROPER(Table2[[#This Row],[Category]]))</f>
        <v>Electronics</v>
      </c>
      <c r="G998" s="1" t="str">
        <f>TRIM(PROPER(Table2[[#This Row],[Brand]]))</f>
        <v>Logitech</v>
      </c>
      <c r="H998" s="1">
        <f>Table2[[#This Row],[Supplier_ID]]</f>
        <v>1021</v>
      </c>
      <c r="I998" s="1">
        <f>Table2[[#This Row],[Market_Price]]</f>
        <v>635.1</v>
      </c>
      <c r="J998" s="1">
        <f>Table2[[#This Row],[Selling_Price]]</f>
        <v>1013.6</v>
      </c>
      <c r="K998" s="1">
        <f>Table2[[#This Row],[Quantity]]</f>
        <v>-463</v>
      </c>
      <c r="L998" s="1" t="str">
        <f>IF(ISBLANK(Table2[[#This Row],[Status]]), "No Data Entered", IFERROR(Table2[[#This Row],[Status]], "No Data Entered"))</f>
        <v>Cancelled</v>
      </c>
    </row>
    <row r="999" spans="1:12" x14ac:dyDescent="0.3">
      <c r="A999" s="1" t="str">
        <f>Table2[[#This Row],[Product_ID]]</f>
        <v>PRO1073</v>
      </c>
      <c r="B999" s="1" t="str">
        <f>Table2[[#This Row],[Customer_ID]]</f>
        <v>CUST73191</v>
      </c>
      <c r="C999" s="14" t="str">
        <f>Table2[[#This Row],[Date]]</f>
        <v>14/05/2022</v>
      </c>
      <c r="D999" s="1" t="str">
        <f>TRIM(PROPER(Table2[[#This Row],[Product_Name]]))</f>
        <v>Mouse</v>
      </c>
      <c r="E999" s="1" t="str">
        <f>TRIM(PROPER(Table2[[#This Row],[Country]]))</f>
        <v>India</v>
      </c>
      <c r="F999" s="1" t="str">
        <f>TRIM(PROPER(Table2[[#This Row],[Category]]))</f>
        <v>Electronics</v>
      </c>
      <c r="G999" s="1" t="str">
        <f>TRIM(PROPER(Table2[[#This Row],[Brand]]))</f>
        <v>Samsung</v>
      </c>
      <c r="H999" s="1">
        <f>Table2[[#This Row],[Supplier_ID]]</f>
        <v>1052</v>
      </c>
      <c r="I999" s="1">
        <f>Table2[[#This Row],[Market_Price]]</f>
        <v>649.92999999999995</v>
      </c>
      <c r="J999" s="1">
        <f>Table2[[#This Row],[Selling_Price]]</f>
        <v>1215.3800000000001</v>
      </c>
      <c r="K999" s="1">
        <f>Table2[[#This Row],[Quantity]]</f>
        <v>-285</v>
      </c>
      <c r="L999" s="1" t="str">
        <f>IF(ISBLANK(Table2[[#This Row],[Status]]), "No Data Entered", IFERROR(Table2[[#This Row],[Status]], "No Data Entered"))</f>
        <v>Cancelled</v>
      </c>
    </row>
    <row r="1000" spans="1:12" x14ac:dyDescent="0.3">
      <c r="A1000" s="1" t="str">
        <f>Table2[[#This Row],[Product_ID]]</f>
        <v>PRO8050</v>
      </c>
      <c r="B1000" s="1" t="str">
        <f>Table2[[#This Row],[Customer_ID]]</f>
        <v>CUST73229</v>
      </c>
      <c r="C1000" s="14" t="str">
        <f>Table2[[#This Row],[Date]]</f>
        <v>28/02/2021</v>
      </c>
      <c r="D1000" s="1" t="str">
        <f>TRIM(PROPER(Table2[[#This Row],[Product_Name]]))</f>
        <v>Monitor</v>
      </c>
      <c r="E1000" s="1" t="str">
        <f>TRIM(PROPER(Table2[[#This Row],[Country]]))</f>
        <v>Japan</v>
      </c>
      <c r="F1000" s="1" t="str">
        <f>TRIM(PROPER(Table2[[#This Row],[Category]]))</f>
        <v>Office Supplies</v>
      </c>
      <c r="G1000" s="1" t="str">
        <f>TRIM(PROPER(Table2[[#This Row],[Brand]]))</f>
        <v>Microsoft</v>
      </c>
      <c r="H1000" s="1">
        <f>Table2[[#This Row],[Supplier_ID]]</f>
        <v>1100</v>
      </c>
      <c r="I1000" s="1">
        <f>Table2[[#This Row],[Market_Price]]</f>
        <v>1986.3</v>
      </c>
      <c r="J1000" s="1">
        <f>Table2[[#This Row],[Selling_Price]]</f>
        <v>2257.7199999999998</v>
      </c>
      <c r="K1000" s="1">
        <f>Table2[[#This Row],[Quantity]]</f>
        <v>-117</v>
      </c>
      <c r="L1000" s="1" t="str">
        <f>IF(ISBLANK(Table2[[#This Row],[Status]]), "No Data Entered", IFERROR(Table2[[#This Row],[Status]], "No Data Entered"))</f>
        <v>Cancelled</v>
      </c>
    </row>
    <row r="1001" spans="1:12" x14ac:dyDescent="0.3">
      <c r="A1001" s="1" t="str">
        <f>Table2[[#This Row],[Product_ID]]</f>
        <v>PRO6593</v>
      </c>
      <c r="B1001" s="1" t="str">
        <f>Table2[[#This Row],[Customer_ID]]</f>
        <v>CUST73263</v>
      </c>
      <c r="C1001" s="14" t="str">
        <f>Table2[[#This Row],[Date]]</f>
        <v>01/03/2020</v>
      </c>
      <c r="D1001" s="1" t="str">
        <f>TRIM(PROPER(Table2[[#This Row],[Product_Name]]))</f>
        <v>Headphones</v>
      </c>
      <c r="E1001" s="1" t="str">
        <f>TRIM(PROPER(Table2[[#This Row],[Country]]))</f>
        <v>Australia</v>
      </c>
      <c r="F1001" s="1" t="str">
        <f>TRIM(PROPER(Table2[[#This Row],[Category]]))</f>
        <v>Office Supplies</v>
      </c>
      <c r="G1001" s="1" t="str">
        <f>TRIM(PROPER(Table2[[#This Row],[Brand]]))</f>
        <v>Sony</v>
      </c>
      <c r="H1001" s="1">
        <f>Table2[[#This Row],[Supplier_ID]]</f>
        <v>1045</v>
      </c>
      <c r="I1001" s="1">
        <f>Table2[[#This Row],[Market_Price]]</f>
        <v>197.44</v>
      </c>
      <c r="J1001" s="1">
        <f>Table2[[#This Row],[Selling_Price]]</f>
        <v>306.42</v>
      </c>
      <c r="K1001" s="1">
        <f>Table2[[#This Row],[Quantity]]</f>
        <v>-472</v>
      </c>
      <c r="L1001" s="1" t="str">
        <f>IF(ISBLANK(Table2[[#This Row],[Status]]), "No Data Entered", IFERROR(Table2[[#This Row],[Status]], "No Data Entered"))</f>
        <v>Cancelled</v>
      </c>
    </row>
    <row r="1002" spans="1:12" x14ac:dyDescent="0.3">
      <c r="A1002" s="1" t="str">
        <f>Table2[[#This Row],[Product_ID]]</f>
        <v>PRO4173</v>
      </c>
      <c r="B1002" s="1" t="str">
        <f>Table2[[#This Row],[Customer_ID]]</f>
        <v>CUST73299</v>
      </c>
      <c r="C1002" s="14" t="str">
        <f>Table2[[#This Row],[Date]]</f>
        <v>06/12/2023</v>
      </c>
      <c r="D1002" s="1" t="str">
        <f>TRIM(PROPER(Table2[[#This Row],[Product_Name]]))</f>
        <v>Smartphone</v>
      </c>
      <c r="E1002" s="1" t="str">
        <f>TRIM(PROPER(Table2[[#This Row],[Country]]))</f>
        <v>Uk</v>
      </c>
      <c r="F1002" s="1" t="str">
        <f>TRIM(PROPER(Table2[[#This Row],[Category]]))</f>
        <v>Office Supplies</v>
      </c>
      <c r="G1002" s="1" t="str">
        <f>TRIM(PROPER(Table2[[#This Row],[Brand]]))</f>
        <v>Apple</v>
      </c>
      <c r="H1002" s="1">
        <f>Table2[[#This Row],[Supplier_ID]]</f>
        <v>1077</v>
      </c>
      <c r="I1002" s="1">
        <f>Table2[[#This Row],[Market_Price]]</f>
        <v>1737.16</v>
      </c>
      <c r="J1002" s="1">
        <f>Table2[[#This Row],[Selling_Price]]</f>
        <v>1993.9</v>
      </c>
      <c r="K1002" s="1">
        <f>Table2[[#This Row],[Quantity]]</f>
        <v>-122</v>
      </c>
      <c r="L1002" s="1" t="str">
        <f>IF(ISBLANK(Table2[[#This Row],[Status]]), "No Data Entered", IFERROR(Table2[[#This Row],[Status]], "No Data Entered"))</f>
        <v>Cancelled</v>
      </c>
    </row>
    <row r="1003" spans="1:12" x14ac:dyDescent="0.3">
      <c r="A1003" s="1" t="str">
        <f>Table2[[#This Row],[Product_ID]]</f>
        <v>PRO4633</v>
      </c>
      <c r="B1003" s="1" t="str">
        <f>Table2[[#This Row],[Customer_ID]]</f>
        <v>CUST73426</v>
      </c>
      <c r="C1003" s="14" t="str">
        <f>Table2[[#This Row],[Date]]</f>
        <v>08/03/2023</v>
      </c>
      <c r="D1003" s="1" t="str">
        <f>TRIM(PROPER(Table2[[#This Row],[Product_Name]]))</f>
        <v>Smartwatch</v>
      </c>
      <c r="E1003" s="1" t="str">
        <f>TRIM(PROPER(Table2[[#This Row],[Country]]))</f>
        <v>Brazil</v>
      </c>
      <c r="F1003" s="1" t="str">
        <f>TRIM(PROPER(Table2[[#This Row],[Category]]))</f>
        <v>Wearables</v>
      </c>
      <c r="G1003" s="1" t="str">
        <f>TRIM(PROPER(Table2[[#This Row],[Brand]]))</f>
        <v>Asus</v>
      </c>
      <c r="H1003" s="1">
        <f>Table2[[#This Row],[Supplier_ID]]</f>
        <v>1060</v>
      </c>
      <c r="I1003" s="1">
        <f>Table2[[#This Row],[Market_Price]]</f>
        <v>704.74</v>
      </c>
      <c r="J1003" s="1">
        <f>Table2[[#This Row],[Selling_Price]]</f>
        <v>806.13</v>
      </c>
      <c r="K1003" s="1">
        <f>Table2[[#This Row],[Quantity]]</f>
        <v>-319</v>
      </c>
      <c r="L1003" s="1" t="str">
        <f>IF(ISBLANK(Table2[[#This Row],[Status]]), "No Data Entered", IFERROR(Table2[[#This Row],[Status]], "No Data Entered"))</f>
        <v>Cancelled</v>
      </c>
    </row>
    <row r="1004" spans="1:12" x14ac:dyDescent="0.3">
      <c r="A1004" s="1" t="str">
        <f>Table2[[#This Row],[Product_ID]]</f>
        <v>PRO9831</v>
      </c>
      <c r="B1004" s="1" t="str">
        <f>Table2[[#This Row],[Customer_ID]]</f>
        <v>CUST73441</v>
      </c>
      <c r="C1004" s="14" t="str">
        <f>Table2[[#This Row],[Date]]</f>
        <v>03/09/2022</v>
      </c>
      <c r="D1004" s="1" t="str">
        <f>TRIM(PROPER(Table2[[#This Row],[Product_Name]]))</f>
        <v>Keyboard</v>
      </c>
      <c r="E1004" s="1" t="str">
        <f>TRIM(PROPER(Table2[[#This Row],[Country]]))</f>
        <v>Japan</v>
      </c>
      <c r="F1004" s="1" t="str">
        <f>TRIM(PROPER(Table2[[#This Row],[Category]]))</f>
        <v>Computers</v>
      </c>
      <c r="G1004" s="1" t="str">
        <f>TRIM(PROPER(Table2[[#This Row],[Brand]]))</f>
        <v>Logitech</v>
      </c>
      <c r="H1004" s="1">
        <f>Table2[[#This Row],[Supplier_ID]]</f>
        <v>1035</v>
      </c>
      <c r="I1004" s="1">
        <f>Table2[[#This Row],[Market_Price]]</f>
        <v>1520.34</v>
      </c>
      <c r="J1004" s="1">
        <f>Table2[[#This Row],[Selling_Price]]</f>
        <v>2473.37</v>
      </c>
      <c r="K1004" s="1">
        <f>Table2[[#This Row],[Quantity]]</f>
        <v>-159</v>
      </c>
      <c r="L1004" s="1" t="str">
        <f>IF(ISBLANK(Table2[[#This Row],[Status]]), "No Data Entered", IFERROR(Table2[[#This Row],[Status]], "No Data Entered"))</f>
        <v>Cancelled</v>
      </c>
    </row>
    <row r="1005" spans="1:12" x14ac:dyDescent="0.3">
      <c r="A1005" s="1" t="str">
        <f>Table2[[#This Row],[Product_ID]]</f>
        <v>PRO1148</v>
      </c>
      <c r="B1005" s="1" t="str">
        <f>Table2[[#This Row],[Customer_ID]]</f>
        <v>CUST73546</v>
      </c>
      <c r="C1005" s="14" t="str">
        <f>Table2[[#This Row],[Date]]</f>
        <v>05/06/2021</v>
      </c>
      <c r="D1005" s="1" t="str">
        <f>TRIM(PROPER(Table2[[#This Row],[Product_Name]]))</f>
        <v>Monitor</v>
      </c>
      <c r="E1005" s="1" t="str">
        <f>TRIM(PROPER(Table2[[#This Row],[Country]]))</f>
        <v>Canada</v>
      </c>
      <c r="F1005" s="1" t="str">
        <f>TRIM(PROPER(Table2[[#This Row],[Category]]))</f>
        <v>Office Supplies</v>
      </c>
      <c r="G1005" s="1" t="str">
        <f>TRIM(PROPER(Table2[[#This Row],[Brand]]))</f>
        <v>Canon</v>
      </c>
      <c r="H1005" s="1">
        <f>Table2[[#This Row],[Supplier_ID]]</f>
        <v>1070</v>
      </c>
      <c r="I1005" s="1">
        <f>Table2[[#This Row],[Market_Price]]</f>
        <v>860.78</v>
      </c>
      <c r="J1005" s="1">
        <f>Table2[[#This Row],[Selling_Price]]</f>
        <v>1697.28</v>
      </c>
      <c r="K1005" s="1">
        <f>Table2[[#This Row],[Quantity]]</f>
        <v>-264</v>
      </c>
      <c r="L1005" s="1" t="str">
        <f>IF(ISBLANK(Table2[[#This Row],[Status]]), "No Data Entered", IFERROR(Table2[[#This Row],[Status]], "No Data Entered"))</f>
        <v>Cancelled</v>
      </c>
    </row>
    <row r="1006" spans="1:12" x14ac:dyDescent="0.3">
      <c r="A1006" s="1" t="str">
        <f>Table2[[#This Row],[Product_ID]]</f>
        <v>PRO7058</v>
      </c>
      <c r="B1006" s="1" t="str">
        <f>Table2[[#This Row],[Customer_ID]]</f>
        <v>CUST73577</v>
      </c>
      <c r="C1006" s="14" t="str">
        <f>Table2[[#This Row],[Date]]</f>
        <v>03/09/2023</v>
      </c>
      <c r="D1006" s="1" t="str">
        <f>TRIM(PROPER(Table2[[#This Row],[Product_Name]]))</f>
        <v>Mouse</v>
      </c>
      <c r="E1006" s="1" t="str">
        <f>TRIM(PROPER(Table2[[#This Row],[Country]]))</f>
        <v>Japan</v>
      </c>
      <c r="F1006" s="1" t="str">
        <f>TRIM(PROPER(Table2[[#This Row],[Category]]))</f>
        <v>Wearables</v>
      </c>
      <c r="G1006" s="1" t="str">
        <f>TRIM(PROPER(Table2[[#This Row],[Brand]]))</f>
        <v>Microsoft</v>
      </c>
      <c r="H1006" s="1">
        <f>Table2[[#This Row],[Supplier_ID]]</f>
        <v>1012</v>
      </c>
      <c r="I1006" s="1">
        <f>Table2[[#This Row],[Market_Price]]</f>
        <v>151.59</v>
      </c>
      <c r="J1006" s="1">
        <f>Table2[[#This Row],[Selling_Price]]</f>
        <v>185.39</v>
      </c>
      <c r="K1006" s="1">
        <f>Table2[[#This Row],[Quantity]]</f>
        <v>-324</v>
      </c>
      <c r="L1006" s="1" t="str">
        <f>IF(ISBLANK(Table2[[#This Row],[Status]]), "No Data Entered", IFERROR(Table2[[#This Row],[Status]], "No Data Entered"))</f>
        <v>Cancelled</v>
      </c>
    </row>
    <row r="1007" spans="1:12" x14ac:dyDescent="0.3">
      <c r="A1007" s="1" t="str">
        <f>Table2[[#This Row],[Product_ID]]</f>
        <v>PRO1830</v>
      </c>
      <c r="B1007" s="1" t="str">
        <f>Table2[[#This Row],[Customer_ID]]</f>
        <v>CUST73586</v>
      </c>
      <c r="C1007" s="14" t="str">
        <f>Table2[[#This Row],[Date]]</f>
        <v>26/05/2021</v>
      </c>
      <c r="D1007" s="1" t="str">
        <f>TRIM(PROPER(Table2[[#This Row],[Product_Name]]))</f>
        <v>Monitor</v>
      </c>
      <c r="E1007" s="1" t="str">
        <f>TRIM(PROPER(Table2[[#This Row],[Country]]))</f>
        <v>Australia</v>
      </c>
      <c r="F1007" s="1" t="str">
        <f>TRIM(PROPER(Table2[[#This Row],[Category]]))</f>
        <v>Office Supplies</v>
      </c>
      <c r="G1007" s="1" t="str">
        <f>TRIM(PROPER(Table2[[#This Row],[Brand]]))</f>
        <v>Lenovo</v>
      </c>
      <c r="H1007" s="1">
        <f>Table2[[#This Row],[Supplier_ID]]</f>
        <v>1022</v>
      </c>
      <c r="I1007" s="1">
        <f>Table2[[#This Row],[Market_Price]]</f>
        <v>440.03</v>
      </c>
      <c r="J1007" s="1">
        <f>Table2[[#This Row],[Selling_Price]]</f>
        <v>675.62</v>
      </c>
      <c r="K1007" s="1">
        <f>Table2[[#This Row],[Quantity]]</f>
        <v>-494</v>
      </c>
      <c r="L1007" s="1" t="str">
        <f>IF(ISBLANK(Table2[[#This Row],[Status]]), "No Data Entered", IFERROR(Table2[[#This Row],[Status]], "No Data Entered"))</f>
        <v>Cancelled</v>
      </c>
    </row>
    <row r="1008" spans="1:12" x14ac:dyDescent="0.3">
      <c r="A1008" s="1" t="str">
        <f>Table2[[#This Row],[Product_ID]]</f>
        <v>PRO2780</v>
      </c>
      <c r="B1008" s="1" t="str">
        <f>Table2[[#This Row],[Customer_ID]]</f>
        <v>CUST73635</v>
      </c>
      <c r="C1008" s="14" t="str">
        <f>Table2[[#This Row],[Date]]</f>
        <v>06/05/2022</v>
      </c>
      <c r="D1008" s="1" t="str">
        <f>TRIM(PROPER(Table2[[#This Row],[Product_Name]]))</f>
        <v>Monitor</v>
      </c>
      <c r="E1008" s="1" t="str">
        <f>TRIM(PROPER(Table2[[#This Row],[Country]]))</f>
        <v>China</v>
      </c>
      <c r="F1008" s="1" t="str">
        <f>TRIM(PROPER(Table2[[#This Row],[Category]]))</f>
        <v>Electronics</v>
      </c>
      <c r="G1008" s="1" t="str">
        <f>TRIM(PROPER(Table2[[#This Row],[Brand]]))</f>
        <v>Logitech</v>
      </c>
      <c r="H1008" s="1">
        <f>Table2[[#This Row],[Supplier_ID]]</f>
        <v>1045</v>
      </c>
      <c r="I1008" s="1">
        <f>Table2[[#This Row],[Market_Price]]</f>
        <v>1365.41</v>
      </c>
      <c r="J1008" s="1">
        <f>Table2[[#This Row],[Selling_Price]]</f>
        <v>2524.48</v>
      </c>
      <c r="K1008" s="1">
        <f>Table2[[#This Row],[Quantity]]</f>
        <v>-184</v>
      </c>
      <c r="L1008" s="1" t="str">
        <f>IF(ISBLANK(Table2[[#This Row],[Status]]), "No Data Entered", IFERROR(Table2[[#This Row],[Status]], "No Data Entered"))</f>
        <v>Cancelled</v>
      </c>
    </row>
    <row r="1009" spans="1:12" x14ac:dyDescent="0.3">
      <c r="A1009" s="1" t="str">
        <f>Table2[[#This Row],[Product_ID]]</f>
        <v>PRO7927</v>
      </c>
      <c r="B1009" s="1" t="str">
        <f>Table2[[#This Row],[Customer_ID]]</f>
        <v>CUST73832</v>
      </c>
      <c r="C1009" s="14" t="str">
        <f>Table2[[#This Row],[Date]]</f>
        <v>12/05/2025</v>
      </c>
      <c r="D1009" s="1" t="str">
        <f>TRIM(PROPER(Table2[[#This Row],[Product_Name]]))</f>
        <v>Monitor</v>
      </c>
      <c r="E1009" s="1" t="str">
        <f>TRIM(PROPER(Table2[[#This Row],[Country]]))</f>
        <v>Australia</v>
      </c>
      <c r="F1009" s="1" t="str">
        <f>TRIM(PROPER(Table2[[#This Row],[Category]]))</f>
        <v>Office Supplies</v>
      </c>
      <c r="G1009" s="1" t="str">
        <f>TRIM(PROPER(Table2[[#This Row],[Brand]]))</f>
        <v>Lenovo</v>
      </c>
      <c r="H1009" s="1">
        <f>Table2[[#This Row],[Supplier_ID]]</f>
        <v>1021</v>
      </c>
      <c r="I1009" s="1">
        <f>Table2[[#This Row],[Market_Price]]</f>
        <v>1417.06</v>
      </c>
      <c r="J1009" s="1">
        <f>Table2[[#This Row],[Selling_Price]]</f>
        <v>2596.9899999999998</v>
      </c>
      <c r="K1009" s="1">
        <f>Table2[[#This Row],[Quantity]]</f>
        <v>-261</v>
      </c>
      <c r="L1009" s="1" t="str">
        <f>IF(ISBLANK(Table2[[#This Row],[Status]]), "No Data Entered", IFERROR(Table2[[#This Row],[Status]], "No Data Entered"))</f>
        <v>Cancelled</v>
      </c>
    </row>
    <row r="1010" spans="1:12" x14ac:dyDescent="0.3">
      <c r="A1010" s="1" t="str">
        <f>Table2[[#This Row],[Product_ID]]</f>
        <v>PRO8135</v>
      </c>
      <c r="B1010" s="1" t="str">
        <f>Table2[[#This Row],[Customer_ID]]</f>
        <v>CUST73872</v>
      </c>
      <c r="C1010" s="14" t="str">
        <f>Table2[[#This Row],[Date]]</f>
        <v>03/03/2022</v>
      </c>
      <c r="D1010" s="1" t="str">
        <f>TRIM(PROPER(Table2[[#This Row],[Product_Name]]))</f>
        <v>Tablet</v>
      </c>
      <c r="E1010" s="1" t="str">
        <f>TRIM(PROPER(Table2[[#This Row],[Country]]))</f>
        <v>Brazil</v>
      </c>
      <c r="F1010" s="1" t="str">
        <f>TRIM(PROPER(Table2[[#This Row],[Category]]))</f>
        <v>Accessories</v>
      </c>
      <c r="G1010" s="1" t="str">
        <f>TRIM(PROPER(Table2[[#This Row],[Brand]]))</f>
        <v>Asus</v>
      </c>
      <c r="H1010" s="1">
        <f>Table2[[#This Row],[Supplier_ID]]</f>
        <v>1007</v>
      </c>
      <c r="I1010" s="1">
        <f>Table2[[#This Row],[Market_Price]]</f>
        <v>1765.14</v>
      </c>
      <c r="J1010" s="1">
        <f>Table2[[#This Row],[Selling_Price]]</f>
        <v>3412.71</v>
      </c>
      <c r="K1010" s="1">
        <f>Table2[[#This Row],[Quantity]]</f>
        <v>-152</v>
      </c>
      <c r="L1010" s="1" t="str">
        <f>IF(ISBLANK(Table2[[#This Row],[Status]]), "No Data Entered", IFERROR(Table2[[#This Row],[Status]], "No Data Entered"))</f>
        <v>Cancelled</v>
      </c>
    </row>
    <row r="1011" spans="1:12" x14ac:dyDescent="0.3">
      <c r="A1011" s="1" t="str">
        <f>Table2[[#This Row],[Product_ID]]</f>
        <v>PRO2396</v>
      </c>
      <c r="B1011" s="1" t="str">
        <f>Table2[[#This Row],[Customer_ID]]</f>
        <v>CUST73999</v>
      </c>
      <c r="C1011" s="14" t="str">
        <f>Table2[[#This Row],[Date]]</f>
        <v>07/08/2020</v>
      </c>
      <c r="D1011" s="1" t="str">
        <f>TRIM(PROPER(Table2[[#This Row],[Product_Name]]))</f>
        <v>Printer</v>
      </c>
      <c r="E1011" s="1" t="str">
        <f>TRIM(PROPER(Table2[[#This Row],[Country]]))</f>
        <v>Uk</v>
      </c>
      <c r="F1011" s="1" t="str">
        <f>TRIM(PROPER(Table2[[#This Row],[Category]]))</f>
        <v>Wearables</v>
      </c>
      <c r="G1011" s="1" t="str">
        <f>TRIM(PROPER(Table2[[#This Row],[Brand]]))</f>
        <v>Canon</v>
      </c>
      <c r="H1011" s="1">
        <f>Table2[[#This Row],[Supplier_ID]]</f>
        <v>1014</v>
      </c>
      <c r="I1011" s="1">
        <f>Table2[[#This Row],[Market_Price]]</f>
        <v>1707.59</v>
      </c>
      <c r="J1011" s="1">
        <f>Table2[[#This Row],[Selling_Price]]</f>
        <v>2266.6</v>
      </c>
      <c r="K1011" s="1">
        <f>Table2[[#This Row],[Quantity]]</f>
        <v>-123</v>
      </c>
      <c r="L1011" s="1" t="str">
        <f>IF(ISBLANK(Table2[[#This Row],[Status]]), "No Data Entered", IFERROR(Table2[[#This Row],[Status]], "No Data Entered"))</f>
        <v>Cancelled</v>
      </c>
    </row>
    <row r="1012" spans="1:12" x14ac:dyDescent="0.3">
      <c r="A1012" s="1" t="str">
        <f>Table2[[#This Row],[Product_ID]]</f>
        <v>PRO4852</v>
      </c>
      <c r="B1012" s="1" t="str">
        <f>Table2[[#This Row],[Customer_ID]]</f>
        <v>CUST74059</v>
      </c>
      <c r="C1012" s="14" t="str">
        <f>Table2[[#This Row],[Date]]</f>
        <v>03/07/2023</v>
      </c>
      <c r="D1012" s="1" t="str">
        <f>TRIM(PROPER(Table2[[#This Row],[Product_Name]]))</f>
        <v>Tablet</v>
      </c>
      <c r="E1012" s="1" t="str">
        <f>TRIM(PROPER(Table2[[#This Row],[Country]]))</f>
        <v>Australia</v>
      </c>
      <c r="F1012" s="1" t="str">
        <f>TRIM(PROPER(Table2[[#This Row],[Category]]))</f>
        <v>Electronics</v>
      </c>
      <c r="G1012" s="1" t="str">
        <f>TRIM(PROPER(Table2[[#This Row],[Brand]]))</f>
        <v>Microsoft</v>
      </c>
      <c r="H1012" s="1">
        <f>Table2[[#This Row],[Supplier_ID]]</f>
        <v>1036</v>
      </c>
      <c r="I1012" s="1">
        <f>Table2[[#This Row],[Market_Price]]</f>
        <v>1248.25</v>
      </c>
      <c r="J1012" s="1">
        <f>Table2[[#This Row],[Selling_Price]]</f>
        <v>2125.98</v>
      </c>
      <c r="K1012" s="1">
        <f>Table2[[#This Row],[Quantity]]</f>
        <v>-378</v>
      </c>
      <c r="L1012" s="1" t="str">
        <f>IF(ISBLANK(Table2[[#This Row],[Status]]), "No Data Entered", IFERROR(Table2[[#This Row],[Status]], "No Data Entered"))</f>
        <v>Cancelled</v>
      </c>
    </row>
    <row r="1013" spans="1:12" x14ac:dyDescent="0.3">
      <c r="A1013" s="1" t="str">
        <f>Table2[[#This Row],[Product_ID]]</f>
        <v>PRO1327</v>
      </c>
      <c r="B1013" s="1" t="str">
        <f>Table2[[#This Row],[Customer_ID]]</f>
        <v>CUST74206</v>
      </c>
      <c r="C1013" s="14" t="str">
        <f>Table2[[#This Row],[Date]]</f>
        <v>15/06/2021</v>
      </c>
      <c r="D1013" s="1" t="str">
        <f>TRIM(PROPER(Table2[[#This Row],[Product_Name]]))</f>
        <v>Laptop</v>
      </c>
      <c r="E1013" s="1" t="str">
        <f>TRIM(PROPER(Table2[[#This Row],[Country]]))</f>
        <v>India</v>
      </c>
      <c r="F1013" s="1" t="str">
        <f>TRIM(PROPER(Table2[[#This Row],[Category]]))</f>
        <v>Accessories</v>
      </c>
      <c r="G1013" s="1" t="str">
        <f>TRIM(PROPER(Table2[[#This Row],[Brand]]))</f>
        <v>Samsung</v>
      </c>
      <c r="H1013" s="1">
        <f>Table2[[#This Row],[Supplier_ID]]</f>
        <v>1003</v>
      </c>
      <c r="I1013" s="1">
        <f>Table2[[#This Row],[Market_Price]]</f>
        <v>1474.75</v>
      </c>
      <c r="J1013" s="1">
        <f>Table2[[#This Row],[Selling_Price]]</f>
        <v>1820.67</v>
      </c>
      <c r="K1013" s="1">
        <f>Table2[[#This Row],[Quantity]]</f>
        <v>-309</v>
      </c>
      <c r="L1013" s="1" t="str">
        <f>IF(ISBLANK(Table2[[#This Row],[Status]]), "No Data Entered", IFERROR(Table2[[#This Row],[Status]], "No Data Entered"))</f>
        <v>Cancelled</v>
      </c>
    </row>
    <row r="1014" spans="1:12" x14ac:dyDescent="0.3">
      <c r="A1014" s="1" t="str">
        <f>Table2[[#This Row],[Product_ID]]</f>
        <v>PRO6767</v>
      </c>
      <c r="B1014" s="1" t="str">
        <f>Table2[[#This Row],[Customer_ID]]</f>
        <v>CUST74445</v>
      </c>
      <c r="C1014" s="14" t="str">
        <f>Table2[[#This Row],[Date]]</f>
        <v>18/11/2024</v>
      </c>
      <c r="D1014" s="1" t="str">
        <f>TRIM(PROPER(Table2[[#This Row],[Product_Name]]))</f>
        <v>Smartwatch</v>
      </c>
      <c r="E1014" s="1" t="str">
        <f>TRIM(PROPER(Table2[[#This Row],[Country]]))</f>
        <v>Germany</v>
      </c>
      <c r="F1014" s="1" t="str">
        <f>TRIM(PROPER(Table2[[#This Row],[Category]]))</f>
        <v>Electronics</v>
      </c>
      <c r="G1014" s="1" t="str">
        <f>TRIM(PROPER(Table2[[#This Row],[Brand]]))</f>
        <v>Asus</v>
      </c>
      <c r="H1014" s="1">
        <f>Table2[[#This Row],[Supplier_ID]]</f>
        <v>1063</v>
      </c>
      <c r="I1014" s="1">
        <f>Table2[[#This Row],[Market_Price]]</f>
        <v>1923.27</v>
      </c>
      <c r="J1014" s="1">
        <f>Table2[[#This Row],[Selling_Price]]</f>
        <v>3199.56</v>
      </c>
      <c r="K1014" s="1">
        <f>Table2[[#This Row],[Quantity]]</f>
        <v>-337</v>
      </c>
      <c r="L1014" s="1" t="str">
        <f>IF(ISBLANK(Table2[[#This Row],[Status]]), "No Data Entered", IFERROR(Table2[[#This Row],[Status]], "No Data Entered"))</f>
        <v>Cancelled</v>
      </c>
    </row>
    <row r="1015" spans="1:12" x14ac:dyDescent="0.3">
      <c r="A1015" s="1" t="str">
        <f>Table2[[#This Row],[Product_ID]]</f>
        <v>PRO7165</v>
      </c>
      <c r="B1015" s="1" t="str">
        <f>Table2[[#This Row],[Customer_ID]]</f>
        <v>CUST74550</v>
      </c>
      <c r="C1015" s="14" t="str">
        <f>Table2[[#This Row],[Date]]</f>
        <v>12/07/2022</v>
      </c>
      <c r="D1015" s="1" t="str">
        <f>TRIM(PROPER(Table2[[#This Row],[Product_Name]]))</f>
        <v>Monitor</v>
      </c>
      <c r="E1015" s="1" t="str">
        <f>TRIM(PROPER(Table2[[#This Row],[Country]]))</f>
        <v>Japan</v>
      </c>
      <c r="F1015" s="1" t="str">
        <f>TRIM(PROPER(Table2[[#This Row],[Category]]))</f>
        <v>Electronics</v>
      </c>
      <c r="G1015" s="1" t="str">
        <f>TRIM(PROPER(Table2[[#This Row],[Brand]]))</f>
        <v>Logitech</v>
      </c>
      <c r="H1015" s="1">
        <f>Table2[[#This Row],[Supplier_ID]]</f>
        <v>1042</v>
      </c>
      <c r="I1015" s="1">
        <f>Table2[[#This Row],[Market_Price]]</f>
        <v>627.84</v>
      </c>
      <c r="J1015" s="1">
        <f>Table2[[#This Row],[Selling_Price]]</f>
        <v>913.05</v>
      </c>
      <c r="K1015" s="1">
        <f>Table2[[#This Row],[Quantity]]</f>
        <v>-214</v>
      </c>
      <c r="L1015" s="1" t="str">
        <f>IF(ISBLANK(Table2[[#This Row],[Status]]), "No Data Entered", IFERROR(Table2[[#This Row],[Status]], "No Data Entered"))</f>
        <v>Cancelled</v>
      </c>
    </row>
    <row r="1016" spans="1:12" x14ac:dyDescent="0.3">
      <c r="A1016" s="1" t="str">
        <f>Table2[[#This Row],[Product_ID]]</f>
        <v>PRO4833</v>
      </c>
      <c r="B1016" s="1" t="str">
        <f>Table2[[#This Row],[Customer_ID]]</f>
        <v>CUST74727</v>
      </c>
      <c r="C1016" s="14" t="str">
        <f>Table2[[#This Row],[Date]]</f>
        <v>24/05/2021</v>
      </c>
      <c r="D1016" s="1" t="str">
        <f>TRIM(PROPER(Table2[[#This Row],[Product_Name]]))</f>
        <v>Tablet</v>
      </c>
      <c r="E1016" s="1" t="str">
        <f>TRIM(PROPER(Table2[[#This Row],[Country]]))</f>
        <v>Usa</v>
      </c>
      <c r="F1016" s="1" t="str">
        <f>TRIM(PROPER(Table2[[#This Row],[Category]]))</f>
        <v>Office Supplies</v>
      </c>
      <c r="G1016" s="1" t="str">
        <f>TRIM(PROPER(Table2[[#This Row],[Brand]]))</f>
        <v>Samsung</v>
      </c>
      <c r="H1016" s="1">
        <f>Table2[[#This Row],[Supplier_ID]]</f>
        <v>1074</v>
      </c>
      <c r="I1016" s="1">
        <f>Table2[[#This Row],[Market_Price]]</f>
        <v>1804.58</v>
      </c>
      <c r="J1016" s="1">
        <f>Table2[[#This Row],[Selling_Price]]</f>
        <v>3406.16</v>
      </c>
      <c r="K1016" s="1">
        <f>Table2[[#This Row],[Quantity]]</f>
        <v>-81</v>
      </c>
      <c r="L1016" s="1" t="str">
        <f>IF(ISBLANK(Table2[[#This Row],[Status]]), "No Data Entered", IFERROR(Table2[[#This Row],[Status]], "No Data Entered"))</f>
        <v>Cancelled</v>
      </c>
    </row>
    <row r="1017" spans="1:12" x14ac:dyDescent="0.3">
      <c r="A1017" s="1" t="str">
        <f>Table2[[#This Row],[Product_ID]]</f>
        <v>PRO4068</v>
      </c>
      <c r="B1017" s="1" t="str">
        <f>Table2[[#This Row],[Customer_ID]]</f>
        <v>CUST74736</v>
      </c>
      <c r="C1017" s="14" t="str">
        <f>Table2[[#This Row],[Date]]</f>
        <v>11/08/2025</v>
      </c>
      <c r="D1017" s="1" t="str">
        <f>TRIM(PROPER(Table2[[#This Row],[Product_Name]]))</f>
        <v>Keyboard</v>
      </c>
      <c r="E1017" s="1" t="str">
        <f>TRIM(PROPER(Table2[[#This Row],[Country]]))</f>
        <v>India</v>
      </c>
      <c r="F1017" s="1" t="str">
        <f>TRIM(PROPER(Table2[[#This Row],[Category]]))</f>
        <v>Electronics</v>
      </c>
      <c r="G1017" s="1" t="str">
        <f>TRIM(PROPER(Table2[[#This Row],[Brand]]))</f>
        <v>Asus</v>
      </c>
      <c r="H1017" s="1">
        <f>Table2[[#This Row],[Supplier_ID]]</f>
        <v>1095</v>
      </c>
      <c r="I1017" s="1">
        <f>Table2[[#This Row],[Market_Price]]</f>
        <v>261.01</v>
      </c>
      <c r="J1017" s="1">
        <f>Table2[[#This Row],[Selling_Price]]</f>
        <v>423.18</v>
      </c>
      <c r="K1017" s="1">
        <f>Table2[[#This Row],[Quantity]]</f>
        <v>-499</v>
      </c>
      <c r="L1017" s="1" t="str">
        <f>IF(ISBLANK(Table2[[#This Row],[Status]]), "No Data Entered", IFERROR(Table2[[#This Row],[Status]], "No Data Entered"))</f>
        <v>Cancelled</v>
      </c>
    </row>
    <row r="1018" spans="1:12" x14ac:dyDescent="0.3">
      <c r="A1018" s="1" t="str">
        <f>Table2[[#This Row],[Product_ID]]</f>
        <v>PRO3808</v>
      </c>
      <c r="B1018" s="1" t="str">
        <f>Table2[[#This Row],[Customer_ID]]</f>
        <v>CUST74839</v>
      </c>
      <c r="C1018" s="14" t="str">
        <f>Table2[[#This Row],[Date]]</f>
        <v>27/11/2022</v>
      </c>
      <c r="D1018" s="1" t="str">
        <f>TRIM(PROPER(Table2[[#This Row],[Product_Name]]))</f>
        <v>Printer</v>
      </c>
      <c r="E1018" s="1" t="str">
        <f>TRIM(PROPER(Table2[[#This Row],[Country]]))</f>
        <v>Australia</v>
      </c>
      <c r="F1018" s="1" t="str">
        <f>TRIM(PROPER(Table2[[#This Row],[Category]]))</f>
        <v>Wearables</v>
      </c>
      <c r="G1018" s="1" t="str">
        <f>TRIM(PROPER(Table2[[#This Row],[Brand]]))</f>
        <v>Dell</v>
      </c>
      <c r="H1018" s="1">
        <f>Table2[[#This Row],[Supplier_ID]]</f>
        <v>1086</v>
      </c>
      <c r="I1018" s="1">
        <f>Table2[[#This Row],[Market_Price]]</f>
        <v>1197.5</v>
      </c>
      <c r="J1018" s="1">
        <f>Table2[[#This Row],[Selling_Price]]</f>
        <v>2109.4</v>
      </c>
      <c r="K1018" s="1">
        <f>Table2[[#This Row],[Quantity]]</f>
        <v>-3</v>
      </c>
      <c r="L1018" s="1" t="str">
        <f>IF(ISBLANK(Table2[[#This Row],[Status]]), "No Data Entered", IFERROR(Table2[[#This Row],[Status]], "No Data Entered"))</f>
        <v>Cancelled</v>
      </c>
    </row>
    <row r="1019" spans="1:12" x14ac:dyDescent="0.3">
      <c r="A1019" s="1" t="str">
        <f>Table2[[#This Row],[Product_ID]]</f>
        <v>PRO8398</v>
      </c>
      <c r="B1019" s="1" t="str">
        <f>Table2[[#This Row],[Customer_ID]]</f>
        <v>CUST74903</v>
      </c>
      <c r="C1019" s="14" t="str">
        <f>Table2[[#This Row],[Date]]</f>
        <v>03/06/2024</v>
      </c>
      <c r="D1019" s="1" t="str">
        <f>TRIM(PROPER(Table2[[#This Row],[Product_Name]]))</f>
        <v>Monitor</v>
      </c>
      <c r="E1019" s="1" t="str">
        <f>TRIM(PROPER(Table2[[#This Row],[Country]]))</f>
        <v>India</v>
      </c>
      <c r="F1019" s="1" t="str">
        <f>TRIM(PROPER(Table2[[#This Row],[Category]]))</f>
        <v>Accessories</v>
      </c>
      <c r="G1019" s="1" t="str">
        <f>TRIM(PROPER(Table2[[#This Row],[Brand]]))</f>
        <v>Samsung</v>
      </c>
      <c r="H1019" s="1">
        <f>Table2[[#This Row],[Supplier_ID]]</f>
        <v>1031</v>
      </c>
      <c r="I1019" s="1">
        <f>Table2[[#This Row],[Market_Price]]</f>
        <v>52.85</v>
      </c>
      <c r="J1019" s="1">
        <f>Table2[[#This Row],[Selling_Price]]</f>
        <v>92.99</v>
      </c>
      <c r="K1019" s="1">
        <f>Table2[[#This Row],[Quantity]]</f>
        <v>-314</v>
      </c>
      <c r="L1019" s="1" t="str">
        <f>IF(ISBLANK(Table2[[#This Row],[Status]]), "No Data Entered", IFERROR(Table2[[#This Row],[Status]], "No Data Entered"))</f>
        <v>Cancelled</v>
      </c>
    </row>
    <row r="1020" spans="1:12" x14ac:dyDescent="0.3">
      <c r="A1020" s="1" t="str">
        <f>Table2[[#This Row],[Product_ID]]</f>
        <v>PRO8206</v>
      </c>
      <c r="B1020" s="1" t="str">
        <f>Table2[[#This Row],[Customer_ID]]</f>
        <v>CUST75141</v>
      </c>
      <c r="C1020" s="14" t="str">
        <f>Table2[[#This Row],[Date]]</f>
        <v>02/04/2023</v>
      </c>
      <c r="D1020" s="1" t="str">
        <f>TRIM(PROPER(Table2[[#This Row],[Product_Name]]))</f>
        <v>Monitor</v>
      </c>
      <c r="E1020" s="1" t="str">
        <f>TRIM(PROPER(Table2[[#This Row],[Country]]))</f>
        <v>Uk</v>
      </c>
      <c r="F1020" s="1" t="str">
        <f>TRIM(PROPER(Table2[[#This Row],[Category]]))</f>
        <v>Wearables</v>
      </c>
      <c r="G1020" s="1" t="str">
        <f>TRIM(PROPER(Table2[[#This Row],[Brand]]))</f>
        <v>Asus</v>
      </c>
      <c r="H1020" s="1">
        <f>Table2[[#This Row],[Supplier_ID]]</f>
        <v>1087</v>
      </c>
      <c r="I1020" s="1">
        <f>Table2[[#This Row],[Market_Price]]</f>
        <v>1237.77</v>
      </c>
      <c r="J1020" s="1">
        <f>Table2[[#This Row],[Selling_Price]]</f>
        <v>2392.19</v>
      </c>
      <c r="K1020" s="1">
        <f>Table2[[#This Row],[Quantity]]</f>
        <v>-277</v>
      </c>
      <c r="L1020" s="1" t="str">
        <f>IF(ISBLANK(Table2[[#This Row],[Status]]), "No Data Entered", IFERROR(Table2[[#This Row],[Status]], "No Data Entered"))</f>
        <v>Cancelled</v>
      </c>
    </row>
    <row r="1021" spans="1:12" x14ac:dyDescent="0.3">
      <c r="A1021" s="1" t="str">
        <f>Table2[[#This Row],[Product_ID]]</f>
        <v>PRO1102</v>
      </c>
      <c r="B1021" s="1" t="str">
        <f>Table2[[#This Row],[Customer_ID]]</f>
        <v>CUST75365</v>
      </c>
      <c r="C1021" s="14" t="str">
        <f>Table2[[#This Row],[Date]]</f>
        <v>06/04/2023</v>
      </c>
      <c r="D1021" s="1" t="str">
        <f>TRIM(PROPER(Table2[[#This Row],[Product_Name]]))</f>
        <v>Smartphone</v>
      </c>
      <c r="E1021" s="1" t="str">
        <f>TRIM(PROPER(Table2[[#This Row],[Country]]))</f>
        <v>China</v>
      </c>
      <c r="F1021" s="1" t="str">
        <f>TRIM(PROPER(Table2[[#This Row],[Category]]))</f>
        <v>Accessories</v>
      </c>
      <c r="G1021" s="1" t="str">
        <f>TRIM(PROPER(Table2[[#This Row],[Brand]]))</f>
        <v>Canon</v>
      </c>
      <c r="H1021" s="1">
        <f>Table2[[#This Row],[Supplier_ID]]</f>
        <v>1058</v>
      </c>
      <c r="I1021" s="1">
        <f>Table2[[#This Row],[Market_Price]]</f>
        <v>1569.97</v>
      </c>
      <c r="J1021" s="1">
        <f>Table2[[#This Row],[Selling_Price]]</f>
        <v>2996.13</v>
      </c>
      <c r="K1021" s="1">
        <f>Table2[[#This Row],[Quantity]]</f>
        <v>-147</v>
      </c>
      <c r="L1021" s="1" t="str">
        <f>IF(ISBLANK(Table2[[#This Row],[Status]]), "No Data Entered", IFERROR(Table2[[#This Row],[Status]], "No Data Entered"))</f>
        <v>Cancelled</v>
      </c>
    </row>
    <row r="1022" spans="1:12" x14ac:dyDescent="0.3">
      <c r="A1022" s="1" t="str">
        <f>Table2[[#This Row],[Product_ID]]</f>
        <v>PRO8554</v>
      </c>
      <c r="B1022" s="1" t="str">
        <f>Table2[[#This Row],[Customer_ID]]</f>
        <v>CUST75437</v>
      </c>
      <c r="C1022" s="14" t="str">
        <f>Table2[[#This Row],[Date]]</f>
        <v>27/08/2024</v>
      </c>
      <c r="D1022" s="1" t="str">
        <f>TRIM(PROPER(Table2[[#This Row],[Product_Name]]))</f>
        <v>Smartphone</v>
      </c>
      <c r="E1022" s="1" t="str">
        <f>TRIM(PROPER(Table2[[#This Row],[Country]]))</f>
        <v>China</v>
      </c>
      <c r="F1022" s="1" t="str">
        <f>TRIM(PROPER(Table2[[#This Row],[Category]]))</f>
        <v>Office Supplies</v>
      </c>
      <c r="G1022" s="1" t="str">
        <f>TRIM(PROPER(Table2[[#This Row],[Brand]]))</f>
        <v>Sony</v>
      </c>
      <c r="H1022" s="1">
        <f>Table2[[#This Row],[Supplier_ID]]</f>
        <v>1091</v>
      </c>
      <c r="I1022" s="1">
        <f>Table2[[#This Row],[Market_Price]]</f>
        <v>1769.67</v>
      </c>
      <c r="J1022" s="1">
        <f>Table2[[#This Row],[Selling_Price]]</f>
        <v>2375.2600000000002</v>
      </c>
      <c r="K1022" s="1">
        <f>Table2[[#This Row],[Quantity]]</f>
        <v>-484</v>
      </c>
      <c r="L1022" s="1" t="str">
        <f>IF(ISBLANK(Table2[[#This Row],[Status]]), "No Data Entered", IFERROR(Table2[[#This Row],[Status]], "No Data Entered"))</f>
        <v>Cancelled</v>
      </c>
    </row>
    <row r="1023" spans="1:12" x14ac:dyDescent="0.3">
      <c r="A1023" s="1" t="str">
        <f>Table2[[#This Row],[Product_ID]]</f>
        <v>PRO1430</v>
      </c>
      <c r="B1023" s="1" t="str">
        <f>Table2[[#This Row],[Customer_ID]]</f>
        <v>CUST75635</v>
      </c>
      <c r="C1023" s="14" t="str">
        <f>Table2[[#This Row],[Date]]</f>
        <v>24/06/2022</v>
      </c>
      <c r="D1023" s="1" t="str">
        <f>TRIM(PROPER(Table2[[#This Row],[Product_Name]]))</f>
        <v>Headphones</v>
      </c>
      <c r="E1023" s="1" t="str">
        <f>TRIM(PROPER(Table2[[#This Row],[Country]]))</f>
        <v>China</v>
      </c>
      <c r="F1023" s="1" t="str">
        <f>TRIM(PROPER(Table2[[#This Row],[Category]]))</f>
        <v>Computers</v>
      </c>
      <c r="G1023" s="1" t="str">
        <f>TRIM(PROPER(Table2[[#This Row],[Brand]]))</f>
        <v>Sony</v>
      </c>
      <c r="H1023" s="1">
        <f>Table2[[#This Row],[Supplier_ID]]</f>
        <v>1096</v>
      </c>
      <c r="I1023" s="1">
        <f>Table2[[#This Row],[Market_Price]]</f>
        <v>591.57000000000005</v>
      </c>
      <c r="J1023" s="1">
        <f>Table2[[#This Row],[Selling_Price]]</f>
        <v>1059.43</v>
      </c>
      <c r="K1023" s="1">
        <f>Table2[[#This Row],[Quantity]]</f>
        <v>-57</v>
      </c>
      <c r="L1023" s="1" t="str">
        <f>IF(ISBLANK(Table2[[#This Row],[Status]]), "No Data Entered", IFERROR(Table2[[#This Row],[Status]], "No Data Entered"))</f>
        <v>Cancelled</v>
      </c>
    </row>
    <row r="1024" spans="1:12" x14ac:dyDescent="0.3">
      <c r="A1024" s="1" t="str">
        <f>Table2[[#This Row],[Product_ID]]</f>
        <v>PRO3782</v>
      </c>
      <c r="B1024" s="1" t="str">
        <f>Table2[[#This Row],[Customer_ID]]</f>
        <v>CUST75661</v>
      </c>
      <c r="C1024" s="14" t="str">
        <f>Table2[[#This Row],[Date]]</f>
        <v>23/07/2020</v>
      </c>
      <c r="D1024" s="1" t="str">
        <f>TRIM(PROPER(Table2[[#This Row],[Product_Name]]))</f>
        <v>Tablet</v>
      </c>
      <c r="E1024" s="1" t="str">
        <f>TRIM(PROPER(Table2[[#This Row],[Country]]))</f>
        <v>Australia</v>
      </c>
      <c r="F1024" s="1" t="str">
        <f>TRIM(PROPER(Table2[[#This Row],[Category]]))</f>
        <v>Wearables</v>
      </c>
      <c r="G1024" s="1" t="str">
        <f>TRIM(PROPER(Table2[[#This Row],[Brand]]))</f>
        <v>Hp</v>
      </c>
      <c r="H1024" s="1">
        <f>Table2[[#This Row],[Supplier_ID]]</f>
        <v>1027</v>
      </c>
      <c r="I1024" s="1">
        <f>Table2[[#This Row],[Market_Price]]</f>
        <v>1101.26</v>
      </c>
      <c r="J1024" s="1">
        <f>Table2[[#This Row],[Selling_Price]]</f>
        <v>1381.89</v>
      </c>
      <c r="K1024" s="1">
        <f>Table2[[#This Row],[Quantity]]</f>
        <v>-59</v>
      </c>
      <c r="L1024" s="1" t="str">
        <f>IF(ISBLANK(Table2[[#This Row],[Status]]), "No Data Entered", IFERROR(Table2[[#This Row],[Status]], "No Data Entered"))</f>
        <v>Cancelled</v>
      </c>
    </row>
    <row r="1025" spans="1:12" x14ac:dyDescent="0.3">
      <c r="A1025" s="1" t="str">
        <f>Table2[[#This Row],[Product_ID]]</f>
        <v>PRO6155</v>
      </c>
      <c r="B1025" s="1" t="str">
        <f>Table2[[#This Row],[Customer_ID]]</f>
        <v>CUST75683</v>
      </c>
      <c r="C1025" s="14" t="str">
        <f>Table2[[#This Row],[Date]]</f>
        <v>06/05/2022</v>
      </c>
      <c r="D1025" s="1" t="str">
        <f>TRIM(PROPER(Table2[[#This Row],[Product_Name]]))</f>
        <v>Tablet</v>
      </c>
      <c r="E1025" s="1" t="str">
        <f>TRIM(PROPER(Table2[[#This Row],[Country]]))</f>
        <v>China</v>
      </c>
      <c r="F1025" s="1" t="str">
        <f>TRIM(PROPER(Table2[[#This Row],[Category]]))</f>
        <v>Wearables</v>
      </c>
      <c r="G1025" s="1" t="str">
        <f>TRIM(PROPER(Table2[[#This Row],[Brand]]))</f>
        <v>Asus</v>
      </c>
      <c r="H1025" s="1">
        <f>Table2[[#This Row],[Supplier_ID]]</f>
        <v>1081</v>
      </c>
      <c r="I1025" s="1">
        <f>Table2[[#This Row],[Market_Price]]</f>
        <v>959.98</v>
      </c>
      <c r="J1025" s="1">
        <f>Table2[[#This Row],[Selling_Price]]</f>
        <v>1539.06</v>
      </c>
      <c r="K1025" s="1">
        <f>Table2[[#This Row],[Quantity]]</f>
        <v>-299</v>
      </c>
      <c r="L1025" s="1" t="str">
        <f>IF(ISBLANK(Table2[[#This Row],[Status]]), "No Data Entered", IFERROR(Table2[[#This Row],[Status]], "No Data Entered"))</f>
        <v>Cancelled</v>
      </c>
    </row>
    <row r="1026" spans="1:12" x14ac:dyDescent="0.3">
      <c r="A1026" s="1" t="str">
        <f>Table2[[#This Row],[Product_ID]]</f>
        <v>PRO9767</v>
      </c>
      <c r="B1026" s="1" t="str">
        <f>Table2[[#This Row],[Customer_ID]]</f>
        <v>CUST75702</v>
      </c>
      <c r="C1026" s="14" t="str">
        <f>Table2[[#This Row],[Date]]</f>
        <v>04/04/2022</v>
      </c>
      <c r="D1026" s="1" t="str">
        <f>TRIM(PROPER(Table2[[#This Row],[Product_Name]]))</f>
        <v>Headphones</v>
      </c>
      <c r="E1026" s="1" t="str">
        <f>TRIM(PROPER(Table2[[#This Row],[Country]]))</f>
        <v>Brazil</v>
      </c>
      <c r="F1026" s="1" t="str">
        <f>TRIM(PROPER(Table2[[#This Row],[Category]]))</f>
        <v>Wearables</v>
      </c>
      <c r="G1026" s="1" t="str">
        <f>TRIM(PROPER(Table2[[#This Row],[Brand]]))</f>
        <v>Logitech</v>
      </c>
      <c r="H1026" s="1">
        <f>Table2[[#This Row],[Supplier_ID]]</f>
        <v>1059</v>
      </c>
      <c r="I1026" s="1">
        <f>Table2[[#This Row],[Market_Price]]</f>
        <v>1562.64</v>
      </c>
      <c r="J1026" s="1">
        <f>Table2[[#This Row],[Selling_Price]]</f>
        <v>2189</v>
      </c>
      <c r="K1026" s="1">
        <f>Table2[[#This Row],[Quantity]]</f>
        <v>-259</v>
      </c>
      <c r="L1026" s="1" t="str">
        <f>IF(ISBLANK(Table2[[#This Row],[Status]]), "No Data Entered", IFERROR(Table2[[#This Row],[Status]], "No Data Entered"))</f>
        <v>Cancelled</v>
      </c>
    </row>
    <row r="1027" spans="1:12" x14ac:dyDescent="0.3">
      <c r="A1027" s="1" t="str">
        <f>Table2[[#This Row],[Product_ID]]</f>
        <v>PRO7237</v>
      </c>
      <c r="B1027" s="1" t="str">
        <f>Table2[[#This Row],[Customer_ID]]</f>
        <v>CUST75904</v>
      </c>
      <c r="C1027" s="14" t="str">
        <f>Table2[[#This Row],[Date]]</f>
        <v>17/06/2022</v>
      </c>
      <c r="D1027" s="1" t="str">
        <f>TRIM(PROPER(Table2[[#This Row],[Product_Name]]))</f>
        <v>Tablet</v>
      </c>
      <c r="E1027" s="1" t="str">
        <f>TRIM(PROPER(Table2[[#This Row],[Country]]))</f>
        <v>Uk</v>
      </c>
      <c r="F1027" s="1" t="str">
        <f>TRIM(PROPER(Table2[[#This Row],[Category]]))</f>
        <v>Wearables</v>
      </c>
      <c r="G1027" s="1" t="str">
        <f>TRIM(PROPER(Table2[[#This Row],[Brand]]))</f>
        <v>Samsung</v>
      </c>
      <c r="H1027" s="1">
        <f>Table2[[#This Row],[Supplier_ID]]</f>
        <v>1044</v>
      </c>
      <c r="I1027" s="1">
        <f>Table2[[#This Row],[Market_Price]]</f>
        <v>491.54</v>
      </c>
      <c r="J1027" s="1">
        <f>Table2[[#This Row],[Selling_Price]]</f>
        <v>893.4</v>
      </c>
      <c r="K1027" s="1">
        <f>Table2[[#This Row],[Quantity]]</f>
        <v>-325</v>
      </c>
      <c r="L1027" s="1" t="str">
        <f>IF(ISBLANK(Table2[[#This Row],[Status]]), "No Data Entered", IFERROR(Table2[[#This Row],[Status]], "No Data Entered"))</f>
        <v>Cancelled</v>
      </c>
    </row>
    <row r="1028" spans="1:12" x14ac:dyDescent="0.3">
      <c r="A1028" s="1" t="str">
        <f>Table2[[#This Row],[Product_ID]]</f>
        <v>PRO3981</v>
      </c>
      <c r="B1028" s="1" t="str">
        <f>Table2[[#This Row],[Customer_ID]]</f>
        <v>CUST75908</v>
      </c>
      <c r="C1028" s="14" t="str">
        <f>Table2[[#This Row],[Date]]</f>
        <v>08/07/2024</v>
      </c>
      <c r="D1028" s="1" t="str">
        <f>TRIM(PROPER(Table2[[#This Row],[Product_Name]]))</f>
        <v>Smartphone</v>
      </c>
      <c r="E1028" s="1" t="str">
        <f>TRIM(PROPER(Table2[[#This Row],[Country]]))</f>
        <v>Uk</v>
      </c>
      <c r="F1028" s="1" t="str">
        <f>TRIM(PROPER(Table2[[#This Row],[Category]]))</f>
        <v>Computers</v>
      </c>
      <c r="G1028" s="1" t="str">
        <f>TRIM(PROPER(Table2[[#This Row],[Brand]]))</f>
        <v>Dell</v>
      </c>
      <c r="H1028" s="1">
        <f>Table2[[#This Row],[Supplier_ID]]</f>
        <v>1085</v>
      </c>
      <c r="I1028" s="1">
        <f>Table2[[#This Row],[Market_Price]]</f>
        <v>976.64</v>
      </c>
      <c r="J1028" s="1">
        <f>Table2[[#This Row],[Selling_Price]]</f>
        <v>1366.33</v>
      </c>
      <c r="K1028" s="1">
        <f>Table2[[#This Row],[Quantity]]</f>
        <v>-462</v>
      </c>
      <c r="L1028" s="1" t="str">
        <f>IF(ISBLANK(Table2[[#This Row],[Status]]), "No Data Entered", IFERROR(Table2[[#This Row],[Status]], "No Data Entered"))</f>
        <v>Cancelled</v>
      </c>
    </row>
    <row r="1029" spans="1:12" x14ac:dyDescent="0.3">
      <c r="A1029" s="1" t="str">
        <f>Table2[[#This Row],[Product_ID]]</f>
        <v>PRO7340</v>
      </c>
      <c r="B1029" s="1" t="str">
        <f>Table2[[#This Row],[Customer_ID]]</f>
        <v>CUST75962</v>
      </c>
      <c r="C1029" s="14" t="str">
        <f>Table2[[#This Row],[Date]]</f>
        <v>13/05/2024</v>
      </c>
      <c r="D1029" s="1" t="str">
        <f>TRIM(PROPER(Table2[[#This Row],[Product_Name]]))</f>
        <v>Tablet</v>
      </c>
      <c r="E1029" s="1" t="str">
        <f>TRIM(PROPER(Table2[[#This Row],[Country]]))</f>
        <v>France</v>
      </c>
      <c r="F1029" s="1" t="str">
        <f>TRIM(PROPER(Table2[[#This Row],[Category]]))</f>
        <v>Accessories</v>
      </c>
      <c r="G1029" s="1" t="str">
        <f>TRIM(PROPER(Table2[[#This Row],[Brand]]))</f>
        <v>Asus</v>
      </c>
      <c r="H1029" s="1">
        <f>Table2[[#This Row],[Supplier_ID]]</f>
        <v>1026</v>
      </c>
      <c r="I1029" s="1">
        <f>Table2[[#This Row],[Market_Price]]</f>
        <v>960.34</v>
      </c>
      <c r="J1029" s="1">
        <f>Table2[[#This Row],[Selling_Price]]</f>
        <v>1803.58</v>
      </c>
      <c r="K1029" s="1">
        <f>Table2[[#This Row],[Quantity]]</f>
        <v>-494</v>
      </c>
      <c r="L1029" s="1" t="str">
        <f>IF(ISBLANK(Table2[[#This Row],[Status]]), "No Data Entered", IFERROR(Table2[[#This Row],[Status]], "No Data Entered"))</f>
        <v>Cancelled</v>
      </c>
    </row>
    <row r="1030" spans="1:12" x14ac:dyDescent="0.3">
      <c r="A1030" s="1" t="str">
        <f>Table2[[#This Row],[Product_ID]]</f>
        <v>PRO1638</v>
      </c>
      <c r="B1030" s="1" t="str">
        <f>Table2[[#This Row],[Customer_ID]]</f>
        <v>CUST75986</v>
      </c>
      <c r="C1030" s="14" t="str">
        <f>Table2[[#This Row],[Date]]</f>
        <v>18/12/2024</v>
      </c>
      <c r="D1030" s="1" t="str">
        <f>TRIM(PROPER(Table2[[#This Row],[Product_Name]]))</f>
        <v>Keyboard</v>
      </c>
      <c r="E1030" s="1" t="str">
        <f>TRIM(PROPER(Table2[[#This Row],[Country]]))</f>
        <v>Japan</v>
      </c>
      <c r="F1030" s="1" t="str">
        <f>TRIM(PROPER(Table2[[#This Row],[Category]]))</f>
        <v>Accessories</v>
      </c>
      <c r="G1030" s="1" t="str">
        <f>TRIM(PROPER(Table2[[#This Row],[Brand]]))</f>
        <v>Hp</v>
      </c>
      <c r="H1030" s="1">
        <f>Table2[[#This Row],[Supplier_ID]]</f>
        <v>1044</v>
      </c>
      <c r="I1030" s="1">
        <f>Table2[[#This Row],[Market_Price]]</f>
        <v>1443.2</v>
      </c>
      <c r="J1030" s="1">
        <f>Table2[[#This Row],[Selling_Price]]</f>
        <v>2796.35</v>
      </c>
      <c r="K1030" s="1">
        <f>Table2[[#This Row],[Quantity]]</f>
        <v>-288</v>
      </c>
      <c r="L1030" s="1" t="str">
        <f>IF(ISBLANK(Table2[[#This Row],[Status]]), "No Data Entered", IFERROR(Table2[[#This Row],[Status]], "No Data Entered"))</f>
        <v>Cancelled</v>
      </c>
    </row>
    <row r="1031" spans="1:12" x14ac:dyDescent="0.3">
      <c r="A1031" s="1" t="str">
        <f>Table2[[#This Row],[Product_ID]]</f>
        <v>PRO1835</v>
      </c>
      <c r="B1031" s="1" t="str">
        <f>Table2[[#This Row],[Customer_ID]]</f>
        <v>CUST76012</v>
      </c>
      <c r="C1031" s="14" t="str">
        <f>Table2[[#This Row],[Date]]</f>
        <v>17/02/2025</v>
      </c>
      <c r="D1031" s="1" t="str">
        <f>TRIM(PROPER(Table2[[#This Row],[Product_Name]]))</f>
        <v>Printer</v>
      </c>
      <c r="E1031" s="1" t="str">
        <f>TRIM(PROPER(Table2[[#This Row],[Country]]))</f>
        <v>Australia</v>
      </c>
      <c r="F1031" s="1" t="str">
        <f>TRIM(PROPER(Table2[[#This Row],[Category]]))</f>
        <v>Office Supplies</v>
      </c>
      <c r="G1031" s="1" t="str">
        <f>TRIM(PROPER(Table2[[#This Row],[Brand]]))</f>
        <v>Logitech</v>
      </c>
      <c r="H1031" s="1">
        <f>Table2[[#This Row],[Supplier_ID]]</f>
        <v>1066</v>
      </c>
      <c r="I1031" s="1">
        <f>Table2[[#This Row],[Market_Price]]</f>
        <v>1599.74</v>
      </c>
      <c r="J1031" s="1">
        <f>Table2[[#This Row],[Selling_Price]]</f>
        <v>2905.62</v>
      </c>
      <c r="K1031" s="1">
        <f>Table2[[#This Row],[Quantity]]</f>
        <v>-161</v>
      </c>
      <c r="L1031" s="1" t="str">
        <f>IF(ISBLANK(Table2[[#This Row],[Status]]), "No Data Entered", IFERROR(Table2[[#This Row],[Status]], "No Data Entered"))</f>
        <v>Cancelled</v>
      </c>
    </row>
    <row r="1032" spans="1:12" x14ac:dyDescent="0.3">
      <c r="A1032" s="1" t="str">
        <f>Table2[[#This Row],[Product_ID]]</f>
        <v>PRO5853</v>
      </c>
      <c r="B1032" s="1" t="str">
        <f>Table2[[#This Row],[Customer_ID]]</f>
        <v>CUST76044</v>
      </c>
      <c r="C1032" s="14" t="str">
        <f>Table2[[#This Row],[Date]]</f>
        <v>04/03/2022</v>
      </c>
      <c r="D1032" s="1" t="str">
        <f>TRIM(PROPER(Table2[[#This Row],[Product_Name]]))</f>
        <v>Smartphone</v>
      </c>
      <c r="E1032" s="1" t="str">
        <f>TRIM(PROPER(Table2[[#This Row],[Country]]))</f>
        <v>Uk</v>
      </c>
      <c r="F1032" s="1" t="str">
        <f>TRIM(PROPER(Table2[[#This Row],[Category]]))</f>
        <v>Electronics</v>
      </c>
      <c r="G1032" s="1" t="str">
        <f>TRIM(PROPER(Table2[[#This Row],[Brand]]))</f>
        <v>Dell</v>
      </c>
      <c r="H1032" s="1">
        <f>Table2[[#This Row],[Supplier_ID]]</f>
        <v>1040</v>
      </c>
      <c r="I1032" s="1">
        <f>Table2[[#This Row],[Market_Price]]</f>
        <v>428.93</v>
      </c>
      <c r="J1032" s="1">
        <f>Table2[[#This Row],[Selling_Price]]</f>
        <v>530.9</v>
      </c>
      <c r="K1032" s="1">
        <f>Table2[[#This Row],[Quantity]]</f>
        <v>-406</v>
      </c>
      <c r="L1032" s="1" t="str">
        <f>IF(ISBLANK(Table2[[#This Row],[Status]]), "No Data Entered", IFERROR(Table2[[#This Row],[Status]], "No Data Entered"))</f>
        <v>Cancelled</v>
      </c>
    </row>
    <row r="1033" spans="1:12" x14ac:dyDescent="0.3">
      <c r="A1033" s="1" t="str">
        <f>Table2[[#This Row],[Product_ID]]</f>
        <v>PRO1902</v>
      </c>
      <c r="B1033" s="1" t="str">
        <f>Table2[[#This Row],[Customer_ID]]</f>
        <v>CUST76078</v>
      </c>
      <c r="C1033" s="14" t="str">
        <f>Table2[[#This Row],[Date]]</f>
        <v>16/03/2021</v>
      </c>
      <c r="D1033" s="1" t="str">
        <f>TRIM(PROPER(Table2[[#This Row],[Product_Name]]))</f>
        <v>Mouse</v>
      </c>
      <c r="E1033" s="1" t="str">
        <f>TRIM(PROPER(Table2[[#This Row],[Country]]))</f>
        <v>Germany</v>
      </c>
      <c r="F1033" s="1" t="str">
        <f>TRIM(PROPER(Table2[[#This Row],[Category]]))</f>
        <v>Accessories</v>
      </c>
      <c r="G1033" s="1" t="str">
        <f>TRIM(PROPER(Table2[[#This Row],[Brand]]))</f>
        <v>Canon</v>
      </c>
      <c r="H1033" s="1">
        <f>Table2[[#This Row],[Supplier_ID]]</f>
        <v>1032</v>
      </c>
      <c r="I1033" s="1">
        <f>Table2[[#This Row],[Market_Price]]</f>
        <v>835.27</v>
      </c>
      <c r="J1033" s="1">
        <f>Table2[[#This Row],[Selling_Price]]</f>
        <v>1360.08</v>
      </c>
      <c r="K1033" s="1">
        <f>Table2[[#This Row],[Quantity]]</f>
        <v>-368</v>
      </c>
      <c r="L1033" s="1" t="str">
        <f>IF(ISBLANK(Table2[[#This Row],[Status]]), "No Data Entered", IFERROR(Table2[[#This Row],[Status]], "No Data Entered"))</f>
        <v>Cancelled</v>
      </c>
    </row>
    <row r="1034" spans="1:12" x14ac:dyDescent="0.3">
      <c r="A1034" s="1" t="str">
        <f>Table2[[#This Row],[Product_ID]]</f>
        <v>PRO9273</v>
      </c>
      <c r="B1034" s="1" t="str">
        <f>Table2[[#This Row],[Customer_ID]]</f>
        <v>CUST76175</v>
      </c>
      <c r="C1034" s="14" t="str">
        <f>Table2[[#This Row],[Date]]</f>
        <v>20/06/2023</v>
      </c>
      <c r="D1034" s="1" t="str">
        <f>TRIM(PROPER(Table2[[#This Row],[Product_Name]]))</f>
        <v>Smartphone</v>
      </c>
      <c r="E1034" s="1" t="str">
        <f>TRIM(PROPER(Table2[[#This Row],[Country]]))</f>
        <v>Canada</v>
      </c>
      <c r="F1034" s="1" t="str">
        <f>TRIM(PROPER(Table2[[#This Row],[Category]]))</f>
        <v>Computers</v>
      </c>
      <c r="G1034" s="1" t="str">
        <f>TRIM(PROPER(Table2[[#This Row],[Brand]]))</f>
        <v>Canon</v>
      </c>
      <c r="H1034" s="1">
        <f>Table2[[#This Row],[Supplier_ID]]</f>
        <v>1083</v>
      </c>
      <c r="I1034" s="1">
        <f>Table2[[#This Row],[Market_Price]]</f>
        <v>915.04</v>
      </c>
      <c r="J1034" s="1">
        <f>Table2[[#This Row],[Selling_Price]]</f>
        <v>1647.42</v>
      </c>
      <c r="K1034" s="1">
        <f>Table2[[#This Row],[Quantity]]</f>
        <v>-224</v>
      </c>
      <c r="L1034" s="1" t="str">
        <f>IF(ISBLANK(Table2[[#This Row],[Status]]), "No Data Entered", IFERROR(Table2[[#This Row],[Status]], "No Data Entered"))</f>
        <v>Cancelled</v>
      </c>
    </row>
    <row r="1035" spans="1:12" x14ac:dyDescent="0.3">
      <c r="A1035" s="1" t="str">
        <f>Table2[[#This Row],[Product_ID]]</f>
        <v>PRO7652</v>
      </c>
      <c r="B1035" s="1" t="str">
        <f>Table2[[#This Row],[Customer_ID]]</f>
        <v>CUST76371</v>
      </c>
      <c r="C1035" s="14" t="str">
        <f>Table2[[#This Row],[Date]]</f>
        <v>25/06/2025</v>
      </c>
      <c r="D1035" s="1" t="str">
        <f>TRIM(PROPER(Table2[[#This Row],[Product_Name]]))</f>
        <v>Smartwatch</v>
      </c>
      <c r="E1035" s="1" t="str">
        <f>TRIM(PROPER(Table2[[#This Row],[Country]]))</f>
        <v>Uk</v>
      </c>
      <c r="F1035" s="1" t="str">
        <f>TRIM(PROPER(Table2[[#This Row],[Category]]))</f>
        <v>Wearables</v>
      </c>
      <c r="G1035" s="1" t="str">
        <f>TRIM(PROPER(Table2[[#This Row],[Brand]]))</f>
        <v>Dell</v>
      </c>
      <c r="H1035" s="1">
        <f>Table2[[#This Row],[Supplier_ID]]</f>
        <v>1087</v>
      </c>
      <c r="I1035" s="1">
        <f>Table2[[#This Row],[Market_Price]]</f>
        <v>1331.45</v>
      </c>
      <c r="J1035" s="1">
        <f>Table2[[#This Row],[Selling_Price]]</f>
        <v>2344.02</v>
      </c>
      <c r="K1035" s="1">
        <f>Table2[[#This Row],[Quantity]]</f>
        <v>-268</v>
      </c>
      <c r="L1035" s="1" t="str">
        <f>IF(ISBLANK(Table2[[#This Row],[Status]]), "No Data Entered", IFERROR(Table2[[#This Row],[Status]], "No Data Entered"))</f>
        <v>Cancelled</v>
      </c>
    </row>
    <row r="1036" spans="1:12" x14ac:dyDescent="0.3">
      <c r="A1036" s="1" t="str">
        <f>Table2[[#This Row],[Product_ID]]</f>
        <v>PRO2647</v>
      </c>
      <c r="B1036" s="1" t="str">
        <f>Table2[[#This Row],[Customer_ID]]</f>
        <v>CUST76445</v>
      </c>
      <c r="C1036" s="14" t="str">
        <f>Table2[[#This Row],[Date]]</f>
        <v>03/05/2022</v>
      </c>
      <c r="D1036" s="1" t="str">
        <f>TRIM(PROPER(Table2[[#This Row],[Product_Name]]))</f>
        <v>Smartphone</v>
      </c>
      <c r="E1036" s="1" t="str">
        <f>TRIM(PROPER(Table2[[#This Row],[Country]]))</f>
        <v>Japan</v>
      </c>
      <c r="F1036" s="1" t="str">
        <f>TRIM(PROPER(Table2[[#This Row],[Category]]))</f>
        <v>Accessories</v>
      </c>
      <c r="G1036" s="1" t="str">
        <f>TRIM(PROPER(Table2[[#This Row],[Brand]]))</f>
        <v>Logitech</v>
      </c>
      <c r="H1036" s="1">
        <f>Table2[[#This Row],[Supplier_ID]]</f>
        <v>1026</v>
      </c>
      <c r="I1036" s="1">
        <f>Table2[[#This Row],[Market_Price]]</f>
        <v>937.5</v>
      </c>
      <c r="J1036" s="1">
        <f>Table2[[#This Row],[Selling_Price]]</f>
        <v>1032.95</v>
      </c>
      <c r="K1036" s="1">
        <f>Table2[[#This Row],[Quantity]]</f>
        <v>-245</v>
      </c>
      <c r="L1036" s="1" t="str">
        <f>IF(ISBLANK(Table2[[#This Row],[Status]]), "No Data Entered", IFERROR(Table2[[#This Row],[Status]], "No Data Entered"))</f>
        <v>Cancelled</v>
      </c>
    </row>
    <row r="1037" spans="1:12" x14ac:dyDescent="0.3">
      <c r="A1037" s="1" t="str">
        <f>Table2[[#This Row],[Product_ID]]</f>
        <v>PRO9954</v>
      </c>
      <c r="B1037" s="1" t="str">
        <f>Table2[[#This Row],[Customer_ID]]</f>
        <v>CUST76457</v>
      </c>
      <c r="C1037" s="14" t="str">
        <f>Table2[[#This Row],[Date]]</f>
        <v>02/05/2025</v>
      </c>
      <c r="D1037" s="1" t="str">
        <f>TRIM(PROPER(Table2[[#This Row],[Product_Name]]))</f>
        <v>Headphones</v>
      </c>
      <c r="E1037" s="1" t="str">
        <f>TRIM(PROPER(Table2[[#This Row],[Country]]))</f>
        <v>Australia</v>
      </c>
      <c r="F1037" s="1" t="str">
        <f>TRIM(PROPER(Table2[[#This Row],[Category]]))</f>
        <v>Electronics</v>
      </c>
      <c r="G1037" s="1" t="str">
        <f>TRIM(PROPER(Table2[[#This Row],[Brand]]))</f>
        <v>Microsoft</v>
      </c>
      <c r="H1037" s="1">
        <f>Table2[[#This Row],[Supplier_ID]]</f>
        <v>1055</v>
      </c>
      <c r="I1037" s="1">
        <f>Table2[[#This Row],[Market_Price]]</f>
        <v>1329.85</v>
      </c>
      <c r="J1037" s="1">
        <f>Table2[[#This Row],[Selling_Price]]</f>
        <v>2399.52</v>
      </c>
      <c r="K1037" s="1">
        <f>Table2[[#This Row],[Quantity]]</f>
        <v>-181</v>
      </c>
      <c r="L1037" s="1" t="str">
        <f>IF(ISBLANK(Table2[[#This Row],[Status]]), "No Data Entered", IFERROR(Table2[[#This Row],[Status]], "No Data Entered"))</f>
        <v>Cancelled</v>
      </c>
    </row>
    <row r="1038" spans="1:12" x14ac:dyDescent="0.3">
      <c r="A1038" s="1" t="str">
        <f>Table2[[#This Row],[Product_ID]]</f>
        <v>PRO9288</v>
      </c>
      <c r="B1038" s="1" t="str">
        <f>Table2[[#This Row],[Customer_ID]]</f>
        <v>CUST76495</v>
      </c>
      <c r="C1038" s="14" t="str">
        <f>Table2[[#This Row],[Date]]</f>
        <v>20/08/2025</v>
      </c>
      <c r="D1038" s="1" t="str">
        <f>TRIM(PROPER(Table2[[#This Row],[Product_Name]]))</f>
        <v>Laptop</v>
      </c>
      <c r="E1038" s="1" t="str">
        <f>TRIM(PROPER(Table2[[#This Row],[Country]]))</f>
        <v>Germany</v>
      </c>
      <c r="F1038" s="1" t="str">
        <f>TRIM(PROPER(Table2[[#This Row],[Category]]))</f>
        <v>Wearables</v>
      </c>
      <c r="G1038" s="1" t="str">
        <f>TRIM(PROPER(Table2[[#This Row],[Brand]]))</f>
        <v>Microsoft</v>
      </c>
      <c r="H1038" s="1">
        <f>Table2[[#This Row],[Supplier_ID]]</f>
        <v>1027</v>
      </c>
      <c r="I1038" s="1">
        <f>Table2[[#This Row],[Market_Price]]</f>
        <v>546.97</v>
      </c>
      <c r="J1038" s="1">
        <f>Table2[[#This Row],[Selling_Price]]</f>
        <v>839.16</v>
      </c>
      <c r="K1038" s="1">
        <f>Table2[[#This Row],[Quantity]]</f>
        <v>-101</v>
      </c>
      <c r="L1038" s="1" t="str">
        <f>IF(ISBLANK(Table2[[#This Row],[Status]]), "No Data Entered", IFERROR(Table2[[#This Row],[Status]], "No Data Entered"))</f>
        <v>Cancelled</v>
      </c>
    </row>
    <row r="1039" spans="1:12" x14ac:dyDescent="0.3">
      <c r="A1039" s="1" t="str">
        <f>Table2[[#This Row],[Product_ID]]</f>
        <v>PRO6478</v>
      </c>
      <c r="B1039" s="1" t="str">
        <f>Table2[[#This Row],[Customer_ID]]</f>
        <v>CUST76504</v>
      </c>
      <c r="C1039" s="14" t="str">
        <f>Table2[[#This Row],[Date]]</f>
        <v>06/01/2025</v>
      </c>
      <c r="D1039" s="1" t="str">
        <f>TRIM(PROPER(Table2[[#This Row],[Product_Name]]))</f>
        <v>Tablet</v>
      </c>
      <c r="E1039" s="1" t="str">
        <f>TRIM(PROPER(Table2[[#This Row],[Country]]))</f>
        <v>Canada</v>
      </c>
      <c r="F1039" s="1" t="str">
        <f>TRIM(PROPER(Table2[[#This Row],[Category]]))</f>
        <v>Office Supplies</v>
      </c>
      <c r="G1039" s="1" t="str">
        <f>TRIM(PROPER(Table2[[#This Row],[Brand]]))</f>
        <v>Asus</v>
      </c>
      <c r="H1039" s="1">
        <f>Table2[[#This Row],[Supplier_ID]]</f>
        <v>1003</v>
      </c>
      <c r="I1039" s="1">
        <f>Table2[[#This Row],[Market_Price]]</f>
        <v>1080.53</v>
      </c>
      <c r="J1039" s="1">
        <f>Table2[[#This Row],[Selling_Price]]</f>
        <v>1590.72</v>
      </c>
      <c r="K1039" s="1">
        <f>Table2[[#This Row],[Quantity]]</f>
        <v>-192</v>
      </c>
      <c r="L1039" s="1" t="str">
        <f>IF(ISBLANK(Table2[[#This Row],[Status]]), "No Data Entered", IFERROR(Table2[[#This Row],[Status]], "No Data Entered"))</f>
        <v>Cancelled</v>
      </c>
    </row>
    <row r="1040" spans="1:12" x14ac:dyDescent="0.3">
      <c r="A1040" s="1" t="str">
        <f>Table2[[#This Row],[Product_ID]]</f>
        <v>PRO4854</v>
      </c>
      <c r="B1040" s="1" t="str">
        <f>Table2[[#This Row],[Customer_ID]]</f>
        <v>CUST76527</v>
      </c>
      <c r="C1040" s="14" t="str">
        <f>Table2[[#This Row],[Date]]</f>
        <v>02/02/2023</v>
      </c>
      <c r="D1040" s="1" t="str">
        <f>TRIM(PROPER(Table2[[#This Row],[Product_Name]]))</f>
        <v>Laptop</v>
      </c>
      <c r="E1040" s="1" t="str">
        <f>TRIM(PROPER(Table2[[#This Row],[Country]]))</f>
        <v>France</v>
      </c>
      <c r="F1040" s="1" t="str">
        <f>TRIM(PROPER(Table2[[#This Row],[Category]]))</f>
        <v>Wearables</v>
      </c>
      <c r="G1040" s="1" t="str">
        <f>TRIM(PROPER(Table2[[#This Row],[Brand]]))</f>
        <v>Logitech</v>
      </c>
      <c r="H1040" s="1">
        <f>Table2[[#This Row],[Supplier_ID]]</f>
        <v>1095</v>
      </c>
      <c r="I1040" s="1">
        <f>Table2[[#This Row],[Market_Price]]</f>
        <v>744.71</v>
      </c>
      <c r="J1040" s="1">
        <f>Table2[[#This Row],[Selling_Price]]</f>
        <v>916.06</v>
      </c>
      <c r="K1040" s="1">
        <f>Table2[[#This Row],[Quantity]]</f>
        <v>-164</v>
      </c>
      <c r="L1040" s="1" t="str">
        <f>IF(ISBLANK(Table2[[#This Row],[Status]]), "No Data Entered", IFERROR(Table2[[#This Row],[Status]], "No Data Entered"))</f>
        <v>Cancelled</v>
      </c>
    </row>
    <row r="1041" spans="1:12" x14ac:dyDescent="0.3">
      <c r="A1041" s="1" t="str">
        <f>Table2[[#This Row],[Product_ID]]</f>
        <v>PRO6491</v>
      </c>
      <c r="B1041" s="1" t="str">
        <f>Table2[[#This Row],[Customer_ID]]</f>
        <v>CUST76601</v>
      </c>
      <c r="C1041" s="14" t="str">
        <f>Table2[[#This Row],[Date]]</f>
        <v>05/05/2025</v>
      </c>
      <c r="D1041" s="1" t="str">
        <f>TRIM(PROPER(Table2[[#This Row],[Product_Name]]))</f>
        <v>Tablet</v>
      </c>
      <c r="E1041" s="1" t="str">
        <f>TRIM(PROPER(Table2[[#This Row],[Country]]))</f>
        <v>Brazil</v>
      </c>
      <c r="F1041" s="1" t="str">
        <f>TRIM(PROPER(Table2[[#This Row],[Category]]))</f>
        <v>Accessories</v>
      </c>
      <c r="G1041" s="1" t="str">
        <f>TRIM(PROPER(Table2[[#This Row],[Brand]]))</f>
        <v>Apple</v>
      </c>
      <c r="H1041" s="1">
        <f>Table2[[#This Row],[Supplier_ID]]</f>
        <v>1067</v>
      </c>
      <c r="I1041" s="1">
        <f>Table2[[#This Row],[Market_Price]]</f>
        <v>1390.73</v>
      </c>
      <c r="J1041" s="1">
        <f>Table2[[#This Row],[Selling_Price]]</f>
        <v>2683.01</v>
      </c>
      <c r="K1041" s="1">
        <f>Table2[[#This Row],[Quantity]]</f>
        <v>-303</v>
      </c>
      <c r="L1041" s="1" t="str">
        <f>IF(ISBLANK(Table2[[#This Row],[Status]]), "No Data Entered", IFERROR(Table2[[#This Row],[Status]], "No Data Entered"))</f>
        <v>Cancelled</v>
      </c>
    </row>
    <row r="1042" spans="1:12" x14ac:dyDescent="0.3">
      <c r="A1042" s="1" t="str">
        <f>Table2[[#This Row],[Product_ID]]</f>
        <v>PRO7424</v>
      </c>
      <c r="B1042" s="1" t="str">
        <f>Table2[[#This Row],[Customer_ID]]</f>
        <v>CUST76801</v>
      </c>
      <c r="C1042" s="14" t="str">
        <f>Table2[[#This Row],[Date]]</f>
        <v>18/10/2022</v>
      </c>
      <c r="D1042" s="1" t="str">
        <f>TRIM(PROPER(Table2[[#This Row],[Product_Name]]))</f>
        <v>Camera</v>
      </c>
      <c r="E1042" s="1" t="str">
        <f>TRIM(PROPER(Table2[[#This Row],[Country]]))</f>
        <v>Australia</v>
      </c>
      <c r="F1042" s="1" t="str">
        <f>TRIM(PROPER(Table2[[#This Row],[Category]]))</f>
        <v>Accessories</v>
      </c>
      <c r="G1042" s="1" t="str">
        <f>TRIM(PROPER(Table2[[#This Row],[Brand]]))</f>
        <v>Microsoft</v>
      </c>
      <c r="H1042" s="1">
        <f>Table2[[#This Row],[Supplier_ID]]</f>
        <v>1034</v>
      </c>
      <c r="I1042" s="1">
        <f>Table2[[#This Row],[Market_Price]]</f>
        <v>1438.78</v>
      </c>
      <c r="J1042" s="1">
        <f>Table2[[#This Row],[Selling_Price]]</f>
        <v>2616.79</v>
      </c>
      <c r="K1042" s="1">
        <f>Table2[[#This Row],[Quantity]]</f>
        <v>-221</v>
      </c>
      <c r="L1042" s="1" t="str">
        <f>IF(ISBLANK(Table2[[#This Row],[Status]]), "No Data Entered", IFERROR(Table2[[#This Row],[Status]], "No Data Entered"))</f>
        <v>Cancelled</v>
      </c>
    </row>
    <row r="1043" spans="1:12" x14ac:dyDescent="0.3">
      <c r="A1043" s="1" t="str">
        <f>Table2[[#This Row],[Product_ID]]</f>
        <v>PRO1164</v>
      </c>
      <c r="B1043" s="1" t="str">
        <f>Table2[[#This Row],[Customer_ID]]</f>
        <v>CUST76831</v>
      </c>
      <c r="C1043" s="14" t="str">
        <f>Table2[[#This Row],[Date]]</f>
        <v>06/02/2020</v>
      </c>
      <c r="D1043" s="1" t="str">
        <f>TRIM(PROPER(Table2[[#This Row],[Product_Name]]))</f>
        <v>Smartwatch</v>
      </c>
      <c r="E1043" s="1" t="str">
        <f>TRIM(PROPER(Table2[[#This Row],[Country]]))</f>
        <v>Germany</v>
      </c>
      <c r="F1043" s="1" t="str">
        <f>TRIM(PROPER(Table2[[#This Row],[Category]]))</f>
        <v>Electronics</v>
      </c>
      <c r="G1043" s="1" t="str">
        <f>TRIM(PROPER(Table2[[#This Row],[Brand]]))</f>
        <v>Canon</v>
      </c>
      <c r="H1043" s="1">
        <f>Table2[[#This Row],[Supplier_ID]]</f>
        <v>1065</v>
      </c>
      <c r="I1043" s="1">
        <f>Table2[[#This Row],[Market_Price]]</f>
        <v>703.83</v>
      </c>
      <c r="J1043" s="1">
        <f>Table2[[#This Row],[Selling_Price]]</f>
        <v>1168.77</v>
      </c>
      <c r="K1043" s="1">
        <f>Table2[[#This Row],[Quantity]]</f>
        <v>-464</v>
      </c>
      <c r="L1043" s="1" t="str">
        <f>IF(ISBLANK(Table2[[#This Row],[Status]]), "No Data Entered", IFERROR(Table2[[#This Row],[Status]], "No Data Entered"))</f>
        <v>Cancelled</v>
      </c>
    </row>
    <row r="1044" spans="1:12" x14ac:dyDescent="0.3">
      <c r="A1044" s="1" t="str">
        <f>Table2[[#This Row],[Product_ID]]</f>
        <v>PRO9168</v>
      </c>
      <c r="B1044" s="1" t="str">
        <f>Table2[[#This Row],[Customer_ID]]</f>
        <v>CUST76877</v>
      </c>
      <c r="C1044" s="14" t="str">
        <f>Table2[[#This Row],[Date]]</f>
        <v>05/08/2025</v>
      </c>
      <c r="D1044" s="1" t="str">
        <f>TRIM(PROPER(Table2[[#This Row],[Product_Name]]))</f>
        <v>Camera</v>
      </c>
      <c r="E1044" s="1" t="str">
        <f>TRIM(PROPER(Table2[[#This Row],[Country]]))</f>
        <v>France</v>
      </c>
      <c r="F1044" s="1" t="str">
        <f>TRIM(PROPER(Table2[[#This Row],[Category]]))</f>
        <v>Office Supplies</v>
      </c>
      <c r="G1044" s="1" t="str">
        <f>TRIM(PROPER(Table2[[#This Row],[Brand]]))</f>
        <v>Asus</v>
      </c>
      <c r="H1044" s="1">
        <f>Table2[[#This Row],[Supplier_ID]]</f>
        <v>1074</v>
      </c>
      <c r="I1044" s="1">
        <f>Table2[[#This Row],[Market_Price]]</f>
        <v>1764.57</v>
      </c>
      <c r="J1044" s="1">
        <f>Table2[[#This Row],[Selling_Price]]</f>
        <v>3421.07</v>
      </c>
      <c r="K1044" s="1">
        <f>Table2[[#This Row],[Quantity]]</f>
        <v>-255</v>
      </c>
      <c r="L1044" s="1" t="str">
        <f>IF(ISBLANK(Table2[[#This Row],[Status]]), "No Data Entered", IFERROR(Table2[[#This Row],[Status]], "No Data Entered"))</f>
        <v>Cancelled</v>
      </c>
    </row>
    <row r="1045" spans="1:12" x14ac:dyDescent="0.3">
      <c r="A1045" s="1" t="str">
        <f>Table2[[#This Row],[Product_ID]]</f>
        <v>PRO8693</v>
      </c>
      <c r="B1045" s="1" t="str">
        <f>Table2[[#This Row],[Customer_ID]]</f>
        <v>CUST76921</v>
      </c>
      <c r="C1045" s="14" t="str">
        <f>Table2[[#This Row],[Date]]</f>
        <v>29/11/2025</v>
      </c>
      <c r="D1045" s="1" t="str">
        <f>TRIM(PROPER(Table2[[#This Row],[Product_Name]]))</f>
        <v>Headphones</v>
      </c>
      <c r="E1045" s="1" t="str">
        <f>TRIM(PROPER(Table2[[#This Row],[Country]]))</f>
        <v>Uk</v>
      </c>
      <c r="F1045" s="1" t="str">
        <f>TRIM(PROPER(Table2[[#This Row],[Category]]))</f>
        <v>Computers</v>
      </c>
      <c r="G1045" s="1" t="str">
        <f>TRIM(PROPER(Table2[[#This Row],[Brand]]))</f>
        <v>Samsung</v>
      </c>
      <c r="H1045" s="1">
        <f>Table2[[#This Row],[Supplier_ID]]</f>
        <v>1041</v>
      </c>
      <c r="I1045" s="1">
        <f>Table2[[#This Row],[Market_Price]]</f>
        <v>557.22</v>
      </c>
      <c r="J1045" s="1">
        <f>Table2[[#This Row],[Selling_Price]]</f>
        <v>771.96</v>
      </c>
      <c r="K1045" s="1">
        <f>Table2[[#This Row],[Quantity]]</f>
        <v>-141</v>
      </c>
      <c r="L1045" s="1" t="str">
        <f>IF(ISBLANK(Table2[[#This Row],[Status]]), "No Data Entered", IFERROR(Table2[[#This Row],[Status]], "No Data Entered"))</f>
        <v>Cancelled</v>
      </c>
    </row>
    <row r="1046" spans="1:12" x14ac:dyDescent="0.3">
      <c r="A1046" s="1" t="str">
        <f>Table2[[#This Row],[Product_ID]]</f>
        <v>PRO5665</v>
      </c>
      <c r="B1046" s="1" t="str">
        <f>Table2[[#This Row],[Customer_ID]]</f>
        <v>CUST76953</v>
      </c>
      <c r="C1046" s="14" t="str">
        <f>Table2[[#This Row],[Date]]</f>
        <v>18/10/2021</v>
      </c>
      <c r="D1046" s="1" t="str">
        <f>TRIM(PROPER(Table2[[#This Row],[Product_Name]]))</f>
        <v>Smartphone</v>
      </c>
      <c r="E1046" s="1" t="str">
        <f>TRIM(PROPER(Table2[[#This Row],[Country]]))</f>
        <v>Australia</v>
      </c>
      <c r="F1046" s="1" t="str">
        <f>TRIM(PROPER(Table2[[#This Row],[Category]]))</f>
        <v>Electronics</v>
      </c>
      <c r="G1046" s="1" t="str">
        <f>TRIM(PROPER(Table2[[#This Row],[Brand]]))</f>
        <v>Apple</v>
      </c>
      <c r="H1046" s="1">
        <f>Table2[[#This Row],[Supplier_ID]]</f>
        <v>1062</v>
      </c>
      <c r="I1046" s="1">
        <f>Table2[[#This Row],[Market_Price]]</f>
        <v>1728.67</v>
      </c>
      <c r="J1046" s="1">
        <f>Table2[[#This Row],[Selling_Price]]</f>
        <v>3383.95</v>
      </c>
      <c r="K1046" s="1">
        <f>Table2[[#This Row],[Quantity]]</f>
        <v>-308</v>
      </c>
      <c r="L1046" s="1" t="str">
        <f>IF(ISBLANK(Table2[[#This Row],[Status]]), "No Data Entered", IFERROR(Table2[[#This Row],[Status]], "No Data Entered"))</f>
        <v>Cancelled</v>
      </c>
    </row>
    <row r="1047" spans="1:12" x14ac:dyDescent="0.3">
      <c r="A1047" s="1" t="str">
        <f>Table2[[#This Row],[Product_ID]]</f>
        <v>PRO1525</v>
      </c>
      <c r="B1047" s="1" t="str">
        <f>Table2[[#This Row],[Customer_ID]]</f>
        <v>CUST76956</v>
      </c>
      <c r="C1047" s="14" t="str">
        <f>Table2[[#This Row],[Date]]</f>
        <v>07/10/2021</v>
      </c>
      <c r="D1047" s="1" t="str">
        <f>TRIM(PROPER(Table2[[#This Row],[Product_Name]]))</f>
        <v>Tablet</v>
      </c>
      <c r="E1047" s="1" t="str">
        <f>TRIM(PROPER(Table2[[#This Row],[Country]]))</f>
        <v>Uk</v>
      </c>
      <c r="F1047" s="1" t="str">
        <f>TRIM(PROPER(Table2[[#This Row],[Category]]))</f>
        <v>Office Supplies</v>
      </c>
      <c r="G1047" s="1" t="str">
        <f>TRIM(PROPER(Table2[[#This Row],[Brand]]))</f>
        <v>Samsung</v>
      </c>
      <c r="H1047" s="1">
        <f>Table2[[#This Row],[Supplier_ID]]</f>
        <v>1082</v>
      </c>
      <c r="I1047" s="1">
        <f>Table2[[#This Row],[Market_Price]]</f>
        <v>460.49</v>
      </c>
      <c r="J1047" s="1">
        <f>Table2[[#This Row],[Selling_Price]]</f>
        <v>778.73</v>
      </c>
      <c r="K1047" s="1">
        <f>Table2[[#This Row],[Quantity]]</f>
        <v>-81</v>
      </c>
      <c r="L1047" s="1" t="str">
        <f>IF(ISBLANK(Table2[[#This Row],[Status]]), "No Data Entered", IFERROR(Table2[[#This Row],[Status]], "No Data Entered"))</f>
        <v>Cancelled</v>
      </c>
    </row>
    <row r="1048" spans="1:12" x14ac:dyDescent="0.3">
      <c r="A1048" s="1" t="str">
        <f>Table2[[#This Row],[Product_ID]]</f>
        <v>PRO5535</v>
      </c>
      <c r="B1048" s="1" t="str">
        <f>Table2[[#This Row],[Customer_ID]]</f>
        <v>CUST76997</v>
      </c>
      <c r="C1048" s="14" t="str">
        <f>Table2[[#This Row],[Date]]</f>
        <v>04/04/2022</v>
      </c>
      <c r="D1048" s="1" t="str">
        <f>TRIM(PROPER(Table2[[#This Row],[Product_Name]]))</f>
        <v>Smartwatch</v>
      </c>
      <c r="E1048" s="1" t="str">
        <f>TRIM(PROPER(Table2[[#This Row],[Country]]))</f>
        <v>Japan</v>
      </c>
      <c r="F1048" s="1" t="str">
        <f>TRIM(PROPER(Table2[[#This Row],[Category]]))</f>
        <v>Office Supplies</v>
      </c>
      <c r="G1048" s="1" t="str">
        <f>TRIM(PROPER(Table2[[#This Row],[Brand]]))</f>
        <v>Logitech</v>
      </c>
      <c r="H1048" s="1">
        <f>Table2[[#This Row],[Supplier_ID]]</f>
        <v>1046</v>
      </c>
      <c r="I1048" s="1">
        <f>Table2[[#This Row],[Market_Price]]</f>
        <v>1041.19</v>
      </c>
      <c r="J1048" s="1">
        <f>Table2[[#This Row],[Selling_Price]]</f>
        <v>1195.83</v>
      </c>
      <c r="K1048" s="1">
        <f>Table2[[#This Row],[Quantity]]</f>
        <v>-380</v>
      </c>
      <c r="L1048" s="1" t="str">
        <f>IF(ISBLANK(Table2[[#This Row],[Status]]), "No Data Entered", IFERROR(Table2[[#This Row],[Status]], "No Data Entered"))</f>
        <v>Cancelled</v>
      </c>
    </row>
    <row r="1049" spans="1:12" x14ac:dyDescent="0.3">
      <c r="A1049" s="1" t="str">
        <f>Table2[[#This Row],[Product_ID]]</f>
        <v>PRO1442</v>
      </c>
      <c r="B1049" s="1" t="str">
        <f>Table2[[#This Row],[Customer_ID]]</f>
        <v>CUST77071</v>
      </c>
      <c r="C1049" s="14" t="str">
        <f>Table2[[#This Row],[Date]]</f>
        <v>02/11/2022</v>
      </c>
      <c r="D1049" s="1" t="str">
        <f>TRIM(PROPER(Table2[[#This Row],[Product_Name]]))</f>
        <v>Camera</v>
      </c>
      <c r="E1049" s="1" t="str">
        <f>TRIM(PROPER(Table2[[#This Row],[Country]]))</f>
        <v>India</v>
      </c>
      <c r="F1049" s="1" t="str">
        <f>TRIM(PROPER(Table2[[#This Row],[Category]]))</f>
        <v>Wearables</v>
      </c>
      <c r="G1049" s="1" t="str">
        <f>TRIM(PROPER(Table2[[#This Row],[Brand]]))</f>
        <v>Samsung</v>
      </c>
      <c r="H1049" s="1">
        <f>Table2[[#This Row],[Supplier_ID]]</f>
        <v>1044</v>
      </c>
      <c r="I1049" s="1">
        <f>Table2[[#This Row],[Market_Price]]</f>
        <v>1745.28</v>
      </c>
      <c r="J1049" s="1">
        <f>Table2[[#This Row],[Selling_Price]]</f>
        <v>3349.19</v>
      </c>
      <c r="K1049" s="1">
        <f>Table2[[#This Row],[Quantity]]</f>
        <v>-124</v>
      </c>
      <c r="L1049" s="1" t="str">
        <f>IF(ISBLANK(Table2[[#This Row],[Status]]), "No Data Entered", IFERROR(Table2[[#This Row],[Status]], "No Data Entered"))</f>
        <v>Cancelled</v>
      </c>
    </row>
    <row r="1050" spans="1:12" x14ac:dyDescent="0.3">
      <c r="A1050" s="1" t="str">
        <f>Table2[[#This Row],[Product_ID]]</f>
        <v>PRO3448</v>
      </c>
      <c r="B1050" s="1" t="str">
        <f>Table2[[#This Row],[Customer_ID]]</f>
        <v>CUST77084</v>
      </c>
      <c r="C1050" s="14" t="str">
        <f>Table2[[#This Row],[Date]]</f>
        <v>08/03/2023</v>
      </c>
      <c r="D1050" s="1" t="str">
        <f>TRIM(PROPER(Table2[[#This Row],[Product_Name]]))</f>
        <v>Smartwatch</v>
      </c>
      <c r="E1050" s="1" t="str">
        <f>TRIM(PROPER(Table2[[#This Row],[Country]]))</f>
        <v>France</v>
      </c>
      <c r="F1050" s="1" t="str">
        <f>TRIM(PROPER(Table2[[#This Row],[Category]]))</f>
        <v>Office Supplies</v>
      </c>
      <c r="G1050" s="1" t="str">
        <f>TRIM(PROPER(Table2[[#This Row],[Brand]]))</f>
        <v>Logitech</v>
      </c>
      <c r="H1050" s="1">
        <f>Table2[[#This Row],[Supplier_ID]]</f>
        <v>1085</v>
      </c>
      <c r="I1050" s="1">
        <f>Table2[[#This Row],[Market_Price]]</f>
        <v>781.37</v>
      </c>
      <c r="J1050" s="1">
        <f>Table2[[#This Row],[Selling_Price]]</f>
        <v>891.07</v>
      </c>
      <c r="K1050" s="1">
        <f>Table2[[#This Row],[Quantity]]</f>
        <v>-311</v>
      </c>
      <c r="L1050" s="1" t="str">
        <f>IF(ISBLANK(Table2[[#This Row],[Status]]), "No Data Entered", IFERROR(Table2[[#This Row],[Status]], "No Data Entered"))</f>
        <v>Cancelled</v>
      </c>
    </row>
    <row r="1051" spans="1:12" x14ac:dyDescent="0.3">
      <c r="A1051" s="1" t="str">
        <f>Table2[[#This Row],[Product_ID]]</f>
        <v>PRO1968</v>
      </c>
      <c r="B1051" s="1" t="str">
        <f>Table2[[#This Row],[Customer_ID]]</f>
        <v>CUST77124</v>
      </c>
      <c r="C1051" s="14" t="str">
        <f>Table2[[#This Row],[Date]]</f>
        <v>03/02/2023</v>
      </c>
      <c r="D1051" s="1" t="str">
        <f>TRIM(PROPER(Table2[[#This Row],[Product_Name]]))</f>
        <v>Smartphone</v>
      </c>
      <c r="E1051" s="1" t="str">
        <f>TRIM(PROPER(Table2[[#This Row],[Country]]))</f>
        <v>Canada</v>
      </c>
      <c r="F1051" s="1" t="str">
        <f>TRIM(PROPER(Table2[[#This Row],[Category]]))</f>
        <v>Wearables</v>
      </c>
      <c r="G1051" s="1" t="str">
        <f>TRIM(PROPER(Table2[[#This Row],[Brand]]))</f>
        <v>Sony</v>
      </c>
      <c r="H1051" s="1">
        <f>Table2[[#This Row],[Supplier_ID]]</f>
        <v>1058</v>
      </c>
      <c r="I1051" s="1">
        <f>Table2[[#This Row],[Market_Price]]</f>
        <v>684.52</v>
      </c>
      <c r="J1051" s="1">
        <f>Table2[[#This Row],[Selling_Price]]</f>
        <v>1081.54</v>
      </c>
      <c r="K1051" s="1">
        <f>Table2[[#This Row],[Quantity]]</f>
        <v>-238</v>
      </c>
      <c r="L1051" s="1" t="str">
        <f>IF(ISBLANK(Table2[[#This Row],[Status]]), "No Data Entered", IFERROR(Table2[[#This Row],[Status]], "No Data Entered"))</f>
        <v>Cancelled</v>
      </c>
    </row>
    <row r="1052" spans="1:12" x14ac:dyDescent="0.3">
      <c r="A1052" s="1" t="str">
        <f>Table2[[#This Row],[Product_ID]]</f>
        <v>PRO8446</v>
      </c>
      <c r="B1052" s="1" t="str">
        <f>Table2[[#This Row],[Customer_ID]]</f>
        <v>CUST77184</v>
      </c>
      <c r="C1052" s="14" t="str">
        <f>Table2[[#This Row],[Date]]</f>
        <v>30/10/2025</v>
      </c>
      <c r="D1052" s="1" t="str">
        <f>TRIM(PROPER(Table2[[#This Row],[Product_Name]]))</f>
        <v>Headphones</v>
      </c>
      <c r="E1052" s="1" t="str">
        <f>TRIM(PROPER(Table2[[#This Row],[Country]]))</f>
        <v>Australia</v>
      </c>
      <c r="F1052" s="1" t="str">
        <f>TRIM(PROPER(Table2[[#This Row],[Category]]))</f>
        <v>Wearables</v>
      </c>
      <c r="G1052" s="1" t="str">
        <f>TRIM(PROPER(Table2[[#This Row],[Brand]]))</f>
        <v>Sony</v>
      </c>
      <c r="H1052" s="1">
        <f>Table2[[#This Row],[Supplier_ID]]</f>
        <v>1006</v>
      </c>
      <c r="I1052" s="1">
        <f>Table2[[#This Row],[Market_Price]]</f>
        <v>372.49</v>
      </c>
      <c r="J1052" s="1">
        <f>Table2[[#This Row],[Selling_Price]]</f>
        <v>420.02</v>
      </c>
      <c r="K1052" s="1">
        <f>Table2[[#This Row],[Quantity]]</f>
        <v>-142</v>
      </c>
      <c r="L1052" s="1" t="str">
        <f>IF(ISBLANK(Table2[[#This Row],[Status]]), "No Data Entered", IFERROR(Table2[[#This Row],[Status]], "No Data Entered"))</f>
        <v>Cancelled</v>
      </c>
    </row>
    <row r="1053" spans="1:12" x14ac:dyDescent="0.3">
      <c r="A1053" s="1" t="str">
        <f>Table2[[#This Row],[Product_ID]]</f>
        <v>PRO5561</v>
      </c>
      <c r="B1053" s="1" t="str">
        <f>Table2[[#This Row],[Customer_ID]]</f>
        <v>CUST77293</v>
      </c>
      <c r="C1053" s="14" t="str">
        <f>Table2[[#This Row],[Date]]</f>
        <v>10/06/2021</v>
      </c>
      <c r="D1053" s="1" t="str">
        <f>TRIM(PROPER(Table2[[#This Row],[Product_Name]]))</f>
        <v>Smartwatch</v>
      </c>
      <c r="E1053" s="1" t="str">
        <f>TRIM(PROPER(Table2[[#This Row],[Country]]))</f>
        <v>China</v>
      </c>
      <c r="F1053" s="1" t="str">
        <f>TRIM(PROPER(Table2[[#This Row],[Category]]))</f>
        <v>Computers</v>
      </c>
      <c r="G1053" s="1" t="str">
        <f>TRIM(PROPER(Table2[[#This Row],[Brand]]))</f>
        <v>Apple</v>
      </c>
      <c r="H1053" s="1">
        <f>Table2[[#This Row],[Supplier_ID]]</f>
        <v>1060</v>
      </c>
      <c r="I1053" s="1">
        <f>Table2[[#This Row],[Market_Price]]</f>
        <v>1152.97</v>
      </c>
      <c r="J1053" s="1">
        <f>Table2[[#This Row],[Selling_Price]]</f>
        <v>2076.12</v>
      </c>
      <c r="K1053" s="1">
        <f>Table2[[#This Row],[Quantity]]</f>
        <v>-166</v>
      </c>
      <c r="L1053" s="1" t="str">
        <f>IF(ISBLANK(Table2[[#This Row],[Status]]), "No Data Entered", IFERROR(Table2[[#This Row],[Status]], "No Data Entered"))</f>
        <v>Cancelled</v>
      </c>
    </row>
    <row r="1054" spans="1:12" x14ac:dyDescent="0.3">
      <c r="A1054" s="1" t="str">
        <f>Table2[[#This Row],[Product_ID]]</f>
        <v>PRO9515</v>
      </c>
      <c r="B1054" s="1" t="str">
        <f>Table2[[#This Row],[Customer_ID]]</f>
        <v>CUST77300</v>
      </c>
      <c r="C1054" s="14" t="str">
        <f>Table2[[#This Row],[Date]]</f>
        <v>09/05/2023</v>
      </c>
      <c r="D1054" s="1" t="str">
        <f>TRIM(PROPER(Table2[[#This Row],[Product_Name]]))</f>
        <v>Monitor</v>
      </c>
      <c r="E1054" s="1" t="str">
        <f>TRIM(PROPER(Table2[[#This Row],[Country]]))</f>
        <v>India</v>
      </c>
      <c r="F1054" s="1" t="str">
        <f>TRIM(PROPER(Table2[[#This Row],[Category]]))</f>
        <v>Electronics</v>
      </c>
      <c r="G1054" s="1" t="str">
        <f>TRIM(PROPER(Table2[[#This Row],[Brand]]))</f>
        <v>Microsoft</v>
      </c>
      <c r="H1054" s="1">
        <f>Table2[[#This Row],[Supplier_ID]]</f>
        <v>1073</v>
      </c>
      <c r="I1054" s="1">
        <f>Table2[[#This Row],[Market_Price]]</f>
        <v>1755.94</v>
      </c>
      <c r="J1054" s="1">
        <f>Table2[[#This Row],[Selling_Price]]</f>
        <v>3102.55</v>
      </c>
      <c r="K1054" s="1">
        <f>Table2[[#This Row],[Quantity]]</f>
        <v>-59</v>
      </c>
      <c r="L1054" s="1" t="str">
        <f>IF(ISBLANK(Table2[[#This Row],[Status]]), "No Data Entered", IFERROR(Table2[[#This Row],[Status]], "No Data Entered"))</f>
        <v>Cancelled</v>
      </c>
    </row>
    <row r="1055" spans="1:12" x14ac:dyDescent="0.3">
      <c r="A1055" s="1" t="str">
        <f>Table2[[#This Row],[Product_ID]]</f>
        <v>PRO7871</v>
      </c>
      <c r="B1055" s="1" t="str">
        <f>Table2[[#This Row],[Customer_ID]]</f>
        <v>CUST77353</v>
      </c>
      <c r="C1055" s="14" t="str">
        <f>Table2[[#This Row],[Date]]</f>
        <v>25/12/2024</v>
      </c>
      <c r="D1055" s="1" t="str">
        <f>TRIM(PROPER(Table2[[#This Row],[Product_Name]]))</f>
        <v>Smartphone</v>
      </c>
      <c r="E1055" s="1" t="str">
        <f>TRIM(PROPER(Table2[[#This Row],[Country]]))</f>
        <v>Australia</v>
      </c>
      <c r="F1055" s="1" t="str">
        <f>TRIM(PROPER(Table2[[#This Row],[Category]]))</f>
        <v>Computers</v>
      </c>
      <c r="G1055" s="1" t="str">
        <f>TRIM(PROPER(Table2[[#This Row],[Brand]]))</f>
        <v>Microsoft</v>
      </c>
      <c r="H1055" s="1">
        <f>Table2[[#This Row],[Supplier_ID]]</f>
        <v>1043</v>
      </c>
      <c r="I1055" s="1">
        <f>Table2[[#This Row],[Market_Price]]</f>
        <v>990.6</v>
      </c>
      <c r="J1055" s="1">
        <f>Table2[[#This Row],[Selling_Price]]</f>
        <v>1531.97</v>
      </c>
      <c r="K1055" s="1">
        <f>Table2[[#This Row],[Quantity]]</f>
        <v>-5</v>
      </c>
      <c r="L1055" s="1" t="str">
        <f>IF(ISBLANK(Table2[[#This Row],[Status]]), "No Data Entered", IFERROR(Table2[[#This Row],[Status]], "No Data Entered"))</f>
        <v>Cancelled</v>
      </c>
    </row>
    <row r="1056" spans="1:12" x14ac:dyDescent="0.3">
      <c r="A1056" s="1" t="str">
        <f>Table2[[#This Row],[Product_ID]]</f>
        <v>PRO9473</v>
      </c>
      <c r="B1056" s="1" t="str">
        <f>Table2[[#This Row],[Customer_ID]]</f>
        <v>CUST77407</v>
      </c>
      <c r="C1056" s="14" t="str">
        <f>Table2[[#This Row],[Date]]</f>
        <v>22/02/2025</v>
      </c>
      <c r="D1056" s="1" t="str">
        <f>TRIM(PROPER(Table2[[#This Row],[Product_Name]]))</f>
        <v>Smartphone</v>
      </c>
      <c r="E1056" s="1" t="str">
        <f>TRIM(PROPER(Table2[[#This Row],[Country]]))</f>
        <v>France</v>
      </c>
      <c r="F1056" s="1" t="str">
        <f>TRIM(PROPER(Table2[[#This Row],[Category]]))</f>
        <v>Electronics</v>
      </c>
      <c r="G1056" s="1" t="str">
        <f>TRIM(PROPER(Table2[[#This Row],[Brand]]))</f>
        <v>Dell</v>
      </c>
      <c r="H1056" s="1">
        <f>Table2[[#This Row],[Supplier_ID]]</f>
        <v>1045</v>
      </c>
      <c r="I1056" s="1">
        <f>Table2[[#This Row],[Market_Price]]</f>
        <v>1237.77</v>
      </c>
      <c r="J1056" s="1">
        <f>Table2[[#This Row],[Selling_Price]]</f>
        <v>1828.25</v>
      </c>
      <c r="K1056" s="1">
        <f>Table2[[#This Row],[Quantity]]</f>
        <v>-428</v>
      </c>
      <c r="L1056" s="1" t="str">
        <f>IF(ISBLANK(Table2[[#This Row],[Status]]), "No Data Entered", IFERROR(Table2[[#This Row],[Status]], "No Data Entered"))</f>
        <v>Cancelled</v>
      </c>
    </row>
    <row r="1057" spans="1:12" x14ac:dyDescent="0.3">
      <c r="A1057" s="1" t="str">
        <f>Table2[[#This Row],[Product_ID]]</f>
        <v>PRO1303</v>
      </c>
      <c r="B1057" s="1" t="str">
        <f>Table2[[#This Row],[Customer_ID]]</f>
        <v>CUST77411</v>
      </c>
      <c r="C1057" s="14" t="str">
        <f>Table2[[#This Row],[Date]]</f>
        <v>23/10/2025</v>
      </c>
      <c r="D1057" s="1" t="str">
        <f>TRIM(PROPER(Table2[[#This Row],[Product_Name]]))</f>
        <v>Camera</v>
      </c>
      <c r="E1057" s="1" t="str">
        <f>TRIM(PROPER(Table2[[#This Row],[Country]]))</f>
        <v>Germany</v>
      </c>
      <c r="F1057" s="1" t="str">
        <f>TRIM(PROPER(Table2[[#This Row],[Category]]))</f>
        <v>Accessories</v>
      </c>
      <c r="G1057" s="1" t="str">
        <f>TRIM(PROPER(Table2[[#This Row],[Brand]]))</f>
        <v>Canon</v>
      </c>
      <c r="H1057" s="1">
        <f>Table2[[#This Row],[Supplier_ID]]</f>
        <v>1079</v>
      </c>
      <c r="I1057" s="1">
        <f>Table2[[#This Row],[Market_Price]]</f>
        <v>788.46</v>
      </c>
      <c r="J1057" s="1">
        <f>Table2[[#This Row],[Selling_Price]]</f>
        <v>969.82</v>
      </c>
      <c r="K1057" s="1">
        <f>Table2[[#This Row],[Quantity]]</f>
        <v>-490</v>
      </c>
      <c r="L1057" s="1" t="str">
        <f>IF(ISBLANK(Table2[[#This Row],[Status]]), "No Data Entered", IFERROR(Table2[[#This Row],[Status]], "No Data Entered"))</f>
        <v>Cancelled</v>
      </c>
    </row>
    <row r="1058" spans="1:12" x14ac:dyDescent="0.3">
      <c r="A1058" s="1" t="str">
        <f>Table2[[#This Row],[Product_ID]]</f>
        <v>PRO4871</v>
      </c>
      <c r="B1058" s="1" t="str">
        <f>Table2[[#This Row],[Customer_ID]]</f>
        <v>CUST77436</v>
      </c>
      <c r="C1058" s="14" t="str">
        <f>Table2[[#This Row],[Date]]</f>
        <v>03/08/2020</v>
      </c>
      <c r="D1058" s="1" t="str">
        <f>TRIM(PROPER(Table2[[#This Row],[Product_Name]]))</f>
        <v>Headphones</v>
      </c>
      <c r="E1058" s="1" t="str">
        <f>TRIM(PROPER(Table2[[#This Row],[Country]]))</f>
        <v>Canada</v>
      </c>
      <c r="F1058" s="1" t="str">
        <f>TRIM(PROPER(Table2[[#This Row],[Category]]))</f>
        <v>Wearables</v>
      </c>
      <c r="G1058" s="1" t="str">
        <f>TRIM(PROPER(Table2[[#This Row],[Brand]]))</f>
        <v>Microsoft</v>
      </c>
      <c r="H1058" s="1">
        <f>Table2[[#This Row],[Supplier_ID]]</f>
        <v>1099</v>
      </c>
      <c r="I1058" s="1">
        <f>Table2[[#This Row],[Market_Price]]</f>
        <v>179.71</v>
      </c>
      <c r="J1058" s="1">
        <f>Table2[[#This Row],[Selling_Price]]</f>
        <v>355.16</v>
      </c>
      <c r="K1058" s="1">
        <f>Table2[[#This Row],[Quantity]]</f>
        <v>-160</v>
      </c>
      <c r="L1058" s="1" t="str">
        <f>IF(ISBLANK(Table2[[#This Row],[Status]]), "No Data Entered", IFERROR(Table2[[#This Row],[Status]], "No Data Entered"))</f>
        <v>Cancelled</v>
      </c>
    </row>
    <row r="1059" spans="1:12" x14ac:dyDescent="0.3">
      <c r="A1059" s="1" t="str">
        <f>Table2[[#This Row],[Product_ID]]</f>
        <v>PRO9853</v>
      </c>
      <c r="B1059" s="1" t="str">
        <f>Table2[[#This Row],[Customer_ID]]</f>
        <v>CUST77498</v>
      </c>
      <c r="C1059" s="14" t="str">
        <f>Table2[[#This Row],[Date]]</f>
        <v>03/12/2021</v>
      </c>
      <c r="D1059" s="1" t="str">
        <f>TRIM(PROPER(Table2[[#This Row],[Product_Name]]))</f>
        <v>Monitor</v>
      </c>
      <c r="E1059" s="1" t="str">
        <f>TRIM(PROPER(Table2[[#This Row],[Country]]))</f>
        <v>India</v>
      </c>
      <c r="F1059" s="1" t="str">
        <f>TRIM(PROPER(Table2[[#This Row],[Category]]))</f>
        <v>Electronics</v>
      </c>
      <c r="G1059" s="1" t="str">
        <f>TRIM(PROPER(Table2[[#This Row],[Brand]]))</f>
        <v>Sony</v>
      </c>
      <c r="H1059" s="1">
        <f>Table2[[#This Row],[Supplier_ID]]</f>
        <v>1039</v>
      </c>
      <c r="I1059" s="1">
        <f>Table2[[#This Row],[Market_Price]]</f>
        <v>495.39</v>
      </c>
      <c r="J1059" s="1">
        <f>Table2[[#This Row],[Selling_Price]]</f>
        <v>769.07</v>
      </c>
      <c r="K1059" s="1">
        <f>Table2[[#This Row],[Quantity]]</f>
        <v>-452</v>
      </c>
      <c r="L1059" s="1" t="str">
        <f>IF(ISBLANK(Table2[[#This Row],[Status]]), "No Data Entered", IFERROR(Table2[[#This Row],[Status]], "No Data Entered"))</f>
        <v>Cancelled</v>
      </c>
    </row>
    <row r="1060" spans="1:12" x14ac:dyDescent="0.3">
      <c r="A1060" s="1" t="str">
        <f>Table2[[#This Row],[Product_ID]]</f>
        <v>PRO3895</v>
      </c>
      <c r="B1060" s="1" t="str">
        <f>Table2[[#This Row],[Customer_ID]]</f>
        <v>CUST77827</v>
      </c>
      <c r="C1060" s="14" t="str">
        <f>Table2[[#This Row],[Date]]</f>
        <v>03/02/2020</v>
      </c>
      <c r="D1060" s="1" t="str">
        <f>TRIM(PROPER(Table2[[#This Row],[Product_Name]]))</f>
        <v>Keyboard</v>
      </c>
      <c r="E1060" s="1" t="str">
        <f>TRIM(PROPER(Table2[[#This Row],[Country]]))</f>
        <v>Uk</v>
      </c>
      <c r="F1060" s="1" t="str">
        <f>TRIM(PROPER(Table2[[#This Row],[Category]]))</f>
        <v>Electronics</v>
      </c>
      <c r="G1060" s="1" t="str">
        <f>TRIM(PROPER(Table2[[#This Row],[Brand]]))</f>
        <v>Sony</v>
      </c>
      <c r="H1060" s="1">
        <f>Table2[[#This Row],[Supplier_ID]]</f>
        <v>1089</v>
      </c>
      <c r="I1060" s="1">
        <f>Table2[[#This Row],[Market_Price]]</f>
        <v>1205.1500000000001</v>
      </c>
      <c r="J1060" s="1">
        <f>Table2[[#This Row],[Selling_Price]]</f>
        <v>2327.1</v>
      </c>
      <c r="K1060" s="1">
        <f>Table2[[#This Row],[Quantity]]</f>
        <v>-436</v>
      </c>
      <c r="L1060" s="1" t="str">
        <f>IF(ISBLANK(Table2[[#This Row],[Status]]), "No Data Entered", IFERROR(Table2[[#This Row],[Status]], "No Data Entered"))</f>
        <v>Cancelled</v>
      </c>
    </row>
    <row r="1061" spans="1:12" x14ac:dyDescent="0.3">
      <c r="A1061" s="1" t="str">
        <f>Table2[[#This Row],[Product_ID]]</f>
        <v>PRO5842</v>
      </c>
      <c r="B1061" s="1" t="str">
        <f>Table2[[#This Row],[Customer_ID]]</f>
        <v>CUST78004</v>
      </c>
      <c r="C1061" s="14" t="str">
        <f>Table2[[#This Row],[Date]]</f>
        <v>03/11/2024</v>
      </c>
      <c r="D1061" s="1" t="str">
        <f>TRIM(PROPER(Table2[[#This Row],[Product_Name]]))</f>
        <v>Smartphone</v>
      </c>
      <c r="E1061" s="1" t="str">
        <f>TRIM(PROPER(Table2[[#This Row],[Country]]))</f>
        <v>India</v>
      </c>
      <c r="F1061" s="1" t="str">
        <f>TRIM(PROPER(Table2[[#This Row],[Category]]))</f>
        <v>Electronics</v>
      </c>
      <c r="G1061" s="1" t="str">
        <f>TRIM(PROPER(Table2[[#This Row],[Brand]]))</f>
        <v>Sony</v>
      </c>
      <c r="H1061" s="1">
        <f>Table2[[#This Row],[Supplier_ID]]</f>
        <v>1006</v>
      </c>
      <c r="I1061" s="1">
        <f>Table2[[#This Row],[Market_Price]]</f>
        <v>395.07</v>
      </c>
      <c r="J1061" s="1">
        <f>Table2[[#This Row],[Selling_Price]]</f>
        <v>437.24</v>
      </c>
      <c r="K1061" s="1">
        <f>Table2[[#This Row],[Quantity]]</f>
        <v>-34</v>
      </c>
      <c r="L1061" s="1" t="str">
        <f>IF(ISBLANK(Table2[[#This Row],[Status]]), "No Data Entered", IFERROR(Table2[[#This Row],[Status]], "No Data Entered"))</f>
        <v>Cancelled</v>
      </c>
    </row>
    <row r="1062" spans="1:12" x14ac:dyDescent="0.3">
      <c r="A1062" s="1" t="str">
        <f>Table2[[#This Row],[Product_ID]]</f>
        <v>PRO1299</v>
      </c>
      <c r="B1062" s="1" t="str">
        <f>Table2[[#This Row],[Customer_ID]]</f>
        <v>CUST78015</v>
      </c>
      <c r="C1062" s="14" t="str">
        <f>Table2[[#This Row],[Date]]</f>
        <v>29/09/2020</v>
      </c>
      <c r="D1062" s="1" t="str">
        <f>TRIM(PROPER(Table2[[#This Row],[Product_Name]]))</f>
        <v>Smartphone</v>
      </c>
      <c r="E1062" s="1" t="str">
        <f>TRIM(PROPER(Table2[[#This Row],[Country]]))</f>
        <v>India</v>
      </c>
      <c r="F1062" s="1" t="str">
        <f>TRIM(PROPER(Table2[[#This Row],[Category]]))</f>
        <v>Office Supplies</v>
      </c>
      <c r="G1062" s="1" t="str">
        <f>TRIM(PROPER(Table2[[#This Row],[Brand]]))</f>
        <v>Apple</v>
      </c>
      <c r="H1062" s="1">
        <f>Table2[[#This Row],[Supplier_ID]]</f>
        <v>1077</v>
      </c>
      <c r="I1062" s="1">
        <f>Table2[[#This Row],[Market_Price]]</f>
        <v>1463.62</v>
      </c>
      <c r="J1062" s="1">
        <f>Table2[[#This Row],[Selling_Price]]</f>
        <v>1734</v>
      </c>
      <c r="K1062" s="1">
        <f>Table2[[#This Row],[Quantity]]</f>
        <v>-27</v>
      </c>
      <c r="L1062" s="1" t="str">
        <f>IF(ISBLANK(Table2[[#This Row],[Status]]), "No Data Entered", IFERROR(Table2[[#This Row],[Status]], "No Data Entered"))</f>
        <v>Cancelled</v>
      </c>
    </row>
    <row r="1063" spans="1:12" x14ac:dyDescent="0.3">
      <c r="A1063" s="1" t="str">
        <f>Table2[[#This Row],[Product_ID]]</f>
        <v>PRO4587</v>
      </c>
      <c r="B1063" s="1" t="str">
        <f>Table2[[#This Row],[Customer_ID]]</f>
        <v>CUST78219</v>
      </c>
      <c r="C1063" s="14" t="str">
        <f>Table2[[#This Row],[Date]]</f>
        <v>18/09/2024</v>
      </c>
      <c r="D1063" s="1" t="str">
        <f>TRIM(PROPER(Table2[[#This Row],[Product_Name]]))</f>
        <v>Laptop</v>
      </c>
      <c r="E1063" s="1" t="str">
        <f>TRIM(PROPER(Table2[[#This Row],[Country]]))</f>
        <v>China</v>
      </c>
      <c r="F1063" s="1" t="str">
        <f>TRIM(PROPER(Table2[[#This Row],[Category]]))</f>
        <v>Office Supplies</v>
      </c>
      <c r="G1063" s="1" t="str">
        <f>TRIM(PROPER(Table2[[#This Row],[Brand]]))</f>
        <v>Lenovo</v>
      </c>
      <c r="H1063" s="1">
        <f>Table2[[#This Row],[Supplier_ID]]</f>
        <v>1054</v>
      </c>
      <c r="I1063" s="1">
        <f>Table2[[#This Row],[Market_Price]]</f>
        <v>466.73</v>
      </c>
      <c r="J1063" s="1">
        <f>Table2[[#This Row],[Selling_Price]]</f>
        <v>837.28</v>
      </c>
      <c r="K1063" s="1">
        <f>Table2[[#This Row],[Quantity]]</f>
        <v>-68</v>
      </c>
      <c r="L1063" s="1" t="str">
        <f>IF(ISBLANK(Table2[[#This Row],[Status]]), "No Data Entered", IFERROR(Table2[[#This Row],[Status]], "No Data Entered"))</f>
        <v>Cancelled</v>
      </c>
    </row>
    <row r="1064" spans="1:12" x14ac:dyDescent="0.3">
      <c r="A1064" s="1" t="str">
        <f>Table2[[#This Row],[Product_ID]]</f>
        <v>PRO1402</v>
      </c>
      <c r="B1064" s="1" t="str">
        <f>Table2[[#This Row],[Customer_ID]]</f>
        <v>CUST78325</v>
      </c>
      <c r="C1064" s="14" t="str">
        <f>Table2[[#This Row],[Date]]</f>
        <v>19/02/2025</v>
      </c>
      <c r="D1064" s="1" t="str">
        <f>TRIM(PROPER(Table2[[#This Row],[Product_Name]]))</f>
        <v>Camera</v>
      </c>
      <c r="E1064" s="1" t="str">
        <f>TRIM(PROPER(Table2[[#This Row],[Country]]))</f>
        <v>Canada</v>
      </c>
      <c r="F1064" s="1" t="str">
        <f>TRIM(PROPER(Table2[[#This Row],[Category]]))</f>
        <v>Office Supplies</v>
      </c>
      <c r="G1064" s="1" t="str">
        <f>TRIM(PROPER(Table2[[#This Row],[Brand]]))</f>
        <v>Samsung</v>
      </c>
      <c r="H1064" s="1">
        <f>Table2[[#This Row],[Supplier_ID]]</f>
        <v>1037</v>
      </c>
      <c r="I1064" s="1">
        <f>Table2[[#This Row],[Market_Price]]</f>
        <v>1379.34</v>
      </c>
      <c r="J1064" s="1">
        <f>Table2[[#This Row],[Selling_Price]]</f>
        <v>1525.88</v>
      </c>
      <c r="K1064" s="1">
        <f>Table2[[#This Row],[Quantity]]</f>
        <v>-396</v>
      </c>
      <c r="L1064" s="1" t="str">
        <f>IF(ISBLANK(Table2[[#This Row],[Status]]), "No Data Entered", IFERROR(Table2[[#This Row],[Status]], "No Data Entered"))</f>
        <v>Cancelled</v>
      </c>
    </row>
    <row r="1065" spans="1:12" x14ac:dyDescent="0.3">
      <c r="A1065" s="1" t="str">
        <f>Table2[[#This Row],[Product_ID]]</f>
        <v>PRO8186</v>
      </c>
      <c r="B1065" s="1" t="str">
        <f>Table2[[#This Row],[Customer_ID]]</f>
        <v>CUST78373</v>
      </c>
      <c r="C1065" s="14" t="str">
        <f>Table2[[#This Row],[Date]]</f>
        <v>06/07/2021</v>
      </c>
      <c r="D1065" s="1" t="str">
        <f>TRIM(PROPER(Table2[[#This Row],[Product_Name]]))</f>
        <v>Smartphone</v>
      </c>
      <c r="E1065" s="1" t="str">
        <f>TRIM(PROPER(Table2[[#This Row],[Country]]))</f>
        <v>Brazil</v>
      </c>
      <c r="F1065" s="1" t="str">
        <f>TRIM(PROPER(Table2[[#This Row],[Category]]))</f>
        <v>Wearables</v>
      </c>
      <c r="G1065" s="1" t="str">
        <f>TRIM(PROPER(Table2[[#This Row],[Brand]]))</f>
        <v>Lenovo</v>
      </c>
      <c r="H1065" s="1">
        <f>Table2[[#This Row],[Supplier_ID]]</f>
        <v>1100</v>
      </c>
      <c r="I1065" s="1">
        <f>Table2[[#This Row],[Market_Price]]</f>
        <v>208.19</v>
      </c>
      <c r="J1065" s="1">
        <f>Table2[[#This Row],[Selling_Price]]</f>
        <v>415.64</v>
      </c>
      <c r="K1065" s="1">
        <f>Table2[[#This Row],[Quantity]]</f>
        <v>-183</v>
      </c>
      <c r="L1065" s="1" t="str">
        <f>IF(ISBLANK(Table2[[#This Row],[Status]]), "No Data Entered", IFERROR(Table2[[#This Row],[Status]], "No Data Entered"))</f>
        <v>Cancelled</v>
      </c>
    </row>
    <row r="1066" spans="1:12" x14ac:dyDescent="0.3">
      <c r="A1066" s="1" t="str">
        <f>Table2[[#This Row],[Product_ID]]</f>
        <v>PRO7358</v>
      </c>
      <c r="B1066" s="1" t="str">
        <f>Table2[[#This Row],[Customer_ID]]</f>
        <v>CUST78398</v>
      </c>
      <c r="C1066" s="14" t="str">
        <f>Table2[[#This Row],[Date]]</f>
        <v>06/05/2025</v>
      </c>
      <c r="D1066" s="1" t="str">
        <f>TRIM(PROPER(Table2[[#This Row],[Product_Name]]))</f>
        <v>Printer</v>
      </c>
      <c r="E1066" s="1" t="str">
        <f>TRIM(PROPER(Table2[[#This Row],[Country]]))</f>
        <v>Germany</v>
      </c>
      <c r="F1066" s="1" t="str">
        <f>TRIM(PROPER(Table2[[#This Row],[Category]]))</f>
        <v>Computers</v>
      </c>
      <c r="G1066" s="1" t="str">
        <f>TRIM(PROPER(Table2[[#This Row],[Brand]]))</f>
        <v>Logitech</v>
      </c>
      <c r="H1066" s="1">
        <f>Table2[[#This Row],[Supplier_ID]]</f>
        <v>1023</v>
      </c>
      <c r="I1066" s="1">
        <f>Table2[[#This Row],[Market_Price]]</f>
        <v>448.22</v>
      </c>
      <c r="J1066" s="1">
        <f>Table2[[#This Row],[Selling_Price]]</f>
        <v>894.12</v>
      </c>
      <c r="K1066" s="1">
        <f>Table2[[#This Row],[Quantity]]</f>
        <v>-392</v>
      </c>
      <c r="L1066" s="1" t="str">
        <f>IF(ISBLANK(Table2[[#This Row],[Status]]), "No Data Entered", IFERROR(Table2[[#This Row],[Status]], "No Data Entered"))</f>
        <v>Cancelled</v>
      </c>
    </row>
    <row r="1067" spans="1:12" x14ac:dyDescent="0.3">
      <c r="A1067" s="1" t="str">
        <f>Table2[[#This Row],[Product_ID]]</f>
        <v>PRO3963</v>
      </c>
      <c r="B1067" s="1" t="str">
        <f>Table2[[#This Row],[Customer_ID]]</f>
        <v>CUST78444</v>
      </c>
      <c r="C1067" s="14" t="str">
        <f>Table2[[#This Row],[Date]]</f>
        <v>21/05/2021</v>
      </c>
      <c r="D1067" s="1" t="str">
        <f>TRIM(PROPER(Table2[[#This Row],[Product_Name]]))</f>
        <v>Monitor</v>
      </c>
      <c r="E1067" s="1" t="str">
        <f>TRIM(PROPER(Table2[[#This Row],[Country]]))</f>
        <v>China</v>
      </c>
      <c r="F1067" s="1" t="str">
        <f>TRIM(PROPER(Table2[[#This Row],[Category]]))</f>
        <v>Computers</v>
      </c>
      <c r="G1067" s="1" t="str">
        <f>TRIM(PROPER(Table2[[#This Row],[Brand]]))</f>
        <v>Apple</v>
      </c>
      <c r="H1067" s="1">
        <f>Table2[[#This Row],[Supplier_ID]]</f>
        <v>1008</v>
      </c>
      <c r="I1067" s="1">
        <f>Table2[[#This Row],[Market_Price]]</f>
        <v>977.48</v>
      </c>
      <c r="J1067" s="1">
        <f>Table2[[#This Row],[Selling_Price]]</f>
        <v>1249.3699999999999</v>
      </c>
      <c r="K1067" s="1">
        <f>Table2[[#This Row],[Quantity]]</f>
        <v>-306</v>
      </c>
      <c r="L1067" s="1" t="str">
        <f>IF(ISBLANK(Table2[[#This Row],[Status]]), "No Data Entered", IFERROR(Table2[[#This Row],[Status]], "No Data Entered"))</f>
        <v>Cancelled</v>
      </c>
    </row>
    <row r="1068" spans="1:12" x14ac:dyDescent="0.3">
      <c r="A1068" s="1" t="str">
        <f>Table2[[#This Row],[Product_ID]]</f>
        <v>PRO3099</v>
      </c>
      <c r="B1068" s="1" t="str">
        <f>Table2[[#This Row],[Customer_ID]]</f>
        <v>CUST78472</v>
      </c>
      <c r="C1068" s="14" t="str">
        <f>Table2[[#This Row],[Date]]</f>
        <v>09/01/2025</v>
      </c>
      <c r="D1068" s="1" t="str">
        <f>TRIM(PROPER(Table2[[#This Row],[Product_Name]]))</f>
        <v>Laptop</v>
      </c>
      <c r="E1068" s="1" t="str">
        <f>TRIM(PROPER(Table2[[#This Row],[Country]]))</f>
        <v>Brazil</v>
      </c>
      <c r="F1068" s="1" t="str">
        <f>TRIM(PROPER(Table2[[#This Row],[Category]]))</f>
        <v>Electronics</v>
      </c>
      <c r="G1068" s="1" t="str">
        <f>TRIM(PROPER(Table2[[#This Row],[Brand]]))</f>
        <v>Asus</v>
      </c>
      <c r="H1068" s="1">
        <f>Table2[[#This Row],[Supplier_ID]]</f>
        <v>1046</v>
      </c>
      <c r="I1068" s="1">
        <f>Table2[[#This Row],[Market_Price]]</f>
        <v>935.13</v>
      </c>
      <c r="J1068" s="1">
        <f>Table2[[#This Row],[Selling_Price]]</f>
        <v>1366.38</v>
      </c>
      <c r="K1068" s="1">
        <f>Table2[[#This Row],[Quantity]]</f>
        <v>-190</v>
      </c>
      <c r="L1068" s="1" t="str">
        <f>IF(ISBLANK(Table2[[#This Row],[Status]]), "No Data Entered", IFERROR(Table2[[#This Row],[Status]], "No Data Entered"))</f>
        <v>Cancelled</v>
      </c>
    </row>
    <row r="1069" spans="1:12" x14ac:dyDescent="0.3">
      <c r="A1069" s="1" t="str">
        <f>Table2[[#This Row],[Product_ID]]</f>
        <v>PRO3896</v>
      </c>
      <c r="B1069" s="1" t="str">
        <f>Table2[[#This Row],[Customer_ID]]</f>
        <v>CUST78556</v>
      </c>
      <c r="C1069" s="14" t="str">
        <f>Table2[[#This Row],[Date]]</f>
        <v>01/11/2022</v>
      </c>
      <c r="D1069" s="1" t="str">
        <f>TRIM(PROPER(Table2[[#This Row],[Product_Name]]))</f>
        <v>Monitor</v>
      </c>
      <c r="E1069" s="1" t="str">
        <f>TRIM(PROPER(Table2[[#This Row],[Country]]))</f>
        <v>India</v>
      </c>
      <c r="F1069" s="1" t="str">
        <f>TRIM(PROPER(Table2[[#This Row],[Category]]))</f>
        <v>Office Supplies</v>
      </c>
      <c r="G1069" s="1" t="str">
        <f>TRIM(PROPER(Table2[[#This Row],[Brand]]))</f>
        <v>Logitech</v>
      </c>
      <c r="H1069" s="1">
        <f>Table2[[#This Row],[Supplier_ID]]</f>
        <v>1092</v>
      </c>
      <c r="I1069" s="1">
        <f>Table2[[#This Row],[Market_Price]]</f>
        <v>1211.22</v>
      </c>
      <c r="J1069" s="1">
        <f>Table2[[#This Row],[Selling_Price]]</f>
        <v>1509.13</v>
      </c>
      <c r="K1069" s="1">
        <f>Table2[[#This Row],[Quantity]]</f>
        <v>-343</v>
      </c>
      <c r="L1069" s="1" t="str">
        <f>IF(ISBLANK(Table2[[#This Row],[Status]]), "No Data Entered", IFERROR(Table2[[#This Row],[Status]], "No Data Entered"))</f>
        <v>Cancelled</v>
      </c>
    </row>
    <row r="1070" spans="1:12" x14ac:dyDescent="0.3">
      <c r="A1070" s="1" t="str">
        <f>Table2[[#This Row],[Product_ID]]</f>
        <v>PRO3080</v>
      </c>
      <c r="B1070" s="1" t="str">
        <f>Table2[[#This Row],[Customer_ID]]</f>
        <v>CUST78579</v>
      </c>
      <c r="C1070" s="14" t="str">
        <f>Table2[[#This Row],[Date]]</f>
        <v>08/06/2022</v>
      </c>
      <c r="D1070" s="1" t="str">
        <f>TRIM(PROPER(Table2[[#This Row],[Product_Name]]))</f>
        <v>Smartwatch</v>
      </c>
      <c r="E1070" s="1" t="str">
        <f>TRIM(PROPER(Table2[[#This Row],[Country]]))</f>
        <v>Canada</v>
      </c>
      <c r="F1070" s="1" t="str">
        <f>TRIM(PROPER(Table2[[#This Row],[Category]]))</f>
        <v>Office Supplies</v>
      </c>
      <c r="G1070" s="1" t="str">
        <f>TRIM(PROPER(Table2[[#This Row],[Brand]]))</f>
        <v>Apple</v>
      </c>
      <c r="H1070" s="1">
        <f>Table2[[#This Row],[Supplier_ID]]</f>
        <v>1053</v>
      </c>
      <c r="I1070" s="1">
        <f>Table2[[#This Row],[Market_Price]]</f>
        <v>229.56</v>
      </c>
      <c r="J1070" s="1">
        <f>Table2[[#This Row],[Selling_Price]]</f>
        <v>398.22</v>
      </c>
      <c r="K1070" s="1">
        <f>Table2[[#This Row],[Quantity]]</f>
        <v>-357</v>
      </c>
      <c r="L1070" s="1" t="str">
        <f>IF(ISBLANK(Table2[[#This Row],[Status]]), "No Data Entered", IFERROR(Table2[[#This Row],[Status]], "No Data Entered"))</f>
        <v>Cancelled</v>
      </c>
    </row>
    <row r="1071" spans="1:12" x14ac:dyDescent="0.3">
      <c r="A1071" s="1" t="str">
        <f>Table2[[#This Row],[Product_ID]]</f>
        <v>PRO9041</v>
      </c>
      <c r="B1071" s="1" t="str">
        <f>Table2[[#This Row],[Customer_ID]]</f>
        <v>CUST78627</v>
      </c>
      <c r="C1071" s="14" t="str">
        <f>Table2[[#This Row],[Date]]</f>
        <v>11/02/2024</v>
      </c>
      <c r="D1071" s="1" t="str">
        <f>TRIM(PROPER(Table2[[#This Row],[Product_Name]]))</f>
        <v>Printer</v>
      </c>
      <c r="E1071" s="1" t="str">
        <f>TRIM(PROPER(Table2[[#This Row],[Country]]))</f>
        <v>India</v>
      </c>
      <c r="F1071" s="1" t="str">
        <f>TRIM(PROPER(Table2[[#This Row],[Category]]))</f>
        <v>Accessories</v>
      </c>
      <c r="G1071" s="1" t="str">
        <f>TRIM(PROPER(Table2[[#This Row],[Brand]]))</f>
        <v>Logitech</v>
      </c>
      <c r="H1071" s="1">
        <f>Table2[[#This Row],[Supplier_ID]]</f>
        <v>1013</v>
      </c>
      <c r="I1071" s="1">
        <f>Table2[[#This Row],[Market_Price]]</f>
        <v>1406.99</v>
      </c>
      <c r="J1071" s="1">
        <f>Table2[[#This Row],[Selling_Price]]</f>
        <v>2235.94</v>
      </c>
      <c r="K1071" s="1">
        <f>Table2[[#This Row],[Quantity]]</f>
        <v>-397</v>
      </c>
      <c r="L1071" s="1" t="str">
        <f>IF(ISBLANK(Table2[[#This Row],[Status]]), "No Data Entered", IFERROR(Table2[[#This Row],[Status]], "No Data Entered"))</f>
        <v>Cancelled</v>
      </c>
    </row>
    <row r="1072" spans="1:12" x14ac:dyDescent="0.3">
      <c r="A1072" s="1" t="str">
        <f>Table2[[#This Row],[Product_ID]]</f>
        <v>PRO2829</v>
      </c>
      <c r="B1072" s="1" t="str">
        <f>Table2[[#This Row],[Customer_ID]]</f>
        <v>CUST78631</v>
      </c>
      <c r="C1072" s="14" t="str">
        <f>Table2[[#This Row],[Date]]</f>
        <v>06/09/2023</v>
      </c>
      <c r="D1072" s="1" t="str">
        <f>TRIM(PROPER(Table2[[#This Row],[Product_Name]]))</f>
        <v>Headphones</v>
      </c>
      <c r="E1072" s="1" t="str">
        <f>TRIM(PROPER(Table2[[#This Row],[Country]]))</f>
        <v>France</v>
      </c>
      <c r="F1072" s="1" t="str">
        <f>TRIM(PROPER(Table2[[#This Row],[Category]]))</f>
        <v>Computers</v>
      </c>
      <c r="G1072" s="1" t="str">
        <f>TRIM(PROPER(Table2[[#This Row],[Brand]]))</f>
        <v>Sony</v>
      </c>
      <c r="H1072" s="1">
        <f>Table2[[#This Row],[Supplier_ID]]</f>
        <v>1024</v>
      </c>
      <c r="I1072" s="1">
        <f>Table2[[#This Row],[Market_Price]]</f>
        <v>1327.15</v>
      </c>
      <c r="J1072" s="1">
        <f>Table2[[#This Row],[Selling_Price]]</f>
        <v>2306.9899999999998</v>
      </c>
      <c r="K1072" s="1">
        <f>Table2[[#This Row],[Quantity]]</f>
        <v>-492</v>
      </c>
      <c r="L1072" s="1" t="str">
        <f>IF(ISBLANK(Table2[[#This Row],[Status]]), "No Data Entered", IFERROR(Table2[[#This Row],[Status]], "No Data Entered"))</f>
        <v>Cancelled</v>
      </c>
    </row>
    <row r="1073" spans="1:12" x14ac:dyDescent="0.3">
      <c r="A1073" s="1" t="str">
        <f>Table2[[#This Row],[Product_ID]]</f>
        <v>PRO3124</v>
      </c>
      <c r="B1073" s="1" t="str">
        <f>Table2[[#This Row],[Customer_ID]]</f>
        <v>CUST78638</v>
      </c>
      <c r="C1073" s="14" t="str">
        <f>Table2[[#This Row],[Date]]</f>
        <v>28/09/2024</v>
      </c>
      <c r="D1073" s="1" t="str">
        <f>TRIM(PROPER(Table2[[#This Row],[Product_Name]]))</f>
        <v>Printer</v>
      </c>
      <c r="E1073" s="1" t="str">
        <f>TRIM(PROPER(Table2[[#This Row],[Country]]))</f>
        <v>Brazil</v>
      </c>
      <c r="F1073" s="1" t="str">
        <f>TRIM(PROPER(Table2[[#This Row],[Category]]))</f>
        <v>Accessories</v>
      </c>
      <c r="G1073" s="1" t="str">
        <f>TRIM(PROPER(Table2[[#This Row],[Brand]]))</f>
        <v>Microsoft</v>
      </c>
      <c r="H1073" s="1">
        <f>Table2[[#This Row],[Supplier_ID]]</f>
        <v>1006</v>
      </c>
      <c r="I1073" s="1">
        <f>Table2[[#This Row],[Market_Price]]</f>
        <v>724.4</v>
      </c>
      <c r="J1073" s="1">
        <f>Table2[[#This Row],[Selling_Price]]</f>
        <v>940.64</v>
      </c>
      <c r="K1073" s="1">
        <f>Table2[[#This Row],[Quantity]]</f>
        <v>-9</v>
      </c>
      <c r="L1073" s="1" t="str">
        <f>IF(ISBLANK(Table2[[#This Row],[Status]]), "No Data Entered", IFERROR(Table2[[#This Row],[Status]], "No Data Entered"))</f>
        <v>Cancelled</v>
      </c>
    </row>
    <row r="1074" spans="1:12" x14ac:dyDescent="0.3">
      <c r="A1074" s="1" t="str">
        <f>Table2[[#This Row],[Product_ID]]</f>
        <v>PRO3580</v>
      </c>
      <c r="B1074" s="1" t="str">
        <f>Table2[[#This Row],[Customer_ID]]</f>
        <v>CUST78797</v>
      </c>
      <c r="C1074" s="14" t="str">
        <f>Table2[[#This Row],[Date]]</f>
        <v>29/09/2023</v>
      </c>
      <c r="D1074" s="1" t="str">
        <f>TRIM(PROPER(Table2[[#This Row],[Product_Name]]))</f>
        <v>Mouse</v>
      </c>
      <c r="E1074" s="1" t="str">
        <f>TRIM(PROPER(Table2[[#This Row],[Country]]))</f>
        <v>Japan</v>
      </c>
      <c r="F1074" s="1" t="str">
        <f>TRIM(PROPER(Table2[[#This Row],[Category]]))</f>
        <v>Wearables</v>
      </c>
      <c r="G1074" s="1" t="str">
        <f>TRIM(PROPER(Table2[[#This Row],[Brand]]))</f>
        <v>Apple</v>
      </c>
      <c r="H1074" s="1">
        <f>Table2[[#This Row],[Supplier_ID]]</f>
        <v>1011</v>
      </c>
      <c r="I1074" s="1">
        <f>Table2[[#This Row],[Market_Price]]</f>
        <v>654.80999999999995</v>
      </c>
      <c r="J1074" s="1">
        <f>Table2[[#This Row],[Selling_Price]]</f>
        <v>1209.19</v>
      </c>
      <c r="K1074" s="1">
        <f>Table2[[#This Row],[Quantity]]</f>
        <v>-3</v>
      </c>
      <c r="L1074" s="1" t="str">
        <f>IF(ISBLANK(Table2[[#This Row],[Status]]), "No Data Entered", IFERROR(Table2[[#This Row],[Status]], "No Data Entered"))</f>
        <v>Cancelled</v>
      </c>
    </row>
    <row r="1075" spans="1:12" x14ac:dyDescent="0.3">
      <c r="A1075" s="1" t="str">
        <f>Table2[[#This Row],[Product_ID]]</f>
        <v>PRO1245</v>
      </c>
      <c r="B1075" s="1" t="str">
        <f>Table2[[#This Row],[Customer_ID]]</f>
        <v>CUST78864</v>
      </c>
      <c r="C1075" s="14" t="str">
        <f>Table2[[#This Row],[Date]]</f>
        <v>06/03/2021</v>
      </c>
      <c r="D1075" s="1" t="str">
        <f>TRIM(PROPER(Table2[[#This Row],[Product_Name]]))</f>
        <v>Laptop</v>
      </c>
      <c r="E1075" s="1" t="str">
        <f>TRIM(PROPER(Table2[[#This Row],[Country]]))</f>
        <v>Japan</v>
      </c>
      <c r="F1075" s="1" t="str">
        <f>TRIM(PROPER(Table2[[#This Row],[Category]]))</f>
        <v>Computers</v>
      </c>
      <c r="G1075" s="1" t="str">
        <f>TRIM(PROPER(Table2[[#This Row],[Brand]]))</f>
        <v>Dell</v>
      </c>
      <c r="H1075" s="1">
        <f>Table2[[#This Row],[Supplier_ID]]</f>
        <v>1089</v>
      </c>
      <c r="I1075" s="1">
        <f>Table2[[#This Row],[Market_Price]]</f>
        <v>1398.95</v>
      </c>
      <c r="J1075" s="1">
        <f>Table2[[#This Row],[Selling_Price]]</f>
        <v>2169.69</v>
      </c>
      <c r="K1075" s="1">
        <f>Table2[[#This Row],[Quantity]]</f>
        <v>-387</v>
      </c>
      <c r="L1075" s="1" t="str">
        <f>IF(ISBLANK(Table2[[#This Row],[Status]]), "No Data Entered", IFERROR(Table2[[#This Row],[Status]], "No Data Entered"))</f>
        <v>Cancelled</v>
      </c>
    </row>
    <row r="1076" spans="1:12" x14ac:dyDescent="0.3">
      <c r="A1076" s="1" t="str">
        <f>Table2[[#This Row],[Product_ID]]</f>
        <v>PRO7670</v>
      </c>
      <c r="B1076" s="1" t="str">
        <f>Table2[[#This Row],[Customer_ID]]</f>
        <v>CUST78868</v>
      </c>
      <c r="C1076" s="14" t="str">
        <f>Table2[[#This Row],[Date]]</f>
        <v>28/04/2024</v>
      </c>
      <c r="D1076" s="1" t="str">
        <f>TRIM(PROPER(Table2[[#This Row],[Product_Name]]))</f>
        <v>Laptop</v>
      </c>
      <c r="E1076" s="1" t="str">
        <f>TRIM(PROPER(Table2[[#This Row],[Country]]))</f>
        <v>Canada</v>
      </c>
      <c r="F1076" s="1" t="str">
        <f>TRIM(PROPER(Table2[[#This Row],[Category]]))</f>
        <v>Accessories</v>
      </c>
      <c r="G1076" s="1" t="str">
        <f>TRIM(PROPER(Table2[[#This Row],[Brand]]))</f>
        <v>Apple</v>
      </c>
      <c r="H1076" s="1">
        <f>Table2[[#This Row],[Supplier_ID]]</f>
        <v>1032</v>
      </c>
      <c r="I1076" s="1">
        <f>Table2[[#This Row],[Market_Price]]</f>
        <v>1731.27</v>
      </c>
      <c r="J1076" s="1">
        <f>Table2[[#This Row],[Selling_Price]]</f>
        <v>3410.17</v>
      </c>
      <c r="K1076" s="1">
        <f>Table2[[#This Row],[Quantity]]</f>
        <v>-233</v>
      </c>
      <c r="L1076" s="1" t="str">
        <f>IF(ISBLANK(Table2[[#This Row],[Status]]), "No Data Entered", IFERROR(Table2[[#This Row],[Status]], "No Data Entered"))</f>
        <v>Cancelled</v>
      </c>
    </row>
    <row r="1077" spans="1:12" x14ac:dyDescent="0.3">
      <c r="A1077" s="1" t="str">
        <f>Table2[[#This Row],[Product_ID]]</f>
        <v>PRO6853</v>
      </c>
      <c r="B1077" s="1" t="str">
        <f>Table2[[#This Row],[Customer_ID]]</f>
        <v>CUST78933</v>
      </c>
      <c r="C1077" s="14" t="str">
        <f>Table2[[#This Row],[Date]]</f>
        <v>09/12/2020</v>
      </c>
      <c r="D1077" s="1" t="str">
        <f>TRIM(PROPER(Table2[[#This Row],[Product_Name]]))</f>
        <v>Keyboard</v>
      </c>
      <c r="E1077" s="1" t="str">
        <f>TRIM(PROPER(Table2[[#This Row],[Country]]))</f>
        <v>Brazil</v>
      </c>
      <c r="F1077" s="1" t="str">
        <f>TRIM(PROPER(Table2[[#This Row],[Category]]))</f>
        <v>Office Supplies</v>
      </c>
      <c r="G1077" s="1" t="str">
        <f>TRIM(PROPER(Table2[[#This Row],[Brand]]))</f>
        <v>Dell</v>
      </c>
      <c r="H1077" s="1">
        <f>Table2[[#This Row],[Supplier_ID]]</f>
        <v>1045</v>
      </c>
      <c r="I1077" s="1">
        <f>Table2[[#This Row],[Market_Price]]</f>
        <v>910.3</v>
      </c>
      <c r="J1077" s="1">
        <f>Table2[[#This Row],[Selling_Price]]</f>
        <v>1232.07</v>
      </c>
      <c r="K1077" s="1">
        <f>Table2[[#This Row],[Quantity]]</f>
        <v>-403</v>
      </c>
      <c r="L1077" s="1" t="str">
        <f>IF(ISBLANK(Table2[[#This Row],[Status]]), "No Data Entered", IFERROR(Table2[[#This Row],[Status]], "No Data Entered"))</f>
        <v>Cancelled</v>
      </c>
    </row>
    <row r="1078" spans="1:12" x14ac:dyDescent="0.3">
      <c r="A1078" s="1" t="str">
        <f>Table2[[#This Row],[Product_ID]]</f>
        <v>PRO4600</v>
      </c>
      <c r="B1078" s="1" t="str">
        <f>Table2[[#This Row],[Customer_ID]]</f>
        <v>CUST79080</v>
      </c>
      <c r="C1078" s="14" t="str">
        <f>Table2[[#This Row],[Date]]</f>
        <v>22/10/2023</v>
      </c>
      <c r="D1078" s="1" t="str">
        <f>TRIM(PROPER(Table2[[#This Row],[Product_Name]]))</f>
        <v>Laptop</v>
      </c>
      <c r="E1078" s="1" t="str">
        <f>TRIM(PROPER(Table2[[#This Row],[Country]]))</f>
        <v>Japan</v>
      </c>
      <c r="F1078" s="1" t="str">
        <f>TRIM(PROPER(Table2[[#This Row],[Category]]))</f>
        <v>Office Supplies</v>
      </c>
      <c r="G1078" s="1" t="str">
        <f>TRIM(PROPER(Table2[[#This Row],[Brand]]))</f>
        <v>Samsung</v>
      </c>
      <c r="H1078" s="1">
        <f>Table2[[#This Row],[Supplier_ID]]</f>
        <v>1058</v>
      </c>
      <c r="I1078" s="1">
        <f>Table2[[#This Row],[Market_Price]]</f>
        <v>1483.68</v>
      </c>
      <c r="J1078" s="1">
        <f>Table2[[#This Row],[Selling_Price]]</f>
        <v>2786.67</v>
      </c>
      <c r="K1078" s="1">
        <f>Table2[[#This Row],[Quantity]]</f>
        <v>-283</v>
      </c>
      <c r="L1078" s="1" t="str">
        <f>IF(ISBLANK(Table2[[#This Row],[Status]]), "No Data Entered", IFERROR(Table2[[#This Row],[Status]], "No Data Entered"))</f>
        <v>Cancelled</v>
      </c>
    </row>
    <row r="1079" spans="1:12" x14ac:dyDescent="0.3">
      <c r="A1079" s="1" t="str">
        <f>Table2[[#This Row],[Product_ID]]</f>
        <v>PRO7827</v>
      </c>
      <c r="B1079" s="1" t="str">
        <f>Table2[[#This Row],[Customer_ID]]</f>
        <v>CUST79140</v>
      </c>
      <c r="C1079" s="14" t="str">
        <f>Table2[[#This Row],[Date]]</f>
        <v>04/09/2024</v>
      </c>
      <c r="D1079" s="1" t="str">
        <f>TRIM(PROPER(Table2[[#This Row],[Product_Name]]))</f>
        <v>Smartwatch</v>
      </c>
      <c r="E1079" s="1" t="str">
        <f>TRIM(PROPER(Table2[[#This Row],[Country]]))</f>
        <v>Japan</v>
      </c>
      <c r="F1079" s="1" t="str">
        <f>TRIM(PROPER(Table2[[#This Row],[Category]]))</f>
        <v>Computers</v>
      </c>
      <c r="G1079" s="1" t="str">
        <f>TRIM(PROPER(Table2[[#This Row],[Brand]]))</f>
        <v>Samsung</v>
      </c>
      <c r="H1079" s="1">
        <f>Table2[[#This Row],[Supplier_ID]]</f>
        <v>1022</v>
      </c>
      <c r="I1079" s="1">
        <f>Table2[[#This Row],[Market_Price]]</f>
        <v>254.78</v>
      </c>
      <c r="J1079" s="1">
        <f>Table2[[#This Row],[Selling_Price]]</f>
        <v>323.87</v>
      </c>
      <c r="K1079" s="1">
        <f>Table2[[#This Row],[Quantity]]</f>
        <v>-41</v>
      </c>
      <c r="L1079" s="1" t="str">
        <f>IF(ISBLANK(Table2[[#This Row],[Status]]), "No Data Entered", IFERROR(Table2[[#This Row],[Status]], "No Data Entered"))</f>
        <v>Cancelled</v>
      </c>
    </row>
    <row r="1080" spans="1:12" x14ac:dyDescent="0.3">
      <c r="A1080" s="1" t="str">
        <f>Table2[[#This Row],[Product_ID]]</f>
        <v>PRO4502</v>
      </c>
      <c r="B1080" s="1" t="str">
        <f>Table2[[#This Row],[Customer_ID]]</f>
        <v>CUST79235</v>
      </c>
      <c r="C1080" s="14" t="str">
        <f>Table2[[#This Row],[Date]]</f>
        <v>02/04/2024</v>
      </c>
      <c r="D1080" s="1" t="str">
        <f>TRIM(PROPER(Table2[[#This Row],[Product_Name]]))</f>
        <v>Headphones</v>
      </c>
      <c r="E1080" s="1" t="str">
        <f>TRIM(PROPER(Table2[[#This Row],[Country]]))</f>
        <v>Germany</v>
      </c>
      <c r="F1080" s="1" t="str">
        <f>TRIM(PROPER(Table2[[#This Row],[Category]]))</f>
        <v>Wearables</v>
      </c>
      <c r="G1080" s="1" t="str">
        <f>TRIM(PROPER(Table2[[#This Row],[Brand]]))</f>
        <v>Asus</v>
      </c>
      <c r="H1080" s="1">
        <f>Table2[[#This Row],[Supplier_ID]]</f>
        <v>1073</v>
      </c>
      <c r="I1080" s="1">
        <f>Table2[[#This Row],[Market_Price]]</f>
        <v>1058.5999999999999</v>
      </c>
      <c r="J1080" s="1">
        <f>Table2[[#This Row],[Selling_Price]]</f>
        <v>1324.99</v>
      </c>
      <c r="K1080" s="1">
        <f>Table2[[#This Row],[Quantity]]</f>
        <v>-296</v>
      </c>
      <c r="L1080" s="1" t="str">
        <f>IF(ISBLANK(Table2[[#This Row],[Status]]), "No Data Entered", IFERROR(Table2[[#This Row],[Status]], "No Data Entered"))</f>
        <v>Cancelled</v>
      </c>
    </row>
    <row r="1081" spans="1:12" x14ac:dyDescent="0.3">
      <c r="A1081" s="1" t="str">
        <f>Table2[[#This Row],[Product_ID]]</f>
        <v>PRO3627</v>
      </c>
      <c r="B1081" s="1" t="str">
        <f>Table2[[#This Row],[Customer_ID]]</f>
        <v>CUST79256</v>
      </c>
      <c r="C1081" s="14" t="str">
        <f>Table2[[#This Row],[Date]]</f>
        <v>09/03/2023</v>
      </c>
      <c r="D1081" s="1" t="str">
        <f>TRIM(PROPER(Table2[[#This Row],[Product_Name]]))</f>
        <v>Tablet</v>
      </c>
      <c r="E1081" s="1" t="str">
        <f>TRIM(PROPER(Table2[[#This Row],[Country]]))</f>
        <v>Germany</v>
      </c>
      <c r="F1081" s="1" t="str">
        <f>TRIM(PROPER(Table2[[#This Row],[Category]]))</f>
        <v>Office Supplies</v>
      </c>
      <c r="G1081" s="1" t="str">
        <f>TRIM(PROPER(Table2[[#This Row],[Brand]]))</f>
        <v>Canon</v>
      </c>
      <c r="H1081" s="1">
        <f>Table2[[#This Row],[Supplier_ID]]</f>
        <v>1067</v>
      </c>
      <c r="I1081" s="1">
        <f>Table2[[#This Row],[Market_Price]]</f>
        <v>1790.07</v>
      </c>
      <c r="J1081" s="1">
        <f>Table2[[#This Row],[Selling_Price]]</f>
        <v>2197.5500000000002</v>
      </c>
      <c r="K1081" s="1">
        <f>Table2[[#This Row],[Quantity]]</f>
        <v>-281</v>
      </c>
      <c r="L1081" s="1" t="str">
        <f>IF(ISBLANK(Table2[[#This Row],[Status]]), "No Data Entered", IFERROR(Table2[[#This Row],[Status]], "No Data Entered"))</f>
        <v>Cancelled</v>
      </c>
    </row>
    <row r="1082" spans="1:12" x14ac:dyDescent="0.3">
      <c r="A1082" s="1" t="str">
        <f>Table2[[#This Row],[Product_ID]]</f>
        <v>PRO7632</v>
      </c>
      <c r="B1082" s="1" t="str">
        <f>Table2[[#This Row],[Customer_ID]]</f>
        <v>CUST79345</v>
      </c>
      <c r="C1082" s="14" t="str">
        <f>Table2[[#This Row],[Date]]</f>
        <v>20/10/2025</v>
      </c>
      <c r="D1082" s="1" t="str">
        <f>TRIM(PROPER(Table2[[#This Row],[Product_Name]]))</f>
        <v>Headphones</v>
      </c>
      <c r="E1082" s="1" t="str">
        <f>TRIM(PROPER(Table2[[#This Row],[Country]]))</f>
        <v>Uk</v>
      </c>
      <c r="F1082" s="1" t="str">
        <f>TRIM(PROPER(Table2[[#This Row],[Category]]))</f>
        <v>Office Supplies</v>
      </c>
      <c r="G1082" s="1" t="str">
        <f>TRIM(PROPER(Table2[[#This Row],[Brand]]))</f>
        <v>Apple</v>
      </c>
      <c r="H1082" s="1">
        <f>Table2[[#This Row],[Supplier_ID]]</f>
        <v>1033</v>
      </c>
      <c r="I1082" s="1">
        <f>Table2[[#This Row],[Market_Price]]</f>
        <v>1117.2</v>
      </c>
      <c r="J1082" s="1">
        <f>Table2[[#This Row],[Selling_Price]]</f>
        <v>1551.58</v>
      </c>
      <c r="K1082" s="1">
        <f>Table2[[#This Row],[Quantity]]</f>
        <v>-188</v>
      </c>
      <c r="L1082" s="1" t="str">
        <f>IF(ISBLANK(Table2[[#This Row],[Status]]), "No Data Entered", IFERROR(Table2[[#This Row],[Status]], "No Data Entered"))</f>
        <v>Cancelled</v>
      </c>
    </row>
    <row r="1083" spans="1:12" x14ac:dyDescent="0.3">
      <c r="A1083" s="1" t="str">
        <f>Table2[[#This Row],[Product_ID]]</f>
        <v>PRO3306</v>
      </c>
      <c r="B1083" s="1" t="str">
        <f>Table2[[#This Row],[Customer_ID]]</f>
        <v>CUST79371</v>
      </c>
      <c r="C1083" s="14" t="str">
        <f>Table2[[#This Row],[Date]]</f>
        <v>25/09/2022</v>
      </c>
      <c r="D1083" s="1" t="str">
        <f>TRIM(PROPER(Table2[[#This Row],[Product_Name]]))</f>
        <v>Monitor</v>
      </c>
      <c r="E1083" s="1" t="str">
        <f>TRIM(PROPER(Table2[[#This Row],[Country]]))</f>
        <v>India</v>
      </c>
      <c r="F1083" s="1" t="str">
        <f>TRIM(PROPER(Table2[[#This Row],[Category]]))</f>
        <v>Computers</v>
      </c>
      <c r="G1083" s="1" t="str">
        <f>TRIM(PROPER(Table2[[#This Row],[Brand]]))</f>
        <v>Dell</v>
      </c>
      <c r="H1083" s="1">
        <f>Table2[[#This Row],[Supplier_ID]]</f>
        <v>1084</v>
      </c>
      <c r="I1083" s="1">
        <f>Table2[[#This Row],[Market_Price]]</f>
        <v>531.30999999999995</v>
      </c>
      <c r="J1083" s="1">
        <f>Table2[[#This Row],[Selling_Price]]</f>
        <v>707.43</v>
      </c>
      <c r="K1083" s="1">
        <f>Table2[[#This Row],[Quantity]]</f>
        <v>-189</v>
      </c>
      <c r="L1083" s="1" t="str">
        <f>IF(ISBLANK(Table2[[#This Row],[Status]]), "No Data Entered", IFERROR(Table2[[#This Row],[Status]], "No Data Entered"))</f>
        <v>Cancelled</v>
      </c>
    </row>
    <row r="1084" spans="1:12" x14ac:dyDescent="0.3">
      <c r="A1084" s="1" t="str">
        <f>Table2[[#This Row],[Product_ID]]</f>
        <v>PRO4840</v>
      </c>
      <c r="B1084" s="1" t="str">
        <f>Table2[[#This Row],[Customer_ID]]</f>
        <v>CUST79377</v>
      </c>
      <c r="C1084" s="14" t="str">
        <f>Table2[[#This Row],[Date]]</f>
        <v>29/07/2024</v>
      </c>
      <c r="D1084" s="1" t="str">
        <f>TRIM(PROPER(Table2[[#This Row],[Product_Name]]))</f>
        <v>Smartwatch</v>
      </c>
      <c r="E1084" s="1" t="str">
        <f>TRIM(PROPER(Table2[[#This Row],[Country]]))</f>
        <v>China</v>
      </c>
      <c r="F1084" s="1" t="str">
        <f>TRIM(PROPER(Table2[[#This Row],[Category]]))</f>
        <v>Computers</v>
      </c>
      <c r="G1084" s="1" t="str">
        <f>TRIM(PROPER(Table2[[#This Row],[Brand]]))</f>
        <v>Asus</v>
      </c>
      <c r="H1084" s="1">
        <f>Table2[[#This Row],[Supplier_ID]]</f>
        <v>1079</v>
      </c>
      <c r="I1084" s="1">
        <f>Table2[[#This Row],[Market_Price]]</f>
        <v>899.79</v>
      </c>
      <c r="J1084" s="1">
        <f>Table2[[#This Row],[Selling_Price]]</f>
        <v>1604.53</v>
      </c>
      <c r="K1084" s="1">
        <f>Table2[[#This Row],[Quantity]]</f>
        <v>-190</v>
      </c>
      <c r="L1084" s="1" t="str">
        <f>IF(ISBLANK(Table2[[#This Row],[Status]]), "No Data Entered", IFERROR(Table2[[#This Row],[Status]], "No Data Entered"))</f>
        <v>Cancelled</v>
      </c>
    </row>
    <row r="1085" spans="1:12" x14ac:dyDescent="0.3">
      <c r="A1085" s="1" t="str">
        <f>Table2[[#This Row],[Product_ID]]</f>
        <v>PRO5953</v>
      </c>
      <c r="B1085" s="1" t="str">
        <f>Table2[[#This Row],[Customer_ID]]</f>
        <v>CUST79412</v>
      </c>
      <c r="C1085" s="14" t="str">
        <f>Table2[[#This Row],[Date]]</f>
        <v>27/10/2025</v>
      </c>
      <c r="D1085" s="1" t="str">
        <f>TRIM(PROPER(Table2[[#This Row],[Product_Name]]))</f>
        <v>Laptop</v>
      </c>
      <c r="E1085" s="1" t="str">
        <f>TRIM(PROPER(Table2[[#This Row],[Country]]))</f>
        <v>Australia</v>
      </c>
      <c r="F1085" s="1" t="str">
        <f>TRIM(PROPER(Table2[[#This Row],[Category]]))</f>
        <v>Computers</v>
      </c>
      <c r="G1085" s="1" t="str">
        <f>TRIM(PROPER(Table2[[#This Row],[Brand]]))</f>
        <v>Samsung</v>
      </c>
      <c r="H1085" s="1">
        <f>Table2[[#This Row],[Supplier_ID]]</f>
        <v>1047</v>
      </c>
      <c r="I1085" s="1">
        <f>Table2[[#This Row],[Market_Price]]</f>
        <v>867.09</v>
      </c>
      <c r="J1085" s="1">
        <f>Table2[[#This Row],[Selling_Price]]</f>
        <v>1659.59</v>
      </c>
      <c r="K1085" s="1">
        <f>Table2[[#This Row],[Quantity]]</f>
        <v>-161</v>
      </c>
      <c r="L1085" s="1" t="str">
        <f>IF(ISBLANK(Table2[[#This Row],[Status]]), "No Data Entered", IFERROR(Table2[[#This Row],[Status]], "No Data Entered"))</f>
        <v>Cancelled</v>
      </c>
    </row>
    <row r="1086" spans="1:12" x14ac:dyDescent="0.3">
      <c r="A1086" s="1" t="str">
        <f>Table2[[#This Row],[Product_ID]]</f>
        <v>PRO4447</v>
      </c>
      <c r="B1086" s="1" t="str">
        <f>Table2[[#This Row],[Customer_ID]]</f>
        <v>CUST79439</v>
      </c>
      <c r="C1086" s="14" t="str">
        <f>Table2[[#This Row],[Date]]</f>
        <v>28/05/2022</v>
      </c>
      <c r="D1086" s="1" t="str">
        <f>TRIM(PROPER(Table2[[#This Row],[Product_Name]]))</f>
        <v>Printer</v>
      </c>
      <c r="E1086" s="1" t="str">
        <f>TRIM(PROPER(Table2[[#This Row],[Country]]))</f>
        <v>France</v>
      </c>
      <c r="F1086" s="1" t="str">
        <f>TRIM(PROPER(Table2[[#This Row],[Category]]))</f>
        <v>Wearables</v>
      </c>
      <c r="G1086" s="1" t="str">
        <f>TRIM(PROPER(Table2[[#This Row],[Brand]]))</f>
        <v>Asus</v>
      </c>
      <c r="H1086" s="1">
        <f>Table2[[#This Row],[Supplier_ID]]</f>
        <v>1084</v>
      </c>
      <c r="I1086" s="1">
        <f>Table2[[#This Row],[Market_Price]]</f>
        <v>898.25</v>
      </c>
      <c r="J1086" s="1">
        <f>Table2[[#This Row],[Selling_Price]]</f>
        <v>1284.54</v>
      </c>
      <c r="K1086" s="1">
        <f>Table2[[#This Row],[Quantity]]</f>
        <v>-227</v>
      </c>
      <c r="L1086" s="1" t="str">
        <f>IF(ISBLANK(Table2[[#This Row],[Status]]), "No Data Entered", IFERROR(Table2[[#This Row],[Status]], "No Data Entered"))</f>
        <v>Cancelled</v>
      </c>
    </row>
    <row r="1087" spans="1:12" x14ac:dyDescent="0.3">
      <c r="A1087" s="1" t="str">
        <f>Table2[[#This Row],[Product_ID]]</f>
        <v>PRO5331</v>
      </c>
      <c r="B1087" s="1" t="str">
        <f>Table2[[#This Row],[Customer_ID]]</f>
        <v>CUST79471</v>
      </c>
      <c r="C1087" s="14" t="str">
        <f>Table2[[#This Row],[Date]]</f>
        <v>18/02/2025</v>
      </c>
      <c r="D1087" s="1" t="str">
        <f>TRIM(PROPER(Table2[[#This Row],[Product_Name]]))</f>
        <v>Smartphone</v>
      </c>
      <c r="E1087" s="1" t="str">
        <f>TRIM(PROPER(Table2[[#This Row],[Country]]))</f>
        <v>Canada</v>
      </c>
      <c r="F1087" s="1" t="str">
        <f>TRIM(PROPER(Table2[[#This Row],[Category]]))</f>
        <v>Office Supplies</v>
      </c>
      <c r="G1087" s="1" t="str">
        <f>TRIM(PROPER(Table2[[#This Row],[Brand]]))</f>
        <v>Logitech</v>
      </c>
      <c r="H1087" s="1">
        <f>Table2[[#This Row],[Supplier_ID]]</f>
        <v>1030</v>
      </c>
      <c r="I1087" s="1">
        <f>Table2[[#This Row],[Market_Price]]</f>
        <v>573.97</v>
      </c>
      <c r="J1087" s="1">
        <f>Table2[[#This Row],[Selling_Price]]</f>
        <v>859.72</v>
      </c>
      <c r="K1087" s="1">
        <f>Table2[[#This Row],[Quantity]]</f>
        <v>-191</v>
      </c>
      <c r="L1087" s="1" t="str">
        <f>IF(ISBLANK(Table2[[#This Row],[Status]]), "No Data Entered", IFERROR(Table2[[#This Row],[Status]], "No Data Entered"))</f>
        <v>Cancelled</v>
      </c>
    </row>
    <row r="1088" spans="1:12" x14ac:dyDescent="0.3">
      <c r="A1088" s="1" t="str">
        <f>Table2[[#This Row],[Product_ID]]</f>
        <v>PRO2839</v>
      </c>
      <c r="B1088" s="1" t="str">
        <f>Table2[[#This Row],[Customer_ID]]</f>
        <v>CUST79542</v>
      </c>
      <c r="C1088" s="14" t="str">
        <f>Table2[[#This Row],[Date]]</f>
        <v>12/06/2024</v>
      </c>
      <c r="D1088" s="1" t="str">
        <f>TRIM(PROPER(Table2[[#This Row],[Product_Name]]))</f>
        <v>Printer</v>
      </c>
      <c r="E1088" s="1" t="str">
        <f>TRIM(PROPER(Table2[[#This Row],[Country]]))</f>
        <v>Australia</v>
      </c>
      <c r="F1088" s="1" t="str">
        <f>TRIM(PROPER(Table2[[#This Row],[Category]]))</f>
        <v>Accessories</v>
      </c>
      <c r="G1088" s="1" t="str">
        <f>TRIM(PROPER(Table2[[#This Row],[Brand]]))</f>
        <v>Microsoft</v>
      </c>
      <c r="H1088" s="1">
        <f>Table2[[#This Row],[Supplier_ID]]</f>
        <v>1046</v>
      </c>
      <c r="I1088" s="1">
        <f>Table2[[#This Row],[Market_Price]]</f>
        <v>1541.48</v>
      </c>
      <c r="J1088" s="1">
        <f>Table2[[#This Row],[Selling_Price]]</f>
        <v>3000.73</v>
      </c>
      <c r="K1088" s="1">
        <f>Table2[[#This Row],[Quantity]]</f>
        <v>-109</v>
      </c>
      <c r="L1088" s="1" t="str">
        <f>IF(ISBLANK(Table2[[#This Row],[Status]]), "No Data Entered", IFERROR(Table2[[#This Row],[Status]], "No Data Entered"))</f>
        <v>Cancelled</v>
      </c>
    </row>
    <row r="1089" spans="1:12" x14ac:dyDescent="0.3">
      <c r="A1089" s="1" t="str">
        <f>Table2[[#This Row],[Product_ID]]</f>
        <v>PRO6421</v>
      </c>
      <c r="B1089" s="1" t="str">
        <f>Table2[[#This Row],[Customer_ID]]</f>
        <v>CUST79744</v>
      </c>
      <c r="C1089" s="14" t="str">
        <f>Table2[[#This Row],[Date]]</f>
        <v>02/11/2024</v>
      </c>
      <c r="D1089" s="1" t="str">
        <f>TRIM(PROPER(Table2[[#This Row],[Product_Name]]))</f>
        <v>Camera</v>
      </c>
      <c r="E1089" s="1" t="str">
        <f>TRIM(PROPER(Table2[[#This Row],[Country]]))</f>
        <v>Germany</v>
      </c>
      <c r="F1089" s="1" t="str">
        <f>TRIM(PROPER(Table2[[#This Row],[Category]]))</f>
        <v>Computers</v>
      </c>
      <c r="G1089" s="1" t="str">
        <f>TRIM(PROPER(Table2[[#This Row],[Brand]]))</f>
        <v>Lenovo</v>
      </c>
      <c r="H1089" s="1">
        <f>Table2[[#This Row],[Supplier_ID]]</f>
        <v>1009</v>
      </c>
      <c r="I1089" s="1">
        <f>Table2[[#This Row],[Market_Price]]</f>
        <v>831.63</v>
      </c>
      <c r="J1089" s="1">
        <f>Table2[[#This Row],[Selling_Price]]</f>
        <v>933.18</v>
      </c>
      <c r="K1089" s="1">
        <f>Table2[[#This Row],[Quantity]]</f>
        <v>-149</v>
      </c>
      <c r="L1089" s="1" t="str">
        <f>IF(ISBLANK(Table2[[#This Row],[Status]]), "No Data Entered", IFERROR(Table2[[#This Row],[Status]], "No Data Entered"))</f>
        <v>Cancelled</v>
      </c>
    </row>
    <row r="1090" spans="1:12" x14ac:dyDescent="0.3">
      <c r="A1090" s="1" t="str">
        <f>Table2[[#This Row],[Product_ID]]</f>
        <v>PRO2987</v>
      </c>
      <c r="B1090" s="1" t="str">
        <f>Table2[[#This Row],[Customer_ID]]</f>
        <v>CUST79766</v>
      </c>
      <c r="C1090" s="14" t="str">
        <f>Table2[[#This Row],[Date]]</f>
        <v>09/02/2023</v>
      </c>
      <c r="D1090" s="1" t="str">
        <f>TRIM(PROPER(Table2[[#This Row],[Product_Name]]))</f>
        <v>Mouse</v>
      </c>
      <c r="E1090" s="1" t="str">
        <f>TRIM(PROPER(Table2[[#This Row],[Country]]))</f>
        <v>Australia</v>
      </c>
      <c r="F1090" s="1" t="str">
        <f>TRIM(PROPER(Table2[[#This Row],[Category]]))</f>
        <v>Computers</v>
      </c>
      <c r="G1090" s="1" t="str">
        <f>TRIM(PROPER(Table2[[#This Row],[Brand]]))</f>
        <v>Sony</v>
      </c>
      <c r="H1090" s="1">
        <f>Table2[[#This Row],[Supplier_ID]]</f>
        <v>1040</v>
      </c>
      <c r="I1090" s="1">
        <f>Table2[[#This Row],[Market_Price]]</f>
        <v>916.85</v>
      </c>
      <c r="J1090" s="1">
        <f>Table2[[#This Row],[Selling_Price]]</f>
        <v>1105.32</v>
      </c>
      <c r="K1090" s="1">
        <f>Table2[[#This Row],[Quantity]]</f>
        <v>-49</v>
      </c>
      <c r="L1090" s="1" t="str">
        <f>IF(ISBLANK(Table2[[#This Row],[Status]]), "No Data Entered", IFERROR(Table2[[#This Row],[Status]], "No Data Entered"))</f>
        <v>Cancelled</v>
      </c>
    </row>
    <row r="1091" spans="1:12" x14ac:dyDescent="0.3">
      <c r="A1091" s="1" t="str">
        <f>Table2[[#This Row],[Product_ID]]</f>
        <v>PRO3534</v>
      </c>
      <c r="B1091" s="1" t="str">
        <f>Table2[[#This Row],[Customer_ID]]</f>
        <v>CUST79787</v>
      </c>
      <c r="C1091" s="14" t="str">
        <f>Table2[[#This Row],[Date]]</f>
        <v>11/10/2022</v>
      </c>
      <c r="D1091" s="1" t="str">
        <f>TRIM(PROPER(Table2[[#This Row],[Product_Name]]))</f>
        <v>Smartwatch</v>
      </c>
      <c r="E1091" s="1" t="str">
        <f>TRIM(PROPER(Table2[[#This Row],[Country]]))</f>
        <v>Brazil</v>
      </c>
      <c r="F1091" s="1" t="str">
        <f>TRIM(PROPER(Table2[[#This Row],[Category]]))</f>
        <v>Office Supplies</v>
      </c>
      <c r="G1091" s="1" t="str">
        <f>TRIM(PROPER(Table2[[#This Row],[Brand]]))</f>
        <v>Samsung</v>
      </c>
      <c r="H1091" s="1">
        <f>Table2[[#This Row],[Supplier_ID]]</f>
        <v>1004</v>
      </c>
      <c r="I1091" s="1">
        <f>Table2[[#This Row],[Market_Price]]</f>
        <v>1424.7</v>
      </c>
      <c r="J1091" s="1">
        <f>Table2[[#This Row],[Selling_Price]]</f>
        <v>1891.38</v>
      </c>
      <c r="K1091" s="1">
        <f>Table2[[#This Row],[Quantity]]</f>
        <v>-261</v>
      </c>
      <c r="L1091" s="1" t="str">
        <f>IF(ISBLANK(Table2[[#This Row],[Status]]), "No Data Entered", IFERROR(Table2[[#This Row],[Status]], "No Data Entered"))</f>
        <v>Cancelled</v>
      </c>
    </row>
    <row r="1092" spans="1:12" x14ac:dyDescent="0.3">
      <c r="A1092" s="1" t="str">
        <f>Table2[[#This Row],[Product_ID]]</f>
        <v>PRO6614</v>
      </c>
      <c r="B1092" s="1" t="str">
        <f>Table2[[#This Row],[Customer_ID]]</f>
        <v>CUST79845</v>
      </c>
      <c r="C1092" s="14" t="str">
        <f>Table2[[#This Row],[Date]]</f>
        <v>19/09/2024</v>
      </c>
      <c r="D1092" s="1" t="str">
        <f>TRIM(PROPER(Table2[[#This Row],[Product_Name]]))</f>
        <v>Smartwatch</v>
      </c>
      <c r="E1092" s="1" t="str">
        <f>TRIM(PROPER(Table2[[#This Row],[Country]]))</f>
        <v>Brazil</v>
      </c>
      <c r="F1092" s="1" t="str">
        <f>TRIM(PROPER(Table2[[#This Row],[Category]]))</f>
        <v>Electronics</v>
      </c>
      <c r="G1092" s="1" t="str">
        <f>TRIM(PROPER(Table2[[#This Row],[Brand]]))</f>
        <v>Apple</v>
      </c>
      <c r="H1092" s="1">
        <f>Table2[[#This Row],[Supplier_ID]]</f>
        <v>1093</v>
      </c>
      <c r="I1092" s="1">
        <f>Table2[[#This Row],[Market_Price]]</f>
        <v>1672.83</v>
      </c>
      <c r="J1092" s="1">
        <f>Table2[[#This Row],[Selling_Price]]</f>
        <v>2249.6999999999998</v>
      </c>
      <c r="K1092" s="1">
        <f>Table2[[#This Row],[Quantity]]</f>
        <v>-412</v>
      </c>
      <c r="L1092" s="1" t="str">
        <f>IF(ISBLANK(Table2[[#This Row],[Status]]), "No Data Entered", IFERROR(Table2[[#This Row],[Status]], "No Data Entered"))</f>
        <v>Cancelled</v>
      </c>
    </row>
    <row r="1093" spans="1:12" x14ac:dyDescent="0.3">
      <c r="A1093" s="1" t="str">
        <f>Table2[[#This Row],[Product_ID]]</f>
        <v>PRO6994</v>
      </c>
      <c r="B1093" s="1" t="str">
        <f>Table2[[#This Row],[Customer_ID]]</f>
        <v>CUST79878</v>
      </c>
      <c r="C1093" s="14" t="str">
        <f>Table2[[#This Row],[Date]]</f>
        <v>24/04/2021</v>
      </c>
      <c r="D1093" s="1" t="str">
        <f>TRIM(PROPER(Table2[[#This Row],[Product_Name]]))</f>
        <v>Monitor</v>
      </c>
      <c r="E1093" s="1" t="str">
        <f>TRIM(PROPER(Table2[[#This Row],[Country]]))</f>
        <v>China</v>
      </c>
      <c r="F1093" s="1" t="str">
        <f>TRIM(PROPER(Table2[[#This Row],[Category]]))</f>
        <v>Computers</v>
      </c>
      <c r="G1093" s="1" t="str">
        <f>TRIM(PROPER(Table2[[#This Row],[Brand]]))</f>
        <v>Canon</v>
      </c>
      <c r="H1093" s="1">
        <f>Table2[[#This Row],[Supplier_ID]]</f>
        <v>1008</v>
      </c>
      <c r="I1093" s="1">
        <f>Table2[[#This Row],[Market_Price]]</f>
        <v>1473.3</v>
      </c>
      <c r="J1093" s="1">
        <f>Table2[[#This Row],[Selling_Price]]</f>
        <v>2838.37</v>
      </c>
      <c r="K1093" s="1">
        <f>Table2[[#This Row],[Quantity]]</f>
        <v>-85</v>
      </c>
      <c r="L1093" s="1" t="str">
        <f>IF(ISBLANK(Table2[[#This Row],[Status]]), "No Data Entered", IFERROR(Table2[[#This Row],[Status]], "No Data Entered"))</f>
        <v>Cancelled</v>
      </c>
    </row>
    <row r="1094" spans="1:12" x14ac:dyDescent="0.3">
      <c r="A1094" s="1" t="str">
        <f>Table2[[#This Row],[Product_ID]]</f>
        <v>PRO3368</v>
      </c>
      <c r="B1094" s="1" t="str">
        <f>Table2[[#This Row],[Customer_ID]]</f>
        <v>CUST79949</v>
      </c>
      <c r="C1094" s="14" t="str">
        <f>Table2[[#This Row],[Date]]</f>
        <v>19/12/2022</v>
      </c>
      <c r="D1094" s="1" t="str">
        <f>TRIM(PROPER(Table2[[#This Row],[Product_Name]]))</f>
        <v>Keyboard</v>
      </c>
      <c r="E1094" s="1" t="str">
        <f>TRIM(PROPER(Table2[[#This Row],[Country]]))</f>
        <v>Australia</v>
      </c>
      <c r="F1094" s="1" t="str">
        <f>TRIM(PROPER(Table2[[#This Row],[Category]]))</f>
        <v>Office Supplies</v>
      </c>
      <c r="G1094" s="1" t="str">
        <f>TRIM(PROPER(Table2[[#This Row],[Brand]]))</f>
        <v>Sony</v>
      </c>
      <c r="H1094" s="1">
        <f>Table2[[#This Row],[Supplier_ID]]</f>
        <v>1052</v>
      </c>
      <c r="I1094" s="1">
        <f>Table2[[#This Row],[Market_Price]]</f>
        <v>1217.9000000000001</v>
      </c>
      <c r="J1094" s="1">
        <f>Table2[[#This Row],[Selling_Price]]</f>
        <v>2219.44</v>
      </c>
      <c r="K1094" s="1">
        <f>Table2[[#This Row],[Quantity]]</f>
        <v>-21</v>
      </c>
      <c r="L1094" s="1" t="str">
        <f>IF(ISBLANK(Table2[[#This Row],[Status]]), "No Data Entered", IFERROR(Table2[[#This Row],[Status]], "No Data Entered"))</f>
        <v>Cancelled</v>
      </c>
    </row>
    <row r="1095" spans="1:12" x14ac:dyDescent="0.3">
      <c r="A1095" s="1" t="str">
        <f>Table2[[#This Row],[Product_ID]]</f>
        <v>PRO1692</v>
      </c>
      <c r="B1095" s="1" t="str">
        <f>Table2[[#This Row],[Customer_ID]]</f>
        <v>CUST80036</v>
      </c>
      <c r="C1095" s="14" t="str">
        <f>Table2[[#This Row],[Date]]</f>
        <v>15/11/2024</v>
      </c>
      <c r="D1095" s="1" t="str">
        <f>TRIM(PROPER(Table2[[#This Row],[Product_Name]]))</f>
        <v>Smartphone</v>
      </c>
      <c r="E1095" s="1" t="str">
        <f>TRIM(PROPER(Table2[[#This Row],[Country]]))</f>
        <v>Usa</v>
      </c>
      <c r="F1095" s="1" t="str">
        <f>TRIM(PROPER(Table2[[#This Row],[Category]]))</f>
        <v>Office Supplies</v>
      </c>
      <c r="G1095" s="1" t="str">
        <f>TRIM(PROPER(Table2[[#This Row],[Brand]]))</f>
        <v>Dell</v>
      </c>
      <c r="H1095" s="1">
        <f>Table2[[#This Row],[Supplier_ID]]</f>
        <v>1008</v>
      </c>
      <c r="I1095" s="1">
        <f>Table2[[#This Row],[Market_Price]]</f>
        <v>1119.9100000000001</v>
      </c>
      <c r="J1095" s="1">
        <f>Table2[[#This Row],[Selling_Price]]</f>
        <v>1827.52</v>
      </c>
      <c r="K1095" s="1">
        <f>Table2[[#This Row],[Quantity]]</f>
        <v>-89</v>
      </c>
      <c r="L1095" s="1" t="str">
        <f>IF(ISBLANK(Table2[[#This Row],[Status]]), "No Data Entered", IFERROR(Table2[[#This Row],[Status]], "No Data Entered"))</f>
        <v>Cancelled</v>
      </c>
    </row>
    <row r="1096" spans="1:12" x14ac:dyDescent="0.3">
      <c r="A1096" s="1" t="str">
        <f>Table2[[#This Row],[Product_ID]]</f>
        <v>PRO8031</v>
      </c>
      <c r="B1096" s="1" t="str">
        <f>Table2[[#This Row],[Customer_ID]]</f>
        <v>CUST80280</v>
      </c>
      <c r="C1096" s="14" t="str">
        <f>Table2[[#This Row],[Date]]</f>
        <v>14/03/2023</v>
      </c>
      <c r="D1096" s="1" t="str">
        <f>TRIM(PROPER(Table2[[#This Row],[Product_Name]]))</f>
        <v>Headphones</v>
      </c>
      <c r="E1096" s="1" t="str">
        <f>TRIM(PROPER(Table2[[#This Row],[Country]]))</f>
        <v>Canada</v>
      </c>
      <c r="F1096" s="1" t="str">
        <f>TRIM(PROPER(Table2[[#This Row],[Category]]))</f>
        <v>Office Supplies</v>
      </c>
      <c r="G1096" s="1" t="str">
        <f>TRIM(PROPER(Table2[[#This Row],[Brand]]))</f>
        <v>Samsung</v>
      </c>
      <c r="H1096" s="1">
        <f>Table2[[#This Row],[Supplier_ID]]</f>
        <v>1005</v>
      </c>
      <c r="I1096" s="1">
        <f>Table2[[#This Row],[Market_Price]]</f>
        <v>680.03</v>
      </c>
      <c r="J1096" s="1">
        <f>Table2[[#This Row],[Selling_Price]]</f>
        <v>1293.95</v>
      </c>
      <c r="K1096" s="1">
        <f>Table2[[#This Row],[Quantity]]</f>
        <v>-498</v>
      </c>
      <c r="L1096" s="1" t="str">
        <f>IF(ISBLANK(Table2[[#This Row],[Status]]), "No Data Entered", IFERROR(Table2[[#This Row],[Status]], "No Data Entered"))</f>
        <v>Cancelled</v>
      </c>
    </row>
    <row r="1097" spans="1:12" x14ac:dyDescent="0.3">
      <c r="A1097" s="1" t="str">
        <f>Table2[[#This Row],[Product_ID]]</f>
        <v>PRO6306</v>
      </c>
      <c r="B1097" s="1" t="str">
        <f>Table2[[#This Row],[Customer_ID]]</f>
        <v>CUST80386</v>
      </c>
      <c r="C1097" s="14" t="str">
        <f>Table2[[#This Row],[Date]]</f>
        <v>17/07/2023</v>
      </c>
      <c r="D1097" s="1" t="str">
        <f>TRIM(PROPER(Table2[[#This Row],[Product_Name]]))</f>
        <v>Keyboard</v>
      </c>
      <c r="E1097" s="1" t="str">
        <f>TRIM(PROPER(Table2[[#This Row],[Country]]))</f>
        <v>China</v>
      </c>
      <c r="F1097" s="1" t="str">
        <f>TRIM(PROPER(Table2[[#This Row],[Category]]))</f>
        <v>Wearables</v>
      </c>
      <c r="G1097" s="1" t="str">
        <f>TRIM(PROPER(Table2[[#This Row],[Brand]]))</f>
        <v>Lenovo</v>
      </c>
      <c r="H1097" s="1">
        <f>Table2[[#This Row],[Supplier_ID]]</f>
        <v>1012</v>
      </c>
      <c r="I1097" s="1">
        <f>Table2[[#This Row],[Market_Price]]</f>
        <v>377.67</v>
      </c>
      <c r="J1097" s="1">
        <f>Table2[[#This Row],[Selling_Price]]</f>
        <v>503.53</v>
      </c>
      <c r="K1097" s="1">
        <f>Table2[[#This Row],[Quantity]]</f>
        <v>-105</v>
      </c>
      <c r="L1097" s="1" t="str">
        <f>IF(ISBLANK(Table2[[#This Row],[Status]]), "No Data Entered", IFERROR(Table2[[#This Row],[Status]], "No Data Entered"))</f>
        <v>Cancelled</v>
      </c>
    </row>
    <row r="1098" spans="1:12" x14ac:dyDescent="0.3">
      <c r="A1098" s="1" t="str">
        <f>Table2[[#This Row],[Product_ID]]</f>
        <v>PRO4396</v>
      </c>
      <c r="B1098" s="1" t="str">
        <f>Table2[[#This Row],[Customer_ID]]</f>
        <v>CUST80452</v>
      </c>
      <c r="C1098" s="14" t="str">
        <f>Table2[[#This Row],[Date]]</f>
        <v>05/05/2020</v>
      </c>
      <c r="D1098" s="1" t="str">
        <f>TRIM(PROPER(Table2[[#This Row],[Product_Name]]))</f>
        <v>Mouse</v>
      </c>
      <c r="E1098" s="1" t="str">
        <f>TRIM(PROPER(Table2[[#This Row],[Country]]))</f>
        <v>China</v>
      </c>
      <c r="F1098" s="1" t="str">
        <f>TRIM(PROPER(Table2[[#This Row],[Category]]))</f>
        <v>Computers</v>
      </c>
      <c r="G1098" s="1" t="str">
        <f>TRIM(PROPER(Table2[[#This Row],[Brand]]))</f>
        <v>Dell</v>
      </c>
      <c r="H1098" s="1">
        <f>Table2[[#This Row],[Supplier_ID]]</f>
        <v>1092</v>
      </c>
      <c r="I1098" s="1">
        <f>Table2[[#This Row],[Market_Price]]</f>
        <v>1769.69</v>
      </c>
      <c r="J1098" s="1">
        <f>Table2[[#This Row],[Selling_Price]]</f>
        <v>2258.6999999999998</v>
      </c>
      <c r="K1098" s="1">
        <f>Table2[[#This Row],[Quantity]]</f>
        <v>-207</v>
      </c>
      <c r="L1098" s="1" t="str">
        <f>IF(ISBLANK(Table2[[#This Row],[Status]]), "No Data Entered", IFERROR(Table2[[#This Row],[Status]], "No Data Entered"))</f>
        <v>Cancelled</v>
      </c>
    </row>
    <row r="1099" spans="1:12" x14ac:dyDescent="0.3">
      <c r="A1099" s="1" t="str">
        <f>Table2[[#This Row],[Product_ID]]</f>
        <v>PRO6246</v>
      </c>
      <c r="B1099" s="1" t="str">
        <f>Table2[[#This Row],[Customer_ID]]</f>
        <v>CUST80577</v>
      </c>
      <c r="C1099" s="14" t="str">
        <f>Table2[[#This Row],[Date]]</f>
        <v>27/12/2024</v>
      </c>
      <c r="D1099" s="1" t="str">
        <f>TRIM(PROPER(Table2[[#This Row],[Product_Name]]))</f>
        <v>Smartwatch</v>
      </c>
      <c r="E1099" s="1" t="str">
        <f>TRIM(PROPER(Table2[[#This Row],[Country]]))</f>
        <v>Canada</v>
      </c>
      <c r="F1099" s="1" t="str">
        <f>TRIM(PROPER(Table2[[#This Row],[Category]]))</f>
        <v>Office Supplies</v>
      </c>
      <c r="G1099" s="1" t="str">
        <f>TRIM(PROPER(Table2[[#This Row],[Brand]]))</f>
        <v>Apple</v>
      </c>
      <c r="H1099" s="1">
        <f>Table2[[#This Row],[Supplier_ID]]</f>
        <v>1084</v>
      </c>
      <c r="I1099" s="1">
        <f>Table2[[#This Row],[Market_Price]]</f>
        <v>1940.91</v>
      </c>
      <c r="J1099" s="1">
        <f>Table2[[#This Row],[Selling_Price]]</f>
        <v>2406.84</v>
      </c>
      <c r="K1099" s="1">
        <f>Table2[[#This Row],[Quantity]]</f>
        <v>-101</v>
      </c>
      <c r="L1099" s="1" t="str">
        <f>IF(ISBLANK(Table2[[#This Row],[Status]]), "No Data Entered", IFERROR(Table2[[#This Row],[Status]], "No Data Entered"))</f>
        <v>Cancelled</v>
      </c>
    </row>
    <row r="1100" spans="1:12" x14ac:dyDescent="0.3">
      <c r="A1100" s="1" t="str">
        <f>Table2[[#This Row],[Product_ID]]</f>
        <v>PRO6836</v>
      </c>
      <c r="B1100" s="1" t="str">
        <f>Table2[[#This Row],[Customer_ID]]</f>
        <v>CUST80592</v>
      </c>
      <c r="C1100" s="14" t="str">
        <f>Table2[[#This Row],[Date]]</f>
        <v>12/04/2024</v>
      </c>
      <c r="D1100" s="1" t="str">
        <f>TRIM(PROPER(Table2[[#This Row],[Product_Name]]))</f>
        <v>Headphones</v>
      </c>
      <c r="E1100" s="1" t="str">
        <f>TRIM(PROPER(Table2[[#This Row],[Country]]))</f>
        <v>Germany</v>
      </c>
      <c r="F1100" s="1" t="str">
        <f>TRIM(PROPER(Table2[[#This Row],[Category]]))</f>
        <v>Wearables</v>
      </c>
      <c r="G1100" s="1" t="str">
        <f>TRIM(PROPER(Table2[[#This Row],[Brand]]))</f>
        <v>Sony</v>
      </c>
      <c r="H1100" s="1">
        <f>Table2[[#This Row],[Supplier_ID]]</f>
        <v>1023</v>
      </c>
      <c r="I1100" s="1">
        <f>Table2[[#This Row],[Market_Price]]</f>
        <v>75.39</v>
      </c>
      <c r="J1100" s="1">
        <f>Table2[[#This Row],[Selling_Price]]</f>
        <v>145.97999999999999</v>
      </c>
      <c r="K1100" s="1">
        <f>Table2[[#This Row],[Quantity]]</f>
        <v>-35</v>
      </c>
      <c r="L1100" s="1" t="str">
        <f>IF(ISBLANK(Table2[[#This Row],[Status]]), "No Data Entered", IFERROR(Table2[[#This Row],[Status]], "No Data Entered"))</f>
        <v>Cancelled</v>
      </c>
    </row>
    <row r="1101" spans="1:12" x14ac:dyDescent="0.3">
      <c r="A1101" s="1" t="str">
        <f>Table2[[#This Row],[Product_ID]]</f>
        <v>PRO1666</v>
      </c>
      <c r="B1101" s="1" t="str">
        <f>Table2[[#This Row],[Customer_ID]]</f>
        <v>CUST80609</v>
      </c>
      <c r="C1101" s="14" t="str">
        <f>Table2[[#This Row],[Date]]</f>
        <v>10/05/2023</v>
      </c>
      <c r="D1101" s="1" t="str">
        <f>TRIM(PROPER(Table2[[#This Row],[Product_Name]]))</f>
        <v>Camera</v>
      </c>
      <c r="E1101" s="1" t="str">
        <f>TRIM(PROPER(Table2[[#This Row],[Country]]))</f>
        <v>Canada</v>
      </c>
      <c r="F1101" s="1" t="str">
        <f>TRIM(PROPER(Table2[[#This Row],[Category]]))</f>
        <v>Electronics</v>
      </c>
      <c r="G1101" s="1" t="str">
        <f>TRIM(PROPER(Table2[[#This Row],[Brand]]))</f>
        <v>Hp</v>
      </c>
      <c r="H1101" s="1">
        <f>Table2[[#This Row],[Supplier_ID]]</f>
        <v>1098</v>
      </c>
      <c r="I1101" s="1">
        <f>Table2[[#This Row],[Market_Price]]</f>
        <v>329.78</v>
      </c>
      <c r="J1101" s="1">
        <f>Table2[[#This Row],[Selling_Price]]</f>
        <v>636.19000000000005</v>
      </c>
      <c r="K1101" s="1">
        <f>Table2[[#This Row],[Quantity]]</f>
        <v>-346</v>
      </c>
      <c r="L1101" s="1" t="str">
        <f>IF(ISBLANK(Table2[[#This Row],[Status]]), "No Data Entered", IFERROR(Table2[[#This Row],[Status]], "No Data Entered"))</f>
        <v>Cancelled</v>
      </c>
    </row>
    <row r="1102" spans="1:12" x14ac:dyDescent="0.3">
      <c r="A1102" s="1" t="str">
        <f>Table2[[#This Row],[Product_ID]]</f>
        <v>PRO9636</v>
      </c>
      <c r="B1102" s="1" t="str">
        <f>Table2[[#This Row],[Customer_ID]]</f>
        <v>CUST80615</v>
      </c>
      <c r="C1102" s="14" t="str">
        <f>Table2[[#This Row],[Date]]</f>
        <v>24/10/2024</v>
      </c>
      <c r="D1102" s="1" t="str">
        <f>TRIM(PROPER(Table2[[#This Row],[Product_Name]]))</f>
        <v>Smartwatch</v>
      </c>
      <c r="E1102" s="1" t="str">
        <f>TRIM(PROPER(Table2[[#This Row],[Country]]))</f>
        <v>India</v>
      </c>
      <c r="F1102" s="1" t="str">
        <f>TRIM(PROPER(Table2[[#This Row],[Category]]))</f>
        <v>Electronics</v>
      </c>
      <c r="G1102" s="1" t="str">
        <f>TRIM(PROPER(Table2[[#This Row],[Brand]]))</f>
        <v>Hp</v>
      </c>
      <c r="H1102" s="1">
        <f>Table2[[#This Row],[Supplier_ID]]</f>
        <v>1052</v>
      </c>
      <c r="I1102" s="1">
        <f>Table2[[#This Row],[Market_Price]]</f>
        <v>1728.29</v>
      </c>
      <c r="J1102" s="1">
        <f>Table2[[#This Row],[Selling_Price]]</f>
        <v>2335.69</v>
      </c>
      <c r="K1102" s="1">
        <f>Table2[[#This Row],[Quantity]]</f>
        <v>-100</v>
      </c>
      <c r="L1102" s="1" t="str">
        <f>IF(ISBLANK(Table2[[#This Row],[Status]]), "No Data Entered", IFERROR(Table2[[#This Row],[Status]], "No Data Entered"))</f>
        <v>Cancelled</v>
      </c>
    </row>
    <row r="1103" spans="1:12" x14ac:dyDescent="0.3">
      <c r="A1103" s="1" t="str">
        <f>Table2[[#This Row],[Product_ID]]</f>
        <v>PRO9401</v>
      </c>
      <c r="B1103" s="1" t="str">
        <f>Table2[[#This Row],[Customer_ID]]</f>
        <v>CUST80689</v>
      </c>
      <c r="C1103" s="14" t="str">
        <f>Table2[[#This Row],[Date]]</f>
        <v>21/02/2024</v>
      </c>
      <c r="D1103" s="1" t="str">
        <f>TRIM(PROPER(Table2[[#This Row],[Product_Name]]))</f>
        <v>Smartwatch</v>
      </c>
      <c r="E1103" s="1" t="str">
        <f>TRIM(PROPER(Table2[[#This Row],[Country]]))</f>
        <v>Japan</v>
      </c>
      <c r="F1103" s="1" t="str">
        <f>TRIM(PROPER(Table2[[#This Row],[Category]]))</f>
        <v>Wearables</v>
      </c>
      <c r="G1103" s="1" t="str">
        <f>TRIM(PROPER(Table2[[#This Row],[Brand]]))</f>
        <v>Microsoft</v>
      </c>
      <c r="H1103" s="1">
        <f>Table2[[#This Row],[Supplier_ID]]</f>
        <v>1006</v>
      </c>
      <c r="I1103" s="1">
        <f>Table2[[#This Row],[Market_Price]]</f>
        <v>968.76</v>
      </c>
      <c r="J1103" s="1">
        <f>Table2[[#This Row],[Selling_Price]]</f>
        <v>1852.86</v>
      </c>
      <c r="K1103" s="1">
        <f>Table2[[#This Row],[Quantity]]</f>
        <v>-445</v>
      </c>
      <c r="L1103" s="1" t="str">
        <f>IF(ISBLANK(Table2[[#This Row],[Status]]), "No Data Entered", IFERROR(Table2[[#This Row],[Status]], "No Data Entered"))</f>
        <v>Cancelled</v>
      </c>
    </row>
    <row r="1104" spans="1:12" x14ac:dyDescent="0.3">
      <c r="A1104" s="1" t="str">
        <f>Table2[[#This Row],[Product_ID]]</f>
        <v>PRO8079</v>
      </c>
      <c r="B1104" s="1" t="str">
        <f>Table2[[#This Row],[Customer_ID]]</f>
        <v>CUST80759</v>
      </c>
      <c r="C1104" s="14" t="str">
        <f>Table2[[#This Row],[Date]]</f>
        <v>22/06/2020</v>
      </c>
      <c r="D1104" s="1" t="str">
        <f>TRIM(PROPER(Table2[[#This Row],[Product_Name]]))</f>
        <v>Smartphone</v>
      </c>
      <c r="E1104" s="1" t="str">
        <f>TRIM(PROPER(Table2[[#This Row],[Country]]))</f>
        <v>Uk</v>
      </c>
      <c r="F1104" s="1" t="str">
        <f>TRIM(PROPER(Table2[[#This Row],[Category]]))</f>
        <v>Wearables</v>
      </c>
      <c r="G1104" s="1" t="str">
        <f>TRIM(PROPER(Table2[[#This Row],[Brand]]))</f>
        <v>Microsoft</v>
      </c>
      <c r="H1104" s="1">
        <f>Table2[[#This Row],[Supplier_ID]]</f>
        <v>1087</v>
      </c>
      <c r="I1104" s="1">
        <f>Table2[[#This Row],[Market_Price]]</f>
        <v>1207.02</v>
      </c>
      <c r="J1104" s="1">
        <f>Table2[[#This Row],[Selling_Price]]</f>
        <v>1998.15</v>
      </c>
      <c r="K1104" s="1">
        <f>Table2[[#This Row],[Quantity]]</f>
        <v>-422</v>
      </c>
      <c r="L1104" s="1" t="str">
        <f>IF(ISBLANK(Table2[[#This Row],[Status]]), "No Data Entered", IFERROR(Table2[[#This Row],[Status]], "No Data Entered"))</f>
        <v>Cancelled</v>
      </c>
    </row>
    <row r="1105" spans="1:12" x14ac:dyDescent="0.3">
      <c r="A1105" s="1" t="str">
        <f>Table2[[#This Row],[Product_ID]]</f>
        <v>PRO3199</v>
      </c>
      <c r="B1105" s="1" t="str">
        <f>Table2[[#This Row],[Customer_ID]]</f>
        <v>CUST80770</v>
      </c>
      <c r="C1105" s="14" t="str">
        <f>Table2[[#This Row],[Date]]</f>
        <v>14/08/2023</v>
      </c>
      <c r="D1105" s="1" t="str">
        <f>TRIM(PROPER(Table2[[#This Row],[Product_Name]]))</f>
        <v>Smartwatch</v>
      </c>
      <c r="E1105" s="1" t="str">
        <f>TRIM(PROPER(Table2[[#This Row],[Country]]))</f>
        <v>Canada</v>
      </c>
      <c r="F1105" s="1" t="str">
        <f>TRIM(PROPER(Table2[[#This Row],[Category]]))</f>
        <v>Electronics</v>
      </c>
      <c r="G1105" s="1" t="str">
        <f>TRIM(PROPER(Table2[[#This Row],[Brand]]))</f>
        <v>Asus</v>
      </c>
      <c r="H1105" s="1">
        <f>Table2[[#This Row],[Supplier_ID]]</f>
        <v>1079</v>
      </c>
      <c r="I1105" s="1">
        <f>Table2[[#This Row],[Market_Price]]</f>
        <v>497.88</v>
      </c>
      <c r="J1105" s="1">
        <f>Table2[[#This Row],[Selling_Price]]</f>
        <v>591.13</v>
      </c>
      <c r="K1105" s="1">
        <f>Table2[[#This Row],[Quantity]]</f>
        <v>-297</v>
      </c>
      <c r="L1105" s="1" t="str">
        <f>IF(ISBLANK(Table2[[#This Row],[Status]]), "No Data Entered", IFERROR(Table2[[#This Row],[Status]], "No Data Entered"))</f>
        <v>Cancelled</v>
      </c>
    </row>
    <row r="1106" spans="1:12" x14ac:dyDescent="0.3">
      <c r="A1106" s="1" t="str">
        <f>Table2[[#This Row],[Product_ID]]</f>
        <v>PRO6361</v>
      </c>
      <c r="B1106" s="1" t="str">
        <f>Table2[[#This Row],[Customer_ID]]</f>
        <v>CUST80780</v>
      </c>
      <c r="C1106" s="14" t="str">
        <f>Table2[[#This Row],[Date]]</f>
        <v>24/09/2023</v>
      </c>
      <c r="D1106" s="1" t="str">
        <f>TRIM(PROPER(Table2[[#This Row],[Product_Name]]))</f>
        <v>Smartwatch</v>
      </c>
      <c r="E1106" s="1" t="str">
        <f>TRIM(PROPER(Table2[[#This Row],[Country]]))</f>
        <v>Australia</v>
      </c>
      <c r="F1106" s="1" t="str">
        <f>TRIM(PROPER(Table2[[#This Row],[Category]]))</f>
        <v>Accessories</v>
      </c>
      <c r="G1106" s="1" t="str">
        <f>TRIM(PROPER(Table2[[#This Row],[Brand]]))</f>
        <v>Logitech</v>
      </c>
      <c r="H1106" s="1">
        <f>Table2[[#This Row],[Supplier_ID]]</f>
        <v>1023</v>
      </c>
      <c r="I1106" s="1">
        <f>Table2[[#This Row],[Market_Price]]</f>
        <v>1626.92</v>
      </c>
      <c r="J1106" s="1">
        <f>Table2[[#This Row],[Selling_Price]]</f>
        <v>2984.79</v>
      </c>
      <c r="K1106" s="1">
        <f>Table2[[#This Row],[Quantity]]</f>
        <v>-14</v>
      </c>
      <c r="L1106" s="1" t="str">
        <f>IF(ISBLANK(Table2[[#This Row],[Status]]), "No Data Entered", IFERROR(Table2[[#This Row],[Status]], "No Data Entered"))</f>
        <v>Cancelled</v>
      </c>
    </row>
    <row r="1107" spans="1:12" x14ac:dyDescent="0.3">
      <c r="A1107" s="1" t="str">
        <f>Table2[[#This Row],[Product_ID]]</f>
        <v>PRO1732</v>
      </c>
      <c r="B1107" s="1" t="str">
        <f>Table2[[#This Row],[Customer_ID]]</f>
        <v>CUST80917</v>
      </c>
      <c r="C1107" s="14" t="str">
        <f>Table2[[#This Row],[Date]]</f>
        <v>17/12/2022</v>
      </c>
      <c r="D1107" s="1" t="str">
        <f>TRIM(PROPER(Table2[[#This Row],[Product_Name]]))</f>
        <v>Smartphone</v>
      </c>
      <c r="E1107" s="1" t="str">
        <f>TRIM(PROPER(Table2[[#This Row],[Country]]))</f>
        <v>China</v>
      </c>
      <c r="F1107" s="1" t="str">
        <f>TRIM(PROPER(Table2[[#This Row],[Category]]))</f>
        <v>Electronics</v>
      </c>
      <c r="G1107" s="1" t="str">
        <f>TRIM(PROPER(Table2[[#This Row],[Brand]]))</f>
        <v>Asus</v>
      </c>
      <c r="H1107" s="1">
        <f>Table2[[#This Row],[Supplier_ID]]</f>
        <v>1020</v>
      </c>
      <c r="I1107" s="1">
        <f>Table2[[#This Row],[Market_Price]]</f>
        <v>643.05999999999995</v>
      </c>
      <c r="J1107" s="1">
        <f>Table2[[#This Row],[Selling_Price]]</f>
        <v>1093.44</v>
      </c>
      <c r="K1107" s="1">
        <f>Table2[[#This Row],[Quantity]]</f>
        <v>-135</v>
      </c>
      <c r="L1107" s="1" t="str">
        <f>IF(ISBLANK(Table2[[#This Row],[Status]]), "No Data Entered", IFERROR(Table2[[#This Row],[Status]], "No Data Entered"))</f>
        <v>Cancelled</v>
      </c>
    </row>
    <row r="1108" spans="1:12" x14ac:dyDescent="0.3">
      <c r="A1108" s="1" t="str">
        <f>Table2[[#This Row],[Product_ID]]</f>
        <v>PRO5680</v>
      </c>
      <c r="B1108" s="1" t="str">
        <f>Table2[[#This Row],[Customer_ID]]</f>
        <v>CUST80931</v>
      </c>
      <c r="C1108" s="14" t="str">
        <f>Table2[[#This Row],[Date]]</f>
        <v>21/10/2024</v>
      </c>
      <c r="D1108" s="1" t="str">
        <f>TRIM(PROPER(Table2[[#This Row],[Product_Name]]))</f>
        <v>Mouse</v>
      </c>
      <c r="E1108" s="1" t="str">
        <f>TRIM(PROPER(Table2[[#This Row],[Country]]))</f>
        <v>Uk</v>
      </c>
      <c r="F1108" s="1" t="str">
        <f>TRIM(PROPER(Table2[[#This Row],[Category]]))</f>
        <v>Wearables</v>
      </c>
      <c r="G1108" s="1" t="str">
        <f>TRIM(PROPER(Table2[[#This Row],[Brand]]))</f>
        <v>Sony</v>
      </c>
      <c r="H1108" s="1">
        <f>Table2[[#This Row],[Supplier_ID]]</f>
        <v>1039</v>
      </c>
      <c r="I1108" s="1">
        <f>Table2[[#This Row],[Market_Price]]</f>
        <v>98.06</v>
      </c>
      <c r="J1108" s="1">
        <f>Table2[[#This Row],[Selling_Price]]</f>
        <v>129.62</v>
      </c>
      <c r="K1108" s="1">
        <f>Table2[[#This Row],[Quantity]]</f>
        <v>-208</v>
      </c>
      <c r="L1108" s="1" t="str">
        <f>IF(ISBLANK(Table2[[#This Row],[Status]]), "No Data Entered", IFERROR(Table2[[#This Row],[Status]], "No Data Entered"))</f>
        <v>Cancelled</v>
      </c>
    </row>
    <row r="1109" spans="1:12" x14ac:dyDescent="0.3">
      <c r="A1109" s="1" t="str">
        <f>Table2[[#This Row],[Product_ID]]</f>
        <v>PRO8998</v>
      </c>
      <c r="B1109" s="1" t="str">
        <f>Table2[[#This Row],[Customer_ID]]</f>
        <v>CUST80934</v>
      </c>
      <c r="C1109" s="14" t="str">
        <f>Table2[[#This Row],[Date]]</f>
        <v>09/08/2025</v>
      </c>
      <c r="D1109" s="1" t="str">
        <f>TRIM(PROPER(Table2[[#This Row],[Product_Name]]))</f>
        <v>Smartphone</v>
      </c>
      <c r="E1109" s="1" t="str">
        <f>TRIM(PROPER(Table2[[#This Row],[Country]]))</f>
        <v>Uk</v>
      </c>
      <c r="F1109" s="1" t="str">
        <f>TRIM(PROPER(Table2[[#This Row],[Category]]))</f>
        <v>Accessories</v>
      </c>
      <c r="G1109" s="1" t="str">
        <f>TRIM(PROPER(Table2[[#This Row],[Brand]]))</f>
        <v>Sony</v>
      </c>
      <c r="H1109" s="1">
        <f>Table2[[#This Row],[Supplier_ID]]</f>
        <v>1058</v>
      </c>
      <c r="I1109" s="1">
        <f>Table2[[#This Row],[Market_Price]]</f>
        <v>478.49</v>
      </c>
      <c r="J1109" s="1">
        <f>Table2[[#This Row],[Selling_Price]]</f>
        <v>650.21</v>
      </c>
      <c r="K1109" s="1">
        <f>Table2[[#This Row],[Quantity]]</f>
        <v>-309</v>
      </c>
      <c r="L1109" s="1" t="str">
        <f>IF(ISBLANK(Table2[[#This Row],[Status]]), "No Data Entered", IFERROR(Table2[[#This Row],[Status]], "No Data Entered"))</f>
        <v>Cancelled</v>
      </c>
    </row>
    <row r="1110" spans="1:12" x14ac:dyDescent="0.3">
      <c r="A1110" s="1" t="str">
        <f>Table2[[#This Row],[Product_ID]]</f>
        <v>PRO9323</v>
      </c>
      <c r="B1110" s="1" t="str">
        <f>Table2[[#This Row],[Customer_ID]]</f>
        <v>CUST81031</v>
      </c>
      <c r="C1110" s="14" t="str">
        <f>Table2[[#This Row],[Date]]</f>
        <v>22/04/2023</v>
      </c>
      <c r="D1110" s="1" t="str">
        <f>TRIM(PROPER(Table2[[#This Row],[Product_Name]]))</f>
        <v>Mouse</v>
      </c>
      <c r="E1110" s="1" t="str">
        <f>TRIM(PROPER(Table2[[#This Row],[Country]]))</f>
        <v>Canada</v>
      </c>
      <c r="F1110" s="1" t="str">
        <f>TRIM(PROPER(Table2[[#This Row],[Category]]))</f>
        <v>Office Supplies</v>
      </c>
      <c r="G1110" s="1" t="str">
        <f>TRIM(PROPER(Table2[[#This Row],[Brand]]))</f>
        <v>Hp</v>
      </c>
      <c r="H1110" s="1">
        <f>Table2[[#This Row],[Supplier_ID]]</f>
        <v>1079</v>
      </c>
      <c r="I1110" s="1">
        <f>Table2[[#This Row],[Market_Price]]</f>
        <v>774.79</v>
      </c>
      <c r="J1110" s="1">
        <f>Table2[[#This Row],[Selling_Price]]</f>
        <v>1520.75</v>
      </c>
      <c r="K1110" s="1">
        <f>Table2[[#This Row],[Quantity]]</f>
        <v>-427</v>
      </c>
      <c r="L1110" s="1" t="str">
        <f>IF(ISBLANK(Table2[[#This Row],[Status]]), "No Data Entered", IFERROR(Table2[[#This Row],[Status]], "No Data Entered"))</f>
        <v>Cancelled</v>
      </c>
    </row>
    <row r="1111" spans="1:12" x14ac:dyDescent="0.3">
      <c r="A1111" s="1" t="str">
        <f>Table2[[#This Row],[Product_ID]]</f>
        <v>PRO8614</v>
      </c>
      <c r="B1111" s="1" t="str">
        <f>Table2[[#This Row],[Customer_ID]]</f>
        <v>CUST81055</v>
      </c>
      <c r="C1111" s="14" t="str">
        <f>Table2[[#This Row],[Date]]</f>
        <v>06/07/2025</v>
      </c>
      <c r="D1111" s="1" t="str">
        <f>TRIM(PROPER(Table2[[#This Row],[Product_Name]]))</f>
        <v>Camera</v>
      </c>
      <c r="E1111" s="1" t="str">
        <f>TRIM(PROPER(Table2[[#This Row],[Country]]))</f>
        <v>Usa</v>
      </c>
      <c r="F1111" s="1" t="str">
        <f>TRIM(PROPER(Table2[[#This Row],[Category]]))</f>
        <v>Electronics</v>
      </c>
      <c r="G1111" s="1" t="str">
        <f>TRIM(PROPER(Table2[[#This Row],[Brand]]))</f>
        <v>Asus</v>
      </c>
      <c r="H1111" s="1">
        <f>Table2[[#This Row],[Supplier_ID]]</f>
        <v>1031</v>
      </c>
      <c r="I1111" s="1">
        <f>Table2[[#This Row],[Market_Price]]</f>
        <v>1846.43</v>
      </c>
      <c r="J1111" s="1">
        <f>Table2[[#This Row],[Selling_Price]]</f>
        <v>3219.75</v>
      </c>
      <c r="K1111" s="1">
        <f>Table2[[#This Row],[Quantity]]</f>
        <v>-389</v>
      </c>
      <c r="L1111" s="1" t="str">
        <f>IF(ISBLANK(Table2[[#This Row],[Status]]), "No Data Entered", IFERROR(Table2[[#This Row],[Status]], "No Data Entered"))</f>
        <v>Cancelled</v>
      </c>
    </row>
    <row r="1112" spans="1:12" x14ac:dyDescent="0.3">
      <c r="A1112" s="1" t="str">
        <f>Table2[[#This Row],[Product_ID]]</f>
        <v>PRO4144</v>
      </c>
      <c r="B1112" s="1" t="str">
        <f>Table2[[#This Row],[Customer_ID]]</f>
        <v>CUST81140</v>
      </c>
      <c r="C1112" s="14" t="str">
        <f>Table2[[#This Row],[Date]]</f>
        <v>17/09/2022</v>
      </c>
      <c r="D1112" s="1" t="str">
        <f>TRIM(PROPER(Table2[[#This Row],[Product_Name]]))</f>
        <v>Camera</v>
      </c>
      <c r="E1112" s="1" t="str">
        <f>TRIM(PROPER(Table2[[#This Row],[Country]]))</f>
        <v>Usa</v>
      </c>
      <c r="F1112" s="1" t="str">
        <f>TRIM(PROPER(Table2[[#This Row],[Category]]))</f>
        <v>Accessories</v>
      </c>
      <c r="G1112" s="1" t="str">
        <f>TRIM(PROPER(Table2[[#This Row],[Brand]]))</f>
        <v>Samsung</v>
      </c>
      <c r="H1112" s="1">
        <f>Table2[[#This Row],[Supplier_ID]]</f>
        <v>1067</v>
      </c>
      <c r="I1112" s="1">
        <f>Table2[[#This Row],[Market_Price]]</f>
        <v>682.99</v>
      </c>
      <c r="J1112" s="1">
        <f>Table2[[#This Row],[Selling_Price]]</f>
        <v>1055.05</v>
      </c>
      <c r="K1112" s="1">
        <f>Table2[[#This Row],[Quantity]]</f>
        <v>-151</v>
      </c>
      <c r="L1112" s="1" t="str">
        <f>IF(ISBLANK(Table2[[#This Row],[Status]]), "No Data Entered", IFERROR(Table2[[#This Row],[Status]], "No Data Entered"))</f>
        <v>Cancelled</v>
      </c>
    </row>
    <row r="1113" spans="1:12" x14ac:dyDescent="0.3">
      <c r="A1113" s="1" t="str">
        <f>Table2[[#This Row],[Product_ID]]</f>
        <v>PRO2495</v>
      </c>
      <c r="B1113" s="1" t="str">
        <f>Table2[[#This Row],[Customer_ID]]</f>
        <v>CUST81184</v>
      </c>
      <c r="C1113" s="14" t="str">
        <f>Table2[[#This Row],[Date]]</f>
        <v>25/07/2021</v>
      </c>
      <c r="D1113" s="1" t="str">
        <f>TRIM(PROPER(Table2[[#This Row],[Product_Name]]))</f>
        <v>Camera</v>
      </c>
      <c r="E1113" s="1" t="str">
        <f>TRIM(PROPER(Table2[[#This Row],[Country]]))</f>
        <v>Usa</v>
      </c>
      <c r="F1113" s="1" t="str">
        <f>TRIM(PROPER(Table2[[#This Row],[Category]]))</f>
        <v>Accessories</v>
      </c>
      <c r="G1113" s="1" t="str">
        <f>TRIM(PROPER(Table2[[#This Row],[Brand]]))</f>
        <v>Logitech</v>
      </c>
      <c r="H1113" s="1">
        <f>Table2[[#This Row],[Supplier_ID]]</f>
        <v>1031</v>
      </c>
      <c r="I1113" s="1">
        <f>Table2[[#This Row],[Market_Price]]</f>
        <v>358.85</v>
      </c>
      <c r="J1113" s="1">
        <f>Table2[[#This Row],[Selling_Price]]</f>
        <v>423.64</v>
      </c>
      <c r="K1113" s="1">
        <f>Table2[[#This Row],[Quantity]]</f>
        <v>-257</v>
      </c>
      <c r="L1113" s="1" t="str">
        <f>IF(ISBLANK(Table2[[#This Row],[Status]]), "No Data Entered", IFERROR(Table2[[#This Row],[Status]], "No Data Entered"))</f>
        <v>Cancelled</v>
      </c>
    </row>
    <row r="1114" spans="1:12" x14ac:dyDescent="0.3">
      <c r="A1114" s="1" t="str">
        <f>Table2[[#This Row],[Product_ID]]</f>
        <v>PRO8474</v>
      </c>
      <c r="B1114" s="1" t="str">
        <f>Table2[[#This Row],[Customer_ID]]</f>
        <v>CUST81189</v>
      </c>
      <c r="C1114" s="14" t="str">
        <f>Table2[[#This Row],[Date]]</f>
        <v>02/01/2022</v>
      </c>
      <c r="D1114" s="1" t="str">
        <f>TRIM(PROPER(Table2[[#This Row],[Product_Name]]))</f>
        <v>Mouse</v>
      </c>
      <c r="E1114" s="1" t="str">
        <f>TRIM(PROPER(Table2[[#This Row],[Country]]))</f>
        <v>Japan</v>
      </c>
      <c r="F1114" s="1" t="str">
        <f>TRIM(PROPER(Table2[[#This Row],[Category]]))</f>
        <v>Wearables</v>
      </c>
      <c r="G1114" s="1" t="str">
        <f>TRIM(PROPER(Table2[[#This Row],[Brand]]))</f>
        <v>Logitech</v>
      </c>
      <c r="H1114" s="1">
        <f>Table2[[#This Row],[Supplier_ID]]</f>
        <v>1093</v>
      </c>
      <c r="I1114" s="1">
        <f>Table2[[#This Row],[Market_Price]]</f>
        <v>489.83</v>
      </c>
      <c r="J1114" s="1">
        <f>Table2[[#This Row],[Selling_Price]]</f>
        <v>544.07000000000005</v>
      </c>
      <c r="K1114" s="1">
        <f>Table2[[#This Row],[Quantity]]</f>
        <v>-135</v>
      </c>
      <c r="L1114" s="1" t="str">
        <f>IF(ISBLANK(Table2[[#This Row],[Status]]), "No Data Entered", IFERROR(Table2[[#This Row],[Status]], "No Data Entered"))</f>
        <v>Cancelled</v>
      </c>
    </row>
    <row r="1115" spans="1:12" x14ac:dyDescent="0.3">
      <c r="A1115" s="1" t="str">
        <f>Table2[[#This Row],[Product_ID]]</f>
        <v>PRO1745</v>
      </c>
      <c r="B1115" s="1" t="str">
        <f>Table2[[#This Row],[Customer_ID]]</f>
        <v>CUST81195</v>
      </c>
      <c r="C1115" s="14" t="str">
        <f>Table2[[#This Row],[Date]]</f>
        <v>06/01/2025</v>
      </c>
      <c r="D1115" s="1" t="str">
        <f>TRIM(PROPER(Table2[[#This Row],[Product_Name]]))</f>
        <v>Tablet</v>
      </c>
      <c r="E1115" s="1" t="str">
        <f>TRIM(PROPER(Table2[[#This Row],[Country]]))</f>
        <v>Canada</v>
      </c>
      <c r="F1115" s="1" t="str">
        <f>TRIM(PROPER(Table2[[#This Row],[Category]]))</f>
        <v>Accessories</v>
      </c>
      <c r="G1115" s="1" t="str">
        <f>TRIM(PROPER(Table2[[#This Row],[Brand]]))</f>
        <v>Sony</v>
      </c>
      <c r="H1115" s="1">
        <f>Table2[[#This Row],[Supplier_ID]]</f>
        <v>1055</v>
      </c>
      <c r="I1115" s="1">
        <f>Table2[[#This Row],[Market_Price]]</f>
        <v>1856.29</v>
      </c>
      <c r="J1115" s="1">
        <f>Table2[[#This Row],[Selling_Price]]</f>
        <v>3549.86</v>
      </c>
      <c r="K1115" s="1">
        <f>Table2[[#This Row],[Quantity]]</f>
        <v>-83</v>
      </c>
      <c r="L1115" s="1" t="str">
        <f>IF(ISBLANK(Table2[[#This Row],[Status]]), "No Data Entered", IFERROR(Table2[[#This Row],[Status]], "No Data Entered"))</f>
        <v>Cancelled</v>
      </c>
    </row>
    <row r="1116" spans="1:12" x14ac:dyDescent="0.3">
      <c r="A1116" s="1" t="str">
        <f>Table2[[#This Row],[Product_ID]]</f>
        <v>PRO1054</v>
      </c>
      <c r="B1116" s="1" t="str">
        <f>Table2[[#This Row],[Customer_ID]]</f>
        <v>CUST81247</v>
      </c>
      <c r="C1116" s="14" t="str">
        <f>Table2[[#This Row],[Date]]</f>
        <v>27/04/2022</v>
      </c>
      <c r="D1116" s="1" t="str">
        <f>TRIM(PROPER(Table2[[#This Row],[Product_Name]]))</f>
        <v>Mouse</v>
      </c>
      <c r="E1116" s="1" t="str">
        <f>TRIM(PROPER(Table2[[#This Row],[Country]]))</f>
        <v>Uk</v>
      </c>
      <c r="F1116" s="1" t="str">
        <f>TRIM(PROPER(Table2[[#This Row],[Category]]))</f>
        <v>Accessories</v>
      </c>
      <c r="G1116" s="1" t="str">
        <f>TRIM(PROPER(Table2[[#This Row],[Brand]]))</f>
        <v>Lenovo</v>
      </c>
      <c r="H1116" s="1">
        <f>Table2[[#This Row],[Supplier_ID]]</f>
        <v>1042</v>
      </c>
      <c r="I1116" s="1">
        <f>Table2[[#This Row],[Market_Price]]</f>
        <v>189.55</v>
      </c>
      <c r="J1116" s="1">
        <f>Table2[[#This Row],[Selling_Price]]</f>
        <v>250.8</v>
      </c>
      <c r="K1116" s="1">
        <f>Table2[[#This Row],[Quantity]]</f>
        <v>-30</v>
      </c>
      <c r="L1116" s="1" t="str">
        <f>IF(ISBLANK(Table2[[#This Row],[Status]]), "No Data Entered", IFERROR(Table2[[#This Row],[Status]], "No Data Entered"))</f>
        <v>Cancelled</v>
      </c>
    </row>
    <row r="1117" spans="1:12" x14ac:dyDescent="0.3">
      <c r="A1117" s="1" t="str">
        <f>Table2[[#This Row],[Product_ID]]</f>
        <v>PRO7946</v>
      </c>
      <c r="B1117" s="1" t="str">
        <f>Table2[[#This Row],[Customer_ID]]</f>
        <v>CUST81420</v>
      </c>
      <c r="C1117" s="14" t="str">
        <f>Table2[[#This Row],[Date]]</f>
        <v>16/05/2025</v>
      </c>
      <c r="D1117" s="1" t="str">
        <f>TRIM(PROPER(Table2[[#This Row],[Product_Name]]))</f>
        <v>Smartwatch</v>
      </c>
      <c r="E1117" s="1" t="str">
        <f>TRIM(PROPER(Table2[[#This Row],[Country]]))</f>
        <v>Japan</v>
      </c>
      <c r="F1117" s="1" t="str">
        <f>TRIM(PROPER(Table2[[#This Row],[Category]]))</f>
        <v>Wearables</v>
      </c>
      <c r="G1117" s="1" t="str">
        <f>TRIM(PROPER(Table2[[#This Row],[Brand]]))</f>
        <v>Dell</v>
      </c>
      <c r="H1117" s="1">
        <f>Table2[[#This Row],[Supplier_ID]]</f>
        <v>1047</v>
      </c>
      <c r="I1117" s="1">
        <f>Table2[[#This Row],[Market_Price]]</f>
        <v>563.29999999999995</v>
      </c>
      <c r="J1117" s="1">
        <f>Table2[[#This Row],[Selling_Price]]</f>
        <v>943.19</v>
      </c>
      <c r="K1117" s="1">
        <f>Table2[[#This Row],[Quantity]]</f>
        <v>-235</v>
      </c>
      <c r="L1117" s="1" t="str">
        <f>IF(ISBLANK(Table2[[#This Row],[Status]]), "No Data Entered", IFERROR(Table2[[#This Row],[Status]], "No Data Entered"))</f>
        <v>Cancelled</v>
      </c>
    </row>
    <row r="1118" spans="1:12" x14ac:dyDescent="0.3">
      <c r="A1118" s="1" t="str">
        <f>Table2[[#This Row],[Product_ID]]</f>
        <v>PRO6028</v>
      </c>
      <c r="B1118" s="1" t="str">
        <f>Table2[[#This Row],[Customer_ID]]</f>
        <v>CUST81438</v>
      </c>
      <c r="C1118" s="14" t="str">
        <f>Table2[[#This Row],[Date]]</f>
        <v>09/09/2022</v>
      </c>
      <c r="D1118" s="1" t="str">
        <f>TRIM(PROPER(Table2[[#This Row],[Product_Name]]))</f>
        <v>Tablet</v>
      </c>
      <c r="E1118" s="1" t="str">
        <f>TRIM(PROPER(Table2[[#This Row],[Country]]))</f>
        <v>Brazil</v>
      </c>
      <c r="F1118" s="1" t="str">
        <f>TRIM(PROPER(Table2[[#This Row],[Category]]))</f>
        <v>Accessories</v>
      </c>
      <c r="G1118" s="1" t="str">
        <f>TRIM(PROPER(Table2[[#This Row],[Brand]]))</f>
        <v>Hp</v>
      </c>
      <c r="H1118" s="1">
        <f>Table2[[#This Row],[Supplier_ID]]</f>
        <v>1058</v>
      </c>
      <c r="I1118" s="1">
        <f>Table2[[#This Row],[Market_Price]]</f>
        <v>597.72</v>
      </c>
      <c r="J1118" s="1">
        <f>Table2[[#This Row],[Selling_Price]]</f>
        <v>908.55</v>
      </c>
      <c r="K1118" s="1">
        <f>Table2[[#This Row],[Quantity]]</f>
        <v>-81</v>
      </c>
      <c r="L1118" s="1" t="str">
        <f>IF(ISBLANK(Table2[[#This Row],[Status]]), "No Data Entered", IFERROR(Table2[[#This Row],[Status]], "No Data Entered"))</f>
        <v>Cancelled</v>
      </c>
    </row>
    <row r="1119" spans="1:12" x14ac:dyDescent="0.3">
      <c r="A1119" s="1" t="str">
        <f>Table2[[#This Row],[Product_ID]]</f>
        <v>PRO1661</v>
      </c>
      <c r="B1119" s="1" t="str">
        <f>Table2[[#This Row],[Customer_ID]]</f>
        <v>CUST81456</v>
      </c>
      <c r="C1119" s="14" t="str">
        <f>Table2[[#This Row],[Date]]</f>
        <v>24/07/2025</v>
      </c>
      <c r="D1119" s="1" t="str">
        <f>TRIM(PROPER(Table2[[#This Row],[Product_Name]]))</f>
        <v>Tablet</v>
      </c>
      <c r="E1119" s="1" t="str">
        <f>TRIM(PROPER(Table2[[#This Row],[Country]]))</f>
        <v>Brazil</v>
      </c>
      <c r="F1119" s="1" t="str">
        <f>TRIM(PROPER(Table2[[#This Row],[Category]]))</f>
        <v>Electronics</v>
      </c>
      <c r="G1119" s="1" t="str">
        <f>TRIM(PROPER(Table2[[#This Row],[Brand]]))</f>
        <v>Sony</v>
      </c>
      <c r="H1119" s="1">
        <f>Table2[[#This Row],[Supplier_ID]]</f>
        <v>1036</v>
      </c>
      <c r="I1119" s="1">
        <f>Table2[[#This Row],[Market_Price]]</f>
        <v>502.84</v>
      </c>
      <c r="J1119" s="1">
        <f>Table2[[#This Row],[Selling_Price]]</f>
        <v>983.17</v>
      </c>
      <c r="K1119" s="1">
        <f>Table2[[#This Row],[Quantity]]</f>
        <v>-318</v>
      </c>
      <c r="L1119" s="1" t="str">
        <f>IF(ISBLANK(Table2[[#This Row],[Status]]), "No Data Entered", IFERROR(Table2[[#This Row],[Status]], "No Data Entered"))</f>
        <v>Cancelled</v>
      </c>
    </row>
    <row r="1120" spans="1:12" x14ac:dyDescent="0.3">
      <c r="A1120" s="1" t="str">
        <f>Table2[[#This Row],[Product_ID]]</f>
        <v>PRO8713</v>
      </c>
      <c r="B1120" s="1" t="str">
        <f>Table2[[#This Row],[Customer_ID]]</f>
        <v>CUST81583</v>
      </c>
      <c r="C1120" s="14" t="str">
        <f>Table2[[#This Row],[Date]]</f>
        <v>11/04/2021</v>
      </c>
      <c r="D1120" s="1" t="str">
        <f>TRIM(PROPER(Table2[[#This Row],[Product_Name]]))</f>
        <v>Monitor</v>
      </c>
      <c r="E1120" s="1" t="str">
        <f>TRIM(PROPER(Table2[[#This Row],[Country]]))</f>
        <v>Uk</v>
      </c>
      <c r="F1120" s="1" t="str">
        <f>TRIM(PROPER(Table2[[#This Row],[Category]]))</f>
        <v>Wearables</v>
      </c>
      <c r="G1120" s="1" t="str">
        <f>TRIM(PROPER(Table2[[#This Row],[Brand]]))</f>
        <v>Apple</v>
      </c>
      <c r="H1120" s="1">
        <f>Table2[[#This Row],[Supplier_ID]]</f>
        <v>1014</v>
      </c>
      <c r="I1120" s="1">
        <f>Table2[[#This Row],[Market_Price]]</f>
        <v>187.69</v>
      </c>
      <c r="J1120" s="1">
        <f>Table2[[#This Row],[Selling_Price]]</f>
        <v>349.64</v>
      </c>
      <c r="K1120" s="1">
        <f>Table2[[#This Row],[Quantity]]</f>
        <v>-452</v>
      </c>
      <c r="L1120" s="1" t="str">
        <f>IF(ISBLANK(Table2[[#This Row],[Status]]), "No Data Entered", IFERROR(Table2[[#This Row],[Status]], "No Data Entered"))</f>
        <v>Cancelled</v>
      </c>
    </row>
    <row r="1121" spans="1:12" x14ac:dyDescent="0.3">
      <c r="A1121" s="1" t="str">
        <f>Table2[[#This Row],[Product_ID]]</f>
        <v>PRO5218</v>
      </c>
      <c r="B1121" s="1" t="str">
        <f>Table2[[#This Row],[Customer_ID]]</f>
        <v>CUST81621</v>
      </c>
      <c r="C1121" s="14" t="str">
        <f>Table2[[#This Row],[Date]]</f>
        <v>04/12/2024</v>
      </c>
      <c r="D1121" s="1" t="str">
        <f>TRIM(PROPER(Table2[[#This Row],[Product_Name]]))</f>
        <v>Tablet</v>
      </c>
      <c r="E1121" s="1" t="str">
        <f>TRIM(PROPER(Table2[[#This Row],[Country]]))</f>
        <v>India</v>
      </c>
      <c r="F1121" s="1" t="str">
        <f>TRIM(PROPER(Table2[[#This Row],[Category]]))</f>
        <v>Electronics</v>
      </c>
      <c r="G1121" s="1" t="str">
        <f>TRIM(PROPER(Table2[[#This Row],[Brand]]))</f>
        <v>Hp</v>
      </c>
      <c r="H1121" s="1">
        <f>Table2[[#This Row],[Supplier_ID]]</f>
        <v>1054</v>
      </c>
      <c r="I1121" s="1">
        <f>Table2[[#This Row],[Market_Price]]</f>
        <v>1218.1099999999999</v>
      </c>
      <c r="J1121" s="1">
        <f>Table2[[#This Row],[Selling_Price]]</f>
        <v>2251.84</v>
      </c>
      <c r="K1121" s="1">
        <f>Table2[[#This Row],[Quantity]]</f>
        <v>-374</v>
      </c>
      <c r="L1121" s="1" t="str">
        <f>IF(ISBLANK(Table2[[#This Row],[Status]]), "No Data Entered", IFERROR(Table2[[#This Row],[Status]], "No Data Entered"))</f>
        <v>Cancelled</v>
      </c>
    </row>
    <row r="1122" spans="1:12" x14ac:dyDescent="0.3">
      <c r="A1122" s="1" t="str">
        <f>Table2[[#This Row],[Product_ID]]</f>
        <v>PRO3082</v>
      </c>
      <c r="B1122" s="1" t="str">
        <f>Table2[[#This Row],[Customer_ID]]</f>
        <v>CUST81820</v>
      </c>
      <c r="C1122" s="14" t="str">
        <f>Table2[[#This Row],[Date]]</f>
        <v>13/03/2025</v>
      </c>
      <c r="D1122" s="1" t="str">
        <f>TRIM(PROPER(Table2[[#This Row],[Product_Name]]))</f>
        <v>Smartphone</v>
      </c>
      <c r="E1122" s="1" t="str">
        <f>TRIM(PROPER(Table2[[#This Row],[Country]]))</f>
        <v>Germany</v>
      </c>
      <c r="F1122" s="1" t="str">
        <f>TRIM(PROPER(Table2[[#This Row],[Category]]))</f>
        <v>Wearables</v>
      </c>
      <c r="G1122" s="1" t="str">
        <f>TRIM(PROPER(Table2[[#This Row],[Brand]]))</f>
        <v>Canon</v>
      </c>
      <c r="H1122" s="1">
        <f>Table2[[#This Row],[Supplier_ID]]</f>
        <v>1079</v>
      </c>
      <c r="I1122" s="1">
        <f>Table2[[#This Row],[Market_Price]]</f>
        <v>885.45</v>
      </c>
      <c r="J1122" s="1">
        <f>Table2[[#This Row],[Selling_Price]]</f>
        <v>1747.83</v>
      </c>
      <c r="K1122" s="1">
        <f>Table2[[#This Row],[Quantity]]</f>
        <v>-165</v>
      </c>
      <c r="L1122" s="1" t="str">
        <f>IF(ISBLANK(Table2[[#This Row],[Status]]), "No Data Entered", IFERROR(Table2[[#This Row],[Status]], "No Data Entered"))</f>
        <v>Cancelled</v>
      </c>
    </row>
    <row r="1123" spans="1:12" x14ac:dyDescent="0.3">
      <c r="A1123" s="1" t="str">
        <f>Table2[[#This Row],[Product_ID]]</f>
        <v>PRO8047</v>
      </c>
      <c r="B1123" s="1" t="str">
        <f>Table2[[#This Row],[Customer_ID]]</f>
        <v>CUST81867</v>
      </c>
      <c r="C1123" s="14" t="str">
        <f>Table2[[#This Row],[Date]]</f>
        <v>25/01/2025</v>
      </c>
      <c r="D1123" s="1" t="str">
        <f>TRIM(PROPER(Table2[[#This Row],[Product_Name]]))</f>
        <v>Keyboard</v>
      </c>
      <c r="E1123" s="1" t="str">
        <f>TRIM(PROPER(Table2[[#This Row],[Country]]))</f>
        <v>Uk</v>
      </c>
      <c r="F1123" s="1" t="str">
        <f>TRIM(PROPER(Table2[[#This Row],[Category]]))</f>
        <v>Computers</v>
      </c>
      <c r="G1123" s="1" t="str">
        <f>TRIM(PROPER(Table2[[#This Row],[Brand]]))</f>
        <v>Logitech</v>
      </c>
      <c r="H1123" s="1">
        <f>Table2[[#This Row],[Supplier_ID]]</f>
        <v>1014</v>
      </c>
      <c r="I1123" s="1">
        <f>Table2[[#This Row],[Market_Price]]</f>
        <v>1770.41</v>
      </c>
      <c r="J1123" s="1">
        <f>Table2[[#This Row],[Selling_Price]]</f>
        <v>2360.5700000000002</v>
      </c>
      <c r="K1123" s="1">
        <f>Table2[[#This Row],[Quantity]]</f>
        <v>-126</v>
      </c>
      <c r="L1123" s="1" t="str">
        <f>IF(ISBLANK(Table2[[#This Row],[Status]]), "No Data Entered", IFERROR(Table2[[#This Row],[Status]], "No Data Entered"))</f>
        <v>Cancelled</v>
      </c>
    </row>
    <row r="1124" spans="1:12" x14ac:dyDescent="0.3">
      <c r="A1124" s="1" t="str">
        <f>Table2[[#This Row],[Product_ID]]</f>
        <v>PRO3610</v>
      </c>
      <c r="B1124" s="1" t="str">
        <f>Table2[[#This Row],[Customer_ID]]</f>
        <v>CUST81974</v>
      </c>
      <c r="C1124" s="14" t="str">
        <f>Table2[[#This Row],[Date]]</f>
        <v>07/09/2022</v>
      </c>
      <c r="D1124" s="1" t="str">
        <f>TRIM(PROPER(Table2[[#This Row],[Product_Name]]))</f>
        <v>Smartwatch</v>
      </c>
      <c r="E1124" s="1" t="str">
        <f>TRIM(PROPER(Table2[[#This Row],[Country]]))</f>
        <v>Usa</v>
      </c>
      <c r="F1124" s="1" t="str">
        <f>TRIM(PROPER(Table2[[#This Row],[Category]]))</f>
        <v>Computers</v>
      </c>
      <c r="G1124" s="1" t="str">
        <f>TRIM(PROPER(Table2[[#This Row],[Brand]]))</f>
        <v>Samsung</v>
      </c>
      <c r="H1124" s="1">
        <f>Table2[[#This Row],[Supplier_ID]]</f>
        <v>1013</v>
      </c>
      <c r="I1124" s="1">
        <f>Table2[[#This Row],[Market_Price]]</f>
        <v>963.8</v>
      </c>
      <c r="J1124" s="1">
        <f>Table2[[#This Row],[Selling_Price]]</f>
        <v>1340.24</v>
      </c>
      <c r="K1124" s="1">
        <f>Table2[[#This Row],[Quantity]]</f>
        <v>-32</v>
      </c>
      <c r="L1124" s="1" t="str">
        <f>IF(ISBLANK(Table2[[#This Row],[Status]]), "No Data Entered", IFERROR(Table2[[#This Row],[Status]], "No Data Entered"))</f>
        <v>Cancelled</v>
      </c>
    </row>
    <row r="1125" spans="1:12" x14ac:dyDescent="0.3">
      <c r="A1125" s="1" t="str">
        <f>Table2[[#This Row],[Product_ID]]</f>
        <v>PRO2832</v>
      </c>
      <c r="B1125" s="1" t="str">
        <f>Table2[[#This Row],[Customer_ID]]</f>
        <v>CUST82140</v>
      </c>
      <c r="C1125" s="14" t="str">
        <f>Table2[[#This Row],[Date]]</f>
        <v>27/06/2020</v>
      </c>
      <c r="D1125" s="1" t="str">
        <f>TRIM(PROPER(Table2[[#This Row],[Product_Name]]))</f>
        <v>Laptop</v>
      </c>
      <c r="E1125" s="1" t="str">
        <f>TRIM(PROPER(Table2[[#This Row],[Country]]))</f>
        <v>India</v>
      </c>
      <c r="F1125" s="1" t="str">
        <f>TRIM(PROPER(Table2[[#This Row],[Category]]))</f>
        <v>Office Supplies</v>
      </c>
      <c r="G1125" s="1" t="str">
        <f>TRIM(PROPER(Table2[[#This Row],[Brand]]))</f>
        <v>Samsung</v>
      </c>
      <c r="H1125" s="1">
        <f>Table2[[#This Row],[Supplier_ID]]</f>
        <v>1004</v>
      </c>
      <c r="I1125" s="1">
        <f>Table2[[#This Row],[Market_Price]]</f>
        <v>938.06</v>
      </c>
      <c r="J1125" s="1">
        <f>Table2[[#This Row],[Selling_Price]]</f>
        <v>1624.2</v>
      </c>
      <c r="K1125" s="1">
        <f>Table2[[#This Row],[Quantity]]</f>
        <v>-116</v>
      </c>
      <c r="L1125" s="1" t="str">
        <f>IF(ISBLANK(Table2[[#This Row],[Status]]), "No Data Entered", IFERROR(Table2[[#This Row],[Status]], "No Data Entered"))</f>
        <v>Cancelled</v>
      </c>
    </row>
    <row r="1126" spans="1:12" x14ac:dyDescent="0.3">
      <c r="A1126" s="1" t="str">
        <f>Table2[[#This Row],[Product_ID]]</f>
        <v>PRO5375</v>
      </c>
      <c r="B1126" s="1" t="str">
        <f>Table2[[#This Row],[Customer_ID]]</f>
        <v>CUST82199</v>
      </c>
      <c r="C1126" s="14" t="str">
        <f>Table2[[#This Row],[Date]]</f>
        <v>29/10/2022</v>
      </c>
      <c r="D1126" s="1" t="str">
        <f>TRIM(PROPER(Table2[[#This Row],[Product_Name]]))</f>
        <v>Printer</v>
      </c>
      <c r="E1126" s="1" t="str">
        <f>TRIM(PROPER(Table2[[#This Row],[Country]]))</f>
        <v>Australia</v>
      </c>
      <c r="F1126" s="1" t="str">
        <f>TRIM(PROPER(Table2[[#This Row],[Category]]))</f>
        <v>Electronics</v>
      </c>
      <c r="G1126" s="1" t="str">
        <f>TRIM(PROPER(Table2[[#This Row],[Brand]]))</f>
        <v>Lenovo</v>
      </c>
      <c r="H1126" s="1">
        <f>Table2[[#This Row],[Supplier_ID]]</f>
        <v>1071</v>
      </c>
      <c r="I1126" s="1">
        <f>Table2[[#This Row],[Market_Price]]</f>
        <v>289.76</v>
      </c>
      <c r="J1126" s="1">
        <f>Table2[[#This Row],[Selling_Price]]</f>
        <v>506.64</v>
      </c>
      <c r="K1126" s="1">
        <f>Table2[[#This Row],[Quantity]]</f>
        <v>-426</v>
      </c>
      <c r="L1126" s="1" t="str">
        <f>IF(ISBLANK(Table2[[#This Row],[Status]]), "No Data Entered", IFERROR(Table2[[#This Row],[Status]], "No Data Entered"))</f>
        <v>Cancelled</v>
      </c>
    </row>
    <row r="1127" spans="1:12" x14ac:dyDescent="0.3">
      <c r="A1127" s="1" t="str">
        <f>Table2[[#This Row],[Product_ID]]</f>
        <v>PRO9740</v>
      </c>
      <c r="B1127" s="1" t="str">
        <f>Table2[[#This Row],[Customer_ID]]</f>
        <v>CUST82335</v>
      </c>
      <c r="C1127" s="14" t="str">
        <f>Table2[[#This Row],[Date]]</f>
        <v>19/09/2025</v>
      </c>
      <c r="D1127" s="1" t="str">
        <f>TRIM(PROPER(Table2[[#This Row],[Product_Name]]))</f>
        <v>Smartwatch</v>
      </c>
      <c r="E1127" s="1" t="str">
        <f>TRIM(PROPER(Table2[[#This Row],[Country]]))</f>
        <v>Brazil</v>
      </c>
      <c r="F1127" s="1" t="str">
        <f>TRIM(PROPER(Table2[[#This Row],[Category]]))</f>
        <v>Computers</v>
      </c>
      <c r="G1127" s="1" t="str">
        <f>TRIM(PROPER(Table2[[#This Row],[Brand]]))</f>
        <v>Samsung</v>
      </c>
      <c r="H1127" s="1">
        <f>Table2[[#This Row],[Supplier_ID]]</f>
        <v>1015</v>
      </c>
      <c r="I1127" s="1">
        <f>Table2[[#This Row],[Market_Price]]</f>
        <v>1181.81</v>
      </c>
      <c r="J1127" s="1">
        <f>Table2[[#This Row],[Selling_Price]]</f>
        <v>1680.78</v>
      </c>
      <c r="K1127" s="1">
        <f>Table2[[#This Row],[Quantity]]</f>
        <v>-405</v>
      </c>
      <c r="L1127" s="1" t="str">
        <f>IF(ISBLANK(Table2[[#This Row],[Status]]), "No Data Entered", IFERROR(Table2[[#This Row],[Status]], "No Data Entered"))</f>
        <v>Cancelled</v>
      </c>
    </row>
    <row r="1128" spans="1:12" x14ac:dyDescent="0.3">
      <c r="A1128" s="1" t="str">
        <f>Table2[[#This Row],[Product_ID]]</f>
        <v>PRO6784</v>
      </c>
      <c r="B1128" s="1" t="str">
        <f>Table2[[#This Row],[Customer_ID]]</f>
        <v>CUST82397</v>
      </c>
      <c r="C1128" s="14" t="str">
        <f>Table2[[#This Row],[Date]]</f>
        <v>31/05/2025</v>
      </c>
      <c r="D1128" s="1" t="str">
        <f>TRIM(PROPER(Table2[[#This Row],[Product_Name]]))</f>
        <v>Camera</v>
      </c>
      <c r="E1128" s="1" t="str">
        <f>TRIM(PROPER(Table2[[#This Row],[Country]]))</f>
        <v>Australia</v>
      </c>
      <c r="F1128" s="1" t="str">
        <f>TRIM(PROPER(Table2[[#This Row],[Category]]))</f>
        <v>Computers</v>
      </c>
      <c r="G1128" s="1" t="str">
        <f>TRIM(PROPER(Table2[[#This Row],[Brand]]))</f>
        <v>Samsung</v>
      </c>
      <c r="H1128" s="1">
        <f>Table2[[#This Row],[Supplier_ID]]</f>
        <v>1036</v>
      </c>
      <c r="I1128" s="1">
        <f>Table2[[#This Row],[Market_Price]]</f>
        <v>833.29</v>
      </c>
      <c r="J1128" s="1">
        <f>Table2[[#This Row],[Selling_Price]]</f>
        <v>1510.17</v>
      </c>
      <c r="K1128" s="1">
        <f>Table2[[#This Row],[Quantity]]</f>
        <v>-146</v>
      </c>
      <c r="L1128" s="1" t="str">
        <f>IF(ISBLANK(Table2[[#This Row],[Status]]), "No Data Entered", IFERROR(Table2[[#This Row],[Status]], "No Data Entered"))</f>
        <v>Cancelled</v>
      </c>
    </row>
    <row r="1129" spans="1:12" x14ac:dyDescent="0.3">
      <c r="A1129" s="1" t="str">
        <f>Table2[[#This Row],[Product_ID]]</f>
        <v>PRO1635</v>
      </c>
      <c r="B1129" s="1" t="str">
        <f>Table2[[#This Row],[Customer_ID]]</f>
        <v>CUST82443</v>
      </c>
      <c r="C1129" s="14" t="str">
        <f>Table2[[#This Row],[Date]]</f>
        <v>25/09/2022</v>
      </c>
      <c r="D1129" s="1" t="str">
        <f>TRIM(PROPER(Table2[[#This Row],[Product_Name]]))</f>
        <v>Smartphone</v>
      </c>
      <c r="E1129" s="1" t="str">
        <f>TRIM(PROPER(Table2[[#This Row],[Country]]))</f>
        <v>China</v>
      </c>
      <c r="F1129" s="1" t="str">
        <f>TRIM(PROPER(Table2[[#This Row],[Category]]))</f>
        <v>Office Supplies</v>
      </c>
      <c r="G1129" s="1" t="str">
        <f>TRIM(PROPER(Table2[[#This Row],[Brand]]))</f>
        <v>Dell</v>
      </c>
      <c r="H1129" s="1">
        <f>Table2[[#This Row],[Supplier_ID]]</f>
        <v>1084</v>
      </c>
      <c r="I1129" s="1">
        <f>Table2[[#This Row],[Market_Price]]</f>
        <v>1728.36</v>
      </c>
      <c r="J1129" s="1">
        <f>Table2[[#This Row],[Selling_Price]]</f>
        <v>2480.58</v>
      </c>
      <c r="K1129" s="1">
        <f>Table2[[#This Row],[Quantity]]</f>
        <v>-207</v>
      </c>
      <c r="L1129" s="1" t="str">
        <f>IF(ISBLANK(Table2[[#This Row],[Status]]), "No Data Entered", IFERROR(Table2[[#This Row],[Status]], "No Data Entered"))</f>
        <v>Cancelled</v>
      </c>
    </row>
    <row r="1130" spans="1:12" x14ac:dyDescent="0.3">
      <c r="A1130" s="1" t="str">
        <f>Table2[[#This Row],[Product_ID]]</f>
        <v>PRO3600</v>
      </c>
      <c r="B1130" s="1" t="str">
        <f>Table2[[#This Row],[Customer_ID]]</f>
        <v>CUST82462</v>
      </c>
      <c r="C1130" s="14" t="str">
        <f>Table2[[#This Row],[Date]]</f>
        <v>09/05/2023</v>
      </c>
      <c r="D1130" s="1" t="str">
        <f>TRIM(PROPER(Table2[[#This Row],[Product_Name]]))</f>
        <v>Laptop</v>
      </c>
      <c r="E1130" s="1" t="str">
        <f>TRIM(PROPER(Table2[[#This Row],[Country]]))</f>
        <v>Brazil</v>
      </c>
      <c r="F1130" s="1" t="str">
        <f>TRIM(PROPER(Table2[[#This Row],[Category]]))</f>
        <v>Office Supplies</v>
      </c>
      <c r="G1130" s="1" t="str">
        <f>TRIM(PROPER(Table2[[#This Row],[Brand]]))</f>
        <v>Apple</v>
      </c>
      <c r="H1130" s="1">
        <f>Table2[[#This Row],[Supplier_ID]]</f>
        <v>1068</v>
      </c>
      <c r="I1130" s="1">
        <f>Table2[[#This Row],[Market_Price]]</f>
        <v>829.52</v>
      </c>
      <c r="J1130" s="1">
        <f>Table2[[#This Row],[Selling_Price]]</f>
        <v>1276.43</v>
      </c>
      <c r="K1130" s="1">
        <f>Table2[[#This Row],[Quantity]]</f>
        <v>-241</v>
      </c>
      <c r="L1130" s="1" t="str">
        <f>IF(ISBLANK(Table2[[#This Row],[Status]]), "No Data Entered", IFERROR(Table2[[#This Row],[Status]], "No Data Entered"))</f>
        <v>Cancelled</v>
      </c>
    </row>
    <row r="1131" spans="1:12" x14ac:dyDescent="0.3">
      <c r="A1131" s="1" t="str">
        <f>Table2[[#This Row],[Product_ID]]</f>
        <v>PRO9741</v>
      </c>
      <c r="B1131" s="1" t="str">
        <f>Table2[[#This Row],[Customer_ID]]</f>
        <v>CUST82494</v>
      </c>
      <c r="C1131" s="14" t="str">
        <f>Table2[[#This Row],[Date]]</f>
        <v>18/08/2022</v>
      </c>
      <c r="D1131" s="1" t="str">
        <f>TRIM(PROPER(Table2[[#This Row],[Product_Name]]))</f>
        <v>Mouse</v>
      </c>
      <c r="E1131" s="1" t="str">
        <f>TRIM(PROPER(Table2[[#This Row],[Country]]))</f>
        <v>Canada</v>
      </c>
      <c r="F1131" s="1" t="str">
        <f>TRIM(PROPER(Table2[[#This Row],[Category]]))</f>
        <v>Electronics</v>
      </c>
      <c r="G1131" s="1" t="str">
        <f>TRIM(PROPER(Table2[[#This Row],[Brand]]))</f>
        <v>Canon</v>
      </c>
      <c r="H1131" s="1">
        <f>Table2[[#This Row],[Supplier_ID]]</f>
        <v>1038</v>
      </c>
      <c r="I1131" s="1">
        <f>Table2[[#This Row],[Market_Price]]</f>
        <v>1068.93</v>
      </c>
      <c r="J1131" s="1">
        <f>Table2[[#This Row],[Selling_Price]]</f>
        <v>1655.52</v>
      </c>
      <c r="K1131" s="1">
        <f>Table2[[#This Row],[Quantity]]</f>
        <v>-476</v>
      </c>
      <c r="L1131" s="1" t="str">
        <f>IF(ISBLANK(Table2[[#This Row],[Status]]), "No Data Entered", IFERROR(Table2[[#This Row],[Status]], "No Data Entered"))</f>
        <v>Cancelled</v>
      </c>
    </row>
    <row r="1132" spans="1:12" x14ac:dyDescent="0.3">
      <c r="A1132" s="1" t="str">
        <f>Table2[[#This Row],[Product_ID]]</f>
        <v>PRO6488</v>
      </c>
      <c r="B1132" s="1" t="str">
        <f>Table2[[#This Row],[Customer_ID]]</f>
        <v>CUST82495</v>
      </c>
      <c r="C1132" s="14" t="str">
        <f>Table2[[#This Row],[Date]]</f>
        <v>06/04/2023</v>
      </c>
      <c r="D1132" s="1" t="str">
        <f>TRIM(PROPER(Table2[[#This Row],[Product_Name]]))</f>
        <v>Keyboard</v>
      </c>
      <c r="E1132" s="1" t="str">
        <f>TRIM(PROPER(Table2[[#This Row],[Country]]))</f>
        <v>Germany</v>
      </c>
      <c r="F1132" s="1" t="str">
        <f>TRIM(PROPER(Table2[[#This Row],[Category]]))</f>
        <v>Office Supplies</v>
      </c>
      <c r="G1132" s="1" t="str">
        <f>TRIM(PROPER(Table2[[#This Row],[Brand]]))</f>
        <v>Apple</v>
      </c>
      <c r="H1132" s="1">
        <f>Table2[[#This Row],[Supplier_ID]]</f>
        <v>1086</v>
      </c>
      <c r="I1132" s="1">
        <f>Table2[[#This Row],[Market_Price]]</f>
        <v>1707.98</v>
      </c>
      <c r="J1132" s="1">
        <f>Table2[[#This Row],[Selling_Price]]</f>
        <v>2722.61</v>
      </c>
      <c r="K1132" s="1">
        <f>Table2[[#This Row],[Quantity]]</f>
        <v>-457</v>
      </c>
      <c r="L1132" s="1" t="str">
        <f>IF(ISBLANK(Table2[[#This Row],[Status]]), "No Data Entered", IFERROR(Table2[[#This Row],[Status]], "No Data Entered"))</f>
        <v>Cancelled</v>
      </c>
    </row>
    <row r="1133" spans="1:12" x14ac:dyDescent="0.3">
      <c r="A1133" s="1" t="str">
        <f>Table2[[#This Row],[Product_ID]]</f>
        <v>PRO9031</v>
      </c>
      <c r="B1133" s="1" t="str">
        <f>Table2[[#This Row],[Customer_ID]]</f>
        <v>CUST82513</v>
      </c>
      <c r="C1133" s="14" t="str">
        <f>Table2[[#This Row],[Date]]</f>
        <v>01/11/2021</v>
      </c>
      <c r="D1133" s="1" t="str">
        <f>TRIM(PROPER(Table2[[#This Row],[Product_Name]]))</f>
        <v>Monitor</v>
      </c>
      <c r="E1133" s="1" t="str">
        <f>TRIM(PROPER(Table2[[#This Row],[Country]]))</f>
        <v>Uk</v>
      </c>
      <c r="F1133" s="1" t="str">
        <f>TRIM(PROPER(Table2[[#This Row],[Category]]))</f>
        <v>Wearables</v>
      </c>
      <c r="G1133" s="1" t="str">
        <f>TRIM(PROPER(Table2[[#This Row],[Brand]]))</f>
        <v>Canon</v>
      </c>
      <c r="H1133" s="1">
        <f>Table2[[#This Row],[Supplier_ID]]</f>
        <v>1069</v>
      </c>
      <c r="I1133" s="1">
        <f>Table2[[#This Row],[Market_Price]]</f>
        <v>1309.99</v>
      </c>
      <c r="J1133" s="1">
        <f>Table2[[#This Row],[Selling_Price]]</f>
        <v>1488.97</v>
      </c>
      <c r="K1133" s="1">
        <f>Table2[[#This Row],[Quantity]]</f>
        <v>-381</v>
      </c>
      <c r="L1133" s="1" t="str">
        <f>IF(ISBLANK(Table2[[#This Row],[Status]]), "No Data Entered", IFERROR(Table2[[#This Row],[Status]], "No Data Entered"))</f>
        <v>Cancelled</v>
      </c>
    </row>
    <row r="1134" spans="1:12" x14ac:dyDescent="0.3">
      <c r="A1134" s="1" t="str">
        <f>Table2[[#This Row],[Product_ID]]</f>
        <v>PRO8207</v>
      </c>
      <c r="B1134" s="1" t="str">
        <f>Table2[[#This Row],[Customer_ID]]</f>
        <v>CUST82525</v>
      </c>
      <c r="C1134" s="14" t="str">
        <f>Table2[[#This Row],[Date]]</f>
        <v>30/06/2022</v>
      </c>
      <c r="D1134" s="1" t="str">
        <f>TRIM(PROPER(Table2[[#This Row],[Product_Name]]))</f>
        <v>Laptop</v>
      </c>
      <c r="E1134" s="1" t="str">
        <f>TRIM(PROPER(Table2[[#This Row],[Country]]))</f>
        <v>Brazil</v>
      </c>
      <c r="F1134" s="1" t="str">
        <f>TRIM(PROPER(Table2[[#This Row],[Category]]))</f>
        <v>Office Supplies</v>
      </c>
      <c r="G1134" s="1" t="str">
        <f>TRIM(PROPER(Table2[[#This Row],[Brand]]))</f>
        <v>Apple</v>
      </c>
      <c r="H1134" s="1">
        <f>Table2[[#This Row],[Supplier_ID]]</f>
        <v>1043</v>
      </c>
      <c r="I1134" s="1">
        <f>Table2[[#This Row],[Market_Price]]</f>
        <v>1499.66</v>
      </c>
      <c r="J1134" s="1">
        <f>Table2[[#This Row],[Selling_Price]]</f>
        <v>1940.87</v>
      </c>
      <c r="K1134" s="1">
        <f>Table2[[#This Row],[Quantity]]</f>
        <v>-81</v>
      </c>
      <c r="L1134" s="1" t="str">
        <f>IF(ISBLANK(Table2[[#This Row],[Status]]), "No Data Entered", IFERROR(Table2[[#This Row],[Status]], "No Data Entered"))</f>
        <v>Cancelled</v>
      </c>
    </row>
    <row r="1135" spans="1:12" x14ac:dyDescent="0.3">
      <c r="A1135" s="1" t="str">
        <f>Table2[[#This Row],[Product_ID]]</f>
        <v>PRO3866</v>
      </c>
      <c r="B1135" s="1" t="str">
        <f>Table2[[#This Row],[Customer_ID]]</f>
        <v>CUST82572</v>
      </c>
      <c r="C1135" s="14" t="str">
        <f>Table2[[#This Row],[Date]]</f>
        <v>15/10/2023</v>
      </c>
      <c r="D1135" s="1" t="str">
        <f>TRIM(PROPER(Table2[[#This Row],[Product_Name]]))</f>
        <v>Camera</v>
      </c>
      <c r="E1135" s="1" t="str">
        <f>TRIM(PROPER(Table2[[#This Row],[Country]]))</f>
        <v>Brazil</v>
      </c>
      <c r="F1135" s="1" t="str">
        <f>TRIM(PROPER(Table2[[#This Row],[Category]]))</f>
        <v>Office Supplies</v>
      </c>
      <c r="G1135" s="1" t="str">
        <f>TRIM(PROPER(Table2[[#This Row],[Brand]]))</f>
        <v>Dell</v>
      </c>
      <c r="H1135" s="1">
        <f>Table2[[#This Row],[Supplier_ID]]</f>
        <v>1003</v>
      </c>
      <c r="I1135" s="1">
        <f>Table2[[#This Row],[Market_Price]]</f>
        <v>1920.72</v>
      </c>
      <c r="J1135" s="1">
        <f>Table2[[#This Row],[Selling_Price]]</f>
        <v>2594.44</v>
      </c>
      <c r="K1135" s="1">
        <f>Table2[[#This Row],[Quantity]]</f>
        <v>-106</v>
      </c>
      <c r="L1135" s="1" t="str">
        <f>IF(ISBLANK(Table2[[#This Row],[Status]]), "No Data Entered", IFERROR(Table2[[#This Row],[Status]], "No Data Entered"))</f>
        <v>Cancelled</v>
      </c>
    </row>
    <row r="1136" spans="1:12" x14ac:dyDescent="0.3">
      <c r="A1136" s="1" t="str">
        <f>Table2[[#This Row],[Product_ID]]</f>
        <v>PRO6103</v>
      </c>
      <c r="B1136" s="1" t="str">
        <f>Table2[[#This Row],[Customer_ID]]</f>
        <v>CUST82596</v>
      </c>
      <c r="C1136" s="14" t="str">
        <f>Table2[[#This Row],[Date]]</f>
        <v>19/04/2020</v>
      </c>
      <c r="D1136" s="1" t="str">
        <f>TRIM(PROPER(Table2[[#This Row],[Product_Name]]))</f>
        <v>Smartwatch</v>
      </c>
      <c r="E1136" s="1" t="str">
        <f>TRIM(PROPER(Table2[[#This Row],[Country]]))</f>
        <v>Australia</v>
      </c>
      <c r="F1136" s="1" t="str">
        <f>TRIM(PROPER(Table2[[#This Row],[Category]]))</f>
        <v>Office Supplies</v>
      </c>
      <c r="G1136" s="1" t="str">
        <f>TRIM(PROPER(Table2[[#This Row],[Brand]]))</f>
        <v>Microsoft</v>
      </c>
      <c r="H1136" s="1">
        <f>Table2[[#This Row],[Supplier_ID]]</f>
        <v>1056</v>
      </c>
      <c r="I1136" s="1">
        <f>Table2[[#This Row],[Market_Price]]</f>
        <v>1196.08</v>
      </c>
      <c r="J1136" s="1">
        <f>Table2[[#This Row],[Selling_Price]]</f>
        <v>1828.34</v>
      </c>
      <c r="K1136" s="1">
        <f>Table2[[#This Row],[Quantity]]</f>
        <v>-80</v>
      </c>
      <c r="L1136" s="1" t="str">
        <f>IF(ISBLANK(Table2[[#This Row],[Status]]), "No Data Entered", IFERROR(Table2[[#This Row],[Status]], "No Data Entered"))</f>
        <v>Cancelled</v>
      </c>
    </row>
    <row r="1137" spans="1:12" x14ac:dyDescent="0.3">
      <c r="A1137" s="1" t="str">
        <f>Table2[[#This Row],[Product_ID]]</f>
        <v>PRO4241</v>
      </c>
      <c r="B1137" s="1" t="str">
        <f>Table2[[#This Row],[Customer_ID]]</f>
        <v>CUST82762</v>
      </c>
      <c r="C1137" s="14" t="str">
        <f>Table2[[#This Row],[Date]]</f>
        <v>30/10/2021</v>
      </c>
      <c r="D1137" s="1" t="str">
        <f>TRIM(PROPER(Table2[[#This Row],[Product_Name]]))</f>
        <v>Laptop</v>
      </c>
      <c r="E1137" s="1" t="str">
        <f>TRIM(PROPER(Table2[[#This Row],[Country]]))</f>
        <v>China</v>
      </c>
      <c r="F1137" s="1" t="str">
        <f>TRIM(PROPER(Table2[[#This Row],[Category]]))</f>
        <v>Computers</v>
      </c>
      <c r="G1137" s="1" t="str">
        <f>TRIM(PROPER(Table2[[#This Row],[Brand]]))</f>
        <v>Canon</v>
      </c>
      <c r="H1137" s="1">
        <f>Table2[[#This Row],[Supplier_ID]]</f>
        <v>1042</v>
      </c>
      <c r="I1137" s="1">
        <f>Table2[[#This Row],[Market_Price]]</f>
        <v>1386.94</v>
      </c>
      <c r="J1137" s="1">
        <f>Table2[[#This Row],[Selling_Price]]</f>
        <v>2503.62</v>
      </c>
      <c r="K1137" s="1">
        <f>Table2[[#This Row],[Quantity]]</f>
        <v>-406</v>
      </c>
      <c r="L1137" s="1" t="str">
        <f>IF(ISBLANK(Table2[[#This Row],[Status]]), "No Data Entered", IFERROR(Table2[[#This Row],[Status]], "No Data Entered"))</f>
        <v>Cancelled</v>
      </c>
    </row>
    <row r="1138" spans="1:12" x14ac:dyDescent="0.3">
      <c r="A1138" s="1" t="str">
        <f>Table2[[#This Row],[Product_ID]]</f>
        <v>PRO3035</v>
      </c>
      <c r="B1138" s="1" t="str">
        <f>Table2[[#This Row],[Customer_ID]]</f>
        <v>CUST82782</v>
      </c>
      <c r="C1138" s="14" t="str">
        <f>Table2[[#This Row],[Date]]</f>
        <v>12/06/2020</v>
      </c>
      <c r="D1138" s="1" t="str">
        <f>TRIM(PROPER(Table2[[#This Row],[Product_Name]]))</f>
        <v>Monitor</v>
      </c>
      <c r="E1138" s="1" t="str">
        <f>TRIM(PROPER(Table2[[#This Row],[Country]]))</f>
        <v>Canada</v>
      </c>
      <c r="F1138" s="1" t="str">
        <f>TRIM(PROPER(Table2[[#This Row],[Category]]))</f>
        <v>Wearables</v>
      </c>
      <c r="G1138" s="1" t="str">
        <f>TRIM(PROPER(Table2[[#This Row],[Brand]]))</f>
        <v>Canon</v>
      </c>
      <c r="H1138" s="1">
        <f>Table2[[#This Row],[Supplier_ID]]</f>
        <v>1075</v>
      </c>
      <c r="I1138" s="1">
        <f>Table2[[#This Row],[Market_Price]]</f>
        <v>1909.23</v>
      </c>
      <c r="J1138" s="1">
        <f>Table2[[#This Row],[Selling_Price]]</f>
        <v>3598.57</v>
      </c>
      <c r="K1138" s="1">
        <f>Table2[[#This Row],[Quantity]]</f>
        <v>-136</v>
      </c>
      <c r="L1138" s="1" t="str">
        <f>IF(ISBLANK(Table2[[#This Row],[Status]]), "No Data Entered", IFERROR(Table2[[#This Row],[Status]], "No Data Entered"))</f>
        <v>Cancelled</v>
      </c>
    </row>
    <row r="1139" spans="1:12" x14ac:dyDescent="0.3">
      <c r="A1139" s="1" t="str">
        <f>Table2[[#This Row],[Product_ID]]</f>
        <v>PRO4520</v>
      </c>
      <c r="B1139" s="1" t="str">
        <f>Table2[[#This Row],[Customer_ID]]</f>
        <v>CUST82799</v>
      </c>
      <c r="C1139" s="14" t="str">
        <f>Table2[[#This Row],[Date]]</f>
        <v>30/12/2020</v>
      </c>
      <c r="D1139" s="1" t="str">
        <f>TRIM(PROPER(Table2[[#This Row],[Product_Name]]))</f>
        <v>Mouse</v>
      </c>
      <c r="E1139" s="1" t="str">
        <f>TRIM(PROPER(Table2[[#This Row],[Country]]))</f>
        <v>Japan</v>
      </c>
      <c r="F1139" s="1" t="str">
        <f>TRIM(PROPER(Table2[[#This Row],[Category]]))</f>
        <v>Computers</v>
      </c>
      <c r="G1139" s="1" t="str">
        <f>TRIM(PROPER(Table2[[#This Row],[Brand]]))</f>
        <v>Logitech</v>
      </c>
      <c r="H1139" s="1">
        <f>Table2[[#This Row],[Supplier_ID]]</f>
        <v>1095</v>
      </c>
      <c r="I1139" s="1">
        <f>Table2[[#This Row],[Market_Price]]</f>
        <v>559.78</v>
      </c>
      <c r="J1139" s="1">
        <f>Table2[[#This Row],[Selling_Price]]</f>
        <v>1094.31</v>
      </c>
      <c r="K1139" s="1">
        <f>Table2[[#This Row],[Quantity]]</f>
        <v>-314</v>
      </c>
      <c r="L1139" s="1" t="str">
        <f>IF(ISBLANK(Table2[[#This Row],[Status]]), "No Data Entered", IFERROR(Table2[[#This Row],[Status]], "No Data Entered"))</f>
        <v>Cancelled</v>
      </c>
    </row>
    <row r="1140" spans="1:12" x14ac:dyDescent="0.3">
      <c r="A1140" s="1" t="str">
        <f>Table2[[#This Row],[Product_ID]]</f>
        <v>PRO9454</v>
      </c>
      <c r="B1140" s="1" t="str">
        <f>Table2[[#This Row],[Customer_ID]]</f>
        <v>CUST82814</v>
      </c>
      <c r="C1140" s="14" t="str">
        <f>Table2[[#This Row],[Date]]</f>
        <v>19/06/2025</v>
      </c>
      <c r="D1140" s="1" t="str">
        <f>TRIM(PROPER(Table2[[#This Row],[Product_Name]]))</f>
        <v>Keyboard</v>
      </c>
      <c r="E1140" s="1" t="str">
        <f>TRIM(PROPER(Table2[[#This Row],[Country]]))</f>
        <v>Canada</v>
      </c>
      <c r="F1140" s="1" t="str">
        <f>TRIM(PROPER(Table2[[#This Row],[Category]]))</f>
        <v>Computers</v>
      </c>
      <c r="G1140" s="1" t="str">
        <f>TRIM(PROPER(Table2[[#This Row],[Brand]]))</f>
        <v>Dell</v>
      </c>
      <c r="H1140" s="1">
        <f>Table2[[#This Row],[Supplier_ID]]</f>
        <v>1046</v>
      </c>
      <c r="I1140" s="1">
        <f>Table2[[#This Row],[Market_Price]]</f>
        <v>233.73</v>
      </c>
      <c r="J1140" s="1">
        <f>Table2[[#This Row],[Selling_Price]]</f>
        <v>344.57</v>
      </c>
      <c r="K1140" s="1">
        <f>Table2[[#This Row],[Quantity]]</f>
        <v>-174</v>
      </c>
      <c r="L1140" s="1" t="str">
        <f>IF(ISBLANK(Table2[[#This Row],[Status]]), "No Data Entered", IFERROR(Table2[[#This Row],[Status]], "No Data Entered"))</f>
        <v>Cancelled</v>
      </c>
    </row>
    <row r="1141" spans="1:12" x14ac:dyDescent="0.3">
      <c r="A1141" s="1" t="str">
        <f>Table2[[#This Row],[Product_ID]]</f>
        <v>PRO7840</v>
      </c>
      <c r="B1141" s="1" t="str">
        <f>Table2[[#This Row],[Customer_ID]]</f>
        <v>CUST83102</v>
      </c>
      <c r="C1141" s="14" t="str">
        <f>Table2[[#This Row],[Date]]</f>
        <v>05/01/2021</v>
      </c>
      <c r="D1141" s="1" t="str">
        <f>TRIM(PROPER(Table2[[#This Row],[Product_Name]]))</f>
        <v>Printer</v>
      </c>
      <c r="E1141" s="1" t="str">
        <f>TRIM(PROPER(Table2[[#This Row],[Country]]))</f>
        <v>India</v>
      </c>
      <c r="F1141" s="1" t="str">
        <f>TRIM(PROPER(Table2[[#This Row],[Category]]))</f>
        <v>Accessories</v>
      </c>
      <c r="G1141" s="1" t="str">
        <f>TRIM(PROPER(Table2[[#This Row],[Brand]]))</f>
        <v>Logitech</v>
      </c>
      <c r="H1141" s="1">
        <f>Table2[[#This Row],[Supplier_ID]]</f>
        <v>1072</v>
      </c>
      <c r="I1141" s="1">
        <f>Table2[[#This Row],[Market_Price]]</f>
        <v>373.96</v>
      </c>
      <c r="J1141" s="1">
        <f>Table2[[#This Row],[Selling_Price]]</f>
        <v>576.89</v>
      </c>
      <c r="K1141" s="1">
        <f>Table2[[#This Row],[Quantity]]</f>
        <v>-28</v>
      </c>
      <c r="L1141" s="1" t="str">
        <f>IF(ISBLANK(Table2[[#This Row],[Status]]), "No Data Entered", IFERROR(Table2[[#This Row],[Status]], "No Data Entered"))</f>
        <v>Cancelled</v>
      </c>
    </row>
    <row r="1142" spans="1:12" x14ac:dyDescent="0.3">
      <c r="A1142" s="1" t="str">
        <f>Table2[[#This Row],[Product_ID]]</f>
        <v>PRO7782</v>
      </c>
      <c r="B1142" s="1" t="str">
        <f>Table2[[#This Row],[Customer_ID]]</f>
        <v>CUST83170</v>
      </c>
      <c r="C1142" s="14" t="str">
        <f>Table2[[#This Row],[Date]]</f>
        <v>22/09/2023</v>
      </c>
      <c r="D1142" s="1" t="str">
        <f>TRIM(PROPER(Table2[[#This Row],[Product_Name]]))</f>
        <v>Printer</v>
      </c>
      <c r="E1142" s="1" t="str">
        <f>TRIM(PROPER(Table2[[#This Row],[Country]]))</f>
        <v>Brazil</v>
      </c>
      <c r="F1142" s="1" t="str">
        <f>TRIM(PROPER(Table2[[#This Row],[Category]]))</f>
        <v>Office Supplies</v>
      </c>
      <c r="G1142" s="1" t="str">
        <f>TRIM(PROPER(Table2[[#This Row],[Brand]]))</f>
        <v>Dell</v>
      </c>
      <c r="H1142" s="1">
        <f>Table2[[#This Row],[Supplier_ID]]</f>
        <v>1001</v>
      </c>
      <c r="I1142" s="1">
        <f>Table2[[#This Row],[Market_Price]]</f>
        <v>1846.24</v>
      </c>
      <c r="J1142" s="1">
        <f>Table2[[#This Row],[Selling_Price]]</f>
        <v>2142.88</v>
      </c>
      <c r="K1142" s="1">
        <f>Table2[[#This Row],[Quantity]]</f>
        <v>-230</v>
      </c>
      <c r="L1142" s="1" t="str">
        <f>IF(ISBLANK(Table2[[#This Row],[Status]]), "No Data Entered", IFERROR(Table2[[#This Row],[Status]], "No Data Entered"))</f>
        <v>Cancelled</v>
      </c>
    </row>
    <row r="1143" spans="1:12" x14ac:dyDescent="0.3">
      <c r="A1143" s="1" t="str">
        <f>Table2[[#This Row],[Product_ID]]</f>
        <v>PRO9505</v>
      </c>
      <c r="B1143" s="1" t="str">
        <f>Table2[[#This Row],[Customer_ID]]</f>
        <v>CUST83324</v>
      </c>
      <c r="C1143" s="14" t="str">
        <f>Table2[[#This Row],[Date]]</f>
        <v>06/02/2022</v>
      </c>
      <c r="D1143" s="1" t="str">
        <f>TRIM(PROPER(Table2[[#This Row],[Product_Name]]))</f>
        <v>Printer</v>
      </c>
      <c r="E1143" s="1" t="str">
        <f>TRIM(PROPER(Table2[[#This Row],[Country]]))</f>
        <v>Germany</v>
      </c>
      <c r="F1143" s="1" t="str">
        <f>TRIM(PROPER(Table2[[#This Row],[Category]]))</f>
        <v>Electronics</v>
      </c>
      <c r="G1143" s="1" t="str">
        <f>TRIM(PROPER(Table2[[#This Row],[Brand]]))</f>
        <v>Dell</v>
      </c>
      <c r="H1143" s="1">
        <f>Table2[[#This Row],[Supplier_ID]]</f>
        <v>1078</v>
      </c>
      <c r="I1143" s="1">
        <f>Table2[[#This Row],[Market_Price]]</f>
        <v>1507.9</v>
      </c>
      <c r="J1143" s="1">
        <f>Table2[[#This Row],[Selling_Price]]</f>
        <v>2165.0500000000002</v>
      </c>
      <c r="K1143" s="1">
        <f>Table2[[#This Row],[Quantity]]</f>
        <v>-81</v>
      </c>
      <c r="L1143" s="1" t="str">
        <f>IF(ISBLANK(Table2[[#This Row],[Status]]), "No Data Entered", IFERROR(Table2[[#This Row],[Status]], "No Data Entered"))</f>
        <v>Cancelled</v>
      </c>
    </row>
    <row r="1144" spans="1:12" x14ac:dyDescent="0.3">
      <c r="A1144" s="1" t="str">
        <f>Table2[[#This Row],[Product_ID]]</f>
        <v>PRO7956</v>
      </c>
      <c r="B1144" s="1" t="str">
        <f>Table2[[#This Row],[Customer_ID]]</f>
        <v>CUST83403</v>
      </c>
      <c r="C1144" s="14" t="str">
        <f>Table2[[#This Row],[Date]]</f>
        <v>14/04/2021</v>
      </c>
      <c r="D1144" s="1" t="str">
        <f>TRIM(PROPER(Table2[[#This Row],[Product_Name]]))</f>
        <v>Smartwatch</v>
      </c>
      <c r="E1144" s="1" t="str">
        <f>TRIM(PROPER(Table2[[#This Row],[Country]]))</f>
        <v>Japan</v>
      </c>
      <c r="F1144" s="1" t="str">
        <f>TRIM(PROPER(Table2[[#This Row],[Category]]))</f>
        <v>Electronics</v>
      </c>
      <c r="G1144" s="1" t="str">
        <f>TRIM(PROPER(Table2[[#This Row],[Brand]]))</f>
        <v>Hp</v>
      </c>
      <c r="H1144" s="1">
        <f>Table2[[#This Row],[Supplier_ID]]</f>
        <v>1044</v>
      </c>
      <c r="I1144" s="1">
        <f>Table2[[#This Row],[Market_Price]]</f>
        <v>1020.28</v>
      </c>
      <c r="J1144" s="1">
        <f>Table2[[#This Row],[Selling_Price]]</f>
        <v>1598.77</v>
      </c>
      <c r="K1144" s="1">
        <f>Table2[[#This Row],[Quantity]]</f>
        <v>-200</v>
      </c>
      <c r="L1144" s="1" t="str">
        <f>IF(ISBLANK(Table2[[#This Row],[Status]]), "No Data Entered", IFERROR(Table2[[#This Row],[Status]], "No Data Entered"))</f>
        <v>Cancelled</v>
      </c>
    </row>
    <row r="1145" spans="1:12" x14ac:dyDescent="0.3">
      <c r="A1145" s="1" t="str">
        <f>Table2[[#This Row],[Product_ID]]</f>
        <v>PRO9508</v>
      </c>
      <c r="B1145" s="1" t="str">
        <f>Table2[[#This Row],[Customer_ID]]</f>
        <v>CUST83450</v>
      </c>
      <c r="C1145" s="14" t="str">
        <f>Table2[[#This Row],[Date]]</f>
        <v>21/02/2021</v>
      </c>
      <c r="D1145" s="1" t="str">
        <f>TRIM(PROPER(Table2[[#This Row],[Product_Name]]))</f>
        <v>Mouse</v>
      </c>
      <c r="E1145" s="1" t="str">
        <f>TRIM(PROPER(Table2[[#This Row],[Country]]))</f>
        <v>Uk</v>
      </c>
      <c r="F1145" s="1" t="str">
        <f>TRIM(PROPER(Table2[[#This Row],[Category]]))</f>
        <v>Electronics</v>
      </c>
      <c r="G1145" s="1" t="str">
        <f>TRIM(PROPER(Table2[[#This Row],[Brand]]))</f>
        <v>Microsoft</v>
      </c>
      <c r="H1145" s="1">
        <f>Table2[[#This Row],[Supplier_ID]]</f>
        <v>1082</v>
      </c>
      <c r="I1145" s="1">
        <f>Table2[[#This Row],[Market_Price]]</f>
        <v>1134.4100000000001</v>
      </c>
      <c r="J1145" s="1">
        <f>Table2[[#This Row],[Selling_Price]]</f>
        <v>2015.41</v>
      </c>
      <c r="K1145" s="1">
        <f>Table2[[#This Row],[Quantity]]</f>
        <v>-296</v>
      </c>
      <c r="L1145" s="1" t="str">
        <f>IF(ISBLANK(Table2[[#This Row],[Status]]), "No Data Entered", IFERROR(Table2[[#This Row],[Status]], "No Data Entered"))</f>
        <v>Cancelled</v>
      </c>
    </row>
    <row r="1146" spans="1:12" x14ac:dyDescent="0.3">
      <c r="A1146" s="1" t="str">
        <f>Table2[[#This Row],[Product_ID]]</f>
        <v>PRO1660</v>
      </c>
      <c r="B1146" s="1" t="str">
        <f>Table2[[#This Row],[Customer_ID]]</f>
        <v>CUST83473</v>
      </c>
      <c r="C1146" s="14" t="str">
        <f>Table2[[#This Row],[Date]]</f>
        <v>21/07/2021</v>
      </c>
      <c r="D1146" s="1" t="str">
        <f>TRIM(PROPER(Table2[[#This Row],[Product_Name]]))</f>
        <v>Mouse</v>
      </c>
      <c r="E1146" s="1" t="str">
        <f>TRIM(PROPER(Table2[[#This Row],[Country]]))</f>
        <v>China</v>
      </c>
      <c r="F1146" s="1" t="str">
        <f>TRIM(PROPER(Table2[[#This Row],[Category]]))</f>
        <v>Accessories</v>
      </c>
      <c r="G1146" s="1" t="str">
        <f>TRIM(PROPER(Table2[[#This Row],[Brand]]))</f>
        <v>Sony</v>
      </c>
      <c r="H1146" s="1">
        <f>Table2[[#This Row],[Supplier_ID]]</f>
        <v>1099</v>
      </c>
      <c r="I1146" s="1">
        <f>Table2[[#This Row],[Market_Price]]</f>
        <v>1573.48</v>
      </c>
      <c r="J1146" s="1">
        <f>Table2[[#This Row],[Selling_Price]]</f>
        <v>2905.78</v>
      </c>
      <c r="K1146" s="1">
        <f>Table2[[#This Row],[Quantity]]</f>
        <v>-426</v>
      </c>
      <c r="L1146" s="1" t="str">
        <f>IF(ISBLANK(Table2[[#This Row],[Status]]), "No Data Entered", IFERROR(Table2[[#This Row],[Status]], "No Data Entered"))</f>
        <v>Cancelled</v>
      </c>
    </row>
    <row r="1147" spans="1:12" x14ac:dyDescent="0.3">
      <c r="A1147" s="1" t="str">
        <f>Table2[[#This Row],[Product_ID]]</f>
        <v>PRO7322</v>
      </c>
      <c r="B1147" s="1" t="str">
        <f>Table2[[#This Row],[Customer_ID]]</f>
        <v>CUST83637</v>
      </c>
      <c r="C1147" s="14" t="str">
        <f>Table2[[#This Row],[Date]]</f>
        <v>03/12/2024</v>
      </c>
      <c r="D1147" s="1" t="str">
        <f>TRIM(PROPER(Table2[[#This Row],[Product_Name]]))</f>
        <v>Smartphone</v>
      </c>
      <c r="E1147" s="1" t="str">
        <f>TRIM(PROPER(Table2[[#This Row],[Country]]))</f>
        <v>France</v>
      </c>
      <c r="F1147" s="1" t="str">
        <f>TRIM(PROPER(Table2[[#This Row],[Category]]))</f>
        <v>Computers</v>
      </c>
      <c r="G1147" s="1" t="str">
        <f>TRIM(PROPER(Table2[[#This Row],[Brand]]))</f>
        <v>Microsoft</v>
      </c>
      <c r="H1147" s="1">
        <f>Table2[[#This Row],[Supplier_ID]]</f>
        <v>1050</v>
      </c>
      <c r="I1147" s="1">
        <f>Table2[[#This Row],[Market_Price]]</f>
        <v>1023.36</v>
      </c>
      <c r="J1147" s="1">
        <f>Table2[[#This Row],[Selling_Price]]</f>
        <v>1263.3</v>
      </c>
      <c r="K1147" s="1">
        <f>Table2[[#This Row],[Quantity]]</f>
        <v>-278</v>
      </c>
      <c r="L1147" s="1" t="str">
        <f>IF(ISBLANK(Table2[[#This Row],[Status]]), "No Data Entered", IFERROR(Table2[[#This Row],[Status]], "No Data Entered"))</f>
        <v>Cancelled</v>
      </c>
    </row>
    <row r="1148" spans="1:12" x14ac:dyDescent="0.3">
      <c r="A1148" s="1" t="str">
        <f>Table2[[#This Row],[Product_ID]]</f>
        <v>PRO6615</v>
      </c>
      <c r="B1148" s="1" t="str">
        <f>Table2[[#This Row],[Customer_ID]]</f>
        <v>CUST83684</v>
      </c>
      <c r="C1148" s="14" t="str">
        <f>Table2[[#This Row],[Date]]</f>
        <v>06/10/2020</v>
      </c>
      <c r="D1148" s="1" t="str">
        <f>TRIM(PROPER(Table2[[#This Row],[Product_Name]]))</f>
        <v>Mouse</v>
      </c>
      <c r="E1148" s="1" t="str">
        <f>TRIM(PROPER(Table2[[#This Row],[Country]]))</f>
        <v>Japan</v>
      </c>
      <c r="F1148" s="1" t="str">
        <f>TRIM(PROPER(Table2[[#This Row],[Category]]))</f>
        <v>Wearables</v>
      </c>
      <c r="G1148" s="1" t="str">
        <f>TRIM(PROPER(Table2[[#This Row],[Brand]]))</f>
        <v>Asus</v>
      </c>
      <c r="H1148" s="1">
        <f>Table2[[#This Row],[Supplier_ID]]</f>
        <v>1062</v>
      </c>
      <c r="I1148" s="1">
        <f>Table2[[#This Row],[Market_Price]]</f>
        <v>662</v>
      </c>
      <c r="J1148" s="1">
        <f>Table2[[#This Row],[Selling_Price]]</f>
        <v>921.28</v>
      </c>
      <c r="K1148" s="1">
        <f>Table2[[#This Row],[Quantity]]</f>
        <v>-496</v>
      </c>
      <c r="L1148" s="1" t="str">
        <f>IF(ISBLANK(Table2[[#This Row],[Status]]), "No Data Entered", IFERROR(Table2[[#This Row],[Status]], "No Data Entered"))</f>
        <v>Cancelled</v>
      </c>
    </row>
    <row r="1149" spans="1:12" x14ac:dyDescent="0.3">
      <c r="A1149" s="1" t="str">
        <f>Table2[[#This Row],[Product_ID]]</f>
        <v>PRO4419</v>
      </c>
      <c r="B1149" s="1" t="str">
        <f>Table2[[#This Row],[Customer_ID]]</f>
        <v>CUST83690</v>
      </c>
      <c r="C1149" s="14" t="str">
        <f>Table2[[#This Row],[Date]]</f>
        <v>07/03/2021</v>
      </c>
      <c r="D1149" s="1" t="str">
        <f>TRIM(PROPER(Table2[[#This Row],[Product_Name]]))</f>
        <v>Camera</v>
      </c>
      <c r="E1149" s="1" t="str">
        <f>TRIM(PROPER(Table2[[#This Row],[Country]]))</f>
        <v>India</v>
      </c>
      <c r="F1149" s="1" t="str">
        <f>TRIM(PROPER(Table2[[#This Row],[Category]]))</f>
        <v>Electronics</v>
      </c>
      <c r="G1149" s="1" t="str">
        <f>TRIM(PROPER(Table2[[#This Row],[Brand]]))</f>
        <v>Lenovo</v>
      </c>
      <c r="H1149" s="1">
        <f>Table2[[#This Row],[Supplier_ID]]</f>
        <v>1002</v>
      </c>
      <c r="I1149" s="1">
        <f>Table2[[#This Row],[Market_Price]]</f>
        <v>1764.41</v>
      </c>
      <c r="J1149" s="1">
        <f>Table2[[#This Row],[Selling_Price]]</f>
        <v>3162.21</v>
      </c>
      <c r="K1149" s="1">
        <f>Table2[[#This Row],[Quantity]]</f>
        <v>-393</v>
      </c>
      <c r="L1149" s="1" t="str">
        <f>IF(ISBLANK(Table2[[#This Row],[Status]]), "No Data Entered", IFERROR(Table2[[#This Row],[Status]], "No Data Entered"))</f>
        <v>Cancelled</v>
      </c>
    </row>
    <row r="1150" spans="1:12" x14ac:dyDescent="0.3">
      <c r="A1150" s="1" t="str">
        <f>Table2[[#This Row],[Product_ID]]</f>
        <v>PRO7279</v>
      </c>
      <c r="B1150" s="1" t="str">
        <f>Table2[[#This Row],[Customer_ID]]</f>
        <v>CUST83797</v>
      </c>
      <c r="C1150" s="14" t="str">
        <f>Table2[[#This Row],[Date]]</f>
        <v>06/12/2021</v>
      </c>
      <c r="D1150" s="1" t="str">
        <f>TRIM(PROPER(Table2[[#This Row],[Product_Name]]))</f>
        <v>Camera</v>
      </c>
      <c r="E1150" s="1" t="str">
        <f>TRIM(PROPER(Table2[[#This Row],[Country]]))</f>
        <v>Germany</v>
      </c>
      <c r="F1150" s="1" t="str">
        <f>TRIM(PROPER(Table2[[#This Row],[Category]]))</f>
        <v>Computers</v>
      </c>
      <c r="G1150" s="1" t="str">
        <f>TRIM(PROPER(Table2[[#This Row],[Brand]]))</f>
        <v>Hp</v>
      </c>
      <c r="H1150" s="1">
        <f>Table2[[#This Row],[Supplier_ID]]</f>
        <v>1019</v>
      </c>
      <c r="I1150" s="1">
        <f>Table2[[#This Row],[Market_Price]]</f>
        <v>1381.25</v>
      </c>
      <c r="J1150" s="1">
        <f>Table2[[#This Row],[Selling_Price]]</f>
        <v>2130.33</v>
      </c>
      <c r="K1150" s="1">
        <f>Table2[[#This Row],[Quantity]]</f>
        <v>-225</v>
      </c>
      <c r="L1150" s="1" t="str">
        <f>IF(ISBLANK(Table2[[#This Row],[Status]]), "No Data Entered", IFERROR(Table2[[#This Row],[Status]], "No Data Entered"))</f>
        <v>Cancelled</v>
      </c>
    </row>
    <row r="1151" spans="1:12" x14ac:dyDescent="0.3">
      <c r="A1151" s="1" t="str">
        <f>Table2[[#This Row],[Product_ID]]</f>
        <v>PRO3703</v>
      </c>
      <c r="B1151" s="1" t="str">
        <f>Table2[[#This Row],[Customer_ID]]</f>
        <v>CUST83800</v>
      </c>
      <c r="C1151" s="14" t="str">
        <f>Table2[[#This Row],[Date]]</f>
        <v>03/11/2023</v>
      </c>
      <c r="D1151" s="1" t="str">
        <f>TRIM(PROPER(Table2[[#This Row],[Product_Name]]))</f>
        <v>Printer</v>
      </c>
      <c r="E1151" s="1" t="str">
        <f>TRIM(PROPER(Table2[[#This Row],[Country]]))</f>
        <v>Canada</v>
      </c>
      <c r="F1151" s="1" t="str">
        <f>TRIM(PROPER(Table2[[#This Row],[Category]]))</f>
        <v>Accessories</v>
      </c>
      <c r="G1151" s="1" t="str">
        <f>TRIM(PROPER(Table2[[#This Row],[Brand]]))</f>
        <v>Asus</v>
      </c>
      <c r="H1151" s="1">
        <f>Table2[[#This Row],[Supplier_ID]]</f>
        <v>1060</v>
      </c>
      <c r="I1151" s="1">
        <f>Table2[[#This Row],[Market_Price]]</f>
        <v>1915.59</v>
      </c>
      <c r="J1151" s="1">
        <f>Table2[[#This Row],[Selling_Price]]</f>
        <v>2435.39</v>
      </c>
      <c r="K1151" s="1">
        <f>Table2[[#This Row],[Quantity]]</f>
        <v>-271</v>
      </c>
      <c r="L1151" s="1" t="str">
        <f>IF(ISBLANK(Table2[[#This Row],[Status]]), "No Data Entered", IFERROR(Table2[[#This Row],[Status]], "No Data Entered"))</f>
        <v>Cancelled</v>
      </c>
    </row>
    <row r="1152" spans="1:12" x14ac:dyDescent="0.3">
      <c r="A1152" s="1" t="str">
        <f>Table2[[#This Row],[Product_ID]]</f>
        <v>PRO7996</v>
      </c>
      <c r="B1152" s="1" t="str">
        <f>Table2[[#This Row],[Customer_ID]]</f>
        <v>CUST83821</v>
      </c>
      <c r="C1152" s="14" t="str">
        <f>Table2[[#This Row],[Date]]</f>
        <v>31/12/2023</v>
      </c>
      <c r="D1152" s="1" t="str">
        <f>TRIM(PROPER(Table2[[#This Row],[Product_Name]]))</f>
        <v>Smartwatch</v>
      </c>
      <c r="E1152" s="1" t="str">
        <f>TRIM(PROPER(Table2[[#This Row],[Country]]))</f>
        <v>Brazil</v>
      </c>
      <c r="F1152" s="1" t="str">
        <f>TRIM(PROPER(Table2[[#This Row],[Category]]))</f>
        <v>Accessories</v>
      </c>
      <c r="G1152" s="1" t="str">
        <f>TRIM(PROPER(Table2[[#This Row],[Brand]]))</f>
        <v>Hp</v>
      </c>
      <c r="H1152" s="1">
        <f>Table2[[#This Row],[Supplier_ID]]</f>
        <v>1038</v>
      </c>
      <c r="I1152" s="1">
        <f>Table2[[#This Row],[Market_Price]]</f>
        <v>1195.53</v>
      </c>
      <c r="J1152" s="1">
        <f>Table2[[#This Row],[Selling_Price]]</f>
        <v>2177.17</v>
      </c>
      <c r="K1152" s="1">
        <f>Table2[[#This Row],[Quantity]]</f>
        <v>-242</v>
      </c>
      <c r="L1152" s="1" t="str">
        <f>IF(ISBLANK(Table2[[#This Row],[Status]]), "No Data Entered", IFERROR(Table2[[#This Row],[Status]], "No Data Entered"))</f>
        <v>Cancelled</v>
      </c>
    </row>
    <row r="1153" spans="1:12" x14ac:dyDescent="0.3">
      <c r="A1153" s="1" t="str">
        <f>Table2[[#This Row],[Product_ID]]</f>
        <v>PRO9553</v>
      </c>
      <c r="B1153" s="1" t="str">
        <f>Table2[[#This Row],[Customer_ID]]</f>
        <v>CUST83886</v>
      </c>
      <c r="C1153" s="14" t="str">
        <f>Table2[[#This Row],[Date]]</f>
        <v>04/12/2025</v>
      </c>
      <c r="D1153" s="1" t="str">
        <f>TRIM(PROPER(Table2[[#This Row],[Product_Name]]))</f>
        <v>Monitor</v>
      </c>
      <c r="E1153" s="1" t="str">
        <f>TRIM(PROPER(Table2[[#This Row],[Country]]))</f>
        <v>Germany</v>
      </c>
      <c r="F1153" s="1" t="str">
        <f>TRIM(PROPER(Table2[[#This Row],[Category]]))</f>
        <v>Electronics</v>
      </c>
      <c r="G1153" s="1" t="str">
        <f>TRIM(PROPER(Table2[[#This Row],[Brand]]))</f>
        <v>Lenovo</v>
      </c>
      <c r="H1153" s="1">
        <f>Table2[[#This Row],[Supplier_ID]]</f>
        <v>1080</v>
      </c>
      <c r="I1153" s="1">
        <f>Table2[[#This Row],[Market_Price]]</f>
        <v>126.34</v>
      </c>
      <c r="J1153" s="1">
        <f>Table2[[#This Row],[Selling_Price]]</f>
        <v>188.14</v>
      </c>
      <c r="K1153" s="1">
        <f>Table2[[#This Row],[Quantity]]</f>
        <v>-236</v>
      </c>
      <c r="L1153" s="1" t="str">
        <f>IF(ISBLANK(Table2[[#This Row],[Status]]), "No Data Entered", IFERROR(Table2[[#This Row],[Status]], "No Data Entered"))</f>
        <v>Cancelled</v>
      </c>
    </row>
    <row r="1154" spans="1:12" x14ac:dyDescent="0.3">
      <c r="A1154" s="1" t="str">
        <f>Table2[[#This Row],[Product_ID]]</f>
        <v>PRO3401</v>
      </c>
      <c r="B1154" s="1" t="str">
        <f>Table2[[#This Row],[Customer_ID]]</f>
        <v>CUST83907</v>
      </c>
      <c r="C1154" s="14" t="str">
        <f>Table2[[#This Row],[Date]]</f>
        <v>28/04/2023</v>
      </c>
      <c r="D1154" s="1" t="str">
        <f>TRIM(PROPER(Table2[[#This Row],[Product_Name]]))</f>
        <v>Tablet</v>
      </c>
      <c r="E1154" s="1" t="str">
        <f>TRIM(PROPER(Table2[[#This Row],[Country]]))</f>
        <v>Brazil</v>
      </c>
      <c r="F1154" s="1" t="str">
        <f>TRIM(PROPER(Table2[[#This Row],[Category]]))</f>
        <v>Computers</v>
      </c>
      <c r="G1154" s="1" t="str">
        <f>TRIM(PROPER(Table2[[#This Row],[Brand]]))</f>
        <v>Sony</v>
      </c>
      <c r="H1154" s="1">
        <f>Table2[[#This Row],[Supplier_ID]]</f>
        <v>1027</v>
      </c>
      <c r="I1154" s="1">
        <f>Table2[[#This Row],[Market_Price]]</f>
        <v>839.46</v>
      </c>
      <c r="J1154" s="1">
        <f>Table2[[#This Row],[Selling_Price]]</f>
        <v>1507.82</v>
      </c>
      <c r="K1154" s="1">
        <f>Table2[[#This Row],[Quantity]]</f>
        <v>-342</v>
      </c>
      <c r="L1154" s="1" t="str">
        <f>IF(ISBLANK(Table2[[#This Row],[Status]]), "No Data Entered", IFERROR(Table2[[#This Row],[Status]], "No Data Entered"))</f>
        <v>Cancelled</v>
      </c>
    </row>
    <row r="1155" spans="1:12" x14ac:dyDescent="0.3">
      <c r="A1155" s="1" t="str">
        <f>Table2[[#This Row],[Product_ID]]</f>
        <v>PRO9042</v>
      </c>
      <c r="B1155" s="1" t="str">
        <f>Table2[[#This Row],[Customer_ID]]</f>
        <v>CUST83981</v>
      </c>
      <c r="C1155" s="14" t="str">
        <f>Table2[[#This Row],[Date]]</f>
        <v>28/11/2024</v>
      </c>
      <c r="D1155" s="1" t="str">
        <f>TRIM(PROPER(Table2[[#This Row],[Product_Name]]))</f>
        <v>Camera</v>
      </c>
      <c r="E1155" s="1" t="str">
        <f>TRIM(PROPER(Table2[[#This Row],[Country]]))</f>
        <v>Uk</v>
      </c>
      <c r="F1155" s="1" t="str">
        <f>TRIM(PROPER(Table2[[#This Row],[Category]]))</f>
        <v>Wearables</v>
      </c>
      <c r="G1155" s="1" t="str">
        <f>TRIM(PROPER(Table2[[#This Row],[Brand]]))</f>
        <v>Samsung</v>
      </c>
      <c r="H1155" s="1">
        <f>Table2[[#This Row],[Supplier_ID]]</f>
        <v>1003</v>
      </c>
      <c r="I1155" s="1">
        <f>Table2[[#This Row],[Market_Price]]</f>
        <v>1188.31</v>
      </c>
      <c r="J1155" s="1">
        <f>Table2[[#This Row],[Selling_Price]]</f>
        <v>1957.41</v>
      </c>
      <c r="K1155" s="1">
        <f>Table2[[#This Row],[Quantity]]</f>
        <v>-351</v>
      </c>
      <c r="L1155" s="1" t="str">
        <f>IF(ISBLANK(Table2[[#This Row],[Status]]), "No Data Entered", IFERROR(Table2[[#This Row],[Status]], "No Data Entered"))</f>
        <v>Cancelled</v>
      </c>
    </row>
    <row r="1156" spans="1:12" x14ac:dyDescent="0.3">
      <c r="A1156" s="1" t="str">
        <f>Table2[[#This Row],[Product_ID]]</f>
        <v>PRO5476</v>
      </c>
      <c r="B1156" s="1" t="str">
        <f>Table2[[#This Row],[Customer_ID]]</f>
        <v>CUST84074</v>
      </c>
      <c r="C1156" s="14" t="str">
        <f>Table2[[#This Row],[Date]]</f>
        <v>14/03/2025</v>
      </c>
      <c r="D1156" s="1" t="str">
        <f>TRIM(PROPER(Table2[[#This Row],[Product_Name]]))</f>
        <v>Printer</v>
      </c>
      <c r="E1156" s="1" t="str">
        <f>TRIM(PROPER(Table2[[#This Row],[Country]]))</f>
        <v>China</v>
      </c>
      <c r="F1156" s="1" t="str">
        <f>TRIM(PROPER(Table2[[#This Row],[Category]]))</f>
        <v>Computers</v>
      </c>
      <c r="G1156" s="1" t="str">
        <f>TRIM(PROPER(Table2[[#This Row],[Brand]]))</f>
        <v>Asus</v>
      </c>
      <c r="H1156" s="1">
        <f>Table2[[#This Row],[Supplier_ID]]</f>
        <v>1004</v>
      </c>
      <c r="I1156" s="1">
        <f>Table2[[#This Row],[Market_Price]]</f>
        <v>781.61</v>
      </c>
      <c r="J1156" s="1">
        <f>Table2[[#This Row],[Selling_Price]]</f>
        <v>1153.03</v>
      </c>
      <c r="K1156" s="1">
        <f>Table2[[#This Row],[Quantity]]</f>
        <v>-388</v>
      </c>
      <c r="L1156" s="1" t="str">
        <f>IF(ISBLANK(Table2[[#This Row],[Status]]), "No Data Entered", IFERROR(Table2[[#This Row],[Status]], "No Data Entered"))</f>
        <v>Cancelled</v>
      </c>
    </row>
    <row r="1157" spans="1:12" x14ac:dyDescent="0.3">
      <c r="A1157" s="1" t="str">
        <f>Table2[[#This Row],[Product_ID]]</f>
        <v>PRO9324</v>
      </c>
      <c r="B1157" s="1" t="str">
        <f>Table2[[#This Row],[Customer_ID]]</f>
        <v>CUST84079</v>
      </c>
      <c r="C1157" s="14" t="str">
        <f>Table2[[#This Row],[Date]]</f>
        <v>16/12/2025</v>
      </c>
      <c r="D1157" s="1" t="str">
        <f>TRIM(PROPER(Table2[[#This Row],[Product_Name]]))</f>
        <v>Printer</v>
      </c>
      <c r="E1157" s="1" t="str">
        <f>TRIM(PROPER(Table2[[#This Row],[Country]]))</f>
        <v>Usa</v>
      </c>
      <c r="F1157" s="1" t="str">
        <f>TRIM(PROPER(Table2[[#This Row],[Category]]))</f>
        <v>Wearables</v>
      </c>
      <c r="G1157" s="1" t="str">
        <f>TRIM(PROPER(Table2[[#This Row],[Brand]]))</f>
        <v>Lenovo</v>
      </c>
      <c r="H1157" s="1">
        <f>Table2[[#This Row],[Supplier_ID]]</f>
        <v>1060</v>
      </c>
      <c r="I1157" s="1">
        <f>Table2[[#This Row],[Market_Price]]</f>
        <v>864.89</v>
      </c>
      <c r="J1157" s="1">
        <f>Table2[[#This Row],[Selling_Price]]</f>
        <v>1025.1400000000001</v>
      </c>
      <c r="K1157" s="1">
        <f>Table2[[#This Row],[Quantity]]</f>
        <v>-193</v>
      </c>
      <c r="L1157" s="1" t="str">
        <f>IF(ISBLANK(Table2[[#This Row],[Status]]), "No Data Entered", IFERROR(Table2[[#This Row],[Status]], "No Data Entered"))</f>
        <v>Cancelled</v>
      </c>
    </row>
    <row r="1158" spans="1:12" x14ac:dyDescent="0.3">
      <c r="A1158" s="1" t="str">
        <f>Table2[[#This Row],[Product_ID]]</f>
        <v>PRO9550</v>
      </c>
      <c r="B1158" s="1" t="str">
        <f>Table2[[#This Row],[Customer_ID]]</f>
        <v>CUST84122</v>
      </c>
      <c r="C1158" s="14" t="str">
        <f>Table2[[#This Row],[Date]]</f>
        <v>08/12/2021</v>
      </c>
      <c r="D1158" s="1" t="str">
        <f>TRIM(PROPER(Table2[[#This Row],[Product_Name]]))</f>
        <v>Smartwatch</v>
      </c>
      <c r="E1158" s="1" t="str">
        <f>TRIM(PROPER(Table2[[#This Row],[Country]]))</f>
        <v>Japan</v>
      </c>
      <c r="F1158" s="1" t="str">
        <f>TRIM(PROPER(Table2[[#This Row],[Category]]))</f>
        <v>Computers</v>
      </c>
      <c r="G1158" s="1" t="str">
        <f>TRIM(PROPER(Table2[[#This Row],[Brand]]))</f>
        <v>Lenovo</v>
      </c>
      <c r="H1158" s="1">
        <f>Table2[[#This Row],[Supplier_ID]]</f>
        <v>1096</v>
      </c>
      <c r="I1158" s="1">
        <f>Table2[[#This Row],[Market_Price]]</f>
        <v>1181.94</v>
      </c>
      <c r="J1158" s="1">
        <f>Table2[[#This Row],[Selling_Price]]</f>
        <v>1498.6</v>
      </c>
      <c r="K1158" s="1">
        <f>Table2[[#This Row],[Quantity]]</f>
        <v>-491</v>
      </c>
      <c r="L1158" s="1" t="str">
        <f>IF(ISBLANK(Table2[[#This Row],[Status]]), "No Data Entered", IFERROR(Table2[[#This Row],[Status]], "No Data Entered"))</f>
        <v>Cancelled</v>
      </c>
    </row>
    <row r="1159" spans="1:12" x14ac:dyDescent="0.3">
      <c r="A1159" s="1" t="str">
        <f>Table2[[#This Row],[Product_ID]]</f>
        <v>PRO3824</v>
      </c>
      <c r="B1159" s="1" t="str">
        <f>Table2[[#This Row],[Customer_ID]]</f>
        <v>CUST84202</v>
      </c>
      <c r="C1159" s="14" t="str">
        <f>Table2[[#This Row],[Date]]</f>
        <v>16/03/2024</v>
      </c>
      <c r="D1159" s="1" t="str">
        <f>TRIM(PROPER(Table2[[#This Row],[Product_Name]]))</f>
        <v>Headphones</v>
      </c>
      <c r="E1159" s="1" t="str">
        <f>TRIM(PROPER(Table2[[#This Row],[Country]]))</f>
        <v>Australia</v>
      </c>
      <c r="F1159" s="1" t="str">
        <f>TRIM(PROPER(Table2[[#This Row],[Category]]))</f>
        <v>Wearables</v>
      </c>
      <c r="G1159" s="1" t="str">
        <f>TRIM(PROPER(Table2[[#This Row],[Brand]]))</f>
        <v>Lenovo</v>
      </c>
      <c r="H1159" s="1">
        <f>Table2[[#This Row],[Supplier_ID]]</f>
        <v>1076</v>
      </c>
      <c r="I1159" s="1">
        <f>Table2[[#This Row],[Market_Price]]</f>
        <v>487.49</v>
      </c>
      <c r="J1159" s="1">
        <f>Table2[[#This Row],[Selling_Price]]</f>
        <v>538.08000000000004</v>
      </c>
      <c r="K1159" s="1">
        <f>Table2[[#This Row],[Quantity]]</f>
        <v>-280</v>
      </c>
      <c r="L1159" s="1" t="str">
        <f>IF(ISBLANK(Table2[[#This Row],[Status]]), "No Data Entered", IFERROR(Table2[[#This Row],[Status]], "No Data Entered"))</f>
        <v>Cancelled</v>
      </c>
    </row>
    <row r="1160" spans="1:12" x14ac:dyDescent="0.3">
      <c r="A1160" s="1" t="str">
        <f>Table2[[#This Row],[Product_ID]]</f>
        <v>PRO8974</v>
      </c>
      <c r="B1160" s="1" t="str">
        <f>Table2[[#This Row],[Customer_ID]]</f>
        <v>CUST84288</v>
      </c>
      <c r="C1160" s="14" t="str">
        <f>Table2[[#This Row],[Date]]</f>
        <v>02/01/2020</v>
      </c>
      <c r="D1160" s="1" t="str">
        <f>TRIM(PROPER(Table2[[#This Row],[Product_Name]]))</f>
        <v>Smartwatch</v>
      </c>
      <c r="E1160" s="1" t="str">
        <f>TRIM(PROPER(Table2[[#This Row],[Country]]))</f>
        <v>China</v>
      </c>
      <c r="F1160" s="1" t="str">
        <f>TRIM(PROPER(Table2[[#This Row],[Category]]))</f>
        <v>Wearables</v>
      </c>
      <c r="G1160" s="1" t="str">
        <f>TRIM(PROPER(Table2[[#This Row],[Brand]]))</f>
        <v>Lenovo</v>
      </c>
      <c r="H1160" s="1">
        <f>Table2[[#This Row],[Supplier_ID]]</f>
        <v>1076</v>
      </c>
      <c r="I1160" s="1">
        <f>Table2[[#This Row],[Market_Price]]</f>
        <v>609.54999999999995</v>
      </c>
      <c r="J1160" s="1">
        <f>Table2[[#This Row],[Selling_Price]]</f>
        <v>976.81</v>
      </c>
      <c r="K1160" s="1">
        <f>Table2[[#This Row],[Quantity]]</f>
        <v>-341</v>
      </c>
      <c r="L1160" s="1" t="str">
        <f>IF(ISBLANK(Table2[[#This Row],[Status]]), "No Data Entered", IFERROR(Table2[[#This Row],[Status]], "No Data Entered"))</f>
        <v>Cancelled</v>
      </c>
    </row>
    <row r="1161" spans="1:12" x14ac:dyDescent="0.3">
      <c r="A1161" s="1" t="str">
        <f>Table2[[#This Row],[Product_ID]]</f>
        <v>PRO2696</v>
      </c>
      <c r="B1161" s="1" t="str">
        <f>Table2[[#This Row],[Customer_ID]]</f>
        <v>CUST84304</v>
      </c>
      <c r="C1161" s="14" t="str">
        <f>Table2[[#This Row],[Date]]</f>
        <v>16/02/2020</v>
      </c>
      <c r="D1161" s="1" t="str">
        <f>TRIM(PROPER(Table2[[#This Row],[Product_Name]]))</f>
        <v>Laptop</v>
      </c>
      <c r="E1161" s="1" t="str">
        <f>TRIM(PROPER(Table2[[#This Row],[Country]]))</f>
        <v>Uk</v>
      </c>
      <c r="F1161" s="1" t="str">
        <f>TRIM(PROPER(Table2[[#This Row],[Category]]))</f>
        <v>Electronics</v>
      </c>
      <c r="G1161" s="1" t="str">
        <f>TRIM(PROPER(Table2[[#This Row],[Brand]]))</f>
        <v>Logitech</v>
      </c>
      <c r="H1161" s="1">
        <f>Table2[[#This Row],[Supplier_ID]]</f>
        <v>1036</v>
      </c>
      <c r="I1161" s="1">
        <f>Table2[[#This Row],[Market_Price]]</f>
        <v>936.97</v>
      </c>
      <c r="J1161" s="1">
        <f>Table2[[#This Row],[Selling_Price]]</f>
        <v>1607.48</v>
      </c>
      <c r="K1161" s="1">
        <f>Table2[[#This Row],[Quantity]]</f>
        <v>-462</v>
      </c>
      <c r="L1161" s="1" t="str">
        <f>IF(ISBLANK(Table2[[#This Row],[Status]]), "No Data Entered", IFERROR(Table2[[#This Row],[Status]], "No Data Entered"))</f>
        <v>Cancelled</v>
      </c>
    </row>
    <row r="1162" spans="1:12" x14ac:dyDescent="0.3">
      <c r="A1162" s="1" t="str">
        <f>Table2[[#This Row],[Product_ID]]</f>
        <v>PRO9182</v>
      </c>
      <c r="B1162" s="1" t="str">
        <f>Table2[[#This Row],[Customer_ID]]</f>
        <v>CUST84382</v>
      </c>
      <c r="C1162" s="14" t="str">
        <f>Table2[[#This Row],[Date]]</f>
        <v>15/12/2021</v>
      </c>
      <c r="D1162" s="1" t="str">
        <f>TRIM(PROPER(Table2[[#This Row],[Product_Name]]))</f>
        <v>Monitor</v>
      </c>
      <c r="E1162" s="1" t="str">
        <f>TRIM(PROPER(Table2[[#This Row],[Country]]))</f>
        <v>Japan</v>
      </c>
      <c r="F1162" s="1" t="str">
        <f>TRIM(PROPER(Table2[[#This Row],[Category]]))</f>
        <v>Wearables</v>
      </c>
      <c r="G1162" s="1" t="str">
        <f>TRIM(PROPER(Table2[[#This Row],[Brand]]))</f>
        <v>Apple</v>
      </c>
      <c r="H1162" s="1">
        <f>Table2[[#This Row],[Supplier_ID]]</f>
        <v>1058</v>
      </c>
      <c r="I1162" s="1">
        <f>Table2[[#This Row],[Market_Price]]</f>
        <v>1725.21</v>
      </c>
      <c r="J1162" s="1">
        <f>Table2[[#This Row],[Selling_Price]]</f>
        <v>3043.07</v>
      </c>
      <c r="K1162" s="1">
        <f>Table2[[#This Row],[Quantity]]</f>
        <v>-363</v>
      </c>
      <c r="L1162" s="1" t="str">
        <f>IF(ISBLANK(Table2[[#This Row],[Status]]), "No Data Entered", IFERROR(Table2[[#This Row],[Status]], "No Data Entered"))</f>
        <v>Cancelled</v>
      </c>
    </row>
    <row r="1163" spans="1:12" x14ac:dyDescent="0.3">
      <c r="A1163" s="1" t="str">
        <f>Table2[[#This Row],[Product_ID]]</f>
        <v>PRO4883</v>
      </c>
      <c r="B1163" s="1" t="str">
        <f>Table2[[#This Row],[Customer_ID]]</f>
        <v>CUST84478</v>
      </c>
      <c r="C1163" s="14" t="str">
        <f>Table2[[#This Row],[Date]]</f>
        <v>19/12/2021</v>
      </c>
      <c r="D1163" s="1" t="str">
        <f>TRIM(PROPER(Table2[[#This Row],[Product_Name]]))</f>
        <v>Mouse</v>
      </c>
      <c r="E1163" s="1" t="str">
        <f>TRIM(PROPER(Table2[[#This Row],[Country]]))</f>
        <v>India</v>
      </c>
      <c r="F1163" s="1" t="str">
        <f>TRIM(PROPER(Table2[[#This Row],[Category]]))</f>
        <v>Wearables</v>
      </c>
      <c r="G1163" s="1" t="str">
        <f>TRIM(PROPER(Table2[[#This Row],[Brand]]))</f>
        <v>Canon</v>
      </c>
      <c r="H1163" s="1">
        <f>Table2[[#This Row],[Supplier_ID]]</f>
        <v>1003</v>
      </c>
      <c r="I1163" s="1">
        <f>Table2[[#This Row],[Market_Price]]</f>
        <v>698.09</v>
      </c>
      <c r="J1163" s="1">
        <f>Table2[[#This Row],[Selling_Price]]</f>
        <v>858.13</v>
      </c>
      <c r="K1163" s="1">
        <f>Table2[[#This Row],[Quantity]]</f>
        <v>-458</v>
      </c>
      <c r="L1163" s="1" t="str">
        <f>IF(ISBLANK(Table2[[#This Row],[Status]]), "No Data Entered", IFERROR(Table2[[#This Row],[Status]], "No Data Entered"))</f>
        <v>Cancelled</v>
      </c>
    </row>
    <row r="1164" spans="1:12" x14ac:dyDescent="0.3">
      <c r="A1164" s="1" t="str">
        <f>Table2[[#This Row],[Product_ID]]</f>
        <v>PRO6945</v>
      </c>
      <c r="B1164" s="1" t="str">
        <f>Table2[[#This Row],[Customer_ID]]</f>
        <v>CUST84489</v>
      </c>
      <c r="C1164" s="14" t="str">
        <f>Table2[[#This Row],[Date]]</f>
        <v>25/01/2021</v>
      </c>
      <c r="D1164" s="1" t="str">
        <f>TRIM(PROPER(Table2[[#This Row],[Product_Name]]))</f>
        <v>Camera</v>
      </c>
      <c r="E1164" s="1" t="str">
        <f>TRIM(PROPER(Table2[[#This Row],[Country]]))</f>
        <v>France</v>
      </c>
      <c r="F1164" s="1" t="str">
        <f>TRIM(PROPER(Table2[[#This Row],[Category]]))</f>
        <v>Electronics</v>
      </c>
      <c r="G1164" s="1" t="str">
        <f>TRIM(PROPER(Table2[[#This Row],[Brand]]))</f>
        <v>Samsung</v>
      </c>
      <c r="H1164" s="1">
        <f>Table2[[#This Row],[Supplier_ID]]</f>
        <v>1017</v>
      </c>
      <c r="I1164" s="1">
        <f>Table2[[#This Row],[Market_Price]]</f>
        <v>595.36</v>
      </c>
      <c r="J1164" s="1">
        <f>Table2[[#This Row],[Selling_Price]]</f>
        <v>716.29</v>
      </c>
      <c r="K1164" s="1">
        <f>Table2[[#This Row],[Quantity]]</f>
        <v>-412</v>
      </c>
      <c r="L1164" s="1" t="str">
        <f>IF(ISBLANK(Table2[[#This Row],[Status]]), "No Data Entered", IFERROR(Table2[[#This Row],[Status]], "No Data Entered"))</f>
        <v>Cancelled</v>
      </c>
    </row>
    <row r="1165" spans="1:12" x14ac:dyDescent="0.3">
      <c r="A1165" s="1" t="str">
        <f>Table2[[#This Row],[Product_ID]]</f>
        <v>PRO9856</v>
      </c>
      <c r="B1165" s="1" t="str">
        <f>Table2[[#This Row],[Customer_ID]]</f>
        <v>CUST84546</v>
      </c>
      <c r="C1165" s="14" t="str">
        <f>Table2[[#This Row],[Date]]</f>
        <v>11/11/2022</v>
      </c>
      <c r="D1165" s="1" t="str">
        <f>TRIM(PROPER(Table2[[#This Row],[Product_Name]]))</f>
        <v>Headphones</v>
      </c>
      <c r="E1165" s="1" t="str">
        <f>TRIM(PROPER(Table2[[#This Row],[Country]]))</f>
        <v>Brazil</v>
      </c>
      <c r="F1165" s="1" t="str">
        <f>TRIM(PROPER(Table2[[#This Row],[Category]]))</f>
        <v>Computers</v>
      </c>
      <c r="G1165" s="1" t="str">
        <f>TRIM(PROPER(Table2[[#This Row],[Brand]]))</f>
        <v>Asus</v>
      </c>
      <c r="H1165" s="1">
        <f>Table2[[#This Row],[Supplier_ID]]</f>
        <v>1016</v>
      </c>
      <c r="I1165" s="1">
        <f>Table2[[#This Row],[Market_Price]]</f>
        <v>990.32</v>
      </c>
      <c r="J1165" s="1">
        <f>Table2[[#This Row],[Selling_Price]]</f>
        <v>1769.28</v>
      </c>
      <c r="K1165" s="1">
        <f>Table2[[#This Row],[Quantity]]</f>
        <v>-36</v>
      </c>
      <c r="L1165" s="1" t="str">
        <f>IF(ISBLANK(Table2[[#This Row],[Status]]), "No Data Entered", IFERROR(Table2[[#This Row],[Status]], "No Data Entered"))</f>
        <v>Cancelled</v>
      </c>
    </row>
    <row r="1166" spans="1:12" x14ac:dyDescent="0.3">
      <c r="A1166" s="1" t="str">
        <f>Table2[[#This Row],[Product_ID]]</f>
        <v>PRO7414</v>
      </c>
      <c r="B1166" s="1" t="str">
        <f>Table2[[#This Row],[Customer_ID]]</f>
        <v>CUST84658</v>
      </c>
      <c r="C1166" s="14" t="str">
        <f>Table2[[#This Row],[Date]]</f>
        <v>04/09/2021</v>
      </c>
      <c r="D1166" s="1" t="str">
        <f>TRIM(PROPER(Table2[[#This Row],[Product_Name]]))</f>
        <v>Camera</v>
      </c>
      <c r="E1166" s="1" t="str">
        <f>TRIM(PROPER(Table2[[#This Row],[Country]]))</f>
        <v>Japan</v>
      </c>
      <c r="F1166" s="1" t="str">
        <f>TRIM(PROPER(Table2[[#This Row],[Category]]))</f>
        <v>Computers</v>
      </c>
      <c r="G1166" s="1" t="str">
        <f>TRIM(PROPER(Table2[[#This Row],[Brand]]))</f>
        <v>Asus</v>
      </c>
      <c r="H1166" s="1">
        <f>Table2[[#This Row],[Supplier_ID]]</f>
        <v>1046</v>
      </c>
      <c r="I1166" s="1">
        <f>Table2[[#This Row],[Market_Price]]</f>
        <v>761.33</v>
      </c>
      <c r="J1166" s="1">
        <f>Table2[[#This Row],[Selling_Price]]</f>
        <v>1340.85</v>
      </c>
      <c r="K1166" s="1">
        <f>Table2[[#This Row],[Quantity]]</f>
        <v>-115</v>
      </c>
      <c r="L1166" s="1" t="str">
        <f>IF(ISBLANK(Table2[[#This Row],[Status]]), "No Data Entered", IFERROR(Table2[[#This Row],[Status]], "No Data Entered"))</f>
        <v>Cancelled</v>
      </c>
    </row>
    <row r="1167" spans="1:12" x14ac:dyDescent="0.3">
      <c r="A1167" s="1" t="str">
        <f>Table2[[#This Row],[Product_ID]]</f>
        <v>PRO2953</v>
      </c>
      <c r="B1167" s="1" t="str">
        <f>Table2[[#This Row],[Customer_ID]]</f>
        <v>CUST84781</v>
      </c>
      <c r="C1167" s="14" t="str">
        <f>Table2[[#This Row],[Date]]</f>
        <v>17/09/2023</v>
      </c>
      <c r="D1167" s="1" t="str">
        <f>TRIM(PROPER(Table2[[#This Row],[Product_Name]]))</f>
        <v>Printer</v>
      </c>
      <c r="E1167" s="1" t="str">
        <f>TRIM(PROPER(Table2[[#This Row],[Country]]))</f>
        <v>Germany</v>
      </c>
      <c r="F1167" s="1" t="str">
        <f>TRIM(PROPER(Table2[[#This Row],[Category]]))</f>
        <v>Office Supplies</v>
      </c>
      <c r="G1167" s="1" t="str">
        <f>TRIM(PROPER(Table2[[#This Row],[Brand]]))</f>
        <v>Hp</v>
      </c>
      <c r="H1167" s="1">
        <f>Table2[[#This Row],[Supplier_ID]]</f>
        <v>1036</v>
      </c>
      <c r="I1167" s="1">
        <f>Table2[[#This Row],[Market_Price]]</f>
        <v>1224.23</v>
      </c>
      <c r="J1167" s="1">
        <f>Table2[[#This Row],[Selling_Price]]</f>
        <v>2093.77</v>
      </c>
      <c r="K1167" s="1">
        <f>Table2[[#This Row],[Quantity]]</f>
        <v>-193</v>
      </c>
      <c r="L1167" s="1" t="str">
        <f>IF(ISBLANK(Table2[[#This Row],[Status]]), "No Data Entered", IFERROR(Table2[[#This Row],[Status]], "No Data Entered"))</f>
        <v>Cancelled</v>
      </c>
    </row>
    <row r="1168" spans="1:12" x14ac:dyDescent="0.3">
      <c r="A1168" s="1" t="str">
        <f>Table2[[#This Row],[Product_ID]]</f>
        <v>PRO9644</v>
      </c>
      <c r="B1168" s="1" t="str">
        <f>Table2[[#This Row],[Customer_ID]]</f>
        <v>CUST84848</v>
      </c>
      <c r="C1168" s="14" t="str">
        <f>Table2[[#This Row],[Date]]</f>
        <v>10/04/2020</v>
      </c>
      <c r="D1168" s="1" t="str">
        <f>TRIM(PROPER(Table2[[#This Row],[Product_Name]]))</f>
        <v>Laptop</v>
      </c>
      <c r="E1168" s="1" t="str">
        <f>TRIM(PROPER(Table2[[#This Row],[Country]]))</f>
        <v>Germany</v>
      </c>
      <c r="F1168" s="1" t="str">
        <f>TRIM(PROPER(Table2[[#This Row],[Category]]))</f>
        <v>Office Supplies</v>
      </c>
      <c r="G1168" s="1" t="str">
        <f>TRIM(PROPER(Table2[[#This Row],[Brand]]))</f>
        <v>Hp</v>
      </c>
      <c r="H1168" s="1">
        <f>Table2[[#This Row],[Supplier_ID]]</f>
        <v>1086</v>
      </c>
      <c r="I1168" s="1">
        <f>Table2[[#This Row],[Market_Price]]</f>
        <v>1647.37</v>
      </c>
      <c r="J1168" s="1">
        <f>Table2[[#This Row],[Selling_Price]]</f>
        <v>2181.63</v>
      </c>
      <c r="K1168" s="1">
        <f>Table2[[#This Row],[Quantity]]</f>
        <v>-14</v>
      </c>
      <c r="L1168" s="1" t="str">
        <f>IF(ISBLANK(Table2[[#This Row],[Status]]), "No Data Entered", IFERROR(Table2[[#This Row],[Status]], "No Data Entered"))</f>
        <v>Cancelled</v>
      </c>
    </row>
    <row r="1169" spans="1:12" x14ac:dyDescent="0.3">
      <c r="A1169" s="1" t="str">
        <f>Table2[[#This Row],[Product_ID]]</f>
        <v>PRO4870</v>
      </c>
      <c r="B1169" s="1" t="str">
        <f>Table2[[#This Row],[Customer_ID]]</f>
        <v>CUST84865</v>
      </c>
      <c r="C1169" s="14" t="str">
        <f>Table2[[#This Row],[Date]]</f>
        <v>14/03/2025</v>
      </c>
      <c r="D1169" s="1" t="str">
        <f>TRIM(PROPER(Table2[[#This Row],[Product_Name]]))</f>
        <v>Smartwatch</v>
      </c>
      <c r="E1169" s="1" t="str">
        <f>TRIM(PROPER(Table2[[#This Row],[Country]]))</f>
        <v>Canada</v>
      </c>
      <c r="F1169" s="1" t="str">
        <f>TRIM(PROPER(Table2[[#This Row],[Category]]))</f>
        <v>Wearables</v>
      </c>
      <c r="G1169" s="1" t="str">
        <f>TRIM(PROPER(Table2[[#This Row],[Brand]]))</f>
        <v>Microsoft</v>
      </c>
      <c r="H1169" s="1">
        <f>Table2[[#This Row],[Supplier_ID]]</f>
        <v>1017</v>
      </c>
      <c r="I1169" s="1">
        <f>Table2[[#This Row],[Market_Price]]</f>
        <v>1379.99</v>
      </c>
      <c r="J1169" s="1">
        <f>Table2[[#This Row],[Selling_Price]]</f>
        <v>2316.35</v>
      </c>
      <c r="K1169" s="1">
        <f>Table2[[#This Row],[Quantity]]</f>
        <v>-139</v>
      </c>
      <c r="L1169" s="1" t="str">
        <f>IF(ISBLANK(Table2[[#This Row],[Status]]), "No Data Entered", IFERROR(Table2[[#This Row],[Status]], "No Data Entered"))</f>
        <v>Cancelled</v>
      </c>
    </row>
    <row r="1170" spans="1:12" x14ac:dyDescent="0.3">
      <c r="A1170" s="1" t="str">
        <f>Table2[[#This Row],[Product_ID]]</f>
        <v>PRO1768</v>
      </c>
      <c r="B1170" s="1" t="str">
        <f>Table2[[#This Row],[Customer_ID]]</f>
        <v>CUST84997</v>
      </c>
      <c r="C1170" s="14" t="str">
        <f>Table2[[#This Row],[Date]]</f>
        <v>09/01/2021</v>
      </c>
      <c r="D1170" s="1" t="str">
        <f>TRIM(PROPER(Table2[[#This Row],[Product_Name]]))</f>
        <v>Mouse</v>
      </c>
      <c r="E1170" s="1" t="str">
        <f>TRIM(PROPER(Table2[[#This Row],[Country]]))</f>
        <v>Japan</v>
      </c>
      <c r="F1170" s="1" t="str">
        <f>TRIM(PROPER(Table2[[#This Row],[Category]]))</f>
        <v>Wearables</v>
      </c>
      <c r="G1170" s="1" t="str">
        <f>TRIM(PROPER(Table2[[#This Row],[Brand]]))</f>
        <v>Microsoft</v>
      </c>
      <c r="H1170" s="1">
        <f>Table2[[#This Row],[Supplier_ID]]</f>
        <v>1097</v>
      </c>
      <c r="I1170" s="1">
        <f>Table2[[#This Row],[Market_Price]]</f>
        <v>153.97</v>
      </c>
      <c r="J1170" s="1">
        <f>Table2[[#This Row],[Selling_Price]]</f>
        <v>255.18</v>
      </c>
      <c r="K1170" s="1">
        <f>Table2[[#This Row],[Quantity]]</f>
        <v>-297</v>
      </c>
      <c r="L1170" s="1" t="str">
        <f>IF(ISBLANK(Table2[[#This Row],[Status]]), "No Data Entered", IFERROR(Table2[[#This Row],[Status]], "No Data Entered"))</f>
        <v>Cancelled</v>
      </c>
    </row>
    <row r="1171" spans="1:12" x14ac:dyDescent="0.3">
      <c r="A1171" s="1" t="str">
        <f>Table2[[#This Row],[Product_ID]]</f>
        <v>PRO5523</v>
      </c>
      <c r="B1171" s="1" t="str">
        <f>Table2[[#This Row],[Customer_ID]]</f>
        <v>CUST85079</v>
      </c>
      <c r="C1171" s="14" t="str">
        <f>Table2[[#This Row],[Date]]</f>
        <v>13/11/2025</v>
      </c>
      <c r="D1171" s="1" t="str">
        <f>TRIM(PROPER(Table2[[#This Row],[Product_Name]]))</f>
        <v>Printer</v>
      </c>
      <c r="E1171" s="1" t="str">
        <f>TRIM(PROPER(Table2[[#This Row],[Country]]))</f>
        <v>India</v>
      </c>
      <c r="F1171" s="1" t="str">
        <f>TRIM(PROPER(Table2[[#This Row],[Category]]))</f>
        <v>Wearables</v>
      </c>
      <c r="G1171" s="1" t="str">
        <f>TRIM(PROPER(Table2[[#This Row],[Brand]]))</f>
        <v>Lenovo</v>
      </c>
      <c r="H1171" s="1">
        <f>Table2[[#This Row],[Supplier_ID]]</f>
        <v>1067</v>
      </c>
      <c r="I1171" s="1">
        <f>Table2[[#This Row],[Market_Price]]</f>
        <v>1090.55</v>
      </c>
      <c r="J1171" s="1">
        <f>Table2[[#This Row],[Selling_Price]]</f>
        <v>1395.18</v>
      </c>
      <c r="K1171" s="1">
        <f>Table2[[#This Row],[Quantity]]</f>
        <v>-346</v>
      </c>
      <c r="L1171" s="1" t="str">
        <f>IF(ISBLANK(Table2[[#This Row],[Status]]), "No Data Entered", IFERROR(Table2[[#This Row],[Status]], "No Data Entered"))</f>
        <v>Cancelled</v>
      </c>
    </row>
    <row r="1172" spans="1:12" x14ac:dyDescent="0.3">
      <c r="A1172" s="1" t="str">
        <f>Table2[[#This Row],[Product_ID]]</f>
        <v>PRO6089</v>
      </c>
      <c r="B1172" s="1" t="str">
        <f>Table2[[#This Row],[Customer_ID]]</f>
        <v>CUST85179</v>
      </c>
      <c r="C1172" s="14" t="str">
        <f>Table2[[#This Row],[Date]]</f>
        <v>01/03/2021</v>
      </c>
      <c r="D1172" s="1" t="str">
        <f>TRIM(PROPER(Table2[[#This Row],[Product_Name]]))</f>
        <v>Printer</v>
      </c>
      <c r="E1172" s="1" t="str">
        <f>TRIM(PROPER(Table2[[#This Row],[Country]]))</f>
        <v>Germany</v>
      </c>
      <c r="F1172" s="1" t="str">
        <f>TRIM(PROPER(Table2[[#This Row],[Category]]))</f>
        <v>Electronics</v>
      </c>
      <c r="G1172" s="1" t="str">
        <f>TRIM(PROPER(Table2[[#This Row],[Brand]]))</f>
        <v>Logitech</v>
      </c>
      <c r="H1172" s="1">
        <f>Table2[[#This Row],[Supplier_ID]]</f>
        <v>1099</v>
      </c>
      <c r="I1172" s="1">
        <f>Table2[[#This Row],[Market_Price]]</f>
        <v>1478.25</v>
      </c>
      <c r="J1172" s="1">
        <f>Table2[[#This Row],[Selling_Price]]</f>
        <v>2808.57</v>
      </c>
      <c r="K1172" s="1">
        <f>Table2[[#This Row],[Quantity]]</f>
        <v>-282</v>
      </c>
      <c r="L1172" s="1" t="str">
        <f>IF(ISBLANK(Table2[[#This Row],[Status]]), "No Data Entered", IFERROR(Table2[[#This Row],[Status]], "No Data Entered"))</f>
        <v>Cancelled</v>
      </c>
    </row>
    <row r="1173" spans="1:12" x14ac:dyDescent="0.3">
      <c r="A1173" s="1" t="str">
        <f>Table2[[#This Row],[Product_ID]]</f>
        <v>PRO6466</v>
      </c>
      <c r="B1173" s="1" t="str">
        <f>Table2[[#This Row],[Customer_ID]]</f>
        <v>CUST85442</v>
      </c>
      <c r="C1173" s="14" t="str">
        <f>Table2[[#This Row],[Date]]</f>
        <v>11/01/2025</v>
      </c>
      <c r="D1173" s="1" t="str">
        <f>TRIM(PROPER(Table2[[#This Row],[Product_Name]]))</f>
        <v>Monitor</v>
      </c>
      <c r="E1173" s="1" t="str">
        <f>TRIM(PROPER(Table2[[#This Row],[Country]]))</f>
        <v>France</v>
      </c>
      <c r="F1173" s="1" t="str">
        <f>TRIM(PROPER(Table2[[#This Row],[Category]]))</f>
        <v>Wearables</v>
      </c>
      <c r="G1173" s="1" t="str">
        <f>TRIM(PROPER(Table2[[#This Row],[Brand]]))</f>
        <v>Lenovo</v>
      </c>
      <c r="H1173" s="1">
        <f>Table2[[#This Row],[Supplier_ID]]</f>
        <v>1016</v>
      </c>
      <c r="I1173" s="1">
        <f>Table2[[#This Row],[Market_Price]]</f>
        <v>130.18</v>
      </c>
      <c r="J1173" s="1">
        <f>Table2[[#This Row],[Selling_Price]]</f>
        <v>229.4</v>
      </c>
      <c r="K1173" s="1">
        <f>Table2[[#This Row],[Quantity]]</f>
        <v>-249</v>
      </c>
      <c r="L1173" s="1" t="str">
        <f>IF(ISBLANK(Table2[[#This Row],[Status]]), "No Data Entered", IFERROR(Table2[[#This Row],[Status]], "No Data Entered"))</f>
        <v>Cancelled</v>
      </c>
    </row>
    <row r="1174" spans="1:12" x14ac:dyDescent="0.3">
      <c r="A1174" s="1" t="str">
        <f>Table2[[#This Row],[Product_ID]]</f>
        <v>PRO7810</v>
      </c>
      <c r="B1174" s="1" t="str">
        <f>Table2[[#This Row],[Customer_ID]]</f>
        <v>CUST85519</v>
      </c>
      <c r="C1174" s="14" t="str">
        <f>Table2[[#This Row],[Date]]</f>
        <v>08/06/2023</v>
      </c>
      <c r="D1174" s="1" t="str">
        <f>TRIM(PROPER(Table2[[#This Row],[Product_Name]]))</f>
        <v>Headphones</v>
      </c>
      <c r="E1174" s="1" t="str">
        <f>TRIM(PROPER(Table2[[#This Row],[Country]]))</f>
        <v>Japan</v>
      </c>
      <c r="F1174" s="1" t="str">
        <f>TRIM(PROPER(Table2[[#This Row],[Category]]))</f>
        <v>Accessories</v>
      </c>
      <c r="G1174" s="1" t="str">
        <f>TRIM(PROPER(Table2[[#This Row],[Brand]]))</f>
        <v>Sony</v>
      </c>
      <c r="H1174" s="1">
        <f>Table2[[#This Row],[Supplier_ID]]</f>
        <v>1046</v>
      </c>
      <c r="I1174" s="1">
        <f>Table2[[#This Row],[Market_Price]]</f>
        <v>784.1</v>
      </c>
      <c r="J1174" s="1">
        <f>Table2[[#This Row],[Selling_Price]]</f>
        <v>1333.52</v>
      </c>
      <c r="K1174" s="1">
        <f>Table2[[#This Row],[Quantity]]</f>
        <v>-463</v>
      </c>
      <c r="L1174" s="1" t="str">
        <f>IF(ISBLANK(Table2[[#This Row],[Status]]), "No Data Entered", IFERROR(Table2[[#This Row],[Status]], "No Data Entered"))</f>
        <v>Cancelled</v>
      </c>
    </row>
    <row r="1175" spans="1:12" x14ac:dyDescent="0.3">
      <c r="A1175" s="1" t="str">
        <f>Table2[[#This Row],[Product_ID]]</f>
        <v>PRO2558</v>
      </c>
      <c r="B1175" s="1" t="str">
        <f>Table2[[#This Row],[Customer_ID]]</f>
        <v>CUST85560</v>
      </c>
      <c r="C1175" s="14" t="str">
        <f>Table2[[#This Row],[Date]]</f>
        <v>07/11/2022</v>
      </c>
      <c r="D1175" s="1" t="str">
        <f>TRIM(PROPER(Table2[[#This Row],[Product_Name]]))</f>
        <v>Headphones</v>
      </c>
      <c r="E1175" s="1" t="str">
        <f>TRIM(PROPER(Table2[[#This Row],[Country]]))</f>
        <v>China</v>
      </c>
      <c r="F1175" s="1" t="str">
        <f>TRIM(PROPER(Table2[[#This Row],[Category]]))</f>
        <v>Electronics</v>
      </c>
      <c r="G1175" s="1" t="str">
        <f>TRIM(PROPER(Table2[[#This Row],[Brand]]))</f>
        <v>Hp</v>
      </c>
      <c r="H1175" s="1">
        <f>Table2[[#This Row],[Supplier_ID]]</f>
        <v>1100</v>
      </c>
      <c r="I1175" s="1">
        <f>Table2[[#This Row],[Market_Price]]</f>
        <v>809.65</v>
      </c>
      <c r="J1175" s="1">
        <f>Table2[[#This Row],[Selling_Price]]</f>
        <v>1585.53</v>
      </c>
      <c r="K1175" s="1">
        <f>Table2[[#This Row],[Quantity]]</f>
        <v>-466</v>
      </c>
      <c r="L1175" s="1" t="str">
        <f>IF(ISBLANK(Table2[[#This Row],[Status]]), "No Data Entered", IFERROR(Table2[[#This Row],[Status]], "No Data Entered"))</f>
        <v>Cancelled</v>
      </c>
    </row>
    <row r="1176" spans="1:12" x14ac:dyDescent="0.3">
      <c r="A1176" s="1" t="str">
        <f>Table2[[#This Row],[Product_ID]]</f>
        <v>PRO3836</v>
      </c>
      <c r="B1176" s="1" t="str">
        <f>Table2[[#This Row],[Customer_ID]]</f>
        <v>CUST85651</v>
      </c>
      <c r="C1176" s="14" t="str">
        <f>Table2[[#This Row],[Date]]</f>
        <v>16/04/2022</v>
      </c>
      <c r="D1176" s="1" t="str">
        <f>TRIM(PROPER(Table2[[#This Row],[Product_Name]]))</f>
        <v>Headphones</v>
      </c>
      <c r="E1176" s="1" t="str">
        <f>TRIM(PROPER(Table2[[#This Row],[Country]]))</f>
        <v>India</v>
      </c>
      <c r="F1176" s="1" t="str">
        <f>TRIM(PROPER(Table2[[#This Row],[Category]]))</f>
        <v>Electronics</v>
      </c>
      <c r="G1176" s="1" t="str">
        <f>TRIM(PROPER(Table2[[#This Row],[Brand]]))</f>
        <v>Hp</v>
      </c>
      <c r="H1176" s="1">
        <f>Table2[[#This Row],[Supplier_ID]]</f>
        <v>1056</v>
      </c>
      <c r="I1176" s="1">
        <f>Table2[[#This Row],[Market_Price]]</f>
        <v>1597.02</v>
      </c>
      <c r="J1176" s="1">
        <f>Table2[[#This Row],[Selling_Price]]</f>
        <v>2172.09</v>
      </c>
      <c r="K1176" s="1">
        <f>Table2[[#This Row],[Quantity]]</f>
        <v>-182</v>
      </c>
      <c r="L1176" s="1" t="str">
        <f>IF(ISBLANK(Table2[[#This Row],[Status]]), "No Data Entered", IFERROR(Table2[[#This Row],[Status]], "No Data Entered"))</f>
        <v>Cancelled</v>
      </c>
    </row>
    <row r="1177" spans="1:12" x14ac:dyDescent="0.3">
      <c r="A1177" s="1" t="str">
        <f>Table2[[#This Row],[Product_ID]]</f>
        <v>PRO5478</v>
      </c>
      <c r="B1177" s="1" t="str">
        <f>Table2[[#This Row],[Customer_ID]]</f>
        <v>CUST85688</v>
      </c>
      <c r="C1177" s="14" t="str">
        <f>Table2[[#This Row],[Date]]</f>
        <v>18/05/2022</v>
      </c>
      <c r="D1177" s="1" t="str">
        <f>TRIM(PROPER(Table2[[#This Row],[Product_Name]]))</f>
        <v>Printer</v>
      </c>
      <c r="E1177" s="1" t="str">
        <f>TRIM(PROPER(Table2[[#This Row],[Country]]))</f>
        <v>Canada</v>
      </c>
      <c r="F1177" s="1" t="str">
        <f>TRIM(PROPER(Table2[[#This Row],[Category]]))</f>
        <v>Accessories</v>
      </c>
      <c r="G1177" s="1" t="str">
        <f>TRIM(PROPER(Table2[[#This Row],[Brand]]))</f>
        <v>Microsoft</v>
      </c>
      <c r="H1177" s="1">
        <f>Table2[[#This Row],[Supplier_ID]]</f>
        <v>1081</v>
      </c>
      <c r="I1177" s="1">
        <f>Table2[[#This Row],[Market_Price]]</f>
        <v>462.05</v>
      </c>
      <c r="J1177" s="1">
        <f>Table2[[#This Row],[Selling_Price]]</f>
        <v>850.4</v>
      </c>
      <c r="K1177" s="1">
        <f>Table2[[#This Row],[Quantity]]</f>
        <v>-500</v>
      </c>
      <c r="L1177" s="1" t="str">
        <f>IF(ISBLANK(Table2[[#This Row],[Status]]), "No Data Entered", IFERROR(Table2[[#This Row],[Status]], "No Data Entered"))</f>
        <v>Cancelled</v>
      </c>
    </row>
    <row r="1178" spans="1:12" x14ac:dyDescent="0.3">
      <c r="A1178" s="1" t="str">
        <f>Table2[[#This Row],[Product_ID]]</f>
        <v>PRO9525</v>
      </c>
      <c r="B1178" s="1" t="str">
        <f>Table2[[#This Row],[Customer_ID]]</f>
        <v>CUST85764</v>
      </c>
      <c r="C1178" s="14" t="str">
        <f>Table2[[#This Row],[Date]]</f>
        <v>31/07/2020</v>
      </c>
      <c r="D1178" s="1" t="str">
        <f>TRIM(PROPER(Table2[[#This Row],[Product_Name]]))</f>
        <v>Printer</v>
      </c>
      <c r="E1178" s="1" t="str">
        <f>TRIM(PROPER(Table2[[#This Row],[Country]]))</f>
        <v>Uk</v>
      </c>
      <c r="F1178" s="1" t="str">
        <f>TRIM(PROPER(Table2[[#This Row],[Category]]))</f>
        <v>Accessories</v>
      </c>
      <c r="G1178" s="1" t="str">
        <f>TRIM(PROPER(Table2[[#This Row],[Brand]]))</f>
        <v>Asus</v>
      </c>
      <c r="H1178" s="1">
        <f>Table2[[#This Row],[Supplier_ID]]</f>
        <v>1012</v>
      </c>
      <c r="I1178" s="1">
        <f>Table2[[#This Row],[Market_Price]]</f>
        <v>748.42</v>
      </c>
      <c r="J1178" s="1">
        <f>Table2[[#This Row],[Selling_Price]]</f>
        <v>949.37</v>
      </c>
      <c r="K1178" s="1">
        <f>Table2[[#This Row],[Quantity]]</f>
        <v>-294</v>
      </c>
      <c r="L1178" s="1" t="str">
        <f>IF(ISBLANK(Table2[[#This Row],[Status]]), "No Data Entered", IFERROR(Table2[[#This Row],[Status]], "No Data Entered"))</f>
        <v>Cancelled</v>
      </c>
    </row>
    <row r="1179" spans="1:12" x14ac:dyDescent="0.3">
      <c r="A1179" s="1" t="str">
        <f>Table2[[#This Row],[Product_ID]]</f>
        <v>PRO4834</v>
      </c>
      <c r="B1179" s="1" t="str">
        <f>Table2[[#This Row],[Customer_ID]]</f>
        <v>CUST85826</v>
      </c>
      <c r="C1179" s="14" t="str">
        <f>Table2[[#This Row],[Date]]</f>
        <v>19/10/2023</v>
      </c>
      <c r="D1179" s="1" t="str">
        <f>TRIM(PROPER(Table2[[#This Row],[Product_Name]]))</f>
        <v>Laptop</v>
      </c>
      <c r="E1179" s="1" t="str">
        <f>TRIM(PROPER(Table2[[#This Row],[Country]]))</f>
        <v>Uk</v>
      </c>
      <c r="F1179" s="1" t="str">
        <f>TRIM(PROPER(Table2[[#This Row],[Category]]))</f>
        <v>Accessories</v>
      </c>
      <c r="G1179" s="1" t="str">
        <f>TRIM(PROPER(Table2[[#This Row],[Brand]]))</f>
        <v>Apple</v>
      </c>
      <c r="H1179" s="1">
        <f>Table2[[#This Row],[Supplier_ID]]</f>
        <v>1048</v>
      </c>
      <c r="I1179" s="1">
        <f>Table2[[#This Row],[Market_Price]]</f>
        <v>746.07</v>
      </c>
      <c r="J1179" s="1">
        <f>Table2[[#This Row],[Selling_Price]]</f>
        <v>1207.3699999999999</v>
      </c>
      <c r="K1179" s="1">
        <f>Table2[[#This Row],[Quantity]]</f>
        <v>-325</v>
      </c>
      <c r="L1179" s="1" t="str">
        <f>IF(ISBLANK(Table2[[#This Row],[Status]]), "No Data Entered", IFERROR(Table2[[#This Row],[Status]], "No Data Entered"))</f>
        <v>Cancelled</v>
      </c>
    </row>
    <row r="1180" spans="1:12" x14ac:dyDescent="0.3">
      <c r="A1180" s="1" t="str">
        <f>Table2[[#This Row],[Product_ID]]</f>
        <v>PRO3578</v>
      </c>
      <c r="B1180" s="1" t="str">
        <f>Table2[[#This Row],[Customer_ID]]</f>
        <v>CUST85834</v>
      </c>
      <c r="C1180" s="14" t="str">
        <f>Table2[[#This Row],[Date]]</f>
        <v>22/09/2023</v>
      </c>
      <c r="D1180" s="1" t="str">
        <f>TRIM(PROPER(Table2[[#This Row],[Product_Name]]))</f>
        <v>Monitor</v>
      </c>
      <c r="E1180" s="1" t="str">
        <f>TRIM(PROPER(Table2[[#This Row],[Country]]))</f>
        <v>Uk</v>
      </c>
      <c r="F1180" s="1" t="str">
        <f>TRIM(PROPER(Table2[[#This Row],[Category]]))</f>
        <v>Accessories</v>
      </c>
      <c r="G1180" s="1" t="str">
        <f>TRIM(PROPER(Table2[[#This Row],[Brand]]))</f>
        <v>Dell</v>
      </c>
      <c r="H1180" s="1">
        <f>Table2[[#This Row],[Supplier_ID]]</f>
        <v>1099</v>
      </c>
      <c r="I1180" s="1">
        <f>Table2[[#This Row],[Market_Price]]</f>
        <v>356.91</v>
      </c>
      <c r="J1180" s="1">
        <f>Table2[[#This Row],[Selling_Price]]</f>
        <v>609.37</v>
      </c>
      <c r="K1180" s="1">
        <f>Table2[[#This Row],[Quantity]]</f>
        <v>-71</v>
      </c>
      <c r="L1180" s="1" t="str">
        <f>IF(ISBLANK(Table2[[#This Row],[Status]]), "No Data Entered", IFERROR(Table2[[#This Row],[Status]], "No Data Entered"))</f>
        <v>Cancelled</v>
      </c>
    </row>
    <row r="1181" spans="1:12" x14ac:dyDescent="0.3">
      <c r="A1181" s="1" t="str">
        <f>Table2[[#This Row],[Product_ID]]</f>
        <v>PRO4174</v>
      </c>
      <c r="B1181" s="1" t="str">
        <f>Table2[[#This Row],[Customer_ID]]</f>
        <v>CUST85862</v>
      </c>
      <c r="C1181" s="14" t="str">
        <f>Table2[[#This Row],[Date]]</f>
        <v>23/04/2021</v>
      </c>
      <c r="D1181" s="1" t="str">
        <f>TRIM(PROPER(Table2[[#This Row],[Product_Name]]))</f>
        <v>Laptop</v>
      </c>
      <c r="E1181" s="1" t="str">
        <f>TRIM(PROPER(Table2[[#This Row],[Country]]))</f>
        <v>Germany</v>
      </c>
      <c r="F1181" s="1" t="str">
        <f>TRIM(PROPER(Table2[[#This Row],[Category]]))</f>
        <v>Electronics</v>
      </c>
      <c r="G1181" s="1" t="str">
        <f>TRIM(PROPER(Table2[[#This Row],[Brand]]))</f>
        <v>Sony</v>
      </c>
      <c r="H1181" s="1">
        <f>Table2[[#This Row],[Supplier_ID]]</f>
        <v>1003</v>
      </c>
      <c r="I1181" s="1">
        <f>Table2[[#This Row],[Market_Price]]</f>
        <v>1483.13</v>
      </c>
      <c r="J1181" s="1">
        <f>Table2[[#This Row],[Selling_Price]]</f>
        <v>2097.0500000000002</v>
      </c>
      <c r="K1181" s="1">
        <f>Table2[[#This Row],[Quantity]]</f>
        <v>-125</v>
      </c>
      <c r="L1181" s="1" t="str">
        <f>IF(ISBLANK(Table2[[#This Row],[Status]]), "No Data Entered", IFERROR(Table2[[#This Row],[Status]], "No Data Entered"))</f>
        <v>Cancelled</v>
      </c>
    </row>
    <row r="1182" spans="1:12" x14ac:dyDescent="0.3">
      <c r="A1182" s="1" t="str">
        <f>Table2[[#This Row],[Product_ID]]</f>
        <v>PRO1083</v>
      </c>
      <c r="B1182" s="1" t="str">
        <f>Table2[[#This Row],[Customer_ID]]</f>
        <v>CUST85903</v>
      </c>
      <c r="C1182" s="14" t="str">
        <f>Table2[[#This Row],[Date]]</f>
        <v>20/07/2022</v>
      </c>
      <c r="D1182" s="1" t="str">
        <f>TRIM(PROPER(Table2[[#This Row],[Product_Name]]))</f>
        <v>Headphones</v>
      </c>
      <c r="E1182" s="1" t="str">
        <f>TRIM(PROPER(Table2[[#This Row],[Country]]))</f>
        <v>Uk</v>
      </c>
      <c r="F1182" s="1" t="str">
        <f>TRIM(PROPER(Table2[[#This Row],[Category]]))</f>
        <v>Computers</v>
      </c>
      <c r="G1182" s="1" t="str">
        <f>TRIM(PROPER(Table2[[#This Row],[Brand]]))</f>
        <v>Dell</v>
      </c>
      <c r="H1182" s="1">
        <f>Table2[[#This Row],[Supplier_ID]]</f>
        <v>1041</v>
      </c>
      <c r="I1182" s="1">
        <f>Table2[[#This Row],[Market_Price]]</f>
        <v>364.68</v>
      </c>
      <c r="J1182" s="1">
        <f>Table2[[#This Row],[Selling_Price]]</f>
        <v>440.04</v>
      </c>
      <c r="K1182" s="1">
        <f>Table2[[#This Row],[Quantity]]</f>
        <v>-274</v>
      </c>
      <c r="L1182" s="1" t="str">
        <f>IF(ISBLANK(Table2[[#This Row],[Status]]), "No Data Entered", IFERROR(Table2[[#This Row],[Status]], "No Data Entered"))</f>
        <v>Cancelled</v>
      </c>
    </row>
    <row r="1183" spans="1:12" x14ac:dyDescent="0.3">
      <c r="A1183" s="1" t="str">
        <f>Table2[[#This Row],[Product_ID]]</f>
        <v>PRO6577</v>
      </c>
      <c r="B1183" s="1" t="str">
        <f>Table2[[#This Row],[Customer_ID]]</f>
        <v>CUST85973</v>
      </c>
      <c r="C1183" s="14" t="str">
        <f>Table2[[#This Row],[Date]]</f>
        <v>26/06/2021</v>
      </c>
      <c r="D1183" s="1" t="str">
        <f>TRIM(PROPER(Table2[[#This Row],[Product_Name]]))</f>
        <v>Tablet</v>
      </c>
      <c r="E1183" s="1" t="str">
        <f>TRIM(PROPER(Table2[[#This Row],[Country]]))</f>
        <v>Canada</v>
      </c>
      <c r="F1183" s="1" t="str">
        <f>TRIM(PROPER(Table2[[#This Row],[Category]]))</f>
        <v>Office Supplies</v>
      </c>
      <c r="G1183" s="1" t="str">
        <f>TRIM(PROPER(Table2[[#This Row],[Brand]]))</f>
        <v>Logitech</v>
      </c>
      <c r="H1183" s="1">
        <f>Table2[[#This Row],[Supplier_ID]]</f>
        <v>1083</v>
      </c>
      <c r="I1183" s="1">
        <f>Table2[[#This Row],[Market_Price]]</f>
        <v>1064.9000000000001</v>
      </c>
      <c r="J1183" s="1">
        <f>Table2[[#This Row],[Selling_Price]]</f>
        <v>1254.9100000000001</v>
      </c>
      <c r="K1183" s="1">
        <f>Table2[[#This Row],[Quantity]]</f>
        <v>-446</v>
      </c>
      <c r="L1183" s="1" t="str">
        <f>IF(ISBLANK(Table2[[#This Row],[Status]]), "No Data Entered", IFERROR(Table2[[#This Row],[Status]], "No Data Entered"))</f>
        <v>Cancelled</v>
      </c>
    </row>
    <row r="1184" spans="1:12" x14ac:dyDescent="0.3">
      <c r="A1184" s="1" t="str">
        <f>Table2[[#This Row],[Product_ID]]</f>
        <v>PRO3829</v>
      </c>
      <c r="B1184" s="1" t="str">
        <f>Table2[[#This Row],[Customer_ID]]</f>
        <v>CUST86044</v>
      </c>
      <c r="C1184" s="14" t="str">
        <f>Table2[[#This Row],[Date]]</f>
        <v>25/09/2020</v>
      </c>
      <c r="D1184" s="1" t="str">
        <f>TRIM(PROPER(Table2[[#This Row],[Product_Name]]))</f>
        <v>Camera</v>
      </c>
      <c r="E1184" s="1" t="str">
        <f>TRIM(PROPER(Table2[[#This Row],[Country]]))</f>
        <v>France</v>
      </c>
      <c r="F1184" s="1" t="str">
        <f>TRIM(PROPER(Table2[[#This Row],[Category]]))</f>
        <v>Electronics</v>
      </c>
      <c r="G1184" s="1" t="str">
        <f>TRIM(PROPER(Table2[[#This Row],[Brand]]))</f>
        <v>Dell</v>
      </c>
      <c r="H1184" s="1">
        <f>Table2[[#This Row],[Supplier_ID]]</f>
        <v>1040</v>
      </c>
      <c r="I1184" s="1">
        <f>Table2[[#This Row],[Market_Price]]</f>
        <v>1441.5</v>
      </c>
      <c r="J1184" s="1">
        <f>Table2[[#This Row],[Selling_Price]]</f>
        <v>2866.7</v>
      </c>
      <c r="K1184" s="1">
        <f>Table2[[#This Row],[Quantity]]</f>
        <v>-294</v>
      </c>
      <c r="L1184" s="1" t="str">
        <f>IF(ISBLANK(Table2[[#This Row],[Status]]), "No Data Entered", IFERROR(Table2[[#This Row],[Status]], "No Data Entered"))</f>
        <v>Cancelled</v>
      </c>
    </row>
    <row r="1185" spans="1:12" x14ac:dyDescent="0.3">
      <c r="A1185" s="1" t="str">
        <f>Table2[[#This Row],[Product_ID]]</f>
        <v>PRO5823</v>
      </c>
      <c r="B1185" s="1" t="str">
        <f>Table2[[#This Row],[Customer_ID]]</f>
        <v>CUST86104</v>
      </c>
      <c r="C1185" s="14" t="str">
        <f>Table2[[#This Row],[Date]]</f>
        <v>08/10/2024</v>
      </c>
      <c r="D1185" s="1" t="str">
        <f>TRIM(PROPER(Table2[[#This Row],[Product_Name]]))</f>
        <v>Monitor</v>
      </c>
      <c r="E1185" s="1" t="str">
        <f>TRIM(PROPER(Table2[[#This Row],[Country]]))</f>
        <v>Australia</v>
      </c>
      <c r="F1185" s="1" t="str">
        <f>TRIM(PROPER(Table2[[#This Row],[Category]]))</f>
        <v>Wearables</v>
      </c>
      <c r="G1185" s="1" t="str">
        <f>TRIM(PROPER(Table2[[#This Row],[Brand]]))</f>
        <v>Samsung</v>
      </c>
      <c r="H1185" s="1">
        <f>Table2[[#This Row],[Supplier_ID]]</f>
        <v>1050</v>
      </c>
      <c r="I1185" s="1">
        <f>Table2[[#This Row],[Market_Price]]</f>
        <v>1283.6600000000001</v>
      </c>
      <c r="J1185" s="1">
        <f>Table2[[#This Row],[Selling_Price]]</f>
        <v>1676.63</v>
      </c>
      <c r="K1185" s="1">
        <f>Table2[[#This Row],[Quantity]]</f>
        <v>-227</v>
      </c>
      <c r="L1185" s="1" t="str">
        <f>IF(ISBLANK(Table2[[#This Row],[Status]]), "No Data Entered", IFERROR(Table2[[#This Row],[Status]], "No Data Entered"))</f>
        <v>Cancelled</v>
      </c>
    </row>
    <row r="1186" spans="1:12" x14ac:dyDescent="0.3">
      <c r="A1186" s="1" t="str">
        <f>Table2[[#This Row],[Product_ID]]</f>
        <v>PRO6944</v>
      </c>
      <c r="B1186" s="1" t="str">
        <f>Table2[[#This Row],[Customer_ID]]</f>
        <v>CUST86313</v>
      </c>
      <c r="C1186" s="14" t="str">
        <f>Table2[[#This Row],[Date]]</f>
        <v>19/11/2025</v>
      </c>
      <c r="D1186" s="1" t="str">
        <f>TRIM(PROPER(Table2[[#This Row],[Product_Name]]))</f>
        <v>Smartphone</v>
      </c>
      <c r="E1186" s="1" t="str">
        <f>TRIM(PROPER(Table2[[#This Row],[Country]]))</f>
        <v>India</v>
      </c>
      <c r="F1186" s="1" t="str">
        <f>TRIM(PROPER(Table2[[#This Row],[Category]]))</f>
        <v>Wearables</v>
      </c>
      <c r="G1186" s="1" t="str">
        <f>TRIM(PROPER(Table2[[#This Row],[Brand]]))</f>
        <v>Lenovo</v>
      </c>
      <c r="H1186" s="1">
        <f>Table2[[#This Row],[Supplier_ID]]</f>
        <v>1084</v>
      </c>
      <c r="I1186" s="1">
        <f>Table2[[#This Row],[Market_Price]]</f>
        <v>1091.02</v>
      </c>
      <c r="J1186" s="1">
        <f>Table2[[#This Row],[Selling_Price]]</f>
        <v>1319.98</v>
      </c>
      <c r="K1186" s="1">
        <f>Table2[[#This Row],[Quantity]]</f>
        <v>-264</v>
      </c>
      <c r="L1186" s="1" t="str">
        <f>IF(ISBLANK(Table2[[#This Row],[Status]]), "No Data Entered", IFERROR(Table2[[#This Row],[Status]], "No Data Entered"))</f>
        <v>Cancelled</v>
      </c>
    </row>
    <row r="1187" spans="1:12" x14ac:dyDescent="0.3">
      <c r="A1187" s="1" t="str">
        <f>Table2[[#This Row],[Product_ID]]</f>
        <v>PRO9108</v>
      </c>
      <c r="B1187" s="1" t="str">
        <f>Table2[[#This Row],[Customer_ID]]</f>
        <v>CUST86324</v>
      </c>
      <c r="C1187" s="14" t="str">
        <f>Table2[[#This Row],[Date]]</f>
        <v>02/05/2023</v>
      </c>
      <c r="D1187" s="1" t="str">
        <f>TRIM(PROPER(Table2[[#This Row],[Product_Name]]))</f>
        <v>Smartwatch</v>
      </c>
      <c r="E1187" s="1" t="str">
        <f>TRIM(PROPER(Table2[[#This Row],[Country]]))</f>
        <v>Germany</v>
      </c>
      <c r="F1187" s="1" t="str">
        <f>TRIM(PROPER(Table2[[#This Row],[Category]]))</f>
        <v>Accessories</v>
      </c>
      <c r="G1187" s="1" t="str">
        <f>TRIM(PROPER(Table2[[#This Row],[Brand]]))</f>
        <v>Samsung</v>
      </c>
      <c r="H1187" s="1">
        <f>Table2[[#This Row],[Supplier_ID]]</f>
        <v>1026</v>
      </c>
      <c r="I1187" s="1">
        <f>Table2[[#This Row],[Market_Price]]</f>
        <v>175.62</v>
      </c>
      <c r="J1187" s="1">
        <f>Table2[[#This Row],[Selling_Price]]</f>
        <v>242.86</v>
      </c>
      <c r="K1187" s="1">
        <f>Table2[[#This Row],[Quantity]]</f>
        <v>-327</v>
      </c>
      <c r="L1187" s="1" t="str">
        <f>IF(ISBLANK(Table2[[#This Row],[Status]]), "No Data Entered", IFERROR(Table2[[#This Row],[Status]], "No Data Entered"))</f>
        <v>Cancelled</v>
      </c>
    </row>
    <row r="1188" spans="1:12" x14ac:dyDescent="0.3">
      <c r="A1188" s="1" t="str">
        <f>Table2[[#This Row],[Product_ID]]</f>
        <v>PRO1311</v>
      </c>
      <c r="B1188" s="1" t="str">
        <f>Table2[[#This Row],[Customer_ID]]</f>
        <v>CUST86556</v>
      </c>
      <c r="C1188" s="14" t="str">
        <f>Table2[[#This Row],[Date]]</f>
        <v>01/03/2021</v>
      </c>
      <c r="D1188" s="1" t="str">
        <f>TRIM(PROPER(Table2[[#This Row],[Product_Name]]))</f>
        <v>Monitor</v>
      </c>
      <c r="E1188" s="1" t="str">
        <f>TRIM(PROPER(Table2[[#This Row],[Country]]))</f>
        <v>Uk</v>
      </c>
      <c r="F1188" s="1" t="str">
        <f>TRIM(PROPER(Table2[[#This Row],[Category]]))</f>
        <v>Wearables</v>
      </c>
      <c r="G1188" s="1" t="str">
        <f>TRIM(PROPER(Table2[[#This Row],[Brand]]))</f>
        <v>Sony</v>
      </c>
      <c r="H1188" s="1">
        <f>Table2[[#This Row],[Supplier_ID]]</f>
        <v>1097</v>
      </c>
      <c r="I1188" s="1">
        <f>Table2[[#This Row],[Market_Price]]</f>
        <v>1969.04</v>
      </c>
      <c r="J1188" s="1">
        <f>Table2[[#This Row],[Selling_Price]]</f>
        <v>3903.49</v>
      </c>
      <c r="K1188" s="1">
        <f>Table2[[#This Row],[Quantity]]</f>
        <v>-84</v>
      </c>
      <c r="L1188" s="1" t="str">
        <f>IF(ISBLANK(Table2[[#This Row],[Status]]), "No Data Entered", IFERROR(Table2[[#This Row],[Status]], "No Data Entered"))</f>
        <v>Cancelled</v>
      </c>
    </row>
    <row r="1189" spans="1:12" x14ac:dyDescent="0.3">
      <c r="A1189" s="1" t="str">
        <f>Table2[[#This Row],[Product_ID]]</f>
        <v>PRO8069</v>
      </c>
      <c r="B1189" s="1" t="str">
        <f>Table2[[#This Row],[Customer_ID]]</f>
        <v>CUST86560</v>
      </c>
      <c r="C1189" s="14" t="str">
        <f>Table2[[#This Row],[Date]]</f>
        <v>06/01/2021</v>
      </c>
      <c r="D1189" s="1" t="str">
        <f>TRIM(PROPER(Table2[[#This Row],[Product_Name]]))</f>
        <v>Tablet</v>
      </c>
      <c r="E1189" s="1" t="str">
        <f>TRIM(PROPER(Table2[[#This Row],[Country]]))</f>
        <v>Australia</v>
      </c>
      <c r="F1189" s="1" t="str">
        <f>TRIM(PROPER(Table2[[#This Row],[Category]]))</f>
        <v>Office Supplies</v>
      </c>
      <c r="G1189" s="1" t="str">
        <f>TRIM(PROPER(Table2[[#This Row],[Brand]]))</f>
        <v>Dell</v>
      </c>
      <c r="H1189" s="1">
        <f>Table2[[#This Row],[Supplier_ID]]</f>
        <v>1075</v>
      </c>
      <c r="I1189" s="1">
        <f>Table2[[#This Row],[Market_Price]]</f>
        <v>1204.9000000000001</v>
      </c>
      <c r="J1189" s="1">
        <f>Table2[[#This Row],[Selling_Price]]</f>
        <v>1694.61</v>
      </c>
      <c r="K1189" s="1">
        <f>Table2[[#This Row],[Quantity]]</f>
        <v>-414</v>
      </c>
      <c r="L1189" s="1" t="str">
        <f>IF(ISBLANK(Table2[[#This Row],[Status]]), "No Data Entered", IFERROR(Table2[[#This Row],[Status]], "No Data Entered"))</f>
        <v>Cancelled</v>
      </c>
    </row>
    <row r="1190" spans="1:12" x14ac:dyDescent="0.3">
      <c r="A1190" s="1" t="str">
        <f>Table2[[#This Row],[Product_ID]]</f>
        <v>PRO8046</v>
      </c>
      <c r="B1190" s="1" t="str">
        <f>Table2[[#This Row],[Customer_ID]]</f>
        <v>CUST86677</v>
      </c>
      <c r="C1190" s="14" t="str">
        <f>Table2[[#This Row],[Date]]</f>
        <v>22/03/2022</v>
      </c>
      <c r="D1190" s="1" t="str">
        <f>TRIM(PROPER(Table2[[#This Row],[Product_Name]]))</f>
        <v>Smartwatch</v>
      </c>
      <c r="E1190" s="1" t="str">
        <f>TRIM(PROPER(Table2[[#This Row],[Country]]))</f>
        <v>Uk</v>
      </c>
      <c r="F1190" s="1" t="str">
        <f>TRIM(PROPER(Table2[[#This Row],[Category]]))</f>
        <v>Office Supplies</v>
      </c>
      <c r="G1190" s="1" t="str">
        <f>TRIM(PROPER(Table2[[#This Row],[Brand]]))</f>
        <v>Microsoft</v>
      </c>
      <c r="H1190" s="1">
        <f>Table2[[#This Row],[Supplier_ID]]</f>
        <v>1059</v>
      </c>
      <c r="I1190" s="1">
        <f>Table2[[#This Row],[Market_Price]]</f>
        <v>1201.45</v>
      </c>
      <c r="J1190" s="1">
        <f>Table2[[#This Row],[Selling_Price]]</f>
        <v>1684.45</v>
      </c>
      <c r="K1190" s="1">
        <f>Table2[[#This Row],[Quantity]]</f>
        <v>-446</v>
      </c>
      <c r="L1190" s="1" t="str">
        <f>IF(ISBLANK(Table2[[#This Row],[Status]]), "No Data Entered", IFERROR(Table2[[#This Row],[Status]], "No Data Entered"))</f>
        <v>Cancelled</v>
      </c>
    </row>
    <row r="1191" spans="1:12" x14ac:dyDescent="0.3">
      <c r="A1191" s="1" t="str">
        <f>Table2[[#This Row],[Product_ID]]</f>
        <v>PRO5251</v>
      </c>
      <c r="B1191" s="1" t="str">
        <f>Table2[[#This Row],[Customer_ID]]</f>
        <v>CUST86745</v>
      </c>
      <c r="C1191" s="14" t="str">
        <f>Table2[[#This Row],[Date]]</f>
        <v>06/09/2025</v>
      </c>
      <c r="D1191" s="1" t="str">
        <f>TRIM(PROPER(Table2[[#This Row],[Product_Name]]))</f>
        <v>Tablet</v>
      </c>
      <c r="E1191" s="1" t="str">
        <f>TRIM(PROPER(Table2[[#This Row],[Country]]))</f>
        <v>Brazil</v>
      </c>
      <c r="F1191" s="1" t="str">
        <f>TRIM(PROPER(Table2[[#This Row],[Category]]))</f>
        <v>Computers</v>
      </c>
      <c r="G1191" s="1" t="str">
        <f>TRIM(PROPER(Table2[[#This Row],[Brand]]))</f>
        <v>Logitech</v>
      </c>
      <c r="H1191" s="1">
        <f>Table2[[#This Row],[Supplier_ID]]</f>
        <v>1067</v>
      </c>
      <c r="I1191" s="1">
        <f>Table2[[#This Row],[Market_Price]]</f>
        <v>545.95000000000005</v>
      </c>
      <c r="J1191" s="1">
        <f>Table2[[#This Row],[Selling_Price]]</f>
        <v>853.76</v>
      </c>
      <c r="K1191" s="1">
        <f>Table2[[#This Row],[Quantity]]</f>
        <v>-130</v>
      </c>
      <c r="L1191" s="1" t="str">
        <f>IF(ISBLANK(Table2[[#This Row],[Status]]), "No Data Entered", IFERROR(Table2[[#This Row],[Status]], "No Data Entered"))</f>
        <v>Cancelled</v>
      </c>
    </row>
    <row r="1192" spans="1:12" x14ac:dyDescent="0.3">
      <c r="A1192" s="1" t="str">
        <f>Table2[[#This Row],[Product_ID]]</f>
        <v>PRO1216</v>
      </c>
      <c r="B1192" s="1" t="str">
        <f>Table2[[#This Row],[Customer_ID]]</f>
        <v>CUST86785</v>
      </c>
      <c r="C1192" s="14" t="str">
        <f>Table2[[#This Row],[Date]]</f>
        <v>18/01/2022</v>
      </c>
      <c r="D1192" s="1" t="str">
        <f>TRIM(PROPER(Table2[[#This Row],[Product_Name]]))</f>
        <v>Smartphone</v>
      </c>
      <c r="E1192" s="1" t="str">
        <f>TRIM(PROPER(Table2[[#This Row],[Country]]))</f>
        <v>France</v>
      </c>
      <c r="F1192" s="1" t="str">
        <f>TRIM(PROPER(Table2[[#This Row],[Category]]))</f>
        <v>Office Supplies</v>
      </c>
      <c r="G1192" s="1" t="str">
        <f>TRIM(PROPER(Table2[[#This Row],[Brand]]))</f>
        <v>Samsung</v>
      </c>
      <c r="H1192" s="1">
        <f>Table2[[#This Row],[Supplier_ID]]</f>
        <v>1022</v>
      </c>
      <c r="I1192" s="1">
        <f>Table2[[#This Row],[Market_Price]]</f>
        <v>1321.96</v>
      </c>
      <c r="J1192" s="1">
        <f>Table2[[#This Row],[Selling_Price]]</f>
        <v>1773.83</v>
      </c>
      <c r="K1192" s="1">
        <f>Table2[[#This Row],[Quantity]]</f>
        <v>-276</v>
      </c>
      <c r="L1192" s="1" t="str">
        <f>IF(ISBLANK(Table2[[#This Row],[Status]]), "No Data Entered", IFERROR(Table2[[#This Row],[Status]], "No Data Entered"))</f>
        <v>Cancelled</v>
      </c>
    </row>
    <row r="1193" spans="1:12" x14ac:dyDescent="0.3">
      <c r="A1193" s="1" t="str">
        <f>Table2[[#This Row],[Product_ID]]</f>
        <v>PRO1109</v>
      </c>
      <c r="B1193" s="1" t="str">
        <f>Table2[[#This Row],[Customer_ID]]</f>
        <v>CUST86814</v>
      </c>
      <c r="C1193" s="14" t="str">
        <f>Table2[[#This Row],[Date]]</f>
        <v>06/09/2025</v>
      </c>
      <c r="D1193" s="1" t="str">
        <f>TRIM(PROPER(Table2[[#This Row],[Product_Name]]))</f>
        <v>Smartwatch</v>
      </c>
      <c r="E1193" s="1" t="str">
        <f>TRIM(PROPER(Table2[[#This Row],[Country]]))</f>
        <v>Japan</v>
      </c>
      <c r="F1193" s="1" t="str">
        <f>TRIM(PROPER(Table2[[#This Row],[Category]]))</f>
        <v>Computers</v>
      </c>
      <c r="G1193" s="1" t="str">
        <f>TRIM(PROPER(Table2[[#This Row],[Brand]]))</f>
        <v>Canon</v>
      </c>
      <c r="H1193" s="1">
        <f>Table2[[#This Row],[Supplier_ID]]</f>
        <v>1053</v>
      </c>
      <c r="I1193" s="1">
        <f>Table2[[#This Row],[Market_Price]]</f>
        <v>64.69</v>
      </c>
      <c r="J1193" s="1">
        <f>Table2[[#This Row],[Selling_Price]]</f>
        <v>76.91</v>
      </c>
      <c r="K1193" s="1">
        <f>Table2[[#This Row],[Quantity]]</f>
        <v>-322</v>
      </c>
      <c r="L1193" s="1" t="str">
        <f>IF(ISBLANK(Table2[[#This Row],[Status]]), "No Data Entered", IFERROR(Table2[[#This Row],[Status]], "No Data Entered"))</f>
        <v>Cancelled</v>
      </c>
    </row>
    <row r="1194" spans="1:12" x14ac:dyDescent="0.3">
      <c r="A1194" s="1" t="str">
        <f>Table2[[#This Row],[Product_ID]]</f>
        <v>PRO2354</v>
      </c>
      <c r="B1194" s="1" t="str">
        <f>Table2[[#This Row],[Customer_ID]]</f>
        <v>CUST86961</v>
      </c>
      <c r="C1194" s="14" t="str">
        <f>Table2[[#This Row],[Date]]</f>
        <v>17/05/2025</v>
      </c>
      <c r="D1194" s="1" t="str">
        <f>TRIM(PROPER(Table2[[#This Row],[Product_Name]]))</f>
        <v>Laptop</v>
      </c>
      <c r="E1194" s="1" t="str">
        <f>TRIM(PROPER(Table2[[#This Row],[Country]]))</f>
        <v>Canada</v>
      </c>
      <c r="F1194" s="1" t="str">
        <f>TRIM(PROPER(Table2[[#This Row],[Category]]))</f>
        <v>Computers</v>
      </c>
      <c r="G1194" s="1" t="str">
        <f>TRIM(PROPER(Table2[[#This Row],[Brand]]))</f>
        <v>Dell</v>
      </c>
      <c r="H1194" s="1">
        <f>Table2[[#This Row],[Supplier_ID]]</f>
        <v>1040</v>
      </c>
      <c r="I1194" s="1">
        <f>Table2[[#This Row],[Market_Price]]</f>
        <v>1150.7</v>
      </c>
      <c r="J1194" s="1">
        <f>Table2[[#This Row],[Selling_Price]]</f>
        <v>2247.48</v>
      </c>
      <c r="K1194" s="1">
        <f>Table2[[#This Row],[Quantity]]</f>
        <v>-53</v>
      </c>
      <c r="L1194" s="1" t="str">
        <f>IF(ISBLANK(Table2[[#This Row],[Status]]), "No Data Entered", IFERROR(Table2[[#This Row],[Status]], "No Data Entered"))</f>
        <v>Cancelled</v>
      </c>
    </row>
    <row r="1195" spans="1:12" x14ac:dyDescent="0.3">
      <c r="A1195" s="1" t="str">
        <f>Table2[[#This Row],[Product_ID]]</f>
        <v>PRO6973</v>
      </c>
      <c r="B1195" s="1" t="str">
        <f>Table2[[#This Row],[Customer_ID]]</f>
        <v>CUST87019</v>
      </c>
      <c r="C1195" s="14" t="str">
        <f>Table2[[#This Row],[Date]]</f>
        <v>15/11/2022</v>
      </c>
      <c r="D1195" s="1" t="str">
        <f>TRIM(PROPER(Table2[[#This Row],[Product_Name]]))</f>
        <v>Headphones</v>
      </c>
      <c r="E1195" s="1" t="str">
        <f>TRIM(PROPER(Table2[[#This Row],[Country]]))</f>
        <v>Japan</v>
      </c>
      <c r="F1195" s="1" t="str">
        <f>TRIM(PROPER(Table2[[#This Row],[Category]]))</f>
        <v>Wearables</v>
      </c>
      <c r="G1195" s="1" t="str">
        <f>TRIM(PROPER(Table2[[#This Row],[Brand]]))</f>
        <v>Logitech</v>
      </c>
      <c r="H1195" s="1">
        <f>Table2[[#This Row],[Supplier_ID]]</f>
        <v>1094</v>
      </c>
      <c r="I1195" s="1">
        <f>Table2[[#This Row],[Market_Price]]</f>
        <v>1095.6300000000001</v>
      </c>
      <c r="J1195" s="1">
        <f>Table2[[#This Row],[Selling_Price]]</f>
        <v>1404.76</v>
      </c>
      <c r="K1195" s="1">
        <f>Table2[[#This Row],[Quantity]]</f>
        <v>-26</v>
      </c>
      <c r="L1195" s="1" t="str">
        <f>IF(ISBLANK(Table2[[#This Row],[Status]]), "No Data Entered", IFERROR(Table2[[#This Row],[Status]], "No Data Entered"))</f>
        <v>Cancelled</v>
      </c>
    </row>
    <row r="1196" spans="1:12" x14ac:dyDescent="0.3">
      <c r="A1196" s="1" t="str">
        <f>Table2[[#This Row],[Product_ID]]</f>
        <v>PRO6283</v>
      </c>
      <c r="B1196" s="1" t="str">
        <f>Table2[[#This Row],[Customer_ID]]</f>
        <v>CUST87019</v>
      </c>
      <c r="C1196" s="14" t="str">
        <f>Table2[[#This Row],[Date]]</f>
        <v>18/04/2022</v>
      </c>
      <c r="D1196" s="1" t="str">
        <f>TRIM(PROPER(Table2[[#This Row],[Product_Name]]))</f>
        <v>Camera</v>
      </c>
      <c r="E1196" s="1" t="str">
        <f>TRIM(PROPER(Table2[[#This Row],[Country]]))</f>
        <v>India</v>
      </c>
      <c r="F1196" s="1" t="str">
        <f>TRIM(PROPER(Table2[[#This Row],[Category]]))</f>
        <v>Accessories</v>
      </c>
      <c r="G1196" s="1" t="str">
        <f>TRIM(PROPER(Table2[[#This Row],[Brand]]))</f>
        <v>Samsung</v>
      </c>
      <c r="H1196" s="1">
        <f>Table2[[#This Row],[Supplier_ID]]</f>
        <v>1039</v>
      </c>
      <c r="I1196" s="1">
        <f>Table2[[#This Row],[Market_Price]]</f>
        <v>1448.51</v>
      </c>
      <c r="J1196" s="1">
        <f>Table2[[#This Row],[Selling_Price]]</f>
        <v>2245.79</v>
      </c>
      <c r="K1196" s="1">
        <f>Table2[[#This Row],[Quantity]]</f>
        <v>-387</v>
      </c>
      <c r="L1196" s="1" t="str">
        <f>IF(ISBLANK(Table2[[#This Row],[Status]]), "No Data Entered", IFERROR(Table2[[#This Row],[Status]], "No Data Entered"))</f>
        <v>Cancelled</v>
      </c>
    </row>
    <row r="1197" spans="1:12" x14ac:dyDescent="0.3">
      <c r="A1197" s="1" t="str">
        <f>Table2[[#This Row],[Product_ID]]</f>
        <v>PRO2567</v>
      </c>
      <c r="B1197" s="1" t="str">
        <f>Table2[[#This Row],[Customer_ID]]</f>
        <v>CUST87033</v>
      </c>
      <c r="C1197" s="14" t="str">
        <f>Table2[[#This Row],[Date]]</f>
        <v>19/06/2023</v>
      </c>
      <c r="D1197" s="1" t="str">
        <f>TRIM(PROPER(Table2[[#This Row],[Product_Name]]))</f>
        <v>Smartwatch</v>
      </c>
      <c r="E1197" s="1" t="str">
        <f>TRIM(PROPER(Table2[[#This Row],[Country]]))</f>
        <v>China</v>
      </c>
      <c r="F1197" s="1" t="str">
        <f>TRIM(PROPER(Table2[[#This Row],[Category]]))</f>
        <v>Electronics</v>
      </c>
      <c r="G1197" s="1" t="str">
        <f>TRIM(PROPER(Table2[[#This Row],[Brand]]))</f>
        <v>Sony</v>
      </c>
      <c r="H1197" s="1">
        <f>Table2[[#This Row],[Supplier_ID]]</f>
        <v>1009</v>
      </c>
      <c r="I1197" s="1">
        <f>Table2[[#This Row],[Market_Price]]</f>
        <v>1535.65</v>
      </c>
      <c r="J1197" s="1">
        <f>Table2[[#This Row],[Selling_Price]]</f>
        <v>2042.13</v>
      </c>
      <c r="K1197" s="1">
        <f>Table2[[#This Row],[Quantity]]</f>
        <v>-461</v>
      </c>
      <c r="L1197" s="1" t="str">
        <f>IF(ISBLANK(Table2[[#This Row],[Status]]), "No Data Entered", IFERROR(Table2[[#This Row],[Status]], "No Data Entered"))</f>
        <v>Cancelled</v>
      </c>
    </row>
    <row r="1198" spans="1:12" x14ac:dyDescent="0.3">
      <c r="A1198" s="1" t="str">
        <f>Table2[[#This Row],[Product_ID]]</f>
        <v>PRO9861</v>
      </c>
      <c r="B1198" s="1" t="str">
        <f>Table2[[#This Row],[Customer_ID]]</f>
        <v>CUST87053</v>
      </c>
      <c r="C1198" s="14" t="str">
        <f>Table2[[#This Row],[Date]]</f>
        <v>12/11/2022</v>
      </c>
      <c r="D1198" s="1" t="str">
        <f>TRIM(PROPER(Table2[[#This Row],[Product_Name]]))</f>
        <v>Laptop</v>
      </c>
      <c r="E1198" s="1" t="str">
        <f>TRIM(PROPER(Table2[[#This Row],[Country]]))</f>
        <v>Australia</v>
      </c>
      <c r="F1198" s="1" t="str">
        <f>TRIM(PROPER(Table2[[#This Row],[Category]]))</f>
        <v>Wearables</v>
      </c>
      <c r="G1198" s="1" t="str">
        <f>TRIM(PROPER(Table2[[#This Row],[Brand]]))</f>
        <v>Microsoft</v>
      </c>
      <c r="H1198" s="1">
        <f>Table2[[#This Row],[Supplier_ID]]</f>
        <v>1044</v>
      </c>
      <c r="I1198" s="1">
        <f>Table2[[#This Row],[Market_Price]]</f>
        <v>90.71</v>
      </c>
      <c r="J1198" s="1">
        <f>Table2[[#This Row],[Selling_Price]]</f>
        <v>141.66999999999999</v>
      </c>
      <c r="K1198" s="1">
        <f>Table2[[#This Row],[Quantity]]</f>
        <v>-70</v>
      </c>
      <c r="L1198" s="1" t="str">
        <f>IF(ISBLANK(Table2[[#This Row],[Status]]), "No Data Entered", IFERROR(Table2[[#This Row],[Status]], "No Data Entered"))</f>
        <v>Cancelled</v>
      </c>
    </row>
    <row r="1199" spans="1:12" x14ac:dyDescent="0.3">
      <c r="A1199" s="1" t="str">
        <f>Table2[[#This Row],[Product_ID]]</f>
        <v>PRO6412</v>
      </c>
      <c r="B1199" s="1" t="str">
        <f>Table2[[#This Row],[Customer_ID]]</f>
        <v>CUST87489</v>
      </c>
      <c r="C1199" s="14" t="str">
        <f>Table2[[#This Row],[Date]]</f>
        <v>16/02/2023</v>
      </c>
      <c r="D1199" s="1" t="str">
        <f>TRIM(PROPER(Table2[[#This Row],[Product_Name]]))</f>
        <v>Headphones</v>
      </c>
      <c r="E1199" s="1" t="str">
        <f>TRIM(PROPER(Table2[[#This Row],[Country]]))</f>
        <v>Brazil</v>
      </c>
      <c r="F1199" s="1" t="str">
        <f>TRIM(PROPER(Table2[[#This Row],[Category]]))</f>
        <v>Office Supplies</v>
      </c>
      <c r="G1199" s="1" t="str">
        <f>TRIM(PROPER(Table2[[#This Row],[Brand]]))</f>
        <v>Lenovo</v>
      </c>
      <c r="H1199" s="1">
        <f>Table2[[#This Row],[Supplier_ID]]</f>
        <v>1019</v>
      </c>
      <c r="I1199" s="1">
        <f>Table2[[#This Row],[Market_Price]]</f>
        <v>1729.65</v>
      </c>
      <c r="J1199" s="1">
        <f>Table2[[#This Row],[Selling_Price]]</f>
        <v>2825.07</v>
      </c>
      <c r="K1199" s="1">
        <f>Table2[[#This Row],[Quantity]]</f>
        <v>-417</v>
      </c>
      <c r="L1199" s="1" t="str">
        <f>IF(ISBLANK(Table2[[#This Row],[Status]]), "No Data Entered", IFERROR(Table2[[#This Row],[Status]], "No Data Entered"))</f>
        <v>Cancelled</v>
      </c>
    </row>
    <row r="1200" spans="1:12" x14ac:dyDescent="0.3">
      <c r="A1200" s="1" t="str">
        <f>Table2[[#This Row],[Product_ID]]</f>
        <v>PRO7423</v>
      </c>
      <c r="B1200" s="1" t="str">
        <f>Table2[[#This Row],[Customer_ID]]</f>
        <v>CUST87533</v>
      </c>
      <c r="C1200" s="14" t="str">
        <f>Table2[[#This Row],[Date]]</f>
        <v>09/08/2024</v>
      </c>
      <c r="D1200" s="1" t="str">
        <f>TRIM(PROPER(Table2[[#This Row],[Product_Name]]))</f>
        <v>Keyboard</v>
      </c>
      <c r="E1200" s="1" t="str">
        <f>TRIM(PROPER(Table2[[#This Row],[Country]]))</f>
        <v>Germany</v>
      </c>
      <c r="F1200" s="1" t="str">
        <f>TRIM(PROPER(Table2[[#This Row],[Category]]))</f>
        <v>Office Supplies</v>
      </c>
      <c r="G1200" s="1" t="str">
        <f>TRIM(PROPER(Table2[[#This Row],[Brand]]))</f>
        <v>Apple</v>
      </c>
      <c r="H1200" s="1">
        <f>Table2[[#This Row],[Supplier_ID]]</f>
        <v>1054</v>
      </c>
      <c r="I1200" s="1">
        <f>Table2[[#This Row],[Market_Price]]</f>
        <v>995.34</v>
      </c>
      <c r="J1200" s="1">
        <f>Table2[[#This Row],[Selling_Price]]</f>
        <v>1119.73</v>
      </c>
      <c r="K1200" s="1">
        <f>Table2[[#This Row],[Quantity]]</f>
        <v>-418</v>
      </c>
      <c r="L1200" s="1" t="str">
        <f>IF(ISBLANK(Table2[[#This Row],[Status]]), "No Data Entered", IFERROR(Table2[[#This Row],[Status]], "No Data Entered"))</f>
        <v>Cancelled</v>
      </c>
    </row>
    <row r="1201" spans="1:12" x14ac:dyDescent="0.3">
      <c r="A1201" s="1" t="str">
        <f>Table2[[#This Row],[Product_ID]]</f>
        <v>PRO6102</v>
      </c>
      <c r="B1201" s="1" t="str">
        <f>Table2[[#This Row],[Customer_ID]]</f>
        <v>CUST87556</v>
      </c>
      <c r="C1201" s="14" t="str">
        <f>Table2[[#This Row],[Date]]</f>
        <v>07/01/2025</v>
      </c>
      <c r="D1201" s="1" t="str">
        <f>TRIM(PROPER(Table2[[#This Row],[Product_Name]]))</f>
        <v>Smartphone</v>
      </c>
      <c r="E1201" s="1" t="str">
        <f>TRIM(PROPER(Table2[[#This Row],[Country]]))</f>
        <v>Australia</v>
      </c>
      <c r="F1201" s="1" t="str">
        <f>TRIM(PROPER(Table2[[#This Row],[Category]]))</f>
        <v>Electronics</v>
      </c>
      <c r="G1201" s="1" t="str">
        <f>TRIM(PROPER(Table2[[#This Row],[Brand]]))</f>
        <v>Apple</v>
      </c>
      <c r="H1201" s="1">
        <f>Table2[[#This Row],[Supplier_ID]]</f>
        <v>1096</v>
      </c>
      <c r="I1201" s="1">
        <f>Table2[[#This Row],[Market_Price]]</f>
        <v>1991.68</v>
      </c>
      <c r="J1201" s="1">
        <f>Table2[[#This Row],[Selling_Price]]</f>
        <v>2926.89</v>
      </c>
      <c r="K1201" s="1">
        <f>Table2[[#This Row],[Quantity]]</f>
        <v>-67</v>
      </c>
      <c r="L1201" s="1" t="str">
        <f>IF(ISBLANK(Table2[[#This Row],[Status]]), "No Data Entered", IFERROR(Table2[[#This Row],[Status]], "No Data Entered"))</f>
        <v>Cancelled</v>
      </c>
    </row>
    <row r="1202" spans="1:12" x14ac:dyDescent="0.3">
      <c r="A1202" s="1" t="str">
        <f>Table2[[#This Row],[Product_ID]]</f>
        <v>PRO6168</v>
      </c>
      <c r="B1202" s="1" t="str">
        <f>Table2[[#This Row],[Customer_ID]]</f>
        <v>CUST87602</v>
      </c>
      <c r="C1202" s="14" t="str">
        <f>Table2[[#This Row],[Date]]</f>
        <v>13/07/2025</v>
      </c>
      <c r="D1202" s="1" t="str">
        <f>TRIM(PROPER(Table2[[#This Row],[Product_Name]]))</f>
        <v>Smartphone</v>
      </c>
      <c r="E1202" s="1" t="str">
        <f>TRIM(PROPER(Table2[[#This Row],[Country]]))</f>
        <v>Canada</v>
      </c>
      <c r="F1202" s="1" t="str">
        <f>TRIM(PROPER(Table2[[#This Row],[Category]]))</f>
        <v>Accessories</v>
      </c>
      <c r="G1202" s="1" t="str">
        <f>TRIM(PROPER(Table2[[#This Row],[Brand]]))</f>
        <v>Dell</v>
      </c>
      <c r="H1202" s="1">
        <f>Table2[[#This Row],[Supplier_ID]]</f>
        <v>1032</v>
      </c>
      <c r="I1202" s="1">
        <f>Table2[[#This Row],[Market_Price]]</f>
        <v>85.78</v>
      </c>
      <c r="J1202" s="1">
        <f>Table2[[#This Row],[Selling_Price]]</f>
        <v>135.66</v>
      </c>
      <c r="K1202" s="1">
        <f>Table2[[#This Row],[Quantity]]</f>
        <v>-241</v>
      </c>
      <c r="L1202" s="1" t="str">
        <f>IF(ISBLANK(Table2[[#This Row],[Status]]), "No Data Entered", IFERROR(Table2[[#This Row],[Status]], "No Data Entered"))</f>
        <v>Cancelled</v>
      </c>
    </row>
    <row r="1203" spans="1:12" x14ac:dyDescent="0.3">
      <c r="A1203" s="1" t="str">
        <f>Table2[[#This Row],[Product_ID]]</f>
        <v>PRO8021</v>
      </c>
      <c r="B1203" s="1" t="str">
        <f>Table2[[#This Row],[Customer_ID]]</f>
        <v>CUST87633</v>
      </c>
      <c r="C1203" s="14" t="str">
        <f>Table2[[#This Row],[Date]]</f>
        <v>16/08/2021</v>
      </c>
      <c r="D1203" s="1" t="str">
        <f>TRIM(PROPER(Table2[[#This Row],[Product_Name]]))</f>
        <v>Monitor</v>
      </c>
      <c r="E1203" s="1" t="str">
        <f>TRIM(PROPER(Table2[[#This Row],[Country]]))</f>
        <v>Australia</v>
      </c>
      <c r="F1203" s="1" t="str">
        <f>TRIM(PROPER(Table2[[#This Row],[Category]]))</f>
        <v>Accessories</v>
      </c>
      <c r="G1203" s="1" t="str">
        <f>TRIM(PROPER(Table2[[#This Row],[Brand]]))</f>
        <v>Canon</v>
      </c>
      <c r="H1203" s="1">
        <f>Table2[[#This Row],[Supplier_ID]]</f>
        <v>1099</v>
      </c>
      <c r="I1203" s="1">
        <f>Table2[[#This Row],[Market_Price]]</f>
        <v>1190.06</v>
      </c>
      <c r="J1203" s="1">
        <f>Table2[[#This Row],[Selling_Price]]</f>
        <v>1715.42</v>
      </c>
      <c r="K1203" s="1">
        <f>Table2[[#This Row],[Quantity]]</f>
        <v>-53</v>
      </c>
      <c r="L1203" s="1" t="str">
        <f>IF(ISBLANK(Table2[[#This Row],[Status]]), "No Data Entered", IFERROR(Table2[[#This Row],[Status]], "No Data Entered"))</f>
        <v>Cancelled</v>
      </c>
    </row>
    <row r="1204" spans="1:12" x14ac:dyDescent="0.3">
      <c r="A1204" s="1" t="str">
        <f>Table2[[#This Row],[Product_ID]]</f>
        <v>PRO1665</v>
      </c>
      <c r="B1204" s="1" t="str">
        <f>Table2[[#This Row],[Customer_ID]]</f>
        <v>CUST87678</v>
      </c>
      <c r="C1204" s="14" t="str">
        <f>Table2[[#This Row],[Date]]</f>
        <v>21/02/2020</v>
      </c>
      <c r="D1204" s="1" t="str">
        <f>TRIM(PROPER(Table2[[#This Row],[Product_Name]]))</f>
        <v>Mouse</v>
      </c>
      <c r="E1204" s="1" t="str">
        <f>TRIM(PROPER(Table2[[#This Row],[Country]]))</f>
        <v>Canada</v>
      </c>
      <c r="F1204" s="1" t="str">
        <f>TRIM(PROPER(Table2[[#This Row],[Category]]))</f>
        <v>Office Supplies</v>
      </c>
      <c r="G1204" s="1" t="str">
        <f>TRIM(PROPER(Table2[[#This Row],[Brand]]))</f>
        <v>Lenovo</v>
      </c>
      <c r="H1204" s="1">
        <f>Table2[[#This Row],[Supplier_ID]]</f>
        <v>1076</v>
      </c>
      <c r="I1204" s="1">
        <f>Table2[[#This Row],[Market_Price]]</f>
        <v>612.20000000000005</v>
      </c>
      <c r="J1204" s="1">
        <f>Table2[[#This Row],[Selling_Price]]</f>
        <v>693.79</v>
      </c>
      <c r="K1204" s="1">
        <f>Table2[[#This Row],[Quantity]]</f>
        <v>-183</v>
      </c>
      <c r="L1204" s="1" t="str">
        <f>IF(ISBLANK(Table2[[#This Row],[Status]]), "No Data Entered", IFERROR(Table2[[#This Row],[Status]], "No Data Entered"))</f>
        <v>Cancelled</v>
      </c>
    </row>
    <row r="1205" spans="1:12" x14ac:dyDescent="0.3">
      <c r="A1205" s="1" t="str">
        <f>Table2[[#This Row],[Product_ID]]</f>
        <v>PRO4408</v>
      </c>
      <c r="B1205" s="1" t="str">
        <f>Table2[[#This Row],[Customer_ID]]</f>
        <v>CUST88074</v>
      </c>
      <c r="C1205" s="14" t="str">
        <f>Table2[[#This Row],[Date]]</f>
        <v>04/08/2023</v>
      </c>
      <c r="D1205" s="1" t="str">
        <f>TRIM(PROPER(Table2[[#This Row],[Product_Name]]))</f>
        <v>Laptop</v>
      </c>
      <c r="E1205" s="1" t="str">
        <f>TRIM(PROPER(Table2[[#This Row],[Country]]))</f>
        <v>Australia</v>
      </c>
      <c r="F1205" s="1" t="str">
        <f>TRIM(PROPER(Table2[[#This Row],[Category]]))</f>
        <v>Wearables</v>
      </c>
      <c r="G1205" s="1" t="str">
        <f>TRIM(PROPER(Table2[[#This Row],[Brand]]))</f>
        <v>Hp</v>
      </c>
      <c r="H1205" s="1">
        <f>Table2[[#This Row],[Supplier_ID]]</f>
        <v>1023</v>
      </c>
      <c r="I1205" s="1">
        <f>Table2[[#This Row],[Market_Price]]</f>
        <v>175.92</v>
      </c>
      <c r="J1205" s="1">
        <f>Table2[[#This Row],[Selling_Price]]</f>
        <v>277.24</v>
      </c>
      <c r="K1205" s="1">
        <f>Table2[[#This Row],[Quantity]]</f>
        <v>-32</v>
      </c>
      <c r="L1205" s="1" t="str">
        <f>IF(ISBLANK(Table2[[#This Row],[Status]]), "No Data Entered", IFERROR(Table2[[#This Row],[Status]], "No Data Entered"))</f>
        <v>Cancelled</v>
      </c>
    </row>
    <row r="1206" spans="1:12" x14ac:dyDescent="0.3">
      <c r="A1206" s="1" t="str">
        <f>Table2[[#This Row],[Product_ID]]</f>
        <v>PRO2013</v>
      </c>
      <c r="B1206" s="1" t="str">
        <f>Table2[[#This Row],[Customer_ID]]</f>
        <v>CUST88083</v>
      </c>
      <c r="C1206" s="14" t="str">
        <f>Table2[[#This Row],[Date]]</f>
        <v>12/04/2021</v>
      </c>
      <c r="D1206" s="1" t="str">
        <f>TRIM(PROPER(Table2[[#This Row],[Product_Name]]))</f>
        <v>Printer</v>
      </c>
      <c r="E1206" s="1" t="str">
        <f>TRIM(PROPER(Table2[[#This Row],[Country]]))</f>
        <v>India</v>
      </c>
      <c r="F1206" s="1" t="str">
        <f>TRIM(PROPER(Table2[[#This Row],[Category]]))</f>
        <v>Wearables</v>
      </c>
      <c r="G1206" s="1" t="str">
        <f>TRIM(PROPER(Table2[[#This Row],[Brand]]))</f>
        <v>Logitech</v>
      </c>
      <c r="H1206" s="1">
        <f>Table2[[#This Row],[Supplier_ID]]</f>
        <v>1033</v>
      </c>
      <c r="I1206" s="1">
        <f>Table2[[#This Row],[Market_Price]]</f>
        <v>1490.1</v>
      </c>
      <c r="J1206" s="1">
        <f>Table2[[#This Row],[Selling_Price]]</f>
        <v>1754.04</v>
      </c>
      <c r="K1206" s="1">
        <f>Table2[[#This Row],[Quantity]]</f>
        <v>-295</v>
      </c>
      <c r="L1206" s="1" t="str">
        <f>IF(ISBLANK(Table2[[#This Row],[Status]]), "No Data Entered", IFERROR(Table2[[#This Row],[Status]], "No Data Entered"))</f>
        <v>Cancelled</v>
      </c>
    </row>
    <row r="1207" spans="1:12" x14ac:dyDescent="0.3">
      <c r="A1207" s="1" t="str">
        <f>Table2[[#This Row],[Product_ID]]</f>
        <v>PRO9563</v>
      </c>
      <c r="B1207" s="1" t="str">
        <f>Table2[[#This Row],[Customer_ID]]</f>
        <v>CUST88087</v>
      </c>
      <c r="C1207" s="14" t="str">
        <f>Table2[[#This Row],[Date]]</f>
        <v>14/06/2022</v>
      </c>
      <c r="D1207" s="1" t="str">
        <f>TRIM(PROPER(Table2[[#This Row],[Product_Name]]))</f>
        <v>Smartwatch</v>
      </c>
      <c r="E1207" s="1" t="str">
        <f>TRIM(PROPER(Table2[[#This Row],[Country]]))</f>
        <v>Japan</v>
      </c>
      <c r="F1207" s="1" t="str">
        <f>TRIM(PROPER(Table2[[#This Row],[Category]]))</f>
        <v>Accessories</v>
      </c>
      <c r="G1207" s="1" t="str">
        <f>TRIM(PROPER(Table2[[#This Row],[Brand]]))</f>
        <v>Canon</v>
      </c>
      <c r="H1207" s="1">
        <f>Table2[[#This Row],[Supplier_ID]]</f>
        <v>1041</v>
      </c>
      <c r="I1207" s="1">
        <f>Table2[[#This Row],[Market_Price]]</f>
        <v>657.3</v>
      </c>
      <c r="J1207" s="1">
        <f>Table2[[#This Row],[Selling_Price]]</f>
        <v>838.3</v>
      </c>
      <c r="K1207" s="1">
        <f>Table2[[#This Row],[Quantity]]</f>
        <v>-240</v>
      </c>
      <c r="L1207" s="1" t="str">
        <f>IF(ISBLANK(Table2[[#This Row],[Status]]), "No Data Entered", IFERROR(Table2[[#This Row],[Status]], "No Data Entered"))</f>
        <v>Cancelled</v>
      </c>
    </row>
    <row r="1208" spans="1:12" x14ac:dyDescent="0.3">
      <c r="A1208" s="1" t="str">
        <f>Table2[[#This Row],[Product_ID]]</f>
        <v>PRO2547</v>
      </c>
      <c r="B1208" s="1" t="str">
        <f>Table2[[#This Row],[Customer_ID]]</f>
        <v>CUST88414</v>
      </c>
      <c r="C1208" s="14" t="str">
        <f>Table2[[#This Row],[Date]]</f>
        <v>21/09/2023</v>
      </c>
      <c r="D1208" s="1" t="str">
        <f>TRIM(PROPER(Table2[[#This Row],[Product_Name]]))</f>
        <v>Camera</v>
      </c>
      <c r="E1208" s="1" t="str">
        <f>TRIM(PROPER(Table2[[#This Row],[Country]]))</f>
        <v>Usa</v>
      </c>
      <c r="F1208" s="1" t="str">
        <f>TRIM(PROPER(Table2[[#This Row],[Category]]))</f>
        <v>Wearables</v>
      </c>
      <c r="G1208" s="1" t="str">
        <f>TRIM(PROPER(Table2[[#This Row],[Brand]]))</f>
        <v>Dell</v>
      </c>
      <c r="H1208" s="1">
        <f>Table2[[#This Row],[Supplier_ID]]</f>
        <v>1087</v>
      </c>
      <c r="I1208" s="1">
        <f>Table2[[#This Row],[Market_Price]]</f>
        <v>1271.76</v>
      </c>
      <c r="J1208" s="1">
        <f>Table2[[#This Row],[Selling_Price]]</f>
        <v>2170.9499999999998</v>
      </c>
      <c r="K1208" s="1">
        <f>Table2[[#This Row],[Quantity]]</f>
        <v>-64</v>
      </c>
      <c r="L1208" s="1" t="str">
        <f>IF(ISBLANK(Table2[[#This Row],[Status]]), "No Data Entered", IFERROR(Table2[[#This Row],[Status]], "No Data Entered"))</f>
        <v>Cancelled</v>
      </c>
    </row>
    <row r="1209" spans="1:12" x14ac:dyDescent="0.3">
      <c r="A1209" s="1" t="str">
        <f>Table2[[#This Row],[Product_ID]]</f>
        <v>PRO9025</v>
      </c>
      <c r="B1209" s="1" t="str">
        <f>Table2[[#This Row],[Customer_ID]]</f>
        <v>CUST88482</v>
      </c>
      <c r="C1209" s="14" t="str">
        <f>Table2[[#This Row],[Date]]</f>
        <v>19/06/2023</v>
      </c>
      <c r="D1209" s="1" t="str">
        <f>TRIM(PROPER(Table2[[#This Row],[Product_Name]]))</f>
        <v>Smartphone</v>
      </c>
      <c r="E1209" s="1" t="str">
        <f>TRIM(PROPER(Table2[[#This Row],[Country]]))</f>
        <v>China</v>
      </c>
      <c r="F1209" s="1" t="str">
        <f>TRIM(PROPER(Table2[[#This Row],[Category]]))</f>
        <v>Wearables</v>
      </c>
      <c r="G1209" s="1" t="str">
        <f>TRIM(PROPER(Table2[[#This Row],[Brand]]))</f>
        <v>Hp</v>
      </c>
      <c r="H1209" s="1">
        <f>Table2[[#This Row],[Supplier_ID]]</f>
        <v>1040</v>
      </c>
      <c r="I1209" s="1">
        <f>Table2[[#This Row],[Market_Price]]</f>
        <v>625.96</v>
      </c>
      <c r="J1209" s="1">
        <f>Table2[[#This Row],[Selling_Price]]</f>
        <v>1067.57</v>
      </c>
      <c r="K1209" s="1">
        <f>Table2[[#This Row],[Quantity]]</f>
        <v>-24</v>
      </c>
      <c r="L1209" s="1" t="str">
        <f>IF(ISBLANK(Table2[[#This Row],[Status]]), "No Data Entered", IFERROR(Table2[[#This Row],[Status]], "No Data Entered"))</f>
        <v>Cancelled</v>
      </c>
    </row>
    <row r="1210" spans="1:12" x14ac:dyDescent="0.3">
      <c r="A1210" s="1" t="str">
        <f>Table2[[#This Row],[Product_ID]]</f>
        <v>PRO3280</v>
      </c>
      <c r="B1210" s="1" t="str">
        <f>Table2[[#This Row],[Customer_ID]]</f>
        <v>CUST88533</v>
      </c>
      <c r="C1210" s="14" t="str">
        <f>Table2[[#This Row],[Date]]</f>
        <v>09/02/2023</v>
      </c>
      <c r="D1210" s="1" t="str">
        <f>TRIM(PROPER(Table2[[#This Row],[Product_Name]]))</f>
        <v>Mouse</v>
      </c>
      <c r="E1210" s="1" t="str">
        <f>TRIM(PROPER(Table2[[#This Row],[Country]]))</f>
        <v>Canada</v>
      </c>
      <c r="F1210" s="1" t="str">
        <f>TRIM(PROPER(Table2[[#This Row],[Category]]))</f>
        <v>Wearables</v>
      </c>
      <c r="G1210" s="1" t="str">
        <f>TRIM(PROPER(Table2[[#This Row],[Brand]]))</f>
        <v>Sony</v>
      </c>
      <c r="H1210" s="1">
        <f>Table2[[#This Row],[Supplier_ID]]</f>
        <v>1091</v>
      </c>
      <c r="I1210" s="1">
        <f>Table2[[#This Row],[Market_Price]]</f>
        <v>204.37</v>
      </c>
      <c r="J1210" s="1">
        <f>Table2[[#This Row],[Selling_Price]]</f>
        <v>368.34</v>
      </c>
      <c r="K1210" s="1">
        <f>Table2[[#This Row],[Quantity]]</f>
        <v>-498</v>
      </c>
      <c r="L1210" s="1" t="str">
        <f>IF(ISBLANK(Table2[[#This Row],[Status]]), "No Data Entered", IFERROR(Table2[[#This Row],[Status]], "No Data Entered"))</f>
        <v>Cancelled</v>
      </c>
    </row>
    <row r="1211" spans="1:12" x14ac:dyDescent="0.3">
      <c r="A1211" s="1" t="str">
        <f>Table2[[#This Row],[Product_ID]]</f>
        <v>PRO5709</v>
      </c>
      <c r="B1211" s="1" t="str">
        <f>Table2[[#This Row],[Customer_ID]]</f>
        <v>CUST88631</v>
      </c>
      <c r="C1211" s="14" t="str">
        <f>Table2[[#This Row],[Date]]</f>
        <v>05/11/2022</v>
      </c>
      <c r="D1211" s="1" t="str">
        <f>TRIM(PROPER(Table2[[#This Row],[Product_Name]]))</f>
        <v>Camera</v>
      </c>
      <c r="E1211" s="1" t="str">
        <f>TRIM(PROPER(Table2[[#This Row],[Country]]))</f>
        <v>Canada</v>
      </c>
      <c r="F1211" s="1" t="str">
        <f>TRIM(PROPER(Table2[[#This Row],[Category]]))</f>
        <v>Wearables</v>
      </c>
      <c r="G1211" s="1" t="str">
        <f>TRIM(PROPER(Table2[[#This Row],[Brand]]))</f>
        <v>Logitech</v>
      </c>
      <c r="H1211" s="1">
        <f>Table2[[#This Row],[Supplier_ID]]</f>
        <v>1096</v>
      </c>
      <c r="I1211" s="1">
        <f>Table2[[#This Row],[Market_Price]]</f>
        <v>727.88</v>
      </c>
      <c r="J1211" s="1">
        <f>Table2[[#This Row],[Selling_Price]]</f>
        <v>1227.8800000000001</v>
      </c>
      <c r="K1211" s="1">
        <f>Table2[[#This Row],[Quantity]]</f>
        <v>-328</v>
      </c>
      <c r="L1211" s="1" t="str">
        <f>IF(ISBLANK(Table2[[#This Row],[Status]]), "No Data Entered", IFERROR(Table2[[#This Row],[Status]], "No Data Entered"))</f>
        <v>Cancelled</v>
      </c>
    </row>
    <row r="1212" spans="1:12" x14ac:dyDescent="0.3">
      <c r="A1212" s="1" t="str">
        <f>Table2[[#This Row],[Product_ID]]</f>
        <v>PRO2993</v>
      </c>
      <c r="B1212" s="1" t="str">
        <f>Table2[[#This Row],[Customer_ID]]</f>
        <v>CUST88701</v>
      </c>
      <c r="C1212" s="14" t="str">
        <f>Table2[[#This Row],[Date]]</f>
        <v>04/08/2023</v>
      </c>
      <c r="D1212" s="1" t="str">
        <f>TRIM(PROPER(Table2[[#This Row],[Product_Name]]))</f>
        <v>Monitor</v>
      </c>
      <c r="E1212" s="1" t="str">
        <f>TRIM(PROPER(Table2[[#This Row],[Country]]))</f>
        <v>Brazil</v>
      </c>
      <c r="F1212" s="1" t="str">
        <f>TRIM(PROPER(Table2[[#This Row],[Category]]))</f>
        <v>Office Supplies</v>
      </c>
      <c r="G1212" s="1" t="str">
        <f>TRIM(PROPER(Table2[[#This Row],[Brand]]))</f>
        <v>Asus</v>
      </c>
      <c r="H1212" s="1">
        <f>Table2[[#This Row],[Supplier_ID]]</f>
        <v>1014</v>
      </c>
      <c r="I1212" s="1">
        <f>Table2[[#This Row],[Market_Price]]</f>
        <v>1034.5999999999999</v>
      </c>
      <c r="J1212" s="1">
        <f>Table2[[#This Row],[Selling_Price]]</f>
        <v>1903.68</v>
      </c>
      <c r="K1212" s="1">
        <f>Table2[[#This Row],[Quantity]]</f>
        <v>-47</v>
      </c>
      <c r="L1212" s="1" t="str">
        <f>IF(ISBLANK(Table2[[#This Row],[Status]]), "No Data Entered", IFERROR(Table2[[#This Row],[Status]], "No Data Entered"))</f>
        <v>Cancelled</v>
      </c>
    </row>
    <row r="1213" spans="1:12" x14ac:dyDescent="0.3">
      <c r="A1213" s="1" t="str">
        <f>Table2[[#This Row],[Product_ID]]</f>
        <v>PRO8871</v>
      </c>
      <c r="B1213" s="1" t="str">
        <f>Table2[[#This Row],[Customer_ID]]</f>
        <v>CUST88781</v>
      </c>
      <c r="C1213" s="14" t="str">
        <f>Table2[[#This Row],[Date]]</f>
        <v>05/01/2025</v>
      </c>
      <c r="D1213" s="1" t="str">
        <f>TRIM(PROPER(Table2[[#This Row],[Product_Name]]))</f>
        <v>Tablet</v>
      </c>
      <c r="E1213" s="1" t="str">
        <f>TRIM(PROPER(Table2[[#This Row],[Country]]))</f>
        <v>Uk</v>
      </c>
      <c r="F1213" s="1" t="str">
        <f>TRIM(PROPER(Table2[[#This Row],[Category]]))</f>
        <v>Office Supplies</v>
      </c>
      <c r="G1213" s="1" t="str">
        <f>TRIM(PROPER(Table2[[#This Row],[Brand]]))</f>
        <v>Lenovo</v>
      </c>
      <c r="H1213" s="1">
        <f>Table2[[#This Row],[Supplier_ID]]</f>
        <v>1069</v>
      </c>
      <c r="I1213" s="1">
        <f>Table2[[#This Row],[Market_Price]]</f>
        <v>1846.25</v>
      </c>
      <c r="J1213" s="1">
        <f>Table2[[#This Row],[Selling_Price]]</f>
        <v>3678.92</v>
      </c>
      <c r="K1213" s="1">
        <f>Table2[[#This Row],[Quantity]]</f>
        <v>-362</v>
      </c>
      <c r="L1213" s="1" t="str">
        <f>IF(ISBLANK(Table2[[#This Row],[Status]]), "No Data Entered", IFERROR(Table2[[#This Row],[Status]], "No Data Entered"))</f>
        <v>Cancelled</v>
      </c>
    </row>
    <row r="1214" spans="1:12" x14ac:dyDescent="0.3">
      <c r="A1214" s="1" t="str">
        <f>Table2[[#This Row],[Product_ID]]</f>
        <v>PRO1371</v>
      </c>
      <c r="B1214" s="1" t="str">
        <f>Table2[[#This Row],[Customer_ID]]</f>
        <v>CUST88904</v>
      </c>
      <c r="C1214" s="14" t="str">
        <f>Table2[[#This Row],[Date]]</f>
        <v>18/01/2020</v>
      </c>
      <c r="D1214" s="1" t="str">
        <f>TRIM(PROPER(Table2[[#This Row],[Product_Name]]))</f>
        <v>Monitor</v>
      </c>
      <c r="E1214" s="1" t="str">
        <f>TRIM(PROPER(Table2[[#This Row],[Country]]))</f>
        <v>Usa</v>
      </c>
      <c r="F1214" s="1" t="str">
        <f>TRIM(PROPER(Table2[[#This Row],[Category]]))</f>
        <v>Electronics</v>
      </c>
      <c r="G1214" s="1" t="str">
        <f>TRIM(PROPER(Table2[[#This Row],[Brand]]))</f>
        <v>Hp</v>
      </c>
      <c r="H1214" s="1">
        <f>Table2[[#This Row],[Supplier_ID]]</f>
        <v>1078</v>
      </c>
      <c r="I1214" s="1">
        <f>Table2[[#This Row],[Market_Price]]</f>
        <v>1549.19</v>
      </c>
      <c r="J1214" s="1">
        <f>Table2[[#This Row],[Selling_Price]]</f>
        <v>3046.92</v>
      </c>
      <c r="K1214" s="1">
        <f>Table2[[#This Row],[Quantity]]</f>
        <v>-232</v>
      </c>
      <c r="L1214" s="1" t="str">
        <f>IF(ISBLANK(Table2[[#This Row],[Status]]), "No Data Entered", IFERROR(Table2[[#This Row],[Status]], "No Data Entered"))</f>
        <v>Cancelled</v>
      </c>
    </row>
    <row r="1215" spans="1:12" x14ac:dyDescent="0.3">
      <c r="A1215" s="1" t="str">
        <f>Table2[[#This Row],[Product_ID]]</f>
        <v>PRO9990</v>
      </c>
      <c r="B1215" s="1" t="str">
        <f>Table2[[#This Row],[Customer_ID]]</f>
        <v>CUST88963</v>
      </c>
      <c r="C1215" s="14" t="str">
        <f>Table2[[#This Row],[Date]]</f>
        <v>11/08/2020</v>
      </c>
      <c r="D1215" s="1" t="str">
        <f>TRIM(PROPER(Table2[[#This Row],[Product_Name]]))</f>
        <v>Monitor</v>
      </c>
      <c r="E1215" s="1" t="str">
        <f>TRIM(PROPER(Table2[[#This Row],[Country]]))</f>
        <v>Australia</v>
      </c>
      <c r="F1215" s="1" t="str">
        <f>TRIM(PROPER(Table2[[#This Row],[Category]]))</f>
        <v>Computers</v>
      </c>
      <c r="G1215" s="1" t="str">
        <f>TRIM(PROPER(Table2[[#This Row],[Brand]]))</f>
        <v>Sony</v>
      </c>
      <c r="H1215" s="1">
        <f>Table2[[#This Row],[Supplier_ID]]</f>
        <v>1089</v>
      </c>
      <c r="I1215" s="1">
        <f>Table2[[#This Row],[Market_Price]]</f>
        <v>1954.69</v>
      </c>
      <c r="J1215" s="1">
        <f>Table2[[#This Row],[Selling_Price]]</f>
        <v>2986.57</v>
      </c>
      <c r="K1215" s="1">
        <f>Table2[[#This Row],[Quantity]]</f>
        <v>-358</v>
      </c>
      <c r="L1215" s="1" t="str">
        <f>IF(ISBLANK(Table2[[#This Row],[Status]]), "No Data Entered", IFERROR(Table2[[#This Row],[Status]], "No Data Entered"))</f>
        <v>Cancelled</v>
      </c>
    </row>
    <row r="1216" spans="1:12" x14ac:dyDescent="0.3">
      <c r="A1216" s="1" t="str">
        <f>Table2[[#This Row],[Product_ID]]</f>
        <v>PRO5403</v>
      </c>
      <c r="B1216" s="1" t="str">
        <f>Table2[[#This Row],[Customer_ID]]</f>
        <v>CUST88995</v>
      </c>
      <c r="C1216" s="14" t="str">
        <f>Table2[[#This Row],[Date]]</f>
        <v>16/09/2021</v>
      </c>
      <c r="D1216" s="1" t="str">
        <f>TRIM(PROPER(Table2[[#This Row],[Product_Name]]))</f>
        <v>Printer</v>
      </c>
      <c r="E1216" s="1" t="str">
        <f>TRIM(PROPER(Table2[[#This Row],[Country]]))</f>
        <v>Japan</v>
      </c>
      <c r="F1216" s="1" t="str">
        <f>TRIM(PROPER(Table2[[#This Row],[Category]]))</f>
        <v>Wearables</v>
      </c>
      <c r="G1216" s="1" t="str">
        <f>TRIM(PROPER(Table2[[#This Row],[Brand]]))</f>
        <v>Dell</v>
      </c>
      <c r="H1216" s="1">
        <f>Table2[[#This Row],[Supplier_ID]]</f>
        <v>1094</v>
      </c>
      <c r="I1216" s="1">
        <f>Table2[[#This Row],[Market_Price]]</f>
        <v>1784.89</v>
      </c>
      <c r="J1216" s="1">
        <f>Table2[[#This Row],[Selling_Price]]</f>
        <v>3407.7</v>
      </c>
      <c r="K1216" s="1">
        <f>Table2[[#This Row],[Quantity]]</f>
        <v>-338</v>
      </c>
      <c r="L1216" s="1" t="str">
        <f>IF(ISBLANK(Table2[[#This Row],[Status]]), "No Data Entered", IFERROR(Table2[[#This Row],[Status]], "No Data Entered"))</f>
        <v>Cancelled</v>
      </c>
    </row>
    <row r="1217" spans="1:12" x14ac:dyDescent="0.3">
      <c r="A1217" s="1" t="str">
        <f>Table2[[#This Row],[Product_ID]]</f>
        <v>PRO3688</v>
      </c>
      <c r="B1217" s="1" t="str">
        <f>Table2[[#This Row],[Customer_ID]]</f>
        <v>CUST89051</v>
      </c>
      <c r="C1217" s="14" t="str">
        <f>Table2[[#This Row],[Date]]</f>
        <v>07/07/2022</v>
      </c>
      <c r="D1217" s="1" t="str">
        <f>TRIM(PROPER(Table2[[#This Row],[Product_Name]]))</f>
        <v>Smartwatch</v>
      </c>
      <c r="E1217" s="1" t="str">
        <f>TRIM(PROPER(Table2[[#This Row],[Country]]))</f>
        <v>Canada</v>
      </c>
      <c r="F1217" s="1" t="str">
        <f>TRIM(PROPER(Table2[[#This Row],[Category]]))</f>
        <v>Electronics</v>
      </c>
      <c r="G1217" s="1" t="str">
        <f>TRIM(PROPER(Table2[[#This Row],[Brand]]))</f>
        <v>Canon</v>
      </c>
      <c r="H1217" s="1">
        <f>Table2[[#This Row],[Supplier_ID]]</f>
        <v>1099</v>
      </c>
      <c r="I1217" s="1">
        <f>Table2[[#This Row],[Market_Price]]</f>
        <v>691.12</v>
      </c>
      <c r="J1217" s="1">
        <f>Table2[[#This Row],[Selling_Price]]</f>
        <v>943.9</v>
      </c>
      <c r="K1217" s="1">
        <f>Table2[[#This Row],[Quantity]]</f>
        <v>-395</v>
      </c>
      <c r="L1217" s="1" t="str">
        <f>IF(ISBLANK(Table2[[#This Row],[Status]]), "No Data Entered", IFERROR(Table2[[#This Row],[Status]], "No Data Entered"))</f>
        <v>Cancelled</v>
      </c>
    </row>
    <row r="1218" spans="1:12" x14ac:dyDescent="0.3">
      <c r="A1218" s="1" t="str">
        <f>Table2[[#This Row],[Product_ID]]</f>
        <v>PRO1009</v>
      </c>
      <c r="B1218" s="1" t="str">
        <f>Table2[[#This Row],[Customer_ID]]</f>
        <v>CUST89205</v>
      </c>
      <c r="C1218" s="14" t="str">
        <f>Table2[[#This Row],[Date]]</f>
        <v>19/08/2025</v>
      </c>
      <c r="D1218" s="1" t="str">
        <f>TRIM(PROPER(Table2[[#This Row],[Product_Name]]))</f>
        <v>Laptop</v>
      </c>
      <c r="E1218" s="1" t="str">
        <f>TRIM(PROPER(Table2[[#This Row],[Country]]))</f>
        <v>France</v>
      </c>
      <c r="F1218" s="1" t="str">
        <f>TRIM(PROPER(Table2[[#This Row],[Category]]))</f>
        <v>Accessories</v>
      </c>
      <c r="G1218" s="1" t="str">
        <f>TRIM(PROPER(Table2[[#This Row],[Brand]]))</f>
        <v>Hp</v>
      </c>
      <c r="H1218" s="1">
        <f>Table2[[#This Row],[Supplier_ID]]</f>
        <v>1070</v>
      </c>
      <c r="I1218" s="1">
        <f>Table2[[#This Row],[Market_Price]]</f>
        <v>194.22</v>
      </c>
      <c r="J1218" s="1">
        <f>Table2[[#This Row],[Selling_Price]]</f>
        <v>357.94</v>
      </c>
      <c r="K1218" s="1">
        <f>Table2[[#This Row],[Quantity]]</f>
        <v>-115</v>
      </c>
      <c r="L1218" s="1" t="str">
        <f>IF(ISBLANK(Table2[[#This Row],[Status]]), "No Data Entered", IFERROR(Table2[[#This Row],[Status]], "No Data Entered"))</f>
        <v>Cancelled</v>
      </c>
    </row>
    <row r="1219" spans="1:12" x14ac:dyDescent="0.3">
      <c r="A1219" s="1" t="str">
        <f>Table2[[#This Row],[Product_ID]]</f>
        <v>PRO5677</v>
      </c>
      <c r="B1219" s="1" t="str">
        <f>Table2[[#This Row],[Customer_ID]]</f>
        <v>CUST89207</v>
      </c>
      <c r="C1219" s="14" t="str">
        <f>Table2[[#This Row],[Date]]</f>
        <v>04/03/2024</v>
      </c>
      <c r="D1219" s="1" t="str">
        <f>TRIM(PROPER(Table2[[#This Row],[Product_Name]]))</f>
        <v>Headphones</v>
      </c>
      <c r="E1219" s="1" t="str">
        <f>TRIM(PROPER(Table2[[#This Row],[Country]]))</f>
        <v>Japan</v>
      </c>
      <c r="F1219" s="1" t="str">
        <f>TRIM(PROPER(Table2[[#This Row],[Category]]))</f>
        <v>Electronics</v>
      </c>
      <c r="G1219" s="1" t="str">
        <f>TRIM(PROPER(Table2[[#This Row],[Brand]]))</f>
        <v>Asus</v>
      </c>
      <c r="H1219" s="1">
        <f>Table2[[#This Row],[Supplier_ID]]</f>
        <v>1005</v>
      </c>
      <c r="I1219" s="1">
        <f>Table2[[#This Row],[Market_Price]]</f>
        <v>897.62</v>
      </c>
      <c r="J1219" s="1">
        <f>Table2[[#This Row],[Selling_Price]]</f>
        <v>1272.42</v>
      </c>
      <c r="K1219" s="1">
        <f>Table2[[#This Row],[Quantity]]</f>
        <v>-137</v>
      </c>
      <c r="L1219" s="1" t="str">
        <f>IF(ISBLANK(Table2[[#This Row],[Status]]), "No Data Entered", IFERROR(Table2[[#This Row],[Status]], "No Data Entered"))</f>
        <v>Cancelled</v>
      </c>
    </row>
    <row r="1220" spans="1:12" x14ac:dyDescent="0.3">
      <c r="A1220" s="1" t="str">
        <f>Table2[[#This Row],[Product_ID]]</f>
        <v>PRO8599</v>
      </c>
      <c r="B1220" s="1" t="str">
        <f>Table2[[#This Row],[Customer_ID]]</f>
        <v>CUST89212</v>
      </c>
      <c r="C1220" s="14" t="str">
        <f>Table2[[#This Row],[Date]]</f>
        <v>25/01/2025</v>
      </c>
      <c r="D1220" s="1" t="str">
        <f>TRIM(PROPER(Table2[[#This Row],[Product_Name]]))</f>
        <v>Monitor</v>
      </c>
      <c r="E1220" s="1" t="str">
        <f>TRIM(PROPER(Table2[[#This Row],[Country]]))</f>
        <v>Germany</v>
      </c>
      <c r="F1220" s="1" t="str">
        <f>TRIM(PROPER(Table2[[#This Row],[Category]]))</f>
        <v>Wearables</v>
      </c>
      <c r="G1220" s="1" t="str">
        <f>TRIM(PROPER(Table2[[#This Row],[Brand]]))</f>
        <v>Canon</v>
      </c>
      <c r="H1220" s="1">
        <f>Table2[[#This Row],[Supplier_ID]]</f>
        <v>1004</v>
      </c>
      <c r="I1220" s="1">
        <f>Table2[[#This Row],[Market_Price]]</f>
        <v>63.9</v>
      </c>
      <c r="J1220" s="1">
        <f>Table2[[#This Row],[Selling_Price]]</f>
        <v>106.11</v>
      </c>
      <c r="K1220" s="1">
        <f>Table2[[#This Row],[Quantity]]</f>
        <v>-236</v>
      </c>
      <c r="L1220" s="1" t="str">
        <f>IF(ISBLANK(Table2[[#This Row],[Status]]), "No Data Entered", IFERROR(Table2[[#This Row],[Status]], "No Data Entered"))</f>
        <v>Cancelled</v>
      </c>
    </row>
    <row r="1221" spans="1:12" x14ac:dyDescent="0.3">
      <c r="A1221" s="1" t="str">
        <f>Table2[[#This Row],[Product_ID]]</f>
        <v>PRO5353</v>
      </c>
      <c r="B1221" s="1" t="str">
        <f>Table2[[#This Row],[Customer_ID]]</f>
        <v>CUST89361</v>
      </c>
      <c r="C1221" s="14" t="str">
        <f>Table2[[#This Row],[Date]]</f>
        <v>20/02/2021</v>
      </c>
      <c r="D1221" s="1" t="str">
        <f>TRIM(PROPER(Table2[[#This Row],[Product_Name]]))</f>
        <v>Monitor</v>
      </c>
      <c r="E1221" s="1" t="str">
        <f>TRIM(PROPER(Table2[[#This Row],[Country]]))</f>
        <v>China</v>
      </c>
      <c r="F1221" s="1" t="str">
        <f>TRIM(PROPER(Table2[[#This Row],[Category]]))</f>
        <v>Electronics</v>
      </c>
      <c r="G1221" s="1" t="str">
        <f>TRIM(PROPER(Table2[[#This Row],[Brand]]))</f>
        <v>Samsung</v>
      </c>
      <c r="H1221" s="1">
        <f>Table2[[#This Row],[Supplier_ID]]</f>
        <v>1017</v>
      </c>
      <c r="I1221" s="1">
        <f>Table2[[#This Row],[Market_Price]]</f>
        <v>1865.01</v>
      </c>
      <c r="J1221" s="1">
        <f>Table2[[#This Row],[Selling_Price]]</f>
        <v>2743.78</v>
      </c>
      <c r="K1221" s="1">
        <f>Table2[[#This Row],[Quantity]]</f>
        <v>-122</v>
      </c>
      <c r="L1221" s="1" t="str">
        <f>IF(ISBLANK(Table2[[#This Row],[Status]]), "No Data Entered", IFERROR(Table2[[#This Row],[Status]], "No Data Entered"))</f>
        <v>Cancelled</v>
      </c>
    </row>
    <row r="1222" spans="1:12" x14ac:dyDescent="0.3">
      <c r="A1222" s="1" t="str">
        <f>Table2[[#This Row],[Product_ID]]</f>
        <v>PRO9962</v>
      </c>
      <c r="B1222" s="1" t="str">
        <f>Table2[[#This Row],[Customer_ID]]</f>
        <v>CUST89396</v>
      </c>
      <c r="C1222" s="14" t="str">
        <f>Table2[[#This Row],[Date]]</f>
        <v>14/05/2020</v>
      </c>
      <c r="D1222" s="1" t="str">
        <f>TRIM(PROPER(Table2[[#This Row],[Product_Name]]))</f>
        <v>Printer</v>
      </c>
      <c r="E1222" s="1" t="str">
        <f>TRIM(PROPER(Table2[[#This Row],[Country]]))</f>
        <v>Brazil</v>
      </c>
      <c r="F1222" s="1" t="str">
        <f>TRIM(PROPER(Table2[[#This Row],[Category]]))</f>
        <v>Computers</v>
      </c>
      <c r="G1222" s="1" t="str">
        <f>TRIM(PROPER(Table2[[#This Row],[Brand]]))</f>
        <v>Dell</v>
      </c>
      <c r="H1222" s="1">
        <f>Table2[[#This Row],[Supplier_ID]]</f>
        <v>1076</v>
      </c>
      <c r="I1222" s="1">
        <f>Table2[[#This Row],[Market_Price]]</f>
        <v>912.33</v>
      </c>
      <c r="J1222" s="1">
        <f>Table2[[#This Row],[Selling_Price]]</f>
        <v>1187.3499999999999</v>
      </c>
      <c r="K1222" s="1">
        <f>Table2[[#This Row],[Quantity]]</f>
        <v>-48</v>
      </c>
      <c r="L1222" s="1" t="str">
        <f>IF(ISBLANK(Table2[[#This Row],[Status]]), "No Data Entered", IFERROR(Table2[[#This Row],[Status]], "No Data Entered"))</f>
        <v>Cancelled</v>
      </c>
    </row>
    <row r="1223" spans="1:12" x14ac:dyDescent="0.3">
      <c r="A1223" s="1" t="str">
        <f>Table2[[#This Row],[Product_ID]]</f>
        <v>PRO6723</v>
      </c>
      <c r="B1223" s="1" t="str">
        <f>Table2[[#This Row],[Customer_ID]]</f>
        <v>CUST89442</v>
      </c>
      <c r="C1223" s="14" t="str">
        <f>Table2[[#This Row],[Date]]</f>
        <v>25/09/2020</v>
      </c>
      <c r="D1223" s="1" t="str">
        <f>TRIM(PROPER(Table2[[#This Row],[Product_Name]]))</f>
        <v>Headphones</v>
      </c>
      <c r="E1223" s="1" t="str">
        <f>TRIM(PROPER(Table2[[#This Row],[Country]]))</f>
        <v>Uk</v>
      </c>
      <c r="F1223" s="1" t="str">
        <f>TRIM(PROPER(Table2[[#This Row],[Category]]))</f>
        <v>Office Supplies</v>
      </c>
      <c r="G1223" s="1" t="str">
        <f>TRIM(PROPER(Table2[[#This Row],[Brand]]))</f>
        <v>Microsoft</v>
      </c>
      <c r="H1223" s="1">
        <f>Table2[[#This Row],[Supplier_ID]]</f>
        <v>1045</v>
      </c>
      <c r="I1223" s="1">
        <f>Table2[[#This Row],[Market_Price]]</f>
        <v>924.32</v>
      </c>
      <c r="J1223" s="1">
        <f>Table2[[#This Row],[Selling_Price]]</f>
        <v>1843.73</v>
      </c>
      <c r="K1223" s="1">
        <f>Table2[[#This Row],[Quantity]]</f>
        <v>-285</v>
      </c>
      <c r="L1223" s="1" t="str">
        <f>IF(ISBLANK(Table2[[#This Row],[Status]]), "No Data Entered", IFERROR(Table2[[#This Row],[Status]], "No Data Entered"))</f>
        <v>Cancelled</v>
      </c>
    </row>
    <row r="1224" spans="1:12" x14ac:dyDescent="0.3">
      <c r="A1224" s="1" t="str">
        <f>Table2[[#This Row],[Product_ID]]</f>
        <v>PRO6135</v>
      </c>
      <c r="B1224" s="1" t="str">
        <f>Table2[[#This Row],[Customer_ID]]</f>
        <v>CUST89661</v>
      </c>
      <c r="C1224" s="14" t="str">
        <f>Table2[[#This Row],[Date]]</f>
        <v>26/04/2020</v>
      </c>
      <c r="D1224" s="1" t="str">
        <f>TRIM(PROPER(Table2[[#This Row],[Product_Name]]))</f>
        <v>Camera</v>
      </c>
      <c r="E1224" s="1" t="str">
        <f>TRIM(PROPER(Table2[[#This Row],[Country]]))</f>
        <v>Japan</v>
      </c>
      <c r="F1224" s="1" t="str">
        <f>TRIM(PROPER(Table2[[#This Row],[Category]]))</f>
        <v>Office Supplies</v>
      </c>
      <c r="G1224" s="1" t="str">
        <f>TRIM(PROPER(Table2[[#This Row],[Brand]]))</f>
        <v>Logitech</v>
      </c>
      <c r="H1224" s="1">
        <f>Table2[[#This Row],[Supplier_ID]]</f>
        <v>1048</v>
      </c>
      <c r="I1224" s="1">
        <f>Table2[[#This Row],[Market_Price]]</f>
        <v>1302.97</v>
      </c>
      <c r="J1224" s="1">
        <f>Table2[[#This Row],[Selling_Price]]</f>
        <v>1470.09</v>
      </c>
      <c r="K1224" s="1">
        <f>Table2[[#This Row],[Quantity]]</f>
        <v>-419</v>
      </c>
      <c r="L1224" s="1" t="str">
        <f>IF(ISBLANK(Table2[[#This Row],[Status]]), "No Data Entered", IFERROR(Table2[[#This Row],[Status]], "No Data Entered"))</f>
        <v>Cancelled</v>
      </c>
    </row>
    <row r="1225" spans="1:12" x14ac:dyDescent="0.3">
      <c r="A1225" s="1" t="str">
        <f>Table2[[#This Row],[Product_ID]]</f>
        <v>PRO5453</v>
      </c>
      <c r="B1225" s="1" t="str">
        <f>Table2[[#This Row],[Customer_ID]]</f>
        <v>CUST89746</v>
      </c>
      <c r="C1225" s="14" t="str">
        <f>Table2[[#This Row],[Date]]</f>
        <v>22/10/2025</v>
      </c>
      <c r="D1225" s="1" t="str">
        <f>TRIM(PROPER(Table2[[#This Row],[Product_Name]]))</f>
        <v>Mouse</v>
      </c>
      <c r="E1225" s="1" t="str">
        <f>TRIM(PROPER(Table2[[#This Row],[Country]]))</f>
        <v>Australia</v>
      </c>
      <c r="F1225" s="1" t="str">
        <f>TRIM(PROPER(Table2[[#This Row],[Category]]))</f>
        <v>Office Supplies</v>
      </c>
      <c r="G1225" s="1" t="str">
        <f>TRIM(PROPER(Table2[[#This Row],[Brand]]))</f>
        <v>Logitech</v>
      </c>
      <c r="H1225" s="1">
        <f>Table2[[#This Row],[Supplier_ID]]</f>
        <v>1010</v>
      </c>
      <c r="I1225" s="1">
        <f>Table2[[#This Row],[Market_Price]]</f>
        <v>1874.69</v>
      </c>
      <c r="J1225" s="1">
        <f>Table2[[#This Row],[Selling_Price]]</f>
        <v>3386.09</v>
      </c>
      <c r="K1225" s="1">
        <f>Table2[[#This Row],[Quantity]]</f>
        <v>-419</v>
      </c>
      <c r="L1225" s="1" t="str">
        <f>IF(ISBLANK(Table2[[#This Row],[Status]]), "No Data Entered", IFERROR(Table2[[#This Row],[Status]], "No Data Entered"))</f>
        <v>Cancelled</v>
      </c>
    </row>
    <row r="1226" spans="1:12" x14ac:dyDescent="0.3">
      <c r="A1226" s="1" t="str">
        <f>Table2[[#This Row],[Product_ID]]</f>
        <v>PRO1373</v>
      </c>
      <c r="B1226" s="1" t="str">
        <f>Table2[[#This Row],[Customer_ID]]</f>
        <v>CUST89748</v>
      </c>
      <c r="C1226" s="14" t="str">
        <f>Table2[[#This Row],[Date]]</f>
        <v>11/08/2025</v>
      </c>
      <c r="D1226" s="1" t="str">
        <f>TRIM(PROPER(Table2[[#This Row],[Product_Name]]))</f>
        <v>Smartphone</v>
      </c>
      <c r="E1226" s="1" t="str">
        <f>TRIM(PROPER(Table2[[#This Row],[Country]]))</f>
        <v>Germany</v>
      </c>
      <c r="F1226" s="1" t="str">
        <f>TRIM(PROPER(Table2[[#This Row],[Category]]))</f>
        <v>Electronics</v>
      </c>
      <c r="G1226" s="1" t="str">
        <f>TRIM(PROPER(Table2[[#This Row],[Brand]]))</f>
        <v>Asus</v>
      </c>
      <c r="H1226" s="1">
        <f>Table2[[#This Row],[Supplier_ID]]</f>
        <v>1055</v>
      </c>
      <c r="I1226" s="1">
        <f>Table2[[#This Row],[Market_Price]]</f>
        <v>591.15</v>
      </c>
      <c r="J1226" s="1">
        <f>Table2[[#This Row],[Selling_Price]]</f>
        <v>987.14</v>
      </c>
      <c r="K1226" s="1">
        <f>Table2[[#This Row],[Quantity]]</f>
        <v>-64</v>
      </c>
      <c r="L1226" s="1" t="str">
        <f>IF(ISBLANK(Table2[[#This Row],[Status]]), "No Data Entered", IFERROR(Table2[[#This Row],[Status]], "No Data Entered"))</f>
        <v>Cancelled</v>
      </c>
    </row>
    <row r="1227" spans="1:12" x14ac:dyDescent="0.3">
      <c r="A1227" s="1" t="str">
        <f>Table2[[#This Row],[Product_ID]]</f>
        <v>PRO4700</v>
      </c>
      <c r="B1227" s="1" t="str">
        <f>Table2[[#This Row],[Customer_ID]]</f>
        <v>CUST89750</v>
      </c>
      <c r="C1227" s="14" t="str">
        <f>Table2[[#This Row],[Date]]</f>
        <v>07/05/2023</v>
      </c>
      <c r="D1227" s="1" t="str">
        <f>TRIM(PROPER(Table2[[#This Row],[Product_Name]]))</f>
        <v>Mouse</v>
      </c>
      <c r="E1227" s="1" t="str">
        <f>TRIM(PROPER(Table2[[#This Row],[Country]]))</f>
        <v>Germany</v>
      </c>
      <c r="F1227" s="1" t="str">
        <f>TRIM(PROPER(Table2[[#This Row],[Category]]))</f>
        <v>Accessories</v>
      </c>
      <c r="G1227" s="1" t="str">
        <f>TRIM(PROPER(Table2[[#This Row],[Brand]]))</f>
        <v>Dell</v>
      </c>
      <c r="H1227" s="1">
        <f>Table2[[#This Row],[Supplier_ID]]</f>
        <v>1062</v>
      </c>
      <c r="I1227" s="1">
        <f>Table2[[#This Row],[Market_Price]]</f>
        <v>522.39</v>
      </c>
      <c r="J1227" s="1">
        <f>Table2[[#This Row],[Selling_Price]]</f>
        <v>594.76</v>
      </c>
      <c r="K1227" s="1">
        <f>Table2[[#This Row],[Quantity]]</f>
        <v>-238</v>
      </c>
      <c r="L1227" s="1" t="str">
        <f>IF(ISBLANK(Table2[[#This Row],[Status]]), "No Data Entered", IFERROR(Table2[[#This Row],[Status]], "No Data Entered"))</f>
        <v>Cancelled</v>
      </c>
    </row>
    <row r="1228" spans="1:12" x14ac:dyDescent="0.3">
      <c r="A1228" s="1" t="str">
        <f>Table2[[#This Row],[Product_ID]]</f>
        <v>PRO4991</v>
      </c>
      <c r="B1228" s="1" t="str">
        <f>Table2[[#This Row],[Customer_ID]]</f>
        <v>CUST89783</v>
      </c>
      <c r="C1228" s="14" t="str">
        <f>Table2[[#This Row],[Date]]</f>
        <v>22/01/2023</v>
      </c>
      <c r="D1228" s="1" t="str">
        <f>TRIM(PROPER(Table2[[#This Row],[Product_Name]]))</f>
        <v>Monitor</v>
      </c>
      <c r="E1228" s="1" t="str">
        <f>TRIM(PROPER(Table2[[#This Row],[Country]]))</f>
        <v>Canada</v>
      </c>
      <c r="F1228" s="1" t="str">
        <f>TRIM(PROPER(Table2[[#This Row],[Category]]))</f>
        <v>Wearables</v>
      </c>
      <c r="G1228" s="1" t="str">
        <f>TRIM(PROPER(Table2[[#This Row],[Brand]]))</f>
        <v>Apple</v>
      </c>
      <c r="H1228" s="1">
        <f>Table2[[#This Row],[Supplier_ID]]</f>
        <v>1027</v>
      </c>
      <c r="I1228" s="1">
        <f>Table2[[#This Row],[Market_Price]]</f>
        <v>935.49</v>
      </c>
      <c r="J1228" s="1">
        <f>Table2[[#This Row],[Selling_Price]]</f>
        <v>1429.02</v>
      </c>
      <c r="K1228" s="1">
        <f>Table2[[#This Row],[Quantity]]</f>
        <v>-72</v>
      </c>
      <c r="L1228" s="1" t="str">
        <f>IF(ISBLANK(Table2[[#This Row],[Status]]), "No Data Entered", IFERROR(Table2[[#This Row],[Status]], "No Data Entered"))</f>
        <v>Cancelled</v>
      </c>
    </row>
    <row r="1229" spans="1:12" x14ac:dyDescent="0.3">
      <c r="A1229" s="1" t="str">
        <f>Table2[[#This Row],[Product_ID]]</f>
        <v>PRO2169</v>
      </c>
      <c r="B1229" s="1" t="str">
        <f>Table2[[#This Row],[Customer_ID]]</f>
        <v>CUST89817</v>
      </c>
      <c r="C1229" s="14" t="str">
        <f>Table2[[#This Row],[Date]]</f>
        <v>14/03/2022</v>
      </c>
      <c r="D1229" s="1" t="str">
        <f>TRIM(PROPER(Table2[[#This Row],[Product_Name]]))</f>
        <v>Mouse</v>
      </c>
      <c r="E1229" s="1" t="str">
        <f>TRIM(PROPER(Table2[[#This Row],[Country]]))</f>
        <v>Japan</v>
      </c>
      <c r="F1229" s="1" t="str">
        <f>TRIM(PROPER(Table2[[#This Row],[Category]]))</f>
        <v>Office Supplies</v>
      </c>
      <c r="G1229" s="1" t="str">
        <f>TRIM(PROPER(Table2[[#This Row],[Brand]]))</f>
        <v>Lenovo</v>
      </c>
      <c r="H1229" s="1">
        <f>Table2[[#This Row],[Supplier_ID]]</f>
        <v>1017</v>
      </c>
      <c r="I1229" s="1">
        <f>Table2[[#This Row],[Market_Price]]</f>
        <v>162.71</v>
      </c>
      <c r="J1229" s="1">
        <f>Table2[[#This Row],[Selling_Price]]</f>
        <v>275.20999999999998</v>
      </c>
      <c r="K1229" s="1">
        <f>Table2[[#This Row],[Quantity]]</f>
        <v>-50</v>
      </c>
      <c r="L1229" s="1" t="str">
        <f>IF(ISBLANK(Table2[[#This Row],[Status]]), "No Data Entered", IFERROR(Table2[[#This Row],[Status]], "No Data Entered"))</f>
        <v>Cancelled</v>
      </c>
    </row>
    <row r="1230" spans="1:12" x14ac:dyDescent="0.3">
      <c r="A1230" s="1" t="str">
        <f>Table2[[#This Row],[Product_ID]]</f>
        <v>PRO5291</v>
      </c>
      <c r="B1230" s="1" t="str">
        <f>Table2[[#This Row],[Customer_ID]]</f>
        <v>CUST89828</v>
      </c>
      <c r="C1230" s="14" t="str">
        <f>Table2[[#This Row],[Date]]</f>
        <v>21/03/2022</v>
      </c>
      <c r="D1230" s="1" t="str">
        <f>TRIM(PROPER(Table2[[#This Row],[Product_Name]]))</f>
        <v>Camera</v>
      </c>
      <c r="E1230" s="1" t="str">
        <f>TRIM(PROPER(Table2[[#This Row],[Country]]))</f>
        <v>China</v>
      </c>
      <c r="F1230" s="1" t="str">
        <f>TRIM(PROPER(Table2[[#This Row],[Category]]))</f>
        <v>Electronics</v>
      </c>
      <c r="G1230" s="1" t="str">
        <f>TRIM(PROPER(Table2[[#This Row],[Brand]]))</f>
        <v>Lenovo</v>
      </c>
      <c r="H1230" s="1">
        <f>Table2[[#This Row],[Supplier_ID]]</f>
        <v>1035</v>
      </c>
      <c r="I1230" s="1">
        <f>Table2[[#This Row],[Market_Price]]</f>
        <v>1154.68</v>
      </c>
      <c r="J1230" s="1">
        <f>Table2[[#This Row],[Selling_Price]]</f>
        <v>2280.85</v>
      </c>
      <c r="K1230" s="1">
        <f>Table2[[#This Row],[Quantity]]</f>
        <v>-285</v>
      </c>
      <c r="L1230" s="1" t="str">
        <f>IF(ISBLANK(Table2[[#This Row],[Status]]), "No Data Entered", IFERROR(Table2[[#This Row],[Status]], "No Data Entered"))</f>
        <v>Cancelled</v>
      </c>
    </row>
    <row r="1231" spans="1:12" x14ac:dyDescent="0.3">
      <c r="A1231" s="1" t="str">
        <f>Table2[[#This Row],[Product_ID]]</f>
        <v>PRO9960</v>
      </c>
      <c r="B1231" s="1" t="str">
        <f>Table2[[#This Row],[Customer_ID]]</f>
        <v>CUST89861</v>
      </c>
      <c r="C1231" s="14" t="str">
        <f>Table2[[#This Row],[Date]]</f>
        <v>17/10/2023</v>
      </c>
      <c r="D1231" s="1" t="str">
        <f>TRIM(PROPER(Table2[[#This Row],[Product_Name]]))</f>
        <v>Laptop</v>
      </c>
      <c r="E1231" s="1" t="str">
        <f>TRIM(PROPER(Table2[[#This Row],[Country]]))</f>
        <v>Germany</v>
      </c>
      <c r="F1231" s="1" t="str">
        <f>TRIM(PROPER(Table2[[#This Row],[Category]]))</f>
        <v>Wearables</v>
      </c>
      <c r="G1231" s="1" t="str">
        <f>TRIM(PROPER(Table2[[#This Row],[Brand]]))</f>
        <v>Hp</v>
      </c>
      <c r="H1231" s="1">
        <f>Table2[[#This Row],[Supplier_ID]]</f>
        <v>1064</v>
      </c>
      <c r="I1231" s="1">
        <f>Table2[[#This Row],[Market_Price]]</f>
        <v>1558.54</v>
      </c>
      <c r="J1231" s="1">
        <f>Table2[[#This Row],[Selling_Price]]</f>
        <v>2740.49</v>
      </c>
      <c r="K1231" s="1">
        <f>Table2[[#This Row],[Quantity]]</f>
        <v>-185</v>
      </c>
      <c r="L1231" s="1" t="str">
        <f>IF(ISBLANK(Table2[[#This Row],[Status]]), "No Data Entered", IFERROR(Table2[[#This Row],[Status]], "No Data Entered"))</f>
        <v>Cancelled</v>
      </c>
    </row>
    <row r="1232" spans="1:12" x14ac:dyDescent="0.3">
      <c r="A1232" s="1" t="str">
        <f>Table2[[#This Row],[Product_ID]]</f>
        <v>PRO2051</v>
      </c>
      <c r="B1232" s="1" t="str">
        <f>Table2[[#This Row],[Customer_ID]]</f>
        <v>CUST89866</v>
      </c>
      <c r="C1232" s="14" t="str">
        <f>Table2[[#This Row],[Date]]</f>
        <v>21/02/2023</v>
      </c>
      <c r="D1232" s="1" t="str">
        <f>TRIM(PROPER(Table2[[#This Row],[Product_Name]]))</f>
        <v>Keyboard</v>
      </c>
      <c r="E1232" s="1" t="str">
        <f>TRIM(PROPER(Table2[[#This Row],[Country]]))</f>
        <v>Uk</v>
      </c>
      <c r="F1232" s="1" t="str">
        <f>TRIM(PROPER(Table2[[#This Row],[Category]]))</f>
        <v>Office Supplies</v>
      </c>
      <c r="G1232" s="1" t="str">
        <f>TRIM(PROPER(Table2[[#This Row],[Brand]]))</f>
        <v>Microsoft</v>
      </c>
      <c r="H1232" s="1">
        <f>Table2[[#This Row],[Supplier_ID]]</f>
        <v>1066</v>
      </c>
      <c r="I1232" s="1">
        <f>Table2[[#This Row],[Market_Price]]</f>
        <v>893.7</v>
      </c>
      <c r="J1232" s="1">
        <f>Table2[[#This Row],[Selling_Price]]</f>
        <v>1712.48</v>
      </c>
      <c r="K1232" s="1">
        <f>Table2[[#This Row],[Quantity]]</f>
        <v>-377</v>
      </c>
      <c r="L1232" s="1" t="str">
        <f>IF(ISBLANK(Table2[[#This Row],[Status]]), "No Data Entered", IFERROR(Table2[[#This Row],[Status]], "No Data Entered"))</f>
        <v>Cancelled</v>
      </c>
    </row>
    <row r="1233" spans="1:12" x14ac:dyDescent="0.3">
      <c r="A1233" s="1" t="str">
        <f>Table2[[#This Row],[Product_ID]]</f>
        <v>PRO8314</v>
      </c>
      <c r="B1233" s="1" t="str">
        <f>Table2[[#This Row],[Customer_ID]]</f>
        <v>CUST89886</v>
      </c>
      <c r="C1233" s="14" t="str">
        <f>Table2[[#This Row],[Date]]</f>
        <v>29/05/2023</v>
      </c>
      <c r="D1233" s="1" t="str">
        <f>TRIM(PROPER(Table2[[#This Row],[Product_Name]]))</f>
        <v>Laptop</v>
      </c>
      <c r="E1233" s="1" t="str">
        <f>TRIM(PROPER(Table2[[#This Row],[Country]]))</f>
        <v>Brazil</v>
      </c>
      <c r="F1233" s="1" t="str">
        <f>TRIM(PROPER(Table2[[#This Row],[Category]]))</f>
        <v>Electronics</v>
      </c>
      <c r="G1233" s="1" t="str">
        <f>TRIM(PROPER(Table2[[#This Row],[Brand]]))</f>
        <v>Canon</v>
      </c>
      <c r="H1233" s="1">
        <f>Table2[[#This Row],[Supplier_ID]]</f>
        <v>1085</v>
      </c>
      <c r="I1233" s="1">
        <f>Table2[[#This Row],[Market_Price]]</f>
        <v>942.42</v>
      </c>
      <c r="J1233" s="1">
        <f>Table2[[#This Row],[Selling_Price]]</f>
        <v>1219.29</v>
      </c>
      <c r="K1233" s="1">
        <f>Table2[[#This Row],[Quantity]]</f>
        <v>-421</v>
      </c>
      <c r="L1233" s="1" t="str">
        <f>IF(ISBLANK(Table2[[#This Row],[Status]]), "No Data Entered", IFERROR(Table2[[#This Row],[Status]], "No Data Entered"))</f>
        <v>Cancelled</v>
      </c>
    </row>
    <row r="1234" spans="1:12" x14ac:dyDescent="0.3">
      <c r="A1234" s="1" t="str">
        <f>Table2[[#This Row],[Product_ID]]</f>
        <v>PRO8403</v>
      </c>
      <c r="B1234" s="1" t="str">
        <f>Table2[[#This Row],[Customer_ID]]</f>
        <v>CUST89914</v>
      </c>
      <c r="C1234" s="14" t="str">
        <f>Table2[[#This Row],[Date]]</f>
        <v>01/11/2020</v>
      </c>
      <c r="D1234" s="1" t="str">
        <f>TRIM(PROPER(Table2[[#This Row],[Product_Name]]))</f>
        <v>Mouse</v>
      </c>
      <c r="E1234" s="1" t="str">
        <f>TRIM(PROPER(Table2[[#This Row],[Country]]))</f>
        <v>France</v>
      </c>
      <c r="F1234" s="1" t="str">
        <f>TRIM(PROPER(Table2[[#This Row],[Category]]))</f>
        <v>Accessories</v>
      </c>
      <c r="G1234" s="1" t="str">
        <f>TRIM(PROPER(Table2[[#This Row],[Brand]]))</f>
        <v>Asus</v>
      </c>
      <c r="H1234" s="1">
        <f>Table2[[#This Row],[Supplier_ID]]</f>
        <v>1083</v>
      </c>
      <c r="I1234" s="1">
        <f>Table2[[#This Row],[Market_Price]]</f>
        <v>955.18</v>
      </c>
      <c r="J1234" s="1">
        <f>Table2[[#This Row],[Selling_Price]]</f>
        <v>1122.71</v>
      </c>
      <c r="K1234" s="1">
        <f>Table2[[#This Row],[Quantity]]</f>
        <v>-282</v>
      </c>
      <c r="L1234" s="1" t="str">
        <f>IF(ISBLANK(Table2[[#This Row],[Status]]), "No Data Entered", IFERROR(Table2[[#This Row],[Status]], "No Data Entered"))</f>
        <v>Cancelled</v>
      </c>
    </row>
    <row r="1235" spans="1:12" x14ac:dyDescent="0.3">
      <c r="A1235" s="1" t="str">
        <f>Table2[[#This Row],[Product_ID]]</f>
        <v>PRO9906</v>
      </c>
      <c r="B1235" s="1" t="str">
        <f>Table2[[#This Row],[Customer_ID]]</f>
        <v>CUST89950</v>
      </c>
      <c r="C1235" s="14" t="str">
        <f>Table2[[#This Row],[Date]]</f>
        <v>11/08/2020</v>
      </c>
      <c r="D1235" s="1" t="str">
        <f>TRIM(PROPER(Table2[[#This Row],[Product_Name]]))</f>
        <v>Camera</v>
      </c>
      <c r="E1235" s="1" t="str">
        <f>TRIM(PROPER(Table2[[#This Row],[Country]]))</f>
        <v>India</v>
      </c>
      <c r="F1235" s="1" t="str">
        <f>TRIM(PROPER(Table2[[#This Row],[Category]]))</f>
        <v>Computers</v>
      </c>
      <c r="G1235" s="1" t="str">
        <f>TRIM(PROPER(Table2[[#This Row],[Brand]]))</f>
        <v>Samsung</v>
      </c>
      <c r="H1235" s="1">
        <f>Table2[[#This Row],[Supplier_ID]]</f>
        <v>1030</v>
      </c>
      <c r="I1235" s="1">
        <f>Table2[[#This Row],[Market_Price]]</f>
        <v>1803.99</v>
      </c>
      <c r="J1235" s="1">
        <f>Table2[[#This Row],[Selling_Price]]</f>
        <v>2182.6</v>
      </c>
      <c r="K1235" s="1">
        <f>Table2[[#This Row],[Quantity]]</f>
        <v>-27</v>
      </c>
      <c r="L1235" s="1" t="str">
        <f>IF(ISBLANK(Table2[[#This Row],[Status]]), "No Data Entered", IFERROR(Table2[[#This Row],[Status]], "No Data Entered"))</f>
        <v>Cancelled</v>
      </c>
    </row>
    <row r="1236" spans="1:12" x14ac:dyDescent="0.3">
      <c r="A1236" s="1" t="str">
        <f>Table2[[#This Row],[Product_ID]]</f>
        <v>PRO1546</v>
      </c>
      <c r="B1236" s="1" t="str">
        <f>Table2[[#This Row],[Customer_ID]]</f>
        <v>CUST89964</v>
      </c>
      <c r="C1236" s="14" t="str">
        <f>Table2[[#This Row],[Date]]</f>
        <v>01/09/2022</v>
      </c>
      <c r="D1236" s="1" t="str">
        <f>TRIM(PROPER(Table2[[#This Row],[Product_Name]]))</f>
        <v>Smartwatch</v>
      </c>
      <c r="E1236" s="1" t="str">
        <f>TRIM(PROPER(Table2[[#This Row],[Country]]))</f>
        <v>Germany</v>
      </c>
      <c r="F1236" s="1" t="str">
        <f>TRIM(PROPER(Table2[[#This Row],[Category]]))</f>
        <v>Electronics</v>
      </c>
      <c r="G1236" s="1" t="str">
        <f>TRIM(PROPER(Table2[[#This Row],[Brand]]))</f>
        <v>Logitech</v>
      </c>
      <c r="H1236" s="1">
        <f>Table2[[#This Row],[Supplier_ID]]</f>
        <v>1035</v>
      </c>
      <c r="I1236" s="1">
        <f>Table2[[#This Row],[Market_Price]]</f>
        <v>662.1</v>
      </c>
      <c r="J1236" s="1">
        <f>Table2[[#This Row],[Selling_Price]]</f>
        <v>1261.1300000000001</v>
      </c>
      <c r="K1236" s="1">
        <f>Table2[[#This Row],[Quantity]]</f>
        <v>-185</v>
      </c>
      <c r="L1236" s="1" t="str">
        <f>IF(ISBLANK(Table2[[#This Row],[Status]]), "No Data Entered", IFERROR(Table2[[#This Row],[Status]], "No Data Entered"))</f>
        <v>Cancelled</v>
      </c>
    </row>
    <row r="1237" spans="1:12" x14ac:dyDescent="0.3">
      <c r="A1237" s="1" t="str">
        <f>Table2[[#This Row],[Product_ID]]</f>
        <v>PRO5923</v>
      </c>
      <c r="B1237" s="1" t="str">
        <f>Table2[[#This Row],[Customer_ID]]</f>
        <v>CUST90251</v>
      </c>
      <c r="C1237" s="14" t="str">
        <f>Table2[[#This Row],[Date]]</f>
        <v>14/02/2023</v>
      </c>
      <c r="D1237" s="1" t="str">
        <f>TRIM(PROPER(Table2[[#This Row],[Product_Name]]))</f>
        <v>Printer</v>
      </c>
      <c r="E1237" s="1" t="str">
        <f>TRIM(PROPER(Table2[[#This Row],[Country]]))</f>
        <v>India</v>
      </c>
      <c r="F1237" s="1" t="str">
        <f>TRIM(PROPER(Table2[[#This Row],[Category]]))</f>
        <v>Wearables</v>
      </c>
      <c r="G1237" s="1" t="str">
        <f>TRIM(PROPER(Table2[[#This Row],[Brand]]))</f>
        <v>Sony</v>
      </c>
      <c r="H1237" s="1">
        <f>Table2[[#This Row],[Supplier_ID]]</f>
        <v>1063</v>
      </c>
      <c r="I1237" s="1">
        <f>Table2[[#This Row],[Market_Price]]</f>
        <v>1334.44</v>
      </c>
      <c r="J1237" s="1">
        <f>Table2[[#This Row],[Selling_Price]]</f>
        <v>2370.02</v>
      </c>
      <c r="K1237" s="1">
        <f>Table2[[#This Row],[Quantity]]</f>
        <v>-252</v>
      </c>
      <c r="L1237" s="1" t="str">
        <f>IF(ISBLANK(Table2[[#This Row],[Status]]), "No Data Entered", IFERROR(Table2[[#This Row],[Status]], "No Data Entered"))</f>
        <v>Cancelled</v>
      </c>
    </row>
    <row r="1238" spans="1:12" x14ac:dyDescent="0.3">
      <c r="A1238" s="1" t="str">
        <f>Table2[[#This Row],[Product_ID]]</f>
        <v>PRO3577</v>
      </c>
      <c r="B1238" s="1" t="str">
        <f>Table2[[#This Row],[Customer_ID]]</f>
        <v>CUST90264</v>
      </c>
      <c r="C1238" s="14" t="str">
        <f>Table2[[#This Row],[Date]]</f>
        <v>18/10/2024</v>
      </c>
      <c r="D1238" s="1" t="str">
        <f>TRIM(PROPER(Table2[[#This Row],[Product_Name]]))</f>
        <v>Camera</v>
      </c>
      <c r="E1238" s="1" t="str">
        <f>TRIM(PROPER(Table2[[#This Row],[Country]]))</f>
        <v>France</v>
      </c>
      <c r="F1238" s="1" t="str">
        <f>TRIM(PROPER(Table2[[#This Row],[Category]]))</f>
        <v>Computers</v>
      </c>
      <c r="G1238" s="1" t="str">
        <f>TRIM(PROPER(Table2[[#This Row],[Brand]]))</f>
        <v>Samsung</v>
      </c>
      <c r="H1238" s="1">
        <f>Table2[[#This Row],[Supplier_ID]]</f>
        <v>1087</v>
      </c>
      <c r="I1238" s="1">
        <f>Table2[[#This Row],[Market_Price]]</f>
        <v>652.53</v>
      </c>
      <c r="J1238" s="1">
        <f>Table2[[#This Row],[Selling_Price]]</f>
        <v>723.53</v>
      </c>
      <c r="K1238" s="1">
        <f>Table2[[#This Row],[Quantity]]</f>
        <v>-9</v>
      </c>
      <c r="L1238" s="1" t="str">
        <f>IF(ISBLANK(Table2[[#This Row],[Status]]), "No Data Entered", IFERROR(Table2[[#This Row],[Status]], "No Data Entered"))</f>
        <v>Cancelled</v>
      </c>
    </row>
    <row r="1239" spans="1:12" x14ac:dyDescent="0.3">
      <c r="A1239" s="1" t="str">
        <f>Table2[[#This Row],[Product_ID]]</f>
        <v>PRO3926</v>
      </c>
      <c r="B1239" s="1" t="str">
        <f>Table2[[#This Row],[Customer_ID]]</f>
        <v>CUST90264</v>
      </c>
      <c r="C1239" s="14" t="str">
        <f>Table2[[#This Row],[Date]]</f>
        <v>19/03/2025</v>
      </c>
      <c r="D1239" s="1" t="str">
        <f>TRIM(PROPER(Table2[[#This Row],[Product_Name]]))</f>
        <v>Camera</v>
      </c>
      <c r="E1239" s="1" t="str">
        <f>TRIM(PROPER(Table2[[#This Row],[Country]]))</f>
        <v>Canada</v>
      </c>
      <c r="F1239" s="1" t="str">
        <f>TRIM(PROPER(Table2[[#This Row],[Category]]))</f>
        <v>Accessories</v>
      </c>
      <c r="G1239" s="1" t="str">
        <f>TRIM(PROPER(Table2[[#This Row],[Brand]]))</f>
        <v>Dell</v>
      </c>
      <c r="H1239" s="1">
        <f>Table2[[#This Row],[Supplier_ID]]</f>
        <v>1071</v>
      </c>
      <c r="I1239" s="1">
        <f>Table2[[#This Row],[Market_Price]]</f>
        <v>1509.52</v>
      </c>
      <c r="J1239" s="1">
        <f>Table2[[#This Row],[Selling_Price]]</f>
        <v>2005.82</v>
      </c>
      <c r="K1239" s="1">
        <f>Table2[[#This Row],[Quantity]]</f>
        <v>-334</v>
      </c>
      <c r="L1239" s="1" t="str">
        <f>IF(ISBLANK(Table2[[#This Row],[Status]]), "No Data Entered", IFERROR(Table2[[#This Row],[Status]], "No Data Entered"))</f>
        <v>Cancelled</v>
      </c>
    </row>
    <row r="1240" spans="1:12" x14ac:dyDescent="0.3">
      <c r="A1240" s="1" t="str">
        <f>Table2[[#This Row],[Product_ID]]</f>
        <v>PRO4429</v>
      </c>
      <c r="B1240" s="1" t="str">
        <f>Table2[[#This Row],[Customer_ID]]</f>
        <v>CUST90341</v>
      </c>
      <c r="C1240" s="14" t="str">
        <f>Table2[[#This Row],[Date]]</f>
        <v>03/12/2024</v>
      </c>
      <c r="D1240" s="1" t="str">
        <f>TRIM(PROPER(Table2[[#This Row],[Product_Name]]))</f>
        <v>Smartphone</v>
      </c>
      <c r="E1240" s="1" t="str">
        <f>TRIM(PROPER(Table2[[#This Row],[Country]]))</f>
        <v>Germany</v>
      </c>
      <c r="F1240" s="1" t="str">
        <f>TRIM(PROPER(Table2[[#This Row],[Category]]))</f>
        <v>Electronics</v>
      </c>
      <c r="G1240" s="1" t="str">
        <f>TRIM(PROPER(Table2[[#This Row],[Brand]]))</f>
        <v>Microsoft</v>
      </c>
      <c r="H1240" s="1">
        <f>Table2[[#This Row],[Supplier_ID]]</f>
        <v>1040</v>
      </c>
      <c r="I1240" s="1">
        <f>Table2[[#This Row],[Market_Price]]</f>
        <v>553.64</v>
      </c>
      <c r="J1240" s="1">
        <f>Table2[[#This Row],[Selling_Price]]</f>
        <v>1093.21</v>
      </c>
      <c r="K1240" s="1">
        <f>Table2[[#This Row],[Quantity]]</f>
        <v>-161</v>
      </c>
      <c r="L1240" s="1" t="str">
        <f>IF(ISBLANK(Table2[[#This Row],[Status]]), "No Data Entered", IFERROR(Table2[[#This Row],[Status]], "No Data Entered"))</f>
        <v>Cancelled</v>
      </c>
    </row>
    <row r="1241" spans="1:12" x14ac:dyDescent="0.3">
      <c r="A1241" s="1" t="str">
        <f>Table2[[#This Row],[Product_ID]]</f>
        <v>PRO1441</v>
      </c>
      <c r="B1241" s="1" t="str">
        <f>Table2[[#This Row],[Customer_ID]]</f>
        <v>CUST90363</v>
      </c>
      <c r="C1241" s="14" t="str">
        <f>Table2[[#This Row],[Date]]</f>
        <v>05/06/2021</v>
      </c>
      <c r="D1241" s="1" t="str">
        <f>TRIM(PROPER(Table2[[#This Row],[Product_Name]]))</f>
        <v>Smartwatch</v>
      </c>
      <c r="E1241" s="1" t="str">
        <f>TRIM(PROPER(Table2[[#This Row],[Country]]))</f>
        <v>India</v>
      </c>
      <c r="F1241" s="1" t="str">
        <f>TRIM(PROPER(Table2[[#This Row],[Category]]))</f>
        <v>Wearables</v>
      </c>
      <c r="G1241" s="1" t="str">
        <f>TRIM(PROPER(Table2[[#This Row],[Brand]]))</f>
        <v>Asus</v>
      </c>
      <c r="H1241" s="1">
        <f>Table2[[#This Row],[Supplier_ID]]</f>
        <v>1032</v>
      </c>
      <c r="I1241" s="1">
        <f>Table2[[#This Row],[Market_Price]]</f>
        <v>1373.83</v>
      </c>
      <c r="J1241" s="1">
        <f>Table2[[#This Row],[Selling_Price]]</f>
        <v>2497.61</v>
      </c>
      <c r="K1241" s="1">
        <f>Table2[[#This Row],[Quantity]]</f>
        <v>-218</v>
      </c>
      <c r="L1241" s="1" t="str">
        <f>IF(ISBLANK(Table2[[#This Row],[Status]]), "No Data Entered", IFERROR(Table2[[#This Row],[Status]], "No Data Entered"))</f>
        <v>Cancelled</v>
      </c>
    </row>
    <row r="1242" spans="1:12" x14ac:dyDescent="0.3">
      <c r="A1242" s="1" t="str">
        <f>Table2[[#This Row],[Product_ID]]</f>
        <v>PRO8569</v>
      </c>
      <c r="B1242" s="1" t="str">
        <f>Table2[[#This Row],[Customer_ID]]</f>
        <v>CUST90469</v>
      </c>
      <c r="C1242" s="14" t="str">
        <f>Table2[[#This Row],[Date]]</f>
        <v>16/11/2025</v>
      </c>
      <c r="D1242" s="1" t="str">
        <f>TRIM(PROPER(Table2[[#This Row],[Product_Name]]))</f>
        <v>Smartwatch</v>
      </c>
      <c r="E1242" s="1" t="str">
        <f>TRIM(PROPER(Table2[[#This Row],[Country]]))</f>
        <v>Japan</v>
      </c>
      <c r="F1242" s="1" t="str">
        <f>TRIM(PROPER(Table2[[#This Row],[Category]]))</f>
        <v>Electronics</v>
      </c>
      <c r="G1242" s="1" t="str">
        <f>TRIM(PROPER(Table2[[#This Row],[Brand]]))</f>
        <v>Lenovo</v>
      </c>
      <c r="H1242" s="1">
        <f>Table2[[#This Row],[Supplier_ID]]</f>
        <v>1001</v>
      </c>
      <c r="I1242" s="1">
        <f>Table2[[#This Row],[Market_Price]]</f>
        <v>818.32</v>
      </c>
      <c r="J1242" s="1">
        <f>Table2[[#This Row],[Selling_Price]]</f>
        <v>1318.86</v>
      </c>
      <c r="K1242" s="1">
        <f>Table2[[#This Row],[Quantity]]</f>
        <v>-47</v>
      </c>
      <c r="L1242" s="1" t="str">
        <f>IF(ISBLANK(Table2[[#This Row],[Status]]), "No Data Entered", IFERROR(Table2[[#This Row],[Status]], "No Data Entered"))</f>
        <v>Cancelled</v>
      </c>
    </row>
    <row r="1243" spans="1:12" x14ac:dyDescent="0.3">
      <c r="A1243" s="1" t="str">
        <f>Table2[[#This Row],[Product_ID]]</f>
        <v>PRO3104</v>
      </c>
      <c r="B1243" s="1" t="str">
        <f>Table2[[#This Row],[Customer_ID]]</f>
        <v>CUST90571</v>
      </c>
      <c r="C1243" s="14" t="str">
        <f>Table2[[#This Row],[Date]]</f>
        <v>04/07/2023</v>
      </c>
      <c r="D1243" s="1" t="str">
        <f>TRIM(PROPER(Table2[[#This Row],[Product_Name]]))</f>
        <v>Smartwatch</v>
      </c>
      <c r="E1243" s="1" t="str">
        <f>TRIM(PROPER(Table2[[#This Row],[Country]]))</f>
        <v>Germany</v>
      </c>
      <c r="F1243" s="1" t="str">
        <f>TRIM(PROPER(Table2[[#This Row],[Category]]))</f>
        <v>Wearables</v>
      </c>
      <c r="G1243" s="1" t="str">
        <f>TRIM(PROPER(Table2[[#This Row],[Brand]]))</f>
        <v>Hp</v>
      </c>
      <c r="H1243" s="1">
        <f>Table2[[#This Row],[Supplier_ID]]</f>
        <v>1009</v>
      </c>
      <c r="I1243" s="1">
        <f>Table2[[#This Row],[Market_Price]]</f>
        <v>320.49</v>
      </c>
      <c r="J1243" s="1">
        <f>Table2[[#This Row],[Selling_Price]]</f>
        <v>582.53</v>
      </c>
      <c r="K1243" s="1">
        <f>Table2[[#This Row],[Quantity]]</f>
        <v>-291</v>
      </c>
      <c r="L1243" s="1" t="str">
        <f>IF(ISBLANK(Table2[[#This Row],[Status]]), "No Data Entered", IFERROR(Table2[[#This Row],[Status]], "No Data Entered"))</f>
        <v>Cancelled</v>
      </c>
    </row>
    <row r="1244" spans="1:12" x14ac:dyDescent="0.3">
      <c r="A1244" s="1" t="str">
        <f>Table2[[#This Row],[Product_ID]]</f>
        <v>PRO7657</v>
      </c>
      <c r="B1244" s="1" t="str">
        <f>Table2[[#This Row],[Customer_ID]]</f>
        <v>CUST90591</v>
      </c>
      <c r="C1244" s="14" t="str">
        <f>Table2[[#This Row],[Date]]</f>
        <v>06/04/2023</v>
      </c>
      <c r="D1244" s="1" t="str">
        <f>TRIM(PROPER(Table2[[#This Row],[Product_Name]]))</f>
        <v>Mouse</v>
      </c>
      <c r="E1244" s="1" t="str">
        <f>TRIM(PROPER(Table2[[#This Row],[Country]]))</f>
        <v>Australia</v>
      </c>
      <c r="F1244" s="1" t="str">
        <f>TRIM(PROPER(Table2[[#This Row],[Category]]))</f>
        <v>Accessories</v>
      </c>
      <c r="G1244" s="1" t="str">
        <f>TRIM(PROPER(Table2[[#This Row],[Brand]]))</f>
        <v>Asus</v>
      </c>
      <c r="H1244" s="1">
        <f>Table2[[#This Row],[Supplier_ID]]</f>
        <v>1004</v>
      </c>
      <c r="I1244" s="1">
        <f>Table2[[#This Row],[Market_Price]]</f>
        <v>786.12</v>
      </c>
      <c r="J1244" s="1">
        <f>Table2[[#This Row],[Selling_Price]]</f>
        <v>1320.48</v>
      </c>
      <c r="K1244" s="1">
        <f>Table2[[#This Row],[Quantity]]</f>
        <v>-416</v>
      </c>
      <c r="L1244" s="1" t="str">
        <f>IF(ISBLANK(Table2[[#This Row],[Status]]), "No Data Entered", IFERROR(Table2[[#This Row],[Status]], "No Data Entered"))</f>
        <v>Cancelled</v>
      </c>
    </row>
    <row r="1245" spans="1:12" x14ac:dyDescent="0.3">
      <c r="A1245" s="1" t="str">
        <f>Table2[[#This Row],[Product_ID]]</f>
        <v>PRO4512</v>
      </c>
      <c r="B1245" s="1" t="str">
        <f>Table2[[#This Row],[Customer_ID]]</f>
        <v>CUST90616</v>
      </c>
      <c r="C1245" s="14" t="str">
        <f>Table2[[#This Row],[Date]]</f>
        <v>13/01/2021</v>
      </c>
      <c r="D1245" s="1" t="str">
        <f>TRIM(PROPER(Table2[[#This Row],[Product_Name]]))</f>
        <v>Tablet</v>
      </c>
      <c r="E1245" s="1" t="str">
        <f>TRIM(PROPER(Table2[[#This Row],[Country]]))</f>
        <v>Japan</v>
      </c>
      <c r="F1245" s="1" t="str">
        <f>TRIM(PROPER(Table2[[#This Row],[Category]]))</f>
        <v>Wearables</v>
      </c>
      <c r="G1245" s="1" t="str">
        <f>TRIM(PROPER(Table2[[#This Row],[Brand]]))</f>
        <v>Microsoft</v>
      </c>
      <c r="H1245" s="1">
        <f>Table2[[#This Row],[Supplier_ID]]</f>
        <v>1058</v>
      </c>
      <c r="I1245" s="1">
        <f>Table2[[#This Row],[Market_Price]]</f>
        <v>940.72</v>
      </c>
      <c r="J1245" s="1">
        <f>Table2[[#This Row],[Selling_Price]]</f>
        <v>1870.63</v>
      </c>
      <c r="K1245" s="1">
        <f>Table2[[#This Row],[Quantity]]</f>
        <v>-113</v>
      </c>
      <c r="L1245" s="1" t="str">
        <f>IF(ISBLANK(Table2[[#This Row],[Status]]), "No Data Entered", IFERROR(Table2[[#This Row],[Status]], "No Data Entered"))</f>
        <v>Cancelled</v>
      </c>
    </row>
    <row r="1246" spans="1:12" x14ac:dyDescent="0.3">
      <c r="A1246" s="1" t="str">
        <f>Table2[[#This Row],[Product_ID]]</f>
        <v>PRO5982</v>
      </c>
      <c r="B1246" s="1" t="str">
        <f>Table2[[#This Row],[Customer_ID]]</f>
        <v>CUST90722</v>
      </c>
      <c r="C1246" s="14" t="str">
        <f>Table2[[#This Row],[Date]]</f>
        <v>22/09/2022</v>
      </c>
      <c r="D1246" s="1" t="str">
        <f>TRIM(PROPER(Table2[[#This Row],[Product_Name]]))</f>
        <v>Mouse</v>
      </c>
      <c r="E1246" s="1" t="str">
        <f>TRIM(PROPER(Table2[[#This Row],[Country]]))</f>
        <v>India</v>
      </c>
      <c r="F1246" s="1" t="str">
        <f>TRIM(PROPER(Table2[[#This Row],[Category]]))</f>
        <v>Accessories</v>
      </c>
      <c r="G1246" s="1" t="str">
        <f>TRIM(PROPER(Table2[[#This Row],[Brand]]))</f>
        <v>Canon</v>
      </c>
      <c r="H1246" s="1">
        <f>Table2[[#This Row],[Supplier_ID]]</f>
        <v>1097</v>
      </c>
      <c r="I1246" s="1">
        <f>Table2[[#This Row],[Market_Price]]</f>
        <v>1522.46</v>
      </c>
      <c r="J1246" s="1">
        <f>Table2[[#This Row],[Selling_Price]]</f>
        <v>2286.86</v>
      </c>
      <c r="K1246" s="1">
        <f>Table2[[#This Row],[Quantity]]</f>
        <v>-414</v>
      </c>
      <c r="L1246" s="1" t="str">
        <f>IF(ISBLANK(Table2[[#This Row],[Status]]), "No Data Entered", IFERROR(Table2[[#This Row],[Status]], "No Data Entered"))</f>
        <v>Cancelled</v>
      </c>
    </row>
    <row r="1247" spans="1:12" x14ac:dyDescent="0.3">
      <c r="A1247" s="1" t="str">
        <f>Table2[[#This Row],[Product_ID]]</f>
        <v>PRO7189</v>
      </c>
      <c r="B1247" s="1" t="str">
        <f>Table2[[#This Row],[Customer_ID]]</f>
        <v>CUST90733</v>
      </c>
      <c r="C1247" s="14" t="str">
        <f>Table2[[#This Row],[Date]]</f>
        <v>30/06/2020</v>
      </c>
      <c r="D1247" s="1" t="str">
        <f>TRIM(PROPER(Table2[[#This Row],[Product_Name]]))</f>
        <v>Keyboard</v>
      </c>
      <c r="E1247" s="1" t="str">
        <f>TRIM(PROPER(Table2[[#This Row],[Country]]))</f>
        <v>China</v>
      </c>
      <c r="F1247" s="1" t="str">
        <f>TRIM(PROPER(Table2[[#This Row],[Category]]))</f>
        <v>Accessories</v>
      </c>
      <c r="G1247" s="1" t="str">
        <f>TRIM(PROPER(Table2[[#This Row],[Brand]]))</f>
        <v>Apple</v>
      </c>
      <c r="H1247" s="1">
        <f>Table2[[#This Row],[Supplier_ID]]</f>
        <v>1060</v>
      </c>
      <c r="I1247" s="1">
        <f>Table2[[#This Row],[Market_Price]]</f>
        <v>1906.78</v>
      </c>
      <c r="J1247" s="1">
        <f>Table2[[#This Row],[Selling_Price]]</f>
        <v>3109.78</v>
      </c>
      <c r="K1247" s="1">
        <f>Table2[[#This Row],[Quantity]]</f>
        <v>-447</v>
      </c>
      <c r="L1247" s="1" t="str">
        <f>IF(ISBLANK(Table2[[#This Row],[Status]]), "No Data Entered", IFERROR(Table2[[#This Row],[Status]], "No Data Entered"))</f>
        <v>Cancelled</v>
      </c>
    </row>
    <row r="1248" spans="1:12" x14ac:dyDescent="0.3">
      <c r="A1248" s="1" t="str">
        <f>Table2[[#This Row],[Product_ID]]</f>
        <v>PRO6813</v>
      </c>
      <c r="B1248" s="1" t="str">
        <f>Table2[[#This Row],[Customer_ID]]</f>
        <v>CUST90739</v>
      </c>
      <c r="C1248" s="14" t="str">
        <f>Table2[[#This Row],[Date]]</f>
        <v>31/12/2024</v>
      </c>
      <c r="D1248" s="1" t="str">
        <f>TRIM(PROPER(Table2[[#This Row],[Product_Name]]))</f>
        <v>Camera</v>
      </c>
      <c r="E1248" s="1" t="str">
        <f>TRIM(PROPER(Table2[[#This Row],[Country]]))</f>
        <v>Uk</v>
      </c>
      <c r="F1248" s="1" t="str">
        <f>TRIM(PROPER(Table2[[#This Row],[Category]]))</f>
        <v>Computers</v>
      </c>
      <c r="G1248" s="1" t="str">
        <f>TRIM(PROPER(Table2[[#This Row],[Brand]]))</f>
        <v>Asus</v>
      </c>
      <c r="H1248" s="1">
        <f>Table2[[#This Row],[Supplier_ID]]</f>
        <v>1022</v>
      </c>
      <c r="I1248" s="1">
        <f>Table2[[#This Row],[Market_Price]]</f>
        <v>1426.02</v>
      </c>
      <c r="J1248" s="1">
        <f>Table2[[#This Row],[Selling_Price]]</f>
        <v>1974.66</v>
      </c>
      <c r="K1248" s="1">
        <f>Table2[[#This Row],[Quantity]]</f>
        <v>-201</v>
      </c>
      <c r="L1248" s="1" t="str">
        <f>IF(ISBLANK(Table2[[#This Row],[Status]]), "No Data Entered", IFERROR(Table2[[#This Row],[Status]], "No Data Entered"))</f>
        <v>Cancelled</v>
      </c>
    </row>
    <row r="1249" spans="1:12" x14ac:dyDescent="0.3">
      <c r="A1249" s="1" t="str">
        <f>Table2[[#This Row],[Product_ID]]</f>
        <v>PRO7703</v>
      </c>
      <c r="B1249" s="1" t="str">
        <f>Table2[[#This Row],[Customer_ID]]</f>
        <v>CUST90790</v>
      </c>
      <c r="C1249" s="14" t="str">
        <f>Table2[[#This Row],[Date]]</f>
        <v>26/11/2021</v>
      </c>
      <c r="D1249" s="1" t="str">
        <f>TRIM(PROPER(Table2[[#This Row],[Product_Name]]))</f>
        <v>Printer</v>
      </c>
      <c r="E1249" s="1" t="str">
        <f>TRIM(PROPER(Table2[[#This Row],[Country]]))</f>
        <v>France</v>
      </c>
      <c r="F1249" s="1" t="str">
        <f>TRIM(PROPER(Table2[[#This Row],[Category]]))</f>
        <v>Office Supplies</v>
      </c>
      <c r="G1249" s="1" t="str">
        <f>TRIM(PROPER(Table2[[#This Row],[Brand]]))</f>
        <v>Dell</v>
      </c>
      <c r="H1249" s="1">
        <f>Table2[[#This Row],[Supplier_ID]]</f>
        <v>1062</v>
      </c>
      <c r="I1249" s="1">
        <f>Table2[[#This Row],[Market_Price]]</f>
        <v>1577.82</v>
      </c>
      <c r="J1249" s="1">
        <f>Table2[[#This Row],[Selling_Price]]</f>
        <v>3089.62</v>
      </c>
      <c r="K1249" s="1">
        <f>Table2[[#This Row],[Quantity]]</f>
        <v>-361</v>
      </c>
      <c r="L1249" s="1" t="str">
        <f>IF(ISBLANK(Table2[[#This Row],[Status]]), "No Data Entered", IFERROR(Table2[[#This Row],[Status]], "No Data Entered"))</f>
        <v>Cancelled</v>
      </c>
    </row>
    <row r="1250" spans="1:12" x14ac:dyDescent="0.3">
      <c r="A1250" s="1" t="str">
        <f>Table2[[#This Row],[Product_ID]]</f>
        <v>PRO3095</v>
      </c>
      <c r="B1250" s="1" t="str">
        <f>Table2[[#This Row],[Customer_ID]]</f>
        <v>CUST90893</v>
      </c>
      <c r="C1250" s="14" t="str">
        <f>Table2[[#This Row],[Date]]</f>
        <v>15/02/2024</v>
      </c>
      <c r="D1250" s="1" t="str">
        <f>TRIM(PROPER(Table2[[#This Row],[Product_Name]]))</f>
        <v>Monitor</v>
      </c>
      <c r="E1250" s="1" t="str">
        <f>TRIM(PROPER(Table2[[#This Row],[Country]]))</f>
        <v>India</v>
      </c>
      <c r="F1250" s="1" t="str">
        <f>TRIM(PROPER(Table2[[#This Row],[Category]]))</f>
        <v>Electronics</v>
      </c>
      <c r="G1250" s="1" t="str">
        <f>TRIM(PROPER(Table2[[#This Row],[Brand]]))</f>
        <v>Lenovo</v>
      </c>
      <c r="H1250" s="1">
        <f>Table2[[#This Row],[Supplier_ID]]</f>
        <v>1081</v>
      </c>
      <c r="I1250" s="1">
        <f>Table2[[#This Row],[Market_Price]]</f>
        <v>1566.88</v>
      </c>
      <c r="J1250" s="1">
        <f>Table2[[#This Row],[Selling_Price]]</f>
        <v>2042.15</v>
      </c>
      <c r="K1250" s="1">
        <f>Table2[[#This Row],[Quantity]]</f>
        <v>-249</v>
      </c>
      <c r="L1250" s="1" t="str">
        <f>IF(ISBLANK(Table2[[#This Row],[Status]]), "No Data Entered", IFERROR(Table2[[#This Row],[Status]], "No Data Entered"))</f>
        <v>Cancelled</v>
      </c>
    </row>
    <row r="1251" spans="1:12" x14ac:dyDescent="0.3">
      <c r="A1251" s="1" t="str">
        <f>Table2[[#This Row],[Product_ID]]</f>
        <v>PRO3903</v>
      </c>
      <c r="B1251" s="1" t="str">
        <f>Table2[[#This Row],[Customer_ID]]</f>
        <v>CUST90912</v>
      </c>
      <c r="C1251" s="14" t="str">
        <f>Table2[[#This Row],[Date]]</f>
        <v>06/08/2023</v>
      </c>
      <c r="D1251" s="1" t="str">
        <f>TRIM(PROPER(Table2[[#This Row],[Product_Name]]))</f>
        <v>Camera</v>
      </c>
      <c r="E1251" s="1" t="str">
        <f>TRIM(PROPER(Table2[[#This Row],[Country]]))</f>
        <v>India</v>
      </c>
      <c r="F1251" s="1" t="str">
        <f>TRIM(PROPER(Table2[[#This Row],[Category]]))</f>
        <v>Wearables</v>
      </c>
      <c r="G1251" s="1" t="str">
        <f>TRIM(PROPER(Table2[[#This Row],[Brand]]))</f>
        <v>Microsoft</v>
      </c>
      <c r="H1251" s="1">
        <f>Table2[[#This Row],[Supplier_ID]]</f>
        <v>1094</v>
      </c>
      <c r="I1251" s="1">
        <f>Table2[[#This Row],[Market_Price]]</f>
        <v>516.52</v>
      </c>
      <c r="J1251" s="1">
        <f>Table2[[#This Row],[Selling_Price]]</f>
        <v>1031.05</v>
      </c>
      <c r="K1251" s="1">
        <f>Table2[[#This Row],[Quantity]]</f>
        <v>-331</v>
      </c>
      <c r="L1251" s="1" t="str">
        <f>IF(ISBLANK(Table2[[#This Row],[Status]]), "No Data Entered", IFERROR(Table2[[#This Row],[Status]], "No Data Entered"))</f>
        <v>Cancelled</v>
      </c>
    </row>
    <row r="1252" spans="1:12" x14ac:dyDescent="0.3">
      <c r="A1252" s="1" t="str">
        <f>Table2[[#This Row],[Product_ID]]</f>
        <v>PRO4467</v>
      </c>
      <c r="B1252" s="1" t="str">
        <f>Table2[[#This Row],[Customer_ID]]</f>
        <v>CUST90984</v>
      </c>
      <c r="C1252" s="14" t="str">
        <f>Table2[[#This Row],[Date]]</f>
        <v>26/01/2023</v>
      </c>
      <c r="D1252" s="1" t="str">
        <f>TRIM(PROPER(Table2[[#This Row],[Product_Name]]))</f>
        <v>Mouse</v>
      </c>
      <c r="E1252" s="1" t="str">
        <f>TRIM(PROPER(Table2[[#This Row],[Country]]))</f>
        <v>Canada</v>
      </c>
      <c r="F1252" s="1" t="str">
        <f>TRIM(PROPER(Table2[[#This Row],[Category]]))</f>
        <v>Computers</v>
      </c>
      <c r="G1252" s="1" t="str">
        <f>TRIM(PROPER(Table2[[#This Row],[Brand]]))</f>
        <v>Hp</v>
      </c>
      <c r="H1252" s="1">
        <f>Table2[[#This Row],[Supplier_ID]]</f>
        <v>1088</v>
      </c>
      <c r="I1252" s="1">
        <f>Table2[[#This Row],[Market_Price]]</f>
        <v>1897.44</v>
      </c>
      <c r="J1252" s="1">
        <f>Table2[[#This Row],[Selling_Price]]</f>
        <v>3683.8</v>
      </c>
      <c r="K1252" s="1">
        <f>Table2[[#This Row],[Quantity]]</f>
        <v>-400</v>
      </c>
      <c r="L1252" s="1" t="str">
        <f>IF(ISBLANK(Table2[[#This Row],[Status]]), "No Data Entered", IFERROR(Table2[[#This Row],[Status]], "No Data Entered"))</f>
        <v>Cancelled</v>
      </c>
    </row>
    <row r="1253" spans="1:12" x14ac:dyDescent="0.3">
      <c r="A1253" s="1" t="str">
        <f>Table2[[#This Row],[Product_ID]]</f>
        <v>PRO2941</v>
      </c>
      <c r="B1253" s="1" t="str">
        <f>Table2[[#This Row],[Customer_ID]]</f>
        <v>CUST91045</v>
      </c>
      <c r="C1253" s="14" t="str">
        <f>Table2[[#This Row],[Date]]</f>
        <v>20/07/2022</v>
      </c>
      <c r="D1253" s="1" t="str">
        <f>TRIM(PROPER(Table2[[#This Row],[Product_Name]]))</f>
        <v>Camera</v>
      </c>
      <c r="E1253" s="1" t="str">
        <f>TRIM(PROPER(Table2[[#This Row],[Country]]))</f>
        <v>Usa</v>
      </c>
      <c r="F1253" s="1" t="str">
        <f>TRIM(PROPER(Table2[[#This Row],[Category]]))</f>
        <v>Electronics</v>
      </c>
      <c r="G1253" s="1" t="str">
        <f>TRIM(PROPER(Table2[[#This Row],[Brand]]))</f>
        <v>Apple</v>
      </c>
      <c r="H1253" s="1">
        <f>Table2[[#This Row],[Supplier_ID]]</f>
        <v>1015</v>
      </c>
      <c r="I1253" s="1">
        <f>Table2[[#This Row],[Market_Price]]</f>
        <v>1753</v>
      </c>
      <c r="J1253" s="1">
        <f>Table2[[#This Row],[Selling_Price]]</f>
        <v>2140.79</v>
      </c>
      <c r="K1253" s="1">
        <f>Table2[[#This Row],[Quantity]]</f>
        <v>-309</v>
      </c>
      <c r="L1253" s="1" t="str">
        <f>IF(ISBLANK(Table2[[#This Row],[Status]]), "No Data Entered", IFERROR(Table2[[#This Row],[Status]], "No Data Entered"))</f>
        <v>Cancelled</v>
      </c>
    </row>
    <row r="1254" spans="1:12" x14ac:dyDescent="0.3">
      <c r="A1254" s="1" t="str">
        <f>Table2[[#This Row],[Product_ID]]</f>
        <v>PRO3244</v>
      </c>
      <c r="B1254" s="1" t="str">
        <f>Table2[[#This Row],[Customer_ID]]</f>
        <v>CUST91365</v>
      </c>
      <c r="C1254" s="14" t="str">
        <f>Table2[[#This Row],[Date]]</f>
        <v>25/07/2025</v>
      </c>
      <c r="D1254" s="1" t="str">
        <f>TRIM(PROPER(Table2[[#This Row],[Product_Name]]))</f>
        <v>Camera</v>
      </c>
      <c r="E1254" s="1" t="str">
        <f>TRIM(PROPER(Table2[[#This Row],[Country]]))</f>
        <v>Usa</v>
      </c>
      <c r="F1254" s="1" t="str">
        <f>TRIM(PROPER(Table2[[#This Row],[Category]]))</f>
        <v>Computers</v>
      </c>
      <c r="G1254" s="1" t="str">
        <f>TRIM(PROPER(Table2[[#This Row],[Brand]]))</f>
        <v>Asus</v>
      </c>
      <c r="H1254" s="1">
        <f>Table2[[#This Row],[Supplier_ID]]</f>
        <v>1007</v>
      </c>
      <c r="I1254" s="1">
        <f>Table2[[#This Row],[Market_Price]]</f>
        <v>153.49</v>
      </c>
      <c r="J1254" s="1">
        <f>Table2[[#This Row],[Selling_Price]]</f>
        <v>216.51</v>
      </c>
      <c r="K1254" s="1">
        <f>Table2[[#This Row],[Quantity]]</f>
        <v>-302</v>
      </c>
      <c r="L1254" s="1" t="str">
        <f>IF(ISBLANK(Table2[[#This Row],[Status]]), "No Data Entered", IFERROR(Table2[[#This Row],[Status]], "No Data Entered"))</f>
        <v>Cancelled</v>
      </c>
    </row>
    <row r="1255" spans="1:12" x14ac:dyDescent="0.3">
      <c r="A1255" s="1" t="str">
        <f>Table2[[#This Row],[Product_ID]]</f>
        <v>PRO6695</v>
      </c>
      <c r="B1255" s="1" t="str">
        <f>Table2[[#This Row],[Customer_ID]]</f>
        <v>CUST91615</v>
      </c>
      <c r="C1255" s="14" t="str">
        <f>Table2[[#This Row],[Date]]</f>
        <v>30/04/2021</v>
      </c>
      <c r="D1255" s="1" t="str">
        <f>TRIM(PROPER(Table2[[#This Row],[Product_Name]]))</f>
        <v>Camera</v>
      </c>
      <c r="E1255" s="1" t="str">
        <f>TRIM(PROPER(Table2[[#This Row],[Country]]))</f>
        <v>Usa</v>
      </c>
      <c r="F1255" s="1" t="str">
        <f>TRIM(PROPER(Table2[[#This Row],[Category]]))</f>
        <v>Office Supplies</v>
      </c>
      <c r="G1255" s="1" t="str">
        <f>TRIM(PROPER(Table2[[#This Row],[Brand]]))</f>
        <v>Apple</v>
      </c>
      <c r="H1255" s="1">
        <f>Table2[[#This Row],[Supplier_ID]]</f>
        <v>1018</v>
      </c>
      <c r="I1255" s="1">
        <f>Table2[[#This Row],[Market_Price]]</f>
        <v>1230.69</v>
      </c>
      <c r="J1255" s="1">
        <f>Table2[[#This Row],[Selling_Price]]</f>
        <v>1879.07</v>
      </c>
      <c r="K1255" s="1">
        <f>Table2[[#This Row],[Quantity]]</f>
        <v>-335</v>
      </c>
      <c r="L1255" s="1" t="str">
        <f>IF(ISBLANK(Table2[[#This Row],[Status]]), "No Data Entered", IFERROR(Table2[[#This Row],[Status]], "No Data Entered"))</f>
        <v>Cancelled</v>
      </c>
    </row>
    <row r="1256" spans="1:12" x14ac:dyDescent="0.3">
      <c r="A1256" s="1" t="str">
        <f>Table2[[#This Row],[Product_ID]]</f>
        <v>PRO4232</v>
      </c>
      <c r="B1256" s="1" t="str">
        <f>Table2[[#This Row],[Customer_ID]]</f>
        <v>CUST91686</v>
      </c>
      <c r="C1256" s="14" t="str">
        <f>Table2[[#This Row],[Date]]</f>
        <v>24/10/2020</v>
      </c>
      <c r="D1256" s="1" t="str">
        <f>TRIM(PROPER(Table2[[#This Row],[Product_Name]]))</f>
        <v>Monitor</v>
      </c>
      <c r="E1256" s="1" t="str">
        <f>TRIM(PROPER(Table2[[#This Row],[Country]]))</f>
        <v>France</v>
      </c>
      <c r="F1256" s="1" t="str">
        <f>TRIM(PROPER(Table2[[#This Row],[Category]]))</f>
        <v>Accessories</v>
      </c>
      <c r="G1256" s="1" t="str">
        <f>TRIM(PROPER(Table2[[#This Row],[Brand]]))</f>
        <v>Microsoft</v>
      </c>
      <c r="H1256" s="1">
        <f>Table2[[#This Row],[Supplier_ID]]</f>
        <v>1099</v>
      </c>
      <c r="I1256" s="1">
        <f>Table2[[#This Row],[Market_Price]]</f>
        <v>604.15</v>
      </c>
      <c r="J1256" s="1">
        <f>Table2[[#This Row],[Selling_Price]]</f>
        <v>1185.22</v>
      </c>
      <c r="K1256" s="1">
        <f>Table2[[#This Row],[Quantity]]</f>
        <v>-443</v>
      </c>
      <c r="L1256" s="1" t="str">
        <f>IF(ISBLANK(Table2[[#This Row],[Status]]), "No Data Entered", IFERROR(Table2[[#This Row],[Status]], "No Data Entered"))</f>
        <v>Cancelled</v>
      </c>
    </row>
    <row r="1257" spans="1:12" x14ac:dyDescent="0.3">
      <c r="A1257" s="1" t="str">
        <f>Table2[[#This Row],[Product_ID]]</f>
        <v>PRO5591</v>
      </c>
      <c r="B1257" s="1" t="str">
        <f>Table2[[#This Row],[Customer_ID]]</f>
        <v>CUST91692</v>
      </c>
      <c r="C1257" s="14" t="str">
        <f>Table2[[#This Row],[Date]]</f>
        <v>18/06/2023</v>
      </c>
      <c r="D1257" s="1" t="str">
        <f>TRIM(PROPER(Table2[[#This Row],[Product_Name]]))</f>
        <v>Laptop</v>
      </c>
      <c r="E1257" s="1" t="str">
        <f>TRIM(PROPER(Table2[[#This Row],[Country]]))</f>
        <v>Uk</v>
      </c>
      <c r="F1257" s="1" t="str">
        <f>TRIM(PROPER(Table2[[#This Row],[Category]]))</f>
        <v>Computers</v>
      </c>
      <c r="G1257" s="1" t="str">
        <f>TRIM(PROPER(Table2[[#This Row],[Brand]]))</f>
        <v>Asus</v>
      </c>
      <c r="H1257" s="1">
        <f>Table2[[#This Row],[Supplier_ID]]</f>
        <v>1085</v>
      </c>
      <c r="I1257" s="1">
        <f>Table2[[#This Row],[Market_Price]]</f>
        <v>420.39</v>
      </c>
      <c r="J1257" s="1">
        <f>Table2[[#This Row],[Selling_Price]]</f>
        <v>541.6</v>
      </c>
      <c r="K1257" s="1">
        <f>Table2[[#This Row],[Quantity]]</f>
        <v>-82</v>
      </c>
      <c r="L1257" s="1" t="str">
        <f>IF(ISBLANK(Table2[[#This Row],[Status]]), "No Data Entered", IFERROR(Table2[[#This Row],[Status]], "No Data Entered"))</f>
        <v>Cancelled</v>
      </c>
    </row>
    <row r="1258" spans="1:12" x14ac:dyDescent="0.3">
      <c r="A1258" s="1" t="str">
        <f>Table2[[#This Row],[Product_ID]]</f>
        <v>PRO4288</v>
      </c>
      <c r="B1258" s="1" t="str">
        <f>Table2[[#This Row],[Customer_ID]]</f>
        <v>CUST91743</v>
      </c>
      <c r="C1258" s="14" t="str">
        <f>Table2[[#This Row],[Date]]</f>
        <v>09/07/2023</v>
      </c>
      <c r="D1258" s="1" t="str">
        <f>TRIM(PROPER(Table2[[#This Row],[Product_Name]]))</f>
        <v>Tablet</v>
      </c>
      <c r="E1258" s="1" t="str">
        <f>TRIM(PROPER(Table2[[#This Row],[Country]]))</f>
        <v>Canada</v>
      </c>
      <c r="F1258" s="1" t="str">
        <f>TRIM(PROPER(Table2[[#This Row],[Category]]))</f>
        <v>Electronics</v>
      </c>
      <c r="G1258" s="1" t="str">
        <f>TRIM(PROPER(Table2[[#This Row],[Brand]]))</f>
        <v>Apple</v>
      </c>
      <c r="H1258" s="1">
        <f>Table2[[#This Row],[Supplier_ID]]</f>
        <v>1012</v>
      </c>
      <c r="I1258" s="1">
        <f>Table2[[#This Row],[Market_Price]]</f>
        <v>1428.19</v>
      </c>
      <c r="J1258" s="1">
        <f>Table2[[#This Row],[Selling_Price]]</f>
        <v>1699.53</v>
      </c>
      <c r="K1258" s="1">
        <f>Table2[[#This Row],[Quantity]]</f>
        <v>-368</v>
      </c>
      <c r="L1258" s="1" t="str">
        <f>IF(ISBLANK(Table2[[#This Row],[Status]]), "No Data Entered", IFERROR(Table2[[#This Row],[Status]], "No Data Entered"))</f>
        <v>Cancelled</v>
      </c>
    </row>
    <row r="1259" spans="1:12" x14ac:dyDescent="0.3">
      <c r="A1259" s="1" t="str">
        <f>Table2[[#This Row],[Product_ID]]</f>
        <v>PRO6481</v>
      </c>
      <c r="B1259" s="1" t="str">
        <f>Table2[[#This Row],[Customer_ID]]</f>
        <v>CUST91764</v>
      </c>
      <c r="C1259" s="14" t="str">
        <f>Table2[[#This Row],[Date]]</f>
        <v>03/02/2021</v>
      </c>
      <c r="D1259" s="1" t="str">
        <f>TRIM(PROPER(Table2[[#This Row],[Product_Name]]))</f>
        <v>Smartwatch</v>
      </c>
      <c r="E1259" s="1" t="str">
        <f>TRIM(PROPER(Table2[[#This Row],[Country]]))</f>
        <v>Usa</v>
      </c>
      <c r="F1259" s="1" t="str">
        <f>TRIM(PROPER(Table2[[#This Row],[Category]]))</f>
        <v>Computers</v>
      </c>
      <c r="G1259" s="1" t="str">
        <f>TRIM(PROPER(Table2[[#This Row],[Brand]]))</f>
        <v>Logitech</v>
      </c>
      <c r="H1259" s="1">
        <f>Table2[[#This Row],[Supplier_ID]]</f>
        <v>1052</v>
      </c>
      <c r="I1259" s="1">
        <f>Table2[[#This Row],[Market_Price]]</f>
        <v>1950.16</v>
      </c>
      <c r="J1259" s="1">
        <f>Table2[[#This Row],[Selling_Price]]</f>
        <v>2274.19</v>
      </c>
      <c r="K1259" s="1">
        <f>Table2[[#This Row],[Quantity]]</f>
        <v>-409</v>
      </c>
      <c r="L1259" s="1" t="str">
        <f>IF(ISBLANK(Table2[[#This Row],[Status]]), "No Data Entered", IFERROR(Table2[[#This Row],[Status]], "No Data Entered"))</f>
        <v>Cancelled</v>
      </c>
    </row>
    <row r="1260" spans="1:12" x14ac:dyDescent="0.3">
      <c r="A1260" s="1" t="str">
        <f>Table2[[#This Row],[Product_ID]]</f>
        <v>PRO8567</v>
      </c>
      <c r="B1260" s="1" t="str">
        <f>Table2[[#This Row],[Customer_ID]]</f>
        <v>CUST91789</v>
      </c>
      <c r="C1260" s="14" t="str">
        <f>Table2[[#This Row],[Date]]</f>
        <v>06/01/2023</v>
      </c>
      <c r="D1260" s="1" t="str">
        <f>TRIM(PROPER(Table2[[#This Row],[Product_Name]]))</f>
        <v>Camera</v>
      </c>
      <c r="E1260" s="1" t="str">
        <f>TRIM(PROPER(Table2[[#This Row],[Country]]))</f>
        <v>India</v>
      </c>
      <c r="F1260" s="1" t="str">
        <f>TRIM(PROPER(Table2[[#This Row],[Category]]))</f>
        <v>Accessories</v>
      </c>
      <c r="G1260" s="1" t="str">
        <f>TRIM(PROPER(Table2[[#This Row],[Brand]]))</f>
        <v>Sony</v>
      </c>
      <c r="H1260" s="1">
        <f>Table2[[#This Row],[Supplier_ID]]</f>
        <v>1091</v>
      </c>
      <c r="I1260" s="1">
        <f>Table2[[#This Row],[Market_Price]]</f>
        <v>326.83</v>
      </c>
      <c r="J1260" s="1">
        <f>Table2[[#This Row],[Selling_Price]]</f>
        <v>652.82000000000005</v>
      </c>
      <c r="K1260" s="1">
        <f>Table2[[#This Row],[Quantity]]</f>
        <v>-235</v>
      </c>
      <c r="L1260" s="1" t="str">
        <f>IF(ISBLANK(Table2[[#This Row],[Status]]), "No Data Entered", IFERROR(Table2[[#This Row],[Status]], "No Data Entered"))</f>
        <v>Cancelled</v>
      </c>
    </row>
    <row r="1261" spans="1:12" x14ac:dyDescent="0.3">
      <c r="A1261" s="1" t="str">
        <f>Table2[[#This Row],[Product_ID]]</f>
        <v>PRO5924</v>
      </c>
      <c r="B1261" s="1" t="str">
        <f>Table2[[#This Row],[Customer_ID]]</f>
        <v>CUST91789</v>
      </c>
      <c r="C1261" s="14" t="str">
        <f>Table2[[#This Row],[Date]]</f>
        <v>10/05/2022</v>
      </c>
      <c r="D1261" s="1" t="str">
        <f>TRIM(PROPER(Table2[[#This Row],[Product_Name]]))</f>
        <v>Smartphone</v>
      </c>
      <c r="E1261" s="1" t="str">
        <f>TRIM(PROPER(Table2[[#This Row],[Country]]))</f>
        <v>Uk</v>
      </c>
      <c r="F1261" s="1" t="str">
        <f>TRIM(PROPER(Table2[[#This Row],[Category]]))</f>
        <v>Accessories</v>
      </c>
      <c r="G1261" s="1" t="str">
        <f>TRIM(PROPER(Table2[[#This Row],[Brand]]))</f>
        <v>Logitech</v>
      </c>
      <c r="H1261" s="1">
        <f>Table2[[#This Row],[Supplier_ID]]</f>
        <v>1004</v>
      </c>
      <c r="I1261" s="1">
        <f>Table2[[#This Row],[Market_Price]]</f>
        <v>1124.22</v>
      </c>
      <c r="J1261" s="1">
        <f>Table2[[#This Row],[Selling_Price]]</f>
        <v>1952.7</v>
      </c>
      <c r="K1261" s="1">
        <f>Table2[[#This Row],[Quantity]]</f>
        <v>-9</v>
      </c>
      <c r="L1261" s="1" t="str">
        <f>IF(ISBLANK(Table2[[#This Row],[Status]]), "No Data Entered", IFERROR(Table2[[#This Row],[Status]], "No Data Entered"))</f>
        <v>Cancelled</v>
      </c>
    </row>
    <row r="1262" spans="1:12" x14ac:dyDescent="0.3">
      <c r="A1262" s="1" t="str">
        <f>Table2[[#This Row],[Product_ID]]</f>
        <v>PRO7933</v>
      </c>
      <c r="B1262" s="1" t="str">
        <f>Table2[[#This Row],[Customer_ID]]</f>
        <v>CUST91794</v>
      </c>
      <c r="C1262" s="14" t="str">
        <f>Table2[[#This Row],[Date]]</f>
        <v>29/05/2025</v>
      </c>
      <c r="D1262" s="1" t="str">
        <f>TRIM(PROPER(Table2[[#This Row],[Product_Name]]))</f>
        <v>Laptop</v>
      </c>
      <c r="E1262" s="1" t="str">
        <f>TRIM(PROPER(Table2[[#This Row],[Country]]))</f>
        <v>Usa</v>
      </c>
      <c r="F1262" s="1" t="str">
        <f>TRIM(PROPER(Table2[[#This Row],[Category]]))</f>
        <v>Electronics</v>
      </c>
      <c r="G1262" s="1" t="str">
        <f>TRIM(PROPER(Table2[[#This Row],[Brand]]))</f>
        <v>Microsoft</v>
      </c>
      <c r="H1262" s="1">
        <f>Table2[[#This Row],[Supplier_ID]]</f>
        <v>1084</v>
      </c>
      <c r="I1262" s="1">
        <f>Table2[[#This Row],[Market_Price]]</f>
        <v>1698.78</v>
      </c>
      <c r="J1262" s="1">
        <f>Table2[[#This Row],[Selling_Price]]</f>
        <v>2591.62</v>
      </c>
      <c r="K1262" s="1">
        <f>Table2[[#This Row],[Quantity]]</f>
        <v>-13</v>
      </c>
      <c r="L1262" s="1" t="str">
        <f>IF(ISBLANK(Table2[[#This Row],[Status]]), "No Data Entered", IFERROR(Table2[[#This Row],[Status]], "No Data Entered"))</f>
        <v>Cancelled</v>
      </c>
    </row>
    <row r="1263" spans="1:12" x14ac:dyDescent="0.3">
      <c r="A1263" s="1" t="str">
        <f>Table2[[#This Row],[Product_ID]]</f>
        <v>PRO1699</v>
      </c>
      <c r="B1263" s="1" t="str">
        <f>Table2[[#This Row],[Customer_ID]]</f>
        <v>CUST91868</v>
      </c>
      <c r="C1263" s="14" t="str">
        <f>Table2[[#This Row],[Date]]</f>
        <v>24/05/2023</v>
      </c>
      <c r="D1263" s="1" t="str">
        <f>TRIM(PROPER(Table2[[#This Row],[Product_Name]]))</f>
        <v>Keyboard</v>
      </c>
      <c r="E1263" s="1" t="str">
        <f>TRIM(PROPER(Table2[[#This Row],[Country]]))</f>
        <v>Brazil</v>
      </c>
      <c r="F1263" s="1" t="str">
        <f>TRIM(PROPER(Table2[[#This Row],[Category]]))</f>
        <v>Electronics</v>
      </c>
      <c r="G1263" s="1" t="str">
        <f>TRIM(PROPER(Table2[[#This Row],[Brand]]))</f>
        <v>Logitech</v>
      </c>
      <c r="H1263" s="1">
        <f>Table2[[#This Row],[Supplier_ID]]</f>
        <v>1010</v>
      </c>
      <c r="I1263" s="1">
        <f>Table2[[#This Row],[Market_Price]]</f>
        <v>85.49</v>
      </c>
      <c r="J1263" s="1">
        <f>Table2[[#This Row],[Selling_Price]]</f>
        <v>95.75</v>
      </c>
      <c r="K1263" s="1">
        <f>Table2[[#This Row],[Quantity]]</f>
        <v>-124</v>
      </c>
      <c r="L1263" s="1" t="str">
        <f>IF(ISBLANK(Table2[[#This Row],[Status]]), "No Data Entered", IFERROR(Table2[[#This Row],[Status]], "No Data Entered"))</f>
        <v>Cancelled</v>
      </c>
    </row>
    <row r="1264" spans="1:12" x14ac:dyDescent="0.3">
      <c r="A1264" s="1" t="str">
        <f>Table2[[#This Row],[Product_ID]]</f>
        <v>PRO8829</v>
      </c>
      <c r="B1264" s="1" t="str">
        <f>Table2[[#This Row],[Customer_ID]]</f>
        <v>CUST91961</v>
      </c>
      <c r="C1264" s="14" t="str">
        <f>Table2[[#This Row],[Date]]</f>
        <v>02/09/2025</v>
      </c>
      <c r="D1264" s="1" t="str">
        <f>TRIM(PROPER(Table2[[#This Row],[Product_Name]]))</f>
        <v>Camera</v>
      </c>
      <c r="E1264" s="1" t="str">
        <f>TRIM(PROPER(Table2[[#This Row],[Country]]))</f>
        <v>Uk</v>
      </c>
      <c r="F1264" s="1" t="str">
        <f>TRIM(PROPER(Table2[[#This Row],[Category]]))</f>
        <v>Wearables</v>
      </c>
      <c r="G1264" s="1" t="str">
        <f>TRIM(PROPER(Table2[[#This Row],[Brand]]))</f>
        <v>Sony</v>
      </c>
      <c r="H1264" s="1">
        <f>Table2[[#This Row],[Supplier_ID]]</f>
        <v>1025</v>
      </c>
      <c r="I1264" s="1">
        <f>Table2[[#This Row],[Market_Price]]</f>
        <v>291.52</v>
      </c>
      <c r="J1264" s="1">
        <f>Table2[[#This Row],[Selling_Price]]</f>
        <v>491.36</v>
      </c>
      <c r="K1264" s="1">
        <f>Table2[[#This Row],[Quantity]]</f>
        <v>-309</v>
      </c>
      <c r="L1264" s="1" t="str">
        <f>IF(ISBLANK(Table2[[#This Row],[Status]]), "No Data Entered", IFERROR(Table2[[#This Row],[Status]], "No Data Entered"))</f>
        <v>Cancelled</v>
      </c>
    </row>
    <row r="1265" spans="1:12" x14ac:dyDescent="0.3">
      <c r="A1265" s="1" t="str">
        <f>Table2[[#This Row],[Product_ID]]</f>
        <v>PRO3460</v>
      </c>
      <c r="B1265" s="1" t="str">
        <f>Table2[[#This Row],[Customer_ID]]</f>
        <v>CUST92105</v>
      </c>
      <c r="C1265" s="14" t="str">
        <f>Table2[[#This Row],[Date]]</f>
        <v>30/03/2025</v>
      </c>
      <c r="D1265" s="1" t="str">
        <f>TRIM(PROPER(Table2[[#This Row],[Product_Name]]))</f>
        <v>Monitor</v>
      </c>
      <c r="E1265" s="1" t="str">
        <f>TRIM(PROPER(Table2[[#This Row],[Country]]))</f>
        <v>Canada</v>
      </c>
      <c r="F1265" s="1" t="str">
        <f>TRIM(PROPER(Table2[[#This Row],[Category]]))</f>
        <v>Office Supplies</v>
      </c>
      <c r="G1265" s="1" t="str">
        <f>TRIM(PROPER(Table2[[#This Row],[Brand]]))</f>
        <v>Canon</v>
      </c>
      <c r="H1265" s="1">
        <f>Table2[[#This Row],[Supplier_ID]]</f>
        <v>1095</v>
      </c>
      <c r="I1265" s="1">
        <f>Table2[[#This Row],[Market_Price]]</f>
        <v>1001.55</v>
      </c>
      <c r="J1265" s="1">
        <f>Table2[[#This Row],[Selling_Price]]</f>
        <v>1915.98</v>
      </c>
      <c r="K1265" s="1">
        <f>Table2[[#This Row],[Quantity]]</f>
        <v>-385</v>
      </c>
      <c r="L1265" s="1" t="str">
        <f>IF(ISBLANK(Table2[[#This Row],[Status]]), "No Data Entered", IFERROR(Table2[[#This Row],[Status]], "No Data Entered"))</f>
        <v>Cancelled</v>
      </c>
    </row>
    <row r="1266" spans="1:12" x14ac:dyDescent="0.3">
      <c r="A1266" s="1" t="str">
        <f>Table2[[#This Row],[Product_ID]]</f>
        <v>PRO2695</v>
      </c>
      <c r="B1266" s="1" t="str">
        <f>Table2[[#This Row],[Customer_ID]]</f>
        <v>CUST92116</v>
      </c>
      <c r="C1266" s="14" t="str">
        <f>Table2[[#This Row],[Date]]</f>
        <v>08/09/2023</v>
      </c>
      <c r="D1266" s="1" t="str">
        <f>TRIM(PROPER(Table2[[#This Row],[Product_Name]]))</f>
        <v>Laptop</v>
      </c>
      <c r="E1266" s="1" t="str">
        <f>TRIM(PROPER(Table2[[#This Row],[Country]]))</f>
        <v>Uk</v>
      </c>
      <c r="F1266" s="1" t="str">
        <f>TRIM(PROPER(Table2[[#This Row],[Category]]))</f>
        <v>Wearables</v>
      </c>
      <c r="G1266" s="1" t="str">
        <f>TRIM(PROPER(Table2[[#This Row],[Brand]]))</f>
        <v>Asus</v>
      </c>
      <c r="H1266" s="1">
        <f>Table2[[#This Row],[Supplier_ID]]</f>
        <v>1022</v>
      </c>
      <c r="I1266" s="1">
        <f>Table2[[#This Row],[Market_Price]]</f>
        <v>723.59</v>
      </c>
      <c r="J1266" s="1">
        <f>Table2[[#This Row],[Selling_Price]]</f>
        <v>1072.5999999999999</v>
      </c>
      <c r="K1266" s="1">
        <f>Table2[[#This Row],[Quantity]]</f>
        <v>-293</v>
      </c>
      <c r="L1266" s="1" t="str">
        <f>IF(ISBLANK(Table2[[#This Row],[Status]]), "No Data Entered", IFERROR(Table2[[#This Row],[Status]], "No Data Entered"))</f>
        <v>Cancelled</v>
      </c>
    </row>
    <row r="1267" spans="1:12" x14ac:dyDescent="0.3">
      <c r="A1267" s="1" t="str">
        <f>Table2[[#This Row],[Product_ID]]</f>
        <v>PRO5732</v>
      </c>
      <c r="B1267" s="1" t="str">
        <f>Table2[[#This Row],[Customer_ID]]</f>
        <v>CUST92204</v>
      </c>
      <c r="C1267" s="14" t="str">
        <f>Table2[[#This Row],[Date]]</f>
        <v>19/06/2023</v>
      </c>
      <c r="D1267" s="1" t="str">
        <f>TRIM(PROPER(Table2[[#This Row],[Product_Name]]))</f>
        <v>Tablet</v>
      </c>
      <c r="E1267" s="1" t="str">
        <f>TRIM(PROPER(Table2[[#This Row],[Country]]))</f>
        <v>France</v>
      </c>
      <c r="F1267" s="1" t="str">
        <f>TRIM(PROPER(Table2[[#This Row],[Category]]))</f>
        <v>Electronics</v>
      </c>
      <c r="G1267" s="1" t="str">
        <f>TRIM(PROPER(Table2[[#This Row],[Brand]]))</f>
        <v>Lenovo</v>
      </c>
      <c r="H1267" s="1">
        <f>Table2[[#This Row],[Supplier_ID]]</f>
        <v>1059</v>
      </c>
      <c r="I1267" s="1">
        <f>Table2[[#This Row],[Market_Price]]</f>
        <v>241.72</v>
      </c>
      <c r="J1267" s="1">
        <f>Table2[[#This Row],[Selling_Price]]</f>
        <v>418.25</v>
      </c>
      <c r="K1267" s="1">
        <f>Table2[[#This Row],[Quantity]]</f>
        <v>-69</v>
      </c>
      <c r="L1267" s="1" t="str">
        <f>IF(ISBLANK(Table2[[#This Row],[Status]]), "No Data Entered", IFERROR(Table2[[#This Row],[Status]], "No Data Entered"))</f>
        <v>Cancelled</v>
      </c>
    </row>
    <row r="1268" spans="1:12" x14ac:dyDescent="0.3">
      <c r="A1268" s="1" t="str">
        <f>Table2[[#This Row],[Product_ID]]</f>
        <v>PRO2638</v>
      </c>
      <c r="B1268" s="1" t="str">
        <f>Table2[[#This Row],[Customer_ID]]</f>
        <v>CUST92227</v>
      </c>
      <c r="C1268" s="14" t="str">
        <f>Table2[[#This Row],[Date]]</f>
        <v>31/10/2022</v>
      </c>
      <c r="D1268" s="1" t="str">
        <f>TRIM(PROPER(Table2[[#This Row],[Product_Name]]))</f>
        <v>Mouse</v>
      </c>
      <c r="E1268" s="1" t="str">
        <f>TRIM(PROPER(Table2[[#This Row],[Country]]))</f>
        <v>Australia</v>
      </c>
      <c r="F1268" s="1" t="str">
        <f>TRIM(PROPER(Table2[[#This Row],[Category]]))</f>
        <v>Office Supplies</v>
      </c>
      <c r="G1268" s="1" t="str">
        <f>TRIM(PROPER(Table2[[#This Row],[Brand]]))</f>
        <v>Asus</v>
      </c>
      <c r="H1268" s="1">
        <f>Table2[[#This Row],[Supplier_ID]]</f>
        <v>1049</v>
      </c>
      <c r="I1268" s="1">
        <f>Table2[[#This Row],[Market_Price]]</f>
        <v>172.7</v>
      </c>
      <c r="J1268" s="1">
        <f>Table2[[#This Row],[Selling_Price]]</f>
        <v>288.92</v>
      </c>
      <c r="K1268" s="1">
        <f>Table2[[#This Row],[Quantity]]</f>
        <v>-135</v>
      </c>
      <c r="L1268" s="1" t="str">
        <f>IF(ISBLANK(Table2[[#This Row],[Status]]), "No Data Entered", IFERROR(Table2[[#This Row],[Status]], "No Data Entered"))</f>
        <v>Cancelled</v>
      </c>
    </row>
    <row r="1269" spans="1:12" x14ac:dyDescent="0.3">
      <c r="A1269" s="1" t="str">
        <f>Table2[[#This Row],[Product_ID]]</f>
        <v>PRO3563</v>
      </c>
      <c r="B1269" s="1" t="str">
        <f>Table2[[#This Row],[Customer_ID]]</f>
        <v>CUST92342</v>
      </c>
      <c r="C1269" s="14" t="str">
        <f>Table2[[#This Row],[Date]]</f>
        <v>19/07/2021</v>
      </c>
      <c r="D1269" s="1" t="str">
        <f>TRIM(PROPER(Table2[[#This Row],[Product_Name]]))</f>
        <v>Smartphone</v>
      </c>
      <c r="E1269" s="1" t="str">
        <f>TRIM(PROPER(Table2[[#This Row],[Country]]))</f>
        <v>Canada</v>
      </c>
      <c r="F1269" s="1" t="str">
        <f>TRIM(PROPER(Table2[[#This Row],[Category]]))</f>
        <v>Electronics</v>
      </c>
      <c r="G1269" s="1" t="str">
        <f>TRIM(PROPER(Table2[[#This Row],[Brand]]))</f>
        <v>Sony</v>
      </c>
      <c r="H1269" s="1">
        <f>Table2[[#This Row],[Supplier_ID]]</f>
        <v>1076</v>
      </c>
      <c r="I1269" s="1">
        <f>Table2[[#This Row],[Market_Price]]</f>
        <v>1354.66</v>
      </c>
      <c r="J1269" s="1">
        <f>Table2[[#This Row],[Selling_Price]]</f>
        <v>2604.1999999999998</v>
      </c>
      <c r="K1269" s="1">
        <f>Table2[[#This Row],[Quantity]]</f>
        <v>-78</v>
      </c>
      <c r="L1269" s="1" t="str">
        <f>IF(ISBLANK(Table2[[#This Row],[Status]]), "No Data Entered", IFERROR(Table2[[#This Row],[Status]], "No Data Entered"))</f>
        <v>Cancelled</v>
      </c>
    </row>
    <row r="1270" spans="1:12" x14ac:dyDescent="0.3">
      <c r="A1270" s="1" t="str">
        <f>Table2[[#This Row],[Product_ID]]</f>
        <v>PRO1158</v>
      </c>
      <c r="B1270" s="1" t="str">
        <f>Table2[[#This Row],[Customer_ID]]</f>
        <v>CUST92353</v>
      </c>
      <c r="C1270" s="14" t="str">
        <f>Table2[[#This Row],[Date]]</f>
        <v>21/07/2021</v>
      </c>
      <c r="D1270" s="1" t="str">
        <f>TRIM(PROPER(Table2[[#This Row],[Product_Name]]))</f>
        <v>Printer</v>
      </c>
      <c r="E1270" s="1" t="str">
        <f>TRIM(PROPER(Table2[[#This Row],[Country]]))</f>
        <v>Japan</v>
      </c>
      <c r="F1270" s="1" t="str">
        <f>TRIM(PROPER(Table2[[#This Row],[Category]]))</f>
        <v>Computers</v>
      </c>
      <c r="G1270" s="1" t="str">
        <f>TRIM(PROPER(Table2[[#This Row],[Brand]]))</f>
        <v>Dell</v>
      </c>
      <c r="H1270" s="1">
        <f>Table2[[#This Row],[Supplier_ID]]</f>
        <v>1023</v>
      </c>
      <c r="I1270" s="1">
        <f>Table2[[#This Row],[Market_Price]]</f>
        <v>769.94</v>
      </c>
      <c r="J1270" s="1">
        <f>Table2[[#This Row],[Selling_Price]]</f>
        <v>1441.85</v>
      </c>
      <c r="K1270" s="1">
        <f>Table2[[#This Row],[Quantity]]</f>
        <v>-398</v>
      </c>
      <c r="L1270" s="1" t="str">
        <f>IF(ISBLANK(Table2[[#This Row],[Status]]), "No Data Entered", IFERROR(Table2[[#This Row],[Status]], "No Data Entered"))</f>
        <v>Cancelled</v>
      </c>
    </row>
    <row r="1271" spans="1:12" x14ac:dyDescent="0.3">
      <c r="A1271" s="1" t="str">
        <f>Table2[[#This Row],[Product_ID]]</f>
        <v>PRO5008</v>
      </c>
      <c r="B1271" s="1" t="str">
        <f>Table2[[#This Row],[Customer_ID]]</f>
        <v>CUST92405</v>
      </c>
      <c r="C1271" s="14" t="str">
        <f>Table2[[#This Row],[Date]]</f>
        <v>29/01/2024</v>
      </c>
      <c r="D1271" s="1" t="str">
        <f>TRIM(PROPER(Table2[[#This Row],[Product_Name]]))</f>
        <v>Tablet</v>
      </c>
      <c r="E1271" s="1" t="str">
        <f>TRIM(PROPER(Table2[[#This Row],[Country]]))</f>
        <v>India</v>
      </c>
      <c r="F1271" s="1" t="str">
        <f>TRIM(PROPER(Table2[[#This Row],[Category]]))</f>
        <v>Computers</v>
      </c>
      <c r="G1271" s="1" t="str">
        <f>TRIM(PROPER(Table2[[#This Row],[Brand]]))</f>
        <v>Dell</v>
      </c>
      <c r="H1271" s="1">
        <f>Table2[[#This Row],[Supplier_ID]]</f>
        <v>1070</v>
      </c>
      <c r="I1271" s="1">
        <f>Table2[[#This Row],[Market_Price]]</f>
        <v>302.16000000000003</v>
      </c>
      <c r="J1271" s="1">
        <f>Table2[[#This Row],[Selling_Price]]</f>
        <v>469.06</v>
      </c>
      <c r="K1271" s="1">
        <f>Table2[[#This Row],[Quantity]]</f>
        <v>-46</v>
      </c>
      <c r="L1271" s="1" t="str">
        <f>IF(ISBLANK(Table2[[#This Row],[Status]]), "No Data Entered", IFERROR(Table2[[#This Row],[Status]], "No Data Entered"))</f>
        <v>Cancelled</v>
      </c>
    </row>
    <row r="1272" spans="1:12" x14ac:dyDescent="0.3">
      <c r="A1272" s="1" t="str">
        <f>Table2[[#This Row],[Product_ID]]</f>
        <v>PRO6567</v>
      </c>
      <c r="B1272" s="1" t="str">
        <f>Table2[[#This Row],[Customer_ID]]</f>
        <v>CUST92415</v>
      </c>
      <c r="C1272" s="14" t="str">
        <f>Table2[[#This Row],[Date]]</f>
        <v>28/04/2023</v>
      </c>
      <c r="D1272" s="1" t="str">
        <f>TRIM(PROPER(Table2[[#This Row],[Product_Name]]))</f>
        <v>Keyboard</v>
      </c>
      <c r="E1272" s="1" t="str">
        <f>TRIM(PROPER(Table2[[#This Row],[Country]]))</f>
        <v>Brazil</v>
      </c>
      <c r="F1272" s="1" t="str">
        <f>TRIM(PROPER(Table2[[#This Row],[Category]]))</f>
        <v>Computers</v>
      </c>
      <c r="G1272" s="1" t="str">
        <f>TRIM(PROPER(Table2[[#This Row],[Brand]]))</f>
        <v>Apple</v>
      </c>
      <c r="H1272" s="1">
        <f>Table2[[#This Row],[Supplier_ID]]</f>
        <v>1059</v>
      </c>
      <c r="I1272" s="1">
        <f>Table2[[#This Row],[Market_Price]]</f>
        <v>779.93</v>
      </c>
      <c r="J1272" s="1">
        <f>Table2[[#This Row],[Selling_Price]]</f>
        <v>1128.3399999999999</v>
      </c>
      <c r="K1272" s="1">
        <f>Table2[[#This Row],[Quantity]]</f>
        <v>-229</v>
      </c>
      <c r="L1272" s="1" t="str">
        <f>IF(ISBLANK(Table2[[#This Row],[Status]]), "No Data Entered", IFERROR(Table2[[#This Row],[Status]], "No Data Entered"))</f>
        <v>Cancelled</v>
      </c>
    </row>
    <row r="1273" spans="1:12" x14ac:dyDescent="0.3">
      <c r="A1273" s="1" t="str">
        <f>Table2[[#This Row],[Product_ID]]</f>
        <v>PRO4469</v>
      </c>
      <c r="B1273" s="1" t="str">
        <f>Table2[[#This Row],[Customer_ID]]</f>
        <v>CUST92435</v>
      </c>
      <c r="C1273" s="14" t="str">
        <f>Table2[[#This Row],[Date]]</f>
        <v>08/10/2025</v>
      </c>
      <c r="D1273" s="1" t="str">
        <f>TRIM(PROPER(Table2[[#This Row],[Product_Name]]))</f>
        <v>Laptop</v>
      </c>
      <c r="E1273" s="1" t="str">
        <f>TRIM(PROPER(Table2[[#This Row],[Country]]))</f>
        <v>Germany</v>
      </c>
      <c r="F1273" s="1" t="str">
        <f>TRIM(PROPER(Table2[[#This Row],[Category]]))</f>
        <v>Computers</v>
      </c>
      <c r="G1273" s="1" t="str">
        <f>TRIM(PROPER(Table2[[#This Row],[Brand]]))</f>
        <v>Canon</v>
      </c>
      <c r="H1273" s="1">
        <f>Table2[[#This Row],[Supplier_ID]]</f>
        <v>1003</v>
      </c>
      <c r="I1273" s="1">
        <f>Table2[[#This Row],[Market_Price]]</f>
        <v>1902.1</v>
      </c>
      <c r="J1273" s="1">
        <f>Table2[[#This Row],[Selling_Price]]</f>
        <v>2765.67</v>
      </c>
      <c r="K1273" s="1">
        <f>Table2[[#This Row],[Quantity]]</f>
        <v>-128</v>
      </c>
      <c r="L1273" s="1" t="str">
        <f>IF(ISBLANK(Table2[[#This Row],[Status]]), "No Data Entered", IFERROR(Table2[[#This Row],[Status]], "No Data Entered"))</f>
        <v>Cancelled</v>
      </c>
    </row>
    <row r="1274" spans="1:12" x14ac:dyDescent="0.3">
      <c r="A1274" s="1" t="str">
        <f>Table2[[#This Row],[Product_ID]]</f>
        <v>PRO9509</v>
      </c>
      <c r="B1274" s="1" t="str">
        <f>Table2[[#This Row],[Customer_ID]]</f>
        <v>CUST92463</v>
      </c>
      <c r="C1274" s="14" t="str">
        <f>Table2[[#This Row],[Date]]</f>
        <v>14/10/2024</v>
      </c>
      <c r="D1274" s="1" t="str">
        <f>TRIM(PROPER(Table2[[#This Row],[Product_Name]]))</f>
        <v>Keyboard</v>
      </c>
      <c r="E1274" s="1" t="str">
        <f>TRIM(PROPER(Table2[[#This Row],[Country]]))</f>
        <v>Usa</v>
      </c>
      <c r="F1274" s="1" t="str">
        <f>TRIM(PROPER(Table2[[#This Row],[Category]]))</f>
        <v>Accessories</v>
      </c>
      <c r="G1274" s="1" t="str">
        <f>TRIM(PROPER(Table2[[#This Row],[Brand]]))</f>
        <v>Logitech</v>
      </c>
      <c r="H1274" s="1">
        <f>Table2[[#This Row],[Supplier_ID]]</f>
        <v>1010</v>
      </c>
      <c r="I1274" s="1">
        <f>Table2[[#This Row],[Market_Price]]</f>
        <v>61.52</v>
      </c>
      <c r="J1274" s="1">
        <f>Table2[[#This Row],[Selling_Price]]</f>
        <v>92.44</v>
      </c>
      <c r="K1274" s="1">
        <f>Table2[[#This Row],[Quantity]]</f>
        <v>-81</v>
      </c>
      <c r="L1274" s="1" t="str">
        <f>IF(ISBLANK(Table2[[#This Row],[Status]]), "No Data Entered", IFERROR(Table2[[#This Row],[Status]], "No Data Entered"))</f>
        <v>Cancelled</v>
      </c>
    </row>
    <row r="1275" spans="1:12" x14ac:dyDescent="0.3">
      <c r="A1275" s="1" t="str">
        <f>Table2[[#This Row],[Product_ID]]</f>
        <v>PRO3116</v>
      </c>
      <c r="B1275" s="1" t="str">
        <f>Table2[[#This Row],[Customer_ID]]</f>
        <v>CUST92581</v>
      </c>
      <c r="C1275" s="14" t="str">
        <f>Table2[[#This Row],[Date]]</f>
        <v>10/10/2024</v>
      </c>
      <c r="D1275" s="1" t="str">
        <f>TRIM(PROPER(Table2[[#This Row],[Product_Name]]))</f>
        <v>Mouse</v>
      </c>
      <c r="E1275" s="1" t="str">
        <f>TRIM(PROPER(Table2[[#This Row],[Country]]))</f>
        <v>Australia</v>
      </c>
      <c r="F1275" s="1" t="str">
        <f>TRIM(PROPER(Table2[[#This Row],[Category]]))</f>
        <v>Electronics</v>
      </c>
      <c r="G1275" s="1" t="str">
        <f>TRIM(PROPER(Table2[[#This Row],[Brand]]))</f>
        <v>Dell</v>
      </c>
      <c r="H1275" s="1">
        <f>Table2[[#This Row],[Supplier_ID]]</f>
        <v>1042</v>
      </c>
      <c r="I1275" s="1">
        <f>Table2[[#This Row],[Market_Price]]</f>
        <v>1630.94</v>
      </c>
      <c r="J1275" s="1">
        <f>Table2[[#This Row],[Selling_Price]]</f>
        <v>2402.5300000000002</v>
      </c>
      <c r="K1275" s="1">
        <f>Table2[[#This Row],[Quantity]]</f>
        <v>-156</v>
      </c>
      <c r="L1275" s="1" t="str">
        <f>IF(ISBLANK(Table2[[#This Row],[Status]]), "No Data Entered", IFERROR(Table2[[#This Row],[Status]], "No Data Entered"))</f>
        <v>Cancelled</v>
      </c>
    </row>
    <row r="1276" spans="1:12" x14ac:dyDescent="0.3">
      <c r="A1276" s="1" t="str">
        <f>Table2[[#This Row],[Product_ID]]</f>
        <v>PRO5201</v>
      </c>
      <c r="B1276" s="1" t="str">
        <f>Table2[[#This Row],[Customer_ID]]</f>
        <v>CUST92599</v>
      </c>
      <c r="C1276" s="14" t="str">
        <f>Table2[[#This Row],[Date]]</f>
        <v>08/11/2022</v>
      </c>
      <c r="D1276" s="1" t="str">
        <f>TRIM(PROPER(Table2[[#This Row],[Product_Name]]))</f>
        <v>Smartphone</v>
      </c>
      <c r="E1276" s="1" t="str">
        <f>TRIM(PROPER(Table2[[#This Row],[Country]]))</f>
        <v>China</v>
      </c>
      <c r="F1276" s="1" t="str">
        <f>TRIM(PROPER(Table2[[#This Row],[Category]]))</f>
        <v>Wearables</v>
      </c>
      <c r="G1276" s="1" t="str">
        <f>TRIM(PROPER(Table2[[#This Row],[Brand]]))</f>
        <v>Microsoft</v>
      </c>
      <c r="H1276" s="1">
        <f>Table2[[#This Row],[Supplier_ID]]</f>
        <v>1098</v>
      </c>
      <c r="I1276" s="1">
        <f>Table2[[#This Row],[Market_Price]]</f>
        <v>1064.68</v>
      </c>
      <c r="J1276" s="1">
        <f>Table2[[#This Row],[Selling_Price]]</f>
        <v>1466.28</v>
      </c>
      <c r="K1276" s="1">
        <f>Table2[[#This Row],[Quantity]]</f>
        <v>-220</v>
      </c>
      <c r="L1276" s="1" t="str">
        <f>IF(ISBLANK(Table2[[#This Row],[Status]]), "No Data Entered", IFERROR(Table2[[#This Row],[Status]], "No Data Entered"))</f>
        <v>Cancelled</v>
      </c>
    </row>
    <row r="1277" spans="1:12" x14ac:dyDescent="0.3">
      <c r="A1277" s="1" t="str">
        <f>Table2[[#This Row],[Product_ID]]</f>
        <v>PRO6673</v>
      </c>
      <c r="B1277" s="1" t="str">
        <f>Table2[[#This Row],[Customer_ID]]</f>
        <v>CUST92615</v>
      </c>
      <c r="C1277" s="14" t="str">
        <f>Table2[[#This Row],[Date]]</f>
        <v>09/01/2023</v>
      </c>
      <c r="D1277" s="1" t="str">
        <f>TRIM(PROPER(Table2[[#This Row],[Product_Name]]))</f>
        <v>Laptop</v>
      </c>
      <c r="E1277" s="1" t="str">
        <f>TRIM(PROPER(Table2[[#This Row],[Country]]))</f>
        <v>Canada</v>
      </c>
      <c r="F1277" s="1" t="str">
        <f>TRIM(PROPER(Table2[[#This Row],[Category]]))</f>
        <v>Office Supplies</v>
      </c>
      <c r="G1277" s="1" t="str">
        <f>TRIM(PROPER(Table2[[#This Row],[Brand]]))</f>
        <v>Microsoft</v>
      </c>
      <c r="H1277" s="1">
        <f>Table2[[#This Row],[Supplier_ID]]</f>
        <v>1064</v>
      </c>
      <c r="I1277" s="1">
        <f>Table2[[#This Row],[Market_Price]]</f>
        <v>1624.8</v>
      </c>
      <c r="J1277" s="1">
        <f>Table2[[#This Row],[Selling_Price]]</f>
        <v>1966.47</v>
      </c>
      <c r="K1277" s="1">
        <f>Table2[[#This Row],[Quantity]]</f>
        <v>-56</v>
      </c>
      <c r="L1277" s="1" t="str">
        <f>IF(ISBLANK(Table2[[#This Row],[Status]]), "No Data Entered", IFERROR(Table2[[#This Row],[Status]], "No Data Entered"))</f>
        <v>Cancelled</v>
      </c>
    </row>
    <row r="1278" spans="1:12" x14ac:dyDescent="0.3">
      <c r="A1278" s="1" t="str">
        <f>Table2[[#This Row],[Product_ID]]</f>
        <v>PRO3010</v>
      </c>
      <c r="B1278" s="1" t="str">
        <f>Table2[[#This Row],[Customer_ID]]</f>
        <v>CUST92646</v>
      </c>
      <c r="C1278" s="14" t="str">
        <f>Table2[[#This Row],[Date]]</f>
        <v>23/10/2020</v>
      </c>
      <c r="D1278" s="1" t="str">
        <f>TRIM(PROPER(Table2[[#This Row],[Product_Name]]))</f>
        <v>Keyboard</v>
      </c>
      <c r="E1278" s="1" t="str">
        <f>TRIM(PROPER(Table2[[#This Row],[Country]]))</f>
        <v>France</v>
      </c>
      <c r="F1278" s="1" t="str">
        <f>TRIM(PROPER(Table2[[#This Row],[Category]]))</f>
        <v>Electronics</v>
      </c>
      <c r="G1278" s="1" t="str">
        <f>TRIM(PROPER(Table2[[#This Row],[Brand]]))</f>
        <v>Sony</v>
      </c>
      <c r="H1278" s="1">
        <f>Table2[[#This Row],[Supplier_ID]]</f>
        <v>1083</v>
      </c>
      <c r="I1278" s="1">
        <f>Table2[[#This Row],[Market_Price]]</f>
        <v>731.69</v>
      </c>
      <c r="J1278" s="1">
        <f>Table2[[#This Row],[Selling_Price]]</f>
        <v>1406.77</v>
      </c>
      <c r="K1278" s="1">
        <f>Table2[[#This Row],[Quantity]]</f>
        <v>-355</v>
      </c>
      <c r="L1278" s="1" t="str">
        <f>IF(ISBLANK(Table2[[#This Row],[Status]]), "No Data Entered", IFERROR(Table2[[#This Row],[Status]], "No Data Entered"))</f>
        <v>Cancelled</v>
      </c>
    </row>
    <row r="1279" spans="1:12" x14ac:dyDescent="0.3">
      <c r="A1279" s="1" t="str">
        <f>Table2[[#This Row],[Product_ID]]</f>
        <v>PRO9780</v>
      </c>
      <c r="B1279" s="1" t="str">
        <f>Table2[[#This Row],[Customer_ID]]</f>
        <v>CUST92660</v>
      </c>
      <c r="C1279" s="14" t="str">
        <f>Table2[[#This Row],[Date]]</f>
        <v>22/05/2024</v>
      </c>
      <c r="D1279" s="1" t="str">
        <f>TRIM(PROPER(Table2[[#This Row],[Product_Name]]))</f>
        <v>Keyboard</v>
      </c>
      <c r="E1279" s="1" t="str">
        <f>TRIM(PROPER(Table2[[#This Row],[Country]]))</f>
        <v>France</v>
      </c>
      <c r="F1279" s="1" t="str">
        <f>TRIM(PROPER(Table2[[#This Row],[Category]]))</f>
        <v>Wearables</v>
      </c>
      <c r="G1279" s="1" t="str">
        <f>TRIM(PROPER(Table2[[#This Row],[Brand]]))</f>
        <v>Lenovo</v>
      </c>
      <c r="H1279" s="1">
        <f>Table2[[#This Row],[Supplier_ID]]</f>
        <v>1041</v>
      </c>
      <c r="I1279" s="1">
        <f>Table2[[#This Row],[Market_Price]]</f>
        <v>1074.07</v>
      </c>
      <c r="J1279" s="1">
        <f>Table2[[#This Row],[Selling_Price]]</f>
        <v>1486.1</v>
      </c>
      <c r="K1279" s="1">
        <f>Table2[[#This Row],[Quantity]]</f>
        <v>-232</v>
      </c>
      <c r="L1279" s="1" t="str">
        <f>IF(ISBLANK(Table2[[#This Row],[Status]]), "No Data Entered", IFERROR(Table2[[#This Row],[Status]], "No Data Entered"))</f>
        <v>Cancelled</v>
      </c>
    </row>
    <row r="1280" spans="1:12" x14ac:dyDescent="0.3">
      <c r="A1280" s="1" t="str">
        <f>Table2[[#This Row],[Product_ID]]</f>
        <v>PRO9241</v>
      </c>
      <c r="B1280" s="1" t="str">
        <f>Table2[[#This Row],[Customer_ID]]</f>
        <v>CUST92784</v>
      </c>
      <c r="C1280" s="14" t="str">
        <f>Table2[[#This Row],[Date]]</f>
        <v>24/08/2024</v>
      </c>
      <c r="D1280" s="1" t="str">
        <f>TRIM(PROPER(Table2[[#This Row],[Product_Name]]))</f>
        <v>Camera</v>
      </c>
      <c r="E1280" s="1" t="str">
        <f>TRIM(PROPER(Table2[[#This Row],[Country]]))</f>
        <v>Brazil</v>
      </c>
      <c r="F1280" s="1" t="str">
        <f>TRIM(PROPER(Table2[[#This Row],[Category]]))</f>
        <v>Office Supplies</v>
      </c>
      <c r="G1280" s="1" t="str">
        <f>TRIM(PROPER(Table2[[#This Row],[Brand]]))</f>
        <v>Samsung</v>
      </c>
      <c r="H1280" s="1">
        <f>Table2[[#This Row],[Supplier_ID]]</f>
        <v>1072</v>
      </c>
      <c r="I1280" s="1">
        <f>Table2[[#This Row],[Market_Price]]</f>
        <v>308.23</v>
      </c>
      <c r="J1280" s="1">
        <f>Table2[[#This Row],[Selling_Price]]</f>
        <v>468.93</v>
      </c>
      <c r="K1280" s="1">
        <f>Table2[[#This Row],[Quantity]]</f>
        <v>-175</v>
      </c>
      <c r="L1280" s="1" t="str">
        <f>IF(ISBLANK(Table2[[#This Row],[Status]]), "No Data Entered", IFERROR(Table2[[#This Row],[Status]], "No Data Entered"))</f>
        <v>Cancelled</v>
      </c>
    </row>
    <row r="1281" spans="1:12" x14ac:dyDescent="0.3">
      <c r="A1281" s="1" t="str">
        <f>Table2[[#This Row],[Product_ID]]</f>
        <v>PRO8977</v>
      </c>
      <c r="B1281" s="1" t="str">
        <f>Table2[[#This Row],[Customer_ID]]</f>
        <v>CUST92796</v>
      </c>
      <c r="C1281" s="14" t="str">
        <f>Table2[[#This Row],[Date]]</f>
        <v>07/01/2025</v>
      </c>
      <c r="D1281" s="1" t="str">
        <f>TRIM(PROPER(Table2[[#This Row],[Product_Name]]))</f>
        <v>Headphones</v>
      </c>
      <c r="E1281" s="1" t="str">
        <f>TRIM(PROPER(Table2[[#This Row],[Country]]))</f>
        <v>Uk</v>
      </c>
      <c r="F1281" s="1" t="str">
        <f>TRIM(PROPER(Table2[[#This Row],[Category]]))</f>
        <v>Accessories</v>
      </c>
      <c r="G1281" s="1" t="str">
        <f>TRIM(PROPER(Table2[[#This Row],[Brand]]))</f>
        <v>Canon</v>
      </c>
      <c r="H1281" s="1">
        <f>Table2[[#This Row],[Supplier_ID]]</f>
        <v>1030</v>
      </c>
      <c r="I1281" s="1">
        <f>Table2[[#This Row],[Market_Price]]</f>
        <v>223.02</v>
      </c>
      <c r="J1281" s="1">
        <f>Table2[[#This Row],[Selling_Price]]</f>
        <v>259.93</v>
      </c>
      <c r="K1281" s="1">
        <f>Table2[[#This Row],[Quantity]]</f>
        <v>-185</v>
      </c>
      <c r="L1281" s="1" t="str">
        <f>IF(ISBLANK(Table2[[#This Row],[Status]]), "No Data Entered", IFERROR(Table2[[#This Row],[Status]], "No Data Entered"))</f>
        <v>Cancelled</v>
      </c>
    </row>
    <row r="1282" spans="1:12" x14ac:dyDescent="0.3">
      <c r="A1282" s="1" t="str">
        <f>Table2[[#This Row],[Product_ID]]</f>
        <v>PRO9438</v>
      </c>
      <c r="B1282" s="1" t="str">
        <f>Table2[[#This Row],[Customer_ID]]</f>
        <v>CUST92831</v>
      </c>
      <c r="C1282" s="14" t="str">
        <f>Table2[[#This Row],[Date]]</f>
        <v>27/04/2023</v>
      </c>
      <c r="D1282" s="1" t="str">
        <f>TRIM(PROPER(Table2[[#This Row],[Product_Name]]))</f>
        <v>Keyboard</v>
      </c>
      <c r="E1282" s="1" t="str">
        <f>TRIM(PROPER(Table2[[#This Row],[Country]]))</f>
        <v>Germany</v>
      </c>
      <c r="F1282" s="1" t="str">
        <f>TRIM(PROPER(Table2[[#This Row],[Category]]))</f>
        <v>Office Supplies</v>
      </c>
      <c r="G1282" s="1" t="str">
        <f>TRIM(PROPER(Table2[[#This Row],[Brand]]))</f>
        <v>Sony</v>
      </c>
      <c r="H1282" s="1">
        <f>Table2[[#This Row],[Supplier_ID]]</f>
        <v>1029</v>
      </c>
      <c r="I1282" s="1">
        <f>Table2[[#This Row],[Market_Price]]</f>
        <v>67.28</v>
      </c>
      <c r="J1282" s="1">
        <f>Table2[[#This Row],[Selling_Price]]</f>
        <v>113.71</v>
      </c>
      <c r="K1282" s="1">
        <f>Table2[[#This Row],[Quantity]]</f>
        <v>-232</v>
      </c>
      <c r="L1282" s="1" t="str">
        <f>IF(ISBLANK(Table2[[#This Row],[Status]]), "No Data Entered", IFERROR(Table2[[#This Row],[Status]], "No Data Entered"))</f>
        <v>Cancelled</v>
      </c>
    </row>
    <row r="1283" spans="1:12" x14ac:dyDescent="0.3">
      <c r="A1283" s="1" t="str">
        <f>Table2[[#This Row],[Product_ID]]</f>
        <v>PRO8589</v>
      </c>
      <c r="B1283" s="1" t="str">
        <f>Table2[[#This Row],[Customer_ID]]</f>
        <v>CUST92859</v>
      </c>
      <c r="C1283" s="14" t="str">
        <f>Table2[[#This Row],[Date]]</f>
        <v>18/03/2025</v>
      </c>
      <c r="D1283" s="1" t="str">
        <f>TRIM(PROPER(Table2[[#This Row],[Product_Name]]))</f>
        <v>Camera</v>
      </c>
      <c r="E1283" s="1" t="str">
        <f>TRIM(PROPER(Table2[[#This Row],[Country]]))</f>
        <v>Germany</v>
      </c>
      <c r="F1283" s="1" t="str">
        <f>TRIM(PROPER(Table2[[#This Row],[Category]]))</f>
        <v>Computers</v>
      </c>
      <c r="G1283" s="1" t="str">
        <f>TRIM(PROPER(Table2[[#This Row],[Brand]]))</f>
        <v>Microsoft</v>
      </c>
      <c r="H1283" s="1">
        <f>Table2[[#This Row],[Supplier_ID]]</f>
        <v>1018</v>
      </c>
      <c r="I1283" s="1">
        <f>Table2[[#This Row],[Market_Price]]</f>
        <v>684.27</v>
      </c>
      <c r="J1283" s="1">
        <f>Table2[[#This Row],[Selling_Price]]</f>
        <v>943.19</v>
      </c>
      <c r="K1283" s="1">
        <f>Table2[[#This Row],[Quantity]]</f>
        <v>-294</v>
      </c>
      <c r="L1283" s="1" t="str">
        <f>IF(ISBLANK(Table2[[#This Row],[Status]]), "No Data Entered", IFERROR(Table2[[#This Row],[Status]], "No Data Entered"))</f>
        <v>Cancelled</v>
      </c>
    </row>
    <row r="1284" spans="1:12" x14ac:dyDescent="0.3">
      <c r="A1284" s="1" t="str">
        <f>Table2[[#This Row],[Product_ID]]</f>
        <v>PRO1322</v>
      </c>
      <c r="B1284" s="1" t="str">
        <f>Table2[[#This Row],[Customer_ID]]</f>
        <v>CUST92930</v>
      </c>
      <c r="C1284" s="14" t="str">
        <f>Table2[[#This Row],[Date]]</f>
        <v>12/07/2022</v>
      </c>
      <c r="D1284" s="1" t="str">
        <f>TRIM(PROPER(Table2[[#This Row],[Product_Name]]))</f>
        <v>Laptop</v>
      </c>
      <c r="E1284" s="1" t="str">
        <f>TRIM(PROPER(Table2[[#This Row],[Country]]))</f>
        <v>Canada</v>
      </c>
      <c r="F1284" s="1" t="str">
        <f>TRIM(PROPER(Table2[[#This Row],[Category]]))</f>
        <v>Office Supplies</v>
      </c>
      <c r="G1284" s="1" t="str">
        <f>TRIM(PROPER(Table2[[#This Row],[Brand]]))</f>
        <v>Hp</v>
      </c>
      <c r="H1284" s="1">
        <f>Table2[[#This Row],[Supplier_ID]]</f>
        <v>1052</v>
      </c>
      <c r="I1284" s="1">
        <f>Table2[[#This Row],[Market_Price]]</f>
        <v>159.44</v>
      </c>
      <c r="J1284" s="1">
        <f>Table2[[#This Row],[Selling_Price]]</f>
        <v>306.27999999999997</v>
      </c>
      <c r="K1284" s="1">
        <f>Table2[[#This Row],[Quantity]]</f>
        <v>-409</v>
      </c>
      <c r="L1284" s="1" t="str">
        <f>IF(ISBLANK(Table2[[#This Row],[Status]]), "No Data Entered", IFERROR(Table2[[#This Row],[Status]], "No Data Entered"))</f>
        <v>Cancelled</v>
      </c>
    </row>
    <row r="1285" spans="1:12" x14ac:dyDescent="0.3">
      <c r="A1285" s="1" t="str">
        <f>Table2[[#This Row],[Product_ID]]</f>
        <v>PRO3051</v>
      </c>
      <c r="B1285" s="1" t="str">
        <f>Table2[[#This Row],[Customer_ID]]</f>
        <v>CUST92996</v>
      </c>
      <c r="C1285" s="14" t="str">
        <f>Table2[[#This Row],[Date]]</f>
        <v>31/07/2023</v>
      </c>
      <c r="D1285" s="1" t="str">
        <f>TRIM(PROPER(Table2[[#This Row],[Product_Name]]))</f>
        <v>Monitor</v>
      </c>
      <c r="E1285" s="1" t="str">
        <f>TRIM(PROPER(Table2[[#This Row],[Country]]))</f>
        <v>Canada</v>
      </c>
      <c r="F1285" s="1" t="str">
        <f>TRIM(PROPER(Table2[[#This Row],[Category]]))</f>
        <v>Computers</v>
      </c>
      <c r="G1285" s="1" t="str">
        <f>TRIM(PROPER(Table2[[#This Row],[Brand]]))</f>
        <v>Logitech</v>
      </c>
      <c r="H1285" s="1">
        <f>Table2[[#This Row],[Supplier_ID]]</f>
        <v>1042</v>
      </c>
      <c r="I1285" s="1">
        <f>Table2[[#This Row],[Market_Price]]</f>
        <v>1756.46</v>
      </c>
      <c r="J1285" s="1">
        <f>Table2[[#This Row],[Selling_Price]]</f>
        <v>1998.82</v>
      </c>
      <c r="K1285" s="1">
        <f>Table2[[#This Row],[Quantity]]</f>
        <v>-169</v>
      </c>
      <c r="L1285" s="1" t="str">
        <f>IF(ISBLANK(Table2[[#This Row],[Status]]), "No Data Entered", IFERROR(Table2[[#This Row],[Status]], "No Data Entered"))</f>
        <v>Cancelled</v>
      </c>
    </row>
    <row r="1286" spans="1:12" x14ac:dyDescent="0.3">
      <c r="A1286" s="1" t="str">
        <f>Table2[[#This Row],[Product_ID]]</f>
        <v>PRO4662</v>
      </c>
      <c r="B1286" s="1" t="str">
        <f>Table2[[#This Row],[Customer_ID]]</f>
        <v>CUST93089</v>
      </c>
      <c r="C1286" s="14" t="str">
        <f>Table2[[#This Row],[Date]]</f>
        <v>22/06/2024</v>
      </c>
      <c r="D1286" s="1" t="str">
        <f>TRIM(PROPER(Table2[[#This Row],[Product_Name]]))</f>
        <v>Tablet</v>
      </c>
      <c r="E1286" s="1" t="str">
        <f>TRIM(PROPER(Table2[[#This Row],[Country]]))</f>
        <v>Canada</v>
      </c>
      <c r="F1286" s="1" t="str">
        <f>TRIM(PROPER(Table2[[#This Row],[Category]]))</f>
        <v>Electronics</v>
      </c>
      <c r="G1286" s="1" t="str">
        <f>TRIM(PROPER(Table2[[#This Row],[Brand]]))</f>
        <v>Samsung</v>
      </c>
      <c r="H1286" s="1">
        <f>Table2[[#This Row],[Supplier_ID]]</f>
        <v>1062</v>
      </c>
      <c r="I1286" s="1">
        <f>Table2[[#This Row],[Market_Price]]</f>
        <v>896.27</v>
      </c>
      <c r="J1286" s="1">
        <f>Table2[[#This Row],[Selling_Price]]</f>
        <v>1433.25</v>
      </c>
      <c r="K1286" s="1">
        <f>Table2[[#This Row],[Quantity]]</f>
        <v>-127</v>
      </c>
      <c r="L1286" s="1" t="str">
        <f>IF(ISBLANK(Table2[[#This Row],[Status]]), "No Data Entered", IFERROR(Table2[[#This Row],[Status]], "No Data Entered"))</f>
        <v>Cancelled</v>
      </c>
    </row>
    <row r="1287" spans="1:12" x14ac:dyDescent="0.3">
      <c r="A1287" s="1" t="str">
        <f>Table2[[#This Row],[Product_ID]]</f>
        <v>PRO4630</v>
      </c>
      <c r="B1287" s="1" t="str">
        <f>Table2[[#This Row],[Customer_ID]]</f>
        <v>CUST93122</v>
      </c>
      <c r="C1287" s="14" t="str">
        <f>Table2[[#This Row],[Date]]</f>
        <v>17/05/2025</v>
      </c>
      <c r="D1287" s="1" t="str">
        <f>TRIM(PROPER(Table2[[#This Row],[Product_Name]]))</f>
        <v>Laptop</v>
      </c>
      <c r="E1287" s="1" t="str">
        <f>TRIM(PROPER(Table2[[#This Row],[Country]]))</f>
        <v>India</v>
      </c>
      <c r="F1287" s="1" t="str">
        <f>TRIM(PROPER(Table2[[#This Row],[Category]]))</f>
        <v>Accessories</v>
      </c>
      <c r="G1287" s="1" t="str">
        <f>TRIM(PROPER(Table2[[#This Row],[Brand]]))</f>
        <v>Sony</v>
      </c>
      <c r="H1287" s="1">
        <f>Table2[[#This Row],[Supplier_ID]]</f>
        <v>1009</v>
      </c>
      <c r="I1287" s="1">
        <f>Table2[[#This Row],[Market_Price]]</f>
        <v>956.93</v>
      </c>
      <c r="J1287" s="1">
        <f>Table2[[#This Row],[Selling_Price]]</f>
        <v>1913.14</v>
      </c>
      <c r="K1287" s="1">
        <f>Table2[[#This Row],[Quantity]]</f>
        <v>-45</v>
      </c>
      <c r="L1287" s="1" t="str">
        <f>IF(ISBLANK(Table2[[#This Row],[Status]]), "No Data Entered", IFERROR(Table2[[#This Row],[Status]], "No Data Entered"))</f>
        <v>Cancelled</v>
      </c>
    </row>
    <row r="1288" spans="1:12" x14ac:dyDescent="0.3">
      <c r="A1288" s="1" t="str">
        <f>Table2[[#This Row],[Product_ID]]</f>
        <v>PRO6173</v>
      </c>
      <c r="B1288" s="1" t="str">
        <f>Table2[[#This Row],[Customer_ID]]</f>
        <v>CUST93155</v>
      </c>
      <c r="C1288" s="14" t="str">
        <f>Table2[[#This Row],[Date]]</f>
        <v>21/08/2025</v>
      </c>
      <c r="D1288" s="1" t="str">
        <f>TRIM(PROPER(Table2[[#This Row],[Product_Name]]))</f>
        <v>Monitor</v>
      </c>
      <c r="E1288" s="1" t="str">
        <f>TRIM(PROPER(Table2[[#This Row],[Country]]))</f>
        <v>France</v>
      </c>
      <c r="F1288" s="1" t="str">
        <f>TRIM(PROPER(Table2[[#This Row],[Category]]))</f>
        <v>Wearables</v>
      </c>
      <c r="G1288" s="1" t="str">
        <f>TRIM(PROPER(Table2[[#This Row],[Brand]]))</f>
        <v>Samsung</v>
      </c>
      <c r="H1288" s="1">
        <f>Table2[[#This Row],[Supplier_ID]]</f>
        <v>1002</v>
      </c>
      <c r="I1288" s="1">
        <f>Table2[[#This Row],[Market_Price]]</f>
        <v>1438.14</v>
      </c>
      <c r="J1288" s="1">
        <f>Table2[[#This Row],[Selling_Price]]</f>
        <v>1995.98</v>
      </c>
      <c r="K1288" s="1">
        <f>Table2[[#This Row],[Quantity]]</f>
        <v>-263</v>
      </c>
      <c r="L1288" s="1" t="str">
        <f>IF(ISBLANK(Table2[[#This Row],[Status]]), "No Data Entered", IFERROR(Table2[[#This Row],[Status]], "No Data Entered"))</f>
        <v>Cancelled</v>
      </c>
    </row>
    <row r="1289" spans="1:12" x14ac:dyDescent="0.3">
      <c r="A1289" s="1" t="str">
        <f>Table2[[#This Row],[Product_ID]]</f>
        <v>PRO4224</v>
      </c>
      <c r="B1289" s="1" t="str">
        <f>Table2[[#This Row],[Customer_ID]]</f>
        <v>CUST93168</v>
      </c>
      <c r="C1289" s="14" t="str">
        <f>Table2[[#This Row],[Date]]</f>
        <v>08/04/2024</v>
      </c>
      <c r="D1289" s="1" t="str">
        <f>TRIM(PROPER(Table2[[#This Row],[Product_Name]]))</f>
        <v>Laptop</v>
      </c>
      <c r="E1289" s="1" t="str">
        <f>TRIM(PROPER(Table2[[#This Row],[Country]]))</f>
        <v>China</v>
      </c>
      <c r="F1289" s="1" t="str">
        <f>TRIM(PROPER(Table2[[#This Row],[Category]]))</f>
        <v>Computers</v>
      </c>
      <c r="G1289" s="1" t="str">
        <f>TRIM(PROPER(Table2[[#This Row],[Brand]]))</f>
        <v>Microsoft</v>
      </c>
      <c r="H1289" s="1">
        <f>Table2[[#This Row],[Supplier_ID]]</f>
        <v>1006</v>
      </c>
      <c r="I1289" s="1">
        <f>Table2[[#This Row],[Market_Price]]</f>
        <v>1330.24</v>
      </c>
      <c r="J1289" s="1">
        <f>Table2[[#This Row],[Selling_Price]]</f>
        <v>2644.21</v>
      </c>
      <c r="K1289" s="1">
        <f>Table2[[#This Row],[Quantity]]</f>
        <v>-56</v>
      </c>
      <c r="L1289" s="1" t="str">
        <f>IF(ISBLANK(Table2[[#This Row],[Status]]), "No Data Entered", IFERROR(Table2[[#This Row],[Status]], "No Data Entered"))</f>
        <v>Cancelled</v>
      </c>
    </row>
    <row r="1290" spans="1:12" x14ac:dyDescent="0.3">
      <c r="A1290" s="1" t="str">
        <f>Table2[[#This Row],[Product_ID]]</f>
        <v>PRO1880</v>
      </c>
      <c r="B1290" s="1" t="str">
        <f>Table2[[#This Row],[Customer_ID]]</f>
        <v>CUST93176</v>
      </c>
      <c r="C1290" s="14" t="str">
        <f>Table2[[#This Row],[Date]]</f>
        <v>20/03/2024</v>
      </c>
      <c r="D1290" s="1" t="str">
        <f>TRIM(PROPER(Table2[[#This Row],[Product_Name]]))</f>
        <v>Camera</v>
      </c>
      <c r="E1290" s="1" t="str">
        <f>TRIM(PROPER(Table2[[#This Row],[Country]]))</f>
        <v>Japan</v>
      </c>
      <c r="F1290" s="1" t="str">
        <f>TRIM(PROPER(Table2[[#This Row],[Category]]))</f>
        <v>Computers</v>
      </c>
      <c r="G1290" s="1" t="str">
        <f>TRIM(PROPER(Table2[[#This Row],[Brand]]))</f>
        <v>Dell</v>
      </c>
      <c r="H1290" s="1">
        <f>Table2[[#This Row],[Supplier_ID]]</f>
        <v>1088</v>
      </c>
      <c r="I1290" s="1">
        <f>Table2[[#This Row],[Market_Price]]</f>
        <v>182.34</v>
      </c>
      <c r="J1290" s="1">
        <f>Table2[[#This Row],[Selling_Price]]</f>
        <v>291.10000000000002</v>
      </c>
      <c r="K1290" s="1">
        <f>Table2[[#This Row],[Quantity]]</f>
        <v>-286</v>
      </c>
      <c r="L1290" s="1" t="str">
        <f>IF(ISBLANK(Table2[[#This Row],[Status]]), "No Data Entered", IFERROR(Table2[[#This Row],[Status]], "No Data Entered"))</f>
        <v>Cancelled</v>
      </c>
    </row>
    <row r="1291" spans="1:12" x14ac:dyDescent="0.3">
      <c r="A1291" s="1" t="str">
        <f>Table2[[#This Row],[Product_ID]]</f>
        <v>PRO4905</v>
      </c>
      <c r="B1291" s="1" t="str">
        <f>Table2[[#This Row],[Customer_ID]]</f>
        <v>CUST93232</v>
      </c>
      <c r="C1291" s="14" t="str">
        <f>Table2[[#This Row],[Date]]</f>
        <v>24/06/2022</v>
      </c>
      <c r="D1291" s="1" t="str">
        <f>TRIM(PROPER(Table2[[#This Row],[Product_Name]]))</f>
        <v>Printer</v>
      </c>
      <c r="E1291" s="1" t="str">
        <f>TRIM(PROPER(Table2[[#This Row],[Country]]))</f>
        <v>Germany</v>
      </c>
      <c r="F1291" s="1" t="str">
        <f>TRIM(PROPER(Table2[[#This Row],[Category]]))</f>
        <v>Accessories</v>
      </c>
      <c r="G1291" s="1" t="str">
        <f>TRIM(PROPER(Table2[[#This Row],[Brand]]))</f>
        <v>Logitech</v>
      </c>
      <c r="H1291" s="1">
        <f>Table2[[#This Row],[Supplier_ID]]</f>
        <v>1086</v>
      </c>
      <c r="I1291" s="1">
        <f>Table2[[#This Row],[Market_Price]]</f>
        <v>190.63</v>
      </c>
      <c r="J1291" s="1">
        <f>Table2[[#This Row],[Selling_Price]]</f>
        <v>378.89</v>
      </c>
      <c r="K1291" s="1">
        <f>Table2[[#This Row],[Quantity]]</f>
        <v>-339</v>
      </c>
      <c r="L1291" s="1" t="str">
        <f>IF(ISBLANK(Table2[[#This Row],[Status]]), "No Data Entered", IFERROR(Table2[[#This Row],[Status]], "No Data Entered"))</f>
        <v>Cancelled</v>
      </c>
    </row>
    <row r="1292" spans="1:12" x14ac:dyDescent="0.3">
      <c r="A1292" s="1" t="str">
        <f>Table2[[#This Row],[Product_ID]]</f>
        <v>PRO5314</v>
      </c>
      <c r="B1292" s="1" t="str">
        <f>Table2[[#This Row],[Customer_ID]]</f>
        <v>CUST93236</v>
      </c>
      <c r="C1292" s="14" t="str">
        <f>Table2[[#This Row],[Date]]</f>
        <v>12/08/2021</v>
      </c>
      <c r="D1292" s="1" t="str">
        <f>TRIM(PROPER(Table2[[#This Row],[Product_Name]]))</f>
        <v>Keyboard</v>
      </c>
      <c r="E1292" s="1" t="str">
        <f>TRIM(PROPER(Table2[[#This Row],[Country]]))</f>
        <v>Uk</v>
      </c>
      <c r="F1292" s="1" t="str">
        <f>TRIM(PROPER(Table2[[#This Row],[Category]]))</f>
        <v>Wearables</v>
      </c>
      <c r="G1292" s="1" t="str">
        <f>TRIM(PROPER(Table2[[#This Row],[Brand]]))</f>
        <v>Lenovo</v>
      </c>
      <c r="H1292" s="1">
        <f>Table2[[#This Row],[Supplier_ID]]</f>
        <v>1061</v>
      </c>
      <c r="I1292" s="1">
        <f>Table2[[#This Row],[Market_Price]]</f>
        <v>793.05</v>
      </c>
      <c r="J1292" s="1">
        <f>Table2[[#This Row],[Selling_Price]]</f>
        <v>949.31</v>
      </c>
      <c r="K1292" s="1">
        <f>Table2[[#This Row],[Quantity]]</f>
        <v>-432</v>
      </c>
      <c r="L1292" s="1" t="str">
        <f>IF(ISBLANK(Table2[[#This Row],[Status]]), "No Data Entered", IFERROR(Table2[[#This Row],[Status]], "No Data Entered"))</f>
        <v>Cancelled</v>
      </c>
    </row>
    <row r="1293" spans="1:12" x14ac:dyDescent="0.3">
      <c r="A1293" s="1" t="str">
        <f>Table2[[#This Row],[Product_ID]]</f>
        <v>PRO3227</v>
      </c>
      <c r="B1293" s="1" t="str">
        <f>Table2[[#This Row],[Customer_ID]]</f>
        <v>CUST93253</v>
      </c>
      <c r="C1293" s="14" t="str">
        <f>Table2[[#This Row],[Date]]</f>
        <v>17/02/2022</v>
      </c>
      <c r="D1293" s="1" t="str">
        <f>TRIM(PROPER(Table2[[#This Row],[Product_Name]]))</f>
        <v>Monitor</v>
      </c>
      <c r="E1293" s="1" t="str">
        <f>TRIM(PROPER(Table2[[#This Row],[Country]]))</f>
        <v>Australia</v>
      </c>
      <c r="F1293" s="1" t="str">
        <f>TRIM(PROPER(Table2[[#This Row],[Category]]))</f>
        <v>Computers</v>
      </c>
      <c r="G1293" s="1" t="str">
        <f>TRIM(PROPER(Table2[[#This Row],[Brand]]))</f>
        <v>Apple</v>
      </c>
      <c r="H1293" s="1">
        <f>Table2[[#This Row],[Supplier_ID]]</f>
        <v>1006</v>
      </c>
      <c r="I1293" s="1">
        <f>Table2[[#This Row],[Market_Price]]</f>
        <v>1507.11</v>
      </c>
      <c r="J1293" s="1">
        <f>Table2[[#This Row],[Selling_Price]]</f>
        <v>2245.5700000000002</v>
      </c>
      <c r="K1293" s="1">
        <f>Table2[[#This Row],[Quantity]]</f>
        <v>-159</v>
      </c>
      <c r="L1293" s="1" t="str">
        <f>IF(ISBLANK(Table2[[#This Row],[Status]]), "No Data Entered", IFERROR(Table2[[#This Row],[Status]], "No Data Entered"))</f>
        <v>Cancelled</v>
      </c>
    </row>
    <row r="1294" spans="1:12" x14ac:dyDescent="0.3">
      <c r="A1294" s="1" t="str">
        <f>Table2[[#This Row],[Product_ID]]</f>
        <v>PRO8066</v>
      </c>
      <c r="B1294" s="1" t="str">
        <f>Table2[[#This Row],[Customer_ID]]</f>
        <v>CUST93283</v>
      </c>
      <c r="C1294" s="14" t="str">
        <f>Table2[[#This Row],[Date]]</f>
        <v>27/06/2023</v>
      </c>
      <c r="D1294" s="1" t="str">
        <f>TRIM(PROPER(Table2[[#This Row],[Product_Name]]))</f>
        <v>Keyboard</v>
      </c>
      <c r="E1294" s="1" t="str">
        <f>TRIM(PROPER(Table2[[#This Row],[Country]]))</f>
        <v>Uk</v>
      </c>
      <c r="F1294" s="1" t="str">
        <f>TRIM(PROPER(Table2[[#This Row],[Category]]))</f>
        <v>Wearables</v>
      </c>
      <c r="G1294" s="1" t="str">
        <f>TRIM(PROPER(Table2[[#This Row],[Brand]]))</f>
        <v>Microsoft</v>
      </c>
      <c r="H1294" s="1">
        <f>Table2[[#This Row],[Supplier_ID]]</f>
        <v>1038</v>
      </c>
      <c r="I1294" s="1">
        <f>Table2[[#This Row],[Market_Price]]</f>
        <v>1922.58</v>
      </c>
      <c r="J1294" s="1">
        <f>Table2[[#This Row],[Selling_Price]]</f>
        <v>3467.32</v>
      </c>
      <c r="K1294" s="1">
        <f>Table2[[#This Row],[Quantity]]</f>
        <v>-159</v>
      </c>
      <c r="L1294" s="1" t="str">
        <f>IF(ISBLANK(Table2[[#This Row],[Status]]), "No Data Entered", IFERROR(Table2[[#This Row],[Status]], "No Data Entered"))</f>
        <v>Cancelled</v>
      </c>
    </row>
    <row r="1295" spans="1:12" x14ac:dyDescent="0.3">
      <c r="A1295" s="1" t="str">
        <f>Table2[[#This Row],[Product_ID]]</f>
        <v>PRO5011</v>
      </c>
      <c r="B1295" s="1" t="str">
        <f>Table2[[#This Row],[Customer_ID]]</f>
        <v>CUST93285</v>
      </c>
      <c r="C1295" s="14" t="str">
        <f>Table2[[#This Row],[Date]]</f>
        <v>27/06/2024</v>
      </c>
      <c r="D1295" s="1" t="str">
        <f>TRIM(PROPER(Table2[[#This Row],[Product_Name]]))</f>
        <v>Camera</v>
      </c>
      <c r="E1295" s="1" t="str">
        <f>TRIM(PROPER(Table2[[#This Row],[Country]]))</f>
        <v>Germany</v>
      </c>
      <c r="F1295" s="1" t="str">
        <f>TRIM(PROPER(Table2[[#This Row],[Category]]))</f>
        <v>Computers</v>
      </c>
      <c r="G1295" s="1" t="str">
        <f>TRIM(PROPER(Table2[[#This Row],[Brand]]))</f>
        <v>Microsoft</v>
      </c>
      <c r="H1295" s="1">
        <f>Table2[[#This Row],[Supplier_ID]]</f>
        <v>1022</v>
      </c>
      <c r="I1295" s="1">
        <f>Table2[[#This Row],[Market_Price]]</f>
        <v>1297.6600000000001</v>
      </c>
      <c r="J1295" s="1">
        <f>Table2[[#This Row],[Selling_Price]]</f>
        <v>2126.63</v>
      </c>
      <c r="K1295" s="1">
        <f>Table2[[#This Row],[Quantity]]</f>
        <v>-6</v>
      </c>
      <c r="L1295" s="1" t="str">
        <f>IF(ISBLANK(Table2[[#This Row],[Status]]), "No Data Entered", IFERROR(Table2[[#This Row],[Status]], "No Data Entered"))</f>
        <v>Cancelled</v>
      </c>
    </row>
    <row r="1296" spans="1:12" x14ac:dyDescent="0.3">
      <c r="A1296" s="1" t="str">
        <f>Table2[[#This Row],[Product_ID]]</f>
        <v>PRO1165</v>
      </c>
      <c r="B1296" s="1" t="str">
        <f>Table2[[#This Row],[Customer_ID]]</f>
        <v>CUST93297</v>
      </c>
      <c r="C1296" s="14" t="str">
        <f>Table2[[#This Row],[Date]]</f>
        <v>22/10/2022</v>
      </c>
      <c r="D1296" s="1" t="str">
        <f>TRIM(PROPER(Table2[[#This Row],[Product_Name]]))</f>
        <v>Printer</v>
      </c>
      <c r="E1296" s="1" t="str">
        <f>TRIM(PROPER(Table2[[#This Row],[Country]]))</f>
        <v>Canada</v>
      </c>
      <c r="F1296" s="1" t="str">
        <f>TRIM(PROPER(Table2[[#This Row],[Category]]))</f>
        <v>Electronics</v>
      </c>
      <c r="G1296" s="1" t="str">
        <f>TRIM(PROPER(Table2[[#This Row],[Brand]]))</f>
        <v>Logitech</v>
      </c>
      <c r="H1296" s="1">
        <f>Table2[[#This Row],[Supplier_ID]]</f>
        <v>1073</v>
      </c>
      <c r="I1296" s="1">
        <f>Table2[[#This Row],[Market_Price]]</f>
        <v>1434.41</v>
      </c>
      <c r="J1296" s="1">
        <f>Table2[[#This Row],[Selling_Price]]</f>
        <v>1994.51</v>
      </c>
      <c r="K1296" s="1">
        <f>Table2[[#This Row],[Quantity]]</f>
        <v>-347</v>
      </c>
      <c r="L1296" s="1" t="str">
        <f>IF(ISBLANK(Table2[[#This Row],[Status]]), "No Data Entered", IFERROR(Table2[[#This Row],[Status]], "No Data Entered"))</f>
        <v>Cancelled</v>
      </c>
    </row>
    <row r="1297" spans="1:12" x14ac:dyDescent="0.3">
      <c r="A1297" s="1" t="str">
        <f>Table2[[#This Row],[Product_ID]]</f>
        <v>PRO8751</v>
      </c>
      <c r="B1297" s="1" t="str">
        <f>Table2[[#This Row],[Customer_ID]]</f>
        <v>CUST93317</v>
      </c>
      <c r="C1297" s="14" t="str">
        <f>Table2[[#This Row],[Date]]</f>
        <v>23/05/2021</v>
      </c>
      <c r="D1297" s="1" t="str">
        <f>TRIM(PROPER(Table2[[#This Row],[Product_Name]]))</f>
        <v>Mouse</v>
      </c>
      <c r="E1297" s="1" t="str">
        <f>TRIM(PROPER(Table2[[#This Row],[Country]]))</f>
        <v>Germany</v>
      </c>
      <c r="F1297" s="1" t="str">
        <f>TRIM(PROPER(Table2[[#This Row],[Category]]))</f>
        <v>Office Supplies</v>
      </c>
      <c r="G1297" s="1" t="str">
        <f>TRIM(PROPER(Table2[[#This Row],[Brand]]))</f>
        <v>Logitech</v>
      </c>
      <c r="H1297" s="1">
        <f>Table2[[#This Row],[Supplier_ID]]</f>
        <v>1017</v>
      </c>
      <c r="I1297" s="1">
        <f>Table2[[#This Row],[Market_Price]]</f>
        <v>1257.3800000000001</v>
      </c>
      <c r="J1297" s="1">
        <f>Table2[[#This Row],[Selling_Price]]</f>
        <v>1899.19</v>
      </c>
      <c r="K1297" s="1">
        <f>Table2[[#This Row],[Quantity]]</f>
        <v>-426</v>
      </c>
      <c r="L1297" s="1" t="str">
        <f>IF(ISBLANK(Table2[[#This Row],[Status]]), "No Data Entered", IFERROR(Table2[[#This Row],[Status]], "No Data Entered"))</f>
        <v>Cancelled</v>
      </c>
    </row>
    <row r="1298" spans="1:12" x14ac:dyDescent="0.3">
      <c r="A1298" s="1" t="str">
        <f>Table2[[#This Row],[Product_ID]]</f>
        <v>PRO5745</v>
      </c>
      <c r="B1298" s="1" t="str">
        <f>Table2[[#This Row],[Customer_ID]]</f>
        <v>CUST93323</v>
      </c>
      <c r="C1298" s="14" t="str">
        <f>Table2[[#This Row],[Date]]</f>
        <v>11/06/2022</v>
      </c>
      <c r="D1298" s="1" t="str">
        <f>TRIM(PROPER(Table2[[#This Row],[Product_Name]]))</f>
        <v>Smartwatch</v>
      </c>
      <c r="E1298" s="1" t="str">
        <f>TRIM(PROPER(Table2[[#This Row],[Country]]))</f>
        <v>India</v>
      </c>
      <c r="F1298" s="1" t="str">
        <f>TRIM(PROPER(Table2[[#This Row],[Category]]))</f>
        <v>Wearables</v>
      </c>
      <c r="G1298" s="1" t="str">
        <f>TRIM(PROPER(Table2[[#This Row],[Brand]]))</f>
        <v>Lenovo</v>
      </c>
      <c r="H1298" s="1">
        <f>Table2[[#This Row],[Supplier_ID]]</f>
        <v>1020</v>
      </c>
      <c r="I1298" s="1">
        <f>Table2[[#This Row],[Market_Price]]</f>
        <v>1939.15</v>
      </c>
      <c r="J1298" s="1">
        <f>Table2[[#This Row],[Selling_Price]]</f>
        <v>2533.59</v>
      </c>
      <c r="K1298" s="1">
        <f>Table2[[#This Row],[Quantity]]</f>
        <v>-496</v>
      </c>
      <c r="L1298" s="1" t="str">
        <f>IF(ISBLANK(Table2[[#This Row],[Status]]), "No Data Entered", IFERROR(Table2[[#This Row],[Status]], "No Data Entered"))</f>
        <v>Cancelled</v>
      </c>
    </row>
    <row r="1299" spans="1:12" x14ac:dyDescent="0.3">
      <c r="A1299" s="1" t="str">
        <f>Table2[[#This Row],[Product_ID]]</f>
        <v>PRO8199</v>
      </c>
      <c r="B1299" s="1" t="str">
        <f>Table2[[#This Row],[Customer_ID]]</f>
        <v>CUST93363</v>
      </c>
      <c r="C1299" s="14" t="str">
        <f>Table2[[#This Row],[Date]]</f>
        <v>10/07/2022</v>
      </c>
      <c r="D1299" s="1" t="str">
        <f>TRIM(PROPER(Table2[[#This Row],[Product_Name]]))</f>
        <v>Tablet</v>
      </c>
      <c r="E1299" s="1" t="str">
        <f>TRIM(PROPER(Table2[[#This Row],[Country]]))</f>
        <v>Uk</v>
      </c>
      <c r="F1299" s="1" t="str">
        <f>TRIM(PROPER(Table2[[#This Row],[Category]]))</f>
        <v>Electronics</v>
      </c>
      <c r="G1299" s="1" t="str">
        <f>TRIM(PROPER(Table2[[#This Row],[Brand]]))</f>
        <v>Samsung</v>
      </c>
      <c r="H1299" s="1">
        <f>Table2[[#This Row],[Supplier_ID]]</f>
        <v>1066</v>
      </c>
      <c r="I1299" s="1">
        <f>Table2[[#This Row],[Market_Price]]</f>
        <v>817.68</v>
      </c>
      <c r="J1299" s="1">
        <f>Table2[[#This Row],[Selling_Price]]</f>
        <v>1182.25</v>
      </c>
      <c r="K1299" s="1">
        <f>Table2[[#This Row],[Quantity]]</f>
        <v>-305</v>
      </c>
      <c r="L1299" s="1" t="str">
        <f>IF(ISBLANK(Table2[[#This Row],[Status]]), "No Data Entered", IFERROR(Table2[[#This Row],[Status]], "No Data Entered"))</f>
        <v>Cancelled</v>
      </c>
    </row>
    <row r="1300" spans="1:12" x14ac:dyDescent="0.3">
      <c r="A1300" s="1" t="str">
        <f>Table2[[#This Row],[Product_ID]]</f>
        <v>PRO4136</v>
      </c>
      <c r="B1300" s="1" t="str">
        <f>Table2[[#This Row],[Customer_ID]]</f>
        <v>CUST93473</v>
      </c>
      <c r="C1300" s="14" t="str">
        <f>Table2[[#This Row],[Date]]</f>
        <v>29/10/2024</v>
      </c>
      <c r="D1300" s="1" t="str">
        <f>TRIM(PROPER(Table2[[#This Row],[Product_Name]]))</f>
        <v>Keyboard</v>
      </c>
      <c r="E1300" s="1" t="str">
        <f>TRIM(PROPER(Table2[[#This Row],[Country]]))</f>
        <v>Japan</v>
      </c>
      <c r="F1300" s="1" t="str">
        <f>TRIM(PROPER(Table2[[#This Row],[Category]]))</f>
        <v>Computers</v>
      </c>
      <c r="G1300" s="1" t="str">
        <f>TRIM(PROPER(Table2[[#This Row],[Brand]]))</f>
        <v>Asus</v>
      </c>
      <c r="H1300" s="1">
        <f>Table2[[#This Row],[Supplier_ID]]</f>
        <v>1091</v>
      </c>
      <c r="I1300" s="1">
        <f>Table2[[#This Row],[Market_Price]]</f>
        <v>395.96</v>
      </c>
      <c r="J1300" s="1">
        <f>Table2[[#This Row],[Selling_Price]]</f>
        <v>567.65</v>
      </c>
      <c r="K1300" s="1">
        <f>Table2[[#This Row],[Quantity]]</f>
        <v>-466</v>
      </c>
      <c r="L1300" s="1" t="str">
        <f>IF(ISBLANK(Table2[[#This Row],[Status]]), "No Data Entered", IFERROR(Table2[[#This Row],[Status]], "No Data Entered"))</f>
        <v>Cancelled</v>
      </c>
    </row>
    <row r="1301" spans="1:12" x14ac:dyDescent="0.3">
      <c r="A1301" s="1" t="str">
        <f>Table2[[#This Row],[Product_ID]]</f>
        <v>PRO7599</v>
      </c>
      <c r="B1301" s="1" t="str">
        <f>Table2[[#This Row],[Customer_ID]]</f>
        <v>CUST93485</v>
      </c>
      <c r="C1301" s="14" t="str">
        <f>Table2[[#This Row],[Date]]</f>
        <v>12/06/2023</v>
      </c>
      <c r="D1301" s="1" t="str">
        <f>TRIM(PROPER(Table2[[#This Row],[Product_Name]]))</f>
        <v>Headphones</v>
      </c>
      <c r="E1301" s="1" t="str">
        <f>TRIM(PROPER(Table2[[#This Row],[Country]]))</f>
        <v>Brazil</v>
      </c>
      <c r="F1301" s="1" t="str">
        <f>TRIM(PROPER(Table2[[#This Row],[Category]]))</f>
        <v>Office Supplies</v>
      </c>
      <c r="G1301" s="1" t="str">
        <f>TRIM(PROPER(Table2[[#This Row],[Brand]]))</f>
        <v>Hp</v>
      </c>
      <c r="H1301" s="1">
        <f>Table2[[#This Row],[Supplier_ID]]</f>
        <v>1038</v>
      </c>
      <c r="I1301" s="1">
        <f>Table2[[#This Row],[Market_Price]]</f>
        <v>1847.91</v>
      </c>
      <c r="J1301" s="1">
        <f>Table2[[#This Row],[Selling_Price]]</f>
        <v>2704.86</v>
      </c>
      <c r="K1301" s="1">
        <f>Table2[[#This Row],[Quantity]]</f>
        <v>-181</v>
      </c>
      <c r="L1301" s="1" t="str">
        <f>IF(ISBLANK(Table2[[#This Row],[Status]]), "No Data Entered", IFERROR(Table2[[#This Row],[Status]], "No Data Entered"))</f>
        <v>Cancelled</v>
      </c>
    </row>
    <row r="1302" spans="1:12" x14ac:dyDescent="0.3">
      <c r="A1302" s="1" t="str">
        <f>Table2[[#This Row],[Product_ID]]</f>
        <v>PRO2272</v>
      </c>
      <c r="B1302" s="1" t="str">
        <f>Table2[[#This Row],[Customer_ID]]</f>
        <v>CUST93509</v>
      </c>
      <c r="C1302" s="14" t="str">
        <f>Table2[[#This Row],[Date]]</f>
        <v>14/08/2023</v>
      </c>
      <c r="D1302" s="1" t="str">
        <f>TRIM(PROPER(Table2[[#This Row],[Product_Name]]))</f>
        <v>Camera</v>
      </c>
      <c r="E1302" s="1" t="str">
        <f>TRIM(PROPER(Table2[[#This Row],[Country]]))</f>
        <v>Uk</v>
      </c>
      <c r="F1302" s="1" t="str">
        <f>TRIM(PROPER(Table2[[#This Row],[Category]]))</f>
        <v>Accessories</v>
      </c>
      <c r="G1302" s="1" t="str">
        <f>TRIM(PROPER(Table2[[#This Row],[Brand]]))</f>
        <v>Logitech</v>
      </c>
      <c r="H1302" s="1">
        <f>Table2[[#This Row],[Supplier_ID]]</f>
        <v>1056</v>
      </c>
      <c r="I1302" s="1">
        <f>Table2[[#This Row],[Market_Price]]</f>
        <v>1224.9000000000001</v>
      </c>
      <c r="J1302" s="1">
        <f>Table2[[#This Row],[Selling_Price]]</f>
        <v>1603.62</v>
      </c>
      <c r="K1302" s="1">
        <f>Table2[[#This Row],[Quantity]]</f>
        <v>-131</v>
      </c>
      <c r="L1302" s="1" t="str">
        <f>IF(ISBLANK(Table2[[#This Row],[Status]]), "No Data Entered", IFERROR(Table2[[#This Row],[Status]], "No Data Entered"))</f>
        <v>Cancelled</v>
      </c>
    </row>
    <row r="1303" spans="1:12" x14ac:dyDescent="0.3">
      <c r="A1303" s="1" t="str">
        <f>Table2[[#This Row],[Product_ID]]</f>
        <v>PRO7602</v>
      </c>
      <c r="B1303" s="1" t="str">
        <f>Table2[[#This Row],[Customer_ID]]</f>
        <v>CUST93594</v>
      </c>
      <c r="C1303" s="14" t="str">
        <f>Table2[[#This Row],[Date]]</f>
        <v>30/07/2021</v>
      </c>
      <c r="D1303" s="1" t="str">
        <f>TRIM(PROPER(Table2[[#This Row],[Product_Name]]))</f>
        <v>Smartwatch</v>
      </c>
      <c r="E1303" s="1" t="str">
        <f>TRIM(PROPER(Table2[[#This Row],[Country]]))</f>
        <v>China</v>
      </c>
      <c r="F1303" s="1" t="str">
        <f>TRIM(PROPER(Table2[[#This Row],[Category]]))</f>
        <v>Wearables</v>
      </c>
      <c r="G1303" s="1" t="str">
        <f>TRIM(PROPER(Table2[[#This Row],[Brand]]))</f>
        <v>Dell</v>
      </c>
      <c r="H1303" s="1">
        <f>Table2[[#This Row],[Supplier_ID]]</f>
        <v>1064</v>
      </c>
      <c r="I1303" s="1">
        <f>Table2[[#This Row],[Market_Price]]</f>
        <v>989.18</v>
      </c>
      <c r="J1303" s="1">
        <f>Table2[[#This Row],[Selling_Price]]</f>
        <v>1717.18</v>
      </c>
      <c r="K1303" s="1">
        <f>Table2[[#This Row],[Quantity]]</f>
        <v>-425</v>
      </c>
      <c r="L1303" s="1" t="str">
        <f>IF(ISBLANK(Table2[[#This Row],[Status]]), "No Data Entered", IFERROR(Table2[[#This Row],[Status]], "No Data Entered"))</f>
        <v>Cancelled</v>
      </c>
    </row>
    <row r="1304" spans="1:12" x14ac:dyDescent="0.3">
      <c r="A1304" s="1" t="str">
        <f>Table2[[#This Row],[Product_ID]]</f>
        <v>PRO3006</v>
      </c>
      <c r="B1304" s="1" t="str">
        <f>Table2[[#This Row],[Customer_ID]]</f>
        <v>CUST93680</v>
      </c>
      <c r="C1304" s="14" t="str">
        <f>Table2[[#This Row],[Date]]</f>
        <v>29/03/2025</v>
      </c>
      <c r="D1304" s="1" t="str">
        <f>TRIM(PROPER(Table2[[#This Row],[Product_Name]]))</f>
        <v>Laptop</v>
      </c>
      <c r="E1304" s="1" t="str">
        <f>TRIM(PROPER(Table2[[#This Row],[Country]]))</f>
        <v>Japan</v>
      </c>
      <c r="F1304" s="1" t="str">
        <f>TRIM(PROPER(Table2[[#This Row],[Category]]))</f>
        <v>Electronics</v>
      </c>
      <c r="G1304" s="1" t="str">
        <f>TRIM(PROPER(Table2[[#This Row],[Brand]]))</f>
        <v>Asus</v>
      </c>
      <c r="H1304" s="1">
        <f>Table2[[#This Row],[Supplier_ID]]</f>
        <v>1047</v>
      </c>
      <c r="I1304" s="1">
        <f>Table2[[#This Row],[Market_Price]]</f>
        <v>1227.4000000000001</v>
      </c>
      <c r="J1304" s="1">
        <f>Table2[[#This Row],[Selling_Price]]</f>
        <v>2123.1799999999998</v>
      </c>
      <c r="K1304" s="1">
        <f>Table2[[#This Row],[Quantity]]</f>
        <v>-200</v>
      </c>
      <c r="L1304" s="1" t="str">
        <f>IF(ISBLANK(Table2[[#This Row],[Status]]), "No Data Entered", IFERROR(Table2[[#This Row],[Status]], "No Data Entered"))</f>
        <v>Cancelled</v>
      </c>
    </row>
    <row r="1305" spans="1:12" x14ac:dyDescent="0.3">
      <c r="A1305" s="1" t="str">
        <f>Table2[[#This Row],[Product_ID]]</f>
        <v>PRO9124</v>
      </c>
      <c r="B1305" s="1" t="str">
        <f>Table2[[#This Row],[Customer_ID]]</f>
        <v>CUST93838</v>
      </c>
      <c r="C1305" s="14" t="str">
        <f>Table2[[#This Row],[Date]]</f>
        <v>20/02/2025</v>
      </c>
      <c r="D1305" s="1" t="str">
        <f>TRIM(PROPER(Table2[[#This Row],[Product_Name]]))</f>
        <v>Smartphone</v>
      </c>
      <c r="E1305" s="1" t="str">
        <f>TRIM(PROPER(Table2[[#This Row],[Country]]))</f>
        <v>China</v>
      </c>
      <c r="F1305" s="1" t="str">
        <f>TRIM(PROPER(Table2[[#This Row],[Category]]))</f>
        <v>Wearables</v>
      </c>
      <c r="G1305" s="1" t="str">
        <f>TRIM(PROPER(Table2[[#This Row],[Brand]]))</f>
        <v>Lenovo</v>
      </c>
      <c r="H1305" s="1">
        <f>Table2[[#This Row],[Supplier_ID]]</f>
        <v>1053</v>
      </c>
      <c r="I1305" s="1">
        <f>Table2[[#This Row],[Market_Price]]</f>
        <v>248.66</v>
      </c>
      <c r="J1305" s="1">
        <f>Table2[[#This Row],[Selling_Price]]</f>
        <v>432.41</v>
      </c>
      <c r="K1305" s="1">
        <f>Table2[[#This Row],[Quantity]]</f>
        <v>-8</v>
      </c>
      <c r="L1305" s="1" t="str">
        <f>IF(ISBLANK(Table2[[#This Row],[Status]]), "No Data Entered", IFERROR(Table2[[#This Row],[Status]], "No Data Entered"))</f>
        <v>Cancelled</v>
      </c>
    </row>
    <row r="1306" spans="1:12" x14ac:dyDescent="0.3">
      <c r="A1306" s="1" t="str">
        <f>Table2[[#This Row],[Product_ID]]</f>
        <v>PRO2034</v>
      </c>
      <c r="B1306" s="1" t="str">
        <f>Table2[[#This Row],[Customer_ID]]</f>
        <v>CUST93906</v>
      </c>
      <c r="C1306" s="14" t="str">
        <f>Table2[[#This Row],[Date]]</f>
        <v>17/06/2020</v>
      </c>
      <c r="D1306" s="1" t="str">
        <f>TRIM(PROPER(Table2[[#This Row],[Product_Name]]))</f>
        <v>Headphones</v>
      </c>
      <c r="E1306" s="1" t="str">
        <f>TRIM(PROPER(Table2[[#This Row],[Country]]))</f>
        <v>Brazil</v>
      </c>
      <c r="F1306" s="1" t="str">
        <f>TRIM(PROPER(Table2[[#This Row],[Category]]))</f>
        <v>Electronics</v>
      </c>
      <c r="G1306" s="1" t="str">
        <f>TRIM(PROPER(Table2[[#This Row],[Brand]]))</f>
        <v>Canon</v>
      </c>
      <c r="H1306" s="1">
        <f>Table2[[#This Row],[Supplier_ID]]</f>
        <v>1031</v>
      </c>
      <c r="I1306" s="1">
        <f>Table2[[#This Row],[Market_Price]]</f>
        <v>1446.22</v>
      </c>
      <c r="J1306" s="1">
        <f>Table2[[#This Row],[Selling_Price]]</f>
        <v>2321.0100000000002</v>
      </c>
      <c r="K1306" s="1">
        <f>Table2[[#This Row],[Quantity]]</f>
        <v>-202</v>
      </c>
      <c r="L1306" s="1" t="str">
        <f>IF(ISBLANK(Table2[[#This Row],[Status]]), "No Data Entered", IFERROR(Table2[[#This Row],[Status]], "No Data Entered"))</f>
        <v>Cancelled</v>
      </c>
    </row>
    <row r="1307" spans="1:12" x14ac:dyDescent="0.3">
      <c r="A1307" s="1" t="str">
        <f>Table2[[#This Row],[Product_ID]]</f>
        <v>PRO4812</v>
      </c>
      <c r="B1307" s="1" t="str">
        <f>Table2[[#This Row],[Customer_ID]]</f>
        <v>CUST94076</v>
      </c>
      <c r="C1307" s="14" t="str">
        <f>Table2[[#This Row],[Date]]</f>
        <v>09/05/2023</v>
      </c>
      <c r="D1307" s="1" t="str">
        <f>TRIM(PROPER(Table2[[#This Row],[Product_Name]]))</f>
        <v>Printer</v>
      </c>
      <c r="E1307" s="1" t="str">
        <f>TRIM(PROPER(Table2[[#This Row],[Country]]))</f>
        <v>China</v>
      </c>
      <c r="F1307" s="1" t="str">
        <f>TRIM(PROPER(Table2[[#This Row],[Category]]))</f>
        <v>Computers</v>
      </c>
      <c r="G1307" s="1" t="str">
        <f>TRIM(PROPER(Table2[[#This Row],[Brand]]))</f>
        <v>Logitech</v>
      </c>
      <c r="H1307" s="1">
        <f>Table2[[#This Row],[Supplier_ID]]</f>
        <v>1031</v>
      </c>
      <c r="I1307" s="1">
        <f>Table2[[#This Row],[Market_Price]]</f>
        <v>374.06</v>
      </c>
      <c r="J1307" s="1">
        <f>Table2[[#This Row],[Selling_Price]]</f>
        <v>492.45</v>
      </c>
      <c r="K1307" s="1">
        <f>Table2[[#This Row],[Quantity]]</f>
        <v>-36</v>
      </c>
      <c r="L1307" s="1" t="str">
        <f>IF(ISBLANK(Table2[[#This Row],[Status]]), "No Data Entered", IFERROR(Table2[[#This Row],[Status]], "No Data Entered"))</f>
        <v>Cancelled</v>
      </c>
    </row>
    <row r="1308" spans="1:12" x14ac:dyDescent="0.3">
      <c r="A1308" s="1" t="str">
        <f>Table2[[#This Row],[Product_ID]]</f>
        <v>PRO7505</v>
      </c>
      <c r="B1308" s="1" t="str">
        <f>Table2[[#This Row],[Customer_ID]]</f>
        <v>CUST94104</v>
      </c>
      <c r="C1308" s="14" t="str">
        <f>Table2[[#This Row],[Date]]</f>
        <v>25/01/2024</v>
      </c>
      <c r="D1308" s="1" t="str">
        <f>TRIM(PROPER(Table2[[#This Row],[Product_Name]]))</f>
        <v>Keyboard</v>
      </c>
      <c r="E1308" s="1" t="str">
        <f>TRIM(PROPER(Table2[[#This Row],[Country]]))</f>
        <v>Canada</v>
      </c>
      <c r="F1308" s="1" t="str">
        <f>TRIM(PROPER(Table2[[#This Row],[Category]]))</f>
        <v>Electronics</v>
      </c>
      <c r="G1308" s="1" t="str">
        <f>TRIM(PROPER(Table2[[#This Row],[Brand]]))</f>
        <v>Asus</v>
      </c>
      <c r="H1308" s="1">
        <f>Table2[[#This Row],[Supplier_ID]]</f>
        <v>1032</v>
      </c>
      <c r="I1308" s="1">
        <f>Table2[[#This Row],[Market_Price]]</f>
        <v>528.9</v>
      </c>
      <c r="J1308" s="1">
        <f>Table2[[#This Row],[Selling_Price]]</f>
        <v>633.95000000000005</v>
      </c>
      <c r="K1308" s="1">
        <f>Table2[[#This Row],[Quantity]]</f>
        <v>-485</v>
      </c>
      <c r="L1308" s="1" t="str">
        <f>IF(ISBLANK(Table2[[#This Row],[Status]]), "No Data Entered", IFERROR(Table2[[#This Row],[Status]], "No Data Entered"))</f>
        <v>Cancelled</v>
      </c>
    </row>
    <row r="1309" spans="1:12" x14ac:dyDescent="0.3">
      <c r="A1309" s="1" t="str">
        <f>Table2[[#This Row],[Product_ID]]</f>
        <v>PRO8917</v>
      </c>
      <c r="B1309" s="1" t="str">
        <f>Table2[[#This Row],[Customer_ID]]</f>
        <v>CUST94202</v>
      </c>
      <c r="C1309" s="14" t="str">
        <f>Table2[[#This Row],[Date]]</f>
        <v>30/09/2020</v>
      </c>
      <c r="D1309" s="1" t="str">
        <f>TRIM(PROPER(Table2[[#This Row],[Product_Name]]))</f>
        <v>Headphones</v>
      </c>
      <c r="E1309" s="1" t="str">
        <f>TRIM(PROPER(Table2[[#This Row],[Country]]))</f>
        <v>Uk</v>
      </c>
      <c r="F1309" s="1" t="str">
        <f>TRIM(PROPER(Table2[[#This Row],[Category]]))</f>
        <v>Office Supplies</v>
      </c>
      <c r="G1309" s="1" t="str">
        <f>TRIM(PROPER(Table2[[#This Row],[Brand]]))</f>
        <v>Microsoft</v>
      </c>
      <c r="H1309" s="1">
        <f>Table2[[#This Row],[Supplier_ID]]</f>
        <v>1010</v>
      </c>
      <c r="I1309" s="1">
        <f>Table2[[#This Row],[Market_Price]]</f>
        <v>397.56</v>
      </c>
      <c r="J1309" s="1">
        <f>Table2[[#This Row],[Selling_Price]]</f>
        <v>688.04</v>
      </c>
      <c r="K1309" s="1">
        <f>Table2[[#This Row],[Quantity]]</f>
        <v>-134</v>
      </c>
      <c r="L1309" s="1" t="str">
        <f>IF(ISBLANK(Table2[[#This Row],[Status]]), "No Data Entered", IFERROR(Table2[[#This Row],[Status]], "No Data Entered"))</f>
        <v>Cancelled</v>
      </c>
    </row>
    <row r="1310" spans="1:12" x14ac:dyDescent="0.3">
      <c r="A1310" s="1" t="str">
        <f>Table2[[#This Row],[Product_ID]]</f>
        <v>PRO9839</v>
      </c>
      <c r="B1310" s="1" t="str">
        <f>Table2[[#This Row],[Customer_ID]]</f>
        <v>CUST94242</v>
      </c>
      <c r="C1310" s="14" t="str">
        <f>Table2[[#This Row],[Date]]</f>
        <v>12/09/2020</v>
      </c>
      <c r="D1310" s="1" t="str">
        <f>TRIM(PROPER(Table2[[#This Row],[Product_Name]]))</f>
        <v>Monitor</v>
      </c>
      <c r="E1310" s="1" t="str">
        <f>TRIM(PROPER(Table2[[#This Row],[Country]]))</f>
        <v>China</v>
      </c>
      <c r="F1310" s="1" t="str">
        <f>TRIM(PROPER(Table2[[#This Row],[Category]]))</f>
        <v>Accessories</v>
      </c>
      <c r="G1310" s="1" t="str">
        <f>TRIM(PROPER(Table2[[#This Row],[Brand]]))</f>
        <v>Asus</v>
      </c>
      <c r="H1310" s="1">
        <f>Table2[[#This Row],[Supplier_ID]]</f>
        <v>1094</v>
      </c>
      <c r="I1310" s="1">
        <f>Table2[[#This Row],[Market_Price]]</f>
        <v>1070.26</v>
      </c>
      <c r="J1310" s="1">
        <f>Table2[[#This Row],[Selling_Price]]</f>
        <v>1444.13</v>
      </c>
      <c r="K1310" s="1">
        <f>Table2[[#This Row],[Quantity]]</f>
        <v>-202</v>
      </c>
      <c r="L1310" s="1" t="str">
        <f>IF(ISBLANK(Table2[[#This Row],[Status]]), "No Data Entered", IFERROR(Table2[[#This Row],[Status]], "No Data Entered"))</f>
        <v>Cancelled</v>
      </c>
    </row>
    <row r="1311" spans="1:12" x14ac:dyDescent="0.3">
      <c r="A1311" s="1" t="str">
        <f>Table2[[#This Row],[Product_ID]]</f>
        <v>PRO7145</v>
      </c>
      <c r="B1311" s="1" t="str">
        <f>Table2[[#This Row],[Customer_ID]]</f>
        <v>CUST94273</v>
      </c>
      <c r="C1311" s="14" t="str">
        <f>Table2[[#This Row],[Date]]</f>
        <v>19/11/2025</v>
      </c>
      <c r="D1311" s="1" t="str">
        <f>TRIM(PROPER(Table2[[#This Row],[Product_Name]]))</f>
        <v>Tablet</v>
      </c>
      <c r="E1311" s="1" t="str">
        <f>TRIM(PROPER(Table2[[#This Row],[Country]]))</f>
        <v>Germany</v>
      </c>
      <c r="F1311" s="1" t="str">
        <f>TRIM(PROPER(Table2[[#This Row],[Category]]))</f>
        <v>Wearables</v>
      </c>
      <c r="G1311" s="1" t="str">
        <f>TRIM(PROPER(Table2[[#This Row],[Brand]]))</f>
        <v>Lenovo</v>
      </c>
      <c r="H1311" s="1">
        <f>Table2[[#This Row],[Supplier_ID]]</f>
        <v>1038</v>
      </c>
      <c r="I1311" s="1">
        <f>Table2[[#This Row],[Market_Price]]</f>
        <v>1989.63</v>
      </c>
      <c r="J1311" s="1">
        <f>Table2[[#This Row],[Selling_Price]]</f>
        <v>2784.68</v>
      </c>
      <c r="K1311" s="1">
        <f>Table2[[#This Row],[Quantity]]</f>
        <v>-438</v>
      </c>
      <c r="L1311" s="1" t="str">
        <f>IF(ISBLANK(Table2[[#This Row],[Status]]), "No Data Entered", IFERROR(Table2[[#This Row],[Status]], "No Data Entered"))</f>
        <v>Cancelled</v>
      </c>
    </row>
    <row r="1312" spans="1:12" x14ac:dyDescent="0.3">
      <c r="A1312" s="1" t="str">
        <f>Table2[[#This Row],[Product_ID]]</f>
        <v>PRO4194</v>
      </c>
      <c r="B1312" s="1" t="str">
        <f>Table2[[#This Row],[Customer_ID]]</f>
        <v>CUST94326</v>
      </c>
      <c r="C1312" s="14" t="str">
        <f>Table2[[#This Row],[Date]]</f>
        <v>06/11/2021</v>
      </c>
      <c r="D1312" s="1" t="str">
        <f>TRIM(PROPER(Table2[[#This Row],[Product_Name]]))</f>
        <v>Smartphone</v>
      </c>
      <c r="E1312" s="1" t="str">
        <f>TRIM(PROPER(Table2[[#This Row],[Country]]))</f>
        <v>China</v>
      </c>
      <c r="F1312" s="1" t="str">
        <f>TRIM(PROPER(Table2[[#This Row],[Category]]))</f>
        <v>Accessories</v>
      </c>
      <c r="G1312" s="1" t="str">
        <f>TRIM(PROPER(Table2[[#This Row],[Brand]]))</f>
        <v>Logitech</v>
      </c>
      <c r="H1312" s="1">
        <f>Table2[[#This Row],[Supplier_ID]]</f>
        <v>1016</v>
      </c>
      <c r="I1312" s="1">
        <f>Table2[[#This Row],[Market_Price]]</f>
        <v>1279.81</v>
      </c>
      <c r="J1312" s="1">
        <f>Table2[[#This Row],[Selling_Price]]</f>
        <v>1682.88</v>
      </c>
      <c r="K1312" s="1">
        <f>Table2[[#This Row],[Quantity]]</f>
        <v>-484</v>
      </c>
      <c r="L1312" s="1" t="str">
        <f>IF(ISBLANK(Table2[[#This Row],[Status]]), "No Data Entered", IFERROR(Table2[[#This Row],[Status]], "No Data Entered"))</f>
        <v>Cancelled</v>
      </c>
    </row>
    <row r="1313" spans="1:12" x14ac:dyDescent="0.3">
      <c r="A1313" s="1" t="str">
        <f>Table2[[#This Row],[Product_ID]]</f>
        <v>PRO4476</v>
      </c>
      <c r="B1313" s="1" t="str">
        <f>Table2[[#This Row],[Customer_ID]]</f>
        <v>CUST94433</v>
      </c>
      <c r="C1313" s="14" t="str">
        <f>Table2[[#This Row],[Date]]</f>
        <v>05/06/2024</v>
      </c>
      <c r="D1313" s="1" t="str">
        <f>TRIM(PROPER(Table2[[#This Row],[Product_Name]]))</f>
        <v>Headphones</v>
      </c>
      <c r="E1313" s="1" t="str">
        <f>TRIM(PROPER(Table2[[#This Row],[Country]]))</f>
        <v>Japan</v>
      </c>
      <c r="F1313" s="1" t="str">
        <f>TRIM(PROPER(Table2[[#This Row],[Category]]))</f>
        <v>Office Supplies</v>
      </c>
      <c r="G1313" s="1" t="str">
        <f>TRIM(PROPER(Table2[[#This Row],[Brand]]))</f>
        <v>Apple</v>
      </c>
      <c r="H1313" s="1">
        <f>Table2[[#This Row],[Supplier_ID]]</f>
        <v>1077</v>
      </c>
      <c r="I1313" s="1">
        <f>Table2[[#This Row],[Market_Price]]</f>
        <v>1744.71</v>
      </c>
      <c r="J1313" s="1">
        <f>Table2[[#This Row],[Selling_Price]]</f>
        <v>2912.47</v>
      </c>
      <c r="K1313" s="1">
        <f>Table2[[#This Row],[Quantity]]</f>
        <v>-120</v>
      </c>
      <c r="L1313" s="1" t="str">
        <f>IF(ISBLANK(Table2[[#This Row],[Status]]), "No Data Entered", IFERROR(Table2[[#This Row],[Status]], "No Data Entered"))</f>
        <v>Cancelled</v>
      </c>
    </row>
    <row r="1314" spans="1:12" x14ac:dyDescent="0.3">
      <c r="A1314" s="1" t="str">
        <f>Table2[[#This Row],[Product_ID]]</f>
        <v>PRO3980</v>
      </c>
      <c r="B1314" s="1" t="str">
        <f>Table2[[#This Row],[Customer_ID]]</f>
        <v>CUST94441</v>
      </c>
      <c r="C1314" s="14" t="str">
        <f>Table2[[#This Row],[Date]]</f>
        <v>02/07/2021</v>
      </c>
      <c r="D1314" s="1" t="str">
        <f>TRIM(PROPER(Table2[[#This Row],[Product_Name]]))</f>
        <v>Camera</v>
      </c>
      <c r="E1314" s="1" t="str">
        <f>TRIM(PROPER(Table2[[#This Row],[Country]]))</f>
        <v>India</v>
      </c>
      <c r="F1314" s="1" t="str">
        <f>TRIM(PROPER(Table2[[#This Row],[Category]]))</f>
        <v>Computers</v>
      </c>
      <c r="G1314" s="1" t="str">
        <f>TRIM(PROPER(Table2[[#This Row],[Brand]]))</f>
        <v>Dell</v>
      </c>
      <c r="H1314" s="1">
        <f>Table2[[#This Row],[Supplier_ID]]</f>
        <v>1051</v>
      </c>
      <c r="I1314" s="1">
        <f>Table2[[#This Row],[Market_Price]]</f>
        <v>1581.47</v>
      </c>
      <c r="J1314" s="1">
        <f>Table2[[#This Row],[Selling_Price]]</f>
        <v>1893.59</v>
      </c>
      <c r="K1314" s="1">
        <f>Table2[[#This Row],[Quantity]]</f>
        <v>-183</v>
      </c>
      <c r="L1314" s="1" t="str">
        <f>IF(ISBLANK(Table2[[#This Row],[Status]]), "No Data Entered", IFERROR(Table2[[#This Row],[Status]], "No Data Entered"))</f>
        <v>Cancelled</v>
      </c>
    </row>
    <row r="1315" spans="1:12" x14ac:dyDescent="0.3">
      <c r="A1315" s="1" t="str">
        <f>Table2[[#This Row],[Product_ID]]</f>
        <v>PRO9507</v>
      </c>
      <c r="B1315" s="1" t="str">
        <f>Table2[[#This Row],[Customer_ID]]</f>
        <v>CUST94450</v>
      </c>
      <c r="C1315" s="14" t="str">
        <f>Table2[[#This Row],[Date]]</f>
        <v>03/07/2021</v>
      </c>
      <c r="D1315" s="1" t="str">
        <f>TRIM(PROPER(Table2[[#This Row],[Product_Name]]))</f>
        <v>Monitor</v>
      </c>
      <c r="E1315" s="1" t="str">
        <f>TRIM(PROPER(Table2[[#This Row],[Country]]))</f>
        <v>Japan</v>
      </c>
      <c r="F1315" s="1" t="str">
        <f>TRIM(PROPER(Table2[[#This Row],[Category]]))</f>
        <v>Office Supplies</v>
      </c>
      <c r="G1315" s="1" t="str">
        <f>TRIM(PROPER(Table2[[#This Row],[Brand]]))</f>
        <v>Dell</v>
      </c>
      <c r="H1315" s="1">
        <f>Table2[[#This Row],[Supplier_ID]]</f>
        <v>1012</v>
      </c>
      <c r="I1315" s="1">
        <f>Table2[[#This Row],[Market_Price]]</f>
        <v>1985.61</v>
      </c>
      <c r="J1315" s="1">
        <f>Table2[[#This Row],[Selling_Price]]</f>
        <v>2332.2199999999998</v>
      </c>
      <c r="K1315" s="1">
        <f>Table2[[#This Row],[Quantity]]</f>
        <v>-420</v>
      </c>
      <c r="L1315" s="1" t="str">
        <f>IF(ISBLANK(Table2[[#This Row],[Status]]), "No Data Entered", IFERROR(Table2[[#This Row],[Status]], "No Data Entered"))</f>
        <v>Cancelled</v>
      </c>
    </row>
    <row r="1316" spans="1:12" x14ac:dyDescent="0.3">
      <c r="A1316" s="1" t="str">
        <f>Table2[[#This Row],[Product_ID]]</f>
        <v>PRO1806</v>
      </c>
      <c r="B1316" s="1" t="str">
        <f>Table2[[#This Row],[Customer_ID]]</f>
        <v>CUST94527</v>
      </c>
      <c r="C1316" s="14" t="str">
        <f>Table2[[#This Row],[Date]]</f>
        <v>20/07/2023</v>
      </c>
      <c r="D1316" s="1" t="str">
        <f>TRIM(PROPER(Table2[[#This Row],[Product_Name]]))</f>
        <v>Mouse</v>
      </c>
      <c r="E1316" s="1" t="str">
        <f>TRIM(PROPER(Table2[[#This Row],[Country]]))</f>
        <v>Australia</v>
      </c>
      <c r="F1316" s="1" t="str">
        <f>TRIM(PROPER(Table2[[#This Row],[Category]]))</f>
        <v>Wearables</v>
      </c>
      <c r="G1316" s="1" t="str">
        <f>TRIM(PROPER(Table2[[#This Row],[Brand]]))</f>
        <v>Sony</v>
      </c>
      <c r="H1316" s="1">
        <f>Table2[[#This Row],[Supplier_ID]]</f>
        <v>1093</v>
      </c>
      <c r="I1316" s="1">
        <f>Table2[[#This Row],[Market_Price]]</f>
        <v>1590.42</v>
      </c>
      <c r="J1316" s="1">
        <f>Table2[[#This Row],[Selling_Price]]</f>
        <v>1883.36</v>
      </c>
      <c r="K1316" s="1">
        <f>Table2[[#This Row],[Quantity]]</f>
        <v>-46</v>
      </c>
      <c r="L1316" s="1" t="str">
        <f>IF(ISBLANK(Table2[[#This Row],[Status]]), "No Data Entered", IFERROR(Table2[[#This Row],[Status]], "No Data Entered"))</f>
        <v>Cancelled</v>
      </c>
    </row>
    <row r="1317" spans="1:12" x14ac:dyDescent="0.3">
      <c r="A1317" s="1" t="str">
        <f>Table2[[#This Row],[Product_ID]]</f>
        <v>PRO7367</v>
      </c>
      <c r="B1317" s="1" t="str">
        <f>Table2[[#This Row],[Customer_ID]]</f>
        <v>CUST94534</v>
      </c>
      <c r="C1317" s="14" t="str">
        <f>Table2[[#This Row],[Date]]</f>
        <v>23/10/2020</v>
      </c>
      <c r="D1317" s="1" t="str">
        <f>TRIM(PROPER(Table2[[#This Row],[Product_Name]]))</f>
        <v>Keyboard</v>
      </c>
      <c r="E1317" s="1" t="str">
        <f>TRIM(PROPER(Table2[[#This Row],[Country]]))</f>
        <v>Canada</v>
      </c>
      <c r="F1317" s="1" t="str">
        <f>TRIM(PROPER(Table2[[#This Row],[Category]]))</f>
        <v>Wearables</v>
      </c>
      <c r="G1317" s="1" t="str">
        <f>TRIM(PROPER(Table2[[#This Row],[Brand]]))</f>
        <v>Dell</v>
      </c>
      <c r="H1317" s="1">
        <f>Table2[[#This Row],[Supplier_ID]]</f>
        <v>1086</v>
      </c>
      <c r="I1317" s="1">
        <f>Table2[[#This Row],[Market_Price]]</f>
        <v>829.13</v>
      </c>
      <c r="J1317" s="1">
        <f>Table2[[#This Row],[Selling_Price]]</f>
        <v>1168.3699999999999</v>
      </c>
      <c r="K1317" s="1">
        <f>Table2[[#This Row],[Quantity]]</f>
        <v>-465</v>
      </c>
      <c r="L1317" s="1" t="str">
        <f>IF(ISBLANK(Table2[[#This Row],[Status]]), "No Data Entered", IFERROR(Table2[[#This Row],[Status]], "No Data Entered"))</f>
        <v>Cancelled</v>
      </c>
    </row>
    <row r="1318" spans="1:12" x14ac:dyDescent="0.3">
      <c r="A1318" s="1" t="str">
        <f>Table2[[#This Row],[Product_ID]]</f>
        <v>PRO4766</v>
      </c>
      <c r="B1318" s="1" t="str">
        <f>Table2[[#This Row],[Customer_ID]]</f>
        <v>CUST94625</v>
      </c>
      <c r="C1318" s="14" t="str">
        <f>Table2[[#This Row],[Date]]</f>
        <v>21/11/2022</v>
      </c>
      <c r="D1318" s="1" t="str">
        <f>TRIM(PROPER(Table2[[#This Row],[Product_Name]]))</f>
        <v>Mouse</v>
      </c>
      <c r="E1318" s="1" t="str">
        <f>TRIM(PROPER(Table2[[#This Row],[Country]]))</f>
        <v>Japan</v>
      </c>
      <c r="F1318" s="1" t="str">
        <f>TRIM(PROPER(Table2[[#This Row],[Category]]))</f>
        <v>Accessories</v>
      </c>
      <c r="G1318" s="1" t="str">
        <f>TRIM(PROPER(Table2[[#This Row],[Brand]]))</f>
        <v>Lenovo</v>
      </c>
      <c r="H1318" s="1">
        <f>Table2[[#This Row],[Supplier_ID]]</f>
        <v>1042</v>
      </c>
      <c r="I1318" s="1">
        <f>Table2[[#This Row],[Market_Price]]</f>
        <v>1424.08</v>
      </c>
      <c r="J1318" s="1">
        <f>Table2[[#This Row],[Selling_Price]]</f>
        <v>1584.18</v>
      </c>
      <c r="K1318" s="1">
        <f>Table2[[#This Row],[Quantity]]</f>
        <v>-386</v>
      </c>
      <c r="L1318" s="1" t="str">
        <f>IF(ISBLANK(Table2[[#This Row],[Status]]), "No Data Entered", IFERROR(Table2[[#This Row],[Status]], "No Data Entered"))</f>
        <v>Cancelled</v>
      </c>
    </row>
    <row r="1319" spans="1:12" x14ac:dyDescent="0.3">
      <c r="A1319" s="1" t="str">
        <f>Table2[[#This Row],[Product_ID]]</f>
        <v>PRO1712</v>
      </c>
      <c r="B1319" s="1" t="str">
        <f>Table2[[#This Row],[Customer_ID]]</f>
        <v>CUST94693</v>
      </c>
      <c r="C1319" s="14" t="str">
        <f>Table2[[#This Row],[Date]]</f>
        <v>23/09/2020</v>
      </c>
      <c r="D1319" s="1" t="str">
        <f>TRIM(PROPER(Table2[[#This Row],[Product_Name]]))</f>
        <v>Keyboard</v>
      </c>
      <c r="E1319" s="1" t="str">
        <f>TRIM(PROPER(Table2[[#This Row],[Country]]))</f>
        <v>Canada</v>
      </c>
      <c r="F1319" s="1" t="str">
        <f>TRIM(PROPER(Table2[[#This Row],[Category]]))</f>
        <v>Office Supplies</v>
      </c>
      <c r="G1319" s="1" t="str">
        <f>TRIM(PROPER(Table2[[#This Row],[Brand]]))</f>
        <v>Canon</v>
      </c>
      <c r="H1319" s="1">
        <f>Table2[[#This Row],[Supplier_ID]]</f>
        <v>1018</v>
      </c>
      <c r="I1319" s="1">
        <f>Table2[[#This Row],[Market_Price]]</f>
        <v>110.22</v>
      </c>
      <c r="J1319" s="1">
        <f>Table2[[#This Row],[Selling_Price]]</f>
        <v>147.4</v>
      </c>
      <c r="K1319" s="1">
        <f>Table2[[#This Row],[Quantity]]</f>
        <v>-104</v>
      </c>
      <c r="L1319" s="1" t="str">
        <f>IF(ISBLANK(Table2[[#This Row],[Status]]), "No Data Entered", IFERROR(Table2[[#This Row],[Status]], "No Data Entered"))</f>
        <v>Cancelled</v>
      </c>
    </row>
    <row r="1320" spans="1:12" x14ac:dyDescent="0.3">
      <c r="A1320" s="1" t="str">
        <f>Table2[[#This Row],[Product_ID]]</f>
        <v>PRO6789</v>
      </c>
      <c r="B1320" s="1" t="str">
        <f>Table2[[#This Row],[Customer_ID]]</f>
        <v>CUST94715</v>
      </c>
      <c r="C1320" s="14" t="str">
        <f>Table2[[#This Row],[Date]]</f>
        <v>15/02/2025</v>
      </c>
      <c r="D1320" s="1" t="str">
        <f>TRIM(PROPER(Table2[[#This Row],[Product_Name]]))</f>
        <v>Monitor</v>
      </c>
      <c r="E1320" s="1" t="str">
        <f>TRIM(PROPER(Table2[[#This Row],[Country]]))</f>
        <v>China</v>
      </c>
      <c r="F1320" s="1" t="str">
        <f>TRIM(PROPER(Table2[[#This Row],[Category]]))</f>
        <v>Computers</v>
      </c>
      <c r="G1320" s="1" t="str">
        <f>TRIM(PROPER(Table2[[#This Row],[Brand]]))</f>
        <v>Logitech</v>
      </c>
      <c r="H1320" s="1">
        <f>Table2[[#This Row],[Supplier_ID]]</f>
        <v>1030</v>
      </c>
      <c r="I1320" s="1">
        <f>Table2[[#This Row],[Market_Price]]</f>
        <v>1271.25</v>
      </c>
      <c r="J1320" s="1">
        <f>Table2[[#This Row],[Selling_Price]]</f>
        <v>2358.65</v>
      </c>
      <c r="K1320" s="1">
        <f>Table2[[#This Row],[Quantity]]</f>
        <v>-109</v>
      </c>
      <c r="L1320" s="1" t="str">
        <f>IF(ISBLANK(Table2[[#This Row],[Status]]), "No Data Entered", IFERROR(Table2[[#This Row],[Status]], "No Data Entered"))</f>
        <v>Cancelled</v>
      </c>
    </row>
    <row r="1321" spans="1:12" x14ac:dyDescent="0.3">
      <c r="A1321" s="1" t="str">
        <f>Table2[[#This Row],[Product_ID]]</f>
        <v>PRO5958</v>
      </c>
      <c r="B1321" s="1" t="str">
        <f>Table2[[#This Row],[Customer_ID]]</f>
        <v>CUST94750</v>
      </c>
      <c r="C1321" s="14" t="str">
        <f>Table2[[#This Row],[Date]]</f>
        <v>26/03/2025</v>
      </c>
      <c r="D1321" s="1" t="str">
        <f>TRIM(PROPER(Table2[[#This Row],[Product_Name]]))</f>
        <v>Laptop</v>
      </c>
      <c r="E1321" s="1" t="str">
        <f>TRIM(PROPER(Table2[[#This Row],[Country]]))</f>
        <v>Usa</v>
      </c>
      <c r="F1321" s="1" t="str">
        <f>TRIM(PROPER(Table2[[#This Row],[Category]]))</f>
        <v>Accessories</v>
      </c>
      <c r="G1321" s="1" t="str">
        <f>TRIM(PROPER(Table2[[#This Row],[Brand]]))</f>
        <v>Samsung</v>
      </c>
      <c r="H1321" s="1">
        <f>Table2[[#This Row],[Supplier_ID]]</f>
        <v>1069</v>
      </c>
      <c r="I1321" s="1">
        <f>Table2[[#This Row],[Market_Price]]</f>
        <v>158.66</v>
      </c>
      <c r="J1321" s="1">
        <f>Table2[[#This Row],[Selling_Price]]</f>
        <v>248.02</v>
      </c>
      <c r="K1321" s="1">
        <f>Table2[[#This Row],[Quantity]]</f>
        <v>-121</v>
      </c>
      <c r="L1321" s="1" t="str">
        <f>IF(ISBLANK(Table2[[#This Row],[Status]]), "No Data Entered", IFERROR(Table2[[#This Row],[Status]], "No Data Entered"))</f>
        <v>Cancelled</v>
      </c>
    </row>
    <row r="1322" spans="1:12" x14ac:dyDescent="0.3">
      <c r="A1322" s="1" t="str">
        <f>Table2[[#This Row],[Product_ID]]</f>
        <v>PRO3428</v>
      </c>
      <c r="B1322" s="1" t="str">
        <f>Table2[[#This Row],[Customer_ID]]</f>
        <v>CUST94766</v>
      </c>
      <c r="C1322" s="14" t="str">
        <f>Table2[[#This Row],[Date]]</f>
        <v>10/06/2021</v>
      </c>
      <c r="D1322" s="1" t="str">
        <f>TRIM(PROPER(Table2[[#This Row],[Product_Name]]))</f>
        <v>Keyboard</v>
      </c>
      <c r="E1322" s="1" t="str">
        <f>TRIM(PROPER(Table2[[#This Row],[Country]]))</f>
        <v>Brazil</v>
      </c>
      <c r="F1322" s="1" t="str">
        <f>TRIM(PROPER(Table2[[#This Row],[Category]]))</f>
        <v>Office Supplies</v>
      </c>
      <c r="G1322" s="1" t="str">
        <f>TRIM(PROPER(Table2[[#This Row],[Brand]]))</f>
        <v>Dell</v>
      </c>
      <c r="H1322" s="1">
        <f>Table2[[#This Row],[Supplier_ID]]</f>
        <v>1079</v>
      </c>
      <c r="I1322" s="1">
        <f>Table2[[#This Row],[Market_Price]]</f>
        <v>939.94</v>
      </c>
      <c r="J1322" s="1">
        <f>Table2[[#This Row],[Selling_Price]]</f>
        <v>1221.1400000000001</v>
      </c>
      <c r="K1322" s="1">
        <f>Table2[[#This Row],[Quantity]]</f>
        <v>-354</v>
      </c>
      <c r="L1322" s="1" t="str">
        <f>IF(ISBLANK(Table2[[#This Row],[Status]]), "No Data Entered", IFERROR(Table2[[#This Row],[Status]], "No Data Entered"))</f>
        <v>Cancelled</v>
      </c>
    </row>
    <row r="1323" spans="1:12" x14ac:dyDescent="0.3">
      <c r="A1323" s="1" t="str">
        <f>Table2[[#This Row],[Product_ID]]</f>
        <v>PRO5036</v>
      </c>
      <c r="B1323" s="1" t="str">
        <f>Table2[[#This Row],[Customer_ID]]</f>
        <v>CUST94838</v>
      </c>
      <c r="C1323" s="14" t="str">
        <f>Table2[[#This Row],[Date]]</f>
        <v>17/07/2020</v>
      </c>
      <c r="D1323" s="1" t="str">
        <f>TRIM(PROPER(Table2[[#This Row],[Product_Name]]))</f>
        <v>Headphones</v>
      </c>
      <c r="E1323" s="1" t="str">
        <f>TRIM(PROPER(Table2[[#This Row],[Country]]))</f>
        <v>Uk</v>
      </c>
      <c r="F1323" s="1" t="str">
        <f>TRIM(PROPER(Table2[[#This Row],[Category]]))</f>
        <v>Accessories</v>
      </c>
      <c r="G1323" s="1" t="str">
        <f>TRIM(PROPER(Table2[[#This Row],[Brand]]))</f>
        <v>Samsung</v>
      </c>
      <c r="H1323" s="1">
        <f>Table2[[#This Row],[Supplier_ID]]</f>
        <v>1076</v>
      </c>
      <c r="I1323" s="1">
        <f>Table2[[#This Row],[Market_Price]]</f>
        <v>1464.95</v>
      </c>
      <c r="J1323" s="1">
        <f>Table2[[#This Row],[Selling_Price]]</f>
        <v>2035.91</v>
      </c>
      <c r="K1323" s="1">
        <f>Table2[[#This Row],[Quantity]]</f>
        <v>-207</v>
      </c>
      <c r="L1323" s="1" t="str">
        <f>IF(ISBLANK(Table2[[#This Row],[Status]]), "No Data Entered", IFERROR(Table2[[#This Row],[Status]], "No Data Entered"))</f>
        <v>Cancelled</v>
      </c>
    </row>
    <row r="1324" spans="1:12" x14ac:dyDescent="0.3">
      <c r="A1324" s="1" t="str">
        <f>Table2[[#This Row],[Product_ID]]</f>
        <v>PRO3677</v>
      </c>
      <c r="B1324" s="1" t="str">
        <f>Table2[[#This Row],[Customer_ID]]</f>
        <v>CUST94956</v>
      </c>
      <c r="C1324" s="14" t="str">
        <f>Table2[[#This Row],[Date]]</f>
        <v>16/10/2020</v>
      </c>
      <c r="D1324" s="1" t="str">
        <f>TRIM(PROPER(Table2[[#This Row],[Product_Name]]))</f>
        <v>Monitor</v>
      </c>
      <c r="E1324" s="1" t="str">
        <f>TRIM(PROPER(Table2[[#This Row],[Country]]))</f>
        <v>Australia</v>
      </c>
      <c r="F1324" s="1" t="str">
        <f>TRIM(PROPER(Table2[[#This Row],[Category]]))</f>
        <v>Electronics</v>
      </c>
      <c r="G1324" s="1" t="str">
        <f>TRIM(PROPER(Table2[[#This Row],[Brand]]))</f>
        <v>Microsoft</v>
      </c>
      <c r="H1324" s="1">
        <f>Table2[[#This Row],[Supplier_ID]]</f>
        <v>1004</v>
      </c>
      <c r="I1324" s="1">
        <f>Table2[[#This Row],[Market_Price]]</f>
        <v>148.78</v>
      </c>
      <c r="J1324" s="1">
        <f>Table2[[#This Row],[Selling_Price]]</f>
        <v>214.87</v>
      </c>
      <c r="K1324" s="1">
        <f>Table2[[#This Row],[Quantity]]</f>
        <v>-315</v>
      </c>
      <c r="L1324" s="1" t="str">
        <f>IF(ISBLANK(Table2[[#This Row],[Status]]), "No Data Entered", IFERROR(Table2[[#This Row],[Status]], "No Data Entered"))</f>
        <v>Cancelled</v>
      </c>
    </row>
    <row r="1325" spans="1:12" x14ac:dyDescent="0.3">
      <c r="A1325" s="1" t="str">
        <f>Table2[[#This Row],[Product_ID]]</f>
        <v>PRO3830</v>
      </c>
      <c r="B1325" s="1" t="str">
        <f>Table2[[#This Row],[Customer_ID]]</f>
        <v>CUST94978</v>
      </c>
      <c r="C1325" s="14" t="str">
        <f>Table2[[#This Row],[Date]]</f>
        <v>03/04/2022</v>
      </c>
      <c r="D1325" s="1" t="str">
        <f>TRIM(PROPER(Table2[[#This Row],[Product_Name]]))</f>
        <v>Smartphone</v>
      </c>
      <c r="E1325" s="1" t="str">
        <f>TRIM(PROPER(Table2[[#This Row],[Country]]))</f>
        <v>Brazil</v>
      </c>
      <c r="F1325" s="1" t="str">
        <f>TRIM(PROPER(Table2[[#This Row],[Category]]))</f>
        <v>Computers</v>
      </c>
      <c r="G1325" s="1" t="str">
        <f>TRIM(PROPER(Table2[[#This Row],[Brand]]))</f>
        <v>Dell</v>
      </c>
      <c r="H1325" s="1">
        <f>Table2[[#This Row],[Supplier_ID]]</f>
        <v>1012</v>
      </c>
      <c r="I1325" s="1">
        <f>Table2[[#This Row],[Market_Price]]</f>
        <v>1921.63</v>
      </c>
      <c r="J1325" s="1">
        <f>Table2[[#This Row],[Selling_Price]]</f>
        <v>2323.2399999999998</v>
      </c>
      <c r="K1325" s="1">
        <f>Table2[[#This Row],[Quantity]]</f>
        <v>-456</v>
      </c>
      <c r="L1325" s="1" t="str">
        <f>IF(ISBLANK(Table2[[#This Row],[Status]]), "No Data Entered", IFERROR(Table2[[#This Row],[Status]], "No Data Entered"))</f>
        <v>Cancelled</v>
      </c>
    </row>
    <row r="1326" spans="1:12" x14ac:dyDescent="0.3">
      <c r="A1326" s="1" t="str">
        <f>Table2[[#This Row],[Product_ID]]</f>
        <v>PRO3730</v>
      </c>
      <c r="B1326" s="1" t="str">
        <f>Table2[[#This Row],[Customer_ID]]</f>
        <v>CUST94983</v>
      </c>
      <c r="C1326" s="14" t="str">
        <f>Table2[[#This Row],[Date]]</f>
        <v>19/04/2024</v>
      </c>
      <c r="D1326" s="1" t="str">
        <f>TRIM(PROPER(Table2[[#This Row],[Product_Name]]))</f>
        <v>Printer</v>
      </c>
      <c r="E1326" s="1" t="str">
        <f>TRIM(PROPER(Table2[[#This Row],[Country]]))</f>
        <v>Brazil</v>
      </c>
      <c r="F1326" s="1" t="str">
        <f>TRIM(PROPER(Table2[[#This Row],[Category]]))</f>
        <v>Wearables</v>
      </c>
      <c r="G1326" s="1" t="str">
        <f>TRIM(PROPER(Table2[[#This Row],[Brand]]))</f>
        <v>Samsung</v>
      </c>
      <c r="H1326" s="1">
        <f>Table2[[#This Row],[Supplier_ID]]</f>
        <v>1007</v>
      </c>
      <c r="I1326" s="1">
        <f>Table2[[#This Row],[Market_Price]]</f>
        <v>1912.42</v>
      </c>
      <c r="J1326" s="1">
        <f>Table2[[#This Row],[Selling_Price]]</f>
        <v>3511.8</v>
      </c>
      <c r="K1326" s="1">
        <f>Table2[[#This Row],[Quantity]]</f>
        <v>-175</v>
      </c>
      <c r="L1326" s="1" t="str">
        <f>IF(ISBLANK(Table2[[#This Row],[Status]]), "No Data Entered", IFERROR(Table2[[#This Row],[Status]], "No Data Entered"))</f>
        <v>Cancelled</v>
      </c>
    </row>
    <row r="1327" spans="1:12" x14ac:dyDescent="0.3">
      <c r="A1327" s="1" t="str">
        <f>Table2[[#This Row],[Product_ID]]</f>
        <v>PRO2107</v>
      </c>
      <c r="B1327" s="1" t="str">
        <f>Table2[[#This Row],[Customer_ID]]</f>
        <v>CUST95018</v>
      </c>
      <c r="C1327" s="14" t="str">
        <f>Table2[[#This Row],[Date]]</f>
        <v>22/09/2022</v>
      </c>
      <c r="D1327" s="1" t="str">
        <f>TRIM(PROPER(Table2[[#This Row],[Product_Name]]))</f>
        <v>Monitor</v>
      </c>
      <c r="E1327" s="1" t="str">
        <f>TRIM(PROPER(Table2[[#This Row],[Country]]))</f>
        <v>China</v>
      </c>
      <c r="F1327" s="1" t="str">
        <f>TRIM(PROPER(Table2[[#This Row],[Category]]))</f>
        <v>Electronics</v>
      </c>
      <c r="G1327" s="1" t="str">
        <f>TRIM(PROPER(Table2[[#This Row],[Brand]]))</f>
        <v>Logitech</v>
      </c>
      <c r="H1327" s="1">
        <f>Table2[[#This Row],[Supplier_ID]]</f>
        <v>1005</v>
      </c>
      <c r="I1327" s="1">
        <f>Table2[[#This Row],[Market_Price]]</f>
        <v>114.15</v>
      </c>
      <c r="J1327" s="1">
        <f>Table2[[#This Row],[Selling_Price]]</f>
        <v>161.46</v>
      </c>
      <c r="K1327" s="1">
        <f>Table2[[#This Row],[Quantity]]</f>
        <v>-77</v>
      </c>
      <c r="L1327" s="1" t="str">
        <f>IF(ISBLANK(Table2[[#This Row],[Status]]), "No Data Entered", IFERROR(Table2[[#This Row],[Status]], "No Data Entered"))</f>
        <v>Cancelled</v>
      </c>
    </row>
    <row r="1328" spans="1:12" x14ac:dyDescent="0.3">
      <c r="A1328" s="1" t="str">
        <f>Table2[[#This Row],[Product_ID]]</f>
        <v>PRO6849</v>
      </c>
      <c r="B1328" s="1" t="str">
        <f>Table2[[#This Row],[Customer_ID]]</f>
        <v>CUST95202</v>
      </c>
      <c r="C1328" s="14" t="str">
        <f>Table2[[#This Row],[Date]]</f>
        <v>18/10/2020</v>
      </c>
      <c r="D1328" s="1" t="str">
        <f>TRIM(PROPER(Table2[[#This Row],[Product_Name]]))</f>
        <v>Smartwatch</v>
      </c>
      <c r="E1328" s="1" t="str">
        <f>TRIM(PROPER(Table2[[#This Row],[Country]]))</f>
        <v>Brazil</v>
      </c>
      <c r="F1328" s="1" t="str">
        <f>TRIM(PROPER(Table2[[#This Row],[Category]]))</f>
        <v>Office Supplies</v>
      </c>
      <c r="G1328" s="1" t="str">
        <f>TRIM(PROPER(Table2[[#This Row],[Brand]]))</f>
        <v>Hp</v>
      </c>
      <c r="H1328" s="1">
        <f>Table2[[#This Row],[Supplier_ID]]</f>
        <v>1026</v>
      </c>
      <c r="I1328" s="1">
        <f>Table2[[#This Row],[Market_Price]]</f>
        <v>1651.95</v>
      </c>
      <c r="J1328" s="1">
        <f>Table2[[#This Row],[Selling_Price]]</f>
        <v>1862.55</v>
      </c>
      <c r="K1328" s="1">
        <f>Table2[[#This Row],[Quantity]]</f>
        <v>-337</v>
      </c>
      <c r="L1328" s="1" t="str">
        <f>IF(ISBLANK(Table2[[#This Row],[Status]]), "No Data Entered", IFERROR(Table2[[#This Row],[Status]], "No Data Entered"))</f>
        <v>Cancelled</v>
      </c>
    </row>
    <row r="1329" spans="1:12" x14ac:dyDescent="0.3">
      <c r="A1329" s="1" t="str">
        <f>Table2[[#This Row],[Product_ID]]</f>
        <v>PRO5890</v>
      </c>
      <c r="B1329" s="1" t="str">
        <f>Table2[[#This Row],[Customer_ID]]</f>
        <v>CUST95215</v>
      </c>
      <c r="C1329" s="14" t="str">
        <f>Table2[[#This Row],[Date]]</f>
        <v>02/02/2024</v>
      </c>
      <c r="D1329" s="1" t="str">
        <f>TRIM(PROPER(Table2[[#This Row],[Product_Name]]))</f>
        <v>Tablet</v>
      </c>
      <c r="E1329" s="1" t="str">
        <f>TRIM(PROPER(Table2[[#This Row],[Country]]))</f>
        <v>India</v>
      </c>
      <c r="F1329" s="1" t="str">
        <f>TRIM(PROPER(Table2[[#This Row],[Category]]))</f>
        <v>Accessories</v>
      </c>
      <c r="G1329" s="1" t="str">
        <f>TRIM(PROPER(Table2[[#This Row],[Brand]]))</f>
        <v>Asus</v>
      </c>
      <c r="H1329" s="1">
        <f>Table2[[#This Row],[Supplier_ID]]</f>
        <v>1067</v>
      </c>
      <c r="I1329" s="1">
        <f>Table2[[#This Row],[Market_Price]]</f>
        <v>1063.68</v>
      </c>
      <c r="J1329" s="1">
        <f>Table2[[#This Row],[Selling_Price]]</f>
        <v>1577.05</v>
      </c>
      <c r="K1329" s="1">
        <f>Table2[[#This Row],[Quantity]]</f>
        <v>-106</v>
      </c>
      <c r="L1329" s="1" t="str">
        <f>IF(ISBLANK(Table2[[#This Row],[Status]]), "No Data Entered", IFERROR(Table2[[#This Row],[Status]], "No Data Entered"))</f>
        <v>Cancelled</v>
      </c>
    </row>
    <row r="1330" spans="1:12" x14ac:dyDescent="0.3">
      <c r="A1330" s="1" t="str">
        <f>Table2[[#This Row],[Product_ID]]</f>
        <v>PRO5997</v>
      </c>
      <c r="B1330" s="1" t="str">
        <f>Table2[[#This Row],[Customer_ID]]</f>
        <v>CUST95274</v>
      </c>
      <c r="C1330" s="14" t="str">
        <f>Table2[[#This Row],[Date]]</f>
        <v>30/08/2022</v>
      </c>
      <c r="D1330" s="1" t="str">
        <f>TRIM(PROPER(Table2[[#This Row],[Product_Name]]))</f>
        <v>Monitor</v>
      </c>
      <c r="E1330" s="1" t="str">
        <f>TRIM(PROPER(Table2[[#This Row],[Country]]))</f>
        <v>Usa</v>
      </c>
      <c r="F1330" s="1" t="str">
        <f>TRIM(PROPER(Table2[[#This Row],[Category]]))</f>
        <v>Computers</v>
      </c>
      <c r="G1330" s="1" t="str">
        <f>TRIM(PROPER(Table2[[#This Row],[Brand]]))</f>
        <v>Samsung</v>
      </c>
      <c r="H1330" s="1">
        <f>Table2[[#This Row],[Supplier_ID]]</f>
        <v>1037</v>
      </c>
      <c r="I1330" s="1">
        <f>Table2[[#This Row],[Market_Price]]</f>
        <v>1183.58</v>
      </c>
      <c r="J1330" s="1">
        <f>Table2[[#This Row],[Selling_Price]]</f>
        <v>1424.33</v>
      </c>
      <c r="K1330" s="1">
        <f>Table2[[#This Row],[Quantity]]</f>
        <v>-206</v>
      </c>
      <c r="L1330" s="1" t="str">
        <f>IF(ISBLANK(Table2[[#This Row],[Status]]), "No Data Entered", IFERROR(Table2[[#This Row],[Status]], "No Data Entered"))</f>
        <v>Cancelled</v>
      </c>
    </row>
    <row r="1331" spans="1:12" x14ac:dyDescent="0.3">
      <c r="A1331" s="1" t="str">
        <f>Table2[[#This Row],[Product_ID]]</f>
        <v>PRO1112</v>
      </c>
      <c r="B1331" s="1" t="str">
        <f>Table2[[#This Row],[Customer_ID]]</f>
        <v>CUST95298</v>
      </c>
      <c r="C1331" s="14" t="str">
        <f>Table2[[#This Row],[Date]]</f>
        <v>10/12/2023</v>
      </c>
      <c r="D1331" s="1" t="str">
        <f>TRIM(PROPER(Table2[[#This Row],[Product_Name]]))</f>
        <v>Headphones</v>
      </c>
      <c r="E1331" s="1" t="str">
        <f>TRIM(PROPER(Table2[[#This Row],[Country]]))</f>
        <v>China</v>
      </c>
      <c r="F1331" s="1" t="str">
        <f>TRIM(PROPER(Table2[[#This Row],[Category]]))</f>
        <v>Wearables</v>
      </c>
      <c r="G1331" s="1" t="str">
        <f>TRIM(PROPER(Table2[[#This Row],[Brand]]))</f>
        <v>Sony</v>
      </c>
      <c r="H1331" s="1">
        <f>Table2[[#This Row],[Supplier_ID]]</f>
        <v>1011</v>
      </c>
      <c r="I1331" s="1">
        <f>Table2[[#This Row],[Market_Price]]</f>
        <v>1356.99</v>
      </c>
      <c r="J1331" s="1">
        <f>Table2[[#This Row],[Selling_Price]]</f>
        <v>2633.09</v>
      </c>
      <c r="K1331" s="1">
        <f>Table2[[#This Row],[Quantity]]</f>
        <v>-469</v>
      </c>
      <c r="L1331" s="1" t="str">
        <f>IF(ISBLANK(Table2[[#This Row],[Status]]), "No Data Entered", IFERROR(Table2[[#This Row],[Status]], "No Data Entered"))</f>
        <v>Cancelled</v>
      </c>
    </row>
    <row r="1332" spans="1:12" x14ac:dyDescent="0.3">
      <c r="A1332" s="1" t="str">
        <f>Table2[[#This Row],[Product_ID]]</f>
        <v>PRO1812</v>
      </c>
      <c r="B1332" s="1" t="str">
        <f>Table2[[#This Row],[Customer_ID]]</f>
        <v>CUST95298</v>
      </c>
      <c r="C1332" s="14" t="str">
        <f>Table2[[#This Row],[Date]]</f>
        <v>14/11/2022</v>
      </c>
      <c r="D1332" s="1" t="str">
        <f>TRIM(PROPER(Table2[[#This Row],[Product_Name]]))</f>
        <v>Smartphone</v>
      </c>
      <c r="E1332" s="1" t="str">
        <f>TRIM(PROPER(Table2[[#This Row],[Country]]))</f>
        <v>Uk</v>
      </c>
      <c r="F1332" s="1" t="str">
        <f>TRIM(PROPER(Table2[[#This Row],[Category]]))</f>
        <v>Accessories</v>
      </c>
      <c r="G1332" s="1" t="str">
        <f>TRIM(PROPER(Table2[[#This Row],[Brand]]))</f>
        <v>Hp</v>
      </c>
      <c r="H1332" s="1">
        <f>Table2[[#This Row],[Supplier_ID]]</f>
        <v>1060</v>
      </c>
      <c r="I1332" s="1">
        <f>Table2[[#This Row],[Market_Price]]</f>
        <v>1627.67</v>
      </c>
      <c r="J1332" s="1">
        <f>Table2[[#This Row],[Selling_Price]]</f>
        <v>1899.97</v>
      </c>
      <c r="K1332" s="1">
        <f>Table2[[#This Row],[Quantity]]</f>
        <v>-117</v>
      </c>
      <c r="L1332" s="1" t="str">
        <f>IF(ISBLANK(Table2[[#This Row],[Status]]), "No Data Entered", IFERROR(Table2[[#This Row],[Status]], "No Data Entered"))</f>
        <v>Cancelled</v>
      </c>
    </row>
    <row r="1333" spans="1:12" x14ac:dyDescent="0.3">
      <c r="A1333" s="1" t="str">
        <f>Table2[[#This Row],[Product_ID]]</f>
        <v>PRO4424</v>
      </c>
      <c r="B1333" s="1" t="str">
        <f>Table2[[#This Row],[Customer_ID]]</f>
        <v>CUST95359</v>
      </c>
      <c r="C1333" s="14" t="str">
        <f>Table2[[#This Row],[Date]]</f>
        <v>08/06/2024</v>
      </c>
      <c r="D1333" s="1" t="str">
        <f>TRIM(PROPER(Table2[[#This Row],[Product_Name]]))</f>
        <v>Printer</v>
      </c>
      <c r="E1333" s="1" t="str">
        <f>TRIM(PROPER(Table2[[#This Row],[Country]]))</f>
        <v>Canada</v>
      </c>
      <c r="F1333" s="1" t="str">
        <f>TRIM(PROPER(Table2[[#This Row],[Category]]))</f>
        <v>Electronics</v>
      </c>
      <c r="G1333" s="1" t="str">
        <f>TRIM(PROPER(Table2[[#This Row],[Brand]]))</f>
        <v>Apple</v>
      </c>
      <c r="H1333" s="1">
        <f>Table2[[#This Row],[Supplier_ID]]</f>
        <v>1016</v>
      </c>
      <c r="I1333" s="1">
        <f>Table2[[#This Row],[Market_Price]]</f>
        <v>1962.62</v>
      </c>
      <c r="J1333" s="1">
        <f>Table2[[#This Row],[Selling_Price]]</f>
        <v>2813.3</v>
      </c>
      <c r="K1333" s="1">
        <f>Table2[[#This Row],[Quantity]]</f>
        <v>-377</v>
      </c>
      <c r="L1333" s="1" t="str">
        <f>IF(ISBLANK(Table2[[#This Row],[Status]]), "No Data Entered", IFERROR(Table2[[#This Row],[Status]], "No Data Entered"))</f>
        <v>Cancelled</v>
      </c>
    </row>
    <row r="1334" spans="1:12" x14ac:dyDescent="0.3">
      <c r="A1334" s="1" t="str">
        <f>Table2[[#This Row],[Product_ID]]</f>
        <v>PRO8681</v>
      </c>
      <c r="B1334" s="1" t="str">
        <f>Table2[[#This Row],[Customer_ID]]</f>
        <v>CUST95400</v>
      </c>
      <c r="C1334" s="14" t="str">
        <f>Table2[[#This Row],[Date]]</f>
        <v>08/06/2023</v>
      </c>
      <c r="D1334" s="1" t="str">
        <f>TRIM(PROPER(Table2[[#This Row],[Product_Name]]))</f>
        <v>Smartphone</v>
      </c>
      <c r="E1334" s="1" t="str">
        <f>TRIM(PROPER(Table2[[#This Row],[Country]]))</f>
        <v>China</v>
      </c>
      <c r="F1334" s="1" t="str">
        <f>TRIM(PROPER(Table2[[#This Row],[Category]]))</f>
        <v>Wearables</v>
      </c>
      <c r="G1334" s="1" t="str">
        <f>TRIM(PROPER(Table2[[#This Row],[Brand]]))</f>
        <v>Asus</v>
      </c>
      <c r="H1334" s="1">
        <f>Table2[[#This Row],[Supplier_ID]]</f>
        <v>1058</v>
      </c>
      <c r="I1334" s="1">
        <f>Table2[[#This Row],[Market_Price]]</f>
        <v>1418.06</v>
      </c>
      <c r="J1334" s="1">
        <f>Table2[[#This Row],[Selling_Price]]</f>
        <v>1753.74</v>
      </c>
      <c r="K1334" s="1">
        <f>Table2[[#This Row],[Quantity]]</f>
        <v>-27</v>
      </c>
      <c r="L1334" s="1" t="str">
        <f>IF(ISBLANK(Table2[[#This Row],[Status]]), "No Data Entered", IFERROR(Table2[[#This Row],[Status]], "No Data Entered"))</f>
        <v>Cancelled</v>
      </c>
    </row>
    <row r="1335" spans="1:12" x14ac:dyDescent="0.3">
      <c r="A1335" s="1" t="str">
        <f>Table2[[#This Row],[Product_ID]]</f>
        <v>PRO4558</v>
      </c>
      <c r="B1335" s="1" t="str">
        <f>Table2[[#This Row],[Customer_ID]]</f>
        <v>CUST95547</v>
      </c>
      <c r="C1335" s="14" t="str">
        <f>Table2[[#This Row],[Date]]</f>
        <v>21/11/2021</v>
      </c>
      <c r="D1335" s="1" t="str">
        <f>TRIM(PROPER(Table2[[#This Row],[Product_Name]]))</f>
        <v>Mouse</v>
      </c>
      <c r="E1335" s="1" t="str">
        <f>TRIM(PROPER(Table2[[#This Row],[Country]]))</f>
        <v>India</v>
      </c>
      <c r="F1335" s="1" t="str">
        <f>TRIM(PROPER(Table2[[#This Row],[Category]]))</f>
        <v>Wearables</v>
      </c>
      <c r="G1335" s="1" t="str">
        <f>TRIM(PROPER(Table2[[#This Row],[Brand]]))</f>
        <v>Hp</v>
      </c>
      <c r="H1335" s="1">
        <f>Table2[[#This Row],[Supplier_ID]]</f>
        <v>1074</v>
      </c>
      <c r="I1335" s="1">
        <f>Table2[[#This Row],[Market_Price]]</f>
        <v>1225.76</v>
      </c>
      <c r="J1335" s="1">
        <f>Table2[[#This Row],[Selling_Price]]</f>
        <v>2169.25</v>
      </c>
      <c r="K1335" s="1">
        <f>Table2[[#This Row],[Quantity]]</f>
        <v>-356</v>
      </c>
      <c r="L1335" s="1" t="str">
        <f>IF(ISBLANK(Table2[[#This Row],[Status]]), "No Data Entered", IFERROR(Table2[[#This Row],[Status]], "No Data Entered"))</f>
        <v>Cancelled</v>
      </c>
    </row>
    <row r="1336" spans="1:12" x14ac:dyDescent="0.3">
      <c r="A1336" s="1" t="str">
        <f>Table2[[#This Row],[Product_ID]]</f>
        <v>PRO2983</v>
      </c>
      <c r="B1336" s="1" t="str">
        <f>Table2[[#This Row],[Customer_ID]]</f>
        <v>CUST95568</v>
      </c>
      <c r="C1336" s="14" t="str">
        <f>Table2[[#This Row],[Date]]</f>
        <v>10/10/2025</v>
      </c>
      <c r="D1336" s="1" t="str">
        <f>TRIM(PROPER(Table2[[#This Row],[Product_Name]]))</f>
        <v>Camera</v>
      </c>
      <c r="E1336" s="1" t="str">
        <f>TRIM(PROPER(Table2[[#This Row],[Country]]))</f>
        <v>Australia</v>
      </c>
      <c r="F1336" s="1" t="str">
        <f>TRIM(PROPER(Table2[[#This Row],[Category]]))</f>
        <v>Wearables</v>
      </c>
      <c r="G1336" s="1" t="str">
        <f>TRIM(PROPER(Table2[[#This Row],[Brand]]))</f>
        <v>Sony</v>
      </c>
      <c r="H1336" s="1">
        <f>Table2[[#This Row],[Supplier_ID]]</f>
        <v>1017</v>
      </c>
      <c r="I1336" s="1">
        <f>Table2[[#This Row],[Market_Price]]</f>
        <v>353.56</v>
      </c>
      <c r="J1336" s="1">
        <f>Table2[[#This Row],[Selling_Price]]</f>
        <v>406.09</v>
      </c>
      <c r="K1336" s="1">
        <f>Table2[[#This Row],[Quantity]]</f>
        <v>-171</v>
      </c>
      <c r="L1336" s="1" t="str">
        <f>IF(ISBLANK(Table2[[#This Row],[Status]]), "No Data Entered", IFERROR(Table2[[#This Row],[Status]], "No Data Entered"))</f>
        <v>Cancelled</v>
      </c>
    </row>
    <row r="1337" spans="1:12" x14ac:dyDescent="0.3">
      <c r="A1337" s="1" t="str">
        <f>Table2[[#This Row],[Product_ID]]</f>
        <v>PRO4474</v>
      </c>
      <c r="B1337" s="1" t="str">
        <f>Table2[[#This Row],[Customer_ID]]</f>
        <v>CUST95787</v>
      </c>
      <c r="C1337" s="14" t="str">
        <f>Table2[[#This Row],[Date]]</f>
        <v>11/12/2022</v>
      </c>
      <c r="D1337" s="1" t="str">
        <f>TRIM(PROPER(Table2[[#This Row],[Product_Name]]))</f>
        <v>Printer</v>
      </c>
      <c r="E1337" s="1" t="str">
        <f>TRIM(PROPER(Table2[[#This Row],[Country]]))</f>
        <v>France</v>
      </c>
      <c r="F1337" s="1" t="str">
        <f>TRIM(PROPER(Table2[[#This Row],[Category]]))</f>
        <v>Electronics</v>
      </c>
      <c r="G1337" s="1" t="str">
        <f>TRIM(PROPER(Table2[[#This Row],[Brand]]))</f>
        <v>Canon</v>
      </c>
      <c r="H1337" s="1">
        <f>Table2[[#This Row],[Supplier_ID]]</f>
        <v>1083</v>
      </c>
      <c r="I1337" s="1">
        <f>Table2[[#This Row],[Market_Price]]</f>
        <v>422.27</v>
      </c>
      <c r="J1337" s="1">
        <f>Table2[[#This Row],[Selling_Price]]</f>
        <v>497.84</v>
      </c>
      <c r="K1337" s="1">
        <f>Table2[[#This Row],[Quantity]]</f>
        <v>-433</v>
      </c>
      <c r="L1337" s="1" t="str">
        <f>IF(ISBLANK(Table2[[#This Row],[Status]]), "No Data Entered", IFERROR(Table2[[#This Row],[Status]], "No Data Entered"))</f>
        <v>Cancelled</v>
      </c>
    </row>
    <row r="1338" spans="1:12" x14ac:dyDescent="0.3">
      <c r="A1338" s="1" t="str">
        <f>Table2[[#This Row],[Product_ID]]</f>
        <v>PRO9385</v>
      </c>
      <c r="B1338" s="1" t="str">
        <f>Table2[[#This Row],[Customer_ID]]</f>
        <v>CUST95801</v>
      </c>
      <c r="C1338" s="14" t="str">
        <f>Table2[[#This Row],[Date]]</f>
        <v>15/11/2024</v>
      </c>
      <c r="D1338" s="1" t="str">
        <f>TRIM(PROPER(Table2[[#This Row],[Product_Name]]))</f>
        <v>Headphones</v>
      </c>
      <c r="E1338" s="1" t="str">
        <f>TRIM(PROPER(Table2[[#This Row],[Country]]))</f>
        <v>Brazil</v>
      </c>
      <c r="F1338" s="1" t="str">
        <f>TRIM(PROPER(Table2[[#This Row],[Category]]))</f>
        <v>Accessories</v>
      </c>
      <c r="G1338" s="1" t="str">
        <f>TRIM(PROPER(Table2[[#This Row],[Brand]]))</f>
        <v>Asus</v>
      </c>
      <c r="H1338" s="1">
        <f>Table2[[#This Row],[Supplier_ID]]</f>
        <v>1005</v>
      </c>
      <c r="I1338" s="1">
        <f>Table2[[#This Row],[Market_Price]]</f>
        <v>712.32</v>
      </c>
      <c r="J1338" s="1">
        <f>Table2[[#This Row],[Selling_Price]]</f>
        <v>1267.28</v>
      </c>
      <c r="K1338" s="1">
        <f>Table2[[#This Row],[Quantity]]</f>
        <v>-199</v>
      </c>
      <c r="L1338" s="1" t="str">
        <f>IF(ISBLANK(Table2[[#This Row],[Status]]), "No Data Entered", IFERROR(Table2[[#This Row],[Status]], "No Data Entered"))</f>
        <v>Cancelled</v>
      </c>
    </row>
    <row r="1339" spans="1:12" x14ac:dyDescent="0.3">
      <c r="A1339" s="1" t="str">
        <f>Table2[[#This Row],[Product_ID]]</f>
        <v>PRO8636</v>
      </c>
      <c r="B1339" s="1" t="str">
        <f>Table2[[#This Row],[Customer_ID]]</f>
        <v>CUST95809</v>
      </c>
      <c r="C1339" s="14" t="str">
        <f>Table2[[#This Row],[Date]]</f>
        <v>13/01/2023</v>
      </c>
      <c r="D1339" s="1" t="str">
        <f>TRIM(PROPER(Table2[[#This Row],[Product_Name]]))</f>
        <v>Mouse</v>
      </c>
      <c r="E1339" s="1" t="str">
        <f>TRIM(PROPER(Table2[[#This Row],[Country]]))</f>
        <v>Brazil</v>
      </c>
      <c r="F1339" s="1" t="str">
        <f>TRIM(PROPER(Table2[[#This Row],[Category]]))</f>
        <v>Wearables</v>
      </c>
      <c r="G1339" s="1" t="str">
        <f>TRIM(PROPER(Table2[[#This Row],[Brand]]))</f>
        <v>Microsoft</v>
      </c>
      <c r="H1339" s="1">
        <f>Table2[[#This Row],[Supplier_ID]]</f>
        <v>1038</v>
      </c>
      <c r="I1339" s="1">
        <f>Table2[[#This Row],[Market_Price]]</f>
        <v>1794.58</v>
      </c>
      <c r="J1339" s="1">
        <f>Table2[[#This Row],[Selling_Price]]</f>
        <v>2141.46</v>
      </c>
      <c r="K1339" s="1">
        <f>Table2[[#This Row],[Quantity]]</f>
        <v>-311</v>
      </c>
      <c r="L1339" s="1" t="str">
        <f>IF(ISBLANK(Table2[[#This Row],[Status]]), "No Data Entered", IFERROR(Table2[[#This Row],[Status]], "No Data Entered"))</f>
        <v>Cancelled</v>
      </c>
    </row>
    <row r="1340" spans="1:12" x14ac:dyDescent="0.3">
      <c r="A1340" s="1" t="str">
        <f>Table2[[#This Row],[Product_ID]]</f>
        <v>PRO9580</v>
      </c>
      <c r="B1340" s="1" t="str">
        <f>Table2[[#This Row],[Customer_ID]]</f>
        <v>CUST95827</v>
      </c>
      <c r="C1340" s="14" t="str">
        <f>Table2[[#This Row],[Date]]</f>
        <v>11/05/2023</v>
      </c>
      <c r="D1340" s="1" t="str">
        <f>TRIM(PROPER(Table2[[#This Row],[Product_Name]]))</f>
        <v>Tablet</v>
      </c>
      <c r="E1340" s="1" t="str">
        <f>TRIM(PROPER(Table2[[#This Row],[Country]]))</f>
        <v>Australia</v>
      </c>
      <c r="F1340" s="1" t="str">
        <f>TRIM(PROPER(Table2[[#This Row],[Category]]))</f>
        <v>Wearables</v>
      </c>
      <c r="G1340" s="1" t="str">
        <f>TRIM(PROPER(Table2[[#This Row],[Brand]]))</f>
        <v>Dell</v>
      </c>
      <c r="H1340" s="1">
        <f>Table2[[#This Row],[Supplier_ID]]</f>
        <v>1068</v>
      </c>
      <c r="I1340" s="1">
        <f>Table2[[#This Row],[Market_Price]]</f>
        <v>652.4</v>
      </c>
      <c r="J1340" s="1">
        <f>Table2[[#This Row],[Selling_Price]]</f>
        <v>1076.57</v>
      </c>
      <c r="K1340" s="1">
        <f>Table2[[#This Row],[Quantity]]</f>
        <v>-355</v>
      </c>
      <c r="L1340" s="1" t="str">
        <f>IF(ISBLANK(Table2[[#This Row],[Status]]), "No Data Entered", IFERROR(Table2[[#This Row],[Status]], "No Data Entered"))</f>
        <v>Cancelled</v>
      </c>
    </row>
    <row r="1341" spans="1:12" x14ac:dyDescent="0.3">
      <c r="A1341" s="1" t="str">
        <f>Table2[[#This Row],[Product_ID]]</f>
        <v>PRO7645</v>
      </c>
      <c r="B1341" s="1" t="str">
        <f>Table2[[#This Row],[Customer_ID]]</f>
        <v>CUST95872</v>
      </c>
      <c r="C1341" s="14" t="str">
        <f>Table2[[#This Row],[Date]]</f>
        <v>06/07/2021</v>
      </c>
      <c r="D1341" s="1" t="str">
        <f>TRIM(PROPER(Table2[[#This Row],[Product_Name]]))</f>
        <v>Tablet</v>
      </c>
      <c r="E1341" s="1" t="str">
        <f>TRIM(PROPER(Table2[[#This Row],[Country]]))</f>
        <v>Usa</v>
      </c>
      <c r="F1341" s="1" t="str">
        <f>TRIM(PROPER(Table2[[#This Row],[Category]]))</f>
        <v>Computers</v>
      </c>
      <c r="G1341" s="1" t="str">
        <f>TRIM(PROPER(Table2[[#This Row],[Brand]]))</f>
        <v>Asus</v>
      </c>
      <c r="H1341" s="1">
        <f>Table2[[#This Row],[Supplier_ID]]</f>
        <v>1011</v>
      </c>
      <c r="I1341" s="1">
        <f>Table2[[#This Row],[Market_Price]]</f>
        <v>1430.91</v>
      </c>
      <c r="J1341" s="1">
        <f>Table2[[#This Row],[Selling_Price]]</f>
        <v>1969.97</v>
      </c>
      <c r="K1341" s="1">
        <f>Table2[[#This Row],[Quantity]]</f>
        <v>-243</v>
      </c>
      <c r="L1341" s="1" t="str">
        <f>IF(ISBLANK(Table2[[#This Row],[Status]]), "No Data Entered", IFERROR(Table2[[#This Row],[Status]], "No Data Entered"))</f>
        <v>Cancelled</v>
      </c>
    </row>
    <row r="1342" spans="1:12" x14ac:dyDescent="0.3">
      <c r="A1342" s="1" t="str">
        <f>Table2[[#This Row],[Product_ID]]</f>
        <v>PRO6640</v>
      </c>
      <c r="B1342" s="1" t="str">
        <f>Table2[[#This Row],[Customer_ID]]</f>
        <v>CUST95887</v>
      </c>
      <c r="C1342" s="14" t="str">
        <f>Table2[[#This Row],[Date]]</f>
        <v>29/12/2021</v>
      </c>
      <c r="D1342" s="1" t="str">
        <f>TRIM(PROPER(Table2[[#This Row],[Product_Name]]))</f>
        <v>Monitor</v>
      </c>
      <c r="E1342" s="1" t="str">
        <f>TRIM(PROPER(Table2[[#This Row],[Country]]))</f>
        <v>Brazil</v>
      </c>
      <c r="F1342" s="1" t="str">
        <f>TRIM(PROPER(Table2[[#This Row],[Category]]))</f>
        <v>Computers</v>
      </c>
      <c r="G1342" s="1" t="str">
        <f>TRIM(PROPER(Table2[[#This Row],[Brand]]))</f>
        <v>Dell</v>
      </c>
      <c r="H1342" s="1">
        <f>Table2[[#This Row],[Supplier_ID]]</f>
        <v>1060</v>
      </c>
      <c r="I1342" s="1">
        <f>Table2[[#This Row],[Market_Price]]</f>
        <v>778.65</v>
      </c>
      <c r="J1342" s="1">
        <f>Table2[[#This Row],[Selling_Price]]</f>
        <v>965.15</v>
      </c>
      <c r="K1342" s="1">
        <f>Table2[[#This Row],[Quantity]]</f>
        <v>-475</v>
      </c>
      <c r="L1342" s="1" t="str">
        <f>IF(ISBLANK(Table2[[#This Row],[Status]]), "No Data Entered", IFERROR(Table2[[#This Row],[Status]], "No Data Entered"))</f>
        <v>Cancelled</v>
      </c>
    </row>
    <row r="1343" spans="1:12" x14ac:dyDescent="0.3">
      <c r="A1343" s="1" t="str">
        <f>Table2[[#This Row],[Product_ID]]</f>
        <v>PRO1573</v>
      </c>
      <c r="B1343" s="1" t="str">
        <f>Table2[[#This Row],[Customer_ID]]</f>
        <v>CUST95901</v>
      </c>
      <c r="C1343" s="14" t="str">
        <f>Table2[[#This Row],[Date]]</f>
        <v>09/02/2024</v>
      </c>
      <c r="D1343" s="1" t="str">
        <f>TRIM(PROPER(Table2[[#This Row],[Product_Name]]))</f>
        <v>Smartphone</v>
      </c>
      <c r="E1343" s="1" t="str">
        <f>TRIM(PROPER(Table2[[#This Row],[Country]]))</f>
        <v>Uk</v>
      </c>
      <c r="F1343" s="1" t="str">
        <f>TRIM(PROPER(Table2[[#This Row],[Category]]))</f>
        <v>Accessories</v>
      </c>
      <c r="G1343" s="1" t="str">
        <f>TRIM(PROPER(Table2[[#This Row],[Brand]]))</f>
        <v>Canon</v>
      </c>
      <c r="H1343" s="1">
        <f>Table2[[#This Row],[Supplier_ID]]</f>
        <v>1013</v>
      </c>
      <c r="I1343" s="1">
        <f>Table2[[#This Row],[Market_Price]]</f>
        <v>951.92</v>
      </c>
      <c r="J1343" s="1">
        <f>Table2[[#This Row],[Selling_Price]]</f>
        <v>1546.97</v>
      </c>
      <c r="K1343" s="1">
        <f>Table2[[#This Row],[Quantity]]</f>
        <v>-426</v>
      </c>
      <c r="L1343" s="1" t="str">
        <f>IF(ISBLANK(Table2[[#This Row],[Status]]), "No Data Entered", IFERROR(Table2[[#This Row],[Status]], "No Data Entered"))</f>
        <v>Cancelled</v>
      </c>
    </row>
    <row r="1344" spans="1:12" x14ac:dyDescent="0.3">
      <c r="A1344" s="1" t="str">
        <f>Table2[[#This Row],[Product_ID]]</f>
        <v>PRO9762</v>
      </c>
      <c r="B1344" s="1" t="str">
        <f>Table2[[#This Row],[Customer_ID]]</f>
        <v>CUST95939</v>
      </c>
      <c r="C1344" s="14" t="str">
        <f>Table2[[#This Row],[Date]]</f>
        <v>16/04/2023</v>
      </c>
      <c r="D1344" s="1" t="str">
        <f>TRIM(PROPER(Table2[[#This Row],[Product_Name]]))</f>
        <v>Laptop</v>
      </c>
      <c r="E1344" s="1" t="str">
        <f>TRIM(PROPER(Table2[[#This Row],[Country]]))</f>
        <v>Japan</v>
      </c>
      <c r="F1344" s="1" t="str">
        <f>TRIM(PROPER(Table2[[#This Row],[Category]]))</f>
        <v>Office Supplies</v>
      </c>
      <c r="G1344" s="1" t="str">
        <f>TRIM(PROPER(Table2[[#This Row],[Brand]]))</f>
        <v>Sony</v>
      </c>
      <c r="H1344" s="1">
        <f>Table2[[#This Row],[Supplier_ID]]</f>
        <v>1023</v>
      </c>
      <c r="I1344" s="1">
        <f>Table2[[#This Row],[Market_Price]]</f>
        <v>897.1</v>
      </c>
      <c r="J1344" s="1">
        <f>Table2[[#This Row],[Selling_Price]]</f>
        <v>1037.0899999999999</v>
      </c>
      <c r="K1344" s="1">
        <f>Table2[[#This Row],[Quantity]]</f>
        <v>-415</v>
      </c>
      <c r="L1344" s="1" t="str">
        <f>IF(ISBLANK(Table2[[#This Row],[Status]]), "No Data Entered", IFERROR(Table2[[#This Row],[Status]], "No Data Entered"))</f>
        <v>Cancelled</v>
      </c>
    </row>
    <row r="1345" spans="1:12" x14ac:dyDescent="0.3">
      <c r="A1345" s="1" t="str">
        <f>Table2[[#This Row],[Product_ID]]</f>
        <v>PRO3724</v>
      </c>
      <c r="B1345" s="1" t="str">
        <f>Table2[[#This Row],[Customer_ID]]</f>
        <v>CUST95969</v>
      </c>
      <c r="C1345" s="14" t="str">
        <f>Table2[[#This Row],[Date]]</f>
        <v>04/02/2024</v>
      </c>
      <c r="D1345" s="1" t="str">
        <f>TRIM(PROPER(Table2[[#This Row],[Product_Name]]))</f>
        <v>Monitor</v>
      </c>
      <c r="E1345" s="1" t="str">
        <f>TRIM(PROPER(Table2[[#This Row],[Country]]))</f>
        <v>Australia</v>
      </c>
      <c r="F1345" s="1" t="str">
        <f>TRIM(PROPER(Table2[[#This Row],[Category]]))</f>
        <v>Office Supplies</v>
      </c>
      <c r="G1345" s="1" t="str">
        <f>TRIM(PROPER(Table2[[#This Row],[Brand]]))</f>
        <v>Lenovo</v>
      </c>
      <c r="H1345" s="1">
        <f>Table2[[#This Row],[Supplier_ID]]</f>
        <v>1084</v>
      </c>
      <c r="I1345" s="1">
        <f>Table2[[#This Row],[Market_Price]]</f>
        <v>1830.88</v>
      </c>
      <c r="J1345" s="1">
        <f>Table2[[#This Row],[Selling_Price]]</f>
        <v>2502.2600000000002</v>
      </c>
      <c r="K1345" s="1">
        <f>Table2[[#This Row],[Quantity]]</f>
        <v>-9</v>
      </c>
      <c r="L1345" s="1" t="str">
        <f>IF(ISBLANK(Table2[[#This Row],[Status]]), "No Data Entered", IFERROR(Table2[[#This Row],[Status]], "No Data Entered"))</f>
        <v>Cancelled</v>
      </c>
    </row>
    <row r="1346" spans="1:12" x14ac:dyDescent="0.3">
      <c r="A1346" s="1" t="str">
        <f>Table2[[#This Row],[Product_ID]]</f>
        <v>PRO3584</v>
      </c>
      <c r="B1346" s="1" t="str">
        <f>Table2[[#This Row],[Customer_ID]]</f>
        <v>CUST96091</v>
      </c>
      <c r="C1346" s="14" t="str">
        <f>Table2[[#This Row],[Date]]</f>
        <v>12/05/2024</v>
      </c>
      <c r="D1346" s="1" t="str">
        <f>TRIM(PROPER(Table2[[#This Row],[Product_Name]]))</f>
        <v>Smartwatch</v>
      </c>
      <c r="E1346" s="1" t="str">
        <f>TRIM(PROPER(Table2[[#This Row],[Country]]))</f>
        <v>Brazil</v>
      </c>
      <c r="F1346" s="1" t="str">
        <f>TRIM(PROPER(Table2[[#This Row],[Category]]))</f>
        <v>Accessories</v>
      </c>
      <c r="G1346" s="1" t="str">
        <f>TRIM(PROPER(Table2[[#This Row],[Brand]]))</f>
        <v>Logitech</v>
      </c>
      <c r="H1346" s="1">
        <f>Table2[[#This Row],[Supplier_ID]]</f>
        <v>1100</v>
      </c>
      <c r="I1346" s="1">
        <f>Table2[[#This Row],[Market_Price]]</f>
        <v>379.41</v>
      </c>
      <c r="J1346" s="1">
        <f>Table2[[#This Row],[Selling_Price]]</f>
        <v>551.34</v>
      </c>
      <c r="K1346" s="1">
        <f>Table2[[#This Row],[Quantity]]</f>
        <v>-167</v>
      </c>
      <c r="L1346" s="1" t="str">
        <f>IF(ISBLANK(Table2[[#This Row],[Status]]), "No Data Entered", IFERROR(Table2[[#This Row],[Status]], "No Data Entered"))</f>
        <v>Cancelled</v>
      </c>
    </row>
    <row r="1347" spans="1:12" x14ac:dyDescent="0.3">
      <c r="A1347" s="1" t="str">
        <f>Table2[[#This Row],[Product_ID]]</f>
        <v>PRO9997</v>
      </c>
      <c r="B1347" s="1" t="str">
        <f>Table2[[#This Row],[Customer_ID]]</f>
        <v>CUST96147</v>
      </c>
      <c r="C1347" s="14" t="str">
        <f>Table2[[#This Row],[Date]]</f>
        <v>26/07/2022</v>
      </c>
      <c r="D1347" s="1" t="str">
        <f>TRIM(PROPER(Table2[[#This Row],[Product_Name]]))</f>
        <v>Tablet</v>
      </c>
      <c r="E1347" s="1" t="str">
        <f>TRIM(PROPER(Table2[[#This Row],[Country]]))</f>
        <v>Brazil</v>
      </c>
      <c r="F1347" s="1" t="str">
        <f>TRIM(PROPER(Table2[[#This Row],[Category]]))</f>
        <v>Wearables</v>
      </c>
      <c r="G1347" s="1" t="str">
        <f>TRIM(PROPER(Table2[[#This Row],[Brand]]))</f>
        <v>Apple</v>
      </c>
      <c r="H1347" s="1">
        <f>Table2[[#This Row],[Supplier_ID]]</f>
        <v>1082</v>
      </c>
      <c r="I1347" s="1">
        <f>Table2[[#This Row],[Market_Price]]</f>
        <v>198.14</v>
      </c>
      <c r="J1347" s="1">
        <f>Table2[[#This Row],[Selling_Price]]</f>
        <v>294.27</v>
      </c>
      <c r="K1347" s="1">
        <f>Table2[[#This Row],[Quantity]]</f>
        <v>-192</v>
      </c>
      <c r="L1347" s="1" t="str">
        <f>IF(ISBLANK(Table2[[#This Row],[Status]]), "No Data Entered", IFERROR(Table2[[#This Row],[Status]], "No Data Entered"))</f>
        <v>Cancelled</v>
      </c>
    </row>
    <row r="1348" spans="1:12" x14ac:dyDescent="0.3">
      <c r="A1348" s="1" t="str">
        <f>Table2[[#This Row],[Product_ID]]</f>
        <v>PRO2500</v>
      </c>
      <c r="B1348" s="1" t="str">
        <f>Table2[[#This Row],[Customer_ID]]</f>
        <v>CUST96171</v>
      </c>
      <c r="C1348" s="14" t="str">
        <f>Table2[[#This Row],[Date]]</f>
        <v>11/09/2024</v>
      </c>
      <c r="D1348" s="1" t="str">
        <f>TRIM(PROPER(Table2[[#This Row],[Product_Name]]))</f>
        <v>Camera</v>
      </c>
      <c r="E1348" s="1" t="str">
        <f>TRIM(PROPER(Table2[[#This Row],[Country]]))</f>
        <v>China</v>
      </c>
      <c r="F1348" s="1" t="str">
        <f>TRIM(PROPER(Table2[[#This Row],[Category]]))</f>
        <v>Office Supplies</v>
      </c>
      <c r="G1348" s="1" t="str">
        <f>TRIM(PROPER(Table2[[#This Row],[Brand]]))</f>
        <v>Asus</v>
      </c>
      <c r="H1348" s="1">
        <f>Table2[[#This Row],[Supplier_ID]]</f>
        <v>1093</v>
      </c>
      <c r="I1348" s="1">
        <f>Table2[[#This Row],[Market_Price]]</f>
        <v>1255.94</v>
      </c>
      <c r="J1348" s="1">
        <f>Table2[[#This Row],[Selling_Price]]</f>
        <v>2375.1999999999998</v>
      </c>
      <c r="K1348" s="1">
        <f>Table2[[#This Row],[Quantity]]</f>
        <v>-69</v>
      </c>
      <c r="L1348" s="1" t="str">
        <f>IF(ISBLANK(Table2[[#This Row],[Status]]), "No Data Entered", IFERROR(Table2[[#This Row],[Status]], "No Data Entered"))</f>
        <v>Cancelled</v>
      </c>
    </row>
    <row r="1349" spans="1:12" x14ac:dyDescent="0.3">
      <c r="A1349" s="1" t="str">
        <f>Table2[[#This Row],[Product_ID]]</f>
        <v>PRO9350</v>
      </c>
      <c r="B1349" s="1" t="str">
        <f>Table2[[#This Row],[Customer_ID]]</f>
        <v>CUST96283</v>
      </c>
      <c r="C1349" s="14" t="str">
        <f>Table2[[#This Row],[Date]]</f>
        <v>13/02/2024</v>
      </c>
      <c r="D1349" s="1" t="str">
        <f>TRIM(PROPER(Table2[[#This Row],[Product_Name]]))</f>
        <v>Smartwatch</v>
      </c>
      <c r="E1349" s="1" t="str">
        <f>TRIM(PROPER(Table2[[#This Row],[Country]]))</f>
        <v>Canada</v>
      </c>
      <c r="F1349" s="1" t="str">
        <f>TRIM(PROPER(Table2[[#This Row],[Category]]))</f>
        <v>Electronics</v>
      </c>
      <c r="G1349" s="1" t="str">
        <f>TRIM(PROPER(Table2[[#This Row],[Brand]]))</f>
        <v>Canon</v>
      </c>
      <c r="H1349" s="1">
        <f>Table2[[#This Row],[Supplier_ID]]</f>
        <v>1075</v>
      </c>
      <c r="I1349" s="1">
        <f>Table2[[#This Row],[Market_Price]]</f>
        <v>1746.31</v>
      </c>
      <c r="J1349" s="1">
        <f>Table2[[#This Row],[Selling_Price]]</f>
        <v>2812.41</v>
      </c>
      <c r="K1349" s="1">
        <f>Table2[[#This Row],[Quantity]]</f>
        <v>-98</v>
      </c>
      <c r="L1349" s="1" t="str">
        <f>IF(ISBLANK(Table2[[#This Row],[Status]]), "No Data Entered", IFERROR(Table2[[#This Row],[Status]], "No Data Entered"))</f>
        <v>Cancelled</v>
      </c>
    </row>
    <row r="1350" spans="1:12" x14ac:dyDescent="0.3">
      <c r="A1350" s="1" t="str">
        <f>Table2[[#This Row],[Product_ID]]</f>
        <v>PRO5641</v>
      </c>
      <c r="B1350" s="1" t="str">
        <f>Table2[[#This Row],[Customer_ID]]</f>
        <v>CUST96287</v>
      </c>
      <c r="C1350" s="14" t="str">
        <f>Table2[[#This Row],[Date]]</f>
        <v>14/12/2025</v>
      </c>
      <c r="D1350" s="1" t="str">
        <f>TRIM(PROPER(Table2[[#This Row],[Product_Name]]))</f>
        <v>Smartphone</v>
      </c>
      <c r="E1350" s="1" t="str">
        <f>TRIM(PROPER(Table2[[#This Row],[Country]]))</f>
        <v>Germany</v>
      </c>
      <c r="F1350" s="1" t="str">
        <f>TRIM(PROPER(Table2[[#This Row],[Category]]))</f>
        <v>Wearables</v>
      </c>
      <c r="G1350" s="1" t="str">
        <f>TRIM(PROPER(Table2[[#This Row],[Brand]]))</f>
        <v>Hp</v>
      </c>
      <c r="H1350" s="1">
        <f>Table2[[#This Row],[Supplier_ID]]</f>
        <v>1080</v>
      </c>
      <c r="I1350" s="1">
        <f>Table2[[#This Row],[Market_Price]]</f>
        <v>1546.99</v>
      </c>
      <c r="J1350" s="1">
        <f>Table2[[#This Row],[Selling_Price]]</f>
        <v>1968.28</v>
      </c>
      <c r="K1350" s="1">
        <f>Table2[[#This Row],[Quantity]]</f>
        <v>-60</v>
      </c>
      <c r="L1350" s="1" t="str">
        <f>IF(ISBLANK(Table2[[#This Row],[Status]]), "No Data Entered", IFERROR(Table2[[#This Row],[Status]], "No Data Entered"))</f>
        <v>Cancelled</v>
      </c>
    </row>
    <row r="1351" spans="1:12" x14ac:dyDescent="0.3">
      <c r="A1351" s="1" t="str">
        <f>Table2[[#This Row],[Product_ID]]</f>
        <v>PRO3255</v>
      </c>
      <c r="B1351" s="1" t="str">
        <f>Table2[[#This Row],[Customer_ID]]</f>
        <v>CUST96297</v>
      </c>
      <c r="C1351" s="14" t="str">
        <f>Table2[[#This Row],[Date]]</f>
        <v>07/01/2020</v>
      </c>
      <c r="D1351" s="1" t="str">
        <f>TRIM(PROPER(Table2[[#This Row],[Product_Name]]))</f>
        <v>Camera</v>
      </c>
      <c r="E1351" s="1" t="str">
        <f>TRIM(PROPER(Table2[[#This Row],[Country]]))</f>
        <v>China</v>
      </c>
      <c r="F1351" s="1" t="str">
        <f>TRIM(PROPER(Table2[[#This Row],[Category]]))</f>
        <v>Office Supplies</v>
      </c>
      <c r="G1351" s="1" t="str">
        <f>TRIM(PROPER(Table2[[#This Row],[Brand]]))</f>
        <v>Dell</v>
      </c>
      <c r="H1351" s="1">
        <f>Table2[[#This Row],[Supplier_ID]]</f>
        <v>1016</v>
      </c>
      <c r="I1351" s="1">
        <f>Table2[[#This Row],[Market_Price]]</f>
        <v>631.9</v>
      </c>
      <c r="J1351" s="1">
        <f>Table2[[#This Row],[Selling_Price]]</f>
        <v>919.97</v>
      </c>
      <c r="K1351" s="1">
        <f>Table2[[#This Row],[Quantity]]</f>
        <v>-357</v>
      </c>
      <c r="L1351" s="1" t="str">
        <f>IF(ISBLANK(Table2[[#This Row],[Status]]), "No Data Entered", IFERROR(Table2[[#This Row],[Status]], "No Data Entered"))</f>
        <v>Cancelled</v>
      </c>
    </row>
    <row r="1352" spans="1:12" x14ac:dyDescent="0.3">
      <c r="A1352" s="1" t="str">
        <f>Table2[[#This Row],[Product_ID]]</f>
        <v>PRO6166</v>
      </c>
      <c r="B1352" s="1" t="str">
        <f>Table2[[#This Row],[Customer_ID]]</f>
        <v>CUST96362</v>
      </c>
      <c r="C1352" s="14" t="str">
        <f>Table2[[#This Row],[Date]]</f>
        <v>27/03/2020</v>
      </c>
      <c r="D1352" s="1" t="str">
        <f>TRIM(PROPER(Table2[[#This Row],[Product_Name]]))</f>
        <v>Smartwatch</v>
      </c>
      <c r="E1352" s="1" t="str">
        <f>TRIM(PROPER(Table2[[#This Row],[Country]]))</f>
        <v>Canada</v>
      </c>
      <c r="F1352" s="1" t="str">
        <f>TRIM(PROPER(Table2[[#This Row],[Category]]))</f>
        <v>Accessories</v>
      </c>
      <c r="G1352" s="1" t="str">
        <f>TRIM(PROPER(Table2[[#This Row],[Brand]]))</f>
        <v>Asus</v>
      </c>
      <c r="H1352" s="1">
        <f>Table2[[#This Row],[Supplier_ID]]</f>
        <v>1096</v>
      </c>
      <c r="I1352" s="1">
        <f>Table2[[#This Row],[Market_Price]]</f>
        <v>1709.8</v>
      </c>
      <c r="J1352" s="1">
        <f>Table2[[#This Row],[Selling_Price]]</f>
        <v>3389.16</v>
      </c>
      <c r="K1352" s="1">
        <f>Table2[[#This Row],[Quantity]]</f>
        <v>-153</v>
      </c>
      <c r="L1352" s="1" t="str">
        <f>IF(ISBLANK(Table2[[#This Row],[Status]]), "No Data Entered", IFERROR(Table2[[#This Row],[Status]], "No Data Entered"))</f>
        <v>Cancelled</v>
      </c>
    </row>
    <row r="1353" spans="1:12" x14ac:dyDescent="0.3">
      <c r="A1353" s="1" t="str">
        <f>Table2[[#This Row],[Product_ID]]</f>
        <v>PRO9021</v>
      </c>
      <c r="B1353" s="1" t="str">
        <f>Table2[[#This Row],[Customer_ID]]</f>
        <v>CUST96463</v>
      </c>
      <c r="C1353" s="14" t="str">
        <f>Table2[[#This Row],[Date]]</f>
        <v>23/11/2025</v>
      </c>
      <c r="D1353" s="1" t="str">
        <f>TRIM(PROPER(Table2[[#This Row],[Product_Name]]))</f>
        <v>Monitor</v>
      </c>
      <c r="E1353" s="1" t="str">
        <f>TRIM(PROPER(Table2[[#This Row],[Country]]))</f>
        <v>Japan</v>
      </c>
      <c r="F1353" s="1" t="str">
        <f>TRIM(PROPER(Table2[[#This Row],[Category]]))</f>
        <v>Wearables</v>
      </c>
      <c r="G1353" s="1" t="str">
        <f>TRIM(PROPER(Table2[[#This Row],[Brand]]))</f>
        <v>Samsung</v>
      </c>
      <c r="H1353" s="1">
        <f>Table2[[#This Row],[Supplier_ID]]</f>
        <v>1016</v>
      </c>
      <c r="I1353" s="1">
        <f>Table2[[#This Row],[Market_Price]]</f>
        <v>1973.06</v>
      </c>
      <c r="J1353" s="1">
        <f>Table2[[#This Row],[Selling_Price]]</f>
        <v>3724.52</v>
      </c>
      <c r="K1353" s="1">
        <f>Table2[[#This Row],[Quantity]]</f>
        <v>-13</v>
      </c>
      <c r="L1353" s="1" t="str">
        <f>IF(ISBLANK(Table2[[#This Row],[Status]]), "No Data Entered", IFERROR(Table2[[#This Row],[Status]], "No Data Entered"))</f>
        <v>Cancelled</v>
      </c>
    </row>
    <row r="1354" spans="1:12" x14ac:dyDescent="0.3">
      <c r="A1354" s="1" t="str">
        <f>Table2[[#This Row],[Product_ID]]</f>
        <v>PRO7862</v>
      </c>
      <c r="B1354" s="1" t="str">
        <f>Table2[[#This Row],[Customer_ID]]</f>
        <v>CUST96479</v>
      </c>
      <c r="C1354" s="14" t="str">
        <f>Table2[[#This Row],[Date]]</f>
        <v>03/04/2025</v>
      </c>
      <c r="D1354" s="1" t="str">
        <f>TRIM(PROPER(Table2[[#This Row],[Product_Name]]))</f>
        <v>Keyboard</v>
      </c>
      <c r="E1354" s="1" t="str">
        <f>TRIM(PROPER(Table2[[#This Row],[Country]]))</f>
        <v>Japan</v>
      </c>
      <c r="F1354" s="1" t="str">
        <f>TRIM(PROPER(Table2[[#This Row],[Category]]))</f>
        <v>Computers</v>
      </c>
      <c r="G1354" s="1" t="str">
        <f>TRIM(PROPER(Table2[[#This Row],[Brand]]))</f>
        <v>Sony</v>
      </c>
      <c r="H1354" s="1">
        <f>Table2[[#This Row],[Supplier_ID]]</f>
        <v>1078</v>
      </c>
      <c r="I1354" s="1">
        <f>Table2[[#This Row],[Market_Price]]</f>
        <v>881.92</v>
      </c>
      <c r="J1354" s="1">
        <f>Table2[[#This Row],[Selling_Price]]</f>
        <v>1629.34</v>
      </c>
      <c r="K1354" s="1">
        <f>Table2[[#This Row],[Quantity]]</f>
        <v>-430</v>
      </c>
      <c r="L1354" s="1" t="str">
        <f>IF(ISBLANK(Table2[[#This Row],[Status]]), "No Data Entered", IFERROR(Table2[[#This Row],[Status]], "No Data Entered"))</f>
        <v>Cancelled</v>
      </c>
    </row>
    <row r="1355" spans="1:12" x14ac:dyDescent="0.3">
      <c r="A1355" s="1" t="str">
        <f>Table2[[#This Row],[Product_ID]]</f>
        <v>PRO4131</v>
      </c>
      <c r="B1355" s="1" t="str">
        <f>Table2[[#This Row],[Customer_ID]]</f>
        <v>CUST96738</v>
      </c>
      <c r="C1355" s="14" t="str">
        <f>Table2[[#This Row],[Date]]</f>
        <v>14/03/2024</v>
      </c>
      <c r="D1355" s="1" t="str">
        <f>TRIM(PROPER(Table2[[#This Row],[Product_Name]]))</f>
        <v>Mouse</v>
      </c>
      <c r="E1355" s="1" t="str">
        <f>TRIM(PROPER(Table2[[#This Row],[Country]]))</f>
        <v>China</v>
      </c>
      <c r="F1355" s="1" t="str">
        <f>TRIM(PROPER(Table2[[#This Row],[Category]]))</f>
        <v>Wearables</v>
      </c>
      <c r="G1355" s="1" t="str">
        <f>TRIM(PROPER(Table2[[#This Row],[Brand]]))</f>
        <v>Samsung</v>
      </c>
      <c r="H1355" s="1">
        <f>Table2[[#This Row],[Supplier_ID]]</f>
        <v>1032</v>
      </c>
      <c r="I1355" s="1">
        <f>Table2[[#This Row],[Market_Price]]</f>
        <v>1222.5</v>
      </c>
      <c r="J1355" s="1">
        <f>Table2[[#This Row],[Selling_Price]]</f>
        <v>2050.96</v>
      </c>
      <c r="K1355" s="1">
        <f>Table2[[#This Row],[Quantity]]</f>
        <v>-333</v>
      </c>
      <c r="L1355" s="1" t="str">
        <f>IF(ISBLANK(Table2[[#This Row],[Status]]), "No Data Entered", IFERROR(Table2[[#This Row],[Status]], "No Data Entered"))</f>
        <v>Cancelled</v>
      </c>
    </row>
    <row r="1356" spans="1:12" x14ac:dyDescent="0.3">
      <c r="A1356" s="1" t="str">
        <f>Table2[[#This Row],[Product_ID]]</f>
        <v>PRO7640</v>
      </c>
      <c r="B1356" s="1" t="str">
        <f>Table2[[#This Row],[Customer_ID]]</f>
        <v>CUST96810</v>
      </c>
      <c r="C1356" s="14" t="str">
        <f>Table2[[#This Row],[Date]]</f>
        <v>08/09/2024</v>
      </c>
      <c r="D1356" s="1" t="str">
        <f>TRIM(PROPER(Table2[[#This Row],[Product_Name]]))</f>
        <v>Smartwatch</v>
      </c>
      <c r="E1356" s="1" t="str">
        <f>TRIM(PROPER(Table2[[#This Row],[Country]]))</f>
        <v>France</v>
      </c>
      <c r="F1356" s="1" t="str">
        <f>TRIM(PROPER(Table2[[#This Row],[Category]]))</f>
        <v>Wearables</v>
      </c>
      <c r="G1356" s="1" t="str">
        <f>TRIM(PROPER(Table2[[#This Row],[Brand]]))</f>
        <v>Lenovo</v>
      </c>
      <c r="H1356" s="1">
        <f>Table2[[#This Row],[Supplier_ID]]</f>
        <v>1056</v>
      </c>
      <c r="I1356" s="1">
        <f>Table2[[#This Row],[Market_Price]]</f>
        <v>1367.5</v>
      </c>
      <c r="J1356" s="1">
        <f>Table2[[#This Row],[Selling_Price]]</f>
        <v>1918.32</v>
      </c>
      <c r="K1356" s="1">
        <f>Table2[[#This Row],[Quantity]]</f>
        <v>-452</v>
      </c>
      <c r="L1356" s="1" t="str">
        <f>IF(ISBLANK(Table2[[#This Row],[Status]]), "No Data Entered", IFERROR(Table2[[#This Row],[Status]], "No Data Entered"))</f>
        <v>Cancelled</v>
      </c>
    </row>
    <row r="1357" spans="1:12" x14ac:dyDescent="0.3">
      <c r="A1357" s="1" t="str">
        <f>Table2[[#This Row],[Product_ID]]</f>
        <v>PRO1644</v>
      </c>
      <c r="B1357" s="1" t="str">
        <f>Table2[[#This Row],[Customer_ID]]</f>
        <v>CUST96861</v>
      </c>
      <c r="C1357" s="14" t="str">
        <f>Table2[[#This Row],[Date]]</f>
        <v>01/04/2024</v>
      </c>
      <c r="D1357" s="1" t="str">
        <f>TRIM(PROPER(Table2[[#This Row],[Product_Name]]))</f>
        <v>Monitor</v>
      </c>
      <c r="E1357" s="1" t="str">
        <f>TRIM(PROPER(Table2[[#This Row],[Country]]))</f>
        <v>Canada</v>
      </c>
      <c r="F1357" s="1" t="str">
        <f>TRIM(PROPER(Table2[[#This Row],[Category]]))</f>
        <v>Wearables</v>
      </c>
      <c r="G1357" s="1" t="str">
        <f>TRIM(PROPER(Table2[[#This Row],[Brand]]))</f>
        <v>Lenovo</v>
      </c>
      <c r="H1357" s="1">
        <f>Table2[[#This Row],[Supplier_ID]]</f>
        <v>1091</v>
      </c>
      <c r="I1357" s="1">
        <f>Table2[[#This Row],[Market_Price]]</f>
        <v>1285.1400000000001</v>
      </c>
      <c r="J1357" s="1">
        <f>Table2[[#This Row],[Selling_Price]]</f>
        <v>1757.63</v>
      </c>
      <c r="K1357" s="1">
        <f>Table2[[#This Row],[Quantity]]</f>
        <v>-288</v>
      </c>
      <c r="L1357" s="1" t="str">
        <f>IF(ISBLANK(Table2[[#This Row],[Status]]), "No Data Entered", IFERROR(Table2[[#This Row],[Status]], "No Data Entered"))</f>
        <v>Cancelled</v>
      </c>
    </row>
    <row r="1358" spans="1:12" x14ac:dyDescent="0.3">
      <c r="A1358" s="1" t="str">
        <f>Table2[[#This Row],[Product_ID]]</f>
        <v>PRO1217</v>
      </c>
      <c r="B1358" s="1" t="str">
        <f>Table2[[#This Row],[Customer_ID]]</f>
        <v>CUST96866</v>
      </c>
      <c r="C1358" s="14" t="str">
        <f>Table2[[#This Row],[Date]]</f>
        <v>08/07/2022</v>
      </c>
      <c r="D1358" s="1" t="str">
        <f>TRIM(PROPER(Table2[[#This Row],[Product_Name]]))</f>
        <v>Printer</v>
      </c>
      <c r="E1358" s="1" t="str">
        <f>TRIM(PROPER(Table2[[#This Row],[Country]]))</f>
        <v>Usa</v>
      </c>
      <c r="F1358" s="1" t="str">
        <f>TRIM(PROPER(Table2[[#This Row],[Category]]))</f>
        <v>Electronics</v>
      </c>
      <c r="G1358" s="1" t="str">
        <f>TRIM(PROPER(Table2[[#This Row],[Brand]]))</f>
        <v>Canon</v>
      </c>
      <c r="H1358" s="1">
        <f>Table2[[#This Row],[Supplier_ID]]</f>
        <v>1046</v>
      </c>
      <c r="I1358" s="1">
        <f>Table2[[#This Row],[Market_Price]]</f>
        <v>272.2</v>
      </c>
      <c r="J1358" s="1">
        <f>Table2[[#This Row],[Selling_Price]]</f>
        <v>327.35000000000002</v>
      </c>
      <c r="K1358" s="1">
        <f>Table2[[#This Row],[Quantity]]</f>
        <v>-272</v>
      </c>
      <c r="L1358" s="1" t="str">
        <f>IF(ISBLANK(Table2[[#This Row],[Status]]), "No Data Entered", IFERROR(Table2[[#This Row],[Status]], "No Data Entered"))</f>
        <v>Cancelled</v>
      </c>
    </row>
    <row r="1359" spans="1:12" x14ac:dyDescent="0.3">
      <c r="A1359" s="1" t="str">
        <f>Table2[[#This Row],[Product_ID]]</f>
        <v>PRO8944</v>
      </c>
      <c r="B1359" s="1" t="str">
        <f>Table2[[#This Row],[Customer_ID]]</f>
        <v>CUST96906</v>
      </c>
      <c r="C1359" s="14" t="str">
        <f>Table2[[#This Row],[Date]]</f>
        <v>25/08/2021</v>
      </c>
      <c r="D1359" s="1" t="str">
        <f>TRIM(PROPER(Table2[[#This Row],[Product_Name]]))</f>
        <v>Headphones</v>
      </c>
      <c r="E1359" s="1" t="str">
        <f>TRIM(PROPER(Table2[[#This Row],[Country]]))</f>
        <v>France</v>
      </c>
      <c r="F1359" s="1" t="str">
        <f>TRIM(PROPER(Table2[[#This Row],[Category]]))</f>
        <v>Computers</v>
      </c>
      <c r="G1359" s="1" t="str">
        <f>TRIM(PROPER(Table2[[#This Row],[Brand]]))</f>
        <v>Canon</v>
      </c>
      <c r="H1359" s="1">
        <f>Table2[[#This Row],[Supplier_ID]]</f>
        <v>1073</v>
      </c>
      <c r="I1359" s="1">
        <f>Table2[[#This Row],[Market_Price]]</f>
        <v>528.55999999999995</v>
      </c>
      <c r="J1359" s="1">
        <f>Table2[[#This Row],[Selling_Price]]</f>
        <v>720.89</v>
      </c>
      <c r="K1359" s="1">
        <f>Table2[[#This Row],[Quantity]]</f>
        <v>-55</v>
      </c>
      <c r="L1359" s="1" t="str">
        <f>IF(ISBLANK(Table2[[#This Row],[Status]]), "No Data Entered", IFERROR(Table2[[#This Row],[Status]], "No Data Entered"))</f>
        <v>Cancelled</v>
      </c>
    </row>
    <row r="1360" spans="1:12" x14ac:dyDescent="0.3">
      <c r="A1360" s="1" t="str">
        <f>Table2[[#This Row],[Product_ID]]</f>
        <v>PRO1709</v>
      </c>
      <c r="B1360" s="1" t="str">
        <f>Table2[[#This Row],[Customer_ID]]</f>
        <v>CUST96968</v>
      </c>
      <c r="C1360" s="14" t="str">
        <f>Table2[[#This Row],[Date]]</f>
        <v>12/02/2024</v>
      </c>
      <c r="D1360" s="1" t="str">
        <f>TRIM(PROPER(Table2[[#This Row],[Product_Name]]))</f>
        <v>Monitor</v>
      </c>
      <c r="E1360" s="1" t="str">
        <f>TRIM(PROPER(Table2[[#This Row],[Country]]))</f>
        <v>Germany</v>
      </c>
      <c r="F1360" s="1" t="str">
        <f>TRIM(PROPER(Table2[[#This Row],[Category]]))</f>
        <v>Accessories</v>
      </c>
      <c r="G1360" s="1" t="str">
        <f>TRIM(PROPER(Table2[[#This Row],[Brand]]))</f>
        <v>Dell</v>
      </c>
      <c r="H1360" s="1">
        <f>Table2[[#This Row],[Supplier_ID]]</f>
        <v>1015</v>
      </c>
      <c r="I1360" s="1">
        <f>Table2[[#This Row],[Market_Price]]</f>
        <v>920.24</v>
      </c>
      <c r="J1360" s="1">
        <f>Table2[[#This Row],[Selling_Price]]</f>
        <v>1720.77</v>
      </c>
      <c r="K1360" s="1">
        <f>Table2[[#This Row],[Quantity]]</f>
        <v>-169</v>
      </c>
      <c r="L1360" s="1" t="str">
        <f>IF(ISBLANK(Table2[[#This Row],[Status]]), "No Data Entered", IFERROR(Table2[[#This Row],[Status]], "No Data Entered"))</f>
        <v>Cancelled</v>
      </c>
    </row>
    <row r="1361" spans="1:12" x14ac:dyDescent="0.3">
      <c r="A1361" s="1" t="str">
        <f>Table2[[#This Row],[Product_ID]]</f>
        <v>PRO2556</v>
      </c>
      <c r="B1361" s="1" t="str">
        <f>Table2[[#This Row],[Customer_ID]]</f>
        <v>CUST97014</v>
      </c>
      <c r="C1361" s="14" t="str">
        <f>Table2[[#This Row],[Date]]</f>
        <v>20/11/2025</v>
      </c>
      <c r="D1361" s="1" t="str">
        <f>TRIM(PROPER(Table2[[#This Row],[Product_Name]]))</f>
        <v>Smartwatch</v>
      </c>
      <c r="E1361" s="1" t="str">
        <f>TRIM(PROPER(Table2[[#This Row],[Country]]))</f>
        <v>Usa</v>
      </c>
      <c r="F1361" s="1" t="str">
        <f>TRIM(PROPER(Table2[[#This Row],[Category]]))</f>
        <v>Accessories</v>
      </c>
      <c r="G1361" s="1" t="str">
        <f>TRIM(PROPER(Table2[[#This Row],[Brand]]))</f>
        <v>Lenovo</v>
      </c>
      <c r="H1361" s="1">
        <f>Table2[[#This Row],[Supplier_ID]]</f>
        <v>1036</v>
      </c>
      <c r="I1361" s="1">
        <f>Table2[[#This Row],[Market_Price]]</f>
        <v>1507.51</v>
      </c>
      <c r="J1361" s="1">
        <f>Table2[[#This Row],[Selling_Price]]</f>
        <v>1731.38</v>
      </c>
      <c r="K1361" s="1">
        <f>Table2[[#This Row],[Quantity]]</f>
        <v>-126</v>
      </c>
      <c r="L1361" s="1" t="str">
        <f>IF(ISBLANK(Table2[[#This Row],[Status]]), "No Data Entered", IFERROR(Table2[[#This Row],[Status]], "No Data Entered"))</f>
        <v>Cancelled</v>
      </c>
    </row>
    <row r="1362" spans="1:12" x14ac:dyDescent="0.3">
      <c r="A1362" s="1" t="str">
        <f>Table2[[#This Row],[Product_ID]]</f>
        <v>PRO4543</v>
      </c>
      <c r="B1362" s="1" t="str">
        <f>Table2[[#This Row],[Customer_ID]]</f>
        <v>CUST97152</v>
      </c>
      <c r="C1362" s="14" t="str">
        <f>Table2[[#This Row],[Date]]</f>
        <v>17/07/2024</v>
      </c>
      <c r="D1362" s="1" t="str">
        <f>TRIM(PROPER(Table2[[#This Row],[Product_Name]]))</f>
        <v>Smartwatch</v>
      </c>
      <c r="E1362" s="1" t="str">
        <f>TRIM(PROPER(Table2[[#This Row],[Country]]))</f>
        <v>Japan</v>
      </c>
      <c r="F1362" s="1" t="str">
        <f>TRIM(PROPER(Table2[[#This Row],[Category]]))</f>
        <v>Office Supplies</v>
      </c>
      <c r="G1362" s="1" t="str">
        <f>TRIM(PROPER(Table2[[#This Row],[Brand]]))</f>
        <v>Dell</v>
      </c>
      <c r="H1362" s="1">
        <f>Table2[[#This Row],[Supplier_ID]]</f>
        <v>1016</v>
      </c>
      <c r="I1362" s="1">
        <f>Table2[[#This Row],[Market_Price]]</f>
        <v>275.08</v>
      </c>
      <c r="J1362" s="1">
        <f>Table2[[#This Row],[Selling_Price]]</f>
        <v>497.98</v>
      </c>
      <c r="K1362" s="1">
        <f>Table2[[#This Row],[Quantity]]</f>
        <v>-337</v>
      </c>
      <c r="L1362" s="1" t="str">
        <f>IF(ISBLANK(Table2[[#This Row],[Status]]), "No Data Entered", IFERROR(Table2[[#This Row],[Status]], "No Data Entered"))</f>
        <v>Cancelled</v>
      </c>
    </row>
    <row r="1363" spans="1:12" x14ac:dyDescent="0.3">
      <c r="A1363" s="1" t="str">
        <f>Table2[[#This Row],[Product_ID]]</f>
        <v>PRO5440</v>
      </c>
      <c r="B1363" s="1" t="str">
        <f>Table2[[#This Row],[Customer_ID]]</f>
        <v>CUST97203</v>
      </c>
      <c r="C1363" s="14" t="str">
        <f>Table2[[#This Row],[Date]]</f>
        <v>18/09/2025</v>
      </c>
      <c r="D1363" s="1" t="str">
        <f>TRIM(PROPER(Table2[[#This Row],[Product_Name]]))</f>
        <v>Keyboard</v>
      </c>
      <c r="E1363" s="1" t="str">
        <f>TRIM(PROPER(Table2[[#This Row],[Country]]))</f>
        <v>Germany</v>
      </c>
      <c r="F1363" s="1" t="str">
        <f>TRIM(PROPER(Table2[[#This Row],[Category]]))</f>
        <v>Wearables</v>
      </c>
      <c r="G1363" s="1" t="str">
        <f>TRIM(PROPER(Table2[[#This Row],[Brand]]))</f>
        <v>Canon</v>
      </c>
      <c r="H1363" s="1">
        <f>Table2[[#This Row],[Supplier_ID]]</f>
        <v>1075</v>
      </c>
      <c r="I1363" s="1">
        <f>Table2[[#This Row],[Market_Price]]</f>
        <v>1116.93</v>
      </c>
      <c r="J1363" s="1">
        <f>Table2[[#This Row],[Selling_Price]]</f>
        <v>1710.2</v>
      </c>
      <c r="K1363" s="1">
        <f>Table2[[#This Row],[Quantity]]</f>
        <v>-241</v>
      </c>
      <c r="L1363" s="1" t="str">
        <f>IF(ISBLANK(Table2[[#This Row],[Status]]), "No Data Entered", IFERROR(Table2[[#This Row],[Status]], "No Data Entered"))</f>
        <v>Cancelled</v>
      </c>
    </row>
    <row r="1364" spans="1:12" x14ac:dyDescent="0.3">
      <c r="A1364" s="1" t="str">
        <f>Table2[[#This Row],[Product_ID]]</f>
        <v>PRO5108</v>
      </c>
      <c r="B1364" s="1" t="str">
        <f>Table2[[#This Row],[Customer_ID]]</f>
        <v>CUST97270</v>
      </c>
      <c r="C1364" s="14" t="str">
        <f>Table2[[#This Row],[Date]]</f>
        <v>23/12/2024</v>
      </c>
      <c r="D1364" s="1" t="str">
        <f>TRIM(PROPER(Table2[[#This Row],[Product_Name]]))</f>
        <v>Headphones</v>
      </c>
      <c r="E1364" s="1" t="str">
        <f>TRIM(PROPER(Table2[[#This Row],[Country]]))</f>
        <v>Australia</v>
      </c>
      <c r="F1364" s="1" t="str">
        <f>TRIM(PROPER(Table2[[#This Row],[Category]]))</f>
        <v>Wearables</v>
      </c>
      <c r="G1364" s="1" t="str">
        <f>TRIM(PROPER(Table2[[#This Row],[Brand]]))</f>
        <v>Asus</v>
      </c>
      <c r="H1364" s="1">
        <f>Table2[[#This Row],[Supplier_ID]]</f>
        <v>1012</v>
      </c>
      <c r="I1364" s="1">
        <f>Table2[[#This Row],[Market_Price]]</f>
        <v>1515.03</v>
      </c>
      <c r="J1364" s="1">
        <f>Table2[[#This Row],[Selling_Price]]</f>
        <v>1949.33</v>
      </c>
      <c r="K1364" s="1">
        <f>Table2[[#This Row],[Quantity]]</f>
        <v>-316</v>
      </c>
      <c r="L1364" s="1" t="str">
        <f>IF(ISBLANK(Table2[[#This Row],[Status]]), "No Data Entered", IFERROR(Table2[[#This Row],[Status]], "No Data Entered"))</f>
        <v>Cancelled</v>
      </c>
    </row>
    <row r="1365" spans="1:12" x14ac:dyDescent="0.3">
      <c r="A1365" s="1" t="str">
        <f>Table2[[#This Row],[Product_ID]]</f>
        <v>PRO7394</v>
      </c>
      <c r="B1365" s="1" t="str">
        <f>Table2[[#This Row],[Customer_ID]]</f>
        <v>CUST97313</v>
      </c>
      <c r="C1365" s="14" t="str">
        <f>Table2[[#This Row],[Date]]</f>
        <v>07/02/2025</v>
      </c>
      <c r="D1365" s="1" t="str">
        <f>TRIM(PROPER(Table2[[#This Row],[Product_Name]]))</f>
        <v>Monitor</v>
      </c>
      <c r="E1365" s="1" t="str">
        <f>TRIM(PROPER(Table2[[#This Row],[Country]]))</f>
        <v>Japan</v>
      </c>
      <c r="F1365" s="1" t="str">
        <f>TRIM(PROPER(Table2[[#This Row],[Category]]))</f>
        <v>Wearables</v>
      </c>
      <c r="G1365" s="1" t="str">
        <f>TRIM(PROPER(Table2[[#This Row],[Brand]]))</f>
        <v>Sony</v>
      </c>
      <c r="H1365" s="1">
        <f>Table2[[#This Row],[Supplier_ID]]</f>
        <v>1045</v>
      </c>
      <c r="I1365" s="1">
        <f>Table2[[#This Row],[Market_Price]]</f>
        <v>75.75</v>
      </c>
      <c r="J1365" s="1">
        <f>Table2[[#This Row],[Selling_Price]]</f>
        <v>95.53</v>
      </c>
      <c r="K1365" s="1">
        <f>Table2[[#This Row],[Quantity]]</f>
        <v>-184</v>
      </c>
      <c r="L1365" s="1" t="str">
        <f>IF(ISBLANK(Table2[[#This Row],[Status]]), "No Data Entered", IFERROR(Table2[[#This Row],[Status]], "No Data Entered"))</f>
        <v>Cancelled</v>
      </c>
    </row>
    <row r="1366" spans="1:12" x14ac:dyDescent="0.3">
      <c r="A1366" s="1" t="str">
        <f>Table2[[#This Row],[Product_ID]]</f>
        <v>PRO4091</v>
      </c>
      <c r="B1366" s="1" t="str">
        <f>Table2[[#This Row],[Customer_ID]]</f>
        <v>CUST97347</v>
      </c>
      <c r="C1366" s="14" t="str">
        <f>Table2[[#This Row],[Date]]</f>
        <v>24/03/2021</v>
      </c>
      <c r="D1366" s="1" t="str">
        <f>TRIM(PROPER(Table2[[#This Row],[Product_Name]]))</f>
        <v>Camera</v>
      </c>
      <c r="E1366" s="1" t="str">
        <f>TRIM(PROPER(Table2[[#This Row],[Country]]))</f>
        <v>Japan</v>
      </c>
      <c r="F1366" s="1" t="str">
        <f>TRIM(PROPER(Table2[[#This Row],[Category]]))</f>
        <v>Accessories</v>
      </c>
      <c r="G1366" s="1" t="str">
        <f>TRIM(PROPER(Table2[[#This Row],[Brand]]))</f>
        <v>Microsoft</v>
      </c>
      <c r="H1366" s="1">
        <f>Table2[[#This Row],[Supplier_ID]]</f>
        <v>1066</v>
      </c>
      <c r="I1366" s="1">
        <f>Table2[[#This Row],[Market_Price]]</f>
        <v>1865.31</v>
      </c>
      <c r="J1366" s="1">
        <f>Table2[[#This Row],[Selling_Price]]</f>
        <v>2382.34</v>
      </c>
      <c r="K1366" s="1">
        <f>Table2[[#This Row],[Quantity]]</f>
        <v>-129</v>
      </c>
      <c r="L1366" s="1" t="str">
        <f>IF(ISBLANK(Table2[[#This Row],[Status]]), "No Data Entered", IFERROR(Table2[[#This Row],[Status]], "No Data Entered"))</f>
        <v>Cancelled</v>
      </c>
    </row>
    <row r="1367" spans="1:12" x14ac:dyDescent="0.3">
      <c r="A1367" s="1" t="str">
        <f>Table2[[#This Row],[Product_ID]]</f>
        <v>PRO3195</v>
      </c>
      <c r="B1367" s="1" t="str">
        <f>Table2[[#This Row],[Customer_ID]]</f>
        <v>CUST97399</v>
      </c>
      <c r="C1367" s="14" t="str">
        <f>Table2[[#This Row],[Date]]</f>
        <v>27/09/2025</v>
      </c>
      <c r="D1367" s="1" t="str">
        <f>TRIM(PROPER(Table2[[#This Row],[Product_Name]]))</f>
        <v>Camera</v>
      </c>
      <c r="E1367" s="1" t="str">
        <f>TRIM(PROPER(Table2[[#This Row],[Country]]))</f>
        <v>China</v>
      </c>
      <c r="F1367" s="1" t="str">
        <f>TRIM(PROPER(Table2[[#This Row],[Category]]))</f>
        <v>Wearables</v>
      </c>
      <c r="G1367" s="1" t="str">
        <f>TRIM(PROPER(Table2[[#This Row],[Brand]]))</f>
        <v>Samsung</v>
      </c>
      <c r="H1367" s="1">
        <f>Table2[[#This Row],[Supplier_ID]]</f>
        <v>1065</v>
      </c>
      <c r="I1367" s="1">
        <f>Table2[[#This Row],[Market_Price]]</f>
        <v>1517.14</v>
      </c>
      <c r="J1367" s="1">
        <f>Table2[[#This Row],[Selling_Price]]</f>
        <v>2301.6799999999998</v>
      </c>
      <c r="K1367" s="1">
        <f>Table2[[#This Row],[Quantity]]</f>
        <v>-144</v>
      </c>
      <c r="L1367" s="1" t="str">
        <f>IF(ISBLANK(Table2[[#This Row],[Status]]), "No Data Entered", IFERROR(Table2[[#This Row],[Status]], "No Data Entered"))</f>
        <v>Cancelled</v>
      </c>
    </row>
    <row r="1368" spans="1:12" x14ac:dyDescent="0.3">
      <c r="A1368" s="1" t="str">
        <f>Table2[[#This Row],[Product_ID]]</f>
        <v>PRO2598</v>
      </c>
      <c r="B1368" s="1" t="str">
        <f>Table2[[#This Row],[Customer_ID]]</f>
        <v>CUST97418</v>
      </c>
      <c r="C1368" s="14" t="str">
        <f>Table2[[#This Row],[Date]]</f>
        <v>15/02/2020</v>
      </c>
      <c r="D1368" s="1" t="str">
        <f>TRIM(PROPER(Table2[[#This Row],[Product_Name]]))</f>
        <v>Headphones</v>
      </c>
      <c r="E1368" s="1" t="str">
        <f>TRIM(PROPER(Table2[[#This Row],[Country]]))</f>
        <v>Australia</v>
      </c>
      <c r="F1368" s="1" t="str">
        <f>TRIM(PROPER(Table2[[#This Row],[Category]]))</f>
        <v>Wearables</v>
      </c>
      <c r="G1368" s="1" t="str">
        <f>TRIM(PROPER(Table2[[#This Row],[Brand]]))</f>
        <v>Apple</v>
      </c>
      <c r="H1368" s="1">
        <f>Table2[[#This Row],[Supplier_ID]]</f>
        <v>1069</v>
      </c>
      <c r="I1368" s="1">
        <f>Table2[[#This Row],[Market_Price]]</f>
        <v>1878.65</v>
      </c>
      <c r="J1368" s="1">
        <f>Table2[[#This Row],[Selling_Price]]</f>
        <v>3365.03</v>
      </c>
      <c r="K1368" s="1">
        <f>Table2[[#This Row],[Quantity]]</f>
        <v>-130</v>
      </c>
      <c r="L1368" s="1" t="str">
        <f>IF(ISBLANK(Table2[[#This Row],[Status]]), "No Data Entered", IFERROR(Table2[[#This Row],[Status]], "No Data Entered"))</f>
        <v>Cancelled</v>
      </c>
    </row>
    <row r="1369" spans="1:12" x14ac:dyDescent="0.3">
      <c r="A1369" s="1" t="str">
        <f>Table2[[#This Row],[Product_ID]]</f>
        <v>PRO2917</v>
      </c>
      <c r="B1369" s="1" t="str">
        <f>Table2[[#This Row],[Customer_ID]]</f>
        <v>CUST97480</v>
      </c>
      <c r="C1369" s="14" t="str">
        <f>Table2[[#This Row],[Date]]</f>
        <v>27/01/2022</v>
      </c>
      <c r="D1369" s="1" t="str">
        <f>TRIM(PROPER(Table2[[#This Row],[Product_Name]]))</f>
        <v>Mouse</v>
      </c>
      <c r="E1369" s="1" t="str">
        <f>TRIM(PROPER(Table2[[#This Row],[Country]]))</f>
        <v>Australia</v>
      </c>
      <c r="F1369" s="1" t="str">
        <f>TRIM(PROPER(Table2[[#This Row],[Category]]))</f>
        <v>Accessories</v>
      </c>
      <c r="G1369" s="1" t="str">
        <f>TRIM(PROPER(Table2[[#This Row],[Brand]]))</f>
        <v>Apple</v>
      </c>
      <c r="H1369" s="1">
        <f>Table2[[#This Row],[Supplier_ID]]</f>
        <v>1012</v>
      </c>
      <c r="I1369" s="1">
        <f>Table2[[#This Row],[Market_Price]]</f>
        <v>1599.34</v>
      </c>
      <c r="J1369" s="1">
        <f>Table2[[#This Row],[Selling_Price]]</f>
        <v>2232.85</v>
      </c>
      <c r="K1369" s="1">
        <f>Table2[[#This Row],[Quantity]]</f>
        <v>-240</v>
      </c>
      <c r="L1369" s="1" t="str">
        <f>IF(ISBLANK(Table2[[#This Row],[Status]]), "No Data Entered", IFERROR(Table2[[#This Row],[Status]], "No Data Entered"))</f>
        <v>Cancelled</v>
      </c>
    </row>
    <row r="1370" spans="1:12" x14ac:dyDescent="0.3">
      <c r="A1370" s="1" t="str">
        <f>Table2[[#This Row],[Product_ID]]</f>
        <v>PRO9779</v>
      </c>
      <c r="B1370" s="1" t="str">
        <f>Table2[[#This Row],[Customer_ID]]</f>
        <v>CUST97485</v>
      </c>
      <c r="C1370" s="14" t="str">
        <f>Table2[[#This Row],[Date]]</f>
        <v>05/01/2021</v>
      </c>
      <c r="D1370" s="1" t="str">
        <f>TRIM(PROPER(Table2[[#This Row],[Product_Name]]))</f>
        <v>Tablet</v>
      </c>
      <c r="E1370" s="1" t="str">
        <f>TRIM(PROPER(Table2[[#This Row],[Country]]))</f>
        <v>Uk</v>
      </c>
      <c r="F1370" s="1" t="str">
        <f>TRIM(PROPER(Table2[[#This Row],[Category]]))</f>
        <v>Accessories</v>
      </c>
      <c r="G1370" s="1" t="str">
        <f>TRIM(PROPER(Table2[[#This Row],[Brand]]))</f>
        <v>Canon</v>
      </c>
      <c r="H1370" s="1">
        <f>Table2[[#This Row],[Supplier_ID]]</f>
        <v>1063</v>
      </c>
      <c r="I1370" s="1">
        <f>Table2[[#This Row],[Market_Price]]</f>
        <v>564.91</v>
      </c>
      <c r="J1370" s="1">
        <f>Table2[[#This Row],[Selling_Price]]</f>
        <v>776.92</v>
      </c>
      <c r="K1370" s="1">
        <f>Table2[[#This Row],[Quantity]]</f>
        <v>-356</v>
      </c>
      <c r="L1370" s="1" t="str">
        <f>IF(ISBLANK(Table2[[#This Row],[Status]]), "No Data Entered", IFERROR(Table2[[#This Row],[Status]], "No Data Entered"))</f>
        <v>Cancelled</v>
      </c>
    </row>
    <row r="1371" spans="1:12" x14ac:dyDescent="0.3">
      <c r="A1371" s="1" t="str">
        <f>Table2[[#This Row],[Product_ID]]</f>
        <v>PRO7140</v>
      </c>
      <c r="B1371" s="1" t="str">
        <f>Table2[[#This Row],[Customer_ID]]</f>
        <v>CUST97534</v>
      </c>
      <c r="C1371" s="14" t="str">
        <f>Table2[[#This Row],[Date]]</f>
        <v>26/01/2023</v>
      </c>
      <c r="D1371" s="1" t="str">
        <f>TRIM(PROPER(Table2[[#This Row],[Product_Name]]))</f>
        <v>Laptop</v>
      </c>
      <c r="E1371" s="1" t="str">
        <f>TRIM(PROPER(Table2[[#This Row],[Country]]))</f>
        <v>Canada</v>
      </c>
      <c r="F1371" s="1" t="str">
        <f>TRIM(PROPER(Table2[[#This Row],[Category]]))</f>
        <v>Wearables</v>
      </c>
      <c r="G1371" s="1" t="str">
        <f>TRIM(PROPER(Table2[[#This Row],[Brand]]))</f>
        <v>Lenovo</v>
      </c>
      <c r="H1371" s="1">
        <f>Table2[[#This Row],[Supplier_ID]]</f>
        <v>1100</v>
      </c>
      <c r="I1371" s="1">
        <f>Table2[[#This Row],[Market_Price]]</f>
        <v>829.44</v>
      </c>
      <c r="J1371" s="1">
        <f>Table2[[#This Row],[Selling_Price]]</f>
        <v>1422.45</v>
      </c>
      <c r="K1371" s="1">
        <f>Table2[[#This Row],[Quantity]]</f>
        <v>-351</v>
      </c>
      <c r="L1371" s="1" t="str">
        <f>IF(ISBLANK(Table2[[#This Row],[Status]]), "No Data Entered", IFERROR(Table2[[#This Row],[Status]], "No Data Entered"))</f>
        <v>Cancelled</v>
      </c>
    </row>
    <row r="1372" spans="1:12" x14ac:dyDescent="0.3">
      <c r="A1372" s="1" t="str">
        <f>Table2[[#This Row],[Product_ID]]</f>
        <v>PRO5847</v>
      </c>
      <c r="B1372" s="1" t="str">
        <f>Table2[[#This Row],[Customer_ID]]</f>
        <v>CUST97653</v>
      </c>
      <c r="C1372" s="14" t="str">
        <f>Table2[[#This Row],[Date]]</f>
        <v>15/01/2021</v>
      </c>
      <c r="D1372" s="1" t="str">
        <f>TRIM(PROPER(Table2[[#This Row],[Product_Name]]))</f>
        <v>Mouse</v>
      </c>
      <c r="E1372" s="1" t="str">
        <f>TRIM(PROPER(Table2[[#This Row],[Country]]))</f>
        <v>Brazil</v>
      </c>
      <c r="F1372" s="1" t="str">
        <f>TRIM(PROPER(Table2[[#This Row],[Category]]))</f>
        <v>Accessories</v>
      </c>
      <c r="G1372" s="1" t="str">
        <f>TRIM(PROPER(Table2[[#This Row],[Brand]]))</f>
        <v>Samsung</v>
      </c>
      <c r="H1372" s="1">
        <f>Table2[[#This Row],[Supplier_ID]]</f>
        <v>1044</v>
      </c>
      <c r="I1372" s="1">
        <f>Table2[[#This Row],[Market_Price]]</f>
        <v>131.19999999999999</v>
      </c>
      <c r="J1372" s="1">
        <f>Table2[[#This Row],[Selling_Price]]</f>
        <v>146.16999999999999</v>
      </c>
      <c r="K1372" s="1">
        <f>Table2[[#This Row],[Quantity]]</f>
        <v>-387</v>
      </c>
      <c r="L1372" s="1" t="str">
        <f>IF(ISBLANK(Table2[[#This Row],[Status]]), "No Data Entered", IFERROR(Table2[[#This Row],[Status]], "No Data Entered"))</f>
        <v>Cancelled</v>
      </c>
    </row>
    <row r="1373" spans="1:12" x14ac:dyDescent="0.3">
      <c r="A1373" s="1" t="str">
        <f>Table2[[#This Row],[Product_ID]]</f>
        <v>PRO1203</v>
      </c>
      <c r="B1373" s="1" t="str">
        <f>Table2[[#This Row],[Customer_ID]]</f>
        <v>CUST97674</v>
      </c>
      <c r="C1373" s="14" t="str">
        <f>Table2[[#This Row],[Date]]</f>
        <v>29/09/2022</v>
      </c>
      <c r="D1373" s="1" t="str">
        <f>TRIM(PROPER(Table2[[#This Row],[Product_Name]]))</f>
        <v>Monitor</v>
      </c>
      <c r="E1373" s="1" t="str">
        <f>TRIM(PROPER(Table2[[#This Row],[Country]]))</f>
        <v>China</v>
      </c>
      <c r="F1373" s="1" t="str">
        <f>TRIM(PROPER(Table2[[#This Row],[Category]]))</f>
        <v>Electronics</v>
      </c>
      <c r="G1373" s="1" t="str">
        <f>TRIM(PROPER(Table2[[#This Row],[Brand]]))</f>
        <v>Sony</v>
      </c>
      <c r="H1373" s="1">
        <f>Table2[[#This Row],[Supplier_ID]]</f>
        <v>1007</v>
      </c>
      <c r="I1373" s="1">
        <f>Table2[[#This Row],[Market_Price]]</f>
        <v>1324.27</v>
      </c>
      <c r="J1373" s="1">
        <f>Table2[[#This Row],[Selling_Price]]</f>
        <v>1629.3</v>
      </c>
      <c r="K1373" s="1">
        <f>Table2[[#This Row],[Quantity]]</f>
        <v>-431</v>
      </c>
      <c r="L1373" s="1" t="str">
        <f>IF(ISBLANK(Table2[[#This Row],[Status]]), "No Data Entered", IFERROR(Table2[[#This Row],[Status]], "No Data Entered"))</f>
        <v>Cancelled</v>
      </c>
    </row>
    <row r="1374" spans="1:12" x14ac:dyDescent="0.3">
      <c r="A1374" s="1" t="str">
        <f>Table2[[#This Row],[Product_ID]]</f>
        <v>PRO8845</v>
      </c>
      <c r="B1374" s="1" t="str">
        <f>Table2[[#This Row],[Customer_ID]]</f>
        <v>CUST97732</v>
      </c>
      <c r="C1374" s="14" t="str">
        <f>Table2[[#This Row],[Date]]</f>
        <v>22/02/2023</v>
      </c>
      <c r="D1374" s="1" t="str">
        <f>TRIM(PROPER(Table2[[#This Row],[Product_Name]]))</f>
        <v>Camera</v>
      </c>
      <c r="E1374" s="1" t="str">
        <f>TRIM(PROPER(Table2[[#This Row],[Country]]))</f>
        <v>Brazil</v>
      </c>
      <c r="F1374" s="1" t="str">
        <f>TRIM(PROPER(Table2[[#This Row],[Category]]))</f>
        <v>Accessories</v>
      </c>
      <c r="G1374" s="1" t="str">
        <f>TRIM(PROPER(Table2[[#This Row],[Brand]]))</f>
        <v>Sony</v>
      </c>
      <c r="H1374" s="1">
        <f>Table2[[#This Row],[Supplier_ID]]</f>
        <v>1062</v>
      </c>
      <c r="I1374" s="1">
        <f>Table2[[#This Row],[Market_Price]]</f>
        <v>1090.99</v>
      </c>
      <c r="J1374" s="1">
        <f>Table2[[#This Row],[Selling_Price]]</f>
        <v>1465.8</v>
      </c>
      <c r="K1374" s="1">
        <f>Table2[[#This Row],[Quantity]]</f>
        <v>-100</v>
      </c>
      <c r="L1374" s="1" t="str">
        <f>IF(ISBLANK(Table2[[#This Row],[Status]]), "No Data Entered", IFERROR(Table2[[#This Row],[Status]], "No Data Entered"))</f>
        <v>Cancelled</v>
      </c>
    </row>
    <row r="1375" spans="1:12" x14ac:dyDescent="0.3">
      <c r="A1375" s="1" t="str">
        <f>Table2[[#This Row],[Product_ID]]</f>
        <v>PRO1986</v>
      </c>
      <c r="B1375" s="1" t="str">
        <f>Table2[[#This Row],[Customer_ID]]</f>
        <v>CUST97779</v>
      </c>
      <c r="C1375" s="14" t="str">
        <f>Table2[[#This Row],[Date]]</f>
        <v>05/03/2020</v>
      </c>
      <c r="D1375" s="1" t="str">
        <f>TRIM(PROPER(Table2[[#This Row],[Product_Name]]))</f>
        <v>Keyboard</v>
      </c>
      <c r="E1375" s="1" t="str">
        <f>TRIM(PROPER(Table2[[#This Row],[Country]]))</f>
        <v>Usa</v>
      </c>
      <c r="F1375" s="1" t="str">
        <f>TRIM(PROPER(Table2[[#This Row],[Category]]))</f>
        <v>Office Supplies</v>
      </c>
      <c r="G1375" s="1" t="str">
        <f>TRIM(PROPER(Table2[[#This Row],[Brand]]))</f>
        <v>Sony</v>
      </c>
      <c r="H1375" s="1">
        <f>Table2[[#This Row],[Supplier_ID]]</f>
        <v>1055</v>
      </c>
      <c r="I1375" s="1">
        <f>Table2[[#This Row],[Market_Price]]</f>
        <v>1916.99</v>
      </c>
      <c r="J1375" s="1">
        <f>Table2[[#This Row],[Selling_Price]]</f>
        <v>3298.64</v>
      </c>
      <c r="K1375" s="1">
        <f>Table2[[#This Row],[Quantity]]</f>
        <v>-420</v>
      </c>
      <c r="L1375" s="1" t="str">
        <f>IF(ISBLANK(Table2[[#This Row],[Status]]), "No Data Entered", IFERROR(Table2[[#This Row],[Status]], "No Data Entered"))</f>
        <v>Cancelled</v>
      </c>
    </row>
    <row r="1376" spans="1:12" x14ac:dyDescent="0.3">
      <c r="A1376" s="1" t="str">
        <f>Table2[[#This Row],[Product_ID]]</f>
        <v>PRO5595</v>
      </c>
      <c r="B1376" s="1" t="str">
        <f>Table2[[#This Row],[Customer_ID]]</f>
        <v>CUST97878</v>
      </c>
      <c r="C1376" s="14" t="str">
        <f>Table2[[#This Row],[Date]]</f>
        <v>25/05/2024</v>
      </c>
      <c r="D1376" s="1" t="str">
        <f>TRIM(PROPER(Table2[[#This Row],[Product_Name]]))</f>
        <v>Laptop</v>
      </c>
      <c r="E1376" s="1" t="str">
        <f>TRIM(PROPER(Table2[[#This Row],[Country]]))</f>
        <v>India</v>
      </c>
      <c r="F1376" s="1" t="str">
        <f>TRIM(PROPER(Table2[[#This Row],[Category]]))</f>
        <v>Office Supplies</v>
      </c>
      <c r="G1376" s="1" t="str">
        <f>TRIM(PROPER(Table2[[#This Row],[Brand]]))</f>
        <v>Sony</v>
      </c>
      <c r="H1376" s="1">
        <f>Table2[[#This Row],[Supplier_ID]]</f>
        <v>1075</v>
      </c>
      <c r="I1376" s="1">
        <f>Table2[[#This Row],[Market_Price]]</f>
        <v>75.680000000000007</v>
      </c>
      <c r="J1376" s="1">
        <f>Table2[[#This Row],[Selling_Price]]</f>
        <v>131.37</v>
      </c>
      <c r="K1376" s="1">
        <f>Table2[[#This Row],[Quantity]]</f>
        <v>-483</v>
      </c>
      <c r="L1376" s="1" t="str">
        <f>IF(ISBLANK(Table2[[#This Row],[Status]]), "No Data Entered", IFERROR(Table2[[#This Row],[Status]], "No Data Entered"))</f>
        <v>Cancelled</v>
      </c>
    </row>
    <row r="1377" spans="1:12" x14ac:dyDescent="0.3">
      <c r="A1377" s="1" t="str">
        <f>Table2[[#This Row],[Product_ID]]</f>
        <v>PRO8053</v>
      </c>
      <c r="B1377" s="1" t="str">
        <f>Table2[[#This Row],[Customer_ID]]</f>
        <v>CUST97940</v>
      </c>
      <c r="C1377" s="14" t="str">
        <f>Table2[[#This Row],[Date]]</f>
        <v>11/01/2024</v>
      </c>
      <c r="D1377" s="1" t="str">
        <f>TRIM(PROPER(Table2[[#This Row],[Product_Name]]))</f>
        <v>Keyboard</v>
      </c>
      <c r="E1377" s="1" t="str">
        <f>TRIM(PROPER(Table2[[#This Row],[Country]]))</f>
        <v>Usa</v>
      </c>
      <c r="F1377" s="1" t="str">
        <f>TRIM(PROPER(Table2[[#This Row],[Category]]))</f>
        <v>Wearables</v>
      </c>
      <c r="G1377" s="1" t="str">
        <f>TRIM(PROPER(Table2[[#This Row],[Brand]]))</f>
        <v>Apple</v>
      </c>
      <c r="H1377" s="1">
        <f>Table2[[#This Row],[Supplier_ID]]</f>
        <v>1074</v>
      </c>
      <c r="I1377" s="1">
        <f>Table2[[#This Row],[Market_Price]]</f>
        <v>266.19</v>
      </c>
      <c r="J1377" s="1">
        <f>Table2[[#This Row],[Selling_Price]]</f>
        <v>295.01</v>
      </c>
      <c r="K1377" s="1">
        <f>Table2[[#This Row],[Quantity]]</f>
        <v>-281</v>
      </c>
      <c r="L1377" s="1" t="str">
        <f>IF(ISBLANK(Table2[[#This Row],[Status]]), "No Data Entered", IFERROR(Table2[[#This Row],[Status]], "No Data Entered"))</f>
        <v>Cancelled</v>
      </c>
    </row>
    <row r="1378" spans="1:12" x14ac:dyDescent="0.3">
      <c r="A1378" s="1" t="str">
        <f>Table2[[#This Row],[Product_ID]]</f>
        <v>PRO8328</v>
      </c>
      <c r="B1378" s="1" t="str">
        <f>Table2[[#This Row],[Customer_ID]]</f>
        <v>CUST97963</v>
      </c>
      <c r="C1378" s="14" t="str">
        <f>Table2[[#This Row],[Date]]</f>
        <v>05/12/2024</v>
      </c>
      <c r="D1378" s="1" t="str">
        <f>TRIM(PROPER(Table2[[#This Row],[Product_Name]]))</f>
        <v>Printer</v>
      </c>
      <c r="E1378" s="1" t="str">
        <f>TRIM(PROPER(Table2[[#This Row],[Country]]))</f>
        <v>Japan</v>
      </c>
      <c r="F1378" s="1" t="str">
        <f>TRIM(PROPER(Table2[[#This Row],[Category]]))</f>
        <v>Computers</v>
      </c>
      <c r="G1378" s="1" t="str">
        <f>TRIM(PROPER(Table2[[#This Row],[Brand]]))</f>
        <v>Lenovo</v>
      </c>
      <c r="H1378" s="1">
        <f>Table2[[#This Row],[Supplier_ID]]</f>
        <v>1052</v>
      </c>
      <c r="I1378" s="1">
        <f>Table2[[#This Row],[Market_Price]]</f>
        <v>442.06</v>
      </c>
      <c r="J1378" s="1">
        <f>Table2[[#This Row],[Selling_Price]]</f>
        <v>856.53</v>
      </c>
      <c r="K1378" s="1">
        <f>Table2[[#This Row],[Quantity]]</f>
        <v>-112</v>
      </c>
      <c r="L1378" s="1" t="str">
        <f>IF(ISBLANK(Table2[[#This Row],[Status]]), "No Data Entered", IFERROR(Table2[[#This Row],[Status]], "No Data Entered"))</f>
        <v>Cancelled</v>
      </c>
    </row>
    <row r="1379" spans="1:12" x14ac:dyDescent="0.3">
      <c r="A1379" s="1" t="str">
        <f>Table2[[#This Row],[Product_ID]]</f>
        <v>PRO6972</v>
      </c>
      <c r="B1379" s="1" t="str">
        <f>Table2[[#This Row],[Customer_ID]]</f>
        <v>CUST97998</v>
      </c>
      <c r="C1379" s="14" t="str">
        <f>Table2[[#This Row],[Date]]</f>
        <v>13/06/2023</v>
      </c>
      <c r="D1379" s="1" t="str">
        <f>TRIM(PROPER(Table2[[#This Row],[Product_Name]]))</f>
        <v>Keyboard</v>
      </c>
      <c r="E1379" s="1" t="str">
        <f>TRIM(PROPER(Table2[[#This Row],[Country]]))</f>
        <v>Usa</v>
      </c>
      <c r="F1379" s="1" t="str">
        <f>TRIM(PROPER(Table2[[#This Row],[Category]]))</f>
        <v>Accessories</v>
      </c>
      <c r="G1379" s="1" t="str">
        <f>TRIM(PROPER(Table2[[#This Row],[Brand]]))</f>
        <v>Samsung</v>
      </c>
      <c r="H1379" s="1">
        <f>Table2[[#This Row],[Supplier_ID]]</f>
        <v>1046</v>
      </c>
      <c r="I1379" s="1">
        <f>Table2[[#This Row],[Market_Price]]</f>
        <v>1568.33</v>
      </c>
      <c r="J1379" s="1">
        <f>Table2[[#This Row],[Selling_Price]]</f>
        <v>2645.45</v>
      </c>
      <c r="K1379" s="1">
        <f>Table2[[#This Row],[Quantity]]</f>
        <v>-462</v>
      </c>
      <c r="L1379" s="1" t="str">
        <f>IF(ISBLANK(Table2[[#This Row],[Status]]), "No Data Entered", IFERROR(Table2[[#This Row],[Status]], "No Data Entered"))</f>
        <v>Cancelled</v>
      </c>
    </row>
    <row r="1380" spans="1:12" x14ac:dyDescent="0.3">
      <c r="A1380" s="1" t="str">
        <f>Table2[[#This Row],[Product_ID]]</f>
        <v>PRO8125</v>
      </c>
      <c r="B1380" s="1" t="str">
        <f>Table2[[#This Row],[Customer_ID]]</f>
        <v>CUST98036</v>
      </c>
      <c r="C1380" s="14" t="str">
        <f>Table2[[#This Row],[Date]]</f>
        <v>28/07/2025</v>
      </c>
      <c r="D1380" s="1" t="str">
        <f>TRIM(PROPER(Table2[[#This Row],[Product_Name]]))</f>
        <v>Smartphone</v>
      </c>
      <c r="E1380" s="1" t="str">
        <f>TRIM(PROPER(Table2[[#This Row],[Country]]))</f>
        <v>Australia</v>
      </c>
      <c r="F1380" s="1" t="str">
        <f>TRIM(PROPER(Table2[[#This Row],[Category]]))</f>
        <v>Wearables</v>
      </c>
      <c r="G1380" s="1" t="str">
        <f>TRIM(PROPER(Table2[[#This Row],[Brand]]))</f>
        <v>Logitech</v>
      </c>
      <c r="H1380" s="1">
        <f>Table2[[#This Row],[Supplier_ID]]</f>
        <v>1036</v>
      </c>
      <c r="I1380" s="1">
        <f>Table2[[#This Row],[Market_Price]]</f>
        <v>1305.2</v>
      </c>
      <c r="J1380" s="1">
        <f>Table2[[#This Row],[Selling_Price]]</f>
        <v>2554.7800000000002</v>
      </c>
      <c r="K1380" s="1">
        <f>Table2[[#This Row],[Quantity]]</f>
        <v>-410</v>
      </c>
      <c r="L1380" s="1" t="str">
        <f>IF(ISBLANK(Table2[[#This Row],[Status]]), "No Data Entered", IFERROR(Table2[[#This Row],[Status]], "No Data Entered"))</f>
        <v>Cancelled</v>
      </c>
    </row>
    <row r="1381" spans="1:12" x14ac:dyDescent="0.3">
      <c r="A1381" s="1" t="str">
        <f>Table2[[#This Row],[Product_ID]]</f>
        <v>PRO8457</v>
      </c>
      <c r="B1381" s="1" t="str">
        <f>Table2[[#This Row],[Customer_ID]]</f>
        <v>CUST98130</v>
      </c>
      <c r="C1381" s="14" t="str">
        <f>Table2[[#This Row],[Date]]</f>
        <v>11/07/2025</v>
      </c>
      <c r="D1381" s="1" t="str">
        <f>TRIM(PROPER(Table2[[#This Row],[Product_Name]]))</f>
        <v>Headphones</v>
      </c>
      <c r="E1381" s="1" t="str">
        <f>TRIM(PROPER(Table2[[#This Row],[Country]]))</f>
        <v>Canada</v>
      </c>
      <c r="F1381" s="1" t="str">
        <f>TRIM(PROPER(Table2[[#This Row],[Category]]))</f>
        <v>Computers</v>
      </c>
      <c r="G1381" s="1" t="str">
        <f>TRIM(PROPER(Table2[[#This Row],[Brand]]))</f>
        <v>Dell</v>
      </c>
      <c r="H1381" s="1">
        <f>Table2[[#This Row],[Supplier_ID]]</f>
        <v>1044</v>
      </c>
      <c r="I1381" s="1">
        <f>Table2[[#This Row],[Market_Price]]</f>
        <v>1850.94</v>
      </c>
      <c r="J1381" s="1">
        <f>Table2[[#This Row],[Selling_Price]]</f>
        <v>3573.22</v>
      </c>
      <c r="K1381" s="1">
        <f>Table2[[#This Row],[Quantity]]</f>
        <v>-232</v>
      </c>
      <c r="L1381" s="1" t="str">
        <f>IF(ISBLANK(Table2[[#This Row],[Status]]), "No Data Entered", IFERROR(Table2[[#This Row],[Status]], "No Data Entered"))</f>
        <v>Cancelled</v>
      </c>
    </row>
    <row r="1382" spans="1:12" x14ac:dyDescent="0.3">
      <c r="A1382" s="1" t="str">
        <f>Table2[[#This Row],[Product_ID]]</f>
        <v>PRO9987</v>
      </c>
      <c r="B1382" s="1" t="str">
        <f>Table2[[#This Row],[Customer_ID]]</f>
        <v>CUST98202</v>
      </c>
      <c r="C1382" s="14" t="str">
        <f>Table2[[#This Row],[Date]]</f>
        <v>29/01/2025</v>
      </c>
      <c r="D1382" s="1" t="str">
        <f>TRIM(PROPER(Table2[[#This Row],[Product_Name]]))</f>
        <v>Smartwatch</v>
      </c>
      <c r="E1382" s="1" t="str">
        <f>TRIM(PROPER(Table2[[#This Row],[Country]]))</f>
        <v>Japan</v>
      </c>
      <c r="F1382" s="1" t="str">
        <f>TRIM(PROPER(Table2[[#This Row],[Category]]))</f>
        <v>Office Supplies</v>
      </c>
      <c r="G1382" s="1" t="str">
        <f>TRIM(PROPER(Table2[[#This Row],[Brand]]))</f>
        <v>Samsung</v>
      </c>
      <c r="H1382" s="1">
        <f>Table2[[#This Row],[Supplier_ID]]</f>
        <v>1057</v>
      </c>
      <c r="I1382" s="1">
        <f>Table2[[#This Row],[Market_Price]]</f>
        <v>1406.21</v>
      </c>
      <c r="J1382" s="1">
        <f>Table2[[#This Row],[Selling_Price]]</f>
        <v>1718.42</v>
      </c>
      <c r="K1382" s="1">
        <f>Table2[[#This Row],[Quantity]]</f>
        <v>-318</v>
      </c>
      <c r="L1382" s="1" t="str">
        <f>IF(ISBLANK(Table2[[#This Row],[Status]]), "No Data Entered", IFERROR(Table2[[#This Row],[Status]], "No Data Entered"))</f>
        <v>Cancelled</v>
      </c>
    </row>
    <row r="1383" spans="1:12" x14ac:dyDescent="0.3">
      <c r="A1383" s="1" t="str">
        <f>Table2[[#This Row],[Product_ID]]</f>
        <v>PRO7767</v>
      </c>
      <c r="B1383" s="1" t="str">
        <f>Table2[[#This Row],[Customer_ID]]</f>
        <v>CUST98215</v>
      </c>
      <c r="C1383" s="14" t="str">
        <f>Table2[[#This Row],[Date]]</f>
        <v>22/05/2020</v>
      </c>
      <c r="D1383" s="1" t="str">
        <f>TRIM(PROPER(Table2[[#This Row],[Product_Name]]))</f>
        <v>Mouse</v>
      </c>
      <c r="E1383" s="1" t="str">
        <f>TRIM(PROPER(Table2[[#This Row],[Country]]))</f>
        <v>Australia</v>
      </c>
      <c r="F1383" s="1" t="str">
        <f>TRIM(PROPER(Table2[[#This Row],[Category]]))</f>
        <v>Accessories</v>
      </c>
      <c r="G1383" s="1" t="str">
        <f>TRIM(PROPER(Table2[[#This Row],[Brand]]))</f>
        <v>Canon</v>
      </c>
      <c r="H1383" s="1">
        <f>Table2[[#This Row],[Supplier_ID]]</f>
        <v>1041</v>
      </c>
      <c r="I1383" s="1">
        <f>Table2[[#This Row],[Market_Price]]</f>
        <v>156.84</v>
      </c>
      <c r="J1383" s="1">
        <f>Table2[[#This Row],[Selling_Price]]</f>
        <v>268.04000000000002</v>
      </c>
      <c r="K1383" s="1">
        <f>Table2[[#This Row],[Quantity]]</f>
        <v>-77</v>
      </c>
      <c r="L1383" s="1" t="str">
        <f>IF(ISBLANK(Table2[[#This Row],[Status]]), "No Data Entered", IFERROR(Table2[[#This Row],[Status]], "No Data Entered"))</f>
        <v>Cancelled</v>
      </c>
    </row>
    <row r="1384" spans="1:12" x14ac:dyDescent="0.3">
      <c r="A1384" s="1" t="str">
        <f>Table2[[#This Row],[Product_ID]]</f>
        <v>PRO2116</v>
      </c>
      <c r="B1384" s="1" t="str">
        <f>Table2[[#This Row],[Customer_ID]]</f>
        <v>CUST98266</v>
      </c>
      <c r="C1384" s="14" t="str">
        <f>Table2[[#This Row],[Date]]</f>
        <v>03/03/2024</v>
      </c>
      <c r="D1384" s="1" t="str">
        <f>TRIM(PROPER(Table2[[#This Row],[Product_Name]]))</f>
        <v>Headphones</v>
      </c>
      <c r="E1384" s="1" t="str">
        <f>TRIM(PROPER(Table2[[#This Row],[Country]]))</f>
        <v>France</v>
      </c>
      <c r="F1384" s="1" t="str">
        <f>TRIM(PROPER(Table2[[#This Row],[Category]]))</f>
        <v>Office Supplies</v>
      </c>
      <c r="G1384" s="1" t="str">
        <f>TRIM(PROPER(Table2[[#This Row],[Brand]]))</f>
        <v>Samsung</v>
      </c>
      <c r="H1384" s="1">
        <f>Table2[[#This Row],[Supplier_ID]]</f>
        <v>1020</v>
      </c>
      <c r="I1384" s="1">
        <f>Table2[[#This Row],[Market_Price]]</f>
        <v>1738.12</v>
      </c>
      <c r="J1384" s="1">
        <f>Table2[[#This Row],[Selling_Price]]</f>
        <v>3189.66</v>
      </c>
      <c r="K1384" s="1">
        <f>Table2[[#This Row],[Quantity]]</f>
        <v>-344</v>
      </c>
      <c r="L1384" s="1" t="str">
        <f>IF(ISBLANK(Table2[[#This Row],[Status]]), "No Data Entered", IFERROR(Table2[[#This Row],[Status]], "No Data Entered"))</f>
        <v>Cancelled</v>
      </c>
    </row>
    <row r="1385" spans="1:12" x14ac:dyDescent="0.3">
      <c r="A1385" s="1" t="str">
        <f>Table2[[#This Row],[Product_ID]]</f>
        <v>PRO5279</v>
      </c>
      <c r="B1385" s="1" t="str">
        <f>Table2[[#This Row],[Customer_ID]]</f>
        <v>CUST98272</v>
      </c>
      <c r="C1385" s="14" t="str">
        <f>Table2[[#This Row],[Date]]</f>
        <v>07/02/2021</v>
      </c>
      <c r="D1385" s="1" t="str">
        <f>TRIM(PROPER(Table2[[#This Row],[Product_Name]]))</f>
        <v>Monitor</v>
      </c>
      <c r="E1385" s="1" t="str">
        <f>TRIM(PROPER(Table2[[#This Row],[Country]]))</f>
        <v>Japan</v>
      </c>
      <c r="F1385" s="1" t="str">
        <f>TRIM(PROPER(Table2[[#This Row],[Category]]))</f>
        <v>Computers</v>
      </c>
      <c r="G1385" s="1" t="str">
        <f>TRIM(PROPER(Table2[[#This Row],[Brand]]))</f>
        <v>Lenovo</v>
      </c>
      <c r="H1385" s="1">
        <f>Table2[[#This Row],[Supplier_ID]]</f>
        <v>1003</v>
      </c>
      <c r="I1385" s="1">
        <f>Table2[[#This Row],[Market_Price]]</f>
        <v>244.12</v>
      </c>
      <c r="J1385" s="1">
        <f>Table2[[#This Row],[Selling_Price]]</f>
        <v>411.55</v>
      </c>
      <c r="K1385" s="1">
        <f>Table2[[#This Row],[Quantity]]</f>
        <v>-162</v>
      </c>
      <c r="L1385" s="1" t="str">
        <f>IF(ISBLANK(Table2[[#This Row],[Status]]), "No Data Entered", IFERROR(Table2[[#This Row],[Status]], "No Data Entered"))</f>
        <v>Cancelled</v>
      </c>
    </row>
    <row r="1386" spans="1:12" x14ac:dyDescent="0.3">
      <c r="A1386" s="1" t="str">
        <f>Table2[[#This Row],[Product_ID]]</f>
        <v>PRO7094</v>
      </c>
      <c r="B1386" s="1" t="str">
        <f>Table2[[#This Row],[Customer_ID]]</f>
        <v>CUST98373</v>
      </c>
      <c r="C1386" s="14" t="str">
        <f>Table2[[#This Row],[Date]]</f>
        <v>12/04/2023</v>
      </c>
      <c r="D1386" s="1" t="str">
        <f>TRIM(PROPER(Table2[[#This Row],[Product_Name]]))</f>
        <v>Smartwatch</v>
      </c>
      <c r="E1386" s="1" t="str">
        <f>TRIM(PROPER(Table2[[#This Row],[Country]]))</f>
        <v>Usa</v>
      </c>
      <c r="F1386" s="1" t="str">
        <f>TRIM(PROPER(Table2[[#This Row],[Category]]))</f>
        <v>Accessories</v>
      </c>
      <c r="G1386" s="1" t="str">
        <f>TRIM(PROPER(Table2[[#This Row],[Brand]]))</f>
        <v>Apple</v>
      </c>
      <c r="H1386" s="1">
        <f>Table2[[#This Row],[Supplier_ID]]</f>
        <v>1074</v>
      </c>
      <c r="I1386" s="1">
        <f>Table2[[#This Row],[Market_Price]]</f>
        <v>270.42</v>
      </c>
      <c r="J1386" s="1">
        <f>Table2[[#This Row],[Selling_Price]]</f>
        <v>343.35</v>
      </c>
      <c r="K1386" s="1">
        <f>Table2[[#This Row],[Quantity]]</f>
        <v>-45</v>
      </c>
      <c r="L1386" s="1" t="str">
        <f>IF(ISBLANK(Table2[[#This Row],[Status]]), "No Data Entered", IFERROR(Table2[[#This Row],[Status]], "No Data Entered"))</f>
        <v>Cancelled</v>
      </c>
    </row>
    <row r="1387" spans="1:12" x14ac:dyDescent="0.3">
      <c r="A1387" s="1" t="str">
        <f>Table2[[#This Row],[Product_ID]]</f>
        <v>PRO2027</v>
      </c>
      <c r="B1387" s="1" t="str">
        <f>Table2[[#This Row],[Customer_ID]]</f>
        <v>CUST98413</v>
      </c>
      <c r="C1387" s="14" t="str">
        <f>Table2[[#This Row],[Date]]</f>
        <v>27/11/2021</v>
      </c>
      <c r="D1387" s="1" t="str">
        <f>TRIM(PROPER(Table2[[#This Row],[Product_Name]]))</f>
        <v>Monitor</v>
      </c>
      <c r="E1387" s="1" t="str">
        <f>TRIM(PROPER(Table2[[#This Row],[Country]]))</f>
        <v>Canada</v>
      </c>
      <c r="F1387" s="1" t="str">
        <f>TRIM(PROPER(Table2[[#This Row],[Category]]))</f>
        <v>Electronics</v>
      </c>
      <c r="G1387" s="1" t="str">
        <f>TRIM(PROPER(Table2[[#This Row],[Brand]]))</f>
        <v>Lenovo</v>
      </c>
      <c r="H1387" s="1">
        <f>Table2[[#This Row],[Supplier_ID]]</f>
        <v>1006</v>
      </c>
      <c r="I1387" s="1">
        <f>Table2[[#This Row],[Market_Price]]</f>
        <v>1753.68</v>
      </c>
      <c r="J1387" s="1">
        <f>Table2[[#This Row],[Selling_Price]]</f>
        <v>2837.38</v>
      </c>
      <c r="K1387" s="1">
        <f>Table2[[#This Row],[Quantity]]</f>
        <v>-482</v>
      </c>
      <c r="L1387" s="1" t="str">
        <f>IF(ISBLANK(Table2[[#This Row],[Status]]), "No Data Entered", IFERROR(Table2[[#This Row],[Status]], "No Data Entered"))</f>
        <v>Cancelled</v>
      </c>
    </row>
    <row r="1388" spans="1:12" x14ac:dyDescent="0.3">
      <c r="A1388" s="1" t="str">
        <f>Table2[[#This Row],[Product_ID]]</f>
        <v>PRO2573</v>
      </c>
      <c r="B1388" s="1" t="str">
        <f>Table2[[#This Row],[Customer_ID]]</f>
        <v>CUST98422</v>
      </c>
      <c r="C1388" s="14" t="str">
        <f>Table2[[#This Row],[Date]]</f>
        <v>12/10/2022</v>
      </c>
      <c r="D1388" s="1" t="str">
        <f>TRIM(PROPER(Table2[[#This Row],[Product_Name]]))</f>
        <v>Laptop</v>
      </c>
      <c r="E1388" s="1" t="str">
        <f>TRIM(PROPER(Table2[[#This Row],[Country]]))</f>
        <v>India</v>
      </c>
      <c r="F1388" s="1" t="str">
        <f>TRIM(PROPER(Table2[[#This Row],[Category]]))</f>
        <v>Computers</v>
      </c>
      <c r="G1388" s="1" t="str">
        <f>TRIM(PROPER(Table2[[#This Row],[Brand]]))</f>
        <v>Sony</v>
      </c>
      <c r="H1388" s="1">
        <f>Table2[[#This Row],[Supplier_ID]]</f>
        <v>1069</v>
      </c>
      <c r="I1388" s="1">
        <f>Table2[[#This Row],[Market_Price]]</f>
        <v>831.47</v>
      </c>
      <c r="J1388" s="1">
        <f>Table2[[#This Row],[Selling_Price]]</f>
        <v>960.15</v>
      </c>
      <c r="K1388" s="1">
        <f>Table2[[#This Row],[Quantity]]</f>
        <v>-402</v>
      </c>
      <c r="L1388" s="1" t="str">
        <f>IF(ISBLANK(Table2[[#This Row],[Status]]), "No Data Entered", IFERROR(Table2[[#This Row],[Status]], "No Data Entered"))</f>
        <v>Cancelled</v>
      </c>
    </row>
    <row r="1389" spans="1:12" x14ac:dyDescent="0.3">
      <c r="A1389" s="1" t="str">
        <f>Table2[[#This Row],[Product_ID]]</f>
        <v>PRO6958</v>
      </c>
      <c r="B1389" s="1" t="str">
        <f>Table2[[#This Row],[Customer_ID]]</f>
        <v>CUST98424</v>
      </c>
      <c r="C1389" s="14" t="str">
        <f>Table2[[#This Row],[Date]]</f>
        <v>10/03/2025</v>
      </c>
      <c r="D1389" s="1" t="str">
        <f>TRIM(PROPER(Table2[[#This Row],[Product_Name]]))</f>
        <v>Smartwatch</v>
      </c>
      <c r="E1389" s="1" t="str">
        <f>TRIM(PROPER(Table2[[#This Row],[Country]]))</f>
        <v>Germany</v>
      </c>
      <c r="F1389" s="1" t="str">
        <f>TRIM(PROPER(Table2[[#This Row],[Category]]))</f>
        <v>Accessories</v>
      </c>
      <c r="G1389" s="1" t="str">
        <f>TRIM(PROPER(Table2[[#This Row],[Brand]]))</f>
        <v>Logitech</v>
      </c>
      <c r="H1389" s="1">
        <f>Table2[[#This Row],[Supplier_ID]]</f>
        <v>1096</v>
      </c>
      <c r="I1389" s="1">
        <f>Table2[[#This Row],[Market_Price]]</f>
        <v>1372.71</v>
      </c>
      <c r="J1389" s="1">
        <f>Table2[[#This Row],[Selling_Price]]</f>
        <v>1534.41</v>
      </c>
      <c r="K1389" s="1">
        <f>Table2[[#This Row],[Quantity]]</f>
        <v>-294</v>
      </c>
      <c r="L1389" s="1" t="str">
        <f>IF(ISBLANK(Table2[[#This Row],[Status]]), "No Data Entered", IFERROR(Table2[[#This Row],[Status]], "No Data Entered"))</f>
        <v>Cancelled</v>
      </c>
    </row>
    <row r="1390" spans="1:12" x14ac:dyDescent="0.3">
      <c r="A1390" s="1" t="str">
        <f>Table2[[#This Row],[Product_ID]]</f>
        <v>PRO8239</v>
      </c>
      <c r="B1390" s="1" t="str">
        <f>Table2[[#This Row],[Customer_ID]]</f>
        <v>CUST98424</v>
      </c>
      <c r="C1390" s="14" t="str">
        <f>Table2[[#This Row],[Date]]</f>
        <v>29/05/2024</v>
      </c>
      <c r="D1390" s="1" t="str">
        <f>TRIM(PROPER(Table2[[#This Row],[Product_Name]]))</f>
        <v>Laptop</v>
      </c>
      <c r="E1390" s="1" t="str">
        <f>TRIM(PROPER(Table2[[#This Row],[Country]]))</f>
        <v>Japan</v>
      </c>
      <c r="F1390" s="1" t="str">
        <f>TRIM(PROPER(Table2[[#This Row],[Category]]))</f>
        <v>Accessories</v>
      </c>
      <c r="G1390" s="1" t="str">
        <f>TRIM(PROPER(Table2[[#This Row],[Brand]]))</f>
        <v>Samsung</v>
      </c>
      <c r="H1390" s="1">
        <f>Table2[[#This Row],[Supplier_ID]]</f>
        <v>1092</v>
      </c>
      <c r="I1390" s="1">
        <f>Table2[[#This Row],[Market_Price]]</f>
        <v>846.4</v>
      </c>
      <c r="J1390" s="1">
        <f>Table2[[#This Row],[Selling_Price]]</f>
        <v>1089.96</v>
      </c>
      <c r="K1390" s="1">
        <f>Table2[[#This Row],[Quantity]]</f>
        <v>-339</v>
      </c>
      <c r="L1390" s="1" t="str">
        <f>IF(ISBLANK(Table2[[#This Row],[Status]]), "No Data Entered", IFERROR(Table2[[#This Row],[Status]], "No Data Entered"))</f>
        <v>Cancelled</v>
      </c>
    </row>
    <row r="1391" spans="1:12" x14ac:dyDescent="0.3">
      <c r="A1391" s="1" t="str">
        <f>Table2[[#This Row],[Product_ID]]</f>
        <v>PRO8737</v>
      </c>
      <c r="B1391" s="1" t="str">
        <f>Table2[[#This Row],[Customer_ID]]</f>
        <v>CUST98546</v>
      </c>
      <c r="C1391" s="14" t="str">
        <f>Table2[[#This Row],[Date]]</f>
        <v>21/05/2023</v>
      </c>
      <c r="D1391" s="1" t="str">
        <f>TRIM(PROPER(Table2[[#This Row],[Product_Name]]))</f>
        <v>Tablet</v>
      </c>
      <c r="E1391" s="1" t="str">
        <f>TRIM(PROPER(Table2[[#This Row],[Country]]))</f>
        <v>Usa</v>
      </c>
      <c r="F1391" s="1" t="str">
        <f>TRIM(PROPER(Table2[[#This Row],[Category]]))</f>
        <v>Wearables</v>
      </c>
      <c r="G1391" s="1" t="str">
        <f>TRIM(PROPER(Table2[[#This Row],[Brand]]))</f>
        <v>Lenovo</v>
      </c>
      <c r="H1391" s="1">
        <f>Table2[[#This Row],[Supplier_ID]]</f>
        <v>1059</v>
      </c>
      <c r="I1391" s="1">
        <f>Table2[[#This Row],[Market_Price]]</f>
        <v>1819.59</v>
      </c>
      <c r="J1391" s="1">
        <f>Table2[[#This Row],[Selling_Price]]</f>
        <v>2087.54</v>
      </c>
      <c r="K1391" s="1">
        <f>Table2[[#This Row],[Quantity]]</f>
        <v>-326</v>
      </c>
      <c r="L1391" s="1" t="str">
        <f>IF(ISBLANK(Table2[[#This Row],[Status]]), "No Data Entered", IFERROR(Table2[[#This Row],[Status]], "No Data Entered"))</f>
        <v>Cancelled</v>
      </c>
    </row>
    <row r="1392" spans="1:12" x14ac:dyDescent="0.3">
      <c r="A1392" s="1" t="str">
        <f>Table2[[#This Row],[Product_ID]]</f>
        <v>PRO5237</v>
      </c>
      <c r="B1392" s="1" t="str">
        <f>Table2[[#This Row],[Customer_ID]]</f>
        <v>CUST98646</v>
      </c>
      <c r="C1392" s="14" t="str">
        <f>Table2[[#This Row],[Date]]</f>
        <v>05/02/2022</v>
      </c>
      <c r="D1392" s="1" t="str">
        <f>TRIM(PROPER(Table2[[#This Row],[Product_Name]]))</f>
        <v>Printer</v>
      </c>
      <c r="E1392" s="1" t="str">
        <f>TRIM(PROPER(Table2[[#This Row],[Country]]))</f>
        <v>Brazil</v>
      </c>
      <c r="F1392" s="1" t="str">
        <f>TRIM(PROPER(Table2[[#This Row],[Category]]))</f>
        <v>Office Supplies</v>
      </c>
      <c r="G1392" s="1" t="str">
        <f>TRIM(PROPER(Table2[[#This Row],[Brand]]))</f>
        <v>Dell</v>
      </c>
      <c r="H1392" s="1">
        <f>Table2[[#This Row],[Supplier_ID]]</f>
        <v>1086</v>
      </c>
      <c r="I1392" s="1">
        <f>Table2[[#This Row],[Market_Price]]</f>
        <v>1879.84</v>
      </c>
      <c r="J1392" s="1">
        <f>Table2[[#This Row],[Selling_Price]]</f>
        <v>3041.8</v>
      </c>
      <c r="K1392" s="1">
        <f>Table2[[#This Row],[Quantity]]</f>
        <v>-112</v>
      </c>
      <c r="L1392" s="1" t="str">
        <f>IF(ISBLANK(Table2[[#This Row],[Status]]), "No Data Entered", IFERROR(Table2[[#This Row],[Status]], "No Data Entered"))</f>
        <v>Cancelled</v>
      </c>
    </row>
    <row r="1393" spans="1:12" x14ac:dyDescent="0.3">
      <c r="A1393" s="1" t="str">
        <f>Table2[[#This Row],[Product_ID]]</f>
        <v>PRO3143</v>
      </c>
      <c r="B1393" s="1" t="str">
        <f>Table2[[#This Row],[Customer_ID]]</f>
        <v>CUST98776</v>
      </c>
      <c r="C1393" s="14" t="str">
        <f>Table2[[#This Row],[Date]]</f>
        <v>19/07/2025</v>
      </c>
      <c r="D1393" s="1" t="str">
        <f>TRIM(PROPER(Table2[[#This Row],[Product_Name]]))</f>
        <v>Laptop</v>
      </c>
      <c r="E1393" s="1" t="str">
        <f>TRIM(PROPER(Table2[[#This Row],[Country]]))</f>
        <v>Germany</v>
      </c>
      <c r="F1393" s="1" t="str">
        <f>TRIM(PROPER(Table2[[#This Row],[Category]]))</f>
        <v>Wearables</v>
      </c>
      <c r="G1393" s="1" t="str">
        <f>TRIM(PROPER(Table2[[#This Row],[Brand]]))</f>
        <v>Lenovo</v>
      </c>
      <c r="H1393" s="1">
        <f>Table2[[#This Row],[Supplier_ID]]</f>
        <v>1049</v>
      </c>
      <c r="I1393" s="1">
        <f>Table2[[#This Row],[Market_Price]]</f>
        <v>1820.99</v>
      </c>
      <c r="J1393" s="1">
        <f>Table2[[#This Row],[Selling_Price]]</f>
        <v>2099.91</v>
      </c>
      <c r="K1393" s="1">
        <f>Table2[[#This Row],[Quantity]]</f>
        <v>-472</v>
      </c>
      <c r="L1393" s="1" t="str">
        <f>IF(ISBLANK(Table2[[#This Row],[Status]]), "No Data Entered", IFERROR(Table2[[#This Row],[Status]], "No Data Entered"))</f>
        <v>Cancelled</v>
      </c>
    </row>
    <row r="1394" spans="1:12" x14ac:dyDescent="0.3">
      <c r="A1394" s="1" t="str">
        <f>Table2[[#This Row],[Product_ID]]</f>
        <v>PRO9329</v>
      </c>
      <c r="B1394" s="1" t="str">
        <f>Table2[[#This Row],[Customer_ID]]</f>
        <v>CUST98885</v>
      </c>
      <c r="C1394" s="14" t="str">
        <f>Table2[[#This Row],[Date]]</f>
        <v>04/03/2023</v>
      </c>
      <c r="D1394" s="1" t="str">
        <f>TRIM(PROPER(Table2[[#This Row],[Product_Name]]))</f>
        <v>Mouse</v>
      </c>
      <c r="E1394" s="1" t="str">
        <f>TRIM(PROPER(Table2[[#This Row],[Country]]))</f>
        <v>China</v>
      </c>
      <c r="F1394" s="1" t="str">
        <f>TRIM(PROPER(Table2[[#This Row],[Category]]))</f>
        <v>Computers</v>
      </c>
      <c r="G1394" s="1" t="str">
        <f>TRIM(PROPER(Table2[[#This Row],[Brand]]))</f>
        <v>Apple</v>
      </c>
      <c r="H1394" s="1">
        <f>Table2[[#This Row],[Supplier_ID]]</f>
        <v>1090</v>
      </c>
      <c r="I1394" s="1">
        <f>Table2[[#This Row],[Market_Price]]</f>
        <v>1267.1099999999999</v>
      </c>
      <c r="J1394" s="1">
        <f>Table2[[#This Row],[Selling_Price]]</f>
        <v>2119.13</v>
      </c>
      <c r="K1394" s="1">
        <f>Table2[[#This Row],[Quantity]]</f>
        <v>-344</v>
      </c>
      <c r="L1394" s="1" t="str">
        <f>IF(ISBLANK(Table2[[#This Row],[Status]]), "No Data Entered", IFERROR(Table2[[#This Row],[Status]], "No Data Entered"))</f>
        <v>Cancelled</v>
      </c>
    </row>
    <row r="1395" spans="1:12" x14ac:dyDescent="0.3">
      <c r="A1395" s="1" t="str">
        <f>Table2[[#This Row],[Product_ID]]</f>
        <v>PRO5323</v>
      </c>
      <c r="B1395" s="1" t="str">
        <f>Table2[[#This Row],[Customer_ID]]</f>
        <v>CUST98941</v>
      </c>
      <c r="C1395" s="14" t="str">
        <f>Table2[[#This Row],[Date]]</f>
        <v>13/06/2021</v>
      </c>
      <c r="D1395" s="1" t="str">
        <f>TRIM(PROPER(Table2[[#This Row],[Product_Name]]))</f>
        <v>Printer</v>
      </c>
      <c r="E1395" s="1" t="str">
        <f>TRIM(PROPER(Table2[[#This Row],[Country]]))</f>
        <v>India</v>
      </c>
      <c r="F1395" s="1" t="str">
        <f>TRIM(PROPER(Table2[[#This Row],[Category]]))</f>
        <v>Office Supplies</v>
      </c>
      <c r="G1395" s="1" t="str">
        <f>TRIM(PROPER(Table2[[#This Row],[Brand]]))</f>
        <v>Microsoft</v>
      </c>
      <c r="H1395" s="1">
        <f>Table2[[#This Row],[Supplier_ID]]</f>
        <v>1014</v>
      </c>
      <c r="I1395" s="1">
        <f>Table2[[#This Row],[Market_Price]]</f>
        <v>796.08</v>
      </c>
      <c r="J1395" s="1">
        <f>Table2[[#This Row],[Selling_Price]]</f>
        <v>1556.22</v>
      </c>
      <c r="K1395" s="1">
        <f>Table2[[#This Row],[Quantity]]</f>
        <v>-142</v>
      </c>
      <c r="L1395" s="1" t="str">
        <f>IF(ISBLANK(Table2[[#This Row],[Status]]), "No Data Entered", IFERROR(Table2[[#This Row],[Status]], "No Data Entered"))</f>
        <v>Cancelled</v>
      </c>
    </row>
    <row r="1396" spans="1:12" x14ac:dyDescent="0.3">
      <c r="A1396" s="1" t="str">
        <f>Table2[[#This Row],[Product_ID]]</f>
        <v>PRO1757</v>
      </c>
      <c r="B1396" s="1" t="str">
        <f>Table2[[#This Row],[Customer_ID]]</f>
        <v>CUST98970</v>
      </c>
      <c r="C1396" s="14" t="str">
        <f>Table2[[#This Row],[Date]]</f>
        <v>21/03/2025</v>
      </c>
      <c r="D1396" s="1" t="str">
        <f>TRIM(PROPER(Table2[[#This Row],[Product_Name]]))</f>
        <v>Smartwatch</v>
      </c>
      <c r="E1396" s="1" t="str">
        <f>TRIM(PROPER(Table2[[#This Row],[Country]]))</f>
        <v>India</v>
      </c>
      <c r="F1396" s="1" t="str">
        <f>TRIM(PROPER(Table2[[#This Row],[Category]]))</f>
        <v>Office Supplies</v>
      </c>
      <c r="G1396" s="1" t="str">
        <f>TRIM(PROPER(Table2[[#This Row],[Brand]]))</f>
        <v>Apple</v>
      </c>
      <c r="H1396" s="1">
        <f>Table2[[#This Row],[Supplier_ID]]</f>
        <v>1028</v>
      </c>
      <c r="I1396" s="1">
        <f>Table2[[#This Row],[Market_Price]]</f>
        <v>719.78</v>
      </c>
      <c r="J1396" s="1">
        <f>Table2[[#This Row],[Selling_Price]]</f>
        <v>890.09</v>
      </c>
      <c r="K1396" s="1">
        <f>Table2[[#This Row],[Quantity]]</f>
        <v>-257</v>
      </c>
      <c r="L1396" s="1" t="str">
        <f>IF(ISBLANK(Table2[[#This Row],[Status]]), "No Data Entered", IFERROR(Table2[[#This Row],[Status]], "No Data Entered"))</f>
        <v>Cancelled</v>
      </c>
    </row>
    <row r="1397" spans="1:12" x14ac:dyDescent="0.3">
      <c r="A1397" s="1" t="str">
        <f>Table2[[#This Row],[Product_ID]]</f>
        <v>PRO1671</v>
      </c>
      <c r="B1397" s="1" t="str">
        <f>Table2[[#This Row],[Customer_ID]]</f>
        <v>CUST98976</v>
      </c>
      <c r="C1397" s="14" t="str">
        <f>Table2[[#This Row],[Date]]</f>
        <v>06/05/2021</v>
      </c>
      <c r="D1397" s="1" t="str">
        <f>TRIM(PROPER(Table2[[#This Row],[Product_Name]]))</f>
        <v>Laptop</v>
      </c>
      <c r="E1397" s="1" t="str">
        <f>TRIM(PROPER(Table2[[#This Row],[Country]]))</f>
        <v>China</v>
      </c>
      <c r="F1397" s="1" t="str">
        <f>TRIM(PROPER(Table2[[#This Row],[Category]]))</f>
        <v>Accessories</v>
      </c>
      <c r="G1397" s="1" t="str">
        <f>TRIM(PROPER(Table2[[#This Row],[Brand]]))</f>
        <v>Lenovo</v>
      </c>
      <c r="H1397" s="1">
        <f>Table2[[#This Row],[Supplier_ID]]</f>
        <v>1097</v>
      </c>
      <c r="I1397" s="1">
        <f>Table2[[#This Row],[Market_Price]]</f>
        <v>259.73</v>
      </c>
      <c r="J1397" s="1">
        <f>Table2[[#This Row],[Selling_Price]]</f>
        <v>416.6</v>
      </c>
      <c r="K1397" s="1">
        <f>Table2[[#This Row],[Quantity]]</f>
        <v>-211</v>
      </c>
      <c r="L1397" s="1" t="str">
        <f>IF(ISBLANK(Table2[[#This Row],[Status]]), "No Data Entered", IFERROR(Table2[[#This Row],[Status]], "No Data Entered"))</f>
        <v>Cancelled</v>
      </c>
    </row>
    <row r="1398" spans="1:12" x14ac:dyDescent="0.3">
      <c r="A1398" s="1" t="str">
        <f>Table2[[#This Row],[Product_ID]]</f>
        <v>PRO3962</v>
      </c>
      <c r="B1398" s="1" t="str">
        <f>Table2[[#This Row],[Customer_ID]]</f>
        <v>CUST99051</v>
      </c>
      <c r="C1398" s="14" t="str">
        <f>Table2[[#This Row],[Date]]</f>
        <v>20/01/2025</v>
      </c>
      <c r="D1398" s="1" t="str">
        <f>TRIM(PROPER(Table2[[#This Row],[Product_Name]]))</f>
        <v>Headphones</v>
      </c>
      <c r="E1398" s="1" t="str">
        <f>TRIM(PROPER(Table2[[#This Row],[Country]]))</f>
        <v>Germany</v>
      </c>
      <c r="F1398" s="1" t="str">
        <f>TRIM(PROPER(Table2[[#This Row],[Category]]))</f>
        <v>Wearables</v>
      </c>
      <c r="G1398" s="1" t="str">
        <f>TRIM(PROPER(Table2[[#This Row],[Brand]]))</f>
        <v>Canon</v>
      </c>
      <c r="H1398" s="1">
        <f>Table2[[#This Row],[Supplier_ID]]</f>
        <v>1042</v>
      </c>
      <c r="I1398" s="1">
        <f>Table2[[#This Row],[Market_Price]]</f>
        <v>1602.43</v>
      </c>
      <c r="J1398" s="1">
        <f>Table2[[#This Row],[Selling_Price]]</f>
        <v>2448.86</v>
      </c>
      <c r="K1398" s="1">
        <f>Table2[[#This Row],[Quantity]]</f>
        <v>-131</v>
      </c>
      <c r="L1398" s="1" t="str">
        <f>IF(ISBLANK(Table2[[#This Row],[Status]]), "No Data Entered", IFERROR(Table2[[#This Row],[Status]], "No Data Entered"))</f>
        <v>Cancelled</v>
      </c>
    </row>
    <row r="1399" spans="1:12" x14ac:dyDescent="0.3">
      <c r="A1399" s="1" t="str">
        <f>Table2[[#This Row],[Product_ID]]</f>
        <v>PRO5370</v>
      </c>
      <c r="B1399" s="1" t="str">
        <f>Table2[[#This Row],[Customer_ID]]</f>
        <v>CUST99057</v>
      </c>
      <c r="C1399" s="14" t="str">
        <f>Table2[[#This Row],[Date]]</f>
        <v>04/02/2023</v>
      </c>
      <c r="D1399" s="1" t="str">
        <f>TRIM(PROPER(Table2[[#This Row],[Product_Name]]))</f>
        <v>Smartphone</v>
      </c>
      <c r="E1399" s="1" t="str">
        <f>TRIM(PROPER(Table2[[#This Row],[Country]]))</f>
        <v>China</v>
      </c>
      <c r="F1399" s="1" t="str">
        <f>TRIM(PROPER(Table2[[#This Row],[Category]]))</f>
        <v>Electronics</v>
      </c>
      <c r="G1399" s="1" t="str">
        <f>TRIM(PROPER(Table2[[#This Row],[Brand]]))</f>
        <v>Sony</v>
      </c>
      <c r="H1399" s="1">
        <f>Table2[[#This Row],[Supplier_ID]]</f>
        <v>1085</v>
      </c>
      <c r="I1399" s="1">
        <f>Table2[[#This Row],[Market_Price]]</f>
        <v>548.55999999999995</v>
      </c>
      <c r="J1399" s="1">
        <f>Table2[[#This Row],[Selling_Price]]</f>
        <v>673.33</v>
      </c>
      <c r="K1399" s="1">
        <f>Table2[[#This Row],[Quantity]]</f>
        <v>-17</v>
      </c>
      <c r="L1399" s="1" t="str">
        <f>IF(ISBLANK(Table2[[#This Row],[Status]]), "No Data Entered", IFERROR(Table2[[#This Row],[Status]], "No Data Entered"))</f>
        <v>Cancelled</v>
      </c>
    </row>
    <row r="1400" spans="1:12" x14ac:dyDescent="0.3">
      <c r="A1400" s="1" t="str">
        <f>Table2[[#This Row],[Product_ID]]</f>
        <v>PRO9526</v>
      </c>
      <c r="B1400" s="1" t="str">
        <f>Table2[[#This Row],[Customer_ID]]</f>
        <v>CUST99102</v>
      </c>
      <c r="C1400" s="14" t="str">
        <f>Table2[[#This Row],[Date]]</f>
        <v>13/09/2023</v>
      </c>
      <c r="D1400" s="1" t="str">
        <f>TRIM(PROPER(Table2[[#This Row],[Product_Name]]))</f>
        <v>Headphones</v>
      </c>
      <c r="E1400" s="1" t="str">
        <f>TRIM(PROPER(Table2[[#This Row],[Country]]))</f>
        <v>China</v>
      </c>
      <c r="F1400" s="1" t="str">
        <f>TRIM(PROPER(Table2[[#This Row],[Category]]))</f>
        <v>Office Supplies</v>
      </c>
      <c r="G1400" s="1" t="str">
        <f>TRIM(PROPER(Table2[[#This Row],[Brand]]))</f>
        <v>Canon</v>
      </c>
      <c r="H1400" s="1">
        <f>Table2[[#This Row],[Supplier_ID]]</f>
        <v>1030</v>
      </c>
      <c r="I1400" s="1">
        <f>Table2[[#This Row],[Market_Price]]</f>
        <v>1140.28</v>
      </c>
      <c r="J1400" s="1">
        <f>Table2[[#This Row],[Selling_Price]]</f>
        <v>1488.04</v>
      </c>
      <c r="K1400" s="1">
        <f>Table2[[#This Row],[Quantity]]</f>
        <v>-428</v>
      </c>
      <c r="L1400" s="1" t="str">
        <f>IF(ISBLANK(Table2[[#This Row],[Status]]), "No Data Entered", IFERROR(Table2[[#This Row],[Status]], "No Data Entered"))</f>
        <v>Cancelled</v>
      </c>
    </row>
    <row r="1401" spans="1:12" x14ac:dyDescent="0.3">
      <c r="A1401" s="1" t="str">
        <f>Table2[[#This Row],[Product_ID]]</f>
        <v>PRO3641</v>
      </c>
      <c r="B1401" s="1" t="str">
        <f>Table2[[#This Row],[Customer_ID]]</f>
        <v>CUST99139</v>
      </c>
      <c r="C1401" s="14" t="str">
        <f>Table2[[#This Row],[Date]]</f>
        <v>13/11/2020</v>
      </c>
      <c r="D1401" s="1" t="str">
        <f>TRIM(PROPER(Table2[[#This Row],[Product_Name]]))</f>
        <v>Headphones</v>
      </c>
      <c r="E1401" s="1" t="str">
        <f>TRIM(PROPER(Table2[[#This Row],[Country]]))</f>
        <v>Usa</v>
      </c>
      <c r="F1401" s="1" t="str">
        <f>TRIM(PROPER(Table2[[#This Row],[Category]]))</f>
        <v>Electronics</v>
      </c>
      <c r="G1401" s="1" t="str">
        <f>TRIM(PROPER(Table2[[#This Row],[Brand]]))</f>
        <v>Hp</v>
      </c>
      <c r="H1401" s="1">
        <f>Table2[[#This Row],[Supplier_ID]]</f>
        <v>1044</v>
      </c>
      <c r="I1401" s="1">
        <f>Table2[[#This Row],[Market_Price]]</f>
        <v>1966.38</v>
      </c>
      <c r="J1401" s="1">
        <f>Table2[[#This Row],[Selling_Price]]</f>
        <v>3253.21</v>
      </c>
      <c r="K1401" s="1">
        <f>Table2[[#This Row],[Quantity]]</f>
        <v>-460</v>
      </c>
      <c r="L1401" s="1" t="str">
        <f>IF(ISBLANK(Table2[[#This Row],[Status]]), "No Data Entered", IFERROR(Table2[[#This Row],[Status]], "No Data Entered"))</f>
        <v>Cancelled</v>
      </c>
    </row>
    <row r="1402" spans="1:12" x14ac:dyDescent="0.3">
      <c r="A1402" s="1" t="str">
        <f>Table2[[#This Row],[Product_ID]]</f>
        <v>PRO7758</v>
      </c>
      <c r="B1402" s="1" t="str">
        <f>Table2[[#This Row],[Customer_ID]]</f>
        <v>CUST99182</v>
      </c>
      <c r="C1402" s="14" t="str">
        <f>Table2[[#This Row],[Date]]</f>
        <v>23/08/2025</v>
      </c>
      <c r="D1402" s="1" t="str">
        <f>TRIM(PROPER(Table2[[#This Row],[Product_Name]]))</f>
        <v>Mouse</v>
      </c>
      <c r="E1402" s="1" t="str">
        <f>TRIM(PROPER(Table2[[#This Row],[Country]]))</f>
        <v>Canada</v>
      </c>
      <c r="F1402" s="1" t="str">
        <f>TRIM(PROPER(Table2[[#This Row],[Category]]))</f>
        <v>Office Supplies</v>
      </c>
      <c r="G1402" s="1" t="str">
        <f>TRIM(PROPER(Table2[[#This Row],[Brand]]))</f>
        <v>Lenovo</v>
      </c>
      <c r="H1402" s="1">
        <f>Table2[[#This Row],[Supplier_ID]]</f>
        <v>1007</v>
      </c>
      <c r="I1402" s="1">
        <f>Table2[[#This Row],[Market_Price]]</f>
        <v>1831.93</v>
      </c>
      <c r="J1402" s="1">
        <f>Table2[[#This Row],[Selling_Price]]</f>
        <v>2510.91</v>
      </c>
      <c r="K1402" s="1">
        <f>Table2[[#This Row],[Quantity]]</f>
        <v>-364</v>
      </c>
      <c r="L1402" s="1" t="str">
        <f>IF(ISBLANK(Table2[[#This Row],[Status]]), "No Data Entered", IFERROR(Table2[[#This Row],[Status]], "No Data Entered"))</f>
        <v>Cancelled</v>
      </c>
    </row>
    <row r="1403" spans="1:12" x14ac:dyDescent="0.3">
      <c r="A1403" s="1" t="str">
        <f>Table2[[#This Row],[Product_ID]]</f>
        <v>PRO4218</v>
      </c>
      <c r="B1403" s="1" t="str">
        <f>Table2[[#This Row],[Customer_ID]]</f>
        <v>CUST99228</v>
      </c>
      <c r="C1403" s="14" t="str">
        <f>Table2[[#This Row],[Date]]</f>
        <v>30/08/2020</v>
      </c>
      <c r="D1403" s="1" t="str">
        <f>TRIM(PROPER(Table2[[#This Row],[Product_Name]]))</f>
        <v>Mouse</v>
      </c>
      <c r="E1403" s="1" t="str">
        <f>TRIM(PROPER(Table2[[#This Row],[Country]]))</f>
        <v>China</v>
      </c>
      <c r="F1403" s="1" t="str">
        <f>TRIM(PROPER(Table2[[#This Row],[Category]]))</f>
        <v>Office Supplies</v>
      </c>
      <c r="G1403" s="1" t="str">
        <f>TRIM(PROPER(Table2[[#This Row],[Brand]]))</f>
        <v>Samsung</v>
      </c>
      <c r="H1403" s="1">
        <f>Table2[[#This Row],[Supplier_ID]]</f>
        <v>1089</v>
      </c>
      <c r="I1403" s="1">
        <f>Table2[[#This Row],[Market_Price]]</f>
        <v>1138.5999999999999</v>
      </c>
      <c r="J1403" s="1">
        <f>Table2[[#This Row],[Selling_Price]]</f>
        <v>1671.58</v>
      </c>
      <c r="K1403" s="1">
        <f>Table2[[#This Row],[Quantity]]</f>
        <v>-461</v>
      </c>
      <c r="L1403" s="1" t="str">
        <f>IF(ISBLANK(Table2[[#This Row],[Status]]), "No Data Entered", IFERROR(Table2[[#This Row],[Status]], "No Data Entered"))</f>
        <v>Cancelled</v>
      </c>
    </row>
    <row r="1404" spans="1:12" x14ac:dyDescent="0.3">
      <c r="A1404" s="1" t="str">
        <f>Table2[[#This Row],[Product_ID]]</f>
        <v>PRO3021</v>
      </c>
      <c r="B1404" s="1" t="str">
        <f>Table2[[#This Row],[Customer_ID]]</f>
        <v>CUST99269</v>
      </c>
      <c r="C1404" s="14" t="str">
        <f>Table2[[#This Row],[Date]]</f>
        <v>19/09/2025</v>
      </c>
      <c r="D1404" s="1" t="str">
        <f>TRIM(PROPER(Table2[[#This Row],[Product_Name]]))</f>
        <v>Keyboard</v>
      </c>
      <c r="E1404" s="1" t="str">
        <f>TRIM(PROPER(Table2[[#This Row],[Country]]))</f>
        <v>China</v>
      </c>
      <c r="F1404" s="1" t="str">
        <f>TRIM(PROPER(Table2[[#This Row],[Category]]))</f>
        <v>Electronics</v>
      </c>
      <c r="G1404" s="1" t="str">
        <f>TRIM(PROPER(Table2[[#This Row],[Brand]]))</f>
        <v>Sony</v>
      </c>
      <c r="H1404" s="1">
        <f>Table2[[#This Row],[Supplier_ID]]</f>
        <v>1095</v>
      </c>
      <c r="I1404" s="1">
        <f>Table2[[#This Row],[Market_Price]]</f>
        <v>309.82</v>
      </c>
      <c r="J1404" s="1">
        <f>Table2[[#This Row],[Selling_Price]]</f>
        <v>345.18</v>
      </c>
      <c r="K1404" s="1">
        <f>Table2[[#This Row],[Quantity]]</f>
        <v>-384</v>
      </c>
      <c r="L1404" s="1" t="str">
        <f>IF(ISBLANK(Table2[[#This Row],[Status]]), "No Data Entered", IFERROR(Table2[[#This Row],[Status]], "No Data Entered"))</f>
        <v>Cancelled</v>
      </c>
    </row>
    <row r="1405" spans="1:12" x14ac:dyDescent="0.3">
      <c r="A1405" s="1" t="str">
        <f>Table2[[#This Row],[Product_ID]]</f>
        <v>PRO7086</v>
      </c>
      <c r="B1405" s="1" t="str">
        <f>Table2[[#This Row],[Customer_ID]]</f>
        <v>CUST99426</v>
      </c>
      <c r="C1405" s="14" t="str">
        <f>Table2[[#This Row],[Date]]</f>
        <v>18/06/2024</v>
      </c>
      <c r="D1405" s="1" t="str">
        <f>TRIM(PROPER(Table2[[#This Row],[Product_Name]]))</f>
        <v>Smartwatch</v>
      </c>
      <c r="E1405" s="1" t="str">
        <f>TRIM(PROPER(Table2[[#This Row],[Country]]))</f>
        <v>France</v>
      </c>
      <c r="F1405" s="1" t="str">
        <f>TRIM(PROPER(Table2[[#This Row],[Category]]))</f>
        <v>Accessories</v>
      </c>
      <c r="G1405" s="1" t="str">
        <f>TRIM(PROPER(Table2[[#This Row],[Brand]]))</f>
        <v>Samsung</v>
      </c>
      <c r="H1405" s="1">
        <f>Table2[[#This Row],[Supplier_ID]]</f>
        <v>1016</v>
      </c>
      <c r="I1405" s="1">
        <f>Table2[[#This Row],[Market_Price]]</f>
        <v>1740.19</v>
      </c>
      <c r="J1405" s="1">
        <f>Table2[[#This Row],[Selling_Price]]</f>
        <v>3415.6</v>
      </c>
      <c r="K1405" s="1">
        <f>Table2[[#This Row],[Quantity]]</f>
        <v>-38</v>
      </c>
      <c r="L1405" s="1" t="str">
        <f>IF(ISBLANK(Table2[[#This Row],[Status]]), "No Data Entered", IFERROR(Table2[[#This Row],[Status]], "No Data Entered"))</f>
        <v>Cancelled</v>
      </c>
    </row>
    <row r="1406" spans="1:12" x14ac:dyDescent="0.3">
      <c r="A1406" s="1" t="str">
        <f>Table2[[#This Row],[Product_ID]]</f>
        <v>PRO9226</v>
      </c>
      <c r="B1406" s="1" t="str">
        <f>Table2[[#This Row],[Customer_ID]]</f>
        <v>CUST99433</v>
      </c>
      <c r="C1406" s="14" t="str">
        <f>Table2[[#This Row],[Date]]</f>
        <v>03/07/2023</v>
      </c>
      <c r="D1406" s="1" t="str">
        <f>TRIM(PROPER(Table2[[#This Row],[Product_Name]]))</f>
        <v>Smartphone</v>
      </c>
      <c r="E1406" s="1" t="str">
        <f>TRIM(PROPER(Table2[[#This Row],[Country]]))</f>
        <v>Germany</v>
      </c>
      <c r="F1406" s="1" t="str">
        <f>TRIM(PROPER(Table2[[#This Row],[Category]]))</f>
        <v>Wearables</v>
      </c>
      <c r="G1406" s="1" t="str">
        <f>TRIM(PROPER(Table2[[#This Row],[Brand]]))</f>
        <v>Dell</v>
      </c>
      <c r="H1406" s="1">
        <f>Table2[[#This Row],[Supplier_ID]]</f>
        <v>1090</v>
      </c>
      <c r="I1406" s="1">
        <f>Table2[[#This Row],[Market_Price]]</f>
        <v>404.61</v>
      </c>
      <c r="J1406" s="1">
        <f>Table2[[#This Row],[Selling_Price]]</f>
        <v>529.20000000000005</v>
      </c>
      <c r="K1406" s="1">
        <f>Table2[[#This Row],[Quantity]]</f>
        <v>-299</v>
      </c>
      <c r="L1406" s="1" t="str">
        <f>IF(ISBLANK(Table2[[#This Row],[Status]]), "No Data Entered", IFERROR(Table2[[#This Row],[Status]], "No Data Entered"))</f>
        <v>Cancelled</v>
      </c>
    </row>
    <row r="1407" spans="1:12" x14ac:dyDescent="0.3">
      <c r="A1407" s="1" t="str">
        <f>Table2[[#This Row],[Product_ID]]</f>
        <v>PRO2258</v>
      </c>
      <c r="B1407" s="1" t="str">
        <f>Table2[[#This Row],[Customer_ID]]</f>
        <v>CUST99450</v>
      </c>
      <c r="C1407" s="14" t="str">
        <f>Table2[[#This Row],[Date]]</f>
        <v>28/05/2024</v>
      </c>
      <c r="D1407" s="1" t="str">
        <f>TRIM(PROPER(Table2[[#This Row],[Product_Name]]))</f>
        <v>Smartwatch</v>
      </c>
      <c r="E1407" s="1" t="str">
        <f>TRIM(PROPER(Table2[[#This Row],[Country]]))</f>
        <v>India</v>
      </c>
      <c r="F1407" s="1" t="str">
        <f>TRIM(PROPER(Table2[[#This Row],[Category]]))</f>
        <v>Electronics</v>
      </c>
      <c r="G1407" s="1" t="str">
        <f>TRIM(PROPER(Table2[[#This Row],[Brand]]))</f>
        <v>Apple</v>
      </c>
      <c r="H1407" s="1">
        <f>Table2[[#This Row],[Supplier_ID]]</f>
        <v>1025</v>
      </c>
      <c r="I1407" s="1">
        <f>Table2[[#This Row],[Market_Price]]</f>
        <v>478.64</v>
      </c>
      <c r="J1407" s="1">
        <f>Table2[[#This Row],[Selling_Price]]</f>
        <v>561.39</v>
      </c>
      <c r="K1407" s="1">
        <f>Table2[[#This Row],[Quantity]]</f>
        <v>-76</v>
      </c>
      <c r="L1407" s="1" t="str">
        <f>IF(ISBLANK(Table2[[#This Row],[Status]]), "No Data Entered", IFERROR(Table2[[#This Row],[Status]], "No Data Entered"))</f>
        <v>Cancelled</v>
      </c>
    </row>
    <row r="1408" spans="1:12" x14ac:dyDescent="0.3">
      <c r="A1408" s="1" t="str">
        <f>Table2[[#This Row],[Product_ID]]</f>
        <v>PRO1618</v>
      </c>
      <c r="B1408" s="1" t="str">
        <f>Table2[[#This Row],[Customer_ID]]</f>
        <v>CUST99480</v>
      </c>
      <c r="C1408" s="14" t="str">
        <f>Table2[[#This Row],[Date]]</f>
        <v>02/07/2022</v>
      </c>
      <c r="D1408" s="1" t="str">
        <f>TRIM(PROPER(Table2[[#This Row],[Product_Name]]))</f>
        <v>Headphones</v>
      </c>
      <c r="E1408" s="1" t="str">
        <f>TRIM(PROPER(Table2[[#This Row],[Country]]))</f>
        <v>France</v>
      </c>
      <c r="F1408" s="1" t="str">
        <f>TRIM(PROPER(Table2[[#This Row],[Category]]))</f>
        <v>Accessories</v>
      </c>
      <c r="G1408" s="1" t="str">
        <f>TRIM(PROPER(Table2[[#This Row],[Brand]]))</f>
        <v>Apple</v>
      </c>
      <c r="H1408" s="1">
        <f>Table2[[#This Row],[Supplier_ID]]</f>
        <v>1060</v>
      </c>
      <c r="I1408" s="1">
        <f>Table2[[#This Row],[Market_Price]]</f>
        <v>544.17999999999995</v>
      </c>
      <c r="J1408" s="1">
        <f>Table2[[#This Row],[Selling_Price]]</f>
        <v>785.99</v>
      </c>
      <c r="K1408" s="1">
        <f>Table2[[#This Row],[Quantity]]</f>
        <v>-310</v>
      </c>
      <c r="L1408" s="1" t="str">
        <f>IF(ISBLANK(Table2[[#This Row],[Status]]), "No Data Entered", IFERROR(Table2[[#This Row],[Status]], "No Data Entered"))</f>
        <v>Cancelled</v>
      </c>
    </row>
    <row r="1409" spans="1:12" x14ac:dyDescent="0.3">
      <c r="A1409" s="1" t="str">
        <f>Table2[[#This Row],[Product_ID]]</f>
        <v>PRO6877</v>
      </c>
      <c r="B1409" s="1" t="str">
        <f>Table2[[#This Row],[Customer_ID]]</f>
        <v>CUST99655</v>
      </c>
      <c r="C1409" s="14" t="str">
        <f>Table2[[#This Row],[Date]]</f>
        <v>24/11/2024</v>
      </c>
      <c r="D1409" s="1" t="str">
        <f>TRIM(PROPER(Table2[[#This Row],[Product_Name]]))</f>
        <v>Tablet</v>
      </c>
      <c r="E1409" s="1" t="str">
        <f>TRIM(PROPER(Table2[[#This Row],[Country]]))</f>
        <v>France</v>
      </c>
      <c r="F1409" s="1" t="str">
        <f>TRIM(PROPER(Table2[[#This Row],[Category]]))</f>
        <v>Office Supplies</v>
      </c>
      <c r="G1409" s="1" t="str">
        <f>TRIM(PROPER(Table2[[#This Row],[Brand]]))</f>
        <v>Microsoft</v>
      </c>
      <c r="H1409" s="1">
        <f>Table2[[#This Row],[Supplier_ID]]</f>
        <v>1021</v>
      </c>
      <c r="I1409" s="1">
        <f>Table2[[#This Row],[Market_Price]]</f>
        <v>529.1</v>
      </c>
      <c r="J1409" s="1">
        <f>Table2[[#This Row],[Selling_Price]]</f>
        <v>887.65</v>
      </c>
      <c r="K1409" s="1">
        <f>Table2[[#This Row],[Quantity]]</f>
        <v>-444</v>
      </c>
      <c r="L1409" s="1" t="str">
        <f>IF(ISBLANK(Table2[[#This Row],[Status]]), "No Data Entered", IFERROR(Table2[[#This Row],[Status]], "No Data Entered"))</f>
        <v>Cancelled</v>
      </c>
    </row>
    <row r="1410" spans="1:12" x14ac:dyDescent="0.3">
      <c r="A1410" s="1" t="str">
        <f>Table2[[#This Row],[Product_ID]]</f>
        <v>PRO1051</v>
      </c>
      <c r="B1410" s="1" t="str">
        <f>Table2[[#This Row],[Customer_ID]]</f>
        <v>CUST99696</v>
      </c>
      <c r="C1410" s="14" t="str">
        <f>Table2[[#This Row],[Date]]</f>
        <v>04/06/2023</v>
      </c>
      <c r="D1410" s="1" t="str">
        <f>TRIM(PROPER(Table2[[#This Row],[Product_Name]]))</f>
        <v>Camera</v>
      </c>
      <c r="E1410" s="1" t="str">
        <f>TRIM(PROPER(Table2[[#This Row],[Country]]))</f>
        <v>Canada</v>
      </c>
      <c r="F1410" s="1" t="str">
        <f>TRIM(PROPER(Table2[[#This Row],[Category]]))</f>
        <v>Wearables</v>
      </c>
      <c r="G1410" s="1" t="str">
        <f>TRIM(PROPER(Table2[[#This Row],[Brand]]))</f>
        <v>Samsung</v>
      </c>
      <c r="H1410" s="1">
        <f>Table2[[#This Row],[Supplier_ID]]</f>
        <v>1063</v>
      </c>
      <c r="I1410" s="1">
        <f>Table2[[#This Row],[Market_Price]]</f>
        <v>676.7</v>
      </c>
      <c r="J1410" s="1">
        <f>Table2[[#This Row],[Selling_Price]]</f>
        <v>1241.45</v>
      </c>
      <c r="K1410" s="1">
        <f>Table2[[#This Row],[Quantity]]</f>
        <v>-342</v>
      </c>
      <c r="L1410" s="1" t="str">
        <f>IF(ISBLANK(Table2[[#This Row],[Status]]), "No Data Entered", IFERROR(Table2[[#This Row],[Status]], "No Data Entered"))</f>
        <v>Cancelled</v>
      </c>
    </row>
    <row r="1411" spans="1:12" x14ac:dyDescent="0.3">
      <c r="A1411" s="1" t="str">
        <f>Table2[[#This Row],[Product_ID]]</f>
        <v>PRO7320</v>
      </c>
      <c r="B1411" s="1" t="str">
        <f>Table2[[#This Row],[Customer_ID]]</f>
        <v>CUST99838</v>
      </c>
      <c r="C1411" s="14" t="str">
        <f>Table2[[#This Row],[Date]]</f>
        <v>09/07/2024</v>
      </c>
      <c r="D1411" s="1" t="str">
        <f>TRIM(PROPER(Table2[[#This Row],[Product_Name]]))</f>
        <v>Tablet</v>
      </c>
      <c r="E1411" s="1" t="str">
        <f>TRIM(PROPER(Table2[[#This Row],[Country]]))</f>
        <v>India</v>
      </c>
      <c r="F1411" s="1" t="str">
        <f>TRIM(PROPER(Table2[[#This Row],[Category]]))</f>
        <v>Electronics</v>
      </c>
      <c r="G1411" s="1" t="str">
        <f>TRIM(PROPER(Table2[[#This Row],[Brand]]))</f>
        <v>Lenovo</v>
      </c>
      <c r="H1411" s="1">
        <f>Table2[[#This Row],[Supplier_ID]]</f>
        <v>1084</v>
      </c>
      <c r="I1411" s="1">
        <f>Table2[[#This Row],[Market_Price]]</f>
        <v>252.93</v>
      </c>
      <c r="J1411" s="1">
        <f>Table2[[#This Row],[Selling_Price]]</f>
        <v>477.42</v>
      </c>
      <c r="K1411" s="1">
        <f>Table2[[#This Row],[Quantity]]</f>
        <v>-139</v>
      </c>
      <c r="L1411" s="1" t="str">
        <f>IF(ISBLANK(Table2[[#This Row],[Status]]), "No Data Entered", IFERROR(Table2[[#This Row],[Status]], "No Data Entered"))</f>
        <v>Cancelled</v>
      </c>
    </row>
    <row r="1412" spans="1:12" x14ac:dyDescent="0.3">
      <c r="A1412" s="1" t="str">
        <f>Table2[[#This Row],[Product_ID]]</f>
        <v>PRO1994</v>
      </c>
      <c r="B1412" s="1" t="str">
        <f>Table2[[#This Row],[Customer_ID]]</f>
        <v>CUST99848</v>
      </c>
      <c r="C1412" s="14" t="str">
        <f>Table2[[#This Row],[Date]]</f>
        <v>24/06/2023</v>
      </c>
      <c r="D1412" s="1" t="str">
        <f>TRIM(PROPER(Table2[[#This Row],[Product_Name]]))</f>
        <v>Smartphone</v>
      </c>
      <c r="E1412" s="1" t="str">
        <f>TRIM(PROPER(Table2[[#This Row],[Country]]))</f>
        <v>Australia</v>
      </c>
      <c r="F1412" s="1" t="str">
        <f>TRIM(PROPER(Table2[[#This Row],[Category]]))</f>
        <v>Electronics</v>
      </c>
      <c r="G1412" s="1" t="str">
        <f>TRIM(PROPER(Table2[[#This Row],[Brand]]))</f>
        <v>Canon</v>
      </c>
      <c r="H1412" s="1">
        <f>Table2[[#This Row],[Supplier_ID]]</f>
        <v>1092</v>
      </c>
      <c r="I1412" s="1">
        <f>Table2[[#This Row],[Market_Price]]</f>
        <v>109.05</v>
      </c>
      <c r="J1412" s="1">
        <f>Table2[[#This Row],[Selling_Price]]</f>
        <v>198.53</v>
      </c>
      <c r="K1412" s="1">
        <f>Table2[[#This Row],[Quantity]]</f>
        <v>-265</v>
      </c>
      <c r="L1412" s="1" t="str">
        <f>IF(ISBLANK(Table2[[#This Row],[Status]]), "No Data Entered", IFERROR(Table2[[#This Row],[Status]], "No Data Entered"))</f>
        <v>Cancelled</v>
      </c>
    </row>
    <row r="1413" spans="1:12" x14ac:dyDescent="0.3">
      <c r="A1413" s="1" t="str">
        <f>Table2[[#This Row],[Product_ID]]</f>
        <v>PRO5059</v>
      </c>
      <c r="B1413" s="1" t="str">
        <f>Table2[[#This Row],[Customer_ID]]</f>
        <v>CUST99875</v>
      </c>
      <c r="C1413" s="14" t="str">
        <f>Table2[[#This Row],[Date]]</f>
        <v>26/12/2025</v>
      </c>
      <c r="D1413" s="1" t="str">
        <f>TRIM(PROPER(Table2[[#This Row],[Product_Name]]))</f>
        <v>Camera</v>
      </c>
      <c r="E1413" s="1" t="str">
        <f>TRIM(PROPER(Table2[[#This Row],[Country]]))</f>
        <v>Uk</v>
      </c>
      <c r="F1413" s="1" t="str">
        <f>TRIM(PROPER(Table2[[#This Row],[Category]]))</f>
        <v>Office Supplies</v>
      </c>
      <c r="G1413" s="1" t="str">
        <f>TRIM(PROPER(Table2[[#This Row],[Brand]]))</f>
        <v>Lenovo</v>
      </c>
      <c r="H1413" s="1">
        <f>Table2[[#This Row],[Supplier_ID]]</f>
        <v>1006</v>
      </c>
      <c r="I1413" s="1">
        <f>Table2[[#This Row],[Market_Price]]</f>
        <v>1336.43</v>
      </c>
      <c r="J1413" s="1">
        <f>Table2[[#This Row],[Selling_Price]]</f>
        <v>2030.07</v>
      </c>
      <c r="K1413" s="1">
        <f>Table2[[#This Row],[Quantity]]</f>
        <v>-334</v>
      </c>
      <c r="L1413" s="1" t="str">
        <f>IF(ISBLANK(Table2[[#This Row],[Status]]), "No Data Entered", IFERROR(Table2[[#This Row],[Status]], "No Data Entered"))</f>
        <v>Cancelled</v>
      </c>
    </row>
    <row r="1414" spans="1:12" x14ac:dyDescent="0.3">
      <c r="A1414" s="1" t="str">
        <f>Table2[[#This Row],[Product_ID]]</f>
        <v>PRO9437</v>
      </c>
      <c r="B1414" s="1" t="str">
        <f>Table2[[#This Row],[Customer_ID]]</f>
        <v>CUST99893</v>
      </c>
      <c r="C1414" s="14" t="str">
        <f>Table2[[#This Row],[Date]]</f>
        <v>16/12/2022</v>
      </c>
      <c r="D1414" s="1" t="str">
        <f>TRIM(PROPER(Table2[[#This Row],[Product_Name]]))</f>
        <v>Headphones</v>
      </c>
      <c r="E1414" s="1" t="str">
        <f>TRIM(PROPER(Table2[[#This Row],[Country]]))</f>
        <v>Canada</v>
      </c>
      <c r="F1414" s="1" t="str">
        <f>TRIM(PROPER(Table2[[#This Row],[Category]]))</f>
        <v>Office Supplies</v>
      </c>
      <c r="G1414" s="1" t="str">
        <f>TRIM(PROPER(Table2[[#This Row],[Brand]]))</f>
        <v>Logitech</v>
      </c>
      <c r="H1414" s="1">
        <f>Table2[[#This Row],[Supplier_ID]]</f>
        <v>1077</v>
      </c>
      <c r="I1414" s="1">
        <f>Table2[[#This Row],[Market_Price]]</f>
        <v>956.15</v>
      </c>
      <c r="J1414" s="1">
        <f>Table2[[#This Row],[Selling_Price]]</f>
        <v>1084.67</v>
      </c>
      <c r="K1414" s="1">
        <f>Table2[[#This Row],[Quantity]]</f>
        <v>-477</v>
      </c>
      <c r="L1414" s="1" t="str">
        <f>IF(ISBLANK(Table2[[#This Row],[Status]]), "No Data Entered", IFERROR(Table2[[#This Row],[Status]], "No Data Entered"))</f>
        <v>Cancelled</v>
      </c>
    </row>
    <row r="1415" spans="1:12" x14ac:dyDescent="0.3">
      <c r="A1415" s="1" t="str">
        <f>Table2[[#This Row],[Product_ID]]</f>
        <v>PRO7882</v>
      </c>
      <c r="B1415" s="1" t="str">
        <f>Table2[[#This Row],[Customer_ID]]</f>
        <v>CUST99970</v>
      </c>
      <c r="C1415" s="14" t="str">
        <f>Table2[[#This Row],[Date]]</f>
        <v>13/06/2023</v>
      </c>
      <c r="D1415" s="1" t="str">
        <f>TRIM(PROPER(Table2[[#This Row],[Product_Name]]))</f>
        <v>Camera</v>
      </c>
      <c r="E1415" s="1" t="str">
        <f>TRIM(PROPER(Table2[[#This Row],[Country]]))</f>
        <v>India</v>
      </c>
      <c r="F1415" s="1" t="str">
        <f>TRIM(PROPER(Table2[[#This Row],[Category]]))</f>
        <v>Electronics</v>
      </c>
      <c r="G1415" s="1" t="str">
        <f>TRIM(PROPER(Table2[[#This Row],[Brand]]))</f>
        <v>Lenovo</v>
      </c>
      <c r="H1415" s="1">
        <f>Table2[[#This Row],[Supplier_ID]]</f>
        <v>1005</v>
      </c>
      <c r="I1415" s="1">
        <f>Table2[[#This Row],[Market_Price]]</f>
        <v>1149.02</v>
      </c>
      <c r="J1415" s="1">
        <f>Table2[[#This Row],[Selling_Price]]</f>
        <v>2095.4499999999998</v>
      </c>
      <c r="K1415" s="1">
        <f>Table2[[#This Row],[Quantity]]</f>
        <v>-54</v>
      </c>
      <c r="L1415" s="1" t="str">
        <f>IF(ISBLANK(Table2[[#This Row],[Status]]), "No Data Entered", IFERROR(Table2[[#This Row],[Status]], "No Data Entered"))</f>
        <v>Cancelled</v>
      </c>
    </row>
    <row r="1416" spans="1:12" x14ac:dyDescent="0.3">
      <c r="A1416" s="1" t="str">
        <f>Table2[[#This Row],[Product_ID]]</f>
        <v>PRO1406</v>
      </c>
      <c r="B1416" s="1" t="str">
        <f>Table2[[#This Row],[Customer_ID]]</f>
        <v>CUST99981</v>
      </c>
      <c r="C1416" s="14" t="str">
        <f>Table2[[#This Row],[Date]]</f>
        <v>25/05/2025</v>
      </c>
      <c r="D1416" s="1" t="str">
        <f>TRIM(PROPER(Table2[[#This Row],[Product_Name]]))</f>
        <v>Mouse</v>
      </c>
      <c r="E1416" s="1" t="str">
        <f>TRIM(PROPER(Table2[[#This Row],[Country]]))</f>
        <v>Japan</v>
      </c>
      <c r="F1416" s="1" t="str">
        <f>TRIM(PROPER(Table2[[#This Row],[Category]]))</f>
        <v>Wearables</v>
      </c>
      <c r="G1416" s="1" t="str">
        <f>TRIM(PROPER(Table2[[#This Row],[Brand]]))</f>
        <v>Logitech</v>
      </c>
      <c r="H1416" s="1">
        <f>Table2[[#This Row],[Supplier_ID]]</f>
        <v>1004</v>
      </c>
      <c r="I1416" s="1">
        <f>Table2[[#This Row],[Market_Price]]</f>
        <v>1214.1400000000001</v>
      </c>
      <c r="J1416" s="1">
        <f>Table2[[#This Row],[Selling_Price]]</f>
        <v>1630.07</v>
      </c>
      <c r="K1416" s="1">
        <f>Table2[[#This Row],[Quantity]]</f>
        <v>-319</v>
      </c>
      <c r="L1416" s="1" t="str">
        <f>IF(ISBLANK(Table2[[#This Row],[Status]]), "No Data Entered", IFERROR(Table2[[#This Row],[Status]], "No Data Entered"))</f>
        <v>Cancelled</v>
      </c>
    </row>
    <row r="1417" spans="1:12" x14ac:dyDescent="0.3">
      <c r="A1417" s="1" t="str">
        <f>Table2[[#This Row],[Product_ID]]</f>
        <v>PRO7849</v>
      </c>
      <c r="B1417" s="1" t="str">
        <f>Table2[[#This Row],[Customer_ID]]</f>
        <v>CUST10010</v>
      </c>
      <c r="C1417" s="14" t="str">
        <f>Table2[[#This Row],[Date]]</f>
        <v>23/11/2020</v>
      </c>
      <c r="D1417" s="1" t="str">
        <f>TRIM(PROPER(Table2[[#This Row],[Product_Name]]))</f>
        <v>Camera</v>
      </c>
      <c r="E1417" s="1" t="str">
        <f>TRIM(PROPER(Table2[[#This Row],[Country]]))</f>
        <v>Australia</v>
      </c>
      <c r="F1417" s="1" t="str">
        <f>TRIM(PROPER(Table2[[#This Row],[Category]]))</f>
        <v>Electronics</v>
      </c>
      <c r="G1417" s="1" t="str">
        <f>TRIM(PROPER(Table2[[#This Row],[Brand]]))</f>
        <v>Dell</v>
      </c>
      <c r="H1417" s="1">
        <f>Table2[[#This Row],[Supplier_ID]]</f>
        <v>1091</v>
      </c>
      <c r="I1417" s="1">
        <f>Table2[[#This Row],[Market_Price]]</f>
        <v>808.72</v>
      </c>
      <c r="J1417" s="1">
        <f>Table2[[#This Row],[Selling_Price]]</f>
        <v>1331.77</v>
      </c>
      <c r="K1417" s="1">
        <f>Table2[[#This Row],[Quantity]]</f>
        <v>51</v>
      </c>
      <c r="L1417" s="1" t="str">
        <f>IF(ISBLANK(Table2[[#This Row],[Status]]), "No Data Entered", IFERROR(Table2[[#This Row],[Status]], "No Data Entered"))</f>
        <v>Delivered</v>
      </c>
    </row>
    <row r="1418" spans="1:12" x14ac:dyDescent="0.3">
      <c r="A1418" s="1" t="str">
        <f>Table2[[#This Row],[Product_ID]]</f>
        <v>PRO5206</v>
      </c>
      <c r="B1418" s="1" t="str">
        <f>Table2[[#This Row],[Customer_ID]]</f>
        <v>CUST10085</v>
      </c>
      <c r="C1418" s="14" t="str">
        <f>Table2[[#This Row],[Date]]</f>
        <v>04/07/2021</v>
      </c>
      <c r="D1418" s="1" t="str">
        <f>TRIM(PROPER(Table2[[#This Row],[Product_Name]]))</f>
        <v>Smartwatch</v>
      </c>
      <c r="E1418" s="1" t="str">
        <f>TRIM(PROPER(Table2[[#This Row],[Country]]))</f>
        <v>France</v>
      </c>
      <c r="F1418" s="1" t="str">
        <f>TRIM(PROPER(Table2[[#This Row],[Category]]))</f>
        <v>Computers</v>
      </c>
      <c r="G1418" s="1" t="str">
        <f>TRIM(PROPER(Table2[[#This Row],[Brand]]))</f>
        <v>Asus</v>
      </c>
      <c r="H1418" s="1">
        <f>Table2[[#This Row],[Supplier_ID]]</f>
        <v>1006</v>
      </c>
      <c r="I1418" s="1">
        <f>Table2[[#This Row],[Market_Price]]</f>
        <v>1965.61</v>
      </c>
      <c r="J1418" s="1">
        <f>Table2[[#This Row],[Selling_Price]]</f>
        <v>3840.34</v>
      </c>
      <c r="K1418" s="1">
        <f>Table2[[#This Row],[Quantity]]</f>
        <v>407</v>
      </c>
      <c r="L1418" s="1" t="str">
        <f>IF(ISBLANK(Table2[[#This Row],[Status]]), "No Data Entered", IFERROR(Table2[[#This Row],[Status]], "No Data Entered"))</f>
        <v>Delivered</v>
      </c>
    </row>
    <row r="1419" spans="1:12" x14ac:dyDescent="0.3">
      <c r="A1419" s="1" t="str">
        <f>Table2[[#This Row],[Product_ID]]</f>
        <v>PRO5914</v>
      </c>
      <c r="B1419" s="1" t="str">
        <f>Table2[[#This Row],[Customer_ID]]</f>
        <v>CUST10110</v>
      </c>
      <c r="C1419" s="14" t="str">
        <f>Table2[[#This Row],[Date]]</f>
        <v>23/09/2021</v>
      </c>
      <c r="D1419" s="1" t="str">
        <f>TRIM(PROPER(Table2[[#This Row],[Product_Name]]))</f>
        <v>Printer</v>
      </c>
      <c r="E1419" s="1" t="str">
        <f>TRIM(PROPER(Table2[[#This Row],[Country]]))</f>
        <v>Canada</v>
      </c>
      <c r="F1419" s="1" t="str">
        <f>TRIM(PROPER(Table2[[#This Row],[Category]]))</f>
        <v>Computers</v>
      </c>
      <c r="G1419" s="1" t="str">
        <f>TRIM(PROPER(Table2[[#This Row],[Brand]]))</f>
        <v>Microsoft</v>
      </c>
      <c r="H1419" s="1">
        <f>Table2[[#This Row],[Supplier_ID]]</f>
        <v>1005</v>
      </c>
      <c r="I1419" s="1">
        <f>Table2[[#This Row],[Market_Price]]</f>
        <v>1131.0899999999999</v>
      </c>
      <c r="J1419" s="1">
        <f>Table2[[#This Row],[Selling_Price]]</f>
        <v>1427.45</v>
      </c>
      <c r="K1419" s="1">
        <f>Table2[[#This Row],[Quantity]]</f>
        <v>161</v>
      </c>
      <c r="L1419" s="1" t="str">
        <f>IF(ISBLANK(Table2[[#This Row],[Status]]), "No Data Entered", IFERROR(Table2[[#This Row],[Status]], "No Data Entered"))</f>
        <v>Delivered</v>
      </c>
    </row>
    <row r="1420" spans="1:12" x14ac:dyDescent="0.3">
      <c r="A1420" s="1" t="str">
        <f>Table2[[#This Row],[Product_ID]]</f>
        <v>PRO8381</v>
      </c>
      <c r="B1420" s="1" t="str">
        <f>Table2[[#This Row],[Customer_ID]]</f>
        <v>CUST10142</v>
      </c>
      <c r="C1420" s="14" t="str">
        <f>Table2[[#This Row],[Date]]</f>
        <v>22/08/2023</v>
      </c>
      <c r="D1420" s="1" t="str">
        <f>TRIM(PROPER(Table2[[#This Row],[Product_Name]]))</f>
        <v>Headphones</v>
      </c>
      <c r="E1420" s="1" t="str">
        <f>TRIM(PROPER(Table2[[#This Row],[Country]]))</f>
        <v>Usa</v>
      </c>
      <c r="F1420" s="1" t="str">
        <f>TRIM(PROPER(Table2[[#This Row],[Category]]))</f>
        <v>Electronics</v>
      </c>
      <c r="G1420" s="1" t="str">
        <f>TRIM(PROPER(Table2[[#This Row],[Brand]]))</f>
        <v>Sony</v>
      </c>
      <c r="H1420" s="1">
        <f>Table2[[#This Row],[Supplier_ID]]</f>
        <v>1010</v>
      </c>
      <c r="I1420" s="1">
        <f>Table2[[#This Row],[Market_Price]]</f>
        <v>460.66</v>
      </c>
      <c r="J1420" s="1">
        <f>Table2[[#This Row],[Selling_Price]]</f>
        <v>654.65</v>
      </c>
      <c r="K1420" s="1">
        <f>Table2[[#This Row],[Quantity]]</f>
        <v>474</v>
      </c>
      <c r="L1420" s="1" t="str">
        <f>IF(ISBLANK(Table2[[#This Row],[Status]]), "No Data Entered", IFERROR(Table2[[#This Row],[Status]], "No Data Entered"))</f>
        <v>Delivered</v>
      </c>
    </row>
    <row r="1421" spans="1:12" x14ac:dyDescent="0.3">
      <c r="A1421" s="1" t="str">
        <f>Table2[[#This Row],[Product_ID]]</f>
        <v>PRO7493</v>
      </c>
      <c r="B1421" s="1" t="str">
        <f>Table2[[#This Row],[Customer_ID]]</f>
        <v>CUST10175</v>
      </c>
      <c r="C1421" s="14" t="str">
        <f>Table2[[#This Row],[Date]]</f>
        <v>04/03/2025</v>
      </c>
      <c r="D1421" s="1" t="str">
        <f>TRIM(PROPER(Table2[[#This Row],[Product_Name]]))</f>
        <v>Smartphone</v>
      </c>
      <c r="E1421" s="1" t="str">
        <f>TRIM(PROPER(Table2[[#This Row],[Country]]))</f>
        <v>Uk</v>
      </c>
      <c r="F1421" s="1" t="str">
        <f>TRIM(PROPER(Table2[[#This Row],[Category]]))</f>
        <v>Office Supplies</v>
      </c>
      <c r="G1421" s="1" t="str">
        <f>TRIM(PROPER(Table2[[#This Row],[Brand]]))</f>
        <v>Canon</v>
      </c>
      <c r="H1421" s="1">
        <f>Table2[[#This Row],[Supplier_ID]]</f>
        <v>1046</v>
      </c>
      <c r="I1421" s="1">
        <f>Table2[[#This Row],[Market_Price]]</f>
        <v>422.05</v>
      </c>
      <c r="J1421" s="1">
        <f>Table2[[#This Row],[Selling_Price]]</f>
        <v>466.85</v>
      </c>
      <c r="K1421" s="1">
        <f>Table2[[#This Row],[Quantity]]</f>
        <v>188</v>
      </c>
      <c r="L1421" s="1" t="str">
        <f>IF(ISBLANK(Table2[[#This Row],[Status]]), "No Data Entered", IFERROR(Table2[[#This Row],[Status]], "No Data Entered"))</f>
        <v>Delivered</v>
      </c>
    </row>
    <row r="1422" spans="1:12" x14ac:dyDescent="0.3">
      <c r="A1422" s="1" t="str">
        <f>Table2[[#This Row],[Product_ID]]</f>
        <v>PRO3430</v>
      </c>
      <c r="B1422" s="1" t="str">
        <f>Table2[[#This Row],[Customer_ID]]</f>
        <v>CUST10185</v>
      </c>
      <c r="C1422" s="14" t="str">
        <f>Table2[[#This Row],[Date]]</f>
        <v>16/07/2022</v>
      </c>
      <c r="D1422" s="1" t="str">
        <f>TRIM(PROPER(Table2[[#This Row],[Product_Name]]))</f>
        <v>Tablet</v>
      </c>
      <c r="E1422" s="1" t="str">
        <f>TRIM(PROPER(Table2[[#This Row],[Country]]))</f>
        <v>Usa</v>
      </c>
      <c r="F1422" s="1" t="str">
        <f>TRIM(PROPER(Table2[[#This Row],[Category]]))</f>
        <v>Accessories</v>
      </c>
      <c r="G1422" s="1" t="str">
        <f>TRIM(PROPER(Table2[[#This Row],[Brand]]))</f>
        <v>Apple</v>
      </c>
      <c r="H1422" s="1">
        <f>Table2[[#This Row],[Supplier_ID]]</f>
        <v>1065</v>
      </c>
      <c r="I1422" s="1">
        <f>Table2[[#This Row],[Market_Price]]</f>
        <v>698.33</v>
      </c>
      <c r="J1422" s="1">
        <f>Table2[[#This Row],[Selling_Price]]</f>
        <v>1207.77</v>
      </c>
      <c r="K1422" s="1">
        <f>Table2[[#This Row],[Quantity]]</f>
        <v>241</v>
      </c>
      <c r="L1422" s="1" t="str">
        <f>IF(ISBLANK(Table2[[#This Row],[Status]]), "No Data Entered", IFERROR(Table2[[#This Row],[Status]], "No Data Entered"))</f>
        <v>Delivered</v>
      </c>
    </row>
    <row r="1423" spans="1:12" x14ac:dyDescent="0.3">
      <c r="A1423" s="1" t="str">
        <f>Table2[[#This Row],[Product_ID]]</f>
        <v>PRO9969</v>
      </c>
      <c r="B1423" s="1" t="str">
        <f>Table2[[#This Row],[Customer_ID]]</f>
        <v>CUST10194</v>
      </c>
      <c r="C1423" s="14" t="str">
        <f>Table2[[#This Row],[Date]]</f>
        <v>28/04/2021</v>
      </c>
      <c r="D1423" s="1" t="str">
        <f>TRIM(PROPER(Table2[[#This Row],[Product_Name]]))</f>
        <v>Printer</v>
      </c>
      <c r="E1423" s="1" t="str">
        <f>TRIM(PROPER(Table2[[#This Row],[Country]]))</f>
        <v>Japan</v>
      </c>
      <c r="F1423" s="1" t="str">
        <f>TRIM(PROPER(Table2[[#This Row],[Category]]))</f>
        <v>Computers</v>
      </c>
      <c r="G1423" s="1" t="str">
        <f>TRIM(PROPER(Table2[[#This Row],[Brand]]))</f>
        <v>Asus</v>
      </c>
      <c r="H1423" s="1">
        <f>Table2[[#This Row],[Supplier_ID]]</f>
        <v>1063</v>
      </c>
      <c r="I1423" s="1">
        <f>Table2[[#This Row],[Market_Price]]</f>
        <v>488.48</v>
      </c>
      <c r="J1423" s="1">
        <f>Table2[[#This Row],[Selling_Price]]</f>
        <v>690.02</v>
      </c>
      <c r="K1423" s="1">
        <f>Table2[[#This Row],[Quantity]]</f>
        <v>119</v>
      </c>
      <c r="L1423" s="1" t="str">
        <f>IF(ISBLANK(Table2[[#This Row],[Status]]), "No Data Entered", IFERROR(Table2[[#This Row],[Status]], "No Data Entered"))</f>
        <v>Delivered</v>
      </c>
    </row>
    <row r="1424" spans="1:12" x14ac:dyDescent="0.3">
      <c r="A1424" s="1" t="str">
        <f>Table2[[#This Row],[Product_ID]]</f>
        <v>PRO3157</v>
      </c>
      <c r="B1424" s="1" t="str">
        <f>Table2[[#This Row],[Customer_ID]]</f>
        <v>CUST10346</v>
      </c>
      <c r="C1424" s="14" t="str">
        <f>Table2[[#This Row],[Date]]</f>
        <v>15/02/2023</v>
      </c>
      <c r="D1424" s="1" t="str">
        <f>TRIM(PROPER(Table2[[#This Row],[Product_Name]]))</f>
        <v>Headphones</v>
      </c>
      <c r="E1424" s="1" t="str">
        <f>TRIM(PROPER(Table2[[#This Row],[Country]]))</f>
        <v>Canada</v>
      </c>
      <c r="F1424" s="1" t="str">
        <f>TRIM(PROPER(Table2[[#This Row],[Category]]))</f>
        <v>Wearables</v>
      </c>
      <c r="G1424" s="1" t="str">
        <f>TRIM(PROPER(Table2[[#This Row],[Brand]]))</f>
        <v>Sony</v>
      </c>
      <c r="H1424" s="1">
        <f>Table2[[#This Row],[Supplier_ID]]</f>
        <v>1043</v>
      </c>
      <c r="I1424" s="1">
        <f>Table2[[#This Row],[Market_Price]]</f>
        <v>795.36</v>
      </c>
      <c r="J1424" s="1">
        <f>Table2[[#This Row],[Selling_Price]]</f>
        <v>1107.75</v>
      </c>
      <c r="K1424" s="1">
        <f>Table2[[#This Row],[Quantity]]</f>
        <v>264</v>
      </c>
      <c r="L1424" s="1" t="str">
        <f>IF(ISBLANK(Table2[[#This Row],[Status]]), "No Data Entered", IFERROR(Table2[[#This Row],[Status]], "No Data Entered"))</f>
        <v>Delivered</v>
      </c>
    </row>
    <row r="1425" spans="1:12" x14ac:dyDescent="0.3">
      <c r="A1425" s="1" t="str">
        <f>Table2[[#This Row],[Product_ID]]</f>
        <v>PRO4057</v>
      </c>
      <c r="B1425" s="1" t="str">
        <f>Table2[[#This Row],[Customer_ID]]</f>
        <v>CUST10403</v>
      </c>
      <c r="C1425" s="14" t="str">
        <f>Table2[[#This Row],[Date]]</f>
        <v>22/09/2020</v>
      </c>
      <c r="D1425" s="1" t="str">
        <f>TRIM(PROPER(Table2[[#This Row],[Product_Name]]))</f>
        <v>Laptop</v>
      </c>
      <c r="E1425" s="1" t="str">
        <f>TRIM(PROPER(Table2[[#This Row],[Country]]))</f>
        <v>Japan</v>
      </c>
      <c r="F1425" s="1" t="str">
        <f>TRIM(PROPER(Table2[[#This Row],[Category]]))</f>
        <v>Office Supplies</v>
      </c>
      <c r="G1425" s="1" t="str">
        <f>TRIM(PROPER(Table2[[#This Row],[Brand]]))</f>
        <v>Microsoft</v>
      </c>
      <c r="H1425" s="1">
        <f>Table2[[#This Row],[Supplier_ID]]</f>
        <v>1002</v>
      </c>
      <c r="I1425" s="1">
        <f>Table2[[#This Row],[Market_Price]]</f>
        <v>1754.53</v>
      </c>
      <c r="J1425" s="1">
        <f>Table2[[#This Row],[Selling_Price]]</f>
        <v>2349.77</v>
      </c>
      <c r="K1425" s="1">
        <f>Table2[[#This Row],[Quantity]]</f>
        <v>341</v>
      </c>
      <c r="L1425" s="1" t="str">
        <f>IF(ISBLANK(Table2[[#This Row],[Status]]), "No Data Entered", IFERROR(Table2[[#This Row],[Status]], "No Data Entered"))</f>
        <v>Delivered</v>
      </c>
    </row>
    <row r="1426" spans="1:12" x14ac:dyDescent="0.3">
      <c r="A1426" s="1" t="str">
        <f>Table2[[#This Row],[Product_ID]]</f>
        <v>PRO6330</v>
      </c>
      <c r="B1426" s="1" t="str">
        <f>Table2[[#This Row],[Customer_ID]]</f>
        <v>CUST10429</v>
      </c>
      <c r="C1426" s="14" t="str">
        <f>Table2[[#This Row],[Date]]</f>
        <v>16/02/2023</v>
      </c>
      <c r="D1426" s="1" t="str">
        <f>TRIM(PROPER(Table2[[#This Row],[Product_Name]]))</f>
        <v>Smartphone</v>
      </c>
      <c r="E1426" s="1" t="str">
        <f>TRIM(PROPER(Table2[[#This Row],[Country]]))</f>
        <v>Uk</v>
      </c>
      <c r="F1426" s="1" t="str">
        <f>TRIM(PROPER(Table2[[#This Row],[Category]]))</f>
        <v>Computers</v>
      </c>
      <c r="G1426" s="1" t="str">
        <f>TRIM(PROPER(Table2[[#This Row],[Brand]]))</f>
        <v>Lenovo</v>
      </c>
      <c r="H1426" s="1">
        <f>Table2[[#This Row],[Supplier_ID]]</f>
        <v>1054</v>
      </c>
      <c r="I1426" s="1">
        <f>Table2[[#This Row],[Market_Price]]</f>
        <v>106.91</v>
      </c>
      <c r="J1426" s="1">
        <f>Table2[[#This Row],[Selling_Price]]</f>
        <v>174.41</v>
      </c>
      <c r="K1426" s="1">
        <f>Table2[[#This Row],[Quantity]]</f>
        <v>339</v>
      </c>
      <c r="L1426" s="1" t="str">
        <f>IF(ISBLANK(Table2[[#This Row],[Status]]), "No Data Entered", IFERROR(Table2[[#This Row],[Status]], "No Data Entered"))</f>
        <v>Delivered</v>
      </c>
    </row>
    <row r="1427" spans="1:12" x14ac:dyDescent="0.3">
      <c r="A1427" s="1" t="str">
        <f>Table2[[#This Row],[Product_ID]]</f>
        <v>PRO8274</v>
      </c>
      <c r="B1427" s="1" t="str">
        <f>Table2[[#This Row],[Customer_ID]]</f>
        <v>CUST10442</v>
      </c>
      <c r="C1427" s="14" t="str">
        <f>Table2[[#This Row],[Date]]</f>
        <v>17/08/2024</v>
      </c>
      <c r="D1427" s="1" t="str">
        <f>TRIM(PROPER(Table2[[#This Row],[Product_Name]]))</f>
        <v>Keyboard</v>
      </c>
      <c r="E1427" s="1" t="str">
        <f>TRIM(PROPER(Table2[[#This Row],[Country]]))</f>
        <v>Uk</v>
      </c>
      <c r="F1427" s="1" t="str">
        <f>TRIM(PROPER(Table2[[#This Row],[Category]]))</f>
        <v>Accessories</v>
      </c>
      <c r="G1427" s="1" t="str">
        <f>TRIM(PROPER(Table2[[#This Row],[Brand]]))</f>
        <v>Hp</v>
      </c>
      <c r="H1427" s="1">
        <f>Table2[[#This Row],[Supplier_ID]]</f>
        <v>1091</v>
      </c>
      <c r="I1427" s="1">
        <f>Table2[[#This Row],[Market_Price]]</f>
        <v>293.51</v>
      </c>
      <c r="J1427" s="1">
        <f>Table2[[#This Row],[Selling_Price]]</f>
        <v>536.80999999999995</v>
      </c>
      <c r="K1427" s="1">
        <f>Table2[[#This Row],[Quantity]]</f>
        <v>329</v>
      </c>
      <c r="L1427" s="1" t="str">
        <f>IF(ISBLANK(Table2[[#This Row],[Status]]), "No Data Entered", IFERROR(Table2[[#This Row],[Status]], "No Data Entered"))</f>
        <v>Delivered</v>
      </c>
    </row>
    <row r="1428" spans="1:12" x14ac:dyDescent="0.3">
      <c r="A1428" s="1" t="str">
        <f>Table2[[#This Row],[Product_ID]]</f>
        <v>PRO2210</v>
      </c>
      <c r="B1428" s="1" t="str">
        <f>Table2[[#This Row],[Customer_ID]]</f>
        <v>CUST10449</v>
      </c>
      <c r="C1428" s="14" t="str">
        <f>Table2[[#This Row],[Date]]</f>
        <v>04/01/2025</v>
      </c>
      <c r="D1428" s="1" t="str">
        <f>TRIM(PROPER(Table2[[#This Row],[Product_Name]]))</f>
        <v>Printer</v>
      </c>
      <c r="E1428" s="1" t="str">
        <f>TRIM(PROPER(Table2[[#This Row],[Country]]))</f>
        <v>Uk</v>
      </c>
      <c r="F1428" s="1" t="str">
        <f>TRIM(PROPER(Table2[[#This Row],[Category]]))</f>
        <v>Electronics</v>
      </c>
      <c r="G1428" s="1" t="str">
        <f>TRIM(PROPER(Table2[[#This Row],[Brand]]))</f>
        <v>Canon</v>
      </c>
      <c r="H1428" s="1">
        <f>Table2[[#This Row],[Supplier_ID]]</f>
        <v>1042</v>
      </c>
      <c r="I1428" s="1">
        <f>Table2[[#This Row],[Market_Price]]</f>
        <v>787.87</v>
      </c>
      <c r="J1428" s="1">
        <f>Table2[[#This Row],[Selling_Price]]</f>
        <v>1044.1199999999999</v>
      </c>
      <c r="K1428" s="1">
        <f>Table2[[#This Row],[Quantity]]</f>
        <v>143</v>
      </c>
      <c r="L1428" s="1" t="str">
        <f>IF(ISBLANK(Table2[[#This Row],[Status]]), "No Data Entered", IFERROR(Table2[[#This Row],[Status]], "No Data Entered"))</f>
        <v>Delivered</v>
      </c>
    </row>
    <row r="1429" spans="1:12" x14ac:dyDescent="0.3">
      <c r="A1429" s="1" t="str">
        <f>Table2[[#This Row],[Product_ID]]</f>
        <v>PRO4087</v>
      </c>
      <c r="B1429" s="1" t="str">
        <f>Table2[[#This Row],[Customer_ID]]</f>
        <v>CUST10450</v>
      </c>
      <c r="C1429" s="14" t="str">
        <f>Table2[[#This Row],[Date]]</f>
        <v>28/04/2025</v>
      </c>
      <c r="D1429" s="1" t="str">
        <f>TRIM(PROPER(Table2[[#This Row],[Product_Name]]))</f>
        <v>Monitor</v>
      </c>
      <c r="E1429" s="1" t="str">
        <f>TRIM(PROPER(Table2[[#This Row],[Country]]))</f>
        <v>France</v>
      </c>
      <c r="F1429" s="1" t="str">
        <f>TRIM(PROPER(Table2[[#This Row],[Category]]))</f>
        <v>Office Supplies</v>
      </c>
      <c r="G1429" s="1" t="str">
        <f>TRIM(PROPER(Table2[[#This Row],[Brand]]))</f>
        <v>Microsoft</v>
      </c>
      <c r="H1429" s="1">
        <f>Table2[[#This Row],[Supplier_ID]]</f>
        <v>1076</v>
      </c>
      <c r="I1429" s="1">
        <f>Table2[[#This Row],[Market_Price]]</f>
        <v>149.6</v>
      </c>
      <c r="J1429" s="1">
        <f>Table2[[#This Row],[Selling_Price]]</f>
        <v>245.73</v>
      </c>
      <c r="K1429" s="1">
        <f>Table2[[#This Row],[Quantity]]</f>
        <v>75</v>
      </c>
      <c r="L1429" s="1" t="str">
        <f>IF(ISBLANK(Table2[[#This Row],[Status]]), "No Data Entered", IFERROR(Table2[[#This Row],[Status]], "No Data Entered"))</f>
        <v>Delivered</v>
      </c>
    </row>
    <row r="1430" spans="1:12" x14ac:dyDescent="0.3">
      <c r="A1430" s="1" t="str">
        <f>Table2[[#This Row],[Product_ID]]</f>
        <v>PRO1288</v>
      </c>
      <c r="B1430" s="1" t="str">
        <f>Table2[[#This Row],[Customer_ID]]</f>
        <v>CUST10456</v>
      </c>
      <c r="C1430" s="14" t="str">
        <f>Table2[[#This Row],[Date]]</f>
        <v>17/07/2024</v>
      </c>
      <c r="D1430" s="1" t="str">
        <f>TRIM(PROPER(Table2[[#This Row],[Product_Name]]))</f>
        <v>Monitor</v>
      </c>
      <c r="E1430" s="1" t="str">
        <f>TRIM(PROPER(Table2[[#This Row],[Country]]))</f>
        <v>Uk</v>
      </c>
      <c r="F1430" s="1" t="str">
        <f>TRIM(PROPER(Table2[[#This Row],[Category]]))</f>
        <v>Office Supplies</v>
      </c>
      <c r="G1430" s="1" t="str">
        <f>TRIM(PROPER(Table2[[#This Row],[Brand]]))</f>
        <v>Logitech</v>
      </c>
      <c r="H1430" s="1">
        <f>Table2[[#This Row],[Supplier_ID]]</f>
        <v>1015</v>
      </c>
      <c r="I1430" s="1">
        <f>Table2[[#This Row],[Market_Price]]</f>
        <v>291.87</v>
      </c>
      <c r="J1430" s="1">
        <f>Table2[[#This Row],[Selling_Price]]</f>
        <v>372.41</v>
      </c>
      <c r="K1430" s="1">
        <f>Table2[[#This Row],[Quantity]]</f>
        <v>440</v>
      </c>
      <c r="L1430" s="1" t="str">
        <f>IF(ISBLANK(Table2[[#This Row],[Status]]), "No Data Entered", IFERROR(Table2[[#This Row],[Status]], "No Data Entered"))</f>
        <v>Delivered</v>
      </c>
    </row>
    <row r="1431" spans="1:12" x14ac:dyDescent="0.3">
      <c r="A1431" s="1" t="str">
        <f>Table2[[#This Row],[Product_ID]]</f>
        <v>PRO3358</v>
      </c>
      <c r="B1431" s="1" t="str">
        <f>Table2[[#This Row],[Customer_ID]]</f>
        <v>CUST10509</v>
      </c>
      <c r="C1431" s="14" t="str">
        <f>Table2[[#This Row],[Date]]</f>
        <v>15/08/2024</v>
      </c>
      <c r="D1431" s="1" t="str">
        <f>TRIM(PROPER(Table2[[#This Row],[Product_Name]]))</f>
        <v>Smartwatch</v>
      </c>
      <c r="E1431" s="1" t="str">
        <f>TRIM(PROPER(Table2[[#This Row],[Country]]))</f>
        <v>Canada</v>
      </c>
      <c r="F1431" s="1" t="str">
        <f>TRIM(PROPER(Table2[[#This Row],[Category]]))</f>
        <v>Accessories</v>
      </c>
      <c r="G1431" s="1" t="str">
        <f>TRIM(PROPER(Table2[[#This Row],[Brand]]))</f>
        <v>Samsung</v>
      </c>
      <c r="H1431" s="1">
        <f>Table2[[#This Row],[Supplier_ID]]</f>
        <v>1055</v>
      </c>
      <c r="I1431" s="1">
        <f>Table2[[#This Row],[Market_Price]]</f>
        <v>891.97</v>
      </c>
      <c r="J1431" s="1">
        <f>Table2[[#This Row],[Selling_Price]]</f>
        <v>1705.73</v>
      </c>
      <c r="K1431" s="1">
        <f>Table2[[#This Row],[Quantity]]</f>
        <v>339</v>
      </c>
      <c r="L1431" s="1" t="str">
        <f>IF(ISBLANK(Table2[[#This Row],[Status]]), "No Data Entered", IFERROR(Table2[[#This Row],[Status]], "No Data Entered"))</f>
        <v>Delivered</v>
      </c>
    </row>
    <row r="1432" spans="1:12" x14ac:dyDescent="0.3">
      <c r="A1432" s="1" t="str">
        <f>Table2[[#This Row],[Product_ID]]</f>
        <v>PRO6424</v>
      </c>
      <c r="B1432" s="1" t="str">
        <f>Table2[[#This Row],[Customer_ID]]</f>
        <v>CUST10549</v>
      </c>
      <c r="C1432" s="14" t="str">
        <f>Table2[[#This Row],[Date]]</f>
        <v>24/03/2021</v>
      </c>
      <c r="D1432" s="1" t="str">
        <f>TRIM(PROPER(Table2[[#This Row],[Product_Name]]))</f>
        <v>Monitor</v>
      </c>
      <c r="E1432" s="1" t="str">
        <f>TRIM(PROPER(Table2[[#This Row],[Country]]))</f>
        <v>France</v>
      </c>
      <c r="F1432" s="1" t="str">
        <f>TRIM(PROPER(Table2[[#This Row],[Category]]))</f>
        <v>Accessories</v>
      </c>
      <c r="G1432" s="1" t="str">
        <f>TRIM(PROPER(Table2[[#This Row],[Brand]]))</f>
        <v>Hp</v>
      </c>
      <c r="H1432" s="1">
        <f>Table2[[#This Row],[Supplier_ID]]</f>
        <v>1090</v>
      </c>
      <c r="I1432" s="1">
        <f>Table2[[#This Row],[Market_Price]]</f>
        <v>658.85</v>
      </c>
      <c r="J1432" s="1">
        <f>Table2[[#This Row],[Selling_Price]]</f>
        <v>936.13</v>
      </c>
      <c r="K1432" s="1">
        <f>Table2[[#This Row],[Quantity]]</f>
        <v>286</v>
      </c>
      <c r="L1432" s="1" t="str">
        <f>IF(ISBLANK(Table2[[#This Row],[Status]]), "No Data Entered", IFERROR(Table2[[#This Row],[Status]], "No Data Entered"))</f>
        <v>Delivered</v>
      </c>
    </row>
    <row r="1433" spans="1:12" x14ac:dyDescent="0.3">
      <c r="A1433" s="1" t="str">
        <f>Table2[[#This Row],[Product_ID]]</f>
        <v>PRO3870</v>
      </c>
      <c r="B1433" s="1" t="str">
        <f>Table2[[#This Row],[Customer_ID]]</f>
        <v>CUST10562</v>
      </c>
      <c r="C1433" s="14" t="str">
        <f>Table2[[#This Row],[Date]]</f>
        <v>24/06/2025</v>
      </c>
      <c r="D1433" s="1" t="str">
        <f>TRIM(PROPER(Table2[[#This Row],[Product_Name]]))</f>
        <v>Printer</v>
      </c>
      <c r="E1433" s="1" t="str">
        <f>TRIM(PROPER(Table2[[#This Row],[Country]]))</f>
        <v>Canada</v>
      </c>
      <c r="F1433" s="1" t="str">
        <f>TRIM(PROPER(Table2[[#This Row],[Category]]))</f>
        <v>Electronics</v>
      </c>
      <c r="G1433" s="1" t="str">
        <f>TRIM(PROPER(Table2[[#This Row],[Brand]]))</f>
        <v>Microsoft</v>
      </c>
      <c r="H1433" s="1">
        <f>Table2[[#This Row],[Supplier_ID]]</f>
        <v>1051</v>
      </c>
      <c r="I1433" s="1">
        <f>Table2[[#This Row],[Market_Price]]</f>
        <v>1173.18</v>
      </c>
      <c r="J1433" s="1">
        <f>Table2[[#This Row],[Selling_Price]]</f>
        <v>1789.98</v>
      </c>
      <c r="K1433" s="1">
        <f>Table2[[#This Row],[Quantity]]</f>
        <v>320</v>
      </c>
      <c r="L1433" s="1" t="str">
        <f>IF(ISBLANK(Table2[[#This Row],[Status]]), "No Data Entered", IFERROR(Table2[[#This Row],[Status]], "No Data Entered"))</f>
        <v>Delivered</v>
      </c>
    </row>
    <row r="1434" spans="1:12" x14ac:dyDescent="0.3">
      <c r="A1434" s="1" t="str">
        <f>Table2[[#This Row],[Product_ID]]</f>
        <v>PRO6501</v>
      </c>
      <c r="B1434" s="1" t="str">
        <f>Table2[[#This Row],[Customer_ID]]</f>
        <v>CUST10603</v>
      </c>
      <c r="C1434" s="14" t="str">
        <f>Table2[[#This Row],[Date]]</f>
        <v>14/07/2021</v>
      </c>
      <c r="D1434" s="1" t="str">
        <f>TRIM(PROPER(Table2[[#This Row],[Product_Name]]))</f>
        <v>Keyboard</v>
      </c>
      <c r="E1434" s="1" t="str">
        <f>TRIM(PROPER(Table2[[#This Row],[Country]]))</f>
        <v>Uk</v>
      </c>
      <c r="F1434" s="1" t="str">
        <f>TRIM(PROPER(Table2[[#This Row],[Category]]))</f>
        <v>Office Supplies</v>
      </c>
      <c r="G1434" s="1" t="str">
        <f>TRIM(PROPER(Table2[[#This Row],[Brand]]))</f>
        <v>Apple</v>
      </c>
      <c r="H1434" s="1">
        <f>Table2[[#This Row],[Supplier_ID]]</f>
        <v>1031</v>
      </c>
      <c r="I1434" s="1">
        <f>Table2[[#This Row],[Market_Price]]</f>
        <v>1284.17</v>
      </c>
      <c r="J1434" s="1">
        <f>Table2[[#This Row],[Selling_Price]]</f>
        <v>1697.35</v>
      </c>
      <c r="K1434" s="1">
        <f>Table2[[#This Row],[Quantity]]</f>
        <v>321</v>
      </c>
      <c r="L1434" s="1" t="str">
        <f>IF(ISBLANK(Table2[[#This Row],[Status]]), "No Data Entered", IFERROR(Table2[[#This Row],[Status]], "No Data Entered"))</f>
        <v>Delivered</v>
      </c>
    </row>
    <row r="1435" spans="1:12" x14ac:dyDescent="0.3">
      <c r="A1435" s="1" t="str">
        <f>Table2[[#This Row],[Product_ID]]</f>
        <v>PRO8244</v>
      </c>
      <c r="B1435" s="1" t="str">
        <f>Table2[[#This Row],[Customer_ID]]</f>
        <v>CUST10623</v>
      </c>
      <c r="C1435" s="14" t="str">
        <f>Table2[[#This Row],[Date]]</f>
        <v>13/06/2022</v>
      </c>
      <c r="D1435" s="1" t="str">
        <f>TRIM(PROPER(Table2[[#This Row],[Product_Name]]))</f>
        <v>Keyboard</v>
      </c>
      <c r="E1435" s="1" t="str">
        <f>TRIM(PROPER(Table2[[#This Row],[Country]]))</f>
        <v>Australia</v>
      </c>
      <c r="F1435" s="1" t="str">
        <f>TRIM(PROPER(Table2[[#This Row],[Category]]))</f>
        <v>Computers</v>
      </c>
      <c r="G1435" s="1" t="str">
        <f>TRIM(PROPER(Table2[[#This Row],[Brand]]))</f>
        <v>Sony</v>
      </c>
      <c r="H1435" s="1">
        <f>Table2[[#This Row],[Supplier_ID]]</f>
        <v>1048</v>
      </c>
      <c r="I1435" s="1">
        <f>Table2[[#This Row],[Market_Price]]</f>
        <v>916.06</v>
      </c>
      <c r="J1435" s="1">
        <f>Table2[[#This Row],[Selling_Price]]</f>
        <v>1784.21</v>
      </c>
      <c r="K1435" s="1">
        <f>Table2[[#This Row],[Quantity]]</f>
        <v>231</v>
      </c>
      <c r="L1435" s="1" t="str">
        <f>IF(ISBLANK(Table2[[#This Row],[Status]]), "No Data Entered", IFERROR(Table2[[#This Row],[Status]], "No Data Entered"))</f>
        <v>Delivered</v>
      </c>
    </row>
    <row r="1436" spans="1:12" x14ac:dyDescent="0.3">
      <c r="A1436" s="1" t="str">
        <f>Table2[[#This Row],[Product_ID]]</f>
        <v>PRO8049</v>
      </c>
      <c r="B1436" s="1" t="str">
        <f>Table2[[#This Row],[Customer_ID]]</f>
        <v>CUST10654</v>
      </c>
      <c r="C1436" s="14" t="str">
        <f>Table2[[#This Row],[Date]]</f>
        <v>01/01/2025</v>
      </c>
      <c r="D1436" s="1" t="str">
        <f>TRIM(PROPER(Table2[[#This Row],[Product_Name]]))</f>
        <v>Mouse</v>
      </c>
      <c r="E1436" s="1" t="str">
        <f>TRIM(PROPER(Table2[[#This Row],[Country]]))</f>
        <v>Uk</v>
      </c>
      <c r="F1436" s="1" t="str">
        <f>TRIM(PROPER(Table2[[#This Row],[Category]]))</f>
        <v>Computers</v>
      </c>
      <c r="G1436" s="1" t="str">
        <f>TRIM(PROPER(Table2[[#This Row],[Brand]]))</f>
        <v>Dell</v>
      </c>
      <c r="H1436" s="1">
        <f>Table2[[#This Row],[Supplier_ID]]</f>
        <v>1015</v>
      </c>
      <c r="I1436" s="1">
        <f>Table2[[#This Row],[Market_Price]]</f>
        <v>951.25</v>
      </c>
      <c r="J1436" s="1">
        <f>Table2[[#This Row],[Selling_Price]]</f>
        <v>1156.73</v>
      </c>
      <c r="K1436" s="1">
        <f>Table2[[#This Row],[Quantity]]</f>
        <v>186</v>
      </c>
      <c r="L1436" s="1" t="str">
        <f>IF(ISBLANK(Table2[[#This Row],[Status]]), "No Data Entered", IFERROR(Table2[[#This Row],[Status]], "No Data Entered"))</f>
        <v>Delivered</v>
      </c>
    </row>
    <row r="1437" spans="1:12" x14ac:dyDescent="0.3">
      <c r="A1437" s="1" t="str">
        <f>Table2[[#This Row],[Product_ID]]</f>
        <v>PRO3272</v>
      </c>
      <c r="B1437" s="1" t="str">
        <f>Table2[[#This Row],[Customer_ID]]</f>
        <v>CUST10746</v>
      </c>
      <c r="C1437" s="14" t="str">
        <f>Table2[[#This Row],[Date]]</f>
        <v>08/05/2022</v>
      </c>
      <c r="D1437" s="1" t="str">
        <f>TRIM(PROPER(Table2[[#This Row],[Product_Name]]))</f>
        <v>Smartphone</v>
      </c>
      <c r="E1437" s="1" t="str">
        <f>TRIM(PROPER(Table2[[#This Row],[Country]]))</f>
        <v>Japan</v>
      </c>
      <c r="F1437" s="1" t="str">
        <f>TRIM(PROPER(Table2[[#This Row],[Category]]))</f>
        <v>Accessories</v>
      </c>
      <c r="G1437" s="1" t="str">
        <f>TRIM(PROPER(Table2[[#This Row],[Brand]]))</f>
        <v>Sony</v>
      </c>
      <c r="H1437" s="1">
        <f>Table2[[#This Row],[Supplier_ID]]</f>
        <v>1074</v>
      </c>
      <c r="I1437" s="1">
        <f>Table2[[#This Row],[Market_Price]]</f>
        <v>449.39</v>
      </c>
      <c r="J1437" s="1">
        <f>Table2[[#This Row],[Selling_Price]]</f>
        <v>509.54</v>
      </c>
      <c r="K1437" s="1">
        <f>Table2[[#This Row],[Quantity]]</f>
        <v>455</v>
      </c>
      <c r="L1437" s="1" t="str">
        <f>IF(ISBLANK(Table2[[#This Row],[Status]]), "No Data Entered", IFERROR(Table2[[#This Row],[Status]], "No Data Entered"))</f>
        <v>Delivered</v>
      </c>
    </row>
    <row r="1438" spans="1:12" x14ac:dyDescent="0.3">
      <c r="A1438" s="1" t="str">
        <f>Table2[[#This Row],[Product_ID]]</f>
        <v>PRO9127</v>
      </c>
      <c r="B1438" s="1" t="str">
        <f>Table2[[#This Row],[Customer_ID]]</f>
        <v>CUST10866</v>
      </c>
      <c r="C1438" s="14" t="str">
        <f>Table2[[#This Row],[Date]]</f>
        <v>05/10/2024</v>
      </c>
      <c r="D1438" s="1" t="str">
        <f>TRIM(PROPER(Table2[[#This Row],[Product_Name]]))</f>
        <v>Tablet</v>
      </c>
      <c r="E1438" s="1" t="str">
        <f>TRIM(PROPER(Table2[[#This Row],[Country]]))</f>
        <v>Canada</v>
      </c>
      <c r="F1438" s="1" t="str">
        <f>TRIM(PROPER(Table2[[#This Row],[Category]]))</f>
        <v>Electronics</v>
      </c>
      <c r="G1438" s="1" t="str">
        <f>TRIM(PROPER(Table2[[#This Row],[Brand]]))</f>
        <v>Logitech</v>
      </c>
      <c r="H1438" s="1">
        <f>Table2[[#This Row],[Supplier_ID]]</f>
        <v>1062</v>
      </c>
      <c r="I1438" s="1">
        <f>Table2[[#This Row],[Market_Price]]</f>
        <v>459.54</v>
      </c>
      <c r="J1438" s="1">
        <f>Table2[[#This Row],[Selling_Price]]</f>
        <v>889.07</v>
      </c>
      <c r="K1438" s="1">
        <f>Table2[[#This Row],[Quantity]]</f>
        <v>348</v>
      </c>
      <c r="L1438" s="1" t="str">
        <f>IF(ISBLANK(Table2[[#This Row],[Status]]), "No Data Entered", IFERROR(Table2[[#This Row],[Status]], "No Data Entered"))</f>
        <v>Delivered</v>
      </c>
    </row>
    <row r="1439" spans="1:12" x14ac:dyDescent="0.3">
      <c r="A1439" s="1" t="str">
        <f>Table2[[#This Row],[Product_ID]]</f>
        <v>PRO8013</v>
      </c>
      <c r="B1439" s="1" t="str">
        <f>Table2[[#This Row],[Customer_ID]]</f>
        <v>CUST10869</v>
      </c>
      <c r="C1439" s="14" t="str">
        <f>Table2[[#This Row],[Date]]</f>
        <v>20/06/2022</v>
      </c>
      <c r="D1439" s="1" t="str">
        <f>TRIM(PROPER(Table2[[#This Row],[Product_Name]]))</f>
        <v>Smartphone</v>
      </c>
      <c r="E1439" s="1" t="str">
        <f>TRIM(PROPER(Table2[[#This Row],[Country]]))</f>
        <v>France</v>
      </c>
      <c r="F1439" s="1" t="str">
        <f>TRIM(PROPER(Table2[[#This Row],[Category]]))</f>
        <v>Computers</v>
      </c>
      <c r="G1439" s="1" t="str">
        <f>TRIM(PROPER(Table2[[#This Row],[Brand]]))</f>
        <v>Logitech</v>
      </c>
      <c r="H1439" s="1">
        <f>Table2[[#This Row],[Supplier_ID]]</f>
        <v>1093</v>
      </c>
      <c r="I1439" s="1">
        <f>Table2[[#This Row],[Market_Price]]</f>
        <v>1474.38</v>
      </c>
      <c r="J1439" s="1">
        <f>Table2[[#This Row],[Selling_Price]]</f>
        <v>1676.9</v>
      </c>
      <c r="K1439" s="1">
        <f>Table2[[#This Row],[Quantity]]</f>
        <v>435</v>
      </c>
      <c r="L1439" s="1" t="str">
        <f>IF(ISBLANK(Table2[[#This Row],[Status]]), "No Data Entered", IFERROR(Table2[[#This Row],[Status]], "No Data Entered"))</f>
        <v>Delivered</v>
      </c>
    </row>
    <row r="1440" spans="1:12" x14ac:dyDescent="0.3">
      <c r="A1440" s="1" t="str">
        <f>Table2[[#This Row],[Product_ID]]</f>
        <v>PRO6219</v>
      </c>
      <c r="B1440" s="1" t="str">
        <f>Table2[[#This Row],[Customer_ID]]</f>
        <v>CUST10983</v>
      </c>
      <c r="C1440" s="14" t="str">
        <f>Table2[[#This Row],[Date]]</f>
        <v>26/06/2021</v>
      </c>
      <c r="D1440" s="1" t="str">
        <f>TRIM(PROPER(Table2[[#This Row],[Product_Name]]))</f>
        <v>Keyboard</v>
      </c>
      <c r="E1440" s="1" t="str">
        <f>TRIM(PROPER(Table2[[#This Row],[Country]]))</f>
        <v>China</v>
      </c>
      <c r="F1440" s="1" t="str">
        <f>TRIM(PROPER(Table2[[#This Row],[Category]]))</f>
        <v>Office Supplies</v>
      </c>
      <c r="G1440" s="1" t="str">
        <f>TRIM(PROPER(Table2[[#This Row],[Brand]]))</f>
        <v>Sony</v>
      </c>
      <c r="H1440" s="1">
        <f>Table2[[#This Row],[Supplier_ID]]</f>
        <v>1042</v>
      </c>
      <c r="I1440" s="1">
        <f>Table2[[#This Row],[Market_Price]]</f>
        <v>894.19</v>
      </c>
      <c r="J1440" s="1">
        <f>Table2[[#This Row],[Selling_Price]]</f>
        <v>1650.35</v>
      </c>
      <c r="K1440" s="1">
        <f>Table2[[#This Row],[Quantity]]</f>
        <v>45</v>
      </c>
      <c r="L1440" s="1" t="str">
        <f>IF(ISBLANK(Table2[[#This Row],[Status]]), "No Data Entered", IFERROR(Table2[[#This Row],[Status]], "No Data Entered"))</f>
        <v>Delivered</v>
      </c>
    </row>
    <row r="1441" spans="1:12" x14ac:dyDescent="0.3">
      <c r="A1441" s="1" t="str">
        <f>Table2[[#This Row],[Product_ID]]</f>
        <v>PRO4110</v>
      </c>
      <c r="B1441" s="1" t="str">
        <f>Table2[[#This Row],[Customer_ID]]</f>
        <v>CUST11141</v>
      </c>
      <c r="C1441" s="14" t="str">
        <f>Table2[[#This Row],[Date]]</f>
        <v>10/02/2021</v>
      </c>
      <c r="D1441" s="1" t="str">
        <f>TRIM(PROPER(Table2[[#This Row],[Product_Name]]))</f>
        <v>Smartwatch</v>
      </c>
      <c r="E1441" s="1" t="str">
        <f>TRIM(PROPER(Table2[[#This Row],[Country]]))</f>
        <v>Germany</v>
      </c>
      <c r="F1441" s="1" t="str">
        <f>TRIM(PROPER(Table2[[#This Row],[Category]]))</f>
        <v>Office Supplies</v>
      </c>
      <c r="G1441" s="1" t="str">
        <f>TRIM(PROPER(Table2[[#This Row],[Brand]]))</f>
        <v>Samsung</v>
      </c>
      <c r="H1441" s="1">
        <f>Table2[[#This Row],[Supplier_ID]]</f>
        <v>1092</v>
      </c>
      <c r="I1441" s="1">
        <f>Table2[[#This Row],[Market_Price]]</f>
        <v>775.8</v>
      </c>
      <c r="J1441" s="1">
        <f>Table2[[#This Row],[Selling_Price]]</f>
        <v>1532.87</v>
      </c>
      <c r="K1441" s="1">
        <f>Table2[[#This Row],[Quantity]]</f>
        <v>51</v>
      </c>
      <c r="L1441" s="1" t="str">
        <f>IF(ISBLANK(Table2[[#This Row],[Status]]), "No Data Entered", IFERROR(Table2[[#This Row],[Status]], "No Data Entered"))</f>
        <v>Delivered</v>
      </c>
    </row>
    <row r="1442" spans="1:12" x14ac:dyDescent="0.3">
      <c r="A1442" s="1" t="str">
        <f>Table2[[#This Row],[Product_ID]]</f>
        <v>PRO6199</v>
      </c>
      <c r="B1442" s="1" t="str">
        <f>Table2[[#This Row],[Customer_ID]]</f>
        <v>CUST11289</v>
      </c>
      <c r="C1442" s="14" t="str">
        <f>Table2[[#This Row],[Date]]</f>
        <v>07/02/2024</v>
      </c>
      <c r="D1442" s="1" t="str">
        <f>TRIM(PROPER(Table2[[#This Row],[Product_Name]]))</f>
        <v>Mouse</v>
      </c>
      <c r="E1442" s="1" t="str">
        <f>TRIM(PROPER(Table2[[#This Row],[Country]]))</f>
        <v>Japan</v>
      </c>
      <c r="F1442" s="1" t="str">
        <f>TRIM(PROPER(Table2[[#This Row],[Category]]))</f>
        <v>Electronics</v>
      </c>
      <c r="G1442" s="1" t="str">
        <f>TRIM(PROPER(Table2[[#This Row],[Brand]]))</f>
        <v>Asus</v>
      </c>
      <c r="H1442" s="1">
        <f>Table2[[#This Row],[Supplier_ID]]</f>
        <v>1012</v>
      </c>
      <c r="I1442" s="1">
        <f>Table2[[#This Row],[Market_Price]]</f>
        <v>583.77</v>
      </c>
      <c r="J1442" s="1">
        <f>Table2[[#This Row],[Selling_Price]]</f>
        <v>736.23</v>
      </c>
      <c r="K1442" s="1">
        <f>Table2[[#This Row],[Quantity]]</f>
        <v>372</v>
      </c>
      <c r="L1442" s="1" t="str">
        <f>IF(ISBLANK(Table2[[#This Row],[Status]]), "No Data Entered", IFERROR(Table2[[#This Row],[Status]], "No Data Entered"))</f>
        <v>Delivered</v>
      </c>
    </row>
    <row r="1443" spans="1:12" x14ac:dyDescent="0.3">
      <c r="A1443" s="1" t="str">
        <f>Table2[[#This Row],[Product_ID]]</f>
        <v>PRO4897</v>
      </c>
      <c r="B1443" s="1" t="str">
        <f>Table2[[#This Row],[Customer_ID]]</f>
        <v>CUST11299</v>
      </c>
      <c r="C1443" s="14" t="str">
        <f>Table2[[#This Row],[Date]]</f>
        <v>16/09/2020</v>
      </c>
      <c r="D1443" s="1" t="str">
        <f>TRIM(PROPER(Table2[[#This Row],[Product_Name]]))</f>
        <v>Printer</v>
      </c>
      <c r="E1443" s="1" t="str">
        <f>TRIM(PROPER(Table2[[#This Row],[Country]]))</f>
        <v>China</v>
      </c>
      <c r="F1443" s="1" t="str">
        <f>TRIM(PROPER(Table2[[#This Row],[Category]]))</f>
        <v>Computers</v>
      </c>
      <c r="G1443" s="1" t="str">
        <f>TRIM(PROPER(Table2[[#This Row],[Brand]]))</f>
        <v>Microsoft</v>
      </c>
      <c r="H1443" s="1">
        <f>Table2[[#This Row],[Supplier_ID]]</f>
        <v>1081</v>
      </c>
      <c r="I1443" s="1">
        <f>Table2[[#This Row],[Market_Price]]</f>
        <v>1146.3</v>
      </c>
      <c r="J1443" s="1">
        <f>Table2[[#This Row],[Selling_Price]]</f>
        <v>1946.05</v>
      </c>
      <c r="K1443" s="1">
        <f>Table2[[#This Row],[Quantity]]</f>
        <v>138</v>
      </c>
      <c r="L1443" s="1" t="str">
        <f>IF(ISBLANK(Table2[[#This Row],[Status]]), "No Data Entered", IFERROR(Table2[[#This Row],[Status]], "No Data Entered"))</f>
        <v>Delivered</v>
      </c>
    </row>
    <row r="1444" spans="1:12" x14ac:dyDescent="0.3">
      <c r="A1444" s="1" t="str">
        <f>Table2[[#This Row],[Product_ID]]</f>
        <v>PRO8271</v>
      </c>
      <c r="B1444" s="1" t="str">
        <f>Table2[[#This Row],[Customer_ID]]</f>
        <v>CUST11770</v>
      </c>
      <c r="C1444" s="14" t="str">
        <f>Table2[[#This Row],[Date]]</f>
        <v>18/10/2021</v>
      </c>
      <c r="D1444" s="1" t="str">
        <f>TRIM(PROPER(Table2[[#This Row],[Product_Name]]))</f>
        <v>Tablet</v>
      </c>
      <c r="E1444" s="1" t="str">
        <f>TRIM(PROPER(Table2[[#This Row],[Country]]))</f>
        <v>France</v>
      </c>
      <c r="F1444" s="1" t="str">
        <f>TRIM(PROPER(Table2[[#This Row],[Category]]))</f>
        <v>Electronics</v>
      </c>
      <c r="G1444" s="1" t="str">
        <f>TRIM(PROPER(Table2[[#This Row],[Brand]]))</f>
        <v>Logitech</v>
      </c>
      <c r="H1444" s="1">
        <f>Table2[[#This Row],[Supplier_ID]]</f>
        <v>1053</v>
      </c>
      <c r="I1444" s="1">
        <f>Table2[[#This Row],[Market_Price]]</f>
        <v>256.45</v>
      </c>
      <c r="J1444" s="1">
        <f>Table2[[#This Row],[Selling_Price]]</f>
        <v>427.42</v>
      </c>
      <c r="K1444" s="1">
        <f>Table2[[#This Row],[Quantity]]</f>
        <v>457</v>
      </c>
      <c r="L1444" s="1" t="str">
        <f>IF(ISBLANK(Table2[[#This Row],[Status]]), "No Data Entered", IFERROR(Table2[[#This Row],[Status]], "No Data Entered"))</f>
        <v>Delivered</v>
      </c>
    </row>
    <row r="1445" spans="1:12" x14ac:dyDescent="0.3">
      <c r="A1445" s="1" t="str">
        <f>Table2[[#This Row],[Product_ID]]</f>
        <v>PRO6376</v>
      </c>
      <c r="B1445" s="1" t="str">
        <f>Table2[[#This Row],[Customer_ID]]</f>
        <v>CUST11925</v>
      </c>
      <c r="C1445" s="14" t="str">
        <f>Table2[[#This Row],[Date]]</f>
        <v>15/03/2023</v>
      </c>
      <c r="D1445" s="1" t="str">
        <f>TRIM(PROPER(Table2[[#This Row],[Product_Name]]))</f>
        <v>Smartphone</v>
      </c>
      <c r="E1445" s="1" t="str">
        <f>TRIM(PROPER(Table2[[#This Row],[Country]]))</f>
        <v>Brazil</v>
      </c>
      <c r="F1445" s="1" t="str">
        <f>TRIM(PROPER(Table2[[#This Row],[Category]]))</f>
        <v>Electronics</v>
      </c>
      <c r="G1445" s="1" t="str">
        <f>TRIM(PROPER(Table2[[#This Row],[Brand]]))</f>
        <v>Logitech</v>
      </c>
      <c r="H1445" s="1">
        <f>Table2[[#This Row],[Supplier_ID]]</f>
        <v>1038</v>
      </c>
      <c r="I1445" s="1">
        <f>Table2[[#This Row],[Market_Price]]</f>
        <v>1606.4</v>
      </c>
      <c r="J1445" s="1">
        <f>Table2[[#This Row],[Selling_Price]]</f>
        <v>2236.81</v>
      </c>
      <c r="K1445" s="1">
        <f>Table2[[#This Row],[Quantity]]</f>
        <v>152</v>
      </c>
      <c r="L1445" s="1" t="str">
        <f>IF(ISBLANK(Table2[[#This Row],[Status]]), "No Data Entered", IFERROR(Table2[[#This Row],[Status]], "No Data Entered"))</f>
        <v>Delivered</v>
      </c>
    </row>
    <row r="1446" spans="1:12" x14ac:dyDescent="0.3">
      <c r="A1446" s="1" t="str">
        <f>Table2[[#This Row],[Product_ID]]</f>
        <v>PRO9446</v>
      </c>
      <c r="B1446" s="1" t="str">
        <f>Table2[[#This Row],[Customer_ID]]</f>
        <v>CUST11964</v>
      </c>
      <c r="C1446" s="14" t="str">
        <f>Table2[[#This Row],[Date]]</f>
        <v>10/07/2024</v>
      </c>
      <c r="D1446" s="1" t="str">
        <f>TRIM(PROPER(Table2[[#This Row],[Product_Name]]))</f>
        <v>Mouse</v>
      </c>
      <c r="E1446" s="1" t="str">
        <f>TRIM(PROPER(Table2[[#This Row],[Country]]))</f>
        <v>Australia</v>
      </c>
      <c r="F1446" s="1" t="str">
        <f>TRIM(PROPER(Table2[[#This Row],[Category]]))</f>
        <v>Accessories</v>
      </c>
      <c r="G1446" s="1" t="str">
        <f>TRIM(PROPER(Table2[[#This Row],[Brand]]))</f>
        <v>Samsung</v>
      </c>
      <c r="H1446" s="1">
        <f>Table2[[#This Row],[Supplier_ID]]</f>
        <v>1029</v>
      </c>
      <c r="I1446" s="1">
        <f>Table2[[#This Row],[Market_Price]]</f>
        <v>544.58000000000004</v>
      </c>
      <c r="J1446" s="1">
        <f>Table2[[#This Row],[Selling_Price]]</f>
        <v>681.05</v>
      </c>
      <c r="K1446" s="1">
        <f>Table2[[#This Row],[Quantity]]</f>
        <v>474</v>
      </c>
      <c r="L1446" s="1" t="str">
        <f>IF(ISBLANK(Table2[[#This Row],[Status]]), "No Data Entered", IFERROR(Table2[[#This Row],[Status]], "No Data Entered"))</f>
        <v>Delivered</v>
      </c>
    </row>
    <row r="1447" spans="1:12" x14ac:dyDescent="0.3">
      <c r="A1447" s="1" t="str">
        <f>Table2[[#This Row],[Product_ID]]</f>
        <v>PRO6765</v>
      </c>
      <c r="B1447" s="1" t="str">
        <f>Table2[[#This Row],[Customer_ID]]</f>
        <v>CUST12032</v>
      </c>
      <c r="C1447" s="14" t="str">
        <f>Table2[[#This Row],[Date]]</f>
        <v>07/01/2024</v>
      </c>
      <c r="D1447" s="1" t="str">
        <f>TRIM(PROPER(Table2[[#This Row],[Product_Name]]))</f>
        <v>Camera</v>
      </c>
      <c r="E1447" s="1" t="str">
        <f>TRIM(PROPER(Table2[[#This Row],[Country]]))</f>
        <v>Brazil</v>
      </c>
      <c r="F1447" s="1" t="str">
        <f>TRIM(PROPER(Table2[[#This Row],[Category]]))</f>
        <v>Computers</v>
      </c>
      <c r="G1447" s="1" t="str">
        <f>TRIM(PROPER(Table2[[#This Row],[Brand]]))</f>
        <v>Lenovo</v>
      </c>
      <c r="H1447" s="1">
        <f>Table2[[#This Row],[Supplier_ID]]</f>
        <v>1015</v>
      </c>
      <c r="I1447" s="1">
        <f>Table2[[#This Row],[Market_Price]]</f>
        <v>752.72</v>
      </c>
      <c r="J1447" s="1">
        <f>Table2[[#This Row],[Selling_Price]]</f>
        <v>1324.46</v>
      </c>
      <c r="K1447" s="1">
        <f>Table2[[#This Row],[Quantity]]</f>
        <v>444</v>
      </c>
      <c r="L1447" s="1" t="str">
        <f>IF(ISBLANK(Table2[[#This Row],[Status]]), "No Data Entered", IFERROR(Table2[[#This Row],[Status]], "No Data Entered"))</f>
        <v>Delivered</v>
      </c>
    </row>
    <row r="1448" spans="1:12" x14ac:dyDescent="0.3">
      <c r="A1448" s="1" t="str">
        <f>Table2[[#This Row],[Product_ID]]</f>
        <v>PRO1874</v>
      </c>
      <c r="B1448" s="1" t="str">
        <f>Table2[[#This Row],[Customer_ID]]</f>
        <v>CUST12082</v>
      </c>
      <c r="C1448" s="14" t="str">
        <f>Table2[[#This Row],[Date]]</f>
        <v>02/02/2025</v>
      </c>
      <c r="D1448" s="1" t="str">
        <f>TRIM(PROPER(Table2[[#This Row],[Product_Name]]))</f>
        <v>Camera</v>
      </c>
      <c r="E1448" s="1" t="str">
        <f>TRIM(PROPER(Table2[[#This Row],[Country]]))</f>
        <v>France</v>
      </c>
      <c r="F1448" s="1" t="str">
        <f>TRIM(PROPER(Table2[[#This Row],[Category]]))</f>
        <v>Accessories</v>
      </c>
      <c r="G1448" s="1" t="str">
        <f>TRIM(PROPER(Table2[[#This Row],[Brand]]))</f>
        <v>Sony</v>
      </c>
      <c r="H1448" s="1">
        <f>Table2[[#This Row],[Supplier_ID]]</f>
        <v>1054</v>
      </c>
      <c r="I1448" s="1">
        <f>Table2[[#This Row],[Market_Price]]</f>
        <v>1368.57</v>
      </c>
      <c r="J1448" s="1">
        <f>Table2[[#This Row],[Selling_Price]]</f>
        <v>1778.72</v>
      </c>
      <c r="K1448" s="1">
        <f>Table2[[#This Row],[Quantity]]</f>
        <v>327</v>
      </c>
      <c r="L1448" s="1" t="str">
        <f>IF(ISBLANK(Table2[[#This Row],[Status]]), "No Data Entered", IFERROR(Table2[[#This Row],[Status]], "No Data Entered"))</f>
        <v>Delivered</v>
      </c>
    </row>
    <row r="1449" spans="1:12" x14ac:dyDescent="0.3">
      <c r="A1449" s="1" t="str">
        <f>Table2[[#This Row],[Product_ID]]</f>
        <v>PRO3759</v>
      </c>
      <c r="B1449" s="1" t="str">
        <f>Table2[[#This Row],[Customer_ID]]</f>
        <v>CUST12190</v>
      </c>
      <c r="C1449" s="14" t="str">
        <f>Table2[[#This Row],[Date]]</f>
        <v>11/10/2025</v>
      </c>
      <c r="D1449" s="1" t="str">
        <f>TRIM(PROPER(Table2[[#This Row],[Product_Name]]))</f>
        <v>Smartwatch</v>
      </c>
      <c r="E1449" s="1" t="str">
        <f>TRIM(PROPER(Table2[[#This Row],[Country]]))</f>
        <v>Japan</v>
      </c>
      <c r="F1449" s="1" t="str">
        <f>TRIM(PROPER(Table2[[#This Row],[Category]]))</f>
        <v>Wearables</v>
      </c>
      <c r="G1449" s="1" t="str">
        <f>TRIM(PROPER(Table2[[#This Row],[Brand]]))</f>
        <v>Logitech</v>
      </c>
      <c r="H1449" s="1">
        <f>Table2[[#This Row],[Supplier_ID]]</f>
        <v>1012</v>
      </c>
      <c r="I1449" s="1">
        <f>Table2[[#This Row],[Market_Price]]</f>
        <v>1078.9100000000001</v>
      </c>
      <c r="J1449" s="1">
        <f>Table2[[#This Row],[Selling_Price]]</f>
        <v>2066.06</v>
      </c>
      <c r="K1449" s="1">
        <f>Table2[[#This Row],[Quantity]]</f>
        <v>2</v>
      </c>
      <c r="L1449" s="1" t="str">
        <f>IF(ISBLANK(Table2[[#This Row],[Status]]), "No Data Entered", IFERROR(Table2[[#This Row],[Status]], "No Data Entered"))</f>
        <v>Delivered</v>
      </c>
    </row>
    <row r="1450" spans="1:12" x14ac:dyDescent="0.3">
      <c r="A1450" s="1" t="str">
        <f>Table2[[#This Row],[Product_ID]]</f>
        <v>PRO5288</v>
      </c>
      <c r="B1450" s="1" t="str">
        <f>Table2[[#This Row],[Customer_ID]]</f>
        <v>CUST12374</v>
      </c>
      <c r="C1450" s="14" t="str">
        <f>Table2[[#This Row],[Date]]</f>
        <v>25/06/2022</v>
      </c>
      <c r="D1450" s="1" t="str">
        <f>TRIM(PROPER(Table2[[#This Row],[Product_Name]]))</f>
        <v>Smartwatch</v>
      </c>
      <c r="E1450" s="1" t="str">
        <f>TRIM(PROPER(Table2[[#This Row],[Country]]))</f>
        <v>France</v>
      </c>
      <c r="F1450" s="1" t="str">
        <f>TRIM(PROPER(Table2[[#This Row],[Category]]))</f>
        <v>Electronics</v>
      </c>
      <c r="G1450" s="1" t="str">
        <f>TRIM(PROPER(Table2[[#This Row],[Brand]]))</f>
        <v>Canon</v>
      </c>
      <c r="H1450" s="1">
        <f>Table2[[#This Row],[Supplier_ID]]</f>
        <v>1011</v>
      </c>
      <c r="I1450" s="1">
        <f>Table2[[#This Row],[Market_Price]]</f>
        <v>1755.65</v>
      </c>
      <c r="J1450" s="1">
        <f>Table2[[#This Row],[Selling_Price]]</f>
        <v>2649.74</v>
      </c>
      <c r="K1450" s="1">
        <f>Table2[[#This Row],[Quantity]]</f>
        <v>67</v>
      </c>
      <c r="L1450" s="1" t="str">
        <f>IF(ISBLANK(Table2[[#This Row],[Status]]), "No Data Entered", IFERROR(Table2[[#This Row],[Status]], "No Data Entered"))</f>
        <v>Delivered</v>
      </c>
    </row>
    <row r="1451" spans="1:12" x14ac:dyDescent="0.3">
      <c r="A1451" s="1" t="str">
        <f>Table2[[#This Row],[Product_ID]]</f>
        <v>PRO2159</v>
      </c>
      <c r="B1451" s="1" t="str">
        <f>Table2[[#This Row],[Customer_ID]]</f>
        <v>CUST12440</v>
      </c>
      <c r="C1451" s="14" t="str">
        <f>Table2[[#This Row],[Date]]</f>
        <v>07/02/2025</v>
      </c>
      <c r="D1451" s="1" t="str">
        <f>TRIM(PROPER(Table2[[#This Row],[Product_Name]]))</f>
        <v>Monitor</v>
      </c>
      <c r="E1451" s="1" t="str">
        <f>TRIM(PROPER(Table2[[#This Row],[Country]]))</f>
        <v>Brazil</v>
      </c>
      <c r="F1451" s="1" t="str">
        <f>TRIM(PROPER(Table2[[#This Row],[Category]]))</f>
        <v>Computers</v>
      </c>
      <c r="G1451" s="1" t="str">
        <f>TRIM(PROPER(Table2[[#This Row],[Brand]]))</f>
        <v>Samsung</v>
      </c>
      <c r="H1451" s="1">
        <f>Table2[[#This Row],[Supplier_ID]]</f>
        <v>1090</v>
      </c>
      <c r="I1451" s="1">
        <f>Table2[[#This Row],[Market_Price]]</f>
        <v>1576.84</v>
      </c>
      <c r="J1451" s="1">
        <f>Table2[[#This Row],[Selling_Price]]</f>
        <v>2188.9899999999998</v>
      </c>
      <c r="K1451" s="1">
        <f>Table2[[#This Row],[Quantity]]</f>
        <v>144</v>
      </c>
      <c r="L1451" s="1" t="str">
        <f>IF(ISBLANK(Table2[[#This Row],[Status]]), "No Data Entered", IFERROR(Table2[[#This Row],[Status]], "No Data Entered"))</f>
        <v>Delivered</v>
      </c>
    </row>
    <row r="1452" spans="1:12" x14ac:dyDescent="0.3">
      <c r="A1452" s="1" t="str">
        <f>Table2[[#This Row],[Product_ID]]</f>
        <v>PRO2609</v>
      </c>
      <c r="B1452" s="1" t="str">
        <f>Table2[[#This Row],[Customer_ID]]</f>
        <v>CUST12469</v>
      </c>
      <c r="C1452" s="14" t="str">
        <f>Table2[[#This Row],[Date]]</f>
        <v>14/02/2021</v>
      </c>
      <c r="D1452" s="1" t="str">
        <f>TRIM(PROPER(Table2[[#This Row],[Product_Name]]))</f>
        <v>Headphones</v>
      </c>
      <c r="E1452" s="1" t="str">
        <f>TRIM(PROPER(Table2[[#This Row],[Country]]))</f>
        <v>Germany</v>
      </c>
      <c r="F1452" s="1" t="str">
        <f>TRIM(PROPER(Table2[[#This Row],[Category]]))</f>
        <v>Computers</v>
      </c>
      <c r="G1452" s="1" t="str">
        <f>TRIM(PROPER(Table2[[#This Row],[Brand]]))</f>
        <v>Lenovo</v>
      </c>
      <c r="H1452" s="1">
        <f>Table2[[#This Row],[Supplier_ID]]</f>
        <v>1080</v>
      </c>
      <c r="I1452" s="1">
        <f>Table2[[#This Row],[Market_Price]]</f>
        <v>1003.59</v>
      </c>
      <c r="J1452" s="1">
        <f>Table2[[#This Row],[Selling_Price]]</f>
        <v>1760.54</v>
      </c>
      <c r="K1452" s="1">
        <f>Table2[[#This Row],[Quantity]]</f>
        <v>493</v>
      </c>
      <c r="L1452" s="1" t="str">
        <f>IF(ISBLANK(Table2[[#This Row],[Status]]), "No Data Entered", IFERROR(Table2[[#This Row],[Status]], "No Data Entered"))</f>
        <v>Delivered</v>
      </c>
    </row>
    <row r="1453" spans="1:12" x14ac:dyDescent="0.3">
      <c r="A1453" s="1" t="str">
        <f>Table2[[#This Row],[Product_ID]]</f>
        <v>PRO7401</v>
      </c>
      <c r="B1453" s="1" t="str">
        <f>Table2[[#This Row],[Customer_ID]]</f>
        <v>CUST12470</v>
      </c>
      <c r="C1453" s="14" t="str">
        <f>Table2[[#This Row],[Date]]</f>
        <v>14/03/2025</v>
      </c>
      <c r="D1453" s="1" t="str">
        <f>TRIM(PROPER(Table2[[#This Row],[Product_Name]]))</f>
        <v>Printer</v>
      </c>
      <c r="E1453" s="1" t="str">
        <f>TRIM(PROPER(Table2[[#This Row],[Country]]))</f>
        <v>Usa</v>
      </c>
      <c r="F1453" s="1" t="str">
        <f>TRIM(PROPER(Table2[[#This Row],[Category]]))</f>
        <v>Electronics</v>
      </c>
      <c r="G1453" s="1" t="str">
        <f>TRIM(PROPER(Table2[[#This Row],[Brand]]))</f>
        <v>Hp</v>
      </c>
      <c r="H1453" s="1">
        <f>Table2[[#This Row],[Supplier_ID]]</f>
        <v>1087</v>
      </c>
      <c r="I1453" s="1">
        <f>Table2[[#This Row],[Market_Price]]</f>
        <v>399.97</v>
      </c>
      <c r="J1453" s="1">
        <f>Table2[[#This Row],[Selling_Price]]</f>
        <v>557.92999999999995</v>
      </c>
      <c r="K1453" s="1">
        <f>Table2[[#This Row],[Quantity]]</f>
        <v>422</v>
      </c>
      <c r="L1453" s="1" t="str">
        <f>IF(ISBLANK(Table2[[#This Row],[Status]]), "No Data Entered", IFERROR(Table2[[#This Row],[Status]], "No Data Entered"))</f>
        <v>Delivered</v>
      </c>
    </row>
    <row r="1454" spans="1:12" x14ac:dyDescent="0.3">
      <c r="A1454" s="1" t="str">
        <f>Table2[[#This Row],[Product_ID]]</f>
        <v>PRO5421</v>
      </c>
      <c r="B1454" s="1" t="str">
        <f>Table2[[#This Row],[Customer_ID]]</f>
        <v>CUST12519</v>
      </c>
      <c r="C1454" s="14" t="str">
        <f>Table2[[#This Row],[Date]]</f>
        <v>22/12/2024</v>
      </c>
      <c r="D1454" s="1" t="str">
        <f>TRIM(PROPER(Table2[[#This Row],[Product_Name]]))</f>
        <v>Laptop</v>
      </c>
      <c r="E1454" s="1" t="str">
        <f>TRIM(PROPER(Table2[[#This Row],[Country]]))</f>
        <v>Australia</v>
      </c>
      <c r="F1454" s="1" t="str">
        <f>TRIM(PROPER(Table2[[#This Row],[Category]]))</f>
        <v>Accessories</v>
      </c>
      <c r="G1454" s="1" t="str">
        <f>TRIM(PROPER(Table2[[#This Row],[Brand]]))</f>
        <v>Canon</v>
      </c>
      <c r="H1454" s="1">
        <f>Table2[[#This Row],[Supplier_ID]]</f>
        <v>1041</v>
      </c>
      <c r="I1454" s="1">
        <f>Table2[[#This Row],[Market_Price]]</f>
        <v>1495</v>
      </c>
      <c r="J1454" s="1">
        <f>Table2[[#This Row],[Selling_Price]]</f>
        <v>1906</v>
      </c>
      <c r="K1454" s="1">
        <f>Table2[[#This Row],[Quantity]]</f>
        <v>252</v>
      </c>
      <c r="L1454" s="1" t="str">
        <f>IF(ISBLANK(Table2[[#This Row],[Status]]), "No Data Entered", IFERROR(Table2[[#This Row],[Status]], "No Data Entered"))</f>
        <v>Delivered</v>
      </c>
    </row>
    <row r="1455" spans="1:12" x14ac:dyDescent="0.3">
      <c r="A1455" s="1" t="str">
        <f>Table2[[#This Row],[Product_ID]]</f>
        <v>PRO4730</v>
      </c>
      <c r="B1455" s="1" t="str">
        <f>Table2[[#This Row],[Customer_ID]]</f>
        <v>CUST12585</v>
      </c>
      <c r="C1455" s="14" t="str">
        <f>Table2[[#This Row],[Date]]</f>
        <v>02/11/2024</v>
      </c>
      <c r="D1455" s="1" t="str">
        <f>TRIM(PROPER(Table2[[#This Row],[Product_Name]]))</f>
        <v>Camera</v>
      </c>
      <c r="E1455" s="1" t="str">
        <f>TRIM(PROPER(Table2[[#This Row],[Country]]))</f>
        <v>Usa</v>
      </c>
      <c r="F1455" s="1" t="str">
        <f>TRIM(PROPER(Table2[[#This Row],[Category]]))</f>
        <v>Computers</v>
      </c>
      <c r="G1455" s="1" t="str">
        <f>TRIM(PROPER(Table2[[#This Row],[Brand]]))</f>
        <v>Dell</v>
      </c>
      <c r="H1455" s="1">
        <f>Table2[[#This Row],[Supplier_ID]]</f>
        <v>1083</v>
      </c>
      <c r="I1455" s="1">
        <f>Table2[[#This Row],[Market_Price]]</f>
        <v>786.71</v>
      </c>
      <c r="J1455" s="1">
        <f>Table2[[#This Row],[Selling_Price]]</f>
        <v>1290.58</v>
      </c>
      <c r="K1455" s="1">
        <f>Table2[[#This Row],[Quantity]]</f>
        <v>189</v>
      </c>
      <c r="L1455" s="1" t="str">
        <f>IF(ISBLANK(Table2[[#This Row],[Status]]), "No Data Entered", IFERROR(Table2[[#This Row],[Status]], "No Data Entered"))</f>
        <v>Delivered</v>
      </c>
    </row>
    <row r="1456" spans="1:12" x14ac:dyDescent="0.3">
      <c r="A1456" s="1" t="str">
        <f>Table2[[#This Row],[Product_ID]]</f>
        <v>PRO6564</v>
      </c>
      <c r="B1456" s="1" t="str">
        <f>Table2[[#This Row],[Customer_ID]]</f>
        <v>CUST12699</v>
      </c>
      <c r="C1456" s="14" t="str">
        <f>Table2[[#This Row],[Date]]</f>
        <v>23/02/2021</v>
      </c>
      <c r="D1456" s="1" t="str">
        <f>TRIM(PROPER(Table2[[#This Row],[Product_Name]]))</f>
        <v>Keyboard</v>
      </c>
      <c r="E1456" s="1" t="str">
        <f>TRIM(PROPER(Table2[[#This Row],[Country]]))</f>
        <v>China</v>
      </c>
      <c r="F1456" s="1" t="str">
        <f>TRIM(PROPER(Table2[[#This Row],[Category]]))</f>
        <v>Accessories</v>
      </c>
      <c r="G1456" s="1" t="str">
        <f>TRIM(PROPER(Table2[[#This Row],[Brand]]))</f>
        <v>Dell</v>
      </c>
      <c r="H1456" s="1">
        <f>Table2[[#This Row],[Supplier_ID]]</f>
        <v>1002</v>
      </c>
      <c r="I1456" s="1">
        <f>Table2[[#This Row],[Market_Price]]</f>
        <v>1787.97</v>
      </c>
      <c r="J1456" s="1">
        <f>Table2[[#This Row],[Selling_Price]]</f>
        <v>3102.97</v>
      </c>
      <c r="K1456" s="1">
        <f>Table2[[#This Row],[Quantity]]</f>
        <v>280</v>
      </c>
      <c r="L1456" s="1" t="str">
        <f>IF(ISBLANK(Table2[[#This Row],[Status]]), "No Data Entered", IFERROR(Table2[[#This Row],[Status]], "No Data Entered"))</f>
        <v>Delivered</v>
      </c>
    </row>
    <row r="1457" spans="1:12" x14ac:dyDescent="0.3">
      <c r="A1457" s="1" t="str">
        <f>Table2[[#This Row],[Product_ID]]</f>
        <v>PRO1126</v>
      </c>
      <c r="B1457" s="1" t="str">
        <f>Table2[[#This Row],[Customer_ID]]</f>
        <v>CUST12808</v>
      </c>
      <c r="C1457" s="14" t="str">
        <f>Table2[[#This Row],[Date]]</f>
        <v>31/05/2023</v>
      </c>
      <c r="D1457" s="1" t="str">
        <f>TRIM(PROPER(Table2[[#This Row],[Product_Name]]))</f>
        <v>Keyboard</v>
      </c>
      <c r="E1457" s="1" t="str">
        <f>TRIM(PROPER(Table2[[#This Row],[Country]]))</f>
        <v>China</v>
      </c>
      <c r="F1457" s="1" t="str">
        <f>TRIM(PROPER(Table2[[#This Row],[Category]]))</f>
        <v>Computers</v>
      </c>
      <c r="G1457" s="1" t="str">
        <f>TRIM(PROPER(Table2[[#This Row],[Brand]]))</f>
        <v>Dell</v>
      </c>
      <c r="H1457" s="1">
        <f>Table2[[#This Row],[Supplier_ID]]</f>
        <v>1014</v>
      </c>
      <c r="I1457" s="1">
        <f>Table2[[#This Row],[Market_Price]]</f>
        <v>1608.19</v>
      </c>
      <c r="J1457" s="1">
        <f>Table2[[#This Row],[Selling_Price]]</f>
        <v>3088.22</v>
      </c>
      <c r="K1457" s="1">
        <f>Table2[[#This Row],[Quantity]]</f>
        <v>432</v>
      </c>
      <c r="L1457" s="1" t="str">
        <f>IF(ISBLANK(Table2[[#This Row],[Status]]), "No Data Entered", IFERROR(Table2[[#This Row],[Status]], "No Data Entered"))</f>
        <v>Delivered</v>
      </c>
    </row>
    <row r="1458" spans="1:12" x14ac:dyDescent="0.3">
      <c r="A1458" s="1" t="str">
        <f>Table2[[#This Row],[Product_ID]]</f>
        <v>PRO3515</v>
      </c>
      <c r="B1458" s="1" t="str">
        <f>Table2[[#This Row],[Customer_ID]]</f>
        <v>CUST12922</v>
      </c>
      <c r="C1458" s="14" t="str">
        <f>Table2[[#This Row],[Date]]</f>
        <v>08/06/2022</v>
      </c>
      <c r="D1458" s="1" t="str">
        <f>TRIM(PROPER(Table2[[#This Row],[Product_Name]]))</f>
        <v>Smartphone</v>
      </c>
      <c r="E1458" s="1" t="str">
        <f>TRIM(PROPER(Table2[[#This Row],[Country]]))</f>
        <v>Australia</v>
      </c>
      <c r="F1458" s="1" t="str">
        <f>TRIM(PROPER(Table2[[#This Row],[Category]]))</f>
        <v>Computers</v>
      </c>
      <c r="G1458" s="1" t="str">
        <f>TRIM(PROPER(Table2[[#This Row],[Brand]]))</f>
        <v>Canon</v>
      </c>
      <c r="H1458" s="1">
        <f>Table2[[#This Row],[Supplier_ID]]</f>
        <v>1039</v>
      </c>
      <c r="I1458" s="1">
        <f>Table2[[#This Row],[Market_Price]]</f>
        <v>945.46</v>
      </c>
      <c r="J1458" s="1">
        <f>Table2[[#This Row],[Selling_Price]]</f>
        <v>1381.43</v>
      </c>
      <c r="K1458" s="1">
        <f>Table2[[#This Row],[Quantity]]</f>
        <v>154</v>
      </c>
      <c r="L1458" s="1" t="str">
        <f>IF(ISBLANK(Table2[[#This Row],[Status]]), "No Data Entered", IFERROR(Table2[[#This Row],[Status]], "No Data Entered"))</f>
        <v>Delivered</v>
      </c>
    </row>
    <row r="1459" spans="1:12" x14ac:dyDescent="0.3">
      <c r="A1459" s="1" t="str">
        <f>Table2[[#This Row],[Product_ID]]</f>
        <v>PRO9785</v>
      </c>
      <c r="B1459" s="1" t="str">
        <f>Table2[[#This Row],[Customer_ID]]</f>
        <v>CUST12979</v>
      </c>
      <c r="C1459" s="14" t="str">
        <f>Table2[[#This Row],[Date]]</f>
        <v>14/09/2023</v>
      </c>
      <c r="D1459" s="1" t="str">
        <f>TRIM(PROPER(Table2[[#This Row],[Product_Name]]))</f>
        <v>Headphones</v>
      </c>
      <c r="E1459" s="1" t="str">
        <f>TRIM(PROPER(Table2[[#This Row],[Country]]))</f>
        <v>Germany</v>
      </c>
      <c r="F1459" s="1" t="str">
        <f>TRIM(PROPER(Table2[[#This Row],[Category]]))</f>
        <v>Accessories</v>
      </c>
      <c r="G1459" s="1" t="str">
        <f>TRIM(PROPER(Table2[[#This Row],[Brand]]))</f>
        <v>Asus</v>
      </c>
      <c r="H1459" s="1">
        <f>Table2[[#This Row],[Supplier_ID]]</f>
        <v>1086</v>
      </c>
      <c r="I1459" s="1">
        <f>Table2[[#This Row],[Market_Price]]</f>
        <v>254.48</v>
      </c>
      <c r="J1459" s="1">
        <f>Table2[[#This Row],[Selling_Price]]</f>
        <v>448.51</v>
      </c>
      <c r="K1459" s="1">
        <f>Table2[[#This Row],[Quantity]]</f>
        <v>491</v>
      </c>
      <c r="L1459" s="1" t="str">
        <f>IF(ISBLANK(Table2[[#This Row],[Status]]), "No Data Entered", IFERROR(Table2[[#This Row],[Status]], "No Data Entered"))</f>
        <v>Delivered</v>
      </c>
    </row>
    <row r="1460" spans="1:12" x14ac:dyDescent="0.3">
      <c r="A1460" s="1" t="str">
        <f>Table2[[#This Row],[Product_ID]]</f>
        <v>PRO3031</v>
      </c>
      <c r="B1460" s="1" t="str">
        <f>Table2[[#This Row],[Customer_ID]]</f>
        <v>CUST13081</v>
      </c>
      <c r="C1460" s="14" t="str">
        <f>Table2[[#This Row],[Date]]</f>
        <v>02/10/2024</v>
      </c>
      <c r="D1460" s="1" t="str">
        <f>TRIM(PROPER(Table2[[#This Row],[Product_Name]]))</f>
        <v>Keyboard</v>
      </c>
      <c r="E1460" s="1" t="str">
        <f>TRIM(PROPER(Table2[[#This Row],[Country]]))</f>
        <v>Usa</v>
      </c>
      <c r="F1460" s="1" t="str">
        <f>TRIM(PROPER(Table2[[#This Row],[Category]]))</f>
        <v>Accessories</v>
      </c>
      <c r="G1460" s="1" t="str">
        <f>TRIM(PROPER(Table2[[#This Row],[Brand]]))</f>
        <v>Microsoft</v>
      </c>
      <c r="H1460" s="1">
        <f>Table2[[#This Row],[Supplier_ID]]</f>
        <v>1039</v>
      </c>
      <c r="I1460" s="1">
        <f>Table2[[#This Row],[Market_Price]]</f>
        <v>1190.49</v>
      </c>
      <c r="J1460" s="1">
        <f>Table2[[#This Row],[Selling_Price]]</f>
        <v>1742.09</v>
      </c>
      <c r="K1460" s="1">
        <f>Table2[[#This Row],[Quantity]]</f>
        <v>35</v>
      </c>
      <c r="L1460" s="1" t="str">
        <f>IF(ISBLANK(Table2[[#This Row],[Status]]), "No Data Entered", IFERROR(Table2[[#This Row],[Status]], "No Data Entered"))</f>
        <v>Delivered</v>
      </c>
    </row>
    <row r="1461" spans="1:12" x14ac:dyDescent="0.3">
      <c r="A1461" s="1" t="str">
        <f>Table2[[#This Row],[Product_ID]]</f>
        <v>PRO7607</v>
      </c>
      <c r="B1461" s="1" t="str">
        <f>Table2[[#This Row],[Customer_ID]]</f>
        <v>CUST13172</v>
      </c>
      <c r="C1461" s="14" t="str">
        <f>Table2[[#This Row],[Date]]</f>
        <v>11/06/2024</v>
      </c>
      <c r="D1461" s="1" t="str">
        <f>TRIM(PROPER(Table2[[#This Row],[Product_Name]]))</f>
        <v>Tablet</v>
      </c>
      <c r="E1461" s="1" t="str">
        <f>TRIM(PROPER(Table2[[#This Row],[Country]]))</f>
        <v>Usa</v>
      </c>
      <c r="F1461" s="1" t="str">
        <f>TRIM(PROPER(Table2[[#This Row],[Category]]))</f>
        <v>Accessories</v>
      </c>
      <c r="G1461" s="1" t="str">
        <f>TRIM(PROPER(Table2[[#This Row],[Brand]]))</f>
        <v>Canon</v>
      </c>
      <c r="H1461" s="1">
        <f>Table2[[#This Row],[Supplier_ID]]</f>
        <v>1048</v>
      </c>
      <c r="I1461" s="1">
        <f>Table2[[#This Row],[Market_Price]]</f>
        <v>746.38</v>
      </c>
      <c r="J1461" s="1">
        <f>Table2[[#This Row],[Selling_Price]]</f>
        <v>1228.52</v>
      </c>
      <c r="K1461" s="1">
        <f>Table2[[#This Row],[Quantity]]</f>
        <v>132</v>
      </c>
      <c r="L1461" s="1" t="str">
        <f>IF(ISBLANK(Table2[[#This Row],[Status]]), "No Data Entered", IFERROR(Table2[[#This Row],[Status]], "No Data Entered"))</f>
        <v>Delivered</v>
      </c>
    </row>
    <row r="1462" spans="1:12" x14ac:dyDescent="0.3">
      <c r="A1462" s="1" t="str">
        <f>Table2[[#This Row],[Product_ID]]</f>
        <v>PRO9894</v>
      </c>
      <c r="B1462" s="1" t="str">
        <f>Table2[[#This Row],[Customer_ID]]</f>
        <v>CUST13242</v>
      </c>
      <c r="C1462" s="14" t="str">
        <f>Table2[[#This Row],[Date]]</f>
        <v>11/04/2020</v>
      </c>
      <c r="D1462" s="1" t="str">
        <f>TRIM(PROPER(Table2[[#This Row],[Product_Name]]))</f>
        <v>Mouse</v>
      </c>
      <c r="E1462" s="1" t="str">
        <f>TRIM(PROPER(Table2[[#This Row],[Country]]))</f>
        <v>Uk</v>
      </c>
      <c r="F1462" s="1" t="str">
        <f>TRIM(PROPER(Table2[[#This Row],[Category]]))</f>
        <v>Computers</v>
      </c>
      <c r="G1462" s="1" t="str">
        <f>TRIM(PROPER(Table2[[#This Row],[Brand]]))</f>
        <v>Logitech</v>
      </c>
      <c r="H1462" s="1">
        <f>Table2[[#This Row],[Supplier_ID]]</f>
        <v>1007</v>
      </c>
      <c r="I1462" s="1">
        <f>Table2[[#This Row],[Market_Price]]</f>
        <v>1405.64</v>
      </c>
      <c r="J1462" s="1">
        <f>Table2[[#This Row],[Selling_Price]]</f>
        <v>2416.06</v>
      </c>
      <c r="K1462" s="1">
        <f>Table2[[#This Row],[Quantity]]</f>
        <v>27</v>
      </c>
      <c r="L1462" s="1" t="str">
        <f>IF(ISBLANK(Table2[[#This Row],[Status]]), "No Data Entered", IFERROR(Table2[[#This Row],[Status]], "No Data Entered"))</f>
        <v>Delivered</v>
      </c>
    </row>
    <row r="1463" spans="1:12" x14ac:dyDescent="0.3">
      <c r="A1463" s="1" t="str">
        <f>Table2[[#This Row],[Product_ID]]</f>
        <v>PRO6350</v>
      </c>
      <c r="B1463" s="1" t="str">
        <f>Table2[[#This Row],[Customer_ID]]</f>
        <v>CUST13379</v>
      </c>
      <c r="C1463" s="14" t="str">
        <f>Table2[[#This Row],[Date]]</f>
        <v>07/11/2024</v>
      </c>
      <c r="D1463" s="1" t="str">
        <f>TRIM(PROPER(Table2[[#This Row],[Product_Name]]))</f>
        <v>Keyboard</v>
      </c>
      <c r="E1463" s="1" t="str">
        <f>TRIM(PROPER(Table2[[#This Row],[Country]]))</f>
        <v>Japan</v>
      </c>
      <c r="F1463" s="1" t="str">
        <f>TRIM(PROPER(Table2[[#This Row],[Category]]))</f>
        <v>Computers</v>
      </c>
      <c r="G1463" s="1" t="str">
        <f>TRIM(PROPER(Table2[[#This Row],[Brand]]))</f>
        <v>Hp</v>
      </c>
      <c r="H1463" s="1">
        <f>Table2[[#This Row],[Supplier_ID]]</f>
        <v>1048</v>
      </c>
      <c r="I1463" s="1">
        <f>Table2[[#This Row],[Market_Price]]</f>
        <v>246.58</v>
      </c>
      <c r="J1463" s="1">
        <f>Table2[[#This Row],[Selling_Price]]</f>
        <v>448.39</v>
      </c>
      <c r="K1463" s="1">
        <f>Table2[[#This Row],[Quantity]]</f>
        <v>139</v>
      </c>
      <c r="L1463" s="1" t="str">
        <f>IF(ISBLANK(Table2[[#This Row],[Status]]), "No Data Entered", IFERROR(Table2[[#This Row],[Status]], "No Data Entered"))</f>
        <v>Delivered</v>
      </c>
    </row>
    <row r="1464" spans="1:12" x14ac:dyDescent="0.3">
      <c r="A1464" s="1" t="str">
        <f>Table2[[#This Row],[Product_ID]]</f>
        <v>PRO1532</v>
      </c>
      <c r="B1464" s="1" t="str">
        <f>Table2[[#This Row],[Customer_ID]]</f>
        <v>CUST13392</v>
      </c>
      <c r="C1464" s="14" t="str">
        <f>Table2[[#This Row],[Date]]</f>
        <v>09/12/2025</v>
      </c>
      <c r="D1464" s="1" t="str">
        <f>TRIM(PROPER(Table2[[#This Row],[Product_Name]]))</f>
        <v>Camera</v>
      </c>
      <c r="E1464" s="1" t="str">
        <f>TRIM(PROPER(Table2[[#This Row],[Country]]))</f>
        <v>China</v>
      </c>
      <c r="F1464" s="1" t="str">
        <f>TRIM(PROPER(Table2[[#This Row],[Category]]))</f>
        <v>Electronics</v>
      </c>
      <c r="G1464" s="1" t="str">
        <f>TRIM(PROPER(Table2[[#This Row],[Brand]]))</f>
        <v>Hp</v>
      </c>
      <c r="H1464" s="1">
        <f>Table2[[#This Row],[Supplier_ID]]</f>
        <v>1071</v>
      </c>
      <c r="I1464" s="1">
        <f>Table2[[#This Row],[Market_Price]]</f>
        <v>1900.52</v>
      </c>
      <c r="J1464" s="1">
        <f>Table2[[#This Row],[Selling_Price]]</f>
        <v>3326.22</v>
      </c>
      <c r="K1464" s="1">
        <f>Table2[[#This Row],[Quantity]]</f>
        <v>181</v>
      </c>
      <c r="L1464" s="1" t="str">
        <f>IF(ISBLANK(Table2[[#This Row],[Status]]), "No Data Entered", IFERROR(Table2[[#This Row],[Status]], "No Data Entered"))</f>
        <v>Delivered</v>
      </c>
    </row>
    <row r="1465" spans="1:12" x14ac:dyDescent="0.3">
      <c r="A1465" s="1" t="str">
        <f>Table2[[#This Row],[Product_ID]]</f>
        <v>PRO6536</v>
      </c>
      <c r="B1465" s="1" t="str">
        <f>Table2[[#This Row],[Customer_ID]]</f>
        <v>CUST13501</v>
      </c>
      <c r="C1465" s="14" t="str">
        <f>Table2[[#This Row],[Date]]</f>
        <v>19/06/2024</v>
      </c>
      <c r="D1465" s="1" t="str">
        <f>TRIM(PROPER(Table2[[#This Row],[Product_Name]]))</f>
        <v>Smartphone</v>
      </c>
      <c r="E1465" s="1" t="str">
        <f>TRIM(PROPER(Table2[[#This Row],[Country]]))</f>
        <v>Germany</v>
      </c>
      <c r="F1465" s="1" t="str">
        <f>TRIM(PROPER(Table2[[#This Row],[Category]]))</f>
        <v>Wearables</v>
      </c>
      <c r="G1465" s="1" t="str">
        <f>TRIM(PROPER(Table2[[#This Row],[Brand]]))</f>
        <v>Lenovo</v>
      </c>
      <c r="H1465" s="1">
        <f>Table2[[#This Row],[Supplier_ID]]</f>
        <v>1045</v>
      </c>
      <c r="I1465" s="1">
        <f>Table2[[#This Row],[Market_Price]]</f>
        <v>1113.27</v>
      </c>
      <c r="J1465" s="1">
        <f>Table2[[#This Row],[Selling_Price]]</f>
        <v>2067.0300000000002</v>
      </c>
      <c r="K1465" s="1">
        <f>Table2[[#This Row],[Quantity]]</f>
        <v>193</v>
      </c>
      <c r="L1465" s="1" t="str">
        <f>IF(ISBLANK(Table2[[#This Row],[Status]]), "No Data Entered", IFERROR(Table2[[#This Row],[Status]], "No Data Entered"))</f>
        <v>Delivered</v>
      </c>
    </row>
    <row r="1466" spans="1:12" x14ac:dyDescent="0.3">
      <c r="A1466" s="1" t="str">
        <f>Table2[[#This Row],[Product_ID]]</f>
        <v>PRO4806</v>
      </c>
      <c r="B1466" s="1" t="str">
        <f>Table2[[#This Row],[Customer_ID]]</f>
        <v>CUST13628</v>
      </c>
      <c r="C1466" s="14" t="str">
        <f>Table2[[#This Row],[Date]]</f>
        <v>10/03/2024</v>
      </c>
      <c r="D1466" s="1" t="str">
        <f>TRIM(PROPER(Table2[[#This Row],[Product_Name]]))</f>
        <v>Tablet</v>
      </c>
      <c r="E1466" s="1" t="str">
        <f>TRIM(PROPER(Table2[[#This Row],[Country]]))</f>
        <v>India</v>
      </c>
      <c r="F1466" s="1" t="str">
        <f>TRIM(PROPER(Table2[[#This Row],[Category]]))</f>
        <v>Office Supplies</v>
      </c>
      <c r="G1466" s="1" t="str">
        <f>TRIM(PROPER(Table2[[#This Row],[Brand]]))</f>
        <v>Samsung</v>
      </c>
      <c r="H1466" s="1">
        <f>Table2[[#This Row],[Supplier_ID]]</f>
        <v>1054</v>
      </c>
      <c r="I1466" s="1">
        <f>Table2[[#This Row],[Market_Price]]</f>
        <v>1052.69</v>
      </c>
      <c r="J1466" s="1">
        <f>Table2[[#This Row],[Selling_Price]]</f>
        <v>1733.7</v>
      </c>
      <c r="K1466" s="1">
        <f>Table2[[#This Row],[Quantity]]</f>
        <v>456</v>
      </c>
      <c r="L1466" s="1" t="str">
        <f>IF(ISBLANK(Table2[[#This Row],[Status]]), "No Data Entered", IFERROR(Table2[[#This Row],[Status]], "No Data Entered"))</f>
        <v>Delivered</v>
      </c>
    </row>
    <row r="1467" spans="1:12" x14ac:dyDescent="0.3">
      <c r="A1467" s="1" t="str">
        <f>Table2[[#This Row],[Product_ID]]</f>
        <v>PRO1345</v>
      </c>
      <c r="B1467" s="1" t="str">
        <f>Table2[[#This Row],[Customer_ID]]</f>
        <v>CUST13843</v>
      </c>
      <c r="C1467" s="14" t="str">
        <f>Table2[[#This Row],[Date]]</f>
        <v>10/01/2023</v>
      </c>
      <c r="D1467" s="1" t="str">
        <f>TRIM(PROPER(Table2[[#This Row],[Product_Name]]))</f>
        <v>Monitor</v>
      </c>
      <c r="E1467" s="1" t="str">
        <f>TRIM(PROPER(Table2[[#This Row],[Country]]))</f>
        <v>Brazil</v>
      </c>
      <c r="F1467" s="1" t="str">
        <f>TRIM(PROPER(Table2[[#This Row],[Category]]))</f>
        <v>Office Supplies</v>
      </c>
      <c r="G1467" s="1" t="str">
        <f>TRIM(PROPER(Table2[[#This Row],[Brand]]))</f>
        <v>Apple</v>
      </c>
      <c r="H1467" s="1">
        <f>Table2[[#This Row],[Supplier_ID]]</f>
        <v>1037</v>
      </c>
      <c r="I1467" s="1">
        <f>Table2[[#This Row],[Market_Price]]</f>
        <v>451.61</v>
      </c>
      <c r="J1467" s="1">
        <f>Table2[[#This Row],[Selling_Price]]</f>
        <v>507.54</v>
      </c>
      <c r="K1467" s="1">
        <f>Table2[[#This Row],[Quantity]]</f>
        <v>19</v>
      </c>
      <c r="L1467" s="1" t="str">
        <f>IF(ISBLANK(Table2[[#This Row],[Status]]), "No Data Entered", IFERROR(Table2[[#This Row],[Status]], "No Data Entered"))</f>
        <v>Delivered</v>
      </c>
    </row>
    <row r="1468" spans="1:12" x14ac:dyDescent="0.3">
      <c r="A1468" s="1" t="str">
        <f>Table2[[#This Row],[Product_ID]]</f>
        <v>PRO4340</v>
      </c>
      <c r="B1468" s="1" t="str">
        <f>Table2[[#This Row],[Customer_ID]]</f>
        <v>CUST13883</v>
      </c>
      <c r="C1468" s="14" t="str">
        <f>Table2[[#This Row],[Date]]</f>
        <v>08/10/2023</v>
      </c>
      <c r="D1468" s="1" t="str">
        <f>TRIM(PROPER(Table2[[#This Row],[Product_Name]]))</f>
        <v>Tablet</v>
      </c>
      <c r="E1468" s="1" t="str">
        <f>TRIM(PROPER(Table2[[#This Row],[Country]]))</f>
        <v>Australia</v>
      </c>
      <c r="F1468" s="1" t="str">
        <f>TRIM(PROPER(Table2[[#This Row],[Category]]))</f>
        <v>Accessories</v>
      </c>
      <c r="G1468" s="1" t="str">
        <f>TRIM(PROPER(Table2[[#This Row],[Brand]]))</f>
        <v>Lenovo</v>
      </c>
      <c r="H1468" s="1">
        <f>Table2[[#This Row],[Supplier_ID]]</f>
        <v>1048</v>
      </c>
      <c r="I1468" s="1">
        <f>Table2[[#This Row],[Market_Price]]</f>
        <v>825.02</v>
      </c>
      <c r="J1468" s="1">
        <f>Table2[[#This Row],[Selling_Price]]</f>
        <v>935.03</v>
      </c>
      <c r="K1468" s="1">
        <f>Table2[[#This Row],[Quantity]]</f>
        <v>246</v>
      </c>
      <c r="L1468" s="1" t="str">
        <f>IF(ISBLANK(Table2[[#This Row],[Status]]), "No Data Entered", IFERROR(Table2[[#This Row],[Status]], "No Data Entered"))</f>
        <v>Delivered</v>
      </c>
    </row>
    <row r="1469" spans="1:12" x14ac:dyDescent="0.3">
      <c r="A1469" s="1" t="str">
        <f>Table2[[#This Row],[Product_ID]]</f>
        <v>PRO2083</v>
      </c>
      <c r="B1469" s="1" t="str">
        <f>Table2[[#This Row],[Customer_ID]]</f>
        <v>CUST13907</v>
      </c>
      <c r="C1469" s="14" t="str">
        <f>Table2[[#This Row],[Date]]</f>
        <v>06/07/2023</v>
      </c>
      <c r="D1469" s="1" t="str">
        <f>TRIM(PROPER(Table2[[#This Row],[Product_Name]]))</f>
        <v>Smartphone</v>
      </c>
      <c r="E1469" s="1" t="str">
        <f>TRIM(PROPER(Table2[[#This Row],[Country]]))</f>
        <v>India</v>
      </c>
      <c r="F1469" s="1" t="str">
        <f>TRIM(PROPER(Table2[[#This Row],[Category]]))</f>
        <v>Office Supplies</v>
      </c>
      <c r="G1469" s="1" t="str">
        <f>TRIM(PROPER(Table2[[#This Row],[Brand]]))</f>
        <v>Apple</v>
      </c>
      <c r="H1469" s="1">
        <f>Table2[[#This Row],[Supplier_ID]]</f>
        <v>1003</v>
      </c>
      <c r="I1469" s="1">
        <f>Table2[[#This Row],[Market_Price]]</f>
        <v>746.89</v>
      </c>
      <c r="J1469" s="1">
        <f>Table2[[#This Row],[Selling_Price]]</f>
        <v>922.12</v>
      </c>
      <c r="K1469" s="1">
        <f>Table2[[#This Row],[Quantity]]</f>
        <v>353</v>
      </c>
      <c r="L1469" s="1" t="str">
        <f>IF(ISBLANK(Table2[[#This Row],[Status]]), "No Data Entered", IFERROR(Table2[[#This Row],[Status]], "No Data Entered"))</f>
        <v>Delivered</v>
      </c>
    </row>
    <row r="1470" spans="1:12" x14ac:dyDescent="0.3">
      <c r="A1470" s="1" t="str">
        <f>Table2[[#This Row],[Product_ID]]</f>
        <v>PRO9065</v>
      </c>
      <c r="B1470" s="1" t="str">
        <f>Table2[[#This Row],[Customer_ID]]</f>
        <v>CUST13908</v>
      </c>
      <c r="C1470" s="14" t="str">
        <f>Table2[[#This Row],[Date]]</f>
        <v>18/05/2022</v>
      </c>
      <c r="D1470" s="1" t="str">
        <f>TRIM(PROPER(Table2[[#This Row],[Product_Name]]))</f>
        <v>Headphones</v>
      </c>
      <c r="E1470" s="1" t="str">
        <f>TRIM(PROPER(Table2[[#This Row],[Country]]))</f>
        <v>Australia</v>
      </c>
      <c r="F1470" s="1" t="str">
        <f>TRIM(PROPER(Table2[[#This Row],[Category]]))</f>
        <v>Accessories</v>
      </c>
      <c r="G1470" s="1" t="str">
        <f>TRIM(PROPER(Table2[[#This Row],[Brand]]))</f>
        <v>Dell</v>
      </c>
      <c r="H1470" s="1">
        <f>Table2[[#This Row],[Supplier_ID]]</f>
        <v>1064</v>
      </c>
      <c r="I1470" s="1">
        <f>Table2[[#This Row],[Market_Price]]</f>
        <v>974.02</v>
      </c>
      <c r="J1470" s="1">
        <f>Table2[[#This Row],[Selling_Price]]</f>
        <v>1353.43</v>
      </c>
      <c r="K1470" s="1">
        <f>Table2[[#This Row],[Quantity]]</f>
        <v>211</v>
      </c>
      <c r="L1470" s="1" t="str">
        <f>IF(ISBLANK(Table2[[#This Row],[Status]]), "No Data Entered", IFERROR(Table2[[#This Row],[Status]], "No Data Entered"))</f>
        <v>Delivered</v>
      </c>
    </row>
    <row r="1471" spans="1:12" x14ac:dyDescent="0.3">
      <c r="A1471" s="1" t="str">
        <f>Table2[[#This Row],[Product_ID]]</f>
        <v>PRO1339</v>
      </c>
      <c r="B1471" s="1" t="str">
        <f>Table2[[#This Row],[Customer_ID]]</f>
        <v>CUST13994</v>
      </c>
      <c r="C1471" s="14" t="str">
        <f>Table2[[#This Row],[Date]]</f>
        <v>21/06/2022</v>
      </c>
      <c r="D1471" s="1" t="str">
        <f>TRIM(PROPER(Table2[[#This Row],[Product_Name]]))</f>
        <v>Headphones</v>
      </c>
      <c r="E1471" s="1" t="str">
        <f>TRIM(PROPER(Table2[[#This Row],[Country]]))</f>
        <v>Australia</v>
      </c>
      <c r="F1471" s="1" t="str">
        <f>TRIM(PROPER(Table2[[#This Row],[Category]]))</f>
        <v>Computers</v>
      </c>
      <c r="G1471" s="1" t="str">
        <f>TRIM(PROPER(Table2[[#This Row],[Brand]]))</f>
        <v>Lenovo</v>
      </c>
      <c r="H1471" s="1">
        <f>Table2[[#This Row],[Supplier_ID]]</f>
        <v>1049</v>
      </c>
      <c r="I1471" s="1">
        <f>Table2[[#This Row],[Market_Price]]</f>
        <v>1382.01</v>
      </c>
      <c r="J1471" s="1">
        <f>Table2[[#This Row],[Selling_Price]]</f>
        <v>2147.65</v>
      </c>
      <c r="K1471" s="1">
        <f>Table2[[#This Row],[Quantity]]</f>
        <v>467</v>
      </c>
      <c r="L1471" s="1" t="str">
        <f>IF(ISBLANK(Table2[[#This Row],[Status]]), "No Data Entered", IFERROR(Table2[[#This Row],[Status]], "No Data Entered"))</f>
        <v>Delivered</v>
      </c>
    </row>
    <row r="1472" spans="1:12" x14ac:dyDescent="0.3">
      <c r="A1472" s="1" t="str">
        <f>Table2[[#This Row],[Product_ID]]</f>
        <v>PRO8356</v>
      </c>
      <c r="B1472" s="1" t="str">
        <f>Table2[[#This Row],[Customer_ID]]</f>
        <v>CUST14081</v>
      </c>
      <c r="C1472" s="14" t="str">
        <f>Table2[[#This Row],[Date]]</f>
        <v>26/12/2025</v>
      </c>
      <c r="D1472" s="1" t="str">
        <f>TRIM(PROPER(Table2[[#This Row],[Product_Name]]))</f>
        <v>Laptop</v>
      </c>
      <c r="E1472" s="1" t="str">
        <f>TRIM(PROPER(Table2[[#This Row],[Country]]))</f>
        <v>Germany</v>
      </c>
      <c r="F1472" s="1" t="str">
        <f>TRIM(PROPER(Table2[[#This Row],[Category]]))</f>
        <v>Wearables</v>
      </c>
      <c r="G1472" s="1" t="str">
        <f>TRIM(PROPER(Table2[[#This Row],[Brand]]))</f>
        <v>Lenovo</v>
      </c>
      <c r="H1472" s="1">
        <f>Table2[[#This Row],[Supplier_ID]]</f>
        <v>1088</v>
      </c>
      <c r="I1472" s="1">
        <f>Table2[[#This Row],[Market_Price]]</f>
        <v>807.28</v>
      </c>
      <c r="J1472" s="1">
        <f>Table2[[#This Row],[Selling_Price]]</f>
        <v>1495.72</v>
      </c>
      <c r="K1472" s="1">
        <f>Table2[[#This Row],[Quantity]]</f>
        <v>329</v>
      </c>
      <c r="L1472" s="1" t="str">
        <f>IF(ISBLANK(Table2[[#This Row],[Status]]), "No Data Entered", IFERROR(Table2[[#This Row],[Status]], "No Data Entered"))</f>
        <v>Delivered</v>
      </c>
    </row>
    <row r="1473" spans="1:12" x14ac:dyDescent="0.3">
      <c r="A1473" s="1" t="str">
        <f>Table2[[#This Row],[Product_ID]]</f>
        <v>PRO5167</v>
      </c>
      <c r="B1473" s="1" t="str">
        <f>Table2[[#This Row],[Customer_ID]]</f>
        <v>CUST14090</v>
      </c>
      <c r="C1473" s="14" t="str">
        <f>Table2[[#This Row],[Date]]</f>
        <v>04/05/2024</v>
      </c>
      <c r="D1473" s="1" t="str">
        <f>TRIM(PROPER(Table2[[#This Row],[Product_Name]]))</f>
        <v>Smartphone</v>
      </c>
      <c r="E1473" s="1" t="str">
        <f>TRIM(PROPER(Table2[[#This Row],[Country]]))</f>
        <v>China</v>
      </c>
      <c r="F1473" s="1" t="str">
        <f>TRIM(PROPER(Table2[[#This Row],[Category]]))</f>
        <v>Computers</v>
      </c>
      <c r="G1473" s="1" t="str">
        <f>TRIM(PROPER(Table2[[#This Row],[Brand]]))</f>
        <v>Microsoft</v>
      </c>
      <c r="H1473" s="1">
        <f>Table2[[#This Row],[Supplier_ID]]</f>
        <v>1075</v>
      </c>
      <c r="I1473" s="1">
        <f>Table2[[#This Row],[Market_Price]]</f>
        <v>1442.64</v>
      </c>
      <c r="J1473" s="1">
        <f>Table2[[#This Row],[Selling_Price]]</f>
        <v>2296.3200000000002</v>
      </c>
      <c r="K1473" s="1">
        <f>Table2[[#This Row],[Quantity]]</f>
        <v>275</v>
      </c>
      <c r="L1473" s="1" t="str">
        <f>IF(ISBLANK(Table2[[#This Row],[Status]]), "No Data Entered", IFERROR(Table2[[#This Row],[Status]], "No Data Entered"))</f>
        <v>Delivered</v>
      </c>
    </row>
    <row r="1474" spans="1:12" x14ac:dyDescent="0.3">
      <c r="A1474" s="1" t="str">
        <f>Table2[[#This Row],[Product_ID]]</f>
        <v>PRO5090</v>
      </c>
      <c r="B1474" s="1" t="str">
        <f>Table2[[#This Row],[Customer_ID]]</f>
        <v>CUST14152</v>
      </c>
      <c r="C1474" s="14" t="str">
        <f>Table2[[#This Row],[Date]]</f>
        <v>20/10/2023</v>
      </c>
      <c r="D1474" s="1" t="str">
        <f>TRIM(PROPER(Table2[[#This Row],[Product_Name]]))</f>
        <v>Smartphone</v>
      </c>
      <c r="E1474" s="1" t="str">
        <f>TRIM(PROPER(Table2[[#This Row],[Country]]))</f>
        <v>France</v>
      </c>
      <c r="F1474" s="1" t="str">
        <f>TRIM(PROPER(Table2[[#This Row],[Category]]))</f>
        <v>Wearables</v>
      </c>
      <c r="G1474" s="1" t="str">
        <f>TRIM(PROPER(Table2[[#This Row],[Brand]]))</f>
        <v>Lenovo</v>
      </c>
      <c r="H1474" s="1">
        <f>Table2[[#This Row],[Supplier_ID]]</f>
        <v>1062</v>
      </c>
      <c r="I1474" s="1">
        <f>Table2[[#This Row],[Market_Price]]</f>
        <v>1616.63</v>
      </c>
      <c r="J1474" s="1">
        <f>Table2[[#This Row],[Selling_Price]]</f>
        <v>2741.35</v>
      </c>
      <c r="K1474" s="1">
        <f>Table2[[#This Row],[Quantity]]</f>
        <v>364</v>
      </c>
      <c r="L1474" s="1" t="str">
        <f>IF(ISBLANK(Table2[[#This Row],[Status]]), "No Data Entered", IFERROR(Table2[[#This Row],[Status]], "No Data Entered"))</f>
        <v>Delivered</v>
      </c>
    </row>
    <row r="1475" spans="1:12" x14ac:dyDescent="0.3">
      <c r="A1475" s="1" t="str">
        <f>Table2[[#This Row],[Product_ID]]</f>
        <v>PRO7705</v>
      </c>
      <c r="B1475" s="1" t="str">
        <f>Table2[[#This Row],[Customer_ID]]</f>
        <v>CUST14226</v>
      </c>
      <c r="C1475" s="14" t="str">
        <f>Table2[[#This Row],[Date]]</f>
        <v>25/12/2021</v>
      </c>
      <c r="D1475" s="1" t="str">
        <f>TRIM(PROPER(Table2[[#This Row],[Product_Name]]))</f>
        <v>Keyboard</v>
      </c>
      <c r="E1475" s="1" t="str">
        <f>TRIM(PROPER(Table2[[#This Row],[Country]]))</f>
        <v>Australia</v>
      </c>
      <c r="F1475" s="1" t="str">
        <f>TRIM(PROPER(Table2[[#This Row],[Category]]))</f>
        <v>Wearables</v>
      </c>
      <c r="G1475" s="1" t="str">
        <f>TRIM(PROPER(Table2[[#This Row],[Brand]]))</f>
        <v>Canon</v>
      </c>
      <c r="H1475" s="1">
        <f>Table2[[#This Row],[Supplier_ID]]</f>
        <v>1071</v>
      </c>
      <c r="I1475" s="1">
        <f>Table2[[#This Row],[Market_Price]]</f>
        <v>1679.01</v>
      </c>
      <c r="J1475" s="1">
        <f>Table2[[#This Row],[Selling_Price]]</f>
        <v>3190.57</v>
      </c>
      <c r="K1475" s="1">
        <f>Table2[[#This Row],[Quantity]]</f>
        <v>274</v>
      </c>
      <c r="L1475" s="1" t="str">
        <f>IF(ISBLANK(Table2[[#This Row],[Status]]), "No Data Entered", IFERROR(Table2[[#This Row],[Status]], "No Data Entered"))</f>
        <v>Delivered</v>
      </c>
    </row>
    <row r="1476" spans="1:12" x14ac:dyDescent="0.3">
      <c r="A1476" s="1" t="str">
        <f>Table2[[#This Row],[Product_ID]]</f>
        <v>PRO5226</v>
      </c>
      <c r="B1476" s="1" t="str">
        <f>Table2[[#This Row],[Customer_ID]]</f>
        <v>CUST14268</v>
      </c>
      <c r="C1476" s="14" t="str">
        <f>Table2[[#This Row],[Date]]</f>
        <v>23/02/2022</v>
      </c>
      <c r="D1476" s="1" t="str">
        <f>TRIM(PROPER(Table2[[#This Row],[Product_Name]]))</f>
        <v>Laptop</v>
      </c>
      <c r="E1476" s="1" t="str">
        <f>TRIM(PROPER(Table2[[#This Row],[Country]]))</f>
        <v>Australia</v>
      </c>
      <c r="F1476" s="1" t="str">
        <f>TRIM(PROPER(Table2[[#This Row],[Category]]))</f>
        <v>Office Supplies</v>
      </c>
      <c r="G1476" s="1" t="str">
        <f>TRIM(PROPER(Table2[[#This Row],[Brand]]))</f>
        <v>Sony</v>
      </c>
      <c r="H1476" s="1">
        <f>Table2[[#This Row],[Supplier_ID]]</f>
        <v>1080</v>
      </c>
      <c r="I1476" s="1">
        <f>Table2[[#This Row],[Market_Price]]</f>
        <v>1254.45</v>
      </c>
      <c r="J1476" s="1">
        <f>Table2[[#This Row],[Selling_Price]]</f>
        <v>1867.41</v>
      </c>
      <c r="K1476" s="1">
        <f>Table2[[#This Row],[Quantity]]</f>
        <v>79</v>
      </c>
      <c r="L1476" s="1" t="str">
        <f>IF(ISBLANK(Table2[[#This Row],[Status]]), "No Data Entered", IFERROR(Table2[[#This Row],[Status]], "No Data Entered"))</f>
        <v>Delivered</v>
      </c>
    </row>
    <row r="1477" spans="1:12" x14ac:dyDescent="0.3">
      <c r="A1477" s="1" t="str">
        <f>Table2[[#This Row],[Product_ID]]</f>
        <v>PRO1275</v>
      </c>
      <c r="B1477" s="1" t="str">
        <f>Table2[[#This Row],[Customer_ID]]</f>
        <v>CUST14422</v>
      </c>
      <c r="C1477" s="14" t="str">
        <f>Table2[[#This Row],[Date]]</f>
        <v>01/08/2021</v>
      </c>
      <c r="D1477" s="1" t="str">
        <f>TRIM(PROPER(Table2[[#This Row],[Product_Name]]))</f>
        <v>Printer</v>
      </c>
      <c r="E1477" s="1" t="str">
        <f>TRIM(PROPER(Table2[[#This Row],[Country]]))</f>
        <v>Uk</v>
      </c>
      <c r="F1477" s="1" t="str">
        <f>TRIM(PROPER(Table2[[#This Row],[Category]]))</f>
        <v>Computers</v>
      </c>
      <c r="G1477" s="1" t="str">
        <f>TRIM(PROPER(Table2[[#This Row],[Brand]]))</f>
        <v>Dell</v>
      </c>
      <c r="H1477" s="1">
        <f>Table2[[#This Row],[Supplier_ID]]</f>
        <v>1067</v>
      </c>
      <c r="I1477" s="1">
        <f>Table2[[#This Row],[Market_Price]]</f>
        <v>424.57</v>
      </c>
      <c r="J1477" s="1">
        <f>Table2[[#This Row],[Selling_Price]]</f>
        <v>747.34</v>
      </c>
      <c r="K1477" s="1">
        <f>Table2[[#This Row],[Quantity]]</f>
        <v>165</v>
      </c>
      <c r="L1477" s="1" t="str">
        <f>IF(ISBLANK(Table2[[#This Row],[Status]]), "No Data Entered", IFERROR(Table2[[#This Row],[Status]], "No Data Entered"))</f>
        <v>Delivered</v>
      </c>
    </row>
    <row r="1478" spans="1:12" x14ac:dyDescent="0.3">
      <c r="A1478" s="1" t="str">
        <f>Table2[[#This Row],[Product_ID]]</f>
        <v>PRO6815</v>
      </c>
      <c r="B1478" s="1" t="str">
        <f>Table2[[#This Row],[Customer_ID]]</f>
        <v>CUST14458</v>
      </c>
      <c r="C1478" s="14" t="str">
        <f>Table2[[#This Row],[Date]]</f>
        <v>18/02/2021</v>
      </c>
      <c r="D1478" s="1" t="str">
        <f>TRIM(PROPER(Table2[[#This Row],[Product_Name]]))</f>
        <v>Printer</v>
      </c>
      <c r="E1478" s="1" t="str">
        <f>TRIM(PROPER(Table2[[#This Row],[Country]]))</f>
        <v>Usa</v>
      </c>
      <c r="F1478" s="1" t="str">
        <f>TRIM(PROPER(Table2[[#This Row],[Category]]))</f>
        <v>Accessories</v>
      </c>
      <c r="G1478" s="1" t="str">
        <f>TRIM(PROPER(Table2[[#This Row],[Brand]]))</f>
        <v>Lenovo</v>
      </c>
      <c r="H1478" s="1">
        <f>Table2[[#This Row],[Supplier_ID]]</f>
        <v>1082</v>
      </c>
      <c r="I1478" s="1">
        <f>Table2[[#This Row],[Market_Price]]</f>
        <v>1710.98</v>
      </c>
      <c r="J1478" s="1">
        <f>Table2[[#This Row],[Selling_Price]]</f>
        <v>1913.31</v>
      </c>
      <c r="K1478" s="1">
        <f>Table2[[#This Row],[Quantity]]</f>
        <v>263</v>
      </c>
      <c r="L1478" s="1" t="str">
        <f>IF(ISBLANK(Table2[[#This Row],[Status]]), "No Data Entered", IFERROR(Table2[[#This Row],[Status]], "No Data Entered"))</f>
        <v>Delivered</v>
      </c>
    </row>
    <row r="1479" spans="1:12" x14ac:dyDescent="0.3">
      <c r="A1479" s="1" t="str">
        <f>Table2[[#This Row],[Product_ID]]</f>
        <v>PRO2766</v>
      </c>
      <c r="B1479" s="1" t="str">
        <f>Table2[[#This Row],[Customer_ID]]</f>
        <v>CUST14530</v>
      </c>
      <c r="C1479" s="14" t="str">
        <f>Table2[[#This Row],[Date]]</f>
        <v>16/08/2021</v>
      </c>
      <c r="D1479" s="1" t="str">
        <f>TRIM(PROPER(Table2[[#This Row],[Product_Name]]))</f>
        <v>Laptop</v>
      </c>
      <c r="E1479" s="1" t="str">
        <f>TRIM(PROPER(Table2[[#This Row],[Country]]))</f>
        <v>Brazil</v>
      </c>
      <c r="F1479" s="1" t="str">
        <f>TRIM(PROPER(Table2[[#This Row],[Category]]))</f>
        <v>Wearables</v>
      </c>
      <c r="G1479" s="1" t="str">
        <f>TRIM(PROPER(Table2[[#This Row],[Brand]]))</f>
        <v>Hp</v>
      </c>
      <c r="H1479" s="1">
        <f>Table2[[#This Row],[Supplier_ID]]</f>
        <v>1082</v>
      </c>
      <c r="I1479" s="1">
        <f>Table2[[#This Row],[Market_Price]]</f>
        <v>1056.43</v>
      </c>
      <c r="J1479" s="1">
        <f>Table2[[#This Row],[Selling_Price]]</f>
        <v>1541.12</v>
      </c>
      <c r="K1479" s="1">
        <f>Table2[[#This Row],[Quantity]]</f>
        <v>123</v>
      </c>
      <c r="L1479" s="1" t="str">
        <f>IF(ISBLANK(Table2[[#This Row],[Status]]), "No Data Entered", IFERROR(Table2[[#This Row],[Status]], "No Data Entered"))</f>
        <v>Delivered</v>
      </c>
    </row>
    <row r="1480" spans="1:12" x14ac:dyDescent="0.3">
      <c r="A1480" s="1" t="str">
        <f>Table2[[#This Row],[Product_ID]]</f>
        <v>PRO9794</v>
      </c>
      <c r="B1480" s="1" t="str">
        <f>Table2[[#This Row],[Customer_ID]]</f>
        <v>CUST14542</v>
      </c>
      <c r="C1480" s="14" t="str">
        <f>Table2[[#This Row],[Date]]</f>
        <v>31/05/2023</v>
      </c>
      <c r="D1480" s="1" t="str">
        <f>TRIM(PROPER(Table2[[#This Row],[Product_Name]]))</f>
        <v>Smartwatch</v>
      </c>
      <c r="E1480" s="1" t="str">
        <f>TRIM(PROPER(Table2[[#This Row],[Country]]))</f>
        <v>Germany</v>
      </c>
      <c r="F1480" s="1" t="str">
        <f>TRIM(PROPER(Table2[[#This Row],[Category]]))</f>
        <v>Electronics</v>
      </c>
      <c r="G1480" s="1" t="str">
        <f>TRIM(PROPER(Table2[[#This Row],[Brand]]))</f>
        <v>Apple</v>
      </c>
      <c r="H1480" s="1">
        <f>Table2[[#This Row],[Supplier_ID]]</f>
        <v>1033</v>
      </c>
      <c r="I1480" s="1">
        <f>Table2[[#This Row],[Market_Price]]</f>
        <v>1780.63</v>
      </c>
      <c r="J1480" s="1">
        <f>Table2[[#This Row],[Selling_Price]]</f>
        <v>2498.61</v>
      </c>
      <c r="K1480" s="1">
        <f>Table2[[#This Row],[Quantity]]</f>
        <v>54</v>
      </c>
      <c r="L1480" s="1" t="str">
        <f>IF(ISBLANK(Table2[[#This Row],[Status]]), "No Data Entered", IFERROR(Table2[[#This Row],[Status]], "No Data Entered"))</f>
        <v>Delivered</v>
      </c>
    </row>
    <row r="1481" spans="1:12" x14ac:dyDescent="0.3">
      <c r="A1481" s="1" t="str">
        <f>Table2[[#This Row],[Product_ID]]</f>
        <v>PRO4213</v>
      </c>
      <c r="B1481" s="1" t="str">
        <f>Table2[[#This Row],[Customer_ID]]</f>
        <v>CUST14545</v>
      </c>
      <c r="C1481" s="14" t="str">
        <f>Table2[[#This Row],[Date]]</f>
        <v>20/11/2022</v>
      </c>
      <c r="D1481" s="1" t="str">
        <f>TRIM(PROPER(Table2[[#This Row],[Product_Name]]))</f>
        <v>Smartwatch</v>
      </c>
      <c r="E1481" s="1" t="str">
        <f>TRIM(PROPER(Table2[[#This Row],[Country]]))</f>
        <v>Canada</v>
      </c>
      <c r="F1481" s="1" t="str">
        <f>TRIM(PROPER(Table2[[#This Row],[Category]]))</f>
        <v>Computers</v>
      </c>
      <c r="G1481" s="1" t="str">
        <f>TRIM(PROPER(Table2[[#This Row],[Brand]]))</f>
        <v>Apple</v>
      </c>
      <c r="H1481" s="1">
        <f>Table2[[#This Row],[Supplier_ID]]</f>
        <v>1012</v>
      </c>
      <c r="I1481" s="1">
        <f>Table2[[#This Row],[Market_Price]]</f>
        <v>905.13</v>
      </c>
      <c r="J1481" s="1">
        <f>Table2[[#This Row],[Selling_Price]]</f>
        <v>1773.76</v>
      </c>
      <c r="K1481" s="1">
        <f>Table2[[#This Row],[Quantity]]</f>
        <v>8</v>
      </c>
      <c r="L1481" s="1" t="str">
        <f>IF(ISBLANK(Table2[[#This Row],[Status]]), "No Data Entered", IFERROR(Table2[[#This Row],[Status]], "No Data Entered"))</f>
        <v>Delivered</v>
      </c>
    </row>
    <row r="1482" spans="1:12" x14ac:dyDescent="0.3">
      <c r="A1482" s="1" t="str">
        <f>Table2[[#This Row],[Product_ID]]</f>
        <v>PRO9986</v>
      </c>
      <c r="B1482" s="1" t="str">
        <f>Table2[[#This Row],[Customer_ID]]</f>
        <v>CUST14556</v>
      </c>
      <c r="C1482" s="14" t="str">
        <f>Table2[[#This Row],[Date]]</f>
        <v>16/07/2021</v>
      </c>
      <c r="D1482" s="1" t="str">
        <f>TRIM(PROPER(Table2[[#This Row],[Product_Name]]))</f>
        <v>Monitor</v>
      </c>
      <c r="E1482" s="1" t="str">
        <f>TRIM(PROPER(Table2[[#This Row],[Country]]))</f>
        <v>Germany</v>
      </c>
      <c r="F1482" s="1" t="str">
        <f>TRIM(PROPER(Table2[[#This Row],[Category]]))</f>
        <v>Office Supplies</v>
      </c>
      <c r="G1482" s="1" t="str">
        <f>TRIM(PROPER(Table2[[#This Row],[Brand]]))</f>
        <v>Samsung</v>
      </c>
      <c r="H1482" s="1">
        <f>Table2[[#This Row],[Supplier_ID]]</f>
        <v>1032</v>
      </c>
      <c r="I1482" s="1">
        <f>Table2[[#This Row],[Market_Price]]</f>
        <v>1499.08</v>
      </c>
      <c r="J1482" s="1">
        <f>Table2[[#This Row],[Selling_Price]]</f>
        <v>2489.6999999999998</v>
      </c>
      <c r="K1482" s="1">
        <f>Table2[[#This Row],[Quantity]]</f>
        <v>309</v>
      </c>
      <c r="L1482" s="1" t="str">
        <f>IF(ISBLANK(Table2[[#This Row],[Status]]), "No Data Entered", IFERROR(Table2[[#This Row],[Status]], "No Data Entered"))</f>
        <v>Delivered</v>
      </c>
    </row>
    <row r="1483" spans="1:12" x14ac:dyDescent="0.3">
      <c r="A1483" s="1" t="str">
        <f>Table2[[#This Row],[Product_ID]]</f>
        <v>PRO2935</v>
      </c>
      <c r="B1483" s="1" t="str">
        <f>Table2[[#This Row],[Customer_ID]]</f>
        <v>CUST14617</v>
      </c>
      <c r="C1483" s="14" t="str">
        <f>Table2[[#This Row],[Date]]</f>
        <v>30/12/2024</v>
      </c>
      <c r="D1483" s="1" t="str">
        <f>TRIM(PROPER(Table2[[#This Row],[Product_Name]]))</f>
        <v>Tablet</v>
      </c>
      <c r="E1483" s="1" t="str">
        <f>TRIM(PROPER(Table2[[#This Row],[Country]]))</f>
        <v>Australia</v>
      </c>
      <c r="F1483" s="1" t="str">
        <f>TRIM(PROPER(Table2[[#This Row],[Category]]))</f>
        <v>Wearables</v>
      </c>
      <c r="G1483" s="1" t="str">
        <f>TRIM(PROPER(Table2[[#This Row],[Brand]]))</f>
        <v>Samsung</v>
      </c>
      <c r="H1483" s="1">
        <f>Table2[[#This Row],[Supplier_ID]]</f>
        <v>1070</v>
      </c>
      <c r="I1483" s="1">
        <f>Table2[[#This Row],[Market_Price]]</f>
        <v>222.25</v>
      </c>
      <c r="J1483" s="1">
        <f>Table2[[#This Row],[Selling_Price]]</f>
        <v>345.76</v>
      </c>
      <c r="K1483" s="1">
        <f>Table2[[#This Row],[Quantity]]</f>
        <v>440</v>
      </c>
      <c r="L1483" s="1" t="str">
        <f>IF(ISBLANK(Table2[[#This Row],[Status]]), "No Data Entered", IFERROR(Table2[[#This Row],[Status]], "No Data Entered"))</f>
        <v>Delivered</v>
      </c>
    </row>
    <row r="1484" spans="1:12" x14ac:dyDescent="0.3">
      <c r="A1484" s="1" t="str">
        <f>Table2[[#This Row],[Product_ID]]</f>
        <v>PRO7620</v>
      </c>
      <c r="B1484" s="1" t="str">
        <f>Table2[[#This Row],[Customer_ID]]</f>
        <v>CUST14623</v>
      </c>
      <c r="C1484" s="14" t="str">
        <f>Table2[[#This Row],[Date]]</f>
        <v>19/10/2024</v>
      </c>
      <c r="D1484" s="1" t="str">
        <f>TRIM(PROPER(Table2[[#This Row],[Product_Name]]))</f>
        <v>Printer</v>
      </c>
      <c r="E1484" s="1" t="str">
        <f>TRIM(PROPER(Table2[[#This Row],[Country]]))</f>
        <v>France</v>
      </c>
      <c r="F1484" s="1" t="str">
        <f>TRIM(PROPER(Table2[[#This Row],[Category]]))</f>
        <v>Accessories</v>
      </c>
      <c r="G1484" s="1" t="str">
        <f>TRIM(PROPER(Table2[[#This Row],[Brand]]))</f>
        <v>Lenovo</v>
      </c>
      <c r="H1484" s="1">
        <f>Table2[[#This Row],[Supplier_ID]]</f>
        <v>1029</v>
      </c>
      <c r="I1484" s="1">
        <f>Table2[[#This Row],[Market_Price]]</f>
        <v>1480.06</v>
      </c>
      <c r="J1484" s="1">
        <f>Table2[[#This Row],[Selling_Price]]</f>
        <v>2578.37</v>
      </c>
      <c r="K1484" s="1">
        <f>Table2[[#This Row],[Quantity]]</f>
        <v>144</v>
      </c>
      <c r="L1484" s="1" t="str">
        <f>IF(ISBLANK(Table2[[#This Row],[Status]]), "No Data Entered", IFERROR(Table2[[#This Row],[Status]], "No Data Entered"))</f>
        <v>Delivered</v>
      </c>
    </row>
    <row r="1485" spans="1:12" x14ac:dyDescent="0.3">
      <c r="A1485" s="1" t="str">
        <f>Table2[[#This Row],[Product_ID]]</f>
        <v>PRO4865</v>
      </c>
      <c r="B1485" s="1" t="str">
        <f>Table2[[#This Row],[Customer_ID]]</f>
        <v>CUST14625</v>
      </c>
      <c r="C1485" s="14" t="str">
        <f>Table2[[#This Row],[Date]]</f>
        <v>23/06/2022</v>
      </c>
      <c r="D1485" s="1" t="str">
        <f>TRIM(PROPER(Table2[[#This Row],[Product_Name]]))</f>
        <v>Tablet</v>
      </c>
      <c r="E1485" s="1" t="str">
        <f>TRIM(PROPER(Table2[[#This Row],[Country]]))</f>
        <v>Japan</v>
      </c>
      <c r="F1485" s="1" t="str">
        <f>TRIM(PROPER(Table2[[#This Row],[Category]]))</f>
        <v>Office Supplies</v>
      </c>
      <c r="G1485" s="1" t="str">
        <f>TRIM(PROPER(Table2[[#This Row],[Brand]]))</f>
        <v>Apple</v>
      </c>
      <c r="H1485" s="1">
        <f>Table2[[#This Row],[Supplier_ID]]</f>
        <v>1072</v>
      </c>
      <c r="I1485" s="1">
        <f>Table2[[#This Row],[Market_Price]]</f>
        <v>893.62</v>
      </c>
      <c r="J1485" s="1">
        <f>Table2[[#This Row],[Selling_Price]]</f>
        <v>1600.94</v>
      </c>
      <c r="K1485" s="1">
        <f>Table2[[#This Row],[Quantity]]</f>
        <v>256</v>
      </c>
      <c r="L1485" s="1" t="str">
        <f>IF(ISBLANK(Table2[[#This Row],[Status]]), "No Data Entered", IFERROR(Table2[[#This Row],[Status]], "No Data Entered"))</f>
        <v>Delivered</v>
      </c>
    </row>
    <row r="1486" spans="1:12" x14ac:dyDescent="0.3">
      <c r="A1486" s="1" t="str">
        <f>Table2[[#This Row],[Product_ID]]</f>
        <v>PRO8853</v>
      </c>
      <c r="B1486" s="1" t="str">
        <f>Table2[[#This Row],[Customer_ID]]</f>
        <v>CUST14660</v>
      </c>
      <c r="C1486" s="14" t="str">
        <f>Table2[[#This Row],[Date]]</f>
        <v>14/02/2022</v>
      </c>
      <c r="D1486" s="1" t="str">
        <f>TRIM(PROPER(Table2[[#This Row],[Product_Name]]))</f>
        <v>Smartwatch</v>
      </c>
      <c r="E1486" s="1" t="str">
        <f>TRIM(PROPER(Table2[[#This Row],[Country]]))</f>
        <v>China</v>
      </c>
      <c r="F1486" s="1" t="str">
        <f>TRIM(PROPER(Table2[[#This Row],[Category]]))</f>
        <v>Wearables</v>
      </c>
      <c r="G1486" s="1" t="str">
        <f>TRIM(PROPER(Table2[[#This Row],[Brand]]))</f>
        <v>Lenovo</v>
      </c>
      <c r="H1486" s="1">
        <f>Table2[[#This Row],[Supplier_ID]]</f>
        <v>1011</v>
      </c>
      <c r="I1486" s="1">
        <f>Table2[[#This Row],[Market_Price]]</f>
        <v>1987.98</v>
      </c>
      <c r="J1486" s="1">
        <f>Table2[[#This Row],[Selling_Price]]</f>
        <v>3531.93</v>
      </c>
      <c r="K1486" s="1">
        <f>Table2[[#This Row],[Quantity]]</f>
        <v>233</v>
      </c>
      <c r="L1486" s="1" t="str">
        <f>IF(ISBLANK(Table2[[#This Row],[Status]]), "No Data Entered", IFERROR(Table2[[#This Row],[Status]], "No Data Entered"))</f>
        <v>Delivered</v>
      </c>
    </row>
    <row r="1487" spans="1:12" x14ac:dyDescent="0.3">
      <c r="A1487" s="1" t="str">
        <f>Table2[[#This Row],[Product_ID]]</f>
        <v>PRO3036</v>
      </c>
      <c r="B1487" s="1" t="str">
        <f>Table2[[#This Row],[Customer_ID]]</f>
        <v>CUST14667</v>
      </c>
      <c r="C1487" s="14" t="str">
        <f>Table2[[#This Row],[Date]]</f>
        <v>14/08/2024</v>
      </c>
      <c r="D1487" s="1" t="str">
        <f>TRIM(PROPER(Table2[[#This Row],[Product_Name]]))</f>
        <v>Monitor</v>
      </c>
      <c r="E1487" s="1" t="str">
        <f>TRIM(PROPER(Table2[[#This Row],[Country]]))</f>
        <v>Brazil</v>
      </c>
      <c r="F1487" s="1" t="str">
        <f>TRIM(PROPER(Table2[[#This Row],[Category]]))</f>
        <v>Accessories</v>
      </c>
      <c r="G1487" s="1" t="str">
        <f>TRIM(PROPER(Table2[[#This Row],[Brand]]))</f>
        <v>Microsoft</v>
      </c>
      <c r="H1487" s="1">
        <f>Table2[[#This Row],[Supplier_ID]]</f>
        <v>1067</v>
      </c>
      <c r="I1487" s="1">
        <f>Table2[[#This Row],[Market_Price]]</f>
        <v>1495.62</v>
      </c>
      <c r="J1487" s="1">
        <f>Table2[[#This Row],[Selling_Price]]</f>
        <v>2966.77</v>
      </c>
      <c r="K1487" s="1">
        <f>Table2[[#This Row],[Quantity]]</f>
        <v>223</v>
      </c>
      <c r="L1487" s="1" t="str">
        <f>IF(ISBLANK(Table2[[#This Row],[Status]]), "No Data Entered", IFERROR(Table2[[#This Row],[Status]], "No Data Entered"))</f>
        <v>Delivered</v>
      </c>
    </row>
    <row r="1488" spans="1:12" x14ac:dyDescent="0.3">
      <c r="A1488" s="1" t="str">
        <f>Table2[[#This Row],[Product_ID]]</f>
        <v>PRO4615</v>
      </c>
      <c r="B1488" s="1" t="str">
        <f>Table2[[#This Row],[Customer_ID]]</f>
        <v>CUST14709</v>
      </c>
      <c r="C1488" s="14" t="str">
        <f>Table2[[#This Row],[Date]]</f>
        <v>31/01/2020</v>
      </c>
      <c r="D1488" s="1" t="str">
        <f>TRIM(PROPER(Table2[[#This Row],[Product_Name]]))</f>
        <v>Keyboard</v>
      </c>
      <c r="E1488" s="1" t="str">
        <f>TRIM(PROPER(Table2[[#This Row],[Country]]))</f>
        <v>Usa</v>
      </c>
      <c r="F1488" s="1" t="str">
        <f>TRIM(PROPER(Table2[[#This Row],[Category]]))</f>
        <v>Accessories</v>
      </c>
      <c r="G1488" s="1" t="str">
        <f>TRIM(PROPER(Table2[[#This Row],[Brand]]))</f>
        <v>Microsoft</v>
      </c>
      <c r="H1488" s="1">
        <f>Table2[[#This Row],[Supplier_ID]]</f>
        <v>1074</v>
      </c>
      <c r="I1488" s="1">
        <f>Table2[[#This Row],[Market_Price]]</f>
        <v>1371.04</v>
      </c>
      <c r="J1488" s="1">
        <f>Table2[[#This Row],[Selling_Price]]</f>
        <v>2186.09</v>
      </c>
      <c r="K1488" s="1">
        <f>Table2[[#This Row],[Quantity]]</f>
        <v>130</v>
      </c>
      <c r="L1488" s="1" t="str">
        <f>IF(ISBLANK(Table2[[#This Row],[Status]]), "No Data Entered", IFERROR(Table2[[#This Row],[Status]], "No Data Entered"))</f>
        <v>Delivered</v>
      </c>
    </row>
    <row r="1489" spans="1:12" x14ac:dyDescent="0.3">
      <c r="A1489" s="1" t="str">
        <f>Table2[[#This Row],[Product_ID]]</f>
        <v>PRO6766</v>
      </c>
      <c r="B1489" s="1" t="str">
        <f>Table2[[#This Row],[Customer_ID]]</f>
        <v>CUST14905</v>
      </c>
      <c r="C1489" s="14" t="str">
        <f>Table2[[#This Row],[Date]]</f>
        <v>06/12/2020</v>
      </c>
      <c r="D1489" s="1" t="str">
        <f>TRIM(PROPER(Table2[[#This Row],[Product_Name]]))</f>
        <v>Monitor</v>
      </c>
      <c r="E1489" s="1" t="str">
        <f>TRIM(PROPER(Table2[[#This Row],[Country]]))</f>
        <v>Usa</v>
      </c>
      <c r="F1489" s="1" t="str">
        <f>TRIM(PROPER(Table2[[#This Row],[Category]]))</f>
        <v>Accessories</v>
      </c>
      <c r="G1489" s="1" t="str">
        <f>TRIM(PROPER(Table2[[#This Row],[Brand]]))</f>
        <v>Microsoft</v>
      </c>
      <c r="H1489" s="1">
        <f>Table2[[#This Row],[Supplier_ID]]</f>
        <v>1032</v>
      </c>
      <c r="I1489" s="1">
        <f>Table2[[#This Row],[Market_Price]]</f>
        <v>1952.61</v>
      </c>
      <c r="J1489" s="1">
        <f>Table2[[#This Row],[Selling_Price]]</f>
        <v>3883.51</v>
      </c>
      <c r="K1489" s="1">
        <f>Table2[[#This Row],[Quantity]]</f>
        <v>251</v>
      </c>
      <c r="L1489" s="1" t="str">
        <f>IF(ISBLANK(Table2[[#This Row],[Status]]), "No Data Entered", IFERROR(Table2[[#This Row],[Status]], "No Data Entered"))</f>
        <v>Delivered</v>
      </c>
    </row>
    <row r="1490" spans="1:12" x14ac:dyDescent="0.3">
      <c r="A1490" s="1" t="str">
        <f>Table2[[#This Row],[Product_ID]]</f>
        <v>PRO8197</v>
      </c>
      <c r="B1490" s="1" t="str">
        <f>Table2[[#This Row],[Customer_ID]]</f>
        <v>CUST14914</v>
      </c>
      <c r="C1490" s="14" t="str">
        <f>Table2[[#This Row],[Date]]</f>
        <v>06/10/2021</v>
      </c>
      <c r="D1490" s="1" t="str">
        <f>TRIM(PROPER(Table2[[#This Row],[Product_Name]]))</f>
        <v>Tablet</v>
      </c>
      <c r="E1490" s="1" t="str">
        <f>TRIM(PROPER(Table2[[#This Row],[Country]]))</f>
        <v>Uk</v>
      </c>
      <c r="F1490" s="1" t="str">
        <f>TRIM(PROPER(Table2[[#This Row],[Category]]))</f>
        <v>Computers</v>
      </c>
      <c r="G1490" s="1" t="str">
        <f>TRIM(PROPER(Table2[[#This Row],[Brand]]))</f>
        <v>Asus</v>
      </c>
      <c r="H1490" s="1">
        <f>Table2[[#This Row],[Supplier_ID]]</f>
        <v>1071</v>
      </c>
      <c r="I1490" s="1">
        <f>Table2[[#This Row],[Market_Price]]</f>
        <v>767.02</v>
      </c>
      <c r="J1490" s="1">
        <f>Table2[[#This Row],[Selling_Price]]</f>
        <v>961.13</v>
      </c>
      <c r="K1490" s="1">
        <f>Table2[[#This Row],[Quantity]]</f>
        <v>215</v>
      </c>
      <c r="L1490" s="1" t="str">
        <f>IF(ISBLANK(Table2[[#This Row],[Status]]), "No Data Entered", IFERROR(Table2[[#This Row],[Status]], "No Data Entered"))</f>
        <v>Delivered</v>
      </c>
    </row>
    <row r="1491" spans="1:12" x14ac:dyDescent="0.3">
      <c r="A1491" s="1" t="str">
        <f>Table2[[#This Row],[Product_ID]]</f>
        <v>PRO9518</v>
      </c>
      <c r="B1491" s="1" t="str">
        <f>Table2[[#This Row],[Customer_ID]]</f>
        <v>CUST15023</v>
      </c>
      <c r="C1491" s="14" t="str">
        <f>Table2[[#This Row],[Date]]</f>
        <v>27/02/2024</v>
      </c>
      <c r="D1491" s="1" t="str">
        <f>TRIM(PROPER(Table2[[#This Row],[Product_Name]]))</f>
        <v>Printer</v>
      </c>
      <c r="E1491" s="1" t="str">
        <f>TRIM(PROPER(Table2[[#This Row],[Country]]))</f>
        <v>Germany</v>
      </c>
      <c r="F1491" s="1" t="str">
        <f>TRIM(PROPER(Table2[[#This Row],[Category]]))</f>
        <v>Office Supplies</v>
      </c>
      <c r="G1491" s="1" t="str">
        <f>TRIM(PROPER(Table2[[#This Row],[Brand]]))</f>
        <v>Microsoft</v>
      </c>
      <c r="H1491" s="1">
        <f>Table2[[#This Row],[Supplier_ID]]</f>
        <v>1089</v>
      </c>
      <c r="I1491" s="1">
        <f>Table2[[#This Row],[Market_Price]]</f>
        <v>172.18</v>
      </c>
      <c r="J1491" s="1">
        <f>Table2[[#This Row],[Selling_Price]]</f>
        <v>197.2</v>
      </c>
      <c r="K1491" s="1">
        <f>Table2[[#This Row],[Quantity]]</f>
        <v>120</v>
      </c>
      <c r="L1491" s="1" t="str">
        <f>IF(ISBLANK(Table2[[#This Row],[Status]]), "No Data Entered", IFERROR(Table2[[#This Row],[Status]], "No Data Entered"))</f>
        <v>Delivered</v>
      </c>
    </row>
    <row r="1492" spans="1:12" x14ac:dyDescent="0.3">
      <c r="A1492" s="1" t="str">
        <f>Table2[[#This Row],[Product_ID]]</f>
        <v>PRO7127</v>
      </c>
      <c r="B1492" s="1" t="str">
        <f>Table2[[#This Row],[Customer_ID]]</f>
        <v>CUST15041</v>
      </c>
      <c r="C1492" s="14" t="str">
        <f>Table2[[#This Row],[Date]]</f>
        <v>02/08/2024</v>
      </c>
      <c r="D1492" s="1" t="str">
        <f>TRIM(PROPER(Table2[[#This Row],[Product_Name]]))</f>
        <v>Smartphone</v>
      </c>
      <c r="E1492" s="1" t="str">
        <f>TRIM(PROPER(Table2[[#This Row],[Country]]))</f>
        <v>Uk</v>
      </c>
      <c r="F1492" s="1" t="str">
        <f>TRIM(PROPER(Table2[[#This Row],[Category]]))</f>
        <v>Office Supplies</v>
      </c>
      <c r="G1492" s="1" t="str">
        <f>TRIM(PROPER(Table2[[#This Row],[Brand]]))</f>
        <v>Hp</v>
      </c>
      <c r="H1492" s="1">
        <f>Table2[[#This Row],[Supplier_ID]]</f>
        <v>1052</v>
      </c>
      <c r="I1492" s="1">
        <f>Table2[[#This Row],[Market_Price]]</f>
        <v>190.13</v>
      </c>
      <c r="J1492" s="1">
        <f>Table2[[#This Row],[Selling_Price]]</f>
        <v>264.13</v>
      </c>
      <c r="K1492" s="1">
        <f>Table2[[#This Row],[Quantity]]</f>
        <v>76</v>
      </c>
      <c r="L1492" s="1" t="str">
        <f>IF(ISBLANK(Table2[[#This Row],[Status]]), "No Data Entered", IFERROR(Table2[[#This Row],[Status]], "No Data Entered"))</f>
        <v>Delivered</v>
      </c>
    </row>
    <row r="1493" spans="1:12" x14ac:dyDescent="0.3">
      <c r="A1493" s="1" t="str">
        <f>Table2[[#This Row],[Product_ID]]</f>
        <v>PRO8262</v>
      </c>
      <c r="B1493" s="1" t="str">
        <f>Table2[[#This Row],[Customer_ID]]</f>
        <v>CUST15085</v>
      </c>
      <c r="C1493" s="14" t="str">
        <f>Table2[[#This Row],[Date]]</f>
        <v>11/11/2024</v>
      </c>
      <c r="D1493" s="1" t="str">
        <f>TRIM(PROPER(Table2[[#This Row],[Product_Name]]))</f>
        <v>Laptop</v>
      </c>
      <c r="E1493" s="1" t="str">
        <f>TRIM(PROPER(Table2[[#This Row],[Country]]))</f>
        <v>Germany</v>
      </c>
      <c r="F1493" s="1" t="str">
        <f>TRIM(PROPER(Table2[[#This Row],[Category]]))</f>
        <v>Electronics</v>
      </c>
      <c r="G1493" s="1" t="str">
        <f>TRIM(PROPER(Table2[[#This Row],[Brand]]))</f>
        <v>Hp</v>
      </c>
      <c r="H1493" s="1">
        <f>Table2[[#This Row],[Supplier_ID]]</f>
        <v>1091</v>
      </c>
      <c r="I1493" s="1">
        <f>Table2[[#This Row],[Market_Price]]</f>
        <v>1809.28</v>
      </c>
      <c r="J1493" s="1">
        <f>Table2[[#This Row],[Selling_Price]]</f>
        <v>3468.6</v>
      </c>
      <c r="K1493" s="1">
        <f>Table2[[#This Row],[Quantity]]</f>
        <v>315</v>
      </c>
      <c r="L1493" s="1" t="str">
        <f>IF(ISBLANK(Table2[[#This Row],[Status]]), "No Data Entered", IFERROR(Table2[[#This Row],[Status]], "No Data Entered"))</f>
        <v>Delivered</v>
      </c>
    </row>
    <row r="1494" spans="1:12" x14ac:dyDescent="0.3">
      <c r="A1494" s="1" t="str">
        <f>Table2[[#This Row],[Product_ID]]</f>
        <v>PRO6431</v>
      </c>
      <c r="B1494" s="1" t="str">
        <f>Table2[[#This Row],[Customer_ID]]</f>
        <v>CUST15093</v>
      </c>
      <c r="C1494" s="14" t="str">
        <f>Table2[[#This Row],[Date]]</f>
        <v>23/09/2022</v>
      </c>
      <c r="D1494" s="1" t="str">
        <f>TRIM(PROPER(Table2[[#This Row],[Product_Name]]))</f>
        <v>Tablet</v>
      </c>
      <c r="E1494" s="1" t="str">
        <f>TRIM(PROPER(Table2[[#This Row],[Country]]))</f>
        <v>Germany</v>
      </c>
      <c r="F1494" s="1" t="str">
        <f>TRIM(PROPER(Table2[[#This Row],[Category]]))</f>
        <v>Electronics</v>
      </c>
      <c r="G1494" s="1" t="str">
        <f>TRIM(PROPER(Table2[[#This Row],[Brand]]))</f>
        <v>Lenovo</v>
      </c>
      <c r="H1494" s="1">
        <f>Table2[[#This Row],[Supplier_ID]]</f>
        <v>1045</v>
      </c>
      <c r="I1494" s="1">
        <f>Table2[[#This Row],[Market_Price]]</f>
        <v>1095.26</v>
      </c>
      <c r="J1494" s="1">
        <f>Table2[[#This Row],[Selling_Price]]</f>
        <v>2073.12</v>
      </c>
      <c r="K1494" s="1">
        <f>Table2[[#This Row],[Quantity]]</f>
        <v>32</v>
      </c>
      <c r="L1494" s="1" t="str">
        <f>IF(ISBLANK(Table2[[#This Row],[Status]]), "No Data Entered", IFERROR(Table2[[#This Row],[Status]], "No Data Entered"))</f>
        <v>Delivered</v>
      </c>
    </row>
    <row r="1495" spans="1:12" x14ac:dyDescent="0.3">
      <c r="A1495" s="1" t="str">
        <f>Table2[[#This Row],[Product_ID]]</f>
        <v>PRO2710</v>
      </c>
      <c r="B1495" s="1" t="str">
        <f>Table2[[#This Row],[Customer_ID]]</f>
        <v>CUST15106</v>
      </c>
      <c r="C1495" s="14" t="str">
        <f>Table2[[#This Row],[Date]]</f>
        <v>14/03/2020</v>
      </c>
      <c r="D1495" s="1" t="str">
        <f>TRIM(PROPER(Table2[[#This Row],[Product_Name]]))</f>
        <v>Camera</v>
      </c>
      <c r="E1495" s="1" t="str">
        <f>TRIM(PROPER(Table2[[#This Row],[Country]]))</f>
        <v>Germany</v>
      </c>
      <c r="F1495" s="1" t="str">
        <f>TRIM(PROPER(Table2[[#This Row],[Category]]))</f>
        <v>Office Supplies</v>
      </c>
      <c r="G1495" s="1" t="str">
        <f>TRIM(PROPER(Table2[[#This Row],[Brand]]))</f>
        <v>Microsoft</v>
      </c>
      <c r="H1495" s="1">
        <f>Table2[[#This Row],[Supplier_ID]]</f>
        <v>1078</v>
      </c>
      <c r="I1495" s="1">
        <f>Table2[[#This Row],[Market_Price]]</f>
        <v>1623.7</v>
      </c>
      <c r="J1495" s="1">
        <f>Table2[[#This Row],[Selling_Price]]</f>
        <v>2660.3</v>
      </c>
      <c r="K1495" s="1">
        <f>Table2[[#This Row],[Quantity]]</f>
        <v>381</v>
      </c>
      <c r="L1495" s="1" t="str">
        <f>IF(ISBLANK(Table2[[#This Row],[Status]]), "No Data Entered", IFERROR(Table2[[#This Row],[Status]], "No Data Entered"))</f>
        <v>Delivered</v>
      </c>
    </row>
    <row r="1496" spans="1:12" x14ac:dyDescent="0.3">
      <c r="A1496" s="1" t="str">
        <f>Table2[[#This Row],[Product_ID]]</f>
        <v>PRO3685</v>
      </c>
      <c r="B1496" s="1" t="str">
        <f>Table2[[#This Row],[Customer_ID]]</f>
        <v>CUST15200</v>
      </c>
      <c r="C1496" s="14" t="str">
        <f>Table2[[#This Row],[Date]]</f>
        <v>22/03/2022</v>
      </c>
      <c r="D1496" s="1" t="str">
        <f>TRIM(PROPER(Table2[[#This Row],[Product_Name]]))</f>
        <v>Monitor</v>
      </c>
      <c r="E1496" s="1" t="str">
        <f>TRIM(PROPER(Table2[[#This Row],[Country]]))</f>
        <v>Germany</v>
      </c>
      <c r="F1496" s="1" t="str">
        <f>TRIM(PROPER(Table2[[#This Row],[Category]]))</f>
        <v>Accessories</v>
      </c>
      <c r="G1496" s="1" t="str">
        <f>TRIM(PROPER(Table2[[#This Row],[Brand]]))</f>
        <v>Samsung</v>
      </c>
      <c r="H1496" s="1">
        <f>Table2[[#This Row],[Supplier_ID]]</f>
        <v>1024</v>
      </c>
      <c r="I1496" s="1">
        <f>Table2[[#This Row],[Market_Price]]</f>
        <v>1538.03</v>
      </c>
      <c r="J1496" s="1">
        <f>Table2[[#This Row],[Selling_Price]]</f>
        <v>1968.54</v>
      </c>
      <c r="K1496" s="1">
        <f>Table2[[#This Row],[Quantity]]</f>
        <v>60</v>
      </c>
      <c r="L1496" s="1" t="str">
        <f>IF(ISBLANK(Table2[[#This Row],[Status]]), "No Data Entered", IFERROR(Table2[[#This Row],[Status]], "No Data Entered"))</f>
        <v>Delivered</v>
      </c>
    </row>
    <row r="1497" spans="1:12" x14ac:dyDescent="0.3">
      <c r="A1497" s="1" t="str">
        <f>Table2[[#This Row],[Product_ID]]</f>
        <v>PRO4169</v>
      </c>
      <c r="B1497" s="1" t="str">
        <f>Table2[[#This Row],[Customer_ID]]</f>
        <v>CUST15225</v>
      </c>
      <c r="C1497" s="14" t="str">
        <f>Table2[[#This Row],[Date]]</f>
        <v>27/05/2023</v>
      </c>
      <c r="D1497" s="1" t="str">
        <f>TRIM(PROPER(Table2[[#This Row],[Product_Name]]))</f>
        <v>Smartphone</v>
      </c>
      <c r="E1497" s="1" t="str">
        <f>TRIM(PROPER(Table2[[#This Row],[Country]]))</f>
        <v>Japan</v>
      </c>
      <c r="F1497" s="1" t="str">
        <f>TRIM(PROPER(Table2[[#This Row],[Category]]))</f>
        <v>Wearables</v>
      </c>
      <c r="G1497" s="1" t="str">
        <f>TRIM(PROPER(Table2[[#This Row],[Brand]]))</f>
        <v>Apple</v>
      </c>
      <c r="H1497" s="1">
        <f>Table2[[#This Row],[Supplier_ID]]</f>
        <v>1061</v>
      </c>
      <c r="I1497" s="1">
        <f>Table2[[#This Row],[Market_Price]]</f>
        <v>446.41</v>
      </c>
      <c r="J1497" s="1">
        <f>Table2[[#This Row],[Selling_Price]]</f>
        <v>585.58000000000004</v>
      </c>
      <c r="K1497" s="1">
        <f>Table2[[#This Row],[Quantity]]</f>
        <v>384</v>
      </c>
      <c r="L1497" s="1" t="str">
        <f>IF(ISBLANK(Table2[[#This Row],[Status]]), "No Data Entered", IFERROR(Table2[[#This Row],[Status]], "No Data Entered"))</f>
        <v>Delivered</v>
      </c>
    </row>
    <row r="1498" spans="1:12" x14ac:dyDescent="0.3">
      <c r="A1498" s="1" t="str">
        <f>Table2[[#This Row],[Product_ID]]</f>
        <v>PRO3222</v>
      </c>
      <c r="B1498" s="1" t="str">
        <f>Table2[[#This Row],[Customer_ID]]</f>
        <v>CUST15320</v>
      </c>
      <c r="C1498" s="14" t="str">
        <f>Table2[[#This Row],[Date]]</f>
        <v>21/11/2025</v>
      </c>
      <c r="D1498" s="1" t="str">
        <f>TRIM(PROPER(Table2[[#This Row],[Product_Name]]))</f>
        <v>Monitor</v>
      </c>
      <c r="E1498" s="1" t="str">
        <f>TRIM(PROPER(Table2[[#This Row],[Country]]))</f>
        <v>Japan</v>
      </c>
      <c r="F1498" s="1" t="str">
        <f>TRIM(PROPER(Table2[[#This Row],[Category]]))</f>
        <v>Accessories</v>
      </c>
      <c r="G1498" s="1" t="str">
        <f>TRIM(PROPER(Table2[[#This Row],[Brand]]))</f>
        <v>Samsung</v>
      </c>
      <c r="H1498" s="1">
        <f>Table2[[#This Row],[Supplier_ID]]</f>
        <v>1094</v>
      </c>
      <c r="I1498" s="1">
        <f>Table2[[#This Row],[Market_Price]]</f>
        <v>1638.76</v>
      </c>
      <c r="J1498" s="1">
        <f>Table2[[#This Row],[Selling_Price]]</f>
        <v>2636.8</v>
      </c>
      <c r="K1498" s="1">
        <f>Table2[[#This Row],[Quantity]]</f>
        <v>320</v>
      </c>
      <c r="L1498" s="1" t="str">
        <f>IF(ISBLANK(Table2[[#This Row],[Status]]), "No Data Entered", IFERROR(Table2[[#This Row],[Status]], "No Data Entered"))</f>
        <v>Delivered</v>
      </c>
    </row>
    <row r="1499" spans="1:12" x14ac:dyDescent="0.3">
      <c r="A1499" s="1" t="str">
        <f>Table2[[#This Row],[Product_ID]]</f>
        <v>PRO1004</v>
      </c>
      <c r="B1499" s="1" t="str">
        <f>Table2[[#This Row],[Customer_ID]]</f>
        <v>CUST15380</v>
      </c>
      <c r="C1499" s="14" t="str">
        <f>Table2[[#This Row],[Date]]</f>
        <v>18/11/2025</v>
      </c>
      <c r="D1499" s="1" t="str">
        <f>TRIM(PROPER(Table2[[#This Row],[Product_Name]]))</f>
        <v>Printer</v>
      </c>
      <c r="E1499" s="1" t="str">
        <f>TRIM(PROPER(Table2[[#This Row],[Country]]))</f>
        <v>Australia</v>
      </c>
      <c r="F1499" s="1" t="str">
        <f>TRIM(PROPER(Table2[[#This Row],[Category]]))</f>
        <v>Computers</v>
      </c>
      <c r="G1499" s="1" t="str">
        <f>TRIM(PROPER(Table2[[#This Row],[Brand]]))</f>
        <v>Logitech</v>
      </c>
      <c r="H1499" s="1">
        <f>Table2[[#This Row],[Supplier_ID]]</f>
        <v>1082</v>
      </c>
      <c r="I1499" s="1">
        <f>Table2[[#This Row],[Market_Price]]</f>
        <v>1535.26</v>
      </c>
      <c r="J1499" s="1">
        <f>Table2[[#This Row],[Selling_Price]]</f>
        <v>2607.9899999999998</v>
      </c>
      <c r="K1499" s="1">
        <f>Table2[[#This Row],[Quantity]]</f>
        <v>417</v>
      </c>
      <c r="L1499" s="1" t="str">
        <f>IF(ISBLANK(Table2[[#This Row],[Status]]), "No Data Entered", IFERROR(Table2[[#This Row],[Status]], "No Data Entered"))</f>
        <v>Delivered</v>
      </c>
    </row>
    <row r="1500" spans="1:12" x14ac:dyDescent="0.3">
      <c r="A1500" s="1" t="str">
        <f>Table2[[#This Row],[Product_ID]]</f>
        <v>PRO4166</v>
      </c>
      <c r="B1500" s="1" t="str">
        <f>Table2[[#This Row],[Customer_ID]]</f>
        <v>CUST15544</v>
      </c>
      <c r="C1500" s="14" t="str">
        <f>Table2[[#This Row],[Date]]</f>
        <v>03/06/2023</v>
      </c>
      <c r="D1500" s="1" t="str">
        <f>TRIM(PROPER(Table2[[#This Row],[Product_Name]]))</f>
        <v>Keyboard</v>
      </c>
      <c r="E1500" s="1" t="str">
        <f>TRIM(PROPER(Table2[[#This Row],[Country]]))</f>
        <v>Brazil</v>
      </c>
      <c r="F1500" s="1" t="str">
        <f>TRIM(PROPER(Table2[[#This Row],[Category]]))</f>
        <v>Wearables</v>
      </c>
      <c r="G1500" s="1" t="str">
        <f>TRIM(PROPER(Table2[[#This Row],[Brand]]))</f>
        <v>Microsoft</v>
      </c>
      <c r="H1500" s="1">
        <f>Table2[[#This Row],[Supplier_ID]]</f>
        <v>1098</v>
      </c>
      <c r="I1500" s="1">
        <f>Table2[[#This Row],[Market_Price]]</f>
        <v>1952.47</v>
      </c>
      <c r="J1500" s="1">
        <f>Table2[[#This Row],[Selling_Price]]</f>
        <v>2877.84</v>
      </c>
      <c r="K1500" s="1">
        <f>Table2[[#This Row],[Quantity]]</f>
        <v>215</v>
      </c>
      <c r="L1500" s="1" t="str">
        <f>IF(ISBLANK(Table2[[#This Row],[Status]]), "No Data Entered", IFERROR(Table2[[#This Row],[Status]], "No Data Entered"))</f>
        <v>Delivered</v>
      </c>
    </row>
    <row r="1501" spans="1:12" x14ac:dyDescent="0.3">
      <c r="A1501" s="1" t="str">
        <f>Table2[[#This Row],[Product_ID]]</f>
        <v>PRO4537</v>
      </c>
      <c r="B1501" s="1" t="str">
        <f>Table2[[#This Row],[Customer_ID]]</f>
        <v>CUST15572</v>
      </c>
      <c r="C1501" s="14" t="str">
        <f>Table2[[#This Row],[Date]]</f>
        <v>07/12/2022</v>
      </c>
      <c r="D1501" s="1" t="str">
        <f>TRIM(PROPER(Table2[[#This Row],[Product_Name]]))</f>
        <v>Monitor</v>
      </c>
      <c r="E1501" s="1" t="str">
        <f>TRIM(PROPER(Table2[[#This Row],[Country]]))</f>
        <v>Japan</v>
      </c>
      <c r="F1501" s="1" t="str">
        <f>TRIM(PROPER(Table2[[#This Row],[Category]]))</f>
        <v>Electronics</v>
      </c>
      <c r="G1501" s="1" t="str">
        <f>TRIM(PROPER(Table2[[#This Row],[Brand]]))</f>
        <v>Sony</v>
      </c>
      <c r="H1501" s="1">
        <f>Table2[[#This Row],[Supplier_ID]]</f>
        <v>1091</v>
      </c>
      <c r="I1501" s="1">
        <f>Table2[[#This Row],[Market_Price]]</f>
        <v>1754.25</v>
      </c>
      <c r="J1501" s="1">
        <f>Table2[[#This Row],[Selling_Price]]</f>
        <v>2426.63</v>
      </c>
      <c r="K1501" s="1">
        <f>Table2[[#This Row],[Quantity]]</f>
        <v>199</v>
      </c>
      <c r="L1501" s="1" t="str">
        <f>IF(ISBLANK(Table2[[#This Row],[Status]]), "No Data Entered", IFERROR(Table2[[#This Row],[Status]], "No Data Entered"))</f>
        <v>Delivered</v>
      </c>
    </row>
    <row r="1502" spans="1:12" x14ac:dyDescent="0.3">
      <c r="A1502" s="1" t="str">
        <f>Table2[[#This Row],[Product_ID]]</f>
        <v>PRO1935</v>
      </c>
      <c r="B1502" s="1" t="str">
        <f>Table2[[#This Row],[Customer_ID]]</f>
        <v>CUST15589</v>
      </c>
      <c r="C1502" s="14" t="str">
        <f>Table2[[#This Row],[Date]]</f>
        <v>13/05/2025</v>
      </c>
      <c r="D1502" s="1" t="str">
        <f>TRIM(PROPER(Table2[[#This Row],[Product_Name]]))</f>
        <v>Smartwatch</v>
      </c>
      <c r="E1502" s="1" t="str">
        <f>TRIM(PROPER(Table2[[#This Row],[Country]]))</f>
        <v>Germany</v>
      </c>
      <c r="F1502" s="1" t="str">
        <f>TRIM(PROPER(Table2[[#This Row],[Category]]))</f>
        <v>Accessories</v>
      </c>
      <c r="G1502" s="1" t="str">
        <f>TRIM(PROPER(Table2[[#This Row],[Brand]]))</f>
        <v>Asus</v>
      </c>
      <c r="H1502" s="1">
        <f>Table2[[#This Row],[Supplier_ID]]</f>
        <v>1076</v>
      </c>
      <c r="I1502" s="1">
        <f>Table2[[#This Row],[Market_Price]]</f>
        <v>1530.01</v>
      </c>
      <c r="J1502" s="1">
        <f>Table2[[#This Row],[Selling_Price]]</f>
        <v>1887.92</v>
      </c>
      <c r="K1502" s="1">
        <f>Table2[[#This Row],[Quantity]]</f>
        <v>473</v>
      </c>
      <c r="L1502" s="1" t="str">
        <f>IF(ISBLANK(Table2[[#This Row],[Status]]), "No Data Entered", IFERROR(Table2[[#This Row],[Status]], "No Data Entered"))</f>
        <v>Delivered</v>
      </c>
    </row>
    <row r="1503" spans="1:12" x14ac:dyDescent="0.3">
      <c r="A1503" s="1" t="str">
        <f>Table2[[#This Row],[Product_ID]]</f>
        <v>PRO6270</v>
      </c>
      <c r="B1503" s="1" t="str">
        <f>Table2[[#This Row],[Customer_ID]]</f>
        <v>CUST15628</v>
      </c>
      <c r="C1503" s="14" t="str">
        <f>Table2[[#This Row],[Date]]</f>
        <v>26/05/2020</v>
      </c>
      <c r="D1503" s="1" t="str">
        <f>TRIM(PROPER(Table2[[#This Row],[Product_Name]]))</f>
        <v>Headphones</v>
      </c>
      <c r="E1503" s="1" t="str">
        <f>TRIM(PROPER(Table2[[#This Row],[Country]]))</f>
        <v>China</v>
      </c>
      <c r="F1503" s="1" t="str">
        <f>TRIM(PROPER(Table2[[#This Row],[Category]]))</f>
        <v>Electronics</v>
      </c>
      <c r="G1503" s="1" t="str">
        <f>TRIM(PROPER(Table2[[#This Row],[Brand]]))</f>
        <v>Asus</v>
      </c>
      <c r="H1503" s="1">
        <f>Table2[[#This Row],[Supplier_ID]]</f>
        <v>1072</v>
      </c>
      <c r="I1503" s="1">
        <f>Table2[[#This Row],[Market_Price]]</f>
        <v>1628.78</v>
      </c>
      <c r="J1503" s="1">
        <f>Table2[[#This Row],[Selling_Price]]</f>
        <v>2672.95</v>
      </c>
      <c r="K1503" s="1">
        <f>Table2[[#This Row],[Quantity]]</f>
        <v>246</v>
      </c>
      <c r="L1503" s="1" t="str">
        <f>IF(ISBLANK(Table2[[#This Row],[Status]]), "No Data Entered", IFERROR(Table2[[#This Row],[Status]], "No Data Entered"))</f>
        <v>Delivered</v>
      </c>
    </row>
    <row r="1504" spans="1:12" x14ac:dyDescent="0.3">
      <c r="A1504" s="1" t="str">
        <f>Table2[[#This Row],[Product_ID]]</f>
        <v>PRO5029</v>
      </c>
      <c r="B1504" s="1" t="str">
        <f>Table2[[#This Row],[Customer_ID]]</f>
        <v>CUST15660</v>
      </c>
      <c r="C1504" s="14" t="str">
        <f>Table2[[#This Row],[Date]]</f>
        <v>10/03/2024</v>
      </c>
      <c r="D1504" s="1" t="str">
        <f>TRIM(PROPER(Table2[[#This Row],[Product_Name]]))</f>
        <v>Headphones</v>
      </c>
      <c r="E1504" s="1" t="str">
        <f>TRIM(PROPER(Table2[[#This Row],[Country]]))</f>
        <v>China</v>
      </c>
      <c r="F1504" s="1" t="str">
        <f>TRIM(PROPER(Table2[[#This Row],[Category]]))</f>
        <v>Accessories</v>
      </c>
      <c r="G1504" s="1" t="str">
        <f>TRIM(PROPER(Table2[[#This Row],[Brand]]))</f>
        <v>Sony</v>
      </c>
      <c r="H1504" s="1">
        <f>Table2[[#This Row],[Supplier_ID]]</f>
        <v>1038</v>
      </c>
      <c r="I1504" s="1">
        <f>Table2[[#This Row],[Market_Price]]</f>
        <v>1710.83</v>
      </c>
      <c r="J1504" s="1">
        <f>Table2[[#This Row],[Selling_Price]]</f>
        <v>2325.58</v>
      </c>
      <c r="K1504" s="1">
        <f>Table2[[#This Row],[Quantity]]</f>
        <v>165</v>
      </c>
      <c r="L1504" s="1" t="str">
        <f>IF(ISBLANK(Table2[[#This Row],[Status]]), "No Data Entered", IFERROR(Table2[[#This Row],[Status]], "No Data Entered"))</f>
        <v>Delivered</v>
      </c>
    </row>
    <row r="1505" spans="1:12" x14ac:dyDescent="0.3">
      <c r="A1505" s="1" t="str">
        <f>Table2[[#This Row],[Product_ID]]</f>
        <v>PRO3049</v>
      </c>
      <c r="B1505" s="1" t="str">
        <f>Table2[[#This Row],[Customer_ID]]</f>
        <v>CUST15742</v>
      </c>
      <c r="C1505" s="14" t="str">
        <f>Table2[[#This Row],[Date]]</f>
        <v>01/03/2021</v>
      </c>
      <c r="D1505" s="1" t="str">
        <f>TRIM(PROPER(Table2[[#This Row],[Product_Name]]))</f>
        <v>Laptop</v>
      </c>
      <c r="E1505" s="1" t="str">
        <f>TRIM(PROPER(Table2[[#This Row],[Country]]))</f>
        <v>Usa</v>
      </c>
      <c r="F1505" s="1" t="str">
        <f>TRIM(PROPER(Table2[[#This Row],[Category]]))</f>
        <v>Accessories</v>
      </c>
      <c r="G1505" s="1" t="str">
        <f>TRIM(PROPER(Table2[[#This Row],[Brand]]))</f>
        <v>Microsoft</v>
      </c>
      <c r="H1505" s="1">
        <f>Table2[[#This Row],[Supplier_ID]]</f>
        <v>1026</v>
      </c>
      <c r="I1505" s="1">
        <f>Table2[[#This Row],[Market_Price]]</f>
        <v>1290.55</v>
      </c>
      <c r="J1505" s="1">
        <f>Table2[[#This Row],[Selling_Price]]</f>
        <v>2205.02</v>
      </c>
      <c r="K1505" s="1">
        <f>Table2[[#This Row],[Quantity]]</f>
        <v>287</v>
      </c>
      <c r="L1505" s="1" t="str">
        <f>IF(ISBLANK(Table2[[#This Row],[Status]]), "No Data Entered", IFERROR(Table2[[#This Row],[Status]], "No Data Entered"))</f>
        <v>Delivered</v>
      </c>
    </row>
    <row r="1506" spans="1:12" x14ac:dyDescent="0.3">
      <c r="A1506" s="1" t="str">
        <f>Table2[[#This Row],[Product_ID]]</f>
        <v>PRO3770</v>
      </c>
      <c r="B1506" s="1" t="str">
        <f>Table2[[#This Row],[Customer_ID]]</f>
        <v>CUST15751</v>
      </c>
      <c r="C1506" s="14" t="str">
        <f>Table2[[#This Row],[Date]]</f>
        <v>01/08/2023</v>
      </c>
      <c r="D1506" s="1" t="str">
        <f>TRIM(PROPER(Table2[[#This Row],[Product_Name]]))</f>
        <v>Printer</v>
      </c>
      <c r="E1506" s="1" t="str">
        <f>TRIM(PROPER(Table2[[#This Row],[Country]]))</f>
        <v>Uk</v>
      </c>
      <c r="F1506" s="1" t="str">
        <f>TRIM(PROPER(Table2[[#This Row],[Category]]))</f>
        <v>Wearables</v>
      </c>
      <c r="G1506" s="1" t="str">
        <f>TRIM(PROPER(Table2[[#This Row],[Brand]]))</f>
        <v>Canon</v>
      </c>
      <c r="H1506" s="1">
        <f>Table2[[#This Row],[Supplier_ID]]</f>
        <v>1030</v>
      </c>
      <c r="I1506" s="1">
        <f>Table2[[#This Row],[Market_Price]]</f>
        <v>1692.15</v>
      </c>
      <c r="J1506" s="1">
        <f>Table2[[#This Row],[Selling_Price]]</f>
        <v>2503.52</v>
      </c>
      <c r="K1506" s="1">
        <f>Table2[[#This Row],[Quantity]]</f>
        <v>188</v>
      </c>
      <c r="L1506" s="1" t="str">
        <f>IF(ISBLANK(Table2[[#This Row],[Status]]), "No Data Entered", IFERROR(Table2[[#This Row],[Status]], "No Data Entered"))</f>
        <v>Delivered</v>
      </c>
    </row>
    <row r="1507" spans="1:12" x14ac:dyDescent="0.3">
      <c r="A1507" s="1" t="str">
        <f>Table2[[#This Row],[Product_ID]]</f>
        <v>PRO9696</v>
      </c>
      <c r="B1507" s="1" t="str">
        <f>Table2[[#This Row],[Customer_ID]]</f>
        <v>CUST15867</v>
      </c>
      <c r="C1507" s="14" t="str">
        <f>Table2[[#This Row],[Date]]</f>
        <v>14/07/2023</v>
      </c>
      <c r="D1507" s="1" t="str">
        <f>TRIM(PROPER(Table2[[#This Row],[Product_Name]]))</f>
        <v>Camera</v>
      </c>
      <c r="E1507" s="1" t="str">
        <f>TRIM(PROPER(Table2[[#This Row],[Country]]))</f>
        <v>Germany</v>
      </c>
      <c r="F1507" s="1" t="str">
        <f>TRIM(PROPER(Table2[[#This Row],[Category]]))</f>
        <v>Wearables</v>
      </c>
      <c r="G1507" s="1" t="str">
        <f>TRIM(PROPER(Table2[[#This Row],[Brand]]))</f>
        <v>Samsung</v>
      </c>
      <c r="H1507" s="1">
        <f>Table2[[#This Row],[Supplier_ID]]</f>
        <v>1074</v>
      </c>
      <c r="I1507" s="1">
        <f>Table2[[#This Row],[Market_Price]]</f>
        <v>1813.38</v>
      </c>
      <c r="J1507" s="1">
        <f>Table2[[#This Row],[Selling_Price]]</f>
        <v>2478.21</v>
      </c>
      <c r="K1507" s="1">
        <f>Table2[[#This Row],[Quantity]]</f>
        <v>428</v>
      </c>
      <c r="L1507" s="1" t="str">
        <f>IF(ISBLANK(Table2[[#This Row],[Status]]), "No Data Entered", IFERROR(Table2[[#This Row],[Status]], "No Data Entered"))</f>
        <v>Delivered</v>
      </c>
    </row>
    <row r="1508" spans="1:12" x14ac:dyDescent="0.3">
      <c r="A1508" s="1" t="str">
        <f>Table2[[#This Row],[Product_ID]]</f>
        <v>PRO7588</v>
      </c>
      <c r="B1508" s="1" t="str">
        <f>Table2[[#This Row],[Customer_ID]]</f>
        <v>CUST15905</v>
      </c>
      <c r="C1508" s="14" t="str">
        <f>Table2[[#This Row],[Date]]</f>
        <v>30/06/2022</v>
      </c>
      <c r="D1508" s="1" t="str">
        <f>TRIM(PROPER(Table2[[#This Row],[Product_Name]]))</f>
        <v>Mouse</v>
      </c>
      <c r="E1508" s="1" t="str">
        <f>TRIM(PROPER(Table2[[#This Row],[Country]]))</f>
        <v>Japan</v>
      </c>
      <c r="F1508" s="1" t="str">
        <f>TRIM(PROPER(Table2[[#This Row],[Category]]))</f>
        <v>Accessories</v>
      </c>
      <c r="G1508" s="1" t="str">
        <f>TRIM(PROPER(Table2[[#This Row],[Brand]]))</f>
        <v>Samsung</v>
      </c>
      <c r="H1508" s="1">
        <f>Table2[[#This Row],[Supplier_ID]]</f>
        <v>1057</v>
      </c>
      <c r="I1508" s="1">
        <f>Table2[[#This Row],[Market_Price]]</f>
        <v>659.63</v>
      </c>
      <c r="J1508" s="1">
        <f>Table2[[#This Row],[Selling_Price]]</f>
        <v>736.81</v>
      </c>
      <c r="K1508" s="1">
        <f>Table2[[#This Row],[Quantity]]</f>
        <v>242</v>
      </c>
      <c r="L1508" s="1" t="str">
        <f>IF(ISBLANK(Table2[[#This Row],[Status]]), "No Data Entered", IFERROR(Table2[[#This Row],[Status]], "No Data Entered"))</f>
        <v>Delivered</v>
      </c>
    </row>
    <row r="1509" spans="1:12" x14ac:dyDescent="0.3">
      <c r="A1509" s="1" t="str">
        <f>Table2[[#This Row],[Product_ID]]</f>
        <v>PRO4571</v>
      </c>
      <c r="B1509" s="1" t="str">
        <f>Table2[[#This Row],[Customer_ID]]</f>
        <v>CUST15916</v>
      </c>
      <c r="C1509" s="14" t="str">
        <f>Table2[[#This Row],[Date]]</f>
        <v>14/12/2022</v>
      </c>
      <c r="D1509" s="1" t="str">
        <f>TRIM(PROPER(Table2[[#This Row],[Product_Name]]))</f>
        <v>Monitor</v>
      </c>
      <c r="E1509" s="1" t="str">
        <f>TRIM(PROPER(Table2[[#This Row],[Country]]))</f>
        <v>Brazil</v>
      </c>
      <c r="F1509" s="1" t="str">
        <f>TRIM(PROPER(Table2[[#This Row],[Category]]))</f>
        <v>Electronics</v>
      </c>
      <c r="G1509" s="1" t="str">
        <f>TRIM(PROPER(Table2[[#This Row],[Brand]]))</f>
        <v>Asus</v>
      </c>
      <c r="H1509" s="1">
        <f>Table2[[#This Row],[Supplier_ID]]</f>
        <v>1004</v>
      </c>
      <c r="I1509" s="1">
        <f>Table2[[#This Row],[Market_Price]]</f>
        <v>291.74</v>
      </c>
      <c r="J1509" s="1">
        <f>Table2[[#This Row],[Selling_Price]]</f>
        <v>520.52</v>
      </c>
      <c r="K1509" s="1">
        <f>Table2[[#This Row],[Quantity]]</f>
        <v>166</v>
      </c>
      <c r="L1509" s="1" t="str">
        <f>IF(ISBLANK(Table2[[#This Row],[Status]]), "No Data Entered", IFERROR(Table2[[#This Row],[Status]], "No Data Entered"))</f>
        <v>Delivered</v>
      </c>
    </row>
    <row r="1510" spans="1:12" x14ac:dyDescent="0.3">
      <c r="A1510" s="1" t="str">
        <f>Table2[[#This Row],[Product_ID]]</f>
        <v>PRO3587</v>
      </c>
      <c r="B1510" s="1" t="str">
        <f>Table2[[#This Row],[Customer_ID]]</f>
        <v>CUST16038</v>
      </c>
      <c r="C1510" s="14" t="str">
        <f>Table2[[#This Row],[Date]]</f>
        <v>02/05/2024</v>
      </c>
      <c r="D1510" s="1" t="str">
        <f>TRIM(PROPER(Table2[[#This Row],[Product_Name]]))</f>
        <v>Smartwatch</v>
      </c>
      <c r="E1510" s="1" t="str">
        <f>TRIM(PROPER(Table2[[#This Row],[Country]]))</f>
        <v>Germany</v>
      </c>
      <c r="F1510" s="1" t="str">
        <f>TRIM(PROPER(Table2[[#This Row],[Category]]))</f>
        <v>Electronics</v>
      </c>
      <c r="G1510" s="1" t="str">
        <f>TRIM(PROPER(Table2[[#This Row],[Brand]]))</f>
        <v>Canon</v>
      </c>
      <c r="H1510" s="1">
        <f>Table2[[#This Row],[Supplier_ID]]</f>
        <v>1005</v>
      </c>
      <c r="I1510" s="1">
        <f>Table2[[#This Row],[Market_Price]]</f>
        <v>771.25</v>
      </c>
      <c r="J1510" s="1">
        <f>Table2[[#This Row],[Selling_Price]]</f>
        <v>1456.3</v>
      </c>
      <c r="K1510" s="1">
        <f>Table2[[#This Row],[Quantity]]</f>
        <v>401</v>
      </c>
      <c r="L1510" s="1" t="str">
        <f>IF(ISBLANK(Table2[[#This Row],[Status]]), "No Data Entered", IFERROR(Table2[[#This Row],[Status]], "No Data Entered"))</f>
        <v>Delivered</v>
      </c>
    </row>
    <row r="1511" spans="1:12" x14ac:dyDescent="0.3">
      <c r="A1511" s="1" t="str">
        <f>Table2[[#This Row],[Product_ID]]</f>
        <v>PRO9601</v>
      </c>
      <c r="B1511" s="1" t="str">
        <f>Table2[[#This Row],[Customer_ID]]</f>
        <v>CUST16129</v>
      </c>
      <c r="C1511" s="14" t="str">
        <f>Table2[[#This Row],[Date]]</f>
        <v>11/10/2025</v>
      </c>
      <c r="D1511" s="1" t="str">
        <f>TRIM(PROPER(Table2[[#This Row],[Product_Name]]))</f>
        <v>Smartwatch</v>
      </c>
      <c r="E1511" s="1" t="str">
        <f>TRIM(PROPER(Table2[[#This Row],[Country]]))</f>
        <v>Canada</v>
      </c>
      <c r="F1511" s="1" t="str">
        <f>TRIM(PROPER(Table2[[#This Row],[Category]]))</f>
        <v>Wearables</v>
      </c>
      <c r="G1511" s="1" t="str">
        <f>TRIM(PROPER(Table2[[#This Row],[Brand]]))</f>
        <v>Dell</v>
      </c>
      <c r="H1511" s="1">
        <f>Table2[[#This Row],[Supplier_ID]]</f>
        <v>1075</v>
      </c>
      <c r="I1511" s="1">
        <f>Table2[[#This Row],[Market_Price]]</f>
        <v>1857.8</v>
      </c>
      <c r="J1511" s="1">
        <f>Table2[[#This Row],[Selling_Price]]</f>
        <v>3649.24</v>
      </c>
      <c r="K1511" s="1">
        <f>Table2[[#This Row],[Quantity]]</f>
        <v>64</v>
      </c>
      <c r="L1511" s="1" t="str">
        <f>IF(ISBLANK(Table2[[#This Row],[Status]]), "No Data Entered", IFERROR(Table2[[#This Row],[Status]], "No Data Entered"))</f>
        <v>Delivered</v>
      </c>
    </row>
    <row r="1512" spans="1:12" x14ac:dyDescent="0.3">
      <c r="A1512" s="1" t="str">
        <f>Table2[[#This Row],[Product_ID]]</f>
        <v>PRO2082</v>
      </c>
      <c r="B1512" s="1" t="str">
        <f>Table2[[#This Row],[Customer_ID]]</f>
        <v>CUST16254</v>
      </c>
      <c r="C1512" s="14" t="str">
        <f>Table2[[#This Row],[Date]]</f>
        <v>04/10/2025</v>
      </c>
      <c r="D1512" s="1" t="str">
        <f>TRIM(PROPER(Table2[[#This Row],[Product_Name]]))</f>
        <v>Laptop</v>
      </c>
      <c r="E1512" s="1" t="str">
        <f>TRIM(PROPER(Table2[[#This Row],[Country]]))</f>
        <v>Australia</v>
      </c>
      <c r="F1512" s="1" t="str">
        <f>TRIM(PROPER(Table2[[#This Row],[Category]]))</f>
        <v>Office Supplies</v>
      </c>
      <c r="G1512" s="1" t="str">
        <f>TRIM(PROPER(Table2[[#This Row],[Brand]]))</f>
        <v>Asus</v>
      </c>
      <c r="H1512" s="1">
        <f>Table2[[#This Row],[Supplier_ID]]</f>
        <v>1047</v>
      </c>
      <c r="I1512" s="1">
        <f>Table2[[#This Row],[Market_Price]]</f>
        <v>1555.04</v>
      </c>
      <c r="J1512" s="1">
        <f>Table2[[#This Row],[Selling_Price]]</f>
        <v>2149.58</v>
      </c>
      <c r="K1512" s="1">
        <f>Table2[[#This Row],[Quantity]]</f>
        <v>246</v>
      </c>
      <c r="L1512" s="1" t="str">
        <f>IF(ISBLANK(Table2[[#This Row],[Status]]), "No Data Entered", IFERROR(Table2[[#This Row],[Status]], "No Data Entered"))</f>
        <v>Delivered</v>
      </c>
    </row>
    <row r="1513" spans="1:12" x14ac:dyDescent="0.3">
      <c r="A1513" s="1" t="str">
        <f>Table2[[#This Row],[Product_ID]]</f>
        <v>PRO9575</v>
      </c>
      <c r="B1513" s="1" t="str">
        <f>Table2[[#This Row],[Customer_ID]]</f>
        <v>CUST16277</v>
      </c>
      <c r="C1513" s="14" t="str">
        <f>Table2[[#This Row],[Date]]</f>
        <v>23/11/2022</v>
      </c>
      <c r="D1513" s="1" t="str">
        <f>TRIM(PROPER(Table2[[#This Row],[Product_Name]]))</f>
        <v>Laptop</v>
      </c>
      <c r="E1513" s="1" t="str">
        <f>TRIM(PROPER(Table2[[#This Row],[Country]]))</f>
        <v>China</v>
      </c>
      <c r="F1513" s="1" t="str">
        <f>TRIM(PROPER(Table2[[#This Row],[Category]]))</f>
        <v>Office Supplies</v>
      </c>
      <c r="G1513" s="1" t="str">
        <f>TRIM(PROPER(Table2[[#This Row],[Brand]]))</f>
        <v>Canon</v>
      </c>
      <c r="H1513" s="1">
        <f>Table2[[#This Row],[Supplier_ID]]</f>
        <v>1081</v>
      </c>
      <c r="I1513" s="1">
        <f>Table2[[#This Row],[Market_Price]]</f>
        <v>1994.09</v>
      </c>
      <c r="J1513" s="1">
        <f>Table2[[#This Row],[Selling_Price]]</f>
        <v>2463.66</v>
      </c>
      <c r="K1513" s="1">
        <f>Table2[[#This Row],[Quantity]]</f>
        <v>418</v>
      </c>
      <c r="L1513" s="1" t="str">
        <f>IF(ISBLANK(Table2[[#This Row],[Status]]), "No Data Entered", IFERROR(Table2[[#This Row],[Status]], "No Data Entered"))</f>
        <v>Delivered</v>
      </c>
    </row>
    <row r="1514" spans="1:12" x14ac:dyDescent="0.3">
      <c r="A1514" s="1" t="str">
        <f>Table2[[#This Row],[Product_ID]]</f>
        <v>PRO8257</v>
      </c>
      <c r="B1514" s="1" t="str">
        <f>Table2[[#This Row],[Customer_ID]]</f>
        <v>CUST16405</v>
      </c>
      <c r="C1514" s="14" t="str">
        <f>Table2[[#This Row],[Date]]</f>
        <v>02/01/2023</v>
      </c>
      <c r="D1514" s="1" t="str">
        <f>TRIM(PROPER(Table2[[#This Row],[Product_Name]]))</f>
        <v>Laptop</v>
      </c>
      <c r="E1514" s="1" t="str">
        <f>TRIM(PROPER(Table2[[#This Row],[Country]]))</f>
        <v>Australia</v>
      </c>
      <c r="F1514" s="1" t="str">
        <f>TRIM(PROPER(Table2[[#This Row],[Category]]))</f>
        <v>Accessories</v>
      </c>
      <c r="G1514" s="1" t="str">
        <f>TRIM(PROPER(Table2[[#This Row],[Brand]]))</f>
        <v>Canon</v>
      </c>
      <c r="H1514" s="1">
        <f>Table2[[#This Row],[Supplier_ID]]</f>
        <v>1068</v>
      </c>
      <c r="I1514" s="1">
        <f>Table2[[#This Row],[Market_Price]]</f>
        <v>1703.25</v>
      </c>
      <c r="J1514" s="1">
        <f>Table2[[#This Row],[Selling_Price]]</f>
        <v>2983.98</v>
      </c>
      <c r="K1514" s="1">
        <f>Table2[[#This Row],[Quantity]]</f>
        <v>43</v>
      </c>
      <c r="L1514" s="1" t="str">
        <f>IF(ISBLANK(Table2[[#This Row],[Status]]), "No Data Entered", IFERROR(Table2[[#This Row],[Status]], "No Data Entered"))</f>
        <v>Delivered</v>
      </c>
    </row>
    <row r="1515" spans="1:12" x14ac:dyDescent="0.3">
      <c r="A1515" s="1" t="str">
        <f>Table2[[#This Row],[Product_ID]]</f>
        <v>PRO7356</v>
      </c>
      <c r="B1515" s="1" t="str">
        <f>Table2[[#This Row],[Customer_ID]]</f>
        <v>CUST16531</v>
      </c>
      <c r="C1515" s="14" t="str">
        <f>Table2[[#This Row],[Date]]</f>
        <v>23/02/2025</v>
      </c>
      <c r="D1515" s="1" t="str">
        <f>TRIM(PROPER(Table2[[#This Row],[Product_Name]]))</f>
        <v>Smartphone</v>
      </c>
      <c r="E1515" s="1" t="str">
        <f>TRIM(PROPER(Table2[[#This Row],[Country]]))</f>
        <v>Brazil</v>
      </c>
      <c r="F1515" s="1" t="str">
        <f>TRIM(PROPER(Table2[[#This Row],[Category]]))</f>
        <v>Accessories</v>
      </c>
      <c r="G1515" s="1" t="str">
        <f>TRIM(PROPER(Table2[[#This Row],[Brand]]))</f>
        <v>Microsoft</v>
      </c>
      <c r="H1515" s="1">
        <f>Table2[[#This Row],[Supplier_ID]]</f>
        <v>1030</v>
      </c>
      <c r="I1515" s="1">
        <f>Table2[[#This Row],[Market_Price]]</f>
        <v>1843.47</v>
      </c>
      <c r="J1515" s="1">
        <f>Table2[[#This Row],[Selling_Price]]</f>
        <v>2467.17</v>
      </c>
      <c r="K1515" s="1">
        <f>Table2[[#This Row],[Quantity]]</f>
        <v>153</v>
      </c>
      <c r="L1515" s="1" t="str">
        <f>IF(ISBLANK(Table2[[#This Row],[Status]]), "No Data Entered", IFERROR(Table2[[#This Row],[Status]], "No Data Entered"))</f>
        <v>Delivered</v>
      </c>
    </row>
    <row r="1516" spans="1:12" x14ac:dyDescent="0.3">
      <c r="A1516" s="1" t="str">
        <f>Table2[[#This Row],[Product_ID]]</f>
        <v>PRO7894</v>
      </c>
      <c r="B1516" s="1" t="str">
        <f>Table2[[#This Row],[Customer_ID]]</f>
        <v>CUST16545</v>
      </c>
      <c r="C1516" s="14" t="str">
        <f>Table2[[#This Row],[Date]]</f>
        <v>17/01/2023</v>
      </c>
      <c r="D1516" s="1" t="str">
        <f>TRIM(PROPER(Table2[[#This Row],[Product_Name]]))</f>
        <v>Smartphone</v>
      </c>
      <c r="E1516" s="1" t="str">
        <f>TRIM(PROPER(Table2[[#This Row],[Country]]))</f>
        <v>China</v>
      </c>
      <c r="F1516" s="1" t="str">
        <f>TRIM(PROPER(Table2[[#This Row],[Category]]))</f>
        <v>Computers</v>
      </c>
      <c r="G1516" s="1" t="str">
        <f>TRIM(PROPER(Table2[[#This Row],[Brand]]))</f>
        <v>Apple</v>
      </c>
      <c r="H1516" s="1">
        <f>Table2[[#This Row],[Supplier_ID]]</f>
        <v>1083</v>
      </c>
      <c r="I1516" s="1">
        <f>Table2[[#This Row],[Market_Price]]</f>
        <v>647.57000000000005</v>
      </c>
      <c r="J1516" s="1">
        <f>Table2[[#This Row],[Selling_Price]]</f>
        <v>884.68</v>
      </c>
      <c r="K1516" s="1">
        <f>Table2[[#This Row],[Quantity]]</f>
        <v>294</v>
      </c>
      <c r="L1516" s="1" t="str">
        <f>IF(ISBLANK(Table2[[#This Row],[Status]]), "No Data Entered", IFERROR(Table2[[#This Row],[Status]], "No Data Entered"))</f>
        <v>Delivered</v>
      </c>
    </row>
    <row r="1517" spans="1:12" x14ac:dyDescent="0.3">
      <c r="A1517" s="1" t="str">
        <f>Table2[[#This Row],[Product_ID]]</f>
        <v>PRO6433</v>
      </c>
      <c r="B1517" s="1" t="str">
        <f>Table2[[#This Row],[Customer_ID]]</f>
        <v>CUST16721</v>
      </c>
      <c r="C1517" s="14" t="str">
        <f>Table2[[#This Row],[Date]]</f>
        <v>08/08/2023</v>
      </c>
      <c r="D1517" s="1" t="str">
        <f>TRIM(PROPER(Table2[[#This Row],[Product_Name]]))</f>
        <v>Printer</v>
      </c>
      <c r="E1517" s="1" t="str">
        <f>TRIM(PROPER(Table2[[#This Row],[Country]]))</f>
        <v>India</v>
      </c>
      <c r="F1517" s="1" t="str">
        <f>TRIM(PROPER(Table2[[#This Row],[Category]]))</f>
        <v>Computers</v>
      </c>
      <c r="G1517" s="1" t="str">
        <f>TRIM(PROPER(Table2[[#This Row],[Brand]]))</f>
        <v>Logitech</v>
      </c>
      <c r="H1517" s="1">
        <f>Table2[[#This Row],[Supplier_ID]]</f>
        <v>1089</v>
      </c>
      <c r="I1517" s="1">
        <f>Table2[[#This Row],[Market_Price]]</f>
        <v>686.45</v>
      </c>
      <c r="J1517" s="1">
        <f>Table2[[#This Row],[Selling_Price]]</f>
        <v>1363.87</v>
      </c>
      <c r="K1517" s="1">
        <f>Table2[[#This Row],[Quantity]]</f>
        <v>4</v>
      </c>
      <c r="L1517" s="1" t="str">
        <f>IF(ISBLANK(Table2[[#This Row],[Status]]), "No Data Entered", IFERROR(Table2[[#This Row],[Status]], "No Data Entered"))</f>
        <v>Delivered</v>
      </c>
    </row>
    <row r="1518" spans="1:12" x14ac:dyDescent="0.3">
      <c r="A1518" s="1" t="str">
        <f>Table2[[#This Row],[Product_ID]]</f>
        <v>PRO1797</v>
      </c>
      <c r="B1518" s="1" t="str">
        <f>Table2[[#This Row],[Customer_ID]]</f>
        <v>CUST16781</v>
      </c>
      <c r="C1518" s="14" t="str">
        <f>Table2[[#This Row],[Date]]</f>
        <v>02/03/2021</v>
      </c>
      <c r="D1518" s="1" t="str">
        <f>TRIM(PROPER(Table2[[#This Row],[Product_Name]]))</f>
        <v>Printer</v>
      </c>
      <c r="E1518" s="1" t="str">
        <f>TRIM(PROPER(Table2[[#This Row],[Country]]))</f>
        <v>Australia</v>
      </c>
      <c r="F1518" s="1" t="str">
        <f>TRIM(PROPER(Table2[[#This Row],[Category]]))</f>
        <v>Accessories</v>
      </c>
      <c r="G1518" s="1" t="str">
        <f>TRIM(PROPER(Table2[[#This Row],[Brand]]))</f>
        <v>Dell</v>
      </c>
      <c r="H1518" s="1">
        <f>Table2[[#This Row],[Supplier_ID]]</f>
        <v>1008</v>
      </c>
      <c r="I1518" s="1">
        <f>Table2[[#This Row],[Market_Price]]</f>
        <v>588.29</v>
      </c>
      <c r="J1518" s="1">
        <f>Table2[[#This Row],[Selling_Price]]</f>
        <v>858.31</v>
      </c>
      <c r="K1518" s="1">
        <f>Table2[[#This Row],[Quantity]]</f>
        <v>92</v>
      </c>
      <c r="L1518" s="1" t="str">
        <f>IF(ISBLANK(Table2[[#This Row],[Status]]), "No Data Entered", IFERROR(Table2[[#This Row],[Status]], "No Data Entered"))</f>
        <v>Delivered</v>
      </c>
    </row>
    <row r="1519" spans="1:12" x14ac:dyDescent="0.3">
      <c r="A1519" s="1" t="str">
        <f>Table2[[#This Row],[Product_ID]]</f>
        <v>PRO6975</v>
      </c>
      <c r="B1519" s="1" t="str">
        <f>Table2[[#This Row],[Customer_ID]]</f>
        <v>CUST16808</v>
      </c>
      <c r="C1519" s="14" t="str">
        <f>Table2[[#This Row],[Date]]</f>
        <v>01/10/2022</v>
      </c>
      <c r="D1519" s="1" t="str">
        <f>TRIM(PROPER(Table2[[#This Row],[Product_Name]]))</f>
        <v>Headphones</v>
      </c>
      <c r="E1519" s="1" t="str">
        <f>TRIM(PROPER(Table2[[#This Row],[Country]]))</f>
        <v>Japan</v>
      </c>
      <c r="F1519" s="1" t="str">
        <f>TRIM(PROPER(Table2[[#This Row],[Category]]))</f>
        <v>Wearables</v>
      </c>
      <c r="G1519" s="1" t="str">
        <f>TRIM(PROPER(Table2[[#This Row],[Brand]]))</f>
        <v>Canon</v>
      </c>
      <c r="H1519" s="1">
        <f>Table2[[#This Row],[Supplier_ID]]</f>
        <v>1047</v>
      </c>
      <c r="I1519" s="1">
        <f>Table2[[#This Row],[Market_Price]]</f>
        <v>448.15</v>
      </c>
      <c r="J1519" s="1">
        <f>Table2[[#This Row],[Selling_Price]]</f>
        <v>716.82</v>
      </c>
      <c r="K1519" s="1">
        <f>Table2[[#This Row],[Quantity]]</f>
        <v>135</v>
      </c>
      <c r="L1519" s="1" t="str">
        <f>IF(ISBLANK(Table2[[#This Row],[Status]]), "No Data Entered", IFERROR(Table2[[#This Row],[Status]], "No Data Entered"))</f>
        <v>Delivered</v>
      </c>
    </row>
    <row r="1520" spans="1:12" x14ac:dyDescent="0.3">
      <c r="A1520" s="1" t="str">
        <f>Table2[[#This Row],[Product_ID]]</f>
        <v>PRO1914</v>
      </c>
      <c r="B1520" s="1" t="str">
        <f>Table2[[#This Row],[Customer_ID]]</f>
        <v>CUST16835</v>
      </c>
      <c r="C1520" s="14" t="str">
        <f>Table2[[#This Row],[Date]]</f>
        <v>10/02/2024</v>
      </c>
      <c r="D1520" s="1" t="str">
        <f>TRIM(PROPER(Table2[[#This Row],[Product_Name]]))</f>
        <v>Camera</v>
      </c>
      <c r="E1520" s="1" t="str">
        <f>TRIM(PROPER(Table2[[#This Row],[Country]]))</f>
        <v>Uk</v>
      </c>
      <c r="F1520" s="1" t="str">
        <f>TRIM(PROPER(Table2[[#This Row],[Category]]))</f>
        <v>Computers</v>
      </c>
      <c r="G1520" s="1" t="str">
        <f>TRIM(PROPER(Table2[[#This Row],[Brand]]))</f>
        <v>Asus</v>
      </c>
      <c r="H1520" s="1">
        <f>Table2[[#This Row],[Supplier_ID]]</f>
        <v>1074</v>
      </c>
      <c r="I1520" s="1">
        <f>Table2[[#This Row],[Market_Price]]</f>
        <v>541.41999999999996</v>
      </c>
      <c r="J1520" s="1">
        <f>Table2[[#This Row],[Selling_Price]]</f>
        <v>802</v>
      </c>
      <c r="K1520" s="1">
        <f>Table2[[#This Row],[Quantity]]</f>
        <v>468</v>
      </c>
      <c r="L1520" s="1" t="str">
        <f>IF(ISBLANK(Table2[[#This Row],[Status]]), "No Data Entered", IFERROR(Table2[[#This Row],[Status]], "No Data Entered"))</f>
        <v>Delivered</v>
      </c>
    </row>
    <row r="1521" spans="1:12" x14ac:dyDescent="0.3">
      <c r="A1521" s="1" t="str">
        <f>Table2[[#This Row],[Product_ID]]</f>
        <v>PRO6792</v>
      </c>
      <c r="B1521" s="1" t="str">
        <f>Table2[[#This Row],[Customer_ID]]</f>
        <v>CUST16993</v>
      </c>
      <c r="C1521" s="14" t="str">
        <f>Table2[[#This Row],[Date]]</f>
        <v>08/12/2023</v>
      </c>
      <c r="D1521" s="1" t="str">
        <f>TRIM(PROPER(Table2[[#This Row],[Product_Name]]))</f>
        <v>Smartphone</v>
      </c>
      <c r="E1521" s="1" t="str">
        <f>TRIM(PROPER(Table2[[#This Row],[Country]]))</f>
        <v>Usa</v>
      </c>
      <c r="F1521" s="1" t="str">
        <f>TRIM(PROPER(Table2[[#This Row],[Category]]))</f>
        <v>Accessories</v>
      </c>
      <c r="G1521" s="1" t="str">
        <f>TRIM(PROPER(Table2[[#This Row],[Brand]]))</f>
        <v>Hp</v>
      </c>
      <c r="H1521" s="1">
        <f>Table2[[#This Row],[Supplier_ID]]</f>
        <v>1010</v>
      </c>
      <c r="I1521" s="1">
        <f>Table2[[#This Row],[Market_Price]]</f>
        <v>1310.3</v>
      </c>
      <c r="J1521" s="1">
        <f>Table2[[#This Row],[Selling_Price]]</f>
        <v>2230.46</v>
      </c>
      <c r="K1521" s="1">
        <f>Table2[[#This Row],[Quantity]]</f>
        <v>402</v>
      </c>
      <c r="L1521" s="1" t="str">
        <f>IF(ISBLANK(Table2[[#This Row],[Status]]), "No Data Entered", IFERROR(Table2[[#This Row],[Status]], "No Data Entered"))</f>
        <v>Delivered</v>
      </c>
    </row>
    <row r="1522" spans="1:12" x14ac:dyDescent="0.3">
      <c r="A1522" s="1" t="str">
        <f>Table2[[#This Row],[Product_ID]]</f>
        <v>PRO9491</v>
      </c>
      <c r="B1522" s="1" t="str">
        <f>Table2[[#This Row],[Customer_ID]]</f>
        <v>CUST17094</v>
      </c>
      <c r="C1522" s="14" t="str">
        <f>Table2[[#This Row],[Date]]</f>
        <v>23/01/2024</v>
      </c>
      <c r="D1522" s="1" t="str">
        <f>TRIM(PROPER(Table2[[#This Row],[Product_Name]]))</f>
        <v>Keyboard</v>
      </c>
      <c r="E1522" s="1" t="str">
        <f>TRIM(PROPER(Table2[[#This Row],[Country]]))</f>
        <v>Canada</v>
      </c>
      <c r="F1522" s="1" t="str">
        <f>TRIM(PROPER(Table2[[#This Row],[Category]]))</f>
        <v>Accessories</v>
      </c>
      <c r="G1522" s="1" t="str">
        <f>TRIM(PROPER(Table2[[#This Row],[Brand]]))</f>
        <v>Canon</v>
      </c>
      <c r="H1522" s="1">
        <f>Table2[[#This Row],[Supplier_ID]]</f>
        <v>1090</v>
      </c>
      <c r="I1522" s="1">
        <f>Table2[[#This Row],[Market_Price]]</f>
        <v>159.88999999999999</v>
      </c>
      <c r="J1522" s="1">
        <f>Table2[[#This Row],[Selling_Price]]</f>
        <v>272.61</v>
      </c>
      <c r="K1522" s="1">
        <f>Table2[[#This Row],[Quantity]]</f>
        <v>423</v>
      </c>
      <c r="L1522" s="1" t="str">
        <f>IF(ISBLANK(Table2[[#This Row],[Status]]), "No Data Entered", IFERROR(Table2[[#This Row],[Status]], "No Data Entered"))</f>
        <v>Delivered</v>
      </c>
    </row>
    <row r="1523" spans="1:12" x14ac:dyDescent="0.3">
      <c r="A1523" s="1" t="str">
        <f>Table2[[#This Row],[Product_ID]]</f>
        <v>PRO2897</v>
      </c>
      <c r="B1523" s="1" t="str">
        <f>Table2[[#This Row],[Customer_ID]]</f>
        <v>CUST17096</v>
      </c>
      <c r="C1523" s="14" t="str">
        <f>Table2[[#This Row],[Date]]</f>
        <v>13/09/2022</v>
      </c>
      <c r="D1523" s="1" t="str">
        <f>TRIM(PROPER(Table2[[#This Row],[Product_Name]]))</f>
        <v>Headphones</v>
      </c>
      <c r="E1523" s="1" t="str">
        <f>TRIM(PROPER(Table2[[#This Row],[Country]]))</f>
        <v>Canada</v>
      </c>
      <c r="F1523" s="1" t="str">
        <f>TRIM(PROPER(Table2[[#This Row],[Category]]))</f>
        <v>Computers</v>
      </c>
      <c r="G1523" s="1" t="str">
        <f>TRIM(PROPER(Table2[[#This Row],[Brand]]))</f>
        <v>Canon</v>
      </c>
      <c r="H1523" s="1">
        <f>Table2[[#This Row],[Supplier_ID]]</f>
        <v>1070</v>
      </c>
      <c r="I1523" s="1">
        <f>Table2[[#This Row],[Market_Price]]</f>
        <v>155.36000000000001</v>
      </c>
      <c r="J1523" s="1">
        <f>Table2[[#This Row],[Selling_Price]]</f>
        <v>279.83</v>
      </c>
      <c r="K1523" s="1">
        <f>Table2[[#This Row],[Quantity]]</f>
        <v>280</v>
      </c>
      <c r="L1523" s="1" t="str">
        <f>IF(ISBLANK(Table2[[#This Row],[Status]]), "No Data Entered", IFERROR(Table2[[#This Row],[Status]], "No Data Entered"))</f>
        <v>Delivered</v>
      </c>
    </row>
    <row r="1524" spans="1:12" x14ac:dyDescent="0.3">
      <c r="A1524" s="1" t="str">
        <f>Table2[[#This Row],[Product_ID]]</f>
        <v>PRO7529</v>
      </c>
      <c r="B1524" s="1" t="str">
        <f>Table2[[#This Row],[Customer_ID]]</f>
        <v>CUST17133</v>
      </c>
      <c r="C1524" s="14" t="str">
        <f>Table2[[#This Row],[Date]]</f>
        <v>29/11/2024</v>
      </c>
      <c r="D1524" s="1" t="str">
        <f>TRIM(PROPER(Table2[[#This Row],[Product_Name]]))</f>
        <v>Smartwatch</v>
      </c>
      <c r="E1524" s="1" t="str">
        <f>TRIM(PROPER(Table2[[#This Row],[Country]]))</f>
        <v>Uk</v>
      </c>
      <c r="F1524" s="1" t="str">
        <f>TRIM(PROPER(Table2[[#This Row],[Category]]))</f>
        <v>Computers</v>
      </c>
      <c r="G1524" s="1" t="str">
        <f>TRIM(PROPER(Table2[[#This Row],[Brand]]))</f>
        <v>Dell</v>
      </c>
      <c r="H1524" s="1">
        <f>Table2[[#This Row],[Supplier_ID]]</f>
        <v>1033</v>
      </c>
      <c r="I1524" s="1">
        <f>Table2[[#This Row],[Market_Price]]</f>
        <v>557.69000000000005</v>
      </c>
      <c r="J1524" s="1">
        <f>Table2[[#This Row],[Selling_Price]]</f>
        <v>770.01</v>
      </c>
      <c r="K1524" s="1">
        <f>Table2[[#This Row],[Quantity]]</f>
        <v>80</v>
      </c>
      <c r="L1524" s="1" t="str">
        <f>IF(ISBLANK(Table2[[#This Row],[Status]]), "No Data Entered", IFERROR(Table2[[#This Row],[Status]], "No Data Entered"))</f>
        <v>Delivered</v>
      </c>
    </row>
    <row r="1525" spans="1:12" x14ac:dyDescent="0.3">
      <c r="A1525" s="1" t="str">
        <f>Table2[[#This Row],[Product_ID]]</f>
        <v>PRO6215</v>
      </c>
      <c r="B1525" s="1" t="str">
        <f>Table2[[#This Row],[Customer_ID]]</f>
        <v>CUST17174</v>
      </c>
      <c r="C1525" s="14" t="str">
        <f>Table2[[#This Row],[Date]]</f>
        <v>29/05/2021</v>
      </c>
      <c r="D1525" s="1" t="str">
        <f>TRIM(PROPER(Table2[[#This Row],[Product_Name]]))</f>
        <v>Smartphone</v>
      </c>
      <c r="E1525" s="1" t="str">
        <f>TRIM(PROPER(Table2[[#This Row],[Country]]))</f>
        <v>Germany</v>
      </c>
      <c r="F1525" s="1" t="str">
        <f>TRIM(PROPER(Table2[[#This Row],[Category]]))</f>
        <v>Accessories</v>
      </c>
      <c r="G1525" s="1" t="str">
        <f>TRIM(PROPER(Table2[[#This Row],[Brand]]))</f>
        <v>Hp</v>
      </c>
      <c r="H1525" s="1">
        <f>Table2[[#This Row],[Supplier_ID]]</f>
        <v>1096</v>
      </c>
      <c r="I1525" s="1">
        <f>Table2[[#This Row],[Market_Price]]</f>
        <v>1939.9</v>
      </c>
      <c r="J1525" s="1">
        <f>Table2[[#This Row],[Selling_Price]]</f>
        <v>3680.7</v>
      </c>
      <c r="K1525" s="1">
        <f>Table2[[#This Row],[Quantity]]</f>
        <v>214</v>
      </c>
      <c r="L1525" s="1" t="str">
        <f>IF(ISBLANK(Table2[[#This Row],[Status]]), "No Data Entered", IFERROR(Table2[[#This Row],[Status]], "No Data Entered"))</f>
        <v>Delivered</v>
      </c>
    </row>
    <row r="1526" spans="1:12" x14ac:dyDescent="0.3">
      <c r="A1526" s="1" t="str">
        <f>Table2[[#This Row],[Product_ID]]</f>
        <v>PRO7192</v>
      </c>
      <c r="B1526" s="1" t="str">
        <f>Table2[[#This Row],[Customer_ID]]</f>
        <v>CUST17249</v>
      </c>
      <c r="C1526" s="14" t="str">
        <f>Table2[[#This Row],[Date]]</f>
        <v>07/01/2024</v>
      </c>
      <c r="D1526" s="1" t="str">
        <f>TRIM(PROPER(Table2[[#This Row],[Product_Name]]))</f>
        <v>Printer</v>
      </c>
      <c r="E1526" s="1" t="str">
        <f>TRIM(PROPER(Table2[[#This Row],[Country]]))</f>
        <v>Germany</v>
      </c>
      <c r="F1526" s="1" t="str">
        <f>TRIM(PROPER(Table2[[#This Row],[Category]]))</f>
        <v>Accessories</v>
      </c>
      <c r="G1526" s="1" t="str">
        <f>TRIM(PROPER(Table2[[#This Row],[Brand]]))</f>
        <v>Dell</v>
      </c>
      <c r="H1526" s="1">
        <f>Table2[[#This Row],[Supplier_ID]]</f>
        <v>1039</v>
      </c>
      <c r="I1526" s="1">
        <f>Table2[[#This Row],[Market_Price]]</f>
        <v>1797.67</v>
      </c>
      <c r="J1526" s="1">
        <f>Table2[[#This Row],[Selling_Price]]</f>
        <v>2765.61</v>
      </c>
      <c r="K1526" s="1">
        <f>Table2[[#This Row],[Quantity]]</f>
        <v>105</v>
      </c>
      <c r="L1526" s="1" t="str">
        <f>IF(ISBLANK(Table2[[#This Row],[Status]]), "No Data Entered", IFERROR(Table2[[#This Row],[Status]], "No Data Entered"))</f>
        <v>Delivered</v>
      </c>
    </row>
    <row r="1527" spans="1:12" x14ac:dyDescent="0.3">
      <c r="A1527" s="1" t="str">
        <f>Table2[[#This Row],[Product_ID]]</f>
        <v>PRO7296</v>
      </c>
      <c r="B1527" s="1" t="str">
        <f>Table2[[#This Row],[Customer_ID]]</f>
        <v>CUST17257</v>
      </c>
      <c r="C1527" s="14" t="str">
        <f>Table2[[#This Row],[Date]]</f>
        <v>18/09/2021</v>
      </c>
      <c r="D1527" s="1" t="str">
        <f>TRIM(PROPER(Table2[[#This Row],[Product_Name]]))</f>
        <v>Printer</v>
      </c>
      <c r="E1527" s="1" t="str">
        <f>TRIM(PROPER(Table2[[#This Row],[Country]]))</f>
        <v>Usa</v>
      </c>
      <c r="F1527" s="1" t="str">
        <f>TRIM(PROPER(Table2[[#This Row],[Category]]))</f>
        <v>Office Supplies</v>
      </c>
      <c r="G1527" s="1" t="str">
        <f>TRIM(PROPER(Table2[[#This Row],[Brand]]))</f>
        <v>Dell</v>
      </c>
      <c r="H1527" s="1">
        <f>Table2[[#This Row],[Supplier_ID]]</f>
        <v>1007</v>
      </c>
      <c r="I1527" s="1">
        <f>Table2[[#This Row],[Market_Price]]</f>
        <v>1647.03</v>
      </c>
      <c r="J1527" s="1">
        <f>Table2[[#This Row],[Selling_Price]]</f>
        <v>2169.4299999999998</v>
      </c>
      <c r="K1527" s="1">
        <f>Table2[[#This Row],[Quantity]]</f>
        <v>379</v>
      </c>
      <c r="L1527" s="1" t="str">
        <f>IF(ISBLANK(Table2[[#This Row],[Status]]), "No Data Entered", IFERROR(Table2[[#This Row],[Status]], "No Data Entered"))</f>
        <v>Delivered</v>
      </c>
    </row>
    <row r="1528" spans="1:12" x14ac:dyDescent="0.3">
      <c r="A1528" s="1" t="str">
        <f>Table2[[#This Row],[Product_ID]]</f>
        <v>PRO5593</v>
      </c>
      <c r="B1528" s="1" t="str">
        <f>Table2[[#This Row],[Customer_ID]]</f>
        <v>CUST17268</v>
      </c>
      <c r="C1528" s="14" t="str">
        <f>Table2[[#This Row],[Date]]</f>
        <v>28/05/2020</v>
      </c>
      <c r="D1528" s="1" t="str">
        <f>TRIM(PROPER(Table2[[#This Row],[Product_Name]]))</f>
        <v>Tablet</v>
      </c>
      <c r="E1528" s="1" t="str">
        <f>TRIM(PROPER(Table2[[#This Row],[Country]]))</f>
        <v>Canada</v>
      </c>
      <c r="F1528" s="1" t="str">
        <f>TRIM(PROPER(Table2[[#This Row],[Category]]))</f>
        <v>Electronics</v>
      </c>
      <c r="G1528" s="1" t="str">
        <f>TRIM(PROPER(Table2[[#This Row],[Brand]]))</f>
        <v>Lenovo</v>
      </c>
      <c r="H1528" s="1">
        <f>Table2[[#This Row],[Supplier_ID]]</f>
        <v>1055</v>
      </c>
      <c r="I1528" s="1">
        <f>Table2[[#This Row],[Market_Price]]</f>
        <v>1321.05</v>
      </c>
      <c r="J1528" s="1">
        <f>Table2[[#This Row],[Selling_Price]]</f>
        <v>2207.79</v>
      </c>
      <c r="K1528" s="1">
        <f>Table2[[#This Row],[Quantity]]</f>
        <v>327</v>
      </c>
      <c r="L1528" s="1" t="str">
        <f>IF(ISBLANK(Table2[[#This Row],[Status]]), "No Data Entered", IFERROR(Table2[[#This Row],[Status]], "No Data Entered"))</f>
        <v>Delivered</v>
      </c>
    </row>
    <row r="1529" spans="1:12" x14ac:dyDescent="0.3">
      <c r="A1529" s="1" t="str">
        <f>Table2[[#This Row],[Product_ID]]</f>
        <v>PRO7047</v>
      </c>
      <c r="B1529" s="1" t="str">
        <f>Table2[[#This Row],[Customer_ID]]</f>
        <v>CUST17352</v>
      </c>
      <c r="C1529" s="14" t="str">
        <f>Table2[[#This Row],[Date]]</f>
        <v>23/07/2020</v>
      </c>
      <c r="D1529" s="1" t="str">
        <f>TRIM(PROPER(Table2[[#This Row],[Product_Name]]))</f>
        <v>Keyboard</v>
      </c>
      <c r="E1529" s="1" t="str">
        <f>TRIM(PROPER(Table2[[#This Row],[Country]]))</f>
        <v>Germany</v>
      </c>
      <c r="F1529" s="1" t="str">
        <f>TRIM(PROPER(Table2[[#This Row],[Category]]))</f>
        <v>Office Supplies</v>
      </c>
      <c r="G1529" s="1" t="str">
        <f>TRIM(PROPER(Table2[[#This Row],[Brand]]))</f>
        <v>Samsung</v>
      </c>
      <c r="H1529" s="1">
        <f>Table2[[#This Row],[Supplier_ID]]</f>
        <v>1003</v>
      </c>
      <c r="I1529" s="1">
        <f>Table2[[#This Row],[Market_Price]]</f>
        <v>1792.81</v>
      </c>
      <c r="J1529" s="1">
        <f>Table2[[#This Row],[Selling_Price]]</f>
        <v>2655.4</v>
      </c>
      <c r="K1529" s="1">
        <f>Table2[[#This Row],[Quantity]]</f>
        <v>358</v>
      </c>
      <c r="L1529" s="1" t="str">
        <f>IF(ISBLANK(Table2[[#This Row],[Status]]), "No Data Entered", IFERROR(Table2[[#This Row],[Status]], "No Data Entered"))</f>
        <v>Delivered</v>
      </c>
    </row>
    <row r="1530" spans="1:12" x14ac:dyDescent="0.3">
      <c r="A1530" s="1" t="str">
        <f>Table2[[#This Row],[Product_ID]]</f>
        <v>PRO8655</v>
      </c>
      <c r="B1530" s="1" t="str">
        <f>Table2[[#This Row],[Customer_ID]]</f>
        <v>CUST17432</v>
      </c>
      <c r="C1530" s="14" t="str">
        <f>Table2[[#This Row],[Date]]</f>
        <v>04/12/2023</v>
      </c>
      <c r="D1530" s="1" t="str">
        <f>TRIM(PROPER(Table2[[#This Row],[Product_Name]]))</f>
        <v>Camera</v>
      </c>
      <c r="E1530" s="1" t="str">
        <f>TRIM(PROPER(Table2[[#This Row],[Country]]))</f>
        <v>Canada</v>
      </c>
      <c r="F1530" s="1" t="str">
        <f>TRIM(PROPER(Table2[[#This Row],[Category]]))</f>
        <v>Electronics</v>
      </c>
      <c r="G1530" s="1" t="str">
        <f>TRIM(PROPER(Table2[[#This Row],[Brand]]))</f>
        <v>Dell</v>
      </c>
      <c r="H1530" s="1">
        <f>Table2[[#This Row],[Supplier_ID]]</f>
        <v>1034</v>
      </c>
      <c r="I1530" s="1">
        <f>Table2[[#This Row],[Market_Price]]</f>
        <v>1571.08</v>
      </c>
      <c r="J1530" s="1">
        <f>Table2[[#This Row],[Selling_Price]]</f>
        <v>2881.94</v>
      </c>
      <c r="K1530" s="1">
        <f>Table2[[#This Row],[Quantity]]</f>
        <v>412</v>
      </c>
      <c r="L1530" s="1" t="str">
        <f>IF(ISBLANK(Table2[[#This Row],[Status]]), "No Data Entered", IFERROR(Table2[[#This Row],[Status]], "No Data Entered"))</f>
        <v>Delivered</v>
      </c>
    </row>
    <row r="1531" spans="1:12" x14ac:dyDescent="0.3">
      <c r="A1531" s="1" t="str">
        <f>Table2[[#This Row],[Product_ID]]</f>
        <v>PRO2498</v>
      </c>
      <c r="B1531" s="1" t="str">
        <f>Table2[[#This Row],[Customer_ID]]</f>
        <v>CUST17528</v>
      </c>
      <c r="C1531" s="14" t="str">
        <f>Table2[[#This Row],[Date]]</f>
        <v>17/11/2022</v>
      </c>
      <c r="D1531" s="1" t="str">
        <f>TRIM(PROPER(Table2[[#This Row],[Product_Name]]))</f>
        <v>Monitor</v>
      </c>
      <c r="E1531" s="1" t="str">
        <f>TRIM(PROPER(Table2[[#This Row],[Country]]))</f>
        <v>Uk</v>
      </c>
      <c r="F1531" s="1" t="str">
        <f>TRIM(PROPER(Table2[[#This Row],[Category]]))</f>
        <v>Office Supplies</v>
      </c>
      <c r="G1531" s="1" t="str">
        <f>TRIM(PROPER(Table2[[#This Row],[Brand]]))</f>
        <v>Hp</v>
      </c>
      <c r="H1531" s="1">
        <f>Table2[[#This Row],[Supplier_ID]]</f>
        <v>1029</v>
      </c>
      <c r="I1531" s="1">
        <f>Table2[[#This Row],[Market_Price]]</f>
        <v>171.17</v>
      </c>
      <c r="J1531" s="1">
        <f>Table2[[#This Row],[Selling_Price]]</f>
        <v>259.55</v>
      </c>
      <c r="K1531" s="1">
        <f>Table2[[#This Row],[Quantity]]</f>
        <v>389</v>
      </c>
      <c r="L1531" s="1" t="str">
        <f>IF(ISBLANK(Table2[[#This Row],[Status]]), "No Data Entered", IFERROR(Table2[[#This Row],[Status]], "No Data Entered"))</f>
        <v>Delivered</v>
      </c>
    </row>
    <row r="1532" spans="1:12" x14ac:dyDescent="0.3">
      <c r="A1532" s="1" t="str">
        <f>Table2[[#This Row],[Product_ID]]</f>
        <v>PRO5814</v>
      </c>
      <c r="B1532" s="1" t="str">
        <f>Table2[[#This Row],[Customer_ID]]</f>
        <v>CUST17583</v>
      </c>
      <c r="C1532" s="14" t="str">
        <f>Table2[[#This Row],[Date]]</f>
        <v>23/11/2023</v>
      </c>
      <c r="D1532" s="1" t="str">
        <f>TRIM(PROPER(Table2[[#This Row],[Product_Name]]))</f>
        <v>Keyboard</v>
      </c>
      <c r="E1532" s="1" t="str">
        <f>TRIM(PROPER(Table2[[#This Row],[Country]]))</f>
        <v>France</v>
      </c>
      <c r="F1532" s="1" t="str">
        <f>TRIM(PROPER(Table2[[#This Row],[Category]]))</f>
        <v>Accessories</v>
      </c>
      <c r="G1532" s="1" t="str">
        <f>TRIM(PROPER(Table2[[#This Row],[Brand]]))</f>
        <v>Samsung</v>
      </c>
      <c r="H1532" s="1">
        <f>Table2[[#This Row],[Supplier_ID]]</f>
        <v>1088</v>
      </c>
      <c r="I1532" s="1">
        <f>Table2[[#This Row],[Market_Price]]</f>
        <v>1621.19</v>
      </c>
      <c r="J1532" s="1">
        <f>Table2[[#This Row],[Selling_Price]]</f>
        <v>2793.99</v>
      </c>
      <c r="K1532" s="1">
        <f>Table2[[#This Row],[Quantity]]</f>
        <v>379</v>
      </c>
      <c r="L1532" s="1" t="str">
        <f>IF(ISBLANK(Table2[[#This Row],[Status]]), "No Data Entered", IFERROR(Table2[[#This Row],[Status]], "No Data Entered"))</f>
        <v>Delivered</v>
      </c>
    </row>
    <row r="1533" spans="1:12" x14ac:dyDescent="0.3">
      <c r="A1533" s="1" t="str">
        <f>Table2[[#This Row],[Product_ID]]</f>
        <v>PRO5065</v>
      </c>
      <c r="B1533" s="1" t="str">
        <f>Table2[[#This Row],[Customer_ID]]</f>
        <v>CUST17604</v>
      </c>
      <c r="C1533" s="14" t="str">
        <f>Table2[[#This Row],[Date]]</f>
        <v>23/03/2021</v>
      </c>
      <c r="D1533" s="1" t="str">
        <f>TRIM(PROPER(Table2[[#This Row],[Product_Name]]))</f>
        <v>Printer</v>
      </c>
      <c r="E1533" s="1" t="str">
        <f>TRIM(PROPER(Table2[[#This Row],[Country]]))</f>
        <v>Australia</v>
      </c>
      <c r="F1533" s="1" t="str">
        <f>TRIM(PROPER(Table2[[#This Row],[Category]]))</f>
        <v>Electronics</v>
      </c>
      <c r="G1533" s="1" t="str">
        <f>TRIM(PROPER(Table2[[#This Row],[Brand]]))</f>
        <v>Canon</v>
      </c>
      <c r="H1533" s="1">
        <f>Table2[[#This Row],[Supplier_ID]]</f>
        <v>1074</v>
      </c>
      <c r="I1533" s="1">
        <f>Table2[[#This Row],[Market_Price]]</f>
        <v>1302.01</v>
      </c>
      <c r="J1533" s="1">
        <f>Table2[[#This Row],[Selling_Price]]</f>
        <v>1519.69</v>
      </c>
      <c r="K1533" s="1">
        <f>Table2[[#This Row],[Quantity]]</f>
        <v>281</v>
      </c>
      <c r="L1533" s="1" t="str">
        <f>IF(ISBLANK(Table2[[#This Row],[Status]]), "No Data Entered", IFERROR(Table2[[#This Row],[Status]], "No Data Entered"))</f>
        <v>Delivered</v>
      </c>
    </row>
    <row r="1534" spans="1:12" x14ac:dyDescent="0.3">
      <c r="A1534" s="1" t="str">
        <f>Table2[[#This Row],[Product_ID]]</f>
        <v>PRO3429</v>
      </c>
      <c r="B1534" s="1" t="str">
        <f>Table2[[#This Row],[Customer_ID]]</f>
        <v>CUST17712</v>
      </c>
      <c r="C1534" s="14" t="str">
        <f>Table2[[#This Row],[Date]]</f>
        <v>28/12/2025</v>
      </c>
      <c r="D1534" s="1" t="str">
        <f>TRIM(PROPER(Table2[[#This Row],[Product_Name]]))</f>
        <v>Mouse</v>
      </c>
      <c r="E1534" s="1" t="str">
        <f>TRIM(PROPER(Table2[[#This Row],[Country]]))</f>
        <v>Australia</v>
      </c>
      <c r="F1534" s="1" t="str">
        <f>TRIM(PROPER(Table2[[#This Row],[Category]]))</f>
        <v>Accessories</v>
      </c>
      <c r="G1534" s="1" t="str">
        <f>TRIM(PROPER(Table2[[#This Row],[Brand]]))</f>
        <v>Microsoft</v>
      </c>
      <c r="H1534" s="1">
        <f>Table2[[#This Row],[Supplier_ID]]</f>
        <v>1030</v>
      </c>
      <c r="I1534" s="1">
        <f>Table2[[#This Row],[Market_Price]]</f>
        <v>1834.89</v>
      </c>
      <c r="J1534" s="1">
        <f>Table2[[#This Row],[Selling_Price]]</f>
        <v>2235.67</v>
      </c>
      <c r="K1534" s="1">
        <f>Table2[[#This Row],[Quantity]]</f>
        <v>255</v>
      </c>
      <c r="L1534" s="1" t="str">
        <f>IF(ISBLANK(Table2[[#This Row],[Status]]), "No Data Entered", IFERROR(Table2[[#This Row],[Status]], "No Data Entered"))</f>
        <v>Delivered</v>
      </c>
    </row>
    <row r="1535" spans="1:12" x14ac:dyDescent="0.3">
      <c r="A1535" s="1" t="str">
        <f>Table2[[#This Row],[Product_ID]]</f>
        <v>PRO6910</v>
      </c>
      <c r="B1535" s="1" t="str">
        <f>Table2[[#This Row],[Customer_ID]]</f>
        <v>CUST17799</v>
      </c>
      <c r="C1535" s="14" t="str">
        <f>Table2[[#This Row],[Date]]</f>
        <v>18/11/2022</v>
      </c>
      <c r="D1535" s="1" t="str">
        <f>TRIM(PROPER(Table2[[#This Row],[Product_Name]]))</f>
        <v>Monitor</v>
      </c>
      <c r="E1535" s="1" t="str">
        <f>TRIM(PROPER(Table2[[#This Row],[Country]]))</f>
        <v>Uk</v>
      </c>
      <c r="F1535" s="1" t="str">
        <f>TRIM(PROPER(Table2[[#This Row],[Category]]))</f>
        <v>Computers</v>
      </c>
      <c r="G1535" s="1" t="str">
        <f>TRIM(PROPER(Table2[[#This Row],[Brand]]))</f>
        <v>Apple</v>
      </c>
      <c r="H1535" s="1">
        <f>Table2[[#This Row],[Supplier_ID]]</f>
        <v>1020</v>
      </c>
      <c r="I1535" s="1">
        <f>Table2[[#This Row],[Market_Price]]</f>
        <v>1216.3399999999999</v>
      </c>
      <c r="J1535" s="1">
        <f>Table2[[#This Row],[Selling_Price]]</f>
        <v>2338.2800000000002</v>
      </c>
      <c r="K1535" s="1">
        <f>Table2[[#This Row],[Quantity]]</f>
        <v>426</v>
      </c>
      <c r="L1535" s="1" t="str">
        <f>IF(ISBLANK(Table2[[#This Row],[Status]]), "No Data Entered", IFERROR(Table2[[#This Row],[Status]], "No Data Entered"))</f>
        <v>Delivered</v>
      </c>
    </row>
    <row r="1536" spans="1:12" x14ac:dyDescent="0.3">
      <c r="A1536" s="1" t="str">
        <f>Table2[[#This Row],[Product_ID]]</f>
        <v>PRO5381</v>
      </c>
      <c r="B1536" s="1" t="str">
        <f>Table2[[#This Row],[Customer_ID]]</f>
        <v>CUST17856</v>
      </c>
      <c r="C1536" s="14" t="str">
        <f>Table2[[#This Row],[Date]]</f>
        <v>25/06/2024</v>
      </c>
      <c r="D1536" s="1" t="str">
        <f>TRIM(PROPER(Table2[[#This Row],[Product_Name]]))</f>
        <v>Monitor</v>
      </c>
      <c r="E1536" s="1" t="str">
        <f>TRIM(PROPER(Table2[[#This Row],[Country]]))</f>
        <v>Japan</v>
      </c>
      <c r="F1536" s="1" t="str">
        <f>TRIM(PROPER(Table2[[#This Row],[Category]]))</f>
        <v>Electronics</v>
      </c>
      <c r="G1536" s="1" t="str">
        <f>TRIM(PROPER(Table2[[#This Row],[Brand]]))</f>
        <v>Samsung</v>
      </c>
      <c r="H1536" s="1">
        <f>Table2[[#This Row],[Supplier_ID]]</f>
        <v>1093</v>
      </c>
      <c r="I1536" s="1">
        <f>Table2[[#This Row],[Market_Price]]</f>
        <v>877.62</v>
      </c>
      <c r="J1536" s="1">
        <f>Table2[[#This Row],[Selling_Price]]</f>
        <v>1330.27</v>
      </c>
      <c r="K1536" s="1">
        <f>Table2[[#This Row],[Quantity]]</f>
        <v>443</v>
      </c>
      <c r="L1536" s="1" t="str">
        <f>IF(ISBLANK(Table2[[#This Row],[Status]]), "No Data Entered", IFERROR(Table2[[#This Row],[Status]], "No Data Entered"))</f>
        <v>Delivered</v>
      </c>
    </row>
    <row r="1537" spans="1:12" x14ac:dyDescent="0.3">
      <c r="A1537" s="1" t="str">
        <f>Table2[[#This Row],[Product_ID]]</f>
        <v>PRO7728</v>
      </c>
      <c r="B1537" s="1" t="str">
        <f>Table2[[#This Row],[Customer_ID]]</f>
        <v>CUST17876</v>
      </c>
      <c r="C1537" s="14" t="str">
        <f>Table2[[#This Row],[Date]]</f>
        <v>17/09/2023</v>
      </c>
      <c r="D1537" s="1" t="str">
        <f>TRIM(PROPER(Table2[[#This Row],[Product_Name]]))</f>
        <v>Headphones</v>
      </c>
      <c r="E1537" s="1" t="str">
        <f>TRIM(PROPER(Table2[[#This Row],[Country]]))</f>
        <v>Brazil</v>
      </c>
      <c r="F1537" s="1" t="str">
        <f>TRIM(PROPER(Table2[[#This Row],[Category]]))</f>
        <v>Accessories</v>
      </c>
      <c r="G1537" s="1" t="str">
        <f>TRIM(PROPER(Table2[[#This Row],[Brand]]))</f>
        <v>Sony</v>
      </c>
      <c r="H1537" s="1">
        <f>Table2[[#This Row],[Supplier_ID]]</f>
        <v>1090</v>
      </c>
      <c r="I1537" s="1">
        <f>Table2[[#This Row],[Market_Price]]</f>
        <v>1417.48</v>
      </c>
      <c r="J1537" s="1">
        <f>Table2[[#This Row],[Selling_Price]]</f>
        <v>2774.82</v>
      </c>
      <c r="K1537" s="1">
        <f>Table2[[#This Row],[Quantity]]</f>
        <v>412</v>
      </c>
      <c r="L1537" s="1" t="str">
        <f>IF(ISBLANK(Table2[[#This Row],[Status]]), "No Data Entered", IFERROR(Table2[[#This Row],[Status]], "No Data Entered"))</f>
        <v>Delivered</v>
      </c>
    </row>
    <row r="1538" spans="1:12" x14ac:dyDescent="0.3">
      <c r="A1538" s="1" t="str">
        <f>Table2[[#This Row],[Product_ID]]</f>
        <v>PRO9970</v>
      </c>
      <c r="B1538" s="1" t="str">
        <f>Table2[[#This Row],[Customer_ID]]</f>
        <v>CUST17891</v>
      </c>
      <c r="C1538" s="14" t="str">
        <f>Table2[[#This Row],[Date]]</f>
        <v>19/06/2024</v>
      </c>
      <c r="D1538" s="1" t="str">
        <f>TRIM(PROPER(Table2[[#This Row],[Product_Name]]))</f>
        <v>Monitor</v>
      </c>
      <c r="E1538" s="1" t="str">
        <f>TRIM(PROPER(Table2[[#This Row],[Country]]))</f>
        <v>India</v>
      </c>
      <c r="F1538" s="1" t="str">
        <f>TRIM(PROPER(Table2[[#This Row],[Category]]))</f>
        <v>Accessories</v>
      </c>
      <c r="G1538" s="1" t="str">
        <f>TRIM(PROPER(Table2[[#This Row],[Brand]]))</f>
        <v>Microsoft</v>
      </c>
      <c r="H1538" s="1">
        <f>Table2[[#This Row],[Supplier_ID]]</f>
        <v>1023</v>
      </c>
      <c r="I1538" s="1">
        <f>Table2[[#This Row],[Market_Price]]</f>
        <v>120.81</v>
      </c>
      <c r="J1538" s="1">
        <f>Table2[[#This Row],[Selling_Price]]</f>
        <v>180.31</v>
      </c>
      <c r="K1538" s="1">
        <f>Table2[[#This Row],[Quantity]]</f>
        <v>28</v>
      </c>
      <c r="L1538" s="1" t="str">
        <f>IF(ISBLANK(Table2[[#This Row],[Status]]), "No Data Entered", IFERROR(Table2[[#This Row],[Status]], "No Data Entered"))</f>
        <v>Delivered</v>
      </c>
    </row>
    <row r="1539" spans="1:12" x14ac:dyDescent="0.3">
      <c r="A1539" s="1" t="str">
        <f>Table2[[#This Row],[Product_ID]]</f>
        <v>PRO6868</v>
      </c>
      <c r="B1539" s="1" t="str">
        <f>Table2[[#This Row],[Customer_ID]]</f>
        <v>CUST17898</v>
      </c>
      <c r="C1539" s="14" t="str">
        <f>Table2[[#This Row],[Date]]</f>
        <v>10/06/2025</v>
      </c>
      <c r="D1539" s="1" t="str">
        <f>TRIM(PROPER(Table2[[#This Row],[Product_Name]]))</f>
        <v>Keyboard</v>
      </c>
      <c r="E1539" s="1" t="str">
        <f>TRIM(PROPER(Table2[[#This Row],[Country]]))</f>
        <v>China</v>
      </c>
      <c r="F1539" s="1" t="str">
        <f>TRIM(PROPER(Table2[[#This Row],[Category]]))</f>
        <v>Accessories</v>
      </c>
      <c r="G1539" s="1" t="str">
        <f>TRIM(PROPER(Table2[[#This Row],[Brand]]))</f>
        <v>Canon</v>
      </c>
      <c r="H1539" s="1">
        <f>Table2[[#This Row],[Supplier_ID]]</f>
        <v>1082</v>
      </c>
      <c r="I1539" s="1">
        <f>Table2[[#This Row],[Market_Price]]</f>
        <v>1472.39</v>
      </c>
      <c r="J1539" s="1">
        <f>Table2[[#This Row],[Selling_Price]]</f>
        <v>1850.39</v>
      </c>
      <c r="K1539" s="1">
        <f>Table2[[#This Row],[Quantity]]</f>
        <v>226</v>
      </c>
      <c r="L1539" s="1" t="str">
        <f>IF(ISBLANK(Table2[[#This Row],[Status]]), "No Data Entered", IFERROR(Table2[[#This Row],[Status]], "No Data Entered"))</f>
        <v>Delivered</v>
      </c>
    </row>
    <row r="1540" spans="1:12" x14ac:dyDescent="0.3">
      <c r="A1540" s="1" t="str">
        <f>Table2[[#This Row],[Product_ID]]</f>
        <v>PRO6356</v>
      </c>
      <c r="B1540" s="1" t="str">
        <f>Table2[[#This Row],[Customer_ID]]</f>
        <v>CUST17899</v>
      </c>
      <c r="C1540" s="14" t="str">
        <f>Table2[[#This Row],[Date]]</f>
        <v>07/04/2024</v>
      </c>
      <c r="D1540" s="1" t="str">
        <f>TRIM(PROPER(Table2[[#This Row],[Product_Name]]))</f>
        <v>Monitor</v>
      </c>
      <c r="E1540" s="1" t="str">
        <f>TRIM(PROPER(Table2[[#This Row],[Country]]))</f>
        <v>Japan</v>
      </c>
      <c r="F1540" s="1" t="str">
        <f>TRIM(PROPER(Table2[[#This Row],[Category]]))</f>
        <v>Accessories</v>
      </c>
      <c r="G1540" s="1" t="str">
        <f>TRIM(PROPER(Table2[[#This Row],[Brand]]))</f>
        <v>Hp</v>
      </c>
      <c r="H1540" s="1">
        <f>Table2[[#This Row],[Supplier_ID]]</f>
        <v>1098</v>
      </c>
      <c r="I1540" s="1">
        <f>Table2[[#This Row],[Market_Price]]</f>
        <v>1091.44</v>
      </c>
      <c r="J1540" s="1">
        <f>Table2[[#This Row],[Selling_Price]]</f>
        <v>2058.13</v>
      </c>
      <c r="K1540" s="1">
        <f>Table2[[#This Row],[Quantity]]</f>
        <v>240</v>
      </c>
      <c r="L1540" s="1" t="str">
        <f>IF(ISBLANK(Table2[[#This Row],[Status]]), "No Data Entered", IFERROR(Table2[[#This Row],[Status]], "No Data Entered"))</f>
        <v>Delivered</v>
      </c>
    </row>
    <row r="1541" spans="1:12" x14ac:dyDescent="0.3">
      <c r="A1541" s="1" t="str">
        <f>Table2[[#This Row],[Product_ID]]</f>
        <v>PRO8026</v>
      </c>
      <c r="B1541" s="1" t="str">
        <f>Table2[[#This Row],[Customer_ID]]</f>
        <v>CUST17914</v>
      </c>
      <c r="C1541" s="14" t="str">
        <f>Table2[[#This Row],[Date]]</f>
        <v>17/05/2023</v>
      </c>
      <c r="D1541" s="1" t="str">
        <f>TRIM(PROPER(Table2[[#This Row],[Product_Name]]))</f>
        <v>Smartphone</v>
      </c>
      <c r="E1541" s="1" t="str">
        <f>TRIM(PROPER(Table2[[#This Row],[Country]]))</f>
        <v>Japan</v>
      </c>
      <c r="F1541" s="1" t="str">
        <f>TRIM(PROPER(Table2[[#This Row],[Category]]))</f>
        <v>Wearables</v>
      </c>
      <c r="G1541" s="1" t="str">
        <f>TRIM(PROPER(Table2[[#This Row],[Brand]]))</f>
        <v>Apple</v>
      </c>
      <c r="H1541" s="1">
        <f>Table2[[#This Row],[Supplier_ID]]</f>
        <v>1012</v>
      </c>
      <c r="I1541" s="1">
        <f>Table2[[#This Row],[Market_Price]]</f>
        <v>363.19</v>
      </c>
      <c r="J1541" s="1">
        <f>Table2[[#This Row],[Selling_Price]]</f>
        <v>571.62</v>
      </c>
      <c r="K1541" s="1">
        <f>Table2[[#This Row],[Quantity]]</f>
        <v>37</v>
      </c>
      <c r="L1541" s="1" t="str">
        <f>IF(ISBLANK(Table2[[#This Row],[Status]]), "No Data Entered", IFERROR(Table2[[#This Row],[Status]], "No Data Entered"))</f>
        <v>Delivered</v>
      </c>
    </row>
    <row r="1542" spans="1:12" x14ac:dyDescent="0.3">
      <c r="A1542" s="1" t="str">
        <f>Table2[[#This Row],[Product_ID]]</f>
        <v>PRO9756</v>
      </c>
      <c r="B1542" s="1" t="str">
        <f>Table2[[#This Row],[Customer_ID]]</f>
        <v>CUST18027</v>
      </c>
      <c r="C1542" s="14" t="str">
        <f>Table2[[#This Row],[Date]]</f>
        <v>22/06/2023</v>
      </c>
      <c r="D1542" s="1" t="str">
        <f>TRIM(PROPER(Table2[[#This Row],[Product_Name]]))</f>
        <v>Tablet</v>
      </c>
      <c r="E1542" s="1" t="str">
        <f>TRIM(PROPER(Table2[[#This Row],[Country]]))</f>
        <v>France</v>
      </c>
      <c r="F1542" s="1" t="str">
        <f>TRIM(PROPER(Table2[[#This Row],[Category]]))</f>
        <v>Accessories</v>
      </c>
      <c r="G1542" s="1" t="str">
        <f>TRIM(PROPER(Table2[[#This Row],[Brand]]))</f>
        <v>Asus</v>
      </c>
      <c r="H1542" s="1">
        <f>Table2[[#This Row],[Supplier_ID]]</f>
        <v>1066</v>
      </c>
      <c r="I1542" s="1">
        <f>Table2[[#This Row],[Market_Price]]</f>
        <v>1182.28</v>
      </c>
      <c r="J1542" s="1">
        <f>Table2[[#This Row],[Selling_Price]]</f>
        <v>2025.94</v>
      </c>
      <c r="K1542" s="1">
        <f>Table2[[#This Row],[Quantity]]</f>
        <v>12</v>
      </c>
      <c r="L1542" s="1" t="str">
        <f>IF(ISBLANK(Table2[[#This Row],[Status]]), "No Data Entered", IFERROR(Table2[[#This Row],[Status]], "No Data Entered"))</f>
        <v>Delivered</v>
      </c>
    </row>
    <row r="1543" spans="1:12" x14ac:dyDescent="0.3">
      <c r="A1543" s="1" t="str">
        <f>Table2[[#This Row],[Product_ID]]</f>
        <v>PRO1725</v>
      </c>
      <c r="B1543" s="1" t="str">
        <f>Table2[[#This Row],[Customer_ID]]</f>
        <v>CUST18111</v>
      </c>
      <c r="C1543" s="14" t="str">
        <f>Table2[[#This Row],[Date]]</f>
        <v>09/08/2023</v>
      </c>
      <c r="D1543" s="1" t="str">
        <f>TRIM(PROPER(Table2[[#This Row],[Product_Name]]))</f>
        <v>Camera</v>
      </c>
      <c r="E1543" s="1" t="str">
        <f>TRIM(PROPER(Table2[[#This Row],[Country]]))</f>
        <v>Japan</v>
      </c>
      <c r="F1543" s="1" t="str">
        <f>TRIM(PROPER(Table2[[#This Row],[Category]]))</f>
        <v>Computers</v>
      </c>
      <c r="G1543" s="1" t="str">
        <f>TRIM(PROPER(Table2[[#This Row],[Brand]]))</f>
        <v>Apple</v>
      </c>
      <c r="H1543" s="1">
        <f>Table2[[#This Row],[Supplier_ID]]</f>
        <v>1074</v>
      </c>
      <c r="I1543" s="1">
        <f>Table2[[#This Row],[Market_Price]]</f>
        <v>1973.78</v>
      </c>
      <c r="J1543" s="1">
        <f>Table2[[#This Row],[Selling_Price]]</f>
        <v>3353.04</v>
      </c>
      <c r="K1543" s="1">
        <f>Table2[[#This Row],[Quantity]]</f>
        <v>261</v>
      </c>
      <c r="L1543" s="1" t="str">
        <f>IF(ISBLANK(Table2[[#This Row],[Status]]), "No Data Entered", IFERROR(Table2[[#This Row],[Status]], "No Data Entered"))</f>
        <v>Delivered</v>
      </c>
    </row>
    <row r="1544" spans="1:12" x14ac:dyDescent="0.3">
      <c r="A1544" s="1" t="str">
        <f>Table2[[#This Row],[Product_ID]]</f>
        <v>PRO7019</v>
      </c>
      <c r="B1544" s="1" t="str">
        <f>Table2[[#This Row],[Customer_ID]]</f>
        <v>CUST18239</v>
      </c>
      <c r="C1544" s="14" t="str">
        <f>Table2[[#This Row],[Date]]</f>
        <v>01/11/2024</v>
      </c>
      <c r="D1544" s="1" t="str">
        <f>TRIM(PROPER(Table2[[#This Row],[Product_Name]]))</f>
        <v>Smartwatch</v>
      </c>
      <c r="E1544" s="1" t="str">
        <f>TRIM(PROPER(Table2[[#This Row],[Country]]))</f>
        <v>France</v>
      </c>
      <c r="F1544" s="1" t="str">
        <f>TRIM(PROPER(Table2[[#This Row],[Category]]))</f>
        <v>Computers</v>
      </c>
      <c r="G1544" s="1" t="str">
        <f>TRIM(PROPER(Table2[[#This Row],[Brand]]))</f>
        <v>Asus</v>
      </c>
      <c r="H1544" s="1">
        <f>Table2[[#This Row],[Supplier_ID]]</f>
        <v>1067</v>
      </c>
      <c r="I1544" s="1">
        <f>Table2[[#This Row],[Market_Price]]</f>
        <v>1619.63</v>
      </c>
      <c r="J1544" s="1">
        <f>Table2[[#This Row],[Selling_Price]]</f>
        <v>3041.07</v>
      </c>
      <c r="K1544" s="1">
        <f>Table2[[#This Row],[Quantity]]</f>
        <v>255</v>
      </c>
      <c r="L1544" s="1" t="str">
        <f>IF(ISBLANK(Table2[[#This Row],[Status]]), "No Data Entered", IFERROR(Table2[[#This Row],[Status]], "No Data Entered"))</f>
        <v>Delivered</v>
      </c>
    </row>
    <row r="1545" spans="1:12" x14ac:dyDescent="0.3">
      <c r="A1545" s="1" t="str">
        <f>Table2[[#This Row],[Product_ID]]</f>
        <v>PRO6017</v>
      </c>
      <c r="B1545" s="1" t="str">
        <f>Table2[[#This Row],[Customer_ID]]</f>
        <v>CUST18260</v>
      </c>
      <c r="C1545" s="14" t="str">
        <f>Table2[[#This Row],[Date]]</f>
        <v>25/03/2024</v>
      </c>
      <c r="D1545" s="1" t="str">
        <f>TRIM(PROPER(Table2[[#This Row],[Product_Name]]))</f>
        <v>Smartphone</v>
      </c>
      <c r="E1545" s="1" t="str">
        <f>TRIM(PROPER(Table2[[#This Row],[Country]]))</f>
        <v>Brazil</v>
      </c>
      <c r="F1545" s="1" t="str">
        <f>TRIM(PROPER(Table2[[#This Row],[Category]]))</f>
        <v>Computers</v>
      </c>
      <c r="G1545" s="1" t="str">
        <f>TRIM(PROPER(Table2[[#This Row],[Brand]]))</f>
        <v>Microsoft</v>
      </c>
      <c r="H1545" s="1">
        <f>Table2[[#This Row],[Supplier_ID]]</f>
        <v>1078</v>
      </c>
      <c r="I1545" s="1">
        <f>Table2[[#This Row],[Market_Price]]</f>
        <v>541.75</v>
      </c>
      <c r="J1545" s="1">
        <f>Table2[[#This Row],[Selling_Price]]</f>
        <v>763.17</v>
      </c>
      <c r="K1545" s="1">
        <f>Table2[[#This Row],[Quantity]]</f>
        <v>432</v>
      </c>
      <c r="L1545" s="1" t="str">
        <f>IF(ISBLANK(Table2[[#This Row],[Status]]), "No Data Entered", IFERROR(Table2[[#This Row],[Status]], "No Data Entered"))</f>
        <v>Delivered</v>
      </c>
    </row>
    <row r="1546" spans="1:12" x14ac:dyDescent="0.3">
      <c r="A1546" s="1" t="str">
        <f>Table2[[#This Row],[Product_ID]]</f>
        <v>PRO3791</v>
      </c>
      <c r="B1546" s="1" t="str">
        <f>Table2[[#This Row],[Customer_ID]]</f>
        <v>CUST18303</v>
      </c>
      <c r="C1546" s="14" t="str">
        <f>Table2[[#This Row],[Date]]</f>
        <v>05/06/2021</v>
      </c>
      <c r="D1546" s="1" t="str">
        <f>TRIM(PROPER(Table2[[#This Row],[Product_Name]]))</f>
        <v>Mouse</v>
      </c>
      <c r="E1546" s="1" t="str">
        <f>TRIM(PROPER(Table2[[#This Row],[Country]]))</f>
        <v>China</v>
      </c>
      <c r="F1546" s="1" t="str">
        <f>TRIM(PROPER(Table2[[#This Row],[Category]]))</f>
        <v>Computers</v>
      </c>
      <c r="G1546" s="1" t="str">
        <f>TRIM(PROPER(Table2[[#This Row],[Brand]]))</f>
        <v>Apple</v>
      </c>
      <c r="H1546" s="1">
        <f>Table2[[#This Row],[Supplier_ID]]</f>
        <v>1051</v>
      </c>
      <c r="I1546" s="1">
        <f>Table2[[#This Row],[Market_Price]]</f>
        <v>1620.36</v>
      </c>
      <c r="J1546" s="1">
        <f>Table2[[#This Row],[Selling_Price]]</f>
        <v>2526.23</v>
      </c>
      <c r="K1546" s="1">
        <f>Table2[[#This Row],[Quantity]]</f>
        <v>116</v>
      </c>
      <c r="L1546" s="1" t="str">
        <f>IF(ISBLANK(Table2[[#This Row],[Status]]), "No Data Entered", IFERROR(Table2[[#This Row],[Status]], "No Data Entered"))</f>
        <v>Delivered</v>
      </c>
    </row>
    <row r="1547" spans="1:12" x14ac:dyDescent="0.3">
      <c r="A1547" s="1" t="str">
        <f>Table2[[#This Row],[Product_ID]]</f>
        <v>PRO1837</v>
      </c>
      <c r="B1547" s="1" t="str">
        <f>Table2[[#This Row],[Customer_ID]]</f>
        <v>CUST18363</v>
      </c>
      <c r="C1547" s="14" t="str">
        <f>Table2[[#This Row],[Date]]</f>
        <v>26/05/2025</v>
      </c>
      <c r="D1547" s="1" t="str">
        <f>TRIM(PROPER(Table2[[#This Row],[Product_Name]]))</f>
        <v>Printer</v>
      </c>
      <c r="E1547" s="1" t="str">
        <f>TRIM(PROPER(Table2[[#This Row],[Country]]))</f>
        <v>Canada</v>
      </c>
      <c r="F1547" s="1" t="str">
        <f>TRIM(PROPER(Table2[[#This Row],[Category]]))</f>
        <v>Wearables</v>
      </c>
      <c r="G1547" s="1" t="str">
        <f>TRIM(PROPER(Table2[[#This Row],[Brand]]))</f>
        <v>Logitech</v>
      </c>
      <c r="H1547" s="1">
        <f>Table2[[#This Row],[Supplier_ID]]</f>
        <v>1018</v>
      </c>
      <c r="I1547" s="1">
        <f>Table2[[#This Row],[Market_Price]]</f>
        <v>1473.4</v>
      </c>
      <c r="J1547" s="1">
        <f>Table2[[#This Row],[Selling_Price]]</f>
        <v>2141.71</v>
      </c>
      <c r="K1547" s="1">
        <f>Table2[[#This Row],[Quantity]]</f>
        <v>446</v>
      </c>
      <c r="L1547" s="1" t="str">
        <f>IF(ISBLANK(Table2[[#This Row],[Status]]), "No Data Entered", IFERROR(Table2[[#This Row],[Status]], "No Data Entered"))</f>
        <v>Delivered</v>
      </c>
    </row>
    <row r="1548" spans="1:12" x14ac:dyDescent="0.3">
      <c r="A1548" s="1" t="str">
        <f>Table2[[#This Row],[Product_ID]]</f>
        <v>PRO9018</v>
      </c>
      <c r="B1548" s="1" t="str">
        <f>Table2[[#This Row],[Customer_ID]]</f>
        <v>CUST18365</v>
      </c>
      <c r="C1548" s="14" t="str">
        <f>Table2[[#This Row],[Date]]</f>
        <v>02/08/2025</v>
      </c>
      <c r="D1548" s="1" t="str">
        <f>TRIM(PROPER(Table2[[#This Row],[Product_Name]]))</f>
        <v>Monitor</v>
      </c>
      <c r="E1548" s="1" t="str">
        <f>TRIM(PROPER(Table2[[#This Row],[Country]]))</f>
        <v>Uk</v>
      </c>
      <c r="F1548" s="1" t="str">
        <f>TRIM(PROPER(Table2[[#This Row],[Category]]))</f>
        <v>Computers</v>
      </c>
      <c r="G1548" s="1" t="str">
        <f>TRIM(PROPER(Table2[[#This Row],[Brand]]))</f>
        <v>Microsoft</v>
      </c>
      <c r="H1548" s="1">
        <f>Table2[[#This Row],[Supplier_ID]]</f>
        <v>1075</v>
      </c>
      <c r="I1548" s="1">
        <f>Table2[[#This Row],[Market_Price]]</f>
        <v>702.26</v>
      </c>
      <c r="J1548" s="1">
        <f>Table2[[#This Row],[Selling_Price]]</f>
        <v>1146.73</v>
      </c>
      <c r="K1548" s="1">
        <f>Table2[[#This Row],[Quantity]]</f>
        <v>250</v>
      </c>
      <c r="L1548" s="1" t="str">
        <f>IF(ISBLANK(Table2[[#This Row],[Status]]), "No Data Entered", IFERROR(Table2[[#This Row],[Status]], "No Data Entered"))</f>
        <v>Delivered</v>
      </c>
    </row>
    <row r="1549" spans="1:12" x14ac:dyDescent="0.3">
      <c r="A1549" s="1" t="str">
        <f>Table2[[#This Row],[Product_ID]]</f>
        <v>PRO7188</v>
      </c>
      <c r="B1549" s="1" t="str">
        <f>Table2[[#This Row],[Customer_ID]]</f>
        <v>CUST18440</v>
      </c>
      <c r="C1549" s="14" t="str">
        <f>Table2[[#This Row],[Date]]</f>
        <v>12/01/2024</v>
      </c>
      <c r="D1549" s="1" t="str">
        <f>TRIM(PROPER(Table2[[#This Row],[Product_Name]]))</f>
        <v>Smartphone</v>
      </c>
      <c r="E1549" s="1" t="str">
        <f>TRIM(PROPER(Table2[[#This Row],[Country]]))</f>
        <v>Brazil</v>
      </c>
      <c r="F1549" s="1" t="str">
        <f>TRIM(PROPER(Table2[[#This Row],[Category]]))</f>
        <v>Wearables</v>
      </c>
      <c r="G1549" s="1" t="str">
        <f>TRIM(PROPER(Table2[[#This Row],[Brand]]))</f>
        <v>Lenovo</v>
      </c>
      <c r="H1549" s="1">
        <f>Table2[[#This Row],[Supplier_ID]]</f>
        <v>1091</v>
      </c>
      <c r="I1549" s="1">
        <f>Table2[[#This Row],[Market_Price]]</f>
        <v>1842.98</v>
      </c>
      <c r="J1549" s="1">
        <f>Table2[[#This Row],[Selling_Price]]</f>
        <v>3455.63</v>
      </c>
      <c r="K1549" s="1">
        <f>Table2[[#This Row],[Quantity]]</f>
        <v>118</v>
      </c>
      <c r="L1549" s="1" t="str">
        <f>IF(ISBLANK(Table2[[#This Row],[Status]]), "No Data Entered", IFERROR(Table2[[#This Row],[Status]], "No Data Entered"))</f>
        <v>Delivered</v>
      </c>
    </row>
    <row r="1550" spans="1:12" x14ac:dyDescent="0.3">
      <c r="A1550" s="1" t="str">
        <f>Table2[[#This Row],[Product_ID]]</f>
        <v>PRO3566</v>
      </c>
      <c r="B1550" s="1" t="str">
        <f>Table2[[#This Row],[Customer_ID]]</f>
        <v>CUST18443</v>
      </c>
      <c r="C1550" s="14" t="str">
        <f>Table2[[#This Row],[Date]]</f>
        <v>21/11/2021</v>
      </c>
      <c r="D1550" s="1" t="str">
        <f>TRIM(PROPER(Table2[[#This Row],[Product_Name]]))</f>
        <v>Printer</v>
      </c>
      <c r="E1550" s="1" t="str">
        <f>TRIM(PROPER(Table2[[#This Row],[Country]]))</f>
        <v>India</v>
      </c>
      <c r="F1550" s="1" t="str">
        <f>TRIM(PROPER(Table2[[#This Row],[Category]]))</f>
        <v>Wearables</v>
      </c>
      <c r="G1550" s="1" t="str">
        <f>TRIM(PROPER(Table2[[#This Row],[Brand]]))</f>
        <v>Hp</v>
      </c>
      <c r="H1550" s="1">
        <f>Table2[[#This Row],[Supplier_ID]]</f>
        <v>1064</v>
      </c>
      <c r="I1550" s="1">
        <f>Table2[[#This Row],[Market_Price]]</f>
        <v>1405.91</v>
      </c>
      <c r="J1550" s="1">
        <f>Table2[[#This Row],[Selling_Price]]</f>
        <v>2523.63</v>
      </c>
      <c r="K1550" s="1">
        <f>Table2[[#This Row],[Quantity]]</f>
        <v>267</v>
      </c>
      <c r="L1550" s="1" t="str">
        <f>IF(ISBLANK(Table2[[#This Row],[Status]]), "No Data Entered", IFERROR(Table2[[#This Row],[Status]], "No Data Entered"))</f>
        <v>Delivered</v>
      </c>
    </row>
    <row r="1551" spans="1:12" x14ac:dyDescent="0.3">
      <c r="A1551" s="1" t="str">
        <f>Table2[[#This Row],[Product_ID]]</f>
        <v>PRO3549</v>
      </c>
      <c r="B1551" s="1" t="str">
        <f>Table2[[#This Row],[Customer_ID]]</f>
        <v>CUST18514</v>
      </c>
      <c r="C1551" s="14" t="str">
        <f>Table2[[#This Row],[Date]]</f>
        <v>25/06/2020</v>
      </c>
      <c r="D1551" s="1" t="str">
        <f>TRIM(PROPER(Table2[[#This Row],[Product_Name]]))</f>
        <v>Monitor</v>
      </c>
      <c r="E1551" s="1" t="str">
        <f>TRIM(PROPER(Table2[[#This Row],[Country]]))</f>
        <v>Usa</v>
      </c>
      <c r="F1551" s="1" t="str">
        <f>TRIM(PROPER(Table2[[#This Row],[Category]]))</f>
        <v>Computers</v>
      </c>
      <c r="G1551" s="1" t="str">
        <f>TRIM(PROPER(Table2[[#This Row],[Brand]]))</f>
        <v>Lenovo</v>
      </c>
      <c r="H1551" s="1">
        <f>Table2[[#This Row],[Supplier_ID]]</f>
        <v>1080</v>
      </c>
      <c r="I1551" s="1">
        <f>Table2[[#This Row],[Market_Price]]</f>
        <v>1441.2</v>
      </c>
      <c r="J1551" s="1">
        <f>Table2[[#This Row],[Selling_Price]]</f>
        <v>2588.9</v>
      </c>
      <c r="K1551" s="1">
        <f>Table2[[#This Row],[Quantity]]</f>
        <v>219</v>
      </c>
      <c r="L1551" s="1" t="str">
        <f>IF(ISBLANK(Table2[[#This Row],[Status]]), "No Data Entered", IFERROR(Table2[[#This Row],[Status]], "No Data Entered"))</f>
        <v>Delivered</v>
      </c>
    </row>
    <row r="1552" spans="1:12" x14ac:dyDescent="0.3">
      <c r="A1552" s="1" t="str">
        <f>Table2[[#This Row],[Product_ID]]</f>
        <v>PRO1753</v>
      </c>
      <c r="B1552" s="1" t="str">
        <f>Table2[[#This Row],[Customer_ID]]</f>
        <v>CUST18548</v>
      </c>
      <c r="C1552" s="14" t="str">
        <f>Table2[[#This Row],[Date]]</f>
        <v>30/09/2021</v>
      </c>
      <c r="D1552" s="1" t="str">
        <f>TRIM(PROPER(Table2[[#This Row],[Product_Name]]))</f>
        <v>Mouse</v>
      </c>
      <c r="E1552" s="1" t="str">
        <f>TRIM(PROPER(Table2[[#This Row],[Country]]))</f>
        <v>Brazil</v>
      </c>
      <c r="F1552" s="1" t="str">
        <f>TRIM(PROPER(Table2[[#This Row],[Category]]))</f>
        <v>Electronics</v>
      </c>
      <c r="G1552" s="1" t="str">
        <f>TRIM(PROPER(Table2[[#This Row],[Brand]]))</f>
        <v>Sony</v>
      </c>
      <c r="H1552" s="1">
        <f>Table2[[#This Row],[Supplier_ID]]</f>
        <v>1059</v>
      </c>
      <c r="I1552" s="1">
        <f>Table2[[#This Row],[Market_Price]]</f>
        <v>1476.89</v>
      </c>
      <c r="J1552" s="1">
        <f>Table2[[#This Row],[Selling_Price]]</f>
        <v>1796.43</v>
      </c>
      <c r="K1552" s="1">
        <f>Table2[[#This Row],[Quantity]]</f>
        <v>206</v>
      </c>
      <c r="L1552" s="1" t="str">
        <f>IF(ISBLANK(Table2[[#This Row],[Status]]), "No Data Entered", IFERROR(Table2[[#This Row],[Status]], "No Data Entered"))</f>
        <v>Delivered</v>
      </c>
    </row>
    <row r="1553" spans="1:12" x14ac:dyDescent="0.3">
      <c r="A1553" s="1" t="str">
        <f>Table2[[#This Row],[Product_ID]]</f>
        <v>PRO3726</v>
      </c>
      <c r="B1553" s="1" t="str">
        <f>Table2[[#This Row],[Customer_ID]]</f>
        <v>CUST18611</v>
      </c>
      <c r="C1553" s="14" t="str">
        <f>Table2[[#This Row],[Date]]</f>
        <v>15/12/2020</v>
      </c>
      <c r="D1553" s="1" t="str">
        <f>TRIM(PROPER(Table2[[#This Row],[Product_Name]]))</f>
        <v>Keyboard</v>
      </c>
      <c r="E1553" s="1" t="str">
        <f>TRIM(PROPER(Table2[[#This Row],[Country]]))</f>
        <v>Usa</v>
      </c>
      <c r="F1553" s="1" t="str">
        <f>TRIM(PROPER(Table2[[#This Row],[Category]]))</f>
        <v>Wearables</v>
      </c>
      <c r="G1553" s="1" t="str">
        <f>TRIM(PROPER(Table2[[#This Row],[Brand]]))</f>
        <v>Samsung</v>
      </c>
      <c r="H1553" s="1">
        <f>Table2[[#This Row],[Supplier_ID]]</f>
        <v>1058</v>
      </c>
      <c r="I1553" s="1">
        <f>Table2[[#This Row],[Market_Price]]</f>
        <v>373.43</v>
      </c>
      <c r="J1553" s="1">
        <f>Table2[[#This Row],[Selling_Price]]</f>
        <v>705.8</v>
      </c>
      <c r="K1553" s="1">
        <f>Table2[[#This Row],[Quantity]]</f>
        <v>137</v>
      </c>
      <c r="L1553" s="1" t="str">
        <f>IF(ISBLANK(Table2[[#This Row],[Status]]), "No Data Entered", IFERROR(Table2[[#This Row],[Status]], "No Data Entered"))</f>
        <v>Delivered</v>
      </c>
    </row>
    <row r="1554" spans="1:12" x14ac:dyDescent="0.3">
      <c r="A1554" s="1" t="str">
        <f>Table2[[#This Row],[Product_ID]]</f>
        <v>PRO1651</v>
      </c>
      <c r="B1554" s="1" t="str">
        <f>Table2[[#This Row],[Customer_ID]]</f>
        <v>CUST18632</v>
      </c>
      <c r="C1554" s="14" t="str">
        <f>Table2[[#This Row],[Date]]</f>
        <v>13/07/2020</v>
      </c>
      <c r="D1554" s="1" t="str">
        <f>TRIM(PROPER(Table2[[#This Row],[Product_Name]]))</f>
        <v>Smartwatch</v>
      </c>
      <c r="E1554" s="1" t="str">
        <f>TRIM(PROPER(Table2[[#This Row],[Country]]))</f>
        <v>Brazil</v>
      </c>
      <c r="F1554" s="1" t="str">
        <f>TRIM(PROPER(Table2[[#This Row],[Category]]))</f>
        <v>Wearables</v>
      </c>
      <c r="G1554" s="1" t="str">
        <f>TRIM(PROPER(Table2[[#This Row],[Brand]]))</f>
        <v>Samsung</v>
      </c>
      <c r="H1554" s="1">
        <f>Table2[[#This Row],[Supplier_ID]]</f>
        <v>1025</v>
      </c>
      <c r="I1554" s="1">
        <f>Table2[[#This Row],[Market_Price]]</f>
        <v>533.30999999999995</v>
      </c>
      <c r="J1554" s="1">
        <f>Table2[[#This Row],[Selling_Price]]</f>
        <v>920.18</v>
      </c>
      <c r="K1554" s="1">
        <f>Table2[[#This Row],[Quantity]]</f>
        <v>357</v>
      </c>
      <c r="L1554" s="1" t="str">
        <f>IF(ISBLANK(Table2[[#This Row],[Status]]), "No Data Entered", IFERROR(Table2[[#This Row],[Status]], "No Data Entered"))</f>
        <v>Delivered</v>
      </c>
    </row>
    <row r="1555" spans="1:12" x14ac:dyDescent="0.3">
      <c r="A1555" s="1" t="str">
        <f>Table2[[#This Row],[Product_ID]]</f>
        <v>PRO3408</v>
      </c>
      <c r="B1555" s="1" t="str">
        <f>Table2[[#This Row],[Customer_ID]]</f>
        <v>CUST18732</v>
      </c>
      <c r="C1555" s="14" t="str">
        <f>Table2[[#This Row],[Date]]</f>
        <v>19/01/2025</v>
      </c>
      <c r="D1555" s="1" t="str">
        <f>TRIM(PROPER(Table2[[#This Row],[Product_Name]]))</f>
        <v>Smartwatch</v>
      </c>
      <c r="E1555" s="1" t="str">
        <f>TRIM(PROPER(Table2[[#This Row],[Country]]))</f>
        <v>France</v>
      </c>
      <c r="F1555" s="1" t="str">
        <f>TRIM(PROPER(Table2[[#This Row],[Category]]))</f>
        <v>Accessories</v>
      </c>
      <c r="G1555" s="1" t="str">
        <f>TRIM(PROPER(Table2[[#This Row],[Brand]]))</f>
        <v>Canon</v>
      </c>
      <c r="H1555" s="1">
        <f>Table2[[#This Row],[Supplier_ID]]</f>
        <v>1057</v>
      </c>
      <c r="I1555" s="1">
        <f>Table2[[#This Row],[Market_Price]]</f>
        <v>394.31</v>
      </c>
      <c r="J1555" s="1">
        <f>Table2[[#This Row],[Selling_Price]]</f>
        <v>514.35</v>
      </c>
      <c r="K1555" s="1">
        <f>Table2[[#This Row],[Quantity]]</f>
        <v>36</v>
      </c>
      <c r="L1555" s="1" t="str">
        <f>IF(ISBLANK(Table2[[#This Row],[Status]]), "No Data Entered", IFERROR(Table2[[#This Row],[Status]], "No Data Entered"))</f>
        <v>Delivered</v>
      </c>
    </row>
    <row r="1556" spans="1:12" x14ac:dyDescent="0.3">
      <c r="A1556" s="1" t="str">
        <f>Table2[[#This Row],[Product_ID]]</f>
        <v>PRO8790</v>
      </c>
      <c r="B1556" s="1" t="str">
        <f>Table2[[#This Row],[Customer_ID]]</f>
        <v>CUST18821</v>
      </c>
      <c r="C1556" s="14" t="str">
        <f>Table2[[#This Row],[Date]]</f>
        <v>06/07/2024</v>
      </c>
      <c r="D1556" s="1" t="str">
        <f>TRIM(PROPER(Table2[[#This Row],[Product_Name]]))</f>
        <v>Smartphone</v>
      </c>
      <c r="E1556" s="1" t="str">
        <f>TRIM(PROPER(Table2[[#This Row],[Country]]))</f>
        <v>Brazil</v>
      </c>
      <c r="F1556" s="1" t="str">
        <f>TRIM(PROPER(Table2[[#This Row],[Category]]))</f>
        <v>Electronics</v>
      </c>
      <c r="G1556" s="1" t="str">
        <f>TRIM(PROPER(Table2[[#This Row],[Brand]]))</f>
        <v>Asus</v>
      </c>
      <c r="H1556" s="1">
        <f>Table2[[#This Row],[Supplier_ID]]</f>
        <v>1085</v>
      </c>
      <c r="I1556" s="1">
        <f>Table2[[#This Row],[Market_Price]]</f>
        <v>1980.86</v>
      </c>
      <c r="J1556" s="1">
        <f>Table2[[#This Row],[Selling_Price]]</f>
        <v>3664.77</v>
      </c>
      <c r="K1556" s="1">
        <f>Table2[[#This Row],[Quantity]]</f>
        <v>337</v>
      </c>
      <c r="L1556" s="1" t="str">
        <f>IF(ISBLANK(Table2[[#This Row],[Status]]), "No Data Entered", IFERROR(Table2[[#This Row],[Status]], "No Data Entered"))</f>
        <v>Delivered</v>
      </c>
    </row>
    <row r="1557" spans="1:12" x14ac:dyDescent="0.3">
      <c r="A1557" s="1" t="str">
        <f>Table2[[#This Row],[Product_ID]]</f>
        <v>PRO7407</v>
      </c>
      <c r="B1557" s="1" t="str">
        <f>Table2[[#This Row],[Customer_ID]]</f>
        <v>CUST18858</v>
      </c>
      <c r="C1557" s="14" t="str">
        <f>Table2[[#This Row],[Date]]</f>
        <v>23/05/2025</v>
      </c>
      <c r="D1557" s="1" t="str">
        <f>TRIM(PROPER(Table2[[#This Row],[Product_Name]]))</f>
        <v>Laptop</v>
      </c>
      <c r="E1557" s="1" t="str">
        <f>TRIM(PROPER(Table2[[#This Row],[Country]]))</f>
        <v>China</v>
      </c>
      <c r="F1557" s="1" t="str">
        <f>TRIM(PROPER(Table2[[#This Row],[Category]]))</f>
        <v>Wearables</v>
      </c>
      <c r="G1557" s="1" t="str">
        <f>TRIM(PROPER(Table2[[#This Row],[Brand]]))</f>
        <v>Asus</v>
      </c>
      <c r="H1557" s="1">
        <f>Table2[[#This Row],[Supplier_ID]]</f>
        <v>1050</v>
      </c>
      <c r="I1557" s="1">
        <f>Table2[[#This Row],[Market_Price]]</f>
        <v>1953.73</v>
      </c>
      <c r="J1557" s="1">
        <f>Table2[[#This Row],[Selling_Price]]</f>
        <v>3220.75</v>
      </c>
      <c r="K1557" s="1">
        <f>Table2[[#This Row],[Quantity]]</f>
        <v>468</v>
      </c>
      <c r="L1557" s="1" t="str">
        <f>IF(ISBLANK(Table2[[#This Row],[Status]]), "No Data Entered", IFERROR(Table2[[#This Row],[Status]], "No Data Entered"))</f>
        <v>Delivered</v>
      </c>
    </row>
    <row r="1558" spans="1:12" x14ac:dyDescent="0.3">
      <c r="A1558" s="1" t="str">
        <f>Table2[[#This Row],[Product_ID]]</f>
        <v>PRO5862</v>
      </c>
      <c r="B1558" s="1" t="str">
        <f>Table2[[#This Row],[Customer_ID]]</f>
        <v>CUST18940</v>
      </c>
      <c r="C1558" s="14" t="str">
        <f>Table2[[#This Row],[Date]]</f>
        <v>08/12/2022</v>
      </c>
      <c r="D1558" s="1" t="str">
        <f>TRIM(PROPER(Table2[[#This Row],[Product_Name]]))</f>
        <v>Monitor</v>
      </c>
      <c r="E1558" s="1" t="str">
        <f>TRIM(PROPER(Table2[[#This Row],[Country]]))</f>
        <v>Australia</v>
      </c>
      <c r="F1558" s="1" t="str">
        <f>TRIM(PROPER(Table2[[#This Row],[Category]]))</f>
        <v>Wearables</v>
      </c>
      <c r="G1558" s="1" t="str">
        <f>TRIM(PROPER(Table2[[#This Row],[Brand]]))</f>
        <v>Logitech</v>
      </c>
      <c r="H1558" s="1">
        <f>Table2[[#This Row],[Supplier_ID]]</f>
        <v>1035</v>
      </c>
      <c r="I1558" s="1">
        <f>Table2[[#This Row],[Market_Price]]</f>
        <v>1942.56</v>
      </c>
      <c r="J1558" s="1">
        <f>Table2[[#This Row],[Selling_Price]]</f>
        <v>2933.72</v>
      </c>
      <c r="K1558" s="1">
        <f>Table2[[#This Row],[Quantity]]</f>
        <v>66</v>
      </c>
      <c r="L1558" s="1" t="str">
        <f>IF(ISBLANK(Table2[[#This Row],[Status]]), "No Data Entered", IFERROR(Table2[[#This Row],[Status]], "No Data Entered"))</f>
        <v>Delivered</v>
      </c>
    </row>
    <row r="1559" spans="1:12" x14ac:dyDescent="0.3">
      <c r="A1559" s="1" t="str">
        <f>Table2[[#This Row],[Product_ID]]</f>
        <v>PRO2263</v>
      </c>
      <c r="B1559" s="1" t="str">
        <f>Table2[[#This Row],[Customer_ID]]</f>
        <v>CUST19041</v>
      </c>
      <c r="C1559" s="14" t="str">
        <f>Table2[[#This Row],[Date]]</f>
        <v>31/12/2025</v>
      </c>
      <c r="D1559" s="1" t="str">
        <f>TRIM(PROPER(Table2[[#This Row],[Product_Name]]))</f>
        <v>Mouse</v>
      </c>
      <c r="E1559" s="1" t="str">
        <f>TRIM(PROPER(Table2[[#This Row],[Country]]))</f>
        <v>Australia</v>
      </c>
      <c r="F1559" s="1" t="str">
        <f>TRIM(PROPER(Table2[[#This Row],[Category]]))</f>
        <v>Wearables</v>
      </c>
      <c r="G1559" s="1" t="str">
        <f>TRIM(PROPER(Table2[[#This Row],[Brand]]))</f>
        <v>Samsung</v>
      </c>
      <c r="H1559" s="1">
        <f>Table2[[#This Row],[Supplier_ID]]</f>
        <v>1018</v>
      </c>
      <c r="I1559" s="1">
        <f>Table2[[#This Row],[Market_Price]]</f>
        <v>1088.97</v>
      </c>
      <c r="J1559" s="1">
        <f>Table2[[#This Row],[Selling_Price]]</f>
        <v>2109.17</v>
      </c>
      <c r="K1559" s="1">
        <f>Table2[[#This Row],[Quantity]]</f>
        <v>44</v>
      </c>
      <c r="L1559" s="1" t="str">
        <f>IF(ISBLANK(Table2[[#This Row],[Status]]), "No Data Entered", IFERROR(Table2[[#This Row],[Status]], "No Data Entered"))</f>
        <v>Delivered</v>
      </c>
    </row>
    <row r="1560" spans="1:12" x14ac:dyDescent="0.3">
      <c r="A1560" s="1" t="str">
        <f>Table2[[#This Row],[Product_ID]]</f>
        <v>PRO1131</v>
      </c>
      <c r="B1560" s="1" t="str">
        <f>Table2[[#This Row],[Customer_ID]]</f>
        <v>CUST19069</v>
      </c>
      <c r="C1560" s="14" t="str">
        <f>Table2[[#This Row],[Date]]</f>
        <v>01/07/2023</v>
      </c>
      <c r="D1560" s="1" t="str">
        <f>TRIM(PROPER(Table2[[#This Row],[Product_Name]]))</f>
        <v>Mouse</v>
      </c>
      <c r="E1560" s="1" t="str">
        <f>TRIM(PROPER(Table2[[#This Row],[Country]]))</f>
        <v>Japan</v>
      </c>
      <c r="F1560" s="1" t="str">
        <f>TRIM(PROPER(Table2[[#This Row],[Category]]))</f>
        <v>Computers</v>
      </c>
      <c r="G1560" s="1" t="str">
        <f>TRIM(PROPER(Table2[[#This Row],[Brand]]))</f>
        <v>Samsung</v>
      </c>
      <c r="H1560" s="1">
        <f>Table2[[#This Row],[Supplier_ID]]</f>
        <v>1100</v>
      </c>
      <c r="I1560" s="1">
        <f>Table2[[#This Row],[Market_Price]]</f>
        <v>1919.79</v>
      </c>
      <c r="J1560" s="1">
        <f>Table2[[#This Row],[Selling_Price]]</f>
        <v>3549.91</v>
      </c>
      <c r="K1560" s="1">
        <f>Table2[[#This Row],[Quantity]]</f>
        <v>234</v>
      </c>
      <c r="L1560" s="1" t="str">
        <f>IF(ISBLANK(Table2[[#This Row],[Status]]), "No Data Entered", IFERROR(Table2[[#This Row],[Status]], "No Data Entered"))</f>
        <v>Delivered</v>
      </c>
    </row>
    <row r="1561" spans="1:12" x14ac:dyDescent="0.3">
      <c r="A1561" s="1" t="str">
        <f>Table2[[#This Row],[Product_ID]]</f>
        <v>PRO3100</v>
      </c>
      <c r="B1561" s="1" t="str">
        <f>Table2[[#This Row],[Customer_ID]]</f>
        <v>CUST19097</v>
      </c>
      <c r="C1561" s="14" t="str">
        <f>Table2[[#This Row],[Date]]</f>
        <v>22/02/2024</v>
      </c>
      <c r="D1561" s="1" t="str">
        <f>TRIM(PROPER(Table2[[#This Row],[Product_Name]]))</f>
        <v>Tablet</v>
      </c>
      <c r="E1561" s="1" t="str">
        <f>TRIM(PROPER(Table2[[#This Row],[Country]]))</f>
        <v>Germany</v>
      </c>
      <c r="F1561" s="1" t="str">
        <f>TRIM(PROPER(Table2[[#This Row],[Category]]))</f>
        <v>Accessories</v>
      </c>
      <c r="G1561" s="1" t="str">
        <f>TRIM(PROPER(Table2[[#This Row],[Brand]]))</f>
        <v>Samsung</v>
      </c>
      <c r="H1561" s="1">
        <f>Table2[[#This Row],[Supplier_ID]]</f>
        <v>1045</v>
      </c>
      <c r="I1561" s="1">
        <f>Table2[[#This Row],[Market_Price]]</f>
        <v>1830.29</v>
      </c>
      <c r="J1561" s="1">
        <f>Table2[[#This Row],[Selling_Price]]</f>
        <v>2906.62</v>
      </c>
      <c r="K1561" s="1">
        <f>Table2[[#This Row],[Quantity]]</f>
        <v>11</v>
      </c>
      <c r="L1561" s="1" t="str">
        <f>IF(ISBLANK(Table2[[#This Row],[Status]]), "No Data Entered", IFERROR(Table2[[#This Row],[Status]], "No Data Entered"))</f>
        <v>Delivered</v>
      </c>
    </row>
    <row r="1562" spans="1:12" x14ac:dyDescent="0.3">
      <c r="A1562" s="1" t="str">
        <f>Table2[[#This Row],[Product_ID]]</f>
        <v>PRO3602</v>
      </c>
      <c r="B1562" s="1" t="str">
        <f>Table2[[#This Row],[Customer_ID]]</f>
        <v>CUST19105</v>
      </c>
      <c r="C1562" s="14" t="str">
        <f>Table2[[#This Row],[Date]]</f>
        <v>30/08/2025</v>
      </c>
      <c r="D1562" s="1" t="str">
        <f>TRIM(PROPER(Table2[[#This Row],[Product_Name]]))</f>
        <v>Tablet</v>
      </c>
      <c r="E1562" s="1" t="str">
        <f>TRIM(PROPER(Table2[[#This Row],[Country]]))</f>
        <v>India</v>
      </c>
      <c r="F1562" s="1" t="str">
        <f>TRIM(PROPER(Table2[[#This Row],[Category]]))</f>
        <v>Computers</v>
      </c>
      <c r="G1562" s="1" t="str">
        <f>TRIM(PROPER(Table2[[#This Row],[Brand]]))</f>
        <v>Apple</v>
      </c>
      <c r="H1562" s="1">
        <f>Table2[[#This Row],[Supplier_ID]]</f>
        <v>1019</v>
      </c>
      <c r="I1562" s="1">
        <f>Table2[[#This Row],[Market_Price]]</f>
        <v>1748.19</v>
      </c>
      <c r="J1562" s="1">
        <f>Table2[[#This Row],[Selling_Price]]</f>
        <v>2637.19</v>
      </c>
      <c r="K1562" s="1">
        <f>Table2[[#This Row],[Quantity]]</f>
        <v>319</v>
      </c>
      <c r="L1562" s="1" t="str">
        <f>IF(ISBLANK(Table2[[#This Row],[Status]]), "No Data Entered", IFERROR(Table2[[#This Row],[Status]], "No Data Entered"))</f>
        <v>Delivered</v>
      </c>
    </row>
    <row r="1563" spans="1:12" x14ac:dyDescent="0.3">
      <c r="A1563" s="1" t="str">
        <f>Table2[[#This Row],[Product_ID]]</f>
        <v>PRO6011</v>
      </c>
      <c r="B1563" s="1" t="str">
        <f>Table2[[#This Row],[Customer_ID]]</f>
        <v>CUST19120</v>
      </c>
      <c r="C1563" s="14" t="str">
        <f>Table2[[#This Row],[Date]]</f>
        <v>06/08/2021</v>
      </c>
      <c r="D1563" s="1" t="str">
        <f>TRIM(PROPER(Table2[[#This Row],[Product_Name]]))</f>
        <v>Tablet</v>
      </c>
      <c r="E1563" s="1" t="str">
        <f>TRIM(PROPER(Table2[[#This Row],[Country]]))</f>
        <v>Germany</v>
      </c>
      <c r="F1563" s="1" t="str">
        <f>TRIM(PROPER(Table2[[#This Row],[Category]]))</f>
        <v>Accessories</v>
      </c>
      <c r="G1563" s="1" t="str">
        <f>TRIM(PROPER(Table2[[#This Row],[Brand]]))</f>
        <v>Hp</v>
      </c>
      <c r="H1563" s="1">
        <f>Table2[[#This Row],[Supplier_ID]]</f>
        <v>1013</v>
      </c>
      <c r="I1563" s="1">
        <f>Table2[[#This Row],[Market_Price]]</f>
        <v>1841.04</v>
      </c>
      <c r="J1563" s="1">
        <f>Table2[[#This Row],[Selling_Price]]</f>
        <v>2071.98</v>
      </c>
      <c r="K1563" s="1">
        <f>Table2[[#This Row],[Quantity]]</f>
        <v>319</v>
      </c>
      <c r="L1563" s="1" t="str">
        <f>IF(ISBLANK(Table2[[#This Row],[Status]]), "No Data Entered", IFERROR(Table2[[#This Row],[Status]], "No Data Entered"))</f>
        <v>Delivered</v>
      </c>
    </row>
    <row r="1564" spans="1:12" x14ac:dyDescent="0.3">
      <c r="A1564" s="1" t="str">
        <f>Table2[[#This Row],[Product_ID]]</f>
        <v>PRO4952</v>
      </c>
      <c r="B1564" s="1" t="str">
        <f>Table2[[#This Row],[Customer_ID]]</f>
        <v>CUST19195</v>
      </c>
      <c r="C1564" s="14" t="str">
        <f>Table2[[#This Row],[Date]]</f>
        <v>22/12/2025</v>
      </c>
      <c r="D1564" s="1" t="str">
        <f>TRIM(PROPER(Table2[[#This Row],[Product_Name]]))</f>
        <v>Camera</v>
      </c>
      <c r="E1564" s="1" t="str">
        <f>TRIM(PROPER(Table2[[#This Row],[Country]]))</f>
        <v>India</v>
      </c>
      <c r="F1564" s="1" t="str">
        <f>TRIM(PROPER(Table2[[#This Row],[Category]]))</f>
        <v>Electronics</v>
      </c>
      <c r="G1564" s="1" t="str">
        <f>TRIM(PROPER(Table2[[#This Row],[Brand]]))</f>
        <v>Sony</v>
      </c>
      <c r="H1564" s="1">
        <f>Table2[[#This Row],[Supplier_ID]]</f>
        <v>1012</v>
      </c>
      <c r="I1564" s="1">
        <f>Table2[[#This Row],[Market_Price]]</f>
        <v>1938.25</v>
      </c>
      <c r="J1564" s="1">
        <f>Table2[[#This Row],[Selling_Price]]</f>
        <v>3407.08</v>
      </c>
      <c r="K1564" s="1">
        <f>Table2[[#This Row],[Quantity]]</f>
        <v>347</v>
      </c>
      <c r="L1564" s="1" t="str">
        <f>IF(ISBLANK(Table2[[#This Row],[Status]]), "No Data Entered", IFERROR(Table2[[#This Row],[Status]], "No Data Entered"))</f>
        <v>Delivered</v>
      </c>
    </row>
    <row r="1565" spans="1:12" x14ac:dyDescent="0.3">
      <c r="A1565" s="1" t="str">
        <f>Table2[[#This Row],[Product_ID]]</f>
        <v>PRO7088</v>
      </c>
      <c r="B1565" s="1" t="str">
        <f>Table2[[#This Row],[Customer_ID]]</f>
        <v>CUST19246</v>
      </c>
      <c r="C1565" s="14" t="str">
        <f>Table2[[#This Row],[Date]]</f>
        <v>21/07/2025</v>
      </c>
      <c r="D1565" s="1" t="str">
        <f>TRIM(PROPER(Table2[[#This Row],[Product_Name]]))</f>
        <v>Smartwatch</v>
      </c>
      <c r="E1565" s="1" t="str">
        <f>TRIM(PROPER(Table2[[#This Row],[Country]]))</f>
        <v>Australia</v>
      </c>
      <c r="F1565" s="1" t="str">
        <f>TRIM(PROPER(Table2[[#This Row],[Category]]))</f>
        <v>Computers</v>
      </c>
      <c r="G1565" s="1" t="str">
        <f>TRIM(PROPER(Table2[[#This Row],[Brand]]))</f>
        <v>Lenovo</v>
      </c>
      <c r="H1565" s="1">
        <f>Table2[[#This Row],[Supplier_ID]]</f>
        <v>1012</v>
      </c>
      <c r="I1565" s="1">
        <f>Table2[[#This Row],[Market_Price]]</f>
        <v>1232.24</v>
      </c>
      <c r="J1565" s="1">
        <f>Table2[[#This Row],[Selling_Price]]</f>
        <v>1539.3</v>
      </c>
      <c r="K1565" s="1">
        <f>Table2[[#This Row],[Quantity]]</f>
        <v>491</v>
      </c>
      <c r="L1565" s="1" t="str">
        <f>IF(ISBLANK(Table2[[#This Row],[Status]]), "No Data Entered", IFERROR(Table2[[#This Row],[Status]], "No Data Entered"))</f>
        <v>Delivered</v>
      </c>
    </row>
    <row r="1566" spans="1:12" x14ac:dyDescent="0.3">
      <c r="A1566" s="1" t="str">
        <f>Table2[[#This Row],[Product_ID]]</f>
        <v>PRO1333</v>
      </c>
      <c r="B1566" s="1" t="str">
        <f>Table2[[#This Row],[Customer_ID]]</f>
        <v>CUST19248</v>
      </c>
      <c r="C1566" s="14" t="str">
        <f>Table2[[#This Row],[Date]]</f>
        <v>25/09/2022</v>
      </c>
      <c r="D1566" s="1" t="str">
        <f>TRIM(PROPER(Table2[[#This Row],[Product_Name]]))</f>
        <v>Smartphone</v>
      </c>
      <c r="E1566" s="1" t="str">
        <f>TRIM(PROPER(Table2[[#This Row],[Country]]))</f>
        <v>Usa</v>
      </c>
      <c r="F1566" s="1" t="str">
        <f>TRIM(PROPER(Table2[[#This Row],[Category]]))</f>
        <v>Office Supplies</v>
      </c>
      <c r="G1566" s="1" t="str">
        <f>TRIM(PROPER(Table2[[#This Row],[Brand]]))</f>
        <v>Microsoft</v>
      </c>
      <c r="H1566" s="1">
        <f>Table2[[#This Row],[Supplier_ID]]</f>
        <v>1005</v>
      </c>
      <c r="I1566" s="1">
        <f>Table2[[#This Row],[Market_Price]]</f>
        <v>1820.28</v>
      </c>
      <c r="J1566" s="1">
        <f>Table2[[#This Row],[Selling_Price]]</f>
        <v>2993.03</v>
      </c>
      <c r="K1566" s="1">
        <f>Table2[[#This Row],[Quantity]]</f>
        <v>115</v>
      </c>
      <c r="L1566" s="1" t="str">
        <f>IF(ISBLANK(Table2[[#This Row],[Status]]), "No Data Entered", IFERROR(Table2[[#This Row],[Status]], "No Data Entered"))</f>
        <v>Delivered</v>
      </c>
    </row>
    <row r="1567" spans="1:12" x14ac:dyDescent="0.3">
      <c r="A1567" s="1" t="str">
        <f>Table2[[#This Row],[Product_ID]]</f>
        <v>PRO1530</v>
      </c>
      <c r="B1567" s="1" t="str">
        <f>Table2[[#This Row],[Customer_ID]]</f>
        <v>CUST19267</v>
      </c>
      <c r="C1567" s="14" t="str">
        <f>Table2[[#This Row],[Date]]</f>
        <v>12/08/2021</v>
      </c>
      <c r="D1567" s="1" t="str">
        <f>TRIM(PROPER(Table2[[#This Row],[Product_Name]]))</f>
        <v>Smartphone</v>
      </c>
      <c r="E1567" s="1" t="str">
        <f>TRIM(PROPER(Table2[[#This Row],[Country]]))</f>
        <v>Uk</v>
      </c>
      <c r="F1567" s="1" t="str">
        <f>TRIM(PROPER(Table2[[#This Row],[Category]]))</f>
        <v>Wearables</v>
      </c>
      <c r="G1567" s="1" t="str">
        <f>TRIM(PROPER(Table2[[#This Row],[Brand]]))</f>
        <v>Samsung</v>
      </c>
      <c r="H1567" s="1">
        <f>Table2[[#This Row],[Supplier_ID]]</f>
        <v>1024</v>
      </c>
      <c r="I1567" s="1">
        <f>Table2[[#This Row],[Market_Price]]</f>
        <v>1036.8599999999999</v>
      </c>
      <c r="J1567" s="1">
        <f>Table2[[#This Row],[Selling_Price]]</f>
        <v>1957.57</v>
      </c>
      <c r="K1567" s="1">
        <f>Table2[[#This Row],[Quantity]]</f>
        <v>295</v>
      </c>
      <c r="L1567" s="1" t="str">
        <f>IF(ISBLANK(Table2[[#This Row],[Status]]), "No Data Entered", IFERROR(Table2[[#This Row],[Status]], "No Data Entered"))</f>
        <v>Delivered</v>
      </c>
    </row>
    <row r="1568" spans="1:12" x14ac:dyDescent="0.3">
      <c r="A1568" s="1" t="str">
        <f>Table2[[#This Row],[Product_ID]]</f>
        <v>PRO6892</v>
      </c>
      <c r="B1568" s="1" t="str">
        <f>Table2[[#This Row],[Customer_ID]]</f>
        <v>CUST19292</v>
      </c>
      <c r="C1568" s="14" t="str">
        <f>Table2[[#This Row],[Date]]</f>
        <v>24/07/2021</v>
      </c>
      <c r="D1568" s="1" t="str">
        <f>TRIM(PROPER(Table2[[#This Row],[Product_Name]]))</f>
        <v>Smartwatch</v>
      </c>
      <c r="E1568" s="1" t="str">
        <f>TRIM(PROPER(Table2[[#This Row],[Country]]))</f>
        <v>Germany</v>
      </c>
      <c r="F1568" s="1" t="str">
        <f>TRIM(PROPER(Table2[[#This Row],[Category]]))</f>
        <v>Office Supplies</v>
      </c>
      <c r="G1568" s="1" t="str">
        <f>TRIM(PROPER(Table2[[#This Row],[Brand]]))</f>
        <v>Lenovo</v>
      </c>
      <c r="H1568" s="1">
        <f>Table2[[#This Row],[Supplier_ID]]</f>
        <v>1048</v>
      </c>
      <c r="I1568" s="1">
        <f>Table2[[#This Row],[Market_Price]]</f>
        <v>288.94</v>
      </c>
      <c r="J1568" s="1">
        <f>Table2[[#This Row],[Selling_Price]]</f>
        <v>415.04</v>
      </c>
      <c r="K1568" s="1">
        <f>Table2[[#This Row],[Quantity]]</f>
        <v>7</v>
      </c>
      <c r="L1568" s="1" t="str">
        <f>IF(ISBLANK(Table2[[#This Row],[Status]]), "No Data Entered", IFERROR(Table2[[#This Row],[Status]], "No Data Entered"))</f>
        <v>Delivered</v>
      </c>
    </row>
    <row r="1569" spans="1:12" x14ac:dyDescent="0.3">
      <c r="A1569" s="1" t="str">
        <f>Table2[[#This Row],[Product_ID]]</f>
        <v>PRO7675</v>
      </c>
      <c r="B1569" s="1" t="str">
        <f>Table2[[#This Row],[Customer_ID]]</f>
        <v>CUST19328</v>
      </c>
      <c r="C1569" s="14" t="str">
        <f>Table2[[#This Row],[Date]]</f>
        <v>16/12/2024</v>
      </c>
      <c r="D1569" s="1" t="str">
        <f>TRIM(PROPER(Table2[[#This Row],[Product_Name]]))</f>
        <v>Mouse</v>
      </c>
      <c r="E1569" s="1" t="str">
        <f>TRIM(PROPER(Table2[[#This Row],[Country]]))</f>
        <v>Uk</v>
      </c>
      <c r="F1569" s="1" t="str">
        <f>TRIM(PROPER(Table2[[#This Row],[Category]]))</f>
        <v>Computers</v>
      </c>
      <c r="G1569" s="1" t="str">
        <f>TRIM(PROPER(Table2[[#This Row],[Brand]]))</f>
        <v>Samsung</v>
      </c>
      <c r="H1569" s="1">
        <f>Table2[[#This Row],[Supplier_ID]]</f>
        <v>1036</v>
      </c>
      <c r="I1569" s="1">
        <f>Table2[[#This Row],[Market_Price]]</f>
        <v>1132.1500000000001</v>
      </c>
      <c r="J1569" s="1">
        <f>Table2[[#This Row],[Selling_Price]]</f>
        <v>1353.58</v>
      </c>
      <c r="K1569" s="1">
        <f>Table2[[#This Row],[Quantity]]</f>
        <v>22</v>
      </c>
      <c r="L1569" s="1" t="str">
        <f>IF(ISBLANK(Table2[[#This Row],[Status]]), "No Data Entered", IFERROR(Table2[[#This Row],[Status]], "No Data Entered"))</f>
        <v>Delivered</v>
      </c>
    </row>
    <row r="1570" spans="1:12" x14ac:dyDescent="0.3">
      <c r="A1570" s="1" t="str">
        <f>Table2[[#This Row],[Product_ID]]</f>
        <v>PRO7310</v>
      </c>
      <c r="B1570" s="1" t="str">
        <f>Table2[[#This Row],[Customer_ID]]</f>
        <v>CUST19375</v>
      </c>
      <c r="C1570" s="14" t="str">
        <f>Table2[[#This Row],[Date]]</f>
        <v>23/04/2022</v>
      </c>
      <c r="D1570" s="1" t="str">
        <f>TRIM(PROPER(Table2[[#This Row],[Product_Name]]))</f>
        <v>Mouse</v>
      </c>
      <c r="E1570" s="1" t="str">
        <f>TRIM(PROPER(Table2[[#This Row],[Country]]))</f>
        <v>Germany</v>
      </c>
      <c r="F1570" s="1" t="str">
        <f>TRIM(PROPER(Table2[[#This Row],[Category]]))</f>
        <v>Wearables</v>
      </c>
      <c r="G1570" s="1" t="str">
        <f>TRIM(PROPER(Table2[[#This Row],[Brand]]))</f>
        <v>Microsoft</v>
      </c>
      <c r="H1570" s="1">
        <f>Table2[[#This Row],[Supplier_ID]]</f>
        <v>1075</v>
      </c>
      <c r="I1570" s="1">
        <f>Table2[[#This Row],[Market_Price]]</f>
        <v>1183.67</v>
      </c>
      <c r="J1570" s="1">
        <f>Table2[[#This Row],[Selling_Price]]</f>
        <v>1781.1</v>
      </c>
      <c r="K1570" s="1">
        <f>Table2[[#This Row],[Quantity]]</f>
        <v>129</v>
      </c>
      <c r="L1570" s="1" t="str">
        <f>IF(ISBLANK(Table2[[#This Row],[Status]]), "No Data Entered", IFERROR(Table2[[#This Row],[Status]], "No Data Entered"))</f>
        <v>Delivered</v>
      </c>
    </row>
    <row r="1571" spans="1:12" x14ac:dyDescent="0.3">
      <c r="A1571" s="1" t="str">
        <f>Table2[[#This Row],[Product_ID]]</f>
        <v>PRO3978</v>
      </c>
      <c r="B1571" s="1" t="str">
        <f>Table2[[#This Row],[Customer_ID]]</f>
        <v>CUST19423</v>
      </c>
      <c r="C1571" s="14" t="str">
        <f>Table2[[#This Row],[Date]]</f>
        <v>24/07/2021</v>
      </c>
      <c r="D1571" s="1" t="str">
        <f>TRIM(PROPER(Table2[[#This Row],[Product_Name]]))</f>
        <v>Camera</v>
      </c>
      <c r="E1571" s="1" t="str">
        <f>TRIM(PROPER(Table2[[#This Row],[Country]]))</f>
        <v>Brazil</v>
      </c>
      <c r="F1571" s="1" t="str">
        <f>TRIM(PROPER(Table2[[#This Row],[Category]]))</f>
        <v>Accessories</v>
      </c>
      <c r="G1571" s="1" t="str">
        <f>TRIM(PROPER(Table2[[#This Row],[Brand]]))</f>
        <v>Sony</v>
      </c>
      <c r="H1571" s="1">
        <f>Table2[[#This Row],[Supplier_ID]]</f>
        <v>1064</v>
      </c>
      <c r="I1571" s="1">
        <f>Table2[[#This Row],[Market_Price]]</f>
        <v>439.54</v>
      </c>
      <c r="J1571" s="1">
        <f>Table2[[#This Row],[Selling_Price]]</f>
        <v>716.8</v>
      </c>
      <c r="K1571" s="1">
        <f>Table2[[#This Row],[Quantity]]</f>
        <v>242</v>
      </c>
      <c r="L1571" s="1" t="str">
        <f>IF(ISBLANK(Table2[[#This Row],[Status]]), "No Data Entered", IFERROR(Table2[[#This Row],[Status]], "No Data Entered"))</f>
        <v>Delivered</v>
      </c>
    </row>
    <row r="1572" spans="1:12" x14ac:dyDescent="0.3">
      <c r="A1572" s="1" t="str">
        <f>Table2[[#This Row],[Product_ID]]</f>
        <v>PRO3692</v>
      </c>
      <c r="B1572" s="1" t="str">
        <f>Table2[[#This Row],[Customer_ID]]</f>
        <v>CUST19521</v>
      </c>
      <c r="C1572" s="14" t="str">
        <f>Table2[[#This Row],[Date]]</f>
        <v>10/12/2020</v>
      </c>
      <c r="D1572" s="1" t="str">
        <f>TRIM(PROPER(Table2[[#This Row],[Product_Name]]))</f>
        <v>Printer</v>
      </c>
      <c r="E1572" s="1" t="str">
        <f>TRIM(PROPER(Table2[[#This Row],[Country]]))</f>
        <v>Japan</v>
      </c>
      <c r="F1572" s="1" t="str">
        <f>TRIM(PROPER(Table2[[#This Row],[Category]]))</f>
        <v>Wearables</v>
      </c>
      <c r="G1572" s="1" t="str">
        <f>TRIM(PROPER(Table2[[#This Row],[Brand]]))</f>
        <v>Apple</v>
      </c>
      <c r="H1572" s="1">
        <f>Table2[[#This Row],[Supplier_ID]]</f>
        <v>1073</v>
      </c>
      <c r="I1572" s="1">
        <f>Table2[[#This Row],[Market_Price]]</f>
        <v>352.49</v>
      </c>
      <c r="J1572" s="1">
        <f>Table2[[#This Row],[Selling_Price]]</f>
        <v>420.7</v>
      </c>
      <c r="K1572" s="1">
        <f>Table2[[#This Row],[Quantity]]</f>
        <v>18</v>
      </c>
      <c r="L1572" s="1" t="str">
        <f>IF(ISBLANK(Table2[[#This Row],[Status]]), "No Data Entered", IFERROR(Table2[[#This Row],[Status]], "No Data Entered"))</f>
        <v>Delivered</v>
      </c>
    </row>
    <row r="1573" spans="1:12" x14ac:dyDescent="0.3">
      <c r="A1573" s="1" t="str">
        <f>Table2[[#This Row],[Product_ID]]</f>
        <v>PRO8556</v>
      </c>
      <c r="B1573" s="1" t="str">
        <f>Table2[[#This Row],[Customer_ID]]</f>
        <v>CUST19598</v>
      </c>
      <c r="C1573" s="14" t="str">
        <f>Table2[[#This Row],[Date]]</f>
        <v>27/05/2022</v>
      </c>
      <c r="D1573" s="1" t="str">
        <f>TRIM(PROPER(Table2[[#This Row],[Product_Name]]))</f>
        <v>Mouse</v>
      </c>
      <c r="E1573" s="1" t="str">
        <f>TRIM(PROPER(Table2[[#This Row],[Country]]))</f>
        <v>Japan</v>
      </c>
      <c r="F1573" s="1" t="str">
        <f>TRIM(PROPER(Table2[[#This Row],[Category]]))</f>
        <v>Accessories</v>
      </c>
      <c r="G1573" s="1" t="str">
        <f>TRIM(PROPER(Table2[[#This Row],[Brand]]))</f>
        <v>Samsung</v>
      </c>
      <c r="H1573" s="1">
        <f>Table2[[#This Row],[Supplier_ID]]</f>
        <v>1030</v>
      </c>
      <c r="I1573" s="1">
        <f>Table2[[#This Row],[Market_Price]]</f>
        <v>219.78</v>
      </c>
      <c r="J1573" s="1">
        <f>Table2[[#This Row],[Selling_Price]]</f>
        <v>359.58</v>
      </c>
      <c r="K1573" s="1">
        <f>Table2[[#This Row],[Quantity]]</f>
        <v>461</v>
      </c>
      <c r="L1573" s="1" t="str">
        <f>IF(ISBLANK(Table2[[#This Row],[Status]]), "No Data Entered", IFERROR(Table2[[#This Row],[Status]], "No Data Entered"))</f>
        <v>Delivered</v>
      </c>
    </row>
    <row r="1574" spans="1:12" x14ac:dyDescent="0.3">
      <c r="A1574" s="1" t="str">
        <f>Table2[[#This Row],[Product_ID]]</f>
        <v>PRO3148</v>
      </c>
      <c r="B1574" s="1" t="str">
        <f>Table2[[#This Row],[Customer_ID]]</f>
        <v>CUST19669</v>
      </c>
      <c r="C1574" s="14" t="str">
        <f>Table2[[#This Row],[Date]]</f>
        <v>06/01/2020</v>
      </c>
      <c r="D1574" s="1" t="str">
        <f>TRIM(PROPER(Table2[[#This Row],[Product_Name]]))</f>
        <v>Camera</v>
      </c>
      <c r="E1574" s="1" t="str">
        <f>TRIM(PROPER(Table2[[#This Row],[Country]]))</f>
        <v>Australia</v>
      </c>
      <c r="F1574" s="1" t="str">
        <f>TRIM(PROPER(Table2[[#This Row],[Category]]))</f>
        <v>Computers</v>
      </c>
      <c r="G1574" s="1" t="str">
        <f>TRIM(PROPER(Table2[[#This Row],[Brand]]))</f>
        <v>Asus</v>
      </c>
      <c r="H1574" s="1">
        <f>Table2[[#This Row],[Supplier_ID]]</f>
        <v>1070</v>
      </c>
      <c r="I1574" s="1">
        <f>Table2[[#This Row],[Market_Price]]</f>
        <v>249.34</v>
      </c>
      <c r="J1574" s="1">
        <f>Table2[[#This Row],[Selling_Price]]</f>
        <v>410.71</v>
      </c>
      <c r="K1574" s="1">
        <f>Table2[[#This Row],[Quantity]]</f>
        <v>176</v>
      </c>
      <c r="L1574" s="1" t="str">
        <f>IF(ISBLANK(Table2[[#This Row],[Status]]), "No Data Entered", IFERROR(Table2[[#This Row],[Status]], "No Data Entered"))</f>
        <v>Delivered</v>
      </c>
    </row>
    <row r="1575" spans="1:12" x14ac:dyDescent="0.3">
      <c r="A1575" s="1" t="str">
        <f>Table2[[#This Row],[Product_ID]]</f>
        <v>PRO4623</v>
      </c>
      <c r="B1575" s="1" t="str">
        <f>Table2[[#This Row],[Customer_ID]]</f>
        <v>CUST19701</v>
      </c>
      <c r="C1575" s="14" t="str">
        <f>Table2[[#This Row],[Date]]</f>
        <v>18/04/2021</v>
      </c>
      <c r="D1575" s="1" t="str">
        <f>TRIM(PROPER(Table2[[#This Row],[Product_Name]]))</f>
        <v>Headphones</v>
      </c>
      <c r="E1575" s="1" t="str">
        <f>TRIM(PROPER(Table2[[#This Row],[Country]]))</f>
        <v>Germany</v>
      </c>
      <c r="F1575" s="1" t="str">
        <f>TRIM(PROPER(Table2[[#This Row],[Category]]))</f>
        <v>Accessories</v>
      </c>
      <c r="G1575" s="1" t="str">
        <f>TRIM(PROPER(Table2[[#This Row],[Brand]]))</f>
        <v>Lenovo</v>
      </c>
      <c r="H1575" s="1">
        <f>Table2[[#This Row],[Supplier_ID]]</f>
        <v>1100</v>
      </c>
      <c r="I1575" s="1">
        <f>Table2[[#This Row],[Market_Price]]</f>
        <v>80.819999999999993</v>
      </c>
      <c r="J1575" s="1">
        <f>Table2[[#This Row],[Selling_Price]]</f>
        <v>120.24</v>
      </c>
      <c r="K1575" s="1">
        <f>Table2[[#This Row],[Quantity]]</f>
        <v>402</v>
      </c>
      <c r="L1575" s="1" t="str">
        <f>IF(ISBLANK(Table2[[#This Row],[Status]]), "No Data Entered", IFERROR(Table2[[#This Row],[Status]], "No Data Entered"))</f>
        <v>Delivered</v>
      </c>
    </row>
    <row r="1576" spans="1:12" x14ac:dyDescent="0.3">
      <c r="A1576" s="1" t="str">
        <f>Table2[[#This Row],[Product_ID]]</f>
        <v>PRO9468</v>
      </c>
      <c r="B1576" s="1" t="str">
        <f>Table2[[#This Row],[Customer_ID]]</f>
        <v>CUST19797</v>
      </c>
      <c r="C1576" s="14" t="str">
        <f>Table2[[#This Row],[Date]]</f>
        <v>22/06/2020</v>
      </c>
      <c r="D1576" s="1" t="str">
        <f>TRIM(PROPER(Table2[[#This Row],[Product_Name]]))</f>
        <v>Monitor</v>
      </c>
      <c r="E1576" s="1" t="str">
        <f>TRIM(PROPER(Table2[[#This Row],[Country]]))</f>
        <v>Japan</v>
      </c>
      <c r="F1576" s="1" t="str">
        <f>TRIM(PROPER(Table2[[#This Row],[Category]]))</f>
        <v>Accessories</v>
      </c>
      <c r="G1576" s="1" t="str">
        <f>TRIM(PROPER(Table2[[#This Row],[Brand]]))</f>
        <v>Lenovo</v>
      </c>
      <c r="H1576" s="1">
        <f>Table2[[#This Row],[Supplier_ID]]</f>
        <v>1099</v>
      </c>
      <c r="I1576" s="1">
        <f>Table2[[#This Row],[Market_Price]]</f>
        <v>1298.6400000000001</v>
      </c>
      <c r="J1576" s="1">
        <f>Table2[[#This Row],[Selling_Price]]</f>
        <v>2593.6999999999998</v>
      </c>
      <c r="K1576" s="1">
        <f>Table2[[#This Row],[Quantity]]</f>
        <v>264</v>
      </c>
      <c r="L1576" s="1" t="str">
        <f>IF(ISBLANK(Table2[[#This Row],[Status]]), "No Data Entered", IFERROR(Table2[[#This Row],[Status]], "No Data Entered"))</f>
        <v>Delivered</v>
      </c>
    </row>
    <row r="1577" spans="1:12" x14ac:dyDescent="0.3">
      <c r="A1577" s="1" t="str">
        <f>Table2[[#This Row],[Product_ID]]</f>
        <v>PRO5522</v>
      </c>
      <c r="B1577" s="1" t="str">
        <f>Table2[[#This Row],[Customer_ID]]</f>
        <v>CUST19903</v>
      </c>
      <c r="C1577" s="14" t="str">
        <f>Table2[[#This Row],[Date]]</f>
        <v>03/08/2020</v>
      </c>
      <c r="D1577" s="1" t="str">
        <f>TRIM(PROPER(Table2[[#This Row],[Product_Name]]))</f>
        <v>Smartphone</v>
      </c>
      <c r="E1577" s="1" t="str">
        <f>TRIM(PROPER(Table2[[#This Row],[Country]]))</f>
        <v>China</v>
      </c>
      <c r="F1577" s="1" t="str">
        <f>TRIM(PROPER(Table2[[#This Row],[Category]]))</f>
        <v>Accessories</v>
      </c>
      <c r="G1577" s="1" t="str">
        <f>TRIM(PROPER(Table2[[#This Row],[Brand]]))</f>
        <v>Canon</v>
      </c>
      <c r="H1577" s="1">
        <f>Table2[[#This Row],[Supplier_ID]]</f>
        <v>1030</v>
      </c>
      <c r="I1577" s="1">
        <f>Table2[[#This Row],[Market_Price]]</f>
        <v>1647</v>
      </c>
      <c r="J1577" s="1">
        <f>Table2[[#This Row],[Selling_Price]]</f>
        <v>3285.4</v>
      </c>
      <c r="K1577" s="1">
        <f>Table2[[#This Row],[Quantity]]</f>
        <v>343</v>
      </c>
      <c r="L1577" s="1" t="str">
        <f>IF(ISBLANK(Table2[[#This Row],[Status]]), "No Data Entered", IFERROR(Table2[[#This Row],[Status]], "No Data Entered"))</f>
        <v>Delivered</v>
      </c>
    </row>
    <row r="1578" spans="1:12" x14ac:dyDescent="0.3">
      <c r="A1578" s="1" t="str">
        <f>Table2[[#This Row],[Product_ID]]</f>
        <v>PRO1771</v>
      </c>
      <c r="B1578" s="1" t="str">
        <f>Table2[[#This Row],[Customer_ID]]</f>
        <v>CUST19921</v>
      </c>
      <c r="C1578" s="14" t="str">
        <f>Table2[[#This Row],[Date]]</f>
        <v>06/08/2021</v>
      </c>
      <c r="D1578" s="1" t="str">
        <f>TRIM(PROPER(Table2[[#This Row],[Product_Name]]))</f>
        <v>Monitor</v>
      </c>
      <c r="E1578" s="1" t="str">
        <f>TRIM(PROPER(Table2[[#This Row],[Country]]))</f>
        <v>Brazil</v>
      </c>
      <c r="F1578" s="1" t="str">
        <f>TRIM(PROPER(Table2[[#This Row],[Category]]))</f>
        <v>Office Supplies</v>
      </c>
      <c r="G1578" s="1" t="str">
        <f>TRIM(PROPER(Table2[[#This Row],[Brand]]))</f>
        <v>Canon</v>
      </c>
      <c r="H1578" s="1">
        <f>Table2[[#This Row],[Supplier_ID]]</f>
        <v>1098</v>
      </c>
      <c r="I1578" s="1">
        <f>Table2[[#This Row],[Market_Price]]</f>
        <v>1631.9</v>
      </c>
      <c r="J1578" s="1">
        <f>Table2[[#This Row],[Selling_Price]]</f>
        <v>2554.73</v>
      </c>
      <c r="K1578" s="1">
        <f>Table2[[#This Row],[Quantity]]</f>
        <v>141</v>
      </c>
      <c r="L1578" s="1" t="str">
        <f>IF(ISBLANK(Table2[[#This Row],[Status]]), "No Data Entered", IFERROR(Table2[[#This Row],[Status]], "No Data Entered"))</f>
        <v>Delivered</v>
      </c>
    </row>
    <row r="1579" spans="1:12" x14ac:dyDescent="0.3">
      <c r="A1579" s="1" t="str">
        <f>Table2[[#This Row],[Product_ID]]</f>
        <v>PRO4722</v>
      </c>
      <c r="B1579" s="1" t="str">
        <f>Table2[[#This Row],[Customer_ID]]</f>
        <v>CUST19959</v>
      </c>
      <c r="C1579" s="14" t="str">
        <f>Table2[[#This Row],[Date]]</f>
        <v>20/12/2024</v>
      </c>
      <c r="D1579" s="1" t="str">
        <f>TRIM(PROPER(Table2[[#This Row],[Product_Name]]))</f>
        <v>Smartphone</v>
      </c>
      <c r="E1579" s="1" t="str">
        <f>TRIM(PROPER(Table2[[#This Row],[Country]]))</f>
        <v>Usa</v>
      </c>
      <c r="F1579" s="1" t="str">
        <f>TRIM(PROPER(Table2[[#This Row],[Category]]))</f>
        <v>Office Supplies</v>
      </c>
      <c r="G1579" s="1" t="str">
        <f>TRIM(PROPER(Table2[[#This Row],[Brand]]))</f>
        <v>Sony</v>
      </c>
      <c r="H1579" s="1">
        <f>Table2[[#This Row],[Supplier_ID]]</f>
        <v>1014</v>
      </c>
      <c r="I1579" s="1">
        <f>Table2[[#This Row],[Market_Price]]</f>
        <v>1539.96</v>
      </c>
      <c r="J1579" s="1">
        <f>Table2[[#This Row],[Selling_Price]]</f>
        <v>2953.23</v>
      </c>
      <c r="K1579" s="1">
        <f>Table2[[#This Row],[Quantity]]</f>
        <v>163</v>
      </c>
      <c r="L1579" s="1" t="str">
        <f>IF(ISBLANK(Table2[[#This Row],[Status]]), "No Data Entered", IFERROR(Table2[[#This Row],[Status]], "No Data Entered"))</f>
        <v>Delivered</v>
      </c>
    </row>
    <row r="1580" spans="1:12" x14ac:dyDescent="0.3">
      <c r="A1580" s="1" t="str">
        <f>Table2[[#This Row],[Product_ID]]</f>
        <v>PRO1065</v>
      </c>
      <c r="B1580" s="1" t="str">
        <f>Table2[[#This Row],[Customer_ID]]</f>
        <v>CUST20042</v>
      </c>
      <c r="C1580" s="14" t="str">
        <f>Table2[[#This Row],[Date]]</f>
        <v>11/01/2022</v>
      </c>
      <c r="D1580" s="1" t="str">
        <f>TRIM(PROPER(Table2[[#This Row],[Product_Name]]))</f>
        <v>Smartwatch</v>
      </c>
      <c r="E1580" s="1" t="str">
        <f>TRIM(PROPER(Table2[[#This Row],[Country]]))</f>
        <v>Australia</v>
      </c>
      <c r="F1580" s="1" t="str">
        <f>TRIM(PROPER(Table2[[#This Row],[Category]]))</f>
        <v>Accessories</v>
      </c>
      <c r="G1580" s="1" t="str">
        <f>TRIM(PROPER(Table2[[#This Row],[Brand]]))</f>
        <v>Dell</v>
      </c>
      <c r="H1580" s="1">
        <f>Table2[[#This Row],[Supplier_ID]]</f>
        <v>1076</v>
      </c>
      <c r="I1580" s="1">
        <f>Table2[[#This Row],[Market_Price]]</f>
        <v>1283.69</v>
      </c>
      <c r="J1580" s="1">
        <f>Table2[[#This Row],[Selling_Price]]</f>
        <v>2239</v>
      </c>
      <c r="K1580" s="1">
        <f>Table2[[#This Row],[Quantity]]</f>
        <v>185</v>
      </c>
      <c r="L1580" s="1" t="str">
        <f>IF(ISBLANK(Table2[[#This Row],[Status]]), "No Data Entered", IFERROR(Table2[[#This Row],[Status]], "No Data Entered"))</f>
        <v>Delivered</v>
      </c>
    </row>
    <row r="1581" spans="1:12" x14ac:dyDescent="0.3">
      <c r="A1581" s="1" t="str">
        <f>Table2[[#This Row],[Product_ID]]</f>
        <v>PRO6140</v>
      </c>
      <c r="B1581" s="1" t="str">
        <f>Table2[[#This Row],[Customer_ID]]</f>
        <v>CUST20203</v>
      </c>
      <c r="C1581" s="14" t="str">
        <f>Table2[[#This Row],[Date]]</f>
        <v>20/10/2020</v>
      </c>
      <c r="D1581" s="1" t="str">
        <f>TRIM(PROPER(Table2[[#This Row],[Product_Name]]))</f>
        <v>Monitor</v>
      </c>
      <c r="E1581" s="1" t="str">
        <f>TRIM(PROPER(Table2[[#This Row],[Country]]))</f>
        <v>China</v>
      </c>
      <c r="F1581" s="1" t="str">
        <f>TRIM(PROPER(Table2[[#This Row],[Category]]))</f>
        <v>Electronics</v>
      </c>
      <c r="G1581" s="1" t="str">
        <f>TRIM(PROPER(Table2[[#This Row],[Brand]]))</f>
        <v>Asus</v>
      </c>
      <c r="H1581" s="1">
        <f>Table2[[#This Row],[Supplier_ID]]</f>
        <v>1030</v>
      </c>
      <c r="I1581" s="1">
        <f>Table2[[#This Row],[Market_Price]]</f>
        <v>744.43</v>
      </c>
      <c r="J1581" s="1">
        <f>Table2[[#This Row],[Selling_Price]]</f>
        <v>1317.51</v>
      </c>
      <c r="K1581" s="1">
        <f>Table2[[#This Row],[Quantity]]</f>
        <v>169</v>
      </c>
      <c r="L1581" s="1" t="str">
        <f>IF(ISBLANK(Table2[[#This Row],[Status]]), "No Data Entered", IFERROR(Table2[[#This Row],[Status]], "No Data Entered"))</f>
        <v>Delivered</v>
      </c>
    </row>
    <row r="1582" spans="1:12" x14ac:dyDescent="0.3">
      <c r="A1582" s="1" t="str">
        <f>Table2[[#This Row],[Product_ID]]</f>
        <v>PRO5839</v>
      </c>
      <c r="B1582" s="1" t="str">
        <f>Table2[[#This Row],[Customer_ID]]</f>
        <v>CUST20204</v>
      </c>
      <c r="C1582" s="14" t="str">
        <f>Table2[[#This Row],[Date]]</f>
        <v>31/05/2024</v>
      </c>
      <c r="D1582" s="1" t="str">
        <f>TRIM(PROPER(Table2[[#This Row],[Product_Name]]))</f>
        <v>Mouse</v>
      </c>
      <c r="E1582" s="1" t="str">
        <f>TRIM(PROPER(Table2[[#This Row],[Country]]))</f>
        <v>Usa</v>
      </c>
      <c r="F1582" s="1" t="str">
        <f>TRIM(PROPER(Table2[[#This Row],[Category]]))</f>
        <v>Computers</v>
      </c>
      <c r="G1582" s="1" t="str">
        <f>TRIM(PROPER(Table2[[#This Row],[Brand]]))</f>
        <v>Hp</v>
      </c>
      <c r="H1582" s="1">
        <f>Table2[[#This Row],[Supplier_ID]]</f>
        <v>1013</v>
      </c>
      <c r="I1582" s="1">
        <f>Table2[[#This Row],[Market_Price]]</f>
        <v>1370.6</v>
      </c>
      <c r="J1582" s="1">
        <f>Table2[[#This Row],[Selling_Price]]</f>
        <v>2343.91</v>
      </c>
      <c r="K1582" s="1">
        <f>Table2[[#This Row],[Quantity]]</f>
        <v>363</v>
      </c>
      <c r="L1582" s="1" t="str">
        <f>IF(ISBLANK(Table2[[#This Row],[Status]]), "No Data Entered", IFERROR(Table2[[#This Row],[Status]], "No Data Entered"))</f>
        <v>Delivered</v>
      </c>
    </row>
    <row r="1583" spans="1:12" x14ac:dyDescent="0.3">
      <c r="A1583" s="1" t="str">
        <f>Table2[[#This Row],[Product_ID]]</f>
        <v>PRO9551</v>
      </c>
      <c r="B1583" s="1" t="str">
        <f>Table2[[#This Row],[Customer_ID]]</f>
        <v>CUST20259</v>
      </c>
      <c r="C1583" s="14" t="str">
        <f>Table2[[#This Row],[Date]]</f>
        <v>24/06/2023</v>
      </c>
      <c r="D1583" s="1" t="str">
        <f>TRIM(PROPER(Table2[[#This Row],[Product_Name]]))</f>
        <v>Camera</v>
      </c>
      <c r="E1583" s="1" t="str">
        <f>TRIM(PROPER(Table2[[#This Row],[Country]]))</f>
        <v>Brazil</v>
      </c>
      <c r="F1583" s="1" t="str">
        <f>TRIM(PROPER(Table2[[#This Row],[Category]]))</f>
        <v>Computers</v>
      </c>
      <c r="G1583" s="1" t="str">
        <f>TRIM(PROPER(Table2[[#This Row],[Brand]]))</f>
        <v>Hp</v>
      </c>
      <c r="H1583" s="1">
        <f>Table2[[#This Row],[Supplier_ID]]</f>
        <v>1038</v>
      </c>
      <c r="I1583" s="1">
        <f>Table2[[#This Row],[Market_Price]]</f>
        <v>1060.27</v>
      </c>
      <c r="J1583" s="1">
        <f>Table2[[#This Row],[Selling_Price]]</f>
        <v>2106.06</v>
      </c>
      <c r="K1583" s="1">
        <f>Table2[[#This Row],[Quantity]]</f>
        <v>20</v>
      </c>
      <c r="L1583" s="1" t="str">
        <f>IF(ISBLANK(Table2[[#This Row],[Status]]), "No Data Entered", IFERROR(Table2[[#This Row],[Status]], "No Data Entered"))</f>
        <v>Delivered</v>
      </c>
    </row>
    <row r="1584" spans="1:12" x14ac:dyDescent="0.3">
      <c r="A1584" s="1" t="str">
        <f>Table2[[#This Row],[Product_ID]]</f>
        <v>PRO1678</v>
      </c>
      <c r="B1584" s="1" t="str">
        <f>Table2[[#This Row],[Customer_ID]]</f>
        <v>CUST20299</v>
      </c>
      <c r="C1584" s="14" t="str">
        <f>Table2[[#This Row],[Date]]</f>
        <v>16/03/2025</v>
      </c>
      <c r="D1584" s="1" t="str">
        <f>TRIM(PROPER(Table2[[#This Row],[Product_Name]]))</f>
        <v>Mouse</v>
      </c>
      <c r="E1584" s="1" t="str">
        <f>TRIM(PROPER(Table2[[#This Row],[Country]]))</f>
        <v>Brazil</v>
      </c>
      <c r="F1584" s="1" t="str">
        <f>TRIM(PROPER(Table2[[#This Row],[Category]]))</f>
        <v>Computers</v>
      </c>
      <c r="G1584" s="1" t="str">
        <f>TRIM(PROPER(Table2[[#This Row],[Brand]]))</f>
        <v>Microsoft</v>
      </c>
      <c r="H1584" s="1">
        <f>Table2[[#This Row],[Supplier_ID]]</f>
        <v>1084</v>
      </c>
      <c r="I1584" s="1">
        <f>Table2[[#This Row],[Market_Price]]</f>
        <v>1458.08</v>
      </c>
      <c r="J1584" s="1">
        <f>Table2[[#This Row],[Selling_Price]]</f>
        <v>2702.9</v>
      </c>
      <c r="K1584" s="1">
        <f>Table2[[#This Row],[Quantity]]</f>
        <v>408</v>
      </c>
      <c r="L1584" s="1" t="str">
        <f>IF(ISBLANK(Table2[[#This Row],[Status]]), "No Data Entered", IFERROR(Table2[[#This Row],[Status]], "No Data Entered"))</f>
        <v>Delivered</v>
      </c>
    </row>
    <row r="1585" spans="1:12" x14ac:dyDescent="0.3">
      <c r="A1585" s="1" t="str">
        <f>Table2[[#This Row],[Product_ID]]</f>
        <v>PRO8345</v>
      </c>
      <c r="B1585" s="1" t="str">
        <f>Table2[[#This Row],[Customer_ID]]</f>
        <v>CUST20380</v>
      </c>
      <c r="C1585" s="14" t="str">
        <f>Table2[[#This Row],[Date]]</f>
        <v>30/05/2021</v>
      </c>
      <c r="D1585" s="1" t="str">
        <f>TRIM(PROPER(Table2[[#This Row],[Product_Name]]))</f>
        <v>Smartphone</v>
      </c>
      <c r="E1585" s="1" t="str">
        <f>TRIM(PROPER(Table2[[#This Row],[Country]]))</f>
        <v>France</v>
      </c>
      <c r="F1585" s="1" t="str">
        <f>TRIM(PROPER(Table2[[#This Row],[Category]]))</f>
        <v>Computers</v>
      </c>
      <c r="G1585" s="1" t="str">
        <f>TRIM(PROPER(Table2[[#This Row],[Brand]]))</f>
        <v>Sony</v>
      </c>
      <c r="H1585" s="1">
        <f>Table2[[#This Row],[Supplier_ID]]</f>
        <v>1034</v>
      </c>
      <c r="I1585" s="1">
        <f>Table2[[#This Row],[Market_Price]]</f>
        <v>1499.43</v>
      </c>
      <c r="J1585" s="1">
        <f>Table2[[#This Row],[Selling_Price]]</f>
        <v>2606.25</v>
      </c>
      <c r="K1585" s="1">
        <f>Table2[[#This Row],[Quantity]]</f>
        <v>487</v>
      </c>
      <c r="L1585" s="1" t="str">
        <f>IF(ISBLANK(Table2[[#This Row],[Status]]), "No Data Entered", IFERROR(Table2[[#This Row],[Status]], "No Data Entered"))</f>
        <v>Delivered</v>
      </c>
    </row>
    <row r="1586" spans="1:12" x14ac:dyDescent="0.3">
      <c r="A1586" s="1" t="str">
        <f>Table2[[#This Row],[Product_ID]]</f>
        <v>PRO6144</v>
      </c>
      <c r="B1586" s="1" t="str">
        <f>Table2[[#This Row],[Customer_ID]]</f>
        <v>CUST20382</v>
      </c>
      <c r="C1586" s="14" t="str">
        <f>Table2[[#This Row],[Date]]</f>
        <v>22/09/2025</v>
      </c>
      <c r="D1586" s="1" t="str">
        <f>TRIM(PROPER(Table2[[#This Row],[Product_Name]]))</f>
        <v>Camera</v>
      </c>
      <c r="E1586" s="1" t="str">
        <f>TRIM(PROPER(Table2[[#This Row],[Country]]))</f>
        <v>Germany</v>
      </c>
      <c r="F1586" s="1" t="str">
        <f>TRIM(PROPER(Table2[[#This Row],[Category]]))</f>
        <v>Wearables</v>
      </c>
      <c r="G1586" s="1" t="str">
        <f>TRIM(PROPER(Table2[[#This Row],[Brand]]))</f>
        <v>Lenovo</v>
      </c>
      <c r="H1586" s="1">
        <f>Table2[[#This Row],[Supplier_ID]]</f>
        <v>1090</v>
      </c>
      <c r="I1586" s="1">
        <f>Table2[[#This Row],[Market_Price]]</f>
        <v>1477.1</v>
      </c>
      <c r="J1586" s="1">
        <f>Table2[[#This Row],[Selling_Price]]</f>
        <v>2216.17</v>
      </c>
      <c r="K1586" s="1">
        <f>Table2[[#This Row],[Quantity]]</f>
        <v>239</v>
      </c>
      <c r="L1586" s="1" t="str">
        <f>IF(ISBLANK(Table2[[#This Row],[Status]]), "No Data Entered", IFERROR(Table2[[#This Row],[Status]], "No Data Entered"))</f>
        <v>Delivered</v>
      </c>
    </row>
    <row r="1587" spans="1:12" x14ac:dyDescent="0.3">
      <c r="A1587" s="1" t="str">
        <f>Table2[[#This Row],[Product_ID]]</f>
        <v>PRO3642</v>
      </c>
      <c r="B1587" s="1" t="str">
        <f>Table2[[#This Row],[Customer_ID]]</f>
        <v>CUST20413</v>
      </c>
      <c r="C1587" s="14" t="str">
        <f>Table2[[#This Row],[Date]]</f>
        <v>26/12/2021</v>
      </c>
      <c r="D1587" s="1" t="str">
        <f>TRIM(PROPER(Table2[[#This Row],[Product_Name]]))</f>
        <v>Laptop</v>
      </c>
      <c r="E1587" s="1" t="str">
        <f>TRIM(PROPER(Table2[[#This Row],[Country]]))</f>
        <v>India</v>
      </c>
      <c r="F1587" s="1" t="str">
        <f>TRIM(PROPER(Table2[[#This Row],[Category]]))</f>
        <v>Wearables</v>
      </c>
      <c r="G1587" s="1" t="str">
        <f>TRIM(PROPER(Table2[[#This Row],[Brand]]))</f>
        <v>Lenovo</v>
      </c>
      <c r="H1587" s="1">
        <f>Table2[[#This Row],[Supplier_ID]]</f>
        <v>1021</v>
      </c>
      <c r="I1587" s="1">
        <f>Table2[[#This Row],[Market_Price]]</f>
        <v>186.07</v>
      </c>
      <c r="J1587" s="1">
        <f>Table2[[#This Row],[Selling_Price]]</f>
        <v>228.69</v>
      </c>
      <c r="K1587" s="1">
        <f>Table2[[#This Row],[Quantity]]</f>
        <v>361</v>
      </c>
      <c r="L1587" s="1" t="str">
        <f>IF(ISBLANK(Table2[[#This Row],[Status]]), "No Data Entered", IFERROR(Table2[[#This Row],[Status]], "No Data Entered"))</f>
        <v>Delivered</v>
      </c>
    </row>
    <row r="1588" spans="1:12" x14ac:dyDescent="0.3">
      <c r="A1588" s="1" t="str">
        <f>Table2[[#This Row],[Product_ID]]</f>
        <v>PRO9217</v>
      </c>
      <c r="B1588" s="1" t="str">
        <f>Table2[[#This Row],[Customer_ID]]</f>
        <v>CUST20499</v>
      </c>
      <c r="C1588" s="14" t="str">
        <f>Table2[[#This Row],[Date]]</f>
        <v>22/11/2024</v>
      </c>
      <c r="D1588" s="1" t="str">
        <f>TRIM(PROPER(Table2[[#This Row],[Product_Name]]))</f>
        <v>Keyboard</v>
      </c>
      <c r="E1588" s="1" t="str">
        <f>TRIM(PROPER(Table2[[#This Row],[Country]]))</f>
        <v>India</v>
      </c>
      <c r="F1588" s="1" t="str">
        <f>TRIM(PROPER(Table2[[#This Row],[Category]]))</f>
        <v>Office Supplies</v>
      </c>
      <c r="G1588" s="1" t="str">
        <f>TRIM(PROPER(Table2[[#This Row],[Brand]]))</f>
        <v>Sony</v>
      </c>
      <c r="H1588" s="1">
        <f>Table2[[#This Row],[Supplier_ID]]</f>
        <v>1096</v>
      </c>
      <c r="I1588" s="1">
        <f>Table2[[#This Row],[Market_Price]]</f>
        <v>1779.29</v>
      </c>
      <c r="J1588" s="1">
        <f>Table2[[#This Row],[Selling_Price]]</f>
        <v>2626.82</v>
      </c>
      <c r="K1588" s="1">
        <f>Table2[[#This Row],[Quantity]]</f>
        <v>231</v>
      </c>
      <c r="L1588" s="1" t="str">
        <f>IF(ISBLANK(Table2[[#This Row],[Status]]), "No Data Entered", IFERROR(Table2[[#This Row],[Status]], "No Data Entered"))</f>
        <v>Delivered</v>
      </c>
    </row>
    <row r="1589" spans="1:12" x14ac:dyDescent="0.3">
      <c r="A1589" s="1" t="str">
        <f>Table2[[#This Row],[Product_ID]]</f>
        <v>PRO8133</v>
      </c>
      <c r="B1589" s="1" t="str">
        <f>Table2[[#This Row],[Customer_ID]]</f>
        <v>CUST20515</v>
      </c>
      <c r="C1589" s="14" t="str">
        <f>Table2[[#This Row],[Date]]</f>
        <v>01/11/2020</v>
      </c>
      <c r="D1589" s="1" t="str">
        <f>TRIM(PROPER(Table2[[#This Row],[Product_Name]]))</f>
        <v>Laptop</v>
      </c>
      <c r="E1589" s="1" t="str">
        <f>TRIM(PROPER(Table2[[#This Row],[Country]]))</f>
        <v>India</v>
      </c>
      <c r="F1589" s="1" t="str">
        <f>TRIM(PROPER(Table2[[#This Row],[Category]]))</f>
        <v>Wearables</v>
      </c>
      <c r="G1589" s="1" t="str">
        <f>TRIM(PROPER(Table2[[#This Row],[Brand]]))</f>
        <v>Canon</v>
      </c>
      <c r="H1589" s="1">
        <f>Table2[[#This Row],[Supplier_ID]]</f>
        <v>1005</v>
      </c>
      <c r="I1589" s="1">
        <f>Table2[[#This Row],[Market_Price]]</f>
        <v>421.61</v>
      </c>
      <c r="J1589" s="1">
        <f>Table2[[#This Row],[Selling_Price]]</f>
        <v>543.4</v>
      </c>
      <c r="K1589" s="1">
        <f>Table2[[#This Row],[Quantity]]</f>
        <v>139</v>
      </c>
      <c r="L1589" s="1" t="str">
        <f>IF(ISBLANK(Table2[[#This Row],[Status]]), "No Data Entered", IFERROR(Table2[[#This Row],[Status]], "No Data Entered"))</f>
        <v>Delivered</v>
      </c>
    </row>
    <row r="1590" spans="1:12" x14ac:dyDescent="0.3">
      <c r="A1590" s="1" t="str">
        <f>Table2[[#This Row],[Product_ID]]</f>
        <v>PRO7390</v>
      </c>
      <c r="B1590" s="1" t="str">
        <f>Table2[[#This Row],[Customer_ID]]</f>
        <v>CUST20558</v>
      </c>
      <c r="C1590" s="14" t="str">
        <f>Table2[[#This Row],[Date]]</f>
        <v>25/06/2025</v>
      </c>
      <c r="D1590" s="1" t="str">
        <f>TRIM(PROPER(Table2[[#This Row],[Product_Name]]))</f>
        <v>Mouse</v>
      </c>
      <c r="E1590" s="1" t="str">
        <f>TRIM(PROPER(Table2[[#This Row],[Country]]))</f>
        <v>Usa</v>
      </c>
      <c r="F1590" s="1" t="str">
        <f>TRIM(PROPER(Table2[[#This Row],[Category]]))</f>
        <v>Computers</v>
      </c>
      <c r="G1590" s="1" t="str">
        <f>TRIM(PROPER(Table2[[#This Row],[Brand]]))</f>
        <v>Samsung</v>
      </c>
      <c r="H1590" s="1">
        <f>Table2[[#This Row],[Supplier_ID]]</f>
        <v>1002</v>
      </c>
      <c r="I1590" s="1">
        <f>Table2[[#This Row],[Market_Price]]</f>
        <v>445.38</v>
      </c>
      <c r="J1590" s="1">
        <f>Table2[[#This Row],[Selling_Price]]</f>
        <v>547.02</v>
      </c>
      <c r="K1590" s="1">
        <f>Table2[[#This Row],[Quantity]]</f>
        <v>103</v>
      </c>
      <c r="L1590" s="1" t="str">
        <f>IF(ISBLANK(Table2[[#This Row],[Status]]), "No Data Entered", IFERROR(Table2[[#This Row],[Status]], "No Data Entered"))</f>
        <v>Delivered</v>
      </c>
    </row>
    <row r="1591" spans="1:12" x14ac:dyDescent="0.3">
      <c r="A1591" s="1" t="str">
        <f>Table2[[#This Row],[Product_ID]]</f>
        <v>PRO8696</v>
      </c>
      <c r="B1591" s="1" t="str">
        <f>Table2[[#This Row],[Customer_ID]]</f>
        <v>CUST20578</v>
      </c>
      <c r="C1591" s="14" t="str">
        <f>Table2[[#This Row],[Date]]</f>
        <v>05/03/2024</v>
      </c>
      <c r="D1591" s="1" t="str">
        <f>TRIM(PROPER(Table2[[#This Row],[Product_Name]]))</f>
        <v>Keyboard</v>
      </c>
      <c r="E1591" s="1" t="str">
        <f>TRIM(PROPER(Table2[[#This Row],[Country]]))</f>
        <v>France</v>
      </c>
      <c r="F1591" s="1" t="str">
        <f>TRIM(PROPER(Table2[[#This Row],[Category]]))</f>
        <v>Office Supplies</v>
      </c>
      <c r="G1591" s="1" t="str">
        <f>TRIM(PROPER(Table2[[#This Row],[Brand]]))</f>
        <v>Logitech</v>
      </c>
      <c r="H1591" s="1">
        <f>Table2[[#This Row],[Supplier_ID]]</f>
        <v>1072</v>
      </c>
      <c r="I1591" s="1">
        <f>Table2[[#This Row],[Market_Price]]</f>
        <v>973.83</v>
      </c>
      <c r="J1591" s="1">
        <f>Table2[[#This Row],[Selling_Price]]</f>
        <v>1868.56</v>
      </c>
      <c r="K1591" s="1">
        <f>Table2[[#This Row],[Quantity]]</f>
        <v>354</v>
      </c>
      <c r="L1591" s="1" t="str">
        <f>IF(ISBLANK(Table2[[#This Row],[Status]]), "No Data Entered", IFERROR(Table2[[#This Row],[Status]], "No Data Entered"))</f>
        <v>Delivered</v>
      </c>
    </row>
    <row r="1592" spans="1:12" x14ac:dyDescent="0.3">
      <c r="A1592" s="1" t="str">
        <f>Table2[[#This Row],[Product_ID]]</f>
        <v>PRO5058</v>
      </c>
      <c r="B1592" s="1" t="str">
        <f>Table2[[#This Row],[Customer_ID]]</f>
        <v>CUST20621</v>
      </c>
      <c r="C1592" s="14" t="str">
        <f>Table2[[#This Row],[Date]]</f>
        <v>22/03/2022</v>
      </c>
      <c r="D1592" s="1" t="str">
        <f>TRIM(PROPER(Table2[[#This Row],[Product_Name]]))</f>
        <v>Smartphone</v>
      </c>
      <c r="E1592" s="1" t="str">
        <f>TRIM(PROPER(Table2[[#This Row],[Country]]))</f>
        <v>Germany</v>
      </c>
      <c r="F1592" s="1" t="str">
        <f>TRIM(PROPER(Table2[[#This Row],[Category]]))</f>
        <v>Computers</v>
      </c>
      <c r="G1592" s="1" t="str">
        <f>TRIM(PROPER(Table2[[#This Row],[Brand]]))</f>
        <v>Sony</v>
      </c>
      <c r="H1592" s="1">
        <f>Table2[[#This Row],[Supplier_ID]]</f>
        <v>1005</v>
      </c>
      <c r="I1592" s="1">
        <f>Table2[[#This Row],[Market_Price]]</f>
        <v>812.12</v>
      </c>
      <c r="J1592" s="1">
        <f>Table2[[#This Row],[Selling_Price]]</f>
        <v>1481.58</v>
      </c>
      <c r="K1592" s="1">
        <f>Table2[[#This Row],[Quantity]]</f>
        <v>482</v>
      </c>
      <c r="L1592" s="1" t="str">
        <f>IF(ISBLANK(Table2[[#This Row],[Status]]), "No Data Entered", IFERROR(Table2[[#This Row],[Status]], "No Data Entered"))</f>
        <v>Delivered</v>
      </c>
    </row>
    <row r="1593" spans="1:12" x14ac:dyDescent="0.3">
      <c r="A1593" s="1" t="str">
        <f>Table2[[#This Row],[Product_ID]]</f>
        <v>PRO6116</v>
      </c>
      <c r="B1593" s="1" t="str">
        <f>Table2[[#This Row],[Customer_ID]]</f>
        <v>CUST20628</v>
      </c>
      <c r="C1593" s="14" t="str">
        <f>Table2[[#This Row],[Date]]</f>
        <v>19/09/2025</v>
      </c>
      <c r="D1593" s="1" t="str">
        <f>TRIM(PROPER(Table2[[#This Row],[Product_Name]]))</f>
        <v>Keyboard</v>
      </c>
      <c r="E1593" s="1" t="str">
        <f>TRIM(PROPER(Table2[[#This Row],[Country]]))</f>
        <v>Australia</v>
      </c>
      <c r="F1593" s="1" t="str">
        <f>TRIM(PROPER(Table2[[#This Row],[Category]]))</f>
        <v>Accessories</v>
      </c>
      <c r="G1593" s="1" t="str">
        <f>TRIM(PROPER(Table2[[#This Row],[Brand]]))</f>
        <v>Hp</v>
      </c>
      <c r="H1593" s="1">
        <f>Table2[[#This Row],[Supplier_ID]]</f>
        <v>1046</v>
      </c>
      <c r="I1593" s="1">
        <f>Table2[[#This Row],[Market_Price]]</f>
        <v>400.53</v>
      </c>
      <c r="J1593" s="1">
        <f>Table2[[#This Row],[Selling_Price]]</f>
        <v>610.79</v>
      </c>
      <c r="K1593" s="1">
        <f>Table2[[#This Row],[Quantity]]</f>
        <v>415</v>
      </c>
      <c r="L1593" s="1" t="str">
        <f>IF(ISBLANK(Table2[[#This Row],[Status]]), "No Data Entered", IFERROR(Table2[[#This Row],[Status]], "No Data Entered"))</f>
        <v>Delivered</v>
      </c>
    </row>
    <row r="1594" spans="1:12" x14ac:dyDescent="0.3">
      <c r="A1594" s="1" t="str">
        <f>Table2[[#This Row],[Product_ID]]</f>
        <v>PRO8502</v>
      </c>
      <c r="B1594" s="1" t="str">
        <f>Table2[[#This Row],[Customer_ID]]</f>
        <v>CUST20718</v>
      </c>
      <c r="C1594" s="14" t="str">
        <f>Table2[[#This Row],[Date]]</f>
        <v>19/03/2022</v>
      </c>
      <c r="D1594" s="1" t="str">
        <f>TRIM(PROPER(Table2[[#This Row],[Product_Name]]))</f>
        <v>Monitor</v>
      </c>
      <c r="E1594" s="1" t="str">
        <f>TRIM(PROPER(Table2[[#This Row],[Country]]))</f>
        <v>Japan</v>
      </c>
      <c r="F1594" s="1" t="str">
        <f>TRIM(PROPER(Table2[[#This Row],[Category]]))</f>
        <v>Electronics</v>
      </c>
      <c r="G1594" s="1" t="str">
        <f>TRIM(PROPER(Table2[[#This Row],[Brand]]))</f>
        <v>Dell</v>
      </c>
      <c r="H1594" s="1">
        <f>Table2[[#This Row],[Supplier_ID]]</f>
        <v>1001</v>
      </c>
      <c r="I1594" s="1">
        <f>Table2[[#This Row],[Market_Price]]</f>
        <v>1964.55</v>
      </c>
      <c r="J1594" s="1">
        <f>Table2[[#This Row],[Selling_Price]]</f>
        <v>3271.7</v>
      </c>
      <c r="K1594" s="1">
        <f>Table2[[#This Row],[Quantity]]</f>
        <v>400</v>
      </c>
      <c r="L1594" s="1" t="str">
        <f>IF(ISBLANK(Table2[[#This Row],[Status]]), "No Data Entered", IFERROR(Table2[[#This Row],[Status]], "No Data Entered"))</f>
        <v>Delivered</v>
      </c>
    </row>
    <row r="1595" spans="1:12" x14ac:dyDescent="0.3">
      <c r="A1595" s="1" t="str">
        <f>Table2[[#This Row],[Product_ID]]</f>
        <v>PRO4818</v>
      </c>
      <c r="B1595" s="1" t="str">
        <f>Table2[[#This Row],[Customer_ID]]</f>
        <v>CUST20720</v>
      </c>
      <c r="C1595" s="14" t="str">
        <f>Table2[[#This Row],[Date]]</f>
        <v>22/07/2020</v>
      </c>
      <c r="D1595" s="1" t="str">
        <f>TRIM(PROPER(Table2[[#This Row],[Product_Name]]))</f>
        <v>Laptop</v>
      </c>
      <c r="E1595" s="1" t="str">
        <f>TRIM(PROPER(Table2[[#This Row],[Country]]))</f>
        <v>Brazil</v>
      </c>
      <c r="F1595" s="1" t="str">
        <f>TRIM(PROPER(Table2[[#This Row],[Category]]))</f>
        <v>Electronics</v>
      </c>
      <c r="G1595" s="1" t="str">
        <f>TRIM(PROPER(Table2[[#This Row],[Brand]]))</f>
        <v>Samsung</v>
      </c>
      <c r="H1595" s="1">
        <f>Table2[[#This Row],[Supplier_ID]]</f>
        <v>1092</v>
      </c>
      <c r="I1595" s="1">
        <f>Table2[[#This Row],[Market_Price]]</f>
        <v>1662.44</v>
      </c>
      <c r="J1595" s="1">
        <f>Table2[[#This Row],[Selling_Price]]</f>
        <v>2586.36</v>
      </c>
      <c r="K1595" s="1">
        <f>Table2[[#This Row],[Quantity]]</f>
        <v>221</v>
      </c>
      <c r="L1595" s="1" t="str">
        <f>IF(ISBLANK(Table2[[#This Row],[Status]]), "No Data Entered", IFERROR(Table2[[#This Row],[Status]], "No Data Entered"))</f>
        <v>Delivered</v>
      </c>
    </row>
    <row r="1596" spans="1:12" x14ac:dyDescent="0.3">
      <c r="A1596" s="1" t="str">
        <f>Table2[[#This Row],[Product_ID]]</f>
        <v>PRO2515</v>
      </c>
      <c r="B1596" s="1" t="str">
        <f>Table2[[#This Row],[Customer_ID]]</f>
        <v>CUST20835</v>
      </c>
      <c r="C1596" s="14" t="str">
        <f>Table2[[#This Row],[Date]]</f>
        <v>02/12/2023</v>
      </c>
      <c r="D1596" s="1" t="str">
        <f>TRIM(PROPER(Table2[[#This Row],[Product_Name]]))</f>
        <v>Laptop</v>
      </c>
      <c r="E1596" s="1" t="str">
        <f>TRIM(PROPER(Table2[[#This Row],[Country]]))</f>
        <v>Uk</v>
      </c>
      <c r="F1596" s="1" t="str">
        <f>TRIM(PROPER(Table2[[#This Row],[Category]]))</f>
        <v>Office Supplies</v>
      </c>
      <c r="G1596" s="1" t="str">
        <f>TRIM(PROPER(Table2[[#This Row],[Brand]]))</f>
        <v>Dell</v>
      </c>
      <c r="H1596" s="1">
        <f>Table2[[#This Row],[Supplier_ID]]</f>
        <v>1067</v>
      </c>
      <c r="I1596" s="1">
        <f>Table2[[#This Row],[Market_Price]]</f>
        <v>1529.16</v>
      </c>
      <c r="J1596" s="1">
        <f>Table2[[#This Row],[Selling_Price]]</f>
        <v>2246.84</v>
      </c>
      <c r="K1596" s="1">
        <f>Table2[[#This Row],[Quantity]]</f>
        <v>58</v>
      </c>
      <c r="L1596" s="1" t="str">
        <f>IF(ISBLANK(Table2[[#This Row],[Status]]), "No Data Entered", IFERROR(Table2[[#This Row],[Status]], "No Data Entered"))</f>
        <v>Delivered</v>
      </c>
    </row>
    <row r="1597" spans="1:12" x14ac:dyDescent="0.3">
      <c r="A1597" s="1" t="str">
        <f>Table2[[#This Row],[Product_ID]]</f>
        <v>PRO3512</v>
      </c>
      <c r="B1597" s="1" t="str">
        <f>Table2[[#This Row],[Customer_ID]]</f>
        <v>CUST21029</v>
      </c>
      <c r="C1597" s="14" t="str">
        <f>Table2[[#This Row],[Date]]</f>
        <v>25/09/2021</v>
      </c>
      <c r="D1597" s="1" t="str">
        <f>TRIM(PROPER(Table2[[#This Row],[Product_Name]]))</f>
        <v>Monitor</v>
      </c>
      <c r="E1597" s="1" t="str">
        <f>TRIM(PROPER(Table2[[#This Row],[Country]]))</f>
        <v>Usa</v>
      </c>
      <c r="F1597" s="1" t="str">
        <f>TRIM(PROPER(Table2[[#This Row],[Category]]))</f>
        <v>Wearables</v>
      </c>
      <c r="G1597" s="1" t="str">
        <f>TRIM(PROPER(Table2[[#This Row],[Brand]]))</f>
        <v>Asus</v>
      </c>
      <c r="H1597" s="1">
        <f>Table2[[#This Row],[Supplier_ID]]</f>
        <v>1096</v>
      </c>
      <c r="I1597" s="1">
        <f>Table2[[#This Row],[Market_Price]]</f>
        <v>1450.96</v>
      </c>
      <c r="J1597" s="1">
        <f>Table2[[#This Row],[Selling_Price]]</f>
        <v>2779.24</v>
      </c>
      <c r="K1597" s="1">
        <f>Table2[[#This Row],[Quantity]]</f>
        <v>30</v>
      </c>
      <c r="L1597" s="1" t="str">
        <f>IF(ISBLANK(Table2[[#This Row],[Status]]), "No Data Entered", IFERROR(Table2[[#This Row],[Status]], "No Data Entered"))</f>
        <v>Delivered</v>
      </c>
    </row>
    <row r="1598" spans="1:12" x14ac:dyDescent="0.3">
      <c r="A1598" s="1" t="str">
        <f>Table2[[#This Row],[Product_ID]]</f>
        <v>PRO1967</v>
      </c>
      <c r="B1598" s="1" t="str">
        <f>Table2[[#This Row],[Customer_ID]]</f>
        <v>CUST21041</v>
      </c>
      <c r="C1598" s="14" t="str">
        <f>Table2[[#This Row],[Date]]</f>
        <v>18/06/2022</v>
      </c>
      <c r="D1598" s="1" t="str">
        <f>TRIM(PROPER(Table2[[#This Row],[Product_Name]]))</f>
        <v>Monitor</v>
      </c>
      <c r="E1598" s="1" t="str">
        <f>TRIM(PROPER(Table2[[#This Row],[Country]]))</f>
        <v>Germany</v>
      </c>
      <c r="F1598" s="1" t="str">
        <f>TRIM(PROPER(Table2[[#This Row],[Category]]))</f>
        <v>Accessories</v>
      </c>
      <c r="G1598" s="1" t="str">
        <f>TRIM(PROPER(Table2[[#This Row],[Brand]]))</f>
        <v>Canon</v>
      </c>
      <c r="H1598" s="1">
        <f>Table2[[#This Row],[Supplier_ID]]</f>
        <v>1035</v>
      </c>
      <c r="I1598" s="1">
        <f>Table2[[#This Row],[Market_Price]]</f>
        <v>469.79</v>
      </c>
      <c r="J1598" s="1">
        <f>Table2[[#This Row],[Selling_Price]]</f>
        <v>834.89</v>
      </c>
      <c r="K1598" s="1">
        <f>Table2[[#This Row],[Quantity]]</f>
        <v>277</v>
      </c>
      <c r="L1598" s="1" t="str">
        <f>IF(ISBLANK(Table2[[#This Row],[Status]]), "No Data Entered", IFERROR(Table2[[#This Row],[Status]], "No Data Entered"))</f>
        <v>Delivered</v>
      </c>
    </row>
    <row r="1599" spans="1:12" x14ac:dyDescent="0.3">
      <c r="A1599" s="1" t="str">
        <f>Table2[[#This Row],[Product_ID]]</f>
        <v>PRO8326</v>
      </c>
      <c r="B1599" s="1" t="str">
        <f>Table2[[#This Row],[Customer_ID]]</f>
        <v>CUST21060</v>
      </c>
      <c r="C1599" s="14" t="str">
        <f>Table2[[#This Row],[Date]]</f>
        <v>30/01/2023</v>
      </c>
      <c r="D1599" s="1" t="str">
        <f>TRIM(PROPER(Table2[[#This Row],[Product_Name]]))</f>
        <v>Camera</v>
      </c>
      <c r="E1599" s="1" t="str">
        <f>TRIM(PROPER(Table2[[#This Row],[Country]]))</f>
        <v>China</v>
      </c>
      <c r="F1599" s="1" t="str">
        <f>TRIM(PROPER(Table2[[#This Row],[Category]]))</f>
        <v>Electronics</v>
      </c>
      <c r="G1599" s="1" t="str">
        <f>TRIM(PROPER(Table2[[#This Row],[Brand]]))</f>
        <v>Dell</v>
      </c>
      <c r="H1599" s="1">
        <f>Table2[[#This Row],[Supplier_ID]]</f>
        <v>1005</v>
      </c>
      <c r="I1599" s="1">
        <f>Table2[[#This Row],[Market_Price]]</f>
        <v>588.37</v>
      </c>
      <c r="J1599" s="1">
        <f>Table2[[#This Row],[Selling_Price]]</f>
        <v>767.84</v>
      </c>
      <c r="K1599" s="1">
        <f>Table2[[#This Row],[Quantity]]</f>
        <v>482</v>
      </c>
      <c r="L1599" s="1" t="str">
        <f>IF(ISBLANK(Table2[[#This Row],[Status]]), "No Data Entered", IFERROR(Table2[[#This Row],[Status]], "No Data Entered"))</f>
        <v>Delivered</v>
      </c>
    </row>
    <row r="1600" spans="1:12" x14ac:dyDescent="0.3">
      <c r="A1600" s="1" t="str">
        <f>Table2[[#This Row],[Product_ID]]</f>
        <v>PRO5400</v>
      </c>
      <c r="B1600" s="1" t="str">
        <f>Table2[[#This Row],[Customer_ID]]</f>
        <v>CUST21108</v>
      </c>
      <c r="C1600" s="14" t="str">
        <f>Table2[[#This Row],[Date]]</f>
        <v>04/01/2021</v>
      </c>
      <c r="D1600" s="1" t="str">
        <f>TRIM(PROPER(Table2[[#This Row],[Product_Name]]))</f>
        <v>Tablet</v>
      </c>
      <c r="E1600" s="1" t="str">
        <f>TRIM(PROPER(Table2[[#This Row],[Country]]))</f>
        <v>Canada</v>
      </c>
      <c r="F1600" s="1" t="str">
        <f>TRIM(PROPER(Table2[[#This Row],[Category]]))</f>
        <v>Computers</v>
      </c>
      <c r="G1600" s="1" t="str">
        <f>TRIM(PROPER(Table2[[#This Row],[Brand]]))</f>
        <v>Asus</v>
      </c>
      <c r="H1600" s="1">
        <f>Table2[[#This Row],[Supplier_ID]]</f>
        <v>1044</v>
      </c>
      <c r="I1600" s="1">
        <f>Table2[[#This Row],[Market_Price]]</f>
        <v>1276.1400000000001</v>
      </c>
      <c r="J1600" s="1">
        <f>Table2[[#This Row],[Selling_Price]]</f>
        <v>1711.32</v>
      </c>
      <c r="K1600" s="1">
        <f>Table2[[#This Row],[Quantity]]</f>
        <v>438</v>
      </c>
      <c r="L1600" s="1" t="str">
        <f>IF(ISBLANK(Table2[[#This Row],[Status]]), "No Data Entered", IFERROR(Table2[[#This Row],[Status]], "No Data Entered"))</f>
        <v>Delivered</v>
      </c>
    </row>
    <row r="1601" spans="1:12" x14ac:dyDescent="0.3">
      <c r="A1601" s="1" t="str">
        <f>Table2[[#This Row],[Product_ID]]</f>
        <v>PRO2308</v>
      </c>
      <c r="B1601" s="1" t="str">
        <f>Table2[[#This Row],[Customer_ID]]</f>
        <v>CUST21151</v>
      </c>
      <c r="C1601" s="14" t="str">
        <f>Table2[[#This Row],[Date]]</f>
        <v>14/04/2025</v>
      </c>
      <c r="D1601" s="1" t="str">
        <f>TRIM(PROPER(Table2[[#This Row],[Product_Name]]))</f>
        <v>Keyboard</v>
      </c>
      <c r="E1601" s="1" t="str">
        <f>TRIM(PROPER(Table2[[#This Row],[Country]]))</f>
        <v>France</v>
      </c>
      <c r="F1601" s="1" t="str">
        <f>TRIM(PROPER(Table2[[#This Row],[Category]]))</f>
        <v>Wearables</v>
      </c>
      <c r="G1601" s="1" t="str">
        <f>TRIM(PROPER(Table2[[#This Row],[Brand]]))</f>
        <v>Dell</v>
      </c>
      <c r="H1601" s="1">
        <f>Table2[[#This Row],[Supplier_ID]]</f>
        <v>1017</v>
      </c>
      <c r="I1601" s="1">
        <f>Table2[[#This Row],[Market_Price]]</f>
        <v>768.43</v>
      </c>
      <c r="J1601" s="1">
        <f>Table2[[#This Row],[Selling_Price]]</f>
        <v>940.9</v>
      </c>
      <c r="K1601" s="1">
        <f>Table2[[#This Row],[Quantity]]</f>
        <v>480</v>
      </c>
      <c r="L1601" s="1" t="str">
        <f>IF(ISBLANK(Table2[[#This Row],[Status]]), "No Data Entered", IFERROR(Table2[[#This Row],[Status]], "No Data Entered"))</f>
        <v>Delivered</v>
      </c>
    </row>
    <row r="1602" spans="1:12" x14ac:dyDescent="0.3">
      <c r="A1602" s="1" t="str">
        <f>Table2[[#This Row],[Product_ID]]</f>
        <v>PRO7377</v>
      </c>
      <c r="B1602" s="1" t="str">
        <f>Table2[[#This Row],[Customer_ID]]</f>
        <v>CUST21154</v>
      </c>
      <c r="C1602" s="14" t="str">
        <f>Table2[[#This Row],[Date]]</f>
        <v>23/12/2020</v>
      </c>
      <c r="D1602" s="1" t="str">
        <f>TRIM(PROPER(Table2[[#This Row],[Product_Name]]))</f>
        <v>Camera</v>
      </c>
      <c r="E1602" s="1" t="str">
        <f>TRIM(PROPER(Table2[[#This Row],[Country]]))</f>
        <v>Germany</v>
      </c>
      <c r="F1602" s="1" t="str">
        <f>TRIM(PROPER(Table2[[#This Row],[Category]]))</f>
        <v>Electronics</v>
      </c>
      <c r="G1602" s="1" t="str">
        <f>TRIM(PROPER(Table2[[#This Row],[Brand]]))</f>
        <v>Sony</v>
      </c>
      <c r="H1602" s="1">
        <f>Table2[[#This Row],[Supplier_ID]]</f>
        <v>1044</v>
      </c>
      <c r="I1602" s="1">
        <f>Table2[[#This Row],[Market_Price]]</f>
        <v>1029.22</v>
      </c>
      <c r="J1602" s="1">
        <f>Table2[[#This Row],[Selling_Price]]</f>
        <v>1520.28</v>
      </c>
      <c r="K1602" s="1">
        <f>Table2[[#This Row],[Quantity]]</f>
        <v>454</v>
      </c>
      <c r="L1602" s="1" t="str">
        <f>IF(ISBLANK(Table2[[#This Row],[Status]]), "No Data Entered", IFERROR(Table2[[#This Row],[Status]], "No Data Entered"))</f>
        <v>Delivered</v>
      </c>
    </row>
    <row r="1603" spans="1:12" x14ac:dyDescent="0.3">
      <c r="A1603" s="1" t="str">
        <f>Table2[[#This Row],[Product_ID]]</f>
        <v>PRO4383</v>
      </c>
      <c r="B1603" s="1" t="str">
        <f>Table2[[#This Row],[Customer_ID]]</f>
        <v>CUST21307</v>
      </c>
      <c r="C1603" s="14" t="str">
        <f>Table2[[#This Row],[Date]]</f>
        <v>19/10/2021</v>
      </c>
      <c r="D1603" s="1" t="str">
        <f>TRIM(PROPER(Table2[[#This Row],[Product_Name]]))</f>
        <v>Headphones</v>
      </c>
      <c r="E1603" s="1" t="str">
        <f>TRIM(PROPER(Table2[[#This Row],[Country]]))</f>
        <v>Canada</v>
      </c>
      <c r="F1603" s="1" t="str">
        <f>TRIM(PROPER(Table2[[#This Row],[Category]]))</f>
        <v>Electronics</v>
      </c>
      <c r="G1603" s="1" t="str">
        <f>TRIM(PROPER(Table2[[#This Row],[Brand]]))</f>
        <v>Apple</v>
      </c>
      <c r="H1603" s="1">
        <f>Table2[[#This Row],[Supplier_ID]]</f>
        <v>1087</v>
      </c>
      <c r="I1603" s="1">
        <f>Table2[[#This Row],[Market_Price]]</f>
        <v>582.13</v>
      </c>
      <c r="J1603" s="1">
        <f>Table2[[#This Row],[Selling_Price]]</f>
        <v>1029.26</v>
      </c>
      <c r="K1603" s="1">
        <f>Table2[[#This Row],[Quantity]]</f>
        <v>187</v>
      </c>
      <c r="L1603" s="1" t="str">
        <f>IF(ISBLANK(Table2[[#This Row],[Status]]), "No Data Entered", IFERROR(Table2[[#This Row],[Status]], "No Data Entered"))</f>
        <v>Delivered</v>
      </c>
    </row>
    <row r="1604" spans="1:12" x14ac:dyDescent="0.3">
      <c r="A1604" s="1" t="str">
        <f>Table2[[#This Row],[Product_ID]]</f>
        <v>PRO1181</v>
      </c>
      <c r="B1604" s="1" t="str">
        <f>Table2[[#This Row],[Customer_ID]]</f>
        <v>CUST21309</v>
      </c>
      <c r="C1604" s="14" t="str">
        <f>Table2[[#This Row],[Date]]</f>
        <v>25/05/2024</v>
      </c>
      <c r="D1604" s="1" t="str">
        <f>TRIM(PROPER(Table2[[#This Row],[Product_Name]]))</f>
        <v>Headphones</v>
      </c>
      <c r="E1604" s="1" t="str">
        <f>TRIM(PROPER(Table2[[#This Row],[Country]]))</f>
        <v>India</v>
      </c>
      <c r="F1604" s="1" t="str">
        <f>TRIM(PROPER(Table2[[#This Row],[Category]]))</f>
        <v>Accessories</v>
      </c>
      <c r="G1604" s="1" t="str">
        <f>TRIM(PROPER(Table2[[#This Row],[Brand]]))</f>
        <v>Dell</v>
      </c>
      <c r="H1604" s="1">
        <f>Table2[[#This Row],[Supplier_ID]]</f>
        <v>1015</v>
      </c>
      <c r="I1604" s="1">
        <f>Table2[[#This Row],[Market_Price]]</f>
        <v>1770.17</v>
      </c>
      <c r="J1604" s="1">
        <f>Table2[[#This Row],[Selling_Price]]</f>
        <v>2981.44</v>
      </c>
      <c r="K1604" s="1">
        <f>Table2[[#This Row],[Quantity]]</f>
        <v>64</v>
      </c>
      <c r="L1604" s="1" t="str">
        <f>IF(ISBLANK(Table2[[#This Row],[Status]]), "No Data Entered", IFERROR(Table2[[#This Row],[Status]], "No Data Entered"))</f>
        <v>Delivered</v>
      </c>
    </row>
    <row r="1605" spans="1:12" x14ac:dyDescent="0.3">
      <c r="A1605" s="1" t="str">
        <f>Table2[[#This Row],[Product_ID]]</f>
        <v>PRO9287</v>
      </c>
      <c r="B1605" s="1" t="str">
        <f>Table2[[#This Row],[Customer_ID]]</f>
        <v>CUST21327</v>
      </c>
      <c r="C1605" s="14" t="str">
        <f>Table2[[#This Row],[Date]]</f>
        <v>18/04/2020</v>
      </c>
      <c r="D1605" s="1" t="str">
        <f>TRIM(PROPER(Table2[[#This Row],[Product_Name]]))</f>
        <v>Monitor</v>
      </c>
      <c r="E1605" s="1" t="str">
        <f>TRIM(PROPER(Table2[[#This Row],[Country]]))</f>
        <v>Australia</v>
      </c>
      <c r="F1605" s="1" t="str">
        <f>TRIM(PROPER(Table2[[#This Row],[Category]]))</f>
        <v>Electronics</v>
      </c>
      <c r="G1605" s="1" t="str">
        <f>TRIM(PROPER(Table2[[#This Row],[Brand]]))</f>
        <v>Hp</v>
      </c>
      <c r="H1605" s="1">
        <f>Table2[[#This Row],[Supplier_ID]]</f>
        <v>1032</v>
      </c>
      <c r="I1605" s="1">
        <f>Table2[[#This Row],[Market_Price]]</f>
        <v>671.79</v>
      </c>
      <c r="J1605" s="1">
        <f>Table2[[#This Row],[Selling_Price]]</f>
        <v>912.84</v>
      </c>
      <c r="K1605" s="1">
        <f>Table2[[#This Row],[Quantity]]</f>
        <v>469</v>
      </c>
      <c r="L1605" s="1" t="str">
        <f>IF(ISBLANK(Table2[[#This Row],[Status]]), "No Data Entered", IFERROR(Table2[[#This Row],[Status]], "No Data Entered"))</f>
        <v>Delivered</v>
      </c>
    </row>
    <row r="1606" spans="1:12" x14ac:dyDescent="0.3">
      <c r="A1606" s="1" t="str">
        <f>Table2[[#This Row],[Product_ID]]</f>
        <v>PRO7860</v>
      </c>
      <c r="B1606" s="1" t="str">
        <f>Table2[[#This Row],[Customer_ID]]</f>
        <v>CUST21334</v>
      </c>
      <c r="C1606" s="14" t="str">
        <f>Table2[[#This Row],[Date]]</f>
        <v>16/07/2024</v>
      </c>
      <c r="D1606" s="1" t="str">
        <f>TRIM(PROPER(Table2[[#This Row],[Product_Name]]))</f>
        <v>Laptop</v>
      </c>
      <c r="E1606" s="1" t="str">
        <f>TRIM(PROPER(Table2[[#This Row],[Country]]))</f>
        <v>Uk</v>
      </c>
      <c r="F1606" s="1" t="str">
        <f>TRIM(PROPER(Table2[[#This Row],[Category]]))</f>
        <v>Electronics</v>
      </c>
      <c r="G1606" s="1" t="str">
        <f>TRIM(PROPER(Table2[[#This Row],[Brand]]))</f>
        <v>Apple</v>
      </c>
      <c r="H1606" s="1">
        <f>Table2[[#This Row],[Supplier_ID]]</f>
        <v>1006</v>
      </c>
      <c r="I1606" s="1">
        <f>Table2[[#This Row],[Market_Price]]</f>
        <v>1001.55</v>
      </c>
      <c r="J1606" s="1">
        <f>Table2[[#This Row],[Selling_Price]]</f>
        <v>1913.38</v>
      </c>
      <c r="K1606" s="1">
        <f>Table2[[#This Row],[Quantity]]</f>
        <v>114</v>
      </c>
      <c r="L1606" s="1" t="str">
        <f>IF(ISBLANK(Table2[[#This Row],[Status]]), "No Data Entered", IFERROR(Table2[[#This Row],[Status]], "No Data Entered"))</f>
        <v>Delivered</v>
      </c>
    </row>
    <row r="1607" spans="1:12" x14ac:dyDescent="0.3">
      <c r="A1607" s="1" t="str">
        <f>Table2[[#This Row],[Product_ID]]</f>
        <v>PRO9613</v>
      </c>
      <c r="B1607" s="1" t="str">
        <f>Table2[[#This Row],[Customer_ID]]</f>
        <v>CUST21420</v>
      </c>
      <c r="C1607" s="14" t="str">
        <f>Table2[[#This Row],[Date]]</f>
        <v>18/12/2021</v>
      </c>
      <c r="D1607" s="1" t="str">
        <f>TRIM(PROPER(Table2[[#This Row],[Product_Name]]))</f>
        <v>Mouse</v>
      </c>
      <c r="E1607" s="1" t="str">
        <f>TRIM(PROPER(Table2[[#This Row],[Country]]))</f>
        <v>Uk</v>
      </c>
      <c r="F1607" s="1" t="str">
        <f>TRIM(PROPER(Table2[[#This Row],[Category]]))</f>
        <v>Computers</v>
      </c>
      <c r="G1607" s="1" t="str">
        <f>TRIM(PROPER(Table2[[#This Row],[Brand]]))</f>
        <v>Microsoft</v>
      </c>
      <c r="H1607" s="1">
        <f>Table2[[#This Row],[Supplier_ID]]</f>
        <v>1083</v>
      </c>
      <c r="I1607" s="1">
        <f>Table2[[#This Row],[Market_Price]]</f>
        <v>398.4</v>
      </c>
      <c r="J1607" s="1">
        <f>Table2[[#This Row],[Selling_Price]]</f>
        <v>663.54</v>
      </c>
      <c r="K1607" s="1">
        <f>Table2[[#This Row],[Quantity]]</f>
        <v>256</v>
      </c>
      <c r="L1607" s="1" t="str">
        <f>IF(ISBLANK(Table2[[#This Row],[Status]]), "No Data Entered", IFERROR(Table2[[#This Row],[Status]], "No Data Entered"))</f>
        <v>Delivered</v>
      </c>
    </row>
    <row r="1608" spans="1:12" x14ac:dyDescent="0.3">
      <c r="A1608" s="1" t="str">
        <f>Table2[[#This Row],[Product_ID]]</f>
        <v>PRO4459</v>
      </c>
      <c r="B1608" s="1" t="str">
        <f>Table2[[#This Row],[Customer_ID]]</f>
        <v>CUST21487</v>
      </c>
      <c r="C1608" s="14" t="str">
        <f>Table2[[#This Row],[Date]]</f>
        <v>17/02/2021</v>
      </c>
      <c r="D1608" s="1" t="str">
        <f>TRIM(PROPER(Table2[[#This Row],[Product_Name]]))</f>
        <v>Laptop</v>
      </c>
      <c r="E1608" s="1" t="str">
        <f>TRIM(PROPER(Table2[[#This Row],[Country]]))</f>
        <v>Australia</v>
      </c>
      <c r="F1608" s="1" t="str">
        <f>TRIM(PROPER(Table2[[#This Row],[Category]]))</f>
        <v>Office Supplies</v>
      </c>
      <c r="G1608" s="1" t="str">
        <f>TRIM(PROPER(Table2[[#This Row],[Brand]]))</f>
        <v>Sony</v>
      </c>
      <c r="H1608" s="1">
        <f>Table2[[#This Row],[Supplier_ID]]</f>
        <v>1087</v>
      </c>
      <c r="I1608" s="1">
        <f>Table2[[#This Row],[Market_Price]]</f>
        <v>282.94</v>
      </c>
      <c r="J1608" s="1">
        <f>Table2[[#This Row],[Selling_Price]]</f>
        <v>453.22</v>
      </c>
      <c r="K1608" s="1">
        <f>Table2[[#This Row],[Quantity]]</f>
        <v>121</v>
      </c>
      <c r="L1608" s="1" t="str">
        <f>IF(ISBLANK(Table2[[#This Row],[Status]]), "No Data Entered", IFERROR(Table2[[#This Row],[Status]], "No Data Entered"))</f>
        <v>Delivered</v>
      </c>
    </row>
    <row r="1609" spans="1:12" x14ac:dyDescent="0.3">
      <c r="A1609" s="1" t="str">
        <f>Table2[[#This Row],[Product_ID]]</f>
        <v>PRO6446</v>
      </c>
      <c r="B1609" s="1" t="str">
        <f>Table2[[#This Row],[Customer_ID]]</f>
        <v>CUST21522</v>
      </c>
      <c r="C1609" s="14" t="str">
        <f>Table2[[#This Row],[Date]]</f>
        <v>10/07/2022</v>
      </c>
      <c r="D1609" s="1" t="str">
        <f>TRIM(PROPER(Table2[[#This Row],[Product_Name]]))</f>
        <v>Monitor</v>
      </c>
      <c r="E1609" s="1" t="str">
        <f>TRIM(PROPER(Table2[[#This Row],[Country]]))</f>
        <v>Australia</v>
      </c>
      <c r="F1609" s="1" t="str">
        <f>TRIM(PROPER(Table2[[#This Row],[Category]]))</f>
        <v>Office Supplies</v>
      </c>
      <c r="G1609" s="1" t="str">
        <f>TRIM(PROPER(Table2[[#This Row],[Brand]]))</f>
        <v>Apple</v>
      </c>
      <c r="H1609" s="1">
        <f>Table2[[#This Row],[Supplier_ID]]</f>
        <v>1048</v>
      </c>
      <c r="I1609" s="1">
        <f>Table2[[#This Row],[Market_Price]]</f>
        <v>409.93</v>
      </c>
      <c r="J1609" s="1">
        <f>Table2[[#This Row],[Selling_Price]]</f>
        <v>761.42</v>
      </c>
      <c r="K1609" s="1">
        <f>Table2[[#This Row],[Quantity]]</f>
        <v>215</v>
      </c>
      <c r="L1609" s="1" t="str">
        <f>IF(ISBLANK(Table2[[#This Row],[Status]]), "No Data Entered", IFERROR(Table2[[#This Row],[Status]], "No Data Entered"))</f>
        <v>Delivered</v>
      </c>
    </row>
    <row r="1610" spans="1:12" x14ac:dyDescent="0.3">
      <c r="A1610" s="1" t="str">
        <f>Table2[[#This Row],[Product_ID]]</f>
        <v>PRO8860</v>
      </c>
      <c r="B1610" s="1" t="str">
        <f>Table2[[#This Row],[Customer_ID]]</f>
        <v>CUST21523</v>
      </c>
      <c r="C1610" s="14" t="str">
        <f>Table2[[#This Row],[Date]]</f>
        <v>17/10/2023</v>
      </c>
      <c r="D1610" s="1" t="str">
        <f>TRIM(PROPER(Table2[[#This Row],[Product_Name]]))</f>
        <v>Smartwatch</v>
      </c>
      <c r="E1610" s="1" t="str">
        <f>TRIM(PROPER(Table2[[#This Row],[Country]]))</f>
        <v>Brazil</v>
      </c>
      <c r="F1610" s="1" t="str">
        <f>TRIM(PROPER(Table2[[#This Row],[Category]]))</f>
        <v>Accessories</v>
      </c>
      <c r="G1610" s="1" t="str">
        <f>TRIM(PROPER(Table2[[#This Row],[Brand]]))</f>
        <v>Lenovo</v>
      </c>
      <c r="H1610" s="1">
        <f>Table2[[#This Row],[Supplier_ID]]</f>
        <v>1096</v>
      </c>
      <c r="I1610" s="1">
        <f>Table2[[#This Row],[Market_Price]]</f>
        <v>651.16</v>
      </c>
      <c r="J1610" s="1">
        <f>Table2[[#This Row],[Selling_Price]]</f>
        <v>863.33</v>
      </c>
      <c r="K1610" s="1">
        <f>Table2[[#This Row],[Quantity]]</f>
        <v>169</v>
      </c>
      <c r="L1610" s="1" t="str">
        <f>IF(ISBLANK(Table2[[#This Row],[Status]]), "No Data Entered", IFERROR(Table2[[#This Row],[Status]], "No Data Entered"))</f>
        <v>Delivered</v>
      </c>
    </row>
    <row r="1611" spans="1:12" x14ac:dyDescent="0.3">
      <c r="A1611" s="1" t="str">
        <f>Table2[[#This Row],[Product_ID]]</f>
        <v>PRO8106</v>
      </c>
      <c r="B1611" s="1" t="str">
        <f>Table2[[#This Row],[Customer_ID]]</f>
        <v>CUST21596</v>
      </c>
      <c r="C1611" s="14" t="str">
        <f>Table2[[#This Row],[Date]]</f>
        <v>25/02/2020</v>
      </c>
      <c r="D1611" s="1" t="str">
        <f>TRIM(PROPER(Table2[[#This Row],[Product_Name]]))</f>
        <v>Monitor</v>
      </c>
      <c r="E1611" s="1" t="str">
        <f>TRIM(PROPER(Table2[[#This Row],[Country]]))</f>
        <v>France</v>
      </c>
      <c r="F1611" s="1" t="str">
        <f>TRIM(PROPER(Table2[[#This Row],[Category]]))</f>
        <v>Electronics</v>
      </c>
      <c r="G1611" s="1" t="str">
        <f>TRIM(PROPER(Table2[[#This Row],[Brand]]))</f>
        <v>Hp</v>
      </c>
      <c r="H1611" s="1">
        <f>Table2[[#This Row],[Supplier_ID]]</f>
        <v>1066</v>
      </c>
      <c r="I1611" s="1">
        <f>Table2[[#This Row],[Market_Price]]</f>
        <v>929.03</v>
      </c>
      <c r="J1611" s="1">
        <f>Table2[[#This Row],[Selling_Price]]</f>
        <v>1397.5</v>
      </c>
      <c r="K1611" s="1">
        <f>Table2[[#This Row],[Quantity]]</f>
        <v>19</v>
      </c>
      <c r="L1611" s="1" t="str">
        <f>IF(ISBLANK(Table2[[#This Row],[Status]]), "No Data Entered", IFERROR(Table2[[#This Row],[Status]], "No Data Entered"))</f>
        <v>Delivered</v>
      </c>
    </row>
    <row r="1612" spans="1:12" x14ac:dyDescent="0.3">
      <c r="A1612" s="1" t="str">
        <f>Table2[[#This Row],[Product_ID]]</f>
        <v>PRO3042</v>
      </c>
      <c r="B1612" s="1" t="str">
        <f>Table2[[#This Row],[Customer_ID]]</f>
        <v>CUST21620</v>
      </c>
      <c r="C1612" s="14" t="str">
        <f>Table2[[#This Row],[Date]]</f>
        <v>12/11/2023</v>
      </c>
      <c r="D1612" s="1" t="str">
        <f>TRIM(PROPER(Table2[[#This Row],[Product_Name]]))</f>
        <v>Smartwatch</v>
      </c>
      <c r="E1612" s="1" t="str">
        <f>TRIM(PROPER(Table2[[#This Row],[Country]]))</f>
        <v>Brazil</v>
      </c>
      <c r="F1612" s="1" t="str">
        <f>TRIM(PROPER(Table2[[#This Row],[Category]]))</f>
        <v>Wearables</v>
      </c>
      <c r="G1612" s="1" t="str">
        <f>TRIM(PROPER(Table2[[#This Row],[Brand]]))</f>
        <v>Sony</v>
      </c>
      <c r="H1612" s="1">
        <f>Table2[[#This Row],[Supplier_ID]]</f>
        <v>1019</v>
      </c>
      <c r="I1612" s="1">
        <f>Table2[[#This Row],[Market_Price]]</f>
        <v>960.79</v>
      </c>
      <c r="J1612" s="1">
        <f>Table2[[#This Row],[Selling_Price]]</f>
        <v>1824.2</v>
      </c>
      <c r="K1612" s="1">
        <f>Table2[[#This Row],[Quantity]]</f>
        <v>292</v>
      </c>
      <c r="L1612" s="1" t="str">
        <f>IF(ISBLANK(Table2[[#This Row],[Status]]), "No Data Entered", IFERROR(Table2[[#This Row],[Status]], "No Data Entered"))</f>
        <v>Delivered</v>
      </c>
    </row>
    <row r="1613" spans="1:12" x14ac:dyDescent="0.3">
      <c r="A1613" s="1" t="str">
        <f>Table2[[#This Row],[Product_ID]]</f>
        <v>PRO9718</v>
      </c>
      <c r="B1613" s="1" t="str">
        <f>Table2[[#This Row],[Customer_ID]]</f>
        <v>CUST21658</v>
      </c>
      <c r="C1613" s="14" t="str">
        <f>Table2[[#This Row],[Date]]</f>
        <v>10/07/2021</v>
      </c>
      <c r="D1613" s="1" t="str">
        <f>TRIM(PROPER(Table2[[#This Row],[Product_Name]]))</f>
        <v>Printer</v>
      </c>
      <c r="E1613" s="1" t="str">
        <f>TRIM(PROPER(Table2[[#This Row],[Country]]))</f>
        <v>Usa</v>
      </c>
      <c r="F1613" s="1" t="str">
        <f>TRIM(PROPER(Table2[[#This Row],[Category]]))</f>
        <v>Office Supplies</v>
      </c>
      <c r="G1613" s="1" t="str">
        <f>TRIM(PROPER(Table2[[#This Row],[Brand]]))</f>
        <v>Lenovo</v>
      </c>
      <c r="H1613" s="1">
        <f>Table2[[#This Row],[Supplier_ID]]</f>
        <v>1050</v>
      </c>
      <c r="I1613" s="1">
        <f>Table2[[#This Row],[Market_Price]]</f>
        <v>1032.79</v>
      </c>
      <c r="J1613" s="1">
        <f>Table2[[#This Row],[Selling_Price]]</f>
        <v>1956.45</v>
      </c>
      <c r="K1613" s="1">
        <f>Table2[[#This Row],[Quantity]]</f>
        <v>57</v>
      </c>
      <c r="L1613" s="1" t="str">
        <f>IF(ISBLANK(Table2[[#This Row],[Status]]), "No Data Entered", IFERROR(Table2[[#This Row],[Status]], "No Data Entered"))</f>
        <v>Delivered</v>
      </c>
    </row>
    <row r="1614" spans="1:12" x14ac:dyDescent="0.3">
      <c r="A1614" s="1" t="str">
        <f>Table2[[#This Row],[Product_ID]]</f>
        <v>PRO3453</v>
      </c>
      <c r="B1614" s="1" t="str">
        <f>Table2[[#This Row],[Customer_ID]]</f>
        <v>CUST21662</v>
      </c>
      <c r="C1614" s="14" t="str">
        <f>Table2[[#This Row],[Date]]</f>
        <v>29/09/2025</v>
      </c>
      <c r="D1614" s="1" t="str">
        <f>TRIM(PROPER(Table2[[#This Row],[Product_Name]]))</f>
        <v>Camera</v>
      </c>
      <c r="E1614" s="1" t="str">
        <f>TRIM(PROPER(Table2[[#This Row],[Country]]))</f>
        <v>Uk</v>
      </c>
      <c r="F1614" s="1" t="str">
        <f>TRIM(PROPER(Table2[[#This Row],[Category]]))</f>
        <v>Wearables</v>
      </c>
      <c r="G1614" s="1" t="str">
        <f>TRIM(PROPER(Table2[[#This Row],[Brand]]))</f>
        <v>Dell</v>
      </c>
      <c r="H1614" s="1">
        <f>Table2[[#This Row],[Supplier_ID]]</f>
        <v>1054</v>
      </c>
      <c r="I1614" s="1">
        <f>Table2[[#This Row],[Market_Price]]</f>
        <v>845.56</v>
      </c>
      <c r="J1614" s="1">
        <f>Table2[[#This Row],[Selling_Price]]</f>
        <v>1033.82</v>
      </c>
      <c r="K1614" s="1">
        <f>Table2[[#This Row],[Quantity]]</f>
        <v>439</v>
      </c>
      <c r="L1614" s="1" t="str">
        <f>IF(ISBLANK(Table2[[#This Row],[Status]]), "No Data Entered", IFERROR(Table2[[#This Row],[Status]], "No Data Entered"))</f>
        <v>Delivered</v>
      </c>
    </row>
    <row r="1615" spans="1:12" x14ac:dyDescent="0.3">
      <c r="A1615" s="1" t="str">
        <f>Table2[[#This Row],[Product_ID]]</f>
        <v>PRO7741</v>
      </c>
      <c r="B1615" s="1" t="str">
        <f>Table2[[#This Row],[Customer_ID]]</f>
        <v>CUST21688</v>
      </c>
      <c r="C1615" s="14" t="str">
        <f>Table2[[#This Row],[Date]]</f>
        <v>24/05/2022</v>
      </c>
      <c r="D1615" s="1" t="str">
        <f>TRIM(PROPER(Table2[[#This Row],[Product_Name]]))</f>
        <v>Smartwatch</v>
      </c>
      <c r="E1615" s="1" t="str">
        <f>TRIM(PROPER(Table2[[#This Row],[Country]]))</f>
        <v>India</v>
      </c>
      <c r="F1615" s="1" t="str">
        <f>TRIM(PROPER(Table2[[#This Row],[Category]]))</f>
        <v>Computers</v>
      </c>
      <c r="G1615" s="1" t="str">
        <f>TRIM(PROPER(Table2[[#This Row],[Brand]]))</f>
        <v>Sony</v>
      </c>
      <c r="H1615" s="1">
        <f>Table2[[#This Row],[Supplier_ID]]</f>
        <v>1015</v>
      </c>
      <c r="I1615" s="1">
        <f>Table2[[#This Row],[Market_Price]]</f>
        <v>823.14</v>
      </c>
      <c r="J1615" s="1">
        <f>Table2[[#This Row],[Selling_Price]]</f>
        <v>1482.97</v>
      </c>
      <c r="K1615" s="1">
        <f>Table2[[#This Row],[Quantity]]</f>
        <v>261</v>
      </c>
      <c r="L1615" s="1" t="str">
        <f>IF(ISBLANK(Table2[[#This Row],[Status]]), "No Data Entered", IFERROR(Table2[[#This Row],[Status]], "No Data Entered"))</f>
        <v>Delivered</v>
      </c>
    </row>
    <row r="1616" spans="1:12" x14ac:dyDescent="0.3">
      <c r="A1616" s="1" t="str">
        <f>Table2[[#This Row],[Product_ID]]</f>
        <v>PRO4471</v>
      </c>
      <c r="B1616" s="1" t="str">
        <f>Table2[[#This Row],[Customer_ID]]</f>
        <v>CUST21747</v>
      </c>
      <c r="C1616" s="14" t="str">
        <f>Table2[[#This Row],[Date]]</f>
        <v>07/05/2023</v>
      </c>
      <c r="D1616" s="1" t="str">
        <f>TRIM(PROPER(Table2[[#This Row],[Product_Name]]))</f>
        <v>Camera</v>
      </c>
      <c r="E1616" s="1" t="str">
        <f>TRIM(PROPER(Table2[[#This Row],[Country]]))</f>
        <v>Japan</v>
      </c>
      <c r="F1616" s="1" t="str">
        <f>TRIM(PROPER(Table2[[#This Row],[Category]]))</f>
        <v>Office Supplies</v>
      </c>
      <c r="G1616" s="1" t="str">
        <f>TRIM(PROPER(Table2[[#This Row],[Brand]]))</f>
        <v>Logitech</v>
      </c>
      <c r="H1616" s="1">
        <f>Table2[[#This Row],[Supplier_ID]]</f>
        <v>1070</v>
      </c>
      <c r="I1616" s="1">
        <f>Table2[[#This Row],[Market_Price]]</f>
        <v>1511.26</v>
      </c>
      <c r="J1616" s="1">
        <f>Table2[[#This Row],[Selling_Price]]</f>
        <v>2308.08</v>
      </c>
      <c r="K1616" s="1">
        <f>Table2[[#This Row],[Quantity]]</f>
        <v>213</v>
      </c>
      <c r="L1616" s="1" t="str">
        <f>IF(ISBLANK(Table2[[#This Row],[Status]]), "No Data Entered", IFERROR(Table2[[#This Row],[Status]], "No Data Entered"))</f>
        <v>Delivered</v>
      </c>
    </row>
    <row r="1617" spans="1:12" x14ac:dyDescent="0.3">
      <c r="A1617" s="1" t="str">
        <f>Table2[[#This Row],[Product_ID]]</f>
        <v>PRO8533</v>
      </c>
      <c r="B1617" s="1" t="str">
        <f>Table2[[#This Row],[Customer_ID]]</f>
        <v>CUST21870</v>
      </c>
      <c r="C1617" s="14" t="str">
        <f>Table2[[#This Row],[Date]]</f>
        <v>19/07/2024</v>
      </c>
      <c r="D1617" s="1" t="str">
        <f>TRIM(PROPER(Table2[[#This Row],[Product_Name]]))</f>
        <v>Printer</v>
      </c>
      <c r="E1617" s="1" t="str">
        <f>TRIM(PROPER(Table2[[#This Row],[Country]]))</f>
        <v>Japan</v>
      </c>
      <c r="F1617" s="1" t="str">
        <f>TRIM(PROPER(Table2[[#This Row],[Category]]))</f>
        <v>Computers</v>
      </c>
      <c r="G1617" s="1" t="str">
        <f>TRIM(PROPER(Table2[[#This Row],[Brand]]))</f>
        <v>Lenovo</v>
      </c>
      <c r="H1617" s="1">
        <f>Table2[[#This Row],[Supplier_ID]]</f>
        <v>1028</v>
      </c>
      <c r="I1617" s="1">
        <f>Table2[[#This Row],[Market_Price]]</f>
        <v>1592.65</v>
      </c>
      <c r="J1617" s="1">
        <f>Table2[[#This Row],[Selling_Price]]</f>
        <v>2703.51</v>
      </c>
      <c r="K1617" s="1">
        <f>Table2[[#This Row],[Quantity]]</f>
        <v>113</v>
      </c>
      <c r="L1617" s="1" t="str">
        <f>IF(ISBLANK(Table2[[#This Row],[Status]]), "No Data Entered", IFERROR(Table2[[#This Row],[Status]], "No Data Entered"))</f>
        <v>Delivered</v>
      </c>
    </row>
    <row r="1618" spans="1:12" x14ac:dyDescent="0.3">
      <c r="A1618" s="1" t="str">
        <f>Table2[[#This Row],[Product_ID]]</f>
        <v>PRO3513</v>
      </c>
      <c r="B1618" s="1" t="str">
        <f>Table2[[#This Row],[Customer_ID]]</f>
        <v>CUST21928</v>
      </c>
      <c r="C1618" s="14" t="str">
        <f>Table2[[#This Row],[Date]]</f>
        <v>12/07/2020</v>
      </c>
      <c r="D1618" s="1" t="str">
        <f>TRIM(PROPER(Table2[[#This Row],[Product_Name]]))</f>
        <v>Camera</v>
      </c>
      <c r="E1618" s="1" t="str">
        <f>TRIM(PROPER(Table2[[#This Row],[Country]]))</f>
        <v>Germany</v>
      </c>
      <c r="F1618" s="1" t="str">
        <f>TRIM(PROPER(Table2[[#This Row],[Category]]))</f>
        <v>Wearables</v>
      </c>
      <c r="G1618" s="1" t="str">
        <f>TRIM(PROPER(Table2[[#This Row],[Brand]]))</f>
        <v>Sony</v>
      </c>
      <c r="H1618" s="1">
        <f>Table2[[#This Row],[Supplier_ID]]</f>
        <v>1092</v>
      </c>
      <c r="I1618" s="1">
        <f>Table2[[#This Row],[Market_Price]]</f>
        <v>1608.14</v>
      </c>
      <c r="J1618" s="1">
        <f>Table2[[#This Row],[Selling_Price]]</f>
        <v>2741.01</v>
      </c>
      <c r="K1618" s="1">
        <f>Table2[[#This Row],[Quantity]]</f>
        <v>419</v>
      </c>
      <c r="L1618" s="1" t="str">
        <f>IF(ISBLANK(Table2[[#This Row],[Status]]), "No Data Entered", IFERROR(Table2[[#This Row],[Status]], "No Data Entered"))</f>
        <v>Delivered</v>
      </c>
    </row>
    <row r="1619" spans="1:12" x14ac:dyDescent="0.3">
      <c r="A1619" s="1" t="str">
        <f>Table2[[#This Row],[Product_ID]]</f>
        <v>PRO5155</v>
      </c>
      <c r="B1619" s="1" t="str">
        <f>Table2[[#This Row],[Customer_ID]]</f>
        <v>CUST21947</v>
      </c>
      <c r="C1619" s="14" t="str">
        <f>Table2[[#This Row],[Date]]</f>
        <v>02/10/2023</v>
      </c>
      <c r="D1619" s="1" t="str">
        <f>TRIM(PROPER(Table2[[#This Row],[Product_Name]]))</f>
        <v>Smartphone</v>
      </c>
      <c r="E1619" s="1" t="str">
        <f>TRIM(PROPER(Table2[[#This Row],[Country]]))</f>
        <v>India</v>
      </c>
      <c r="F1619" s="1" t="str">
        <f>TRIM(PROPER(Table2[[#This Row],[Category]]))</f>
        <v>Computers</v>
      </c>
      <c r="G1619" s="1" t="str">
        <f>TRIM(PROPER(Table2[[#This Row],[Brand]]))</f>
        <v>Dell</v>
      </c>
      <c r="H1619" s="1">
        <f>Table2[[#This Row],[Supplier_ID]]</f>
        <v>1010</v>
      </c>
      <c r="I1619" s="1">
        <f>Table2[[#This Row],[Market_Price]]</f>
        <v>348.52</v>
      </c>
      <c r="J1619" s="1">
        <f>Table2[[#This Row],[Selling_Price]]</f>
        <v>438.63</v>
      </c>
      <c r="K1619" s="1">
        <f>Table2[[#This Row],[Quantity]]</f>
        <v>42</v>
      </c>
      <c r="L1619" s="1" t="str">
        <f>IF(ISBLANK(Table2[[#This Row],[Status]]), "No Data Entered", IFERROR(Table2[[#This Row],[Status]], "No Data Entered"))</f>
        <v>Delivered</v>
      </c>
    </row>
    <row r="1620" spans="1:12" x14ac:dyDescent="0.3">
      <c r="A1620" s="1" t="str">
        <f>Table2[[#This Row],[Product_ID]]</f>
        <v>PRO5943</v>
      </c>
      <c r="B1620" s="1" t="str">
        <f>Table2[[#This Row],[Customer_ID]]</f>
        <v>CUST22064</v>
      </c>
      <c r="C1620" s="14" t="str">
        <f>Table2[[#This Row],[Date]]</f>
        <v>23/06/2025</v>
      </c>
      <c r="D1620" s="1" t="str">
        <f>TRIM(PROPER(Table2[[#This Row],[Product_Name]]))</f>
        <v>Headphones</v>
      </c>
      <c r="E1620" s="1" t="str">
        <f>TRIM(PROPER(Table2[[#This Row],[Country]]))</f>
        <v>Australia</v>
      </c>
      <c r="F1620" s="1" t="str">
        <f>TRIM(PROPER(Table2[[#This Row],[Category]]))</f>
        <v>Accessories</v>
      </c>
      <c r="G1620" s="1" t="str">
        <f>TRIM(PROPER(Table2[[#This Row],[Brand]]))</f>
        <v>Canon</v>
      </c>
      <c r="H1620" s="1">
        <f>Table2[[#This Row],[Supplier_ID]]</f>
        <v>1034</v>
      </c>
      <c r="I1620" s="1">
        <f>Table2[[#This Row],[Market_Price]]</f>
        <v>1572.93</v>
      </c>
      <c r="J1620" s="1">
        <f>Table2[[#This Row],[Selling_Price]]</f>
        <v>2511.44</v>
      </c>
      <c r="K1620" s="1">
        <f>Table2[[#This Row],[Quantity]]</f>
        <v>127</v>
      </c>
      <c r="L1620" s="1" t="str">
        <f>IF(ISBLANK(Table2[[#This Row],[Status]]), "No Data Entered", IFERROR(Table2[[#This Row],[Status]], "No Data Entered"))</f>
        <v>Delivered</v>
      </c>
    </row>
    <row r="1621" spans="1:12" x14ac:dyDescent="0.3">
      <c r="A1621" s="1" t="str">
        <f>Table2[[#This Row],[Product_ID]]</f>
        <v>PRO9843</v>
      </c>
      <c r="B1621" s="1" t="str">
        <f>Table2[[#This Row],[Customer_ID]]</f>
        <v>CUST22102</v>
      </c>
      <c r="C1621" s="14" t="str">
        <f>Table2[[#This Row],[Date]]</f>
        <v>27/07/2024</v>
      </c>
      <c r="D1621" s="1" t="str">
        <f>TRIM(PROPER(Table2[[#This Row],[Product_Name]]))</f>
        <v>Tablet</v>
      </c>
      <c r="E1621" s="1" t="str">
        <f>TRIM(PROPER(Table2[[#This Row],[Country]]))</f>
        <v>France</v>
      </c>
      <c r="F1621" s="1" t="str">
        <f>TRIM(PROPER(Table2[[#This Row],[Category]]))</f>
        <v>Office Supplies</v>
      </c>
      <c r="G1621" s="1" t="str">
        <f>TRIM(PROPER(Table2[[#This Row],[Brand]]))</f>
        <v>Logitech</v>
      </c>
      <c r="H1621" s="1">
        <f>Table2[[#This Row],[Supplier_ID]]</f>
        <v>1062</v>
      </c>
      <c r="I1621" s="1">
        <f>Table2[[#This Row],[Market_Price]]</f>
        <v>401.38</v>
      </c>
      <c r="J1621" s="1">
        <f>Table2[[#This Row],[Selling_Price]]</f>
        <v>444.99</v>
      </c>
      <c r="K1621" s="1">
        <f>Table2[[#This Row],[Quantity]]</f>
        <v>96</v>
      </c>
      <c r="L1621" s="1" t="str">
        <f>IF(ISBLANK(Table2[[#This Row],[Status]]), "No Data Entered", IFERROR(Table2[[#This Row],[Status]], "No Data Entered"))</f>
        <v>Delivered</v>
      </c>
    </row>
    <row r="1622" spans="1:12" x14ac:dyDescent="0.3">
      <c r="A1622" s="1" t="str">
        <f>Table2[[#This Row],[Product_ID]]</f>
        <v>PRO6520</v>
      </c>
      <c r="B1622" s="1" t="str">
        <f>Table2[[#This Row],[Customer_ID]]</f>
        <v>CUST22113</v>
      </c>
      <c r="C1622" s="14" t="str">
        <f>Table2[[#This Row],[Date]]</f>
        <v>15/05/2021</v>
      </c>
      <c r="D1622" s="1" t="str">
        <f>TRIM(PROPER(Table2[[#This Row],[Product_Name]]))</f>
        <v>Headphones</v>
      </c>
      <c r="E1622" s="1" t="str">
        <f>TRIM(PROPER(Table2[[#This Row],[Country]]))</f>
        <v>Australia</v>
      </c>
      <c r="F1622" s="1" t="str">
        <f>TRIM(PROPER(Table2[[#This Row],[Category]]))</f>
        <v>Office Supplies</v>
      </c>
      <c r="G1622" s="1" t="str">
        <f>TRIM(PROPER(Table2[[#This Row],[Brand]]))</f>
        <v>Logitech</v>
      </c>
      <c r="H1622" s="1">
        <f>Table2[[#This Row],[Supplier_ID]]</f>
        <v>1011</v>
      </c>
      <c r="I1622" s="1">
        <f>Table2[[#This Row],[Market_Price]]</f>
        <v>1142.99</v>
      </c>
      <c r="J1622" s="1">
        <f>Table2[[#This Row],[Selling_Price]]</f>
        <v>1742.43</v>
      </c>
      <c r="K1622" s="1">
        <f>Table2[[#This Row],[Quantity]]</f>
        <v>438</v>
      </c>
      <c r="L1622" s="1" t="str">
        <f>IF(ISBLANK(Table2[[#This Row],[Status]]), "No Data Entered", IFERROR(Table2[[#This Row],[Status]], "No Data Entered"))</f>
        <v>Delivered</v>
      </c>
    </row>
    <row r="1623" spans="1:12" x14ac:dyDescent="0.3">
      <c r="A1623" s="1" t="str">
        <f>Table2[[#This Row],[Product_ID]]</f>
        <v>PRO8839</v>
      </c>
      <c r="B1623" s="1" t="str">
        <f>Table2[[#This Row],[Customer_ID]]</f>
        <v>CUST22396</v>
      </c>
      <c r="C1623" s="14" t="str">
        <f>Table2[[#This Row],[Date]]</f>
        <v>11/06/2020</v>
      </c>
      <c r="D1623" s="1" t="str">
        <f>TRIM(PROPER(Table2[[#This Row],[Product_Name]]))</f>
        <v>Tablet</v>
      </c>
      <c r="E1623" s="1" t="str">
        <f>TRIM(PROPER(Table2[[#This Row],[Country]]))</f>
        <v>China</v>
      </c>
      <c r="F1623" s="1" t="str">
        <f>TRIM(PROPER(Table2[[#This Row],[Category]]))</f>
        <v>Office Supplies</v>
      </c>
      <c r="G1623" s="1" t="str">
        <f>TRIM(PROPER(Table2[[#This Row],[Brand]]))</f>
        <v>Microsoft</v>
      </c>
      <c r="H1623" s="1">
        <f>Table2[[#This Row],[Supplier_ID]]</f>
        <v>1023</v>
      </c>
      <c r="I1623" s="1">
        <f>Table2[[#This Row],[Market_Price]]</f>
        <v>1547.04</v>
      </c>
      <c r="J1623" s="1">
        <f>Table2[[#This Row],[Selling_Price]]</f>
        <v>2950.56</v>
      </c>
      <c r="K1623" s="1">
        <f>Table2[[#This Row],[Quantity]]</f>
        <v>217</v>
      </c>
      <c r="L1623" s="1" t="str">
        <f>IF(ISBLANK(Table2[[#This Row],[Status]]), "No Data Entered", IFERROR(Table2[[#This Row],[Status]], "No Data Entered"))</f>
        <v>Delivered</v>
      </c>
    </row>
    <row r="1624" spans="1:12" x14ac:dyDescent="0.3">
      <c r="A1624" s="1" t="str">
        <f>Table2[[#This Row],[Product_ID]]</f>
        <v>PRO6368</v>
      </c>
      <c r="B1624" s="1" t="str">
        <f>Table2[[#This Row],[Customer_ID]]</f>
        <v>CUST22402</v>
      </c>
      <c r="C1624" s="14" t="str">
        <f>Table2[[#This Row],[Date]]</f>
        <v>06/01/2025</v>
      </c>
      <c r="D1624" s="1" t="str">
        <f>TRIM(PROPER(Table2[[#This Row],[Product_Name]]))</f>
        <v>Headphones</v>
      </c>
      <c r="E1624" s="1" t="str">
        <f>TRIM(PROPER(Table2[[#This Row],[Country]]))</f>
        <v>France</v>
      </c>
      <c r="F1624" s="1" t="str">
        <f>TRIM(PROPER(Table2[[#This Row],[Category]]))</f>
        <v>Electronics</v>
      </c>
      <c r="G1624" s="1" t="str">
        <f>TRIM(PROPER(Table2[[#This Row],[Brand]]))</f>
        <v>Apple</v>
      </c>
      <c r="H1624" s="1">
        <f>Table2[[#This Row],[Supplier_ID]]</f>
        <v>1082</v>
      </c>
      <c r="I1624" s="1">
        <f>Table2[[#This Row],[Market_Price]]</f>
        <v>1129.2</v>
      </c>
      <c r="J1624" s="1">
        <f>Table2[[#This Row],[Selling_Price]]</f>
        <v>2160.98</v>
      </c>
      <c r="K1624" s="1">
        <f>Table2[[#This Row],[Quantity]]</f>
        <v>455</v>
      </c>
      <c r="L1624" s="1" t="str">
        <f>IF(ISBLANK(Table2[[#This Row],[Status]]), "No Data Entered", IFERROR(Table2[[#This Row],[Status]], "No Data Entered"))</f>
        <v>Delivered</v>
      </c>
    </row>
    <row r="1625" spans="1:12" x14ac:dyDescent="0.3">
      <c r="A1625" s="1" t="str">
        <f>Table2[[#This Row],[Product_ID]]</f>
        <v>PRO8676</v>
      </c>
      <c r="B1625" s="1" t="str">
        <f>Table2[[#This Row],[Customer_ID]]</f>
        <v>CUST22426</v>
      </c>
      <c r="C1625" s="14" t="str">
        <f>Table2[[#This Row],[Date]]</f>
        <v>26/08/2021</v>
      </c>
      <c r="D1625" s="1" t="str">
        <f>TRIM(PROPER(Table2[[#This Row],[Product_Name]]))</f>
        <v>Keyboard</v>
      </c>
      <c r="E1625" s="1" t="str">
        <f>TRIM(PROPER(Table2[[#This Row],[Country]]))</f>
        <v>France</v>
      </c>
      <c r="F1625" s="1" t="str">
        <f>TRIM(PROPER(Table2[[#This Row],[Category]]))</f>
        <v>Wearables</v>
      </c>
      <c r="G1625" s="1" t="str">
        <f>TRIM(PROPER(Table2[[#This Row],[Brand]]))</f>
        <v>Canon</v>
      </c>
      <c r="H1625" s="1">
        <f>Table2[[#This Row],[Supplier_ID]]</f>
        <v>1099</v>
      </c>
      <c r="I1625" s="1">
        <f>Table2[[#This Row],[Market_Price]]</f>
        <v>1917.1</v>
      </c>
      <c r="J1625" s="1">
        <f>Table2[[#This Row],[Selling_Price]]</f>
        <v>3558.83</v>
      </c>
      <c r="K1625" s="1">
        <f>Table2[[#This Row],[Quantity]]</f>
        <v>306</v>
      </c>
      <c r="L1625" s="1" t="str">
        <f>IF(ISBLANK(Table2[[#This Row],[Status]]), "No Data Entered", IFERROR(Table2[[#This Row],[Status]], "No Data Entered"))</f>
        <v>Delivered</v>
      </c>
    </row>
    <row r="1626" spans="1:12" x14ac:dyDescent="0.3">
      <c r="A1626" s="1" t="str">
        <f>Table2[[#This Row],[Product_ID]]</f>
        <v>PRO5424</v>
      </c>
      <c r="B1626" s="1" t="str">
        <f>Table2[[#This Row],[Customer_ID]]</f>
        <v>CUST22427</v>
      </c>
      <c r="C1626" s="14" t="str">
        <f>Table2[[#This Row],[Date]]</f>
        <v>09/09/2020</v>
      </c>
      <c r="D1626" s="1" t="str">
        <f>TRIM(PROPER(Table2[[#This Row],[Product_Name]]))</f>
        <v>Printer</v>
      </c>
      <c r="E1626" s="1" t="str">
        <f>TRIM(PROPER(Table2[[#This Row],[Country]]))</f>
        <v>Canada</v>
      </c>
      <c r="F1626" s="1" t="str">
        <f>TRIM(PROPER(Table2[[#This Row],[Category]]))</f>
        <v>Office Supplies</v>
      </c>
      <c r="G1626" s="1" t="str">
        <f>TRIM(PROPER(Table2[[#This Row],[Brand]]))</f>
        <v>Apple</v>
      </c>
      <c r="H1626" s="1">
        <f>Table2[[#This Row],[Supplier_ID]]</f>
        <v>1050</v>
      </c>
      <c r="I1626" s="1">
        <f>Table2[[#This Row],[Market_Price]]</f>
        <v>115.24</v>
      </c>
      <c r="J1626" s="1">
        <f>Table2[[#This Row],[Selling_Price]]</f>
        <v>188.58</v>
      </c>
      <c r="K1626" s="1">
        <f>Table2[[#This Row],[Quantity]]</f>
        <v>358</v>
      </c>
      <c r="L1626" s="1" t="str">
        <f>IF(ISBLANK(Table2[[#This Row],[Status]]), "No Data Entered", IFERROR(Table2[[#This Row],[Status]], "No Data Entered"))</f>
        <v>Delivered</v>
      </c>
    </row>
    <row r="1627" spans="1:12" x14ac:dyDescent="0.3">
      <c r="A1627" s="1" t="str">
        <f>Table2[[#This Row],[Product_ID]]</f>
        <v>PRO4910</v>
      </c>
      <c r="B1627" s="1" t="str">
        <f>Table2[[#This Row],[Customer_ID]]</f>
        <v>CUST22431</v>
      </c>
      <c r="C1627" s="14" t="str">
        <f>Table2[[#This Row],[Date]]</f>
        <v>17/02/2024</v>
      </c>
      <c r="D1627" s="1" t="str">
        <f>TRIM(PROPER(Table2[[#This Row],[Product_Name]]))</f>
        <v>Laptop</v>
      </c>
      <c r="E1627" s="1" t="str">
        <f>TRIM(PROPER(Table2[[#This Row],[Country]]))</f>
        <v>China</v>
      </c>
      <c r="F1627" s="1" t="str">
        <f>TRIM(PROPER(Table2[[#This Row],[Category]]))</f>
        <v>Computers</v>
      </c>
      <c r="G1627" s="1" t="str">
        <f>TRIM(PROPER(Table2[[#This Row],[Brand]]))</f>
        <v>Apple</v>
      </c>
      <c r="H1627" s="1">
        <f>Table2[[#This Row],[Supplier_ID]]</f>
        <v>1041</v>
      </c>
      <c r="I1627" s="1">
        <f>Table2[[#This Row],[Market_Price]]</f>
        <v>1600.15</v>
      </c>
      <c r="J1627" s="1">
        <f>Table2[[#This Row],[Selling_Price]]</f>
        <v>2475.04</v>
      </c>
      <c r="K1627" s="1">
        <f>Table2[[#This Row],[Quantity]]</f>
        <v>430</v>
      </c>
      <c r="L1627" s="1" t="str">
        <f>IF(ISBLANK(Table2[[#This Row],[Status]]), "No Data Entered", IFERROR(Table2[[#This Row],[Status]], "No Data Entered"))</f>
        <v>Delivered</v>
      </c>
    </row>
    <row r="1628" spans="1:12" x14ac:dyDescent="0.3">
      <c r="A1628" s="1" t="str">
        <f>Table2[[#This Row],[Product_ID]]</f>
        <v>PRO5690</v>
      </c>
      <c r="B1628" s="1" t="str">
        <f>Table2[[#This Row],[Customer_ID]]</f>
        <v>CUST22446</v>
      </c>
      <c r="C1628" s="14" t="str">
        <f>Table2[[#This Row],[Date]]</f>
        <v>10/04/2022</v>
      </c>
      <c r="D1628" s="1" t="str">
        <f>TRIM(PROPER(Table2[[#This Row],[Product_Name]]))</f>
        <v>Mouse</v>
      </c>
      <c r="E1628" s="1" t="str">
        <f>TRIM(PROPER(Table2[[#This Row],[Country]]))</f>
        <v>India</v>
      </c>
      <c r="F1628" s="1" t="str">
        <f>TRIM(PROPER(Table2[[#This Row],[Category]]))</f>
        <v>Computers</v>
      </c>
      <c r="G1628" s="1" t="str">
        <f>TRIM(PROPER(Table2[[#This Row],[Brand]]))</f>
        <v>Microsoft</v>
      </c>
      <c r="H1628" s="1">
        <f>Table2[[#This Row],[Supplier_ID]]</f>
        <v>1059</v>
      </c>
      <c r="I1628" s="1">
        <f>Table2[[#This Row],[Market_Price]]</f>
        <v>1269.3900000000001</v>
      </c>
      <c r="J1628" s="1">
        <f>Table2[[#This Row],[Selling_Price]]</f>
        <v>1606.79</v>
      </c>
      <c r="K1628" s="1">
        <f>Table2[[#This Row],[Quantity]]</f>
        <v>435</v>
      </c>
      <c r="L1628" s="1" t="str">
        <f>IF(ISBLANK(Table2[[#This Row],[Status]]), "No Data Entered", IFERROR(Table2[[#This Row],[Status]], "No Data Entered"))</f>
        <v>Delivered</v>
      </c>
    </row>
    <row r="1629" spans="1:12" x14ac:dyDescent="0.3">
      <c r="A1629" s="1" t="str">
        <f>Table2[[#This Row],[Product_ID]]</f>
        <v>PRO4896</v>
      </c>
      <c r="B1629" s="1" t="str">
        <f>Table2[[#This Row],[Customer_ID]]</f>
        <v>CUST22499</v>
      </c>
      <c r="C1629" s="14" t="str">
        <f>Table2[[#This Row],[Date]]</f>
        <v>12/08/2021</v>
      </c>
      <c r="D1629" s="1" t="str">
        <f>TRIM(PROPER(Table2[[#This Row],[Product_Name]]))</f>
        <v>Smartwatch</v>
      </c>
      <c r="E1629" s="1" t="str">
        <f>TRIM(PROPER(Table2[[#This Row],[Country]]))</f>
        <v>Germany</v>
      </c>
      <c r="F1629" s="1" t="str">
        <f>TRIM(PROPER(Table2[[#This Row],[Category]]))</f>
        <v>Accessories</v>
      </c>
      <c r="G1629" s="1" t="str">
        <f>TRIM(PROPER(Table2[[#This Row],[Brand]]))</f>
        <v>Apple</v>
      </c>
      <c r="H1629" s="1">
        <f>Table2[[#This Row],[Supplier_ID]]</f>
        <v>1044</v>
      </c>
      <c r="I1629" s="1">
        <f>Table2[[#This Row],[Market_Price]]</f>
        <v>540.36</v>
      </c>
      <c r="J1629" s="1">
        <f>Table2[[#This Row],[Selling_Price]]</f>
        <v>676.02</v>
      </c>
      <c r="K1629" s="1">
        <f>Table2[[#This Row],[Quantity]]</f>
        <v>292</v>
      </c>
      <c r="L1629" s="1" t="str">
        <f>IF(ISBLANK(Table2[[#This Row],[Status]]), "No Data Entered", IFERROR(Table2[[#This Row],[Status]], "No Data Entered"))</f>
        <v>Delivered</v>
      </c>
    </row>
    <row r="1630" spans="1:12" x14ac:dyDescent="0.3">
      <c r="A1630" s="1" t="str">
        <f>Table2[[#This Row],[Product_ID]]</f>
        <v>PRO8822</v>
      </c>
      <c r="B1630" s="1" t="str">
        <f>Table2[[#This Row],[Customer_ID]]</f>
        <v>CUST22576</v>
      </c>
      <c r="C1630" s="14" t="str">
        <f>Table2[[#This Row],[Date]]</f>
        <v>07/01/2022</v>
      </c>
      <c r="D1630" s="1" t="str">
        <f>TRIM(PROPER(Table2[[#This Row],[Product_Name]]))</f>
        <v>Smartwatch</v>
      </c>
      <c r="E1630" s="1" t="str">
        <f>TRIM(PROPER(Table2[[#This Row],[Country]]))</f>
        <v>Canada</v>
      </c>
      <c r="F1630" s="1" t="str">
        <f>TRIM(PROPER(Table2[[#This Row],[Category]]))</f>
        <v>Computers</v>
      </c>
      <c r="G1630" s="1" t="str">
        <f>TRIM(PROPER(Table2[[#This Row],[Brand]]))</f>
        <v>Samsung</v>
      </c>
      <c r="H1630" s="1">
        <f>Table2[[#This Row],[Supplier_ID]]</f>
        <v>1093</v>
      </c>
      <c r="I1630" s="1">
        <f>Table2[[#This Row],[Market_Price]]</f>
        <v>1554.92</v>
      </c>
      <c r="J1630" s="1">
        <f>Table2[[#This Row],[Selling_Price]]</f>
        <v>2730.82</v>
      </c>
      <c r="K1630" s="1">
        <f>Table2[[#This Row],[Quantity]]</f>
        <v>153</v>
      </c>
      <c r="L1630" s="1" t="str">
        <f>IF(ISBLANK(Table2[[#This Row],[Status]]), "No Data Entered", IFERROR(Table2[[#This Row],[Status]], "No Data Entered"))</f>
        <v>Delivered</v>
      </c>
    </row>
    <row r="1631" spans="1:12" x14ac:dyDescent="0.3">
      <c r="A1631" s="1" t="str">
        <f>Table2[[#This Row],[Product_ID]]</f>
        <v>PRO5289</v>
      </c>
      <c r="B1631" s="1" t="str">
        <f>Table2[[#This Row],[Customer_ID]]</f>
        <v>CUST22581</v>
      </c>
      <c r="C1631" s="14" t="str">
        <f>Table2[[#This Row],[Date]]</f>
        <v>14/08/2023</v>
      </c>
      <c r="D1631" s="1" t="str">
        <f>TRIM(PROPER(Table2[[#This Row],[Product_Name]]))</f>
        <v>Monitor</v>
      </c>
      <c r="E1631" s="1" t="str">
        <f>TRIM(PROPER(Table2[[#This Row],[Country]]))</f>
        <v>China</v>
      </c>
      <c r="F1631" s="1" t="str">
        <f>TRIM(PROPER(Table2[[#This Row],[Category]]))</f>
        <v>Wearables</v>
      </c>
      <c r="G1631" s="1" t="str">
        <f>TRIM(PROPER(Table2[[#This Row],[Brand]]))</f>
        <v>Asus</v>
      </c>
      <c r="H1631" s="1">
        <f>Table2[[#This Row],[Supplier_ID]]</f>
        <v>1070</v>
      </c>
      <c r="I1631" s="1">
        <f>Table2[[#This Row],[Market_Price]]</f>
        <v>1423.27</v>
      </c>
      <c r="J1631" s="1">
        <f>Table2[[#This Row],[Selling_Price]]</f>
        <v>2552.67</v>
      </c>
      <c r="K1631" s="1">
        <f>Table2[[#This Row],[Quantity]]</f>
        <v>133</v>
      </c>
      <c r="L1631" s="1" t="str">
        <f>IF(ISBLANK(Table2[[#This Row],[Status]]), "No Data Entered", IFERROR(Table2[[#This Row],[Status]], "No Data Entered"))</f>
        <v>Delivered</v>
      </c>
    </row>
    <row r="1632" spans="1:12" x14ac:dyDescent="0.3">
      <c r="A1632" s="1" t="str">
        <f>Table2[[#This Row],[Product_ID]]</f>
        <v>PRO1489</v>
      </c>
      <c r="B1632" s="1" t="str">
        <f>Table2[[#This Row],[Customer_ID]]</f>
        <v>CUST22581</v>
      </c>
      <c r="C1632" s="14" t="str">
        <f>Table2[[#This Row],[Date]]</f>
        <v>28/10/2021</v>
      </c>
      <c r="D1632" s="1" t="str">
        <f>TRIM(PROPER(Table2[[#This Row],[Product_Name]]))</f>
        <v>Laptop</v>
      </c>
      <c r="E1632" s="1" t="str">
        <f>TRIM(PROPER(Table2[[#This Row],[Country]]))</f>
        <v>Brazil</v>
      </c>
      <c r="F1632" s="1" t="str">
        <f>TRIM(PROPER(Table2[[#This Row],[Category]]))</f>
        <v>Electronics</v>
      </c>
      <c r="G1632" s="1" t="str">
        <f>TRIM(PROPER(Table2[[#This Row],[Brand]]))</f>
        <v>Logitech</v>
      </c>
      <c r="H1632" s="1">
        <f>Table2[[#This Row],[Supplier_ID]]</f>
        <v>1075</v>
      </c>
      <c r="I1632" s="1">
        <f>Table2[[#This Row],[Market_Price]]</f>
        <v>898.42</v>
      </c>
      <c r="J1632" s="1">
        <f>Table2[[#This Row],[Selling_Price]]</f>
        <v>1662.75</v>
      </c>
      <c r="K1632" s="1">
        <f>Table2[[#This Row],[Quantity]]</f>
        <v>3</v>
      </c>
      <c r="L1632" s="1" t="str">
        <f>IF(ISBLANK(Table2[[#This Row],[Status]]), "No Data Entered", IFERROR(Table2[[#This Row],[Status]], "No Data Entered"))</f>
        <v>Delivered</v>
      </c>
    </row>
    <row r="1633" spans="1:12" x14ac:dyDescent="0.3">
      <c r="A1633" s="1" t="str">
        <f>Table2[[#This Row],[Product_ID]]</f>
        <v>PRO8547</v>
      </c>
      <c r="B1633" s="1" t="str">
        <f>Table2[[#This Row],[Customer_ID]]</f>
        <v>CUST22651</v>
      </c>
      <c r="C1633" s="14" t="str">
        <f>Table2[[#This Row],[Date]]</f>
        <v>18/08/2020</v>
      </c>
      <c r="D1633" s="1" t="str">
        <f>TRIM(PROPER(Table2[[#This Row],[Product_Name]]))</f>
        <v>Camera</v>
      </c>
      <c r="E1633" s="1" t="str">
        <f>TRIM(PROPER(Table2[[#This Row],[Country]]))</f>
        <v>Uk</v>
      </c>
      <c r="F1633" s="1" t="str">
        <f>TRIM(PROPER(Table2[[#This Row],[Category]]))</f>
        <v>Electronics</v>
      </c>
      <c r="G1633" s="1" t="str">
        <f>TRIM(PROPER(Table2[[#This Row],[Brand]]))</f>
        <v>Sony</v>
      </c>
      <c r="H1633" s="1">
        <f>Table2[[#This Row],[Supplier_ID]]</f>
        <v>1087</v>
      </c>
      <c r="I1633" s="1">
        <f>Table2[[#This Row],[Market_Price]]</f>
        <v>207.39</v>
      </c>
      <c r="J1633" s="1">
        <f>Table2[[#This Row],[Selling_Price]]</f>
        <v>293.20999999999998</v>
      </c>
      <c r="K1633" s="1">
        <f>Table2[[#This Row],[Quantity]]</f>
        <v>199</v>
      </c>
      <c r="L1633" s="1" t="str">
        <f>IF(ISBLANK(Table2[[#This Row],[Status]]), "No Data Entered", IFERROR(Table2[[#This Row],[Status]], "No Data Entered"))</f>
        <v>Delivered</v>
      </c>
    </row>
    <row r="1634" spans="1:12" x14ac:dyDescent="0.3">
      <c r="A1634" s="1" t="str">
        <f>Table2[[#This Row],[Product_ID]]</f>
        <v>PRO3207</v>
      </c>
      <c r="B1634" s="1" t="str">
        <f>Table2[[#This Row],[Customer_ID]]</f>
        <v>CUST22692</v>
      </c>
      <c r="C1634" s="14" t="str">
        <f>Table2[[#This Row],[Date]]</f>
        <v>04/04/2022</v>
      </c>
      <c r="D1634" s="1" t="str">
        <f>TRIM(PROPER(Table2[[#This Row],[Product_Name]]))</f>
        <v>Printer</v>
      </c>
      <c r="E1634" s="1" t="str">
        <f>TRIM(PROPER(Table2[[#This Row],[Country]]))</f>
        <v>Usa</v>
      </c>
      <c r="F1634" s="1" t="str">
        <f>TRIM(PROPER(Table2[[#This Row],[Category]]))</f>
        <v>Wearables</v>
      </c>
      <c r="G1634" s="1" t="str">
        <f>TRIM(PROPER(Table2[[#This Row],[Brand]]))</f>
        <v>Asus</v>
      </c>
      <c r="H1634" s="1">
        <f>Table2[[#This Row],[Supplier_ID]]</f>
        <v>1083</v>
      </c>
      <c r="I1634" s="1">
        <f>Table2[[#This Row],[Market_Price]]</f>
        <v>77.930000000000007</v>
      </c>
      <c r="J1634" s="1">
        <f>Table2[[#This Row],[Selling_Price]]</f>
        <v>135.16999999999999</v>
      </c>
      <c r="K1634" s="1">
        <f>Table2[[#This Row],[Quantity]]</f>
        <v>83</v>
      </c>
      <c r="L1634" s="1" t="str">
        <f>IF(ISBLANK(Table2[[#This Row],[Status]]), "No Data Entered", IFERROR(Table2[[#This Row],[Status]], "No Data Entered"))</f>
        <v>Delivered</v>
      </c>
    </row>
    <row r="1635" spans="1:12" x14ac:dyDescent="0.3">
      <c r="A1635" s="1" t="str">
        <f>Table2[[#This Row],[Product_ID]]</f>
        <v>PRO4902</v>
      </c>
      <c r="B1635" s="1" t="str">
        <f>Table2[[#This Row],[Customer_ID]]</f>
        <v>CUST22697</v>
      </c>
      <c r="C1635" s="14" t="str">
        <f>Table2[[#This Row],[Date]]</f>
        <v>17/04/2023</v>
      </c>
      <c r="D1635" s="1" t="str">
        <f>TRIM(PROPER(Table2[[#This Row],[Product_Name]]))</f>
        <v>Mouse</v>
      </c>
      <c r="E1635" s="1" t="str">
        <f>TRIM(PROPER(Table2[[#This Row],[Country]]))</f>
        <v>Japan</v>
      </c>
      <c r="F1635" s="1" t="str">
        <f>TRIM(PROPER(Table2[[#This Row],[Category]]))</f>
        <v>Computers</v>
      </c>
      <c r="G1635" s="1" t="str">
        <f>TRIM(PROPER(Table2[[#This Row],[Brand]]))</f>
        <v>Hp</v>
      </c>
      <c r="H1635" s="1">
        <f>Table2[[#This Row],[Supplier_ID]]</f>
        <v>1050</v>
      </c>
      <c r="I1635" s="1">
        <f>Table2[[#This Row],[Market_Price]]</f>
        <v>309.47000000000003</v>
      </c>
      <c r="J1635" s="1">
        <f>Table2[[#This Row],[Selling_Price]]</f>
        <v>568.59</v>
      </c>
      <c r="K1635" s="1">
        <f>Table2[[#This Row],[Quantity]]</f>
        <v>49</v>
      </c>
      <c r="L1635" s="1" t="str">
        <f>IF(ISBLANK(Table2[[#This Row],[Status]]), "No Data Entered", IFERROR(Table2[[#This Row],[Status]], "No Data Entered"))</f>
        <v>Delivered</v>
      </c>
    </row>
    <row r="1636" spans="1:12" x14ac:dyDescent="0.3">
      <c r="A1636" s="1" t="str">
        <f>Table2[[#This Row],[Product_ID]]</f>
        <v>PRO4157</v>
      </c>
      <c r="B1636" s="1" t="str">
        <f>Table2[[#This Row],[Customer_ID]]</f>
        <v>CUST22729</v>
      </c>
      <c r="C1636" s="14" t="str">
        <f>Table2[[#This Row],[Date]]</f>
        <v>20/02/2023</v>
      </c>
      <c r="D1636" s="1" t="str">
        <f>TRIM(PROPER(Table2[[#This Row],[Product_Name]]))</f>
        <v>Mouse</v>
      </c>
      <c r="E1636" s="1" t="str">
        <f>TRIM(PROPER(Table2[[#This Row],[Country]]))</f>
        <v>Usa</v>
      </c>
      <c r="F1636" s="1" t="str">
        <f>TRIM(PROPER(Table2[[#This Row],[Category]]))</f>
        <v>Office Supplies</v>
      </c>
      <c r="G1636" s="1" t="str">
        <f>TRIM(PROPER(Table2[[#This Row],[Brand]]))</f>
        <v>Sony</v>
      </c>
      <c r="H1636" s="1">
        <f>Table2[[#This Row],[Supplier_ID]]</f>
        <v>1066</v>
      </c>
      <c r="I1636" s="1">
        <f>Table2[[#This Row],[Market_Price]]</f>
        <v>763.04</v>
      </c>
      <c r="J1636" s="1">
        <f>Table2[[#This Row],[Selling_Price]]</f>
        <v>1463.25</v>
      </c>
      <c r="K1636" s="1">
        <f>Table2[[#This Row],[Quantity]]</f>
        <v>277</v>
      </c>
      <c r="L1636" s="1" t="str">
        <f>IF(ISBLANK(Table2[[#This Row],[Status]]), "No Data Entered", IFERROR(Table2[[#This Row],[Status]], "No Data Entered"))</f>
        <v>Delivered</v>
      </c>
    </row>
    <row r="1637" spans="1:12" x14ac:dyDescent="0.3">
      <c r="A1637" s="1" t="str">
        <f>Table2[[#This Row],[Product_ID]]</f>
        <v>PRO5927</v>
      </c>
      <c r="B1637" s="1" t="str">
        <f>Table2[[#This Row],[Customer_ID]]</f>
        <v>CUST22804</v>
      </c>
      <c r="C1637" s="14" t="str">
        <f>Table2[[#This Row],[Date]]</f>
        <v>08/12/2021</v>
      </c>
      <c r="D1637" s="1" t="str">
        <f>TRIM(PROPER(Table2[[#This Row],[Product_Name]]))</f>
        <v>Keyboard</v>
      </c>
      <c r="E1637" s="1" t="str">
        <f>TRIM(PROPER(Table2[[#This Row],[Country]]))</f>
        <v>India</v>
      </c>
      <c r="F1637" s="1" t="str">
        <f>TRIM(PROPER(Table2[[#This Row],[Category]]))</f>
        <v>Office Supplies</v>
      </c>
      <c r="G1637" s="1" t="str">
        <f>TRIM(PROPER(Table2[[#This Row],[Brand]]))</f>
        <v>Asus</v>
      </c>
      <c r="H1637" s="1">
        <f>Table2[[#This Row],[Supplier_ID]]</f>
        <v>1002</v>
      </c>
      <c r="I1637" s="1">
        <f>Table2[[#This Row],[Market_Price]]</f>
        <v>1451.91</v>
      </c>
      <c r="J1637" s="1">
        <f>Table2[[#This Row],[Selling_Price]]</f>
        <v>2580.35</v>
      </c>
      <c r="K1637" s="1">
        <f>Table2[[#This Row],[Quantity]]</f>
        <v>354</v>
      </c>
      <c r="L1637" s="1" t="str">
        <f>IF(ISBLANK(Table2[[#This Row],[Status]]), "No Data Entered", IFERROR(Table2[[#This Row],[Status]], "No Data Entered"))</f>
        <v>Delivered</v>
      </c>
    </row>
    <row r="1638" spans="1:12" x14ac:dyDescent="0.3">
      <c r="A1638" s="1" t="str">
        <f>Table2[[#This Row],[Product_ID]]</f>
        <v>PRO6716</v>
      </c>
      <c r="B1638" s="1" t="str">
        <f>Table2[[#This Row],[Customer_ID]]</f>
        <v>CUST22811</v>
      </c>
      <c r="C1638" s="14" t="str">
        <f>Table2[[#This Row],[Date]]</f>
        <v>02/06/2022</v>
      </c>
      <c r="D1638" s="1" t="str">
        <f>TRIM(PROPER(Table2[[#This Row],[Product_Name]]))</f>
        <v>Keyboard</v>
      </c>
      <c r="E1638" s="1" t="str">
        <f>TRIM(PROPER(Table2[[#This Row],[Country]]))</f>
        <v>India</v>
      </c>
      <c r="F1638" s="1" t="str">
        <f>TRIM(PROPER(Table2[[#This Row],[Category]]))</f>
        <v>Computers</v>
      </c>
      <c r="G1638" s="1" t="str">
        <f>TRIM(PROPER(Table2[[#This Row],[Brand]]))</f>
        <v>Asus</v>
      </c>
      <c r="H1638" s="1">
        <f>Table2[[#This Row],[Supplier_ID]]</f>
        <v>1059</v>
      </c>
      <c r="I1638" s="1">
        <f>Table2[[#This Row],[Market_Price]]</f>
        <v>396.45</v>
      </c>
      <c r="J1638" s="1">
        <f>Table2[[#This Row],[Selling_Price]]</f>
        <v>578.29</v>
      </c>
      <c r="K1638" s="1">
        <f>Table2[[#This Row],[Quantity]]</f>
        <v>169</v>
      </c>
      <c r="L1638" s="1" t="str">
        <f>IF(ISBLANK(Table2[[#This Row],[Status]]), "No Data Entered", IFERROR(Table2[[#This Row],[Status]], "No Data Entered"))</f>
        <v>Delivered</v>
      </c>
    </row>
    <row r="1639" spans="1:12" x14ac:dyDescent="0.3">
      <c r="A1639" s="1" t="str">
        <f>Table2[[#This Row],[Product_ID]]</f>
        <v>PRO2627</v>
      </c>
      <c r="B1639" s="1" t="str">
        <f>Table2[[#This Row],[Customer_ID]]</f>
        <v>CUST23010</v>
      </c>
      <c r="C1639" s="14" t="str">
        <f>Table2[[#This Row],[Date]]</f>
        <v>02/09/2023</v>
      </c>
      <c r="D1639" s="1" t="str">
        <f>TRIM(PROPER(Table2[[#This Row],[Product_Name]]))</f>
        <v>Monitor</v>
      </c>
      <c r="E1639" s="1" t="str">
        <f>TRIM(PROPER(Table2[[#This Row],[Country]]))</f>
        <v>Japan</v>
      </c>
      <c r="F1639" s="1" t="str">
        <f>TRIM(PROPER(Table2[[#This Row],[Category]]))</f>
        <v>Computers</v>
      </c>
      <c r="G1639" s="1" t="str">
        <f>TRIM(PROPER(Table2[[#This Row],[Brand]]))</f>
        <v>Microsoft</v>
      </c>
      <c r="H1639" s="1">
        <f>Table2[[#This Row],[Supplier_ID]]</f>
        <v>1067</v>
      </c>
      <c r="I1639" s="1">
        <f>Table2[[#This Row],[Market_Price]]</f>
        <v>340.9</v>
      </c>
      <c r="J1639" s="1">
        <f>Table2[[#This Row],[Selling_Price]]</f>
        <v>391.04</v>
      </c>
      <c r="K1639" s="1">
        <f>Table2[[#This Row],[Quantity]]</f>
        <v>28</v>
      </c>
      <c r="L1639" s="1" t="str">
        <f>IF(ISBLANK(Table2[[#This Row],[Status]]), "No Data Entered", IFERROR(Table2[[#This Row],[Status]], "No Data Entered"))</f>
        <v>Delivered</v>
      </c>
    </row>
    <row r="1640" spans="1:12" x14ac:dyDescent="0.3">
      <c r="A1640" s="1" t="str">
        <f>Table2[[#This Row],[Product_ID]]</f>
        <v>PRO6590</v>
      </c>
      <c r="B1640" s="1" t="str">
        <f>Table2[[#This Row],[Customer_ID]]</f>
        <v>CUST23046</v>
      </c>
      <c r="C1640" s="14" t="str">
        <f>Table2[[#This Row],[Date]]</f>
        <v>28/06/2023</v>
      </c>
      <c r="D1640" s="1" t="str">
        <f>TRIM(PROPER(Table2[[#This Row],[Product_Name]]))</f>
        <v>Tablet</v>
      </c>
      <c r="E1640" s="1" t="str">
        <f>TRIM(PROPER(Table2[[#This Row],[Country]]))</f>
        <v>China</v>
      </c>
      <c r="F1640" s="1" t="str">
        <f>TRIM(PROPER(Table2[[#This Row],[Category]]))</f>
        <v>Wearables</v>
      </c>
      <c r="G1640" s="1" t="str">
        <f>TRIM(PROPER(Table2[[#This Row],[Brand]]))</f>
        <v>Apple</v>
      </c>
      <c r="H1640" s="1">
        <f>Table2[[#This Row],[Supplier_ID]]</f>
        <v>1089</v>
      </c>
      <c r="I1640" s="1">
        <f>Table2[[#This Row],[Market_Price]]</f>
        <v>376.28</v>
      </c>
      <c r="J1640" s="1">
        <f>Table2[[#This Row],[Selling_Price]]</f>
        <v>554.26</v>
      </c>
      <c r="K1640" s="1">
        <f>Table2[[#This Row],[Quantity]]</f>
        <v>95</v>
      </c>
      <c r="L1640" s="1" t="str">
        <f>IF(ISBLANK(Table2[[#This Row],[Status]]), "No Data Entered", IFERROR(Table2[[#This Row],[Status]], "No Data Entered"))</f>
        <v>Delivered</v>
      </c>
    </row>
    <row r="1641" spans="1:12" x14ac:dyDescent="0.3">
      <c r="A1641" s="1" t="str">
        <f>Table2[[#This Row],[Product_ID]]</f>
        <v>PRO9331</v>
      </c>
      <c r="B1641" s="1" t="str">
        <f>Table2[[#This Row],[Customer_ID]]</f>
        <v>CUST23080</v>
      </c>
      <c r="C1641" s="14" t="str">
        <f>Table2[[#This Row],[Date]]</f>
        <v>13/07/2022</v>
      </c>
      <c r="D1641" s="1" t="str">
        <f>TRIM(PROPER(Table2[[#This Row],[Product_Name]]))</f>
        <v>Smartwatch</v>
      </c>
      <c r="E1641" s="1" t="str">
        <f>TRIM(PROPER(Table2[[#This Row],[Country]]))</f>
        <v>Japan</v>
      </c>
      <c r="F1641" s="1" t="str">
        <f>TRIM(PROPER(Table2[[#This Row],[Category]]))</f>
        <v>Office Supplies</v>
      </c>
      <c r="G1641" s="1" t="str">
        <f>TRIM(PROPER(Table2[[#This Row],[Brand]]))</f>
        <v>Dell</v>
      </c>
      <c r="H1641" s="1">
        <f>Table2[[#This Row],[Supplier_ID]]</f>
        <v>1092</v>
      </c>
      <c r="I1641" s="1">
        <f>Table2[[#This Row],[Market_Price]]</f>
        <v>1347.13</v>
      </c>
      <c r="J1641" s="1">
        <f>Table2[[#This Row],[Selling_Price]]</f>
        <v>2446.6999999999998</v>
      </c>
      <c r="K1641" s="1">
        <f>Table2[[#This Row],[Quantity]]</f>
        <v>61</v>
      </c>
      <c r="L1641" s="1" t="str">
        <f>IF(ISBLANK(Table2[[#This Row],[Status]]), "No Data Entered", IFERROR(Table2[[#This Row],[Status]], "No Data Entered"))</f>
        <v>Delivered</v>
      </c>
    </row>
    <row r="1642" spans="1:12" x14ac:dyDescent="0.3">
      <c r="A1642" s="1" t="str">
        <f>Table2[[#This Row],[Product_ID]]</f>
        <v>PRO2249</v>
      </c>
      <c r="B1642" s="1" t="str">
        <f>Table2[[#This Row],[Customer_ID]]</f>
        <v>CUST23135</v>
      </c>
      <c r="C1642" s="14" t="str">
        <f>Table2[[#This Row],[Date]]</f>
        <v>26/07/2022</v>
      </c>
      <c r="D1642" s="1" t="str">
        <f>TRIM(PROPER(Table2[[#This Row],[Product_Name]]))</f>
        <v>Mouse</v>
      </c>
      <c r="E1642" s="1" t="str">
        <f>TRIM(PROPER(Table2[[#This Row],[Country]]))</f>
        <v>France</v>
      </c>
      <c r="F1642" s="1" t="str">
        <f>TRIM(PROPER(Table2[[#This Row],[Category]]))</f>
        <v>Computers</v>
      </c>
      <c r="G1642" s="1" t="str">
        <f>TRIM(PROPER(Table2[[#This Row],[Brand]]))</f>
        <v>Sony</v>
      </c>
      <c r="H1642" s="1">
        <f>Table2[[#This Row],[Supplier_ID]]</f>
        <v>1085</v>
      </c>
      <c r="I1642" s="1">
        <f>Table2[[#This Row],[Market_Price]]</f>
        <v>602.59</v>
      </c>
      <c r="J1642" s="1">
        <f>Table2[[#This Row],[Selling_Price]]</f>
        <v>878.31</v>
      </c>
      <c r="K1642" s="1">
        <f>Table2[[#This Row],[Quantity]]</f>
        <v>479</v>
      </c>
      <c r="L1642" s="1" t="str">
        <f>IF(ISBLANK(Table2[[#This Row],[Status]]), "No Data Entered", IFERROR(Table2[[#This Row],[Status]], "No Data Entered"))</f>
        <v>Delivered</v>
      </c>
    </row>
    <row r="1643" spans="1:12" x14ac:dyDescent="0.3">
      <c r="A1643" s="1" t="str">
        <f>Table2[[#This Row],[Product_ID]]</f>
        <v>PRO3719</v>
      </c>
      <c r="B1643" s="1" t="str">
        <f>Table2[[#This Row],[Customer_ID]]</f>
        <v>CUST23145</v>
      </c>
      <c r="C1643" s="14" t="str">
        <f>Table2[[#This Row],[Date]]</f>
        <v>14/01/2021</v>
      </c>
      <c r="D1643" s="1" t="str">
        <f>TRIM(PROPER(Table2[[#This Row],[Product_Name]]))</f>
        <v>Tablet</v>
      </c>
      <c r="E1643" s="1" t="str">
        <f>TRIM(PROPER(Table2[[#This Row],[Country]]))</f>
        <v>Australia</v>
      </c>
      <c r="F1643" s="1" t="str">
        <f>TRIM(PROPER(Table2[[#This Row],[Category]]))</f>
        <v>Electronics</v>
      </c>
      <c r="G1643" s="1" t="str">
        <f>TRIM(PROPER(Table2[[#This Row],[Brand]]))</f>
        <v>Asus</v>
      </c>
      <c r="H1643" s="1">
        <f>Table2[[#This Row],[Supplier_ID]]</f>
        <v>1059</v>
      </c>
      <c r="I1643" s="1">
        <f>Table2[[#This Row],[Market_Price]]</f>
        <v>465.48</v>
      </c>
      <c r="J1643" s="1">
        <f>Table2[[#This Row],[Selling_Price]]</f>
        <v>710.76</v>
      </c>
      <c r="K1643" s="1">
        <f>Table2[[#This Row],[Quantity]]</f>
        <v>476</v>
      </c>
      <c r="L1643" s="1" t="str">
        <f>IF(ISBLANK(Table2[[#This Row],[Status]]), "No Data Entered", IFERROR(Table2[[#This Row],[Status]], "No Data Entered"))</f>
        <v>Delivered</v>
      </c>
    </row>
    <row r="1644" spans="1:12" x14ac:dyDescent="0.3">
      <c r="A1644" s="1" t="str">
        <f>Table2[[#This Row],[Product_ID]]</f>
        <v>PRO6917</v>
      </c>
      <c r="B1644" s="1" t="str">
        <f>Table2[[#This Row],[Customer_ID]]</f>
        <v>CUST23245</v>
      </c>
      <c r="C1644" s="14" t="str">
        <f>Table2[[#This Row],[Date]]</f>
        <v>23/12/2023</v>
      </c>
      <c r="D1644" s="1" t="str">
        <f>TRIM(PROPER(Table2[[#This Row],[Product_Name]]))</f>
        <v>Monitor</v>
      </c>
      <c r="E1644" s="1" t="str">
        <f>TRIM(PROPER(Table2[[#This Row],[Country]]))</f>
        <v>Japan</v>
      </c>
      <c r="F1644" s="1" t="str">
        <f>TRIM(PROPER(Table2[[#This Row],[Category]]))</f>
        <v>Computers</v>
      </c>
      <c r="G1644" s="1" t="str">
        <f>TRIM(PROPER(Table2[[#This Row],[Brand]]))</f>
        <v>Samsung</v>
      </c>
      <c r="H1644" s="1">
        <f>Table2[[#This Row],[Supplier_ID]]</f>
        <v>1071</v>
      </c>
      <c r="I1644" s="1">
        <f>Table2[[#This Row],[Market_Price]]</f>
        <v>1473.22</v>
      </c>
      <c r="J1644" s="1">
        <f>Table2[[#This Row],[Selling_Price]]</f>
        <v>2046.15</v>
      </c>
      <c r="K1644" s="1">
        <f>Table2[[#This Row],[Quantity]]</f>
        <v>159</v>
      </c>
      <c r="L1644" s="1" t="str">
        <f>IF(ISBLANK(Table2[[#This Row],[Status]]), "No Data Entered", IFERROR(Table2[[#This Row],[Status]], "No Data Entered"))</f>
        <v>Delivered</v>
      </c>
    </row>
    <row r="1645" spans="1:12" x14ac:dyDescent="0.3">
      <c r="A1645" s="1" t="str">
        <f>Table2[[#This Row],[Product_ID]]</f>
        <v>PRO7907</v>
      </c>
      <c r="B1645" s="1" t="str">
        <f>Table2[[#This Row],[Customer_ID]]</f>
        <v>CUST23545</v>
      </c>
      <c r="C1645" s="14" t="str">
        <f>Table2[[#This Row],[Date]]</f>
        <v>05/09/2023</v>
      </c>
      <c r="D1645" s="1" t="str">
        <f>TRIM(PROPER(Table2[[#This Row],[Product_Name]]))</f>
        <v>Mouse</v>
      </c>
      <c r="E1645" s="1" t="str">
        <f>TRIM(PROPER(Table2[[#This Row],[Country]]))</f>
        <v>Brazil</v>
      </c>
      <c r="F1645" s="1" t="str">
        <f>TRIM(PROPER(Table2[[#This Row],[Category]]))</f>
        <v>Wearables</v>
      </c>
      <c r="G1645" s="1" t="str">
        <f>TRIM(PROPER(Table2[[#This Row],[Brand]]))</f>
        <v>Logitech</v>
      </c>
      <c r="H1645" s="1">
        <f>Table2[[#This Row],[Supplier_ID]]</f>
        <v>1049</v>
      </c>
      <c r="I1645" s="1">
        <f>Table2[[#This Row],[Market_Price]]</f>
        <v>1443.89</v>
      </c>
      <c r="J1645" s="1">
        <f>Table2[[#This Row],[Selling_Price]]</f>
        <v>2717.35</v>
      </c>
      <c r="K1645" s="1">
        <f>Table2[[#This Row],[Quantity]]</f>
        <v>452</v>
      </c>
      <c r="L1645" s="1" t="str">
        <f>IF(ISBLANK(Table2[[#This Row],[Status]]), "No Data Entered", IFERROR(Table2[[#This Row],[Status]], "No Data Entered"))</f>
        <v>Delivered</v>
      </c>
    </row>
    <row r="1646" spans="1:12" x14ac:dyDescent="0.3">
      <c r="A1646" s="1" t="str">
        <f>Table2[[#This Row],[Product_ID]]</f>
        <v>PRO1676</v>
      </c>
      <c r="B1646" s="1" t="str">
        <f>Table2[[#This Row],[Customer_ID]]</f>
        <v>CUST23577</v>
      </c>
      <c r="C1646" s="14" t="str">
        <f>Table2[[#This Row],[Date]]</f>
        <v>30/08/2023</v>
      </c>
      <c r="D1646" s="1" t="str">
        <f>TRIM(PROPER(Table2[[#This Row],[Product_Name]]))</f>
        <v>Smartwatch</v>
      </c>
      <c r="E1646" s="1" t="str">
        <f>TRIM(PROPER(Table2[[#This Row],[Country]]))</f>
        <v>Australia</v>
      </c>
      <c r="F1646" s="1" t="str">
        <f>TRIM(PROPER(Table2[[#This Row],[Category]]))</f>
        <v>Electronics</v>
      </c>
      <c r="G1646" s="1" t="str">
        <f>TRIM(PROPER(Table2[[#This Row],[Brand]]))</f>
        <v>Microsoft</v>
      </c>
      <c r="H1646" s="1">
        <f>Table2[[#This Row],[Supplier_ID]]</f>
        <v>1019</v>
      </c>
      <c r="I1646" s="1">
        <f>Table2[[#This Row],[Market_Price]]</f>
        <v>410.13</v>
      </c>
      <c r="J1646" s="1">
        <f>Table2[[#This Row],[Selling_Price]]</f>
        <v>627.34</v>
      </c>
      <c r="K1646" s="1">
        <f>Table2[[#This Row],[Quantity]]</f>
        <v>45</v>
      </c>
      <c r="L1646" s="1" t="str">
        <f>IF(ISBLANK(Table2[[#This Row],[Status]]), "No Data Entered", IFERROR(Table2[[#This Row],[Status]], "No Data Entered"))</f>
        <v>Delivered</v>
      </c>
    </row>
    <row r="1647" spans="1:12" x14ac:dyDescent="0.3">
      <c r="A1647" s="1" t="str">
        <f>Table2[[#This Row],[Product_ID]]</f>
        <v>PRO1383</v>
      </c>
      <c r="B1647" s="1" t="str">
        <f>Table2[[#This Row],[Customer_ID]]</f>
        <v>CUST23612</v>
      </c>
      <c r="C1647" s="14" t="str">
        <f>Table2[[#This Row],[Date]]</f>
        <v>20/04/2025</v>
      </c>
      <c r="D1647" s="1" t="str">
        <f>TRIM(PROPER(Table2[[#This Row],[Product_Name]]))</f>
        <v>Monitor</v>
      </c>
      <c r="E1647" s="1" t="str">
        <f>TRIM(PROPER(Table2[[#This Row],[Country]]))</f>
        <v>Usa</v>
      </c>
      <c r="F1647" s="1" t="str">
        <f>TRIM(PROPER(Table2[[#This Row],[Category]]))</f>
        <v>Wearables</v>
      </c>
      <c r="G1647" s="1" t="str">
        <f>TRIM(PROPER(Table2[[#This Row],[Brand]]))</f>
        <v>Sony</v>
      </c>
      <c r="H1647" s="1">
        <f>Table2[[#This Row],[Supplier_ID]]</f>
        <v>1054</v>
      </c>
      <c r="I1647" s="1">
        <f>Table2[[#This Row],[Market_Price]]</f>
        <v>1701.83</v>
      </c>
      <c r="J1647" s="1">
        <f>Table2[[#This Row],[Selling_Price]]</f>
        <v>1962.82</v>
      </c>
      <c r="K1647" s="1">
        <f>Table2[[#This Row],[Quantity]]</f>
        <v>34</v>
      </c>
      <c r="L1647" s="1" t="str">
        <f>IF(ISBLANK(Table2[[#This Row],[Status]]), "No Data Entered", IFERROR(Table2[[#This Row],[Status]], "No Data Entered"))</f>
        <v>Delivered</v>
      </c>
    </row>
    <row r="1648" spans="1:12" x14ac:dyDescent="0.3">
      <c r="A1648" s="1" t="str">
        <f>Table2[[#This Row],[Product_ID]]</f>
        <v>PRO9754</v>
      </c>
      <c r="B1648" s="1" t="str">
        <f>Table2[[#This Row],[Customer_ID]]</f>
        <v>CUST23628</v>
      </c>
      <c r="C1648" s="14" t="str">
        <f>Table2[[#This Row],[Date]]</f>
        <v>03/01/2021</v>
      </c>
      <c r="D1648" s="1" t="str">
        <f>TRIM(PROPER(Table2[[#This Row],[Product_Name]]))</f>
        <v>Smartwatch</v>
      </c>
      <c r="E1648" s="1" t="str">
        <f>TRIM(PROPER(Table2[[#This Row],[Country]]))</f>
        <v>Usa</v>
      </c>
      <c r="F1648" s="1" t="str">
        <f>TRIM(PROPER(Table2[[#This Row],[Category]]))</f>
        <v>Electronics</v>
      </c>
      <c r="G1648" s="1" t="str">
        <f>TRIM(PROPER(Table2[[#This Row],[Brand]]))</f>
        <v>Apple</v>
      </c>
      <c r="H1648" s="1">
        <f>Table2[[#This Row],[Supplier_ID]]</f>
        <v>1030</v>
      </c>
      <c r="I1648" s="1">
        <f>Table2[[#This Row],[Market_Price]]</f>
        <v>1129.74</v>
      </c>
      <c r="J1648" s="1">
        <f>Table2[[#This Row],[Selling_Price]]</f>
        <v>2163.9</v>
      </c>
      <c r="K1648" s="1">
        <f>Table2[[#This Row],[Quantity]]</f>
        <v>33</v>
      </c>
      <c r="L1648" s="1" t="str">
        <f>IF(ISBLANK(Table2[[#This Row],[Status]]), "No Data Entered", IFERROR(Table2[[#This Row],[Status]], "No Data Entered"))</f>
        <v>Delivered</v>
      </c>
    </row>
    <row r="1649" spans="1:12" x14ac:dyDescent="0.3">
      <c r="A1649" s="1" t="str">
        <f>Table2[[#This Row],[Product_ID]]</f>
        <v>PRO8120</v>
      </c>
      <c r="B1649" s="1" t="str">
        <f>Table2[[#This Row],[Customer_ID]]</f>
        <v>CUST23671</v>
      </c>
      <c r="C1649" s="14" t="str">
        <f>Table2[[#This Row],[Date]]</f>
        <v>31/08/2024</v>
      </c>
      <c r="D1649" s="1" t="str">
        <f>TRIM(PROPER(Table2[[#This Row],[Product_Name]]))</f>
        <v>Tablet</v>
      </c>
      <c r="E1649" s="1" t="str">
        <f>TRIM(PROPER(Table2[[#This Row],[Country]]))</f>
        <v>China</v>
      </c>
      <c r="F1649" s="1" t="str">
        <f>TRIM(PROPER(Table2[[#This Row],[Category]]))</f>
        <v>Accessories</v>
      </c>
      <c r="G1649" s="1" t="str">
        <f>TRIM(PROPER(Table2[[#This Row],[Brand]]))</f>
        <v>Logitech</v>
      </c>
      <c r="H1649" s="1">
        <f>Table2[[#This Row],[Supplier_ID]]</f>
        <v>1091</v>
      </c>
      <c r="I1649" s="1">
        <f>Table2[[#This Row],[Market_Price]]</f>
        <v>167.5</v>
      </c>
      <c r="J1649" s="1">
        <f>Table2[[#This Row],[Selling_Price]]</f>
        <v>297.29000000000002</v>
      </c>
      <c r="K1649" s="1">
        <f>Table2[[#This Row],[Quantity]]</f>
        <v>12</v>
      </c>
      <c r="L1649" s="1" t="str">
        <f>IF(ISBLANK(Table2[[#This Row],[Status]]), "No Data Entered", IFERROR(Table2[[#This Row],[Status]], "No Data Entered"))</f>
        <v>Delivered</v>
      </c>
    </row>
    <row r="1650" spans="1:12" x14ac:dyDescent="0.3">
      <c r="A1650" s="1" t="str">
        <f>Table2[[#This Row],[Product_ID]]</f>
        <v>PRO7359</v>
      </c>
      <c r="B1650" s="1" t="str">
        <f>Table2[[#This Row],[Customer_ID]]</f>
        <v>CUST23761</v>
      </c>
      <c r="C1650" s="14" t="str">
        <f>Table2[[#This Row],[Date]]</f>
        <v>11/03/2023</v>
      </c>
      <c r="D1650" s="1" t="str">
        <f>TRIM(PROPER(Table2[[#This Row],[Product_Name]]))</f>
        <v>Camera</v>
      </c>
      <c r="E1650" s="1" t="str">
        <f>TRIM(PROPER(Table2[[#This Row],[Country]]))</f>
        <v>Brazil</v>
      </c>
      <c r="F1650" s="1" t="str">
        <f>TRIM(PROPER(Table2[[#This Row],[Category]]))</f>
        <v>Wearables</v>
      </c>
      <c r="G1650" s="1" t="str">
        <f>TRIM(PROPER(Table2[[#This Row],[Brand]]))</f>
        <v>Microsoft</v>
      </c>
      <c r="H1650" s="1">
        <f>Table2[[#This Row],[Supplier_ID]]</f>
        <v>1070</v>
      </c>
      <c r="I1650" s="1">
        <f>Table2[[#This Row],[Market_Price]]</f>
        <v>683.24</v>
      </c>
      <c r="J1650" s="1">
        <f>Table2[[#This Row],[Selling_Price]]</f>
        <v>968.11</v>
      </c>
      <c r="K1650" s="1">
        <f>Table2[[#This Row],[Quantity]]</f>
        <v>233</v>
      </c>
      <c r="L1650" s="1" t="str">
        <f>IF(ISBLANK(Table2[[#This Row],[Status]]), "No Data Entered", IFERROR(Table2[[#This Row],[Status]], "No Data Entered"))</f>
        <v>Delivered</v>
      </c>
    </row>
    <row r="1651" spans="1:12" x14ac:dyDescent="0.3">
      <c r="A1651" s="1" t="str">
        <f>Table2[[#This Row],[Product_ID]]</f>
        <v>PRO9309</v>
      </c>
      <c r="B1651" s="1" t="str">
        <f>Table2[[#This Row],[Customer_ID]]</f>
        <v>CUST23781</v>
      </c>
      <c r="C1651" s="14" t="str">
        <f>Table2[[#This Row],[Date]]</f>
        <v>28/10/2023</v>
      </c>
      <c r="D1651" s="1" t="str">
        <f>TRIM(PROPER(Table2[[#This Row],[Product_Name]]))</f>
        <v>Smartphone</v>
      </c>
      <c r="E1651" s="1" t="str">
        <f>TRIM(PROPER(Table2[[#This Row],[Country]]))</f>
        <v>Australia</v>
      </c>
      <c r="F1651" s="1" t="str">
        <f>TRIM(PROPER(Table2[[#This Row],[Category]]))</f>
        <v>Office Supplies</v>
      </c>
      <c r="G1651" s="1" t="str">
        <f>TRIM(PROPER(Table2[[#This Row],[Brand]]))</f>
        <v>Microsoft</v>
      </c>
      <c r="H1651" s="1">
        <f>Table2[[#This Row],[Supplier_ID]]</f>
        <v>1080</v>
      </c>
      <c r="I1651" s="1">
        <f>Table2[[#This Row],[Market_Price]]</f>
        <v>1199.17</v>
      </c>
      <c r="J1651" s="1">
        <f>Table2[[#This Row],[Selling_Price]]</f>
        <v>2116.96</v>
      </c>
      <c r="K1651" s="1">
        <f>Table2[[#This Row],[Quantity]]</f>
        <v>82</v>
      </c>
      <c r="L1651" s="1" t="str">
        <f>IF(ISBLANK(Table2[[#This Row],[Status]]), "No Data Entered", IFERROR(Table2[[#This Row],[Status]], "No Data Entered"))</f>
        <v>Delivered</v>
      </c>
    </row>
    <row r="1652" spans="1:12" x14ac:dyDescent="0.3">
      <c r="A1652" s="1" t="str">
        <f>Table2[[#This Row],[Product_ID]]</f>
        <v>PRO5767</v>
      </c>
      <c r="B1652" s="1" t="str">
        <f>Table2[[#This Row],[Customer_ID]]</f>
        <v>CUST23819</v>
      </c>
      <c r="C1652" s="14" t="str">
        <f>Table2[[#This Row],[Date]]</f>
        <v>17/03/2021</v>
      </c>
      <c r="D1652" s="1" t="str">
        <f>TRIM(PROPER(Table2[[#This Row],[Product_Name]]))</f>
        <v>Printer</v>
      </c>
      <c r="E1652" s="1" t="str">
        <f>TRIM(PROPER(Table2[[#This Row],[Country]]))</f>
        <v>France</v>
      </c>
      <c r="F1652" s="1" t="str">
        <f>TRIM(PROPER(Table2[[#This Row],[Category]]))</f>
        <v>Computers</v>
      </c>
      <c r="G1652" s="1" t="str">
        <f>TRIM(PROPER(Table2[[#This Row],[Brand]]))</f>
        <v>Asus</v>
      </c>
      <c r="H1652" s="1">
        <f>Table2[[#This Row],[Supplier_ID]]</f>
        <v>1039</v>
      </c>
      <c r="I1652" s="1">
        <f>Table2[[#This Row],[Market_Price]]</f>
        <v>1973.87</v>
      </c>
      <c r="J1652" s="1">
        <f>Table2[[#This Row],[Selling_Price]]</f>
        <v>3461.4</v>
      </c>
      <c r="K1652" s="1">
        <f>Table2[[#This Row],[Quantity]]</f>
        <v>436</v>
      </c>
      <c r="L1652" s="1" t="str">
        <f>IF(ISBLANK(Table2[[#This Row],[Status]]), "No Data Entered", IFERROR(Table2[[#This Row],[Status]], "No Data Entered"))</f>
        <v>Delivered</v>
      </c>
    </row>
    <row r="1653" spans="1:12" x14ac:dyDescent="0.3">
      <c r="A1653" s="1" t="str">
        <f>Table2[[#This Row],[Product_ID]]</f>
        <v>PRO1819</v>
      </c>
      <c r="B1653" s="1" t="str">
        <f>Table2[[#This Row],[Customer_ID]]</f>
        <v>CUST23821</v>
      </c>
      <c r="C1653" s="14" t="str">
        <f>Table2[[#This Row],[Date]]</f>
        <v>19/10/2024</v>
      </c>
      <c r="D1653" s="1" t="str">
        <f>TRIM(PROPER(Table2[[#This Row],[Product_Name]]))</f>
        <v>Headphones</v>
      </c>
      <c r="E1653" s="1" t="str">
        <f>TRIM(PROPER(Table2[[#This Row],[Country]]))</f>
        <v>Brazil</v>
      </c>
      <c r="F1653" s="1" t="str">
        <f>TRIM(PROPER(Table2[[#This Row],[Category]]))</f>
        <v>Wearables</v>
      </c>
      <c r="G1653" s="1" t="str">
        <f>TRIM(PROPER(Table2[[#This Row],[Brand]]))</f>
        <v>Apple</v>
      </c>
      <c r="H1653" s="1">
        <f>Table2[[#This Row],[Supplier_ID]]</f>
        <v>1042</v>
      </c>
      <c r="I1653" s="1">
        <f>Table2[[#This Row],[Market_Price]]</f>
        <v>1254</v>
      </c>
      <c r="J1653" s="1">
        <f>Table2[[#This Row],[Selling_Price]]</f>
        <v>1451.01</v>
      </c>
      <c r="K1653" s="1">
        <f>Table2[[#This Row],[Quantity]]</f>
        <v>44</v>
      </c>
      <c r="L1653" s="1" t="str">
        <f>IF(ISBLANK(Table2[[#This Row],[Status]]), "No Data Entered", IFERROR(Table2[[#This Row],[Status]], "No Data Entered"))</f>
        <v>Delivered</v>
      </c>
    </row>
    <row r="1654" spans="1:12" x14ac:dyDescent="0.3">
      <c r="A1654" s="1" t="str">
        <f>Table2[[#This Row],[Product_ID]]</f>
        <v>PRO6257</v>
      </c>
      <c r="B1654" s="1" t="str">
        <f>Table2[[#This Row],[Customer_ID]]</f>
        <v>CUST23830</v>
      </c>
      <c r="C1654" s="14" t="str">
        <f>Table2[[#This Row],[Date]]</f>
        <v>20/03/2025</v>
      </c>
      <c r="D1654" s="1" t="str">
        <f>TRIM(PROPER(Table2[[#This Row],[Product_Name]]))</f>
        <v>Monitor</v>
      </c>
      <c r="E1654" s="1" t="str">
        <f>TRIM(PROPER(Table2[[#This Row],[Country]]))</f>
        <v>Australia</v>
      </c>
      <c r="F1654" s="1" t="str">
        <f>TRIM(PROPER(Table2[[#This Row],[Category]]))</f>
        <v>Accessories</v>
      </c>
      <c r="G1654" s="1" t="str">
        <f>TRIM(PROPER(Table2[[#This Row],[Brand]]))</f>
        <v>Microsoft</v>
      </c>
      <c r="H1654" s="1">
        <f>Table2[[#This Row],[Supplier_ID]]</f>
        <v>1013</v>
      </c>
      <c r="I1654" s="1">
        <f>Table2[[#This Row],[Market_Price]]</f>
        <v>1000.01</v>
      </c>
      <c r="J1654" s="1">
        <f>Table2[[#This Row],[Selling_Price]]</f>
        <v>1938.39</v>
      </c>
      <c r="K1654" s="1">
        <f>Table2[[#This Row],[Quantity]]</f>
        <v>273</v>
      </c>
      <c r="L1654" s="1" t="str">
        <f>IF(ISBLANK(Table2[[#This Row],[Status]]), "No Data Entered", IFERROR(Table2[[#This Row],[Status]], "No Data Entered"))</f>
        <v>Delivered</v>
      </c>
    </row>
    <row r="1655" spans="1:12" x14ac:dyDescent="0.3">
      <c r="A1655" s="1" t="str">
        <f>Table2[[#This Row],[Product_ID]]</f>
        <v>PRO8573</v>
      </c>
      <c r="B1655" s="1" t="str">
        <f>Table2[[#This Row],[Customer_ID]]</f>
        <v>CUST23879</v>
      </c>
      <c r="C1655" s="14" t="str">
        <f>Table2[[#This Row],[Date]]</f>
        <v>22/01/2022</v>
      </c>
      <c r="D1655" s="1" t="str">
        <f>TRIM(PROPER(Table2[[#This Row],[Product_Name]]))</f>
        <v>Monitor</v>
      </c>
      <c r="E1655" s="1" t="str">
        <f>TRIM(PROPER(Table2[[#This Row],[Country]]))</f>
        <v>Germany</v>
      </c>
      <c r="F1655" s="1" t="str">
        <f>TRIM(PROPER(Table2[[#This Row],[Category]]))</f>
        <v>Computers</v>
      </c>
      <c r="G1655" s="1" t="str">
        <f>TRIM(PROPER(Table2[[#This Row],[Brand]]))</f>
        <v>Dell</v>
      </c>
      <c r="H1655" s="1">
        <f>Table2[[#This Row],[Supplier_ID]]</f>
        <v>1045</v>
      </c>
      <c r="I1655" s="1">
        <f>Table2[[#This Row],[Market_Price]]</f>
        <v>917.38</v>
      </c>
      <c r="J1655" s="1">
        <f>Table2[[#This Row],[Selling_Price]]</f>
        <v>1388.6</v>
      </c>
      <c r="K1655" s="1">
        <f>Table2[[#This Row],[Quantity]]</f>
        <v>166</v>
      </c>
      <c r="L1655" s="1" t="str">
        <f>IF(ISBLANK(Table2[[#This Row],[Status]]), "No Data Entered", IFERROR(Table2[[#This Row],[Status]], "No Data Entered"))</f>
        <v>Delivered</v>
      </c>
    </row>
    <row r="1656" spans="1:12" x14ac:dyDescent="0.3">
      <c r="A1656" s="1" t="str">
        <f>Table2[[#This Row],[Product_ID]]</f>
        <v>PRO5391</v>
      </c>
      <c r="B1656" s="1" t="str">
        <f>Table2[[#This Row],[Customer_ID]]</f>
        <v>CUST23882</v>
      </c>
      <c r="C1656" s="14" t="str">
        <f>Table2[[#This Row],[Date]]</f>
        <v>21/03/2022</v>
      </c>
      <c r="D1656" s="1" t="str">
        <f>TRIM(PROPER(Table2[[#This Row],[Product_Name]]))</f>
        <v>Headphones</v>
      </c>
      <c r="E1656" s="1" t="str">
        <f>TRIM(PROPER(Table2[[#This Row],[Country]]))</f>
        <v>Germany</v>
      </c>
      <c r="F1656" s="1" t="str">
        <f>TRIM(PROPER(Table2[[#This Row],[Category]]))</f>
        <v>Computers</v>
      </c>
      <c r="G1656" s="1" t="str">
        <f>TRIM(PROPER(Table2[[#This Row],[Brand]]))</f>
        <v>Asus</v>
      </c>
      <c r="H1656" s="1">
        <f>Table2[[#This Row],[Supplier_ID]]</f>
        <v>1001</v>
      </c>
      <c r="I1656" s="1">
        <f>Table2[[#This Row],[Market_Price]]</f>
        <v>1448.63</v>
      </c>
      <c r="J1656" s="1">
        <f>Table2[[#This Row],[Selling_Price]]</f>
        <v>2367.21</v>
      </c>
      <c r="K1656" s="1">
        <f>Table2[[#This Row],[Quantity]]</f>
        <v>257</v>
      </c>
      <c r="L1656" s="1" t="str">
        <f>IF(ISBLANK(Table2[[#This Row],[Status]]), "No Data Entered", IFERROR(Table2[[#This Row],[Status]], "No Data Entered"))</f>
        <v>Delivered</v>
      </c>
    </row>
    <row r="1657" spans="1:12" x14ac:dyDescent="0.3">
      <c r="A1657" s="1" t="str">
        <f>Table2[[#This Row],[Product_ID]]</f>
        <v>PRO5287</v>
      </c>
      <c r="B1657" s="1" t="str">
        <f>Table2[[#This Row],[Customer_ID]]</f>
        <v>CUST24045</v>
      </c>
      <c r="C1657" s="14" t="str">
        <f>Table2[[#This Row],[Date]]</f>
        <v>06/11/2023</v>
      </c>
      <c r="D1657" s="1" t="str">
        <f>TRIM(PROPER(Table2[[#This Row],[Product_Name]]))</f>
        <v>Monitor</v>
      </c>
      <c r="E1657" s="1" t="str">
        <f>TRIM(PROPER(Table2[[#This Row],[Country]]))</f>
        <v>India</v>
      </c>
      <c r="F1657" s="1" t="str">
        <f>TRIM(PROPER(Table2[[#This Row],[Category]]))</f>
        <v>Accessories</v>
      </c>
      <c r="G1657" s="1" t="str">
        <f>TRIM(PROPER(Table2[[#This Row],[Brand]]))</f>
        <v>Samsung</v>
      </c>
      <c r="H1657" s="1">
        <f>Table2[[#This Row],[Supplier_ID]]</f>
        <v>1084</v>
      </c>
      <c r="I1657" s="1">
        <f>Table2[[#This Row],[Market_Price]]</f>
        <v>362.21</v>
      </c>
      <c r="J1657" s="1">
        <f>Table2[[#This Row],[Selling_Price]]</f>
        <v>705.56</v>
      </c>
      <c r="K1657" s="1">
        <f>Table2[[#This Row],[Quantity]]</f>
        <v>97</v>
      </c>
      <c r="L1657" s="1" t="str">
        <f>IF(ISBLANK(Table2[[#This Row],[Status]]), "No Data Entered", IFERROR(Table2[[#This Row],[Status]], "No Data Entered"))</f>
        <v>Delivered</v>
      </c>
    </row>
    <row r="1658" spans="1:12" x14ac:dyDescent="0.3">
      <c r="A1658" s="1" t="str">
        <f>Table2[[#This Row],[Product_ID]]</f>
        <v>PRO5948</v>
      </c>
      <c r="B1658" s="1" t="str">
        <f>Table2[[#This Row],[Customer_ID]]</f>
        <v>CUST24059</v>
      </c>
      <c r="C1658" s="14" t="str">
        <f>Table2[[#This Row],[Date]]</f>
        <v>22/12/2023</v>
      </c>
      <c r="D1658" s="1" t="str">
        <f>TRIM(PROPER(Table2[[#This Row],[Product_Name]]))</f>
        <v>Monitor</v>
      </c>
      <c r="E1658" s="1" t="str">
        <f>TRIM(PROPER(Table2[[#This Row],[Country]]))</f>
        <v>India</v>
      </c>
      <c r="F1658" s="1" t="str">
        <f>TRIM(PROPER(Table2[[#This Row],[Category]]))</f>
        <v>Wearables</v>
      </c>
      <c r="G1658" s="1" t="str">
        <f>TRIM(PROPER(Table2[[#This Row],[Brand]]))</f>
        <v>Logitech</v>
      </c>
      <c r="H1658" s="1">
        <f>Table2[[#This Row],[Supplier_ID]]</f>
        <v>1008</v>
      </c>
      <c r="I1658" s="1">
        <f>Table2[[#This Row],[Market_Price]]</f>
        <v>1475.56</v>
      </c>
      <c r="J1658" s="1">
        <f>Table2[[#This Row],[Selling_Price]]</f>
        <v>1691.74</v>
      </c>
      <c r="K1658" s="1">
        <f>Table2[[#This Row],[Quantity]]</f>
        <v>447</v>
      </c>
      <c r="L1658" s="1" t="str">
        <f>IF(ISBLANK(Table2[[#This Row],[Status]]), "No Data Entered", IFERROR(Table2[[#This Row],[Status]], "No Data Entered"))</f>
        <v>Delivered</v>
      </c>
    </row>
    <row r="1659" spans="1:12" x14ac:dyDescent="0.3">
      <c r="A1659" s="1" t="str">
        <f>Table2[[#This Row],[Product_ID]]</f>
        <v>PRO6816</v>
      </c>
      <c r="B1659" s="1" t="str">
        <f>Table2[[#This Row],[Customer_ID]]</f>
        <v>CUST24060</v>
      </c>
      <c r="C1659" s="14" t="str">
        <f>Table2[[#This Row],[Date]]</f>
        <v>10/01/2024</v>
      </c>
      <c r="D1659" s="1" t="str">
        <f>TRIM(PROPER(Table2[[#This Row],[Product_Name]]))</f>
        <v>Smartphone</v>
      </c>
      <c r="E1659" s="1" t="str">
        <f>TRIM(PROPER(Table2[[#This Row],[Country]]))</f>
        <v>Brazil</v>
      </c>
      <c r="F1659" s="1" t="str">
        <f>TRIM(PROPER(Table2[[#This Row],[Category]]))</f>
        <v>Electronics</v>
      </c>
      <c r="G1659" s="1" t="str">
        <f>TRIM(PROPER(Table2[[#This Row],[Brand]]))</f>
        <v>Samsung</v>
      </c>
      <c r="H1659" s="1">
        <f>Table2[[#This Row],[Supplier_ID]]</f>
        <v>1030</v>
      </c>
      <c r="I1659" s="1">
        <f>Table2[[#This Row],[Market_Price]]</f>
        <v>475.47</v>
      </c>
      <c r="J1659" s="1">
        <f>Table2[[#This Row],[Selling_Price]]</f>
        <v>776.87</v>
      </c>
      <c r="K1659" s="1">
        <f>Table2[[#This Row],[Quantity]]</f>
        <v>327</v>
      </c>
      <c r="L1659" s="1" t="str">
        <f>IF(ISBLANK(Table2[[#This Row],[Status]]), "No Data Entered", IFERROR(Table2[[#This Row],[Status]], "No Data Entered"))</f>
        <v>Delivered</v>
      </c>
    </row>
    <row r="1660" spans="1:12" x14ac:dyDescent="0.3">
      <c r="A1660" s="1" t="str">
        <f>Table2[[#This Row],[Product_ID]]</f>
        <v>PRO4685</v>
      </c>
      <c r="B1660" s="1" t="str">
        <f>Table2[[#This Row],[Customer_ID]]</f>
        <v>CUST24083</v>
      </c>
      <c r="C1660" s="14" t="str">
        <f>Table2[[#This Row],[Date]]</f>
        <v>02/06/2020</v>
      </c>
      <c r="D1660" s="1" t="str">
        <f>TRIM(PROPER(Table2[[#This Row],[Product_Name]]))</f>
        <v>Tablet</v>
      </c>
      <c r="E1660" s="1" t="str">
        <f>TRIM(PROPER(Table2[[#This Row],[Country]]))</f>
        <v>Canada</v>
      </c>
      <c r="F1660" s="1" t="str">
        <f>TRIM(PROPER(Table2[[#This Row],[Category]]))</f>
        <v>Office Supplies</v>
      </c>
      <c r="G1660" s="1" t="str">
        <f>TRIM(PROPER(Table2[[#This Row],[Brand]]))</f>
        <v>Dell</v>
      </c>
      <c r="H1660" s="1">
        <f>Table2[[#This Row],[Supplier_ID]]</f>
        <v>1058</v>
      </c>
      <c r="I1660" s="1">
        <f>Table2[[#This Row],[Market_Price]]</f>
        <v>317.27</v>
      </c>
      <c r="J1660" s="1">
        <f>Table2[[#This Row],[Selling_Price]]</f>
        <v>564.78</v>
      </c>
      <c r="K1660" s="1">
        <f>Table2[[#This Row],[Quantity]]</f>
        <v>213</v>
      </c>
      <c r="L1660" s="1" t="str">
        <f>IF(ISBLANK(Table2[[#This Row],[Status]]), "No Data Entered", IFERROR(Table2[[#This Row],[Status]], "No Data Entered"))</f>
        <v>Delivered</v>
      </c>
    </row>
    <row r="1661" spans="1:12" x14ac:dyDescent="0.3">
      <c r="A1661" s="1" t="str">
        <f>Table2[[#This Row],[Product_ID]]</f>
        <v>PRO3960</v>
      </c>
      <c r="B1661" s="1" t="str">
        <f>Table2[[#This Row],[Customer_ID]]</f>
        <v>CUST24435</v>
      </c>
      <c r="C1661" s="14" t="str">
        <f>Table2[[#This Row],[Date]]</f>
        <v>13/06/2021</v>
      </c>
      <c r="D1661" s="1" t="str">
        <f>TRIM(PROPER(Table2[[#This Row],[Product_Name]]))</f>
        <v>Smartwatch</v>
      </c>
      <c r="E1661" s="1" t="str">
        <f>TRIM(PROPER(Table2[[#This Row],[Country]]))</f>
        <v>Japan</v>
      </c>
      <c r="F1661" s="1" t="str">
        <f>TRIM(PROPER(Table2[[#This Row],[Category]]))</f>
        <v>Computers</v>
      </c>
      <c r="G1661" s="1" t="str">
        <f>TRIM(PROPER(Table2[[#This Row],[Brand]]))</f>
        <v>Logitech</v>
      </c>
      <c r="H1661" s="1">
        <f>Table2[[#This Row],[Supplier_ID]]</f>
        <v>1020</v>
      </c>
      <c r="I1661" s="1">
        <f>Table2[[#This Row],[Market_Price]]</f>
        <v>1577.35</v>
      </c>
      <c r="J1661" s="1">
        <f>Table2[[#This Row],[Selling_Price]]</f>
        <v>2245.39</v>
      </c>
      <c r="K1661" s="1">
        <f>Table2[[#This Row],[Quantity]]</f>
        <v>13</v>
      </c>
      <c r="L1661" s="1" t="str">
        <f>IF(ISBLANK(Table2[[#This Row],[Status]]), "No Data Entered", IFERROR(Table2[[#This Row],[Status]], "No Data Entered"))</f>
        <v>Delivered</v>
      </c>
    </row>
    <row r="1662" spans="1:12" x14ac:dyDescent="0.3">
      <c r="A1662" s="1" t="str">
        <f>Table2[[#This Row],[Product_ID]]</f>
        <v>PRO1067</v>
      </c>
      <c r="B1662" s="1" t="str">
        <f>Table2[[#This Row],[Customer_ID]]</f>
        <v>CUST24437</v>
      </c>
      <c r="C1662" s="14" t="str">
        <f>Table2[[#This Row],[Date]]</f>
        <v>20/11/2021</v>
      </c>
      <c r="D1662" s="1" t="str">
        <f>TRIM(PROPER(Table2[[#This Row],[Product_Name]]))</f>
        <v>Monitor</v>
      </c>
      <c r="E1662" s="1" t="str">
        <f>TRIM(PROPER(Table2[[#This Row],[Country]]))</f>
        <v>Uk</v>
      </c>
      <c r="F1662" s="1" t="str">
        <f>TRIM(PROPER(Table2[[#This Row],[Category]]))</f>
        <v>Office Supplies</v>
      </c>
      <c r="G1662" s="1" t="str">
        <f>TRIM(PROPER(Table2[[#This Row],[Brand]]))</f>
        <v>Logitech</v>
      </c>
      <c r="H1662" s="1">
        <f>Table2[[#This Row],[Supplier_ID]]</f>
        <v>1068</v>
      </c>
      <c r="I1662" s="1">
        <f>Table2[[#This Row],[Market_Price]]</f>
        <v>1328.39</v>
      </c>
      <c r="J1662" s="1">
        <f>Table2[[#This Row],[Selling_Price]]</f>
        <v>1486.22</v>
      </c>
      <c r="K1662" s="1">
        <f>Table2[[#This Row],[Quantity]]</f>
        <v>81</v>
      </c>
      <c r="L1662" s="1" t="str">
        <f>IF(ISBLANK(Table2[[#This Row],[Status]]), "No Data Entered", IFERROR(Table2[[#This Row],[Status]], "No Data Entered"))</f>
        <v>Delivered</v>
      </c>
    </row>
    <row r="1663" spans="1:12" x14ac:dyDescent="0.3">
      <c r="A1663" s="1" t="str">
        <f>Table2[[#This Row],[Product_ID]]</f>
        <v>PRO5737</v>
      </c>
      <c r="B1663" s="1" t="str">
        <f>Table2[[#This Row],[Customer_ID]]</f>
        <v>CUST24456</v>
      </c>
      <c r="C1663" s="14" t="str">
        <f>Table2[[#This Row],[Date]]</f>
        <v>29/08/2025</v>
      </c>
      <c r="D1663" s="1" t="str">
        <f>TRIM(PROPER(Table2[[#This Row],[Product_Name]]))</f>
        <v>Tablet</v>
      </c>
      <c r="E1663" s="1" t="str">
        <f>TRIM(PROPER(Table2[[#This Row],[Country]]))</f>
        <v>Usa</v>
      </c>
      <c r="F1663" s="1" t="str">
        <f>TRIM(PROPER(Table2[[#This Row],[Category]]))</f>
        <v>Wearables</v>
      </c>
      <c r="G1663" s="1" t="str">
        <f>TRIM(PROPER(Table2[[#This Row],[Brand]]))</f>
        <v>Logitech</v>
      </c>
      <c r="H1663" s="1">
        <f>Table2[[#This Row],[Supplier_ID]]</f>
        <v>1036</v>
      </c>
      <c r="I1663" s="1">
        <f>Table2[[#This Row],[Market_Price]]</f>
        <v>458.58</v>
      </c>
      <c r="J1663" s="1">
        <f>Table2[[#This Row],[Selling_Price]]</f>
        <v>743.88</v>
      </c>
      <c r="K1663" s="1">
        <f>Table2[[#This Row],[Quantity]]</f>
        <v>315</v>
      </c>
      <c r="L1663" s="1" t="str">
        <f>IF(ISBLANK(Table2[[#This Row],[Status]]), "No Data Entered", IFERROR(Table2[[#This Row],[Status]], "No Data Entered"))</f>
        <v>Delivered</v>
      </c>
    </row>
    <row r="1664" spans="1:12" x14ac:dyDescent="0.3">
      <c r="A1664" s="1" t="str">
        <f>Table2[[#This Row],[Product_ID]]</f>
        <v>PRO1215</v>
      </c>
      <c r="B1664" s="1" t="str">
        <f>Table2[[#This Row],[Customer_ID]]</f>
        <v>CUST24503</v>
      </c>
      <c r="C1664" s="14" t="str">
        <f>Table2[[#This Row],[Date]]</f>
        <v>30/10/2020</v>
      </c>
      <c r="D1664" s="1" t="str">
        <f>TRIM(PROPER(Table2[[#This Row],[Product_Name]]))</f>
        <v>Laptop</v>
      </c>
      <c r="E1664" s="1" t="str">
        <f>TRIM(PROPER(Table2[[#This Row],[Country]]))</f>
        <v>France</v>
      </c>
      <c r="F1664" s="1" t="str">
        <f>TRIM(PROPER(Table2[[#This Row],[Category]]))</f>
        <v>Electronics</v>
      </c>
      <c r="G1664" s="1" t="str">
        <f>TRIM(PROPER(Table2[[#This Row],[Brand]]))</f>
        <v>Canon</v>
      </c>
      <c r="H1664" s="1">
        <f>Table2[[#This Row],[Supplier_ID]]</f>
        <v>1053</v>
      </c>
      <c r="I1664" s="1">
        <f>Table2[[#This Row],[Market_Price]]</f>
        <v>1642.67</v>
      </c>
      <c r="J1664" s="1">
        <f>Table2[[#This Row],[Selling_Price]]</f>
        <v>1877.71</v>
      </c>
      <c r="K1664" s="1">
        <f>Table2[[#This Row],[Quantity]]</f>
        <v>178</v>
      </c>
      <c r="L1664" s="1" t="str">
        <f>IF(ISBLANK(Table2[[#This Row],[Status]]), "No Data Entered", IFERROR(Table2[[#This Row],[Status]], "No Data Entered"))</f>
        <v>Delivered</v>
      </c>
    </row>
    <row r="1665" spans="1:12" x14ac:dyDescent="0.3">
      <c r="A1665" s="1" t="str">
        <f>Table2[[#This Row],[Product_ID]]</f>
        <v>PRO2923</v>
      </c>
      <c r="B1665" s="1" t="str">
        <f>Table2[[#This Row],[Customer_ID]]</f>
        <v>CUST24506</v>
      </c>
      <c r="C1665" s="14" t="str">
        <f>Table2[[#This Row],[Date]]</f>
        <v>03/01/2020</v>
      </c>
      <c r="D1665" s="1" t="str">
        <f>TRIM(PROPER(Table2[[#This Row],[Product_Name]]))</f>
        <v>Printer</v>
      </c>
      <c r="E1665" s="1" t="str">
        <f>TRIM(PROPER(Table2[[#This Row],[Country]]))</f>
        <v>Japan</v>
      </c>
      <c r="F1665" s="1" t="str">
        <f>TRIM(PROPER(Table2[[#This Row],[Category]]))</f>
        <v>Electronics</v>
      </c>
      <c r="G1665" s="1" t="str">
        <f>TRIM(PROPER(Table2[[#This Row],[Brand]]))</f>
        <v>Asus</v>
      </c>
      <c r="H1665" s="1">
        <f>Table2[[#This Row],[Supplier_ID]]</f>
        <v>1015</v>
      </c>
      <c r="I1665" s="1">
        <f>Table2[[#This Row],[Market_Price]]</f>
        <v>816.67</v>
      </c>
      <c r="J1665" s="1">
        <f>Table2[[#This Row],[Selling_Price]]</f>
        <v>1072.21</v>
      </c>
      <c r="K1665" s="1">
        <f>Table2[[#This Row],[Quantity]]</f>
        <v>62</v>
      </c>
      <c r="L1665" s="1" t="str">
        <f>IF(ISBLANK(Table2[[#This Row],[Status]]), "No Data Entered", IFERROR(Table2[[#This Row],[Status]], "No Data Entered"))</f>
        <v>Delivered</v>
      </c>
    </row>
    <row r="1666" spans="1:12" x14ac:dyDescent="0.3">
      <c r="A1666" s="1" t="str">
        <f>Table2[[#This Row],[Product_ID]]</f>
        <v>PRO6607</v>
      </c>
      <c r="B1666" s="1" t="str">
        <f>Table2[[#This Row],[Customer_ID]]</f>
        <v>CUST24569</v>
      </c>
      <c r="C1666" s="14" t="str">
        <f>Table2[[#This Row],[Date]]</f>
        <v>21/10/2025</v>
      </c>
      <c r="D1666" s="1" t="str">
        <f>TRIM(PROPER(Table2[[#This Row],[Product_Name]]))</f>
        <v>Printer</v>
      </c>
      <c r="E1666" s="1" t="str">
        <f>TRIM(PROPER(Table2[[#This Row],[Country]]))</f>
        <v>China</v>
      </c>
      <c r="F1666" s="1" t="str">
        <f>TRIM(PROPER(Table2[[#This Row],[Category]]))</f>
        <v>Accessories</v>
      </c>
      <c r="G1666" s="1" t="str">
        <f>TRIM(PROPER(Table2[[#This Row],[Brand]]))</f>
        <v>Apple</v>
      </c>
      <c r="H1666" s="1">
        <f>Table2[[#This Row],[Supplier_ID]]</f>
        <v>1041</v>
      </c>
      <c r="I1666" s="1">
        <f>Table2[[#This Row],[Market_Price]]</f>
        <v>1787.07</v>
      </c>
      <c r="J1666" s="1">
        <f>Table2[[#This Row],[Selling_Price]]</f>
        <v>3074.38</v>
      </c>
      <c r="K1666" s="1">
        <f>Table2[[#This Row],[Quantity]]</f>
        <v>287</v>
      </c>
      <c r="L1666" s="1" t="str">
        <f>IF(ISBLANK(Table2[[#This Row],[Status]]), "No Data Entered", IFERROR(Table2[[#This Row],[Status]], "No Data Entered"))</f>
        <v>Delivered</v>
      </c>
    </row>
    <row r="1667" spans="1:12" x14ac:dyDescent="0.3">
      <c r="A1667" s="1" t="str">
        <f>Table2[[#This Row],[Product_ID]]</f>
        <v>PRO7287</v>
      </c>
      <c r="B1667" s="1" t="str">
        <f>Table2[[#This Row],[Customer_ID]]</f>
        <v>CUST24641</v>
      </c>
      <c r="C1667" s="14" t="str">
        <f>Table2[[#This Row],[Date]]</f>
        <v>26/01/2020</v>
      </c>
      <c r="D1667" s="1" t="str">
        <f>TRIM(PROPER(Table2[[#This Row],[Product_Name]]))</f>
        <v>Printer</v>
      </c>
      <c r="E1667" s="1" t="str">
        <f>TRIM(PROPER(Table2[[#This Row],[Country]]))</f>
        <v>China</v>
      </c>
      <c r="F1667" s="1" t="str">
        <f>TRIM(PROPER(Table2[[#This Row],[Category]]))</f>
        <v>Office Supplies</v>
      </c>
      <c r="G1667" s="1" t="str">
        <f>TRIM(PROPER(Table2[[#This Row],[Brand]]))</f>
        <v>Sony</v>
      </c>
      <c r="H1667" s="1">
        <f>Table2[[#This Row],[Supplier_ID]]</f>
        <v>1046</v>
      </c>
      <c r="I1667" s="1">
        <f>Table2[[#This Row],[Market_Price]]</f>
        <v>1381.03</v>
      </c>
      <c r="J1667" s="1">
        <f>Table2[[#This Row],[Selling_Price]]</f>
        <v>1638.74</v>
      </c>
      <c r="K1667" s="1">
        <f>Table2[[#This Row],[Quantity]]</f>
        <v>7</v>
      </c>
      <c r="L1667" s="1" t="str">
        <f>IF(ISBLANK(Table2[[#This Row],[Status]]), "No Data Entered", IFERROR(Table2[[#This Row],[Status]], "No Data Entered"))</f>
        <v>Delivered</v>
      </c>
    </row>
    <row r="1668" spans="1:12" x14ac:dyDescent="0.3">
      <c r="A1668" s="1" t="str">
        <f>Table2[[#This Row],[Product_ID]]</f>
        <v>PRO4738</v>
      </c>
      <c r="B1668" s="1" t="str">
        <f>Table2[[#This Row],[Customer_ID]]</f>
        <v>CUST24778</v>
      </c>
      <c r="C1668" s="14" t="str">
        <f>Table2[[#This Row],[Date]]</f>
        <v>12/01/2024</v>
      </c>
      <c r="D1668" s="1" t="str">
        <f>TRIM(PROPER(Table2[[#This Row],[Product_Name]]))</f>
        <v>Tablet</v>
      </c>
      <c r="E1668" s="1" t="str">
        <f>TRIM(PROPER(Table2[[#This Row],[Country]]))</f>
        <v>France</v>
      </c>
      <c r="F1668" s="1" t="str">
        <f>TRIM(PROPER(Table2[[#This Row],[Category]]))</f>
        <v>Wearables</v>
      </c>
      <c r="G1668" s="1" t="str">
        <f>TRIM(PROPER(Table2[[#This Row],[Brand]]))</f>
        <v>Apple</v>
      </c>
      <c r="H1668" s="1">
        <f>Table2[[#This Row],[Supplier_ID]]</f>
        <v>1031</v>
      </c>
      <c r="I1668" s="1">
        <f>Table2[[#This Row],[Market_Price]]</f>
        <v>1887.15</v>
      </c>
      <c r="J1668" s="1">
        <f>Table2[[#This Row],[Selling_Price]]</f>
        <v>2334.2600000000002</v>
      </c>
      <c r="K1668" s="1">
        <f>Table2[[#This Row],[Quantity]]</f>
        <v>251</v>
      </c>
      <c r="L1668" s="1" t="str">
        <f>IF(ISBLANK(Table2[[#This Row],[Status]]), "No Data Entered", IFERROR(Table2[[#This Row],[Status]], "No Data Entered"))</f>
        <v>Delivered</v>
      </c>
    </row>
    <row r="1669" spans="1:12" x14ac:dyDescent="0.3">
      <c r="A1669" s="1" t="str">
        <f>Table2[[#This Row],[Product_ID]]</f>
        <v>PRO8113</v>
      </c>
      <c r="B1669" s="1" t="str">
        <f>Table2[[#This Row],[Customer_ID]]</f>
        <v>CUST24830</v>
      </c>
      <c r="C1669" s="14" t="str">
        <f>Table2[[#This Row],[Date]]</f>
        <v>11/06/2020</v>
      </c>
      <c r="D1669" s="1" t="str">
        <f>TRIM(PROPER(Table2[[#This Row],[Product_Name]]))</f>
        <v>Camera</v>
      </c>
      <c r="E1669" s="1" t="str">
        <f>TRIM(PROPER(Table2[[#This Row],[Country]]))</f>
        <v>Australia</v>
      </c>
      <c r="F1669" s="1" t="str">
        <f>TRIM(PROPER(Table2[[#This Row],[Category]]))</f>
        <v>Accessories</v>
      </c>
      <c r="G1669" s="1" t="str">
        <f>TRIM(PROPER(Table2[[#This Row],[Brand]]))</f>
        <v>Microsoft</v>
      </c>
      <c r="H1669" s="1">
        <f>Table2[[#This Row],[Supplier_ID]]</f>
        <v>1067</v>
      </c>
      <c r="I1669" s="1">
        <f>Table2[[#This Row],[Market_Price]]</f>
        <v>80.09</v>
      </c>
      <c r="J1669" s="1">
        <f>Table2[[#This Row],[Selling_Price]]</f>
        <v>102.57</v>
      </c>
      <c r="K1669" s="1">
        <f>Table2[[#This Row],[Quantity]]</f>
        <v>236</v>
      </c>
      <c r="L1669" s="1" t="str">
        <f>IF(ISBLANK(Table2[[#This Row],[Status]]), "No Data Entered", IFERROR(Table2[[#This Row],[Status]], "No Data Entered"))</f>
        <v>Delivered</v>
      </c>
    </row>
    <row r="1670" spans="1:12" x14ac:dyDescent="0.3">
      <c r="A1670" s="1" t="str">
        <f>Table2[[#This Row],[Product_ID]]</f>
        <v>PRO9671</v>
      </c>
      <c r="B1670" s="1" t="str">
        <f>Table2[[#This Row],[Customer_ID]]</f>
        <v>CUST25037</v>
      </c>
      <c r="C1670" s="14" t="str">
        <f>Table2[[#This Row],[Date]]</f>
        <v>15/04/2024</v>
      </c>
      <c r="D1670" s="1" t="str">
        <f>TRIM(PROPER(Table2[[#This Row],[Product_Name]]))</f>
        <v>Tablet</v>
      </c>
      <c r="E1670" s="1" t="str">
        <f>TRIM(PROPER(Table2[[#This Row],[Country]]))</f>
        <v>Japan</v>
      </c>
      <c r="F1670" s="1" t="str">
        <f>TRIM(PROPER(Table2[[#This Row],[Category]]))</f>
        <v>Computers</v>
      </c>
      <c r="G1670" s="1" t="str">
        <f>TRIM(PROPER(Table2[[#This Row],[Brand]]))</f>
        <v>Canon</v>
      </c>
      <c r="H1670" s="1">
        <f>Table2[[#This Row],[Supplier_ID]]</f>
        <v>1049</v>
      </c>
      <c r="I1670" s="1">
        <f>Table2[[#This Row],[Market_Price]]</f>
        <v>958.39</v>
      </c>
      <c r="J1670" s="1">
        <f>Table2[[#This Row],[Selling_Price]]</f>
        <v>1438.32</v>
      </c>
      <c r="K1670" s="1">
        <f>Table2[[#This Row],[Quantity]]</f>
        <v>416</v>
      </c>
      <c r="L1670" s="1" t="str">
        <f>IF(ISBLANK(Table2[[#This Row],[Status]]), "No Data Entered", IFERROR(Table2[[#This Row],[Status]], "No Data Entered"))</f>
        <v>Delivered</v>
      </c>
    </row>
    <row r="1671" spans="1:12" x14ac:dyDescent="0.3">
      <c r="A1671" s="1" t="str">
        <f>Table2[[#This Row],[Product_ID]]</f>
        <v>PRO4992</v>
      </c>
      <c r="B1671" s="1" t="str">
        <f>Table2[[#This Row],[Customer_ID]]</f>
        <v>CUST25224</v>
      </c>
      <c r="C1671" s="14" t="str">
        <f>Table2[[#This Row],[Date]]</f>
        <v>11/07/2021</v>
      </c>
      <c r="D1671" s="1" t="str">
        <f>TRIM(PROPER(Table2[[#This Row],[Product_Name]]))</f>
        <v>Monitor</v>
      </c>
      <c r="E1671" s="1" t="str">
        <f>TRIM(PROPER(Table2[[#This Row],[Country]]))</f>
        <v>Germany</v>
      </c>
      <c r="F1671" s="1" t="str">
        <f>TRIM(PROPER(Table2[[#This Row],[Category]]))</f>
        <v>Electronics</v>
      </c>
      <c r="G1671" s="1" t="str">
        <f>TRIM(PROPER(Table2[[#This Row],[Brand]]))</f>
        <v>Lenovo</v>
      </c>
      <c r="H1671" s="1">
        <f>Table2[[#This Row],[Supplier_ID]]</f>
        <v>1048</v>
      </c>
      <c r="I1671" s="1">
        <f>Table2[[#This Row],[Market_Price]]</f>
        <v>1984.5</v>
      </c>
      <c r="J1671" s="1">
        <f>Table2[[#This Row],[Selling_Price]]</f>
        <v>2385.2399999999998</v>
      </c>
      <c r="K1671" s="1">
        <f>Table2[[#This Row],[Quantity]]</f>
        <v>427</v>
      </c>
      <c r="L1671" s="1" t="str">
        <f>IF(ISBLANK(Table2[[#This Row],[Status]]), "No Data Entered", IFERROR(Table2[[#This Row],[Status]], "No Data Entered"))</f>
        <v>Delivered</v>
      </c>
    </row>
    <row r="1672" spans="1:12" x14ac:dyDescent="0.3">
      <c r="A1672" s="1" t="str">
        <f>Table2[[#This Row],[Product_ID]]</f>
        <v>PRO5220</v>
      </c>
      <c r="B1672" s="1" t="str">
        <f>Table2[[#This Row],[Customer_ID]]</f>
        <v>CUST25276</v>
      </c>
      <c r="C1672" s="14" t="str">
        <f>Table2[[#This Row],[Date]]</f>
        <v>20/11/2021</v>
      </c>
      <c r="D1672" s="1" t="str">
        <f>TRIM(PROPER(Table2[[#This Row],[Product_Name]]))</f>
        <v>Printer</v>
      </c>
      <c r="E1672" s="1" t="str">
        <f>TRIM(PROPER(Table2[[#This Row],[Country]]))</f>
        <v>India</v>
      </c>
      <c r="F1672" s="1" t="str">
        <f>TRIM(PROPER(Table2[[#This Row],[Category]]))</f>
        <v>Computers</v>
      </c>
      <c r="G1672" s="1" t="str">
        <f>TRIM(PROPER(Table2[[#This Row],[Brand]]))</f>
        <v>Dell</v>
      </c>
      <c r="H1672" s="1">
        <f>Table2[[#This Row],[Supplier_ID]]</f>
        <v>1043</v>
      </c>
      <c r="I1672" s="1">
        <f>Table2[[#This Row],[Market_Price]]</f>
        <v>1543.54</v>
      </c>
      <c r="J1672" s="1">
        <f>Table2[[#This Row],[Selling_Price]]</f>
        <v>2260.86</v>
      </c>
      <c r="K1672" s="1">
        <f>Table2[[#This Row],[Quantity]]</f>
        <v>259</v>
      </c>
      <c r="L1672" s="1" t="str">
        <f>IF(ISBLANK(Table2[[#This Row],[Status]]), "No Data Entered", IFERROR(Table2[[#This Row],[Status]], "No Data Entered"))</f>
        <v>Delivered</v>
      </c>
    </row>
    <row r="1673" spans="1:12" x14ac:dyDescent="0.3">
      <c r="A1673" s="1" t="str">
        <f>Table2[[#This Row],[Product_ID]]</f>
        <v>PRO1955</v>
      </c>
      <c r="B1673" s="1" t="str">
        <f>Table2[[#This Row],[Customer_ID]]</f>
        <v>CUST25412</v>
      </c>
      <c r="C1673" s="14" t="str">
        <f>Table2[[#This Row],[Date]]</f>
        <v>06/01/2020</v>
      </c>
      <c r="D1673" s="1" t="str">
        <f>TRIM(PROPER(Table2[[#This Row],[Product_Name]]))</f>
        <v>Camera</v>
      </c>
      <c r="E1673" s="1" t="str">
        <f>TRIM(PROPER(Table2[[#This Row],[Country]]))</f>
        <v>Germany</v>
      </c>
      <c r="F1673" s="1" t="str">
        <f>TRIM(PROPER(Table2[[#This Row],[Category]]))</f>
        <v>Computers</v>
      </c>
      <c r="G1673" s="1" t="str">
        <f>TRIM(PROPER(Table2[[#This Row],[Brand]]))</f>
        <v>Hp</v>
      </c>
      <c r="H1673" s="1">
        <f>Table2[[#This Row],[Supplier_ID]]</f>
        <v>1046</v>
      </c>
      <c r="I1673" s="1">
        <f>Table2[[#This Row],[Market_Price]]</f>
        <v>382.53</v>
      </c>
      <c r="J1673" s="1">
        <f>Table2[[#This Row],[Selling_Price]]</f>
        <v>602.83000000000004</v>
      </c>
      <c r="K1673" s="1">
        <f>Table2[[#This Row],[Quantity]]</f>
        <v>397</v>
      </c>
      <c r="L1673" s="1" t="str">
        <f>IF(ISBLANK(Table2[[#This Row],[Status]]), "No Data Entered", IFERROR(Table2[[#This Row],[Status]], "No Data Entered"))</f>
        <v>Delivered</v>
      </c>
    </row>
    <row r="1674" spans="1:12" x14ac:dyDescent="0.3">
      <c r="A1674" s="1" t="str">
        <f>Table2[[#This Row],[Product_ID]]</f>
        <v>PRO6755</v>
      </c>
      <c r="B1674" s="1" t="str">
        <f>Table2[[#This Row],[Customer_ID]]</f>
        <v>CUST25434</v>
      </c>
      <c r="C1674" s="14" t="str">
        <f>Table2[[#This Row],[Date]]</f>
        <v>18/06/2023</v>
      </c>
      <c r="D1674" s="1" t="str">
        <f>TRIM(PROPER(Table2[[#This Row],[Product_Name]]))</f>
        <v>Smartwatch</v>
      </c>
      <c r="E1674" s="1" t="str">
        <f>TRIM(PROPER(Table2[[#This Row],[Country]]))</f>
        <v>Germany</v>
      </c>
      <c r="F1674" s="1" t="str">
        <f>TRIM(PROPER(Table2[[#This Row],[Category]]))</f>
        <v>Electronics</v>
      </c>
      <c r="G1674" s="1" t="str">
        <f>TRIM(PROPER(Table2[[#This Row],[Brand]]))</f>
        <v>Samsung</v>
      </c>
      <c r="H1674" s="1">
        <f>Table2[[#This Row],[Supplier_ID]]</f>
        <v>1065</v>
      </c>
      <c r="I1674" s="1">
        <f>Table2[[#This Row],[Market_Price]]</f>
        <v>1967.98</v>
      </c>
      <c r="J1674" s="1">
        <f>Table2[[#This Row],[Selling_Price]]</f>
        <v>2635.45</v>
      </c>
      <c r="K1674" s="1">
        <f>Table2[[#This Row],[Quantity]]</f>
        <v>145</v>
      </c>
      <c r="L1674" s="1" t="str">
        <f>IF(ISBLANK(Table2[[#This Row],[Status]]), "No Data Entered", IFERROR(Table2[[#This Row],[Status]], "No Data Entered"))</f>
        <v>Delivered</v>
      </c>
    </row>
    <row r="1675" spans="1:12" x14ac:dyDescent="0.3">
      <c r="A1675" s="1" t="str">
        <f>Table2[[#This Row],[Product_ID]]</f>
        <v>PRO8158</v>
      </c>
      <c r="B1675" s="1" t="str">
        <f>Table2[[#This Row],[Customer_ID]]</f>
        <v>CUST25445</v>
      </c>
      <c r="C1675" s="14" t="str">
        <f>Table2[[#This Row],[Date]]</f>
        <v>18/10/2021</v>
      </c>
      <c r="D1675" s="1" t="str">
        <f>TRIM(PROPER(Table2[[#This Row],[Product_Name]]))</f>
        <v>Camera</v>
      </c>
      <c r="E1675" s="1" t="str">
        <f>TRIM(PROPER(Table2[[#This Row],[Country]]))</f>
        <v>India</v>
      </c>
      <c r="F1675" s="1" t="str">
        <f>TRIM(PROPER(Table2[[#This Row],[Category]]))</f>
        <v>Electronics</v>
      </c>
      <c r="G1675" s="1" t="str">
        <f>TRIM(PROPER(Table2[[#This Row],[Brand]]))</f>
        <v>Logitech</v>
      </c>
      <c r="H1675" s="1">
        <f>Table2[[#This Row],[Supplier_ID]]</f>
        <v>1063</v>
      </c>
      <c r="I1675" s="1">
        <f>Table2[[#This Row],[Market_Price]]</f>
        <v>937.72</v>
      </c>
      <c r="J1675" s="1">
        <f>Table2[[#This Row],[Selling_Price]]</f>
        <v>1356.68</v>
      </c>
      <c r="K1675" s="1">
        <f>Table2[[#This Row],[Quantity]]</f>
        <v>266</v>
      </c>
      <c r="L1675" s="1" t="str">
        <f>IF(ISBLANK(Table2[[#This Row],[Status]]), "No Data Entered", IFERROR(Table2[[#This Row],[Status]], "No Data Entered"))</f>
        <v>Delivered</v>
      </c>
    </row>
    <row r="1676" spans="1:12" x14ac:dyDescent="0.3">
      <c r="A1676" s="1" t="str">
        <f>Table2[[#This Row],[Product_ID]]</f>
        <v>PRO2821</v>
      </c>
      <c r="B1676" s="1" t="str">
        <f>Table2[[#This Row],[Customer_ID]]</f>
        <v>CUST25761</v>
      </c>
      <c r="C1676" s="14" t="str">
        <f>Table2[[#This Row],[Date]]</f>
        <v>29/04/2024</v>
      </c>
      <c r="D1676" s="1" t="str">
        <f>TRIM(PROPER(Table2[[#This Row],[Product_Name]]))</f>
        <v>Headphones</v>
      </c>
      <c r="E1676" s="1" t="str">
        <f>TRIM(PROPER(Table2[[#This Row],[Country]]))</f>
        <v>Usa</v>
      </c>
      <c r="F1676" s="1" t="str">
        <f>TRIM(PROPER(Table2[[#This Row],[Category]]))</f>
        <v>Accessories</v>
      </c>
      <c r="G1676" s="1" t="str">
        <f>TRIM(PROPER(Table2[[#This Row],[Brand]]))</f>
        <v>Hp</v>
      </c>
      <c r="H1676" s="1">
        <f>Table2[[#This Row],[Supplier_ID]]</f>
        <v>1084</v>
      </c>
      <c r="I1676" s="1">
        <f>Table2[[#This Row],[Market_Price]]</f>
        <v>1828.01</v>
      </c>
      <c r="J1676" s="1">
        <f>Table2[[#This Row],[Selling_Price]]</f>
        <v>2261.75</v>
      </c>
      <c r="K1676" s="1">
        <f>Table2[[#This Row],[Quantity]]</f>
        <v>297</v>
      </c>
      <c r="L1676" s="1" t="str">
        <f>IF(ISBLANK(Table2[[#This Row],[Status]]), "No Data Entered", IFERROR(Table2[[#This Row],[Status]], "No Data Entered"))</f>
        <v>Delivered</v>
      </c>
    </row>
    <row r="1677" spans="1:12" x14ac:dyDescent="0.3">
      <c r="A1677" s="1" t="str">
        <f>Table2[[#This Row],[Product_ID]]</f>
        <v>PRO4041</v>
      </c>
      <c r="B1677" s="1" t="str">
        <f>Table2[[#This Row],[Customer_ID]]</f>
        <v>CUST25828</v>
      </c>
      <c r="C1677" s="14" t="str">
        <f>Table2[[#This Row],[Date]]</f>
        <v>16/08/2021</v>
      </c>
      <c r="D1677" s="1" t="str">
        <f>TRIM(PROPER(Table2[[#This Row],[Product_Name]]))</f>
        <v>Tablet</v>
      </c>
      <c r="E1677" s="1" t="str">
        <f>TRIM(PROPER(Table2[[#This Row],[Country]]))</f>
        <v>China</v>
      </c>
      <c r="F1677" s="1" t="str">
        <f>TRIM(PROPER(Table2[[#This Row],[Category]]))</f>
        <v>Accessories</v>
      </c>
      <c r="G1677" s="1" t="str">
        <f>TRIM(PROPER(Table2[[#This Row],[Brand]]))</f>
        <v>Asus</v>
      </c>
      <c r="H1677" s="1">
        <f>Table2[[#This Row],[Supplier_ID]]</f>
        <v>1068</v>
      </c>
      <c r="I1677" s="1">
        <f>Table2[[#This Row],[Market_Price]]</f>
        <v>1455.05</v>
      </c>
      <c r="J1677" s="1">
        <f>Table2[[#This Row],[Selling_Price]]</f>
        <v>1793.12</v>
      </c>
      <c r="K1677" s="1">
        <f>Table2[[#This Row],[Quantity]]</f>
        <v>193</v>
      </c>
      <c r="L1677" s="1" t="str">
        <f>IF(ISBLANK(Table2[[#This Row],[Status]]), "No Data Entered", IFERROR(Table2[[#This Row],[Status]], "No Data Entered"))</f>
        <v>Delivered</v>
      </c>
    </row>
    <row r="1678" spans="1:12" x14ac:dyDescent="0.3">
      <c r="A1678" s="1" t="str">
        <f>Table2[[#This Row],[Product_ID]]</f>
        <v>PRO3539</v>
      </c>
      <c r="B1678" s="1" t="str">
        <f>Table2[[#This Row],[Customer_ID]]</f>
        <v>CUST25850</v>
      </c>
      <c r="C1678" s="14" t="str">
        <f>Table2[[#This Row],[Date]]</f>
        <v>12/12/2020</v>
      </c>
      <c r="D1678" s="1" t="str">
        <f>TRIM(PROPER(Table2[[#This Row],[Product_Name]]))</f>
        <v>Monitor</v>
      </c>
      <c r="E1678" s="1" t="str">
        <f>TRIM(PROPER(Table2[[#This Row],[Country]]))</f>
        <v>China</v>
      </c>
      <c r="F1678" s="1" t="str">
        <f>TRIM(PROPER(Table2[[#This Row],[Category]]))</f>
        <v>Accessories</v>
      </c>
      <c r="G1678" s="1" t="str">
        <f>TRIM(PROPER(Table2[[#This Row],[Brand]]))</f>
        <v>Microsoft</v>
      </c>
      <c r="H1678" s="1">
        <f>Table2[[#This Row],[Supplier_ID]]</f>
        <v>1050</v>
      </c>
      <c r="I1678" s="1">
        <f>Table2[[#This Row],[Market_Price]]</f>
        <v>158.13999999999999</v>
      </c>
      <c r="J1678" s="1">
        <f>Table2[[#This Row],[Selling_Price]]</f>
        <v>257.81</v>
      </c>
      <c r="K1678" s="1">
        <f>Table2[[#This Row],[Quantity]]</f>
        <v>169</v>
      </c>
      <c r="L1678" s="1" t="str">
        <f>IF(ISBLANK(Table2[[#This Row],[Status]]), "No Data Entered", IFERROR(Table2[[#This Row],[Status]], "No Data Entered"))</f>
        <v>Delivered</v>
      </c>
    </row>
    <row r="1679" spans="1:12" x14ac:dyDescent="0.3">
      <c r="A1679" s="1" t="str">
        <f>Table2[[#This Row],[Product_ID]]</f>
        <v>PRO9632</v>
      </c>
      <c r="B1679" s="1" t="str">
        <f>Table2[[#This Row],[Customer_ID]]</f>
        <v>CUST25850</v>
      </c>
      <c r="C1679" s="14" t="str">
        <f>Table2[[#This Row],[Date]]</f>
        <v>24/05/2022</v>
      </c>
      <c r="D1679" s="1" t="str">
        <f>TRIM(PROPER(Table2[[#This Row],[Product_Name]]))</f>
        <v>Smartphone</v>
      </c>
      <c r="E1679" s="1" t="str">
        <f>TRIM(PROPER(Table2[[#This Row],[Country]]))</f>
        <v>Canada</v>
      </c>
      <c r="F1679" s="1" t="str">
        <f>TRIM(PROPER(Table2[[#This Row],[Category]]))</f>
        <v>Wearables</v>
      </c>
      <c r="G1679" s="1" t="str">
        <f>TRIM(PROPER(Table2[[#This Row],[Brand]]))</f>
        <v>Canon</v>
      </c>
      <c r="H1679" s="1">
        <f>Table2[[#This Row],[Supplier_ID]]</f>
        <v>1064</v>
      </c>
      <c r="I1679" s="1">
        <f>Table2[[#This Row],[Market_Price]]</f>
        <v>486.81</v>
      </c>
      <c r="J1679" s="1">
        <f>Table2[[#This Row],[Selling_Price]]</f>
        <v>886.4</v>
      </c>
      <c r="K1679" s="1">
        <f>Table2[[#This Row],[Quantity]]</f>
        <v>253</v>
      </c>
      <c r="L1679" s="1" t="str">
        <f>IF(ISBLANK(Table2[[#This Row],[Status]]), "No Data Entered", IFERROR(Table2[[#This Row],[Status]], "No Data Entered"))</f>
        <v>Delivered</v>
      </c>
    </row>
    <row r="1680" spans="1:12" x14ac:dyDescent="0.3">
      <c r="A1680" s="1" t="str">
        <f>Table2[[#This Row],[Product_ID]]</f>
        <v>PRO9560</v>
      </c>
      <c r="B1680" s="1" t="str">
        <f>Table2[[#This Row],[Customer_ID]]</f>
        <v>CUST25905</v>
      </c>
      <c r="C1680" s="14" t="str">
        <f>Table2[[#This Row],[Date]]</f>
        <v>09/12/2023</v>
      </c>
      <c r="D1680" s="1" t="str">
        <f>TRIM(PROPER(Table2[[#This Row],[Product_Name]]))</f>
        <v>Tablet</v>
      </c>
      <c r="E1680" s="1" t="str">
        <f>TRIM(PROPER(Table2[[#This Row],[Country]]))</f>
        <v>India</v>
      </c>
      <c r="F1680" s="1" t="str">
        <f>TRIM(PROPER(Table2[[#This Row],[Category]]))</f>
        <v>Accessories</v>
      </c>
      <c r="G1680" s="1" t="str">
        <f>TRIM(PROPER(Table2[[#This Row],[Brand]]))</f>
        <v>Microsoft</v>
      </c>
      <c r="H1680" s="1">
        <f>Table2[[#This Row],[Supplier_ID]]</f>
        <v>1035</v>
      </c>
      <c r="I1680" s="1">
        <f>Table2[[#This Row],[Market_Price]]</f>
        <v>1132.47</v>
      </c>
      <c r="J1680" s="1">
        <f>Table2[[#This Row],[Selling_Price]]</f>
        <v>2141.8000000000002</v>
      </c>
      <c r="K1680" s="1">
        <f>Table2[[#This Row],[Quantity]]</f>
        <v>486</v>
      </c>
      <c r="L1680" s="1" t="str">
        <f>IF(ISBLANK(Table2[[#This Row],[Status]]), "No Data Entered", IFERROR(Table2[[#This Row],[Status]], "No Data Entered"))</f>
        <v>Delivered</v>
      </c>
    </row>
    <row r="1681" spans="1:12" x14ac:dyDescent="0.3">
      <c r="A1681" s="1" t="str">
        <f>Table2[[#This Row],[Product_ID]]</f>
        <v>PRO1060</v>
      </c>
      <c r="B1681" s="1" t="str">
        <f>Table2[[#This Row],[Customer_ID]]</f>
        <v>CUST25965</v>
      </c>
      <c r="C1681" s="14" t="str">
        <f>Table2[[#This Row],[Date]]</f>
        <v>10/05/2021</v>
      </c>
      <c r="D1681" s="1" t="str">
        <f>TRIM(PROPER(Table2[[#This Row],[Product_Name]]))</f>
        <v>Printer</v>
      </c>
      <c r="E1681" s="1" t="str">
        <f>TRIM(PROPER(Table2[[#This Row],[Country]]))</f>
        <v>Uk</v>
      </c>
      <c r="F1681" s="1" t="str">
        <f>TRIM(PROPER(Table2[[#This Row],[Category]]))</f>
        <v>Computers</v>
      </c>
      <c r="G1681" s="1" t="str">
        <f>TRIM(PROPER(Table2[[#This Row],[Brand]]))</f>
        <v>Apple</v>
      </c>
      <c r="H1681" s="1">
        <f>Table2[[#This Row],[Supplier_ID]]</f>
        <v>1041</v>
      </c>
      <c r="I1681" s="1">
        <f>Table2[[#This Row],[Market_Price]]</f>
        <v>474.05</v>
      </c>
      <c r="J1681" s="1">
        <f>Table2[[#This Row],[Selling_Price]]</f>
        <v>727.99</v>
      </c>
      <c r="K1681" s="1">
        <f>Table2[[#This Row],[Quantity]]</f>
        <v>111</v>
      </c>
      <c r="L1681" s="1" t="str">
        <f>IF(ISBLANK(Table2[[#This Row],[Status]]), "No Data Entered", IFERROR(Table2[[#This Row],[Status]], "No Data Entered"))</f>
        <v>Delivered</v>
      </c>
    </row>
    <row r="1682" spans="1:12" x14ac:dyDescent="0.3">
      <c r="A1682" s="1" t="str">
        <f>Table2[[#This Row],[Product_ID]]</f>
        <v>PRO2242</v>
      </c>
      <c r="B1682" s="1" t="str">
        <f>Table2[[#This Row],[Customer_ID]]</f>
        <v>CUST26048</v>
      </c>
      <c r="C1682" s="14" t="str">
        <f>Table2[[#This Row],[Date]]</f>
        <v>11/06/2024</v>
      </c>
      <c r="D1682" s="1" t="str">
        <f>TRIM(PROPER(Table2[[#This Row],[Product_Name]]))</f>
        <v>Tablet</v>
      </c>
      <c r="E1682" s="1" t="str">
        <f>TRIM(PROPER(Table2[[#This Row],[Country]]))</f>
        <v>Brazil</v>
      </c>
      <c r="F1682" s="1" t="str">
        <f>TRIM(PROPER(Table2[[#This Row],[Category]]))</f>
        <v>Accessories</v>
      </c>
      <c r="G1682" s="1" t="str">
        <f>TRIM(PROPER(Table2[[#This Row],[Brand]]))</f>
        <v>Apple</v>
      </c>
      <c r="H1682" s="1">
        <f>Table2[[#This Row],[Supplier_ID]]</f>
        <v>1031</v>
      </c>
      <c r="I1682" s="1">
        <f>Table2[[#This Row],[Market_Price]]</f>
        <v>677.47</v>
      </c>
      <c r="J1682" s="1">
        <f>Table2[[#This Row],[Selling_Price]]</f>
        <v>1308.03</v>
      </c>
      <c r="K1682" s="1">
        <f>Table2[[#This Row],[Quantity]]</f>
        <v>485</v>
      </c>
      <c r="L1682" s="1" t="str">
        <f>IF(ISBLANK(Table2[[#This Row],[Status]]), "No Data Entered", IFERROR(Table2[[#This Row],[Status]], "No Data Entered"))</f>
        <v>Delivered</v>
      </c>
    </row>
    <row r="1683" spans="1:12" x14ac:dyDescent="0.3">
      <c r="A1683" s="1" t="str">
        <f>Table2[[#This Row],[Product_ID]]</f>
        <v>PRO5564</v>
      </c>
      <c r="B1683" s="1" t="str">
        <f>Table2[[#This Row],[Customer_ID]]</f>
        <v>CUST26137</v>
      </c>
      <c r="C1683" s="14" t="str">
        <f>Table2[[#This Row],[Date]]</f>
        <v>02/01/2023</v>
      </c>
      <c r="D1683" s="1" t="str">
        <f>TRIM(PROPER(Table2[[#This Row],[Product_Name]]))</f>
        <v>Laptop</v>
      </c>
      <c r="E1683" s="1" t="str">
        <f>TRIM(PROPER(Table2[[#This Row],[Country]]))</f>
        <v>Uk</v>
      </c>
      <c r="F1683" s="1" t="str">
        <f>TRIM(PROPER(Table2[[#This Row],[Category]]))</f>
        <v>Wearables</v>
      </c>
      <c r="G1683" s="1" t="str">
        <f>TRIM(PROPER(Table2[[#This Row],[Brand]]))</f>
        <v>Canon</v>
      </c>
      <c r="H1683" s="1">
        <f>Table2[[#This Row],[Supplier_ID]]</f>
        <v>1041</v>
      </c>
      <c r="I1683" s="1">
        <f>Table2[[#This Row],[Market_Price]]</f>
        <v>70.5</v>
      </c>
      <c r="J1683" s="1">
        <f>Table2[[#This Row],[Selling_Price]]</f>
        <v>125.99</v>
      </c>
      <c r="K1683" s="1">
        <f>Table2[[#This Row],[Quantity]]</f>
        <v>78</v>
      </c>
      <c r="L1683" s="1" t="str">
        <f>IF(ISBLANK(Table2[[#This Row],[Status]]), "No Data Entered", IFERROR(Table2[[#This Row],[Status]], "No Data Entered"))</f>
        <v>Delivered</v>
      </c>
    </row>
    <row r="1684" spans="1:12" x14ac:dyDescent="0.3">
      <c r="A1684" s="1" t="str">
        <f>Table2[[#This Row],[Product_ID]]</f>
        <v>PRO6169</v>
      </c>
      <c r="B1684" s="1" t="str">
        <f>Table2[[#This Row],[Customer_ID]]</f>
        <v>CUST26315</v>
      </c>
      <c r="C1684" s="14" t="str">
        <f>Table2[[#This Row],[Date]]</f>
        <v>06/05/2024</v>
      </c>
      <c r="D1684" s="1" t="str">
        <f>TRIM(PROPER(Table2[[#This Row],[Product_Name]]))</f>
        <v>Smartphone</v>
      </c>
      <c r="E1684" s="1" t="str">
        <f>TRIM(PROPER(Table2[[#This Row],[Country]]))</f>
        <v>Germany</v>
      </c>
      <c r="F1684" s="1" t="str">
        <f>TRIM(PROPER(Table2[[#This Row],[Category]]))</f>
        <v>Electronics</v>
      </c>
      <c r="G1684" s="1" t="str">
        <f>TRIM(PROPER(Table2[[#This Row],[Brand]]))</f>
        <v>Canon</v>
      </c>
      <c r="H1684" s="1">
        <f>Table2[[#This Row],[Supplier_ID]]</f>
        <v>1066</v>
      </c>
      <c r="I1684" s="1">
        <f>Table2[[#This Row],[Market_Price]]</f>
        <v>1223.8</v>
      </c>
      <c r="J1684" s="1">
        <f>Table2[[#This Row],[Selling_Price]]</f>
        <v>1801.55</v>
      </c>
      <c r="K1684" s="1">
        <f>Table2[[#This Row],[Quantity]]</f>
        <v>148</v>
      </c>
      <c r="L1684" s="1" t="str">
        <f>IF(ISBLANK(Table2[[#This Row],[Status]]), "No Data Entered", IFERROR(Table2[[#This Row],[Status]], "No Data Entered"))</f>
        <v>Delivered</v>
      </c>
    </row>
    <row r="1685" spans="1:12" x14ac:dyDescent="0.3">
      <c r="A1685" s="1" t="str">
        <f>Table2[[#This Row],[Product_ID]]</f>
        <v>PRO9406</v>
      </c>
      <c r="B1685" s="1" t="str">
        <f>Table2[[#This Row],[Customer_ID]]</f>
        <v>CUST26336</v>
      </c>
      <c r="C1685" s="14" t="str">
        <f>Table2[[#This Row],[Date]]</f>
        <v>23/09/2022</v>
      </c>
      <c r="D1685" s="1" t="str">
        <f>TRIM(PROPER(Table2[[#This Row],[Product_Name]]))</f>
        <v>Smartwatch</v>
      </c>
      <c r="E1685" s="1" t="str">
        <f>TRIM(PROPER(Table2[[#This Row],[Country]]))</f>
        <v>Usa</v>
      </c>
      <c r="F1685" s="1" t="str">
        <f>TRIM(PROPER(Table2[[#This Row],[Category]]))</f>
        <v>Office Supplies</v>
      </c>
      <c r="G1685" s="1" t="str">
        <f>TRIM(PROPER(Table2[[#This Row],[Brand]]))</f>
        <v>Lenovo</v>
      </c>
      <c r="H1685" s="1">
        <f>Table2[[#This Row],[Supplier_ID]]</f>
        <v>1086</v>
      </c>
      <c r="I1685" s="1">
        <f>Table2[[#This Row],[Market_Price]]</f>
        <v>521.79999999999995</v>
      </c>
      <c r="J1685" s="1">
        <f>Table2[[#This Row],[Selling_Price]]</f>
        <v>951.53</v>
      </c>
      <c r="K1685" s="1">
        <f>Table2[[#This Row],[Quantity]]</f>
        <v>288</v>
      </c>
      <c r="L1685" s="1" t="str">
        <f>IF(ISBLANK(Table2[[#This Row],[Status]]), "No Data Entered", IFERROR(Table2[[#This Row],[Status]], "No Data Entered"))</f>
        <v>Delivered</v>
      </c>
    </row>
    <row r="1686" spans="1:12" x14ac:dyDescent="0.3">
      <c r="A1686" s="1" t="str">
        <f>Table2[[#This Row],[Product_ID]]</f>
        <v>PRO1262</v>
      </c>
      <c r="B1686" s="1" t="str">
        <f>Table2[[#This Row],[Customer_ID]]</f>
        <v>CUST26388</v>
      </c>
      <c r="C1686" s="14" t="str">
        <f>Table2[[#This Row],[Date]]</f>
        <v>19/08/2022</v>
      </c>
      <c r="D1686" s="1" t="str">
        <f>TRIM(PROPER(Table2[[#This Row],[Product_Name]]))</f>
        <v>Laptop</v>
      </c>
      <c r="E1686" s="1" t="str">
        <f>TRIM(PROPER(Table2[[#This Row],[Country]]))</f>
        <v>Canada</v>
      </c>
      <c r="F1686" s="1" t="str">
        <f>TRIM(PROPER(Table2[[#This Row],[Category]]))</f>
        <v>Accessories</v>
      </c>
      <c r="G1686" s="1" t="str">
        <f>TRIM(PROPER(Table2[[#This Row],[Brand]]))</f>
        <v>Dell</v>
      </c>
      <c r="H1686" s="1">
        <f>Table2[[#This Row],[Supplier_ID]]</f>
        <v>1060</v>
      </c>
      <c r="I1686" s="1">
        <f>Table2[[#This Row],[Market_Price]]</f>
        <v>1952.07</v>
      </c>
      <c r="J1686" s="1">
        <f>Table2[[#This Row],[Selling_Price]]</f>
        <v>2423.06</v>
      </c>
      <c r="K1686" s="1">
        <f>Table2[[#This Row],[Quantity]]</f>
        <v>240</v>
      </c>
      <c r="L1686" s="1" t="str">
        <f>IF(ISBLANK(Table2[[#This Row],[Status]]), "No Data Entered", IFERROR(Table2[[#This Row],[Status]], "No Data Entered"))</f>
        <v>Delivered</v>
      </c>
    </row>
    <row r="1687" spans="1:12" x14ac:dyDescent="0.3">
      <c r="A1687" s="1" t="str">
        <f>Table2[[#This Row],[Product_ID]]</f>
        <v>PRO3112</v>
      </c>
      <c r="B1687" s="1" t="str">
        <f>Table2[[#This Row],[Customer_ID]]</f>
        <v>CUST26402</v>
      </c>
      <c r="C1687" s="14" t="str">
        <f>Table2[[#This Row],[Date]]</f>
        <v>09/03/2022</v>
      </c>
      <c r="D1687" s="1" t="str">
        <f>TRIM(PROPER(Table2[[#This Row],[Product_Name]]))</f>
        <v>Smartphone</v>
      </c>
      <c r="E1687" s="1" t="str">
        <f>TRIM(PROPER(Table2[[#This Row],[Country]]))</f>
        <v>China</v>
      </c>
      <c r="F1687" s="1" t="str">
        <f>TRIM(PROPER(Table2[[#This Row],[Category]]))</f>
        <v>Accessories</v>
      </c>
      <c r="G1687" s="1" t="str">
        <f>TRIM(PROPER(Table2[[#This Row],[Brand]]))</f>
        <v>Hp</v>
      </c>
      <c r="H1687" s="1">
        <f>Table2[[#This Row],[Supplier_ID]]</f>
        <v>1043</v>
      </c>
      <c r="I1687" s="1">
        <f>Table2[[#This Row],[Market_Price]]</f>
        <v>564.5</v>
      </c>
      <c r="J1687" s="1">
        <f>Table2[[#This Row],[Selling_Price]]</f>
        <v>635.80999999999995</v>
      </c>
      <c r="K1687" s="1">
        <f>Table2[[#This Row],[Quantity]]</f>
        <v>142</v>
      </c>
      <c r="L1687" s="1" t="str">
        <f>IF(ISBLANK(Table2[[#This Row],[Status]]), "No Data Entered", IFERROR(Table2[[#This Row],[Status]], "No Data Entered"))</f>
        <v>Delivered</v>
      </c>
    </row>
    <row r="1688" spans="1:12" x14ac:dyDescent="0.3">
      <c r="A1688" s="1" t="str">
        <f>Table2[[#This Row],[Product_ID]]</f>
        <v>PRO2466</v>
      </c>
      <c r="B1688" s="1" t="str">
        <f>Table2[[#This Row],[Customer_ID]]</f>
        <v>CUST26565</v>
      </c>
      <c r="C1688" s="14" t="str">
        <f>Table2[[#This Row],[Date]]</f>
        <v>12/02/2022</v>
      </c>
      <c r="D1688" s="1" t="str">
        <f>TRIM(PROPER(Table2[[#This Row],[Product_Name]]))</f>
        <v>Tablet</v>
      </c>
      <c r="E1688" s="1" t="str">
        <f>TRIM(PROPER(Table2[[#This Row],[Country]]))</f>
        <v>Usa</v>
      </c>
      <c r="F1688" s="1" t="str">
        <f>TRIM(PROPER(Table2[[#This Row],[Category]]))</f>
        <v>Accessories</v>
      </c>
      <c r="G1688" s="1" t="str">
        <f>TRIM(PROPER(Table2[[#This Row],[Brand]]))</f>
        <v>Asus</v>
      </c>
      <c r="H1688" s="1">
        <f>Table2[[#This Row],[Supplier_ID]]</f>
        <v>1082</v>
      </c>
      <c r="I1688" s="1">
        <f>Table2[[#This Row],[Market_Price]]</f>
        <v>1869.06</v>
      </c>
      <c r="J1688" s="1">
        <f>Table2[[#This Row],[Selling_Price]]</f>
        <v>3280.54</v>
      </c>
      <c r="K1688" s="1">
        <f>Table2[[#This Row],[Quantity]]</f>
        <v>469</v>
      </c>
      <c r="L1688" s="1" t="str">
        <f>IF(ISBLANK(Table2[[#This Row],[Status]]), "No Data Entered", IFERROR(Table2[[#This Row],[Status]], "No Data Entered"))</f>
        <v>Delivered</v>
      </c>
    </row>
    <row r="1689" spans="1:12" x14ac:dyDescent="0.3">
      <c r="A1689" s="1" t="str">
        <f>Table2[[#This Row],[Product_ID]]</f>
        <v>PRO5388</v>
      </c>
      <c r="B1689" s="1" t="str">
        <f>Table2[[#This Row],[Customer_ID]]</f>
        <v>CUST26568</v>
      </c>
      <c r="C1689" s="14" t="str">
        <f>Table2[[#This Row],[Date]]</f>
        <v>26/01/2024</v>
      </c>
      <c r="D1689" s="1" t="str">
        <f>TRIM(PROPER(Table2[[#This Row],[Product_Name]]))</f>
        <v>Tablet</v>
      </c>
      <c r="E1689" s="1" t="str">
        <f>TRIM(PROPER(Table2[[#This Row],[Country]]))</f>
        <v>Uk</v>
      </c>
      <c r="F1689" s="1" t="str">
        <f>TRIM(PROPER(Table2[[#This Row],[Category]]))</f>
        <v>Accessories</v>
      </c>
      <c r="G1689" s="1" t="str">
        <f>TRIM(PROPER(Table2[[#This Row],[Brand]]))</f>
        <v>Logitech</v>
      </c>
      <c r="H1689" s="1">
        <f>Table2[[#This Row],[Supplier_ID]]</f>
        <v>1070</v>
      </c>
      <c r="I1689" s="1">
        <f>Table2[[#This Row],[Market_Price]]</f>
        <v>1114.97</v>
      </c>
      <c r="J1689" s="1">
        <f>Table2[[#This Row],[Selling_Price]]</f>
        <v>1842.44</v>
      </c>
      <c r="K1689" s="1">
        <f>Table2[[#This Row],[Quantity]]</f>
        <v>262</v>
      </c>
      <c r="L1689" s="1" t="str">
        <f>IF(ISBLANK(Table2[[#This Row],[Status]]), "No Data Entered", IFERROR(Table2[[#This Row],[Status]], "No Data Entered"))</f>
        <v>Delivered</v>
      </c>
    </row>
    <row r="1690" spans="1:12" x14ac:dyDescent="0.3">
      <c r="A1690" s="1" t="str">
        <f>Table2[[#This Row],[Product_ID]]</f>
        <v>PRO6647</v>
      </c>
      <c r="B1690" s="1" t="str">
        <f>Table2[[#This Row],[Customer_ID]]</f>
        <v>CUST26598</v>
      </c>
      <c r="C1690" s="14" t="str">
        <f>Table2[[#This Row],[Date]]</f>
        <v>29/07/2025</v>
      </c>
      <c r="D1690" s="1" t="str">
        <f>TRIM(PROPER(Table2[[#This Row],[Product_Name]]))</f>
        <v>Tablet</v>
      </c>
      <c r="E1690" s="1" t="str">
        <f>TRIM(PROPER(Table2[[#This Row],[Country]]))</f>
        <v>Germany</v>
      </c>
      <c r="F1690" s="1" t="str">
        <f>TRIM(PROPER(Table2[[#This Row],[Category]]))</f>
        <v>Electronics</v>
      </c>
      <c r="G1690" s="1" t="str">
        <f>TRIM(PROPER(Table2[[#This Row],[Brand]]))</f>
        <v>Sony</v>
      </c>
      <c r="H1690" s="1">
        <f>Table2[[#This Row],[Supplier_ID]]</f>
        <v>1076</v>
      </c>
      <c r="I1690" s="1">
        <f>Table2[[#This Row],[Market_Price]]</f>
        <v>211.15</v>
      </c>
      <c r="J1690" s="1">
        <f>Table2[[#This Row],[Selling_Price]]</f>
        <v>287.11</v>
      </c>
      <c r="K1690" s="1">
        <f>Table2[[#This Row],[Quantity]]</f>
        <v>74</v>
      </c>
      <c r="L1690" s="1" t="str">
        <f>IF(ISBLANK(Table2[[#This Row],[Status]]), "No Data Entered", IFERROR(Table2[[#This Row],[Status]], "No Data Entered"))</f>
        <v>Delivered</v>
      </c>
    </row>
    <row r="1691" spans="1:12" x14ac:dyDescent="0.3">
      <c r="A1691" s="1" t="str">
        <f>Table2[[#This Row],[Product_ID]]</f>
        <v>PRO4842</v>
      </c>
      <c r="B1691" s="1" t="str">
        <f>Table2[[#This Row],[Customer_ID]]</f>
        <v>CUST26838</v>
      </c>
      <c r="C1691" s="14" t="str">
        <f>Table2[[#This Row],[Date]]</f>
        <v>17/03/2020</v>
      </c>
      <c r="D1691" s="1" t="str">
        <f>TRIM(PROPER(Table2[[#This Row],[Product_Name]]))</f>
        <v>Mouse</v>
      </c>
      <c r="E1691" s="1" t="str">
        <f>TRIM(PROPER(Table2[[#This Row],[Country]]))</f>
        <v>Australia</v>
      </c>
      <c r="F1691" s="1" t="str">
        <f>TRIM(PROPER(Table2[[#This Row],[Category]]))</f>
        <v>Accessories</v>
      </c>
      <c r="G1691" s="1" t="str">
        <f>TRIM(PROPER(Table2[[#This Row],[Brand]]))</f>
        <v>Apple</v>
      </c>
      <c r="H1691" s="1">
        <f>Table2[[#This Row],[Supplier_ID]]</f>
        <v>1095</v>
      </c>
      <c r="I1691" s="1">
        <f>Table2[[#This Row],[Market_Price]]</f>
        <v>250.78</v>
      </c>
      <c r="J1691" s="1">
        <f>Table2[[#This Row],[Selling_Price]]</f>
        <v>388.1</v>
      </c>
      <c r="K1691" s="1">
        <f>Table2[[#This Row],[Quantity]]</f>
        <v>327</v>
      </c>
      <c r="L1691" s="1" t="str">
        <f>IF(ISBLANK(Table2[[#This Row],[Status]]), "No Data Entered", IFERROR(Table2[[#This Row],[Status]], "No Data Entered"))</f>
        <v>Delivered</v>
      </c>
    </row>
    <row r="1692" spans="1:12" x14ac:dyDescent="0.3">
      <c r="A1692" s="1" t="str">
        <f>Table2[[#This Row],[Product_ID]]</f>
        <v>PRO3091</v>
      </c>
      <c r="B1692" s="1" t="str">
        <f>Table2[[#This Row],[Customer_ID]]</f>
        <v>CUST26851</v>
      </c>
      <c r="C1692" s="14" t="str">
        <f>Table2[[#This Row],[Date]]</f>
        <v>24/12/2023</v>
      </c>
      <c r="D1692" s="1" t="str">
        <f>TRIM(PROPER(Table2[[#This Row],[Product_Name]]))</f>
        <v>Tablet</v>
      </c>
      <c r="E1692" s="1" t="str">
        <f>TRIM(PROPER(Table2[[#This Row],[Country]]))</f>
        <v>India</v>
      </c>
      <c r="F1692" s="1" t="str">
        <f>TRIM(PROPER(Table2[[#This Row],[Category]]))</f>
        <v>Wearables</v>
      </c>
      <c r="G1692" s="1" t="str">
        <f>TRIM(PROPER(Table2[[#This Row],[Brand]]))</f>
        <v>Apple</v>
      </c>
      <c r="H1692" s="1">
        <f>Table2[[#This Row],[Supplier_ID]]</f>
        <v>1065</v>
      </c>
      <c r="I1692" s="1">
        <f>Table2[[#This Row],[Market_Price]]</f>
        <v>903.3</v>
      </c>
      <c r="J1692" s="1">
        <f>Table2[[#This Row],[Selling_Price]]</f>
        <v>1740.25</v>
      </c>
      <c r="K1692" s="1">
        <f>Table2[[#This Row],[Quantity]]</f>
        <v>357</v>
      </c>
      <c r="L1692" s="1" t="str">
        <f>IF(ISBLANK(Table2[[#This Row],[Status]]), "No Data Entered", IFERROR(Table2[[#This Row],[Status]], "No Data Entered"))</f>
        <v>Delivered</v>
      </c>
    </row>
    <row r="1693" spans="1:12" x14ac:dyDescent="0.3">
      <c r="A1693" s="1" t="str">
        <f>Table2[[#This Row],[Product_ID]]</f>
        <v>PRO4802</v>
      </c>
      <c r="B1693" s="1" t="str">
        <f>Table2[[#This Row],[Customer_ID]]</f>
        <v>CUST26858</v>
      </c>
      <c r="C1693" s="14" t="str">
        <f>Table2[[#This Row],[Date]]</f>
        <v>28/08/2022</v>
      </c>
      <c r="D1693" s="1" t="str">
        <f>TRIM(PROPER(Table2[[#This Row],[Product_Name]]))</f>
        <v>Smartwatch</v>
      </c>
      <c r="E1693" s="1" t="str">
        <f>TRIM(PROPER(Table2[[#This Row],[Country]]))</f>
        <v>Australia</v>
      </c>
      <c r="F1693" s="1" t="str">
        <f>TRIM(PROPER(Table2[[#This Row],[Category]]))</f>
        <v>Office Supplies</v>
      </c>
      <c r="G1693" s="1" t="str">
        <f>TRIM(PROPER(Table2[[#This Row],[Brand]]))</f>
        <v>Microsoft</v>
      </c>
      <c r="H1693" s="1">
        <f>Table2[[#This Row],[Supplier_ID]]</f>
        <v>1070</v>
      </c>
      <c r="I1693" s="1">
        <f>Table2[[#This Row],[Market_Price]]</f>
        <v>464.94</v>
      </c>
      <c r="J1693" s="1">
        <f>Table2[[#This Row],[Selling_Price]]</f>
        <v>709.7</v>
      </c>
      <c r="K1693" s="1">
        <f>Table2[[#This Row],[Quantity]]</f>
        <v>245</v>
      </c>
      <c r="L1693" s="1" t="str">
        <f>IF(ISBLANK(Table2[[#This Row],[Status]]), "No Data Entered", IFERROR(Table2[[#This Row],[Status]], "No Data Entered"))</f>
        <v>Delivered</v>
      </c>
    </row>
    <row r="1694" spans="1:12" x14ac:dyDescent="0.3">
      <c r="A1694" s="1" t="str">
        <f>Table2[[#This Row],[Product_ID]]</f>
        <v>PRO2236</v>
      </c>
      <c r="B1694" s="1" t="str">
        <f>Table2[[#This Row],[Customer_ID]]</f>
        <v>CUST26863</v>
      </c>
      <c r="C1694" s="14" t="str">
        <f>Table2[[#This Row],[Date]]</f>
        <v>07/04/2023</v>
      </c>
      <c r="D1694" s="1" t="str">
        <f>TRIM(PROPER(Table2[[#This Row],[Product_Name]]))</f>
        <v>Headphones</v>
      </c>
      <c r="E1694" s="1" t="str">
        <f>TRIM(PROPER(Table2[[#This Row],[Country]]))</f>
        <v>France</v>
      </c>
      <c r="F1694" s="1" t="str">
        <f>TRIM(PROPER(Table2[[#This Row],[Category]]))</f>
        <v>Computers</v>
      </c>
      <c r="G1694" s="1" t="str">
        <f>TRIM(PROPER(Table2[[#This Row],[Brand]]))</f>
        <v>Hp</v>
      </c>
      <c r="H1694" s="1">
        <f>Table2[[#This Row],[Supplier_ID]]</f>
        <v>1059</v>
      </c>
      <c r="I1694" s="1">
        <f>Table2[[#This Row],[Market_Price]]</f>
        <v>1258.1400000000001</v>
      </c>
      <c r="J1694" s="1">
        <f>Table2[[#This Row],[Selling_Price]]</f>
        <v>1947.9</v>
      </c>
      <c r="K1694" s="1">
        <f>Table2[[#This Row],[Quantity]]</f>
        <v>300</v>
      </c>
      <c r="L1694" s="1" t="str">
        <f>IF(ISBLANK(Table2[[#This Row],[Status]]), "No Data Entered", IFERROR(Table2[[#This Row],[Status]], "No Data Entered"))</f>
        <v>Delivered</v>
      </c>
    </row>
    <row r="1695" spans="1:12" x14ac:dyDescent="0.3">
      <c r="A1695" s="1" t="str">
        <f>Table2[[#This Row],[Product_ID]]</f>
        <v>PRO8084</v>
      </c>
      <c r="B1695" s="1" t="str">
        <f>Table2[[#This Row],[Customer_ID]]</f>
        <v>CUST26955</v>
      </c>
      <c r="C1695" s="14" t="str">
        <f>Table2[[#This Row],[Date]]</f>
        <v>20/09/2020</v>
      </c>
      <c r="D1695" s="1" t="str">
        <f>TRIM(PROPER(Table2[[#This Row],[Product_Name]]))</f>
        <v>Keyboard</v>
      </c>
      <c r="E1695" s="1" t="str">
        <f>TRIM(PROPER(Table2[[#This Row],[Country]]))</f>
        <v>France</v>
      </c>
      <c r="F1695" s="1" t="str">
        <f>TRIM(PROPER(Table2[[#This Row],[Category]]))</f>
        <v>Electronics</v>
      </c>
      <c r="G1695" s="1" t="str">
        <f>TRIM(PROPER(Table2[[#This Row],[Brand]]))</f>
        <v>Dell</v>
      </c>
      <c r="H1695" s="1">
        <f>Table2[[#This Row],[Supplier_ID]]</f>
        <v>1058</v>
      </c>
      <c r="I1695" s="1">
        <f>Table2[[#This Row],[Market_Price]]</f>
        <v>450.22</v>
      </c>
      <c r="J1695" s="1">
        <f>Table2[[#This Row],[Selling_Price]]</f>
        <v>753.5</v>
      </c>
      <c r="K1695" s="1">
        <f>Table2[[#This Row],[Quantity]]</f>
        <v>253</v>
      </c>
      <c r="L1695" s="1" t="str">
        <f>IF(ISBLANK(Table2[[#This Row],[Status]]), "No Data Entered", IFERROR(Table2[[#This Row],[Status]], "No Data Entered"))</f>
        <v>Delivered</v>
      </c>
    </row>
    <row r="1696" spans="1:12" x14ac:dyDescent="0.3">
      <c r="A1696" s="1" t="str">
        <f>Table2[[#This Row],[Product_ID]]</f>
        <v>PRO7194</v>
      </c>
      <c r="B1696" s="1" t="str">
        <f>Table2[[#This Row],[Customer_ID]]</f>
        <v>CUST27132</v>
      </c>
      <c r="C1696" s="14" t="str">
        <f>Table2[[#This Row],[Date]]</f>
        <v>17/07/2020</v>
      </c>
      <c r="D1696" s="1" t="str">
        <f>TRIM(PROPER(Table2[[#This Row],[Product_Name]]))</f>
        <v>Camera</v>
      </c>
      <c r="E1696" s="1" t="str">
        <f>TRIM(PROPER(Table2[[#This Row],[Country]]))</f>
        <v>Australia</v>
      </c>
      <c r="F1696" s="1" t="str">
        <f>TRIM(PROPER(Table2[[#This Row],[Category]]))</f>
        <v>Wearables</v>
      </c>
      <c r="G1696" s="1" t="str">
        <f>TRIM(PROPER(Table2[[#This Row],[Brand]]))</f>
        <v>Sony</v>
      </c>
      <c r="H1696" s="1">
        <f>Table2[[#This Row],[Supplier_ID]]</f>
        <v>1019</v>
      </c>
      <c r="I1696" s="1">
        <f>Table2[[#This Row],[Market_Price]]</f>
        <v>1418.82</v>
      </c>
      <c r="J1696" s="1">
        <f>Table2[[#This Row],[Selling_Price]]</f>
        <v>2572.3200000000002</v>
      </c>
      <c r="K1696" s="1">
        <f>Table2[[#This Row],[Quantity]]</f>
        <v>283</v>
      </c>
      <c r="L1696" s="1" t="str">
        <f>IF(ISBLANK(Table2[[#This Row],[Status]]), "No Data Entered", IFERROR(Table2[[#This Row],[Status]], "No Data Entered"))</f>
        <v>Delivered</v>
      </c>
    </row>
    <row r="1697" spans="1:12" x14ac:dyDescent="0.3">
      <c r="A1697" s="1" t="str">
        <f>Table2[[#This Row],[Product_ID]]</f>
        <v>PRO3213</v>
      </c>
      <c r="B1697" s="1" t="str">
        <f>Table2[[#This Row],[Customer_ID]]</f>
        <v>CUST27191</v>
      </c>
      <c r="C1697" s="14" t="str">
        <f>Table2[[#This Row],[Date]]</f>
        <v>07/12/2022</v>
      </c>
      <c r="D1697" s="1" t="str">
        <f>TRIM(PROPER(Table2[[#This Row],[Product_Name]]))</f>
        <v>Monitor</v>
      </c>
      <c r="E1697" s="1" t="str">
        <f>TRIM(PROPER(Table2[[#This Row],[Country]]))</f>
        <v>Japan</v>
      </c>
      <c r="F1697" s="1" t="str">
        <f>TRIM(PROPER(Table2[[#This Row],[Category]]))</f>
        <v>Accessories</v>
      </c>
      <c r="G1697" s="1" t="str">
        <f>TRIM(PROPER(Table2[[#This Row],[Brand]]))</f>
        <v>Samsung</v>
      </c>
      <c r="H1697" s="1">
        <f>Table2[[#This Row],[Supplier_ID]]</f>
        <v>1081</v>
      </c>
      <c r="I1697" s="1">
        <f>Table2[[#This Row],[Market_Price]]</f>
        <v>270.51</v>
      </c>
      <c r="J1697" s="1">
        <f>Table2[[#This Row],[Selling_Price]]</f>
        <v>363.44</v>
      </c>
      <c r="K1697" s="1">
        <f>Table2[[#This Row],[Quantity]]</f>
        <v>156</v>
      </c>
      <c r="L1697" s="1" t="str">
        <f>IF(ISBLANK(Table2[[#This Row],[Status]]), "No Data Entered", IFERROR(Table2[[#This Row],[Status]], "No Data Entered"))</f>
        <v>Delivered</v>
      </c>
    </row>
    <row r="1698" spans="1:12" x14ac:dyDescent="0.3">
      <c r="A1698" s="1" t="str">
        <f>Table2[[#This Row],[Product_ID]]</f>
        <v>PRO6387</v>
      </c>
      <c r="B1698" s="1" t="str">
        <f>Table2[[#This Row],[Customer_ID]]</f>
        <v>CUST27450</v>
      </c>
      <c r="C1698" s="14" t="str">
        <f>Table2[[#This Row],[Date]]</f>
        <v>06/02/2025</v>
      </c>
      <c r="D1698" s="1" t="str">
        <f>TRIM(PROPER(Table2[[#This Row],[Product_Name]]))</f>
        <v>Laptop</v>
      </c>
      <c r="E1698" s="1" t="str">
        <f>TRIM(PROPER(Table2[[#This Row],[Country]]))</f>
        <v>India</v>
      </c>
      <c r="F1698" s="1" t="str">
        <f>TRIM(PROPER(Table2[[#This Row],[Category]]))</f>
        <v>Office Supplies</v>
      </c>
      <c r="G1698" s="1" t="str">
        <f>TRIM(PROPER(Table2[[#This Row],[Brand]]))</f>
        <v>Microsoft</v>
      </c>
      <c r="H1698" s="1">
        <f>Table2[[#This Row],[Supplier_ID]]</f>
        <v>1018</v>
      </c>
      <c r="I1698" s="1">
        <f>Table2[[#This Row],[Market_Price]]</f>
        <v>1732.51</v>
      </c>
      <c r="J1698" s="1">
        <f>Table2[[#This Row],[Selling_Price]]</f>
        <v>2051.44</v>
      </c>
      <c r="K1698" s="1">
        <f>Table2[[#This Row],[Quantity]]</f>
        <v>407</v>
      </c>
      <c r="L1698" s="1" t="str">
        <f>IF(ISBLANK(Table2[[#This Row],[Status]]), "No Data Entered", IFERROR(Table2[[#This Row],[Status]], "No Data Entered"))</f>
        <v>Delivered</v>
      </c>
    </row>
    <row r="1699" spans="1:12" x14ac:dyDescent="0.3">
      <c r="A1699" s="1" t="str">
        <f>Table2[[#This Row],[Product_ID]]</f>
        <v>PRO7178</v>
      </c>
      <c r="B1699" s="1" t="str">
        <f>Table2[[#This Row],[Customer_ID]]</f>
        <v>CUST27547</v>
      </c>
      <c r="C1699" s="14" t="str">
        <f>Table2[[#This Row],[Date]]</f>
        <v>12/06/2021</v>
      </c>
      <c r="D1699" s="1" t="str">
        <f>TRIM(PROPER(Table2[[#This Row],[Product_Name]]))</f>
        <v>Smartphone</v>
      </c>
      <c r="E1699" s="1" t="str">
        <f>TRIM(PROPER(Table2[[#This Row],[Country]]))</f>
        <v>France</v>
      </c>
      <c r="F1699" s="1" t="str">
        <f>TRIM(PROPER(Table2[[#This Row],[Category]]))</f>
        <v>Wearables</v>
      </c>
      <c r="G1699" s="1" t="str">
        <f>TRIM(PROPER(Table2[[#This Row],[Brand]]))</f>
        <v>Hp</v>
      </c>
      <c r="H1699" s="1">
        <f>Table2[[#This Row],[Supplier_ID]]</f>
        <v>1051</v>
      </c>
      <c r="I1699" s="1">
        <f>Table2[[#This Row],[Market_Price]]</f>
        <v>848.78</v>
      </c>
      <c r="J1699" s="1">
        <f>Table2[[#This Row],[Selling_Price]]</f>
        <v>1497.28</v>
      </c>
      <c r="K1699" s="1">
        <f>Table2[[#This Row],[Quantity]]</f>
        <v>321</v>
      </c>
      <c r="L1699" s="1" t="str">
        <f>IF(ISBLANK(Table2[[#This Row],[Status]]), "No Data Entered", IFERROR(Table2[[#This Row],[Status]], "No Data Entered"))</f>
        <v>Delivered</v>
      </c>
    </row>
    <row r="1700" spans="1:12" x14ac:dyDescent="0.3">
      <c r="A1700" s="1" t="str">
        <f>Table2[[#This Row],[Product_ID]]</f>
        <v>PRO8041</v>
      </c>
      <c r="B1700" s="1" t="str">
        <f>Table2[[#This Row],[Customer_ID]]</f>
        <v>CUST27590</v>
      </c>
      <c r="C1700" s="14" t="str">
        <f>Table2[[#This Row],[Date]]</f>
        <v>13/12/2020</v>
      </c>
      <c r="D1700" s="1" t="str">
        <f>TRIM(PROPER(Table2[[#This Row],[Product_Name]]))</f>
        <v>Printer</v>
      </c>
      <c r="E1700" s="1" t="str">
        <f>TRIM(PROPER(Table2[[#This Row],[Country]]))</f>
        <v>Uk</v>
      </c>
      <c r="F1700" s="1" t="str">
        <f>TRIM(PROPER(Table2[[#This Row],[Category]]))</f>
        <v>Wearables</v>
      </c>
      <c r="G1700" s="1" t="str">
        <f>TRIM(PROPER(Table2[[#This Row],[Brand]]))</f>
        <v>Dell</v>
      </c>
      <c r="H1700" s="1">
        <f>Table2[[#This Row],[Supplier_ID]]</f>
        <v>1083</v>
      </c>
      <c r="I1700" s="1">
        <f>Table2[[#This Row],[Market_Price]]</f>
        <v>288.14</v>
      </c>
      <c r="J1700" s="1">
        <f>Table2[[#This Row],[Selling_Price]]</f>
        <v>328.48</v>
      </c>
      <c r="K1700" s="1">
        <f>Table2[[#This Row],[Quantity]]</f>
        <v>228</v>
      </c>
      <c r="L1700" s="1" t="str">
        <f>IF(ISBLANK(Table2[[#This Row],[Status]]), "No Data Entered", IFERROR(Table2[[#This Row],[Status]], "No Data Entered"))</f>
        <v>Delivered</v>
      </c>
    </row>
    <row r="1701" spans="1:12" x14ac:dyDescent="0.3">
      <c r="A1701" s="1" t="str">
        <f>Table2[[#This Row],[Product_ID]]</f>
        <v>PRO5203</v>
      </c>
      <c r="B1701" s="1" t="str">
        <f>Table2[[#This Row],[Customer_ID]]</f>
        <v>CUST27603</v>
      </c>
      <c r="C1701" s="14" t="str">
        <f>Table2[[#This Row],[Date]]</f>
        <v>22/01/2024</v>
      </c>
      <c r="D1701" s="1" t="str">
        <f>TRIM(PROPER(Table2[[#This Row],[Product_Name]]))</f>
        <v>Smartwatch</v>
      </c>
      <c r="E1701" s="1" t="str">
        <f>TRIM(PROPER(Table2[[#This Row],[Country]]))</f>
        <v>Canada</v>
      </c>
      <c r="F1701" s="1" t="str">
        <f>TRIM(PROPER(Table2[[#This Row],[Category]]))</f>
        <v>Office Supplies</v>
      </c>
      <c r="G1701" s="1" t="str">
        <f>TRIM(PROPER(Table2[[#This Row],[Brand]]))</f>
        <v>Logitech</v>
      </c>
      <c r="H1701" s="1">
        <f>Table2[[#This Row],[Supplier_ID]]</f>
        <v>1043</v>
      </c>
      <c r="I1701" s="1">
        <f>Table2[[#This Row],[Market_Price]]</f>
        <v>1055.23</v>
      </c>
      <c r="J1701" s="1">
        <f>Table2[[#This Row],[Selling_Price]]</f>
        <v>1999.32</v>
      </c>
      <c r="K1701" s="1">
        <f>Table2[[#This Row],[Quantity]]</f>
        <v>459</v>
      </c>
      <c r="L1701" s="1" t="str">
        <f>IF(ISBLANK(Table2[[#This Row],[Status]]), "No Data Entered", IFERROR(Table2[[#This Row],[Status]], "No Data Entered"))</f>
        <v>Delivered</v>
      </c>
    </row>
    <row r="1702" spans="1:12" x14ac:dyDescent="0.3">
      <c r="A1702" s="1" t="str">
        <f>Table2[[#This Row],[Product_ID]]</f>
        <v>PRO4065</v>
      </c>
      <c r="B1702" s="1" t="str">
        <f>Table2[[#This Row],[Customer_ID]]</f>
        <v>CUST27773</v>
      </c>
      <c r="C1702" s="14" t="str">
        <f>Table2[[#This Row],[Date]]</f>
        <v>30/11/2023</v>
      </c>
      <c r="D1702" s="1" t="str">
        <f>TRIM(PROPER(Table2[[#This Row],[Product_Name]]))</f>
        <v>Laptop</v>
      </c>
      <c r="E1702" s="1" t="str">
        <f>TRIM(PROPER(Table2[[#This Row],[Country]]))</f>
        <v>China</v>
      </c>
      <c r="F1702" s="1" t="str">
        <f>TRIM(PROPER(Table2[[#This Row],[Category]]))</f>
        <v>Accessories</v>
      </c>
      <c r="G1702" s="1" t="str">
        <f>TRIM(PROPER(Table2[[#This Row],[Brand]]))</f>
        <v>Logitech</v>
      </c>
      <c r="H1702" s="1">
        <f>Table2[[#This Row],[Supplier_ID]]</f>
        <v>1015</v>
      </c>
      <c r="I1702" s="1">
        <f>Table2[[#This Row],[Market_Price]]</f>
        <v>344.49</v>
      </c>
      <c r="J1702" s="1">
        <f>Table2[[#This Row],[Selling_Price]]</f>
        <v>389.82</v>
      </c>
      <c r="K1702" s="1">
        <f>Table2[[#This Row],[Quantity]]</f>
        <v>308</v>
      </c>
      <c r="L1702" s="1" t="str">
        <f>IF(ISBLANK(Table2[[#This Row],[Status]]), "No Data Entered", IFERROR(Table2[[#This Row],[Status]], "No Data Entered"))</f>
        <v>Delivered</v>
      </c>
    </row>
    <row r="1703" spans="1:12" x14ac:dyDescent="0.3">
      <c r="A1703" s="1" t="str">
        <f>Table2[[#This Row],[Product_ID]]</f>
        <v>PRO7266</v>
      </c>
      <c r="B1703" s="1" t="str">
        <f>Table2[[#This Row],[Customer_ID]]</f>
        <v>CUST27849</v>
      </c>
      <c r="C1703" s="14" t="str">
        <f>Table2[[#This Row],[Date]]</f>
        <v>09/11/2022</v>
      </c>
      <c r="D1703" s="1" t="str">
        <f>TRIM(PROPER(Table2[[#This Row],[Product_Name]]))</f>
        <v>Tablet</v>
      </c>
      <c r="E1703" s="1" t="str">
        <f>TRIM(PROPER(Table2[[#This Row],[Country]]))</f>
        <v>Japan</v>
      </c>
      <c r="F1703" s="1" t="str">
        <f>TRIM(PROPER(Table2[[#This Row],[Category]]))</f>
        <v>Accessories</v>
      </c>
      <c r="G1703" s="1" t="str">
        <f>TRIM(PROPER(Table2[[#This Row],[Brand]]))</f>
        <v>Hp</v>
      </c>
      <c r="H1703" s="1">
        <f>Table2[[#This Row],[Supplier_ID]]</f>
        <v>1077</v>
      </c>
      <c r="I1703" s="1">
        <f>Table2[[#This Row],[Market_Price]]</f>
        <v>1085.1400000000001</v>
      </c>
      <c r="J1703" s="1">
        <f>Table2[[#This Row],[Selling_Price]]</f>
        <v>1987.38</v>
      </c>
      <c r="K1703" s="1">
        <f>Table2[[#This Row],[Quantity]]</f>
        <v>382</v>
      </c>
      <c r="L1703" s="1" t="str">
        <f>IF(ISBLANK(Table2[[#This Row],[Status]]), "No Data Entered", IFERROR(Table2[[#This Row],[Status]], "No Data Entered"))</f>
        <v>Delivered</v>
      </c>
    </row>
    <row r="1704" spans="1:12" x14ac:dyDescent="0.3">
      <c r="A1704" s="1" t="str">
        <f>Table2[[#This Row],[Product_ID]]</f>
        <v>PRO5470</v>
      </c>
      <c r="B1704" s="1" t="str">
        <f>Table2[[#This Row],[Customer_ID]]</f>
        <v>CUST27868</v>
      </c>
      <c r="C1704" s="14" t="str">
        <f>Table2[[#This Row],[Date]]</f>
        <v>13/03/2024</v>
      </c>
      <c r="D1704" s="1" t="str">
        <f>TRIM(PROPER(Table2[[#This Row],[Product_Name]]))</f>
        <v>Laptop</v>
      </c>
      <c r="E1704" s="1" t="str">
        <f>TRIM(PROPER(Table2[[#This Row],[Country]]))</f>
        <v>Usa</v>
      </c>
      <c r="F1704" s="1" t="str">
        <f>TRIM(PROPER(Table2[[#This Row],[Category]]))</f>
        <v>Accessories</v>
      </c>
      <c r="G1704" s="1" t="str">
        <f>TRIM(PROPER(Table2[[#This Row],[Brand]]))</f>
        <v>Sony</v>
      </c>
      <c r="H1704" s="1">
        <f>Table2[[#This Row],[Supplier_ID]]</f>
        <v>1031</v>
      </c>
      <c r="I1704" s="1">
        <f>Table2[[#This Row],[Market_Price]]</f>
        <v>1634.39</v>
      </c>
      <c r="J1704" s="1">
        <f>Table2[[#This Row],[Selling_Price]]</f>
        <v>2283.4</v>
      </c>
      <c r="K1704" s="1">
        <f>Table2[[#This Row],[Quantity]]</f>
        <v>368</v>
      </c>
      <c r="L1704" s="1" t="str">
        <f>IF(ISBLANK(Table2[[#This Row],[Status]]), "No Data Entered", IFERROR(Table2[[#This Row],[Status]], "No Data Entered"))</f>
        <v>Delivered</v>
      </c>
    </row>
    <row r="1705" spans="1:12" x14ac:dyDescent="0.3">
      <c r="A1705" s="1" t="str">
        <f>Table2[[#This Row],[Product_ID]]</f>
        <v>PRO6287</v>
      </c>
      <c r="B1705" s="1" t="str">
        <f>Table2[[#This Row],[Customer_ID]]</f>
        <v>CUST27908</v>
      </c>
      <c r="C1705" s="14" t="str">
        <f>Table2[[#This Row],[Date]]</f>
        <v>03/09/2023</v>
      </c>
      <c r="D1705" s="1" t="str">
        <f>TRIM(PROPER(Table2[[#This Row],[Product_Name]]))</f>
        <v>Keyboard</v>
      </c>
      <c r="E1705" s="1" t="str">
        <f>TRIM(PROPER(Table2[[#This Row],[Country]]))</f>
        <v>Canada</v>
      </c>
      <c r="F1705" s="1" t="str">
        <f>TRIM(PROPER(Table2[[#This Row],[Category]]))</f>
        <v>Accessories</v>
      </c>
      <c r="G1705" s="1" t="str">
        <f>TRIM(PROPER(Table2[[#This Row],[Brand]]))</f>
        <v>Asus</v>
      </c>
      <c r="H1705" s="1">
        <f>Table2[[#This Row],[Supplier_ID]]</f>
        <v>1079</v>
      </c>
      <c r="I1705" s="1">
        <f>Table2[[#This Row],[Market_Price]]</f>
        <v>867.06</v>
      </c>
      <c r="J1705" s="1">
        <f>Table2[[#This Row],[Selling_Price]]</f>
        <v>1529.31</v>
      </c>
      <c r="K1705" s="1">
        <f>Table2[[#This Row],[Quantity]]</f>
        <v>115</v>
      </c>
      <c r="L1705" s="1" t="str">
        <f>IF(ISBLANK(Table2[[#This Row],[Status]]), "No Data Entered", IFERROR(Table2[[#This Row],[Status]], "No Data Entered"))</f>
        <v>Delivered</v>
      </c>
    </row>
    <row r="1706" spans="1:12" x14ac:dyDescent="0.3">
      <c r="A1706" s="1" t="str">
        <f>Table2[[#This Row],[Product_ID]]</f>
        <v>PRO8498</v>
      </c>
      <c r="B1706" s="1" t="str">
        <f>Table2[[#This Row],[Customer_ID]]</f>
        <v>CUST27932</v>
      </c>
      <c r="C1706" s="14" t="str">
        <f>Table2[[#This Row],[Date]]</f>
        <v>14/04/2025</v>
      </c>
      <c r="D1706" s="1" t="str">
        <f>TRIM(PROPER(Table2[[#This Row],[Product_Name]]))</f>
        <v>Keyboard</v>
      </c>
      <c r="E1706" s="1" t="str">
        <f>TRIM(PROPER(Table2[[#This Row],[Country]]))</f>
        <v>India</v>
      </c>
      <c r="F1706" s="1" t="str">
        <f>TRIM(PROPER(Table2[[#This Row],[Category]]))</f>
        <v>Wearables</v>
      </c>
      <c r="G1706" s="1" t="str">
        <f>TRIM(PROPER(Table2[[#This Row],[Brand]]))</f>
        <v>Canon</v>
      </c>
      <c r="H1706" s="1">
        <f>Table2[[#This Row],[Supplier_ID]]</f>
        <v>1008</v>
      </c>
      <c r="I1706" s="1">
        <f>Table2[[#This Row],[Market_Price]]</f>
        <v>375.54</v>
      </c>
      <c r="J1706" s="1">
        <f>Table2[[#This Row],[Selling_Price]]</f>
        <v>431.56</v>
      </c>
      <c r="K1706" s="1">
        <f>Table2[[#This Row],[Quantity]]</f>
        <v>251</v>
      </c>
      <c r="L1706" s="1" t="str">
        <f>IF(ISBLANK(Table2[[#This Row],[Status]]), "No Data Entered", IFERROR(Table2[[#This Row],[Status]], "No Data Entered"))</f>
        <v>Delivered</v>
      </c>
    </row>
    <row r="1707" spans="1:12" x14ac:dyDescent="0.3">
      <c r="A1707" s="1" t="str">
        <f>Table2[[#This Row],[Product_ID]]</f>
        <v>PRO1934</v>
      </c>
      <c r="B1707" s="1" t="str">
        <f>Table2[[#This Row],[Customer_ID]]</f>
        <v>CUST27953</v>
      </c>
      <c r="C1707" s="14" t="str">
        <f>Table2[[#This Row],[Date]]</f>
        <v>18/08/2024</v>
      </c>
      <c r="D1707" s="1" t="str">
        <f>TRIM(PROPER(Table2[[#This Row],[Product_Name]]))</f>
        <v>Smartwatch</v>
      </c>
      <c r="E1707" s="1" t="str">
        <f>TRIM(PROPER(Table2[[#This Row],[Country]]))</f>
        <v>Germany</v>
      </c>
      <c r="F1707" s="1" t="str">
        <f>TRIM(PROPER(Table2[[#This Row],[Category]]))</f>
        <v>Computers</v>
      </c>
      <c r="G1707" s="1" t="str">
        <f>TRIM(PROPER(Table2[[#This Row],[Brand]]))</f>
        <v>Hp</v>
      </c>
      <c r="H1707" s="1">
        <f>Table2[[#This Row],[Supplier_ID]]</f>
        <v>1044</v>
      </c>
      <c r="I1707" s="1">
        <f>Table2[[#This Row],[Market_Price]]</f>
        <v>1525.34</v>
      </c>
      <c r="J1707" s="1">
        <f>Table2[[#This Row],[Selling_Price]]</f>
        <v>2970.64</v>
      </c>
      <c r="K1707" s="1">
        <f>Table2[[#This Row],[Quantity]]</f>
        <v>35</v>
      </c>
      <c r="L1707" s="1" t="str">
        <f>IF(ISBLANK(Table2[[#This Row],[Status]]), "No Data Entered", IFERROR(Table2[[#This Row],[Status]], "No Data Entered"))</f>
        <v>Delivered</v>
      </c>
    </row>
    <row r="1708" spans="1:12" x14ac:dyDescent="0.3">
      <c r="A1708" s="1" t="str">
        <f>Table2[[#This Row],[Product_ID]]</f>
        <v>PRO6833</v>
      </c>
      <c r="B1708" s="1" t="str">
        <f>Table2[[#This Row],[Customer_ID]]</f>
        <v>CUST28029</v>
      </c>
      <c r="C1708" s="14" t="str">
        <f>Table2[[#This Row],[Date]]</f>
        <v>12/12/2024</v>
      </c>
      <c r="D1708" s="1" t="str">
        <f>TRIM(PROPER(Table2[[#This Row],[Product_Name]]))</f>
        <v>Printer</v>
      </c>
      <c r="E1708" s="1" t="str">
        <f>TRIM(PROPER(Table2[[#This Row],[Country]]))</f>
        <v>Usa</v>
      </c>
      <c r="F1708" s="1" t="str">
        <f>TRIM(PROPER(Table2[[#This Row],[Category]]))</f>
        <v>Accessories</v>
      </c>
      <c r="G1708" s="1" t="str">
        <f>TRIM(PROPER(Table2[[#This Row],[Brand]]))</f>
        <v>Sony</v>
      </c>
      <c r="H1708" s="1">
        <f>Table2[[#This Row],[Supplier_ID]]</f>
        <v>1038</v>
      </c>
      <c r="I1708" s="1">
        <f>Table2[[#This Row],[Market_Price]]</f>
        <v>1040.24</v>
      </c>
      <c r="J1708" s="1">
        <f>Table2[[#This Row],[Selling_Price]]</f>
        <v>1152.94</v>
      </c>
      <c r="K1708" s="1">
        <f>Table2[[#This Row],[Quantity]]</f>
        <v>434</v>
      </c>
      <c r="L1708" s="1" t="str">
        <f>IF(ISBLANK(Table2[[#This Row],[Status]]), "No Data Entered", IFERROR(Table2[[#This Row],[Status]], "No Data Entered"))</f>
        <v>Delivered</v>
      </c>
    </row>
    <row r="1709" spans="1:12" x14ac:dyDescent="0.3">
      <c r="A1709" s="1" t="str">
        <f>Table2[[#This Row],[Product_ID]]</f>
        <v>PRO7206</v>
      </c>
      <c r="B1709" s="1" t="str">
        <f>Table2[[#This Row],[Customer_ID]]</f>
        <v>CUST28059</v>
      </c>
      <c r="C1709" s="14" t="str">
        <f>Table2[[#This Row],[Date]]</f>
        <v>03/04/2024</v>
      </c>
      <c r="D1709" s="1" t="str">
        <f>TRIM(PROPER(Table2[[#This Row],[Product_Name]]))</f>
        <v>Printer</v>
      </c>
      <c r="E1709" s="1" t="str">
        <f>TRIM(PROPER(Table2[[#This Row],[Country]]))</f>
        <v>Brazil</v>
      </c>
      <c r="F1709" s="1" t="str">
        <f>TRIM(PROPER(Table2[[#This Row],[Category]]))</f>
        <v>Wearables</v>
      </c>
      <c r="G1709" s="1" t="str">
        <f>TRIM(PROPER(Table2[[#This Row],[Brand]]))</f>
        <v>Logitech</v>
      </c>
      <c r="H1709" s="1">
        <f>Table2[[#This Row],[Supplier_ID]]</f>
        <v>1020</v>
      </c>
      <c r="I1709" s="1">
        <f>Table2[[#This Row],[Market_Price]]</f>
        <v>1964.92</v>
      </c>
      <c r="J1709" s="1">
        <f>Table2[[#This Row],[Selling_Price]]</f>
        <v>2512.38</v>
      </c>
      <c r="K1709" s="1">
        <f>Table2[[#This Row],[Quantity]]</f>
        <v>402</v>
      </c>
      <c r="L1709" s="1" t="str">
        <f>IF(ISBLANK(Table2[[#This Row],[Status]]), "No Data Entered", IFERROR(Table2[[#This Row],[Status]], "No Data Entered"))</f>
        <v>Delivered</v>
      </c>
    </row>
    <row r="1710" spans="1:12" x14ac:dyDescent="0.3">
      <c r="A1710" s="1" t="str">
        <f>Table2[[#This Row],[Product_ID]]</f>
        <v>PRO7294</v>
      </c>
      <c r="B1710" s="1" t="str">
        <f>Table2[[#This Row],[Customer_ID]]</f>
        <v>CUST28115</v>
      </c>
      <c r="C1710" s="14" t="str">
        <f>Table2[[#This Row],[Date]]</f>
        <v>20/11/2020</v>
      </c>
      <c r="D1710" s="1" t="str">
        <f>TRIM(PROPER(Table2[[#This Row],[Product_Name]]))</f>
        <v>Mouse</v>
      </c>
      <c r="E1710" s="1" t="str">
        <f>TRIM(PROPER(Table2[[#This Row],[Country]]))</f>
        <v>Japan</v>
      </c>
      <c r="F1710" s="1" t="str">
        <f>TRIM(PROPER(Table2[[#This Row],[Category]]))</f>
        <v>Computers</v>
      </c>
      <c r="G1710" s="1" t="str">
        <f>TRIM(PROPER(Table2[[#This Row],[Brand]]))</f>
        <v>Lenovo</v>
      </c>
      <c r="H1710" s="1">
        <f>Table2[[#This Row],[Supplier_ID]]</f>
        <v>1098</v>
      </c>
      <c r="I1710" s="1">
        <f>Table2[[#This Row],[Market_Price]]</f>
        <v>1535.02</v>
      </c>
      <c r="J1710" s="1">
        <f>Table2[[#This Row],[Selling_Price]]</f>
        <v>2657.66</v>
      </c>
      <c r="K1710" s="1">
        <f>Table2[[#This Row],[Quantity]]</f>
        <v>39</v>
      </c>
      <c r="L1710" s="1" t="str">
        <f>IF(ISBLANK(Table2[[#This Row],[Status]]), "No Data Entered", IFERROR(Table2[[#This Row],[Status]], "No Data Entered"))</f>
        <v>Delivered</v>
      </c>
    </row>
    <row r="1711" spans="1:12" x14ac:dyDescent="0.3">
      <c r="A1711" s="1" t="str">
        <f>Table2[[#This Row],[Product_ID]]</f>
        <v>PRO2163</v>
      </c>
      <c r="B1711" s="1" t="str">
        <f>Table2[[#This Row],[Customer_ID]]</f>
        <v>CUST28297</v>
      </c>
      <c r="C1711" s="14" t="str">
        <f>Table2[[#This Row],[Date]]</f>
        <v>10/10/2023</v>
      </c>
      <c r="D1711" s="1" t="str">
        <f>TRIM(PROPER(Table2[[#This Row],[Product_Name]]))</f>
        <v>Printer</v>
      </c>
      <c r="E1711" s="1" t="str">
        <f>TRIM(PROPER(Table2[[#This Row],[Country]]))</f>
        <v>France</v>
      </c>
      <c r="F1711" s="1" t="str">
        <f>TRIM(PROPER(Table2[[#This Row],[Category]]))</f>
        <v>Computers</v>
      </c>
      <c r="G1711" s="1" t="str">
        <f>TRIM(PROPER(Table2[[#This Row],[Brand]]))</f>
        <v>Hp</v>
      </c>
      <c r="H1711" s="1">
        <f>Table2[[#This Row],[Supplier_ID]]</f>
        <v>1052</v>
      </c>
      <c r="I1711" s="1">
        <f>Table2[[#This Row],[Market_Price]]</f>
        <v>1023.01</v>
      </c>
      <c r="J1711" s="1">
        <f>Table2[[#This Row],[Selling_Price]]</f>
        <v>1651.87</v>
      </c>
      <c r="K1711" s="1">
        <f>Table2[[#This Row],[Quantity]]</f>
        <v>89</v>
      </c>
      <c r="L1711" s="1" t="str">
        <f>IF(ISBLANK(Table2[[#This Row],[Status]]), "No Data Entered", IFERROR(Table2[[#This Row],[Status]], "No Data Entered"))</f>
        <v>Delivered</v>
      </c>
    </row>
    <row r="1712" spans="1:12" x14ac:dyDescent="0.3">
      <c r="A1712" s="1" t="str">
        <f>Table2[[#This Row],[Product_ID]]</f>
        <v>PRO5947</v>
      </c>
      <c r="B1712" s="1" t="str">
        <f>Table2[[#This Row],[Customer_ID]]</f>
        <v>CUST28298</v>
      </c>
      <c r="C1712" s="14" t="str">
        <f>Table2[[#This Row],[Date]]</f>
        <v>06/06/2024</v>
      </c>
      <c r="D1712" s="1" t="str">
        <f>TRIM(PROPER(Table2[[#This Row],[Product_Name]]))</f>
        <v>Smartwatch</v>
      </c>
      <c r="E1712" s="1" t="str">
        <f>TRIM(PROPER(Table2[[#This Row],[Country]]))</f>
        <v>Canada</v>
      </c>
      <c r="F1712" s="1" t="str">
        <f>TRIM(PROPER(Table2[[#This Row],[Category]]))</f>
        <v>Accessories</v>
      </c>
      <c r="G1712" s="1" t="str">
        <f>TRIM(PROPER(Table2[[#This Row],[Brand]]))</f>
        <v>Sony</v>
      </c>
      <c r="H1712" s="1">
        <f>Table2[[#This Row],[Supplier_ID]]</f>
        <v>1089</v>
      </c>
      <c r="I1712" s="1">
        <f>Table2[[#This Row],[Market_Price]]</f>
        <v>1280.82</v>
      </c>
      <c r="J1712" s="1">
        <f>Table2[[#This Row],[Selling_Price]]</f>
        <v>2497.56</v>
      </c>
      <c r="K1712" s="1">
        <f>Table2[[#This Row],[Quantity]]</f>
        <v>137</v>
      </c>
      <c r="L1712" s="1" t="str">
        <f>IF(ISBLANK(Table2[[#This Row],[Status]]), "No Data Entered", IFERROR(Table2[[#This Row],[Status]], "No Data Entered"))</f>
        <v>Delivered</v>
      </c>
    </row>
    <row r="1713" spans="1:12" x14ac:dyDescent="0.3">
      <c r="A1713" s="1" t="str">
        <f>Table2[[#This Row],[Product_ID]]</f>
        <v>PRO2708</v>
      </c>
      <c r="B1713" s="1" t="str">
        <f>Table2[[#This Row],[Customer_ID]]</f>
        <v>CUST28405</v>
      </c>
      <c r="C1713" s="14" t="str">
        <f>Table2[[#This Row],[Date]]</f>
        <v>19/12/2020</v>
      </c>
      <c r="D1713" s="1" t="str">
        <f>TRIM(PROPER(Table2[[#This Row],[Product_Name]]))</f>
        <v>Printer</v>
      </c>
      <c r="E1713" s="1" t="str">
        <f>TRIM(PROPER(Table2[[#This Row],[Country]]))</f>
        <v>France</v>
      </c>
      <c r="F1713" s="1" t="str">
        <f>TRIM(PROPER(Table2[[#This Row],[Category]]))</f>
        <v>Accessories</v>
      </c>
      <c r="G1713" s="1" t="str">
        <f>TRIM(PROPER(Table2[[#This Row],[Brand]]))</f>
        <v>Lenovo</v>
      </c>
      <c r="H1713" s="1">
        <f>Table2[[#This Row],[Supplier_ID]]</f>
        <v>1015</v>
      </c>
      <c r="I1713" s="1">
        <f>Table2[[#This Row],[Market_Price]]</f>
        <v>477.23</v>
      </c>
      <c r="J1713" s="1">
        <f>Table2[[#This Row],[Selling_Price]]</f>
        <v>654.25</v>
      </c>
      <c r="K1713" s="1">
        <f>Table2[[#This Row],[Quantity]]</f>
        <v>315</v>
      </c>
      <c r="L1713" s="1" t="str">
        <f>IF(ISBLANK(Table2[[#This Row],[Status]]), "No Data Entered", IFERROR(Table2[[#This Row],[Status]], "No Data Entered"))</f>
        <v>Delivered</v>
      </c>
    </row>
    <row r="1714" spans="1:12" x14ac:dyDescent="0.3">
      <c r="A1714" s="1" t="str">
        <f>Table2[[#This Row],[Product_ID]]</f>
        <v>PRO5337</v>
      </c>
      <c r="B1714" s="1" t="str">
        <f>Table2[[#This Row],[Customer_ID]]</f>
        <v>CUST28426</v>
      </c>
      <c r="C1714" s="14" t="str">
        <f>Table2[[#This Row],[Date]]</f>
        <v>20/04/2022</v>
      </c>
      <c r="D1714" s="1" t="str">
        <f>TRIM(PROPER(Table2[[#This Row],[Product_Name]]))</f>
        <v>Laptop</v>
      </c>
      <c r="E1714" s="1" t="str">
        <f>TRIM(PROPER(Table2[[#This Row],[Country]]))</f>
        <v>India</v>
      </c>
      <c r="F1714" s="1" t="str">
        <f>TRIM(PROPER(Table2[[#This Row],[Category]]))</f>
        <v>Wearables</v>
      </c>
      <c r="G1714" s="1" t="str">
        <f>TRIM(PROPER(Table2[[#This Row],[Brand]]))</f>
        <v>Hp</v>
      </c>
      <c r="H1714" s="1">
        <f>Table2[[#This Row],[Supplier_ID]]</f>
        <v>1001</v>
      </c>
      <c r="I1714" s="1">
        <f>Table2[[#This Row],[Market_Price]]</f>
        <v>1383.56</v>
      </c>
      <c r="J1714" s="1">
        <f>Table2[[#This Row],[Selling_Price]]</f>
        <v>2704.49</v>
      </c>
      <c r="K1714" s="1">
        <f>Table2[[#This Row],[Quantity]]</f>
        <v>430</v>
      </c>
      <c r="L1714" s="1" t="str">
        <f>IF(ISBLANK(Table2[[#This Row],[Status]]), "No Data Entered", IFERROR(Table2[[#This Row],[Status]], "No Data Entered"))</f>
        <v>Delivered</v>
      </c>
    </row>
    <row r="1715" spans="1:12" x14ac:dyDescent="0.3">
      <c r="A1715" s="1" t="str">
        <f>Table2[[#This Row],[Product_ID]]</f>
        <v>PRO2356</v>
      </c>
      <c r="B1715" s="1" t="str">
        <f>Table2[[#This Row],[Customer_ID]]</f>
        <v>CUST28491</v>
      </c>
      <c r="C1715" s="14" t="str">
        <f>Table2[[#This Row],[Date]]</f>
        <v>23/06/2021</v>
      </c>
      <c r="D1715" s="1" t="str">
        <f>TRIM(PROPER(Table2[[#This Row],[Product_Name]]))</f>
        <v>Smartphone</v>
      </c>
      <c r="E1715" s="1" t="str">
        <f>TRIM(PROPER(Table2[[#This Row],[Country]]))</f>
        <v>Brazil</v>
      </c>
      <c r="F1715" s="1" t="str">
        <f>TRIM(PROPER(Table2[[#This Row],[Category]]))</f>
        <v>Wearables</v>
      </c>
      <c r="G1715" s="1" t="str">
        <f>TRIM(PROPER(Table2[[#This Row],[Brand]]))</f>
        <v>Lenovo</v>
      </c>
      <c r="H1715" s="1">
        <f>Table2[[#This Row],[Supplier_ID]]</f>
        <v>1085</v>
      </c>
      <c r="I1715" s="1">
        <f>Table2[[#This Row],[Market_Price]]</f>
        <v>1365.03</v>
      </c>
      <c r="J1715" s="1">
        <f>Table2[[#This Row],[Selling_Price]]</f>
        <v>2349.85</v>
      </c>
      <c r="K1715" s="1">
        <f>Table2[[#This Row],[Quantity]]</f>
        <v>442</v>
      </c>
      <c r="L1715" s="1" t="str">
        <f>IF(ISBLANK(Table2[[#This Row],[Status]]), "No Data Entered", IFERROR(Table2[[#This Row],[Status]], "No Data Entered"))</f>
        <v>Delivered</v>
      </c>
    </row>
    <row r="1716" spans="1:12" x14ac:dyDescent="0.3">
      <c r="A1716" s="1" t="str">
        <f>Table2[[#This Row],[Product_ID]]</f>
        <v>PRO9745</v>
      </c>
      <c r="B1716" s="1" t="str">
        <f>Table2[[#This Row],[Customer_ID]]</f>
        <v>CUST28562</v>
      </c>
      <c r="C1716" s="14" t="str">
        <f>Table2[[#This Row],[Date]]</f>
        <v>19/01/2025</v>
      </c>
      <c r="D1716" s="1" t="str">
        <f>TRIM(PROPER(Table2[[#This Row],[Product_Name]]))</f>
        <v>Headphones</v>
      </c>
      <c r="E1716" s="1" t="str">
        <f>TRIM(PROPER(Table2[[#This Row],[Country]]))</f>
        <v>Germany</v>
      </c>
      <c r="F1716" s="1" t="str">
        <f>TRIM(PROPER(Table2[[#This Row],[Category]]))</f>
        <v>Electronics</v>
      </c>
      <c r="G1716" s="1" t="str">
        <f>TRIM(PROPER(Table2[[#This Row],[Brand]]))</f>
        <v>Samsung</v>
      </c>
      <c r="H1716" s="1">
        <f>Table2[[#This Row],[Supplier_ID]]</f>
        <v>1019</v>
      </c>
      <c r="I1716" s="1">
        <f>Table2[[#This Row],[Market_Price]]</f>
        <v>1436.86</v>
      </c>
      <c r="J1716" s="1">
        <f>Table2[[#This Row],[Selling_Price]]</f>
        <v>2250.06</v>
      </c>
      <c r="K1716" s="1">
        <f>Table2[[#This Row],[Quantity]]</f>
        <v>116</v>
      </c>
      <c r="L1716" s="1" t="str">
        <f>IF(ISBLANK(Table2[[#This Row],[Status]]), "No Data Entered", IFERROR(Table2[[#This Row],[Status]], "No Data Entered"))</f>
        <v>Delivered</v>
      </c>
    </row>
    <row r="1717" spans="1:12" x14ac:dyDescent="0.3">
      <c r="A1717" s="1" t="str">
        <f>Table2[[#This Row],[Product_ID]]</f>
        <v>PRO8868</v>
      </c>
      <c r="B1717" s="1" t="str">
        <f>Table2[[#This Row],[Customer_ID]]</f>
        <v>CUST28633</v>
      </c>
      <c r="C1717" s="14" t="str">
        <f>Table2[[#This Row],[Date]]</f>
        <v>25/11/2022</v>
      </c>
      <c r="D1717" s="1" t="str">
        <f>TRIM(PROPER(Table2[[#This Row],[Product_Name]]))</f>
        <v>Tablet</v>
      </c>
      <c r="E1717" s="1" t="str">
        <f>TRIM(PROPER(Table2[[#This Row],[Country]]))</f>
        <v>Uk</v>
      </c>
      <c r="F1717" s="1" t="str">
        <f>TRIM(PROPER(Table2[[#This Row],[Category]]))</f>
        <v>Office Supplies</v>
      </c>
      <c r="G1717" s="1" t="str">
        <f>TRIM(PROPER(Table2[[#This Row],[Brand]]))</f>
        <v>Sony</v>
      </c>
      <c r="H1717" s="1">
        <f>Table2[[#This Row],[Supplier_ID]]</f>
        <v>1001</v>
      </c>
      <c r="I1717" s="1">
        <f>Table2[[#This Row],[Market_Price]]</f>
        <v>375.96</v>
      </c>
      <c r="J1717" s="1">
        <f>Table2[[#This Row],[Selling_Price]]</f>
        <v>525.28</v>
      </c>
      <c r="K1717" s="1">
        <f>Table2[[#This Row],[Quantity]]</f>
        <v>19</v>
      </c>
      <c r="L1717" s="1" t="str">
        <f>IF(ISBLANK(Table2[[#This Row],[Status]]), "No Data Entered", IFERROR(Table2[[#This Row],[Status]], "No Data Entered"))</f>
        <v>Delivered</v>
      </c>
    </row>
    <row r="1718" spans="1:12" x14ac:dyDescent="0.3">
      <c r="A1718" s="1" t="str">
        <f>Table2[[#This Row],[Product_ID]]</f>
        <v>PRO4195</v>
      </c>
      <c r="B1718" s="1" t="str">
        <f>Table2[[#This Row],[Customer_ID]]</f>
        <v>CUST28767</v>
      </c>
      <c r="C1718" s="14" t="str">
        <f>Table2[[#This Row],[Date]]</f>
        <v>28/10/2023</v>
      </c>
      <c r="D1718" s="1" t="str">
        <f>TRIM(PROPER(Table2[[#This Row],[Product_Name]]))</f>
        <v>Tablet</v>
      </c>
      <c r="E1718" s="1" t="str">
        <f>TRIM(PROPER(Table2[[#This Row],[Country]]))</f>
        <v>Usa</v>
      </c>
      <c r="F1718" s="1" t="str">
        <f>TRIM(PROPER(Table2[[#This Row],[Category]]))</f>
        <v>Computers</v>
      </c>
      <c r="G1718" s="1" t="str">
        <f>TRIM(PROPER(Table2[[#This Row],[Brand]]))</f>
        <v>Hp</v>
      </c>
      <c r="H1718" s="1">
        <f>Table2[[#This Row],[Supplier_ID]]</f>
        <v>1039</v>
      </c>
      <c r="I1718" s="1">
        <f>Table2[[#This Row],[Market_Price]]</f>
        <v>1982.77</v>
      </c>
      <c r="J1718" s="1">
        <f>Table2[[#This Row],[Selling_Price]]</f>
        <v>2669.48</v>
      </c>
      <c r="K1718" s="1">
        <f>Table2[[#This Row],[Quantity]]</f>
        <v>41</v>
      </c>
      <c r="L1718" s="1" t="str">
        <f>IF(ISBLANK(Table2[[#This Row],[Status]]), "No Data Entered", IFERROR(Table2[[#This Row],[Status]], "No Data Entered"))</f>
        <v>Delivered</v>
      </c>
    </row>
    <row r="1719" spans="1:12" x14ac:dyDescent="0.3">
      <c r="A1719" s="1" t="str">
        <f>Table2[[#This Row],[Product_ID]]</f>
        <v>PRO5376</v>
      </c>
      <c r="B1719" s="1" t="str">
        <f>Table2[[#This Row],[Customer_ID]]</f>
        <v>CUST28830</v>
      </c>
      <c r="C1719" s="14" t="str">
        <f>Table2[[#This Row],[Date]]</f>
        <v>13/03/2023</v>
      </c>
      <c r="D1719" s="1" t="str">
        <f>TRIM(PROPER(Table2[[#This Row],[Product_Name]]))</f>
        <v>Headphones</v>
      </c>
      <c r="E1719" s="1" t="str">
        <f>TRIM(PROPER(Table2[[#This Row],[Country]]))</f>
        <v>Germany</v>
      </c>
      <c r="F1719" s="1" t="str">
        <f>TRIM(PROPER(Table2[[#This Row],[Category]]))</f>
        <v>Accessories</v>
      </c>
      <c r="G1719" s="1" t="str">
        <f>TRIM(PROPER(Table2[[#This Row],[Brand]]))</f>
        <v>Samsung</v>
      </c>
      <c r="H1719" s="1">
        <f>Table2[[#This Row],[Supplier_ID]]</f>
        <v>1100</v>
      </c>
      <c r="I1719" s="1">
        <f>Table2[[#This Row],[Market_Price]]</f>
        <v>981.78</v>
      </c>
      <c r="J1719" s="1">
        <f>Table2[[#This Row],[Selling_Price]]</f>
        <v>1900.9</v>
      </c>
      <c r="K1719" s="1">
        <f>Table2[[#This Row],[Quantity]]</f>
        <v>453</v>
      </c>
      <c r="L1719" s="1" t="str">
        <f>IF(ISBLANK(Table2[[#This Row],[Status]]), "No Data Entered", IFERROR(Table2[[#This Row],[Status]], "No Data Entered"))</f>
        <v>Delivered</v>
      </c>
    </row>
    <row r="1720" spans="1:12" x14ac:dyDescent="0.3">
      <c r="A1720" s="1" t="str">
        <f>Table2[[#This Row],[Product_ID]]</f>
        <v>PRO2409</v>
      </c>
      <c r="B1720" s="1" t="str">
        <f>Table2[[#This Row],[Customer_ID]]</f>
        <v>CUST28908</v>
      </c>
      <c r="C1720" s="14" t="str">
        <f>Table2[[#This Row],[Date]]</f>
        <v>20/02/2023</v>
      </c>
      <c r="D1720" s="1" t="str">
        <f>TRIM(PROPER(Table2[[#This Row],[Product_Name]]))</f>
        <v>Mouse</v>
      </c>
      <c r="E1720" s="1" t="str">
        <f>TRIM(PROPER(Table2[[#This Row],[Country]]))</f>
        <v>Canada</v>
      </c>
      <c r="F1720" s="1" t="str">
        <f>TRIM(PROPER(Table2[[#This Row],[Category]]))</f>
        <v>Computers</v>
      </c>
      <c r="G1720" s="1" t="str">
        <f>TRIM(PROPER(Table2[[#This Row],[Brand]]))</f>
        <v>Lenovo</v>
      </c>
      <c r="H1720" s="1">
        <f>Table2[[#This Row],[Supplier_ID]]</f>
        <v>1020</v>
      </c>
      <c r="I1720" s="1">
        <f>Table2[[#This Row],[Market_Price]]</f>
        <v>1666.64</v>
      </c>
      <c r="J1720" s="1">
        <f>Table2[[#This Row],[Selling_Price]]</f>
        <v>3105.02</v>
      </c>
      <c r="K1720" s="1">
        <f>Table2[[#This Row],[Quantity]]</f>
        <v>92</v>
      </c>
      <c r="L1720" s="1" t="str">
        <f>IF(ISBLANK(Table2[[#This Row],[Status]]), "No Data Entered", IFERROR(Table2[[#This Row],[Status]], "No Data Entered"))</f>
        <v>Delivered</v>
      </c>
    </row>
    <row r="1721" spans="1:12" x14ac:dyDescent="0.3">
      <c r="A1721" s="1" t="str">
        <f>Table2[[#This Row],[Product_ID]]</f>
        <v>PRO1590</v>
      </c>
      <c r="B1721" s="1" t="str">
        <f>Table2[[#This Row],[Customer_ID]]</f>
        <v>CUST28910</v>
      </c>
      <c r="C1721" s="14" t="str">
        <f>Table2[[#This Row],[Date]]</f>
        <v>12/05/2024</v>
      </c>
      <c r="D1721" s="1" t="str">
        <f>TRIM(PROPER(Table2[[#This Row],[Product_Name]]))</f>
        <v>Camera</v>
      </c>
      <c r="E1721" s="1" t="str">
        <f>TRIM(PROPER(Table2[[#This Row],[Country]]))</f>
        <v>Usa</v>
      </c>
      <c r="F1721" s="1" t="str">
        <f>TRIM(PROPER(Table2[[#This Row],[Category]]))</f>
        <v>Electronics</v>
      </c>
      <c r="G1721" s="1" t="str">
        <f>TRIM(PROPER(Table2[[#This Row],[Brand]]))</f>
        <v>Logitech</v>
      </c>
      <c r="H1721" s="1">
        <f>Table2[[#This Row],[Supplier_ID]]</f>
        <v>1079</v>
      </c>
      <c r="I1721" s="1">
        <f>Table2[[#This Row],[Market_Price]]</f>
        <v>1371.94</v>
      </c>
      <c r="J1721" s="1">
        <f>Table2[[#This Row],[Selling_Price]]</f>
        <v>2338.27</v>
      </c>
      <c r="K1721" s="1">
        <f>Table2[[#This Row],[Quantity]]</f>
        <v>390</v>
      </c>
      <c r="L1721" s="1" t="str">
        <f>IF(ISBLANK(Table2[[#This Row],[Status]]), "No Data Entered", IFERROR(Table2[[#This Row],[Status]], "No Data Entered"))</f>
        <v>Delivered</v>
      </c>
    </row>
    <row r="1722" spans="1:12" x14ac:dyDescent="0.3">
      <c r="A1722" s="1" t="str">
        <f>Table2[[#This Row],[Product_ID]]</f>
        <v>PRO1321</v>
      </c>
      <c r="B1722" s="1" t="str">
        <f>Table2[[#This Row],[Customer_ID]]</f>
        <v>CUST28925</v>
      </c>
      <c r="C1722" s="14" t="str">
        <f>Table2[[#This Row],[Date]]</f>
        <v>05/09/2022</v>
      </c>
      <c r="D1722" s="1" t="str">
        <f>TRIM(PROPER(Table2[[#This Row],[Product_Name]]))</f>
        <v>Tablet</v>
      </c>
      <c r="E1722" s="1" t="str">
        <f>TRIM(PROPER(Table2[[#This Row],[Country]]))</f>
        <v>Uk</v>
      </c>
      <c r="F1722" s="1" t="str">
        <f>TRIM(PROPER(Table2[[#This Row],[Category]]))</f>
        <v>Computers</v>
      </c>
      <c r="G1722" s="1" t="str">
        <f>TRIM(PROPER(Table2[[#This Row],[Brand]]))</f>
        <v>Samsung</v>
      </c>
      <c r="H1722" s="1">
        <f>Table2[[#This Row],[Supplier_ID]]</f>
        <v>1063</v>
      </c>
      <c r="I1722" s="1">
        <f>Table2[[#This Row],[Market_Price]]</f>
        <v>427.43</v>
      </c>
      <c r="J1722" s="1">
        <f>Table2[[#This Row],[Selling_Price]]</f>
        <v>535.85</v>
      </c>
      <c r="K1722" s="1">
        <f>Table2[[#This Row],[Quantity]]</f>
        <v>392</v>
      </c>
      <c r="L1722" s="1" t="str">
        <f>IF(ISBLANK(Table2[[#This Row],[Status]]), "No Data Entered", IFERROR(Table2[[#This Row],[Status]], "No Data Entered"))</f>
        <v>Delivered</v>
      </c>
    </row>
    <row r="1723" spans="1:12" x14ac:dyDescent="0.3">
      <c r="A1723" s="1" t="str">
        <f>Table2[[#This Row],[Product_ID]]</f>
        <v>PRO8294</v>
      </c>
      <c r="B1723" s="1" t="str">
        <f>Table2[[#This Row],[Customer_ID]]</f>
        <v>CUST29227</v>
      </c>
      <c r="C1723" s="14" t="str">
        <f>Table2[[#This Row],[Date]]</f>
        <v>17/09/2022</v>
      </c>
      <c r="D1723" s="1" t="str">
        <f>TRIM(PROPER(Table2[[#This Row],[Product_Name]]))</f>
        <v>Monitor</v>
      </c>
      <c r="E1723" s="1" t="str">
        <f>TRIM(PROPER(Table2[[#This Row],[Country]]))</f>
        <v>Australia</v>
      </c>
      <c r="F1723" s="1" t="str">
        <f>TRIM(PROPER(Table2[[#This Row],[Category]]))</f>
        <v>Accessories</v>
      </c>
      <c r="G1723" s="1" t="str">
        <f>TRIM(PROPER(Table2[[#This Row],[Brand]]))</f>
        <v>Samsung</v>
      </c>
      <c r="H1723" s="1">
        <f>Table2[[#This Row],[Supplier_ID]]</f>
        <v>1089</v>
      </c>
      <c r="I1723" s="1">
        <f>Table2[[#This Row],[Market_Price]]</f>
        <v>976.5</v>
      </c>
      <c r="J1723" s="1">
        <f>Table2[[#This Row],[Selling_Price]]</f>
        <v>1457.49</v>
      </c>
      <c r="K1723" s="1">
        <f>Table2[[#This Row],[Quantity]]</f>
        <v>499</v>
      </c>
      <c r="L1723" s="1" t="str">
        <f>IF(ISBLANK(Table2[[#This Row],[Status]]), "No Data Entered", IFERROR(Table2[[#This Row],[Status]], "No Data Entered"))</f>
        <v>Delivered</v>
      </c>
    </row>
    <row r="1724" spans="1:12" x14ac:dyDescent="0.3">
      <c r="A1724" s="1" t="str">
        <f>Table2[[#This Row],[Product_ID]]</f>
        <v>PRO6890</v>
      </c>
      <c r="B1724" s="1" t="str">
        <f>Table2[[#This Row],[Customer_ID]]</f>
        <v>CUST29282</v>
      </c>
      <c r="C1724" s="14" t="str">
        <f>Table2[[#This Row],[Date]]</f>
        <v>26/07/2023</v>
      </c>
      <c r="D1724" s="1" t="str">
        <f>TRIM(PROPER(Table2[[#This Row],[Product_Name]]))</f>
        <v>Mouse</v>
      </c>
      <c r="E1724" s="1" t="str">
        <f>TRIM(PROPER(Table2[[#This Row],[Country]]))</f>
        <v>Japan</v>
      </c>
      <c r="F1724" s="1" t="str">
        <f>TRIM(PROPER(Table2[[#This Row],[Category]]))</f>
        <v>Wearables</v>
      </c>
      <c r="G1724" s="1" t="str">
        <f>TRIM(PROPER(Table2[[#This Row],[Brand]]))</f>
        <v>Hp</v>
      </c>
      <c r="H1724" s="1">
        <f>Table2[[#This Row],[Supplier_ID]]</f>
        <v>1022</v>
      </c>
      <c r="I1724" s="1">
        <f>Table2[[#This Row],[Market_Price]]</f>
        <v>732.71</v>
      </c>
      <c r="J1724" s="1">
        <f>Table2[[#This Row],[Selling_Price]]</f>
        <v>1016.72</v>
      </c>
      <c r="K1724" s="1">
        <f>Table2[[#This Row],[Quantity]]</f>
        <v>234</v>
      </c>
      <c r="L1724" s="1" t="str">
        <f>IF(ISBLANK(Table2[[#This Row],[Status]]), "No Data Entered", IFERROR(Table2[[#This Row],[Status]], "No Data Entered"))</f>
        <v>Delivered</v>
      </c>
    </row>
    <row r="1725" spans="1:12" x14ac:dyDescent="0.3">
      <c r="A1725" s="1" t="str">
        <f>Table2[[#This Row],[Product_ID]]</f>
        <v>PRO5016</v>
      </c>
      <c r="B1725" s="1" t="str">
        <f>Table2[[#This Row],[Customer_ID]]</f>
        <v>CUST29419</v>
      </c>
      <c r="C1725" s="14" t="str">
        <f>Table2[[#This Row],[Date]]</f>
        <v>11/11/2022</v>
      </c>
      <c r="D1725" s="1" t="str">
        <f>TRIM(PROPER(Table2[[#This Row],[Product_Name]]))</f>
        <v>Tablet</v>
      </c>
      <c r="E1725" s="1" t="str">
        <f>TRIM(PROPER(Table2[[#This Row],[Country]]))</f>
        <v>India</v>
      </c>
      <c r="F1725" s="1" t="str">
        <f>TRIM(PROPER(Table2[[#This Row],[Category]]))</f>
        <v>Wearables</v>
      </c>
      <c r="G1725" s="1" t="str">
        <f>TRIM(PROPER(Table2[[#This Row],[Brand]]))</f>
        <v>Hp</v>
      </c>
      <c r="H1725" s="1">
        <f>Table2[[#This Row],[Supplier_ID]]</f>
        <v>1012</v>
      </c>
      <c r="I1725" s="1">
        <f>Table2[[#This Row],[Market_Price]]</f>
        <v>82.25</v>
      </c>
      <c r="J1725" s="1">
        <f>Table2[[#This Row],[Selling_Price]]</f>
        <v>93.49</v>
      </c>
      <c r="K1725" s="1">
        <f>Table2[[#This Row],[Quantity]]</f>
        <v>105</v>
      </c>
      <c r="L1725" s="1" t="str">
        <f>IF(ISBLANK(Table2[[#This Row],[Status]]), "No Data Entered", IFERROR(Table2[[#This Row],[Status]], "No Data Entered"))</f>
        <v>Delivered</v>
      </c>
    </row>
    <row r="1726" spans="1:12" x14ac:dyDescent="0.3">
      <c r="A1726" s="1" t="str">
        <f>Table2[[#This Row],[Product_ID]]</f>
        <v>PRO7326</v>
      </c>
      <c r="B1726" s="1" t="str">
        <f>Table2[[#This Row],[Customer_ID]]</f>
        <v>CUST29449</v>
      </c>
      <c r="C1726" s="14" t="str">
        <f>Table2[[#This Row],[Date]]</f>
        <v>07/03/2020</v>
      </c>
      <c r="D1726" s="1" t="str">
        <f>TRIM(PROPER(Table2[[#This Row],[Product_Name]]))</f>
        <v>Smartphone</v>
      </c>
      <c r="E1726" s="1" t="str">
        <f>TRIM(PROPER(Table2[[#This Row],[Country]]))</f>
        <v>Usa</v>
      </c>
      <c r="F1726" s="1" t="str">
        <f>TRIM(PROPER(Table2[[#This Row],[Category]]))</f>
        <v>Electronics</v>
      </c>
      <c r="G1726" s="1" t="str">
        <f>TRIM(PROPER(Table2[[#This Row],[Brand]]))</f>
        <v>Samsung</v>
      </c>
      <c r="H1726" s="1">
        <f>Table2[[#This Row],[Supplier_ID]]</f>
        <v>1087</v>
      </c>
      <c r="I1726" s="1">
        <f>Table2[[#This Row],[Market_Price]]</f>
        <v>1501.17</v>
      </c>
      <c r="J1726" s="1">
        <f>Table2[[#This Row],[Selling_Price]]</f>
        <v>2056.06</v>
      </c>
      <c r="K1726" s="1">
        <f>Table2[[#This Row],[Quantity]]</f>
        <v>448</v>
      </c>
      <c r="L1726" s="1" t="str">
        <f>IF(ISBLANK(Table2[[#This Row],[Status]]), "No Data Entered", IFERROR(Table2[[#This Row],[Status]], "No Data Entered"))</f>
        <v>Delivered</v>
      </c>
    </row>
    <row r="1727" spans="1:12" x14ac:dyDescent="0.3">
      <c r="A1727" s="1" t="str">
        <f>Table2[[#This Row],[Product_ID]]</f>
        <v>PRO1643</v>
      </c>
      <c r="B1727" s="1" t="str">
        <f>Table2[[#This Row],[Customer_ID]]</f>
        <v>CUST29449</v>
      </c>
      <c r="C1727" s="14" t="str">
        <f>Table2[[#This Row],[Date]]</f>
        <v>17/08/2024</v>
      </c>
      <c r="D1727" s="1" t="str">
        <f>TRIM(PROPER(Table2[[#This Row],[Product_Name]]))</f>
        <v>Mouse</v>
      </c>
      <c r="E1727" s="1" t="str">
        <f>TRIM(PROPER(Table2[[#This Row],[Country]]))</f>
        <v>India</v>
      </c>
      <c r="F1727" s="1" t="str">
        <f>TRIM(PROPER(Table2[[#This Row],[Category]]))</f>
        <v>Electronics</v>
      </c>
      <c r="G1727" s="1" t="str">
        <f>TRIM(PROPER(Table2[[#This Row],[Brand]]))</f>
        <v>Sony</v>
      </c>
      <c r="H1727" s="1">
        <f>Table2[[#This Row],[Supplier_ID]]</f>
        <v>1066</v>
      </c>
      <c r="I1727" s="1">
        <f>Table2[[#This Row],[Market_Price]]</f>
        <v>51.86</v>
      </c>
      <c r="J1727" s="1">
        <f>Table2[[#This Row],[Selling_Price]]</f>
        <v>70.86</v>
      </c>
      <c r="K1727" s="1">
        <f>Table2[[#This Row],[Quantity]]</f>
        <v>241</v>
      </c>
      <c r="L1727" s="1" t="str">
        <f>IF(ISBLANK(Table2[[#This Row],[Status]]), "No Data Entered", IFERROR(Table2[[#This Row],[Status]], "No Data Entered"))</f>
        <v>Delivered</v>
      </c>
    </row>
    <row r="1728" spans="1:12" x14ac:dyDescent="0.3">
      <c r="A1728" s="1" t="str">
        <f>Table2[[#This Row],[Product_ID]]</f>
        <v>PRO1127</v>
      </c>
      <c r="B1728" s="1" t="str">
        <f>Table2[[#This Row],[Customer_ID]]</f>
        <v>CUST29497</v>
      </c>
      <c r="C1728" s="14" t="str">
        <f>Table2[[#This Row],[Date]]</f>
        <v>31/08/2025</v>
      </c>
      <c r="D1728" s="1" t="str">
        <f>TRIM(PROPER(Table2[[#This Row],[Product_Name]]))</f>
        <v>Keyboard</v>
      </c>
      <c r="E1728" s="1" t="str">
        <f>TRIM(PROPER(Table2[[#This Row],[Country]]))</f>
        <v>Australia</v>
      </c>
      <c r="F1728" s="1" t="str">
        <f>TRIM(PROPER(Table2[[#This Row],[Category]]))</f>
        <v>Office Supplies</v>
      </c>
      <c r="G1728" s="1" t="str">
        <f>TRIM(PROPER(Table2[[#This Row],[Brand]]))</f>
        <v>Canon</v>
      </c>
      <c r="H1728" s="1">
        <f>Table2[[#This Row],[Supplier_ID]]</f>
        <v>1065</v>
      </c>
      <c r="I1728" s="1">
        <f>Table2[[#This Row],[Market_Price]]</f>
        <v>1269.32</v>
      </c>
      <c r="J1728" s="1">
        <f>Table2[[#This Row],[Selling_Price]]</f>
        <v>1906.11</v>
      </c>
      <c r="K1728" s="1">
        <f>Table2[[#This Row],[Quantity]]</f>
        <v>9</v>
      </c>
      <c r="L1728" s="1" t="str">
        <f>IF(ISBLANK(Table2[[#This Row],[Status]]), "No Data Entered", IFERROR(Table2[[#This Row],[Status]], "No Data Entered"))</f>
        <v>Delivered</v>
      </c>
    </row>
    <row r="1729" spans="1:12" x14ac:dyDescent="0.3">
      <c r="A1729" s="1" t="str">
        <f>Table2[[#This Row],[Product_ID]]</f>
        <v>PRO2894</v>
      </c>
      <c r="B1729" s="1" t="str">
        <f>Table2[[#This Row],[Customer_ID]]</f>
        <v>CUST29526</v>
      </c>
      <c r="C1729" s="14" t="str">
        <f>Table2[[#This Row],[Date]]</f>
        <v>30/01/2021</v>
      </c>
      <c r="D1729" s="1" t="str">
        <f>TRIM(PROPER(Table2[[#This Row],[Product_Name]]))</f>
        <v>Smartphone</v>
      </c>
      <c r="E1729" s="1" t="str">
        <f>TRIM(PROPER(Table2[[#This Row],[Country]]))</f>
        <v>Canada</v>
      </c>
      <c r="F1729" s="1" t="str">
        <f>TRIM(PROPER(Table2[[#This Row],[Category]]))</f>
        <v>Accessories</v>
      </c>
      <c r="G1729" s="1" t="str">
        <f>TRIM(PROPER(Table2[[#This Row],[Brand]]))</f>
        <v>Lenovo</v>
      </c>
      <c r="H1729" s="1">
        <f>Table2[[#This Row],[Supplier_ID]]</f>
        <v>1091</v>
      </c>
      <c r="I1729" s="1">
        <f>Table2[[#This Row],[Market_Price]]</f>
        <v>1674.26</v>
      </c>
      <c r="J1729" s="1">
        <f>Table2[[#This Row],[Selling_Price]]</f>
        <v>2294.63</v>
      </c>
      <c r="K1729" s="1">
        <f>Table2[[#This Row],[Quantity]]</f>
        <v>332</v>
      </c>
      <c r="L1729" s="1" t="str">
        <f>IF(ISBLANK(Table2[[#This Row],[Status]]), "No Data Entered", IFERROR(Table2[[#This Row],[Status]], "No Data Entered"))</f>
        <v>Delivered</v>
      </c>
    </row>
    <row r="1730" spans="1:12" x14ac:dyDescent="0.3">
      <c r="A1730" s="1" t="str">
        <f>Table2[[#This Row],[Product_ID]]</f>
        <v>PRO7736</v>
      </c>
      <c r="B1730" s="1" t="str">
        <f>Table2[[#This Row],[Customer_ID]]</f>
        <v>CUST29576</v>
      </c>
      <c r="C1730" s="14" t="str">
        <f>Table2[[#This Row],[Date]]</f>
        <v>16/09/2020</v>
      </c>
      <c r="D1730" s="1" t="str">
        <f>TRIM(PROPER(Table2[[#This Row],[Product_Name]]))</f>
        <v>Laptop</v>
      </c>
      <c r="E1730" s="1" t="str">
        <f>TRIM(PROPER(Table2[[#This Row],[Country]]))</f>
        <v>Japan</v>
      </c>
      <c r="F1730" s="1" t="str">
        <f>TRIM(PROPER(Table2[[#This Row],[Category]]))</f>
        <v>Accessories</v>
      </c>
      <c r="G1730" s="1" t="str">
        <f>TRIM(PROPER(Table2[[#This Row],[Brand]]))</f>
        <v>Samsung</v>
      </c>
      <c r="H1730" s="1">
        <f>Table2[[#This Row],[Supplier_ID]]</f>
        <v>1019</v>
      </c>
      <c r="I1730" s="1">
        <f>Table2[[#This Row],[Market_Price]]</f>
        <v>1523.79</v>
      </c>
      <c r="J1730" s="1">
        <f>Table2[[#This Row],[Selling_Price]]</f>
        <v>1684.85</v>
      </c>
      <c r="K1730" s="1">
        <f>Table2[[#This Row],[Quantity]]</f>
        <v>495</v>
      </c>
      <c r="L1730" s="1" t="str">
        <f>IF(ISBLANK(Table2[[#This Row],[Status]]), "No Data Entered", IFERROR(Table2[[#This Row],[Status]], "No Data Entered"))</f>
        <v>Delivered</v>
      </c>
    </row>
    <row r="1731" spans="1:12" x14ac:dyDescent="0.3">
      <c r="A1731" s="1" t="str">
        <f>Table2[[#This Row],[Product_ID]]</f>
        <v>PRO9010</v>
      </c>
      <c r="B1731" s="1" t="str">
        <f>Table2[[#This Row],[Customer_ID]]</f>
        <v>CUST29594</v>
      </c>
      <c r="C1731" s="14" t="str">
        <f>Table2[[#This Row],[Date]]</f>
        <v>14/11/2023</v>
      </c>
      <c r="D1731" s="1" t="str">
        <f>TRIM(PROPER(Table2[[#This Row],[Product_Name]]))</f>
        <v>Printer</v>
      </c>
      <c r="E1731" s="1" t="str">
        <f>TRIM(PROPER(Table2[[#This Row],[Country]]))</f>
        <v>Uk</v>
      </c>
      <c r="F1731" s="1" t="str">
        <f>TRIM(PROPER(Table2[[#This Row],[Category]]))</f>
        <v>Computers</v>
      </c>
      <c r="G1731" s="1" t="str">
        <f>TRIM(PROPER(Table2[[#This Row],[Brand]]))</f>
        <v>Lenovo</v>
      </c>
      <c r="H1731" s="1">
        <f>Table2[[#This Row],[Supplier_ID]]</f>
        <v>1006</v>
      </c>
      <c r="I1731" s="1">
        <f>Table2[[#This Row],[Market_Price]]</f>
        <v>259.55</v>
      </c>
      <c r="J1731" s="1">
        <f>Table2[[#This Row],[Selling_Price]]</f>
        <v>302.13</v>
      </c>
      <c r="K1731" s="1">
        <f>Table2[[#This Row],[Quantity]]</f>
        <v>144</v>
      </c>
      <c r="L1731" s="1" t="str">
        <f>IF(ISBLANK(Table2[[#This Row],[Status]]), "No Data Entered", IFERROR(Table2[[#This Row],[Status]], "No Data Entered"))</f>
        <v>Delivered</v>
      </c>
    </row>
    <row r="1732" spans="1:12" x14ac:dyDescent="0.3">
      <c r="A1732" s="1" t="str">
        <f>Table2[[#This Row],[Product_ID]]</f>
        <v>PRO9898</v>
      </c>
      <c r="B1732" s="1" t="str">
        <f>Table2[[#This Row],[Customer_ID]]</f>
        <v>CUST29640</v>
      </c>
      <c r="C1732" s="14" t="str">
        <f>Table2[[#This Row],[Date]]</f>
        <v>18/05/2021</v>
      </c>
      <c r="D1732" s="1" t="str">
        <f>TRIM(PROPER(Table2[[#This Row],[Product_Name]]))</f>
        <v>Mouse</v>
      </c>
      <c r="E1732" s="1" t="str">
        <f>TRIM(PROPER(Table2[[#This Row],[Country]]))</f>
        <v>India</v>
      </c>
      <c r="F1732" s="1" t="str">
        <f>TRIM(PROPER(Table2[[#This Row],[Category]]))</f>
        <v>Accessories</v>
      </c>
      <c r="G1732" s="1" t="str">
        <f>TRIM(PROPER(Table2[[#This Row],[Brand]]))</f>
        <v>Asus</v>
      </c>
      <c r="H1732" s="1">
        <f>Table2[[#This Row],[Supplier_ID]]</f>
        <v>1058</v>
      </c>
      <c r="I1732" s="1">
        <f>Table2[[#This Row],[Market_Price]]</f>
        <v>1987.12</v>
      </c>
      <c r="J1732" s="1">
        <f>Table2[[#This Row],[Selling_Price]]</f>
        <v>2290.38</v>
      </c>
      <c r="K1732" s="1">
        <f>Table2[[#This Row],[Quantity]]</f>
        <v>374</v>
      </c>
      <c r="L1732" s="1" t="str">
        <f>IF(ISBLANK(Table2[[#This Row],[Status]]), "No Data Entered", IFERROR(Table2[[#This Row],[Status]], "No Data Entered"))</f>
        <v>Delivered</v>
      </c>
    </row>
    <row r="1733" spans="1:12" x14ac:dyDescent="0.3">
      <c r="A1733" s="1" t="str">
        <f>Table2[[#This Row],[Product_ID]]</f>
        <v>PRO6558</v>
      </c>
      <c r="B1733" s="1" t="str">
        <f>Table2[[#This Row],[Customer_ID]]</f>
        <v>CUST29645</v>
      </c>
      <c r="C1733" s="14" t="str">
        <f>Table2[[#This Row],[Date]]</f>
        <v>17/04/2021</v>
      </c>
      <c r="D1733" s="1" t="str">
        <f>TRIM(PROPER(Table2[[#This Row],[Product_Name]]))</f>
        <v>Camera</v>
      </c>
      <c r="E1733" s="1" t="str">
        <f>TRIM(PROPER(Table2[[#This Row],[Country]]))</f>
        <v>France</v>
      </c>
      <c r="F1733" s="1" t="str">
        <f>TRIM(PROPER(Table2[[#This Row],[Category]]))</f>
        <v>Electronics</v>
      </c>
      <c r="G1733" s="1" t="str">
        <f>TRIM(PROPER(Table2[[#This Row],[Brand]]))</f>
        <v>Apple</v>
      </c>
      <c r="H1733" s="1">
        <f>Table2[[#This Row],[Supplier_ID]]</f>
        <v>1062</v>
      </c>
      <c r="I1733" s="1">
        <f>Table2[[#This Row],[Market_Price]]</f>
        <v>1355.71</v>
      </c>
      <c r="J1733" s="1">
        <f>Table2[[#This Row],[Selling_Price]]</f>
        <v>2626.85</v>
      </c>
      <c r="K1733" s="1">
        <f>Table2[[#This Row],[Quantity]]</f>
        <v>497</v>
      </c>
      <c r="L1733" s="1" t="str">
        <f>IF(ISBLANK(Table2[[#This Row],[Status]]), "No Data Entered", IFERROR(Table2[[#This Row],[Status]], "No Data Entered"))</f>
        <v>Delivered</v>
      </c>
    </row>
    <row r="1734" spans="1:12" x14ac:dyDescent="0.3">
      <c r="A1734" s="1" t="str">
        <f>Table2[[#This Row],[Product_ID]]</f>
        <v>PRO2037</v>
      </c>
      <c r="B1734" s="1" t="str">
        <f>Table2[[#This Row],[Customer_ID]]</f>
        <v>CUST29732</v>
      </c>
      <c r="C1734" s="14" t="str">
        <f>Table2[[#This Row],[Date]]</f>
        <v>26/06/2023</v>
      </c>
      <c r="D1734" s="1" t="str">
        <f>TRIM(PROPER(Table2[[#This Row],[Product_Name]]))</f>
        <v>Smartwatch</v>
      </c>
      <c r="E1734" s="1" t="str">
        <f>TRIM(PROPER(Table2[[#This Row],[Country]]))</f>
        <v>Canada</v>
      </c>
      <c r="F1734" s="1" t="str">
        <f>TRIM(PROPER(Table2[[#This Row],[Category]]))</f>
        <v>Computers</v>
      </c>
      <c r="G1734" s="1" t="str">
        <f>TRIM(PROPER(Table2[[#This Row],[Brand]]))</f>
        <v>Canon</v>
      </c>
      <c r="H1734" s="1">
        <f>Table2[[#This Row],[Supplier_ID]]</f>
        <v>1013</v>
      </c>
      <c r="I1734" s="1">
        <f>Table2[[#This Row],[Market_Price]]</f>
        <v>1909.76</v>
      </c>
      <c r="J1734" s="1">
        <f>Table2[[#This Row],[Selling_Price]]</f>
        <v>2781.99</v>
      </c>
      <c r="K1734" s="1">
        <f>Table2[[#This Row],[Quantity]]</f>
        <v>30</v>
      </c>
      <c r="L1734" s="1" t="str">
        <f>IF(ISBLANK(Table2[[#This Row],[Status]]), "No Data Entered", IFERROR(Table2[[#This Row],[Status]], "No Data Entered"))</f>
        <v>Delivered</v>
      </c>
    </row>
    <row r="1735" spans="1:12" x14ac:dyDescent="0.3">
      <c r="A1735" s="1" t="str">
        <f>Table2[[#This Row],[Product_ID]]</f>
        <v>PRO6398</v>
      </c>
      <c r="B1735" s="1" t="str">
        <f>Table2[[#This Row],[Customer_ID]]</f>
        <v>CUST29765</v>
      </c>
      <c r="C1735" s="14" t="str">
        <f>Table2[[#This Row],[Date]]</f>
        <v>16/06/2021</v>
      </c>
      <c r="D1735" s="1" t="str">
        <f>TRIM(PROPER(Table2[[#This Row],[Product_Name]]))</f>
        <v>Tablet</v>
      </c>
      <c r="E1735" s="1" t="str">
        <f>TRIM(PROPER(Table2[[#This Row],[Country]]))</f>
        <v>Uk</v>
      </c>
      <c r="F1735" s="1" t="str">
        <f>TRIM(PROPER(Table2[[#This Row],[Category]]))</f>
        <v>Electronics</v>
      </c>
      <c r="G1735" s="1" t="str">
        <f>TRIM(PROPER(Table2[[#This Row],[Brand]]))</f>
        <v>Apple</v>
      </c>
      <c r="H1735" s="1">
        <f>Table2[[#This Row],[Supplier_ID]]</f>
        <v>1043</v>
      </c>
      <c r="I1735" s="1">
        <f>Table2[[#This Row],[Market_Price]]</f>
        <v>632.75</v>
      </c>
      <c r="J1735" s="1">
        <f>Table2[[#This Row],[Selling_Price]]</f>
        <v>854.62</v>
      </c>
      <c r="K1735" s="1">
        <f>Table2[[#This Row],[Quantity]]</f>
        <v>129</v>
      </c>
      <c r="L1735" s="1" t="str">
        <f>IF(ISBLANK(Table2[[#This Row],[Status]]), "No Data Entered", IFERROR(Table2[[#This Row],[Status]], "No Data Entered"))</f>
        <v>Delivered</v>
      </c>
    </row>
    <row r="1736" spans="1:12" x14ac:dyDescent="0.3">
      <c r="A1736" s="1" t="str">
        <f>Table2[[#This Row],[Product_ID]]</f>
        <v>PRO1250</v>
      </c>
      <c r="B1736" s="1" t="str">
        <f>Table2[[#This Row],[Customer_ID]]</f>
        <v>CUST29856</v>
      </c>
      <c r="C1736" s="14" t="str">
        <f>Table2[[#This Row],[Date]]</f>
        <v>21/05/2024</v>
      </c>
      <c r="D1736" s="1" t="str">
        <f>TRIM(PROPER(Table2[[#This Row],[Product_Name]]))</f>
        <v>Keyboard</v>
      </c>
      <c r="E1736" s="1" t="str">
        <f>TRIM(PROPER(Table2[[#This Row],[Country]]))</f>
        <v>Brazil</v>
      </c>
      <c r="F1736" s="1" t="str">
        <f>TRIM(PROPER(Table2[[#This Row],[Category]]))</f>
        <v>Electronics</v>
      </c>
      <c r="G1736" s="1" t="str">
        <f>TRIM(PROPER(Table2[[#This Row],[Brand]]))</f>
        <v>Canon</v>
      </c>
      <c r="H1736" s="1">
        <f>Table2[[#This Row],[Supplier_ID]]</f>
        <v>1039</v>
      </c>
      <c r="I1736" s="1">
        <f>Table2[[#This Row],[Market_Price]]</f>
        <v>1741.5</v>
      </c>
      <c r="J1736" s="1">
        <f>Table2[[#This Row],[Selling_Price]]</f>
        <v>3346.57</v>
      </c>
      <c r="K1736" s="1">
        <f>Table2[[#This Row],[Quantity]]</f>
        <v>324</v>
      </c>
      <c r="L1736" s="1" t="str">
        <f>IF(ISBLANK(Table2[[#This Row],[Status]]), "No Data Entered", IFERROR(Table2[[#This Row],[Status]], "No Data Entered"))</f>
        <v>Delivered</v>
      </c>
    </row>
    <row r="1737" spans="1:12" x14ac:dyDescent="0.3">
      <c r="A1737" s="1" t="str">
        <f>Table2[[#This Row],[Product_ID]]</f>
        <v>PRO2878</v>
      </c>
      <c r="B1737" s="1" t="str">
        <f>Table2[[#This Row],[Customer_ID]]</f>
        <v>CUST29873</v>
      </c>
      <c r="C1737" s="14" t="str">
        <f>Table2[[#This Row],[Date]]</f>
        <v>29/03/2022</v>
      </c>
      <c r="D1737" s="1" t="str">
        <f>TRIM(PROPER(Table2[[#This Row],[Product_Name]]))</f>
        <v>Smartwatch</v>
      </c>
      <c r="E1737" s="1" t="str">
        <f>TRIM(PROPER(Table2[[#This Row],[Country]]))</f>
        <v>Australia</v>
      </c>
      <c r="F1737" s="1" t="str">
        <f>TRIM(PROPER(Table2[[#This Row],[Category]]))</f>
        <v>Wearables</v>
      </c>
      <c r="G1737" s="1" t="str">
        <f>TRIM(PROPER(Table2[[#This Row],[Brand]]))</f>
        <v>Sony</v>
      </c>
      <c r="H1737" s="1">
        <f>Table2[[#This Row],[Supplier_ID]]</f>
        <v>1063</v>
      </c>
      <c r="I1737" s="1">
        <f>Table2[[#This Row],[Market_Price]]</f>
        <v>431.19</v>
      </c>
      <c r="J1737" s="1">
        <f>Table2[[#This Row],[Selling_Price]]</f>
        <v>600.73</v>
      </c>
      <c r="K1737" s="1">
        <f>Table2[[#This Row],[Quantity]]</f>
        <v>282</v>
      </c>
      <c r="L1737" s="1" t="str">
        <f>IF(ISBLANK(Table2[[#This Row],[Status]]), "No Data Entered", IFERROR(Table2[[#This Row],[Status]], "No Data Entered"))</f>
        <v>Delivered</v>
      </c>
    </row>
    <row r="1738" spans="1:12" x14ac:dyDescent="0.3">
      <c r="A1738" s="1" t="str">
        <f>Table2[[#This Row],[Product_ID]]</f>
        <v>PRO8177</v>
      </c>
      <c r="B1738" s="1" t="str">
        <f>Table2[[#This Row],[Customer_ID]]</f>
        <v>CUST29907</v>
      </c>
      <c r="C1738" s="14" t="str">
        <f>Table2[[#This Row],[Date]]</f>
        <v>03/02/2022</v>
      </c>
      <c r="D1738" s="1" t="str">
        <f>TRIM(PROPER(Table2[[#This Row],[Product_Name]]))</f>
        <v>Smartphone</v>
      </c>
      <c r="E1738" s="1" t="str">
        <f>TRIM(PROPER(Table2[[#This Row],[Country]]))</f>
        <v>Japan</v>
      </c>
      <c r="F1738" s="1" t="str">
        <f>TRIM(PROPER(Table2[[#This Row],[Category]]))</f>
        <v>Office Supplies</v>
      </c>
      <c r="G1738" s="1" t="str">
        <f>TRIM(PROPER(Table2[[#This Row],[Brand]]))</f>
        <v>Lenovo</v>
      </c>
      <c r="H1738" s="1">
        <f>Table2[[#This Row],[Supplier_ID]]</f>
        <v>1078</v>
      </c>
      <c r="I1738" s="1">
        <f>Table2[[#This Row],[Market_Price]]</f>
        <v>1518.93</v>
      </c>
      <c r="J1738" s="1">
        <f>Table2[[#This Row],[Selling_Price]]</f>
        <v>2706.41</v>
      </c>
      <c r="K1738" s="1">
        <f>Table2[[#This Row],[Quantity]]</f>
        <v>481</v>
      </c>
      <c r="L1738" s="1" t="str">
        <f>IF(ISBLANK(Table2[[#This Row],[Status]]), "No Data Entered", IFERROR(Table2[[#This Row],[Status]], "No Data Entered"))</f>
        <v>Delivered</v>
      </c>
    </row>
    <row r="1739" spans="1:12" x14ac:dyDescent="0.3">
      <c r="A1739" s="1" t="str">
        <f>Table2[[#This Row],[Product_ID]]</f>
        <v>PRO5942</v>
      </c>
      <c r="B1739" s="1" t="str">
        <f>Table2[[#This Row],[Customer_ID]]</f>
        <v>CUST30164</v>
      </c>
      <c r="C1739" s="14" t="str">
        <f>Table2[[#This Row],[Date]]</f>
        <v>03/02/2024</v>
      </c>
      <c r="D1739" s="1" t="str">
        <f>TRIM(PROPER(Table2[[#This Row],[Product_Name]]))</f>
        <v>Monitor</v>
      </c>
      <c r="E1739" s="1" t="str">
        <f>TRIM(PROPER(Table2[[#This Row],[Country]]))</f>
        <v>Usa</v>
      </c>
      <c r="F1739" s="1" t="str">
        <f>TRIM(PROPER(Table2[[#This Row],[Category]]))</f>
        <v>Wearables</v>
      </c>
      <c r="G1739" s="1" t="str">
        <f>TRIM(PROPER(Table2[[#This Row],[Brand]]))</f>
        <v>Asus</v>
      </c>
      <c r="H1739" s="1">
        <f>Table2[[#This Row],[Supplier_ID]]</f>
        <v>1051</v>
      </c>
      <c r="I1739" s="1">
        <f>Table2[[#This Row],[Market_Price]]</f>
        <v>1730.98</v>
      </c>
      <c r="J1739" s="1">
        <f>Table2[[#This Row],[Selling_Price]]</f>
        <v>3238.46</v>
      </c>
      <c r="K1739" s="1">
        <f>Table2[[#This Row],[Quantity]]</f>
        <v>487</v>
      </c>
      <c r="L1739" s="1" t="str">
        <f>IF(ISBLANK(Table2[[#This Row],[Status]]), "No Data Entered", IFERROR(Table2[[#This Row],[Status]], "No Data Entered"))</f>
        <v>Delivered</v>
      </c>
    </row>
    <row r="1740" spans="1:12" x14ac:dyDescent="0.3">
      <c r="A1740" s="1" t="str">
        <f>Table2[[#This Row],[Product_ID]]</f>
        <v>PRO5717</v>
      </c>
      <c r="B1740" s="1" t="str">
        <f>Table2[[#This Row],[Customer_ID]]</f>
        <v>CUST30227</v>
      </c>
      <c r="C1740" s="14" t="str">
        <f>Table2[[#This Row],[Date]]</f>
        <v>20/12/2022</v>
      </c>
      <c r="D1740" s="1" t="str">
        <f>TRIM(PROPER(Table2[[#This Row],[Product_Name]]))</f>
        <v>Monitor</v>
      </c>
      <c r="E1740" s="1" t="str">
        <f>TRIM(PROPER(Table2[[#This Row],[Country]]))</f>
        <v>China</v>
      </c>
      <c r="F1740" s="1" t="str">
        <f>TRIM(PROPER(Table2[[#This Row],[Category]]))</f>
        <v>Computers</v>
      </c>
      <c r="G1740" s="1" t="str">
        <f>TRIM(PROPER(Table2[[#This Row],[Brand]]))</f>
        <v>Samsung</v>
      </c>
      <c r="H1740" s="1">
        <f>Table2[[#This Row],[Supplier_ID]]</f>
        <v>1037</v>
      </c>
      <c r="I1740" s="1">
        <f>Table2[[#This Row],[Market_Price]]</f>
        <v>337.61</v>
      </c>
      <c r="J1740" s="1">
        <f>Table2[[#This Row],[Selling_Price]]</f>
        <v>562.03</v>
      </c>
      <c r="K1740" s="1">
        <f>Table2[[#This Row],[Quantity]]</f>
        <v>108</v>
      </c>
      <c r="L1740" s="1" t="str">
        <f>IF(ISBLANK(Table2[[#This Row],[Status]]), "No Data Entered", IFERROR(Table2[[#This Row],[Status]], "No Data Entered"))</f>
        <v>Delivered</v>
      </c>
    </row>
    <row r="1741" spans="1:12" x14ac:dyDescent="0.3">
      <c r="A1741" s="1" t="str">
        <f>Table2[[#This Row],[Product_ID]]</f>
        <v>PRO5260</v>
      </c>
      <c r="B1741" s="1" t="str">
        <f>Table2[[#This Row],[Customer_ID]]</f>
        <v>CUST30229</v>
      </c>
      <c r="C1741" s="14" t="str">
        <f>Table2[[#This Row],[Date]]</f>
        <v>15/08/2025</v>
      </c>
      <c r="D1741" s="1" t="str">
        <f>TRIM(PROPER(Table2[[#This Row],[Product_Name]]))</f>
        <v>Monitor</v>
      </c>
      <c r="E1741" s="1" t="str">
        <f>TRIM(PROPER(Table2[[#This Row],[Country]]))</f>
        <v>Brazil</v>
      </c>
      <c r="F1741" s="1" t="str">
        <f>TRIM(PROPER(Table2[[#This Row],[Category]]))</f>
        <v>Computers</v>
      </c>
      <c r="G1741" s="1" t="str">
        <f>TRIM(PROPER(Table2[[#This Row],[Brand]]))</f>
        <v>Apple</v>
      </c>
      <c r="H1741" s="1">
        <f>Table2[[#This Row],[Supplier_ID]]</f>
        <v>1038</v>
      </c>
      <c r="I1741" s="1">
        <f>Table2[[#This Row],[Market_Price]]</f>
        <v>928.82</v>
      </c>
      <c r="J1741" s="1">
        <f>Table2[[#This Row],[Selling_Price]]</f>
        <v>1336.56</v>
      </c>
      <c r="K1741" s="1">
        <f>Table2[[#This Row],[Quantity]]</f>
        <v>80</v>
      </c>
      <c r="L1741" s="1" t="str">
        <f>IF(ISBLANK(Table2[[#This Row],[Status]]), "No Data Entered", IFERROR(Table2[[#This Row],[Status]], "No Data Entered"))</f>
        <v>Delivered</v>
      </c>
    </row>
    <row r="1742" spans="1:12" x14ac:dyDescent="0.3">
      <c r="A1742" s="1" t="str">
        <f>Table2[[#This Row],[Product_ID]]</f>
        <v>PRO5728</v>
      </c>
      <c r="B1742" s="1" t="str">
        <f>Table2[[#This Row],[Customer_ID]]</f>
        <v>CUST30280</v>
      </c>
      <c r="C1742" s="14" t="str">
        <f>Table2[[#This Row],[Date]]</f>
        <v>23/09/2024</v>
      </c>
      <c r="D1742" s="1" t="str">
        <f>TRIM(PROPER(Table2[[#This Row],[Product_Name]]))</f>
        <v>Mouse</v>
      </c>
      <c r="E1742" s="1" t="str">
        <f>TRIM(PROPER(Table2[[#This Row],[Country]]))</f>
        <v>Usa</v>
      </c>
      <c r="F1742" s="1" t="str">
        <f>TRIM(PROPER(Table2[[#This Row],[Category]]))</f>
        <v>Office Supplies</v>
      </c>
      <c r="G1742" s="1" t="str">
        <f>TRIM(PROPER(Table2[[#This Row],[Brand]]))</f>
        <v>Sony</v>
      </c>
      <c r="H1742" s="1">
        <f>Table2[[#This Row],[Supplier_ID]]</f>
        <v>1007</v>
      </c>
      <c r="I1742" s="1">
        <f>Table2[[#This Row],[Market_Price]]</f>
        <v>65.25</v>
      </c>
      <c r="J1742" s="1">
        <f>Table2[[#This Row],[Selling_Price]]</f>
        <v>96.32</v>
      </c>
      <c r="K1742" s="1">
        <f>Table2[[#This Row],[Quantity]]</f>
        <v>354</v>
      </c>
      <c r="L1742" s="1" t="str">
        <f>IF(ISBLANK(Table2[[#This Row],[Status]]), "No Data Entered", IFERROR(Table2[[#This Row],[Status]], "No Data Entered"))</f>
        <v>Delivered</v>
      </c>
    </row>
    <row r="1743" spans="1:12" x14ac:dyDescent="0.3">
      <c r="A1743" s="1" t="str">
        <f>Table2[[#This Row],[Product_ID]]</f>
        <v>PRO2979</v>
      </c>
      <c r="B1743" s="1" t="str">
        <f>Table2[[#This Row],[Customer_ID]]</f>
        <v>CUST30302</v>
      </c>
      <c r="C1743" s="14" t="str">
        <f>Table2[[#This Row],[Date]]</f>
        <v>29/06/2021</v>
      </c>
      <c r="D1743" s="1" t="str">
        <f>TRIM(PROPER(Table2[[#This Row],[Product_Name]]))</f>
        <v>Printer</v>
      </c>
      <c r="E1743" s="1" t="str">
        <f>TRIM(PROPER(Table2[[#This Row],[Country]]))</f>
        <v>Uk</v>
      </c>
      <c r="F1743" s="1" t="str">
        <f>TRIM(PROPER(Table2[[#This Row],[Category]]))</f>
        <v>Accessories</v>
      </c>
      <c r="G1743" s="1" t="str">
        <f>TRIM(PROPER(Table2[[#This Row],[Brand]]))</f>
        <v>Samsung</v>
      </c>
      <c r="H1743" s="1">
        <f>Table2[[#This Row],[Supplier_ID]]</f>
        <v>1017</v>
      </c>
      <c r="I1743" s="1">
        <f>Table2[[#This Row],[Market_Price]]</f>
        <v>1881.63</v>
      </c>
      <c r="J1743" s="1">
        <f>Table2[[#This Row],[Selling_Price]]</f>
        <v>2842.35</v>
      </c>
      <c r="K1743" s="1">
        <f>Table2[[#This Row],[Quantity]]</f>
        <v>11</v>
      </c>
      <c r="L1743" s="1" t="str">
        <f>IF(ISBLANK(Table2[[#This Row],[Status]]), "No Data Entered", IFERROR(Table2[[#This Row],[Status]], "No Data Entered"))</f>
        <v>Delivered</v>
      </c>
    </row>
    <row r="1744" spans="1:12" x14ac:dyDescent="0.3">
      <c r="A1744" s="1" t="str">
        <f>Table2[[#This Row],[Product_ID]]</f>
        <v>PRO5486</v>
      </c>
      <c r="B1744" s="1" t="str">
        <f>Table2[[#This Row],[Customer_ID]]</f>
        <v>CUST30732</v>
      </c>
      <c r="C1744" s="14" t="str">
        <f>Table2[[#This Row],[Date]]</f>
        <v>06/07/2025</v>
      </c>
      <c r="D1744" s="1" t="str">
        <f>TRIM(PROPER(Table2[[#This Row],[Product_Name]]))</f>
        <v>Tablet</v>
      </c>
      <c r="E1744" s="1" t="str">
        <f>TRIM(PROPER(Table2[[#This Row],[Country]]))</f>
        <v>Uk</v>
      </c>
      <c r="F1744" s="1" t="str">
        <f>TRIM(PROPER(Table2[[#This Row],[Category]]))</f>
        <v>Accessories</v>
      </c>
      <c r="G1744" s="1" t="str">
        <f>TRIM(PROPER(Table2[[#This Row],[Brand]]))</f>
        <v>Dell</v>
      </c>
      <c r="H1744" s="1">
        <f>Table2[[#This Row],[Supplier_ID]]</f>
        <v>1003</v>
      </c>
      <c r="I1744" s="1">
        <f>Table2[[#This Row],[Market_Price]]</f>
        <v>1662.04</v>
      </c>
      <c r="J1744" s="1">
        <f>Table2[[#This Row],[Selling_Price]]</f>
        <v>2541.62</v>
      </c>
      <c r="K1744" s="1">
        <f>Table2[[#This Row],[Quantity]]</f>
        <v>73</v>
      </c>
      <c r="L1744" s="1" t="str">
        <f>IF(ISBLANK(Table2[[#This Row],[Status]]), "No Data Entered", IFERROR(Table2[[#This Row],[Status]], "No Data Entered"))</f>
        <v>Delivered</v>
      </c>
    </row>
    <row r="1745" spans="1:12" x14ac:dyDescent="0.3">
      <c r="A1745" s="1" t="str">
        <f>Table2[[#This Row],[Product_ID]]</f>
        <v>PRO5182</v>
      </c>
      <c r="B1745" s="1" t="str">
        <f>Table2[[#This Row],[Customer_ID]]</f>
        <v>CUST30748</v>
      </c>
      <c r="C1745" s="14" t="str">
        <f>Table2[[#This Row],[Date]]</f>
        <v>26/08/2023</v>
      </c>
      <c r="D1745" s="1" t="str">
        <f>TRIM(PROPER(Table2[[#This Row],[Product_Name]]))</f>
        <v>Keyboard</v>
      </c>
      <c r="E1745" s="1" t="str">
        <f>TRIM(PROPER(Table2[[#This Row],[Country]]))</f>
        <v>China</v>
      </c>
      <c r="F1745" s="1" t="str">
        <f>TRIM(PROPER(Table2[[#This Row],[Category]]))</f>
        <v>Wearables</v>
      </c>
      <c r="G1745" s="1" t="str">
        <f>TRIM(PROPER(Table2[[#This Row],[Brand]]))</f>
        <v>Logitech</v>
      </c>
      <c r="H1745" s="1">
        <f>Table2[[#This Row],[Supplier_ID]]</f>
        <v>1081</v>
      </c>
      <c r="I1745" s="1">
        <f>Table2[[#This Row],[Market_Price]]</f>
        <v>813.19</v>
      </c>
      <c r="J1745" s="1">
        <f>Table2[[#This Row],[Selling_Price]]</f>
        <v>1464.25</v>
      </c>
      <c r="K1745" s="1">
        <f>Table2[[#This Row],[Quantity]]</f>
        <v>106</v>
      </c>
      <c r="L1745" s="1" t="str">
        <f>IF(ISBLANK(Table2[[#This Row],[Status]]), "No Data Entered", IFERROR(Table2[[#This Row],[Status]], "No Data Entered"))</f>
        <v>Delivered</v>
      </c>
    </row>
    <row r="1746" spans="1:12" x14ac:dyDescent="0.3">
      <c r="A1746" s="1" t="str">
        <f>Table2[[#This Row],[Product_ID]]</f>
        <v>PRO4825</v>
      </c>
      <c r="B1746" s="1" t="str">
        <f>Table2[[#This Row],[Customer_ID]]</f>
        <v>CUST30761</v>
      </c>
      <c r="C1746" s="14" t="str">
        <f>Table2[[#This Row],[Date]]</f>
        <v>22/01/2025</v>
      </c>
      <c r="D1746" s="1" t="str">
        <f>TRIM(PROPER(Table2[[#This Row],[Product_Name]]))</f>
        <v>Monitor</v>
      </c>
      <c r="E1746" s="1" t="str">
        <f>TRIM(PROPER(Table2[[#This Row],[Country]]))</f>
        <v>India</v>
      </c>
      <c r="F1746" s="1" t="str">
        <f>TRIM(PROPER(Table2[[#This Row],[Category]]))</f>
        <v>Office Supplies</v>
      </c>
      <c r="G1746" s="1" t="str">
        <f>TRIM(PROPER(Table2[[#This Row],[Brand]]))</f>
        <v>Apple</v>
      </c>
      <c r="H1746" s="1">
        <f>Table2[[#This Row],[Supplier_ID]]</f>
        <v>1031</v>
      </c>
      <c r="I1746" s="1">
        <f>Table2[[#This Row],[Market_Price]]</f>
        <v>1707.78</v>
      </c>
      <c r="J1746" s="1">
        <f>Table2[[#This Row],[Selling_Price]]</f>
        <v>3292.66</v>
      </c>
      <c r="K1746" s="1">
        <f>Table2[[#This Row],[Quantity]]</f>
        <v>452</v>
      </c>
      <c r="L1746" s="1" t="str">
        <f>IF(ISBLANK(Table2[[#This Row],[Status]]), "No Data Entered", IFERROR(Table2[[#This Row],[Status]], "No Data Entered"))</f>
        <v>Delivered</v>
      </c>
    </row>
    <row r="1747" spans="1:12" x14ac:dyDescent="0.3">
      <c r="A1747" s="1" t="str">
        <f>Table2[[#This Row],[Product_ID]]</f>
        <v>PRO3604</v>
      </c>
      <c r="B1747" s="1" t="str">
        <f>Table2[[#This Row],[Customer_ID]]</f>
        <v>CUST30816</v>
      </c>
      <c r="C1747" s="14" t="str">
        <f>Table2[[#This Row],[Date]]</f>
        <v>30/05/2021</v>
      </c>
      <c r="D1747" s="1" t="str">
        <f>TRIM(PROPER(Table2[[#This Row],[Product_Name]]))</f>
        <v>Keyboard</v>
      </c>
      <c r="E1747" s="1" t="str">
        <f>TRIM(PROPER(Table2[[#This Row],[Country]]))</f>
        <v>Germany</v>
      </c>
      <c r="F1747" s="1" t="str">
        <f>TRIM(PROPER(Table2[[#This Row],[Category]]))</f>
        <v>Office Supplies</v>
      </c>
      <c r="G1747" s="1" t="str">
        <f>TRIM(PROPER(Table2[[#This Row],[Brand]]))</f>
        <v>Sony</v>
      </c>
      <c r="H1747" s="1">
        <f>Table2[[#This Row],[Supplier_ID]]</f>
        <v>1095</v>
      </c>
      <c r="I1747" s="1">
        <f>Table2[[#This Row],[Market_Price]]</f>
        <v>552.32000000000005</v>
      </c>
      <c r="J1747" s="1">
        <f>Table2[[#This Row],[Selling_Price]]</f>
        <v>725.11</v>
      </c>
      <c r="K1747" s="1">
        <f>Table2[[#This Row],[Quantity]]</f>
        <v>472</v>
      </c>
      <c r="L1747" s="1" t="str">
        <f>IF(ISBLANK(Table2[[#This Row],[Status]]), "No Data Entered", IFERROR(Table2[[#This Row],[Status]], "No Data Entered"))</f>
        <v>Delivered</v>
      </c>
    </row>
    <row r="1748" spans="1:12" x14ac:dyDescent="0.3">
      <c r="A1748" s="1" t="str">
        <f>Table2[[#This Row],[Product_ID]]</f>
        <v>PRO3833</v>
      </c>
      <c r="B1748" s="1" t="str">
        <f>Table2[[#This Row],[Customer_ID]]</f>
        <v>CUST30822</v>
      </c>
      <c r="C1748" s="14" t="str">
        <f>Table2[[#This Row],[Date]]</f>
        <v>18/11/2021</v>
      </c>
      <c r="D1748" s="1" t="str">
        <f>TRIM(PROPER(Table2[[#This Row],[Product_Name]]))</f>
        <v>Monitor</v>
      </c>
      <c r="E1748" s="1" t="str">
        <f>TRIM(PROPER(Table2[[#This Row],[Country]]))</f>
        <v>Uk</v>
      </c>
      <c r="F1748" s="1" t="str">
        <f>TRIM(PROPER(Table2[[#This Row],[Category]]))</f>
        <v>Accessories</v>
      </c>
      <c r="G1748" s="1" t="str">
        <f>TRIM(PROPER(Table2[[#This Row],[Brand]]))</f>
        <v>Microsoft</v>
      </c>
      <c r="H1748" s="1">
        <f>Table2[[#This Row],[Supplier_ID]]</f>
        <v>1054</v>
      </c>
      <c r="I1748" s="1">
        <f>Table2[[#This Row],[Market_Price]]</f>
        <v>1304.8699999999999</v>
      </c>
      <c r="J1748" s="1">
        <f>Table2[[#This Row],[Selling_Price]]</f>
        <v>2227.71</v>
      </c>
      <c r="K1748" s="1">
        <f>Table2[[#This Row],[Quantity]]</f>
        <v>247</v>
      </c>
      <c r="L1748" s="1" t="str">
        <f>IF(ISBLANK(Table2[[#This Row],[Status]]), "No Data Entered", IFERROR(Table2[[#This Row],[Status]], "No Data Entered"))</f>
        <v>Delivered</v>
      </c>
    </row>
    <row r="1749" spans="1:12" x14ac:dyDescent="0.3">
      <c r="A1749" s="1" t="str">
        <f>Table2[[#This Row],[Product_ID]]</f>
        <v>PRO6160</v>
      </c>
      <c r="B1749" s="1" t="str">
        <f>Table2[[#This Row],[Customer_ID]]</f>
        <v>CUST31173</v>
      </c>
      <c r="C1749" s="14" t="str">
        <f>Table2[[#This Row],[Date]]</f>
        <v>25/11/2023</v>
      </c>
      <c r="D1749" s="1" t="str">
        <f>TRIM(PROPER(Table2[[#This Row],[Product_Name]]))</f>
        <v>Smartwatch</v>
      </c>
      <c r="E1749" s="1" t="str">
        <f>TRIM(PROPER(Table2[[#This Row],[Country]]))</f>
        <v>Canada</v>
      </c>
      <c r="F1749" s="1" t="str">
        <f>TRIM(PROPER(Table2[[#This Row],[Category]]))</f>
        <v>Computers</v>
      </c>
      <c r="G1749" s="1" t="str">
        <f>TRIM(PROPER(Table2[[#This Row],[Brand]]))</f>
        <v>Logitech</v>
      </c>
      <c r="H1749" s="1">
        <f>Table2[[#This Row],[Supplier_ID]]</f>
        <v>1072</v>
      </c>
      <c r="I1749" s="1">
        <f>Table2[[#This Row],[Market_Price]]</f>
        <v>1907.94</v>
      </c>
      <c r="J1749" s="1">
        <f>Table2[[#This Row],[Selling_Price]]</f>
        <v>2860.37</v>
      </c>
      <c r="K1749" s="1">
        <f>Table2[[#This Row],[Quantity]]</f>
        <v>244</v>
      </c>
      <c r="L1749" s="1" t="str">
        <f>IF(ISBLANK(Table2[[#This Row],[Status]]), "No Data Entered", IFERROR(Table2[[#This Row],[Status]], "No Data Entered"))</f>
        <v>Delivered</v>
      </c>
    </row>
    <row r="1750" spans="1:12" x14ac:dyDescent="0.3">
      <c r="A1750" s="1" t="str">
        <f>Table2[[#This Row],[Product_ID]]</f>
        <v>PRO3000</v>
      </c>
      <c r="B1750" s="1" t="str">
        <f>Table2[[#This Row],[Customer_ID]]</f>
        <v>CUST31289</v>
      </c>
      <c r="C1750" s="14" t="str">
        <f>Table2[[#This Row],[Date]]</f>
        <v>11/10/2024</v>
      </c>
      <c r="D1750" s="1" t="str">
        <f>TRIM(PROPER(Table2[[#This Row],[Product_Name]]))</f>
        <v>Keyboard</v>
      </c>
      <c r="E1750" s="1" t="str">
        <f>TRIM(PROPER(Table2[[#This Row],[Country]]))</f>
        <v>China</v>
      </c>
      <c r="F1750" s="1" t="str">
        <f>TRIM(PROPER(Table2[[#This Row],[Category]]))</f>
        <v>Wearables</v>
      </c>
      <c r="G1750" s="1" t="str">
        <f>TRIM(PROPER(Table2[[#This Row],[Brand]]))</f>
        <v>Canon</v>
      </c>
      <c r="H1750" s="1">
        <f>Table2[[#This Row],[Supplier_ID]]</f>
        <v>1076</v>
      </c>
      <c r="I1750" s="1">
        <f>Table2[[#This Row],[Market_Price]]</f>
        <v>1214.8699999999999</v>
      </c>
      <c r="J1750" s="1">
        <f>Table2[[#This Row],[Selling_Price]]</f>
        <v>1813.72</v>
      </c>
      <c r="K1750" s="1">
        <f>Table2[[#This Row],[Quantity]]</f>
        <v>354</v>
      </c>
      <c r="L1750" s="1" t="str">
        <f>IF(ISBLANK(Table2[[#This Row],[Status]]), "No Data Entered", IFERROR(Table2[[#This Row],[Status]], "No Data Entered"))</f>
        <v>Delivered</v>
      </c>
    </row>
    <row r="1751" spans="1:12" x14ac:dyDescent="0.3">
      <c r="A1751" s="1" t="str">
        <f>Table2[[#This Row],[Product_ID]]</f>
        <v>PRO4936</v>
      </c>
      <c r="B1751" s="1" t="str">
        <f>Table2[[#This Row],[Customer_ID]]</f>
        <v>CUST31300</v>
      </c>
      <c r="C1751" s="14" t="str">
        <f>Table2[[#This Row],[Date]]</f>
        <v>10/04/2021</v>
      </c>
      <c r="D1751" s="1" t="str">
        <f>TRIM(PROPER(Table2[[#This Row],[Product_Name]]))</f>
        <v>Headphones</v>
      </c>
      <c r="E1751" s="1" t="str">
        <f>TRIM(PROPER(Table2[[#This Row],[Country]]))</f>
        <v>Usa</v>
      </c>
      <c r="F1751" s="1" t="str">
        <f>TRIM(PROPER(Table2[[#This Row],[Category]]))</f>
        <v>Office Supplies</v>
      </c>
      <c r="G1751" s="1" t="str">
        <f>TRIM(PROPER(Table2[[#This Row],[Brand]]))</f>
        <v>Apple</v>
      </c>
      <c r="H1751" s="1">
        <f>Table2[[#This Row],[Supplier_ID]]</f>
        <v>1075</v>
      </c>
      <c r="I1751" s="1">
        <f>Table2[[#This Row],[Market_Price]]</f>
        <v>394.47</v>
      </c>
      <c r="J1751" s="1">
        <f>Table2[[#This Row],[Selling_Price]]</f>
        <v>499.67</v>
      </c>
      <c r="K1751" s="1">
        <f>Table2[[#This Row],[Quantity]]</f>
        <v>226</v>
      </c>
      <c r="L1751" s="1" t="str">
        <f>IF(ISBLANK(Table2[[#This Row],[Status]]), "No Data Entered", IFERROR(Table2[[#This Row],[Status]], "No Data Entered"))</f>
        <v>Delivered</v>
      </c>
    </row>
    <row r="1752" spans="1:12" x14ac:dyDescent="0.3">
      <c r="A1752" s="1" t="str">
        <f>Table2[[#This Row],[Product_ID]]</f>
        <v>PRO4554</v>
      </c>
      <c r="B1752" s="1" t="str">
        <f>Table2[[#This Row],[Customer_ID]]</f>
        <v>CUST31364</v>
      </c>
      <c r="C1752" s="14" t="str">
        <f>Table2[[#This Row],[Date]]</f>
        <v>23/02/2021</v>
      </c>
      <c r="D1752" s="1" t="str">
        <f>TRIM(PROPER(Table2[[#This Row],[Product_Name]]))</f>
        <v>Mouse</v>
      </c>
      <c r="E1752" s="1" t="str">
        <f>TRIM(PROPER(Table2[[#This Row],[Country]]))</f>
        <v>India</v>
      </c>
      <c r="F1752" s="1" t="str">
        <f>TRIM(PROPER(Table2[[#This Row],[Category]]))</f>
        <v>Computers</v>
      </c>
      <c r="G1752" s="1" t="str">
        <f>TRIM(PROPER(Table2[[#This Row],[Brand]]))</f>
        <v>Microsoft</v>
      </c>
      <c r="H1752" s="1">
        <f>Table2[[#This Row],[Supplier_ID]]</f>
        <v>1088</v>
      </c>
      <c r="I1752" s="1">
        <f>Table2[[#This Row],[Market_Price]]</f>
        <v>1285.81</v>
      </c>
      <c r="J1752" s="1">
        <f>Table2[[#This Row],[Selling_Price]]</f>
        <v>2219.02</v>
      </c>
      <c r="K1752" s="1">
        <f>Table2[[#This Row],[Quantity]]</f>
        <v>47</v>
      </c>
      <c r="L1752" s="1" t="str">
        <f>IF(ISBLANK(Table2[[#This Row],[Status]]), "No Data Entered", IFERROR(Table2[[#This Row],[Status]], "No Data Entered"))</f>
        <v>Delivered</v>
      </c>
    </row>
    <row r="1753" spans="1:12" x14ac:dyDescent="0.3">
      <c r="A1753" s="1" t="str">
        <f>Table2[[#This Row],[Product_ID]]</f>
        <v>PRO8736</v>
      </c>
      <c r="B1753" s="1" t="str">
        <f>Table2[[#This Row],[Customer_ID]]</f>
        <v>CUST31496</v>
      </c>
      <c r="C1753" s="14" t="str">
        <f>Table2[[#This Row],[Date]]</f>
        <v>08/08/2023</v>
      </c>
      <c r="D1753" s="1" t="str">
        <f>TRIM(PROPER(Table2[[#This Row],[Product_Name]]))</f>
        <v>Keyboard</v>
      </c>
      <c r="E1753" s="1" t="str">
        <f>TRIM(PROPER(Table2[[#This Row],[Country]]))</f>
        <v>Usa</v>
      </c>
      <c r="F1753" s="1" t="str">
        <f>TRIM(PROPER(Table2[[#This Row],[Category]]))</f>
        <v>Accessories</v>
      </c>
      <c r="G1753" s="1" t="str">
        <f>TRIM(PROPER(Table2[[#This Row],[Brand]]))</f>
        <v>Microsoft</v>
      </c>
      <c r="H1753" s="1">
        <f>Table2[[#This Row],[Supplier_ID]]</f>
        <v>1004</v>
      </c>
      <c r="I1753" s="1">
        <f>Table2[[#This Row],[Market_Price]]</f>
        <v>525.91999999999996</v>
      </c>
      <c r="J1753" s="1">
        <f>Table2[[#This Row],[Selling_Price]]</f>
        <v>600.59</v>
      </c>
      <c r="K1753" s="1">
        <f>Table2[[#This Row],[Quantity]]</f>
        <v>224</v>
      </c>
      <c r="L1753" s="1" t="str">
        <f>IF(ISBLANK(Table2[[#This Row],[Status]]), "No Data Entered", IFERROR(Table2[[#This Row],[Status]], "No Data Entered"))</f>
        <v>Delivered</v>
      </c>
    </row>
    <row r="1754" spans="1:12" x14ac:dyDescent="0.3">
      <c r="A1754" s="1" t="str">
        <f>Table2[[#This Row],[Product_ID]]</f>
        <v>PRO2861</v>
      </c>
      <c r="B1754" s="1" t="str">
        <f>Table2[[#This Row],[Customer_ID]]</f>
        <v>CUST31541</v>
      </c>
      <c r="C1754" s="14" t="str">
        <f>Table2[[#This Row],[Date]]</f>
        <v>08/11/2024</v>
      </c>
      <c r="D1754" s="1" t="str">
        <f>TRIM(PROPER(Table2[[#This Row],[Product_Name]]))</f>
        <v>Smartwatch</v>
      </c>
      <c r="E1754" s="1" t="str">
        <f>TRIM(PROPER(Table2[[#This Row],[Country]]))</f>
        <v>Germany</v>
      </c>
      <c r="F1754" s="1" t="str">
        <f>TRIM(PROPER(Table2[[#This Row],[Category]]))</f>
        <v>Computers</v>
      </c>
      <c r="G1754" s="1" t="str">
        <f>TRIM(PROPER(Table2[[#This Row],[Brand]]))</f>
        <v>Logitech</v>
      </c>
      <c r="H1754" s="1">
        <f>Table2[[#This Row],[Supplier_ID]]</f>
        <v>1027</v>
      </c>
      <c r="I1754" s="1">
        <f>Table2[[#This Row],[Market_Price]]</f>
        <v>307.92</v>
      </c>
      <c r="J1754" s="1">
        <f>Table2[[#This Row],[Selling_Price]]</f>
        <v>376.44</v>
      </c>
      <c r="K1754" s="1">
        <f>Table2[[#This Row],[Quantity]]</f>
        <v>210</v>
      </c>
      <c r="L1754" s="1" t="str">
        <f>IF(ISBLANK(Table2[[#This Row],[Status]]), "No Data Entered", IFERROR(Table2[[#This Row],[Status]], "No Data Entered"))</f>
        <v>Delivered</v>
      </c>
    </row>
    <row r="1755" spans="1:12" x14ac:dyDescent="0.3">
      <c r="A1755" s="1" t="str">
        <f>Table2[[#This Row],[Product_ID]]</f>
        <v>PRO1066</v>
      </c>
      <c r="B1755" s="1" t="str">
        <f>Table2[[#This Row],[Customer_ID]]</f>
        <v>CUST31564</v>
      </c>
      <c r="C1755" s="14" t="str">
        <f>Table2[[#This Row],[Date]]</f>
        <v>07/06/2023</v>
      </c>
      <c r="D1755" s="1" t="str">
        <f>TRIM(PROPER(Table2[[#This Row],[Product_Name]]))</f>
        <v>Mouse</v>
      </c>
      <c r="E1755" s="1" t="str">
        <f>TRIM(PROPER(Table2[[#This Row],[Country]]))</f>
        <v>Germany</v>
      </c>
      <c r="F1755" s="1" t="str">
        <f>TRIM(PROPER(Table2[[#This Row],[Category]]))</f>
        <v>Accessories</v>
      </c>
      <c r="G1755" s="1" t="str">
        <f>TRIM(PROPER(Table2[[#This Row],[Brand]]))</f>
        <v>Apple</v>
      </c>
      <c r="H1755" s="1">
        <f>Table2[[#This Row],[Supplier_ID]]</f>
        <v>1029</v>
      </c>
      <c r="I1755" s="1">
        <f>Table2[[#This Row],[Market_Price]]</f>
        <v>1881</v>
      </c>
      <c r="J1755" s="1">
        <f>Table2[[#This Row],[Selling_Price]]</f>
        <v>2897.22</v>
      </c>
      <c r="K1755" s="1">
        <f>Table2[[#This Row],[Quantity]]</f>
        <v>18</v>
      </c>
      <c r="L1755" s="1" t="str">
        <f>IF(ISBLANK(Table2[[#This Row],[Status]]), "No Data Entered", IFERROR(Table2[[#This Row],[Status]], "No Data Entered"))</f>
        <v>Delivered</v>
      </c>
    </row>
    <row r="1756" spans="1:12" x14ac:dyDescent="0.3">
      <c r="A1756" s="1" t="str">
        <f>Table2[[#This Row],[Product_ID]]</f>
        <v>PRO5851</v>
      </c>
      <c r="B1756" s="1" t="str">
        <f>Table2[[#This Row],[Customer_ID]]</f>
        <v>CUST31719</v>
      </c>
      <c r="C1756" s="14" t="str">
        <f>Table2[[#This Row],[Date]]</f>
        <v>19/01/2022</v>
      </c>
      <c r="D1756" s="1" t="str">
        <f>TRIM(PROPER(Table2[[#This Row],[Product_Name]]))</f>
        <v>Tablet</v>
      </c>
      <c r="E1756" s="1" t="str">
        <f>TRIM(PROPER(Table2[[#This Row],[Country]]))</f>
        <v>Canada</v>
      </c>
      <c r="F1756" s="1" t="str">
        <f>TRIM(PROPER(Table2[[#This Row],[Category]]))</f>
        <v>Wearables</v>
      </c>
      <c r="G1756" s="1" t="str">
        <f>TRIM(PROPER(Table2[[#This Row],[Brand]]))</f>
        <v>Logitech</v>
      </c>
      <c r="H1756" s="1">
        <f>Table2[[#This Row],[Supplier_ID]]</f>
        <v>1056</v>
      </c>
      <c r="I1756" s="1">
        <f>Table2[[#This Row],[Market_Price]]</f>
        <v>336.37</v>
      </c>
      <c r="J1756" s="1">
        <f>Table2[[#This Row],[Selling_Price]]</f>
        <v>526.17999999999995</v>
      </c>
      <c r="K1756" s="1">
        <f>Table2[[#This Row],[Quantity]]</f>
        <v>441</v>
      </c>
      <c r="L1756" s="1" t="str">
        <f>IF(ISBLANK(Table2[[#This Row],[Status]]), "No Data Entered", IFERROR(Table2[[#This Row],[Status]], "No Data Entered"))</f>
        <v>Delivered</v>
      </c>
    </row>
    <row r="1757" spans="1:12" x14ac:dyDescent="0.3">
      <c r="A1757" s="1" t="str">
        <f>Table2[[#This Row],[Product_ID]]</f>
        <v>PRO1149</v>
      </c>
      <c r="B1757" s="1" t="str">
        <f>Table2[[#This Row],[Customer_ID]]</f>
        <v>CUST31808</v>
      </c>
      <c r="C1757" s="14" t="str">
        <f>Table2[[#This Row],[Date]]</f>
        <v>18/06/2020</v>
      </c>
      <c r="D1757" s="1" t="str">
        <f>TRIM(PROPER(Table2[[#This Row],[Product_Name]]))</f>
        <v>Printer</v>
      </c>
      <c r="E1757" s="1" t="str">
        <f>TRIM(PROPER(Table2[[#This Row],[Country]]))</f>
        <v>Uk</v>
      </c>
      <c r="F1757" s="1" t="str">
        <f>TRIM(PROPER(Table2[[#This Row],[Category]]))</f>
        <v>Wearables</v>
      </c>
      <c r="G1757" s="1" t="str">
        <f>TRIM(PROPER(Table2[[#This Row],[Brand]]))</f>
        <v>Canon</v>
      </c>
      <c r="H1757" s="1">
        <f>Table2[[#This Row],[Supplier_ID]]</f>
        <v>1072</v>
      </c>
      <c r="I1757" s="1">
        <f>Table2[[#This Row],[Market_Price]]</f>
        <v>765.78</v>
      </c>
      <c r="J1757" s="1">
        <f>Table2[[#This Row],[Selling_Price]]</f>
        <v>1358.32</v>
      </c>
      <c r="K1757" s="1">
        <f>Table2[[#This Row],[Quantity]]</f>
        <v>354</v>
      </c>
      <c r="L1757" s="1" t="str">
        <f>IF(ISBLANK(Table2[[#This Row],[Status]]), "No Data Entered", IFERROR(Table2[[#This Row],[Status]], "No Data Entered"))</f>
        <v>Delivered</v>
      </c>
    </row>
    <row r="1758" spans="1:12" x14ac:dyDescent="0.3">
      <c r="A1758" s="1" t="str">
        <f>Table2[[#This Row],[Product_ID]]</f>
        <v>PRO4278</v>
      </c>
      <c r="B1758" s="1" t="str">
        <f>Table2[[#This Row],[Customer_ID]]</f>
        <v>CUST31835</v>
      </c>
      <c r="C1758" s="14" t="str">
        <f>Table2[[#This Row],[Date]]</f>
        <v>02/10/2021</v>
      </c>
      <c r="D1758" s="1" t="str">
        <f>TRIM(PROPER(Table2[[#This Row],[Product_Name]]))</f>
        <v>Monitor</v>
      </c>
      <c r="E1758" s="1" t="str">
        <f>TRIM(PROPER(Table2[[#This Row],[Country]]))</f>
        <v>Brazil</v>
      </c>
      <c r="F1758" s="1" t="str">
        <f>TRIM(PROPER(Table2[[#This Row],[Category]]))</f>
        <v>Electronics</v>
      </c>
      <c r="G1758" s="1" t="str">
        <f>TRIM(PROPER(Table2[[#This Row],[Brand]]))</f>
        <v>Asus</v>
      </c>
      <c r="H1758" s="1">
        <f>Table2[[#This Row],[Supplier_ID]]</f>
        <v>1032</v>
      </c>
      <c r="I1758" s="1">
        <f>Table2[[#This Row],[Market_Price]]</f>
        <v>1787.12</v>
      </c>
      <c r="J1758" s="1">
        <f>Table2[[#This Row],[Selling_Price]]</f>
        <v>3129.67</v>
      </c>
      <c r="K1758" s="1">
        <f>Table2[[#This Row],[Quantity]]</f>
        <v>453</v>
      </c>
      <c r="L1758" s="1" t="str">
        <f>IF(ISBLANK(Table2[[#This Row],[Status]]), "No Data Entered", IFERROR(Table2[[#This Row],[Status]], "No Data Entered"))</f>
        <v>Delivered</v>
      </c>
    </row>
    <row r="1759" spans="1:12" x14ac:dyDescent="0.3">
      <c r="A1759" s="1" t="str">
        <f>Table2[[#This Row],[Product_ID]]</f>
        <v>PRO4932</v>
      </c>
      <c r="B1759" s="1" t="str">
        <f>Table2[[#This Row],[Customer_ID]]</f>
        <v>CUST31845</v>
      </c>
      <c r="C1759" s="14" t="str">
        <f>Table2[[#This Row],[Date]]</f>
        <v>24/07/2024</v>
      </c>
      <c r="D1759" s="1" t="str">
        <f>TRIM(PROPER(Table2[[#This Row],[Product_Name]]))</f>
        <v>Camera</v>
      </c>
      <c r="E1759" s="1" t="str">
        <f>TRIM(PROPER(Table2[[#This Row],[Country]]))</f>
        <v>Usa</v>
      </c>
      <c r="F1759" s="1" t="str">
        <f>TRIM(PROPER(Table2[[#This Row],[Category]]))</f>
        <v>Electronics</v>
      </c>
      <c r="G1759" s="1" t="str">
        <f>TRIM(PROPER(Table2[[#This Row],[Brand]]))</f>
        <v>Samsung</v>
      </c>
      <c r="H1759" s="1">
        <f>Table2[[#This Row],[Supplier_ID]]</f>
        <v>1069</v>
      </c>
      <c r="I1759" s="1">
        <f>Table2[[#This Row],[Market_Price]]</f>
        <v>1445.61</v>
      </c>
      <c r="J1759" s="1">
        <f>Table2[[#This Row],[Selling_Price]]</f>
        <v>1775.12</v>
      </c>
      <c r="K1759" s="1">
        <f>Table2[[#This Row],[Quantity]]</f>
        <v>421</v>
      </c>
      <c r="L1759" s="1" t="str">
        <f>IF(ISBLANK(Table2[[#This Row],[Status]]), "No Data Entered", IFERROR(Table2[[#This Row],[Status]], "No Data Entered"))</f>
        <v>Delivered</v>
      </c>
    </row>
    <row r="1760" spans="1:12" x14ac:dyDescent="0.3">
      <c r="A1760" s="1" t="str">
        <f>Table2[[#This Row],[Product_ID]]</f>
        <v>PRO9050</v>
      </c>
      <c r="B1760" s="1" t="str">
        <f>Table2[[#This Row],[Customer_ID]]</f>
        <v>CUST31901</v>
      </c>
      <c r="C1760" s="14" t="str">
        <f>Table2[[#This Row],[Date]]</f>
        <v>16/10/2021</v>
      </c>
      <c r="D1760" s="1" t="str">
        <f>TRIM(PROPER(Table2[[#This Row],[Product_Name]]))</f>
        <v>Smartwatch</v>
      </c>
      <c r="E1760" s="1" t="str">
        <f>TRIM(PROPER(Table2[[#This Row],[Country]]))</f>
        <v>Canada</v>
      </c>
      <c r="F1760" s="1" t="str">
        <f>TRIM(PROPER(Table2[[#This Row],[Category]]))</f>
        <v>Accessories</v>
      </c>
      <c r="G1760" s="1" t="str">
        <f>TRIM(PROPER(Table2[[#This Row],[Brand]]))</f>
        <v>Sony</v>
      </c>
      <c r="H1760" s="1">
        <f>Table2[[#This Row],[Supplier_ID]]</f>
        <v>1022</v>
      </c>
      <c r="I1760" s="1">
        <f>Table2[[#This Row],[Market_Price]]</f>
        <v>234.74</v>
      </c>
      <c r="J1760" s="1">
        <f>Table2[[#This Row],[Selling_Price]]</f>
        <v>452.94</v>
      </c>
      <c r="K1760" s="1">
        <f>Table2[[#This Row],[Quantity]]</f>
        <v>440</v>
      </c>
      <c r="L1760" s="1" t="str">
        <f>IF(ISBLANK(Table2[[#This Row],[Status]]), "No Data Entered", IFERROR(Table2[[#This Row],[Status]], "No Data Entered"))</f>
        <v>Delivered</v>
      </c>
    </row>
    <row r="1761" spans="1:12" x14ac:dyDescent="0.3">
      <c r="A1761" s="1" t="str">
        <f>Table2[[#This Row],[Product_ID]]</f>
        <v>PRO3288</v>
      </c>
      <c r="B1761" s="1" t="str">
        <f>Table2[[#This Row],[Customer_ID]]</f>
        <v>CUST32049</v>
      </c>
      <c r="C1761" s="14" t="str">
        <f>Table2[[#This Row],[Date]]</f>
        <v>09/08/2020</v>
      </c>
      <c r="D1761" s="1" t="str">
        <f>TRIM(PROPER(Table2[[#This Row],[Product_Name]]))</f>
        <v>Camera</v>
      </c>
      <c r="E1761" s="1" t="str">
        <f>TRIM(PROPER(Table2[[#This Row],[Country]]))</f>
        <v>Uk</v>
      </c>
      <c r="F1761" s="1" t="str">
        <f>TRIM(PROPER(Table2[[#This Row],[Category]]))</f>
        <v>Accessories</v>
      </c>
      <c r="G1761" s="1" t="str">
        <f>TRIM(PROPER(Table2[[#This Row],[Brand]]))</f>
        <v>Dell</v>
      </c>
      <c r="H1761" s="1">
        <f>Table2[[#This Row],[Supplier_ID]]</f>
        <v>1041</v>
      </c>
      <c r="I1761" s="1">
        <f>Table2[[#This Row],[Market_Price]]</f>
        <v>865.2</v>
      </c>
      <c r="J1761" s="1">
        <f>Table2[[#This Row],[Selling_Price]]</f>
        <v>1523.95</v>
      </c>
      <c r="K1761" s="1">
        <f>Table2[[#This Row],[Quantity]]</f>
        <v>176</v>
      </c>
      <c r="L1761" s="1" t="str">
        <f>IF(ISBLANK(Table2[[#This Row],[Status]]), "No Data Entered", IFERROR(Table2[[#This Row],[Status]], "No Data Entered"))</f>
        <v>Delivered</v>
      </c>
    </row>
    <row r="1762" spans="1:12" x14ac:dyDescent="0.3">
      <c r="A1762" s="1" t="str">
        <f>Table2[[#This Row],[Product_ID]]</f>
        <v>PRO6441</v>
      </c>
      <c r="B1762" s="1" t="str">
        <f>Table2[[#This Row],[Customer_ID]]</f>
        <v>CUST32140</v>
      </c>
      <c r="C1762" s="14" t="str">
        <f>Table2[[#This Row],[Date]]</f>
        <v>14/11/2021</v>
      </c>
      <c r="D1762" s="1" t="str">
        <f>TRIM(PROPER(Table2[[#This Row],[Product_Name]]))</f>
        <v>Mouse</v>
      </c>
      <c r="E1762" s="1" t="str">
        <f>TRIM(PROPER(Table2[[#This Row],[Country]]))</f>
        <v>France</v>
      </c>
      <c r="F1762" s="1" t="str">
        <f>TRIM(PROPER(Table2[[#This Row],[Category]]))</f>
        <v>Accessories</v>
      </c>
      <c r="G1762" s="1" t="str">
        <f>TRIM(PROPER(Table2[[#This Row],[Brand]]))</f>
        <v>Hp</v>
      </c>
      <c r="H1762" s="1">
        <f>Table2[[#This Row],[Supplier_ID]]</f>
        <v>1085</v>
      </c>
      <c r="I1762" s="1">
        <f>Table2[[#This Row],[Market_Price]]</f>
        <v>1740.52</v>
      </c>
      <c r="J1762" s="1">
        <f>Table2[[#This Row],[Selling_Price]]</f>
        <v>3362.17</v>
      </c>
      <c r="K1762" s="1">
        <f>Table2[[#This Row],[Quantity]]</f>
        <v>4</v>
      </c>
      <c r="L1762" s="1" t="str">
        <f>IF(ISBLANK(Table2[[#This Row],[Status]]), "No Data Entered", IFERROR(Table2[[#This Row],[Status]], "No Data Entered"))</f>
        <v>Delivered</v>
      </c>
    </row>
    <row r="1763" spans="1:12" x14ac:dyDescent="0.3">
      <c r="A1763" s="1" t="str">
        <f>Table2[[#This Row],[Product_ID]]</f>
        <v>PRO7144</v>
      </c>
      <c r="B1763" s="1" t="str">
        <f>Table2[[#This Row],[Customer_ID]]</f>
        <v>CUST32214</v>
      </c>
      <c r="C1763" s="14" t="str">
        <f>Table2[[#This Row],[Date]]</f>
        <v>23/10/2024</v>
      </c>
      <c r="D1763" s="1" t="str">
        <f>TRIM(PROPER(Table2[[#This Row],[Product_Name]]))</f>
        <v>Printer</v>
      </c>
      <c r="E1763" s="1" t="str">
        <f>TRIM(PROPER(Table2[[#This Row],[Country]]))</f>
        <v>Japan</v>
      </c>
      <c r="F1763" s="1" t="str">
        <f>TRIM(PROPER(Table2[[#This Row],[Category]]))</f>
        <v>Computers</v>
      </c>
      <c r="G1763" s="1" t="str">
        <f>TRIM(PROPER(Table2[[#This Row],[Brand]]))</f>
        <v>Sony</v>
      </c>
      <c r="H1763" s="1">
        <f>Table2[[#This Row],[Supplier_ID]]</f>
        <v>1075</v>
      </c>
      <c r="I1763" s="1">
        <f>Table2[[#This Row],[Market_Price]]</f>
        <v>665.17</v>
      </c>
      <c r="J1763" s="1">
        <f>Table2[[#This Row],[Selling_Price]]</f>
        <v>1185.75</v>
      </c>
      <c r="K1763" s="1">
        <f>Table2[[#This Row],[Quantity]]</f>
        <v>46</v>
      </c>
      <c r="L1763" s="1" t="str">
        <f>IF(ISBLANK(Table2[[#This Row],[Status]]), "No Data Entered", IFERROR(Table2[[#This Row],[Status]], "No Data Entered"))</f>
        <v>Delivered</v>
      </c>
    </row>
    <row r="1764" spans="1:12" x14ac:dyDescent="0.3">
      <c r="A1764" s="1" t="str">
        <f>Table2[[#This Row],[Product_ID]]</f>
        <v>PRO2487</v>
      </c>
      <c r="B1764" s="1" t="str">
        <f>Table2[[#This Row],[Customer_ID]]</f>
        <v>CUST32607</v>
      </c>
      <c r="C1764" s="14" t="str">
        <f>Table2[[#This Row],[Date]]</f>
        <v>14/11/2024</v>
      </c>
      <c r="D1764" s="1" t="str">
        <f>TRIM(PROPER(Table2[[#This Row],[Product_Name]]))</f>
        <v>Headphones</v>
      </c>
      <c r="E1764" s="1" t="str">
        <f>TRIM(PROPER(Table2[[#This Row],[Country]]))</f>
        <v>Usa</v>
      </c>
      <c r="F1764" s="1" t="str">
        <f>TRIM(PROPER(Table2[[#This Row],[Category]]))</f>
        <v>Wearables</v>
      </c>
      <c r="G1764" s="1" t="str">
        <f>TRIM(PROPER(Table2[[#This Row],[Brand]]))</f>
        <v>Lenovo</v>
      </c>
      <c r="H1764" s="1">
        <f>Table2[[#This Row],[Supplier_ID]]</f>
        <v>1070</v>
      </c>
      <c r="I1764" s="1">
        <f>Table2[[#This Row],[Market_Price]]</f>
        <v>1423.87</v>
      </c>
      <c r="J1764" s="1">
        <f>Table2[[#This Row],[Selling_Price]]</f>
        <v>2242.75</v>
      </c>
      <c r="K1764" s="1">
        <f>Table2[[#This Row],[Quantity]]</f>
        <v>462</v>
      </c>
      <c r="L1764" s="1" t="str">
        <f>IF(ISBLANK(Table2[[#This Row],[Status]]), "No Data Entered", IFERROR(Table2[[#This Row],[Status]], "No Data Entered"))</f>
        <v>Delivered</v>
      </c>
    </row>
    <row r="1765" spans="1:12" x14ac:dyDescent="0.3">
      <c r="A1765" s="1" t="str">
        <f>Table2[[#This Row],[Product_ID]]</f>
        <v>PRO5627</v>
      </c>
      <c r="B1765" s="1" t="str">
        <f>Table2[[#This Row],[Customer_ID]]</f>
        <v>CUST32746</v>
      </c>
      <c r="C1765" s="14" t="str">
        <f>Table2[[#This Row],[Date]]</f>
        <v>07/09/2021</v>
      </c>
      <c r="D1765" s="1" t="str">
        <f>TRIM(PROPER(Table2[[#This Row],[Product_Name]]))</f>
        <v>Printer</v>
      </c>
      <c r="E1765" s="1" t="str">
        <f>TRIM(PROPER(Table2[[#This Row],[Country]]))</f>
        <v>Japan</v>
      </c>
      <c r="F1765" s="1" t="str">
        <f>TRIM(PROPER(Table2[[#This Row],[Category]]))</f>
        <v>Computers</v>
      </c>
      <c r="G1765" s="1" t="str">
        <f>TRIM(PROPER(Table2[[#This Row],[Brand]]))</f>
        <v>Logitech</v>
      </c>
      <c r="H1765" s="1">
        <f>Table2[[#This Row],[Supplier_ID]]</f>
        <v>1097</v>
      </c>
      <c r="I1765" s="1">
        <f>Table2[[#This Row],[Market_Price]]</f>
        <v>935.68</v>
      </c>
      <c r="J1765" s="1">
        <f>Table2[[#This Row],[Selling_Price]]</f>
        <v>1376.26</v>
      </c>
      <c r="K1765" s="1">
        <f>Table2[[#This Row],[Quantity]]</f>
        <v>239</v>
      </c>
      <c r="L1765" s="1" t="str">
        <f>IF(ISBLANK(Table2[[#This Row],[Status]]), "No Data Entered", IFERROR(Table2[[#This Row],[Status]], "No Data Entered"))</f>
        <v>Delivered</v>
      </c>
    </row>
    <row r="1766" spans="1:12" x14ac:dyDescent="0.3">
      <c r="A1766" s="1" t="str">
        <f>Table2[[#This Row],[Product_ID]]</f>
        <v>PRO9664</v>
      </c>
      <c r="B1766" s="1" t="str">
        <f>Table2[[#This Row],[Customer_ID]]</f>
        <v>CUST32751</v>
      </c>
      <c r="C1766" s="14" t="str">
        <f>Table2[[#This Row],[Date]]</f>
        <v>05/01/2021</v>
      </c>
      <c r="D1766" s="1" t="str">
        <f>TRIM(PROPER(Table2[[#This Row],[Product_Name]]))</f>
        <v>Tablet</v>
      </c>
      <c r="E1766" s="1" t="str">
        <f>TRIM(PROPER(Table2[[#This Row],[Country]]))</f>
        <v>Uk</v>
      </c>
      <c r="F1766" s="1" t="str">
        <f>TRIM(PROPER(Table2[[#This Row],[Category]]))</f>
        <v>Accessories</v>
      </c>
      <c r="G1766" s="1" t="str">
        <f>TRIM(PROPER(Table2[[#This Row],[Brand]]))</f>
        <v>Dell</v>
      </c>
      <c r="H1766" s="1">
        <f>Table2[[#This Row],[Supplier_ID]]</f>
        <v>1050</v>
      </c>
      <c r="I1766" s="1">
        <f>Table2[[#This Row],[Market_Price]]</f>
        <v>185.23</v>
      </c>
      <c r="J1766" s="1">
        <f>Table2[[#This Row],[Selling_Price]]</f>
        <v>247.65</v>
      </c>
      <c r="K1766" s="1">
        <f>Table2[[#This Row],[Quantity]]</f>
        <v>398</v>
      </c>
      <c r="L1766" s="1" t="str">
        <f>IF(ISBLANK(Table2[[#This Row],[Status]]), "No Data Entered", IFERROR(Table2[[#This Row],[Status]], "No Data Entered"))</f>
        <v>Delivered</v>
      </c>
    </row>
    <row r="1767" spans="1:12" x14ac:dyDescent="0.3">
      <c r="A1767" s="1" t="str">
        <f>Table2[[#This Row],[Product_ID]]</f>
        <v>PRO8906</v>
      </c>
      <c r="B1767" s="1" t="str">
        <f>Table2[[#This Row],[Customer_ID]]</f>
        <v>CUST32934</v>
      </c>
      <c r="C1767" s="14" t="str">
        <f>Table2[[#This Row],[Date]]</f>
        <v>16/07/2024</v>
      </c>
      <c r="D1767" s="1" t="str">
        <f>TRIM(PROPER(Table2[[#This Row],[Product_Name]]))</f>
        <v>Printer</v>
      </c>
      <c r="E1767" s="1" t="str">
        <f>TRIM(PROPER(Table2[[#This Row],[Country]]))</f>
        <v>Usa</v>
      </c>
      <c r="F1767" s="1" t="str">
        <f>TRIM(PROPER(Table2[[#This Row],[Category]]))</f>
        <v>Accessories</v>
      </c>
      <c r="G1767" s="1" t="str">
        <f>TRIM(PROPER(Table2[[#This Row],[Brand]]))</f>
        <v>Microsoft</v>
      </c>
      <c r="H1767" s="1">
        <f>Table2[[#This Row],[Supplier_ID]]</f>
        <v>1034</v>
      </c>
      <c r="I1767" s="1">
        <f>Table2[[#This Row],[Market_Price]]</f>
        <v>536.41</v>
      </c>
      <c r="J1767" s="1">
        <f>Table2[[#This Row],[Selling_Price]]</f>
        <v>981.9</v>
      </c>
      <c r="K1767" s="1">
        <f>Table2[[#This Row],[Quantity]]</f>
        <v>178</v>
      </c>
      <c r="L1767" s="1" t="str">
        <f>IF(ISBLANK(Table2[[#This Row],[Status]]), "No Data Entered", IFERROR(Table2[[#This Row],[Status]], "No Data Entered"))</f>
        <v>Delivered</v>
      </c>
    </row>
    <row r="1768" spans="1:12" x14ac:dyDescent="0.3">
      <c r="A1768" s="1" t="str">
        <f>Table2[[#This Row],[Product_ID]]</f>
        <v>PRO5034</v>
      </c>
      <c r="B1768" s="1" t="str">
        <f>Table2[[#This Row],[Customer_ID]]</f>
        <v>CUST32985</v>
      </c>
      <c r="C1768" s="14" t="str">
        <f>Table2[[#This Row],[Date]]</f>
        <v>19/02/2022</v>
      </c>
      <c r="D1768" s="1" t="str">
        <f>TRIM(PROPER(Table2[[#This Row],[Product_Name]]))</f>
        <v>Monitor</v>
      </c>
      <c r="E1768" s="1" t="str">
        <f>TRIM(PROPER(Table2[[#This Row],[Country]]))</f>
        <v>Germany</v>
      </c>
      <c r="F1768" s="1" t="str">
        <f>TRIM(PROPER(Table2[[#This Row],[Category]]))</f>
        <v>Wearables</v>
      </c>
      <c r="G1768" s="1" t="str">
        <f>TRIM(PROPER(Table2[[#This Row],[Brand]]))</f>
        <v>Apple</v>
      </c>
      <c r="H1768" s="1">
        <f>Table2[[#This Row],[Supplier_ID]]</f>
        <v>1001</v>
      </c>
      <c r="I1768" s="1">
        <f>Table2[[#This Row],[Market_Price]]</f>
        <v>691.24</v>
      </c>
      <c r="J1768" s="1">
        <f>Table2[[#This Row],[Selling_Price]]</f>
        <v>1013.28</v>
      </c>
      <c r="K1768" s="1">
        <f>Table2[[#This Row],[Quantity]]</f>
        <v>339</v>
      </c>
      <c r="L1768" s="1" t="str">
        <f>IF(ISBLANK(Table2[[#This Row],[Status]]), "No Data Entered", IFERROR(Table2[[#This Row],[Status]], "No Data Entered"))</f>
        <v>Delivered</v>
      </c>
    </row>
    <row r="1769" spans="1:12" x14ac:dyDescent="0.3">
      <c r="A1769" s="1" t="str">
        <f>Table2[[#This Row],[Product_ID]]</f>
        <v>PRO4979</v>
      </c>
      <c r="B1769" s="1" t="str">
        <f>Table2[[#This Row],[Customer_ID]]</f>
        <v>CUST32996</v>
      </c>
      <c r="C1769" s="14" t="str">
        <f>Table2[[#This Row],[Date]]</f>
        <v>16/12/2024</v>
      </c>
      <c r="D1769" s="1" t="str">
        <f>TRIM(PROPER(Table2[[#This Row],[Product_Name]]))</f>
        <v>Keyboard</v>
      </c>
      <c r="E1769" s="1" t="str">
        <f>TRIM(PROPER(Table2[[#This Row],[Country]]))</f>
        <v>Australia</v>
      </c>
      <c r="F1769" s="1" t="str">
        <f>TRIM(PROPER(Table2[[#This Row],[Category]]))</f>
        <v>Electronics</v>
      </c>
      <c r="G1769" s="1" t="str">
        <f>TRIM(PROPER(Table2[[#This Row],[Brand]]))</f>
        <v>Sony</v>
      </c>
      <c r="H1769" s="1">
        <f>Table2[[#This Row],[Supplier_ID]]</f>
        <v>1093</v>
      </c>
      <c r="I1769" s="1">
        <f>Table2[[#This Row],[Market_Price]]</f>
        <v>1938.65</v>
      </c>
      <c r="J1769" s="1">
        <f>Table2[[#This Row],[Selling_Price]]</f>
        <v>3367.84</v>
      </c>
      <c r="K1769" s="1">
        <f>Table2[[#This Row],[Quantity]]</f>
        <v>365</v>
      </c>
      <c r="L1769" s="1" t="str">
        <f>IF(ISBLANK(Table2[[#This Row],[Status]]), "No Data Entered", IFERROR(Table2[[#This Row],[Status]], "No Data Entered"))</f>
        <v>Delivered</v>
      </c>
    </row>
    <row r="1770" spans="1:12" x14ac:dyDescent="0.3">
      <c r="A1770" s="1" t="str">
        <f>Table2[[#This Row],[Product_ID]]</f>
        <v>PRO9895</v>
      </c>
      <c r="B1770" s="1" t="str">
        <f>Table2[[#This Row],[Customer_ID]]</f>
        <v>CUST33084</v>
      </c>
      <c r="C1770" s="14" t="str">
        <f>Table2[[#This Row],[Date]]</f>
        <v>06/05/2020</v>
      </c>
      <c r="D1770" s="1" t="str">
        <f>TRIM(PROPER(Table2[[#This Row],[Product_Name]]))</f>
        <v>Tablet</v>
      </c>
      <c r="E1770" s="1" t="str">
        <f>TRIM(PROPER(Table2[[#This Row],[Country]]))</f>
        <v>Brazil</v>
      </c>
      <c r="F1770" s="1" t="str">
        <f>TRIM(PROPER(Table2[[#This Row],[Category]]))</f>
        <v>Computers</v>
      </c>
      <c r="G1770" s="1" t="str">
        <f>TRIM(PROPER(Table2[[#This Row],[Brand]]))</f>
        <v>Lenovo</v>
      </c>
      <c r="H1770" s="1">
        <f>Table2[[#This Row],[Supplier_ID]]</f>
        <v>1020</v>
      </c>
      <c r="I1770" s="1">
        <f>Table2[[#This Row],[Market_Price]]</f>
        <v>600.91999999999996</v>
      </c>
      <c r="J1770" s="1">
        <f>Table2[[#This Row],[Selling_Price]]</f>
        <v>774.94</v>
      </c>
      <c r="K1770" s="1">
        <f>Table2[[#This Row],[Quantity]]</f>
        <v>287</v>
      </c>
      <c r="L1770" s="1" t="str">
        <f>IF(ISBLANK(Table2[[#This Row],[Status]]), "No Data Entered", IFERROR(Table2[[#This Row],[Status]], "No Data Entered"))</f>
        <v>Delivered</v>
      </c>
    </row>
    <row r="1771" spans="1:12" x14ac:dyDescent="0.3">
      <c r="A1771" s="1" t="str">
        <f>Table2[[#This Row],[Product_ID]]</f>
        <v>PRO7348</v>
      </c>
      <c r="B1771" s="1" t="str">
        <f>Table2[[#This Row],[Customer_ID]]</f>
        <v>CUST33197</v>
      </c>
      <c r="C1771" s="14" t="str">
        <f>Table2[[#This Row],[Date]]</f>
        <v>17/03/2021</v>
      </c>
      <c r="D1771" s="1" t="str">
        <f>TRIM(PROPER(Table2[[#This Row],[Product_Name]]))</f>
        <v>Keyboard</v>
      </c>
      <c r="E1771" s="1" t="str">
        <f>TRIM(PROPER(Table2[[#This Row],[Country]]))</f>
        <v>Japan</v>
      </c>
      <c r="F1771" s="1" t="str">
        <f>TRIM(PROPER(Table2[[#This Row],[Category]]))</f>
        <v>Wearables</v>
      </c>
      <c r="G1771" s="1" t="str">
        <f>TRIM(PROPER(Table2[[#This Row],[Brand]]))</f>
        <v>Lenovo</v>
      </c>
      <c r="H1771" s="1">
        <f>Table2[[#This Row],[Supplier_ID]]</f>
        <v>1010</v>
      </c>
      <c r="I1771" s="1">
        <f>Table2[[#This Row],[Market_Price]]</f>
        <v>1339.57</v>
      </c>
      <c r="J1771" s="1">
        <f>Table2[[#This Row],[Selling_Price]]</f>
        <v>1731.29</v>
      </c>
      <c r="K1771" s="1">
        <f>Table2[[#This Row],[Quantity]]</f>
        <v>77</v>
      </c>
      <c r="L1771" s="1" t="str">
        <f>IF(ISBLANK(Table2[[#This Row],[Status]]), "No Data Entered", IFERROR(Table2[[#This Row],[Status]], "No Data Entered"))</f>
        <v>Delivered</v>
      </c>
    </row>
    <row r="1772" spans="1:12" x14ac:dyDescent="0.3">
      <c r="A1772" s="1" t="str">
        <f>Table2[[#This Row],[Product_ID]]</f>
        <v>PRO6886</v>
      </c>
      <c r="B1772" s="1" t="str">
        <f>Table2[[#This Row],[Customer_ID]]</f>
        <v>CUST33289</v>
      </c>
      <c r="C1772" s="14" t="str">
        <f>Table2[[#This Row],[Date]]</f>
        <v>19/08/2020</v>
      </c>
      <c r="D1772" s="1" t="str">
        <f>TRIM(PROPER(Table2[[#This Row],[Product_Name]]))</f>
        <v>Tablet</v>
      </c>
      <c r="E1772" s="1" t="str">
        <f>TRIM(PROPER(Table2[[#This Row],[Country]]))</f>
        <v>India</v>
      </c>
      <c r="F1772" s="1" t="str">
        <f>TRIM(PROPER(Table2[[#This Row],[Category]]))</f>
        <v>Electronics</v>
      </c>
      <c r="G1772" s="1" t="str">
        <f>TRIM(PROPER(Table2[[#This Row],[Brand]]))</f>
        <v>Sony</v>
      </c>
      <c r="H1772" s="1">
        <f>Table2[[#This Row],[Supplier_ID]]</f>
        <v>1081</v>
      </c>
      <c r="I1772" s="1">
        <f>Table2[[#This Row],[Market_Price]]</f>
        <v>1173.82</v>
      </c>
      <c r="J1772" s="1">
        <f>Table2[[#This Row],[Selling_Price]]</f>
        <v>2053.6</v>
      </c>
      <c r="K1772" s="1">
        <f>Table2[[#This Row],[Quantity]]</f>
        <v>291</v>
      </c>
      <c r="L1772" s="1" t="str">
        <f>IF(ISBLANK(Table2[[#This Row],[Status]]), "No Data Entered", IFERROR(Table2[[#This Row],[Status]], "No Data Entered"))</f>
        <v>Delivered</v>
      </c>
    </row>
    <row r="1773" spans="1:12" x14ac:dyDescent="0.3">
      <c r="A1773" s="1" t="str">
        <f>Table2[[#This Row],[Product_ID]]</f>
        <v>PRO2408</v>
      </c>
      <c r="B1773" s="1" t="str">
        <f>Table2[[#This Row],[Customer_ID]]</f>
        <v>CUST33301</v>
      </c>
      <c r="C1773" s="14" t="str">
        <f>Table2[[#This Row],[Date]]</f>
        <v>18/05/2021</v>
      </c>
      <c r="D1773" s="1" t="str">
        <f>TRIM(PROPER(Table2[[#This Row],[Product_Name]]))</f>
        <v>Tablet</v>
      </c>
      <c r="E1773" s="1" t="str">
        <f>TRIM(PROPER(Table2[[#This Row],[Country]]))</f>
        <v>Australia</v>
      </c>
      <c r="F1773" s="1" t="str">
        <f>TRIM(PROPER(Table2[[#This Row],[Category]]))</f>
        <v>Wearables</v>
      </c>
      <c r="G1773" s="1" t="str">
        <f>TRIM(PROPER(Table2[[#This Row],[Brand]]))</f>
        <v>Apple</v>
      </c>
      <c r="H1773" s="1">
        <f>Table2[[#This Row],[Supplier_ID]]</f>
        <v>1073</v>
      </c>
      <c r="I1773" s="1">
        <f>Table2[[#This Row],[Market_Price]]</f>
        <v>527.38</v>
      </c>
      <c r="J1773" s="1">
        <f>Table2[[#This Row],[Selling_Price]]</f>
        <v>661.64</v>
      </c>
      <c r="K1773" s="1">
        <f>Table2[[#This Row],[Quantity]]</f>
        <v>322</v>
      </c>
      <c r="L1773" s="1" t="str">
        <f>IF(ISBLANK(Table2[[#This Row],[Status]]), "No Data Entered", IFERROR(Table2[[#This Row],[Status]], "No Data Entered"))</f>
        <v>Delivered</v>
      </c>
    </row>
    <row r="1774" spans="1:12" x14ac:dyDescent="0.3">
      <c r="A1774" s="1" t="str">
        <f>Table2[[#This Row],[Product_ID]]</f>
        <v>PRO6851</v>
      </c>
      <c r="B1774" s="1" t="str">
        <f>Table2[[#This Row],[Customer_ID]]</f>
        <v>CUST33375</v>
      </c>
      <c r="C1774" s="14" t="str">
        <f>Table2[[#This Row],[Date]]</f>
        <v>06/08/2021</v>
      </c>
      <c r="D1774" s="1" t="str">
        <f>TRIM(PROPER(Table2[[#This Row],[Product_Name]]))</f>
        <v>Smartwatch</v>
      </c>
      <c r="E1774" s="1" t="str">
        <f>TRIM(PROPER(Table2[[#This Row],[Country]]))</f>
        <v>Usa</v>
      </c>
      <c r="F1774" s="1" t="str">
        <f>TRIM(PROPER(Table2[[#This Row],[Category]]))</f>
        <v>Office Supplies</v>
      </c>
      <c r="G1774" s="1" t="str">
        <f>TRIM(PROPER(Table2[[#This Row],[Brand]]))</f>
        <v>Logitech</v>
      </c>
      <c r="H1774" s="1">
        <f>Table2[[#This Row],[Supplier_ID]]</f>
        <v>1059</v>
      </c>
      <c r="I1774" s="1">
        <f>Table2[[#This Row],[Market_Price]]</f>
        <v>1665.27</v>
      </c>
      <c r="J1774" s="1">
        <f>Table2[[#This Row],[Selling_Price]]</f>
        <v>1895.62</v>
      </c>
      <c r="K1774" s="1">
        <f>Table2[[#This Row],[Quantity]]</f>
        <v>334</v>
      </c>
      <c r="L1774" s="1" t="str">
        <f>IF(ISBLANK(Table2[[#This Row],[Status]]), "No Data Entered", IFERROR(Table2[[#This Row],[Status]], "No Data Entered"))</f>
        <v>Delivered</v>
      </c>
    </row>
    <row r="1775" spans="1:12" x14ac:dyDescent="0.3">
      <c r="A1775" s="1" t="str">
        <f>Table2[[#This Row],[Product_ID]]</f>
        <v>PRO3262</v>
      </c>
      <c r="B1775" s="1" t="str">
        <f>Table2[[#This Row],[Customer_ID]]</f>
        <v>CUST33514</v>
      </c>
      <c r="C1775" s="14" t="str">
        <f>Table2[[#This Row],[Date]]</f>
        <v>04/07/2023</v>
      </c>
      <c r="D1775" s="1" t="str">
        <f>TRIM(PROPER(Table2[[#This Row],[Product_Name]]))</f>
        <v>Monitor</v>
      </c>
      <c r="E1775" s="1" t="str">
        <f>TRIM(PROPER(Table2[[#This Row],[Country]]))</f>
        <v>Uk</v>
      </c>
      <c r="F1775" s="1" t="str">
        <f>TRIM(PROPER(Table2[[#This Row],[Category]]))</f>
        <v>Accessories</v>
      </c>
      <c r="G1775" s="1" t="str">
        <f>TRIM(PROPER(Table2[[#This Row],[Brand]]))</f>
        <v>Apple</v>
      </c>
      <c r="H1775" s="1">
        <f>Table2[[#This Row],[Supplier_ID]]</f>
        <v>1007</v>
      </c>
      <c r="I1775" s="1">
        <f>Table2[[#This Row],[Market_Price]]</f>
        <v>1152.99</v>
      </c>
      <c r="J1775" s="1">
        <f>Table2[[#This Row],[Selling_Price]]</f>
        <v>1556.81</v>
      </c>
      <c r="K1775" s="1">
        <f>Table2[[#This Row],[Quantity]]</f>
        <v>286</v>
      </c>
      <c r="L1775" s="1" t="str">
        <f>IF(ISBLANK(Table2[[#This Row],[Status]]), "No Data Entered", IFERROR(Table2[[#This Row],[Status]], "No Data Entered"))</f>
        <v>Delivered</v>
      </c>
    </row>
    <row r="1776" spans="1:12" x14ac:dyDescent="0.3">
      <c r="A1776" s="1" t="str">
        <f>Table2[[#This Row],[Product_ID]]</f>
        <v>PRO9795</v>
      </c>
      <c r="B1776" s="1" t="str">
        <f>Table2[[#This Row],[Customer_ID]]</f>
        <v>CUST33543</v>
      </c>
      <c r="C1776" s="14" t="str">
        <f>Table2[[#This Row],[Date]]</f>
        <v>12/04/2025</v>
      </c>
      <c r="D1776" s="1" t="str">
        <f>TRIM(PROPER(Table2[[#This Row],[Product_Name]]))</f>
        <v>Tablet</v>
      </c>
      <c r="E1776" s="1" t="str">
        <f>TRIM(PROPER(Table2[[#This Row],[Country]]))</f>
        <v>Usa</v>
      </c>
      <c r="F1776" s="1" t="str">
        <f>TRIM(PROPER(Table2[[#This Row],[Category]]))</f>
        <v>Office Supplies</v>
      </c>
      <c r="G1776" s="1" t="str">
        <f>TRIM(PROPER(Table2[[#This Row],[Brand]]))</f>
        <v>Hp</v>
      </c>
      <c r="H1776" s="1">
        <f>Table2[[#This Row],[Supplier_ID]]</f>
        <v>1003</v>
      </c>
      <c r="I1776" s="1">
        <f>Table2[[#This Row],[Market_Price]]</f>
        <v>900.49</v>
      </c>
      <c r="J1776" s="1">
        <f>Table2[[#This Row],[Selling_Price]]</f>
        <v>1295.5</v>
      </c>
      <c r="K1776" s="1">
        <f>Table2[[#This Row],[Quantity]]</f>
        <v>499</v>
      </c>
      <c r="L1776" s="1" t="str">
        <f>IF(ISBLANK(Table2[[#This Row],[Status]]), "No Data Entered", IFERROR(Table2[[#This Row],[Status]], "No Data Entered"))</f>
        <v>Delivered</v>
      </c>
    </row>
    <row r="1777" spans="1:12" x14ac:dyDescent="0.3">
      <c r="A1777" s="1" t="str">
        <f>Table2[[#This Row],[Product_ID]]</f>
        <v>PRO4249</v>
      </c>
      <c r="B1777" s="1" t="str">
        <f>Table2[[#This Row],[Customer_ID]]</f>
        <v>CUST33566</v>
      </c>
      <c r="C1777" s="14" t="str">
        <f>Table2[[#This Row],[Date]]</f>
        <v>19/11/2021</v>
      </c>
      <c r="D1777" s="1" t="str">
        <f>TRIM(PROPER(Table2[[#This Row],[Product_Name]]))</f>
        <v>Headphones</v>
      </c>
      <c r="E1777" s="1" t="str">
        <f>TRIM(PROPER(Table2[[#This Row],[Country]]))</f>
        <v>China</v>
      </c>
      <c r="F1777" s="1" t="str">
        <f>TRIM(PROPER(Table2[[#This Row],[Category]]))</f>
        <v>Electronics</v>
      </c>
      <c r="G1777" s="1" t="str">
        <f>TRIM(PROPER(Table2[[#This Row],[Brand]]))</f>
        <v>Microsoft</v>
      </c>
      <c r="H1777" s="1">
        <f>Table2[[#This Row],[Supplier_ID]]</f>
        <v>1013</v>
      </c>
      <c r="I1777" s="1">
        <f>Table2[[#This Row],[Market_Price]]</f>
        <v>1609.96</v>
      </c>
      <c r="J1777" s="1">
        <f>Table2[[#This Row],[Selling_Price]]</f>
        <v>2858.48</v>
      </c>
      <c r="K1777" s="1">
        <f>Table2[[#This Row],[Quantity]]</f>
        <v>344</v>
      </c>
      <c r="L1777" s="1" t="str">
        <f>IF(ISBLANK(Table2[[#This Row],[Status]]), "No Data Entered", IFERROR(Table2[[#This Row],[Status]], "No Data Entered"))</f>
        <v>Delivered</v>
      </c>
    </row>
    <row r="1778" spans="1:12" x14ac:dyDescent="0.3">
      <c r="A1778" s="1" t="str">
        <f>Table2[[#This Row],[Product_ID]]</f>
        <v>PRO9716</v>
      </c>
      <c r="B1778" s="1" t="str">
        <f>Table2[[#This Row],[Customer_ID]]</f>
        <v>CUST33658</v>
      </c>
      <c r="C1778" s="14" t="str">
        <f>Table2[[#This Row],[Date]]</f>
        <v>23/11/2023</v>
      </c>
      <c r="D1778" s="1" t="str">
        <f>TRIM(PROPER(Table2[[#This Row],[Product_Name]]))</f>
        <v>Camera</v>
      </c>
      <c r="E1778" s="1" t="str">
        <f>TRIM(PROPER(Table2[[#This Row],[Country]]))</f>
        <v>Brazil</v>
      </c>
      <c r="F1778" s="1" t="str">
        <f>TRIM(PROPER(Table2[[#This Row],[Category]]))</f>
        <v>Office Supplies</v>
      </c>
      <c r="G1778" s="1" t="str">
        <f>TRIM(PROPER(Table2[[#This Row],[Brand]]))</f>
        <v>Dell</v>
      </c>
      <c r="H1778" s="1">
        <f>Table2[[#This Row],[Supplier_ID]]</f>
        <v>1062</v>
      </c>
      <c r="I1778" s="1">
        <f>Table2[[#This Row],[Market_Price]]</f>
        <v>919.82</v>
      </c>
      <c r="J1778" s="1">
        <f>Table2[[#This Row],[Selling_Price]]</f>
        <v>1421.82</v>
      </c>
      <c r="K1778" s="1">
        <f>Table2[[#This Row],[Quantity]]</f>
        <v>91</v>
      </c>
      <c r="L1778" s="1" t="str">
        <f>IF(ISBLANK(Table2[[#This Row],[Status]]), "No Data Entered", IFERROR(Table2[[#This Row],[Status]], "No Data Entered"))</f>
        <v>Delivered</v>
      </c>
    </row>
    <row r="1779" spans="1:12" x14ac:dyDescent="0.3">
      <c r="A1779" s="1" t="str">
        <f>Table2[[#This Row],[Product_ID]]</f>
        <v>PRO2257</v>
      </c>
      <c r="B1779" s="1" t="str">
        <f>Table2[[#This Row],[Customer_ID]]</f>
        <v>CUST33693</v>
      </c>
      <c r="C1779" s="14" t="str">
        <f>Table2[[#This Row],[Date]]</f>
        <v>18/08/2021</v>
      </c>
      <c r="D1779" s="1" t="str">
        <f>TRIM(PROPER(Table2[[#This Row],[Product_Name]]))</f>
        <v>Keyboard</v>
      </c>
      <c r="E1779" s="1" t="str">
        <f>TRIM(PROPER(Table2[[#This Row],[Country]]))</f>
        <v>Germany</v>
      </c>
      <c r="F1779" s="1" t="str">
        <f>TRIM(PROPER(Table2[[#This Row],[Category]]))</f>
        <v>Office Supplies</v>
      </c>
      <c r="G1779" s="1" t="str">
        <f>TRIM(PROPER(Table2[[#This Row],[Brand]]))</f>
        <v>Apple</v>
      </c>
      <c r="H1779" s="1">
        <f>Table2[[#This Row],[Supplier_ID]]</f>
        <v>1083</v>
      </c>
      <c r="I1779" s="1">
        <f>Table2[[#This Row],[Market_Price]]</f>
        <v>1761.65</v>
      </c>
      <c r="J1779" s="1">
        <f>Table2[[#This Row],[Selling_Price]]</f>
        <v>3446.8</v>
      </c>
      <c r="K1779" s="1">
        <f>Table2[[#This Row],[Quantity]]</f>
        <v>289</v>
      </c>
      <c r="L1779" s="1" t="str">
        <f>IF(ISBLANK(Table2[[#This Row],[Status]]), "No Data Entered", IFERROR(Table2[[#This Row],[Status]], "No Data Entered"))</f>
        <v>Delivered</v>
      </c>
    </row>
    <row r="1780" spans="1:12" x14ac:dyDescent="0.3">
      <c r="A1780" s="1" t="str">
        <f>Table2[[#This Row],[Product_ID]]</f>
        <v>PRO5136</v>
      </c>
      <c r="B1780" s="1" t="str">
        <f>Table2[[#This Row],[Customer_ID]]</f>
        <v>CUST33700</v>
      </c>
      <c r="C1780" s="14" t="str">
        <f>Table2[[#This Row],[Date]]</f>
        <v>07/03/2020</v>
      </c>
      <c r="D1780" s="1" t="str">
        <f>TRIM(PROPER(Table2[[#This Row],[Product_Name]]))</f>
        <v>Headphones</v>
      </c>
      <c r="E1780" s="1" t="str">
        <f>TRIM(PROPER(Table2[[#This Row],[Country]]))</f>
        <v>France</v>
      </c>
      <c r="F1780" s="1" t="str">
        <f>TRIM(PROPER(Table2[[#This Row],[Category]]))</f>
        <v>Electronics</v>
      </c>
      <c r="G1780" s="1" t="str">
        <f>TRIM(PROPER(Table2[[#This Row],[Brand]]))</f>
        <v>Sony</v>
      </c>
      <c r="H1780" s="1">
        <f>Table2[[#This Row],[Supplier_ID]]</f>
        <v>1001</v>
      </c>
      <c r="I1780" s="1">
        <f>Table2[[#This Row],[Market_Price]]</f>
        <v>475.12</v>
      </c>
      <c r="J1780" s="1">
        <f>Table2[[#This Row],[Selling_Price]]</f>
        <v>531.63</v>
      </c>
      <c r="K1780" s="1">
        <f>Table2[[#This Row],[Quantity]]</f>
        <v>434</v>
      </c>
      <c r="L1780" s="1" t="str">
        <f>IF(ISBLANK(Table2[[#This Row],[Status]]), "No Data Entered", IFERROR(Table2[[#This Row],[Status]], "No Data Entered"))</f>
        <v>Delivered</v>
      </c>
    </row>
    <row r="1781" spans="1:12" x14ac:dyDescent="0.3">
      <c r="A1781" s="1" t="str">
        <f>Table2[[#This Row],[Product_ID]]</f>
        <v>PRO4411</v>
      </c>
      <c r="B1781" s="1" t="str">
        <f>Table2[[#This Row],[Customer_ID]]</f>
        <v>CUST33887</v>
      </c>
      <c r="C1781" s="14" t="str">
        <f>Table2[[#This Row],[Date]]</f>
        <v>26/07/2023</v>
      </c>
      <c r="D1781" s="1" t="str">
        <f>TRIM(PROPER(Table2[[#This Row],[Product_Name]]))</f>
        <v>Printer</v>
      </c>
      <c r="E1781" s="1" t="str">
        <f>TRIM(PROPER(Table2[[#This Row],[Country]]))</f>
        <v>India</v>
      </c>
      <c r="F1781" s="1" t="str">
        <f>TRIM(PROPER(Table2[[#This Row],[Category]]))</f>
        <v>Computers</v>
      </c>
      <c r="G1781" s="1" t="str">
        <f>TRIM(PROPER(Table2[[#This Row],[Brand]]))</f>
        <v>Sony</v>
      </c>
      <c r="H1781" s="1">
        <f>Table2[[#This Row],[Supplier_ID]]</f>
        <v>1013</v>
      </c>
      <c r="I1781" s="1">
        <f>Table2[[#This Row],[Market_Price]]</f>
        <v>1666.34</v>
      </c>
      <c r="J1781" s="1">
        <f>Table2[[#This Row],[Selling_Price]]</f>
        <v>3084.28</v>
      </c>
      <c r="K1781" s="1">
        <f>Table2[[#This Row],[Quantity]]</f>
        <v>36</v>
      </c>
      <c r="L1781" s="1" t="str">
        <f>IF(ISBLANK(Table2[[#This Row],[Status]]), "No Data Entered", IFERROR(Table2[[#This Row],[Status]], "No Data Entered"))</f>
        <v>Delivered</v>
      </c>
    </row>
    <row r="1782" spans="1:12" x14ac:dyDescent="0.3">
      <c r="A1782" s="1" t="str">
        <f>Table2[[#This Row],[Product_ID]]</f>
        <v>PRO3601</v>
      </c>
      <c r="B1782" s="1" t="str">
        <f>Table2[[#This Row],[Customer_ID]]</f>
        <v>CUST33927</v>
      </c>
      <c r="C1782" s="14" t="str">
        <f>Table2[[#This Row],[Date]]</f>
        <v>22/02/2020</v>
      </c>
      <c r="D1782" s="1" t="str">
        <f>TRIM(PROPER(Table2[[#This Row],[Product_Name]]))</f>
        <v>Headphones</v>
      </c>
      <c r="E1782" s="1" t="str">
        <f>TRIM(PROPER(Table2[[#This Row],[Country]]))</f>
        <v>Germany</v>
      </c>
      <c r="F1782" s="1" t="str">
        <f>TRIM(PROPER(Table2[[#This Row],[Category]]))</f>
        <v>Office Supplies</v>
      </c>
      <c r="G1782" s="1" t="str">
        <f>TRIM(PROPER(Table2[[#This Row],[Brand]]))</f>
        <v>Hp</v>
      </c>
      <c r="H1782" s="1">
        <f>Table2[[#This Row],[Supplier_ID]]</f>
        <v>1018</v>
      </c>
      <c r="I1782" s="1">
        <f>Table2[[#This Row],[Market_Price]]</f>
        <v>1939.51</v>
      </c>
      <c r="J1782" s="1">
        <f>Table2[[#This Row],[Selling_Price]]</f>
        <v>2534.7600000000002</v>
      </c>
      <c r="K1782" s="1">
        <f>Table2[[#This Row],[Quantity]]</f>
        <v>205</v>
      </c>
      <c r="L1782" s="1" t="str">
        <f>IF(ISBLANK(Table2[[#This Row],[Status]]), "No Data Entered", IFERROR(Table2[[#This Row],[Status]], "No Data Entered"))</f>
        <v>Delivered</v>
      </c>
    </row>
    <row r="1783" spans="1:12" x14ac:dyDescent="0.3">
      <c r="A1783" s="1" t="str">
        <f>Table2[[#This Row],[Product_ID]]</f>
        <v>PRO7870</v>
      </c>
      <c r="B1783" s="1" t="str">
        <f>Table2[[#This Row],[Customer_ID]]</f>
        <v>CUST34276</v>
      </c>
      <c r="C1783" s="14" t="str">
        <f>Table2[[#This Row],[Date]]</f>
        <v>01/07/2021</v>
      </c>
      <c r="D1783" s="1" t="str">
        <f>TRIM(PROPER(Table2[[#This Row],[Product_Name]]))</f>
        <v>Smartphone</v>
      </c>
      <c r="E1783" s="1" t="str">
        <f>TRIM(PROPER(Table2[[#This Row],[Country]]))</f>
        <v>Usa</v>
      </c>
      <c r="F1783" s="1" t="str">
        <f>TRIM(PROPER(Table2[[#This Row],[Category]]))</f>
        <v>Computers</v>
      </c>
      <c r="G1783" s="1" t="str">
        <f>TRIM(PROPER(Table2[[#This Row],[Brand]]))</f>
        <v>Canon</v>
      </c>
      <c r="H1783" s="1">
        <f>Table2[[#This Row],[Supplier_ID]]</f>
        <v>1008</v>
      </c>
      <c r="I1783" s="1">
        <f>Table2[[#This Row],[Market_Price]]</f>
        <v>724.93</v>
      </c>
      <c r="J1783" s="1">
        <f>Table2[[#This Row],[Selling_Price]]</f>
        <v>1254.2</v>
      </c>
      <c r="K1783" s="1">
        <f>Table2[[#This Row],[Quantity]]</f>
        <v>123</v>
      </c>
      <c r="L1783" s="1" t="str">
        <f>IF(ISBLANK(Table2[[#This Row],[Status]]), "No Data Entered", IFERROR(Table2[[#This Row],[Status]], "No Data Entered"))</f>
        <v>Delivered</v>
      </c>
    </row>
    <row r="1784" spans="1:12" x14ac:dyDescent="0.3">
      <c r="A1784" s="1" t="str">
        <f>Table2[[#This Row],[Product_ID]]</f>
        <v>PRO3801</v>
      </c>
      <c r="B1784" s="1" t="str">
        <f>Table2[[#This Row],[Customer_ID]]</f>
        <v>CUST34315</v>
      </c>
      <c r="C1784" s="14" t="str">
        <f>Table2[[#This Row],[Date]]</f>
        <v>18/01/2023</v>
      </c>
      <c r="D1784" s="1" t="str">
        <f>TRIM(PROPER(Table2[[#This Row],[Product_Name]]))</f>
        <v>Mouse</v>
      </c>
      <c r="E1784" s="1" t="str">
        <f>TRIM(PROPER(Table2[[#This Row],[Country]]))</f>
        <v>Germany</v>
      </c>
      <c r="F1784" s="1" t="str">
        <f>TRIM(PROPER(Table2[[#This Row],[Category]]))</f>
        <v>Office Supplies</v>
      </c>
      <c r="G1784" s="1" t="str">
        <f>TRIM(PROPER(Table2[[#This Row],[Brand]]))</f>
        <v>Samsung</v>
      </c>
      <c r="H1784" s="1">
        <f>Table2[[#This Row],[Supplier_ID]]</f>
        <v>1073</v>
      </c>
      <c r="I1784" s="1">
        <f>Table2[[#This Row],[Market_Price]]</f>
        <v>1725.38</v>
      </c>
      <c r="J1784" s="1">
        <f>Table2[[#This Row],[Selling_Price]]</f>
        <v>2991.33</v>
      </c>
      <c r="K1784" s="1">
        <f>Table2[[#This Row],[Quantity]]</f>
        <v>238</v>
      </c>
      <c r="L1784" s="1" t="str">
        <f>IF(ISBLANK(Table2[[#This Row],[Status]]), "No Data Entered", IFERROR(Table2[[#This Row],[Status]], "No Data Entered"))</f>
        <v>Delivered</v>
      </c>
    </row>
    <row r="1785" spans="1:12" x14ac:dyDescent="0.3">
      <c r="A1785" s="1" t="str">
        <f>Table2[[#This Row],[Product_ID]]</f>
        <v>PRO3165</v>
      </c>
      <c r="B1785" s="1" t="str">
        <f>Table2[[#This Row],[Customer_ID]]</f>
        <v>CUST34319</v>
      </c>
      <c r="C1785" s="14" t="str">
        <f>Table2[[#This Row],[Date]]</f>
        <v>23/04/2021</v>
      </c>
      <c r="D1785" s="1" t="str">
        <f>TRIM(PROPER(Table2[[#This Row],[Product_Name]]))</f>
        <v>Mouse</v>
      </c>
      <c r="E1785" s="1" t="str">
        <f>TRIM(PROPER(Table2[[#This Row],[Country]]))</f>
        <v>Brazil</v>
      </c>
      <c r="F1785" s="1" t="str">
        <f>TRIM(PROPER(Table2[[#This Row],[Category]]))</f>
        <v>Electronics</v>
      </c>
      <c r="G1785" s="1" t="str">
        <f>TRIM(PROPER(Table2[[#This Row],[Brand]]))</f>
        <v>Logitech</v>
      </c>
      <c r="H1785" s="1">
        <f>Table2[[#This Row],[Supplier_ID]]</f>
        <v>1012</v>
      </c>
      <c r="I1785" s="1">
        <f>Table2[[#This Row],[Market_Price]]</f>
        <v>1546.47</v>
      </c>
      <c r="J1785" s="1">
        <f>Table2[[#This Row],[Selling_Price]]</f>
        <v>2743.22</v>
      </c>
      <c r="K1785" s="1">
        <f>Table2[[#This Row],[Quantity]]</f>
        <v>423</v>
      </c>
      <c r="L1785" s="1" t="str">
        <f>IF(ISBLANK(Table2[[#This Row],[Status]]), "No Data Entered", IFERROR(Table2[[#This Row],[Status]], "No Data Entered"))</f>
        <v>Delivered</v>
      </c>
    </row>
    <row r="1786" spans="1:12" x14ac:dyDescent="0.3">
      <c r="A1786" s="1" t="str">
        <f>Table2[[#This Row],[Product_ID]]</f>
        <v>PRO4119</v>
      </c>
      <c r="B1786" s="1" t="str">
        <f>Table2[[#This Row],[Customer_ID]]</f>
        <v>CUST34338</v>
      </c>
      <c r="C1786" s="14" t="str">
        <f>Table2[[#This Row],[Date]]</f>
        <v>02/02/2025</v>
      </c>
      <c r="D1786" s="1" t="str">
        <f>TRIM(PROPER(Table2[[#This Row],[Product_Name]]))</f>
        <v>Smartphone</v>
      </c>
      <c r="E1786" s="1" t="str">
        <f>TRIM(PROPER(Table2[[#This Row],[Country]]))</f>
        <v>Canada</v>
      </c>
      <c r="F1786" s="1" t="str">
        <f>TRIM(PROPER(Table2[[#This Row],[Category]]))</f>
        <v>Computers</v>
      </c>
      <c r="G1786" s="1" t="str">
        <f>TRIM(PROPER(Table2[[#This Row],[Brand]]))</f>
        <v>Apple</v>
      </c>
      <c r="H1786" s="1">
        <f>Table2[[#This Row],[Supplier_ID]]</f>
        <v>1080</v>
      </c>
      <c r="I1786" s="1">
        <f>Table2[[#This Row],[Market_Price]]</f>
        <v>764.9</v>
      </c>
      <c r="J1786" s="1">
        <f>Table2[[#This Row],[Selling_Price]]</f>
        <v>962.54</v>
      </c>
      <c r="K1786" s="1">
        <f>Table2[[#This Row],[Quantity]]</f>
        <v>1</v>
      </c>
      <c r="L1786" s="1" t="str">
        <f>IF(ISBLANK(Table2[[#This Row],[Status]]), "No Data Entered", IFERROR(Table2[[#This Row],[Status]], "No Data Entered"))</f>
        <v>Delivered</v>
      </c>
    </row>
    <row r="1787" spans="1:12" x14ac:dyDescent="0.3">
      <c r="A1787" s="1" t="str">
        <f>Table2[[#This Row],[Product_ID]]</f>
        <v>PRO3384</v>
      </c>
      <c r="B1787" s="1" t="str">
        <f>Table2[[#This Row],[Customer_ID]]</f>
        <v>CUST34489</v>
      </c>
      <c r="C1787" s="14" t="str">
        <f>Table2[[#This Row],[Date]]</f>
        <v>26/11/2020</v>
      </c>
      <c r="D1787" s="1" t="str">
        <f>TRIM(PROPER(Table2[[#This Row],[Product_Name]]))</f>
        <v>Headphones</v>
      </c>
      <c r="E1787" s="1" t="str">
        <f>TRIM(PROPER(Table2[[#This Row],[Country]]))</f>
        <v>Uk</v>
      </c>
      <c r="F1787" s="1" t="str">
        <f>TRIM(PROPER(Table2[[#This Row],[Category]]))</f>
        <v>Wearables</v>
      </c>
      <c r="G1787" s="1" t="str">
        <f>TRIM(PROPER(Table2[[#This Row],[Brand]]))</f>
        <v>Hp</v>
      </c>
      <c r="H1787" s="1">
        <f>Table2[[#This Row],[Supplier_ID]]</f>
        <v>1044</v>
      </c>
      <c r="I1787" s="1">
        <f>Table2[[#This Row],[Market_Price]]</f>
        <v>1449.96</v>
      </c>
      <c r="J1787" s="1">
        <f>Table2[[#This Row],[Selling_Price]]</f>
        <v>1877.05</v>
      </c>
      <c r="K1787" s="1">
        <f>Table2[[#This Row],[Quantity]]</f>
        <v>88</v>
      </c>
      <c r="L1787" s="1" t="str">
        <f>IF(ISBLANK(Table2[[#This Row],[Status]]), "No Data Entered", IFERROR(Table2[[#This Row],[Status]], "No Data Entered"))</f>
        <v>Delivered</v>
      </c>
    </row>
    <row r="1788" spans="1:12" x14ac:dyDescent="0.3">
      <c r="A1788" s="1" t="str">
        <f>Table2[[#This Row],[Product_ID]]</f>
        <v>PRO5968</v>
      </c>
      <c r="B1788" s="1" t="str">
        <f>Table2[[#This Row],[Customer_ID]]</f>
        <v>CUST34556</v>
      </c>
      <c r="C1788" s="14" t="str">
        <f>Table2[[#This Row],[Date]]</f>
        <v>08/08/2025</v>
      </c>
      <c r="D1788" s="1" t="str">
        <f>TRIM(PROPER(Table2[[#This Row],[Product_Name]]))</f>
        <v>Headphones</v>
      </c>
      <c r="E1788" s="1" t="str">
        <f>TRIM(PROPER(Table2[[#This Row],[Country]]))</f>
        <v>Australia</v>
      </c>
      <c r="F1788" s="1" t="str">
        <f>TRIM(PROPER(Table2[[#This Row],[Category]]))</f>
        <v>Accessories</v>
      </c>
      <c r="G1788" s="1" t="str">
        <f>TRIM(PROPER(Table2[[#This Row],[Brand]]))</f>
        <v>Lenovo</v>
      </c>
      <c r="H1788" s="1">
        <f>Table2[[#This Row],[Supplier_ID]]</f>
        <v>1050</v>
      </c>
      <c r="I1788" s="1">
        <f>Table2[[#This Row],[Market_Price]]</f>
        <v>421.59</v>
      </c>
      <c r="J1788" s="1">
        <f>Table2[[#This Row],[Selling_Price]]</f>
        <v>592.96</v>
      </c>
      <c r="K1788" s="1">
        <f>Table2[[#This Row],[Quantity]]</f>
        <v>465</v>
      </c>
      <c r="L1788" s="1" t="str">
        <f>IF(ISBLANK(Table2[[#This Row],[Status]]), "No Data Entered", IFERROR(Table2[[#This Row],[Status]], "No Data Entered"))</f>
        <v>Delivered</v>
      </c>
    </row>
    <row r="1789" spans="1:12" x14ac:dyDescent="0.3">
      <c r="A1789" s="1" t="str">
        <f>Table2[[#This Row],[Product_ID]]</f>
        <v>PRO9198</v>
      </c>
      <c r="B1789" s="1" t="str">
        <f>Table2[[#This Row],[Customer_ID]]</f>
        <v>CUST34616</v>
      </c>
      <c r="C1789" s="14" t="str">
        <f>Table2[[#This Row],[Date]]</f>
        <v>12/10/2023</v>
      </c>
      <c r="D1789" s="1" t="str">
        <f>TRIM(PROPER(Table2[[#This Row],[Product_Name]]))</f>
        <v>Smartwatch</v>
      </c>
      <c r="E1789" s="1" t="str">
        <f>TRIM(PROPER(Table2[[#This Row],[Country]]))</f>
        <v>Brazil</v>
      </c>
      <c r="F1789" s="1" t="str">
        <f>TRIM(PROPER(Table2[[#This Row],[Category]]))</f>
        <v>Electronics</v>
      </c>
      <c r="G1789" s="1" t="str">
        <f>TRIM(PROPER(Table2[[#This Row],[Brand]]))</f>
        <v>Samsung</v>
      </c>
      <c r="H1789" s="1">
        <f>Table2[[#This Row],[Supplier_ID]]</f>
        <v>1012</v>
      </c>
      <c r="I1789" s="1">
        <f>Table2[[#This Row],[Market_Price]]</f>
        <v>975.83</v>
      </c>
      <c r="J1789" s="1">
        <f>Table2[[#This Row],[Selling_Price]]</f>
        <v>1092.73</v>
      </c>
      <c r="K1789" s="1">
        <f>Table2[[#This Row],[Quantity]]</f>
        <v>45</v>
      </c>
      <c r="L1789" s="1" t="str">
        <f>IF(ISBLANK(Table2[[#This Row],[Status]]), "No Data Entered", IFERROR(Table2[[#This Row],[Status]], "No Data Entered"))</f>
        <v>Delivered</v>
      </c>
    </row>
    <row r="1790" spans="1:12" x14ac:dyDescent="0.3">
      <c r="A1790" s="1" t="str">
        <f>Table2[[#This Row],[Product_ID]]</f>
        <v>PRO3137</v>
      </c>
      <c r="B1790" s="1" t="str">
        <f>Table2[[#This Row],[Customer_ID]]</f>
        <v>CUST34654</v>
      </c>
      <c r="C1790" s="14" t="str">
        <f>Table2[[#This Row],[Date]]</f>
        <v>09/09/2023</v>
      </c>
      <c r="D1790" s="1" t="str">
        <f>TRIM(PROPER(Table2[[#This Row],[Product_Name]]))</f>
        <v>Smartwatch</v>
      </c>
      <c r="E1790" s="1" t="str">
        <f>TRIM(PROPER(Table2[[#This Row],[Country]]))</f>
        <v>China</v>
      </c>
      <c r="F1790" s="1" t="str">
        <f>TRIM(PROPER(Table2[[#This Row],[Category]]))</f>
        <v>Electronics</v>
      </c>
      <c r="G1790" s="1" t="str">
        <f>TRIM(PROPER(Table2[[#This Row],[Brand]]))</f>
        <v>Microsoft</v>
      </c>
      <c r="H1790" s="1">
        <f>Table2[[#This Row],[Supplier_ID]]</f>
        <v>1063</v>
      </c>
      <c r="I1790" s="1">
        <f>Table2[[#This Row],[Market_Price]]</f>
        <v>1647.1</v>
      </c>
      <c r="J1790" s="1">
        <f>Table2[[#This Row],[Selling_Price]]</f>
        <v>2330.79</v>
      </c>
      <c r="K1790" s="1">
        <f>Table2[[#This Row],[Quantity]]</f>
        <v>234</v>
      </c>
      <c r="L1790" s="1" t="str">
        <f>IF(ISBLANK(Table2[[#This Row],[Status]]), "No Data Entered", IFERROR(Table2[[#This Row],[Status]], "No Data Entered"))</f>
        <v>Delivered</v>
      </c>
    </row>
    <row r="1791" spans="1:12" x14ac:dyDescent="0.3">
      <c r="A1791" s="1" t="str">
        <f>Table2[[#This Row],[Product_ID]]</f>
        <v>PRO6613</v>
      </c>
      <c r="B1791" s="1" t="str">
        <f>Table2[[#This Row],[Customer_ID]]</f>
        <v>CUST34658</v>
      </c>
      <c r="C1791" s="14" t="str">
        <f>Table2[[#This Row],[Date]]</f>
        <v>18/05/2023</v>
      </c>
      <c r="D1791" s="1" t="str">
        <f>TRIM(PROPER(Table2[[#This Row],[Product_Name]]))</f>
        <v>Tablet</v>
      </c>
      <c r="E1791" s="1" t="str">
        <f>TRIM(PROPER(Table2[[#This Row],[Country]]))</f>
        <v>Brazil</v>
      </c>
      <c r="F1791" s="1" t="str">
        <f>TRIM(PROPER(Table2[[#This Row],[Category]]))</f>
        <v>Electronics</v>
      </c>
      <c r="G1791" s="1" t="str">
        <f>TRIM(PROPER(Table2[[#This Row],[Brand]]))</f>
        <v>Canon</v>
      </c>
      <c r="H1791" s="1">
        <f>Table2[[#This Row],[Supplier_ID]]</f>
        <v>1011</v>
      </c>
      <c r="I1791" s="1">
        <f>Table2[[#This Row],[Market_Price]]</f>
        <v>275.66000000000003</v>
      </c>
      <c r="J1791" s="1">
        <f>Table2[[#This Row],[Selling_Price]]</f>
        <v>403.56</v>
      </c>
      <c r="K1791" s="1">
        <f>Table2[[#This Row],[Quantity]]</f>
        <v>429</v>
      </c>
      <c r="L1791" s="1" t="str">
        <f>IF(ISBLANK(Table2[[#This Row],[Status]]), "No Data Entered", IFERROR(Table2[[#This Row],[Status]], "No Data Entered"))</f>
        <v>Delivered</v>
      </c>
    </row>
    <row r="1792" spans="1:12" x14ac:dyDescent="0.3">
      <c r="A1792" s="1" t="str">
        <f>Table2[[#This Row],[Product_ID]]</f>
        <v>PRO6326</v>
      </c>
      <c r="B1792" s="1" t="str">
        <f>Table2[[#This Row],[Customer_ID]]</f>
        <v>CUST34671</v>
      </c>
      <c r="C1792" s="14" t="str">
        <f>Table2[[#This Row],[Date]]</f>
        <v>18/01/2020</v>
      </c>
      <c r="D1792" s="1" t="str">
        <f>TRIM(PROPER(Table2[[#This Row],[Product_Name]]))</f>
        <v>Tablet</v>
      </c>
      <c r="E1792" s="1" t="str">
        <f>TRIM(PROPER(Table2[[#This Row],[Country]]))</f>
        <v>China</v>
      </c>
      <c r="F1792" s="1" t="str">
        <f>TRIM(PROPER(Table2[[#This Row],[Category]]))</f>
        <v>Office Supplies</v>
      </c>
      <c r="G1792" s="1" t="str">
        <f>TRIM(PROPER(Table2[[#This Row],[Brand]]))</f>
        <v>Canon</v>
      </c>
      <c r="H1792" s="1">
        <f>Table2[[#This Row],[Supplier_ID]]</f>
        <v>1018</v>
      </c>
      <c r="I1792" s="1">
        <f>Table2[[#This Row],[Market_Price]]</f>
        <v>792.23</v>
      </c>
      <c r="J1792" s="1">
        <f>Table2[[#This Row],[Selling_Price]]</f>
        <v>1452.07</v>
      </c>
      <c r="K1792" s="1">
        <f>Table2[[#This Row],[Quantity]]</f>
        <v>21</v>
      </c>
      <c r="L1792" s="1" t="str">
        <f>IF(ISBLANK(Table2[[#This Row],[Status]]), "No Data Entered", IFERROR(Table2[[#This Row],[Status]], "No Data Entered"))</f>
        <v>Delivered</v>
      </c>
    </row>
    <row r="1793" spans="1:12" x14ac:dyDescent="0.3">
      <c r="A1793" s="1" t="str">
        <f>Table2[[#This Row],[Product_ID]]</f>
        <v>PRO7578</v>
      </c>
      <c r="B1793" s="1" t="str">
        <f>Table2[[#This Row],[Customer_ID]]</f>
        <v>CUST34680</v>
      </c>
      <c r="C1793" s="14" t="str">
        <f>Table2[[#This Row],[Date]]</f>
        <v>08/11/2024</v>
      </c>
      <c r="D1793" s="1" t="str">
        <f>TRIM(PROPER(Table2[[#This Row],[Product_Name]]))</f>
        <v>Smartphone</v>
      </c>
      <c r="E1793" s="1" t="str">
        <f>TRIM(PROPER(Table2[[#This Row],[Country]]))</f>
        <v>Japan</v>
      </c>
      <c r="F1793" s="1" t="str">
        <f>TRIM(PROPER(Table2[[#This Row],[Category]]))</f>
        <v>Wearables</v>
      </c>
      <c r="G1793" s="1" t="str">
        <f>TRIM(PROPER(Table2[[#This Row],[Brand]]))</f>
        <v>Logitech</v>
      </c>
      <c r="H1793" s="1">
        <f>Table2[[#This Row],[Supplier_ID]]</f>
        <v>1084</v>
      </c>
      <c r="I1793" s="1">
        <f>Table2[[#This Row],[Market_Price]]</f>
        <v>1903.15</v>
      </c>
      <c r="J1793" s="1">
        <f>Table2[[#This Row],[Selling_Price]]</f>
        <v>3659.08</v>
      </c>
      <c r="K1793" s="1">
        <f>Table2[[#This Row],[Quantity]]</f>
        <v>498</v>
      </c>
      <c r="L1793" s="1" t="str">
        <f>IF(ISBLANK(Table2[[#This Row],[Status]]), "No Data Entered", IFERROR(Table2[[#This Row],[Status]], "No Data Entered"))</f>
        <v>Delivered</v>
      </c>
    </row>
    <row r="1794" spans="1:12" x14ac:dyDescent="0.3">
      <c r="A1794" s="1" t="str">
        <f>Table2[[#This Row],[Product_ID]]</f>
        <v>PRO7983</v>
      </c>
      <c r="B1794" s="1" t="str">
        <f>Table2[[#This Row],[Customer_ID]]</f>
        <v>CUST34709</v>
      </c>
      <c r="C1794" s="14" t="str">
        <f>Table2[[#This Row],[Date]]</f>
        <v>05/11/2024</v>
      </c>
      <c r="D1794" s="1" t="str">
        <f>TRIM(PROPER(Table2[[#This Row],[Product_Name]]))</f>
        <v>Camera</v>
      </c>
      <c r="E1794" s="1" t="str">
        <f>TRIM(PROPER(Table2[[#This Row],[Country]]))</f>
        <v>India</v>
      </c>
      <c r="F1794" s="1" t="str">
        <f>TRIM(PROPER(Table2[[#This Row],[Category]]))</f>
        <v>Accessories</v>
      </c>
      <c r="G1794" s="1" t="str">
        <f>TRIM(PROPER(Table2[[#This Row],[Brand]]))</f>
        <v>Lenovo</v>
      </c>
      <c r="H1794" s="1">
        <f>Table2[[#This Row],[Supplier_ID]]</f>
        <v>1015</v>
      </c>
      <c r="I1794" s="1">
        <f>Table2[[#This Row],[Market_Price]]</f>
        <v>307.83</v>
      </c>
      <c r="J1794" s="1">
        <f>Table2[[#This Row],[Selling_Price]]</f>
        <v>425.42</v>
      </c>
      <c r="K1794" s="1">
        <f>Table2[[#This Row],[Quantity]]</f>
        <v>487</v>
      </c>
      <c r="L1794" s="1" t="str">
        <f>IF(ISBLANK(Table2[[#This Row],[Status]]), "No Data Entered", IFERROR(Table2[[#This Row],[Status]], "No Data Entered"))</f>
        <v>Delivered</v>
      </c>
    </row>
    <row r="1795" spans="1:12" x14ac:dyDescent="0.3">
      <c r="A1795" s="1" t="str">
        <f>Table2[[#This Row],[Product_ID]]</f>
        <v>PRO5333</v>
      </c>
      <c r="B1795" s="1" t="str">
        <f>Table2[[#This Row],[Customer_ID]]</f>
        <v>CUST34775</v>
      </c>
      <c r="C1795" s="14" t="str">
        <f>Table2[[#This Row],[Date]]</f>
        <v>30/07/2020</v>
      </c>
      <c r="D1795" s="1" t="str">
        <f>TRIM(PROPER(Table2[[#This Row],[Product_Name]]))</f>
        <v>Laptop</v>
      </c>
      <c r="E1795" s="1" t="str">
        <f>TRIM(PROPER(Table2[[#This Row],[Country]]))</f>
        <v>Usa</v>
      </c>
      <c r="F1795" s="1" t="str">
        <f>TRIM(PROPER(Table2[[#This Row],[Category]]))</f>
        <v>Computers</v>
      </c>
      <c r="G1795" s="1" t="str">
        <f>TRIM(PROPER(Table2[[#This Row],[Brand]]))</f>
        <v>Lenovo</v>
      </c>
      <c r="H1795" s="1">
        <f>Table2[[#This Row],[Supplier_ID]]</f>
        <v>1067</v>
      </c>
      <c r="I1795" s="1">
        <f>Table2[[#This Row],[Market_Price]]</f>
        <v>1074.79</v>
      </c>
      <c r="J1795" s="1">
        <f>Table2[[#This Row],[Selling_Price]]</f>
        <v>1206.76</v>
      </c>
      <c r="K1795" s="1">
        <f>Table2[[#This Row],[Quantity]]</f>
        <v>66</v>
      </c>
      <c r="L1795" s="1" t="str">
        <f>IF(ISBLANK(Table2[[#This Row],[Status]]), "No Data Entered", IFERROR(Table2[[#This Row],[Status]], "No Data Entered"))</f>
        <v>Delivered</v>
      </c>
    </row>
    <row r="1796" spans="1:12" x14ac:dyDescent="0.3">
      <c r="A1796" s="1" t="str">
        <f>Table2[[#This Row],[Product_ID]]</f>
        <v>PRO7378</v>
      </c>
      <c r="B1796" s="1" t="str">
        <f>Table2[[#This Row],[Customer_ID]]</f>
        <v>CUST34776</v>
      </c>
      <c r="C1796" s="14" t="str">
        <f>Table2[[#This Row],[Date]]</f>
        <v>09/08/2021</v>
      </c>
      <c r="D1796" s="1" t="str">
        <f>TRIM(PROPER(Table2[[#This Row],[Product_Name]]))</f>
        <v>Headphones</v>
      </c>
      <c r="E1796" s="1" t="str">
        <f>TRIM(PROPER(Table2[[#This Row],[Country]]))</f>
        <v>Germany</v>
      </c>
      <c r="F1796" s="1" t="str">
        <f>TRIM(PROPER(Table2[[#This Row],[Category]]))</f>
        <v>Computers</v>
      </c>
      <c r="G1796" s="1" t="str">
        <f>TRIM(PROPER(Table2[[#This Row],[Brand]]))</f>
        <v>Samsung</v>
      </c>
      <c r="H1796" s="1">
        <f>Table2[[#This Row],[Supplier_ID]]</f>
        <v>1069</v>
      </c>
      <c r="I1796" s="1">
        <f>Table2[[#This Row],[Market_Price]]</f>
        <v>1644.67</v>
      </c>
      <c r="J1796" s="1">
        <f>Table2[[#This Row],[Selling_Price]]</f>
        <v>1933.76</v>
      </c>
      <c r="K1796" s="1">
        <f>Table2[[#This Row],[Quantity]]</f>
        <v>78</v>
      </c>
      <c r="L1796" s="1" t="str">
        <f>IF(ISBLANK(Table2[[#This Row],[Status]]), "No Data Entered", IFERROR(Table2[[#This Row],[Status]], "No Data Entered"))</f>
        <v>Delivered</v>
      </c>
    </row>
    <row r="1797" spans="1:12" x14ac:dyDescent="0.3">
      <c r="A1797" s="1" t="str">
        <f>Table2[[#This Row],[Product_ID]]</f>
        <v>PRO7258</v>
      </c>
      <c r="B1797" s="1" t="str">
        <f>Table2[[#This Row],[Customer_ID]]</f>
        <v>CUST34824</v>
      </c>
      <c r="C1797" s="14" t="str">
        <f>Table2[[#This Row],[Date]]</f>
        <v>04/05/2025</v>
      </c>
      <c r="D1797" s="1" t="str">
        <f>TRIM(PROPER(Table2[[#This Row],[Product_Name]]))</f>
        <v>Mouse</v>
      </c>
      <c r="E1797" s="1" t="str">
        <f>TRIM(PROPER(Table2[[#This Row],[Country]]))</f>
        <v>Canada</v>
      </c>
      <c r="F1797" s="1" t="str">
        <f>TRIM(PROPER(Table2[[#This Row],[Category]]))</f>
        <v>Office Supplies</v>
      </c>
      <c r="G1797" s="1" t="str">
        <f>TRIM(PROPER(Table2[[#This Row],[Brand]]))</f>
        <v>Sony</v>
      </c>
      <c r="H1797" s="1">
        <f>Table2[[#This Row],[Supplier_ID]]</f>
        <v>1018</v>
      </c>
      <c r="I1797" s="1">
        <f>Table2[[#This Row],[Market_Price]]</f>
        <v>770.5</v>
      </c>
      <c r="J1797" s="1">
        <f>Table2[[#This Row],[Selling_Price]]</f>
        <v>1122.51</v>
      </c>
      <c r="K1797" s="1">
        <f>Table2[[#This Row],[Quantity]]</f>
        <v>221</v>
      </c>
      <c r="L1797" s="1" t="str">
        <f>IF(ISBLANK(Table2[[#This Row],[Status]]), "No Data Entered", IFERROR(Table2[[#This Row],[Status]], "No Data Entered"))</f>
        <v>Delivered</v>
      </c>
    </row>
    <row r="1798" spans="1:12" x14ac:dyDescent="0.3">
      <c r="A1798" s="1" t="str">
        <f>Table2[[#This Row],[Product_ID]]</f>
        <v>PRO8791</v>
      </c>
      <c r="B1798" s="1" t="str">
        <f>Table2[[#This Row],[Customer_ID]]</f>
        <v>CUST34834</v>
      </c>
      <c r="C1798" s="14" t="str">
        <f>Table2[[#This Row],[Date]]</f>
        <v>17/08/2024</v>
      </c>
      <c r="D1798" s="1" t="str">
        <f>TRIM(PROPER(Table2[[#This Row],[Product_Name]]))</f>
        <v>Headphones</v>
      </c>
      <c r="E1798" s="1" t="str">
        <f>TRIM(PROPER(Table2[[#This Row],[Country]]))</f>
        <v>Australia</v>
      </c>
      <c r="F1798" s="1" t="str">
        <f>TRIM(PROPER(Table2[[#This Row],[Category]]))</f>
        <v>Office Supplies</v>
      </c>
      <c r="G1798" s="1" t="str">
        <f>TRIM(PROPER(Table2[[#This Row],[Brand]]))</f>
        <v>Canon</v>
      </c>
      <c r="H1798" s="1">
        <f>Table2[[#This Row],[Supplier_ID]]</f>
        <v>1008</v>
      </c>
      <c r="I1798" s="1">
        <f>Table2[[#This Row],[Market_Price]]</f>
        <v>1983.76</v>
      </c>
      <c r="J1798" s="1">
        <f>Table2[[#This Row],[Selling_Price]]</f>
        <v>2565.98</v>
      </c>
      <c r="K1798" s="1">
        <f>Table2[[#This Row],[Quantity]]</f>
        <v>341</v>
      </c>
      <c r="L1798" s="1" t="str">
        <f>IF(ISBLANK(Table2[[#This Row],[Status]]), "No Data Entered", IFERROR(Table2[[#This Row],[Status]], "No Data Entered"))</f>
        <v>Delivered</v>
      </c>
    </row>
    <row r="1799" spans="1:12" x14ac:dyDescent="0.3">
      <c r="A1799" s="1" t="str">
        <f>Table2[[#This Row],[Product_ID]]</f>
        <v>PRO2752</v>
      </c>
      <c r="B1799" s="1" t="str">
        <f>Table2[[#This Row],[Customer_ID]]</f>
        <v>CUST34863</v>
      </c>
      <c r="C1799" s="14" t="str">
        <f>Table2[[#This Row],[Date]]</f>
        <v>14/06/2024</v>
      </c>
      <c r="D1799" s="1" t="str">
        <f>TRIM(PROPER(Table2[[#This Row],[Product_Name]]))</f>
        <v>Tablet</v>
      </c>
      <c r="E1799" s="1" t="str">
        <f>TRIM(PROPER(Table2[[#This Row],[Country]]))</f>
        <v>China</v>
      </c>
      <c r="F1799" s="1" t="str">
        <f>TRIM(PROPER(Table2[[#This Row],[Category]]))</f>
        <v>Computers</v>
      </c>
      <c r="G1799" s="1" t="str">
        <f>TRIM(PROPER(Table2[[#This Row],[Brand]]))</f>
        <v>Sony</v>
      </c>
      <c r="H1799" s="1">
        <f>Table2[[#This Row],[Supplier_ID]]</f>
        <v>1088</v>
      </c>
      <c r="I1799" s="1">
        <f>Table2[[#This Row],[Market_Price]]</f>
        <v>1428.79</v>
      </c>
      <c r="J1799" s="1">
        <f>Table2[[#This Row],[Selling_Price]]</f>
        <v>2062.35</v>
      </c>
      <c r="K1799" s="1">
        <f>Table2[[#This Row],[Quantity]]</f>
        <v>402</v>
      </c>
      <c r="L1799" s="1" t="str">
        <f>IF(ISBLANK(Table2[[#This Row],[Status]]), "No Data Entered", IFERROR(Table2[[#This Row],[Status]], "No Data Entered"))</f>
        <v>Delivered</v>
      </c>
    </row>
    <row r="1800" spans="1:12" x14ac:dyDescent="0.3">
      <c r="A1800" s="1" t="str">
        <f>Table2[[#This Row],[Product_ID]]</f>
        <v>PRO6187</v>
      </c>
      <c r="B1800" s="1" t="str">
        <f>Table2[[#This Row],[Customer_ID]]</f>
        <v>CUST34922</v>
      </c>
      <c r="C1800" s="14" t="str">
        <f>Table2[[#This Row],[Date]]</f>
        <v>15/01/2020</v>
      </c>
      <c r="D1800" s="1" t="str">
        <f>TRIM(PROPER(Table2[[#This Row],[Product_Name]]))</f>
        <v>Tablet</v>
      </c>
      <c r="E1800" s="1" t="str">
        <f>TRIM(PROPER(Table2[[#This Row],[Country]]))</f>
        <v>China</v>
      </c>
      <c r="F1800" s="1" t="str">
        <f>TRIM(PROPER(Table2[[#This Row],[Category]]))</f>
        <v>Wearables</v>
      </c>
      <c r="G1800" s="1" t="str">
        <f>TRIM(PROPER(Table2[[#This Row],[Brand]]))</f>
        <v>Logitech</v>
      </c>
      <c r="H1800" s="1">
        <f>Table2[[#This Row],[Supplier_ID]]</f>
        <v>1046</v>
      </c>
      <c r="I1800" s="1">
        <f>Table2[[#This Row],[Market_Price]]</f>
        <v>1066.18</v>
      </c>
      <c r="J1800" s="1">
        <f>Table2[[#This Row],[Selling_Price]]</f>
        <v>1242.6400000000001</v>
      </c>
      <c r="K1800" s="1">
        <f>Table2[[#This Row],[Quantity]]</f>
        <v>390</v>
      </c>
      <c r="L1800" s="1" t="str">
        <f>IF(ISBLANK(Table2[[#This Row],[Status]]), "No Data Entered", IFERROR(Table2[[#This Row],[Status]], "No Data Entered"))</f>
        <v>Delivered</v>
      </c>
    </row>
    <row r="1801" spans="1:12" x14ac:dyDescent="0.3">
      <c r="A1801" s="1" t="str">
        <f>Table2[[#This Row],[Product_ID]]</f>
        <v>PRO6884</v>
      </c>
      <c r="B1801" s="1" t="str">
        <f>Table2[[#This Row],[Customer_ID]]</f>
        <v>CUST34959</v>
      </c>
      <c r="C1801" s="14" t="str">
        <f>Table2[[#This Row],[Date]]</f>
        <v>01/08/2025</v>
      </c>
      <c r="D1801" s="1" t="str">
        <f>TRIM(PROPER(Table2[[#This Row],[Product_Name]]))</f>
        <v>Printer</v>
      </c>
      <c r="E1801" s="1" t="str">
        <f>TRIM(PROPER(Table2[[#This Row],[Country]]))</f>
        <v>Germany</v>
      </c>
      <c r="F1801" s="1" t="str">
        <f>TRIM(PROPER(Table2[[#This Row],[Category]]))</f>
        <v>Office Supplies</v>
      </c>
      <c r="G1801" s="1" t="str">
        <f>TRIM(PROPER(Table2[[#This Row],[Brand]]))</f>
        <v>Asus</v>
      </c>
      <c r="H1801" s="1">
        <f>Table2[[#This Row],[Supplier_ID]]</f>
        <v>1053</v>
      </c>
      <c r="I1801" s="1">
        <f>Table2[[#This Row],[Market_Price]]</f>
        <v>173.93</v>
      </c>
      <c r="J1801" s="1">
        <f>Table2[[#This Row],[Selling_Price]]</f>
        <v>236.15</v>
      </c>
      <c r="K1801" s="1">
        <f>Table2[[#This Row],[Quantity]]</f>
        <v>310</v>
      </c>
      <c r="L1801" s="1" t="str">
        <f>IF(ISBLANK(Table2[[#This Row],[Status]]), "No Data Entered", IFERROR(Table2[[#This Row],[Status]], "No Data Entered"))</f>
        <v>Delivered</v>
      </c>
    </row>
    <row r="1802" spans="1:12" x14ac:dyDescent="0.3">
      <c r="A1802" s="1" t="str">
        <f>Table2[[#This Row],[Product_ID]]</f>
        <v>PRO6896</v>
      </c>
      <c r="B1802" s="1" t="str">
        <f>Table2[[#This Row],[Customer_ID]]</f>
        <v>CUST35038</v>
      </c>
      <c r="C1802" s="14" t="str">
        <f>Table2[[#This Row],[Date]]</f>
        <v>17/12/2022</v>
      </c>
      <c r="D1802" s="1" t="str">
        <f>TRIM(PROPER(Table2[[#This Row],[Product_Name]]))</f>
        <v>Tablet</v>
      </c>
      <c r="E1802" s="1" t="str">
        <f>TRIM(PROPER(Table2[[#This Row],[Country]]))</f>
        <v>Uk</v>
      </c>
      <c r="F1802" s="1" t="str">
        <f>TRIM(PROPER(Table2[[#This Row],[Category]]))</f>
        <v>Computers</v>
      </c>
      <c r="G1802" s="1" t="str">
        <f>TRIM(PROPER(Table2[[#This Row],[Brand]]))</f>
        <v>Canon</v>
      </c>
      <c r="H1802" s="1">
        <f>Table2[[#This Row],[Supplier_ID]]</f>
        <v>1063</v>
      </c>
      <c r="I1802" s="1">
        <f>Table2[[#This Row],[Market_Price]]</f>
        <v>1867.63</v>
      </c>
      <c r="J1802" s="1">
        <f>Table2[[#This Row],[Selling_Price]]</f>
        <v>2215.86</v>
      </c>
      <c r="K1802" s="1">
        <f>Table2[[#This Row],[Quantity]]</f>
        <v>40</v>
      </c>
      <c r="L1802" s="1" t="str">
        <f>IF(ISBLANK(Table2[[#This Row],[Status]]), "No Data Entered", IFERROR(Table2[[#This Row],[Status]], "No Data Entered"))</f>
        <v>Delivered</v>
      </c>
    </row>
    <row r="1803" spans="1:12" x14ac:dyDescent="0.3">
      <c r="A1803" s="1" t="str">
        <f>Table2[[#This Row],[Product_ID]]</f>
        <v>PRO9496</v>
      </c>
      <c r="B1803" s="1" t="str">
        <f>Table2[[#This Row],[Customer_ID]]</f>
        <v>CUST35069</v>
      </c>
      <c r="C1803" s="14" t="str">
        <f>Table2[[#This Row],[Date]]</f>
        <v>26/08/2023</v>
      </c>
      <c r="D1803" s="1" t="str">
        <f>TRIM(PROPER(Table2[[#This Row],[Product_Name]]))</f>
        <v>Headphones</v>
      </c>
      <c r="E1803" s="1" t="str">
        <f>TRIM(PROPER(Table2[[#This Row],[Country]]))</f>
        <v>China</v>
      </c>
      <c r="F1803" s="1" t="str">
        <f>TRIM(PROPER(Table2[[#This Row],[Category]]))</f>
        <v>Computers</v>
      </c>
      <c r="G1803" s="1" t="str">
        <f>TRIM(PROPER(Table2[[#This Row],[Brand]]))</f>
        <v>Lenovo</v>
      </c>
      <c r="H1803" s="1">
        <f>Table2[[#This Row],[Supplier_ID]]</f>
        <v>1033</v>
      </c>
      <c r="I1803" s="1">
        <f>Table2[[#This Row],[Market_Price]]</f>
        <v>142.97</v>
      </c>
      <c r="J1803" s="1">
        <f>Table2[[#This Row],[Selling_Price]]</f>
        <v>245.25</v>
      </c>
      <c r="K1803" s="1">
        <f>Table2[[#This Row],[Quantity]]</f>
        <v>264</v>
      </c>
      <c r="L1803" s="1" t="str">
        <f>IF(ISBLANK(Table2[[#This Row],[Status]]), "No Data Entered", IFERROR(Table2[[#This Row],[Status]], "No Data Entered"))</f>
        <v>Delivered</v>
      </c>
    </row>
    <row r="1804" spans="1:12" x14ac:dyDescent="0.3">
      <c r="A1804" s="1" t="str">
        <f>Table2[[#This Row],[Product_ID]]</f>
        <v>PRO5889</v>
      </c>
      <c r="B1804" s="1" t="str">
        <f>Table2[[#This Row],[Customer_ID]]</f>
        <v>CUST35128</v>
      </c>
      <c r="C1804" s="14" t="str">
        <f>Table2[[#This Row],[Date]]</f>
        <v>17/04/2024</v>
      </c>
      <c r="D1804" s="1" t="str">
        <f>TRIM(PROPER(Table2[[#This Row],[Product_Name]]))</f>
        <v>Tablet</v>
      </c>
      <c r="E1804" s="1" t="str">
        <f>TRIM(PROPER(Table2[[#This Row],[Country]]))</f>
        <v>France</v>
      </c>
      <c r="F1804" s="1" t="str">
        <f>TRIM(PROPER(Table2[[#This Row],[Category]]))</f>
        <v>Accessories</v>
      </c>
      <c r="G1804" s="1" t="str">
        <f>TRIM(PROPER(Table2[[#This Row],[Brand]]))</f>
        <v>Lenovo</v>
      </c>
      <c r="H1804" s="1">
        <f>Table2[[#This Row],[Supplier_ID]]</f>
        <v>1010</v>
      </c>
      <c r="I1804" s="1">
        <f>Table2[[#This Row],[Market_Price]]</f>
        <v>1912.37</v>
      </c>
      <c r="J1804" s="1">
        <f>Table2[[#This Row],[Selling_Price]]</f>
        <v>2733.91</v>
      </c>
      <c r="K1804" s="1">
        <f>Table2[[#This Row],[Quantity]]</f>
        <v>236</v>
      </c>
      <c r="L1804" s="1" t="str">
        <f>IF(ISBLANK(Table2[[#This Row],[Status]]), "No Data Entered", IFERROR(Table2[[#This Row],[Status]], "No Data Entered"))</f>
        <v>Delivered</v>
      </c>
    </row>
    <row r="1805" spans="1:12" x14ac:dyDescent="0.3">
      <c r="A1805" s="1" t="str">
        <f>Table2[[#This Row],[Product_ID]]</f>
        <v>PRO7877</v>
      </c>
      <c r="B1805" s="1" t="str">
        <f>Table2[[#This Row],[Customer_ID]]</f>
        <v>CUST35217</v>
      </c>
      <c r="C1805" s="14" t="str">
        <f>Table2[[#This Row],[Date]]</f>
        <v>20/08/2025</v>
      </c>
      <c r="D1805" s="1" t="str">
        <f>TRIM(PROPER(Table2[[#This Row],[Product_Name]]))</f>
        <v>Smartphone</v>
      </c>
      <c r="E1805" s="1" t="str">
        <f>TRIM(PROPER(Table2[[#This Row],[Country]]))</f>
        <v>Canada</v>
      </c>
      <c r="F1805" s="1" t="str">
        <f>TRIM(PROPER(Table2[[#This Row],[Category]]))</f>
        <v>Accessories</v>
      </c>
      <c r="G1805" s="1" t="str">
        <f>TRIM(PROPER(Table2[[#This Row],[Brand]]))</f>
        <v>Apple</v>
      </c>
      <c r="H1805" s="1">
        <f>Table2[[#This Row],[Supplier_ID]]</f>
        <v>1030</v>
      </c>
      <c r="I1805" s="1">
        <f>Table2[[#This Row],[Market_Price]]</f>
        <v>542.76</v>
      </c>
      <c r="J1805" s="1">
        <f>Table2[[#This Row],[Selling_Price]]</f>
        <v>974.93</v>
      </c>
      <c r="K1805" s="1">
        <f>Table2[[#This Row],[Quantity]]</f>
        <v>245</v>
      </c>
      <c r="L1805" s="1" t="str">
        <f>IF(ISBLANK(Table2[[#This Row],[Status]]), "No Data Entered", IFERROR(Table2[[#This Row],[Status]], "No Data Entered"))</f>
        <v>Delivered</v>
      </c>
    </row>
    <row r="1806" spans="1:12" x14ac:dyDescent="0.3">
      <c r="A1806" s="1" t="str">
        <f>Table2[[#This Row],[Product_ID]]</f>
        <v>PRO4511</v>
      </c>
      <c r="B1806" s="1" t="str">
        <f>Table2[[#This Row],[Customer_ID]]</f>
        <v>CUST35266</v>
      </c>
      <c r="C1806" s="14" t="str">
        <f>Table2[[#This Row],[Date]]</f>
        <v>09/03/2024</v>
      </c>
      <c r="D1806" s="1" t="str">
        <f>TRIM(PROPER(Table2[[#This Row],[Product_Name]]))</f>
        <v>Camera</v>
      </c>
      <c r="E1806" s="1" t="str">
        <f>TRIM(PROPER(Table2[[#This Row],[Country]]))</f>
        <v>China</v>
      </c>
      <c r="F1806" s="1" t="str">
        <f>TRIM(PROPER(Table2[[#This Row],[Category]]))</f>
        <v>Computers</v>
      </c>
      <c r="G1806" s="1" t="str">
        <f>TRIM(PROPER(Table2[[#This Row],[Brand]]))</f>
        <v>Asus</v>
      </c>
      <c r="H1806" s="1">
        <f>Table2[[#This Row],[Supplier_ID]]</f>
        <v>1041</v>
      </c>
      <c r="I1806" s="1">
        <f>Table2[[#This Row],[Market_Price]]</f>
        <v>786.78</v>
      </c>
      <c r="J1806" s="1">
        <f>Table2[[#This Row],[Selling_Price]]</f>
        <v>893.12</v>
      </c>
      <c r="K1806" s="1">
        <f>Table2[[#This Row],[Quantity]]</f>
        <v>107</v>
      </c>
      <c r="L1806" s="1" t="str">
        <f>IF(ISBLANK(Table2[[#This Row],[Status]]), "No Data Entered", IFERROR(Table2[[#This Row],[Status]], "No Data Entered"))</f>
        <v>Delivered</v>
      </c>
    </row>
    <row r="1807" spans="1:12" x14ac:dyDescent="0.3">
      <c r="A1807" s="1" t="str">
        <f>Table2[[#This Row],[Product_ID]]</f>
        <v>PRO1897</v>
      </c>
      <c r="B1807" s="1" t="str">
        <f>Table2[[#This Row],[Customer_ID]]</f>
        <v>CUST35311</v>
      </c>
      <c r="C1807" s="14" t="str">
        <f>Table2[[#This Row],[Date]]</f>
        <v>01/10/2023</v>
      </c>
      <c r="D1807" s="1" t="str">
        <f>TRIM(PROPER(Table2[[#This Row],[Product_Name]]))</f>
        <v>Printer</v>
      </c>
      <c r="E1807" s="1" t="str">
        <f>TRIM(PROPER(Table2[[#This Row],[Country]]))</f>
        <v>Canada</v>
      </c>
      <c r="F1807" s="1" t="str">
        <f>TRIM(PROPER(Table2[[#This Row],[Category]]))</f>
        <v>Electronics</v>
      </c>
      <c r="G1807" s="1" t="str">
        <f>TRIM(PROPER(Table2[[#This Row],[Brand]]))</f>
        <v>Lenovo</v>
      </c>
      <c r="H1807" s="1">
        <f>Table2[[#This Row],[Supplier_ID]]</f>
        <v>1003</v>
      </c>
      <c r="I1807" s="1">
        <f>Table2[[#This Row],[Market_Price]]</f>
        <v>64.31</v>
      </c>
      <c r="J1807" s="1">
        <f>Table2[[#This Row],[Selling_Price]]</f>
        <v>111.11</v>
      </c>
      <c r="K1807" s="1">
        <f>Table2[[#This Row],[Quantity]]</f>
        <v>452</v>
      </c>
      <c r="L1807" s="1" t="str">
        <f>IF(ISBLANK(Table2[[#This Row],[Status]]), "No Data Entered", IFERROR(Table2[[#This Row],[Status]], "No Data Entered"))</f>
        <v>Delivered</v>
      </c>
    </row>
    <row r="1808" spans="1:12" x14ac:dyDescent="0.3">
      <c r="A1808" s="1" t="str">
        <f>Table2[[#This Row],[Product_ID]]</f>
        <v>PRO1735</v>
      </c>
      <c r="B1808" s="1" t="str">
        <f>Table2[[#This Row],[Customer_ID]]</f>
        <v>CUST35367</v>
      </c>
      <c r="C1808" s="14" t="str">
        <f>Table2[[#This Row],[Date]]</f>
        <v>07/02/2022</v>
      </c>
      <c r="D1808" s="1" t="str">
        <f>TRIM(PROPER(Table2[[#This Row],[Product_Name]]))</f>
        <v>Camera</v>
      </c>
      <c r="E1808" s="1" t="str">
        <f>TRIM(PROPER(Table2[[#This Row],[Country]]))</f>
        <v>France</v>
      </c>
      <c r="F1808" s="1" t="str">
        <f>TRIM(PROPER(Table2[[#This Row],[Category]]))</f>
        <v>Electronics</v>
      </c>
      <c r="G1808" s="1" t="str">
        <f>TRIM(PROPER(Table2[[#This Row],[Brand]]))</f>
        <v>Dell</v>
      </c>
      <c r="H1808" s="1">
        <f>Table2[[#This Row],[Supplier_ID]]</f>
        <v>1046</v>
      </c>
      <c r="I1808" s="1">
        <f>Table2[[#This Row],[Market_Price]]</f>
        <v>243.87</v>
      </c>
      <c r="J1808" s="1">
        <f>Table2[[#This Row],[Selling_Price]]</f>
        <v>384.16</v>
      </c>
      <c r="K1808" s="1">
        <f>Table2[[#This Row],[Quantity]]</f>
        <v>324</v>
      </c>
      <c r="L1808" s="1" t="str">
        <f>IF(ISBLANK(Table2[[#This Row],[Status]]), "No Data Entered", IFERROR(Table2[[#This Row],[Status]], "No Data Entered"))</f>
        <v>Delivered</v>
      </c>
    </row>
    <row r="1809" spans="1:12" x14ac:dyDescent="0.3">
      <c r="A1809" s="1" t="str">
        <f>Table2[[#This Row],[Product_ID]]</f>
        <v>PRO9501</v>
      </c>
      <c r="B1809" s="1" t="str">
        <f>Table2[[#This Row],[Customer_ID]]</f>
        <v>CUST35413</v>
      </c>
      <c r="C1809" s="14" t="str">
        <f>Table2[[#This Row],[Date]]</f>
        <v>18/05/2022</v>
      </c>
      <c r="D1809" s="1" t="str">
        <f>TRIM(PROPER(Table2[[#This Row],[Product_Name]]))</f>
        <v>Tablet</v>
      </c>
      <c r="E1809" s="1" t="str">
        <f>TRIM(PROPER(Table2[[#This Row],[Country]]))</f>
        <v>France</v>
      </c>
      <c r="F1809" s="1" t="str">
        <f>TRIM(PROPER(Table2[[#This Row],[Category]]))</f>
        <v>Electronics</v>
      </c>
      <c r="G1809" s="1" t="str">
        <f>TRIM(PROPER(Table2[[#This Row],[Brand]]))</f>
        <v>Apple</v>
      </c>
      <c r="H1809" s="1">
        <f>Table2[[#This Row],[Supplier_ID]]</f>
        <v>1079</v>
      </c>
      <c r="I1809" s="1">
        <f>Table2[[#This Row],[Market_Price]]</f>
        <v>786.44</v>
      </c>
      <c r="J1809" s="1">
        <f>Table2[[#This Row],[Selling_Price]]</f>
        <v>1068.6400000000001</v>
      </c>
      <c r="K1809" s="1">
        <f>Table2[[#This Row],[Quantity]]</f>
        <v>370</v>
      </c>
      <c r="L1809" s="1" t="str">
        <f>IF(ISBLANK(Table2[[#This Row],[Status]]), "No Data Entered", IFERROR(Table2[[#This Row],[Status]], "No Data Entered"))</f>
        <v>Delivered</v>
      </c>
    </row>
    <row r="1810" spans="1:12" x14ac:dyDescent="0.3">
      <c r="A1810" s="1" t="str">
        <f>Table2[[#This Row],[Product_ID]]</f>
        <v>PRO6292</v>
      </c>
      <c r="B1810" s="1" t="str">
        <f>Table2[[#This Row],[Customer_ID]]</f>
        <v>CUST35542</v>
      </c>
      <c r="C1810" s="14" t="str">
        <f>Table2[[#This Row],[Date]]</f>
        <v>30/08/2025</v>
      </c>
      <c r="D1810" s="1" t="str">
        <f>TRIM(PROPER(Table2[[#This Row],[Product_Name]]))</f>
        <v>Headphones</v>
      </c>
      <c r="E1810" s="1" t="str">
        <f>TRIM(PROPER(Table2[[#This Row],[Country]]))</f>
        <v>Uk</v>
      </c>
      <c r="F1810" s="1" t="str">
        <f>TRIM(PROPER(Table2[[#This Row],[Category]]))</f>
        <v>Electronics</v>
      </c>
      <c r="G1810" s="1" t="str">
        <f>TRIM(PROPER(Table2[[#This Row],[Brand]]))</f>
        <v>Asus</v>
      </c>
      <c r="H1810" s="1">
        <f>Table2[[#This Row],[Supplier_ID]]</f>
        <v>1019</v>
      </c>
      <c r="I1810" s="1">
        <f>Table2[[#This Row],[Market_Price]]</f>
        <v>537.96</v>
      </c>
      <c r="J1810" s="1">
        <f>Table2[[#This Row],[Selling_Price]]</f>
        <v>1061.6199999999999</v>
      </c>
      <c r="K1810" s="1">
        <f>Table2[[#This Row],[Quantity]]</f>
        <v>298</v>
      </c>
      <c r="L1810" s="1" t="str">
        <f>IF(ISBLANK(Table2[[#This Row],[Status]]), "No Data Entered", IFERROR(Table2[[#This Row],[Status]], "No Data Entered"))</f>
        <v>Delivered</v>
      </c>
    </row>
    <row r="1811" spans="1:12" x14ac:dyDescent="0.3">
      <c r="A1811" s="1" t="str">
        <f>Table2[[#This Row],[Product_ID]]</f>
        <v>PRO6201</v>
      </c>
      <c r="B1811" s="1" t="str">
        <f>Table2[[#This Row],[Customer_ID]]</f>
        <v>CUST35619</v>
      </c>
      <c r="C1811" s="14" t="str">
        <f>Table2[[#This Row],[Date]]</f>
        <v>25/11/2025</v>
      </c>
      <c r="D1811" s="1" t="str">
        <f>TRIM(PROPER(Table2[[#This Row],[Product_Name]]))</f>
        <v>Headphones</v>
      </c>
      <c r="E1811" s="1" t="str">
        <f>TRIM(PROPER(Table2[[#This Row],[Country]]))</f>
        <v>Germany</v>
      </c>
      <c r="F1811" s="1" t="str">
        <f>TRIM(PROPER(Table2[[#This Row],[Category]]))</f>
        <v>Office Supplies</v>
      </c>
      <c r="G1811" s="1" t="str">
        <f>TRIM(PROPER(Table2[[#This Row],[Brand]]))</f>
        <v>Microsoft</v>
      </c>
      <c r="H1811" s="1">
        <f>Table2[[#This Row],[Supplier_ID]]</f>
        <v>1002</v>
      </c>
      <c r="I1811" s="1">
        <f>Table2[[#This Row],[Market_Price]]</f>
        <v>281.45</v>
      </c>
      <c r="J1811" s="1">
        <f>Table2[[#This Row],[Selling_Price]]</f>
        <v>409.23</v>
      </c>
      <c r="K1811" s="1">
        <f>Table2[[#This Row],[Quantity]]</f>
        <v>103</v>
      </c>
      <c r="L1811" s="1" t="str">
        <f>IF(ISBLANK(Table2[[#This Row],[Status]]), "No Data Entered", IFERROR(Table2[[#This Row],[Status]], "No Data Entered"))</f>
        <v>Delivered</v>
      </c>
    </row>
    <row r="1812" spans="1:12" x14ac:dyDescent="0.3">
      <c r="A1812" s="1" t="str">
        <f>Table2[[#This Row],[Product_ID]]</f>
        <v>PRO5783</v>
      </c>
      <c r="B1812" s="1" t="str">
        <f>Table2[[#This Row],[Customer_ID]]</f>
        <v>CUST35693</v>
      </c>
      <c r="C1812" s="14" t="str">
        <f>Table2[[#This Row],[Date]]</f>
        <v>11/11/2021</v>
      </c>
      <c r="D1812" s="1" t="str">
        <f>TRIM(PROPER(Table2[[#This Row],[Product_Name]]))</f>
        <v>Laptop</v>
      </c>
      <c r="E1812" s="1" t="str">
        <f>TRIM(PROPER(Table2[[#This Row],[Country]]))</f>
        <v>Japan</v>
      </c>
      <c r="F1812" s="1" t="str">
        <f>TRIM(PROPER(Table2[[#This Row],[Category]]))</f>
        <v>Accessories</v>
      </c>
      <c r="G1812" s="1" t="str">
        <f>TRIM(PROPER(Table2[[#This Row],[Brand]]))</f>
        <v>Lenovo</v>
      </c>
      <c r="H1812" s="1">
        <f>Table2[[#This Row],[Supplier_ID]]</f>
        <v>1010</v>
      </c>
      <c r="I1812" s="1">
        <f>Table2[[#This Row],[Market_Price]]</f>
        <v>1907.76</v>
      </c>
      <c r="J1812" s="1">
        <f>Table2[[#This Row],[Selling_Price]]</f>
        <v>2869.99</v>
      </c>
      <c r="K1812" s="1">
        <f>Table2[[#This Row],[Quantity]]</f>
        <v>352</v>
      </c>
      <c r="L1812" s="1" t="str">
        <f>IF(ISBLANK(Table2[[#This Row],[Status]]), "No Data Entered", IFERROR(Table2[[#This Row],[Status]], "No Data Entered"))</f>
        <v>Delivered</v>
      </c>
    </row>
    <row r="1813" spans="1:12" x14ac:dyDescent="0.3">
      <c r="A1813" s="1" t="str">
        <f>Table2[[#This Row],[Product_ID]]</f>
        <v>PRO3741</v>
      </c>
      <c r="B1813" s="1" t="str">
        <f>Table2[[#This Row],[Customer_ID]]</f>
        <v>CUST35877</v>
      </c>
      <c r="C1813" s="14" t="str">
        <f>Table2[[#This Row],[Date]]</f>
        <v>01/07/2021</v>
      </c>
      <c r="D1813" s="1" t="str">
        <f>TRIM(PROPER(Table2[[#This Row],[Product_Name]]))</f>
        <v>Camera</v>
      </c>
      <c r="E1813" s="1" t="str">
        <f>TRIM(PROPER(Table2[[#This Row],[Country]]))</f>
        <v>France</v>
      </c>
      <c r="F1813" s="1" t="str">
        <f>TRIM(PROPER(Table2[[#This Row],[Category]]))</f>
        <v>Wearables</v>
      </c>
      <c r="G1813" s="1" t="str">
        <f>TRIM(PROPER(Table2[[#This Row],[Brand]]))</f>
        <v>Dell</v>
      </c>
      <c r="H1813" s="1">
        <f>Table2[[#This Row],[Supplier_ID]]</f>
        <v>1065</v>
      </c>
      <c r="I1813" s="1">
        <f>Table2[[#This Row],[Market_Price]]</f>
        <v>319.16000000000003</v>
      </c>
      <c r="J1813" s="1">
        <f>Table2[[#This Row],[Selling_Price]]</f>
        <v>393.17</v>
      </c>
      <c r="K1813" s="1">
        <f>Table2[[#This Row],[Quantity]]</f>
        <v>466</v>
      </c>
      <c r="L1813" s="1" t="str">
        <f>IF(ISBLANK(Table2[[#This Row],[Status]]), "No Data Entered", IFERROR(Table2[[#This Row],[Status]], "No Data Entered"))</f>
        <v>Delivered</v>
      </c>
    </row>
    <row r="1814" spans="1:12" x14ac:dyDescent="0.3">
      <c r="A1814" s="1" t="str">
        <f>Table2[[#This Row],[Product_ID]]</f>
        <v>PRO2435</v>
      </c>
      <c r="B1814" s="1" t="str">
        <f>Table2[[#This Row],[Customer_ID]]</f>
        <v>CUST35935</v>
      </c>
      <c r="C1814" s="14" t="str">
        <f>Table2[[#This Row],[Date]]</f>
        <v>09/03/2025</v>
      </c>
      <c r="D1814" s="1" t="str">
        <f>TRIM(PROPER(Table2[[#This Row],[Product_Name]]))</f>
        <v>Laptop</v>
      </c>
      <c r="E1814" s="1" t="str">
        <f>TRIM(PROPER(Table2[[#This Row],[Country]]))</f>
        <v>Uk</v>
      </c>
      <c r="F1814" s="1" t="str">
        <f>TRIM(PROPER(Table2[[#This Row],[Category]]))</f>
        <v>Computers</v>
      </c>
      <c r="G1814" s="1" t="str">
        <f>TRIM(PROPER(Table2[[#This Row],[Brand]]))</f>
        <v>Hp</v>
      </c>
      <c r="H1814" s="1">
        <f>Table2[[#This Row],[Supplier_ID]]</f>
        <v>1096</v>
      </c>
      <c r="I1814" s="1">
        <f>Table2[[#This Row],[Market_Price]]</f>
        <v>1850.31</v>
      </c>
      <c r="J1814" s="1">
        <f>Table2[[#This Row],[Selling_Price]]</f>
        <v>2319.88</v>
      </c>
      <c r="K1814" s="1">
        <f>Table2[[#This Row],[Quantity]]</f>
        <v>442</v>
      </c>
      <c r="L1814" s="1" t="str">
        <f>IF(ISBLANK(Table2[[#This Row],[Status]]), "No Data Entered", IFERROR(Table2[[#This Row],[Status]], "No Data Entered"))</f>
        <v>Delivered</v>
      </c>
    </row>
    <row r="1815" spans="1:12" x14ac:dyDescent="0.3">
      <c r="A1815" s="1" t="str">
        <f>Table2[[#This Row],[Product_ID]]</f>
        <v>PRO6265</v>
      </c>
      <c r="B1815" s="1" t="str">
        <f>Table2[[#This Row],[Customer_ID]]</f>
        <v>CUST36031</v>
      </c>
      <c r="C1815" s="14" t="str">
        <f>Table2[[#This Row],[Date]]</f>
        <v>24/06/2023</v>
      </c>
      <c r="D1815" s="1" t="str">
        <f>TRIM(PROPER(Table2[[#This Row],[Product_Name]]))</f>
        <v>Smartphone</v>
      </c>
      <c r="E1815" s="1" t="str">
        <f>TRIM(PROPER(Table2[[#This Row],[Country]]))</f>
        <v>Brazil</v>
      </c>
      <c r="F1815" s="1" t="str">
        <f>TRIM(PROPER(Table2[[#This Row],[Category]]))</f>
        <v>Computers</v>
      </c>
      <c r="G1815" s="1" t="str">
        <f>TRIM(PROPER(Table2[[#This Row],[Brand]]))</f>
        <v>Microsoft</v>
      </c>
      <c r="H1815" s="1">
        <f>Table2[[#This Row],[Supplier_ID]]</f>
        <v>1072</v>
      </c>
      <c r="I1815" s="1">
        <f>Table2[[#This Row],[Market_Price]]</f>
        <v>1721.16</v>
      </c>
      <c r="J1815" s="1">
        <f>Table2[[#This Row],[Selling_Price]]</f>
        <v>2144.1</v>
      </c>
      <c r="K1815" s="1">
        <f>Table2[[#This Row],[Quantity]]</f>
        <v>207</v>
      </c>
      <c r="L1815" s="1" t="str">
        <f>IF(ISBLANK(Table2[[#This Row],[Status]]), "No Data Entered", IFERROR(Table2[[#This Row],[Status]], "No Data Entered"))</f>
        <v>Delivered</v>
      </c>
    </row>
    <row r="1816" spans="1:12" x14ac:dyDescent="0.3">
      <c r="A1816" s="1" t="str">
        <f>Table2[[#This Row],[Product_ID]]</f>
        <v>PRO4639</v>
      </c>
      <c r="B1816" s="1" t="str">
        <f>Table2[[#This Row],[Customer_ID]]</f>
        <v>CUST36072</v>
      </c>
      <c r="C1816" s="14" t="str">
        <f>Table2[[#This Row],[Date]]</f>
        <v>01/11/2024</v>
      </c>
      <c r="D1816" s="1" t="str">
        <f>TRIM(PROPER(Table2[[#This Row],[Product_Name]]))</f>
        <v>Keyboard</v>
      </c>
      <c r="E1816" s="1" t="str">
        <f>TRIM(PROPER(Table2[[#This Row],[Country]]))</f>
        <v>Uk</v>
      </c>
      <c r="F1816" s="1" t="str">
        <f>TRIM(PROPER(Table2[[#This Row],[Category]]))</f>
        <v>Wearables</v>
      </c>
      <c r="G1816" s="1" t="str">
        <f>TRIM(PROPER(Table2[[#This Row],[Brand]]))</f>
        <v>Sony</v>
      </c>
      <c r="H1816" s="1">
        <f>Table2[[#This Row],[Supplier_ID]]</f>
        <v>1077</v>
      </c>
      <c r="I1816" s="1">
        <f>Table2[[#This Row],[Market_Price]]</f>
        <v>1189.72</v>
      </c>
      <c r="J1816" s="1">
        <f>Table2[[#This Row],[Selling_Price]]</f>
        <v>2245.4</v>
      </c>
      <c r="K1816" s="1">
        <f>Table2[[#This Row],[Quantity]]</f>
        <v>335</v>
      </c>
      <c r="L1816" s="1" t="str">
        <f>IF(ISBLANK(Table2[[#This Row],[Status]]), "No Data Entered", IFERROR(Table2[[#This Row],[Status]], "No Data Entered"))</f>
        <v>Delivered</v>
      </c>
    </row>
    <row r="1817" spans="1:12" x14ac:dyDescent="0.3">
      <c r="A1817" s="1" t="str">
        <f>Table2[[#This Row],[Product_ID]]</f>
        <v>PRO2975</v>
      </c>
      <c r="B1817" s="1" t="str">
        <f>Table2[[#This Row],[Customer_ID]]</f>
        <v>CUST36134</v>
      </c>
      <c r="C1817" s="14" t="str">
        <f>Table2[[#This Row],[Date]]</f>
        <v>10/07/2024</v>
      </c>
      <c r="D1817" s="1" t="str">
        <f>TRIM(PROPER(Table2[[#This Row],[Product_Name]]))</f>
        <v>Monitor</v>
      </c>
      <c r="E1817" s="1" t="str">
        <f>TRIM(PROPER(Table2[[#This Row],[Country]]))</f>
        <v>Canada</v>
      </c>
      <c r="F1817" s="1" t="str">
        <f>TRIM(PROPER(Table2[[#This Row],[Category]]))</f>
        <v>Electronics</v>
      </c>
      <c r="G1817" s="1" t="str">
        <f>TRIM(PROPER(Table2[[#This Row],[Brand]]))</f>
        <v>Asus</v>
      </c>
      <c r="H1817" s="1">
        <f>Table2[[#This Row],[Supplier_ID]]</f>
        <v>1052</v>
      </c>
      <c r="I1817" s="1">
        <f>Table2[[#This Row],[Market_Price]]</f>
        <v>1783.85</v>
      </c>
      <c r="J1817" s="1">
        <f>Table2[[#This Row],[Selling_Price]]</f>
        <v>2547.39</v>
      </c>
      <c r="K1817" s="1">
        <f>Table2[[#This Row],[Quantity]]</f>
        <v>222</v>
      </c>
      <c r="L1817" s="1" t="str">
        <f>IF(ISBLANK(Table2[[#This Row],[Status]]), "No Data Entered", IFERROR(Table2[[#This Row],[Status]], "No Data Entered"))</f>
        <v>Delivered</v>
      </c>
    </row>
    <row r="1818" spans="1:12" x14ac:dyDescent="0.3">
      <c r="A1818" s="1" t="str">
        <f>Table2[[#This Row],[Product_ID]]</f>
        <v>PRO9215</v>
      </c>
      <c r="B1818" s="1" t="str">
        <f>Table2[[#This Row],[Customer_ID]]</f>
        <v>CUST36139</v>
      </c>
      <c r="C1818" s="14" t="str">
        <f>Table2[[#This Row],[Date]]</f>
        <v>26/02/2020</v>
      </c>
      <c r="D1818" s="1" t="str">
        <f>TRIM(PROPER(Table2[[#This Row],[Product_Name]]))</f>
        <v>Smartwatch</v>
      </c>
      <c r="E1818" s="1" t="str">
        <f>TRIM(PROPER(Table2[[#This Row],[Country]]))</f>
        <v>Brazil</v>
      </c>
      <c r="F1818" s="1" t="str">
        <f>TRIM(PROPER(Table2[[#This Row],[Category]]))</f>
        <v>Electronics</v>
      </c>
      <c r="G1818" s="1" t="str">
        <f>TRIM(PROPER(Table2[[#This Row],[Brand]]))</f>
        <v>Samsung</v>
      </c>
      <c r="H1818" s="1">
        <f>Table2[[#This Row],[Supplier_ID]]</f>
        <v>1098</v>
      </c>
      <c r="I1818" s="1">
        <f>Table2[[#This Row],[Market_Price]]</f>
        <v>127</v>
      </c>
      <c r="J1818" s="1">
        <f>Table2[[#This Row],[Selling_Price]]</f>
        <v>216.94</v>
      </c>
      <c r="K1818" s="1">
        <f>Table2[[#This Row],[Quantity]]</f>
        <v>240</v>
      </c>
      <c r="L1818" s="1" t="str">
        <f>IF(ISBLANK(Table2[[#This Row],[Status]]), "No Data Entered", IFERROR(Table2[[#This Row],[Status]], "No Data Entered"))</f>
        <v>Delivered</v>
      </c>
    </row>
    <row r="1819" spans="1:12" x14ac:dyDescent="0.3">
      <c r="A1819" s="1" t="str">
        <f>Table2[[#This Row],[Product_ID]]</f>
        <v>PRO8495</v>
      </c>
      <c r="B1819" s="1" t="str">
        <f>Table2[[#This Row],[Customer_ID]]</f>
        <v>CUST36140</v>
      </c>
      <c r="C1819" s="14" t="str">
        <f>Table2[[#This Row],[Date]]</f>
        <v>11/08/2023</v>
      </c>
      <c r="D1819" s="1" t="str">
        <f>TRIM(PROPER(Table2[[#This Row],[Product_Name]]))</f>
        <v>Camera</v>
      </c>
      <c r="E1819" s="1" t="str">
        <f>TRIM(PROPER(Table2[[#This Row],[Country]]))</f>
        <v>China</v>
      </c>
      <c r="F1819" s="1" t="str">
        <f>TRIM(PROPER(Table2[[#This Row],[Category]]))</f>
        <v>Computers</v>
      </c>
      <c r="G1819" s="1" t="str">
        <f>TRIM(PROPER(Table2[[#This Row],[Brand]]))</f>
        <v>Apple</v>
      </c>
      <c r="H1819" s="1">
        <f>Table2[[#This Row],[Supplier_ID]]</f>
        <v>1089</v>
      </c>
      <c r="I1819" s="1">
        <f>Table2[[#This Row],[Market_Price]]</f>
        <v>1646.39</v>
      </c>
      <c r="J1819" s="1">
        <f>Table2[[#This Row],[Selling_Price]]</f>
        <v>2914.97</v>
      </c>
      <c r="K1819" s="1">
        <f>Table2[[#This Row],[Quantity]]</f>
        <v>104</v>
      </c>
      <c r="L1819" s="1" t="str">
        <f>IF(ISBLANK(Table2[[#This Row],[Status]]), "No Data Entered", IFERROR(Table2[[#This Row],[Status]], "No Data Entered"))</f>
        <v>Delivered</v>
      </c>
    </row>
    <row r="1820" spans="1:12" x14ac:dyDescent="0.3">
      <c r="A1820" s="1" t="str">
        <f>Table2[[#This Row],[Product_ID]]</f>
        <v>PRO5469</v>
      </c>
      <c r="B1820" s="1" t="str">
        <f>Table2[[#This Row],[Customer_ID]]</f>
        <v>CUST36175</v>
      </c>
      <c r="C1820" s="14" t="str">
        <f>Table2[[#This Row],[Date]]</f>
        <v>03/10/2022</v>
      </c>
      <c r="D1820" s="1" t="str">
        <f>TRIM(PROPER(Table2[[#This Row],[Product_Name]]))</f>
        <v>Smartphone</v>
      </c>
      <c r="E1820" s="1" t="str">
        <f>TRIM(PROPER(Table2[[#This Row],[Country]]))</f>
        <v>Japan</v>
      </c>
      <c r="F1820" s="1" t="str">
        <f>TRIM(PROPER(Table2[[#This Row],[Category]]))</f>
        <v>Office Supplies</v>
      </c>
      <c r="G1820" s="1" t="str">
        <f>TRIM(PROPER(Table2[[#This Row],[Brand]]))</f>
        <v>Sony</v>
      </c>
      <c r="H1820" s="1">
        <f>Table2[[#This Row],[Supplier_ID]]</f>
        <v>1081</v>
      </c>
      <c r="I1820" s="1">
        <f>Table2[[#This Row],[Market_Price]]</f>
        <v>431.41</v>
      </c>
      <c r="J1820" s="1">
        <f>Table2[[#This Row],[Selling_Price]]</f>
        <v>826.94</v>
      </c>
      <c r="K1820" s="1">
        <f>Table2[[#This Row],[Quantity]]</f>
        <v>140</v>
      </c>
      <c r="L1820" s="1" t="str">
        <f>IF(ISBLANK(Table2[[#This Row],[Status]]), "No Data Entered", IFERROR(Table2[[#This Row],[Status]], "No Data Entered"))</f>
        <v>Delivered</v>
      </c>
    </row>
    <row r="1821" spans="1:12" x14ac:dyDescent="0.3">
      <c r="A1821" s="1" t="str">
        <f>Table2[[#This Row],[Product_ID]]</f>
        <v>PRO3696</v>
      </c>
      <c r="B1821" s="1" t="str">
        <f>Table2[[#This Row],[Customer_ID]]</f>
        <v>CUST36340</v>
      </c>
      <c r="C1821" s="14" t="str">
        <f>Table2[[#This Row],[Date]]</f>
        <v>01/03/2023</v>
      </c>
      <c r="D1821" s="1" t="str">
        <f>TRIM(PROPER(Table2[[#This Row],[Product_Name]]))</f>
        <v>Keyboard</v>
      </c>
      <c r="E1821" s="1" t="str">
        <f>TRIM(PROPER(Table2[[#This Row],[Country]]))</f>
        <v>Japan</v>
      </c>
      <c r="F1821" s="1" t="str">
        <f>TRIM(PROPER(Table2[[#This Row],[Category]]))</f>
        <v>Electronics</v>
      </c>
      <c r="G1821" s="1" t="str">
        <f>TRIM(PROPER(Table2[[#This Row],[Brand]]))</f>
        <v>Asus</v>
      </c>
      <c r="H1821" s="1">
        <f>Table2[[#This Row],[Supplier_ID]]</f>
        <v>1030</v>
      </c>
      <c r="I1821" s="1">
        <f>Table2[[#This Row],[Market_Price]]</f>
        <v>503.96</v>
      </c>
      <c r="J1821" s="1">
        <f>Table2[[#This Row],[Selling_Price]]</f>
        <v>826.52</v>
      </c>
      <c r="K1821" s="1">
        <f>Table2[[#This Row],[Quantity]]</f>
        <v>241</v>
      </c>
      <c r="L1821" s="1" t="str">
        <f>IF(ISBLANK(Table2[[#This Row],[Status]]), "No Data Entered", IFERROR(Table2[[#This Row],[Status]], "No Data Entered"))</f>
        <v>Delivered</v>
      </c>
    </row>
    <row r="1822" spans="1:12" x14ac:dyDescent="0.3">
      <c r="A1822" s="1" t="str">
        <f>Table2[[#This Row],[Product_ID]]</f>
        <v>PRO9245</v>
      </c>
      <c r="B1822" s="1" t="str">
        <f>Table2[[#This Row],[Customer_ID]]</f>
        <v>CUST36358</v>
      </c>
      <c r="C1822" s="14" t="str">
        <f>Table2[[#This Row],[Date]]</f>
        <v>16/11/2025</v>
      </c>
      <c r="D1822" s="1" t="str">
        <f>TRIM(PROPER(Table2[[#This Row],[Product_Name]]))</f>
        <v>Laptop</v>
      </c>
      <c r="E1822" s="1" t="str">
        <f>TRIM(PROPER(Table2[[#This Row],[Country]]))</f>
        <v>China</v>
      </c>
      <c r="F1822" s="1" t="str">
        <f>TRIM(PROPER(Table2[[#This Row],[Category]]))</f>
        <v>Electronics</v>
      </c>
      <c r="G1822" s="1" t="str">
        <f>TRIM(PROPER(Table2[[#This Row],[Brand]]))</f>
        <v>Lenovo</v>
      </c>
      <c r="H1822" s="1">
        <f>Table2[[#This Row],[Supplier_ID]]</f>
        <v>1014</v>
      </c>
      <c r="I1822" s="1">
        <f>Table2[[#This Row],[Market_Price]]</f>
        <v>1803.22</v>
      </c>
      <c r="J1822" s="1">
        <f>Table2[[#This Row],[Selling_Price]]</f>
        <v>2393.6999999999998</v>
      </c>
      <c r="K1822" s="1">
        <f>Table2[[#This Row],[Quantity]]</f>
        <v>357</v>
      </c>
      <c r="L1822" s="1" t="str">
        <f>IF(ISBLANK(Table2[[#This Row],[Status]]), "No Data Entered", IFERROR(Table2[[#This Row],[Status]], "No Data Entered"))</f>
        <v>Delivered</v>
      </c>
    </row>
    <row r="1823" spans="1:12" x14ac:dyDescent="0.3">
      <c r="A1823" s="1" t="str">
        <f>Table2[[#This Row],[Product_ID]]</f>
        <v>PRO5565</v>
      </c>
      <c r="B1823" s="1" t="str">
        <f>Table2[[#This Row],[Customer_ID]]</f>
        <v>CUST36462</v>
      </c>
      <c r="C1823" s="14" t="str">
        <f>Table2[[#This Row],[Date]]</f>
        <v>06/02/2021</v>
      </c>
      <c r="D1823" s="1" t="str">
        <f>TRIM(PROPER(Table2[[#This Row],[Product_Name]]))</f>
        <v>Smartphone</v>
      </c>
      <c r="E1823" s="1" t="str">
        <f>TRIM(PROPER(Table2[[#This Row],[Country]]))</f>
        <v>Germany</v>
      </c>
      <c r="F1823" s="1" t="str">
        <f>TRIM(PROPER(Table2[[#This Row],[Category]]))</f>
        <v>Electronics</v>
      </c>
      <c r="G1823" s="1" t="str">
        <f>TRIM(PROPER(Table2[[#This Row],[Brand]]))</f>
        <v>Canon</v>
      </c>
      <c r="H1823" s="1">
        <f>Table2[[#This Row],[Supplier_ID]]</f>
        <v>1026</v>
      </c>
      <c r="I1823" s="1">
        <f>Table2[[#This Row],[Market_Price]]</f>
        <v>1365.81</v>
      </c>
      <c r="J1823" s="1">
        <f>Table2[[#This Row],[Selling_Price]]</f>
        <v>2391.46</v>
      </c>
      <c r="K1823" s="1">
        <f>Table2[[#This Row],[Quantity]]</f>
        <v>92</v>
      </c>
      <c r="L1823" s="1" t="str">
        <f>IF(ISBLANK(Table2[[#This Row],[Status]]), "No Data Entered", IFERROR(Table2[[#This Row],[Status]], "No Data Entered"))</f>
        <v>Delivered</v>
      </c>
    </row>
    <row r="1824" spans="1:12" x14ac:dyDescent="0.3">
      <c r="A1824" s="1" t="str">
        <f>Table2[[#This Row],[Product_ID]]</f>
        <v>PRO1266</v>
      </c>
      <c r="B1824" s="1" t="str">
        <f>Table2[[#This Row],[Customer_ID]]</f>
        <v>CUST36504</v>
      </c>
      <c r="C1824" s="14" t="str">
        <f>Table2[[#This Row],[Date]]</f>
        <v>11/01/2021</v>
      </c>
      <c r="D1824" s="1" t="str">
        <f>TRIM(PROPER(Table2[[#This Row],[Product_Name]]))</f>
        <v>Camera</v>
      </c>
      <c r="E1824" s="1" t="str">
        <f>TRIM(PROPER(Table2[[#This Row],[Country]]))</f>
        <v>China</v>
      </c>
      <c r="F1824" s="1" t="str">
        <f>TRIM(PROPER(Table2[[#This Row],[Category]]))</f>
        <v>Electronics</v>
      </c>
      <c r="G1824" s="1" t="str">
        <f>TRIM(PROPER(Table2[[#This Row],[Brand]]))</f>
        <v>Lenovo</v>
      </c>
      <c r="H1824" s="1">
        <f>Table2[[#This Row],[Supplier_ID]]</f>
        <v>1070</v>
      </c>
      <c r="I1824" s="1">
        <f>Table2[[#This Row],[Market_Price]]</f>
        <v>558.96</v>
      </c>
      <c r="J1824" s="1">
        <f>Table2[[#This Row],[Selling_Price]]</f>
        <v>684.41</v>
      </c>
      <c r="K1824" s="1">
        <f>Table2[[#This Row],[Quantity]]</f>
        <v>485</v>
      </c>
      <c r="L1824" s="1" t="str">
        <f>IF(ISBLANK(Table2[[#This Row],[Status]]), "No Data Entered", IFERROR(Table2[[#This Row],[Status]], "No Data Entered"))</f>
        <v>Delivered</v>
      </c>
    </row>
    <row r="1825" spans="1:12" x14ac:dyDescent="0.3">
      <c r="A1825" s="1" t="str">
        <f>Table2[[#This Row],[Product_ID]]</f>
        <v>PRO6228</v>
      </c>
      <c r="B1825" s="1" t="str">
        <f>Table2[[#This Row],[Customer_ID]]</f>
        <v>CUST36540</v>
      </c>
      <c r="C1825" s="14" t="str">
        <f>Table2[[#This Row],[Date]]</f>
        <v>04/06/2025</v>
      </c>
      <c r="D1825" s="1" t="str">
        <f>TRIM(PROPER(Table2[[#This Row],[Product_Name]]))</f>
        <v>Mouse</v>
      </c>
      <c r="E1825" s="1" t="str">
        <f>TRIM(PROPER(Table2[[#This Row],[Country]]))</f>
        <v>Germany</v>
      </c>
      <c r="F1825" s="1" t="str">
        <f>TRIM(PROPER(Table2[[#This Row],[Category]]))</f>
        <v>Accessories</v>
      </c>
      <c r="G1825" s="1" t="str">
        <f>TRIM(PROPER(Table2[[#This Row],[Brand]]))</f>
        <v>Hp</v>
      </c>
      <c r="H1825" s="1">
        <f>Table2[[#This Row],[Supplier_ID]]</f>
        <v>1029</v>
      </c>
      <c r="I1825" s="1">
        <f>Table2[[#This Row],[Market_Price]]</f>
        <v>1544.54</v>
      </c>
      <c r="J1825" s="1">
        <f>Table2[[#This Row],[Selling_Price]]</f>
        <v>2684.72</v>
      </c>
      <c r="K1825" s="1">
        <f>Table2[[#This Row],[Quantity]]</f>
        <v>307</v>
      </c>
      <c r="L1825" s="1" t="str">
        <f>IF(ISBLANK(Table2[[#This Row],[Status]]), "No Data Entered", IFERROR(Table2[[#This Row],[Status]], "No Data Entered"))</f>
        <v>Delivered</v>
      </c>
    </row>
    <row r="1826" spans="1:12" x14ac:dyDescent="0.3">
      <c r="A1826" s="1" t="str">
        <f>Table2[[#This Row],[Product_ID]]</f>
        <v>PRO5361</v>
      </c>
      <c r="B1826" s="1" t="str">
        <f>Table2[[#This Row],[Customer_ID]]</f>
        <v>CUST36555</v>
      </c>
      <c r="C1826" s="14" t="str">
        <f>Table2[[#This Row],[Date]]</f>
        <v>27/02/2022</v>
      </c>
      <c r="D1826" s="1" t="str">
        <f>TRIM(PROPER(Table2[[#This Row],[Product_Name]]))</f>
        <v>Smartphone</v>
      </c>
      <c r="E1826" s="1" t="str">
        <f>TRIM(PROPER(Table2[[#This Row],[Country]]))</f>
        <v>Canada</v>
      </c>
      <c r="F1826" s="1" t="str">
        <f>TRIM(PROPER(Table2[[#This Row],[Category]]))</f>
        <v>Wearables</v>
      </c>
      <c r="G1826" s="1" t="str">
        <f>TRIM(PROPER(Table2[[#This Row],[Brand]]))</f>
        <v>Microsoft</v>
      </c>
      <c r="H1826" s="1">
        <f>Table2[[#This Row],[Supplier_ID]]</f>
        <v>1020</v>
      </c>
      <c r="I1826" s="1">
        <f>Table2[[#This Row],[Market_Price]]</f>
        <v>508.86</v>
      </c>
      <c r="J1826" s="1">
        <f>Table2[[#This Row],[Selling_Price]]</f>
        <v>609.35</v>
      </c>
      <c r="K1826" s="1">
        <f>Table2[[#This Row],[Quantity]]</f>
        <v>382</v>
      </c>
      <c r="L1826" s="1" t="str">
        <f>IF(ISBLANK(Table2[[#This Row],[Status]]), "No Data Entered", IFERROR(Table2[[#This Row],[Status]], "No Data Entered"))</f>
        <v>Delivered</v>
      </c>
    </row>
    <row r="1827" spans="1:12" x14ac:dyDescent="0.3">
      <c r="A1827" s="1" t="str">
        <f>Table2[[#This Row],[Product_ID]]</f>
        <v>PRO9233</v>
      </c>
      <c r="B1827" s="1" t="str">
        <f>Table2[[#This Row],[Customer_ID]]</f>
        <v>CUST36560</v>
      </c>
      <c r="C1827" s="14" t="str">
        <f>Table2[[#This Row],[Date]]</f>
        <v>20/06/2020</v>
      </c>
      <c r="D1827" s="1" t="str">
        <f>TRIM(PROPER(Table2[[#This Row],[Product_Name]]))</f>
        <v>Headphones</v>
      </c>
      <c r="E1827" s="1" t="str">
        <f>TRIM(PROPER(Table2[[#This Row],[Country]]))</f>
        <v>Brazil</v>
      </c>
      <c r="F1827" s="1" t="str">
        <f>TRIM(PROPER(Table2[[#This Row],[Category]]))</f>
        <v>Office Supplies</v>
      </c>
      <c r="G1827" s="1" t="str">
        <f>TRIM(PROPER(Table2[[#This Row],[Brand]]))</f>
        <v>Logitech</v>
      </c>
      <c r="H1827" s="1">
        <f>Table2[[#This Row],[Supplier_ID]]</f>
        <v>1095</v>
      </c>
      <c r="I1827" s="1">
        <f>Table2[[#This Row],[Market_Price]]</f>
        <v>1678.27</v>
      </c>
      <c r="J1827" s="1">
        <f>Table2[[#This Row],[Selling_Price]]</f>
        <v>2079.59</v>
      </c>
      <c r="K1827" s="1">
        <f>Table2[[#This Row],[Quantity]]</f>
        <v>245</v>
      </c>
      <c r="L1827" s="1" t="str">
        <f>IF(ISBLANK(Table2[[#This Row],[Status]]), "No Data Entered", IFERROR(Table2[[#This Row],[Status]], "No Data Entered"))</f>
        <v>Delivered</v>
      </c>
    </row>
    <row r="1828" spans="1:12" x14ac:dyDescent="0.3">
      <c r="A1828" s="1" t="str">
        <f>Table2[[#This Row],[Product_ID]]</f>
        <v>PRO4954</v>
      </c>
      <c r="B1828" s="1" t="str">
        <f>Table2[[#This Row],[Customer_ID]]</f>
        <v>CUST36578</v>
      </c>
      <c r="C1828" s="14" t="str">
        <f>Table2[[#This Row],[Date]]</f>
        <v>22/01/2020</v>
      </c>
      <c r="D1828" s="1" t="str">
        <f>TRIM(PROPER(Table2[[#This Row],[Product_Name]]))</f>
        <v>Laptop</v>
      </c>
      <c r="E1828" s="1" t="str">
        <f>TRIM(PROPER(Table2[[#This Row],[Country]]))</f>
        <v>China</v>
      </c>
      <c r="F1828" s="1" t="str">
        <f>TRIM(PROPER(Table2[[#This Row],[Category]]))</f>
        <v>Computers</v>
      </c>
      <c r="G1828" s="1" t="str">
        <f>TRIM(PROPER(Table2[[#This Row],[Brand]]))</f>
        <v>Microsoft</v>
      </c>
      <c r="H1828" s="1">
        <f>Table2[[#This Row],[Supplier_ID]]</f>
        <v>1069</v>
      </c>
      <c r="I1828" s="1">
        <f>Table2[[#This Row],[Market_Price]]</f>
        <v>713.36</v>
      </c>
      <c r="J1828" s="1">
        <f>Table2[[#This Row],[Selling_Price]]</f>
        <v>927.56</v>
      </c>
      <c r="K1828" s="1">
        <f>Table2[[#This Row],[Quantity]]</f>
        <v>295</v>
      </c>
      <c r="L1828" s="1" t="str">
        <f>IF(ISBLANK(Table2[[#This Row],[Status]]), "No Data Entered", IFERROR(Table2[[#This Row],[Status]], "No Data Entered"))</f>
        <v>Delivered</v>
      </c>
    </row>
    <row r="1829" spans="1:12" x14ac:dyDescent="0.3">
      <c r="A1829" s="1" t="str">
        <f>Table2[[#This Row],[Product_ID]]</f>
        <v>PRO8379</v>
      </c>
      <c r="B1829" s="1" t="str">
        <f>Table2[[#This Row],[Customer_ID]]</f>
        <v>CUST36726</v>
      </c>
      <c r="C1829" s="14" t="str">
        <f>Table2[[#This Row],[Date]]</f>
        <v>08/02/2025</v>
      </c>
      <c r="D1829" s="1" t="str">
        <f>TRIM(PROPER(Table2[[#This Row],[Product_Name]]))</f>
        <v>Smartwatch</v>
      </c>
      <c r="E1829" s="1" t="str">
        <f>TRIM(PROPER(Table2[[#This Row],[Country]]))</f>
        <v>India</v>
      </c>
      <c r="F1829" s="1" t="str">
        <f>TRIM(PROPER(Table2[[#This Row],[Category]]))</f>
        <v>Accessories</v>
      </c>
      <c r="G1829" s="1" t="str">
        <f>TRIM(PROPER(Table2[[#This Row],[Brand]]))</f>
        <v>Logitech</v>
      </c>
      <c r="H1829" s="1">
        <f>Table2[[#This Row],[Supplier_ID]]</f>
        <v>1081</v>
      </c>
      <c r="I1829" s="1">
        <f>Table2[[#This Row],[Market_Price]]</f>
        <v>1131.3699999999999</v>
      </c>
      <c r="J1829" s="1">
        <f>Table2[[#This Row],[Selling_Price]]</f>
        <v>2066.89</v>
      </c>
      <c r="K1829" s="1">
        <f>Table2[[#This Row],[Quantity]]</f>
        <v>253</v>
      </c>
      <c r="L1829" s="1" t="str">
        <f>IF(ISBLANK(Table2[[#This Row],[Status]]), "No Data Entered", IFERROR(Table2[[#This Row],[Status]], "No Data Entered"))</f>
        <v>Delivered</v>
      </c>
    </row>
    <row r="1830" spans="1:12" x14ac:dyDescent="0.3">
      <c r="A1830" s="1" t="str">
        <f>Table2[[#This Row],[Product_ID]]</f>
        <v>PRO3746</v>
      </c>
      <c r="B1830" s="1" t="str">
        <f>Table2[[#This Row],[Customer_ID]]</f>
        <v>CUST36877</v>
      </c>
      <c r="C1830" s="14" t="str">
        <f>Table2[[#This Row],[Date]]</f>
        <v>21/03/2023</v>
      </c>
      <c r="D1830" s="1" t="str">
        <f>TRIM(PROPER(Table2[[#This Row],[Product_Name]]))</f>
        <v>Smartwatch</v>
      </c>
      <c r="E1830" s="1" t="str">
        <f>TRIM(PROPER(Table2[[#This Row],[Country]]))</f>
        <v>Australia</v>
      </c>
      <c r="F1830" s="1" t="str">
        <f>TRIM(PROPER(Table2[[#This Row],[Category]]))</f>
        <v>Wearables</v>
      </c>
      <c r="G1830" s="1" t="str">
        <f>TRIM(PROPER(Table2[[#This Row],[Brand]]))</f>
        <v>Logitech</v>
      </c>
      <c r="H1830" s="1">
        <f>Table2[[#This Row],[Supplier_ID]]</f>
        <v>1072</v>
      </c>
      <c r="I1830" s="1">
        <f>Table2[[#This Row],[Market_Price]]</f>
        <v>808.5</v>
      </c>
      <c r="J1830" s="1">
        <f>Table2[[#This Row],[Selling_Price]]</f>
        <v>954.16</v>
      </c>
      <c r="K1830" s="1">
        <f>Table2[[#This Row],[Quantity]]</f>
        <v>175</v>
      </c>
      <c r="L1830" s="1" t="str">
        <f>IF(ISBLANK(Table2[[#This Row],[Status]]), "No Data Entered", IFERROR(Table2[[#This Row],[Status]], "No Data Entered"))</f>
        <v>Delivered</v>
      </c>
    </row>
    <row r="1831" spans="1:12" x14ac:dyDescent="0.3">
      <c r="A1831" s="1" t="str">
        <f>Table2[[#This Row],[Product_ID]]</f>
        <v>PRO3888</v>
      </c>
      <c r="B1831" s="1" t="str">
        <f>Table2[[#This Row],[Customer_ID]]</f>
        <v>CUST36934</v>
      </c>
      <c r="C1831" s="14" t="str">
        <f>Table2[[#This Row],[Date]]</f>
        <v>14/05/2023</v>
      </c>
      <c r="D1831" s="1" t="str">
        <f>TRIM(PROPER(Table2[[#This Row],[Product_Name]]))</f>
        <v>Keyboard</v>
      </c>
      <c r="E1831" s="1" t="str">
        <f>TRIM(PROPER(Table2[[#This Row],[Country]]))</f>
        <v>Germany</v>
      </c>
      <c r="F1831" s="1" t="str">
        <f>TRIM(PROPER(Table2[[#This Row],[Category]]))</f>
        <v>Accessories</v>
      </c>
      <c r="G1831" s="1" t="str">
        <f>TRIM(PROPER(Table2[[#This Row],[Brand]]))</f>
        <v>Lenovo</v>
      </c>
      <c r="H1831" s="1">
        <f>Table2[[#This Row],[Supplier_ID]]</f>
        <v>1040</v>
      </c>
      <c r="I1831" s="1">
        <f>Table2[[#This Row],[Market_Price]]</f>
        <v>1913.62</v>
      </c>
      <c r="J1831" s="1">
        <f>Table2[[#This Row],[Selling_Price]]</f>
        <v>2466.1799999999998</v>
      </c>
      <c r="K1831" s="1">
        <f>Table2[[#This Row],[Quantity]]</f>
        <v>394</v>
      </c>
      <c r="L1831" s="1" t="str">
        <f>IF(ISBLANK(Table2[[#This Row],[Status]]), "No Data Entered", IFERROR(Table2[[#This Row],[Status]], "No Data Entered"))</f>
        <v>Delivered</v>
      </c>
    </row>
    <row r="1832" spans="1:12" x14ac:dyDescent="0.3">
      <c r="A1832" s="1" t="str">
        <f>Table2[[#This Row],[Product_ID]]</f>
        <v>PRO6891</v>
      </c>
      <c r="B1832" s="1" t="str">
        <f>Table2[[#This Row],[Customer_ID]]</f>
        <v>CUST37088</v>
      </c>
      <c r="C1832" s="14" t="str">
        <f>Table2[[#This Row],[Date]]</f>
        <v>27/11/2023</v>
      </c>
      <c r="D1832" s="1" t="str">
        <f>TRIM(PROPER(Table2[[#This Row],[Product_Name]]))</f>
        <v>Headphones</v>
      </c>
      <c r="E1832" s="1" t="str">
        <f>TRIM(PROPER(Table2[[#This Row],[Country]]))</f>
        <v>Uk</v>
      </c>
      <c r="F1832" s="1" t="str">
        <f>TRIM(PROPER(Table2[[#This Row],[Category]]))</f>
        <v>Office Supplies</v>
      </c>
      <c r="G1832" s="1" t="str">
        <f>TRIM(PROPER(Table2[[#This Row],[Brand]]))</f>
        <v>Samsung</v>
      </c>
      <c r="H1832" s="1">
        <f>Table2[[#This Row],[Supplier_ID]]</f>
        <v>1063</v>
      </c>
      <c r="I1832" s="1">
        <f>Table2[[#This Row],[Market_Price]]</f>
        <v>1417.53</v>
      </c>
      <c r="J1832" s="1">
        <f>Table2[[#This Row],[Selling_Price]]</f>
        <v>2773.27</v>
      </c>
      <c r="K1832" s="1">
        <f>Table2[[#This Row],[Quantity]]</f>
        <v>176</v>
      </c>
      <c r="L1832" s="1" t="str">
        <f>IF(ISBLANK(Table2[[#This Row],[Status]]), "No Data Entered", IFERROR(Table2[[#This Row],[Status]], "No Data Entered"))</f>
        <v>Delivered</v>
      </c>
    </row>
    <row r="1833" spans="1:12" x14ac:dyDescent="0.3">
      <c r="A1833" s="1" t="str">
        <f>Table2[[#This Row],[Product_ID]]</f>
        <v>PRO1253</v>
      </c>
      <c r="B1833" s="1" t="str">
        <f>Table2[[#This Row],[Customer_ID]]</f>
        <v>CUST37135</v>
      </c>
      <c r="C1833" s="14" t="str">
        <f>Table2[[#This Row],[Date]]</f>
        <v>31/10/2022</v>
      </c>
      <c r="D1833" s="1" t="str">
        <f>TRIM(PROPER(Table2[[#This Row],[Product_Name]]))</f>
        <v>Keyboard</v>
      </c>
      <c r="E1833" s="1" t="str">
        <f>TRIM(PROPER(Table2[[#This Row],[Country]]))</f>
        <v>Japan</v>
      </c>
      <c r="F1833" s="1" t="str">
        <f>TRIM(PROPER(Table2[[#This Row],[Category]]))</f>
        <v>Accessories</v>
      </c>
      <c r="G1833" s="1" t="str">
        <f>TRIM(PROPER(Table2[[#This Row],[Brand]]))</f>
        <v>Canon</v>
      </c>
      <c r="H1833" s="1">
        <f>Table2[[#This Row],[Supplier_ID]]</f>
        <v>1062</v>
      </c>
      <c r="I1833" s="1">
        <f>Table2[[#This Row],[Market_Price]]</f>
        <v>1310.52</v>
      </c>
      <c r="J1833" s="1">
        <f>Table2[[#This Row],[Selling_Price]]</f>
        <v>1783.98</v>
      </c>
      <c r="K1833" s="1">
        <f>Table2[[#This Row],[Quantity]]</f>
        <v>353</v>
      </c>
      <c r="L1833" s="1" t="str">
        <f>IF(ISBLANK(Table2[[#This Row],[Status]]), "No Data Entered", IFERROR(Table2[[#This Row],[Status]], "No Data Entered"))</f>
        <v>Delivered</v>
      </c>
    </row>
    <row r="1834" spans="1:12" x14ac:dyDescent="0.3">
      <c r="A1834" s="1" t="str">
        <f>Table2[[#This Row],[Product_ID]]</f>
        <v>PRO3039</v>
      </c>
      <c r="B1834" s="1" t="str">
        <f>Table2[[#This Row],[Customer_ID]]</f>
        <v>CUST37267</v>
      </c>
      <c r="C1834" s="14" t="str">
        <f>Table2[[#This Row],[Date]]</f>
        <v>12/06/2023</v>
      </c>
      <c r="D1834" s="1" t="str">
        <f>TRIM(PROPER(Table2[[#This Row],[Product_Name]]))</f>
        <v>Monitor</v>
      </c>
      <c r="E1834" s="1" t="str">
        <f>TRIM(PROPER(Table2[[#This Row],[Country]]))</f>
        <v>India</v>
      </c>
      <c r="F1834" s="1" t="str">
        <f>TRIM(PROPER(Table2[[#This Row],[Category]]))</f>
        <v>Computers</v>
      </c>
      <c r="G1834" s="1" t="str">
        <f>TRIM(PROPER(Table2[[#This Row],[Brand]]))</f>
        <v>Microsoft</v>
      </c>
      <c r="H1834" s="1">
        <f>Table2[[#This Row],[Supplier_ID]]</f>
        <v>1020</v>
      </c>
      <c r="I1834" s="1">
        <f>Table2[[#This Row],[Market_Price]]</f>
        <v>1872.45</v>
      </c>
      <c r="J1834" s="1">
        <f>Table2[[#This Row],[Selling_Price]]</f>
        <v>2955.75</v>
      </c>
      <c r="K1834" s="1">
        <f>Table2[[#This Row],[Quantity]]</f>
        <v>468</v>
      </c>
      <c r="L1834" s="1" t="str">
        <f>IF(ISBLANK(Table2[[#This Row],[Status]]), "No Data Entered", IFERROR(Table2[[#This Row],[Status]], "No Data Entered"))</f>
        <v>Delivered</v>
      </c>
    </row>
    <row r="1835" spans="1:12" x14ac:dyDescent="0.3">
      <c r="A1835" s="1" t="str">
        <f>Table2[[#This Row],[Product_ID]]</f>
        <v>PRO5492</v>
      </c>
      <c r="B1835" s="1" t="str">
        <f>Table2[[#This Row],[Customer_ID]]</f>
        <v>CUST37461</v>
      </c>
      <c r="C1835" s="14" t="str">
        <f>Table2[[#This Row],[Date]]</f>
        <v>02/10/2023</v>
      </c>
      <c r="D1835" s="1" t="str">
        <f>TRIM(PROPER(Table2[[#This Row],[Product_Name]]))</f>
        <v>Smartphone</v>
      </c>
      <c r="E1835" s="1" t="str">
        <f>TRIM(PROPER(Table2[[#This Row],[Country]]))</f>
        <v>India</v>
      </c>
      <c r="F1835" s="1" t="str">
        <f>TRIM(PROPER(Table2[[#This Row],[Category]]))</f>
        <v>Electronics</v>
      </c>
      <c r="G1835" s="1" t="str">
        <f>TRIM(PROPER(Table2[[#This Row],[Brand]]))</f>
        <v>Sony</v>
      </c>
      <c r="H1835" s="1">
        <f>Table2[[#This Row],[Supplier_ID]]</f>
        <v>1024</v>
      </c>
      <c r="I1835" s="1">
        <f>Table2[[#This Row],[Market_Price]]</f>
        <v>1712.42</v>
      </c>
      <c r="J1835" s="1">
        <f>Table2[[#This Row],[Selling_Price]]</f>
        <v>2416.16</v>
      </c>
      <c r="K1835" s="1">
        <f>Table2[[#This Row],[Quantity]]</f>
        <v>152</v>
      </c>
      <c r="L1835" s="1" t="str">
        <f>IF(ISBLANK(Table2[[#This Row],[Status]]), "No Data Entered", IFERROR(Table2[[#This Row],[Status]], "No Data Entered"))</f>
        <v>Delivered</v>
      </c>
    </row>
    <row r="1836" spans="1:12" x14ac:dyDescent="0.3">
      <c r="A1836" s="1" t="str">
        <f>Table2[[#This Row],[Product_ID]]</f>
        <v>PRO8336</v>
      </c>
      <c r="B1836" s="1" t="str">
        <f>Table2[[#This Row],[Customer_ID]]</f>
        <v>CUST37539</v>
      </c>
      <c r="C1836" s="14" t="str">
        <f>Table2[[#This Row],[Date]]</f>
        <v>29/12/2020</v>
      </c>
      <c r="D1836" s="1" t="str">
        <f>TRIM(PROPER(Table2[[#This Row],[Product_Name]]))</f>
        <v>Keyboard</v>
      </c>
      <c r="E1836" s="1" t="str">
        <f>TRIM(PROPER(Table2[[#This Row],[Country]]))</f>
        <v>Canada</v>
      </c>
      <c r="F1836" s="1" t="str">
        <f>TRIM(PROPER(Table2[[#This Row],[Category]]))</f>
        <v>Computers</v>
      </c>
      <c r="G1836" s="1" t="str">
        <f>TRIM(PROPER(Table2[[#This Row],[Brand]]))</f>
        <v>Sony</v>
      </c>
      <c r="H1836" s="1">
        <f>Table2[[#This Row],[Supplier_ID]]</f>
        <v>1016</v>
      </c>
      <c r="I1836" s="1">
        <f>Table2[[#This Row],[Market_Price]]</f>
        <v>1031.42</v>
      </c>
      <c r="J1836" s="1">
        <f>Table2[[#This Row],[Selling_Price]]</f>
        <v>2007.73</v>
      </c>
      <c r="K1836" s="1">
        <f>Table2[[#This Row],[Quantity]]</f>
        <v>140</v>
      </c>
      <c r="L1836" s="1" t="str">
        <f>IF(ISBLANK(Table2[[#This Row],[Status]]), "No Data Entered", IFERROR(Table2[[#This Row],[Status]], "No Data Entered"))</f>
        <v>Delivered</v>
      </c>
    </row>
    <row r="1837" spans="1:12" x14ac:dyDescent="0.3">
      <c r="A1837" s="1" t="str">
        <f>Table2[[#This Row],[Product_ID]]</f>
        <v>PRO9363</v>
      </c>
      <c r="B1837" s="1" t="str">
        <f>Table2[[#This Row],[Customer_ID]]</f>
        <v>CUST37553</v>
      </c>
      <c r="C1837" s="14" t="str">
        <f>Table2[[#This Row],[Date]]</f>
        <v>14/04/2023</v>
      </c>
      <c r="D1837" s="1" t="str">
        <f>TRIM(PROPER(Table2[[#This Row],[Product_Name]]))</f>
        <v>Laptop</v>
      </c>
      <c r="E1837" s="1" t="str">
        <f>TRIM(PROPER(Table2[[#This Row],[Country]]))</f>
        <v>Uk</v>
      </c>
      <c r="F1837" s="1" t="str">
        <f>TRIM(PROPER(Table2[[#This Row],[Category]]))</f>
        <v>Computers</v>
      </c>
      <c r="G1837" s="1" t="str">
        <f>TRIM(PROPER(Table2[[#This Row],[Brand]]))</f>
        <v>Canon</v>
      </c>
      <c r="H1837" s="1">
        <f>Table2[[#This Row],[Supplier_ID]]</f>
        <v>1082</v>
      </c>
      <c r="I1837" s="1">
        <f>Table2[[#This Row],[Market_Price]]</f>
        <v>1367.89</v>
      </c>
      <c r="J1837" s="1">
        <f>Table2[[#This Row],[Selling_Price]]</f>
        <v>2513.38</v>
      </c>
      <c r="K1837" s="1">
        <f>Table2[[#This Row],[Quantity]]</f>
        <v>51</v>
      </c>
      <c r="L1837" s="1" t="str">
        <f>IF(ISBLANK(Table2[[#This Row],[Status]]), "No Data Entered", IFERROR(Table2[[#This Row],[Status]], "No Data Entered"))</f>
        <v>Delivered</v>
      </c>
    </row>
    <row r="1838" spans="1:12" x14ac:dyDescent="0.3">
      <c r="A1838" s="1" t="str">
        <f>Table2[[#This Row],[Product_ID]]</f>
        <v>PRO8591</v>
      </c>
      <c r="B1838" s="1" t="str">
        <f>Table2[[#This Row],[Customer_ID]]</f>
        <v>CUST37587</v>
      </c>
      <c r="C1838" s="14" t="str">
        <f>Table2[[#This Row],[Date]]</f>
        <v>06/06/2021</v>
      </c>
      <c r="D1838" s="1" t="str">
        <f>TRIM(PROPER(Table2[[#This Row],[Product_Name]]))</f>
        <v>Smartphone</v>
      </c>
      <c r="E1838" s="1" t="str">
        <f>TRIM(PROPER(Table2[[#This Row],[Country]]))</f>
        <v>Canada</v>
      </c>
      <c r="F1838" s="1" t="str">
        <f>TRIM(PROPER(Table2[[#This Row],[Category]]))</f>
        <v>Office Supplies</v>
      </c>
      <c r="G1838" s="1" t="str">
        <f>TRIM(PROPER(Table2[[#This Row],[Brand]]))</f>
        <v>Logitech</v>
      </c>
      <c r="H1838" s="1">
        <f>Table2[[#This Row],[Supplier_ID]]</f>
        <v>1092</v>
      </c>
      <c r="I1838" s="1">
        <f>Table2[[#This Row],[Market_Price]]</f>
        <v>1003.92</v>
      </c>
      <c r="J1838" s="1">
        <f>Table2[[#This Row],[Selling_Price]]</f>
        <v>1315.27</v>
      </c>
      <c r="K1838" s="1">
        <f>Table2[[#This Row],[Quantity]]</f>
        <v>406</v>
      </c>
      <c r="L1838" s="1" t="str">
        <f>IF(ISBLANK(Table2[[#This Row],[Status]]), "No Data Entered", IFERROR(Table2[[#This Row],[Status]], "No Data Entered"))</f>
        <v>Delivered</v>
      </c>
    </row>
    <row r="1839" spans="1:12" x14ac:dyDescent="0.3">
      <c r="A1839" s="1" t="str">
        <f>Table2[[#This Row],[Product_ID]]</f>
        <v>PRO5552</v>
      </c>
      <c r="B1839" s="1" t="str">
        <f>Table2[[#This Row],[Customer_ID]]</f>
        <v>CUST37649</v>
      </c>
      <c r="C1839" s="14" t="str">
        <f>Table2[[#This Row],[Date]]</f>
        <v>29/08/2020</v>
      </c>
      <c r="D1839" s="1" t="str">
        <f>TRIM(PROPER(Table2[[#This Row],[Product_Name]]))</f>
        <v>Keyboard</v>
      </c>
      <c r="E1839" s="1" t="str">
        <f>TRIM(PROPER(Table2[[#This Row],[Country]]))</f>
        <v>Uk</v>
      </c>
      <c r="F1839" s="1" t="str">
        <f>TRIM(PROPER(Table2[[#This Row],[Category]]))</f>
        <v>Office Supplies</v>
      </c>
      <c r="G1839" s="1" t="str">
        <f>TRIM(PROPER(Table2[[#This Row],[Brand]]))</f>
        <v>Canon</v>
      </c>
      <c r="H1839" s="1">
        <f>Table2[[#This Row],[Supplier_ID]]</f>
        <v>1083</v>
      </c>
      <c r="I1839" s="1">
        <f>Table2[[#This Row],[Market_Price]]</f>
        <v>1271.24</v>
      </c>
      <c r="J1839" s="1">
        <f>Table2[[#This Row],[Selling_Price]]</f>
        <v>2189.7199999999998</v>
      </c>
      <c r="K1839" s="1">
        <f>Table2[[#This Row],[Quantity]]</f>
        <v>199</v>
      </c>
      <c r="L1839" s="1" t="str">
        <f>IF(ISBLANK(Table2[[#This Row],[Status]]), "No Data Entered", IFERROR(Table2[[#This Row],[Status]], "No Data Entered"))</f>
        <v>Delivered</v>
      </c>
    </row>
    <row r="1840" spans="1:12" x14ac:dyDescent="0.3">
      <c r="A1840" s="1" t="str">
        <f>Table2[[#This Row],[Product_ID]]</f>
        <v>PRO1376</v>
      </c>
      <c r="B1840" s="1" t="str">
        <f>Table2[[#This Row],[Customer_ID]]</f>
        <v>CUST37692</v>
      </c>
      <c r="C1840" s="14" t="str">
        <f>Table2[[#This Row],[Date]]</f>
        <v>07/08/2025</v>
      </c>
      <c r="D1840" s="1" t="str">
        <f>TRIM(PROPER(Table2[[#This Row],[Product_Name]]))</f>
        <v>Smartwatch</v>
      </c>
      <c r="E1840" s="1" t="str">
        <f>TRIM(PROPER(Table2[[#This Row],[Country]]))</f>
        <v>Usa</v>
      </c>
      <c r="F1840" s="1" t="str">
        <f>TRIM(PROPER(Table2[[#This Row],[Category]]))</f>
        <v>Wearables</v>
      </c>
      <c r="G1840" s="1" t="str">
        <f>TRIM(PROPER(Table2[[#This Row],[Brand]]))</f>
        <v>Logitech</v>
      </c>
      <c r="H1840" s="1">
        <f>Table2[[#This Row],[Supplier_ID]]</f>
        <v>1043</v>
      </c>
      <c r="I1840" s="1">
        <f>Table2[[#This Row],[Market_Price]]</f>
        <v>103.56</v>
      </c>
      <c r="J1840" s="1">
        <f>Table2[[#This Row],[Selling_Price]]</f>
        <v>180.03</v>
      </c>
      <c r="K1840" s="1">
        <f>Table2[[#This Row],[Quantity]]</f>
        <v>297</v>
      </c>
      <c r="L1840" s="1" t="str">
        <f>IF(ISBLANK(Table2[[#This Row],[Status]]), "No Data Entered", IFERROR(Table2[[#This Row],[Status]], "No Data Entered"))</f>
        <v>Delivered</v>
      </c>
    </row>
    <row r="1841" spans="1:12" x14ac:dyDescent="0.3">
      <c r="A1841" s="1" t="str">
        <f>Table2[[#This Row],[Product_ID]]</f>
        <v>PRO8361</v>
      </c>
      <c r="B1841" s="1" t="str">
        <f>Table2[[#This Row],[Customer_ID]]</f>
        <v>CUST37738</v>
      </c>
      <c r="C1841" s="14" t="str">
        <f>Table2[[#This Row],[Date]]</f>
        <v>13/08/2022</v>
      </c>
      <c r="D1841" s="1" t="str">
        <f>TRIM(PROPER(Table2[[#This Row],[Product_Name]]))</f>
        <v>Laptop</v>
      </c>
      <c r="E1841" s="1" t="str">
        <f>TRIM(PROPER(Table2[[#This Row],[Country]]))</f>
        <v>France</v>
      </c>
      <c r="F1841" s="1" t="str">
        <f>TRIM(PROPER(Table2[[#This Row],[Category]]))</f>
        <v>Computers</v>
      </c>
      <c r="G1841" s="1" t="str">
        <f>TRIM(PROPER(Table2[[#This Row],[Brand]]))</f>
        <v>Microsoft</v>
      </c>
      <c r="H1841" s="1">
        <f>Table2[[#This Row],[Supplier_ID]]</f>
        <v>1003</v>
      </c>
      <c r="I1841" s="1">
        <f>Table2[[#This Row],[Market_Price]]</f>
        <v>282.73</v>
      </c>
      <c r="J1841" s="1">
        <f>Table2[[#This Row],[Selling_Price]]</f>
        <v>456.17</v>
      </c>
      <c r="K1841" s="1">
        <f>Table2[[#This Row],[Quantity]]</f>
        <v>418</v>
      </c>
      <c r="L1841" s="1" t="str">
        <f>IF(ISBLANK(Table2[[#This Row],[Status]]), "No Data Entered", IFERROR(Table2[[#This Row],[Status]], "No Data Entered"))</f>
        <v>Delivered</v>
      </c>
    </row>
    <row r="1842" spans="1:12" x14ac:dyDescent="0.3">
      <c r="A1842" s="1" t="str">
        <f>Table2[[#This Row],[Product_ID]]</f>
        <v>PRO7074</v>
      </c>
      <c r="B1842" s="1" t="str">
        <f>Table2[[#This Row],[Customer_ID]]</f>
        <v>CUST37780</v>
      </c>
      <c r="C1842" s="14" t="str">
        <f>Table2[[#This Row],[Date]]</f>
        <v>01/05/2020</v>
      </c>
      <c r="D1842" s="1" t="str">
        <f>TRIM(PROPER(Table2[[#This Row],[Product_Name]]))</f>
        <v>Smartphone</v>
      </c>
      <c r="E1842" s="1" t="str">
        <f>TRIM(PROPER(Table2[[#This Row],[Country]]))</f>
        <v>Brazil</v>
      </c>
      <c r="F1842" s="1" t="str">
        <f>TRIM(PROPER(Table2[[#This Row],[Category]]))</f>
        <v>Wearables</v>
      </c>
      <c r="G1842" s="1" t="str">
        <f>TRIM(PROPER(Table2[[#This Row],[Brand]]))</f>
        <v>Canon</v>
      </c>
      <c r="H1842" s="1">
        <f>Table2[[#This Row],[Supplier_ID]]</f>
        <v>1067</v>
      </c>
      <c r="I1842" s="1">
        <f>Table2[[#This Row],[Market_Price]]</f>
        <v>830.64</v>
      </c>
      <c r="J1842" s="1">
        <f>Table2[[#This Row],[Selling_Price]]</f>
        <v>1414.53</v>
      </c>
      <c r="K1842" s="1">
        <f>Table2[[#This Row],[Quantity]]</f>
        <v>8</v>
      </c>
      <c r="L1842" s="1" t="str">
        <f>IF(ISBLANK(Table2[[#This Row],[Status]]), "No Data Entered", IFERROR(Table2[[#This Row],[Status]], "No Data Entered"))</f>
        <v>Delivered</v>
      </c>
    </row>
    <row r="1843" spans="1:12" x14ac:dyDescent="0.3">
      <c r="A1843" s="1" t="str">
        <f>Table2[[#This Row],[Product_ID]]</f>
        <v>PRO8155</v>
      </c>
      <c r="B1843" s="1" t="str">
        <f>Table2[[#This Row],[Customer_ID]]</f>
        <v>CUST37799</v>
      </c>
      <c r="C1843" s="14" t="str">
        <f>Table2[[#This Row],[Date]]</f>
        <v>06/10/2020</v>
      </c>
      <c r="D1843" s="1" t="str">
        <f>TRIM(PROPER(Table2[[#This Row],[Product_Name]]))</f>
        <v>Smartphone</v>
      </c>
      <c r="E1843" s="1" t="str">
        <f>TRIM(PROPER(Table2[[#This Row],[Country]]))</f>
        <v>India</v>
      </c>
      <c r="F1843" s="1" t="str">
        <f>TRIM(PROPER(Table2[[#This Row],[Category]]))</f>
        <v>Electronics</v>
      </c>
      <c r="G1843" s="1" t="str">
        <f>TRIM(PROPER(Table2[[#This Row],[Brand]]))</f>
        <v>Asus</v>
      </c>
      <c r="H1843" s="1">
        <f>Table2[[#This Row],[Supplier_ID]]</f>
        <v>1098</v>
      </c>
      <c r="I1843" s="1">
        <f>Table2[[#This Row],[Market_Price]]</f>
        <v>858.43</v>
      </c>
      <c r="J1843" s="1">
        <f>Table2[[#This Row],[Selling_Price]]</f>
        <v>1197.9000000000001</v>
      </c>
      <c r="K1843" s="1">
        <f>Table2[[#This Row],[Quantity]]</f>
        <v>212</v>
      </c>
      <c r="L1843" s="1" t="str">
        <f>IF(ISBLANK(Table2[[#This Row],[Status]]), "No Data Entered", IFERROR(Table2[[#This Row],[Status]], "No Data Entered"))</f>
        <v>Delivered</v>
      </c>
    </row>
    <row r="1844" spans="1:12" x14ac:dyDescent="0.3">
      <c r="A1844" s="1" t="str">
        <f>Table2[[#This Row],[Product_ID]]</f>
        <v>PRO7769</v>
      </c>
      <c r="B1844" s="1" t="str">
        <f>Table2[[#This Row],[Customer_ID]]</f>
        <v>CUST37808</v>
      </c>
      <c r="C1844" s="14" t="str">
        <f>Table2[[#This Row],[Date]]</f>
        <v>01/01/2024</v>
      </c>
      <c r="D1844" s="1" t="str">
        <f>TRIM(PROPER(Table2[[#This Row],[Product_Name]]))</f>
        <v>Printer</v>
      </c>
      <c r="E1844" s="1" t="str">
        <f>TRIM(PROPER(Table2[[#This Row],[Country]]))</f>
        <v>India</v>
      </c>
      <c r="F1844" s="1" t="str">
        <f>TRIM(PROPER(Table2[[#This Row],[Category]]))</f>
        <v>Electronics</v>
      </c>
      <c r="G1844" s="1" t="str">
        <f>TRIM(PROPER(Table2[[#This Row],[Brand]]))</f>
        <v>Asus</v>
      </c>
      <c r="H1844" s="1">
        <f>Table2[[#This Row],[Supplier_ID]]</f>
        <v>1085</v>
      </c>
      <c r="I1844" s="1">
        <f>Table2[[#This Row],[Market_Price]]</f>
        <v>1766.93</v>
      </c>
      <c r="J1844" s="1">
        <f>Table2[[#This Row],[Selling_Price]]</f>
        <v>2975.99</v>
      </c>
      <c r="K1844" s="1">
        <f>Table2[[#This Row],[Quantity]]</f>
        <v>498</v>
      </c>
      <c r="L1844" s="1" t="str">
        <f>IF(ISBLANK(Table2[[#This Row],[Status]]), "No Data Entered", IFERROR(Table2[[#This Row],[Status]], "No Data Entered"))</f>
        <v>Delivered</v>
      </c>
    </row>
    <row r="1845" spans="1:12" x14ac:dyDescent="0.3">
      <c r="A1845" s="1" t="str">
        <f>Table2[[#This Row],[Product_ID]]</f>
        <v>PRO5791</v>
      </c>
      <c r="B1845" s="1" t="str">
        <f>Table2[[#This Row],[Customer_ID]]</f>
        <v>CUST37897</v>
      </c>
      <c r="C1845" s="14" t="str">
        <f>Table2[[#This Row],[Date]]</f>
        <v>30/11/2021</v>
      </c>
      <c r="D1845" s="1" t="str">
        <f>TRIM(PROPER(Table2[[#This Row],[Product_Name]]))</f>
        <v>Printer</v>
      </c>
      <c r="E1845" s="1" t="str">
        <f>TRIM(PROPER(Table2[[#This Row],[Country]]))</f>
        <v>Japan</v>
      </c>
      <c r="F1845" s="1" t="str">
        <f>TRIM(PROPER(Table2[[#This Row],[Category]]))</f>
        <v>Wearables</v>
      </c>
      <c r="G1845" s="1" t="str">
        <f>TRIM(PROPER(Table2[[#This Row],[Brand]]))</f>
        <v>Asus</v>
      </c>
      <c r="H1845" s="1">
        <f>Table2[[#This Row],[Supplier_ID]]</f>
        <v>1026</v>
      </c>
      <c r="I1845" s="1">
        <f>Table2[[#This Row],[Market_Price]]</f>
        <v>1420.22</v>
      </c>
      <c r="J1845" s="1">
        <f>Table2[[#This Row],[Selling_Price]]</f>
        <v>2664.59</v>
      </c>
      <c r="K1845" s="1">
        <f>Table2[[#This Row],[Quantity]]</f>
        <v>278</v>
      </c>
      <c r="L1845" s="1" t="str">
        <f>IF(ISBLANK(Table2[[#This Row],[Status]]), "No Data Entered", IFERROR(Table2[[#This Row],[Status]], "No Data Entered"))</f>
        <v>Delivered</v>
      </c>
    </row>
    <row r="1846" spans="1:12" x14ac:dyDescent="0.3">
      <c r="A1846" s="1" t="str">
        <f>Table2[[#This Row],[Product_ID]]</f>
        <v>PRO9673</v>
      </c>
      <c r="B1846" s="1" t="str">
        <f>Table2[[#This Row],[Customer_ID]]</f>
        <v>CUST37907</v>
      </c>
      <c r="C1846" s="14" t="str">
        <f>Table2[[#This Row],[Date]]</f>
        <v>31/05/2022</v>
      </c>
      <c r="D1846" s="1" t="str">
        <f>TRIM(PROPER(Table2[[#This Row],[Product_Name]]))</f>
        <v>Laptop</v>
      </c>
      <c r="E1846" s="1" t="str">
        <f>TRIM(PROPER(Table2[[#This Row],[Country]]))</f>
        <v>Brazil</v>
      </c>
      <c r="F1846" s="1" t="str">
        <f>TRIM(PROPER(Table2[[#This Row],[Category]]))</f>
        <v>Accessories</v>
      </c>
      <c r="G1846" s="1" t="str">
        <f>TRIM(PROPER(Table2[[#This Row],[Brand]]))</f>
        <v>Lenovo</v>
      </c>
      <c r="H1846" s="1">
        <f>Table2[[#This Row],[Supplier_ID]]</f>
        <v>1051</v>
      </c>
      <c r="I1846" s="1">
        <f>Table2[[#This Row],[Market_Price]]</f>
        <v>1322.22</v>
      </c>
      <c r="J1846" s="1">
        <f>Table2[[#This Row],[Selling_Price]]</f>
        <v>1514.56</v>
      </c>
      <c r="K1846" s="1">
        <f>Table2[[#This Row],[Quantity]]</f>
        <v>145</v>
      </c>
      <c r="L1846" s="1" t="str">
        <f>IF(ISBLANK(Table2[[#This Row],[Status]]), "No Data Entered", IFERROR(Table2[[#This Row],[Status]], "No Data Entered"))</f>
        <v>Delivered</v>
      </c>
    </row>
    <row r="1847" spans="1:12" x14ac:dyDescent="0.3">
      <c r="A1847" s="1" t="str">
        <f>Table2[[#This Row],[Product_ID]]</f>
        <v>PRO9910</v>
      </c>
      <c r="B1847" s="1" t="str">
        <f>Table2[[#This Row],[Customer_ID]]</f>
        <v>CUST38005</v>
      </c>
      <c r="C1847" s="14" t="str">
        <f>Table2[[#This Row],[Date]]</f>
        <v>12/01/2022</v>
      </c>
      <c r="D1847" s="1" t="str">
        <f>TRIM(PROPER(Table2[[#This Row],[Product_Name]]))</f>
        <v>Monitor</v>
      </c>
      <c r="E1847" s="1" t="str">
        <f>TRIM(PROPER(Table2[[#This Row],[Country]]))</f>
        <v>India</v>
      </c>
      <c r="F1847" s="1" t="str">
        <f>TRIM(PROPER(Table2[[#This Row],[Category]]))</f>
        <v>Wearables</v>
      </c>
      <c r="G1847" s="1" t="str">
        <f>TRIM(PROPER(Table2[[#This Row],[Brand]]))</f>
        <v>Hp</v>
      </c>
      <c r="H1847" s="1">
        <f>Table2[[#This Row],[Supplier_ID]]</f>
        <v>1008</v>
      </c>
      <c r="I1847" s="1">
        <f>Table2[[#This Row],[Market_Price]]</f>
        <v>865.67</v>
      </c>
      <c r="J1847" s="1">
        <f>Table2[[#This Row],[Selling_Price]]</f>
        <v>1676.01</v>
      </c>
      <c r="K1847" s="1">
        <f>Table2[[#This Row],[Quantity]]</f>
        <v>203</v>
      </c>
      <c r="L1847" s="1" t="str">
        <f>IF(ISBLANK(Table2[[#This Row],[Status]]), "No Data Entered", IFERROR(Table2[[#This Row],[Status]], "No Data Entered"))</f>
        <v>Delivered</v>
      </c>
    </row>
    <row r="1848" spans="1:12" x14ac:dyDescent="0.3">
      <c r="A1848" s="1" t="str">
        <f>Table2[[#This Row],[Product_ID]]</f>
        <v>PRO1871</v>
      </c>
      <c r="B1848" s="1" t="str">
        <f>Table2[[#This Row],[Customer_ID]]</f>
        <v>CUST38022</v>
      </c>
      <c r="C1848" s="14" t="str">
        <f>Table2[[#This Row],[Date]]</f>
        <v>06/12/2024</v>
      </c>
      <c r="D1848" s="1" t="str">
        <f>TRIM(PROPER(Table2[[#This Row],[Product_Name]]))</f>
        <v>Smartwatch</v>
      </c>
      <c r="E1848" s="1" t="str">
        <f>TRIM(PROPER(Table2[[#This Row],[Country]]))</f>
        <v>Australia</v>
      </c>
      <c r="F1848" s="1" t="str">
        <f>TRIM(PROPER(Table2[[#This Row],[Category]]))</f>
        <v>Electronics</v>
      </c>
      <c r="G1848" s="1" t="str">
        <f>TRIM(PROPER(Table2[[#This Row],[Brand]]))</f>
        <v>Samsung</v>
      </c>
      <c r="H1848" s="1">
        <f>Table2[[#This Row],[Supplier_ID]]</f>
        <v>1097</v>
      </c>
      <c r="I1848" s="1">
        <f>Table2[[#This Row],[Market_Price]]</f>
        <v>722.37</v>
      </c>
      <c r="J1848" s="1">
        <f>Table2[[#This Row],[Selling_Price]]</f>
        <v>1180.29</v>
      </c>
      <c r="K1848" s="1">
        <f>Table2[[#This Row],[Quantity]]</f>
        <v>71</v>
      </c>
      <c r="L1848" s="1" t="str">
        <f>IF(ISBLANK(Table2[[#This Row],[Status]]), "No Data Entered", IFERROR(Table2[[#This Row],[Status]], "No Data Entered"))</f>
        <v>Delivered</v>
      </c>
    </row>
    <row r="1849" spans="1:12" x14ac:dyDescent="0.3">
      <c r="A1849" s="1" t="str">
        <f>Table2[[#This Row],[Product_ID]]</f>
        <v>PRO4486</v>
      </c>
      <c r="B1849" s="1" t="str">
        <f>Table2[[#This Row],[Customer_ID]]</f>
        <v>CUST38041</v>
      </c>
      <c r="C1849" s="14" t="str">
        <f>Table2[[#This Row],[Date]]</f>
        <v>03/01/2020</v>
      </c>
      <c r="D1849" s="1" t="str">
        <f>TRIM(PROPER(Table2[[#This Row],[Product_Name]]))</f>
        <v>Camera</v>
      </c>
      <c r="E1849" s="1" t="str">
        <f>TRIM(PROPER(Table2[[#This Row],[Country]]))</f>
        <v>Uk</v>
      </c>
      <c r="F1849" s="1" t="str">
        <f>TRIM(PROPER(Table2[[#This Row],[Category]]))</f>
        <v>Accessories</v>
      </c>
      <c r="G1849" s="1" t="str">
        <f>TRIM(PROPER(Table2[[#This Row],[Brand]]))</f>
        <v>Asus</v>
      </c>
      <c r="H1849" s="1">
        <f>Table2[[#This Row],[Supplier_ID]]</f>
        <v>1082</v>
      </c>
      <c r="I1849" s="1">
        <f>Table2[[#This Row],[Market_Price]]</f>
        <v>93.06</v>
      </c>
      <c r="J1849" s="1">
        <f>Table2[[#This Row],[Selling_Price]]</f>
        <v>172.24</v>
      </c>
      <c r="K1849" s="1">
        <f>Table2[[#This Row],[Quantity]]</f>
        <v>124</v>
      </c>
      <c r="L1849" s="1" t="str">
        <f>IF(ISBLANK(Table2[[#This Row],[Status]]), "No Data Entered", IFERROR(Table2[[#This Row],[Status]], "No Data Entered"))</f>
        <v>Delivered</v>
      </c>
    </row>
    <row r="1850" spans="1:12" x14ac:dyDescent="0.3">
      <c r="A1850" s="1" t="str">
        <f>Table2[[#This Row],[Product_ID]]</f>
        <v>PRO1152</v>
      </c>
      <c r="B1850" s="1" t="str">
        <f>Table2[[#This Row],[Customer_ID]]</f>
        <v>CUST38101</v>
      </c>
      <c r="C1850" s="14" t="str">
        <f>Table2[[#This Row],[Date]]</f>
        <v>09/07/2024</v>
      </c>
      <c r="D1850" s="1" t="str">
        <f>TRIM(PROPER(Table2[[#This Row],[Product_Name]]))</f>
        <v>Smartphone</v>
      </c>
      <c r="E1850" s="1" t="str">
        <f>TRIM(PROPER(Table2[[#This Row],[Country]]))</f>
        <v>Brazil</v>
      </c>
      <c r="F1850" s="1" t="str">
        <f>TRIM(PROPER(Table2[[#This Row],[Category]]))</f>
        <v>Wearables</v>
      </c>
      <c r="G1850" s="1" t="str">
        <f>TRIM(PROPER(Table2[[#This Row],[Brand]]))</f>
        <v>Samsung</v>
      </c>
      <c r="H1850" s="1">
        <f>Table2[[#This Row],[Supplier_ID]]</f>
        <v>1041</v>
      </c>
      <c r="I1850" s="1">
        <f>Table2[[#This Row],[Market_Price]]</f>
        <v>1375.29</v>
      </c>
      <c r="J1850" s="1">
        <f>Table2[[#This Row],[Selling_Price]]</f>
        <v>2277.13</v>
      </c>
      <c r="K1850" s="1">
        <f>Table2[[#This Row],[Quantity]]</f>
        <v>112</v>
      </c>
      <c r="L1850" s="1" t="str">
        <f>IF(ISBLANK(Table2[[#This Row],[Status]]), "No Data Entered", IFERROR(Table2[[#This Row],[Status]], "No Data Entered"))</f>
        <v>Delivered</v>
      </c>
    </row>
    <row r="1851" spans="1:12" x14ac:dyDescent="0.3">
      <c r="A1851" s="1" t="str">
        <f>Table2[[#This Row],[Product_ID]]</f>
        <v>PRO9121</v>
      </c>
      <c r="B1851" s="1" t="str">
        <f>Table2[[#This Row],[Customer_ID]]</f>
        <v>CUST38133</v>
      </c>
      <c r="C1851" s="14" t="str">
        <f>Table2[[#This Row],[Date]]</f>
        <v>29/12/2020</v>
      </c>
      <c r="D1851" s="1" t="str">
        <f>TRIM(PROPER(Table2[[#This Row],[Product_Name]]))</f>
        <v>Headphones</v>
      </c>
      <c r="E1851" s="1" t="str">
        <f>TRIM(PROPER(Table2[[#This Row],[Country]]))</f>
        <v>Japan</v>
      </c>
      <c r="F1851" s="1" t="str">
        <f>TRIM(PROPER(Table2[[#This Row],[Category]]))</f>
        <v>Wearables</v>
      </c>
      <c r="G1851" s="1" t="str">
        <f>TRIM(PROPER(Table2[[#This Row],[Brand]]))</f>
        <v>Sony</v>
      </c>
      <c r="H1851" s="1">
        <f>Table2[[#This Row],[Supplier_ID]]</f>
        <v>1044</v>
      </c>
      <c r="I1851" s="1">
        <f>Table2[[#This Row],[Market_Price]]</f>
        <v>337.57</v>
      </c>
      <c r="J1851" s="1">
        <f>Table2[[#This Row],[Selling_Price]]</f>
        <v>656.66</v>
      </c>
      <c r="K1851" s="1">
        <f>Table2[[#This Row],[Quantity]]</f>
        <v>418</v>
      </c>
      <c r="L1851" s="1" t="str">
        <f>IF(ISBLANK(Table2[[#This Row],[Status]]), "No Data Entered", IFERROR(Table2[[#This Row],[Status]], "No Data Entered"))</f>
        <v>Delivered</v>
      </c>
    </row>
    <row r="1852" spans="1:12" x14ac:dyDescent="0.3">
      <c r="A1852" s="1" t="str">
        <f>Table2[[#This Row],[Product_ID]]</f>
        <v>PRO8129</v>
      </c>
      <c r="B1852" s="1" t="str">
        <f>Table2[[#This Row],[Customer_ID]]</f>
        <v>CUST38152</v>
      </c>
      <c r="C1852" s="14" t="str">
        <f>Table2[[#This Row],[Date]]</f>
        <v>17/01/2025</v>
      </c>
      <c r="D1852" s="1" t="str">
        <f>TRIM(PROPER(Table2[[#This Row],[Product_Name]]))</f>
        <v>Smartwatch</v>
      </c>
      <c r="E1852" s="1" t="str">
        <f>TRIM(PROPER(Table2[[#This Row],[Country]]))</f>
        <v>Australia</v>
      </c>
      <c r="F1852" s="1" t="str">
        <f>TRIM(PROPER(Table2[[#This Row],[Category]]))</f>
        <v>Wearables</v>
      </c>
      <c r="G1852" s="1" t="str">
        <f>TRIM(PROPER(Table2[[#This Row],[Brand]]))</f>
        <v>Microsoft</v>
      </c>
      <c r="H1852" s="1">
        <f>Table2[[#This Row],[Supplier_ID]]</f>
        <v>1089</v>
      </c>
      <c r="I1852" s="1">
        <f>Table2[[#This Row],[Market_Price]]</f>
        <v>190.83</v>
      </c>
      <c r="J1852" s="1">
        <f>Table2[[#This Row],[Selling_Price]]</f>
        <v>340.87</v>
      </c>
      <c r="K1852" s="1">
        <f>Table2[[#This Row],[Quantity]]</f>
        <v>325</v>
      </c>
      <c r="L1852" s="1" t="str">
        <f>IF(ISBLANK(Table2[[#This Row],[Status]]), "No Data Entered", IFERROR(Table2[[#This Row],[Status]], "No Data Entered"))</f>
        <v>Delivered</v>
      </c>
    </row>
    <row r="1853" spans="1:12" x14ac:dyDescent="0.3">
      <c r="A1853" s="1" t="str">
        <f>Table2[[#This Row],[Product_ID]]</f>
        <v>PRO5921</v>
      </c>
      <c r="B1853" s="1" t="str">
        <f>Table2[[#This Row],[Customer_ID]]</f>
        <v>CUST38174</v>
      </c>
      <c r="C1853" s="14" t="str">
        <f>Table2[[#This Row],[Date]]</f>
        <v>30/08/2021</v>
      </c>
      <c r="D1853" s="1" t="str">
        <f>TRIM(PROPER(Table2[[#This Row],[Product_Name]]))</f>
        <v>Tablet</v>
      </c>
      <c r="E1853" s="1" t="str">
        <f>TRIM(PROPER(Table2[[#This Row],[Country]]))</f>
        <v>France</v>
      </c>
      <c r="F1853" s="1" t="str">
        <f>TRIM(PROPER(Table2[[#This Row],[Category]]))</f>
        <v>Computers</v>
      </c>
      <c r="G1853" s="1" t="str">
        <f>TRIM(PROPER(Table2[[#This Row],[Brand]]))</f>
        <v>Microsoft</v>
      </c>
      <c r="H1853" s="1">
        <f>Table2[[#This Row],[Supplier_ID]]</f>
        <v>1094</v>
      </c>
      <c r="I1853" s="1">
        <f>Table2[[#This Row],[Market_Price]]</f>
        <v>1043.92</v>
      </c>
      <c r="J1853" s="1">
        <f>Table2[[#This Row],[Selling_Price]]</f>
        <v>1748.57</v>
      </c>
      <c r="K1853" s="1">
        <f>Table2[[#This Row],[Quantity]]</f>
        <v>397</v>
      </c>
      <c r="L1853" s="1" t="str">
        <f>IF(ISBLANK(Table2[[#This Row],[Status]]), "No Data Entered", IFERROR(Table2[[#This Row],[Status]], "No Data Entered"))</f>
        <v>Delivered</v>
      </c>
    </row>
    <row r="1854" spans="1:12" x14ac:dyDescent="0.3">
      <c r="A1854" s="1" t="str">
        <f>Table2[[#This Row],[Product_ID]]</f>
        <v>PRO3925</v>
      </c>
      <c r="B1854" s="1" t="str">
        <f>Table2[[#This Row],[Customer_ID]]</f>
        <v>CUST38176</v>
      </c>
      <c r="C1854" s="14" t="str">
        <f>Table2[[#This Row],[Date]]</f>
        <v>19/02/2024</v>
      </c>
      <c r="D1854" s="1" t="str">
        <f>TRIM(PROPER(Table2[[#This Row],[Product_Name]]))</f>
        <v>Keyboard</v>
      </c>
      <c r="E1854" s="1" t="str">
        <f>TRIM(PROPER(Table2[[#This Row],[Country]]))</f>
        <v>India</v>
      </c>
      <c r="F1854" s="1" t="str">
        <f>TRIM(PROPER(Table2[[#This Row],[Category]]))</f>
        <v>Office Supplies</v>
      </c>
      <c r="G1854" s="1" t="str">
        <f>TRIM(PROPER(Table2[[#This Row],[Brand]]))</f>
        <v>Logitech</v>
      </c>
      <c r="H1854" s="1">
        <f>Table2[[#This Row],[Supplier_ID]]</f>
        <v>1076</v>
      </c>
      <c r="I1854" s="1">
        <f>Table2[[#This Row],[Market_Price]]</f>
        <v>603.45000000000005</v>
      </c>
      <c r="J1854" s="1">
        <f>Table2[[#This Row],[Selling_Price]]</f>
        <v>808.36</v>
      </c>
      <c r="K1854" s="1">
        <f>Table2[[#This Row],[Quantity]]</f>
        <v>355</v>
      </c>
      <c r="L1854" s="1" t="str">
        <f>IF(ISBLANK(Table2[[#This Row],[Status]]), "No Data Entered", IFERROR(Table2[[#This Row],[Status]], "No Data Entered"))</f>
        <v>Delivered</v>
      </c>
    </row>
    <row r="1855" spans="1:12" x14ac:dyDescent="0.3">
      <c r="A1855" s="1" t="str">
        <f>Table2[[#This Row],[Product_ID]]</f>
        <v>PRO7283</v>
      </c>
      <c r="B1855" s="1" t="str">
        <f>Table2[[#This Row],[Customer_ID]]</f>
        <v>CUST38420</v>
      </c>
      <c r="C1855" s="14" t="str">
        <f>Table2[[#This Row],[Date]]</f>
        <v>27/11/2024</v>
      </c>
      <c r="D1855" s="1" t="str">
        <f>TRIM(PROPER(Table2[[#This Row],[Product_Name]]))</f>
        <v>Smartwatch</v>
      </c>
      <c r="E1855" s="1" t="str">
        <f>TRIM(PROPER(Table2[[#This Row],[Country]]))</f>
        <v>Canada</v>
      </c>
      <c r="F1855" s="1" t="str">
        <f>TRIM(PROPER(Table2[[#This Row],[Category]]))</f>
        <v>Accessories</v>
      </c>
      <c r="G1855" s="1" t="str">
        <f>TRIM(PROPER(Table2[[#This Row],[Brand]]))</f>
        <v>Dell</v>
      </c>
      <c r="H1855" s="1">
        <f>Table2[[#This Row],[Supplier_ID]]</f>
        <v>1076</v>
      </c>
      <c r="I1855" s="1">
        <f>Table2[[#This Row],[Market_Price]]</f>
        <v>114.18</v>
      </c>
      <c r="J1855" s="1">
        <f>Table2[[#This Row],[Selling_Price]]</f>
        <v>153.06</v>
      </c>
      <c r="K1855" s="1">
        <f>Table2[[#This Row],[Quantity]]</f>
        <v>371</v>
      </c>
      <c r="L1855" s="1" t="str">
        <f>IF(ISBLANK(Table2[[#This Row],[Status]]), "No Data Entered", IFERROR(Table2[[#This Row],[Status]], "No Data Entered"))</f>
        <v>Delivered</v>
      </c>
    </row>
    <row r="1856" spans="1:12" x14ac:dyDescent="0.3">
      <c r="A1856" s="1" t="str">
        <f>Table2[[#This Row],[Product_ID]]</f>
        <v>PRO1039</v>
      </c>
      <c r="B1856" s="1" t="str">
        <f>Table2[[#This Row],[Customer_ID]]</f>
        <v>CUST38450</v>
      </c>
      <c r="C1856" s="14" t="str">
        <f>Table2[[#This Row],[Date]]</f>
        <v>21/05/2021</v>
      </c>
      <c r="D1856" s="1" t="str">
        <f>TRIM(PROPER(Table2[[#This Row],[Product_Name]]))</f>
        <v>Camera</v>
      </c>
      <c r="E1856" s="1" t="str">
        <f>TRIM(PROPER(Table2[[#This Row],[Country]]))</f>
        <v>France</v>
      </c>
      <c r="F1856" s="1" t="str">
        <f>TRIM(PROPER(Table2[[#This Row],[Category]]))</f>
        <v>Wearables</v>
      </c>
      <c r="G1856" s="1" t="str">
        <f>TRIM(PROPER(Table2[[#This Row],[Brand]]))</f>
        <v>Lenovo</v>
      </c>
      <c r="H1856" s="1">
        <f>Table2[[#This Row],[Supplier_ID]]</f>
        <v>1030</v>
      </c>
      <c r="I1856" s="1">
        <f>Table2[[#This Row],[Market_Price]]</f>
        <v>1896.62</v>
      </c>
      <c r="J1856" s="1">
        <f>Table2[[#This Row],[Selling_Price]]</f>
        <v>2588.1799999999998</v>
      </c>
      <c r="K1856" s="1">
        <f>Table2[[#This Row],[Quantity]]</f>
        <v>112</v>
      </c>
      <c r="L1856" s="1" t="str">
        <f>IF(ISBLANK(Table2[[#This Row],[Status]]), "No Data Entered", IFERROR(Table2[[#This Row],[Status]], "No Data Entered"))</f>
        <v>Delivered</v>
      </c>
    </row>
    <row r="1857" spans="1:12" x14ac:dyDescent="0.3">
      <c r="A1857" s="1" t="str">
        <f>Table2[[#This Row],[Product_ID]]</f>
        <v>PRO4393</v>
      </c>
      <c r="B1857" s="1" t="str">
        <f>Table2[[#This Row],[Customer_ID]]</f>
        <v>CUST38644</v>
      </c>
      <c r="C1857" s="14" t="str">
        <f>Table2[[#This Row],[Date]]</f>
        <v>25/03/2021</v>
      </c>
      <c r="D1857" s="1" t="str">
        <f>TRIM(PROPER(Table2[[#This Row],[Product_Name]]))</f>
        <v>Monitor</v>
      </c>
      <c r="E1857" s="1" t="str">
        <f>TRIM(PROPER(Table2[[#This Row],[Country]]))</f>
        <v>Japan</v>
      </c>
      <c r="F1857" s="1" t="str">
        <f>TRIM(PROPER(Table2[[#This Row],[Category]]))</f>
        <v>Electronics</v>
      </c>
      <c r="G1857" s="1" t="str">
        <f>TRIM(PROPER(Table2[[#This Row],[Brand]]))</f>
        <v>Hp</v>
      </c>
      <c r="H1857" s="1">
        <f>Table2[[#This Row],[Supplier_ID]]</f>
        <v>1079</v>
      </c>
      <c r="I1857" s="1">
        <f>Table2[[#This Row],[Market_Price]]</f>
        <v>1421.25</v>
      </c>
      <c r="J1857" s="1">
        <f>Table2[[#This Row],[Selling_Price]]</f>
        <v>1714.79</v>
      </c>
      <c r="K1857" s="1">
        <f>Table2[[#This Row],[Quantity]]</f>
        <v>267</v>
      </c>
      <c r="L1857" s="1" t="str">
        <f>IF(ISBLANK(Table2[[#This Row],[Status]]), "No Data Entered", IFERROR(Table2[[#This Row],[Status]], "No Data Entered"))</f>
        <v>Delivered</v>
      </c>
    </row>
    <row r="1858" spans="1:12" x14ac:dyDescent="0.3">
      <c r="A1858" s="1" t="str">
        <f>Table2[[#This Row],[Product_ID]]</f>
        <v>PRO1911</v>
      </c>
      <c r="B1858" s="1" t="str">
        <f>Table2[[#This Row],[Customer_ID]]</f>
        <v>CUST38729</v>
      </c>
      <c r="C1858" s="14" t="str">
        <f>Table2[[#This Row],[Date]]</f>
        <v>14/09/2024</v>
      </c>
      <c r="D1858" s="1" t="str">
        <f>TRIM(PROPER(Table2[[#This Row],[Product_Name]]))</f>
        <v>Camera</v>
      </c>
      <c r="E1858" s="1" t="str">
        <f>TRIM(PROPER(Table2[[#This Row],[Country]]))</f>
        <v>Australia</v>
      </c>
      <c r="F1858" s="1" t="str">
        <f>TRIM(PROPER(Table2[[#This Row],[Category]]))</f>
        <v>Electronics</v>
      </c>
      <c r="G1858" s="1" t="str">
        <f>TRIM(PROPER(Table2[[#This Row],[Brand]]))</f>
        <v>Dell</v>
      </c>
      <c r="H1858" s="1">
        <f>Table2[[#This Row],[Supplier_ID]]</f>
        <v>1086</v>
      </c>
      <c r="I1858" s="1">
        <f>Table2[[#This Row],[Market_Price]]</f>
        <v>446.37</v>
      </c>
      <c r="J1858" s="1">
        <f>Table2[[#This Row],[Selling_Price]]</f>
        <v>857.21</v>
      </c>
      <c r="K1858" s="1">
        <f>Table2[[#This Row],[Quantity]]</f>
        <v>320</v>
      </c>
      <c r="L1858" s="1" t="str">
        <f>IF(ISBLANK(Table2[[#This Row],[Status]]), "No Data Entered", IFERROR(Table2[[#This Row],[Status]], "No Data Entered"))</f>
        <v>Delivered</v>
      </c>
    </row>
    <row r="1859" spans="1:12" x14ac:dyDescent="0.3">
      <c r="A1859" s="1" t="str">
        <f>Table2[[#This Row],[Product_ID]]</f>
        <v>PRO5695</v>
      </c>
      <c r="B1859" s="1" t="str">
        <f>Table2[[#This Row],[Customer_ID]]</f>
        <v>CUST38747</v>
      </c>
      <c r="C1859" s="14" t="str">
        <f>Table2[[#This Row],[Date]]</f>
        <v>14/09/2022</v>
      </c>
      <c r="D1859" s="1" t="str">
        <f>TRIM(PROPER(Table2[[#This Row],[Product_Name]]))</f>
        <v>Tablet</v>
      </c>
      <c r="E1859" s="1" t="str">
        <f>TRIM(PROPER(Table2[[#This Row],[Country]]))</f>
        <v>Usa</v>
      </c>
      <c r="F1859" s="1" t="str">
        <f>TRIM(PROPER(Table2[[#This Row],[Category]]))</f>
        <v>Electronics</v>
      </c>
      <c r="G1859" s="1" t="str">
        <f>TRIM(PROPER(Table2[[#This Row],[Brand]]))</f>
        <v>Canon</v>
      </c>
      <c r="H1859" s="1">
        <f>Table2[[#This Row],[Supplier_ID]]</f>
        <v>1075</v>
      </c>
      <c r="I1859" s="1">
        <f>Table2[[#This Row],[Market_Price]]</f>
        <v>1538.21</v>
      </c>
      <c r="J1859" s="1">
        <f>Table2[[#This Row],[Selling_Price]]</f>
        <v>2137.5500000000002</v>
      </c>
      <c r="K1859" s="1">
        <f>Table2[[#This Row],[Quantity]]</f>
        <v>470</v>
      </c>
      <c r="L1859" s="1" t="str">
        <f>IF(ISBLANK(Table2[[#This Row],[Status]]), "No Data Entered", IFERROR(Table2[[#This Row],[Status]], "No Data Entered"))</f>
        <v>Delivered</v>
      </c>
    </row>
    <row r="1860" spans="1:12" x14ac:dyDescent="0.3">
      <c r="A1860" s="1" t="str">
        <f>Table2[[#This Row],[Product_ID]]</f>
        <v>PRO1519</v>
      </c>
      <c r="B1860" s="1" t="str">
        <f>Table2[[#This Row],[Customer_ID]]</f>
        <v>CUST38835</v>
      </c>
      <c r="C1860" s="14" t="str">
        <f>Table2[[#This Row],[Date]]</f>
        <v>12/09/2023</v>
      </c>
      <c r="D1860" s="1" t="str">
        <f>TRIM(PROPER(Table2[[#This Row],[Product_Name]]))</f>
        <v>Keyboard</v>
      </c>
      <c r="E1860" s="1" t="str">
        <f>TRIM(PROPER(Table2[[#This Row],[Country]]))</f>
        <v>Australia</v>
      </c>
      <c r="F1860" s="1" t="str">
        <f>TRIM(PROPER(Table2[[#This Row],[Category]]))</f>
        <v>Electronics</v>
      </c>
      <c r="G1860" s="1" t="str">
        <f>TRIM(PROPER(Table2[[#This Row],[Brand]]))</f>
        <v>Asus</v>
      </c>
      <c r="H1860" s="1">
        <f>Table2[[#This Row],[Supplier_ID]]</f>
        <v>1085</v>
      </c>
      <c r="I1860" s="1">
        <f>Table2[[#This Row],[Market_Price]]</f>
        <v>1623.33</v>
      </c>
      <c r="J1860" s="1">
        <f>Table2[[#This Row],[Selling_Price]]</f>
        <v>1847.43</v>
      </c>
      <c r="K1860" s="1">
        <f>Table2[[#This Row],[Quantity]]</f>
        <v>82</v>
      </c>
      <c r="L1860" s="1" t="str">
        <f>IF(ISBLANK(Table2[[#This Row],[Status]]), "No Data Entered", IFERROR(Table2[[#This Row],[Status]], "No Data Entered"))</f>
        <v>Delivered</v>
      </c>
    </row>
    <row r="1861" spans="1:12" x14ac:dyDescent="0.3">
      <c r="A1861" s="1" t="str">
        <f>Table2[[#This Row],[Product_ID]]</f>
        <v>PRO4386</v>
      </c>
      <c r="B1861" s="1" t="str">
        <f>Table2[[#This Row],[Customer_ID]]</f>
        <v>CUST39059</v>
      </c>
      <c r="C1861" s="14" t="str">
        <f>Table2[[#This Row],[Date]]</f>
        <v>03/06/2022</v>
      </c>
      <c r="D1861" s="1" t="str">
        <f>TRIM(PROPER(Table2[[#This Row],[Product_Name]]))</f>
        <v>Smartphone</v>
      </c>
      <c r="E1861" s="1" t="str">
        <f>TRIM(PROPER(Table2[[#This Row],[Country]]))</f>
        <v>China</v>
      </c>
      <c r="F1861" s="1" t="str">
        <f>TRIM(PROPER(Table2[[#This Row],[Category]]))</f>
        <v>Electronics</v>
      </c>
      <c r="G1861" s="1" t="str">
        <f>TRIM(PROPER(Table2[[#This Row],[Brand]]))</f>
        <v>Samsung</v>
      </c>
      <c r="H1861" s="1">
        <f>Table2[[#This Row],[Supplier_ID]]</f>
        <v>1051</v>
      </c>
      <c r="I1861" s="1">
        <f>Table2[[#This Row],[Market_Price]]</f>
        <v>956.61</v>
      </c>
      <c r="J1861" s="1">
        <f>Table2[[#This Row],[Selling_Price]]</f>
        <v>1212</v>
      </c>
      <c r="K1861" s="1">
        <f>Table2[[#This Row],[Quantity]]</f>
        <v>126</v>
      </c>
      <c r="L1861" s="1" t="str">
        <f>IF(ISBLANK(Table2[[#This Row],[Status]]), "No Data Entered", IFERROR(Table2[[#This Row],[Status]], "No Data Entered"))</f>
        <v>Delivered</v>
      </c>
    </row>
    <row r="1862" spans="1:12" x14ac:dyDescent="0.3">
      <c r="A1862" s="1" t="str">
        <f>Table2[[#This Row],[Product_ID]]</f>
        <v>PRO5210</v>
      </c>
      <c r="B1862" s="1" t="str">
        <f>Table2[[#This Row],[Customer_ID]]</f>
        <v>CUST39122</v>
      </c>
      <c r="C1862" s="14" t="str">
        <f>Table2[[#This Row],[Date]]</f>
        <v>26/03/2025</v>
      </c>
      <c r="D1862" s="1" t="str">
        <f>TRIM(PROPER(Table2[[#This Row],[Product_Name]]))</f>
        <v>Mouse</v>
      </c>
      <c r="E1862" s="1" t="str">
        <f>TRIM(PROPER(Table2[[#This Row],[Country]]))</f>
        <v>Usa</v>
      </c>
      <c r="F1862" s="1" t="str">
        <f>TRIM(PROPER(Table2[[#This Row],[Category]]))</f>
        <v>Office Supplies</v>
      </c>
      <c r="G1862" s="1" t="str">
        <f>TRIM(PROPER(Table2[[#This Row],[Brand]]))</f>
        <v>Apple</v>
      </c>
      <c r="H1862" s="1">
        <f>Table2[[#This Row],[Supplier_ID]]</f>
        <v>1080</v>
      </c>
      <c r="I1862" s="1">
        <f>Table2[[#This Row],[Market_Price]]</f>
        <v>381.27</v>
      </c>
      <c r="J1862" s="1">
        <f>Table2[[#This Row],[Selling_Price]]</f>
        <v>654.79999999999995</v>
      </c>
      <c r="K1862" s="1">
        <f>Table2[[#This Row],[Quantity]]</f>
        <v>21</v>
      </c>
      <c r="L1862" s="1" t="str">
        <f>IF(ISBLANK(Table2[[#This Row],[Status]]), "No Data Entered", IFERROR(Table2[[#This Row],[Status]], "No Data Entered"))</f>
        <v>Delivered</v>
      </c>
    </row>
    <row r="1863" spans="1:12" x14ac:dyDescent="0.3">
      <c r="A1863" s="1" t="str">
        <f>Table2[[#This Row],[Product_ID]]</f>
        <v>PRO8247</v>
      </c>
      <c r="B1863" s="1" t="str">
        <f>Table2[[#This Row],[Customer_ID]]</f>
        <v>CUST39134</v>
      </c>
      <c r="C1863" s="14" t="str">
        <f>Table2[[#This Row],[Date]]</f>
        <v>07/12/2025</v>
      </c>
      <c r="D1863" s="1" t="str">
        <f>TRIM(PROPER(Table2[[#This Row],[Product_Name]]))</f>
        <v>Keyboard</v>
      </c>
      <c r="E1863" s="1" t="str">
        <f>TRIM(PROPER(Table2[[#This Row],[Country]]))</f>
        <v>France</v>
      </c>
      <c r="F1863" s="1" t="str">
        <f>TRIM(PROPER(Table2[[#This Row],[Category]]))</f>
        <v>Office Supplies</v>
      </c>
      <c r="G1863" s="1" t="str">
        <f>TRIM(PROPER(Table2[[#This Row],[Brand]]))</f>
        <v>Sony</v>
      </c>
      <c r="H1863" s="1">
        <f>Table2[[#This Row],[Supplier_ID]]</f>
        <v>1093</v>
      </c>
      <c r="I1863" s="1">
        <f>Table2[[#This Row],[Market_Price]]</f>
        <v>982.39</v>
      </c>
      <c r="J1863" s="1">
        <f>Table2[[#This Row],[Selling_Price]]</f>
        <v>1625.3</v>
      </c>
      <c r="K1863" s="1">
        <f>Table2[[#This Row],[Quantity]]</f>
        <v>244</v>
      </c>
      <c r="L1863" s="1" t="str">
        <f>IF(ISBLANK(Table2[[#This Row],[Status]]), "No Data Entered", IFERROR(Table2[[#This Row],[Status]], "No Data Entered"))</f>
        <v>Delivered</v>
      </c>
    </row>
    <row r="1864" spans="1:12" x14ac:dyDescent="0.3">
      <c r="A1864" s="1" t="str">
        <f>Table2[[#This Row],[Product_ID]]</f>
        <v>PRO9376</v>
      </c>
      <c r="B1864" s="1" t="str">
        <f>Table2[[#This Row],[Customer_ID]]</f>
        <v>CUST39152</v>
      </c>
      <c r="C1864" s="14" t="str">
        <f>Table2[[#This Row],[Date]]</f>
        <v>19/07/2025</v>
      </c>
      <c r="D1864" s="1" t="str">
        <f>TRIM(PROPER(Table2[[#This Row],[Product_Name]]))</f>
        <v>Laptop</v>
      </c>
      <c r="E1864" s="1" t="str">
        <f>TRIM(PROPER(Table2[[#This Row],[Country]]))</f>
        <v>Australia</v>
      </c>
      <c r="F1864" s="1" t="str">
        <f>TRIM(PROPER(Table2[[#This Row],[Category]]))</f>
        <v>Wearables</v>
      </c>
      <c r="G1864" s="1" t="str">
        <f>TRIM(PROPER(Table2[[#This Row],[Brand]]))</f>
        <v>Sony</v>
      </c>
      <c r="H1864" s="1">
        <f>Table2[[#This Row],[Supplier_ID]]</f>
        <v>1049</v>
      </c>
      <c r="I1864" s="1">
        <f>Table2[[#This Row],[Market_Price]]</f>
        <v>1971.53</v>
      </c>
      <c r="J1864" s="1">
        <f>Table2[[#This Row],[Selling_Price]]</f>
        <v>2676.88</v>
      </c>
      <c r="K1864" s="1">
        <f>Table2[[#This Row],[Quantity]]</f>
        <v>188</v>
      </c>
      <c r="L1864" s="1" t="str">
        <f>IF(ISBLANK(Table2[[#This Row],[Status]]), "No Data Entered", IFERROR(Table2[[#This Row],[Status]], "No Data Entered"))</f>
        <v>Delivered</v>
      </c>
    </row>
    <row r="1865" spans="1:12" x14ac:dyDescent="0.3">
      <c r="A1865" s="1" t="str">
        <f>Table2[[#This Row],[Product_ID]]</f>
        <v>PRO8862</v>
      </c>
      <c r="B1865" s="1" t="str">
        <f>Table2[[#This Row],[Customer_ID]]</f>
        <v>CUST39155</v>
      </c>
      <c r="C1865" s="14" t="str">
        <f>Table2[[#This Row],[Date]]</f>
        <v>14/12/2025</v>
      </c>
      <c r="D1865" s="1" t="str">
        <f>TRIM(PROPER(Table2[[#This Row],[Product_Name]]))</f>
        <v>Laptop</v>
      </c>
      <c r="E1865" s="1" t="str">
        <f>TRIM(PROPER(Table2[[#This Row],[Country]]))</f>
        <v>Brazil</v>
      </c>
      <c r="F1865" s="1" t="str">
        <f>TRIM(PROPER(Table2[[#This Row],[Category]]))</f>
        <v>Computers</v>
      </c>
      <c r="G1865" s="1" t="str">
        <f>TRIM(PROPER(Table2[[#This Row],[Brand]]))</f>
        <v>Lenovo</v>
      </c>
      <c r="H1865" s="1">
        <f>Table2[[#This Row],[Supplier_ID]]</f>
        <v>1072</v>
      </c>
      <c r="I1865" s="1">
        <f>Table2[[#This Row],[Market_Price]]</f>
        <v>811.54</v>
      </c>
      <c r="J1865" s="1">
        <f>Table2[[#This Row],[Selling_Price]]</f>
        <v>1452.49</v>
      </c>
      <c r="K1865" s="1">
        <f>Table2[[#This Row],[Quantity]]</f>
        <v>448</v>
      </c>
      <c r="L1865" s="1" t="str">
        <f>IF(ISBLANK(Table2[[#This Row],[Status]]), "No Data Entered", IFERROR(Table2[[#This Row],[Status]], "No Data Entered"))</f>
        <v>Delivered</v>
      </c>
    </row>
    <row r="1866" spans="1:12" x14ac:dyDescent="0.3">
      <c r="A1866" s="1" t="str">
        <f>Table2[[#This Row],[Product_ID]]</f>
        <v>PRO5244</v>
      </c>
      <c r="B1866" s="1" t="str">
        <f>Table2[[#This Row],[Customer_ID]]</f>
        <v>CUST39197</v>
      </c>
      <c r="C1866" s="14" t="str">
        <f>Table2[[#This Row],[Date]]</f>
        <v>27/01/2022</v>
      </c>
      <c r="D1866" s="1" t="str">
        <f>TRIM(PROPER(Table2[[#This Row],[Product_Name]]))</f>
        <v>Headphones</v>
      </c>
      <c r="E1866" s="1" t="str">
        <f>TRIM(PROPER(Table2[[#This Row],[Country]]))</f>
        <v>Australia</v>
      </c>
      <c r="F1866" s="1" t="str">
        <f>TRIM(PROPER(Table2[[#This Row],[Category]]))</f>
        <v>Electronics</v>
      </c>
      <c r="G1866" s="1" t="str">
        <f>TRIM(PROPER(Table2[[#This Row],[Brand]]))</f>
        <v>Canon</v>
      </c>
      <c r="H1866" s="1">
        <f>Table2[[#This Row],[Supplier_ID]]</f>
        <v>1018</v>
      </c>
      <c r="I1866" s="1">
        <f>Table2[[#This Row],[Market_Price]]</f>
        <v>1625.91</v>
      </c>
      <c r="J1866" s="1">
        <f>Table2[[#This Row],[Selling_Price]]</f>
        <v>2224.71</v>
      </c>
      <c r="K1866" s="1">
        <f>Table2[[#This Row],[Quantity]]</f>
        <v>105</v>
      </c>
      <c r="L1866" s="1" t="str">
        <f>IF(ISBLANK(Table2[[#This Row],[Status]]), "No Data Entered", IFERROR(Table2[[#This Row],[Status]], "No Data Entered"))</f>
        <v>Delivered</v>
      </c>
    </row>
    <row r="1867" spans="1:12" x14ac:dyDescent="0.3">
      <c r="A1867" s="1" t="str">
        <f>Table2[[#This Row],[Product_ID]]</f>
        <v>PRO4504</v>
      </c>
      <c r="B1867" s="1" t="str">
        <f>Table2[[#This Row],[Customer_ID]]</f>
        <v>CUST39275</v>
      </c>
      <c r="C1867" s="14" t="str">
        <f>Table2[[#This Row],[Date]]</f>
        <v>08/08/2023</v>
      </c>
      <c r="D1867" s="1" t="str">
        <f>TRIM(PROPER(Table2[[#This Row],[Product_Name]]))</f>
        <v>Camera</v>
      </c>
      <c r="E1867" s="1" t="str">
        <f>TRIM(PROPER(Table2[[#This Row],[Country]]))</f>
        <v>Japan</v>
      </c>
      <c r="F1867" s="1" t="str">
        <f>TRIM(PROPER(Table2[[#This Row],[Category]]))</f>
        <v>Office Supplies</v>
      </c>
      <c r="G1867" s="1" t="str">
        <f>TRIM(PROPER(Table2[[#This Row],[Brand]]))</f>
        <v>Logitech</v>
      </c>
      <c r="H1867" s="1">
        <f>Table2[[#This Row],[Supplier_ID]]</f>
        <v>1076</v>
      </c>
      <c r="I1867" s="1">
        <f>Table2[[#This Row],[Market_Price]]</f>
        <v>1769.99</v>
      </c>
      <c r="J1867" s="1">
        <f>Table2[[#This Row],[Selling_Price]]</f>
        <v>2876.67</v>
      </c>
      <c r="K1867" s="1">
        <f>Table2[[#This Row],[Quantity]]</f>
        <v>479</v>
      </c>
      <c r="L1867" s="1" t="str">
        <f>IF(ISBLANK(Table2[[#This Row],[Status]]), "No Data Entered", IFERROR(Table2[[#This Row],[Status]], "No Data Entered"))</f>
        <v>Delivered</v>
      </c>
    </row>
    <row r="1868" spans="1:12" x14ac:dyDescent="0.3">
      <c r="A1868" s="1" t="str">
        <f>Table2[[#This Row],[Product_ID]]</f>
        <v>PRO7582</v>
      </c>
      <c r="B1868" s="1" t="str">
        <f>Table2[[#This Row],[Customer_ID]]</f>
        <v>CUST39287</v>
      </c>
      <c r="C1868" s="14" t="str">
        <f>Table2[[#This Row],[Date]]</f>
        <v>28/12/2024</v>
      </c>
      <c r="D1868" s="1" t="str">
        <f>TRIM(PROPER(Table2[[#This Row],[Product_Name]]))</f>
        <v>Headphones</v>
      </c>
      <c r="E1868" s="1" t="str">
        <f>TRIM(PROPER(Table2[[#This Row],[Country]]))</f>
        <v>China</v>
      </c>
      <c r="F1868" s="1" t="str">
        <f>TRIM(PROPER(Table2[[#This Row],[Category]]))</f>
        <v>Wearables</v>
      </c>
      <c r="G1868" s="1" t="str">
        <f>TRIM(PROPER(Table2[[#This Row],[Brand]]))</f>
        <v>Canon</v>
      </c>
      <c r="H1868" s="1">
        <f>Table2[[#This Row],[Supplier_ID]]</f>
        <v>1048</v>
      </c>
      <c r="I1868" s="1">
        <f>Table2[[#This Row],[Market_Price]]</f>
        <v>1788.59</v>
      </c>
      <c r="J1868" s="1">
        <f>Table2[[#This Row],[Selling_Price]]</f>
        <v>2812.02</v>
      </c>
      <c r="K1868" s="1">
        <f>Table2[[#This Row],[Quantity]]</f>
        <v>382</v>
      </c>
      <c r="L1868" s="1" t="str">
        <f>IF(ISBLANK(Table2[[#This Row],[Status]]), "No Data Entered", IFERROR(Table2[[#This Row],[Status]], "No Data Entered"))</f>
        <v>Delivered</v>
      </c>
    </row>
    <row r="1869" spans="1:12" x14ac:dyDescent="0.3">
      <c r="A1869" s="1" t="str">
        <f>Table2[[#This Row],[Product_ID]]</f>
        <v>PRO1394</v>
      </c>
      <c r="B1869" s="1" t="str">
        <f>Table2[[#This Row],[Customer_ID]]</f>
        <v>CUST39360</v>
      </c>
      <c r="C1869" s="14" t="str">
        <f>Table2[[#This Row],[Date]]</f>
        <v>24/02/2025</v>
      </c>
      <c r="D1869" s="1" t="str">
        <f>TRIM(PROPER(Table2[[#This Row],[Product_Name]]))</f>
        <v>Monitor</v>
      </c>
      <c r="E1869" s="1" t="str">
        <f>TRIM(PROPER(Table2[[#This Row],[Country]]))</f>
        <v>Uk</v>
      </c>
      <c r="F1869" s="1" t="str">
        <f>TRIM(PROPER(Table2[[#This Row],[Category]]))</f>
        <v>Accessories</v>
      </c>
      <c r="G1869" s="1" t="str">
        <f>TRIM(PROPER(Table2[[#This Row],[Brand]]))</f>
        <v>Apple</v>
      </c>
      <c r="H1869" s="1">
        <f>Table2[[#This Row],[Supplier_ID]]</f>
        <v>1003</v>
      </c>
      <c r="I1869" s="1">
        <f>Table2[[#This Row],[Market_Price]]</f>
        <v>323.14999999999998</v>
      </c>
      <c r="J1869" s="1">
        <f>Table2[[#This Row],[Selling_Price]]</f>
        <v>507.86</v>
      </c>
      <c r="K1869" s="1">
        <f>Table2[[#This Row],[Quantity]]</f>
        <v>121</v>
      </c>
      <c r="L1869" s="1" t="str">
        <f>IF(ISBLANK(Table2[[#This Row],[Status]]), "No Data Entered", IFERROR(Table2[[#This Row],[Status]], "No Data Entered"))</f>
        <v>Delivered</v>
      </c>
    </row>
    <row r="1870" spans="1:12" x14ac:dyDescent="0.3">
      <c r="A1870" s="1" t="str">
        <f>Table2[[#This Row],[Product_ID]]</f>
        <v>PRO1008</v>
      </c>
      <c r="B1870" s="1" t="str">
        <f>Table2[[#This Row],[Customer_ID]]</f>
        <v>CUST39560</v>
      </c>
      <c r="C1870" s="14" t="str">
        <f>Table2[[#This Row],[Date]]</f>
        <v>21/05/2023</v>
      </c>
      <c r="D1870" s="1" t="str">
        <f>TRIM(PROPER(Table2[[#This Row],[Product_Name]]))</f>
        <v>Keyboard</v>
      </c>
      <c r="E1870" s="1" t="str">
        <f>TRIM(PROPER(Table2[[#This Row],[Country]]))</f>
        <v>Brazil</v>
      </c>
      <c r="F1870" s="1" t="str">
        <f>TRIM(PROPER(Table2[[#This Row],[Category]]))</f>
        <v>Accessories</v>
      </c>
      <c r="G1870" s="1" t="str">
        <f>TRIM(PROPER(Table2[[#This Row],[Brand]]))</f>
        <v>Asus</v>
      </c>
      <c r="H1870" s="1">
        <f>Table2[[#This Row],[Supplier_ID]]</f>
        <v>1091</v>
      </c>
      <c r="I1870" s="1">
        <f>Table2[[#This Row],[Market_Price]]</f>
        <v>189.05</v>
      </c>
      <c r="J1870" s="1">
        <f>Table2[[#This Row],[Selling_Price]]</f>
        <v>333.44</v>
      </c>
      <c r="K1870" s="1">
        <f>Table2[[#This Row],[Quantity]]</f>
        <v>339</v>
      </c>
      <c r="L1870" s="1" t="str">
        <f>IF(ISBLANK(Table2[[#This Row],[Status]]), "No Data Entered", IFERROR(Table2[[#This Row],[Status]], "No Data Entered"))</f>
        <v>Delivered</v>
      </c>
    </row>
    <row r="1871" spans="1:12" x14ac:dyDescent="0.3">
      <c r="A1871" s="1" t="str">
        <f>Table2[[#This Row],[Product_ID]]</f>
        <v>PRO5075</v>
      </c>
      <c r="B1871" s="1" t="str">
        <f>Table2[[#This Row],[Customer_ID]]</f>
        <v>CUST39573</v>
      </c>
      <c r="C1871" s="14" t="str">
        <f>Table2[[#This Row],[Date]]</f>
        <v>27/11/2022</v>
      </c>
      <c r="D1871" s="1" t="str">
        <f>TRIM(PROPER(Table2[[#This Row],[Product_Name]]))</f>
        <v>Mouse</v>
      </c>
      <c r="E1871" s="1" t="str">
        <f>TRIM(PROPER(Table2[[#This Row],[Country]]))</f>
        <v>Usa</v>
      </c>
      <c r="F1871" s="1" t="str">
        <f>TRIM(PROPER(Table2[[#This Row],[Category]]))</f>
        <v>Office Supplies</v>
      </c>
      <c r="G1871" s="1" t="str">
        <f>TRIM(PROPER(Table2[[#This Row],[Brand]]))</f>
        <v>Logitech</v>
      </c>
      <c r="H1871" s="1">
        <f>Table2[[#This Row],[Supplier_ID]]</f>
        <v>1010</v>
      </c>
      <c r="I1871" s="1">
        <f>Table2[[#This Row],[Market_Price]]</f>
        <v>1089.74</v>
      </c>
      <c r="J1871" s="1">
        <f>Table2[[#This Row],[Selling_Price]]</f>
        <v>1698.21</v>
      </c>
      <c r="K1871" s="1">
        <f>Table2[[#This Row],[Quantity]]</f>
        <v>403</v>
      </c>
      <c r="L1871" s="1" t="str">
        <f>IF(ISBLANK(Table2[[#This Row],[Status]]), "No Data Entered", IFERROR(Table2[[#This Row],[Status]], "No Data Entered"))</f>
        <v>Delivered</v>
      </c>
    </row>
    <row r="1872" spans="1:12" x14ac:dyDescent="0.3">
      <c r="A1872" s="1" t="str">
        <f>Table2[[#This Row],[Product_ID]]</f>
        <v>PRO5435</v>
      </c>
      <c r="B1872" s="1" t="str">
        <f>Table2[[#This Row],[Customer_ID]]</f>
        <v>CUST39607</v>
      </c>
      <c r="C1872" s="14" t="str">
        <f>Table2[[#This Row],[Date]]</f>
        <v>28/11/2023</v>
      </c>
      <c r="D1872" s="1" t="str">
        <f>TRIM(PROPER(Table2[[#This Row],[Product_Name]]))</f>
        <v>Mouse</v>
      </c>
      <c r="E1872" s="1" t="str">
        <f>TRIM(PROPER(Table2[[#This Row],[Country]]))</f>
        <v>China</v>
      </c>
      <c r="F1872" s="1" t="str">
        <f>TRIM(PROPER(Table2[[#This Row],[Category]]))</f>
        <v>Electronics</v>
      </c>
      <c r="G1872" s="1" t="str">
        <f>TRIM(PROPER(Table2[[#This Row],[Brand]]))</f>
        <v>Lenovo</v>
      </c>
      <c r="H1872" s="1">
        <f>Table2[[#This Row],[Supplier_ID]]</f>
        <v>1051</v>
      </c>
      <c r="I1872" s="1">
        <f>Table2[[#This Row],[Market_Price]]</f>
        <v>1385.1</v>
      </c>
      <c r="J1872" s="1">
        <f>Table2[[#This Row],[Selling_Price]]</f>
        <v>1704.06</v>
      </c>
      <c r="K1872" s="1">
        <f>Table2[[#This Row],[Quantity]]</f>
        <v>217</v>
      </c>
      <c r="L1872" s="1" t="str">
        <f>IF(ISBLANK(Table2[[#This Row],[Status]]), "No Data Entered", IFERROR(Table2[[#This Row],[Status]], "No Data Entered"))</f>
        <v>Delivered</v>
      </c>
    </row>
    <row r="1873" spans="1:12" x14ac:dyDescent="0.3">
      <c r="A1873" s="1" t="str">
        <f>Table2[[#This Row],[Product_ID]]</f>
        <v>PRO8779</v>
      </c>
      <c r="B1873" s="1" t="str">
        <f>Table2[[#This Row],[Customer_ID]]</f>
        <v>CUST39627</v>
      </c>
      <c r="C1873" s="14" t="str">
        <f>Table2[[#This Row],[Date]]</f>
        <v>16/12/2025</v>
      </c>
      <c r="D1873" s="1" t="str">
        <f>TRIM(PROPER(Table2[[#This Row],[Product_Name]]))</f>
        <v>Tablet</v>
      </c>
      <c r="E1873" s="1" t="str">
        <f>TRIM(PROPER(Table2[[#This Row],[Country]]))</f>
        <v>Usa</v>
      </c>
      <c r="F1873" s="1" t="str">
        <f>TRIM(PROPER(Table2[[#This Row],[Category]]))</f>
        <v>Electronics</v>
      </c>
      <c r="G1873" s="1" t="str">
        <f>TRIM(PROPER(Table2[[#This Row],[Brand]]))</f>
        <v>Apple</v>
      </c>
      <c r="H1873" s="1">
        <f>Table2[[#This Row],[Supplier_ID]]</f>
        <v>1048</v>
      </c>
      <c r="I1873" s="1">
        <f>Table2[[#This Row],[Market_Price]]</f>
        <v>1428.29</v>
      </c>
      <c r="J1873" s="1">
        <f>Table2[[#This Row],[Selling_Price]]</f>
        <v>2756.57</v>
      </c>
      <c r="K1873" s="1">
        <f>Table2[[#This Row],[Quantity]]</f>
        <v>338</v>
      </c>
      <c r="L1873" s="1" t="str">
        <f>IF(ISBLANK(Table2[[#This Row],[Status]]), "No Data Entered", IFERROR(Table2[[#This Row],[Status]], "No Data Entered"))</f>
        <v>Delivered</v>
      </c>
    </row>
    <row r="1874" spans="1:12" x14ac:dyDescent="0.3">
      <c r="A1874" s="1" t="str">
        <f>Table2[[#This Row],[Product_ID]]</f>
        <v>PRO8818</v>
      </c>
      <c r="B1874" s="1" t="str">
        <f>Table2[[#This Row],[Customer_ID]]</f>
        <v>CUST39631</v>
      </c>
      <c r="C1874" s="14" t="str">
        <f>Table2[[#This Row],[Date]]</f>
        <v>01/09/2023</v>
      </c>
      <c r="D1874" s="1" t="str">
        <f>TRIM(PROPER(Table2[[#This Row],[Product_Name]]))</f>
        <v>Smartphone</v>
      </c>
      <c r="E1874" s="1" t="str">
        <f>TRIM(PROPER(Table2[[#This Row],[Country]]))</f>
        <v>Canada</v>
      </c>
      <c r="F1874" s="1" t="str">
        <f>TRIM(PROPER(Table2[[#This Row],[Category]]))</f>
        <v>Electronics</v>
      </c>
      <c r="G1874" s="1" t="str">
        <f>TRIM(PROPER(Table2[[#This Row],[Brand]]))</f>
        <v>Lenovo</v>
      </c>
      <c r="H1874" s="1">
        <f>Table2[[#This Row],[Supplier_ID]]</f>
        <v>1095</v>
      </c>
      <c r="I1874" s="1">
        <f>Table2[[#This Row],[Market_Price]]</f>
        <v>693.4</v>
      </c>
      <c r="J1874" s="1">
        <f>Table2[[#This Row],[Selling_Price]]</f>
        <v>1275.92</v>
      </c>
      <c r="K1874" s="1">
        <f>Table2[[#This Row],[Quantity]]</f>
        <v>135</v>
      </c>
      <c r="L1874" s="1" t="str">
        <f>IF(ISBLANK(Table2[[#This Row],[Status]]), "No Data Entered", IFERROR(Table2[[#This Row],[Status]], "No Data Entered"))</f>
        <v>Delivered</v>
      </c>
    </row>
    <row r="1875" spans="1:12" x14ac:dyDescent="0.3">
      <c r="A1875" s="1" t="str">
        <f>Table2[[#This Row],[Product_ID]]</f>
        <v>PRO7779</v>
      </c>
      <c r="B1875" s="1" t="str">
        <f>Table2[[#This Row],[Customer_ID]]</f>
        <v>CUST39737</v>
      </c>
      <c r="C1875" s="14" t="str">
        <f>Table2[[#This Row],[Date]]</f>
        <v>15/05/2024</v>
      </c>
      <c r="D1875" s="1" t="str">
        <f>TRIM(PROPER(Table2[[#This Row],[Product_Name]]))</f>
        <v>Printer</v>
      </c>
      <c r="E1875" s="1" t="str">
        <f>TRIM(PROPER(Table2[[#This Row],[Country]]))</f>
        <v>Germany</v>
      </c>
      <c r="F1875" s="1" t="str">
        <f>TRIM(PROPER(Table2[[#This Row],[Category]]))</f>
        <v>Office Supplies</v>
      </c>
      <c r="G1875" s="1" t="str">
        <f>TRIM(PROPER(Table2[[#This Row],[Brand]]))</f>
        <v>Sony</v>
      </c>
      <c r="H1875" s="1">
        <f>Table2[[#This Row],[Supplier_ID]]</f>
        <v>1037</v>
      </c>
      <c r="I1875" s="1">
        <f>Table2[[#This Row],[Market_Price]]</f>
        <v>137.82</v>
      </c>
      <c r="J1875" s="1">
        <f>Table2[[#This Row],[Selling_Price]]</f>
        <v>243.67</v>
      </c>
      <c r="K1875" s="1">
        <f>Table2[[#This Row],[Quantity]]</f>
        <v>185</v>
      </c>
      <c r="L1875" s="1" t="str">
        <f>IF(ISBLANK(Table2[[#This Row],[Status]]), "No Data Entered", IFERROR(Table2[[#This Row],[Status]], "No Data Entered"))</f>
        <v>Delivered</v>
      </c>
    </row>
    <row r="1876" spans="1:12" x14ac:dyDescent="0.3">
      <c r="A1876" s="1" t="str">
        <f>Table2[[#This Row],[Product_ID]]</f>
        <v>PRO6824</v>
      </c>
      <c r="B1876" s="1" t="str">
        <f>Table2[[#This Row],[Customer_ID]]</f>
        <v>CUST39890</v>
      </c>
      <c r="C1876" s="14" t="str">
        <f>Table2[[#This Row],[Date]]</f>
        <v>07/12/2020</v>
      </c>
      <c r="D1876" s="1" t="str">
        <f>TRIM(PROPER(Table2[[#This Row],[Product_Name]]))</f>
        <v>Smartphone</v>
      </c>
      <c r="E1876" s="1" t="str">
        <f>TRIM(PROPER(Table2[[#This Row],[Country]]))</f>
        <v>China</v>
      </c>
      <c r="F1876" s="1" t="str">
        <f>TRIM(PROPER(Table2[[#This Row],[Category]]))</f>
        <v>Office Supplies</v>
      </c>
      <c r="G1876" s="1" t="str">
        <f>TRIM(PROPER(Table2[[#This Row],[Brand]]))</f>
        <v>Canon</v>
      </c>
      <c r="H1876" s="1">
        <f>Table2[[#This Row],[Supplier_ID]]</f>
        <v>1039</v>
      </c>
      <c r="I1876" s="1">
        <f>Table2[[#This Row],[Market_Price]]</f>
        <v>813.91</v>
      </c>
      <c r="J1876" s="1">
        <f>Table2[[#This Row],[Selling_Price]]</f>
        <v>1451.17</v>
      </c>
      <c r="K1876" s="1">
        <f>Table2[[#This Row],[Quantity]]</f>
        <v>416</v>
      </c>
      <c r="L1876" s="1" t="str">
        <f>IF(ISBLANK(Table2[[#This Row],[Status]]), "No Data Entered", IFERROR(Table2[[#This Row],[Status]], "No Data Entered"))</f>
        <v>Delivered</v>
      </c>
    </row>
    <row r="1877" spans="1:12" x14ac:dyDescent="0.3">
      <c r="A1877" s="1" t="str">
        <f>Table2[[#This Row],[Product_ID]]</f>
        <v>PRO9822</v>
      </c>
      <c r="B1877" s="1" t="str">
        <f>Table2[[#This Row],[Customer_ID]]</f>
        <v>CUST39893</v>
      </c>
      <c r="C1877" s="14" t="str">
        <f>Table2[[#This Row],[Date]]</f>
        <v>23/07/2021</v>
      </c>
      <c r="D1877" s="1" t="str">
        <f>TRIM(PROPER(Table2[[#This Row],[Product_Name]]))</f>
        <v>Camera</v>
      </c>
      <c r="E1877" s="1" t="str">
        <f>TRIM(PROPER(Table2[[#This Row],[Country]]))</f>
        <v>Canada</v>
      </c>
      <c r="F1877" s="1" t="str">
        <f>TRIM(PROPER(Table2[[#This Row],[Category]]))</f>
        <v>Computers</v>
      </c>
      <c r="G1877" s="1" t="str">
        <f>TRIM(PROPER(Table2[[#This Row],[Brand]]))</f>
        <v>Apple</v>
      </c>
      <c r="H1877" s="1">
        <f>Table2[[#This Row],[Supplier_ID]]</f>
        <v>1098</v>
      </c>
      <c r="I1877" s="1">
        <f>Table2[[#This Row],[Market_Price]]</f>
        <v>1678.69</v>
      </c>
      <c r="J1877" s="1">
        <f>Table2[[#This Row],[Selling_Price]]</f>
        <v>1939.26</v>
      </c>
      <c r="K1877" s="1">
        <f>Table2[[#This Row],[Quantity]]</f>
        <v>288</v>
      </c>
      <c r="L1877" s="1" t="str">
        <f>IF(ISBLANK(Table2[[#This Row],[Status]]), "No Data Entered", IFERROR(Table2[[#This Row],[Status]], "No Data Entered"))</f>
        <v>Delivered</v>
      </c>
    </row>
    <row r="1878" spans="1:12" x14ac:dyDescent="0.3">
      <c r="A1878" s="1" t="str">
        <f>Table2[[#This Row],[Product_ID]]</f>
        <v>PRO4437</v>
      </c>
      <c r="B1878" s="1" t="str">
        <f>Table2[[#This Row],[Customer_ID]]</f>
        <v>CUST39920</v>
      </c>
      <c r="C1878" s="14" t="str">
        <f>Table2[[#This Row],[Date]]</f>
        <v>02/05/2025</v>
      </c>
      <c r="D1878" s="1" t="str">
        <f>TRIM(PROPER(Table2[[#This Row],[Product_Name]]))</f>
        <v>Monitor</v>
      </c>
      <c r="E1878" s="1" t="str">
        <f>TRIM(PROPER(Table2[[#This Row],[Country]]))</f>
        <v>Canada</v>
      </c>
      <c r="F1878" s="1" t="str">
        <f>TRIM(PROPER(Table2[[#This Row],[Category]]))</f>
        <v>Electronics</v>
      </c>
      <c r="G1878" s="1" t="str">
        <f>TRIM(PROPER(Table2[[#This Row],[Brand]]))</f>
        <v>Microsoft</v>
      </c>
      <c r="H1878" s="1">
        <f>Table2[[#This Row],[Supplier_ID]]</f>
        <v>1041</v>
      </c>
      <c r="I1878" s="1">
        <f>Table2[[#This Row],[Market_Price]]</f>
        <v>1859.56</v>
      </c>
      <c r="J1878" s="1">
        <f>Table2[[#This Row],[Selling_Price]]</f>
        <v>2355.5300000000002</v>
      </c>
      <c r="K1878" s="1">
        <f>Table2[[#This Row],[Quantity]]</f>
        <v>188</v>
      </c>
      <c r="L1878" s="1" t="str">
        <f>IF(ISBLANK(Table2[[#This Row],[Status]]), "No Data Entered", IFERROR(Table2[[#This Row],[Status]], "No Data Entered"))</f>
        <v>Delivered</v>
      </c>
    </row>
    <row r="1879" spans="1:12" x14ac:dyDescent="0.3">
      <c r="A1879" s="1" t="str">
        <f>Table2[[#This Row],[Product_ID]]</f>
        <v>PRO1211</v>
      </c>
      <c r="B1879" s="1" t="str">
        <f>Table2[[#This Row],[Customer_ID]]</f>
        <v>CUST39938</v>
      </c>
      <c r="C1879" s="14" t="str">
        <f>Table2[[#This Row],[Date]]</f>
        <v>11/05/2021</v>
      </c>
      <c r="D1879" s="1" t="str">
        <f>TRIM(PROPER(Table2[[#This Row],[Product_Name]]))</f>
        <v>Smartwatch</v>
      </c>
      <c r="E1879" s="1" t="str">
        <f>TRIM(PROPER(Table2[[#This Row],[Country]]))</f>
        <v>Germany</v>
      </c>
      <c r="F1879" s="1" t="str">
        <f>TRIM(PROPER(Table2[[#This Row],[Category]]))</f>
        <v>Accessories</v>
      </c>
      <c r="G1879" s="1" t="str">
        <f>TRIM(PROPER(Table2[[#This Row],[Brand]]))</f>
        <v>Apple</v>
      </c>
      <c r="H1879" s="1">
        <f>Table2[[#This Row],[Supplier_ID]]</f>
        <v>1042</v>
      </c>
      <c r="I1879" s="1">
        <f>Table2[[#This Row],[Market_Price]]</f>
        <v>1845.67</v>
      </c>
      <c r="J1879" s="1">
        <f>Table2[[#This Row],[Selling_Price]]</f>
        <v>2977.85</v>
      </c>
      <c r="K1879" s="1">
        <f>Table2[[#This Row],[Quantity]]</f>
        <v>201</v>
      </c>
      <c r="L1879" s="1" t="str">
        <f>IF(ISBLANK(Table2[[#This Row],[Status]]), "No Data Entered", IFERROR(Table2[[#This Row],[Status]], "No Data Entered"))</f>
        <v>Delivered</v>
      </c>
    </row>
    <row r="1880" spans="1:12" x14ac:dyDescent="0.3">
      <c r="A1880" s="1" t="str">
        <f>Table2[[#This Row],[Product_ID]]</f>
        <v>PRO8427</v>
      </c>
      <c r="B1880" s="1" t="str">
        <f>Table2[[#This Row],[Customer_ID]]</f>
        <v>CUST40074</v>
      </c>
      <c r="C1880" s="14" t="str">
        <f>Table2[[#This Row],[Date]]</f>
        <v>22/07/2024</v>
      </c>
      <c r="D1880" s="1" t="str">
        <f>TRIM(PROPER(Table2[[#This Row],[Product_Name]]))</f>
        <v>Camera</v>
      </c>
      <c r="E1880" s="1" t="str">
        <f>TRIM(PROPER(Table2[[#This Row],[Country]]))</f>
        <v>India</v>
      </c>
      <c r="F1880" s="1" t="str">
        <f>TRIM(PROPER(Table2[[#This Row],[Category]]))</f>
        <v>Accessories</v>
      </c>
      <c r="G1880" s="1" t="str">
        <f>TRIM(PROPER(Table2[[#This Row],[Brand]]))</f>
        <v>Samsung</v>
      </c>
      <c r="H1880" s="1">
        <f>Table2[[#This Row],[Supplier_ID]]</f>
        <v>1019</v>
      </c>
      <c r="I1880" s="1">
        <f>Table2[[#This Row],[Market_Price]]</f>
        <v>1738.4</v>
      </c>
      <c r="J1880" s="1">
        <f>Table2[[#This Row],[Selling_Price]]</f>
        <v>2419.86</v>
      </c>
      <c r="K1880" s="1">
        <f>Table2[[#This Row],[Quantity]]</f>
        <v>459</v>
      </c>
      <c r="L1880" s="1" t="str">
        <f>IF(ISBLANK(Table2[[#This Row],[Status]]), "No Data Entered", IFERROR(Table2[[#This Row],[Status]], "No Data Entered"))</f>
        <v>Delivered</v>
      </c>
    </row>
    <row r="1881" spans="1:12" x14ac:dyDescent="0.3">
      <c r="A1881" s="1" t="str">
        <f>Table2[[#This Row],[Product_ID]]</f>
        <v>PRO3558</v>
      </c>
      <c r="B1881" s="1" t="str">
        <f>Table2[[#This Row],[Customer_ID]]</f>
        <v>CUST40105</v>
      </c>
      <c r="C1881" s="14" t="str">
        <f>Table2[[#This Row],[Date]]</f>
        <v>09/06/2022</v>
      </c>
      <c r="D1881" s="1" t="str">
        <f>TRIM(PROPER(Table2[[#This Row],[Product_Name]]))</f>
        <v>Mouse</v>
      </c>
      <c r="E1881" s="1" t="str">
        <f>TRIM(PROPER(Table2[[#This Row],[Country]]))</f>
        <v>Germany</v>
      </c>
      <c r="F1881" s="1" t="str">
        <f>TRIM(PROPER(Table2[[#This Row],[Category]]))</f>
        <v>Electronics</v>
      </c>
      <c r="G1881" s="1" t="str">
        <f>TRIM(PROPER(Table2[[#This Row],[Brand]]))</f>
        <v>Asus</v>
      </c>
      <c r="H1881" s="1">
        <f>Table2[[#This Row],[Supplier_ID]]</f>
        <v>1091</v>
      </c>
      <c r="I1881" s="1">
        <f>Table2[[#This Row],[Market_Price]]</f>
        <v>1135.8599999999999</v>
      </c>
      <c r="J1881" s="1">
        <f>Table2[[#This Row],[Selling_Price]]</f>
        <v>1999.11</v>
      </c>
      <c r="K1881" s="1">
        <f>Table2[[#This Row],[Quantity]]</f>
        <v>117</v>
      </c>
      <c r="L1881" s="1" t="str">
        <f>IF(ISBLANK(Table2[[#This Row],[Status]]), "No Data Entered", IFERROR(Table2[[#This Row],[Status]], "No Data Entered"))</f>
        <v>Delivered</v>
      </c>
    </row>
    <row r="1882" spans="1:12" x14ac:dyDescent="0.3">
      <c r="A1882" s="1" t="str">
        <f>Table2[[#This Row],[Product_ID]]</f>
        <v>PRO1488</v>
      </c>
      <c r="B1882" s="1" t="str">
        <f>Table2[[#This Row],[Customer_ID]]</f>
        <v>CUST40132</v>
      </c>
      <c r="C1882" s="14" t="str">
        <f>Table2[[#This Row],[Date]]</f>
        <v>02/10/2023</v>
      </c>
      <c r="D1882" s="1" t="str">
        <f>TRIM(PROPER(Table2[[#This Row],[Product_Name]]))</f>
        <v>Camera</v>
      </c>
      <c r="E1882" s="1" t="str">
        <f>TRIM(PROPER(Table2[[#This Row],[Country]]))</f>
        <v>Uk</v>
      </c>
      <c r="F1882" s="1" t="str">
        <f>TRIM(PROPER(Table2[[#This Row],[Category]]))</f>
        <v>Electronics</v>
      </c>
      <c r="G1882" s="1" t="str">
        <f>TRIM(PROPER(Table2[[#This Row],[Brand]]))</f>
        <v>Logitech</v>
      </c>
      <c r="H1882" s="1">
        <f>Table2[[#This Row],[Supplier_ID]]</f>
        <v>1088</v>
      </c>
      <c r="I1882" s="1">
        <f>Table2[[#This Row],[Market_Price]]</f>
        <v>1044.3</v>
      </c>
      <c r="J1882" s="1">
        <f>Table2[[#This Row],[Selling_Price]]</f>
        <v>1824.72</v>
      </c>
      <c r="K1882" s="1">
        <f>Table2[[#This Row],[Quantity]]</f>
        <v>269</v>
      </c>
      <c r="L1882" s="1" t="str">
        <f>IF(ISBLANK(Table2[[#This Row],[Status]]), "No Data Entered", IFERROR(Table2[[#This Row],[Status]], "No Data Entered"))</f>
        <v>Delivered</v>
      </c>
    </row>
    <row r="1883" spans="1:12" x14ac:dyDescent="0.3">
      <c r="A1883" s="1" t="str">
        <f>Table2[[#This Row],[Product_ID]]</f>
        <v>PRO2340</v>
      </c>
      <c r="B1883" s="1" t="str">
        <f>Table2[[#This Row],[Customer_ID]]</f>
        <v>CUST40133</v>
      </c>
      <c r="C1883" s="14" t="str">
        <f>Table2[[#This Row],[Date]]</f>
        <v>01/05/2023</v>
      </c>
      <c r="D1883" s="1" t="str">
        <f>TRIM(PROPER(Table2[[#This Row],[Product_Name]]))</f>
        <v>Monitor</v>
      </c>
      <c r="E1883" s="1" t="str">
        <f>TRIM(PROPER(Table2[[#This Row],[Country]]))</f>
        <v>Canada</v>
      </c>
      <c r="F1883" s="1" t="str">
        <f>TRIM(PROPER(Table2[[#This Row],[Category]]))</f>
        <v>Computers</v>
      </c>
      <c r="G1883" s="1" t="str">
        <f>TRIM(PROPER(Table2[[#This Row],[Brand]]))</f>
        <v>Apple</v>
      </c>
      <c r="H1883" s="1">
        <f>Table2[[#This Row],[Supplier_ID]]</f>
        <v>1061</v>
      </c>
      <c r="I1883" s="1">
        <f>Table2[[#This Row],[Market_Price]]</f>
        <v>1824.63</v>
      </c>
      <c r="J1883" s="1">
        <f>Table2[[#This Row],[Selling_Price]]</f>
        <v>2271.8000000000002</v>
      </c>
      <c r="K1883" s="1">
        <f>Table2[[#This Row],[Quantity]]</f>
        <v>169</v>
      </c>
      <c r="L1883" s="1" t="str">
        <f>IF(ISBLANK(Table2[[#This Row],[Status]]), "No Data Entered", IFERROR(Table2[[#This Row],[Status]], "No Data Entered"))</f>
        <v>Delivered</v>
      </c>
    </row>
    <row r="1884" spans="1:12" x14ac:dyDescent="0.3">
      <c r="A1884" s="1" t="str">
        <f>Table2[[#This Row],[Product_ID]]</f>
        <v>PRO2525</v>
      </c>
      <c r="B1884" s="1" t="str">
        <f>Table2[[#This Row],[Customer_ID]]</f>
        <v>CUST40190</v>
      </c>
      <c r="C1884" s="14" t="str">
        <f>Table2[[#This Row],[Date]]</f>
        <v>31/05/2021</v>
      </c>
      <c r="D1884" s="1" t="str">
        <f>TRIM(PROPER(Table2[[#This Row],[Product_Name]]))</f>
        <v>Tablet</v>
      </c>
      <c r="E1884" s="1" t="str">
        <f>TRIM(PROPER(Table2[[#This Row],[Country]]))</f>
        <v>Japan</v>
      </c>
      <c r="F1884" s="1" t="str">
        <f>TRIM(PROPER(Table2[[#This Row],[Category]]))</f>
        <v>Electronics</v>
      </c>
      <c r="G1884" s="1" t="str">
        <f>TRIM(PROPER(Table2[[#This Row],[Brand]]))</f>
        <v>Asus</v>
      </c>
      <c r="H1884" s="1">
        <f>Table2[[#This Row],[Supplier_ID]]</f>
        <v>1095</v>
      </c>
      <c r="I1884" s="1">
        <f>Table2[[#This Row],[Market_Price]]</f>
        <v>586.79</v>
      </c>
      <c r="J1884" s="1">
        <f>Table2[[#This Row],[Selling_Price]]</f>
        <v>1119.99</v>
      </c>
      <c r="K1884" s="1">
        <f>Table2[[#This Row],[Quantity]]</f>
        <v>384</v>
      </c>
      <c r="L1884" s="1" t="str">
        <f>IF(ISBLANK(Table2[[#This Row],[Status]]), "No Data Entered", IFERROR(Table2[[#This Row],[Status]], "No Data Entered"))</f>
        <v>Delivered</v>
      </c>
    </row>
    <row r="1885" spans="1:12" x14ac:dyDescent="0.3">
      <c r="A1885" s="1" t="str">
        <f>Table2[[#This Row],[Product_ID]]</f>
        <v>PRO8414</v>
      </c>
      <c r="B1885" s="1" t="str">
        <f>Table2[[#This Row],[Customer_ID]]</f>
        <v>CUST40424</v>
      </c>
      <c r="C1885" s="14" t="str">
        <f>Table2[[#This Row],[Date]]</f>
        <v>18/01/2023</v>
      </c>
      <c r="D1885" s="1" t="str">
        <f>TRIM(PROPER(Table2[[#This Row],[Product_Name]]))</f>
        <v>Smartphone</v>
      </c>
      <c r="E1885" s="1" t="str">
        <f>TRIM(PROPER(Table2[[#This Row],[Country]]))</f>
        <v>Usa</v>
      </c>
      <c r="F1885" s="1" t="str">
        <f>TRIM(PROPER(Table2[[#This Row],[Category]]))</f>
        <v>Computers</v>
      </c>
      <c r="G1885" s="1" t="str">
        <f>TRIM(PROPER(Table2[[#This Row],[Brand]]))</f>
        <v>Sony</v>
      </c>
      <c r="H1885" s="1">
        <f>Table2[[#This Row],[Supplier_ID]]</f>
        <v>1015</v>
      </c>
      <c r="I1885" s="1">
        <f>Table2[[#This Row],[Market_Price]]</f>
        <v>1204.8900000000001</v>
      </c>
      <c r="J1885" s="1">
        <f>Table2[[#This Row],[Selling_Price]]</f>
        <v>1726.13</v>
      </c>
      <c r="K1885" s="1">
        <f>Table2[[#This Row],[Quantity]]</f>
        <v>45</v>
      </c>
      <c r="L1885" s="1" t="str">
        <f>IF(ISBLANK(Table2[[#This Row],[Status]]), "No Data Entered", IFERROR(Table2[[#This Row],[Status]], "No Data Entered"))</f>
        <v>Delivered</v>
      </c>
    </row>
    <row r="1886" spans="1:12" x14ac:dyDescent="0.3">
      <c r="A1886" s="1" t="str">
        <f>Table2[[#This Row],[Product_ID]]</f>
        <v>PRO2563</v>
      </c>
      <c r="B1886" s="1" t="str">
        <f>Table2[[#This Row],[Customer_ID]]</f>
        <v>CUST40462</v>
      </c>
      <c r="C1886" s="14" t="str">
        <f>Table2[[#This Row],[Date]]</f>
        <v>24/10/2022</v>
      </c>
      <c r="D1886" s="1" t="str">
        <f>TRIM(PROPER(Table2[[#This Row],[Product_Name]]))</f>
        <v>Mouse</v>
      </c>
      <c r="E1886" s="1" t="str">
        <f>TRIM(PROPER(Table2[[#This Row],[Country]]))</f>
        <v>China</v>
      </c>
      <c r="F1886" s="1" t="str">
        <f>TRIM(PROPER(Table2[[#This Row],[Category]]))</f>
        <v>Office Supplies</v>
      </c>
      <c r="G1886" s="1" t="str">
        <f>TRIM(PROPER(Table2[[#This Row],[Brand]]))</f>
        <v>Dell</v>
      </c>
      <c r="H1886" s="1">
        <f>Table2[[#This Row],[Supplier_ID]]</f>
        <v>1070</v>
      </c>
      <c r="I1886" s="1">
        <f>Table2[[#This Row],[Market_Price]]</f>
        <v>1008.25</v>
      </c>
      <c r="J1886" s="1">
        <f>Table2[[#This Row],[Selling_Price]]</f>
        <v>1396.57</v>
      </c>
      <c r="K1886" s="1">
        <f>Table2[[#This Row],[Quantity]]</f>
        <v>164</v>
      </c>
      <c r="L1886" s="1" t="str">
        <f>IF(ISBLANK(Table2[[#This Row],[Status]]), "No Data Entered", IFERROR(Table2[[#This Row],[Status]], "No Data Entered"))</f>
        <v>Delivered</v>
      </c>
    </row>
    <row r="1887" spans="1:12" x14ac:dyDescent="0.3">
      <c r="A1887" s="1" t="str">
        <f>Table2[[#This Row],[Product_ID]]</f>
        <v>PRO1755</v>
      </c>
      <c r="B1887" s="1" t="str">
        <f>Table2[[#This Row],[Customer_ID]]</f>
        <v>CUST40704</v>
      </c>
      <c r="C1887" s="14" t="str">
        <f>Table2[[#This Row],[Date]]</f>
        <v>16/03/2023</v>
      </c>
      <c r="D1887" s="1" t="str">
        <f>TRIM(PROPER(Table2[[#This Row],[Product_Name]]))</f>
        <v>Keyboard</v>
      </c>
      <c r="E1887" s="1" t="str">
        <f>TRIM(PROPER(Table2[[#This Row],[Country]]))</f>
        <v>India</v>
      </c>
      <c r="F1887" s="1" t="str">
        <f>TRIM(PROPER(Table2[[#This Row],[Category]]))</f>
        <v>Wearables</v>
      </c>
      <c r="G1887" s="1" t="str">
        <f>TRIM(PROPER(Table2[[#This Row],[Brand]]))</f>
        <v>Canon</v>
      </c>
      <c r="H1887" s="1">
        <f>Table2[[#This Row],[Supplier_ID]]</f>
        <v>1095</v>
      </c>
      <c r="I1887" s="1">
        <f>Table2[[#This Row],[Market_Price]]</f>
        <v>1623.48</v>
      </c>
      <c r="J1887" s="1">
        <f>Table2[[#This Row],[Selling_Price]]</f>
        <v>2896.13</v>
      </c>
      <c r="K1887" s="1">
        <f>Table2[[#This Row],[Quantity]]</f>
        <v>307</v>
      </c>
      <c r="L1887" s="1" t="str">
        <f>IF(ISBLANK(Table2[[#This Row],[Status]]), "No Data Entered", IFERROR(Table2[[#This Row],[Status]], "No Data Entered"))</f>
        <v>Delivered</v>
      </c>
    </row>
    <row r="1888" spans="1:12" x14ac:dyDescent="0.3">
      <c r="A1888" s="1" t="str">
        <f>Table2[[#This Row],[Product_ID]]</f>
        <v>PRO2144</v>
      </c>
      <c r="B1888" s="1" t="str">
        <f>Table2[[#This Row],[Customer_ID]]</f>
        <v>CUST40775</v>
      </c>
      <c r="C1888" s="14" t="str">
        <f>Table2[[#This Row],[Date]]</f>
        <v>16/03/2020</v>
      </c>
      <c r="D1888" s="1" t="str">
        <f>TRIM(PROPER(Table2[[#This Row],[Product_Name]]))</f>
        <v>Smartphone</v>
      </c>
      <c r="E1888" s="1" t="str">
        <f>TRIM(PROPER(Table2[[#This Row],[Country]]))</f>
        <v>India</v>
      </c>
      <c r="F1888" s="1" t="str">
        <f>TRIM(PROPER(Table2[[#This Row],[Category]]))</f>
        <v>Computers</v>
      </c>
      <c r="G1888" s="1" t="str">
        <f>TRIM(PROPER(Table2[[#This Row],[Brand]]))</f>
        <v>Logitech</v>
      </c>
      <c r="H1888" s="1">
        <f>Table2[[#This Row],[Supplier_ID]]</f>
        <v>1070</v>
      </c>
      <c r="I1888" s="1">
        <f>Table2[[#This Row],[Market_Price]]</f>
        <v>376.54</v>
      </c>
      <c r="J1888" s="1">
        <f>Table2[[#This Row],[Selling_Price]]</f>
        <v>739.33</v>
      </c>
      <c r="K1888" s="1">
        <f>Table2[[#This Row],[Quantity]]</f>
        <v>488</v>
      </c>
      <c r="L1888" s="1" t="str">
        <f>IF(ISBLANK(Table2[[#This Row],[Status]]), "No Data Entered", IFERROR(Table2[[#This Row],[Status]], "No Data Entered"))</f>
        <v>Delivered</v>
      </c>
    </row>
    <row r="1889" spans="1:12" x14ac:dyDescent="0.3">
      <c r="A1889" s="1" t="str">
        <f>Table2[[#This Row],[Product_ID]]</f>
        <v>PRO6020</v>
      </c>
      <c r="B1889" s="1" t="str">
        <f>Table2[[#This Row],[Customer_ID]]</f>
        <v>CUST40818</v>
      </c>
      <c r="C1889" s="14" t="str">
        <f>Table2[[#This Row],[Date]]</f>
        <v>09/08/2024</v>
      </c>
      <c r="D1889" s="1" t="str">
        <f>TRIM(PROPER(Table2[[#This Row],[Product_Name]]))</f>
        <v>Keyboard</v>
      </c>
      <c r="E1889" s="1" t="str">
        <f>TRIM(PROPER(Table2[[#This Row],[Country]]))</f>
        <v>Japan</v>
      </c>
      <c r="F1889" s="1" t="str">
        <f>TRIM(PROPER(Table2[[#This Row],[Category]]))</f>
        <v>Office Supplies</v>
      </c>
      <c r="G1889" s="1" t="str">
        <f>TRIM(PROPER(Table2[[#This Row],[Brand]]))</f>
        <v>Sony</v>
      </c>
      <c r="H1889" s="1">
        <f>Table2[[#This Row],[Supplier_ID]]</f>
        <v>1077</v>
      </c>
      <c r="I1889" s="1">
        <f>Table2[[#This Row],[Market_Price]]</f>
        <v>345.16</v>
      </c>
      <c r="J1889" s="1">
        <f>Table2[[#This Row],[Selling_Price]]</f>
        <v>634.29999999999995</v>
      </c>
      <c r="K1889" s="1">
        <f>Table2[[#This Row],[Quantity]]</f>
        <v>91</v>
      </c>
      <c r="L1889" s="1" t="str">
        <f>IF(ISBLANK(Table2[[#This Row],[Status]]), "No Data Entered", IFERROR(Table2[[#This Row],[Status]], "No Data Entered"))</f>
        <v>Delivered</v>
      </c>
    </row>
    <row r="1890" spans="1:12" x14ac:dyDescent="0.3">
      <c r="A1890" s="1" t="str">
        <f>Table2[[#This Row],[Product_ID]]</f>
        <v>PRO6156</v>
      </c>
      <c r="B1890" s="1" t="str">
        <f>Table2[[#This Row],[Customer_ID]]</f>
        <v>CUST40836</v>
      </c>
      <c r="C1890" s="14" t="str">
        <f>Table2[[#This Row],[Date]]</f>
        <v>21/07/2022</v>
      </c>
      <c r="D1890" s="1" t="str">
        <f>TRIM(PROPER(Table2[[#This Row],[Product_Name]]))</f>
        <v>Mouse</v>
      </c>
      <c r="E1890" s="1" t="str">
        <f>TRIM(PROPER(Table2[[#This Row],[Country]]))</f>
        <v>Japan</v>
      </c>
      <c r="F1890" s="1" t="str">
        <f>TRIM(PROPER(Table2[[#This Row],[Category]]))</f>
        <v>Wearables</v>
      </c>
      <c r="G1890" s="1" t="str">
        <f>TRIM(PROPER(Table2[[#This Row],[Brand]]))</f>
        <v>Lenovo</v>
      </c>
      <c r="H1890" s="1">
        <f>Table2[[#This Row],[Supplier_ID]]</f>
        <v>1098</v>
      </c>
      <c r="I1890" s="1">
        <f>Table2[[#This Row],[Market_Price]]</f>
        <v>842.79</v>
      </c>
      <c r="J1890" s="1">
        <f>Table2[[#This Row],[Selling_Price]]</f>
        <v>1110.33</v>
      </c>
      <c r="K1890" s="1">
        <f>Table2[[#This Row],[Quantity]]</f>
        <v>150</v>
      </c>
      <c r="L1890" s="1" t="str">
        <f>IF(ISBLANK(Table2[[#This Row],[Status]]), "No Data Entered", IFERROR(Table2[[#This Row],[Status]], "No Data Entered"))</f>
        <v>Delivered</v>
      </c>
    </row>
    <row r="1891" spans="1:12" x14ac:dyDescent="0.3">
      <c r="A1891" s="1" t="str">
        <f>Table2[[#This Row],[Product_ID]]</f>
        <v>PRO1132</v>
      </c>
      <c r="B1891" s="1" t="str">
        <f>Table2[[#This Row],[Customer_ID]]</f>
        <v>CUST40860</v>
      </c>
      <c r="C1891" s="14" t="str">
        <f>Table2[[#This Row],[Date]]</f>
        <v>06/02/2025</v>
      </c>
      <c r="D1891" s="1" t="str">
        <f>TRIM(PROPER(Table2[[#This Row],[Product_Name]]))</f>
        <v>Mouse</v>
      </c>
      <c r="E1891" s="1" t="str">
        <f>TRIM(PROPER(Table2[[#This Row],[Country]]))</f>
        <v>Germany</v>
      </c>
      <c r="F1891" s="1" t="str">
        <f>TRIM(PROPER(Table2[[#This Row],[Category]]))</f>
        <v>Office Supplies</v>
      </c>
      <c r="G1891" s="1" t="str">
        <f>TRIM(PROPER(Table2[[#This Row],[Brand]]))</f>
        <v>Samsung</v>
      </c>
      <c r="H1891" s="1">
        <f>Table2[[#This Row],[Supplier_ID]]</f>
        <v>1021</v>
      </c>
      <c r="I1891" s="1">
        <f>Table2[[#This Row],[Market_Price]]</f>
        <v>718.9</v>
      </c>
      <c r="J1891" s="1">
        <f>Table2[[#This Row],[Selling_Price]]</f>
        <v>1201.47</v>
      </c>
      <c r="K1891" s="1">
        <f>Table2[[#This Row],[Quantity]]</f>
        <v>177</v>
      </c>
      <c r="L1891" s="1" t="str">
        <f>IF(ISBLANK(Table2[[#This Row],[Status]]), "No Data Entered", IFERROR(Table2[[#This Row],[Status]], "No Data Entered"))</f>
        <v>Delivered</v>
      </c>
    </row>
    <row r="1892" spans="1:12" x14ac:dyDescent="0.3">
      <c r="A1892" s="1" t="str">
        <f>Table2[[#This Row],[Product_ID]]</f>
        <v>PRO6375</v>
      </c>
      <c r="B1892" s="1" t="str">
        <f>Table2[[#This Row],[Customer_ID]]</f>
        <v>CUST40933</v>
      </c>
      <c r="C1892" s="14" t="str">
        <f>Table2[[#This Row],[Date]]</f>
        <v>03/04/2020</v>
      </c>
      <c r="D1892" s="1" t="str">
        <f>TRIM(PROPER(Table2[[#This Row],[Product_Name]]))</f>
        <v>Printer</v>
      </c>
      <c r="E1892" s="1" t="str">
        <f>TRIM(PROPER(Table2[[#This Row],[Country]]))</f>
        <v>Canada</v>
      </c>
      <c r="F1892" s="1" t="str">
        <f>TRIM(PROPER(Table2[[#This Row],[Category]]))</f>
        <v>Electronics</v>
      </c>
      <c r="G1892" s="1" t="str">
        <f>TRIM(PROPER(Table2[[#This Row],[Brand]]))</f>
        <v>Asus</v>
      </c>
      <c r="H1892" s="1">
        <f>Table2[[#This Row],[Supplier_ID]]</f>
        <v>1025</v>
      </c>
      <c r="I1892" s="1">
        <f>Table2[[#This Row],[Market_Price]]</f>
        <v>296.25</v>
      </c>
      <c r="J1892" s="1">
        <f>Table2[[#This Row],[Selling_Price]]</f>
        <v>581.99</v>
      </c>
      <c r="K1892" s="1">
        <f>Table2[[#This Row],[Quantity]]</f>
        <v>231</v>
      </c>
      <c r="L1892" s="1" t="str">
        <f>IF(ISBLANK(Table2[[#This Row],[Status]]), "No Data Entered", IFERROR(Table2[[#This Row],[Status]], "No Data Entered"))</f>
        <v>Delivered</v>
      </c>
    </row>
    <row r="1893" spans="1:12" x14ac:dyDescent="0.3">
      <c r="A1893" s="1" t="str">
        <f>Table2[[#This Row],[Product_ID]]</f>
        <v>PRO7354</v>
      </c>
      <c r="B1893" s="1" t="str">
        <f>Table2[[#This Row],[Customer_ID]]</f>
        <v>CUST40940</v>
      </c>
      <c r="C1893" s="14" t="str">
        <f>Table2[[#This Row],[Date]]</f>
        <v>02/10/2022</v>
      </c>
      <c r="D1893" s="1" t="str">
        <f>TRIM(PROPER(Table2[[#This Row],[Product_Name]]))</f>
        <v>Laptop</v>
      </c>
      <c r="E1893" s="1" t="str">
        <f>TRIM(PROPER(Table2[[#This Row],[Country]]))</f>
        <v>Japan</v>
      </c>
      <c r="F1893" s="1" t="str">
        <f>TRIM(PROPER(Table2[[#This Row],[Category]]))</f>
        <v>Wearables</v>
      </c>
      <c r="G1893" s="1" t="str">
        <f>TRIM(PROPER(Table2[[#This Row],[Brand]]))</f>
        <v>Lenovo</v>
      </c>
      <c r="H1893" s="1">
        <f>Table2[[#This Row],[Supplier_ID]]</f>
        <v>1051</v>
      </c>
      <c r="I1893" s="1">
        <f>Table2[[#This Row],[Market_Price]]</f>
        <v>1566.69</v>
      </c>
      <c r="J1893" s="1">
        <f>Table2[[#This Row],[Selling_Price]]</f>
        <v>1965.89</v>
      </c>
      <c r="K1893" s="1">
        <f>Table2[[#This Row],[Quantity]]</f>
        <v>347</v>
      </c>
      <c r="L1893" s="1" t="str">
        <f>IF(ISBLANK(Table2[[#This Row],[Status]]), "No Data Entered", IFERROR(Table2[[#This Row],[Status]], "No Data Entered"))</f>
        <v>Delivered</v>
      </c>
    </row>
    <row r="1894" spans="1:12" x14ac:dyDescent="0.3">
      <c r="A1894" s="1" t="str">
        <f>Table2[[#This Row],[Product_ID]]</f>
        <v>PRO2662</v>
      </c>
      <c r="B1894" s="1" t="str">
        <f>Table2[[#This Row],[Customer_ID]]</f>
        <v>CUST40981</v>
      </c>
      <c r="C1894" s="14" t="str">
        <f>Table2[[#This Row],[Date]]</f>
        <v>19/10/2022</v>
      </c>
      <c r="D1894" s="1" t="str">
        <f>TRIM(PROPER(Table2[[#This Row],[Product_Name]]))</f>
        <v>Tablet</v>
      </c>
      <c r="E1894" s="1" t="str">
        <f>TRIM(PROPER(Table2[[#This Row],[Country]]))</f>
        <v>Japan</v>
      </c>
      <c r="F1894" s="1" t="str">
        <f>TRIM(PROPER(Table2[[#This Row],[Category]]))</f>
        <v>Office Supplies</v>
      </c>
      <c r="G1894" s="1" t="str">
        <f>TRIM(PROPER(Table2[[#This Row],[Brand]]))</f>
        <v>Canon</v>
      </c>
      <c r="H1894" s="1">
        <f>Table2[[#This Row],[Supplier_ID]]</f>
        <v>1007</v>
      </c>
      <c r="I1894" s="1">
        <f>Table2[[#This Row],[Market_Price]]</f>
        <v>827.81</v>
      </c>
      <c r="J1894" s="1">
        <f>Table2[[#This Row],[Selling_Price]]</f>
        <v>1569.26</v>
      </c>
      <c r="K1894" s="1">
        <f>Table2[[#This Row],[Quantity]]</f>
        <v>244</v>
      </c>
      <c r="L1894" s="1" t="str">
        <f>IF(ISBLANK(Table2[[#This Row],[Status]]), "No Data Entered", IFERROR(Table2[[#This Row],[Status]], "No Data Entered"))</f>
        <v>Delivered</v>
      </c>
    </row>
    <row r="1895" spans="1:12" x14ac:dyDescent="0.3">
      <c r="A1895" s="1" t="str">
        <f>Table2[[#This Row],[Product_ID]]</f>
        <v>PRO9260</v>
      </c>
      <c r="B1895" s="1" t="str">
        <f>Table2[[#This Row],[Customer_ID]]</f>
        <v>CUST41099</v>
      </c>
      <c r="C1895" s="14" t="str">
        <f>Table2[[#This Row],[Date]]</f>
        <v>06/11/2021</v>
      </c>
      <c r="D1895" s="1" t="str">
        <f>TRIM(PROPER(Table2[[#This Row],[Product_Name]]))</f>
        <v>Monitor</v>
      </c>
      <c r="E1895" s="1" t="str">
        <f>TRIM(PROPER(Table2[[#This Row],[Country]]))</f>
        <v>Brazil</v>
      </c>
      <c r="F1895" s="1" t="str">
        <f>TRIM(PROPER(Table2[[#This Row],[Category]]))</f>
        <v>Accessories</v>
      </c>
      <c r="G1895" s="1" t="str">
        <f>TRIM(PROPER(Table2[[#This Row],[Brand]]))</f>
        <v>Apple</v>
      </c>
      <c r="H1895" s="1">
        <f>Table2[[#This Row],[Supplier_ID]]</f>
        <v>1052</v>
      </c>
      <c r="I1895" s="1">
        <f>Table2[[#This Row],[Market_Price]]</f>
        <v>1722.77</v>
      </c>
      <c r="J1895" s="1">
        <f>Table2[[#This Row],[Selling_Price]]</f>
        <v>2177.11</v>
      </c>
      <c r="K1895" s="1">
        <f>Table2[[#This Row],[Quantity]]</f>
        <v>81</v>
      </c>
      <c r="L1895" s="1" t="str">
        <f>IF(ISBLANK(Table2[[#This Row],[Status]]), "No Data Entered", IFERROR(Table2[[#This Row],[Status]], "No Data Entered"))</f>
        <v>Delivered</v>
      </c>
    </row>
    <row r="1896" spans="1:12" x14ac:dyDescent="0.3">
      <c r="A1896" s="1" t="str">
        <f>Table2[[#This Row],[Product_ID]]</f>
        <v>PRO5339</v>
      </c>
      <c r="B1896" s="1" t="str">
        <f>Table2[[#This Row],[Customer_ID]]</f>
        <v>CUST41172</v>
      </c>
      <c r="C1896" s="14" t="str">
        <f>Table2[[#This Row],[Date]]</f>
        <v>21/01/2023</v>
      </c>
      <c r="D1896" s="1" t="str">
        <f>TRIM(PROPER(Table2[[#This Row],[Product_Name]]))</f>
        <v>Mouse</v>
      </c>
      <c r="E1896" s="1" t="str">
        <f>TRIM(PROPER(Table2[[#This Row],[Country]]))</f>
        <v>France</v>
      </c>
      <c r="F1896" s="1" t="str">
        <f>TRIM(PROPER(Table2[[#This Row],[Category]]))</f>
        <v>Wearables</v>
      </c>
      <c r="G1896" s="1" t="str">
        <f>TRIM(PROPER(Table2[[#This Row],[Brand]]))</f>
        <v>Asus</v>
      </c>
      <c r="H1896" s="1">
        <f>Table2[[#This Row],[Supplier_ID]]</f>
        <v>1037</v>
      </c>
      <c r="I1896" s="1">
        <f>Table2[[#This Row],[Market_Price]]</f>
        <v>1252.04</v>
      </c>
      <c r="J1896" s="1">
        <f>Table2[[#This Row],[Selling_Price]]</f>
        <v>1484.01</v>
      </c>
      <c r="K1896" s="1">
        <f>Table2[[#This Row],[Quantity]]</f>
        <v>442</v>
      </c>
      <c r="L1896" s="1" t="str">
        <f>IF(ISBLANK(Table2[[#This Row],[Status]]), "No Data Entered", IFERROR(Table2[[#This Row],[Status]], "No Data Entered"))</f>
        <v>Delivered</v>
      </c>
    </row>
    <row r="1897" spans="1:12" x14ac:dyDescent="0.3">
      <c r="A1897" s="1" t="str">
        <f>Table2[[#This Row],[Product_ID]]</f>
        <v>PRO4343</v>
      </c>
      <c r="B1897" s="1" t="str">
        <f>Table2[[#This Row],[Customer_ID]]</f>
        <v>CUST41180</v>
      </c>
      <c r="C1897" s="14" t="str">
        <f>Table2[[#This Row],[Date]]</f>
        <v>16/01/2023</v>
      </c>
      <c r="D1897" s="1" t="str">
        <f>TRIM(PROPER(Table2[[#This Row],[Product_Name]]))</f>
        <v>Mouse</v>
      </c>
      <c r="E1897" s="1" t="str">
        <f>TRIM(PROPER(Table2[[#This Row],[Country]]))</f>
        <v>France</v>
      </c>
      <c r="F1897" s="1" t="str">
        <f>TRIM(PROPER(Table2[[#This Row],[Category]]))</f>
        <v>Electronics</v>
      </c>
      <c r="G1897" s="1" t="str">
        <f>TRIM(PROPER(Table2[[#This Row],[Brand]]))</f>
        <v>Apple</v>
      </c>
      <c r="H1897" s="1">
        <f>Table2[[#This Row],[Supplier_ID]]</f>
        <v>1029</v>
      </c>
      <c r="I1897" s="1">
        <f>Table2[[#This Row],[Market_Price]]</f>
        <v>1647.36</v>
      </c>
      <c r="J1897" s="1">
        <f>Table2[[#This Row],[Selling_Price]]</f>
        <v>2371.4299999999998</v>
      </c>
      <c r="K1897" s="1">
        <f>Table2[[#This Row],[Quantity]]</f>
        <v>489</v>
      </c>
      <c r="L1897" s="1" t="str">
        <f>IF(ISBLANK(Table2[[#This Row],[Status]]), "No Data Entered", IFERROR(Table2[[#This Row],[Status]], "No Data Entered"))</f>
        <v>Delivered</v>
      </c>
    </row>
    <row r="1898" spans="1:12" x14ac:dyDescent="0.3">
      <c r="A1898" s="1" t="str">
        <f>Table2[[#This Row],[Product_ID]]</f>
        <v>PRO9781</v>
      </c>
      <c r="B1898" s="1" t="str">
        <f>Table2[[#This Row],[Customer_ID]]</f>
        <v>CUST41306</v>
      </c>
      <c r="C1898" s="14" t="str">
        <f>Table2[[#This Row],[Date]]</f>
        <v>23/11/2025</v>
      </c>
      <c r="D1898" s="1" t="str">
        <f>TRIM(PROPER(Table2[[#This Row],[Product_Name]]))</f>
        <v>Printer</v>
      </c>
      <c r="E1898" s="1" t="str">
        <f>TRIM(PROPER(Table2[[#This Row],[Country]]))</f>
        <v>France</v>
      </c>
      <c r="F1898" s="1" t="str">
        <f>TRIM(PROPER(Table2[[#This Row],[Category]]))</f>
        <v>Electronics</v>
      </c>
      <c r="G1898" s="1" t="str">
        <f>TRIM(PROPER(Table2[[#This Row],[Brand]]))</f>
        <v>Hp</v>
      </c>
      <c r="H1898" s="1">
        <f>Table2[[#This Row],[Supplier_ID]]</f>
        <v>1056</v>
      </c>
      <c r="I1898" s="1">
        <f>Table2[[#This Row],[Market_Price]]</f>
        <v>1066.8</v>
      </c>
      <c r="J1898" s="1">
        <f>Table2[[#This Row],[Selling_Price]]</f>
        <v>1588.49</v>
      </c>
      <c r="K1898" s="1">
        <f>Table2[[#This Row],[Quantity]]</f>
        <v>62</v>
      </c>
      <c r="L1898" s="1" t="str">
        <f>IF(ISBLANK(Table2[[#This Row],[Status]]), "No Data Entered", IFERROR(Table2[[#This Row],[Status]], "No Data Entered"))</f>
        <v>Delivered</v>
      </c>
    </row>
    <row r="1899" spans="1:12" x14ac:dyDescent="0.3">
      <c r="A1899" s="1" t="str">
        <f>Table2[[#This Row],[Product_ID]]</f>
        <v>PRO1052</v>
      </c>
      <c r="B1899" s="1" t="str">
        <f>Table2[[#This Row],[Customer_ID]]</f>
        <v>CUST41338</v>
      </c>
      <c r="C1899" s="14" t="str">
        <f>Table2[[#This Row],[Date]]</f>
        <v>09/05/2025</v>
      </c>
      <c r="D1899" s="1" t="str">
        <f>TRIM(PROPER(Table2[[#This Row],[Product_Name]]))</f>
        <v>Monitor</v>
      </c>
      <c r="E1899" s="1" t="str">
        <f>TRIM(PROPER(Table2[[#This Row],[Country]]))</f>
        <v>India</v>
      </c>
      <c r="F1899" s="1" t="str">
        <f>TRIM(PROPER(Table2[[#This Row],[Category]]))</f>
        <v>Electronics</v>
      </c>
      <c r="G1899" s="1" t="str">
        <f>TRIM(PROPER(Table2[[#This Row],[Brand]]))</f>
        <v>Lenovo</v>
      </c>
      <c r="H1899" s="1">
        <f>Table2[[#This Row],[Supplier_ID]]</f>
        <v>1042</v>
      </c>
      <c r="I1899" s="1">
        <f>Table2[[#This Row],[Market_Price]]</f>
        <v>1804.23</v>
      </c>
      <c r="J1899" s="1">
        <f>Table2[[#This Row],[Selling_Price]]</f>
        <v>2096.34</v>
      </c>
      <c r="K1899" s="1">
        <f>Table2[[#This Row],[Quantity]]</f>
        <v>110</v>
      </c>
      <c r="L1899" s="1" t="str">
        <f>IF(ISBLANK(Table2[[#This Row],[Status]]), "No Data Entered", IFERROR(Table2[[#This Row],[Status]], "No Data Entered"))</f>
        <v>Delivered</v>
      </c>
    </row>
    <row r="1900" spans="1:12" x14ac:dyDescent="0.3">
      <c r="A1900" s="1" t="str">
        <f>Table2[[#This Row],[Product_ID]]</f>
        <v>PRO6993</v>
      </c>
      <c r="B1900" s="1" t="str">
        <f>Table2[[#This Row],[Customer_ID]]</f>
        <v>CUST41372</v>
      </c>
      <c r="C1900" s="14" t="str">
        <f>Table2[[#This Row],[Date]]</f>
        <v>30/08/2023</v>
      </c>
      <c r="D1900" s="1" t="str">
        <f>TRIM(PROPER(Table2[[#This Row],[Product_Name]]))</f>
        <v>Headphones</v>
      </c>
      <c r="E1900" s="1" t="str">
        <f>TRIM(PROPER(Table2[[#This Row],[Country]]))</f>
        <v>Canada</v>
      </c>
      <c r="F1900" s="1" t="str">
        <f>TRIM(PROPER(Table2[[#This Row],[Category]]))</f>
        <v>Office Supplies</v>
      </c>
      <c r="G1900" s="1" t="str">
        <f>TRIM(PROPER(Table2[[#This Row],[Brand]]))</f>
        <v>Samsung</v>
      </c>
      <c r="H1900" s="1">
        <f>Table2[[#This Row],[Supplier_ID]]</f>
        <v>1074</v>
      </c>
      <c r="I1900" s="1">
        <f>Table2[[#This Row],[Market_Price]]</f>
        <v>1212.92</v>
      </c>
      <c r="J1900" s="1">
        <f>Table2[[#This Row],[Selling_Price]]</f>
        <v>2393.77</v>
      </c>
      <c r="K1900" s="1">
        <f>Table2[[#This Row],[Quantity]]</f>
        <v>351</v>
      </c>
      <c r="L1900" s="1" t="str">
        <f>IF(ISBLANK(Table2[[#This Row],[Status]]), "No Data Entered", IFERROR(Table2[[#This Row],[Status]], "No Data Entered"))</f>
        <v>Delivered</v>
      </c>
    </row>
    <row r="1901" spans="1:12" x14ac:dyDescent="0.3">
      <c r="A1901" s="1" t="str">
        <f>Table2[[#This Row],[Product_ID]]</f>
        <v>PRO2615</v>
      </c>
      <c r="B1901" s="1" t="str">
        <f>Table2[[#This Row],[Customer_ID]]</f>
        <v>CUST41547</v>
      </c>
      <c r="C1901" s="14" t="str">
        <f>Table2[[#This Row],[Date]]</f>
        <v>12/10/2024</v>
      </c>
      <c r="D1901" s="1" t="str">
        <f>TRIM(PROPER(Table2[[#This Row],[Product_Name]]))</f>
        <v>Camera</v>
      </c>
      <c r="E1901" s="1" t="str">
        <f>TRIM(PROPER(Table2[[#This Row],[Country]]))</f>
        <v>Japan</v>
      </c>
      <c r="F1901" s="1" t="str">
        <f>TRIM(PROPER(Table2[[#This Row],[Category]]))</f>
        <v>Office Supplies</v>
      </c>
      <c r="G1901" s="1" t="str">
        <f>TRIM(PROPER(Table2[[#This Row],[Brand]]))</f>
        <v>Dell</v>
      </c>
      <c r="H1901" s="1">
        <f>Table2[[#This Row],[Supplier_ID]]</f>
        <v>1008</v>
      </c>
      <c r="I1901" s="1">
        <f>Table2[[#This Row],[Market_Price]]</f>
        <v>893.48</v>
      </c>
      <c r="J1901" s="1">
        <f>Table2[[#This Row],[Selling_Price]]</f>
        <v>1571.5</v>
      </c>
      <c r="K1901" s="1">
        <f>Table2[[#This Row],[Quantity]]</f>
        <v>452</v>
      </c>
      <c r="L1901" s="1" t="str">
        <f>IF(ISBLANK(Table2[[#This Row],[Status]]), "No Data Entered", IFERROR(Table2[[#This Row],[Status]], "No Data Entered"))</f>
        <v>Delivered</v>
      </c>
    </row>
    <row r="1902" spans="1:12" x14ac:dyDescent="0.3">
      <c r="A1902" s="1" t="str">
        <f>Table2[[#This Row],[Product_ID]]</f>
        <v>PRO6686</v>
      </c>
      <c r="B1902" s="1" t="str">
        <f>Table2[[#This Row],[Customer_ID]]</f>
        <v>CUST41551</v>
      </c>
      <c r="C1902" s="14" t="str">
        <f>Table2[[#This Row],[Date]]</f>
        <v>26/12/2024</v>
      </c>
      <c r="D1902" s="1" t="str">
        <f>TRIM(PROPER(Table2[[#This Row],[Product_Name]]))</f>
        <v>Monitor</v>
      </c>
      <c r="E1902" s="1" t="str">
        <f>TRIM(PROPER(Table2[[#This Row],[Country]]))</f>
        <v>Canada</v>
      </c>
      <c r="F1902" s="1" t="str">
        <f>TRIM(PROPER(Table2[[#This Row],[Category]]))</f>
        <v>Accessories</v>
      </c>
      <c r="G1902" s="1" t="str">
        <f>TRIM(PROPER(Table2[[#This Row],[Brand]]))</f>
        <v>Asus</v>
      </c>
      <c r="H1902" s="1">
        <f>Table2[[#This Row],[Supplier_ID]]</f>
        <v>1072</v>
      </c>
      <c r="I1902" s="1">
        <f>Table2[[#This Row],[Market_Price]]</f>
        <v>1273.8499999999999</v>
      </c>
      <c r="J1902" s="1">
        <f>Table2[[#This Row],[Selling_Price]]</f>
        <v>1632.12</v>
      </c>
      <c r="K1902" s="1">
        <f>Table2[[#This Row],[Quantity]]</f>
        <v>363</v>
      </c>
      <c r="L1902" s="1" t="str">
        <f>IF(ISBLANK(Table2[[#This Row],[Status]]), "No Data Entered", IFERROR(Table2[[#This Row],[Status]], "No Data Entered"))</f>
        <v>Delivered</v>
      </c>
    </row>
    <row r="1903" spans="1:12" x14ac:dyDescent="0.3">
      <c r="A1903" s="1" t="str">
        <f>Table2[[#This Row],[Product_ID]]</f>
        <v>PRO7109</v>
      </c>
      <c r="B1903" s="1" t="str">
        <f>Table2[[#This Row],[Customer_ID]]</f>
        <v>CUST41556</v>
      </c>
      <c r="C1903" s="14" t="str">
        <f>Table2[[#This Row],[Date]]</f>
        <v>21/07/2022</v>
      </c>
      <c r="D1903" s="1" t="str">
        <f>TRIM(PROPER(Table2[[#This Row],[Product_Name]]))</f>
        <v>Laptop</v>
      </c>
      <c r="E1903" s="1" t="str">
        <f>TRIM(PROPER(Table2[[#This Row],[Country]]))</f>
        <v>Japan</v>
      </c>
      <c r="F1903" s="1" t="str">
        <f>TRIM(PROPER(Table2[[#This Row],[Category]]))</f>
        <v>Electronics</v>
      </c>
      <c r="G1903" s="1" t="str">
        <f>TRIM(PROPER(Table2[[#This Row],[Brand]]))</f>
        <v>Sony</v>
      </c>
      <c r="H1903" s="1">
        <f>Table2[[#This Row],[Supplier_ID]]</f>
        <v>1074</v>
      </c>
      <c r="I1903" s="1">
        <f>Table2[[#This Row],[Market_Price]]</f>
        <v>801.85</v>
      </c>
      <c r="J1903" s="1">
        <f>Table2[[#This Row],[Selling_Price]]</f>
        <v>938.4</v>
      </c>
      <c r="K1903" s="1">
        <f>Table2[[#This Row],[Quantity]]</f>
        <v>48</v>
      </c>
      <c r="L1903" s="1" t="str">
        <f>IF(ISBLANK(Table2[[#This Row],[Status]]), "No Data Entered", IFERROR(Table2[[#This Row],[Status]], "No Data Entered"))</f>
        <v>Delivered</v>
      </c>
    </row>
    <row r="1904" spans="1:12" x14ac:dyDescent="0.3">
      <c r="A1904" s="1" t="str">
        <f>Table2[[#This Row],[Product_ID]]</f>
        <v>PRO1479</v>
      </c>
      <c r="B1904" s="1" t="str">
        <f>Table2[[#This Row],[Customer_ID]]</f>
        <v>CUST41557</v>
      </c>
      <c r="C1904" s="14" t="str">
        <f>Table2[[#This Row],[Date]]</f>
        <v>11/10/2023</v>
      </c>
      <c r="D1904" s="1" t="str">
        <f>TRIM(PROPER(Table2[[#This Row],[Product_Name]]))</f>
        <v>Headphones</v>
      </c>
      <c r="E1904" s="1" t="str">
        <f>TRIM(PROPER(Table2[[#This Row],[Country]]))</f>
        <v>India</v>
      </c>
      <c r="F1904" s="1" t="str">
        <f>TRIM(PROPER(Table2[[#This Row],[Category]]))</f>
        <v>Accessories</v>
      </c>
      <c r="G1904" s="1" t="str">
        <f>TRIM(PROPER(Table2[[#This Row],[Brand]]))</f>
        <v>Dell</v>
      </c>
      <c r="H1904" s="1">
        <f>Table2[[#This Row],[Supplier_ID]]</f>
        <v>1054</v>
      </c>
      <c r="I1904" s="1">
        <f>Table2[[#This Row],[Market_Price]]</f>
        <v>1807.9</v>
      </c>
      <c r="J1904" s="1">
        <f>Table2[[#This Row],[Selling_Price]]</f>
        <v>2740.91</v>
      </c>
      <c r="K1904" s="1">
        <f>Table2[[#This Row],[Quantity]]</f>
        <v>25</v>
      </c>
      <c r="L1904" s="1" t="str">
        <f>IF(ISBLANK(Table2[[#This Row],[Status]]), "No Data Entered", IFERROR(Table2[[#This Row],[Status]], "No Data Entered"))</f>
        <v>Delivered</v>
      </c>
    </row>
    <row r="1905" spans="1:12" x14ac:dyDescent="0.3">
      <c r="A1905" s="1" t="str">
        <f>Table2[[#This Row],[Product_ID]]</f>
        <v>PRO5310</v>
      </c>
      <c r="B1905" s="1" t="str">
        <f>Table2[[#This Row],[Customer_ID]]</f>
        <v>CUST41676</v>
      </c>
      <c r="C1905" s="14" t="str">
        <f>Table2[[#This Row],[Date]]</f>
        <v>18/03/2025</v>
      </c>
      <c r="D1905" s="1" t="str">
        <f>TRIM(PROPER(Table2[[#This Row],[Product_Name]]))</f>
        <v>Keyboard</v>
      </c>
      <c r="E1905" s="1" t="str">
        <f>TRIM(PROPER(Table2[[#This Row],[Country]]))</f>
        <v>France</v>
      </c>
      <c r="F1905" s="1" t="str">
        <f>TRIM(PROPER(Table2[[#This Row],[Category]]))</f>
        <v>Office Supplies</v>
      </c>
      <c r="G1905" s="1" t="str">
        <f>TRIM(PROPER(Table2[[#This Row],[Brand]]))</f>
        <v>Canon</v>
      </c>
      <c r="H1905" s="1">
        <f>Table2[[#This Row],[Supplier_ID]]</f>
        <v>1096</v>
      </c>
      <c r="I1905" s="1">
        <f>Table2[[#This Row],[Market_Price]]</f>
        <v>1155.18</v>
      </c>
      <c r="J1905" s="1">
        <f>Table2[[#This Row],[Selling_Price]]</f>
        <v>1885.67</v>
      </c>
      <c r="K1905" s="1">
        <f>Table2[[#This Row],[Quantity]]</f>
        <v>470</v>
      </c>
      <c r="L1905" s="1" t="str">
        <f>IF(ISBLANK(Table2[[#This Row],[Status]]), "No Data Entered", IFERROR(Table2[[#This Row],[Status]], "No Data Entered"))</f>
        <v>Delivered</v>
      </c>
    </row>
    <row r="1906" spans="1:12" x14ac:dyDescent="0.3">
      <c r="A1906" s="1" t="str">
        <f>Table2[[#This Row],[Product_ID]]</f>
        <v>PRO4373</v>
      </c>
      <c r="B1906" s="1" t="str">
        <f>Table2[[#This Row],[Customer_ID]]</f>
        <v>CUST41760</v>
      </c>
      <c r="C1906" s="14" t="str">
        <f>Table2[[#This Row],[Date]]</f>
        <v>07/12/2025</v>
      </c>
      <c r="D1906" s="1" t="str">
        <f>TRIM(PROPER(Table2[[#This Row],[Product_Name]]))</f>
        <v>Laptop</v>
      </c>
      <c r="E1906" s="1" t="str">
        <f>TRIM(PROPER(Table2[[#This Row],[Country]]))</f>
        <v>Brazil</v>
      </c>
      <c r="F1906" s="1" t="str">
        <f>TRIM(PROPER(Table2[[#This Row],[Category]]))</f>
        <v>Electronics</v>
      </c>
      <c r="G1906" s="1" t="str">
        <f>TRIM(PROPER(Table2[[#This Row],[Brand]]))</f>
        <v>Sony</v>
      </c>
      <c r="H1906" s="1">
        <f>Table2[[#This Row],[Supplier_ID]]</f>
        <v>1058</v>
      </c>
      <c r="I1906" s="1">
        <f>Table2[[#This Row],[Market_Price]]</f>
        <v>134.58000000000001</v>
      </c>
      <c r="J1906" s="1">
        <f>Table2[[#This Row],[Selling_Price]]</f>
        <v>187.7</v>
      </c>
      <c r="K1906" s="1">
        <f>Table2[[#This Row],[Quantity]]</f>
        <v>148</v>
      </c>
      <c r="L1906" s="1" t="str">
        <f>IF(ISBLANK(Table2[[#This Row],[Status]]), "No Data Entered", IFERROR(Table2[[#This Row],[Status]], "No Data Entered"))</f>
        <v>Delivered</v>
      </c>
    </row>
    <row r="1907" spans="1:12" x14ac:dyDescent="0.3">
      <c r="A1907" s="1" t="str">
        <f>Table2[[#This Row],[Product_ID]]</f>
        <v>PRO7063</v>
      </c>
      <c r="B1907" s="1" t="str">
        <f>Table2[[#This Row],[Customer_ID]]</f>
        <v>CUST41760</v>
      </c>
      <c r="C1907" s="14" t="str">
        <f>Table2[[#This Row],[Date]]</f>
        <v>25/09/2025</v>
      </c>
      <c r="D1907" s="1" t="str">
        <f>TRIM(PROPER(Table2[[#This Row],[Product_Name]]))</f>
        <v>Keyboard</v>
      </c>
      <c r="E1907" s="1" t="str">
        <f>TRIM(PROPER(Table2[[#This Row],[Country]]))</f>
        <v>Uk</v>
      </c>
      <c r="F1907" s="1" t="str">
        <f>TRIM(PROPER(Table2[[#This Row],[Category]]))</f>
        <v>Electronics</v>
      </c>
      <c r="G1907" s="1" t="str">
        <f>TRIM(PROPER(Table2[[#This Row],[Brand]]))</f>
        <v>Asus</v>
      </c>
      <c r="H1907" s="1">
        <f>Table2[[#This Row],[Supplier_ID]]</f>
        <v>1012</v>
      </c>
      <c r="I1907" s="1">
        <f>Table2[[#This Row],[Market_Price]]</f>
        <v>1810.04</v>
      </c>
      <c r="J1907" s="1">
        <f>Table2[[#This Row],[Selling_Price]]</f>
        <v>2004.49</v>
      </c>
      <c r="K1907" s="1">
        <f>Table2[[#This Row],[Quantity]]</f>
        <v>235</v>
      </c>
      <c r="L1907" s="1" t="str">
        <f>IF(ISBLANK(Table2[[#This Row],[Status]]), "No Data Entered", IFERROR(Table2[[#This Row],[Status]], "No Data Entered"))</f>
        <v>Delivered</v>
      </c>
    </row>
    <row r="1908" spans="1:12" x14ac:dyDescent="0.3">
      <c r="A1908" s="1" t="str">
        <f>Table2[[#This Row],[Product_ID]]</f>
        <v>PRO6651</v>
      </c>
      <c r="B1908" s="1" t="str">
        <f>Table2[[#This Row],[Customer_ID]]</f>
        <v>CUST41818</v>
      </c>
      <c r="C1908" s="14" t="str">
        <f>Table2[[#This Row],[Date]]</f>
        <v>04/02/2023</v>
      </c>
      <c r="D1908" s="1" t="str">
        <f>TRIM(PROPER(Table2[[#This Row],[Product_Name]]))</f>
        <v>Tablet</v>
      </c>
      <c r="E1908" s="1" t="str">
        <f>TRIM(PROPER(Table2[[#This Row],[Country]]))</f>
        <v>Brazil</v>
      </c>
      <c r="F1908" s="1" t="str">
        <f>TRIM(PROPER(Table2[[#This Row],[Category]]))</f>
        <v>Office Supplies</v>
      </c>
      <c r="G1908" s="1" t="str">
        <f>TRIM(PROPER(Table2[[#This Row],[Brand]]))</f>
        <v>Apple</v>
      </c>
      <c r="H1908" s="1">
        <f>Table2[[#This Row],[Supplier_ID]]</f>
        <v>1034</v>
      </c>
      <c r="I1908" s="1">
        <f>Table2[[#This Row],[Market_Price]]</f>
        <v>341.89</v>
      </c>
      <c r="J1908" s="1">
        <f>Table2[[#This Row],[Selling_Price]]</f>
        <v>539.32000000000005</v>
      </c>
      <c r="K1908" s="1">
        <f>Table2[[#This Row],[Quantity]]</f>
        <v>26</v>
      </c>
      <c r="L1908" s="1" t="str">
        <f>IF(ISBLANK(Table2[[#This Row],[Status]]), "No Data Entered", IFERROR(Table2[[#This Row],[Status]], "No Data Entered"))</f>
        <v>Delivered</v>
      </c>
    </row>
    <row r="1909" spans="1:12" x14ac:dyDescent="0.3">
      <c r="A1909" s="1" t="str">
        <f>Table2[[#This Row],[Product_ID]]</f>
        <v>PRO6515</v>
      </c>
      <c r="B1909" s="1" t="str">
        <f>Table2[[#This Row],[Customer_ID]]</f>
        <v>CUST41847</v>
      </c>
      <c r="C1909" s="14" t="str">
        <f>Table2[[#This Row],[Date]]</f>
        <v>10/01/2020</v>
      </c>
      <c r="D1909" s="1" t="str">
        <f>TRIM(PROPER(Table2[[#This Row],[Product_Name]]))</f>
        <v>Mouse</v>
      </c>
      <c r="E1909" s="1" t="str">
        <f>TRIM(PROPER(Table2[[#This Row],[Country]]))</f>
        <v>Usa</v>
      </c>
      <c r="F1909" s="1" t="str">
        <f>TRIM(PROPER(Table2[[#This Row],[Category]]))</f>
        <v>Accessories</v>
      </c>
      <c r="G1909" s="1" t="str">
        <f>TRIM(PROPER(Table2[[#This Row],[Brand]]))</f>
        <v>Apple</v>
      </c>
      <c r="H1909" s="1">
        <f>Table2[[#This Row],[Supplier_ID]]</f>
        <v>1012</v>
      </c>
      <c r="I1909" s="1">
        <f>Table2[[#This Row],[Market_Price]]</f>
        <v>1727.92</v>
      </c>
      <c r="J1909" s="1">
        <f>Table2[[#This Row],[Selling_Price]]</f>
        <v>2172.7199999999998</v>
      </c>
      <c r="K1909" s="1">
        <f>Table2[[#This Row],[Quantity]]</f>
        <v>133</v>
      </c>
      <c r="L1909" s="1" t="str">
        <f>IF(ISBLANK(Table2[[#This Row],[Status]]), "No Data Entered", IFERROR(Table2[[#This Row],[Status]], "No Data Entered"))</f>
        <v>Delivered</v>
      </c>
    </row>
    <row r="1910" spans="1:12" x14ac:dyDescent="0.3">
      <c r="A1910" s="1" t="str">
        <f>Table2[[#This Row],[Product_ID]]</f>
        <v>PRO7959</v>
      </c>
      <c r="B1910" s="1" t="str">
        <f>Table2[[#This Row],[Customer_ID]]</f>
        <v>CUST41853</v>
      </c>
      <c r="C1910" s="14" t="str">
        <f>Table2[[#This Row],[Date]]</f>
        <v>01/10/2024</v>
      </c>
      <c r="D1910" s="1" t="str">
        <f>TRIM(PROPER(Table2[[#This Row],[Product_Name]]))</f>
        <v>Monitor</v>
      </c>
      <c r="E1910" s="1" t="str">
        <f>TRIM(PROPER(Table2[[#This Row],[Country]]))</f>
        <v>Japan</v>
      </c>
      <c r="F1910" s="1" t="str">
        <f>TRIM(PROPER(Table2[[#This Row],[Category]]))</f>
        <v>Wearables</v>
      </c>
      <c r="G1910" s="1" t="str">
        <f>TRIM(PROPER(Table2[[#This Row],[Brand]]))</f>
        <v>Hp</v>
      </c>
      <c r="H1910" s="1">
        <f>Table2[[#This Row],[Supplier_ID]]</f>
        <v>1006</v>
      </c>
      <c r="I1910" s="1">
        <f>Table2[[#This Row],[Market_Price]]</f>
        <v>1734.83</v>
      </c>
      <c r="J1910" s="1">
        <f>Table2[[#This Row],[Selling_Price]]</f>
        <v>2580.35</v>
      </c>
      <c r="K1910" s="1">
        <f>Table2[[#This Row],[Quantity]]</f>
        <v>383</v>
      </c>
      <c r="L1910" s="1" t="str">
        <f>IF(ISBLANK(Table2[[#This Row],[Status]]), "No Data Entered", IFERROR(Table2[[#This Row],[Status]], "No Data Entered"))</f>
        <v>Delivered</v>
      </c>
    </row>
    <row r="1911" spans="1:12" x14ac:dyDescent="0.3">
      <c r="A1911" s="1" t="str">
        <f>Table2[[#This Row],[Product_ID]]</f>
        <v>PRO1103</v>
      </c>
      <c r="B1911" s="1" t="str">
        <f>Table2[[#This Row],[Customer_ID]]</f>
        <v>CUST41915</v>
      </c>
      <c r="C1911" s="14" t="str">
        <f>Table2[[#This Row],[Date]]</f>
        <v>18/12/2020</v>
      </c>
      <c r="D1911" s="1" t="str">
        <f>TRIM(PROPER(Table2[[#This Row],[Product_Name]]))</f>
        <v>Monitor</v>
      </c>
      <c r="E1911" s="1" t="str">
        <f>TRIM(PROPER(Table2[[#This Row],[Country]]))</f>
        <v>Australia</v>
      </c>
      <c r="F1911" s="1" t="str">
        <f>TRIM(PROPER(Table2[[#This Row],[Category]]))</f>
        <v>Office Supplies</v>
      </c>
      <c r="G1911" s="1" t="str">
        <f>TRIM(PROPER(Table2[[#This Row],[Brand]]))</f>
        <v>Dell</v>
      </c>
      <c r="H1911" s="1">
        <f>Table2[[#This Row],[Supplier_ID]]</f>
        <v>1028</v>
      </c>
      <c r="I1911" s="1">
        <f>Table2[[#This Row],[Market_Price]]</f>
        <v>50.65</v>
      </c>
      <c r="J1911" s="1">
        <f>Table2[[#This Row],[Selling_Price]]</f>
        <v>82.53</v>
      </c>
      <c r="K1911" s="1">
        <f>Table2[[#This Row],[Quantity]]</f>
        <v>130</v>
      </c>
      <c r="L1911" s="1" t="str">
        <f>IF(ISBLANK(Table2[[#This Row],[Status]]), "No Data Entered", IFERROR(Table2[[#This Row],[Status]], "No Data Entered"))</f>
        <v>Delivered</v>
      </c>
    </row>
    <row r="1912" spans="1:12" x14ac:dyDescent="0.3">
      <c r="A1912" s="1" t="str">
        <f>Table2[[#This Row],[Product_ID]]</f>
        <v>PRO1477</v>
      </c>
      <c r="B1912" s="1" t="str">
        <f>Table2[[#This Row],[Customer_ID]]</f>
        <v>CUST41984</v>
      </c>
      <c r="C1912" s="14" t="str">
        <f>Table2[[#This Row],[Date]]</f>
        <v>31/03/2020</v>
      </c>
      <c r="D1912" s="1" t="str">
        <f>TRIM(PROPER(Table2[[#This Row],[Product_Name]]))</f>
        <v>Headphones</v>
      </c>
      <c r="E1912" s="1" t="str">
        <f>TRIM(PROPER(Table2[[#This Row],[Country]]))</f>
        <v>Australia</v>
      </c>
      <c r="F1912" s="1" t="str">
        <f>TRIM(PROPER(Table2[[#This Row],[Category]]))</f>
        <v>Computers</v>
      </c>
      <c r="G1912" s="1" t="str">
        <f>TRIM(PROPER(Table2[[#This Row],[Brand]]))</f>
        <v>Samsung</v>
      </c>
      <c r="H1912" s="1">
        <f>Table2[[#This Row],[Supplier_ID]]</f>
        <v>1009</v>
      </c>
      <c r="I1912" s="1">
        <f>Table2[[#This Row],[Market_Price]]</f>
        <v>1500.17</v>
      </c>
      <c r="J1912" s="1">
        <f>Table2[[#This Row],[Selling_Price]]</f>
        <v>2644.73</v>
      </c>
      <c r="K1912" s="1">
        <f>Table2[[#This Row],[Quantity]]</f>
        <v>346</v>
      </c>
      <c r="L1912" s="1" t="str">
        <f>IF(ISBLANK(Table2[[#This Row],[Status]]), "No Data Entered", IFERROR(Table2[[#This Row],[Status]], "No Data Entered"))</f>
        <v>Delivered</v>
      </c>
    </row>
    <row r="1913" spans="1:12" x14ac:dyDescent="0.3">
      <c r="A1913" s="1" t="str">
        <f>Table2[[#This Row],[Product_ID]]</f>
        <v>PRO8981</v>
      </c>
      <c r="B1913" s="1" t="str">
        <f>Table2[[#This Row],[Customer_ID]]</f>
        <v>CUST41994</v>
      </c>
      <c r="C1913" s="14" t="str">
        <f>Table2[[#This Row],[Date]]</f>
        <v>24/11/2025</v>
      </c>
      <c r="D1913" s="1" t="str">
        <f>TRIM(PROPER(Table2[[#This Row],[Product_Name]]))</f>
        <v>Headphones</v>
      </c>
      <c r="E1913" s="1" t="str">
        <f>TRIM(PROPER(Table2[[#This Row],[Country]]))</f>
        <v>Germany</v>
      </c>
      <c r="F1913" s="1" t="str">
        <f>TRIM(PROPER(Table2[[#This Row],[Category]]))</f>
        <v>Accessories</v>
      </c>
      <c r="G1913" s="1" t="str">
        <f>TRIM(PROPER(Table2[[#This Row],[Brand]]))</f>
        <v>Samsung</v>
      </c>
      <c r="H1913" s="1">
        <f>Table2[[#This Row],[Supplier_ID]]</f>
        <v>1061</v>
      </c>
      <c r="I1913" s="1">
        <f>Table2[[#This Row],[Market_Price]]</f>
        <v>1377.9</v>
      </c>
      <c r="J1913" s="1">
        <f>Table2[[#This Row],[Selling_Price]]</f>
        <v>2653.16</v>
      </c>
      <c r="K1913" s="1">
        <f>Table2[[#This Row],[Quantity]]</f>
        <v>478</v>
      </c>
      <c r="L1913" s="1" t="str">
        <f>IF(ISBLANK(Table2[[#This Row],[Status]]), "No Data Entered", IFERROR(Table2[[#This Row],[Status]], "No Data Entered"))</f>
        <v>Delivered</v>
      </c>
    </row>
    <row r="1914" spans="1:12" x14ac:dyDescent="0.3">
      <c r="A1914" s="1" t="str">
        <f>Table2[[#This Row],[Product_ID]]</f>
        <v>PRO4724</v>
      </c>
      <c r="B1914" s="1" t="str">
        <f>Table2[[#This Row],[Customer_ID]]</f>
        <v>CUST42019</v>
      </c>
      <c r="C1914" s="14" t="str">
        <f>Table2[[#This Row],[Date]]</f>
        <v>27/02/2023</v>
      </c>
      <c r="D1914" s="1" t="str">
        <f>TRIM(PROPER(Table2[[#This Row],[Product_Name]]))</f>
        <v>Keyboard</v>
      </c>
      <c r="E1914" s="1" t="str">
        <f>TRIM(PROPER(Table2[[#This Row],[Country]]))</f>
        <v>Brazil</v>
      </c>
      <c r="F1914" s="1" t="str">
        <f>TRIM(PROPER(Table2[[#This Row],[Category]]))</f>
        <v>Accessories</v>
      </c>
      <c r="G1914" s="1" t="str">
        <f>TRIM(PROPER(Table2[[#This Row],[Brand]]))</f>
        <v>Microsoft</v>
      </c>
      <c r="H1914" s="1">
        <f>Table2[[#This Row],[Supplier_ID]]</f>
        <v>1090</v>
      </c>
      <c r="I1914" s="1">
        <f>Table2[[#This Row],[Market_Price]]</f>
        <v>389.36</v>
      </c>
      <c r="J1914" s="1">
        <f>Table2[[#This Row],[Selling_Price]]</f>
        <v>714.11</v>
      </c>
      <c r="K1914" s="1">
        <f>Table2[[#This Row],[Quantity]]</f>
        <v>23</v>
      </c>
      <c r="L1914" s="1" t="str">
        <f>IF(ISBLANK(Table2[[#This Row],[Status]]), "No Data Entered", IFERROR(Table2[[#This Row],[Status]], "No Data Entered"))</f>
        <v>Delivered</v>
      </c>
    </row>
    <row r="1915" spans="1:12" x14ac:dyDescent="0.3">
      <c r="A1915" s="1" t="str">
        <f>Table2[[#This Row],[Product_ID]]</f>
        <v>PRO4629</v>
      </c>
      <c r="B1915" s="1" t="str">
        <f>Table2[[#This Row],[Customer_ID]]</f>
        <v>CUST42064</v>
      </c>
      <c r="C1915" s="14" t="str">
        <f>Table2[[#This Row],[Date]]</f>
        <v>18/08/2024</v>
      </c>
      <c r="D1915" s="1" t="str">
        <f>TRIM(PROPER(Table2[[#This Row],[Product_Name]]))</f>
        <v>Laptop</v>
      </c>
      <c r="E1915" s="1" t="str">
        <f>TRIM(PROPER(Table2[[#This Row],[Country]]))</f>
        <v>India</v>
      </c>
      <c r="F1915" s="1" t="str">
        <f>TRIM(PROPER(Table2[[#This Row],[Category]]))</f>
        <v>Accessories</v>
      </c>
      <c r="G1915" s="1" t="str">
        <f>TRIM(PROPER(Table2[[#This Row],[Brand]]))</f>
        <v>Apple</v>
      </c>
      <c r="H1915" s="1">
        <f>Table2[[#This Row],[Supplier_ID]]</f>
        <v>1011</v>
      </c>
      <c r="I1915" s="1">
        <f>Table2[[#This Row],[Market_Price]]</f>
        <v>1701.63</v>
      </c>
      <c r="J1915" s="1">
        <f>Table2[[#This Row],[Selling_Price]]</f>
        <v>2519.5700000000002</v>
      </c>
      <c r="K1915" s="1">
        <f>Table2[[#This Row],[Quantity]]</f>
        <v>44</v>
      </c>
      <c r="L1915" s="1" t="str">
        <f>IF(ISBLANK(Table2[[#This Row],[Status]]), "No Data Entered", IFERROR(Table2[[#This Row],[Status]], "No Data Entered"))</f>
        <v>Delivered</v>
      </c>
    </row>
    <row r="1916" spans="1:12" x14ac:dyDescent="0.3">
      <c r="A1916" s="1" t="str">
        <f>Table2[[#This Row],[Product_ID]]</f>
        <v>PRO6604</v>
      </c>
      <c r="B1916" s="1" t="str">
        <f>Table2[[#This Row],[Customer_ID]]</f>
        <v>CUST42070</v>
      </c>
      <c r="C1916" s="14" t="str">
        <f>Table2[[#This Row],[Date]]</f>
        <v>17/04/2022</v>
      </c>
      <c r="D1916" s="1" t="str">
        <f>TRIM(PROPER(Table2[[#This Row],[Product_Name]]))</f>
        <v>Printer</v>
      </c>
      <c r="E1916" s="1" t="str">
        <f>TRIM(PROPER(Table2[[#This Row],[Country]]))</f>
        <v>Uk</v>
      </c>
      <c r="F1916" s="1" t="str">
        <f>TRIM(PROPER(Table2[[#This Row],[Category]]))</f>
        <v>Accessories</v>
      </c>
      <c r="G1916" s="1" t="str">
        <f>TRIM(PROPER(Table2[[#This Row],[Brand]]))</f>
        <v>Dell</v>
      </c>
      <c r="H1916" s="1">
        <f>Table2[[#This Row],[Supplier_ID]]</f>
        <v>1064</v>
      </c>
      <c r="I1916" s="1">
        <f>Table2[[#This Row],[Market_Price]]</f>
        <v>1249.47</v>
      </c>
      <c r="J1916" s="1">
        <f>Table2[[#This Row],[Selling_Price]]</f>
        <v>2268.36</v>
      </c>
      <c r="K1916" s="1">
        <f>Table2[[#This Row],[Quantity]]</f>
        <v>292</v>
      </c>
      <c r="L1916" s="1" t="str">
        <f>IF(ISBLANK(Table2[[#This Row],[Status]]), "No Data Entered", IFERROR(Table2[[#This Row],[Status]], "No Data Entered"))</f>
        <v>Delivered</v>
      </c>
    </row>
    <row r="1917" spans="1:12" x14ac:dyDescent="0.3">
      <c r="A1917" s="1" t="str">
        <f>Table2[[#This Row],[Product_ID]]</f>
        <v>PRO4394</v>
      </c>
      <c r="B1917" s="1" t="str">
        <f>Table2[[#This Row],[Customer_ID]]</f>
        <v>CUST42091</v>
      </c>
      <c r="C1917" s="14" t="str">
        <f>Table2[[#This Row],[Date]]</f>
        <v>11/01/2020</v>
      </c>
      <c r="D1917" s="1" t="str">
        <f>TRIM(PROPER(Table2[[#This Row],[Product_Name]]))</f>
        <v>Tablet</v>
      </c>
      <c r="E1917" s="1" t="str">
        <f>TRIM(PROPER(Table2[[#This Row],[Country]]))</f>
        <v>Usa</v>
      </c>
      <c r="F1917" s="1" t="str">
        <f>TRIM(PROPER(Table2[[#This Row],[Category]]))</f>
        <v>Office Supplies</v>
      </c>
      <c r="G1917" s="1" t="str">
        <f>TRIM(PROPER(Table2[[#This Row],[Brand]]))</f>
        <v>Hp</v>
      </c>
      <c r="H1917" s="1">
        <f>Table2[[#This Row],[Supplier_ID]]</f>
        <v>1024</v>
      </c>
      <c r="I1917" s="1">
        <f>Table2[[#This Row],[Market_Price]]</f>
        <v>191.99</v>
      </c>
      <c r="J1917" s="1">
        <f>Table2[[#This Row],[Selling_Price]]</f>
        <v>366.1</v>
      </c>
      <c r="K1917" s="1">
        <f>Table2[[#This Row],[Quantity]]</f>
        <v>145</v>
      </c>
      <c r="L1917" s="1" t="str">
        <f>IF(ISBLANK(Table2[[#This Row],[Status]]), "No Data Entered", IFERROR(Table2[[#This Row],[Status]], "No Data Entered"))</f>
        <v>Delivered</v>
      </c>
    </row>
    <row r="1918" spans="1:12" x14ac:dyDescent="0.3">
      <c r="A1918" s="1" t="str">
        <f>Table2[[#This Row],[Product_ID]]</f>
        <v>PRO1404</v>
      </c>
      <c r="B1918" s="1" t="str">
        <f>Table2[[#This Row],[Customer_ID]]</f>
        <v>CUST42248</v>
      </c>
      <c r="C1918" s="14" t="str">
        <f>Table2[[#This Row],[Date]]</f>
        <v>22/01/2025</v>
      </c>
      <c r="D1918" s="1" t="str">
        <f>TRIM(PROPER(Table2[[#This Row],[Product_Name]]))</f>
        <v>Camera</v>
      </c>
      <c r="E1918" s="1" t="str">
        <f>TRIM(PROPER(Table2[[#This Row],[Country]]))</f>
        <v>France</v>
      </c>
      <c r="F1918" s="1" t="str">
        <f>TRIM(PROPER(Table2[[#This Row],[Category]]))</f>
        <v>Wearables</v>
      </c>
      <c r="G1918" s="1" t="str">
        <f>TRIM(PROPER(Table2[[#This Row],[Brand]]))</f>
        <v>Sony</v>
      </c>
      <c r="H1918" s="1">
        <f>Table2[[#This Row],[Supplier_ID]]</f>
        <v>1081</v>
      </c>
      <c r="I1918" s="1">
        <f>Table2[[#This Row],[Market_Price]]</f>
        <v>1788.78</v>
      </c>
      <c r="J1918" s="1">
        <f>Table2[[#This Row],[Selling_Price]]</f>
        <v>3556.56</v>
      </c>
      <c r="K1918" s="1">
        <f>Table2[[#This Row],[Quantity]]</f>
        <v>172</v>
      </c>
      <c r="L1918" s="1" t="str">
        <f>IF(ISBLANK(Table2[[#This Row],[Status]]), "No Data Entered", IFERROR(Table2[[#This Row],[Status]], "No Data Entered"))</f>
        <v>Delivered</v>
      </c>
    </row>
    <row r="1919" spans="1:12" x14ac:dyDescent="0.3">
      <c r="A1919" s="1" t="str">
        <f>Table2[[#This Row],[Product_ID]]</f>
        <v>PRO1135</v>
      </c>
      <c r="B1919" s="1" t="str">
        <f>Table2[[#This Row],[Customer_ID]]</f>
        <v>CUST42274</v>
      </c>
      <c r="C1919" s="14" t="str">
        <f>Table2[[#This Row],[Date]]</f>
        <v>25/03/2024</v>
      </c>
      <c r="D1919" s="1" t="str">
        <f>TRIM(PROPER(Table2[[#This Row],[Product_Name]]))</f>
        <v>Keyboard</v>
      </c>
      <c r="E1919" s="1" t="str">
        <f>TRIM(PROPER(Table2[[#This Row],[Country]]))</f>
        <v>Australia</v>
      </c>
      <c r="F1919" s="1" t="str">
        <f>TRIM(PROPER(Table2[[#This Row],[Category]]))</f>
        <v>Wearables</v>
      </c>
      <c r="G1919" s="1" t="str">
        <f>TRIM(PROPER(Table2[[#This Row],[Brand]]))</f>
        <v>Lenovo</v>
      </c>
      <c r="H1919" s="1">
        <f>Table2[[#This Row],[Supplier_ID]]</f>
        <v>1050</v>
      </c>
      <c r="I1919" s="1">
        <f>Table2[[#This Row],[Market_Price]]</f>
        <v>765.85</v>
      </c>
      <c r="J1919" s="1">
        <f>Table2[[#This Row],[Selling_Price]]</f>
        <v>1269.49</v>
      </c>
      <c r="K1919" s="1">
        <f>Table2[[#This Row],[Quantity]]</f>
        <v>59</v>
      </c>
      <c r="L1919" s="1" t="str">
        <f>IF(ISBLANK(Table2[[#This Row],[Status]]), "No Data Entered", IFERROR(Table2[[#This Row],[Status]], "No Data Entered"))</f>
        <v>Delivered</v>
      </c>
    </row>
    <row r="1920" spans="1:12" x14ac:dyDescent="0.3">
      <c r="A1920" s="1" t="str">
        <f>Table2[[#This Row],[Product_ID]]</f>
        <v>PRO3197</v>
      </c>
      <c r="B1920" s="1" t="str">
        <f>Table2[[#This Row],[Customer_ID]]</f>
        <v>CUST42492</v>
      </c>
      <c r="C1920" s="14" t="str">
        <f>Table2[[#This Row],[Date]]</f>
        <v>25/01/2025</v>
      </c>
      <c r="D1920" s="1" t="str">
        <f>TRIM(PROPER(Table2[[#This Row],[Product_Name]]))</f>
        <v>Smartphone</v>
      </c>
      <c r="E1920" s="1" t="str">
        <f>TRIM(PROPER(Table2[[#This Row],[Country]]))</f>
        <v>Japan</v>
      </c>
      <c r="F1920" s="1" t="str">
        <f>TRIM(PROPER(Table2[[#This Row],[Category]]))</f>
        <v>Computers</v>
      </c>
      <c r="G1920" s="1" t="str">
        <f>TRIM(PROPER(Table2[[#This Row],[Brand]]))</f>
        <v>Lenovo</v>
      </c>
      <c r="H1920" s="1">
        <f>Table2[[#This Row],[Supplier_ID]]</f>
        <v>1074</v>
      </c>
      <c r="I1920" s="1">
        <f>Table2[[#This Row],[Market_Price]]</f>
        <v>873.58</v>
      </c>
      <c r="J1920" s="1">
        <f>Table2[[#This Row],[Selling_Price]]</f>
        <v>1718.62</v>
      </c>
      <c r="K1920" s="1">
        <f>Table2[[#This Row],[Quantity]]</f>
        <v>289</v>
      </c>
      <c r="L1920" s="1" t="str">
        <f>IF(ISBLANK(Table2[[#This Row],[Status]]), "No Data Entered", IFERROR(Table2[[#This Row],[Status]], "No Data Entered"))</f>
        <v>Delivered</v>
      </c>
    </row>
    <row r="1921" spans="1:12" x14ac:dyDescent="0.3">
      <c r="A1921" s="1" t="str">
        <f>Table2[[#This Row],[Product_ID]]</f>
        <v>PRO8916</v>
      </c>
      <c r="B1921" s="1" t="str">
        <f>Table2[[#This Row],[Customer_ID]]</f>
        <v>CUST42527</v>
      </c>
      <c r="C1921" s="14" t="str">
        <f>Table2[[#This Row],[Date]]</f>
        <v>09/05/2024</v>
      </c>
      <c r="D1921" s="1" t="str">
        <f>TRIM(PROPER(Table2[[#This Row],[Product_Name]]))</f>
        <v>Smartwatch</v>
      </c>
      <c r="E1921" s="1" t="str">
        <f>TRIM(PROPER(Table2[[#This Row],[Country]]))</f>
        <v>India</v>
      </c>
      <c r="F1921" s="1" t="str">
        <f>TRIM(PROPER(Table2[[#This Row],[Category]]))</f>
        <v>Computers</v>
      </c>
      <c r="G1921" s="1" t="str">
        <f>TRIM(PROPER(Table2[[#This Row],[Brand]]))</f>
        <v>Samsung</v>
      </c>
      <c r="H1921" s="1">
        <f>Table2[[#This Row],[Supplier_ID]]</f>
        <v>1088</v>
      </c>
      <c r="I1921" s="1">
        <f>Table2[[#This Row],[Market_Price]]</f>
        <v>1731.83</v>
      </c>
      <c r="J1921" s="1">
        <f>Table2[[#This Row],[Selling_Price]]</f>
        <v>2299.5300000000002</v>
      </c>
      <c r="K1921" s="1">
        <f>Table2[[#This Row],[Quantity]]</f>
        <v>348</v>
      </c>
      <c r="L1921" s="1" t="str">
        <f>IF(ISBLANK(Table2[[#This Row],[Status]]), "No Data Entered", IFERROR(Table2[[#This Row],[Status]], "No Data Entered"))</f>
        <v>Delivered</v>
      </c>
    </row>
    <row r="1922" spans="1:12" x14ac:dyDescent="0.3">
      <c r="A1922" s="1" t="str">
        <f>Table2[[#This Row],[Product_ID]]</f>
        <v>PRO5757</v>
      </c>
      <c r="B1922" s="1" t="str">
        <f>Table2[[#This Row],[Customer_ID]]</f>
        <v>CUST42567</v>
      </c>
      <c r="C1922" s="14" t="str">
        <f>Table2[[#This Row],[Date]]</f>
        <v>20/09/2024</v>
      </c>
      <c r="D1922" s="1" t="str">
        <f>TRIM(PROPER(Table2[[#This Row],[Product_Name]]))</f>
        <v>Camera</v>
      </c>
      <c r="E1922" s="1" t="str">
        <f>TRIM(PROPER(Table2[[#This Row],[Country]]))</f>
        <v>Brazil</v>
      </c>
      <c r="F1922" s="1" t="str">
        <f>TRIM(PROPER(Table2[[#This Row],[Category]]))</f>
        <v>Office Supplies</v>
      </c>
      <c r="G1922" s="1" t="str">
        <f>TRIM(PROPER(Table2[[#This Row],[Brand]]))</f>
        <v>Canon</v>
      </c>
      <c r="H1922" s="1">
        <f>Table2[[#This Row],[Supplier_ID]]</f>
        <v>1039</v>
      </c>
      <c r="I1922" s="1">
        <f>Table2[[#This Row],[Market_Price]]</f>
        <v>403.35</v>
      </c>
      <c r="J1922" s="1">
        <f>Table2[[#This Row],[Selling_Price]]</f>
        <v>642.54999999999995</v>
      </c>
      <c r="K1922" s="1">
        <f>Table2[[#This Row],[Quantity]]</f>
        <v>291</v>
      </c>
      <c r="L1922" s="1" t="str">
        <f>IF(ISBLANK(Table2[[#This Row],[Status]]), "No Data Entered", IFERROR(Table2[[#This Row],[Status]], "No Data Entered"))</f>
        <v>Delivered</v>
      </c>
    </row>
    <row r="1923" spans="1:12" x14ac:dyDescent="0.3">
      <c r="A1923" s="1" t="str">
        <f>Table2[[#This Row],[Product_ID]]</f>
        <v>PRO4889</v>
      </c>
      <c r="B1923" s="1" t="str">
        <f>Table2[[#This Row],[Customer_ID]]</f>
        <v>CUST42609</v>
      </c>
      <c r="C1923" s="14" t="str">
        <f>Table2[[#This Row],[Date]]</f>
        <v>23/05/2020</v>
      </c>
      <c r="D1923" s="1" t="str">
        <f>TRIM(PROPER(Table2[[#This Row],[Product_Name]]))</f>
        <v>Smartphone</v>
      </c>
      <c r="E1923" s="1" t="str">
        <f>TRIM(PROPER(Table2[[#This Row],[Country]]))</f>
        <v>Canada</v>
      </c>
      <c r="F1923" s="1" t="str">
        <f>TRIM(PROPER(Table2[[#This Row],[Category]]))</f>
        <v>Office Supplies</v>
      </c>
      <c r="G1923" s="1" t="str">
        <f>TRIM(PROPER(Table2[[#This Row],[Brand]]))</f>
        <v>Asus</v>
      </c>
      <c r="H1923" s="1">
        <f>Table2[[#This Row],[Supplier_ID]]</f>
        <v>1093</v>
      </c>
      <c r="I1923" s="1">
        <f>Table2[[#This Row],[Market_Price]]</f>
        <v>336.52</v>
      </c>
      <c r="J1923" s="1">
        <f>Table2[[#This Row],[Selling_Price]]</f>
        <v>518.34</v>
      </c>
      <c r="K1923" s="1">
        <f>Table2[[#This Row],[Quantity]]</f>
        <v>313</v>
      </c>
      <c r="L1923" s="1" t="str">
        <f>IF(ISBLANK(Table2[[#This Row],[Status]]), "No Data Entered", IFERROR(Table2[[#This Row],[Status]], "No Data Entered"))</f>
        <v>Delivered</v>
      </c>
    </row>
    <row r="1924" spans="1:12" x14ac:dyDescent="0.3">
      <c r="A1924" s="1" t="str">
        <f>Table2[[#This Row],[Product_ID]]</f>
        <v>PRO3160</v>
      </c>
      <c r="B1924" s="1" t="str">
        <f>Table2[[#This Row],[Customer_ID]]</f>
        <v>CUST42677</v>
      </c>
      <c r="C1924" s="14" t="str">
        <f>Table2[[#This Row],[Date]]</f>
        <v>16/11/2025</v>
      </c>
      <c r="D1924" s="1" t="str">
        <f>TRIM(PROPER(Table2[[#This Row],[Product_Name]]))</f>
        <v>Laptop</v>
      </c>
      <c r="E1924" s="1" t="str">
        <f>TRIM(PROPER(Table2[[#This Row],[Country]]))</f>
        <v>India</v>
      </c>
      <c r="F1924" s="1" t="str">
        <f>TRIM(PROPER(Table2[[#This Row],[Category]]))</f>
        <v>Office Supplies</v>
      </c>
      <c r="G1924" s="1" t="str">
        <f>TRIM(PROPER(Table2[[#This Row],[Brand]]))</f>
        <v>Hp</v>
      </c>
      <c r="H1924" s="1">
        <f>Table2[[#This Row],[Supplier_ID]]</f>
        <v>1030</v>
      </c>
      <c r="I1924" s="1">
        <f>Table2[[#This Row],[Market_Price]]</f>
        <v>1911.36</v>
      </c>
      <c r="J1924" s="1">
        <f>Table2[[#This Row],[Selling_Price]]</f>
        <v>2500.65</v>
      </c>
      <c r="K1924" s="1">
        <f>Table2[[#This Row],[Quantity]]</f>
        <v>239</v>
      </c>
      <c r="L1924" s="1" t="str">
        <f>IF(ISBLANK(Table2[[#This Row],[Status]]), "No Data Entered", IFERROR(Table2[[#This Row],[Status]], "No Data Entered"))</f>
        <v>Delivered</v>
      </c>
    </row>
    <row r="1925" spans="1:12" x14ac:dyDescent="0.3">
      <c r="A1925" s="1" t="str">
        <f>Table2[[#This Row],[Product_ID]]</f>
        <v>PRO5268</v>
      </c>
      <c r="B1925" s="1" t="str">
        <f>Table2[[#This Row],[Customer_ID]]</f>
        <v>CUST42712</v>
      </c>
      <c r="C1925" s="14" t="str">
        <f>Table2[[#This Row],[Date]]</f>
        <v>18/05/2025</v>
      </c>
      <c r="D1925" s="1" t="str">
        <f>TRIM(PROPER(Table2[[#This Row],[Product_Name]]))</f>
        <v>Smartwatch</v>
      </c>
      <c r="E1925" s="1" t="str">
        <f>TRIM(PROPER(Table2[[#This Row],[Country]]))</f>
        <v>Canada</v>
      </c>
      <c r="F1925" s="1" t="str">
        <f>TRIM(PROPER(Table2[[#This Row],[Category]]))</f>
        <v>Wearables</v>
      </c>
      <c r="G1925" s="1" t="str">
        <f>TRIM(PROPER(Table2[[#This Row],[Brand]]))</f>
        <v>Microsoft</v>
      </c>
      <c r="H1925" s="1">
        <f>Table2[[#This Row],[Supplier_ID]]</f>
        <v>1013</v>
      </c>
      <c r="I1925" s="1">
        <f>Table2[[#This Row],[Market_Price]]</f>
        <v>106.62</v>
      </c>
      <c r="J1925" s="1">
        <f>Table2[[#This Row],[Selling_Price]]</f>
        <v>194.94</v>
      </c>
      <c r="K1925" s="1">
        <f>Table2[[#This Row],[Quantity]]</f>
        <v>271</v>
      </c>
      <c r="L1925" s="1" t="str">
        <f>IF(ISBLANK(Table2[[#This Row],[Status]]), "No Data Entered", IFERROR(Table2[[#This Row],[Status]], "No Data Entered"))</f>
        <v>Delivered</v>
      </c>
    </row>
    <row r="1926" spans="1:12" x14ac:dyDescent="0.3">
      <c r="A1926" s="1" t="str">
        <f>Table2[[#This Row],[Product_ID]]</f>
        <v>PRO6477</v>
      </c>
      <c r="B1926" s="1" t="str">
        <f>Table2[[#This Row],[Customer_ID]]</f>
        <v>CUST42725</v>
      </c>
      <c r="C1926" s="14" t="str">
        <f>Table2[[#This Row],[Date]]</f>
        <v>08/08/2025</v>
      </c>
      <c r="D1926" s="1" t="str">
        <f>TRIM(PROPER(Table2[[#This Row],[Product_Name]]))</f>
        <v>Headphones</v>
      </c>
      <c r="E1926" s="1" t="str">
        <f>TRIM(PROPER(Table2[[#This Row],[Country]]))</f>
        <v>Usa</v>
      </c>
      <c r="F1926" s="1" t="str">
        <f>TRIM(PROPER(Table2[[#This Row],[Category]]))</f>
        <v>Accessories</v>
      </c>
      <c r="G1926" s="1" t="str">
        <f>TRIM(PROPER(Table2[[#This Row],[Brand]]))</f>
        <v>Sony</v>
      </c>
      <c r="H1926" s="1">
        <f>Table2[[#This Row],[Supplier_ID]]</f>
        <v>1064</v>
      </c>
      <c r="I1926" s="1">
        <f>Table2[[#This Row],[Market_Price]]</f>
        <v>1851.12</v>
      </c>
      <c r="J1926" s="1">
        <f>Table2[[#This Row],[Selling_Price]]</f>
        <v>2809.43</v>
      </c>
      <c r="K1926" s="1">
        <f>Table2[[#This Row],[Quantity]]</f>
        <v>492</v>
      </c>
      <c r="L1926" s="1" t="str">
        <f>IF(ISBLANK(Table2[[#This Row],[Status]]), "No Data Entered", IFERROR(Table2[[#This Row],[Status]], "No Data Entered"))</f>
        <v>Delivered</v>
      </c>
    </row>
    <row r="1927" spans="1:12" x14ac:dyDescent="0.3">
      <c r="A1927" s="1" t="str">
        <f>Table2[[#This Row],[Product_ID]]</f>
        <v>PRO8911</v>
      </c>
      <c r="B1927" s="1" t="str">
        <f>Table2[[#This Row],[Customer_ID]]</f>
        <v>CUST42857</v>
      </c>
      <c r="C1927" s="14" t="str">
        <f>Table2[[#This Row],[Date]]</f>
        <v>19/11/2021</v>
      </c>
      <c r="D1927" s="1" t="str">
        <f>TRIM(PROPER(Table2[[#This Row],[Product_Name]]))</f>
        <v>Camera</v>
      </c>
      <c r="E1927" s="1" t="str">
        <f>TRIM(PROPER(Table2[[#This Row],[Country]]))</f>
        <v>China</v>
      </c>
      <c r="F1927" s="1" t="str">
        <f>TRIM(PROPER(Table2[[#This Row],[Category]]))</f>
        <v>Computers</v>
      </c>
      <c r="G1927" s="1" t="str">
        <f>TRIM(PROPER(Table2[[#This Row],[Brand]]))</f>
        <v>Hp</v>
      </c>
      <c r="H1927" s="1">
        <f>Table2[[#This Row],[Supplier_ID]]</f>
        <v>1041</v>
      </c>
      <c r="I1927" s="1">
        <f>Table2[[#This Row],[Market_Price]]</f>
        <v>1377.71</v>
      </c>
      <c r="J1927" s="1">
        <f>Table2[[#This Row],[Selling_Price]]</f>
        <v>1908.31</v>
      </c>
      <c r="K1927" s="1">
        <f>Table2[[#This Row],[Quantity]]</f>
        <v>424</v>
      </c>
      <c r="L1927" s="1" t="str">
        <f>IF(ISBLANK(Table2[[#This Row],[Status]]), "No Data Entered", IFERROR(Table2[[#This Row],[Status]], "No Data Entered"))</f>
        <v>Delivered</v>
      </c>
    </row>
    <row r="1928" spans="1:12" x14ac:dyDescent="0.3">
      <c r="A1928" s="1" t="str">
        <f>Table2[[#This Row],[Product_ID]]</f>
        <v>PRO4200</v>
      </c>
      <c r="B1928" s="1" t="str">
        <f>Table2[[#This Row],[Customer_ID]]</f>
        <v>CUST42896</v>
      </c>
      <c r="C1928" s="14" t="str">
        <f>Table2[[#This Row],[Date]]</f>
        <v>15/01/2024</v>
      </c>
      <c r="D1928" s="1" t="str">
        <f>TRIM(PROPER(Table2[[#This Row],[Product_Name]]))</f>
        <v>Smartwatch</v>
      </c>
      <c r="E1928" s="1" t="str">
        <f>TRIM(PROPER(Table2[[#This Row],[Country]]))</f>
        <v>Japan</v>
      </c>
      <c r="F1928" s="1" t="str">
        <f>TRIM(PROPER(Table2[[#This Row],[Category]]))</f>
        <v>Accessories</v>
      </c>
      <c r="G1928" s="1" t="str">
        <f>TRIM(PROPER(Table2[[#This Row],[Brand]]))</f>
        <v>Logitech</v>
      </c>
      <c r="H1928" s="1">
        <f>Table2[[#This Row],[Supplier_ID]]</f>
        <v>1069</v>
      </c>
      <c r="I1928" s="1">
        <f>Table2[[#This Row],[Market_Price]]</f>
        <v>954.41</v>
      </c>
      <c r="J1928" s="1">
        <f>Table2[[#This Row],[Selling_Price]]</f>
        <v>1481.92</v>
      </c>
      <c r="K1928" s="1">
        <f>Table2[[#This Row],[Quantity]]</f>
        <v>484</v>
      </c>
      <c r="L1928" s="1" t="str">
        <f>IF(ISBLANK(Table2[[#This Row],[Status]]), "No Data Entered", IFERROR(Table2[[#This Row],[Status]], "No Data Entered"))</f>
        <v>Delivered</v>
      </c>
    </row>
    <row r="1929" spans="1:12" x14ac:dyDescent="0.3">
      <c r="A1929" s="1" t="str">
        <f>Table2[[#This Row],[Product_ID]]</f>
        <v>PRO1187</v>
      </c>
      <c r="B1929" s="1" t="str">
        <f>Table2[[#This Row],[Customer_ID]]</f>
        <v>CUST42912</v>
      </c>
      <c r="C1929" s="14" t="str">
        <f>Table2[[#This Row],[Date]]</f>
        <v>24/11/2022</v>
      </c>
      <c r="D1929" s="1" t="str">
        <f>TRIM(PROPER(Table2[[#This Row],[Product_Name]]))</f>
        <v>Printer</v>
      </c>
      <c r="E1929" s="1" t="str">
        <f>TRIM(PROPER(Table2[[#This Row],[Country]]))</f>
        <v>Japan</v>
      </c>
      <c r="F1929" s="1" t="str">
        <f>TRIM(PROPER(Table2[[#This Row],[Category]]))</f>
        <v>Computers</v>
      </c>
      <c r="G1929" s="1" t="str">
        <f>TRIM(PROPER(Table2[[#This Row],[Brand]]))</f>
        <v>Apple</v>
      </c>
      <c r="H1929" s="1">
        <f>Table2[[#This Row],[Supplier_ID]]</f>
        <v>1016</v>
      </c>
      <c r="I1929" s="1">
        <f>Table2[[#This Row],[Market_Price]]</f>
        <v>1566.98</v>
      </c>
      <c r="J1929" s="1">
        <f>Table2[[#This Row],[Selling_Price]]</f>
        <v>1824.95</v>
      </c>
      <c r="K1929" s="1">
        <f>Table2[[#This Row],[Quantity]]</f>
        <v>449</v>
      </c>
      <c r="L1929" s="1" t="str">
        <f>IF(ISBLANK(Table2[[#This Row],[Status]]), "No Data Entered", IFERROR(Table2[[#This Row],[Status]], "No Data Entered"))</f>
        <v>Delivered</v>
      </c>
    </row>
    <row r="1930" spans="1:12" x14ac:dyDescent="0.3">
      <c r="A1930" s="1" t="str">
        <f>Table2[[#This Row],[Product_ID]]</f>
        <v>PRO4603</v>
      </c>
      <c r="B1930" s="1" t="str">
        <f>Table2[[#This Row],[Customer_ID]]</f>
        <v>CUST42984</v>
      </c>
      <c r="C1930" s="14" t="str">
        <f>Table2[[#This Row],[Date]]</f>
        <v>13/05/2024</v>
      </c>
      <c r="D1930" s="1" t="str">
        <f>TRIM(PROPER(Table2[[#This Row],[Product_Name]]))</f>
        <v>Printer</v>
      </c>
      <c r="E1930" s="1" t="str">
        <f>TRIM(PROPER(Table2[[#This Row],[Country]]))</f>
        <v>Uk</v>
      </c>
      <c r="F1930" s="1" t="str">
        <f>TRIM(PROPER(Table2[[#This Row],[Category]]))</f>
        <v>Electronics</v>
      </c>
      <c r="G1930" s="1" t="str">
        <f>TRIM(PROPER(Table2[[#This Row],[Brand]]))</f>
        <v>Lenovo</v>
      </c>
      <c r="H1930" s="1">
        <f>Table2[[#This Row],[Supplier_ID]]</f>
        <v>1084</v>
      </c>
      <c r="I1930" s="1">
        <f>Table2[[#This Row],[Market_Price]]</f>
        <v>533.69000000000005</v>
      </c>
      <c r="J1930" s="1">
        <f>Table2[[#This Row],[Selling_Price]]</f>
        <v>661.67</v>
      </c>
      <c r="K1930" s="1">
        <f>Table2[[#This Row],[Quantity]]</f>
        <v>91</v>
      </c>
      <c r="L1930" s="1" t="str">
        <f>IF(ISBLANK(Table2[[#This Row],[Status]]), "No Data Entered", IFERROR(Table2[[#This Row],[Status]], "No Data Entered"))</f>
        <v>Delivered</v>
      </c>
    </row>
    <row r="1931" spans="1:12" x14ac:dyDescent="0.3">
      <c r="A1931" s="1" t="str">
        <f>Table2[[#This Row],[Product_ID]]</f>
        <v>PRO6050</v>
      </c>
      <c r="B1931" s="1" t="str">
        <f>Table2[[#This Row],[Customer_ID]]</f>
        <v>CUST43007</v>
      </c>
      <c r="C1931" s="14" t="str">
        <f>Table2[[#This Row],[Date]]</f>
        <v>21/11/2023</v>
      </c>
      <c r="D1931" s="1" t="str">
        <f>TRIM(PROPER(Table2[[#This Row],[Product_Name]]))</f>
        <v>Camera</v>
      </c>
      <c r="E1931" s="1" t="str">
        <f>TRIM(PROPER(Table2[[#This Row],[Country]]))</f>
        <v>Uk</v>
      </c>
      <c r="F1931" s="1" t="str">
        <f>TRIM(PROPER(Table2[[#This Row],[Category]]))</f>
        <v>Electronics</v>
      </c>
      <c r="G1931" s="1" t="str">
        <f>TRIM(PROPER(Table2[[#This Row],[Brand]]))</f>
        <v>Microsoft</v>
      </c>
      <c r="H1931" s="1">
        <f>Table2[[#This Row],[Supplier_ID]]</f>
        <v>1009</v>
      </c>
      <c r="I1931" s="1">
        <f>Table2[[#This Row],[Market_Price]]</f>
        <v>1766.43</v>
      </c>
      <c r="J1931" s="1">
        <f>Table2[[#This Row],[Selling_Price]]</f>
        <v>3082.48</v>
      </c>
      <c r="K1931" s="1">
        <f>Table2[[#This Row],[Quantity]]</f>
        <v>135</v>
      </c>
      <c r="L1931" s="1" t="str">
        <f>IF(ISBLANK(Table2[[#This Row],[Status]]), "No Data Entered", IFERROR(Table2[[#This Row],[Status]], "No Data Entered"))</f>
        <v>Delivered</v>
      </c>
    </row>
    <row r="1932" spans="1:12" x14ac:dyDescent="0.3">
      <c r="A1932" s="1" t="str">
        <f>Table2[[#This Row],[Product_ID]]</f>
        <v>PRO9946</v>
      </c>
      <c r="B1932" s="1" t="str">
        <f>Table2[[#This Row],[Customer_ID]]</f>
        <v>CUST43014</v>
      </c>
      <c r="C1932" s="14" t="str">
        <f>Table2[[#This Row],[Date]]</f>
        <v>12/04/2024</v>
      </c>
      <c r="D1932" s="1" t="str">
        <f>TRIM(PROPER(Table2[[#This Row],[Product_Name]]))</f>
        <v>Smartwatch</v>
      </c>
      <c r="E1932" s="1" t="str">
        <f>TRIM(PROPER(Table2[[#This Row],[Country]]))</f>
        <v>Usa</v>
      </c>
      <c r="F1932" s="1" t="str">
        <f>TRIM(PROPER(Table2[[#This Row],[Category]]))</f>
        <v>Office Supplies</v>
      </c>
      <c r="G1932" s="1" t="str">
        <f>TRIM(PROPER(Table2[[#This Row],[Brand]]))</f>
        <v>Canon</v>
      </c>
      <c r="H1932" s="1">
        <f>Table2[[#This Row],[Supplier_ID]]</f>
        <v>1082</v>
      </c>
      <c r="I1932" s="1">
        <f>Table2[[#This Row],[Market_Price]]</f>
        <v>1795.1</v>
      </c>
      <c r="J1932" s="1">
        <f>Table2[[#This Row],[Selling_Price]]</f>
        <v>2681.43</v>
      </c>
      <c r="K1932" s="1">
        <f>Table2[[#This Row],[Quantity]]</f>
        <v>431</v>
      </c>
      <c r="L1932" s="1" t="str">
        <f>IF(ISBLANK(Table2[[#This Row],[Status]]), "No Data Entered", IFERROR(Table2[[#This Row],[Status]], "No Data Entered"))</f>
        <v>Delivered</v>
      </c>
    </row>
    <row r="1933" spans="1:12" x14ac:dyDescent="0.3">
      <c r="A1933" s="1" t="str">
        <f>Table2[[#This Row],[Product_ID]]</f>
        <v>PRO5742</v>
      </c>
      <c r="B1933" s="1" t="str">
        <f>Table2[[#This Row],[Customer_ID]]</f>
        <v>CUST43179</v>
      </c>
      <c r="C1933" s="14" t="str">
        <f>Table2[[#This Row],[Date]]</f>
        <v>20/03/2025</v>
      </c>
      <c r="D1933" s="1" t="str">
        <f>TRIM(PROPER(Table2[[#This Row],[Product_Name]]))</f>
        <v>Printer</v>
      </c>
      <c r="E1933" s="1" t="str">
        <f>TRIM(PROPER(Table2[[#This Row],[Country]]))</f>
        <v>Australia</v>
      </c>
      <c r="F1933" s="1" t="str">
        <f>TRIM(PROPER(Table2[[#This Row],[Category]]))</f>
        <v>Accessories</v>
      </c>
      <c r="G1933" s="1" t="str">
        <f>TRIM(PROPER(Table2[[#This Row],[Brand]]))</f>
        <v>Asus</v>
      </c>
      <c r="H1933" s="1">
        <f>Table2[[#This Row],[Supplier_ID]]</f>
        <v>1050</v>
      </c>
      <c r="I1933" s="1">
        <f>Table2[[#This Row],[Market_Price]]</f>
        <v>660.08</v>
      </c>
      <c r="J1933" s="1">
        <f>Table2[[#This Row],[Selling_Price]]</f>
        <v>1128.25</v>
      </c>
      <c r="K1933" s="1">
        <f>Table2[[#This Row],[Quantity]]</f>
        <v>457</v>
      </c>
      <c r="L1933" s="1" t="str">
        <f>IF(ISBLANK(Table2[[#This Row],[Status]]), "No Data Entered", IFERROR(Table2[[#This Row],[Status]], "No Data Entered"))</f>
        <v>Delivered</v>
      </c>
    </row>
    <row r="1934" spans="1:12" x14ac:dyDescent="0.3">
      <c r="A1934" s="1" t="str">
        <f>Table2[[#This Row],[Product_ID]]</f>
        <v>PRO2156</v>
      </c>
      <c r="B1934" s="1" t="str">
        <f>Table2[[#This Row],[Customer_ID]]</f>
        <v>CUST43283</v>
      </c>
      <c r="C1934" s="14" t="str">
        <f>Table2[[#This Row],[Date]]</f>
        <v>07/07/2023</v>
      </c>
      <c r="D1934" s="1" t="str">
        <f>TRIM(PROPER(Table2[[#This Row],[Product_Name]]))</f>
        <v>Camera</v>
      </c>
      <c r="E1934" s="1" t="str">
        <f>TRIM(PROPER(Table2[[#This Row],[Country]]))</f>
        <v>Usa</v>
      </c>
      <c r="F1934" s="1" t="str">
        <f>TRIM(PROPER(Table2[[#This Row],[Category]]))</f>
        <v>Computers</v>
      </c>
      <c r="G1934" s="1" t="str">
        <f>TRIM(PROPER(Table2[[#This Row],[Brand]]))</f>
        <v>Samsung</v>
      </c>
      <c r="H1934" s="1">
        <f>Table2[[#This Row],[Supplier_ID]]</f>
        <v>1058</v>
      </c>
      <c r="I1934" s="1">
        <f>Table2[[#This Row],[Market_Price]]</f>
        <v>404.41</v>
      </c>
      <c r="J1934" s="1">
        <f>Table2[[#This Row],[Selling_Price]]</f>
        <v>694.35</v>
      </c>
      <c r="K1934" s="1">
        <f>Table2[[#This Row],[Quantity]]</f>
        <v>123</v>
      </c>
      <c r="L1934" s="1" t="str">
        <f>IF(ISBLANK(Table2[[#This Row],[Status]]), "No Data Entered", IFERROR(Table2[[#This Row],[Status]], "No Data Entered"))</f>
        <v>Delivered</v>
      </c>
    </row>
    <row r="1935" spans="1:12" x14ac:dyDescent="0.3">
      <c r="A1935" s="1" t="str">
        <f>Table2[[#This Row],[Product_ID]]</f>
        <v>PRO2812</v>
      </c>
      <c r="B1935" s="1" t="str">
        <f>Table2[[#This Row],[Customer_ID]]</f>
        <v>CUST43361</v>
      </c>
      <c r="C1935" s="14" t="str">
        <f>Table2[[#This Row],[Date]]</f>
        <v>21/07/2023</v>
      </c>
      <c r="D1935" s="1" t="str">
        <f>TRIM(PROPER(Table2[[#This Row],[Product_Name]]))</f>
        <v>Mouse</v>
      </c>
      <c r="E1935" s="1" t="str">
        <f>TRIM(PROPER(Table2[[#This Row],[Country]]))</f>
        <v>Japan</v>
      </c>
      <c r="F1935" s="1" t="str">
        <f>TRIM(PROPER(Table2[[#This Row],[Category]]))</f>
        <v>Electronics</v>
      </c>
      <c r="G1935" s="1" t="str">
        <f>TRIM(PROPER(Table2[[#This Row],[Brand]]))</f>
        <v>Hp</v>
      </c>
      <c r="H1935" s="1">
        <f>Table2[[#This Row],[Supplier_ID]]</f>
        <v>1005</v>
      </c>
      <c r="I1935" s="1">
        <f>Table2[[#This Row],[Market_Price]]</f>
        <v>175.39</v>
      </c>
      <c r="J1935" s="1">
        <f>Table2[[#This Row],[Selling_Price]]</f>
        <v>260.33999999999997</v>
      </c>
      <c r="K1935" s="1">
        <f>Table2[[#This Row],[Quantity]]</f>
        <v>130</v>
      </c>
      <c r="L1935" s="1" t="str">
        <f>IF(ISBLANK(Table2[[#This Row],[Status]]), "No Data Entered", IFERROR(Table2[[#This Row],[Status]], "No Data Entered"))</f>
        <v>Delivered</v>
      </c>
    </row>
    <row r="1936" spans="1:12" x14ac:dyDescent="0.3">
      <c r="A1936" s="1" t="str">
        <f>Table2[[#This Row],[Product_ID]]</f>
        <v>PRO5274</v>
      </c>
      <c r="B1936" s="1" t="str">
        <f>Table2[[#This Row],[Customer_ID]]</f>
        <v>CUST43494</v>
      </c>
      <c r="C1936" s="14" t="str">
        <f>Table2[[#This Row],[Date]]</f>
        <v>01/05/2024</v>
      </c>
      <c r="D1936" s="1" t="str">
        <f>TRIM(PROPER(Table2[[#This Row],[Product_Name]]))</f>
        <v>Mouse</v>
      </c>
      <c r="E1936" s="1" t="str">
        <f>TRIM(PROPER(Table2[[#This Row],[Country]]))</f>
        <v>Canada</v>
      </c>
      <c r="F1936" s="1" t="str">
        <f>TRIM(PROPER(Table2[[#This Row],[Category]]))</f>
        <v>Wearables</v>
      </c>
      <c r="G1936" s="1" t="str">
        <f>TRIM(PROPER(Table2[[#This Row],[Brand]]))</f>
        <v>Samsung</v>
      </c>
      <c r="H1936" s="1">
        <f>Table2[[#This Row],[Supplier_ID]]</f>
        <v>1053</v>
      </c>
      <c r="I1936" s="1">
        <f>Table2[[#This Row],[Market_Price]]</f>
        <v>287.45999999999998</v>
      </c>
      <c r="J1936" s="1">
        <f>Table2[[#This Row],[Selling_Price]]</f>
        <v>410.32</v>
      </c>
      <c r="K1936" s="1">
        <f>Table2[[#This Row],[Quantity]]</f>
        <v>389</v>
      </c>
      <c r="L1936" s="1" t="str">
        <f>IF(ISBLANK(Table2[[#This Row],[Status]]), "No Data Entered", IFERROR(Table2[[#This Row],[Status]], "No Data Entered"))</f>
        <v>Delivered</v>
      </c>
    </row>
    <row r="1937" spans="1:12" x14ac:dyDescent="0.3">
      <c r="A1937" s="1" t="str">
        <f>Table2[[#This Row],[Product_ID]]</f>
        <v>PRO1141</v>
      </c>
      <c r="B1937" s="1" t="str">
        <f>Table2[[#This Row],[Customer_ID]]</f>
        <v>CUST43576</v>
      </c>
      <c r="C1937" s="14" t="str">
        <f>Table2[[#This Row],[Date]]</f>
        <v>15/01/2024</v>
      </c>
      <c r="D1937" s="1" t="str">
        <f>TRIM(PROPER(Table2[[#This Row],[Product_Name]]))</f>
        <v>Keyboard</v>
      </c>
      <c r="E1937" s="1" t="str">
        <f>TRIM(PROPER(Table2[[#This Row],[Country]]))</f>
        <v>Japan</v>
      </c>
      <c r="F1937" s="1" t="str">
        <f>TRIM(PROPER(Table2[[#This Row],[Category]]))</f>
        <v>Computers</v>
      </c>
      <c r="G1937" s="1" t="str">
        <f>TRIM(PROPER(Table2[[#This Row],[Brand]]))</f>
        <v>Logitech</v>
      </c>
      <c r="H1937" s="1">
        <f>Table2[[#This Row],[Supplier_ID]]</f>
        <v>1030</v>
      </c>
      <c r="I1937" s="1">
        <f>Table2[[#This Row],[Market_Price]]</f>
        <v>1567.16</v>
      </c>
      <c r="J1937" s="1">
        <f>Table2[[#This Row],[Selling_Price]]</f>
        <v>2776.64</v>
      </c>
      <c r="K1937" s="1">
        <f>Table2[[#This Row],[Quantity]]</f>
        <v>476</v>
      </c>
      <c r="L1937" s="1" t="str">
        <f>IF(ISBLANK(Table2[[#This Row],[Status]]), "No Data Entered", IFERROR(Table2[[#This Row],[Status]], "No Data Entered"))</f>
        <v>Delivered</v>
      </c>
    </row>
    <row r="1938" spans="1:12" x14ac:dyDescent="0.3">
      <c r="A1938" s="1" t="str">
        <f>Table2[[#This Row],[Product_ID]]</f>
        <v>PRO3905</v>
      </c>
      <c r="B1938" s="1" t="str">
        <f>Table2[[#This Row],[Customer_ID]]</f>
        <v>CUST43616</v>
      </c>
      <c r="C1938" s="14" t="str">
        <f>Table2[[#This Row],[Date]]</f>
        <v>08/01/2022</v>
      </c>
      <c r="D1938" s="1" t="str">
        <f>TRIM(PROPER(Table2[[#This Row],[Product_Name]]))</f>
        <v>Smartwatch</v>
      </c>
      <c r="E1938" s="1" t="str">
        <f>TRIM(PROPER(Table2[[#This Row],[Country]]))</f>
        <v>India</v>
      </c>
      <c r="F1938" s="1" t="str">
        <f>TRIM(PROPER(Table2[[#This Row],[Category]]))</f>
        <v>Accessories</v>
      </c>
      <c r="G1938" s="1" t="str">
        <f>TRIM(PROPER(Table2[[#This Row],[Brand]]))</f>
        <v>Lenovo</v>
      </c>
      <c r="H1938" s="1">
        <f>Table2[[#This Row],[Supplier_ID]]</f>
        <v>1048</v>
      </c>
      <c r="I1938" s="1">
        <f>Table2[[#This Row],[Market_Price]]</f>
        <v>807.69</v>
      </c>
      <c r="J1938" s="1">
        <f>Table2[[#This Row],[Selling_Price]]</f>
        <v>1005.69</v>
      </c>
      <c r="K1938" s="1">
        <f>Table2[[#This Row],[Quantity]]</f>
        <v>67</v>
      </c>
      <c r="L1938" s="1" t="str">
        <f>IF(ISBLANK(Table2[[#This Row],[Status]]), "No Data Entered", IFERROR(Table2[[#This Row],[Status]], "No Data Entered"))</f>
        <v>Delivered</v>
      </c>
    </row>
    <row r="1939" spans="1:12" x14ac:dyDescent="0.3">
      <c r="A1939" s="1" t="str">
        <f>Table2[[#This Row],[Product_ID]]</f>
        <v>PRO6568</v>
      </c>
      <c r="B1939" s="1" t="str">
        <f>Table2[[#This Row],[Customer_ID]]</f>
        <v>CUST43720</v>
      </c>
      <c r="C1939" s="14" t="str">
        <f>Table2[[#This Row],[Date]]</f>
        <v>25/07/2021</v>
      </c>
      <c r="D1939" s="1" t="str">
        <f>TRIM(PROPER(Table2[[#This Row],[Product_Name]]))</f>
        <v>Laptop</v>
      </c>
      <c r="E1939" s="1" t="str">
        <f>TRIM(PROPER(Table2[[#This Row],[Country]]))</f>
        <v>Australia</v>
      </c>
      <c r="F1939" s="1" t="str">
        <f>TRIM(PROPER(Table2[[#This Row],[Category]]))</f>
        <v>Computers</v>
      </c>
      <c r="G1939" s="1" t="str">
        <f>TRIM(PROPER(Table2[[#This Row],[Brand]]))</f>
        <v>Logitech</v>
      </c>
      <c r="H1939" s="1">
        <f>Table2[[#This Row],[Supplier_ID]]</f>
        <v>1027</v>
      </c>
      <c r="I1939" s="1">
        <f>Table2[[#This Row],[Market_Price]]</f>
        <v>1548.31</v>
      </c>
      <c r="J1939" s="1">
        <f>Table2[[#This Row],[Selling_Price]]</f>
        <v>3088.85</v>
      </c>
      <c r="K1939" s="1">
        <f>Table2[[#This Row],[Quantity]]</f>
        <v>192</v>
      </c>
      <c r="L1939" s="1" t="str">
        <f>IF(ISBLANK(Table2[[#This Row],[Status]]), "No Data Entered", IFERROR(Table2[[#This Row],[Status]], "No Data Entered"))</f>
        <v>Delivered</v>
      </c>
    </row>
    <row r="1940" spans="1:12" x14ac:dyDescent="0.3">
      <c r="A1940" s="1" t="str">
        <f>Table2[[#This Row],[Product_ID]]</f>
        <v>PRO2628</v>
      </c>
      <c r="B1940" s="1" t="str">
        <f>Table2[[#This Row],[Customer_ID]]</f>
        <v>CUST43750</v>
      </c>
      <c r="C1940" s="14" t="str">
        <f>Table2[[#This Row],[Date]]</f>
        <v>22/12/2022</v>
      </c>
      <c r="D1940" s="1" t="str">
        <f>TRIM(PROPER(Table2[[#This Row],[Product_Name]]))</f>
        <v>Tablet</v>
      </c>
      <c r="E1940" s="1" t="str">
        <f>TRIM(PROPER(Table2[[#This Row],[Country]]))</f>
        <v>India</v>
      </c>
      <c r="F1940" s="1" t="str">
        <f>TRIM(PROPER(Table2[[#This Row],[Category]]))</f>
        <v>Computers</v>
      </c>
      <c r="G1940" s="1" t="str">
        <f>TRIM(PROPER(Table2[[#This Row],[Brand]]))</f>
        <v>Lenovo</v>
      </c>
      <c r="H1940" s="1">
        <f>Table2[[#This Row],[Supplier_ID]]</f>
        <v>1005</v>
      </c>
      <c r="I1940" s="1">
        <f>Table2[[#This Row],[Market_Price]]</f>
        <v>1382.16</v>
      </c>
      <c r="J1940" s="1">
        <f>Table2[[#This Row],[Selling_Price]]</f>
        <v>2397.52</v>
      </c>
      <c r="K1940" s="1">
        <f>Table2[[#This Row],[Quantity]]</f>
        <v>259</v>
      </c>
      <c r="L1940" s="1" t="str">
        <f>IF(ISBLANK(Table2[[#This Row],[Status]]), "No Data Entered", IFERROR(Table2[[#This Row],[Status]], "No Data Entered"))</f>
        <v>Delivered</v>
      </c>
    </row>
    <row r="1941" spans="1:12" x14ac:dyDescent="0.3">
      <c r="A1941" s="1" t="str">
        <f>Table2[[#This Row],[Product_ID]]</f>
        <v>PRO9409</v>
      </c>
      <c r="B1941" s="1" t="str">
        <f>Table2[[#This Row],[Customer_ID]]</f>
        <v>CUST43753</v>
      </c>
      <c r="C1941" s="14" t="str">
        <f>Table2[[#This Row],[Date]]</f>
        <v>28/09/2020</v>
      </c>
      <c r="D1941" s="1" t="str">
        <f>TRIM(PROPER(Table2[[#This Row],[Product_Name]]))</f>
        <v>Tablet</v>
      </c>
      <c r="E1941" s="1" t="str">
        <f>TRIM(PROPER(Table2[[#This Row],[Country]]))</f>
        <v>Japan</v>
      </c>
      <c r="F1941" s="1" t="str">
        <f>TRIM(PROPER(Table2[[#This Row],[Category]]))</f>
        <v>Computers</v>
      </c>
      <c r="G1941" s="1" t="str">
        <f>TRIM(PROPER(Table2[[#This Row],[Brand]]))</f>
        <v>Logitech</v>
      </c>
      <c r="H1941" s="1">
        <f>Table2[[#This Row],[Supplier_ID]]</f>
        <v>1005</v>
      </c>
      <c r="I1941" s="1">
        <f>Table2[[#This Row],[Market_Price]]</f>
        <v>133.75</v>
      </c>
      <c r="J1941" s="1">
        <f>Table2[[#This Row],[Selling_Price]]</f>
        <v>259.5</v>
      </c>
      <c r="K1941" s="1">
        <f>Table2[[#This Row],[Quantity]]</f>
        <v>271</v>
      </c>
      <c r="L1941" s="1" t="str">
        <f>IF(ISBLANK(Table2[[#This Row],[Status]]), "No Data Entered", IFERROR(Table2[[#This Row],[Status]], "No Data Entered"))</f>
        <v>Delivered</v>
      </c>
    </row>
    <row r="1942" spans="1:12" x14ac:dyDescent="0.3">
      <c r="A1942" s="1" t="str">
        <f>Table2[[#This Row],[Product_ID]]</f>
        <v>PRO1470</v>
      </c>
      <c r="B1942" s="1" t="str">
        <f>Table2[[#This Row],[Customer_ID]]</f>
        <v>CUST43758</v>
      </c>
      <c r="C1942" s="14" t="str">
        <f>Table2[[#This Row],[Date]]</f>
        <v>20/08/2022</v>
      </c>
      <c r="D1942" s="1" t="str">
        <f>TRIM(PROPER(Table2[[#This Row],[Product_Name]]))</f>
        <v>Headphones</v>
      </c>
      <c r="E1942" s="1" t="str">
        <f>TRIM(PROPER(Table2[[#This Row],[Country]]))</f>
        <v>Usa</v>
      </c>
      <c r="F1942" s="1" t="str">
        <f>TRIM(PROPER(Table2[[#This Row],[Category]]))</f>
        <v>Electronics</v>
      </c>
      <c r="G1942" s="1" t="str">
        <f>TRIM(PROPER(Table2[[#This Row],[Brand]]))</f>
        <v>Canon</v>
      </c>
      <c r="H1942" s="1">
        <f>Table2[[#This Row],[Supplier_ID]]</f>
        <v>1081</v>
      </c>
      <c r="I1942" s="1">
        <f>Table2[[#This Row],[Market_Price]]</f>
        <v>989.37</v>
      </c>
      <c r="J1942" s="1">
        <f>Table2[[#This Row],[Selling_Price]]</f>
        <v>1266.1199999999999</v>
      </c>
      <c r="K1942" s="1">
        <f>Table2[[#This Row],[Quantity]]</f>
        <v>96</v>
      </c>
      <c r="L1942" s="1" t="str">
        <f>IF(ISBLANK(Table2[[#This Row],[Status]]), "No Data Entered", IFERROR(Table2[[#This Row],[Status]], "No Data Entered"))</f>
        <v>Delivered</v>
      </c>
    </row>
    <row r="1943" spans="1:12" x14ac:dyDescent="0.3">
      <c r="A1943" s="1" t="str">
        <f>Table2[[#This Row],[Product_ID]]</f>
        <v>PRO3315</v>
      </c>
      <c r="B1943" s="1" t="str">
        <f>Table2[[#This Row],[Customer_ID]]</f>
        <v>CUST43792</v>
      </c>
      <c r="C1943" s="14" t="str">
        <f>Table2[[#This Row],[Date]]</f>
        <v>06/07/2022</v>
      </c>
      <c r="D1943" s="1" t="str">
        <f>TRIM(PROPER(Table2[[#This Row],[Product_Name]]))</f>
        <v>Smartphone</v>
      </c>
      <c r="E1943" s="1" t="str">
        <f>TRIM(PROPER(Table2[[#This Row],[Country]]))</f>
        <v>Brazil</v>
      </c>
      <c r="F1943" s="1" t="str">
        <f>TRIM(PROPER(Table2[[#This Row],[Category]]))</f>
        <v>Electronics</v>
      </c>
      <c r="G1943" s="1" t="str">
        <f>TRIM(PROPER(Table2[[#This Row],[Brand]]))</f>
        <v>Hp</v>
      </c>
      <c r="H1943" s="1">
        <f>Table2[[#This Row],[Supplier_ID]]</f>
        <v>1090</v>
      </c>
      <c r="I1943" s="1">
        <f>Table2[[#This Row],[Market_Price]]</f>
        <v>1729.92</v>
      </c>
      <c r="J1943" s="1">
        <f>Table2[[#This Row],[Selling_Price]]</f>
        <v>3055.51</v>
      </c>
      <c r="K1943" s="1">
        <f>Table2[[#This Row],[Quantity]]</f>
        <v>350</v>
      </c>
      <c r="L1943" s="1" t="str">
        <f>IF(ISBLANK(Table2[[#This Row],[Status]]), "No Data Entered", IFERROR(Table2[[#This Row],[Status]], "No Data Entered"))</f>
        <v>Delivered</v>
      </c>
    </row>
    <row r="1944" spans="1:12" x14ac:dyDescent="0.3">
      <c r="A1944" s="1" t="str">
        <f>Table2[[#This Row],[Product_ID]]</f>
        <v>PRO7510</v>
      </c>
      <c r="B1944" s="1" t="str">
        <f>Table2[[#This Row],[Customer_ID]]</f>
        <v>CUST43809</v>
      </c>
      <c r="C1944" s="14" t="str">
        <f>Table2[[#This Row],[Date]]</f>
        <v>11/07/2020</v>
      </c>
      <c r="D1944" s="1" t="str">
        <f>TRIM(PROPER(Table2[[#This Row],[Product_Name]]))</f>
        <v>Smartwatch</v>
      </c>
      <c r="E1944" s="1" t="str">
        <f>TRIM(PROPER(Table2[[#This Row],[Country]]))</f>
        <v>China</v>
      </c>
      <c r="F1944" s="1" t="str">
        <f>TRIM(PROPER(Table2[[#This Row],[Category]]))</f>
        <v>Computers</v>
      </c>
      <c r="G1944" s="1" t="str">
        <f>TRIM(PROPER(Table2[[#This Row],[Brand]]))</f>
        <v>Lenovo</v>
      </c>
      <c r="H1944" s="1">
        <f>Table2[[#This Row],[Supplier_ID]]</f>
        <v>1098</v>
      </c>
      <c r="I1944" s="1">
        <f>Table2[[#This Row],[Market_Price]]</f>
        <v>966.99</v>
      </c>
      <c r="J1944" s="1">
        <f>Table2[[#This Row],[Selling_Price]]</f>
        <v>1340.8</v>
      </c>
      <c r="K1944" s="1">
        <f>Table2[[#This Row],[Quantity]]</f>
        <v>271</v>
      </c>
      <c r="L1944" s="1" t="str">
        <f>IF(ISBLANK(Table2[[#This Row],[Status]]), "No Data Entered", IFERROR(Table2[[#This Row],[Status]], "No Data Entered"))</f>
        <v>Delivered</v>
      </c>
    </row>
    <row r="1945" spans="1:12" x14ac:dyDescent="0.3">
      <c r="A1945" s="1" t="str">
        <f>Table2[[#This Row],[Product_ID]]</f>
        <v>PRO3921</v>
      </c>
      <c r="B1945" s="1" t="str">
        <f>Table2[[#This Row],[Customer_ID]]</f>
        <v>CUST43848</v>
      </c>
      <c r="C1945" s="14" t="str">
        <f>Table2[[#This Row],[Date]]</f>
        <v>22/06/2021</v>
      </c>
      <c r="D1945" s="1" t="str">
        <f>TRIM(PROPER(Table2[[#This Row],[Product_Name]]))</f>
        <v>Tablet</v>
      </c>
      <c r="E1945" s="1" t="str">
        <f>TRIM(PROPER(Table2[[#This Row],[Country]]))</f>
        <v>China</v>
      </c>
      <c r="F1945" s="1" t="str">
        <f>TRIM(PROPER(Table2[[#This Row],[Category]]))</f>
        <v>Wearables</v>
      </c>
      <c r="G1945" s="1" t="str">
        <f>TRIM(PROPER(Table2[[#This Row],[Brand]]))</f>
        <v>Canon</v>
      </c>
      <c r="H1945" s="1">
        <f>Table2[[#This Row],[Supplier_ID]]</f>
        <v>1078</v>
      </c>
      <c r="I1945" s="1">
        <f>Table2[[#This Row],[Market_Price]]</f>
        <v>336.81</v>
      </c>
      <c r="J1945" s="1">
        <f>Table2[[#This Row],[Selling_Price]]</f>
        <v>385.63</v>
      </c>
      <c r="K1945" s="1">
        <f>Table2[[#This Row],[Quantity]]</f>
        <v>427</v>
      </c>
      <c r="L1945" s="1" t="str">
        <f>IF(ISBLANK(Table2[[#This Row],[Status]]), "No Data Entered", IFERROR(Table2[[#This Row],[Status]], "No Data Entered"))</f>
        <v>Delivered</v>
      </c>
    </row>
    <row r="1946" spans="1:12" x14ac:dyDescent="0.3">
      <c r="A1946" s="1" t="str">
        <f>Table2[[#This Row],[Product_ID]]</f>
        <v>PRO4541</v>
      </c>
      <c r="B1946" s="1" t="str">
        <f>Table2[[#This Row],[Customer_ID]]</f>
        <v>CUST43886</v>
      </c>
      <c r="C1946" s="14" t="str">
        <f>Table2[[#This Row],[Date]]</f>
        <v>27/05/2020</v>
      </c>
      <c r="D1946" s="1" t="str">
        <f>TRIM(PROPER(Table2[[#This Row],[Product_Name]]))</f>
        <v>Smartwatch</v>
      </c>
      <c r="E1946" s="1" t="str">
        <f>TRIM(PROPER(Table2[[#This Row],[Country]]))</f>
        <v>France</v>
      </c>
      <c r="F1946" s="1" t="str">
        <f>TRIM(PROPER(Table2[[#This Row],[Category]]))</f>
        <v>Electronics</v>
      </c>
      <c r="G1946" s="1" t="str">
        <f>TRIM(PROPER(Table2[[#This Row],[Brand]]))</f>
        <v>Canon</v>
      </c>
      <c r="H1946" s="1">
        <f>Table2[[#This Row],[Supplier_ID]]</f>
        <v>1091</v>
      </c>
      <c r="I1946" s="1">
        <f>Table2[[#This Row],[Market_Price]]</f>
        <v>705.66</v>
      </c>
      <c r="J1946" s="1">
        <f>Table2[[#This Row],[Selling_Price]]</f>
        <v>1409.09</v>
      </c>
      <c r="K1946" s="1">
        <f>Table2[[#This Row],[Quantity]]</f>
        <v>346</v>
      </c>
      <c r="L1946" s="1" t="str">
        <f>IF(ISBLANK(Table2[[#This Row],[Status]]), "No Data Entered", IFERROR(Table2[[#This Row],[Status]], "No Data Entered"))</f>
        <v>Delivered</v>
      </c>
    </row>
    <row r="1947" spans="1:12" x14ac:dyDescent="0.3">
      <c r="A1947" s="1" t="str">
        <f>Table2[[#This Row],[Product_ID]]</f>
        <v>PRO8894</v>
      </c>
      <c r="B1947" s="1" t="str">
        <f>Table2[[#This Row],[Customer_ID]]</f>
        <v>CUST44018</v>
      </c>
      <c r="C1947" s="14" t="str">
        <f>Table2[[#This Row],[Date]]</f>
        <v>19/02/2022</v>
      </c>
      <c r="D1947" s="1" t="str">
        <f>TRIM(PROPER(Table2[[#This Row],[Product_Name]]))</f>
        <v>Tablet</v>
      </c>
      <c r="E1947" s="1" t="str">
        <f>TRIM(PROPER(Table2[[#This Row],[Country]]))</f>
        <v>Usa</v>
      </c>
      <c r="F1947" s="1" t="str">
        <f>TRIM(PROPER(Table2[[#This Row],[Category]]))</f>
        <v>Wearables</v>
      </c>
      <c r="G1947" s="1" t="str">
        <f>TRIM(PROPER(Table2[[#This Row],[Brand]]))</f>
        <v>Asus</v>
      </c>
      <c r="H1947" s="1">
        <f>Table2[[#This Row],[Supplier_ID]]</f>
        <v>1042</v>
      </c>
      <c r="I1947" s="1">
        <f>Table2[[#This Row],[Market_Price]]</f>
        <v>1399.13</v>
      </c>
      <c r="J1947" s="1">
        <f>Table2[[#This Row],[Selling_Price]]</f>
        <v>2651.64</v>
      </c>
      <c r="K1947" s="1">
        <f>Table2[[#This Row],[Quantity]]</f>
        <v>313</v>
      </c>
      <c r="L1947" s="1" t="str">
        <f>IF(ISBLANK(Table2[[#This Row],[Status]]), "No Data Entered", IFERROR(Table2[[#This Row],[Status]], "No Data Entered"))</f>
        <v>Delivered</v>
      </c>
    </row>
    <row r="1948" spans="1:12" x14ac:dyDescent="0.3">
      <c r="A1948" s="1" t="str">
        <f>Table2[[#This Row],[Product_ID]]</f>
        <v>PRO5628</v>
      </c>
      <c r="B1948" s="1" t="str">
        <f>Table2[[#This Row],[Customer_ID]]</f>
        <v>CUST44041</v>
      </c>
      <c r="C1948" s="14" t="str">
        <f>Table2[[#This Row],[Date]]</f>
        <v>28/12/2025</v>
      </c>
      <c r="D1948" s="1" t="str">
        <f>TRIM(PROPER(Table2[[#This Row],[Product_Name]]))</f>
        <v>Smartphone</v>
      </c>
      <c r="E1948" s="1" t="str">
        <f>TRIM(PROPER(Table2[[#This Row],[Country]]))</f>
        <v>China</v>
      </c>
      <c r="F1948" s="1" t="str">
        <f>TRIM(PROPER(Table2[[#This Row],[Category]]))</f>
        <v>Office Supplies</v>
      </c>
      <c r="G1948" s="1" t="str">
        <f>TRIM(PROPER(Table2[[#This Row],[Brand]]))</f>
        <v>Samsung</v>
      </c>
      <c r="H1948" s="1">
        <f>Table2[[#This Row],[Supplier_ID]]</f>
        <v>1033</v>
      </c>
      <c r="I1948" s="1">
        <f>Table2[[#This Row],[Market_Price]]</f>
        <v>100.07</v>
      </c>
      <c r="J1948" s="1">
        <f>Table2[[#This Row],[Selling_Price]]</f>
        <v>174.9</v>
      </c>
      <c r="K1948" s="1">
        <f>Table2[[#This Row],[Quantity]]</f>
        <v>383</v>
      </c>
      <c r="L1948" s="1" t="str">
        <f>IF(ISBLANK(Table2[[#This Row],[Status]]), "No Data Entered", IFERROR(Table2[[#This Row],[Status]], "No Data Entered"))</f>
        <v>Delivered</v>
      </c>
    </row>
    <row r="1949" spans="1:12" x14ac:dyDescent="0.3">
      <c r="A1949" s="1" t="str">
        <f>Table2[[#This Row],[Product_ID]]</f>
        <v>PRO6275</v>
      </c>
      <c r="B1949" s="1" t="str">
        <f>Table2[[#This Row],[Customer_ID]]</f>
        <v>CUST44194</v>
      </c>
      <c r="C1949" s="14" t="str">
        <f>Table2[[#This Row],[Date]]</f>
        <v>12/02/2025</v>
      </c>
      <c r="D1949" s="1" t="str">
        <f>TRIM(PROPER(Table2[[#This Row],[Product_Name]]))</f>
        <v>Headphones</v>
      </c>
      <c r="E1949" s="1" t="str">
        <f>TRIM(PROPER(Table2[[#This Row],[Country]]))</f>
        <v>Germany</v>
      </c>
      <c r="F1949" s="1" t="str">
        <f>TRIM(PROPER(Table2[[#This Row],[Category]]))</f>
        <v>Electronics</v>
      </c>
      <c r="G1949" s="1" t="str">
        <f>TRIM(PROPER(Table2[[#This Row],[Brand]]))</f>
        <v>Sony</v>
      </c>
      <c r="H1949" s="1">
        <f>Table2[[#This Row],[Supplier_ID]]</f>
        <v>1068</v>
      </c>
      <c r="I1949" s="1">
        <f>Table2[[#This Row],[Market_Price]]</f>
        <v>527.11</v>
      </c>
      <c r="J1949" s="1">
        <f>Table2[[#This Row],[Selling_Price]]</f>
        <v>900.5</v>
      </c>
      <c r="K1949" s="1">
        <f>Table2[[#This Row],[Quantity]]</f>
        <v>304</v>
      </c>
      <c r="L1949" s="1" t="str">
        <f>IF(ISBLANK(Table2[[#This Row],[Status]]), "No Data Entered", IFERROR(Table2[[#This Row],[Status]], "No Data Entered"))</f>
        <v>Delivered</v>
      </c>
    </row>
    <row r="1950" spans="1:12" x14ac:dyDescent="0.3">
      <c r="A1950" s="1" t="str">
        <f>Table2[[#This Row],[Product_ID]]</f>
        <v>PRO5841</v>
      </c>
      <c r="B1950" s="1" t="str">
        <f>Table2[[#This Row],[Customer_ID]]</f>
        <v>CUST44483</v>
      </c>
      <c r="C1950" s="14" t="str">
        <f>Table2[[#This Row],[Date]]</f>
        <v>07/04/2025</v>
      </c>
      <c r="D1950" s="1" t="str">
        <f>TRIM(PROPER(Table2[[#This Row],[Product_Name]]))</f>
        <v>Mouse</v>
      </c>
      <c r="E1950" s="1" t="str">
        <f>TRIM(PROPER(Table2[[#This Row],[Country]]))</f>
        <v>Japan</v>
      </c>
      <c r="F1950" s="1" t="str">
        <f>TRIM(PROPER(Table2[[#This Row],[Category]]))</f>
        <v>Accessories</v>
      </c>
      <c r="G1950" s="1" t="str">
        <f>TRIM(PROPER(Table2[[#This Row],[Brand]]))</f>
        <v>Hp</v>
      </c>
      <c r="H1950" s="1">
        <f>Table2[[#This Row],[Supplier_ID]]</f>
        <v>1063</v>
      </c>
      <c r="I1950" s="1">
        <f>Table2[[#This Row],[Market_Price]]</f>
        <v>533.70000000000005</v>
      </c>
      <c r="J1950" s="1">
        <f>Table2[[#This Row],[Selling_Price]]</f>
        <v>626.41</v>
      </c>
      <c r="K1950" s="1">
        <f>Table2[[#This Row],[Quantity]]</f>
        <v>336</v>
      </c>
      <c r="L1950" s="1" t="str">
        <f>IF(ISBLANK(Table2[[#This Row],[Status]]), "No Data Entered", IFERROR(Table2[[#This Row],[Status]], "No Data Entered"))</f>
        <v>Delivered</v>
      </c>
    </row>
    <row r="1951" spans="1:12" x14ac:dyDescent="0.3">
      <c r="A1951" s="1" t="str">
        <f>Table2[[#This Row],[Product_ID]]</f>
        <v>PRO9191</v>
      </c>
      <c r="B1951" s="1" t="str">
        <f>Table2[[#This Row],[Customer_ID]]</f>
        <v>CUST44581</v>
      </c>
      <c r="C1951" s="14" t="str">
        <f>Table2[[#This Row],[Date]]</f>
        <v>06/12/2020</v>
      </c>
      <c r="D1951" s="1" t="str">
        <f>TRIM(PROPER(Table2[[#This Row],[Product_Name]]))</f>
        <v>Smartwatch</v>
      </c>
      <c r="E1951" s="1" t="str">
        <f>TRIM(PROPER(Table2[[#This Row],[Country]]))</f>
        <v>France</v>
      </c>
      <c r="F1951" s="1" t="str">
        <f>TRIM(PROPER(Table2[[#This Row],[Category]]))</f>
        <v>Computers</v>
      </c>
      <c r="G1951" s="1" t="str">
        <f>TRIM(PROPER(Table2[[#This Row],[Brand]]))</f>
        <v>Microsoft</v>
      </c>
      <c r="H1951" s="1">
        <f>Table2[[#This Row],[Supplier_ID]]</f>
        <v>1001</v>
      </c>
      <c r="I1951" s="1">
        <f>Table2[[#This Row],[Market_Price]]</f>
        <v>502.38</v>
      </c>
      <c r="J1951" s="1">
        <f>Table2[[#This Row],[Selling_Price]]</f>
        <v>678.52</v>
      </c>
      <c r="K1951" s="1">
        <f>Table2[[#This Row],[Quantity]]</f>
        <v>204</v>
      </c>
      <c r="L1951" s="1" t="str">
        <f>IF(ISBLANK(Table2[[#This Row],[Status]]), "No Data Entered", IFERROR(Table2[[#This Row],[Status]], "No Data Entered"))</f>
        <v>Delivered</v>
      </c>
    </row>
    <row r="1952" spans="1:12" x14ac:dyDescent="0.3">
      <c r="A1952" s="1" t="str">
        <f>Table2[[#This Row],[Product_ID]]</f>
        <v>PRO6537</v>
      </c>
      <c r="B1952" s="1" t="str">
        <f>Table2[[#This Row],[Customer_ID]]</f>
        <v>CUST44665</v>
      </c>
      <c r="C1952" s="14" t="str">
        <f>Table2[[#This Row],[Date]]</f>
        <v>10/02/2025</v>
      </c>
      <c r="D1952" s="1" t="str">
        <f>TRIM(PROPER(Table2[[#This Row],[Product_Name]]))</f>
        <v>Camera</v>
      </c>
      <c r="E1952" s="1" t="str">
        <f>TRIM(PROPER(Table2[[#This Row],[Country]]))</f>
        <v>Canada</v>
      </c>
      <c r="F1952" s="1" t="str">
        <f>TRIM(PROPER(Table2[[#This Row],[Category]]))</f>
        <v>Accessories</v>
      </c>
      <c r="G1952" s="1" t="str">
        <f>TRIM(PROPER(Table2[[#This Row],[Brand]]))</f>
        <v>Canon</v>
      </c>
      <c r="H1952" s="1">
        <f>Table2[[#This Row],[Supplier_ID]]</f>
        <v>1069</v>
      </c>
      <c r="I1952" s="1">
        <f>Table2[[#This Row],[Market_Price]]</f>
        <v>1263.96</v>
      </c>
      <c r="J1952" s="1">
        <f>Table2[[#This Row],[Selling_Price]]</f>
        <v>2460.16</v>
      </c>
      <c r="K1952" s="1">
        <f>Table2[[#This Row],[Quantity]]</f>
        <v>307</v>
      </c>
      <c r="L1952" s="1" t="str">
        <f>IF(ISBLANK(Table2[[#This Row],[Status]]), "No Data Entered", IFERROR(Table2[[#This Row],[Status]], "No Data Entered"))</f>
        <v>Delivered</v>
      </c>
    </row>
    <row r="1953" spans="1:12" x14ac:dyDescent="0.3">
      <c r="A1953" s="1" t="str">
        <f>Table2[[#This Row],[Product_ID]]</f>
        <v>PRO9557</v>
      </c>
      <c r="B1953" s="1" t="str">
        <f>Table2[[#This Row],[Customer_ID]]</f>
        <v>CUST44733</v>
      </c>
      <c r="C1953" s="14" t="str">
        <f>Table2[[#This Row],[Date]]</f>
        <v>07/12/2025</v>
      </c>
      <c r="D1953" s="1" t="str">
        <f>TRIM(PROPER(Table2[[#This Row],[Product_Name]]))</f>
        <v>Laptop</v>
      </c>
      <c r="E1953" s="1" t="str">
        <f>TRIM(PROPER(Table2[[#This Row],[Country]]))</f>
        <v>France</v>
      </c>
      <c r="F1953" s="1" t="str">
        <f>TRIM(PROPER(Table2[[#This Row],[Category]]))</f>
        <v>Computers</v>
      </c>
      <c r="G1953" s="1" t="str">
        <f>TRIM(PROPER(Table2[[#This Row],[Brand]]))</f>
        <v>Canon</v>
      </c>
      <c r="H1953" s="1">
        <f>Table2[[#This Row],[Supplier_ID]]</f>
        <v>1073</v>
      </c>
      <c r="I1953" s="1">
        <f>Table2[[#This Row],[Market_Price]]</f>
        <v>1579.36</v>
      </c>
      <c r="J1953" s="1">
        <f>Table2[[#This Row],[Selling_Price]]</f>
        <v>2622.74</v>
      </c>
      <c r="K1953" s="1">
        <f>Table2[[#This Row],[Quantity]]</f>
        <v>352</v>
      </c>
      <c r="L1953" s="1" t="str">
        <f>IF(ISBLANK(Table2[[#This Row],[Status]]), "No Data Entered", IFERROR(Table2[[#This Row],[Status]], "No Data Entered"))</f>
        <v>Delivered</v>
      </c>
    </row>
    <row r="1954" spans="1:12" x14ac:dyDescent="0.3">
      <c r="A1954" s="1" t="str">
        <f>Table2[[#This Row],[Product_ID]]</f>
        <v>PRO9941</v>
      </c>
      <c r="B1954" s="1" t="str">
        <f>Table2[[#This Row],[Customer_ID]]</f>
        <v>CUST44779</v>
      </c>
      <c r="C1954" s="14" t="str">
        <f>Table2[[#This Row],[Date]]</f>
        <v>14/04/2020</v>
      </c>
      <c r="D1954" s="1" t="str">
        <f>TRIM(PROPER(Table2[[#This Row],[Product_Name]]))</f>
        <v>Laptop</v>
      </c>
      <c r="E1954" s="1" t="str">
        <f>TRIM(PROPER(Table2[[#This Row],[Country]]))</f>
        <v>Japan</v>
      </c>
      <c r="F1954" s="1" t="str">
        <f>TRIM(PROPER(Table2[[#This Row],[Category]]))</f>
        <v>Accessories</v>
      </c>
      <c r="G1954" s="1" t="str">
        <f>TRIM(PROPER(Table2[[#This Row],[Brand]]))</f>
        <v>Apple</v>
      </c>
      <c r="H1954" s="1">
        <f>Table2[[#This Row],[Supplier_ID]]</f>
        <v>1012</v>
      </c>
      <c r="I1954" s="1">
        <f>Table2[[#This Row],[Market_Price]]</f>
        <v>1155.72</v>
      </c>
      <c r="J1954" s="1">
        <f>Table2[[#This Row],[Selling_Price]]</f>
        <v>1809.78</v>
      </c>
      <c r="K1954" s="1">
        <f>Table2[[#This Row],[Quantity]]</f>
        <v>118</v>
      </c>
      <c r="L1954" s="1" t="str">
        <f>IF(ISBLANK(Table2[[#This Row],[Status]]), "No Data Entered", IFERROR(Table2[[#This Row],[Status]], "No Data Entered"))</f>
        <v>Delivered</v>
      </c>
    </row>
    <row r="1955" spans="1:12" x14ac:dyDescent="0.3">
      <c r="A1955" s="1" t="str">
        <f>Table2[[#This Row],[Product_ID]]</f>
        <v>PRO2048</v>
      </c>
      <c r="B1955" s="1" t="str">
        <f>Table2[[#This Row],[Customer_ID]]</f>
        <v>CUST44883</v>
      </c>
      <c r="C1955" s="14" t="str">
        <f>Table2[[#This Row],[Date]]</f>
        <v>26/09/2022</v>
      </c>
      <c r="D1955" s="1" t="str">
        <f>TRIM(PROPER(Table2[[#This Row],[Product_Name]]))</f>
        <v>Keyboard</v>
      </c>
      <c r="E1955" s="1" t="str">
        <f>TRIM(PROPER(Table2[[#This Row],[Country]]))</f>
        <v>India</v>
      </c>
      <c r="F1955" s="1" t="str">
        <f>TRIM(PROPER(Table2[[#This Row],[Category]]))</f>
        <v>Office Supplies</v>
      </c>
      <c r="G1955" s="1" t="str">
        <f>TRIM(PROPER(Table2[[#This Row],[Brand]]))</f>
        <v>Logitech</v>
      </c>
      <c r="H1955" s="1">
        <f>Table2[[#This Row],[Supplier_ID]]</f>
        <v>1043</v>
      </c>
      <c r="I1955" s="1">
        <f>Table2[[#This Row],[Market_Price]]</f>
        <v>1694.15</v>
      </c>
      <c r="J1955" s="1">
        <f>Table2[[#This Row],[Selling_Price]]</f>
        <v>2306.41</v>
      </c>
      <c r="K1955" s="1">
        <f>Table2[[#This Row],[Quantity]]</f>
        <v>143</v>
      </c>
      <c r="L1955" s="1" t="str">
        <f>IF(ISBLANK(Table2[[#This Row],[Status]]), "No Data Entered", IFERROR(Table2[[#This Row],[Status]], "No Data Entered"))</f>
        <v>Delivered</v>
      </c>
    </row>
    <row r="1956" spans="1:12" x14ac:dyDescent="0.3">
      <c r="A1956" s="1" t="str">
        <f>Table2[[#This Row],[Product_ID]]</f>
        <v>PRO5363</v>
      </c>
      <c r="B1956" s="1" t="str">
        <f>Table2[[#This Row],[Customer_ID]]</f>
        <v>CUST44900</v>
      </c>
      <c r="C1956" s="14" t="str">
        <f>Table2[[#This Row],[Date]]</f>
        <v>27/11/2023</v>
      </c>
      <c r="D1956" s="1" t="str">
        <f>TRIM(PROPER(Table2[[#This Row],[Product_Name]]))</f>
        <v>Laptop</v>
      </c>
      <c r="E1956" s="1" t="str">
        <f>TRIM(PROPER(Table2[[#This Row],[Country]]))</f>
        <v>Usa</v>
      </c>
      <c r="F1956" s="1" t="str">
        <f>TRIM(PROPER(Table2[[#This Row],[Category]]))</f>
        <v>Accessories</v>
      </c>
      <c r="G1956" s="1" t="str">
        <f>TRIM(PROPER(Table2[[#This Row],[Brand]]))</f>
        <v>Microsoft</v>
      </c>
      <c r="H1956" s="1">
        <f>Table2[[#This Row],[Supplier_ID]]</f>
        <v>1091</v>
      </c>
      <c r="I1956" s="1">
        <f>Table2[[#This Row],[Market_Price]]</f>
        <v>411.21</v>
      </c>
      <c r="J1956" s="1">
        <f>Table2[[#This Row],[Selling_Price]]</f>
        <v>784.44</v>
      </c>
      <c r="K1956" s="1">
        <f>Table2[[#This Row],[Quantity]]</f>
        <v>194</v>
      </c>
      <c r="L1956" s="1" t="str">
        <f>IF(ISBLANK(Table2[[#This Row],[Status]]), "No Data Entered", IFERROR(Table2[[#This Row],[Status]], "No Data Entered"))</f>
        <v>Delivered</v>
      </c>
    </row>
    <row r="1957" spans="1:12" x14ac:dyDescent="0.3">
      <c r="A1957" s="1" t="str">
        <f>Table2[[#This Row],[Product_ID]]</f>
        <v>PRO5308</v>
      </c>
      <c r="B1957" s="1" t="str">
        <f>Table2[[#This Row],[Customer_ID]]</f>
        <v>CUST44932</v>
      </c>
      <c r="C1957" s="14" t="str">
        <f>Table2[[#This Row],[Date]]</f>
        <v>03/09/2025</v>
      </c>
      <c r="D1957" s="1" t="str">
        <f>TRIM(PROPER(Table2[[#This Row],[Product_Name]]))</f>
        <v>Keyboard</v>
      </c>
      <c r="E1957" s="1" t="str">
        <f>TRIM(PROPER(Table2[[#This Row],[Country]]))</f>
        <v>Australia</v>
      </c>
      <c r="F1957" s="1" t="str">
        <f>TRIM(PROPER(Table2[[#This Row],[Category]]))</f>
        <v>Electronics</v>
      </c>
      <c r="G1957" s="1" t="str">
        <f>TRIM(PROPER(Table2[[#This Row],[Brand]]))</f>
        <v>Samsung</v>
      </c>
      <c r="H1957" s="1">
        <f>Table2[[#This Row],[Supplier_ID]]</f>
        <v>1080</v>
      </c>
      <c r="I1957" s="1">
        <f>Table2[[#This Row],[Market_Price]]</f>
        <v>229.84</v>
      </c>
      <c r="J1957" s="1">
        <f>Table2[[#This Row],[Selling_Price]]</f>
        <v>409.97</v>
      </c>
      <c r="K1957" s="1">
        <f>Table2[[#This Row],[Quantity]]</f>
        <v>448</v>
      </c>
      <c r="L1957" s="1" t="str">
        <f>IF(ISBLANK(Table2[[#This Row],[Status]]), "No Data Entered", IFERROR(Table2[[#This Row],[Status]], "No Data Entered"))</f>
        <v>Delivered</v>
      </c>
    </row>
    <row r="1958" spans="1:12" x14ac:dyDescent="0.3">
      <c r="A1958" s="1" t="str">
        <f>Table2[[#This Row],[Product_ID]]</f>
        <v>PRO6703</v>
      </c>
      <c r="B1958" s="1" t="str">
        <f>Table2[[#This Row],[Customer_ID]]</f>
        <v>CUST44980</v>
      </c>
      <c r="C1958" s="14" t="str">
        <f>Table2[[#This Row],[Date]]</f>
        <v>25/03/2023</v>
      </c>
      <c r="D1958" s="1" t="str">
        <f>TRIM(PROPER(Table2[[#This Row],[Product_Name]]))</f>
        <v>Monitor</v>
      </c>
      <c r="E1958" s="1" t="str">
        <f>TRIM(PROPER(Table2[[#This Row],[Country]]))</f>
        <v>Australia</v>
      </c>
      <c r="F1958" s="1" t="str">
        <f>TRIM(PROPER(Table2[[#This Row],[Category]]))</f>
        <v>Wearables</v>
      </c>
      <c r="G1958" s="1" t="str">
        <f>TRIM(PROPER(Table2[[#This Row],[Brand]]))</f>
        <v>Samsung</v>
      </c>
      <c r="H1958" s="1">
        <f>Table2[[#This Row],[Supplier_ID]]</f>
        <v>1036</v>
      </c>
      <c r="I1958" s="1">
        <f>Table2[[#This Row],[Market_Price]]</f>
        <v>1258.05</v>
      </c>
      <c r="J1958" s="1">
        <f>Table2[[#This Row],[Selling_Price]]</f>
        <v>1610.56</v>
      </c>
      <c r="K1958" s="1">
        <f>Table2[[#This Row],[Quantity]]</f>
        <v>375</v>
      </c>
      <c r="L1958" s="1" t="str">
        <f>IF(ISBLANK(Table2[[#This Row],[Status]]), "No Data Entered", IFERROR(Table2[[#This Row],[Status]], "No Data Entered"))</f>
        <v>Delivered</v>
      </c>
    </row>
    <row r="1959" spans="1:12" x14ac:dyDescent="0.3">
      <c r="A1959" s="1" t="str">
        <f>Table2[[#This Row],[Product_ID]]</f>
        <v>PRO5840</v>
      </c>
      <c r="B1959" s="1" t="str">
        <f>Table2[[#This Row],[Customer_ID]]</f>
        <v>CUST45011</v>
      </c>
      <c r="C1959" s="14" t="str">
        <f>Table2[[#This Row],[Date]]</f>
        <v>23/12/2025</v>
      </c>
      <c r="D1959" s="1" t="str">
        <f>TRIM(PROPER(Table2[[#This Row],[Product_Name]]))</f>
        <v>Printer</v>
      </c>
      <c r="E1959" s="1" t="str">
        <f>TRIM(PROPER(Table2[[#This Row],[Country]]))</f>
        <v>Usa</v>
      </c>
      <c r="F1959" s="1" t="str">
        <f>TRIM(PROPER(Table2[[#This Row],[Category]]))</f>
        <v>Wearables</v>
      </c>
      <c r="G1959" s="1" t="str">
        <f>TRIM(PROPER(Table2[[#This Row],[Brand]]))</f>
        <v>Asus</v>
      </c>
      <c r="H1959" s="1">
        <f>Table2[[#This Row],[Supplier_ID]]</f>
        <v>1093</v>
      </c>
      <c r="I1959" s="1">
        <f>Table2[[#This Row],[Market_Price]]</f>
        <v>1960.37</v>
      </c>
      <c r="J1959" s="1">
        <f>Table2[[#This Row],[Selling_Price]]</f>
        <v>2659.48</v>
      </c>
      <c r="K1959" s="1">
        <f>Table2[[#This Row],[Quantity]]</f>
        <v>103</v>
      </c>
      <c r="L1959" s="1" t="str">
        <f>IF(ISBLANK(Table2[[#This Row],[Status]]), "No Data Entered", IFERROR(Table2[[#This Row],[Status]], "No Data Entered"))</f>
        <v>Delivered</v>
      </c>
    </row>
    <row r="1960" spans="1:12" x14ac:dyDescent="0.3">
      <c r="A1960" s="1" t="str">
        <f>Table2[[#This Row],[Product_ID]]</f>
        <v>PRO5318</v>
      </c>
      <c r="B1960" s="1" t="str">
        <f>Table2[[#This Row],[Customer_ID]]</f>
        <v>CUST45187</v>
      </c>
      <c r="C1960" s="14" t="str">
        <f>Table2[[#This Row],[Date]]</f>
        <v>22/11/2021</v>
      </c>
      <c r="D1960" s="1" t="str">
        <f>TRIM(PROPER(Table2[[#This Row],[Product_Name]]))</f>
        <v>Keyboard</v>
      </c>
      <c r="E1960" s="1" t="str">
        <f>TRIM(PROPER(Table2[[#This Row],[Country]]))</f>
        <v>Uk</v>
      </c>
      <c r="F1960" s="1" t="str">
        <f>TRIM(PROPER(Table2[[#This Row],[Category]]))</f>
        <v>Electronics</v>
      </c>
      <c r="G1960" s="1" t="str">
        <f>TRIM(PROPER(Table2[[#This Row],[Brand]]))</f>
        <v>Hp</v>
      </c>
      <c r="H1960" s="1">
        <f>Table2[[#This Row],[Supplier_ID]]</f>
        <v>1071</v>
      </c>
      <c r="I1960" s="1">
        <f>Table2[[#This Row],[Market_Price]]</f>
        <v>1856.89</v>
      </c>
      <c r="J1960" s="1">
        <f>Table2[[#This Row],[Selling_Price]]</f>
        <v>3414.75</v>
      </c>
      <c r="K1960" s="1">
        <f>Table2[[#This Row],[Quantity]]</f>
        <v>264</v>
      </c>
      <c r="L1960" s="1" t="str">
        <f>IF(ISBLANK(Table2[[#This Row],[Status]]), "No Data Entered", IFERROR(Table2[[#This Row],[Status]], "No Data Entered"))</f>
        <v>Delivered</v>
      </c>
    </row>
    <row r="1961" spans="1:12" x14ac:dyDescent="0.3">
      <c r="A1961" s="1" t="str">
        <f>Table2[[#This Row],[Product_ID]]</f>
        <v>PRO7924</v>
      </c>
      <c r="B1961" s="1" t="str">
        <f>Table2[[#This Row],[Customer_ID]]</f>
        <v>CUST45190</v>
      </c>
      <c r="C1961" s="14" t="str">
        <f>Table2[[#This Row],[Date]]</f>
        <v>28/11/2025</v>
      </c>
      <c r="D1961" s="1" t="str">
        <f>TRIM(PROPER(Table2[[#This Row],[Product_Name]]))</f>
        <v>Printer</v>
      </c>
      <c r="E1961" s="1" t="str">
        <f>TRIM(PROPER(Table2[[#This Row],[Country]]))</f>
        <v>India</v>
      </c>
      <c r="F1961" s="1" t="str">
        <f>TRIM(PROPER(Table2[[#This Row],[Category]]))</f>
        <v>Accessories</v>
      </c>
      <c r="G1961" s="1" t="str">
        <f>TRIM(PROPER(Table2[[#This Row],[Brand]]))</f>
        <v>Apple</v>
      </c>
      <c r="H1961" s="1">
        <f>Table2[[#This Row],[Supplier_ID]]</f>
        <v>1062</v>
      </c>
      <c r="I1961" s="1">
        <f>Table2[[#This Row],[Market_Price]]</f>
        <v>1900.34</v>
      </c>
      <c r="J1961" s="1">
        <f>Table2[[#This Row],[Selling_Price]]</f>
        <v>2099.04</v>
      </c>
      <c r="K1961" s="1">
        <f>Table2[[#This Row],[Quantity]]</f>
        <v>149</v>
      </c>
      <c r="L1961" s="1" t="str">
        <f>IF(ISBLANK(Table2[[#This Row],[Status]]), "No Data Entered", IFERROR(Table2[[#This Row],[Status]], "No Data Entered"))</f>
        <v>Delivered</v>
      </c>
    </row>
    <row r="1962" spans="1:12" x14ac:dyDescent="0.3">
      <c r="A1962" s="1" t="str">
        <f>Table2[[#This Row],[Product_ID]]</f>
        <v>PRO1006</v>
      </c>
      <c r="B1962" s="1" t="str">
        <f>Table2[[#This Row],[Customer_ID]]</f>
        <v>CUST45225</v>
      </c>
      <c r="C1962" s="14" t="str">
        <f>Table2[[#This Row],[Date]]</f>
        <v>04/03/2020</v>
      </c>
      <c r="D1962" s="1" t="str">
        <f>TRIM(PROPER(Table2[[#This Row],[Product_Name]]))</f>
        <v>Camera</v>
      </c>
      <c r="E1962" s="1" t="str">
        <f>TRIM(PROPER(Table2[[#This Row],[Country]]))</f>
        <v>France</v>
      </c>
      <c r="F1962" s="1" t="str">
        <f>TRIM(PROPER(Table2[[#This Row],[Category]]))</f>
        <v>Computers</v>
      </c>
      <c r="G1962" s="1" t="str">
        <f>TRIM(PROPER(Table2[[#This Row],[Brand]]))</f>
        <v>Dell</v>
      </c>
      <c r="H1962" s="1">
        <f>Table2[[#This Row],[Supplier_ID]]</f>
        <v>1034</v>
      </c>
      <c r="I1962" s="1">
        <f>Table2[[#This Row],[Market_Price]]</f>
        <v>253.98</v>
      </c>
      <c r="J1962" s="1">
        <f>Table2[[#This Row],[Selling_Price]]</f>
        <v>358.75</v>
      </c>
      <c r="K1962" s="1">
        <f>Table2[[#This Row],[Quantity]]</f>
        <v>313</v>
      </c>
      <c r="L1962" s="1" t="str">
        <f>IF(ISBLANK(Table2[[#This Row],[Status]]), "No Data Entered", IFERROR(Table2[[#This Row],[Status]], "No Data Entered"))</f>
        <v>Delivered</v>
      </c>
    </row>
    <row r="1963" spans="1:12" x14ac:dyDescent="0.3">
      <c r="A1963" s="1" t="str">
        <f>Table2[[#This Row],[Product_ID]]</f>
        <v>PRO3326</v>
      </c>
      <c r="B1963" s="1" t="str">
        <f>Table2[[#This Row],[Customer_ID]]</f>
        <v>CUST45226</v>
      </c>
      <c r="C1963" s="14" t="str">
        <f>Table2[[#This Row],[Date]]</f>
        <v>30/05/2020</v>
      </c>
      <c r="D1963" s="1" t="str">
        <f>TRIM(PROPER(Table2[[#This Row],[Product_Name]]))</f>
        <v>Mouse</v>
      </c>
      <c r="E1963" s="1" t="str">
        <f>TRIM(PROPER(Table2[[#This Row],[Country]]))</f>
        <v>France</v>
      </c>
      <c r="F1963" s="1" t="str">
        <f>TRIM(PROPER(Table2[[#This Row],[Category]]))</f>
        <v>Computers</v>
      </c>
      <c r="G1963" s="1" t="str">
        <f>TRIM(PROPER(Table2[[#This Row],[Brand]]))</f>
        <v>Sony</v>
      </c>
      <c r="H1963" s="1">
        <f>Table2[[#This Row],[Supplier_ID]]</f>
        <v>1087</v>
      </c>
      <c r="I1963" s="1">
        <f>Table2[[#This Row],[Market_Price]]</f>
        <v>1622.99</v>
      </c>
      <c r="J1963" s="1">
        <f>Table2[[#This Row],[Selling_Price]]</f>
        <v>2833.61</v>
      </c>
      <c r="K1963" s="1">
        <f>Table2[[#This Row],[Quantity]]</f>
        <v>5</v>
      </c>
      <c r="L1963" s="1" t="str">
        <f>IF(ISBLANK(Table2[[#This Row],[Status]]), "No Data Entered", IFERROR(Table2[[#This Row],[Status]], "No Data Entered"))</f>
        <v>Delivered</v>
      </c>
    </row>
    <row r="1964" spans="1:12" x14ac:dyDescent="0.3">
      <c r="A1964" s="1" t="str">
        <f>Table2[[#This Row],[Product_ID]]</f>
        <v>PRO7041</v>
      </c>
      <c r="B1964" s="1" t="str">
        <f>Table2[[#This Row],[Customer_ID]]</f>
        <v>CUST45232</v>
      </c>
      <c r="C1964" s="14" t="str">
        <f>Table2[[#This Row],[Date]]</f>
        <v>02/03/2020</v>
      </c>
      <c r="D1964" s="1" t="str">
        <f>TRIM(PROPER(Table2[[#This Row],[Product_Name]]))</f>
        <v>Tablet</v>
      </c>
      <c r="E1964" s="1" t="str">
        <f>TRIM(PROPER(Table2[[#This Row],[Country]]))</f>
        <v>India</v>
      </c>
      <c r="F1964" s="1" t="str">
        <f>TRIM(PROPER(Table2[[#This Row],[Category]]))</f>
        <v>Accessories</v>
      </c>
      <c r="G1964" s="1" t="str">
        <f>TRIM(PROPER(Table2[[#This Row],[Brand]]))</f>
        <v>Dell</v>
      </c>
      <c r="H1964" s="1">
        <f>Table2[[#This Row],[Supplier_ID]]</f>
        <v>1099</v>
      </c>
      <c r="I1964" s="1">
        <f>Table2[[#This Row],[Market_Price]]</f>
        <v>1790.49</v>
      </c>
      <c r="J1964" s="1">
        <f>Table2[[#This Row],[Selling_Price]]</f>
        <v>3410.52</v>
      </c>
      <c r="K1964" s="1">
        <f>Table2[[#This Row],[Quantity]]</f>
        <v>369</v>
      </c>
      <c r="L1964" s="1" t="str">
        <f>IF(ISBLANK(Table2[[#This Row],[Status]]), "No Data Entered", IFERROR(Table2[[#This Row],[Status]], "No Data Entered"))</f>
        <v>Delivered</v>
      </c>
    </row>
    <row r="1965" spans="1:12" x14ac:dyDescent="0.3">
      <c r="A1965" s="1" t="str">
        <f>Table2[[#This Row],[Product_ID]]</f>
        <v>PRO6779</v>
      </c>
      <c r="B1965" s="1" t="str">
        <f>Table2[[#This Row],[Customer_ID]]</f>
        <v>CUST45267</v>
      </c>
      <c r="C1965" s="14" t="str">
        <f>Table2[[#This Row],[Date]]</f>
        <v>14/06/2024</v>
      </c>
      <c r="D1965" s="1" t="str">
        <f>TRIM(PROPER(Table2[[#This Row],[Product_Name]]))</f>
        <v>Mouse</v>
      </c>
      <c r="E1965" s="1" t="str">
        <f>TRIM(PROPER(Table2[[#This Row],[Country]]))</f>
        <v>China</v>
      </c>
      <c r="F1965" s="1" t="str">
        <f>TRIM(PROPER(Table2[[#This Row],[Category]]))</f>
        <v>Electronics</v>
      </c>
      <c r="G1965" s="1" t="str">
        <f>TRIM(PROPER(Table2[[#This Row],[Brand]]))</f>
        <v>Sony</v>
      </c>
      <c r="H1965" s="1">
        <f>Table2[[#This Row],[Supplier_ID]]</f>
        <v>1080</v>
      </c>
      <c r="I1965" s="1">
        <f>Table2[[#This Row],[Market_Price]]</f>
        <v>1149.42</v>
      </c>
      <c r="J1965" s="1">
        <f>Table2[[#This Row],[Selling_Price]]</f>
        <v>1603.59</v>
      </c>
      <c r="K1965" s="1">
        <f>Table2[[#This Row],[Quantity]]</f>
        <v>395</v>
      </c>
      <c r="L1965" s="1" t="str">
        <f>IF(ISBLANK(Table2[[#This Row],[Status]]), "No Data Entered", IFERROR(Table2[[#This Row],[Status]], "No Data Entered"))</f>
        <v>Delivered</v>
      </c>
    </row>
    <row r="1966" spans="1:12" x14ac:dyDescent="0.3">
      <c r="A1966" s="1" t="str">
        <f>Table2[[#This Row],[Product_ID]]</f>
        <v>PRO1501</v>
      </c>
      <c r="B1966" s="1" t="str">
        <f>Table2[[#This Row],[Customer_ID]]</f>
        <v>CUST45316</v>
      </c>
      <c r="C1966" s="14" t="str">
        <f>Table2[[#This Row],[Date]]</f>
        <v>17/02/2023</v>
      </c>
      <c r="D1966" s="1" t="str">
        <f>TRIM(PROPER(Table2[[#This Row],[Product_Name]]))</f>
        <v>Smartwatch</v>
      </c>
      <c r="E1966" s="1" t="str">
        <f>TRIM(PROPER(Table2[[#This Row],[Country]]))</f>
        <v>Canada</v>
      </c>
      <c r="F1966" s="1" t="str">
        <f>TRIM(PROPER(Table2[[#This Row],[Category]]))</f>
        <v>Office Supplies</v>
      </c>
      <c r="G1966" s="1" t="str">
        <f>TRIM(PROPER(Table2[[#This Row],[Brand]]))</f>
        <v>Apple</v>
      </c>
      <c r="H1966" s="1">
        <f>Table2[[#This Row],[Supplier_ID]]</f>
        <v>1036</v>
      </c>
      <c r="I1966" s="1">
        <f>Table2[[#This Row],[Market_Price]]</f>
        <v>1674.43</v>
      </c>
      <c r="J1966" s="1">
        <f>Table2[[#This Row],[Selling_Price]]</f>
        <v>3325.83</v>
      </c>
      <c r="K1966" s="1">
        <f>Table2[[#This Row],[Quantity]]</f>
        <v>232</v>
      </c>
      <c r="L1966" s="1" t="str">
        <f>IF(ISBLANK(Table2[[#This Row],[Status]]), "No Data Entered", IFERROR(Table2[[#This Row],[Status]], "No Data Entered"))</f>
        <v>Delivered</v>
      </c>
    </row>
    <row r="1967" spans="1:12" x14ac:dyDescent="0.3">
      <c r="A1967" s="1" t="str">
        <f>Table2[[#This Row],[Product_ID]]</f>
        <v>PRO3004</v>
      </c>
      <c r="B1967" s="1" t="str">
        <f>Table2[[#This Row],[Customer_ID]]</f>
        <v>CUST45533</v>
      </c>
      <c r="C1967" s="14" t="str">
        <f>Table2[[#This Row],[Date]]</f>
        <v>04/09/2024</v>
      </c>
      <c r="D1967" s="1" t="str">
        <f>TRIM(PROPER(Table2[[#This Row],[Product_Name]]))</f>
        <v>Headphones</v>
      </c>
      <c r="E1967" s="1" t="str">
        <f>TRIM(PROPER(Table2[[#This Row],[Country]]))</f>
        <v>Germany</v>
      </c>
      <c r="F1967" s="1" t="str">
        <f>TRIM(PROPER(Table2[[#This Row],[Category]]))</f>
        <v>Accessories</v>
      </c>
      <c r="G1967" s="1" t="str">
        <f>TRIM(PROPER(Table2[[#This Row],[Brand]]))</f>
        <v>Canon</v>
      </c>
      <c r="H1967" s="1">
        <f>Table2[[#This Row],[Supplier_ID]]</f>
        <v>1073</v>
      </c>
      <c r="I1967" s="1">
        <f>Table2[[#This Row],[Market_Price]]</f>
        <v>609.19000000000005</v>
      </c>
      <c r="J1967" s="1">
        <f>Table2[[#This Row],[Selling_Price]]</f>
        <v>878.18</v>
      </c>
      <c r="K1967" s="1">
        <f>Table2[[#This Row],[Quantity]]</f>
        <v>485</v>
      </c>
      <c r="L1967" s="1" t="str">
        <f>IF(ISBLANK(Table2[[#This Row],[Status]]), "No Data Entered", IFERROR(Table2[[#This Row],[Status]], "No Data Entered"))</f>
        <v>Delivered</v>
      </c>
    </row>
    <row r="1968" spans="1:12" x14ac:dyDescent="0.3">
      <c r="A1968" s="1" t="str">
        <f>Table2[[#This Row],[Product_ID]]</f>
        <v>PRO7824</v>
      </c>
      <c r="B1968" s="1" t="str">
        <f>Table2[[#This Row],[Customer_ID]]</f>
        <v>CUST45666</v>
      </c>
      <c r="C1968" s="14" t="str">
        <f>Table2[[#This Row],[Date]]</f>
        <v>30/06/2023</v>
      </c>
      <c r="D1968" s="1" t="str">
        <f>TRIM(PROPER(Table2[[#This Row],[Product_Name]]))</f>
        <v>Mouse</v>
      </c>
      <c r="E1968" s="1" t="str">
        <f>TRIM(PROPER(Table2[[#This Row],[Country]]))</f>
        <v>India</v>
      </c>
      <c r="F1968" s="1" t="str">
        <f>TRIM(PROPER(Table2[[#This Row],[Category]]))</f>
        <v>Electronics</v>
      </c>
      <c r="G1968" s="1" t="str">
        <f>TRIM(PROPER(Table2[[#This Row],[Brand]]))</f>
        <v>Apple</v>
      </c>
      <c r="H1968" s="1">
        <f>Table2[[#This Row],[Supplier_ID]]</f>
        <v>1089</v>
      </c>
      <c r="I1968" s="1">
        <f>Table2[[#This Row],[Market_Price]]</f>
        <v>1376.7</v>
      </c>
      <c r="J1968" s="1">
        <f>Table2[[#This Row],[Selling_Price]]</f>
        <v>1605.78</v>
      </c>
      <c r="K1968" s="1">
        <f>Table2[[#This Row],[Quantity]]</f>
        <v>479</v>
      </c>
      <c r="L1968" s="1" t="str">
        <f>IF(ISBLANK(Table2[[#This Row],[Status]]), "No Data Entered", IFERROR(Table2[[#This Row],[Status]], "No Data Entered"))</f>
        <v>Delivered</v>
      </c>
    </row>
    <row r="1969" spans="1:12" x14ac:dyDescent="0.3">
      <c r="A1969" s="1" t="str">
        <f>Table2[[#This Row],[Product_ID]]</f>
        <v>PRO2756</v>
      </c>
      <c r="B1969" s="1" t="str">
        <f>Table2[[#This Row],[Customer_ID]]</f>
        <v>CUST45676</v>
      </c>
      <c r="C1969" s="14" t="str">
        <f>Table2[[#This Row],[Date]]</f>
        <v>04/05/2021</v>
      </c>
      <c r="D1969" s="1" t="str">
        <f>TRIM(PROPER(Table2[[#This Row],[Product_Name]]))</f>
        <v>Mouse</v>
      </c>
      <c r="E1969" s="1" t="str">
        <f>TRIM(PROPER(Table2[[#This Row],[Country]]))</f>
        <v>Japan</v>
      </c>
      <c r="F1969" s="1" t="str">
        <f>TRIM(PROPER(Table2[[#This Row],[Category]]))</f>
        <v>Office Supplies</v>
      </c>
      <c r="G1969" s="1" t="str">
        <f>TRIM(PROPER(Table2[[#This Row],[Brand]]))</f>
        <v>Samsung</v>
      </c>
      <c r="H1969" s="1">
        <f>Table2[[#This Row],[Supplier_ID]]</f>
        <v>1048</v>
      </c>
      <c r="I1969" s="1">
        <f>Table2[[#This Row],[Market_Price]]</f>
        <v>1686.85</v>
      </c>
      <c r="J1969" s="1">
        <f>Table2[[#This Row],[Selling_Price]]</f>
        <v>2898.19</v>
      </c>
      <c r="K1969" s="1">
        <f>Table2[[#This Row],[Quantity]]</f>
        <v>164</v>
      </c>
      <c r="L1969" s="1" t="str">
        <f>IF(ISBLANK(Table2[[#This Row],[Status]]), "No Data Entered", IFERROR(Table2[[#This Row],[Status]], "No Data Entered"))</f>
        <v>Delivered</v>
      </c>
    </row>
    <row r="1970" spans="1:12" x14ac:dyDescent="0.3">
      <c r="A1970" s="1" t="str">
        <f>Table2[[#This Row],[Product_ID]]</f>
        <v>PRO1195</v>
      </c>
      <c r="B1970" s="1" t="str">
        <f>Table2[[#This Row],[Customer_ID]]</f>
        <v>CUST45800</v>
      </c>
      <c r="C1970" s="14" t="str">
        <f>Table2[[#This Row],[Date]]</f>
        <v>29/01/2022</v>
      </c>
      <c r="D1970" s="1" t="str">
        <f>TRIM(PROPER(Table2[[#This Row],[Product_Name]]))</f>
        <v>Keyboard</v>
      </c>
      <c r="E1970" s="1" t="str">
        <f>TRIM(PROPER(Table2[[#This Row],[Country]]))</f>
        <v>France</v>
      </c>
      <c r="F1970" s="1" t="str">
        <f>TRIM(PROPER(Table2[[#This Row],[Category]]))</f>
        <v>Wearables</v>
      </c>
      <c r="G1970" s="1" t="str">
        <f>TRIM(PROPER(Table2[[#This Row],[Brand]]))</f>
        <v>Sony</v>
      </c>
      <c r="H1970" s="1">
        <f>Table2[[#This Row],[Supplier_ID]]</f>
        <v>1085</v>
      </c>
      <c r="I1970" s="1">
        <f>Table2[[#This Row],[Market_Price]]</f>
        <v>236.79</v>
      </c>
      <c r="J1970" s="1">
        <f>Table2[[#This Row],[Selling_Price]]</f>
        <v>268.86</v>
      </c>
      <c r="K1970" s="1">
        <f>Table2[[#This Row],[Quantity]]</f>
        <v>173</v>
      </c>
      <c r="L1970" s="1" t="str">
        <f>IF(ISBLANK(Table2[[#This Row],[Status]]), "No Data Entered", IFERROR(Table2[[#This Row],[Status]], "No Data Entered"))</f>
        <v>Delivered</v>
      </c>
    </row>
    <row r="1971" spans="1:12" x14ac:dyDescent="0.3">
      <c r="A1971" s="1" t="str">
        <f>Table2[[#This Row],[Product_ID]]</f>
        <v>PRO5231</v>
      </c>
      <c r="B1971" s="1" t="str">
        <f>Table2[[#This Row],[Customer_ID]]</f>
        <v>CUST45871</v>
      </c>
      <c r="C1971" s="14" t="str">
        <f>Table2[[#This Row],[Date]]</f>
        <v>04/12/2024</v>
      </c>
      <c r="D1971" s="1" t="str">
        <f>TRIM(PROPER(Table2[[#This Row],[Product_Name]]))</f>
        <v>Smartphone</v>
      </c>
      <c r="E1971" s="1" t="str">
        <f>TRIM(PROPER(Table2[[#This Row],[Country]]))</f>
        <v>Germany</v>
      </c>
      <c r="F1971" s="1" t="str">
        <f>TRIM(PROPER(Table2[[#This Row],[Category]]))</f>
        <v>Accessories</v>
      </c>
      <c r="G1971" s="1" t="str">
        <f>TRIM(PROPER(Table2[[#This Row],[Brand]]))</f>
        <v>Canon</v>
      </c>
      <c r="H1971" s="1">
        <f>Table2[[#This Row],[Supplier_ID]]</f>
        <v>1081</v>
      </c>
      <c r="I1971" s="1">
        <f>Table2[[#This Row],[Market_Price]]</f>
        <v>1185.76</v>
      </c>
      <c r="J1971" s="1">
        <f>Table2[[#This Row],[Selling_Price]]</f>
        <v>2013.52</v>
      </c>
      <c r="K1971" s="1">
        <f>Table2[[#This Row],[Quantity]]</f>
        <v>312</v>
      </c>
      <c r="L1971" s="1" t="str">
        <f>IF(ISBLANK(Table2[[#This Row],[Status]]), "No Data Entered", IFERROR(Table2[[#This Row],[Status]], "No Data Entered"))</f>
        <v>Delivered</v>
      </c>
    </row>
    <row r="1972" spans="1:12" x14ac:dyDescent="0.3">
      <c r="A1972" s="1" t="str">
        <f>Table2[[#This Row],[Product_ID]]</f>
        <v>PRO8772</v>
      </c>
      <c r="B1972" s="1" t="str">
        <f>Table2[[#This Row],[Customer_ID]]</f>
        <v>CUST45890</v>
      </c>
      <c r="C1972" s="14" t="str">
        <f>Table2[[#This Row],[Date]]</f>
        <v>16/02/2025</v>
      </c>
      <c r="D1972" s="1" t="str">
        <f>TRIM(PROPER(Table2[[#This Row],[Product_Name]]))</f>
        <v>Printer</v>
      </c>
      <c r="E1972" s="1" t="str">
        <f>TRIM(PROPER(Table2[[#This Row],[Country]]))</f>
        <v>Germany</v>
      </c>
      <c r="F1972" s="1" t="str">
        <f>TRIM(PROPER(Table2[[#This Row],[Category]]))</f>
        <v>Accessories</v>
      </c>
      <c r="G1972" s="1" t="str">
        <f>TRIM(PROPER(Table2[[#This Row],[Brand]]))</f>
        <v>Samsung</v>
      </c>
      <c r="H1972" s="1">
        <f>Table2[[#This Row],[Supplier_ID]]</f>
        <v>1093</v>
      </c>
      <c r="I1972" s="1">
        <f>Table2[[#This Row],[Market_Price]]</f>
        <v>951.83</v>
      </c>
      <c r="J1972" s="1">
        <f>Table2[[#This Row],[Selling_Price]]</f>
        <v>1834.31</v>
      </c>
      <c r="K1972" s="1">
        <f>Table2[[#This Row],[Quantity]]</f>
        <v>148</v>
      </c>
      <c r="L1972" s="1" t="str">
        <f>IF(ISBLANK(Table2[[#This Row],[Status]]), "No Data Entered", IFERROR(Table2[[#This Row],[Status]], "No Data Entered"))</f>
        <v>Delivered</v>
      </c>
    </row>
    <row r="1973" spans="1:12" x14ac:dyDescent="0.3">
      <c r="A1973" s="1" t="str">
        <f>Table2[[#This Row],[Product_ID]]</f>
        <v>PRO7451</v>
      </c>
      <c r="B1973" s="1" t="str">
        <f>Table2[[#This Row],[Customer_ID]]</f>
        <v>CUST46093</v>
      </c>
      <c r="C1973" s="14" t="str">
        <f>Table2[[#This Row],[Date]]</f>
        <v>12/11/2024</v>
      </c>
      <c r="D1973" s="1" t="str">
        <f>TRIM(PROPER(Table2[[#This Row],[Product_Name]]))</f>
        <v>Tablet</v>
      </c>
      <c r="E1973" s="1" t="str">
        <f>TRIM(PROPER(Table2[[#This Row],[Country]]))</f>
        <v>Usa</v>
      </c>
      <c r="F1973" s="1" t="str">
        <f>TRIM(PROPER(Table2[[#This Row],[Category]]))</f>
        <v>Office Supplies</v>
      </c>
      <c r="G1973" s="1" t="str">
        <f>TRIM(PROPER(Table2[[#This Row],[Brand]]))</f>
        <v>Apple</v>
      </c>
      <c r="H1973" s="1">
        <f>Table2[[#This Row],[Supplier_ID]]</f>
        <v>1005</v>
      </c>
      <c r="I1973" s="1">
        <f>Table2[[#This Row],[Market_Price]]</f>
        <v>786.17</v>
      </c>
      <c r="J1973" s="1">
        <f>Table2[[#This Row],[Selling_Price]]</f>
        <v>1074.32</v>
      </c>
      <c r="K1973" s="1">
        <f>Table2[[#This Row],[Quantity]]</f>
        <v>444</v>
      </c>
      <c r="L1973" s="1" t="str">
        <f>IF(ISBLANK(Table2[[#This Row],[Status]]), "No Data Entered", IFERROR(Table2[[#This Row],[Status]], "No Data Entered"))</f>
        <v>Delivered</v>
      </c>
    </row>
    <row r="1974" spans="1:12" x14ac:dyDescent="0.3">
      <c r="A1974" s="1" t="str">
        <f>Table2[[#This Row],[Product_ID]]</f>
        <v>PRO7357</v>
      </c>
      <c r="B1974" s="1" t="str">
        <f>Table2[[#This Row],[Customer_ID]]</f>
        <v>CUST46243</v>
      </c>
      <c r="C1974" s="14" t="str">
        <f>Table2[[#This Row],[Date]]</f>
        <v>01/02/2021</v>
      </c>
      <c r="D1974" s="1" t="str">
        <f>TRIM(PROPER(Table2[[#This Row],[Product_Name]]))</f>
        <v>Keyboard</v>
      </c>
      <c r="E1974" s="1" t="str">
        <f>TRIM(PROPER(Table2[[#This Row],[Country]]))</f>
        <v>India</v>
      </c>
      <c r="F1974" s="1" t="str">
        <f>TRIM(PROPER(Table2[[#This Row],[Category]]))</f>
        <v>Accessories</v>
      </c>
      <c r="G1974" s="1" t="str">
        <f>TRIM(PROPER(Table2[[#This Row],[Brand]]))</f>
        <v>Microsoft</v>
      </c>
      <c r="H1974" s="1">
        <f>Table2[[#This Row],[Supplier_ID]]</f>
        <v>1019</v>
      </c>
      <c r="I1974" s="1">
        <f>Table2[[#This Row],[Market_Price]]</f>
        <v>520.14</v>
      </c>
      <c r="J1974" s="1">
        <f>Table2[[#This Row],[Selling_Price]]</f>
        <v>807.31</v>
      </c>
      <c r="K1974" s="1">
        <f>Table2[[#This Row],[Quantity]]</f>
        <v>440</v>
      </c>
      <c r="L1974" s="1" t="str">
        <f>IF(ISBLANK(Table2[[#This Row],[Status]]), "No Data Entered", IFERROR(Table2[[#This Row],[Status]], "No Data Entered"))</f>
        <v>Delivered</v>
      </c>
    </row>
    <row r="1975" spans="1:12" x14ac:dyDescent="0.3">
      <c r="A1975" s="1" t="str">
        <f>Table2[[#This Row],[Product_ID]]</f>
        <v>PRO5084</v>
      </c>
      <c r="B1975" s="1" t="str">
        <f>Table2[[#This Row],[Customer_ID]]</f>
        <v>CUST46282</v>
      </c>
      <c r="C1975" s="14" t="str">
        <f>Table2[[#This Row],[Date]]</f>
        <v>17/12/2021</v>
      </c>
      <c r="D1975" s="1" t="str">
        <f>TRIM(PROPER(Table2[[#This Row],[Product_Name]]))</f>
        <v>Printer</v>
      </c>
      <c r="E1975" s="1" t="str">
        <f>TRIM(PROPER(Table2[[#This Row],[Country]]))</f>
        <v>Canada</v>
      </c>
      <c r="F1975" s="1" t="str">
        <f>TRIM(PROPER(Table2[[#This Row],[Category]]))</f>
        <v>Accessories</v>
      </c>
      <c r="G1975" s="1" t="str">
        <f>TRIM(PROPER(Table2[[#This Row],[Brand]]))</f>
        <v>Canon</v>
      </c>
      <c r="H1975" s="1">
        <f>Table2[[#This Row],[Supplier_ID]]</f>
        <v>1036</v>
      </c>
      <c r="I1975" s="1">
        <f>Table2[[#This Row],[Market_Price]]</f>
        <v>1021.3</v>
      </c>
      <c r="J1975" s="1">
        <f>Table2[[#This Row],[Selling_Price]]</f>
        <v>1564.48</v>
      </c>
      <c r="K1975" s="1">
        <f>Table2[[#This Row],[Quantity]]</f>
        <v>315</v>
      </c>
      <c r="L1975" s="1" t="str">
        <f>IF(ISBLANK(Table2[[#This Row],[Status]]), "No Data Entered", IFERROR(Table2[[#This Row],[Status]], "No Data Entered"))</f>
        <v>Delivered</v>
      </c>
    </row>
    <row r="1976" spans="1:12" x14ac:dyDescent="0.3">
      <c r="A1976" s="1" t="str">
        <f>Table2[[#This Row],[Product_ID]]</f>
        <v>PRO6391</v>
      </c>
      <c r="B1976" s="1" t="str">
        <f>Table2[[#This Row],[Customer_ID]]</f>
        <v>CUST46318</v>
      </c>
      <c r="C1976" s="14" t="str">
        <f>Table2[[#This Row],[Date]]</f>
        <v>30/06/2023</v>
      </c>
      <c r="D1976" s="1" t="str">
        <f>TRIM(PROPER(Table2[[#This Row],[Product_Name]]))</f>
        <v>Camera</v>
      </c>
      <c r="E1976" s="1" t="str">
        <f>TRIM(PROPER(Table2[[#This Row],[Country]]))</f>
        <v>Uk</v>
      </c>
      <c r="F1976" s="1" t="str">
        <f>TRIM(PROPER(Table2[[#This Row],[Category]]))</f>
        <v>Accessories</v>
      </c>
      <c r="G1976" s="1" t="str">
        <f>TRIM(PROPER(Table2[[#This Row],[Brand]]))</f>
        <v>Lenovo</v>
      </c>
      <c r="H1976" s="1">
        <f>Table2[[#This Row],[Supplier_ID]]</f>
        <v>1005</v>
      </c>
      <c r="I1976" s="1">
        <f>Table2[[#This Row],[Market_Price]]</f>
        <v>571.79</v>
      </c>
      <c r="J1976" s="1">
        <f>Table2[[#This Row],[Selling_Price]]</f>
        <v>1063.0999999999999</v>
      </c>
      <c r="K1976" s="1">
        <f>Table2[[#This Row],[Quantity]]</f>
        <v>208</v>
      </c>
      <c r="L1976" s="1" t="str">
        <f>IF(ISBLANK(Table2[[#This Row],[Status]]), "No Data Entered", IFERROR(Table2[[#This Row],[Status]], "No Data Entered"))</f>
        <v>Delivered</v>
      </c>
    </row>
    <row r="1977" spans="1:12" x14ac:dyDescent="0.3">
      <c r="A1977" s="1" t="str">
        <f>Table2[[#This Row],[Product_ID]]</f>
        <v>PRO1862</v>
      </c>
      <c r="B1977" s="1" t="str">
        <f>Table2[[#This Row],[Customer_ID]]</f>
        <v>CUST46393</v>
      </c>
      <c r="C1977" s="14" t="str">
        <f>Table2[[#This Row],[Date]]</f>
        <v>09/08/2022</v>
      </c>
      <c r="D1977" s="1" t="str">
        <f>TRIM(PROPER(Table2[[#This Row],[Product_Name]]))</f>
        <v>Monitor</v>
      </c>
      <c r="E1977" s="1" t="str">
        <f>TRIM(PROPER(Table2[[#This Row],[Country]]))</f>
        <v>Brazil</v>
      </c>
      <c r="F1977" s="1" t="str">
        <f>TRIM(PROPER(Table2[[#This Row],[Category]]))</f>
        <v>Wearables</v>
      </c>
      <c r="G1977" s="1" t="str">
        <f>TRIM(PROPER(Table2[[#This Row],[Brand]]))</f>
        <v>Samsung</v>
      </c>
      <c r="H1977" s="1">
        <f>Table2[[#This Row],[Supplier_ID]]</f>
        <v>1084</v>
      </c>
      <c r="I1977" s="1">
        <f>Table2[[#This Row],[Market_Price]]</f>
        <v>898.31</v>
      </c>
      <c r="J1977" s="1">
        <f>Table2[[#This Row],[Selling_Price]]</f>
        <v>1455.63</v>
      </c>
      <c r="K1977" s="1">
        <f>Table2[[#This Row],[Quantity]]</f>
        <v>180</v>
      </c>
      <c r="L1977" s="1" t="str">
        <f>IF(ISBLANK(Table2[[#This Row],[Status]]), "No Data Entered", IFERROR(Table2[[#This Row],[Status]], "No Data Entered"))</f>
        <v>Delivered</v>
      </c>
    </row>
    <row r="1978" spans="1:12" x14ac:dyDescent="0.3">
      <c r="A1978" s="1" t="str">
        <f>Table2[[#This Row],[Product_ID]]</f>
        <v>PRO1161</v>
      </c>
      <c r="B1978" s="1" t="str">
        <f>Table2[[#This Row],[Customer_ID]]</f>
        <v>CUST46514</v>
      </c>
      <c r="C1978" s="14" t="str">
        <f>Table2[[#This Row],[Date]]</f>
        <v>13/04/2023</v>
      </c>
      <c r="D1978" s="1" t="str">
        <f>TRIM(PROPER(Table2[[#This Row],[Product_Name]]))</f>
        <v>Smartphone</v>
      </c>
      <c r="E1978" s="1" t="str">
        <f>TRIM(PROPER(Table2[[#This Row],[Country]]))</f>
        <v>Australia</v>
      </c>
      <c r="F1978" s="1" t="str">
        <f>TRIM(PROPER(Table2[[#This Row],[Category]]))</f>
        <v>Office Supplies</v>
      </c>
      <c r="G1978" s="1" t="str">
        <f>TRIM(PROPER(Table2[[#This Row],[Brand]]))</f>
        <v>Logitech</v>
      </c>
      <c r="H1978" s="1">
        <f>Table2[[#This Row],[Supplier_ID]]</f>
        <v>1079</v>
      </c>
      <c r="I1978" s="1">
        <f>Table2[[#This Row],[Market_Price]]</f>
        <v>373.36</v>
      </c>
      <c r="J1978" s="1">
        <f>Table2[[#This Row],[Selling_Price]]</f>
        <v>481.28</v>
      </c>
      <c r="K1978" s="1">
        <f>Table2[[#This Row],[Quantity]]</f>
        <v>476</v>
      </c>
      <c r="L1978" s="1" t="str">
        <f>IF(ISBLANK(Table2[[#This Row],[Status]]), "No Data Entered", IFERROR(Table2[[#This Row],[Status]], "No Data Entered"))</f>
        <v>Delivered</v>
      </c>
    </row>
    <row r="1979" spans="1:12" x14ac:dyDescent="0.3">
      <c r="A1979" s="1" t="str">
        <f>Table2[[#This Row],[Product_ID]]</f>
        <v>PRO4368</v>
      </c>
      <c r="B1979" s="1" t="str">
        <f>Table2[[#This Row],[Customer_ID]]</f>
        <v>CUST46528</v>
      </c>
      <c r="C1979" s="14" t="str">
        <f>Table2[[#This Row],[Date]]</f>
        <v>03/06/2021</v>
      </c>
      <c r="D1979" s="1" t="str">
        <f>TRIM(PROPER(Table2[[#This Row],[Product_Name]]))</f>
        <v>Monitor</v>
      </c>
      <c r="E1979" s="1" t="str">
        <f>TRIM(PROPER(Table2[[#This Row],[Country]]))</f>
        <v>Australia</v>
      </c>
      <c r="F1979" s="1" t="str">
        <f>TRIM(PROPER(Table2[[#This Row],[Category]]))</f>
        <v>Electronics</v>
      </c>
      <c r="G1979" s="1" t="str">
        <f>TRIM(PROPER(Table2[[#This Row],[Brand]]))</f>
        <v>Apple</v>
      </c>
      <c r="H1979" s="1">
        <f>Table2[[#This Row],[Supplier_ID]]</f>
        <v>1082</v>
      </c>
      <c r="I1979" s="1">
        <f>Table2[[#This Row],[Market_Price]]</f>
        <v>1685.22</v>
      </c>
      <c r="J1979" s="1">
        <f>Table2[[#This Row],[Selling_Price]]</f>
        <v>2111.08</v>
      </c>
      <c r="K1979" s="1">
        <f>Table2[[#This Row],[Quantity]]</f>
        <v>438</v>
      </c>
      <c r="L1979" s="1" t="str">
        <f>IF(ISBLANK(Table2[[#This Row],[Status]]), "No Data Entered", IFERROR(Table2[[#This Row],[Status]], "No Data Entered"))</f>
        <v>Delivered</v>
      </c>
    </row>
    <row r="1980" spans="1:12" x14ac:dyDescent="0.3">
      <c r="A1980" s="1" t="str">
        <f>Table2[[#This Row],[Product_ID]]</f>
        <v>PRO2663</v>
      </c>
      <c r="B1980" s="1" t="str">
        <f>Table2[[#This Row],[Customer_ID]]</f>
        <v>CUST46536</v>
      </c>
      <c r="C1980" s="14" t="str">
        <f>Table2[[#This Row],[Date]]</f>
        <v>23/12/2023</v>
      </c>
      <c r="D1980" s="1" t="str">
        <f>TRIM(PROPER(Table2[[#This Row],[Product_Name]]))</f>
        <v>Keyboard</v>
      </c>
      <c r="E1980" s="1" t="str">
        <f>TRIM(PROPER(Table2[[#This Row],[Country]]))</f>
        <v>Canada</v>
      </c>
      <c r="F1980" s="1" t="str">
        <f>TRIM(PROPER(Table2[[#This Row],[Category]]))</f>
        <v>Office Supplies</v>
      </c>
      <c r="G1980" s="1" t="str">
        <f>TRIM(PROPER(Table2[[#This Row],[Brand]]))</f>
        <v>Hp</v>
      </c>
      <c r="H1980" s="1">
        <f>Table2[[#This Row],[Supplier_ID]]</f>
        <v>1009</v>
      </c>
      <c r="I1980" s="1">
        <f>Table2[[#This Row],[Market_Price]]</f>
        <v>607.54999999999995</v>
      </c>
      <c r="J1980" s="1">
        <f>Table2[[#This Row],[Selling_Price]]</f>
        <v>781.27</v>
      </c>
      <c r="K1980" s="1">
        <f>Table2[[#This Row],[Quantity]]</f>
        <v>87</v>
      </c>
      <c r="L1980" s="1" t="str">
        <f>IF(ISBLANK(Table2[[#This Row],[Status]]), "No Data Entered", IFERROR(Table2[[#This Row],[Status]], "No Data Entered"))</f>
        <v>Delivered</v>
      </c>
    </row>
    <row r="1981" spans="1:12" x14ac:dyDescent="0.3">
      <c r="A1981" s="1" t="str">
        <f>Table2[[#This Row],[Product_ID]]</f>
        <v>PRO4747</v>
      </c>
      <c r="B1981" s="1" t="str">
        <f>Table2[[#This Row],[Customer_ID]]</f>
        <v>CUST46544</v>
      </c>
      <c r="C1981" s="14" t="str">
        <f>Table2[[#This Row],[Date]]</f>
        <v>03/06/2024</v>
      </c>
      <c r="D1981" s="1" t="str">
        <f>TRIM(PROPER(Table2[[#This Row],[Product_Name]]))</f>
        <v>Camera</v>
      </c>
      <c r="E1981" s="1" t="str">
        <f>TRIM(PROPER(Table2[[#This Row],[Country]]))</f>
        <v>Usa</v>
      </c>
      <c r="F1981" s="1" t="str">
        <f>TRIM(PROPER(Table2[[#This Row],[Category]]))</f>
        <v>Accessories</v>
      </c>
      <c r="G1981" s="1" t="str">
        <f>TRIM(PROPER(Table2[[#This Row],[Brand]]))</f>
        <v>Logitech</v>
      </c>
      <c r="H1981" s="1">
        <f>Table2[[#This Row],[Supplier_ID]]</f>
        <v>1050</v>
      </c>
      <c r="I1981" s="1">
        <f>Table2[[#This Row],[Market_Price]]</f>
        <v>811.31</v>
      </c>
      <c r="J1981" s="1">
        <f>Table2[[#This Row],[Selling_Price]]</f>
        <v>934.25</v>
      </c>
      <c r="K1981" s="1">
        <f>Table2[[#This Row],[Quantity]]</f>
        <v>168</v>
      </c>
      <c r="L1981" s="1" t="str">
        <f>IF(ISBLANK(Table2[[#This Row],[Status]]), "No Data Entered", IFERROR(Table2[[#This Row],[Status]], "No Data Entered"))</f>
        <v>Delivered</v>
      </c>
    </row>
    <row r="1982" spans="1:12" x14ac:dyDescent="0.3">
      <c r="A1982" s="1" t="str">
        <f>Table2[[#This Row],[Product_ID]]</f>
        <v>PRO4641</v>
      </c>
      <c r="B1982" s="1" t="str">
        <f>Table2[[#This Row],[Customer_ID]]</f>
        <v>CUST46552</v>
      </c>
      <c r="C1982" s="14" t="str">
        <f>Table2[[#This Row],[Date]]</f>
        <v>30/10/2024</v>
      </c>
      <c r="D1982" s="1" t="str">
        <f>TRIM(PROPER(Table2[[#This Row],[Product_Name]]))</f>
        <v>Headphones</v>
      </c>
      <c r="E1982" s="1" t="str">
        <f>TRIM(PROPER(Table2[[#This Row],[Country]]))</f>
        <v>India</v>
      </c>
      <c r="F1982" s="1" t="str">
        <f>TRIM(PROPER(Table2[[#This Row],[Category]]))</f>
        <v>Wearables</v>
      </c>
      <c r="G1982" s="1" t="str">
        <f>TRIM(PROPER(Table2[[#This Row],[Brand]]))</f>
        <v>Asus</v>
      </c>
      <c r="H1982" s="1">
        <f>Table2[[#This Row],[Supplier_ID]]</f>
        <v>1060</v>
      </c>
      <c r="I1982" s="1">
        <f>Table2[[#This Row],[Market_Price]]</f>
        <v>1059.44</v>
      </c>
      <c r="J1982" s="1">
        <f>Table2[[#This Row],[Selling_Price]]</f>
        <v>1173.72</v>
      </c>
      <c r="K1982" s="1">
        <f>Table2[[#This Row],[Quantity]]</f>
        <v>6</v>
      </c>
      <c r="L1982" s="1" t="str">
        <f>IF(ISBLANK(Table2[[#This Row],[Status]]), "No Data Entered", IFERROR(Table2[[#This Row],[Status]], "No Data Entered"))</f>
        <v>Delivered</v>
      </c>
    </row>
    <row r="1983" spans="1:12" x14ac:dyDescent="0.3">
      <c r="A1983" s="1" t="str">
        <f>Table2[[#This Row],[Product_ID]]</f>
        <v>PRO2753</v>
      </c>
      <c r="B1983" s="1" t="str">
        <f>Table2[[#This Row],[Customer_ID]]</f>
        <v>CUST46566</v>
      </c>
      <c r="C1983" s="14" t="str">
        <f>Table2[[#This Row],[Date]]</f>
        <v>10/08/2020</v>
      </c>
      <c r="D1983" s="1" t="str">
        <f>TRIM(PROPER(Table2[[#This Row],[Product_Name]]))</f>
        <v>Tablet</v>
      </c>
      <c r="E1983" s="1" t="str">
        <f>TRIM(PROPER(Table2[[#This Row],[Country]]))</f>
        <v>India</v>
      </c>
      <c r="F1983" s="1" t="str">
        <f>TRIM(PROPER(Table2[[#This Row],[Category]]))</f>
        <v>Accessories</v>
      </c>
      <c r="G1983" s="1" t="str">
        <f>TRIM(PROPER(Table2[[#This Row],[Brand]]))</f>
        <v>Sony</v>
      </c>
      <c r="H1983" s="1">
        <f>Table2[[#This Row],[Supplier_ID]]</f>
        <v>1061</v>
      </c>
      <c r="I1983" s="1">
        <f>Table2[[#This Row],[Market_Price]]</f>
        <v>1978.87</v>
      </c>
      <c r="J1983" s="1">
        <f>Table2[[#This Row],[Selling_Price]]</f>
        <v>2546.5100000000002</v>
      </c>
      <c r="K1983" s="1">
        <f>Table2[[#This Row],[Quantity]]</f>
        <v>103</v>
      </c>
      <c r="L1983" s="1" t="str">
        <f>IF(ISBLANK(Table2[[#This Row],[Status]]), "No Data Entered", IFERROR(Table2[[#This Row],[Status]], "No Data Entered"))</f>
        <v>Delivered</v>
      </c>
    </row>
    <row r="1984" spans="1:12" x14ac:dyDescent="0.3">
      <c r="A1984" s="1" t="str">
        <f>Table2[[#This Row],[Product_ID]]</f>
        <v>PRO5091</v>
      </c>
      <c r="B1984" s="1" t="str">
        <f>Table2[[#This Row],[Customer_ID]]</f>
        <v>CUST46845</v>
      </c>
      <c r="C1984" s="14" t="str">
        <f>Table2[[#This Row],[Date]]</f>
        <v>05/02/2021</v>
      </c>
      <c r="D1984" s="1" t="str">
        <f>TRIM(PROPER(Table2[[#This Row],[Product_Name]]))</f>
        <v>Laptop</v>
      </c>
      <c r="E1984" s="1" t="str">
        <f>TRIM(PROPER(Table2[[#This Row],[Country]]))</f>
        <v>Australia</v>
      </c>
      <c r="F1984" s="1" t="str">
        <f>TRIM(PROPER(Table2[[#This Row],[Category]]))</f>
        <v>Accessories</v>
      </c>
      <c r="G1984" s="1" t="str">
        <f>TRIM(PROPER(Table2[[#This Row],[Brand]]))</f>
        <v>Logitech</v>
      </c>
      <c r="H1984" s="1">
        <f>Table2[[#This Row],[Supplier_ID]]</f>
        <v>1098</v>
      </c>
      <c r="I1984" s="1">
        <f>Table2[[#This Row],[Market_Price]]</f>
        <v>530.4</v>
      </c>
      <c r="J1984" s="1">
        <f>Table2[[#This Row],[Selling_Price]]</f>
        <v>963.94</v>
      </c>
      <c r="K1984" s="1">
        <f>Table2[[#This Row],[Quantity]]</f>
        <v>446</v>
      </c>
      <c r="L1984" s="1" t="str">
        <f>IF(ISBLANK(Table2[[#This Row],[Status]]), "No Data Entered", IFERROR(Table2[[#This Row],[Status]], "No Data Entered"))</f>
        <v>Delivered</v>
      </c>
    </row>
    <row r="1985" spans="1:12" x14ac:dyDescent="0.3">
      <c r="A1985" s="1" t="str">
        <f>Table2[[#This Row],[Product_ID]]</f>
        <v>PRO7089</v>
      </c>
      <c r="B1985" s="1" t="str">
        <f>Table2[[#This Row],[Customer_ID]]</f>
        <v>CUST46884</v>
      </c>
      <c r="C1985" s="14" t="str">
        <f>Table2[[#This Row],[Date]]</f>
        <v>16/11/2024</v>
      </c>
      <c r="D1985" s="1" t="str">
        <f>TRIM(PROPER(Table2[[#This Row],[Product_Name]]))</f>
        <v>Headphones</v>
      </c>
      <c r="E1985" s="1" t="str">
        <f>TRIM(PROPER(Table2[[#This Row],[Country]]))</f>
        <v>Usa</v>
      </c>
      <c r="F1985" s="1" t="str">
        <f>TRIM(PROPER(Table2[[#This Row],[Category]]))</f>
        <v>Electronics</v>
      </c>
      <c r="G1985" s="1" t="str">
        <f>TRIM(PROPER(Table2[[#This Row],[Brand]]))</f>
        <v>Logitech</v>
      </c>
      <c r="H1985" s="1">
        <f>Table2[[#This Row],[Supplier_ID]]</f>
        <v>1089</v>
      </c>
      <c r="I1985" s="1">
        <f>Table2[[#This Row],[Market_Price]]</f>
        <v>342.96</v>
      </c>
      <c r="J1985" s="1">
        <f>Table2[[#This Row],[Selling_Price]]</f>
        <v>422.54</v>
      </c>
      <c r="K1985" s="1">
        <f>Table2[[#This Row],[Quantity]]</f>
        <v>274</v>
      </c>
      <c r="L1985" s="1" t="str">
        <f>IF(ISBLANK(Table2[[#This Row],[Status]]), "No Data Entered", IFERROR(Table2[[#This Row],[Status]], "No Data Entered"))</f>
        <v>Delivered</v>
      </c>
    </row>
    <row r="1986" spans="1:12" x14ac:dyDescent="0.3">
      <c r="A1986" s="1" t="str">
        <f>Table2[[#This Row],[Product_ID]]</f>
        <v>PRO4121</v>
      </c>
      <c r="B1986" s="1" t="str">
        <f>Table2[[#This Row],[Customer_ID]]</f>
        <v>CUST47102</v>
      </c>
      <c r="C1986" s="14" t="str">
        <f>Table2[[#This Row],[Date]]</f>
        <v>16/09/2020</v>
      </c>
      <c r="D1986" s="1" t="str">
        <f>TRIM(PROPER(Table2[[#This Row],[Product_Name]]))</f>
        <v>Printer</v>
      </c>
      <c r="E1986" s="1" t="str">
        <f>TRIM(PROPER(Table2[[#This Row],[Country]]))</f>
        <v>Japan</v>
      </c>
      <c r="F1986" s="1" t="str">
        <f>TRIM(PROPER(Table2[[#This Row],[Category]]))</f>
        <v>Accessories</v>
      </c>
      <c r="G1986" s="1" t="str">
        <f>TRIM(PROPER(Table2[[#This Row],[Brand]]))</f>
        <v>Lenovo</v>
      </c>
      <c r="H1986" s="1">
        <f>Table2[[#This Row],[Supplier_ID]]</f>
        <v>1083</v>
      </c>
      <c r="I1986" s="1">
        <f>Table2[[#This Row],[Market_Price]]</f>
        <v>1670.86</v>
      </c>
      <c r="J1986" s="1">
        <f>Table2[[#This Row],[Selling_Price]]</f>
        <v>3241.91</v>
      </c>
      <c r="K1986" s="1">
        <f>Table2[[#This Row],[Quantity]]</f>
        <v>357</v>
      </c>
      <c r="L1986" s="1" t="str">
        <f>IF(ISBLANK(Table2[[#This Row],[Status]]), "No Data Entered", IFERROR(Table2[[#This Row],[Status]], "No Data Entered"))</f>
        <v>Delivered</v>
      </c>
    </row>
    <row r="1987" spans="1:12" x14ac:dyDescent="0.3">
      <c r="A1987" s="1" t="str">
        <f>Table2[[#This Row],[Product_ID]]</f>
        <v>PRO9084</v>
      </c>
      <c r="B1987" s="1" t="str">
        <f>Table2[[#This Row],[Customer_ID]]</f>
        <v>CUST47175</v>
      </c>
      <c r="C1987" s="14" t="str">
        <f>Table2[[#This Row],[Date]]</f>
        <v>13/10/2023</v>
      </c>
      <c r="D1987" s="1" t="str">
        <f>TRIM(PROPER(Table2[[#This Row],[Product_Name]]))</f>
        <v>Tablet</v>
      </c>
      <c r="E1987" s="1" t="str">
        <f>TRIM(PROPER(Table2[[#This Row],[Country]]))</f>
        <v>Usa</v>
      </c>
      <c r="F1987" s="1" t="str">
        <f>TRIM(PROPER(Table2[[#This Row],[Category]]))</f>
        <v>Office Supplies</v>
      </c>
      <c r="G1987" s="1" t="str">
        <f>TRIM(PROPER(Table2[[#This Row],[Brand]]))</f>
        <v>Sony</v>
      </c>
      <c r="H1987" s="1">
        <f>Table2[[#This Row],[Supplier_ID]]</f>
        <v>1004</v>
      </c>
      <c r="I1987" s="1">
        <f>Table2[[#This Row],[Market_Price]]</f>
        <v>1203.3499999999999</v>
      </c>
      <c r="J1987" s="1">
        <f>Table2[[#This Row],[Selling_Price]]</f>
        <v>1638.51</v>
      </c>
      <c r="K1987" s="1">
        <f>Table2[[#This Row],[Quantity]]</f>
        <v>320</v>
      </c>
      <c r="L1987" s="1" t="str">
        <f>IF(ISBLANK(Table2[[#This Row],[Status]]), "No Data Entered", IFERROR(Table2[[#This Row],[Status]], "No Data Entered"))</f>
        <v>Delivered</v>
      </c>
    </row>
    <row r="1988" spans="1:12" x14ac:dyDescent="0.3">
      <c r="A1988" s="1" t="str">
        <f>Table2[[#This Row],[Product_ID]]</f>
        <v>PRO9930</v>
      </c>
      <c r="B1988" s="1" t="str">
        <f>Table2[[#This Row],[Customer_ID]]</f>
        <v>CUST47316</v>
      </c>
      <c r="C1988" s="14" t="str">
        <f>Table2[[#This Row],[Date]]</f>
        <v>25/07/2025</v>
      </c>
      <c r="D1988" s="1" t="str">
        <f>TRIM(PROPER(Table2[[#This Row],[Product_Name]]))</f>
        <v>Tablet</v>
      </c>
      <c r="E1988" s="1" t="str">
        <f>TRIM(PROPER(Table2[[#This Row],[Country]]))</f>
        <v>France</v>
      </c>
      <c r="F1988" s="1" t="str">
        <f>TRIM(PROPER(Table2[[#This Row],[Category]]))</f>
        <v>Electronics</v>
      </c>
      <c r="G1988" s="1" t="str">
        <f>TRIM(PROPER(Table2[[#This Row],[Brand]]))</f>
        <v>Dell</v>
      </c>
      <c r="H1988" s="1">
        <f>Table2[[#This Row],[Supplier_ID]]</f>
        <v>1055</v>
      </c>
      <c r="I1988" s="1">
        <f>Table2[[#This Row],[Market_Price]]</f>
        <v>976.43</v>
      </c>
      <c r="J1988" s="1">
        <f>Table2[[#This Row],[Selling_Price]]</f>
        <v>1737.75</v>
      </c>
      <c r="K1988" s="1">
        <f>Table2[[#This Row],[Quantity]]</f>
        <v>269</v>
      </c>
      <c r="L1988" s="1" t="str">
        <f>IF(ISBLANK(Table2[[#This Row],[Status]]), "No Data Entered", IFERROR(Table2[[#This Row],[Status]], "No Data Entered"))</f>
        <v>Delivered</v>
      </c>
    </row>
    <row r="1989" spans="1:12" x14ac:dyDescent="0.3">
      <c r="A1989" s="1" t="str">
        <f>Table2[[#This Row],[Product_ID]]</f>
        <v>PRO2576</v>
      </c>
      <c r="B1989" s="1" t="str">
        <f>Table2[[#This Row],[Customer_ID]]</f>
        <v>CUST47365</v>
      </c>
      <c r="C1989" s="14" t="str">
        <f>Table2[[#This Row],[Date]]</f>
        <v>25/10/2025</v>
      </c>
      <c r="D1989" s="1" t="str">
        <f>TRIM(PROPER(Table2[[#This Row],[Product_Name]]))</f>
        <v>Keyboard</v>
      </c>
      <c r="E1989" s="1" t="str">
        <f>TRIM(PROPER(Table2[[#This Row],[Country]]))</f>
        <v>France</v>
      </c>
      <c r="F1989" s="1" t="str">
        <f>TRIM(PROPER(Table2[[#This Row],[Category]]))</f>
        <v>Office Supplies</v>
      </c>
      <c r="G1989" s="1" t="str">
        <f>TRIM(PROPER(Table2[[#This Row],[Brand]]))</f>
        <v>Asus</v>
      </c>
      <c r="H1989" s="1">
        <f>Table2[[#This Row],[Supplier_ID]]</f>
        <v>1084</v>
      </c>
      <c r="I1989" s="1">
        <f>Table2[[#This Row],[Market_Price]]</f>
        <v>252.56</v>
      </c>
      <c r="J1989" s="1">
        <f>Table2[[#This Row],[Selling_Price]]</f>
        <v>444.83</v>
      </c>
      <c r="K1989" s="1">
        <f>Table2[[#This Row],[Quantity]]</f>
        <v>433</v>
      </c>
      <c r="L1989" s="1" t="str">
        <f>IF(ISBLANK(Table2[[#This Row],[Status]]), "No Data Entered", IFERROR(Table2[[#This Row],[Status]], "No Data Entered"))</f>
        <v>Delivered</v>
      </c>
    </row>
    <row r="1990" spans="1:12" x14ac:dyDescent="0.3">
      <c r="A1990" s="1" t="str">
        <f>Table2[[#This Row],[Product_ID]]</f>
        <v>PRO1649</v>
      </c>
      <c r="B1990" s="1" t="str">
        <f>Table2[[#This Row],[Customer_ID]]</f>
        <v>CUST47379</v>
      </c>
      <c r="C1990" s="14" t="str">
        <f>Table2[[#This Row],[Date]]</f>
        <v>03/11/2025</v>
      </c>
      <c r="D1990" s="1" t="str">
        <f>TRIM(PROPER(Table2[[#This Row],[Product_Name]]))</f>
        <v>Monitor</v>
      </c>
      <c r="E1990" s="1" t="str">
        <f>TRIM(PROPER(Table2[[#This Row],[Country]]))</f>
        <v>France</v>
      </c>
      <c r="F1990" s="1" t="str">
        <f>TRIM(PROPER(Table2[[#This Row],[Category]]))</f>
        <v>Office Supplies</v>
      </c>
      <c r="G1990" s="1" t="str">
        <f>TRIM(PROPER(Table2[[#This Row],[Brand]]))</f>
        <v>Logitech</v>
      </c>
      <c r="H1990" s="1">
        <f>Table2[[#This Row],[Supplier_ID]]</f>
        <v>1048</v>
      </c>
      <c r="I1990" s="1">
        <f>Table2[[#This Row],[Market_Price]]</f>
        <v>283.49</v>
      </c>
      <c r="J1990" s="1">
        <f>Table2[[#This Row],[Selling_Price]]</f>
        <v>517.51</v>
      </c>
      <c r="K1990" s="1">
        <f>Table2[[#This Row],[Quantity]]</f>
        <v>422</v>
      </c>
      <c r="L1990" s="1" t="str">
        <f>IF(ISBLANK(Table2[[#This Row],[Status]]), "No Data Entered", IFERROR(Table2[[#This Row],[Status]], "No Data Entered"))</f>
        <v>Delivered</v>
      </c>
    </row>
    <row r="1991" spans="1:12" x14ac:dyDescent="0.3">
      <c r="A1991" s="1" t="str">
        <f>Table2[[#This Row],[Product_ID]]</f>
        <v>PRO8997</v>
      </c>
      <c r="B1991" s="1" t="str">
        <f>Table2[[#This Row],[Customer_ID]]</f>
        <v>CUST47422</v>
      </c>
      <c r="C1991" s="14" t="str">
        <f>Table2[[#This Row],[Date]]</f>
        <v>02/05/2022</v>
      </c>
      <c r="D1991" s="1" t="str">
        <f>TRIM(PROPER(Table2[[#This Row],[Product_Name]]))</f>
        <v>Tablet</v>
      </c>
      <c r="E1991" s="1" t="str">
        <f>TRIM(PROPER(Table2[[#This Row],[Country]]))</f>
        <v>Canada</v>
      </c>
      <c r="F1991" s="1" t="str">
        <f>TRIM(PROPER(Table2[[#This Row],[Category]]))</f>
        <v>Office Supplies</v>
      </c>
      <c r="G1991" s="1" t="str">
        <f>TRIM(PROPER(Table2[[#This Row],[Brand]]))</f>
        <v>Hp</v>
      </c>
      <c r="H1991" s="1">
        <f>Table2[[#This Row],[Supplier_ID]]</f>
        <v>1035</v>
      </c>
      <c r="I1991" s="1">
        <f>Table2[[#This Row],[Market_Price]]</f>
        <v>544.94000000000005</v>
      </c>
      <c r="J1991" s="1">
        <f>Table2[[#This Row],[Selling_Price]]</f>
        <v>798.42</v>
      </c>
      <c r="K1991" s="1">
        <f>Table2[[#This Row],[Quantity]]</f>
        <v>181</v>
      </c>
      <c r="L1991" s="1" t="str">
        <f>IF(ISBLANK(Table2[[#This Row],[Status]]), "No Data Entered", IFERROR(Table2[[#This Row],[Status]], "No Data Entered"))</f>
        <v>Delivered</v>
      </c>
    </row>
    <row r="1992" spans="1:12" x14ac:dyDescent="0.3">
      <c r="A1992" s="1" t="str">
        <f>Table2[[#This Row],[Product_ID]]</f>
        <v>PRO9312</v>
      </c>
      <c r="B1992" s="1" t="str">
        <f>Table2[[#This Row],[Customer_ID]]</f>
        <v>CUST47436</v>
      </c>
      <c r="C1992" s="14" t="str">
        <f>Table2[[#This Row],[Date]]</f>
        <v>11/03/2022</v>
      </c>
      <c r="D1992" s="1" t="str">
        <f>TRIM(PROPER(Table2[[#This Row],[Product_Name]]))</f>
        <v>Smartphone</v>
      </c>
      <c r="E1992" s="1" t="str">
        <f>TRIM(PROPER(Table2[[#This Row],[Country]]))</f>
        <v>Uk</v>
      </c>
      <c r="F1992" s="1" t="str">
        <f>TRIM(PROPER(Table2[[#This Row],[Category]]))</f>
        <v>Office Supplies</v>
      </c>
      <c r="G1992" s="1" t="str">
        <f>TRIM(PROPER(Table2[[#This Row],[Brand]]))</f>
        <v>Apple</v>
      </c>
      <c r="H1992" s="1">
        <f>Table2[[#This Row],[Supplier_ID]]</f>
        <v>1037</v>
      </c>
      <c r="I1992" s="1">
        <f>Table2[[#This Row],[Market_Price]]</f>
        <v>521.79</v>
      </c>
      <c r="J1992" s="1">
        <f>Table2[[#This Row],[Selling_Price]]</f>
        <v>909.31</v>
      </c>
      <c r="K1992" s="1">
        <f>Table2[[#This Row],[Quantity]]</f>
        <v>261</v>
      </c>
      <c r="L1992" s="1" t="str">
        <f>IF(ISBLANK(Table2[[#This Row],[Status]]), "No Data Entered", IFERROR(Table2[[#This Row],[Status]], "No Data Entered"))</f>
        <v>Delivered</v>
      </c>
    </row>
    <row r="1993" spans="1:12" x14ac:dyDescent="0.3">
      <c r="A1993" s="1" t="str">
        <f>Table2[[#This Row],[Product_ID]]</f>
        <v>PRO6583</v>
      </c>
      <c r="B1993" s="1" t="str">
        <f>Table2[[#This Row],[Customer_ID]]</f>
        <v>CUST47462</v>
      </c>
      <c r="C1993" s="14" t="str">
        <f>Table2[[#This Row],[Date]]</f>
        <v>22/12/2025</v>
      </c>
      <c r="D1993" s="1" t="str">
        <f>TRIM(PROPER(Table2[[#This Row],[Product_Name]]))</f>
        <v>Laptop</v>
      </c>
      <c r="E1993" s="1" t="str">
        <f>TRIM(PROPER(Table2[[#This Row],[Country]]))</f>
        <v>Canada</v>
      </c>
      <c r="F1993" s="1" t="str">
        <f>TRIM(PROPER(Table2[[#This Row],[Category]]))</f>
        <v>Office Supplies</v>
      </c>
      <c r="G1993" s="1" t="str">
        <f>TRIM(PROPER(Table2[[#This Row],[Brand]]))</f>
        <v>Canon</v>
      </c>
      <c r="H1993" s="1">
        <f>Table2[[#This Row],[Supplier_ID]]</f>
        <v>1072</v>
      </c>
      <c r="I1993" s="1">
        <f>Table2[[#This Row],[Market_Price]]</f>
        <v>693.67</v>
      </c>
      <c r="J1993" s="1">
        <f>Table2[[#This Row],[Selling_Price]]</f>
        <v>1234.46</v>
      </c>
      <c r="K1993" s="1">
        <f>Table2[[#This Row],[Quantity]]</f>
        <v>158</v>
      </c>
      <c r="L1993" s="1" t="str">
        <f>IF(ISBLANK(Table2[[#This Row],[Status]]), "No Data Entered", IFERROR(Table2[[#This Row],[Status]], "No Data Entered"))</f>
        <v>Delivered</v>
      </c>
    </row>
    <row r="1994" spans="1:12" x14ac:dyDescent="0.3">
      <c r="A1994" s="1" t="str">
        <f>Table2[[#This Row],[Product_ID]]</f>
        <v>PRO9584</v>
      </c>
      <c r="B1994" s="1" t="str">
        <f>Table2[[#This Row],[Customer_ID]]</f>
        <v>CUST47732</v>
      </c>
      <c r="C1994" s="14" t="str">
        <f>Table2[[#This Row],[Date]]</f>
        <v>29/07/2022</v>
      </c>
      <c r="D1994" s="1" t="str">
        <f>TRIM(PROPER(Table2[[#This Row],[Product_Name]]))</f>
        <v>Smartwatch</v>
      </c>
      <c r="E1994" s="1" t="str">
        <f>TRIM(PROPER(Table2[[#This Row],[Country]]))</f>
        <v>Canada</v>
      </c>
      <c r="F1994" s="1" t="str">
        <f>TRIM(PROPER(Table2[[#This Row],[Category]]))</f>
        <v>Electronics</v>
      </c>
      <c r="G1994" s="1" t="str">
        <f>TRIM(PROPER(Table2[[#This Row],[Brand]]))</f>
        <v>Microsoft</v>
      </c>
      <c r="H1994" s="1">
        <f>Table2[[#This Row],[Supplier_ID]]</f>
        <v>1055</v>
      </c>
      <c r="I1994" s="1">
        <f>Table2[[#This Row],[Market_Price]]</f>
        <v>1508.54</v>
      </c>
      <c r="J1994" s="1">
        <f>Table2[[#This Row],[Selling_Price]]</f>
        <v>2849.95</v>
      </c>
      <c r="K1994" s="1">
        <f>Table2[[#This Row],[Quantity]]</f>
        <v>183</v>
      </c>
      <c r="L1994" s="1" t="str">
        <f>IF(ISBLANK(Table2[[#This Row],[Status]]), "No Data Entered", IFERROR(Table2[[#This Row],[Status]], "No Data Entered"))</f>
        <v>Delivered</v>
      </c>
    </row>
    <row r="1995" spans="1:12" x14ac:dyDescent="0.3">
      <c r="A1995" s="1" t="str">
        <f>Table2[[#This Row],[Product_ID]]</f>
        <v>PRO2886</v>
      </c>
      <c r="B1995" s="1" t="str">
        <f>Table2[[#This Row],[Customer_ID]]</f>
        <v>CUST47800</v>
      </c>
      <c r="C1995" s="14" t="str">
        <f>Table2[[#This Row],[Date]]</f>
        <v>04/11/2022</v>
      </c>
      <c r="D1995" s="1" t="str">
        <f>TRIM(PROPER(Table2[[#This Row],[Product_Name]]))</f>
        <v>Monitor</v>
      </c>
      <c r="E1995" s="1" t="str">
        <f>TRIM(PROPER(Table2[[#This Row],[Country]]))</f>
        <v>China</v>
      </c>
      <c r="F1995" s="1" t="str">
        <f>TRIM(PROPER(Table2[[#This Row],[Category]]))</f>
        <v>Office Supplies</v>
      </c>
      <c r="G1995" s="1" t="str">
        <f>TRIM(PROPER(Table2[[#This Row],[Brand]]))</f>
        <v>Logitech</v>
      </c>
      <c r="H1995" s="1">
        <f>Table2[[#This Row],[Supplier_ID]]</f>
        <v>1091</v>
      </c>
      <c r="I1995" s="1">
        <f>Table2[[#This Row],[Market_Price]]</f>
        <v>952.95</v>
      </c>
      <c r="J1995" s="1">
        <f>Table2[[#This Row],[Selling_Price]]</f>
        <v>1157.71</v>
      </c>
      <c r="K1995" s="1">
        <f>Table2[[#This Row],[Quantity]]</f>
        <v>345</v>
      </c>
      <c r="L1995" s="1" t="str">
        <f>IF(ISBLANK(Table2[[#This Row],[Status]]), "No Data Entered", IFERROR(Table2[[#This Row],[Status]], "No Data Entered"))</f>
        <v>Delivered</v>
      </c>
    </row>
    <row r="1996" spans="1:12" x14ac:dyDescent="0.3">
      <c r="A1996" s="1" t="str">
        <f>Table2[[#This Row],[Product_ID]]</f>
        <v>PRO6554</v>
      </c>
      <c r="B1996" s="1" t="str">
        <f>Table2[[#This Row],[Customer_ID]]</f>
        <v>CUST47930</v>
      </c>
      <c r="C1996" s="14" t="str">
        <f>Table2[[#This Row],[Date]]</f>
        <v>29/05/2023</v>
      </c>
      <c r="D1996" s="1" t="str">
        <f>TRIM(PROPER(Table2[[#This Row],[Product_Name]]))</f>
        <v>Headphones</v>
      </c>
      <c r="E1996" s="1" t="str">
        <f>TRIM(PROPER(Table2[[#This Row],[Country]]))</f>
        <v>Brazil</v>
      </c>
      <c r="F1996" s="1" t="str">
        <f>TRIM(PROPER(Table2[[#This Row],[Category]]))</f>
        <v>Office Supplies</v>
      </c>
      <c r="G1996" s="1" t="str">
        <f>TRIM(PROPER(Table2[[#This Row],[Brand]]))</f>
        <v>Lenovo</v>
      </c>
      <c r="H1996" s="1">
        <f>Table2[[#This Row],[Supplier_ID]]</f>
        <v>1008</v>
      </c>
      <c r="I1996" s="1">
        <f>Table2[[#This Row],[Market_Price]]</f>
        <v>681.48</v>
      </c>
      <c r="J1996" s="1">
        <f>Table2[[#This Row],[Selling_Price]]</f>
        <v>1008.04</v>
      </c>
      <c r="K1996" s="1">
        <f>Table2[[#This Row],[Quantity]]</f>
        <v>25</v>
      </c>
      <c r="L1996" s="1" t="str">
        <f>IF(ISBLANK(Table2[[#This Row],[Status]]), "No Data Entered", IFERROR(Table2[[#This Row],[Status]], "No Data Entered"))</f>
        <v>Delivered</v>
      </c>
    </row>
    <row r="1997" spans="1:12" x14ac:dyDescent="0.3">
      <c r="A1997" s="1" t="str">
        <f>Table2[[#This Row],[Product_ID]]</f>
        <v>PRO5009</v>
      </c>
      <c r="B1997" s="1" t="str">
        <f>Table2[[#This Row],[Customer_ID]]</f>
        <v>CUST48115</v>
      </c>
      <c r="C1997" s="14" t="str">
        <f>Table2[[#This Row],[Date]]</f>
        <v>07/05/2021</v>
      </c>
      <c r="D1997" s="1" t="str">
        <f>TRIM(PROPER(Table2[[#This Row],[Product_Name]]))</f>
        <v>Smartphone</v>
      </c>
      <c r="E1997" s="1" t="str">
        <f>TRIM(PROPER(Table2[[#This Row],[Country]]))</f>
        <v>Japan</v>
      </c>
      <c r="F1997" s="1" t="str">
        <f>TRIM(PROPER(Table2[[#This Row],[Category]]))</f>
        <v>Electronics</v>
      </c>
      <c r="G1997" s="1" t="str">
        <f>TRIM(PROPER(Table2[[#This Row],[Brand]]))</f>
        <v>Lenovo</v>
      </c>
      <c r="H1997" s="1">
        <f>Table2[[#This Row],[Supplier_ID]]</f>
        <v>1074</v>
      </c>
      <c r="I1997" s="1">
        <f>Table2[[#This Row],[Market_Price]]</f>
        <v>824.2</v>
      </c>
      <c r="J1997" s="1">
        <f>Table2[[#This Row],[Selling_Price]]</f>
        <v>1578.68</v>
      </c>
      <c r="K1997" s="1">
        <f>Table2[[#This Row],[Quantity]]</f>
        <v>471</v>
      </c>
      <c r="L1997" s="1" t="str">
        <f>IF(ISBLANK(Table2[[#This Row],[Status]]), "No Data Entered", IFERROR(Table2[[#This Row],[Status]], "No Data Entered"))</f>
        <v>Delivered</v>
      </c>
    </row>
    <row r="1998" spans="1:12" x14ac:dyDescent="0.3">
      <c r="A1998" s="1" t="str">
        <f>Table2[[#This Row],[Product_ID]]</f>
        <v>PRO5312</v>
      </c>
      <c r="B1998" s="1" t="str">
        <f>Table2[[#This Row],[Customer_ID]]</f>
        <v>CUST48142</v>
      </c>
      <c r="C1998" s="14" t="str">
        <f>Table2[[#This Row],[Date]]</f>
        <v>03/04/2024</v>
      </c>
      <c r="D1998" s="1" t="str">
        <f>TRIM(PROPER(Table2[[#This Row],[Product_Name]]))</f>
        <v>Monitor</v>
      </c>
      <c r="E1998" s="1" t="str">
        <f>TRIM(PROPER(Table2[[#This Row],[Country]]))</f>
        <v>Australia</v>
      </c>
      <c r="F1998" s="1" t="str">
        <f>TRIM(PROPER(Table2[[#This Row],[Category]]))</f>
        <v>Office Supplies</v>
      </c>
      <c r="G1998" s="1" t="str">
        <f>TRIM(PROPER(Table2[[#This Row],[Brand]]))</f>
        <v>Microsoft</v>
      </c>
      <c r="H1998" s="1">
        <f>Table2[[#This Row],[Supplier_ID]]</f>
        <v>1005</v>
      </c>
      <c r="I1998" s="1">
        <f>Table2[[#This Row],[Market_Price]]</f>
        <v>219.77</v>
      </c>
      <c r="J1998" s="1">
        <f>Table2[[#This Row],[Selling_Price]]</f>
        <v>298.10000000000002</v>
      </c>
      <c r="K1998" s="1">
        <f>Table2[[#This Row],[Quantity]]</f>
        <v>286</v>
      </c>
      <c r="L1998" s="1" t="str">
        <f>IF(ISBLANK(Table2[[#This Row],[Status]]), "No Data Entered", IFERROR(Table2[[#This Row],[Status]], "No Data Entered"))</f>
        <v>Delivered</v>
      </c>
    </row>
    <row r="1999" spans="1:12" x14ac:dyDescent="0.3">
      <c r="A1999" s="1" t="str">
        <f>Table2[[#This Row],[Product_ID]]</f>
        <v>PRO5325</v>
      </c>
      <c r="B1999" s="1" t="str">
        <f>Table2[[#This Row],[Customer_ID]]</f>
        <v>CUST48172</v>
      </c>
      <c r="C1999" s="14" t="str">
        <f>Table2[[#This Row],[Date]]</f>
        <v>26/07/2021</v>
      </c>
      <c r="D1999" s="1" t="str">
        <f>TRIM(PROPER(Table2[[#This Row],[Product_Name]]))</f>
        <v>Smartphone</v>
      </c>
      <c r="E1999" s="1" t="str">
        <f>TRIM(PROPER(Table2[[#This Row],[Country]]))</f>
        <v>Australia</v>
      </c>
      <c r="F1999" s="1" t="str">
        <f>TRIM(PROPER(Table2[[#This Row],[Category]]))</f>
        <v>Wearables</v>
      </c>
      <c r="G1999" s="1" t="str">
        <f>TRIM(PROPER(Table2[[#This Row],[Brand]]))</f>
        <v>Dell</v>
      </c>
      <c r="H1999" s="1">
        <f>Table2[[#This Row],[Supplier_ID]]</f>
        <v>1066</v>
      </c>
      <c r="I1999" s="1">
        <f>Table2[[#This Row],[Market_Price]]</f>
        <v>314.39999999999998</v>
      </c>
      <c r="J1999" s="1">
        <f>Table2[[#This Row],[Selling_Price]]</f>
        <v>513.6</v>
      </c>
      <c r="K1999" s="1">
        <f>Table2[[#This Row],[Quantity]]</f>
        <v>409</v>
      </c>
      <c r="L1999" s="1" t="str">
        <f>IF(ISBLANK(Table2[[#This Row],[Status]]), "No Data Entered", IFERROR(Table2[[#This Row],[Status]], "No Data Entered"))</f>
        <v>Delivered</v>
      </c>
    </row>
    <row r="2000" spans="1:12" x14ac:dyDescent="0.3">
      <c r="A2000" s="1" t="str">
        <f>Table2[[#This Row],[Product_ID]]</f>
        <v>PRO4209</v>
      </c>
      <c r="B2000" s="1" t="str">
        <f>Table2[[#This Row],[Customer_ID]]</f>
        <v>CUST48278</v>
      </c>
      <c r="C2000" s="14" t="str">
        <f>Table2[[#This Row],[Date]]</f>
        <v>29/07/2020</v>
      </c>
      <c r="D2000" s="1" t="str">
        <f>TRIM(PROPER(Table2[[#This Row],[Product_Name]]))</f>
        <v>Laptop</v>
      </c>
      <c r="E2000" s="1" t="str">
        <f>TRIM(PROPER(Table2[[#This Row],[Country]]))</f>
        <v>Australia</v>
      </c>
      <c r="F2000" s="1" t="str">
        <f>TRIM(PROPER(Table2[[#This Row],[Category]]))</f>
        <v>Office Supplies</v>
      </c>
      <c r="G2000" s="1" t="str">
        <f>TRIM(PROPER(Table2[[#This Row],[Brand]]))</f>
        <v>Asus</v>
      </c>
      <c r="H2000" s="1">
        <f>Table2[[#This Row],[Supplier_ID]]</f>
        <v>1040</v>
      </c>
      <c r="I2000" s="1">
        <f>Table2[[#This Row],[Market_Price]]</f>
        <v>1636.46</v>
      </c>
      <c r="J2000" s="1">
        <f>Table2[[#This Row],[Selling_Price]]</f>
        <v>2439.15</v>
      </c>
      <c r="K2000" s="1">
        <f>Table2[[#This Row],[Quantity]]</f>
        <v>237</v>
      </c>
      <c r="L2000" s="1" t="str">
        <f>IF(ISBLANK(Table2[[#This Row],[Status]]), "No Data Entered", IFERROR(Table2[[#This Row],[Status]], "No Data Entered"))</f>
        <v>Delivered</v>
      </c>
    </row>
    <row r="2001" spans="1:12" x14ac:dyDescent="0.3">
      <c r="A2001" s="1" t="str">
        <f>Table2[[#This Row],[Product_ID]]</f>
        <v>PRO1939</v>
      </c>
      <c r="B2001" s="1" t="str">
        <f>Table2[[#This Row],[Customer_ID]]</f>
        <v>CUST48301</v>
      </c>
      <c r="C2001" s="14" t="str">
        <f>Table2[[#This Row],[Date]]</f>
        <v>18/09/2023</v>
      </c>
      <c r="D2001" s="1" t="str">
        <f>TRIM(PROPER(Table2[[#This Row],[Product_Name]]))</f>
        <v>Mouse</v>
      </c>
      <c r="E2001" s="1" t="str">
        <f>TRIM(PROPER(Table2[[#This Row],[Country]]))</f>
        <v>Germany</v>
      </c>
      <c r="F2001" s="1" t="str">
        <f>TRIM(PROPER(Table2[[#This Row],[Category]]))</f>
        <v>Wearables</v>
      </c>
      <c r="G2001" s="1" t="str">
        <f>TRIM(PROPER(Table2[[#This Row],[Brand]]))</f>
        <v>Sony</v>
      </c>
      <c r="H2001" s="1">
        <f>Table2[[#This Row],[Supplier_ID]]</f>
        <v>1036</v>
      </c>
      <c r="I2001" s="1">
        <f>Table2[[#This Row],[Market_Price]]</f>
        <v>514.28</v>
      </c>
      <c r="J2001" s="1">
        <f>Table2[[#This Row],[Selling_Price]]</f>
        <v>663.99</v>
      </c>
      <c r="K2001" s="1">
        <f>Table2[[#This Row],[Quantity]]</f>
        <v>354</v>
      </c>
      <c r="L2001" s="1" t="str">
        <f>IF(ISBLANK(Table2[[#This Row],[Status]]), "No Data Entered", IFERROR(Table2[[#This Row],[Status]], "No Data Entered"))</f>
        <v>Delivered</v>
      </c>
    </row>
    <row r="2002" spans="1:12" x14ac:dyDescent="0.3">
      <c r="A2002" s="1" t="str">
        <f>Table2[[#This Row],[Product_ID]]</f>
        <v>PRO2407</v>
      </c>
      <c r="B2002" s="1" t="str">
        <f>Table2[[#This Row],[Customer_ID]]</f>
        <v>CUST48324</v>
      </c>
      <c r="C2002" s="14" t="str">
        <f>Table2[[#This Row],[Date]]</f>
        <v>28/08/2022</v>
      </c>
      <c r="D2002" s="1" t="str">
        <f>TRIM(PROPER(Table2[[#This Row],[Product_Name]]))</f>
        <v>Smartwatch</v>
      </c>
      <c r="E2002" s="1" t="str">
        <f>TRIM(PROPER(Table2[[#This Row],[Country]]))</f>
        <v>Brazil</v>
      </c>
      <c r="F2002" s="1" t="str">
        <f>TRIM(PROPER(Table2[[#This Row],[Category]]))</f>
        <v>Electronics</v>
      </c>
      <c r="G2002" s="1" t="str">
        <f>TRIM(PROPER(Table2[[#This Row],[Brand]]))</f>
        <v>Dell</v>
      </c>
      <c r="H2002" s="1">
        <f>Table2[[#This Row],[Supplier_ID]]</f>
        <v>1076</v>
      </c>
      <c r="I2002" s="1">
        <f>Table2[[#This Row],[Market_Price]]</f>
        <v>1056.72</v>
      </c>
      <c r="J2002" s="1">
        <f>Table2[[#This Row],[Selling_Price]]</f>
        <v>1805.79</v>
      </c>
      <c r="K2002" s="1">
        <f>Table2[[#This Row],[Quantity]]</f>
        <v>219</v>
      </c>
      <c r="L2002" s="1" t="str">
        <f>IF(ISBLANK(Table2[[#This Row],[Status]]), "No Data Entered", IFERROR(Table2[[#This Row],[Status]], "No Data Entered"))</f>
        <v>Delivered</v>
      </c>
    </row>
    <row r="2003" spans="1:12" x14ac:dyDescent="0.3">
      <c r="A2003" s="1" t="str">
        <f>Table2[[#This Row],[Product_ID]]</f>
        <v>PRO3186</v>
      </c>
      <c r="B2003" s="1" t="str">
        <f>Table2[[#This Row],[Customer_ID]]</f>
        <v>CUST48408</v>
      </c>
      <c r="C2003" s="14" t="str">
        <f>Table2[[#This Row],[Date]]</f>
        <v>02/06/2022</v>
      </c>
      <c r="D2003" s="1" t="str">
        <f>TRIM(PROPER(Table2[[#This Row],[Product_Name]]))</f>
        <v>Printer</v>
      </c>
      <c r="E2003" s="1" t="str">
        <f>TRIM(PROPER(Table2[[#This Row],[Country]]))</f>
        <v>Japan</v>
      </c>
      <c r="F2003" s="1" t="str">
        <f>TRIM(PROPER(Table2[[#This Row],[Category]]))</f>
        <v>Computers</v>
      </c>
      <c r="G2003" s="1" t="str">
        <f>TRIM(PROPER(Table2[[#This Row],[Brand]]))</f>
        <v>Dell</v>
      </c>
      <c r="H2003" s="1">
        <f>Table2[[#This Row],[Supplier_ID]]</f>
        <v>1016</v>
      </c>
      <c r="I2003" s="1">
        <f>Table2[[#This Row],[Market_Price]]</f>
        <v>676.86</v>
      </c>
      <c r="J2003" s="1">
        <f>Table2[[#This Row],[Selling_Price]]</f>
        <v>1270.3499999999999</v>
      </c>
      <c r="K2003" s="1">
        <f>Table2[[#This Row],[Quantity]]</f>
        <v>317</v>
      </c>
      <c r="L2003" s="1" t="str">
        <f>IF(ISBLANK(Table2[[#This Row],[Status]]), "No Data Entered", IFERROR(Table2[[#This Row],[Status]], "No Data Entered"))</f>
        <v>Delivered</v>
      </c>
    </row>
    <row r="2004" spans="1:12" x14ac:dyDescent="0.3">
      <c r="A2004" s="1" t="str">
        <f>Table2[[#This Row],[Product_ID]]</f>
        <v>PRO8855</v>
      </c>
      <c r="B2004" s="1" t="str">
        <f>Table2[[#This Row],[Customer_ID]]</f>
        <v>CUST48525</v>
      </c>
      <c r="C2004" s="14" t="str">
        <f>Table2[[#This Row],[Date]]</f>
        <v>21/01/2020</v>
      </c>
      <c r="D2004" s="1" t="str">
        <f>TRIM(PROPER(Table2[[#This Row],[Product_Name]]))</f>
        <v>Tablet</v>
      </c>
      <c r="E2004" s="1" t="str">
        <f>TRIM(PROPER(Table2[[#This Row],[Country]]))</f>
        <v>Brazil</v>
      </c>
      <c r="F2004" s="1" t="str">
        <f>TRIM(PROPER(Table2[[#This Row],[Category]]))</f>
        <v>Computers</v>
      </c>
      <c r="G2004" s="1" t="str">
        <f>TRIM(PROPER(Table2[[#This Row],[Brand]]))</f>
        <v>Canon</v>
      </c>
      <c r="H2004" s="1">
        <f>Table2[[#This Row],[Supplier_ID]]</f>
        <v>1064</v>
      </c>
      <c r="I2004" s="1">
        <f>Table2[[#This Row],[Market_Price]]</f>
        <v>999.37</v>
      </c>
      <c r="J2004" s="1">
        <f>Table2[[#This Row],[Selling_Price]]</f>
        <v>1615.71</v>
      </c>
      <c r="K2004" s="1">
        <f>Table2[[#This Row],[Quantity]]</f>
        <v>307</v>
      </c>
      <c r="L2004" s="1" t="str">
        <f>IF(ISBLANK(Table2[[#This Row],[Status]]), "No Data Entered", IFERROR(Table2[[#This Row],[Status]], "No Data Entered"))</f>
        <v>Delivered</v>
      </c>
    </row>
    <row r="2005" spans="1:12" x14ac:dyDescent="0.3">
      <c r="A2005" s="1" t="str">
        <f>Table2[[#This Row],[Product_ID]]</f>
        <v>PRO4785</v>
      </c>
      <c r="B2005" s="1" t="str">
        <f>Table2[[#This Row],[Customer_ID]]</f>
        <v>CUST48669</v>
      </c>
      <c r="C2005" s="14" t="str">
        <f>Table2[[#This Row],[Date]]</f>
        <v>27/03/2024</v>
      </c>
      <c r="D2005" s="1" t="str">
        <f>TRIM(PROPER(Table2[[#This Row],[Product_Name]]))</f>
        <v>Mouse</v>
      </c>
      <c r="E2005" s="1" t="str">
        <f>TRIM(PROPER(Table2[[#This Row],[Country]]))</f>
        <v>Brazil</v>
      </c>
      <c r="F2005" s="1" t="str">
        <f>TRIM(PROPER(Table2[[#This Row],[Category]]))</f>
        <v>Electronics</v>
      </c>
      <c r="G2005" s="1" t="str">
        <f>TRIM(PROPER(Table2[[#This Row],[Brand]]))</f>
        <v>Apple</v>
      </c>
      <c r="H2005" s="1">
        <f>Table2[[#This Row],[Supplier_ID]]</f>
        <v>1006</v>
      </c>
      <c r="I2005" s="1">
        <f>Table2[[#This Row],[Market_Price]]</f>
        <v>1954.89</v>
      </c>
      <c r="J2005" s="1">
        <f>Table2[[#This Row],[Selling_Price]]</f>
        <v>2863.74</v>
      </c>
      <c r="K2005" s="1">
        <f>Table2[[#This Row],[Quantity]]</f>
        <v>163</v>
      </c>
      <c r="L2005" s="1" t="str">
        <f>IF(ISBLANK(Table2[[#This Row],[Status]]), "No Data Entered", IFERROR(Table2[[#This Row],[Status]], "No Data Entered"))</f>
        <v>Delivered</v>
      </c>
    </row>
    <row r="2006" spans="1:12" x14ac:dyDescent="0.3">
      <c r="A2006" s="1" t="str">
        <f>Table2[[#This Row],[Product_ID]]</f>
        <v>PRO5739</v>
      </c>
      <c r="B2006" s="1" t="str">
        <f>Table2[[#This Row],[Customer_ID]]</f>
        <v>CUST48870</v>
      </c>
      <c r="C2006" s="14" t="str">
        <f>Table2[[#This Row],[Date]]</f>
        <v>13/04/2020</v>
      </c>
      <c r="D2006" s="1" t="str">
        <f>TRIM(PROPER(Table2[[#This Row],[Product_Name]]))</f>
        <v>Headphones</v>
      </c>
      <c r="E2006" s="1" t="str">
        <f>TRIM(PROPER(Table2[[#This Row],[Country]]))</f>
        <v>Brazil</v>
      </c>
      <c r="F2006" s="1" t="str">
        <f>TRIM(PROPER(Table2[[#This Row],[Category]]))</f>
        <v>Office Supplies</v>
      </c>
      <c r="G2006" s="1" t="str">
        <f>TRIM(PROPER(Table2[[#This Row],[Brand]]))</f>
        <v>Logitech</v>
      </c>
      <c r="H2006" s="1">
        <f>Table2[[#This Row],[Supplier_ID]]</f>
        <v>1004</v>
      </c>
      <c r="I2006" s="1">
        <f>Table2[[#This Row],[Market_Price]]</f>
        <v>1706.16</v>
      </c>
      <c r="J2006" s="1">
        <f>Table2[[#This Row],[Selling_Price]]</f>
        <v>3283.03</v>
      </c>
      <c r="K2006" s="1">
        <f>Table2[[#This Row],[Quantity]]</f>
        <v>268</v>
      </c>
      <c r="L2006" s="1" t="str">
        <f>IF(ISBLANK(Table2[[#This Row],[Status]]), "No Data Entered", IFERROR(Table2[[#This Row],[Status]], "No Data Entered"))</f>
        <v>Delivered</v>
      </c>
    </row>
    <row r="2007" spans="1:12" x14ac:dyDescent="0.3">
      <c r="A2007" s="1" t="str">
        <f>Table2[[#This Row],[Product_ID]]</f>
        <v>PRO2749</v>
      </c>
      <c r="B2007" s="1" t="str">
        <f>Table2[[#This Row],[Customer_ID]]</f>
        <v>CUST48874</v>
      </c>
      <c r="C2007" s="14" t="str">
        <f>Table2[[#This Row],[Date]]</f>
        <v>20/04/2025</v>
      </c>
      <c r="D2007" s="1" t="str">
        <f>TRIM(PROPER(Table2[[#This Row],[Product_Name]]))</f>
        <v>Keyboard</v>
      </c>
      <c r="E2007" s="1" t="str">
        <f>TRIM(PROPER(Table2[[#This Row],[Country]]))</f>
        <v>Australia</v>
      </c>
      <c r="F2007" s="1" t="str">
        <f>TRIM(PROPER(Table2[[#This Row],[Category]]))</f>
        <v>Electronics</v>
      </c>
      <c r="G2007" s="1" t="str">
        <f>TRIM(PROPER(Table2[[#This Row],[Brand]]))</f>
        <v>Sony</v>
      </c>
      <c r="H2007" s="1">
        <f>Table2[[#This Row],[Supplier_ID]]</f>
        <v>1071</v>
      </c>
      <c r="I2007" s="1">
        <f>Table2[[#This Row],[Market_Price]]</f>
        <v>1242.9000000000001</v>
      </c>
      <c r="J2007" s="1">
        <f>Table2[[#This Row],[Selling_Price]]</f>
        <v>2127.61</v>
      </c>
      <c r="K2007" s="1">
        <f>Table2[[#This Row],[Quantity]]</f>
        <v>330</v>
      </c>
      <c r="L2007" s="1" t="str">
        <f>IF(ISBLANK(Table2[[#This Row],[Status]]), "No Data Entered", IFERROR(Table2[[#This Row],[Status]], "No Data Entered"))</f>
        <v>Delivered</v>
      </c>
    </row>
    <row r="2008" spans="1:12" x14ac:dyDescent="0.3">
      <c r="A2008" s="1" t="str">
        <f>Table2[[#This Row],[Product_ID]]</f>
        <v>PRO8231</v>
      </c>
      <c r="B2008" s="1" t="str">
        <f>Table2[[#This Row],[Customer_ID]]</f>
        <v>CUST48933</v>
      </c>
      <c r="C2008" s="14" t="str">
        <f>Table2[[#This Row],[Date]]</f>
        <v>29/04/2020</v>
      </c>
      <c r="D2008" s="1" t="str">
        <f>TRIM(PROPER(Table2[[#This Row],[Product_Name]]))</f>
        <v>Smartphone</v>
      </c>
      <c r="E2008" s="1" t="str">
        <f>TRIM(PROPER(Table2[[#This Row],[Country]]))</f>
        <v>Germany</v>
      </c>
      <c r="F2008" s="1" t="str">
        <f>TRIM(PROPER(Table2[[#This Row],[Category]]))</f>
        <v>Electronics</v>
      </c>
      <c r="G2008" s="1" t="str">
        <f>TRIM(PROPER(Table2[[#This Row],[Brand]]))</f>
        <v>Lenovo</v>
      </c>
      <c r="H2008" s="1">
        <f>Table2[[#This Row],[Supplier_ID]]</f>
        <v>1021</v>
      </c>
      <c r="I2008" s="1">
        <f>Table2[[#This Row],[Market_Price]]</f>
        <v>704.14</v>
      </c>
      <c r="J2008" s="1">
        <f>Table2[[#This Row],[Selling_Price]]</f>
        <v>1035.44</v>
      </c>
      <c r="K2008" s="1">
        <f>Table2[[#This Row],[Quantity]]</f>
        <v>413</v>
      </c>
      <c r="L2008" s="1" t="str">
        <f>IF(ISBLANK(Table2[[#This Row],[Status]]), "No Data Entered", IFERROR(Table2[[#This Row],[Status]], "No Data Entered"))</f>
        <v>Delivered</v>
      </c>
    </row>
    <row r="2009" spans="1:12" x14ac:dyDescent="0.3">
      <c r="A2009" s="1" t="str">
        <f>Table2[[#This Row],[Product_ID]]</f>
        <v>PRO5632</v>
      </c>
      <c r="B2009" s="1" t="str">
        <f>Table2[[#This Row],[Customer_ID]]</f>
        <v>CUST48936</v>
      </c>
      <c r="C2009" s="14" t="str">
        <f>Table2[[#This Row],[Date]]</f>
        <v>22/01/2022</v>
      </c>
      <c r="D2009" s="1" t="str">
        <f>TRIM(PROPER(Table2[[#This Row],[Product_Name]]))</f>
        <v>Tablet</v>
      </c>
      <c r="E2009" s="1" t="str">
        <f>TRIM(PROPER(Table2[[#This Row],[Country]]))</f>
        <v>Canada</v>
      </c>
      <c r="F2009" s="1" t="str">
        <f>TRIM(PROPER(Table2[[#This Row],[Category]]))</f>
        <v>Office Supplies</v>
      </c>
      <c r="G2009" s="1" t="str">
        <f>TRIM(PROPER(Table2[[#This Row],[Brand]]))</f>
        <v>Lenovo</v>
      </c>
      <c r="H2009" s="1">
        <f>Table2[[#This Row],[Supplier_ID]]</f>
        <v>1059</v>
      </c>
      <c r="I2009" s="1">
        <f>Table2[[#This Row],[Market_Price]]</f>
        <v>1034.68</v>
      </c>
      <c r="J2009" s="1">
        <f>Table2[[#This Row],[Selling_Price]]</f>
        <v>1980.31</v>
      </c>
      <c r="K2009" s="1">
        <f>Table2[[#This Row],[Quantity]]</f>
        <v>457</v>
      </c>
      <c r="L2009" s="1" t="str">
        <f>IF(ISBLANK(Table2[[#This Row],[Status]]), "No Data Entered", IFERROR(Table2[[#This Row],[Status]], "No Data Entered"))</f>
        <v>Delivered</v>
      </c>
    </row>
    <row r="2010" spans="1:12" x14ac:dyDescent="0.3">
      <c r="A2010" s="1" t="str">
        <f>Table2[[#This Row],[Product_ID]]</f>
        <v>PRO1951</v>
      </c>
      <c r="B2010" s="1" t="str">
        <f>Table2[[#This Row],[Customer_ID]]</f>
        <v>CUST49030</v>
      </c>
      <c r="C2010" s="14" t="str">
        <f>Table2[[#This Row],[Date]]</f>
        <v>13/11/2024</v>
      </c>
      <c r="D2010" s="1" t="str">
        <f>TRIM(PROPER(Table2[[#This Row],[Product_Name]]))</f>
        <v>Headphones</v>
      </c>
      <c r="E2010" s="1" t="str">
        <f>TRIM(PROPER(Table2[[#This Row],[Country]]))</f>
        <v>France</v>
      </c>
      <c r="F2010" s="1" t="str">
        <f>TRIM(PROPER(Table2[[#This Row],[Category]]))</f>
        <v>Wearables</v>
      </c>
      <c r="G2010" s="1" t="str">
        <f>TRIM(PROPER(Table2[[#This Row],[Brand]]))</f>
        <v>Sony</v>
      </c>
      <c r="H2010" s="1">
        <f>Table2[[#This Row],[Supplier_ID]]</f>
        <v>1055</v>
      </c>
      <c r="I2010" s="1">
        <f>Table2[[#This Row],[Market_Price]]</f>
        <v>461.72</v>
      </c>
      <c r="J2010" s="1">
        <f>Table2[[#This Row],[Selling_Price]]</f>
        <v>893.91</v>
      </c>
      <c r="K2010" s="1">
        <f>Table2[[#This Row],[Quantity]]</f>
        <v>107</v>
      </c>
      <c r="L2010" s="1" t="str">
        <f>IF(ISBLANK(Table2[[#This Row],[Status]]), "No Data Entered", IFERROR(Table2[[#This Row],[Status]], "No Data Entered"))</f>
        <v>Delivered</v>
      </c>
    </row>
    <row r="2011" spans="1:12" x14ac:dyDescent="0.3">
      <c r="A2011" s="1" t="str">
        <f>Table2[[#This Row],[Product_ID]]</f>
        <v>PRO8248</v>
      </c>
      <c r="B2011" s="1" t="str">
        <f>Table2[[#This Row],[Customer_ID]]</f>
        <v>CUST49072</v>
      </c>
      <c r="C2011" s="14" t="str">
        <f>Table2[[#This Row],[Date]]</f>
        <v>18/02/2025</v>
      </c>
      <c r="D2011" s="1" t="str">
        <f>TRIM(PROPER(Table2[[#This Row],[Product_Name]]))</f>
        <v>Headphones</v>
      </c>
      <c r="E2011" s="1" t="str">
        <f>TRIM(PROPER(Table2[[#This Row],[Country]]))</f>
        <v>Canada</v>
      </c>
      <c r="F2011" s="1" t="str">
        <f>TRIM(PROPER(Table2[[#This Row],[Category]]))</f>
        <v>Accessories</v>
      </c>
      <c r="G2011" s="1" t="str">
        <f>TRIM(PROPER(Table2[[#This Row],[Brand]]))</f>
        <v>Dell</v>
      </c>
      <c r="H2011" s="1">
        <f>Table2[[#This Row],[Supplier_ID]]</f>
        <v>1042</v>
      </c>
      <c r="I2011" s="1">
        <f>Table2[[#This Row],[Market_Price]]</f>
        <v>1525</v>
      </c>
      <c r="J2011" s="1">
        <f>Table2[[#This Row],[Selling_Price]]</f>
        <v>2475.75</v>
      </c>
      <c r="K2011" s="1">
        <f>Table2[[#This Row],[Quantity]]</f>
        <v>170</v>
      </c>
      <c r="L2011" s="1" t="str">
        <f>IF(ISBLANK(Table2[[#This Row],[Status]]), "No Data Entered", IFERROR(Table2[[#This Row],[Status]], "No Data Entered"))</f>
        <v>Delivered</v>
      </c>
    </row>
    <row r="2012" spans="1:12" x14ac:dyDescent="0.3">
      <c r="A2012" s="1" t="str">
        <f>Table2[[#This Row],[Product_ID]]</f>
        <v>PRO2884</v>
      </c>
      <c r="B2012" s="1" t="str">
        <f>Table2[[#This Row],[Customer_ID]]</f>
        <v>CUST49074</v>
      </c>
      <c r="C2012" s="14" t="str">
        <f>Table2[[#This Row],[Date]]</f>
        <v>27/09/2020</v>
      </c>
      <c r="D2012" s="1" t="str">
        <f>TRIM(PROPER(Table2[[#This Row],[Product_Name]]))</f>
        <v>Monitor</v>
      </c>
      <c r="E2012" s="1" t="str">
        <f>TRIM(PROPER(Table2[[#This Row],[Country]]))</f>
        <v>Brazil</v>
      </c>
      <c r="F2012" s="1" t="str">
        <f>TRIM(PROPER(Table2[[#This Row],[Category]]))</f>
        <v>Wearables</v>
      </c>
      <c r="G2012" s="1" t="str">
        <f>TRIM(PROPER(Table2[[#This Row],[Brand]]))</f>
        <v>Apple</v>
      </c>
      <c r="H2012" s="1">
        <f>Table2[[#This Row],[Supplier_ID]]</f>
        <v>1087</v>
      </c>
      <c r="I2012" s="1">
        <f>Table2[[#This Row],[Market_Price]]</f>
        <v>1243.82</v>
      </c>
      <c r="J2012" s="1">
        <f>Table2[[#This Row],[Selling_Price]]</f>
        <v>2454.36</v>
      </c>
      <c r="K2012" s="1">
        <f>Table2[[#This Row],[Quantity]]</f>
        <v>221</v>
      </c>
      <c r="L2012" s="1" t="str">
        <f>IF(ISBLANK(Table2[[#This Row],[Status]]), "No Data Entered", IFERROR(Table2[[#This Row],[Status]], "No Data Entered"))</f>
        <v>Delivered</v>
      </c>
    </row>
    <row r="2013" spans="1:12" x14ac:dyDescent="0.3">
      <c r="A2013" s="1" t="str">
        <f>Table2[[#This Row],[Product_ID]]</f>
        <v>PRO3018</v>
      </c>
      <c r="B2013" s="1" t="str">
        <f>Table2[[#This Row],[Customer_ID]]</f>
        <v>CUST49076</v>
      </c>
      <c r="C2013" s="14" t="str">
        <f>Table2[[#This Row],[Date]]</f>
        <v>14/03/2020</v>
      </c>
      <c r="D2013" s="1" t="str">
        <f>TRIM(PROPER(Table2[[#This Row],[Product_Name]]))</f>
        <v>Tablet</v>
      </c>
      <c r="E2013" s="1" t="str">
        <f>TRIM(PROPER(Table2[[#This Row],[Country]]))</f>
        <v>Uk</v>
      </c>
      <c r="F2013" s="1" t="str">
        <f>TRIM(PROPER(Table2[[#This Row],[Category]]))</f>
        <v>Office Supplies</v>
      </c>
      <c r="G2013" s="1" t="str">
        <f>TRIM(PROPER(Table2[[#This Row],[Brand]]))</f>
        <v>Hp</v>
      </c>
      <c r="H2013" s="1">
        <f>Table2[[#This Row],[Supplier_ID]]</f>
        <v>1099</v>
      </c>
      <c r="I2013" s="1">
        <f>Table2[[#This Row],[Market_Price]]</f>
        <v>1014.99</v>
      </c>
      <c r="J2013" s="1">
        <f>Table2[[#This Row],[Selling_Price]]</f>
        <v>1985.45</v>
      </c>
      <c r="K2013" s="1">
        <f>Table2[[#This Row],[Quantity]]</f>
        <v>362</v>
      </c>
      <c r="L2013" s="1" t="str">
        <f>IF(ISBLANK(Table2[[#This Row],[Status]]), "No Data Entered", IFERROR(Table2[[#This Row],[Status]], "No Data Entered"))</f>
        <v>Delivered</v>
      </c>
    </row>
    <row r="2014" spans="1:12" x14ac:dyDescent="0.3">
      <c r="A2014" s="1" t="str">
        <f>Table2[[#This Row],[Product_ID]]</f>
        <v>PRO3355</v>
      </c>
      <c r="B2014" s="1" t="str">
        <f>Table2[[#This Row],[Customer_ID]]</f>
        <v>CUST49132</v>
      </c>
      <c r="C2014" s="14" t="str">
        <f>Table2[[#This Row],[Date]]</f>
        <v>28/10/2021</v>
      </c>
      <c r="D2014" s="1" t="str">
        <f>TRIM(PROPER(Table2[[#This Row],[Product_Name]]))</f>
        <v>Tablet</v>
      </c>
      <c r="E2014" s="1" t="str">
        <f>TRIM(PROPER(Table2[[#This Row],[Country]]))</f>
        <v>Uk</v>
      </c>
      <c r="F2014" s="1" t="str">
        <f>TRIM(PROPER(Table2[[#This Row],[Category]]))</f>
        <v>Office Supplies</v>
      </c>
      <c r="G2014" s="1" t="str">
        <f>TRIM(PROPER(Table2[[#This Row],[Brand]]))</f>
        <v>Canon</v>
      </c>
      <c r="H2014" s="1">
        <f>Table2[[#This Row],[Supplier_ID]]</f>
        <v>1013</v>
      </c>
      <c r="I2014" s="1">
        <f>Table2[[#This Row],[Market_Price]]</f>
        <v>221.09</v>
      </c>
      <c r="J2014" s="1">
        <f>Table2[[#This Row],[Selling_Price]]</f>
        <v>435.06</v>
      </c>
      <c r="K2014" s="1">
        <f>Table2[[#This Row],[Quantity]]</f>
        <v>229</v>
      </c>
      <c r="L2014" s="1" t="str">
        <f>IF(ISBLANK(Table2[[#This Row],[Status]]), "No Data Entered", IFERROR(Table2[[#This Row],[Status]], "No Data Entered"))</f>
        <v>Delivered</v>
      </c>
    </row>
    <row r="2015" spans="1:12" x14ac:dyDescent="0.3">
      <c r="A2015" s="1" t="str">
        <f>Table2[[#This Row],[Product_ID]]</f>
        <v>PRO2171</v>
      </c>
      <c r="B2015" s="1" t="str">
        <f>Table2[[#This Row],[Customer_ID]]</f>
        <v>CUST49214</v>
      </c>
      <c r="C2015" s="14" t="str">
        <f>Table2[[#This Row],[Date]]</f>
        <v>11/09/2022</v>
      </c>
      <c r="D2015" s="1" t="str">
        <f>TRIM(PROPER(Table2[[#This Row],[Product_Name]]))</f>
        <v>Smartphone</v>
      </c>
      <c r="E2015" s="1" t="str">
        <f>TRIM(PROPER(Table2[[#This Row],[Country]]))</f>
        <v>Usa</v>
      </c>
      <c r="F2015" s="1" t="str">
        <f>TRIM(PROPER(Table2[[#This Row],[Category]]))</f>
        <v>Office Supplies</v>
      </c>
      <c r="G2015" s="1" t="str">
        <f>TRIM(PROPER(Table2[[#This Row],[Brand]]))</f>
        <v>Asus</v>
      </c>
      <c r="H2015" s="1">
        <f>Table2[[#This Row],[Supplier_ID]]</f>
        <v>1071</v>
      </c>
      <c r="I2015" s="1">
        <f>Table2[[#This Row],[Market_Price]]</f>
        <v>1660.79</v>
      </c>
      <c r="J2015" s="1">
        <f>Table2[[#This Row],[Selling_Price]]</f>
        <v>2281.92</v>
      </c>
      <c r="K2015" s="1">
        <f>Table2[[#This Row],[Quantity]]</f>
        <v>33</v>
      </c>
      <c r="L2015" s="1" t="str">
        <f>IF(ISBLANK(Table2[[#This Row],[Status]]), "No Data Entered", IFERROR(Table2[[#This Row],[Status]], "No Data Entered"))</f>
        <v>Delivered</v>
      </c>
    </row>
    <row r="2016" spans="1:12" x14ac:dyDescent="0.3">
      <c r="A2016" s="1" t="str">
        <f>Table2[[#This Row],[Product_ID]]</f>
        <v>PRO8654</v>
      </c>
      <c r="B2016" s="1" t="str">
        <f>Table2[[#This Row],[Customer_ID]]</f>
        <v>CUST49223</v>
      </c>
      <c r="C2016" s="14" t="str">
        <f>Table2[[#This Row],[Date]]</f>
        <v>25/10/2021</v>
      </c>
      <c r="D2016" s="1" t="str">
        <f>TRIM(PROPER(Table2[[#This Row],[Product_Name]]))</f>
        <v>Tablet</v>
      </c>
      <c r="E2016" s="1" t="str">
        <f>TRIM(PROPER(Table2[[#This Row],[Country]]))</f>
        <v>Brazil</v>
      </c>
      <c r="F2016" s="1" t="str">
        <f>TRIM(PROPER(Table2[[#This Row],[Category]]))</f>
        <v>Wearables</v>
      </c>
      <c r="G2016" s="1" t="str">
        <f>TRIM(PROPER(Table2[[#This Row],[Brand]]))</f>
        <v>Lenovo</v>
      </c>
      <c r="H2016" s="1">
        <f>Table2[[#This Row],[Supplier_ID]]</f>
        <v>1092</v>
      </c>
      <c r="I2016" s="1">
        <f>Table2[[#This Row],[Market_Price]]</f>
        <v>120.49</v>
      </c>
      <c r="J2016" s="1">
        <f>Table2[[#This Row],[Selling_Price]]</f>
        <v>208.59</v>
      </c>
      <c r="K2016" s="1">
        <f>Table2[[#This Row],[Quantity]]</f>
        <v>453</v>
      </c>
      <c r="L2016" s="1" t="str">
        <f>IF(ISBLANK(Table2[[#This Row],[Status]]), "No Data Entered", IFERROR(Table2[[#This Row],[Status]], "No Data Entered"))</f>
        <v>Delivered</v>
      </c>
    </row>
    <row r="2017" spans="1:12" x14ac:dyDescent="0.3">
      <c r="A2017" s="1" t="str">
        <f>Table2[[#This Row],[Product_ID]]</f>
        <v>PRO8093</v>
      </c>
      <c r="B2017" s="1" t="str">
        <f>Table2[[#This Row],[Customer_ID]]</f>
        <v>CUST49480</v>
      </c>
      <c r="C2017" s="14" t="str">
        <f>Table2[[#This Row],[Date]]</f>
        <v>12/10/2025</v>
      </c>
      <c r="D2017" s="1" t="str">
        <f>TRIM(PROPER(Table2[[#This Row],[Product_Name]]))</f>
        <v>Keyboard</v>
      </c>
      <c r="E2017" s="1" t="str">
        <f>TRIM(PROPER(Table2[[#This Row],[Country]]))</f>
        <v>China</v>
      </c>
      <c r="F2017" s="1" t="str">
        <f>TRIM(PROPER(Table2[[#This Row],[Category]]))</f>
        <v>Electronics</v>
      </c>
      <c r="G2017" s="1" t="str">
        <f>TRIM(PROPER(Table2[[#This Row],[Brand]]))</f>
        <v>Microsoft</v>
      </c>
      <c r="H2017" s="1">
        <f>Table2[[#This Row],[Supplier_ID]]</f>
        <v>1016</v>
      </c>
      <c r="I2017" s="1">
        <f>Table2[[#This Row],[Market_Price]]</f>
        <v>544.82000000000005</v>
      </c>
      <c r="J2017" s="1">
        <f>Table2[[#This Row],[Selling_Price]]</f>
        <v>801.83</v>
      </c>
      <c r="K2017" s="1">
        <f>Table2[[#This Row],[Quantity]]</f>
        <v>438</v>
      </c>
      <c r="L2017" s="1" t="str">
        <f>IF(ISBLANK(Table2[[#This Row],[Status]]), "No Data Entered", IFERROR(Table2[[#This Row],[Status]], "No Data Entered"))</f>
        <v>Delivered</v>
      </c>
    </row>
    <row r="2018" spans="1:12" x14ac:dyDescent="0.3">
      <c r="A2018" s="1" t="str">
        <f>Table2[[#This Row],[Product_ID]]</f>
        <v>PRO7075</v>
      </c>
      <c r="B2018" s="1" t="str">
        <f>Table2[[#This Row],[Customer_ID]]</f>
        <v>CUST49642</v>
      </c>
      <c r="C2018" s="14" t="str">
        <f>Table2[[#This Row],[Date]]</f>
        <v>15/05/2023</v>
      </c>
      <c r="D2018" s="1" t="str">
        <f>TRIM(PROPER(Table2[[#This Row],[Product_Name]]))</f>
        <v>Monitor</v>
      </c>
      <c r="E2018" s="1" t="str">
        <f>TRIM(PROPER(Table2[[#This Row],[Country]]))</f>
        <v>France</v>
      </c>
      <c r="F2018" s="1" t="str">
        <f>TRIM(PROPER(Table2[[#This Row],[Category]]))</f>
        <v>Accessories</v>
      </c>
      <c r="G2018" s="1" t="str">
        <f>TRIM(PROPER(Table2[[#This Row],[Brand]]))</f>
        <v>Dell</v>
      </c>
      <c r="H2018" s="1">
        <f>Table2[[#This Row],[Supplier_ID]]</f>
        <v>1011</v>
      </c>
      <c r="I2018" s="1">
        <f>Table2[[#This Row],[Market_Price]]</f>
        <v>1889.74</v>
      </c>
      <c r="J2018" s="1">
        <f>Table2[[#This Row],[Selling_Price]]</f>
        <v>3211.93</v>
      </c>
      <c r="K2018" s="1">
        <f>Table2[[#This Row],[Quantity]]</f>
        <v>302</v>
      </c>
      <c r="L2018" s="1" t="str">
        <f>IF(ISBLANK(Table2[[#This Row],[Status]]), "No Data Entered", IFERROR(Table2[[#This Row],[Status]], "No Data Entered"))</f>
        <v>Delivered</v>
      </c>
    </row>
    <row r="2019" spans="1:12" x14ac:dyDescent="0.3">
      <c r="A2019" s="1" t="str">
        <f>Table2[[#This Row],[Product_ID]]</f>
        <v>PRO5630</v>
      </c>
      <c r="B2019" s="1" t="str">
        <f>Table2[[#This Row],[Customer_ID]]</f>
        <v>CUST49716</v>
      </c>
      <c r="C2019" s="14" t="str">
        <f>Table2[[#This Row],[Date]]</f>
        <v>07/02/2020</v>
      </c>
      <c r="D2019" s="1" t="str">
        <f>TRIM(PROPER(Table2[[#This Row],[Product_Name]]))</f>
        <v>Smartphone</v>
      </c>
      <c r="E2019" s="1" t="str">
        <f>TRIM(PROPER(Table2[[#This Row],[Country]]))</f>
        <v>China</v>
      </c>
      <c r="F2019" s="1" t="str">
        <f>TRIM(PROPER(Table2[[#This Row],[Category]]))</f>
        <v>Computers</v>
      </c>
      <c r="G2019" s="1" t="str">
        <f>TRIM(PROPER(Table2[[#This Row],[Brand]]))</f>
        <v>Dell</v>
      </c>
      <c r="H2019" s="1">
        <f>Table2[[#This Row],[Supplier_ID]]</f>
        <v>1012</v>
      </c>
      <c r="I2019" s="1">
        <f>Table2[[#This Row],[Market_Price]]</f>
        <v>727.79</v>
      </c>
      <c r="J2019" s="1">
        <f>Table2[[#This Row],[Selling_Price]]</f>
        <v>1410.51</v>
      </c>
      <c r="K2019" s="1">
        <f>Table2[[#This Row],[Quantity]]</f>
        <v>5</v>
      </c>
      <c r="L2019" s="1" t="str">
        <f>IF(ISBLANK(Table2[[#This Row],[Status]]), "No Data Entered", IFERROR(Table2[[#This Row],[Status]], "No Data Entered"))</f>
        <v>Delivered</v>
      </c>
    </row>
    <row r="2020" spans="1:12" x14ac:dyDescent="0.3">
      <c r="A2020" s="1" t="str">
        <f>Table2[[#This Row],[Product_ID]]</f>
        <v>PRO1654</v>
      </c>
      <c r="B2020" s="1" t="str">
        <f>Table2[[#This Row],[Customer_ID]]</f>
        <v>CUST49794</v>
      </c>
      <c r="C2020" s="14" t="str">
        <f>Table2[[#This Row],[Date]]</f>
        <v>20/10/2025</v>
      </c>
      <c r="D2020" s="1" t="str">
        <f>TRIM(PROPER(Table2[[#This Row],[Product_Name]]))</f>
        <v>Smartphone</v>
      </c>
      <c r="E2020" s="1" t="str">
        <f>TRIM(PROPER(Table2[[#This Row],[Country]]))</f>
        <v>India</v>
      </c>
      <c r="F2020" s="1" t="str">
        <f>TRIM(PROPER(Table2[[#This Row],[Category]]))</f>
        <v>Electronics</v>
      </c>
      <c r="G2020" s="1" t="str">
        <f>TRIM(PROPER(Table2[[#This Row],[Brand]]))</f>
        <v>Dell</v>
      </c>
      <c r="H2020" s="1">
        <f>Table2[[#This Row],[Supplier_ID]]</f>
        <v>1045</v>
      </c>
      <c r="I2020" s="1">
        <f>Table2[[#This Row],[Market_Price]]</f>
        <v>693.8</v>
      </c>
      <c r="J2020" s="1">
        <f>Table2[[#This Row],[Selling_Price]]</f>
        <v>900.51</v>
      </c>
      <c r="K2020" s="1">
        <f>Table2[[#This Row],[Quantity]]</f>
        <v>78</v>
      </c>
      <c r="L2020" s="1" t="str">
        <f>IF(ISBLANK(Table2[[#This Row],[Status]]), "No Data Entered", IFERROR(Table2[[#This Row],[Status]], "No Data Entered"))</f>
        <v>Delivered</v>
      </c>
    </row>
    <row r="2021" spans="1:12" x14ac:dyDescent="0.3">
      <c r="A2021" s="1" t="str">
        <f>Table2[[#This Row],[Product_ID]]</f>
        <v>PRO4971</v>
      </c>
      <c r="B2021" s="1" t="str">
        <f>Table2[[#This Row],[Customer_ID]]</f>
        <v>CUST49844</v>
      </c>
      <c r="C2021" s="14" t="str">
        <f>Table2[[#This Row],[Date]]</f>
        <v>19/06/2022</v>
      </c>
      <c r="D2021" s="1" t="str">
        <f>TRIM(PROPER(Table2[[#This Row],[Product_Name]]))</f>
        <v>Tablet</v>
      </c>
      <c r="E2021" s="1" t="str">
        <f>TRIM(PROPER(Table2[[#This Row],[Country]]))</f>
        <v>Brazil</v>
      </c>
      <c r="F2021" s="1" t="str">
        <f>TRIM(PROPER(Table2[[#This Row],[Category]]))</f>
        <v>Office Supplies</v>
      </c>
      <c r="G2021" s="1" t="str">
        <f>TRIM(PROPER(Table2[[#This Row],[Brand]]))</f>
        <v>Apple</v>
      </c>
      <c r="H2021" s="1">
        <f>Table2[[#This Row],[Supplier_ID]]</f>
        <v>1076</v>
      </c>
      <c r="I2021" s="1">
        <f>Table2[[#This Row],[Market_Price]]</f>
        <v>1197.1500000000001</v>
      </c>
      <c r="J2021" s="1">
        <f>Table2[[#This Row],[Selling_Price]]</f>
        <v>1458.98</v>
      </c>
      <c r="K2021" s="1">
        <f>Table2[[#This Row],[Quantity]]</f>
        <v>341</v>
      </c>
      <c r="L2021" s="1" t="str">
        <f>IF(ISBLANK(Table2[[#This Row],[Status]]), "No Data Entered", IFERROR(Table2[[#This Row],[Status]], "No Data Entered"))</f>
        <v>Delivered</v>
      </c>
    </row>
    <row r="2022" spans="1:12" x14ac:dyDescent="0.3">
      <c r="A2022" s="1" t="str">
        <f>Table2[[#This Row],[Product_ID]]</f>
        <v>PRO8841</v>
      </c>
      <c r="B2022" s="1" t="str">
        <f>Table2[[#This Row],[Customer_ID]]</f>
        <v>CUST50081</v>
      </c>
      <c r="C2022" s="14" t="str">
        <f>Table2[[#This Row],[Date]]</f>
        <v>09/02/2020</v>
      </c>
      <c r="D2022" s="1" t="str">
        <f>TRIM(PROPER(Table2[[#This Row],[Product_Name]]))</f>
        <v>Smartwatch</v>
      </c>
      <c r="E2022" s="1" t="str">
        <f>TRIM(PROPER(Table2[[#This Row],[Country]]))</f>
        <v>Usa</v>
      </c>
      <c r="F2022" s="1" t="str">
        <f>TRIM(PROPER(Table2[[#This Row],[Category]]))</f>
        <v>Office Supplies</v>
      </c>
      <c r="G2022" s="1" t="str">
        <f>TRIM(PROPER(Table2[[#This Row],[Brand]]))</f>
        <v>Lenovo</v>
      </c>
      <c r="H2022" s="1">
        <f>Table2[[#This Row],[Supplier_ID]]</f>
        <v>1028</v>
      </c>
      <c r="I2022" s="1">
        <f>Table2[[#This Row],[Market_Price]]</f>
        <v>1858.54</v>
      </c>
      <c r="J2022" s="1">
        <f>Table2[[#This Row],[Selling_Price]]</f>
        <v>2914.68</v>
      </c>
      <c r="K2022" s="1">
        <f>Table2[[#This Row],[Quantity]]</f>
        <v>201</v>
      </c>
      <c r="L2022" s="1" t="str">
        <f>IF(ISBLANK(Table2[[#This Row],[Status]]), "No Data Entered", IFERROR(Table2[[#This Row],[Status]], "No Data Entered"))</f>
        <v>Delivered</v>
      </c>
    </row>
    <row r="2023" spans="1:12" x14ac:dyDescent="0.3">
      <c r="A2023" s="1" t="str">
        <f>Table2[[#This Row],[Product_ID]]</f>
        <v>PRO7830</v>
      </c>
      <c r="B2023" s="1" t="str">
        <f>Table2[[#This Row],[Customer_ID]]</f>
        <v>CUST50115</v>
      </c>
      <c r="C2023" s="14" t="str">
        <f>Table2[[#This Row],[Date]]</f>
        <v>13/01/2025</v>
      </c>
      <c r="D2023" s="1" t="str">
        <f>TRIM(PROPER(Table2[[#This Row],[Product_Name]]))</f>
        <v>Smartphone</v>
      </c>
      <c r="E2023" s="1" t="str">
        <f>TRIM(PROPER(Table2[[#This Row],[Country]]))</f>
        <v>France</v>
      </c>
      <c r="F2023" s="1" t="str">
        <f>TRIM(PROPER(Table2[[#This Row],[Category]]))</f>
        <v>Office Supplies</v>
      </c>
      <c r="G2023" s="1" t="str">
        <f>TRIM(PROPER(Table2[[#This Row],[Brand]]))</f>
        <v>Apple</v>
      </c>
      <c r="H2023" s="1">
        <f>Table2[[#This Row],[Supplier_ID]]</f>
        <v>1084</v>
      </c>
      <c r="I2023" s="1">
        <f>Table2[[#This Row],[Market_Price]]</f>
        <v>1915.01</v>
      </c>
      <c r="J2023" s="1">
        <f>Table2[[#This Row],[Selling_Price]]</f>
        <v>2233.31</v>
      </c>
      <c r="K2023" s="1">
        <f>Table2[[#This Row],[Quantity]]</f>
        <v>133</v>
      </c>
      <c r="L2023" s="1" t="str">
        <f>IF(ISBLANK(Table2[[#This Row],[Status]]), "No Data Entered", IFERROR(Table2[[#This Row],[Status]], "No Data Entered"))</f>
        <v>Delivered</v>
      </c>
    </row>
    <row r="2024" spans="1:12" x14ac:dyDescent="0.3">
      <c r="A2024" s="1" t="str">
        <f>Table2[[#This Row],[Product_ID]]</f>
        <v>PRO3790</v>
      </c>
      <c r="B2024" s="1" t="str">
        <f>Table2[[#This Row],[Customer_ID]]</f>
        <v>CUST50191</v>
      </c>
      <c r="C2024" s="14" t="str">
        <f>Table2[[#This Row],[Date]]</f>
        <v>15/03/2022</v>
      </c>
      <c r="D2024" s="1" t="str">
        <f>TRIM(PROPER(Table2[[#This Row],[Product_Name]]))</f>
        <v>Headphones</v>
      </c>
      <c r="E2024" s="1" t="str">
        <f>TRIM(PROPER(Table2[[#This Row],[Country]]))</f>
        <v>India</v>
      </c>
      <c r="F2024" s="1" t="str">
        <f>TRIM(PROPER(Table2[[#This Row],[Category]]))</f>
        <v>Office Supplies</v>
      </c>
      <c r="G2024" s="1" t="str">
        <f>TRIM(PROPER(Table2[[#This Row],[Brand]]))</f>
        <v>Hp</v>
      </c>
      <c r="H2024" s="1">
        <f>Table2[[#This Row],[Supplier_ID]]</f>
        <v>1087</v>
      </c>
      <c r="I2024" s="1">
        <f>Table2[[#This Row],[Market_Price]]</f>
        <v>1193.27</v>
      </c>
      <c r="J2024" s="1">
        <f>Table2[[#This Row],[Selling_Price]]</f>
        <v>2030.97</v>
      </c>
      <c r="K2024" s="1">
        <f>Table2[[#This Row],[Quantity]]</f>
        <v>294</v>
      </c>
      <c r="L2024" s="1" t="str">
        <f>IF(ISBLANK(Table2[[#This Row],[Status]]), "No Data Entered", IFERROR(Table2[[#This Row],[Status]], "No Data Entered"))</f>
        <v>Delivered</v>
      </c>
    </row>
    <row r="2025" spans="1:12" x14ac:dyDescent="0.3">
      <c r="A2025" s="1" t="str">
        <f>Table2[[#This Row],[Product_ID]]</f>
        <v>PRO8996</v>
      </c>
      <c r="B2025" s="1" t="str">
        <f>Table2[[#This Row],[Customer_ID]]</f>
        <v>CUST50253</v>
      </c>
      <c r="C2025" s="14" t="str">
        <f>Table2[[#This Row],[Date]]</f>
        <v>20/01/2025</v>
      </c>
      <c r="D2025" s="1" t="str">
        <f>TRIM(PROPER(Table2[[#This Row],[Product_Name]]))</f>
        <v>Mouse</v>
      </c>
      <c r="E2025" s="1" t="str">
        <f>TRIM(PROPER(Table2[[#This Row],[Country]]))</f>
        <v>China</v>
      </c>
      <c r="F2025" s="1" t="str">
        <f>TRIM(PROPER(Table2[[#This Row],[Category]]))</f>
        <v>Computers</v>
      </c>
      <c r="G2025" s="1" t="str">
        <f>TRIM(PROPER(Table2[[#This Row],[Brand]]))</f>
        <v>Logitech</v>
      </c>
      <c r="H2025" s="1">
        <f>Table2[[#This Row],[Supplier_ID]]</f>
        <v>1072</v>
      </c>
      <c r="I2025" s="1">
        <f>Table2[[#This Row],[Market_Price]]</f>
        <v>1119.5899999999999</v>
      </c>
      <c r="J2025" s="1">
        <f>Table2[[#This Row],[Selling_Price]]</f>
        <v>1803.76</v>
      </c>
      <c r="K2025" s="1">
        <f>Table2[[#This Row],[Quantity]]</f>
        <v>393</v>
      </c>
      <c r="L2025" s="1" t="str">
        <f>IF(ISBLANK(Table2[[#This Row],[Status]]), "No Data Entered", IFERROR(Table2[[#This Row],[Status]], "No Data Entered"))</f>
        <v>Delivered</v>
      </c>
    </row>
    <row r="2026" spans="1:12" x14ac:dyDescent="0.3">
      <c r="A2026" s="1" t="str">
        <f>Table2[[#This Row],[Product_ID]]</f>
        <v>PRO9248</v>
      </c>
      <c r="B2026" s="1" t="str">
        <f>Table2[[#This Row],[Customer_ID]]</f>
        <v>CUST50267</v>
      </c>
      <c r="C2026" s="14" t="str">
        <f>Table2[[#This Row],[Date]]</f>
        <v>26/12/2021</v>
      </c>
      <c r="D2026" s="1" t="str">
        <f>TRIM(PROPER(Table2[[#This Row],[Product_Name]]))</f>
        <v>Laptop</v>
      </c>
      <c r="E2026" s="1" t="str">
        <f>TRIM(PROPER(Table2[[#This Row],[Country]]))</f>
        <v>Uk</v>
      </c>
      <c r="F2026" s="1" t="str">
        <f>TRIM(PROPER(Table2[[#This Row],[Category]]))</f>
        <v>Electronics</v>
      </c>
      <c r="G2026" s="1" t="str">
        <f>TRIM(PROPER(Table2[[#This Row],[Brand]]))</f>
        <v>Dell</v>
      </c>
      <c r="H2026" s="1">
        <f>Table2[[#This Row],[Supplier_ID]]</f>
        <v>1083</v>
      </c>
      <c r="I2026" s="1">
        <f>Table2[[#This Row],[Market_Price]]</f>
        <v>1710.49</v>
      </c>
      <c r="J2026" s="1">
        <f>Table2[[#This Row],[Selling_Price]]</f>
        <v>2085.34</v>
      </c>
      <c r="K2026" s="1">
        <f>Table2[[#This Row],[Quantity]]</f>
        <v>393</v>
      </c>
      <c r="L2026" s="1" t="str">
        <f>IF(ISBLANK(Table2[[#This Row],[Status]]), "No Data Entered", IFERROR(Table2[[#This Row],[Status]], "No Data Entered"))</f>
        <v>Delivered</v>
      </c>
    </row>
    <row r="2027" spans="1:12" x14ac:dyDescent="0.3">
      <c r="A2027" s="1" t="str">
        <f>Table2[[#This Row],[Product_ID]]</f>
        <v>PRO8785</v>
      </c>
      <c r="B2027" s="1" t="str">
        <f>Table2[[#This Row],[Customer_ID]]</f>
        <v>CUST50278</v>
      </c>
      <c r="C2027" s="14" t="str">
        <f>Table2[[#This Row],[Date]]</f>
        <v>11/02/2023</v>
      </c>
      <c r="D2027" s="1" t="str">
        <f>TRIM(PROPER(Table2[[#This Row],[Product_Name]]))</f>
        <v>Monitor</v>
      </c>
      <c r="E2027" s="1" t="str">
        <f>TRIM(PROPER(Table2[[#This Row],[Country]]))</f>
        <v>Japan</v>
      </c>
      <c r="F2027" s="1" t="str">
        <f>TRIM(PROPER(Table2[[#This Row],[Category]]))</f>
        <v>Computers</v>
      </c>
      <c r="G2027" s="1" t="str">
        <f>TRIM(PROPER(Table2[[#This Row],[Brand]]))</f>
        <v>Lenovo</v>
      </c>
      <c r="H2027" s="1">
        <f>Table2[[#This Row],[Supplier_ID]]</f>
        <v>1014</v>
      </c>
      <c r="I2027" s="1">
        <f>Table2[[#This Row],[Market_Price]]</f>
        <v>1531.95</v>
      </c>
      <c r="J2027" s="1">
        <f>Table2[[#This Row],[Selling_Price]]</f>
        <v>2554.31</v>
      </c>
      <c r="K2027" s="1">
        <f>Table2[[#This Row],[Quantity]]</f>
        <v>470</v>
      </c>
      <c r="L2027" s="1" t="str">
        <f>IF(ISBLANK(Table2[[#This Row],[Status]]), "No Data Entered", IFERROR(Table2[[#This Row],[Status]], "No Data Entered"))</f>
        <v>Delivered</v>
      </c>
    </row>
    <row r="2028" spans="1:12" x14ac:dyDescent="0.3">
      <c r="A2028" s="1" t="str">
        <f>Table2[[#This Row],[Product_ID]]</f>
        <v>PRO1580</v>
      </c>
      <c r="B2028" s="1" t="str">
        <f>Table2[[#This Row],[Customer_ID]]</f>
        <v>CUST50397</v>
      </c>
      <c r="C2028" s="14" t="str">
        <f>Table2[[#This Row],[Date]]</f>
        <v>26/11/2022</v>
      </c>
      <c r="D2028" s="1" t="str">
        <f>TRIM(PROPER(Table2[[#This Row],[Product_Name]]))</f>
        <v>Smartphone</v>
      </c>
      <c r="E2028" s="1" t="str">
        <f>TRIM(PROPER(Table2[[#This Row],[Country]]))</f>
        <v>Uk</v>
      </c>
      <c r="F2028" s="1" t="str">
        <f>TRIM(PROPER(Table2[[#This Row],[Category]]))</f>
        <v>Wearables</v>
      </c>
      <c r="G2028" s="1" t="str">
        <f>TRIM(PROPER(Table2[[#This Row],[Brand]]))</f>
        <v>Dell</v>
      </c>
      <c r="H2028" s="1">
        <f>Table2[[#This Row],[Supplier_ID]]</f>
        <v>1095</v>
      </c>
      <c r="I2028" s="1">
        <f>Table2[[#This Row],[Market_Price]]</f>
        <v>476.12</v>
      </c>
      <c r="J2028" s="1">
        <f>Table2[[#This Row],[Selling_Price]]</f>
        <v>711.2</v>
      </c>
      <c r="K2028" s="1">
        <f>Table2[[#This Row],[Quantity]]</f>
        <v>244</v>
      </c>
      <c r="L2028" s="1" t="str">
        <f>IF(ISBLANK(Table2[[#This Row],[Status]]), "No Data Entered", IFERROR(Table2[[#This Row],[Status]], "No Data Entered"))</f>
        <v>Delivered</v>
      </c>
    </row>
    <row r="2029" spans="1:12" x14ac:dyDescent="0.3">
      <c r="A2029" s="1" t="str">
        <f>Table2[[#This Row],[Product_ID]]</f>
        <v>PRO6413</v>
      </c>
      <c r="B2029" s="1" t="str">
        <f>Table2[[#This Row],[Customer_ID]]</f>
        <v>CUST50407</v>
      </c>
      <c r="C2029" s="14" t="str">
        <f>Table2[[#This Row],[Date]]</f>
        <v>26/06/2024</v>
      </c>
      <c r="D2029" s="1" t="str">
        <f>TRIM(PROPER(Table2[[#This Row],[Product_Name]]))</f>
        <v>Mouse</v>
      </c>
      <c r="E2029" s="1" t="str">
        <f>TRIM(PROPER(Table2[[#This Row],[Country]]))</f>
        <v>France</v>
      </c>
      <c r="F2029" s="1" t="str">
        <f>TRIM(PROPER(Table2[[#This Row],[Category]]))</f>
        <v>Wearables</v>
      </c>
      <c r="G2029" s="1" t="str">
        <f>TRIM(PROPER(Table2[[#This Row],[Brand]]))</f>
        <v>Dell</v>
      </c>
      <c r="H2029" s="1">
        <f>Table2[[#This Row],[Supplier_ID]]</f>
        <v>1077</v>
      </c>
      <c r="I2029" s="1">
        <f>Table2[[#This Row],[Market_Price]]</f>
        <v>601.08000000000004</v>
      </c>
      <c r="J2029" s="1">
        <f>Table2[[#This Row],[Selling_Price]]</f>
        <v>1003.89</v>
      </c>
      <c r="K2029" s="1">
        <f>Table2[[#This Row],[Quantity]]</f>
        <v>419</v>
      </c>
      <c r="L2029" s="1" t="str">
        <f>IF(ISBLANK(Table2[[#This Row],[Status]]), "No Data Entered", IFERROR(Table2[[#This Row],[Status]], "No Data Entered"))</f>
        <v>Delivered</v>
      </c>
    </row>
    <row r="2030" spans="1:12" x14ac:dyDescent="0.3">
      <c r="A2030" s="1" t="str">
        <f>Table2[[#This Row],[Product_ID]]</f>
        <v>PRO2543</v>
      </c>
      <c r="B2030" s="1" t="str">
        <f>Table2[[#This Row],[Customer_ID]]</f>
        <v>CUST50508</v>
      </c>
      <c r="C2030" s="14" t="str">
        <f>Table2[[#This Row],[Date]]</f>
        <v>16/06/2023</v>
      </c>
      <c r="D2030" s="1" t="str">
        <f>TRIM(PROPER(Table2[[#This Row],[Product_Name]]))</f>
        <v>Mouse</v>
      </c>
      <c r="E2030" s="1" t="str">
        <f>TRIM(PROPER(Table2[[#This Row],[Country]]))</f>
        <v>Canada</v>
      </c>
      <c r="F2030" s="1" t="str">
        <f>TRIM(PROPER(Table2[[#This Row],[Category]]))</f>
        <v>Office Supplies</v>
      </c>
      <c r="G2030" s="1" t="str">
        <f>TRIM(PROPER(Table2[[#This Row],[Brand]]))</f>
        <v>Sony</v>
      </c>
      <c r="H2030" s="1">
        <f>Table2[[#This Row],[Supplier_ID]]</f>
        <v>1041</v>
      </c>
      <c r="I2030" s="1">
        <f>Table2[[#This Row],[Market_Price]]</f>
        <v>255.07</v>
      </c>
      <c r="J2030" s="1">
        <f>Table2[[#This Row],[Selling_Price]]</f>
        <v>507.47</v>
      </c>
      <c r="K2030" s="1">
        <f>Table2[[#This Row],[Quantity]]</f>
        <v>96</v>
      </c>
      <c r="L2030" s="1" t="str">
        <f>IF(ISBLANK(Table2[[#This Row],[Status]]), "No Data Entered", IFERROR(Table2[[#This Row],[Status]], "No Data Entered"))</f>
        <v>Delivered</v>
      </c>
    </row>
    <row r="2031" spans="1:12" x14ac:dyDescent="0.3">
      <c r="A2031" s="1" t="str">
        <f>Table2[[#This Row],[Product_ID]]</f>
        <v>PRO1348</v>
      </c>
      <c r="B2031" s="1" t="str">
        <f>Table2[[#This Row],[Customer_ID]]</f>
        <v>CUST50560</v>
      </c>
      <c r="C2031" s="14" t="str">
        <f>Table2[[#This Row],[Date]]</f>
        <v>08/02/2023</v>
      </c>
      <c r="D2031" s="1" t="str">
        <f>TRIM(PROPER(Table2[[#This Row],[Product_Name]]))</f>
        <v>Laptop</v>
      </c>
      <c r="E2031" s="1" t="str">
        <f>TRIM(PROPER(Table2[[#This Row],[Country]]))</f>
        <v>Canada</v>
      </c>
      <c r="F2031" s="1" t="str">
        <f>TRIM(PROPER(Table2[[#This Row],[Category]]))</f>
        <v>Wearables</v>
      </c>
      <c r="G2031" s="1" t="str">
        <f>TRIM(PROPER(Table2[[#This Row],[Brand]]))</f>
        <v>Asus</v>
      </c>
      <c r="H2031" s="1">
        <f>Table2[[#This Row],[Supplier_ID]]</f>
        <v>1005</v>
      </c>
      <c r="I2031" s="1">
        <f>Table2[[#This Row],[Market_Price]]</f>
        <v>606.14</v>
      </c>
      <c r="J2031" s="1">
        <f>Table2[[#This Row],[Selling_Price]]</f>
        <v>990.48</v>
      </c>
      <c r="K2031" s="1">
        <f>Table2[[#This Row],[Quantity]]</f>
        <v>143</v>
      </c>
      <c r="L2031" s="1" t="str">
        <f>IF(ISBLANK(Table2[[#This Row],[Status]]), "No Data Entered", IFERROR(Table2[[#This Row],[Status]], "No Data Entered"))</f>
        <v>Delivered</v>
      </c>
    </row>
    <row r="2032" spans="1:12" x14ac:dyDescent="0.3">
      <c r="A2032" s="1" t="str">
        <f>Table2[[#This Row],[Product_ID]]</f>
        <v>PRO9019</v>
      </c>
      <c r="B2032" s="1" t="str">
        <f>Table2[[#This Row],[Customer_ID]]</f>
        <v>CUST50565</v>
      </c>
      <c r="C2032" s="14" t="str">
        <f>Table2[[#This Row],[Date]]</f>
        <v>17/07/2024</v>
      </c>
      <c r="D2032" s="1" t="str">
        <f>TRIM(PROPER(Table2[[#This Row],[Product_Name]]))</f>
        <v>Smartwatch</v>
      </c>
      <c r="E2032" s="1" t="str">
        <f>TRIM(PROPER(Table2[[#This Row],[Country]]))</f>
        <v>Germany</v>
      </c>
      <c r="F2032" s="1" t="str">
        <f>TRIM(PROPER(Table2[[#This Row],[Category]]))</f>
        <v>Office Supplies</v>
      </c>
      <c r="G2032" s="1" t="str">
        <f>TRIM(PROPER(Table2[[#This Row],[Brand]]))</f>
        <v>Sony</v>
      </c>
      <c r="H2032" s="1">
        <f>Table2[[#This Row],[Supplier_ID]]</f>
        <v>1015</v>
      </c>
      <c r="I2032" s="1">
        <f>Table2[[#This Row],[Market_Price]]</f>
        <v>1738.12</v>
      </c>
      <c r="J2032" s="1">
        <f>Table2[[#This Row],[Selling_Price]]</f>
        <v>2502.1799999999998</v>
      </c>
      <c r="K2032" s="1">
        <f>Table2[[#This Row],[Quantity]]</f>
        <v>397</v>
      </c>
      <c r="L2032" s="1" t="str">
        <f>IF(ISBLANK(Table2[[#This Row],[Status]]), "No Data Entered", IFERROR(Table2[[#This Row],[Status]], "No Data Entered"))</f>
        <v>Delivered</v>
      </c>
    </row>
    <row r="2033" spans="1:12" x14ac:dyDescent="0.3">
      <c r="A2033" s="1" t="str">
        <f>Table2[[#This Row],[Product_ID]]</f>
        <v>PRO8405</v>
      </c>
      <c r="B2033" s="1" t="str">
        <f>Table2[[#This Row],[Customer_ID]]</f>
        <v>CUST50581</v>
      </c>
      <c r="C2033" s="14" t="str">
        <f>Table2[[#This Row],[Date]]</f>
        <v>28/07/2025</v>
      </c>
      <c r="D2033" s="1" t="str">
        <f>TRIM(PROPER(Table2[[#This Row],[Product_Name]]))</f>
        <v>Smartwatch</v>
      </c>
      <c r="E2033" s="1" t="str">
        <f>TRIM(PROPER(Table2[[#This Row],[Country]]))</f>
        <v>China</v>
      </c>
      <c r="F2033" s="1" t="str">
        <f>TRIM(PROPER(Table2[[#This Row],[Category]]))</f>
        <v>Electronics</v>
      </c>
      <c r="G2033" s="1" t="str">
        <f>TRIM(PROPER(Table2[[#This Row],[Brand]]))</f>
        <v>Logitech</v>
      </c>
      <c r="H2033" s="1">
        <f>Table2[[#This Row],[Supplier_ID]]</f>
        <v>1087</v>
      </c>
      <c r="I2033" s="1">
        <f>Table2[[#This Row],[Market_Price]]</f>
        <v>1676.82</v>
      </c>
      <c r="J2033" s="1">
        <f>Table2[[#This Row],[Selling_Price]]</f>
        <v>1969.02</v>
      </c>
      <c r="K2033" s="1">
        <f>Table2[[#This Row],[Quantity]]</f>
        <v>210</v>
      </c>
      <c r="L2033" s="1" t="str">
        <f>IF(ISBLANK(Table2[[#This Row],[Status]]), "No Data Entered", IFERROR(Table2[[#This Row],[Status]], "No Data Entered"))</f>
        <v>Delivered</v>
      </c>
    </row>
    <row r="2034" spans="1:12" x14ac:dyDescent="0.3">
      <c r="A2034" s="1" t="str">
        <f>Table2[[#This Row],[Product_ID]]</f>
        <v>PRO1458</v>
      </c>
      <c r="B2034" s="1" t="str">
        <f>Table2[[#This Row],[Customer_ID]]</f>
        <v>CUST50627</v>
      </c>
      <c r="C2034" s="14" t="str">
        <f>Table2[[#This Row],[Date]]</f>
        <v>21/10/2021</v>
      </c>
      <c r="D2034" s="1" t="str">
        <f>TRIM(PROPER(Table2[[#This Row],[Product_Name]]))</f>
        <v>Camera</v>
      </c>
      <c r="E2034" s="1" t="str">
        <f>TRIM(PROPER(Table2[[#This Row],[Country]]))</f>
        <v>Japan</v>
      </c>
      <c r="F2034" s="1" t="str">
        <f>TRIM(PROPER(Table2[[#This Row],[Category]]))</f>
        <v>Computers</v>
      </c>
      <c r="G2034" s="1" t="str">
        <f>TRIM(PROPER(Table2[[#This Row],[Brand]]))</f>
        <v>Hp</v>
      </c>
      <c r="H2034" s="1">
        <f>Table2[[#This Row],[Supplier_ID]]</f>
        <v>1056</v>
      </c>
      <c r="I2034" s="1">
        <f>Table2[[#This Row],[Market_Price]]</f>
        <v>1399.81</v>
      </c>
      <c r="J2034" s="1">
        <f>Table2[[#This Row],[Selling_Price]]</f>
        <v>2129.9499999999998</v>
      </c>
      <c r="K2034" s="1">
        <f>Table2[[#This Row],[Quantity]]</f>
        <v>96</v>
      </c>
      <c r="L2034" s="1" t="str">
        <f>IF(ISBLANK(Table2[[#This Row],[Status]]), "No Data Entered", IFERROR(Table2[[#This Row],[Status]], "No Data Entered"))</f>
        <v>Delivered</v>
      </c>
    </row>
    <row r="2035" spans="1:12" x14ac:dyDescent="0.3">
      <c r="A2035" s="1" t="str">
        <f>Table2[[#This Row],[Product_ID]]</f>
        <v>PRO1437</v>
      </c>
      <c r="B2035" s="1" t="str">
        <f>Table2[[#This Row],[Customer_ID]]</f>
        <v>CUST50668</v>
      </c>
      <c r="C2035" s="14" t="str">
        <f>Table2[[#This Row],[Date]]</f>
        <v>10/03/2021</v>
      </c>
      <c r="D2035" s="1" t="str">
        <f>TRIM(PROPER(Table2[[#This Row],[Product_Name]]))</f>
        <v>Keyboard</v>
      </c>
      <c r="E2035" s="1" t="str">
        <f>TRIM(PROPER(Table2[[#This Row],[Country]]))</f>
        <v>Germany</v>
      </c>
      <c r="F2035" s="1" t="str">
        <f>TRIM(PROPER(Table2[[#This Row],[Category]]))</f>
        <v>Electronics</v>
      </c>
      <c r="G2035" s="1" t="str">
        <f>TRIM(PROPER(Table2[[#This Row],[Brand]]))</f>
        <v>Samsung</v>
      </c>
      <c r="H2035" s="1">
        <f>Table2[[#This Row],[Supplier_ID]]</f>
        <v>1100</v>
      </c>
      <c r="I2035" s="1">
        <f>Table2[[#This Row],[Market_Price]]</f>
        <v>1808.26</v>
      </c>
      <c r="J2035" s="1">
        <f>Table2[[#This Row],[Selling_Price]]</f>
        <v>2020.15</v>
      </c>
      <c r="K2035" s="1">
        <f>Table2[[#This Row],[Quantity]]</f>
        <v>10</v>
      </c>
      <c r="L2035" s="1" t="str">
        <f>IF(ISBLANK(Table2[[#This Row],[Status]]), "No Data Entered", IFERROR(Table2[[#This Row],[Status]], "No Data Entered"))</f>
        <v>Delivered</v>
      </c>
    </row>
    <row r="2036" spans="1:12" x14ac:dyDescent="0.3">
      <c r="A2036" s="1" t="str">
        <f>Table2[[#This Row],[Product_ID]]</f>
        <v>PRO8961</v>
      </c>
      <c r="B2036" s="1" t="str">
        <f>Table2[[#This Row],[Customer_ID]]</f>
        <v>CUST50808</v>
      </c>
      <c r="C2036" s="14" t="str">
        <f>Table2[[#This Row],[Date]]</f>
        <v>14/12/2021</v>
      </c>
      <c r="D2036" s="1" t="str">
        <f>TRIM(PROPER(Table2[[#This Row],[Product_Name]]))</f>
        <v>Keyboard</v>
      </c>
      <c r="E2036" s="1" t="str">
        <f>TRIM(PROPER(Table2[[#This Row],[Country]]))</f>
        <v>Japan</v>
      </c>
      <c r="F2036" s="1" t="str">
        <f>TRIM(PROPER(Table2[[#This Row],[Category]]))</f>
        <v>Office Supplies</v>
      </c>
      <c r="G2036" s="1" t="str">
        <f>TRIM(PROPER(Table2[[#This Row],[Brand]]))</f>
        <v>Dell</v>
      </c>
      <c r="H2036" s="1">
        <f>Table2[[#This Row],[Supplier_ID]]</f>
        <v>1039</v>
      </c>
      <c r="I2036" s="1">
        <f>Table2[[#This Row],[Market_Price]]</f>
        <v>756.94</v>
      </c>
      <c r="J2036" s="1">
        <f>Table2[[#This Row],[Selling_Price]]</f>
        <v>1097.24</v>
      </c>
      <c r="K2036" s="1">
        <f>Table2[[#This Row],[Quantity]]</f>
        <v>87</v>
      </c>
      <c r="L2036" s="1" t="str">
        <f>IF(ISBLANK(Table2[[#This Row],[Status]]), "No Data Entered", IFERROR(Table2[[#This Row],[Status]], "No Data Entered"))</f>
        <v>Delivered</v>
      </c>
    </row>
    <row r="2037" spans="1:12" x14ac:dyDescent="0.3">
      <c r="A2037" s="1" t="str">
        <f>Table2[[#This Row],[Product_ID]]</f>
        <v>PRO4789</v>
      </c>
      <c r="B2037" s="1" t="str">
        <f>Table2[[#This Row],[Customer_ID]]</f>
        <v>CUST50842</v>
      </c>
      <c r="C2037" s="14" t="str">
        <f>Table2[[#This Row],[Date]]</f>
        <v>20/07/2025</v>
      </c>
      <c r="D2037" s="1" t="str">
        <f>TRIM(PROPER(Table2[[#This Row],[Product_Name]]))</f>
        <v>Smartphone</v>
      </c>
      <c r="E2037" s="1" t="str">
        <f>TRIM(PROPER(Table2[[#This Row],[Country]]))</f>
        <v>Australia</v>
      </c>
      <c r="F2037" s="1" t="str">
        <f>TRIM(PROPER(Table2[[#This Row],[Category]]))</f>
        <v>Electronics</v>
      </c>
      <c r="G2037" s="1" t="str">
        <f>TRIM(PROPER(Table2[[#This Row],[Brand]]))</f>
        <v>Canon</v>
      </c>
      <c r="H2037" s="1">
        <f>Table2[[#This Row],[Supplier_ID]]</f>
        <v>1053</v>
      </c>
      <c r="I2037" s="1">
        <f>Table2[[#This Row],[Market_Price]]</f>
        <v>1826.16</v>
      </c>
      <c r="J2037" s="1">
        <f>Table2[[#This Row],[Selling_Price]]</f>
        <v>3577.2</v>
      </c>
      <c r="K2037" s="1">
        <f>Table2[[#This Row],[Quantity]]</f>
        <v>435</v>
      </c>
      <c r="L2037" s="1" t="str">
        <f>IF(ISBLANK(Table2[[#This Row],[Status]]), "No Data Entered", IFERROR(Table2[[#This Row],[Status]], "No Data Entered"))</f>
        <v>Delivered</v>
      </c>
    </row>
    <row r="2038" spans="1:12" x14ac:dyDescent="0.3">
      <c r="A2038" s="1" t="str">
        <f>Table2[[#This Row],[Product_ID]]</f>
        <v>PRO9924</v>
      </c>
      <c r="B2038" s="1" t="str">
        <f>Table2[[#This Row],[Customer_ID]]</f>
        <v>CUST50958</v>
      </c>
      <c r="C2038" s="14" t="str">
        <f>Table2[[#This Row],[Date]]</f>
        <v>19/04/2021</v>
      </c>
      <c r="D2038" s="1" t="str">
        <f>TRIM(PROPER(Table2[[#This Row],[Product_Name]]))</f>
        <v>Headphones</v>
      </c>
      <c r="E2038" s="1" t="str">
        <f>TRIM(PROPER(Table2[[#This Row],[Country]]))</f>
        <v>Usa</v>
      </c>
      <c r="F2038" s="1" t="str">
        <f>TRIM(PROPER(Table2[[#This Row],[Category]]))</f>
        <v>Office Supplies</v>
      </c>
      <c r="G2038" s="1" t="str">
        <f>TRIM(PROPER(Table2[[#This Row],[Brand]]))</f>
        <v>Dell</v>
      </c>
      <c r="H2038" s="1">
        <f>Table2[[#This Row],[Supplier_ID]]</f>
        <v>1056</v>
      </c>
      <c r="I2038" s="1">
        <f>Table2[[#This Row],[Market_Price]]</f>
        <v>1747.7</v>
      </c>
      <c r="J2038" s="1">
        <f>Table2[[#This Row],[Selling_Price]]</f>
        <v>2538.8000000000002</v>
      </c>
      <c r="K2038" s="1">
        <f>Table2[[#This Row],[Quantity]]</f>
        <v>250</v>
      </c>
      <c r="L2038" s="1" t="str">
        <f>IF(ISBLANK(Table2[[#This Row],[Status]]), "No Data Entered", IFERROR(Table2[[#This Row],[Status]], "No Data Entered"))</f>
        <v>Delivered</v>
      </c>
    </row>
    <row r="2039" spans="1:12" x14ac:dyDescent="0.3">
      <c r="A2039" s="1" t="str">
        <f>Table2[[#This Row],[Product_ID]]</f>
        <v>PRO2786</v>
      </c>
      <c r="B2039" s="1" t="str">
        <f>Table2[[#This Row],[Customer_ID]]</f>
        <v>CUST50974</v>
      </c>
      <c r="C2039" s="14" t="str">
        <f>Table2[[#This Row],[Date]]</f>
        <v>14/04/2023</v>
      </c>
      <c r="D2039" s="1" t="str">
        <f>TRIM(PROPER(Table2[[#This Row],[Product_Name]]))</f>
        <v>Smartwatch</v>
      </c>
      <c r="E2039" s="1" t="str">
        <f>TRIM(PROPER(Table2[[#This Row],[Country]]))</f>
        <v>Brazil</v>
      </c>
      <c r="F2039" s="1" t="str">
        <f>TRIM(PROPER(Table2[[#This Row],[Category]]))</f>
        <v>Electronics</v>
      </c>
      <c r="G2039" s="1" t="str">
        <f>TRIM(PROPER(Table2[[#This Row],[Brand]]))</f>
        <v>Lenovo</v>
      </c>
      <c r="H2039" s="1">
        <f>Table2[[#This Row],[Supplier_ID]]</f>
        <v>1035</v>
      </c>
      <c r="I2039" s="1">
        <f>Table2[[#This Row],[Market_Price]]</f>
        <v>431.04</v>
      </c>
      <c r="J2039" s="1">
        <f>Table2[[#This Row],[Selling_Price]]</f>
        <v>648.99</v>
      </c>
      <c r="K2039" s="1">
        <f>Table2[[#This Row],[Quantity]]</f>
        <v>373</v>
      </c>
      <c r="L2039" s="1" t="str">
        <f>IF(ISBLANK(Table2[[#This Row],[Status]]), "No Data Entered", IFERROR(Table2[[#This Row],[Status]], "No Data Entered"))</f>
        <v>Delivered</v>
      </c>
    </row>
    <row r="2040" spans="1:12" x14ac:dyDescent="0.3">
      <c r="A2040" s="1" t="str">
        <f>Table2[[#This Row],[Product_ID]]</f>
        <v>PRO3014</v>
      </c>
      <c r="B2040" s="1" t="str">
        <f>Table2[[#This Row],[Customer_ID]]</f>
        <v>CUST51130</v>
      </c>
      <c r="C2040" s="14" t="str">
        <f>Table2[[#This Row],[Date]]</f>
        <v>18/07/2023</v>
      </c>
      <c r="D2040" s="1" t="str">
        <f>TRIM(PROPER(Table2[[#This Row],[Product_Name]]))</f>
        <v>Smartwatch</v>
      </c>
      <c r="E2040" s="1" t="str">
        <f>TRIM(PROPER(Table2[[#This Row],[Country]]))</f>
        <v>Canada</v>
      </c>
      <c r="F2040" s="1" t="str">
        <f>TRIM(PROPER(Table2[[#This Row],[Category]]))</f>
        <v>Office Supplies</v>
      </c>
      <c r="G2040" s="1" t="str">
        <f>TRIM(PROPER(Table2[[#This Row],[Brand]]))</f>
        <v>Dell</v>
      </c>
      <c r="H2040" s="1">
        <f>Table2[[#This Row],[Supplier_ID]]</f>
        <v>1043</v>
      </c>
      <c r="I2040" s="1">
        <f>Table2[[#This Row],[Market_Price]]</f>
        <v>1126.0999999999999</v>
      </c>
      <c r="J2040" s="1">
        <f>Table2[[#This Row],[Selling_Price]]</f>
        <v>2184.04</v>
      </c>
      <c r="K2040" s="1">
        <f>Table2[[#This Row],[Quantity]]</f>
        <v>102</v>
      </c>
      <c r="L2040" s="1" t="str">
        <f>IF(ISBLANK(Table2[[#This Row],[Status]]), "No Data Entered", IFERROR(Table2[[#This Row],[Status]], "No Data Entered"))</f>
        <v>Delivered</v>
      </c>
    </row>
    <row r="2041" spans="1:12" x14ac:dyDescent="0.3">
      <c r="A2041" s="1" t="str">
        <f>Table2[[#This Row],[Product_ID]]</f>
        <v>PRO1166</v>
      </c>
      <c r="B2041" s="1" t="str">
        <f>Table2[[#This Row],[Customer_ID]]</f>
        <v>CUST51139</v>
      </c>
      <c r="C2041" s="14" t="str">
        <f>Table2[[#This Row],[Date]]</f>
        <v>14/02/2025</v>
      </c>
      <c r="D2041" s="1" t="str">
        <f>TRIM(PROPER(Table2[[#This Row],[Product_Name]]))</f>
        <v>Headphones</v>
      </c>
      <c r="E2041" s="1" t="str">
        <f>TRIM(PROPER(Table2[[#This Row],[Country]]))</f>
        <v>Usa</v>
      </c>
      <c r="F2041" s="1" t="str">
        <f>TRIM(PROPER(Table2[[#This Row],[Category]]))</f>
        <v>Electronics</v>
      </c>
      <c r="G2041" s="1" t="str">
        <f>TRIM(PROPER(Table2[[#This Row],[Brand]]))</f>
        <v>Lenovo</v>
      </c>
      <c r="H2041" s="1">
        <f>Table2[[#This Row],[Supplier_ID]]</f>
        <v>1073</v>
      </c>
      <c r="I2041" s="1">
        <f>Table2[[#This Row],[Market_Price]]</f>
        <v>900.05</v>
      </c>
      <c r="J2041" s="1">
        <f>Table2[[#This Row],[Selling_Price]]</f>
        <v>1241.68</v>
      </c>
      <c r="K2041" s="1">
        <f>Table2[[#This Row],[Quantity]]</f>
        <v>152</v>
      </c>
      <c r="L2041" s="1" t="str">
        <f>IF(ISBLANK(Table2[[#This Row],[Status]]), "No Data Entered", IFERROR(Table2[[#This Row],[Status]], "No Data Entered"))</f>
        <v>Delivered</v>
      </c>
    </row>
    <row r="2042" spans="1:12" x14ac:dyDescent="0.3">
      <c r="A2042" s="1" t="str">
        <f>Table2[[#This Row],[Product_ID]]</f>
        <v>PRO1855</v>
      </c>
      <c r="B2042" s="1" t="str">
        <f>Table2[[#This Row],[Customer_ID]]</f>
        <v>CUST51151</v>
      </c>
      <c r="C2042" s="14" t="str">
        <f>Table2[[#This Row],[Date]]</f>
        <v>02/12/2023</v>
      </c>
      <c r="D2042" s="1" t="str">
        <f>TRIM(PROPER(Table2[[#This Row],[Product_Name]]))</f>
        <v>Headphones</v>
      </c>
      <c r="E2042" s="1" t="str">
        <f>TRIM(PROPER(Table2[[#This Row],[Country]]))</f>
        <v>India</v>
      </c>
      <c r="F2042" s="1" t="str">
        <f>TRIM(PROPER(Table2[[#This Row],[Category]]))</f>
        <v>Office Supplies</v>
      </c>
      <c r="G2042" s="1" t="str">
        <f>TRIM(PROPER(Table2[[#This Row],[Brand]]))</f>
        <v>Logitech</v>
      </c>
      <c r="H2042" s="1">
        <f>Table2[[#This Row],[Supplier_ID]]</f>
        <v>1059</v>
      </c>
      <c r="I2042" s="1">
        <f>Table2[[#This Row],[Market_Price]]</f>
        <v>1899.4</v>
      </c>
      <c r="J2042" s="1">
        <f>Table2[[#This Row],[Selling_Price]]</f>
        <v>2369.96</v>
      </c>
      <c r="K2042" s="1">
        <f>Table2[[#This Row],[Quantity]]</f>
        <v>195</v>
      </c>
      <c r="L2042" s="1" t="str">
        <f>IF(ISBLANK(Table2[[#This Row],[Status]]), "No Data Entered", IFERROR(Table2[[#This Row],[Status]], "No Data Entered"))</f>
        <v>Delivered</v>
      </c>
    </row>
    <row r="2043" spans="1:12" x14ac:dyDescent="0.3">
      <c r="A2043" s="1" t="str">
        <f>Table2[[#This Row],[Product_ID]]</f>
        <v>PRO6078</v>
      </c>
      <c r="B2043" s="1" t="str">
        <f>Table2[[#This Row],[Customer_ID]]</f>
        <v>CUST51270</v>
      </c>
      <c r="C2043" s="14" t="str">
        <f>Table2[[#This Row],[Date]]</f>
        <v>02/09/2023</v>
      </c>
      <c r="D2043" s="1" t="str">
        <f>TRIM(PROPER(Table2[[#This Row],[Product_Name]]))</f>
        <v>Headphones</v>
      </c>
      <c r="E2043" s="1" t="str">
        <f>TRIM(PROPER(Table2[[#This Row],[Country]]))</f>
        <v>Australia</v>
      </c>
      <c r="F2043" s="1" t="str">
        <f>TRIM(PROPER(Table2[[#This Row],[Category]]))</f>
        <v>Wearables</v>
      </c>
      <c r="G2043" s="1" t="str">
        <f>TRIM(PROPER(Table2[[#This Row],[Brand]]))</f>
        <v>Canon</v>
      </c>
      <c r="H2043" s="1">
        <f>Table2[[#This Row],[Supplier_ID]]</f>
        <v>1048</v>
      </c>
      <c r="I2043" s="1">
        <f>Table2[[#This Row],[Market_Price]]</f>
        <v>1564.97</v>
      </c>
      <c r="J2043" s="1">
        <f>Table2[[#This Row],[Selling_Price]]</f>
        <v>2007</v>
      </c>
      <c r="K2043" s="1">
        <f>Table2[[#This Row],[Quantity]]</f>
        <v>300</v>
      </c>
      <c r="L2043" s="1" t="str">
        <f>IF(ISBLANK(Table2[[#This Row],[Status]]), "No Data Entered", IFERROR(Table2[[#This Row],[Status]], "No Data Entered"))</f>
        <v>Delivered</v>
      </c>
    </row>
    <row r="2044" spans="1:12" x14ac:dyDescent="0.3">
      <c r="A2044" s="1" t="str">
        <f>Table2[[#This Row],[Product_ID]]</f>
        <v>PRO3470</v>
      </c>
      <c r="B2044" s="1" t="str">
        <f>Table2[[#This Row],[Customer_ID]]</f>
        <v>CUST51311</v>
      </c>
      <c r="C2044" s="14" t="str">
        <f>Table2[[#This Row],[Date]]</f>
        <v>18/01/2024</v>
      </c>
      <c r="D2044" s="1" t="str">
        <f>TRIM(PROPER(Table2[[#This Row],[Product_Name]]))</f>
        <v>Camera</v>
      </c>
      <c r="E2044" s="1" t="str">
        <f>TRIM(PROPER(Table2[[#This Row],[Country]]))</f>
        <v>Uk</v>
      </c>
      <c r="F2044" s="1" t="str">
        <f>TRIM(PROPER(Table2[[#This Row],[Category]]))</f>
        <v>Wearables</v>
      </c>
      <c r="G2044" s="1" t="str">
        <f>TRIM(PROPER(Table2[[#This Row],[Brand]]))</f>
        <v>Microsoft</v>
      </c>
      <c r="H2044" s="1">
        <f>Table2[[#This Row],[Supplier_ID]]</f>
        <v>1007</v>
      </c>
      <c r="I2044" s="1">
        <f>Table2[[#This Row],[Market_Price]]</f>
        <v>538.23</v>
      </c>
      <c r="J2044" s="1">
        <f>Table2[[#This Row],[Selling_Price]]</f>
        <v>872.55</v>
      </c>
      <c r="K2044" s="1">
        <f>Table2[[#This Row],[Quantity]]</f>
        <v>280</v>
      </c>
      <c r="L2044" s="1" t="str">
        <f>IF(ISBLANK(Table2[[#This Row],[Status]]), "No Data Entered", IFERROR(Table2[[#This Row],[Status]], "No Data Entered"))</f>
        <v>Delivered</v>
      </c>
    </row>
    <row r="2045" spans="1:12" x14ac:dyDescent="0.3">
      <c r="A2045" s="1" t="str">
        <f>Table2[[#This Row],[Product_ID]]</f>
        <v>PRO8081</v>
      </c>
      <c r="B2045" s="1" t="str">
        <f>Table2[[#This Row],[Customer_ID]]</f>
        <v>CUST51340</v>
      </c>
      <c r="C2045" s="14" t="str">
        <f>Table2[[#This Row],[Date]]</f>
        <v>04/07/2024</v>
      </c>
      <c r="D2045" s="1" t="str">
        <f>TRIM(PROPER(Table2[[#This Row],[Product_Name]]))</f>
        <v>Smartphone</v>
      </c>
      <c r="E2045" s="1" t="str">
        <f>TRIM(PROPER(Table2[[#This Row],[Country]]))</f>
        <v>Brazil</v>
      </c>
      <c r="F2045" s="1" t="str">
        <f>TRIM(PROPER(Table2[[#This Row],[Category]]))</f>
        <v>Wearables</v>
      </c>
      <c r="G2045" s="1" t="str">
        <f>TRIM(PROPER(Table2[[#This Row],[Brand]]))</f>
        <v>Dell</v>
      </c>
      <c r="H2045" s="1">
        <f>Table2[[#This Row],[Supplier_ID]]</f>
        <v>1032</v>
      </c>
      <c r="I2045" s="1">
        <f>Table2[[#This Row],[Market_Price]]</f>
        <v>644.72</v>
      </c>
      <c r="J2045" s="1">
        <f>Table2[[#This Row],[Selling_Price]]</f>
        <v>886.35</v>
      </c>
      <c r="K2045" s="1">
        <f>Table2[[#This Row],[Quantity]]</f>
        <v>368</v>
      </c>
      <c r="L2045" s="1" t="str">
        <f>IF(ISBLANK(Table2[[#This Row],[Status]]), "No Data Entered", IFERROR(Table2[[#This Row],[Status]], "No Data Entered"))</f>
        <v>Delivered</v>
      </c>
    </row>
    <row r="2046" spans="1:12" x14ac:dyDescent="0.3">
      <c r="A2046" s="1" t="str">
        <f>Table2[[#This Row],[Product_ID]]</f>
        <v>PRO7205</v>
      </c>
      <c r="B2046" s="1" t="str">
        <f>Table2[[#This Row],[Customer_ID]]</f>
        <v>CUST51361</v>
      </c>
      <c r="C2046" s="14" t="str">
        <f>Table2[[#This Row],[Date]]</f>
        <v>21/07/2022</v>
      </c>
      <c r="D2046" s="1" t="str">
        <f>TRIM(PROPER(Table2[[#This Row],[Product_Name]]))</f>
        <v>Smartphone</v>
      </c>
      <c r="E2046" s="1" t="str">
        <f>TRIM(PROPER(Table2[[#This Row],[Country]]))</f>
        <v>Canada</v>
      </c>
      <c r="F2046" s="1" t="str">
        <f>TRIM(PROPER(Table2[[#This Row],[Category]]))</f>
        <v>Wearables</v>
      </c>
      <c r="G2046" s="1" t="str">
        <f>TRIM(PROPER(Table2[[#This Row],[Brand]]))</f>
        <v>Dell</v>
      </c>
      <c r="H2046" s="1">
        <f>Table2[[#This Row],[Supplier_ID]]</f>
        <v>1054</v>
      </c>
      <c r="I2046" s="1">
        <f>Table2[[#This Row],[Market_Price]]</f>
        <v>1228.51</v>
      </c>
      <c r="J2046" s="1">
        <f>Table2[[#This Row],[Selling_Price]]</f>
        <v>1560.23</v>
      </c>
      <c r="K2046" s="1">
        <f>Table2[[#This Row],[Quantity]]</f>
        <v>294</v>
      </c>
      <c r="L2046" s="1" t="str">
        <f>IF(ISBLANK(Table2[[#This Row],[Status]]), "No Data Entered", IFERROR(Table2[[#This Row],[Status]], "No Data Entered"))</f>
        <v>Delivered</v>
      </c>
    </row>
    <row r="2047" spans="1:12" x14ac:dyDescent="0.3">
      <c r="A2047" s="1" t="str">
        <f>Table2[[#This Row],[Product_ID]]</f>
        <v>PRO8388</v>
      </c>
      <c r="B2047" s="1" t="str">
        <f>Table2[[#This Row],[Customer_ID]]</f>
        <v>CUST51394</v>
      </c>
      <c r="C2047" s="14" t="str">
        <f>Table2[[#This Row],[Date]]</f>
        <v>16/10/2024</v>
      </c>
      <c r="D2047" s="1" t="str">
        <f>TRIM(PROPER(Table2[[#This Row],[Product_Name]]))</f>
        <v>Camera</v>
      </c>
      <c r="E2047" s="1" t="str">
        <f>TRIM(PROPER(Table2[[#This Row],[Country]]))</f>
        <v>France</v>
      </c>
      <c r="F2047" s="1" t="str">
        <f>TRIM(PROPER(Table2[[#This Row],[Category]]))</f>
        <v>Electronics</v>
      </c>
      <c r="G2047" s="1" t="str">
        <f>TRIM(PROPER(Table2[[#This Row],[Brand]]))</f>
        <v>Logitech</v>
      </c>
      <c r="H2047" s="1">
        <f>Table2[[#This Row],[Supplier_ID]]</f>
        <v>1069</v>
      </c>
      <c r="I2047" s="1">
        <f>Table2[[#This Row],[Market_Price]]</f>
        <v>1361.2</v>
      </c>
      <c r="J2047" s="1">
        <f>Table2[[#This Row],[Selling_Price]]</f>
        <v>1768.57</v>
      </c>
      <c r="K2047" s="1">
        <f>Table2[[#This Row],[Quantity]]</f>
        <v>80</v>
      </c>
      <c r="L2047" s="1" t="str">
        <f>IF(ISBLANK(Table2[[#This Row],[Status]]), "No Data Entered", IFERROR(Table2[[#This Row],[Status]], "No Data Entered"))</f>
        <v>Delivered</v>
      </c>
    </row>
    <row r="2048" spans="1:12" x14ac:dyDescent="0.3">
      <c r="A2048" s="1" t="str">
        <f>Table2[[#This Row],[Product_ID]]</f>
        <v>PRO8149</v>
      </c>
      <c r="B2048" s="1" t="str">
        <f>Table2[[#This Row],[Customer_ID]]</f>
        <v>CUST51413</v>
      </c>
      <c r="C2048" s="14" t="str">
        <f>Table2[[#This Row],[Date]]</f>
        <v>23/06/2020</v>
      </c>
      <c r="D2048" s="1" t="str">
        <f>TRIM(PROPER(Table2[[#This Row],[Product_Name]]))</f>
        <v>Headphones</v>
      </c>
      <c r="E2048" s="1" t="str">
        <f>TRIM(PROPER(Table2[[#This Row],[Country]]))</f>
        <v>Canada</v>
      </c>
      <c r="F2048" s="1" t="str">
        <f>TRIM(PROPER(Table2[[#This Row],[Category]]))</f>
        <v>Office Supplies</v>
      </c>
      <c r="G2048" s="1" t="str">
        <f>TRIM(PROPER(Table2[[#This Row],[Brand]]))</f>
        <v>Logitech</v>
      </c>
      <c r="H2048" s="1">
        <f>Table2[[#This Row],[Supplier_ID]]</f>
        <v>1086</v>
      </c>
      <c r="I2048" s="1">
        <f>Table2[[#This Row],[Market_Price]]</f>
        <v>1413.27</v>
      </c>
      <c r="J2048" s="1">
        <f>Table2[[#This Row],[Selling_Price]]</f>
        <v>2747.01</v>
      </c>
      <c r="K2048" s="1">
        <f>Table2[[#This Row],[Quantity]]</f>
        <v>422</v>
      </c>
      <c r="L2048" s="1" t="str">
        <f>IF(ISBLANK(Table2[[#This Row],[Status]]), "No Data Entered", IFERROR(Table2[[#This Row],[Status]], "No Data Entered"))</f>
        <v>Delivered</v>
      </c>
    </row>
    <row r="2049" spans="1:12" x14ac:dyDescent="0.3">
      <c r="A2049" s="1" t="str">
        <f>Table2[[#This Row],[Product_ID]]</f>
        <v>PRO6732</v>
      </c>
      <c r="B2049" s="1" t="str">
        <f>Table2[[#This Row],[Customer_ID]]</f>
        <v>CUST51475</v>
      </c>
      <c r="C2049" s="14" t="str">
        <f>Table2[[#This Row],[Date]]</f>
        <v>20/04/2020</v>
      </c>
      <c r="D2049" s="1" t="str">
        <f>TRIM(PROPER(Table2[[#This Row],[Product_Name]]))</f>
        <v>Smartwatch</v>
      </c>
      <c r="E2049" s="1" t="str">
        <f>TRIM(PROPER(Table2[[#This Row],[Country]]))</f>
        <v>India</v>
      </c>
      <c r="F2049" s="1" t="str">
        <f>TRIM(PROPER(Table2[[#This Row],[Category]]))</f>
        <v>Wearables</v>
      </c>
      <c r="G2049" s="1" t="str">
        <f>TRIM(PROPER(Table2[[#This Row],[Brand]]))</f>
        <v>Asus</v>
      </c>
      <c r="H2049" s="1">
        <f>Table2[[#This Row],[Supplier_ID]]</f>
        <v>1094</v>
      </c>
      <c r="I2049" s="1">
        <f>Table2[[#This Row],[Market_Price]]</f>
        <v>554.69000000000005</v>
      </c>
      <c r="J2049" s="1">
        <f>Table2[[#This Row],[Selling_Price]]</f>
        <v>818.82</v>
      </c>
      <c r="K2049" s="1">
        <f>Table2[[#This Row],[Quantity]]</f>
        <v>20</v>
      </c>
      <c r="L2049" s="1" t="str">
        <f>IF(ISBLANK(Table2[[#This Row],[Status]]), "No Data Entered", IFERROR(Table2[[#This Row],[Status]], "No Data Entered"))</f>
        <v>Delivered</v>
      </c>
    </row>
    <row r="2050" spans="1:12" x14ac:dyDescent="0.3">
      <c r="A2050" s="1" t="str">
        <f>Table2[[#This Row],[Product_ID]]</f>
        <v>PRO7126</v>
      </c>
      <c r="B2050" s="1" t="str">
        <f>Table2[[#This Row],[Customer_ID]]</f>
        <v>CUST51507</v>
      </c>
      <c r="C2050" s="14" t="str">
        <f>Table2[[#This Row],[Date]]</f>
        <v>09/11/2022</v>
      </c>
      <c r="D2050" s="1" t="str">
        <f>TRIM(PROPER(Table2[[#This Row],[Product_Name]]))</f>
        <v>Smartphone</v>
      </c>
      <c r="E2050" s="1" t="str">
        <f>TRIM(PROPER(Table2[[#This Row],[Country]]))</f>
        <v>Australia</v>
      </c>
      <c r="F2050" s="1" t="str">
        <f>TRIM(PROPER(Table2[[#This Row],[Category]]))</f>
        <v>Computers</v>
      </c>
      <c r="G2050" s="1" t="str">
        <f>TRIM(PROPER(Table2[[#This Row],[Brand]]))</f>
        <v>Microsoft</v>
      </c>
      <c r="H2050" s="1">
        <f>Table2[[#This Row],[Supplier_ID]]</f>
        <v>1073</v>
      </c>
      <c r="I2050" s="1">
        <f>Table2[[#This Row],[Market_Price]]</f>
        <v>801.38</v>
      </c>
      <c r="J2050" s="1">
        <f>Table2[[#This Row],[Selling_Price]]</f>
        <v>1554.27</v>
      </c>
      <c r="K2050" s="1">
        <f>Table2[[#This Row],[Quantity]]</f>
        <v>443</v>
      </c>
      <c r="L2050" s="1" t="str">
        <f>IF(ISBLANK(Table2[[#This Row],[Status]]), "No Data Entered", IFERROR(Table2[[#This Row],[Status]], "No Data Entered"))</f>
        <v>Delivered</v>
      </c>
    </row>
    <row r="2051" spans="1:12" x14ac:dyDescent="0.3">
      <c r="A2051" s="1" t="str">
        <f>Table2[[#This Row],[Product_ID]]</f>
        <v>PRO2838</v>
      </c>
      <c r="B2051" s="1" t="str">
        <f>Table2[[#This Row],[Customer_ID]]</f>
        <v>CUST51530</v>
      </c>
      <c r="C2051" s="14" t="str">
        <f>Table2[[#This Row],[Date]]</f>
        <v>18/08/2024</v>
      </c>
      <c r="D2051" s="1" t="str">
        <f>TRIM(PROPER(Table2[[#This Row],[Product_Name]]))</f>
        <v>Headphones</v>
      </c>
      <c r="E2051" s="1" t="str">
        <f>TRIM(PROPER(Table2[[#This Row],[Country]]))</f>
        <v>Germany</v>
      </c>
      <c r="F2051" s="1" t="str">
        <f>TRIM(PROPER(Table2[[#This Row],[Category]]))</f>
        <v>Office Supplies</v>
      </c>
      <c r="G2051" s="1" t="str">
        <f>TRIM(PROPER(Table2[[#This Row],[Brand]]))</f>
        <v>Canon</v>
      </c>
      <c r="H2051" s="1">
        <f>Table2[[#This Row],[Supplier_ID]]</f>
        <v>1091</v>
      </c>
      <c r="I2051" s="1">
        <f>Table2[[#This Row],[Market_Price]]</f>
        <v>1873.23</v>
      </c>
      <c r="J2051" s="1">
        <f>Table2[[#This Row],[Selling_Price]]</f>
        <v>2924.98</v>
      </c>
      <c r="K2051" s="1">
        <f>Table2[[#This Row],[Quantity]]</f>
        <v>229</v>
      </c>
      <c r="L2051" s="1" t="str">
        <f>IF(ISBLANK(Table2[[#This Row],[Status]]), "No Data Entered", IFERROR(Table2[[#This Row],[Status]], "No Data Entered"))</f>
        <v>Delivered</v>
      </c>
    </row>
    <row r="2052" spans="1:12" x14ac:dyDescent="0.3">
      <c r="A2052" s="1" t="str">
        <f>Table2[[#This Row],[Product_ID]]</f>
        <v>PRO8565</v>
      </c>
      <c r="B2052" s="1" t="str">
        <f>Table2[[#This Row],[Customer_ID]]</f>
        <v>CUST51535</v>
      </c>
      <c r="C2052" s="14" t="str">
        <f>Table2[[#This Row],[Date]]</f>
        <v>02/07/2022</v>
      </c>
      <c r="D2052" s="1" t="str">
        <f>TRIM(PROPER(Table2[[#This Row],[Product_Name]]))</f>
        <v>Laptop</v>
      </c>
      <c r="E2052" s="1" t="str">
        <f>TRIM(PROPER(Table2[[#This Row],[Country]]))</f>
        <v>Canada</v>
      </c>
      <c r="F2052" s="1" t="str">
        <f>TRIM(PROPER(Table2[[#This Row],[Category]]))</f>
        <v>Electronics</v>
      </c>
      <c r="G2052" s="1" t="str">
        <f>TRIM(PROPER(Table2[[#This Row],[Brand]]))</f>
        <v>Asus</v>
      </c>
      <c r="H2052" s="1">
        <f>Table2[[#This Row],[Supplier_ID]]</f>
        <v>1066</v>
      </c>
      <c r="I2052" s="1">
        <f>Table2[[#This Row],[Market_Price]]</f>
        <v>257.61</v>
      </c>
      <c r="J2052" s="1">
        <f>Table2[[#This Row],[Selling_Price]]</f>
        <v>286.20999999999998</v>
      </c>
      <c r="K2052" s="1">
        <f>Table2[[#This Row],[Quantity]]</f>
        <v>101</v>
      </c>
      <c r="L2052" s="1" t="str">
        <f>IF(ISBLANK(Table2[[#This Row],[Status]]), "No Data Entered", IFERROR(Table2[[#This Row],[Status]], "No Data Entered"))</f>
        <v>Delivered</v>
      </c>
    </row>
    <row r="2053" spans="1:12" x14ac:dyDescent="0.3">
      <c r="A2053" s="1" t="str">
        <f>Table2[[#This Row],[Product_ID]]</f>
        <v>PRO3437</v>
      </c>
      <c r="B2053" s="1" t="str">
        <f>Table2[[#This Row],[Customer_ID]]</f>
        <v>CUST51648</v>
      </c>
      <c r="C2053" s="14" t="str">
        <f>Table2[[#This Row],[Date]]</f>
        <v>25/09/2022</v>
      </c>
      <c r="D2053" s="1" t="str">
        <f>TRIM(PROPER(Table2[[#This Row],[Product_Name]]))</f>
        <v>Headphones</v>
      </c>
      <c r="E2053" s="1" t="str">
        <f>TRIM(PROPER(Table2[[#This Row],[Country]]))</f>
        <v>Canada</v>
      </c>
      <c r="F2053" s="1" t="str">
        <f>TRIM(PROPER(Table2[[#This Row],[Category]]))</f>
        <v>Electronics</v>
      </c>
      <c r="G2053" s="1" t="str">
        <f>TRIM(PROPER(Table2[[#This Row],[Brand]]))</f>
        <v>Apple</v>
      </c>
      <c r="H2053" s="1">
        <f>Table2[[#This Row],[Supplier_ID]]</f>
        <v>1009</v>
      </c>
      <c r="I2053" s="1">
        <f>Table2[[#This Row],[Market_Price]]</f>
        <v>1239.22</v>
      </c>
      <c r="J2053" s="1">
        <f>Table2[[#This Row],[Selling_Price]]</f>
        <v>2415.69</v>
      </c>
      <c r="K2053" s="1">
        <f>Table2[[#This Row],[Quantity]]</f>
        <v>25</v>
      </c>
      <c r="L2053" s="1" t="str">
        <f>IF(ISBLANK(Table2[[#This Row],[Status]]), "No Data Entered", IFERROR(Table2[[#This Row],[Status]], "No Data Entered"))</f>
        <v>Delivered</v>
      </c>
    </row>
    <row r="2054" spans="1:12" x14ac:dyDescent="0.3">
      <c r="A2054" s="1" t="str">
        <f>Table2[[#This Row],[Product_ID]]</f>
        <v>PRO2516</v>
      </c>
      <c r="B2054" s="1" t="str">
        <f>Table2[[#This Row],[Customer_ID]]</f>
        <v>CUST51685</v>
      </c>
      <c r="C2054" s="14" t="str">
        <f>Table2[[#This Row],[Date]]</f>
        <v>10/01/2022</v>
      </c>
      <c r="D2054" s="1" t="str">
        <f>TRIM(PROPER(Table2[[#This Row],[Product_Name]]))</f>
        <v>Smartphone</v>
      </c>
      <c r="E2054" s="1" t="str">
        <f>TRIM(PROPER(Table2[[#This Row],[Country]]))</f>
        <v>Usa</v>
      </c>
      <c r="F2054" s="1" t="str">
        <f>TRIM(PROPER(Table2[[#This Row],[Category]]))</f>
        <v>Electronics</v>
      </c>
      <c r="G2054" s="1" t="str">
        <f>TRIM(PROPER(Table2[[#This Row],[Brand]]))</f>
        <v>Hp</v>
      </c>
      <c r="H2054" s="1">
        <f>Table2[[#This Row],[Supplier_ID]]</f>
        <v>1036</v>
      </c>
      <c r="I2054" s="1">
        <f>Table2[[#This Row],[Market_Price]]</f>
        <v>1817.58</v>
      </c>
      <c r="J2054" s="1">
        <f>Table2[[#This Row],[Selling_Price]]</f>
        <v>3150.89</v>
      </c>
      <c r="K2054" s="1">
        <f>Table2[[#This Row],[Quantity]]</f>
        <v>190</v>
      </c>
      <c r="L2054" s="1" t="str">
        <f>IF(ISBLANK(Table2[[#This Row],[Status]]), "No Data Entered", IFERROR(Table2[[#This Row],[Status]], "No Data Entered"))</f>
        <v>Delivered</v>
      </c>
    </row>
    <row r="2055" spans="1:12" x14ac:dyDescent="0.3">
      <c r="A2055" s="1" t="str">
        <f>Table2[[#This Row],[Product_ID]]</f>
        <v>PRO8266</v>
      </c>
      <c r="B2055" s="1" t="str">
        <f>Table2[[#This Row],[Customer_ID]]</f>
        <v>CUST51779</v>
      </c>
      <c r="C2055" s="14" t="str">
        <f>Table2[[#This Row],[Date]]</f>
        <v>04/05/2021</v>
      </c>
      <c r="D2055" s="1" t="str">
        <f>TRIM(PROPER(Table2[[#This Row],[Product_Name]]))</f>
        <v>Tablet</v>
      </c>
      <c r="E2055" s="1" t="str">
        <f>TRIM(PROPER(Table2[[#This Row],[Country]]))</f>
        <v>India</v>
      </c>
      <c r="F2055" s="1" t="str">
        <f>TRIM(PROPER(Table2[[#This Row],[Category]]))</f>
        <v>Wearables</v>
      </c>
      <c r="G2055" s="1" t="str">
        <f>TRIM(PROPER(Table2[[#This Row],[Brand]]))</f>
        <v>Lenovo</v>
      </c>
      <c r="H2055" s="1">
        <f>Table2[[#This Row],[Supplier_ID]]</f>
        <v>1095</v>
      </c>
      <c r="I2055" s="1">
        <f>Table2[[#This Row],[Market_Price]]</f>
        <v>1155.6199999999999</v>
      </c>
      <c r="J2055" s="1">
        <f>Table2[[#This Row],[Selling_Price]]</f>
        <v>2128.64</v>
      </c>
      <c r="K2055" s="1">
        <f>Table2[[#This Row],[Quantity]]</f>
        <v>258</v>
      </c>
      <c r="L2055" s="1" t="str">
        <f>IF(ISBLANK(Table2[[#This Row],[Status]]), "No Data Entered", IFERROR(Table2[[#This Row],[Status]], "No Data Entered"))</f>
        <v>Delivered</v>
      </c>
    </row>
    <row r="2056" spans="1:12" x14ac:dyDescent="0.3">
      <c r="A2056" s="1" t="str">
        <f>Table2[[#This Row],[Product_ID]]</f>
        <v>PRO6447</v>
      </c>
      <c r="B2056" s="1" t="str">
        <f>Table2[[#This Row],[Customer_ID]]</f>
        <v>CUST51945</v>
      </c>
      <c r="C2056" s="14" t="str">
        <f>Table2[[#This Row],[Date]]</f>
        <v>16/12/2024</v>
      </c>
      <c r="D2056" s="1" t="str">
        <f>TRIM(PROPER(Table2[[#This Row],[Product_Name]]))</f>
        <v>Tablet</v>
      </c>
      <c r="E2056" s="1" t="str">
        <f>TRIM(PROPER(Table2[[#This Row],[Country]]))</f>
        <v>Japan</v>
      </c>
      <c r="F2056" s="1" t="str">
        <f>TRIM(PROPER(Table2[[#This Row],[Category]]))</f>
        <v>Electronics</v>
      </c>
      <c r="G2056" s="1" t="str">
        <f>TRIM(PROPER(Table2[[#This Row],[Brand]]))</f>
        <v>Logitech</v>
      </c>
      <c r="H2056" s="1">
        <f>Table2[[#This Row],[Supplier_ID]]</f>
        <v>1090</v>
      </c>
      <c r="I2056" s="1">
        <f>Table2[[#This Row],[Market_Price]]</f>
        <v>545.55999999999995</v>
      </c>
      <c r="J2056" s="1">
        <f>Table2[[#This Row],[Selling_Price]]</f>
        <v>613.65</v>
      </c>
      <c r="K2056" s="1">
        <f>Table2[[#This Row],[Quantity]]</f>
        <v>66</v>
      </c>
      <c r="L2056" s="1" t="str">
        <f>IF(ISBLANK(Table2[[#This Row],[Status]]), "No Data Entered", IFERROR(Table2[[#This Row],[Status]], "No Data Entered"))</f>
        <v>Delivered</v>
      </c>
    </row>
    <row r="2057" spans="1:12" x14ac:dyDescent="0.3">
      <c r="A2057" s="1" t="str">
        <f>Table2[[#This Row],[Product_ID]]</f>
        <v>PRO7028</v>
      </c>
      <c r="B2057" s="1" t="str">
        <f>Table2[[#This Row],[Customer_ID]]</f>
        <v>CUST52082</v>
      </c>
      <c r="C2057" s="14" t="str">
        <f>Table2[[#This Row],[Date]]</f>
        <v>20/05/2023</v>
      </c>
      <c r="D2057" s="1" t="str">
        <f>TRIM(PROPER(Table2[[#This Row],[Product_Name]]))</f>
        <v>Keyboard</v>
      </c>
      <c r="E2057" s="1" t="str">
        <f>TRIM(PROPER(Table2[[#This Row],[Country]]))</f>
        <v>Brazil</v>
      </c>
      <c r="F2057" s="1" t="str">
        <f>TRIM(PROPER(Table2[[#This Row],[Category]]))</f>
        <v>Wearables</v>
      </c>
      <c r="G2057" s="1" t="str">
        <f>TRIM(PROPER(Table2[[#This Row],[Brand]]))</f>
        <v>Hp</v>
      </c>
      <c r="H2057" s="1">
        <f>Table2[[#This Row],[Supplier_ID]]</f>
        <v>1005</v>
      </c>
      <c r="I2057" s="1">
        <f>Table2[[#This Row],[Market_Price]]</f>
        <v>203.47</v>
      </c>
      <c r="J2057" s="1">
        <f>Table2[[#This Row],[Selling_Price]]</f>
        <v>227.38</v>
      </c>
      <c r="K2057" s="1">
        <f>Table2[[#This Row],[Quantity]]</f>
        <v>104</v>
      </c>
      <c r="L2057" s="1" t="str">
        <f>IF(ISBLANK(Table2[[#This Row],[Status]]), "No Data Entered", IFERROR(Table2[[#This Row],[Status]], "No Data Entered"))</f>
        <v>Delivered</v>
      </c>
    </row>
    <row r="2058" spans="1:12" x14ac:dyDescent="0.3">
      <c r="A2058" s="1" t="str">
        <f>Table2[[#This Row],[Product_ID]]</f>
        <v>PRO3728</v>
      </c>
      <c r="B2058" s="1" t="str">
        <f>Table2[[#This Row],[Customer_ID]]</f>
        <v>CUST52129</v>
      </c>
      <c r="C2058" s="14" t="str">
        <f>Table2[[#This Row],[Date]]</f>
        <v>20/08/2022</v>
      </c>
      <c r="D2058" s="1" t="str">
        <f>TRIM(PROPER(Table2[[#This Row],[Product_Name]]))</f>
        <v>Headphones</v>
      </c>
      <c r="E2058" s="1" t="str">
        <f>TRIM(PROPER(Table2[[#This Row],[Country]]))</f>
        <v>Japan</v>
      </c>
      <c r="F2058" s="1" t="str">
        <f>TRIM(PROPER(Table2[[#This Row],[Category]]))</f>
        <v>Electronics</v>
      </c>
      <c r="G2058" s="1" t="str">
        <f>TRIM(PROPER(Table2[[#This Row],[Brand]]))</f>
        <v>Asus</v>
      </c>
      <c r="H2058" s="1">
        <f>Table2[[#This Row],[Supplier_ID]]</f>
        <v>1026</v>
      </c>
      <c r="I2058" s="1">
        <f>Table2[[#This Row],[Market_Price]]</f>
        <v>1940.37</v>
      </c>
      <c r="J2058" s="1">
        <f>Table2[[#This Row],[Selling_Price]]</f>
        <v>2552.44</v>
      </c>
      <c r="K2058" s="1">
        <f>Table2[[#This Row],[Quantity]]</f>
        <v>228</v>
      </c>
      <c r="L2058" s="1" t="str">
        <f>IF(ISBLANK(Table2[[#This Row],[Status]]), "No Data Entered", IFERROR(Table2[[#This Row],[Status]], "No Data Entered"))</f>
        <v>Delivered</v>
      </c>
    </row>
    <row r="2059" spans="1:12" x14ac:dyDescent="0.3">
      <c r="A2059" s="1" t="str">
        <f>Table2[[#This Row],[Product_ID]]</f>
        <v>PRO5629</v>
      </c>
      <c r="B2059" s="1" t="str">
        <f>Table2[[#This Row],[Customer_ID]]</f>
        <v>CUST52233</v>
      </c>
      <c r="C2059" s="14" t="str">
        <f>Table2[[#This Row],[Date]]</f>
        <v>12/10/2021</v>
      </c>
      <c r="D2059" s="1" t="str">
        <f>TRIM(PROPER(Table2[[#This Row],[Product_Name]]))</f>
        <v>Keyboard</v>
      </c>
      <c r="E2059" s="1" t="str">
        <f>TRIM(PROPER(Table2[[#This Row],[Country]]))</f>
        <v>Brazil</v>
      </c>
      <c r="F2059" s="1" t="str">
        <f>TRIM(PROPER(Table2[[#This Row],[Category]]))</f>
        <v>Office Supplies</v>
      </c>
      <c r="G2059" s="1" t="str">
        <f>TRIM(PROPER(Table2[[#This Row],[Brand]]))</f>
        <v>Asus</v>
      </c>
      <c r="H2059" s="1">
        <f>Table2[[#This Row],[Supplier_ID]]</f>
        <v>1041</v>
      </c>
      <c r="I2059" s="1">
        <f>Table2[[#This Row],[Market_Price]]</f>
        <v>70.260000000000005</v>
      </c>
      <c r="J2059" s="1">
        <f>Table2[[#This Row],[Selling_Price]]</f>
        <v>123.32</v>
      </c>
      <c r="K2059" s="1">
        <f>Table2[[#This Row],[Quantity]]</f>
        <v>20</v>
      </c>
      <c r="L2059" s="1" t="str">
        <f>IF(ISBLANK(Table2[[#This Row],[Status]]), "No Data Entered", IFERROR(Table2[[#This Row],[Status]], "No Data Entered"))</f>
        <v>Delivered</v>
      </c>
    </row>
    <row r="2060" spans="1:12" x14ac:dyDescent="0.3">
      <c r="A2060" s="1" t="str">
        <f>Table2[[#This Row],[Product_ID]]</f>
        <v>PRO3135</v>
      </c>
      <c r="B2060" s="1" t="str">
        <f>Table2[[#This Row],[Customer_ID]]</f>
        <v>CUST52304</v>
      </c>
      <c r="C2060" s="14" t="str">
        <f>Table2[[#This Row],[Date]]</f>
        <v>26/08/2025</v>
      </c>
      <c r="D2060" s="1" t="str">
        <f>TRIM(PROPER(Table2[[#This Row],[Product_Name]]))</f>
        <v>Laptop</v>
      </c>
      <c r="E2060" s="1" t="str">
        <f>TRIM(PROPER(Table2[[#This Row],[Country]]))</f>
        <v>France</v>
      </c>
      <c r="F2060" s="1" t="str">
        <f>TRIM(PROPER(Table2[[#This Row],[Category]]))</f>
        <v>Electronics</v>
      </c>
      <c r="G2060" s="1" t="str">
        <f>TRIM(PROPER(Table2[[#This Row],[Brand]]))</f>
        <v>Sony</v>
      </c>
      <c r="H2060" s="1">
        <f>Table2[[#This Row],[Supplier_ID]]</f>
        <v>1080</v>
      </c>
      <c r="I2060" s="1">
        <f>Table2[[#This Row],[Market_Price]]</f>
        <v>1830.26</v>
      </c>
      <c r="J2060" s="1">
        <f>Table2[[#This Row],[Selling_Price]]</f>
        <v>3653.93</v>
      </c>
      <c r="K2060" s="1">
        <f>Table2[[#This Row],[Quantity]]</f>
        <v>55</v>
      </c>
      <c r="L2060" s="1" t="str">
        <f>IF(ISBLANK(Table2[[#This Row],[Status]]), "No Data Entered", IFERROR(Table2[[#This Row],[Status]], "No Data Entered"))</f>
        <v>Delivered</v>
      </c>
    </row>
    <row r="2061" spans="1:12" x14ac:dyDescent="0.3">
      <c r="A2061" s="1" t="str">
        <f>Table2[[#This Row],[Product_ID]]</f>
        <v>PRO9158</v>
      </c>
      <c r="B2061" s="1" t="str">
        <f>Table2[[#This Row],[Customer_ID]]</f>
        <v>CUST52333</v>
      </c>
      <c r="C2061" s="14" t="str">
        <f>Table2[[#This Row],[Date]]</f>
        <v>14/04/2025</v>
      </c>
      <c r="D2061" s="1" t="str">
        <f>TRIM(PROPER(Table2[[#This Row],[Product_Name]]))</f>
        <v>Monitor</v>
      </c>
      <c r="E2061" s="1" t="str">
        <f>TRIM(PROPER(Table2[[#This Row],[Country]]))</f>
        <v>Germany</v>
      </c>
      <c r="F2061" s="1" t="str">
        <f>TRIM(PROPER(Table2[[#This Row],[Category]]))</f>
        <v>Electronics</v>
      </c>
      <c r="G2061" s="1" t="str">
        <f>TRIM(PROPER(Table2[[#This Row],[Brand]]))</f>
        <v>Dell</v>
      </c>
      <c r="H2061" s="1">
        <f>Table2[[#This Row],[Supplier_ID]]</f>
        <v>1014</v>
      </c>
      <c r="I2061" s="1">
        <f>Table2[[#This Row],[Market_Price]]</f>
        <v>1525</v>
      </c>
      <c r="J2061" s="1">
        <f>Table2[[#This Row],[Selling_Price]]</f>
        <v>2171.7800000000002</v>
      </c>
      <c r="K2061" s="1">
        <f>Table2[[#This Row],[Quantity]]</f>
        <v>38</v>
      </c>
      <c r="L2061" s="1" t="str">
        <f>IF(ISBLANK(Table2[[#This Row],[Status]]), "No Data Entered", IFERROR(Table2[[#This Row],[Status]], "No Data Entered"))</f>
        <v>Delivered</v>
      </c>
    </row>
    <row r="2062" spans="1:12" x14ac:dyDescent="0.3">
      <c r="A2062" s="1" t="str">
        <f>Table2[[#This Row],[Product_ID]]</f>
        <v>PRO6266</v>
      </c>
      <c r="B2062" s="1" t="str">
        <f>Table2[[#This Row],[Customer_ID]]</f>
        <v>CUST52336</v>
      </c>
      <c r="C2062" s="14" t="str">
        <f>Table2[[#This Row],[Date]]</f>
        <v>01/03/2025</v>
      </c>
      <c r="D2062" s="1" t="str">
        <f>TRIM(PROPER(Table2[[#This Row],[Product_Name]]))</f>
        <v>Mouse</v>
      </c>
      <c r="E2062" s="1" t="str">
        <f>TRIM(PROPER(Table2[[#This Row],[Country]]))</f>
        <v>Australia</v>
      </c>
      <c r="F2062" s="1" t="str">
        <f>TRIM(PROPER(Table2[[#This Row],[Category]]))</f>
        <v>Office Supplies</v>
      </c>
      <c r="G2062" s="1" t="str">
        <f>TRIM(PROPER(Table2[[#This Row],[Brand]]))</f>
        <v>Lenovo</v>
      </c>
      <c r="H2062" s="1">
        <f>Table2[[#This Row],[Supplier_ID]]</f>
        <v>1088</v>
      </c>
      <c r="I2062" s="1">
        <f>Table2[[#This Row],[Market_Price]]</f>
        <v>1555.21</v>
      </c>
      <c r="J2062" s="1">
        <f>Table2[[#This Row],[Selling_Price]]</f>
        <v>2594.17</v>
      </c>
      <c r="K2062" s="1">
        <f>Table2[[#This Row],[Quantity]]</f>
        <v>452</v>
      </c>
      <c r="L2062" s="1" t="str">
        <f>IF(ISBLANK(Table2[[#This Row],[Status]]), "No Data Entered", IFERROR(Table2[[#This Row],[Status]], "No Data Entered"))</f>
        <v>Delivered</v>
      </c>
    </row>
    <row r="2063" spans="1:12" x14ac:dyDescent="0.3">
      <c r="A2063" s="1" t="str">
        <f>Table2[[#This Row],[Product_ID]]</f>
        <v>PRO7537</v>
      </c>
      <c r="B2063" s="1" t="str">
        <f>Table2[[#This Row],[Customer_ID]]</f>
        <v>CUST52372</v>
      </c>
      <c r="C2063" s="14" t="str">
        <f>Table2[[#This Row],[Date]]</f>
        <v>02/09/2023</v>
      </c>
      <c r="D2063" s="1" t="str">
        <f>TRIM(PROPER(Table2[[#This Row],[Product_Name]]))</f>
        <v>Smartwatch</v>
      </c>
      <c r="E2063" s="1" t="str">
        <f>TRIM(PROPER(Table2[[#This Row],[Country]]))</f>
        <v>Japan</v>
      </c>
      <c r="F2063" s="1" t="str">
        <f>TRIM(PROPER(Table2[[#This Row],[Category]]))</f>
        <v>Computers</v>
      </c>
      <c r="G2063" s="1" t="str">
        <f>TRIM(PROPER(Table2[[#This Row],[Brand]]))</f>
        <v>Apple</v>
      </c>
      <c r="H2063" s="1">
        <f>Table2[[#This Row],[Supplier_ID]]</f>
        <v>1095</v>
      </c>
      <c r="I2063" s="1">
        <f>Table2[[#This Row],[Market_Price]]</f>
        <v>813.81</v>
      </c>
      <c r="J2063" s="1">
        <f>Table2[[#This Row],[Selling_Price]]</f>
        <v>1327.63</v>
      </c>
      <c r="K2063" s="1">
        <f>Table2[[#This Row],[Quantity]]</f>
        <v>273</v>
      </c>
      <c r="L2063" s="1" t="str">
        <f>IF(ISBLANK(Table2[[#This Row],[Status]]), "No Data Entered", IFERROR(Table2[[#This Row],[Status]], "No Data Entered"))</f>
        <v>Delivered</v>
      </c>
    </row>
    <row r="2064" spans="1:12" x14ac:dyDescent="0.3">
      <c r="A2064" s="1" t="str">
        <f>Table2[[#This Row],[Product_ID]]</f>
        <v>PRO8978</v>
      </c>
      <c r="B2064" s="1" t="str">
        <f>Table2[[#This Row],[Customer_ID]]</f>
        <v>CUST52483</v>
      </c>
      <c r="C2064" s="14" t="str">
        <f>Table2[[#This Row],[Date]]</f>
        <v>09/11/2023</v>
      </c>
      <c r="D2064" s="1" t="str">
        <f>TRIM(PROPER(Table2[[#This Row],[Product_Name]]))</f>
        <v>Monitor</v>
      </c>
      <c r="E2064" s="1" t="str">
        <f>TRIM(PROPER(Table2[[#This Row],[Country]]))</f>
        <v>Japan</v>
      </c>
      <c r="F2064" s="1" t="str">
        <f>TRIM(PROPER(Table2[[#This Row],[Category]]))</f>
        <v>Wearables</v>
      </c>
      <c r="G2064" s="1" t="str">
        <f>TRIM(PROPER(Table2[[#This Row],[Brand]]))</f>
        <v>Apple</v>
      </c>
      <c r="H2064" s="1">
        <f>Table2[[#This Row],[Supplier_ID]]</f>
        <v>1037</v>
      </c>
      <c r="I2064" s="1">
        <f>Table2[[#This Row],[Market_Price]]</f>
        <v>189.43</v>
      </c>
      <c r="J2064" s="1">
        <f>Table2[[#This Row],[Selling_Price]]</f>
        <v>313.06</v>
      </c>
      <c r="K2064" s="1">
        <f>Table2[[#This Row],[Quantity]]</f>
        <v>74</v>
      </c>
      <c r="L2064" s="1" t="str">
        <f>IF(ISBLANK(Table2[[#This Row],[Status]]), "No Data Entered", IFERROR(Table2[[#This Row],[Status]], "No Data Entered"))</f>
        <v>Delivered</v>
      </c>
    </row>
    <row r="2065" spans="1:12" x14ac:dyDescent="0.3">
      <c r="A2065" s="1" t="str">
        <f>Table2[[#This Row],[Product_ID]]</f>
        <v>PRO7226</v>
      </c>
      <c r="B2065" s="1" t="str">
        <f>Table2[[#This Row],[Customer_ID]]</f>
        <v>CUST52507</v>
      </c>
      <c r="C2065" s="14" t="str">
        <f>Table2[[#This Row],[Date]]</f>
        <v>13/08/2024</v>
      </c>
      <c r="D2065" s="1" t="str">
        <f>TRIM(PROPER(Table2[[#This Row],[Product_Name]]))</f>
        <v>Tablet</v>
      </c>
      <c r="E2065" s="1" t="str">
        <f>TRIM(PROPER(Table2[[#This Row],[Country]]))</f>
        <v>Usa</v>
      </c>
      <c r="F2065" s="1" t="str">
        <f>TRIM(PROPER(Table2[[#This Row],[Category]]))</f>
        <v>Wearables</v>
      </c>
      <c r="G2065" s="1" t="str">
        <f>TRIM(PROPER(Table2[[#This Row],[Brand]]))</f>
        <v>Asus</v>
      </c>
      <c r="H2065" s="1">
        <f>Table2[[#This Row],[Supplier_ID]]</f>
        <v>1072</v>
      </c>
      <c r="I2065" s="1">
        <f>Table2[[#This Row],[Market_Price]]</f>
        <v>976.92</v>
      </c>
      <c r="J2065" s="1">
        <f>Table2[[#This Row],[Selling_Price]]</f>
        <v>1753.13</v>
      </c>
      <c r="K2065" s="1">
        <f>Table2[[#This Row],[Quantity]]</f>
        <v>195</v>
      </c>
      <c r="L2065" s="1" t="str">
        <f>IF(ISBLANK(Table2[[#This Row],[Status]]), "No Data Entered", IFERROR(Table2[[#This Row],[Status]], "No Data Entered"))</f>
        <v>Delivered</v>
      </c>
    </row>
    <row r="2066" spans="1:12" x14ac:dyDescent="0.3">
      <c r="A2066" s="1" t="str">
        <f>Table2[[#This Row],[Product_ID]]</f>
        <v>PRO1577</v>
      </c>
      <c r="B2066" s="1" t="str">
        <f>Table2[[#This Row],[Customer_ID]]</f>
        <v>CUST52527</v>
      </c>
      <c r="C2066" s="14" t="str">
        <f>Table2[[#This Row],[Date]]</f>
        <v>18/05/2020</v>
      </c>
      <c r="D2066" s="1" t="str">
        <f>TRIM(PROPER(Table2[[#This Row],[Product_Name]]))</f>
        <v>Smartphone</v>
      </c>
      <c r="E2066" s="1" t="str">
        <f>TRIM(PROPER(Table2[[#This Row],[Country]]))</f>
        <v>Australia</v>
      </c>
      <c r="F2066" s="1" t="str">
        <f>TRIM(PROPER(Table2[[#This Row],[Category]]))</f>
        <v>Electronics</v>
      </c>
      <c r="G2066" s="1" t="str">
        <f>TRIM(PROPER(Table2[[#This Row],[Brand]]))</f>
        <v>Sony</v>
      </c>
      <c r="H2066" s="1">
        <f>Table2[[#This Row],[Supplier_ID]]</f>
        <v>1040</v>
      </c>
      <c r="I2066" s="1">
        <f>Table2[[#This Row],[Market_Price]]</f>
        <v>1236.3599999999999</v>
      </c>
      <c r="J2066" s="1">
        <f>Table2[[#This Row],[Selling_Price]]</f>
        <v>2272.94</v>
      </c>
      <c r="K2066" s="1">
        <f>Table2[[#This Row],[Quantity]]</f>
        <v>445</v>
      </c>
      <c r="L2066" s="1" t="str">
        <f>IF(ISBLANK(Table2[[#This Row],[Status]]), "No Data Entered", IFERROR(Table2[[#This Row],[Status]], "No Data Entered"))</f>
        <v>Delivered</v>
      </c>
    </row>
    <row r="2067" spans="1:12" x14ac:dyDescent="0.3">
      <c r="A2067" s="1" t="str">
        <f>Table2[[#This Row],[Product_ID]]</f>
        <v>PRO8983</v>
      </c>
      <c r="B2067" s="1" t="str">
        <f>Table2[[#This Row],[Customer_ID]]</f>
        <v>CUST52615</v>
      </c>
      <c r="C2067" s="14" t="str">
        <f>Table2[[#This Row],[Date]]</f>
        <v>16/04/2025</v>
      </c>
      <c r="D2067" s="1" t="str">
        <f>TRIM(PROPER(Table2[[#This Row],[Product_Name]]))</f>
        <v>Camera</v>
      </c>
      <c r="E2067" s="1" t="str">
        <f>TRIM(PROPER(Table2[[#This Row],[Country]]))</f>
        <v>Japan</v>
      </c>
      <c r="F2067" s="1" t="str">
        <f>TRIM(PROPER(Table2[[#This Row],[Category]]))</f>
        <v>Electronics</v>
      </c>
      <c r="G2067" s="1" t="str">
        <f>TRIM(PROPER(Table2[[#This Row],[Brand]]))</f>
        <v>Dell</v>
      </c>
      <c r="H2067" s="1">
        <f>Table2[[#This Row],[Supplier_ID]]</f>
        <v>1026</v>
      </c>
      <c r="I2067" s="1">
        <f>Table2[[#This Row],[Market_Price]]</f>
        <v>1320.83</v>
      </c>
      <c r="J2067" s="1">
        <f>Table2[[#This Row],[Selling_Price]]</f>
        <v>2359.14</v>
      </c>
      <c r="K2067" s="1">
        <f>Table2[[#This Row],[Quantity]]</f>
        <v>394</v>
      </c>
      <c r="L2067" s="1" t="str">
        <f>IF(ISBLANK(Table2[[#This Row],[Status]]), "No Data Entered", IFERROR(Table2[[#This Row],[Status]], "No Data Entered"))</f>
        <v>Delivered</v>
      </c>
    </row>
    <row r="2068" spans="1:12" x14ac:dyDescent="0.3">
      <c r="A2068" s="1" t="str">
        <f>Table2[[#This Row],[Product_ID]]</f>
        <v>PRO8337</v>
      </c>
      <c r="B2068" s="1" t="str">
        <f>Table2[[#This Row],[Customer_ID]]</f>
        <v>CUST52656</v>
      </c>
      <c r="C2068" s="14" t="str">
        <f>Table2[[#This Row],[Date]]</f>
        <v>01/11/2022</v>
      </c>
      <c r="D2068" s="1" t="str">
        <f>TRIM(PROPER(Table2[[#This Row],[Product_Name]]))</f>
        <v>Printer</v>
      </c>
      <c r="E2068" s="1" t="str">
        <f>TRIM(PROPER(Table2[[#This Row],[Country]]))</f>
        <v>Canada</v>
      </c>
      <c r="F2068" s="1" t="str">
        <f>TRIM(PROPER(Table2[[#This Row],[Category]]))</f>
        <v>Wearables</v>
      </c>
      <c r="G2068" s="1" t="str">
        <f>TRIM(PROPER(Table2[[#This Row],[Brand]]))</f>
        <v>Lenovo</v>
      </c>
      <c r="H2068" s="1">
        <f>Table2[[#This Row],[Supplier_ID]]</f>
        <v>1094</v>
      </c>
      <c r="I2068" s="1">
        <f>Table2[[#This Row],[Market_Price]]</f>
        <v>312.95</v>
      </c>
      <c r="J2068" s="1">
        <f>Table2[[#This Row],[Selling_Price]]</f>
        <v>447.9</v>
      </c>
      <c r="K2068" s="1">
        <f>Table2[[#This Row],[Quantity]]</f>
        <v>472</v>
      </c>
      <c r="L2068" s="1" t="str">
        <f>IF(ISBLANK(Table2[[#This Row],[Status]]), "No Data Entered", IFERROR(Table2[[#This Row],[Status]], "No Data Entered"))</f>
        <v>Delivered</v>
      </c>
    </row>
    <row r="2069" spans="1:12" x14ac:dyDescent="0.3">
      <c r="A2069" s="1" t="str">
        <f>Table2[[#This Row],[Product_ID]]</f>
        <v>PRO3789</v>
      </c>
      <c r="B2069" s="1" t="str">
        <f>Table2[[#This Row],[Customer_ID]]</f>
        <v>CUST52688</v>
      </c>
      <c r="C2069" s="14" t="str">
        <f>Table2[[#This Row],[Date]]</f>
        <v>08/06/2024</v>
      </c>
      <c r="D2069" s="1" t="str">
        <f>TRIM(PROPER(Table2[[#This Row],[Product_Name]]))</f>
        <v>Keyboard</v>
      </c>
      <c r="E2069" s="1" t="str">
        <f>TRIM(PROPER(Table2[[#This Row],[Country]]))</f>
        <v>Canada</v>
      </c>
      <c r="F2069" s="1" t="str">
        <f>TRIM(PROPER(Table2[[#This Row],[Category]]))</f>
        <v>Wearables</v>
      </c>
      <c r="G2069" s="1" t="str">
        <f>TRIM(PROPER(Table2[[#This Row],[Brand]]))</f>
        <v>Asus</v>
      </c>
      <c r="H2069" s="1">
        <f>Table2[[#This Row],[Supplier_ID]]</f>
        <v>1092</v>
      </c>
      <c r="I2069" s="1">
        <f>Table2[[#This Row],[Market_Price]]</f>
        <v>1660.18</v>
      </c>
      <c r="J2069" s="1">
        <f>Table2[[#This Row],[Selling_Price]]</f>
        <v>2270.6</v>
      </c>
      <c r="K2069" s="1">
        <f>Table2[[#This Row],[Quantity]]</f>
        <v>258</v>
      </c>
      <c r="L2069" s="1" t="str">
        <f>IF(ISBLANK(Table2[[#This Row],[Status]]), "No Data Entered", IFERROR(Table2[[#This Row],[Status]], "No Data Entered"))</f>
        <v>Delivered</v>
      </c>
    </row>
    <row r="2070" spans="1:12" x14ac:dyDescent="0.3">
      <c r="A2070" s="1" t="str">
        <f>Table2[[#This Row],[Product_ID]]</f>
        <v>PRO9088</v>
      </c>
      <c r="B2070" s="1" t="str">
        <f>Table2[[#This Row],[Customer_ID]]</f>
        <v>CUST52789</v>
      </c>
      <c r="C2070" s="14" t="str">
        <f>Table2[[#This Row],[Date]]</f>
        <v>29/04/2021</v>
      </c>
      <c r="D2070" s="1" t="str">
        <f>TRIM(PROPER(Table2[[#This Row],[Product_Name]]))</f>
        <v>Tablet</v>
      </c>
      <c r="E2070" s="1" t="str">
        <f>TRIM(PROPER(Table2[[#This Row],[Country]]))</f>
        <v>Australia</v>
      </c>
      <c r="F2070" s="1" t="str">
        <f>TRIM(PROPER(Table2[[#This Row],[Category]]))</f>
        <v>Computers</v>
      </c>
      <c r="G2070" s="1" t="str">
        <f>TRIM(PROPER(Table2[[#This Row],[Brand]]))</f>
        <v>Lenovo</v>
      </c>
      <c r="H2070" s="1">
        <f>Table2[[#This Row],[Supplier_ID]]</f>
        <v>1077</v>
      </c>
      <c r="I2070" s="1">
        <f>Table2[[#This Row],[Market_Price]]</f>
        <v>274.52</v>
      </c>
      <c r="J2070" s="1">
        <f>Table2[[#This Row],[Selling_Price]]</f>
        <v>388.49</v>
      </c>
      <c r="K2070" s="1">
        <f>Table2[[#This Row],[Quantity]]</f>
        <v>492</v>
      </c>
      <c r="L2070" s="1" t="str">
        <f>IF(ISBLANK(Table2[[#This Row],[Status]]), "No Data Entered", IFERROR(Table2[[#This Row],[Status]], "No Data Entered"))</f>
        <v>Delivered</v>
      </c>
    </row>
    <row r="2071" spans="1:12" x14ac:dyDescent="0.3">
      <c r="A2071" s="1" t="str">
        <f>Table2[[#This Row],[Product_ID]]</f>
        <v>PRO7304</v>
      </c>
      <c r="B2071" s="1" t="str">
        <f>Table2[[#This Row],[Customer_ID]]</f>
        <v>CUST52813</v>
      </c>
      <c r="C2071" s="14" t="str">
        <f>Table2[[#This Row],[Date]]</f>
        <v>31/07/2025</v>
      </c>
      <c r="D2071" s="1" t="str">
        <f>TRIM(PROPER(Table2[[#This Row],[Product_Name]]))</f>
        <v>Mouse</v>
      </c>
      <c r="E2071" s="1" t="str">
        <f>TRIM(PROPER(Table2[[#This Row],[Country]]))</f>
        <v>France</v>
      </c>
      <c r="F2071" s="1" t="str">
        <f>TRIM(PROPER(Table2[[#This Row],[Category]]))</f>
        <v>Wearables</v>
      </c>
      <c r="G2071" s="1" t="str">
        <f>TRIM(PROPER(Table2[[#This Row],[Brand]]))</f>
        <v>Sony</v>
      </c>
      <c r="H2071" s="1">
        <f>Table2[[#This Row],[Supplier_ID]]</f>
        <v>1043</v>
      </c>
      <c r="I2071" s="1">
        <f>Table2[[#This Row],[Market_Price]]</f>
        <v>1205.77</v>
      </c>
      <c r="J2071" s="1">
        <f>Table2[[#This Row],[Selling_Price]]</f>
        <v>2283.4699999999998</v>
      </c>
      <c r="K2071" s="1">
        <f>Table2[[#This Row],[Quantity]]</f>
        <v>26</v>
      </c>
      <c r="L2071" s="1" t="str">
        <f>IF(ISBLANK(Table2[[#This Row],[Status]]), "No Data Entered", IFERROR(Table2[[#This Row],[Status]], "No Data Entered"))</f>
        <v>Delivered</v>
      </c>
    </row>
    <row r="2072" spans="1:12" x14ac:dyDescent="0.3">
      <c r="A2072" s="1" t="str">
        <f>Table2[[#This Row],[Product_ID]]</f>
        <v>PRO5298</v>
      </c>
      <c r="B2072" s="1" t="str">
        <f>Table2[[#This Row],[Customer_ID]]</f>
        <v>CUST52849</v>
      </c>
      <c r="C2072" s="14" t="str">
        <f>Table2[[#This Row],[Date]]</f>
        <v>17/09/2025</v>
      </c>
      <c r="D2072" s="1" t="str">
        <f>TRIM(PROPER(Table2[[#This Row],[Product_Name]]))</f>
        <v>Keyboard</v>
      </c>
      <c r="E2072" s="1" t="str">
        <f>TRIM(PROPER(Table2[[#This Row],[Country]]))</f>
        <v>Germany</v>
      </c>
      <c r="F2072" s="1" t="str">
        <f>TRIM(PROPER(Table2[[#This Row],[Category]]))</f>
        <v>Computers</v>
      </c>
      <c r="G2072" s="1" t="str">
        <f>TRIM(PROPER(Table2[[#This Row],[Brand]]))</f>
        <v>Dell</v>
      </c>
      <c r="H2072" s="1">
        <f>Table2[[#This Row],[Supplier_ID]]</f>
        <v>1007</v>
      </c>
      <c r="I2072" s="1">
        <f>Table2[[#This Row],[Market_Price]]</f>
        <v>1516.41</v>
      </c>
      <c r="J2072" s="1">
        <f>Table2[[#This Row],[Selling_Price]]</f>
        <v>1910.98</v>
      </c>
      <c r="K2072" s="1">
        <f>Table2[[#This Row],[Quantity]]</f>
        <v>414</v>
      </c>
      <c r="L2072" s="1" t="str">
        <f>IF(ISBLANK(Table2[[#This Row],[Status]]), "No Data Entered", IFERROR(Table2[[#This Row],[Status]], "No Data Entered"))</f>
        <v>Delivered</v>
      </c>
    </row>
    <row r="2073" spans="1:12" x14ac:dyDescent="0.3">
      <c r="A2073" s="1" t="str">
        <f>Table2[[#This Row],[Product_ID]]</f>
        <v>PRO7069</v>
      </c>
      <c r="B2073" s="1" t="str">
        <f>Table2[[#This Row],[Customer_ID]]</f>
        <v>CUST52947</v>
      </c>
      <c r="C2073" s="14" t="str">
        <f>Table2[[#This Row],[Date]]</f>
        <v>21/07/2025</v>
      </c>
      <c r="D2073" s="1" t="str">
        <f>TRIM(PROPER(Table2[[#This Row],[Product_Name]]))</f>
        <v>Mouse</v>
      </c>
      <c r="E2073" s="1" t="str">
        <f>TRIM(PROPER(Table2[[#This Row],[Country]]))</f>
        <v>Japan</v>
      </c>
      <c r="F2073" s="1" t="str">
        <f>TRIM(PROPER(Table2[[#This Row],[Category]]))</f>
        <v>Office Supplies</v>
      </c>
      <c r="G2073" s="1" t="str">
        <f>TRIM(PROPER(Table2[[#This Row],[Brand]]))</f>
        <v>Lenovo</v>
      </c>
      <c r="H2073" s="1">
        <f>Table2[[#This Row],[Supplier_ID]]</f>
        <v>1059</v>
      </c>
      <c r="I2073" s="1">
        <f>Table2[[#This Row],[Market_Price]]</f>
        <v>1574.63</v>
      </c>
      <c r="J2073" s="1">
        <f>Table2[[#This Row],[Selling_Price]]</f>
        <v>2357.89</v>
      </c>
      <c r="K2073" s="1">
        <f>Table2[[#This Row],[Quantity]]</f>
        <v>419</v>
      </c>
      <c r="L2073" s="1" t="str">
        <f>IF(ISBLANK(Table2[[#This Row],[Status]]), "No Data Entered", IFERROR(Table2[[#This Row],[Status]], "No Data Entered"))</f>
        <v>Delivered</v>
      </c>
    </row>
    <row r="2074" spans="1:12" x14ac:dyDescent="0.3">
      <c r="A2074" s="1" t="str">
        <f>Table2[[#This Row],[Product_ID]]</f>
        <v>PRO1338</v>
      </c>
      <c r="B2074" s="1" t="str">
        <f>Table2[[#This Row],[Customer_ID]]</f>
        <v>CUST52953</v>
      </c>
      <c r="C2074" s="14" t="str">
        <f>Table2[[#This Row],[Date]]</f>
        <v>06/07/2020</v>
      </c>
      <c r="D2074" s="1" t="str">
        <f>TRIM(PROPER(Table2[[#This Row],[Product_Name]]))</f>
        <v>Headphones</v>
      </c>
      <c r="E2074" s="1" t="str">
        <f>TRIM(PROPER(Table2[[#This Row],[Country]]))</f>
        <v>China</v>
      </c>
      <c r="F2074" s="1" t="str">
        <f>TRIM(PROPER(Table2[[#This Row],[Category]]))</f>
        <v>Wearables</v>
      </c>
      <c r="G2074" s="1" t="str">
        <f>TRIM(PROPER(Table2[[#This Row],[Brand]]))</f>
        <v>Apple</v>
      </c>
      <c r="H2074" s="1">
        <f>Table2[[#This Row],[Supplier_ID]]</f>
        <v>1083</v>
      </c>
      <c r="I2074" s="1">
        <f>Table2[[#This Row],[Market_Price]]</f>
        <v>1586.42</v>
      </c>
      <c r="J2074" s="1">
        <f>Table2[[#This Row],[Selling_Price]]</f>
        <v>2534.8200000000002</v>
      </c>
      <c r="K2074" s="1">
        <f>Table2[[#This Row],[Quantity]]</f>
        <v>497</v>
      </c>
      <c r="L2074" s="1" t="str">
        <f>IF(ISBLANK(Table2[[#This Row],[Status]]), "No Data Entered", IFERROR(Table2[[#This Row],[Status]], "No Data Entered"))</f>
        <v>Delivered</v>
      </c>
    </row>
    <row r="2075" spans="1:12" x14ac:dyDescent="0.3">
      <c r="A2075" s="1" t="str">
        <f>Table2[[#This Row],[Product_ID]]</f>
        <v>PRO7718</v>
      </c>
      <c r="B2075" s="1" t="str">
        <f>Table2[[#This Row],[Customer_ID]]</f>
        <v>CUST52955</v>
      </c>
      <c r="C2075" s="14" t="str">
        <f>Table2[[#This Row],[Date]]</f>
        <v>16/05/2024</v>
      </c>
      <c r="D2075" s="1" t="str">
        <f>TRIM(PROPER(Table2[[#This Row],[Product_Name]]))</f>
        <v>Mouse</v>
      </c>
      <c r="E2075" s="1" t="str">
        <f>TRIM(PROPER(Table2[[#This Row],[Country]]))</f>
        <v>Germany</v>
      </c>
      <c r="F2075" s="1" t="str">
        <f>TRIM(PROPER(Table2[[#This Row],[Category]]))</f>
        <v>Office Supplies</v>
      </c>
      <c r="G2075" s="1" t="str">
        <f>TRIM(PROPER(Table2[[#This Row],[Brand]]))</f>
        <v>Asus</v>
      </c>
      <c r="H2075" s="1">
        <f>Table2[[#This Row],[Supplier_ID]]</f>
        <v>1033</v>
      </c>
      <c r="I2075" s="1">
        <f>Table2[[#This Row],[Market_Price]]</f>
        <v>1622.08</v>
      </c>
      <c r="J2075" s="1">
        <f>Table2[[#This Row],[Selling_Price]]</f>
        <v>2715.36</v>
      </c>
      <c r="K2075" s="1">
        <f>Table2[[#This Row],[Quantity]]</f>
        <v>436</v>
      </c>
      <c r="L2075" s="1" t="str">
        <f>IF(ISBLANK(Table2[[#This Row],[Status]]), "No Data Entered", IFERROR(Table2[[#This Row],[Status]], "No Data Entered"))</f>
        <v>Delivered</v>
      </c>
    </row>
    <row r="2076" spans="1:12" x14ac:dyDescent="0.3">
      <c r="A2076" s="1" t="str">
        <f>Table2[[#This Row],[Product_ID]]</f>
        <v>PRO4115</v>
      </c>
      <c r="B2076" s="1" t="str">
        <f>Table2[[#This Row],[Customer_ID]]</f>
        <v>CUST53006</v>
      </c>
      <c r="C2076" s="14" t="str">
        <f>Table2[[#This Row],[Date]]</f>
        <v>10/10/2023</v>
      </c>
      <c r="D2076" s="1" t="str">
        <f>TRIM(PROPER(Table2[[#This Row],[Product_Name]]))</f>
        <v>Headphones</v>
      </c>
      <c r="E2076" s="1" t="str">
        <f>TRIM(PROPER(Table2[[#This Row],[Country]]))</f>
        <v>Japan</v>
      </c>
      <c r="F2076" s="1" t="str">
        <f>TRIM(PROPER(Table2[[#This Row],[Category]]))</f>
        <v>Accessories</v>
      </c>
      <c r="G2076" s="1" t="str">
        <f>TRIM(PROPER(Table2[[#This Row],[Brand]]))</f>
        <v>Apple</v>
      </c>
      <c r="H2076" s="1">
        <f>Table2[[#This Row],[Supplier_ID]]</f>
        <v>1048</v>
      </c>
      <c r="I2076" s="1">
        <f>Table2[[#This Row],[Market_Price]]</f>
        <v>78.489999999999995</v>
      </c>
      <c r="J2076" s="1">
        <f>Table2[[#This Row],[Selling_Price]]</f>
        <v>120.03</v>
      </c>
      <c r="K2076" s="1">
        <f>Table2[[#This Row],[Quantity]]</f>
        <v>230</v>
      </c>
      <c r="L2076" s="1" t="str">
        <f>IF(ISBLANK(Table2[[#This Row],[Status]]), "No Data Entered", IFERROR(Table2[[#This Row],[Status]], "No Data Entered"))</f>
        <v>Delivered</v>
      </c>
    </row>
    <row r="2077" spans="1:12" x14ac:dyDescent="0.3">
      <c r="A2077" s="1" t="str">
        <f>Table2[[#This Row],[Product_ID]]</f>
        <v>PRO9328</v>
      </c>
      <c r="B2077" s="1" t="str">
        <f>Table2[[#This Row],[Customer_ID]]</f>
        <v>CUST53038</v>
      </c>
      <c r="C2077" s="14" t="str">
        <f>Table2[[#This Row],[Date]]</f>
        <v>01/07/2024</v>
      </c>
      <c r="D2077" s="1" t="str">
        <f>TRIM(PROPER(Table2[[#This Row],[Product_Name]]))</f>
        <v>Smartwatch</v>
      </c>
      <c r="E2077" s="1" t="str">
        <f>TRIM(PROPER(Table2[[#This Row],[Country]]))</f>
        <v>Uk</v>
      </c>
      <c r="F2077" s="1" t="str">
        <f>TRIM(PROPER(Table2[[#This Row],[Category]]))</f>
        <v>Wearables</v>
      </c>
      <c r="G2077" s="1" t="str">
        <f>TRIM(PROPER(Table2[[#This Row],[Brand]]))</f>
        <v>Microsoft</v>
      </c>
      <c r="H2077" s="1">
        <f>Table2[[#This Row],[Supplier_ID]]</f>
        <v>1047</v>
      </c>
      <c r="I2077" s="1">
        <f>Table2[[#This Row],[Market_Price]]</f>
        <v>1765.12</v>
      </c>
      <c r="J2077" s="1">
        <f>Table2[[#This Row],[Selling_Price]]</f>
        <v>3512.3</v>
      </c>
      <c r="K2077" s="1">
        <f>Table2[[#This Row],[Quantity]]</f>
        <v>221</v>
      </c>
      <c r="L2077" s="1" t="str">
        <f>IF(ISBLANK(Table2[[#This Row],[Status]]), "No Data Entered", IFERROR(Table2[[#This Row],[Status]], "No Data Entered"))</f>
        <v>Delivered</v>
      </c>
    </row>
    <row r="2078" spans="1:12" x14ac:dyDescent="0.3">
      <c r="A2078" s="1" t="str">
        <f>Table2[[#This Row],[Product_ID]]</f>
        <v>PRO4933</v>
      </c>
      <c r="B2078" s="1" t="str">
        <f>Table2[[#This Row],[Customer_ID]]</f>
        <v>CUST53077</v>
      </c>
      <c r="C2078" s="14" t="str">
        <f>Table2[[#This Row],[Date]]</f>
        <v>26/05/2025</v>
      </c>
      <c r="D2078" s="1" t="str">
        <f>TRIM(PROPER(Table2[[#This Row],[Product_Name]]))</f>
        <v>Laptop</v>
      </c>
      <c r="E2078" s="1" t="str">
        <f>TRIM(PROPER(Table2[[#This Row],[Country]]))</f>
        <v>Canada</v>
      </c>
      <c r="F2078" s="1" t="str">
        <f>TRIM(PROPER(Table2[[#This Row],[Category]]))</f>
        <v>Electronics</v>
      </c>
      <c r="G2078" s="1" t="str">
        <f>TRIM(PROPER(Table2[[#This Row],[Brand]]))</f>
        <v>Dell</v>
      </c>
      <c r="H2078" s="1">
        <f>Table2[[#This Row],[Supplier_ID]]</f>
        <v>1091</v>
      </c>
      <c r="I2078" s="1">
        <f>Table2[[#This Row],[Market_Price]]</f>
        <v>1321.35</v>
      </c>
      <c r="J2078" s="1">
        <f>Table2[[#This Row],[Selling_Price]]</f>
        <v>2143.4499999999998</v>
      </c>
      <c r="K2078" s="1">
        <f>Table2[[#This Row],[Quantity]]</f>
        <v>229</v>
      </c>
      <c r="L2078" s="1" t="str">
        <f>IF(ISBLANK(Table2[[#This Row],[Status]]), "No Data Entered", IFERROR(Table2[[#This Row],[Status]], "No Data Entered"))</f>
        <v>Delivered</v>
      </c>
    </row>
    <row r="2079" spans="1:12" x14ac:dyDescent="0.3">
      <c r="A2079" s="1" t="str">
        <f>Table2[[#This Row],[Product_ID]]</f>
        <v>PRO1137</v>
      </c>
      <c r="B2079" s="1" t="str">
        <f>Table2[[#This Row],[Customer_ID]]</f>
        <v>CUST53251</v>
      </c>
      <c r="C2079" s="14" t="str">
        <f>Table2[[#This Row],[Date]]</f>
        <v>08/09/2023</v>
      </c>
      <c r="D2079" s="1" t="str">
        <f>TRIM(PROPER(Table2[[#This Row],[Product_Name]]))</f>
        <v>Tablet</v>
      </c>
      <c r="E2079" s="1" t="str">
        <f>TRIM(PROPER(Table2[[#This Row],[Country]]))</f>
        <v>Usa</v>
      </c>
      <c r="F2079" s="1" t="str">
        <f>TRIM(PROPER(Table2[[#This Row],[Category]]))</f>
        <v>Accessories</v>
      </c>
      <c r="G2079" s="1" t="str">
        <f>TRIM(PROPER(Table2[[#This Row],[Brand]]))</f>
        <v>Canon</v>
      </c>
      <c r="H2079" s="1">
        <f>Table2[[#This Row],[Supplier_ID]]</f>
        <v>1067</v>
      </c>
      <c r="I2079" s="1">
        <f>Table2[[#This Row],[Market_Price]]</f>
        <v>1493.73</v>
      </c>
      <c r="J2079" s="1">
        <f>Table2[[#This Row],[Selling_Price]]</f>
        <v>2958.17</v>
      </c>
      <c r="K2079" s="1">
        <f>Table2[[#This Row],[Quantity]]</f>
        <v>58</v>
      </c>
      <c r="L2079" s="1" t="str">
        <f>IF(ISBLANK(Table2[[#This Row],[Status]]), "No Data Entered", IFERROR(Table2[[#This Row],[Status]], "No Data Entered"))</f>
        <v>Delivered</v>
      </c>
    </row>
    <row r="2080" spans="1:12" x14ac:dyDescent="0.3">
      <c r="A2080" s="1" t="str">
        <f>Table2[[#This Row],[Product_ID]]</f>
        <v>PRO5941</v>
      </c>
      <c r="B2080" s="1" t="str">
        <f>Table2[[#This Row],[Customer_ID]]</f>
        <v>CUST53284</v>
      </c>
      <c r="C2080" s="14" t="str">
        <f>Table2[[#This Row],[Date]]</f>
        <v>18/03/2020</v>
      </c>
      <c r="D2080" s="1" t="str">
        <f>TRIM(PROPER(Table2[[#This Row],[Product_Name]]))</f>
        <v>Monitor</v>
      </c>
      <c r="E2080" s="1" t="str">
        <f>TRIM(PROPER(Table2[[#This Row],[Country]]))</f>
        <v>Australia</v>
      </c>
      <c r="F2080" s="1" t="str">
        <f>TRIM(PROPER(Table2[[#This Row],[Category]]))</f>
        <v>Computers</v>
      </c>
      <c r="G2080" s="1" t="str">
        <f>TRIM(PROPER(Table2[[#This Row],[Brand]]))</f>
        <v>Logitech</v>
      </c>
      <c r="H2080" s="1">
        <f>Table2[[#This Row],[Supplier_ID]]</f>
        <v>1012</v>
      </c>
      <c r="I2080" s="1">
        <f>Table2[[#This Row],[Market_Price]]</f>
        <v>1252.51</v>
      </c>
      <c r="J2080" s="1">
        <f>Table2[[#This Row],[Selling_Price]]</f>
        <v>2343.9299999999998</v>
      </c>
      <c r="K2080" s="1">
        <f>Table2[[#This Row],[Quantity]]</f>
        <v>416</v>
      </c>
      <c r="L2080" s="1" t="str">
        <f>IF(ISBLANK(Table2[[#This Row],[Status]]), "No Data Entered", IFERROR(Table2[[#This Row],[Status]], "No Data Entered"))</f>
        <v>Delivered</v>
      </c>
    </row>
    <row r="2081" spans="1:12" x14ac:dyDescent="0.3">
      <c r="A2081" s="1" t="str">
        <f>Table2[[#This Row],[Product_ID]]</f>
        <v>PRO1162</v>
      </c>
      <c r="B2081" s="1" t="str">
        <f>Table2[[#This Row],[Customer_ID]]</f>
        <v>CUST53288</v>
      </c>
      <c r="C2081" s="14" t="str">
        <f>Table2[[#This Row],[Date]]</f>
        <v>05/12/2025</v>
      </c>
      <c r="D2081" s="1" t="str">
        <f>TRIM(PROPER(Table2[[#This Row],[Product_Name]]))</f>
        <v>Smartwatch</v>
      </c>
      <c r="E2081" s="1" t="str">
        <f>TRIM(PROPER(Table2[[#This Row],[Country]]))</f>
        <v>Usa</v>
      </c>
      <c r="F2081" s="1" t="str">
        <f>TRIM(PROPER(Table2[[#This Row],[Category]]))</f>
        <v>Office Supplies</v>
      </c>
      <c r="G2081" s="1" t="str">
        <f>TRIM(PROPER(Table2[[#This Row],[Brand]]))</f>
        <v>Asus</v>
      </c>
      <c r="H2081" s="1">
        <f>Table2[[#This Row],[Supplier_ID]]</f>
        <v>1053</v>
      </c>
      <c r="I2081" s="1">
        <f>Table2[[#This Row],[Market_Price]]</f>
        <v>104.55</v>
      </c>
      <c r="J2081" s="1">
        <f>Table2[[#This Row],[Selling_Price]]</f>
        <v>162.13999999999999</v>
      </c>
      <c r="K2081" s="1">
        <f>Table2[[#This Row],[Quantity]]</f>
        <v>366</v>
      </c>
      <c r="L2081" s="1" t="str">
        <f>IF(ISBLANK(Table2[[#This Row],[Status]]), "No Data Entered", IFERROR(Table2[[#This Row],[Status]], "No Data Entered"))</f>
        <v>Delivered</v>
      </c>
    </row>
    <row r="2082" spans="1:12" x14ac:dyDescent="0.3">
      <c r="A2082" s="1" t="str">
        <f>Table2[[#This Row],[Product_ID]]</f>
        <v>PRO6783</v>
      </c>
      <c r="B2082" s="1" t="str">
        <f>Table2[[#This Row],[Customer_ID]]</f>
        <v>CUST53356</v>
      </c>
      <c r="C2082" s="14" t="str">
        <f>Table2[[#This Row],[Date]]</f>
        <v>09/10/2025</v>
      </c>
      <c r="D2082" s="1" t="str">
        <f>TRIM(PROPER(Table2[[#This Row],[Product_Name]]))</f>
        <v>Printer</v>
      </c>
      <c r="E2082" s="1" t="str">
        <f>TRIM(PROPER(Table2[[#This Row],[Country]]))</f>
        <v>China</v>
      </c>
      <c r="F2082" s="1" t="str">
        <f>TRIM(PROPER(Table2[[#This Row],[Category]]))</f>
        <v>Wearables</v>
      </c>
      <c r="G2082" s="1" t="str">
        <f>TRIM(PROPER(Table2[[#This Row],[Brand]]))</f>
        <v>Microsoft</v>
      </c>
      <c r="H2082" s="1">
        <f>Table2[[#This Row],[Supplier_ID]]</f>
        <v>1071</v>
      </c>
      <c r="I2082" s="1">
        <f>Table2[[#This Row],[Market_Price]]</f>
        <v>143.41999999999999</v>
      </c>
      <c r="J2082" s="1">
        <f>Table2[[#This Row],[Selling_Price]]</f>
        <v>217.51</v>
      </c>
      <c r="K2082" s="1">
        <f>Table2[[#This Row],[Quantity]]</f>
        <v>470</v>
      </c>
      <c r="L2082" s="1" t="str">
        <f>IF(ISBLANK(Table2[[#This Row],[Status]]), "No Data Entered", IFERROR(Table2[[#This Row],[Status]], "No Data Entered"))</f>
        <v>Delivered</v>
      </c>
    </row>
    <row r="2083" spans="1:12" x14ac:dyDescent="0.3">
      <c r="A2083" s="1" t="str">
        <f>Table2[[#This Row],[Product_ID]]</f>
        <v>PRO5223</v>
      </c>
      <c r="B2083" s="1" t="str">
        <f>Table2[[#This Row],[Customer_ID]]</f>
        <v>CUST53497</v>
      </c>
      <c r="C2083" s="14" t="str">
        <f>Table2[[#This Row],[Date]]</f>
        <v>26/06/2023</v>
      </c>
      <c r="D2083" s="1" t="str">
        <f>TRIM(PROPER(Table2[[#This Row],[Product_Name]]))</f>
        <v>Printer</v>
      </c>
      <c r="E2083" s="1" t="str">
        <f>TRIM(PROPER(Table2[[#This Row],[Country]]))</f>
        <v>Japan</v>
      </c>
      <c r="F2083" s="1" t="str">
        <f>TRIM(PROPER(Table2[[#This Row],[Category]]))</f>
        <v>Electronics</v>
      </c>
      <c r="G2083" s="1" t="str">
        <f>TRIM(PROPER(Table2[[#This Row],[Brand]]))</f>
        <v>Lenovo</v>
      </c>
      <c r="H2083" s="1">
        <f>Table2[[#This Row],[Supplier_ID]]</f>
        <v>1068</v>
      </c>
      <c r="I2083" s="1">
        <f>Table2[[#This Row],[Market_Price]]</f>
        <v>387</v>
      </c>
      <c r="J2083" s="1">
        <f>Table2[[#This Row],[Selling_Price]]</f>
        <v>513.79999999999995</v>
      </c>
      <c r="K2083" s="1">
        <f>Table2[[#This Row],[Quantity]]</f>
        <v>480</v>
      </c>
      <c r="L2083" s="1" t="str">
        <f>IF(ISBLANK(Table2[[#This Row],[Status]]), "No Data Entered", IFERROR(Table2[[#This Row],[Status]], "No Data Entered"))</f>
        <v>Delivered</v>
      </c>
    </row>
    <row r="2084" spans="1:12" x14ac:dyDescent="0.3">
      <c r="A2084" s="1" t="str">
        <f>Table2[[#This Row],[Product_ID]]</f>
        <v>PRO5907</v>
      </c>
      <c r="B2084" s="1" t="str">
        <f>Table2[[#This Row],[Customer_ID]]</f>
        <v>CUST53542</v>
      </c>
      <c r="C2084" s="14" t="str">
        <f>Table2[[#This Row],[Date]]</f>
        <v>25/06/2021</v>
      </c>
      <c r="D2084" s="1" t="str">
        <f>TRIM(PROPER(Table2[[#This Row],[Product_Name]]))</f>
        <v>Printer</v>
      </c>
      <c r="E2084" s="1" t="str">
        <f>TRIM(PROPER(Table2[[#This Row],[Country]]))</f>
        <v>India</v>
      </c>
      <c r="F2084" s="1" t="str">
        <f>TRIM(PROPER(Table2[[#This Row],[Category]]))</f>
        <v>Office Supplies</v>
      </c>
      <c r="G2084" s="1" t="str">
        <f>TRIM(PROPER(Table2[[#This Row],[Brand]]))</f>
        <v>Lenovo</v>
      </c>
      <c r="H2084" s="1">
        <f>Table2[[#This Row],[Supplier_ID]]</f>
        <v>1072</v>
      </c>
      <c r="I2084" s="1">
        <f>Table2[[#This Row],[Market_Price]]</f>
        <v>1473.51</v>
      </c>
      <c r="J2084" s="1">
        <f>Table2[[#This Row],[Selling_Price]]</f>
        <v>2304.79</v>
      </c>
      <c r="K2084" s="1">
        <f>Table2[[#This Row],[Quantity]]</f>
        <v>387</v>
      </c>
      <c r="L2084" s="1" t="str">
        <f>IF(ISBLANK(Table2[[#This Row],[Status]]), "No Data Entered", IFERROR(Table2[[#This Row],[Status]], "No Data Entered"))</f>
        <v>Delivered</v>
      </c>
    </row>
    <row r="2085" spans="1:12" x14ac:dyDescent="0.3">
      <c r="A2085" s="1" t="str">
        <f>Table2[[#This Row],[Product_ID]]</f>
        <v>PRO2550</v>
      </c>
      <c r="B2085" s="1" t="str">
        <f>Table2[[#This Row],[Customer_ID]]</f>
        <v>CUST53722</v>
      </c>
      <c r="C2085" s="14" t="str">
        <f>Table2[[#This Row],[Date]]</f>
        <v>05/07/2023</v>
      </c>
      <c r="D2085" s="1" t="str">
        <f>TRIM(PROPER(Table2[[#This Row],[Product_Name]]))</f>
        <v>Smartwatch</v>
      </c>
      <c r="E2085" s="1" t="str">
        <f>TRIM(PROPER(Table2[[#This Row],[Country]]))</f>
        <v>Australia</v>
      </c>
      <c r="F2085" s="1" t="str">
        <f>TRIM(PROPER(Table2[[#This Row],[Category]]))</f>
        <v>Computers</v>
      </c>
      <c r="G2085" s="1" t="str">
        <f>TRIM(PROPER(Table2[[#This Row],[Brand]]))</f>
        <v>Sony</v>
      </c>
      <c r="H2085" s="1">
        <f>Table2[[#This Row],[Supplier_ID]]</f>
        <v>1057</v>
      </c>
      <c r="I2085" s="1">
        <f>Table2[[#This Row],[Market_Price]]</f>
        <v>1386.33</v>
      </c>
      <c r="J2085" s="1">
        <f>Table2[[#This Row],[Selling_Price]]</f>
        <v>2637.88</v>
      </c>
      <c r="K2085" s="1">
        <f>Table2[[#This Row],[Quantity]]</f>
        <v>440</v>
      </c>
      <c r="L2085" s="1" t="str">
        <f>IF(ISBLANK(Table2[[#This Row],[Status]]), "No Data Entered", IFERROR(Table2[[#This Row],[Status]], "No Data Entered"))</f>
        <v>Delivered</v>
      </c>
    </row>
    <row r="2086" spans="1:12" x14ac:dyDescent="0.3">
      <c r="A2086" s="1" t="str">
        <f>Table2[[#This Row],[Product_ID]]</f>
        <v>PRO3619</v>
      </c>
      <c r="B2086" s="1" t="str">
        <f>Table2[[#This Row],[Customer_ID]]</f>
        <v>CUST53788</v>
      </c>
      <c r="C2086" s="14" t="str">
        <f>Table2[[#This Row],[Date]]</f>
        <v>02/07/2021</v>
      </c>
      <c r="D2086" s="1" t="str">
        <f>TRIM(PROPER(Table2[[#This Row],[Product_Name]]))</f>
        <v>Keyboard</v>
      </c>
      <c r="E2086" s="1" t="str">
        <f>TRIM(PROPER(Table2[[#This Row],[Country]]))</f>
        <v>France</v>
      </c>
      <c r="F2086" s="1" t="str">
        <f>TRIM(PROPER(Table2[[#This Row],[Category]]))</f>
        <v>Office Supplies</v>
      </c>
      <c r="G2086" s="1" t="str">
        <f>TRIM(PROPER(Table2[[#This Row],[Brand]]))</f>
        <v>Canon</v>
      </c>
      <c r="H2086" s="1">
        <f>Table2[[#This Row],[Supplier_ID]]</f>
        <v>1041</v>
      </c>
      <c r="I2086" s="1">
        <f>Table2[[#This Row],[Market_Price]]</f>
        <v>1459.17</v>
      </c>
      <c r="J2086" s="1">
        <f>Table2[[#This Row],[Selling_Price]]</f>
        <v>1736.12</v>
      </c>
      <c r="K2086" s="1">
        <f>Table2[[#This Row],[Quantity]]</f>
        <v>55</v>
      </c>
      <c r="L2086" s="1" t="str">
        <f>IF(ISBLANK(Table2[[#This Row],[Status]]), "No Data Entered", IFERROR(Table2[[#This Row],[Status]], "No Data Entered"))</f>
        <v>Delivered</v>
      </c>
    </row>
    <row r="2087" spans="1:12" x14ac:dyDescent="0.3">
      <c r="A2087" s="1" t="str">
        <f>Table2[[#This Row],[Product_ID]]</f>
        <v>PRO9833</v>
      </c>
      <c r="B2087" s="1" t="str">
        <f>Table2[[#This Row],[Customer_ID]]</f>
        <v>CUST53823</v>
      </c>
      <c r="C2087" s="14" t="str">
        <f>Table2[[#This Row],[Date]]</f>
        <v>14/04/2024</v>
      </c>
      <c r="D2087" s="1" t="str">
        <f>TRIM(PROPER(Table2[[#This Row],[Product_Name]]))</f>
        <v>Tablet</v>
      </c>
      <c r="E2087" s="1" t="str">
        <f>TRIM(PROPER(Table2[[#This Row],[Country]]))</f>
        <v>Uk</v>
      </c>
      <c r="F2087" s="1" t="str">
        <f>TRIM(PROPER(Table2[[#This Row],[Category]]))</f>
        <v>Accessories</v>
      </c>
      <c r="G2087" s="1" t="str">
        <f>TRIM(PROPER(Table2[[#This Row],[Brand]]))</f>
        <v>Apple</v>
      </c>
      <c r="H2087" s="1">
        <f>Table2[[#This Row],[Supplier_ID]]</f>
        <v>1036</v>
      </c>
      <c r="I2087" s="1">
        <f>Table2[[#This Row],[Market_Price]]</f>
        <v>463.38</v>
      </c>
      <c r="J2087" s="1">
        <f>Table2[[#This Row],[Selling_Price]]</f>
        <v>902.92</v>
      </c>
      <c r="K2087" s="1">
        <f>Table2[[#This Row],[Quantity]]</f>
        <v>145</v>
      </c>
      <c r="L2087" s="1" t="str">
        <f>IF(ISBLANK(Table2[[#This Row],[Status]]), "No Data Entered", IFERROR(Table2[[#This Row],[Status]], "No Data Entered"))</f>
        <v>Delivered</v>
      </c>
    </row>
    <row r="2088" spans="1:12" x14ac:dyDescent="0.3">
      <c r="A2088" s="1" t="str">
        <f>Table2[[#This Row],[Product_ID]]</f>
        <v>PRO8102</v>
      </c>
      <c r="B2088" s="1" t="str">
        <f>Table2[[#This Row],[Customer_ID]]</f>
        <v>CUST53838</v>
      </c>
      <c r="C2088" s="14" t="str">
        <f>Table2[[#This Row],[Date]]</f>
        <v>22/09/2020</v>
      </c>
      <c r="D2088" s="1" t="str">
        <f>TRIM(PROPER(Table2[[#This Row],[Product_Name]]))</f>
        <v>Headphones</v>
      </c>
      <c r="E2088" s="1" t="str">
        <f>TRIM(PROPER(Table2[[#This Row],[Country]]))</f>
        <v>India</v>
      </c>
      <c r="F2088" s="1" t="str">
        <f>TRIM(PROPER(Table2[[#This Row],[Category]]))</f>
        <v>Wearables</v>
      </c>
      <c r="G2088" s="1" t="str">
        <f>TRIM(PROPER(Table2[[#This Row],[Brand]]))</f>
        <v>Hp</v>
      </c>
      <c r="H2088" s="1">
        <f>Table2[[#This Row],[Supplier_ID]]</f>
        <v>1091</v>
      </c>
      <c r="I2088" s="1">
        <f>Table2[[#This Row],[Market_Price]]</f>
        <v>1929.77</v>
      </c>
      <c r="J2088" s="1">
        <f>Table2[[#This Row],[Selling_Price]]</f>
        <v>3624.23</v>
      </c>
      <c r="K2088" s="1">
        <f>Table2[[#This Row],[Quantity]]</f>
        <v>495</v>
      </c>
      <c r="L2088" s="1" t="str">
        <f>IF(ISBLANK(Table2[[#This Row],[Status]]), "No Data Entered", IFERROR(Table2[[#This Row],[Status]], "No Data Entered"))</f>
        <v>Delivered</v>
      </c>
    </row>
    <row r="2089" spans="1:12" x14ac:dyDescent="0.3">
      <c r="A2089" s="1" t="str">
        <f>Table2[[#This Row],[Product_ID]]</f>
        <v>PRO3471</v>
      </c>
      <c r="B2089" s="1" t="str">
        <f>Table2[[#This Row],[Customer_ID]]</f>
        <v>CUST53863</v>
      </c>
      <c r="C2089" s="14" t="str">
        <f>Table2[[#This Row],[Date]]</f>
        <v>27/05/2020</v>
      </c>
      <c r="D2089" s="1" t="str">
        <f>TRIM(PROPER(Table2[[#This Row],[Product_Name]]))</f>
        <v>Tablet</v>
      </c>
      <c r="E2089" s="1" t="str">
        <f>TRIM(PROPER(Table2[[#This Row],[Country]]))</f>
        <v>India</v>
      </c>
      <c r="F2089" s="1" t="str">
        <f>TRIM(PROPER(Table2[[#This Row],[Category]]))</f>
        <v>Electronics</v>
      </c>
      <c r="G2089" s="1" t="str">
        <f>TRIM(PROPER(Table2[[#This Row],[Brand]]))</f>
        <v>Apple</v>
      </c>
      <c r="H2089" s="1">
        <f>Table2[[#This Row],[Supplier_ID]]</f>
        <v>1017</v>
      </c>
      <c r="I2089" s="1">
        <f>Table2[[#This Row],[Market_Price]]</f>
        <v>1846.72</v>
      </c>
      <c r="J2089" s="1">
        <f>Table2[[#This Row],[Selling_Price]]</f>
        <v>2094.58</v>
      </c>
      <c r="K2089" s="1">
        <f>Table2[[#This Row],[Quantity]]</f>
        <v>84</v>
      </c>
      <c r="L2089" s="1" t="str">
        <f>IF(ISBLANK(Table2[[#This Row],[Status]]), "No Data Entered", IFERROR(Table2[[#This Row],[Status]], "No Data Entered"))</f>
        <v>Delivered</v>
      </c>
    </row>
    <row r="2090" spans="1:12" x14ac:dyDescent="0.3">
      <c r="A2090" s="1" t="str">
        <f>Table2[[#This Row],[Product_ID]]</f>
        <v>PRO7507</v>
      </c>
      <c r="B2090" s="1" t="str">
        <f>Table2[[#This Row],[Customer_ID]]</f>
        <v>CUST53897</v>
      </c>
      <c r="C2090" s="14" t="str">
        <f>Table2[[#This Row],[Date]]</f>
        <v>14/02/2022</v>
      </c>
      <c r="D2090" s="1" t="str">
        <f>TRIM(PROPER(Table2[[#This Row],[Product_Name]]))</f>
        <v>Smartphone</v>
      </c>
      <c r="E2090" s="1" t="str">
        <f>TRIM(PROPER(Table2[[#This Row],[Country]]))</f>
        <v>Brazil</v>
      </c>
      <c r="F2090" s="1" t="str">
        <f>TRIM(PROPER(Table2[[#This Row],[Category]]))</f>
        <v>Accessories</v>
      </c>
      <c r="G2090" s="1" t="str">
        <f>TRIM(PROPER(Table2[[#This Row],[Brand]]))</f>
        <v>Dell</v>
      </c>
      <c r="H2090" s="1">
        <f>Table2[[#This Row],[Supplier_ID]]</f>
        <v>1066</v>
      </c>
      <c r="I2090" s="1">
        <f>Table2[[#This Row],[Market_Price]]</f>
        <v>1192.18</v>
      </c>
      <c r="J2090" s="1">
        <f>Table2[[#This Row],[Selling_Price]]</f>
        <v>2072.02</v>
      </c>
      <c r="K2090" s="1">
        <f>Table2[[#This Row],[Quantity]]</f>
        <v>14</v>
      </c>
      <c r="L2090" s="1" t="str">
        <f>IF(ISBLANK(Table2[[#This Row],[Status]]), "No Data Entered", IFERROR(Table2[[#This Row],[Status]], "No Data Entered"))</f>
        <v>Delivered</v>
      </c>
    </row>
    <row r="2091" spans="1:12" x14ac:dyDescent="0.3">
      <c r="A2091" s="1" t="str">
        <f>Table2[[#This Row],[Product_ID]]</f>
        <v>PRO7730</v>
      </c>
      <c r="B2091" s="1" t="str">
        <f>Table2[[#This Row],[Customer_ID]]</f>
        <v>CUST53901</v>
      </c>
      <c r="C2091" s="14" t="str">
        <f>Table2[[#This Row],[Date]]</f>
        <v>04/11/2023</v>
      </c>
      <c r="D2091" s="1" t="str">
        <f>TRIM(PROPER(Table2[[#This Row],[Product_Name]]))</f>
        <v>Headphones</v>
      </c>
      <c r="E2091" s="1" t="str">
        <f>TRIM(PROPER(Table2[[#This Row],[Country]]))</f>
        <v>France</v>
      </c>
      <c r="F2091" s="1" t="str">
        <f>TRIM(PROPER(Table2[[#This Row],[Category]]))</f>
        <v>Computers</v>
      </c>
      <c r="G2091" s="1" t="str">
        <f>TRIM(PROPER(Table2[[#This Row],[Brand]]))</f>
        <v>Apple</v>
      </c>
      <c r="H2091" s="1">
        <f>Table2[[#This Row],[Supplier_ID]]</f>
        <v>1007</v>
      </c>
      <c r="I2091" s="1">
        <f>Table2[[#This Row],[Market_Price]]</f>
        <v>520.24</v>
      </c>
      <c r="J2091" s="1">
        <f>Table2[[#This Row],[Selling_Price]]</f>
        <v>1014.61</v>
      </c>
      <c r="K2091" s="1">
        <f>Table2[[#This Row],[Quantity]]</f>
        <v>455</v>
      </c>
      <c r="L2091" s="1" t="str">
        <f>IF(ISBLANK(Table2[[#This Row],[Status]]), "No Data Entered", IFERROR(Table2[[#This Row],[Status]], "No Data Entered"))</f>
        <v>Delivered</v>
      </c>
    </row>
    <row r="2092" spans="1:12" x14ac:dyDescent="0.3">
      <c r="A2092" s="1" t="str">
        <f>Table2[[#This Row],[Product_ID]]</f>
        <v>PRO7960</v>
      </c>
      <c r="B2092" s="1" t="str">
        <f>Table2[[#This Row],[Customer_ID]]</f>
        <v>CUST53934</v>
      </c>
      <c r="C2092" s="14" t="str">
        <f>Table2[[#This Row],[Date]]</f>
        <v>07/12/2024</v>
      </c>
      <c r="D2092" s="1" t="str">
        <f>TRIM(PROPER(Table2[[#This Row],[Product_Name]]))</f>
        <v>Monitor</v>
      </c>
      <c r="E2092" s="1" t="str">
        <f>TRIM(PROPER(Table2[[#This Row],[Country]]))</f>
        <v>Germany</v>
      </c>
      <c r="F2092" s="1" t="str">
        <f>TRIM(PROPER(Table2[[#This Row],[Category]]))</f>
        <v>Electronics</v>
      </c>
      <c r="G2092" s="1" t="str">
        <f>TRIM(PROPER(Table2[[#This Row],[Brand]]))</f>
        <v>Sony</v>
      </c>
      <c r="H2092" s="1">
        <f>Table2[[#This Row],[Supplier_ID]]</f>
        <v>1062</v>
      </c>
      <c r="I2092" s="1">
        <f>Table2[[#This Row],[Market_Price]]</f>
        <v>130.29</v>
      </c>
      <c r="J2092" s="1">
        <f>Table2[[#This Row],[Selling_Price]]</f>
        <v>239.36</v>
      </c>
      <c r="K2092" s="1">
        <f>Table2[[#This Row],[Quantity]]</f>
        <v>444</v>
      </c>
      <c r="L2092" s="1" t="str">
        <f>IF(ISBLANK(Table2[[#This Row],[Status]]), "No Data Entered", IFERROR(Table2[[#This Row],[Status]], "No Data Entered"))</f>
        <v>Delivered</v>
      </c>
    </row>
    <row r="2093" spans="1:12" x14ac:dyDescent="0.3">
      <c r="A2093" s="1" t="str">
        <f>Table2[[#This Row],[Product_ID]]</f>
        <v>PRO7331</v>
      </c>
      <c r="B2093" s="1" t="str">
        <f>Table2[[#This Row],[Customer_ID]]</f>
        <v>CUST54103</v>
      </c>
      <c r="C2093" s="14" t="str">
        <f>Table2[[#This Row],[Date]]</f>
        <v>01/09/2020</v>
      </c>
      <c r="D2093" s="1" t="str">
        <f>TRIM(PROPER(Table2[[#This Row],[Product_Name]]))</f>
        <v>Tablet</v>
      </c>
      <c r="E2093" s="1" t="str">
        <f>TRIM(PROPER(Table2[[#This Row],[Country]]))</f>
        <v>India</v>
      </c>
      <c r="F2093" s="1" t="str">
        <f>TRIM(PROPER(Table2[[#This Row],[Category]]))</f>
        <v>Office Supplies</v>
      </c>
      <c r="G2093" s="1" t="str">
        <f>TRIM(PROPER(Table2[[#This Row],[Brand]]))</f>
        <v>Samsung</v>
      </c>
      <c r="H2093" s="1">
        <f>Table2[[#This Row],[Supplier_ID]]</f>
        <v>1011</v>
      </c>
      <c r="I2093" s="1">
        <f>Table2[[#This Row],[Market_Price]]</f>
        <v>945.65</v>
      </c>
      <c r="J2093" s="1">
        <f>Table2[[#This Row],[Selling_Price]]</f>
        <v>1769.18</v>
      </c>
      <c r="K2093" s="1">
        <f>Table2[[#This Row],[Quantity]]</f>
        <v>102</v>
      </c>
      <c r="L2093" s="1" t="str">
        <f>IF(ISBLANK(Table2[[#This Row],[Status]]), "No Data Entered", IFERROR(Table2[[#This Row],[Status]], "No Data Entered"))</f>
        <v>Delivered</v>
      </c>
    </row>
    <row r="2094" spans="1:12" x14ac:dyDescent="0.3">
      <c r="A2094" s="1" t="str">
        <f>Table2[[#This Row],[Product_ID]]</f>
        <v>PRO6984</v>
      </c>
      <c r="B2094" s="1" t="str">
        <f>Table2[[#This Row],[Customer_ID]]</f>
        <v>CUST54179</v>
      </c>
      <c r="C2094" s="14" t="str">
        <f>Table2[[#This Row],[Date]]</f>
        <v>07/12/2021</v>
      </c>
      <c r="D2094" s="1" t="str">
        <f>TRIM(PROPER(Table2[[#This Row],[Product_Name]]))</f>
        <v>Mouse</v>
      </c>
      <c r="E2094" s="1" t="str">
        <f>TRIM(PROPER(Table2[[#This Row],[Country]]))</f>
        <v>Canada</v>
      </c>
      <c r="F2094" s="1" t="str">
        <f>TRIM(PROPER(Table2[[#This Row],[Category]]))</f>
        <v>Wearables</v>
      </c>
      <c r="G2094" s="1" t="str">
        <f>TRIM(PROPER(Table2[[#This Row],[Brand]]))</f>
        <v>Dell</v>
      </c>
      <c r="H2094" s="1">
        <f>Table2[[#This Row],[Supplier_ID]]</f>
        <v>1064</v>
      </c>
      <c r="I2094" s="1">
        <f>Table2[[#This Row],[Market_Price]]</f>
        <v>1960.49</v>
      </c>
      <c r="J2094" s="1">
        <f>Table2[[#This Row],[Selling_Price]]</f>
        <v>3249.93</v>
      </c>
      <c r="K2094" s="1">
        <f>Table2[[#This Row],[Quantity]]</f>
        <v>453</v>
      </c>
      <c r="L2094" s="1" t="str">
        <f>IF(ISBLANK(Table2[[#This Row],[Status]]), "No Data Entered", IFERROR(Table2[[#This Row],[Status]], "No Data Entered"))</f>
        <v>Delivered</v>
      </c>
    </row>
    <row r="2095" spans="1:12" x14ac:dyDescent="0.3">
      <c r="A2095" s="1" t="str">
        <f>Table2[[#This Row],[Product_ID]]</f>
        <v>PRO6069</v>
      </c>
      <c r="B2095" s="1" t="str">
        <f>Table2[[#This Row],[Customer_ID]]</f>
        <v>CUST54251</v>
      </c>
      <c r="C2095" s="14" t="str">
        <f>Table2[[#This Row],[Date]]</f>
        <v>26/06/2025</v>
      </c>
      <c r="D2095" s="1" t="str">
        <f>TRIM(PROPER(Table2[[#This Row],[Product_Name]]))</f>
        <v>Keyboard</v>
      </c>
      <c r="E2095" s="1" t="str">
        <f>TRIM(PROPER(Table2[[#This Row],[Country]]))</f>
        <v>Canada</v>
      </c>
      <c r="F2095" s="1" t="str">
        <f>TRIM(PROPER(Table2[[#This Row],[Category]]))</f>
        <v>Electronics</v>
      </c>
      <c r="G2095" s="1" t="str">
        <f>TRIM(PROPER(Table2[[#This Row],[Brand]]))</f>
        <v>Lenovo</v>
      </c>
      <c r="H2095" s="1">
        <f>Table2[[#This Row],[Supplier_ID]]</f>
        <v>1082</v>
      </c>
      <c r="I2095" s="1">
        <f>Table2[[#This Row],[Market_Price]]</f>
        <v>92.39</v>
      </c>
      <c r="J2095" s="1">
        <f>Table2[[#This Row],[Selling_Price]]</f>
        <v>106.97</v>
      </c>
      <c r="K2095" s="1">
        <f>Table2[[#This Row],[Quantity]]</f>
        <v>473</v>
      </c>
      <c r="L2095" s="1" t="str">
        <f>IF(ISBLANK(Table2[[#This Row],[Status]]), "No Data Entered", IFERROR(Table2[[#This Row],[Status]], "No Data Entered"))</f>
        <v>Delivered</v>
      </c>
    </row>
    <row r="2096" spans="1:12" x14ac:dyDescent="0.3">
      <c r="A2096" s="1" t="str">
        <f>Table2[[#This Row],[Product_ID]]</f>
        <v>PRO7554</v>
      </c>
      <c r="B2096" s="1" t="str">
        <f>Table2[[#This Row],[Customer_ID]]</f>
        <v>CUST54351</v>
      </c>
      <c r="C2096" s="14" t="str">
        <f>Table2[[#This Row],[Date]]</f>
        <v>02/08/2024</v>
      </c>
      <c r="D2096" s="1" t="str">
        <f>TRIM(PROPER(Table2[[#This Row],[Product_Name]]))</f>
        <v>Camera</v>
      </c>
      <c r="E2096" s="1" t="str">
        <f>TRIM(PROPER(Table2[[#This Row],[Country]]))</f>
        <v>India</v>
      </c>
      <c r="F2096" s="1" t="str">
        <f>TRIM(PROPER(Table2[[#This Row],[Category]]))</f>
        <v>Electronics</v>
      </c>
      <c r="G2096" s="1" t="str">
        <f>TRIM(PROPER(Table2[[#This Row],[Brand]]))</f>
        <v>Dell</v>
      </c>
      <c r="H2096" s="1">
        <f>Table2[[#This Row],[Supplier_ID]]</f>
        <v>1036</v>
      </c>
      <c r="I2096" s="1">
        <f>Table2[[#This Row],[Market_Price]]</f>
        <v>598.89</v>
      </c>
      <c r="J2096" s="1">
        <f>Table2[[#This Row],[Selling_Price]]</f>
        <v>924.44</v>
      </c>
      <c r="K2096" s="1">
        <f>Table2[[#This Row],[Quantity]]</f>
        <v>137</v>
      </c>
      <c r="L2096" s="1" t="str">
        <f>IF(ISBLANK(Table2[[#This Row],[Status]]), "No Data Entered", IFERROR(Table2[[#This Row],[Status]], "No Data Entered"))</f>
        <v>Delivered</v>
      </c>
    </row>
    <row r="2097" spans="1:12" x14ac:dyDescent="0.3">
      <c r="A2097" s="1" t="str">
        <f>Table2[[#This Row],[Product_ID]]</f>
        <v>PRO9576</v>
      </c>
      <c r="B2097" s="1" t="str">
        <f>Table2[[#This Row],[Customer_ID]]</f>
        <v>CUST54357</v>
      </c>
      <c r="C2097" s="14" t="str">
        <f>Table2[[#This Row],[Date]]</f>
        <v>11/12/2025</v>
      </c>
      <c r="D2097" s="1" t="str">
        <f>TRIM(PROPER(Table2[[#This Row],[Product_Name]]))</f>
        <v>Headphones</v>
      </c>
      <c r="E2097" s="1" t="str">
        <f>TRIM(PROPER(Table2[[#This Row],[Country]]))</f>
        <v>Usa</v>
      </c>
      <c r="F2097" s="1" t="str">
        <f>TRIM(PROPER(Table2[[#This Row],[Category]]))</f>
        <v>Accessories</v>
      </c>
      <c r="G2097" s="1" t="str">
        <f>TRIM(PROPER(Table2[[#This Row],[Brand]]))</f>
        <v>Lenovo</v>
      </c>
      <c r="H2097" s="1">
        <f>Table2[[#This Row],[Supplier_ID]]</f>
        <v>1025</v>
      </c>
      <c r="I2097" s="1">
        <f>Table2[[#This Row],[Market_Price]]</f>
        <v>1148.8599999999999</v>
      </c>
      <c r="J2097" s="1">
        <f>Table2[[#This Row],[Selling_Price]]</f>
        <v>1471.76</v>
      </c>
      <c r="K2097" s="1">
        <f>Table2[[#This Row],[Quantity]]</f>
        <v>239</v>
      </c>
      <c r="L2097" s="1" t="str">
        <f>IF(ISBLANK(Table2[[#This Row],[Status]]), "No Data Entered", IFERROR(Table2[[#This Row],[Status]], "No Data Entered"))</f>
        <v>Delivered</v>
      </c>
    </row>
    <row r="2098" spans="1:12" x14ac:dyDescent="0.3">
      <c r="A2098" s="1" t="str">
        <f>Table2[[#This Row],[Product_ID]]</f>
        <v>PRO5022</v>
      </c>
      <c r="B2098" s="1" t="str">
        <f>Table2[[#This Row],[Customer_ID]]</f>
        <v>CUST54395</v>
      </c>
      <c r="C2098" s="14" t="str">
        <f>Table2[[#This Row],[Date]]</f>
        <v>31/05/2024</v>
      </c>
      <c r="D2098" s="1" t="str">
        <f>TRIM(PROPER(Table2[[#This Row],[Product_Name]]))</f>
        <v>Camera</v>
      </c>
      <c r="E2098" s="1" t="str">
        <f>TRIM(PROPER(Table2[[#This Row],[Country]]))</f>
        <v>Canada</v>
      </c>
      <c r="F2098" s="1" t="str">
        <f>TRIM(PROPER(Table2[[#This Row],[Category]]))</f>
        <v>Electronics</v>
      </c>
      <c r="G2098" s="1" t="str">
        <f>TRIM(PROPER(Table2[[#This Row],[Brand]]))</f>
        <v>Microsoft</v>
      </c>
      <c r="H2098" s="1">
        <f>Table2[[#This Row],[Supplier_ID]]</f>
        <v>1010</v>
      </c>
      <c r="I2098" s="1">
        <f>Table2[[#This Row],[Market_Price]]</f>
        <v>1721.5</v>
      </c>
      <c r="J2098" s="1">
        <f>Table2[[#This Row],[Selling_Price]]</f>
        <v>1928.62</v>
      </c>
      <c r="K2098" s="1">
        <f>Table2[[#This Row],[Quantity]]</f>
        <v>205</v>
      </c>
      <c r="L2098" s="1" t="str">
        <f>IF(ISBLANK(Table2[[#This Row],[Status]]), "No Data Entered", IFERROR(Table2[[#This Row],[Status]], "No Data Entered"))</f>
        <v>Delivered</v>
      </c>
    </row>
    <row r="2099" spans="1:12" x14ac:dyDescent="0.3">
      <c r="A2099" s="1" t="str">
        <f>Table2[[#This Row],[Product_ID]]</f>
        <v>PRO2403</v>
      </c>
      <c r="B2099" s="1" t="str">
        <f>Table2[[#This Row],[Customer_ID]]</f>
        <v>CUST54539</v>
      </c>
      <c r="C2099" s="14" t="str">
        <f>Table2[[#This Row],[Date]]</f>
        <v>17/12/2020</v>
      </c>
      <c r="D2099" s="1" t="str">
        <f>TRIM(PROPER(Table2[[#This Row],[Product_Name]]))</f>
        <v>Smartphone</v>
      </c>
      <c r="E2099" s="1" t="str">
        <f>TRIM(PROPER(Table2[[#This Row],[Country]]))</f>
        <v>Japan</v>
      </c>
      <c r="F2099" s="1" t="str">
        <f>TRIM(PROPER(Table2[[#This Row],[Category]]))</f>
        <v>Electronics</v>
      </c>
      <c r="G2099" s="1" t="str">
        <f>TRIM(PROPER(Table2[[#This Row],[Brand]]))</f>
        <v>Microsoft</v>
      </c>
      <c r="H2099" s="1">
        <f>Table2[[#This Row],[Supplier_ID]]</f>
        <v>1090</v>
      </c>
      <c r="I2099" s="1">
        <f>Table2[[#This Row],[Market_Price]]</f>
        <v>283.52999999999997</v>
      </c>
      <c r="J2099" s="1">
        <f>Table2[[#This Row],[Selling_Price]]</f>
        <v>490.39</v>
      </c>
      <c r="K2099" s="1">
        <f>Table2[[#This Row],[Quantity]]</f>
        <v>420</v>
      </c>
      <c r="L2099" s="1" t="str">
        <f>IF(ISBLANK(Table2[[#This Row],[Status]]), "No Data Entered", IFERROR(Table2[[#This Row],[Status]], "No Data Entered"))</f>
        <v>Delivered</v>
      </c>
    </row>
    <row r="2100" spans="1:12" x14ac:dyDescent="0.3">
      <c r="A2100" s="1" t="str">
        <f>Table2[[#This Row],[Product_ID]]</f>
        <v>PRO3618</v>
      </c>
      <c r="B2100" s="1" t="str">
        <f>Table2[[#This Row],[Customer_ID]]</f>
        <v>CUST54576</v>
      </c>
      <c r="C2100" s="14" t="str">
        <f>Table2[[#This Row],[Date]]</f>
        <v>19/10/2023</v>
      </c>
      <c r="D2100" s="1" t="str">
        <f>TRIM(PROPER(Table2[[#This Row],[Product_Name]]))</f>
        <v>Headphones</v>
      </c>
      <c r="E2100" s="1" t="str">
        <f>TRIM(PROPER(Table2[[#This Row],[Country]]))</f>
        <v>Canada</v>
      </c>
      <c r="F2100" s="1" t="str">
        <f>TRIM(PROPER(Table2[[#This Row],[Category]]))</f>
        <v>Computers</v>
      </c>
      <c r="G2100" s="1" t="str">
        <f>TRIM(PROPER(Table2[[#This Row],[Brand]]))</f>
        <v>Hp</v>
      </c>
      <c r="H2100" s="1">
        <f>Table2[[#This Row],[Supplier_ID]]</f>
        <v>1003</v>
      </c>
      <c r="I2100" s="1">
        <f>Table2[[#This Row],[Market_Price]]</f>
        <v>1264.1099999999999</v>
      </c>
      <c r="J2100" s="1">
        <f>Table2[[#This Row],[Selling_Price]]</f>
        <v>2111.59</v>
      </c>
      <c r="K2100" s="1">
        <f>Table2[[#This Row],[Quantity]]</f>
        <v>378</v>
      </c>
      <c r="L2100" s="1" t="str">
        <f>IF(ISBLANK(Table2[[#This Row],[Status]]), "No Data Entered", IFERROR(Table2[[#This Row],[Status]], "No Data Entered"))</f>
        <v>Delivered</v>
      </c>
    </row>
    <row r="2101" spans="1:12" x14ac:dyDescent="0.3">
      <c r="A2101" s="1" t="str">
        <f>Table2[[#This Row],[Product_ID]]</f>
        <v>PRO9030</v>
      </c>
      <c r="B2101" s="1" t="str">
        <f>Table2[[#This Row],[Customer_ID]]</f>
        <v>CUST54625</v>
      </c>
      <c r="C2101" s="14" t="str">
        <f>Table2[[#This Row],[Date]]</f>
        <v>01/01/2025</v>
      </c>
      <c r="D2101" s="1" t="str">
        <f>TRIM(PROPER(Table2[[#This Row],[Product_Name]]))</f>
        <v>Smartphone</v>
      </c>
      <c r="E2101" s="1" t="str">
        <f>TRIM(PROPER(Table2[[#This Row],[Country]]))</f>
        <v>India</v>
      </c>
      <c r="F2101" s="1" t="str">
        <f>TRIM(PROPER(Table2[[#This Row],[Category]]))</f>
        <v>Computers</v>
      </c>
      <c r="G2101" s="1" t="str">
        <f>TRIM(PROPER(Table2[[#This Row],[Brand]]))</f>
        <v>Logitech</v>
      </c>
      <c r="H2101" s="1">
        <f>Table2[[#This Row],[Supplier_ID]]</f>
        <v>1020</v>
      </c>
      <c r="I2101" s="1">
        <f>Table2[[#This Row],[Market_Price]]</f>
        <v>1741.24</v>
      </c>
      <c r="J2101" s="1">
        <f>Table2[[#This Row],[Selling_Price]]</f>
        <v>3180.4</v>
      </c>
      <c r="K2101" s="1">
        <f>Table2[[#This Row],[Quantity]]</f>
        <v>408</v>
      </c>
      <c r="L2101" s="1" t="str">
        <f>IF(ISBLANK(Table2[[#This Row],[Status]]), "No Data Entered", IFERROR(Table2[[#This Row],[Status]], "No Data Entered"))</f>
        <v>Delivered</v>
      </c>
    </row>
    <row r="2102" spans="1:12" x14ac:dyDescent="0.3">
      <c r="A2102" s="1" t="str">
        <f>Table2[[#This Row],[Product_ID]]</f>
        <v>PRO9494</v>
      </c>
      <c r="B2102" s="1" t="str">
        <f>Table2[[#This Row],[Customer_ID]]</f>
        <v>CUST54661</v>
      </c>
      <c r="C2102" s="14" t="str">
        <f>Table2[[#This Row],[Date]]</f>
        <v>16/03/2023</v>
      </c>
      <c r="D2102" s="1" t="str">
        <f>TRIM(PROPER(Table2[[#This Row],[Product_Name]]))</f>
        <v>Headphones</v>
      </c>
      <c r="E2102" s="1" t="str">
        <f>TRIM(PROPER(Table2[[#This Row],[Country]]))</f>
        <v>Canada</v>
      </c>
      <c r="F2102" s="1" t="str">
        <f>TRIM(PROPER(Table2[[#This Row],[Category]]))</f>
        <v>Computers</v>
      </c>
      <c r="G2102" s="1" t="str">
        <f>TRIM(PROPER(Table2[[#This Row],[Brand]]))</f>
        <v>Dell</v>
      </c>
      <c r="H2102" s="1">
        <f>Table2[[#This Row],[Supplier_ID]]</f>
        <v>1021</v>
      </c>
      <c r="I2102" s="1">
        <f>Table2[[#This Row],[Market_Price]]</f>
        <v>1715.07</v>
      </c>
      <c r="J2102" s="1">
        <f>Table2[[#This Row],[Selling_Price]]</f>
        <v>2021.31</v>
      </c>
      <c r="K2102" s="1">
        <f>Table2[[#This Row],[Quantity]]</f>
        <v>418</v>
      </c>
      <c r="L2102" s="1" t="str">
        <f>IF(ISBLANK(Table2[[#This Row],[Status]]), "No Data Entered", IFERROR(Table2[[#This Row],[Status]], "No Data Entered"))</f>
        <v>Delivered</v>
      </c>
    </row>
    <row r="2103" spans="1:12" x14ac:dyDescent="0.3">
      <c r="A2103" s="1" t="str">
        <f>Table2[[#This Row],[Product_ID]]</f>
        <v>PRO4850</v>
      </c>
      <c r="B2103" s="1" t="str">
        <f>Table2[[#This Row],[Customer_ID]]</f>
        <v>CUST54725</v>
      </c>
      <c r="C2103" s="14" t="str">
        <f>Table2[[#This Row],[Date]]</f>
        <v>09/05/2020</v>
      </c>
      <c r="D2103" s="1" t="str">
        <f>TRIM(PROPER(Table2[[#This Row],[Product_Name]]))</f>
        <v>Camera</v>
      </c>
      <c r="E2103" s="1" t="str">
        <f>TRIM(PROPER(Table2[[#This Row],[Country]]))</f>
        <v>Japan</v>
      </c>
      <c r="F2103" s="1" t="str">
        <f>TRIM(PROPER(Table2[[#This Row],[Category]]))</f>
        <v>Electronics</v>
      </c>
      <c r="G2103" s="1" t="str">
        <f>TRIM(PROPER(Table2[[#This Row],[Brand]]))</f>
        <v>Logitech</v>
      </c>
      <c r="H2103" s="1">
        <f>Table2[[#This Row],[Supplier_ID]]</f>
        <v>1054</v>
      </c>
      <c r="I2103" s="1">
        <f>Table2[[#This Row],[Market_Price]]</f>
        <v>1418.65</v>
      </c>
      <c r="J2103" s="1">
        <f>Table2[[#This Row],[Selling_Price]]</f>
        <v>1845.63</v>
      </c>
      <c r="K2103" s="1">
        <f>Table2[[#This Row],[Quantity]]</f>
        <v>54</v>
      </c>
      <c r="L2103" s="1" t="str">
        <f>IF(ISBLANK(Table2[[#This Row],[Status]]), "No Data Entered", IFERROR(Table2[[#This Row],[Status]], "No Data Entered"))</f>
        <v>Delivered</v>
      </c>
    </row>
    <row r="2104" spans="1:12" x14ac:dyDescent="0.3">
      <c r="A2104" s="1" t="str">
        <f>Table2[[#This Row],[Product_ID]]</f>
        <v>PRO9451</v>
      </c>
      <c r="B2104" s="1" t="str">
        <f>Table2[[#This Row],[Customer_ID]]</f>
        <v>CUST54737</v>
      </c>
      <c r="C2104" s="14" t="str">
        <f>Table2[[#This Row],[Date]]</f>
        <v>10/10/2024</v>
      </c>
      <c r="D2104" s="1" t="str">
        <f>TRIM(PROPER(Table2[[#This Row],[Product_Name]]))</f>
        <v>Printer</v>
      </c>
      <c r="E2104" s="1" t="str">
        <f>TRIM(PROPER(Table2[[#This Row],[Country]]))</f>
        <v>Japan</v>
      </c>
      <c r="F2104" s="1" t="str">
        <f>TRIM(PROPER(Table2[[#This Row],[Category]]))</f>
        <v>Wearables</v>
      </c>
      <c r="G2104" s="1" t="str">
        <f>TRIM(PROPER(Table2[[#This Row],[Brand]]))</f>
        <v>Hp</v>
      </c>
      <c r="H2104" s="1">
        <f>Table2[[#This Row],[Supplier_ID]]</f>
        <v>1021</v>
      </c>
      <c r="I2104" s="1">
        <f>Table2[[#This Row],[Market_Price]]</f>
        <v>220.13</v>
      </c>
      <c r="J2104" s="1">
        <f>Table2[[#This Row],[Selling_Price]]</f>
        <v>322.39</v>
      </c>
      <c r="K2104" s="1">
        <f>Table2[[#This Row],[Quantity]]</f>
        <v>255</v>
      </c>
      <c r="L2104" s="1" t="str">
        <f>IF(ISBLANK(Table2[[#This Row],[Status]]), "No Data Entered", IFERROR(Table2[[#This Row],[Status]], "No Data Entered"))</f>
        <v>Delivered</v>
      </c>
    </row>
    <row r="2105" spans="1:12" x14ac:dyDescent="0.3">
      <c r="A2105" s="1" t="str">
        <f>Table2[[#This Row],[Product_ID]]</f>
        <v>PRO4056</v>
      </c>
      <c r="B2105" s="1" t="str">
        <f>Table2[[#This Row],[Customer_ID]]</f>
        <v>CUST54761</v>
      </c>
      <c r="C2105" s="14" t="str">
        <f>Table2[[#This Row],[Date]]</f>
        <v>14/08/2025</v>
      </c>
      <c r="D2105" s="1" t="str">
        <f>TRIM(PROPER(Table2[[#This Row],[Product_Name]]))</f>
        <v>Printer</v>
      </c>
      <c r="E2105" s="1" t="str">
        <f>TRIM(PROPER(Table2[[#This Row],[Country]]))</f>
        <v>India</v>
      </c>
      <c r="F2105" s="1" t="str">
        <f>TRIM(PROPER(Table2[[#This Row],[Category]]))</f>
        <v>Wearables</v>
      </c>
      <c r="G2105" s="1" t="str">
        <f>TRIM(PROPER(Table2[[#This Row],[Brand]]))</f>
        <v>Hp</v>
      </c>
      <c r="H2105" s="1">
        <f>Table2[[#This Row],[Supplier_ID]]</f>
        <v>1020</v>
      </c>
      <c r="I2105" s="1">
        <f>Table2[[#This Row],[Market_Price]]</f>
        <v>1180.58</v>
      </c>
      <c r="J2105" s="1">
        <f>Table2[[#This Row],[Selling_Price]]</f>
        <v>1496.61</v>
      </c>
      <c r="K2105" s="1">
        <f>Table2[[#This Row],[Quantity]]</f>
        <v>99</v>
      </c>
      <c r="L2105" s="1" t="str">
        <f>IF(ISBLANK(Table2[[#This Row],[Status]]), "No Data Entered", IFERROR(Table2[[#This Row],[Status]], "No Data Entered"))</f>
        <v>Delivered</v>
      </c>
    </row>
    <row r="2106" spans="1:12" x14ac:dyDescent="0.3">
      <c r="A2106" s="1" t="str">
        <f>Table2[[#This Row],[Product_ID]]</f>
        <v>PRO5383</v>
      </c>
      <c r="B2106" s="1" t="str">
        <f>Table2[[#This Row],[Customer_ID]]</f>
        <v>CUST54836</v>
      </c>
      <c r="C2106" s="14" t="str">
        <f>Table2[[#This Row],[Date]]</f>
        <v>22/05/2023</v>
      </c>
      <c r="D2106" s="1" t="str">
        <f>TRIM(PROPER(Table2[[#This Row],[Product_Name]]))</f>
        <v>Monitor</v>
      </c>
      <c r="E2106" s="1" t="str">
        <f>TRIM(PROPER(Table2[[#This Row],[Country]]))</f>
        <v>Germany</v>
      </c>
      <c r="F2106" s="1" t="str">
        <f>TRIM(PROPER(Table2[[#This Row],[Category]]))</f>
        <v>Electronics</v>
      </c>
      <c r="G2106" s="1" t="str">
        <f>TRIM(PROPER(Table2[[#This Row],[Brand]]))</f>
        <v>Asus</v>
      </c>
      <c r="H2106" s="1">
        <f>Table2[[#This Row],[Supplier_ID]]</f>
        <v>1100</v>
      </c>
      <c r="I2106" s="1">
        <f>Table2[[#This Row],[Market_Price]]</f>
        <v>1657.04</v>
      </c>
      <c r="J2106" s="1">
        <f>Table2[[#This Row],[Selling_Price]]</f>
        <v>2061.2600000000002</v>
      </c>
      <c r="K2106" s="1">
        <f>Table2[[#This Row],[Quantity]]</f>
        <v>294</v>
      </c>
      <c r="L2106" s="1" t="str">
        <f>IF(ISBLANK(Table2[[#This Row],[Status]]), "No Data Entered", IFERROR(Table2[[#This Row],[Status]], "No Data Entered"))</f>
        <v>Delivered</v>
      </c>
    </row>
    <row r="2107" spans="1:12" x14ac:dyDescent="0.3">
      <c r="A2107" s="1" t="str">
        <f>Table2[[#This Row],[Product_ID]]</f>
        <v>PRO3739</v>
      </c>
      <c r="B2107" s="1" t="str">
        <f>Table2[[#This Row],[Customer_ID]]</f>
        <v>CUST54907</v>
      </c>
      <c r="C2107" s="14" t="str">
        <f>Table2[[#This Row],[Date]]</f>
        <v>03/04/2025</v>
      </c>
      <c r="D2107" s="1" t="str">
        <f>TRIM(PROPER(Table2[[#This Row],[Product_Name]]))</f>
        <v>Tablet</v>
      </c>
      <c r="E2107" s="1" t="str">
        <f>TRIM(PROPER(Table2[[#This Row],[Country]]))</f>
        <v>Usa</v>
      </c>
      <c r="F2107" s="1" t="str">
        <f>TRIM(PROPER(Table2[[#This Row],[Category]]))</f>
        <v>Office Supplies</v>
      </c>
      <c r="G2107" s="1" t="str">
        <f>TRIM(PROPER(Table2[[#This Row],[Brand]]))</f>
        <v>Canon</v>
      </c>
      <c r="H2107" s="1">
        <f>Table2[[#This Row],[Supplier_ID]]</f>
        <v>1009</v>
      </c>
      <c r="I2107" s="1">
        <f>Table2[[#This Row],[Market_Price]]</f>
        <v>878.81</v>
      </c>
      <c r="J2107" s="1">
        <f>Table2[[#This Row],[Selling_Price]]</f>
        <v>1562.24</v>
      </c>
      <c r="K2107" s="1">
        <f>Table2[[#This Row],[Quantity]]</f>
        <v>212</v>
      </c>
      <c r="L2107" s="1" t="str">
        <f>IF(ISBLANK(Table2[[#This Row],[Status]]), "No Data Entered", IFERROR(Table2[[#This Row],[Status]], "No Data Entered"))</f>
        <v>Delivered</v>
      </c>
    </row>
    <row r="2108" spans="1:12" x14ac:dyDescent="0.3">
      <c r="A2108" s="1" t="str">
        <f>Table2[[#This Row],[Product_ID]]</f>
        <v>PRO1831</v>
      </c>
      <c r="B2108" s="1" t="str">
        <f>Table2[[#This Row],[Customer_ID]]</f>
        <v>CUST54912</v>
      </c>
      <c r="C2108" s="14" t="str">
        <f>Table2[[#This Row],[Date]]</f>
        <v>07/06/2022</v>
      </c>
      <c r="D2108" s="1" t="str">
        <f>TRIM(PROPER(Table2[[#This Row],[Product_Name]]))</f>
        <v>Headphones</v>
      </c>
      <c r="E2108" s="1" t="str">
        <f>TRIM(PROPER(Table2[[#This Row],[Country]]))</f>
        <v>India</v>
      </c>
      <c r="F2108" s="1" t="str">
        <f>TRIM(PROPER(Table2[[#This Row],[Category]]))</f>
        <v>Electronics</v>
      </c>
      <c r="G2108" s="1" t="str">
        <f>TRIM(PROPER(Table2[[#This Row],[Brand]]))</f>
        <v>Asus</v>
      </c>
      <c r="H2108" s="1">
        <f>Table2[[#This Row],[Supplier_ID]]</f>
        <v>1050</v>
      </c>
      <c r="I2108" s="1">
        <f>Table2[[#This Row],[Market_Price]]</f>
        <v>1508.02</v>
      </c>
      <c r="J2108" s="1">
        <f>Table2[[#This Row],[Selling_Price]]</f>
        <v>2851.1</v>
      </c>
      <c r="K2108" s="1">
        <f>Table2[[#This Row],[Quantity]]</f>
        <v>272</v>
      </c>
      <c r="L2108" s="1" t="str">
        <f>IF(ISBLANK(Table2[[#This Row],[Status]]), "No Data Entered", IFERROR(Table2[[#This Row],[Status]], "No Data Entered"))</f>
        <v>Delivered</v>
      </c>
    </row>
    <row r="2109" spans="1:12" x14ac:dyDescent="0.3">
      <c r="A2109" s="1" t="str">
        <f>Table2[[#This Row],[Product_ID]]</f>
        <v>PRO5990</v>
      </c>
      <c r="B2109" s="1" t="str">
        <f>Table2[[#This Row],[Customer_ID]]</f>
        <v>CUST54958</v>
      </c>
      <c r="C2109" s="14" t="str">
        <f>Table2[[#This Row],[Date]]</f>
        <v>26/11/2020</v>
      </c>
      <c r="D2109" s="1" t="str">
        <f>TRIM(PROPER(Table2[[#This Row],[Product_Name]]))</f>
        <v>Printer</v>
      </c>
      <c r="E2109" s="1" t="str">
        <f>TRIM(PROPER(Table2[[#This Row],[Country]]))</f>
        <v>China</v>
      </c>
      <c r="F2109" s="1" t="str">
        <f>TRIM(PROPER(Table2[[#This Row],[Category]]))</f>
        <v>Office Supplies</v>
      </c>
      <c r="G2109" s="1" t="str">
        <f>TRIM(PROPER(Table2[[#This Row],[Brand]]))</f>
        <v>Microsoft</v>
      </c>
      <c r="H2109" s="1">
        <f>Table2[[#This Row],[Supplier_ID]]</f>
        <v>1085</v>
      </c>
      <c r="I2109" s="1">
        <f>Table2[[#This Row],[Market_Price]]</f>
        <v>1181.44</v>
      </c>
      <c r="J2109" s="1">
        <f>Table2[[#This Row],[Selling_Price]]</f>
        <v>1584.39</v>
      </c>
      <c r="K2109" s="1">
        <f>Table2[[#This Row],[Quantity]]</f>
        <v>252</v>
      </c>
      <c r="L2109" s="1" t="str">
        <f>IF(ISBLANK(Table2[[#This Row],[Status]]), "No Data Entered", IFERROR(Table2[[#This Row],[Status]], "No Data Entered"))</f>
        <v>Delivered</v>
      </c>
    </row>
    <row r="2110" spans="1:12" x14ac:dyDescent="0.3">
      <c r="A2110" s="1" t="str">
        <f>Table2[[#This Row],[Product_ID]]</f>
        <v>PRO4853</v>
      </c>
      <c r="B2110" s="1" t="str">
        <f>Table2[[#This Row],[Customer_ID]]</f>
        <v>CUST54999</v>
      </c>
      <c r="C2110" s="14" t="str">
        <f>Table2[[#This Row],[Date]]</f>
        <v>18/09/2025</v>
      </c>
      <c r="D2110" s="1" t="str">
        <f>TRIM(PROPER(Table2[[#This Row],[Product_Name]]))</f>
        <v>Laptop</v>
      </c>
      <c r="E2110" s="1" t="str">
        <f>TRIM(PROPER(Table2[[#This Row],[Country]]))</f>
        <v>Germany</v>
      </c>
      <c r="F2110" s="1" t="str">
        <f>TRIM(PROPER(Table2[[#This Row],[Category]]))</f>
        <v>Computers</v>
      </c>
      <c r="G2110" s="1" t="str">
        <f>TRIM(PROPER(Table2[[#This Row],[Brand]]))</f>
        <v>Lenovo</v>
      </c>
      <c r="H2110" s="1">
        <f>Table2[[#This Row],[Supplier_ID]]</f>
        <v>1074</v>
      </c>
      <c r="I2110" s="1">
        <f>Table2[[#This Row],[Market_Price]]</f>
        <v>345.93</v>
      </c>
      <c r="J2110" s="1">
        <f>Table2[[#This Row],[Selling_Price]]</f>
        <v>403.22</v>
      </c>
      <c r="K2110" s="1">
        <f>Table2[[#This Row],[Quantity]]</f>
        <v>366</v>
      </c>
      <c r="L2110" s="1" t="str">
        <f>IF(ISBLANK(Table2[[#This Row],[Status]]), "No Data Entered", IFERROR(Table2[[#This Row],[Status]], "No Data Entered"))</f>
        <v>Delivered</v>
      </c>
    </row>
    <row r="2111" spans="1:12" x14ac:dyDescent="0.3">
      <c r="A2111" s="1" t="str">
        <f>Table2[[#This Row],[Product_ID]]</f>
        <v>PRO9629</v>
      </c>
      <c r="B2111" s="1" t="str">
        <f>Table2[[#This Row],[Customer_ID]]</f>
        <v>CUST55012</v>
      </c>
      <c r="C2111" s="14" t="str">
        <f>Table2[[#This Row],[Date]]</f>
        <v>10/05/2022</v>
      </c>
      <c r="D2111" s="1" t="str">
        <f>TRIM(PROPER(Table2[[#This Row],[Product_Name]]))</f>
        <v>Tablet</v>
      </c>
      <c r="E2111" s="1" t="str">
        <f>TRIM(PROPER(Table2[[#This Row],[Country]]))</f>
        <v>France</v>
      </c>
      <c r="F2111" s="1" t="str">
        <f>TRIM(PROPER(Table2[[#This Row],[Category]]))</f>
        <v>Office Supplies</v>
      </c>
      <c r="G2111" s="1" t="str">
        <f>TRIM(PROPER(Table2[[#This Row],[Brand]]))</f>
        <v>Dell</v>
      </c>
      <c r="H2111" s="1">
        <f>Table2[[#This Row],[Supplier_ID]]</f>
        <v>1024</v>
      </c>
      <c r="I2111" s="1">
        <f>Table2[[#This Row],[Market_Price]]</f>
        <v>732.34</v>
      </c>
      <c r="J2111" s="1">
        <f>Table2[[#This Row],[Selling_Price]]</f>
        <v>1188.49</v>
      </c>
      <c r="K2111" s="1">
        <f>Table2[[#This Row],[Quantity]]</f>
        <v>158</v>
      </c>
      <c r="L2111" s="1" t="str">
        <f>IF(ISBLANK(Table2[[#This Row],[Status]]), "No Data Entered", IFERROR(Table2[[#This Row],[Status]], "No Data Entered"))</f>
        <v>Delivered</v>
      </c>
    </row>
    <row r="2112" spans="1:12" x14ac:dyDescent="0.3">
      <c r="A2112" s="1" t="str">
        <f>Table2[[#This Row],[Product_ID]]</f>
        <v>PRO6288</v>
      </c>
      <c r="B2112" s="1" t="str">
        <f>Table2[[#This Row],[Customer_ID]]</f>
        <v>CUST55018</v>
      </c>
      <c r="C2112" s="14" t="str">
        <f>Table2[[#This Row],[Date]]</f>
        <v>06/02/2023</v>
      </c>
      <c r="D2112" s="1" t="str">
        <f>TRIM(PROPER(Table2[[#This Row],[Product_Name]]))</f>
        <v>Headphones</v>
      </c>
      <c r="E2112" s="1" t="str">
        <f>TRIM(PROPER(Table2[[#This Row],[Country]]))</f>
        <v>Japan</v>
      </c>
      <c r="F2112" s="1" t="str">
        <f>TRIM(PROPER(Table2[[#This Row],[Category]]))</f>
        <v>Office Supplies</v>
      </c>
      <c r="G2112" s="1" t="str">
        <f>TRIM(PROPER(Table2[[#This Row],[Brand]]))</f>
        <v>Dell</v>
      </c>
      <c r="H2112" s="1">
        <f>Table2[[#This Row],[Supplier_ID]]</f>
        <v>1007</v>
      </c>
      <c r="I2112" s="1">
        <f>Table2[[#This Row],[Market_Price]]</f>
        <v>162.66999999999999</v>
      </c>
      <c r="J2112" s="1">
        <f>Table2[[#This Row],[Selling_Price]]</f>
        <v>184.06</v>
      </c>
      <c r="K2112" s="1">
        <f>Table2[[#This Row],[Quantity]]</f>
        <v>231</v>
      </c>
      <c r="L2112" s="1" t="str">
        <f>IF(ISBLANK(Table2[[#This Row],[Status]]), "No Data Entered", IFERROR(Table2[[#This Row],[Status]], "No Data Entered"))</f>
        <v>Delivered</v>
      </c>
    </row>
    <row r="2113" spans="1:12" x14ac:dyDescent="0.3">
      <c r="A2113" s="1" t="str">
        <f>Table2[[#This Row],[Product_ID]]</f>
        <v>PRO2755</v>
      </c>
      <c r="B2113" s="1" t="str">
        <f>Table2[[#This Row],[Customer_ID]]</f>
        <v>CUST55029</v>
      </c>
      <c r="C2113" s="14" t="str">
        <f>Table2[[#This Row],[Date]]</f>
        <v>28/11/2021</v>
      </c>
      <c r="D2113" s="1" t="str">
        <f>TRIM(PROPER(Table2[[#This Row],[Product_Name]]))</f>
        <v>Mouse</v>
      </c>
      <c r="E2113" s="1" t="str">
        <f>TRIM(PROPER(Table2[[#This Row],[Country]]))</f>
        <v>India</v>
      </c>
      <c r="F2113" s="1" t="str">
        <f>TRIM(PROPER(Table2[[#This Row],[Category]]))</f>
        <v>Accessories</v>
      </c>
      <c r="G2113" s="1" t="str">
        <f>TRIM(PROPER(Table2[[#This Row],[Brand]]))</f>
        <v>Logitech</v>
      </c>
      <c r="H2113" s="1">
        <f>Table2[[#This Row],[Supplier_ID]]</f>
        <v>1099</v>
      </c>
      <c r="I2113" s="1">
        <f>Table2[[#This Row],[Market_Price]]</f>
        <v>665.59</v>
      </c>
      <c r="J2113" s="1">
        <f>Table2[[#This Row],[Selling_Price]]</f>
        <v>906.47</v>
      </c>
      <c r="K2113" s="1">
        <f>Table2[[#This Row],[Quantity]]</f>
        <v>439</v>
      </c>
      <c r="L2113" s="1" t="str">
        <f>IF(ISBLANK(Table2[[#This Row],[Status]]), "No Data Entered", IFERROR(Table2[[#This Row],[Status]], "No Data Entered"))</f>
        <v>Delivered</v>
      </c>
    </row>
    <row r="2114" spans="1:12" x14ac:dyDescent="0.3">
      <c r="A2114" s="1" t="str">
        <f>Table2[[#This Row],[Product_ID]]</f>
        <v>PRO5861</v>
      </c>
      <c r="B2114" s="1" t="str">
        <f>Table2[[#This Row],[Customer_ID]]</f>
        <v>CUST55151</v>
      </c>
      <c r="C2114" s="14" t="str">
        <f>Table2[[#This Row],[Date]]</f>
        <v>14/12/2023</v>
      </c>
      <c r="D2114" s="1" t="str">
        <f>TRIM(PROPER(Table2[[#This Row],[Product_Name]]))</f>
        <v>Smartwatch</v>
      </c>
      <c r="E2114" s="1" t="str">
        <f>TRIM(PROPER(Table2[[#This Row],[Country]]))</f>
        <v>India</v>
      </c>
      <c r="F2114" s="1" t="str">
        <f>TRIM(PROPER(Table2[[#This Row],[Category]]))</f>
        <v>Office Supplies</v>
      </c>
      <c r="G2114" s="1" t="str">
        <f>TRIM(PROPER(Table2[[#This Row],[Brand]]))</f>
        <v>Lenovo</v>
      </c>
      <c r="H2114" s="1">
        <f>Table2[[#This Row],[Supplier_ID]]</f>
        <v>1018</v>
      </c>
      <c r="I2114" s="1">
        <f>Table2[[#This Row],[Market_Price]]</f>
        <v>1973.68</v>
      </c>
      <c r="J2114" s="1">
        <f>Table2[[#This Row],[Selling_Price]]</f>
        <v>3540.1</v>
      </c>
      <c r="K2114" s="1">
        <f>Table2[[#This Row],[Quantity]]</f>
        <v>238</v>
      </c>
      <c r="L2114" s="1" t="str">
        <f>IF(ISBLANK(Table2[[#This Row],[Status]]), "No Data Entered", IFERROR(Table2[[#This Row],[Status]], "No Data Entered"))</f>
        <v>Delivered</v>
      </c>
    </row>
    <row r="2115" spans="1:12" x14ac:dyDescent="0.3">
      <c r="A2115" s="1" t="str">
        <f>Table2[[#This Row],[Product_ID]]</f>
        <v>PRO5166</v>
      </c>
      <c r="B2115" s="1" t="str">
        <f>Table2[[#This Row],[Customer_ID]]</f>
        <v>CUST55194</v>
      </c>
      <c r="C2115" s="14" t="str">
        <f>Table2[[#This Row],[Date]]</f>
        <v>08/11/2024</v>
      </c>
      <c r="D2115" s="1" t="str">
        <f>TRIM(PROPER(Table2[[#This Row],[Product_Name]]))</f>
        <v>Monitor</v>
      </c>
      <c r="E2115" s="1" t="str">
        <f>TRIM(PROPER(Table2[[#This Row],[Country]]))</f>
        <v>Australia</v>
      </c>
      <c r="F2115" s="1" t="str">
        <f>TRIM(PROPER(Table2[[#This Row],[Category]]))</f>
        <v>Accessories</v>
      </c>
      <c r="G2115" s="1" t="str">
        <f>TRIM(PROPER(Table2[[#This Row],[Brand]]))</f>
        <v>Hp</v>
      </c>
      <c r="H2115" s="1">
        <f>Table2[[#This Row],[Supplier_ID]]</f>
        <v>1090</v>
      </c>
      <c r="I2115" s="1">
        <f>Table2[[#This Row],[Market_Price]]</f>
        <v>1396.82</v>
      </c>
      <c r="J2115" s="1">
        <f>Table2[[#This Row],[Selling_Price]]</f>
        <v>1900.22</v>
      </c>
      <c r="K2115" s="1">
        <f>Table2[[#This Row],[Quantity]]</f>
        <v>253</v>
      </c>
      <c r="L2115" s="1" t="str">
        <f>IF(ISBLANK(Table2[[#This Row],[Status]]), "No Data Entered", IFERROR(Table2[[#This Row],[Status]], "No Data Entered"))</f>
        <v>Delivered</v>
      </c>
    </row>
    <row r="2116" spans="1:12" x14ac:dyDescent="0.3">
      <c r="A2116" s="1" t="str">
        <f>Table2[[#This Row],[Product_ID]]</f>
        <v>PRO1949</v>
      </c>
      <c r="B2116" s="1" t="str">
        <f>Table2[[#This Row],[Customer_ID]]</f>
        <v>CUST55204</v>
      </c>
      <c r="C2116" s="14" t="str">
        <f>Table2[[#This Row],[Date]]</f>
        <v>06/07/2022</v>
      </c>
      <c r="D2116" s="1" t="str">
        <f>TRIM(PROPER(Table2[[#This Row],[Product_Name]]))</f>
        <v>Monitor</v>
      </c>
      <c r="E2116" s="1" t="str">
        <f>TRIM(PROPER(Table2[[#This Row],[Country]]))</f>
        <v>Canada</v>
      </c>
      <c r="F2116" s="1" t="str">
        <f>TRIM(PROPER(Table2[[#This Row],[Category]]))</f>
        <v>Office Supplies</v>
      </c>
      <c r="G2116" s="1" t="str">
        <f>TRIM(PROPER(Table2[[#This Row],[Brand]]))</f>
        <v>Sony</v>
      </c>
      <c r="H2116" s="1">
        <f>Table2[[#This Row],[Supplier_ID]]</f>
        <v>1024</v>
      </c>
      <c r="I2116" s="1">
        <f>Table2[[#This Row],[Market_Price]]</f>
        <v>219.05</v>
      </c>
      <c r="J2116" s="1">
        <f>Table2[[#This Row],[Selling_Price]]</f>
        <v>296.08</v>
      </c>
      <c r="K2116" s="1">
        <f>Table2[[#This Row],[Quantity]]</f>
        <v>236</v>
      </c>
      <c r="L2116" s="1" t="str">
        <f>IF(ISBLANK(Table2[[#This Row],[Status]]), "No Data Entered", IFERROR(Table2[[#This Row],[Status]], "No Data Entered"))</f>
        <v>Delivered</v>
      </c>
    </row>
    <row r="2117" spans="1:12" x14ac:dyDescent="0.3">
      <c r="A2117" s="1" t="str">
        <f>Table2[[#This Row],[Product_ID]]</f>
        <v>PRO6548</v>
      </c>
      <c r="B2117" s="1" t="str">
        <f>Table2[[#This Row],[Customer_ID]]</f>
        <v>CUST55283</v>
      </c>
      <c r="C2117" s="14" t="str">
        <f>Table2[[#This Row],[Date]]</f>
        <v>28/03/2022</v>
      </c>
      <c r="D2117" s="1" t="str">
        <f>TRIM(PROPER(Table2[[#This Row],[Product_Name]]))</f>
        <v>Printer</v>
      </c>
      <c r="E2117" s="1" t="str">
        <f>TRIM(PROPER(Table2[[#This Row],[Country]]))</f>
        <v>Uk</v>
      </c>
      <c r="F2117" s="1" t="str">
        <f>TRIM(PROPER(Table2[[#This Row],[Category]]))</f>
        <v>Computers</v>
      </c>
      <c r="G2117" s="1" t="str">
        <f>TRIM(PROPER(Table2[[#This Row],[Brand]]))</f>
        <v>Samsung</v>
      </c>
      <c r="H2117" s="1">
        <f>Table2[[#This Row],[Supplier_ID]]</f>
        <v>1042</v>
      </c>
      <c r="I2117" s="1">
        <f>Table2[[#This Row],[Market_Price]]</f>
        <v>1905.11</v>
      </c>
      <c r="J2117" s="1">
        <f>Table2[[#This Row],[Selling_Price]]</f>
        <v>2521.52</v>
      </c>
      <c r="K2117" s="1">
        <f>Table2[[#This Row],[Quantity]]</f>
        <v>92</v>
      </c>
      <c r="L2117" s="1" t="str">
        <f>IF(ISBLANK(Table2[[#This Row],[Status]]), "No Data Entered", IFERROR(Table2[[#This Row],[Status]], "No Data Entered"))</f>
        <v>Delivered</v>
      </c>
    </row>
    <row r="2118" spans="1:12" x14ac:dyDescent="0.3">
      <c r="A2118" s="1" t="str">
        <f>Table2[[#This Row],[Product_ID]]</f>
        <v>PRO8040</v>
      </c>
      <c r="B2118" s="1" t="str">
        <f>Table2[[#This Row],[Customer_ID]]</f>
        <v>CUST55341</v>
      </c>
      <c r="C2118" s="14" t="str">
        <f>Table2[[#This Row],[Date]]</f>
        <v>14/08/2023</v>
      </c>
      <c r="D2118" s="1" t="str">
        <f>TRIM(PROPER(Table2[[#This Row],[Product_Name]]))</f>
        <v>Printer</v>
      </c>
      <c r="E2118" s="1" t="str">
        <f>TRIM(PROPER(Table2[[#This Row],[Country]]))</f>
        <v>Japan</v>
      </c>
      <c r="F2118" s="1" t="str">
        <f>TRIM(PROPER(Table2[[#This Row],[Category]]))</f>
        <v>Computers</v>
      </c>
      <c r="G2118" s="1" t="str">
        <f>TRIM(PROPER(Table2[[#This Row],[Brand]]))</f>
        <v>Samsung</v>
      </c>
      <c r="H2118" s="1">
        <f>Table2[[#This Row],[Supplier_ID]]</f>
        <v>1007</v>
      </c>
      <c r="I2118" s="1">
        <f>Table2[[#This Row],[Market_Price]]</f>
        <v>1569.6</v>
      </c>
      <c r="J2118" s="1">
        <f>Table2[[#This Row],[Selling_Price]]</f>
        <v>2849.05</v>
      </c>
      <c r="K2118" s="1">
        <f>Table2[[#This Row],[Quantity]]</f>
        <v>464</v>
      </c>
      <c r="L2118" s="1" t="str">
        <f>IF(ISBLANK(Table2[[#This Row],[Status]]), "No Data Entered", IFERROR(Table2[[#This Row],[Status]], "No Data Entered"))</f>
        <v>Delivered</v>
      </c>
    </row>
    <row r="2119" spans="1:12" x14ac:dyDescent="0.3">
      <c r="A2119" s="1" t="str">
        <f>Table2[[#This Row],[Product_ID]]</f>
        <v>PRO5336</v>
      </c>
      <c r="B2119" s="1" t="str">
        <f>Table2[[#This Row],[Customer_ID]]</f>
        <v>CUST55353</v>
      </c>
      <c r="C2119" s="14" t="str">
        <f>Table2[[#This Row],[Date]]</f>
        <v>06/07/2020</v>
      </c>
      <c r="D2119" s="1" t="str">
        <f>TRIM(PROPER(Table2[[#This Row],[Product_Name]]))</f>
        <v>Smartwatch</v>
      </c>
      <c r="E2119" s="1" t="str">
        <f>TRIM(PROPER(Table2[[#This Row],[Country]]))</f>
        <v>France</v>
      </c>
      <c r="F2119" s="1" t="str">
        <f>TRIM(PROPER(Table2[[#This Row],[Category]]))</f>
        <v>Wearables</v>
      </c>
      <c r="G2119" s="1" t="str">
        <f>TRIM(PROPER(Table2[[#This Row],[Brand]]))</f>
        <v>Microsoft</v>
      </c>
      <c r="H2119" s="1">
        <f>Table2[[#This Row],[Supplier_ID]]</f>
        <v>1034</v>
      </c>
      <c r="I2119" s="1">
        <f>Table2[[#This Row],[Market_Price]]</f>
        <v>124.32</v>
      </c>
      <c r="J2119" s="1">
        <f>Table2[[#This Row],[Selling_Price]]</f>
        <v>241.59</v>
      </c>
      <c r="K2119" s="1">
        <f>Table2[[#This Row],[Quantity]]</f>
        <v>75</v>
      </c>
      <c r="L2119" s="1" t="str">
        <f>IF(ISBLANK(Table2[[#This Row],[Status]]), "No Data Entered", IFERROR(Table2[[#This Row],[Status]], "No Data Entered"))</f>
        <v>Delivered</v>
      </c>
    </row>
    <row r="2120" spans="1:12" x14ac:dyDescent="0.3">
      <c r="A2120" s="1" t="str">
        <f>Table2[[#This Row],[Product_ID]]</f>
        <v>PRO6325</v>
      </c>
      <c r="B2120" s="1" t="str">
        <f>Table2[[#This Row],[Customer_ID]]</f>
        <v>CUST55442</v>
      </c>
      <c r="C2120" s="14" t="str">
        <f>Table2[[#This Row],[Date]]</f>
        <v>18/03/2024</v>
      </c>
      <c r="D2120" s="1" t="str">
        <f>TRIM(PROPER(Table2[[#This Row],[Product_Name]]))</f>
        <v>Mouse</v>
      </c>
      <c r="E2120" s="1" t="str">
        <f>TRIM(PROPER(Table2[[#This Row],[Country]]))</f>
        <v>Australia</v>
      </c>
      <c r="F2120" s="1" t="str">
        <f>TRIM(PROPER(Table2[[#This Row],[Category]]))</f>
        <v>Computers</v>
      </c>
      <c r="G2120" s="1" t="str">
        <f>TRIM(PROPER(Table2[[#This Row],[Brand]]))</f>
        <v>Samsung</v>
      </c>
      <c r="H2120" s="1">
        <f>Table2[[#This Row],[Supplier_ID]]</f>
        <v>1055</v>
      </c>
      <c r="I2120" s="1">
        <f>Table2[[#This Row],[Market_Price]]</f>
        <v>746.65</v>
      </c>
      <c r="J2120" s="1">
        <f>Table2[[#This Row],[Selling_Price]]</f>
        <v>920.55</v>
      </c>
      <c r="K2120" s="1">
        <f>Table2[[#This Row],[Quantity]]</f>
        <v>331</v>
      </c>
      <c r="L2120" s="1" t="str">
        <f>IF(ISBLANK(Table2[[#This Row],[Status]]), "No Data Entered", IFERROR(Table2[[#This Row],[Status]], "No Data Entered"))</f>
        <v>Delivered</v>
      </c>
    </row>
    <row r="2121" spans="1:12" x14ac:dyDescent="0.3">
      <c r="A2121" s="1" t="str">
        <f>Table2[[#This Row],[Product_ID]]</f>
        <v>PRO8341</v>
      </c>
      <c r="B2121" s="1" t="str">
        <f>Table2[[#This Row],[Customer_ID]]</f>
        <v>CUST55475</v>
      </c>
      <c r="C2121" s="14" t="str">
        <f>Table2[[#This Row],[Date]]</f>
        <v>21/01/2024</v>
      </c>
      <c r="D2121" s="1" t="str">
        <f>TRIM(PROPER(Table2[[#This Row],[Product_Name]]))</f>
        <v>Camera</v>
      </c>
      <c r="E2121" s="1" t="str">
        <f>TRIM(PROPER(Table2[[#This Row],[Country]]))</f>
        <v>Japan</v>
      </c>
      <c r="F2121" s="1" t="str">
        <f>TRIM(PROPER(Table2[[#This Row],[Category]]))</f>
        <v>Electronics</v>
      </c>
      <c r="G2121" s="1" t="str">
        <f>TRIM(PROPER(Table2[[#This Row],[Brand]]))</f>
        <v>Apple</v>
      </c>
      <c r="H2121" s="1">
        <f>Table2[[#This Row],[Supplier_ID]]</f>
        <v>1065</v>
      </c>
      <c r="I2121" s="1">
        <f>Table2[[#This Row],[Market_Price]]</f>
        <v>357.9</v>
      </c>
      <c r="J2121" s="1">
        <f>Table2[[#This Row],[Selling_Price]]</f>
        <v>645.21</v>
      </c>
      <c r="K2121" s="1">
        <f>Table2[[#This Row],[Quantity]]</f>
        <v>415</v>
      </c>
      <c r="L2121" s="1" t="str">
        <f>IF(ISBLANK(Table2[[#This Row],[Status]]), "No Data Entered", IFERROR(Table2[[#This Row],[Status]], "No Data Entered"))</f>
        <v>Delivered</v>
      </c>
    </row>
    <row r="2122" spans="1:12" x14ac:dyDescent="0.3">
      <c r="A2122" s="1" t="str">
        <f>Table2[[#This Row],[Product_ID]]</f>
        <v>PRO5001</v>
      </c>
      <c r="B2122" s="1" t="str">
        <f>Table2[[#This Row],[Customer_ID]]</f>
        <v>CUST55538</v>
      </c>
      <c r="C2122" s="14" t="str">
        <f>Table2[[#This Row],[Date]]</f>
        <v>01/12/2023</v>
      </c>
      <c r="D2122" s="1" t="str">
        <f>TRIM(PROPER(Table2[[#This Row],[Product_Name]]))</f>
        <v>Printer</v>
      </c>
      <c r="E2122" s="1" t="str">
        <f>TRIM(PROPER(Table2[[#This Row],[Country]]))</f>
        <v>India</v>
      </c>
      <c r="F2122" s="1" t="str">
        <f>TRIM(PROPER(Table2[[#This Row],[Category]]))</f>
        <v>Accessories</v>
      </c>
      <c r="G2122" s="1" t="str">
        <f>TRIM(PROPER(Table2[[#This Row],[Brand]]))</f>
        <v>Asus</v>
      </c>
      <c r="H2122" s="1">
        <f>Table2[[#This Row],[Supplier_ID]]</f>
        <v>1075</v>
      </c>
      <c r="I2122" s="1">
        <f>Table2[[#This Row],[Market_Price]]</f>
        <v>54.32</v>
      </c>
      <c r="J2122" s="1">
        <f>Table2[[#This Row],[Selling_Price]]</f>
        <v>107.5</v>
      </c>
      <c r="K2122" s="1">
        <f>Table2[[#This Row],[Quantity]]</f>
        <v>8</v>
      </c>
      <c r="L2122" s="1" t="str">
        <f>IF(ISBLANK(Table2[[#This Row],[Status]]), "No Data Entered", IFERROR(Table2[[#This Row],[Status]], "No Data Entered"))</f>
        <v>Delivered</v>
      </c>
    </row>
    <row r="2123" spans="1:12" x14ac:dyDescent="0.3">
      <c r="A2123" s="1" t="str">
        <f>Table2[[#This Row],[Product_ID]]</f>
        <v>PRO5744</v>
      </c>
      <c r="B2123" s="1" t="str">
        <f>Table2[[#This Row],[Customer_ID]]</f>
        <v>CUST55681</v>
      </c>
      <c r="C2123" s="14" t="str">
        <f>Table2[[#This Row],[Date]]</f>
        <v>12/05/2025</v>
      </c>
      <c r="D2123" s="1" t="str">
        <f>TRIM(PROPER(Table2[[#This Row],[Product_Name]]))</f>
        <v>Smartwatch</v>
      </c>
      <c r="E2123" s="1" t="str">
        <f>TRIM(PROPER(Table2[[#This Row],[Country]]))</f>
        <v>China</v>
      </c>
      <c r="F2123" s="1" t="str">
        <f>TRIM(PROPER(Table2[[#This Row],[Category]]))</f>
        <v>Wearables</v>
      </c>
      <c r="G2123" s="1" t="str">
        <f>TRIM(PROPER(Table2[[#This Row],[Brand]]))</f>
        <v>Canon</v>
      </c>
      <c r="H2123" s="1">
        <f>Table2[[#This Row],[Supplier_ID]]</f>
        <v>1021</v>
      </c>
      <c r="I2123" s="1">
        <f>Table2[[#This Row],[Market_Price]]</f>
        <v>774.33</v>
      </c>
      <c r="J2123" s="1">
        <f>Table2[[#This Row],[Selling_Price]]</f>
        <v>1175.03</v>
      </c>
      <c r="K2123" s="1">
        <f>Table2[[#This Row],[Quantity]]</f>
        <v>274</v>
      </c>
      <c r="L2123" s="1" t="str">
        <f>IF(ISBLANK(Table2[[#This Row],[Status]]), "No Data Entered", IFERROR(Table2[[#This Row],[Status]], "No Data Entered"))</f>
        <v>Delivered</v>
      </c>
    </row>
    <row r="2124" spans="1:12" x14ac:dyDescent="0.3">
      <c r="A2124" s="1" t="str">
        <f>Table2[[#This Row],[Product_ID]]</f>
        <v>PRO2807</v>
      </c>
      <c r="B2124" s="1" t="str">
        <f>Table2[[#This Row],[Customer_ID]]</f>
        <v>CUST55713</v>
      </c>
      <c r="C2124" s="14" t="str">
        <f>Table2[[#This Row],[Date]]</f>
        <v>16/10/2023</v>
      </c>
      <c r="D2124" s="1" t="str">
        <f>TRIM(PROPER(Table2[[#This Row],[Product_Name]]))</f>
        <v>Camera</v>
      </c>
      <c r="E2124" s="1" t="str">
        <f>TRIM(PROPER(Table2[[#This Row],[Country]]))</f>
        <v>China</v>
      </c>
      <c r="F2124" s="1" t="str">
        <f>TRIM(PROPER(Table2[[#This Row],[Category]]))</f>
        <v>Electronics</v>
      </c>
      <c r="G2124" s="1" t="str">
        <f>TRIM(PROPER(Table2[[#This Row],[Brand]]))</f>
        <v>Samsung</v>
      </c>
      <c r="H2124" s="1">
        <f>Table2[[#This Row],[Supplier_ID]]</f>
        <v>1023</v>
      </c>
      <c r="I2124" s="1">
        <f>Table2[[#This Row],[Market_Price]]</f>
        <v>1697.79</v>
      </c>
      <c r="J2124" s="1">
        <f>Table2[[#This Row],[Selling_Price]]</f>
        <v>2870.08</v>
      </c>
      <c r="K2124" s="1">
        <f>Table2[[#This Row],[Quantity]]</f>
        <v>105</v>
      </c>
      <c r="L2124" s="1" t="str">
        <f>IF(ISBLANK(Table2[[#This Row],[Status]]), "No Data Entered", IFERROR(Table2[[#This Row],[Status]], "No Data Entered"))</f>
        <v>Delivered</v>
      </c>
    </row>
    <row r="2125" spans="1:12" x14ac:dyDescent="0.3">
      <c r="A2125" s="1" t="str">
        <f>Table2[[#This Row],[Product_ID]]</f>
        <v>PRO7729</v>
      </c>
      <c r="B2125" s="1" t="str">
        <f>Table2[[#This Row],[Customer_ID]]</f>
        <v>CUST55856</v>
      </c>
      <c r="C2125" s="14" t="str">
        <f>Table2[[#This Row],[Date]]</f>
        <v>02/02/2021</v>
      </c>
      <c r="D2125" s="1" t="str">
        <f>TRIM(PROPER(Table2[[#This Row],[Product_Name]]))</f>
        <v>Printer</v>
      </c>
      <c r="E2125" s="1" t="str">
        <f>TRIM(PROPER(Table2[[#This Row],[Country]]))</f>
        <v>Japan</v>
      </c>
      <c r="F2125" s="1" t="str">
        <f>TRIM(PROPER(Table2[[#This Row],[Category]]))</f>
        <v>Accessories</v>
      </c>
      <c r="G2125" s="1" t="str">
        <f>TRIM(PROPER(Table2[[#This Row],[Brand]]))</f>
        <v>Logitech</v>
      </c>
      <c r="H2125" s="1">
        <f>Table2[[#This Row],[Supplier_ID]]</f>
        <v>1069</v>
      </c>
      <c r="I2125" s="1">
        <f>Table2[[#This Row],[Market_Price]]</f>
        <v>1744.03</v>
      </c>
      <c r="J2125" s="1">
        <f>Table2[[#This Row],[Selling_Price]]</f>
        <v>3244.08</v>
      </c>
      <c r="K2125" s="1">
        <f>Table2[[#This Row],[Quantity]]</f>
        <v>196</v>
      </c>
      <c r="L2125" s="1" t="str">
        <f>IF(ISBLANK(Table2[[#This Row],[Status]]), "No Data Entered", IFERROR(Table2[[#This Row],[Status]], "No Data Entered"))</f>
        <v>Delivered</v>
      </c>
    </row>
    <row r="2126" spans="1:12" x14ac:dyDescent="0.3">
      <c r="A2126" s="1" t="str">
        <f>Table2[[#This Row],[Product_ID]]</f>
        <v>PRO8708</v>
      </c>
      <c r="B2126" s="1" t="str">
        <f>Table2[[#This Row],[Customer_ID]]</f>
        <v>CUST55857</v>
      </c>
      <c r="C2126" s="14" t="str">
        <f>Table2[[#This Row],[Date]]</f>
        <v>14/02/2021</v>
      </c>
      <c r="D2126" s="1" t="str">
        <f>TRIM(PROPER(Table2[[#This Row],[Product_Name]]))</f>
        <v>Laptop</v>
      </c>
      <c r="E2126" s="1" t="str">
        <f>TRIM(PROPER(Table2[[#This Row],[Country]]))</f>
        <v>Usa</v>
      </c>
      <c r="F2126" s="1" t="str">
        <f>TRIM(PROPER(Table2[[#This Row],[Category]]))</f>
        <v>Accessories</v>
      </c>
      <c r="G2126" s="1" t="str">
        <f>TRIM(PROPER(Table2[[#This Row],[Brand]]))</f>
        <v>Samsung</v>
      </c>
      <c r="H2126" s="1">
        <f>Table2[[#This Row],[Supplier_ID]]</f>
        <v>1056</v>
      </c>
      <c r="I2126" s="1">
        <f>Table2[[#This Row],[Market_Price]]</f>
        <v>1217.68</v>
      </c>
      <c r="J2126" s="1">
        <f>Table2[[#This Row],[Selling_Price]]</f>
        <v>1866.33</v>
      </c>
      <c r="K2126" s="1">
        <f>Table2[[#This Row],[Quantity]]</f>
        <v>164</v>
      </c>
      <c r="L2126" s="1" t="str">
        <f>IF(ISBLANK(Table2[[#This Row],[Status]]), "No Data Entered", IFERROR(Table2[[#This Row],[Status]], "No Data Entered"))</f>
        <v>Delivered</v>
      </c>
    </row>
    <row r="2127" spans="1:12" x14ac:dyDescent="0.3">
      <c r="A2127" s="1" t="str">
        <f>Table2[[#This Row],[Product_ID]]</f>
        <v>PRO8817</v>
      </c>
      <c r="B2127" s="1" t="str">
        <f>Table2[[#This Row],[Customer_ID]]</f>
        <v>CUST55877</v>
      </c>
      <c r="C2127" s="14" t="str">
        <f>Table2[[#This Row],[Date]]</f>
        <v>02/10/2020</v>
      </c>
      <c r="D2127" s="1" t="str">
        <f>TRIM(PROPER(Table2[[#This Row],[Product_Name]]))</f>
        <v>Monitor</v>
      </c>
      <c r="E2127" s="1" t="str">
        <f>TRIM(PROPER(Table2[[#This Row],[Country]]))</f>
        <v>Canada</v>
      </c>
      <c r="F2127" s="1" t="str">
        <f>TRIM(PROPER(Table2[[#This Row],[Category]]))</f>
        <v>Electronics</v>
      </c>
      <c r="G2127" s="1" t="str">
        <f>TRIM(PROPER(Table2[[#This Row],[Brand]]))</f>
        <v>Asus</v>
      </c>
      <c r="H2127" s="1">
        <f>Table2[[#This Row],[Supplier_ID]]</f>
        <v>1074</v>
      </c>
      <c r="I2127" s="1">
        <f>Table2[[#This Row],[Market_Price]]</f>
        <v>1608.26</v>
      </c>
      <c r="J2127" s="1">
        <f>Table2[[#This Row],[Selling_Price]]</f>
        <v>2677.97</v>
      </c>
      <c r="K2127" s="1">
        <f>Table2[[#This Row],[Quantity]]</f>
        <v>78</v>
      </c>
      <c r="L2127" s="1" t="str">
        <f>IF(ISBLANK(Table2[[#This Row],[Status]]), "No Data Entered", IFERROR(Table2[[#This Row],[Status]], "No Data Entered"))</f>
        <v>Delivered</v>
      </c>
    </row>
    <row r="2128" spans="1:12" x14ac:dyDescent="0.3">
      <c r="A2128" s="1" t="str">
        <f>Table2[[#This Row],[Product_ID]]</f>
        <v>PRO9279</v>
      </c>
      <c r="B2128" s="1" t="str">
        <f>Table2[[#This Row],[Customer_ID]]</f>
        <v>CUST55982</v>
      </c>
      <c r="C2128" s="14" t="str">
        <f>Table2[[#This Row],[Date]]</f>
        <v>31/08/2024</v>
      </c>
      <c r="D2128" s="1" t="str">
        <f>TRIM(PROPER(Table2[[#This Row],[Product_Name]]))</f>
        <v>Monitor</v>
      </c>
      <c r="E2128" s="1" t="str">
        <f>TRIM(PROPER(Table2[[#This Row],[Country]]))</f>
        <v>Brazil</v>
      </c>
      <c r="F2128" s="1" t="str">
        <f>TRIM(PROPER(Table2[[#This Row],[Category]]))</f>
        <v>Accessories</v>
      </c>
      <c r="G2128" s="1" t="str">
        <f>TRIM(PROPER(Table2[[#This Row],[Brand]]))</f>
        <v>Asus</v>
      </c>
      <c r="H2128" s="1">
        <f>Table2[[#This Row],[Supplier_ID]]</f>
        <v>1080</v>
      </c>
      <c r="I2128" s="1">
        <f>Table2[[#This Row],[Market_Price]]</f>
        <v>1661.73</v>
      </c>
      <c r="J2128" s="1">
        <f>Table2[[#This Row],[Selling_Price]]</f>
        <v>3104</v>
      </c>
      <c r="K2128" s="1">
        <f>Table2[[#This Row],[Quantity]]</f>
        <v>275</v>
      </c>
      <c r="L2128" s="1" t="str">
        <f>IF(ISBLANK(Table2[[#This Row],[Status]]), "No Data Entered", IFERROR(Table2[[#This Row],[Status]], "No Data Entered"))</f>
        <v>Delivered</v>
      </c>
    </row>
    <row r="2129" spans="1:12" x14ac:dyDescent="0.3">
      <c r="A2129" s="1" t="str">
        <f>Table2[[#This Row],[Product_ID]]</f>
        <v>PRO2108</v>
      </c>
      <c r="B2129" s="1" t="str">
        <f>Table2[[#This Row],[Customer_ID]]</f>
        <v>CUST56048</v>
      </c>
      <c r="C2129" s="14" t="str">
        <f>Table2[[#This Row],[Date]]</f>
        <v>19/05/2022</v>
      </c>
      <c r="D2129" s="1" t="str">
        <f>TRIM(PROPER(Table2[[#This Row],[Product_Name]]))</f>
        <v>Tablet</v>
      </c>
      <c r="E2129" s="1" t="str">
        <f>TRIM(PROPER(Table2[[#This Row],[Country]]))</f>
        <v>China</v>
      </c>
      <c r="F2129" s="1" t="str">
        <f>TRIM(PROPER(Table2[[#This Row],[Category]]))</f>
        <v>Wearables</v>
      </c>
      <c r="G2129" s="1" t="str">
        <f>TRIM(PROPER(Table2[[#This Row],[Brand]]))</f>
        <v>Canon</v>
      </c>
      <c r="H2129" s="1">
        <f>Table2[[#This Row],[Supplier_ID]]</f>
        <v>1018</v>
      </c>
      <c r="I2129" s="1">
        <f>Table2[[#This Row],[Market_Price]]</f>
        <v>688.02</v>
      </c>
      <c r="J2129" s="1">
        <f>Table2[[#This Row],[Selling_Price]]</f>
        <v>1297.04</v>
      </c>
      <c r="K2129" s="1">
        <f>Table2[[#This Row],[Quantity]]</f>
        <v>31</v>
      </c>
      <c r="L2129" s="1" t="str">
        <f>IF(ISBLANK(Table2[[#This Row],[Status]]), "No Data Entered", IFERROR(Table2[[#This Row],[Status]], "No Data Entered"))</f>
        <v>Delivered</v>
      </c>
    </row>
    <row r="2130" spans="1:12" x14ac:dyDescent="0.3">
      <c r="A2130" s="1" t="str">
        <f>Table2[[#This Row],[Product_ID]]</f>
        <v>PRO3266</v>
      </c>
      <c r="B2130" s="1" t="str">
        <f>Table2[[#This Row],[Customer_ID]]</f>
        <v>CUST56051</v>
      </c>
      <c r="C2130" s="14" t="str">
        <f>Table2[[#This Row],[Date]]</f>
        <v>30/05/2020</v>
      </c>
      <c r="D2130" s="1" t="str">
        <f>TRIM(PROPER(Table2[[#This Row],[Product_Name]]))</f>
        <v>Camera</v>
      </c>
      <c r="E2130" s="1" t="str">
        <f>TRIM(PROPER(Table2[[#This Row],[Country]]))</f>
        <v>Brazil</v>
      </c>
      <c r="F2130" s="1" t="str">
        <f>TRIM(PROPER(Table2[[#This Row],[Category]]))</f>
        <v>Wearables</v>
      </c>
      <c r="G2130" s="1" t="str">
        <f>TRIM(PROPER(Table2[[#This Row],[Brand]]))</f>
        <v>Asus</v>
      </c>
      <c r="H2130" s="1">
        <f>Table2[[#This Row],[Supplier_ID]]</f>
        <v>1029</v>
      </c>
      <c r="I2130" s="1">
        <f>Table2[[#This Row],[Market_Price]]</f>
        <v>1774.18</v>
      </c>
      <c r="J2130" s="1">
        <f>Table2[[#This Row],[Selling_Price]]</f>
        <v>3299.47</v>
      </c>
      <c r="K2130" s="1">
        <f>Table2[[#This Row],[Quantity]]</f>
        <v>19</v>
      </c>
      <c r="L2130" s="1" t="str">
        <f>IF(ISBLANK(Table2[[#This Row],[Status]]), "No Data Entered", IFERROR(Table2[[#This Row],[Status]], "No Data Entered"))</f>
        <v>Delivered</v>
      </c>
    </row>
    <row r="2131" spans="1:12" x14ac:dyDescent="0.3">
      <c r="A2131" s="1" t="str">
        <f>Table2[[#This Row],[Product_ID]]</f>
        <v>PRO6242</v>
      </c>
      <c r="B2131" s="1" t="str">
        <f>Table2[[#This Row],[Customer_ID]]</f>
        <v>CUST56088</v>
      </c>
      <c r="C2131" s="14" t="str">
        <f>Table2[[#This Row],[Date]]</f>
        <v>17/08/2024</v>
      </c>
      <c r="D2131" s="1" t="str">
        <f>TRIM(PROPER(Table2[[#This Row],[Product_Name]]))</f>
        <v>Smartwatch</v>
      </c>
      <c r="E2131" s="1" t="str">
        <f>TRIM(PROPER(Table2[[#This Row],[Country]]))</f>
        <v>Usa</v>
      </c>
      <c r="F2131" s="1" t="str">
        <f>TRIM(PROPER(Table2[[#This Row],[Category]]))</f>
        <v>Accessories</v>
      </c>
      <c r="G2131" s="1" t="str">
        <f>TRIM(PROPER(Table2[[#This Row],[Brand]]))</f>
        <v>Asus</v>
      </c>
      <c r="H2131" s="1">
        <f>Table2[[#This Row],[Supplier_ID]]</f>
        <v>1027</v>
      </c>
      <c r="I2131" s="1">
        <f>Table2[[#This Row],[Market_Price]]</f>
        <v>473.52</v>
      </c>
      <c r="J2131" s="1">
        <f>Table2[[#This Row],[Selling_Price]]</f>
        <v>622.91</v>
      </c>
      <c r="K2131" s="1">
        <f>Table2[[#This Row],[Quantity]]</f>
        <v>284</v>
      </c>
      <c r="L2131" s="1" t="str">
        <f>IF(ISBLANK(Table2[[#This Row],[Status]]), "No Data Entered", IFERROR(Table2[[#This Row],[Status]], "No Data Entered"))</f>
        <v>Delivered</v>
      </c>
    </row>
    <row r="2132" spans="1:12" x14ac:dyDescent="0.3">
      <c r="A2132" s="1" t="str">
        <f>Table2[[#This Row],[Product_ID]]</f>
        <v>PRO8130</v>
      </c>
      <c r="B2132" s="1" t="str">
        <f>Table2[[#This Row],[Customer_ID]]</f>
        <v>CUST56154</v>
      </c>
      <c r="C2132" s="14" t="str">
        <f>Table2[[#This Row],[Date]]</f>
        <v>06/07/2023</v>
      </c>
      <c r="D2132" s="1" t="str">
        <f>TRIM(PROPER(Table2[[#This Row],[Product_Name]]))</f>
        <v>Camera</v>
      </c>
      <c r="E2132" s="1" t="str">
        <f>TRIM(PROPER(Table2[[#This Row],[Country]]))</f>
        <v>Brazil</v>
      </c>
      <c r="F2132" s="1" t="str">
        <f>TRIM(PROPER(Table2[[#This Row],[Category]]))</f>
        <v>Accessories</v>
      </c>
      <c r="G2132" s="1" t="str">
        <f>TRIM(PROPER(Table2[[#This Row],[Brand]]))</f>
        <v>Asus</v>
      </c>
      <c r="H2132" s="1">
        <f>Table2[[#This Row],[Supplier_ID]]</f>
        <v>1041</v>
      </c>
      <c r="I2132" s="1">
        <f>Table2[[#This Row],[Market_Price]]</f>
        <v>1382.87</v>
      </c>
      <c r="J2132" s="1">
        <f>Table2[[#This Row],[Selling_Price]]</f>
        <v>2581.23</v>
      </c>
      <c r="K2132" s="1">
        <f>Table2[[#This Row],[Quantity]]</f>
        <v>143</v>
      </c>
      <c r="L2132" s="1" t="str">
        <f>IF(ISBLANK(Table2[[#This Row],[Status]]), "No Data Entered", IFERROR(Table2[[#This Row],[Status]], "No Data Entered"))</f>
        <v>Delivered</v>
      </c>
    </row>
    <row r="2133" spans="1:12" x14ac:dyDescent="0.3">
      <c r="A2133" s="1" t="str">
        <f>Table2[[#This Row],[Product_ID]]</f>
        <v>PRO7328</v>
      </c>
      <c r="B2133" s="1" t="str">
        <f>Table2[[#This Row],[Customer_ID]]</f>
        <v>CUST56156</v>
      </c>
      <c r="C2133" s="14" t="str">
        <f>Table2[[#This Row],[Date]]</f>
        <v>09/10/2023</v>
      </c>
      <c r="D2133" s="1" t="str">
        <f>TRIM(PROPER(Table2[[#This Row],[Product_Name]]))</f>
        <v>Printer</v>
      </c>
      <c r="E2133" s="1" t="str">
        <f>TRIM(PROPER(Table2[[#This Row],[Country]]))</f>
        <v>Usa</v>
      </c>
      <c r="F2133" s="1" t="str">
        <f>TRIM(PROPER(Table2[[#This Row],[Category]]))</f>
        <v>Office Supplies</v>
      </c>
      <c r="G2133" s="1" t="str">
        <f>TRIM(PROPER(Table2[[#This Row],[Brand]]))</f>
        <v>Dell</v>
      </c>
      <c r="H2133" s="1">
        <f>Table2[[#This Row],[Supplier_ID]]</f>
        <v>1065</v>
      </c>
      <c r="I2133" s="1">
        <f>Table2[[#This Row],[Market_Price]]</f>
        <v>732.07</v>
      </c>
      <c r="J2133" s="1">
        <f>Table2[[#This Row],[Selling_Price]]</f>
        <v>899.52</v>
      </c>
      <c r="K2133" s="1">
        <f>Table2[[#This Row],[Quantity]]</f>
        <v>318</v>
      </c>
      <c r="L2133" s="1" t="str">
        <f>IF(ISBLANK(Table2[[#This Row],[Status]]), "No Data Entered", IFERROR(Table2[[#This Row],[Status]], "No Data Entered"))</f>
        <v>Delivered</v>
      </c>
    </row>
    <row r="2134" spans="1:12" x14ac:dyDescent="0.3">
      <c r="A2134" s="1" t="str">
        <f>Table2[[#This Row],[Product_ID]]</f>
        <v>PRO1485</v>
      </c>
      <c r="B2134" s="1" t="str">
        <f>Table2[[#This Row],[Customer_ID]]</f>
        <v>CUST56194</v>
      </c>
      <c r="C2134" s="14" t="str">
        <f>Table2[[#This Row],[Date]]</f>
        <v>22/11/2022</v>
      </c>
      <c r="D2134" s="1" t="str">
        <f>TRIM(PROPER(Table2[[#This Row],[Product_Name]]))</f>
        <v>Tablet</v>
      </c>
      <c r="E2134" s="1" t="str">
        <f>TRIM(PROPER(Table2[[#This Row],[Country]]))</f>
        <v>India</v>
      </c>
      <c r="F2134" s="1" t="str">
        <f>TRIM(PROPER(Table2[[#This Row],[Category]]))</f>
        <v>Computers</v>
      </c>
      <c r="G2134" s="1" t="str">
        <f>TRIM(PROPER(Table2[[#This Row],[Brand]]))</f>
        <v>Dell</v>
      </c>
      <c r="H2134" s="1">
        <f>Table2[[#This Row],[Supplier_ID]]</f>
        <v>1080</v>
      </c>
      <c r="I2134" s="1">
        <f>Table2[[#This Row],[Market_Price]]</f>
        <v>1428.98</v>
      </c>
      <c r="J2134" s="1">
        <f>Table2[[#This Row],[Selling_Price]]</f>
        <v>1658.89</v>
      </c>
      <c r="K2134" s="1">
        <f>Table2[[#This Row],[Quantity]]</f>
        <v>217</v>
      </c>
      <c r="L2134" s="1" t="str">
        <f>IF(ISBLANK(Table2[[#This Row],[Status]]), "No Data Entered", IFERROR(Table2[[#This Row],[Status]], "No Data Entered"))</f>
        <v>Delivered</v>
      </c>
    </row>
    <row r="2135" spans="1:12" x14ac:dyDescent="0.3">
      <c r="A2135" s="1" t="str">
        <f>Table2[[#This Row],[Product_ID]]</f>
        <v>PRO8160</v>
      </c>
      <c r="B2135" s="1" t="str">
        <f>Table2[[#This Row],[Customer_ID]]</f>
        <v>CUST56315</v>
      </c>
      <c r="C2135" s="14" t="str">
        <f>Table2[[#This Row],[Date]]</f>
        <v>27/10/2024</v>
      </c>
      <c r="D2135" s="1" t="str">
        <f>TRIM(PROPER(Table2[[#This Row],[Product_Name]]))</f>
        <v>Camera</v>
      </c>
      <c r="E2135" s="1" t="str">
        <f>TRIM(PROPER(Table2[[#This Row],[Country]]))</f>
        <v>Uk</v>
      </c>
      <c r="F2135" s="1" t="str">
        <f>TRIM(PROPER(Table2[[#This Row],[Category]]))</f>
        <v>Computers</v>
      </c>
      <c r="G2135" s="1" t="str">
        <f>TRIM(PROPER(Table2[[#This Row],[Brand]]))</f>
        <v>Apple</v>
      </c>
      <c r="H2135" s="1">
        <f>Table2[[#This Row],[Supplier_ID]]</f>
        <v>1040</v>
      </c>
      <c r="I2135" s="1">
        <f>Table2[[#This Row],[Market_Price]]</f>
        <v>513.45000000000005</v>
      </c>
      <c r="J2135" s="1">
        <f>Table2[[#This Row],[Selling_Price]]</f>
        <v>963.57</v>
      </c>
      <c r="K2135" s="1">
        <f>Table2[[#This Row],[Quantity]]</f>
        <v>35</v>
      </c>
      <c r="L2135" s="1" t="str">
        <f>IF(ISBLANK(Table2[[#This Row],[Status]]), "No Data Entered", IFERROR(Table2[[#This Row],[Status]], "No Data Entered"))</f>
        <v>Delivered</v>
      </c>
    </row>
    <row r="2136" spans="1:12" x14ac:dyDescent="0.3">
      <c r="A2136" s="1" t="str">
        <f>Table2[[#This Row],[Product_ID]]</f>
        <v>PRO9073</v>
      </c>
      <c r="B2136" s="1" t="str">
        <f>Table2[[#This Row],[Customer_ID]]</f>
        <v>CUST56371</v>
      </c>
      <c r="C2136" s="14" t="str">
        <f>Table2[[#This Row],[Date]]</f>
        <v>07/03/2024</v>
      </c>
      <c r="D2136" s="1" t="str">
        <f>TRIM(PROPER(Table2[[#This Row],[Product_Name]]))</f>
        <v>Printer</v>
      </c>
      <c r="E2136" s="1" t="str">
        <f>TRIM(PROPER(Table2[[#This Row],[Country]]))</f>
        <v>France</v>
      </c>
      <c r="F2136" s="1" t="str">
        <f>TRIM(PROPER(Table2[[#This Row],[Category]]))</f>
        <v>Computers</v>
      </c>
      <c r="G2136" s="1" t="str">
        <f>TRIM(PROPER(Table2[[#This Row],[Brand]]))</f>
        <v>Canon</v>
      </c>
      <c r="H2136" s="1">
        <f>Table2[[#This Row],[Supplier_ID]]</f>
        <v>1030</v>
      </c>
      <c r="I2136" s="1">
        <f>Table2[[#This Row],[Market_Price]]</f>
        <v>998.25</v>
      </c>
      <c r="J2136" s="1">
        <f>Table2[[#This Row],[Selling_Price]]</f>
        <v>1752.07</v>
      </c>
      <c r="K2136" s="1">
        <f>Table2[[#This Row],[Quantity]]</f>
        <v>107</v>
      </c>
      <c r="L2136" s="1" t="str">
        <f>IF(ISBLANK(Table2[[#This Row],[Status]]), "No Data Entered", IFERROR(Table2[[#This Row],[Status]], "No Data Entered"))</f>
        <v>Delivered</v>
      </c>
    </row>
    <row r="2137" spans="1:12" x14ac:dyDescent="0.3">
      <c r="A2137" s="1" t="str">
        <f>Table2[[#This Row],[Product_ID]]</f>
        <v>PRO4855</v>
      </c>
      <c r="B2137" s="1" t="str">
        <f>Table2[[#This Row],[Customer_ID]]</f>
        <v>CUST56426</v>
      </c>
      <c r="C2137" s="14" t="str">
        <f>Table2[[#This Row],[Date]]</f>
        <v>06/04/2021</v>
      </c>
      <c r="D2137" s="1" t="str">
        <f>TRIM(PROPER(Table2[[#This Row],[Product_Name]]))</f>
        <v>Printer</v>
      </c>
      <c r="E2137" s="1" t="str">
        <f>TRIM(PROPER(Table2[[#This Row],[Country]]))</f>
        <v>France</v>
      </c>
      <c r="F2137" s="1" t="str">
        <f>TRIM(PROPER(Table2[[#This Row],[Category]]))</f>
        <v>Computers</v>
      </c>
      <c r="G2137" s="1" t="str">
        <f>TRIM(PROPER(Table2[[#This Row],[Brand]]))</f>
        <v>Canon</v>
      </c>
      <c r="H2137" s="1">
        <f>Table2[[#This Row],[Supplier_ID]]</f>
        <v>1062</v>
      </c>
      <c r="I2137" s="1">
        <f>Table2[[#This Row],[Market_Price]]</f>
        <v>651.19000000000005</v>
      </c>
      <c r="J2137" s="1">
        <f>Table2[[#This Row],[Selling_Price]]</f>
        <v>920.62</v>
      </c>
      <c r="K2137" s="1">
        <f>Table2[[#This Row],[Quantity]]</f>
        <v>215</v>
      </c>
      <c r="L2137" s="1" t="str">
        <f>IF(ISBLANK(Table2[[#This Row],[Status]]), "No Data Entered", IFERROR(Table2[[#This Row],[Status]], "No Data Entered"))</f>
        <v>Delivered</v>
      </c>
    </row>
    <row r="2138" spans="1:12" x14ac:dyDescent="0.3">
      <c r="A2138" s="1" t="str">
        <f>Table2[[#This Row],[Product_ID]]</f>
        <v>PRO1872</v>
      </c>
      <c r="B2138" s="1" t="str">
        <f>Table2[[#This Row],[Customer_ID]]</f>
        <v>CUST56501</v>
      </c>
      <c r="C2138" s="14" t="str">
        <f>Table2[[#This Row],[Date]]</f>
        <v>02/07/2023</v>
      </c>
      <c r="D2138" s="1" t="str">
        <f>TRIM(PROPER(Table2[[#This Row],[Product_Name]]))</f>
        <v>Tablet</v>
      </c>
      <c r="E2138" s="1" t="str">
        <f>TRIM(PROPER(Table2[[#This Row],[Country]]))</f>
        <v>France</v>
      </c>
      <c r="F2138" s="1" t="str">
        <f>TRIM(PROPER(Table2[[#This Row],[Category]]))</f>
        <v>Office Supplies</v>
      </c>
      <c r="G2138" s="1" t="str">
        <f>TRIM(PROPER(Table2[[#This Row],[Brand]]))</f>
        <v>Hp</v>
      </c>
      <c r="H2138" s="1">
        <f>Table2[[#This Row],[Supplier_ID]]</f>
        <v>1098</v>
      </c>
      <c r="I2138" s="1">
        <f>Table2[[#This Row],[Market_Price]]</f>
        <v>1172.68</v>
      </c>
      <c r="J2138" s="1">
        <f>Table2[[#This Row],[Selling_Price]]</f>
        <v>1584.11</v>
      </c>
      <c r="K2138" s="1">
        <f>Table2[[#This Row],[Quantity]]</f>
        <v>415</v>
      </c>
      <c r="L2138" s="1" t="str">
        <f>IF(ISBLANK(Table2[[#This Row],[Status]]), "No Data Entered", IFERROR(Table2[[#This Row],[Status]], "No Data Entered"))</f>
        <v>Delivered</v>
      </c>
    </row>
    <row r="2139" spans="1:12" x14ac:dyDescent="0.3">
      <c r="A2139" s="1" t="str">
        <f>Table2[[#This Row],[Product_ID]]</f>
        <v>PRO4331</v>
      </c>
      <c r="B2139" s="1" t="str">
        <f>Table2[[#This Row],[Customer_ID]]</f>
        <v>CUST56519</v>
      </c>
      <c r="C2139" s="14" t="str">
        <f>Table2[[#This Row],[Date]]</f>
        <v>17/11/2020</v>
      </c>
      <c r="D2139" s="1" t="str">
        <f>TRIM(PROPER(Table2[[#This Row],[Product_Name]]))</f>
        <v>Printer</v>
      </c>
      <c r="E2139" s="1" t="str">
        <f>TRIM(PROPER(Table2[[#This Row],[Country]]))</f>
        <v>India</v>
      </c>
      <c r="F2139" s="1" t="str">
        <f>TRIM(PROPER(Table2[[#This Row],[Category]]))</f>
        <v>Wearables</v>
      </c>
      <c r="G2139" s="1" t="str">
        <f>TRIM(PROPER(Table2[[#This Row],[Brand]]))</f>
        <v>Apple</v>
      </c>
      <c r="H2139" s="1">
        <f>Table2[[#This Row],[Supplier_ID]]</f>
        <v>1012</v>
      </c>
      <c r="I2139" s="1">
        <f>Table2[[#This Row],[Market_Price]]</f>
        <v>1551.93</v>
      </c>
      <c r="J2139" s="1">
        <f>Table2[[#This Row],[Selling_Price]]</f>
        <v>2965.14</v>
      </c>
      <c r="K2139" s="1">
        <f>Table2[[#This Row],[Quantity]]</f>
        <v>101</v>
      </c>
      <c r="L2139" s="1" t="str">
        <f>IF(ISBLANK(Table2[[#This Row],[Status]]), "No Data Entered", IFERROR(Table2[[#This Row],[Status]], "No Data Entered"))</f>
        <v>Delivered</v>
      </c>
    </row>
    <row r="2140" spans="1:12" x14ac:dyDescent="0.3">
      <c r="A2140" s="1" t="str">
        <f>Table2[[#This Row],[Product_ID]]</f>
        <v>PRO1552</v>
      </c>
      <c r="B2140" s="1" t="str">
        <f>Table2[[#This Row],[Customer_ID]]</f>
        <v>CUST56574</v>
      </c>
      <c r="C2140" s="14" t="str">
        <f>Table2[[#This Row],[Date]]</f>
        <v>25/11/2024</v>
      </c>
      <c r="D2140" s="1" t="str">
        <f>TRIM(PROPER(Table2[[#This Row],[Product_Name]]))</f>
        <v>Headphones</v>
      </c>
      <c r="E2140" s="1" t="str">
        <f>TRIM(PROPER(Table2[[#This Row],[Country]]))</f>
        <v>India</v>
      </c>
      <c r="F2140" s="1" t="str">
        <f>TRIM(PROPER(Table2[[#This Row],[Category]]))</f>
        <v>Wearables</v>
      </c>
      <c r="G2140" s="1" t="str">
        <f>TRIM(PROPER(Table2[[#This Row],[Brand]]))</f>
        <v>Samsung</v>
      </c>
      <c r="H2140" s="1">
        <f>Table2[[#This Row],[Supplier_ID]]</f>
        <v>1064</v>
      </c>
      <c r="I2140" s="1">
        <f>Table2[[#This Row],[Market_Price]]</f>
        <v>1121.75</v>
      </c>
      <c r="J2140" s="1">
        <f>Table2[[#This Row],[Selling_Price]]</f>
        <v>1784.85</v>
      </c>
      <c r="K2140" s="1">
        <f>Table2[[#This Row],[Quantity]]</f>
        <v>9</v>
      </c>
      <c r="L2140" s="1" t="str">
        <f>IF(ISBLANK(Table2[[#This Row],[Status]]), "No Data Entered", IFERROR(Table2[[#This Row],[Status]], "No Data Entered"))</f>
        <v>Delivered</v>
      </c>
    </row>
    <row r="2141" spans="1:12" x14ac:dyDescent="0.3">
      <c r="A2141" s="1" t="str">
        <f>Table2[[#This Row],[Product_ID]]</f>
        <v>PRO2289</v>
      </c>
      <c r="B2141" s="1" t="str">
        <f>Table2[[#This Row],[Customer_ID]]</f>
        <v>CUST56627</v>
      </c>
      <c r="C2141" s="14" t="str">
        <f>Table2[[#This Row],[Date]]</f>
        <v>24/05/2025</v>
      </c>
      <c r="D2141" s="1" t="str">
        <f>TRIM(PROPER(Table2[[#This Row],[Product_Name]]))</f>
        <v>Smartphone</v>
      </c>
      <c r="E2141" s="1" t="str">
        <f>TRIM(PROPER(Table2[[#This Row],[Country]]))</f>
        <v>Australia</v>
      </c>
      <c r="F2141" s="1" t="str">
        <f>TRIM(PROPER(Table2[[#This Row],[Category]]))</f>
        <v>Electronics</v>
      </c>
      <c r="G2141" s="1" t="str">
        <f>TRIM(PROPER(Table2[[#This Row],[Brand]]))</f>
        <v>Hp</v>
      </c>
      <c r="H2141" s="1">
        <f>Table2[[#This Row],[Supplier_ID]]</f>
        <v>1055</v>
      </c>
      <c r="I2141" s="1">
        <f>Table2[[#This Row],[Market_Price]]</f>
        <v>1704.65</v>
      </c>
      <c r="J2141" s="1">
        <f>Table2[[#This Row],[Selling_Price]]</f>
        <v>1877.59</v>
      </c>
      <c r="K2141" s="1">
        <f>Table2[[#This Row],[Quantity]]</f>
        <v>280</v>
      </c>
      <c r="L2141" s="1" t="str">
        <f>IF(ISBLANK(Table2[[#This Row],[Status]]), "No Data Entered", IFERROR(Table2[[#This Row],[Status]], "No Data Entered"))</f>
        <v>Delivered</v>
      </c>
    </row>
    <row r="2142" spans="1:12" x14ac:dyDescent="0.3">
      <c r="A2142" s="1" t="str">
        <f>Table2[[#This Row],[Product_ID]]</f>
        <v>PRO7218</v>
      </c>
      <c r="B2142" s="1" t="str">
        <f>Table2[[#This Row],[Customer_ID]]</f>
        <v>CUST56630</v>
      </c>
      <c r="C2142" s="14" t="str">
        <f>Table2[[#This Row],[Date]]</f>
        <v>24/05/2025</v>
      </c>
      <c r="D2142" s="1" t="str">
        <f>TRIM(PROPER(Table2[[#This Row],[Product_Name]]))</f>
        <v>Smartphone</v>
      </c>
      <c r="E2142" s="1" t="str">
        <f>TRIM(PROPER(Table2[[#This Row],[Country]]))</f>
        <v>India</v>
      </c>
      <c r="F2142" s="1" t="str">
        <f>TRIM(PROPER(Table2[[#This Row],[Category]]))</f>
        <v>Accessories</v>
      </c>
      <c r="G2142" s="1" t="str">
        <f>TRIM(PROPER(Table2[[#This Row],[Brand]]))</f>
        <v>Apple</v>
      </c>
      <c r="H2142" s="1">
        <f>Table2[[#This Row],[Supplier_ID]]</f>
        <v>1059</v>
      </c>
      <c r="I2142" s="1">
        <f>Table2[[#This Row],[Market_Price]]</f>
        <v>1854.06</v>
      </c>
      <c r="J2142" s="1">
        <f>Table2[[#This Row],[Selling_Price]]</f>
        <v>2407.98</v>
      </c>
      <c r="K2142" s="1">
        <f>Table2[[#This Row],[Quantity]]</f>
        <v>172</v>
      </c>
      <c r="L2142" s="1" t="str">
        <f>IF(ISBLANK(Table2[[#This Row],[Status]]), "No Data Entered", IFERROR(Table2[[#This Row],[Status]], "No Data Entered"))</f>
        <v>Delivered</v>
      </c>
    </row>
    <row r="2143" spans="1:12" x14ac:dyDescent="0.3">
      <c r="A2143" s="1" t="str">
        <f>Table2[[#This Row],[Product_ID]]</f>
        <v>PRO8703</v>
      </c>
      <c r="B2143" s="1" t="str">
        <f>Table2[[#This Row],[Customer_ID]]</f>
        <v>CUST56685</v>
      </c>
      <c r="C2143" s="14" t="str">
        <f>Table2[[#This Row],[Date]]</f>
        <v>06/10/2024</v>
      </c>
      <c r="D2143" s="1" t="str">
        <f>TRIM(PROPER(Table2[[#This Row],[Product_Name]]))</f>
        <v>Camera</v>
      </c>
      <c r="E2143" s="1" t="str">
        <f>TRIM(PROPER(Table2[[#This Row],[Country]]))</f>
        <v>Uk</v>
      </c>
      <c r="F2143" s="1" t="str">
        <f>TRIM(PROPER(Table2[[#This Row],[Category]]))</f>
        <v>Computers</v>
      </c>
      <c r="G2143" s="1" t="str">
        <f>TRIM(PROPER(Table2[[#This Row],[Brand]]))</f>
        <v>Hp</v>
      </c>
      <c r="H2143" s="1">
        <f>Table2[[#This Row],[Supplier_ID]]</f>
        <v>1002</v>
      </c>
      <c r="I2143" s="1">
        <f>Table2[[#This Row],[Market_Price]]</f>
        <v>1928.13</v>
      </c>
      <c r="J2143" s="1">
        <f>Table2[[#This Row],[Selling_Price]]</f>
        <v>3143.83</v>
      </c>
      <c r="K2143" s="1">
        <f>Table2[[#This Row],[Quantity]]</f>
        <v>207</v>
      </c>
      <c r="L2143" s="1" t="str">
        <f>IF(ISBLANK(Table2[[#This Row],[Status]]), "No Data Entered", IFERROR(Table2[[#This Row],[Status]], "No Data Entered"))</f>
        <v>Delivered</v>
      </c>
    </row>
    <row r="2144" spans="1:12" x14ac:dyDescent="0.3">
      <c r="A2144" s="1" t="str">
        <f>Table2[[#This Row],[Product_ID]]</f>
        <v>PRO5716</v>
      </c>
      <c r="B2144" s="1" t="str">
        <f>Table2[[#This Row],[Customer_ID]]</f>
        <v>CUST56718</v>
      </c>
      <c r="C2144" s="14" t="str">
        <f>Table2[[#This Row],[Date]]</f>
        <v>13/09/2023</v>
      </c>
      <c r="D2144" s="1" t="str">
        <f>TRIM(PROPER(Table2[[#This Row],[Product_Name]]))</f>
        <v>Headphones</v>
      </c>
      <c r="E2144" s="1" t="str">
        <f>TRIM(PROPER(Table2[[#This Row],[Country]]))</f>
        <v>Germany</v>
      </c>
      <c r="F2144" s="1" t="str">
        <f>TRIM(PROPER(Table2[[#This Row],[Category]]))</f>
        <v>Electronics</v>
      </c>
      <c r="G2144" s="1" t="str">
        <f>TRIM(PROPER(Table2[[#This Row],[Brand]]))</f>
        <v>Apple</v>
      </c>
      <c r="H2144" s="1">
        <f>Table2[[#This Row],[Supplier_ID]]</f>
        <v>1020</v>
      </c>
      <c r="I2144" s="1">
        <f>Table2[[#This Row],[Market_Price]]</f>
        <v>95.05</v>
      </c>
      <c r="J2144" s="1">
        <f>Table2[[#This Row],[Selling_Price]]</f>
        <v>134.66999999999999</v>
      </c>
      <c r="K2144" s="1">
        <f>Table2[[#This Row],[Quantity]]</f>
        <v>19</v>
      </c>
      <c r="L2144" s="1" t="str">
        <f>IF(ISBLANK(Table2[[#This Row],[Status]]), "No Data Entered", IFERROR(Table2[[#This Row],[Status]], "No Data Entered"))</f>
        <v>Delivered</v>
      </c>
    </row>
    <row r="2145" spans="1:12" x14ac:dyDescent="0.3">
      <c r="A2145" s="1" t="str">
        <f>Table2[[#This Row],[Product_ID]]</f>
        <v>PRO7103</v>
      </c>
      <c r="B2145" s="1" t="str">
        <f>Table2[[#This Row],[Customer_ID]]</f>
        <v>CUST56737</v>
      </c>
      <c r="C2145" s="14" t="str">
        <f>Table2[[#This Row],[Date]]</f>
        <v>03/02/2021</v>
      </c>
      <c r="D2145" s="1" t="str">
        <f>TRIM(PROPER(Table2[[#This Row],[Product_Name]]))</f>
        <v>Keyboard</v>
      </c>
      <c r="E2145" s="1" t="str">
        <f>TRIM(PROPER(Table2[[#This Row],[Country]]))</f>
        <v>Usa</v>
      </c>
      <c r="F2145" s="1" t="str">
        <f>TRIM(PROPER(Table2[[#This Row],[Category]]))</f>
        <v>Electronics</v>
      </c>
      <c r="G2145" s="1" t="str">
        <f>TRIM(PROPER(Table2[[#This Row],[Brand]]))</f>
        <v>Sony</v>
      </c>
      <c r="H2145" s="1">
        <f>Table2[[#This Row],[Supplier_ID]]</f>
        <v>1046</v>
      </c>
      <c r="I2145" s="1">
        <f>Table2[[#This Row],[Market_Price]]</f>
        <v>1521.47</v>
      </c>
      <c r="J2145" s="1">
        <f>Table2[[#This Row],[Selling_Price]]</f>
        <v>2980.52</v>
      </c>
      <c r="K2145" s="1">
        <f>Table2[[#This Row],[Quantity]]</f>
        <v>294</v>
      </c>
      <c r="L2145" s="1" t="str">
        <f>IF(ISBLANK(Table2[[#This Row],[Status]]), "No Data Entered", IFERROR(Table2[[#This Row],[Status]], "No Data Entered"))</f>
        <v>Delivered</v>
      </c>
    </row>
    <row r="2146" spans="1:12" x14ac:dyDescent="0.3">
      <c r="A2146" s="1" t="str">
        <f>Table2[[#This Row],[Product_ID]]</f>
        <v>PRO1564</v>
      </c>
      <c r="B2146" s="1" t="str">
        <f>Table2[[#This Row],[Customer_ID]]</f>
        <v>CUST56747</v>
      </c>
      <c r="C2146" s="14" t="str">
        <f>Table2[[#This Row],[Date]]</f>
        <v>25/11/2023</v>
      </c>
      <c r="D2146" s="1" t="str">
        <f>TRIM(PROPER(Table2[[#This Row],[Product_Name]]))</f>
        <v>Tablet</v>
      </c>
      <c r="E2146" s="1" t="str">
        <f>TRIM(PROPER(Table2[[#This Row],[Country]]))</f>
        <v>Germany</v>
      </c>
      <c r="F2146" s="1" t="str">
        <f>TRIM(PROPER(Table2[[#This Row],[Category]]))</f>
        <v>Office Supplies</v>
      </c>
      <c r="G2146" s="1" t="str">
        <f>TRIM(PROPER(Table2[[#This Row],[Brand]]))</f>
        <v>Lenovo</v>
      </c>
      <c r="H2146" s="1">
        <f>Table2[[#This Row],[Supplier_ID]]</f>
        <v>1057</v>
      </c>
      <c r="I2146" s="1">
        <f>Table2[[#This Row],[Market_Price]]</f>
        <v>1004.15</v>
      </c>
      <c r="J2146" s="1">
        <f>Table2[[#This Row],[Selling_Price]]</f>
        <v>1817.04</v>
      </c>
      <c r="K2146" s="1">
        <f>Table2[[#This Row],[Quantity]]</f>
        <v>102</v>
      </c>
      <c r="L2146" s="1" t="str">
        <f>IF(ISBLANK(Table2[[#This Row],[Status]]), "No Data Entered", IFERROR(Table2[[#This Row],[Status]], "No Data Entered"))</f>
        <v>Delivered</v>
      </c>
    </row>
    <row r="2147" spans="1:12" x14ac:dyDescent="0.3">
      <c r="A2147" s="1" t="str">
        <f>Table2[[#This Row],[Product_ID]]</f>
        <v>PRO6260</v>
      </c>
      <c r="B2147" s="1" t="str">
        <f>Table2[[#This Row],[Customer_ID]]</f>
        <v>CUST56783</v>
      </c>
      <c r="C2147" s="14" t="str">
        <f>Table2[[#This Row],[Date]]</f>
        <v>19/09/2020</v>
      </c>
      <c r="D2147" s="1" t="str">
        <f>TRIM(PROPER(Table2[[#This Row],[Product_Name]]))</f>
        <v>Camera</v>
      </c>
      <c r="E2147" s="1" t="str">
        <f>TRIM(PROPER(Table2[[#This Row],[Country]]))</f>
        <v>France</v>
      </c>
      <c r="F2147" s="1" t="str">
        <f>TRIM(PROPER(Table2[[#This Row],[Category]]))</f>
        <v>Accessories</v>
      </c>
      <c r="G2147" s="1" t="str">
        <f>TRIM(PROPER(Table2[[#This Row],[Brand]]))</f>
        <v>Dell</v>
      </c>
      <c r="H2147" s="1">
        <f>Table2[[#This Row],[Supplier_ID]]</f>
        <v>1078</v>
      </c>
      <c r="I2147" s="1">
        <f>Table2[[#This Row],[Market_Price]]</f>
        <v>751.83</v>
      </c>
      <c r="J2147" s="1">
        <f>Table2[[#This Row],[Selling_Price]]</f>
        <v>1483.72</v>
      </c>
      <c r="K2147" s="1">
        <f>Table2[[#This Row],[Quantity]]</f>
        <v>109</v>
      </c>
      <c r="L2147" s="1" t="str">
        <f>IF(ISBLANK(Table2[[#This Row],[Status]]), "No Data Entered", IFERROR(Table2[[#This Row],[Status]], "No Data Entered"))</f>
        <v>Delivered</v>
      </c>
    </row>
    <row r="2148" spans="1:12" x14ac:dyDescent="0.3">
      <c r="A2148" s="1" t="str">
        <f>Table2[[#This Row],[Product_ID]]</f>
        <v>PRO8472</v>
      </c>
      <c r="B2148" s="1" t="str">
        <f>Table2[[#This Row],[Customer_ID]]</f>
        <v>CUST56860</v>
      </c>
      <c r="C2148" s="14" t="str">
        <f>Table2[[#This Row],[Date]]</f>
        <v>13/04/2022</v>
      </c>
      <c r="D2148" s="1" t="str">
        <f>TRIM(PROPER(Table2[[#This Row],[Product_Name]]))</f>
        <v>Keyboard</v>
      </c>
      <c r="E2148" s="1" t="str">
        <f>TRIM(PROPER(Table2[[#This Row],[Country]]))</f>
        <v>Australia</v>
      </c>
      <c r="F2148" s="1" t="str">
        <f>TRIM(PROPER(Table2[[#This Row],[Category]]))</f>
        <v>Computers</v>
      </c>
      <c r="G2148" s="1" t="str">
        <f>TRIM(PROPER(Table2[[#This Row],[Brand]]))</f>
        <v>Apple</v>
      </c>
      <c r="H2148" s="1">
        <f>Table2[[#This Row],[Supplier_ID]]</f>
        <v>1011</v>
      </c>
      <c r="I2148" s="1">
        <f>Table2[[#This Row],[Market_Price]]</f>
        <v>184.72</v>
      </c>
      <c r="J2148" s="1">
        <f>Table2[[#This Row],[Selling_Price]]</f>
        <v>321.32</v>
      </c>
      <c r="K2148" s="1">
        <f>Table2[[#This Row],[Quantity]]</f>
        <v>136</v>
      </c>
      <c r="L2148" s="1" t="str">
        <f>IF(ISBLANK(Table2[[#This Row],[Status]]), "No Data Entered", IFERROR(Table2[[#This Row],[Status]], "No Data Entered"))</f>
        <v>Delivered</v>
      </c>
    </row>
    <row r="2149" spans="1:12" x14ac:dyDescent="0.3">
      <c r="A2149" s="1" t="str">
        <f>Table2[[#This Row],[Product_ID]]</f>
        <v>PRO7744</v>
      </c>
      <c r="B2149" s="1" t="str">
        <f>Table2[[#This Row],[Customer_ID]]</f>
        <v>CUST57038</v>
      </c>
      <c r="C2149" s="14" t="str">
        <f>Table2[[#This Row],[Date]]</f>
        <v>01/10/2023</v>
      </c>
      <c r="D2149" s="1" t="str">
        <f>TRIM(PROPER(Table2[[#This Row],[Product_Name]]))</f>
        <v>Smartphone</v>
      </c>
      <c r="E2149" s="1" t="str">
        <f>TRIM(PROPER(Table2[[#This Row],[Country]]))</f>
        <v>Japan</v>
      </c>
      <c r="F2149" s="1" t="str">
        <f>TRIM(PROPER(Table2[[#This Row],[Category]]))</f>
        <v>Computers</v>
      </c>
      <c r="G2149" s="1" t="str">
        <f>TRIM(PROPER(Table2[[#This Row],[Brand]]))</f>
        <v>Dell</v>
      </c>
      <c r="H2149" s="1">
        <f>Table2[[#This Row],[Supplier_ID]]</f>
        <v>1042</v>
      </c>
      <c r="I2149" s="1">
        <f>Table2[[#This Row],[Market_Price]]</f>
        <v>592.28</v>
      </c>
      <c r="J2149" s="1">
        <f>Table2[[#This Row],[Selling_Price]]</f>
        <v>1164.3800000000001</v>
      </c>
      <c r="K2149" s="1">
        <f>Table2[[#This Row],[Quantity]]</f>
        <v>431</v>
      </c>
      <c r="L2149" s="1" t="str">
        <f>IF(ISBLANK(Table2[[#This Row],[Status]]), "No Data Entered", IFERROR(Table2[[#This Row],[Status]], "No Data Entered"))</f>
        <v>Delivered</v>
      </c>
    </row>
    <row r="2150" spans="1:12" x14ac:dyDescent="0.3">
      <c r="A2150" s="1" t="str">
        <f>Table2[[#This Row],[Product_ID]]</f>
        <v>PRO4830</v>
      </c>
      <c r="B2150" s="1" t="str">
        <f>Table2[[#This Row],[Customer_ID]]</f>
        <v>CUST57140</v>
      </c>
      <c r="C2150" s="14" t="str">
        <f>Table2[[#This Row],[Date]]</f>
        <v>26/12/2022</v>
      </c>
      <c r="D2150" s="1" t="str">
        <f>TRIM(PROPER(Table2[[#This Row],[Product_Name]]))</f>
        <v>Monitor</v>
      </c>
      <c r="E2150" s="1" t="str">
        <f>TRIM(PROPER(Table2[[#This Row],[Country]]))</f>
        <v>Usa</v>
      </c>
      <c r="F2150" s="1" t="str">
        <f>TRIM(PROPER(Table2[[#This Row],[Category]]))</f>
        <v>Electronics</v>
      </c>
      <c r="G2150" s="1" t="str">
        <f>TRIM(PROPER(Table2[[#This Row],[Brand]]))</f>
        <v>Sony</v>
      </c>
      <c r="H2150" s="1">
        <f>Table2[[#This Row],[Supplier_ID]]</f>
        <v>1002</v>
      </c>
      <c r="I2150" s="1">
        <f>Table2[[#This Row],[Market_Price]]</f>
        <v>1504.34</v>
      </c>
      <c r="J2150" s="1">
        <f>Table2[[#This Row],[Selling_Price]]</f>
        <v>2629.03</v>
      </c>
      <c r="K2150" s="1">
        <f>Table2[[#This Row],[Quantity]]</f>
        <v>21</v>
      </c>
      <c r="L2150" s="1" t="str">
        <f>IF(ISBLANK(Table2[[#This Row],[Status]]), "No Data Entered", IFERROR(Table2[[#This Row],[Status]], "No Data Entered"))</f>
        <v>Delivered</v>
      </c>
    </row>
    <row r="2151" spans="1:12" x14ac:dyDescent="0.3">
      <c r="A2151" s="1" t="str">
        <f>Table2[[#This Row],[Product_ID]]</f>
        <v>PRO2369</v>
      </c>
      <c r="B2151" s="1" t="str">
        <f>Table2[[#This Row],[Customer_ID]]</f>
        <v>CUST57188</v>
      </c>
      <c r="C2151" s="14" t="str">
        <f>Table2[[#This Row],[Date]]</f>
        <v>02/12/2023</v>
      </c>
      <c r="D2151" s="1" t="str">
        <f>TRIM(PROPER(Table2[[#This Row],[Product_Name]]))</f>
        <v>Smartwatch</v>
      </c>
      <c r="E2151" s="1" t="str">
        <f>TRIM(PROPER(Table2[[#This Row],[Country]]))</f>
        <v>Brazil</v>
      </c>
      <c r="F2151" s="1" t="str">
        <f>TRIM(PROPER(Table2[[#This Row],[Category]]))</f>
        <v>Wearables</v>
      </c>
      <c r="G2151" s="1" t="str">
        <f>TRIM(PROPER(Table2[[#This Row],[Brand]]))</f>
        <v>Logitech</v>
      </c>
      <c r="H2151" s="1">
        <f>Table2[[#This Row],[Supplier_ID]]</f>
        <v>1096</v>
      </c>
      <c r="I2151" s="1">
        <f>Table2[[#This Row],[Market_Price]]</f>
        <v>141.01</v>
      </c>
      <c r="J2151" s="1">
        <f>Table2[[#This Row],[Selling_Price]]</f>
        <v>222.32</v>
      </c>
      <c r="K2151" s="1">
        <f>Table2[[#This Row],[Quantity]]</f>
        <v>56</v>
      </c>
      <c r="L2151" s="1" t="str">
        <f>IF(ISBLANK(Table2[[#This Row],[Status]]), "No Data Entered", IFERROR(Table2[[#This Row],[Status]], "No Data Entered"))</f>
        <v>Delivered</v>
      </c>
    </row>
    <row r="2152" spans="1:12" x14ac:dyDescent="0.3">
      <c r="A2152" s="1" t="str">
        <f>Table2[[#This Row],[Product_ID]]</f>
        <v>PRO5420</v>
      </c>
      <c r="B2152" s="1" t="str">
        <f>Table2[[#This Row],[Customer_ID]]</f>
        <v>CUST57206</v>
      </c>
      <c r="C2152" s="14" t="str">
        <f>Table2[[#This Row],[Date]]</f>
        <v>12/05/2020</v>
      </c>
      <c r="D2152" s="1" t="str">
        <f>TRIM(PROPER(Table2[[#This Row],[Product_Name]]))</f>
        <v>Printer</v>
      </c>
      <c r="E2152" s="1" t="str">
        <f>TRIM(PROPER(Table2[[#This Row],[Country]]))</f>
        <v>Japan</v>
      </c>
      <c r="F2152" s="1" t="str">
        <f>TRIM(PROPER(Table2[[#This Row],[Category]]))</f>
        <v>Wearables</v>
      </c>
      <c r="G2152" s="1" t="str">
        <f>TRIM(PROPER(Table2[[#This Row],[Brand]]))</f>
        <v>Apple</v>
      </c>
      <c r="H2152" s="1">
        <f>Table2[[#This Row],[Supplier_ID]]</f>
        <v>1016</v>
      </c>
      <c r="I2152" s="1">
        <f>Table2[[#This Row],[Market_Price]]</f>
        <v>266.18</v>
      </c>
      <c r="J2152" s="1">
        <f>Table2[[#This Row],[Selling_Price]]</f>
        <v>519.82000000000005</v>
      </c>
      <c r="K2152" s="1">
        <f>Table2[[#This Row],[Quantity]]</f>
        <v>182</v>
      </c>
      <c r="L2152" s="1" t="str">
        <f>IF(ISBLANK(Table2[[#This Row],[Status]]), "No Data Entered", IFERROR(Table2[[#This Row],[Status]], "No Data Entered"))</f>
        <v>Delivered</v>
      </c>
    </row>
    <row r="2153" spans="1:12" x14ac:dyDescent="0.3">
      <c r="A2153" s="1" t="str">
        <f>Table2[[#This Row],[Product_ID]]</f>
        <v>PRO5462</v>
      </c>
      <c r="B2153" s="1" t="str">
        <f>Table2[[#This Row],[Customer_ID]]</f>
        <v>CUST57212</v>
      </c>
      <c r="C2153" s="14" t="str">
        <f>Table2[[#This Row],[Date]]</f>
        <v>08/05/2024</v>
      </c>
      <c r="D2153" s="1" t="str">
        <f>TRIM(PROPER(Table2[[#This Row],[Product_Name]]))</f>
        <v>Camera</v>
      </c>
      <c r="E2153" s="1" t="str">
        <f>TRIM(PROPER(Table2[[#This Row],[Country]]))</f>
        <v>Uk</v>
      </c>
      <c r="F2153" s="1" t="str">
        <f>TRIM(PROPER(Table2[[#This Row],[Category]]))</f>
        <v>Office Supplies</v>
      </c>
      <c r="G2153" s="1" t="str">
        <f>TRIM(PROPER(Table2[[#This Row],[Brand]]))</f>
        <v>Sony</v>
      </c>
      <c r="H2153" s="1">
        <f>Table2[[#This Row],[Supplier_ID]]</f>
        <v>1082</v>
      </c>
      <c r="I2153" s="1">
        <f>Table2[[#This Row],[Market_Price]]</f>
        <v>641.46</v>
      </c>
      <c r="J2153" s="1">
        <f>Table2[[#This Row],[Selling_Price]]</f>
        <v>963.68</v>
      </c>
      <c r="K2153" s="1">
        <f>Table2[[#This Row],[Quantity]]</f>
        <v>67</v>
      </c>
      <c r="L2153" s="1" t="str">
        <f>IF(ISBLANK(Table2[[#This Row],[Status]]), "No Data Entered", IFERROR(Table2[[#This Row],[Status]], "No Data Entered"))</f>
        <v>Delivered</v>
      </c>
    </row>
    <row r="2154" spans="1:12" x14ac:dyDescent="0.3">
      <c r="A2154" s="1" t="str">
        <f>Table2[[#This Row],[Product_ID]]</f>
        <v>PRO4113</v>
      </c>
      <c r="B2154" s="1" t="str">
        <f>Table2[[#This Row],[Customer_ID]]</f>
        <v>CUST57427</v>
      </c>
      <c r="C2154" s="14" t="str">
        <f>Table2[[#This Row],[Date]]</f>
        <v>03/11/2022</v>
      </c>
      <c r="D2154" s="1" t="str">
        <f>TRIM(PROPER(Table2[[#This Row],[Product_Name]]))</f>
        <v>Keyboard</v>
      </c>
      <c r="E2154" s="1" t="str">
        <f>TRIM(PROPER(Table2[[#This Row],[Country]]))</f>
        <v>Japan</v>
      </c>
      <c r="F2154" s="1" t="str">
        <f>TRIM(PROPER(Table2[[#This Row],[Category]]))</f>
        <v>Accessories</v>
      </c>
      <c r="G2154" s="1" t="str">
        <f>TRIM(PROPER(Table2[[#This Row],[Brand]]))</f>
        <v>Asus</v>
      </c>
      <c r="H2154" s="1">
        <f>Table2[[#This Row],[Supplier_ID]]</f>
        <v>1059</v>
      </c>
      <c r="I2154" s="1">
        <f>Table2[[#This Row],[Market_Price]]</f>
        <v>270.08999999999997</v>
      </c>
      <c r="J2154" s="1">
        <f>Table2[[#This Row],[Selling_Price]]</f>
        <v>402.95</v>
      </c>
      <c r="K2154" s="1">
        <f>Table2[[#This Row],[Quantity]]</f>
        <v>384</v>
      </c>
      <c r="L2154" s="1" t="str">
        <f>IF(ISBLANK(Table2[[#This Row],[Status]]), "No Data Entered", IFERROR(Table2[[#This Row],[Status]], "No Data Entered"))</f>
        <v>Delivered</v>
      </c>
    </row>
    <row r="2155" spans="1:12" x14ac:dyDescent="0.3">
      <c r="A2155" s="1" t="str">
        <f>Table2[[#This Row],[Product_ID]]</f>
        <v>PRO9888</v>
      </c>
      <c r="B2155" s="1" t="str">
        <f>Table2[[#This Row],[Customer_ID]]</f>
        <v>CUST57428</v>
      </c>
      <c r="C2155" s="14" t="str">
        <f>Table2[[#This Row],[Date]]</f>
        <v>05/03/2024</v>
      </c>
      <c r="D2155" s="1" t="str">
        <f>TRIM(PROPER(Table2[[#This Row],[Product_Name]]))</f>
        <v>Smartphone</v>
      </c>
      <c r="E2155" s="1" t="str">
        <f>TRIM(PROPER(Table2[[#This Row],[Country]]))</f>
        <v>Japan</v>
      </c>
      <c r="F2155" s="1" t="str">
        <f>TRIM(PROPER(Table2[[#This Row],[Category]]))</f>
        <v>Electronics</v>
      </c>
      <c r="G2155" s="1" t="str">
        <f>TRIM(PROPER(Table2[[#This Row],[Brand]]))</f>
        <v>Sony</v>
      </c>
      <c r="H2155" s="1">
        <f>Table2[[#This Row],[Supplier_ID]]</f>
        <v>1096</v>
      </c>
      <c r="I2155" s="1">
        <f>Table2[[#This Row],[Market_Price]]</f>
        <v>506.09</v>
      </c>
      <c r="J2155" s="1">
        <f>Table2[[#This Row],[Selling_Price]]</f>
        <v>801.15</v>
      </c>
      <c r="K2155" s="1">
        <f>Table2[[#This Row],[Quantity]]</f>
        <v>395</v>
      </c>
      <c r="L2155" s="1" t="str">
        <f>IF(ISBLANK(Table2[[#This Row],[Status]]), "No Data Entered", IFERROR(Table2[[#This Row],[Status]], "No Data Entered"))</f>
        <v>Delivered</v>
      </c>
    </row>
    <row r="2156" spans="1:12" x14ac:dyDescent="0.3">
      <c r="A2156" s="1" t="str">
        <f>Table2[[#This Row],[Product_ID]]</f>
        <v>PRO8825</v>
      </c>
      <c r="B2156" s="1" t="str">
        <f>Table2[[#This Row],[Customer_ID]]</f>
        <v>CUST57446</v>
      </c>
      <c r="C2156" s="14" t="str">
        <f>Table2[[#This Row],[Date]]</f>
        <v>02/01/2024</v>
      </c>
      <c r="D2156" s="1" t="str">
        <f>TRIM(PROPER(Table2[[#This Row],[Product_Name]]))</f>
        <v>Mouse</v>
      </c>
      <c r="E2156" s="1" t="str">
        <f>TRIM(PROPER(Table2[[#This Row],[Country]]))</f>
        <v>Japan</v>
      </c>
      <c r="F2156" s="1" t="str">
        <f>TRIM(PROPER(Table2[[#This Row],[Category]]))</f>
        <v>Wearables</v>
      </c>
      <c r="G2156" s="1" t="str">
        <f>TRIM(PROPER(Table2[[#This Row],[Brand]]))</f>
        <v>Samsung</v>
      </c>
      <c r="H2156" s="1">
        <f>Table2[[#This Row],[Supplier_ID]]</f>
        <v>1038</v>
      </c>
      <c r="I2156" s="1">
        <f>Table2[[#This Row],[Market_Price]]</f>
        <v>1202.8800000000001</v>
      </c>
      <c r="J2156" s="1">
        <f>Table2[[#This Row],[Selling_Price]]</f>
        <v>1521.11</v>
      </c>
      <c r="K2156" s="1">
        <f>Table2[[#This Row],[Quantity]]</f>
        <v>376</v>
      </c>
      <c r="L2156" s="1" t="str">
        <f>IF(ISBLANK(Table2[[#This Row],[Status]]), "No Data Entered", IFERROR(Table2[[#This Row],[Status]], "No Data Entered"))</f>
        <v>Delivered</v>
      </c>
    </row>
    <row r="2157" spans="1:12" x14ac:dyDescent="0.3">
      <c r="A2157" s="1" t="str">
        <f>Table2[[#This Row],[Product_ID]]</f>
        <v>PRO8711</v>
      </c>
      <c r="B2157" s="1" t="str">
        <f>Table2[[#This Row],[Customer_ID]]</f>
        <v>CUST57474</v>
      </c>
      <c r="C2157" s="14" t="str">
        <f>Table2[[#This Row],[Date]]</f>
        <v>09/01/2021</v>
      </c>
      <c r="D2157" s="1" t="str">
        <f>TRIM(PROPER(Table2[[#This Row],[Product_Name]]))</f>
        <v>Camera</v>
      </c>
      <c r="E2157" s="1" t="str">
        <f>TRIM(PROPER(Table2[[#This Row],[Country]]))</f>
        <v>Usa</v>
      </c>
      <c r="F2157" s="1" t="str">
        <f>TRIM(PROPER(Table2[[#This Row],[Category]]))</f>
        <v>Office Supplies</v>
      </c>
      <c r="G2157" s="1" t="str">
        <f>TRIM(PROPER(Table2[[#This Row],[Brand]]))</f>
        <v>Asus</v>
      </c>
      <c r="H2157" s="1">
        <f>Table2[[#This Row],[Supplier_ID]]</f>
        <v>1028</v>
      </c>
      <c r="I2157" s="1">
        <f>Table2[[#This Row],[Market_Price]]</f>
        <v>1063.5899999999999</v>
      </c>
      <c r="J2157" s="1">
        <f>Table2[[#This Row],[Selling_Price]]</f>
        <v>1446.87</v>
      </c>
      <c r="K2157" s="1">
        <f>Table2[[#This Row],[Quantity]]</f>
        <v>402</v>
      </c>
      <c r="L2157" s="1" t="str">
        <f>IF(ISBLANK(Table2[[#This Row],[Status]]), "No Data Entered", IFERROR(Table2[[#This Row],[Status]], "No Data Entered"))</f>
        <v>Delivered</v>
      </c>
    </row>
    <row r="2158" spans="1:12" x14ac:dyDescent="0.3">
      <c r="A2158" s="1" t="str">
        <f>Table2[[#This Row],[Product_ID]]</f>
        <v>PRO7672</v>
      </c>
      <c r="B2158" s="1" t="str">
        <f>Table2[[#This Row],[Customer_ID]]</f>
        <v>CUST57484</v>
      </c>
      <c r="C2158" s="14" t="str">
        <f>Table2[[#This Row],[Date]]</f>
        <v>17/01/2024</v>
      </c>
      <c r="D2158" s="1" t="str">
        <f>TRIM(PROPER(Table2[[#This Row],[Product_Name]]))</f>
        <v>Mouse</v>
      </c>
      <c r="E2158" s="1" t="str">
        <f>TRIM(PROPER(Table2[[#This Row],[Country]]))</f>
        <v>Usa</v>
      </c>
      <c r="F2158" s="1" t="str">
        <f>TRIM(PROPER(Table2[[#This Row],[Category]]))</f>
        <v>Computers</v>
      </c>
      <c r="G2158" s="1" t="str">
        <f>TRIM(PROPER(Table2[[#This Row],[Brand]]))</f>
        <v>Logitech</v>
      </c>
      <c r="H2158" s="1">
        <f>Table2[[#This Row],[Supplier_ID]]</f>
        <v>1038</v>
      </c>
      <c r="I2158" s="1">
        <f>Table2[[#This Row],[Market_Price]]</f>
        <v>1197.8800000000001</v>
      </c>
      <c r="J2158" s="1">
        <f>Table2[[#This Row],[Selling_Price]]</f>
        <v>2135.65</v>
      </c>
      <c r="K2158" s="1">
        <f>Table2[[#This Row],[Quantity]]</f>
        <v>315</v>
      </c>
      <c r="L2158" s="1" t="str">
        <f>IF(ISBLANK(Table2[[#This Row],[Status]]), "No Data Entered", IFERROR(Table2[[#This Row],[Status]], "No Data Entered"))</f>
        <v>Delivered</v>
      </c>
    </row>
    <row r="2159" spans="1:12" x14ac:dyDescent="0.3">
      <c r="A2159" s="1" t="str">
        <f>Table2[[#This Row],[Product_ID]]</f>
        <v>PRO1154</v>
      </c>
      <c r="B2159" s="1" t="str">
        <f>Table2[[#This Row],[Customer_ID]]</f>
        <v>CUST57547</v>
      </c>
      <c r="C2159" s="14" t="str">
        <f>Table2[[#This Row],[Date]]</f>
        <v>21/05/2021</v>
      </c>
      <c r="D2159" s="1" t="str">
        <f>TRIM(PROPER(Table2[[#This Row],[Product_Name]]))</f>
        <v>Smartwatch</v>
      </c>
      <c r="E2159" s="1" t="str">
        <f>TRIM(PROPER(Table2[[#This Row],[Country]]))</f>
        <v>Germany</v>
      </c>
      <c r="F2159" s="1" t="str">
        <f>TRIM(PROPER(Table2[[#This Row],[Category]]))</f>
        <v>Electronics</v>
      </c>
      <c r="G2159" s="1" t="str">
        <f>TRIM(PROPER(Table2[[#This Row],[Brand]]))</f>
        <v>Apple</v>
      </c>
      <c r="H2159" s="1">
        <f>Table2[[#This Row],[Supplier_ID]]</f>
        <v>1056</v>
      </c>
      <c r="I2159" s="1">
        <f>Table2[[#This Row],[Market_Price]]</f>
        <v>1397.61</v>
      </c>
      <c r="J2159" s="1">
        <f>Table2[[#This Row],[Selling_Price]]</f>
        <v>2508.9899999999998</v>
      </c>
      <c r="K2159" s="1">
        <f>Table2[[#This Row],[Quantity]]</f>
        <v>40</v>
      </c>
      <c r="L2159" s="1" t="str">
        <f>IF(ISBLANK(Table2[[#This Row],[Status]]), "No Data Entered", IFERROR(Table2[[#This Row],[Status]], "No Data Entered"))</f>
        <v>Delivered</v>
      </c>
    </row>
    <row r="2160" spans="1:12" x14ac:dyDescent="0.3">
      <c r="A2160" s="1" t="str">
        <f>Table2[[#This Row],[Product_ID]]</f>
        <v>PRO5035</v>
      </c>
      <c r="B2160" s="1" t="str">
        <f>Table2[[#This Row],[Customer_ID]]</f>
        <v>CUST57584</v>
      </c>
      <c r="C2160" s="14" t="str">
        <f>Table2[[#This Row],[Date]]</f>
        <v>27/07/2022</v>
      </c>
      <c r="D2160" s="1" t="str">
        <f>TRIM(PROPER(Table2[[#This Row],[Product_Name]]))</f>
        <v>Smartphone</v>
      </c>
      <c r="E2160" s="1" t="str">
        <f>TRIM(PROPER(Table2[[#This Row],[Country]]))</f>
        <v>Japan</v>
      </c>
      <c r="F2160" s="1" t="str">
        <f>TRIM(PROPER(Table2[[#This Row],[Category]]))</f>
        <v>Wearables</v>
      </c>
      <c r="G2160" s="1" t="str">
        <f>TRIM(PROPER(Table2[[#This Row],[Brand]]))</f>
        <v>Sony</v>
      </c>
      <c r="H2160" s="1">
        <f>Table2[[#This Row],[Supplier_ID]]</f>
        <v>1027</v>
      </c>
      <c r="I2160" s="1">
        <f>Table2[[#This Row],[Market_Price]]</f>
        <v>635.33000000000004</v>
      </c>
      <c r="J2160" s="1">
        <f>Table2[[#This Row],[Selling_Price]]</f>
        <v>1205.47</v>
      </c>
      <c r="K2160" s="1">
        <f>Table2[[#This Row],[Quantity]]</f>
        <v>460</v>
      </c>
      <c r="L2160" s="1" t="str">
        <f>IF(ISBLANK(Table2[[#This Row],[Status]]), "No Data Entered", IFERROR(Table2[[#This Row],[Status]], "No Data Entered"))</f>
        <v>Delivered</v>
      </c>
    </row>
    <row r="2161" spans="1:12" x14ac:dyDescent="0.3">
      <c r="A2161" s="1" t="str">
        <f>Table2[[#This Row],[Product_ID]]</f>
        <v>PRO5828</v>
      </c>
      <c r="B2161" s="1" t="str">
        <f>Table2[[#This Row],[Customer_ID]]</f>
        <v>CUST57629</v>
      </c>
      <c r="C2161" s="14" t="str">
        <f>Table2[[#This Row],[Date]]</f>
        <v>30/03/2025</v>
      </c>
      <c r="D2161" s="1" t="str">
        <f>TRIM(PROPER(Table2[[#This Row],[Product_Name]]))</f>
        <v>Keyboard</v>
      </c>
      <c r="E2161" s="1" t="str">
        <f>TRIM(PROPER(Table2[[#This Row],[Country]]))</f>
        <v>France</v>
      </c>
      <c r="F2161" s="1" t="str">
        <f>TRIM(PROPER(Table2[[#This Row],[Category]]))</f>
        <v>Computers</v>
      </c>
      <c r="G2161" s="1" t="str">
        <f>TRIM(PROPER(Table2[[#This Row],[Brand]]))</f>
        <v>Sony</v>
      </c>
      <c r="H2161" s="1">
        <f>Table2[[#This Row],[Supplier_ID]]</f>
        <v>1053</v>
      </c>
      <c r="I2161" s="1">
        <f>Table2[[#This Row],[Market_Price]]</f>
        <v>913.49</v>
      </c>
      <c r="J2161" s="1">
        <f>Table2[[#This Row],[Selling_Price]]</f>
        <v>1084.3</v>
      </c>
      <c r="K2161" s="1">
        <f>Table2[[#This Row],[Quantity]]</f>
        <v>49</v>
      </c>
      <c r="L2161" s="1" t="str">
        <f>IF(ISBLANK(Table2[[#This Row],[Status]]), "No Data Entered", IFERROR(Table2[[#This Row],[Status]], "No Data Entered"))</f>
        <v>Delivered</v>
      </c>
    </row>
    <row r="2162" spans="1:12" x14ac:dyDescent="0.3">
      <c r="A2162" s="1" t="str">
        <f>Table2[[#This Row],[Product_ID]]</f>
        <v>PRO2664</v>
      </c>
      <c r="B2162" s="1" t="str">
        <f>Table2[[#This Row],[Customer_ID]]</f>
        <v>CUST57677</v>
      </c>
      <c r="C2162" s="14" t="str">
        <f>Table2[[#This Row],[Date]]</f>
        <v>02/01/2020</v>
      </c>
      <c r="D2162" s="1" t="str">
        <f>TRIM(PROPER(Table2[[#This Row],[Product_Name]]))</f>
        <v>Camera</v>
      </c>
      <c r="E2162" s="1" t="str">
        <f>TRIM(PROPER(Table2[[#This Row],[Country]]))</f>
        <v>France</v>
      </c>
      <c r="F2162" s="1" t="str">
        <f>TRIM(PROPER(Table2[[#This Row],[Category]]))</f>
        <v>Electronics</v>
      </c>
      <c r="G2162" s="1" t="str">
        <f>TRIM(PROPER(Table2[[#This Row],[Brand]]))</f>
        <v>Lenovo</v>
      </c>
      <c r="H2162" s="1">
        <f>Table2[[#This Row],[Supplier_ID]]</f>
        <v>1032</v>
      </c>
      <c r="I2162" s="1">
        <f>Table2[[#This Row],[Market_Price]]</f>
        <v>244.23</v>
      </c>
      <c r="J2162" s="1">
        <f>Table2[[#This Row],[Selling_Price]]</f>
        <v>298.37</v>
      </c>
      <c r="K2162" s="1">
        <f>Table2[[#This Row],[Quantity]]</f>
        <v>261</v>
      </c>
      <c r="L2162" s="1" t="str">
        <f>IF(ISBLANK(Table2[[#This Row],[Status]]), "No Data Entered", IFERROR(Table2[[#This Row],[Status]], "No Data Entered"))</f>
        <v>Delivered</v>
      </c>
    </row>
    <row r="2163" spans="1:12" x14ac:dyDescent="0.3">
      <c r="A2163" s="1" t="str">
        <f>Table2[[#This Row],[Product_ID]]</f>
        <v>PRO2731</v>
      </c>
      <c r="B2163" s="1" t="str">
        <f>Table2[[#This Row],[Customer_ID]]</f>
        <v>CUST57707</v>
      </c>
      <c r="C2163" s="14" t="str">
        <f>Table2[[#This Row],[Date]]</f>
        <v>10/07/2023</v>
      </c>
      <c r="D2163" s="1" t="str">
        <f>TRIM(PROPER(Table2[[#This Row],[Product_Name]]))</f>
        <v>Laptop</v>
      </c>
      <c r="E2163" s="1" t="str">
        <f>TRIM(PROPER(Table2[[#This Row],[Country]]))</f>
        <v>Usa</v>
      </c>
      <c r="F2163" s="1" t="str">
        <f>TRIM(PROPER(Table2[[#This Row],[Category]]))</f>
        <v>Wearables</v>
      </c>
      <c r="G2163" s="1" t="str">
        <f>TRIM(PROPER(Table2[[#This Row],[Brand]]))</f>
        <v>Samsung</v>
      </c>
      <c r="H2163" s="1">
        <f>Table2[[#This Row],[Supplier_ID]]</f>
        <v>1074</v>
      </c>
      <c r="I2163" s="1">
        <f>Table2[[#This Row],[Market_Price]]</f>
        <v>430.76</v>
      </c>
      <c r="J2163" s="1">
        <f>Table2[[#This Row],[Selling_Price]]</f>
        <v>731.24</v>
      </c>
      <c r="K2163" s="1">
        <f>Table2[[#This Row],[Quantity]]</f>
        <v>112</v>
      </c>
      <c r="L2163" s="1" t="str">
        <f>IF(ISBLANK(Table2[[#This Row],[Status]]), "No Data Entered", IFERROR(Table2[[#This Row],[Status]], "No Data Entered"))</f>
        <v>Delivered</v>
      </c>
    </row>
    <row r="2164" spans="1:12" x14ac:dyDescent="0.3">
      <c r="A2164" s="1" t="str">
        <f>Table2[[#This Row],[Product_ID]]</f>
        <v>PRO1516</v>
      </c>
      <c r="B2164" s="1" t="str">
        <f>Table2[[#This Row],[Customer_ID]]</f>
        <v>CUST57830</v>
      </c>
      <c r="C2164" s="14" t="str">
        <f>Table2[[#This Row],[Date]]</f>
        <v>08/11/2020</v>
      </c>
      <c r="D2164" s="1" t="str">
        <f>TRIM(PROPER(Table2[[#This Row],[Product_Name]]))</f>
        <v>Monitor</v>
      </c>
      <c r="E2164" s="1" t="str">
        <f>TRIM(PROPER(Table2[[#This Row],[Country]]))</f>
        <v>Japan</v>
      </c>
      <c r="F2164" s="1" t="str">
        <f>TRIM(PROPER(Table2[[#This Row],[Category]]))</f>
        <v>Electronics</v>
      </c>
      <c r="G2164" s="1" t="str">
        <f>TRIM(PROPER(Table2[[#This Row],[Brand]]))</f>
        <v>Asus</v>
      </c>
      <c r="H2164" s="1">
        <f>Table2[[#This Row],[Supplier_ID]]</f>
        <v>1061</v>
      </c>
      <c r="I2164" s="1">
        <f>Table2[[#This Row],[Market_Price]]</f>
        <v>659.54</v>
      </c>
      <c r="J2164" s="1">
        <f>Table2[[#This Row],[Selling_Price]]</f>
        <v>837.17</v>
      </c>
      <c r="K2164" s="1">
        <f>Table2[[#This Row],[Quantity]]</f>
        <v>286</v>
      </c>
      <c r="L2164" s="1" t="str">
        <f>IF(ISBLANK(Table2[[#This Row],[Status]]), "No Data Entered", IFERROR(Table2[[#This Row],[Status]], "No Data Entered"))</f>
        <v>Delivered</v>
      </c>
    </row>
    <row r="2165" spans="1:12" x14ac:dyDescent="0.3">
      <c r="A2165" s="1" t="str">
        <f>Table2[[#This Row],[Product_ID]]</f>
        <v>PRO7044</v>
      </c>
      <c r="B2165" s="1" t="str">
        <f>Table2[[#This Row],[Customer_ID]]</f>
        <v>CUST57861</v>
      </c>
      <c r="C2165" s="14" t="str">
        <f>Table2[[#This Row],[Date]]</f>
        <v>15/07/2024</v>
      </c>
      <c r="D2165" s="1" t="str">
        <f>TRIM(PROPER(Table2[[#This Row],[Product_Name]]))</f>
        <v>Smartwatch</v>
      </c>
      <c r="E2165" s="1" t="str">
        <f>TRIM(PROPER(Table2[[#This Row],[Country]]))</f>
        <v>Australia</v>
      </c>
      <c r="F2165" s="1" t="str">
        <f>TRIM(PROPER(Table2[[#This Row],[Category]]))</f>
        <v>Office Supplies</v>
      </c>
      <c r="G2165" s="1" t="str">
        <f>TRIM(PROPER(Table2[[#This Row],[Brand]]))</f>
        <v>Lenovo</v>
      </c>
      <c r="H2165" s="1">
        <f>Table2[[#This Row],[Supplier_ID]]</f>
        <v>1057</v>
      </c>
      <c r="I2165" s="1">
        <f>Table2[[#This Row],[Market_Price]]</f>
        <v>469.69</v>
      </c>
      <c r="J2165" s="1">
        <f>Table2[[#This Row],[Selling_Price]]</f>
        <v>799.05</v>
      </c>
      <c r="K2165" s="1">
        <f>Table2[[#This Row],[Quantity]]</f>
        <v>268</v>
      </c>
      <c r="L2165" s="1" t="str">
        <f>IF(ISBLANK(Table2[[#This Row],[Status]]), "No Data Entered", IFERROR(Table2[[#This Row],[Status]], "No Data Entered"))</f>
        <v>Delivered</v>
      </c>
    </row>
    <row r="2166" spans="1:12" x14ac:dyDescent="0.3">
      <c r="A2166" s="1" t="str">
        <f>Table2[[#This Row],[Product_ID]]</f>
        <v>PRO3196</v>
      </c>
      <c r="B2166" s="1" t="str">
        <f>Table2[[#This Row],[Customer_ID]]</f>
        <v>CUST57871</v>
      </c>
      <c r="C2166" s="14" t="str">
        <f>Table2[[#This Row],[Date]]</f>
        <v>15/12/2024</v>
      </c>
      <c r="D2166" s="1" t="str">
        <f>TRIM(PROPER(Table2[[#This Row],[Product_Name]]))</f>
        <v>Headphones</v>
      </c>
      <c r="E2166" s="1" t="str">
        <f>TRIM(PROPER(Table2[[#This Row],[Country]]))</f>
        <v>India</v>
      </c>
      <c r="F2166" s="1" t="str">
        <f>TRIM(PROPER(Table2[[#This Row],[Category]]))</f>
        <v>Electronics</v>
      </c>
      <c r="G2166" s="1" t="str">
        <f>TRIM(PROPER(Table2[[#This Row],[Brand]]))</f>
        <v>Asus</v>
      </c>
      <c r="H2166" s="1">
        <f>Table2[[#This Row],[Supplier_ID]]</f>
        <v>1092</v>
      </c>
      <c r="I2166" s="1">
        <f>Table2[[#This Row],[Market_Price]]</f>
        <v>1879.17</v>
      </c>
      <c r="J2166" s="1">
        <f>Table2[[#This Row],[Selling_Price]]</f>
        <v>2338.6999999999998</v>
      </c>
      <c r="K2166" s="1">
        <f>Table2[[#This Row],[Quantity]]</f>
        <v>316</v>
      </c>
      <c r="L2166" s="1" t="str">
        <f>IF(ISBLANK(Table2[[#This Row],[Status]]), "No Data Entered", IFERROR(Table2[[#This Row],[Status]], "No Data Entered"))</f>
        <v>Delivered</v>
      </c>
    </row>
    <row r="2167" spans="1:12" x14ac:dyDescent="0.3">
      <c r="A2167" s="1" t="str">
        <f>Table2[[#This Row],[Product_ID]]</f>
        <v>PRO4974</v>
      </c>
      <c r="B2167" s="1" t="str">
        <f>Table2[[#This Row],[Customer_ID]]</f>
        <v>CUST57897</v>
      </c>
      <c r="C2167" s="14" t="str">
        <f>Table2[[#This Row],[Date]]</f>
        <v>05/05/2024</v>
      </c>
      <c r="D2167" s="1" t="str">
        <f>TRIM(PROPER(Table2[[#This Row],[Product_Name]]))</f>
        <v>Printer</v>
      </c>
      <c r="E2167" s="1" t="str">
        <f>TRIM(PROPER(Table2[[#This Row],[Country]]))</f>
        <v>India</v>
      </c>
      <c r="F2167" s="1" t="str">
        <f>TRIM(PROPER(Table2[[#This Row],[Category]]))</f>
        <v>Accessories</v>
      </c>
      <c r="G2167" s="1" t="str">
        <f>TRIM(PROPER(Table2[[#This Row],[Brand]]))</f>
        <v>Dell</v>
      </c>
      <c r="H2167" s="1">
        <f>Table2[[#This Row],[Supplier_ID]]</f>
        <v>1054</v>
      </c>
      <c r="I2167" s="1">
        <f>Table2[[#This Row],[Market_Price]]</f>
        <v>102.34</v>
      </c>
      <c r="J2167" s="1">
        <f>Table2[[#This Row],[Selling_Price]]</f>
        <v>145.51</v>
      </c>
      <c r="K2167" s="1">
        <f>Table2[[#This Row],[Quantity]]</f>
        <v>319</v>
      </c>
      <c r="L2167" s="1" t="str">
        <f>IF(ISBLANK(Table2[[#This Row],[Status]]), "No Data Entered", IFERROR(Table2[[#This Row],[Status]], "No Data Entered"))</f>
        <v>Delivered</v>
      </c>
    </row>
    <row r="2168" spans="1:12" x14ac:dyDescent="0.3">
      <c r="A2168" s="1" t="str">
        <f>Table2[[#This Row],[Product_ID]]</f>
        <v>PRO4071</v>
      </c>
      <c r="B2168" s="1" t="str">
        <f>Table2[[#This Row],[Customer_ID]]</f>
        <v>CUST57921</v>
      </c>
      <c r="C2168" s="14" t="str">
        <f>Table2[[#This Row],[Date]]</f>
        <v>09/09/2024</v>
      </c>
      <c r="D2168" s="1" t="str">
        <f>TRIM(PROPER(Table2[[#This Row],[Product_Name]]))</f>
        <v>Monitor</v>
      </c>
      <c r="E2168" s="1" t="str">
        <f>TRIM(PROPER(Table2[[#This Row],[Country]]))</f>
        <v>China</v>
      </c>
      <c r="F2168" s="1" t="str">
        <f>TRIM(PROPER(Table2[[#This Row],[Category]]))</f>
        <v>Electronics</v>
      </c>
      <c r="G2168" s="1" t="str">
        <f>TRIM(PROPER(Table2[[#This Row],[Brand]]))</f>
        <v>Samsung</v>
      </c>
      <c r="H2168" s="1">
        <f>Table2[[#This Row],[Supplier_ID]]</f>
        <v>1040</v>
      </c>
      <c r="I2168" s="1">
        <f>Table2[[#This Row],[Market_Price]]</f>
        <v>1377.39</v>
      </c>
      <c r="J2168" s="1">
        <f>Table2[[#This Row],[Selling_Price]]</f>
        <v>1803.45</v>
      </c>
      <c r="K2168" s="1">
        <f>Table2[[#This Row],[Quantity]]</f>
        <v>80</v>
      </c>
      <c r="L2168" s="1" t="str">
        <f>IF(ISBLANK(Table2[[#This Row],[Status]]), "No Data Entered", IFERROR(Table2[[#This Row],[Status]], "No Data Entered"))</f>
        <v>Delivered</v>
      </c>
    </row>
    <row r="2169" spans="1:12" x14ac:dyDescent="0.3">
      <c r="A2169" s="1" t="str">
        <f>Table2[[#This Row],[Product_ID]]</f>
        <v>PRO9174</v>
      </c>
      <c r="B2169" s="1" t="str">
        <f>Table2[[#This Row],[Customer_ID]]</f>
        <v>CUST57951</v>
      </c>
      <c r="C2169" s="14" t="str">
        <f>Table2[[#This Row],[Date]]</f>
        <v>24/10/2025</v>
      </c>
      <c r="D2169" s="1" t="str">
        <f>TRIM(PROPER(Table2[[#This Row],[Product_Name]]))</f>
        <v>Tablet</v>
      </c>
      <c r="E2169" s="1" t="str">
        <f>TRIM(PROPER(Table2[[#This Row],[Country]]))</f>
        <v>Usa</v>
      </c>
      <c r="F2169" s="1" t="str">
        <f>TRIM(PROPER(Table2[[#This Row],[Category]]))</f>
        <v>Accessories</v>
      </c>
      <c r="G2169" s="1" t="str">
        <f>TRIM(PROPER(Table2[[#This Row],[Brand]]))</f>
        <v>Sony</v>
      </c>
      <c r="H2169" s="1">
        <f>Table2[[#This Row],[Supplier_ID]]</f>
        <v>1046</v>
      </c>
      <c r="I2169" s="1">
        <f>Table2[[#This Row],[Market_Price]]</f>
        <v>1339.95</v>
      </c>
      <c r="J2169" s="1">
        <f>Table2[[#This Row],[Selling_Price]]</f>
        <v>2071.0100000000002</v>
      </c>
      <c r="K2169" s="1">
        <f>Table2[[#This Row],[Quantity]]</f>
        <v>458</v>
      </c>
      <c r="L2169" s="1" t="str">
        <f>IF(ISBLANK(Table2[[#This Row],[Status]]), "No Data Entered", IFERROR(Table2[[#This Row],[Status]], "No Data Entered"))</f>
        <v>Delivered</v>
      </c>
    </row>
    <row r="2170" spans="1:12" x14ac:dyDescent="0.3">
      <c r="A2170" s="1" t="str">
        <f>Table2[[#This Row],[Product_ID]]</f>
        <v>PRO5894</v>
      </c>
      <c r="B2170" s="1" t="str">
        <f>Table2[[#This Row],[Customer_ID]]</f>
        <v>CUST58126</v>
      </c>
      <c r="C2170" s="14" t="str">
        <f>Table2[[#This Row],[Date]]</f>
        <v>11/06/2022</v>
      </c>
      <c r="D2170" s="1" t="str">
        <f>TRIM(PROPER(Table2[[#This Row],[Product_Name]]))</f>
        <v>Smartwatch</v>
      </c>
      <c r="E2170" s="1" t="str">
        <f>TRIM(PROPER(Table2[[#This Row],[Country]]))</f>
        <v>Usa</v>
      </c>
      <c r="F2170" s="1" t="str">
        <f>TRIM(PROPER(Table2[[#This Row],[Category]]))</f>
        <v>Computers</v>
      </c>
      <c r="G2170" s="1" t="str">
        <f>TRIM(PROPER(Table2[[#This Row],[Brand]]))</f>
        <v>Lenovo</v>
      </c>
      <c r="H2170" s="1">
        <f>Table2[[#This Row],[Supplier_ID]]</f>
        <v>1008</v>
      </c>
      <c r="I2170" s="1">
        <f>Table2[[#This Row],[Market_Price]]</f>
        <v>1023.13</v>
      </c>
      <c r="J2170" s="1">
        <f>Table2[[#This Row],[Selling_Price]]</f>
        <v>1647.49</v>
      </c>
      <c r="K2170" s="1">
        <f>Table2[[#This Row],[Quantity]]</f>
        <v>170</v>
      </c>
      <c r="L2170" s="1" t="str">
        <f>IF(ISBLANK(Table2[[#This Row],[Status]]), "No Data Entered", IFERROR(Table2[[#This Row],[Status]], "No Data Entered"))</f>
        <v>Delivered</v>
      </c>
    </row>
    <row r="2171" spans="1:12" x14ac:dyDescent="0.3">
      <c r="A2171" s="1" t="str">
        <f>Table2[[#This Row],[Product_ID]]</f>
        <v>PRO7223</v>
      </c>
      <c r="B2171" s="1" t="str">
        <f>Table2[[#This Row],[Customer_ID]]</f>
        <v>CUST58292</v>
      </c>
      <c r="C2171" s="14" t="str">
        <f>Table2[[#This Row],[Date]]</f>
        <v>24/08/2022</v>
      </c>
      <c r="D2171" s="1" t="str">
        <f>TRIM(PROPER(Table2[[#This Row],[Product_Name]]))</f>
        <v>Tablet</v>
      </c>
      <c r="E2171" s="1" t="str">
        <f>TRIM(PROPER(Table2[[#This Row],[Country]]))</f>
        <v>Japan</v>
      </c>
      <c r="F2171" s="1" t="str">
        <f>TRIM(PROPER(Table2[[#This Row],[Category]]))</f>
        <v>Office Supplies</v>
      </c>
      <c r="G2171" s="1" t="str">
        <f>TRIM(PROPER(Table2[[#This Row],[Brand]]))</f>
        <v>Lenovo</v>
      </c>
      <c r="H2171" s="1">
        <f>Table2[[#This Row],[Supplier_ID]]</f>
        <v>1078</v>
      </c>
      <c r="I2171" s="1">
        <f>Table2[[#This Row],[Market_Price]]</f>
        <v>1529.34</v>
      </c>
      <c r="J2171" s="1">
        <f>Table2[[#This Row],[Selling_Price]]</f>
        <v>1719.66</v>
      </c>
      <c r="K2171" s="1">
        <f>Table2[[#This Row],[Quantity]]</f>
        <v>70</v>
      </c>
      <c r="L2171" s="1" t="str">
        <f>IF(ISBLANK(Table2[[#This Row],[Status]]), "No Data Entered", IFERROR(Table2[[#This Row],[Status]], "No Data Entered"))</f>
        <v>Delivered</v>
      </c>
    </row>
    <row r="2172" spans="1:12" x14ac:dyDescent="0.3">
      <c r="A2172" s="1" t="str">
        <f>Table2[[#This Row],[Product_ID]]</f>
        <v>PRO5687</v>
      </c>
      <c r="B2172" s="1" t="str">
        <f>Table2[[#This Row],[Customer_ID]]</f>
        <v>CUST58296</v>
      </c>
      <c r="C2172" s="14" t="str">
        <f>Table2[[#This Row],[Date]]</f>
        <v>10/09/2022</v>
      </c>
      <c r="D2172" s="1" t="str">
        <f>TRIM(PROPER(Table2[[#This Row],[Product_Name]]))</f>
        <v>Smartwatch</v>
      </c>
      <c r="E2172" s="1" t="str">
        <f>TRIM(PROPER(Table2[[#This Row],[Country]]))</f>
        <v>Japan</v>
      </c>
      <c r="F2172" s="1" t="str">
        <f>TRIM(PROPER(Table2[[#This Row],[Category]]))</f>
        <v>Wearables</v>
      </c>
      <c r="G2172" s="1" t="str">
        <f>TRIM(PROPER(Table2[[#This Row],[Brand]]))</f>
        <v>Asus</v>
      </c>
      <c r="H2172" s="1">
        <f>Table2[[#This Row],[Supplier_ID]]</f>
        <v>1007</v>
      </c>
      <c r="I2172" s="1">
        <f>Table2[[#This Row],[Market_Price]]</f>
        <v>1880.74</v>
      </c>
      <c r="J2172" s="1">
        <f>Table2[[#This Row],[Selling_Price]]</f>
        <v>3447.42</v>
      </c>
      <c r="K2172" s="1">
        <f>Table2[[#This Row],[Quantity]]</f>
        <v>185</v>
      </c>
      <c r="L2172" s="1" t="str">
        <f>IF(ISBLANK(Table2[[#This Row],[Status]]), "No Data Entered", IFERROR(Table2[[#This Row],[Status]], "No Data Entered"))</f>
        <v>Delivered</v>
      </c>
    </row>
    <row r="2173" spans="1:12" x14ac:dyDescent="0.3">
      <c r="A2173" s="1" t="str">
        <f>Table2[[#This Row],[Product_ID]]</f>
        <v>PRO4481</v>
      </c>
      <c r="B2173" s="1" t="str">
        <f>Table2[[#This Row],[Customer_ID]]</f>
        <v>CUST58571</v>
      </c>
      <c r="C2173" s="14" t="str">
        <f>Table2[[#This Row],[Date]]</f>
        <v>12/01/2025</v>
      </c>
      <c r="D2173" s="1" t="str">
        <f>TRIM(PROPER(Table2[[#This Row],[Product_Name]]))</f>
        <v>Smartphone</v>
      </c>
      <c r="E2173" s="1" t="str">
        <f>TRIM(PROPER(Table2[[#This Row],[Country]]))</f>
        <v>Usa</v>
      </c>
      <c r="F2173" s="1" t="str">
        <f>TRIM(PROPER(Table2[[#This Row],[Category]]))</f>
        <v>Wearables</v>
      </c>
      <c r="G2173" s="1" t="str">
        <f>TRIM(PROPER(Table2[[#This Row],[Brand]]))</f>
        <v>Microsoft</v>
      </c>
      <c r="H2173" s="1">
        <f>Table2[[#This Row],[Supplier_ID]]</f>
        <v>1060</v>
      </c>
      <c r="I2173" s="1">
        <f>Table2[[#This Row],[Market_Price]]</f>
        <v>1233.5899999999999</v>
      </c>
      <c r="J2173" s="1">
        <f>Table2[[#This Row],[Selling_Price]]</f>
        <v>2440.5500000000002</v>
      </c>
      <c r="K2173" s="1">
        <f>Table2[[#This Row],[Quantity]]</f>
        <v>94</v>
      </c>
      <c r="L2173" s="1" t="str">
        <f>IF(ISBLANK(Table2[[#This Row],[Status]]), "No Data Entered", IFERROR(Table2[[#This Row],[Status]], "No Data Entered"))</f>
        <v>Delivered</v>
      </c>
    </row>
    <row r="2174" spans="1:12" x14ac:dyDescent="0.3">
      <c r="A2174" s="1" t="str">
        <f>Table2[[#This Row],[Product_ID]]</f>
        <v>PRO1632</v>
      </c>
      <c r="B2174" s="1" t="str">
        <f>Table2[[#This Row],[Customer_ID]]</f>
        <v>CUST58595</v>
      </c>
      <c r="C2174" s="14" t="str">
        <f>Table2[[#This Row],[Date]]</f>
        <v>12/08/2023</v>
      </c>
      <c r="D2174" s="1" t="str">
        <f>TRIM(PROPER(Table2[[#This Row],[Product_Name]]))</f>
        <v>Mouse</v>
      </c>
      <c r="E2174" s="1" t="str">
        <f>TRIM(PROPER(Table2[[#This Row],[Country]]))</f>
        <v>China</v>
      </c>
      <c r="F2174" s="1" t="str">
        <f>TRIM(PROPER(Table2[[#This Row],[Category]]))</f>
        <v>Electronics</v>
      </c>
      <c r="G2174" s="1" t="str">
        <f>TRIM(PROPER(Table2[[#This Row],[Brand]]))</f>
        <v>Hp</v>
      </c>
      <c r="H2174" s="1">
        <f>Table2[[#This Row],[Supplier_ID]]</f>
        <v>1010</v>
      </c>
      <c r="I2174" s="1">
        <f>Table2[[#This Row],[Market_Price]]</f>
        <v>1909.23</v>
      </c>
      <c r="J2174" s="1">
        <f>Table2[[#This Row],[Selling_Price]]</f>
        <v>3227.79</v>
      </c>
      <c r="K2174" s="1">
        <f>Table2[[#This Row],[Quantity]]</f>
        <v>298</v>
      </c>
      <c r="L2174" s="1" t="str">
        <f>IF(ISBLANK(Table2[[#This Row],[Status]]), "No Data Entered", IFERROR(Table2[[#This Row],[Status]], "No Data Entered"))</f>
        <v>Delivered</v>
      </c>
    </row>
    <row r="2175" spans="1:12" x14ac:dyDescent="0.3">
      <c r="A2175" s="1" t="str">
        <f>Table2[[#This Row],[Product_ID]]</f>
        <v>PRO7709</v>
      </c>
      <c r="B2175" s="1" t="str">
        <f>Table2[[#This Row],[Customer_ID]]</f>
        <v>CUST58613</v>
      </c>
      <c r="C2175" s="14" t="str">
        <f>Table2[[#This Row],[Date]]</f>
        <v>07/09/2025</v>
      </c>
      <c r="D2175" s="1" t="str">
        <f>TRIM(PROPER(Table2[[#This Row],[Product_Name]]))</f>
        <v>Printer</v>
      </c>
      <c r="E2175" s="1" t="str">
        <f>TRIM(PROPER(Table2[[#This Row],[Country]]))</f>
        <v>Canada</v>
      </c>
      <c r="F2175" s="1" t="str">
        <f>TRIM(PROPER(Table2[[#This Row],[Category]]))</f>
        <v>Computers</v>
      </c>
      <c r="G2175" s="1" t="str">
        <f>TRIM(PROPER(Table2[[#This Row],[Brand]]))</f>
        <v>Sony</v>
      </c>
      <c r="H2175" s="1">
        <f>Table2[[#This Row],[Supplier_ID]]</f>
        <v>1004</v>
      </c>
      <c r="I2175" s="1">
        <f>Table2[[#This Row],[Market_Price]]</f>
        <v>194.66</v>
      </c>
      <c r="J2175" s="1">
        <f>Table2[[#This Row],[Selling_Price]]</f>
        <v>257.60000000000002</v>
      </c>
      <c r="K2175" s="1">
        <f>Table2[[#This Row],[Quantity]]</f>
        <v>439</v>
      </c>
      <c r="L2175" s="1" t="str">
        <f>IF(ISBLANK(Table2[[#This Row],[Status]]), "No Data Entered", IFERROR(Table2[[#This Row],[Status]], "No Data Entered"))</f>
        <v>Delivered</v>
      </c>
    </row>
    <row r="2176" spans="1:12" x14ac:dyDescent="0.3">
      <c r="A2176" s="1" t="str">
        <f>Table2[[#This Row],[Product_ID]]</f>
        <v>PRO6818</v>
      </c>
      <c r="B2176" s="1" t="str">
        <f>Table2[[#This Row],[Customer_ID]]</f>
        <v>CUST58630</v>
      </c>
      <c r="C2176" s="14" t="str">
        <f>Table2[[#This Row],[Date]]</f>
        <v>05/02/2022</v>
      </c>
      <c r="D2176" s="1" t="str">
        <f>TRIM(PROPER(Table2[[#This Row],[Product_Name]]))</f>
        <v>Camera</v>
      </c>
      <c r="E2176" s="1" t="str">
        <f>TRIM(PROPER(Table2[[#This Row],[Country]]))</f>
        <v>Canada</v>
      </c>
      <c r="F2176" s="1" t="str">
        <f>TRIM(PROPER(Table2[[#This Row],[Category]]))</f>
        <v>Wearables</v>
      </c>
      <c r="G2176" s="1" t="str">
        <f>TRIM(PROPER(Table2[[#This Row],[Brand]]))</f>
        <v>Sony</v>
      </c>
      <c r="H2176" s="1">
        <f>Table2[[#This Row],[Supplier_ID]]</f>
        <v>1096</v>
      </c>
      <c r="I2176" s="1">
        <f>Table2[[#This Row],[Market_Price]]</f>
        <v>395.24</v>
      </c>
      <c r="J2176" s="1">
        <f>Table2[[#This Row],[Selling_Price]]</f>
        <v>604.91999999999996</v>
      </c>
      <c r="K2176" s="1">
        <f>Table2[[#This Row],[Quantity]]</f>
        <v>389</v>
      </c>
      <c r="L2176" s="1" t="str">
        <f>IF(ISBLANK(Table2[[#This Row],[Status]]), "No Data Entered", IFERROR(Table2[[#This Row],[Status]], "No Data Entered"))</f>
        <v>Delivered</v>
      </c>
    </row>
    <row r="2177" spans="1:12" x14ac:dyDescent="0.3">
      <c r="A2177" s="1" t="str">
        <f>Table2[[#This Row],[Product_ID]]</f>
        <v>PRO9993</v>
      </c>
      <c r="B2177" s="1" t="str">
        <f>Table2[[#This Row],[Customer_ID]]</f>
        <v>CUST58680</v>
      </c>
      <c r="C2177" s="14" t="str">
        <f>Table2[[#This Row],[Date]]</f>
        <v>13/09/2025</v>
      </c>
      <c r="D2177" s="1" t="str">
        <f>TRIM(PROPER(Table2[[#This Row],[Product_Name]]))</f>
        <v>Camera</v>
      </c>
      <c r="E2177" s="1" t="str">
        <f>TRIM(PROPER(Table2[[#This Row],[Country]]))</f>
        <v>Canada</v>
      </c>
      <c r="F2177" s="1" t="str">
        <f>TRIM(PROPER(Table2[[#This Row],[Category]]))</f>
        <v>Office Supplies</v>
      </c>
      <c r="G2177" s="1" t="str">
        <f>TRIM(PROPER(Table2[[#This Row],[Brand]]))</f>
        <v>Lenovo</v>
      </c>
      <c r="H2177" s="1">
        <f>Table2[[#This Row],[Supplier_ID]]</f>
        <v>1096</v>
      </c>
      <c r="I2177" s="1">
        <f>Table2[[#This Row],[Market_Price]]</f>
        <v>291.89</v>
      </c>
      <c r="J2177" s="1">
        <f>Table2[[#This Row],[Selling_Price]]</f>
        <v>551.77</v>
      </c>
      <c r="K2177" s="1">
        <f>Table2[[#This Row],[Quantity]]</f>
        <v>292</v>
      </c>
      <c r="L2177" s="1" t="str">
        <f>IF(ISBLANK(Table2[[#This Row],[Status]]), "No Data Entered", IFERROR(Table2[[#This Row],[Status]], "No Data Entered"))</f>
        <v>Delivered</v>
      </c>
    </row>
    <row r="2178" spans="1:12" x14ac:dyDescent="0.3">
      <c r="A2178" s="1" t="str">
        <f>Table2[[#This Row],[Product_ID]]</f>
        <v>PRO9311</v>
      </c>
      <c r="B2178" s="1" t="str">
        <f>Table2[[#This Row],[Customer_ID]]</f>
        <v>CUST58698</v>
      </c>
      <c r="C2178" s="14" t="str">
        <f>Table2[[#This Row],[Date]]</f>
        <v>25/08/2020</v>
      </c>
      <c r="D2178" s="1" t="str">
        <f>TRIM(PROPER(Table2[[#This Row],[Product_Name]]))</f>
        <v>Smartphone</v>
      </c>
      <c r="E2178" s="1" t="str">
        <f>TRIM(PROPER(Table2[[#This Row],[Country]]))</f>
        <v>Japan</v>
      </c>
      <c r="F2178" s="1" t="str">
        <f>TRIM(PROPER(Table2[[#This Row],[Category]]))</f>
        <v>Electronics</v>
      </c>
      <c r="G2178" s="1" t="str">
        <f>TRIM(PROPER(Table2[[#This Row],[Brand]]))</f>
        <v>Asus</v>
      </c>
      <c r="H2178" s="1">
        <f>Table2[[#This Row],[Supplier_ID]]</f>
        <v>1013</v>
      </c>
      <c r="I2178" s="1">
        <f>Table2[[#This Row],[Market_Price]]</f>
        <v>1429.22</v>
      </c>
      <c r="J2178" s="1">
        <f>Table2[[#This Row],[Selling_Price]]</f>
        <v>2332.73</v>
      </c>
      <c r="K2178" s="1">
        <f>Table2[[#This Row],[Quantity]]</f>
        <v>403</v>
      </c>
      <c r="L2178" s="1" t="str">
        <f>IF(ISBLANK(Table2[[#This Row],[Status]]), "No Data Entered", IFERROR(Table2[[#This Row],[Status]], "No Data Entered"))</f>
        <v>Delivered</v>
      </c>
    </row>
    <row r="2179" spans="1:12" x14ac:dyDescent="0.3">
      <c r="A2179" s="1" t="str">
        <f>Table2[[#This Row],[Product_ID]]</f>
        <v>PRO6347</v>
      </c>
      <c r="B2179" s="1" t="str">
        <f>Table2[[#This Row],[Customer_ID]]</f>
        <v>CUST58721</v>
      </c>
      <c r="C2179" s="14" t="str">
        <f>Table2[[#This Row],[Date]]</f>
        <v>08/10/2021</v>
      </c>
      <c r="D2179" s="1" t="str">
        <f>TRIM(PROPER(Table2[[#This Row],[Product_Name]]))</f>
        <v>Headphones</v>
      </c>
      <c r="E2179" s="1" t="str">
        <f>TRIM(PROPER(Table2[[#This Row],[Country]]))</f>
        <v>Japan</v>
      </c>
      <c r="F2179" s="1" t="str">
        <f>TRIM(PROPER(Table2[[#This Row],[Category]]))</f>
        <v>Electronics</v>
      </c>
      <c r="G2179" s="1" t="str">
        <f>TRIM(PROPER(Table2[[#This Row],[Brand]]))</f>
        <v>Apple</v>
      </c>
      <c r="H2179" s="1">
        <f>Table2[[#This Row],[Supplier_ID]]</f>
        <v>1006</v>
      </c>
      <c r="I2179" s="1">
        <f>Table2[[#This Row],[Market_Price]]</f>
        <v>1498.1</v>
      </c>
      <c r="J2179" s="1">
        <f>Table2[[#This Row],[Selling_Price]]</f>
        <v>2898.82</v>
      </c>
      <c r="K2179" s="1">
        <f>Table2[[#This Row],[Quantity]]</f>
        <v>160</v>
      </c>
      <c r="L2179" s="1" t="str">
        <f>IF(ISBLANK(Table2[[#This Row],[Status]]), "No Data Entered", IFERROR(Table2[[#This Row],[Status]], "No Data Entered"))</f>
        <v>Delivered</v>
      </c>
    </row>
    <row r="2180" spans="1:12" x14ac:dyDescent="0.3">
      <c r="A2180" s="1" t="str">
        <f>Table2[[#This Row],[Product_ID]]</f>
        <v>PRO5700</v>
      </c>
      <c r="B2180" s="1" t="str">
        <f>Table2[[#This Row],[Customer_ID]]</f>
        <v>CUST58731</v>
      </c>
      <c r="C2180" s="14" t="str">
        <f>Table2[[#This Row],[Date]]</f>
        <v>04/01/2022</v>
      </c>
      <c r="D2180" s="1" t="str">
        <f>TRIM(PROPER(Table2[[#This Row],[Product_Name]]))</f>
        <v>Camera</v>
      </c>
      <c r="E2180" s="1" t="str">
        <f>TRIM(PROPER(Table2[[#This Row],[Country]]))</f>
        <v>Japan</v>
      </c>
      <c r="F2180" s="1" t="str">
        <f>TRIM(PROPER(Table2[[#This Row],[Category]]))</f>
        <v>Office Supplies</v>
      </c>
      <c r="G2180" s="1" t="str">
        <f>TRIM(PROPER(Table2[[#This Row],[Brand]]))</f>
        <v>Samsung</v>
      </c>
      <c r="H2180" s="1">
        <f>Table2[[#This Row],[Supplier_ID]]</f>
        <v>1080</v>
      </c>
      <c r="I2180" s="1">
        <f>Table2[[#This Row],[Market_Price]]</f>
        <v>1089.58</v>
      </c>
      <c r="J2180" s="1">
        <f>Table2[[#This Row],[Selling_Price]]</f>
        <v>1977.14</v>
      </c>
      <c r="K2180" s="1">
        <f>Table2[[#This Row],[Quantity]]</f>
        <v>55</v>
      </c>
      <c r="L2180" s="1" t="str">
        <f>IF(ISBLANK(Table2[[#This Row],[Status]]), "No Data Entered", IFERROR(Table2[[#This Row],[Status]], "No Data Entered"))</f>
        <v>Delivered</v>
      </c>
    </row>
    <row r="2181" spans="1:12" x14ac:dyDescent="0.3">
      <c r="A2181" s="1" t="str">
        <f>Table2[[#This Row],[Product_ID]]</f>
        <v>PRO9971</v>
      </c>
      <c r="B2181" s="1" t="str">
        <f>Table2[[#This Row],[Customer_ID]]</f>
        <v>CUST58800</v>
      </c>
      <c r="C2181" s="14" t="str">
        <f>Table2[[#This Row],[Date]]</f>
        <v>15/08/2024</v>
      </c>
      <c r="D2181" s="1" t="str">
        <f>TRIM(PROPER(Table2[[#This Row],[Product_Name]]))</f>
        <v>Laptop</v>
      </c>
      <c r="E2181" s="1" t="str">
        <f>TRIM(PROPER(Table2[[#This Row],[Country]]))</f>
        <v>Usa</v>
      </c>
      <c r="F2181" s="1" t="str">
        <f>TRIM(PROPER(Table2[[#This Row],[Category]]))</f>
        <v>Electronics</v>
      </c>
      <c r="G2181" s="1" t="str">
        <f>TRIM(PROPER(Table2[[#This Row],[Brand]]))</f>
        <v>Canon</v>
      </c>
      <c r="H2181" s="1">
        <f>Table2[[#This Row],[Supplier_ID]]</f>
        <v>1063</v>
      </c>
      <c r="I2181" s="1">
        <f>Table2[[#This Row],[Market_Price]]</f>
        <v>475.28</v>
      </c>
      <c r="J2181" s="1">
        <f>Table2[[#This Row],[Selling_Price]]</f>
        <v>861.48</v>
      </c>
      <c r="K2181" s="1">
        <f>Table2[[#This Row],[Quantity]]</f>
        <v>69</v>
      </c>
      <c r="L2181" s="1" t="str">
        <f>IF(ISBLANK(Table2[[#This Row],[Status]]), "No Data Entered", IFERROR(Table2[[#This Row],[Status]], "No Data Entered"))</f>
        <v>Delivered</v>
      </c>
    </row>
    <row r="2182" spans="1:12" x14ac:dyDescent="0.3">
      <c r="A2182" s="1" t="str">
        <f>Table2[[#This Row],[Product_ID]]</f>
        <v>PRO4123</v>
      </c>
      <c r="B2182" s="1" t="str">
        <f>Table2[[#This Row],[Customer_ID]]</f>
        <v>CUST58915</v>
      </c>
      <c r="C2182" s="14" t="str">
        <f>Table2[[#This Row],[Date]]</f>
        <v>28/12/2020</v>
      </c>
      <c r="D2182" s="1" t="str">
        <f>TRIM(PROPER(Table2[[#This Row],[Product_Name]]))</f>
        <v>Printer</v>
      </c>
      <c r="E2182" s="1" t="str">
        <f>TRIM(PROPER(Table2[[#This Row],[Country]]))</f>
        <v>Uk</v>
      </c>
      <c r="F2182" s="1" t="str">
        <f>TRIM(PROPER(Table2[[#This Row],[Category]]))</f>
        <v>Wearables</v>
      </c>
      <c r="G2182" s="1" t="str">
        <f>TRIM(PROPER(Table2[[#This Row],[Brand]]))</f>
        <v>Canon</v>
      </c>
      <c r="H2182" s="1">
        <f>Table2[[#This Row],[Supplier_ID]]</f>
        <v>1040</v>
      </c>
      <c r="I2182" s="1">
        <f>Table2[[#This Row],[Market_Price]]</f>
        <v>623.48</v>
      </c>
      <c r="J2182" s="1">
        <f>Table2[[#This Row],[Selling_Price]]</f>
        <v>958.43</v>
      </c>
      <c r="K2182" s="1">
        <f>Table2[[#This Row],[Quantity]]</f>
        <v>16</v>
      </c>
      <c r="L2182" s="1" t="str">
        <f>IF(ISBLANK(Table2[[#This Row],[Status]]), "No Data Entered", IFERROR(Table2[[#This Row],[Status]], "No Data Entered"))</f>
        <v>Delivered</v>
      </c>
    </row>
    <row r="2183" spans="1:12" x14ac:dyDescent="0.3">
      <c r="A2183" s="1" t="str">
        <f>Table2[[#This Row],[Product_ID]]</f>
        <v>PRO1445</v>
      </c>
      <c r="B2183" s="1" t="str">
        <f>Table2[[#This Row],[Customer_ID]]</f>
        <v>CUST58934</v>
      </c>
      <c r="C2183" s="14" t="str">
        <f>Table2[[#This Row],[Date]]</f>
        <v>17/05/2023</v>
      </c>
      <c r="D2183" s="1" t="str">
        <f>TRIM(PROPER(Table2[[#This Row],[Product_Name]]))</f>
        <v>Headphones</v>
      </c>
      <c r="E2183" s="1" t="str">
        <f>TRIM(PROPER(Table2[[#This Row],[Country]]))</f>
        <v>India</v>
      </c>
      <c r="F2183" s="1" t="str">
        <f>TRIM(PROPER(Table2[[#This Row],[Category]]))</f>
        <v>Wearables</v>
      </c>
      <c r="G2183" s="1" t="str">
        <f>TRIM(PROPER(Table2[[#This Row],[Brand]]))</f>
        <v>Apple</v>
      </c>
      <c r="H2183" s="1">
        <f>Table2[[#This Row],[Supplier_ID]]</f>
        <v>1070</v>
      </c>
      <c r="I2183" s="1">
        <f>Table2[[#This Row],[Market_Price]]</f>
        <v>218.73</v>
      </c>
      <c r="J2183" s="1">
        <f>Table2[[#This Row],[Selling_Price]]</f>
        <v>426.13</v>
      </c>
      <c r="K2183" s="1">
        <f>Table2[[#This Row],[Quantity]]</f>
        <v>491</v>
      </c>
      <c r="L2183" s="1" t="str">
        <f>IF(ISBLANK(Table2[[#This Row],[Status]]), "No Data Entered", IFERROR(Table2[[#This Row],[Status]], "No Data Entered"))</f>
        <v>Delivered</v>
      </c>
    </row>
    <row r="2184" spans="1:12" x14ac:dyDescent="0.3">
      <c r="A2184" s="1" t="str">
        <f>Table2[[#This Row],[Product_ID]]</f>
        <v>PRO9457</v>
      </c>
      <c r="B2184" s="1" t="str">
        <f>Table2[[#This Row],[Customer_ID]]</f>
        <v>CUST58979</v>
      </c>
      <c r="C2184" s="14" t="str">
        <f>Table2[[#This Row],[Date]]</f>
        <v>07/01/2022</v>
      </c>
      <c r="D2184" s="1" t="str">
        <f>TRIM(PROPER(Table2[[#This Row],[Product_Name]]))</f>
        <v>Laptop</v>
      </c>
      <c r="E2184" s="1" t="str">
        <f>TRIM(PROPER(Table2[[#This Row],[Country]]))</f>
        <v>Uk</v>
      </c>
      <c r="F2184" s="1" t="str">
        <f>TRIM(PROPER(Table2[[#This Row],[Category]]))</f>
        <v>Office Supplies</v>
      </c>
      <c r="G2184" s="1" t="str">
        <f>TRIM(PROPER(Table2[[#This Row],[Brand]]))</f>
        <v>Sony</v>
      </c>
      <c r="H2184" s="1">
        <f>Table2[[#This Row],[Supplier_ID]]</f>
        <v>1012</v>
      </c>
      <c r="I2184" s="1">
        <f>Table2[[#This Row],[Market_Price]]</f>
        <v>1096.3900000000001</v>
      </c>
      <c r="J2184" s="1">
        <f>Table2[[#This Row],[Selling_Price]]</f>
        <v>1454.52</v>
      </c>
      <c r="K2184" s="1">
        <f>Table2[[#This Row],[Quantity]]</f>
        <v>4</v>
      </c>
      <c r="L2184" s="1" t="str">
        <f>IF(ISBLANK(Table2[[#This Row],[Status]]), "No Data Entered", IFERROR(Table2[[#This Row],[Status]], "No Data Entered"))</f>
        <v>Delivered</v>
      </c>
    </row>
    <row r="2185" spans="1:12" x14ac:dyDescent="0.3">
      <c r="A2185" s="1" t="str">
        <f>Table2[[#This Row],[Product_ID]]</f>
        <v>PRO7197</v>
      </c>
      <c r="B2185" s="1" t="str">
        <f>Table2[[#This Row],[Customer_ID]]</f>
        <v>CUST58996</v>
      </c>
      <c r="C2185" s="14" t="str">
        <f>Table2[[#This Row],[Date]]</f>
        <v>06/02/2023</v>
      </c>
      <c r="D2185" s="1" t="str">
        <f>TRIM(PROPER(Table2[[#This Row],[Product_Name]]))</f>
        <v>Smartwatch</v>
      </c>
      <c r="E2185" s="1" t="str">
        <f>TRIM(PROPER(Table2[[#This Row],[Country]]))</f>
        <v>Germany</v>
      </c>
      <c r="F2185" s="1" t="str">
        <f>TRIM(PROPER(Table2[[#This Row],[Category]]))</f>
        <v>Office Supplies</v>
      </c>
      <c r="G2185" s="1" t="str">
        <f>TRIM(PROPER(Table2[[#This Row],[Brand]]))</f>
        <v>Apple</v>
      </c>
      <c r="H2185" s="1">
        <f>Table2[[#This Row],[Supplier_ID]]</f>
        <v>1030</v>
      </c>
      <c r="I2185" s="1">
        <f>Table2[[#This Row],[Market_Price]]</f>
        <v>1531.92</v>
      </c>
      <c r="J2185" s="1">
        <f>Table2[[#This Row],[Selling_Price]]</f>
        <v>2667.5</v>
      </c>
      <c r="K2185" s="1">
        <f>Table2[[#This Row],[Quantity]]</f>
        <v>249</v>
      </c>
      <c r="L2185" s="1" t="str">
        <f>IF(ISBLANK(Table2[[#This Row],[Status]]), "No Data Entered", IFERROR(Table2[[#This Row],[Status]], "No Data Entered"))</f>
        <v>Delivered</v>
      </c>
    </row>
    <row r="2186" spans="1:12" x14ac:dyDescent="0.3">
      <c r="A2186" s="1" t="str">
        <f>Table2[[#This Row],[Product_ID]]</f>
        <v>PRO3506</v>
      </c>
      <c r="B2186" s="1" t="str">
        <f>Table2[[#This Row],[Customer_ID]]</f>
        <v>CUST59025</v>
      </c>
      <c r="C2186" s="14" t="str">
        <f>Table2[[#This Row],[Date]]</f>
        <v>21/03/2023</v>
      </c>
      <c r="D2186" s="1" t="str">
        <f>TRIM(PROPER(Table2[[#This Row],[Product_Name]]))</f>
        <v>Smartwatch</v>
      </c>
      <c r="E2186" s="1" t="str">
        <f>TRIM(PROPER(Table2[[#This Row],[Country]]))</f>
        <v>Japan</v>
      </c>
      <c r="F2186" s="1" t="str">
        <f>TRIM(PROPER(Table2[[#This Row],[Category]]))</f>
        <v>Computers</v>
      </c>
      <c r="G2186" s="1" t="str">
        <f>TRIM(PROPER(Table2[[#This Row],[Brand]]))</f>
        <v>Logitech</v>
      </c>
      <c r="H2186" s="1">
        <f>Table2[[#This Row],[Supplier_ID]]</f>
        <v>1064</v>
      </c>
      <c r="I2186" s="1">
        <f>Table2[[#This Row],[Market_Price]]</f>
        <v>838.61</v>
      </c>
      <c r="J2186" s="1">
        <f>Table2[[#This Row],[Selling_Price]]</f>
        <v>995.86</v>
      </c>
      <c r="K2186" s="1">
        <f>Table2[[#This Row],[Quantity]]</f>
        <v>365</v>
      </c>
      <c r="L2186" s="1" t="str">
        <f>IF(ISBLANK(Table2[[#This Row],[Status]]), "No Data Entered", IFERROR(Table2[[#This Row],[Status]], "No Data Entered"))</f>
        <v>Delivered</v>
      </c>
    </row>
    <row r="2187" spans="1:12" x14ac:dyDescent="0.3">
      <c r="A2187" s="1" t="str">
        <f>Table2[[#This Row],[Product_ID]]</f>
        <v>PRO9693</v>
      </c>
      <c r="B2187" s="1" t="str">
        <f>Table2[[#This Row],[Customer_ID]]</f>
        <v>CUST59096</v>
      </c>
      <c r="C2187" s="14" t="str">
        <f>Table2[[#This Row],[Date]]</f>
        <v>15/01/2024</v>
      </c>
      <c r="D2187" s="1" t="str">
        <f>TRIM(PROPER(Table2[[#This Row],[Product_Name]]))</f>
        <v>Mouse</v>
      </c>
      <c r="E2187" s="1" t="str">
        <f>TRIM(PROPER(Table2[[#This Row],[Country]]))</f>
        <v>France</v>
      </c>
      <c r="F2187" s="1" t="str">
        <f>TRIM(PROPER(Table2[[#This Row],[Category]]))</f>
        <v>Accessories</v>
      </c>
      <c r="G2187" s="1" t="str">
        <f>TRIM(PROPER(Table2[[#This Row],[Brand]]))</f>
        <v>Microsoft</v>
      </c>
      <c r="H2187" s="1">
        <f>Table2[[#This Row],[Supplier_ID]]</f>
        <v>1004</v>
      </c>
      <c r="I2187" s="1">
        <f>Table2[[#This Row],[Market_Price]]</f>
        <v>379.09</v>
      </c>
      <c r="J2187" s="1">
        <f>Table2[[#This Row],[Selling_Price]]</f>
        <v>620.54999999999995</v>
      </c>
      <c r="K2187" s="1">
        <f>Table2[[#This Row],[Quantity]]</f>
        <v>157</v>
      </c>
      <c r="L2187" s="1" t="str">
        <f>IF(ISBLANK(Table2[[#This Row],[Status]]), "No Data Entered", IFERROR(Table2[[#This Row],[Status]], "No Data Entered"))</f>
        <v>Delivered</v>
      </c>
    </row>
    <row r="2188" spans="1:12" x14ac:dyDescent="0.3">
      <c r="A2188" s="1" t="str">
        <f>Table2[[#This Row],[Product_ID]]</f>
        <v>PRO2528</v>
      </c>
      <c r="B2188" s="1" t="str">
        <f>Table2[[#This Row],[Customer_ID]]</f>
        <v>CUST59145</v>
      </c>
      <c r="C2188" s="14" t="str">
        <f>Table2[[#This Row],[Date]]</f>
        <v>17/08/2020</v>
      </c>
      <c r="D2188" s="1" t="str">
        <f>TRIM(PROPER(Table2[[#This Row],[Product_Name]]))</f>
        <v>Smartphone</v>
      </c>
      <c r="E2188" s="1" t="str">
        <f>TRIM(PROPER(Table2[[#This Row],[Country]]))</f>
        <v>France</v>
      </c>
      <c r="F2188" s="1" t="str">
        <f>TRIM(PROPER(Table2[[#This Row],[Category]]))</f>
        <v>Electronics</v>
      </c>
      <c r="G2188" s="1" t="str">
        <f>TRIM(PROPER(Table2[[#This Row],[Brand]]))</f>
        <v>Hp</v>
      </c>
      <c r="H2188" s="1">
        <f>Table2[[#This Row],[Supplier_ID]]</f>
        <v>1069</v>
      </c>
      <c r="I2188" s="1">
        <f>Table2[[#This Row],[Market_Price]]</f>
        <v>114.61</v>
      </c>
      <c r="J2188" s="1">
        <f>Table2[[#This Row],[Selling_Price]]</f>
        <v>203.42</v>
      </c>
      <c r="K2188" s="1">
        <f>Table2[[#This Row],[Quantity]]</f>
        <v>170</v>
      </c>
      <c r="L2188" s="1" t="str">
        <f>IF(ISBLANK(Table2[[#This Row],[Status]]), "No Data Entered", IFERROR(Table2[[#This Row],[Status]], "No Data Entered"))</f>
        <v>Delivered</v>
      </c>
    </row>
    <row r="2189" spans="1:12" x14ac:dyDescent="0.3">
      <c r="A2189" s="1" t="str">
        <f>Table2[[#This Row],[Product_ID]]</f>
        <v>PRO7516</v>
      </c>
      <c r="B2189" s="1" t="str">
        <f>Table2[[#This Row],[Customer_ID]]</f>
        <v>CUST59208</v>
      </c>
      <c r="C2189" s="14" t="str">
        <f>Table2[[#This Row],[Date]]</f>
        <v>25/06/2021</v>
      </c>
      <c r="D2189" s="1" t="str">
        <f>TRIM(PROPER(Table2[[#This Row],[Product_Name]]))</f>
        <v>Keyboard</v>
      </c>
      <c r="E2189" s="1" t="str">
        <f>TRIM(PROPER(Table2[[#This Row],[Country]]))</f>
        <v>China</v>
      </c>
      <c r="F2189" s="1" t="str">
        <f>TRIM(PROPER(Table2[[#This Row],[Category]]))</f>
        <v>Office Supplies</v>
      </c>
      <c r="G2189" s="1" t="str">
        <f>TRIM(PROPER(Table2[[#This Row],[Brand]]))</f>
        <v>Microsoft</v>
      </c>
      <c r="H2189" s="1">
        <f>Table2[[#This Row],[Supplier_ID]]</f>
        <v>1029</v>
      </c>
      <c r="I2189" s="1">
        <f>Table2[[#This Row],[Market_Price]]</f>
        <v>1353.82</v>
      </c>
      <c r="J2189" s="1">
        <f>Table2[[#This Row],[Selling_Price]]</f>
        <v>1643.04</v>
      </c>
      <c r="K2189" s="1">
        <f>Table2[[#This Row],[Quantity]]</f>
        <v>320</v>
      </c>
      <c r="L2189" s="1" t="str">
        <f>IF(ISBLANK(Table2[[#This Row],[Status]]), "No Data Entered", IFERROR(Table2[[#This Row],[Status]], "No Data Entered"))</f>
        <v>Delivered</v>
      </c>
    </row>
    <row r="2190" spans="1:12" x14ac:dyDescent="0.3">
      <c r="A2190" s="1" t="str">
        <f>Table2[[#This Row],[Product_ID]]</f>
        <v>PRO5047</v>
      </c>
      <c r="B2190" s="1" t="str">
        <f>Table2[[#This Row],[Customer_ID]]</f>
        <v>CUST59262</v>
      </c>
      <c r="C2190" s="14" t="str">
        <f>Table2[[#This Row],[Date]]</f>
        <v>18/09/2020</v>
      </c>
      <c r="D2190" s="1" t="str">
        <f>TRIM(PROPER(Table2[[#This Row],[Product_Name]]))</f>
        <v>Camera</v>
      </c>
      <c r="E2190" s="1" t="str">
        <f>TRIM(PROPER(Table2[[#This Row],[Country]]))</f>
        <v>Uk</v>
      </c>
      <c r="F2190" s="1" t="str">
        <f>TRIM(PROPER(Table2[[#This Row],[Category]]))</f>
        <v>Wearables</v>
      </c>
      <c r="G2190" s="1" t="str">
        <f>TRIM(PROPER(Table2[[#This Row],[Brand]]))</f>
        <v>Asus</v>
      </c>
      <c r="H2190" s="1">
        <f>Table2[[#This Row],[Supplier_ID]]</f>
        <v>1078</v>
      </c>
      <c r="I2190" s="1">
        <f>Table2[[#This Row],[Market_Price]]</f>
        <v>657.06</v>
      </c>
      <c r="J2190" s="1">
        <f>Table2[[#This Row],[Selling_Price]]</f>
        <v>857.12</v>
      </c>
      <c r="K2190" s="1">
        <f>Table2[[#This Row],[Quantity]]</f>
        <v>77</v>
      </c>
      <c r="L2190" s="1" t="str">
        <f>IF(ISBLANK(Table2[[#This Row],[Status]]), "No Data Entered", IFERROR(Table2[[#This Row],[Status]], "No Data Entered"))</f>
        <v>Delivered</v>
      </c>
    </row>
    <row r="2191" spans="1:12" x14ac:dyDescent="0.3">
      <c r="A2191" s="1" t="str">
        <f>Table2[[#This Row],[Product_ID]]</f>
        <v>PRO1435</v>
      </c>
      <c r="B2191" s="1" t="str">
        <f>Table2[[#This Row],[Customer_ID]]</f>
        <v>CUST59357</v>
      </c>
      <c r="C2191" s="14" t="str">
        <f>Table2[[#This Row],[Date]]</f>
        <v>23/08/2024</v>
      </c>
      <c r="D2191" s="1" t="str">
        <f>TRIM(PROPER(Table2[[#This Row],[Product_Name]]))</f>
        <v>Monitor</v>
      </c>
      <c r="E2191" s="1" t="str">
        <f>TRIM(PROPER(Table2[[#This Row],[Country]]))</f>
        <v>France</v>
      </c>
      <c r="F2191" s="1" t="str">
        <f>TRIM(PROPER(Table2[[#This Row],[Category]]))</f>
        <v>Electronics</v>
      </c>
      <c r="G2191" s="1" t="str">
        <f>TRIM(PROPER(Table2[[#This Row],[Brand]]))</f>
        <v>Dell</v>
      </c>
      <c r="H2191" s="1">
        <f>Table2[[#This Row],[Supplier_ID]]</f>
        <v>1086</v>
      </c>
      <c r="I2191" s="1">
        <f>Table2[[#This Row],[Market_Price]]</f>
        <v>1184.95</v>
      </c>
      <c r="J2191" s="1">
        <f>Table2[[#This Row],[Selling_Price]]</f>
        <v>2127.4899999999998</v>
      </c>
      <c r="K2191" s="1">
        <f>Table2[[#This Row],[Quantity]]</f>
        <v>416</v>
      </c>
      <c r="L2191" s="1" t="str">
        <f>IF(ISBLANK(Table2[[#This Row],[Status]]), "No Data Entered", IFERROR(Table2[[#This Row],[Status]], "No Data Entered"))</f>
        <v>Delivered</v>
      </c>
    </row>
    <row r="2192" spans="1:12" x14ac:dyDescent="0.3">
      <c r="A2192" s="1" t="str">
        <f>Table2[[#This Row],[Product_ID]]</f>
        <v>PRO8083</v>
      </c>
      <c r="B2192" s="1" t="str">
        <f>Table2[[#This Row],[Customer_ID]]</f>
        <v>CUST59364</v>
      </c>
      <c r="C2192" s="14" t="str">
        <f>Table2[[#This Row],[Date]]</f>
        <v>24/09/2025</v>
      </c>
      <c r="D2192" s="1" t="str">
        <f>TRIM(PROPER(Table2[[#This Row],[Product_Name]]))</f>
        <v>Printer</v>
      </c>
      <c r="E2192" s="1" t="str">
        <f>TRIM(PROPER(Table2[[#This Row],[Country]]))</f>
        <v>Australia</v>
      </c>
      <c r="F2192" s="1" t="str">
        <f>TRIM(PROPER(Table2[[#This Row],[Category]]))</f>
        <v>Accessories</v>
      </c>
      <c r="G2192" s="1" t="str">
        <f>TRIM(PROPER(Table2[[#This Row],[Brand]]))</f>
        <v>Microsoft</v>
      </c>
      <c r="H2192" s="1">
        <f>Table2[[#This Row],[Supplier_ID]]</f>
        <v>1022</v>
      </c>
      <c r="I2192" s="1">
        <f>Table2[[#This Row],[Market_Price]]</f>
        <v>836.03</v>
      </c>
      <c r="J2192" s="1">
        <f>Table2[[#This Row],[Selling_Price]]</f>
        <v>1440.85</v>
      </c>
      <c r="K2192" s="1">
        <f>Table2[[#This Row],[Quantity]]</f>
        <v>132</v>
      </c>
      <c r="L2192" s="1" t="str">
        <f>IF(ISBLANK(Table2[[#This Row],[Status]]), "No Data Entered", IFERROR(Table2[[#This Row],[Status]], "No Data Entered"))</f>
        <v>Delivered</v>
      </c>
    </row>
    <row r="2193" spans="1:12" x14ac:dyDescent="0.3">
      <c r="A2193" s="1" t="str">
        <f>Table2[[#This Row],[Product_ID]]</f>
        <v>PRO3817</v>
      </c>
      <c r="B2193" s="1" t="str">
        <f>Table2[[#This Row],[Customer_ID]]</f>
        <v>CUST59371</v>
      </c>
      <c r="C2193" s="14" t="str">
        <f>Table2[[#This Row],[Date]]</f>
        <v>12/04/2021</v>
      </c>
      <c r="D2193" s="1" t="str">
        <f>TRIM(PROPER(Table2[[#This Row],[Product_Name]]))</f>
        <v>Keyboard</v>
      </c>
      <c r="E2193" s="1" t="str">
        <f>TRIM(PROPER(Table2[[#This Row],[Country]]))</f>
        <v>China</v>
      </c>
      <c r="F2193" s="1" t="str">
        <f>TRIM(PROPER(Table2[[#This Row],[Category]]))</f>
        <v>Office Supplies</v>
      </c>
      <c r="G2193" s="1" t="str">
        <f>TRIM(PROPER(Table2[[#This Row],[Brand]]))</f>
        <v>Dell</v>
      </c>
      <c r="H2193" s="1">
        <f>Table2[[#This Row],[Supplier_ID]]</f>
        <v>1077</v>
      </c>
      <c r="I2193" s="1">
        <f>Table2[[#This Row],[Market_Price]]</f>
        <v>1694.27</v>
      </c>
      <c r="J2193" s="1">
        <f>Table2[[#This Row],[Selling_Price]]</f>
        <v>2678.65</v>
      </c>
      <c r="K2193" s="1">
        <f>Table2[[#This Row],[Quantity]]</f>
        <v>349</v>
      </c>
      <c r="L2193" s="1" t="str">
        <f>IF(ISBLANK(Table2[[#This Row],[Status]]), "No Data Entered", IFERROR(Table2[[#This Row],[Status]], "No Data Entered"))</f>
        <v>Delivered</v>
      </c>
    </row>
    <row r="2194" spans="1:12" x14ac:dyDescent="0.3">
      <c r="A2194" s="1" t="str">
        <f>Table2[[#This Row],[Product_ID]]</f>
        <v>PRO4531</v>
      </c>
      <c r="B2194" s="1" t="str">
        <f>Table2[[#This Row],[Customer_ID]]</f>
        <v>CUST59379</v>
      </c>
      <c r="C2194" s="14" t="str">
        <f>Table2[[#This Row],[Date]]</f>
        <v>24/10/2024</v>
      </c>
      <c r="D2194" s="1" t="str">
        <f>TRIM(PROPER(Table2[[#This Row],[Product_Name]]))</f>
        <v>Tablet</v>
      </c>
      <c r="E2194" s="1" t="str">
        <f>TRIM(PROPER(Table2[[#This Row],[Country]]))</f>
        <v>Germany</v>
      </c>
      <c r="F2194" s="1" t="str">
        <f>TRIM(PROPER(Table2[[#This Row],[Category]]))</f>
        <v>Office Supplies</v>
      </c>
      <c r="G2194" s="1" t="str">
        <f>TRIM(PROPER(Table2[[#This Row],[Brand]]))</f>
        <v>Logitech</v>
      </c>
      <c r="H2194" s="1">
        <f>Table2[[#This Row],[Supplier_ID]]</f>
        <v>1081</v>
      </c>
      <c r="I2194" s="1">
        <f>Table2[[#This Row],[Market_Price]]</f>
        <v>610.16999999999996</v>
      </c>
      <c r="J2194" s="1">
        <f>Table2[[#This Row],[Selling_Price]]</f>
        <v>739.22</v>
      </c>
      <c r="K2194" s="1">
        <f>Table2[[#This Row],[Quantity]]</f>
        <v>484</v>
      </c>
      <c r="L2194" s="1" t="str">
        <f>IF(ISBLANK(Table2[[#This Row],[Status]]), "No Data Entered", IFERROR(Table2[[#This Row],[Status]], "No Data Entered"))</f>
        <v>Delivered</v>
      </c>
    </row>
    <row r="2195" spans="1:12" x14ac:dyDescent="0.3">
      <c r="A2195" s="1" t="str">
        <f>Table2[[#This Row],[Product_ID]]</f>
        <v>PRO5846</v>
      </c>
      <c r="B2195" s="1" t="str">
        <f>Table2[[#This Row],[Customer_ID]]</f>
        <v>CUST59423</v>
      </c>
      <c r="C2195" s="14" t="str">
        <f>Table2[[#This Row],[Date]]</f>
        <v>26/02/2020</v>
      </c>
      <c r="D2195" s="1" t="str">
        <f>TRIM(PROPER(Table2[[#This Row],[Product_Name]]))</f>
        <v>Monitor</v>
      </c>
      <c r="E2195" s="1" t="str">
        <f>TRIM(PROPER(Table2[[#This Row],[Country]]))</f>
        <v>India</v>
      </c>
      <c r="F2195" s="1" t="str">
        <f>TRIM(PROPER(Table2[[#This Row],[Category]]))</f>
        <v>Accessories</v>
      </c>
      <c r="G2195" s="1" t="str">
        <f>TRIM(PROPER(Table2[[#This Row],[Brand]]))</f>
        <v>Sony</v>
      </c>
      <c r="H2195" s="1">
        <f>Table2[[#This Row],[Supplier_ID]]</f>
        <v>1005</v>
      </c>
      <c r="I2195" s="1">
        <f>Table2[[#This Row],[Market_Price]]</f>
        <v>544.09</v>
      </c>
      <c r="J2195" s="1">
        <f>Table2[[#This Row],[Selling_Price]]</f>
        <v>728.85</v>
      </c>
      <c r="K2195" s="1">
        <f>Table2[[#This Row],[Quantity]]</f>
        <v>315</v>
      </c>
      <c r="L2195" s="1" t="str">
        <f>IF(ISBLANK(Table2[[#This Row],[Status]]), "No Data Entered", IFERROR(Table2[[#This Row],[Status]], "No Data Entered"))</f>
        <v>Delivered</v>
      </c>
    </row>
    <row r="2196" spans="1:12" x14ac:dyDescent="0.3">
      <c r="A2196" s="1" t="str">
        <f>Table2[[#This Row],[Product_ID]]</f>
        <v>PRO7191</v>
      </c>
      <c r="B2196" s="1" t="str">
        <f>Table2[[#This Row],[Customer_ID]]</f>
        <v>CUST59427</v>
      </c>
      <c r="C2196" s="14" t="str">
        <f>Table2[[#This Row],[Date]]</f>
        <v>02/11/2025</v>
      </c>
      <c r="D2196" s="1" t="str">
        <f>TRIM(PROPER(Table2[[#This Row],[Product_Name]]))</f>
        <v>Keyboard</v>
      </c>
      <c r="E2196" s="1" t="str">
        <f>TRIM(PROPER(Table2[[#This Row],[Country]]))</f>
        <v>Brazil</v>
      </c>
      <c r="F2196" s="1" t="str">
        <f>TRIM(PROPER(Table2[[#This Row],[Category]]))</f>
        <v>Electronics</v>
      </c>
      <c r="G2196" s="1" t="str">
        <f>TRIM(PROPER(Table2[[#This Row],[Brand]]))</f>
        <v>Sony</v>
      </c>
      <c r="H2196" s="1">
        <f>Table2[[#This Row],[Supplier_ID]]</f>
        <v>1045</v>
      </c>
      <c r="I2196" s="1">
        <f>Table2[[#This Row],[Market_Price]]</f>
        <v>1850.16</v>
      </c>
      <c r="J2196" s="1">
        <f>Table2[[#This Row],[Selling_Price]]</f>
        <v>2857.38</v>
      </c>
      <c r="K2196" s="1">
        <f>Table2[[#This Row],[Quantity]]</f>
        <v>8</v>
      </c>
      <c r="L2196" s="1" t="str">
        <f>IF(ISBLANK(Table2[[#This Row],[Status]]), "No Data Entered", IFERROR(Table2[[#This Row],[Status]], "No Data Entered"))</f>
        <v>Delivered</v>
      </c>
    </row>
    <row r="2197" spans="1:12" x14ac:dyDescent="0.3">
      <c r="A2197" s="1" t="str">
        <f>Table2[[#This Row],[Product_ID]]</f>
        <v>PRO4337</v>
      </c>
      <c r="B2197" s="1" t="str">
        <f>Table2[[#This Row],[Customer_ID]]</f>
        <v>CUST59446</v>
      </c>
      <c r="C2197" s="14" t="str">
        <f>Table2[[#This Row],[Date]]</f>
        <v>28/08/2023</v>
      </c>
      <c r="D2197" s="1" t="str">
        <f>TRIM(PROPER(Table2[[#This Row],[Product_Name]]))</f>
        <v>Smartphone</v>
      </c>
      <c r="E2197" s="1" t="str">
        <f>TRIM(PROPER(Table2[[#This Row],[Country]]))</f>
        <v>France</v>
      </c>
      <c r="F2197" s="1" t="str">
        <f>TRIM(PROPER(Table2[[#This Row],[Category]]))</f>
        <v>Electronics</v>
      </c>
      <c r="G2197" s="1" t="str">
        <f>TRIM(PROPER(Table2[[#This Row],[Brand]]))</f>
        <v>Logitech</v>
      </c>
      <c r="H2197" s="1">
        <f>Table2[[#This Row],[Supplier_ID]]</f>
        <v>1079</v>
      </c>
      <c r="I2197" s="1">
        <f>Table2[[#This Row],[Market_Price]]</f>
        <v>583.79</v>
      </c>
      <c r="J2197" s="1">
        <f>Table2[[#This Row],[Selling_Price]]</f>
        <v>942.78</v>
      </c>
      <c r="K2197" s="1">
        <f>Table2[[#This Row],[Quantity]]</f>
        <v>451</v>
      </c>
      <c r="L2197" s="1" t="str">
        <f>IF(ISBLANK(Table2[[#This Row],[Status]]), "No Data Entered", IFERROR(Table2[[#This Row],[Status]], "No Data Entered"))</f>
        <v>Delivered</v>
      </c>
    </row>
    <row r="2198" spans="1:12" x14ac:dyDescent="0.3">
      <c r="A2198" s="1" t="str">
        <f>Table2[[#This Row],[Product_ID]]</f>
        <v>PRO4141</v>
      </c>
      <c r="B2198" s="1" t="str">
        <f>Table2[[#This Row],[Customer_ID]]</f>
        <v>CUST59486</v>
      </c>
      <c r="C2198" s="14" t="str">
        <f>Table2[[#This Row],[Date]]</f>
        <v>03/11/2020</v>
      </c>
      <c r="D2198" s="1" t="str">
        <f>TRIM(PROPER(Table2[[#This Row],[Product_Name]]))</f>
        <v>Monitor</v>
      </c>
      <c r="E2198" s="1" t="str">
        <f>TRIM(PROPER(Table2[[#This Row],[Country]]))</f>
        <v>Canada</v>
      </c>
      <c r="F2198" s="1" t="str">
        <f>TRIM(PROPER(Table2[[#This Row],[Category]]))</f>
        <v>Office Supplies</v>
      </c>
      <c r="G2198" s="1" t="str">
        <f>TRIM(PROPER(Table2[[#This Row],[Brand]]))</f>
        <v>Asus</v>
      </c>
      <c r="H2198" s="1">
        <f>Table2[[#This Row],[Supplier_ID]]</f>
        <v>1094</v>
      </c>
      <c r="I2198" s="1">
        <f>Table2[[#This Row],[Market_Price]]</f>
        <v>900.17</v>
      </c>
      <c r="J2198" s="1">
        <f>Table2[[#This Row],[Selling_Price]]</f>
        <v>1222.5899999999999</v>
      </c>
      <c r="K2198" s="1">
        <f>Table2[[#This Row],[Quantity]]</f>
        <v>365</v>
      </c>
      <c r="L2198" s="1" t="str">
        <f>IF(ISBLANK(Table2[[#This Row],[Status]]), "No Data Entered", IFERROR(Table2[[#This Row],[Status]], "No Data Entered"))</f>
        <v>Delivered</v>
      </c>
    </row>
    <row r="2199" spans="1:12" x14ac:dyDescent="0.3">
      <c r="A2199" s="1" t="str">
        <f>Table2[[#This Row],[Product_ID]]</f>
        <v>PRO5157</v>
      </c>
      <c r="B2199" s="1" t="str">
        <f>Table2[[#This Row],[Customer_ID]]</f>
        <v>CUST59539</v>
      </c>
      <c r="C2199" s="14" t="str">
        <f>Table2[[#This Row],[Date]]</f>
        <v>07/05/2022</v>
      </c>
      <c r="D2199" s="1" t="str">
        <f>TRIM(PROPER(Table2[[#This Row],[Product_Name]]))</f>
        <v>Keyboard</v>
      </c>
      <c r="E2199" s="1" t="str">
        <f>TRIM(PROPER(Table2[[#This Row],[Country]]))</f>
        <v>Usa</v>
      </c>
      <c r="F2199" s="1" t="str">
        <f>TRIM(PROPER(Table2[[#This Row],[Category]]))</f>
        <v>Computers</v>
      </c>
      <c r="G2199" s="1" t="str">
        <f>TRIM(PROPER(Table2[[#This Row],[Brand]]))</f>
        <v>Dell</v>
      </c>
      <c r="H2199" s="1">
        <f>Table2[[#This Row],[Supplier_ID]]</f>
        <v>1086</v>
      </c>
      <c r="I2199" s="1">
        <f>Table2[[#This Row],[Market_Price]]</f>
        <v>273.61</v>
      </c>
      <c r="J2199" s="1">
        <f>Table2[[#This Row],[Selling_Price]]</f>
        <v>329.82</v>
      </c>
      <c r="K2199" s="1">
        <f>Table2[[#This Row],[Quantity]]</f>
        <v>17</v>
      </c>
      <c r="L2199" s="1" t="str">
        <f>IF(ISBLANK(Table2[[#This Row],[Status]]), "No Data Entered", IFERROR(Table2[[#This Row],[Status]], "No Data Entered"))</f>
        <v>Delivered</v>
      </c>
    </row>
    <row r="2200" spans="1:12" x14ac:dyDescent="0.3">
      <c r="A2200" s="1" t="str">
        <f>Table2[[#This Row],[Product_ID]]</f>
        <v>PRO6067</v>
      </c>
      <c r="B2200" s="1" t="str">
        <f>Table2[[#This Row],[Customer_ID]]</f>
        <v>CUST59551</v>
      </c>
      <c r="C2200" s="14" t="str">
        <f>Table2[[#This Row],[Date]]</f>
        <v>03/02/2021</v>
      </c>
      <c r="D2200" s="1" t="str">
        <f>TRIM(PROPER(Table2[[#This Row],[Product_Name]]))</f>
        <v>Printer</v>
      </c>
      <c r="E2200" s="1" t="str">
        <f>TRIM(PROPER(Table2[[#This Row],[Country]]))</f>
        <v>Uk</v>
      </c>
      <c r="F2200" s="1" t="str">
        <f>TRIM(PROPER(Table2[[#This Row],[Category]]))</f>
        <v>Computers</v>
      </c>
      <c r="G2200" s="1" t="str">
        <f>TRIM(PROPER(Table2[[#This Row],[Brand]]))</f>
        <v>Apple</v>
      </c>
      <c r="H2200" s="1">
        <f>Table2[[#This Row],[Supplier_ID]]</f>
        <v>1011</v>
      </c>
      <c r="I2200" s="1">
        <f>Table2[[#This Row],[Market_Price]]</f>
        <v>1442.39</v>
      </c>
      <c r="J2200" s="1">
        <f>Table2[[#This Row],[Selling_Price]]</f>
        <v>2050.4299999999998</v>
      </c>
      <c r="K2200" s="1">
        <f>Table2[[#This Row],[Quantity]]</f>
        <v>181</v>
      </c>
      <c r="L2200" s="1" t="str">
        <f>IF(ISBLANK(Table2[[#This Row],[Status]]), "No Data Entered", IFERROR(Table2[[#This Row],[Status]], "No Data Entered"))</f>
        <v>Delivered</v>
      </c>
    </row>
    <row r="2201" spans="1:12" x14ac:dyDescent="0.3">
      <c r="A2201" s="1" t="str">
        <f>Table2[[#This Row],[Product_ID]]</f>
        <v>PRO8706</v>
      </c>
      <c r="B2201" s="1" t="str">
        <f>Table2[[#This Row],[Customer_ID]]</f>
        <v>CUST59597</v>
      </c>
      <c r="C2201" s="14" t="str">
        <f>Table2[[#This Row],[Date]]</f>
        <v>21/04/2025</v>
      </c>
      <c r="D2201" s="1" t="str">
        <f>TRIM(PROPER(Table2[[#This Row],[Product_Name]]))</f>
        <v>Tablet</v>
      </c>
      <c r="E2201" s="1" t="str">
        <f>TRIM(PROPER(Table2[[#This Row],[Country]]))</f>
        <v>India</v>
      </c>
      <c r="F2201" s="1" t="str">
        <f>TRIM(PROPER(Table2[[#This Row],[Category]]))</f>
        <v>Office Supplies</v>
      </c>
      <c r="G2201" s="1" t="str">
        <f>TRIM(PROPER(Table2[[#This Row],[Brand]]))</f>
        <v>Asus</v>
      </c>
      <c r="H2201" s="1">
        <f>Table2[[#This Row],[Supplier_ID]]</f>
        <v>1021</v>
      </c>
      <c r="I2201" s="1">
        <f>Table2[[#This Row],[Market_Price]]</f>
        <v>1333.72</v>
      </c>
      <c r="J2201" s="1">
        <f>Table2[[#This Row],[Selling_Price]]</f>
        <v>1940.73</v>
      </c>
      <c r="K2201" s="1">
        <f>Table2[[#This Row],[Quantity]]</f>
        <v>332</v>
      </c>
      <c r="L2201" s="1" t="str">
        <f>IF(ISBLANK(Table2[[#This Row],[Status]]), "No Data Entered", IFERROR(Table2[[#This Row],[Status]], "No Data Entered"))</f>
        <v>Delivered</v>
      </c>
    </row>
    <row r="2202" spans="1:12" x14ac:dyDescent="0.3">
      <c r="A2202" s="1" t="str">
        <f>Table2[[#This Row],[Product_ID]]</f>
        <v>PRO8970</v>
      </c>
      <c r="B2202" s="1" t="str">
        <f>Table2[[#This Row],[Customer_ID]]</f>
        <v>CUST59650</v>
      </c>
      <c r="C2202" s="14" t="str">
        <f>Table2[[#This Row],[Date]]</f>
        <v>30/08/2023</v>
      </c>
      <c r="D2202" s="1" t="str">
        <f>TRIM(PROPER(Table2[[#This Row],[Product_Name]]))</f>
        <v>Monitor</v>
      </c>
      <c r="E2202" s="1" t="str">
        <f>TRIM(PROPER(Table2[[#This Row],[Country]]))</f>
        <v>Germany</v>
      </c>
      <c r="F2202" s="1" t="str">
        <f>TRIM(PROPER(Table2[[#This Row],[Category]]))</f>
        <v>Computers</v>
      </c>
      <c r="G2202" s="1" t="str">
        <f>TRIM(PROPER(Table2[[#This Row],[Brand]]))</f>
        <v>Apple</v>
      </c>
      <c r="H2202" s="1">
        <f>Table2[[#This Row],[Supplier_ID]]</f>
        <v>1078</v>
      </c>
      <c r="I2202" s="1">
        <f>Table2[[#This Row],[Market_Price]]</f>
        <v>248.43</v>
      </c>
      <c r="J2202" s="1">
        <f>Table2[[#This Row],[Selling_Price]]</f>
        <v>317.25</v>
      </c>
      <c r="K2202" s="1">
        <f>Table2[[#This Row],[Quantity]]</f>
        <v>60</v>
      </c>
      <c r="L2202" s="1" t="str">
        <f>IF(ISBLANK(Table2[[#This Row],[Status]]), "No Data Entered", IFERROR(Table2[[#This Row],[Status]], "No Data Entered"))</f>
        <v>Delivered</v>
      </c>
    </row>
    <row r="2203" spans="1:12" x14ac:dyDescent="0.3">
      <c r="A2203" s="1" t="str">
        <f>Table2[[#This Row],[Product_ID]]</f>
        <v>PRO2830</v>
      </c>
      <c r="B2203" s="1" t="str">
        <f>Table2[[#This Row],[Customer_ID]]</f>
        <v>CUST59731</v>
      </c>
      <c r="C2203" s="14" t="str">
        <f>Table2[[#This Row],[Date]]</f>
        <v>16/07/2024</v>
      </c>
      <c r="D2203" s="1" t="str">
        <f>TRIM(PROPER(Table2[[#This Row],[Product_Name]]))</f>
        <v>Printer</v>
      </c>
      <c r="E2203" s="1" t="str">
        <f>TRIM(PROPER(Table2[[#This Row],[Country]]))</f>
        <v>Japan</v>
      </c>
      <c r="F2203" s="1" t="str">
        <f>TRIM(PROPER(Table2[[#This Row],[Category]]))</f>
        <v>Wearables</v>
      </c>
      <c r="G2203" s="1" t="str">
        <f>TRIM(PROPER(Table2[[#This Row],[Brand]]))</f>
        <v>Apple</v>
      </c>
      <c r="H2203" s="1">
        <f>Table2[[#This Row],[Supplier_ID]]</f>
        <v>1093</v>
      </c>
      <c r="I2203" s="1">
        <f>Table2[[#This Row],[Market_Price]]</f>
        <v>1773.82</v>
      </c>
      <c r="J2203" s="1">
        <f>Table2[[#This Row],[Selling_Price]]</f>
        <v>2282.61</v>
      </c>
      <c r="K2203" s="1">
        <f>Table2[[#This Row],[Quantity]]</f>
        <v>94</v>
      </c>
      <c r="L2203" s="1" t="str">
        <f>IF(ISBLANK(Table2[[#This Row],[Status]]), "No Data Entered", IFERROR(Table2[[#This Row],[Status]], "No Data Entered"))</f>
        <v>Delivered</v>
      </c>
    </row>
    <row r="2204" spans="1:12" x14ac:dyDescent="0.3">
      <c r="A2204" s="1" t="str">
        <f>Table2[[#This Row],[Product_ID]]</f>
        <v>PRO5776</v>
      </c>
      <c r="B2204" s="1" t="str">
        <f>Table2[[#This Row],[Customer_ID]]</f>
        <v>CUST59821</v>
      </c>
      <c r="C2204" s="14" t="str">
        <f>Table2[[#This Row],[Date]]</f>
        <v>30/05/2021</v>
      </c>
      <c r="D2204" s="1" t="str">
        <f>TRIM(PROPER(Table2[[#This Row],[Product_Name]]))</f>
        <v>Mouse</v>
      </c>
      <c r="E2204" s="1" t="str">
        <f>TRIM(PROPER(Table2[[#This Row],[Country]]))</f>
        <v>Australia</v>
      </c>
      <c r="F2204" s="1" t="str">
        <f>TRIM(PROPER(Table2[[#This Row],[Category]]))</f>
        <v>Office Supplies</v>
      </c>
      <c r="G2204" s="1" t="str">
        <f>TRIM(PROPER(Table2[[#This Row],[Brand]]))</f>
        <v>Hp</v>
      </c>
      <c r="H2204" s="1">
        <f>Table2[[#This Row],[Supplier_ID]]</f>
        <v>1029</v>
      </c>
      <c r="I2204" s="1">
        <f>Table2[[#This Row],[Market_Price]]</f>
        <v>577</v>
      </c>
      <c r="J2204" s="1">
        <f>Table2[[#This Row],[Selling_Price]]</f>
        <v>1068.8699999999999</v>
      </c>
      <c r="K2204" s="1">
        <f>Table2[[#This Row],[Quantity]]</f>
        <v>92</v>
      </c>
      <c r="L2204" s="1" t="str">
        <f>IF(ISBLANK(Table2[[#This Row],[Status]]), "No Data Entered", IFERROR(Table2[[#This Row],[Status]], "No Data Entered"))</f>
        <v>Delivered</v>
      </c>
    </row>
    <row r="2205" spans="1:12" x14ac:dyDescent="0.3">
      <c r="A2205" s="1" t="str">
        <f>Table2[[#This Row],[Product_ID]]</f>
        <v>PRO4780</v>
      </c>
      <c r="B2205" s="1" t="str">
        <f>Table2[[#This Row],[Customer_ID]]</f>
        <v>CUST59825</v>
      </c>
      <c r="C2205" s="14" t="str">
        <f>Table2[[#This Row],[Date]]</f>
        <v>24/10/2020</v>
      </c>
      <c r="D2205" s="1" t="str">
        <f>TRIM(PROPER(Table2[[#This Row],[Product_Name]]))</f>
        <v>Smartwatch</v>
      </c>
      <c r="E2205" s="1" t="str">
        <f>TRIM(PROPER(Table2[[#This Row],[Country]]))</f>
        <v>Japan</v>
      </c>
      <c r="F2205" s="1" t="str">
        <f>TRIM(PROPER(Table2[[#This Row],[Category]]))</f>
        <v>Accessories</v>
      </c>
      <c r="G2205" s="1" t="str">
        <f>TRIM(PROPER(Table2[[#This Row],[Brand]]))</f>
        <v>Logitech</v>
      </c>
      <c r="H2205" s="1">
        <f>Table2[[#This Row],[Supplier_ID]]</f>
        <v>1031</v>
      </c>
      <c r="I2205" s="1">
        <f>Table2[[#This Row],[Market_Price]]</f>
        <v>1211.33</v>
      </c>
      <c r="J2205" s="1">
        <f>Table2[[#This Row],[Selling_Price]]</f>
        <v>1923.82</v>
      </c>
      <c r="K2205" s="1">
        <f>Table2[[#This Row],[Quantity]]</f>
        <v>63</v>
      </c>
      <c r="L2205" s="1" t="str">
        <f>IF(ISBLANK(Table2[[#This Row],[Status]]), "No Data Entered", IFERROR(Table2[[#This Row],[Status]], "No Data Entered"))</f>
        <v>Delivered</v>
      </c>
    </row>
    <row r="2206" spans="1:12" x14ac:dyDescent="0.3">
      <c r="A2206" s="1" t="str">
        <f>Table2[[#This Row],[Product_ID]]</f>
        <v>PRO6796</v>
      </c>
      <c r="B2206" s="1" t="str">
        <f>Table2[[#This Row],[Customer_ID]]</f>
        <v>CUST59836</v>
      </c>
      <c r="C2206" s="14" t="str">
        <f>Table2[[#This Row],[Date]]</f>
        <v>11/03/2022</v>
      </c>
      <c r="D2206" s="1" t="str">
        <f>TRIM(PROPER(Table2[[#This Row],[Product_Name]]))</f>
        <v>Keyboard</v>
      </c>
      <c r="E2206" s="1" t="str">
        <f>TRIM(PROPER(Table2[[#This Row],[Country]]))</f>
        <v>Brazil</v>
      </c>
      <c r="F2206" s="1" t="str">
        <f>TRIM(PROPER(Table2[[#This Row],[Category]]))</f>
        <v>Office Supplies</v>
      </c>
      <c r="G2206" s="1" t="str">
        <f>TRIM(PROPER(Table2[[#This Row],[Brand]]))</f>
        <v>Canon</v>
      </c>
      <c r="H2206" s="1">
        <f>Table2[[#This Row],[Supplier_ID]]</f>
        <v>1051</v>
      </c>
      <c r="I2206" s="1">
        <f>Table2[[#This Row],[Market_Price]]</f>
        <v>925.63</v>
      </c>
      <c r="J2206" s="1">
        <f>Table2[[#This Row],[Selling_Price]]</f>
        <v>1631.33</v>
      </c>
      <c r="K2206" s="1">
        <f>Table2[[#This Row],[Quantity]]</f>
        <v>140</v>
      </c>
      <c r="L2206" s="1" t="str">
        <f>IF(ISBLANK(Table2[[#This Row],[Status]]), "No Data Entered", IFERROR(Table2[[#This Row],[Status]], "No Data Entered"))</f>
        <v>Delivered</v>
      </c>
    </row>
    <row r="2207" spans="1:12" x14ac:dyDescent="0.3">
      <c r="A2207" s="1" t="str">
        <f>Table2[[#This Row],[Product_ID]]</f>
        <v>PRO7990</v>
      </c>
      <c r="B2207" s="1" t="str">
        <f>Table2[[#This Row],[Customer_ID]]</f>
        <v>CUST59957</v>
      </c>
      <c r="C2207" s="14" t="str">
        <f>Table2[[#This Row],[Date]]</f>
        <v>23/04/2021</v>
      </c>
      <c r="D2207" s="1" t="str">
        <f>TRIM(PROPER(Table2[[#This Row],[Product_Name]]))</f>
        <v>Mouse</v>
      </c>
      <c r="E2207" s="1" t="str">
        <f>TRIM(PROPER(Table2[[#This Row],[Country]]))</f>
        <v>Japan</v>
      </c>
      <c r="F2207" s="1" t="str">
        <f>TRIM(PROPER(Table2[[#This Row],[Category]]))</f>
        <v>Computers</v>
      </c>
      <c r="G2207" s="1" t="str">
        <f>TRIM(PROPER(Table2[[#This Row],[Brand]]))</f>
        <v>Logitech</v>
      </c>
      <c r="H2207" s="1">
        <f>Table2[[#This Row],[Supplier_ID]]</f>
        <v>1077</v>
      </c>
      <c r="I2207" s="1">
        <f>Table2[[#This Row],[Market_Price]]</f>
        <v>835.98</v>
      </c>
      <c r="J2207" s="1">
        <f>Table2[[#This Row],[Selling_Price]]</f>
        <v>1106.6099999999999</v>
      </c>
      <c r="K2207" s="1">
        <f>Table2[[#This Row],[Quantity]]</f>
        <v>479</v>
      </c>
      <c r="L2207" s="1" t="str">
        <f>IF(ISBLANK(Table2[[#This Row],[Status]]), "No Data Entered", IFERROR(Table2[[#This Row],[Status]], "No Data Entered"))</f>
        <v>Delivered</v>
      </c>
    </row>
    <row r="2208" spans="1:12" x14ac:dyDescent="0.3">
      <c r="A2208" s="1" t="str">
        <f>Table2[[#This Row],[Product_ID]]</f>
        <v>PRO6521</v>
      </c>
      <c r="B2208" s="1" t="str">
        <f>Table2[[#This Row],[Customer_ID]]</f>
        <v>CUST60027</v>
      </c>
      <c r="C2208" s="14" t="str">
        <f>Table2[[#This Row],[Date]]</f>
        <v>03/10/2024</v>
      </c>
      <c r="D2208" s="1" t="str">
        <f>TRIM(PROPER(Table2[[#This Row],[Product_Name]]))</f>
        <v>Mouse</v>
      </c>
      <c r="E2208" s="1" t="str">
        <f>TRIM(PROPER(Table2[[#This Row],[Country]]))</f>
        <v>Uk</v>
      </c>
      <c r="F2208" s="1" t="str">
        <f>TRIM(PROPER(Table2[[#This Row],[Category]]))</f>
        <v>Office Supplies</v>
      </c>
      <c r="G2208" s="1" t="str">
        <f>TRIM(PROPER(Table2[[#This Row],[Brand]]))</f>
        <v>Apple</v>
      </c>
      <c r="H2208" s="1">
        <f>Table2[[#This Row],[Supplier_ID]]</f>
        <v>1078</v>
      </c>
      <c r="I2208" s="1">
        <f>Table2[[#This Row],[Market_Price]]</f>
        <v>124.03</v>
      </c>
      <c r="J2208" s="1">
        <f>Table2[[#This Row],[Selling_Price]]</f>
        <v>202.17</v>
      </c>
      <c r="K2208" s="1">
        <f>Table2[[#This Row],[Quantity]]</f>
        <v>62</v>
      </c>
      <c r="L2208" s="1" t="str">
        <f>IF(ISBLANK(Table2[[#This Row],[Status]]), "No Data Entered", IFERROR(Table2[[#This Row],[Status]], "No Data Entered"))</f>
        <v>Delivered</v>
      </c>
    </row>
    <row r="2209" spans="1:12" x14ac:dyDescent="0.3">
      <c r="A2209" s="1" t="str">
        <f>Table2[[#This Row],[Product_ID]]</f>
        <v>PRO9657</v>
      </c>
      <c r="B2209" s="1" t="str">
        <f>Table2[[#This Row],[Customer_ID]]</f>
        <v>CUST60032</v>
      </c>
      <c r="C2209" s="14" t="str">
        <f>Table2[[#This Row],[Date]]</f>
        <v>04/09/2024</v>
      </c>
      <c r="D2209" s="1" t="str">
        <f>TRIM(PROPER(Table2[[#This Row],[Product_Name]]))</f>
        <v>Camera</v>
      </c>
      <c r="E2209" s="1" t="str">
        <f>TRIM(PROPER(Table2[[#This Row],[Country]]))</f>
        <v>Usa</v>
      </c>
      <c r="F2209" s="1" t="str">
        <f>TRIM(PROPER(Table2[[#This Row],[Category]]))</f>
        <v>Wearables</v>
      </c>
      <c r="G2209" s="1" t="str">
        <f>TRIM(PROPER(Table2[[#This Row],[Brand]]))</f>
        <v>Microsoft</v>
      </c>
      <c r="H2209" s="1">
        <f>Table2[[#This Row],[Supplier_ID]]</f>
        <v>1026</v>
      </c>
      <c r="I2209" s="1">
        <f>Table2[[#This Row],[Market_Price]]</f>
        <v>787.27</v>
      </c>
      <c r="J2209" s="1">
        <f>Table2[[#This Row],[Selling_Price]]</f>
        <v>1280.97</v>
      </c>
      <c r="K2209" s="1">
        <f>Table2[[#This Row],[Quantity]]</f>
        <v>299</v>
      </c>
      <c r="L2209" s="1" t="str">
        <f>IF(ISBLANK(Table2[[#This Row],[Status]]), "No Data Entered", IFERROR(Table2[[#This Row],[Status]], "No Data Entered"))</f>
        <v>Delivered</v>
      </c>
    </row>
    <row r="2210" spans="1:12" x14ac:dyDescent="0.3">
      <c r="A2210" s="1" t="str">
        <f>Table2[[#This Row],[Product_ID]]</f>
        <v>PRO5161</v>
      </c>
      <c r="B2210" s="1" t="str">
        <f>Table2[[#This Row],[Customer_ID]]</f>
        <v>CUST60057</v>
      </c>
      <c r="C2210" s="14" t="str">
        <f>Table2[[#This Row],[Date]]</f>
        <v>07/08/2024</v>
      </c>
      <c r="D2210" s="1" t="str">
        <f>TRIM(PROPER(Table2[[#This Row],[Product_Name]]))</f>
        <v>Camera</v>
      </c>
      <c r="E2210" s="1" t="str">
        <f>TRIM(PROPER(Table2[[#This Row],[Country]]))</f>
        <v>Brazil</v>
      </c>
      <c r="F2210" s="1" t="str">
        <f>TRIM(PROPER(Table2[[#This Row],[Category]]))</f>
        <v>Office Supplies</v>
      </c>
      <c r="G2210" s="1" t="str">
        <f>TRIM(PROPER(Table2[[#This Row],[Brand]]))</f>
        <v>Logitech</v>
      </c>
      <c r="H2210" s="1">
        <f>Table2[[#This Row],[Supplier_ID]]</f>
        <v>1092</v>
      </c>
      <c r="I2210" s="1">
        <f>Table2[[#This Row],[Market_Price]]</f>
        <v>1294.5</v>
      </c>
      <c r="J2210" s="1">
        <f>Table2[[#This Row],[Selling_Price]]</f>
        <v>1747</v>
      </c>
      <c r="K2210" s="1">
        <f>Table2[[#This Row],[Quantity]]</f>
        <v>438</v>
      </c>
      <c r="L2210" s="1" t="str">
        <f>IF(ISBLANK(Table2[[#This Row],[Status]]), "No Data Entered", IFERROR(Table2[[#This Row],[Status]], "No Data Entered"))</f>
        <v>Delivered</v>
      </c>
    </row>
    <row r="2211" spans="1:12" x14ac:dyDescent="0.3">
      <c r="A2211" s="1" t="str">
        <f>Table2[[#This Row],[Product_ID]]</f>
        <v>PRO9262</v>
      </c>
      <c r="B2211" s="1" t="str">
        <f>Table2[[#This Row],[Customer_ID]]</f>
        <v>CUST60118</v>
      </c>
      <c r="C2211" s="14" t="str">
        <f>Table2[[#This Row],[Date]]</f>
        <v>12/10/2022</v>
      </c>
      <c r="D2211" s="1" t="str">
        <f>TRIM(PROPER(Table2[[#This Row],[Product_Name]]))</f>
        <v>Keyboard</v>
      </c>
      <c r="E2211" s="1" t="str">
        <f>TRIM(PROPER(Table2[[#This Row],[Country]]))</f>
        <v>Usa</v>
      </c>
      <c r="F2211" s="1" t="str">
        <f>TRIM(PROPER(Table2[[#This Row],[Category]]))</f>
        <v>Electronics</v>
      </c>
      <c r="G2211" s="1" t="str">
        <f>TRIM(PROPER(Table2[[#This Row],[Brand]]))</f>
        <v>Samsung</v>
      </c>
      <c r="H2211" s="1">
        <f>Table2[[#This Row],[Supplier_ID]]</f>
        <v>1051</v>
      </c>
      <c r="I2211" s="1">
        <f>Table2[[#This Row],[Market_Price]]</f>
        <v>1569.02</v>
      </c>
      <c r="J2211" s="1">
        <f>Table2[[#This Row],[Selling_Price]]</f>
        <v>2949.77</v>
      </c>
      <c r="K2211" s="1">
        <f>Table2[[#This Row],[Quantity]]</f>
        <v>59</v>
      </c>
      <c r="L2211" s="1" t="str">
        <f>IF(ISBLANK(Table2[[#This Row],[Status]]), "No Data Entered", IFERROR(Table2[[#This Row],[Status]], "No Data Entered"))</f>
        <v>Delivered</v>
      </c>
    </row>
    <row r="2212" spans="1:12" x14ac:dyDescent="0.3">
      <c r="A2212" s="1" t="str">
        <f>Table2[[#This Row],[Product_ID]]</f>
        <v>PRO2822</v>
      </c>
      <c r="B2212" s="1" t="str">
        <f>Table2[[#This Row],[Customer_ID]]</f>
        <v>CUST60318</v>
      </c>
      <c r="C2212" s="14" t="str">
        <f>Table2[[#This Row],[Date]]</f>
        <v>24/05/2024</v>
      </c>
      <c r="D2212" s="1" t="str">
        <f>TRIM(PROPER(Table2[[#This Row],[Product_Name]]))</f>
        <v>Laptop</v>
      </c>
      <c r="E2212" s="1" t="str">
        <f>TRIM(PROPER(Table2[[#This Row],[Country]]))</f>
        <v>Germany</v>
      </c>
      <c r="F2212" s="1" t="str">
        <f>TRIM(PROPER(Table2[[#This Row],[Category]]))</f>
        <v>Computers</v>
      </c>
      <c r="G2212" s="1" t="str">
        <f>TRIM(PROPER(Table2[[#This Row],[Brand]]))</f>
        <v>Samsung</v>
      </c>
      <c r="H2212" s="1">
        <f>Table2[[#This Row],[Supplier_ID]]</f>
        <v>1001</v>
      </c>
      <c r="I2212" s="1">
        <f>Table2[[#This Row],[Market_Price]]</f>
        <v>958.26</v>
      </c>
      <c r="J2212" s="1">
        <f>Table2[[#This Row],[Selling_Price]]</f>
        <v>1824.25</v>
      </c>
      <c r="K2212" s="1">
        <f>Table2[[#This Row],[Quantity]]</f>
        <v>42</v>
      </c>
      <c r="L2212" s="1" t="str">
        <f>IF(ISBLANK(Table2[[#This Row],[Status]]), "No Data Entered", IFERROR(Table2[[#This Row],[Status]], "No Data Entered"))</f>
        <v>Delivered</v>
      </c>
    </row>
    <row r="2213" spans="1:12" x14ac:dyDescent="0.3">
      <c r="A2213" s="1" t="str">
        <f>Table2[[#This Row],[Product_ID]]</f>
        <v>PRO6378</v>
      </c>
      <c r="B2213" s="1" t="str">
        <f>Table2[[#This Row],[Customer_ID]]</f>
        <v>CUST60370</v>
      </c>
      <c r="C2213" s="14" t="str">
        <f>Table2[[#This Row],[Date]]</f>
        <v>21/01/2021</v>
      </c>
      <c r="D2213" s="1" t="str">
        <f>TRIM(PROPER(Table2[[#This Row],[Product_Name]]))</f>
        <v>Tablet</v>
      </c>
      <c r="E2213" s="1" t="str">
        <f>TRIM(PROPER(Table2[[#This Row],[Country]]))</f>
        <v>Australia</v>
      </c>
      <c r="F2213" s="1" t="str">
        <f>TRIM(PROPER(Table2[[#This Row],[Category]]))</f>
        <v>Electronics</v>
      </c>
      <c r="G2213" s="1" t="str">
        <f>TRIM(PROPER(Table2[[#This Row],[Brand]]))</f>
        <v>Hp</v>
      </c>
      <c r="H2213" s="1">
        <f>Table2[[#This Row],[Supplier_ID]]</f>
        <v>1020</v>
      </c>
      <c r="I2213" s="1">
        <f>Table2[[#This Row],[Market_Price]]</f>
        <v>1574.72</v>
      </c>
      <c r="J2213" s="1">
        <f>Table2[[#This Row],[Selling_Price]]</f>
        <v>2660.69</v>
      </c>
      <c r="K2213" s="1">
        <f>Table2[[#This Row],[Quantity]]</f>
        <v>335</v>
      </c>
      <c r="L2213" s="1" t="str">
        <f>IF(ISBLANK(Table2[[#This Row],[Status]]), "No Data Entered", IFERROR(Table2[[#This Row],[Status]], "No Data Entered"))</f>
        <v>Delivered</v>
      </c>
    </row>
    <row r="2214" spans="1:12" x14ac:dyDescent="0.3">
      <c r="A2214" s="1" t="str">
        <f>Table2[[#This Row],[Product_ID]]</f>
        <v>PRO8507</v>
      </c>
      <c r="B2214" s="1" t="str">
        <f>Table2[[#This Row],[Customer_ID]]</f>
        <v>CUST60515</v>
      </c>
      <c r="C2214" s="14" t="str">
        <f>Table2[[#This Row],[Date]]</f>
        <v>19/09/2022</v>
      </c>
      <c r="D2214" s="1" t="str">
        <f>TRIM(PROPER(Table2[[#This Row],[Product_Name]]))</f>
        <v>Keyboard</v>
      </c>
      <c r="E2214" s="1" t="str">
        <f>TRIM(PROPER(Table2[[#This Row],[Country]]))</f>
        <v>Japan</v>
      </c>
      <c r="F2214" s="1" t="str">
        <f>TRIM(PROPER(Table2[[#This Row],[Category]]))</f>
        <v>Office Supplies</v>
      </c>
      <c r="G2214" s="1" t="str">
        <f>TRIM(PROPER(Table2[[#This Row],[Brand]]))</f>
        <v>Asus</v>
      </c>
      <c r="H2214" s="1">
        <f>Table2[[#This Row],[Supplier_ID]]</f>
        <v>1046</v>
      </c>
      <c r="I2214" s="1">
        <f>Table2[[#This Row],[Market_Price]]</f>
        <v>1579.83</v>
      </c>
      <c r="J2214" s="1">
        <f>Table2[[#This Row],[Selling_Price]]</f>
        <v>2902.74</v>
      </c>
      <c r="K2214" s="1">
        <f>Table2[[#This Row],[Quantity]]</f>
        <v>126</v>
      </c>
      <c r="L2214" s="1" t="str">
        <f>IF(ISBLANK(Table2[[#This Row],[Status]]), "No Data Entered", IFERROR(Table2[[#This Row],[Status]], "No Data Entered"))</f>
        <v>Delivered</v>
      </c>
    </row>
    <row r="2215" spans="1:12" x14ac:dyDescent="0.3">
      <c r="A2215" s="1" t="str">
        <f>Table2[[#This Row],[Product_ID]]</f>
        <v>PRO2323</v>
      </c>
      <c r="B2215" s="1" t="str">
        <f>Table2[[#This Row],[Customer_ID]]</f>
        <v>CUST60520</v>
      </c>
      <c r="C2215" s="14" t="str">
        <f>Table2[[#This Row],[Date]]</f>
        <v>22/10/2025</v>
      </c>
      <c r="D2215" s="1" t="str">
        <f>TRIM(PROPER(Table2[[#This Row],[Product_Name]]))</f>
        <v>Tablet</v>
      </c>
      <c r="E2215" s="1" t="str">
        <f>TRIM(PROPER(Table2[[#This Row],[Country]]))</f>
        <v>Australia</v>
      </c>
      <c r="F2215" s="1" t="str">
        <f>TRIM(PROPER(Table2[[#This Row],[Category]]))</f>
        <v>Office Supplies</v>
      </c>
      <c r="G2215" s="1" t="str">
        <f>TRIM(PROPER(Table2[[#This Row],[Brand]]))</f>
        <v>Canon</v>
      </c>
      <c r="H2215" s="1">
        <f>Table2[[#This Row],[Supplier_ID]]</f>
        <v>1095</v>
      </c>
      <c r="I2215" s="1">
        <f>Table2[[#This Row],[Market_Price]]</f>
        <v>338.08</v>
      </c>
      <c r="J2215" s="1">
        <f>Table2[[#This Row],[Selling_Price]]</f>
        <v>556.89</v>
      </c>
      <c r="K2215" s="1">
        <f>Table2[[#This Row],[Quantity]]</f>
        <v>432</v>
      </c>
      <c r="L2215" s="1" t="str">
        <f>IF(ISBLANK(Table2[[#This Row],[Status]]), "No Data Entered", IFERROR(Table2[[#This Row],[Status]], "No Data Entered"))</f>
        <v>Delivered</v>
      </c>
    </row>
    <row r="2216" spans="1:12" x14ac:dyDescent="0.3">
      <c r="A2216" s="1" t="str">
        <f>Table2[[#This Row],[Product_ID]]</f>
        <v>PRO6731</v>
      </c>
      <c r="B2216" s="1" t="str">
        <f>Table2[[#This Row],[Customer_ID]]</f>
        <v>CUST60547</v>
      </c>
      <c r="C2216" s="14" t="str">
        <f>Table2[[#This Row],[Date]]</f>
        <v>24/10/2020</v>
      </c>
      <c r="D2216" s="1" t="str">
        <f>TRIM(PROPER(Table2[[#This Row],[Product_Name]]))</f>
        <v>Camera</v>
      </c>
      <c r="E2216" s="1" t="str">
        <f>TRIM(PROPER(Table2[[#This Row],[Country]]))</f>
        <v>Canada</v>
      </c>
      <c r="F2216" s="1" t="str">
        <f>TRIM(PROPER(Table2[[#This Row],[Category]]))</f>
        <v>Computers</v>
      </c>
      <c r="G2216" s="1" t="str">
        <f>TRIM(PROPER(Table2[[#This Row],[Brand]]))</f>
        <v>Hp</v>
      </c>
      <c r="H2216" s="1">
        <f>Table2[[#This Row],[Supplier_ID]]</f>
        <v>1096</v>
      </c>
      <c r="I2216" s="1">
        <f>Table2[[#This Row],[Market_Price]]</f>
        <v>1627.32</v>
      </c>
      <c r="J2216" s="1">
        <f>Table2[[#This Row],[Selling_Price]]</f>
        <v>3176.28</v>
      </c>
      <c r="K2216" s="1">
        <f>Table2[[#This Row],[Quantity]]</f>
        <v>395</v>
      </c>
      <c r="L2216" s="1" t="str">
        <f>IF(ISBLANK(Table2[[#This Row],[Status]]), "No Data Entered", IFERROR(Table2[[#This Row],[Status]], "No Data Entered"))</f>
        <v>Delivered</v>
      </c>
    </row>
    <row r="2217" spans="1:12" x14ac:dyDescent="0.3">
      <c r="A2217" s="1" t="str">
        <f>Table2[[#This Row],[Product_ID]]</f>
        <v>PRO3324</v>
      </c>
      <c r="B2217" s="1" t="str">
        <f>Table2[[#This Row],[Customer_ID]]</f>
        <v>CUST60635</v>
      </c>
      <c r="C2217" s="14" t="str">
        <f>Table2[[#This Row],[Date]]</f>
        <v>08/09/2023</v>
      </c>
      <c r="D2217" s="1" t="str">
        <f>TRIM(PROPER(Table2[[#This Row],[Product_Name]]))</f>
        <v>Printer</v>
      </c>
      <c r="E2217" s="1" t="str">
        <f>TRIM(PROPER(Table2[[#This Row],[Country]]))</f>
        <v>India</v>
      </c>
      <c r="F2217" s="1" t="str">
        <f>TRIM(PROPER(Table2[[#This Row],[Category]]))</f>
        <v>Wearables</v>
      </c>
      <c r="G2217" s="1" t="str">
        <f>TRIM(PROPER(Table2[[#This Row],[Brand]]))</f>
        <v>Canon</v>
      </c>
      <c r="H2217" s="1">
        <f>Table2[[#This Row],[Supplier_ID]]</f>
        <v>1060</v>
      </c>
      <c r="I2217" s="1">
        <f>Table2[[#This Row],[Market_Price]]</f>
        <v>1704.18</v>
      </c>
      <c r="J2217" s="1">
        <f>Table2[[#This Row],[Selling_Price]]</f>
        <v>3204.63</v>
      </c>
      <c r="K2217" s="1">
        <f>Table2[[#This Row],[Quantity]]</f>
        <v>373</v>
      </c>
      <c r="L2217" s="1" t="str">
        <f>IF(ISBLANK(Table2[[#This Row],[Status]]), "No Data Entered", IFERROR(Table2[[#This Row],[Status]], "No Data Entered"))</f>
        <v>Delivered</v>
      </c>
    </row>
    <row r="2218" spans="1:12" x14ac:dyDescent="0.3">
      <c r="A2218" s="1" t="str">
        <f>Table2[[#This Row],[Product_ID]]</f>
        <v>PRO7639</v>
      </c>
      <c r="B2218" s="1" t="str">
        <f>Table2[[#This Row],[Customer_ID]]</f>
        <v>CUST60689</v>
      </c>
      <c r="C2218" s="14" t="str">
        <f>Table2[[#This Row],[Date]]</f>
        <v>11/04/2021</v>
      </c>
      <c r="D2218" s="1" t="str">
        <f>TRIM(PROPER(Table2[[#This Row],[Product_Name]]))</f>
        <v>Tablet</v>
      </c>
      <c r="E2218" s="1" t="str">
        <f>TRIM(PROPER(Table2[[#This Row],[Country]]))</f>
        <v>France</v>
      </c>
      <c r="F2218" s="1" t="str">
        <f>TRIM(PROPER(Table2[[#This Row],[Category]]))</f>
        <v>Electronics</v>
      </c>
      <c r="G2218" s="1" t="str">
        <f>TRIM(PROPER(Table2[[#This Row],[Brand]]))</f>
        <v>Apple</v>
      </c>
      <c r="H2218" s="1">
        <f>Table2[[#This Row],[Supplier_ID]]</f>
        <v>1089</v>
      </c>
      <c r="I2218" s="1">
        <f>Table2[[#This Row],[Market_Price]]</f>
        <v>1573.02</v>
      </c>
      <c r="J2218" s="1">
        <f>Table2[[#This Row],[Selling_Price]]</f>
        <v>3136.53</v>
      </c>
      <c r="K2218" s="1">
        <f>Table2[[#This Row],[Quantity]]</f>
        <v>144</v>
      </c>
      <c r="L2218" s="1" t="str">
        <f>IF(ISBLANK(Table2[[#This Row],[Status]]), "No Data Entered", IFERROR(Table2[[#This Row],[Status]], "No Data Entered"))</f>
        <v>Delivered</v>
      </c>
    </row>
    <row r="2219" spans="1:12" x14ac:dyDescent="0.3">
      <c r="A2219" s="1" t="str">
        <f>Table2[[#This Row],[Product_ID]]</f>
        <v>PRO1059</v>
      </c>
      <c r="B2219" s="1" t="str">
        <f>Table2[[#This Row],[Customer_ID]]</f>
        <v>CUST60729</v>
      </c>
      <c r="C2219" s="14" t="str">
        <f>Table2[[#This Row],[Date]]</f>
        <v>20/05/2023</v>
      </c>
      <c r="D2219" s="1" t="str">
        <f>TRIM(PROPER(Table2[[#This Row],[Product_Name]]))</f>
        <v>Mouse</v>
      </c>
      <c r="E2219" s="1" t="str">
        <f>TRIM(PROPER(Table2[[#This Row],[Country]]))</f>
        <v>Uk</v>
      </c>
      <c r="F2219" s="1" t="str">
        <f>TRIM(PROPER(Table2[[#This Row],[Category]]))</f>
        <v>Accessories</v>
      </c>
      <c r="G2219" s="1" t="str">
        <f>TRIM(PROPER(Table2[[#This Row],[Brand]]))</f>
        <v>Lenovo</v>
      </c>
      <c r="H2219" s="1">
        <f>Table2[[#This Row],[Supplier_ID]]</f>
        <v>1043</v>
      </c>
      <c r="I2219" s="1">
        <f>Table2[[#This Row],[Market_Price]]</f>
        <v>1776.43</v>
      </c>
      <c r="J2219" s="1">
        <f>Table2[[#This Row],[Selling_Price]]</f>
        <v>2301.5700000000002</v>
      </c>
      <c r="K2219" s="1">
        <f>Table2[[#This Row],[Quantity]]</f>
        <v>205</v>
      </c>
      <c r="L2219" s="1" t="str">
        <f>IF(ISBLANK(Table2[[#This Row],[Status]]), "No Data Entered", IFERROR(Table2[[#This Row],[Status]], "No Data Entered"))</f>
        <v>Delivered</v>
      </c>
    </row>
    <row r="2220" spans="1:12" x14ac:dyDescent="0.3">
      <c r="A2220" s="1" t="str">
        <f>Table2[[#This Row],[Product_ID]]</f>
        <v>PRO8715</v>
      </c>
      <c r="B2220" s="1" t="str">
        <f>Table2[[#This Row],[Customer_ID]]</f>
        <v>CUST60837</v>
      </c>
      <c r="C2220" s="14" t="str">
        <f>Table2[[#This Row],[Date]]</f>
        <v>06/11/2025</v>
      </c>
      <c r="D2220" s="1" t="str">
        <f>TRIM(PROPER(Table2[[#This Row],[Product_Name]]))</f>
        <v>Smartphone</v>
      </c>
      <c r="E2220" s="1" t="str">
        <f>TRIM(PROPER(Table2[[#This Row],[Country]]))</f>
        <v>Japan</v>
      </c>
      <c r="F2220" s="1" t="str">
        <f>TRIM(PROPER(Table2[[#This Row],[Category]]))</f>
        <v>Wearables</v>
      </c>
      <c r="G2220" s="1" t="str">
        <f>TRIM(PROPER(Table2[[#This Row],[Brand]]))</f>
        <v>Dell</v>
      </c>
      <c r="H2220" s="1">
        <f>Table2[[#This Row],[Supplier_ID]]</f>
        <v>1086</v>
      </c>
      <c r="I2220" s="1">
        <f>Table2[[#This Row],[Market_Price]]</f>
        <v>1071.72</v>
      </c>
      <c r="J2220" s="1">
        <f>Table2[[#This Row],[Selling_Price]]</f>
        <v>1434.76</v>
      </c>
      <c r="K2220" s="1">
        <f>Table2[[#This Row],[Quantity]]</f>
        <v>363</v>
      </c>
      <c r="L2220" s="1" t="str">
        <f>IF(ISBLANK(Table2[[#This Row],[Status]]), "No Data Entered", IFERROR(Table2[[#This Row],[Status]], "No Data Entered"))</f>
        <v>Delivered</v>
      </c>
    </row>
    <row r="2221" spans="1:12" x14ac:dyDescent="0.3">
      <c r="A2221" s="1" t="str">
        <f>Table2[[#This Row],[Product_ID]]</f>
        <v>PRO9252</v>
      </c>
      <c r="B2221" s="1" t="str">
        <f>Table2[[#This Row],[Customer_ID]]</f>
        <v>CUST60911</v>
      </c>
      <c r="C2221" s="14" t="str">
        <f>Table2[[#This Row],[Date]]</f>
        <v>29/09/2022</v>
      </c>
      <c r="D2221" s="1" t="str">
        <f>TRIM(PROPER(Table2[[#This Row],[Product_Name]]))</f>
        <v>Laptop</v>
      </c>
      <c r="E2221" s="1" t="str">
        <f>TRIM(PROPER(Table2[[#This Row],[Country]]))</f>
        <v>Usa</v>
      </c>
      <c r="F2221" s="1" t="str">
        <f>TRIM(PROPER(Table2[[#This Row],[Category]]))</f>
        <v>Computers</v>
      </c>
      <c r="G2221" s="1" t="str">
        <f>TRIM(PROPER(Table2[[#This Row],[Brand]]))</f>
        <v>Hp</v>
      </c>
      <c r="H2221" s="1">
        <f>Table2[[#This Row],[Supplier_ID]]</f>
        <v>1022</v>
      </c>
      <c r="I2221" s="1">
        <f>Table2[[#This Row],[Market_Price]]</f>
        <v>1190.1199999999999</v>
      </c>
      <c r="J2221" s="1">
        <f>Table2[[#This Row],[Selling_Price]]</f>
        <v>2351.06</v>
      </c>
      <c r="K2221" s="1">
        <f>Table2[[#This Row],[Quantity]]</f>
        <v>78</v>
      </c>
      <c r="L2221" s="1" t="str">
        <f>IF(ISBLANK(Table2[[#This Row],[Status]]), "No Data Entered", IFERROR(Table2[[#This Row],[Status]], "No Data Entered"))</f>
        <v>Delivered</v>
      </c>
    </row>
    <row r="2222" spans="1:12" x14ac:dyDescent="0.3">
      <c r="A2222" s="1" t="str">
        <f>Table2[[#This Row],[Product_ID]]</f>
        <v>PRO7904</v>
      </c>
      <c r="B2222" s="1" t="str">
        <f>Table2[[#This Row],[Customer_ID]]</f>
        <v>CUST60948</v>
      </c>
      <c r="C2222" s="14" t="str">
        <f>Table2[[#This Row],[Date]]</f>
        <v>10/03/2020</v>
      </c>
      <c r="D2222" s="1" t="str">
        <f>TRIM(PROPER(Table2[[#This Row],[Product_Name]]))</f>
        <v>Headphones</v>
      </c>
      <c r="E2222" s="1" t="str">
        <f>TRIM(PROPER(Table2[[#This Row],[Country]]))</f>
        <v>Canada</v>
      </c>
      <c r="F2222" s="1" t="str">
        <f>TRIM(PROPER(Table2[[#This Row],[Category]]))</f>
        <v>Accessories</v>
      </c>
      <c r="G2222" s="1" t="str">
        <f>TRIM(PROPER(Table2[[#This Row],[Brand]]))</f>
        <v>Samsung</v>
      </c>
      <c r="H2222" s="1">
        <f>Table2[[#This Row],[Supplier_ID]]</f>
        <v>1076</v>
      </c>
      <c r="I2222" s="1">
        <f>Table2[[#This Row],[Market_Price]]</f>
        <v>899.5</v>
      </c>
      <c r="J2222" s="1">
        <f>Table2[[#This Row],[Selling_Price]]</f>
        <v>1492.94</v>
      </c>
      <c r="K2222" s="1">
        <f>Table2[[#This Row],[Quantity]]</f>
        <v>246</v>
      </c>
      <c r="L2222" s="1" t="str">
        <f>IF(ISBLANK(Table2[[#This Row],[Status]]), "No Data Entered", IFERROR(Table2[[#This Row],[Status]], "No Data Entered"))</f>
        <v>Delivered</v>
      </c>
    </row>
    <row r="2223" spans="1:12" x14ac:dyDescent="0.3">
      <c r="A2223" s="1" t="str">
        <f>Table2[[#This Row],[Product_ID]]</f>
        <v>PRO6401</v>
      </c>
      <c r="B2223" s="1" t="str">
        <f>Table2[[#This Row],[Customer_ID]]</f>
        <v>CUST61031</v>
      </c>
      <c r="C2223" s="14" t="str">
        <f>Table2[[#This Row],[Date]]</f>
        <v>31/10/2020</v>
      </c>
      <c r="D2223" s="1" t="str">
        <f>TRIM(PROPER(Table2[[#This Row],[Product_Name]]))</f>
        <v>Camera</v>
      </c>
      <c r="E2223" s="1" t="str">
        <f>TRIM(PROPER(Table2[[#This Row],[Country]]))</f>
        <v>Canada</v>
      </c>
      <c r="F2223" s="1" t="str">
        <f>TRIM(PROPER(Table2[[#This Row],[Category]]))</f>
        <v>Accessories</v>
      </c>
      <c r="G2223" s="1" t="str">
        <f>TRIM(PROPER(Table2[[#This Row],[Brand]]))</f>
        <v>Hp</v>
      </c>
      <c r="H2223" s="1">
        <f>Table2[[#This Row],[Supplier_ID]]</f>
        <v>1062</v>
      </c>
      <c r="I2223" s="1">
        <f>Table2[[#This Row],[Market_Price]]</f>
        <v>1156.27</v>
      </c>
      <c r="J2223" s="1">
        <f>Table2[[#This Row],[Selling_Price]]</f>
        <v>1944.65</v>
      </c>
      <c r="K2223" s="1">
        <f>Table2[[#This Row],[Quantity]]</f>
        <v>399</v>
      </c>
      <c r="L2223" s="1" t="str">
        <f>IF(ISBLANK(Table2[[#This Row],[Status]]), "No Data Entered", IFERROR(Table2[[#This Row],[Status]], "No Data Entered"))</f>
        <v>Delivered</v>
      </c>
    </row>
    <row r="2224" spans="1:12" x14ac:dyDescent="0.3">
      <c r="A2224" s="1" t="str">
        <f>Table2[[#This Row],[Product_ID]]</f>
        <v>PRO2346</v>
      </c>
      <c r="B2224" s="1" t="str">
        <f>Table2[[#This Row],[Customer_ID]]</f>
        <v>CUST61037</v>
      </c>
      <c r="C2224" s="14" t="str">
        <f>Table2[[#This Row],[Date]]</f>
        <v>08/05/2020</v>
      </c>
      <c r="D2224" s="1" t="str">
        <f>TRIM(PROPER(Table2[[#This Row],[Product_Name]]))</f>
        <v>Smartwatch</v>
      </c>
      <c r="E2224" s="1" t="str">
        <f>TRIM(PROPER(Table2[[#This Row],[Country]]))</f>
        <v>Germany</v>
      </c>
      <c r="F2224" s="1" t="str">
        <f>TRIM(PROPER(Table2[[#This Row],[Category]]))</f>
        <v>Accessories</v>
      </c>
      <c r="G2224" s="1" t="str">
        <f>TRIM(PROPER(Table2[[#This Row],[Brand]]))</f>
        <v>Apple</v>
      </c>
      <c r="H2224" s="1">
        <f>Table2[[#This Row],[Supplier_ID]]</f>
        <v>1090</v>
      </c>
      <c r="I2224" s="1">
        <f>Table2[[#This Row],[Market_Price]]</f>
        <v>526.66</v>
      </c>
      <c r="J2224" s="1">
        <f>Table2[[#This Row],[Selling_Price]]</f>
        <v>897.97</v>
      </c>
      <c r="K2224" s="1">
        <f>Table2[[#This Row],[Quantity]]</f>
        <v>208</v>
      </c>
      <c r="L2224" s="1" t="str">
        <f>IF(ISBLANK(Table2[[#This Row],[Status]]), "No Data Entered", IFERROR(Table2[[#This Row],[Status]], "No Data Entered"))</f>
        <v>Delivered</v>
      </c>
    </row>
    <row r="2225" spans="1:12" x14ac:dyDescent="0.3">
      <c r="A2225" s="1" t="str">
        <f>Table2[[#This Row],[Product_ID]]</f>
        <v>PRO2066</v>
      </c>
      <c r="B2225" s="1" t="str">
        <f>Table2[[#This Row],[Customer_ID]]</f>
        <v>CUST61135</v>
      </c>
      <c r="C2225" s="14" t="str">
        <f>Table2[[#This Row],[Date]]</f>
        <v>13/11/2021</v>
      </c>
      <c r="D2225" s="1" t="str">
        <f>TRIM(PROPER(Table2[[#This Row],[Product_Name]]))</f>
        <v>Tablet</v>
      </c>
      <c r="E2225" s="1" t="str">
        <f>TRIM(PROPER(Table2[[#This Row],[Country]]))</f>
        <v>Japan</v>
      </c>
      <c r="F2225" s="1" t="str">
        <f>TRIM(PROPER(Table2[[#This Row],[Category]]))</f>
        <v>Electronics</v>
      </c>
      <c r="G2225" s="1" t="str">
        <f>TRIM(PROPER(Table2[[#This Row],[Brand]]))</f>
        <v>Sony</v>
      </c>
      <c r="H2225" s="1">
        <f>Table2[[#This Row],[Supplier_ID]]</f>
        <v>1086</v>
      </c>
      <c r="I2225" s="1">
        <f>Table2[[#This Row],[Market_Price]]</f>
        <v>1781.93</v>
      </c>
      <c r="J2225" s="1">
        <f>Table2[[#This Row],[Selling_Price]]</f>
        <v>2561.9899999999998</v>
      </c>
      <c r="K2225" s="1">
        <f>Table2[[#This Row],[Quantity]]</f>
        <v>20</v>
      </c>
      <c r="L2225" s="1" t="str">
        <f>IF(ISBLANK(Table2[[#This Row],[Status]]), "No Data Entered", IFERROR(Table2[[#This Row],[Status]], "No Data Entered"))</f>
        <v>Delivered</v>
      </c>
    </row>
    <row r="2226" spans="1:12" x14ac:dyDescent="0.3">
      <c r="A2226" s="1" t="str">
        <f>Table2[[#This Row],[Product_ID]]</f>
        <v>PRO9256</v>
      </c>
      <c r="B2226" s="1" t="str">
        <f>Table2[[#This Row],[Customer_ID]]</f>
        <v>CUST61147</v>
      </c>
      <c r="C2226" s="14" t="str">
        <f>Table2[[#This Row],[Date]]</f>
        <v>24/10/2021</v>
      </c>
      <c r="D2226" s="1" t="str">
        <f>TRIM(PROPER(Table2[[#This Row],[Product_Name]]))</f>
        <v>Smartwatch</v>
      </c>
      <c r="E2226" s="1" t="str">
        <f>TRIM(PROPER(Table2[[#This Row],[Country]]))</f>
        <v>Canada</v>
      </c>
      <c r="F2226" s="1" t="str">
        <f>TRIM(PROPER(Table2[[#This Row],[Category]]))</f>
        <v>Computers</v>
      </c>
      <c r="G2226" s="1" t="str">
        <f>TRIM(PROPER(Table2[[#This Row],[Brand]]))</f>
        <v>Logitech</v>
      </c>
      <c r="H2226" s="1">
        <f>Table2[[#This Row],[Supplier_ID]]</f>
        <v>1016</v>
      </c>
      <c r="I2226" s="1">
        <f>Table2[[#This Row],[Market_Price]]</f>
        <v>170.81</v>
      </c>
      <c r="J2226" s="1">
        <f>Table2[[#This Row],[Selling_Price]]</f>
        <v>226.44</v>
      </c>
      <c r="K2226" s="1">
        <f>Table2[[#This Row],[Quantity]]</f>
        <v>30</v>
      </c>
      <c r="L2226" s="1" t="str">
        <f>IF(ISBLANK(Table2[[#This Row],[Status]]), "No Data Entered", IFERROR(Table2[[#This Row],[Status]], "No Data Entered"))</f>
        <v>Delivered</v>
      </c>
    </row>
    <row r="2227" spans="1:12" x14ac:dyDescent="0.3">
      <c r="A2227" s="1" t="str">
        <f>Table2[[#This Row],[Product_ID]]</f>
        <v>PRO6735</v>
      </c>
      <c r="B2227" s="1" t="str">
        <f>Table2[[#This Row],[Customer_ID]]</f>
        <v>CUST61589</v>
      </c>
      <c r="C2227" s="14" t="str">
        <f>Table2[[#This Row],[Date]]</f>
        <v>19/12/2025</v>
      </c>
      <c r="D2227" s="1" t="str">
        <f>TRIM(PROPER(Table2[[#This Row],[Product_Name]]))</f>
        <v>Camera</v>
      </c>
      <c r="E2227" s="1" t="str">
        <f>TRIM(PROPER(Table2[[#This Row],[Country]]))</f>
        <v>Australia</v>
      </c>
      <c r="F2227" s="1" t="str">
        <f>TRIM(PROPER(Table2[[#This Row],[Category]]))</f>
        <v>Wearables</v>
      </c>
      <c r="G2227" s="1" t="str">
        <f>TRIM(PROPER(Table2[[#This Row],[Brand]]))</f>
        <v>Lenovo</v>
      </c>
      <c r="H2227" s="1">
        <f>Table2[[#This Row],[Supplier_ID]]</f>
        <v>1091</v>
      </c>
      <c r="I2227" s="1">
        <f>Table2[[#This Row],[Market_Price]]</f>
        <v>1513.45</v>
      </c>
      <c r="J2227" s="1">
        <f>Table2[[#This Row],[Selling_Price]]</f>
        <v>2072.6</v>
      </c>
      <c r="K2227" s="1">
        <f>Table2[[#This Row],[Quantity]]</f>
        <v>17</v>
      </c>
      <c r="L2227" s="1" t="str">
        <f>IF(ISBLANK(Table2[[#This Row],[Status]]), "No Data Entered", IFERROR(Table2[[#This Row],[Status]], "No Data Entered"))</f>
        <v>Delivered</v>
      </c>
    </row>
    <row r="2228" spans="1:12" x14ac:dyDescent="0.3">
      <c r="A2228" s="1" t="str">
        <f>Table2[[#This Row],[Product_ID]]</f>
        <v>PRO3279</v>
      </c>
      <c r="B2228" s="1" t="str">
        <f>Table2[[#This Row],[Customer_ID]]</f>
        <v>CUST61599</v>
      </c>
      <c r="C2228" s="14" t="str">
        <f>Table2[[#This Row],[Date]]</f>
        <v>03/06/2022</v>
      </c>
      <c r="D2228" s="1" t="str">
        <f>TRIM(PROPER(Table2[[#This Row],[Product_Name]]))</f>
        <v>Laptop</v>
      </c>
      <c r="E2228" s="1" t="str">
        <f>TRIM(PROPER(Table2[[#This Row],[Country]]))</f>
        <v>France</v>
      </c>
      <c r="F2228" s="1" t="str">
        <f>TRIM(PROPER(Table2[[#This Row],[Category]]))</f>
        <v>Wearables</v>
      </c>
      <c r="G2228" s="1" t="str">
        <f>TRIM(PROPER(Table2[[#This Row],[Brand]]))</f>
        <v>Logitech</v>
      </c>
      <c r="H2228" s="1">
        <f>Table2[[#This Row],[Supplier_ID]]</f>
        <v>1072</v>
      </c>
      <c r="I2228" s="1">
        <f>Table2[[#This Row],[Market_Price]]</f>
        <v>1121.4000000000001</v>
      </c>
      <c r="J2228" s="1">
        <f>Table2[[#This Row],[Selling_Price]]</f>
        <v>2101.5500000000002</v>
      </c>
      <c r="K2228" s="1">
        <f>Table2[[#This Row],[Quantity]]</f>
        <v>451</v>
      </c>
      <c r="L2228" s="1" t="str">
        <f>IF(ISBLANK(Table2[[#This Row],[Status]]), "No Data Entered", IFERROR(Table2[[#This Row],[Status]], "No Data Entered"))</f>
        <v>Delivered</v>
      </c>
    </row>
    <row r="2229" spans="1:12" x14ac:dyDescent="0.3">
      <c r="A2229" s="1" t="str">
        <f>Table2[[#This Row],[Product_ID]]</f>
        <v>PRO1561</v>
      </c>
      <c r="B2229" s="1" t="str">
        <f>Table2[[#This Row],[Customer_ID]]</f>
        <v>CUST61691</v>
      </c>
      <c r="C2229" s="14" t="str">
        <f>Table2[[#This Row],[Date]]</f>
        <v>16/08/2024</v>
      </c>
      <c r="D2229" s="1" t="str">
        <f>TRIM(PROPER(Table2[[#This Row],[Product_Name]]))</f>
        <v>Printer</v>
      </c>
      <c r="E2229" s="1" t="str">
        <f>TRIM(PROPER(Table2[[#This Row],[Country]]))</f>
        <v>Germany</v>
      </c>
      <c r="F2229" s="1" t="str">
        <f>TRIM(PROPER(Table2[[#This Row],[Category]]))</f>
        <v>Accessories</v>
      </c>
      <c r="G2229" s="1" t="str">
        <f>TRIM(PROPER(Table2[[#This Row],[Brand]]))</f>
        <v>Hp</v>
      </c>
      <c r="H2229" s="1">
        <f>Table2[[#This Row],[Supplier_ID]]</f>
        <v>1092</v>
      </c>
      <c r="I2229" s="1">
        <f>Table2[[#This Row],[Market_Price]]</f>
        <v>1838.44</v>
      </c>
      <c r="J2229" s="1">
        <f>Table2[[#This Row],[Selling_Price]]</f>
        <v>2074.37</v>
      </c>
      <c r="K2229" s="1">
        <f>Table2[[#This Row],[Quantity]]</f>
        <v>44</v>
      </c>
      <c r="L2229" s="1" t="str">
        <f>IF(ISBLANK(Table2[[#This Row],[Status]]), "No Data Entered", IFERROR(Table2[[#This Row],[Status]], "No Data Entered"))</f>
        <v>Delivered</v>
      </c>
    </row>
    <row r="2230" spans="1:12" x14ac:dyDescent="0.3">
      <c r="A2230" s="1" t="str">
        <f>Table2[[#This Row],[Product_ID]]</f>
        <v>PRO1625</v>
      </c>
      <c r="B2230" s="1" t="str">
        <f>Table2[[#This Row],[Customer_ID]]</f>
        <v>CUST61706</v>
      </c>
      <c r="C2230" s="14" t="str">
        <f>Table2[[#This Row],[Date]]</f>
        <v>13/01/2023</v>
      </c>
      <c r="D2230" s="1" t="str">
        <f>TRIM(PROPER(Table2[[#This Row],[Product_Name]]))</f>
        <v>Printer</v>
      </c>
      <c r="E2230" s="1" t="str">
        <f>TRIM(PROPER(Table2[[#This Row],[Country]]))</f>
        <v>Usa</v>
      </c>
      <c r="F2230" s="1" t="str">
        <f>TRIM(PROPER(Table2[[#This Row],[Category]]))</f>
        <v>Accessories</v>
      </c>
      <c r="G2230" s="1" t="str">
        <f>TRIM(PROPER(Table2[[#This Row],[Brand]]))</f>
        <v>Hp</v>
      </c>
      <c r="H2230" s="1">
        <f>Table2[[#This Row],[Supplier_ID]]</f>
        <v>1082</v>
      </c>
      <c r="I2230" s="1">
        <f>Table2[[#This Row],[Market_Price]]</f>
        <v>821.98</v>
      </c>
      <c r="J2230" s="1">
        <f>Table2[[#This Row],[Selling_Price]]</f>
        <v>1513.35</v>
      </c>
      <c r="K2230" s="1">
        <f>Table2[[#This Row],[Quantity]]</f>
        <v>145</v>
      </c>
      <c r="L2230" s="1" t="str">
        <f>IF(ISBLANK(Table2[[#This Row],[Status]]), "No Data Entered", IFERROR(Table2[[#This Row],[Status]], "No Data Entered"))</f>
        <v>Delivered</v>
      </c>
    </row>
    <row r="2231" spans="1:12" x14ac:dyDescent="0.3">
      <c r="A2231" s="1" t="str">
        <f>Table2[[#This Row],[Product_ID]]</f>
        <v>PRO6258</v>
      </c>
      <c r="B2231" s="1" t="str">
        <f>Table2[[#This Row],[Customer_ID]]</f>
        <v>CUST61722</v>
      </c>
      <c r="C2231" s="14" t="str">
        <f>Table2[[#This Row],[Date]]</f>
        <v>28/12/2024</v>
      </c>
      <c r="D2231" s="1" t="str">
        <f>TRIM(PROPER(Table2[[#This Row],[Product_Name]]))</f>
        <v>Camera</v>
      </c>
      <c r="E2231" s="1" t="str">
        <f>TRIM(PROPER(Table2[[#This Row],[Country]]))</f>
        <v>Canada</v>
      </c>
      <c r="F2231" s="1" t="str">
        <f>TRIM(PROPER(Table2[[#This Row],[Category]]))</f>
        <v>Electronics</v>
      </c>
      <c r="G2231" s="1" t="str">
        <f>TRIM(PROPER(Table2[[#This Row],[Brand]]))</f>
        <v>Canon</v>
      </c>
      <c r="H2231" s="1">
        <f>Table2[[#This Row],[Supplier_ID]]</f>
        <v>1086</v>
      </c>
      <c r="I2231" s="1">
        <f>Table2[[#This Row],[Market_Price]]</f>
        <v>1407.16</v>
      </c>
      <c r="J2231" s="1">
        <f>Table2[[#This Row],[Selling_Price]]</f>
        <v>2224</v>
      </c>
      <c r="K2231" s="1">
        <f>Table2[[#This Row],[Quantity]]</f>
        <v>42</v>
      </c>
      <c r="L2231" s="1" t="str">
        <f>IF(ISBLANK(Table2[[#This Row],[Status]]), "No Data Entered", IFERROR(Table2[[#This Row],[Status]], "No Data Entered"))</f>
        <v>Delivered</v>
      </c>
    </row>
    <row r="2232" spans="1:12" x14ac:dyDescent="0.3">
      <c r="A2232" s="1" t="str">
        <f>Table2[[#This Row],[Product_ID]]</f>
        <v>PRO6502</v>
      </c>
      <c r="B2232" s="1" t="str">
        <f>Table2[[#This Row],[Customer_ID]]</f>
        <v>CUST61811</v>
      </c>
      <c r="C2232" s="14" t="str">
        <f>Table2[[#This Row],[Date]]</f>
        <v>27/03/2020</v>
      </c>
      <c r="D2232" s="1" t="str">
        <f>TRIM(PROPER(Table2[[#This Row],[Product_Name]]))</f>
        <v>Monitor</v>
      </c>
      <c r="E2232" s="1" t="str">
        <f>TRIM(PROPER(Table2[[#This Row],[Country]]))</f>
        <v>India</v>
      </c>
      <c r="F2232" s="1" t="str">
        <f>TRIM(PROPER(Table2[[#This Row],[Category]]))</f>
        <v>Computers</v>
      </c>
      <c r="G2232" s="1" t="str">
        <f>TRIM(PROPER(Table2[[#This Row],[Brand]]))</f>
        <v>Apple</v>
      </c>
      <c r="H2232" s="1">
        <f>Table2[[#This Row],[Supplier_ID]]</f>
        <v>1071</v>
      </c>
      <c r="I2232" s="1">
        <f>Table2[[#This Row],[Market_Price]]</f>
        <v>1964.64</v>
      </c>
      <c r="J2232" s="1">
        <f>Table2[[#This Row],[Selling_Price]]</f>
        <v>3638.37</v>
      </c>
      <c r="K2232" s="1">
        <f>Table2[[#This Row],[Quantity]]</f>
        <v>499</v>
      </c>
      <c r="L2232" s="1" t="str">
        <f>IF(ISBLANK(Table2[[#This Row],[Status]]), "No Data Entered", IFERROR(Table2[[#This Row],[Status]], "No Data Entered"))</f>
        <v>Delivered</v>
      </c>
    </row>
    <row r="2233" spans="1:12" x14ac:dyDescent="0.3">
      <c r="A2233" s="1" t="str">
        <f>Table2[[#This Row],[Product_ID]]</f>
        <v>PRO2462</v>
      </c>
      <c r="B2233" s="1" t="str">
        <f>Table2[[#This Row],[Customer_ID]]</f>
        <v>CUST61863</v>
      </c>
      <c r="C2233" s="14" t="str">
        <f>Table2[[#This Row],[Date]]</f>
        <v>28/08/2025</v>
      </c>
      <c r="D2233" s="1" t="str">
        <f>TRIM(PROPER(Table2[[#This Row],[Product_Name]]))</f>
        <v>Keyboard</v>
      </c>
      <c r="E2233" s="1" t="str">
        <f>TRIM(PROPER(Table2[[#This Row],[Country]]))</f>
        <v>Australia</v>
      </c>
      <c r="F2233" s="1" t="str">
        <f>TRIM(PROPER(Table2[[#This Row],[Category]]))</f>
        <v>Accessories</v>
      </c>
      <c r="G2233" s="1" t="str">
        <f>TRIM(PROPER(Table2[[#This Row],[Brand]]))</f>
        <v>Lenovo</v>
      </c>
      <c r="H2233" s="1">
        <f>Table2[[#This Row],[Supplier_ID]]</f>
        <v>1093</v>
      </c>
      <c r="I2233" s="1">
        <f>Table2[[#This Row],[Market_Price]]</f>
        <v>67.03</v>
      </c>
      <c r="J2233" s="1">
        <f>Table2[[#This Row],[Selling_Price]]</f>
        <v>128.77000000000001</v>
      </c>
      <c r="K2233" s="1">
        <f>Table2[[#This Row],[Quantity]]</f>
        <v>193</v>
      </c>
      <c r="L2233" s="1" t="str">
        <f>IF(ISBLANK(Table2[[#This Row],[Status]]), "No Data Entered", IFERROR(Table2[[#This Row],[Status]], "No Data Entered"))</f>
        <v>Delivered</v>
      </c>
    </row>
    <row r="2234" spans="1:12" x14ac:dyDescent="0.3">
      <c r="A2234" s="1" t="str">
        <f>Table2[[#This Row],[Product_ID]]</f>
        <v>PRO4014</v>
      </c>
      <c r="B2234" s="1" t="str">
        <f>Table2[[#This Row],[Customer_ID]]</f>
        <v>CUST61867</v>
      </c>
      <c r="C2234" s="14" t="str">
        <f>Table2[[#This Row],[Date]]</f>
        <v>27/11/2023</v>
      </c>
      <c r="D2234" s="1" t="str">
        <f>TRIM(PROPER(Table2[[#This Row],[Product_Name]]))</f>
        <v>Smartphone</v>
      </c>
      <c r="E2234" s="1" t="str">
        <f>TRIM(PROPER(Table2[[#This Row],[Country]]))</f>
        <v>Australia</v>
      </c>
      <c r="F2234" s="1" t="str">
        <f>TRIM(PROPER(Table2[[#This Row],[Category]]))</f>
        <v>Wearables</v>
      </c>
      <c r="G2234" s="1" t="str">
        <f>TRIM(PROPER(Table2[[#This Row],[Brand]]))</f>
        <v>Lenovo</v>
      </c>
      <c r="H2234" s="1">
        <f>Table2[[#This Row],[Supplier_ID]]</f>
        <v>1030</v>
      </c>
      <c r="I2234" s="1">
        <f>Table2[[#This Row],[Market_Price]]</f>
        <v>860.89</v>
      </c>
      <c r="J2234" s="1">
        <f>Table2[[#This Row],[Selling_Price]]</f>
        <v>1529.06</v>
      </c>
      <c r="K2234" s="1">
        <f>Table2[[#This Row],[Quantity]]</f>
        <v>101</v>
      </c>
      <c r="L2234" s="1" t="str">
        <f>IF(ISBLANK(Table2[[#This Row],[Status]]), "No Data Entered", IFERROR(Table2[[#This Row],[Status]], "No Data Entered"))</f>
        <v>Delivered</v>
      </c>
    </row>
    <row r="2235" spans="1:12" x14ac:dyDescent="0.3">
      <c r="A2235" s="1" t="str">
        <f>Table2[[#This Row],[Product_ID]]</f>
        <v>PRO8642</v>
      </c>
      <c r="B2235" s="1" t="str">
        <f>Table2[[#This Row],[Customer_ID]]</f>
        <v>CUST61915</v>
      </c>
      <c r="C2235" s="14" t="str">
        <f>Table2[[#This Row],[Date]]</f>
        <v>08/02/2023</v>
      </c>
      <c r="D2235" s="1" t="str">
        <f>TRIM(PROPER(Table2[[#This Row],[Product_Name]]))</f>
        <v>Headphones</v>
      </c>
      <c r="E2235" s="1" t="str">
        <f>TRIM(PROPER(Table2[[#This Row],[Country]]))</f>
        <v>China</v>
      </c>
      <c r="F2235" s="1" t="str">
        <f>TRIM(PROPER(Table2[[#This Row],[Category]]))</f>
        <v>Wearables</v>
      </c>
      <c r="G2235" s="1" t="str">
        <f>TRIM(PROPER(Table2[[#This Row],[Brand]]))</f>
        <v>Canon</v>
      </c>
      <c r="H2235" s="1">
        <f>Table2[[#This Row],[Supplier_ID]]</f>
        <v>1021</v>
      </c>
      <c r="I2235" s="1">
        <f>Table2[[#This Row],[Market_Price]]</f>
        <v>1711.48</v>
      </c>
      <c r="J2235" s="1">
        <f>Table2[[#This Row],[Selling_Price]]</f>
        <v>1964.04</v>
      </c>
      <c r="K2235" s="1">
        <f>Table2[[#This Row],[Quantity]]</f>
        <v>31</v>
      </c>
      <c r="L2235" s="1" t="str">
        <f>IF(ISBLANK(Table2[[#This Row],[Status]]), "No Data Entered", IFERROR(Table2[[#This Row],[Status]], "No Data Entered"))</f>
        <v>Delivered</v>
      </c>
    </row>
    <row r="2236" spans="1:12" x14ac:dyDescent="0.3">
      <c r="A2236" s="1" t="str">
        <f>Table2[[#This Row],[Product_ID]]</f>
        <v>PRO8077</v>
      </c>
      <c r="B2236" s="1" t="str">
        <f>Table2[[#This Row],[Customer_ID]]</f>
        <v>CUST62223</v>
      </c>
      <c r="C2236" s="14" t="str">
        <f>Table2[[#This Row],[Date]]</f>
        <v>07/08/2021</v>
      </c>
      <c r="D2236" s="1" t="str">
        <f>TRIM(PROPER(Table2[[#This Row],[Product_Name]]))</f>
        <v>Smartphone</v>
      </c>
      <c r="E2236" s="1" t="str">
        <f>TRIM(PROPER(Table2[[#This Row],[Country]]))</f>
        <v>Brazil</v>
      </c>
      <c r="F2236" s="1" t="str">
        <f>TRIM(PROPER(Table2[[#This Row],[Category]]))</f>
        <v>Accessories</v>
      </c>
      <c r="G2236" s="1" t="str">
        <f>TRIM(PROPER(Table2[[#This Row],[Brand]]))</f>
        <v>Asus</v>
      </c>
      <c r="H2236" s="1">
        <f>Table2[[#This Row],[Supplier_ID]]</f>
        <v>1014</v>
      </c>
      <c r="I2236" s="1">
        <f>Table2[[#This Row],[Market_Price]]</f>
        <v>260.77999999999997</v>
      </c>
      <c r="J2236" s="1">
        <f>Table2[[#This Row],[Selling_Price]]</f>
        <v>484.54</v>
      </c>
      <c r="K2236" s="1">
        <f>Table2[[#This Row],[Quantity]]</f>
        <v>235</v>
      </c>
      <c r="L2236" s="1" t="str">
        <f>IF(ISBLANK(Table2[[#This Row],[Status]]), "No Data Entered", IFERROR(Table2[[#This Row],[Status]], "No Data Entered"))</f>
        <v>Delivered</v>
      </c>
    </row>
    <row r="2237" spans="1:12" x14ac:dyDescent="0.3">
      <c r="A2237" s="1" t="str">
        <f>Table2[[#This Row],[Product_ID]]</f>
        <v>PRO1202</v>
      </c>
      <c r="B2237" s="1" t="str">
        <f>Table2[[#This Row],[Customer_ID]]</f>
        <v>CUST62262</v>
      </c>
      <c r="C2237" s="14" t="str">
        <f>Table2[[#This Row],[Date]]</f>
        <v>21/11/2022</v>
      </c>
      <c r="D2237" s="1" t="str">
        <f>TRIM(PROPER(Table2[[#This Row],[Product_Name]]))</f>
        <v>Camera</v>
      </c>
      <c r="E2237" s="1" t="str">
        <f>TRIM(PROPER(Table2[[#This Row],[Country]]))</f>
        <v>China</v>
      </c>
      <c r="F2237" s="1" t="str">
        <f>TRIM(PROPER(Table2[[#This Row],[Category]]))</f>
        <v>Accessories</v>
      </c>
      <c r="G2237" s="1" t="str">
        <f>TRIM(PROPER(Table2[[#This Row],[Brand]]))</f>
        <v>Asus</v>
      </c>
      <c r="H2237" s="1">
        <f>Table2[[#This Row],[Supplier_ID]]</f>
        <v>1055</v>
      </c>
      <c r="I2237" s="1">
        <f>Table2[[#This Row],[Market_Price]]</f>
        <v>599.70000000000005</v>
      </c>
      <c r="J2237" s="1">
        <f>Table2[[#This Row],[Selling_Price]]</f>
        <v>1105.43</v>
      </c>
      <c r="K2237" s="1">
        <f>Table2[[#This Row],[Quantity]]</f>
        <v>417</v>
      </c>
      <c r="L2237" s="1" t="str">
        <f>IF(ISBLANK(Table2[[#This Row],[Status]]), "No Data Entered", IFERROR(Table2[[#This Row],[Status]], "No Data Entered"))</f>
        <v>Delivered</v>
      </c>
    </row>
    <row r="2238" spans="1:12" x14ac:dyDescent="0.3">
      <c r="A2238" s="1" t="str">
        <f>Table2[[#This Row],[Product_ID]]</f>
        <v>PRO2312</v>
      </c>
      <c r="B2238" s="1" t="str">
        <f>Table2[[#This Row],[Customer_ID]]</f>
        <v>CUST62303</v>
      </c>
      <c r="C2238" s="14" t="str">
        <f>Table2[[#This Row],[Date]]</f>
        <v>15/04/2021</v>
      </c>
      <c r="D2238" s="1" t="str">
        <f>TRIM(PROPER(Table2[[#This Row],[Product_Name]]))</f>
        <v>Mouse</v>
      </c>
      <c r="E2238" s="1" t="str">
        <f>TRIM(PROPER(Table2[[#This Row],[Country]]))</f>
        <v>Brazil</v>
      </c>
      <c r="F2238" s="1" t="str">
        <f>TRIM(PROPER(Table2[[#This Row],[Category]]))</f>
        <v>Computers</v>
      </c>
      <c r="G2238" s="1" t="str">
        <f>TRIM(PROPER(Table2[[#This Row],[Brand]]))</f>
        <v>Dell</v>
      </c>
      <c r="H2238" s="1">
        <f>Table2[[#This Row],[Supplier_ID]]</f>
        <v>1016</v>
      </c>
      <c r="I2238" s="1">
        <f>Table2[[#This Row],[Market_Price]]</f>
        <v>1693.09</v>
      </c>
      <c r="J2238" s="1">
        <f>Table2[[#This Row],[Selling_Price]]</f>
        <v>2836.64</v>
      </c>
      <c r="K2238" s="1">
        <f>Table2[[#This Row],[Quantity]]</f>
        <v>363</v>
      </c>
      <c r="L2238" s="1" t="str">
        <f>IF(ISBLANK(Table2[[#This Row],[Status]]), "No Data Entered", IFERROR(Table2[[#This Row],[Status]], "No Data Entered"))</f>
        <v>Delivered</v>
      </c>
    </row>
    <row r="2239" spans="1:12" x14ac:dyDescent="0.3">
      <c r="A2239" s="1" t="str">
        <f>Table2[[#This Row],[Product_ID]]</f>
        <v>PRO7267</v>
      </c>
      <c r="B2239" s="1" t="str">
        <f>Table2[[#This Row],[Customer_ID]]</f>
        <v>CUST62352</v>
      </c>
      <c r="C2239" s="14" t="str">
        <f>Table2[[#This Row],[Date]]</f>
        <v>15/12/2021</v>
      </c>
      <c r="D2239" s="1" t="str">
        <f>TRIM(PROPER(Table2[[#This Row],[Product_Name]]))</f>
        <v>Smartwatch</v>
      </c>
      <c r="E2239" s="1" t="str">
        <f>TRIM(PROPER(Table2[[#This Row],[Country]]))</f>
        <v>Canada</v>
      </c>
      <c r="F2239" s="1" t="str">
        <f>TRIM(PROPER(Table2[[#This Row],[Category]]))</f>
        <v>Electronics</v>
      </c>
      <c r="G2239" s="1" t="str">
        <f>TRIM(PROPER(Table2[[#This Row],[Brand]]))</f>
        <v>Logitech</v>
      </c>
      <c r="H2239" s="1">
        <f>Table2[[#This Row],[Supplier_ID]]</f>
        <v>1099</v>
      </c>
      <c r="I2239" s="1">
        <f>Table2[[#This Row],[Market_Price]]</f>
        <v>108.28</v>
      </c>
      <c r="J2239" s="1">
        <f>Table2[[#This Row],[Selling_Price]]</f>
        <v>181.71</v>
      </c>
      <c r="K2239" s="1">
        <f>Table2[[#This Row],[Quantity]]</f>
        <v>14</v>
      </c>
      <c r="L2239" s="1" t="str">
        <f>IF(ISBLANK(Table2[[#This Row],[Status]]), "No Data Entered", IFERROR(Table2[[#This Row],[Status]], "No Data Entered"))</f>
        <v>Delivered</v>
      </c>
    </row>
    <row r="2240" spans="1:12" x14ac:dyDescent="0.3">
      <c r="A2240" s="1" t="str">
        <f>Table2[[#This Row],[Product_ID]]</f>
        <v>PRO1959</v>
      </c>
      <c r="B2240" s="1" t="str">
        <f>Table2[[#This Row],[Customer_ID]]</f>
        <v>CUST62373</v>
      </c>
      <c r="C2240" s="14" t="str">
        <f>Table2[[#This Row],[Date]]</f>
        <v>23/06/2024</v>
      </c>
      <c r="D2240" s="1" t="str">
        <f>TRIM(PROPER(Table2[[#This Row],[Product_Name]]))</f>
        <v>Smartphone</v>
      </c>
      <c r="E2240" s="1" t="str">
        <f>TRIM(PROPER(Table2[[#This Row],[Country]]))</f>
        <v>Japan</v>
      </c>
      <c r="F2240" s="1" t="str">
        <f>TRIM(PROPER(Table2[[#This Row],[Category]]))</f>
        <v>Wearables</v>
      </c>
      <c r="G2240" s="1" t="str">
        <f>TRIM(PROPER(Table2[[#This Row],[Brand]]))</f>
        <v>Sony</v>
      </c>
      <c r="H2240" s="1">
        <f>Table2[[#This Row],[Supplier_ID]]</f>
        <v>1058</v>
      </c>
      <c r="I2240" s="1">
        <f>Table2[[#This Row],[Market_Price]]</f>
        <v>1571.16</v>
      </c>
      <c r="J2240" s="1">
        <f>Table2[[#This Row],[Selling_Price]]</f>
        <v>2574.4699999999998</v>
      </c>
      <c r="K2240" s="1">
        <f>Table2[[#This Row],[Quantity]]</f>
        <v>294</v>
      </c>
      <c r="L2240" s="1" t="str">
        <f>IF(ISBLANK(Table2[[#This Row],[Status]]), "No Data Entered", IFERROR(Table2[[#This Row],[Status]], "No Data Entered"))</f>
        <v>Delivered</v>
      </c>
    </row>
    <row r="2241" spans="1:12" x14ac:dyDescent="0.3">
      <c r="A2241" s="1" t="str">
        <f>Table2[[#This Row],[Product_ID]]</f>
        <v>PRO6837</v>
      </c>
      <c r="B2241" s="1" t="str">
        <f>Table2[[#This Row],[Customer_ID]]</f>
        <v>CUST62476</v>
      </c>
      <c r="C2241" s="14" t="str">
        <f>Table2[[#This Row],[Date]]</f>
        <v>09/10/2024</v>
      </c>
      <c r="D2241" s="1" t="str">
        <f>TRIM(PROPER(Table2[[#This Row],[Product_Name]]))</f>
        <v>Camera</v>
      </c>
      <c r="E2241" s="1" t="str">
        <f>TRIM(PROPER(Table2[[#This Row],[Country]]))</f>
        <v>Uk</v>
      </c>
      <c r="F2241" s="1" t="str">
        <f>TRIM(PROPER(Table2[[#This Row],[Category]]))</f>
        <v>Wearables</v>
      </c>
      <c r="G2241" s="1" t="str">
        <f>TRIM(PROPER(Table2[[#This Row],[Brand]]))</f>
        <v>Dell</v>
      </c>
      <c r="H2241" s="1">
        <f>Table2[[#This Row],[Supplier_ID]]</f>
        <v>1005</v>
      </c>
      <c r="I2241" s="1">
        <f>Table2[[#This Row],[Market_Price]]</f>
        <v>625.82000000000005</v>
      </c>
      <c r="J2241" s="1">
        <f>Table2[[#This Row],[Selling_Price]]</f>
        <v>919.85</v>
      </c>
      <c r="K2241" s="1">
        <f>Table2[[#This Row],[Quantity]]</f>
        <v>400</v>
      </c>
      <c r="L2241" s="1" t="str">
        <f>IF(ISBLANK(Table2[[#This Row],[Status]]), "No Data Entered", IFERROR(Table2[[#This Row],[Status]], "No Data Entered"))</f>
        <v>Delivered</v>
      </c>
    </row>
    <row r="2242" spans="1:12" x14ac:dyDescent="0.3">
      <c r="A2242" s="1" t="str">
        <f>Table2[[#This Row],[Product_ID]]</f>
        <v>PRO5107</v>
      </c>
      <c r="B2242" s="1" t="str">
        <f>Table2[[#This Row],[Customer_ID]]</f>
        <v>CUST62524</v>
      </c>
      <c r="C2242" s="14" t="str">
        <f>Table2[[#This Row],[Date]]</f>
        <v>22/10/2025</v>
      </c>
      <c r="D2242" s="1" t="str">
        <f>TRIM(PROPER(Table2[[#This Row],[Product_Name]]))</f>
        <v>Monitor</v>
      </c>
      <c r="E2242" s="1" t="str">
        <f>TRIM(PROPER(Table2[[#This Row],[Country]]))</f>
        <v>India</v>
      </c>
      <c r="F2242" s="1" t="str">
        <f>TRIM(PROPER(Table2[[#This Row],[Category]]))</f>
        <v>Wearables</v>
      </c>
      <c r="G2242" s="1" t="str">
        <f>TRIM(PROPER(Table2[[#This Row],[Brand]]))</f>
        <v>Samsung</v>
      </c>
      <c r="H2242" s="1">
        <f>Table2[[#This Row],[Supplier_ID]]</f>
        <v>1044</v>
      </c>
      <c r="I2242" s="1">
        <f>Table2[[#This Row],[Market_Price]]</f>
        <v>88.69</v>
      </c>
      <c r="J2242" s="1">
        <f>Table2[[#This Row],[Selling_Price]]</f>
        <v>154.47999999999999</v>
      </c>
      <c r="K2242" s="1">
        <f>Table2[[#This Row],[Quantity]]</f>
        <v>362</v>
      </c>
      <c r="L2242" s="1" t="str">
        <f>IF(ISBLANK(Table2[[#This Row],[Status]]), "No Data Entered", IFERROR(Table2[[#This Row],[Status]], "No Data Entered"))</f>
        <v>Delivered</v>
      </c>
    </row>
    <row r="2243" spans="1:12" x14ac:dyDescent="0.3">
      <c r="A2243" s="1" t="str">
        <f>Table2[[#This Row],[Product_ID]]</f>
        <v>PRO2641</v>
      </c>
      <c r="B2243" s="1" t="str">
        <f>Table2[[#This Row],[Customer_ID]]</f>
        <v>CUST62572</v>
      </c>
      <c r="C2243" s="14" t="str">
        <f>Table2[[#This Row],[Date]]</f>
        <v>10/01/2023</v>
      </c>
      <c r="D2243" s="1" t="str">
        <f>TRIM(PROPER(Table2[[#This Row],[Product_Name]]))</f>
        <v>Smartphone</v>
      </c>
      <c r="E2243" s="1" t="str">
        <f>TRIM(PROPER(Table2[[#This Row],[Country]]))</f>
        <v>Australia</v>
      </c>
      <c r="F2243" s="1" t="str">
        <f>TRIM(PROPER(Table2[[#This Row],[Category]]))</f>
        <v>Computers</v>
      </c>
      <c r="G2243" s="1" t="str">
        <f>TRIM(PROPER(Table2[[#This Row],[Brand]]))</f>
        <v>Canon</v>
      </c>
      <c r="H2243" s="1">
        <f>Table2[[#This Row],[Supplier_ID]]</f>
        <v>1067</v>
      </c>
      <c r="I2243" s="1">
        <f>Table2[[#This Row],[Market_Price]]</f>
        <v>1723.03</v>
      </c>
      <c r="J2243" s="1">
        <f>Table2[[#This Row],[Selling_Price]]</f>
        <v>2722.39</v>
      </c>
      <c r="K2243" s="1">
        <f>Table2[[#This Row],[Quantity]]</f>
        <v>472</v>
      </c>
      <c r="L2243" s="1" t="str">
        <f>IF(ISBLANK(Table2[[#This Row],[Status]]), "No Data Entered", IFERROR(Table2[[#This Row],[Status]], "No Data Entered"))</f>
        <v>Delivered</v>
      </c>
    </row>
    <row r="2244" spans="1:12" x14ac:dyDescent="0.3">
      <c r="A2244" s="1" t="str">
        <f>Table2[[#This Row],[Product_ID]]</f>
        <v>PRO2390</v>
      </c>
      <c r="B2244" s="1" t="str">
        <f>Table2[[#This Row],[Customer_ID]]</f>
        <v>CUST62603</v>
      </c>
      <c r="C2244" s="14" t="str">
        <f>Table2[[#This Row],[Date]]</f>
        <v>20/10/2021</v>
      </c>
      <c r="D2244" s="1" t="str">
        <f>TRIM(PROPER(Table2[[#This Row],[Product_Name]]))</f>
        <v>Headphones</v>
      </c>
      <c r="E2244" s="1" t="str">
        <f>TRIM(PROPER(Table2[[#This Row],[Country]]))</f>
        <v>Uk</v>
      </c>
      <c r="F2244" s="1" t="str">
        <f>TRIM(PROPER(Table2[[#This Row],[Category]]))</f>
        <v>Accessories</v>
      </c>
      <c r="G2244" s="1" t="str">
        <f>TRIM(PROPER(Table2[[#This Row],[Brand]]))</f>
        <v>Asus</v>
      </c>
      <c r="H2244" s="1">
        <f>Table2[[#This Row],[Supplier_ID]]</f>
        <v>1017</v>
      </c>
      <c r="I2244" s="1">
        <f>Table2[[#This Row],[Market_Price]]</f>
        <v>734.6</v>
      </c>
      <c r="J2244" s="1">
        <f>Table2[[#This Row],[Selling_Price]]</f>
        <v>1180.26</v>
      </c>
      <c r="K2244" s="1">
        <f>Table2[[#This Row],[Quantity]]</f>
        <v>175</v>
      </c>
      <c r="L2244" s="1" t="str">
        <f>IF(ISBLANK(Table2[[#This Row],[Status]]), "No Data Entered", IFERROR(Table2[[#This Row],[Status]], "No Data Entered"))</f>
        <v>Delivered</v>
      </c>
    </row>
    <row r="2245" spans="1:12" x14ac:dyDescent="0.3">
      <c r="A2245" s="1" t="str">
        <f>Table2[[#This Row],[Product_ID]]</f>
        <v>PRO8391</v>
      </c>
      <c r="B2245" s="1" t="str">
        <f>Table2[[#This Row],[Customer_ID]]</f>
        <v>CUST62674</v>
      </c>
      <c r="C2245" s="14" t="str">
        <f>Table2[[#This Row],[Date]]</f>
        <v>21/09/2025</v>
      </c>
      <c r="D2245" s="1" t="str">
        <f>TRIM(PROPER(Table2[[#This Row],[Product_Name]]))</f>
        <v>Printer</v>
      </c>
      <c r="E2245" s="1" t="str">
        <f>TRIM(PROPER(Table2[[#This Row],[Country]]))</f>
        <v>India</v>
      </c>
      <c r="F2245" s="1" t="str">
        <f>TRIM(PROPER(Table2[[#This Row],[Category]]))</f>
        <v>Accessories</v>
      </c>
      <c r="G2245" s="1" t="str">
        <f>TRIM(PROPER(Table2[[#This Row],[Brand]]))</f>
        <v>Dell</v>
      </c>
      <c r="H2245" s="1">
        <f>Table2[[#This Row],[Supplier_ID]]</f>
        <v>1076</v>
      </c>
      <c r="I2245" s="1">
        <f>Table2[[#This Row],[Market_Price]]</f>
        <v>568.39</v>
      </c>
      <c r="J2245" s="1">
        <f>Table2[[#This Row],[Selling_Price]]</f>
        <v>885.73</v>
      </c>
      <c r="K2245" s="1">
        <f>Table2[[#This Row],[Quantity]]</f>
        <v>429</v>
      </c>
      <c r="L2245" s="1" t="str">
        <f>IF(ISBLANK(Table2[[#This Row],[Status]]), "No Data Entered", IFERROR(Table2[[#This Row],[Status]], "No Data Entered"))</f>
        <v>Delivered</v>
      </c>
    </row>
    <row r="2246" spans="1:12" x14ac:dyDescent="0.3">
      <c r="A2246" s="1" t="str">
        <f>Table2[[#This Row],[Product_ID]]</f>
        <v>PRO9643</v>
      </c>
      <c r="B2246" s="1" t="str">
        <f>Table2[[#This Row],[Customer_ID]]</f>
        <v>CUST62708</v>
      </c>
      <c r="C2246" s="14" t="str">
        <f>Table2[[#This Row],[Date]]</f>
        <v>08/05/2020</v>
      </c>
      <c r="D2246" s="1" t="str">
        <f>TRIM(PROPER(Table2[[#This Row],[Product_Name]]))</f>
        <v>Monitor</v>
      </c>
      <c r="E2246" s="1" t="str">
        <f>TRIM(PROPER(Table2[[#This Row],[Country]]))</f>
        <v>India</v>
      </c>
      <c r="F2246" s="1" t="str">
        <f>TRIM(PROPER(Table2[[#This Row],[Category]]))</f>
        <v>Electronics</v>
      </c>
      <c r="G2246" s="1" t="str">
        <f>TRIM(PROPER(Table2[[#This Row],[Brand]]))</f>
        <v>Logitech</v>
      </c>
      <c r="H2246" s="1">
        <f>Table2[[#This Row],[Supplier_ID]]</f>
        <v>1095</v>
      </c>
      <c r="I2246" s="1">
        <f>Table2[[#This Row],[Market_Price]]</f>
        <v>675.73</v>
      </c>
      <c r="J2246" s="1">
        <f>Table2[[#This Row],[Selling_Price]]</f>
        <v>932.09</v>
      </c>
      <c r="K2246" s="1">
        <f>Table2[[#This Row],[Quantity]]</f>
        <v>233</v>
      </c>
      <c r="L2246" s="1" t="str">
        <f>IF(ISBLANK(Table2[[#This Row],[Status]]), "No Data Entered", IFERROR(Table2[[#This Row],[Status]], "No Data Entered"))</f>
        <v>Delivered</v>
      </c>
    </row>
    <row r="2247" spans="1:12" x14ac:dyDescent="0.3">
      <c r="A2247" s="1" t="str">
        <f>Table2[[#This Row],[Product_ID]]</f>
        <v>PRO8128</v>
      </c>
      <c r="B2247" s="1" t="str">
        <f>Table2[[#This Row],[Customer_ID]]</f>
        <v>CUST62730</v>
      </c>
      <c r="C2247" s="14" t="str">
        <f>Table2[[#This Row],[Date]]</f>
        <v>17/10/2025</v>
      </c>
      <c r="D2247" s="1" t="str">
        <f>TRIM(PROPER(Table2[[#This Row],[Product_Name]]))</f>
        <v>Camera</v>
      </c>
      <c r="E2247" s="1" t="str">
        <f>TRIM(PROPER(Table2[[#This Row],[Country]]))</f>
        <v>Uk</v>
      </c>
      <c r="F2247" s="1" t="str">
        <f>TRIM(PROPER(Table2[[#This Row],[Category]]))</f>
        <v>Electronics</v>
      </c>
      <c r="G2247" s="1" t="str">
        <f>TRIM(PROPER(Table2[[#This Row],[Brand]]))</f>
        <v>Sony</v>
      </c>
      <c r="H2247" s="1">
        <f>Table2[[#This Row],[Supplier_ID]]</f>
        <v>1100</v>
      </c>
      <c r="I2247" s="1">
        <f>Table2[[#This Row],[Market_Price]]</f>
        <v>1286.3900000000001</v>
      </c>
      <c r="J2247" s="1">
        <f>Table2[[#This Row],[Selling_Price]]</f>
        <v>1758.49</v>
      </c>
      <c r="K2247" s="1">
        <f>Table2[[#This Row],[Quantity]]</f>
        <v>15</v>
      </c>
      <c r="L2247" s="1" t="str">
        <f>IF(ISBLANK(Table2[[#This Row],[Status]]), "No Data Entered", IFERROR(Table2[[#This Row],[Status]], "No Data Entered"))</f>
        <v>Delivered</v>
      </c>
    </row>
    <row r="2248" spans="1:12" x14ac:dyDescent="0.3">
      <c r="A2248" s="1" t="str">
        <f>Table2[[#This Row],[Product_ID]]</f>
        <v>PRO1247</v>
      </c>
      <c r="B2248" s="1" t="str">
        <f>Table2[[#This Row],[Customer_ID]]</f>
        <v>CUST62750</v>
      </c>
      <c r="C2248" s="14" t="str">
        <f>Table2[[#This Row],[Date]]</f>
        <v>18/12/2020</v>
      </c>
      <c r="D2248" s="1" t="str">
        <f>TRIM(PROPER(Table2[[#This Row],[Product_Name]]))</f>
        <v>Tablet</v>
      </c>
      <c r="E2248" s="1" t="str">
        <f>TRIM(PROPER(Table2[[#This Row],[Country]]))</f>
        <v>Germany</v>
      </c>
      <c r="F2248" s="1" t="str">
        <f>TRIM(PROPER(Table2[[#This Row],[Category]]))</f>
        <v>Electronics</v>
      </c>
      <c r="G2248" s="1" t="str">
        <f>TRIM(PROPER(Table2[[#This Row],[Brand]]))</f>
        <v>Microsoft</v>
      </c>
      <c r="H2248" s="1">
        <f>Table2[[#This Row],[Supplier_ID]]</f>
        <v>1100</v>
      </c>
      <c r="I2248" s="1">
        <f>Table2[[#This Row],[Market_Price]]</f>
        <v>1558</v>
      </c>
      <c r="J2248" s="1">
        <f>Table2[[#This Row],[Selling_Price]]</f>
        <v>2014.97</v>
      </c>
      <c r="K2248" s="1">
        <f>Table2[[#This Row],[Quantity]]</f>
        <v>62</v>
      </c>
      <c r="L2248" s="1" t="str">
        <f>IF(ISBLANK(Table2[[#This Row],[Status]]), "No Data Entered", IFERROR(Table2[[#This Row],[Status]], "No Data Entered"))</f>
        <v>Delivered</v>
      </c>
    </row>
    <row r="2249" spans="1:12" x14ac:dyDescent="0.3">
      <c r="A2249" s="1" t="str">
        <f>Table2[[#This Row],[Product_ID]]</f>
        <v>PRO6619</v>
      </c>
      <c r="B2249" s="1" t="str">
        <f>Table2[[#This Row],[Customer_ID]]</f>
        <v>CUST62836</v>
      </c>
      <c r="C2249" s="14" t="str">
        <f>Table2[[#This Row],[Date]]</f>
        <v>21/10/2022</v>
      </c>
      <c r="D2249" s="1" t="str">
        <f>TRIM(PROPER(Table2[[#This Row],[Product_Name]]))</f>
        <v>Keyboard</v>
      </c>
      <c r="E2249" s="1" t="str">
        <f>TRIM(PROPER(Table2[[#This Row],[Country]]))</f>
        <v>Brazil</v>
      </c>
      <c r="F2249" s="1" t="str">
        <f>TRIM(PROPER(Table2[[#This Row],[Category]]))</f>
        <v>Office Supplies</v>
      </c>
      <c r="G2249" s="1" t="str">
        <f>TRIM(PROPER(Table2[[#This Row],[Brand]]))</f>
        <v>Sony</v>
      </c>
      <c r="H2249" s="1">
        <f>Table2[[#This Row],[Supplier_ID]]</f>
        <v>1013</v>
      </c>
      <c r="I2249" s="1">
        <f>Table2[[#This Row],[Market_Price]]</f>
        <v>1273.06</v>
      </c>
      <c r="J2249" s="1">
        <f>Table2[[#This Row],[Selling_Price]]</f>
        <v>1716.27</v>
      </c>
      <c r="K2249" s="1">
        <f>Table2[[#This Row],[Quantity]]</f>
        <v>140</v>
      </c>
      <c r="L2249" s="1" t="str">
        <f>IF(ISBLANK(Table2[[#This Row],[Status]]), "No Data Entered", IFERROR(Table2[[#This Row],[Status]], "No Data Entered"))</f>
        <v>Delivered</v>
      </c>
    </row>
    <row r="2250" spans="1:12" x14ac:dyDescent="0.3">
      <c r="A2250" s="1" t="str">
        <f>Table2[[#This Row],[Product_ID]]</f>
        <v>PRO3735</v>
      </c>
      <c r="B2250" s="1" t="str">
        <f>Table2[[#This Row],[Customer_ID]]</f>
        <v>CUST62897</v>
      </c>
      <c r="C2250" s="14" t="str">
        <f>Table2[[#This Row],[Date]]</f>
        <v>23/07/2023</v>
      </c>
      <c r="D2250" s="1" t="str">
        <f>TRIM(PROPER(Table2[[#This Row],[Product_Name]]))</f>
        <v>Keyboard</v>
      </c>
      <c r="E2250" s="1" t="str">
        <f>TRIM(PROPER(Table2[[#This Row],[Country]]))</f>
        <v>Brazil</v>
      </c>
      <c r="F2250" s="1" t="str">
        <f>TRIM(PROPER(Table2[[#This Row],[Category]]))</f>
        <v>Computers</v>
      </c>
      <c r="G2250" s="1" t="str">
        <f>TRIM(PROPER(Table2[[#This Row],[Brand]]))</f>
        <v>Canon</v>
      </c>
      <c r="H2250" s="1">
        <f>Table2[[#This Row],[Supplier_ID]]</f>
        <v>1071</v>
      </c>
      <c r="I2250" s="1">
        <f>Table2[[#This Row],[Market_Price]]</f>
        <v>1413.41</v>
      </c>
      <c r="J2250" s="1">
        <f>Table2[[#This Row],[Selling_Price]]</f>
        <v>1582.11</v>
      </c>
      <c r="K2250" s="1">
        <f>Table2[[#This Row],[Quantity]]</f>
        <v>33</v>
      </c>
      <c r="L2250" s="1" t="str">
        <f>IF(ISBLANK(Table2[[#This Row],[Status]]), "No Data Entered", IFERROR(Table2[[#This Row],[Status]], "No Data Entered"))</f>
        <v>Delivered</v>
      </c>
    </row>
    <row r="2251" spans="1:12" x14ac:dyDescent="0.3">
      <c r="A2251" s="1" t="str">
        <f>Table2[[#This Row],[Product_ID]]</f>
        <v>PRO1705</v>
      </c>
      <c r="B2251" s="1" t="str">
        <f>Table2[[#This Row],[Customer_ID]]</f>
        <v>CUST62898</v>
      </c>
      <c r="C2251" s="14" t="str">
        <f>Table2[[#This Row],[Date]]</f>
        <v>25/12/2023</v>
      </c>
      <c r="D2251" s="1" t="str">
        <f>TRIM(PROPER(Table2[[#This Row],[Product_Name]]))</f>
        <v>Headphones</v>
      </c>
      <c r="E2251" s="1" t="str">
        <f>TRIM(PROPER(Table2[[#This Row],[Country]]))</f>
        <v>France</v>
      </c>
      <c r="F2251" s="1" t="str">
        <f>TRIM(PROPER(Table2[[#This Row],[Category]]))</f>
        <v>Electronics</v>
      </c>
      <c r="G2251" s="1" t="str">
        <f>TRIM(PROPER(Table2[[#This Row],[Brand]]))</f>
        <v>Logitech</v>
      </c>
      <c r="H2251" s="1">
        <f>Table2[[#This Row],[Supplier_ID]]</f>
        <v>1064</v>
      </c>
      <c r="I2251" s="1">
        <f>Table2[[#This Row],[Market_Price]]</f>
        <v>1426.65</v>
      </c>
      <c r="J2251" s="1">
        <f>Table2[[#This Row],[Selling_Price]]</f>
        <v>1909.08</v>
      </c>
      <c r="K2251" s="1">
        <f>Table2[[#This Row],[Quantity]]</f>
        <v>261</v>
      </c>
      <c r="L2251" s="1" t="str">
        <f>IF(ISBLANK(Table2[[#This Row],[Status]]), "No Data Entered", IFERROR(Table2[[#This Row],[Status]], "No Data Entered"))</f>
        <v>Delivered</v>
      </c>
    </row>
    <row r="2252" spans="1:12" x14ac:dyDescent="0.3">
      <c r="A2252" s="1" t="str">
        <f>Table2[[#This Row],[Product_ID]]</f>
        <v>PRO2804</v>
      </c>
      <c r="B2252" s="1" t="str">
        <f>Table2[[#This Row],[Customer_ID]]</f>
        <v>CUST62934</v>
      </c>
      <c r="C2252" s="14" t="str">
        <f>Table2[[#This Row],[Date]]</f>
        <v>08/11/2021</v>
      </c>
      <c r="D2252" s="1" t="str">
        <f>TRIM(PROPER(Table2[[#This Row],[Product_Name]]))</f>
        <v>Tablet</v>
      </c>
      <c r="E2252" s="1" t="str">
        <f>TRIM(PROPER(Table2[[#This Row],[Country]]))</f>
        <v>Uk</v>
      </c>
      <c r="F2252" s="1" t="str">
        <f>TRIM(PROPER(Table2[[#This Row],[Category]]))</f>
        <v>Wearables</v>
      </c>
      <c r="G2252" s="1" t="str">
        <f>TRIM(PROPER(Table2[[#This Row],[Brand]]))</f>
        <v>Apple</v>
      </c>
      <c r="H2252" s="1">
        <f>Table2[[#This Row],[Supplier_ID]]</f>
        <v>1028</v>
      </c>
      <c r="I2252" s="1">
        <f>Table2[[#This Row],[Market_Price]]</f>
        <v>1046.69</v>
      </c>
      <c r="J2252" s="1">
        <f>Table2[[#This Row],[Selling_Price]]</f>
        <v>1832.37</v>
      </c>
      <c r="K2252" s="1">
        <f>Table2[[#This Row],[Quantity]]</f>
        <v>479</v>
      </c>
      <c r="L2252" s="1" t="str">
        <f>IF(ISBLANK(Table2[[#This Row],[Status]]), "No Data Entered", IFERROR(Table2[[#This Row],[Status]], "No Data Entered"))</f>
        <v>Delivered</v>
      </c>
    </row>
    <row r="2253" spans="1:12" x14ac:dyDescent="0.3">
      <c r="A2253" s="1" t="str">
        <f>Table2[[#This Row],[Product_ID]]</f>
        <v>PRO7278</v>
      </c>
      <c r="B2253" s="1" t="str">
        <f>Table2[[#This Row],[Customer_ID]]</f>
        <v>CUST62973</v>
      </c>
      <c r="C2253" s="14" t="str">
        <f>Table2[[#This Row],[Date]]</f>
        <v>28/01/2024</v>
      </c>
      <c r="D2253" s="1" t="str">
        <f>TRIM(PROPER(Table2[[#This Row],[Product_Name]]))</f>
        <v>Camera</v>
      </c>
      <c r="E2253" s="1" t="str">
        <f>TRIM(PROPER(Table2[[#This Row],[Country]]))</f>
        <v>China</v>
      </c>
      <c r="F2253" s="1" t="str">
        <f>TRIM(PROPER(Table2[[#This Row],[Category]]))</f>
        <v>Accessories</v>
      </c>
      <c r="G2253" s="1" t="str">
        <f>TRIM(PROPER(Table2[[#This Row],[Brand]]))</f>
        <v>Logitech</v>
      </c>
      <c r="H2253" s="1">
        <f>Table2[[#This Row],[Supplier_ID]]</f>
        <v>1071</v>
      </c>
      <c r="I2253" s="1">
        <f>Table2[[#This Row],[Market_Price]]</f>
        <v>859.41</v>
      </c>
      <c r="J2253" s="1">
        <f>Table2[[#This Row],[Selling_Price]]</f>
        <v>1700.73</v>
      </c>
      <c r="K2253" s="1">
        <f>Table2[[#This Row],[Quantity]]</f>
        <v>135</v>
      </c>
      <c r="L2253" s="1" t="str">
        <f>IF(ISBLANK(Table2[[#This Row],[Status]]), "No Data Entered", IFERROR(Table2[[#This Row],[Status]], "No Data Entered"))</f>
        <v>Delivered</v>
      </c>
    </row>
    <row r="2254" spans="1:12" x14ac:dyDescent="0.3">
      <c r="A2254" s="1" t="str">
        <f>Table2[[#This Row],[Product_ID]]</f>
        <v>PRO8620</v>
      </c>
      <c r="B2254" s="1" t="str">
        <f>Table2[[#This Row],[Customer_ID]]</f>
        <v>CUST63046</v>
      </c>
      <c r="C2254" s="14" t="str">
        <f>Table2[[#This Row],[Date]]</f>
        <v>12/07/2024</v>
      </c>
      <c r="D2254" s="1" t="str">
        <f>TRIM(PROPER(Table2[[#This Row],[Product_Name]]))</f>
        <v>Smartphone</v>
      </c>
      <c r="E2254" s="1" t="str">
        <f>TRIM(PROPER(Table2[[#This Row],[Country]]))</f>
        <v>China</v>
      </c>
      <c r="F2254" s="1" t="str">
        <f>TRIM(PROPER(Table2[[#This Row],[Category]]))</f>
        <v>Computers</v>
      </c>
      <c r="G2254" s="1" t="str">
        <f>TRIM(PROPER(Table2[[#This Row],[Brand]]))</f>
        <v>Asus</v>
      </c>
      <c r="H2254" s="1">
        <f>Table2[[#This Row],[Supplier_ID]]</f>
        <v>1052</v>
      </c>
      <c r="I2254" s="1">
        <f>Table2[[#This Row],[Market_Price]]</f>
        <v>428.8</v>
      </c>
      <c r="J2254" s="1">
        <f>Table2[[#This Row],[Selling_Price]]</f>
        <v>542.78</v>
      </c>
      <c r="K2254" s="1">
        <f>Table2[[#This Row],[Quantity]]</f>
        <v>420</v>
      </c>
      <c r="L2254" s="1" t="str">
        <f>IF(ISBLANK(Table2[[#This Row],[Status]]), "No Data Entered", IFERROR(Table2[[#This Row],[Status]], "No Data Entered"))</f>
        <v>Delivered</v>
      </c>
    </row>
    <row r="2255" spans="1:12" x14ac:dyDescent="0.3">
      <c r="A2255" s="1" t="str">
        <f>Table2[[#This Row],[Product_ID]]</f>
        <v>PRO6439</v>
      </c>
      <c r="B2255" s="1" t="str">
        <f>Table2[[#This Row],[Customer_ID]]</f>
        <v>CUST63067</v>
      </c>
      <c r="C2255" s="14" t="str">
        <f>Table2[[#This Row],[Date]]</f>
        <v>31/12/2025</v>
      </c>
      <c r="D2255" s="1" t="str">
        <f>TRIM(PROPER(Table2[[#This Row],[Product_Name]]))</f>
        <v>Camera</v>
      </c>
      <c r="E2255" s="1" t="str">
        <f>TRIM(PROPER(Table2[[#This Row],[Country]]))</f>
        <v>China</v>
      </c>
      <c r="F2255" s="1" t="str">
        <f>TRIM(PROPER(Table2[[#This Row],[Category]]))</f>
        <v>Office Supplies</v>
      </c>
      <c r="G2255" s="1" t="str">
        <f>TRIM(PROPER(Table2[[#This Row],[Brand]]))</f>
        <v>Microsoft</v>
      </c>
      <c r="H2255" s="1">
        <f>Table2[[#This Row],[Supplier_ID]]</f>
        <v>1097</v>
      </c>
      <c r="I2255" s="1">
        <f>Table2[[#This Row],[Market_Price]]</f>
        <v>1598.17</v>
      </c>
      <c r="J2255" s="1">
        <f>Table2[[#This Row],[Selling_Price]]</f>
        <v>2606.79</v>
      </c>
      <c r="K2255" s="1">
        <f>Table2[[#This Row],[Quantity]]</f>
        <v>448</v>
      </c>
      <c r="L2255" s="1" t="str">
        <f>IF(ISBLANK(Table2[[#This Row],[Status]]), "No Data Entered", IFERROR(Table2[[#This Row],[Status]], "No Data Entered"))</f>
        <v>Delivered</v>
      </c>
    </row>
    <row r="2256" spans="1:12" x14ac:dyDescent="0.3">
      <c r="A2256" s="1" t="str">
        <f>Table2[[#This Row],[Product_ID]]</f>
        <v>PRO8976</v>
      </c>
      <c r="B2256" s="1" t="str">
        <f>Table2[[#This Row],[Customer_ID]]</f>
        <v>CUST63074</v>
      </c>
      <c r="C2256" s="14" t="str">
        <f>Table2[[#This Row],[Date]]</f>
        <v>19/09/2021</v>
      </c>
      <c r="D2256" s="1" t="str">
        <f>TRIM(PROPER(Table2[[#This Row],[Product_Name]]))</f>
        <v>Mouse</v>
      </c>
      <c r="E2256" s="1" t="str">
        <f>TRIM(PROPER(Table2[[#This Row],[Country]]))</f>
        <v>Brazil</v>
      </c>
      <c r="F2256" s="1" t="str">
        <f>TRIM(PROPER(Table2[[#This Row],[Category]]))</f>
        <v>Computers</v>
      </c>
      <c r="G2256" s="1" t="str">
        <f>TRIM(PROPER(Table2[[#This Row],[Brand]]))</f>
        <v>Dell</v>
      </c>
      <c r="H2256" s="1">
        <f>Table2[[#This Row],[Supplier_ID]]</f>
        <v>1028</v>
      </c>
      <c r="I2256" s="1">
        <f>Table2[[#This Row],[Market_Price]]</f>
        <v>1175.1400000000001</v>
      </c>
      <c r="J2256" s="1">
        <f>Table2[[#This Row],[Selling_Price]]</f>
        <v>1953.92</v>
      </c>
      <c r="K2256" s="1">
        <f>Table2[[#This Row],[Quantity]]</f>
        <v>331</v>
      </c>
      <c r="L2256" s="1" t="str">
        <f>IF(ISBLANK(Table2[[#This Row],[Status]]), "No Data Entered", IFERROR(Table2[[#This Row],[Status]], "No Data Entered"))</f>
        <v>Delivered</v>
      </c>
    </row>
    <row r="2257" spans="1:12" x14ac:dyDescent="0.3">
      <c r="A2257" s="1" t="str">
        <f>Table2[[#This Row],[Product_ID]]</f>
        <v>PRO3819</v>
      </c>
      <c r="B2257" s="1" t="str">
        <f>Table2[[#This Row],[Customer_ID]]</f>
        <v>CUST63092</v>
      </c>
      <c r="C2257" s="14" t="str">
        <f>Table2[[#This Row],[Date]]</f>
        <v>11/10/2022</v>
      </c>
      <c r="D2257" s="1" t="str">
        <f>TRIM(PROPER(Table2[[#This Row],[Product_Name]]))</f>
        <v>Headphones</v>
      </c>
      <c r="E2257" s="1" t="str">
        <f>TRIM(PROPER(Table2[[#This Row],[Country]]))</f>
        <v>Australia</v>
      </c>
      <c r="F2257" s="1" t="str">
        <f>TRIM(PROPER(Table2[[#This Row],[Category]]))</f>
        <v>Electronics</v>
      </c>
      <c r="G2257" s="1" t="str">
        <f>TRIM(PROPER(Table2[[#This Row],[Brand]]))</f>
        <v>Apple</v>
      </c>
      <c r="H2257" s="1">
        <f>Table2[[#This Row],[Supplier_ID]]</f>
        <v>1051</v>
      </c>
      <c r="I2257" s="1">
        <f>Table2[[#This Row],[Market_Price]]</f>
        <v>1881.49</v>
      </c>
      <c r="J2257" s="1">
        <f>Table2[[#This Row],[Selling_Price]]</f>
        <v>2366.31</v>
      </c>
      <c r="K2257" s="1">
        <f>Table2[[#This Row],[Quantity]]</f>
        <v>173</v>
      </c>
      <c r="L2257" s="1" t="str">
        <f>IF(ISBLANK(Table2[[#This Row],[Status]]), "No Data Entered", IFERROR(Table2[[#This Row],[Status]], "No Data Entered"))</f>
        <v>Delivered</v>
      </c>
    </row>
    <row r="2258" spans="1:12" x14ac:dyDescent="0.3">
      <c r="A2258" s="1" t="str">
        <f>Table2[[#This Row],[Product_ID]]</f>
        <v>PRO3995</v>
      </c>
      <c r="B2258" s="1" t="str">
        <f>Table2[[#This Row],[Customer_ID]]</f>
        <v>CUST63132</v>
      </c>
      <c r="C2258" s="14" t="str">
        <f>Table2[[#This Row],[Date]]</f>
        <v>09/10/2020</v>
      </c>
      <c r="D2258" s="1" t="str">
        <f>TRIM(PROPER(Table2[[#This Row],[Product_Name]]))</f>
        <v>Mouse</v>
      </c>
      <c r="E2258" s="1" t="str">
        <f>TRIM(PROPER(Table2[[#This Row],[Country]]))</f>
        <v>Australia</v>
      </c>
      <c r="F2258" s="1" t="str">
        <f>TRIM(PROPER(Table2[[#This Row],[Category]]))</f>
        <v>Computers</v>
      </c>
      <c r="G2258" s="1" t="str">
        <f>TRIM(PROPER(Table2[[#This Row],[Brand]]))</f>
        <v>Sony</v>
      </c>
      <c r="H2258" s="1">
        <f>Table2[[#This Row],[Supplier_ID]]</f>
        <v>1027</v>
      </c>
      <c r="I2258" s="1">
        <f>Table2[[#This Row],[Market_Price]]</f>
        <v>1511.79</v>
      </c>
      <c r="J2258" s="1">
        <f>Table2[[#This Row],[Selling_Price]]</f>
        <v>2307.56</v>
      </c>
      <c r="K2258" s="1">
        <f>Table2[[#This Row],[Quantity]]</f>
        <v>161</v>
      </c>
      <c r="L2258" s="1" t="str">
        <f>IF(ISBLANK(Table2[[#This Row],[Status]]), "No Data Entered", IFERROR(Table2[[#This Row],[Status]], "No Data Entered"))</f>
        <v>Delivered</v>
      </c>
    </row>
    <row r="2259" spans="1:12" x14ac:dyDescent="0.3">
      <c r="A2259" s="1" t="str">
        <f>Table2[[#This Row],[Product_ID]]</f>
        <v>PRO7951</v>
      </c>
      <c r="B2259" s="1" t="str">
        <f>Table2[[#This Row],[Customer_ID]]</f>
        <v>CUST63133</v>
      </c>
      <c r="C2259" s="14" t="str">
        <f>Table2[[#This Row],[Date]]</f>
        <v>21/07/2021</v>
      </c>
      <c r="D2259" s="1" t="str">
        <f>TRIM(PROPER(Table2[[#This Row],[Product_Name]]))</f>
        <v>Printer</v>
      </c>
      <c r="E2259" s="1" t="str">
        <f>TRIM(PROPER(Table2[[#This Row],[Country]]))</f>
        <v>India</v>
      </c>
      <c r="F2259" s="1" t="str">
        <f>TRIM(PROPER(Table2[[#This Row],[Category]]))</f>
        <v>Office Supplies</v>
      </c>
      <c r="G2259" s="1" t="str">
        <f>TRIM(PROPER(Table2[[#This Row],[Brand]]))</f>
        <v>Logitech</v>
      </c>
      <c r="H2259" s="1">
        <f>Table2[[#This Row],[Supplier_ID]]</f>
        <v>1025</v>
      </c>
      <c r="I2259" s="1">
        <f>Table2[[#This Row],[Market_Price]]</f>
        <v>1821.01</v>
      </c>
      <c r="J2259" s="1">
        <f>Table2[[#This Row],[Selling_Price]]</f>
        <v>2558.98</v>
      </c>
      <c r="K2259" s="1">
        <f>Table2[[#This Row],[Quantity]]</f>
        <v>102</v>
      </c>
      <c r="L2259" s="1" t="str">
        <f>IF(ISBLANK(Table2[[#This Row],[Status]]), "No Data Entered", IFERROR(Table2[[#This Row],[Status]], "No Data Entered"))</f>
        <v>Delivered</v>
      </c>
    </row>
    <row r="2260" spans="1:12" x14ac:dyDescent="0.3">
      <c r="A2260" s="1" t="str">
        <f>Table2[[#This Row],[Product_ID]]</f>
        <v>PRO4837</v>
      </c>
      <c r="B2260" s="1" t="str">
        <f>Table2[[#This Row],[Customer_ID]]</f>
        <v>CUST63221</v>
      </c>
      <c r="C2260" s="14" t="str">
        <f>Table2[[#This Row],[Date]]</f>
        <v>01/08/2025</v>
      </c>
      <c r="D2260" s="1" t="str">
        <f>TRIM(PROPER(Table2[[#This Row],[Product_Name]]))</f>
        <v>Printer</v>
      </c>
      <c r="E2260" s="1" t="str">
        <f>TRIM(PROPER(Table2[[#This Row],[Country]]))</f>
        <v>France</v>
      </c>
      <c r="F2260" s="1" t="str">
        <f>TRIM(PROPER(Table2[[#This Row],[Category]]))</f>
        <v>Wearables</v>
      </c>
      <c r="G2260" s="1" t="str">
        <f>TRIM(PROPER(Table2[[#This Row],[Brand]]))</f>
        <v>Microsoft</v>
      </c>
      <c r="H2260" s="1">
        <f>Table2[[#This Row],[Supplier_ID]]</f>
        <v>1079</v>
      </c>
      <c r="I2260" s="1">
        <f>Table2[[#This Row],[Market_Price]]</f>
        <v>1934.75</v>
      </c>
      <c r="J2260" s="1">
        <f>Table2[[#This Row],[Selling_Price]]</f>
        <v>2762.4</v>
      </c>
      <c r="K2260" s="1">
        <f>Table2[[#This Row],[Quantity]]</f>
        <v>371</v>
      </c>
      <c r="L2260" s="1" t="str">
        <f>IF(ISBLANK(Table2[[#This Row],[Status]]), "No Data Entered", IFERROR(Table2[[#This Row],[Status]], "No Data Entered"))</f>
        <v>Delivered</v>
      </c>
    </row>
    <row r="2261" spans="1:12" x14ac:dyDescent="0.3">
      <c r="A2261" s="1" t="str">
        <f>Table2[[#This Row],[Product_ID]]</f>
        <v>PRO6224</v>
      </c>
      <c r="B2261" s="1" t="str">
        <f>Table2[[#This Row],[Customer_ID]]</f>
        <v>CUST63321</v>
      </c>
      <c r="C2261" s="14" t="str">
        <f>Table2[[#This Row],[Date]]</f>
        <v>13/02/2022</v>
      </c>
      <c r="D2261" s="1" t="str">
        <f>TRIM(PROPER(Table2[[#This Row],[Product_Name]]))</f>
        <v>Smartphone</v>
      </c>
      <c r="E2261" s="1" t="str">
        <f>TRIM(PROPER(Table2[[#This Row],[Country]]))</f>
        <v>Usa</v>
      </c>
      <c r="F2261" s="1" t="str">
        <f>TRIM(PROPER(Table2[[#This Row],[Category]]))</f>
        <v>Electronics</v>
      </c>
      <c r="G2261" s="1" t="str">
        <f>TRIM(PROPER(Table2[[#This Row],[Brand]]))</f>
        <v>Microsoft</v>
      </c>
      <c r="H2261" s="1">
        <f>Table2[[#This Row],[Supplier_ID]]</f>
        <v>1090</v>
      </c>
      <c r="I2261" s="1">
        <f>Table2[[#This Row],[Market_Price]]</f>
        <v>287.91000000000003</v>
      </c>
      <c r="J2261" s="1">
        <f>Table2[[#This Row],[Selling_Price]]</f>
        <v>465.2</v>
      </c>
      <c r="K2261" s="1">
        <f>Table2[[#This Row],[Quantity]]</f>
        <v>220</v>
      </c>
      <c r="L2261" s="1" t="str">
        <f>IF(ISBLANK(Table2[[#This Row],[Status]]), "No Data Entered", IFERROR(Table2[[#This Row],[Status]], "No Data Entered"))</f>
        <v>Delivered</v>
      </c>
    </row>
    <row r="2262" spans="1:12" x14ac:dyDescent="0.3">
      <c r="A2262" s="1" t="str">
        <f>Table2[[#This Row],[Product_ID]]</f>
        <v>PRO8832</v>
      </c>
      <c r="B2262" s="1" t="str">
        <f>Table2[[#This Row],[Customer_ID]]</f>
        <v>CUST63337</v>
      </c>
      <c r="C2262" s="14" t="str">
        <f>Table2[[#This Row],[Date]]</f>
        <v>04/10/2021</v>
      </c>
      <c r="D2262" s="1" t="str">
        <f>TRIM(PROPER(Table2[[#This Row],[Product_Name]]))</f>
        <v>Monitor</v>
      </c>
      <c r="E2262" s="1" t="str">
        <f>TRIM(PROPER(Table2[[#This Row],[Country]]))</f>
        <v>Australia</v>
      </c>
      <c r="F2262" s="1" t="str">
        <f>TRIM(PROPER(Table2[[#This Row],[Category]]))</f>
        <v>Electronics</v>
      </c>
      <c r="G2262" s="1" t="str">
        <f>TRIM(PROPER(Table2[[#This Row],[Brand]]))</f>
        <v>Apple</v>
      </c>
      <c r="H2262" s="1">
        <f>Table2[[#This Row],[Supplier_ID]]</f>
        <v>1012</v>
      </c>
      <c r="I2262" s="1">
        <f>Table2[[#This Row],[Market_Price]]</f>
        <v>1679.42</v>
      </c>
      <c r="J2262" s="1">
        <f>Table2[[#This Row],[Selling_Price]]</f>
        <v>3256.88</v>
      </c>
      <c r="K2262" s="1">
        <f>Table2[[#This Row],[Quantity]]</f>
        <v>91</v>
      </c>
      <c r="L2262" s="1" t="str">
        <f>IF(ISBLANK(Table2[[#This Row],[Status]]), "No Data Entered", IFERROR(Table2[[#This Row],[Status]], "No Data Entered"))</f>
        <v>Delivered</v>
      </c>
    </row>
    <row r="2263" spans="1:12" x14ac:dyDescent="0.3">
      <c r="A2263" s="1" t="str">
        <f>Table2[[#This Row],[Product_ID]]</f>
        <v>PRO4708</v>
      </c>
      <c r="B2263" s="1" t="str">
        <f>Table2[[#This Row],[Customer_ID]]</f>
        <v>CUST63466</v>
      </c>
      <c r="C2263" s="14" t="str">
        <f>Table2[[#This Row],[Date]]</f>
        <v>08/08/2021</v>
      </c>
      <c r="D2263" s="1" t="str">
        <f>TRIM(PROPER(Table2[[#This Row],[Product_Name]]))</f>
        <v>Monitor</v>
      </c>
      <c r="E2263" s="1" t="str">
        <f>TRIM(PROPER(Table2[[#This Row],[Country]]))</f>
        <v>Brazil</v>
      </c>
      <c r="F2263" s="1" t="str">
        <f>TRIM(PROPER(Table2[[#This Row],[Category]]))</f>
        <v>Computers</v>
      </c>
      <c r="G2263" s="1" t="str">
        <f>TRIM(PROPER(Table2[[#This Row],[Brand]]))</f>
        <v>Logitech</v>
      </c>
      <c r="H2263" s="1">
        <f>Table2[[#This Row],[Supplier_ID]]</f>
        <v>1003</v>
      </c>
      <c r="I2263" s="1">
        <f>Table2[[#This Row],[Market_Price]]</f>
        <v>1937.83</v>
      </c>
      <c r="J2263" s="1">
        <f>Table2[[#This Row],[Selling_Price]]</f>
        <v>3007.48</v>
      </c>
      <c r="K2263" s="1">
        <f>Table2[[#This Row],[Quantity]]</f>
        <v>267</v>
      </c>
      <c r="L2263" s="1" t="str">
        <f>IF(ISBLANK(Table2[[#This Row],[Status]]), "No Data Entered", IFERROR(Table2[[#This Row],[Status]], "No Data Entered"))</f>
        <v>Delivered</v>
      </c>
    </row>
    <row r="2264" spans="1:12" x14ac:dyDescent="0.3">
      <c r="A2264" s="1" t="str">
        <f>Table2[[#This Row],[Product_ID]]</f>
        <v>PRO1596</v>
      </c>
      <c r="B2264" s="1" t="str">
        <f>Table2[[#This Row],[Customer_ID]]</f>
        <v>CUST63510</v>
      </c>
      <c r="C2264" s="14" t="str">
        <f>Table2[[#This Row],[Date]]</f>
        <v>28/07/2020</v>
      </c>
      <c r="D2264" s="1" t="str">
        <f>TRIM(PROPER(Table2[[#This Row],[Product_Name]]))</f>
        <v>Printer</v>
      </c>
      <c r="E2264" s="1" t="str">
        <f>TRIM(PROPER(Table2[[#This Row],[Country]]))</f>
        <v>Germany</v>
      </c>
      <c r="F2264" s="1" t="str">
        <f>TRIM(PROPER(Table2[[#This Row],[Category]]))</f>
        <v>Accessories</v>
      </c>
      <c r="G2264" s="1" t="str">
        <f>TRIM(PROPER(Table2[[#This Row],[Brand]]))</f>
        <v>Lenovo</v>
      </c>
      <c r="H2264" s="1">
        <f>Table2[[#This Row],[Supplier_ID]]</f>
        <v>1019</v>
      </c>
      <c r="I2264" s="1">
        <f>Table2[[#This Row],[Market_Price]]</f>
        <v>494.46</v>
      </c>
      <c r="J2264" s="1">
        <f>Table2[[#This Row],[Selling_Price]]</f>
        <v>561.14</v>
      </c>
      <c r="K2264" s="1">
        <f>Table2[[#This Row],[Quantity]]</f>
        <v>27</v>
      </c>
      <c r="L2264" s="1" t="str">
        <f>IF(ISBLANK(Table2[[#This Row],[Status]]), "No Data Entered", IFERROR(Table2[[#This Row],[Status]], "No Data Entered"))</f>
        <v>Delivered</v>
      </c>
    </row>
    <row r="2265" spans="1:12" x14ac:dyDescent="0.3">
      <c r="A2265" s="1" t="str">
        <f>Table2[[#This Row],[Product_ID]]</f>
        <v>PRO2504</v>
      </c>
      <c r="B2265" s="1" t="str">
        <f>Table2[[#This Row],[Customer_ID]]</f>
        <v>CUST63551</v>
      </c>
      <c r="C2265" s="14" t="str">
        <f>Table2[[#This Row],[Date]]</f>
        <v>19/12/2025</v>
      </c>
      <c r="D2265" s="1" t="str">
        <f>TRIM(PROPER(Table2[[#This Row],[Product_Name]]))</f>
        <v>Laptop</v>
      </c>
      <c r="E2265" s="1" t="str">
        <f>TRIM(PROPER(Table2[[#This Row],[Country]]))</f>
        <v>India</v>
      </c>
      <c r="F2265" s="1" t="str">
        <f>TRIM(PROPER(Table2[[#This Row],[Category]]))</f>
        <v>Electronics</v>
      </c>
      <c r="G2265" s="1" t="str">
        <f>TRIM(PROPER(Table2[[#This Row],[Brand]]))</f>
        <v>Hp</v>
      </c>
      <c r="H2265" s="1">
        <f>Table2[[#This Row],[Supplier_ID]]</f>
        <v>1075</v>
      </c>
      <c r="I2265" s="1">
        <f>Table2[[#This Row],[Market_Price]]</f>
        <v>1389.26</v>
      </c>
      <c r="J2265" s="1">
        <f>Table2[[#This Row],[Selling_Price]]</f>
        <v>1630.61</v>
      </c>
      <c r="K2265" s="1">
        <f>Table2[[#This Row],[Quantity]]</f>
        <v>477</v>
      </c>
      <c r="L2265" s="1" t="str">
        <f>IF(ISBLANK(Table2[[#This Row],[Status]]), "No Data Entered", IFERROR(Table2[[#This Row],[Status]], "No Data Entered"))</f>
        <v>Delivered</v>
      </c>
    </row>
    <row r="2266" spans="1:12" x14ac:dyDescent="0.3">
      <c r="A2266" s="1" t="str">
        <f>Table2[[#This Row],[Product_ID]]</f>
        <v>PRO1185</v>
      </c>
      <c r="B2266" s="1" t="str">
        <f>Table2[[#This Row],[Customer_ID]]</f>
        <v>CUST63728</v>
      </c>
      <c r="C2266" s="14" t="str">
        <f>Table2[[#This Row],[Date]]</f>
        <v>02/06/2023</v>
      </c>
      <c r="D2266" s="1" t="str">
        <f>TRIM(PROPER(Table2[[#This Row],[Product_Name]]))</f>
        <v>Smartphone</v>
      </c>
      <c r="E2266" s="1" t="str">
        <f>TRIM(PROPER(Table2[[#This Row],[Country]]))</f>
        <v>France</v>
      </c>
      <c r="F2266" s="1" t="str">
        <f>TRIM(PROPER(Table2[[#This Row],[Category]]))</f>
        <v>Accessories</v>
      </c>
      <c r="G2266" s="1" t="str">
        <f>TRIM(PROPER(Table2[[#This Row],[Brand]]))</f>
        <v>Samsung</v>
      </c>
      <c r="H2266" s="1">
        <f>Table2[[#This Row],[Supplier_ID]]</f>
        <v>1088</v>
      </c>
      <c r="I2266" s="1">
        <f>Table2[[#This Row],[Market_Price]]</f>
        <v>350.9</v>
      </c>
      <c r="J2266" s="1">
        <f>Table2[[#This Row],[Selling_Price]]</f>
        <v>608.66</v>
      </c>
      <c r="K2266" s="1">
        <f>Table2[[#This Row],[Quantity]]</f>
        <v>56</v>
      </c>
      <c r="L2266" s="1" t="str">
        <f>IF(ISBLANK(Table2[[#This Row],[Status]]), "No Data Entered", IFERROR(Table2[[#This Row],[Status]], "No Data Entered"))</f>
        <v>Delivered</v>
      </c>
    </row>
    <row r="2267" spans="1:12" x14ac:dyDescent="0.3">
      <c r="A2267" s="1" t="str">
        <f>Table2[[#This Row],[Product_ID]]</f>
        <v>PRO9524</v>
      </c>
      <c r="B2267" s="1" t="str">
        <f>Table2[[#This Row],[Customer_ID]]</f>
        <v>CUST63745</v>
      </c>
      <c r="C2267" s="14" t="str">
        <f>Table2[[#This Row],[Date]]</f>
        <v>14/08/2021</v>
      </c>
      <c r="D2267" s="1" t="str">
        <f>TRIM(PROPER(Table2[[#This Row],[Product_Name]]))</f>
        <v>Laptop</v>
      </c>
      <c r="E2267" s="1" t="str">
        <f>TRIM(PROPER(Table2[[#This Row],[Country]]))</f>
        <v>China</v>
      </c>
      <c r="F2267" s="1" t="str">
        <f>TRIM(PROPER(Table2[[#This Row],[Category]]))</f>
        <v>Accessories</v>
      </c>
      <c r="G2267" s="1" t="str">
        <f>TRIM(PROPER(Table2[[#This Row],[Brand]]))</f>
        <v>Samsung</v>
      </c>
      <c r="H2267" s="1">
        <f>Table2[[#This Row],[Supplier_ID]]</f>
        <v>1011</v>
      </c>
      <c r="I2267" s="1">
        <f>Table2[[#This Row],[Market_Price]]</f>
        <v>453.9</v>
      </c>
      <c r="J2267" s="1">
        <f>Table2[[#This Row],[Selling_Price]]</f>
        <v>597.6</v>
      </c>
      <c r="K2267" s="1">
        <f>Table2[[#This Row],[Quantity]]</f>
        <v>326</v>
      </c>
      <c r="L2267" s="1" t="str">
        <f>IF(ISBLANK(Table2[[#This Row],[Status]]), "No Data Entered", IFERROR(Table2[[#This Row],[Status]], "No Data Entered"))</f>
        <v>Delivered</v>
      </c>
    </row>
    <row r="2268" spans="1:12" x14ac:dyDescent="0.3">
      <c r="A2268" s="1" t="str">
        <f>Table2[[#This Row],[Product_ID]]</f>
        <v>PRO1232</v>
      </c>
      <c r="B2268" s="1" t="str">
        <f>Table2[[#This Row],[Customer_ID]]</f>
        <v>CUST63849</v>
      </c>
      <c r="C2268" s="14" t="str">
        <f>Table2[[#This Row],[Date]]</f>
        <v>24/12/2020</v>
      </c>
      <c r="D2268" s="1" t="str">
        <f>TRIM(PROPER(Table2[[#This Row],[Product_Name]]))</f>
        <v>Laptop</v>
      </c>
      <c r="E2268" s="1" t="str">
        <f>TRIM(PROPER(Table2[[#This Row],[Country]]))</f>
        <v>Uk</v>
      </c>
      <c r="F2268" s="1" t="str">
        <f>TRIM(PROPER(Table2[[#This Row],[Category]]))</f>
        <v>Office Supplies</v>
      </c>
      <c r="G2268" s="1" t="str">
        <f>TRIM(PROPER(Table2[[#This Row],[Brand]]))</f>
        <v>Samsung</v>
      </c>
      <c r="H2268" s="1">
        <f>Table2[[#This Row],[Supplier_ID]]</f>
        <v>1088</v>
      </c>
      <c r="I2268" s="1">
        <f>Table2[[#This Row],[Market_Price]]</f>
        <v>1256.45</v>
      </c>
      <c r="J2268" s="1">
        <f>Table2[[#This Row],[Selling_Price]]</f>
        <v>2343.63</v>
      </c>
      <c r="K2268" s="1">
        <f>Table2[[#This Row],[Quantity]]</f>
        <v>372</v>
      </c>
      <c r="L2268" s="1" t="str">
        <f>IF(ISBLANK(Table2[[#This Row],[Status]]), "No Data Entered", IFERROR(Table2[[#This Row],[Status]], "No Data Entered"))</f>
        <v>Delivered</v>
      </c>
    </row>
    <row r="2269" spans="1:12" x14ac:dyDescent="0.3">
      <c r="A2269" s="1" t="str">
        <f>Table2[[#This Row],[Product_ID]]</f>
        <v>PRO6470</v>
      </c>
      <c r="B2269" s="1" t="str">
        <f>Table2[[#This Row],[Customer_ID]]</f>
        <v>CUST64085</v>
      </c>
      <c r="C2269" s="14" t="str">
        <f>Table2[[#This Row],[Date]]</f>
        <v>22/12/2021</v>
      </c>
      <c r="D2269" s="1" t="str">
        <f>TRIM(PROPER(Table2[[#This Row],[Product_Name]]))</f>
        <v>Tablet</v>
      </c>
      <c r="E2269" s="1" t="str">
        <f>TRIM(PROPER(Table2[[#This Row],[Country]]))</f>
        <v>Brazil</v>
      </c>
      <c r="F2269" s="1" t="str">
        <f>TRIM(PROPER(Table2[[#This Row],[Category]]))</f>
        <v>Computers</v>
      </c>
      <c r="G2269" s="1" t="str">
        <f>TRIM(PROPER(Table2[[#This Row],[Brand]]))</f>
        <v>Hp</v>
      </c>
      <c r="H2269" s="1">
        <f>Table2[[#This Row],[Supplier_ID]]</f>
        <v>1038</v>
      </c>
      <c r="I2269" s="1">
        <f>Table2[[#This Row],[Market_Price]]</f>
        <v>1733.86</v>
      </c>
      <c r="J2269" s="1">
        <f>Table2[[#This Row],[Selling_Price]]</f>
        <v>3166.63</v>
      </c>
      <c r="K2269" s="1">
        <f>Table2[[#This Row],[Quantity]]</f>
        <v>454</v>
      </c>
      <c r="L2269" s="1" t="str">
        <f>IF(ISBLANK(Table2[[#This Row],[Status]]), "No Data Entered", IFERROR(Table2[[#This Row],[Status]], "No Data Entered"))</f>
        <v>Delivered</v>
      </c>
    </row>
    <row r="2270" spans="1:12" x14ac:dyDescent="0.3">
      <c r="A2270" s="1" t="str">
        <f>Table2[[#This Row],[Product_ID]]</f>
        <v>PRO3869</v>
      </c>
      <c r="B2270" s="1" t="str">
        <f>Table2[[#This Row],[Customer_ID]]</f>
        <v>CUST64115</v>
      </c>
      <c r="C2270" s="14" t="str">
        <f>Table2[[#This Row],[Date]]</f>
        <v>04/03/2025</v>
      </c>
      <c r="D2270" s="1" t="str">
        <f>TRIM(PROPER(Table2[[#This Row],[Product_Name]]))</f>
        <v>Keyboard</v>
      </c>
      <c r="E2270" s="1" t="str">
        <f>TRIM(PROPER(Table2[[#This Row],[Country]]))</f>
        <v>Australia</v>
      </c>
      <c r="F2270" s="1" t="str">
        <f>TRIM(PROPER(Table2[[#This Row],[Category]]))</f>
        <v>Electronics</v>
      </c>
      <c r="G2270" s="1" t="str">
        <f>TRIM(PROPER(Table2[[#This Row],[Brand]]))</f>
        <v>Logitech</v>
      </c>
      <c r="H2270" s="1">
        <f>Table2[[#This Row],[Supplier_ID]]</f>
        <v>1056</v>
      </c>
      <c r="I2270" s="1">
        <f>Table2[[#This Row],[Market_Price]]</f>
        <v>1642.08</v>
      </c>
      <c r="J2270" s="1">
        <f>Table2[[#This Row],[Selling_Price]]</f>
        <v>2318.77</v>
      </c>
      <c r="K2270" s="1">
        <f>Table2[[#This Row],[Quantity]]</f>
        <v>129</v>
      </c>
      <c r="L2270" s="1" t="str">
        <f>IF(ISBLANK(Table2[[#This Row],[Status]]), "No Data Entered", IFERROR(Table2[[#This Row],[Status]], "No Data Entered"))</f>
        <v>Delivered</v>
      </c>
    </row>
    <row r="2271" spans="1:12" x14ac:dyDescent="0.3">
      <c r="A2271" s="1" t="str">
        <f>Table2[[#This Row],[Product_ID]]</f>
        <v>PRO7902</v>
      </c>
      <c r="B2271" s="1" t="str">
        <f>Table2[[#This Row],[Customer_ID]]</f>
        <v>CUST64145</v>
      </c>
      <c r="C2271" s="14" t="str">
        <f>Table2[[#This Row],[Date]]</f>
        <v>22/05/2023</v>
      </c>
      <c r="D2271" s="1" t="str">
        <f>TRIM(PROPER(Table2[[#This Row],[Product_Name]]))</f>
        <v>Smartwatch</v>
      </c>
      <c r="E2271" s="1" t="str">
        <f>TRIM(PROPER(Table2[[#This Row],[Country]]))</f>
        <v>France</v>
      </c>
      <c r="F2271" s="1" t="str">
        <f>TRIM(PROPER(Table2[[#This Row],[Category]]))</f>
        <v>Electronics</v>
      </c>
      <c r="G2271" s="1" t="str">
        <f>TRIM(PROPER(Table2[[#This Row],[Brand]]))</f>
        <v>Asus</v>
      </c>
      <c r="H2271" s="1">
        <f>Table2[[#This Row],[Supplier_ID]]</f>
        <v>1054</v>
      </c>
      <c r="I2271" s="1">
        <f>Table2[[#This Row],[Market_Price]]</f>
        <v>1467.48</v>
      </c>
      <c r="J2271" s="1">
        <f>Table2[[#This Row],[Selling_Price]]</f>
        <v>2799.21</v>
      </c>
      <c r="K2271" s="1">
        <f>Table2[[#This Row],[Quantity]]</f>
        <v>33</v>
      </c>
      <c r="L2271" s="1" t="str">
        <f>IF(ISBLANK(Table2[[#This Row],[Status]]), "No Data Entered", IFERROR(Table2[[#This Row],[Status]], "No Data Entered"))</f>
        <v>Delivered</v>
      </c>
    </row>
    <row r="2272" spans="1:12" x14ac:dyDescent="0.3">
      <c r="A2272" s="1" t="str">
        <f>Table2[[#This Row],[Product_ID]]</f>
        <v>PRO6918</v>
      </c>
      <c r="B2272" s="1" t="str">
        <f>Table2[[#This Row],[Customer_ID]]</f>
        <v>CUST64180</v>
      </c>
      <c r="C2272" s="14" t="str">
        <f>Table2[[#This Row],[Date]]</f>
        <v>19/12/2025</v>
      </c>
      <c r="D2272" s="1" t="str">
        <f>TRIM(PROPER(Table2[[#This Row],[Product_Name]]))</f>
        <v>Camera</v>
      </c>
      <c r="E2272" s="1" t="str">
        <f>TRIM(PROPER(Table2[[#This Row],[Country]]))</f>
        <v>France</v>
      </c>
      <c r="F2272" s="1" t="str">
        <f>TRIM(PROPER(Table2[[#This Row],[Category]]))</f>
        <v>Office Supplies</v>
      </c>
      <c r="G2272" s="1" t="str">
        <f>TRIM(PROPER(Table2[[#This Row],[Brand]]))</f>
        <v>Logitech</v>
      </c>
      <c r="H2272" s="1">
        <f>Table2[[#This Row],[Supplier_ID]]</f>
        <v>1088</v>
      </c>
      <c r="I2272" s="1">
        <f>Table2[[#This Row],[Market_Price]]</f>
        <v>792.13</v>
      </c>
      <c r="J2272" s="1">
        <f>Table2[[#This Row],[Selling_Price]]</f>
        <v>1015.18</v>
      </c>
      <c r="K2272" s="1">
        <f>Table2[[#This Row],[Quantity]]</f>
        <v>192</v>
      </c>
      <c r="L2272" s="1" t="str">
        <f>IF(ISBLANK(Table2[[#This Row],[Status]]), "No Data Entered", IFERROR(Table2[[#This Row],[Status]], "No Data Entered"))</f>
        <v>Delivered</v>
      </c>
    </row>
    <row r="2273" spans="1:12" x14ac:dyDescent="0.3">
      <c r="A2273" s="1" t="str">
        <f>Table2[[#This Row],[Product_ID]]</f>
        <v>PRO4354</v>
      </c>
      <c r="B2273" s="1" t="str">
        <f>Table2[[#This Row],[Customer_ID]]</f>
        <v>CUST64439</v>
      </c>
      <c r="C2273" s="14" t="str">
        <f>Table2[[#This Row],[Date]]</f>
        <v>12/10/2022</v>
      </c>
      <c r="D2273" s="1" t="str">
        <f>TRIM(PROPER(Table2[[#This Row],[Product_Name]]))</f>
        <v>Laptop</v>
      </c>
      <c r="E2273" s="1" t="str">
        <f>TRIM(PROPER(Table2[[#This Row],[Country]]))</f>
        <v>Usa</v>
      </c>
      <c r="F2273" s="1" t="str">
        <f>TRIM(PROPER(Table2[[#This Row],[Category]]))</f>
        <v>Wearables</v>
      </c>
      <c r="G2273" s="1" t="str">
        <f>TRIM(PROPER(Table2[[#This Row],[Brand]]))</f>
        <v>Logitech</v>
      </c>
      <c r="H2273" s="1">
        <f>Table2[[#This Row],[Supplier_ID]]</f>
        <v>1062</v>
      </c>
      <c r="I2273" s="1">
        <f>Table2[[#This Row],[Market_Price]]</f>
        <v>876.85</v>
      </c>
      <c r="J2273" s="1">
        <f>Table2[[#This Row],[Selling_Price]]</f>
        <v>1489.22</v>
      </c>
      <c r="K2273" s="1">
        <f>Table2[[#This Row],[Quantity]]</f>
        <v>488</v>
      </c>
      <c r="L2273" s="1" t="str">
        <f>IF(ISBLANK(Table2[[#This Row],[Status]]), "No Data Entered", IFERROR(Table2[[#This Row],[Status]], "No Data Entered"))</f>
        <v>Delivered</v>
      </c>
    </row>
    <row r="2274" spans="1:12" x14ac:dyDescent="0.3">
      <c r="A2274" s="1" t="str">
        <f>Table2[[#This Row],[Product_ID]]</f>
        <v>PRO2971</v>
      </c>
      <c r="B2274" s="1" t="str">
        <f>Table2[[#This Row],[Customer_ID]]</f>
        <v>CUST64471</v>
      </c>
      <c r="C2274" s="14" t="str">
        <f>Table2[[#This Row],[Date]]</f>
        <v>27/11/2020</v>
      </c>
      <c r="D2274" s="1" t="str">
        <f>TRIM(PROPER(Table2[[#This Row],[Product_Name]]))</f>
        <v>Keyboard</v>
      </c>
      <c r="E2274" s="1" t="str">
        <f>TRIM(PROPER(Table2[[#This Row],[Country]]))</f>
        <v>India</v>
      </c>
      <c r="F2274" s="1" t="str">
        <f>TRIM(PROPER(Table2[[#This Row],[Category]]))</f>
        <v>Electronics</v>
      </c>
      <c r="G2274" s="1" t="str">
        <f>TRIM(PROPER(Table2[[#This Row],[Brand]]))</f>
        <v>Lenovo</v>
      </c>
      <c r="H2274" s="1">
        <f>Table2[[#This Row],[Supplier_ID]]</f>
        <v>1040</v>
      </c>
      <c r="I2274" s="1">
        <f>Table2[[#This Row],[Market_Price]]</f>
        <v>1235.44</v>
      </c>
      <c r="J2274" s="1">
        <f>Table2[[#This Row],[Selling_Price]]</f>
        <v>2041.39</v>
      </c>
      <c r="K2274" s="1">
        <f>Table2[[#This Row],[Quantity]]</f>
        <v>280</v>
      </c>
      <c r="L2274" s="1" t="str">
        <f>IF(ISBLANK(Table2[[#This Row],[Status]]), "No Data Entered", IFERROR(Table2[[#This Row],[Status]], "No Data Entered"))</f>
        <v>Delivered</v>
      </c>
    </row>
    <row r="2275" spans="1:12" x14ac:dyDescent="0.3">
      <c r="A2275" s="1" t="str">
        <f>Table2[[#This Row],[Product_ID]]</f>
        <v>PRO9815</v>
      </c>
      <c r="B2275" s="1" t="str">
        <f>Table2[[#This Row],[Customer_ID]]</f>
        <v>CUST64472</v>
      </c>
      <c r="C2275" s="14" t="str">
        <f>Table2[[#This Row],[Date]]</f>
        <v>23/07/2024</v>
      </c>
      <c r="D2275" s="1" t="str">
        <f>TRIM(PROPER(Table2[[#This Row],[Product_Name]]))</f>
        <v>Mouse</v>
      </c>
      <c r="E2275" s="1" t="str">
        <f>TRIM(PROPER(Table2[[#This Row],[Country]]))</f>
        <v>Usa</v>
      </c>
      <c r="F2275" s="1" t="str">
        <f>TRIM(PROPER(Table2[[#This Row],[Category]]))</f>
        <v>Electronics</v>
      </c>
      <c r="G2275" s="1" t="str">
        <f>TRIM(PROPER(Table2[[#This Row],[Brand]]))</f>
        <v>Asus</v>
      </c>
      <c r="H2275" s="1">
        <f>Table2[[#This Row],[Supplier_ID]]</f>
        <v>1079</v>
      </c>
      <c r="I2275" s="1">
        <f>Table2[[#This Row],[Market_Price]]</f>
        <v>1571.14</v>
      </c>
      <c r="J2275" s="1">
        <f>Table2[[#This Row],[Selling_Price]]</f>
        <v>2449.63</v>
      </c>
      <c r="K2275" s="1">
        <f>Table2[[#This Row],[Quantity]]</f>
        <v>397</v>
      </c>
      <c r="L2275" s="1" t="str">
        <f>IF(ISBLANK(Table2[[#This Row],[Status]]), "No Data Entered", IFERROR(Table2[[#This Row],[Status]], "No Data Entered"))</f>
        <v>Delivered</v>
      </c>
    </row>
    <row r="2276" spans="1:12" x14ac:dyDescent="0.3">
      <c r="A2276" s="1" t="str">
        <f>Table2[[#This Row],[Product_ID]]</f>
        <v>PRO4098</v>
      </c>
      <c r="B2276" s="1" t="str">
        <f>Table2[[#This Row],[Customer_ID]]</f>
        <v>CUST64497</v>
      </c>
      <c r="C2276" s="14" t="str">
        <f>Table2[[#This Row],[Date]]</f>
        <v>30/08/2024</v>
      </c>
      <c r="D2276" s="1" t="str">
        <f>TRIM(PROPER(Table2[[#This Row],[Product_Name]]))</f>
        <v>Mouse</v>
      </c>
      <c r="E2276" s="1" t="str">
        <f>TRIM(PROPER(Table2[[#This Row],[Country]]))</f>
        <v>Germany</v>
      </c>
      <c r="F2276" s="1" t="str">
        <f>TRIM(PROPER(Table2[[#This Row],[Category]]))</f>
        <v>Office Supplies</v>
      </c>
      <c r="G2276" s="1" t="str">
        <f>TRIM(PROPER(Table2[[#This Row],[Brand]]))</f>
        <v>Samsung</v>
      </c>
      <c r="H2276" s="1">
        <f>Table2[[#This Row],[Supplier_ID]]</f>
        <v>1100</v>
      </c>
      <c r="I2276" s="1">
        <f>Table2[[#This Row],[Market_Price]]</f>
        <v>1856.28</v>
      </c>
      <c r="J2276" s="1">
        <f>Table2[[#This Row],[Selling_Price]]</f>
        <v>2062.9699999999998</v>
      </c>
      <c r="K2276" s="1">
        <f>Table2[[#This Row],[Quantity]]</f>
        <v>284</v>
      </c>
      <c r="L2276" s="1" t="str">
        <f>IF(ISBLANK(Table2[[#This Row],[Status]]), "No Data Entered", IFERROR(Table2[[#This Row],[Status]], "No Data Entered"))</f>
        <v>Delivered</v>
      </c>
    </row>
    <row r="2277" spans="1:12" x14ac:dyDescent="0.3">
      <c r="A2277" s="1" t="str">
        <f>Table2[[#This Row],[Product_ID]]</f>
        <v>PRO6208</v>
      </c>
      <c r="B2277" s="1" t="str">
        <f>Table2[[#This Row],[Customer_ID]]</f>
        <v>CUST64541</v>
      </c>
      <c r="C2277" s="14" t="str">
        <f>Table2[[#This Row],[Date]]</f>
        <v>04/06/2020</v>
      </c>
      <c r="D2277" s="1" t="str">
        <f>TRIM(PROPER(Table2[[#This Row],[Product_Name]]))</f>
        <v>Printer</v>
      </c>
      <c r="E2277" s="1" t="str">
        <f>TRIM(PROPER(Table2[[#This Row],[Country]]))</f>
        <v>Germany</v>
      </c>
      <c r="F2277" s="1" t="str">
        <f>TRIM(PROPER(Table2[[#This Row],[Category]]))</f>
        <v>Computers</v>
      </c>
      <c r="G2277" s="1" t="str">
        <f>TRIM(PROPER(Table2[[#This Row],[Brand]]))</f>
        <v>Canon</v>
      </c>
      <c r="H2277" s="1">
        <f>Table2[[#This Row],[Supplier_ID]]</f>
        <v>1022</v>
      </c>
      <c r="I2277" s="1">
        <f>Table2[[#This Row],[Market_Price]]</f>
        <v>745.43</v>
      </c>
      <c r="J2277" s="1">
        <f>Table2[[#This Row],[Selling_Price]]</f>
        <v>1000.98</v>
      </c>
      <c r="K2277" s="1">
        <f>Table2[[#This Row],[Quantity]]</f>
        <v>234</v>
      </c>
      <c r="L2277" s="1" t="str">
        <f>IF(ISBLANK(Table2[[#This Row],[Status]]), "No Data Entered", IFERROR(Table2[[#This Row],[Status]], "No Data Entered"))</f>
        <v>Delivered</v>
      </c>
    </row>
    <row r="2278" spans="1:12" x14ac:dyDescent="0.3">
      <c r="A2278" s="1" t="str">
        <f>Table2[[#This Row],[Product_ID]]</f>
        <v>PRO3472</v>
      </c>
      <c r="B2278" s="1" t="str">
        <f>Table2[[#This Row],[Customer_ID]]</f>
        <v>CUST64543</v>
      </c>
      <c r="C2278" s="14" t="str">
        <f>Table2[[#This Row],[Date]]</f>
        <v>02/02/2021</v>
      </c>
      <c r="D2278" s="1" t="str">
        <f>TRIM(PROPER(Table2[[#This Row],[Product_Name]]))</f>
        <v>Keyboard</v>
      </c>
      <c r="E2278" s="1" t="str">
        <f>TRIM(PROPER(Table2[[#This Row],[Country]]))</f>
        <v>France</v>
      </c>
      <c r="F2278" s="1" t="str">
        <f>TRIM(PROPER(Table2[[#This Row],[Category]]))</f>
        <v>Computers</v>
      </c>
      <c r="G2278" s="1" t="str">
        <f>TRIM(PROPER(Table2[[#This Row],[Brand]]))</f>
        <v>Canon</v>
      </c>
      <c r="H2278" s="1">
        <f>Table2[[#This Row],[Supplier_ID]]</f>
        <v>1018</v>
      </c>
      <c r="I2278" s="1">
        <f>Table2[[#This Row],[Market_Price]]</f>
        <v>1088.81</v>
      </c>
      <c r="J2278" s="1">
        <f>Table2[[#This Row],[Selling_Price]]</f>
        <v>1935.11</v>
      </c>
      <c r="K2278" s="1">
        <f>Table2[[#This Row],[Quantity]]</f>
        <v>412</v>
      </c>
      <c r="L2278" s="1" t="str">
        <f>IF(ISBLANK(Table2[[#This Row],[Status]]), "No Data Entered", IFERROR(Table2[[#This Row],[Status]], "No Data Entered"))</f>
        <v>Delivered</v>
      </c>
    </row>
    <row r="2279" spans="1:12" x14ac:dyDescent="0.3">
      <c r="A2279" s="1" t="str">
        <f>Table2[[#This Row],[Product_ID]]</f>
        <v>PRO9430</v>
      </c>
      <c r="B2279" s="1" t="str">
        <f>Table2[[#This Row],[Customer_ID]]</f>
        <v>CUST64543</v>
      </c>
      <c r="C2279" s="14" t="str">
        <f>Table2[[#This Row],[Date]]</f>
        <v>23/01/2025</v>
      </c>
      <c r="D2279" s="1" t="str">
        <f>TRIM(PROPER(Table2[[#This Row],[Product_Name]]))</f>
        <v>Headphones</v>
      </c>
      <c r="E2279" s="1" t="str">
        <f>TRIM(PROPER(Table2[[#This Row],[Country]]))</f>
        <v>Canada</v>
      </c>
      <c r="F2279" s="1" t="str">
        <f>TRIM(PROPER(Table2[[#This Row],[Category]]))</f>
        <v>Accessories</v>
      </c>
      <c r="G2279" s="1" t="str">
        <f>TRIM(PROPER(Table2[[#This Row],[Brand]]))</f>
        <v>Asus</v>
      </c>
      <c r="H2279" s="1">
        <f>Table2[[#This Row],[Supplier_ID]]</f>
        <v>1025</v>
      </c>
      <c r="I2279" s="1">
        <f>Table2[[#This Row],[Market_Price]]</f>
        <v>1012.31</v>
      </c>
      <c r="J2279" s="1">
        <f>Table2[[#This Row],[Selling_Price]]</f>
        <v>1170.3</v>
      </c>
      <c r="K2279" s="1">
        <f>Table2[[#This Row],[Quantity]]</f>
        <v>203</v>
      </c>
      <c r="L2279" s="1" t="str">
        <f>IF(ISBLANK(Table2[[#This Row],[Status]]), "No Data Entered", IFERROR(Table2[[#This Row],[Status]], "No Data Entered"))</f>
        <v>Delivered</v>
      </c>
    </row>
    <row r="2280" spans="1:12" x14ac:dyDescent="0.3">
      <c r="A2280" s="1" t="str">
        <f>Table2[[#This Row],[Product_ID]]</f>
        <v>PRO8152</v>
      </c>
      <c r="B2280" s="1" t="str">
        <f>Table2[[#This Row],[Customer_ID]]</f>
        <v>CUST64623</v>
      </c>
      <c r="C2280" s="14" t="str">
        <f>Table2[[#This Row],[Date]]</f>
        <v>12/01/2022</v>
      </c>
      <c r="D2280" s="1" t="str">
        <f>TRIM(PROPER(Table2[[#This Row],[Product_Name]]))</f>
        <v>Laptop</v>
      </c>
      <c r="E2280" s="1" t="str">
        <f>TRIM(PROPER(Table2[[#This Row],[Country]]))</f>
        <v>Canada</v>
      </c>
      <c r="F2280" s="1" t="str">
        <f>TRIM(PROPER(Table2[[#This Row],[Category]]))</f>
        <v>Computers</v>
      </c>
      <c r="G2280" s="1" t="str">
        <f>TRIM(PROPER(Table2[[#This Row],[Brand]]))</f>
        <v>Asus</v>
      </c>
      <c r="H2280" s="1">
        <f>Table2[[#This Row],[Supplier_ID]]</f>
        <v>1048</v>
      </c>
      <c r="I2280" s="1">
        <f>Table2[[#This Row],[Market_Price]]</f>
        <v>1927.39</v>
      </c>
      <c r="J2280" s="1">
        <f>Table2[[#This Row],[Selling_Price]]</f>
        <v>3695.17</v>
      </c>
      <c r="K2280" s="1">
        <f>Table2[[#This Row],[Quantity]]</f>
        <v>448</v>
      </c>
      <c r="L2280" s="1" t="str">
        <f>IF(ISBLANK(Table2[[#This Row],[Status]]), "No Data Entered", IFERROR(Table2[[#This Row],[Status]], "No Data Entered"))</f>
        <v>Delivered</v>
      </c>
    </row>
    <row r="2281" spans="1:12" x14ac:dyDescent="0.3">
      <c r="A2281" s="1" t="str">
        <f>Table2[[#This Row],[Product_ID]]</f>
        <v>PRO9688</v>
      </c>
      <c r="B2281" s="1" t="str">
        <f>Table2[[#This Row],[Customer_ID]]</f>
        <v>CUST64702</v>
      </c>
      <c r="C2281" s="14" t="str">
        <f>Table2[[#This Row],[Date]]</f>
        <v>01/07/2021</v>
      </c>
      <c r="D2281" s="1" t="str">
        <f>TRIM(PROPER(Table2[[#This Row],[Product_Name]]))</f>
        <v>Tablet</v>
      </c>
      <c r="E2281" s="1" t="str">
        <f>TRIM(PROPER(Table2[[#This Row],[Country]]))</f>
        <v>Usa</v>
      </c>
      <c r="F2281" s="1" t="str">
        <f>TRIM(PROPER(Table2[[#This Row],[Category]]))</f>
        <v>Electronics</v>
      </c>
      <c r="G2281" s="1" t="str">
        <f>TRIM(PROPER(Table2[[#This Row],[Brand]]))</f>
        <v>Hp</v>
      </c>
      <c r="H2281" s="1">
        <f>Table2[[#This Row],[Supplier_ID]]</f>
        <v>1026</v>
      </c>
      <c r="I2281" s="1">
        <f>Table2[[#This Row],[Market_Price]]</f>
        <v>1695.79</v>
      </c>
      <c r="J2281" s="1">
        <f>Table2[[#This Row],[Selling_Price]]</f>
        <v>2692.45</v>
      </c>
      <c r="K2281" s="1">
        <f>Table2[[#This Row],[Quantity]]</f>
        <v>497</v>
      </c>
      <c r="L2281" s="1" t="str">
        <f>IF(ISBLANK(Table2[[#This Row],[Status]]), "No Data Entered", IFERROR(Table2[[#This Row],[Status]], "No Data Entered"))</f>
        <v>Delivered</v>
      </c>
    </row>
    <row r="2282" spans="1:12" x14ac:dyDescent="0.3">
      <c r="A2282" s="1" t="str">
        <f>Table2[[#This Row],[Product_ID]]</f>
        <v>PRO8101</v>
      </c>
      <c r="B2282" s="1" t="str">
        <f>Table2[[#This Row],[Customer_ID]]</f>
        <v>CUST64705</v>
      </c>
      <c r="C2282" s="14" t="str">
        <f>Table2[[#This Row],[Date]]</f>
        <v>09/11/2024</v>
      </c>
      <c r="D2282" s="1" t="str">
        <f>TRIM(PROPER(Table2[[#This Row],[Product_Name]]))</f>
        <v>Laptop</v>
      </c>
      <c r="E2282" s="1" t="str">
        <f>TRIM(PROPER(Table2[[#This Row],[Country]]))</f>
        <v>France</v>
      </c>
      <c r="F2282" s="1" t="str">
        <f>TRIM(PROPER(Table2[[#This Row],[Category]]))</f>
        <v>Wearables</v>
      </c>
      <c r="G2282" s="1" t="str">
        <f>TRIM(PROPER(Table2[[#This Row],[Brand]]))</f>
        <v>Apple</v>
      </c>
      <c r="H2282" s="1">
        <f>Table2[[#This Row],[Supplier_ID]]</f>
        <v>1079</v>
      </c>
      <c r="I2282" s="1">
        <f>Table2[[#This Row],[Market_Price]]</f>
        <v>828.6</v>
      </c>
      <c r="J2282" s="1">
        <f>Table2[[#This Row],[Selling_Price]]</f>
        <v>1137.3900000000001</v>
      </c>
      <c r="K2282" s="1">
        <f>Table2[[#This Row],[Quantity]]</f>
        <v>109</v>
      </c>
      <c r="L2282" s="1" t="str">
        <f>IF(ISBLANK(Table2[[#This Row],[Status]]), "No Data Entered", IFERROR(Table2[[#This Row],[Status]], "No Data Entered"))</f>
        <v>Delivered</v>
      </c>
    </row>
    <row r="2283" spans="1:12" x14ac:dyDescent="0.3">
      <c r="A2283" s="1" t="str">
        <f>Table2[[#This Row],[Product_ID]]</f>
        <v>PRO1834</v>
      </c>
      <c r="B2283" s="1" t="str">
        <f>Table2[[#This Row],[Customer_ID]]</f>
        <v>CUST64729</v>
      </c>
      <c r="C2283" s="14" t="str">
        <f>Table2[[#This Row],[Date]]</f>
        <v>18/02/2023</v>
      </c>
      <c r="D2283" s="1" t="str">
        <f>TRIM(PROPER(Table2[[#This Row],[Product_Name]]))</f>
        <v>Monitor</v>
      </c>
      <c r="E2283" s="1" t="str">
        <f>TRIM(PROPER(Table2[[#This Row],[Country]]))</f>
        <v>India</v>
      </c>
      <c r="F2283" s="1" t="str">
        <f>TRIM(PROPER(Table2[[#This Row],[Category]]))</f>
        <v>Computers</v>
      </c>
      <c r="G2283" s="1" t="str">
        <f>TRIM(PROPER(Table2[[#This Row],[Brand]]))</f>
        <v>Microsoft</v>
      </c>
      <c r="H2283" s="1">
        <f>Table2[[#This Row],[Supplier_ID]]</f>
        <v>1075</v>
      </c>
      <c r="I2283" s="1">
        <f>Table2[[#This Row],[Market_Price]]</f>
        <v>1066.07</v>
      </c>
      <c r="J2283" s="1">
        <f>Table2[[#This Row],[Selling_Price]]</f>
        <v>1457.52</v>
      </c>
      <c r="K2283" s="1">
        <f>Table2[[#This Row],[Quantity]]</f>
        <v>407</v>
      </c>
      <c r="L2283" s="1" t="str">
        <f>IF(ISBLANK(Table2[[#This Row],[Status]]), "No Data Entered", IFERROR(Table2[[#This Row],[Status]], "No Data Entered"))</f>
        <v>Delivered</v>
      </c>
    </row>
    <row r="2284" spans="1:12" x14ac:dyDescent="0.3">
      <c r="A2284" s="1" t="str">
        <f>Table2[[#This Row],[Product_ID]]</f>
        <v>PRO7766</v>
      </c>
      <c r="B2284" s="1" t="str">
        <f>Table2[[#This Row],[Customer_ID]]</f>
        <v>CUST64744</v>
      </c>
      <c r="C2284" s="14" t="str">
        <f>Table2[[#This Row],[Date]]</f>
        <v>09/06/2023</v>
      </c>
      <c r="D2284" s="1" t="str">
        <f>TRIM(PROPER(Table2[[#This Row],[Product_Name]]))</f>
        <v>Smartphone</v>
      </c>
      <c r="E2284" s="1" t="str">
        <f>TRIM(PROPER(Table2[[#This Row],[Country]]))</f>
        <v>Usa</v>
      </c>
      <c r="F2284" s="1" t="str">
        <f>TRIM(PROPER(Table2[[#This Row],[Category]]))</f>
        <v>Wearables</v>
      </c>
      <c r="G2284" s="1" t="str">
        <f>TRIM(PROPER(Table2[[#This Row],[Brand]]))</f>
        <v>Logitech</v>
      </c>
      <c r="H2284" s="1">
        <f>Table2[[#This Row],[Supplier_ID]]</f>
        <v>1007</v>
      </c>
      <c r="I2284" s="1">
        <f>Table2[[#This Row],[Market_Price]]</f>
        <v>906.76</v>
      </c>
      <c r="J2284" s="1">
        <f>Table2[[#This Row],[Selling_Price]]</f>
        <v>1205.68</v>
      </c>
      <c r="K2284" s="1">
        <f>Table2[[#This Row],[Quantity]]</f>
        <v>216</v>
      </c>
      <c r="L2284" s="1" t="str">
        <f>IF(ISBLANK(Table2[[#This Row],[Status]]), "No Data Entered", IFERROR(Table2[[#This Row],[Status]], "No Data Entered"))</f>
        <v>Delivered</v>
      </c>
    </row>
    <row r="2285" spans="1:12" x14ac:dyDescent="0.3">
      <c r="A2285" s="1" t="str">
        <f>Table2[[#This Row],[Product_ID]]</f>
        <v>PRO6331</v>
      </c>
      <c r="B2285" s="1" t="str">
        <f>Table2[[#This Row],[Customer_ID]]</f>
        <v>CUST64774</v>
      </c>
      <c r="C2285" s="14" t="str">
        <f>Table2[[#This Row],[Date]]</f>
        <v>31/05/2020</v>
      </c>
      <c r="D2285" s="1" t="str">
        <f>TRIM(PROPER(Table2[[#This Row],[Product_Name]]))</f>
        <v>Keyboard</v>
      </c>
      <c r="E2285" s="1" t="str">
        <f>TRIM(PROPER(Table2[[#This Row],[Country]]))</f>
        <v>Brazil</v>
      </c>
      <c r="F2285" s="1" t="str">
        <f>TRIM(PROPER(Table2[[#This Row],[Category]]))</f>
        <v>Accessories</v>
      </c>
      <c r="G2285" s="1" t="str">
        <f>TRIM(PROPER(Table2[[#This Row],[Brand]]))</f>
        <v>Samsung</v>
      </c>
      <c r="H2285" s="1">
        <f>Table2[[#This Row],[Supplier_ID]]</f>
        <v>1007</v>
      </c>
      <c r="I2285" s="1">
        <f>Table2[[#This Row],[Market_Price]]</f>
        <v>1578.97</v>
      </c>
      <c r="J2285" s="1">
        <f>Table2[[#This Row],[Selling_Price]]</f>
        <v>1983.12</v>
      </c>
      <c r="K2285" s="1">
        <f>Table2[[#This Row],[Quantity]]</f>
        <v>483</v>
      </c>
      <c r="L2285" s="1" t="str">
        <f>IF(ISBLANK(Table2[[#This Row],[Status]]), "No Data Entered", IFERROR(Table2[[#This Row],[Status]], "No Data Entered"))</f>
        <v>Delivered</v>
      </c>
    </row>
    <row r="2286" spans="1:12" x14ac:dyDescent="0.3">
      <c r="A2286" s="1" t="str">
        <f>Table2[[#This Row],[Product_ID]]</f>
        <v>PRO5431</v>
      </c>
      <c r="B2286" s="1" t="str">
        <f>Table2[[#This Row],[Customer_ID]]</f>
        <v>CUST64792</v>
      </c>
      <c r="C2286" s="14" t="str">
        <f>Table2[[#This Row],[Date]]</f>
        <v>20/02/2025</v>
      </c>
      <c r="D2286" s="1" t="str">
        <f>TRIM(PROPER(Table2[[#This Row],[Product_Name]]))</f>
        <v>Monitor</v>
      </c>
      <c r="E2286" s="1" t="str">
        <f>TRIM(PROPER(Table2[[#This Row],[Country]]))</f>
        <v>Japan</v>
      </c>
      <c r="F2286" s="1" t="str">
        <f>TRIM(PROPER(Table2[[#This Row],[Category]]))</f>
        <v>Computers</v>
      </c>
      <c r="G2286" s="1" t="str">
        <f>TRIM(PROPER(Table2[[#This Row],[Brand]]))</f>
        <v>Asus</v>
      </c>
      <c r="H2286" s="1">
        <f>Table2[[#This Row],[Supplier_ID]]</f>
        <v>1049</v>
      </c>
      <c r="I2286" s="1">
        <f>Table2[[#This Row],[Market_Price]]</f>
        <v>1576.83</v>
      </c>
      <c r="J2286" s="1">
        <f>Table2[[#This Row],[Selling_Price]]</f>
        <v>2421.37</v>
      </c>
      <c r="K2286" s="1">
        <f>Table2[[#This Row],[Quantity]]</f>
        <v>130</v>
      </c>
      <c r="L2286" s="1" t="str">
        <f>IF(ISBLANK(Table2[[#This Row],[Status]]), "No Data Entered", IFERROR(Table2[[#This Row],[Status]], "No Data Entered"))</f>
        <v>Delivered</v>
      </c>
    </row>
    <row r="2287" spans="1:12" x14ac:dyDescent="0.3">
      <c r="A2287" s="1" t="str">
        <f>Table2[[#This Row],[Product_ID]]</f>
        <v>PRO2484</v>
      </c>
      <c r="B2287" s="1" t="str">
        <f>Table2[[#This Row],[Customer_ID]]</f>
        <v>CUST64847</v>
      </c>
      <c r="C2287" s="14" t="str">
        <f>Table2[[#This Row],[Date]]</f>
        <v>03/09/2022</v>
      </c>
      <c r="D2287" s="1" t="str">
        <f>TRIM(PROPER(Table2[[#This Row],[Product_Name]]))</f>
        <v>Tablet</v>
      </c>
      <c r="E2287" s="1" t="str">
        <f>TRIM(PROPER(Table2[[#This Row],[Country]]))</f>
        <v>Australia</v>
      </c>
      <c r="F2287" s="1" t="str">
        <f>TRIM(PROPER(Table2[[#This Row],[Category]]))</f>
        <v>Accessories</v>
      </c>
      <c r="G2287" s="1" t="str">
        <f>TRIM(PROPER(Table2[[#This Row],[Brand]]))</f>
        <v>Hp</v>
      </c>
      <c r="H2287" s="1">
        <f>Table2[[#This Row],[Supplier_ID]]</f>
        <v>1013</v>
      </c>
      <c r="I2287" s="1">
        <f>Table2[[#This Row],[Market_Price]]</f>
        <v>1969.33</v>
      </c>
      <c r="J2287" s="1">
        <f>Table2[[#This Row],[Selling_Price]]</f>
        <v>2976.2</v>
      </c>
      <c r="K2287" s="1">
        <f>Table2[[#This Row],[Quantity]]</f>
        <v>367</v>
      </c>
      <c r="L2287" s="1" t="str">
        <f>IF(ISBLANK(Table2[[#This Row],[Status]]), "No Data Entered", IFERROR(Table2[[#This Row],[Status]], "No Data Entered"))</f>
        <v>Delivered</v>
      </c>
    </row>
    <row r="2288" spans="1:12" x14ac:dyDescent="0.3">
      <c r="A2288" s="1" t="str">
        <f>Table2[[#This Row],[Product_ID]]</f>
        <v>PRO4125</v>
      </c>
      <c r="B2288" s="1" t="str">
        <f>Table2[[#This Row],[Customer_ID]]</f>
        <v>CUST64911</v>
      </c>
      <c r="C2288" s="14" t="str">
        <f>Table2[[#This Row],[Date]]</f>
        <v>03/06/2022</v>
      </c>
      <c r="D2288" s="1" t="str">
        <f>TRIM(PROPER(Table2[[#This Row],[Product_Name]]))</f>
        <v>Keyboard</v>
      </c>
      <c r="E2288" s="1" t="str">
        <f>TRIM(PROPER(Table2[[#This Row],[Country]]))</f>
        <v>China</v>
      </c>
      <c r="F2288" s="1" t="str">
        <f>TRIM(PROPER(Table2[[#This Row],[Category]]))</f>
        <v>Wearables</v>
      </c>
      <c r="G2288" s="1" t="str">
        <f>TRIM(PROPER(Table2[[#This Row],[Brand]]))</f>
        <v>Apple</v>
      </c>
      <c r="H2288" s="1">
        <f>Table2[[#This Row],[Supplier_ID]]</f>
        <v>1049</v>
      </c>
      <c r="I2288" s="1">
        <f>Table2[[#This Row],[Market_Price]]</f>
        <v>682.46</v>
      </c>
      <c r="J2288" s="1">
        <f>Table2[[#This Row],[Selling_Price]]</f>
        <v>1282.53</v>
      </c>
      <c r="K2288" s="1">
        <f>Table2[[#This Row],[Quantity]]</f>
        <v>293</v>
      </c>
      <c r="L2288" s="1" t="str">
        <f>IF(ISBLANK(Table2[[#This Row],[Status]]), "No Data Entered", IFERROR(Table2[[#This Row],[Status]], "No Data Entered"))</f>
        <v>Delivered</v>
      </c>
    </row>
    <row r="2289" spans="1:12" x14ac:dyDescent="0.3">
      <c r="A2289" s="1" t="str">
        <f>Table2[[#This Row],[Product_ID]]</f>
        <v>PRO5797</v>
      </c>
      <c r="B2289" s="1" t="str">
        <f>Table2[[#This Row],[Customer_ID]]</f>
        <v>CUST64920</v>
      </c>
      <c r="C2289" s="14" t="str">
        <f>Table2[[#This Row],[Date]]</f>
        <v>08/06/2024</v>
      </c>
      <c r="D2289" s="1" t="str">
        <f>TRIM(PROPER(Table2[[#This Row],[Product_Name]]))</f>
        <v>Printer</v>
      </c>
      <c r="E2289" s="1" t="str">
        <f>TRIM(PROPER(Table2[[#This Row],[Country]]))</f>
        <v>China</v>
      </c>
      <c r="F2289" s="1" t="str">
        <f>TRIM(PROPER(Table2[[#This Row],[Category]]))</f>
        <v>Wearables</v>
      </c>
      <c r="G2289" s="1" t="str">
        <f>TRIM(PROPER(Table2[[#This Row],[Brand]]))</f>
        <v>Logitech</v>
      </c>
      <c r="H2289" s="1">
        <f>Table2[[#This Row],[Supplier_ID]]</f>
        <v>1075</v>
      </c>
      <c r="I2289" s="1">
        <f>Table2[[#This Row],[Market_Price]]</f>
        <v>1241.19</v>
      </c>
      <c r="J2289" s="1">
        <f>Table2[[#This Row],[Selling_Price]]</f>
        <v>2413.08</v>
      </c>
      <c r="K2289" s="1">
        <f>Table2[[#This Row],[Quantity]]</f>
        <v>57</v>
      </c>
      <c r="L2289" s="1" t="str">
        <f>IF(ISBLANK(Table2[[#This Row],[Status]]), "No Data Entered", IFERROR(Table2[[#This Row],[Status]], "No Data Entered"))</f>
        <v>Delivered</v>
      </c>
    </row>
    <row r="2290" spans="1:12" x14ac:dyDescent="0.3">
      <c r="A2290" s="1" t="str">
        <f>Table2[[#This Row],[Product_ID]]</f>
        <v>PRO8270</v>
      </c>
      <c r="B2290" s="1" t="str">
        <f>Table2[[#This Row],[Customer_ID]]</f>
        <v>CUST64926</v>
      </c>
      <c r="C2290" s="14" t="str">
        <f>Table2[[#This Row],[Date]]</f>
        <v>16/08/2021</v>
      </c>
      <c r="D2290" s="1" t="str">
        <f>TRIM(PROPER(Table2[[#This Row],[Product_Name]]))</f>
        <v>Tablet</v>
      </c>
      <c r="E2290" s="1" t="str">
        <f>TRIM(PROPER(Table2[[#This Row],[Country]]))</f>
        <v>Australia</v>
      </c>
      <c r="F2290" s="1" t="str">
        <f>TRIM(PROPER(Table2[[#This Row],[Category]]))</f>
        <v>Electronics</v>
      </c>
      <c r="G2290" s="1" t="str">
        <f>TRIM(PROPER(Table2[[#This Row],[Brand]]))</f>
        <v>Dell</v>
      </c>
      <c r="H2290" s="1">
        <f>Table2[[#This Row],[Supplier_ID]]</f>
        <v>1034</v>
      </c>
      <c r="I2290" s="1">
        <f>Table2[[#This Row],[Market_Price]]</f>
        <v>1800.71</v>
      </c>
      <c r="J2290" s="1">
        <f>Table2[[#This Row],[Selling_Price]]</f>
        <v>3423.04</v>
      </c>
      <c r="K2290" s="1">
        <f>Table2[[#This Row],[Quantity]]</f>
        <v>290</v>
      </c>
      <c r="L2290" s="1" t="str">
        <f>IF(ISBLANK(Table2[[#This Row],[Status]]), "No Data Entered", IFERROR(Table2[[#This Row],[Status]], "No Data Entered"))</f>
        <v>Delivered</v>
      </c>
    </row>
    <row r="2291" spans="1:12" x14ac:dyDescent="0.3">
      <c r="A2291" s="1" t="str">
        <f>Table2[[#This Row],[Product_ID]]</f>
        <v>PRO9653</v>
      </c>
      <c r="B2291" s="1" t="str">
        <f>Table2[[#This Row],[Customer_ID]]</f>
        <v>CUST65038</v>
      </c>
      <c r="C2291" s="14" t="str">
        <f>Table2[[#This Row],[Date]]</f>
        <v>02/12/2025</v>
      </c>
      <c r="D2291" s="1" t="str">
        <f>TRIM(PROPER(Table2[[#This Row],[Product_Name]]))</f>
        <v>Smartwatch</v>
      </c>
      <c r="E2291" s="1" t="str">
        <f>TRIM(PROPER(Table2[[#This Row],[Country]]))</f>
        <v>Brazil</v>
      </c>
      <c r="F2291" s="1" t="str">
        <f>TRIM(PROPER(Table2[[#This Row],[Category]]))</f>
        <v>Computers</v>
      </c>
      <c r="G2291" s="1" t="str">
        <f>TRIM(PROPER(Table2[[#This Row],[Brand]]))</f>
        <v>Canon</v>
      </c>
      <c r="H2291" s="1">
        <f>Table2[[#This Row],[Supplier_ID]]</f>
        <v>1033</v>
      </c>
      <c r="I2291" s="1">
        <f>Table2[[#This Row],[Market_Price]]</f>
        <v>1493.22</v>
      </c>
      <c r="J2291" s="1">
        <f>Table2[[#This Row],[Selling_Price]]</f>
        <v>2346.8200000000002</v>
      </c>
      <c r="K2291" s="1">
        <f>Table2[[#This Row],[Quantity]]</f>
        <v>339</v>
      </c>
      <c r="L2291" s="1" t="str">
        <f>IF(ISBLANK(Table2[[#This Row],[Status]]), "No Data Entered", IFERROR(Table2[[#This Row],[Status]], "No Data Entered"))</f>
        <v>Delivered</v>
      </c>
    </row>
    <row r="2292" spans="1:12" x14ac:dyDescent="0.3">
      <c r="A2292" s="1" t="str">
        <f>Table2[[#This Row],[Product_ID]]</f>
        <v>PRO2881</v>
      </c>
      <c r="B2292" s="1" t="str">
        <f>Table2[[#This Row],[Customer_ID]]</f>
        <v>CUST65058</v>
      </c>
      <c r="C2292" s="14" t="str">
        <f>Table2[[#This Row],[Date]]</f>
        <v>09/04/2025</v>
      </c>
      <c r="D2292" s="1" t="str">
        <f>TRIM(PROPER(Table2[[#This Row],[Product_Name]]))</f>
        <v>Headphones</v>
      </c>
      <c r="E2292" s="1" t="str">
        <f>TRIM(PROPER(Table2[[#This Row],[Country]]))</f>
        <v>France</v>
      </c>
      <c r="F2292" s="1" t="str">
        <f>TRIM(PROPER(Table2[[#This Row],[Category]]))</f>
        <v>Wearables</v>
      </c>
      <c r="G2292" s="1" t="str">
        <f>TRIM(PROPER(Table2[[#This Row],[Brand]]))</f>
        <v>Logitech</v>
      </c>
      <c r="H2292" s="1">
        <f>Table2[[#This Row],[Supplier_ID]]</f>
        <v>1099</v>
      </c>
      <c r="I2292" s="1">
        <f>Table2[[#This Row],[Market_Price]]</f>
        <v>1224.23</v>
      </c>
      <c r="J2292" s="1">
        <f>Table2[[#This Row],[Selling_Price]]</f>
        <v>2167.62</v>
      </c>
      <c r="K2292" s="1">
        <f>Table2[[#This Row],[Quantity]]</f>
        <v>255</v>
      </c>
      <c r="L2292" s="1" t="str">
        <f>IF(ISBLANK(Table2[[#This Row],[Status]]), "No Data Entered", IFERROR(Table2[[#This Row],[Status]], "No Data Entered"))</f>
        <v>Delivered</v>
      </c>
    </row>
    <row r="2293" spans="1:12" x14ac:dyDescent="0.3">
      <c r="A2293" s="1" t="str">
        <f>Table2[[#This Row],[Product_ID]]</f>
        <v>PRO9377</v>
      </c>
      <c r="B2293" s="1" t="str">
        <f>Table2[[#This Row],[Customer_ID]]</f>
        <v>CUST65216</v>
      </c>
      <c r="C2293" s="14" t="str">
        <f>Table2[[#This Row],[Date]]</f>
        <v>19/04/2023</v>
      </c>
      <c r="D2293" s="1" t="str">
        <f>TRIM(PROPER(Table2[[#This Row],[Product_Name]]))</f>
        <v>Camera</v>
      </c>
      <c r="E2293" s="1" t="str">
        <f>TRIM(PROPER(Table2[[#This Row],[Country]]))</f>
        <v>Usa</v>
      </c>
      <c r="F2293" s="1" t="str">
        <f>TRIM(PROPER(Table2[[#This Row],[Category]]))</f>
        <v>Wearables</v>
      </c>
      <c r="G2293" s="1" t="str">
        <f>TRIM(PROPER(Table2[[#This Row],[Brand]]))</f>
        <v>Sony</v>
      </c>
      <c r="H2293" s="1">
        <f>Table2[[#This Row],[Supplier_ID]]</f>
        <v>1025</v>
      </c>
      <c r="I2293" s="1">
        <f>Table2[[#This Row],[Market_Price]]</f>
        <v>1098.0899999999999</v>
      </c>
      <c r="J2293" s="1">
        <f>Table2[[#This Row],[Selling_Price]]</f>
        <v>1807.06</v>
      </c>
      <c r="K2293" s="1">
        <f>Table2[[#This Row],[Quantity]]</f>
        <v>275</v>
      </c>
      <c r="L2293" s="1" t="str">
        <f>IF(ISBLANK(Table2[[#This Row],[Status]]), "No Data Entered", IFERROR(Table2[[#This Row],[Status]], "No Data Entered"))</f>
        <v>Delivered</v>
      </c>
    </row>
    <row r="2294" spans="1:12" x14ac:dyDescent="0.3">
      <c r="A2294" s="1" t="str">
        <f>Table2[[#This Row],[Product_ID]]</f>
        <v>PRO6823</v>
      </c>
      <c r="B2294" s="1" t="str">
        <f>Table2[[#This Row],[Customer_ID]]</f>
        <v>CUST65300</v>
      </c>
      <c r="C2294" s="14" t="str">
        <f>Table2[[#This Row],[Date]]</f>
        <v>19/10/2025</v>
      </c>
      <c r="D2294" s="1" t="str">
        <f>TRIM(PROPER(Table2[[#This Row],[Product_Name]]))</f>
        <v>Smartwatch</v>
      </c>
      <c r="E2294" s="1" t="str">
        <f>TRIM(PROPER(Table2[[#This Row],[Country]]))</f>
        <v>China</v>
      </c>
      <c r="F2294" s="1" t="str">
        <f>TRIM(PROPER(Table2[[#This Row],[Category]]))</f>
        <v>Electronics</v>
      </c>
      <c r="G2294" s="1" t="str">
        <f>TRIM(PROPER(Table2[[#This Row],[Brand]]))</f>
        <v>Lenovo</v>
      </c>
      <c r="H2294" s="1">
        <f>Table2[[#This Row],[Supplier_ID]]</f>
        <v>1048</v>
      </c>
      <c r="I2294" s="1">
        <f>Table2[[#This Row],[Market_Price]]</f>
        <v>1201.93</v>
      </c>
      <c r="J2294" s="1">
        <f>Table2[[#This Row],[Selling_Price]]</f>
        <v>1889.84</v>
      </c>
      <c r="K2294" s="1">
        <f>Table2[[#This Row],[Quantity]]</f>
        <v>434</v>
      </c>
      <c r="L2294" s="1" t="str">
        <f>IF(ISBLANK(Table2[[#This Row],[Status]]), "No Data Entered", IFERROR(Table2[[#This Row],[Status]], "No Data Entered"))</f>
        <v>Delivered</v>
      </c>
    </row>
    <row r="2295" spans="1:12" x14ac:dyDescent="0.3">
      <c r="A2295" s="1" t="str">
        <f>Table2[[#This Row],[Product_ID]]</f>
        <v>PRO2661</v>
      </c>
      <c r="B2295" s="1" t="str">
        <f>Table2[[#This Row],[Customer_ID]]</f>
        <v>CUST65423</v>
      </c>
      <c r="C2295" s="14" t="str">
        <f>Table2[[#This Row],[Date]]</f>
        <v>11/11/2022</v>
      </c>
      <c r="D2295" s="1" t="str">
        <f>TRIM(PROPER(Table2[[#This Row],[Product_Name]]))</f>
        <v>Tablet</v>
      </c>
      <c r="E2295" s="1" t="str">
        <f>TRIM(PROPER(Table2[[#This Row],[Country]]))</f>
        <v>Japan</v>
      </c>
      <c r="F2295" s="1" t="str">
        <f>TRIM(PROPER(Table2[[#This Row],[Category]]))</f>
        <v>Computers</v>
      </c>
      <c r="G2295" s="1" t="str">
        <f>TRIM(PROPER(Table2[[#This Row],[Brand]]))</f>
        <v>Asus</v>
      </c>
      <c r="H2295" s="1">
        <f>Table2[[#This Row],[Supplier_ID]]</f>
        <v>1082</v>
      </c>
      <c r="I2295" s="1">
        <f>Table2[[#This Row],[Market_Price]]</f>
        <v>439.08</v>
      </c>
      <c r="J2295" s="1">
        <f>Table2[[#This Row],[Selling_Price]]</f>
        <v>791.44</v>
      </c>
      <c r="K2295" s="1">
        <f>Table2[[#This Row],[Quantity]]</f>
        <v>432</v>
      </c>
      <c r="L2295" s="1" t="str">
        <f>IF(ISBLANK(Table2[[#This Row],[Status]]), "No Data Entered", IFERROR(Table2[[#This Row],[Status]], "No Data Entered"))</f>
        <v>Delivered</v>
      </c>
    </row>
    <row r="2296" spans="1:12" x14ac:dyDescent="0.3">
      <c r="A2296" s="1" t="str">
        <f>Table2[[#This Row],[Product_ID]]</f>
        <v>PRO3766</v>
      </c>
      <c r="B2296" s="1" t="str">
        <f>Table2[[#This Row],[Customer_ID]]</f>
        <v>CUST65482</v>
      </c>
      <c r="C2296" s="14" t="str">
        <f>Table2[[#This Row],[Date]]</f>
        <v>08/09/2024</v>
      </c>
      <c r="D2296" s="1" t="str">
        <f>TRIM(PROPER(Table2[[#This Row],[Product_Name]]))</f>
        <v>Laptop</v>
      </c>
      <c r="E2296" s="1" t="str">
        <f>TRIM(PROPER(Table2[[#This Row],[Country]]))</f>
        <v>China</v>
      </c>
      <c r="F2296" s="1" t="str">
        <f>TRIM(PROPER(Table2[[#This Row],[Category]]))</f>
        <v>Wearables</v>
      </c>
      <c r="G2296" s="1" t="str">
        <f>TRIM(PROPER(Table2[[#This Row],[Brand]]))</f>
        <v>Canon</v>
      </c>
      <c r="H2296" s="1">
        <f>Table2[[#This Row],[Supplier_ID]]</f>
        <v>1019</v>
      </c>
      <c r="I2296" s="1">
        <f>Table2[[#This Row],[Market_Price]]</f>
        <v>1794.05</v>
      </c>
      <c r="J2296" s="1">
        <f>Table2[[#This Row],[Selling_Price]]</f>
        <v>2102.19</v>
      </c>
      <c r="K2296" s="1">
        <f>Table2[[#This Row],[Quantity]]</f>
        <v>336</v>
      </c>
      <c r="L2296" s="1" t="str">
        <f>IF(ISBLANK(Table2[[#This Row],[Status]]), "No Data Entered", IFERROR(Table2[[#This Row],[Status]], "No Data Entered"))</f>
        <v>Delivered</v>
      </c>
    </row>
    <row r="2297" spans="1:12" x14ac:dyDescent="0.3">
      <c r="A2297" s="1" t="str">
        <f>Table2[[#This Row],[Product_ID]]</f>
        <v>PRO4084</v>
      </c>
      <c r="B2297" s="1" t="str">
        <f>Table2[[#This Row],[Customer_ID]]</f>
        <v>CUST65526</v>
      </c>
      <c r="C2297" s="14" t="str">
        <f>Table2[[#This Row],[Date]]</f>
        <v>03/09/2024</v>
      </c>
      <c r="D2297" s="1" t="str">
        <f>TRIM(PROPER(Table2[[#This Row],[Product_Name]]))</f>
        <v>Monitor</v>
      </c>
      <c r="E2297" s="1" t="str">
        <f>TRIM(PROPER(Table2[[#This Row],[Country]]))</f>
        <v>China</v>
      </c>
      <c r="F2297" s="1" t="str">
        <f>TRIM(PROPER(Table2[[#This Row],[Category]]))</f>
        <v>Electronics</v>
      </c>
      <c r="G2297" s="1" t="str">
        <f>TRIM(PROPER(Table2[[#This Row],[Brand]]))</f>
        <v>Sony</v>
      </c>
      <c r="H2297" s="1">
        <f>Table2[[#This Row],[Supplier_ID]]</f>
        <v>1072</v>
      </c>
      <c r="I2297" s="1">
        <f>Table2[[#This Row],[Market_Price]]</f>
        <v>1543.26</v>
      </c>
      <c r="J2297" s="1">
        <f>Table2[[#This Row],[Selling_Price]]</f>
        <v>2312.7600000000002</v>
      </c>
      <c r="K2297" s="1">
        <f>Table2[[#This Row],[Quantity]]</f>
        <v>374</v>
      </c>
      <c r="L2297" s="1" t="str">
        <f>IF(ISBLANK(Table2[[#This Row],[Status]]), "No Data Entered", IFERROR(Table2[[#This Row],[Status]], "No Data Entered"))</f>
        <v>Delivered</v>
      </c>
    </row>
    <row r="2298" spans="1:12" x14ac:dyDescent="0.3">
      <c r="A2298" s="1" t="str">
        <f>Table2[[#This Row],[Product_ID]]</f>
        <v>PRO2520</v>
      </c>
      <c r="B2298" s="1" t="str">
        <f>Table2[[#This Row],[Customer_ID]]</f>
        <v>CUST65548</v>
      </c>
      <c r="C2298" s="14" t="str">
        <f>Table2[[#This Row],[Date]]</f>
        <v>22/01/2024</v>
      </c>
      <c r="D2298" s="1" t="str">
        <f>TRIM(PROPER(Table2[[#This Row],[Product_Name]]))</f>
        <v>Monitor</v>
      </c>
      <c r="E2298" s="1" t="str">
        <f>TRIM(PROPER(Table2[[#This Row],[Country]]))</f>
        <v>Uk</v>
      </c>
      <c r="F2298" s="1" t="str">
        <f>TRIM(PROPER(Table2[[#This Row],[Category]]))</f>
        <v>Office Supplies</v>
      </c>
      <c r="G2298" s="1" t="str">
        <f>TRIM(PROPER(Table2[[#This Row],[Brand]]))</f>
        <v>Lenovo</v>
      </c>
      <c r="H2298" s="1">
        <f>Table2[[#This Row],[Supplier_ID]]</f>
        <v>1067</v>
      </c>
      <c r="I2298" s="1">
        <f>Table2[[#This Row],[Market_Price]]</f>
        <v>1820.8</v>
      </c>
      <c r="J2298" s="1">
        <f>Table2[[#This Row],[Selling_Price]]</f>
        <v>2476.86</v>
      </c>
      <c r="K2298" s="1">
        <f>Table2[[#This Row],[Quantity]]</f>
        <v>251</v>
      </c>
      <c r="L2298" s="1" t="str">
        <f>IF(ISBLANK(Table2[[#This Row],[Status]]), "No Data Entered", IFERROR(Table2[[#This Row],[Status]], "No Data Entered"))</f>
        <v>Delivered</v>
      </c>
    </row>
    <row r="2299" spans="1:12" x14ac:dyDescent="0.3">
      <c r="A2299" s="1" t="str">
        <f>Table2[[#This Row],[Product_ID]]</f>
        <v>PRO4651</v>
      </c>
      <c r="B2299" s="1" t="str">
        <f>Table2[[#This Row],[Customer_ID]]</f>
        <v>CUST65574</v>
      </c>
      <c r="C2299" s="14" t="str">
        <f>Table2[[#This Row],[Date]]</f>
        <v>11/03/2021</v>
      </c>
      <c r="D2299" s="1" t="str">
        <f>TRIM(PROPER(Table2[[#This Row],[Product_Name]]))</f>
        <v>Keyboard</v>
      </c>
      <c r="E2299" s="1" t="str">
        <f>TRIM(PROPER(Table2[[#This Row],[Country]]))</f>
        <v>Usa</v>
      </c>
      <c r="F2299" s="1" t="str">
        <f>TRIM(PROPER(Table2[[#This Row],[Category]]))</f>
        <v>Wearables</v>
      </c>
      <c r="G2299" s="1" t="str">
        <f>TRIM(PROPER(Table2[[#This Row],[Brand]]))</f>
        <v>Sony</v>
      </c>
      <c r="H2299" s="1">
        <f>Table2[[#This Row],[Supplier_ID]]</f>
        <v>1028</v>
      </c>
      <c r="I2299" s="1">
        <f>Table2[[#This Row],[Market_Price]]</f>
        <v>314.08</v>
      </c>
      <c r="J2299" s="1">
        <f>Table2[[#This Row],[Selling_Price]]</f>
        <v>409.55</v>
      </c>
      <c r="K2299" s="1">
        <f>Table2[[#This Row],[Quantity]]</f>
        <v>141</v>
      </c>
      <c r="L2299" s="1" t="str">
        <f>IF(ISBLANK(Table2[[#This Row],[Status]]), "No Data Entered", IFERROR(Table2[[#This Row],[Status]], "No Data Entered"))</f>
        <v>Delivered</v>
      </c>
    </row>
    <row r="2300" spans="1:12" x14ac:dyDescent="0.3">
      <c r="A2300" s="1" t="str">
        <f>Table2[[#This Row],[Product_ID]]</f>
        <v>PRO2719</v>
      </c>
      <c r="B2300" s="1" t="str">
        <f>Table2[[#This Row],[Customer_ID]]</f>
        <v>CUST65590</v>
      </c>
      <c r="C2300" s="14" t="str">
        <f>Table2[[#This Row],[Date]]</f>
        <v>17/03/2022</v>
      </c>
      <c r="D2300" s="1" t="str">
        <f>TRIM(PROPER(Table2[[#This Row],[Product_Name]]))</f>
        <v>Camera</v>
      </c>
      <c r="E2300" s="1" t="str">
        <f>TRIM(PROPER(Table2[[#This Row],[Country]]))</f>
        <v>Brazil</v>
      </c>
      <c r="F2300" s="1" t="str">
        <f>TRIM(PROPER(Table2[[#This Row],[Category]]))</f>
        <v>Electronics</v>
      </c>
      <c r="G2300" s="1" t="str">
        <f>TRIM(PROPER(Table2[[#This Row],[Brand]]))</f>
        <v>Apple</v>
      </c>
      <c r="H2300" s="1">
        <f>Table2[[#This Row],[Supplier_ID]]</f>
        <v>1028</v>
      </c>
      <c r="I2300" s="1">
        <f>Table2[[#This Row],[Market_Price]]</f>
        <v>451.23</v>
      </c>
      <c r="J2300" s="1">
        <f>Table2[[#This Row],[Selling_Price]]</f>
        <v>686.51</v>
      </c>
      <c r="K2300" s="1">
        <f>Table2[[#This Row],[Quantity]]</f>
        <v>445</v>
      </c>
      <c r="L2300" s="1" t="str">
        <f>IF(ISBLANK(Table2[[#This Row],[Status]]), "No Data Entered", IFERROR(Table2[[#This Row],[Status]], "No Data Entered"))</f>
        <v>Delivered</v>
      </c>
    </row>
    <row r="2301" spans="1:12" x14ac:dyDescent="0.3">
      <c r="A2301" s="1" t="str">
        <f>Table2[[#This Row],[Product_ID]]</f>
        <v>PRO6739</v>
      </c>
      <c r="B2301" s="1" t="str">
        <f>Table2[[#This Row],[Customer_ID]]</f>
        <v>CUST65779</v>
      </c>
      <c r="C2301" s="14" t="str">
        <f>Table2[[#This Row],[Date]]</f>
        <v>25/12/2020</v>
      </c>
      <c r="D2301" s="1" t="str">
        <f>TRIM(PROPER(Table2[[#This Row],[Product_Name]]))</f>
        <v>Smartwatch</v>
      </c>
      <c r="E2301" s="1" t="str">
        <f>TRIM(PROPER(Table2[[#This Row],[Country]]))</f>
        <v>Canada</v>
      </c>
      <c r="F2301" s="1" t="str">
        <f>TRIM(PROPER(Table2[[#This Row],[Category]]))</f>
        <v>Wearables</v>
      </c>
      <c r="G2301" s="1" t="str">
        <f>TRIM(PROPER(Table2[[#This Row],[Brand]]))</f>
        <v>Hp</v>
      </c>
      <c r="H2301" s="1">
        <f>Table2[[#This Row],[Supplier_ID]]</f>
        <v>1074</v>
      </c>
      <c r="I2301" s="1">
        <f>Table2[[#This Row],[Market_Price]]</f>
        <v>1497.94</v>
      </c>
      <c r="J2301" s="1">
        <f>Table2[[#This Row],[Selling_Price]]</f>
        <v>1862.05</v>
      </c>
      <c r="K2301" s="1">
        <f>Table2[[#This Row],[Quantity]]</f>
        <v>137</v>
      </c>
      <c r="L2301" s="1" t="str">
        <f>IF(ISBLANK(Table2[[#This Row],[Status]]), "No Data Entered", IFERROR(Table2[[#This Row],[Status]], "No Data Entered"))</f>
        <v>Delivered</v>
      </c>
    </row>
    <row r="2302" spans="1:12" x14ac:dyDescent="0.3">
      <c r="A2302" s="1" t="str">
        <f>Table2[[#This Row],[Product_ID]]</f>
        <v>PRO8190</v>
      </c>
      <c r="B2302" s="1" t="str">
        <f>Table2[[#This Row],[Customer_ID]]</f>
        <v>CUST65825</v>
      </c>
      <c r="C2302" s="14" t="str">
        <f>Table2[[#This Row],[Date]]</f>
        <v>26/06/2022</v>
      </c>
      <c r="D2302" s="1" t="str">
        <f>TRIM(PROPER(Table2[[#This Row],[Product_Name]]))</f>
        <v>Printer</v>
      </c>
      <c r="E2302" s="1" t="str">
        <f>TRIM(PROPER(Table2[[#This Row],[Country]]))</f>
        <v>Usa</v>
      </c>
      <c r="F2302" s="1" t="str">
        <f>TRIM(PROPER(Table2[[#This Row],[Category]]))</f>
        <v>Wearables</v>
      </c>
      <c r="G2302" s="1" t="str">
        <f>TRIM(PROPER(Table2[[#This Row],[Brand]]))</f>
        <v>Hp</v>
      </c>
      <c r="H2302" s="1">
        <f>Table2[[#This Row],[Supplier_ID]]</f>
        <v>1039</v>
      </c>
      <c r="I2302" s="1">
        <f>Table2[[#This Row],[Market_Price]]</f>
        <v>56.76</v>
      </c>
      <c r="J2302" s="1">
        <f>Table2[[#This Row],[Selling_Price]]</f>
        <v>82.12</v>
      </c>
      <c r="K2302" s="1">
        <f>Table2[[#This Row],[Quantity]]</f>
        <v>111</v>
      </c>
      <c r="L2302" s="1" t="str">
        <f>IF(ISBLANK(Table2[[#This Row],[Status]]), "No Data Entered", IFERROR(Table2[[#This Row],[Status]], "No Data Entered"))</f>
        <v>Delivered</v>
      </c>
    </row>
    <row r="2303" spans="1:12" x14ac:dyDescent="0.3">
      <c r="A2303" s="1" t="str">
        <f>Table2[[#This Row],[Product_ID]]</f>
        <v>PRO4108</v>
      </c>
      <c r="B2303" s="1" t="str">
        <f>Table2[[#This Row],[Customer_ID]]</f>
        <v>CUST66077</v>
      </c>
      <c r="C2303" s="14" t="str">
        <f>Table2[[#This Row],[Date]]</f>
        <v>15/03/2022</v>
      </c>
      <c r="D2303" s="1" t="str">
        <f>TRIM(PROPER(Table2[[#This Row],[Product_Name]]))</f>
        <v>Smartphone</v>
      </c>
      <c r="E2303" s="1" t="str">
        <f>TRIM(PROPER(Table2[[#This Row],[Country]]))</f>
        <v>Germany</v>
      </c>
      <c r="F2303" s="1" t="str">
        <f>TRIM(PROPER(Table2[[#This Row],[Category]]))</f>
        <v>Electronics</v>
      </c>
      <c r="G2303" s="1" t="str">
        <f>TRIM(PROPER(Table2[[#This Row],[Brand]]))</f>
        <v>Apple</v>
      </c>
      <c r="H2303" s="1">
        <f>Table2[[#This Row],[Supplier_ID]]</f>
        <v>1056</v>
      </c>
      <c r="I2303" s="1">
        <f>Table2[[#This Row],[Market_Price]]</f>
        <v>1108.02</v>
      </c>
      <c r="J2303" s="1">
        <f>Table2[[#This Row],[Selling_Price]]</f>
        <v>1955.76</v>
      </c>
      <c r="K2303" s="1">
        <f>Table2[[#This Row],[Quantity]]</f>
        <v>125</v>
      </c>
      <c r="L2303" s="1" t="str">
        <f>IF(ISBLANK(Table2[[#This Row],[Status]]), "No Data Entered", IFERROR(Table2[[#This Row],[Status]], "No Data Entered"))</f>
        <v>Delivered</v>
      </c>
    </row>
    <row r="2304" spans="1:12" x14ac:dyDescent="0.3">
      <c r="A2304" s="1" t="str">
        <f>Table2[[#This Row],[Product_ID]]</f>
        <v>PRO8004</v>
      </c>
      <c r="B2304" s="1" t="str">
        <f>Table2[[#This Row],[Customer_ID]]</f>
        <v>CUST66129</v>
      </c>
      <c r="C2304" s="14" t="str">
        <f>Table2[[#This Row],[Date]]</f>
        <v>10/07/2022</v>
      </c>
      <c r="D2304" s="1" t="str">
        <f>TRIM(PROPER(Table2[[#This Row],[Product_Name]]))</f>
        <v>Monitor</v>
      </c>
      <c r="E2304" s="1" t="str">
        <f>TRIM(PROPER(Table2[[#This Row],[Country]]))</f>
        <v>France</v>
      </c>
      <c r="F2304" s="1" t="str">
        <f>TRIM(PROPER(Table2[[#This Row],[Category]]))</f>
        <v>Computers</v>
      </c>
      <c r="G2304" s="1" t="str">
        <f>TRIM(PROPER(Table2[[#This Row],[Brand]]))</f>
        <v>Hp</v>
      </c>
      <c r="H2304" s="1">
        <f>Table2[[#This Row],[Supplier_ID]]</f>
        <v>1093</v>
      </c>
      <c r="I2304" s="1">
        <f>Table2[[#This Row],[Market_Price]]</f>
        <v>1213.55</v>
      </c>
      <c r="J2304" s="1">
        <f>Table2[[#This Row],[Selling_Price]]</f>
        <v>1942.37</v>
      </c>
      <c r="K2304" s="1">
        <f>Table2[[#This Row],[Quantity]]</f>
        <v>497</v>
      </c>
      <c r="L2304" s="1" t="str">
        <f>IF(ISBLANK(Table2[[#This Row],[Status]]), "No Data Entered", IFERROR(Table2[[#This Row],[Status]], "No Data Entered"))</f>
        <v>Delivered</v>
      </c>
    </row>
    <row r="2305" spans="1:12" x14ac:dyDescent="0.3">
      <c r="A2305" s="1" t="str">
        <f>Table2[[#This Row],[Product_ID]]</f>
        <v>PRO4323</v>
      </c>
      <c r="B2305" s="1" t="str">
        <f>Table2[[#This Row],[Customer_ID]]</f>
        <v>CUST66129</v>
      </c>
      <c r="C2305" s="14" t="str">
        <f>Table2[[#This Row],[Date]]</f>
        <v>20/05/2023</v>
      </c>
      <c r="D2305" s="1" t="str">
        <f>TRIM(PROPER(Table2[[#This Row],[Product_Name]]))</f>
        <v>Monitor</v>
      </c>
      <c r="E2305" s="1" t="str">
        <f>TRIM(PROPER(Table2[[#This Row],[Country]]))</f>
        <v>Brazil</v>
      </c>
      <c r="F2305" s="1" t="str">
        <f>TRIM(PROPER(Table2[[#This Row],[Category]]))</f>
        <v>Office Supplies</v>
      </c>
      <c r="G2305" s="1" t="str">
        <f>TRIM(PROPER(Table2[[#This Row],[Brand]]))</f>
        <v>Apple</v>
      </c>
      <c r="H2305" s="1">
        <f>Table2[[#This Row],[Supplier_ID]]</f>
        <v>1031</v>
      </c>
      <c r="I2305" s="1">
        <f>Table2[[#This Row],[Market_Price]]</f>
        <v>1473.19</v>
      </c>
      <c r="J2305" s="1">
        <f>Table2[[#This Row],[Selling_Price]]</f>
        <v>2056.0100000000002</v>
      </c>
      <c r="K2305" s="1">
        <f>Table2[[#This Row],[Quantity]]</f>
        <v>300</v>
      </c>
      <c r="L2305" s="1" t="str">
        <f>IF(ISBLANK(Table2[[#This Row],[Status]]), "No Data Entered", IFERROR(Table2[[#This Row],[Status]], "No Data Entered"))</f>
        <v>Delivered</v>
      </c>
    </row>
    <row r="2306" spans="1:12" x14ac:dyDescent="0.3">
      <c r="A2306" s="1" t="str">
        <f>Table2[[#This Row],[Product_ID]]</f>
        <v>PRO8432</v>
      </c>
      <c r="B2306" s="1" t="str">
        <f>Table2[[#This Row],[Customer_ID]]</f>
        <v>CUST66256</v>
      </c>
      <c r="C2306" s="14" t="str">
        <f>Table2[[#This Row],[Date]]</f>
        <v>28/09/2024</v>
      </c>
      <c r="D2306" s="1" t="str">
        <f>TRIM(PROPER(Table2[[#This Row],[Product_Name]]))</f>
        <v>Smartwatch</v>
      </c>
      <c r="E2306" s="1" t="str">
        <f>TRIM(PROPER(Table2[[#This Row],[Country]]))</f>
        <v>France</v>
      </c>
      <c r="F2306" s="1" t="str">
        <f>TRIM(PROPER(Table2[[#This Row],[Category]]))</f>
        <v>Wearables</v>
      </c>
      <c r="G2306" s="1" t="str">
        <f>TRIM(PROPER(Table2[[#This Row],[Brand]]))</f>
        <v>Hp</v>
      </c>
      <c r="H2306" s="1">
        <f>Table2[[#This Row],[Supplier_ID]]</f>
        <v>1078</v>
      </c>
      <c r="I2306" s="1">
        <f>Table2[[#This Row],[Market_Price]]</f>
        <v>574.29</v>
      </c>
      <c r="J2306" s="1">
        <f>Table2[[#This Row],[Selling_Price]]</f>
        <v>945.19</v>
      </c>
      <c r="K2306" s="1">
        <f>Table2[[#This Row],[Quantity]]</f>
        <v>416</v>
      </c>
      <c r="L2306" s="1" t="str">
        <f>IF(ISBLANK(Table2[[#This Row],[Status]]), "No Data Entered", IFERROR(Table2[[#This Row],[Status]], "No Data Entered"))</f>
        <v>Delivered</v>
      </c>
    </row>
    <row r="2307" spans="1:12" x14ac:dyDescent="0.3">
      <c r="A2307" s="1" t="str">
        <f>Table2[[#This Row],[Product_ID]]</f>
        <v>PRO4763</v>
      </c>
      <c r="B2307" s="1" t="str">
        <f>Table2[[#This Row],[Customer_ID]]</f>
        <v>CUST66300</v>
      </c>
      <c r="C2307" s="14" t="str">
        <f>Table2[[#This Row],[Date]]</f>
        <v>21/08/2022</v>
      </c>
      <c r="D2307" s="1" t="str">
        <f>TRIM(PROPER(Table2[[#This Row],[Product_Name]]))</f>
        <v>Tablet</v>
      </c>
      <c r="E2307" s="1" t="str">
        <f>TRIM(PROPER(Table2[[#This Row],[Country]]))</f>
        <v>Australia</v>
      </c>
      <c r="F2307" s="1" t="str">
        <f>TRIM(PROPER(Table2[[#This Row],[Category]]))</f>
        <v>Office Supplies</v>
      </c>
      <c r="G2307" s="1" t="str">
        <f>TRIM(PROPER(Table2[[#This Row],[Brand]]))</f>
        <v>Asus</v>
      </c>
      <c r="H2307" s="1">
        <f>Table2[[#This Row],[Supplier_ID]]</f>
        <v>1075</v>
      </c>
      <c r="I2307" s="1">
        <f>Table2[[#This Row],[Market_Price]]</f>
        <v>1435.9</v>
      </c>
      <c r="J2307" s="1">
        <f>Table2[[#This Row],[Selling_Price]]</f>
        <v>2599.1</v>
      </c>
      <c r="K2307" s="1">
        <f>Table2[[#This Row],[Quantity]]</f>
        <v>331</v>
      </c>
      <c r="L2307" s="1" t="str">
        <f>IF(ISBLANK(Table2[[#This Row],[Status]]), "No Data Entered", IFERROR(Table2[[#This Row],[Status]], "No Data Entered"))</f>
        <v>Delivered</v>
      </c>
    </row>
    <row r="2308" spans="1:12" x14ac:dyDescent="0.3">
      <c r="A2308" s="1" t="str">
        <f>Table2[[#This Row],[Product_ID]]</f>
        <v>PRO6578</v>
      </c>
      <c r="B2308" s="1" t="str">
        <f>Table2[[#This Row],[Customer_ID]]</f>
        <v>CUST66415</v>
      </c>
      <c r="C2308" s="14" t="str">
        <f>Table2[[#This Row],[Date]]</f>
        <v>05/09/2020</v>
      </c>
      <c r="D2308" s="1" t="str">
        <f>TRIM(PROPER(Table2[[#This Row],[Product_Name]]))</f>
        <v>Laptop</v>
      </c>
      <c r="E2308" s="1" t="str">
        <f>TRIM(PROPER(Table2[[#This Row],[Country]]))</f>
        <v>India</v>
      </c>
      <c r="F2308" s="1" t="str">
        <f>TRIM(PROPER(Table2[[#This Row],[Category]]))</f>
        <v>Computers</v>
      </c>
      <c r="G2308" s="1" t="str">
        <f>TRIM(PROPER(Table2[[#This Row],[Brand]]))</f>
        <v>Apple</v>
      </c>
      <c r="H2308" s="1">
        <f>Table2[[#This Row],[Supplier_ID]]</f>
        <v>1093</v>
      </c>
      <c r="I2308" s="1">
        <f>Table2[[#This Row],[Market_Price]]</f>
        <v>917.34</v>
      </c>
      <c r="J2308" s="1">
        <f>Table2[[#This Row],[Selling_Price]]</f>
        <v>1111.06</v>
      </c>
      <c r="K2308" s="1">
        <f>Table2[[#This Row],[Quantity]]</f>
        <v>258</v>
      </c>
      <c r="L2308" s="1" t="str">
        <f>IF(ISBLANK(Table2[[#This Row],[Status]]), "No Data Entered", IFERROR(Table2[[#This Row],[Status]], "No Data Entered"))</f>
        <v>Delivered</v>
      </c>
    </row>
    <row r="2309" spans="1:12" x14ac:dyDescent="0.3">
      <c r="A2309" s="1" t="str">
        <f>Table2[[#This Row],[Product_ID]]</f>
        <v>PRO7242</v>
      </c>
      <c r="B2309" s="1" t="str">
        <f>Table2[[#This Row],[Customer_ID]]</f>
        <v>CUST66434</v>
      </c>
      <c r="C2309" s="14" t="str">
        <f>Table2[[#This Row],[Date]]</f>
        <v>21/09/2020</v>
      </c>
      <c r="D2309" s="1" t="str">
        <f>TRIM(PROPER(Table2[[#This Row],[Product_Name]]))</f>
        <v>Headphones</v>
      </c>
      <c r="E2309" s="1" t="str">
        <f>TRIM(PROPER(Table2[[#This Row],[Country]]))</f>
        <v>Uk</v>
      </c>
      <c r="F2309" s="1" t="str">
        <f>TRIM(PROPER(Table2[[#This Row],[Category]]))</f>
        <v>Accessories</v>
      </c>
      <c r="G2309" s="1" t="str">
        <f>TRIM(PROPER(Table2[[#This Row],[Brand]]))</f>
        <v>Hp</v>
      </c>
      <c r="H2309" s="1">
        <f>Table2[[#This Row],[Supplier_ID]]</f>
        <v>1075</v>
      </c>
      <c r="I2309" s="1">
        <f>Table2[[#This Row],[Market_Price]]</f>
        <v>471.69</v>
      </c>
      <c r="J2309" s="1">
        <f>Table2[[#This Row],[Selling_Price]]</f>
        <v>582.32000000000005</v>
      </c>
      <c r="K2309" s="1">
        <f>Table2[[#This Row],[Quantity]]</f>
        <v>393</v>
      </c>
      <c r="L2309" s="1" t="str">
        <f>IF(ISBLANK(Table2[[#This Row],[Status]]), "No Data Entered", IFERROR(Table2[[#This Row],[Status]], "No Data Entered"))</f>
        <v>Delivered</v>
      </c>
    </row>
    <row r="2310" spans="1:12" x14ac:dyDescent="0.3">
      <c r="A2310" s="1" t="str">
        <f>Table2[[#This Row],[Product_ID]]</f>
        <v>PRO4142</v>
      </c>
      <c r="B2310" s="1" t="str">
        <f>Table2[[#This Row],[Customer_ID]]</f>
        <v>CUST66470</v>
      </c>
      <c r="C2310" s="14" t="str">
        <f>Table2[[#This Row],[Date]]</f>
        <v>15/12/2021</v>
      </c>
      <c r="D2310" s="1" t="str">
        <f>TRIM(PROPER(Table2[[#This Row],[Product_Name]]))</f>
        <v>Smartphone</v>
      </c>
      <c r="E2310" s="1" t="str">
        <f>TRIM(PROPER(Table2[[#This Row],[Country]]))</f>
        <v>Uk</v>
      </c>
      <c r="F2310" s="1" t="str">
        <f>TRIM(PROPER(Table2[[#This Row],[Category]]))</f>
        <v>Electronics</v>
      </c>
      <c r="G2310" s="1" t="str">
        <f>TRIM(PROPER(Table2[[#This Row],[Brand]]))</f>
        <v>Hp</v>
      </c>
      <c r="H2310" s="1">
        <f>Table2[[#This Row],[Supplier_ID]]</f>
        <v>1043</v>
      </c>
      <c r="I2310" s="1">
        <f>Table2[[#This Row],[Market_Price]]</f>
        <v>1551.13</v>
      </c>
      <c r="J2310" s="1">
        <f>Table2[[#This Row],[Selling_Price]]</f>
        <v>2594.06</v>
      </c>
      <c r="K2310" s="1">
        <f>Table2[[#This Row],[Quantity]]</f>
        <v>335</v>
      </c>
      <c r="L2310" s="1" t="str">
        <f>IF(ISBLANK(Table2[[#This Row],[Status]]), "No Data Entered", IFERROR(Table2[[#This Row],[Status]], "No Data Entered"))</f>
        <v>Delivered</v>
      </c>
    </row>
    <row r="2311" spans="1:12" x14ac:dyDescent="0.3">
      <c r="A2311" s="1" t="str">
        <f>Table2[[#This Row],[Product_ID]]</f>
        <v>PRO9721</v>
      </c>
      <c r="B2311" s="1" t="str">
        <f>Table2[[#This Row],[Customer_ID]]</f>
        <v>CUST66569</v>
      </c>
      <c r="C2311" s="14" t="str">
        <f>Table2[[#This Row],[Date]]</f>
        <v>29/12/2025</v>
      </c>
      <c r="D2311" s="1" t="str">
        <f>TRIM(PROPER(Table2[[#This Row],[Product_Name]]))</f>
        <v>Camera</v>
      </c>
      <c r="E2311" s="1" t="str">
        <f>TRIM(PROPER(Table2[[#This Row],[Country]]))</f>
        <v>Usa</v>
      </c>
      <c r="F2311" s="1" t="str">
        <f>TRIM(PROPER(Table2[[#This Row],[Category]]))</f>
        <v>Computers</v>
      </c>
      <c r="G2311" s="1" t="str">
        <f>TRIM(PROPER(Table2[[#This Row],[Brand]]))</f>
        <v>Dell</v>
      </c>
      <c r="H2311" s="1">
        <f>Table2[[#This Row],[Supplier_ID]]</f>
        <v>1077</v>
      </c>
      <c r="I2311" s="1">
        <f>Table2[[#This Row],[Market_Price]]</f>
        <v>1429.89</v>
      </c>
      <c r="J2311" s="1">
        <f>Table2[[#This Row],[Selling_Price]]</f>
        <v>1838.7</v>
      </c>
      <c r="K2311" s="1">
        <f>Table2[[#This Row],[Quantity]]</f>
        <v>292</v>
      </c>
      <c r="L2311" s="1" t="str">
        <f>IF(ISBLANK(Table2[[#This Row],[Status]]), "No Data Entered", IFERROR(Table2[[#This Row],[Status]], "No Data Entered"))</f>
        <v>Delivered</v>
      </c>
    </row>
    <row r="2312" spans="1:12" x14ac:dyDescent="0.3">
      <c r="A2312" s="1" t="str">
        <f>Table2[[#This Row],[Product_ID]]</f>
        <v>PRO8921</v>
      </c>
      <c r="B2312" s="1" t="str">
        <f>Table2[[#This Row],[Customer_ID]]</f>
        <v>CUST66640</v>
      </c>
      <c r="C2312" s="14" t="str">
        <f>Table2[[#This Row],[Date]]</f>
        <v>05/11/2021</v>
      </c>
      <c r="D2312" s="1" t="str">
        <f>TRIM(PROPER(Table2[[#This Row],[Product_Name]]))</f>
        <v>Printer</v>
      </c>
      <c r="E2312" s="1" t="str">
        <f>TRIM(PROPER(Table2[[#This Row],[Country]]))</f>
        <v>Uk</v>
      </c>
      <c r="F2312" s="1" t="str">
        <f>TRIM(PROPER(Table2[[#This Row],[Category]]))</f>
        <v>Electronics</v>
      </c>
      <c r="G2312" s="1" t="str">
        <f>TRIM(PROPER(Table2[[#This Row],[Brand]]))</f>
        <v>Microsoft</v>
      </c>
      <c r="H2312" s="1">
        <f>Table2[[#This Row],[Supplier_ID]]</f>
        <v>1027</v>
      </c>
      <c r="I2312" s="1">
        <f>Table2[[#This Row],[Market_Price]]</f>
        <v>1148.31</v>
      </c>
      <c r="J2312" s="1">
        <f>Table2[[#This Row],[Selling_Price]]</f>
        <v>2120.2399999999998</v>
      </c>
      <c r="K2312" s="1">
        <f>Table2[[#This Row],[Quantity]]</f>
        <v>253</v>
      </c>
      <c r="L2312" s="1" t="str">
        <f>IF(ISBLANK(Table2[[#This Row],[Status]]), "No Data Entered", IFERROR(Table2[[#This Row],[Status]], "No Data Entered"))</f>
        <v>Delivered</v>
      </c>
    </row>
    <row r="2313" spans="1:12" x14ac:dyDescent="0.3">
      <c r="A2313" s="1" t="str">
        <f>Table2[[#This Row],[Product_ID]]</f>
        <v>PRO4530</v>
      </c>
      <c r="B2313" s="1" t="str">
        <f>Table2[[#This Row],[Customer_ID]]</f>
        <v>CUST66667</v>
      </c>
      <c r="C2313" s="14" t="str">
        <f>Table2[[#This Row],[Date]]</f>
        <v>09/01/2022</v>
      </c>
      <c r="D2313" s="1" t="str">
        <f>TRIM(PROPER(Table2[[#This Row],[Product_Name]]))</f>
        <v>Laptop</v>
      </c>
      <c r="E2313" s="1" t="str">
        <f>TRIM(PROPER(Table2[[#This Row],[Country]]))</f>
        <v>Australia</v>
      </c>
      <c r="F2313" s="1" t="str">
        <f>TRIM(PROPER(Table2[[#This Row],[Category]]))</f>
        <v>Computers</v>
      </c>
      <c r="G2313" s="1" t="str">
        <f>TRIM(PROPER(Table2[[#This Row],[Brand]]))</f>
        <v>Canon</v>
      </c>
      <c r="H2313" s="1">
        <f>Table2[[#This Row],[Supplier_ID]]</f>
        <v>1008</v>
      </c>
      <c r="I2313" s="1">
        <f>Table2[[#This Row],[Market_Price]]</f>
        <v>1238.1600000000001</v>
      </c>
      <c r="J2313" s="1">
        <f>Table2[[#This Row],[Selling_Price]]</f>
        <v>2007.07</v>
      </c>
      <c r="K2313" s="1">
        <f>Table2[[#This Row],[Quantity]]</f>
        <v>495</v>
      </c>
      <c r="L2313" s="1" t="str">
        <f>IF(ISBLANK(Table2[[#This Row],[Status]]), "No Data Entered", IFERROR(Table2[[#This Row],[Status]], "No Data Entered"))</f>
        <v>Delivered</v>
      </c>
    </row>
    <row r="2314" spans="1:12" x14ac:dyDescent="0.3">
      <c r="A2314" s="1" t="str">
        <f>Table2[[#This Row],[Product_ID]]</f>
        <v>PRO5868</v>
      </c>
      <c r="B2314" s="1" t="str">
        <f>Table2[[#This Row],[Customer_ID]]</f>
        <v>CUST66750</v>
      </c>
      <c r="C2314" s="14" t="str">
        <f>Table2[[#This Row],[Date]]</f>
        <v>14/12/2024</v>
      </c>
      <c r="D2314" s="1" t="str">
        <f>TRIM(PROPER(Table2[[#This Row],[Product_Name]]))</f>
        <v>Laptop</v>
      </c>
      <c r="E2314" s="1" t="str">
        <f>TRIM(PROPER(Table2[[#This Row],[Country]]))</f>
        <v>Brazil</v>
      </c>
      <c r="F2314" s="1" t="str">
        <f>TRIM(PROPER(Table2[[#This Row],[Category]]))</f>
        <v>Wearables</v>
      </c>
      <c r="G2314" s="1" t="str">
        <f>TRIM(PROPER(Table2[[#This Row],[Brand]]))</f>
        <v>Apple</v>
      </c>
      <c r="H2314" s="1">
        <f>Table2[[#This Row],[Supplier_ID]]</f>
        <v>1051</v>
      </c>
      <c r="I2314" s="1">
        <f>Table2[[#This Row],[Market_Price]]</f>
        <v>992.64</v>
      </c>
      <c r="J2314" s="1">
        <f>Table2[[#This Row],[Selling_Price]]</f>
        <v>1219.46</v>
      </c>
      <c r="K2314" s="1">
        <f>Table2[[#This Row],[Quantity]]</f>
        <v>158</v>
      </c>
      <c r="L2314" s="1" t="str">
        <f>IF(ISBLANK(Table2[[#This Row],[Status]]), "No Data Entered", IFERROR(Table2[[#This Row],[Status]], "No Data Entered"))</f>
        <v>Delivered</v>
      </c>
    </row>
    <row r="2315" spans="1:12" x14ac:dyDescent="0.3">
      <c r="A2315" s="1" t="str">
        <f>Table2[[#This Row],[Product_ID]]</f>
        <v>PRO6658</v>
      </c>
      <c r="B2315" s="1" t="str">
        <f>Table2[[#This Row],[Customer_ID]]</f>
        <v>CUST66813</v>
      </c>
      <c r="C2315" s="14" t="str">
        <f>Table2[[#This Row],[Date]]</f>
        <v>17/02/2025</v>
      </c>
      <c r="D2315" s="1" t="str">
        <f>TRIM(PROPER(Table2[[#This Row],[Product_Name]]))</f>
        <v>Laptop</v>
      </c>
      <c r="E2315" s="1" t="str">
        <f>TRIM(PROPER(Table2[[#This Row],[Country]]))</f>
        <v>France</v>
      </c>
      <c r="F2315" s="1" t="str">
        <f>TRIM(PROPER(Table2[[#This Row],[Category]]))</f>
        <v>Electronics</v>
      </c>
      <c r="G2315" s="1" t="str">
        <f>TRIM(PROPER(Table2[[#This Row],[Brand]]))</f>
        <v>Lenovo</v>
      </c>
      <c r="H2315" s="1">
        <f>Table2[[#This Row],[Supplier_ID]]</f>
        <v>1073</v>
      </c>
      <c r="I2315" s="1">
        <f>Table2[[#This Row],[Market_Price]]</f>
        <v>1760.63</v>
      </c>
      <c r="J2315" s="1">
        <f>Table2[[#This Row],[Selling_Price]]</f>
        <v>2385.11</v>
      </c>
      <c r="K2315" s="1">
        <f>Table2[[#This Row],[Quantity]]</f>
        <v>444</v>
      </c>
      <c r="L2315" s="1" t="str">
        <f>IF(ISBLANK(Table2[[#This Row],[Status]]), "No Data Entered", IFERROR(Table2[[#This Row],[Status]], "No Data Entered"))</f>
        <v>Delivered</v>
      </c>
    </row>
    <row r="2316" spans="1:12" x14ac:dyDescent="0.3">
      <c r="A2316" s="1" t="str">
        <f>Table2[[#This Row],[Product_ID]]</f>
        <v>PRO4236</v>
      </c>
      <c r="B2316" s="1" t="str">
        <f>Table2[[#This Row],[Customer_ID]]</f>
        <v>CUST66844</v>
      </c>
      <c r="C2316" s="14" t="str">
        <f>Table2[[#This Row],[Date]]</f>
        <v>29/12/2025</v>
      </c>
      <c r="D2316" s="1" t="str">
        <f>TRIM(PROPER(Table2[[#This Row],[Product_Name]]))</f>
        <v>Tablet</v>
      </c>
      <c r="E2316" s="1" t="str">
        <f>TRIM(PROPER(Table2[[#This Row],[Country]]))</f>
        <v>Uk</v>
      </c>
      <c r="F2316" s="1" t="str">
        <f>TRIM(PROPER(Table2[[#This Row],[Category]]))</f>
        <v>Office Supplies</v>
      </c>
      <c r="G2316" s="1" t="str">
        <f>TRIM(PROPER(Table2[[#This Row],[Brand]]))</f>
        <v>Logitech</v>
      </c>
      <c r="H2316" s="1">
        <f>Table2[[#This Row],[Supplier_ID]]</f>
        <v>1003</v>
      </c>
      <c r="I2316" s="1">
        <f>Table2[[#This Row],[Market_Price]]</f>
        <v>1767.9</v>
      </c>
      <c r="J2316" s="1">
        <f>Table2[[#This Row],[Selling_Price]]</f>
        <v>2725.49</v>
      </c>
      <c r="K2316" s="1">
        <f>Table2[[#This Row],[Quantity]]</f>
        <v>329</v>
      </c>
      <c r="L2316" s="1" t="str">
        <f>IF(ISBLANK(Table2[[#This Row],[Status]]), "No Data Entered", IFERROR(Table2[[#This Row],[Status]], "No Data Entered"))</f>
        <v>Delivered</v>
      </c>
    </row>
    <row r="2317" spans="1:12" x14ac:dyDescent="0.3">
      <c r="A2317" s="1" t="str">
        <f>Table2[[#This Row],[Product_ID]]</f>
        <v>PRO6677</v>
      </c>
      <c r="B2317" s="1" t="str">
        <f>Table2[[#This Row],[Customer_ID]]</f>
        <v>CUST66913</v>
      </c>
      <c r="C2317" s="14" t="str">
        <f>Table2[[#This Row],[Date]]</f>
        <v>30/05/2020</v>
      </c>
      <c r="D2317" s="1" t="str">
        <f>TRIM(PROPER(Table2[[#This Row],[Product_Name]]))</f>
        <v>Keyboard</v>
      </c>
      <c r="E2317" s="1" t="str">
        <f>TRIM(PROPER(Table2[[#This Row],[Country]]))</f>
        <v>Canada</v>
      </c>
      <c r="F2317" s="1" t="str">
        <f>TRIM(PROPER(Table2[[#This Row],[Category]]))</f>
        <v>Computers</v>
      </c>
      <c r="G2317" s="1" t="str">
        <f>TRIM(PROPER(Table2[[#This Row],[Brand]]))</f>
        <v>Asus</v>
      </c>
      <c r="H2317" s="1">
        <f>Table2[[#This Row],[Supplier_ID]]</f>
        <v>1077</v>
      </c>
      <c r="I2317" s="1">
        <f>Table2[[#This Row],[Market_Price]]</f>
        <v>1471.43</v>
      </c>
      <c r="J2317" s="1">
        <f>Table2[[#This Row],[Selling_Price]]</f>
        <v>2286.21</v>
      </c>
      <c r="K2317" s="1">
        <f>Table2[[#This Row],[Quantity]]</f>
        <v>69</v>
      </c>
      <c r="L2317" s="1" t="str">
        <f>IF(ISBLANK(Table2[[#This Row],[Status]]), "No Data Entered", IFERROR(Table2[[#This Row],[Status]], "No Data Entered"))</f>
        <v>Delivered</v>
      </c>
    </row>
    <row r="2318" spans="1:12" x14ac:dyDescent="0.3">
      <c r="A2318" s="1" t="str">
        <f>Table2[[#This Row],[Product_ID]]</f>
        <v>PRO3251</v>
      </c>
      <c r="B2318" s="1" t="str">
        <f>Table2[[#This Row],[Customer_ID]]</f>
        <v>CUST66918</v>
      </c>
      <c r="C2318" s="14" t="str">
        <f>Table2[[#This Row],[Date]]</f>
        <v>23/03/2024</v>
      </c>
      <c r="D2318" s="1" t="str">
        <f>TRIM(PROPER(Table2[[#This Row],[Product_Name]]))</f>
        <v>Headphones</v>
      </c>
      <c r="E2318" s="1" t="str">
        <f>TRIM(PROPER(Table2[[#This Row],[Country]]))</f>
        <v>France</v>
      </c>
      <c r="F2318" s="1" t="str">
        <f>TRIM(PROPER(Table2[[#This Row],[Category]]))</f>
        <v>Computers</v>
      </c>
      <c r="G2318" s="1" t="str">
        <f>TRIM(PROPER(Table2[[#This Row],[Brand]]))</f>
        <v>Lenovo</v>
      </c>
      <c r="H2318" s="1">
        <f>Table2[[#This Row],[Supplier_ID]]</f>
        <v>1032</v>
      </c>
      <c r="I2318" s="1">
        <f>Table2[[#This Row],[Market_Price]]</f>
        <v>1095.96</v>
      </c>
      <c r="J2318" s="1">
        <f>Table2[[#This Row],[Selling_Price]]</f>
        <v>2063.9499999999998</v>
      </c>
      <c r="K2318" s="1">
        <f>Table2[[#This Row],[Quantity]]</f>
        <v>156</v>
      </c>
      <c r="L2318" s="1" t="str">
        <f>IF(ISBLANK(Table2[[#This Row],[Status]]), "No Data Entered", IFERROR(Table2[[#This Row],[Status]], "No Data Entered"))</f>
        <v>Delivered</v>
      </c>
    </row>
    <row r="2319" spans="1:12" x14ac:dyDescent="0.3">
      <c r="A2319" s="1" t="str">
        <f>Table2[[#This Row],[Product_ID]]</f>
        <v>PRO3943</v>
      </c>
      <c r="B2319" s="1" t="str">
        <f>Table2[[#This Row],[Customer_ID]]</f>
        <v>CUST67057</v>
      </c>
      <c r="C2319" s="14" t="str">
        <f>Table2[[#This Row],[Date]]</f>
        <v>09/09/2023</v>
      </c>
      <c r="D2319" s="1" t="str">
        <f>TRIM(PROPER(Table2[[#This Row],[Product_Name]]))</f>
        <v>Smartphone</v>
      </c>
      <c r="E2319" s="1" t="str">
        <f>TRIM(PROPER(Table2[[#This Row],[Country]]))</f>
        <v>Brazil</v>
      </c>
      <c r="F2319" s="1" t="str">
        <f>TRIM(PROPER(Table2[[#This Row],[Category]]))</f>
        <v>Accessories</v>
      </c>
      <c r="G2319" s="1" t="str">
        <f>TRIM(PROPER(Table2[[#This Row],[Brand]]))</f>
        <v>Canon</v>
      </c>
      <c r="H2319" s="1">
        <f>Table2[[#This Row],[Supplier_ID]]</f>
        <v>1002</v>
      </c>
      <c r="I2319" s="1">
        <f>Table2[[#This Row],[Market_Price]]</f>
        <v>1521.98</v>
      </c>
      <c r="J2319" s="1">
        <f>Table2[[#This Row],[Selling_Price]]</f>
        <v>1742.52</v>
      </c>
      <c r="K2319" s="1">
        <f>Table2[[#This Row],[Quantity]]</f>
        <v>286</v>
      </c>
      <c r="L2319" s="1" t="str">
        <f>IF(ISBLANK(Table2[[#This Row],[Status]]), "No Data Entered", IFERROR(Table2[[#This Row],[Status]], "No Data Entered"))</f>
        <v>Delivered</v>
      </c>
    </row>
    <row r="2320" spans="1:12" x14ac:dyDescent="0.3">
      <c r="A2320" s="1" t="str">
        <f>Table2[[#This Row],[Product_ID]]</f>
        <v>PRO3879</v>
      </c>
      <c r="B2320" s="1" t="str">
        <f>Table2[[#This Row],[Customer_ID]]</f>
        <v>CUST67212</v>
      </c>
      <c r="C2320" s="14" t="str">
        <f>Table2[[#This Row],[Date]]</f>
        <v>28/10/2023</v>
      </c>
      <c r="D2320" s="1" t="str">
        <f>TRIM(PROPER(Table2[[#This Row],[Product_Name]]))</f>
        <v>Keyboard</v>
      </c>
      <c r="E2320" s="1" t="str">
        <f>TRIM(PROPER(Table2[[#This Row],[Country]]))</f>
        <v>Canada</v>
      </c>
      <c r="F2320" s="1" t="str">
        <f>TRIM(PROPER(Table2[[#This Row],[Category]]))</f>
        <v>Accessories</v>
      </c>
      <c r="G2320" s="1" t="str">
        <f>TRIM(PROPER(Table2[[#This Row],[Brand]]))</f>
        <v>Hp</v>
      </c>
      <c r="H2320" s="1">
        <f>Table2[[#This Row],[Supplier_ID]]</f>
        <v>1013</v>
      </c>
      <c r="I2320" s="1">
        <f>Table2[[#This Row],[Market_Price]]</f>
        <v>1790.81</v>
      </c>
      <c r="J2320" s="1">
        <f>Table2[[#This Row],[Selling_Price]]</f>
        <v>3152.45</v>
      </c>
      <c r="K2320" s="1">
        <f>Table2[[#This Row],[Quantity]]</f>
        <v>348</v>
      </c>
      <c r="L2320" s="1" t="str">
        <f>IF(ISBLANK(Table2[[#This Row],[Status]]), "No Data Entered", IFERROR(Table2[[#This Row],[Status]], "No Data Entered"))</f>
        <v>Delivered</v>
      </c>
    </row>
    <row r="2321" spans="1:12" x14ac:dyDescent="0.3">
      <c r="A2321" s="1" t="str">
        <f>Table2[[#This Row],[Product_ID]]</f>
        <v>PRO5608</v>
      </c>
      <c r="B2321" s="1" t="str">
        <f>Table2[[#This Row],[Customer_ID]]</f>
        <v>CUST67234</v>
      </c>
      <c r="C2321" s="14" t="str">
        <f>Table2[[#This Row],[Date]]</f>
        <v>28/01/2021</v>
      </c>
      <c r="D2321" s="1" t="str">
        <f>TRIM(PROPER(Table2[[#This Row],[Product_Name]]))</f>
        <v>Printer</v>
      </c>
      <c r="E2321" s="1" t="str">
        <f>TRIM(PROPER(Table2[[#This Row],[Country]]))</f>
        <v>Canada</v>
      </c>
      <c r="F2321" s="1" t="str">
        <f>TRIM(PROPER(Table2[[#This Row],[Category]]))</f>
        <v>Electronics</v>
      </c>
      <c r="G2321" s="1" t="str">
        <f>TRIM(PROPER(Table2[[#This Row],[Brand]]))</f>
        <v>Sony</v>
      </c>
      <c r="H2321" s="1">
        <f>Table2[[#This Row],[Supplier_ID]]</f>
        <v>1020</v>
      </c>
      <c r="I2321" s="1">
        <f>Table2[[#This Row],[Market_Price]]</f>
        <v>562.67999999999995</v>
      </c>
      <c r="J2321" s="1">
        <f>Table2[[#This Row],[Selling_Price]]</f>
        <v>635.21</v>
      </c>
      <c r="K2321" s="1">
        <f>Table2[[#This Row],[Quantity]]</f>
        <v>187</v>
      </c>
      <c r="L2321" s="1" t="str">
        <f>IF(ISBLANK(Table2[[#This Row],[Status]]), "No Data Entered", IFERROR(Table2[[#This Row],[Status]], "No Data Entered"))</f>
        <v>Delivered</v>
      </c>
    </row>
    <row r="2322" spans="1:12" x14ac:dyDescent="0.3">
      <c r="A2322" s="1" t="str">
        <f>Table2[[#This Row],[Product_ID]]</f>
        <v>PRO1274</v>
      </c>
      <c r="B2322" s="1" t="str">
        <f>Table2[[#This Row],[Customer_ID]]</f>
        <v>CUST67293</v>
      </c>
      <c r="C2322" s="14" t="str">
        <f>Table2[[#This Row],[Date]]</f>
        <v>06/07/2024</v>
      </c>
      <c r="D2322" s="1" t="str">
        <f>TRIM(PROPER(Table2[[#This Row],[Product_Name]]))</f>
        <v>Mouse</v>
      </c>
      <c r="E2322" s="1" t="str">
        <f>TRIM(PROPER(Table2[[#This Row],[Country]]))</f>
        <v>Germany</v>
      </c>
      <c r="F2322" s="1" t="str">
        <f>TRIM(PROPER(Table2[[#This Row],[Category]]))</f>
        <v>Wearables</v>
      </c>
      <c r="G2322" s="1" t="str">
        <f>TRIM(PROPER(Table2[[#This Row],[Brand]]))</f>
        <v>Hp</v>
      </c>
      <c r="H2322" s="1">
        <f>Table2[[#This Row],[Supplier_ID]]</f>
        <v>1084</v>
      </c>
      <c r="I2322" s="1">
        <f>Table2[[#This Row],[Market_Price]]</f>
        <v>1789.64</v>
      </c>
      <c r="J2322" s="1">
        <f>Table2[[#This Row],[Selling_Price]]</f>
        <v>3378.45</v>
      </c>
      <c r="K2322" s="1">
        <f>Table2[[#This Row],[Quantity]]</f>
        <v>59</v>
      </c>
      <c r="L2322" s="1" t="str">
        <f>IF(ISBLANK(Table2[[#This Row],[Status]]), "No Data Entered", IFERROR(Table2[[#This Row],[Status]], "No Data Entered"))</f>
        <v>Delivered</v>
      </c>
    </row>
    <row r="2323" spans="1:12" x14ac:dyDescent="0.3">
      <c r="A2323" s="1" t="str">
        <f>Table2[[#This Row],[Product_ID]]</f>
        <v>PRO2310</v>
      </c>
      <c r="B2323" s="1" t="str">
        <f>Table2[[#This Row],[Customer_ID]]</f>
        <v>CUST67330</v>
      </c>
      <c r="C2323" s="14" t="str">
        <f>Table2[[#This Row],[Date]]</f>
        <v>20/05/2023</v>
      </c>
      <c r="D2323" s="1" t="str">
        <f>TRIM(PROPER(Table2[[#This Row],[Product_Name]]))</f>
        <v>Monitor</v>
      </c>
      <c r="E2323" s="1" t="str">
        <f>TRIM(PROPER(Table2[[#This Row],[Country]]))</f>
        <v>Australia</v>
      </c>
      <c r="F2323" s="1" t="str">
        <f>TRIM(PROPER(Table2[[#This Row],[Category]]))</f>
        <v>Electronics</v>
      </c>
      <c r="G2323" s="1" t="str">
        <f>TRIM(PROPER(Table2[[#This Row],[Brand]]))</f>
        <v>Lenovo</v>
      </c>
      <c r="H2323" s="1">
        <f>Table2[[#This Row],[Supplier_ID]]</f>
        <v>1095</v>
      </c>
      <c r="I2323" s="1">
        <f>Table2[[#This Row],[Market_Price]]</f>
        <v>592.01</v>
      </c>
      <c r="J2323" s="1">
        <f>Table2[[#This Row],[Selling_Price]]</f>
        <v>973.79</v>
      </c>
      <c r="K2323" s="1">
        <f>Table2[[#This Row],[Quantity]]</f>
        <v>236</v>
      </c>
      <c r="L2323" s="1" t="str">
        <f>IF(ISBLANK(Table2[[#This Row],[Status]]), "No Data Entered", IFERROR(Table2[[#This Row],[Status]], "No Data Entered"))</f>
        <v>Delivered</v>
      </c>
    </row>
    <row r="2324" spans="1:12" x14ac:dyDescent="0.3">
      <c r="A2324" s="1" t="str">
        <f>Table2[[#This Row],[Product_ID]]</f>
        <v>PRO5341</v>
      </c>
      <c r="B2324" s="1" t="str">
        <f>Table2[[#This Row],[Customer_ID]]</f>
        <v>CUST67340</v>
      </c>
      <c r="C2324" s="14" t="str">
        <f>Table2[[#This Row],[Date]]</f>
        <v>01/07/2020</v>
      </c>
      <c r="D2324" s="1" t="str">
        <f>TRIM(PROPER(Table2[[#This Row],[Product_Name]]))</f>
        <v>Headphones</v>
      </c>
      <c r="E2324" s="1" t="str">
        <f>TRIM(PROPER(Table2[[#This Row],[Country]]))</f>
        <v>France</v>
      </c>
      <c r="F2324" s="1" t="str">
        <f>TRIM(PROPER(Table2[[#This Row],[Category]]))</f>
        <v>Office Supplies</v>
      </c>
      <c r="G2324" s="1" t="str">
        <f>TRIM(PROPER(Table2[[#This Row],[Brand]]))</f>
        <v>Microsoft</v>
      </c>
      <c r="H2324" s="1">
        <f>Table2[[#This Row],[Supplier_ID]]</f>
        <v>1016</v>
      </c>
      <c r="I2324" s="1">
        <f>Table2[[#This Row],[Market_Price]]</f>
        <v>568.29</v>
      </c>
      <c r="J2324" s="1">
        <f>Table2[[#This Row],[Selling_Price]]</f>
        <v>664.73</v>
      </c>
      <c r="K2324" s="1">
        <f>Table2[[#This Row],[Quantity]]</f>
        <v>227</v>
      </c>
      <c r="L2324" s="1" t="str">
        <f>IF(ISBLANK(Table2[[#This Row],[Status]]), "No Data Entered", IFERROR(Table2[[#This Row],[Status]], "No Data Entered"))</f>
        <v>Delivered</v>
      </c>
    </row>
    <row r="2325" spans="1:12" x14ac:dyDescent="0.3">
      <c r="A2325" s="1" t="str">
        <f>Table2[[#This Row],[Product_ID]]</f>
        <v>PRO1582</v>
      </c>
      <c r="B2325" s="1" t="str">
        <f>Table2[[#This Row],[Customer_ID]]</f>
        <v>CUST67466</v>
      </c>
      <c r="C2325" s="14" t="str">
        <f>Table2[[#This Row],[Date]]</f>
        <v>18/12/2020</v>
      </c>
      <c r="D2325" s="1" t="str">
        <f>TRIM(PROPER(Table2[[#This Row],[Product_Name]]))</f>
        <v>Laptop</v>
      </c>
      <c r="E2325" s="1" t="str">
        <f>TRIM(PROPER(Table2[[#This Row],[Country]]))</f>
        <v>Usa</v>
      </c>
      <c r="F2325" s="1" t="str">
        <f>TRIM(PROPER(Table2[[#This Row],[Category]]))</f>
        <v>Electronics</v>
      </c>
      <c r="G2325" s="1" t="str">
        <f>TRIM(PROPER(Table2[[#This Row],[Brand]]))</f>
        <v>Logitech</v>
      </c>
      <c r="H2325" s="1">
        <f>Table2[[#This Row],[Supplier_ID]]</f>
        <v>1069</v>
      </c>
      <c r="I2325" s="1">
        <f>Table2[[#This Row],[Market_Price]]</f>
        <v>132.06</v>
      </c>
      <c r="J2325" s="1">
        <f>Table2[[#This Row],[Selling_Price]]</f>
        <v>220.25</v>
      </c>
      <c r="K2325" s="1">
        <f>Table2[[#This Row],[Quantity]]</f>
        <v>319</v>
      </c>
      <c r="L2325" s="1" t="str">
        <f>IF(ISBLANK(Table2[[#This Row],[Status]]), "No Data Entered", IFERROR(Table2[[#This Row],[Status]], "No Data Entered"))</f>
        <v>Delivered</v>
      </c>
    </row>
    <row r="2326" spans="1:12" x14ac:dyDescent="0.3">
      <c r="A2326" s="1" t="str">
        <f>Table2[[#This Row],[Product_ID]]</f>
        <v>PRO3013</v>
      </c>
      <c r="B2326" s="1" t="str">
        <f>Table2[[#This Row],[Customer_ID]]</f>
        <v>CUST67484</v>
      </c>
      <c r="C2326" s="14" t="str">
        <f>Table2[[#This Row],[Date]]</f>
        <v>31/08/2020</v>
      </c>
      <c r="D2326" s="1" t="str">
        <f>TRIM(PROPER(Table2[[#This Row],[Product_Name]]))</f>
        <v>Monitor</v>
      </c>
      <c r="E2326" s="1" t="str">
        <f>TRIM(PROPER(Table2[[#This Row],[Country]]))</f>
        <v>China</v>
      </c>
      <c r="F2326" s="1" t="str">
        <f>TRIM(PROPER(Table2[[#This Row],[Category]]))</f>
        <v>Electronics</v>
      </c>
      <c r="G2326" s="1" t="str">
        <f>TRIM(PROPER(Table2[[#This Row],[Brand]]))</f>
        <v>Hp</v>
      </c>
      <c r="H2326" s="1">
        <f>Table2[[#This Row],[Supplier_ID]]</f>
        <v>1013</v>
      </c>
      <c r="I2326" s="1">
        <f>Table2[[#This Row],[Market_Price]]</f>
        <v>1925.08</v>
      </c>
      <c r="J2326" s="1">
        <f>Table2[[#This Row],[Selling_Price]]</f>
        <v>3399.57</v>
      </c>
      <c r="K2326" s="1">
        <f>Table2[[#This Row],[Quantity]]</f>
        <v>233</v>
      </c>
      <c r="L2326" s="1" t="str">
        <f>IF(ISBLANK(Table2[[#This Row],[Status]]), "No Data Entered", IFERROR(Table2[[#This Row],[Status]], "No Data Entered"))</f>
        <v>Delivered</v>
      </c>
    </row>
    <row r="2327" spans="1:12" x14ac:dyDescent="0.3">
      <c r="A2327" s="1" t="str">
        <f>Table2[[#This Row],[Product_ID]]</f>
        <v>PRO3780</v>
      </c>
      <c r="B2327" s="1" t="str">
        <f>Table2[[#This Row],[Customer_ID]]</f>
        <v>CUST67557</v>
      </c>
      <c r="C2327" s="14" t="str">
        <f>Table2[[#This Row],[Date]]</f>
        <v>28/06/2020</v>
      </c>
      <c r="D2327" s="1" t="str">
        <f>TRIM(PROPER(Table2[[#This Row],[Product_Name]]))</f>
        <v>Laptop</v>
      </c>
      <c r="E2327" s="1" t="str">
        <f>TRIM(PROPER(Table2[[#This Row],[Country]]))</f>
        <v>India</v>
      </c>
      <c r="F2327" s="1" t="str">
        <f>TRIM(PROPER(Table2[[#This Row],[Category]]))</f>
        <v>Electronics</v>
      </c>
      <c r="G2327" s="1" t="str">
        <f>TRIM(PROPER(Table2[[#This Row],[Brand]]))</f>
        <v>Apple</v>
      </c>
      <c r="H2327" s="1">
        <f>Table2[[#This Row],[Supplier_ID]]</f>
        <v>1052</v>
      </c>
      <c r="I2327" s="1">
        <f>Table2[[#This Row],[Market_Price]]</f>
        <v>1501.13</v>
      </c>
      <c r="J2327" s="1">
        <f>Table2[[#This Row],[Selling_Price]]</f>
        <v>2885.2</v>
      </c>
      <c r="K2327" s="1">
        <f>Table2[[#This Row],[Quantity]]</f>
        <v>248</v>
      </c>
      <c r="L2327" s="1" t="str">
        <f>IF(ISBLANK(Table2[[#This Row],[Status]]), "No Data Entered", IFERROR(Table2[[#This Row],[Status]], "No Data Entered"))</f>
        <v>Delivered</v>
      </c>
    </row>
    <row r="2328" spans="1:12" x14ac:dyDescent="0.3">
      <c r="A2328" s="1" t="str">
        <f>Table2[[#This Row],[Product_ID]]</f>
        <v>PRO5652</v>
      </c>
      <c r="B2328" s="1" t="str">
        <f>Table2[[#This Row],[Customer_ID]]</f>
        <v>CUST67560</v>
      </c>
      <c r="C2328" s="14" t="str">
        <f>Table2[[#This Row],[Date]]</f>
        <v>17/09/2022</v>
      </c>
      <c r="D2328" s="1" t="str">
        <f>TRIM(PROPER(Table2[[#This Row],[Product_Name]]))</f>
        <v>Mouse</v>
      </c>
      <c r="E2328" s="1" t="str">
        <f>TRIM(PROPER(Table2[[#This Row],[Country]]))</f>
        <v>France</v>
      </c>
      <c r="F2328" s="1" t="str">
        <f>TRIM(PROPER(Table2[[#This Row],[Category]]))</f>
        <v>Wearables</v>
      </c>
      <c r="G2328" s="1" t="str">
        <f>TRIM(PROPER(Table2[[#This Row],[Brand]]))</f>
        <v>Microsoft</v>
      </c>
      <c r="H2328" s="1">
        <f>Table2[[#This Row],[Supplier_ID]]</f>
        <v>1097</v>
      </c>
      <c r="I2328" s="1">
        <f>Table2[[#This Row],[Market_Price]]</f>
        <v>1309.25</v>
      </c>
      <c r="J2328" s="1">
        <f>Table2[[#This Row],[Selling_Price]]</f>
        <v>2481.96</v>
      </c>
      <c r="K2328" s="1">
        <f>Table2[[#This Row],[Quantity]]</f>
        <v>231</v>
      </c>
      <c r="L2328" s="1" t="str">
        <f>IF(ISBLANK(Table2[[#This Row],[Status]]), "No Data Entered", IFERROR(Table2[[#This Row],[Status]], "No Data Entered"))</f>
        <v>Delivered</v>
      </c>
    </row>
    <row r="2329" spans="1:12" x14ac:dyDescent="0.3">
      <c r="A2329" s="1" t="str">
        <f>Table2[[#This Row],[Product_ID]]</f>
        <v>PRO4867</v>
      </c>
      <c r="B2329" s="1" t="str">
        <f>Table2[[#This Row],[Customer_ID]]</f>
        <v>CUST67693</v>
      </c>
      <c r="C2329" s="14" t="str">
        <f>Table2[[#This Row],[Date]]</f>
        <v>10/08/2023</v>
      </c>
      <c r="D2329" s="1" t="str">
        <f>TRIM(PROPER(Table2[[#This Row],[Product_Name]]))</f>
        <v>Tablet</v>
      </c>
      <c r="E2329" s="1" t="str">
        <f>TRIM(PROPER(Table2[[#This Row],[Country]]))</f>
        <v>Australia</v>
      </c>
      <c r="F2329" s="1" t="str">
        <f>TRIM(PROPER(Table2[[#This Row],[Category]]))</f>
        <v>Accessories</v>
      </c>
      <c r="G2329" s="1" t="str">
        <f>TRIM(PROPER(Table2[[#This Row],[Brand]]))</f>
        <v>Lenovo</v>
      </c>
      <c r="H2329" s="1">
        <f>Table2[[#This Row],[Supplier_ID]]</f>
        <v>1042</v>
      </c>
      <c r="I2329" s="1">
        <f>Table2[[#This Row],[Market_Price]]</f>
        <v>68.069999999999993</v>
      </c>
      <c r="J2329" s="1">
        <f>Table2[[#This Row],[Selling_Price]]</f>
        <v>85.47</v>
      </c>
      <c r="K2329" s="1">
        <f>Table2[[#This Row],[Quantity]]</f>
        <v>465</v>
      </c>
      <c r="L2329" s="1" t="str">
        <f>IF(ISBLANK(Table2[[#This Row],[Status]]), "No Data Entered", IFERROR(Table2[[#This Row],[Status]], "No Data Entered"))</f>
        <v>Delivered</v>
      </c>
    </row>
    <row r="2330" spans="1:12" x14ac:dyDescent="0.3">
      <c r="A2330" s="1" t="str">
        <f>Table2[[#This Row],[Product_ID]]</f>
        <v>PRO9200</v>
      </c>
      <c r="B2330" s="1" t="str">
        <f>Table2[[#This Row],[Customer_ID]]</f>
        <v>CUST67735</v>
      </c>
      <c r="C2330" s="14" t="str">
        <f>Table2[[#This Row],[Date]]</f>
        <v>17/01/2022</v>
      </c>
      <c r="D2330" s="1" t="str">
        <f>TRIM(PROPER(Table2[[#This Row],[Product_Name]]))</f>
        <v>Camera</v>
      </c>
      <c r="E2330" s="1" t="str">
        <f>TRIM(PROPER(Table2[[#This Row],[Country]]))</f>
        <v>Germany</v>
      </c>
      <c r="F2330" s="1" t="str">
        <f>TRIM(PROPER(Table2[[#This Row],[Category]]))</f>
        <v>Accessories</v>
      </c>
      <c r="G2330" s="1" t="str">
        <f>TRIM(PROPER(Table2[[#This Row],[Brand]]))</f>
        <v>Apple</v>
      </c>
      <c r="H2330" s="1">
        <f>Table2[[#This Row],[Supplier_ID]]</f>
        <v>1082</v>
      </c>
      <c r="I2330" s="1">
        <f>Table2[[#This Row],[Market_Price]]</f>
        <v>1344.81</v>
      </c>
      <c r="J2330" s="1">
        <f>Table2[[#This Row],[Selling_Price]]</f>
        <v>1943.98</v>
      </c>
      <c r="K2330" s="1">
        <f>Table2[[#This Row],[Quantity]]</f>
        <v>53</v>
      </c>
      <c r="L2330" s="1" t="str">
        <f>IF(ISBLANK(Table2[[#This Row],[Status]]), "No Data Entered", IFERROR(Table2[[#This Row],[Status]], "No Data Entered"))</f>
        <v>Delivered</v>
      </c>
    </row>
    <row r="2331" spans="1:12" x14ac:dyDescent="0.3">
      <c r="A2331" s="1" t="str">
        <f>Table2[[#This Row],[Product_ID]]</f>
        <v>PRO4808</v>
      </c>
      <c r="B2331" s="1" t="str">
        <f>Table2[[#This Row],[Customer_ID]]</f>
        <v>CUST67822</v>
      </c>
      <c r="C2331" s="14" t="str">
        <f>Table2[[#This Row],[Date]]</f>
        <v>28/10/2025</v>
      </c>
      <c r="D2331" s="1" t="str">
        <f>TRIM(PROPER(Table2[[#This Row],[Product_Name]]))</f>
        <v>Tablet</v>
      </c>
      <c r="E2331" s="1" t="str">
        <f>TRIM(PROPER(Table2[[#This Row],[Country]]))</f>
        <v>Brazil</v>
      </c>
      <c r="F2331" s="1" t="str">
        <f>TRIM(PROPER(Table2[[#This Row],[Category]]))</f>
        <v>Wearables</v>
      </c>
      <c r="G2331" s="1" t="str">
        <f>TRIM(PROPER(Table2[[#This Row],[Brand]]))</f>
        <v>Canon</v>
      </c>
      <c r="H2331" s="1">
        <f>Table2[[#This Row],[Supplier_ID]]</f>
        <v>1042</v>
      </c>
      <c r="I2331" s="1">
        <f>Table2[[#This Row],[Market_Price]]</f>
        <v>869.23</v>
      </c>
      <c r="J2331" s="1">
        <f>Table2[[#This Row],[Selling_Price]]</f>
        <v>1432.47</v>
      </c>
      <c r="K2331" s="1">
        <f>Table2[[#This Row],[Quantity]]</f>
        <v>472</v>
      </c>
      <c r="L2331" s="1" t="str">
        <f>IF(ISBLANK(Table2[[#This Row],[Status]]), "No Data Entered", IFERROR(Table2[[#This Row],[Status]], "No Data Entered"))</f>
        <v>Delivered</v>
      </c>
    </row>
    <row r="2332" spans="1:12" x14ac:dyDescent="0.3">
      <c r="A2332" s="1" t="str">
        <f>Table2[[#This Row],[Product_ID]]</f>
        <v>PRO2000</v>
      </c>
      <c r="B2332" s="1" t="str">
        <f>Table2[[#This Row],[Customer_ID]]</f>
        <v>CUST67870</v>
      </c>
      <c r="C2332" s="14" t="str">
        <f>Table2[[#This Row],[Date]]</f>
        <v>12/04/2023</v>
      </c>
      <c r="D2332" s="1" t="str">
        <f>TRIM(PROPER(Table2[[#This Row],[Product_Name]]))</f>
        <v>Headphones</v>
      </c>
      <c r="E2332" s="1" t="str">
        <f>TRIM(PROPER(Table2[[#This Row],[Country]]))</f>
        <v>Uk</v>
      </c>
      <c r="F2332" s="1" t="str">
        <f>TRIM(PROPER(Table2[[#This Row],[Category]]))</f>
        <v>Computers</v>
      </c>
      <c r="G2332" s="1" t="str">
        <f>TRIM(PROPER(Table2[[#This Row],[Brand]]))</f>
        <v>Microsoft</v>
      </c>
      <c r="H2332" s="1">
        <f>Table2[[#This Row],[Supplier_ID]]</f>
        <v>1060</v>
      </c>
      <c r="I2332" s="1">
        <f>Table2[[#This Row],[Market_Price]]</f>
        <v>902.04</v>
      </c>
      <c r="J2332" s="1">
        <f>Table2[[#This Row],[Selling_Price]]</f>
        <v>1584.77</v>
      </c>
      <c r="K2332" s="1">
        <f>Table2[[#This Row],[Quantity]]</f>
        <v>165</v>
      </c>
      <c r="L2332" s="1" t="str">
        <f>IF(ISBLANK(Table2[[#This Row],[Status]]), "No Data Entered", IFERROR(Table2[[#This Row],[Status]], "No Data Entered"))</f>
        <v>Delivered</v>
      </c>
    </row>
    <row r="2333" spans="1:12" x14ac:dyDescent="0.3">
      <c r="A2333" s="1" t="str">
        <f>Table2[[#This Row],[Product_ID]]</f>
        <v>PRO5128</v>
      </c>
      <c r="B2333" s="1" t="str">
        <f>Table2[[#This Row],[Customer_ID]]</f>
        <v>CUST67892</v>
      </c>
      <c r="C2333" s="14" t="str">
        <f>Table2[[#This Row],[Date]]</f>
        <v>19/12/2025</v>
      </c>
      <c r="D2333" s="1" t="str">
        <f>TRIM(PROPER(Table2[[#This Row],[Product_Name]]))</f>
        <v>Smartwatch</v>
      </c>
      <c r="E2333" s="1" t="str">
        <f>TRIM(PROPER(Table2[[#This Row],[Country]]))</f>
        <v>Usa</v>
      </c>
      <c r="F2333" s="1" t="str">
        <f>TRIM(PROPER(Table2[[#This Row],[Category]]))</f>
        <v>Electronics</v>
      </c>
      <c r="G2333" s="1" t="str">
        <f>TRIM(PROPER(Table2[[#This Row],[Brand]]))</f>
        <v>Microsoft</v>
      </c>
      <c r="H2333" s="1">
        <f>Table2[[#This Row],[Supplier_ID]]</f>
        <v>1001</v>
      </c>
      <c r="I2333" s="1">
        <f>Table2[[#This Row],[Market_Price]]</f>
        <v>743.72</v>
      </c>
      <c r="J2333" s="1">
        <f>Table2[[#This Row],[Selling_Price]]</f>
        <v>1394.94</v>
      </c>
      <c r="K2333" s="1">
        <f>Table2[[#This Row],[Quantity]]</f>
        <v>182</v>
      </c>
      <c r="L2333" s="1" t="str">
        <f>IF(ISBLANK(Table2[[#This Row],[Status]]), "No Data Entered", IFERROR(Table2[[#This Row],[Status]], "No Data Entered"))</f>
        <v>Delivered</v>
      </c>
    </row>
    <row r="2334" spans="1:12" x14ac:dyDescent="0.3">
      <c r="A2334" s="1" t="str">
        <f>Table2[[#This Row],[Product_ID]]</f>
        <v>PRO7667</v>
      </c>
      <c r="B2334" s="1" t="str">
        <f>Table2[[#This Row],[Customer_ID]]</f>
        <v>CUST67935</v>
      </c>
      <c r="C2334" s="14" t="str">
        <f>Table2[[#This Row],[Date]]</f>
        <v>27/10/2022</v>
      </c>
      <c r="D2334" s="1" t="str">
        <f>TRIM(PROPER(Table2[[#This Row],[Product_Name]]))</f>
        <v>Headphones</v>
      </c>
      <c r="E2334" s="1" t="str">
        <f>TRIM(PROPER(Table2[[#This Row],[Country]]))</f>
        <v>Germany</v>
      </c>
      <c r="F2334" s="1" t="str">
        <f>TRIM(PROPER(Table2[[#This Row],[Category]]))</f>
        <v>Electronics</v>
      </c>
      <c r="G2334" s="1" t="str">
        <f>TRIM(PROPER(Table2[[#This Row],[Brand]]))</f>
        <v>Lenovo</v>
      </c>
      <c r="H2334" s="1">
        <f>Table2[[#This Row],[Supplier_ID]]</f>
        <v>1022</v>
      </c>
      <c r="I2334" s="1">
        <f>Table2[[#This Row],[Market_Price]]</f>
        <v>1727.79</v>
      </c>
      <c r="J2334" s="1">
        <f>Table2[[#This Row],[Selling_Price]]</f>
        <v>2096.1799999999998</v>
      </c>
      <c r="K2334" s="1">
        <f>Table2[[#This Row],[Quantity]]</f>
        <v>430</v>
      </c>
      <c r="L2334" s="1" t="str">
        <f>IF(ISBLANK(Table2[[#This Row],[Status]]), "No Data Entered", IFERROR(Table2[[#This Row],[Status]], "No Data Entered"))</f>
        <v>Delivered</v>
      </c>
    </row>
    <row r="2335" spans="1:12" x14ac:dyDescent="0.3">
      <c r="A2335" s="1" t="str">
        <f>Table2[[#This Row],[Product_ID]]</f>
        <v>PRO5112</v>
      </c>
      <c r="B2335" s="1" t="str">
        <f>Table2[[#This Row],[Customer_ID]]</f>
        <v>CUST67937</v>
      </c>
      <c r="C2335" s="14" t="str">
        <f>Table2[[#This Row],[Date]]</f>
        <v>16/06/2021</v>
      </c>
      <c r="D2335" s="1" t="str">
        <f>TRIM(PROPER(Table2[[#This Row],[Product_Name]]))</f>
        <v>Keyboard</v>
      </c>
      <c r="E2335" s="1" t="str">
        <f>TRIM(PROPER(Table2[[#This Row],[Country]]))</f>
        <v>China</v>
      </c>
      <c r="F2335" s="1" t="str">
        <f>TRIM(PROPER(Table2[[#This Row],[Category]]))</f>
        <v>Office Supplies</v>
      </c>
      <c r="G2335" s="1" t="str">
        <f>TRIM(PROPER(Table2[[#This Row],[Brand]]))</f>
        <v>Hp</v>
      </c>
      <c r="H2335" s="1">
        <f>Table2[[#This Row],[Supplier_ID]]</f>
        <v>1092</v>
      </c>
      <c r="I2335" s="1">
        <f>Table2[[#This Row],[Market_Price]]</f>
        <v>838.14</v>
      </c>
      <c r="J2335" s="1">
        <f>Table2[[#This Row],[Selling_Price]]</f>
        <v>1261.7</v>
      </c>
      <c r="K2335" s="1">
        <f>Table2[[#This Row],[Quantity]]</f>
        <v>354</v>
      </c>
      <c r="L2335" s="1" t="str">
        <f>IF(ISBLANK(Table2[[#This Row],[Status]]), "No Data Entered", IFERROR(Table2[[#This Row],[Status]], "No Data Entered"))</f>
        <v>Delivered</v>
      </c>
    </row>
    <row r="2336" spans="1:12" x14ac:dyDescent="0.3">
      <c r="A2336" s="1" t="str">
        <f>Table2[[#This Row],[Product_ID]]</f>
        <v>PRO8746</v>
      </c>
      <c r="B2336" s="1" t="str">
        <f>Table2[[#This Row],[Customer_ID]]</f>
        <v>CUST67943</v>
      </c>
      <c r="C2336" s="14" t="str">
        <f>Table2[[#This Row],[Date]]</f>
        <v>07/08/2024</v>
      </c>
      <c r="D2336" s="1" t="str">
        <f>TRIM(PROPER(Table2[[#This Row],[Product_Name]]))</f>
        <v>Headphones</v>
      </c>
      <c r="E2336" s="1" t="str">
        <f>TRIM(PROPER(Table2[[#This Row],[Country]]))</f>
        <v>Australia</v>
      </c>
      <c r="F2336" s="1" t="str">
        <f>TRIM(PROPER(Table2[[#This Row],[Category]]))</f>
        <v>Electronics</v>
      </c>
      <c r="G2336" s="1" t="str">
        <f>TRIM(PROPER(Table2[[#This Row],[Brand]]))</f>
        <v>Sony</v>
      </c>
      <c r="H2336" s="1">
        <f>Table2[[#This Row],[Supplier_ID]]</f>
        <v>1070</v>
      </c>
      <c r="I2336" s="1">
        <f>Table2[[#This Row],[Market_Price]]</f>
        <v>1906.23</v>
      </c>
      <c r="J2336" s="1">
        <f>Table2[[#This Row],[Selling_Price]]</f>
        <v>3786.37</v>
      </c>
      <c r="K2336" s="1">
        <f>Table2[[#This Row],[Quantity]]</f>
        <v>207</v>
      </c>
      <c r="L2336" s="1" t="str">
        <f>IF(ISBLANK(Table2[[#This Row],[Status]]), "No Data Entered", IFERROR(Table2[[#This Row],[Status]], "No Data Entered"))</f>
        <v>Delivered</v>
      </c>
    </row>
    <row r="2337" spans="1:12" x14ac:dyDescent="0.3">
      <c r="A2337" s="1" t="str">
        <f>Table2[[#This Row],[Product_ID]]</f>
        <v>PRO8156</v>
      </c>
      <c r="B2337" s="1" t="str">
        <f>Table2[[#This Row],[Customer_ID]]</f>
        <v>CUST68013</v>
      </c>
      <c r="C2337" s="14" t="str">
        <f>Table2[[#This Row],[Date]]</f>
        <v>31/07/2025</v>
      </c>
      <c r="D2337" s="1" t="str">
        <f>TRIM(PROPER(Table2[[#This Row],[Product_Name]]))</f>
        <v>Mouse</v>
      </c>
      <c r="E2337" s="1" t="str">
        <f>TRIM(PROPER(Table2[[#This Row],[Country]]))</f>
        <v>Uk</v>
      </c>
      <c r="F2337" s="1" t="str">
        <f>TRIM(PROPER(Table2[[#This Row],[Category]]))</f>
        <v>Accessories</v>
      </c>
      <c r="G2337" s="1" t="str">
        <f>TRIM(PROPER(Table2[[#This Row],[Brand]]))</f>
        <v>Lenovo</v>
      </c>
      <c r="H2337" s="1">
        <f>Table2[[#This Row],[Supplier_ID]]</f>
        <v>1076</v>
      </c>
      <c r="I2337" s="1">
        <f>Table2[[#This Row],[Market_Price]]</f>
        <v>666.02</v>
      </c>
      <c r="J2337" s="1">
        <f>Table2[[#This Row],[Selling_Price]]</f>
        <v>786.31</v>
      </c>
      <c r="K2337" s="1">
        <f>Table2[[#This Row],[Quantity]]</f>
        <v>236</v>
      </c>
      <c r="L2337" s="1" t="str">
        <f>IF(ISBLANK(Table2[[#This Row],[Status]]), "No Data Entered", IFERROR(Table2[[#This Row],[Status]], "No Data Entered"))</f>
        <v>Delivered</v>
      </c>
    </row>
    <row r="2338" spans="1:12" x14ac:dyDescent="0.3">
      <c r="A2338" s="1" t="str">
        <f>Table2[[#This Row],[Product_ID]]</f>
        <v>PRO8181</v>
      </c>
      <c r="B2338" s="1" t="str">
        <f>Table2[[#This Row],[Customer_ID]]</f>
        <v>CUST68270</v>
      </c>
      <c r="C2338" s="14" t="str">
        <f>Table2[[#This Row],[Date]]</f>
        <v>20/04/2023</v>
      </c>
      <c r="D2338" s="1" t="str">
        <f>TRIM(PROPER(Table2[[#This Row],[Product_Name]]))</f>
        <v>Camera</v>
      </c>
      <c r="E2338" s="1" t="str">
        <f>TRIM(PROPER(Table2[[#This Row],[Country]]))</f>
        <v>Australia</v>
      </c>
      <c r="F2338" s="1" t="str">
        <f>TRIM(PROPER(Table2[[#This Row],[Category]]))</f>
        <v>Accessories</v>
      </c>
      <c r="G2338" s="1" t="str">
        <f>TRIM(PROPER(Table2[[#This Row],[Brand]]))</f>
        <v>Hp</v>
      </c>
      <c r="H2338" s="1">
        <f>Table2[[#This Row],[Supplier_ID]]</f>
        <v>1033</v>
      </c>
      <c r="I2338" s="1">
        <f>Table2[[#This Row],[Market_Price]]</f>
        <v>1447.09</v>
      </c>
      <c r="J2338" s="1">
        <f>Table2[[#This Row],[Selling_Price]]</f>
        <v>2870.22</v>
      </c>
      <c r="K2338" s="1">
        <f>Table2[[#This Row],[Quantity]]</f>
        <v>449</v>
      </c>
      <c r="L2338" s="1" t="str">
        <f>IF(ISBLANK(Table2[[#This Row],[Status]]), "No Data Entered", IFERROR(Table2[[#This Row],[Status]], "No Data Entered"))</f>
        <v>Delivered</v>
      </c>
    </row>
    <row r="2339" spans="1:12" x14ac:dyDescent="0.3">
      <c r="A2339" s="1" t="str">
        <f>Table2[[#This Row],[Product_ID]]</f>
        <v>PRO1011</v>
      </c>
      <c r="B2339" s="1" t="str">
        <f>Table2[[#This Row],[Customer_ID]]</f>
        <v>CUST68405</v>
      </c>
      <c r="C2339" s="14" t="str">
        <f>Table2[[#This Row],[Date]]</f>
        <v>25/02/2023</v>
      </c>
      <c r="D2339" s="1" t="str">
        <f>TRIM(PROPER(Table2[[#This Row],[Product_Name]]))</f>
        <v>Tablet</v>
      </c>
      <c r="E2339" s="1" t="str">
        <f>TRIM(PROPER(Table2[[#This Row],[Country]]))</f>
        <v>France</v>
      </c>
      <c r="F2339" s="1" t="str">
        <f>TRIM(PROPER(Table2[[#This Row],[Category]]))</f>
        <v>Computers</v>
      </c>
      <c r="G2339" s="1" t="str">
        <f>TRIM(PROPER(Table2[[#This Row],[Brand]]))</f>
        <v>Lenovo</v>
      </c>
      <c r="H2339" s="1">
        <f>Table2[[#This Row],[Supplier_ID]]</f>
        <v>1004</v>
      </c>
      <c r="I2339" s="1">
        <f>Table2[[#This Row],[Market_Price]]</f>
        <v>1211.1400000000001</v>
      </c>
      <c r="J2339" s="1">
        <f>Table2[[#This Row],[Selling_Price]]</f>
        <v>1690.66</v>
      </c>
      <c r="K2339" s="1">
        <f>Table2[[#This Row],[Quantity]]</f>
        <v>316</v>
      </c>
      <c r="L2339" s="1" t="str">
        <f>IF(ISBLANK(Table2[[#This Row],[Status]]), "No Data Entered", IFERROR(Table2[[#This Row],[Status]], "No Data Entered"))</f>
        <v>Delivered</v>
      </c>
    </row>
    <row r="2340" spans="1:12" x14ac:dyDescent="0.3">
      <c r="A2340" s="1" t="str">
        <f>Table2[[#This Row],[Product_ID]]</f>
        <v>PRO7844</v>
      </c>
      <c r="B2340" s="1" t="str">
        <f>Table2[[#This Row],[Customer_ID]]</f>
        <v>CUST68450</v>
      </c>
      <c r="C2340" s="14" t="str">
        <f>Table2[[#This Row],[Date]]</f>
        <v>27/07/2022</v>
      </c>
      <c r="D2340" s="1" t="str">
        <f>TRIM(PROPER(Table2[[#This Row],[Product_Name]]))</f>
        <v>Laptop</v>
      </c>
      <c r="E2340" s="1" t="str">
        <f>TRIM(PROPER(Table2[[#This Row],[Country]]))</f>
        <v>Usa</v>
      </c>
      <c r="F2340" s="1" t="str">
        <f>TRIM(PROPER(Table2[[#This Row],[Category]]))</f>
        <v>Wearables</v>
      </c>
      <c r="G2340" s="1" t="str">
        <f>TRIM(PROPER(Table2[[#This Row],[Brand]]))</f>
        <v>Lenovo</v>
      </c>
      <c r="H2340" s="1">
        <f>Table2[[#This Row],[Supplier_ID]]</f>
        <v>1068</v>
      </c>
      <c r="I2340" s="1">
        <f>Table2[[#This Row],[Market_Price]]</f>
        <v>126.32</v>
      </c>
      <c r="J2340" s="1">
        <f>Table2[[#This Row],[Selling_Price]]</f>
        <v>171.02</v>
      </c>
      <c r="K2340" s="1">
        <f>Table2[[#This Row],[Quantity]]</f>
        <v>151</v>
      </c>
      <c r="L2340" s="1" t="str">
        <f>IF(ISBLANK(Table2[[#This Row],[Status]]), "No Data Entered", IFERROR(Table2[[#This Row],[Status]], "No Data Entered"))</f>
        <v>Delivered</v>
      </c>
    </row>
    <row r="2341" spans="1:12" x14ac:dyDescent="0.3">
      <c r="A2341" s="1" t="str">
        <f>Table2[[#This Row],[Product_ID]]</f>
        <v>PRO5463</v>
      </c>
      <c r="B2341" s="1" t="str">
        <f>Table2[[#This Row],[Customer_ID]]</f>
        <v>CUST68559</v>
      </c>
      <c r="C2341" s="14" t="str">
        <f>Table2[[#This Row],[Date]]</f>
        <v>29/10/2020</v>
      </c>
      <c r="D2341" s="1" t="str">
        <f>TRIM(PROPER(Table2[[#This Row],[Product_Name]]))</f>
        <v>Headphones</v>
      </c>
      <c r="E2341" s="1" t="str">
        <f>TRIM(PROPER(Table2[[#This Row],[Country]]))</f>
        <v>India</v>
      </c>
      <c r="F2341" s="1" t="str">
        <f>TRIM(PROPER(Table2[[#This Row],[Category]]))</f>
        <v>Electronics</v>
      </c>
      <c r="G2341" s="1" t="str">
        <f>TRIM(PROPER(Table2[[#This Row],[Brand]]))</f>
        <v>Apple</v>
      </c>
      <c r="H2341" s="1">
        <f>Table2[[#This Row],[Supplier_ID]]</f>
        <v>1058</v>
      </c>
      <c r="I2341" s="1">
        <f>Table2[[#This Row],[Market_Price]]</f>
        <v>280.43</v>
      </c>
      <c r="J2341" s="1">
        <f>Table2[[#This Row],[Selling_Price]]</f>
        <v>430.67</v>
      </c>
      <c r="K2341" s="1">
        <f>Table2[[#This Row],[Quantity]]</f>
        <v>304</v>
      </c>
      <c r="L2341" s="1" t="str">
        <f>IF(ISBLANK(Table2[[#This Row],[Status]]), "No Data Entered", IFERROR(Table2[[#This Row],[Status]], "No Data Entered"))</f>
        <v>Delivered</v>
      </c>
    </row>
    <row r="2342" spans="1:12" x14ac:dyDescent="0.3">
      <c r="A2342" s="1" t="str">
        <f>Table2[[#This Row],[Product_ID]]</f>
        <v>PRO3528</v>
      </c>
      <c r="B2342" s="1" t="str">
        <f>Table2[[#This Row],[Customer_ID]]</f>
        <v>CUST68749</v>
      </c>
      <c r="C2342" s="14" t="str">
        <f>Table2[[#This Row],[Date]]</f>
        <v>08/04/2020</v>
      </c>
      <c r="D2342" s="1" t="str">
        <f>TRIM(PROPER(Table2[[#This Row],[Product_Name]]))</f>
        <v>Laptop</v>
      </c>
      <c r="E2342" s="1" t="str">
        <f>TRIM(PROPER(Table2[[#This Row],[Country]]))</f>
        <v>Japan</v>
      </c>
      <c r="F2342" s="1" t="str">
        <f>TRIM(PROPER(Table2[[#This Row],[Category]]))</f>
        <v>Office Supplies</v>
      </c>
      <c r="G2342" s="1" t="str">
        <f>TRIM(PROPER(Table2[[#This Row],[Brand]]))</f>
        <v>Logitech</v>
      </c>
      <c r="H2342" s="1">
        <f>Table2[[#This Row],[Supplier_ID]]</f>
        <v>1031</v>
      </c>
      <c r="I2342" s="1">
        <f>Table2[[#This Row],[Market_Price]]</f>
        <v>572.22</v>
      </c>
      <c r="J2342" s="1">
        <f>Table2[[#This Row],[Selling_Price]]</f>
        <v>894</v>
      </c>
      <c r="K2342" s="1">
        <f>Table2[[#This Row],[Quantity]]</f>
        <v>156</v>
      </c>
      <c r="L2342" s="1" t="str">
        <f>IF(ISBLANK(Table2[[#This Row],[Status]]), "No Data Entered", IFERROR(Table2[[#This Row],[Status]], "No Data Entered"))</f>
        <v>Delivered</v>
      </c>
    </row>
    <row r="2343" spans="1:12" x14ac:dyDescent="0.3">
      <c r="A2343" s="1" t="str">
        <f>Table2[[#This Row],[Product_ID]]</f>
        <v>PRO6523</v>
      </c>
      <c r="B2343" s="1" t="str">
        <f>Table2[[#This Row],[Customer_ID]]</f>
        <v>CUST68861</v>
      </c>
      <c r="C2343" s="14" t="str">
        <f>Table2[[#This Row],[Date]]</f>
        <v>30/08/2022</v>
      </c>
      <c r="D2343" s="1" t="str">
        <f>TRIM(PROPER(Table2[[#This Row],[Product_Name]]))</f>
        <v>Tablet</v>
      </c>
      <c r="E2343" s="1" t="str">
        <f>TRIM(PROPER(Table2[[#This Row],[Country]]))</f>
        <v>India</v>
      </c>
      <c r="F2343" s="1" t="str">
        <f>TRIM(PROPER(Table2[[#This Row],[Category]]))</f>
        <v>Accessories</v>
      </c>
      <c r="G2343" s="1" t="str">
        <f>TRIM(PROPER(Table2[[#This Row],[Brand]]))</f>
        <v>Hp</v>
      </c>
      <c r="H2343" s="1">
        <f>Table2[[#This Row],[Supplier_ID]]</f>
        <v>1020</v>
      </c>
      <c r="I2343" s="1">
        <f>Table2[[#This Row],[Market_Price]]</f>
        <v>1966.05</v>
      </c>
      <c r="J2343" s="1">
        <f>Table2[[#This Row],[Selling_Price]]</f>
        <v>3684.99</v>
      </c>
      <c r="K2343" s="1">
        <f>Table2[[#This Row],[Quantity]]</f>
        <v>417</v>
      </c>
      <c r="L2343" s="1" t="str">
        <f>IF(ISBLANK(Table2[[#This Row],[Status]]), "No Data Entered", IFERROR(Table2[[#This Row],[Status]], "No Data Entered"))</f>
        <v>Delivered</v>
      </c>
    </row>
    <row r="2344" spans="1:12" x14ac:dyDescent="0.3">
      <c r="A2344" s="1" t="str">
        <f>Table2[[#This Row],[Product_ID]]</f>
        <v>PRO4540</v>
      </c>
      <c r="B2344" s="1" t="str">
        <f>Table2[[#This Row],[Customer_ID]]</f>
        <v>CUST68912</v>
      </c>
      <c r="C2344" s="14" t="str">
        <f>Table2[[#This Row],[Date]]</f>
        <v>14/08/2023</v>
      </c>
      <c r="D2344" s="1" t="str">
        <f>TRIM(PROPER(Table2[[#This Row],[Product_Name]]))</f>
        <v>Mouse</v>
      </c>
      <c r="E2344" s="1" t="str">
        <f>TRIM(PROPER(Table2[[#This Row],[Country]]))</f>
        <v>Germany</v>
      </c>
      <c r="F2344" s="1" t="str">
        <f>TRIM(PROPER(Table2[[#This Row],[Category]]))</f>
        <v>Office Supplies</v>
      </c>
      <c r="G2344" s="1" t="str">
        <f>TRIM(PROPER(Table2[[#This Row],[Brand]]))</f>
        <v>Samsung</v>
      </c>
      <c r="H2344" s="1">
        <f>Table2[[#This Row],[Supplier_ID]]</f>
        <v>1015</v>
      </c>
      <c r="I2344" s="1">
        <f>Table2[[#This Row],[Market_Price]]</f>
        <v>1146.3599999999999</v>
      </c>
      <c r="J2344" s="1">
        <f>Table2[[#This Row],[Selling_Price]]</f>
        <v>2014.1</v>
      </c>
      <c r="K2344" s="1">
        <f>Table2[[#This Row],[Quantity]]</f>
        <v>155</v>
      </c>
      <c r="L2344" s="1" t="str">
        <f>IF(ISBLANK(Table2[[#This Row],[Status]]), "No Data Entered", IFERROR(Table2[[#This Row],[Status]], "No Data Entered"))</f>
        <v>Delivered</v>
      </c>
    </row>
    <row r="2345" spans="1:12" x14ac:dyDescent="0.3">
      <c r="A2345" s="1" t="str">
        <f>Table2[[#This Row],[Product_ID]]</f>
        <v>PRO7710</v>
      </c>
      <c r="B2345" s="1" t="str">
        <f>Table2[[#This Row],[Customer_ID]]</f>
        <v>CUST68921</v>
      </c>
      <c r="C2345" s="14" t="str">
        <f>Table2[[#This Row],[Date]]</f>
        <v>15/10/2025</v>
      </c>
      <c r="D2345" s="1" t="str">
        <f>TRIM(PROPER(Table2[[#This Row],[Product_Name]]))</f>
        <v>Smartphone</v>
      </c>
      <c r="E2345" s="1" t="str">
        <f>TRIM(PROPER(Table2[[#This Row],[Country]]))</f>
        <v>Australia</v>
      </c>
      <c r="F2345" s="1" t="str">
        <f>TRIM(PROPER(Table2[[#This Row],[Category]]))</f>
        <v>Computers</v>
      </c>
      <c r="G2345" s="1" t="str">
        <f>TRIM(PROPER(Table2[[#This Row],[Brand]]))</f>
        <v>Sony</v>
      </c>
      <c r="H2345" s="1">
        <f>Table2[[#This Row],[Supplier_ID]]</f>
        <v>1047</v>
      </c>
      <c r="I2345" s="1">
        <f>Table2[[#This Row],[Market_Price]]</f>
        <v>560.74</v>
      </c>
      <c r="J2345" s="1">
        <f>Table2[[#This Row],[Selling_Price]]</f>
        <v>728.35</v>
      </c>
      <c r="K2345" s="1">
        <f>Table2[[#This Row],[Quantity]]</f>
        <v>431</v>
      </c>
      <c r="L2345" s="1" t="str">
        <f>IF(ISBLANK(Table2[[#This Row],[Status]]), "No Data Entered", IFERROR(Table2[[#This Row],[Status]], "No Data Entered"))</f>
        <v>Delivered</v>
      </c>
    </row>
    <row r="2346" spans="1:12" x14ac:dyDescent="0.3">
      <c r="A2346" s="1" t="str">
        <f>Table2[[#This Row],[Product_ID]]</f>
        <v>PRO8688</v>
      </c>
      <c r="B2346" s="1" t="str">
        <f>Table2[[#This Row],[Customer_ID]]</f>
        <v>CUST68960</v>
      </c>
      <c r="C2346" s="14" t="str">
        <f>Table2[[#This Row],[Date]]</f>
        <v>29/10/2025</v>
      </c>
      <c r="D2346" s="1" t="str">
        <f>TRIM(PROPER(Table2[[#This Row],[Product_Name]]))</f>
        <v>Laptop</v>
      </c>
      <c r="E2346" s="1" t="str">
        <f>TRIM(PROPER(Table2[[#This Row],[Country]]))</f>
        <v>India</v>
      </c>
      <c r="F2346" s="1" t="str">
        <f>TRIM(PROPER(Table2[[#This Row],[Category]]))</f>
        <v>Office Supplies</v>
      </c>
      <c r="G2346" s="1" t="str">
        <f>TRIM(PROPER(Table2[[#This Row],[Brand]]))</f>
        <v>Microsoft</v>
      </c>
      <c r="H2346" s="1">
        <f>Table2[[#This Row],[Supplier_ID]]</f>
        <v>1001</v>
      </c>
      <c r="I2346" s="1">
        <f>Table2[[#This Row],[Market_Price]]</f>
        <v>1667.5</v>
      </c>
      <c r="J2346" s="1">
        <f>Table2[[#This Row],[Selling_Price]]</f>
        <v>2515.81</v>
      </c>
      <c r="K2346" s="1">
        <f>Table2[[#This Row],[Quantity]]</f>
        <v>458</v>
      </c>
      <c r="L2346" s="1" t="str">
        <f>IF(ISBLANK(Table2[[#This Row],[Status]]), "No Data Entered", IFERROR(Table2[[#This Row],[Status]], "No Data Entered"))</f>
        <v>Delivered</v>
      </c>
    </row>
    <row r="2347" spans="1:12" x14ac:dyDescent="0.3">
      <c r="A2347" s="1" t="str">
        <f>Table2[[#This Row],[Product_ID]]</f>
        <v>PRO9819</v>
      </c>
      <c r="B2347" s="1" t="str">
        <f>Table2[[#This Row],[Customer_ID]]</f>
        <v>CUST69025</v>
      </c>
      <c r="C2347" s="14" t="str">
        <f>Table2[[#This Row],[Date]]</f>
        <v>07/10/2024</v>
      </c>
      <c r="D2347" s="1" t="str">
        <f>TRIM(PROPER(Table2[[#This Row],[Product_Name]]))</f>
        <v>Printer</v>
      </c>
      <c r="E2347" s="1" t="str">
        <f>TRIM(PROPER(Table2[[#This Row],[Country]]))</f>
        <v>Uk</v>
      </c>
      <c r="F2347" s="1" t="str">
        <f>TRIM(PROPER(Table2[[#This Row],[Category]]))</f>
        <v>Electronics</v>
      </c>
      <c r="G2347" s="1" t="str">
        <f>TRIM(PROPER(Table2[[#This Row],[Brand]]))</f>
        <v>Logitech</v>
      </c>
      <c r="H2347" s="1">
        <f>Table2[[#This Row],[Supplier_ID]]</f>
        <v>1094</v>
      </c>
      <c r="I2347" s="1">
        <f>Table2[[#This Row],[Market_Price]]</f>
        <v>1532.96</v>
      </c>
      <c r="J2347" s="1">
        <f>Table2[[#This Row],[Selling_Price]]</f>
        <v>1935.36</v>
      </c>
      <c r="K2347" s="1">
        <f>Table2[[#This Row],[Quantity]]</f>
        <v>215</v>
      </c>
      <c r="L2347" s="1" t="str">
        <f>IF(ISBLANK(Table2[[#This Row],[Status]]), "No Data Entered", IFERROR(Table2[[#This Row],[Status]], "No Data Entered"))</f>
        <v>Delivered</v>
      </c>
    </row>
    <row r="2348" spans="1:12" x14ac:dyDescent="0.3">
      <c r="A2348" s="1" t="str">
        <f>Table2[[#This Row],[Product_ID]]</f>
        <v>PRO8044</v>
      </c>
      <c r="B2348" s="1" t="str">
        <f>Table2[[#This Row],[Customer_ID]]</f>
        <v>CUST69051</v>
      </c>
      <c r="C2348" s="14" t="str">
        <f>Table2[[#This Row],[Date]]</f>
        <v>04/07/2020</v>
      </c>
      <c r="D2348" s="1" t="str">
        <f>TRIM(PROPER(Table2[[#This Row],[Product_Name]]))</f>
        <v>Smartphone</v>
      </c>
      <c r="E2348" s="1" t="str">
        <f>TRIM(PROPER(Table2[[#This Row],[Country]]))</f>
        <v>Usa</v>
      </c>
      <c r="F2348" s="1" t="str">
        <f>TRIM(PROPER(Table2[[#This Row],[Category]]))</f>
        <v>Electronics</v>
      </c>
      <c r="G2348" s="1" t="str">
        <f>TRIM(PROPER(Table2[[#This Row],[Brand]]))</f>
        <v>Lenovo</v>
      </c>
      <c r="H2348" s="1">
        <f>Table2[[#This Row],[Supplier_ID]]</f>
        <v>1036</v>
      </c>
      <c r="I2348" s="1">
        <f>Table2[[#This Row],[Market_Price]]</f>
        <v>376.4</v>
      </c>
      <c r="J2348" s="1">
        <f>Table2[[#This Row],[Selling_Price]]</f>
        <v>585.29</v>
      </c>
      <c r="K2348" s="1">
        <f>Table2[[#This Row],[Quantity]]</f>
        <v>324</v>
      </c>
      <c r="L2348" s="1" t="str">
        <f>IF(ISBLANK(Table2[[#This Row],[Status]]), "No Data Entered", IFERROR(Table2[[#This Row],[Status]], "No Data Entered"))</f>
        <v>Delivered</v>
      </c>
    </row>
    <row r="2349" spans="1:12" x14ac:dyDescent="0.3">
      <c r="A2349" s="1" t="str">
        <f>Table2[[#This Row],[Product_ID]]</f>
        <v>PRO1619</v>
      </c>
      <c r="B2349" s="1" t="str">
        <f>Table2[[#This Row],[Customer_ID]]</f>
        <v>CUST69106</v>
      </c>
      <c r="C2349" s="14" t="str">
        <f>Table2[[#This Row],[Date]]</f>
        <v>24/07/2022</v>
      </c>
      <c r="D2349" s="1" t="str">
        <f>TRIM(PROPER(Table2[[#This Row],[Product_Name]]))</f>
        <v>Smartwatch</v>
      </c>
      <c r="E2349" s="1" t="str">
        <f>TRIM(PROPER(Table2[[#This Row],[Country]]))</f>
        <v>Australia</v>
      </c>
      <c r="F2349" s="1" t="str">
        <f>TRIM(PROPER(Table2[[#This Row],[Category]]))</f>
        <v>Wearables</v>
      </c>
      <c r="G2349" s="1" t="str">
        <f>TRIM(PROPER(Table2[[#This Row],[Brand]]))</f>
        <v>Microsoft</v>
      </c>
      <c r="H2349" s="1">
        <f>Table2[[#This Row],[Supplier_ID]]</f>
        <v>1034</v>
      </c>
      <c r="I2349" s="1">
        <f>Table2[[#This Row],[Market_Price]]</f>
        <v>521</v>
      </c>
      <c r="J2349" s="1">
        <f>Table2[[#This Row],[Selling_Price]]</f>
        <v>709.01</v>
      </c>
      <c r="K2349" s="1">
        <f>Table2[[#This Row],[Quantity]]</f>
        <v>215</v>
      </c>
      <c r="L2349" s="1" t="str">
        <f>IF(ISBLANK(Table2[[#This Row],[Status]]), "No Data Entered", IFERROR(Table2[[#This Row],[Status]], "No Data Entered"))</f>
        <v>Delivered</v>
      </c>
    </row>
    <row r="2350" spans="1:12" x14ac:dyDescent="0.3">
      <c r="A2350" s="1" t="str">
        <f>Table2[[#This Row],[Product_ID]]</f>
        <v>PRO4363</v>
      </c>
      <c r="B2350" s="1" t="str">
        <f>Table2[[#This Row],[Customer_ID]]</f>
        <v>CUST69134</v>
      </c>
      <c r="C2350" s="14" t="str">
        <f>Table2[[#This Row],[Date]]</f>
        <v>15/11/2022</v>
      </c>
      <c r="D2350" s="1" t="str">
        <f>TRIM(PROPER(Table2[[#This Row],[Product_Name]]))</f>
        <v>Mouse</v>
      </c>
      <c r="E2350" s="1" t="str">
        <f>TRIM(PROPER(Table2[[#This Row],[Country]]))</f>
        <v>China</v>
      </c>
      <c r="F2350" s="1" t="str">
        <f>TRIM(PROPER(Table2[[#This Row],[Category]]))</f>
        <v>Wearables</v>
      </c>
      <c r="G2350" s="1" t="str">
        <f>TRIM(PROPER(Table2[[#This Row],[Brand]]))</f>
        <v>Logitech</v>
      </c>
      <c r="H2350" s="1">
        <f>Table2[[#This Row],[Supplier_ID]]</f>
        <v>1042</v>
      </c>
      <c r="I2350" s="1">
        <f>Table2[[#This Row],[Market_Price]]</f>
        <v>328.35</v>
      </c>
      <c r="J2350" s="1">
        <f>Table2[[#This Row],[Selling_Price]]</f>
        <v>463.47</v>
      </c>
      <c r="K2350" s="1">
        <f>Table2[[#This Row],[Quantity]]</f>
        <v>163</v>
      </c>
      <c r="L2350" s="1" t="str">
        <f>IF(ISBLANK(Table2[[#This Row],[Status]]), "No Data Entered", IFERROR(Table2[[#This Row],[Status]], "No Data Entered"))</f>
        <v>Delivered</v>
      </c>
    </row>
    <row r="2351" spans="1:12" x14ac:dyDescent="0.3">
      <c r="A2351" s="1" t="str">
        <f>Table2[[#This Row],[Product_ID]]</f>
        <v>PRO8553</v>
      </c>
      <c r="B2351" s="1" t="str">
        <f>Table2[[#This Row],[Customer_ID]]</f>
        <v>CUST69185</v>
      </c>
      <c r="C2351" s="14" t="str">
        <f>Table2[[#This Row],[Date]]</f>
        <v>10/04/2025</v>
      </c>
      <c r="D2351" s="1" t="str">
        <f>TRIM(PROPER(Table2[[#This Row],[Product_Name]]))</f>
        <v>Mouse</v>
      </c>
      <c r="E2351" s="1" t="str">
        <f>TRIM(PROPER(Table2[[#This Row],[Country]]))</f>
        <v>Japan</v>
      </c>
      <c r="F2351" s="1" t="str">
        <f>TRIM(PROPER(Table2[[#This Row],[Category]]))</f>
        <v>Office Supplies</v>
      </c>
      <c r="G2351" s="1" t="str">
        <f>TRIM(PROPER(Table2[[#This Row],[Brand]]))</f>
        <v>Lenovo</v>
      </c>
      <c r="H2351" s="1">
        <f>Table2[[#This Row],[Supplier_ID]]</f>
        <v>1050</v>
      </c>
      <c r="I2351" s="1">
        <f>Table2[[#This Row],[Market_Price]]</f>
        <v>1021.62</v>
      </c>
      <c r="J2351" s="1">
        <f>Table2[[#This Row],[Selling_Price]]</f>
        <v>1267.9100000000001</v>
      </c>
      <c r="K2351" s="1">
        <f>Table2[[#This Row],[Quantity]]</f>
        <v>83</v>
      </c>
      <c r="L2351" s="1" t="str">
        <f>IF(ISBLANK(Table2[[#This Row],[Status]]), "No Data Entered", IFERROR(Table2[[#This Row],[Status]], "No Data Entered"))</f>
        <v>Delivered</v>
      </c>
    </row>
    <row r="2352" spans="1:12" x14ac:dyDescent="0.3">
      <c r="A2352" s="1" t="str">
        <f>Table2[[#This Row],[Product_ID]]</f>
        <v>PRO6678</v>
      </c>
      <c r="B2352" s="1" t="str">
        <f>Table2[[#This Row],[Customer_ID]]</f>
        <v>CUST69218</v>
      </c>
      <c r="C2352" s="14" t="str">
        <f>Table2[[#This Row],[Date]]</f>
        <v>31/08/2023</v>
      </c>
      <c r="D2352" s="1" t="str">
        <f>TRIM(PROPER(Table2[[#This Row],[Product_Name]]))</f>
        <v>Keyboard</v>
      </c>
      <c r="E2352" s="1" t="str">
        <f>TRIM(PROPER(Table2[[#This Row],[Country]]))</f>
        <v>China</v>
      </c>
      <c r="F2352" s="1" t="str">
        <f>TRIM(PROPER(Table2[[#This Row],[Category]]))</f>
        <v>Wearables</v>
      </c>
      <c r="G2352" s="1" t="str">
        <f>TRIM(PROPER(Table2[[#This Row],[Brand]]))</f>
        <v>Hp</v>
      </c>
      <c r="H2352" s="1">
        <f>Table2[[#This Row],[Supplier_ID]]</f>
        <v>1026</v>
      </c>
      <c r="I2352" s="1">
        <f>Table2[[#This Row],[Market_Price]]</f>
        <v>719.65</v>
      </c>
      <c r="J2352" s="1">
        <f>Table2[[#This Row],[Selling_Price]]</f>
        <v>1045.02</v>
      </c>
      <c r="K2352" s="1">
        <f>Table2[[#This Row],[Quantity]]</f>
        <v>408</v>
      </c>
      <c r="L2352" s="1" t="str">
        <f>IF(ISBLANK(Table2[[#This Row],[Status]]), "No Data Entered", IFERROR(Table2[[#This Row],[Status]], "No Data Entered"))</f>
        <v>Delivered</v>
      </c>
    </row>
    <row r="2353" spans="1:12" x14ac:dyDescent="0.3">
      <c r="A2353" s="1" t="str">
        <f>Table2[[#This Row],[Product_ID]]</f>
        <v>PRO1885</v>
      </c>
      <c r="B2353" s="1" t="str">
        <f>Table2[[#This Row],[Customer_ID]]</f>
        <v>CUST69249</v>
      </c>
      <c r="C2353" s="14" t="str">
        <f>Table2[[#This Row],[Date]]</f>
        <v>11/02/2023</v>
      </c>
      <c r="D2353" s="1" t="str">
        <f>TRIM(PROPER(Table2[[#This Row],[Product_Name]]))</f>
        <v>Camera</v>
      </c>
      <c r="E2353" s="1" t="str">
        <f>TRIM(PROPER(Table2[[#This Row],[Country]]))</f>
        <v>Japan</v>
      </c>
      <c r="F2353" s="1" t="str">
        <f>TRIM(PROPER(Table2[[#This Row],[Category]]))</f>
        <v>Office Supplies</v>
      </c>
      <c r="G2353" s="1" t="str">
        <f>TRIM(PROPER(Table2[[#This Row],[Brand]]))</f>
        <v>Apple</v>
      </c>
      <c r="H2353" s="1">
        <f>Table2[[#This Row],[Supplier_ID]]</f>
        <v>1032</v>
      </c>
      <c r="I2353" s="1">
        <f>Table2[[#This Row],[Market_Price]]</f>
        <v>817.48</v>
      </c>
      <c r="J2353" s="1">
        <f>Table2[[#This Row],[Selling_Price]]</f>
        <v>915.71</v>
      </c>
      <c r="K2353" s="1">
        <f>Table2[[#This Row],[Quantity]]</f>
        <v>66</v>
      </c>
      <c r="L2353" s="1" t="str">
        <f>IF(ISBLANK(Table2[[#This Row],[Status]]), "No Data Entered", IFERROR(Table2[[#This Row],[Status]], "No Data Entered"))</f>
        <v>Delivered</v>
      </c>
    </row>
    <row r="2354" spans="1:12" x14ac:dyDescent="0.3">
      <c r="A2354" s="1" t="str">
        <f>Table2[[#This Row],[Product_ID]]</f>
        <v>PRO6170</v>
      </c>
      <c r="B2354" s="1" t="str">
        <f>Table2[[#This Row],[Customer_ID]]</f>
        <v>CUST69359</v>
      </c>
      <c r="C2354" s="14" t="str">
        <f>Table2[[#This Row],[Date]]</f>
        <v>19/07/2020</v>
      </c>
      <c r="D2354" s="1" t="str">
        <f>TRIM(PROPER(Table2[[#This Row],[Product_Name]]))</f>
        <v>Smartwatch</v>
      </c>
      <c r="E2354" s="1" t="str">
        <f>TRIM(PROPER(Table2[[#This Row],[Country]]))</f>
        <v>China</v>
      </c>
      <c r="F2354" s="1" t="str">
        <f>TRIM(PROPER(Table2[[#This Row],[Category]]))</f>
        <v>Electronics</v>
      </c>
      <c r="G2354" s="1" t="str">
        <f>TRIM(PROPER(Table2[[#This Row],[Brand]]))</f>
        <v>Lenovo</v>
      </c>
      <c r="H2354" s="1">
        <f>Table2[[#This Row],[Supplier_ID]]</f>
        <v>1077</v>
      </c>
      <c r="I2354" s="1">
        <f>Table2[[#This Row],[Market_Price]]</f>
        <v>1643.88</v>
      </c>
      <c r="J2354" s="1">
        <f>Table2[[#This Row],[Selling_Price]]</f>
        <v>2805.66</v>
      </c>
      <c r="K2354" s="1">
        <f>Table2[[#This Row],[Quantity]]</f>
        <v>485</v>
      </c>
      <c r="L2354" s="1" t="str">
        <f>IF(ISBLANK(Table2[[#This Row],[Status]]), "No Data Entered", IFERROR(Table2[[#This Row],[Status]], "No Data Entered"))</f>
        <v>Delivered</v>
      </c>
    </row>
    <row r="2355" spans="1:12" x14ac:dyDescent="0.3">
      <c r="A2355" s="1" t="str">
        <f>Table2[[#This Row],[Product_ID]]</f>
        <v>PRO6290</v>
      </c>
      <c r="B2355" s="1" t="str">
        <f>Table2[[#This Row],[Customer_ID]]</f>
        <v>CUST69475</v>
      </c>
      <c r="C2355" s="14" t="str">
        <f>Table2[[#This Row],[Date]]</f>
        <v>25/04/2023</v>
      </c>
      <c r="D2355" s="1" t="str">
        <f>TRIM(PROPER(Table2[[#This Row],[Product_Name]]))</f>
        <v>Printer</v>
      </c>
      <c r="E2355" s="1" t="str">
        <f>TRIM(PROPER(Table2[[#This Row],[Country]]))</f>
        <v>Japan</v>
      </c>
      <c r="F2355" s="1" t="str">
        <f>TRIM(PROPER(Table2[[#This Row],[Category]]))</f>
        <v>Wearables</v>
      </c>
      <c r="G2355" s="1" t="str">
        <f>TRIM(PROPER(Table2[[#This Row],[Brand]]))</f>
        <v>Lenovo</v>
      </c>
      <c r="H2355" s="1">
        <f>Table2[[#This Row],[Supplier_ID]]</f>
        <v>1068</v>
      </c>
      <c r="I2355" s="1">
        <f>Table2[[#This Row],[Market_Price]]</f>
        <v>493.57</v>
      </c>
      <c r="J2355" s="1">
        <f>Table2[[#This Row],[Selling_Price]]</f>
        <v>783.77</v>
      </c>
      <c r="K2355" s="1">
        <f>Table2[[#This Row],[Quantity]]</f>
        <v>16</v>
      </c>
      <c r="L2355" s="1" t="str">
        <f>IF(ISBLANK(Table2[[#This Row],[Status]]), "No Data Entered", IFERROR(Table2[[#This Row],[Status]], "No Data Entered"))</f>
        <v>Delivered</v>
      </c>
    </row>
    <row r="2356" spans="1:12" x14ac:dyDescent="0.3">
      <c r="A2356" s="1" t="str">
        <f>Table2[[#This Row],[Product_ID]]</f>
        <v>PRO1193</v>
      </c>
      <c r="B2356" s="1" t="str">
        <f>Table2[[#This Row],[Customer_ID]]</f>
        <v>CUST69501</v>
      </c>
      <c r="C2356" s="14" t="str">
        <f>Table2[[#This Row],[Date]]</f>
        <v>19/02/2021</v>
      </c>
      <c r="D2356" s="1" t="str">
        <f>TRIM(PROPER(Table2[[#This Row],[Product_Name]]))</f>
        <v>Laptop</v>
      </c>
      <c r="E2356" s="1" t="str">
        <f>TRIM(PROPER(Table2[[#This Row],[Country]]))</f>
        <v>Uk</v>
      </c>
      <c r="F2356" s="1" t="str">
        <f>TRIM(PROPER(Table2[[#This Row],[Category]]))</f>
        <v>Wearables</v>
      </c>
      <c r="G2356" s="1" t="str">
        <f>TRIM(PROPER(Table2[[#This Row],[Brand]]))</f>
        <v>Apple</v>
      </c>
      <c r="H2356" s="1">
        <f>Table2[[#This Row],[Supplier_ID]]</f>
        <v>1012</v>
      </c>
      <c r="I2356" s="1">
        <f>Table2[[#This Row],[Market_Price]]</f>
        <v>1051.71</v>
      </c>
      <c r="J2356" s="1">
        <f>Table2[[#This Row],[Selling_Price]]</f>
        <v>1817.91</v>
      </c>
      <c r="K2356" s="1">
        <f>Table2[[#This Row],[Quantity]]</f>
        <v>212</v>
      </c>
      <c r="L2356" s="1" t="str">
        <f>IF(ISBLANK(Table2[[#This Row],[Status]]), "No Data Entered", IFERROR(Table2[[#This Row],[Status]], "No Data Entered"))</f>
        <v>Delivered</v>
      </c>
    </row>
    <row r="2357" spans="1:12" x14ac:dyDescent="0.3">
      <c r="A2357" s="1" t="str">
        <f>Table2[[#This Row],[Product_ID]]</f>
        <v>PRO6689</v>
      </c>
      <c r="B2357" s="1" t="str">
        <f>Table2[[#This Row],[Customer_ID]]</f>
        <v>CUST69552</v>
      </c>
      <c r="C2357" s="14" t="str">
        <f>Table2[[#This Row],[Date]]</f>
        <v>15/11/2020</v>
      </c>
      <c r="D2357" s="1" t="str">
        <f>TRIM(PROPER(Table2[[#This Row],[Product_Name]]))</f>
        <v>Headphones</v>
      </c>
      <c r="E2357" s="1" t="str">
        <f>TRIM(PROPER(Table2[[#This Row],[Country]]))</f>
        <v>France</v>
      </c>
      <c r="F2357" s="1" t="str">
        <f>TRIM(PROPER(Table2[[#This Row],[Category]]))</f>
        <v>Accessories</v>
      </c>
      <c r="G2357" s="1" t="str">
        <f>TRIM(PROPER(Table2[[#This Row],[Brand]]))</f>
        <v>Microsoft</v>
      </c>
      <c r="H2357" s="1">
        <f>Table2[[#This Row],[Supplier_ID]]</f>
        <v>1014</v>
      </c>
      <c r="I2357" s="1">
        <f>Table2[[#This Row],[Market_Price]]</f>
        <v>995.95</v>
      </c>
      <c r="J2357" s="1">
        <f>Table2[[#This Row],[Selling_Price]]</f>
        <v>1900.88</v>
      </c>
      <c r="K2357" s="1">
        <f>Table2[[#This Row],[Quantity]]</f>
        <v>388</v>
      </c>
      <c r="L2357" s="1" t="str">
        <f>IF(ISBLANK(Table2[[#This Row],[Status]]), "No Data Entered", IFERROR(Table2[[#This Row],[Status]], "No Data Entered"))</f>
        <v>Delivered</v>
      </c>
    </row>
    <row r="2358" spans="1:12" x14ac:dyDescent="0.3">
      <c r="A2358" s="1" t="str">
        <f>Table2[[#This Row],[Product_ID]]</f>
        <v>PRO3204</v>
      </c>
      <c r="B2358" s="1" t="str">
        <f>Table2[[#This Row],[Customer_ID]]</f>
        <v>CUST69623</v>
      </c>
      <c r="C2358" s="14" t="str">
        <f>Table2[[#This Row],[Date]]</f>
        <v>24/08/2022</v>
      </c>
      <c r="D2358" s="1" t="str">
        <f>TRIM(PROPER(Table2[[#This Row],[Product_Name]]))</f>
        <v>Smartwatch</v>
      </c>
      <c r="E2358" s="1" t="str">
        <f>TRIM(PROPER(Table2[[#This Row],[Country]]))</f>
        <v>Uk</v>
      </c>
      <c r="F2358" s="1" t="str">
        <f>TRIM(PROPER(Table2[[#This Row],[Category]]))</f>
        <v>Office Supplies</v>
      </c>
      <c r="G2358" s="1" t="str">
        <f>TRIM(PROPER(Table2[[#This Row],[Brand]]))</f>
        <v>Sony</v>
      </c>
      <c r="H2358" s="1">
        <f>Table2[[#This Row],[Supplier_ID]]</f>
        <v>1019</v>
      </c>
      <c r="I2358" s="1">
        <f>Table2[[#This Row],[Market_Price]]</f>
        <v>1517.88</v>
      </c>
      <c r="J2358" s="1">
        <f>Table2[[#This Row],[Selling_Price]]</f>
        <v>1864.21</v>
      </c>
      <c r="K2358" s="1">
        <f>Table2[[#This Row],[Quantity]]</f>
        <v>157</v>
      </c>
      <c r="L2358" s="1" t="str">
        <f>IF(ISBLANK(Table2[[#This Row],[Status]]), "No Data Entered", IFERROR(Table2[[#This Row],[Status]], "No Data Entered"))</f>
        <v>Delivered</v>
      </c>
    </row>
    <row r="2359" spans="1:12" x14ac:dyDescent="0.3">
      <c r="A2359" s="1" t="str">
        <f>Table2[[#This Row],[Product_ID]]</f>
        <v>PRO1913</v>
      </c>
      <c r="B2359" s="1" t="str">
        <f>Table2[[#This Row],[Customer_ID]]</f>
        <v>CUST69659</v>
      </c>
      <c r="C2359" s="14" t="str">
        <f>Table2[[#This Row],[Date]]</f>
        <v>10/01/2022</v>
      </c>
      <c r="D2359" s="1" t="str">
        <f>TRIM(PROPER(Table2[[#This Row],[Product_Name]]))</f>
        <v>Printer</v>
      </c>
      <c r="E2359" s="1" t="str">
        <f>TRIM(PROPER(Table2[[#This Row],[Country]]))</f>
        <v>Brazil</v>
      </c>
      <c r="F2359" s="1" t="str">
        <f>TRIM(PROPER(Table2[[#This Row],[Category]]))</f>
        <v>Accessories</v>
      </c>
      <c r="G2359" s="1" t="str">
        <f>TRIM(PROPER(Table2[[#This Row],[Brand]]))</f>
        <v>Lenovo</v>
      </c>
      <c r="H2359" s="1">
        <f>Table2[[#This Row],[Supplier_ID]]</f>
        <v>1058</v>
      </c>
      <c r="I2359" s="1">
        <f>Table2[[#This Row],[Market_Price]]</f>
        <v>772.31</v>
      </c>
      <c r="J2359" s="1">
        <f>Table2[[#This Row],[Selling_Price]]</f>
        <v>1254.5999999999999</v>
      </c>
      <c r="K2359" s="1">
        <f>Table2[[#This Row],[Quantity]]</f>
        <v>293</v>
      </c>
      <c r="L2359" s="1" t="str">
        <f>IF(ISBLANK(Table2[[#This Row],[Status]]), "No Data Entered", IFERROR(Table2[[#This Row],[Status]], "No Data Entered"))</f>
        <v>Delivered</v>
      </c>
    </row>
    <row r="2360" spans="1:12" x14ac:dyDescent="0.3">
      <c r="A2360" s="1" t="str">
        <f>Table2[[#This Row],[Product_ID]]</f>
        <v>PRO2949</v>
      </c>
      <c r="B2360" s="1" t="str">
        <f>Table2[[#This Row],[Customer_ID]]</f>
        <v>CUST69719</v>
      </c>
      <c r="C2360" s="14" t="str">
        <f>Table2[[#This Row],[Date]]</f>
        <v>16/03/2022</v>
      </c>
      <c r="D2360" s="1" t="str">
        <f>TRIM(PROPER(Table2[[#This Row],[Product_Name]]))</f>
        <v>Keyboard</v>
      </c>
      <c r="E2360" s="1" t="str">
        <f>TRIM(PROPER(Table2[[#This Row],[Country]]))</f>
        <v>France</v>
      </c>
      <c r="F2360" s="1" t="str">
        <f>TRIM(PROPER(Table2[[#This Row],[Category]]))</f>
        <v>Computers</v>
      </c>
      <c r="G2360" s="1" t="str">
        <f>TRIM(PROPER(Table2[[#This Row],[Brand]]))</f>
        <v>Logitech</v>
      </c>
      <c r="H2360" s="1">
        <f>Table2[[#This Row],[Supplier_ID]]</f>
        <v>1036</v>
      </c>
      <c r="I2360" s="1">
        <f>Table2[[#This Row],[Market_Price]]</f>
        <v>371.89</v>
      </c>
      <c r="J2360" s="1">
        <f>Table2[[#This Row],[Selling_Price]]</f>
        <v>544.33000000000004</v>
      </c>
      <c r="K2360" s="1">
        <f>Table2[[#This Row],[Quantity]]</f>
        <v>351</v>
      </c>
      <c r="L2360" s="1" t="str">
        <f>IF(ISBLANK(Table2[[#This Row],[Status]]), "No Data Entered", IFERROR(Table2[[#This Row],[Status]], "No Data Entered"))</f>
        <v>Delivered</v>
      </c>
    </row>
    <row r="2361" spans="1:12" x14ac:dyDescent="0.3">
      <c r="A2361" s="1" t="str">
        <f>Table2[[#This Row],[Product_ID]]</f>
        <v>PRO2207</v>
      </c>
      <c r="B2361" s="1" t="str">
        <f>Table2[[#This Row],[Customer_ID]]</f>
        <v>CUST69726</v>
      </c>
      <c r="C2361" s="14" t="str">
        <f>Table2[[#This Row],[Date]]</f>
        <v>05/07/2022</v>
      </c>
      <c r="D2361" s="1" t="str">
        <f>TRIM(PROPER(Table2[[#This Row],[Product_Name]]))</f>
        <v>Monitor</v>
      </c>
      <c r="E2361" s="1" t="str">
        <f>TRIM(PROPER(Table2[[#This Row],[Country]]))</f>
        <v>Uk</v>
      </c>
      <c r="F2361" s="1" t="str">
        <f>TRIM(PROPER(Table2[[#This Row],[Category]]))</f>
        <v>Electronics</v>
      </c>
      <c r="G2361" s="1" t="str">
        <f>TRIM(PROPER(Table2[[#This Row],[Brand]]))</f>
        <v>Logitech</v>
      </c>
      <c r="H2361" s="1">
        <f>Table2[[#This Row],[Supplier_ID]]</f>
        <v>1085</v>
      </c>
      <c r="I2361" s="1">
        <f>Table2[[#This Row],[Market_Price]]</f>
        <v>293.27</v>
      </c>
      <c r="J2361" s="1">
        <f>Table2[[#This Row],[Selling_Price]]</f>
        <v>391.91</v>
      </c>
      <c r="K2361" s="1">
        <f>Table2[[#This Row],[Quantity]]</f>
        <v>412</v>
      </c>
      <c r="L2361" s="1" t="str">
        <f>IF(ISBLANK(Table2[[#This Row],[Status]]), "No Data Entered", IFERROR(Table2[[#This Row],[Status]], "No Data Entered"))</f>
        <v>Delivered</v>
      </c>
    </row>
    <row r="2362" spans="1:12" x14ac:dyDescent="0.3">
      <c r="A2362" s="1" t="str">
        <f>Table2[[#This Row],[Product_ID]]</f>
        <v>PRO5446</v>
      </c>
      <c r="B2362" s="1" t="str">
        <f>Table2[[#This Row],[Customer_ID]]</f>
        <v>CUST69869</v>
      </c>
      <c r="C2362" s="14" t="str">
        <f>Table2[[#This Row],[Date]]</f>
        <v>23/02/2021</v>
      </c>
      <c r="D2362" s="1" t="str">
        <f>TRIM(PROPER(Table2[[#This Row],[Product_Name]]))</f>
        <v>Headphones</v>
      </c>
      <c r="E2362" s="1" t="str">
        <f>TRIM(PROPER(Table2[[#This Row],[Country]]))</f>
        <v>Uk</v>
      </c>
      <c r="F2362" s="1" t="str">
        <f>TRIM(PROPER(Table2[[#This Row],[Category]]))</f>
        <v>Electronics</v>
      </c>
      <c r="G2362" s="1" t="str">
        <f>TRIM(PROPER(Table2[[#This Row],[Brand]]))</f>
        <v>Canon</v>
      </c>
      <c r="H2362" s="1">
        <f>Table2[[#This Row],[Supplier_ID]]</f>
        <v>1054</v>
      </c>
      <c r="I2362" s="1">
        <f>Table2[[#This Row],[Market_Price]]</f>
        <v>1889.37</v>
      </c>
      <c r="J2362" s="1">
        <f>Table2[[#This Row],[Selling_Price]]</f>
        <v>3557.75</v>
      </c>
      <c r="K2362" s="1">
        <f>Table2[[#This Row],[Quantity]]</f>
        <v>83</v>
      </c>
      <c r="L2362" s="1" t="str">
        <f>IF(ISBLANK(Table2[[#This Row],[Status]]), "No Data Entered", IFERROR(Table2[[#This Row],[Status]], "No Data Entered"))</f>
        <v>Delivered</v>
      </c>
    </row>
    <row r="2363" spans="1:12" x14ac:dyDescent="0.3">
      <c r="A2363" s="1" t="str">
        <f>Table2[[#This Row],[Product_ID]]</f>
        <v>PRO3524</v>
      </c>
      <c r="B2363" s="1" t="str">
        <f>Table2[[#This Row],[Customer_ID]]</f>
        <v>CUST69887</v>
      </c>
      <c r="C2363" s="14" t="str">
        <f>Table2[[#This Row],[Date]]</f>
        <v>01/03/2022</v>
      </c>
      <c r="D2363" s="1" t="str">
        <f>TRIM(PROPER(Table2[[#This Row],[Product_Name]]))</f>
        <v>Printer</v>
      </c>
      <c r="E2363" s="1" t="str">
        <f>TRIM(PROPER(Table2[[#This Row],[Country]]))</f>
        <v>Australia</v>
      </c>
      <c r="F2363" s="1" t="str">
        <f>TRIM(PROPER(Table2[[#This Row],[Category]]))</f>
        <v>Wearables</v>
      </c>
      <c r="G2363" s="1" t="str">
        <f>TRIM(PROPER(Table2[[#This Row],[Brand]]))</f>
        <v>Canon</v>
      </c>
      <c r="H2363" s="1">
        <f>Table2[[#This Row],[Supplier_ID]]</f>
        <v>1043</v>
      </c>
      <c r="I2363" s="1">
        <f>Table2[[#This Row],[Market_Price]]</f>
        <v>1271.05</v>
      </c>
      <c r="J2363" s="1">
        <f>Table2[[#This Row],[Selling_Price]]</f>
        <v>1744.29</v>
      </c>
      <c r="K2363" s="1">
        <f>Table2[[#This Row],[Quantity]]</f>
        <v>284</v>
      </c>
      <c r="L2363" s="1" t="str">
        <f>IF(ISBLANK(Table2[[#This Row],[Status]]), "No Data Entered", IFERROR(Table2[[#This Row],[Status]], "No Data Entered"))</f>
        <v>Delivered</v>
      </c>
    </row>
    <row r="2364" spans="1:12" x14ac:dyDescent="0.3">
      <c r="A2364" s="1" t="str">
        <f>Table2[[#This Row],[Product_ID]]</f>
        <v>PRO9155</v>
      </c>
      <c r="B2364" s="1" t="str">
        <f>Table2[[#This Row],[Customer_ID]]</f>
        <v>CUST70105</v>
      </c>
      <c r="C2364" s="14" t="str">
        <f>Table2[[#This Row],[Date]]</f>
        <v>07/02/2022</v>
      </c>
      <c r="D2364" s="1" t="str">
        <f>TRIM(PROPER(Table2[[#This Row],[Product_Name]]))</f>
        <v>Mouse</v>
      </c>
      <c r="E2364" s="1" t="str">
        <f>TRIM(PROPER(Table2[[#This Row],[Country]]))</f>
        <v>Uk</v>
      </c>
      <c r="F2364" s="1" t="str">
        <f>TRIM(PROPER(Table2[[#This Row],[Category]]))</f>
        <v>Accessories</v>
      </c>
      <c r="G2364" s="1" t="str">
        <f>TRIM(PROPER(Table2[[#This Row],[Brand]]))</f>
        <v>Samsung</v>
      </c>
      <c r="H2364" s="1">
        <f>Table2[[#This Row],[Supplier_ID]]</f>
        <v>1016</v>
      </c>
      <c r="I2364" s="1">
        <f>Table2[[#This Row],[Market_Price]]</f>
        <v>784.37</v>
      </c>
      <c r="J2364" s="1">
        <f>Table2[[#This Row],[Selling_Price]]</f>
        <v>1387.89</v>
      </c>
      <c r="K2364" s="1">
        <f>Table2[[#This Row],[Quantity]]</f>
        <v>159</v>
      </c>
      <c r="L2364" s="1" t="str">
        <f>IF(ISBLANK(Table2[[#This Row],[Status]]), "No Data Entered", IFERROR(Table2[[#This Row],[Status]], "No Data Entered"))</f>
        <v>Delivered</v>
      </c>
    </row>
    <row r="2365" spans="1:12" x14ac:dyDescent="0.3">
      <c r="A2365" s="1" t="str">
        <f>Table2[[#This Row],[Product_ID]]</f>
        <v>PRO9680</v>
      </c>
      <c r="B2365" s="1" t="str">
        <f>Table2[[#This Row],[Customer_ID]]</f>
        <v>CUST70146</v>
      </c>
      <c r="C2365" s="14" t="str">
        <f>Table2[[#This Row],[Date]]</f>
        <v>12/06/2025</v>
      </c>
      <c r="D2365" s="1" t="str">
        <f>TRIM(PROPER(Table2[[#This Row],[Product_Name]]))</f>
        <v>Tablet</v>
      </c>
      <c r="E2365" s="1" t="str">
        <f>TRIM(PROPER(Table2[[#This Row],[Country]]))</f>
        <v>Brazil</v>
      </c>
      <c r="F2365" s="1" t="str">
        <f>TRIM(PROPER(Table2[[#This Row],[Category]]))</f>
        <v>Office Supplies</v>
      </c>
      <c r="G2365" s="1" t="str">
        <f>TRIM(PROPER(Table2[[#This Row],[Brand]]))</f>
        <v>Lenovo</v>
      </c>
      <c r="H2365" s="1">
        <f>Table2[[#This Row],[Supplier_ID]]</f>
        <v>1041</v>
      </c>
      <c r="I2365" s="1">
        <f>Table2[[#This Row],[Market_Price]]</f>
        <v>1171.58</v>
      </c>
      <c r="J2365" s="1">
        <f>Table2[[#This Row],[Selling_Price]]</f>
        <v>1812.88</v>
      </c>
      <c r="K2365" s="1">
        <f>Table2[[#This Row],[Quantity]]</f>
        <v>89</v>
      </c>
      <c r="L2365" s="1" t="str">
        <f>IF(ISBLANK(Table2[[#This Row],[Status]]), "No Data Entered", IFERROR(Table2[[#This Row],[Status]], "No Data Entered"))</f>
        <v>Delivered</v>
      </c>
    </row>
    <row r="2366" spans="1:12" x14ac:dyDescent="0.3">
      <c r="A2366" s="1" t="str">
        <f>Table2[[#This Row],[Product_ID]]</f>
        <v>PRO2926</v>
      </c>
      <c r="B2366" s="1" t="str">
        <f>Table2[[#This Row],[Customer_ID]]</f>
        <v>CUST70238</v>
      </c>
      <c r="C2366" s="14" t="str">
        <f>Table2[[#This Row],[Date]]</f>
        <v>23/08/2023</v>
      </c>
      <c r="D2366" s="1" t="str">
        <f>TRIM(PROPER(Table2[[#This Row],[Product_Name]]))</f>
        <v>Keyboard</v>
      </c>
      <c r="E2366" s="1" t="str">
        <f>TRIM(PROPER(Table2[[#This Row],[Country]]))</f>
        <v>Canada</v>
      </c>
      <c r="F2366" s="1" t="str">
        <f>TRIM(PROPER(Table2[[#This Row],[Category]]))</f>
        <v>Electronics</v>
      </c>
      <c r="G2366" s="1" t="str">
        <f>TRIM(PROPER(Table2[[#This Row],[Brand]]))</f>
        <v>Sony</v>
      </c>
      <c r="H2366" s="1">
        <f>Table2[[#This Row],[Supplier_ID]]</f>
        <v>1009</v>
      </c>
      <c r="I2366" s="1">
        <f>Table2[[#This Row],[Market_Price]]</f>
        <v>615.79999999999995</v>
      </c>
      <c r="J2366" s="1">
        <f>Table2[[#This Row],[Selling_Price]]</f>
        <v>748.53</v>
      </c>
      <c r="K2366" s="1">
        <f>Table2[[#This Row],[Quantity]]</f>
        <v>71</v>
      </c>
      <c r="L2366" s="1" t="str">
        <f>IF(ISBLANK(Table2[[#This Row],[Status]]), "No Data Entered", IFERROR(Table2[[#This Row],[Status]], "No Data Entered"))</f>
        <v>Delivered</v>
      </c>
    </row>
    <row r="2367" spans="1:12" x14ac:dyDescent="0.3">
      <c r="A2367" s="1" t="str">
        <f>Table2[[#This Row],[Product_ID]]</f>
        <v>PRO3363</v>
      </c>
      <c r="B2367" s="1" t="str">
        <f>Table2[[#This Row],[Customer_ID]]</f>
        <v>CUST70247</v>
      </c>
      <c r="C2367" s="14" t="str">
        <f>Table2[[#This Row],[Date]]</f>
        <v>12/12/2024</v>
      </c>
      <c r="D2367" s="1" t="str">
        <f>TRIM(PROPER(Table2[[#This Row],[Product_Name]]))</f>
        <v>Smartphone</v>
      </c>
      <c r="E2367" s="1" t="str">
        <f>TRIM(PROPER(Table2[[#This Row],[Country]]))</f>
        <v>France</v>
      </c>
      <c r="F2367" s="1" t="str">
        <f>TRIM(PROPER(Table2[[#This Row],[Category]]))</f>
        <v>Electronics</v>
      </c>
      <c r="G2367" s="1" t="str">
        <f>TRIM(PROPER(Table2[[#This Row],[Brand]]))</f>
        <v>Asus</v>
      </c>
      <c r="H2367" s="1">
        <f>Table2[[#This Row],[Supplier_ID]]</f>
        <v>1086</v>
      </c>
      <c r="I2367" s="1">
        <f>Table2[[#This Row],[Market_Price]]</f>
        <v>312.45</v>
      </c>
      <c r="J2367" s="1">
        <f>Table2[[#This Row],[Selling_Price]]</f>
        <v>489.3</v>
      </c>
      <c r="K2367" s="1">
        <f>Table2[[#This Row],[Quantity]]</f>
        <v>293</v>
      </c>
      <c r="L2367" s="1" t="str">
        <f>IF(ISBLANK(Table2[[#This Row],[Status]]), "No Data Entered", IFERROR(Table2[[#This Row],[Status]], "No Data Entered"))</f>
        <v>Delivered</v>
      </c>
    </row>
    <row r="2368" spans="1:12" x14ac:dyDescent="0.3">
      <c r="A2368" s="1" t="str">
        <f>Table2[[#This Row],[Product_ID]]</f>
        <v>PRO4103</v>
      </c>
      <c r="B2368" s="1" t="str">
        <f>Table2[[#This Row],[Customer_ID]]</f>
        <v>CUST70250</v>
      </c>
      <c r="C2368" s="14" t="str">
        <f>Table2[[#This Row],[Date]]</f>
        <v>20/09/2021</v>
      </c>
      <c r="D2368" s="1" t="str">
        <f>TRIM(PROPER(Table2[[#This Row],[Product_Name]]))</f>
        <v>Printer</v>
      </c>
      <c r="E2368" s="1" t="str">
        <f>TRIM(PROPER(Table2[[#This Row],[Country]]))</f>
        <v>Japan</v>
      </c>
      <c r="F2368" s="1" t="str">
        <f>TRIM(PROPER(Table2[[#This Row],[Category]]))</f>
        <v>Electronics</v>
      </c>
      <c r="G2368" s="1" t="str">
        <f>TRIM(PROPER(Table2[[#This Row],[Brand]]))</f>
        <v>Dell</v>
      </c>
      <c r="H2368" s="1">
        <f>Table2[[#This Row],[Supplier_ID]]</f>
        <v>1056</v>
      </c>
      <c r="I2368" s="1">
        <f>Table2[[#This Row],[Market_Price]]</f>
        <v>978.33</v>
      </c>
      <c r="J2368" s="1">
        <f>Table2[[#This Row],[Selling_Price]]</f>
        <v>1779.71</v>
      </c>
      <c r="K2368" s="1">
        <f>Table2[[#This Row],[Quantity]]</f>
        <v>409</v>
      </c>
      <c r="L2368" s="1" t="str">
        <f>IF(ISBLANK(Table2[[#This Row],[Status]]), "No Data Entered", IFERROR(Table2[[#This Row],[Status]], "No Data Entered"))</f>
        <v>Delivered</v>
      </c>
    </row>
    <row r="2369" spans="1:12" x14ac:dyDescent="0.3">
      <c r="A2369" s="1" t="str">
        <f>Table2[[#This Row],[Product_ID]]</f>
        <v>PRO9450</v>
      </c>
      <c r="B2369" s="1" t="str">
        <f>Table2[[#This Row],[Customer_ID]]</f>
        <v>CUST70315</v>
      </c>
      <c r="C2369" s="14" t="str">
        <f>Table2[[#This Row],[Date]]</f>
        <v>25/03/2024</v>
      </c>
      <c r="D2369" s="1" t="str">
        <f>TRIM(PROPER(Table2[[#This Row],[Product_Name]]))</f>
        <v>Tablet</v>
      </c>
      <c r="E2369" s="1" t="str">
        <f>TRIM(PROPER(Table2[[#This Row],[Country]]))</f>
        <v>France</v>
      </c>
      <c r="F2369" s="1" t="str">
        <f>TRIM(PROPER(Table2[[#This Row],[Category]]))</f>
        <v>Electronics</v>
      </c>
      <c r="G2369" s="1" t="str">
        <f>TRIM(PROPER(Table2[[#This Row],[Brand]]))</f>
        <v>Lenovo</v>
      </c>
      <c r="H2369" s="1">
        <f>Table2[[#This Row],[Supplier_ID]]</f>
        <v>1021</v>
      </c>
      <c r="I2369" s="1">
        <f>Table2[[#This Row],[Market_Price]]</f>
        <v>1181.58</v>
      </c>
      <c r="J2369" s="1">
        <f>Table2[[#This Row],[Selling_Price]]</f>
        <v>2270.21</v>
      </c>
      <c r="K2369" s="1">
        <f>Table2[[#This Row],[Quantity]]</f>
        <v>145</v>
      </c>
      <c r="L2369" s="1" t="str">
        <f>IF(ISBLANK(Table2[[#This Row],[Status]]), "No Data Entered", IFERROR(Table2[[#This Row],[Status]], "No Data Entered"))</f>
        <v>Delivered</v>
      </c>
    </row>
    <row r="2370" spans="1:12" x14ac:dyDescent="0.3">
      <c r="A2370" s="1" t="str">
        <f>Table2[[#This Row],[Product_ID]]</f>
        <v>PRO3864</v>
      </c>
      <c r="B2370" s="1" t="str">
        <f>Table2[[#This Row],[Customer_ID]]</f>
        <v>CUST70326</v>
      </c>
      <c r="C2370" s="14" t="str">
        <f>Table2[[#This Row],[Date]]</f>
        <v>26/05/2021</v>
      </c>
      <c r="D2370" s="1" t="str">
        <f>TRIM(PROPER(Table2[[#This Row],[Product_Name]]))</f>
        <v>Monitor</v>
      </c>
      <c r="E2370" s="1" t="str">
        <f>TRIM(PROPER(Table2[[#This Row],[Country]]))</f>
        <v>Usa</v>
      </c>
      <c r="F2370" s="1" t="str">
        <f>TRIM(PROPER(Table2[[#This Row],[Category]]))</f>
        <v>Office Supplies</v>
      </c>
      <c r="G2370" s="1" t="str">
        <f>TRIM(PROPER(Table2[[#This Row],[Brand]]))</f>
        <v>Canon</v>
      </c>
      <c r="H2370" s="1">
        <f>Table2[[#This Row],[Supplier_ID]]</f>
        <v>1002</v>
      </c>
      <c r="I2370" s="1">
        <f>Table2[[#This Row],[Market_Price]]</f>
        <v>1893.42</v>
      </c>
      <c r="J2370" s="1">
        <f>Table2[[#This Row],[Selling_Price]]</f>
        <v>3268.15</v>
      </c>
      <c r="K2370" s="1">
        <f>Table2[[#This Row],[Quantity]]</f>
        <v>369</v>
      </c>
      <c r="L2370" s="1" t="str">
        <f>IF(ISBLANK(Table2[[#This Row],[Status]]), "No Data Entered", IFERROR(Table2[[#This Row],[Status]], "No Data Entered"))</f>
        <v>Delivered</v>
      </c>
    </row>
    <row r="2371" spans="1:12" x14ac:dyDescent="0.3">
      <c r="A2371" s="1" t="str">
        <f>Table2[[#This Row],[Product_ID]]</f>
        <v>PRO2009</v>
      </c>
      <c r="B2371" s="1" t="str">
        <f>Table2[[#This Row],[Customer_ID]]</f>
        <v>CUST70408</v>
      </c>
      <c r="C2371" s="14" t="str">
        <f>Table2[[#This Row],[Date]]</f>
        <v>28/06/2024</v>
      </c>
      <c r="D2371" s="1" t="str">
        <f>TRIM(PROPER(Table2[[#This Row],[Product_Name]]))</f>
        <v>Monitor</v>
      </c>
      <c r="E2371" s="1" t="str">
        <f>TRIM(PROPER(Table2[[#This Row],[Country]]))</f>
        <v>Uk</v>
      </c>
      <c r="F2371" s="1" t="str">
        <f>TRIM(PROPER(Table2[[#This Row],[Category]]))</f>
        <v>Computers</v>
      </c>
      <c r="G2371" s="1" t="str">
        <f>TRIM(PROPER(Table2[[#This Row],[Brand]]))</f>
        <v>Hp</v>
      </c>
      <c r="H2371" s="1">
        <f>Table2[[#This Row],[Supplier_ID]]</f>
        <v>1057</v>
      </c>
      <c r="I2371" s="1">
        <f>Table2[[#This Row],[Market_Price]]</f>
        <v>1517.86</v>
      </c>
      <c r="J2371" s="1">
        <f>Table2[[#This Row],[Selling_Price]]</f>
        <v>2216.04</v>
      </c>
      <c r="K2371" s="1">
        <f>Table2[[#This Row],[Quantity]]</f>
        <v>91</v>
      </c>
      <c r="L2371" s="1" t="str">
        <f>IF(ISBLANK(Table2[[#This Row],[Status]]), "No Data Entered", IFERROR(Table2[[#This Row],[Status]], "No Data Entered"))</f>
        <v>Delivered</v>
      </c>
    </row>
    <row r="2372" spans="1:12" x14ac:dyDescent="0.3">
      <c r="A2372" s="1" t="str">
        <f>Table2[[#This Row],[Product_ID]]</f>
        <v>PRO2522</v>
      </c>
      <c r="B2372" s="1" t="str">
        <f>Table2[[#This Row],[Customer_ID]]</f>
        <v>CUST70428</v>
      </c>
      <c r="C2372" s="14" t="str">
        <f>Table2[[#This Row],[Date]]</f>
        <v>18/10/2025</v>
      </c>
      <c r="D2372" s="1" t="str">
        <f>TRIM(PROPER(Table2[[#This Row],[Product_Name]]))</f>
        <v>Headphones</v>
      </c>
      <c r="E2372" s="1" t="str">
        <f>TRIM(PROPER(Table2[[#This Row],[Country]]))</f>
        <v>Japan</v>
      </c>
      <c r="F2372" s="1" t="str">
        <f>TRIM(PROPER(Table2[[#This Row],[Category]]))</f>
        <v>Wearables</v>
      </c>
      <c r="G2372" s="1" t="str">
        <f>TRIM(PROPER(Table2[[#This Row],[Brand]]))</f>
        <v>Lenovo</v>
      </c>
      <c r="H2372" s="1">
        <f>Table2[[#This Row],[Supplier_ID]]</f>
        <v>1082</v>
      </c>
      <c r="I2372" s="1">
        <f>Table2[[#This Row],[Market_Price]]</f>
        <v>1306.99</v>
      </c>
      <c r="J2372" s="1">
        <f>Table2[[#This Row],[Selling_Price]]</f>
        <v>1604.95</v>
      </c>
      <c r="K2372" s="1">
        <f>Table2[[#This Row],[Quantity]]</f>
        <v>416</v>
      </c>
      <c r="L2372" s="1" t="str">
        <f>IF(ISBLANK(Table2[[#This Row],[Status]]), "No Data Entered", IFERROR(Table2[[#This Row],[Status]], "No Data Entered"))</f>
        <v>Delivered</v>
      </c>
    </row>
    <row r="2373" spans="1:12" x14ac:dyDescent="0.3">
      <c r="A2373" s="1" t="str">
        <f>Table2[[#This Row],[Product_ID]]</f>
        <v>PRO9358</v>
      </c>
      <c r="B2373" s="1" t="str">
        <f>Table2[[#This Row],[Customer_ID]]</f>
        <v>CUST70470</v>
      </c>
      <c r="C2373" s="14" t="str">
        <f>Table2[[#This Row],[Date]]</f>
        <v>29/06/2023</v>
      </c>
      <c r="D2373" s="1" t="str">
        <f>TRIM(PROPER(Table2[[#This Row],[Product_Name]]))</f>
        <v>Tablet</v>
      </c>
      <c r="E2373" s="1" t="str">
        <f>TRIM(PROPER(Table2[[#This Row],[Country]]))</f>
        <v>France</v>
      </c>
      <c r="F2373" s="1" t="str">
        <f>TRIM(PROPER(Table2[[#This Row],[Category]]))</f>
        <v>Accessories</v>
      </c>
      <c r="G2373" s="1" t="str">
        <f>TRIM(PROPER(Table2[[#This Row],[Brand]]))</f>
        <v>Canon</v>
      </c>
      <c r="H2373" s="1">
        <f>Table2[[#This Row],[Supplier_ID]]</f>
        <v>1013</v>
      </c>
      <c r="I2373" s="1">
        <f>Table2[[#This Row],[Market_Price]]</f>
        <v>1312.91</v>
      </c>
      <c r="J2373" s="1">
        <f>Table2[[#This Row],[Selling_Price]]</f>
        <v>2260.8200000000002</v>
      </c>
      <c r="K2373" s="1">
        <f>Table2[[#This Row],[Quantity]]</f>
        <v>217</v>
      </c>
      <c r="L2373" s="1" t="str">
        <f>IF(ISBLANK(Table2[[#This Row],[Status]]), "No Data Entered", IFERROR(Table2[[#This Row],[Status]], "No Data Entered"))</f>
        <v>Delivered</v>
      </c>
    </row>
    <row r="2374" spans="1:12" x14ac:dyDescent="0.3">
      <c r="A2374" s="1" t="str">
        <f>Table2[[#This Row],[Product_ID]]</f>
        <v>PRO1349</v>
      </c>
      <c r="B2374" s="1" t="str">
        <f>Table2[[#This Row],[Customer_ID]]</f>
        <v>CUST70608</v>
      </c>
      <c r="C2374" s="14" t="str">
        <f>Table2[[#This Row],[Date]]</f>
        <v>12/10/2023</v>
      </c>
      <c r="D2374" s="1" t="str">
        <f>TRIM(PROPER(Table2[[#This Row],[Product_Name]]))</f>
        <v>Keyboard</v>
      </c>
      <c r="E2374" s="1" t="str">
        <f>TRIM(PROPER(Table2[[#This Row],[Country]]))</f>
        <v>Japan</v>
      </c>
      <c r="F2374" s="1" t="str">
        <f>TRIM(PROPER(Table2[[#This Row],[Category]]))</f>
        <v>Office Supplies</v>
      </c>
      <c r="G2374" s="1" t="str">
        <f>TRIM(PROPER(Table2[[#This Row],[Brand]]))</f>
        <v>Microsoft</v>
      </c>
      <c r="H2374" s="1">
        <f>Table2[[#This Row],[Supplier_ID]]</f>
        <v>1074</v>
      </c>
      <c r="I2374" s="1">
        <f>Table2[[#This Row],[Market_Price]]</f>
        <v>807.17</v>
      </c>
      <c r="J2374" s="1">
        <f>Table2[[#This Row],[Selling_Price]]</f>
        <v>1304.32</v>
      </c>
      <c r="K2374" s="1">
        <f>Table2[[#This Row],[Quantity]]</f>
        <v>355</v>
      </c>
      <c r="L2374" s="1" t="str">
        <f>IF(ISBLANK(Table2[[#This Row],[Status]]), "No Data Entered", IFERROR(Table2[[#This Row],[Status]], "No Data Entered"))</f>
        <v>Delivered</v>
      </c>
    </row>
    <row r="2375" spans="1:12" x14ac:dyDescent="0.3">
      <c r="A2375" s="1" t="str">
        <f>Table2[[#This Row],[Product_ID]]</f>
        <v>PRO6230</v>
      </c>
      <c r="B2375" s="1" t="str">
        <f>Table2[[#This Row],[Customer_ID]]</f>
        <v>CUST70612</v>
      </c>
      <c r="C2375" s="14" t="str">
        <f>Table2[[#This Row],[Date]]</f>
        <v>05/10/2025</v>
      </c>
      <c r="D2375" s="1" t="str">
        <f>TRIM(PROPER(Table2[[#This Row],[Product_Name]]))</f>
        <v>Mouse</v>
      </c>
      <c r="E2375" s="1" t="str">
        <f>TRIM(PROPER(Table2[[#This Row],[Country]]))</f>
        <v>India</v>
      </c>
      <c r="F2375" s="1" t="str">
        <f>TRIM(PROPER(Table2[[#This Row],[Category]]))</f>
        <v>Electronics</v>
      </c>
      <c r="G2375" s="1" t="str">
        <f>TRIM(PROPER(Table2[[#This Row],[Brand]]))</f>
        <v>Apple</v>
      </c>
      <c r="H2375" s="1">
        <f>Table2[[#This Row],[Supplier_ID]]</f>
        <v>1080</v>
      </c>
      <c r="I2375" s="1">
        <f>Table2[[#This Row],[Market_Price]]</f>
        <v>739.76</v>
      </c>
      <c r="J2375" s="1">
        <f>Table2[[#This Row],[Selling_Price]]</f>
        <v>1184.1400000000001</v>
      </c>
      <c r="K2375" s="1">
        <f>Table2[[#This Row],[Quantity]]</f>
        <v>168</v>
      </c>
      <c r="L2375" s="1" t="str">
        <f>IF(ISBLANK(Table2[[#This Row],[Status]]), "No Data Entered", IFERROR(Table2[[#This Row],[Status]], "No Data Entered"))</f>
        <v>Delivered</v>
      </c>
    </row>
    <row r="2376" spans="1:12" x14ac:dyDescent="0.3">
      <c r="A2376" s="1" t="str">
        <f>Table2[[#This Row],[Product_ID]]</f>
        <v>PRO4395</v>
      </c>
      <c r="B2376" s="1" t="str">
        <f>Table2[[#This Row],[Customer_ID]]</f>
        <v>CUST70618</v>
      </c>
      <c r="C2376" s="14" t="str">
        <f>Table2[[#This Row],[Date]]</f>
        <v>02/04/2023</v>
      </c>
      <c r="D2376" s="1" t="str">
        <f>TRIM(PROPER(Table2[[#This Row],[Product_Name]]))</f>
        <v>Camera</v>
      </c>
      <c r="E2376" s="1" t="str">
        <f>TRIM(PROPER(Table2[[#This Row],[Country]]))</f>
        <v>Usa</v>
      </c>
      <c r="F2376" s="1" t="str">
        <f>TRIM(PROPER(Table2[[#This Row],[Category]]))</f>
        <v>Office Supplies</v>
      </c>
      <c r="G2376" s="1" t="str">
        <f>TRIM(PROPER(Table2[[#This Row],[Brand]]))</f>
        <v>Microsoft</v>
      </c>
      <c r="H2376" s="1">
        <f>Table2[[#This Row],[Supplier_ID]]</f>
        <v>1061</v>
      </c>
      <c r="I2376" s="1">
        <f>Table2[[#This Row],[Market_Price]]</f>
        <v>1405.65</v>
      </c>
      <c r="J2376" s="1">
        <f>Table2[[#This Row],[Selling_Price]]</f>
        <v>1915.39</v>
      </c>
      <c r="K2376" s="1">
        <f>Table2[[#This Row],[Quantity]]</f>
        <v>116</v>
      </c>
      <c r="L2376" s="1" t="str">
        <f>IF(ISBLANK(Table2[[#This Row],[Status]]), "No Data Entered", IFERROR(Table2[[#This Row],[Status]], "No Data Entered"))</f>
        <v>Delivered</v>
      </c>
    </row>
    <row r="2377" spans="1:12" x14ac:dyDescent="0.3">
      <c r="A2377" s="1" t="str">
        <f>Table2[[#This Row],[Product_ID]]</f>
        <v>PRO3177</v>
      </c>
      <c r="B2377" s="1" t="str">
        <f>Table2[[#This Row],[Customer_ID]]</f>
        <v>CUST70675</v>
      </c>
      <c r="C2377" s="14" t="str">
        <f>Table2[[#This Row],[Date]]</f>
        <v>13/08/2024</v>
      </c>
      <c r="D2377" s="1" t="str">
        <f>TRIM(PROPER(Table2[[#This Row],[Product_Name]]))</f>
        <v>Tablet</v>
      </c>
      <c r="E2377" s="1" t="str">
        <f>TRIM(PROPER(Table2[[#This Row],[Country]]))</f>
        <v>Usa</v>
      </c>
      <c r="F2377" s="1" t="str">
        <f>TRIM(PROPER(Table2[[#This Row],[Category]]))</f>
        <v>Wearables</v>
      </c>
      <c r="G2377" s="1" t="str">
        <f>TRIM(PROPER(Table2[[#This Row],[Brand]]))</f>
        <v>Apple</v>
      </c>
      <c r="H2377" s="1">
        <f>Table2[[#This Row],[Supplier_ID]]</f>
        <v>1037</v>
      </c>
      <c r="I2377" s="1">
        <f>Table2[[#This Row],[Market_Price]]</f>
        <v>1107.6099999999999</v>
      </c>
      <c r="J2377" s="1">
        <f>Table2[[#This Row],[Selling_Price]]</f>
        <v>1259.21</v>
      </c>
      <c r="K2377" s="1">
        <f>Table2[[#This Row],[Quantity]]</f>
        <v>15</v>
      </c>
      <c r="L2377" s="1" t="str">
        <f>IF(ISBLANK(Table2[[#This Row],[Status]]), "No Data Entered", IFERROR(Table2[[#This Row],[Status]], "No Data Entered"))</f>
        <v>Delivered</v>
      </c>
    </row>
    <row r="2378" spans="1:12" x14ac:dyDescent="0.3">
      <c r="A2378" s="1" t="str">
        <f>Table2[[#This Row],[Product_ID]]</f>
        <v>PRO6724</v>
      </c>
      <c r="B2378" s="1" t="str">
        <f>Table2[[#This Row],[Customer_ID]]</f>
        <v>CUST70723</v>
      </c>
      <c r="C2378" s="14" t="str">
        <f>Table2[[#This Row],[Date]]</f>
        <v>19/02/2022</v>
      </c>
      <c r="D2378" s="1" t="str">
        <f>TRIM(PROPER(Table2[[#This Row],[Product_Name]]))</f>
        <v>Monitor</v>
      </c>
      <c r="E2378" s="1" t="str">
        <f>TRIM(PROPER(Table2[[#This Row],[Country]]))</f>
        <v>Uk</v>
      </c>
      <c r="F2378" s="1" t="str">
        <f>TRIM(PROPER(Table2[[#This Row],[Category]]))</f>
        <v>Office Supplies</v>
      </c>
      <c r="G2378" s="1" t="str">
        <f>TRIM(PROPER(Table2[[#This Row],[Brand]]))</f>
        <v>Asus</v>
      </c>
      <c r="H2378" s="1">
        <f>Table2[[#This Row],[Supplier_ID]]</f>
        <v>1028</v>
      </c>
      <c r="I2378" s="1">
        <f>Table2[[#This Row],[Market_Price]]</f>
        <v>295.33</v>
      </c>
      <c r="J2378" s="1">
        <f>Table2[[#This Row],[Selling_Price]]</f>
        <v>441.32</v>
      </c>
      <c r="K2378" s="1">
        <f>Table2[[#This Row],[Quantity]]</f>
        <v>278</v>
      </c>
      <c r="L2378" s="1" t="str">
        <f>IF(ISBLANK(Table2[[#This Row],[Status]]), "No Data Entered", IFERROR(Table2[[#This Row],[Status]], "No Data Entered"))</f>
        <v>Delivered</v>
      </c>
    </row>
    <row r="2379" spans="1:12" x14ac:dyDescent="0.3">
      <c r="A2379" s="1" t="str">
        <f>Table2[[#This Row],[Product_ID]]</f>
        <v>PRO7298</v>
      </c>
      <c r="B2379" s="1" t="str">
        <f>Table2[[#This Row],[Customer_ID]]</f>
        <v>CUST70942</v>
      </c>
      <c r="C2379" s="14" t="str">
        <f>Table2[[#This Row],[Date]]</f>
        <v>02/10/2025</v>
      </c>
      <c r="D2379" s="1" t="str">
        <f>TRIM(PROPER(Table2[[#This Row],[Product_Name]]))</f>
        <v>Printer</v>
      </c>
      <c r="E2379" s="1" t="str">
        <f>TRIM(PROPER(Table2[[#This Row],[Country]]))</f>
        <v>Germany</v>
      </c>
      <c r="F2379" s="1" t="str">
        <f>TRIM(PROPER(Table2[[#This Row],[Category]]))</f>
        <v>Wearables</v>
      </c>
      <c r="G2379" s="1" t="str">
        <f>TRIM(PROPER(Table2[[#This Row],[Brand]]))</f>
        <v>Sony</v>
      </c>
      <c r="H2379" s="1">
        <f>Table2[[#This Row],[Supplier_ID]]</f>
        <v>1086</v>
      </c>
      <c r="I2379" s="1">
        <f>Table2[[#This Row],[Market_Price]]</f>
        <v>1974.82</v>
      </c>
      <c r="J2379" s="1">
        <f>Table2[[#This Row],[Selling_Price]]</f>
        <v>2582.21</v>
      </c>
      <c r="K2379" s="1">
        <f>Table2[[#This Row],[Quantity]]</f>
        <v>307</v>
      </c>
      <c r="L2379" s="1" t="str">
        <f>IF(ISBLANK(Table2[[#This Row],[Status]]), "No Data Entered", IFERROR(Table2[[#This Row],[Status]], "No Data Entered"))</f>
        <v>Delivered</v>
      </c>
    </row>
    <row r="2380" spans="1:12" x14ac:dyDescent="0.3">
      <c r="A2380" s="1" t="str">
        <f>Table2[[#This Row],[Product_ID]]</f>
        <v>PRO4212</v>
      </c>
      <c r="B2380" s="1" t="str">
        <f>Table2[[#This Row],[Customer_ID]]</f>
        <v>CUST70950</v>
      </c>
      <c r="C2380" s="14" t="str">
        <f>Table2[[#This Row],[Date]]</f>
        <v>24/06/2024</v>
      </c>
      <c r="D2380" s="1" t="str">
        <f>TRIM(PROPER(Table2[[#This Row],[Product_Name]]))</f>
        <v>Mouse</v>
      </c>
      <c r="E2380" s="1" t="str">
        <f>TRIM(PROPER(Table2[[#This Row],[Country]]))</f>
        <v>Japan</v>
      </c>
      <c r="F2380" s="1" t="str">
        <f>TRIM(PROPER(Table2[[#This Row],[Category]]))</f>
        <v>Wearables</v>
      </c>
      <c r="G2380" s="1" t="str">
        <f>TRIM(PROPER(Table2[[#This Row],[Brand]]))</f>
        <v>Logitech</v>
      </c>
      <c r="H2380" s="1">
        <f>Table2[[#This Row],[Supplier_ID]]</f>
        <v>1082</v>
      </c>
      <c r="I2380" s="1">
        <f>Table2[[#This Row],[Market_Price]]</f>
        <v>998.93</v>
      </c>
      <c r="J2380" s="1">
        <f>Table2[[#This Row],[Selling_Price]]</f>
        <v>1442.74</v>
      </c>
      <c r="K2380" s="1">
        <f>Table2[[#This Row],[Quantity]]</f>
        <v>328</v>
      </c>
      <c r="L2380" s="1" t="str">
        <f>IF(ISBLANK(Table2[[#This Row],[Status]]), "No Data Entered", IFERROR(Table2[[#This Row],[Status]], "No Data Entered"))</f>
        <v>Delivered</v>
      </c>
    </row>
    <row r="2381" spans="1:12" x14ac:dyDescent="0.3">
      <c r="A2381" s="1" t="str">
        <f>Table2[[#This Row],[Product_ID]]</f>
        <v>PRO7584</v>
      </c>
      <c r="B2381" s="1" t="str">
        <f>Table2[[#This Row],[Customer_ID]]</f>
        <v>CUST70952</v>
      </c>
      <c r="C2381" s="14" t="str">
        <f>Table2[[#This Row],[Date]]</f>
        <v>22/08/2023</v>
      </c>
      <c r="D2381" s="1" t="str">
        <f>TRIM(PROPER(Table2[[#This Row],[Product_Name]]))</f>
        <v>Camera</v>
      </c>
      <c r="E2381" s="1" t="str">
        <f>TRIM(PROPER(Table2[[#This Row],[Country]]))</f>
        <v>China</v>
      </c>
      <c r="F2381" s="1" t="str">
        <f>TRIM(PROPER(Table2[[#This Row],[Category]]))</f>
        <v>Office Supplies</v>
      </c>
      <c r="G2381" s="1" t="str">
        <f>TRIM(PROPER(Table2[[#This Row],[Brand]]))</f>
        <v>Logitech</v>
      </c>
      <c r="H2381" s="1">
        <f>Table2[[#This Row],[Supplier_ID]]</f>
        <v>1012</v>
      </c>
      <c r="I2381" s="1">
        <f>Table2[[#This Row],[Market_Price]]</f>
        <v>938.52</v>
      </c>
      <c r="J2381" s="1">
        <f>Table2[[#This Row],[Selling_Price]]</f>
        <v>1352.46</v>
      </c>
      <c r="K2381" s="1">
        <f>Table2[[#This Row],[Quantity]]</f>
        <v>295</v>
      </c>
      <c r="L2381" s="1" t="str">
        <f>IF(ISBLANK(Table2[[#This Row],[Status]]), "No Data Entered", IFERROR(Table2[[#This Row],[Status]], "No Data Entered"))</f>
        <v>Delivered</v>
      </c>
    </row>
    <row r="2382" spans="1:12" x14ac:dyDescent="0.3">
      <c r="A2382" s="1" t="str">
        <f>Table2[[#This Row],[Product_ID]]</f>
        <v>PRO4276</v>
      </c>
      <c r="B2382" s="1" t="str">
        <f>Table2[[#This Row],[Customer_ID]]</f>
        <v>CUST71096</v>
      </c>
      <c r="C2382" s="14" t="str">
        <f>Table2[[#This Row],[Date]]</f>
        <v>10/04/2022</v>
      </c>
      <c r="D2382" s="1" t="str">
        <f>TRIM(PROPER(Table2[[#This Row],[Product_Name]]))</f>
        <v>Tablet</v>
      </c>
      <c r="E2382" s="1" t="str">
        <f>TRIM(PROPER(Table2[[#This Row],[Country]]))</f>
        <v>Canada</v>
      </c>
      <c r="F2382" s="1" t="str">
        <f>TRIM(PROPER(Table2[[#This Row],[Category]]))</f>
        <v>Office Supplies</v>
      </c>
      <c r="G2382" s="1" t="str">
        <f>TRIM(PROPER(Table2[[#This Row],[Brand]]))</f>
        <v>Canon</v>
      </c>
      <c r="H2382" s="1">
        <f>Table2[[#This Row],[Supplier_ID]]</f>
        <v>1013</v>
      </c>
      <c r="I2382" s="1">
        <f>Table2[[#This Row],[Market_Price]]</f>
        <v>1281.3499999999999</v>
      </c>
      <c r="J2382" s="1">
        <f>Table2[[#This Row],[Selling_Price]]</f>
        <v>1692.84</v>
      </c>
      <c r="K2382" s="1">
        <f>Table2[[#This Row],[Quantity]]</f>
        <v>184</v>
      </c>
      <c r="L2382" s="1" t="str">
        <f>IF(ISBLANK(Table2[[#This Row],[Status]]), "No Data Entered", IFERROR(Table2[[#This Row],[Status]], "No Data Entered"))</f>
        <v>Delivered</v>
      </c>
    </row>
    <row r="2383" spans="1:12" x14ac:dyDescent="0.3">
      <c r="A2383" s="1" t="str">
        <f>Table2[[#This Row],[Product_ID]]</f>
        <v>PRO3700</v>
      </c>
      <c r="B2383" s="1" t="str">
        <f>Table2[[#This Row],[Customer_ID]]</f>
        <v>CUST71399</v>
      </c>
      <c r="C2383" s="14" t="str">
        <f>Table2[[#This Row],[Date]]</f>
        <v>01/02/2022</v>
      </c>
      <c r="D2383" s="1" t="str">
        <f>TRIM(PROPER(Table2[[#This Row],[Product_Name]]))</f>
        <v>Monitor</v>
      </c>
      <c r="E2383" s="1" t="str">
        <f>TRIM(PROPER(Table2[[#This Row],[Country]]))</f>
        <v>Australia</v>
      </c>
      <c r="F2383" s="1" t="str">
        <f>TRIM(PROPER(Table2[[#This Row],[Category]]))</f>
        <v>Computers</v>
      </c>
      <c r="G2383" s="1" t="str">
        <f>TRIM(PROPER(Table2[[#This Row],[Brand]]))</f>
        <v>Asus</v>
      </c>
      <c r="H2383" s="1">
        <f>Table2[[#This Row],[Supplier_ID]]</f>
        <v>1030</v>
      </c>
      <c r="I2383" s="1">
        <f>Table2[[#This Row],[Market_Price]]</f>
        <v>1573.15</v>
      </c>
      <c r="J2383" s="1">
        <f>Table2[[#This Row],[Selling_Price]]</f>
        <v>1786.97</v>
      </c>
      <c r="K2383" s="1">
        <f>Table2[[#This Row],[Quantity]]</f>
        <v>260</v>
      </c>
      <c r="L2383" s="1" t="str">
        <f>IF(ISBLANK(Table2[[#This Row],[Status]]), "No Data Entered", IFERROR(Table2[[#This Row],[Status]], "No Data Entered"))</f>
        <v>Delivered</v>
      </c>
    </row>
    <row r="2384" spans="1:12" x14ac:dyDescent="0.3">
      <c r="A2384" s="1" t="str">
        <f>Table2[[#This Row],[Product_ID]]</f>
        <v>PRO2106</v>
      </c>
      <c r="B2384" s="1" t="str">
        <f>Table2[[#This Row],[Customer_ID]]</f>
        <v>CUST71522</v>
      </c>
      <c r="C2384" s="14" t="str">
        <f>Table2[[#This Row],[Date]]</f>
        <v>31/10/2020</v>
      </c>
      <c r="D2384" s="1" t="str">
        <f>TRIM(PROPER(Table2[[#This Row],[Product_Name]]))</f>
        <v>Printer</v>
      </c>
      <c r="E2384" s="1" t="str">
        <f>TRIM(PROPER(Table2[[#This Row],[Country]]))</f>
        <v>France</v>
      </c>
      <c r="F2384" s="1" t="str">
        <f>TRIM(PROPER(Table2[[#This Row],[Category]]))</f>
        <v>Office Supplies</v>
      </c>
      <c r="G2384" s="1" t="str">
        <f>TRIM(PROPER(Table2[[#This Row],[Brand]]))</f>
        <v>Microsoft</v>
      </c>
      <c r="H2384" s="1">
        <f>Table2[[#This Row],[Supplier_ID]]</f>
        <v>1098</v>
      </c>
      <c r="I2384" s="1">
        <f>Table2[[#This Row],[Market_Price]]</f>
        <v>1610.46</v>
      </c>
      <c r="J2384" s="1">
        <f>Table2[[#This Row],[Selling_Price]]</f>
        <v>3091.42</v>
      </c>
      <c r="K2384" s="1">
        <f>Table2[[#This Row],[Quantity]]</f>
        <v>256</v>
      </c>
      <c r="L2384" s="1" t="str">
        <f>IF(ISBLANK(Table2[[#This Row],[Status]]), "No Data Entered", IFERROR(Table2[[#This Row],[Status]], "No Data Entered"))</f>
        <v>Delivered</v>
      </c>
    </row>
    <row r="2385" spans="1:12" x14ac:dyDescent="0.3">
      <c r="A2385" s="1" t="str">
        <f>Table2[[#This Row],[Product_ID]]</f>
        <v>PRO3984</v>
      </c>
      <c r="B2385" s="1" t="str">
        <f>Table2[[#This Row],[Customer_ID]]</f>
        <v>CUST71622</v>
      </c>
      <c r="C2385" s="14" t="str">
        <f>Table2[[#This Row],[Date]]</f>
        <v>10/03/2021</v>
      </c>
      <c r="D2385" s="1" t="str">
        <f>TRIM(PROPER(Table2[[#This Row],[Product_Name]]))</f>
        <v>Headphones</v>
      </c>
      <c r="E2385" s="1" t="str">
        <f>TRIM(PROPER(Table2[[#This Row],[Country]]))</f>
        <v>France</v>
      </c>
      <c r="F2385" s="1" t="str">
        <f>TRIM(PROPER(Table2[[#This Row],[Category]]))</f>
        <v>Accessories</v>
      </c>
      <c r="G2385" s="1" t="str">
        <f>TRIM(PROPER(Table2[[#This Row],[Brand]]))</f>
        <v>Asus</v>
      </c>
      <c r="H2385" s="1">
        <f>Table2[[#This Row],[Supplier_ID]]</f>
        <v>1063</v>
      </c>
      <c r="I2385" s="1">
        <f>Table2[[#This Row],[Market_Price]]</f>
        <v>1871.36</v>
      </c>
      <c r="J2385" s="1">
        <f>Table2[[#This Row],[Selling_Price]]</f>
        <v>2967.53</v>
      </c>
      <c r="K2385" s="1">
        <f>Table2[[#This Row],[Quantity]]</f>
        <v>417</v>
      </c>
      <c r="L2385" s="1" t="str">
        <f>IF(ISBLANK(Table2[[#This Row],[Status]]), "No Data Entered", IFERROR(Table2[[#This Row],[Status]], "No Data Entered"))</f>
        <v>Delivered</v>
      </c>
    </row>
    <row r="2386" spans="1:12" x14ac:dyDescent="0.3">
      <c r="A2386" s="1" t="str">
        <f>Table2[[#This Row],[Product_ID]]</f>
        <v>PRO7204</v>
      </c>
      <c r="B2386" s="1" t="str">
        <f>Table2[[#This Row],[Customer_ID]]</f>
        <v>CUST71644</v>
      </c>
      <c r="C2386" s="14" t="str">
        <f>Table2[[#This Row],[Date]]</f>
        <v>19/01/2024</v>
      </c>
      <c r="D2386" s="1" t="str">
        <f>TRIM(PROPER(Table2[[#This Row],[Product_Name]]))</f>
        <v>Headphones</v>
      </c>
      <c r="E2386" s="1" t="str">
        <f>TRIM(PROPER(Table2[[#This Row],[Country]]))</f>
        <v>Canada</v>
      </c>
      <c r="F2386" s="1" t="str">
        <f>TRIM(PROPER(Table2[[#This Row],[Category]]))</f>
        <v>Wearables</v>
      </c>
      <c r="G2386" s="1" t="str">
        <f>TRIM(PROPER(Table2[[#This Row],[Brand]]))</f>
        <v>Logitech</v>
      </c>
      <c r="H2386" s="1">
        <f>Table2[[#This Row],[Supplier_ID]]</f>
        <v>1023</v>
      </c>
      <c r="I2386" s="1">
        <f>Table2[[#This Row],[Market_Price]]</f>
        <v>397.67</v>
      </c>
      <c r="J2386" s="1">
        <f>Table2[[#This Row],[Selling_Price]]</f>
        <v>503.02</v>
      </c>
      <c r="K2386" s="1">
        <f>Table2[[#This Row],[Quantity]]</f>
        <v>378</v>
      </c>
      <c r="L2386" s="1" t="str">
        <f>IF(ISBLANK(Table2[[#This Row],[Status]]), "No Data Entered", IFERROR(Table2[[#This Row],[Status]], "No Data Entered"))</f>
        <v>Delivered</v>
      </c>
    </row>
    <row r="2387" spans="1:12" x14ac:dyDescent="0.3">
      <c r="A2387" s="1" t="str">
        <f>Table2[[#This Row],[Product_ID]]</f>
        <v>PRO5473</v>
      </c>
      <c r="B2387" s="1" t="str">
        <f>Table2[[#This Row],[Customer_ID]]</f>
        <v>CUST71674</v>
      </c>
      <c r="C2387" s="14" t="str">
        <f>Table2[[#This Row],[Date]]</f>
        <v>18/04/2025</v>
      </c>
      <c r="D2387" s="1" t="str">
        <f>TRIM(PROPER(Table2[[#This Row],[Product_Name]]))</f>
        <v>Printer</v>
      </c>
      <c r="E2387" s="1" t="str">
        <f>TRIM(PROPER(Table2[[#This Row],[Country]]))</f>
        <v>France</v>
      </c>
      <c r="F2387" s="1" t="str">
        <f>TRIM(PROPER(Table2[[#This Row],[Category]]))</f>
        <v>Wearables</v>
      </c>
      <c r="G2387" s="1" t="str">
        <f>TRIM(PROPER(Table2[[#This Row],[Brand]]))</f>
        <v>Sony</v>
      </c>
      <c r="H2387" s="1">
        <f>Table2[[#This Row],[Supplier_ID]]</f>
        <v>1080</v>
      </c>
      <c r="I2387" s="1">
        <f>Table2[[#This Row],[Market_Price]]</f>
        <v>289.14999999999998</v>
      </c>
      <c r="J2387" s="1">
        <f>Table2[[#This Row],[Selling_Price]]</f>
        <v>335.67</v>
      </c>
      <c r="K2387" s="1">
        <f>Table2[[#This Row],[Quantity]]</f>
        <v>16</v>
      </c>
      <c r="L2387" s="1" t="str">
        <f>IF(ISBLANK(Table2[[#This Row],[Status]]), "No Data Entered", IFERROR(Table2[[#This Row],[Status]], "No Data Entered"))</f>
        <v>Delivered</v>
      </c>
    </row>
    <row r="2388" spans="1:12" x14ac:dyDescent="0.3">
      <c r="A2388" s="1" t="str">
        <f>Table2[[#This Row],[Product_ID]]</f>
        <v>PRO8915</v>
      </c>
      <c r="B2388" s="1" t="str">
        <f>Table2[[#This Row],[Customer_ID]]</f>
        <v>CUST71793</v>
      </c>
      <c r="C2388" s="14" t="str">
        <f>Table2[[#This Row],[Date]]</f>
        <v>30/07/2020</v>
      </c>
      <c r="D2388" s="1" t="str">
        <f>TRIM(PROPER(Table2[[#This Row],[Product_Name]]))</f>
        <v>Keyboard</v>
      </c>
      <c r="E2388" s="1" t="str">
        <f>TRIM(PROPER(Table2[[#This Row],[Country]]))</f>
        <v>Australia</v>
      </c>
      <c r="F2388" s="1" t="str">
        <f>TRIM(PROPER(Table2[[#This Row],[Category]]))</f>
        <v>Office Supplies</v>
      </c>
      <c r="G2388" s="1" t="str">
        <f>TRIM(PROPER(Table2[[#This Row],[Brand]]))</f>
        <v>Hp</v>
      </c>
      <c r="H2388" s="1">
        <f>Table2[[#This Row],[Supplier_ID]]</f>
        <v>1059</v>
      </c>
      <c r="I2388" s="1">
        <f>Table2[[#This Row],[Market_Price]]</f>
        <v>1452.04</v>
      </c>
      <c r="J2388" s="1">
        <f>Table2[[#This Row],[Selling_Price]]</f>
        <v>1954.95</v>
      </c>
      <c r="K2388" s="1">
        <f>Table2[[#This Row],[Quantity]]</f>
        <v>414</v>
      </c>
      <c r="L2388" s="1" t="str">
        <f>IF(ISBLANK(Table2[[#This Row],[Status]]), "No Data Entered", IFERROR(Table2[[#This Row],[Status]], "No Data Entered"))</f>
        <v>Delivered</v>
      </c>
    </row>
    <row r="2389" spans="1:12" x14ac:dyDescent="0.3">
      <c r="A2389" s="1" t="str">
        <f>Table2[[#This Row],[Product_ID]]</f>
        <v>PRO1585</v>
      </c>
      <c r="B2389" s="1" t="str">
        <f>Table2[[#This Row],[Customer_ID]]</f>
        <v>CUST71799</v>
      </c>
      <c r="C2389" s="14" t="str">
        <f>Table2[[#This Row],[Date]]</f>
        <v>03/10/2025</v>
      </c>
      <c r="D2389" s="1" t="str">
        <f>TRIM(PROPER(Table2[[#This Row],[Product_Name]]))</f>
        <v>Laptop</v>
      </c>
      <c r="E2389" s="1" t="str">
        <f>TRIM(PROPER(Table2[[#This Row],[Country]]))</f>
        <v>Usa</v>
      </c>
      <c r="F2389" s="1" t="str">
        <f>TRIM(PROPER(Table2[[#This Row],[Category]]))</f>
        <v>Office Supplies</v>
      </c>
      <c r="G2389" s="1" t="str">
        <f>TRIM(PROPER(Table2[[#This Row],[Brand]]))</f>
        <v>Dell</v>
      </c>
      <c r="H2389" s="1">
        <f>Table2[[#This Row],[Supplier_ID]]</f>
        <v>1098</v>
      </c>
      <c r="I2389" s="1">
        <f>Table2[[#This Row],[Market_Price]]</f>
        <v>1756.34</v>
      </c>
      <c r="J2389" s="1">
        <f>Table2[[#This Row],[Selling_Price]]</f>
        <v>2582.1999999999998</v>
      </c>
      <c r="K2389" s="1">
        <f>Table2[[#This Row],[Quantity]]</f>
        <v>207</v>
      </c>
      <c r="L2389" s="1" t="str">
        <f>IF(ISBLANK(Table2[[#This Row],[Status]]), "No Data Entered", IFERROR(Table2[[#This Row],[Status]], "No Data Entered"))</f>
        <v>Delivered</v>
      </c>
    </row>
    <row r="2390" spans="1:12" x14ac:dyDescent="0.3">
      <c r="A2390" s="1" t="str">
        <f>Table2[[#This Row],[Product_ID]]</f>
        <v>PRO5959</v>
      </c>
      <c r="B2390" s="1" t="str">
        <f>Table2[[#This Row],[Customer_ID]]</f>
        <v>CUST71881</v>
      </c>
      <c r="C2390" s="14" t="str">
        <f>Table2[[#This Row],[Date]]</f>
        <v>18/07/2023</v>
      </c>
      <c r="D2390" s="1" t="str">
        <f>TRIM(PROPER(Table2[[#This Row],[Product_Name]]))</f>
        <v>Camera</v>
      </c>
      <c r="E2390" s="1" t="str">
        <f>TRIM(PROPER(Table2[[#This Row],[Country]]))</f>
        <v>Japan</v>
      </c>
      <c r="F2390" s="1" t="str">
        <f>TRIM(PROPER(Table2[[#This Row],[Category]]))</f>
        <v>Electronics</v>
      </c>
      <c r="G2390" s="1" t="str">
        <f>TRIM(PROPER(Table2[[#This Row],[Brand]]))</f>
        <v>Logitech</v>
      </c>
      <c r="H2390" s="1">
        <f>Table2[[#This Row],[Supplier_ID]]</f>
        <v>1034</v>
      </c>
      <c r="I2390" s="1">
        <f>Table2[[#This Row],[Market_Price]]</f>
        <v>458.96</v>
      </c>
      <c r="J2390" s="1">
        <f>Table2[[#This Row],[Selling_Price]]</f>
        <v>562.96</v>
      </c>
      <c r="K2390" s="1">
        <f>Table2[[#This Row],[Quantity]]</f>
        <v>480</v>
      </c>
      <c r="L2390" s="1" t="str">
        <f>IF(ISBLANK(Table2[[#This Row],[Status]]), "No Data Entered", IFERROR(Table2[[#This Row],[Status]], "No Data Entered"))</f>
        <v>Delivered</v>
      </c>
    </row>
    <row r="2391" spans="1:12" x14ac:dyDescent="0.3">
      <c r="A2391" s="1" t="str">
        <f>Table2[[#This Row],[Product_ID]]</f>
        <v>PRO1273</v>
      </c>
      <c r="B2391" s="1" t="str">
        <f>Table2[[#This Row],[Customer_ID]]</f>
        <v>CUST71974</v>
      </c>
      <c r="C2391" s="14" t="str">
        <f>Table2[[#This Row],[Date]]</f>
        <v>20/11/2023</v>
      </c>
      <c r="D2391" s="1" t="str">
        <f>TRIM(PROPER(Table2[[#This Row],[Product_Name]]))</f>
        <v>Camera</v>
      </c>
      <c r="E2391" s="1" t="str">
        <f>TRIM(PROPER(Table2[[#This Row],[Country]]))</f>
        <v>France</v>
      </c>
      <c r="F2391" s="1" t="str">
        <f>TRIM(PROPER(Table2[[#This Row],[Category]]))</f>
        <v>Office Supplies</v>
      </c>
      <c r="G2391" s="1" t="str">
        <f>TRIM(PROPER(Table2[[#This Row],[Brand]]))</f>
        <v>Canon</v>
      </c>
      <c r="H2391" s="1">
        <f>Table2[[#This Row],[Supplier_ID]]</f>
        <v>1030</v>
      </c>
      <c r="I2391" s="1">
        <f>Table2[[#This Row],[Market_Price]]</f>
        <v>156.72999999999999</v>
      </c>
      <c r="J2391" s="1">
        <f>Table2[[#This Row],[Selling_Price]]</f>
        <v>304.73</v>
      </c>
      <c r="K2391" s="1">
        <f>Table2[[#This Row],[Quantity]]</f>
        <v>89</v>
      </c>
      <c r="L2391" s="1" t="str">
        <f>IF(ISBLANK(Table2[[#This Row],[Status]]), "No Data Entered", IFERROR(Table2[[#This Row],[Status]], "No Data Entered"))</f>
        <v>Delivered</v>
      </c>
    </row>
    <row r="2392" spans="1:12" x14ac:dyDescent="0.3">
      <c r="A2392" s="1" t="str">
        <f>Table2[[#This Row],[Product_ID]]</f>
        <v>PRO8435</v>
      </c>
      <c r="B2392" s="1" t="str">
        <f>Table2[[#This Row],[Customer_ID]]</f>
        <v>CUST72064</v>
      </c>
      <c r="C2392" s="14" t="str">
        <f>Table2[[#This Row],[Date]]</f>
        <v>22/12/2023</v>
      </c>
      <c r="D2392" s="1" t="str">
        <f>TRIM(PROPER(Table2[[#This Row],[Product_Name]]))</f>
        <v>Smartwatch</v>
      </c>
      <c r="E2392" s="1" t="str">
        <f>TRIM(PROPER(Table2[[#This Row],[Country]]))</f>
        <v>France</v>
      </c>
      <c r="F2392" s="1" t="str">
        <f>TRIM(PROPER(Table2[[#This Row],[Category]]))</f>
        <v>Electronics</v>
      </c>
      <c r="G2392" s="1" t="str">
        <f>TRIM(PROPER(Table2[[#This Row],[Brand]]))</f>
        <v>Lenovo</v>
      </c>
      <c r="H2392" s="1">
        <f>Table2[[#This Row],[Supplier_ID]]</f>
        <v>1022</v>
      </c>
      <c r="I2392" s="1">
        <f>Table2[[#This Row],[Market_Price]]</f>
        <v>1488.73</v>
      </c>
      <c r="J2392" s="1">
        <f>Table2[[#This Row],[Selling_Price]]</f>
        <v>2498.75</v>
      </c>
      <c r="K2392" s="1">
        <f>Table2[[#This Row],[Quantity]]</f>
        <v>129</v>
      </c>
      <c r="L2392" s="1" t="str">
        <f>IF(ISBLANK(Table2[[#This Row],[Status]]), "No Data Entered", IFERROR(Table2[[#This Row],[Status]], "No Data Entered"))</f>
        <v>Delivered</v>
      </c>
    </row>
    <row r="2393" spans="1:12" x14ac:dyDescent="0.3">
      <c r="A2393" s="1" t="str">
        <f>Table2[[#This Row],[Product_ID]]</f>
        <v>PRO6773</v>
      </c>
      <c r="B2393" s="1" t="str">
        <f>Table2[[#This Row],[Customer_ID]]</f>
        <v>CUST72243</v>
      </c>
      <c r="C2393" s="14" t="str">
        <f>Table2[[#This Row],[Date]]</f>
        <v>22/02/2020</v>
      </c>
      <c r="D2393" s="1" t="str">
        <f>TRIM(PROPER(Table2[[#This Row],[Product_Name]]))</f>
        <v>Mouse</v>
      </c>
      <c r="E2393" s="1" t="str">
        <f>TRIM(PROPER(Table2[[#This Row],[Country]]))</f>
        <v>Usa</v>
      </c>
      <c r="F2393" s="1" t="str">
        <f>TRIM(PROPER(Table2[[#This Row],[Category]]))</f>
        <v>Computers</v>
      </c>
      <c r="G2393" s="1" t="str">
        <f>TRIM(PROPER(Table2[[#This Row],[Brand]]))</f>
        <v>Hp</v>
      </c>
      <c r="H2393" s="1">
        <f>Table2[[#This Row],[Supplier_ID]]</f>
        <v>1023</v>
      </c>
      <c r="I2393" s="1">
        <f>Table2[[#This Row],[Market_Price]]</f>
        <v>898.22</v>
      </c>
      <c r="J2393" s="1">
        <f>Table2[[#This Row],[Selling_Price]]</f>
        <v>1414.38</v>
      </c>
      <c r="K2393" s="1">
        <f>Table2[[#This Row],[Quantity]]</f>
        <v>491</v>
      </c>
      <c r="L2393" s="1" t="str">
        <f>IF(ISBLANK(Table2[[#This Row],[Status]]), "No Data Entered", IFERROR(Table2[[#This Row],[Status]], "No Data Entered"))</f>
        <v>Delivered</v>
      </c>
    </row>
    <row r="2394" spans="1:12" x14ac:dyDescent="0.3">
      <c r="A2394" s="1" t="str">
        <f>Table2[[#This Row],[Product_ID]]</f>
        <v>PRO3851</v>
      </c>
      <c r="B2394" s="1" t="str">
        <f>Table2[[#This Row],[Customer_ID]]</f>
        <v>CUST72274</v>
      </c>
      <c r="C2394" s="14" t="str">
        <f>Table2[[#This Row],[Date]]</f>
        <v>19/03/2025</v>
      </c>
      <c r="D2394" s="1" t="str">
        <f>TRIM(PROPER(Table2[[#This Row],[Product_Name]]))</f>
        <v>Keyboard</v>
      </c>
      <c r="E2394" s="1" t="str">
        <f>TRIM(PROPER(Table2[[#This Row],[Country]]))</f>
        <v>India</v>
      </c>
      <c r="F2394" s="1" t="str">
        <f>TRIM(PROPER(Table2[[#This Row],[Category]]))</f>
        <v>Computers</v>
      </c>
      <c r="G2394" s="1" t="str">
        <f>TRIM(PROPER(Table2[[#This Row],[Brand]]))</f>
        <v>Logitech</v>
      </c>
      <c r="H2394" s="1">
        <f>Table2[[#This Row],[Supplier_ID]]</f>
        <v>1016</v>
      </c>
      <c r="I2394" s="1">
        <f>Table2[[#This Row],[Market_Price]]</f>
        <v>704.66</v>
      </c>
      <c r="J2394" s="1">
        <f>Table2[[#This Row],[Selling_Price]]</f>
        <v>1408.13</v>
      </c>
      <c r="K2394" s="1">
        <f>Table2[[#This Row],[Quantity]]</f>
        <v>418</v>
      </c>
      <c r="L2394" s="1" t="str">
        <f>IF(ISBLANK(Table2[[#This Row],[Status]]), "No Data Entered", IFERROR(Table2[[#This Row],[Status]], "No Data Entered"))</f>
        <v>Delivered</v>
      </c>
    </row>
    <row r="2395" spans="1:12" x14ac:dyDescent="0.3">
      <c r="A2395" s="1" t="str">
        <f>Table2[[#This Row],[Product_ID]]</f>
        <v>PRO3628</v>
      </c>
      <c r="B2395" s="1" t="str">
        <f>Table2[[#This Row],[Customer_ID]]</f>
        <v>CUST72352</v>
      </c>
      <c r="C2395" s="14" t="str">
        <f>Table2[[#This Row],[Date]]</f>
        <v>09/04/2022</v>
      </c>
      <c r="D2395" s="1" t="str">
        <f>TRIM(PROPER(Table2[[#This Row],[Product_Name]]))</f>
        <v>Mouse</v>
      </c>
      <c r="E2395" s="1" t="str">
        <f>TRIM(PROPER(Table2[[#This Row],[Country]]))</f>
        <v>Canada</v>
      </c>
      <c r="F2395" s="1" t="str">
        <f>TRIM(PROPER(Table2[[#This Row],[Category]]))</f>
        <v>Electronics</v>
      </c>
      <c r="G2395" s="1" t="str">
        <f>TRIM(PROPER(Table2[[#This Row],[Brand]]))</f>
        <v>Dell</v>
      </c>
      <c r="H2395" s="1">
        <f>Table2[[#This Row],[Supplier_ID]]</f>
        <v>1063</v>
      </c>
      <c r="I2395" s="1">
        <f>Table2[[#This Row],[Market_Price]]</f>
        <v>280.45</v>
      </c>
      <c r="J2395" s="1">
        <f>Table2[[#This Row],[Selling_Price]]</f>
        <v>475.49</v>
      </c>
      <c r="K2395" s="1">
        <f>Table2[[#This Row],[Quantity]]</f>
        <v>281</v>
      </c>
      <c r="L2395" s="1" t="str">
        <f>IF(ISBLANK(Table2[[#This Row],[Status]]), "No Data Entered", IFERROR(Table2[[#This Row],[Status]], "No Data Entered"))</f>
        <v>Delivered</v>
      </c>
    </row>
    <row r="2396" spans="1:12" x14ac:dyDescent="0.3">
      <c r="A2396" s="1" t="str">
        <f>Table2[[#This Row],[Product_ID]]</f>
        <v>PRO3603</v>
      </c>
      <c r="B2396" s="1" t="str">
        <f>Table2[[#This Row],[Customer_ID]]</f>
        <v>CUST72396</v>
      </c>
      <c r="C2396" s="14" t="str">
        <f>Table2[[#This Row],[Date]]</f>
        <v>06/11/2020</v>
      </c>
      <c r="D2396" s="1" t="str">
        <f>TRIM(PROPER(Table2[[#This Row],[Product_Name]]))</f>
        <v>Keyboard</v>
      </c>
      <c r="E2396" s="1" t="str">
        <f>TRIM(PROPER(Table2[[#This Row],[Country]]))</f>
        <v>Canada</v>
      </c>
      <c r="F2396" s="1" t="str">
        <f>TRIM(PROPER(Table2[[#This Row],[Category]]))</f>
        <v>Office Supplies</v>
      </c>
      <c r="G2396" s="1" t="str">
        <f>TRIM(PROPER(Table2[[#This Row],[Brand]]))</f>
        <v>Canon</v>
      </c>
      <c r="H2396" s="1">
        <f>Table2[[#This Row],[Supplier_ID]]</f>
        <v>1006</v>
      </c>
      <c r="I2396" s="1">
        <f>Table2[[#This Row],[Market_Price]]</f>
        <v>961.8</v>
      </c>
      <c r="J2396" s="1">
        <f>Table2[[#This Row],[Selling_Price]]</f>
        <v>1082.8599999999999</v>
      </c>
      <c r="K2396" s="1">
        <f>Table2[[#This Row],[Quantity]]</f>
        <v>115</v>
      </c>
      <c r="L2396" s="1" t="str">
        <f>IF(ISBLANK(Table2[[#This Row],[Status]]), "No Data Entered", IFERROR(Table2[[#This Row],[Status]], "No Data Entered"))</f>
        <v>Delivered</v>
      </c>
    </row>
    <row r="2397" spans="1:12" x14ac:dyDescent="0.3">
      <c r="A2397" s="1" t="str">
        <f>Table2[[#This Row],[Product_ID]]</f>
        <v>PRO9344</v>
      </c>
      <c r="B2397" s="1" t="str">
        <f>Table2[[#This Row],[Customer_ID]]</f>
        <v>CUST72400</v>
      </c>
      <c r="C2397" s="14" t="str">
        <f>Table2[[#This Row],[Date]]</f>
        <v>31/10/2020</v>
      </c>
      <c r="D2397" s="1" t="str">
        <f>TRIM(PROPER(Table2[[#This Row],[Product_Name]]))</f>
        <v>Monitor</v>
      </c>
      <c r="E2397" s="1" t="str">
        <f>TRIM(PROPER(Table2[[#This Row],[Country]]))</f>
        <v>Uk</v>
      </c>
      <c r="F2397" s="1" t="str">
        <f>TRIM(PROPER(Table2[[#This Row],[Category]]))</f>
        <v>Computers</v>
      </c>
      <c r="G2397" s="1" t="str">
        <f>TRIM(PROPER(Table2[[#This Row],[Brand]]))</f>
        <v>Asus</v>
      </c>
      <c r="H2397" s="1">
        <f>Table2[[#This Row],[Supplier_ID]]</f>
        <v>1058</v>
      </c>
      <c r="I2397" s="1">
        <f>Table2[[#This Row],[Market_Price]]</f>
        <v>282.85000000000002</v>
      </c>
      <c r="J2397" s="1">
        <f>Table2[[#This Row],[Selling_Price]]</f>
        <v>360.41</v>
      </c>
      <c r="K2397" s="1">
        <f>Table2[[#This Row],[Quantity]]</f>
        <v>94</v>
      </c>
      <c r="L2397" s="1" t="str">
        <f>IF(ISBLANK(Table2[[#This Row],[Status]]), "No Data Entered", IFERROR(Table2[[#This Row],[Status]], "No Data Entered"))</f>
        <v>Delivered</v>
      </c>
    </row>
    <row r="2398" spans="1:12" x14ac:dyDescent="0.3">
      <c r="A2398" s="1" t="str">
        <f>Table2[[#This Row],[Product_ID]]</f>
        <v>PRO4781</v>
      </c>
      <c r="B2398" s="1" t="str">
        <f>Table2[[#This Row],[Customer_ID]]</f>
        <v>CUST72451</v>
      </c>
      <c r="C2398" s="14" t="str">
        <f>Table2[[#This Row],[Date]]</f>
        <v>29/06/2025</v>
      </c>
      <c r="D2398" s="1" t="str">
        <f>TRIM(PROPER(Table2[[#This Row],[Product_Name]]))</f>
        <v>Camera</v>
      </c>
      <c r="E2398" s="1" t="str">
        <f>TRIM(PROPER(Table2[[#This Row],[Country]]))</f>
        <v>Usa</v>
      </c>
      <c r="F2398" s="1" t="str">
        <f>TRIM(PROPER(Table2[[#This Row],[Category]]))</f>
        <v>Accessories</v>
      </c>
      <c r="G2398" s="1" t="str">
        <f>TRIM(PROPER(Table2[[#This Row],[Brand]]))</f>
        <v>Microsoft</v>
      </c>
      <c r="H2398" s="1">
        <f>Table2[[#This Row],[Supplier_ID]]</f>
        <v>1045</v>
      </c>
      <c r="I2398" s="1">
        <f>Table2[[#This Row],[Market_Price]]</f>
        <v>1022.02</v>
      </c>
      <c r="J2398" s="1">
        <f>Table2[[#This Row],[Selling_Price]]</f>
        <v>1862.35</v>
      </c>
      <c r="K2398" s="1">
        <f>Table2[[#This Row],[Quantity]]</f>
        <v>204</v>
      </c>
      <c r="L2398" s="1" t="str">
        <f>IF(ISBLANK(Table2[[#This Row],[Status]]), "No Data Entered", IFERROR(Table2[[#This Row],[Status]], "No Data Entered"))</f>
        <v>Delivered</v>
      </c>
    </row>
    <row r="2399" spans="1:12" x14ac:dyDescent="0.3">
      <c r="A2399" s="1" t="str">
        <f>Table2[[#This Row],[Product_ID]]</f>
        <v>PRO4767</v>
      </c>
      <c r="B2399" s="1" t="str">
        <f>Table2[[#This Row],[Customer_ID]]</f>
        <v>CUST72487</v>
      </c>
      <c r="C2399" s="14" t="str">
        <f>Table2[[#This Row],[Date]]</f>
        <v>28/12/2024</v>
      </c>
      <c r="D2399" s="1" t="str">
        <f>TRIM(PROPER(Table2[[#This Row],[Product_Name]]))</f>
        <v>Printer</v>
      </c>
      <c r="E2399" s="1" t="str">
        <f>TRIM(PROPER(Table2[[#This Row],[Country]]))</f>
        <v>France</v>
      </c>
      <c r="F2399" s="1" t="str">
        <f>TRIM(PROPER(Table2[[#This Row],[Category]]))</f>
        <v>Computers</v>
      </c>
      <c r="G2399" s="1" t="str">
        <f>TRIM(PROPER(Table2[[#This Row],[Brand]]))</f>
        <v>Samsung</v>
      </c>
      <c r="H2399" s="1">
        <f>Table2[[#This Row],[Supplier_ID]]</f>
        <v>1056</v>
      </c>
      <c r="I2399" s="1">
        <f>Table2[[#This Row],[Market_Price]]</f>
        <v>255.5</v>
      </c>
      <c r="J2399" s="1">
        <f>Table2[[#This Row],[Selling_Price]]</f>
        <v>348.68</v>
      </c>
      <c r="K2399" s="1">
        <f>Table2[[#This Row],[Quantity]]</f>
        <v>260</v>
      </c>
      <c r="L2399" s="1" t="str">
        <f>IF(ISBLANK(Table2[[#This Row],[Status]]), "No Data Entered", IFERROR(Table2[[#This Row],[Status]], "No Data Entered"))</f>
        <v>Delivered</v>
      </c>
    </row>
    <row r="2400" spans="1:12" x14ac:dyDescent="0.3">
      <c r="A2400" s="1" t="str">
        <f>Table2[[#This Row],[Product_ID]]</f>
        <v>PRO5831</v>
      </c>
      <c r="B2400" s="1" t="str">
        <f>Table2[[#This Row],[Customer_ID]]</f>
        <v>CUST72532</v>
      </c>
      <c r="C2400" s="14" t="str">
        <f>Table2[[#This Row],[Date]]</f>
        <v>04/11/2021</v>
      </c>
      <c r="D2400" s="1" t="str">
        <f>TRIM(PROPER(Table2[[#This Row],[Product_Name]]))</f>
        <v>Smartwatch</v>
      </c>
      <c r="E2400" s="1" t="str">
        <f>TRIM(PROPER(Table2[[#This Row],[Country]]))</f>
        <v>Australia</v>
      </c>
      <c r="F2400" s="1" t="str">
        <f>TRIM(PROPER(Table2[[#This Row],[Category]]))</f>
        <v>Accessories</v>
      </c>
      <c r="G2400" s="1" t="str">
        <f>TRIM(PROPER(Table2[[#This Row],[Brand]]))</f>
        <v>Sony</v>
      </c>
      <c r="H2400" s="1">
        <f>Table2[[#This Row],[Supplier_ID]]</f>
        <v>1020</v>
      </c>
      <c r="I2400" s="1">
        <f>Table2[[#This Row],[Market_Price]]</f>
        <v>1290.3800000000001</v>
      </c>
      <c r="J2400" s="1">
        <f>Table2[[#This Row],[Selling_Price]]</f>
        <v>2174.37</v>
      </c>
      <c r="K2400" s="1">
        <f>Table2[[#This Row],[Quantity]]</f>
        <v>279</v>
      </c>
      <c r="L2400" s="1" t="str">
        <f>IF(ISBLANK(Table2[[#This Row],[Status]]), "No Data Entered", IFERROR(Table2[[#This Row],[Status]], "No Data Entered"))</f>
        <v>Delivered</v>
      </c>
    </row>
    <row r="2401" spans="1:12" x14ac:dyDescent="0.3">
      <c r="A2401" s="1" t="str">
        <f>Table2[[#This Row],[Product_ID]]</f>
        <v>PRO7980</v>
      </c>
      <c r="B2401" s="1" t="str">
        <f>Table2[[#This Row],[Customer_ID]]</f>
        <v>CUST72556</v>
      </c>
      <c r="C2401" s="14" t="str">
        <f>Table2[[#This Row],[Date]]</f>
        <v>20/08/2020</v>
      </c>
      <c r="D2401" s="1" t="str">
        <f>TRIM(PROPER(Table2[[#This Row],[Product_Name]]))</f>
        <v>Smartphone</v>
      </c>
      <c r="E2401" s="1" t="str">
        <f>TRIM(PROPER(Table2[[#This Row],[Country]]))</f>
        <v>Usa</v>
      </c>
      <c r="F2401" s="1" t="str">
        <f>TRIM(PROPER(Table2[[#This Row],[Category]]))</f>
        <v>Office Supplies</v>
      </c>
      <c r="G2401" s="1" t="str">
        <f>TRIM(PROPER(Table2[[#This Row],[Brand]]))</f>
        <v>Hp</v>
      </c>
      <c r="H2401" s="1">
        <f>Table2[[#This Row],[Supplier_ID]]</f>
        <v>1058</v>
      </c>
      <c r="I2401" s="1">
        <f>Table2[[#This Row],[Market_Price]]</f>
        <v>1953.69</v>
      </c>
      <c r="J2401" s="1">
        <f>Table2[[#This Row],[Selling_Price]]</f>
        <v>3722.89</v>
      </c>
      <c r="K2401" s="1">
        <f>Table2[[#This Row],[Quantity]]</f>
        <v>2</v>
      </c>
      <c r="L2401" s="1" t="str">
        <f>IF(ISBLANK(Table2[[#This Row],[Status]]), "No Data Entered", IFERROR(Table2[[#This Row],[Status]], "No Data Entered"))</f>
        <v>Delivered</v>
      </c>
    </row>
    <row r="2402" spans="1:12" x14ac:dyDescent="0.3">
      <c r="A2402" s="1" t="str">
        <f>Table2[[#This Row],[Product_ID]]</f>
        <v>PRO4478</v>
      </c>
      <c r="B2402" s="1" t="str">
        <f>Table2[[#This Row],[Customer_ID]]</f>
        <v>CUST72585</v>
      </c>
      <c r="C2402" s="14" t="str">
        <f>Table2[[#This Row],[Date]]</f>
        <v>05/07/2023</v>
      </c>
      <c r="D2402" s="1" t="str">
        <f>TRIM(PROPER(Table2[[#This Row],[Product_Name]]))</f>
        <v>Mouse</v>
      </c>
      <c r="E2402" s="1" t="str">
        <f>TRIM(PROPER(Table2[[#This Row],[Country]]))</f>
        <v>Canada</v>
      </c>
      <c r="F2402" s="1" t="str">
        <f>TRIM(PROPER(Table2[[#This Row],[Category]]))</f>
        <v>Accessories</v>
      </c>
      <c r="G2402" s="1" t="str">
        <f>TRIM(PROPER(Table2[[#This Row],[Brand]]))</f>
        <v>Canon</v>
      </c>
      <c r="H2402" s="1">
        <f>Table2[[#This Row],[Supplier_ID]]</f>
        <v>1081</v>
      </c>
      <c r="I2402" s="1">
        <f>Table2[[#This Row],[Market_Price]]</f>
        <v>1848.65</v>
      </c>
      <c r="J2402" s="1">
        <f>Table2[[#This Row],[Selling_Price]]</f>
        <v>2392.15</v>
      </c>
      <c r="K2402" s="1">
        <f>Table2[[#This Row],[Quantity]]</f>
        <v>175</v>
      </c>
      <c r="L2402" s="1" t="str">
        <f>IF(ISBLANK(Table2[[#This Row],[Status]]), "No Data Entered", IFERROR(Table2[[#This Row],[Status]], "No Data Entered"))</f>
        <v>Delivered</v>
      </c>
    </row>
    <row r="2403" spans="1:12" x14ac:dyDescent="0.3">
      <c r="A2403" s="1" t="str">
        <f>Table2[[#This Row],[Product_ID]]</f>
        <v>PRO8683</v>
      </c>
      <c r="B2403" s="1" t="str">
        <f>Table2[[#This Row],[Customer_ID]]</f>
        <v>CUST72603</v>
      </c>
      <c r="C2403" s="14" t="str">
        <f>Table2[[#This Row],[Date]]</f>
        <v>06/06/2022</v>
      </c>
      <c r="D2403" s="1" t="str">
        <f>TRIM(PROPER(Table2[[#This Row],[Product_Name]]))</f>
        <v>Monitor</v>
      </c>
      <c r="E2403" s="1" t="str">
        <f>TRIM(PROPER(Table2[[#This Row],[Country]]))</f>
        <v>Canada</v>
      </c>
      <c r="F2403" s="1" t="str">
        <f>TRIM(PROPER(Table2[[#This Row],[Category]]))</f>
        <v>Accessories</v>
      </c>
      <c r="G2403" s="1" t="str">
        <f>TRIM(PROPER(Table2[[#This Row],[Brand]]))</f>
        <v>Canon</v>
      </c>
      <c r="H2403" s="1">
        <f>Table2[[#This Row],[Supplier_ID]]</f>
        <v>1076</v>
      </c>
      <c r="I2403" s="1">
        <f>Table2[[#This Row],[Market_Price]]</f>
        <v>1327.13</v>
      </c>
      <c r="J2403" s="1">
        <f>Table2[[#This Row],[Selling_Price]]</f>
        <v>2439.56</v>
      </c>
      <c r="K2403" s="1">
        <f>Table2[[#This Row],[Quantity]]</f>
        <v>421</v>
      </c>
      <c r="L2403" s="1" t="str">
        <f>IF(ISBLANK(Table2[[#This Row],[Status]]), "No Data Entered", IFERROR(Table2[[#This Row],[Status]], "No Data Entered"))</f>
        <v>Delivered</v>
      </c>
    </row>
    <row r="2404" spans="1:12" x14ac:dyDescent="0.3">
      <c r="A2404" s="1" t="str">
        <f>Table2[[#This Row],[Product_ID]]</f>
        <v>PRO1078</v>
      </c>
      <c r="B2404" s="1" t="str">
        <f>Table2[[#This Row],[Customer_ID]]</f>
        <v>CUST72677</v>
      </c>
      <c r="C2404" s="14" t="str">
        <f>Table2[[#This Row],[Date]]</f>
        <v>05/10/2023</v>
      </c>
      <c r="D2404" s="1" t="str">
        <f>TRIM(PROPER(Table2[[#This Row],[Product_Name]]))</f>
        <v>Camera</v>
      </c>
      <c r="E2404" s="1" t="str">
        <f>TRIM(PROPER(Table2[[#This Row],[Country]]))</f>
        <v>Japan</v>
      </c>
      <c r="F2404" s="1" t="str">
        <f>TRIM(PROPER(Table2[[#This Row],[Category]]))</f>
        <v>Office Supplies</v>
      </c>
      <c r="G2404" s="1" t="str">
        <f>TRIM(PROPER(Table2[[#This Row],[Brand]]))</f>
        <v>Samsung</v>
      </c>
      <c r="H2404" s="1">
        <f>Table2[[#This Row],[Supplier_ID]]</f>
        <v>1077</v>
      </c>
      <c r="I2404" s="1">
        <f>Table2[[#This Row],[Market_Price]]</f>
        <v>1304.9100000000001</v>
      </c>
      <c r="J2404" s="1">
        <f>Table2[[#This Row],[Selling_Price]]</f>
        <v>2001.47</v>
      </c>
      <c r="K2404" s="1">
        <f>Table2[[#This Row],[Quantity]]</f>
        <v>209</v>
      </c>
      <c r="L2404" s="1" t="str">
        <f>IF(ISBLANK(Table2[[#This Row],[Status]]), "No Data Entered", IFERROR(Table2[[#This Row],[Status]], "No Data Entered"))</f>
        <v>Delivered</v>
      </c>
    </row>
    <row r="2405" spans="1:12" x14ac:dyDescent="0.3">
      <c r="A2405" s="1" t="str">
        <f>Table2[[#This Row],[Product_ID]]</f>
        <v>PRO1068</v>
      </c>
      <c r="B2405" s="1" t="str">
        <f>Table2[[#This Row],[Customer_ID]]</f>
        <v>CUST72719</v>
      </c>
      <c r="C2405" s="14" t="str">
        <f>Table2[[#This Row],[Date]]</f>
        <v>23/11/2024</v>
      </c>
      <c r="D2405" s="1" t="str">
        <f>TRIM(PROPER(Table2[[#This Row],[Product_Name]]))</f>
        <v>Mouse</v>
      </c>
      <c r="E2405" s="1" t="str">
        <f>TRIM(PROPER(Table2[[#This Row],[Country]]))</f>
        <v>Australia</v>
      </c>
      <c r="F2405" s="1" t="str">
        <f>TRIM(PROPER(Table2[[#This Row],[Category]]))</f>
        <v>Wearables</v>
      </c>
      <c r="G2405" s="1" t="str">
        <f>TRIM(PROPER(Table2[[#This Row],[Brand]]))</f>
        <v>Asus</v>
      </c>
      <c r="H2405" s="1">
        <f>Table2[[#This Row],[Supplier_ID]]</f>
        <v>1092</v>
      </c>
      <c r="I2405" s="1">
        <f>Table2[[#This Row],[Market_Price]]</f>
        <v>1342.66</v>
      </c>
      <c r="J2405" s="1">
        <f>Table2[[#This Row],[Selling_Price]]</f>
        <v>1871.29</v>
      </c>
      <c r="K2405" s="1">
        <f>Table2[[#This Row],[Quantity]]</f>
        <v>341</v>
      </c>
      <c r="L2405" s="1" t="str">
        <f>IF(ISBLANK(Table2[[#This Row],[Status]]), "No Data Entered", IFERROR(Table2[[#This Row],[Status]], "No Data Entered"))</f>
        <v>Delivered</v>
      </c>
    </row>
    <row r="2406" spans="1:12" x14ac:dyDescent="0.3">
      <c r="A2406" s="1" t="str">
        <f>Table2[[#This Row],[Product_ID]]</f>
        <v>PRO5020</v>
      </c>
      <c r="B2406" s="1" t="str">
        <f>Table2[[#This Row],[Customer_ID]]</f>
        <v>CUST72747</v>
      </c>
      <c r="C2406" s="14" t="str">
        <f>Table2[[#This Row],[Date]]</f>
        <v>24/09/2022</v>
      </c>
      <c r="D2406" s="1" t="str">
        <f>TRIM(PROPER(Table2[[#This Row],[Product_Name]]))</f>
        <v>Smartphone</v>
      </c>
      <c r="E2406" s="1" t="str">
        <f>TRIM(PROPER(Table2[[#This Row],[Country]]))</f>
        <v>Uk</v>
      </c>
      <c r="F2406" s="1" t="str">
        <f>TRIM(PROPER(Table2[[#This Row],[Category]]))</f>
        <v>Office Supplies</v>
      </c>
      <c r="G2406" s="1" t="str">
        <f>TRIM(PROPER(Table2[[#This Row],[Brand]]))</f>
        <v>Microsoft</v>
      </c>
      <c r="H2406" s="1">
        <f>Table2[[#This Row],[Supplier_ID]]</f>
        <v>1001</v>
      </c>
      <c r="I2406" s="1">
        <f>Table2[[#This Row],[Market_Price]]</f>
        <v>807.16</v>
      </c>
      <c r="J2406" s="1">
        <f>Table2[[#This Row],[Selling_Price]]</f>
        <v>910.8</v>
      </c>
      <c r="K2406" s="1">
        <f>Table2[[#This Row],[Quantity]]</f>
        <v>429</v>
      </c>
      <c r="L2406" s="1" t="str">
        <f>IF(ISBLANK(Table2[[#This Row],[Status]]), "No Data Entered", IFERROR(Table2[[#This Row],[Status]], "No Data Entered"))</f>
        <v>Delivered</v>
      </c>
    </row>
    <row r="2407" spans="1:12" x14ac:dyDescent="0.3">
      <c r="A2407" s="1" t="str">
        <f>Table2[[#This Row],[Product_ID]]</f>
        <v>PRO8925</v>
      </c>
      <c r="B2407" s="1" t="str">
        <f>Table2[[#This Row],[Customer_ID]]</f>
        <v>CUST72769</v>
      </c>
      <c r="C2407" s="14" t="str">
        <f>Table2[[#This Row],[Date]]</f>
        <v>23/02/2020</v>
      </c>
      <c r="D2407" s="1" t="str">
        <f>TRIM(PROPER(Table2[[#This Row],[Product_Name]]))</f>
        <v>Smartwatch</v>
      </c>
      <c r="E2407" s="1" t="str">
        <f>TRIM(PROPER(Table2[[#This Row],[Country]]))</f>
        <v>Brazil</v>
      </c>
      <c r="F2407" s="1" t="str">
        <f>TRIM(PROPER(Table2[[#This Row],[Category]]))</f>
        <v>Wearables</v>
      </c>
      <c r="G2407" s="1" t="str">
        <f>TRIM(PROPER(Table2[[#This Row],[Brand]]))</f>
        <v>Sony</v>
      </c>
      <c r="H2407" s="1">
        <f>Table2[[#This Row],[Supplier_ID]]</f>
        <v>1089</v>
      </c>
      <c r="I2407" s="1">
        <f>Table2[[#This Row],[Market_Price]]</f>
        <v>146.26</v>
      </c>
      <c r="J2407" s="1">
        <f>Table2[[#This Row],[Selling_Price]]</f>
        <v>181.69</v>
      </c>
      <c r="K2407" s="1">
        <f>Table2[[#This Row],[Quantity]]</f>
        <v>165</v>
      </c>
      <c r="L2407" s="1" t="str">
        <f>IF(ISBLANK(Table2[[#This Row],[Status]]), "No Data Entered", IFERROR(Table2[[#This Row],[Status]], "No Data Entered"))</f>
        <v>Delivered</v>
      </c>
    </row>
    <row r="2408" spans="1:12" x14ac:dyDescent="0.3">
      <c r="A2408" s="1" t="str">
        <f>Table2[[#This Row],[Product_ID]]</f>
        <v>PRO5609</v>
      </c>
      <c r="B2408" s="1" t="str">
        <f>Table2[[#This Row],[Customer_ID]]</f>
        <v>CUST72795</v>
      </c>
      <c r="C2408" s="14" t="str">
        <f>Table2[[#This Row],[Date]]</f>
        <v>24/11/2023</v>
      </c>
      <c r="D2408" s="1" t="str">
        <f>TRIM(PROPER(Table2[[#This Row],[Product_Name]]))</f>
        <v>Keyboard</v>
      </c>
      <c r="E2408" s="1" t="str">
        <f>TRIM(PROPER(Table2[[#This Row],[Country]]))</f>
        <v>Uk</v>
      </c>
      <c r="F2408" s="1" t="str">
        <f>TRIM(PROPER(Table2[[#This Row],[Category]]))</f>
        <v>Computers</v>
      </c>
      <c r="G2408" s="1" t="str">
        <f>TRIM(PROPER(Table2[[#This Row],[Brand]]))</f>
        <v>Asus</v>
      </c>
      <c r="H2408" s="1">
        <f>Table2[[#This Row],[Supplier_ID]]</f>
        <v>1084</v>
      </c>
      <c r="I2408" s="1">
        <f>Table2[[#This Row],[Market_Price]]</f>
        <v>101.58</v>
      </c>
      <c r="J2408" s="1">
        <f>Table2[[#This Row],[Selling_Price]]</f>
        <v>159.85</v>
      </c>
      <c r="K2408" s="1">
        <f>Table2[[#This Row],[Quantity]]</f>
        <v>481</v>
      </c>
      <c r="L2408" s="1" t="str">
        <f>IF(ISBLANK(Table2[[#This Row],[Status]]), "No Data Entered", IFERROR(Table2[[#This Row],[Status]], "No Data Entered"))</f>
        <v>Delivered</v>
      </c>
    </row>
    <row r="2409" spans="1:12" x14ac:dyDescent="0.3">
      <c r="A2409" s="1" t="str">
        <f>Table2[[#This Row],[Product_ID]]</f>
        <v>PRO1469</v>
      </c>
      <c r="B2409" s="1" t="str">
        <f>Table2[[#This Row],[Customer_ID]]</f>
        <v>CUST72826</v>
      </c>
      <c r="C2409" s="14" t="str">
        <f>Table2[[#This Row],[Date]]</f>
        <v>12/01/2021</v>
      </c>
      <c r="D2409" s="1" t="str">
        <f>TRIM(PROPER(Table2[[#This Row],[Product_Name]]))</f>
        <v>Monitor</v>
      </c>
      <c r="E2409" s="1" t="str">
        <f>TRIM(PROPER(Table2[[#This Row],[Country]]))</f>
        <v>France</v>
      </c>
      <c r="F2409" s="1" t="str">
        <f>TRIM(PROPER(Table2[[#This Row],[Category]]))</f>
        <v>Accessories</v>
      </c>
      <c r="G2409" s="1" t="str">
        <f>TRIM(PROPER(Table2[[#This Row],[Brand]]))</f>
        <v>Sony</v>
      </c>
      <c r="H2409" s="1">
        <f>Table2[[#This Row],[Supplier_ID]]</f>
        <v>1090</v>
      </c>
      <c r="I2409" s="1">
        <f>Table2[[#This Row],[Market_Price]]</f>
        <v>1341.73</v>
      </c>
      <c r="J2409" s="1">
        <f>Table2[[#This Row],[Selling_Price]]</f>
        <v>1697.08</v>
      </c>
      <c r="K2409" s="1">
        <f>Table2[[#This Row],[Quantity]]</f>
        <v>405</v>
      </c>
      <c r="L2409" s="1" t="str">
        <f>IF(ISBLANK(Table2[[#This Row],[Status]]), "No Data Entered", IFERROR(Table2[[#This Row],[Status]], "No Data Entered"))</f>
        <v>Delivered</v>
      </c>
    </row>
    <row r="2410" spans="1:12" x14ac:dyDescent="0.3">
      <c r="A2410" s="1" t="str">
        <f>Table2[[#This Row],[Product_ID]]</f>
        <v>PRO3662</v>
      </c>
      <c r="B2410" s="1" t="str">
        <f>Table2[[#This Row],[Customer_ID]]</f>
        <v>CUST73181</v>
      </c>
      <c r="C2410" s="14" t="str">
        <f>Table2[[#This Row],[Date]]</f>
        <v>21/11/2023</v>
      </c>
      <c r="D2410" s="1" t="str">
        <f>TRIM(PROPER(Table2[[#This Row],[Product_Name]]))</f>
        <v>Mouse</v>
      </c>
      <c r="E2410" s="1" t="str">
        <f>TRIM(PROPER(Table2[[#This Row],[Country]]))</f>
        <v>China</v>
      </c>
      <c r="F2410" s="1" t="str">
        <f>TRIM(PROPER(Table2[[#This Row],[Category]]))</f>
        <v>Accessories</v>
      </c>
      <c r="G2410" s="1" t="str">
        <f>TRIM(PROPER(Table2[[#This Row],[Brand]]))</f>
        <v>Apple</v>
      </c>
      <c r="H2410" s="1">
        <f>Table2[[#This Row],[Supplier_ID]]</f>
        <v>1065</v>
      </c>
      <c r="I2410" s="1">
        <f>Table2[[#This Row],[Market_Price]]</f>
        <v>286.04000000000002</v>
      </c>
      <c r="J2410" s="1">
        <f>Table2[[#This Row],[Selling_Price]]</f>
        <v>421.79</v>
      </c>
      <c r="K2410" s="1">
        <f>Table2[[#This Row],[Quantity]]</f>
        <v>451</v>
      </c>
      <c r="L2410" s="1" t="str">
        <f>IF(ISBLANK(Table2[[#This Row],[Status]]), "No Data Entered", IFERROR(Table2[[#This Row],[Status]], "No Data Entered"))</f>
        <v>Delivered</v>
      </c>
    </row>
    <row r="2411" spans="1:12" x14ac:dyDescent="0.3">
      <c r="A2411" s="1" t="str">
        <f>Table2[[#This Row],[Product_ID]]</f>
        <v>PRO8590</v>
      </c>
      <c r="B2411" s="1" t="str">
        <f>Table2[[#This Row],[Customer_ID]]</f>
        <v>CUST73217</v>
      </c>
      <c r="C2411" s="14" t="str">
        <f>Table2[[#This Row],[Date]]</f>
        <v>29/04/2022</v>
      </c>
      <c r="D2411" s="1" t="str">
        <f>TRIM(PROPER(Table2[[#This Row],[Product_Name]]))</f>
        <v>Smartwatch</v>
      </c>
      <c r="E2411" s="1" t="str">
        <f>TRIM(PROPER(Table2[[#This Row],[Country]]))</f>
        <v>Brazil</v>
      </c>
      <c r="F2411" s="1" t="str">
        <f>TRIM(PROPER(Table2[[#This Row],[Category]]))</f>
        <v>Electronics</v>
      </c>
      <c r="G2411" s="1" t="str">
        <f>TRIM(PROPER(Table2[[#This Row],[Brand]]))</f>
        <v>Hp</v>
      </c>
      <c r="H2411" s="1">
        <f>Table2[[#This Row],[Supplier_ID]]</f>
        <v>1051</v>
      </c>
      <c r="I2411" s="1">
        <f>Table2[[#This Row],[Market_Price]]</f>
        <v>190.36</v>
      </c>
      <c r="J2411" s="1">
        <f>Table2[[#This Row],[Selling_Price]]</f>
        <v>306.16000000000003</v>
      </c>
      <c r="K2411" s="1">
        <f>Table2[[#This Row],[Quantity]]</f>
        <v>110</v>
      </c>
      <c r="L2411" s="1" t="str">
        <f>IF(ISBLANK(Table2[[#This Row],[Status]]), "No Data Entered", IFERROR(Table2[[#This Row],[Status]], "No Data Entered"))</f>
        <v>Delivered</v>
      </c>
    </row>
    <row r="2412" spans="1:12" x14ac:dyDescent="0.3">
      <c r="A2412" s="1" t="str">
        <f>Table2[[#This Row],[Product_ID]]</f>
        <v>PRO1106</v>
      </c>
      <c r="B2412" s="1" t="str">
        <f>Table2[[#This Row],[Customer_ID]]</f>
        <v>CUST73296</v>
      </c>
      <c r="C2412" s="14" t="str">
        <f>Table2[[#This Row],[Date]]</f>
        <v>01/12/2022</v>
      </c>
      <c r="D2412" s="1" t="str">
        <f>TRIM(PROPER(Table2[[#This Row],[Product_Name]]))</f>
        <v>Monitor</v>
      </c>
      <c r="E2412" s="1" t="str">
        <f>TRIM(PROPER(Table2[[#This Row],[Country]]))</f>
        <v>France</v>
      </c>
      <c r="F2412" s="1" t="str">
        <f>TRIM(PROPER(Table2[[#This Row],[Category]]))</f>
        <v>Office Supplies</v>
      </c>
      <c r="G2412" s="1" t="str">
        <f>TRIM(PROPER(Table2[[#This Row],[Brand]]))</f>
        <v>Lenovo</v>
      </c>
      <c r="H2412" s="1">
        <f>Table2[[#This Row],[Supplier_ID]]</f>
        <v>1084</v>
      </c>
      <c r="I2412" s="1">
        <f>Table2[[#This Row],[Market_Price]]</f>
        <v>854.11</v>
      </c>
      <c r="J2412" s="1">
        <f>Table2[[#This Row],[Selling_Price]]</f>
        <v>1230.6300000000001</v>
      </c>
      <c r="K2412" s="1">
        <f>Table2[[#This Row],[Quantity]]</f>
        <v>399</v>
      </c>
      <c r="L2412" s="1" t="str">
        <f>IF(ISBLANK(Table2[[#This Row],[Status]]), "No Data Entered", IFERROR(Table2[[#This Row],[Status]], "No Data Entered"))</f>
        <v>Delivered</v>
      </c>
    </row>
    <row r="2413" spans="1:12" x14ac:dyDescent="0.3">
      <c r="A2413" s="1" t="str">
        <f>Table2[[#This Row],[Product_ID]]</f>
        <v>PRO8267</v>
      </c>
      <c r="B2413" s="1" t="str">
        <f>Table2[[#This Row],[Customer_ID]]</f>
        <v>CUST73420</v>
      </c>
      <c r="C2413" s="14" t="str">
        <f>Table2[[#This Row],[Date]]</f>
        <v>10/06/2023</v>
      </c>
      <c r="D2413" s="1" t="str">
        <f>TRIM(PROPER(Table2[[#This Row],[Product_Name]]))</f>
        <v>Mouse</v>
      </c>
      <c r="E2413" s="1" t="str">
        <f>TRIM(PROPER(Table2[[#This Row],[Country]]))</f>
        <v>Uk</v>
      </c>
      <c r="F2413" s="1" t="str">
        <f>TRIM(PROPER(Table2[[#This Row],[Category]]))</f>
        <v>Wearables</v>
      </c>
      <c r="G2413" s="1" t="str">
        <f>TRIM(PROPER(Table2[[#This Row],[Brand]]))</f>
        <v>Dell</v>
      </c>
      <c r="H2413" s="1">
        <f>Table2[[#This Row],[Supplier_ID]]</f>
        <v>1047</v>
      </c>
      <c r="I2413" s="1">
        <f>Table2[[#This Row],[Market_Price]]</f>
        <v>571.65</v>
      </c>
      <c r="J2413" s="1">
        <f>Table2[[#This Row],[Selling_Price]]</f>
        <v>995.74</v>
      </c>
      <c r="K2413" s="1">
        <f>Table2[[#This Row],[Quantity]]</f>
        <v>329</v>
      </c>
      <c r="L2413" s="1" t="str">
        <f>IF(ISBLANK(Table2[[#This Row],[Status]]), "No Data Entered", IFERROR(Table2[[#This Row],[Status]], "No Data Entered"))</f>
        <v>Delivered</v>
      </c>
    </row>
    <row r="2414" spans="1:12" x14ac:dyDescent="0.3">
      <c r="A2414" s="1" t="str">
        <f>Table2[[#This Row],[Product_ID]]</f>
        <v>PRO5763</v>
      </c>
      <c r="B2414" s="1" t="str">
        <f>Table2[[#This Row],[Customer_ID]]</f>
        <v>CUST73869</v>
      </c>
      <c r="C2414" s="14" t="str">
        <f>Table2[[#This Row],[Date]]</f>
        <v>03/07/2021</v>
      </c>
      <c r="D2414" s="1" t="str">
        <f>TRIM(PROPER(Table2[[#This Row],[Product_Name]]))</f>
        <v>Printer</v>
      </c>
      <c r="E2414" s="1" t="str">
        <f>TRIM(PROPER(Table2[[#This Row],[Country]]))</f>
        <v>India</v>
      </c>
      <c r="F2414" s="1" t="str">
        <f>TRIM(PROPER(Table2[[#This Row],[Category]]))</f>
        <v>Office Supplies</v>
      </c>
      <c r="G2414" s="1" t="str">
        <f>TRIM(PROPER(Table2[[#This Row],[Brand]]))</f>
        <v>Canon</v>
      </c>
      <c r="H2414" s="1">
        <f>Table2[[#This Row],[Supplier_ID]]</f>
        <v>1003</v>
      </c>
      <c r="I2414" s="1">
        <f>Table2[[#This Row],[Market_Price]]</f>
        <v>862.97</v>
      </c>
      <c r="J2414" s="1">
        <f>Table2[[#This Row],[Selling_Price]]</f>
        <v>1085.72</v>
      </c>
      <c r="K2414" s="1">
        <f>Table2[[#This Row],[Quantity]]</f>
        <v>467</v>
      </c>
      <c r="L2414" s="1" t="str">
        <f>IF(ISBLANK(Table2[[#This Row],[Status]]), "No Data Entered", IFERROR(Table2[[#This Row],[Status]], "No Data Entered"))</f>
        <v>Delivered</v>
      </c>
    </row>
    <row r="2415" spans="1:12" x14ac:dyDescent="0.3">
      <c r="A2415" s="1" t="str">
        <f>Table2[[#This Row],[Product_ID]]</f>
        <v>PRO6043</v>
      </c>
      <c r="B2415" s="1" t="str">
        <f>Table2[[#This Row],[Customer_ID]]</f>
        <v>CUST73897</v>
      </c>
      <c r="C2415" s="14" t="str">
        <f>Table2[[#This Row],[Date]]</f>
        <v>12/01/2023</v>
      </c>
      <c r="D2415" s="1" t="str">
        <f>TRIM(PROPER(Table2[[#This Row],[Product_Name]]))</f>
        <v>Mouse</v>
      </c>
      <c r="E2415" s="1" t="str">
        <f>TRIM(PROPER(Table2[[#This Row],[Country]]))</f>
        <v>Uk</v>
      </c>
      <c r="F2415" s="1" t="str">
        <f>TRIM(PROPER(Table2[[#This Row],[Category]]))</f>
        <v>Computers</v>
      </c>
      <c r="G2415" s="1" t="str">
        <f>TRIM(PROPER(Table2[[#This Row],[Brand]]))</f>
        <v>Hp</v>
      </c>
      <c r="H2415" s="1">
        <f>Table2[[#This Row],[Supplier_ID]]</f>
        <v>1089</v>
      </c>
      <c r="I2415" s="1">
        <f>Table2[[#This Row],[Market_Price]]</f>
        <v>1793.23</v>
      </c>
      <c r="J2415" s="1">
        <f>Table2[[#This Row],[Selling_Price]]</f>
        <v>2117</v>
      </c>
      <c r="K2415" s="1">
        <f>Table2[[#This Row],[Quantity]]</f>
        <v>195</v>
      </c>
      <c r="L2415" s="1" t="str">
        <f>IF(ISBLANK(Table2[[#This Row],[Status]]), "No Data Entered", IFERROR(Table2[[#This Row],[Status]], "No Data Entered"))</f>
        <v>Delivered</v>
      </c>
    </row>
    <row r="2416" spans="1:12" x14ac:dyDescent="0.3">
      <c r="A2416" s="1" t="str">
        <f>Table2[[#This Row],[Product_ID]]</f>
        <v>PRO9435</v>
      </c>
      <c r="B2416" s="1" t="str">
        <f>Table2[[#This Row],[Customer_ID]]</f>
        <v>CUST73912</v>
      </c>
      <c r="C2416" s="14" t="str">
        <f>Table2[[#This Row],[Date]]</f>
        <v>26/07/2025</v>
      </c>
      <c r="D2416" s="1" t="str">
        <f>TRIM(PROPER(Table2[[#This Row],[Product_Name]]))</f>
        <v>Smartphone</v>
      </c>
      <c r="E2416" s="1" t="str">
        <f>TRIM(PROPER(Table2[[#This Row],[Country]]))</f>
        <v>Brazil</v>
      </c>
      <c r="F2416" s="1" t="str">
        <f>TRIM(PROPER(Table2[[#This Row],[Category]]))</f>
        <v>Accessories</v>
      </c>
      <c r="G2416" s="1" t="str">
        <f>TRIM(PROPER(Table2[[#This Row],[Brand]]))</f>
        <v>Asus</v>
      </c>
      <c r="H2416" s="1">
        <f>Table2[[#This Row],[Supplier_ID]]</f>
        <v>1089</v>
      </c>
      <c r="I2416" s="1">
        <f>Table2[[#This Row],[Market_Price]]</f>
        <v>1958.1</v>
      </c>
      <c r="J2416" s="1">
        <f>Table2[[#This Row],[Selling_Price]]</f>
        <v>3522.46</v>
      </c>
      <c r="K2416" s="1">
        <f>Table2[[#This Row],[Quantity]]</f>
        <v>25</v>
      </c>
      <c r="L2416" s="1" t="str">
        <f>IF(ISBLANK(Table2[[#This Row],[Status]]), "No Data Entered", IFERROR(Table2[[#This Row],[Status]], "No Data Entered"))</f>
        <v>Delivered</v>
      </c>
    </row>
    <row r="2417" spans="1:12" x14ac:dyDescent="0.3">
      <c r="A2417" s="1" t="str">
        <f>Table2[[#This Row],[Product_ID]]</f>
        <v>PRO1639</v>
      </c>
      <c r="B2417" s="1" t="str">
        <f>Table2[[#This Row],[Customer_ID]]</f>
        <v>CUST73913</v>
      </c>
      <c r="C2417" s="14" t="str">
        <f>Table2[[#This Row],[Date]]</f>
        <v>17/12/2023</v>
      </c>
      <c r="D2417" s="1" t="str">
        <f>TRIM(PROPER(Table2[[#This Row],[Product_Name]]))</f>
        <v>Printer</v>
      </c>
      <c r="E2417" s="1" t="str">
        <f>TRIM(PROPER(Table2[[#This Row],[Country]]))</f>
        <v>China</v>
      </c>
      <c r="F2417" s="1" t="str">
        <f>TRIM(PROPER(Table2[[#This Row],[Category]]))</f>
        <v>Computers</v>
      </c>
      <c r="G2417" s="1" t="str">
        <f>TRIM(PROPER(Table2[[#This Row],[Brand]]))</f>
        <v>Canon</v>
      </c>
      <c r="H2417" s="1">
        <f>Table2[[#This Row],[Supplier_ID]]</f>
        <v>1010</v>
      </c>
      <c r="I2417" s="1">
        <f>Table2[[#This Row],[Market_Price]]</f>
        <v>632.13</v>
      </c>
      <c r="J2417" s="1">
        <f>Table2[[#This Row],[Selling_Price]]</f>
        <v>801.94</v>
      </c>
      <c r="K2417" s="1">
        <f>Table2[[#This Row],[Quantity]]</f>
        <v>131</v>
      </c>
      <c r="L2417" s="1" t="str">
        <f>IF(ISBLANK(Table2[[#This Row],[Status]]), "No Data Entered", IFERROR(Table2[[#This Row],[Status]], "No Data Entered"))</f>
        <v>Delivered</v>
      </c>
    </row>
    <row r="2418" spans="1:12" x14ac:dyDescent="0.3">
      <c r="A2418" s="1" t="str">
        <f>Table2[[#This Row],[Product_ID]]</f>
        <v>PRO8775</v>
      </c>
      <c r="B2418" s="1" t="str">
        <f>Table2[[#This Row],[Customer_ID]]</f>
        <v>CUST73985</v>
      </c>
      <c r="C2418" s="14" t="str">
        <f>Table2[[#This Row],[Date]]</f>
        <v>16/05/2021</v>
      </c>
      <c r="D2418" s="1" t="str">
        <f>TRIM(PROPER(Table2[[#This Row],[Product_Name]]))</f>
        <v>Laptop</v>
      </c>
      <c r="E2418" s="1" t="str">
        <f>TRIM(PROPER(Table2[[#This Row],[Country]]))</f>
        <v>India</v>
      </c>
      <c r="F2418" s="1" t="str">
        <f>TRIM(PROPER(Table2[[#This Row],[Category]]))</f>
        <v>Accessories</v>
      </c>
      <c r="G2418" s="1" t="str">
        <f>TRIM(PROPER(Table2[[#This Row],[Brand]]))</f>
        <v>Asus</v>
      </c>
      <c r="H2418" s="1">
        <f>Table2[[#This Row],[Supplier_ID]]</f>
        <v>1087</v>
      </c>
      <c r="I2418" s="1">
        <f>Table2[[#This Row],[Market_Price]]</f>
        <v>1847.63</v>
      </c>
      <c r="J2418" s="1">
        <f>Table2[[#This Row],[Selling_Price]]</f>
        <v>2071.5100000000002</v>
      </c>
      <c r="K2418" s="1">
        <f>Table2[[#This Row],[Quantity]]</f>
        <v>495</v>
      </c>
      <c r="L2418" s="1" t="str">
        <f>IF(ISBLANK(Table2[[#This Row],[Status]]), "No Data Entered", IFERROR(Table2[[#This Row],[Status]], "No Data Entered"))</f>
        <v>Delivered</v>
      </c>
    </row>
    <row r="2419" spans="1:12" x14ac:dyDescent="0.3">
      <c r="A2419" s="1" t="str">
        <f>Table2[[#This Row],[Product_ID]]</f>
        <v>PRO9820</v>
      </c>
      <c r="B2419" s="1" t="str">
        <f>Table2[[#This Row],[Customer_ID]]</f>
        <v>CUST74022</v>
      </c>
      <c r="C2419" s="14" t="str">
        <f>Table2[[#This Row],[Date]]</f>
        <v>17/08/2021</v>
      </c>
      <c r="D2419" s="1" t="str">
        <f>TRIM(PROPER(Table2[[#This Row],[Product_Name]]))</f>
        <v>Keyboard</v>
      </c>
      <c r="E2419" s="1" t="str">
        <f>TRIM(PROPER(Table2[[#This Row],[Country]]))</f>
        <v>France</v>
      </c>
      <c r="F2419" s="1" t="str">
        <f>TRIM(PROPER(Table2[[#This Row],[Category]]))</f>
        <v>Wearables</v>
      </c>
      <c r="G2419" s="1" t="str">
        <f>TRIM(PROPER(Table2[[#This Row],[Brand]]))</f>
        <v>Microsoft</v>
      </c>
      <c r="H2419" s="1">
        <f>Table2[[#This Row],[Supplier_ID]]</f>
        <v>1075</v>
      </c>
      <c r="I2419" s="1">
        <f>Table2[[#This Row],[Market_Price]]</f>
        <v>1099.96</v>
      </c>
      <c r="J2419" s="1">
        <f>Table2[[#This Row],[Selling_Price]]</f>
        <v>1522.86</v>
      </c>
      <c r="K2419" s="1">
        <f>Table2[[#This Row],[Quantity]]</f>
        <v>316</v>
      </c>
      <c r="L2419" s="1" t="str">
        <f>IF(ISBLANK(Table2[[#This Row],[Status]]), "No Data Entered", IFERROR(Table2[[#This Row],[Status]], "No Data Entered"))</f>
        <v>Delivered</v>
      </c>
    </row>
    <row r="2420" spans="1:12" x14ac:dyDescent="0.3">
      <c r="A2420" s="1" t="str">
        <f>Table2[[#This Row],[Product_ID]]</f>
        <v>PRO7772</v>
      </c>
      <c r="B2420" s="1" t="str">
        <f>Table2[[#This Row],[Customer_ID]]</f>
        <v>CUST74037</v>
      </c>
      <c r="C2420" s="14" t="str">
        <f>Table2[[#This Row],[Date]]</f>
        <v>27/07/2021</v>
      </c>
      <c r="D2420" s="1" t="str">
        <f>TRIM(PROPER(Table2[[#This Row],[Product_Name]]))</f>
        <v>Camera</v>
      </c>
      <c r="E2420" s="1" t="str">
        <f>TRIM(PROPER(Table2[[#This Row],[Country]]))</f>
        <v>France</v>
      </c>
      <c r="F2420" s="1" t="str">
        <f>TRIM(PROPER(Table2[[#This Row],[Category]]))</f>
        <v>Wearables</v>
      </c>
      <c r="G2420" s="1" t="str">
        <f>TRIM(PROPER(Table2[[#This Row],[Brand]]))</f>
        <v>Apple</v>
      </c>
      <c r="H2420" s="1">
        <f>Table2[[#This Row],[Supplier_ID]]</f>
        <v>1004</v>
      </c>
      <c r="I2420" s="1">
        <f>Table2[[#This Row],[Market_Price]]</f>
        <v>1870.81</v>
      </c>
      <c r="J2420" s="1">
        <f>Table2[[#This Row],[Selling_Price]]</f>
        <v>3208.81</v>
      </c>
      <c r="K2420" s="1">
        <f>Table2[[#This Row],[Quantity]]</f>
        <v>455</v>
      </c>
      <c r="L2420" s="1" t="str">
        <f>IF(ISBLANK(Table2[[#This Row],[Status]]), "No Data Entered", IFERROR(Table2[[#This Row],[Status]], "No Data Entered"))</f>
        <v>Delivered</v>
      </c>
    </row>
    <row r="2421" spans="1:12" x14ac:dyDescent="0.3">
      <c r="A2421" s="1" t="str">
        <f>Table2[[#This Row],[Product_ID]]</f>
        <v>PRO1146</v>
      </c>
      <c r="B2421" s="1" t="str">
        <f>Table2[[#This Row],[Customer_ID]]</f>
        <v>CUST74048</v>
      </c>
      <c r="C2421" s="14" t="str">
        <f>Table2[[#This Row],[Date]]</f>
        <v>05/10/2022</v>
      </c>
      <c r="D2421" s="1" t="str">
        <f>TRIM(PROPER(Table2[[#This Row],[Product_Name]]))</f>
        <v>Laptop</v>
      </c>
      <c r="E2421" s="1" t="str">
        <f>TRIM(PROPER(Table2[[#This Row],[Country]]))</f>
        <v>China</v>
      </c>
      <c r="F2421" s="1" t="str">
        <f>TRIM(PROPER(Table2[[#This Row],[Category]]))</f>
        <v>Computers</v>
      </c>
      <c r="G2421" s="1" t="str">
        <f>TRIM(PROPER(Table2[[#This Row],[Brand]]))</f>
        <v>Dell</v>
      </c>
      <c r="H2421" s="1">
        <f>Table2[[#This Row],[Supplier_ID]]</f>
        <v>1084</v>
      </c>
      <c r="I2421" s="1">
        <f>Table2[[#This Row],[Market_Price]]</f>
        <v>1773.91</v>
      </c>
      <c r="J2421" s="1">
        <f>Table2[[#This Row],[Selling_Price]]</f>
        <v>3403</v>
      </c>
      <c r="K2421" s="1">
        <f>Table2[[#This Row],[Quantity]]</f>
        <v>31</v>
      </c>
      <c r="L2421" s="1" t="str">
        <f>IF(ISBLANK(Table2[[#This Row],[Status]]), "No Data Entered", IFERROR(Table2[[#This Row],[Status]], "No Data Entered"))</f>
        <v>Delivered</v>
      </c>
    </row>
    <row r="2422" spans="1:12" x14ac:dyDescent="0.3">
      <c r="A2422" s="1" t="str">
        <f>Table2[[#This Row],[Product_ID]]</f>
        <v>PRO6392</v>
      </c>
      <c r="B2422" s="1" t="str">
        <f>Table2[[#This Row],[Customer_ID]]</f>
        <v>CUST74113</v>
      </c>
      <c r="C2422" s="14" t="str">
        <f>Table2[[#This Row],[Date]]</f>
        <v>18/09/2023</v>
      </c>
      <c r="D2422" s="1" t="str">
        <f>TRIM(PROPER(Table2[[#This Row],[Product_Name]]))</f>
        <v>Monitor</v>
      </c>
      <c r="E2422" s="1" t="str">
        <f>TRIM(PROPER(Table2[[#This Row],[Country]]))</f>
        <v>Usa</v>
      </c>
      <c r="F2422" s="1" t="str">
        <f>TRIM(PROPER(Table2[[#This Row],[Category]]))</f>
        <v>Computers</v>
      </c>
      <c r="G2422" s="1" t="str">
        <f>TRIM(PROPER(Table2[[#This Row],[Brand]]))</f>
        <v>Apple</v>
      </c>
      <c r="H2422" s="1">
        <f>Table2[[#This Row],[Supplier_ID]]</f>
        <v>1056</v>
      </c>
      <c r="I2422" s="1">
        <f>Table2[[#This Row],[Market_Price]]</f>
        <v>660.67</v>
      </c>
      <c r="J2422" s="1">
        <f>Table2[[#This Row],[Selling_Price]]</f>
        <v>1196.79</v>
      </c>
      <c r="K2422" s="1">
        <f>Table2[[#This Row],[Quantity]]</f>
        <v>6</v>
      </c>
      <c r="L2422" s="1" t="str">
        <f>IF(ISBLANK(Table2[[#This Row],[Status]]), "No Data Entered", IFERROR(Table2[[#This Row],[Status]], "No Data Entered"))</f>
        <v>Delivered</v>
      </c>
    </row>
    <row r="2423" spans="1:12" x14ac:dyDescent="0.3">
      <c r="A2423" s="1" t="str">
        <f>Table2[[#This Row],[Product_ID]]</f>
        <v>PRO7883</v>
      </c>
      <c r="B2423" s="1" t="str">
        <f>Table2[[#This Row],[Customer_ID]]</f>
        <v>CUST74233</v>
      </c>
      <c r="C2423" s="14" t="str">
        <f>Table2[[#This Row],[Date]]</f>
        <v>07/03/2022</v>
      </c>
      <c r="D2423" s="1" t="str">
        <f>TRIM(PROPER(Table2[[#This Row],[Product_Name]]))</f>
        <v>Smartwatch</v>
      </c>
      <c r="E2423" s="1" t="str">
        <f>TRIM(PROPER(Table2[[#This Row],[Country]]))</f>
        <v>Usa</v>
      </c>
      <c r="F2423" s="1" t="str">
        <f>TRIM(PROPER(Table2[[#This Row],[Category]]))</f>
        <v>Wearables</v>
      </c>
      <c r="G2423" s="1" t="str">
        <f>TRIM(PROPER(Table2[[#This Row],[Brand]]))</f>
        <v>Asus</v>
      </c>
      <c r="H2423" s="1">
        <f>Table2[[#This Row],[Supplier_ID]]</f>
        <v>1033</v>
      </c>
      <c r="I2423" s="1">
        <f>Table2[[#This Row],[Market_Price]]</f>
        <v>1824.63</v>
      </c>
      <c r="J2423" s="1">
        <f>Table2[[#This Row],[Selling_Price]]</f>
        <v>3256.53</v>
      </c>
      <c r="K2423" s="1">
        <f>Table2[[#This Row],[Quantity]]</f>
        <v>426</v>
      </c>
      <c r="L2423" s="1" t="str">
        <f>IF(ISBLANK(Table2[[#This Row],[Status]]), "No Data Entered", IFERROR(Table2[[#This Row],[Status]], "No Data Entered"))</f>
        <v>Delivered</v>
      </c>
    </row>
    <row r="2424" spans="1:12" x14ac:dyDescent="0.3">
      <c r="A2424" s="1" t="str">
        <f>Table2[[#This Row],[Product_ID]]</f>
        <v>PRO2945</v>
      </c>
      <c r="B2424" s="1" t="str">
        <f>Table2[[#This Row],[Customer_ID]]</f>
        <v>CUST74239</v>
      </c>
      <c r="C2424" s="14" t="str">
        <f>Table2[[#This Row],[Date]]</f>
        <v>02/11/2024</v>
      </c>
      <c r="D2424" s="1" t="str">
        <f>TRIM(PROPER(Table2[[#This Row],[Product_Name]]))</f>
        <v>Keyboard</v>
      </c>
      <c r="E2424" s="1" t="str">
        <f>TRIM(PROPER(Table2[[#This Row],[Country]]))</f>
        <v>Germany</v>
      </c>
      <c r="F2424" s="1" t="str">
        <f>TRIM(PROPER(Table2[[#This Row],[Category]]))</f>
        <v>Wearables</v>
      </c>
      <c r="G2424" s="1" t="str">
        <f>TRIM(PROPER(Table2[[#This Row],[Brand]]))</f>
        <v>Dell</v>
      </c>
      <c r="H2424" s="1">
        <f>Table2[[#This Row],[Supplier_ID]]</f>
        <v>1034</v>
      </c>
      <c r="I2424" s="1">
        <f>Table2[[#This Row],[Market_Price]]</f>
        <v>1104.81</v>
      </c>
      <c r="J2424" s="1">
        <f>Table2[[#This Row],[Selling_Price]]</f>
        <v>1596.58</v>
      </c>
      <c r="K2424" s="1">
        <f>Table2[[#This Row],[Quantity]]</f>
        <v>376</v>
      </c>
      <c r="L2424" s="1" t="str">
        <f>IF(ISBLANK(Table2[[#This Row],[Status]]), "No Data Entered", IFERROR(Table2[[#This Row],[Status]], "No Data Entered"))</f>
        <v>Delivered</v>
      </c>
    </row>
    <row r="2425" spans="1:12" x14ac:dyDescent="0.3">
      <c r="A2425" s="1" t="str">
        <f>Table2[[#This Row],[Product_ID]]</f>
        <v>PRO3427</v>
      </c>
      <c r="B2425" s="1" t="str">
        <f>Table2[[#This Row],[Customer_ID]]</f>
        <v>CUST74277</v>
      </c>
      <c r="C2425" s="14" t="str">
        <f>Table2[[#This Row],[Date]]</f>
        <v>06/07/2021</v>
      </c>
      <c r="D2425" s="1" t="str">
        <f>TRIM(PROPER(Table2[[#This Row],[Product_Name]]))</f>
        <v>Printer</v>
      </c>
      <c r="E2425" s="1" t="str">
        <f>TRIM(PROPER(Table2[[#This Row],[Country]]))</f>
        <v>China</v>
      </c>
      <c r="F2425" s="1" t="str">
        <f>TRIM(PROPER(Table2[[#This Row],[Category]]))</f>
        <v>Wearables</v>
      </c>
      <c r="G2425" s="1" t="str">
        <f>TRIM(PROPER(Table2[[#This Row],[Brand]]))</f>
        <v>Hp</v>
      </c>
      <c r="H2425" s="1">
        <f>Table2[[#This Row],[Supplier_ID]]</f>
        <v>1080</v>
      </c>
      <c r="I2425" s="1">
        <f>Table2[[#This Row],[Market_Price]]</f>
        <v>1034.5899999999999</v>
      </c>
      <c r="J2425" s="1">
        <f>Table2[[#This Row],[Selling_Price]]</f>
        <v>1188.68</v>
      </c>
      <c r="K2425" s="1">
        <f>Table2[[#This Row],[Quantity]]</f>
        <v>390</v>
      </c>
      <c r="L2425" s="1" t="str">
        <f>IF(ISBLANK(Table2[[#This Row],[Status]]), "No Data Entered", IFERROR(Table2[[#This Row],[Status]], "No Data Entered"))</f>
        <v>Delivered</v>
      </c>
    </row>
    <row r="2426" spans="1:12" x14ac:dyDescent="0.3">
      <c r="A2426" s="1" t="str">
        <f>Table2[[#This Row],[Product_ID]]</f>
        <v>PRO9991</v>
      </c>
      <c r="B2426" s="1" t="str">
        <f>Table2[[#This Row],[Customer_ID]]</f>
        <v>CUST74412</v>
      </c>
      <c r="C2426" s="14" t="str">
        <f>Table2[[#This Row],[Date]]</f>
        <v>19/08/2023</v>
      </c>
      <c r="D2426" s="1" t="str">
        <f>TRIM(PROPER(Table2[[#This Row],[Product_Name]]))</f>
        <v>Camera</v>
      </c>
      <c r="E2426" s="1" t="str">
        <f>TRIM(PROPER(Table2[[#This Row],[Country]]))</f>
        <v>China</v>
      </c>
      <c r="F2426" s="1" t="str">
        <f>TRIM(PROPER(Table2[[#This Row],[Category]]))</f>
        <v>Accessories</v>
      </c>
      <c r="G2426" s="1" t="str">
        <f>TRIM(PROPER(Table2[[#This Row],[Brand]]))</f>
        <v>Canon</v>
      </c>
      <c r="H2426" s="1">
        <f>Table2[[#This Row],[Supplier_ID]]</f>
        <v>1099</v>
      </c>
      <c r="I2426" s="1">
        <f>Table2[[#This Row],[Market_Price]]</f>
        <v>90.57</v>
      </c>
      <c r="J2426" s="1">
        <f>Table2[[#This Row],[Selling_Price]]</f>
        <v>154.44</v>
      </c>
      <c r="K2426" s="1">
        <f>Table2[[#This Row],[Quantity]]</f>
        <v>274</v>
      </c>
      <c r="L2426" s="1" t="str">
        <f>IF(ISBLANK(Table2[[#This Row],[Status]]), "No Data Entered", IFERROR(Table2[[#This Row],[Status]], "No Data Entered"))</f>
        <v>Delivered</v>
      </c>
    </row>
    <row r="2427" spans="1:12" x14ac:dyDescent="0.3">
      <c r="A2427" s="1" t="str">
        <f>Table2[[#This Row],[Product_ID]]</f>
        <v>PRO2035</v>
      </c>
      <c r="B2427" s="1" t="str">
        <f>Table2[[#This Row],[Customer_ID]]</f>
        <v>CUST74442</v>
      </c>
      <c r="C2427" s="14" t="str">
        <f>Table2[[#This Row],[Date]]</f>
        <v>09/10/2024</v>
      </c>
      <c r="D2427" s="1" t="str">
        <f>TRIM(PROPER(Table2[[#This Row],[Product_Name]]))</f>
        <v>Laptop</v>
      </c>
      <c r="E2427" s="1" t="str">
        <f>TRIM(PROPER(Table2[[#This Row],[Country]]))</f>
        <v>India</v>
      </c>
      <c r="F2427" s="1" t="str">
        <f>TRIM(PROPER(Table2[[#This Row],[Category]]))</f>
        <v>Computers</v>
      </c>
      <c r="G2427" s="1" t="str">
        <f>TRIM(PROPER(Table2[[#This Row],[Brand]]))</f>
        <v>Lenovo</v>
      </c>
      <c r="H2427" s="1">
        <f>Table2[[#This Row],[Supplier_ID]]</f>
        <v>1088</v>
      </c>
      <c r="I2427" s="1">
        <f>Table2[[#This Row],[Market_Price]]</f>
        <v>1309.17</v>
      </c>
      <c r="J2427" s="1">
        <f>Table2[[#This Row],[Selling_Price]]</f>
        <v>1848.1</v>
      </c>
      <c r="K2427" s="1">
        <f>Table2[[#This Row],[Quantity]]</f>
        <v>398</v>
      </c>
      <c r="L2427" s="1" t="str">
        <f>IF(ISBLANK(Table2[[#This Row],[Status]]), "No Data Entered", IFERROR(Table2[[#This Row],[Status]], "No Data Entered"))</f>
        <v>Delivered</v>
      </c>
    </row>
    <row r="2428" spans="1:12" x14ac:dyDescent="0.3">
      <c r="A2428" s="1" t="str">
        <f>Table2[[#This Row],[Product_ID]]</f>
        <v>PRO7929</v>
      </c>
      <c r="B2428" s="1" t="str">
        <f>Table2[[#This Row],[Customer_ID]]</f>
        <v>CUST74706</v>
      </c>
      <c r="C2428" s="14" t="str">
        <f>Table2[[#This Row],[Date]]</f>
        <v>20/03/2021</v>
      </c>
      <c r="D2428" s="1" t="str">
        <f>TRIM(PROPER(Table2[[#This Row],[Product_Name]]))</f>
        <v>Keyboard</v>
      </c>
      <c r="E2428" s="1" t="str">
        <f>TRIM(PROPER(Table2[[#This Row],[Country]]))</f>
        <v>Germany</v>
      </c>
      <c r="F2428" s="1" t="str">
        <f>TRIM(PROPER(Table2[[#This Row],[Category]]))</f>
        <v>Office Supplies</v>
      </c>
      <c r="G2428" s="1" t="str">
        <f>TRIM(PROPER(Table2[[#This Row],[Brand]]))</f>
        <v>Logitech</v>
      </c>
      <c r="H2428" s="1">
        <f>Table2[[#This Row],[Supplier_ID]]</f>
        <v>1032</v>
      </c>
      <c r="I2428" s="1">
        <f>Table2[[#This Row],[Market_Price]]</f>
        <v>829.52</v>
      </c>
      <c r="J2428" s="1">
        <f>Table2[[#This Row],[Selling_Price]]</f>
        <v>1055.23</v>
      </c>
      <c r="K2428" s="1">
        <f>Table2[[#This Row],[Quantity]]</f>
        <v>208</v>
      </c>
      <c r="L2428" s="1" t="str">
        <f>IF(ISBLANK(Table2[[#This Row],[Status]]), "No Data Entered", IFERROR(Table2[[#This Row],[Status]], "No Data Entered"))</f>
        <v>Delivered</v>
      </c>
    </row>
    <row r="2429" spans="1:12" x14ac:dyDescent="0.3">
      <c r="A2429" s="1" t="str">
        <f>Table2[[#This Row],[Product_ID]]</f>
        <v>PRO2383</v>
      </c>
      <c r="B2429" s="1" t="str">
        <f>Table2[[#This Row],[Customer_ID]]</f>
        <v>CUST74749</v>
      </c>
      <c r="C2429" s="14" t="str">
        <f>Table2[[#This Row],[Date]]</f>
        <v>18/08/2022</v>
      </c>
      <c r="D2429" s="1" t="str">
        <f>TRIM(PROPER(Table2[[#This Row],[Product_Name]]))</f>
        <v>Camera</v>
      </c>
      <c r="E2429" s="1" t="str">
        <f>TRIM(PROPER(Table2[[#This Row],[Country]]))</f>
        <v>Canada</v>
      </c>
      <c r="F2429" s="1" t="str">
        <f>TRIM(PROPER(Table2[[#This Row],[Category]]))</f>
        <v>Electronics</v>
      </c>
      <c r="G2429" s="1" t="str">
        <f>TRIM(PROPER(Table2[[#This Row],[Brand]]))</f>
        <v>Microsoft</v>
      </c>
      <c r="H2429" s="1">
        <f>Table2[[#This Row],[Supplier_ID]]</f>
        <v>1028</v>
      </c>
      <c r="I2429" s="1">
        <f>Table2[[#This Row],[Market_Price]]</f>
        <v>609.48</v>
      </c>
      <c r="J2429" s="1">
        <f>Table2[[#This Row],[Selling_Price]]</f>
        <v>722.95</v>
      </c>
      <c r="K2429" s="1">
        <f>Table2[[#This Row],[Quantity]]</f>
        <v>371</v>
      </c>
      <c r="L2429" s="1" t="str">
        <f>IF(ISBLANK(Table2[[#This Row],[Status]]), "No Data Entered", IFERROR(Table2[[#This Row],[Status]], "No Data Entered"))</f>
        <v>Delivered</v>
      </c>
    </row>
    <row r="2430" spans="1:12" x14ac:dyDescent="0.3">
      <c r="A2430" s="1" t="str">
        <f>Table2[[#This Row],[Product_ID]]</f>
        <v>PRO8332</v>
      </c>
      <c r="B2430" s="1" t="str">
        <f>Table2[[#This Row],[Customer_ID]]</f>
        <v>CUST74757</v>
      </c>
      <c r="C2430" s="14" t="str">
        <f>Table2[[#This Row],[Date]]</f>
        <v>21/03/2025</v>
      </c>
      <c r="D2430" s="1" t="str">
        <f>TRIM(PROPER(Table2[[#This Row],[Product_Name]]))</f>
        <v>Keyboard</v>
      </c>
      <c r="E2430" s="1" t="str">
        <f>TRIM(PROPER(Table2[[#This Row],[Country]]))</f>
        <v>Uk</v>
      </c>
      <c r="F2430" s="1" t="str">
        <f>TRIM(PROPER(Table2[[#This Row],[Category]]))</f>
        <v>Wearables</v>
      </c>
      <c r="G2430" s="1" t="str">
        <f>TRIM(PROPER(Table2[[#This Row],[Brand]]))</f>
        <v>Apple</v>
      </c>
      <c r="H2430" s="1">
        <f>Table2[[#This Row],[Supplier_ID]]</f>
        <v>1054</v>
      </c>
      <c r="I2430" s="1">
        <f>Table2[[#This Row],[Market_Price]]</f>
        <v>65.400000000000006</v>
      </c>
      <c r="J2430" s="1">
        <f>Table2[[#This Row],[Selling_Price]]</f>
        <v>122.24</v>
      </c>
      <c r="K2430" s="1">
        <f>Table2[[#This Row],[Quantity]]</f>
        <v>482</v>
      </c>
      <c r="L2430" s="1" t="str">
        <f>IF(ISBLANK(Table2[[#This Row],[Status]]), "No Data Entered", IFERROR(Table2[[#This Row],[Status]], "No Data Entered"))</f>
        <v>Delivered</v>
      </c>
    </row>
    <row r="2431" spans="1:12" x14ac:dyDescent="0.3">
      <c r="A2431" s="1" t="str">
        <f>Table2[[#This Row],[Product_ID]]</f>
        <v>PRO1114</v>
      </c>
      <c r="B2431" s="1" t="str">
        <f>Table2[[#This Row],[Customer_ID]]</f>
        <v>CUST74799</v>
      </c>
      <c r="C2431" s="14" t="str">
        <f>Table2[[#This Row],[Date]]</f>
        <v>23/04/2021</v>
      </c>
      <c r="D2431" s="1" t="str">
        <f>TRIM(PROPER(Table2[[#This Row],[Product_Name]]))</f>
        <v>Smartwatch</v>
      </c>
      <c r="E2431" s="1" t="str">
        <f>TRIM(PROPER(Table2[[#This Row],[Country]]))</f>
        <v>Uk</v>
      </c>
      <c r="F2431" s="1" t="str">
        <f>TRIM(PROPER(Table2[[#This Row],[Category]]))</f>
        <v>Wearables</v>
      </c>
      <c r="G2431" s="1" t="str">
        <f>TRIM(PROPER(Table2[[#This Row],[Brand]]))</f>
        <v>Dell</v>
      </c>
      <c r="H2431" s="1">
        <f>Table2[[#This Row],[Supplier_ID]]</f>
        <v>1083</v>
      </c>
      <c r="I2431" s="1">
        <f>Table2[[#This Row],[Market_Price]]</f>
        <v>1480.31</v>
      </c>
      <c r="J2431" s="1">
        <f>Table2[[#This Row],[Selling_Price]]</f>
        <v>2017.32</v>
      </c>
      <c r="K2431" s="1">
        <f>Table2[[#This Row],[Quantity]]</f>
        <v>401</v>
      </c>
      <c r="L2431" s="1" t="str">
        <f>IF(ISBLANK(Table2[[#This Row],[Status]]), "No Data Entered", IFERROR(Table2[[#This Row],[Status]], "No Data Entered"))</f>
        <v>Delivered</v>
      </c>
    </row>
    <row r="2432" spans="1:12" x14ac:dyDescent="0.3">
      <c r="A2432" s="1" t="str">
        <f>Table2[[#This Row],[Product_ID]]</f>
        <v>PRO3287</v>
      </c>
      <c r="B2432" s="1" t="str">
        <f>Table2[[#This Row],[Customer_ID]]</f>
        <v>CUST74817</v>
      </c>
      <c r="C2432" s="14" t="str">
        <f>Table2[[#This Row],[Date]]</f>
        <v>18/02/2022</v>
      </c>
      <c r="D2432" s="1" t="str">
        <f>TRIM(PROPER(Table2[[#This Row],[Product_Name]]))</f>
        <v>Tablet</v>
      </c>
      <c r="E2432" s="1" t="str">
        <f>TRIM(PROPER(Table2[[#This Row],[Country]]))</f>
        <v>Canada</v>
      </c>
      <c r="F2432" s="1" t="str">
        <f>TRIM(PROPER(Table2[[#This Row],[Category]]))</f>
        <v>Computers</v>
      </c>
      <c r="G2432" s="1" t="str">
        <f>TRIM(PROPER(Table2[[#This Row],[Brand]]))</f>
        <v>Asus</v>
      </c>
      <c r="H2432" s="1">
        <f>Table2[[#This Row],[Supplier_ID]]</f>
        <v>1045</v>
      </c>
      <c r="I2432" s="1">
        <f>Table2[[#This Row],[Market_Price]]</f>
        <v>745.08</v>
      </c>
      <c r="J2432" s="1">
        <f>Table2[[#This Row],[Selling_Price]]</f>
        <v>1016.14</v>
      </c>
      <c r="K2432" s="1">
        <f>Table2[[#This Row],[Quantity]]</f>
        <v>365</v>
      </c>
      <c r="L2432" s="1" t="str">
        <f>IF(ISBLANK(Table2[[#This Row],[Status]]), "No Data Entered", IFERROR(Table2[[#This Row],[Status]], "No Data Entered"))</f>
        <v>Delivered</v>
      </c>
    </row>
    <row r="2433" spans="1:12" x14ac:dyDescent="0.3">
      <c r="A2433" s="1" t="str">
        <f>Table2[[#This Row],[Product_ID]]</f>
        <v>PRO3670</v>
      </c>
      <c r="B2433" s="1" t="str">
        <f>Table2[[#This Row],[Customer_ID]]</f>
        <v>CUST74895</v>
      </c>
      <c r="C2433" s="14" t="str">
        <f>Table2[[#This Row],[Date]]</f>
        <v>04/03/2025</v>
      </c>
      <c r="D2433" s="1" t="str">
        <f>TRIM(PROPER(Table2[[#This Row],[Product_Name]]))</f>
        <v>Tablet</v>
      </c>
      <c r="E2433" s="1" t="str">
        <f>TRIM(PROPER(Table2[[#This Row],[Country]]))</f>
        <v>Usa</v>
      </c>
      <c r="F2433" s="1" t="str">
        <f>TRIM(PROPER(Table2[[#This Row],[Category]]))</f>
        <v>Office Supplies</v>
      </c>
      <c r="G2433" s="1" t="str">
        <f>TRIM(PROPER(Table2[[#This Row],[Brand]]))</f>
        <v>Lenovo</v>
      </c>
      <c r="H2433" s="1">
        <f>Table2[[#This Row],[Supplier_ID]]</f>
        <v>1067</v>
      </c>
      <c r="I2433" s="1">
        <f>Table2[[#This Row],[Market_Price]]</f>
        <v>776.75</v>
      </c>
      <c r="J2433" s="1">
        <f>Table2[[#This Row],[Selling_Price]]</f>
        <v>1168.9000000000001</v>
      </c>
      <c r="K2433" s="1">
        <f>Table2[[#This Row],[Quantity]]</f>
        <v>39</v>
      </c>
      <c r="L2433" s="1" t="str">
        <f>IF(ISBLANK(Table2[[#This Row],[Status]]), "No Data Entered", IFERROR(Table2[[#This Row],[Status]], "No Data Entered"))</f>
        <v>Delivered</v>
      </c>
    </row>
    <row r="2434" spans="1:12" x14ac:dyDescent="0.3">
      <c r="A2434" s="1" t="str">
        <f>Table2[[#This Row],[Product_ID]]</f>
        <v>PRO2723</v>
      </c>
      <c r="B2434" s="1" t="str">
        <f>Table2[[#This Row],[Customer_ID]]</f>
        <v>CUST74917</v>
      </c>
      <c r="C2434" s="14" t="str">
        <f>Table2[[#This Row],[Date]]</f>
        <v>11/07/2022</v>
      </c>
      <c r="D2434" s="1" t="str">
        <f>TRIM(PROPER(Table2[[#This Row],[Product_Name]]))</f>
        <v>Monitor</v>
      </c>
      <c r="E2434" s="1" t="str">
        <f>TRIM(PROPER(Table2[[#This Row],[Country]]))</f>
        <v>Germany</v>
      </c>
      <c r="F2434" s="1" t="str">
        <f>TRIM(PROPER(Table2[[#This Row],[Category]]))</f>
        <v>Electronics</v>
      </c>
      <c r="G2434" s="1" t="str">
        <f>TRIM(PROPER(Table2[[#This Row],[Brand]]))</f>
        <v>Apple</v>
      </c>
      <c r="H2434" s="1">
        <f>Table2[[#This Row],[Supplier_ID]]</f>
        <v>1018</v>
      </c>
      <c r="I2434" s="1">
        <f>Table2[[#This Row],[Market_Price]]</f>
        <v>1948.86</v>
      </c>
      <c r="J2434" s="1">
        <f>Table2[[#This Row],[Selling_Price]]</f>
        <v>3232.56</v>
      </c>
      <c r="K2434" s="1">
        <f>Table2[[#This Row],[Quantity]]</f>
        <v>393</v>
      </c>
      <c r="L2434" s="1" t="str">
        <f>IF(ISBLANK(Table2[[#This Row],[Status]]), "No Data Entered", IFERROR(Table2[[#This Row],[Status]], "No Data Entered"))</f>
        <v>Delivered</v>
      </c>
    </row>
    <row r="2435" spans="1:12" x14ac:dyDescent="0.3">
      <c r="A2435" s="1" t="str">
        <f>Table2[[#This Row],[Product_ID]]</f>
        <v>PRO3708</v>
      </c>
      <c r="B2435" s="1" t="str">
        <f>Table2[[#This Row],[Customer_ID]]</f>
        <v>CUST75037</v>
      </c>
      <c r="C2435" s="14" t="str">
        <f>Table2[[#This Row],[Date]]</f>
        <v>30/07/2021</v>
      </c>
      <c r="D2435" s="1" t="str">
        <f>TRIM(PROPER(Table2[[#This Row],[Product_Name]]))</f>
        <v>Monitor</v>
      </c>
      <c r="E2435" s="1" t="str">
        <f>TRIM(PROPER(Table2[[#This Row],[Country]]))</f>
        <v>France</v>
      </c>
      <c r="F2435" s="1" t="str">
        <f>TRIM(PROPER(Table2[[#This Row],[Category]]))</f>
        <v>Wearables</v>
      </c>
      <c r="G2435" s="1" t="str">
        <f>TRIM(PROPER(Table2[[#This Row],[Brand]]))</f>
        <v>Asus</v>
      </c>
      <c r="H2435" s="1">
        <f>Table2[[#This Row],[Supplier_ID]]</f>
        <v>1044</v>
      </c>
      <c r="I2435" s="1">
        <f>Table2[[#This Row],[Market_Price]]</f>
        <v>1027.43</v>
      </c>
      <c r="J2435" s="1">
        <f>Table2[[#This Row],[Selling_Price]]</f>
        <v>1937.56</v>
      </c>
      <c r="K2435" s="1">
        <f>Table2[[#This Row],[Quantity]]</f>
        <v>390</v>
      </c>
      <c r="L2435" s="1" t="str">
        <f>IF(ISBLANK(Table2[[#This Row],[Status]]), "No Data Entered", IFERROR(Table2[[#This Row],[Status]], "No Data Entered"))</f>
        <v>Delivered</v>
      </c>
    </row>
    <row r="2436" spans="1:12" x14ac:dyDescent="0.3">
      <c r="A2436" s="1" t="str">
        <f>Table2[[#This Row],[Product_ID]]</f>
        <v>PRO8563</v>
      </c>
      <c r="B2436" s="1" t="str">
        <f>Table2[[#This Row],[Customer_ID]]</f>
        <v>CUST75125</v>
      </c>
      <c r="C2436" s="14" t="str">
        <f>Table2[[#This Row],[Date]]</f>
        <v>30/04/2022</v>
      </c>
      <c r="D2436" s="1" t="str">
        <f>TRIM(PROPER(Table2[[#This Row],[Product_Name]]))</f>
        <v>Printer</v>
      </c>
      <c r="E2436" s="1" t="str">
        <f>TRIM(PROPER(Table2[[#This Row],[Country]]))</f>
        <v>Japan</v>
      </c>
      <c r="F2436" s="1" t="str">
        <f>TRIM(PROPER(Table2[[#This Row],[Category]]))</f>
        <v>Accessories</v>
      </c>
      <c r="G2436" s="1" t="str">
        <f>TRIM(PROPER(Table2[[#This Row],[Brand]]))</f>
        <v>Dell</v>
      </c>
      <c r="H2436" s="1">
        <f>Table2[[#This Row],[Supplier_ID]]</f>
        <v>1062</v>
      </c>
      <c r="I2436" s="1">
        <f>Table2[[#This Row],[Market_Price]]</f>
        <v>864.98</v>
      </c>
      <c r="J2436" s="1">
        <f>Table2[[#This Row],[Selling_Price]]</f>
        <v>1134.8599999999999</v>
      </c>
      <c r="K2436" s="1">
        <f>Table2[[#This Row],[Quantity]]</f>
        <v>198</v>
      </c>
      <c r="L2436" s="1" t="str">
        <f>IF(ISBLANK(Table2[[#This Row],[Status]]), "No Data Entered", IFERROR(Table2[[#This Row],[Status]], "No Data Entered"))</f>
        <v>Delivered</v>
      </c>
    </row>
    <row r="2437" spans="1:12" x14ac:dyDescent="0.3">
      <c r="A2437" s="1" t="str">
        <f>Table2[[#This Row],[Product_ID]]</f>
        <v>PRO8291</v>
      </c>
      <c r="B2437" s="1" t="str">
        <f>Table2[[#This Row],[Customer_ID]]</f>
        <v>CUST75156</v>
      </c>
      <c r="C2437" s="14" t="str">
        <f>Table2[[#This Row],[Date]]</f>
        <v>06/04/2023</v>
      </c>
      <c r="D2437" s="1" t="str">
        <f>TRIM(PROPER(Table2[[#This Row],[Product_Name]]))</f>
        <v>Smartwatch</v>
      </c>
      <c r="E2437" s="1" t="str">
        <f>TRIM(PROPER(Table2[[#This Row],[Country]]))</f>
        <v>India</v>
      </c>
      <c r="F2437" s="1" t="str">
        <f>TRIM(PROPER(Table2[[#This Row],[Category]]))</f>
        <v>Office Supplies</v>
      </c>
      <c r="G2437" s="1" t="str">
        <f>TRIM(PROPER(Table2[[#This Row],[Brand]]))</f>
        <v>Asus</v>
      </c>
      <c r="H2437" s="1">
        <f>Table2[[#This Row],[Supplier_ID]]</f>
        <v>1069</v>
      </c>
      <c r="I2437" s="1">
        <f>Table2[[#This Row],[Market_Price]]</f>
        <v>358.55</v>
      </c>
      <c r="J2437" s="1">
        <f>Table2[[#This Row],[Selling_Price]]</f>
        <v>448.84</v>
      </c>
      <c r="K2437" s="1">
        <f>Table2[[#This Row],[Quantity]]</f>
        <v>112</v>
      </c>
      <c r="L2437" s="1" t="str">
        <f>IF(ISBLANK(Table2[[#This Row],[Status]]), "No Data Entered", IFERROR(Table2[[#This Row],[Status]], "No Data Entered"))</f>
        <v>Delivered</v>
      </c>
    </row>
    <row r="2438" spans="1:12" x14ac:dyDescent="0.3">
      <c r="A2438" s="1" t="str">
        <f>Table2[[#This Row],[Product_ID]]</f>
        <v>PRO3955</v>
      </c>
      <c r="B2438" s="1" t="str">
        <f>Table2[[#This Row],[Customer_ID]]</f>
        <v>CUST75373</v>
      </c>
      <c r="C2438" s="14" t="str">
        <f>Table2[[#This Row],[Date]]</f>
        <v>17/08/2025</v>
      </c>
      <c r="D2438" s="1" t="str">
        <f>TRIM(PROPER(Table2[[#This Row],[Product_Name]]))</f>
        <v>Monitor</v>
      </c>
      <c r="E2438" s="1" t="str">
        <f>TRIM(PROPER(Table2[[#This Row],[Country]]))</f>
        <v>Brazil</v>
      </c>
      <c r="F2438" s="1" t="str">
        <f>TRIM(PROPER(Table2[[#This Row],[Category]]))</f>
        <v>Wearables</v>
      </c>
      <c r="G2438" s="1" t="str">
        <f>TRIM(PROPER(Table2[[#This Row],[Brand]]))</f>
        <v>Sony</v>
      </c>
      <c r="H2438" s="1">
        <f>Table2[[#This Row],[Supplier_ID]]</f>
        <v>1065</v>
      </c>
      <c r="I2438" s="1">
        <f>Table2[[#This Row],[Market_Price]]</f>
        <v>413.73</v>
      </c>
      <c r="J2438" s="1">
        <f>Table2[[#This Row],[Selling_Price]]</f>
        <v>818.38</v>
      </c>
      <c r="K2438" s="1">
        <f>Table2[[#This Row],[Quantity]]</f>
        <v>310</v>
      </c>
      <c r="L2438" s="1" t="str">
        <f>IF(ISBLANK(Table2[[#This Row],[Status]]), "No Data Entered", IFERROR(Table2[[#This Row],[Status]], "No Data Entered"))</f>
        <v>Delivered</v>
      </c>
    </row>
    <row r="2439" spans="1:12" x14ac:dyDescent="0.3">
      <c r="A2439" s="1" t="str">
        <f>Table2[[#This Row],[Product_ID]]</f>
        <v>PRO3794</v>
      </c>
      <c r="B2439" s="1" t="str">
        <f>Table2[[#This Row],[Customer_ID]]</f>
        <v>CUST75424</v>
      </c>
      <c r="C2439" s="14" t="str">
        <f>Table2[[#This Row],[Date]]</f>
        <v>16/01/2022</v>
      </c>
      <c r="D2439" s="1" t="str">
        <f>TRIM(PROPER(Table2[[#This Row],[Product_Name]]))</f>
        <v>Smartwatch</v>
      </c>
      <c r="E2439" s="1" t="str">
        <f>TRIM(PROPER(Table2[[#This Row],[Country]]))</f>
        <v>Brazil</v>
      </c>
      <c r="F2439" s="1" t="str">
        <f>TRIM(PROPER(Table2[[#This Row],[Category]]))</f>
        <v>Wearables</v>
      </c>
      <c r="G2439" s="1" t="str">
        <f>TRIM(PROPER(Table2[[#This Row],[Brand]]))</f>
        <v>Hp</v>
      </c>
      <c r="H2439" s="1">
        <f>Table2[[#This Row],[Supplier_ID]]</f>
        <v>1006</v>
      </c>
      <c r="I2439" s="1">
        <f>Table2[[#This Row],[Market_Price]]</f>
        <v>154.86000000000001</v>
      </c>
      <c r="J2439" s="1">
        <f>Table2[[#This Row],[Selling_Price]]</f>
        <v>191.14</v>
      </c>
      <c r="K2439" s="1">
        <f>Table2[[#This Row],[Quantity]]</f>
        <v>78</v>
      </c>
      <c r="L2439" s="1" t="str">
        <f>IF(ISBLANK(Table2[[#This Row],[Status]]), "No Data Entered", IFERROR(Table2[[#This Row],[Status]], "No Data Entered"))</f>
        <v>Delivered</v>
      </c>
    </row>
    <row r="2440" spans="1:12" x14ac:dyDescent="0.3">
      <c r="A2440" s="1" t="str">
        <f>Table2[[#This Row],[Product_ID]]</f>
        <v>PRO5803</v>
      </c>
      <c r="B2440" s="1" t="str">
        <f>Table2[[#This Row],[Customer_ID]]</f>
        <v>CUST75480</v>
      </c>
      <c r="C2440" s="14" t="str">
        <f>Table2[[#This Row],[Date]]</f>
        <v>27/04/2023</v>
      </c>
      <c r="D2440" s="1" t="str">
        <f>TRIM(PROPER(Table2[[#This Row],[Product_Name]]))</f>
        <v>Laptop</v>
      </c>
      <c r="E2440" s="1" t="str">
        <f>TRIM(PROPER(Table2[[#This Row],[Country]]))</f>
        <v>Japan</v>
      </c>
      <c r="F2440" s="1" t="str">
        <f>TRIM(PROPER(Table2[[#This Row],[Category]]))</f>
        <v>Computers</v>
      </c>
      <c r="G2440" s="1" t="str">
        <f>TRIM(PROPER(Table2[[#This Row],[Brand]]))</f>
        <v>Samsung</v>
      </c>
      <c r="H2440" s="1">
        <f>Table2[[#This Row],[Supplier_ID]]</f>
        <v>1056</v>
      </c>
      <c r="I2440" s="1">
        <f>Table2[[#This Row],[Market_Price]]</f>
        <v>876.98</v>
      </c>
      <c r="J2440" s="1">
        <f>Table2[[#This Row],[Selling_Price]]</f>
        <v>1160.1600000000001</v>
      </c>
      <c r="K2440" s="1">
        <f>Table2[[#This Row],[Quantity]]</f>
        <v>87</v>
      </c>
      <c r="L2440" s="1" t="str">
        <f>IF(ISBLANK(Table2[[#This Row],[Status]]), "No Data Entered", IFERROR(Table2[[#This Row],[Status]], "No Data Entered"))</f>
        <v>Delivered</v>
      </c>
    </row>
    <row r="2441" spans="1:12" x14ac:dyDescent="0.3">
      <c r="A2441" s="1" t="str">
        <f>Table2[[#This Row],[Product_ID]]</f>
        <v>PRO7040</v>
      </c>
      <c r="B2441" s="1" t="str">
        <f>Table2[[#This Row],[Customer_ID]]</f>
        <v>CUST75704</v>
      </c>
      <c r="C2441" s="14" t="str">
        <f>Table2[[#This Row],[Date]]</f>
        <v>12/07/2021</v>
      </c>
      <c r="D2441" s="1" t="str">
        <f>TRIM(PROPER(Table2[[#This Row],[Product_Name]]))</f>
        <v>Smartphone</v>
      </c>
      <c r="E2441" s="1" t="str">
        <f>TRIM(PROPER(Table2[[#This Row],[Country]]))</f>
        <v>France</v>
      </c>
      <c r="F2441" s="1" t="str">
        <f>TRIM(PROPER(Table2[[#This Row],[Category]]))</f>
        <v>Wearables</v>
      </c>
      <c r="G2441" s="1" t="str">
        <f>TRIM(PROPER(Table2[[#This Row],[Brand]]))</f>
        <v>Asus</v>
      </c>
      <c r="H2441" s="1">
        <f>Table2[[#This Row],[Supplier_ID]]</f>
        <v>1044</v>
      </c>
      <c r="I2441" s="1">
        <f>Table2[[#This Row],[Market_Price]]</f>
        <v>621.04</v>
      </c>
      <c r="J2441" s="1">
        <f>Table2[[#This Row],[Selling_Price]]</f>
        <v>819.13</v>
      </c>
      <c r="K2441" s="1">
        <f>Table2[[#This Row],[Quantity]]</f>
        <v>273</v>
      </c>
      <c r="L2441" s="1" t="str">
        <f>IF(ISBLANK(Table2[[#This Row],[Status]]), "No Data Entered", IFERROR(Table2[[#This Row],[Status]], "No Data Entered"))</f>
        <v>Delivered</v>
      </c>
    </row>
    <row r="2442" spans="1:12" x14ac:dyDescent="0.3">
      <c r="A2442" s="1" t="str">
        <f>Table2[[#This Row],[Product_ID]]</f>
        <v>PRO2931</v>
      </c>
      <c r="B2442" s="1" t="str">
        <f>Table2[[#This Row],[Customer_ID]]</f>
        <v>CUST75992</v>
      </c>
      <c r="C2442" s="14" t="str">
        <f>Table2[[#This Row],[Date]]</f>
        <v>14/03/2024</v>
      </c>
      <c r="D2442" s="1" t="str">
        <f>TRIM(PROPER(Table2[[#This Row],[Product_Name]]))</f>
        <v>Keyboard</v>
      </c>
      <c r="E2442" s="1" t="str">
        <f>TRIM(PROPER(Table2[[#This Row],[Country]]))</f>
        <v>India</v>
      </c>
      <c r="F2442" s="1" t="str">
        <f>TRIM(PROPER(Table2[[#This Row],[Category]]))</f>
        <v>Office Supplies</v>
      </c>
      <c r="G2442" s="1" t="str">
        <f>TRIM(PROPER(Table2[[#This Row],[Brand]]))</f>
        <v>Hp</v>
      </c>
      <c r="H2442" s="1">
        <f>Table2[[#This Row],[Supplier_ID]]</f>
        <v>1076</v>
      </c>
      <c r="I2442" s="1">
        <f>Table2[[#This Row],[Market_Price]]</f>
        <v>462.31</v>
      </c>
      <c r="J2442" s="1">
        <f>Table2[[#This Row],[Selling_Price]]</f>
        <v>777.36</v>
      </c>
      <c r="K2442" s="1">
        <f>Table2[[#This Row],[Quantity]]</f>
        <v>123</v>
      </c>
      <c r="L2442" s="1" t="str">
        <f>IF(ISBLANK(Table2[[#This Row],[Status]]), "No Data Entered", IFERROR(Table2[[#This Row],[Status]], "No Data Entered"))</f>
        <v>Delivered</v>
      </c>
    </row>
    <row r="2443" spans="1:12" x14ac:dyDescent="0.3">
      <c r="A2443" s="1" t="str">
        <f>Table2[[#This Row],[Product_ID]]</f>
        <v>PRO3349</v>
      </c>
      <c r="B2443" s="1" t="str">
        <f>Table2[[#This Row],[Customer_ID]]</f>
        <v>CUST76004</v>
      </c>
      <c r="C2443" s="14" t="str">
        <f>Table2[[#This Row],[Date]]</f>
        <v>30/11/2024</v>
      </c>
      <c r="D2443" s="1" t="str">
        <f>TRIM(PROPER(Table2[[#This Row],[Product_Name]]))</f>
        <v>Mouse</v>
      </c>
      <c r="E2443" s="1" t="str">
        <f>TRIM(PROPER(Table2[[#This Row],[Country]]))</f>
        <v>Brazil</v>
      </c>
      <c r="F2443" s="1" t="str">
        <f>TRIM(PROPER(Table2[[#This Row],[Category]]))</f>
        <v>Wearables</v>
      </c>
      <c r="G2443" s="1" t="str">
        <f>TRIM(PROPER(Table2[[#This Row],[Brand]]))</f>
        <v>Logitech</v>
      </c>
      <c r="H2443" s="1">
        <f>Table2[[#This Row],[Supplier_ID]]</f>
        <v>1064</v>
      </c>
      <c r="I2443" s="1">
        <f>Table2[[#This Row],[Market_Price]]</f>
        <v>439.22</v>
      </c>
      <c r="J2443" s="1">
        <f>Table2[[#This Row],[Selling_Price]]</f>
        <v>736.48</v>
      </c>
      <c r="K2443" s="1">
        <f>Table2[[#This Row],[Quantity]]</f>
        <v>455</v>
      </c>
      <c r="L2443" s="1" t="str">
        <f>IF(ISBLANK(Table2[[#This Row],[Status]]), "No Data Entered", IFERROR(Table2[[#This Row],[Status]], "No Data Entered"))</f>
        <v>Delivered</v>
      </c>
    </row>
    <row r="2444" spans="1:12" x14ac:dyDescent="0.3">
      <c r="A2444" s="1" t="str">
        <f>Table2[[#This Row],[Product_ID]]</f>
        <v>PRO6970</v>
      </c>
      <c r="B2444" s="1" t="str">
        <f>Table2[[#This Row],[Customer_ID]]</f>
        <v>CUST76022</v>
      </c>
      <c r="C2444" s="14" t="str">
        <f>Table2[[#This Row],[Date]]</f>
        <v>19/12/2021</v>
      </c>
      <c r="D2444" s="1" t="str">
        <f>TRIM(PROPER(Table2[[#This Row],[Product_Name]]))</f>
        <v>Tablet</v>
      </c>
      <c r="E2444" s="1" t="str">
        <f>TRIM(PROPER(Table2[[#This Row],[Country]]))</f>
        <v>Usa</v>
      </c>
      <c r="F2444" s="1" t="str">
        <f>TRIM(PROPER(Table2[[#This Row],[Category]]))</f>
        <v>Electronics</v>
      </c>
      <c r="G2444" s="1" t="str">
        <f>TRIM(PROPER(Table2[[#This Row],[Brand]]))</f>
        <v>Dell</v>
      </c>
      <c r="H2444" s="1">
        <f>Table2[[#This Row],[Supplier_ID]]</f>
        <v>1082</v>
      </c>
      <c r="I2444" s="1">
        <f>Table2[[#This Row],[Market_Price]]</f>
        <v>1532.01</v>
      </c>
      <c r="J2444" s="1">
        <f>Table2[[#This Row],[Selling_Price]]</f>
        <v>2298.9899999999998</v>
      </c>
      <c r="K2444" s="1">
        <f>Table2[[#This Row],[Quantity]]</f>
        <v>84</v>
      </c>
      <c r="L2444" s="1" t="str">
        <f>IF(ISBLANK(Table2[[#This Row],[Status]]), "No Data Entered", IFERROR(Table2[[#This Row],[Status]], "No Data Entered"))</f>
        <v>Delivered</v>
      </c>
    </row>
    <row r="2445" spans="1:12" x14ac:dyDescent="0.3">
      <c r="A2445" s="1" t="str">
        <f>Table2[[#This Row],[Product_ID]]</f>
        <v>PRO6176</v>
      </c>
      <c r="B2445" s="1" t="str">
        <f>Table2[[#This Row],[Customer_ID]]</f>
        <v>CUST76068</v>
      </c>
      <c r="C2445" s="14" t="str">
        <f>Table2[[#This Row],[Date]]</f>
        <v>09/04/2024</v>
      </c>
      <c r="D2445" s="1" t="str">
        <f>TRIM(PROPER(Table2[[#This Row],[Product_Name]]))</f>
        <v>Printer</v>
      </c>
      <c r="E2445" s="1" t="str">
        <f>TRIM(PROPER(Table2[[#This Row],[Country]]))</f>
        <v>Canada</v>
      </c>
      <c r="F2445" s="1" t="str">
        <f>TRIM(PROPER(Table2[[#This Row],[Category]]))</f>
        <v>Accessories</v>
      </c>
      <c r="G2445" s="1" t="str">
        <f>TRIM(PROPER(Table2[[#This Row],[Brand]]))</f>
        <v>Asus</v>
      </c>
      <c r="H2445" s="1">
        <f>Table2[[#This Row],[Supplier_ID]]</f>
        <v>1024</v>
      </c>
      <c r="I2445" s="1">
        <f>Table2[[#This Row],[Market_Price]]</f>
        <v>898.01</v>
      </c>
      <c r="J2445" s="1">
        <f>Table2[[#This Row],[Selling_Price]]</f>
        <v>1596.31</v>
      </c>
      <c r="K2445" s="1">
        <f>Table2[[#This Row],[Quantity]]</f>
        <v>69</v>
      </c>
      <c r="L2445" s="1" t="str">
        <f>IF(ISBLANK(Table2[[#This Row],[Status]]), "No Data Entered", IFERROR(Table2[[#This Row],[Status]], "No Data Entered"))</f>
        <v>Delivered</v>
      </c>
    </row>
    <row r="2446" spans="1:12" x14ac:dyDescent="0.3">
      <c r="A2446" s="1" t="str">
        <f>Table2[[#This Row],[Product_ID]]</f>
        <v>PRO1584</v>
      </c>
      <c r="B2446" s="1" t="str">
        <f>Table2[[#This Row],[Customer_ID]]</f>
        <v>CUST76075</v>
      </c>
      <c r="C2446" s="14" t="str">
        <f>Table2[[#This Row],[Date]]</f>
        <v>30/06/2024</v>
      </c>
      <c r="D2446" s="1" t="str">
        <f>TRIM(PROPER(Table2[[#This Row],[Product_Name]]))</f>
        <v>Smartphone</v>
      </c>
      <c r="E2446" s="1" t="str">
        <f>TRIM(PROPER(Table2[[#This Row],[Country]]))</f>
        <v>Canada</v>
      </c>
      <c r="F2446" s="1" t="str">
        <f>TRIM(PROPER(Table2[[#This Row],[Category]]))</f>
        <v>Computers</v>
      </c>
      <c r="G2446" s="1" t="str">
        <f>TRIM(PROPER(Table2[[#This Row],[Brand]]))</f>
        <v>Canon</v>
      </c>
      <c r="H2446" s="1">
        <f>Table2[[#This Row],[Supplier_ID]]</f>
        <v>1014</v>
      </c>
      <c r="I2446" s="1">
        <f>Table2[[#This Row],[Market_Price]]</f>
        <v>1579.79</v>
      </c>
      <c r="J2446" s="1">
        <f>Table2[[#This Row],[Selling_Price]]</f>
        <v>2228.1</v>
      </c>
      <c r="K2446" s="1">
        <f>Table2[[#This Row],[Quantity]]</f>
        <v>151</v>
      </c>
      <c r="L2446" s="1" t="str">
        <f>IF(ISBLANK(Table2[[#This Row],[Status]]), "No Data Entered", IFERROR(Table2[[#This Row],[Status]], "No Data Entered"))</f>
        <v>Delivered</v>
      </c>
    </row>
    <row r="2447" spans="1:12" x14ac:dyDescent="0.3">
      <c r="A2447" s="1" t="str">
        <f>Table2[[#This Row],[Product_ID]]</f>
        <v>PRO2110</v>
      </c>
      <c r="B2447" s="1" t="str">
        <f>Table2[[#This Row],[Customer_ID]]</f>
        <v>CUST76120</v>
      </c>
      <c r="C2447" s="14" t="str">
        <f>Table2[[#This Row],[Date]]</f>
        <v>31/08/2021</v>
      </c>
      <c r="D2447" s="1" t="str">
        <f>TRIM(PROPER(Table2[[#This Row],[Product_Name]]))</f>
        <v>Smartwatch</v>
      </c>
      <c r="E2447" s="1" t="str">
        <f>TRIM(PROPER(Table2[[#This Row],[Country]]))</f>
        <v>France</v>
      </c>
      <c r="F2447" s="1" t="str">
        <f>TRIM(PROPER(Table2[[#This Row],[Category]]))</f>
        <v>Accessories</v>
      </c>
      <c r="G2447" s="1" t="str">
        <f>TRIM(PROPER(Table2[[#This Row],[Brand]]))</f>
        <v>Asus</v>
      </c>
      <c r="H2447" s="1">
        <f>Table2[[#This Row],[Supplier_ID]]</f>
        <v>1006</v>
      </c>
      <c r="I2447" s="1">
        <f>Table2[[#This Row],[Market_Price]]</f>
        <v>1631.73</v>
      </c>
      <c r="J2447" s="1">
        <f>Table2[[#This Row],[Selling_Price]]</f>
        <v>2887.77</v>
      </c>
      <c r="K2447" s="1">
        <f>Table2[[#This Row],[Quantity]]</f>
        <v>338</v>
      </c>
      <c r="L2447" s="1" t="str">
        <f>IF(ISBLANK(Table2[[#This Row],[Status]]), "No Data Entered", IFERROR(Table2[[#This Row],[Status]], "No Data Entered"))</f>
        <v>Delivered</v>
      </c>
    </row>
    <row r="2448" spans="1:12" x14ac:dyDescent="0.3">
      <c r="A2448" s="1" t="str">
        <f>Table2[[#This Row],[Product_ID]]</f>
        <v>PRO8090</v>
      </c>
      <c r="B2448" s="1" t="str">
        <f>Table2[[#This Row],[Customer_ID]]</f>
        <v>CUST76164</v>
      </c>
      <c r="C2448" s="14" t="str">
        <f>Table2[[#This Row],[Date]]</f>
        <v>05/11/2022</v>
      </c>
      <c r="D2448" s="1" t="str">
        <f>TRIM(PROPER(Table2[[#This Row],[Product_Name]]))</f>
        <v>Headphones</v>
      </c>
      <c r="E2448" s="1" t="str">
        <f>TRIM(PROPER(Table2[[#This Row],[Country]]))</f>
        <v>Usa</v>
      </c>
      <c r="F2448" s="1" t="str">
        <f>TRIM(PROPER(Table2[[#This Row],[Category]]))</f>
        <v>Office Supplies</v>
      </c>
      <c r="G2448" s="1" t="str">
        <f>TRIM(PROPER(Table2[[#This Row],[Brand]]))</f>
        <v>Sony</v>
      </c>
      <c r="H2448" s="1">
        <f>Table2[[#This Row],[Supplier_ID]]</f>
        <v>1038</v>
      </c>
      <c r="I2448" s="1">
        <f>Table2[[#This Row],[Market_Price]]</f>
        <v>784.03</v>
      </c>
      <c r="J2448" s="1">
        <f>Table2[[#This Row],[Selling_Price]]</f>
        <v>1490.25</v>
      </c>
      <c r="K2448" s="1">
        <f>Table2[[#This Row],[Quantity]]</f>
        <v>337</v>
      </c>
      <c r="L2448" s="1" t="str">
        <f>IF(ISBLANK(Table2[[#This Row],[Status]]), "No Data Entered", IFERROR(Table2[[#This Row],[Status]], "No Data Entered"))</f>
        <v>Delivered</v>
      </c>
    </row>
    <row r="2449" spans="1:12" x14ac:dyDescent="0.3">
      <c r="A2449" s="1" t="str">
        <f>Table2[[#This Row],[Product_ID]]</f>
        <v>PRO5912</v>
      </c>
      <c r="B2449" s="1" t="str">
        <f>Table2[[#This Row],[Customer_ID]]</f>
        <v>CUST76171</v>
      </c>
      <c r="C2449" s="14" t="str">
        <f>Table2[[#This Row],[Date]]</f>
        <v>11/10/2024</v>
      </c>
      <c r="D2449" s="1" t="str">
        <f>TRIM(PROPER(Table2[[#This Row],[Product_Name]]))</f>
        <v>Printer</v>
      </c>
      <c r="E2449" s="1" t="str">
        <f>TRIM(PROPER(Table2[[#This Row],[Country]]))</f>
        <v>Germany</v>
      </c>
      <c r="F2449" s="1" t="str">
        <f>TRIM(PROPER(Table2[[#This Row],[Category]]))</f>
        <v>Computers</v>
      </c>
      <c r="G2449" s="1" t="str">
        <f>TRIM(PROPER(Table2[[#This Row],[Brand]]))</f>
        <v>Apple</v>
      </c>
      <c r="H2449" s="1">
        <f>Table2[[#This Row],[Supplier_ID]]</f>
        <v>1025</v>
      </c>
      <c r="I2449" s="1">
        <f>Table2[[#This Row],[Market_Price]]</f>
        <v>55.54</v>
      </c>
      <c r="J2449" s="1">
        <f>Table2[[#This Row],[Selling_Price]]</f>
        <v>96.29</v>
      </c>
      <c r="K2449" s="1">
        <f>Table2[[#This Row],[Quantity]]</f>
        <v>500</v>
      </c>
      <c r="L2449" s="1" t="str">
        <f>IF(ISBLANK(Table2[[#This Row],[Status]]), "No Data Entered", IFERROR(Table2[[#This Row],[Status]], "No Data Entered"))</f>
        <v>Delivered</v>
      </c>
    </row>
    <row r="2450" spans="1:12" x14ac:dyDescent="0.3">
      <c r="A2450" s="1" t="str">
        <f>Table2[[#This Row],[Product_ID]]</f>
        <v>PRO3902</v>
      </c>
      <c r="B2450" s="1" t="str">
        <f>Table2[[#This Row],[Customer_ID]]</f>
        <v>CUST76293</v>
      </c>
      <c r="C2450" s="14" t="str">
        <f>Table2[[#This Row],[Date]]</f>
        <v>19/05/2025</v>
      </c>
      <c r="D2450" s="1" t="str">
        <f>TRIM(PROPER(Table2[[#This Row],[Product_Name]]))</f>
        <v>Mouse</v>
      </c>
      <c r="E2450" s="1" t="str">
        <f>TRIM(PROPER(Table2[[#This Row],[Country]]))</f>
        <v>Brazil</v>
      </c>
      <c r="F2450" s="1" t="str">
        <f>TRIM(PROPER(Table2[[#This Row],[Category]]))</f>
        <v>Office Supplies</v>
      </c>
      <c r="G2450" s="1" t="str">
        <f>TRIM(PROPER(Table2[[#This Row],[Brand]]))</f>
        <v>Asus</v>
      </c>
      <c r="H2450" s="1">
        <f>Table2[[#This Row],[Supplier_ID]]</f>
        <v>1079</v>
      </c>
      <c r="I2450" s="1">
        <f>Table2[[#This Row],[Market_Price]]</f>
        <v>1370.9</v>
      </c>
      <c r="J2450" s="1">
        <f>Table2[[#This Row],[Selling_Price]]</f>
        <v>1666.37</v>
      </c>
      <c r="K2450" s="1">
        <f>Table2[[#This Row],[Quantity]]</f>
        <v>54</v>
      </c>
      <c r="L2450" s="1" t="str">
        <f>IF(ISBLANK(Table2[[#This Row],[Status]]), "No Data Entered", IFERROR(Table2[[#This Row],[Status]], "No Data Entered"))</f>
        <v>Delivered</v>
      </c>
    </row>
    <row r="2451" spans="1:12" x14ac:dyDescent="0.3">
      <c r="A2451" s="1" t="str">
        <f>Table2[[#This Row],[Product_ID]]</f>
        <v>PRO5450</v>
      </c>
      <c r="B2451" s="1" t="str">
        <f>Table2[[#This Row],[Customer_ID]]</f>
        <v>CUST76409</v>
      </c>
      <c r="C2451" s="14" t="str">
        <f>Table2[[#This Row],[Date]]</f>
        <v>14/07/2022</v>
      </c>
      <c r="D2451" s="1" t="str">
        <f>TRIM(PROPER(Table2[[#This Row],[Product_Name]]))</f>
        <v>Headphones</v>
      </c>
      <c r="E2451" s="1" t="str">
        <f>TRIM(PROPER(Table2[[#This Row],[Country]]))</f>
        <v>China</v>
      </c>
      <c r="F2451" s="1" t="str">
        <f>TRIM(PROPER(Table2[[#This Row],[Category]]))</f>
        <v>Computers</v>
      </c>
      <c r="G2451" s="1" t="str">
        <f>TRIM(PROPER(Table2[[#This Row],[Brand]]))</f>
        <v>Microsoft</v>
      </c>
      <c r="H2451" s="1">
        <f>Table2[[#This Row],[Supplier_ID]]</f>
        <v>1080</v>
      </c>
      <c r="I2451" s="1">
        <f>Table2[[#This Row],[Market_Price]]</f>
        <v>128.68</v>
      </c>
      <c r="J2451" s="1">
        <f>Table2[[#This Row],[Selling_Price]]</f>
        <v>147.78</v>
      </c>
      <c r="K2451" s="1">
        <f>Table2[[#This Row],[Quantity]]</f>
        <v>408</v>
      </c>
      <c r="L2451" s="1" t="str">
        <f>IF(ISBLANK(Table2[[#This Row],[Status]]), "No Data Entered", IFERROR(Table2[[#This Row],[Status]], "No Data Entered"))</f>
        <v>Delivered</v>
      </c>
    </row>
    <row r="2452" spans="1:12" x14ac:dyDescent="0.3">
      <c r="A2452" s="1" t="str">
        <f>Table2[[#This Row],[Product_ID]]</f>
        <v>PRO6150</v>
      </c>
      <c r="B2452" s="1" t="str">
        <f>Table2[[#This Row],[Customer_ID]]</f>
        <v>CUST76419</v>
      </c>
      <c r="C2452" s="14" t="str">
        <f>Table2[[#This Row],[Date]]</f>
        <v>08/01/2025</v>
      </c>
      <c r="D2452" s="1" t="str">
        <f>TRIM(PROPER(Table2[[#This Row],[Product_Name]]))</f>
        <v>Monitor</v>
      </c>
      <c r="E2452" s="1" t="str">
        <f>TRIM(PROPER(Table2[[#This Row],[Country]]))</f>
        <v>India</v>
      </c>
      <c r="F2452" s="1" t="str">
        <f>TRIM(PROPER(Table2[[#This Row],[Category]]))</f>
        <v>Computers</v>
      </c>
      <c r="G2452" s="1" t="str">
        <f>TRIM(PROPER(Table2[[#This Row],[Brand]]))</f>
        <v>Logitech</v>
      </c>
      <c r="H2452" s="1">
        <f>Table2[[#This Row],[Supplier_ID]]</f>
        <v>1040</v>
      </c>
      <c r="I2452" s="1">
        <f>Table2[[#This Row],[Market_Price]]</f>
        <v>1372.22</v>
      </c>
      <c r="J2452" s="1">
        <f>Table2[[#This Row],[Selling_Price]]</f>
        <v>2502.37</v>
      </c>
      <c r="K2452" s="1">
        <f>Table2[[#This Row],[Quantity]]</f>
        <v>150</v>
      </c>
      <c r="L2452" s="1" t="str">
        <f>IF(ISBLANK(Table2[[#This Row],[Status]]), "No Data Entered", IFERROR(Table2[[#This Row],[Status]], "No Data Entered"))</f>
        <v>Delivered</v>
      </c>
    </row>
    <row r="2453" spans="1:12" x14ac:dyDescent="0.3">
      <c r="A2453" s="1" t="str">
        <f>Table2[[#This Row],[Product_ID]]</f>
        <v>PRO3191</v>
      </c>
      <c r="B2453" s="1" t="str">
        <f>Table2[[#This Row],[Customer_ID]]</f>
        <v>CUST76490</v>
      </c>
      <c r="C2453" s="14" t="str">
        <f>Table2[[#This Row],[Date]]</f>
        <v>01/12/2022</v>
      </c>
      <c r="D2453" s="1" t="str">
        <f>TRIM(PROPER(Table2[[#This Row],[Product_Name]]))</f>
        <v>Keyboard</v>
      </c>
      <c r="E2453" s="1" t="str">
        <f>TRIM(PROPER(Table2[[#This Row],[Country]]))</f>
        <v>Germany</v>
      </c>
      <c r="F2453" s="1" t="str">
        <f>TRIM(PROPER(Table2[[#This Row],[Category]]))</f>
        <v>Electronics</v>
      </c>
      <c r="G2453" s="1" t="str">
        <f>TRIM(PROPER(Table2[[#This Row],[Brand]]))</f>
        <v>Lenovo</v>
      </c>
      <c r="H2453" s="1">
        <f>Table2[[#This Row],[Supplier_ID]]</f>
        <v>1041</v>
      </c>
      <c r="I2453" s="1">
        <f>Table2[[#This Row],[Market_Price]]</f>
        <v>1167.32</v>
      </c>
      <c r="J2453" s="1">
        <f>Table2[[#This Row],[Selling_Price]]</f>
        <v>2073.7399999999998</v>
      </c>
      <c r="K2453" s="1">
        <f>Table2[[#This Row],[Quantity]]</f>
        <v>71</v>
      </c>
      <c r="L2453" s="1" t="str">
        <f>IF(ISBLANK(Table2[[#This Row],[Status]]), "No Data Entered", IFERROR(Table2[[#This Row],[Status]], "No Data Entered"))</f>
        <v>Delivered</v>
      </c>
    </row>
    <row r="2454" spans="1:12" x14ac:dyDescent="0.3">
      <c r="A2454" s="1" t="str">
        <f>Table2[[#This Row],[Product_ID]]</f>
        <v>PRO4284</v>
      </c>
      <c r="B2454" s="1" t="str">
        <f>Table2[[#This Row],[Customer_ID]]</f>
        <v>CUST76528</v>
      </c>
      <c r="C2454" s="14" t="str">
        <f>Table2[[#This Row],[Date]]</f>
        <v>15/09/2023</v>
      </c>
      <c r="D2454" s="1" t="str">
        <f>TRIM(PROPER(Table2[[#This Row],[Product_Name]]))</f>
        <v>Tablet</v>
      </c>
      <c r="E2454" s="1" t="str">
        <f>TRIM(PROPER(Table2[[#This Row],[Country]]))</f>
        <v>Germany</v>
      </c>
      <c r="F2454" s="1" t="str">
        <f>TRIM(PROPER(Table2[[#This Row],[Category]]))</f>
        <v>Electronics</v>
      </c>
      <c r="G2454" s="1" t="str">
        <f>TRIM(PROPER(Table2[[#This Row],[Brand]]))</f>
        <v>Sony</v>
      </c>
      <c r="H2454" s="1">
        <f>Table2[[#This Row],[Supplier_ID]]</f>
        <v>1057</v>
      </c>
      <c r="I2454" s="1">
        <f>Table2[[#This Row],[Market_Price]]</f>
        <v>1276.6300000000001</v>
      </c>
      <c r="J2454" s="1">
        <f>Table2[[#This Row],[Selling_Price]]</f>
        <v>1484.11</v>
      </c>
      <c r="K2454" s="1">
        <f>Table2[[#This Row],[Quantity]]</f>
        <v>109</v>
      </c>
      <c r="L2454" s="1" t="str">
        <f>IF(ISBLANK(Table2[[#This Row],[Status]]), "No Data Entered", IFERROR(Table2[[#This Row],[Status]], "No Data Entered"))</f>
        <v>Delivered</v>
      </c>
    </row>
    <row r="2455" spans="1:12" x14ac:dyDescent="0.3">
      <c r="A2455" s="1" t="str">
        <f>Table2[[#This Row],[Product_ID]]</f>
        <v>PRO5402</v>
      </c>
      <c r="B2455" s="1" t="str">
        <f>Table2[[#This Row],[Customer_ID]]</f>
        <v>CUST76762</v>
      </c>
      <c r="C2455" s="14" t="str">
        <f>Table2[[#This Row],[Date]]</f>
        <v>31/10/2022</v>
      </c>
      <c r="D2455" s="1" t="str">
        <f>TRIM(PROPER(Table2[[#This Row],[Product_Name]]))</f>
        <v>Smartwatch</v>
      </c>
      <c r="E2455" s="1" t="str">
        <f>TRIM(PROPER(Table2[[#This Row],[Country]]))</f>
        <v>China</v>
      </c>
      <c r="F2455" s="1" t="str">
        <f>TRIM(PROPER(Table2[[#This Row],[Category]]))</f>
        <v>Office Supplies</v>
      </c>
      <c r="G2455" s="1" t="str">
        <f>TRIM(PROPER(Table2[[#This Row],[Brand]]))</f>
        <v>Asus</v>
      </c>
      <c r="H2455" s="1">
        <f>Table2[[#This Row],[Supplier_ID]]</f>
        <v>1070</v>
      </c>
      <c r="I2455" s="1">
        <f>Table2[[#This Row],[Market_Price]]</f>
        <v>1692.19</v>
      </c>
      <c r="J2455" s="1">
        <f>Table2[[#This Row],[Selling_Price]]</f>
        <v>3376.43</v>
      </c>
      <c r="K2455" s="1">
        <f>Table2[[#This Row],[Quantity]]</f>
        <v>121</v>
      </c>
      <c r="L2455" s="1" t="str">
        <f>IF(ISBLANK(Table2[[#This Row],[Status]]), "No Data Entered", IFERROR(Table2[[#This Row],[Status]], "No Data Entered"))</f>
        <v>Delivered</v>
      </c>
    </row>
    <row r="2456" spans="1:12" x14ac:dyDescent="0.3">
      <c r="A2456" s="1" t="str">
        <f>Table2[[#This Row],[Product_ID]]</f>
        <v>PRO8482</v>
      </c>
      <c r="B2456" s="1" t="str">
        <f>Table2[[#This Row],[Customer_ID]]</f>
        <v>CUST76844</v>
      </c>
      <c r="C2456" s="14" t="str">
        <f>Table2[[#This Row],[Date]]</f>
        <v>16/07/2024</v>
      </c>
      <c r="D2456" s="1" t="str">
        <f>TRIM(PROPER(Table2[[#This Row],[Product_Name]]))</f>
        <v>Monitor</v>
      </c>
      <c r="E2456" s="1" t="str">
        <f>TRIM(PROPER(Table2[[#This Row],[Country]]))</f>
        <v>Australia</v>
      </c>
      <c r="F2456" s="1" t="str">
        <f>TRIM(PROPER(Table2[[#This Row],[Category]]))</f>
        <v>Electronics</v>
      </c>
      <c r="G2456" s="1" t="str">
        <f>TRIM(PROPER(Table2[[#This Row],[Brand]]))</f>
        <v>Logitech</v>
      </c>
      <c r="H2456" s="1">
        <f>Table2[[#This Row],[Supplier_ID]]</f>
        <v>1036</v>
      </c>
      <c r="I2456" s="1">
        <f>Table2[[#This Row],[Market_Price]]</f>
        <v>1597.55</v>
      </c>
      <c r="J2456" s="1">
        <f>Table2[[#This Row],[Selling_Price]]</f>
        <v>1882.02</v>
      </c>
      <c r="K2456" s="1">
        <f>Table2[[#This Row],[Quantity]]</f>
        <v>84</v>
      </c>
      <c r="L2456" s="1" t="str">
        <f>IF(ISBLANK(Table2[[#This Row],[Status]]), "No Data Entered", IFERROR(Table2[[#This Row],[Status]], "No Data Entered"))</f>
        <v>Delivered</v>
      </c>
    </row>
    <row r="2457" spans="1:12" x14ac:dyDescent="0.3">
      <c r="A2457" s="1" t="str">
        <f>Table2[[#This Row],[Product_ID]]</f>
        <v>PRO7895</v>
      </c>
      <c r="B2457" s="1" t="str">
        <f>Table2[[#This Row],[Customer_ID]]</f>
        <v>CUST76914</v>
      </c>
      <c r="C2457" s="14" t="str">
        <f>Table2[[#This Row],[Date]]</f>
        <v>16/12/2022</v>
      </c>
      <c r="D2457" s="1" t="str">
        <f>TRIM(PROPER(Table2[[#This Row],[Product_Name]]))</f>
        <v>Tablet</v>
      </c>
      <c r="E2457" s="1" t="str">
        <f>TRIM(PROPER(Table2[[#This Row],[Country]]))</f>
        <v>Brazil</v>
      </c>
      <c r="F2457" s="1" t="str">
        <f>TRIM(PROPER(Table2[[#This Row],[Category]]))</f>
        <v>Electronics</v>
      </c>
      <c r="G2457" s="1" t="str">
        <f>TRIM(PROPER(Table2[[#This Row],[Brand]]))</f>
        <v>Samsung</v>
      </c>
      <c r="H2457" s="1">
        <f>Table2[[#This Row],[Supplier_ID]]</f>
        <v>1067</v>
      </c>
      <c r="I2457" s="1">
        <f>Table2[[#This Row],[Market_Price]]</f>
        <v>1748.52</v>
      </c>
      <c r="J2457" s="1">
        <f>Table2[[#This Row],[Selling_Price]]</f>
        <v>2172.16</v>
      </c>
      <c r="K2457" s="1">
        <f>Table2[[#This Row],[Quantity]]</f>
        <v>70</v>
      </c>
      <c r="L2457" s="1" t="str">
        <f>IF(ISBLANK(Table2[[#This Row],[Status]]), "No Data Entered", IFERROR(Table2[[#This Row],[Status]], "No Data Entered"))</f>
        <v>Delivered</v>
      </c>
    </row>
    <row r="2458" spans="1:12" x14ac:dyDescent="0.3">
      <c r="A2458" s="1" t="str">
        <f>Table2[[#This Row],[Product_ID]]</f>
        <v>PRO8833</v>
      </c>
      <c r="B2458" s="1" t="str">
        <f>Table2[[#This Row],[Customer_ID]]</f>
        <v>CUST77096</v>
      </c>
      <c r="C2458" s="14" t="str">
        <f>Table2[[#This Row],[Date]]</f>
        <v>19/02/2021</v>
      </c>
      <c r="D2458" s="1" t="str">
        <f>TRIM(PROPER(Table2[[#This Row],[Product_Name]]))</f>
        <v>Smartwatch</v>
      </c>
      <c r="E2458" s="1" t="str">
        <f>TRIM(PROPER(Table2[[#This Row],[Country]]))</f>
        <v>Brazil</v>
      </c>
      <c r="F2458" s="1" t="str">
        <f>TRIM(PROPER(Table2[[#This Row],[Category]]))</f>
        <v>Accessories</v>
      </c>
      <c r="G2458" s="1" t="str">
        <f>TRIM(PROPER(Table2[[#This Row],[Brand]]))</f>
        <v>Microsoft</v>
      </c>
      <c r="H2458" s="1">
        <f>Table2[[#This Row],[Supplier_ID]]</f>
        <v>1057</v>
      </c>
      <c r="I2458" s="1">
        <f>Table2[[#This Row],[Market_Price]]</f>
        <v>206.24</v>
      </c>
      <c r="J2458" s="1">
        <f>Table2[[#This Row],[Selling_Price]]</f>
        <v>261.16000000000003</v>
      </c>
      <c r="K2458" s="1">
        <f>Table2[[#This Row],[Quantity]]</f>
        <v>452</v>
      </c>
      <c r="L2458" s="1" t="str">
        <f>IF(ISBLANK(Table2[[#This Row],[Status]]), "No Data Entered", IFERROR(Table2[[#This Row],[Status]], "No Data Entered"))</f>
        <v>Delivered</v>
      </c>
    </row>
    <row r="2459" spans="1:12" x14ac:dyDescent="0.3">
      <c r="A2459" s="1" t="str">
        <f>Table2[[#This Row],[Product_ID]]</f>
        <v>PRO7781</v>
      </c>
      <c r="B2459" s="1" t="str">
        <f>Table2[[#This Row],[Customer_ID]]</f>
        <v>CUST77108</v>
      </c>
      <c r="C2459" s="14" t="str">
        <f>Table2[[#This Row],[Date]]</f>
        <v>12/02/2020</v>
      </c>
      <c r="D2459" s="1" t="str">
        <f>TRIM(PROPER(Table2[[#This Row],[Product_Name]]))</f>
        <v>Laptop</v>
      </c>
      <c r="E2459" s="1" t="str">
        <f>TRIM(PROPER(Table2[[#This Row],[Country]]))</f>
        <v>India</v>
      </c>
      <c r="F2459" s="1" t="str">
        <f>TRIM(PROPER(Table2[[#This Row],[Category]]))</f>
        <v>Wearables</v>
      </c>
      <c r="G2459" s="1" t="str">
        <f>TRIM(PROPER(Table2[[#This Row],[Brand]]))</f>
        <v>Logitech</v>
      </c>
      <c r="H2459" s="1">
        <f>Table2[[#This Row],[Supplier_ID]]</f>
        <v>1004</v>
      </c>
      <c r="I2459" s="1">
        <f>Table2[[#This Row],[Market_Price]]</f>
        <v>583.80999999999995</v>
      </c>
      <c r="J2459" s="1">
        <f>Table2[[#This Row],[Selling_Price]]</f>
        <v>707.53</v>
      </c>
      <c r="K2459" s="1">
        <f>Table2[[#This Row],[Quantity]]</f>
        <v>334</v>
      </c>
      <c r="L2459" s="1" t="str">
        <f>IF(ISBLANK(Table2[[#This Row],[Status]]), "No Data Entered", IFERROR(Table2[[#This Row],[Status]], "No Data Entered"))</f>
        <v>Delivered</v>
      </c>
    </row>
    <row r="2460" spans="1:12" x14ac:dyDescent="0.3">
      <c r="A2460" s="1" t="str">
        <f>Table2[[#This Row],[Product_ID]]</f>
        <v>PRO6522</v>
      </c>
      <c r="B2460" s="1" t="str">
        <f>Table2[[#This Row],[Customer_ID]]</f>
        <v>CUST77131</v>
      </c>
      <c r="C2460" s="14" t="str">
        <f>Table2[[#This Row],[Date]]</f>
        <v>07/02/2022</v>
      </c>
      <c r="D2460" s="1" t="str">
        <f>TRIM(PROPER(Table2[[#This Row],[Product_Name]]))</f>
        <v>Camera</v>
      </c>
      <c r="E2460" s="1" t="str">
        <f>TRIM(PROPER(Table2[[#This Row],[Country]]))</f>
        <v>Usa</v>
      </c>
      <c r="F2460" s="1" t="str">
        <f>TRIM(PROPER(Table2[[#This Row],[Category]]))</f>
        <v>Electronics</v>
      </c>
      <c r="G2460" s="1" t="str">
        <f>TRIM(PROPER(Table2[[#This Row],[Brand]]))</f>
        <v>Logitech</v>
      </c>
      <c r="H2460" s="1">
        <f>Table2[[#This Row],[Supplier_ID]]</f>
        <v>1013</v>
      </c>
      <c r="I2460" s="1">
        <f>Table2[[#This Row],[Market_Price]]</f>
        <v>1318.24</v>
      </c>
      <c r="J2460" s="1">
        <f>Table2[[#This Row],[Selling_Price]]</f>
        <v>1741.84</v>
      </c>
      <c r="K2460" s="1">
        <f>Table2[[#This Row],[Quantity]]</f>
        <v>196</v>
      </c>
      <c r="L2460" s="1" t="str">
        <f>IF(ISBLANK(Table2[[#This Row],[Status]]), "No Data Entered", IFERROR(Table2[[#This Row],[Status]], "No Data Entered"))</f>
        <v>Delivered</v>
      </c>
    </row>
    <row r="2461" spans="1:12" x14ac:dyDescent="0.3">
      <c r="A2461" s="1" t="str">
        <f>Table2[[#This Row],[Product_ID]]</f>
        <v>PRO7864</v>
      </c>
      <c r="B2461" s="1" t="str">
        <f>Table2[[#This Row],[Customer_ID]]</f>
        <v>CUST77281</v>
      </c>
      <c r="C2461" s="14" t="str">
        <f>Table2[[#This Row],[Date]]</f>
        <v>04/08/2022</v>
      </c>
      <c r="D2461" s="1" t="str">
        <f>TRIM(PROPER(Table2[[#This Row],[Product_Name]]))</f>
        <v>Smartphone</v>
      </c>
      <c r="E2461" s="1" t="str">
        <f>TRIM(PROPER(Table2[[#This Row],[Country]]))</f>
        <v>Brazil</v>
      </c>
      <c r="F2461" s="1" t="str">
        <f>TRIM(PROPER(Table2[[#This Row],[Category]]))</f>
        <v>Computers</v>
      </c>
      <c r="G2461" s="1" t="str">
        <f>TRIM(PROPER(Table2[[#This Row],[Brand]]))</f>
        <v>Canon</v>
      </c>
      <c r="H2461" s="1">
        <f>Table2[[#This Row],[Supplier_ID]]</f>
        <v>1092</v>
      </c>
      <c r="I2461" s="1">
        <f>Table2[[#This Row],[Market_Price]]</f>
        <v>1813.22</v>
      </c>
      <c r="J2461" s="1">
        <f>Table2[[#This Row],[Selling_Price]]</f>
        <v>2320.7800000000002</v>
      </c>
      <c r="K2461" s="1">
        <f>Table2[[#This Row],[Quantity]]</f>
        <v>32</v>
      </c>
      <c r="L2461" s="1" t="str">
        <f>IF(ISBLANK(Table2[[#This Row],[Status]]), "No Data Entered", IFERROR(Table2[[#This Row],[Status]], "No Data Entered"))</f>
        <v>Delivered</v>
      </c>
    </row>
    <row r="2462" spans="1:12" x14ac:dyDescent="0.3">
      <c r="A2462" s="1" t="str">
        <f>Table2[[#This Row],[Product_ID]]</f>
        <v>PRO7590</v>
      </c>
      <c r="B2462" s="1" t="str">
        <f>Table2[[#This Row],[Customer_ID]]</f>
        <v>CUST77322</v>
      </c>
      <c r="C2462" s="14" t="str">
        <f>Table2[[#This Row],[Date]]</f>
        <v>19/10/2024</v>
      </c>
      <c r="D2462" s="1" t="str">
        <f>TRIM(PROPER(Table2[[#This Row],[Product_Name]]))</f>
        <v>Headphones</v>
      </c>
      <c r="E2462" s="1" t="str">
        <f>TRIM(PROPER(Table2[[#This Row],[Country]]))</f>
        <v>Japan</v>
      </c>
      <c r="F2462" s="1" t="str">
        <f>TRIM(PROPER(Table2[[#This Row],[Category]]))</f>
        <v>Wearables</v>
      </c>
      <c r="G2462" s="1" t="str">
        <f>TRIM(PROPER(Table2[[#This Row],[Brand]]))</f>
        <v>Apple</v>
      </c>
      <c r="H2462" s="1">
        <f>Table2[[#This Row],[Supplier_ID]]</f>
        <v>1073</v>
      </c>
      <c r="I2462" s="1">
        <f>Table2[[#This Row],[Market_Price]]</f>
        <v>983.39</v>
      </c>
      <c r="J2462" s="1">
        <f>Table2[[#This Row],[Selling_Price]]</f>
        <v>1758.47</v>
      </c>
      <c r="K2462" s="1">
        <f>Table2[[#This Row],[Quantity]]</f>
        <v>218</v>
      </c>
      <c r="L2462" s="1" t="str">
        <f>IF(ISBLANK(Table2[[#This Row],[Status]]), "No Data Entered", IFERROR(Table2[[#This Row],[Status]], "No Data Entered"))</f>
        <v>Delivered</v>
      </c>
    </row>
    <row r="2463" spans="1:12" x14ac:dyDescent="0.3">
      <c r="A2463" s="1" t="str">
        <f>Table2[[#This Row],[Product_ID]]</f>
        <v>PRO9013</v>
      </c>
      <c r="B2463" s="1" t="str">
        <f>Table2[[#This Row],[Customer_ID]]</f>
        <v>CUST77341</v>
      </c>
      <c r="C2463" s="14" t="str">
        <f>Table2[[#This Row],[Date]]</f>
        <v>27/11/2021</v>
      </c>
      <c r="D2463" s="1" t="str">
        <f>TRIM(PROPER(Table2[[#This Row],[Product_Name]]))</f>
        <v>Headphones</v>
      </c>
      <c r="E2463" s="1" t="str">
        <f>TRIM(PROPER(Table2[[#This Row],[Country]]))</f>
        <v>Uk</v>
      </c>
      <c r="F2463" s="1" t="str">
        <f>TRIM(PROPER(Table2[[#This Row],[Category]]))</f>
        <v>Accessories</v>
      </c>
      <c r="G2463" s="1" t="str">
        <f>TRIM(PROPER(Table2[[#This Row],[Brand]]))</f>
        <v>Dell</v>
      </c>
      <c r="H2463" s="1">
        <f>Table2[[#This Row],[Supplier_ID]]</f>
        <v>1027</v>
      </c>
      <c r="I2463" s="1">
        <f>Table2[[#This Row],[Market_Price]]</f>
        <v>1041.67</v>
      </c>
      <c r="J2463" s="1">
        <f>Table2[[#This Row],[Selling_Price]]</f>
        <v>1338.32</v>
      </c>
      <c r="K2463" s="1">
        <f>Table2[[#This Row],[Quantity]]</f>
        <v>208</v>
      </c>
      <c r="L2463" s="1" t="str">
        <f>IF(ISBLANK(Table2[[#This Row],[Status]]), "No Data Entered", IFERROR(Table2[[#This Row],[Status]], "No Data Entered"))</f>
        <v>Delivered</v>
      </c>
    </row>
    <row r="2464" spans="1:12" x14ac:dyDescent="0.3">
      <c r="A2464" s="1" t="str">
        <f>Table2[[#This Row],[Product_ID]]</f>
        <v>PRO1960</v>
      </c>
      <c r="B2464" s="1" t="str">
        <f>Table2[[#This Row],[Customer_ID]]</f>
        <v>CUST77408</v>
      </c>
      <c r="C2464" s="14" t="str">
        <f>Table2[[#This Row],[Date]]</f>
        <v>21/10/2023</v>
      </c>
      <c r="D2464" s="1" t="str">
        <f>TRIM(PROPER(Table2[[#This Row],[Product_Name]]))</f>
        <v>Mouse</v>
      </c>
      <c r="E2464" s="1" t="str">
        <f>TRIM(PROPER(Table2[[#This Row],[Country]]))</f>
        <v>China</v>
      </c>
      <c r="F2464" s="1" t="str">
        <f>TRIM(PROPER(Table2[[#This Row],[Category]]))</f>
        <v>Computers</v>
      </c>
      <c r="G2464" s="1" t="str">
        <f>TRIM(PROPER(Table2[[#This Row],[Brand]]))</f>
        <v>Apple</v>
      </c>
      <c r="H2464" s="1">
        <f>Table2[[#This Row],[Supplier_ID]]</f>
        <v>1031</v>
      </c>
      <c r="I2464" s="1">
        <f>Table2[[#This Row],[Market_Price]]</f>
        <v>1713.51</v>
      </c>
      <c r="J2464" s="1">
        <f>Table2[[#This Row],[Selling_Price]]</f>
        <v>3221.18</v>
      </c>
      <c r="K2464" s="1">
        <f>Table2[[#This Row],[Quantity]]</f>
        <v>371</v>
      </c>
      <c r="L2464" s="1" t="str">
        <f>IF(ISBLANK(Table2[[#This Row],[Status]]), "No Data Entered", IFERROR(Table2[[#This Row],[Status]], "No Data Entered"))</f>
        <v>Delivered</v>
      </c>
    </row>
    <row r="2465" spans="1:12" x14ac:dyDescent="0.3">
      <c r="A2465" s="1" t="str">
        <f>Table2[[#This Row],[Product_ID]]</f>
        <v>PRO5724</v>
      </c>
      <c r="B2465" s="1" t="str">
        <f>Table2[[#This Row],[Customer_ID]]</f>
        <v>CUST77435</v>
      </c>
      <c r="C2465" s="14" t="str">
        <f>Table2[[#This Row],[Date]]</f>
        <v>20/10/2020</v>
      </c>
      <c r="D2465" s="1" t="str">
        <f>TRIM(PROPER(Table2[[#This Row],[Product_Name]]))</f>
        <v>Keyboard</v>
      </c>
      <c r="E2465" s="1" t="str">
        <f>TRIM(PROPER(Table2[[#This Row],[Country]]))</f>
        <v>Usa</v>
      </c>
      <c r="F2465" s="1" t="str">
        <f>TRIM(PROPER(Table2[[#This Row],[Category]]))</f>
        <v>Office Supplies</v>
      </c>
      <c r="G2465" s="1" t="str">
        <f>TRIM(PROPER(Table2[[#This Row],[Brand]]))</f>
        <v>Apple</v>
      </c>
      <c r="H2465" s="1">
        <f>Table2[[#This Row],[Supplier_ID]]</f>
        <v>1081</v>
      </c>
      <c r="I2465" s="1">
        <f>Table2[[#This Row],[Market_Price]]</f>
        <v>1745.73</v>
      </c>
      <c r="J2465" s="1">
        <f>Table2[[#This Row],[Selling_Price]]</f>
        <v>2462.17</v>
      </c>
      <c r="K2465" s="1">
        <f>Table2[[#This Row],[Quantity]]</f>
        <v>455</v>
      </c>
      <c r="L2465" s="1" t="str">
        <f>IF(ISBLANK(Table2[[#This Row],[Status]]), "No Data Entered", IFERROR(Table2[[#This Row],[Status]], "No Data Entered"))</f>
        <v>Delivered</v>
      </c>
    </row>
    <row r="2466" spans="1:12" x14ac:dyDescent="0.3">
      <c r="A2466" s="1" t="str">
        <f>Table2[[#This Row],[Product_ID]]</f>
        <v>PRO2102</v>
      </c>
      <c r="B2466" s="1" t="str">
        <f>Table2[[#This Row],[Customer_ID]]</f>
        <v>CUST77602</v>
      </c>
      <c r="C2466" s="14" t="str">
        <f>Table2[[#This Row],[Date]]</f>
        <v>26/02/2025</v>
      </c>
      <c r="D2466" s="1" t="str">
        <f>TRIM(PROPER(Table2[[#This Row],[Product_Name]]))</f>
        <v>Camera</v>
      </c>
      <c r="E2466" s="1" t="str">
        <f>TRIM(PROPER(Table2[[#This Row],[Country]]))</f>
        <v>India</v>
      </c>
      <c r="F2466" s="1" t="str">
        <f>TRIM(PROPER(Table2[[#This Row],[Category]]))</f>
        <v>Computers</v>
      </c>
      <c r="G2466" s="1" t="str">
        <f>TRIM(PROPER(Table2[[#This Row],[Brand]]))</f>
        <v>Asus</v>
      </c>
      <c r="H2466" s="1">
        <f>Table2[[#This Row],[Supplier_ID]]</f>
        <v>1075</v>
      </c>
      <c r="I2466" s="1">
        <f>Table2[[#This Row],[Market_Price]]</f>
        <v>1629.4</v>
      </c>
      <c r="J2466" s="1">
        <f>Table2[[#This Row],[Selling_Price]]</f>
        <v>3042.79</v>
      </c>
      <c r="K2466" s="1">
        <f>Table2[[#This Row],[Quantity]]</f>
        <v>477</v>
      </c>
      <c r="L2466" s="1" t="str">
        <f>IF(ISBLANK(Table2[[#This Row],[Status]]), "No Data Entered", IFERROR(Table2[[#This Row],[Status]], "No Data Entered"))</f>
        <v>Delivered</v>
      </c>
    </row>
    <row r="2467" spans="1:12" x14ac:dyDescent="0.3">
      <c r="A2467" s="1" t="str">
        <f>Table2[[#This Row],[Product_ID]]</f>
        <v>PRO2740</v>
      </c>
      <c r="B2467" s="1" t="str">
        <f>Table2[[#This Row],[Customer_ID]]</f>
        <v>CUST77626</v>
      </c>
      <c r="C2467" s="14" t="str">
        <f>Table2[[#This Row],[Date]]</f>
        <v>15/09/2025</v>
      </c>
      <c r="D2467" s="1" t="str">
        <f>TRIM(PROPER(Table2[[#This Row],[Product_Name]]))</f>
        <v>Tablet</v>
      </c>
      <c r="E2467" s="1" t="str">
        <f>TRIM(PROPER(Table2[[#This Row],[Country]]))</f>
        <v>Canada</v>
      </c>
      <c r="F2467" s="1" t="str">
        <f>TRIM(PROPER(Table2[[#This Row],[Category]]))</f>
        <v>Computers</v>
      </c>
      <c r="G2467" s="1" t="str">
        <f>TRIM(PROPER(Table2[[#This Row],[Brand]]))</f>
        <v>Hp</v>
      </c>
      <c r="H2467" s="1">
        <f>Table2[[#This Row],[Supplier_ID]]</f>
        <v>1092</v>
      </c>
      <c r="I2467" s="1">
        <f>Table2[[#This Row],[Market_Price]]</f>
        <v>241.23</v>
      </c>
      <c r="J2467" s="1">
        <f>Table2[[#This Row],[Selling_Price]]</f>
        <v>341.06</v>
      </c>
      <c r="K2467" s="1">
        <f>Table2[[#This Row],[Quantity]]</f>
        <v>494</v>
      </c>
      <c r="L2467" s="1" t="str">
        <f>IF(ISBLANK(Table2[[#This Row],[Status]]), "No Data Entered", IFERROR(Table2[[#This Row],[Status]], "No Data Entered"))</f>
        <v>Delivered</v>
      </c>
    </row>
    <row r="2468" spans="1:12" x14ac:dyDescent="0.3">
      <c r="A2468" s="1" t="str">
        <f>Table2[[#This Row],[Product_ID]]</f>
        <v>PRO4416</v>
      </c>
      <c r="B2468" s="1" t="str">
        <f>Table2[[#This Row],[Customer_ID]]</f>
        <v>CUST77632</v>
      </c>
      <c r="C2468" s="14" t="str">
        <f>Table2[[#This Row],[Date]]</f>
        <v>26/03/2020</v>
      </c>
      <c r="D2468" s="1" t="str">
        <f>TRIM(PROPER(Table2[[#This Row],[Product_Name]]))</f>
        <v>Laptop</v>
      </c>
      <c r="E2468" s="1" t="str">
        <f>TRIM(PROPER(Table2[[#This Row],[Country]]))</f>
        <v>Brazil</v>
      </c>
      <c r="F2468" s="1" t="str">
        <f>TRIM(PROPER(Table2[[#This Row],[Category]]))</f>
        <v>Accessories</v>
      </c>
      <c r="G2468" s="1" t="str">
        <f>TRIM(PROPER(Table2[[#This Row],[Brand]]))</f>
        <v>Microsoft</v>
      </c>
      <c r="H2468" s="1">
        <f>Table2[[#This Row],[Supplier_ID]]</f>
        <v>1056</v>
      </c>
      <c r="I2468" s="1">
        <f>Table2[[#This Row],[Market_Price]]</f>
        <v>887.9</v>
      </c>
      <c r="J2468" s="1">
        <f>Table2[[#This Row],[Selling_Price]]</f>
        <v>1724.06</v>
      </c>
      <c r="K2468" s="1">
        <f>Table2[[#This Row],[Quantity]]</f>
        <v>309</v>
      </c>
      <c r="L2468" s="1" t="str">
        <f>IF(ISBLANK(Table2[[#This Row],[Status]]), "No Data Entered", IFERROR(Table2[[#This Row],[Status]], "No Data Entered"))</f>
        <v>Delivered</v>
      </c>
    </row>
    <row r="2469" spans="1:12" x14ac:dyDescent="0.3">
      <c r="A2469" s="1" t="str">
        <f>Table2[[#This Row],[Product_ID]]</f>
        <v>PRO5857</v>
      </c>
      <c r="B2469" s="1" t="str">
        <f>Table2[[#This Row],[Customer_ID]]</f>
        <v>CUST77680</v>
      </c>
      <c r="C2469" s="14" t="str">
        <f>Table2[[#This Row],[Date]]</f>
        <v>11/10/2020</v>
      </c>
      <c r="D2469" s="1" t="str">
        <f>TRIM(PROPER(Table2[[#This Row],[Product_Name]]))</f>
        <v>Tablet</v>
      </c>
      <c r="E2469" s="1" t="str">
        <f>TRIM(PROPER(Table2[[#This Row],[Country]]))</f>
        <v>Usa</v>
      </c>
      <c r="F2469" s="1" t="str">
        <f>TRIM(PROPER(Table2[[#This Row],[Category]]))</f>
        <v>Computers</v>
      </c>
      <c r="G2469" s="1" t="str">
        <f>TRIM(PROPER(Table2[[#This Row],[Brand]]))</f>
        <v>Dell</v>
      </c>
      <c r="H2469" s="1">
        <f>Table2[[#This Row],[Supplier_ID]]</f>
        <v>1077</v>
      </c>
      <c r="I2469" s="1">
        <f>Table2[[#This Row],[Market_Price]]</f>
        <v>572.08000000000004</v>
      </c>
      <c r="J2469" s="1">
        <f>Table2[[#This Row],[Selling_Price]]</f>
        <v>919.54</v>
      </c>
      <c r="K2469" s="1">
        <f>Table2[[#This Row],[Quantity]]</f>
        <v>359</v>
      </c>
      <c r="L2469" s="1" t="str">
        <f>IF(ISBLANK(Table2[[#This Row],[Status]]), "No Data Entered", IFERROR(Table2[[#This Row],[Status]], "No Data Entered"))</f>
        <v>Delivered</v>
      </c>
    </row>
    <row r="2470" spans="1:12" x14ac:dyDescent="0.3">
      <c r="A2470" s="1" t="str">
        <f>Table2[[#This Row],[Product_ID]]</f>
        <v>PRO4458</v>
      </c>
      <c r="B2470" s="1" t="str">
        <f>Table2[[#This Row],[Customer_ID]]</f>
        <v>CUST77742</v>
      </c>
      <c r="C2470" s="14" t="str">
        <f>Table2[[#This Row],[Date]]</f>
        <v>21/07/2024</v>
      </c>
      <c r="D2470" s="1" t="str">
        <f>TRIM(PROPER(Table2[[#This Row],[Product_Name]]))</f>
        <v>Camera</v>
      </c>
      <c r="E2470" s="1" t="str">
        <f>TRIM(PROPER(Table2[[#This Row],[Country]]))</f>
        <v>India</v>
      </c>
      <c r="F2470" s="1" t="str">
        <f>TRIM(PROPER(Table2[[#This Row],[Category]]))</f>
        <v>Office Supplies</v>
      </c>
      <c r="G2470" s="1" t="str">
        <f>TRIM(PROPER(Table2[[#This Row],[Brand]]))</f>
        <v>Logitech</v>
      </c>
      <c r="H2470" s="1">
        <f>Table2[[#This Row],[Supplier_ID]]</f>
        <v>1049</v>
      </c>
      <c r="I2470" s="1">
        <f>Table2[[#This Row],[Market_Price]]</f>
        <v>889.29</v>
      </c>
      <c r="J2470" s="1">
        <f>Table2[[#This Row],[Selling_Price]]</f>
        <v>1696.28</v>
      </c>
      <c r="K2470" s="1">
        <f>Table2[[#This Row],[Quantity]]</f>
        <v>99</v>
      </c>
      <c r="L2470" s="1" t="str">
        <f>IF(ISBLANK(Table2[[#This Row],[Status]]), "No Data Entered", IFERROR(Table2[[#This Row],[Status]], "No Data Entered"))</f>
        <v>Delivered</v>
      </c>
    </row>
    <row r="2471" spans="1:12" x14ac:dyDescent="0.3">
      <c r="A2471" s="1" t="str">
        <f>Table2[[#This Row],[Product_ID]]</f>
        <v>PRO8484</v>
      </c>
      <c r="B2471" s="1" t="str">
        <f>Table2[[#This Row],[Customer_ID]]</f>
        <v>CUST77774</v>
      </c>
      <c r="C2471" s="14" t="str">
        <f>Table2[[#This Row],[Date]]</f>
        <v>14/10/2023</v>
      </c>
      <c r="D2471" s="1" t="str">
        <f>TRIM(PROPER(Table2[[#This Row],[Product_Name]]))</f>
        <v>Smartphone</v>
      </c>
      <c r="E2471" s="1" t="str">
        <f>TRIM(PROPER(Table2[[#This Row],[Country]]))</f>
        <v>Uk</v>
      </c>
      <c r="F2471" s="1" t="str">
        <f>TRIM(PROPER(Table2[[#This Row],[Category]]))</f>
        <v>Electronics</v>
      </c>
      <c r="G2471" s="1" t="str">
        <f>TRIM(PROPER(Table2[[#This Row],[Brand]]))</f>
        <v>Canon</v>
      </c>
      <c r="H2471" s="1">
        <f>Table2[[#This Row],[Supplier_ID]]</f>
        <v>1093</v>
      </c>
      <c r="I2471" s="1">
        <f>Table2[[#This Row],[Market_Price]]</f>
        <v>1709.62</v>
      </c>
      <c r="J2471" s="1">
        <f>Table2[[#This Row],[Selling_Price]]</f>
        <v>2005.36</v>
      </c>
      <c r="K2471" s="1">
        <f>Table2[[#This Row],[Quantity]]</f>
        <v>178</v>
      </c>
      <c r="L2471" s="1" t="str">
        <f>IF(ISBLANK(Table2[[#This Row],[Status]]), "No Data Entered", IFERROR(Table2[[#This Row],[Status]], "No Data Entered"))</f>
        <v>Delivered</v>
      </c>
    </row>
    <row r="2472" spans="1:12" x14ac:dyDescent="0.3">
      <c r="A2472" s="1" t="str">
        <f>Table2[[#This Row],[Product_ID]]</f>
        <v>PRO8672</v>
      </c>
      <c r="B2472" s="1" t="str">
        <f>Table2[[#This Row],[Customer_ID]]</f>
        <v>CUST77818</v>
      </c>
      <c r="C2472" s="14" t="str">
        <f>Table2[[#This Row],[Date]]</f>
        <v>06/03/2022</v>
      </c>
      <c r="D2472" s="1" t="str">
        <f>TRIM(PROPER(Table2[[#This Row],[Product_Name]]))</f>
        <v>Keyboard</v>
      </c>
      <c r="E2472" s="1" t="str">
        <f>TRIM(PROPER(Table2[[#This Row],[Country]]))</f>
        <v>India</v>
      </c>
      <c r="F2472" s="1" t="str">
        <f>TRIM(PROPER(Table2[[#This Row],[Category]]))</f>
        <v>Wearables</v>
      </c>
      <c r="G2472" s="1" t="str">
        <f>TRIM(PROPER(Table2[[#This Row],[Brand]]))</f>
        <v>Samsung</v>
      </c>
      <c r="H2472" s="1">
        <f>Table2[[#This Row],[Supplier_ID]]</f>
        <v>1033</v>
      </c>
      <c r="I2472" s="1">
        <f>Table2[[#This Row],[Market_Price]]</f>
        <v>1181.23</v>
      </c>
      <c r="J2472" s="1">
        <f>Table2[[#This Row],[Selling_Price]]</f>
        <v>1466.88</v>
      </c>
      <c r="K2472" s="1">
        <f>Table2[[#This Row],[Quantity]]</f>
        <v>290</v>
      </c>
      <c r="L2472" s="1" t="str">
        <f>IF(ISBLANK(Table2[[#This Row],[Status]]), "No Data Entered", IFERROR(Table2[[#This Row],[Status]], "No Data Entered"))</f>
        <v>Delivered</v>
      </c>
    </row>
    <row r="2473" spans="1:12" x14ac:dyDescent="0.3">
      <c r="A2473" s="1" t="str">
        <f>Table2[[#This Row],[Product_ID]]</f>
        <v>PRO5498</v>
      </c>
      <c r="B2473" s="1" t="str">
        <f>Table2[[#This Row],[Customer_ID]]</f>
        <v>CUST77831</v>
      </c>
      <c r="C2473" s="14" t="str">
        <f>Table2[[#This Row],[Date]]</f>
        <v>07/01/2022</v>
      </c>
      <c r="D2473" s="1" t="str">
        <f>TRIM(PROPER(Table2[[#This Row],[Product_Name]]))</f>
        <v>Smartphone</v>
      </c>
      <c r="E2473" s="1" t="str">
        <f>TRIM(PROPER(Table2[[#This Row],[Country]]))</f>
        <v>China</v>
      </c>
      <c r="F2473" s="1" t="str">
        <f>TRIM(PROPER(Table2[[#This Row],[Category]]))</f>
        <v>Computers</v>
      </c>
      <c r="G2473" s="1" t="str">
        <f>TRIM(PROPER(Table2[[#This Row],[Brand]]))</f>
        <v>Apple</v>
      </c>
      <c r="H2473" s="1">
        <f>Table2[[#This Row],[Supplier_ID]]</f>
        <v>1017</v>
      </c>
      <c r="I2473" s="1">
        <f>Table2[[#This Row],[Market_Price]]</f>
        <v>651.20000000000005</v>
      </c>
      <c r="J2473" s="1">
        <f>Table2[[#This Row],[Selling_Price]]</f>
        <v>770.73</v>
      </c>
      <c r="K2473" s="1">
        <f>Table2[[#This Row],[Quantity]]</f>
        <v>70</v>
      </c>
      <c r="L2473" s="1" t="str">
        <f>IF(ISBLANK(Table2[[#This Row],[Status]]), "No Data Entered", IFERROR(Table2[[#This Row],[Status]], "No Data Entered"))</f>
        <v>Delivered</v>
      </c>
    </row>
    <row r="2474" spans="1:12" x14ac:dyDescent="0.3">
      <c r="A2474" s="1" t="str">
        <f>Table2[[#This Row],[Product_ID]]</f>
        <v>PRO6967</v>
      </c>
      <c r="B2474" s="1" t="str">
        <f>Table2[[#This Row],[Customer_ID]]</f>
        <v>CUST77916</v>
      </c>
      <c r="C2474" s="14" t="str">
        <f>Table2[[#This Row],[Date]]</f>
        <v>09/03/2023</v>
      </c>
      <c r="D2474" s="1" t="str">
        <f>TRIM(PROPER(Table2[[#This Row],[Product_Name]]))</f>
        <v>Headphones</v>
      </c>
      <c r="E2474" s="1" t="str">
        <f>TRIM(PROPER(Table2[[#This Row],[Country]]))</f>
        <v>Canada</v>
      </c>
      <c r="F2474" s="1" t="str">
        <f>TRIM(PROPER(Table2[[#This Row],[Category]]))</f>
        <v>Wearables</v>
      </c>
      <c r="G2474" s="1" t="str">
        <f>TRIM(PROPER(Table2[[#This Row],[Brand]]))</f>
        <v>Samsung</v>
      </c>
      <c r="H2474" s="1">
        <f>Table2[[#This Row],[Supplier_ID]]</f>
        <v>1029</v>
      </c>
      <c r="I2474" s="1">
        <f>Table2[[#This Row],[Market_Price]]</f>
        <v>667.02</v>
      </c>
      <c r="J2474" s="1">
        <f>Table2[[#This Row],[Selling_Price]]</f>
        <v>865.62</v>
      </c>
      <c r="K2474" s="1">
        <f>Table2[[#This Row],[Quantity]]</f>
        <v>453</v>
      </c>
      <c r="L2474" s="1" t="str">
        <f>IF(ISBLANK(Table2[[#This Row],[Status]]), "No Data Entered", IFERROR(Table2[[#This Row],[Status]], "No Data Entered"))</f>
        <v>Delivered</v>
      </c>
    </row>
    <row r="2475" spans="1:12" x14ac:dyDescent="0.3">
      <c r="A2475" s="1" t="str">
        <f>Table2[[#This Row],[Product_ID]]</f>
        <v>PRO7935</v>
      </c>
      <c r="B2475" s="1" t="str">
        <f>Table2[[#This Row],[Customer_ID]]</f>
        <v>CUST77975</v>
      </c>
      <c r="C2475" s="14" t="str">
        <f>Table2[[#This Row],[Date]]</f>
        <v>12/07/2020</v>
      </c>
      <c r="D2475" s="1" t="str">
        <f>TRIM(PROPER(Table2[[#This Row],[Product_Name]]))</f>
        <v>Smartphone</v>
      </c>
      <c r="E2475" s="1" t="str">
        <f>TRIM(PROPER(Table2[[#This Row],[Country]]))</f>
        <v>China</v>
      </c>
      <c r="F2475" s="1" t="str">
        <f>TRIM(PROPER(Table2[[#This Row],[Category]]))</f>
        <v>Computers</v>
      </c>
      <c r="G2475" s="1" t="str">
        <f>TRIM(PROPER(Table2[[#This Row],[Brand]]))</f>
        <v>Microsoft</v>
      </c>
      <c r="H2475" s="1">
        <f>Table2[[#This Row],[Supplier_ID]]</f>
        <v>1062</v>
      </c>
      <c r="I2475" s="1">
        <f>Table2[[#This Row],[Market_Price]]</f>
        <v>1136.46</v>
      </c>
      <c r="J2475" s="1">
        <f>Table2[[#This Row],[Selling_Price]]</f>
        <v>1984.56</v>
      </c>
      <c r="K2475" s="1">
        <f>Table2[[#This Row],[Quantity]]</f>
        <v>286</v>
      </c>
      <c r="L2475" s="1" t="str">
        <f>IF(ISBLANK(Table2[[#This Row],[Status]]), "No Data Entered", IFERROR(Table2[[#This Row],[Status]], "No Data Entered"))</f>
        <v>Delivered</v>
      </c>
    </row>
    <row r="2476" spans="1:12" x14ac:dyDescent="0.3">
      <c r="A2476" s="1" t="str">
        <f>Table2[[#This Row],[Product_ID]]</f>
        <v>PRO2353</v>
      </c>
      <c r="B2476" s="1" t="str">
        <f>Table2[[#This Row],[Customer_ID]]</f>
        <v>CUST77979</v>
      </c>
      <c r="C2476" s="14" t="str">
        <f>Table2[[#This Row],[Date]]</f>
        <v>29/10/2022</v>
      </c>
      <c r="D2476" s="1" t="str">
        <f>TRIM(PROPER(Table2[[#This Row],[Product_Name]]))</f>
        <v>Smartphone</v>
      </c>
      <c r="E2476" s="1" t="str">
        <f>TRIM(PROPER(Table2[[#This Row],[Country]]))</f>
        <v>France</v>
      </c>
      <c r="F2476" s="1" t="str">
        <f>TRIM(PROPER(Table2[[#This Row],[Category]]))</f>
        <v>Computers</v>
      </c>
      <c r="G2476" s="1" t="str">
        <f>TRIM(PROPER(Table2[[#This Row],[Brand]]))</f>
        <v>Microsoft</v>
      </c>
      <c r="H2476" s="1">
        <f>Table2[[#This Row],[Supplier_ID]]</f>
        <v>1048</v>
      </c>
      <c r="I2476" s="1">
        <f>Table2[[#This Row],[Market_Price]]</f>
        <v>171.73</v>
      </c>
      <c r="J2476" s="1">
        <f>Table2[[#This Row],[Selling_Price]]</f>
        <v>263.18</v>
      </c>
      <c r="K2476" s="1">
        <f>Table2[[#This Row],[Quantity]]</f>
        <v>120</v>
      </c>
      <c r="L2476" s="1" t="str">
        <f>IF(ISBLANK(Table2[[#This Row],[Status]]), "No Data Entered", IFERROR(Table2[[#This Row],[Status]], "No Data Entered"))</f>
        <v>Delivered</v>
      </c>
    </row>
    <row r="2477" spans="1:12" x14ac:dyDescent="0.3">
      <c r="A2477" s="1" t="str">
        <f>Table2[[#This Row],[Product_ID]]</f>
        <v>PRO2089</v>
      </c>
      <c r="B2477" s="1" t="str">
        <f>Table2[[#This Row],[Customer_ID]]</f>
        <v>CUST78036</v>
      </c>
      <c r="C2477" s="14" t="str">
        <f>Table2[[#This Row],[Date]]</f>
        <v>28/06/2023</v>
      </c>
      <c r="D2477" s="1" t="str">
        <f>TRIM(PROPER(Table2[[#This Row],[Product_Name]]))</f>
        <v>Keyboard</v>
      </c>
      <c r="E2477" s="1" t="str">
        <f>TRIM(PROPER(Table2[[#This Row],[Country]]))</f>
        <v>Uk</v>
      </c>
      <c r="F2477" s="1" t="str">
        <f>TRIM(PROPER(Table2[[#This Row],[Category]]))</f>
        <v>Computers</v>
      </c>
      <c r="G2477" s="1" t="str">
        <f>TRIM(PROPER(Table2[[#This Row],[Brand]]))</f>
        <v>Samsung</v>
      </c>
      <c r="H2477" s="1">
        <f>Table2[[#This Row],[Supplier_ID]]</f>
        <v>1097</v>
      </c>
      <c r="I2477" s="1">
        <f>Table2[[#This Row],[Market_Price]]</f>
        <v>1720.15</v>
      </c>
      <c r="J2477" s="1">
        <f>Table2[[#This Row],[Selling_Price]]</f>
        <v>3394.57</v>
      </c>
      <c r="K2477" s="1">
        <f>Table2[[#This Row],[Quantity]]</f>
        <v>496</v>
      </c>
      <c r="L2477" s="1" t="str">
        <f>IF(ISBLANK(Table2[[#This Row],[Status]]), "No Data Entered", IFERROR(Table2[[#This Row],[Status]], "No Data Entered"))</f>
        <v>Delivered</v>
      </c>
    </row>
    <row r="2478" spans="1:12" x14ac:dyDescent="0.3">
      <c r="A2478" s="1" t="str">
        <f>Table2[[#This Row],[Product_ID]]</f>
        <v>PRO1308</v>
      </c>
      <c r="B2478" s="1" t="str">
        <f>Table2[[#This Row],[Customer_ID]]</f>
        <v>CUST78037</v>
      </c>
      <c r="C2478" s="14" t="str">
        <f>Table2[[#This Row],[Date]]</f>
        <v>08/11/2021</v>
      </c>
      <c r="D2478" s="1" t="str">
        <f>TRIM(PROPER(Table2[[#This Row],[Product_Name]]))</f>
        <v>Camera</v>
      </c>
      <c r="E2478" s="1" t="str">
        <f>TRIM(PROPER(Table2[[#This Row],[Country]]))</f>
        <v>Uk</v>
      </c>
      <c r="F2478" s="1" t="str">
        <f>TRIM(PROPER(Table2[[#This Row],[Category]]))</f>
        <v>Office Supplies</v>
      </c>
      <c r="G2478" s="1" t="str">
        <f>TRIM(PROPER(Table2[[#This Row],[Brand]]))</f>
        <v>Hp</v>
      </c>
      <c r="H2478" s="1">
        <f>Table2[[#This Row],[Supplier_ID]]</f>
        <v>1036</v>
      </c>
      <c r="I2478" s="1">
        <f>Table2[[#This Row],[Market_Price]]</f>
        <v>259.51</v>
      </c>
      <c r="J2478" s="1">
        <f>Table2[[#This Row],[Selling_Price]]</f>
        <v>498.62</v>
      </c>
      <c r="K2478" s="1">
        <f>Table2[[#This Row],[Quantity]]</f>
        <v>453</v>
      </c>
      <c r="L2478" s="1" t="str">
        <f>IF(ISBLANK(Table2[[#This Row],[Status]]), "No Data Entered", IFERROR(Table2[[#This Row],[Status]], "No Data Entered"))</f>
        <v>Delivered</v>
      </c>
    </row>
    <row r="2479" spans="1:12" x14ac:dyDescent="0.3">
      <c r="A2479" s="1" t="str">
        <f>Table2[[#This Row],[Product_ID]]</f>
        <v>PRO4479</v>
      </c>
      <c r="B2479" s="1" t="str">
        <f>Table2[[#This Row],[Customer_ID]]</f>
        <v>CUST78140</v>
      </c>
      <c r="C2479" s="14" t="str">
        <f>Table2[[#This Row],[Date]]</f>
        <v>03/09/2022</v>
      </c>
      <c r="D2479" s="1" t="str">
        <f>TRIM(PROPER(Table2[[#This Row],[Product_Name]]))</f>
        <v>Camera</v>
      </c>
      <c r="E2479" s="1" t="str">
        <f>TRIM(PROPER(Table2[[#This Row],[Country]]))</f>
        <v>Usa</v>
      </c>
      <c r="F2479" s="1" t="str">
        <f>TRIM(PROPER(Table2[[#This Row],[Category]]))</f>
        <v>Wearables</v>
      </c>
      <c r="G2479" s="1" t="str">
        <f>TRIM(PROPER(Table2[[#This Row],[Brand]]))</f>
        <v>Hp</v>
      </c>
      <c r="H2479" s="1">
        <f>Table2[[#This Row],[Supplier_ID]]</f>
        <v>1095</v>
      </c>
      <c r="I2479" s="1">
        <f>Table2[[#This Row],[Market_Price]]</f>
        <v>527.64</v>
      </c>
      <c r="J2479" s="1">
        <f>Table2[[#This Row],[Selling_Price]]</f>
        <v>795.36</v>
      </c>
      <c r="K2479" s="1">
        <f>Table2[[#This Row],[Quantity]]</f>
        <v>132</v>
      </c>
      <c r="L2479" s="1" t="str">
        <f>IF(ISBLANK(Table2[[#This Row],[Status]]), "No Data Entered", IFERROR(Table2[[#This Row],[Status]], "No Data Entered"))</f>
        <v>Delivered</v>
      </c>
    </row>
    <row r="2480" spans="1:12" x14ac:dyDescent="0.3">
      <c r="A2480" s="1" t="str">
        <f>Table2[[#This Row],[Product_ID]]</f>
        <v>PRO8060</v>
      </c>
      <c r="B2480" s="1" t="str">
        <f>Table2[[#This Row],[Customer_ID]]</f>
        <v>CUST78212</v>
      </c>
      <c r="C2480" s="14" t="str">
        <f>Table2[[#This Row],[Date]]</f>
        <v>17/08/2020</v>
      </c>
      <c r="D2480" s="1" t="str">
        <f>TRIM(PROPER(Table2[[#This Row],[Product_Name]]))</f>
        <v>Mouse</v>
      </c>
      <c r="E2480" s="1" t="str">
        <f>TRIM(PROPER(Table2[[#This Row],[Country]]))</f>
        <v>Japan</v>
      </c>
      <c r="F2480" s="1" t="str">
        <f>TRIM(PROPER(Table2[[#This Row],[Category]]))</f>
        <v>Wearables</v>
      </c>
      <c r="G2480" s="1" t="str">
        <f>TRIM(PROPER(Table2[[#This Row],[Brand]]))</f>
        <v>Dell</v>
      </c>
      <c r="H2480" s="1">
        <f>Table2[[#This Row],[Supplier_ID]]</f>
        <v>1051</v>
      </c>
      <c r="I2480" s="1">
        <f>Table2[[#This Row],[Market_Price]]</f>
        <v>204.49</v>
      </c>
      <c r="J2480" s="1">
        <f>Table2[[#This Row],[Selling_Price]]</f>
        <v>284.51</v>
      </c>
      <c r="K2480" s="1">
        <f>Table2[[#This Row],[Quantity]]</f>
        <v>52</v>
      </c>
      <c r="L2480" s="1" t="str">
        <f>IF(ISBLANK(Table2[[#This Row],[Status]]), "No Data Entered", IFERROR(Table2[[#This Row],[Status]], "No Data Entered"))</f>
        <v>Delivered</v>
      </c>
    </row>
    <row r="2481" spans="1:12" x14ac:dyDescent="0.3">
      <c r="A2481" s="1" t="str">
        <f>Table2[[#This Row],[Product_ID]]</f>
        <v>PRO5409</v>
      </c>
      <c r="B2481" s="1" t="str">
        <f>Table2[[#This Row],[Customer_ID]]</f>
        <v>CUST78222</v>
      </c>
      <c r="C2481" s="14" t="str">
        <f>Table2[[#This Row],[Date]]</f>
        <v>19/02/2024</v>
      </c>
      <c r="D2481" s="1" t="str">
        <f>TRIM(PROPER(Table2[[#This Row],[Product_Name]]))</f>
        <v>Smartphone</v>
      </c>
      <c r="E2481" s="1" t="str">
        <f>TRIM(PROPER(Table2[[#This Row],[Country]]))</f>
        <v>Usa</v>
      </c>
      <c r="F2481" s="1" t="str">
        <f>TRIM(PROPER(Table2[[#This Row],[Category]]))</f>
        <v>Accessories</v>
      </c>
      <c r="G2481" s="1" t="str">
        <f>TRIM(PROPER(Table2[[#This Row],[Brand]]))</f>
        <v>Samsung</v>
      </c>
      <c r="H2481" s="1">
        <f>Table2[[#This Row],[Supplier_ID]]</f>
        <v>1001</v>
      </c>
      <c r="I2481" s="1">
        <f>Table2[[#This Row],[Market_Price]]</f>
        <v>428.13</v>
      </c>
      <c r="J2481" s="1">
        <f>Table2[[#This Row],[Selling_Price]]</f>
        <v>705.97</v>
      </c>
      <c r="K2481" s="1">
        <f>Table2[[#This Row],[Quantity]]</f>
        <v>70</v>
      </c>
      <c r="L2481" s="1" t="str">
        <f>IF(ISBLANK(Table2[[#This Row],[Status]]), "No Data Entered", IFERROR(Table2[[#This Row],[Status]], "No Data Entered"))</f>
        <v>Delivered</v>
      </c>
    </row>
    <row r="2482" spans="1:12" x14ac:dyDescent="0.3">
      <c r="A2482" s="1" t="str">
        <f>Table2[[#This Row],[Product_ID]]</f>
        <v>PRO2825</v>
      </c>
      <c r="B2482" s="1" t="str">
        <f>Table2[[#This Row],[Customer_ID]]</f>
        <v>CUST78248</v>
      </c>
      <c r="C2482" s="14" t="str">
        <f>Table2[[#This Row],[Date]]</f>
        <v>06/12/2020</v>
      </c>
      <c r="D2482" s="1" t="str">
        <f>TRIM(PROPER(Table2[[#This Row],[Product_Name]]))</f>
        <v>Keyboard</v>
      </c>
      <c r="E2482" s="1" t="str">
        <f>TRIM(PROPER(Table2[[#This Row],[Country]]))</f>
        <v>Uk</v>
      </c>
      <c r="F2482" s="1" t="str">
        <f>TRIM(PROPER(Table2[[#This Row],[Category]]))</f>
        <v>Accessories</v>
      </c>
      <c r="G2482" s="1" t="str">
        <f>TRIM(PROPER(Table2[[#This Row],[Brand]]))</f>
        <v>Canon</v>
      </c>
      <c r="H2482" s="1">
        <f>Table2[[#This Row],[Supplier_ID]]</f>
        <v>1089</v>
      </c>
      <c r="I2482" s="1">
        <f>Table2[[#This Row],[Market_Price]]</f>
        <v>1451.85</v>
      </c>
      <c r="J2482" s="1">
        <f>Table2[[#This Row],[Selling_Price]]</f>
        <v>2131.84</v>
      </c>
      <c r="K2482" s="1">
        <f>Table2[[#This Row],[Quantity]]</f>
        <v>318</v>
      </c>
      <c r="L2482" s="1" t="str">
        <f>IF(ISBLANK(Table2[[#This Row],[Status]]), "No Data Entered", IFERROR(Table2[[#This Row],[Status]], "No Data Entered"))</f>
        <v>Delivered</v>
      </c>
    </row>
    <row r="2483" spans="1:12" x14ac:dyDescent="0.3">
      <c r="A2483" s="1" t="str">
        <f>Table2[[#This Row],[Product_ID]]</f>
        <v>PRO1331</v>
      </c>
      <c r="B2483" s="1" t="str">
        <f>Table2[[#This Row],[Customer_ID]]</f>
        <v>CUST78263</v>
      </c>
      <c r="C2483" s="14" t="str">
        <f>Table2[[#This Row],[Date]]</f>
        <v>13/03/2020</v>
      </c>
      <c r="D2483" s="1" t="str">
        <f>TRIM(PROPER(Table2[[#This Row],[Product_Name]]))</f>
        <v>Laptop</v>
      </c>
      <c r="E2483" s="1" t="str">
        <f>TRIM(PROPER(Table2[[#This Row],[Country]]))</f>
        <v>Australia</v>
      </c>
      <c r="F2483" s="1" t="str">
        <f>TRIM(PROPER(Table2[[#This Row],[Category]]))</f>
        <v>Office Supplies</v>
      </c>
      <c r="G2483" s="1" t="str">
        <f>TRIM(PROPER(Table2[[#This Row],[Brand]]))</f>
        <v>Canon</v>
      </c>
      <c r="H2483" s="1">
        <f>Table2[[#This Row],[Supplier_ID]]</f>
        <v>1047</v>
      </c>
      <c r="I2483" s="1">
        <f>Table2[[#This Row],[Market_Price]]</f>
        <v>814.15</v>
      </c>
      <c r="J2483" s="1">
        <f>Table2[[#This Row],[Selling_Price]]</f>
        <v>1045</v>
      </c>
      <c r="K2483" s="1">
        <f>Table2[[#This Row],[Quantity]]</f>
        <v>99</v>
      </c>
      <c r="L2483" s="1" t="str">
        <f>IF(ISBLANK(Table2[[#This Row],[Status]]), "No Data Entered", IFERROR(Table2[[#This Row],[Status]], "No Data Entered"))</f>
        <v>Delivered</v>
      </c>
    </row>
    <row r="2484" spans="1:12" x14ac:dyDescent="0.3">
      <c r="A2484" s="1" t="str">
        <f>Table2[[#This Row],[Product_ID]]</f>
        <v>PRO4047</v>
      </c>
      <c r="B2484" s="1" t="str">
        <f>Table2[[#This Row],[Customer_ID]]</f>
        <v>CUST78269</v>
      </c>
      <c r="C2484" s="14" t="str">
        <f>Table2[[#This Row],[Date]]</f>
        <v>18/01/2020</v>
      </c>
      <c r="D2484" s="1" t="str">
        <f>TRIM(PROPER(Table2[[#This Row],[Product_Name]]))</f>
        <v>Laptop</v>
      </c>
      <c r="E2484" s="1" t="str">
        <f>TRIM(PROPER(Table2[[#This Row],[Country]]))</f>
        <v>Brazil</v>
      </c>
      <c r="F2484" s="1" t="str">
        <f>TRIM(PROPER(Table2[[#This Row],[Category]]))</f>
        <v>Wearables</v>
      </c>
      <c r="G2484" s="1" t="str">
        <f>TRIM(PROPER(Table2[[#This Row],[Brand]]))</f>
        <v>Sony</v>
      </c>
      <c r="H2484" s="1">
        <f>Table2[[#This Row],[Supplier_ID]]</f>
        <v>1025</v>
      </c>
      <c r="I2484" s="1">
        <f>Table2[[#This Row],[Market_Price]]</f>
        <v>1214.99</v>
      </c>
      <c r="J2484" s="1">
        <f>Table2[[#This Row],[Selling_Price]]</f>
        <v>2144.11</v>
      </c>
      <c r="K2484" s="1">
        <f>Table2[[#This Row],[Quantity]]</f>
        <v>451</v>
      </c>
      <c r="L2484" s="1" t="str">
        <f>IF(ISBLANK(Table2[[#This Row],[Status]]), "No Data Entered", IFERROR(Table2[[#This Row],[Status]], "No Data Entered"))</f>
        <v>Delivered</v>
      </c>
    </row>
    <row r="2485" spans="1:12" x14ac:dyDescent="0.3">
      <c r="A2485" s="1" t="str">
        <f>Table2[[#This Row],[Product_ID]]</f>
        <v>PRO7521</v>
      </c>
      <c r="B2485" s="1" t="str">
        <f>Table2[[#This Row],[Customer_ID]]</f>
        <v>CUST78286</v>
      </c>
      <c r="C2485" s="14" t="str">
        <f>Table2[[#This Row],[Date]]</f>
        <v>06/12/2022</v>
      </c>
      <c r="D2485" s="1" t="str">
        <f>TRIM(PROPER(Table2[[#This Row],[Product_Name]]))</f>
        <v>Mouse</v>
      </c>
      <c r="E2485" s="1" t="str">
        <f>TRIM(PROPER(Table2[[#This Row],[Country]]))</f>
        <v>Australia</v>
      </c>
      <c r="F2485" s="1" t="str">
        <f>TRIM(PROPER(Table2[[#This Row],[Category]]))</f>
        <v>Accessories</v>
      </c>
      <c r="G2485" s="1" t="str">
        <f>TRIM(PROPER(Table2[[#This Row],[Brand]]))</f>
        <v>Dell</v>
      </c>
      <c r="H2485" s="1">
        <f>Table2[[#This Row],[Supplier_ID]]</f>
        <v>1001</v>
      </c>
      <c r="I2485" s="1">
        <f>Table2[[#This Row],[Market_Price]]</f>
        <v>1132.24</v>
      </c>
      <c r="J2485" s="1">
        <f>Table2[[#This Row],[Selling_Price]]</f>
        <v>1617.71</v>
      </c>
      <c r="K2485" s="1">
        <f>Table2[[#This Row],[Quantity]]</f>
        <v>282</v>
      </c>
      <c r="L2485" s="1" t="str">
        <f>IF(ISBLANK(Table2[[#This Row],[Status]]), "No Data Entered", IFERROR(Table2[[#This Row],[Status]], "No Data Entered"))</f>
        <v>Delivered</v>
      </c>
    </row>
    <row r="2486" spans="1:12" x14ac:dyDescent="0.3">
      <c r="A2486" s="1" t="str">
        <f>Table2[[#This Row],[Product_ID]]</f>
        <v>PRO8007</v>
      </c>
      <c r="B2486" s="1" t="str">
        <f>Table2[[#This Row],[Customer_ID]]</f>
        <v>CUST78287</v>
      </c>
      <c r="C2486" s="14" t="str">
        <f>Table2[[#This Row],[Date]]</f>
        <v>24/04/2023</v>
      </c>
      <c r="D2486" s="1" t="str">
        <f>TRIM(PROPER(Table2[[#This Row],[Product_Name]]))</f>
        <v>Laptop</v>
      </c>
      <c r="E2486" s="1" t="str">
        <f>TRIM(PROPER(Table2[[#This Row],[Country]]))</f>
        <v>Brazil</v>
      </c>
      <c r="F2486" s="1" t="str">
        <f>TRIM(PROPER(Table2[[#This Row],[Category]]))</f>
        <v>Wearables</v>
      </c>
      <c r="G2486" s="1" t="str">
        <f>TRIM(PROPER(Table2[[#This Row],[Brand]]))</f>
        <v>Asus</v>
      </c>
      <c r="H2486" s="1">
        <f>Table2[[#This Row],[Supplier_ID]]</f>
        <v>1093</v>
      </c>
      <c r="I2486" s="1">
        <f>Table2[[#This Row],[Market_Price]]</f>
        <v>506.11</v>
      </c>
      <c r="J2486" s="1">
        <f>Table2[[#This Row],[Selling_Price]]</f>
        <v>994.13</v>
      </c>
      <c r="K2486" s="1">
        <f>Table2[[#This Row],[Quantity]]</f>
        <v>486</v>
      </c>
      <c r="L2486" s="1" t="str">
        <f>IF(ISBLANK(Table2[[#This Row],[Status]]), "No Data Entered", IFERROR(Table2[[#This Row],[Status]], "No Data Entered"))</f>
        <v>Delivered</v>
      </c>
    </row>
    <row r="2487" spans="1:12" x14ac:dyDescent="0.3">
      <c r="A2487" s="1" t="str">
        <f>Table2[[#This Row],[Product_ID]]</f>
        <v>PRO2192</v>
      </c>
      <c r="B2487" s="1" t="str">
        <f>Table2[[#This Row],[Customer_ID]]</f>
        <v>CUST78466</v>
      </c>
      <c r="C2487" s="14" t="str">
        <f>Table2[[#This Row],[Date]]</f>
        <v>09/02/2025</v>
      </c>
      <c r="D2487" s="1" t="str">
        <f>TRIM(PROPER(Table2[[#This Row],[Product_Name]]))</f>
        <v>Printer</v>
      </c>
      <c r="E2487" s="1" t="str">
        <f>TRIM(PROPER(Table2[[#This Row],[Country]]))</f>
        <v>Canada</v>
      </c>
      <c r="F2487" s="1" t="str">
        <f>TRIM(PROPER(Table2[[#This Row],[Category]]))</f>
        <v>Wearables</v>
      </c>
      <c r="G2487" s="1" t="str">
        <f>TRIM(PROPER(Table2[[#This Row],[Brand]]))</f>
        <v>Apple</v>
      </c>
      <c r="H2487" s="1">
        <f>Table2[[#This Row],[Supplier_ID]]</f>
        <v>1023</v>
      </c>
      <c r="I2487" s="1">
        <f>Table2[[#This Row],[Market_Price]]</f>
        <v>132.13</v>
      </c>
      <c r="J2487" s="1">
        <f>Table2[[#This Row],[Selling_Price]]</f>
        <v>217.11</v>
      </c>
      <c r="K2487" s="1">
        <f>Table2[[#This Row],[Quantity]]</f>
        <v>425</v>
      </c>
      <c r="L2487" s="1" t="str">
        <f>IF(ISBLANK(Table2[[#This Row],[Status]]), "No Data Entered", IFERROR(Table2[[#This Row],[Status]], "No Data Entered"))</f>
        <v>Delivered</v>
      </c>
    </row>
    <row r="2488" spans="1:12" x14ac:dyDescent="0.3">
      <c r="A2488" s="1" t="str">
        <f>Table2[[#This Row],[Product_ID]]</f>
        <v>PRO9717</v>
      </c>
      <c r="B2488" s="1" t="str">
        <f>Table2[[#This Row],[Customer_ID]]</f>
        <v>CUST78591</v>
      </c>
      <c r="C2488" s="14" t="str">
        <f>Table2[[#This Row],[Date]]</f>
        <v>06/02/2022</v>
      </c>
      <c r="D2488" s="1" t="str">
        <f>TRIM(PROPER(Table2[[#This Row],[Product_Name]]))</f>
        <v>Monitor</v>
      </c>
      <c r="E2488" s="1" t="str">
        <f>TRIM(PROPER(Table2[[#This Row],[Country]]))</f>
        <v>Germany</v>
      </c>
      <c r="F2488" s="1" t="str">
        <f>TRIM(PROPER(Table2[[#This Row],[Category]]))</f>
        <v>Office Supplies</v>
      </c>
      <c r="G2488" s="1" t="str">
        <f>TRIM(PROPER(Table2[[#This Row],[Brand]]))</f>
        <v>Samsung</v>
      </c>
      <c r="H2488" s="1">
        <f>Table2[[#This Row],[Supplier_ID]]</f>
        <v>1086</v>
      </c>
      <c r="I2488" s="1">
        <f>Table2[[#This Row],[Market_Price]]</f>
        <v>1100.92</v>
      </c>
      <c r="J2488" s="1">
        <f>Table2[[#This Row],[Selling_Price]]</f>
        <v>1956.55</v>
      </c>
      <c r="K2488" s="1">
        <f>Table2[[#This Row],[Quantity]]</f>
        <v>180</v>
      </c>
      <c r="L2488" s="1" t="str">
        <f>IF(ISBLANK(Table2[[#This Row],[Status]]), "No Data Entered", IFERROR(Table2[[#This Row],[Status]], "No Data Entered"))</f>
        <v>Delivered</v>
      </c>
    </row>
    <row r="2489" spans="1:12" x14ac:dyDescent="0.3">
      <c r="A2489" s="1" t="str">
        <f>Table2[[#This Row],[Product_ID]]</f>
        <v>PRO2491</v>
      </c>
      <c r="B2489" s="1" t="str">
        <f>Table2[[#This Row],[Customer_ID]]</f>
        <v>CUST78622</v>
      </c>
      <c r="C2489" s="14" t="str">
        <f>Table2[[#This Row],[Date]]</f>
        <v>04/05/2024</v>
      </c>
      <c r="D2489" s="1" t="str">
        <f>TRIM(PROPER(Table2[[#This Row],[Product_Name]]))</f>
        <v>Smartwatch</v>
      </c>
      <c r="E2489" s="1" t="str">
        <f>TRIM(PROPER(Table2[[#This Row],[Country]]))</f>
        <v>Japan</v>
      </c>
      <c r="F2489" s="1" t="str">
        <f>TRIM(PROPER(Table2[[#This Row],[Category]]))</f>
        <v>Computers</v>
      </c>
      <c r="G2489" s="1" t="str">
        <f>TRIM(PROPER(Table2[[#This Row],[Brand]]))</f>
        <v>Logitech</v>
      </c>
      <c r="H2489" s="1">
        <f>Table2[[#This Row],[Supplier_ID]]</f>
        <v>1002</v>
      </c>
      <c r="I2489" s="1">
        <f>Table2[[#This Row],[Market_Price]]</f>
        <v>988.18</v>
      </c>
      <c r="J2489" s="1">
        <f>Table2[[#This Row],[Selling_Price]]</f>
        <v>1328.89</v>
      </c>
      <c r="K2489" s="1">
        <f>Table2[[#This Row],[Quantity]]</f>
        <v>14</v>
      </c>
      <c r="L2489" s="1" t="str">
        <f>IF(ISBLANK(Table2[[#This Row],[Status]]), "No Data Entered", IFERROR(Table2[[#This Row],[Status]], "No Data Entered"))</f>
        <v>Delivered</v>
      </c>
    </row>
    <row r="2490" spans="1:12" x14ac:dyDescent="0.3">
      <c r="A2490" s="1" t="str">
        <f>Table2[[#This Row],[Product_ID]]</f>
        <v>PRO4225</v>
      </c>
      <c r="B2490" s="1" t="str">
        <f>Table2[[#This Row],[Customer_ID]]</f>
        <v>CUST78676</v>
      </c>
      <c r="C2490" s="14" t="str">
        <f>Table2[[#This Row],[Date]]</f>
        <v>05/06/2024</v>
      </c>
      <c r="D2490" s="1" t="str">
        <f>TRIM(PROPER(Table2[[#This Row],[Product_Name]]))</f>
        <v>Tablet</v>
      </c>
      <c r="E2490" s="1" t="str">
        <f>TRIM(PROPER(Table2[[#This Row],[Country]]))</f>
        <v>France</v>
      </c>
      <c r="F2490" s="1" t="str">
        <f>TRIM(PROPER(Table2[[#This Row],[Category]]))</f>
        <v>Computers</v>
      </c>
      <c r="G2490" s="1" t="str">
        <f>TRIM(PROPER(Table2[[#This Row],[Brand]]))</f>
        <v>Logitech</v>
      </c>
      <c r="H2490" s="1">
        <f>Table2[[#This Row],[Supplier_ID]]</f>
        <v>1056</v>
      </c>
      <c r="I2490" s="1">
        <f>Table2[[#This Row],[Market_Price]]</f>
        <v>502.11</v>
      </c>
      <c r="J2490" s="1">
        <f>Table2[[#This Row],[Selling_Price]]</f>
        <v>727.92</v>
      </c>
      <c r="K2490" s="1">
        <f>Table2[[#This Row],[Quantity]]</f>
        <v>426</v>
      </c>
      <c r="L2490" s="1" t="str">
        <f>IF(ISBLANK(Table2[[#This Row],[Status]]), "No Data Entered", IFERROR(Table2[[#This Row],[Status]], "No Data Entered"))</f>
        <v>Delivered</v>
      </c>
    </row>
    <row r="2491" spans="1:12" x14ac:dyDescent="0.3">
      <c r="A2491" s="1" t="str">
        <f>Table2[[#This Row],[Product_ID]]</f>
        <v>PRO8137</v>
      </c>
      <c r="B2491" s="1" t="str">
        <f>Table2[[#This Row],[Customer_ID]]</f>
        <v>CUST78866</v>
      </c>
      <c r="C2491" s="14" t="str">
        <f>Table2[[#This Row],[Date]]</f>
        <v>08/10/2024</v>
      </c>
      <c r="D2491" s="1" t="str">
        <f>TRIM(PROPER(Table2[[#This Row],[Product_Name]]))</f>
        <v>Printer</v>
      </c>
      <c r="E2491" s="1" t="str">
        <f>TRIM(PROPER(Table2[[#This Row],[Country]]))</f>
        <v>Brazil</v>
      </c>
      <c r="F2491" s="1" t="str">
        <f>TRIM(PROPER(Table2[[#This Row],[Category]]))</f>
        <v>Accessories</v>
      </c>
      <c r="G2491" s="1" t="str">
        <f>TRIM(PROPER(Table2[[#This Row],[Brand]]))</f>
        <v>Microsoft</v>
      </c>
      <c r="H2491" s="1">
        <f>Table2[[#This Row],[Supplier_ID]]</f>
        <v>1024</v>
      </c>
      <c r="I2491" s="1">
        <f>Table2[[#This Row],[Market_Price]]</f>
        <v>1623.16</v>
      </c>
      <c r="J2491" s="1">
        <f>Table2[[#This Row],[Selling_Price]]</f>
        <v>1876.22</v>
      </c>
      <c r="K2491" s="1">
        <f>Table2[[#This Row],[Quantity]]</f>
        <v>319</v>
      </c>
      <c r="L2491" s="1" t="str">
        <f>IF(ISBLANK(Table2[[#This Row],[Status]]), "No Data Entered", IFERROR(Table2[[#This Row],[Status]], "No Data Entered"))</f>
        <v>Delivered</v>
      </c>
    </row>
    <row r="2492" spans="1:12" x14ac:dyDescent="0.3">
      <c r="A2492" s="1" t="str">
        <f>Table2[[#This Row],[Product_ID]]</f>
        <v>PRO8036</v>
      </c>
      <c r="B2492" s="1" t="str">
        <f>Table2[[#This Row],[Customer_ID]]</f>
        <v>CUST78879</v>
      </c>
      <c r="C2492" s="14" t="str">
        <f>Table2[[#This Row],[Date]]</f>
        <v>04/11/2020</v>
      </c>
      <c r="D2492" s="1" t="str">
        <f>TRIM(PROPER(Table2[[#This Row],[Product_Name]]))</f>
        <v>Headphones</v>
      </c>
      <c r="E2492" s="1" t="str">
        <f>TRIM(PROPER(Table2[[#This Row],[Country]]))</f>
        <v>Usa</v>
      </c>
      <c r="F2492" s="1" t="str">
        <f>TRIM(PROPER(Table2[[#This Row],[Category]]))</f>
        <v>Office Supplies</v>
      </c>
      <c r="G2492" s="1" t="str">
        <f>TRIM(PROPER(Table2[[#This Row],[Brand]]))</f>
        <v>Apple</v>
      </c>
      <c r="H2492" s="1">
        <f>Table2[[#This Row],[Supplier_ID]]</f>
        <v>1062</v>
      </c>
      <c r="I2492" s="1">
        <f>Table2[[#This Row],[Market_Price]]</f>
        <v>544.67999999999995</v>
      </c>
      <c r="J2492" s="1">
        <f>Table2[[#This Row],[Selling_Price]]</f>
        <v>640.70000000000005</v>
      </c>
      <c r="K2492" s="1">
        <f>Table2[[#This Row],[Quantity]]</f>
        <v>184</v>
      </c>
      <c r="L2492" s="1" t="str">
        <f>IF(ISBLANK(Table2[[#This Row],[Status]]), "No Data Entered", IFERROR(Table2[[#This Row],[Status]], "No Data Entered"))</f>
        <v>Delivered</v>
      </c>
    </row>
    <row r="2493" spans="1:12" x14ac:dyDescent="0.3">
      <c r="A2493" s="1" t="str">
        <f>Table2[[#This Row],[Product_ID]]</f>
        <v>PRO5465</v>
      </c>
      <c r="B2493" s="1" t="str">
        <f>Table2[[#This Row],[Customer_ID]]</f>
        <v>CUST78886</v>
      </c>
      <c r="C2493" s="14" t="str">
        <f>Table2[[#This Row],[Date]]</f>
        <v>02/03/2024</v>
      </c>
      <c r="D2493" s="1" t="str">
        <f>TRIM(PROPER(Table2[[#This Row],[Product_Name]]))</f>
        <v>Printer</v>
      </c>
      <c r="E2493" s="1" t="str">
        <f>TRIM(PROPER(Table2[[#This Row],[Country]]))</f>
        <v>India</v>
      </c>
      <c r="F2493" s="1" t="str">
        <f>TRIM(PROPER(Table2[[#This Row],[Category]]))</f>
        <v>Wearables</v>
      </c>
      <c r="G2493" s="1" t="str">
        <f>TRIM(PROPER(Table2[[#This Row],[Brand]]))</f>
        <v>Apple</v>
      </c>
      <c r="H2493" s="1">
        <f>Table2[[#This Row],[Supplier_ID]]</f>
        <v>1012</v>
      </c>
      <c r="I2493" s="1">
        <f>Table2[[#This Row],[Market_Price]]</f>
        <v>1082.0899999999999</v>
      </c>
      <c r="J2493" s="1">
        <f>Table2[[#This Row],[Selling_Price]]</f>
        <v>2007.13</v>
      </c>
      <c r="K2493" s="1">
        <f>Table2[[#This Row],[Quantity]]</f>
        <v>386</v>
      </c>
      <c r="L2493" s="1" t="str">
        <f>IF(ISBLANK(Table2[[#This Row],[Status]]), "No Data Entered", IFERROR(Table2[[#This Row],[Status]], "No Data Entered"))</f>
        <v>Delivered</v>
      </c>
    </row>
    <row r="2494" spans="1:12" x14ac:dyDescent="0.3">
      <c r="A2494" s="1" t="str">
        <f>Table2[[#This Row],[Product_ID]]</f>
        <v>PRO5204</v>
      </c>
      <c r="B2494" s="1" t="str">
        <f>Table2[[#This Row],[Customer_ID]]</f>
        <v>CUST79048</v>
      </c>
      <c r="C2494" s="14" t="str">
        <f>Table2[[#This Row],[Date]]</f>
        <v>23/10/2022</v>
      </c>
      <c r="D2494" s="1" t="str">
        <f>TRIM(PROPER(Table2[[#This Row],[Product_Name]]))</f>
        <v>Mouse</v>
      </c>
      <c r="E2494" s="1" t="str">
        <f>TRIM(PROPER(Table2[[#This Row],[Country]]))</f>
        <v>Canada</v>
      </c>
      <c r="F2494" s="1" t="str">
        <f>TRIM(PROPER(Table2[[#This Row],[Category]]))</f>
        <v>Accessories</v>
      </c>
      <c r="G2494" s="1" t="str">
        <f>TRIM(PROPER(Table2[[#This Row],[Brand]]))</f>
        <v>Samsung</v>
      </c>
      <c r="H2494" s="1">
        <f>Table2[[#This Row],[Supplier_ID]]</f>
        <v>1096</v>
      </c>
      <c r="I2494" s="1">
        <f>Table2[[#This Row],[Market_Price]]</f>
        <v>1167.3599999999999</v>
      </c>
      <c r="J2494" s="1">
        <f>Table2[[#This Row],[Selling_Price]]</f>
        <v>1860.19</v>
      </c>
      <c r="K2494" s="1">
        <f>Table2[[#This Row],[Quantity]]</f>
        <v>476</v>
      </c>
      <c r="L2494" s="1" t="str">
        <f>IF(ISBLANK(Table2[[#This Row],[Status]]), "No Data Entered", IFERROR(Table2[[#This Row],[Status]], "No Data Entered"))</f>
        <v>Delivered</v>
      </c>
    </row>
    <row r="2495" spans="1:12" x14ac:dyDescent="0.3">
      <c r="A2495" s="1" t="str">
        <f>Table2[[#This Row],[Product_ID]]</f>
        <v>PRO1756</v>
      </c>
      <c r="B2495" s="1" t="str">
        <f>Table2[[#This Row],[Customer_ID]]</f>
        <v>CUST79093</v>
      </c>
      <c r="C2495" s="14" t="str">
        <f>Table2[[#This Row],[Date]]</f>
        <v>13/11/2024</v>
      </c>
      <c r="D2495" s="1" t="str">
        <f>TRIM(PROPER(Table2[[#This Row],[Product_Name]]))</f>
        <v>Monitor</v>
      </c>
      <c r="E2495" s="1" t="str">
        <f>TRIM(PROPER(Table2[[#This Row],[Country]]))</f>
        <v>Germany</v>
      </c>
      <c r="F2495" s="1" t="str">
        <f>TRIM(PROPER(Table2[[#This Row],[Category]]))</f>
        <v>Office Supplies</v>
      </c>
      <c r="G2495" s="1" t="str">
        <f>TRIM(PROPER(Table2[[#This Row],[Brand]]))</f>
        <v>Dell</v>
      </c>
      <c r="H2495" s="1">
        <f>Table2[[#This Row],[Supplier_ID]]</f>
        <v>1089</v>
      </c>
      <c r="I2495" s="1">
        <f>Table2[[#This Row],[Market_Price]]</f>
        <v>656.54</v>
      </c>
      <c r="J2495" s="1">
        <f>Table2[[#This Row],[Selling_Price]]</f>
        <v>1306.22</v>
      </c>
      <c r="K2495" s="1">
        <f>Table2[[#This Row],[Quantity]]</f>
        <v>49</v>
      </c>
      <c r="L2495" s="1" t="str">
        <f>IF(ISBLANK(Table2[[#This Row],[Status]]), "No Data Entered", IFERROR(Table2[[#This Row],[Status]], "No Data Entered"))</f>
        <v>Delivered</v>
      </c>
    </row>
    <row r="2496" spans="1:12" x14ac:dyDescent="0.3">
      <c r="A2496" s="1" t="str">
        <f>Table2[[#This Row],[Product_ID]]</f>
        <v>PRO4428</v>
      </c>
      <c r="B2496" s="1" t="str">
        <f>Table2[[#This Row],[Customer_ID]]</f>
        <v>CUST79252</v>
      </c>
      <c r="C2496" s="14" t="str">
        <f>Table2[[#This Row],[Date]]</f>
        <v>25/06/2023</v>
      </c>
      <c r="D2496" s="1" t="str">
        <f>TRIM(PROPER(Table2[[#This Row],[Product_Name]]))</f>
        <v>Smartwatch</v>
      </c>
      <c r="E2496" s="1" t="str">
        <f>TRIM(PROPER(Table2[[#This Row],[Country]]))</f>
        <v>India</v>
      </c>
      <c r="F2496" s="1" t="str">
        <f>TRIM(PROPER(Table2[[#This Row],[Category]]))</f>
        <v>Computers</v>
      </c>
      <c r="G2496" s="1" t="str">
        <f>TRIM(PROPER(Table2[[#This Row],[Brand]]))</f>
        <v>Canon</v>
      </c>
      <c r="H2496" s="1">
        <f>Table2[[#This Row],[Supplier_ID]]</f>
        <v>1056</v>
      </c>
      <c r="I2496" s="1">
        <f>Table2[[#This Row],[Market_Price]]</f>
        <v>83.26</v>
      </c>
      <c r="J2496" s="1">
        <f>Table2[[#This Row],[Selling_Price]]</f>
        <v>105.43</v>
      </c>
      <c r="K2496" s="1">
        <f>Table2[[#This Row],[Quantity]]</f>
        <v>205</v>
      </c>
      <c r="L2496" s="1" t="str">
        <f>IF(ISBLANK(Table2[[#This Row],[Status]]), "No Data Entered", IFERROR(Table2[[#This Row],[Status]], "No Data Entered"))</f>
        <v>Delivered</v>
      </c>
    </row>
    <row r="2497" spans="1:12" x14ac:dyDescent="0.3">
      <c r="A2497" s="1" t="str">
        <f>Table2[[#This Row],[Product_ID]]</f>
        <v>PRO3469</v>
      </c>
      <c r="B2497" s="1" t="str">
        <f>Table2[[#This Row],[Customer_ID]]</f>
        <v>CUST79362</v>
      </c>
      <c r="C2497" s="14" t="str">
        <f>Table2[[#This Row],[Date]]</f>
        <v>27/10/2025</v>
      </c>
      <c r="D2497" s="1" t="str">
        <f>TRIM(PROPER(Table2[[#This Row],[Product_Name]]))</f>
        <v>Laptop</v>
      </c>
      <c r="E2497" s="1" t="str">
        <f>TRIM(PROPER(Table2[[#This Row],[Country]]))</f>
        <v>Japan</v>
      </c>
      <c r="F2497" s="1" t="str">
        <f>TRIM(PROPER(Table2[[#This Row],[Category]]))</f>
        <v>Wearables</v>
      </c>
      <c r="G2497" s="1" t="str">
        <f>TRIM(PROPER(Table2[[#This Row],[Brand]]))</f>
        <v>Microsoft</v>
      </c>
      <c r="H2497" s="1">
        <f>Table2[[#This Row],[Supplier_ID]]</f>
        <v>1058</v>
      </c>
      <c r="I2497" s="1">
        <f>Table2[[#This Row],[Market_Price]]</f>
        <v>778.49</v>
      </c>
      <c r="J2497" s="1">
        <f>Table2[[#This Row],[Selling_Price]]</f>
        <v>870.33</v>
      </c>
      <c r="K2497" s="1">
        <f>Table2[[#This Row],[Quantity]]</f>
        <v>500</v>
      </c>
      <c r="L2497" s="1" t="str">
        <f>IF(ISBLANK(Table2[[#This Row],[Status]]), "No Data Entered", IFERROR(Table2[[#This Row],[Status]], "No Data Entered"))</f>
        <v>Delivered</v>
      </c>
    </row>
    <row r="2498" spans="1:12" x14ac:dyDescent="0.3">
      <c r="A2498" s="1" t="str">
        <f>Table2[[#This Row],[Product_ID]]</f>
        <v>PRO3654</v>
      </c>
      <c r="B2498" s="1" t="str">
        <f>Table2[[#This Row],[Customer_ID]]</f>
        <v>CUST79468</v>
      </c>
      <c r="C2498" s="14" t="str">
        <f>Table2[[#This Row],[Date]]</f>
        <v>07/11/2025</v>
      </c>
      <c r="D2498" s="1" t="str">
        <f>TRIM(PROPER(Table2[[#This Row],[Product_Name]]))</f>
        <v>Laptop</v>
      </c>
      <c r="E2498" s="1" t="str">
        <f>TRIM(PROPER(Table2[[#This Row],[Country]]))</f>
        <v>Germany</v>
      </c>
      <c r="F2498" s="1" t="str">
        <f>TRIM(PROPER(Table2[[#This Row],[Category]]))</f>
        <v>Accessories</v>
      </c>
      <c r="G2498" s="1" t="str">
        <f>TRIM(PROPER(Table2[[#This Row],[Brand]]))</f>
        <v>Hp</v>
      </c>
      <c r="H2498" s="1">
        <f>Table2[[#This Row],[Supplier_ID]]</f>
        <v>1012</v>
      </c>
      <c r="I2498" s="1">
        <f>Table2[[#This Row],[Market_Price]]</f>
        <v>1816.74</v>
      </c>
      <c r="J2498" s="1">
        <f>Table2[[#This Row],[Selling_Price]]</f>
        <v>2189.5700000000002</v>
      </c>
      <c r="K2498" s="1">
        <f>Table2[[#This Row],[Quantity]]</f>
        <v>407</v>
      </c>
      <c r="L2498" s="1" t="str">
        <f>IF(ISBLANK(Table2[[#This Row],[Status]]), "No Data Entered", IFERROR(Table2[[#This Row],[Status]], "No Data Entered"))</f>
        <v>Delivered</v>
      </c>
    </row>
    <row r="2499" spans="1:12" x14ac:dyDescent="0.3">
      <c r="A2499" s="1" t="str">
        <f>Table2[[#This Row],[Product_ID]]</f>
        <v>PRO7440</v>
      </c>
      <c r="B2499" s="1" t="str">
        <f>Table2[[#This Row],[Customer_ID]]</f>
        <v>CUST79506</v>
      </c>
      <c r="C2499" s="14" t="str">
        <f>Table2[[#This Row],[Date]]</f>
        <v>10/03/2023</v>
      </c>
      <c r="D2499" s="1" t="str">
        <f>TRIM(PROPER(Table2[[#This Row],[Product_Name]]))</f>
        <v>Keyboard</v>
      </c>
      <c r="E2499" s="1" t="str">
        <f>TRIM(PROPER(Table2[[#This Row],[Country]]))</f>
        <v>China</v>
      </c>
      <c r="F2499" s="1" t="str">
        <f>TRIM(PROPER(Table2[[#This Row],[Category]]))</f>
        <v>Wearables</v>
      </c>
      <c r="G2499" s="1" t="str">
        <f>TRIM(PROPER(Table2[[#This Row],[Brand]]))</f>
        <v>Lenovo</v>
      </c>
      <c r="H2499" s="1">
        <f>Table2[[#This Row],[Supplier_ID]]</f>
        <v>1039</v>
      </c>
      <c r="I2499" s="1">
        <f>Table2[[#This Row],[Market_Price]]</f>
        <v>1406.4</v>
      </c>
      <c r="J2499" s="1">
        <f>Table2[[#This Row],[Selling_Price]]</f>
        <v>2323.88</v>
      </c>
      <c r="K2499" s="1">
        <f>Table2[[#This Row],[Quantity]]</f>
        <v>187</v>
      </c>
      <c r="L2499" s="1" t="str">
        <f>IF(ISBLANK(Table2[[#This Row],[Status]]), "No Data Entered", IFERROR(Table2[[#This Row],[Status]], "No Data Entered"))</f>
        <v>Delivered</v>
      </c>
    </row>
    <row r="2500" spans="1:12" x14ac:dyDescent="0.3">
      <c r="A2500" s="1" t="str">
        <f>Table2[[#This Row],[Product_ID]]</f>
        <v>PRO4509</v>
      </c>
      <c r="B2500" s="1" t="str">
        <f>Table2[[#This Row],[Customer_ID]]</f>
        <v>CUST79514</v>
      </c>
      <c r="C2500" s="14" t="str">
        <f>Table2[[#This Row],[Date]]</f>
        <v>13/07/2020</v>
      </c>
      <c r="D2500" s="1" t="str">
        <f>TRIM(PROPER(Table2[[#This Row],[Product_Name]]))</f>
        <v>Camera</v>
      </c>
      <c r="E2500" s="1" t="str">
        <f>TRIM(PROPER(Table2[[#This Row],[Country]]))</f>
        <v>Uk</v>
      </c>
      <c r="F2500" s="1" t="str">
        <f>TRIM(PROPER(Table2[[#This Row],[Category]]))</f>
        <v>Wearables</v>
      </c>
      <c r="G2500" s="1" t="str">
        <f>TRIM(PROPER(Table2[[#This Row],[Brand]]))</f>
        <v>Apple</v>
      </c>
      <c r="H2500" s="1">
        <f>Table2[[#This Row],[Supplier_ID]]</f>
        <v>1002</v>
      </c>
      <c r="I2500" s="1">
        <f>Table2[[#This Row],[Market_Price]]</f>
        <v>1397.85</v>
      </c>
      <c r="J2500" s="1">
        <f>Table2[[#This Row],[Selling_Price]]</f>
        <v>2560.3000000000002</v>
      </c>
      <c r="K2500" s="1">
        <f>Table2[[#This Row],[Quantity]]</f>
        <v>8</v>
      </c>
      <c r="L2500" s="1" t="str">
        <f>IF(ISBLANK(Table2[[#This Row],[Status]]), "No Data Entered", IFERROR(Table2[[#This Row],[Status]], "No Data Entered"))</f>
        <v>Delivered</v>
      </c>
    </row>
    <row r="2501" spans="1:12" x14ac:dyDescent="0.3">
      <c r="A2501" s="1" t="str">
        <f>Table2[[#This Row],[Product_ID]]</f>
        <v>PRO2411</v>
      </c>
      <c r="B2501" s="1" t="str">
        <f>Table2[[#This Row],[Customer_ID]]</f>
        <v>CUST79785</v>
      </c>
      <c r="C2501" s="14" t="str">
        <f>Table2[[#This Row],[Date]]</f>
        <v>03/09/2022</v>
      </c>
      <c r="D2501" s="1" t="str">
        <f>TRIM(PROPER(Table2[[#This Row],[Product_Name]]))</f>
        <v>Monitor</v>
      </c>
      <c r="E2501" s="1" t="str">
        <f>TRIM(PROPER(Table2[[#This Row],[Country]]))</f>
        <v>Brazil</v>
      </c>
      <c r="F2501" s="1" t="str">
        <f>TRIM(PROPER(Table2[[#This Row],[Category]]))</f>
        <v>Wearables</v>
      </c>
      <c r="G2501" s="1" t="str">
        <f>TRIM(PROPER(Table2[[#This Row],[Brand]]))</f>
        <v>Dell</v>
      </c>
      <c r="H2501" s="1">
        <f>Table2[[#This Row],[Supplier_ID]]</f>
        <v>1086</v>
      </c>
      <c r="I2501" s="1">
        <f>Table2[[#This Row],[Market_Price]]</f>
        <v>910.87</v>
      </c>
      <c r="J2501" s="1">
        <f>Table2[[#This Row],[Selling_Price]]</f>
        <v>1590.21</v>
      </c>
      <c r="K2501" s="1">
        <f>Table2[[#This Row],[Quantity]]</f>
        <v>126</v>
      </c>
      <c r="L2501" s="1" t="str">
        <f>IF(ISBLANK(Table2[[#This Row],[Status]]), "No Data Entered", IFERROR(Table2[[#This Row],[Status]], "No Data Entered"))</f>
        <v>Delivered</v>
      </c>
    </row>
    <row r="2502" spans="1:12" x14ac:dyDescent="0.3">
      <c r="A2502" s="1" t="str">
        <f>Table2[[#This Row],[Product_ID]]</f>
        <v>PRO9753</v>
      </c>
      <c r="B2502" s="1" t="str">
        <f>Table2[[#This Row],[Customer_ID]]</f>
        <v>CUST79919</v>
      </c>
      <c r="C2502" s="14" t="str">
        <f>Table2[[#This Row],[Date]]</f>
        <v>08/10/2020</v>
      </c>
      <c r="D2502" s="1" t="str">
        <f>TRIM(PROPER(Table2[[#This Row],[Product_Name]]))</f>
        <v>Laptop</v>
      </c>
      <c r="E2502" s="1" t="str">
        <f>TRIM(PROPER(Table2[[#This Row],[Country]]))</f>
        <v>Germany</v>
      </c>
      <c r="F2502" s="1" t="str">
        <f>TRIM(PROPER(Table2[[#This Row],[Category]]))</f>
        <v>Office Supplies</v>
      </c>
      <c r="G2502" s="1" t="str">
        <f>TRIM(PROPER(Table2[[#This Row],[Brand]]))</f>
        <v>Sony</v>
      </c>
      <c r="H2502" s="1">
        <f>Table2[[#This Row],[Supplier_ID]]</f>
        <v>1030</v>
      </c>
      <c r="I2502" s="1">
        <f>Table2[[#This Row],[Market_Price]]</f>
        <v>571.29</v>
      </c>
      <c r="J2502" s="1">
        <f>Table2[[#This Row],[Selling_Price]]</f>
        <v>916.59</v>
      </c>
      <c r="K2502" s="1">
        <f>Table2[[#This Row],[Quantity]]</f>
        <v>405</v>
      </c>
      <c r="L2502" s="1" t="str">
        <f>IF(ISBLANK(Table2[[#This Row],[Status]]), "No Data Entered", IFERROR(Table2[[#This Row],[Status]], "No Data Entered"))</f>
        <v>Delivered</v>
      </c>
    </row>
    <row r="2503" spans="1:12" x14ac:dyDescent="0.3">
      <c r="A2503" s="1" t="str">
        <f>Table2[[#This Row],[Product_ID]]</f>
        <v>PRO3916</v>
      </c>
      <c r="B2503" s="1" t="str">
        <f>Table2[[#This Row],[Customer_ID]]</f>
        <v>CUST79936</v>
      </c>
      <c r="C2503" s="14" t="str">
        <f>Table2[[#This Row],[Date]]</f>
        <v>21/08/2024</v>
      </c>
      <c r="D2503" s="1" t="str">
        <f>TRIM(PROPER(Table2[[#This Row],[Product_Name]]))</f>
        <v>Tablet</v>
      </c>
      <c r="E2503" s="1" t="str">
        <f>TRIM(PROPER(Table2[[#This Row],[Country]]))</f>
        <v>Uk</v>
      </c>
      <c r="F2503" s="1" t="str">
        <f>TRIM(PROPER(Table2[[#This Row],[Category]]))</f>
        <v>Wearables</v>
      </c>
      <c r="G2503" s="1" t="str">
        <f>TRIM(PROPER(Table2[[#This Row],[Brand]]))</f>
        <v>Lenovo</v>
      </c>
      <c r="H2503" s="1">
        <f>Table2[[#This Row],[Supplier_ID]]</f>
        <v>1014</v>
      </c>
      <c r="I2503" s="1">
        <f>Table2[[#This Row],[Market_Price]]</f>
        <v>785.51</v>
      </c>
      <c r="J2503" s="1">
        <f>Table2[[#This Row],[Selling_Price]]</f>
        <v>1388.88</v>
      </c>
      <c r="K2503" s="1">
        <f>Table2[[#This Row],[Quantity]]</f>
        <v>179</v>
      </c>
      <c r="L2503" s="1" t="str">
        <f>IF(ISBLANK(Table2[[#This Row],[Status]]), "No Data Entered", IFERROR(Table2[[#This Row],[Status]], "No Data Entered"))</f>
        <v>Delivered</v>
      </c>
    </row>
    <row r="2504" spans="1:12" x14ac:dyDescent="0.3">
      <c r="A2504" s="1" t="str">
        <f>Table2[[#This Row],[Product_ID]]</f>
        <v>PRO8465</v>
      </c>
      <c r="B2504" s="1" t="str">
        <f>Table2[[#This Row],[Customer_ID]]</f>
        <v>CUST80064</v>
      </c>
      <c r="C2504" s="14" t="str">
        <f>Table2[[#This Row],[Date]]</f>
        <v>19/01/2021</v>
      </c>
      <c r="D2504" s="1" t="str">
        <f>TRIM(PROPER(Table2[[#This Row],[Product_Name]]))</f>
        <v>Camera</v>
      </c>
      <c r="E2504" s="1" t="str">
        <f>TRIM(PROPER(Table2[[#This Row],[Country]]))</f>
        <v>Japan</v>
      </c>
      <c r="F2504" s="1" t="str">
        <f>TRIM(PROPER(Table2[[#This Row],[Category]]))</f>
        <v>Computers</v>
      </c>
      <c r="G2504" s="1" t="str">
        <f>TRIM(PROPER(Table2[[#This Row],[Brand]]))</f>
        <v>Sony</v>
      </c>
      <c r="H2504" s="1">
        <f>Table2[[#This Row],[Supplier_ID]]</f>
        <v>1053</v>
      </c>
      <c r="I2504" s="1">
        <f>Table2[[#This Row],[Market_Price]]</f>
        <v>1161.1300000000001</v>
      </c>
      <c r="J2504" s="1">
        <f>Table2[[#This Row],[Selling_Price]]</f>
        <v>2265.81</v>
      </c>
      <c r="K2504" s="1">
        <f>Table2[[#This Row],[Quantity]]</f>
        <v>202</v>
      </c>
      <c r="L2504" s="1" t="str">
        <f>IF(ISBLANK(Table2[[#This Row],[Status]]), "No Data Entered", IFERROR(Table2[[#This Row],[Status]], "No Data Entered"))</f>
        <v>Delivered</v>
      </c>
    </row>
    <row r="2505" spans="1:12" x14ac:dyDescent="0.3">
      <c r="A2505" s="1" t="str">
        <f>Table2[[#This Row],[Product_ID]]</f>
        <v>PRO6832</v>
      </c>
      <c r="B2505" s="1" t="str">
        <f>Table2[[#This Row],[Customer_ID]]</f>
        <v>CUST80064</v>
      </c>
      <c r="C2505" s="14" t="str">
        <f>Table2[[#This Row],[Date]]</f>
        <v>25/03/2022</v>
      </c>
      <c r="D2505" s="1" t="str">
        <f>TRIM(PROPER(Table2[[#This Row],[Product_Name]]))</f>
        <v>Monitor</v>
      </c>
      <c r="E2505" s="1" t="str">
        <f>TRIM(PROPER(Table2[[#This Row],[Country]]))</f>
        <v>Usa</v>
      </c>
      <c r="F2505" s="1" t="str">
        <f>TRIM(PROPER(Table2[[#This Row],[Category]]))</f>
        <v>Computers</v>
      </c>
      <c r="G2505" s="1" t="str">
        <f>TRIM(PROPER(Table2[[#This Row],[Brand]]))</f>
        <v>Asus</v>
      </c>
      <c r="H2505" s="1">
        <f>Table2[[#This Row],[Supplier_ID]]</f>
        <v>1090</v>
      </c>
      <c r="I2505" s="1">
        <f>Table2[[#This Row],[Market_Price]]</f>
        <v>957.34</v>
      </c>
      <c r="J2505" s="1">
        <f>Table2[[#This Row],[Selling_Price]]</f>
        <v>1720.32</v>
      </c>
      <c r="K2505" s="1">
        <f>Table2[[#This Row],[Quantity]]</f>
        <v>274</v>
      </c>
      <c r="L2505" s="1" t="str">
        <f>IF(ISBLANK(Table2[[#This Row],[Status]]), "No Data Entered", IFERROR(Table2[[#This Row],[Status]], "No Data Entered"))</f>
        <v>Delivered</v>
      </c>
    </row>
    <row r="2506" spans="1:12" x14ac:dyDescent="0.3">
      <c r="A2506" s="1" t="str">
        <f>Table2[[#This Row],[Product_ID]]</f>
        <v>PRO7733</v>
      </c>
      <c r="B2506" s="1" t="str">
        <f>Table2[[#This Row],[Customer_ID]]</f>
        <v>CUST80113</v>
      </c>
      <c r="C2506" s="14" t="str">
        <f>Table2[[#This Row],[Date]]</f>
        <v>20/12/2024</v>
      </c>
      <c r="D2506" s="1" t="str">
        <f>TRIM(PROPER(Table2[[#This Row],[Product_Name]]))</f>
        <v>Smartphone</v>
      </c>
      <c r="E2506" s="1" t="str">
        <f>TRIM(PROPER(Table2[[#This Row],[Country]]))</f>
        <v>India</v>
      </c>
      <c r="F2506" s="1" t="str">
        <f>TRIM(PROPER(Table2[[#This Row],[Category]]))</f>
        <v>Wearables</v>
      </c>
      <c r="G2506" s="1" t="str">
        <f>TRIM(PROPER(Table2[[#This Row],[Brand]]))</f>
        <v>Hp</v>
      </c>
      <c r="H2506" s="1">
        <f>Table2[[#This Row],[Supplier_ID]]</f>
        <v>1088</v>
      </c>
      <c r="I2506" s="1">
        <f>Table2[[#This Row],[Market_Price]]</f>
        <v>661.16</v>
      </c>
      <c r="J2506" s="1">
        <f>Table2[[#This Row],[Selling_Price]]</f>
        <v>1118.5899999999999</v>
      </c>
      <c r="K2506" s="1">
        <f>Table2[[#This Row],[Quantity]]</f>
        <v>391</v>
      </c>
      <c r="L2506" s="1" t="str">
        <f>IF(ISBLANK(Table2[[#This Row],[Status]]), "No Data Entered", IFERROR(Table2[[#This Row],[Status]], "No Data Entered"))</f>
        <v>Delivered</v>
      </c>
    </row>
    <row r="2507" spans="1:12" x14ac:dyDescent="0.3">
      <c r="A2507" s="1" t="str">
        <f>Table2[[#This Row],[Product_ID]]</f>
        <v>PRO7183</v>
      </c>
      <c r="B2507" s="1" t="str">
        <f>Table2[[#This Row],[Customer_ID]]</f>
        <v>CUST80236</v>
      </c>
      <c r="C2507" s="14" t="str">
        <f>Table2[[#This Row],[Date]]</f>
        <v>03/06/2020</v>
      </c>
      <c r="D2507" s="1" t="str">
        <f>TRIM(PROPER(Table2[[#This Row],[Product_Name]]))</f>
        <v>Smartwatch</v>
      </c>
      <c r="E2507" s="1" t="str">
        <f>TRIM(PROPER(Table2[[#This Row],[Country]]))</f>
        <v>France</v>
      </c>
      <c r="F2507" s="1" t="str">
        <f>TRIM(PROPER(Table2[[#This Row],[Category]]))</f>
        <v>Computers</v>
      </c>
      <c r="G2507" s="1" t="str">
        <f>TRIM(PROPER(Table2[[#This Row],[Brand]]))</f>
        <v>Hp</v>
      </c>
      <c r="H2507" s="1">
        <f>Table2[[#This Row],[Supplier_ID]]</f>
        <v>1018</v>
      </c>
      <c r="I2507" s="1">
        <f>Table2[[#This Row],[Market_Price]]</f>
        <v>1462.04</v>
      </c>
      <c r="J2507" s="1">
        <f>Table2[[#This Row],[Selling_Price]]</f>
        <v>1853.75</v>
      </c>
      <c r="K2507" s="1">
        <f>Table2[[#This Row],[Quantity]]</f>
        <v>237</v>
      </c>
      <c r="L2507" s="1" t="str">
        <f>IF(ISBLANK(Table2[[#This Row],[Status]]), "No Data Entered", IFERROR(Table2[[#This Row],[Status]], "No Data Entered"))</f>
        <v>Delivered</v>
      </c>
    </row>
    <row r="2508" spans="1:12" x14ac:dyDescent="0.3">
      <c r="A2508" s="1" t="str">
        <f>Table2[[#This Row],[Product_ID]]</f>
        <v>PRO1595</v>
      </c>
      <c r="B2508" s="1" t="str">
        <f>Table2[[#This Row],[Customer_ID]]</f>
        <v>CUST80343</v>
      </c>
      <c r="C2508" s="14" t="str">
        <f>Table2[[#This Row],[Date]]</f>
        <v>08/12/2021</v>
      </c>
      <c r="D2508" s="1" t="str">
        <f>TRIM(PROPER(Table2[[#This Row],[Product_Name]]))</f>
        <v>Printer</v>
      </c>
      <c r="E2508" s="1" t="str">
        <f>TRIM(PROPER(Table2[[#This Row],[Country]]))</f>
        <v>Canada</v>
      </c>
      <c r="F2508" s="1" t="str">
        <f>TRIM(PROPER(Table2[[#This Row],[Category]]))</f>
        <v>Office Supplies</v>
      </c>
      <c r="G2508" s="1" t="str">
        <f>TRIM(PROPER(Table2[[#This Row],[Brand]]))</f>
        <v>Logitech</v>
      </c>
      <c r="H2508" s="1">
        <f>Table2[[#This Row],[Supplier_ID]]</f>
        <v>1098</v>
      </c>
      <c r="I2508" s="1">
        <f>Table2[[#This Row],[Market_Price]]</f>
        <v>1734.2</v>
      </c>
      <c r="J2508" s="1">
        <f>Table2[[#This Row],[Selling_Price]]</f>
        <v>3328.73</v>
      </c>
      <c r="K2508" s="1">
        <f>Table2[[#This Row],[Quantity]]</f>
        <v>496</v>
      </c>
      <c r="L2508" s="1" t="str">
        <f>IF(ISBLANK(Table2[[#This Row],[Status]]), "No Data Entered", IFERROR(Table2[[#This Row],[Status]], "No Data Entered"))</f>
        <v>Delivered</v>
      </c>
    </row>
    <row r="2509" spans="1:12" x14ac:dyDescent="0.3">
      <c r="A2509" s="1" t="str">
        <f>Table2[[#This Row],[Product_ID]]</f>
        <v>PRO8299</v>
      </c>
      <c r="B2509" s="1" t="str">
        <f>Table2[[#This Row],[Customer_ID]]</f>
        <v>CUST80377</v>
      </c>
      <c r="C2509" s="14" t="str">
        <f>Table2[[#This Row],[Date]]</f>
        <v>03/10/2020</v>
      </c>
      <c r="D2509" s="1" t="str">
        <f>TRIM(PROPER(Table2[[#This Row],[Product_Name]]))</f>
        <v>Printer</v>
      </c>
      <c r="E2509" s="1" t="str">
        <f>TRIM(PROPER(Table2[[#This Row],[Country]]))</f>
        <v>Canada</v>
      </c>
      <c r="F2509" s="1" t="str">
        <f>TRIM(PROPER(Table2[[#This Row],[Category]]))</f>
        <v>Wearables</v>
      </c>
      <c r="G2509" s="1" t="str">
        <f>TRIM(PROPER(Table2[[#This Row],[Brand]]))</f>
        <v>Hp</v>
      </c>
      <c r="H2509" s="1">
        <f>Table2[[#This Row],[Supplier_ID]]</f>
        <v>1087</v>
      </c>
      <c r="I2509" s="1">
        <f>Table2[[#This Row],[Market_Price]]</f>
        <v>776.31</v>
      </c>
      <c r="J2509" s="1">
        <f>Table2[[#This Row],[Selling_Price]]</f>
        <v>1002.35</v>
      </c>
      <c r="K2509" s="1">
        <f>Table2[[#This Row],[Quantity]]</f>
        <v>194</v>
      </c>
      <c r="L2509" s="1" t="str">
        <f>IF(ISBLANK(Table2[[#This Row],[Status]]), "No Data Entered", IFERROR(Table2[[#This Row],[Status]], "No Data Entered"))</f>
        <v>Delivered</v>
      </c>
    </row>
    <row r="2510" spans="1:12" x14ac:dyDescent="0.3">
      <c r="A2510" s="1" t="str">
        <f>Table2[[#This Row],[Product_ID]]</f>
        <v>PRO1412</v>
      </c>
      <c r="B2510" s="1" t="str">
        <f>Table2[[#This Row],[Customer_ID]]</f>
        <v>CUST80433</v>
      </c>
      <c r="C2510" s="14" t="str">
        <f>Table2[[#This Row],[Date]]</f>
        <v>10/01/2023</v>
      </c>
      <c r="D2510" s="1" t="str">
        <f>TRIM(PROPER(Table2[[#This Row],[Product_Name]]))</f>
        <v>Camera</v>
      </c>
      <c r="E2510" s="1" t="str">
        <f>TRIM(PROPER(Table2[[#This Row],[Country]]))</f>
        <v>France</v>
      </c>
      <c r="F2510" s="1" t="str">
        <f>TRIM(PROPER(Table2[[#This Row],[Category]]))</f>
        <v>Accessories</v>
      </c>
      <c r="G2510" s="1" t="str">
        <f>TRIM(PROPER(Table2[[#This Row],[Brand]]))</f>
        <v>Logitech</v>
      </c>
      <c r="H2510" s="1">
        <f>Table2[[#This Row],[Supplier_ID]]</f>
        <v>1060</v>
      </c>
      <c r="I2510" s="1">
        <f>Table2[[#This Row],[Market_Price]]</f>
        <v>1057.3900000000001</v>
      </c>
      <c r="J2510" s="1">
        <f>Table2[[#This Row],[Selling_Price]]</f>
        <v>1795.43</v>
      </c>
      <c r="K2510" s="1">
        <f>Table2[[#This Row],[Quantity]]</f>
        <v>222</v>
      </c>
      <c r="L2510" s="1" t="str">
        <f>IF(ISBLANK(Table2[[#This Row],[Status]]), "No Data Entered", IFERROR(Table2[[#This Row],[Status]], "No Data Entered"))</f>
        <v>Delivered</v>
      </c>
    </row>
    <row r="2511" spans="1:12" x14ac:dyDescent="0.3">
      <c r="A2511" s="1" t="str">
        <f>Table2[[#This Row],[Product_ID]]</f>
        <v>PRO8249</v>
      </c>
      <c r="B2511" s="1" t="str">
        <f>Table2[[#This Row],[Customer_ID]]</f>
        <v>CUST80688</v>
      </c>
      <c r="C2511" s="14" t="str">
        <f>Table2[[#This Row],[Date]]</f>
        <v>28/12/2024</v>
      </c>
      <c r="D2511" s="1" t="str">
        <f>TRIM(PROPER(Table2[[#This Row],[Product_Name]]))</f>
        <v>Smartwatch</v>
      </c>
      <c r="E2511" s="1" t="str">
        <f>TRIM(PROPER(Table2[[#This Row],[Country]]))</f>
        <v>China</v>
      </c>
      <c r="F2511" s="1" t="str">
        <f>TRIM(PROPER(Table2[[#This Row],[Category]]))</f>
        <v>Electronics</v>
      </c>
      <c r="G2511" s="1" t="str">
        <f>TRIM(PROPER(Table2[[#This Row],[Brand]]))</f>
        <v>Microsoft</v>
      </c>
      <c r="H2511" s="1">
        <f>Table2[[#This Row],[Supplier_ID]]</f>
        <v>1100</v>
      </c>
      <c r="I2511" s="1">
        <f>Table2[[#This Row],[Market_Price]]</f>
        <v>824.41</v>
      </c>
      <c r="J2511" s="1">
        <f>Table2[[#This Row],[Selling_Price]]</f>
        <v>1423.59</v>
      </c>
      <c r="K2511" s="1">
        <f>Table2[[#This Row],[Quantity]]</f>
        <v>214</v>
      </c>
      <c r="L2511" s="1" t="str">
        <f>IF(ISBLANK(Table2[[#This Row],[Status]]), "No Data Entered", IFERROR(Table2[[#This Row],[Status]], "No Data Entered"))</f>
        <v>Delivered</v>
      </c>
    </row>
    <row r="2512" spans="1:12" x14ac:dyDescent="0.3">
      <c r="A2512" s="1" t="str">
        <f>Table2[[#This Row],[Product_ID]]</f>
        <v>PRO6585</v>
      </c>
      <c r="B2512" s="1" t="str">
        <f>Table2[[#This Row],[Customer_ID]]</f>
        <v>CUST80784</v>
      </c>
      <c r="C2512" s="14" t="str">
        <f>Table2[[#This Row],[Date]]</f>
        <v>15/07/2025</v>
      </c>
      <c r="D2512" s="1" t="str">
        <f>TRIM(PROPER(Table2[[#This Row],[Product_Name]]))</f>
        <v>Monitor</v>
      </c>
      <c r="E2512" s="1" t="str">
        <f>TRIM(PROPER(Table2[[#This Row],[Country]]))</f>
        <v>China</v>
      </c>
      <c r="F2512" s="1" t="str">
        <f>TRIM(PROPER(Table2[[#This Row],[Category]]))</f>
        <v>Wearables</v>
      </c>
      <c r="G2512" s="1" t="str">
        <f>TRIM(PROPER(Table2[[#This Row],[Brand]]))</f>
        <v>Apple</v>
      </c>
      <c r="H2512" s="1">
        <f>Table2[[#This Row],[Supplier_ID]]</f>
        <v>1096</v>
      </c>
      <c r="I2512" s="1">
        <f>Table2[[#This Row],[Market_Price]]</f>
        <v>1265.3399999999999</v>
      </c>
      <c r="J2512" s="1">
        <f>Table2[[#This Row],[Selling_Price]]</f>
        <v>1928.22</v>
      </c>
      <c r="K2512" s="1">
        <f>Table2[[#This Row],[Quantity]]</f>
        <v>371</v>
      </c>
      <c r="L2512" s="1" t="str">
        <f>IF(ISBLANK(Table2[[#This Row],[Status]]), "No Data Entered", IFERROR(Table2[[#This Row],[Status]], "No Data Entered"))</f>
        <v>Delivered</v>
      </c>
    </row>
    <row r="2513" spans="1:12" x14ac:dyDescent="0.3">
      <c r="A2513" s="1" t="str">
        <f>Table2[[#This Row],[Product_ID]]</f>
        <v>PRO3356</v>
      </c>
      <c r="B2513" s="1" t="str">
        <f>Table2[[#This Row],[Customer_ID]]</f>
        <v>CUST80950</v>
      </c>
      <c r="C2513" s="14" t="str">
        <f>Table2[[#This Row],[Date]]</f>
        <v>17/11/2022</v>
      </c>
      <c r="D2513" s="1" t="str">
        <f>TRIM(PROPER(Table2[[#This Row],[Product_Name]]))</f>
        <v>Smartwatch</v>
      </c>
      <c r="E2513" s="1" t="str">
        <f>TRIM(PROPER(Table2[[#This Row],[Country]]))</f>
        <v>Usa</v>
      </c>
      <c r="F2513" s="1" t="str">
        <f>TRIM(PROPER(Table2[[#This Row],[Category]]))</f>
        <v>Accessories</v>
      </c>
      <c r="G2513" s="1" t="str">
        <f>TRIM(PROPER(Table2[[#This Row],[Brand]]))</f>
        <v>Hp</v>
      </c>
      <c r="H2513" s="1">
        <f>Table2[[#This Row],[Supplier_ID]]</f>
        <v>1054</v>
      </c>
      <c r="I2513" s="1">
        <f>Table2[[#This Row],[Market_Price]]</f>
        <v>966.08</v>
      </c>
      <c r="J2513" s="1">
        <f>Table2[[#This Row],[Selling_Price]]</f>
        <v>1306.95</v>
      </c>
      <c r="K2513" s="1">
        <f>Table2[[#This Row],[Quantity]]</f>
        <v>104</v>
      </c>
      <c r="L2513" s="1" t="str">
        <f>IF(ISBLANK(Table2[[#This Row],[Status]]), "No Data Entered", IFERROR(Table2[[#This Row],[Status]], "No Data Entered"))</f>
        <v>Delivered</v>
      </c>
    </row>
    <row r="2514" spans="1:12" x14ac:dyDescent="0.3">
      <c r="A2514" s="1" t="str">
        <f>Table2[[#This Row],[Product_ID]]</f>
        <v>PRO7203</v>
      </c>
      <c r="B2514" s="1" t="str">
        <f>Table2[[#This Row],[Customer_ID]]</f>
        <v>CUST80975</v>
      </c>
      <c r="C2514" s="14" t="str">
        <f>Table2[[#This Row],[Date]]</f>
        <v>23/12/2020</v>
      </c>
      <c r="D2514" s="1" t="str">
        <f>TRIM(PROPER(Table2[[#This Row],[Product_Name]]))</f>
        <v>Keyboard</v>
      </c>
      <c r="E2514" s="1" t="str">
        <f>TRIM(PROPER(Table2[[#This Row],[Country]]))</f>
        <v>Brazil</v>
      </c>
      <c r="F2514" s="1" t="str">
        <f>TRIM(PROPER(Table2[[#This Row],[Category]]))</f>
        <v>Electronics</v>
      </c>
      <c r="G2514" s="1" t="str">
        <f>TRIM(PROPER(Table2[[#This Row],[Brand]]))</f>
        <v>Microsoft</v>
      </c>
      <c r="H2514" s="1">
        <f>Table2[[#This Row],[Supplier_ID]]</f>
        <v>1043</v>
      </c>
      <c r="I2514" s="1">
        <f>Table2[[#This Row],[Market_Price]]</f>
        <v>1551</v>
      </c>
      <c r="J2514" s="1">
        <f>Table2[[#This Row],[Selling_Price]]</f>
        <v>2898.66</v>
      </c>
      <c r="K2514" s="1">
        <f>Table2[[#This Row],[Quantity]]</f>
        <v>420</v>
      </c>
      <c r="L2514" s="1" t="str">
        <f>IF(ISBLANK(Table2[[#This Row],[Status]]), "No Data Entered", IFERROR(Table2[[#This Row],[Status]], "No Data Entered"))</f>
        <v>Delivered</v>
      </c>
    </row>
    <row r="2515" spans="1:12" x14ac:dyDescent="0.3">
      <c r="A2515" s="1" t="str">
        <f>Table2[[#This Row],[Product_ID]]</f>
        <v>PRO7033</v>
      </c>
      <c r="B2515" s="1" t="str">
        <f>Table2[[#This Row],[Customer_ID]]</f>
        <v>CUST81042</v>
      </c>
      <c r="C2515" s="14" t="str">
        <f>Table2[[#This Row],[Date]]</f>
        <v>28/01/2024</v>
      </c>
      <c r="D2515" s="1" t="str">
        <f>TRIM(PROPER(Table2[[#This Row],[Product_Name]]))</f>
        <v>Smartwatch</v>
      </c>
      <c r="E2515" s="1" t="str">
        <f>TRIM(PROPER(Table2[[#This Row],[Country]]))</f>
        <v>France</v>
      </c>
      <c r="F2515" s="1" t="str">
        <f>TRIM(PROPER(Table2[[#This Row],[Category]]))</f>
        <v>Wearables</v>
      </c>
      <c r="G2515" s="1" t="str">
        <f>TRIM(PROPER(Table2[[#This Row],[Brand]]))</f>
        <v>Microsoft</v>
      </c>
      <c r="H2515" s="1">
        <f>Table2[[#This Row],[Supplier_ID]]</f>
        <v>1071</v>
      </c>
      <c r="I2515" s="1">
        <f>Table2[[#This Row],[Market_Price]]</f>
        <v>289.89999999999998</v>
      </c>
      <c r="J2515" s="1">
        <f>Table2[[#This Row],[Selling_Price]]</f>
        <v>476.54</v>
      </c>
      <c r="K2515" s="1">
        <f>Table2[[#This Row],[Quantity]]</f>
        <v>421</v>
      </c>
      <c r="L2515" s="1" t="str">
        <f>IF(ISBLANK(Table2[[#This Row],[Status]]), "No Data Entered", IFERROR(Table2[[#This Row],[Status]], "No Data Entered"))</f>
        <v>Delivered</v>
      </c>
    </row>
    <row r="2516" spans="1:12" x14ac:dyDescent="0.3">
      <c r="A2516" s="1" t="str">
        <f>Table2[[#This Row],[Product_ID]]</f>
        <v>PRO7179</v>
      </c>
      <c r="B2516" s="1" t="str">
        <f>Table2[[#This Row],[Customer_ID]]</f>
        <v>CUST81095</v>
      </c>
      <c r="C2516" s="14" t="str">
        <f>Table2[[#This Row],[Date]]</f>
        <v>20/05/2024</v>
      </c>
      <c r="D2516" s="1" t="str">
        <f>TRIM(PROPER(Table2[[#This Row],[Product_Name]]))</f>
        <v>Keyboard</v>
      </c>
      <c r="E2516" s="1" t="str">
        <f>TRIM(PROPER(Table2[[#This Row],[Country]]))</f>
        <v>Canada</v>
      </c>
      <c r="F2516" s="1" t="str">
        <f>TRIM(PROPER(Table2[[#This Row],[Category]]))</f>
        <v>Office Supplies</v>
      </c>
      <c r="G2516" s="1" t="str">
        <f>TRIM(PROPER(Table2[[#This Row],[Brand]]))</f>
        <v>Microsoft</v>
      </c>
      <c r="H2516" s="1">
        <f>Table2[[#This Row],[Supplier_ID]]</f>
        <v>1088</v>
      </c>
      <c r="I2516" s="1">
        <f>Table2[[#This Row],[Market_Price]]</f>
        <v>1462.79</v>
      </c>
      <c r="J2516" s="1">
        <f>Table2[[#This Row],[Selling_Price]]</f>
        <v>2180.79</v>
      </c>
      <c r="K2516" s="1">
        <f>Table2[[#This Row],[Quantity]]</f>
        <v>277</v>
      </c>
      <c r="L2516" s="1" t="str">
        <f>IF(ISBLANK(Table2[[#This Row],[Status]]), "No Data Entered", IFERROR(Table2[[#This Row],[Status]], "No Data Entered"))</f>
        <v>Delivered</v>
      </c>
    </row>
    <row r="2517" spans="1:12" x14ac:dyDescent="0.3">
      <c r="A2517" s="1" t="str">
        <f>Table2[[#This Row],[Product_ID]]</f>
        <v>PRO3798</v>
      </c>
      <c r="B2517" s="1" t="str">
        <f>Table2[[#This Row],[Customer_ID]]</f>
        <v>CUST81216</v>
      </c>
      <c r="C2517" s="14" t="str">
        <f>Table2[[#This Row],[Date]]</f>
        <v>25/09/2025</v>
      </c>
      <c r="D2517" s="1" t="str">
        <f>TRIM(PROPER(Table2[[#This Row],[Product_Name]]))</f>
        <v>Tablet</v>
      </c>
      <c r="E2517" s="1" t="str">
        <f>TRIM(PROPER(Table2[[#This Row],[Country]]))</f>
        <v>Uk</v>
      </c>
      <c r="F2517" s="1" t="str">
        <f>TRIM(PROPER(Table2[[#This Row],[Category]]))</f>
        <v>Computers</v>
      </c>
      <c r="G2517" s="1" t="str">
        <f>TRIM(PROPER(Table2[[#This Row],[Brand]]))</f>
        <v>Logitech</v>
      </c>
      <c r="H2517" s="1">
        <f>Table2[[#This Row],[Supplier_ID]]</f>
        <v>1090</v>
      </c>
      <c r="I2517" s="1">
        <f>Table2[[#This Row],[Market_Price]]</f>
        <v>822.54</v>
      </c>
      <c r="J2517" s="1">
        <f>Table2[[#This Row],[Selling_Price]]</f>
        <v>1556.16</v>
      </c>
      <c r="K2517" s="1">
        <f>Table2[[#This Row],[Quantity]]</f>
        <v>404</v>
      </c>
      <c r="L2517" s="1" t="str">
        <f>IF(ISBLANK(Table2[[#This Row],[Status]]), "No Data Entered", IFERROR(Table2[[#This Row],[Status]], "No Data Entered"))</f>
        <v>Delivered</v>
      </c>
    </row>
    <row r="2518" spans="1:12" x14ac:dyDescent="0.3">
      <c r="A2518" s="1" t="str">
        <f>Table2[[#This Row],[Product_ID]]</f>
        <v>PRO8747</v>
      </c>
      <c r="B2518" s="1" t="str">
        <f>Table2[[#This Row],[Customer_ID]]</f>
        <v>CUST81246</v>
      </c>
      <c r="C2518" s="14" t="str">
        <f>Table2[[#This Row],[Date]]</f>
        <v>13/01/2024</v>
      </c>
      <c r="D2518" s="1" t="str">
        <f>TRIM(PROPER(Table2[[#This Row],[Product_Name]]))</f>
        <v>Monitor</v>
      </c>
      <c r="E2518" s="1" t="str">
        <f>TRIM(PROPER(Table2[[#This Row],[Country]]))</f>
        <v>Usa</v>
      </c>
      <c r="F2518" s="1" t="str">
        <f>TRIM(PROPER(Table2[[#This Row],[Category]]))</f>
        <v>Accessories</v>
      </c>
      <c r="G2518" s="1" t="str">
        <f>TRIM(PROPER(Table2[[#This Row],[Brand]]))</f>
        <v>Sony</v>
      </c>
      <c r="H2518" s="1">
        <f>Table2[[#This Row],[Supplier_ID]]</f>
        <v>1023</v>
      </c>
      <c r="I2518" s="1">
        <f>Table2[[#This Row],[Market_Price]]</f>
        <v>1834.52</v>
      </c>
      <c r="J2518" s="1">
        <f>Table2[[#This Row],[Selling_Price]]</f>
        <v>2867.25</v>
      </c>
      <c r="K2518" s="1">
        <f>Table2[[#This Row],[Quantity]]</f>
        <v>173</v>
      </c>
      <c r="L2518" s="1" t="str">
        <f>IF(ISBLANK(Table2[[#This Row],[Status]]), "No Data Entered", IFERROR(Table2[[#This Row],[Status]], "No Data Entered"))</f>
        <v>Delivered</v>
      </c>
    </row>
    <row r="2519" spans="1:12" x14ac:dyDescent="0.3">
      <c r="A2519" s="1" t="str">
        <f>Table2[[#This Row],[Product_ID]]</f>
        <v>PRO2772</v>
      </c>
      <c r="B2519" s="1" t="str">
        <f>Table2[[#This Row],[Customer_ID]]</f>
        <v>CUST81284</v>
      </c>
      <c r="C2519" s="14" t="str">
        <f>Table2[[#This Row],[Date]]</f>
        <v>16/11/2021</v>
      </c>
      <c r="D2519" s="1" t="str">
        <f>TRIM(PROPER(Table2[[#This Row],[Product_Name]]))</f>
        <v>Monitor</v>
      </c>
      <c r="E2519" s="1" t="str">
        <f>TRIM(PROPER(Table2[[#This Row],[Country]]))</f>
        <v>France</v>
      </c>
      <c r="F2519" s="1" t="str">
        <f>TRIM(PROPER(Table2[[#This Row],[Category]]))</f>
        <v>Wearables</v>
      </c>
      <c r="G2519" s="1" t="str">
        <f>TRIM(PROPER(Table2[[#This Row],[Brand]]))</f>
        <v>Apple</v>
      </c>
      <c r="H2519" s="1">
        <f>Table2[[#This Row],[Supplier_ID]]</f>
        <v>1083</v>
      </c>
      <c r="I2519" s="1">
        <f>Table2[[#This Row],[Market_Price]]</f>
        <v>499.52</v>
      </c>
      <c r="J2519" s="1">
        <f>Table2[[#This Row],[Selling_Price]]</f>
        <v>717.15</v>
      </c>
      <c r="K2519" s="1">
        <f>Table2[[#This Row],[Quantity]]</f>
        <v>456</v>
      </c>
      <c r="L2519" s="1" t="str">
        <f>IF(ISBLANK(Table2[[#This Row],[Status]]), "No Data Entered", IFERROR(Table2[[#This Row],[Status]], "No Data Entered"))</f>
        <v>Delivered</v>
      </c>
    </row>
    <row r="2520" spans="1:12" x14ac:dyDescent="0.3">
      <c r="A2520" s="1" t="str">
        <f>Table2[[#This Row],[Product_ID]]</f>
        <v>PRO6323</v>
      </c>
      <c r="B2520" s="1" t="str">
        <f>Table2[[#This Row],[Customer_ID]]</f>
        <v>CUST81286</v>
      </c>
      <c r="C2520" s="14" t="str">
        <f>Table2[[#This Row],[Date]]</f>
        <v>25/08/2023</v>
      </c>
      <c r="D2520" s="1" t="str">
        <f>TRIM(PROPER(Table2[[#This Row],[Product_Name]]))</f>
        <v>Camera</v>
      </c>
      <c r="E2520" s="1" t="str">
        <f>TRIM(PROPER(Table2[[#This Row],[Country]]))</f>
        <v>Usa</v>
      </c>
      <c r="F2520" s="1" t="str">
        <f>TRIM(PROPER(Table2[[#This Row],[Category]]))</f>
        <v>Computers</v>
      </c>
      <c r="G2520" s="1" t="str">
        <f>TRIM(PROPER(Table2[[#This Row],[Brand]]))</f>
        <v>Logitech</v>
      </c>
      <c r="H2520" s="1">
        <f>Table2[[#This Row],[Supplier_ID]]</f>
        <v>1099</v>
      </c>
      <c r="I2520" s="1">
        <f>Table2[[#This Row],[Market_Price]]</f>
        <v>1451.53</v>
      </c>
      <c r="J2520" s="1">
        <f>Table2[[#This Row],[Selling_Price]]</f>
        <v>2623.56</v>
      </c>
      <c r="K2520" s="1">
        <f>Table2[[#This Row],[Quantity]]</f>
        <v>428</v>
      </c>
      <c r="L2520" s="1" t="str">
        <f>IF(ISBLANK(Table2[[#This Row],[Status]]), "No Data Entered", IFERROR(Table2[[#This Row],[Status]], "No Data Entered"))</f>
        <v>Delivered</v>
      </c>
    </row>
    <row r="2521" spans="1:12" x14ac:dyDescent="0.3">
      <c r="A2521" s="1" t="str">
        <f>Table2[[#This Row],[Product_ID]]</f>
        <v>PRO7169</v>
      </c>
      <c r="B2521" s="1" t="str">
        <f>Table2[[#This Row],[Customer_ID]]</f>
        <v>CUST81583</v>
      </c>
      <c r="C2521" s="14" t="str">
        <f>Table2[[#This Row],[Date]]</f>
        <v>16/10/2022</v>
      </c>
      <c r="D2521" s="1" t="str">
        <f>TRIM(PROPER(Table2[[#This Row],[Product_Name]]))</f>
        <v>Mouse</v>
      </c>
      <c r="E2521" s="1" t="str">
        <f>TRIM(PROPER(Table2[[#This Row],[Country]]))</f>
        <v>Canada</v>
      </c>
      <c r="F2521" s="1" t="str">
        <f>TRIM(PROPER(Table2[[#This Row],[Category]]))</f>
        <v>Accessories</v>
      </c>
      <c r="G2521" s="1" t="str">
        <f>TRIM(PROPER(Table2[[#This Row],[Brand]]))</f>
        <v>Logitech</v>
      </c>
      <c r="H2521" s="1">
        <f>Table2[[#This Row],[Supplier_ID]]</f>
        <v>1020</v>
      </c>
      <c r="I2521" s="1">
        <f>Table2[[#This Row],[Market_Price]]</f>
        <v>127.9</v>
      </c>
      <c r="J2521" s="1">
        <f>Table2[[#This Row],[Selling_Price]]</f>
        <v>201.81</v>
      </c>
      <c r="K2521" s="1">
        <f>Table2[[#This Row],[Quantity]]</f>
        <v>456</v>
      </c>
      <c r="L2521" s="1" t="str">
        <f>IF(ISBLANK(Table2[[#This Row],[Status]]), "No Data Entered", IFERROR(Table2[[#This Row],[Status]], "No Data Entered"))</f>
        <v>Delivered</v>
      </c>
    </row>
    <row r="2522" spans="1:12" x14ac:dyDescent="0.3">
      <c r="A2522" s="1" t="str">
        <f>Table2[[#This Row],[Product_ID]]</f>
        <v>PRO7172</v>
      </c>
      <c r="B2522" s="1" t="str">
        <f>Table2[[#This Row],[Customer_ID]]</f>
        <v>CUST81737</v>
      </c>
      <c r="C2522" s="14" t="str">
        <f>Table2[[#This Row],[Date]]</f>
        <v>30/04/2021</v>
      </c>
      <c r="D2522" s="1" t="str">
        <f>TRIM(PROPER(Table2[[#This Row],[Product_Name]]))</f>
        <v>Keyboard</v>
      </c>
      <c r="E2522" s="1" t="str">
        <f>TRIM(PROPER(Table2[[#This Row],[Country]]))</f>
        <v>India</v>
      </c>
      <c r="F2522" s="1" t="str">
        <f>TRIM(PROPER(Table2[[#This Row],[Category]]))</f>
        <v>Office Supplies</v>
      </c>
      <c r="G2522" s="1" t="str">
        <f>TRIM(PROPER(Table2[[#This Row],[Brand]]))</f>
        <v>Sony</v>
      </c>
      <c r="H2522" s="1">
        <f>Table2[[#This Row],[Supplier_ID]]</f>
        <v>1038</v>
      </c>
      <c r="I2522" s="1">
        <f>Table2[[#This Row],[Market_Price]]</f>
        <v>785.9</v>
      </c>
      <c r="J2522" s="1">
        <f>Table2[[#This Row],[Selling_Price]]</f>
        <v>1126.8800000000001</v>
      </c>
      <c r="K2522" s="1">
        <f>Table2[[#This Row],[Quantity]]</f>
        <v>457</v>
      </c>
      <c r="L2522" s="1" t="str">
        <f>IF(ISBLANK(Table2[[#This Row],[Status]]), "No Data Entered", IFERROR(Table2[[#This Row],[Status]], "No Data Entered"))</f>
        <v>Delivered</v>
      </c>
    </row>
    <row r="2523" spans="1:12" x14ac:dyDescent="0.3">
      <c r="A2523" s="1" t="str">
        <f>Table2[[#This Row],[Product_ID]]</f>
        <v>PRO8279</v>
      </c>
      <c r="B2523" s="1" t="str">
        <f>Table2[[#This Row],[Customer_ID]]</f>
        <v>CUST81750</v>
      </c>
      <c r="C2523" s="14" t="str">
        <f>Table2[[#This Row],[Date]]</f>
        <v>13/05/2020</v>
      </c>
      <c r="D2523" s="1" t="str">
        <f>TRIM(PROPER(Table2[[#This Row],[Product_Name]]))</f>
        <v>Headphones</v>
      </c>
      <c r="E2523" s="1" t="str">
        <f>TRIM(PROPER(Table2[[#This Row],[Country]]))</f>
        <v>China</v>
      </c>
      <c r="F2523" s="1" t="str">
        <f>TRIM(PROPER(Table2[[#This Row],[Category]]))</f>
        <v>Electronics</v>
      </c>
      <c r="G2523" s="1" t="str">
        <f>TRIM(PROPER(Table2[[#This Row],[Brand]]))</f>
        <v>Samsung</v>
      </c>
      <c r="H2523" s="1">
        <f>Table2[[#This Row],[Supplier_ID]]</f>
        <v>1089</v>
      </c>
      <c r="I2523" s="1">
        <f>Table2[[#This Row],[Market_Price]]</f>
        <v>113.52</v>
      </c>
      <c r="J2523" s="1">
        <f>Table2[[#This Row],[Selling_Price]]</f>
        <v>154.04</v>
      </c>
      <c r="K2523" s="1">
        <f>Table2[[#This Row],[Quantity]]</f>
        <v>215</v>
      </c>
      <c r="L2523" s="1" t="str">
        <f>IF(ISBLANK(Table2[[#This Row],[Status]]), "No Data Entered", IFERROR(Table2[[#This Row],[Status]], "No Data Entered"))</f>
        <v>Delivered</v>
      </c>
    </row>
    <row r="2524" spans="1:12" x14ac:dyDescent="0.3">
      <c r="A2524" s="1" t="str">
        <f>Table2[[#This Row],[Product_ID]]</f>
        <v>PRO8648</v>
      </c>
      <c r="B2524" s="1" t="str">
        <f>Table2[[#This Row],[Customer_ID]]</f>
        <v>CUST81881</v>
      </c>
      <c r="C2524" s="14" t="str">
        <f>Table2[[#This Row],[Date]]</f>
        <v>09/09/2022</v>
      </c>
      <c r="D2524" s="1" t="str">
        <f>TRIM(PROPER(Table2[[#This Row],[Product_Name]]))</f>
        <v>Camera</v>
      </c>
      <c r="E2524" s="1" t="str">
        <f>TRIM(PROPER(Table2[[#This Row],[Country]]))</f>
        <v>Japan</v>
      </c>
      <c r="F2524" s="1" t="str">
        <f>TRIM(PROPER(Table2[[#This Row],[Category]]))</f>
        <v>Wearables</v>
      </c>
      <c r="G2524" s="1" t="str">
        <f>TRIM(PROPER(Table2[[#This Row],[Brand]]))</f>
        <v>Microsoft</v>
      </c>
      <c r="H2524" s="1">
        <f>Table2[[#This Row],[Supplier_ID]]</f>
        <v>1069</v>
      </c>
      <c r="I2524" s="1">
        <f>Table2[[#This Row],[Market_Price]]</f>
        <v>1038.44</v>
      </c>
      <c r="J2524" s="1">
        <f>Table2[[#This Row],[Selling_Price]]</f>
        <v>1494.8</v>
      </c>
      <c r="K2524" s="1">
        <f>Table2[[#This Row],[Quantity]]</f>
        <v>339</v>
      </c>
      <c r="L2524" s="1" t="str">
        <f>IF(ISBLANK(Table2[[#This Row],[Status]]), "No Data Entered", IFERROR(Table2[[#This Row],[Status]], "No Data Entered"))</f>
        <v>Delivered</v>
      </c>
    </row>
    <row r="2525" spans="1:12" x14ac:dyDescent="0.3">
      <c r="A2525" s="1" t="str">
        <f>Table2[[#This Row],[Product_ID]]</f>
        <v>PRO3508</v>
      </c>
      <c r="B2525" s="1" t="str">
        <f>Table2[[#This Row],[Customer_ID]]</f>
        <v>CUST81936</v>
      </c>
      <c r="C2525" s="14" t="str">
        <f>Table2[[#This Row],[Date]]</f>
        <v>14/11/2023</v>
      </c>
      <c r="D2525" s="1" t="str">
        <f>TRIM(PROPER(Table2[[#This Row],[Product_Name]]))</f>
        <v>Tablet</v>
      </c>
      <c r="E2525" s="1" t="str">
        <f>TRIM(PROPER(Table2[[#This Row],[Country]]))</f>
        <v>Canada</v>
      </c>
      <c r="F2525" s="1" t="str">
        <f>TRIM(PROPER(Table2[[#This Row],[Category]]))</f>
        <v>Computers</v>
      </c>
      <c r="G2525" s="1" t="str">
        <f>TRIM(PROPER(Table2[[#This Row],[Brand]]))</f>
        <v>Canon</v>
      </c>
      <c r="H2525" s="1">
        <f>Table2[[#This Row],[Supplier_ID]]</f>
        <v>1086</v>
      </c>
      <c r="I2525" s="1">
        <f>Table2[[#This Row],[Market_Price]]</f>
        <v>1178.74</v>
      </c>
      <c r="J2525" s="1">
        <f>Table2[[#This Row],[Selling_Price]]</f>
        <v>1548.64</v>
      </c>
      <c r="K2525" s="1">
        <f>Table2[[#This Row],[Quantity]]</f>
        <v>61</v>
      </c>
      <c r="L2525" s="1" t="str">
        <f>IF(ISBLANK(Table2[[#This Row],[Status]]), "No Data Entered", IFERROR(Table2[[#This Row],[Status]], "No Data Entered"))</f>
        <v>Delivered</v>
      </c>
    </row>
    <row r="2526" spans="1:12" x14ac:dyDescent="0.3">
      <c r="A2526" s="1" t="str">
        <f>Table2[[#This Row],[Product_ID]]</f>
        <v>PRO2054</v>
      </c>
      <c r="B2526" s="1" t="str">
        <f>Table2[[#This Row],[Customer_ID]]</f>
        <v>CUST81944</v>
      </c>
      <c r="C2526" s="14" t="str">
        <f>Table2[[#This Row],[Date]]</f>
        <v>01/10/2024</v>
      </c>
      <c r="D2526" s="1" t="str">
        <f>TRIM(PROPER(Table2[[#This Row],[Product_Name]]))</f>
        <v>Laptop</v>
      </c>
      <c r="E2526" s="1" t="str">
        <f>TRIM(PROPER(Table2[[#This Row],[Country]]))</f>
        <v>Australia</v>
      </c>
      <c r="F2526" s="1" t="str">
        <f>TRIM(PROPER(Table2[[#This Row],[Category]]))</f>
        <v>Office Supplies</v>
      </c>
      <c r="G2526" s="1" t="str">
        <f>TRIM(PROPER(Table2[[#This Row],[Brand]]))</f>
        <v>Apple</v>
      </c>
      <c r="H2526" s="1">
        <f>Table2[[#This Row],[Supplier_ID]]</f>
        <v>1069</v>
      </c>
      <c r="I2526" s="1">
        <f>Table2[[#This Row],[Market_Price]]</f>
        <v>848.82</v>
      </c>
      <c r="J2526" s="1">
        <f>Table2[[#This Row],[Selling_Price]]</f>
        <v>1530.08</v>
      </c>
      <c r="K2526" s="1">
        <f>Table2[[#This Row],[Quantity]]</f>
        <v>161</v>
      </c>
      <c r="L2526" s="1" t="str">
        <f>IF(ISBLANK(Table2[[#This Row],[Status]]), "No Data Entered", IFERROR(Table2[[#This Row],[Status]], "No Data Entered"))</f>
        <v>Delivered</v>
      </c>
    </row>
    <row r="2527" spans="1:12" x14ac:dyDescent="0.3">
      <c r="A2527" s="1" t="str">
        <f>Table2[[#This Row],[Product_ID]]</f>
        <v>PRO6648</v>
      </c>
      <c r="B2527" s="1" t="str">
        <f>Table2[[#This Row],[Customer_ID]]</f>
        <v>CUST82085</v>
      </c>
      <c r="C2527" s="14" t="str">
        <f>Table2[[#This Row],[Date]]</f>
        <v>27/10/2022</v>
      </c>
      <c r="D2527" s="1" t="str">
        <f>TRIM(PROPER(Table2[[#This Row],[Product_Name]]))</f>
        <v>Laptop</v>
      </c>
      <c r="E2527" s="1" t="str">
        <f>TRIM(PROPER(Table2[[#This Row],[Country]]))</f>
        <v>Australia</v>
      </c>
      <c r="F2527" s="1" t="str">
        <f>TRIM(PROPER(Table2[[#This Row],[Category]]))</f>
        <v>Electronics</v>
      </c>
      <c r="G2527" s="1" t="str">
        <f>TRIM(PROPER(Table2[[#This Row],[Brand]]))</f>
        <v>Samsung</v>
      </c>
      <c r="H2527" s="1">
        <f>Table2[[#This Row],[Supplier_ID]]</f>
        <v>1015</v>
      </c>
      <c r="I2527" s="1">
        <f>Table2[[#This Row],[Market_Price]]</f>
        <v>1245.48</v>
      </c>
      <c r="J2527" s="1">
        <f>Table2[[#This Row],[Selling_Price]]</f>
        <v>1876.42</v>
      </c>
      <c r="K2527" s="1">
        <f>Table2[[#This Row],[Quantity]]</f>
        <v>343</v>
      </c>
      <c r="L2527" s="1" t="str">
        <f>IF(ISBLANK(Table2[[#This Row],[Status]]), "No Data Entered", IFERROR(Table2[[#This Row],[Status]], "No Data Entered"))</f>
        <v>Delivered</v>
      </c>
    </row>
    <row r="2528" spans="1:12" x14ac:dyDescent="0.3">
      <c r="A2528" s="1" t="str">
        <f>Table2[[#This Row],[Product_ID]]</f>
        <v>PRO7520</v>
      </c>
      <c r="B2528" s="1" t="str">
        <f>Table2[[#This Row],[Customer_ID]]</f>
        <v>CUST82149</v>
      </c>
      <c r="C2528" s="14" t="str">
        <f>Table2[[#This Row],[Date]]</f>
        <v>13/07/2024</v>
      </c>
      <c r="D2528" s="1" t="str">
        <f>TRIM(PROPER(Table2[[#This Row],[Product_Name]]))</f>
        <v>Printer</v>
      </c>
      <c r="E2528" s="1" t="str">
        <f>TRIM(PROPER(Table2[[#This Row],[Country]]))</f>
        <v>India</v>
      </c>
      <c r="F2528" s="1" t="str">
        <f>TRIM(PROPER(Table2[[#This Row],[Category]]))</f>
        <v>Electronics</v>
      </c>
      <c r="G2528" s="1" t="str">
        <f>TRIM(PROPER(Table2[[#This Row],[Brand]]))</f>
        <v>Logitech</v>
      </c>
      <c r="H2528" s="1">
        <f>Table2[[#This Row],[Supplier_ID]]</f>
        <v>1020</v>
      </c>
      <c r="I2528" s="1">
        <f>Table2[[#This Row],[Market_Price]]</f>
        <v>1353.54</v>
      </c>
      <c r="J2528" s="1">
        <f>Table2[[#This Row],[Selling_Price]]</f>
        <v>2423.87</v>
      </c>
      <c r="K2528" s="1">
        <f>Table2[[#This Row],[Quantity]]</f>
        <v>413</v>
      </c>
      <c r="L2528" s="1" t="str">
        <f>IF(ISBLANK(Table2[[#This Row],[Status]]), "No Data Entered", IFERROR(Table2[[#This Row],[Status]], "No Data Entered"))</f>
        <v>Delivered</v>
      </c>
    </row>
    <row r="2529" spans="1:12" x14ac:dyDescent="0.3">
      <c r="A2529" s="1" t="str">
        <f>Table2[[#This Row],[Product_ID]]</f>
        <v>PRO4701</v>
      </c>
      <c r="B2529" s="1" t="str">
        <f>Table2[[#This Row],[Customer_ID]]</f>
        <v>CUST82165</v>
      </c>
      <c r="C2529" s="14" t="str">
        <f>Table2[[#This Row],[Date]]</f>
        <v>21/05/2021</v>
      </c>
      <c r="D2529" s="1" t="str">
        <f>TRIM(PROPER(Table2[[#This Row],[Product_Name]]))</f>
        <v>Monitor</v>
      </c>
      <c r="E2529" s="1" t="str">
        <f>TRIM(PROPER(Table2[[#This Row],[Country]]))</f>
        <v>Australia</v>
      </c>
      <c r="F2529" s="1" t="str">
        <f>TRIM(PROPER(Table2[[#This Row],[Category]]))</f>
        <v>Wearables</v>
      </c>
      <c r="G2529" s="1" t="str">
        <f>TRIM(PROPER(Table2[[#This Row],[Brand]]))</f>
        <v>Lenovo</v>
      </c>
      <c r="H2529" s="1">
        <f>Table2[[#This Row],[Supplier_ID]]</f>
        <v>1039</v>
      </c>
      <c r="I2529" s="1">
        <f>Table2[[#This Row],[Market_Price]]</f>
        <v>805.79</v>
      </c>
      <c r="J2529" s="1">
        <f>Table2[[#This Row],[Selling_Price]]</f>
        <v>977.67</v>
      </c>
      <c r="K2529" s="1">
        <f>Table2[[#This Row],[Quantity]]</f>
        <v>63</v>
      </c>
      <c r="L2529" s="1" t="str">
        <f>IF(ISBLANK(Table2[[#This Row],[Status]]), "No Data Entered", IFERROR(Table2[[#This Row],[Status]], "No Data Entered"))</f>
        <v>Delivered</v>
      </c>
    </row>
    <row r="2530" spans="1:12" x14ac:dyDescent="0.3">
      <c r="A2530" s="1" t="str">
        <f>Table2[[#This Row],[Product_ID]]</f>
        <v>PRO5820</v>
      </c>
      <c r="B2530" s="1" t="str">
        <f>Table2[[#This Row],[Customer_ID]]</f>
        <v>CUST82180</v>
      </c>
      <c r="C2530" s="14" t="str">
        <f>Table2[[#This Row],[Date]]</f>
        <v>19/05/2021</v>
      </c>
      <c r="D2530" s="1" t="str">
        <f>TRIM(PROPER(Table2[[#This Row],[Product_Name]]))</f>
        <v>Mouse</v>
      </c>
      <c r="E2530" s="1" t="str">
        <f>TRIM(PROPER(Table2[[#This Row],[Country]]))</f>
        <v>Usa</v>
      </c>
      <c r="F2530" s="1" t="str">
        <f>TRIM(PROPER(Table2[[#This Row],[Category]]))</f>
        <v>Accessories</v>
      </c>
      <c r="G2530" s="1" t="str">
        <f>TRIM(PROPER(Table2[[#This Row],[Brand]]))</f>
        <v>Canon</v>
      </c>
      <c r="H2530" s="1">
        <f>Table2[[#This Row],[Supplier_ID]]</f>
        <v>1027</v>
      </c>
      <c r="I2530" s="1">
        <f>Table2[[#This Row],[Market_Price]]</f>
        <v>660.24</v>
      </c>
      <c r="J2530" s="1">
        <f>Table2[[#This Row],[Selling_Price]]</f>
        <v>883.08</v>
      </c>
      <c r="K2530" s="1">
        <f>Table2[[#This Row],[Quantity]]</f>
        <v>198</v>
      </c>
      <c r="L2530" s="1" t="str">
        <f>IF(ISBLANK(Table2[[#This Row],[Status]]), "No Data Entered", IFERROR(Table2[[#This Row],[Status]], "No Data Entered"))</f>
        <v>Delivered</v>
      </c>
    </row>
    <row r="2531" spans="1:12" x14ac:dyDescent="0.3">
      <c r="A2531" s="1" t="str">
        <f>Table2[[#This Row],[Product_ID]]</f>
        <v>PRO9015</v>
      </c>
      <c r="B2531" s="1" t="str">
        <f>Table2[[#This Row],[Customer_ID]]</f>
        <v>CUST82236</v>
      </c>
      <c r="C2531" s="14" t="str">
        <f>Table2[[#This Row],[Date]]</f>
        <v>06/02/2020</v>
      </c>
      <c r="D2531" s="1" t="str">
        <f>TRIM(PROPER(Table2[[#This Row],[Product_Name]]))</f>
        <v>Keyboard</v>
      </c>
      <c r="E2531" s="1" t="str">
        <f>TRIM(PROPER(Table2[[#This Row],[Country]]))</f>
        <v>Germany</v>
      </c>
      <c r="F2531" s="1" t="str">
        <f>TRIM(PROPER(Table2[[#This Row],[Category]]))</f>
        <v>Computers</v>
      </c>
      <c r="G2531" s="1" t="str">
        <f>TRIM(PROPER(Table2[[#This Row],[Brand]]))</f>
        <v>Asus</v>
      </c>
      <c r="H2531" s="1">
        <f>Table2[[#This Row],[Supplier_ID]]</f>
        <v>1089</v>
      </c>
      <c r="I2531" s="1">
        <f>Table2[[#This Row],[Market_Price]]</f>
        <v>722.57</v>
      </c>
      <c r="J2531" s="1">
        <f>Table2[[#This Row],[Selling_Price]]</f>
        <v>1151.06</v>
      </c>
      <c r="K2531" s="1">
        <f>Table2[[#This Row],[Quantity]]</f>
        <v>268</v>
      </c>
      <c r="L2531" s="1" t="str">
        <f>IF(ISBLANK(Table2[[#This Row],[Status]]), "No Data Entered", IFERROR(Table2[[#This Row],[Status]], "No Data Entered"))</f>
        <v>Delivered</v>
      </c>
    </row>
    <row r="2532" spans="1:12" x14ac:dyDescent="0.3">
      <c r="A2532" s="1" t="str">
        <f>Table2[[#This Row],[Product_ID]]</f>
        <v>PRO5852</v>
      </c>
      <c r="B2532" s="1" t="str">
        <f>Table2[[#This Row],[Customer_ID]]</f>
        <v>CUST82293</v>
      </c>
      <c r="C2532" s="14" t="str">
        <f>Table2[[#This Row],[Date]]</f>
        <v>05/01/2023</v>
      </c>
      <c r="D2532" s="1" t="str">
        <f>TRIM(PROPER(Table2[[#This Row],[Product_Name]]))</f>
        <v>Printer</v>
      </c>
      <c r="E2532" s="1" t="str">
        <f>TRIM(PROPER(Table2[[#This Row],[Country]]))</f>
        <v>Japan</v>
      </c>
      <c r="F2532" s="1" t="str">
        <f>TRIM(PROPER(Table2[[#This Row],[Category]]))</f>
        <v>Electronics</v>
      </c>
      <c r="G2532" s="1" t="str">
        <f>TRIM(PROPER(Table2[[#This Row],[Brand]]))</f>
        <v>Lenovo</v>
      </c>
      <c r="H2532" s="1">
        <f>Table2[[#This Row],[Supplier_ID]]</f>
        <v>1006</v>
      </c>
      <c r="I2532" s="1">
        <f>Table2[[#This Row],[Market_Price]]</f>
        <v>1617.07</v>
      </c>
      <c r="J2532" s="1">
        <f>Table2[[#This Row],[Selling_Price]]</f>
        <v>3027.63</v>
      </c>
      <c r="K2532" s="1">
        <f>Table2[[#This Row],[Quantity]]</f>
        <v>26</v>
      </c>
      <c r="L2532" s="1" t="str">
        <f>IF(ISBLANK(Table2[[#This Row],[Status]]), "No Data Entered", IFERROR(Table2[[#This Row],[Status]], "No Data Entered"))</f>
        <v>Delivered</v>
      </c>
    </row>
    <row r="2533" spans="1:12" x14ac:dyDescent="0.3">
      <c r="A2533" s="1" t="str">
        <f>Table2[[#This Row],[Product_ID]]</f>
        <v>PRO9558</v>
      </c>
      <c r="B2533" s="1" t="str">
        <f>Table2[[#This Row],[Customer_ID]]</f>
        <v>CUST82354</v>
      </c>
      <c r="C2533" s="14" t="str">
        <f>Table2[[#This Row],[Date]]</f>
        <v>05/06/2022</v>
      </c>
      <c r="D2533" s="1" t="str">
        <f>TRIM(PROPER(Table2[[#This Row],[Product_Name]]))</f>
        <v>Camera</v>
      </c>
      <c r="E2533" s="1" t="str">
        <f>TRIM(PROPER(Table2[[#This Row],[Country]]))</f>
        <v>France</v>
      </c>
      <c r="F2533" s="1" t="str">
        <f>TRIM(PROPER(Table2[[#This Row],[Category]]))</f>
        <v>Office Supplies</v>
      </c>
      <c r="G2533" s="1" t="str">
        <f>TRIM(PROPER(Table2[[#This Row],[Brand]]))</f>
        <v>Sony</v>
      </c>
      <c r="H2533" s="1">
        <f>Table2[[#This Row],[Supplier_ID]]</f>
        <v>1058</v>
      </c>
      <c r="I2533" s="1">
        <f>Table2[[#This Row],[Market_Price]]</f>
        <v>476.53</v>
      </c>
      <c r="J2533" s="1">
        <f>Table2[[#This Row],[Selling_Price]]</f>
        <v>920.94</v>
      </c>
      <c r="K2533" s="1">
        <f>Table2[[#This Row],[Quantity]]</f>
        <v>401</v>
      </c>
      <c r="L2533" s="1" t="str">
        <f>IF(ISBLANK(Table2[[#This Row],[Status]]), "No Data Entered", IFERROR(Table2[[#This Row],[Status]], "No Data Entered"))</f>
        <v>Delivered</v>
      </c>
    </row>
    <row r="2534" spans="1:12" x14ac:dyDescent="0.3">
      <c r="A2534" s="1" t="str">
        <f>Table2[[#This Row],[Product_ID]]</f>
        <v>PRO7836</v>
      </c>
      <c r="B2534" s="1" t="str">
        <f>Table2[[#This Row],[Customer_ID]]</f>
        <v>CUST82381</v>
      </c>
      <c r="C2534" s="14" t="str">
        <f>Table2[[#This Row],[Date]]</f>
        <v>03/09/2023</v>
      </c>
      <c r="D2534" s="1" t="str">
        <f>TRIM(PROPER(Table2[[#This Row],[Product_Name]]))</f>
        <v>Tablet</v>
      </c>
      <c r="E2534" s="1" t="str">
        <f>TRIM(PROPER(Table2[[#This Row],[Country]]))</f>
        <v>Australia</v>
      </c>
      <c r="F2534" s="1" t="str">
        <f>TRIM(PROPER(Table2[[#This Row],[Category]]))</f>
        <v>Office Supplies</v>
      </c>
      <c r="G2534" s="1" t="str">
        <f>TRIM(PROPER(Table2[[#This Row],[Brand]]))</f>
        <v>Samsung</v>
      </c>
      <c r="H2534" s="1">
        <f>Table2[[#This Row],[Supplier_ID]]</f>
        <v>1032</v>
      </c>
      <c r="I2534" s="1">
        <f>Table2[[#This Row],[Market_Price]]</f>
        <v>951.88</v>
      </c>
      <c r="J2534" s="1">
        <f>Table2[[#This Row],[Selling_Price]]</f>
        <v>1494.43</v>
      </c>
      <c r="K2534" s="1">
        <f>Table2[[#This Row],[Quantity]]</f>
        <v>455</v>
      </c>
      <c r="L2534" s="1" t="str">
        <f>IF(ISBLANK(Table2[[#This Row],[Status]]), "No Data Entered", IFERROR(Table2[[#This Row],[Status]], "No Data Entered"))</f>
        <v>Delivered</v>
      </c>
    </row>
    <row r="2535" spans="1:12" x14ac:dyDescent="0.3">
      <c r="A2535" s="1" t="str">
        <f>Table2[[#This Row],[Product_ID]]</f>
        <v>PRO5191</v>
      </c>
      <c r="B2535" s="1" t="str">
        <f>Table2[[#This Row],[Customer_ID]]</f>
        <v>CUST82499</v>
      </c>
      <c r="C2535" s="14" t="str">
        <f>Table2[[#This Row],[Date]]</f>
        <v>28/10/2025</v>
      </c>
      <c r="D2535" s="1" t="str">
        <f>TRIM(PROPER(Table2[[#This Row],[Product_Name]]))</f>
        <v>Mouse</v>
      </c>
      <c r="E2535" s="1" t="str">
        <f>TRIM(PROPER(Table2[[#This Row],[Country]]))</f>
        <v>Usa</v>
      </c>
      <c r="F2535" s="1" t="str">
        <f>TRIM(PROPER(Table2[[#This Row],[Category]]))</f>
        <v>Computers</v>
      </c>
      <c r="G2535" s="1" t="str">
        <f>TRIM(PROPER(Table2[[#This Row],[Brand]]))</f>
        <v>Hp</v>
      </c>
      <c r="H2535" s="1">
        <f>Table2[[#This Row],[Supplier_ID]]</f>
        <v>1097</v>
      </c>
      <c r="I2535" s="1">
        <f>Table2[[#This Row],[Market_Price]]</f>
        <v>1491</v>
      </c>
      <c r="J2535" s="1">
        <f>Table2[[#This Row],[Selling_Price]]</f>
        <v>2820.33</v>
      </c>
      <c r="K2535" s="1">
        <f>Table2[[#This Row],[Quantity]]</f>
        <v>156</v>
      </c>
      <c r="L2535" s="1" t="str">
        <f>IF(ISBLANK(Table2[[#This Row],[Status]]), "No Data Entered", IFERROR(Table2[[#This Row],[Status]], "No Data Entered"))</f>
        <v>Delivered</v>
      </c>
    </row>
    <row r="2536" spans="1:12" x14ac:dyDescent="0.3">
      <c r="A2536" s="1" t="str">
        <f>Table2[[#This Row],[Product_ID]]</f>
        <v>PRO7780</v>
      </c>
      <c r="B2536" s="1" t="str">
        <f>Table2[[#This Row],[Customer_ID]]</f>
        <v>CUST82533</v>
      </c>
      <c r="C2536" s="14" t="str">
        <f>Table2[[#This Row],[Date]]</f>
        <v>05/11/2024</v>
      </c>
      <c r="D2536" s="1" t="str">
        <f>TRIM(PROPER(Table2[[#This Row],[Product_Name]]))</f>
        <v>Laptop</v>
      </c>
      <c r="E2536" s="1" t="str">
        <f>TRIM(PROPER(Table2[[#This Row],[Country]]))</f>
        <v>Usa</v>
      </c>
      <c r="F2536" s="1" t="str">
        <f>TRIM(PROPER(Table2[[#This Row],[Category]]))</f>
        <v>Office Supplies</v>
      </c>
      <c r="G2536" s="1" t="str">
        <f>TRIM(PROPER(Table2[[#This Row],[Brand]]))</f>
        <v>Canon</v>
      </c>
      <c r="H2536" s="1">
        <f>Table2[[#This Row],[Supplier_ID]]</f>
        <v>1048</v>
      </c>
      <c r="I2536" s="1">
        <f>Table2[[#This Row],[Market_Price]]</f>
        <v>565.36</v>
      </c>
      <c r="J2536" s="1">
        <f>Table2[[#This Row],[Selling_Price]]</f>
        <v>1128.22</v>
      </c>
      <c r="K2536" s="1">
        <f>Table2[[#This Row],[Quantity]]</f>
        <v>370</v>
      </c>
      <c r="L2536" s="1" t="str">
        <f>IF(ISBLANK(Table2[[#This Row],[Status]]), "No Data Entered", IFERROR(Table2[[#This Row],[Status]], "No Data Entered"))</f>
        <v>Delivered</v>
      </c>
    </row>
    <row r="2537" spans="1:12" x14ac:dyDescent="0.3">
      <c r="A2537" s="1" t="str">
        <f>Table2[[#This Row],[Product_ID]]</f>
        <v>PRO9477</v>
      </c>
      <c r="B2537" s="1" t="str">
        <f>Table2[[#This Row],[Customer_ID]]</f>
        <v>CUST82547</v>
      </c>
      <c r="C2537" s="14" t="str">
        <f>Table2[[#This Row],[Date]]</f>
        <v>02/02/2024</v>
      </c>
      <c r="D2537" s="1" t="str">
        <f>TRIM(PROPER(Table2[[#This Row],[Product_Name]]))</f>
        <v>Laptop</v>
      </c>
      <c r="E2537" s="1" t="str">
        <f>TRIM(PROPER(Table2[[#This Row],[Country]]))</f>
        <v>Uk</v>
      </c>
      <c r="F2537" s="1" t="str">
        <f>TRIM(PROPER(Table2[[#This Row],[Category]]))</f>
        <v>Wearables</v>
      </c>
      <c r="G2537" s="1" t="str">
        <f>TRIM(PROPER(Table2[[#This Row],[Brand]]))</f>
        <v>Sony</v>
      </c>
      <c r="H2537" s="1">
        <f>Table2[[#This Row],[Supplier_ID]]</f>
        <v>1070</v>
      </c>
      <c r="I2537" s="1">
        <f>Table2[[#This Row],[Market_Price]]</f>
        <v>1679.96</v>
      </c>
      <c r="J2537" s="1">
        <f>Table2[[#This Row],[Selling_Price]]</f>
        <v>3123.27</v>
      </c>
      <c r="K2537" s="1">
        <f>Table2[[#This Row],[Quantity]]</f>
        <v>219</v>
      </c>
      <c r="L2537" s="1" t="str">
        <f>IF(ISBLANK(Table2[[#This Row],[Status]]), "No Data Entered", IFERROR(Table2[[#This Row],[Status]], "No Data Entered"))</f>
        <v>Delivered</v>
      </c>
    </row>
    <row r="2538" spans="1:12" x14ac:dyDescent="0.3">
      <c r="A2538" s="1" t="str">
        <f>Table2[[#This Row],[Product_ID]]</f>
        <v>PRO7167</v>
      </c>
      <c r="B2538" s="1" t="str">
        <f>Table2[[#This Row],[Customer_ID]]</f>
        <v>CUST82662</v>
      </c>
      <c r="C2538" s="14" t="str">
        <f>Table2[[#This Row],[Date]]</f>
        <v>29/09/2022</v>
      </c>
      <c r="D2538" s="1" t="str">
        <f>TRIM(PROPER(Table2[[#This Row],[Product_Name]]))</f>
        <v>Smartphone</v>
      </c>
      <c r="E2538" s="1" t="str">
        <f>TRIM(PROPER(Table2[[#This Row],[Country]]))</f>
        <v>Uk</v>
      </c>
      <c r="F2538" s="1" t="str">
        <f>TRIM(PROPER(Table2[[#This Row],[Category]]))</f>
        <v>Wearables</v>
      </c>
      <c r="G2538" s="1" t="str">
        <f>TRIM(PROPER(Table2[[#This Row],[Brand]]))</f>
        <v>Microsoft</v>
      </c>
      <c r="H2538" s="1">
        <f>Table2[[#This Row],[Supplier_ID]]</f>
        <v>1037</v>
      </c>
      <c r="I2538" s="1">
        <f>Table2[[#This Row],[Market_Price]]</f>
        <v>1157.51</v>
      </c>
      <c r="J2538" s="1">
        <f>Table2[[#This Row],[Selling_Price]]</f>
        <v>2230.73</v>
      </c>
      <c r="K2538" s="1">
        <f>Table2[[#This Row],[Quantity]]</f>
        <v>294</v>
      </c>
      <c r="L2538" s="1" t="str">
        <f>IF(ISBLANK(Table2[[#This Row],[Status]]), "No Data Entered", IFERROR(Table2[[#This Row],[Status]], "No Data Entered"))</f>
        <v>Delivered</v>
      </c>
    </row>
    <row r="2539" spans="1:12" x14ac:dyDescent="0.3">
      <c r="A2539" s="1" t="str">
        <f>Table2[[#This Row],[Product_ID]]</f>
        <v>PRO9679</v>
      </c>
      <c r="B2539" s="1" t="str">
        <f>Table2[[#This Row],[Customer_ID]]</f>
        <v>CUST82734</v>
      </c>
      <c r="C2539" s="14" t="str">
        <f>Table2[[#This Row],[Date]]</f>
        <v>20/04/2021</v>
      </c>
      <c r="D2539" s="1" t="str">
        <f>TRIM(PROPER(Table2[[#This Row],[Product_Name]]))</f>
        <v>Printer</v>
      </c>
      <c r="E2539" s="1" t="str">
        <f>TRIM(PROPER(Table2[[#This Row],[Country]]))</f>
        <v>China</v>
      </c>
      <c r="F2539" s="1" t="str">
        <f>TRIM(PROPER(Table2[[#This Row],[Category]]))</f>
        <v>Computers</v>
      </c>
      <c r="G2539" s="1" t="str">
        <f>TRIM(PROPER(Table2[[#This Row],[Brand]]))</f>
        <v>Asus</v>
      </c>
      <c r="H2539" s="1">
        <f>Table2[[#This Row],[Supplier_ID]]</f>
        <v>1075</v>
      </c>
      <c r="I2539" s="1">
        <f>Table2[[#This Row],[Market_Price]]</f>
        <v>412.67</v>
      </c>
      <c r="J2539" s="1">
        <f>Table2[[#This Row],[Selling_Price]]</f>
        <v>596.37</v>
      </c>
      <c r="K2539" s="1">
        <f>Table2[[#This Row],[Quantity]]</f>
        <v>126</v>
      </c>
      <c r="L2539" s="1" t="str">
        <f>IF(ISBLANK(Table2[[#This Row],[Status]]), "No Data Entered", IFERROR(Table2[[#This Row],[Status]], "No Data Entered"))</f>
        <v>Delivered</v>
      </c>
    </row>
    <row r="2540" spans="1:12" x14ac:dyDescent="0.3">
      <c r="A2540" s="1" t="str">
        <f>Table2[[#This Row],[Product_ID]]</f>
        <v>PRO9001</v>
      </c>
      <c r="B2540" s="1" t="str">
        <f>Table2[[#This Row],[Customer_ID]]</f>
        <v>CUST82756</v>
      </c>
      <c r="C2540" s="14" t="str">
        <f>Table2[[#This Row],[Date]]</f>
        <v>23/08/2024</v>
      </c>
      <c r="D2540" s="1" t="str">
        <f>TRIM(PROPER(Table2[[#This Row],[Product_Name]]))</f>
        <v>Tablet</v>
      </c>
      <c r="E2540" s="1" t="str">
        <f>TRIM(PROPER(Table2[[#This Row],[Country]]))</f>
        <v>Australia</v>
      </c>
      <c r="F2540" s="1" t="str">
        <f>TRIM(PROPER(Table2[[#This Row],[Category]]))</f>
        <v>Computers</v>
      </c>
      <c r="G2540" s="1" t="str">
        <f>TRIM(PROPER(Table2[[#This Row],[Brand]]))</f>
        <v>Microsoft</v>
      </c>
      <c r="H2540" s="1">
        <f>Table2[[#This Row],[Supplier_ID]]</f>
        <v>1023</v>
      </c>
      <c r="I2540" s="1">
        <f>Table2[[#This Row],[Market_Price]]</f>
        <v>730.9</v>
      </c>
      <c r="J2540" s="1">
        <f>Table2[[#This Row],[Selling_Price]]</f>
        <v>1118.5899999999999</v>
      </c>
      <c r="K2540" s="1">
        <f>Table2[[#This Row],[Quantity]]</f>
        <v>455</v>
      </c>
      <c r="L2540" s="1" t="str">
        <f>IF(ISBLANK(Table2[[#This Row],[Status]]), "No Data Entered", IFERROR(Table2[[#This Row],[Status]], "No Data Entered"))</f>
        <v>Delivered</v>
      </c>
    </row>
    <row r="2541" spans="1:12" x14ac:dyDescent="0.3">
      <c r="A2541" s="1" t="str">
        <f>Table2[[#This Row],[Product_ID]]</f>
        <v>PRO7770</v>
      </c>
      <c r="B2541" s="1" t="str">
        <f>Table2[[#This Row],[Customer_ID]]</f>
        <v>CUST82892</v>
      </c>
      <c r="C2541" s="14" t="str">
        <f>Table2[[#This Row],[Date]]</f>
        <v>04/10/2021</v>
      </c>
      <c r="D2541" s="1" t="str">
        <f>TRIM(PROPER(Table2[[#This Row],[Product_Name]]))</f>
        <v>Camera</v>
      </c>
      <c r="E2541" s="1" t="str">
        <f>TRIM(PROPER(Table2[[#This Row],[Country]]))</f>
        <v>France</v>
      </c>
      <c r="F2541" s="1" t="str">
        <f>TRIM(PROPER(Table2[[#This Row],[Category]]))</f>
        <v>Accessories</v>
      </c>
      <c r="G2541" s="1" t="str">
        <f>TRIM(PROPER(Table2[[#This Row],[Brand]]))</f>
        <v>Microsoft</v>
      </c>
      <c r="H2541" s="1">
        <f>Table2[[#This Row],[Supplier_ID]]</f>
        <v>1078</v>
      </c>
      <c r="I2541" s="1">
        <f>Table2[[#This Row],[Market_Price]]</f>
        <v>298.68</v>
      </c>
      <c r="J2541" s="1">
        <f>Table2[[#This Row],[Selling_Price]]</f>
        <v>546.25</v>
      </c>
      <c r="K2541" s="1">
        <f>Table2[[#This Row],[Quantity]]</f>
        <v>33</v>
      </c>
      <c r="L2541" s="1" t="str">
        <f>IF(ISBLANK(Table2[[#This Row],[Status]]), "No Data Entered", IFERROR(Table2[[#This Row],[Status]], "No Data Entered"))</f>
        <v>Delivered</v>
      </c>
    </row>
    <row r="2542" spans="1:12" x14ac:dyDescent="0.3">
      <c r="A2542" s="1" t="str">
        <f>Table2[[#This Row],[Product_ID]]</f>
        <v>PRO9964</v>
      </c>
      <c r="B2542" s="1" t="str">
        <f>Table2[[#This Row],[Customer_ID]]</f>
        <v>CUST82992</v>
      </c>
      <c r="C2542" s="14" t="str">
        <f>Table2[[#This Row],[Date]]</f>
        <v>05/03/2020</v>
      </c>
      <c r="D2542" s="1" t="str">
        <f>TRIM(PROPER(Table2[[#This Row],[Product_Name]]))</f>
        <v>Headphones</v>
      </c>
      <c r="E2542" s="1" t="str">
        <f>TRIM(PROPER(Table2[[#This Row],[Country]]))</f>
        <v>China</v>
      </c>
      <c r="F2542" s="1" t="str">
        <f>TRIM(PROPER(Table2[[#This Row],[Category]]))</f>
        <v>Accessories</v>
      </c>
      <c r="G2542" s="1" t="str">
        <f>TRIM(PROPER(Table2[[#This Row],[Brand]]))</f>
        <v>Samsung</v>
      </c>
      <c r="H2542" s="1">
        <f>Table2[[#This Row],[Supplier_ID]]</f>
        <v>1032</v>
      </c>
      <c r="I2542" s="1">
        <f>Table2[[#This Row],[Market_Price]]</f>
        <v>366.1</v>
      </c>
      <c r="J2542" s="1">
        <f>Table2[[#This Row],[Selling_Price]]</f>
        <v>530.04999999999995</v>
      </c>
      <c r="K2542" s="1">
        <f>Table2[[#This Row],[Quantity]]</f>
        <v>185</v>
      </c>
      <c r="L2542" s="1" t="str">
        <f>IF(ISBLANK(Table2[[#This Row],[Status]]), "No Data Entered", IFERROR(Table2[[#This Row],[Status]], "No Data Entered"))</f>
        <v>Delivered</v>
      </c>
    </row>
    <row r="2543" spans="1:12" x14ac:dyDescent="0.3">
      <c r="A2543" s="1" t="str">
        <f>Table2[[#This Row],[Product_ID]]</f>
        <v>PRO5500</v>
      </c>
      <c r="B2543" s="1" t="str">
        <f>Table2[[#This Row],[Customer_ID]]</f>
        <v>CUST83103</v>
      </c>
      <c r="C2543" s="14" t="str">
        <f>Table2[[#This Row],[Date]]</f>
        <v>12/03/2024</v>
      </c>
      <c r="D2543" s="1" t="str">
        <f>TRIM(PROPER(Table2[[#This Row],[Product_Name]]))</f>
        <v>Laptop</v>
      </c>
      <c r="E2543" s="1" t="str">
        <f>TRIM(PROPER(Table2[[#This Row],[Country]]))</f>
        <v>India</v>
      </c>
      <c r="F2543" s="1" t="str">
        <f>TRIM(PROPER(Table2[[#This Row],[Category]]))</f>
        <v>Computers</v>
      </c>
      <c r="G2543" s="1" t="str">
        <f>TRIM(PROPER(Table2[[#This Row],[Brand]]))</f>
        <v>Logitech</v>
      </c>
      <c r="H2543" s="1">
        <f>Table2[[#This Row],[Supplier_ID]]</f>
        <v>1019</v>
      </c>
      <c r="I2543" s="1">
        <f>Table2[[#This Row],[Market_Price]]</f>
        <v>1178.44</v>
      </c>
      <c r="J2543" s="1">
        <f>Table2[[#This Row],[Selling_Price]]</f>
        <v>1875.19</v>
      </c>
      <c r="K2543" s="1">
        <f>Table2[[#This Row],[Quantity]]</f>
        <v>275</v>
      </c>
      <c r="L2543" s="1" t="str">
        <f>IF(ISBLANK(Table2[[#This Row],[Status]]), "No Data Entered", IFERROR(Table2[[#This Row],[Status]], "No Data Entered"))</f>
        <v>Delivered</v>
      </c>
    </row>
    <row r="2544" spans="1:12" x14ac:dyDescent="0.3">
      <c r="A2544" s="1" t="str">
        <f>Table2[[#This Row],[Product_ID]]</f>
        <v>PRO5584</v>
      </c>
      <c r="B2544" s="1" t="str">
        <f>Table2[[#This Row],[Customer_ID]]</f>
        <v>CUST83106</v>
      </c>
      <c r="C2544" s="14" t="str">
        <f>Table2[[#This Row],[Date]]</f>
        <v>07/12/2024</v>
      </c>
      <c r="D2544" s="1" t="str">
        <f>TRIM(PROPER(Table2[[#This Row],[Product_Name]]))</f>
        <v>Tablet</v>
      </c>
      <c r="E2544" s="1" t="str">
        <f>TRIM(PROPER(Table2[[#This Row],[Country]]))</f>
        <v>Germany</v>
      </c>
      <c r="F2544" s="1" t="str">
        <f>TRIM(PROPER(Table2[[#This Row],[Category]]))</f>
        <v>Electronics</v>
      </c>
      <c r="G2544" s="1" t="str">
        <f>TRIM(PROPER(Table2[[#This Row],[Brand]]))</f>
        <v>Hp</v>
      </c>
      <c r="H2544" s="1">
        <f>Table2[[#This Row],[Supplier_ID]]</f>
        <v>1035</v>
      </c>
      <c r="I2544" s="1">
        <f>Table2[[#This Row],[Market_Price]]</f>
        <v>111.6</v>
      </c>
      <c r="J2544" s="1">
        <f>Table2[[#This Row],[Selling_Price]]</f>
        <v>140.16</v>
      </c>
      <c r="K2544" s="1">
        <f>Table2[[#This Row],[Quantity]]</f>
        <v>496</v>
      </c>
      <c r="L2544" s="1" t="str">
        <f>IF(ISBLANK(Table2[[#This Row],[Status]]), "No Data Entered", IFERROR(Table2[[#This Row],[Status]], "No Data Entered"))</f>
        <v>Delivered</v>
      </c>
    </row>
    <row r="2545" spans="1:12" x14ac:dyDescent="0.3">
      <c r="A2545" s="1" t="str">
        <f>Table2[[#This Row],[Product_ID]]</f>
        <v>PRO1309</v>
      </c>
      <c r="B2545" s="1" t="str">
        <f>Table2[[#This Row],[Customer_ID]]</f>
        <v>CUST83205</v>
      </c>
      <c r="C2545" s="14" t="str">
        <f>Table2[[#This Row],[Date]]</f>
        <v>08/10/2020</v>
      </c>
      <c r="D2545" s="1" t="str">
        <f>TRIM(PROPER(Table2[[#This Row],[Product_Name]]))</f>
        <v>Smartwatch</v>
      </c>
      <c r="E2545" s="1" t="str">
        <f>TRIM(PROPER(Table2[[#This Row],[Country]]))</f>
        <v>Canada</v>
      </c>
      <c r="F2545" s="1" t="str">
        <f>TRIM(PROPER(Table2[[#This Row],[Category]]))</f>
        <v>Accessories</v>
      </c>
      <c r="G2545" s="1" t="str">
        <f>TRIM(PROPER(Table2[[#This Row],[Brand]]))</f>
        <v>Samsung</v>
      </c>
      <c r="H2545" s="1">
        <f>Table2[[#This Row],[Supplier_ID]]</f>
        <v>1067</v>
      </c>
      <c r="I2545" s="1">
        <f>Table2[[#This Row],[Market_Price]]</f>
        <v>339.51</v>
      </c>
      <c r="J2545" s="1">
        <f>Table2[[#This Row],[Selling_Price]]</f>
        <v>410.72</v>
      </c>
      <c r="K2545" s="1">
        <f>Table2[[#This Row],[Quantity]]</f>
        <v>131</v>
      </c>
      <c r="L2545" s="1" t="str">
        <f>IF(ISBLANK(Table2[[#This Row],[Status]]), "No Data Entered", IFERROR(Table2[[#This Row],[Status]], "No Data Entered"))</f>
        <v>Delivered</v>
      </c>
    </row>
    <row r="2546" spans="1:12" x14ac:dyDescent="0.3">
      <c r="A2546" s="1" t="str">
        <f>Table2[[#This Row],[Product_ID]]</f>
        <v>PRO2302</v>
      </c>
      <c r="B2546" s="1" t="str">
        <f>Table2[[#This Row],[Customer_ID]]</f>
        <v>CUST83235</v>
      </c>
      <c r="C2546" s="14" t="str">
        <f>Table2[[#This Row],[Date]]</f>
        <v>02/12/2022</v>
      </c>
      <c r="D2546" s="1" t="str">
        <f>TRIM(PROPER(Table2[[#This Row],[Product_Name]]))</f>
        <v>Headphones</v>
      </c>
      <c r="E2546" s="1" t="str">
        <f>TRIM(PROPER(Table2[[#This Row],[Country]]))</f>
        <v>France</v>
      </c>
      <c r="F2546" s="1" t="str">
        <f>TRIM(PROPER(Table2[[#This Row],[Category]]))</f>
        <v>Accessories</v>
      </c>
      <c r="G2546" s="1" t="str">
        <f>TRIM(PROPER(Table2[[#This Row],[Brand]]))</f>
        <v>Logitech</v>
      </c>
      <c r="H2546" s="1">
        <f>Table2[[#This Row],[Supplier_ID]]</f>
        <v>1016</v>
      </c>
      <c r="I2546" s="1">
        <f>Table2[[#This Row],[Market_Price]]</f>
        <v>1860.22</v>
      </c>
      <c r="J2546" s="1">
        <f>Table2[[#This Row],[Selling_Price]]</f>
        <v>3284.33</v>
      </c>
      <c r="K2546" s="1">
        <f>Table2[[#This Row],[Quantity]]</f>
        <v>87</v>
      </c>
      <c r="L2546" s="1" t="str">
        <f>IF(ISBLANK(Table2[[#This Row],[Status]]), "No Data Entered", IFERROR(Table2[[#This Row],[Status]], "No Data Entered"))</f>
        <v>Delivered</v>
      </c>
    </row>
    <row r="2547" spans="1:12" x14ac:dyDescent="0.3">
      <c r="A2547" s="1" t="str">
        <f>Table2[[#This Row],[Product_ID]]</f>
        <v>PRO2540</v>
      </c>
      <c r="B2547" s="1" t="str">
        <f>Table2[[#This Row],[Customer_ID]]</f>
        <v>CUST83235</v>
      </c>
      <c r="C2547" s="14" t="str">
        <f>Table2[[#This Row],[Date]]</f>
        <v>03/03/2021</v>
      </c>
      <c r="D2547" s="1" t="str">
        <f>TRIM(PROPER(Table2[[#This Row],[Product_Name]]))</f>
        <v>Smartphone</v>
      </c>
      <c r="E2547" s="1" t="str">
        <f>TRIM(PROPER(Table2[[#This Row],[Country]]))</f>
        <v>Uk</v>
      </c>
      <c r="F2547" s="1" t="str">
        <f>TRIM(PROPER(Table2[[#This Row],[Category]]))</f>
        <v>Electronics</v>
      </c>
      <c r="G2547" s="1" t="str">
        <f>TRIM(PROPER(Table2[[#This Row],[Brand]]))</f>
        <v>Samsung</v>
      </c>
      <c r="H2547" s="1">
        <f>Table2[[#This Row],[Supplier_ID]]</f>
        <v>1043</v>
      </c>
      <c r="I2547" s="1">
        <f>Table2[[#This Row],[Market_Price]]</f>
        <v>930.83</v>
      </c>
      <c r="J2547" s="1">
        <f>Table2[[#This Row],[Selling_Price]]</f>
        <v>1738.69</v>
      </c>
      <c r="K2547" s="1">
        <f>Table2[[#This Row],[Quantity]]</f>
        <v>452</v>
      </c>
      <c r="L2547" s="1" t="str">
        <f>IF(ISBLANK(Table2[[#This Row],[Status]]), "No Data Entered", IFERROR(Table2[[#This Row],[Status]], "No Data Entered"))</f>
        <v>Delivered</v>
      </c>
    </row>
    <row r="2548" spans="1:12" x14ac:dyDescent="0.3">
      <c r="A2548" s="1" t="str">
        <f>Table2[[#This Row],[Product_ID]]</f>
        <v>PRO9394</v>
      </c>
      <c r="B2548" s="1" t="str">
        <f>Table2[[#This Row],[Customer_ID]]</f>
        <v>CUST83244</v>
      </c>
      <c r="C2548" s="14" t="str">
        <f>Table2[[#This Row],[Date]]</f>
        <v>13/11/2024</v>
      </c>
      <c r="D2548" s="1" t="str">
        <f>TRIM(PROPER(Table2[[#This Row],[Product_Name]]))</f>
        <v>Headphones</v>
      </c>
      <c r="E2548" s="1" t="str">
        <f>TRIM(PROPER(Table2[[#This Row],[Country]]))</f>
        <v>Brazil</v>
      </c>
      <c r="F2548" s="1" t="str">
        <f>TRIM(PROPER(Table2[[#This Row],[Category]]))</f>
        <v>Computers</v>
      </c>
      <c r="G2548" s="1" t="str">
        <f>TRIM(PROPER(Table2[[#This Row],[Brand]]))</f>
        <v>Samsung</v>
      </c>
      <c r="H2548" s="1">
        <f>Table2[[#This Row],[Supplier_ID]]</f>
        <v>1033</v>
      </c>
      <c r="I2548" s="1">
        <f>Table2[[#This Row],[Market_Price]]</f>
        <v>279.94</v>
      </c>
      <c r="J2548" s="1">
        <f>Table2[[#This Row],[Selling_Price]]</f>
        <v>558.67999999999995</v>
      </c>
      <c r="K2548" s="1">
        <f>Table2[[#This Row],[Quantity]]</f>
        <v>384</v>
      </c>
      <c r="L2548" s="1" t="str">
        <f>IF(ISBLANK(Table2[[#This Row],[Status]]), "No Data Entered", IFERROR(Table2[[#This Row],[Status]], "No Data Entered"))</f>
        <v>Delivered</v>
      </c>
    </row>
    <row r="2549" spans="1:12" x14ac:dyDescent="0.3">
      <c r="A2549" s="1" t="str">
        <f>Table2[[#This Row],[Product_ID]]</f>
        <v>PRO8972</v>
      </c>
      <c r="B2549" s="1" t="str">
        <f>Table2[[#This Row],[Customer_ID]]</f>
        <v>CUST83361</v>
      </c>
      <c r="C2549" s="14" t="str">
        <f>Table2[[#This Row],[Date]]</f>
        <v>20/08/2020</v>
      </c>
      <c r="D2549" s="1" t="str">
        <f>TRIM(PROPER(Table2[[#This Row],[Product_Name]]))</f>
        <v>Smartwatch</v>
      </c>
      <c r="E2549" s="1" t="str">
        <f>TRIM(PROPER(Table2[[#This Row],[Country]]))</f>
        <v>Japan</v>
      </c>
      <c r="F2549" s="1" t="str">
        <f>TRIM(PROPER(Table2[[#This Row],[Category]]))</f>
        <v>Computers</v>
      </c>
      <c r="G2549" s="1" t="str">
        <f>TRIM(PROPER(Table2[[#This Row],[Brand]]))</f>
        <v>Asus</v>
      </c>
      <c r="H2549" s="1">
        <f>Table2[[#This Row],[Supplier_ID]]</f>
        <v>1055</v>
      </c>
      <c r="I2549" s="1">
        <f>Table2[[#This Row],[Market_Price]]</f>
        <v>657.11</v>
      </c>
      <c r="J2549" s="1">
        <f>Table2[[#This Row],[Selling_Price]]</f>
        <v>1057.69</v>
      </c>
      <c r="K2549" s="1">
        <f>Table2[[#This Row],[Quantity]]</f>
        <v>212</v>
      </c>
      <c r="L2549" s="1" t="str">
        <f>IF(ISBLANK(Table2[[#This Row],[Status]]), "No Data Entered", IFERROR(Table2[[#This Row],[Status]], "No Data Entered"))</f>
        <v>Delivered</v>
      </c>
    </row>
    <row r="2550" spans="1:12" x14ac:dyDescent="0.3">
      <c r="A2550" s="1" t="str">
        <f>Table2[[#This Row],[Product_ID]]</f>
        <v>PRO2079</v>
      </c>
      <c r="B2550" s="1" t="str">
        <f>Table2[[#This Row],[Customer_ID]]</f>
        <v>CUST83417</v>
      </c>
      <c r="C2550" s="14" t="str">
        <f>Table2[[#This Row],[Date]]</f>
        <v>09/05/2020</v>
      </c>
      <c r="D2550" s="1" t="str">
        <f>TRIM(PROPER(Table2[[#This Row],[Product_Name]]))</f>
        <v>Mouse</v>
      </c>
      <c r="E2550" s="1" t="str">
        <f>TRIM(PROPER(Table2[[#This Row],[Country]]))</f>
        <v>Japan</v>
      </c>
      <c r="F2550" s="1" t="str">
        <f>TRIM(PROPER(Table2[[#This Row],[Category]]))</f>
        <v>Wearables</v>
      </c>
      <c r="G2550" s="1" t="str">
        <f>TRIM(PROPER(Table2[[#This Row],[Brand]]))</f>
        <v>Samsung</v>
      </c>
      <c r="H2550" s="1">
        <f>Table2[[#This Row],[Supplier_ID]]</f>
        <v>1070</v>
      </c>
      <c r="I2550" s="1">
        <f>Table2[[#This Row],[Market_Price]]</f>
        <v>1084.94</v>
      </c>
      <c r="J2550" s="1">
        <f>Table2[[#This Row],[Selling_Price]]</f>
        <v>1448.27</v>
      </c>
      <c r="K2550" s="1">
        <f>Table2[[#This Row],[Quantity]]</f>
        <v>241</v>
      </c>
      <c r="L2550" s="1" t="str">
        <f>IF(ISBLANK(Table2[[#This Row],[Status]]), "No Data Entered", IFERROR(Table2[[#This Row],[Status]], "No Data Entered"))</f>
        <v>Delivered</v>
      </c>
    </row>
    <row r="2551" spans="1:12" x14ac:dyDescent="0.3">
      <c r="A2551" s="1" t="str">
        <f>Table2[[#This Row],[Product_ID]]</f>
        <v>PRO5033</v>
      </c>
      <c r="B2551" s="1" t="str">
        <f>Table2[[#This Row],[Customer_ID]]</f>
        <v>CUST83437</v>
      </c>
      <c r="C2551" s="14" t="str">
        <f>Table2[[#This Row],[Date]]</f>
        <v>15/10/2021</v>
      </c>
      <c r="D2551" s="1" t="str">
        <f>TRIM(PROPER(Table2[[#This Row],[Product_Name]]))</f>
        <v>Printer</v>
      </c>
      <c r="E2551" s="1" t="str">
        <f>TRIM(PROPER(Table2[[#This Row],[Country]]))</f>
        <v>France</v>
      </c>
      <c r="F2551" s="1" t="str">
        <f>TRIM(PROPER(Table2[[#This Row],[Category]]))</f>
        <v>Accessories</v>
      </c>
      <c r="G2551" s="1" t="str">
        <f>TRIM(PROPER(Table2[[#This Row],[Brand]]))</f>
        <v>Dell</v>
      </c>
      <c r="H2551" s="1">
        <f>Table2[[#This Row],[Supplier_ID]]</f>
        <v>1093</v>
      </c>
      <c r="I2551" s="1">
        <f>Table2[[#This Row],[Market_Price]]</f>
        <v>542.79999999999995</v>
      </c>
      <c r="J2551" s="1">
        <f>Table2[[#This Row],[Selling_Price]]</f>
        <v>855.03</v>
      </c>
      <c r="K2551" s="1">
        <f>Table2[[#This Row],[Quantity]]</f>
        <v>477</v>
      </c>
      <c r="L2551" s="1" t="str">
        <f>IF(ISBLANK(Table2[[#This Row],[Status]]), "No Data Entered", IFERROR(Table2[[#This Row],[Status]], "No Data Entered"))</f>
        <v>Delivered</v>
      </c>
    </row>
    <row r="2552" spans="1:12" x14ac:dyDescent="0.3">
      <c r="A2552" s="1" t="str">
        <f>Table2[[#This Row],[Product_ID]]</f>
        <v>PRO7020</v>
      </c>
      <c r="B2552" s="1" t="str">
        <f>Table2[[#This Row],[Customer_ID]]</f>
        <v>CUST83459</v>
      </c>
      <c r="C2552" s="14" t="str">
        <f>Table2[[#This Row],[Date]]</f>
        <v>27/09/2023</v>
      </c>
      <c r="D2552" s="1" t="str">
        <f>TRIM(PROPER(Table2[[#This Row],[Product_Name]]))</f>
        <v>Printer</v>
      </c>
      <c r="E2552" s="1" t="str">
        <f>TRIM(PROPER(Table2[[#This Row],[Country]]))</f>
        <v>Germany</v>
      </c>
      <c r="F2552" s="1" t="str">
        <f>TRIM(PROPER(Table2[[#This Row],[Category]]))</f>
        <v>Computers</v>
      </c>
      <c r="G2552" s="1" t="str">
        <f>TRIM(PROPER(Table2[[#This Row],[Brand]]))</f>
        <v>Canon</v>
      </c>
      <c r="H2552" s="1">
        <f>Table2[[#This Row],[Supplier_ID]]</f>
        <v>1068</v>
      </c>
      <c r="I2552" s="1">
        <f>Table2[[#This Row],[Market_Price]]</f>
        <v>336.05</v>
      </c>
      <c r="J2552" s="1">
        <f>Table2[[#This Row],[Selling_Price]]</f>
        <v>591.07000000000005</v>
      </c>
      <c r="K2552" s="1">
        <f>Table2[[#This Row],[Quantity]]</f>
        <v>56</v>
      </c>
      <c r="L2552" s="1" t="str">
        <f>IF(ISBLANK(Table2[[#This Row],[Status]]), "No Data Entered", IFERROR(Table2[[#This Row],[Status]], "No Data Entered"))</f>
        <v>Delivered</v>
      </c>
    </row>
    <row r="2553" spans="1:12" x14ac:dyDescent="0.3">
      <c r="A2553" s="1" t="str">
        <f>Table2[[#This Row],[Product_ID]]</f>
        <v>PRO5662</v>
      </c>
      <c r="B2553" s="1" t="str">
        <f>Table2[[#This Row],[Customer_ID]]</f>
        <v>CUST83544</v>
      </c>
      <c r="C2553" s="14" t="str">
        <f>Table2[[#This Row],[Date]]</f>
        <v>29/06/2024</v>
      </c>
      <c r="D2553" s="1" t="str">
        <f>TRIM(PROPER(Table2[[#This Row],[Product_Name]]))</f>
        <v>Headphones</v>
      </c>
      <c r="E2553" s="1" t="str">
        <f>TRIM(PROPER(Table2[[#This Row],[Country]]))</f>
        <v>China</v>
      </c>
      <c r="F2553" s="1" t="str">
        <f>TRIM(PROPER(Table2[[#This Row],[Category]]))</f>
        <v>Accessories</v>
      </c>
      <c r="G2553" s="1" t="str">
        <f>TRIM(PROPER(Table2[[#This Row],[Brand]]))</f>
        <v>Sony</v>
      </c>
      <c r="H2553" s="1">
        <f>Table2[[#This Row],[Supplier_ID]]</f>
        <v>1053</v>
      </c>
      <c r="I2553" s="1">
        <f>Table2[[#This Row],[Market_Price]]</f>
        <v>318.45999999999998</v>
      </c>
      <c r="J2553" s="1">
        <f>Table2[[#This Row],[Selling_Price]]</f>
        <v>576.70000000000005</v>
      </c>
      <c r="K2553" s="1">
        <f>Table2[[#This Row],[Quantity]]</f>
        <v>264</v>
      </c>
      <c r="L2553" s="1" t="str">
        <f>IF(ISBLANK(Table2[[#This Row],[Status]]), "No Data Entered", IFERROR(Table2[[#This Row],[Status]], "No Data Entered"))</f>
        <v>Delivered</v>
      </c>
    </row>
    <row r="2554" spans="1:12" x14ac:dyDescent="0.3">
      <c r="A2554" s="1" t="str">
        <f>Table2[[#This Row],[Product_ID]]</f>
        <v>PRO3138</v>
      </c>
      <c r="B2554" s="1" t="str">
        <f>Table2[[#This Row],[Customer_ID]]</f>
        <v>CUST83657</v>
      </c>
      <c r="C2554" s="14" t="str">
        <f>Table2[[#This Row],[Date]]</f>
        <v>12/12/2021</v>
      </c>
      <c r="D2554" s="1" t="str">
        <f>TRIM(PROPER(Table2[[#This Row],[Product_Name]]))</f>
        <v>Headphones</v>
      </c>
      <c r="E2554" s="1" t="str">
        <f>TRIM(PROPER(Table2[[#This Row],[Country]]))</f>
        <v>India</v>
      </c>
      <c r="F2554" s="1" t="str">
        <f>TRIM(PROPER(Table2[[#This Row],[Category]]))</f>
        <v>Electronics</v>
      </c>
      <c r="G2554" s="1" t="str">
        <f>TRIM(PROPER(Table2[[#This Row],[Brand]]))</f>
        <v>Logitech</v>
      </c>
      <c r="H2554" s="1">
        <f>Table2[[#This Row],[Supplier_ID]]</f>
        <v>1079</v>
      </c>
      <c r="I2554" s="1">
        <f>Table2[[#This Row],[Market_Price]]</f>
        <v>873.72</v>
      </c>
      <c r="J2554" s="1">
        <f>Table2[[#This Row],[Selling_Price]]</f>
        <v>1043.22</v>
      </c>
      <c r="K2554" s="1">
        <f>Table2[[#This Row],[Quantity]]</f>
        <v>476</v>
      </c>
      <c r="L2554" s="1" t="str">
        <f>IF(ISBLANK(Table2[[#This Row],[Status]]), "No Data Entered", IFERROR(Table2[[#This Row],[Status]], "No Data Entered"))</f>
        <v>Delivered</v>
      </c>
    </row>
    <row r="2555" spans="1:12" x14ac:dyDescent="0.3">
      <c r="A2555" s="1" t="str">
        <f>Table2[[#This Row],[Product_ID]]</f>
        <v>PRO1973</v>
      </c>
      <c r="B2555" s="1" t="str">
        <f>Table2[[#This Row],[Customer_ID]]</f>
        <v>CUST83711</v>
      </c>
      <c r="C2555" s="14" t="str">
        <f>Table2[[#This Row],[Date]]</f>
        <v>11/10/2023</v>
      </c>
      <c r="D2555" s="1" t="str">
        <f>TRIM(PROPER(Table2[[#This Row],[Product_Name]]))</f>
        <v>Monitor</v>
      </c>
      <c r="E2555" s="1" t="str">
        <f>TRIM(PROPER(Table2[[#This Row],[Country]]))</f>
        <v>Japan</v>
      </c>
      <c r="F2555" s="1" t="str">
        <f>TRIM(PROPER(Table2[[#This Row],[Category]]))</f>
        <v>Office Supplies</v>
      </c>
      <c r="G2555" s="1" t="str">
        <f>TRIM(PROPER(Table2[[#This Row],[Brand]]))</f>
        <v>Logitech</v>
      </c>
      <c r="H2555" s="1">
        <f>Table2[[#This Row],[Supplier_ID]]</f>
        <v>1039</v>
      </c>
      <c r="I2555" s="1">
        <f>Table2[[#This Row],[Market_Price]]</f>
        <v>812.83</v>
      </c>
      <c r="J2555" s="1">
        <f>Table2[[#This Row],[Selling_Price]]</f>
        <v>1156.27</v>
      </c>
      <c r="K2555" s="1">
        <f>Table2[[#This Row],[Quantity]]</f>
        <v>311</v>
      </c>
      <c r="L2555" s="1" t="str">
        <f>IF(ISBLANK(Table2[[#This Row],[Status]]), "No Data Entered", IFERROR(Table2[[#This Row],[Status]], "No Data Entered"))</f>
        <v>Delivered</v>
      </c>
    </row>
    <row r="2556" spans="1:12" x14ac:dyDescent="0.3">
      <c r="A2556" s="1" t="str">
        <f>Table2[[#This Row],[Product_ID]]</f>
        <v>PRO5269</v>
      </c>
      <c r="B2556" s="1" t="str">
        <f>Table2[[#This Row],[Customer_ID]]</f>
        <v>CUST83773</v>
      </c>
      <c r="C2556" s="14" t="str">
        <f>Table2[[#This Row],[Date]]</f>
        <v>11/06/2020</v>
      </c>
      <c r="D2556" s="1" t="str">
        <f>TRIM(PROPER(Table2[[#This Row],[Product_Name]]))</f>
        <v>Keyboard</v>
      </c>
      <c r="E2556" s="1" t="str">
        <f>TRIM(PROPER(Table2[[#This Row],[Country]]))</f>
        <v>Australia</v>
      </c>
      <c r="F2556" s="1" t="str">
        <f>TRIM(PROPER(Table2[[#This Row],[Category]]))</f>
        <v>Accessories</v>
      </c>
      <c r="G2556" s="1" t="str">
        <f>TRIM(PROPER(Table2[[#This Row],[Brand]]))</f>
        <v>Asus</v>
      </c>
      <c r="H2556" s="1">
        <f>Table2[[#This Row],[Supplier_ID]]</f>
        <v>1075</v>
      </c>
      <c r="I2556" s="1">
        <f>Table2[[#This Row],[Market_Price]]</f>
        <v>253.28</v>
      </c>
      <c r="J2556" s="1">
        <f>Table2[[#This Row],[Selling_Price]]</f>
        <v>472.75</v>
      </c>
      <c r="K2556" s="1">
        <f>Table2[[#This Row],[Quantity]]</f>
        <v>328</v>
      </c>
      <c r="L2556" s="1" t="str">
        <f>IF(ISBLANK(Table2[[#This Row],[Status]]), "No Data Entered", IFERROR(Table2[[#This Row],[Status]], "No Data Entered"))</f>
        <v>Delivered</v>
      </c>
    </row>
    <row r="2557" spans="1:12" x14ac:dyDescent="0.3">
      <c r="A2557" s="1" t="str">
        <f>Table2[[#This Row],[Product_ID]]</f>
        <v>PRO4017</v>
      </c>
      <c r="B2557" s="1" t="str">
        <f>Table2[[#This Row],[Customer_ID]]</f>
        <v>CUST83826</v>
      </c>
      <c r="C2557" s="14" t="str">
        <f>Table2[[#This Row],[Date]]</f>
        <v>05/12/2023</v>
      </c>
      <c r="D2557" s="1" t="str">
        <f>TRIM(PROPER(Table2[[#This Row],[Product_Name]]))</f>
        <v>Printer</v>
      </c>
      <c r="E2557" s="1" t="str">
        <f>TRIM(PROPER(Table2[[#This Row],[Country]]))</f>
        <v>China</v>
      </c>
      <c r="F2557" s="1" t="str">
        <f>TRIM(PROPER(Table2[[#This Row],[Category]]))</f>
        <v>Accessories</v>
      </c>
      <c r="G2557" s="1" t="str">
        <f>TRIM(PROPER(Table2[[#This Row],[Brand]]))</f>
        <v>Logitech</v>
      </c>
      <c r="H2557" s="1">
        <f>Table2[[#This Row],[Supplier_ID]]</f>
        <v>1034</v>
      </c>
      <c r="I2557" s="1">
        <f>Table2[[#This Row],[Market_Price]]</f>
        <v>1621.08</v>
      </c>
      <c r="J2557" s="1">
        <f>Table2[[#This Row],[Selling_Price]]</f>
        <v>2642.9</v>
      </c>
      <c r="K2557" s="1">
        <f>Table2[[#This Row],[Quantity]]</f>
        <v>120</v>
      </c>
      <c r="L2557" s="1" t="str">
        <f>IF(ISBLANK(Table2[[#This Row],[Status]]), "No Data Entered", IFERROR(Table2[[#This Row],[Status]], "No Data Entered"))</f>
        <v>Delivered</v>
      </c>
    </row>
    <row r="2558" spans="1:12" x14ac:dyDescent="0.3">
      <c r="A2558" s="1" t="str">
        <f>Table2[[#This Row],[Product_ID]]</f>
        <v>PRO9078</v>
      </c>
      <c r="B2558" s="1" t="str">
        <f>Table2[[#This Row],[Customer_ID]]</f>
        <v>CUST83845</v>
      </c>
      <c r="C2558" s="14" t="str">
        <f>Table2[[#This Row],[Date]]</f>
        <v>15/04/2020</v>
      </c>
      <c r="D2558" s="1" t="str">
        <f>TRIM(PROPER(Table2[[#This Row],[Product_Name]]))</f>
        <v>Keyboard</v>
      </c>
      <c r="E2558" s="1" t="str">
        <f>TRIM(PROPER(Table2[[#This Row],[Country]]))</f>
        <v>Usa</v>
      </c>
      <c r="F2558" s="1" t="str">
        <f>TRIM(PROPER(Table2[[#This Row],[Category]]))</f>
        <v>Wearables</v>
      </c>
      <c r="G2558" s="1" t="str">
        <f>TRIM(PROPER(Table2[[#This Row],[Brand]]))</f>
        <v>Lenovo</v>
      </c>
      <c r="H2558" s="1">
        <f>Table2[[#This Row],[Supplier_ID]]</f>
        <v>1080</v>
      </c>
      <c r="I2558" s="1">
        <f>Table2[[#This Row],[Market_Price]]</f>
        <v>752.96</v>
      </c>
      <c r="J2558" s="1">
        <f>Table2[[#This Row],[Selling_Price]]</f>
        <v>1216.72</v>
      </c>
      <c r="K2558" s="1">
        <f>Table2[[#This Row],[Quantity]]</f>
        <v>90</v>
      </c>
      <c r="L2558" s="1" t="str">
        <f>IF(ISBLANK(Table2[[#This Row],[Status]]), "No Data Entered", IFERROR(Table2[[#This Row],[Status]], "No Data Entered"))</f>
        <v>Delivered</v>
      </c>
    </row>
    <row r="2559" spans="1:12" x14ac:dyDescent="0.3">
      <c r="A2559" s="1" t="str">
        <f>Table2[[#This Row],[Product_ID]]</f>
        <v>PRO3201</v>
      </c>
      <c r="B2559" s="1" t="str">
        <f>Table2[[#This Row],[Customer_ID]]</f>
        <v>CUST83937</v>
      </c>
      <c r="C2559" s="14" t="str">
        <f>Table2[[#This Row],[Date]]</f>
        <v>15/11/2025</v>
      </c>
      <c r="D2559" s="1" t="str">
        <f>TRIM(PROPER(Table2[[#This Row],[Product_Name]]))</f>
        <v>Monitor</v>
      </c>
      <c r="E2559" s="1" t="str">
        <f>TRIM(PROPER(Table2[[#This Row],[Country]]))</f>
        <v>Usa</v>
      </c>
      <c r="F2559" s="1" t="str">
        <f>TRIM(PROPER(Table2[[#This Row],[Category]]))</f>
        <v>Wearables</v>
      </c>
      <c r="G2559" s="1" t="str">
        <f>TRIM(PROPER(Table2[[#This Row],[Brand]]))</f>
        <v>Hp</v>
      </c>
      <c r="H2559" s="1">
        <f>Table2[[#This Row],[Supplier_ID]]</f>
        <v>1055</v>
      </c>
      <c r="I2559" s="1">
        <f>Table2[[#This Row],[Market_Price]]</f>
        <v>1399.4</v>
      </c>
      <c r="J2559" s="1">
        <f>Table2[[#This Row],[Selling_Price]]</f>
        <v>2149.7399999999998</v>
      </c>
      <c r="K2559" s="1">
        <f>Table2[[#This Row],[Quantity]]</f>
        <v>187</v>
      </c>
      <c r="L2559" s="1" t="str">
        <f>IF(ISBLANK(Table2[[#This Row],[Status]]), "No Data Entered", IFERROR(Table2[[#This Row],[Status]], "No Data Entered"))</f>
        <v>Delivered</v>
      </c>
    </row>
    <row r="2560" spans="1:12" x14ac:dyDescent="0.3">
      <c r="A2560" s="1" t="str">
        <f>Table2[[#This Row],[Product_ID]]</f>
        <v>PRO3676</v>
      </c>
      <c r="B2560" s="1" t="str">
        <f>Table2[[#This Row],[Customer_ID]]</f>
        <v>CUST84057</v>
      </c>
      <c r="C2560" s="14" t="str">
        <f>Table2[[#This Row],[Date]]</f>
        <v>01/03/2022</v>
      </c>
      <c r="D2560" s="1" t="str">
        <f>TRIM(PROPER(Table2[[#This Row],[Product_Name]]))</f>
        <v>Headphones</v>
      </c>
      <c r="E2560" s="1" t="str">
        <f>TRIM(PROPER(Table2[[#This Row],[Country]]))</f>
        <v>Canada</v>
      </c>
      <c r="F2560" s="1" t="str">
        <f>TRIM(PROPER(Table2[[#This Row],[Category]]))</f>
        <v>Office Supplies</v>
      </c>
      <c r="G2560" s="1" t="str">
        <f>TRIM(PROPER(Table2[[#This Row],[Brand]]))</f>
        <v>Dell</v>
      </c>
      <c r="H2560" s="1">
        <f>Table2[[#This Row],[Supplier_ID]]</f>
        <v>1071</v>
      </c>
      <c r="I2560" s="1">
        <f>Table2[[#This Row],[Market_Price]]</f>
        <v>367.34</v>
      </c>
      <c r="J2560" s="1">
        <f>Table2[[#This Row],[Selling_Price]]</f>
        <v>628.16</v>
      </c>
      <c r="K2560" s="1">
        <f>Table2[[#This Row],[Quantity]]</f>
        <v>386</v>
      </c>
      <c r="L2560" s="1" t="str">
        <f>IF(ISBLANK(Table2[[#This Row],[Status]]), "No Data Entered", IFERROR(Table2[[#This Row],[Status]], "No Data Entered"))</f>
        <v>Delivered</v>
      </c>
    </row>
    <row r="2561" spans="1:12" x14ac:dyDescent="0.3">
      <c r="A2561" s="1" t="str">
        <f>Table2[[#This Row],[Product_ID]]</f>
        <v>PRO8768</v>
      </c>
      <c r="B2561" s="1" t="str">
        <f>Table2[[#This Row],[Customer_ID]]</f>
        <v>CUST84084</v>
      </c>
      <c r="C2561" s="14" t="str">
        <f>Table2[[#This Row],[Date]]</f>
        <v>09/08/2021</v>
      </c>
      <c r="D2561" s="1" t="str">
        <f>TRIM(PROPER(Table2[[#This Row],[Product_Name]]))</f>
        <v>Monitor</v>
      </c>
      <c r="E2561" s="1" t="str">
        <f>TRIM(PROPER(Table2[[#This Row],[Country]]))</f>
        <v>Brazil</v>
      </c>
      <c r="F2561" s="1" t="str">
        <f>TRIM(PROPER(Table2[[#This Row],[Category]]))</f>
        <v>Office Supplies</v>
      </c>
      <c r="G2561" s="1" t="str">
        <f>TRIM(PROPER(Table2[[#This Row],[Brand]]))</f>
        <v>Asus</v>
      </c>
      <c r="H2561" s="1">
        <f>Table2[[#This Row],[Supplier_ID]]</f>
        <v>1077</v>
      </c>
      <c r="I2561" s="1">
        <f>Table2[[#This Row],[Market_Price]]</f>
        <v>221.12</v>
      </c>
      <c r="J2561" s="1">
        <f>Table2[[#This Row],[Selling_Price]]</f>
        <v>420.43</v>
      </c>
      <c r="K2561" s="1">
        <f>Table2[[#This Row],[Quantity]]</f>
        <v>245</v>
      </c>
      <c r="L2561" s="1" t="str">
        <f>IF(ISBLANK(Table2[[#This Row],[Status]]), "No Data Entered", IFERROR(Table2[[#This Row],[Status]], "No Data Entered"))</f>
        <v>Delivered</v>
      </c>
    </row>
    <row r="2562" spans="1:12" x14ac:dyDescent="0.3">
      <c r="A2562" s="1" t="str">
        <f>Table2[[#This Row],[Product_ID]]</f>
        <v>PRO8633</v>
      </c>
      <c r="B2562" s="1" t="str">
        <f>Table2[[#This Row],[Customer_ID]]</f>
        <v>CUST84124</v>
      </c>
      <c r="C2562" s="14" t="str">
        <f>Table2[[#This Row],[Date]]</f>
        <v>29/08/2021</v>
      </c>
      <c r="D2562" s="1" t="str">
        <f>TRIM(PROPER(Table2[[#This Row],[Product_Name]]))</f>
        <v>Smartphone</v>
      </c>
      <c r="E2562" s="1" t="str">
        <f>TRIM(PROPER(Table2[[#This Row],[Country]]))</f>
        <v>Canada</v>
      </c>
      <c r="F2562" s="1" t="str">
        <f>TRIM(PROPER(Table2[[#This Row],[Category]]))</f>
        <v>Wearables</v>
      </c>
      <c r="G2562" s="1" t="str">
        <f>TRIM(PROPER(Table2[[#This Row],[Brand]]))</f>
        <v>Lenovo</v>
      </c>
      <c r="H2562" s="1">
        <f>Table2[[#This Row],[Supplier_ID]]</f>
        <v>1048</v>
      </c>
      <c r="I2562" s="1">
        <f>Table2[[#This Row],[Market_Price]]</f>
        <v>1889.51</v>
      </c>
      <c r="J2562" s="1">
        <f>Table2[[#This Row],[Selling_Price]]</f>
        <v>2860.98</v>
      </c>
      <c r="K2562" s="1">
        <f>Table2[[#This Row],[Quantity]]</f>
        <v>100</v>
      </c>
      <c r="L2562" s="1" t="str">
        <f>IF(ISBLANK(Table2[[#This Row],[Status]]), "No Data Entered", IFERROR(Table2[[#This Row],[Status]], "No Data Entered"))</f>
        <v>Delivered</v>
      </c>
    </row>
    <row r="2563" spans="1:12" x14ac:dyDescent="0.3">
      <c r="A2563" s="1" t="str">
        <f>Table2[[#This Row],[Product_ID]]</f>
        <v>PRO6608</v>
      </c>
      <c r="B2563" s="1" t="str">
        <f>Table2[[#This Row],[Customer_ID]]</f>
        <v>CUST84158</v>
      </c>
      <c r="C2563" s="14" t="str">
        <f>Table2[[#This Row],[Date]]</f>
        <v>18/03/2024</v>
      </c>
      <c r="D2563" s="1" t="str">
        <f>TRIM(PROPER(Table2[[#This Row],[Product_Name]]))</f>
        <v>Camera</v>
      </c>
      <c r="E2563" s="1" t="str">
        <f>TRIM(PROPER(Table2[[#This Row],[Country]]))</f>
        <v>Australia</v>
      </c>
      <c r="F2563" s="1" t="str">
        <f>TRIM(PROPER(Table2[[#This Row],[Category]]))</f>
        <v>Office Supplies</v>
      </c>
      <c r="G2563" s="1" t="str">
        <f>TRIM(PROPER(Table2[[#This Row],[Brand]]))</f>
        <v>Canon</v>
      </c>
      <c r="H2563" s="1">
        <f>Table2[[#This Row],[Supplier_ID]]</f>
        <v>1063</v>
      </c>
      <c r="I2563" s="1">
        <f>Table2[[#This Row],[Market_Price]]</f>
        <v>1235.93</v>
      </c>
      <c r="J2563" s="1">
        <f>Table2[[#This Row],[Selling_Price]]</f>
        <v>1619.28</v>
      </c>
      <c r="K2563" s="1">
        <f>Table2[[#This Row],[Quantity]]</f>
        <v>259</v>
      </c>
      <c r="L2563" s="1" t="str">
        <f>IF(ISBLANK(Table2[[#This Row],[Status]]), "No Data Entered", IFERROR(Table2[[#This Row],[Status]], "No Data Entered"))</f>
        <v>Delivered</v>
      </c>
    </row>
    <row r="2564" spans="1:12" x14ac:dyDescent="0.3">
      <c r="A2564" s="1" t="str">
        <f>Table2[[#This Row],[Product_ID]]</f>
        <v>PRO5974</v>
      </c>
      <c r="B2564" s="1" t="str">
        <f>Table2[[#This Row],[Customer_ID]]</f>
        <v>CUST84299</v>
      </c>
      <c r="C2564" s="14" t="str">
        <f>Table2[[#This Row],[Date]]</f>
        <v>22/01/2023</v>
      </c>
      <c r="D2564" s="1" t="str">
        <f>TRIM(PROPER(Table2[[#This Row],[Product_Name]]))</f>
        <v>Headphones</v>
      </c>
      <c r="E2564" s="1" t="str">
        <f>TRIM(PROPER(Table2[[#This Row],[Country]]))</f>
        <v>Usa</v>
      </c>
      <c r="F2564" s="1" t="str">
        <f>TRIM(PROPER(Table2[[#This Row],[Category]]))</f>
        <v>Electronics</v>
      </c>
      <c r="G2564" s="1" t="str">
        <f>TRIM(PROPER(Table2[[#This Row],[Brand]]))</f>
        <v>Sony</v>
      </c>
      <c r="H2564" s="1">
        <f>Table2[[#This Row],[Supplier_ID]]</f>
        <v>1024</v>
      </c>
      <c r="I2564" s="1">
        <f>Table2[[#This Row],[Market_Price]]</f>
        <v>361.37</v>
      </c>
      <c r="J2564" s="1">
        <f>Table2[[#This Row],[Selling_Price]]</f>
        <v>415.64</v>
      </c>
      <c r="K2564" s="1">
        <f>Table2[[#This Row],[Quantity]]</f>
        <v>193</v>
      </c>
      <c r="L2564" s="1" t="str">
        <f>IF(ISBLANK(Table2[[#This Row],[Status]]), "No Data Entered", IFERROR(Table2[[#This Row],[Status]], "No Data Entered"))</f>
        <v>Delivered</v>
      </c>
    </row>
    <row r="2565" spans="1:12" x14ac:dyDescent="0.3">
      <c r="A2565" s="1" t="str">
        <f>Table2[[#This Row],[Product_ID]]</f>
        <v>PRO4096</v>
      </c>
      <c r="B2565" s="1" t="str">
        <f>Table2[[#This Row],[Customer_ID]]</f>
        <v>CUST84454</v>
      </c>
      <c r="C2565" s="14" t="str">
        <f>Table2[[#This Row],[Date]]</f>
        <v>21/06/2021</v>
      </c>
      <c r="D2565" s="1" t="str">
        <f>TRIM(PROPER(Table2[[#This Row],[Product_Name]]))</f>
        <v>Printer</v>
      </c>
      <c r="E2565" s="1" t="str">
        <f>TRIM(PROPER(Table2[[#This Row],[Country]]))</f>
        <v>Australia</v>
      </c>
      <c r="F2565" s="1" t="str">
        <f>TRIM(PROPER(Table2[[#This Row],[Category]]))</f>
        <v>Electronics</v>
      </c>
      <c r="G2565" s="1" t="str">
        <f>TRIM(PROPER(Table2[[#This Row],[Brand]]))</f>
        <v>Sony</v>
      </c>
      <c r="H2565" s="1">
        <f>Table2[[#This Row],[Supplier_ID]]</f>
        <v>1062</v>
      </c>
      <c r="I2565" s="1">
        <f>Table2[[#This Row],[Market_Price]]</f>
        <v>54.42</v>
      </c>
      <c r="J2565" s="1">
        <f>Table2[[#This Row],[Selling_Price]]</f>
        <v>95.07</v>
      </c>
      <c r="K2565" s="1">
        <f>Table2[[#This Row],[Quantity]]</f>
        <v>270</v>
      </c>
      <c r="L2565" s="1" t="str">
        <f>IF(ISBLANK(Table2[[#This Row],[Status]]), "No Data Entered", IFERROR(Table2[[#This Row],[Status]], "No Data Entered"))</f>
        <v>Delivered</v>
      </c>
    </row>
    <row r="2566" spans="1:12" x14ac:dyDescent="0.3">
      <c r="A2566" s="1" t="str">
        <f>Table2[[#This Row],[Product_ID]]</f>
        <v>PRO5003</v>
      </c>
      <c r="B2566" s="1" t="str">
        <f>Table2[[#This Row],[Customer_ID]]</f>
        <v>CUST84506</v>
      </c>
      <c r="C2566" s="14" t="str">
        <f>Table2[[#This Row],[Date]]</f>
        <v>12/01/2025</v>
      </c>
      <c r="D2566" s="1" t="str">
        <f>TRIM(PROPER(Table2[[#This Row],[Product_Name]]))</f>
        <v>Smartwatch</v>
      </c>
      <c r="E2566" s="1" t="str">
        <f>TRIM(PROPER(Table2[[#This Row],[Country]]))</f>
        <v>Canada</v>
      </c>
      <c r="F2566" s="1" t="str">
        <f>TRIM(PROPER(Table2[[#This Row],[Category]]))</f>
        <v>Computers</v>
      </c>
      <c r="G2566" s="1" t="str">
        <f>TRIM(PROPER(Table2[[#This Row],[Brand]]))</f>
        <v>Apple</v>
      </c>
      <c r="H2566" s="1">
        <f>Table2[[#This Row],[Supplier_ID]]</f>
        <v>1068</v>
      </c>
      <c r="I2566" s="1">
        <f>Table2[[#This Row],[Market_Price]]</f>
        <v>284.42</v>
      </c>
      <c r="J2566" s="1">
        <f>Table2[[#This Row],[Selling_Price]]</f>
        <v>567.13</v>
      </c>
      <c r="K2566" s="1">
        <f>Table2[[#This Row],[Quantity]]</f>
        <v>255</v>
      </c>
      <c r="L2566" s="1" t="str">
        <f>IF(ISBLANK(Table2[[#This Row],[Status]]), "No Data Entered", IFERROR(Table2[[#This Row],[Status]], "No Data Entered"))</f>
        <v>Delivered</v>
      </c>
    </row>
    <row r="2567" spans="1:12" x14ac:dyDescent="0.3">
      <c r="A2567" s="1" t="str">
        <f>Table2[[#This Row],[Product_ID]]</f>
        <v>PRO5657</v>
      </c>
      <c r="B2567" s="1" t="str">
        <f>Table2[[#This Row],[Customer_ID]]</f>
        <v>CUST84559</v>
      </c>
      <c r="C2567" s="14" t="str">
        <f>Table2[[#This Row],[Date]]</f>
        <v>29/02/2020</v>
      </c>
      <c r="D2567" s="1" t="str">
        <f>TRIM(PROPER(Table2[[#This Row],[Product_Name]]))</f>
        <v>Camera</v>
      </c>
      <c r="E2567" s="1" t="str">
        <f>TRIM(PROPER(Table2[[#This Row],[Country]]))</f>
        <v>China</v>
      </c>
      <c r="F2567" s="1" t="str">
        <f>TRIM(PROPER(Table2[[#This Row],[Category]]))</f>
        <v>Office Supplies</v>
      </c>
      <c r="G2567" s="1" t="str">
        <f>TRIM(PROPER(Table2[[#This Row],[Brand]]))</f>
        <v>Asus</v>
      </c>
      <c r="H2567" s="1">
        <f>Table2[[#This Row],[Supplier_ID]]</f>
        <v>1083</v>
      </c>
      <c r="I2567" s="1">
        <f>Table2[[#This Row],[Market_Price]]</f>
        <v>1702.78</v>
      </c>
      <c r="J2567" s="1">
        <f>Table2[[#This Row],[Selling_Price]]</f>
        <v>2758.2</v>
      </c>
      <c r="K2567" s="1">
        <f>Table2[[#This Row],[Quantity]]</f>
        <v>65</v>
      </c>
      <c r="L2567" s="1" t="str">
        <f>IF(ISBLANK(Table2[[#This Row],[Status]]), "No Data Entered", IFERROR(Table2[[#This Row],[Status]], "No Data Entered"))</f>
        <v>Delivered</v>
      </c>
    </row>
    <row r="2568" spans="1:12" x14ac:dyDescent="0.3">
      <c r="A2568" s="1" t="str">
        <f>Table2[[#This Row],[Product_ID]]</f>
        <v>PRO2801</v>
      </c>
      <c r="B2568" s="1" t="str">
        <f>Table2[[#This Row],[Customer_ID]]</f>
        <v>CUST84644</v>
      </c>
      <c r="C2568" s="14" t="str">
        <f>Table2[[#This Row],[Date]]</f>
        <v>16/04/2020</v>
      </c>
      <c r="D2568" s="1" t="str">
        <f>TRIM(PROPER(Table2[[#This Row],[Product_Name]]))</f>
        <v>Headphones</v>
      </c>
      <c r="E2568" s="1" t="str">
        <f>TRIM(PROPER(Table2[[#This Row],[Country]]))</f>
        <v>Canada</v>
      </c>
      <c r="F2568" s="1" t="str">
        <f>TRIM(PROPER(Table2[[#This Row],[Category]]))</f>
        <v>Electronics</v>
      </c>
      <c r="G2568" s="1" t="str">
        <f>TRIM(PROPER(Table2[[#This Row],[Brand]]))</f>
        <v>Apple</v>
      </c>
      <c r="H2568" s="1">
        <f>Table2[[#This Row],[Supplier_ID]]</f>
        <v>1042</v>
      </c>
      <c r="I2568" s="1">
        <f>Table2[[#This Row],[Market_Price]]</f>
        <v>747.92</v>
      </c>
      <c r="J2568" s="1">
        <f>Table2[[#This Row],[Selling_Price]]</f>
        <v>1049.96</v>
      </c>
      <c r="K2568" s="1">
        <f>Table2[[#This Row],[Quantity]]</f>
        <v>238</v>
      </c>
      <c r="L2568" s="1" t="str">
        <f>IF(ISBLANK(Table2[[#This Row],[Status]]), "No Data Entered", IFERROR(Table2[[#This Row],[Status]], "No Data Entered"))</f>
        <v>Delivered</v>
      </c>
    </row>
    <row r="2569" spans="1:12" x14ac:dyDescent="0.3">
      <c r="A2569" s="1" t="str">
        <f>Table2[[#This Row],[Product_ID]]</f>
        <v>PRO5802</v>
      </c>
      <c r="B2569" s="1" t="str">
        <f>Table2[[#This Row],[Customer_ID]]</f>
        <v>CUST84647</v>
      </c>
      <c r="C2569" s="14" t="str">
        <f>Table2[[#This Row],[Date]]</f>
        <v>08/02/2021</v>
      </c>
      <c r="D2569" s="1" t="str">
        <f>TRIM(PROPER(Table2[[#This Row],[Product_Name]]))</f>
        <v>Camera</v>
      </c>
      <c r="E2569" s="1" t="str">
        <f>TRIM(PROPER(Table2[[#This Row],[Country]]))</f>
        <v>Usa</v>
      </c>
      <c r="F2569" s="1" t="str">
        <f>TRIM(PROPER(Table2[[#This Row],[Category]]))</f>
        <v>Computers</v>
      </c>
      <c r="G2569" s="1" t="str">
        <f>TRIM(PROPER(Table2[[#This Row],[Brand]]))</f>
        <v>Hp</v>
      </c>
      <c r="H2569" s="1">
        <f>Table2[[#This Row],[Supplier_ID]]</f>
        <v>1008</v>
      </c>
      <c r="I2569" s="1">
        <f>Table2[[#This Row],[Market_Price]]</f>
        <v>149.25</v>
      </c>
      <c r="J2569" s="1">
        <f>Table2[[#This Row],[Selling_Price]]</f>
        <v>279.12</v>
      </c>
      <c r="K2569" s="1">
        <f>Table2[[#This Row],[Quantity]]</f>
        <v>162</v>
      </c>
      <c r="L2569" s="1" t="str">
        <f>IF(ISBLANK(Table2[[#This Row],[Status]]), "No Data Entered", IFERROR(Table2[[#This Row],[Status]], "No Data Entered"))</f>
        <v>Delivered</v>
      </c>
    </row>
    <row r="2570" spans="1:12" x14ac:dyDescent="0.3">
      <c r="A2570" s="1" t="str">
        <f>Table2[[#This Row],[Product_ID]]</f>
        <v>PRO7659</v>
      </c>
      <c r="B2570" s="1" t="str">
        <f>Table2[[#This Row],[Customer_ID]]</f>
        <v>CUST84679</v>
      </c>
      <c r="C2570" s="14" t="str">
        <f>Table2[[#This Row],[Date]]</f>
        <v>27/08/2020</v>
      </c>
      <c r="D2570" s="1" t="str">
        <f>TRIM(PROPER(Table2[[#This Row],[Product_Name]]))</f>
        <v>Keyboard</v>
      </c>
      <c r="E2570" s="1" t="str">
        <f>TRIM(PROPER(Table2[[#This Row],[Country]]))</f>
        <v>Germany</v>
      </c>
      <c r="F2570" s="1" t="str">
        <f>TRIM(PROPER(Table2[[#This Row],[Category]]))</f>
        <v>Wearables</v>
      </c>
      <c r="G2570" s="1" t="str">
        <f>TRIM(PROPER(Table2[[#This Row],[Brand]]))</f>
        <v>Sony</v>
      </c>
      <c r="H2570" s="1">
        <f>Table2[[#This Row],[Supplier_ID]]</f>
        <v>1002</v>
      </c>
      <c r="I2570" s="1">
        <f>Table2[[#This Row],[Market_Price]]</f>
        <v>596.65</v>
      </c>
      <c r="J2570" s="1">
        <f>Table2[[#This Row],[Selling_Price]]</f>
        <v>1139.98</v>
      </c>
      <c r="K2570" s="1">
        <f>Table2[[#This Row],[Quantity]]</f>
        <v>466</v>
      </c>
      <c r="L2570" s="1" t="str">
        <f>IF(ISBLANK(Table2[[#This Row],[Status]]), "No Data Entered", IFERROR(Table2[[#This Row],[Status]], "No Data Entered"))</f>
        <v>Delivered</v>
      </c>
    </row>
    <row r="2571" spans="1:12" x14ac:dyDescent="0.3">
      <c r="A2571" s="1" t="str">
        <f>Table2[[#This Row],[Product_ID]]</f>
        <v>PRO6496</v>
      </c>
      <c r="B2571" s="1" t="str">
        <f>Table2[[#This Row],[Customer_ID]]</f>
        <v>CUST84829</v>
      </c>
      <c r="C2571" s="14" t="str">
        <f>Table2[[#This Row],[Date]]</f>
        <v>21/07/2020</v>
      </c>
      <c r="D2571" s="1" t="str">
        <f>TRIM(PROPER(Table2[[#This Row],[Product_Name]]))</f>
        <v>Smartwatch</v>
      </c>
      <c r="E2571" s="1" t="str">
        <f>TRIM(PROPER(Table2[[#This Row],[Country]]))</f>
        <v>France</v>
      </c>
      <c r="F2571" s="1" t="str">
        <f>TRIM(PROPER(Table2[[#This Row],[Category]]))</f>
        <v>Accessories</v>
      </c>
      <c r="G2571" s="1" t="str">
        <f>TRIM(PROPER(Table2[[#This Row],[Brand]]))</f>
        <v>Dell</v>
      </c>
      <c r="H2571" s="1">
        <f>Table2[[#This Row],[Supplier_ID]]</f>
        <v>1067</v>
      </c>
      <c r="I2571" s="1">
        <f>Table2[[#This Row],[Market_Price]]</f>
        <v>1612.64</v>
      </c>
      <c r="J2571" s="1">
        <f>Table2[[#This Row],[Selling_Price]]</f>
        <v>1971.69</v>
      </c>
      <c r="K2571" s="1">
        <f>Table2[[#This Row],[Quantity]]</f>
        <v>26</v>
      </c>
      <c r="L2571" s="1" t="str">
        <f>IF(ISBLANK(Table2[[#This Row],[Status]]), "No Data Entered", IFERROR(Table2[[#This Row],[Status]], "No Data Entered"))</f>
        <v>Delivered</v>
      </c>
    </row>
    <row r="2572" spans="1:12" x14ac:dyDescent="0.3">
      <c r="A2572" s="1" t="str">
        <f>Table2[[#This Row],[Product_ID]]</f>
        <v>PRO5101</v>
      </c>
      <c r="B2572" s="1" t="str">
        <f>Table2[[#This Row],[Customer_ID]]</f>
        <v>CUST84903</v>
      </c>
      <c r="C2572" s="14" t="str">
        <f>Table2[[#This Row],[Date]]</f>
        <v>27/01/2021</v>
      </c>
      <c r="D2572" s="1" t="str">
        <f>TRIM(PROPER(Table2[[#This Row],[Product_Name]]))</f>
        <v>Smartphone</v>
      </c>
      <c r="E2572" s="1" t="str">
        <f>TRIM(PROPER(Table2[[#This Row],[Country]]))</f>
        <v>Usa</v>
      </c>
      <c r="F2572" s="1" t="str">
        <f>TRIM(PROPER(Table2[[#This Row],[Category]]))</f>
        <v>Electronics</v>
      </c>
      <c r="G2572" s="1" t="str">
        <f>TRIM(PROPER(Table2[[#This Row],[Brand]]))</f>
        <v>Logitech</v>
      </c>
      <c r="H2572" s="1">
        <f>Table2[[#This Row],[Supplier_ID]]</f>
        <v>1011</v>
      </c>
      <c r="I2572" s="1">
        <f>Table2[[#This Row],[Market_Price]]</f>
        <v>1629.32</v>
      </c>
      <c r="J2572" s="1">
        <f>Table2[[#This Row],[Selling_Price]]</f>
        <v>2538.96</v>
      </c>
      <c r="K2572" s="1">
        <f>Table2[[#This Row],[Quantity]]</f>
        <v>463</v>
      </c>
      <c r="L2572" s="1" t="str">
        <f>IF(ISBLANK(Table2[[#This Row],[Status]]), "No Data Entered", IFERROR(Table2[[#This Row],[Status]], "No Data Entered"))</f>
        <v>Delivered</v>
      </c>
    </row>
    <row r="2573" spans="1:12" x14ac:dyDescent="0.3">
      <c r="A2573" s="1" t="str">
        <f>Table2[[#This Row],[Product_ID]]</f>
        <v>PRO3314</v>
      </c>
      <c r="B2573" s="1" t="str">
        <f>Table2[[#This Row],[Customer_ID]]</f>
        <v>CUST84906</v>
      </c>
      <c r="C2573" s="14" t="str">
        <f>Table2[[#This Row],[Date]]</f>
        <v>10/09/2021</v>
      </c>
      <c r="D2573" s="1" t="str">
        <f>TRIM(PROPER(Table2[[#This Row],[Product_Name]]))</f>
        <v>Smartwatch</v>
      </c>
      <c r="E2573" s="1" t="str">
        <f>TRIM(PROPER(Table2[[#This Row],[Country]]))</f>
        <v>Germany</v>
      </c>
      <c r="F2573" s="1" t="str">
        <f>TRIM(PROPER(Table2[[#This Row],[Category]]))</f>
        <v>Computers</v>
      </c>
      <c r="G2573" s="1" t="str">
        <f>TRIM(PROPER(Table2[[#This Row],[Brand]]))</f>
        <v>Hp</v>
      </c>
      <c r="H2573" s="1">
        <f>Table2[[#This Row],[Supplier_ID]]</f>
        <v>1056</v>
      </c>
      <c r="I2573" s="1">
        <f>Table2[[#This Row],[Market_Price]]</f>
        <v>812.54</v>
      </c>
      <c r="J2573" s="1">
        <f>Table2[[#This Row],[Selling_Price]]</f>
        <v>1179.05</v>
      </c>
      <c r="K2573" s="1">
        <f>Table2[[#This Row],[Quantity]]</f>
        <v>491</v>
      </c>
      <c r="L2573" s="1" t="str">
        <f>IF(ISBLANK(Table2[[#This Row],[Status]]), "No Data Entered", IFERROR(Table2[[#This Row],[Status]], "No Data Entered"))</f>
        <v>Delivered</v>
      </c>
    </row>
    <row r="2574" spans="1:12" x14ac:dyDescent="0.3">
      <c r="A2574" s="1" t="str">
        <f>Table2[[#This Row],[Product_ID]]</f>
        <v>PRO8597</v>
      </c>
      <c r="B2574" s="1" t="str">
        <f>Table2[[#This Row],[Customer_ID]]</f>
        <v>CUST84912</v>
      </c>
      <c r="C2574" s="14" t="str">
        <f>Table2[[#This Row],[Date]]</f>
        <v>13/02/2022</v>
      </c>
      <c r="D2574" s="1" t="str">
        <f>TRIM(PROPER(Table2[[#This Row],[Product_Name]]))</f>
        <v>Tablet</v>
      </c>
      <c r="E2574" s="1" t="str">
        <f>TRIM(PROPER(Table2[[#This Row],[Country]]))</f>
        <v>Usa</v>
      </c>
      <c r="F2574" s="1" t="str">
        <f>TRIM(PROPER(Table2[[#This Row],[Category]]))</f>
        <v>Wearables</v>
      </c>
      <c r="G2574" s="1" t="str">
        <f>TRIM(PROPER(Table2[[#This Row],[Brand]]))</f>
        <v>Canon</v>
      </c>
      <c r="H2574" s="1">
        <f>Table2[[#This Row],[Supplier_ID]]</f>
        <v>1056</v>
      </c>
      <c r="I2574" s="1">
        <f>Table2[[#This Row],[Market_Price]]</f>
        <v>1314.52</v>
      </c>
      <c r="J2574" s="1">
        <f>Table2[[#This Row],[Selling_Price]]</f>
        <v>2142.61</v>
      </c>
      <c r="K2574" s="1">
        <f>Table2[[#This Row],[Quantity]]</f>
        <v>379</v>
      </c>
      <c r="L2574" s="1" t="str">
        <f>IF(ISBLANK(Table2[[#This Row],[Status]]), "No Data Entered", IFERROR(Table2[[#This Row],[Status]], "No Data Entered"))</f>
        <v>Delivered</v>
      </c>
    </row>
    <row r="2575" spans="1:12" x14ac:dyDescent="0.3">
      <c r="A2575" s="1" t="str">
        <f>Table2[[#This Row],[Product_ID]]</f>
        <v>PRO4627</v>
      </c>
      <c r="B2575" s="1" t="str">
        <f>Table2[[#This Row],[Customer_ID]]</f>
        <v>CUST84958</v>
      </c>
      <c r="C2575" s="14" t="str">
        <f>Table2[[#This Row],[Date]]</f>
        <v>11/02/2023</v>
      </c>
      <c r="D2575" s="1" t="str">
        <f>TRIM(PROPER(Table2[[#This Row],[Product_Name]]))</f>
        <v>Laptop</v>
      </c>
      <c r="E2575" s="1" t="str">
        <f>TRIM(PROPER(Table2[[#This Row],[Country]]))</f>
        <v>India</v>
      </c>
      <c r="F2575" s="1" t="str">
        <f>TRIM(PROPER(Table2[[#This Row],[Category]]))</f>
        <v>Accessories</v>
      </c>
      <c r="G2575" s="1" t="str">
        <f>TRIM(PROPER(Table2[[#This Row],[Brand]]))</f>
        <v>Logitech</v>
      </c>
      <c r="H2575" s="1">
        <f>Table2[[#This Row],[Supplier_ID]]</f>
        <v>1055</v>
      </c>
      <c r="I2575" s="1">
        <f>Table2[[#This Row],[Market_Price]]</f>
        <v>1442.4</v>
      </c>
      <c r="J2575" s="1">
        <f>Table2[[#This Row],[Selling_Price]]</f>
        <v>2471.33</v>
      </c>
      <c r="K2575" s="1">
        <f>Table2[[#This Row],[Quantity]]</f>
        <v>338</v>
      </c>
      <c r="L2575" s="1" t="str">
        <f>IF(ISBLANK(Table2[[#This Row],[Status]]), "No Data Entered", IFERROR(Table2[[#This Row],[Status]], "No Data Entered"))</f>
        <v>Delivered</v>
      </c>
    </row>
    <row r="2576" spans="1:12" x14ac:dyDescent="0.3">
      <c r="A2576" s="1" t="str">
        <f>Table2[[#This Row],[Product_ID]]</f>
        <v>PRO4590</v>
      </c>
      <c r="B2576" s="1" t="str">
        <f>Table2[[#This Row],[Customer_ID]]</f>
        <v>CUST85025</v>
      </c>
      <c r="C2576" s="14" t="str">
        <f>Table2[[#This Row],[Date]]</f>
        <v>25/09/2025</v>
      </c>
      <c r="D2576" s="1" t="str">
        <f>TRIM(PROPER(Table2[[#This Row],[Product_Name]]))</f>
        <v>Smartwatch</v>
      </c>
      <c r="E2576" s="1" t="str">
        <f>TRIM(PROPER(Table2[[#This Row],[Country]]))</f>
        <v>Canada</v>
      </c>
      <c r="F2576" s="1" t="str">
        <f>TRIM(PROPER(Table2[[#This Row],[Category]]))</f>
        <v>Wearables</v>
      </c>
      <c r="G2576" s="1" t="str">
        <f>TRIM(PROPER(Table2[[#This Row],[Brand]]))</f>
        <v>Sony</v>
      </c>
      <c r="H2576" s="1">
        <f>Table2[[#This Row],[Supplier_ID]]</f>
        <v>1096</v>
      </c>
      <c r="I2576" s="1">
        <f>Table2[[#This Row],[Market_Price]]</f>
        <v>1030.01</v>
      </c>
      <c r="J2576" s="1">
        <f>Table2[[#This Row],[Selling_Price]]</f>
        <v>1990.08</v>
      </c>
      <c r="K2576" s="1">
        <f>Table2[[#This Row],[Quantity]]</f>
        <v>169</v>
      </c>
      <c r="L2576" s="1" t="str">
        <f>IF(ISBLANK(Table2[[#This Row],[Status]]), "No Data Entered", IFERROR(Table2[[#This Row],[Status]], "No Data Entered"))</f>
        <v>Delivered</v>
      </c>
    </row>
    <row r="2577" spans="1:12" x14ac:dyDescent="0.3">
      <c r="A2577" s="1" t="str">
        <f>Table2[[#This Row],[Product_ID]]</f>
        <v>PRO1865</v>
      </c>
      <c r="B2577" s="1" t="str">
        <f>Table2[[#This Row],[Customer_ID]]</f>
        <v>CUST85055</v>
      </c>
      <c r="C2577" s="14" t="str">
        <f>Table2[[#This Row],[Date]]</f>
        <v>20/11/2021</v>
      </c>
      <c r="D2577" s="1" t="str">
        <f>TRIM(PROPER(Table2[[#This Row],[Product_Name]]))</f>
        <v>Smartphone</v>
      </c>
      <c r="E2577" s="1" t="str">
        <f>TRIM(PROPER(Table2[[#This Row],[Country]]))</f>
        <v>Germany</v>
      </c>
      <c r="F2577" s="1" t="str">
        <f>TRIM(PROPER(Table2[[#This Row],[Category]]))</f>
        <v>Accessories</v>
      </c>
      <c r="G2577" s="1" t="str">
        <f>TRIM(PROPER(Table2[[#This Row],[Brand]]))</f>
        <v>Lenovo</v>
      </c>
      <c r="H2577" s="1">
        <f>Table2[[#This Row],[Supplier_ID]]</f>
        <v>1051</v>
      </c>
      <c r="I2577" s="1">
        <f>Table2[[#This Row],[Market_Price]]</f>
        <v>1099.3</v>
      </c>
      <c r="J2577" s="1">
        <f>Table2[[#This Row],[Selling_Price]]</f>
        <v>2144.42</v>
      </c>
      <c r="K2577" s="1">
        <f>Table2[[#This Row],[Quantity]]</f>
        <v>364</v>
      </c>
      <c r="L2577" s="1" t="str">
        <f>IF(ISBLANK(Table2[[#This Row],[Status]]), "No Data Entered", IFERROR(Table2[[#This Row],[Status]], "No Data Entered"))</f>
        <v>Delivered</v>
      </c>
    </row>
    <row r="2578" spans="1:12" x14ac:dyDescent="0.3">
      <c r="A2578" s="1" t="str">
        <f>Table2[[#This Row],[Product_ID]]</f>
        <v>PRO4628</v>
      </c>
      <c r="B2578" s="1" t="str">
        <f>Table2[[#This Row],[Customer_ID]]</f>
        <v>CUST85281</v>
      </c>
      <c r="C2578" s="14" t="str">
        <f>Table2[[#This Row],[Date]]</f>
        <v>22/06/2021</v>
      </c>
      <c r="D2578" s="1" t="str">
        <f>TRIM(PROPER(Table2[[#This Row],[Product_Name]]))</f>
        <v>Tablet</v>
      </c>
      <c r="E2578" s="1" t="str">
        <f>TRIM(PROPER(Table2[[#This Row],[Country]]))</f>
        <v>France</v>
      </c>
      <c r="F2578" s="1" t="str">
        <f>TRIM(PROPER(Table2[[#This Row],[Category]]))</f>
        <v>Electronics</v>
      </c>
      <c r="G2578" s="1" t="str">
        <f>TRIM(PROPER(Table2[[#This Row],[Brand]]))</f>
        <v>Asus</v>
      </c>
      <c r="H2578" s="1">
        <f>Table2[[#This Row],[Supplier_ID]]</f>
        <v>1021</v>
      </c>
      <c r="I2578" s="1">
        <f>Table2[[#This Row],[Market_Price]]</f>
        <v>1478.52</v>
      </c>
      <c r="J2578" s="1">
        <f>Table2[[#This Row],[Selling_Price]]</f>
        <v>2320.4299999999998</v>
      </c>
      <c r="K2578" s="1">
        <f>Table2[[#This Row],[Quantity]]</f>
        <v>245</v>
      </c>
      <c r="L2578" s="1" t="str">
        <f>IF(ISBLANK(Table2[[#This Row],[Status]]), "No Data Entered", IFERROR(Table2[[#This Row],[Status]], "No Data Entered"))</f>
        <v>Delivered</v>
      </c>
    </row>
    <row r="2579" spans="1:12" x14ac:dyDescent="0.3">
      <c r="A2579" s="1" t="str">
        <f>Table2[[#This Row],[Product_ID]]</f>
        <v>PRO9301</v>
      </c>
      <c r="B2579" s="1" t="str">
        <f>Table2[[#This Row],[Customer_ID]]</f>
        <v>CUST85349</v>
      </c>
      <c r="C2579" s="14" t="str">
        <f>Table2[[#This Row],[Date]]</f>
        <v>01/02/2020</v>
      </c>
      <c r="D2579" s="1" t="str">
        <f>TRIM(PROPER(Table2[[#This Row],[Product_Name]]))</f>
        <v>Smartphone</v>
      </c>
      <c r="E2579" s="1" t="str">
        <f>TRIM(PROPER(Table2[[#This Row],[Country]]))</f>
        <v>Canada</v>
      </c>
      <c r="F2579" s="1" t="str">
        <f>TRIM(PROPER(Table2[[#This Row],[Category]]))</f>
        <v>Office Supplies</v>
      </c>
      <c r="G2579" s="1" t="str">
        <f>TRIM(PROPER(Table2[[#This Row],[Brand]]))</f>
        <v>Hp</v>
      </c>
      <c r="H2579" s="1">
        <f>Table2[[#This Row],[Supplier_ID]]</f>
        <v>1009</v>
      </c>
      <c r="I2579" s="1">
        <f>Table2[[#This Row],[Market_Price]]</f>
        <v>337.43</v>
      </c>
      <c r="J2579" s="1">
        <f>Table2[[#This Row],[Selling_Price]]</f>
        <v>593.55999999999995</v>
      </c>
      <c r="K2579" s="1">
        <f>Table2[[#This Row],[Quantity]]</f>
        <v>387</v>
      </c>
      <c r="L2579" s="1" t="str">
        <f>IF(ISBLANK(Table2[[#This Row],[Status]]), "No Data Entered", IFERROR(Table2[[#This Row],[Status]], "No Data Entered"))</f>
        <v>Delivered</v>
      </c>
    </row>
    <row r="2580" spans="1:12" x14ac:dyDescent="0.3">
      <c r="A2580" s="1" t="str">
        <f>Table2[[#This Row],[Product_ID]]</f>
        <v>PRO1410</v>
      </c>
      <c r="B2580" s="1" t="str">
        <f>Table2[[#This Row],[Customer_ID]]</f>
        <v>CUST85501</v>
      </c>
      <c r="C2580" s="14" t="str">
        <f>Table2[[#This Row],[Date]]</f>
        <v>03/01/2022</v>
      </c>
      <c r="D2580" s="1" t="str">
        <f>TRIM(PROPER(Table2[[#This Row],[Product_Name]]))</f>
        <v>Mouse</v>
      </c>
      <c r="E2580" s="1" t="str">
        <f>TRIM(PROPER(Table2[[#This Row],[Country]]))</f>
        <v>Australia</v>
      </c>
      <c r="F2580" s="1" t="str">
        <f>TRIM(PROPER(Table2[[#This Row],[Category]]))</f>
        <v>Computers</v>
      </c>
      <c r="G2580" s="1" t="str">
        <f>TRIM(PROPER(Table2[[#This Row],[Brand]]))</f>
        <v>Apple</v>
      </c>
      <c r="H2580" s="1">
        <f>Table2[[#This Row],[Supplier_ID]]</f>
        <v>1056</v>
      </c>
      <c r="I2580" s="1">
        <f>Table2[[#This Row],[Market_Price]]</f>
        <v>1312.7</v>
      </c>
      <c r="J2580" s="1">
        <f>Table2[[#This Row],[Selling_Price]]</f>
        <v>2156.88</v>
      </c>
      <c r="K2580" s="1">
        <f>Table2[[#This Row],[Quantity]]</f>
        <v>98</v>
      </c>
      <c r="L2580" s="1" t="str">
        <f>IF(ISBLANK(Table2[[#This Row],[Status]]), "No Data Entered", IFERROR(Table2[[#This Row],[Status]], "No Data Entered"))</f>
        <v>Delivered</v>
      </c>
    </row>
    <row r="2581" spans="1:12" x14ac:dyDescent="0.3">
      <c r="A2581" s="1" t="str">
        <f>Table2[[#This Row],[Product_ID]]</f>
        <v>PRO5483</v>
      </c>
      <c r="B2581" s="1" t="str">
        <f>Table2[[#This Row],[Customer_ID]]</f>
        <v>CUST85578</v>
      </c>
      <c r="C2581" s="14" t="str">
        <f>Table2[[#This Row],[Date]]</f>
        <v>01/09/2022</v>
      </c>
      <c r="D2581" s="1" t="str">
        <f>TRIM(PROPER(Table2[[#This Row],[Product_Name]]))</f>
        <v>Headphones</v>
      </c>
      <c r="E2581" s="1" t="str">
        <f>TRIM(PROPER(Table2[[#This Row],[Country]]))</f>
        <v>China</v>
      </c>
      <c r="F2581" s="1" t="str">
        <f>TRIM(PROPER(Table2[[#This Row],[Category]]))</f>
        <v>Wearables</v>
      </c>
      <c r="G2581" s="1" t="str">
        <f>TRIM(PROPER(Table2[[#This Row],[Brand]]))</f>
        <v>Hp</v>
      </c>
      <c r="H2581" s="1">
        <f>Table2[[#This Row],[Supplier_ID]]</f>
        <v>1073</v>
      </c>
      <c r="I2581" s="1">
        <f>Table2[[#This Row],[Market_Price]]</f>
        <v>1054.1500000000001</v>
      </c>
      <c r="J2581" s="1">
        <f>Table2[[#This Row],[Selling_Price]]</f>
        <v>1878.78</v>
      </c>
      <c r="K2581" s="1">
        <f>Table2[[#This Row],[Quantity]]</f>
        <v>366</v>
      </c>
      <c r="L2581" s="1" t="str">
        <f>IF(ISBLANK(Table2[[#This Row],[Status]]), "No Data Entered", IFERROR(Table2[[#This Row],[Status]], "No Data Entered"))</f>
        <v>Delivered</v>
      </c>
    </row>
    <row r="2582" spans="1:12" x14ac:dyDescent="0.3">
      <c r="A2582" s="1" t="str">
        <f>Table2[[#This Row],[Product_ID]]</f>
        <v>PRO6461</v>
      </c>
      <c r="B2582" s="1" t="str">
        <f>Table2[[#This Row],[Customer_ID]]</f>
        <v>CUST85783</v>
      </c>
      <c r="C2582" s="14" t="str">
        <f>Table2[[#This Row],[Date]]</f>
        <v>20/05/2022</v>
      </c>
      <c r="D2582" s="1" t="str">
        <f>TRIM(PROPER(Table2[[#This Row],[Product_Name]]))</f>
        <v>Tablet</v>
      </c>
      <c r="E2582" s="1" t="str">
        <f>TRIM(PROPER(Table2[[#This Row],[Country]]))</f>
        <v>China</v>
      </c>
      <c r="F2582" s="1" t="str">
        <f>TRIM(PROPER(Table2[[#This Row],[Category]]))</f>
        <v>Accessories</v>
      </c>
      <c r="G2582" s="1" t="str">
        <f>TRIM(PROPER(Table2[[#This Row],[Brand]]))</f>
        <v>Canon</v>
      </c>
      <c r="H2582" s="1">
        <f>Table2[[#This Row],[Supplier_ID]]</f>
        <v>1003</v>
      </c>
      <c r="I2582" s="1">
        <f>Table2[[#This Row],[Market_Price]]</f>
        <v>1683.46</v>
      </c>
      <c r="J2582" s="1">
        <f>Table2[[#This Row],[Selling_Price]]</f>
        <v>2583.0700000000002</v>
      </c>
      <c r="K2582" s="1">
        <f>Table2[[#This Row],[Quantity]]</f>
        <v>394</v>
      </c>
      <c r="L2582" s="1" t="str">
        <f>IF(ISBLANK(Table2[[#This Row],[Status]]), "No Data Entered", IFERROR(Table2[[#This Row],[Status]], "No Data Entered"))</f>
        <v>Delivered</v>
      </c>
    </row>
    <row r="2583" spans="1:12" x14ac:dyDescent="0.3">
      <c r="A2583" s="1" t="str">
        <f>Table2[[#This Row],[Product_ID]]</f>
        <v>PRO8404</v>
      </c>
      <c r="B2583" s="1" t="str">
        <f>Table2[[#This Row],[Customer_ID]]</f>
        <v>CUST85877</v>
      </c>
      <c r="C2583" s="14" t="str">
        <f>Table2[[#This Row],[Date]]</f>
        <v>26/06/2021</v>
      </c>
      <c r="D2583" s="1" t="str">
        <f>TRIM(PROPER(Table2[[#This Row],[Product_Name]]))</f>
        <v>Keyboard</v>
      </c>
      <c r="E2583" s="1" t="str">
        <f>TRIM(PROPER(Table2[[#This Row],[Country]]))</f>
        <v>India</v>
      </c>
      <c r="F2583" s="1" t="str">
        <f>TRIM(PROPER(Table2[[#This Row],[Category]]))</f>
        <v>Wearables</v>
      </c>
      <c r="G2583" s="1" t="str">
        <f>TRIM(PROPER(Table2[[#This Row],[Brand]]))</f>
        <v>Dell</v>
      </c>
      <c r="H2583" s="1">
        <f>Table2[[#This Row],[Supplier_ID]]</f>
        <v>1087</v>
      </c>
      <c r="I2583" s="1">
        <f>Table2[[#This Row],[Market_Price]]</f>
        <v>1878.7</v>
      </c>
      <c r="J2583" s="1">
        <f>Table2[[#This Row],[Selling_Price]]</f>
        <v>2689.26</v>
      </c>
      <c r="K2583" s="1">
        <f>Table2[[#This Row],[Quantity]]</f>
        <v>60</v>
      </c>
      <c r="L2583" s="1" t="str">
        <f>IF(ISBLANK(Table2[[#This Row],[Status]]), "No Data Entered", IFERROR(Table2[[#This Row],[Status]], "No Data Entered"))</f>
        <v>Delivered</v>
      </c>
    </row>
    <row r="2584" spans="1:12" x14ac:dyDescent="0.3">
      <c r="A2584" s="1" t="str">
        <f>Table2[[#This Row],[Product_ID]]</f>
        <v>PRO1279</v>
      </c>
      <c r="B2584" s="1" t="str">
        <f>Table2[[#This Row],[Customer_ID]]</f>
        <v>CUST85887</v>
      </c>
      <c r="C2584" s="14" t="str">
        <f>Table2[[#This Row],[Date]]</f>
        <v>27/07/2020</v>
      </c>
      <c r="D2584" s="1" t="str">
        <f>TRIM(PROPER(Table2[[#This Row],[Product_Name]]))</f>
        <v>Tablet</v>
      </c>
      <c r="E2584" s="1" t="str">
        <f>TRIM(PROPER(Table2[[#This Row],[Country]]))</f>
        <v>India</v>
      </c>
      <c r="F2584" s="1" t="str">
        <f>TRIM(PROPER(Table2[[#This Row],[Category]]))</f>
        <v>Accessories</v>
      </c>
      <c r="G2584" s="1" t="str">
        <f>TRIM(PROPER(Table2[[#This Row],[Brand]]))</f>
        <v>Hp</v>
      </c>
      <c r="H2584" s="1">
        <f>Table2[[#This Row],[Supplier_ID]]</f>
        <v>1013</v>
      </c>
      <c r="I2584" s="1">
        <f>Table2[[#This Row],[Market_Price]]</f>
        <v>636.83000000000004</v>
      </c>
      <c r="J2584" s="1">
        <f>Table2[[#This Row],[Selling_Price]]</f>
        <v>736.3</v>
      </c>
      <c r="K2584" s="1">
        <f>Table2[[#This Row],[Quantity]]</f>
        <v>120</v>
      </c>
      <c r="L2584" s="1" t="str">
        <f>IF(ISBLANK(Table2[[#This Row],[Status]]), "No Data Entered", IFERROR(Table2[[#This Row],[Status]], "No Data Entered"))</f>
        <v>Delivered</v>
      </c>
    </row>
    <row r="2585" spans="1:12" x14ac:dyDescent="0.3">
      <c r="A2585" s="1" t="str">
        <f>Table2[[#This Row],[Product_ID]]</f>
        <v>PRO8692</v>
      </c>
      <c r="B2585" s="1" t="str">
        <f>Table2[[#This Row],[Customer_ID]]</f>
        <v>CUST85965</v>
      </c>
      <c r="C2585" s="14" t="str">
        <f>Table2[[#This Row],[Date]]</f>
        <v>17/09/2023</v>
      </c>
      <c r="D2585" s="1" t="str">
        <f>TRIM(PROPER(Table2[[#This Row],[Product_Name]]))</f>
        <v>Tablet</v>
      </c>
      <c r="E2585" s="1" t="str">
        <f>TRIM(PROPER(Table2[[#This Row],[Country]]))</f>
        <v>Usa</v>
      </c>
      <c r="F2585" s="1" t="str">
        <f>TRIM(PROPER(Table2[[#This Row],[Category]]))</f>
        <v>Electronics</v>
      </c>
      <c r="G2585" s="1" t="str">
        <f>TRIM(PROPER(Table2[[#This Row],[Brand]]))</f>
        <v>Samsung</v>
      </c>
      <c r="H2585" s="1">
        <f>Table2[[#This Row],[Supplier_ID]]</f>
        <v>1082</v>
      </c>
      <c r="I2585" s="1">
        <f>Table2[[#This Row],[Market_Price]]</f>
        <v>1919.7</v>
      </c>
      <c r="J2585" s="1">
        <f>Table2[[#This Row],[Selling_Price]]</f>
        <v>3326.83</v>
      </c>
      <c r="K2585" s="1">
        <f>Table2[[#This Row],[Quantity]]</f>
        <v>223</v>
      </c>
      <c r="L2585" s="1" t="str">
        <f>IF(ISBLANK(Table2[[#This Row],[Status]]), "No Data Entered", IFERROR(Table2[[#This Row],[Status]], "No Data Entered"))</f>
        <v>Delivered</v>
      </c>
    </row>
    <row r="2586" spans="1:12" x14ac:dyDescent="0.3">
      <c r="A2586" s="1" t="str">
        <f>Table2[[#This Row],[Product_ID]]</f>
        <v>PRO4182</v>
      </c>
      <c r="B2586" s="1" t="str">
        <f>Table2[[#This Row],[Customer_ID]]</f>
        <v>CUST85992</v>
      </c>
      <c r="C2586" s="14" t="str">
        <f>Table2[[#This Row],[Date]]</f>
        <v>04/02/2022</v>
      </c>
      <c r="D2586" s="1" t="str">
        <f>TRIM(PROPER(Table2[[#This Row],[Product_Name]]))</f>
        <v>Camera</v>
      </c>
      <c r="E2586" s="1" t="str">
        <f>TRIM(PROPER(Table2[[#This Row],[Country]]))</f>
        <v>India</v>
      </c>
      <c r="F2586" s="1" t="str">
        <f>TRIM(PROPER(Table2[[#This Row],[Category]]))</f>
        <v>Accessories</v>
      </c>
      <c r="G2586" s="1" t="str">
        <f>TRIM(PROPER(Table2[[#This Row],[Brand]]))</f>
        <v>Dell</v>
      </c>
      <c r="H2586" s="1">
        <f>Table2[[#This Row],[Supplier_ID]]</f>
        <v>1098</v>
      </c>
      <c r="I2586" s="1">
        <f>Table2[[#This Row],[Market_Price]]</f>
        <v>793.6</v>
      </c>
      <c r="J2586" s="1">
        <f>Table2[[#This Row],[Selling_Price]]</f>
        <v>1403.96</v>
      </c>
      <c r="K2586" s="1">
        <f>Table2[[#This Row],[Quantity]]</f>
        <v>220</v>
      </c>
      <c r="L2586" s="1" t="str">
        <f>IF(ISBLANK(Table2[[#This Row],[Status]]), "No Data Entered", IFERROR(Table2[[#This Row],[Status]], "No Data Entered"))</f>
        <v>Delivered</v>
      </c>
    </row>
    <row r="2587" spans="1:12" x14ac:dyDescent="0.3">
      <c r="A2587" s="1" t="str">
        <f>Table2[[#This Row],[Product_ID]]</f>
        <v>PRO5294</v>
      </c>
      <c r="B2587" s="1" t="str">
        <f>Table2[[#This Row],[Customer_ID]]</f>
        <v>CUST86017</v>
      </c>
      <c r="C2587" s="14" t="str">
        <f>Table2[[#This Row],[Date]]</f>
        <v>09/03/2024</v>
      </c>
      <c r="D2587" s="1" t="str">
        <f>TRIM(PROPER(Table2[[#This Row],[Product_Name]]))</f>
        <v>Tablet</v>
      </c>
      <c r="E2587" s="1" t="str">
        <f>TRIM(PROPER(Table2[[#This Row],[Country]]))</f>
        <v>Brazil</v>
      </c>
      <c r="F2587" s="1" t="str">
        <f>TRIM(PROPER(Table2[[#This Row],[Category]]))</f>
        <v>Electronics</v>
      </c>
      <c r="G2587" s="1" t="str">
        <f>TRIM(PROPER(Table2[[#This Row],[Brand]]))</f>
        <v>Logitech</v>
      </c>
      <c r="H2587" s="1">
        <f>Table2[[#This Row],[Supplier_ID]]</f>
        <v>1027</v>
      </c>
      <c r="I2587" s="1">
        <f>Table2[[#This Row],[Market_Price]]</f>
        <v>1319.88</v>
      </c>
      <c r="J2587" s="1">
        <f>Table2[[#This Row],[Selling_Price]]</f>
        <v>2621.97</v>
      </c>
      <c r="K2587" s="1">
        <f>Table2[[#This Row],[Quantity]]</f>
        <v>423</v>
      </c>
      <c r="L2587" s="1" t="str">
        <f>IF(ISBLANK(Table2[[#This Row],[Status]]), "No Data Entered", IFERROR(Table2[[#This Row],[Status]], "No Data Entered"))</f>
        <v>Delivered</v>
      </c>
    </row>
    <row r="2588" spans="1:12" x14ac:dyDescent="0.3">
      <c r="A2588" s="1" t="str">
        <f>Table2[[#This Row],[Product_ID]]</f>
        <v>PRO7536</v>
      </c>
      <c r="B2588" s="1" t="str">
        <f>Table2[[#This Row],[Customer_ID]]</f>
        <v>CUST86026</v>
      </c>
      <c r="C2588" s="14" t="str">
        <f>Table2[[#This Row],[Date]]</f>
        <v>05/03/2025</v>
      </c>
      <c r="D2588" s="1" t="str">
        <f>TRIM(PROPER(Table2[[#This Row],[Product_Name]]))</f>
        <v>Smartphone</v>
      </c>
      <c r="E2588" s="1" t="str">
        <f>TRIM(PROPER(Table2[[#This Row],[Country]]))</f>
        <v>Brazil</v>
      </c>
      <c r="F2588" s="1" t="str">
        <f>TRIM(PROPER(Table2[[#This Row],[Category]]))</f>
        <v>Accessories</v>
      </c>
      <c r="G2588" s="1" t="str">
        <f>TRIM(PROPER(Table2[[#This Row],[Brand]]))</f>
        <v>Sony</v>
      </c>
      <c r="H2588" s="1">
        <f>Table2[[#This Row],[Supplier_ID]]</f>
        <v>1058</v>
      </c>
      <c r="I2588" s="1">
        <f>Table2[[#This Row],[Market_Price]]</f>
        <v>1842.18</v>
      </c>
      <c r="J2588" s="1">
        <f>Table2[[#This Row],[Selling_Price]]</f>
        <v>2851.34</v>
      </c>
      <c r="K2588" s="1">
        <f>Table2[[#This Row],[Quantity]]</f>
        <v>465</v>
      </c>
      <c r="L2588" s="1" t="str">
        <f>IF(ISBLANK(Table2[[#This Row],[Status]]), "No Data Entered", IFERROR(Table2[[#This Row],[Status]], "No Data Entered"))</f>
        <v>Delivered</v>
      </c>
    </row>
    <row r="2589" spans="1:12" x14ac:dyDescent="0.3">
      <c r="A2589" s="1" t="str">
        <f>Table2[[#This Row],[Product_ID]]</f>
        <v>PRO7389</v>
      </c>
      <c r="B2589" s="1" t="str">
        <f>Table2[[#This Row],[Customer_ID]]</f>
        <v>CUST86105</v>
      </c>
      <c r="C2589" s="14" t="str">
        <f>Table2[[#This Row],[Date]]</f>
        <v>11/02/2024</v>
      </c>
      <c r="D2589" s="1" t="str">
        <f>TRIM(PROPER(Table2[[#This Row],[Product_Name]]))</f>
        <v>Printer</v>
      </c>
      <c r="E2589" s="1" t="str">
        <f>TRIM(PROPER(Table2[[#This Row],[Country]]))</f>
        <v>Australia</v>
      </c>
      <c r="F2589" s="1" t="str">
        <f>TRIM(PROPER(Table2[[#This Row],[Category]]))</f>
        <v>Computers</v>
      </c>
      <c r="G2589" s="1" t="str">
        <f>TRIM(PROPER(Table2[[#This Row],[Brand]]))</f>
        <v>Lenovo</v>
      </c>
      <c r="H2589" s="1">
        <f>Table2[[#This Row],[Supplier_ID]]</f>
        <v>1073</v>
      </c>
      <c r="I2589" s="1">
        <f>Table2[[#This Row],[Market_Price]]</f>
        <v>816.2</v>
      </c>
      <c r="J2589" s="1">
        <f>Table2[[#This Row],[Selling_Price]]</f>
        <v>1528.81</v>
      </c>
      <c r="K2589" s="1">
        <f>Table2[[#This Row],[Quantity]]</f>
        <v>205</v>
      </c>
      <c r="L2589" s="1" t="str">
        <f>IF(ISBLANK(Table2[[#This Row],[Status]]), "No Data Entered", IFERROR(Table2[[#This Row],[Status]], "No Data Entered"))</f>
        <v>Delivered</v>
      </c>
    </row>
    <row r="2590" spans="1:12" x14ac:dyDescent="0.3">
      <c r="A2590" s="1" t="str">
        <f>Table2[[#This Row],[Product_ID]]</f>
        <v>PRO8882</v>
      </c>
      <c r="B2590" s="1" t="str">
        <f>Table2[[#This Row],[Customer_ID]]</f>
        <v>CUST86121</v>
      </c>
      <c r="C2590" s="14" t="str">
        <f>Table2[[#This Row],[Date]]</f>
        <v>03/07/2024</v>
      </c>
      <c r="D2590" s="1" t="str">
        <f>TRIM(PROPER(Table2[[#This Row],[Product_Name]]))</f>
        <v>Laptop</v>
      </c>
      <c r="E2590" s="1" t="str">
        <f>TRIM(PROPER(Table2[[#This Row],[Country]]))</f>
        <v>Japan</v>
      </c>
      <c r="F2590" s="1" t="str">
        <f>TRIM(PROPER(Table2[[#This Row],[Category]]))</f>
        <v>Office Supplies</v>
      </c>
      <c r="G2590" s="1" t="str">
        <f>TRIM(PROPER(Table2[[#This Row],[Brand]]))</f>
        <v>Apple</v>
      </c>
      <c r="H2590" s="1">
        <f>Table2[[#This Row],[Supplier_ID]]</f>
        <v>1009</v>
      </c>
      <c r="I2590" s="1">
        <f>Table2[[#This Row],[Market_Price]]</f>
        <v>180.25</v>
      </c>
      <c r="J2590" s="1">
        <f>Table2[[#This Row],[Selling_Price]]</f>
        <v>239.85</v>
      </c>
      <c r="K2590" s="1">
        <f>Table2[[#This Row],[Quantity]]</f>
        <v>413</v>
      </c>
      <c r="L2590" s="1" t="str">
        <f>IF(ISBLANK(Table2[[#This Row],[Status]]), "No Data Entered", IFERROR(Table2[[#This Row],[Status]], "No Data Entered"))</f>
        <v>Delivered</v>
      </c>
    </row>
    <row r="2591" spans="1:12" x14ac:dyDescent="0.3">
      <c r="A2591" s="1" t="str">
        <f>Table2[[#This Row],[Product_ID]]</f>
        <v>PRO2059</v>
      </c>
      <c r="B2591" s="1" t="str">
        <f>Table2[[#This Row],[Customer_ID]]</f>
        <v>CUST86239</v>
      </c>
      <c r="C2591" s="14" t="str">
        <f>Table2[[#This Row],[Date]]</f>
        <v>01/11/2023</v>
      </c>
      <c r="D2591" s="1" t="str">
        <f>TRIM(PROPER(Table2[[#This Row],[Product_Name]]))</f>
        <v>Headphones</v>
      </c>
      <c r="E2591" s="1" t="str">
        <f>TRIM(PROPER(Table2[[#This Row],[Country]]))</f>
        <v>Usa</v>
      </c>
      <c r="F2591" s="1" t="str">
        <f>TRIM(PROPER(Table2[[#This Row],[Category]]))</f>
        <v>Electronics</v>
      </c>
      <c r="G2591" s="1" t="str">
        <f>TRIM(PROPER(Table2[[#This Row],[Brand]]))</f>
        <v>Apple</v>
      </c>
      <c r="H2591" s="1">
        <f>Table2[[#This Row],[Supplier_ID]]</f>
        <v>1076</v>
      </c>
      <c r="I2591" s="1">
        <f>Table2[[#This Row],[Market_Price]]</f>
        <v>1780.58</v>
      </c>
      <c r="J2591" s="1">
        <f>Table2[[#This Row],[Selling_Price]]</f>
        <v>2360.96</v>
      </c>
      <c r="K2591" s="1">
        <f>Table2[[#This Row],[Quantity]]</f>
        <v>126</v>
      </c>
      <c r="L2591" s="1" t="str">
        <f>IF(ISBLANK(Table2[[#This Row],[Status]]), "No Data Entered", IFERROR(Table2[[#This Row],[Status]], "No Data Entered"))</f>
        <v>Delivered</v>
      </c>
    </row>
    <row r="2592" spans="1:12" x14ac:dyDescent="0.3">
      <c r="A2592" s="1" t="str">
        <f>Table2[[#This Row],[Product_ID]]</f>
        <v>PRO2643</v>
      </c>
      <c r="B2592" s="1" t="str">
        <f>Table2[[#This Row],[Customer_ID]]</f>
        <v>CUST86392</v>
      </c>
      <c r="C2592" s="14" t="str">
        <f>Table2[[#This Row],[Date]]</f>
        <v>18/02/2022</v>
      </c>
      <c r="D2592" s="1" t="str">
        <f>TRIM(PROPER(Table2[[#This Row],[Product_Name]]))</f>
        <v>Laptop</v>
      </c>
      <c r="E2592" s="1" t="str">
        <f>TRIM(PROPER(Table2[[#This Row],[Country]]))</f>
        <v>France</v>
      </c>
      <c r="F2592" s="1" t="str">
        <f>TRIM(PROPER(Table2[[#This Row],[Category]]))</f>
        <v>Office Supplies</v>
      </c>
      <c r="G2592" s="1" t="str">
        <f>TRIM(PROPER(Table2[[#This Row],[Brand]]))</f>
        <v>Hp</v>
      </c>
      <c r="H2592" s="1">
        <f>Table2[[#This Row],[Supplier_ID]]</f>
        <v>1090</v>
      </c>
      <c r="I2592" s="1">
        <f>Table2[[#This Row],[Market_Price]]</f>
        <v>1948.55</v>
      </c>
      <c r="J2592" s="1">
        <f>Table2[[#This Row],[Selling_Price]]</f>
        <v>3282.28</v>
      </c>
      <c r="K2592" s="1">
        <f>Table2[[#This Row],[Quantity]]</f>
        <v>303</v>
      </c>
      <c r="L2592" s="1" t="str">
        <f>IF(ISBLANK(Table2[[#This Row],[Status]]), "No Data Entered", IFERROR(Table2[[#This Row],[Status]], "No Data Entered"))</f>
        <v>Delivered</v>
      </c>
    </row>
    <row r="2593" spans="1:12" x14ac:dyDescent="0.3">
      <c r="A2593" s="1" t="str">
        <f>Table2[[#This Row],[Product_ID]]</f>
        <v>PRO2364</v>
      </c>
      <c r="B2593" s="1" t="str">
        <f>Table2[[#This Row],[Customer_ID]]</f>
        <v>CUST86448</v>
      </c>
      <c r="C2593" s="14" t="str">
        <f>Table2[[#This Row],[Date]]</f>
        <v>29/05/2022</v>
      </c>
      <c r="D2593" s="1" t="str">
        <f>TRIM(PROPER(Table2[[#This Row],[Product_Name]]))</f>
        <v>Mouse</v>
      </c>
      <c r="E2593" s="1" t="str">
        <f>TRIM(PROPER(Table2[[#This Row],[Country]]))</f>
        <v>China</v>
      </c>
      <c r="F2593" s="1" t="str">
        <f>TRIM(PROPER(Table2[[#This Row],[Category]]))</f>
        <v>Office Supplies</v>
      </c>
      <c r="G2593" s="1" t="str">
        <f>TRIM(PROPER(Table2[[#This Row],[Brand]]))</f>
        <v>Hp</v>
      </c>
      <c r="H2593" s="1">
        <f>Table2[[#This Row],[Supplier_ID]]</f>
        <v>1076</v>
      </c>
      <c r="I2593" s="1">
        <f>Table2[[#This Row],[Market_Price]]</f>
        <v>1616.68</v>
      </c>
      <c r="J2593" s="1">
        <f>Table2[[#This Row],[Selling_Price]]</f>
        <v>2735.16</v>
      </c>
      <c r="K2593" s="1">
        <f>Table2[[#This Row],[Quantity]]</f>
        <v>346</v>
      </c>
      <c r="L2593" s="1" t="str">
        <f>IF(ISBLANK(Table2[[#This Row],[Status]]), "No Data Entered", IFERROR(Table2[[#This Row],[Status]], "No Data Entered"))</f>
        <v>Delivered</v>
      </c>
    </row>
    <row r="2594" spans="1:12" x14ac:dyDescent="0.3">
      <c r="A2594" s="1" t="str">
        <f>Table2[[#This Row],[Product_ID]]</f>
        <v>PRO2678</v>
      </c>
      <c r="B2594" s="1" t="str">
        <f>Table2[[#This Row],[Customer_ID]]</f>
        <v>CUST86506</v>
      </c>
      <c r="C2594" s="14" t="str">
        <f>Table2[[#This Row],[Date]]</f>
        <v>20/04/2023</v>
      </c>
      <c r="D2594" s="1" t="str">
        <f>TRIM(PROPER(Table2[[#This Row],[Product_Name]]))</f>
        <v>Laptop</v>
      </c>
      <c r="E2594" s="1" t="str">
        <f>TRIM(PROPER(Table2[[#This Row],[Country]]))</f>
        <v>France</v>
      </c>
      <c r="F2594" s="1" t="str">
        <f>TRIM(PROPER(Table2[[#This Row],[Category]]))</f>
        <v>Wearables</v>
      </c>
      <c r="G2594" s="1" t="str">
        <f>TRIM(PROPER(Table2[[#This Row],[Brand]]))</f>
        <v>Samsung</v>
      </c>
      <c r="H2594" s="1">
        <f>Table2[[#This Row],[Supplier_ID]]</f>
        <v>1054</v>
      </c>
      <c r="I2594" s="1">
        <f>Table2[[#This Row],[Market_Price]]</f>
        <v>1220.6600000000001</v>
      </c>
      <c r="J2594" s="1">
        <f>Table2[[#This Row],[Selling_Price]]</f>
        <v>2363.77</v>
      </c>
      <c r="K2594" s="1">
        <f>Table2[[#This Row],[Quantity]]</f>
        <v>326</v>
      </c>
      <c r="L2594" s="1" t="str">
        <f>IF(ISBLANK(Table2[[#This Row],[Status]]), "No Data Entered", IFERROR(Table2[[#This Row],[Status]], "No Data Entered"))</f>
        <v>Delivered</v>
      </c>
    </row>
    <row r="2595" spans="1:12" x14ac:dyDescent="0.3">
      <c r="A2595" s="1" t="str">
        <f>Table2[[#This Row],[Product_ID]]</f>
        <v>PRO1147</v>
      </c>
      <c r="B2595" s="1" t="str">
        <f>Table2[[#This Row],[Customer_ID]]</f>
        <v>CUST86626</v>
      </c>
      <c r="C2595" s="14" t="str">
        <f>Table2[[#This Row],[Date]]</f>
        <v>18/01/2020</v>
      </c>
      <c r="D2595" s="1" t="str">
        <f>TRIM(PROPER(Table2[[#This Row],[Product_Name]]))</f>
        <v>Smartphone</v>
      </c>
      <c r="E2595" s="1" t="str">
        <f>TRIM(PROPER(Table2[[#This Row],[Country]]))</f>
        <v>Canada</v>
      </c>
      <c r="F2595" s="1" t="str">
        <f>TRIM(PROPER(Table2[[#This Row],[Category]]))</f>
        <v>Computers</v>
      </c>
      <c r="G2595" s="1" t="str">
        <f>TRIM(PROPER(Table2[[#This Row],[Brand]]))</f>
        <v>Logitech</v>
      </c>
      <c r="H2595" s="1">
        <f>Table2[[#This Row],[Supplier_ID]]</f>
        <v>1074</v>
      </c>
      <c r="I2595" s="1">
        <f>Table2[[#This Row],[Market_Price]]</f>
        <v>1645.49</v>
      </c>
      <c r="J2595" s="1">
        <f>Table2[[#This Row],[Selling_Price]]</f>
        <v>3159.65</v>
      </c>
      <c r="K2595" s="1">
        <f>Table2[[#This Row],[Quantity]]</f>
        <v>278</v>
      </c>
      <c r="L2595" s="1" t="str">
        <f>IF(ISBLANK(Table2[[#This Row],[Status]]), "No Data Entered", IFERROR(Table2[[#This Row],[Status]], "No Data Entered"))</f>
        <v>Delivered</v>
      </c>
    </row>
    <row r="2596" spans="1:12" x14ac:dyDescent="0.3">
      <c r="A2596" s="1" t="str">
        <f>Table2[[#This Row],[Product_ID]]</f>
        <v>PRO6631</v>
      </c>
      <c r="B2596" s="1" t="str">
        <f>Table2[[#This Row],[Customer_ID]]</f>
        <v>CUST86689</v>
      </c>
      <c r="C2596" s="14" t="str">
        <f>Table2[[#This Row],[Date]]</f>
        <v>13/02/2024</v>
      </c>
      <c r="D2596" s="1" t="str">
        <f>TRIM(PROPER(Table2[[#This Row],[Product_Name]]))</f>
        <v>Camera</v>
      </c>
      <c r="E2596" s="1" t="str">
        <f>TRIM(PROPER(Table2[[#This Row],[Country]]))</f>
        <v>Australia</v>
      </c>
      <c r="F2596" s="1" t="str">
        <f>TRIM(PROPER(Table2[[#This Row],[Category]]))</f>
        <v>Electronics</v>
      </c>
      <c r="G2596" s="1" t="str">
        <f>TRIM(PROPER(Table2[[#This Row],[Brand]]))</f>
        <v>Sony</v>
      </c>
      <c r="H2596" s="1">
        <f>Table2[[#This Row],[Supplier_ID]]</f>
        <v>1042</v>
      </c>
      <c r="I2596" s="1">
        <f>Table2[[#This Row],[Market_Price]]</f>
        <v>344.99</v>
      </c>
      <c r="J2596" s="1">
        <f>Table2[[#This Row],[Selling_Price]]</f>
        <v>590.92999999999995</v>
      </c>
      <c r="K2596" s="1">
        <f>Table2[[#This Row],[Quantity]]</f>
        <v>299</v>
      </c>
      <c r="L2596" s="1" t="str">
        <f>IF(ISBLANK(Table2[[#This Row],[Status]]), "No Data Entered", IFERROR(Table2[[#This Row],[Status]], "No Data Entered"))</f>
        <v>Delivered</v>
      </c>
    </row>
    <row r="2597" spans="1:12" x14ac:dyDescent="0.3">
      <c r="A2597" s="1" t="str">
        <f>Table2[[#This Row],[Product_ID]]</f>
        <v>PRO2714</v>
      </c>
      <c r="B2597" s="1" t="str">
        <f>Table2[[#This Row],[Customer_ID]]</f>
        <v>CUST86872</v>
      </c>
      <c r="C2597" s="14" t="str">
        <f>Table2[[#This Row],[Date]]</f>
        <v>26/08/2021</v>
      </c>
      <c r="D2597" s="1" t="str">
        <f>TRIM(PROPER(Table2[[#This Row],[Product_Name]]))</f>
        <v>Laptop</v>
      </c>
      <c r="E2597" s="1" t="str">
        <f>TRIM(PROPER(Table2[[#This Row],[Country]]))</f>
        <v>Usa</v>
      </c>
      <c r="F2597" s="1" t="str">
        <f>TRIM(PROPER(Table2[[#This Row],[Category]]))</f>
        <v>Electronics</v>
      </c>
      <c r="G2597" s="1" t="str">
        <f>TRIM(PROPER(Table2[[#This Row],[Brand]]))</f>
        <v>Sony</v>
      </c>
      <c r="H2597" s="1">
        <f>Table2[[#This Row],[Supplier_ID]]</f>
        <v>1040</v>
      </c>
      <c r="I2597" s="1">
        <f>Table2[[#This Row],[Market_Price]]</f>
        <v>1504.71</v>
      </c>
      <c r="J2597" s="1">
        <f>Table2[[#This Row],[Selling_Price]]</f>
        <v>2496.4899999999998</v>
      </c>
      <c r="K2597" s="1">
        <f>Table2[[#This Row],[Quantity]]</f>
        <v>478</v>
      </c>
      <c r="L2597" s="1" t="str">
        <f>IF(ISBLANK(Table2[[#This Row],[Status]]), "No Data Entered", IFERROR(Table2[[#This Row],[Status]], "No Data Entered"))</f>
        <v>Delivered</v>
      </c>
    </row>
    <row r="2598" spans="1:12" x14ac:dyDescent="0.3">
      <c r="A2598" s="1" t="str">
        <f>Table2[[#This Row],[Product_ID]]</f>
        <v>PRO3289</v>
      </c>
      <c r="B2598" s="1" t="str">
        <f>Table2[[#This Row],[Customer_ID]]</f>
        <v>CUST86911</v>
      </c>
      <c r="C2598" s="14" t="str">
        <f>Table2[[#This Row],[Date]]</f>
        <v>21/06/2025</v>
      </c>
      <c r="D2598" s="1" t="str">
        <f>TRIM(PROPER(Table2[[#This Row],[Product_Name]]))</f>
        <v>Headphones</v>
      </c>
      <c r="E2598" s="1" t="str">
        <f>TRIM(PROPER(Table2[[#This Row],[Country]]))</f>
        <v>Germany</v>
      </c>
      <c r="F2598" s="1" t="str">
        <f>TRIM(PROPER(Table2[[#This Row],[Category]]))</f>
        <v>Wearables</v>
      </c>
      <c r="G2598" s="1" t="str">
        <f>TRIM(PROPER(Table2[[#This Row],[Brand]]))</f>
        <v>Hp</v>
      </c>
      <c r="H2598" s="1">
        <f>Table2[[#This Row],[Supplier_ID]]</f>
        <v>1045</v>
      </c>
      <c r="I2598" s="1">
        <f>Table2[[#This Row],[Market_Price]]</f>
        <v>1355.23</v>
      </c>
      <c r="J2598" s="1">
        <f>Table2[[#This Row],[Selling_Price]]</f>
        <v>1999.35</v>
      </c>
      <c r="K2598" s="1">
        <f>Table2[[#This Row],[Quantity]]</f>
        <v>153</v>
      </c>
      <c r="L2598" s="1" t="str">
        <f>IF(ISBLANK(Table2[[#This Row],[Status]]), "No Data Entered", IFERROR(Table2[[#This Row],[Status]], "No Data Entered"))</f>
        <v>Delivered</v>
      </c>
    </row>
    <row r="2599" spans="1:12" x14ac:dyDescent="0.3">
      <c r="A2599" s="1" t="str">
        <f>Table2[[#This Row],[Product_ID]]</f>
        <v>PRO7131</v>
      </c>
      <c r="B2599" s="1" t="str">
        <f>Table2[[#This Row],[Customer_ID]]</f>
        <v>CUST86955</v>
      </c>
      <c r="C2599" s="14" t="str">
        <f>Table2[[#This Row],[Date]]</f>
        <v>06/10/2025</v>
      </c>
      <c r="D2599" s="1" t="str">
        <f>TRIM(PROPER(Table2[[#This Row],[Product_Name]]))</f>
        <v>Mouse</v>
      </c>
      <c r="E2599" s="1" t="str">
        <f>TRIM(PROPER(Table2[[#This Row],[Country]]))</f>
        <v>India</v>
      </c>
      <c r="F2599" s="1" t="str">
        <f>TRIM(PROPER(Table2[[#This Row],[Category]]))</f>
        <v>Accessories</v>
      </c>
      <c r="G2599" s="1" t="str">
        <f>TRIM(PROPER(Table2[[#This Row],[Brand]]))</f>
        <v>Sony</v>
      </c>
      <c r="H2599" s="1">
        <f>Table2[[#This Row],[Supplier_ID]]</f>
        <v>1062</v>
      </c>
      <c r="I2599" s="1">
        <f>Table2[[#This Row],[Market_Price]]</f>
        <v>228</v>
      </c>
      <c r="J2599" s="1">
        <f>Table2[[#This Row],[Selling_Price]]</f>
        <v>370.45</v>
      </c>
      <c r="K2599" s="1">
        <f>Table2[[#This Row],[Quantity]]</f>
        <v>306</v>
      </c>
      <c r="L2599" s="1" t="str">
        <f>IF(ISBLANK(Table2[[#This Row],[Status]]), "No Data Entered", IFERROR(Table2[[#This Row],[Status]], "No Data Entered"))</f>
        <v>Delivered</v>
      </c>
    </row>
    <row r="2600" spans="1:12" x14ac:dyDescent="0.3">
      <c r="A2600" s="1" t="str">
        <f>Table2[[#This Row],[Product_ID]]</f>
        <v>PRO2049</v>
      </c>
      <c r="B2600" s="1" t="str">
        <f>Table2[[#This Row],[Customer_ID]]</f>
        <v>CUST87100</v>
      </c>
      <c r="C2600" s="14" t="str">
        <f>Table2[[#This Row],[Date]]</f>
        <v>18/12/2020</v>
      </c>
      <c r="D2600" s="1" t="str">
        <f>TRIM(PROPER(Table2[[#This Row],[Product_Name]]))</f>
        <v>Printer</v>
      </c>
      <c r="E2600" s="1" t="str">
        <f>TRIM(PROPER(Table2[[#This Row],[Country]]))</f>
        <v>Germany</v>
      </c>
      <c r="F2600" s="1" t="str">
        <f>TRIM(PROPER(Table2[[#This Row],[Category]]))</f>
        <v>Computers</v>
      </c>
      <c r="G2600" s="1" t="str">
        <f>TRIM(PROPER(Table2[[#This Row],[Brand]]))</f>
        <v>Sony</v>
      </c>
      <c r="H2600" s="1">
        <f>Table2[[#This Row],[Supplier_ID]]</f>
        <v>1067</v>
      </c>
      <c r="I2600" s="1">
        <f>Table2[[#This Row],[Market_Price]]</f>
        <v>876.71</v>
      </c>
      <c r="J2600" s="1">
        <f>Table2[[#This Row],[Selling_Price]]</f>
        <v>1521.82</v>
      </c>
      <c r="K2600" s="1">
        <f>Table2[[#This Row],[Quantity]]</f>
        <v>153</v>
      </c>
      <c r="L2600" s="1" t="str">
        <f>IF(ISBLANK(Table2[[#This Row],[Status]]), "No Data Entered", IFERROR(Table2[[#This Row],[Status]], "No Data Entered"))</f>
        <v>Delivered</v>
      </c>
    </row>
    <row r="2601" spans="1:12" x14ac:dyDescent="0.3">
      <c r="A2601" s="1" t="str">
        <f>Table2[[#This Row],[Product_ID]]</f>
        <v>PRO1846</v>
      </c>
      <c r="B2601" s="1" t="str">
        <f>Table2[[#This Row],[Customer_ID]]</f>
        <v>CUST87205</v>
      </c>
      <c r="C2601" s="14" t="str">
        <f>Table2[[#This Row],[Date]]</f>
        <v>30/03/2023</v>
      </c>
      <c r="D2601" s="1" t="str">
        <f>TRIM(PROPER(Table2[[#This Row],[Product_Name]]))</f>
        <v>Monitor</v>
      </c>
      <c r="E2601" s="1" t="str">
        <f>TRIM(PROPER(Table2[[#This Row],[Country]]))</f>
        <v>Japan</v>
      </c>
      <c r="F2601" s="1" t="str">
        <f>TRIM(PROPER(Table2[[#This Row],[Category]]))</f>
        <v>Wearables</v>
      </c>
      <c r="G2601" s="1" t="str">
        <f>TRIM(PROPER(Table2[[#This Row],[Brand]]))</f>
        <v>Dell</v>
      </c>
      <c r="H2601" s="1">
        <f>Table2[[#This Row],[Supplier_ID]]</f>
        <v>1016</v>
      </c>
      <c r="I2601" s="1">
        <f>Table2[[#This Row],[Market_Price]]</f>
        <v>1081.33</v>
      </c>
      <c r="J2601" s="1">
        <f>Table2[[#This Row],[Selling_Price]]</f>
        <v>1758.19</v>
      </c>
      <c r="K2601" s="1">
        <f>Table2[[#This Row],[Quantity]]</f>
        <v>214</v>
      </c>
      <c r="L2601" s="1" t="str">
        <f>IF(ISBLANK(Table2[[#This Row],[Status]]), "No Data Entered", IFERROR(Table2[[#This Row],[Status]], "No Data Entered"))</f>
        <v>Delivered</v>
      </c>
    </row>
    <row r="2602" spans="1:12" x14ac:dyDescent="0.3">
      <c r="A2602" s="1" t="str">
        <f>Table2[[#This Row],[Product_ID]]</f>
        <v>PRO2565</v>
      </c>
      <c r="B2602" s="1" t="str">
        <f>Table2[[#This Row],[Customer_ID]]</f>
        <v>CUST87226</v>
      </c>
      <c r="C2602" s="14" t="str">
        <f>Table2[[#This Row],[Date]]</f>
        <v>26/01/2022</v>
      </c>
      <c r="D2602" s="1" t="str">
        <f>TRIM(PROPER(Table2[[#This Row],[Product_Name]]))</f>
        <v>Smartwatch</v>
      </c>
      <c r="E2602" s="1" t="str">
        <f>TRIM(PROPER(Table2[[#This Row],[Country]]))</f>
        <v>India</v>
      </c>
      <c r="F2602" s="1" t="str">
        <f>TRIM(PROPER(Table2[[#This Row],[Category]]))</f>
        <v>Wearables</v>
      </c>
      <c r="G2602" s="1" t="str">
        <f>TRIM(PROPER(Table2[[#This Row],[Brand]]))</f>
        <v>Lenovo</v>
      </c>
      <c r="H2602" s="1">
        <f>Table2[[#This Row],[Supplier_ID]]</f>
        <v>1039</v>
      </c>
      <c r="I2602" s="1">
        <f>Table2[[#This Row],[Market_Price]]</f>
        <v>1845.9</v>
      </c>
      <c r="J2602" s="1">
        <f>Table2[[#This Row],[Selling_Price]]</f>
        <v>2207.02</v>
      </c>
      <c r="K2602" s="1">
        <f>Table2[[#This Row],[Quantity]]</f>
        <v>4</v>
      </c>
      <c r="L2602" s="1" t="str">
        <f>IF(ISBLANK(Table2[[#This Row],[Status]]), "No Data Entered", IFERROR(Table2[[#This Row],[Status]], "No Data Entered"))</f>
        <v>Delivered</v>
      </c>
    </row>
    <row r="2603" spans="1:12" x14ac:dyDescent="0.3">
      <c r="A2603" s="1" t="str">
        <f>Table2[[#This Row],[Product_ID]]</f>
        <v>PRO4353</v>
      </c>
      <c r="B2603" s="1" t="str">
        <f>Table2[[#This Row],[Customer_ID]]</f>
        <v>CUST87379</v>
      </c>
      <c r="C2603" s="14" t="str">
        <f>Table2[[#This Row],[Date]]</f>
        <v>27/09/2025</v>
      </c>
      <c r="D2603" s="1" t="str">
        <f>TRIM(PROPER(Table2[[#This Row],[Product_Name]]))</f>
        <v>Smartwatch</v>
      </c>
      <c r="E2603" s="1" t="str">
        <f>TRIM(PROPER(Table2[[#This Row],[Country]]))</f>
        <v>India</v>
      </c>
      <c r="F2603" s="1" t="str">
        <f>TRIM(PROPER(Table2[[#This Row],[Category]]))</f>
        <v>Accessories</v>
      </c>
      <c r="G2603" s="1" t="str">
        <f>TRIM(PROPER(Table2[[#This Row],[Brand]]))</f>
        <v>Canon</v>
      </c>
      <c r="H2603" s="1">
        <f>Table2[[#This Row],[Supplier_ID]]</f>
        <v>1029</v>
      </c>
      <c r="I2603" s="1">
        <f>Table2[[#This Row],[Market_Price]]</f>
        <v>1814.17</v>
      </c>
      <c r="J2603" s="1">
        <f>Table2[[#This Row],[Selling_Price]]</f>
        <v>2189.0500000000002</v>
      </c>
      <c r="K2603" s="1">
        <f>Table2[[#This Row],[Quantity]]</f>
        <v>232</v>
      </c>
      <c r="L2603" s="1" t="str">
        <f>IF(ISBLANK(Table2[[#This Row],[Status]]), "No Data Entered", IFERROR(Table2[[#This Row],[Status]], "No Data Entered"))</f>
        <v>Delivered</v>
      </c>
    </row>
    <row r="2604" spans="1:12" x14ac:dyDescent="0.3">
      <c r="A2604" s="1" t="str">
        <f>Table2[[#This Row],[Product_ID]]</f>
        <v>PRO4350</v>
      </c>
      <c r="B2604" s="1" t="str">
        <f>Table2[[#This Row],[Customer_ID]]</f>
        <v>CUST87429</v>
      </c>
      <c r="C2604" s="14" t="str">
        <f>Table2[[#This Row],[Date]]</f>
        <v>26/06/2025</v>
      </c>
      <c r="D2604" s="1" t="str">
        <f>TRIM(PROPER(Table2[[#This Row],[Product_Name]]))</f>
        <v>Tablet</v>
      </c>
      <c r="E2604" s="1" t="str">
        <f>TRIM(PROPER(Table2[[#This Row],[Country]]))</f>
        <v>Australia</v>
      </c>
      <c r="F2604" s="1" t="str">
        <f>TRIM(PROPER(Table2[[#This Row],[Category]]))</f>
        <v>Office Supplies</v>
      </c>
      <c r="G2604" s="1" t="str">
        <f>TRIM(PROPER(Table2[[#This Row],[Brand]]))</f>
        <v>Samsung</v>
      </c>
      <c r="H2604" s="1">
        <f>Table2[[#This Row],[Supplier_ID]]</f>
        <v>1096</v>
      </c>
      <c r="I2604" s="1">
        <f>Table2[[#This Row],[Market_Price]]</f>
        <v>860.73</v>
      </c>
      <c r="J2604" s="1">
        <f>Table2[[#This Row],[Selling_Price]]</f>
        <v>1540.67</v>
      </c>
      <c r="K2604" s="1">
        <f>Table2[[#This Row],[Quantity]]</f>
        <v>3</v>
      </c>
      <c r="L2604" s="1" t="str">
        <f>IF(ISBLANK(Table2[[#This Row],[Status]]), "No Data Entered", IFERROR(Table2[[#This Row],[Status]], "No Data Entered"))</f>
        <v>Delivered</v>
      </c>
    </row>
    <row r="2605" spans="1:12" x14ac:dyDescent="0.3">
      <c r="A2605" s="1" t="str">
        <f>Table2[[#This Row],[Product_ID]]</f>
        <v>PRO4104</v>
      </c>
      <c r="B2605" s="1" t="str">
        <f>Table2[[#This Row],[Customer_ID]]</f>
        <v>CUST87583</v>
      </c>
      <c r="C2605" s="14" t="str">
        <f>Table2[[#This Row],[Date]]</f>
        <v>05/06/2021</v>
      </c>
      <c r="D2605" s="1" t="str">
        <f>TRIM(PROPER(Table2[[#This Row],[Product_Name]]))</f>
        <v>Tablet</v>
      </c>
      <c r="E2605" s="1" t="str">
        <f>TRIM(PROPER(Table2[[#This Row],[Country]]))</f>
        <v>Japan</v>
      </c>
      <c r="F2605" s="1" t="str">
        <f>TRIM(PROPER(Table2[[#This Row],[Category]]))</f>
        <v>Wearables</v>
      </c>
      <c r="G2605" s="1" t="str">
        <f>TRIM(PROPER(Table2[[#This Row],[Brand]]))</f>
        <v>Hp</v>
      </c>
      <c r="H2605" s="1">
        <f>Table2[[#This Row],[Supplier_ID]]</f>
        <v>1032</v>
      </c>
      <c r="I2605" s="1">
        <f>Table2[[#This Row],[Market_Price]]</f>
        <v>526.14</v>
      </c>
      <c r="J2605" s="1">
        <f>Table2[[#This Row],[Selling_Price]]</f>
        <v>696.86</v>
      </c>
      <c r="K2605" s="1">
        <f>Table2[[#This Row],[Quantity]]</f>
        <v>444</v>
      </c>
      <c r="L2605" s="1" t="str">
        <f>IF(ISBLANK(Table2[[#This Row],[Status]]), "No Data Entered", IFERROR(Table2[[#This Row],[Status]], "No Data Entered"))</f>
        <v>Delivered</v>
      </c>
    </row>
    <row r="2606" spans="1:12" x14ac:dyDescent="0.3">
      <c r="A2606" s="1" t="str">
        <f>Table2[[#This Row],[Product_ID]]</f>
        <v>PRO8254</v>
      </c>
      <c r="B2606" s="1" t="str">
        <f>Table2[[#This Row],[Customer_ID]]</f>
        <v>CUST87597</v>
      </c>
      <c r="C2606" s="14" t="str">
        <f>Table2[[#This Row],[Date]]</f>
        <v>29/09/2024</v>
      </c>
      <c r="D2606" s="1" t="str">
        <f>TRIM(PROPER(Table2[[#This Row],[Product_Name]]))</f>
        <v>Camera</v>
      </c>
      <c r="E2606" s="1" t="str">
        <f>TRIM(PROPER(Table2[[#This Row],[Country]]))</f>
        <v>Japan</v>
      </c>
      <c r="F2606" s="1" t="str">
        <f>TRIM(PROPER(Table2[[#This Row],[Category]]))</f>
        <v>Accessories</v>
      </c>
      <c r="G2606" s="1" t="str">
        <f>TRIM(PROPER(Table2[[#This Row],[Brand]]))</f>
        <v>Lenovo</v>
      </c>
      <c r="H2606" s="1">
        <f>Table2[[#This Row],[Supplier_ID]]</f>
        <v>1036</v>
      </c>
      <c r="I2606" s="1">
        <f>Table2[[#This Row],[Market_Price]]</f>
        <v>709.61</v>
      </c>
      <c r="J2606" s="1">
        <f>Table2[[#This Row],[Selling_Price]]</f>
        <v>1071.97</v>
      </c>
      <c r="K2606" s="1">
        <f>Table2[[#This Row],[Quantity]]</f>
        <v>202</v>
      </c>
      <c r="L2606" s="1" t="str">
        <f>IF(ISBLANK(Table2[[#This Row],[Status]]), "No Data Entered", IFERROR(Table2[[#This Row],[Status]], "No Data Entered"))</f>
        <v>Delivered</v>
      </c>
    </row>
    <row r="2607" spans="1:12" x14ac:dyDescent="0.3">
      <c r="A2607" s="1" t="str">
        <f>Table2[[#This Row],[Product_ID]]</f>
        <v>PRO5602</v>
      </c>
      <c r="B2607" s="1" t="str">
        <f>Table2[[#This Row],[Customer_ID]]</f>
        <v>CUST87725</v>
      </c>
      <c r="C2607" s="14" t="str">
        <f>Table2[[#This Row],[Date]]</f>
        <v>14/05/2023</v>
      </c>
      <c r="D2607" s="1" t="str">
        <f>TRIM(PROPER(Table2[[#This Row],[Product_Name]]))</f>
        <v>Tablet</v>
      </c>
      <c r="E2607" s="1" t="str">
        <f>TRIM(PROPER(Table2[[#This Row],[Country]]))</f>
        <v>Canada</v>
      </c>
      <c r="F2607" s="1" t="str">
        <f>TRIM(PROPER(Table2[[#This Row],[Category]]))</f>
        <v>Office Supplies</v>
      </c>
      <c r="G2607" s="1" t="str">
        <f>TRIM(PROPER(Table2[[#This Row],[Brand]]))</f>
        <v>Sony</v>
      </c>
      <c r="H2607" s="1">
        <f>Table2[[#This Row],[Supplier_ID]]</f>
        <v>1054</v>
      </c>
      <c r="I2607" s="1">
        <f>Table2[[#This Row],[Market_Price]]</f>
        <v>542.22</v>
      </c>
      <c r="J2607" s="1">
        <f>Table2[[#This Row],[Selling_Price]]</f>
        <v>967.05</v>
      </c>
      <c r="K2607" s="1">
        <f>Table2[[#This Row],[Quantity]]</f>
        <v>464</v>
      </c>
      <c r="L2607" s="1" t="str">
        <f>IF(ISBLANK(Table2[[#This Row],[Status]]), "No Data Entered", IFERROR(Table2[[#This Row],[Status]], "No Data Entered"))</f>
        <v>Delivered</v>
      </c>
    </row>
    <row r="2608" spans="1:12" x14ac:dyDescent="0.3">
      <c r="A2608" s="1" t="str">
        <f>Table2[[#This Row],[Product_ID]]</f>
        <v>PRO7629</v>
      </c>
      <c r="B2608" s="1" t="str">
        <f>Table2[[#This Row],[Customer_ID]]</f>
        <v>CUST87774</v>
      </c>
      <c r="C2608" s="14" t="str">
        <f>Table2[[#This Row],[Date]]</f>
        <v>03/01/2021</v>
      </c>
      <c r="D2608" s="1" t="str">
        <f>TRIM(PROPER(Table2[[#This Row],[Product_Name]]))</f>
        <v>Headphones</v>
      </c>
      <c r="E2608" s="1" t="str">
        <f>TRIM(PROPER(Table2[[#This Row],[Country]]))</f>
        <v>India</v>
      </c>
      <c r="F2608" s="1" t="str">
        <f>TRIM(PROPER(Table2[[#This Row],[Category]]))</f>
        <v>Office Supplies</v>
      </c>
      <c r="G2608" s="1" t="str">
        <f>TRIM(PROPER(Table2[[#This Row],[Brand]]))</f>
        <v>Asus</v>
      </c>
      <c r="H2608" s="1">
        <f>Table2[[#This Row],[Supplier_ID]]</f>
        <v>1012</v>
      </c>
      <c r="I2608" s="1">
        <f>Table2[[#This Row],[Market_Price]]</f>
        <v>1027.0999999999999</v>
      </c>
      <c r="J2608" s="1">
        <f>Table2[[#This Row],[Selling_Price]]</f>
        <v>1920.27</v>
      </c>
      <c r="K2608" s="1">
        <f>Table2[[#This Row],[Quantity]]</f>
        <v>32</v>
      </c>
      <c r="L2608" s="1" t="str">
        <f>IF(ISBLANK(Table2[[#This Row],[Status]]), "No Data Entered", IFERROR(Table2[[#This Row],[Status]], "No Data Entered"))</f>
        <v>Delivered</v>
      </c>
    </row>
    <row r="2609" spans="1:12" x14ac:dyDescent="0.3">
      <c r="A2609" s="1" t="str">
        <f>Table2[[#This Row],[Product_ID]]</f>
        <v>PRO9080</v>
      </c>
      <c r="B2609" s="1" t="str">
        <f>Table2[[#This Row],[Customer_ID]]</f>
        <v>CUST87786</v>
      </c>
      <c r="C2609" s="14" t="str">
        <f>Table2[[#This Row],[Date]]</f>
        <v>14/05/2024</v>
      </c>
      <c r="D2609" s="1" t="str">
        <f>TRIM(PROPER(Table2[[#This Row],[Product_Name]]))</f>
        <v>Headphones</v>
      </c>
      <c r="E2609" s="1" t="str">
        <f>TRIM(PROPER(Table2[[#This Row],[Country]]))</f>
        <v>Canada</v>
      </c>
      <c r="F2609" s="1" t="str">
        <f>TRIM(PROPER(Table2[[#This Row],[Category]]))</f>
        <v>Computers</v>
      </c>
      <c r="G2609" s="1" t="str">
        <f>TRIM(PROPER(Table2[[#This Row],[Brand]]))</f>
        <v>Microsoft</v>
      </c>
      <c r="H2609" s="1">
        <f>Table2[[#This Row],[Supplier_ID]]</f>
        <v>1032</v>
      </c>
      <c r="I2609" s="1">
        <f>Table2[[#This Row],[Market_Price]]</f>
        <v>274.99</v>
      </c>
      <c r="J2609" s="1">
        <f>Table2[[#This Row],[Selling_Price]]</f>
        <v>409.82</v>
      </c>
      <c r="K2609" s="1">
        <f>Table2[[#This Row],[Quantity]]</f>
        <v>44</v>
      </c>
      <c r="L2609" s="1" t="str">
        <f>IF(ISBLANK(Table2[[#This Row],[Status]]), "No Data Entered", IFERROR(Table2[[#This Row],[Status]], "No Data Entered"))</f>
        <v>Delivered</v>
      </c>
    </row>
    <row r="2610" spans="1:12" x14ac:dyDescent="0.3">
      <c r="A2610" s="1" t="str">
        <f>Table2[[#This Row],[Product_ID]]</f>
        <v>PRO3847</v>
      </c>
      <c r="B2610" s="1" t="str">
        <f>Table2[[#This Row],[Customer_ID]]</f>
        <v>CUST87836</v>
      </c>
      <c r="C2610" s="14" t="str">
        <f>Table2[[#This Row],[Date]]</f>
        <v>25/01/2023</v>
      </c>
      <c r="D2610" s="1" t="str">
        <f>TRIM(PROPER(Table2[[#This Row],[Product_Name]]))</f>
        <v>Camera</v>
      </c>
      <c r="E2610" s="1" t="str">
        <f>TRIM(PROPER(Table2[[#This Row],[Country]]))</f>
        <v>France</v>
      </c>
      <c r="F2610" s="1" t="str">
        <f>TRIM(PROPER(Table2[[#This Row],[Category]]))</f>
        <v>Computers</v>
      </c>
      <c r="G2610" s="1" t="str">
        <f>TRIM(PROPER(Table2[[#This Row],[Brand]]))</f>
        <v>Microsoft</v>
      </c>
      <c r="H2610" s="1">
        <f>Table2[[#This Row],[Supplier_ID]]</f>
        <v>1060</v>
      </c>
      <c r="I2610" s="1">
        <f>Table2[[#This Row],[Market_Price]]</f>
        <v>228</v>
      </c>
      <c r="J2610" s="1">
        <f>Table2[[#This Row],[Selling_Price]]</f>
        <v>256.17</v>
      </c>
      <c r="K2610" s="1">
        <f>Table2[[#This Row],[Quantity]]</f>
        <v>44</v>
      </c>
      <c r="L2610" s="1" t="str">
        <f>IF(ISBLANK(Table2[[#This Row],[Status]]), "No Data Entered", IFERROR(Table2[[#This Row],[Status]], "No Data Entered"))</f>
        <v>Delivered</v>
      </c>
    </row>
    <row r="2611" spans="1:12" x14ac:dyDescent="0.3">
      <c r="A2611" s="1" t="str">
        <f>Table2[[#This Row],[Product_ID]]</f>
        <v>PRO9014</v>
      </c>
      <c r="B2611" s="1" t="str">
        <f>Table2[[#This Row],[Customer_ID]]</f>
        <v>CUST87878</v>
      </c>
      <c r="C2611" s="14" t="str">
        <f>Table2[[#This Row],[Date]]</f>
        <v>31/01/2024</v>
      </c>
      <c r="D2611" s="1" t="str">
        <f>TRIM(PROPER(Table2[[#This Row],[Product_Name]]))</f>
        <v>Mouse</v>
      </c>
      <c r="E2611" s="1" t="str">
        <f>TRIM(PROPER(Table2[[#This Row],[Country]]))</f>
        <v>Japan</v>
      </c>
      <c r="F2611" s="1" t="str">
        <f>TRIM(PROPER(Table2[[#This Row],[Category]]))</f>
        <v>Computers</v>
      </c>
      <c r="G2611" s="1" t="str">
        <f>TRIM(PROPER(Table2[[#This Row],[Brand]]))</f>
        <v>Logitech</v>
      </c>
      <c r="H2611" s="1">
        <f>Table2[[#This Row],[Supplier_ID]]</f>
        <v>1034</v>
      </c>
      <c r="I2611" s="1">
        <f>Table2[[#This Row],[Market_Price]]</f>
        <v>215.14</v>
      </c>
      <c r="J2611" s="1">
        <f>Table2[[#This Row],[Selling_Price]]</f>
        <v>352.36</v>
      </c>
      <c r="K2611" s="1">
        <f>Table2[[#This Row],[Quantity]]</f>
        <v>315</v>
      </c>
      <c r="L2611" s="1" t="str">
        <f>IF(ISBLANK(Table2[[#This Row],[Status]]), "No Data Entered", IFERROR(Table2[[#This Row],[Status]], "No Data Entered"))</f>
        <v>Delivered</v>
      </c>
    </row>
    <row r="2612" spans="1:12" x14ac:dyDescent="0.3">
      <c r="A2612" s="1" t="str">
        <f>Table2[[#This Row],[Product_ID]]</f>
        <v>PRO1717</v>
      </c>
      <c r="B2612" s="1" t="str">
        <f>Table2[[#This Row],[Customer_ID]]</f>
        <v>CUST87894</v>
      </c>
      <c r="C2612" s="14" t="str">
        <f>Table2[[#This Row],[Date]]</f>
        <v>28/12/2023</v>
      </c>
      <c r="D2612" s="1" t="str">
        <f>TRIM(PROPER(Table2[[#This Row],[Product_Name]]))</f>
        <v>Mouse</v>
      </c>
      <c r="E2612" s="1" t="str">
        <f>TRIM(PROPER(Table2[[#This Row],[Country]]))</f>
        <v>France</v>
      </c>
      <c r="F2612" s="1" t="str">
        <f>TRIM(PROPER(Table2[[#This Row],[Category]]))</f>
        <v>Accessories</v>
      </c>
      <c r="G2612" s="1" t="str">
        <f>TRIM(PROPER(Table2[[#This Row],[Brand]]))</f>
        <v>Hp</v>
      </c>
      <c r="H2612" s="1">
        <f>Table2[[#This Row],[Supplier_ID]]</f>
        <v>1033</v>
      </c>
      <c r="I2612" s="1">
        <f>Table2[[#This Row],[Market_Price]]</f>
        <v>1091.4100000000001</v>
      </c>
      <c r="J2612" s="1">
        <f>Table2[[#This Row],[Selling_Price]]</f>
        <v>1449.27</v>
      </c>
      <c r="K2612" s="1">
        <f>Table2[[#This Row],[Quantity]]</f>
        <v>472</v>
      </c>
      <c r="L2612" s="1" t="str">
        <f>IF(ISBLANK(Table2[[#This Row],[Status]]), "No Data Entered", IFERROR(Table2[[#This Row],[Status]], "No Data Entered"))</f>
        <v>Delivered</v>
      </c>
    </row>
    <row r="2613" spans="1:12" x14ac:dyDescent="0.3">
      <c r="A2613" s="1" t="str">
        <f>Table2[[#This Row],[Product_ID]]</f>
        <v>PRO5125</v>
      </c>
      <c r="B2613" s="1" t="str">
        <f>Table2[[#This Row],[Customer_ID]]</f>
        <v>CUST87926</v>
      </c>
      <c r="C2613" s="14" t="str">
        <f>Table2[[#This Row],[Date]]</f>
        <v>16/07/2020</v>
      </c>
      <c r="D2613" s="1" t="str">
        <f>TRIM(PROPER(Table2[[#This Row],[Product_Name]]))</f>
        <v>Monitor</v>
      </c>
      <c r="E2613" s="1" t="str">
        <f>TRIM(PROPER(Table2[[#This Row],[Country]]))</f>
        <v>Brazil</v>
      </c>
      <c r="F2613" s="1" t="str">
        <f>TRIM(PROPER(Table2[[#This Row],[Category]]))</f>
        <v>Electronics</v>
      </c>
      <c r="G2613" s="1" t="str">
        <f>TRIM(PROPER(Table2[[#This Row],[Brand]]))</f>
        <v>Dell</v>
      </c>
      <c r="H2613" s="1">
        <f>Table2[[#This Row],[Supplier_ID]]</f>
        <v>1094</v>
      </c>
      <c r="I2613" s="1">
        <f>Table2[[#This Row],[Market_Price]]</f>
        <v>305.12</v>
      </c>
      <c r="J2613" s="1">
        <f>Table2[[#This Row],[Selling_Price]]</f>
        <v>527.58000000000004</v>
      </c>
      <c r="K2613" s="1">
        <f>Table2[[#This Row],[Quantity]]</f>
        <v>460</v>
      </c>
      <c r="L2613" s="1" t="str">
        <f>IF(ISBLANK(Table2[[#This Row],[Status]]), "No Data Entered", IFERROR(Table2[[#This Row],[Status]], "No Data Entered"))</f>
        <v>Delivered</v>
      </c>
    </row>
    <row r="2614" spans="1:12" x14ac:dyDescent="0.3">
      <c r="A2614" s="1" t="str">
        <f>Table2[[#This Row],[Product_ID]]</f>
        <v>PRO7928</v>
      </c>
      <c r="B2614" s="1" t="str">
        <f>Table2[[#This Row],[Customer_ID]]</f>
        <v>CUST87971</v>
      </c>
      <c r="C2614" s="14" t="str">
        <f>Table2[[#This Row],[Date]]</f>
        <v>28/08/2021</v>
      </c>
      <c r="D2614" s="1" t="str">
        <f>TRIM(PROPER(Table2[[#This Row],[Product_Name]]))</f>
        <v>Monitor</v>
      </c>
      <c r="E2614" s="1" t="str">
        <f>TRIM(PROPER(Table2[[#This Row],[Country]]))</f>
        <v>Uk</v>
      </c>
      <c r="F2614" s="1" t="str">
        <f>TRIM(PROPER(Table2[[#This Row],[Category]]))</f>
        <v>Accessories</v>
      </c>
      <c r="G2614" s="1" t="str">
        <f>TRIM(PROPER(Table2[[#This Row],[Brand]]))</f>
        <v>Canon</v>
      </c>
      <c r="H2614" s="1">
        <f>Table2[[#This Row],[Supplier_ID]]</f>
        <v>1007</v>
      </c>
      <c r="I2614" s="1">
        <f>Table2[[#This Row],[Market_Price]]</f>
        <v>137.54</v>
      </c>
      <c r="J2614" s="1">
        <f>Table2[[#This Row],[Selling_Price]]</f>
        <v>248.63</v>
      </c>
      <c r="K2614" s="1">
        <f>Table2[[#This Row],[Quantity]]</f>
        <v>423</v>
      </c>
      <c r="L2614" s="1" t="str">
        <f>IF(ISBLANK(Table2[[#This Row],[Status]]), "No Data Entered", IFERROR(Table2[[#This Row],[Status]], "No Data Entered"))</f>
        <v>Delivered</v>
      </c>
    </row>
    <row r="2615" spans="1:12" x14ac:dyDescent="0.3">
      <c r="A2615" s="1" t="str">
        <f>Table2[[#This Row],[Product_ID]]</f>
        <v>PRO4116</v>
      </c>
      <c r="B2615" s="1" t="str">
        <f>Table2[[#This Row],[Customer_ID]]</f>
        <v>CUST88029</v>
      </c>
      <c r="C2615" s="14" t="str">
        <f>Table2[[#This Row],[Date]]</f>
        <v>27/11/2022</v>
      </c>
      <c r="D2615" s="1" t="str">
        <f>TRIM(PROPER(Table2[[#This Row],[Product_Name]]))</f>
        <v>Camera</v>
      </c>
      <c r="E2615" s="1" t="str">
        <f>TRIM(PROPER(Table2[[#This Row],[Country]]))</f>
        <v>Uk</v>
      </c>
      <c r="F2615" s="1" t="str">
        <f>TRIM(PROPER(Table2[[#This Row],[Category]]))</f>
        <v>Office Supplies</v>
      </c>
      <c r="G2615" s="1" t="str">
        <f>TRIM(PROPER(Table2[[#This Row],[Brand]]))</f>
        <v>Lenovo</v>
      </c>
      <c r="H2615" s="1">
        <f>Table2[[#This Row],[Supplier_ID]]</f>
        <v>1066</v>
      </c>
      <c r="I2615" s="1">
        <f>Table2[[#This Row],[Market_Price]]</f>
        <v>1729.17</v>
      </c>
      <c r="J2615" s="1">
        <f>Table2[[#This Row],[Selling_Price]]</f>
        <v>2008.16</v>
      </c>
      <c r="K2615" s="1">
        <f>Table2[[#This Row],[Quantity]]</f>
        <v>63</v>
      </c>
      <c r="L2615" s="1" t="str">
        <f>IF(ISBLANK(Table2[[#This Row],[Status]]), "No Data Entered", IFERROR(Table2[[#This Row],[Status]], "No Data Entered"))</f>
        <v>Delivered</v>
      </c>
    </row>
    <row r="2616" spans="1:12" x14ac:dyDescent="0.3">
      <c r="A2616" s="1" t="str">
        <f>Table2[[#This Row],[Product_ID]]</f>
        <v>PRO5704</v>
      </c>
      <c r="B2616" s="1" t="str">
        <f>Table2[[#This Row],[Customer_ID]]</f>
        <v>CUST88084</v>
      </c>
      <c r="C2616" s="14" t="str">
        <f>Table2[[#This Row],[Date]]</f>
        <v>22/10/2024</v>
      </c>
      <c r="D2616" s="1" t="str">
        <f>TRIM(PROPER(Table2[[#This Row],[Product_Name]]))</f>
        <v>Smartphone</v>
      </c>
      <c r="E2616" s="1" t="str">
        <f>TRIM(PROPER(Table2[[#This Row],[Country]]))</f>
        <v>Brazil</v>
      </c>
      <c r="F2616" s="1" t="str">
        <f>TRIM(PROPER(Table2[[#This Row],[Category]]))</f>
        <v>Accessories</v>
      </c>
      <c r="G2616" s="1" t="str">
        <f>TRIM(PROPER(Table2[[#This Row],[Brand]]))</f>
        <v>Hp</v>
      </c>
      <c r="H2616" s="1">
        <f>Table2[[#This Row],[Supplier_ID]]</f>
        <v>1056</v>
      </c>
      <c r="I2616" s="1">
        <f>Table2[[#This Row],[Market_Price]]</f>
        <v>103.08</v>
      </c>
      <c r="J2616" s="1">
        <f>Table2[[#This Row],[Selling_Price]]</f>
        <v>133.66999999999999</v>
      </c>
      <c r="K2616" s="1">
        <f>Table2[[#This Row],[Quantity]]</f>
        <v>57</v>
      </c>
      <c r="L2616" s="1" t="str">
        <f>IF(ISBLANK(Table2[[#This Row],[Status]]), "No Data Entered", IFERROR(Table2[[#This Row],[Status]], "No Data Entered"))</f>
        <v>Delivered</v>
      </c>
    </row>
    <row r="2617" spans="1:12" x14ac:dyDescent="0.3">
      <c r="A2617" s="1" t="str">
        <f>Table2[[#This Row],[Product_ID]]</f>
        <v>PRO3665</v>
      </c>
      <c r="B2617" s="1" t="str">
        <f>Table2[[#This Row],[Customer_ID]]</f>
        <v>CUST88132</v>
      </c>
      <c r="C2617" s="14" t="str">
        <f>Table2[[#This Row],[Date]]</f>
        <v>09/03/2020</v>
      </c>
      <c r="D2617" s="1" t="str">
        <f>TRIM(PROPER(Table2[[#This Row],[Product_Name]]))</f>
        <v>Monitor</v>
      </c>
      <c r="E2617" s="1" t="str">
        <f>TRIM(PROPER(Table2[[#This Row],[Country]]))</f>
        <v>Usa</v>
      </c>
      <c r="F2617" s="1" t="str">
        <f>TRIM(PROPER(Table2[[#This Row],[Category]]))</f>
        <v>Computers</v>
      </c>
      <c r="G2617" s="1" t="str">
        <f>TRIM(PROPER(Table2[[#This Row],[Brand]]))</f>
        <v>Asus</v>
      </c>
      <c r="H2617" s="1">
        <f>Table2[[#This Row],[Supplier_ID]]</f>
        <v>1007</v>
      </c>
      <c r="I2617" s="1">
        <f>Table2[[#This Row],[Market_Price]]</f>
        <v>634.92999999999995</v>
      </c>
      <c r="J2617" s="1">
        <f>Table2[[#This Row],[Selling_Price]]</f>
        <v>1091.1400000000001</v>
      </c>
      <c r="K2617" s="1">
        <f>Table2[[#This Row],[Quantity]]</f>
        <v>390</v>
      </c>
      <c r="L2617" s="1" t="str">
        <f>IF(ISBLANK(Table2[[#This Row],[Status]]), "No Data Entered", IFERROR(Table2[[#This Row],[Status]], "No Data Entered"))</f>
        <v>Delivered</v>
      </c>
    </row>
    <row r="2618" spans="1:12" x14ac:dyDescent="0.3">
      <c r="A2618" s="1" t="str">
        <f>Table2[[#This Row],[Product_ID]]</f>
        <v>PRO7489</v>
      </c>
      <c r="B2618" s="1" t="str">
        <f>Table2[[#This Row],[Customer_ID]]</f>
        <v>CUST88156</v>
      </c>
      <c r="C2618" s="14" t="str">
        <f>Table2[[#This Row],[Date]]</f>
        <v>28/12/2024</v>
      </c>
      <c r="D2618" s="1" t="str">
        <f>TRIM(PROPER(Table2[[#This Row],[Product_Name]]))</f>
        <v>Laptop</v>
      </c>
      <c r="E2618" s="1" t="str">
        <f>TRIM(PROPER(Table2[[#This Row],[Country]]))</f>
        <v>India</v>
      </c>
      <c r="F2618" s="1" t="str">
        <f>TRIM(PROPER(Table2[[#This Row],[Category]]))</f>
        <v>Wearables</v>
      </c>
      <c r="G2618" s="1" t="str">
        <f>TRIM(PROPER(Table2[[#This Row],[Brand]]))</f>
        <v>Sony</v>
      </c>
      <c r="H2618" s="1">
        <f>Table2[[#This Row],[Supplier_ID]]</f>
        <v>1087</v>
      </c>
      <c r="I2618" s="1">
        <f>Table2[[#This Row],[Market_Price]]</f>
        <v>450.51</v>
      </c>
      <c r="J2618" s="1">
        <f>Table2[[#This Row],[Selling_Price]]</f>
        <v>727.81</v>
      </c>
      <c r="K2618" s="1">
        <f>Table2[[#This Row],[Quantity]]</f>
        <v>442</v>
      </c>
      <c r="L2618" s="1" t="str">
        <f>IF(ISBLANK(Table2[[#This Row],[Status]]), "No Data Entered", IFERROR(Table2[[#This Row],[Status]], "No Data Entered"))</f>
        <v>Delivered</v>
      </c>
    </row>
    <row r="2619" spans="1:12" x14ac:dyDescent="0.3">
      <c r="A2619" s="1" t="str">
        <f>Table2[[#This Row],[Product_ID]]</f>
        <v>PRO7908</v>
      </c>
      <c r="B2619" s="1" t="str">
        <f>Table2[[#This Row],[Customer_ID]]</f>
        <v>CUST88168</v>
      </c>
      <c r="C2619" s="14" t="str">
        <f>Table2[[#This Row],[Date]]</f>
        <v>01/05/2021</v>
      </c>
      <c r="D2619" s="1" t="str">
        <f>TRIM(PROPER(Table2[[#This Row],[Product_Name]]))</f>
        <v>Printer</v>
      </c>
      <c r="E2619" s="1" t="str">
        <f>TRIM(PROPER(Table2[[#This Row],[Country]]))</f>
        <v>Brazil</v>
      </c>
      <c r="F2619" s="1" t="str">
        <f>TRIM(PROPER(Table2[[#This Row],[Category]]))</f>
        <v>Electronics</v>
      </c>
      <c r="G2619" s="1" t="str">
        <f>TRIM(PROPER(Table2[[#This Row],[Brand]]))</f>
        <v>Canon</v>
      </c>
      <c r="H2619" s="1">
        <f>Table2[[#This Row],[Supplier_ID]]</f>
        <v>1038</v>
      </c>
      <c r="I2619" s="1">
        <f>Table2[[#This Row],[Market_Price]]</f>
        <v>779.37</v>
      </c>
      <c r="J2619" s="1">
        <f>Table2[[#This Row],[Selling_Price]]</f>
        <v>1278.43</v>
      </c>
      <c r="K2619" s="1">
        <f>Table2[[#This Row],[Quantity]]</f>
        <v>409</v>
      </c>
      <c r="L2619" s="1" t="str">
        <f>IF(ISBLANK(Table2[[#This Row],[Status]]), "No Data Entered", IFERROR(Table2[[#This Row],[Status]], "No Data Entered"))</f>
        <v>Delivered</v>
      </c>
    </row>
    <row r="2620" spans="1:12" x14ac:dyDescent="0.3">
      <c r="A2620" s="1" t="str">
        <f>Table2[[#This Row],[Product_ID]]</f>
        <v>PRO9036</v>
      </c>
      <c r="B2620" s="1" t="str">
        <f>Table2[[#This Row],[Customer_ID]]</f>
        <v>CUST88312</v>
      </c>
      <c r="C2620" s="14" t="str">
        <f>Table2[[#This Row],[Date]]</f>
        <v>24/05/2021</v>
      </c>
      <c r="D2620" s="1" t="str">
        <f>TRIM(PROPER(Table2[[#This Row],[Product_Name]]))</f>
        <v>Smartwatch</v>
      </c>
      <c r="E2620" s="1" t="str">
        <f>TRIM(PROPER(Table2[[#This Row],[Country]]))</f>
        <v>China</v>
      </c>
      <c r="F2620" s="1" t="str">
        <f>TRIM(PROPER(Table2[[#This Row],[Category]]))</f>
        <v>Accessories</v>
      </c>
      <c r="G2620" s="1" t="str">
        <f>TRIM(PROPER(Table2[[#This Row],[Brand]]))</f>
        <v>Asus</v>
      </c>
      <c r="H2620" s="1">
        <f>Table2[[#This Row],[Supplier_ID]]</f>
        <v>1083</v>
      </c>
      <c r="I2620" s="1">
        <f>Table2[[#This Row],[Market_Price]]</f>
        <v>1655.21</v>
      </c>
      <c r="J2620" s="1">
        <f>Table2[[#This Row],[Selling_Price]]</f>
        <v>2124.2399999999998</v>
      </c>
      <c r="K2620" s="1">
        <f>Table2[[#This Row],[Quantity]]</f>
        <v>490</v>
      </c>
      <c r="L2620" s="1" t="str">
        <f>IF(ISBLANK(Table2[[#This Row],[Status]]), "No Data Entered", IFERROR(Table2[[#This Row],[Status]], "No Data Entered"))</f>
        <v>Delivered</v>
      </c>
    </row>
    <row r="2621" spans="1:12" x14ac:dyDescent="0.3">
      <c r="A2621" s="1" t="str">
        <f>Table2[[#This Row],[Product_ID]]</f>
        <v>PRO2863</v>
      </c>
      <c r="B2621" s="1" t="str">
        <f>Table2[[#This Row],[Customer_ID]]</f>
        <v>CUST88381</v>
      </c>
      <c r="C2621" s="14" t="str">
        <f>Table2[[#This Row],[Date]]</f>
        <v>01/09/2021</v>
      </c>
      <c r="D2621" s="1" t="str">
        <f>TRIM(PROPER(Table2[[#This Row],[Product_Name]]))</f>
        <v>Monitor</v>
      </c>
      <c r="E2621" s="1" t="str">
        <f>TRIM(PROPER(Table2[[#This Row],[Country]]))</f>
        <v>France</v>
      </c>
      <c r="F2621" s="1" t="str">
        <f>TRIM(PROPER(Table2[[#This Row],[Category]]))</f>
        <v>Wearables</v>
      </c>
      <c r="G2621" s="1" t="str">
        <f>TRIM(PROPER(Table2[[#This Row],[Brand]]))</f>
        <v>Logitech</v>
      </c>
      <c r="H2621" s="1">
        <f>Table2[[#This Row],[Supplier_ID]]</f>
        <v>1001</v>
      </c>
      <c r="I2621" s="1">
        <f>Table2[[#This Row],[Market_Price]]</f>
        <v>1920.37</v>
      </c>
      <c r="J2621" s="1">
        <f>Table2[[#This Row],[Selling_Price]]</f>
        <v>3509.12</v>
      </c>
      <c r="K2621" s="1">
        <f>Table2[[#This Row],[Quantity]]</f>
        <v>46</v>
      </c>
      <c r="L2621" s="1" t="str">
        <f>IF(ISBLANK(Table2[[#This Row],[Status]]), "No Data Entered", IFERROR(Table2[[#This Row],[Status]], "No Data Entered"))</f>
        <v>Delivered</v>
      </c>
    </row>
    <row r="2622" spans="1:12" x14ac:dyDescent="0.3">
      <c r="A2622" s="1" t="str">
        <f>Table2[[#This Row],[Product_ID]]</f>
        <v>PRO3924</v>
      </c>
      <c r="B2622" s="1" t="str">
        <f>Table2[[#This Row],[Customer_ID]]</f>
        <v>CUST88382</v>
      </c>
      <c r="C2622" s="14" t="str">
        <f>Table2[[#This Row],[Date]]</f>
        <v>03/02/2022</v>
      </c>
      <c r="D2622" s="1" t="str">
        <f>TRIM(PROPER(Table2[[#This Row],[Product_Name]]))</f>
        <v>Printer</v>
      </c>
      <c r="E2622" s="1" t="str">
        <f>TRIM(PROPER(Table2[[#This Row],[Country]]))</f>
        <v>Usa</v>
      </c>
      <c r="F2622" s="1" t="str">
        <f>TRIM(PROPER(Table2[[#This Row],[Category]]))</f>
        <v>Computers</v>
      </c>
      <c r="G2622" s="1" t="str">
        <f>TRIM(PROPER(Table2[[#This Row],[Brand]]))</f>
        <v>Lenovo</v>
      </c>
      <c r="H2622" s="1">
        <f>Table2[[#This Row],[Supplier_ID]]</f>
        <v>1014</v>
      </c>
      <c r="I2622" s="1">
        <f>Table2[[#This Row],[Market_Price]]</f>
        <v>1868.8</v>
      </c>
      <c r="J2622" s="1">
        <f>Table2[[#This Row],[Selling_Price]]</f>
        <v>2265.64</v>
      </c>
      <c r="K2622" s="1">
        <f>Table2[[#This Row],[Quantity]]</f>
        <v>167</v>
      </c>
      <c r="L2622" s="1" t="str">
        <f>IF(ISBLANK(Table2[[#This Row],[Status]]), "No Data Entered", IFERROR(Table2[[#This Row],[Status]], "No Data Entered"))</f>
        <v>Delivered</v>
      </c>
    </row>
    <row r="2623" spans="1:12" x14ac:dyDescent="0.3">
      <c r="A2623" s="1" t="str">
        <f>Table2[[#This Row],[Product_ID]]</f>
        <v>PRO5991</v>
      </c>
      <c r="B2623" s="1" t="str">
        <f>Table2[[#This Row],[Customer_ID]]</f>
        <v>CUST88399</v>
      </c>
      <c r="C2623" s="14" t="str">
        <f>Table2[[#This Row],[Date]]</f>
        <v>27/03/2024</v>
      </c>
      <c r="D2623" s="1" t="str">
        <f>TRIM(PROPER(Table2[[#This Row],[Product_Name]]))</f>
        <v>Headphones</v>
      </c>
      <c r="E2623" s="1" t="str">
        <f>TRIM(PROPER(Table2[[#This Row],[Country]]))</f>
        <v>Canada</v>
      </c>
      <c r="F2623" s="1" t="str">
        <f>TRIM(PROPER(Table2[[#This Row],[Category]]))</f>
        <v>Office Supplies</v>
      </c>
      <c r="G2623" s="1" t="str">
        <f>TRIM(PROPER(Table2[[#This Row],[Brand]]))</f>
        <v>Hp</v>
      </c>
      <c r="H2623" s="1">
        <f>Table2[[#This Row],[Supplier_ID]]</f>
        <v>1020</v>
      </c>
      <c r="I2623" s="1">
        <f>Table2[[#This Row],[Market_Price]]</f>
        <v>1725.17</v>
      </c>
      <c r="J2623" s="1">
        <f>Table2[[#This Row],[Selling_Price]]</f>
        <v>3360.64</v>
      </c>
      <c r="K2623" s="1">
        <f>Table2[[#This Row],[Quantity]]</f>
        <v>48</v>
      </c>
      <c r="L2623" s="1" t="str">
        <f>IF(ISBLANK(Table2[[#This Row],[Status]]), "No Data Entered", IFERROR(Table2[[#This Row],[Status]], "No Data Entered"))</f>
        <v>Delivered</v>
      </c>
    </row>
    <row r="2624" spans="1:12" x14ac:dyDescent="0.3">
      <c r="A2624" s="1" t="str">
        <f>Table2[[#This Row],[Product_ID]]</f>
        <v>PRO7937</v>
      </c>
      <c r="B2624" s="1" t="str">
        <f>Table2[[#This Row],[Customer_ID]]</f>
        <v>CUST88510</v>
      </c>
      <c r="C2624" s="14" t="str">
        <f>Table2[[#This Row],[Date]]</f>
        <v>10/07/2020</v>
      </c>
      <c r="D2624" s="1" t="str">
        <f>TRIM(PROPER(Table2[[#This Row],[Product_Name]]))</f>
        <v>Camera</v>
      </c>
      <c r="E2624" s="1" t="str">
        <f>TRIM(PROPER(Table2[[#This Row],[Country]]))</f>
        <v>Germany</v>
      </c>
      <c r="F2624" s="1" t="str">
        <f>TRIM(PROPER(Table2[[#This Row],[Category]]))</f>
        <v>Accessories</v>
      </c>
      <c r="G2624" s="1" t="str">
        <f>TRIM(PROPER(Table2[[#This Row],[Brand]]))</f>
        <v>Canon</v>
      </c>
      <c r="H2624" s="1">
        <f>Table2[[#This Row],[Supplier_ID]]</f>
        <v>1078</v>
      </c>
      <c r="I2624" s="1">
        <f>Table2[[#This Row],[Market_Price]]</f>
        <v>1001.44</v>
      </c>
      <c r="J2624" s="1">
        <f>Table2[[#This Row],[Selling_Price]]</f>
        <v>1152.42</v>
      </c>
      <c r="K2624" s="1">
        <f>Table2[[#This Row],[Quantity]]</f>
        <v>498</v>
      </c>
      <c r="L2624" s="1" t="str">
        <f>IF(ISBLANK(Table2[[#This Row],[Status]]), "No Data Entered", IFERROR(Table2[[#This Row],[Status]], "No Data Entered"))</f>
        <v>Delivered</v>
      </c>
    </row>
    <row r="2625" spans="1:12" x14ac:dyDescent="0.3">
      <c r="A2625" s="1" t="str">
        <f>Table2[[#This Row],[Product_ID]]</f>
        <v>PRO8226</v>
      </c>
      <c r="B2625" s="1" t="str">
        <f>Table2[[#This Row],[Customer_ID]]</f>
        <v>CUST88521</v>
      </c>
      <c r="C2625" s="14" t="str">
        <f>Table2[[#This Row],[Date]]</f>
        <v>23/04/2023</v>
      </c>
      <c r="D2625" s="1" t="str">
        <f>TRIM(PROPER(Table2[[#This Row],[Product_Name]]))</f>
        <v>Headphones</v>
      </c>
      <c r="E2625" s="1" t="str">
        <f>TRIM(PROPER(Table2[[#This Row],[Country]]))</f>
        <v>Australia</v>
      </c>
      <c r="F2625" s="1" t="str">
        <f>TRIM(PROPER(Table2[[#This Row],[Category]]))</f>
        <v>Wearables</v>
      </c>
      <c r="G2625" s="1" t="str">
        <f>TRIM(PROPER(Table2[[#This Row],[Brand]]))</f>
        <v>Logitech</v>
      </c>
      <c r="H2625" s="1">
        <f>Table2[[#This Row],[Supplier_ID]]</f>
        <v>1099</v>
      </c>
      <c r="I2625" s="1">
        <f>Table2[[#This Row],[Market_Price]]</f>
        <v>1681.71</v>
      </c>
      <c r="J2625" s="1">
        <f>Table2[[#This Row],[Selling_Price]]</f>
        <v>2017.58</v>
      </c>
      <c r="K2625" s="1">
        <f>Table2[[#This Row],[Quantity]]</f>
        <v>239</v>
      </c>
      <c r="L2625" s="1" t="str">
        <f>IF(ISBLANK(Table2[[#This Row],[Status]]), "No Data Entered", IFERROR(Table2[[#This Row],[Status]], "No Data Entered"))</f>
        <v>Delivered</v>
      </c>
    </row>
    <row r="2626" spans="1:12" x14ac:dyDescent="0.3">
      <c r="A2626" s="1" t="str">
        <f>Table2[[#This Row],[Product_ID]]</f>
        <v>PRO6386</v>
      </c>
      <c r="B2626" s="1" t="str">
        <f>Table2[[#This Row],[Customer_ID]]</f>
        <v>CUST88536</v>
      </c>
      <c r="C2626" s="14" t="str">
        <f>Table2[[#This Row],[Date]]</f>
        <v>05/05/2020</v>
      </c>
      <c r="D2626" s="1" t="str">
        <f>TRIM(PROPER(Table2[[#This Row],[Product_Name]]))</f>
        <v>Smartphone</v>
      </c>
      <c r="E2626" s="1" t="str">
        <f>TRIM(PROPER(Table2[[#This Row],[Country]]))</f>
        <v>India</v>
      </c>
      <c r="F2626" s="1" t="str">
        <f>TRIM(PROPER(Table2[[#This Row],[Category]]))</f>
        <v>Wearables</v>
      </c>
      <c r="G2626" s="1" t="str">
        <f>TRIM(PROPER(Table2[[#This Row],[Brand]]))</f>
        <v>Dell</v>
      </c>
      <c r="H2626" s="1">
        <f>Table2[[#This Row],[Supplier_ID]]</f>
        <v>1055</v>
      </c>
      <c r="I2626" s="1">
        <f>Table2[[#This Row],[Market_Price]]</f>
        <v>453.93</v>
      </c>
      <c r="J2626" s="1">
        <f>Table2[[#This Row],[Selling_Price]]</f>
        <v>824.34</v>
      </c>
      <c r="K2626" s="1">
        <f>Table2[[#This Row],[Quantity]]</f>
        <v>96</v>
      </c>
      <c r="L2626" s="1" t="str">
        <f>IF(ISBLANK(Table2[[#This Row],[Status]]), "No Data Entered", IFERROR(Table2[[#This Row],[Status]], "No Data Entered"))</f>
        <v>Delivered</v>
      </c>
    </row>
    <row r="2627" spans="1:12" x14ac:dyDescent="0.3">
      <c r="A2627" s="1" t="str">
        <f>Table2[[#This Row],[Product_ID]]</f>
        <v>PRO4618</v>
      </c>
      <c r="B2627" s="1" t="str">
        <f>Table2[[#This Row],[Customer_ID]]</f>
        <v>CUST88614</v>
      </c>
      <c r="C2627" s="14" t="str">
        <f>Table2[[#This Row],[Date]]</f>
        <v>05/11/2023</v>
      </c>
      <c r="D2627" s="1" t="str">
        <f>TRIM(PROPER(Table2[[#This Row],[Product_Name]]))</f>
        <v>Smartphone</v>
      </c>
      <c r="E2627" s="1" t="str">
        <f>TRIM(PROPER(Table2[[#This Row],[Country]]))</f>
        <v>Uk</v>
      </c>
      <c r="F2627" s="1" t="str">
        <f>TRIM(PROPER(Table2[[#This Row],[Category]]))</f>
        <v>Accessories</v>
      </c>
      <c r="G2627" s="1" t="str">
        <f>TRIM(PROPER(Table2[[#This Row],[Brand]]))</f>
        <v>Lenovo</v>
      </c>
      <c r="H2627" s="1">
        <f>Table2[[#This Row],[Supplier_ID]]</f>
        <v>1096</v>
      </c>
      <c r="I2627" s="1">
        <f>Table2[[#This Row],[Market_Price]]</f>
        <v>490.94</v>
      </c>
      <c r="J2627" s="1">
        <f>Table2[[#This Row],[Selling_Price]]</f>
        <v>722.95</v>
      </c>
      <c r="K2627" s="1">
        <f>Table2[[#This Row],[Quantity]]</f>
        <v>67</v>
      </c>
      <c r="L2627" s="1" t="str">
        <f>IF(ISBLANK(Table2[[#This Row],[Status]]), "No Data Entered", IFERROR(Table2[[#This Row],[Status]], "No Data Entered"))</f>
        <v>Delivered</v>
      </c>
    </row>
    <row r="2628" spans="1:12" x14ac:dyDescent="0.3">
      <c r="A2628" s="1" t="str">
        <f>Table2[[#This Row],[Product_ID]]</f>
        <v>PRO2380</v>
      </c>
      <c r="B2628" s="1" t="str">
        <f>Table2[[#This Row],[Customer_ID]]</f>
        <v>CUST88806</v>
      </c>
      <c r="C2628" s="14" t="str">
        <f>Table2[[#This Row],[Date]]</f>
        <v>18/09/2025</v>
      </c>
      <c r="D2628" s="1" t="str">
        <f>TRIM(PROPER(Table2[[#This Row],[Product_Name]]))</f>
        <v>Monitor</v>
      </c>
      <c r="E2628" s="1" t="str">
        <f>TRIM(PROPER(Table2[[#This Row],[Country]]))</f>
        <v>India</v>
      </c>
      <c r="F2628" s="1" t="str">
        <f>TRIM(PROPER(Table2[[#This Row],[Category]]))</f>
        <v>Accessories</v>
      </c>
      <c r="G2628" s="1" t="str">
        <f>TRIM(PROPER(Table2[[#This Row],[Brand]]))</f>
        <v>Dell</v>
      </c>
      <c r="H2628" s="1">
        <f>Table2[[#This Row],[Supplier_ID]]</f>
        <v>1076</v>
      </c>
      <c r="I2628" s="1">
        <f>Table2[[#This Row],[Market_Price]]</f>
        <v>660.76</v>
      </c>
      <c r="J2628" s="1">
        <f>Table2[[#This Row],[Selling_Price]]</f>
        <v>828.7</v>
      </c>
      <c r="K2628" s="1">
        <f>Table2[[#This Row],[Quantity]]</f>
        <v>325</v>
      </c>
      <c r="L2628" s="1" t="str">
        <f>IF(ISBLANK(Table2[[#This Row],[Status]]), "No Data Entered", IFERROR(Table2[[#This Row],[Status]], "No Data Entered"))</f>
        <v>Delivered</v>
      </c>
    </row>
    <row r="2629" spans="1:12" x14ac:dyDescent="0.3">
      <c r="A2629" s="1" t="str">
        <f>Table2[[#This Row],[Product_ID]]</f>
        <v>PRO5307</v>
      </c>
      <c r="B2629" s="1" t="str">
        <f>Table2[[#This Row],[Customer_ID]]</f>
        <v>CUST88898</v>
      </c>
      <c r="C2629" s="14" t="str">
        <f>Table2[[#This Row],[Date]]</f>
        <v>13/04/2020</v>
      </c>
      <c r="D2629" s="1" t="str">
        <f>TRIM(PROPER(Table2[[#This Row],[Product_Name]]))</f>
        <v>Tablet</v>
      </c>
      <c r="E2629" s="1" t="str">
        <f>TRIM(PROPER(Table2[[#This Row],[Country]]))</f>
        <v>Usa</v>
      </c>
      <c r="F2629" s="1" t="str">
        <f>TRIM(PROPER(Table2[[#This Row],[Category]]))</f>
        <v>Computers</v>
      </c>
      <c r="G2629" s="1" t="str">
        <f>TRIM(PROPER(Table2[[#This Row],[Brand]]))</f>
        <v>Dell</v>
      </c>
      <c r="H2629" s="1">
        <f>Table2[[#This Row],[Supplier_ID]]</f>
        <v>1082</v>
      </c>
      <c r="I2629" s="1">
        <f>Table2[[#This Row],[Market_Price]]</f>
        <v>157.15</v>
      </c>
      <c r="J2629" s="1">
        <f>Table2[[#This Row],[Selling_Price]]</f>
        <v>246.35</v>
      </c>
      <c r="K2629" s="1">
        <f>Table2[[#This Row],[Quantity]]</f>
        <v>171</v>
      </c>
      <c r="L2629" s="1" t="str">
        <f>IF(ISBLANK(Table2[[#This Row],[Status]]), "No Data Entered", IFERROR(Table2[[#This Row],[Status]], "No Data Entered"))</f>
        <v>Delivered</v>
      </c>
    </row>
    <row r="2630" spans="1:12" x14ac:dyDescent="0.3">
      <c r="A2630" s="1" t="str">
        <f>Table2[[#This Row],[Product_ID]]</f>
        <v>PRO8123</v>
      </c>
      <c r="B2630" s="1" t="str">
        <f>Table2[[#This Row],[Customer_ID]]</f>
        <v>CUST88931</v>
      </c>
      <c r="C2630" s="14" t="str">
        <f>Table2[[#This Row],[Date]]</f>
        <v>14/06/2024</v>
      </c>
      <c r="D2630" s="1" t="str">
        <f>TRIM(PROPER(Table2[[#This Row],[Product_Name]]))</f>
        <v>Keyboard</v>
      </c>
      <c r="E2630" s="1" t="str">
        <f>TRIM(PROPER(Table2[[#This Row],[Country]]))</f>
        <v>France</v>
      </c>
      <c r="F2630" s="1" t="str">
        <f>TRIM(PROPER(Table2[[#This Row],[Category]]))</f>
        <v>Wearables</v>
      </c>
      <c r="G2630" s="1" t="str">
        <f>TRIM(PROPER(Table2[[#This Row],[Brand]]))</f>
        <v>Asus</v>
      </c>
      <c r="H2630" s="1">
        <f>Table2[[#This Row],[Supplier_ID]]</f>
        <v>1043</v>
      </c>
      <c r="I2630" s="1">
        <f>Table2[[#This Row],[Market_Price]]</f>
        <v>1310.43</v>
      </c>
      <c r="J2630" s="1">
        <f>Table2[[#This Row],[Selling_Price]]</f>
        <v>1788.66</v>
      </c>
      <c r="K2630" s="1">
        <f>Table2[[#This Row],[Quantity]]</f>
        <v>250</v>
      </c>
      <c r="L2630" s="1" t="str">
        <f>IF(ISBLANK(Table2[[#This Row],[Status]]), "No Data Entered", IFERROR(Table2[[#This Row],[Status]], "No Data Entered"))</f>
        <v>Delivered</v>
      </c>
    </row>
    <row r="2631" spans="1:12" x14ac:dyDescent="0.3">
      <c r="A2631" s="1" t="str">
        <f>Table2[[#This Row],[Product_ID]]</f>
        <v>PRO5272</v>
      </c>
      <c r="B2631" s="1" t="str">
        <f>Table2[[#This Row],[Customer_ID]]</f>
        <v>CUST88975</v>
      </c>
      <c r="C2631" s="14" t="str">
        <f>Table2[[#This Row],[Date]]</f>
        <v>13/02/2023</v>
      </c>
      <c r="D2631" s="1" t="str">
        <f>TRIM(PROPER(Table2[[#This Row],[Product_Name]]))</f>
        <v>Camera</v>
      </c>
      <c r="E2631" s="1" t="str">
        <f>TRIM(PROPER(Table2[[#This Row],[Country]]))</f>
        <v>Australia</v>
      </c>
      <c r="F2631" s="1" t="str">
        <f>TRIM(PROPER(Table2[[#This Row],[Category]]))</f>
        <v>Wearables</v>
      </c>
      <c r="G2631" s="1" t="str">
        <f>TRIM(PROPER(Table2[[#This Row],[Brand]]))</f>
        <v>Apple</v>
      </c>
      <c r="H2631" s="1">
        <f>Table2[[#This Row],[Supplier_ID]]</f>
        <v>1027</v>
      </c>
      <c r="I2631" s="1">
        <f>Table2[[#This Row],[Market_Price]]</f>
        <v>1529.87</v>
      </c>
      <c r="J2631" s="1">
        <f>Table2[[#This Row],[Selling_Price]]</f>
        <v>2549.09</v>
      </c>
      <c r="K2631" s="1">
        <f>Table2[[#This Row],[Quantity]]</f>
        <v>383</v>
      </c>
      <c r="L2631" s="1" t="str">
        <f>IF(ISBLANK(Table2[[#This Row],[Status]]), "No Data Entered", IFERROR(Table2[[#This Row],[Status]], "No Data Entered"))</f>
        <v>Delivered</v>
      </c>
    </row>
    <row r="2632" spans="1:12" x14ac:dyDescent="0.3">
      <c r="A2632" s="1" t="str">
        <f>Table2[[#This Row],[Product_ID]]</f>
        <v>PRO8483</v>
      </c>
      <c r="B2632" s="1" t="str">
        <f>Table2[[#This Row],[Customer_ID]]</f>
        <v>CUST89098</v>
      </c>
      <c r="C2632" s="14" t="str">
        <f>Table2[[#This Row],[Date]]</f>
        <v>25/11/2021</v>
      </c>
      <c r="D2632" s="1" t="str">
        <f>TRIM(PROPER(Table2[[#This Row],[Product_Name]]))</f>
        <v>Tablet</v>
      </c>
      <c r="E2632" s="1" t="str">
        <f>TRIM(PROPER(Table2[[#This Row],[Country]]))</f>
        <v>Japan</v>
      </c>
      <c r="F2632" s="1" t="str">
        <f>TRIM(PROPER(Table2[[#This Row],[Category]]))</f>
        <v>Wearables</v>
      </c>
      <c r="G2632" s="1" t="str">
        <f>TRIM(PROPER(Table2[[#This Row],[Brand]]))</f>
        <v>Dell</v>
      </c>
      <c r="H2632" s="1">
        <f>Table2[[#This Row],[Supplier_ID]]</f>
        <v>1050</v>
      </c>
      <c r="I2632" s="1">
        <f>Table2[[#This Row],[Market_Price]]</f>
        <v>1304.75</v>
      </c>
      <c r="J2632" s="1">
        <f>Table2[[#This Row],[Selling_Price]]</f>
        <v>2075.16</v>
      </c>
      <c r="K2632" s="1">
        <f>Table2[[#This Row],[Quantity]]</f>
        <v>84</v>
      </c>
      <c r="L2632" s="1" t="str">
        <f>IF(ISBLANK(Table2[[#This Row],[Status]]), "No Data Entered", IFERROR(Table2[[#This Row],[Status]], "No Data Entered"))</f>
        <v>Delivered</v>
      </c>
    </row>
    <row r="2633" spans="1:12" x14ac:dyDescent="0.3">
      <c r="A2633" s="1" t="str">
        <f>Table2[[#This Row],[Product_ID]]</f>
        <v>PRO4929</v>
      </c>
      <c r="B2633" s="1" t="str">
        <f>Table2[[#This Row],[Customer_ID]]</f>
        <v>CUST89193</v>
      </c>
      <c r="C2633" s="14" t="str">
        <f>Table2[[#This Row],[Date]]</f>
        <v>20/02/2021</v>
      </c>
      <c r="D2633" s="1" t="str">
        <f>TRIM(PROPER(Table2[[#This Row],[Product_Name]]))</f>
        <v>Camera</v>
      </c>
      <c r="E2633" s="1" t="str">
        <f>TRIM(PROPER(Table2[[#This Row],[Country]]))</f>
        <v>Japan</v>
      </c>
      <c r="F2633" s="1" t="str">
        <f>TRIM(PROPER(Table2[[#This Row],[Category]]))</f>
        <v>Computers</v>
      </c>
      <c r="G2633" s="1" t="str">
        <f>TRIM(PROPER(Table2[[#This Row],[Brand]]))</f>
        <v>Canon</v>
      </c>
      <c r="H2633" s="1">
        <f>Table2[[#This Row],[Supplier_ID]]</f>
        <v>1069</v>
      </c>
      <c r="I2633" s="1">
        <f>Table2[[#This Row],[Market_Price]]</f>
        <v>1595.32</v>
      </c>
      <c r="J2633" s="1">
        <f>Table2[[#This Row],[Selling_Price]]</f>
        <v>1966</v>
      </c>
      <c r="K2633" s="1">
        <f>Table2[[#This Row],[Quantity]]</f>
        <v>141</v>
      </c>
      <c r="L2633" s="1" t="str">
        <f>IF(ISBLANK(Table2[[#This Row],[Status]]), "No Data Entered", IFERROR(Table2[[#This Row],[Status]], "No Data Entered"))</f>
        <v>Delivered</v>
      </c>
    </row>
    <row r="2634" spans="1:12" x14ac:dyDescent="0.3">
      <c r="A2634" s="1" t="str">
        <f>Table2[[#This Row],[Product_ID]]</f>
        <v>PRO4707</v>
      </c>
      <c r="B2634" s="1" t="str">
        <f>Table2[[#This Row],[Customer_ID]]</f>
        <v>CUST89249</v>
      </c>
      <c r="C2634" s="14" t="str">
        <f>Table2[[#This Row],[Date]]</f>
        <v>16/11/2021</v>
      </c>
      <c r="D2634" s="1" t="str">
        <f>TRIM(PROPER(Table2[[#This Row],[Product_Name]]))</f>
        <v>Keyboard</v>
      </c>
      <c r="E2634" s="1" t="str">
        <f>TRIM(PROPER(Table2[[#This Row],[Country]]))</f>
        <v>Germany</v>
      </c>
      <c r="F2634" s="1" t="str">
        <f>TRIM(PROPER(Table2[[#This Row],[Category]]))</f>
        <v>Computers</v>
      </c>
      <c r="G2634" s="1" t="str">
        <f>TRIM(PROPER(Table2[[#This Row],[Brand]]))</f>
        <v>Canon</v>
      </c>
      <c r="H2634" s="1">
        <f>Table2[[#This Row],[Supplier_ID]]</f>
        <v>1033</v>
      </c>
      <c r="I2634" s="1">
        <f>Table2[[#This Row],[Market_Price]]</f>
        <v>319.18</v>
      </c>
      <c r="J2634" s="1">
        <f>Table2[[#This Row],[Selling_Price]]</f>
        <v>469.41</v>
      </c>
      <c r="K2634" s="1">
        <f>Table2[[#This Row],[Quantity]]</f>
        <v>168</v>
      </c>
      <c r="L2634" s="1" t="str">
        <f>IF(ISBLANK(Table2[[#This Row],[Status]]), "No Data Entered", IFERROR(Table2[[#This Row],[Status]], "No Data Entered"))</f>
        <v>Delivered</v>
      </c>
    </row>
    <row r="2635" spans="1:12" x14ac:dyDescent="0.3">
      <c r="A2635" s="1" t="str">
        <f>Table2[[#This Row],[Product_ID]]</f>
        <v>PRO8947</v>
      </c>
      <c r="B2635" s="1" t="str">
        <f>Table2[[#This Row],[Customer_ID]]</f>
        <v>CUST89333</v>
      </c>
      <c r="C2635" s="14" t="str">
        <f>Table2[[#This Row],[Date]]</f>
        <v>06/05/2021</v>
      </c>
      <c r="D2635" s="1" t="str">
        <f>TRIM(PROPER(Table2[[#This Row],[Product_Name]]))</f>
        <v>Keyboard</v>
      </c>
      <c r="E2635" s="1" t="str">
        <f>TRIM(PROPER(Table2[[#This Row],[Country]]))</f>
        <v>Japan</v>
      </c>
      <c r="F2635" s="1" t="str">
        <f>TRIM(PROPER(Table2[[#This Row],[Category]]))</f>
        <v>Accessories</v>
      </c>
      <c r="G2635" s="1" t="str">
        <f>TRIM(PROPER(Table2[[#This Row],[Brand]]))</f>
        <v>Logitech</v>
      </c>
      <c r="H2635" s="1">
        <f>Table2[[#This Row],[Supplier_ID]]</f>
        <v>1091</v>
      </c>
      <c r="I2635" s="1">
        <f>Table2[[#This Row],[Market_Price]]</f>
        <v>294.58</v>
      </c>
      <c r="J2635" s="1">
        <f>Table2[[#This Row],[Selling_Price]]</f>
        <v>574.04999999999995</v>
      </c>
      <c r="K2635" s="1">
        <f>Table2[[#This Row],[Quantity]]</f>
        <v>388</v>
      </c>
      <c r="L2635" s="1" t="str">
        <f>IF(ISBLANK(Table2[[#This Row],[Status]]), "No Data Entered", IFERROR(Table2[[#This Row],[Status]], "No Data Entered"))</f>
        <v>Delivered</v>
      </c>
    </row>
    <row r="2636" spans="1:12" x14ac:dyDescent="0.3">
      <c r="A2636" s="1" t="str">
        <f>Table2[[#This Row],[Product_ID]]</f>
        <v>PRO8359</v>
      </c>
      <c r="B2636" s="1" t="str">
        <f>Table2[[#This Row],[Customer_ID]]</f>
        <v>CUST89382</v>
      </c>
      <c r="C2636" s="14" t="str">
        <f>Table2[[#This Row],[Date]]</f>
        <v>20/08/2025</v>
      </c>
      <c r="D2636" s="1" t="str">
        <f>TRIM(PROPER(Table2[[#This Row],[Product_Name]]))</f>
        <v>Camera</v>
      </c>
      <c r="E2636" s="1" t="str">
        <f>TRIM(PROPER(Table2[[#This Row],[Country]]))</f>
        <v>China</v>
      </c>
      <c r="F2636" s="1" t="str">
        <f>TRIM(PROPER(Table2[[#This Row],[Category]]))</f>
        <v>Wearables</v>
      </c>
      <c r="G2636" s="1" t="str">
        <f>TRIM(PROPER(Table2[[#This Row],[Brand]]))</f>
        <v>Samsung</v>
      </c>
      <c r="H2636" s="1">
        <f>Table2[[#This Row],[Supplier_ID]]</f>
        <v>1033</v>
      </c>
      <c r="I2636" s="1">
        <f>Table2[[#This Row],[Market_Price]]</f>
        <v>222.68</v>
      </c>
      <c r="J2636" s="1">
        <f>Table2[[#This Row],[Selling_Price]]</f>
        <v>260.51</v>
      </c>
      <c r="K2636" s="1">
        <f>Table2[[#This Row],[Quantity]]</f>
        <v>297</v>
      </c>
      <c r="L2636" s="1" t="str">
        <f>IF(ISBLANK(Table2[[#This Row],[Status]]), "No Data Entered", IFERROR(Table2[[#This Row],[Status]], "No Data Entered"))</f>
        <v>Delivered</v>
      </c>
    </row>
    <row r="2637" spans="1:12" x14ac:dyDescent="0.3">
      <c r="A2637" s="1" t="str">
        <f>Table2[[#This Row],[Product_ID]]</f>
        <v>PRO2172</v>
      </c>
      <c r="B2637" s="1" t="str">
        <f>Table2[[#This Row],[Customer_ID]]</f>
        <v>CUST89446</v>
      </c>
      <c r="C2637" s="14" t="str">
        <f>Table2[[#This Row],[Date]]</f>
        <v>07/04/2022</v>
      </c>
      <c r="D2637" s="1" t="str">
        <f>TRIM(PROPER(Table2[[#This Row],[Product_Name]]))</f>
        <v>Smartwatch</v>
      </c>
      <c r="E2637" s="1" t="str">
        <f>TRIM(PROPER(Table2[[#This Row],[Country]]))</f>
        <v>Usa</v>
      </c>
      <c r="F2637" s="1" t="str">
        <f>TRIM(PROPER(Table2[[#This Row],[Category]]))</f>
        <v>Office Supplies</v>
      </c>
      <c r="G2637" s="1" t="str">
        <f>TRIM(PROPER(Table2[[#This Row],[Brand]]))</f>
        <v>Microsoft</v>
      </c>
      <c r="H2637" s="1">
        <f>Table2[[#This Row],[Supplier_ID]]</f>
        <v>1003</v>
      </c>
      <c r="I2637" s="1">
        <f>Table2[[#This Row],[Market_Price]]</f>
        <v>1216.3</v>
      </c>
      <c r="J2637" s="1">
        <f>Table2[[#This Row],[Selling_Price]]</f>
        <v>1465.29</v>
      </c>
      <c r="K2637" s="1">
        <f>Table2[[#This Row],[Quantity]]</f>
        <v>332</v>
      </c>
      <c r="L2637" s="1" t="str">
        <f>IF(ISBLANK(Table2[[#This Row],[Status]]), "No Data Entered", IFERROR(Table2[[#This Row],[Status]], "No Data Entered"))</f>
        <v>Delivered</v>
      </c>
    </row>
    <row r="2638" spans="1:12" x14ac:dyDescent="0.3">
      <c r="A2638" s="1" t="str">
        <f>Table2[[#This Row],[Product_ID]]</f>
        <v>PRO8848</v>
      </c>
      <c r="B2638" s="1" t="str">
        <f>Table2[[#This Row],[Customer_ID]]</f>
        <v>CUST89453</v>
      </c>
      <c r="C2638" s="14" t="str">
        <f>Table2[[#This Row],[Date]]</f>
        <v>02/11/2020</v>
      </c>
      <c r="D2638" s="1" t="str">
        <f>TRIM(PROPER(Table2[[#This Row],[Product_Name]]))</f>
        <v>Headphones</v>
      </c>
      <c r="E2638" s="1" t="str">
        <f>TRIM(PROPER(Table2[[#This Row],[Country]]))</f>
        <v>Japan</v>
      </c>
      <c r="F2638" s="1" t="str">
        <f>TRIM(PROPER(Table2[[#This Row],[Category]]))</f>
        <v>Wearables</v>
      </c>
      <c r="G2638" s="1" t="str">
        <f>TRIM(PROPER(Table2[[#This Row],[Brand]]))</f>
        <v>Hp</v>
      </c>
      <c r="H2638" s="1">
        <f>Table2[[#This Row],[Supplier_ID]]</f>
        <v>1015</v>
      </c>
      <c r="I2638" s="1">
        <f>Table2[[#This Row],[Market_Price]]</f>
        <v>1421.04</v>
      </c>
      <c r="J2638" s="1">
        <f>Table2[[#This Row],[Selling_Price]]</f>
        <v>2149.19</v>
      </c>
      <c r="K2638" s="1">
        <f>Table2[[#This Row],[Quantity]]</f>
        <v>424</v>
      </c>
      <c r="L2638" s="1" t="str">
        <f>IF(ISBLANK(Table2[[#This Row],[Status]]), "No Data Entered", IFERROR(Table2[[#This Row],[Status]], "No Data Entered"))</f>
        <v>Delivered</v>
      </c>
    </row>
    <row r="2639" spans="1:12" x14ac:dyDescent="0.3">
      <c r="A2639" s="1" t="str">
        <f>Table2[[#This Row],[Product_ID]]</f>
        <v>PRO7195</v>
      </c>
      <c r="B2639" s="1" t="str">
        <f>Table2[[#This Row],[Customer_ID]]</f>
        <v>CUST89571</v>
      </c>
      <c r="C2639" s="14" t="str">
        <f>Table2[[#This Row],[Date]]</f>
        <v>07/09/2024</v>
      </c>
      <c r="D2639" s="1" t="str">
        <f>TRIM(PROPER(Table2[[#This Row],[Product_Name]]))</f>
        <v>Keyboard</v>
      </c>
      <c r="E2639" s="1" t="str">
        <f>TRIM(PROPER(Table2[[#This Row],[Country]]))</f>
        <v>Australia</v>
      </c>
      <c r="F2639" s="1" t="str">
        <f>TRIM(PROPER(Table2[[#This Row],[Category]]))</f>
        <v>Electronics</v>
      </c>
      <c r="G2639" s="1" t="str">
        <f>TRIM(PROPER(Table2[[#This Row],[Brand]]))</f>
        <v>Dell</v>
      </c>
      <c r="H2639" s="1">
        <f>Table2[[#This Row],[Supplier_ID]]</f>
        <v>1043</v>
      </c>
      <c r="I2639" s="1">
        <f>Table2[[#This Row],[Market_Price]]</f>
        <v>1151.6300000000001</v>
      </c>
      <c r="J2639" s="1">
        <f>Table2[[#This Row],[Selling_Price]]</f>
        <v>2179.6799999999998</v>
      </c>
      <c r="K2639" s="1">
        <f>Table2[[#This Row],[Quantity]]</f>
        <v>5</v>
      </c>
      <c r="L2639" s="1" t="str">
        <f>IF(ISBLANK(Table2[[#This Row],[Status]]), "No Data Entered", IFERROR(Table2[[#This Row],[Status]], "No Data Entered"))</f>
        <v>Delivered</v>
      </c>
    </row>
    <row r="2640" spans="1:12" x14ac:dyDescent="0.3">
      <c r="A2640" s="1" t="str">
        <f>Table2[[#This Row],[Product_ID]]</f>
        <v>PRO6428</v>
      </c>
      <c r="B2640" s="1" t="str">
        <f>Table2[[#This Row],[Customer_ID]]</f>
        <v>CUST89608</v>
      </c>
      <c r="C2640" s="14" t="str">
        <f>Table2[[#This Row],[Date]]</f>
        <v>21/04/2024</v>
      </c>
      <c r="D2640" s="1" t="str">
        <f>TRIM(PROPER(Table2[[#This Row],[Product_Name]]))</f>
        <v>Laptop</v>
      </c>
      <c r="E2640" s="1" t="str">
        <f>TRIM(PROPER(Table2[[#This Row],[Country]]))</f>
        <v>Germany</v>
      </c>
      <c r="F2640" s="1" t="str">
        <f>TRIM(PROPER(Table2[[#This Row],[Category]]))</f>
        <v>Office Supplies</v>
      </c>
      <c r="G2640" s="1" t="str">
        <f>TRIM(PROPER(Table2[[#This Row],[Brand]]))</f>
        <v>Canon</v>
      </c>
      <c r="H2640" s="1">
        <f>Table2[[#This Row],[Supplier_ID]]</f>
        <v>1051</v>
      </c>
      <c r="I2640" s="1">
        <f>Table2[[#This Row],[Market_Price]]</f>
        <v>1175.45</v>
      </c>
      <c r="J2640" s="1">
        <f>Table2[[#This Row],[Selling_Price]]</f>
        <v>1747.96</v>
      </c>
      <c r="K2640" s="1">
        <f>Table2[[#This Row],[Quantity]]</f>
        <v>219</v>
      </c>
      <c r="L2640" s="1" t="str">
        <f>IF(ISBLANK(Table2[[#This Row],[Status]]), "No Data Entered", IFERROR(Table2[[#This Row],[Status]], "No Data Entered"))</f>
        <v>Delivered</v>
      </c>
    </row>
    <row r="2641" spans="1:12" x14ac:dyDescent="0.3">
      <c r="A2641" s="1" t="str">
        <f>Table2[[#This Row],[Product_ID]]</f>
        <v>PRO6065</v>
      </c>
      <c r="B2641" s="1" t="str">
        <f>Table2[[#This Row],[Customer_ID]]</f>
        <v>CUST89871</v>
      </c>
      <c r="C2641" s="14" t="str">
        <f>Table2[[#This Row],[Date]]</f>
        <v>02/06/2023</v>
      </c>
      <c r="D2641" s="1" t="str">
        <f>TRIM(PROPER(Table2[[#This Row],[Product_Name]]))</f>
        <v>Monitor</v>
      </c>
      <c r="E2641" s="1" t="str">
        <f>TRIM(PROPER(Table2[[#This Row],[Country]]))</f>
        <v>Usa</v>
      </c>
      <c r="F2641" s="1" t="str">
        <f>TRIM(PROPER(Table2[[#This Row],[Category]]))</f>
        <v>Office Supplies</v>
      </c>
      <c r="G2641" s="1" t="str">
        <f>TRIM(PROPER(Table2[[#This Row],[Brand]]))</f>
        <v>Microsoft</v>
      </c>
      <c r="H2641" s="1">
        <f>Table2[[#This Row],[Supplier_ID]]</f>
        <v>1054</v>
      </c>
      <c r="I2641" s="1">
        <f>Table2[[#This Row],[Market_Price]]</f>
        <v>1294.07</v>
      </c>
      <c r="J2641" s="1">
        <f>Table2[[#This Row],[Selling_Price]]</f>
        <v>2578.7199999999998</v>
      </c>
      <c r="K2641" s="1">
        <f>Table2[[#This Row],[Quantity]]</f>
        <v>189</v>
      </c>
      <c r="L2641" s="1" t="str">
        <f>IF(ISBLANK(Table2[[#This Row],[Status]]), "No Data Entered", IFERROR(Table2[[#This Row],[Status]], "No Data Entered"))</f>
        <v>Delivered</v>
      </c>
    </row>
    <row r="2642" spans="1:12" x14ac:dyDescent="0.3">
      <c r="A2642" s="1" t="str">
        <f>Table2[[#This Row],[Product_ID]]</f>
        <v>PRO7727</v>
      </c>
      <c r="B2642" s="1" t="str">
        <f>Table2[[#This Row],[Customer_ID]]</f>
        <v>CUST90181</v>
      </c>
      <c r="C2642" s="14" t="str">
        <f>Table2[[#This Row],[Date]]</f>
        <v>14/07/2020</v>
      </c>
      <c r="D2642" s="1" t="str">
        <f>TRIM(PROPER(Table2[[#This Row],[Product_Name]]))</f>
        <v>Smartphone</v>
      </c>
      <c r="E2642" s="1" t="str">
        <f>TRIM(PROPER(Table2[[#This Row],[Country]]))</f>
        <v>Germany</v>
      </c>
      <c r="F2642" s="1" t="str">
        <f>TRIM(PROPER(Table2[[#This Row],[Category]]))</f>
        <v>Accessories</v>
      </c>
      <c r="G2642" s="1" t="str">
        <f>TRIM(PROPER(Table2[[#This Row],[Brand]]))</f>
        <v>Dell</v>
      </c>
      <c r="H2642" s="1">
        <f>Table2[[#This Row],[Supplier_ID]]</f>
        <v>1031</v>
      </c>
      <c r="I2642" s="1">
        <f>Table2[[#This Row],[Market_Price]]</f>
        <v>1242.46</v>
      </c>
      <c r="J2642" s="1">
        <f>Table2[[#This Row],[Selling_Price]]</f>
        <v>1434.07</v>
      </c>
      <c r="K2642" s="1">
        <f>Table2[[#This Row],[Quantity]]</f>
        <v>279</v>
      </c>
      <c r="L2642" s="1" t="str">
        <f>IF(ISBLANK(Table2[[#This Row],[Status]]), "No Data Entered", IFERROR(Table2[[#This Row],[Status]], "No Data Entered"))</f>
        <v>Delivered</v>
      </c>
    </row>
    <row r="2643" spans="1:12" x14ac:dyDescent="0.3">
      <c r="A2643" s="1" t="str">
        <f>Table2[[#This Row],[Product_ID]]</f>
        <v>PRO5701</v>
      </c>
      <c r="B2643" s="1" t="str">
        <f>Table2[[#This Row],[Customer_ID]]</f>
        <v>CUST90182</v>
      </c>
      <c r="C2643" s="14" t="str">
        <f>Table2[[#This Row],[Date]]</f>
        <v>24/08/2023</v>
      </c>
      <c r="D2643" s="1" t="str">
        <f>TRIM(PROPER(Table2[[#This Row],[Product_Name]]))</f>
        <v>Smartwatch</v>
      </c>
      <c r="E2643" s="1" t="str">
        <f>TRIM(PROPER(Table2[[#This Row],[Country]]))</f>
        <v>China</v>
      </c>
      <c r="F2643" s="1" t="str">
        <f>TRIM(PROPER(Table2[[#This Row],[Category]]))</f>
        <v>Wearables</v>
      </c>
      <c r="G2643" s="1" t="str">
        <f>TRIM(PROPER(Table2[[#This Row],[Brand]]))</f>
        <v>Canon</v>
      </c>
      <c r="H2643" s="1">
        <f>Table2[[#This Row],[Supplier_ID]]</f>
        <v>1034</v>
      </c>
      <c r="I2643" s="1">
        <f>Table2[[#This Row],[Market_Price]]</f>
        <v>1087.31</v>
      </c>
      <c r="J2643" s="1">
        <f>Table2[[#This Row],[Selling_Price]]</f>
        <v>1933.82</v>
      </c>
      <c r="K2643" s="1">
        <f>Table2[[#This Row],[Quantity]]</f>
        <v>403</v>
      </c>
      <c r="L2643" s="1" t="str">
        <f>IF(ISBLANK(Table2[[#This Row],[Status]]), "No Data Entered", IFERROR(Table2[[#This Row],[Status]], "No Data Entered"))</f>
        <v>Delivered</v>
      </c>
    </row>
    <row r="2644" spans="1:12" x14ac:dyDescent="0.3">
      <c r="A2644" s="1" t="str">
        <f>Table2[[#This Row],[Product_ID]]</f>
        <v>PRO5793</v>
      </c>
      <c r="B2644" s="1" t="str">
        <f>Table2[[#This Row],[Customer_ID]]</f>
        <v>CUST90192</v>
      </c>
      <c r="C2644" s="14" t="str">
        <f>Table2[[#This Row],[Date]]</f>
        <v>07/07/2022</v>
      </c>
      <c r="D2644" s="1" t="str">
        <f>TRIM(PROPER(Table2[[#This Row],[Product_Name]]))</f>
        <v>Camera</v>
      </c>
      <c r="E2644" s="1" t="str">
        <f>TRIM(PROPER(Table2[[#This Row],[Country]]))</f>
        <v>Germany</v>
      </c>
      <c r="F2644" s="1" t="str">
        <f>TRIM(PROPER(Table2[[#This Row],[Category]]))</f>
        <v>Office Supplies</v>
      </c>
      <c r="G2644" s="1" t="str">
        <f>TRIM(PROPER(Table2[[#This Row],[Brand]]))</f>
        <v>Microsoft</v>
      </c>
      <c r="H2644" s="1">
        <f>Table2[[#This Row],[Supplier_ID]]</f>
        <v>1030</v>
      </c>
      <c r="I2644" s="1">
        <f>Table2[[#This Row],[Market_Price]]</f>
        <v>1442.25</v>
      </c>
      <c r="J2644" s="1">
        <f>Table2[[#This Row],[Selling_Price]]</f>
        <v>2615.41</v>
      </c>
      <c r="K2644" s="1">
        <f>Table2[[#This Row],[Quantity]]</f>
        <v>315</v>
      </c>
      <c r="L2644" s="1" t="str">
        <f>IF(ISBLANK(Table2[[#This Row],[Status]]), "No Data Entered", IFERROR(Table2[[#This Row],[Status]], "No Data Entered"))</f>
        <v>Delivered</v>
      </c>
    </row>
    <row r="2645" spans="1:12" x14ac:dyDescent="0.3">
      <c r="A2645" s="1" t="str">
        <f>Table2[[#This Row],[Product_ID]]</f>
        <v>PRO6966</v>
      </c>
      <c r="B2645" s="1" t="str">
        <f>Table2[[#This Row],[Customer_ID]]</f>
        <v>CUST90222</v>
      </c>
      <c r="C2645" s="14" t="str">
        <f>Table2[[#This Row],[Date]]</f>
        <v>04/03/2021</v>
      </c>
      <c r="D2645" s="1" t="str">
        <f>TRIM(PROPER(Table2[[#This Row],[Product_Name]]))</f>
        <v>Keyboard</v>
      </c>
      <c r="E2645" s="1" t="str">
        <f>TRIM(PROPER(Table2[[#This Row],[Country]]))</f>
        <v>Usa</v>
      </c>
      <c r="F2645" s="1" t="str">
        <f>TRIM(PROPER(Table2[[#This Row],[Category]]))</f>
        <v>Electronics</v>
      </c>
      <c r="G2645" s="1" t="str">
        <f>TRIM(PROPER(Table2[[#This Row],[Brand]]))</f>
        <v>Hp</v>
      </c>
      <c r="H2645" s="1">
        <f>Table2[[#This Row],[Supplier_ID]]</f>
        <v>1018</v>
      </c>
      <c r="I2645" s="1">
        <f>Table2[[#This Row],[Market_Price]]</f>
        <v>1086.6400000000001</v>
      </c>
      <c r="J2645" s="1">
        <f>Table2[[#This Row],[Selling_Price]]</f>
        <v>2070.3200000000002</v>
      </c>
      <c r="K2645" s="1">
        <f>Table2[[#This Row],[Quantity]]</f>
        <v>427</v>
      </c>
      <c r="L2645" s="1" t="str">
        <f>IF(ISBLANK(Table2[[#This Row],[Status]]), "No Data Entered", IFERROR(Table2[[#This Row],[Status]], "No Data Entered"))</f>
        <v>Delivered</v>
      </c>
    </row>
    <row r="2646" spans="1:12" x14ac:dyDescent="0.3">
      <c r="A2646" s="1" t="str">
        <f>Table2[[#This Row],[Product_ID]]</f>
        <v>PRO3716</v>
      </c>
      <c r="B2646" s="1" t="str">
        <f>Table2[[#This Row],[Customer_ID]]</f>
        <v>CUST90234</v>
      </c>
      <c r="C2646" s="14" t="str">
        <f>Table2[[#This Row],[Date]]</f>
        <v>12/03/2023</v>
      </c>
      <c r="D2646" s="1" t="str">
        <f>TRIM(PROPER(Table2[[#This Row],[Product_Name]]))</f>
        <v>Tablet</v>
      </c>
      <c r="E2646" s="1" t="str">
        <f>TRIM(PROPER(Table2[[#This Row],[Country]]))</f>
        <v>Australia</v>
      </c>
      <c r="F2646" s="1" t="str">
        <f>TRIM(PROPER(Table2[[#This Row],[Category]]))</f>
        <v>Accessories</v>
      </c>
      <c r="G2646" s="1" t="str">
        <f>TRIM(PROPER(Table2[[#This Row],[Brand]]))</f>
        <v>Sony</v>
      </c>
      <c r="H2646" s="1">
        <f>Table2[[#This Row],[Supplier_ID]]</f>
        <v>1079</v>
      </c>
      <c r="I2646" s="1">
        <f>Table2[[#This Row],[Market_Price]]</f>
        <v>922.49</v>
      </c>
      <c r="J2646" s="1">
        <f>Table2[[#This Row],[Selling_Price]]</f>
        <v>1459.03</v>
      </c>
      <c r="K2646" s="1">
        <f>Table2[[#This Row],[Quantity]]</f>
        <v>341</v>
      </c>
      <c r="L2646" s="1" t="str">
        <f>IF(ISBLANK(Table2[[#This Row],[Status]]), "No Data Entered", IFERROR(Table2[[#This Row],[Status]], "No Data Entered"))</f>
        <v>Delivered</v>
      </c>
    </row>
    <row r="2647" spans="1:12" x14ac:dyDescent="0.3">
      <c r="A2647" s="1" t="str">
        <f>Table2[[#This Row],[Product_ID]]</f>
        <v>PRO1123</v>
      </c>
      <c r="B2647" s="1" t="str">
        <f>Table2[[#This Row],[Customer_ID]]</f>
        <v>CUST90265</v>
      </c>
      <c r="C2647" s="14" t="str">
        <f>Table2[[#This Row],[Date]]</f>
        <v>03/06/2021</v>
      </c>
      <c r="D2647" s="1" t="str">
        <f>TRIM(PROPER(Table2[[#This Row],[Product_Name]]))</f>
        <v>Monitor</v>
      </c>
      <c r="E2647" s="1" t="str">
        <f>TRIM(PROPER(Table2[[#This Row],[Country]]))</f>
        <v>India</v>
      </c>
      <c r="F2647" s="1" t="str">
        <f>TRIM(PROPER(Table2[[#This Row],[Category]]))</f>
        <v>Wearables</v>
      </c>
      <c r="G2647" s="1" t="str">
        <f>TRIM(PROPER(Table2[[#This Row],[Brand]]))</f>
        <v>Microsoft</v>
      </c>
      <c r="H2647" s="1">
        <f>Table2[[#This Row],[Supplier_ID]]</f>
        <v>1039</v>
      </c>
      <c r="I2647" s="1">
        <f>Table2[[#This Row],[Market_Price]]</f>
        <v>925.48</v>
      </c>
      <c r="J2647" s="1">
        <f>Table2[[#This Row],[Selling_Price]]</f>
        <v>1821.27</v>
      </c>
      <c r="K2647" s="1">
        <f>Table2[[#This Row],[Quantity]]</f>
        <v>307</v>
      </c>
      <c r="L2647" s="1" t="str">
        <f>IF(ISBLANK(Table2[[#This Row],[Status]]), "No Data Entered", IFERROR(Table2[[#This Row],[Status]], "No Data Entered"))</f>
        <v>Delivered</v>
      </c>
    </row>
    <row r="2648" spans="1:12" x14ac:dyDescent="0.3">
      <c r="A2648" s="1" t="str">
        <f>Table2[[#This Row],[Product_ID]]</f>
        <v>PRO4034</v>
      </c>
      <c r="B2648" s="1" t="str">
        <f>Table2[[#This Row],[Customer_ID]]</f>
        <v>CUST90429</v>
      </c>
      <c r="C2648" s="14" t="str">
        <f>Table2[[#This Row],[Date]]</f>
        <v>02/12/2025</v>
      </c>
      <c r="D2648" s="1" t="str">
        <f>TRIM(PROPER(Table2[[#This Row],[Product_Name]]))</f>
        <v>Tablet</v>
      </c>
      <c r="E2648" s="1" t="str">
        <f>TRIM(PROPER(Table2[[#This Row],[Country]]))</f>
        <v>Usa</v>
      </c>
      <c r="F2648" s="1" t="str">
        <f>TRIM(PROPER(Table2[[#This Row],[Category]]))</f>
        <v>Accessories</v>
      </c>
      <c r="G2648" s="1" t="str">
        <f>TRIM(PROPER(Table2[[#This Row],[Brand]]))</f>
        <v>Lenovo</v>
      </c>
      <c r="H2648" s="1">
        <f>Table2[[#This Row],[Supplier_ID]]</f>
        <v>1098</v>
      </c>
      <c r="I2648" s="1">
        <f>Table2[[#This Row],[Market_Price]]</f>
        <v>1705.62</v>
      </c>
      <c r="J2648" s="1">
        <f>Table2[[#This Row],[Selling_Price]]</f>
        <v>3319.3</v>
      </c>
      <c r="K2648" s="1">
        <f>Table2[[#This Row],[Quantity]]</f>
        <v>483</v>
      </c>
      <c r="L2648" s="1" t="str">
        <f>IF(ISBLANK(Table2[[#This Row],[Status]]), "No Data Entered", IFERROR(Table2[[#This Row],[Status]], "No Data Entered"))</f>
        <v>Delivered</v>
      </c>
    </row>
    <row r="2649" spans="1:12" x14ac:dyDescent="0.3">
      <c r="A2649" s="1" t="str">
        <f>Table2[[#This Row],[Product_ID]]</f>
        <v>PRO7462</v>
      </c>
      <c r="B2649" s="1" t="str">
        <f>Table2[[#This Row],[Customer_ID]]</f>
        <v>CUST90608</v>
      </c>
      <c r="C2649" s="14" t="str">
        <f>Table2[[#This Row],[Date]]</f>
        <v>25/09/2025</v>
      </c>
      <c r="D2649" s="1" t="str">
        <f>TRIM(PROPER(Table2[[#This Row],[Product_Name]]))</f>
        <v>Keyboard</v>
      </c>
      <c r="E2649" s="1" t="str">
        <f>TRIM(PROPER(Table2[[#This Row],[Country]]))</f>
        <v>Brazil</v>
      </c>
      <c r="F2649" s="1" t="str">
        <f>TRIM(PROPER(Table2[[#This Row],[Category]]))</f>
        <v>Accessories</v>
      </c>
      <c r="G2649" s="1" t="str">
        <f>TRIM(PROPER(Table2[[#This Row],[Brand]]))</f>
        <v>Dell</v>
      </c>
      <c r="H2649" s="1">
        <f>Table2[[#This Row],[Supplier_ID]]</f>
        <v>1048</v>
      </c>
      <c r="I2649" s="1">
        <f>Table2[[#This Row],[Market_Price]]</f>
        <v>172.18</v>
      </c>
      <c r="J2649" s="1">
        <f>Table2[[#This Row],[Selling_Price]]</f>
        <v>332.33</v>
      </c>
      <c r="K2649" s="1">
        <f>Table2[[#This Row],[Quantity]]</f>
        <v>136</v>
      </c>
      <c r="L2649" s="1" t="str">
        <f>IF(ISBLANK(Table2[[#This Row],[Status]]), "No Data Entered", IFERROR(Table2[[#This Row],[Status]], "No Data Entered"))</f>
        <v>Delivered</v>
      </c>
    </row>
    <row r="2650" spans="1:12" x14ac:dyDescent="0.3">
      <c r="A2650" s="1" t="str">
        <f>Table2[[#This Row],[Product_ID]]</f>
        <v>PRO8690</v>
      </c>
      <c r="B2650" s="1" t="str">
        <f>Table2[[#This Row],[Customer_ID]]</f>
        <v>CUST90693</v>
      </c>
      <c r="C2650" s="14" t="str">
        <f>Table2[[#This Row],[Date]]</f>
        <v>17/09/2022</v>
      </c>
      <c r="D2650" s="1" t="str">
        <f>TRIM(PROPER(Table2[[#This Row],[Product_Name]]))</f>
        <v>Keyboard</v>
      </c>
      <c r="E2650" s="1" t="str">
        <f>TRIM(PROPER(Table2[[#This Row],[Country]]))</f>
        <v>China</v>
      </c>
      <c r="F2650" s="1" t="str">
        <f>TRIM(PROPER(Table2[[#This Row],[Category]]))</f>
        <v>Electronics</v>
      </c>
      <c r="G2650" s="1" t="str">
        <f>TRIM(PROPER(Table2[[#This Row],[Brand]]))</f>
        <v>Hp</v>
      </c>
      <c r="H2650" s="1">
        <f>Table2[[#This Row],[Supplier_ID]]</f>
        <v>1009</v>
      </c>
      <c r="I2650" s="1">
        <f>Table2[[#This Row],[Market_Price]]</f>
        <v>1442.83</v>
      </c>
      <c r="J2650" s="1">
        <f>Table2[[#This Row],[Selling_Price]]</f>
        <v>2412.7800000000002</v>
      </c>
      <c r="K2650" s="1">
        <f>Table2[[#This Row],[Quantity]]</f>
        <v>180</v>
      </c>
      <c r="L2650" s="1" t="str">
        <f>IF(ISBLANK(Table2[[#This Row],[Status]]), "No Data Entered", IFERROR(Table2[[#This Row],[Status]], "No Data Entered"))</f>
        <v>Delivered</v>
      </c>
    </row>
    <row r="2651" spans="1:12" x14ac:dyDescent="0.3">
      <c r="A2651" s="1" t="str">
        <f>Table2[[#This Row],[Product_ID]]</f>
        <v>PRO3636</v>
      </c>
      <c r="B2651" s="1" t="str">
        <f>Table2[[#This Row],[Customer_ID]]</f>
        <v>CUST90790</v>
      </c>
      <c r="C2651" s="14" t="str">
        <f>Table2[[#This Row],[Date]]</f>
        <v>28/08/2024</v>
      </c>
      <c r="D2651" s="1" t="str">
        <f>TRIM(PROPER(Table2[[#This Row],[Product_Name]]))</f>
        <v>Keyboard</v>
      </c>
      <c r="E2651" s="1" t="str">
        <f>TRIM(PROPER(Table2[[#This Row],[Country]]))</f>
        <v>Canada</v>
      </c>
      <c r="F2651" s="1" t="str">
        <f>TRIM(PROPER(Table2[[#This Row],[Category]]))</f>
        <v>Computers</v>
      </c>
      <c r="G2651" s="1" t="str">
        <f>TRIM(PROPER(Table2[[#This Row],[Brand]]))</f>
        <v>Canon</v>
      </c>
      <c r="H2651" s="1">
        <f>Table2[[#This Row],[Supplier_ID]]</f>
        <v>1001</v>
      </c>
      <c r="I2651" s="1">
        <f>Table2[[#This Row],[Market_Price]]</f>
        <v>1256.25</v>
      </c>
      <c r="J2651" s="1">
        <f>Table2[[#This Row],[Selling_Price]]</f>
        <v>1642.1</v>
      </c>
      <c r="K2651" s="1">
        <f>Table2[[#This Row],[Quantity]]</f>
        <v>253</v>
      </c>
      <c r="L2651" s="1" t="str">
        <f>IF(ISBLANK(Table2[[#This Row],[Status]]), "No Data Entered", IFERROR(Table2[[#This Row],[Status]], "No Data Entered"))</f>
        <v>Delivered</v>
      </c>
    </row>
    <row r="2652" spans="1:12" x14ac:dyDescent="0.3">
      <c r="A2652" s="1" t="str">
        <f>Table2[[#This Row],[Product_ID]]</f>
        <v>PRO1047</v>
      </c>
      <c r="B2652" s="1" t="str">
        <f>Table2[[#This Row],[Customer_ID]]</f>
        <v>CUST90799</v>
      </c>
      <c r="C2652" s="14" t="str">
        <f>Table2[[#This Row],[Date]]</f>
        <v>09/02/2020</v>
      </c>
      <c r="D2652" s="1" t="str">
        <f>TRIM(PROPER(Table2[[#This Row],[Product_Name]]))</f>
        <v>Keyboard</v>
      </c>
      <c r="E2652" s="1" t="str">
        <f>TRIM(PROPER(Table2[[#This Row],[Country]]))</f>
        <v>France</v>
      </c>
      <c r="F2652" s="1" t="str">
        <f>TRIM(PROPER(Table2[[#This Row],[Category]]))</f>
        <v>Computers</v>
      </c>
      <c r="G2652" s="1" t="str">
        <f>TRIM(PROPER(Table2[[#This Row],[Brand]]))</f>
        <v>Canon</v>
      </c>
      <c r="H2652" s="1">
        <f>Table2[[#This Row],[Supplier_ID]]</f>
        <v>1086</v>
      </c>
      <c r="I2652" s="1">
        <f>Table2[[#This Row],[Market_Price]]</f>
        <v>330.46</v>
      </c>
      <c r="J2652" s="1">
        <f>Table2[[#This Row],[Selling_Price]]</f>
        <v>602.33000000000004</v>
      </c>
      <c r="K2652" s="1">
        <f>Table2[[#This Row],[Quantity]]</f>
        <v>108</v>
      </c>
      <c r="L2652" s="1" t="str">
        <f>IF(ISBLANK(Table2[[#This Row],[Status]]), "No Data Entered", IFERROR(Table2[[#This Row],[Status]], "No Data Entered"))</f>
        <v>Delivered</v>
      </c>
    </row>
    <row r="2653" spans="1:12" x14ac:dyDescent="0.3">
      <c r="A2653" s="1" t="str">
        <f>Table2[[#This Row],[Product_ID]]</f>
        <v>PRO4898</v>
      </c>
      <c r="B2653" s="1" t="str">
        <f>Table2[[#This Row],[Customer_ID]]</f>
        <v>CUST90814</v>
      </c>
      <c r="C2653" s="14" t="str">
        <f>Table2[[#This Row],[Date]]</f>
        <v>27/06/2023</v>
      </c>
      <c r="D2653" s="1" t="str">
        <f>TRIM(PROPER(Table2[[#This Row],[Product_Name]]))</f>
        <v>Printer</v>
      </c>
      <c r="E2653" s="1" t="str">
        <f>TRIM(PROPER(Table2[[#This Row],[Country]]))</f>
        <v>Usa</v>
      </c>
      <c r="F2653" s="1" t="str">
        <f>TRIM(PROPER(Table2[[#This Row],[Category]]))</f>
        <v>Electronics</v>
      </c>
      <c r="G2653" s="1" t="str">
        <f>TRIM(PROPER(Table2[[#This Row],[Brand]]))</f>
        <v>Sony</v>
      </c>
      <c r="H2653" s="1">
        <f>Table2[[#This Row],[Supplier_ID]]</f>
        <v>1082</v>
      </c>
      <c r="I2653" s="1">
        <f>Table2[[#This Row],[Market_Price]]</f>
        <v>1905.04</v>
      </c>
      <c r="J2653" s="1">
        <f>Table2[[#This Row],[Selling_Price]]</f>
        <v>3309.76</v>
      </c>
      <c r="K2653" s="1">
        <f>Table2[[#This Row],[Quantity]]</f>
        <v>219</v>
      </c>
      <c r="L2653" s="1" t="str">
        <f>IF(ISBLANK(Table2[[#This Row],[Status]]), "No Data Entered", IFERROR(Table2[[#This Row],[Status]], "No Data Entered"))</f>
        <v>Delivered</v>
      </c>
    </row>
    <row r="2654" spans="1:12" x14ac:dyDescent="0.3">
      <c r="A2654" s="1" t="str">
        <f>Table2[[#This Row],[Product_ID]]</f>
        <v>PRO5726</v>
      </c>
      <c r="B2654" s="1" t="str">
        <f>Table2[[#This Row],[Customer_ID]]</f>
        <v>CUST90852</v>
      </c>
      <c r="C2654" s="14" t="str">
        <f>Table2[[#This Row],[Date]]</f>
        <v>08/05/2020</v>
      </c>
      <c r="D2654" s="1" t="str">
        <f>TRIM(PROPER(Table2[[#This Row],[Product_Name]]))</f>
        <v>Smartwatch</v>
      </c>
      <c r="E2654" s="1" t="str">
        <f>TRIM(PROPER(Table2[[#This Row],[Country]]))</f>
        <v>Japan</v>
      </c>
      <c r="F2654" s="1" t="str">
        <f>TRIM(PROPER(Table2[[#This Row],[Category]]))</f>
        <v>Accessories</v>
      </c>
      <c r="G2654" s="1" t="str">
        <f>TRIM(PROPER(Table2[[#This Row],[Brand]]))</f>
        <v>Microsoft</v>
      </c>
      <c r="H2654" s="1">
        <f>Table2[[#This Row],[Supplier_ID]]</f>
        <v>1083</v>
      </c>
      <c r="I2654" s="1">
        <f>Table2[[#This Row],[Market_Price]]</f>
        <v>1927.38</v>
      </c>
      <c r="J2654" s="1">
        <f>Table2[[#This Row],[Selling_Price]]</f>
        <v>3765.88</v>
      </c>
      <c r="K2654" s="1">
        <f>Table2[[#This Row],[Quantity]]</f>
        <v>487</v>
      </c>
      <c r="L2654" s="1" t="str">
        <f>IF(ISBLANK(Table2[[#This Row],[Status]]), "No Data Entered", IFERROR(Table2[[#This Row],[Status]], "No Data Entered"))</f>
        <v>Delivered</v>
      </c>
    </row>
    <row r="2655" spans="1:12" x14ac:dyDescent="0.3">
      <c r="A2655" s="1" t="str">
        <f>Table2[[#This Row],[Product_ID]]</f>
        <v>PRO7683</v>
      </c>
      <c r="B2655" s="1" t="str">
        <f>Table2[[#This Row],[Customer_ID]]</f>
        <v>CUST91141</v>
      </c>
      <c r="C2655" s="14" t="str">
        <f>Table2[[#This Row],[Date]]</f>
        <v>18/12/2025</v>
      </c>
      <c r="D2655" s="1" t="str">
        <f>TRIM(PROPER(Table2[[#This Row],[Product_Name]]))</f>
        <v>Laptop</v>
      </c>
      <c r="E2655" s="1" t="str">
        <f>TRIM(PROPER(Table2[[#This Row],[Country]]))</f>
        <v>India</v>
      </c>
      <c r="F2655" s="1" t="str">
        <f>TRIM(PROPER(Table2[[#This Row],[Category]]))</f>
        <v>Accessories</v>
      </c>
      <c r="G2655" s="1" t="str">
        <f>TRIM(PROPER(Table2[[#This Row],[Brand]]))</f>
        <v>Dell</v>
      </c>
      <c r="H2655" s="1">
        <f>Table2[[#This Row],[Supplier_ID]]</f>
        <v>1079</v>
      </c>
      <c r="I2655" s="1">
        <f>Table2[[#This Row],[Market_Price]]</f>
        <v>1803.3</v>
      </c>
      <c r="J2655" s="1">
        <f>Table2[[#This Row],[Selling_Price]]</f>
        <v>2631.17</v>
      </c>
      <c r="K2655" s="1">
        <f>Table2[[#This Row],[Quantity]]</f>
        <v>187</v>
      </c>
      <c r="L2655" s="1" t="str">
        <f>IF(ISBLANK(Table2[[#This Row],[Status]]), "No Data Entered", IFERROR(Table2[[#This Row],[Status]], "No Data Entered"))</f>
        <v>Delivered</v>
      </c>
    </row>
    <row r="2656" spans="1:12" x14ac:dyDescent="0.3">
      <c r="A2656" s="1" t="str">
        <f>Table2[[#This Row],[Product_ID]]</f>
        <v>PRO3750</v>
      </c>
      <c r="B2656" s="1" t="str">
        <f>Table2[[#This Row],[Customer_ID]]</f>
        <v>CUST91186</v>
      </c>
      <c r="C2656" s="14" t="str">
        <f>Table2[[#This Row],[Date]]</f>
        <v>27/02/2020</v>
      </c>
      <c r="D2656" s="1" t="str">
        <f>TRIM(PROPER(Table2[[#This Row],[Product_Name]]))</f>
        <v>Smartphone</v>
      </c>
      <c r="E2656" s="1" t="str">
        <f>TRIM(PROPER(Table2[[#This Row],[Country]]))</f>
        <v>Canada</v>
      </c>
      <c r="F2656" s="1" t="str">
        <f>TRIM(PROPER(Table2[[#This Row],[Category]]))</f>
        <v>Accessories</v>
      </c>
      <c r="G2656" s="1" t="str">
        <f>TRIM(PROPER(Table2[[#This Row],[Brand]]))</f>
        <v>Microsoft</v>
      </c>
      <c r="H2656" s="1">
        <f>Table2[[#This Row],[Supplier_ID]]</f>
        <v>1016</v>
      </c>
      <c r="I2656" s="1">
        <f>Table2[[#This Row],[Market_Price]]</f>
        <v>765.62</v>
      </c>
      <c r="J2656" s="1">
        <f>Table2[[#This Row],[Selling_Price]]</f>
        <v>959.85</v>
      </c>
      <c r="K2656" s="1">
        <f>Table2[[#This Row],[Quantity]]</f>
        <v>259</v>
      </c>
      <c r="L2656" s="1" t="str">
        <f>IF(ISBLANK(Table2[[#This Row],[Status]]), "No Data Entered", IFERROR(Table2[[#This Row],[Status]], "No Data Entered"))</f>
        <v>Delivered</v>
      </c>
    </row>
    <row r="2657" spans="1:12" x14ac:dyDescent="0.3">
      <c r="A2657" s="1" t="str">
        <f>Table2[[#This Row],[Product_ID]]</f>
        <v>PRO9338</v>
      </c>
      <c r="B2657" s="1" t="str">
        <f>Table2[[#This Row],[Customer_ID]]</f>
        <v>CUST91189</v>
      </c>
      <c r="C2657" s="14" t="str">
        <f>Table2[[#This Row],[Date]]</f>
        <v>12/12/2024</v>
      </c>
      <c r="D2657" s="1" t="str">
        <f>TRIM(PROPER(Table2[[#This Row],[Product_Name]]))</f>
        <v>Headphones</v>
      </c>
      <c r="E2657" s="1" t="str">
        <f>TRIM(PROPER(Table2[[#This Row],[Country]]))</f>
        <v>Brazil</v>
      </c>
      <c r="F2657" s="1" t="str">
        <f>TRIM(PROPER(Table2[[#This Row],[Category]]))</f>
        <v>Computers</v>
      </c>
      <c r="G2657" s="1" t="str">
        <f>TRIM(PROPER(Table2[[#This Row],[Brand]]))</f>
        <v>Dell</v>
      </c>
      <c r="H2657" s="1">
        <f>Table2[[#This Row],[Supplier_ID]]</f>
        <v>1094</v>
      </c>
      <c r="I2657" s="1">
        <f>Table2[[#This Row],[Market_Price]]</f>
        <v>1741.73</v>
      </c>
      <c r="J2657" s="1">
        <f>Table2[[#This Row],[Selling_Price]]</f>
        <v>3301.84</v>
      </c>
      <c r="K2657" s="1">
        <f>Table2[[#This Row],[Quantity]]</f>
        <v>300</v>
      </c>
      <c r="L2657" s="1" t="str">
        <f>IF(ISBLANK(Table2[[#This Row],[Status]]), "No Data Entered", IFERROR(Table2[[#This Row],[Status]], "No Data Entered"))</f>
        <v>Delivered</v>
      </c>
    </row>
    <row r="2658" spans="1:12" x14ac:dyDescent="0.3">
      <c r="A2658" s="1" t="str">
        <f>Table2[[#This Row],[Product_ID]]</f>
        <v>PRO7775</v>
      </c>
      <c r="B2658" s="1" t="str">
        <f>Table2[[#This Row],[Customer_ID]]</f>
        <v>CUST91382</v>
      </c>
      <c r="C2658" s="14" t="str">
        <f>Table2[[#This Row],[Date]]</f>
        <v>25/02/2025</v>
      </c>
      <c r="D2658" s="1" t="str">
        <f>TRIM(PROPER(Table2[[#This Row],[Product_Name]]))</f>
        <v>Printer</v>
      </c>
      <c r="E2658" s="1" t="str">
        <f>TRIM(PROPER(Table2[[#This Row],[Country]]))</f>
        <v>Japan</v>
      </c>
      <c r="F2658" s="1" t="str">
        <f>TRIM(PROPER(Table2[[#This Row],[Category]]))</f>
        <v>Wearables</v>
      </c>
      <c r="G2658" s="1" t="str">
        <f>TRIM(PROPER(Table2[[#This Row],[Brand]]))</f>
        <v>Lenovo</v>
      </c>
      <c r="H2658" s="1">
        <f>Table2[[#This Row],[Supplier_ID]]</f>
        <v>1068</v>
      </c>
      <c r="I2658" s="1">
        <f>Table2[[#This Row],[Market_Price]]</f>
        <v>325.63</v>
      </c>
      <c r="J2658" s="1">
        <f>Table2[[#This Row],[Selling_Price]]</f>
        <v>517.55999999999995</v>
      </c>
      <c r="K2658" s="1">
        <f>Table2[[#This Row],[Quantity]]</f>
        <v>152</v>
      </c>
      <c r="L2658" s="1" t="str">
        <f>IF(ISBLANK(Table2[[#This Row],[Status]]), "No Data Entered", IFERROR(Table2[[#This Row],[Status]], "No Data Entered"))</f>
        <v>Delivered</v>
      </c>
    </row>
    <row r="2659" spans="1:12" x14ac:dyDescent="0.3">
      <c r="A2659" s="1" t="str">
        <f>Table2[[#This Row],[Product_ID]]</f>
        <v>PRO8964</v>
      </c>
      <c r="B2659" s="1" t="str">
        <f>Table2[[#This Row],[Customer_ID]]</f>
        <v>CUST91613</v>
      </c>
      <c r="C2659" s="14" t="str">
        <f>Table2[[#This Row],[Date]]</f>
        <v>16/02/2021</v>
      </c>
      <c r="D2659" s="1" t="str">
        <f>TRIM(PROPER(Table2[[#This Row],[Product_Name]]))</f>
        <v>Tablet</v>
      </c>
      <c r="E2659" s="1" t="str">
        <f>TRIM(PROPER(Table2[[#This Row],[Country]]))</f>
        <v>India</v>
      </c>
      <c r="F2659" s="1" t="str">
        <f>TRIM(PROPER(Table2[[#This Row],[Category]]))</f>
        <v>Computers</v>
      </c>
      <c r="G2659" s="1" t="str">
        <f>TRIM(PROPER(Table2[[#This Row],[Brand]]))</f>
        <v>Asus</v>
      </c>
      <c r="H2659" s="1">
        <f>Table2[[#This Row],[Supplier_ID]]</f>
        <v>1083</v>
      </c>
      <c r="I2659" s="1">
        <f>Table2[[#This Row],[Market_Price]]</f>
        <v>563.94000000000005</v>
      </c>
      <c r="J2659" s="1">
        <f>Table2[[#This Row],[Selling_Price]]</f>
        <v>1122.5</v>
      </c>
      <c r="K2659" s="1">
        <f>Table2[[#This Row],[Quantity]]</f>
        <v>84</v>
      </c>
      <c r="L2659" s="1" t="str">
        <f>IF(ISBLANK(Table2[[#This Row],[Status]]), "No Data Entered", IFERROR(Table2[[#This Row],[Status]], "No Data Entered"))</f>
        <v>Delivered</v>
      </c>
    </row>
    <row r="2660" spans="1:12" x14ac:dyDescent="0.3">
      <c r="A2660" s="1" t="str">
        <f>Table2[[#This Row],[Product_ID]]</f>
        <v>PRO1700</v>
      </c>
      <c r="B2660" s="1" t="str">
        <f>Table2[[#This Row],[Customer_ID]]</f>
        <v>CUST91620</v>
      </c>
      <c r="C2660" s="14" t="str">
        <f>Table2[[#This Row],[Date]]</f>
        <v>10/04/2023</v>
      </c>
      <c r="D2660" s="1" t="str">
        <f>TRIM(PROPER(Table2[[#This Row],[Product_Name]]))</f>
        <v>Tablet</v>
      </c>
      <c r="E2660" s="1" t="str">
        <f>TRIM(PROPER(Table2[[#This Row],[Country]]))</f>
        <v>India</v>
      </c>
      <c r="F2660" s="1" t="str">
        <f>TRIM(PROPER(Table2[[#This Row],[Category]]))</f>
        <v>Accessories</v>
      </c>
      <c r="G2660" s="1" t="str">
        <f>TRIM(PROPER(Table2[[#This Row],[Brand]]))</f>
        <v>Dell</v>
      </c>
      <c r="H2660" s="1">
        <f>Table2[[#This Row],[Supplier_ID]]</f>
        <v>1054</v>
      </c>
      <c r="I2660" s="1">
        <f>Table2[[#This Row],[Market_Price]]</f>
        <v>105.82</v>
      </c>
      <c r="J2660" s="1">
        <f>Table2[[#This Row],[Selling_Price]]</f>
        <v>118.52</v>
      </c>
      <c r="K2660" s="1">
        <f>Table2[[#This Row],[Quantity]]</f>
        <v>93</v>
      </c>
      <c r="L2660" s="1" t="str">
        <f>IF(ISBLANK(Table2[[#This Row],[Status]]), "No Data Entered", IFERROR(Table2[[#This Row],[Status]], "No Data Entered"))</f>
        <v>Delivered</v>
      </c>
    </row>
    <row r="2661" spans="1:12" x14ac:dyDescent="0.3">
      <c r="A2661" s="1" t="str">
        <f>Table2[[#This Row],[Product_ID]]</f>
        <v>PRO9229</v>
      </c>
      <c r="B2661" s="1" t="str">
        <f>Table2[[#This Row],[Customer_ID]]</f>
        <v>CUST91703</v>
      </c>
      <c r="C2661" s="14" t="str">
        <f>Table2[[#This Row],[Date]]</f>
        <v>21/01/2022</v>
      </c>
      <c r="D2661" s="1" t="str">
        <f>TRIM(PROPER(Table2[[#This Row],[Product_Name]]))</f>
        <v>Smartwatch</v>
      </c>
      <c r="E2661" s="1" t="str">
        <f>TRIM(PROPER(Table2[[#This Row],[Country]]))</f>
        <v>Australia</v>
      </c>
      <c r="F2661" s="1" t="str">
        <f>TRIM(PROPER(Table2[[#This Row],[Category]]))</f>
        <v>Wearables</v>
      </c>
      <c r="G2661" s="1" t="str">
        <f>TRIM(PROPER(Table2[[#This Row],[Brand]]))</f>
        <v>Logitech</v>
      </c>
      <c r="H2661" s="1">
        <f>Table2[[#This Row],[Supplier_ID]]</f>
        <v>1035</v>
      </c>
      <c r="I2661" s="1">
        <f>Table2[[#This Row],[Market_Price]]</f>
        <v>1727.43</v>
      </c>
      <c r="J2661" s="1">
        <f>Table2[[#This Row],[Selling_Price]]</f>
        <v>3426.93</v>
      </c>
      <c r="K2661" s="1">
        <f>Table2[[#This Row],[Quantity]]</f>
        <v>463</v>
      </c>
      <c r="L2661" s="1" t="str">
        <f>IF(ISBLANK(Table2[[#This Row],[Status]]), "No Data Entered", IFERROR(Table2[[#This Row],[Status]], "No Data Entered"))</f>
        <v>Delivered</v>
      </c>
    </row>
    <row r="2662" spans="1:12" x14ac:dyDescent="0.3">
      <c r="A2662" s="1" t="str">
        <f>Table2[[#This Row],[Product_ID]]</f>
        <v>PRO2675</v>
      </c>
      <c r="B2662" s="1" t="str">
        <f>Table2[[#This Row],[Customer_ID]]</f>
        <v>CUST91817</v>
      </c>
      <c r="C2662" s="14" t="str">
        <f>Table2[[#This Row],[Date]]</f>
        <v>03/07/2025</v>
      </c>
      <c r="D2662" s="1" t="str">
        <f>TRIM(PROPER(Table2[[#This Row],[Product_Name]]))</f>
        <v>Mouse</v>
      </c>
      <c r="E2662" s="1" t="str">
        <f>TRIM(PROPER(Table2[[#This Row],[Country]]))</f>
        <v>France</v>
      </c>
      <c r="F2662" s="1" t="str">
        <f>TRIM(PROPER(Table2[[#This Row],[Category]]))</f>
        <v>Computers</v>
      </c>
      <c r="G2662" s="1" t="str">
        <f>TRIM(PROPER(Table2[[#This Row],[Brand]]))</f>
        <v>Dell</v>
      </c>
      <c r="H2662" s="1">
        <f>Table2[[#This Row],[Supplier_ID]]</f>
        <v>1019</v>
      </c>
      <c r="I2662" s="1">
        <f>Table2[[#This Row],[Market_Price]]</f>
        <v>249.52</v>
      </c>
      <c r="J2662" s="1">
        <f>Table2[[#This Row],[Selling_Price]]</f>
        <v>482.01</v>
      </c>
      <c r="K2662" s="1">
        <f>Table2[[#This Row],[Quantity]]</f>
        <v>254</v>
      </c>
      <c r="L2662" s="1" t="str">
        <f>IF(ISBLANK(Table2[[#This Row],[Status]]), "No Data Entered", IFERROR(Table2[[#This Row],[Status]], "No Data Entered"))</f>
        <v>Delivered</v>
      </c>
    </row>
    <row r="2663" spans="1:12" x14ac:dyDescent="0.3">
      <c r="A2663" s="1" t="str">
        <f>Table2[[#This Row],[Product_ID]]</f>
        <v>PRO8826</v>
      </c>
      <c r="B2663" s="1" t="str">
        <f>Table2[[#This Row],[Customer_ID]]</f>
        <v>CUST91854</v>
      </c>
      <c r="C2663" s="14" t="str">
        <f>Table2[[#This Row],[Date]]</f>
        <v>26/04/2021</v>
      </c>
      <c r="D2663" s="1" t="str">
        <f>TRIM(PROPER(Table2[[#This Row],[Product_Name]]))</f>
        <v>Headphones</v>
      </c>
      <c r="E2663" s="1" t="str">
        <f>TRIM(PROPER(Table2[[#This Row],[Country]]))</f>
        <v>China</v>
      </c>
      <c r="F2663" s="1" t="str">
        <f>TRIM(PROPER(Table2[[#This Row],[Category]]))</f>
        <v>Wearables</v>
      </c>
      <c r="G2663" s="1" t="str">
        <f>TRIM(PROPER(Table2[[#This Row],[Brand]]))</f>
        <v>Canon</v>
      </c>
      <c r="H2663" s="1">
        <f>Table2[[#This Row],[Supplier_ID]]</f>
        <v>1072</v>
      </c>
      <c r="I2663" s="1">
        <f>Table2[[#This Row],[Market_Price]]</f>
        <v>1473.6</v>
      </c>
      <c r="J2663" s="1">
        <f>Table2[[#This Row],[Selling_Price]]</f>
        <v>2200.11</v>
      </c>
      <c r="K2663" s="1">
        <f>Table2[[#This Row],[Quantity]]</f>
        <v>446</v>
      </c>
      <c r="L2663" s="1" t="str">
        <f>IF(ISBLANK(Table2[[#This Row],[Status]]), "No Data Entered", IFERROR(Table2[[#This Row],[Status]], "No Data Entered"))</f>
        <v>Delivered</v>
      </c>
    </row>
    <row r="2664" spans="1:12" x14ac:dyDescent="0.3">
      <c r="A2664" s="1" t="str">
        <f>Table2[[#This Row],[Product_ID]]</f>
        <v>PRO4665</v>
      </c>
      <c r="B2664" s="1" t="str">
        <f>Table2[[#This Row],[Customer_ID]]</f>
        <v>CUST91868</v>
      </c>
      <c r="C2664" s="14" t="str">
        <f>Table2[[#This Row],[Date]]</f>
        <v>17/09/2023</v>
      </c>
      <c r="D2664" s="1" t="str">
        <f>TRIM(PROPER(Table2[[#This Row],[Product_Name]]))</f>
        <v>Mouse</v>
      </c>
      <c r="E2664" s="1" t="str">
        <f>TRIM(PROPER(Table2[[#This Row],[Country]]))</f>
        <v>India</v>
      </c>
      <c r="F2664" s="1" t="str">
        <f>TRIM(PROPER(Table2[[#This Row],[Category]]))</f>
        <v>Accessories</v>
      </c>
      <c r="G2664" s="1" t="str">
        <f>TRIM(PROPER(Table2[[#This Row],[Brand]]))</f>
        <v>Dell</v>
      </c>
      <c r="H2664" s="1">
        <f>Table2[[#This Row],[Supplier_ID]]</f>
        <v>1096</v>
      </c>
      <c r="I2664" s="1">
        <f>Table2[[#This Row],[Market_Price]]</f>
        <v>764.1</v>
      </c>
      <c r="J2664" s="1">
        <f>Table2[[#This Row],[Selling_Price]]</f>
        <v>1471.5</v>
      </c>
      <c r="K2664" s="1">
        <f>Table2[[#This Row],[Quantity]]</f>
        <v>201</v>
      </c>
      <c r="L2664" s="1" t="str">
        <f>IF(ISBLANK(Table2[[#This Row],[Status]]), "No Data Entered", IFERROR(Table2[[#This Row],[Status]], "No Data Entered"))</f>
        <v>Delivered</v>
      </c>
    </row>
    <row r="2665" spans="1:12" x14ac:dyDescent="0.3">
      <c r="A2665" s="1" t="str">
        <f>Table2[[#This Row],[Product_ID]]</f>
        <v>PRO7059</v>
      </c>
      <c r="B2665" s="1" t="str">
        <f>Table2[[#This Row],[Customer_ID]]</f>
        <v>CUST91918</v>
      </c>
      <c r="C2665" s="14" t="str">
        <f>Table2[[#This Row],[Date]]</f>
        <v>14/01/2025</v>
      </c>
      <c r="D2665" s="1" t="str">
        <f>TRIM(PROPER(Table2[[#This Row],[Product_Name]]))</f>
        <v>Laptop</v>
      </c>
      <c r="E2665" s="1" t="str">
        <f>TRIM(PROPER(Table2[[#This Row],[Country]]))</f>
        <v>Japan</v>
      </c>
      <c r="F2665" s="1" t="str">
        <f>TRIM(PROPER(Table2[[#This Row],[Category]]))</f>
        <v>Office Supplies</v>
      </c>
      <c r="G2665" s="1" t="str">
        <f>TRIM(PROPER(Table2[[#This Row],[Brand]]))</f>
        <v>Logitech</v>
      </c>
      <c r="H2665" s="1">
        <f>Table2[[#This Row],[Supplier_ID]]</f>
        <v>1002</v>
      </c>
      <c r="I2665" s="1">
        <f>Table2[[#This Row],[Market_Price]]</f>
        <v>1922.52</v>
      </c>
      <c r="J2665" s="1">
        <f>Table2[[#This Row],[Selling_Price]]</f>
        <v>2433.4899999999998</v>
      </c>
      <c r="K2665" s="1">
        <f>Table2[[#This Row],[Quantity]]</f>
        <v>435</v>
      </c>
      <c r="L2665" s="1" t="str">
        <f>IF(ISBLANK(Table2[[#This Row],[Status]]), "No Data Entered", IFERROR(Table2[[#This Row],[Status]], "No Data Entered"))</f>
        <v>Delivered</v>
      </c>
    </row>
    <row r="2666" spans="1:12" x14ac:dyDescent="0.3">
      <c r="A2666" s="1" t="str">
        <f>Table2[[#This Row],[Product_ID]]</f>
        <v>PRO5821</v>
      </c>
      <c r="B2666" s="1" t="str">
        <f>Table2[[#This Row],[Customer_ID]]</f>
        <v>CUST91967</v>
      </c>
      <c r="C2666" s="14" t="str">
        <f>Table2[[#This Row],[Date]]</f>
        <v>19/01/2025</v>
      </c>
      <c r="D2666" s="1" t="str">
        <f>TRIM(PROPER(Table2[[#This Row],[Product_Name]]))</f>
        <v>Camera</v>
      </c>
      <c r="E2666" s="1" t="str">
        <f>TRIM(PROPER(Table2[[#This Row],[Country]]))</f>
        <v>Brazil</v>
      </c>
      <c r="F2666" s="1" t="str">
        <f>TRIM(PROPER(Table2[[#This Row],[Category]]))</f>
        <v>Electronics</v>
      </c>
      <c r="G2666" s="1" t="str">
        <f>TRIM(PROPER(Table2[[#This Row],[Brand]]))</f>
        <v>Sony</v>
      </c>
      <c r="H2666" s="1">
        <f>Table2[[#This Row],[Supplier_ID]]</f>
        <v>1081</v>
      </c>
      <c r="I2666" s="1">
        <f>Table2[[#This Row],[Market_Price]]</f>
        <v>994.79</v>
      </c>
      <c r="J2666" s="1">
        <f>Table2[[#This Row],[Selling_Price]]</f>
        <v>1244.67</v>
      </c>
      <c r="K2666" s="1">
        <f>Table2[[#This Row],[Quantity]]</f>
        <v>84</v>
      </c>
      <c r="L2666" s="1" t="str">
        <f>IF(ISBLANK(Table2[[#This Row],[Status]]), "No Data Entered", IFERROR(Table2[[#This Row],[Status]], "No Data Entered"))</f>
        <v>Delivered</v>
      </c>
    </row>
    <row r="2667" spans="1:12" x14ac:dyDescent="0.3">
      <c r="A2667" s="1" t="str">
        <f>Table2[[#This Row],[Product_ID]]</f>
        <v>PRO8802</v>
      </c>
      <c r="B2667" s="1" t="str">
        <f>Table2[[#This Row],[Customer_ID]]</f>
        <v>CUST92122</v>
      </c>
      <c r="C2667" s="14" t="str">
        <f>Table2[[#This Row],[Date]]</f>
        <v>09/03/2020</v>
      </c>
      <c r="D2667" s="1" t="str">
        <f>TRIM(PROPER(Table2[[#This Row],[Product_Name]]))</f>
        <v>Headphones</v>
      </c>
      <c r="E2667" s="1" t="str">
        <f>TRIM(PROPER(Table2[[#This Row],[Country]]))</f>
        <v>Japan</v>
      </c>
      <c r="F2667" s="1" t="str">
        <f>TRIM(PROPER(Table2[[#This Row],[Category]]))</f>
        <v>Computers</v>
      </c>
      <c r="G2667" s="1" t="str">
        <f>TRIM(PROPER(Table2[[#This Row],[Brand]]))</f>
        <v>Sony</v>
      </c>
      <c r="H2667" s="1">
        <f>Table2[[#This Row],[Supplier_ID]]</f>
        <v>1100</v>
      </c>
      <c r="I2667" s="1">
        <f>Table2[[#This Row],[Market_Price]]</f>
        <v>597.11</v>
      </c>
      <c r="J2667" s="1">
        <f>Table2[[#This Row],[Selling_Price]]</f>
        <v>952.75</v>
      </c>
      <c r="K2667" s="1">
        <f>Table2[[#This Row],[Quantity]]</f>
        <v>136</v>
      </c>
      <c r="L2667" s="1" t="str">
        <f>IF(ISBLANK(Table2[[#This Row],[Status]]), "No Data Entered", IFERROR(Table2[[#This Row],[Status]], "No Data Entered"))</f>
        <v>Delivered</v>
      </c>
    </row>
    <row r="2668" spans="1:12" x14ac:dyDescent="0.3">
      <c r="A2668" s="1" t="str">
        <f>Table2[[#This Row],[Product_ID]]</f>
        <v>PRO1424</v>
      </c>
      <c r="B2668" s="1" t="str">
        <f>Table2[[#This Row],[Customer_ID]]</f>
        <v>CUST92146</v>
      </c>
      <c r="C2668" s="14" t="str">
        <f>Table2[[#This Row],[Date]]</f>
        <v>15/12/2022</v>
      </c>
      <c r="D2668" s="1" t="str">
        <f>TRIM(PROPER(Table2[[#This Row],[Product_Name]]))</f>
        <v>Headphones</v>
      </c>
      <c r="E2668" s="1" t="str">
        <f>TRIM(PROPER(Table2[[#This Row],[Country]]))</f>
        <v>Japan</v>
      </c>
      <c r="F2668" s="1" t="str">
        <f>TRIM(PROPER(Table2[[#This Row],[Category]]))</f>
        <v>Office Supplies</v>
      </c>
      <c r="G2668" s="1" t="str">
        <f>TRIM(PROPER(Table2[[#This Row],[Brand]]))</f>
        <v>Samsung</v>
      </c>
      <c r="H2668" s="1">
        <f>Table2[[#This Row],[Supplier_ID]]</f>
        <v>1049</v>
      </c>
      <c r="I2668" s="1">
        <f>Table2[[#This Row],[Market_Price]]</f>
        <v>1957.73</v>
      </c>
      <c r="J2668" s="1">
        <f>Table2[[#This Row],[Selling_Price]]</f>
        <v>3559.45</v>
      </c>
      <c r="K2668" s="1">
        <f>Table2[[#This Row],[Quantity]]</f>
        <v>469</v>
      </c>
      <c r="L2668" s="1" t="str">
        <f>IF(ISBLANK(Table2[[#This Row],[Status]]), "No Data Entered", IFERROR(Table2[[#This Row],[Status]], "No Data Entered"))</f>
        <v>Delivered</v>
      </c>
    </row>
    <row r="2669" spans="1:12" x14ac:dyDescent="0.3">
      <c r="A2669" s="1" t="str">
        <f>Table2[[#This Row],[Product_ID]]</f>
        <v>PRO4346</v>
      </c>
      <c r="B2669" s="1" t="str">
        <f>Table2[[#This Row],[Customer_ID]]</f>
        <v>CUST92214</v>
      </c>
      <c r="C2669" s="14" t="str">
        <f>Table2[[#This Row],[Date]]</f>
        <v>04/06/2021</v>
      </c>
      <c r="D2669" s="1" t="str">
        <f>TRIM(PROPER(Table2[[#This Row],[Product_Name]]))</f>
        <v>Printer</v>
      </c>
      <c r="E2669" s="1" t="str">
        <f>TRIM(PROPER(Table2[[#This Row],[Country]]))</f>
        <v>Usa</v>
      </c>
      <c r="F2669" s="1" t="str">
        <f>TRIM(PROPER(Table2[[#This Row],[Category]]))</f>
        <v>Accessories</v>
      </c>
      <c r="G2669" s="1" t="str">
        <f>TRIM(PROPER(Table2[[#This Row],[Brand]]))</f>
        <v>Lenovo</v>
      </c>
      <c r="H2669" s="1">
        <f>Table2[[#This Row],[Supplier_ID]]</f>
        <v>1040</v>
      </c>
      <c r="I2669" s="1">
        <f>Table2[[#This Row],[Market_Price]]</f>
        <v>359.57</v>
      </c>
      <c r="J2669" s="1">
        <f>Table2[[#This Row],[Selling_Price]]</f>
        <v>688.49</v>
      </c>
      <c r="K2669" s="1">
        <f>Table2[[#This Row],[Quantity]]</f>
        <v>16</v>
      </c>
      <c r="L2669" s="1" t="str">
        <f>IF(ISBLANK(Table2[[#This Row],[Status]]), "No Data Entered", IFERROR(Table2[[#This Row],[Status]], "No Data Entered"))</f>
        <v>Delivered</v>
      </c>
    </row>
    <row r="2670" spans="1:12" x14ac:dyDescent="0.3">
      <c r="A2670" s="1" t="str">
        <f>Table2[[#This Row],[Product_ID]]</f>
        <v>PRO7776</v>
      </c>
      <c r="B2670" s="1" t="str">
        <f>Table2[[#This Row],[Customer_ID]]</f>
        <v>CUST92369</v>
      </c>
      <c r="C2670" s="14" t="str">
        <f>Table2[[#This Row],[Date]]</f>
        <v>09/09/2023</v>
      </c>
      <c r="D2670" s="1" t="str">
        <f>TRIM(PROPER(Table2[[#This Row],[Product_Name]]))</f>
        <v>Headphones</v>
      </c>
      <c r="E2670" s="1" t="str">
        <f>TRIM(PROPER(Table2[[#This Row],[Country]]))</f>
        <v>Uk</v>
      </c>
      <c r="F2670" s="1" t="str">
        <f>TRIM(PROPER(Table2[[#This Row],[Category]]))</f>
        <v>Electronics</v>
      </c>
      <c r="G2670" s="1" t="str">
        <f>TRIM(PROPER(Table2[[#This Row],[Brand]]))</f>
        <v>Canon</v>
      </c>
      <c r="H2670" s="1">
        <f>Table2[[#This Row],[Supplier_ID]]</f>
        <v>1071</v>
      </c>
      <c r="I2670" s="1">
        <f>Table2[[#This Row],[Market_Price]]</f>
        <v>1084.81</v>
      </c>
      <c r="J2670" s="1">
        <f>Table2[[#This Row],[Selling_Price]]</f>
        <v>1226.24</v>
      </c>
      <c r="K2670" s="1">
        <f>Table2[[#This Row],[Quantity]]</f>
        <v>97</v>
      </c>
      <c r="L2670" s="1" t="str">
        <f>IF(ISBLANK(Table2[[#This Row],[Status]]), "No Data Entered", IFERROR(Table2[[#This Row],[Status]], "No Data Entered"))</f>
        <v>Delivered</v>
      </c>
    </row>
    <row r="2671" spans="1:12" x14ac:dyDescent="0.3">
      <c r="A2671" s="1" t="str">
        <f>Table2[[#This Row],[Product_ID]]</f>
        <v>PRO9536</v>
      </c>
      <c r="B2671" s="1" t="str">
        <f>Table2[[#This Row],[Customer_ID]]</f>
        <v>CUST92378</v>
      </c>
      <c r="C2671" s="14" t="str">
        <f>Table2[[#This Row],[Date]]</f>
        <v>12/01/2020</v>
      </c>
      <c r="D2671" s="1" t="str">
        <f>TRIM(PROPER(Table2[[#This Row],[Product_Name]]))</f>
        <v>Printer</v>
      </c>
      <c r="E2671" s="1" t="str">
        <f>TRIM(PROPER(Table2[[#This Row],[Country]]))</f>
        <v>Brazil</v>
      </c>
      <c r="F2671" s="1" t="str">
        <f>TRIM(PROPER(Table2[[#This Row],[Category]]))</f>
        <v>Electronics</v>
      </c>
      <c r="G2671" s="1" t="str">
        <f>TRIM(PROPER(Table2[[#This Row],[Brand]]))</f>
        <v>Hp</v>
      </c>
      <c r="H2671" s="1">
        <f>Table2[[#This Row],[Supplier_ID]]</f>
        <v>1100</v>
      </c>
      <c r="I2671" s="1">
        <f>Table2[[#This Row],[Market_Price]]</f>
        <v>1262.82</v>
      </c>
      <c r="J2671" s="1">
        <f>Table2[[#This Row],[Selling_Price]]</f>
        <v>1721.72</v>
      </c>
      <c r="K2671" s="1">
        <f>Table2[[#This Row],[Quantity]]</f>
        <v>453</v>
      </c>
      <c r="L2671" s="1" t="str">
        <f>IF(ISBLANK(Table2[[#This Row],[Status]]), "No Data Entered", IFERROR(Table2[[#This Row],[Status]], "No Data Entered"))</f>
        <v>Delivered</v>
      </c>
    </row>
    <row r="2672" spans="1:12" x14ac:dyDescent="0.3">
      <c r="A2672" s="1" t="str">
        <f>Table2[[#This Row],[Product_ID]]</f>
        <v>PRO2112</v>
      </c>
      <c r="B2672" s="1" t="str">
        <f>Table2[[#This Row],[Customer_ID]]</f>
        <v>CUST92530</v>
      </c>
      <c r="C2672" s="14" t="str">
        <f>Table2[[#This Row],[Date]]</f>
        <v>07/08/2023</v>
      </c>
      <c r="D2672" s="1" t="str">
        <f>TRIM(PROPER(Table2[[#This Row],[Product_Name]]))</f>
        <v>Smartwatch</v>
      </c>
      <c r="E2672" s="1" t="str">
        <f>TRIM(PROPER(Table2[[#This Row],[Country]]))</f>
        <v>France</v>
      </c>
      <c r="F2672" s="1" t="str">
        <f>TRIM(PROPER(Table2[[#This Row],[Category]]))</f>
        <v>Wearables</v>
      </c>
      <c r="G2672" s="1" t="str">
        <f>TRIM(PROPER(Table2[[#This Row],[Brand]]))</f>
        <v>Logitech</v>
      </c>
      <c r="H2672" s="1">
        <f>Table2[[#This Row],[Supplier_ID]]</f>
        <v>1053</v>
      </c>
      <c r="I2672" s="1">
        <f>Table2[[#This Row],[Market_Price]]</f>
        <v>427.23</v>
      </c>
      <c r="J2672" s="1">
        <f>Table2[[#This Row],[Selling_Price]]</f>
        <v>722.22</v>
      </c>
      <c r="K2672" s="1">
        <f>Table2[[#This Row],[Quantity]]</f>
        <v>279</v>
      </c>
      <c r="L2672" s="1" t="str">
        <f>IF(ISBLANK(Table2[[#This Row],[Status]]), "No Data Entered", IFERROR(Table2[[#This Row],[Status]], "No Data Entered"))</f>
        <v>Delivered</v>
      </c>
    </row>
    <row r="2673" spans="1:12" x14ac:dyDescent="0.3">
      <c r="A2673" s="1" t="str">
        <f>Table2[[#This Row],[Product_ID]]</f>
        <v>PRO5780</v>
      </c>
      <c r="B2673" s="1" t="str">
        <f>Table2[[#This Row],[Customer_ID]]</f>
        <v>CUST92544</v>
      </c>
      <c r="C2673" s="14" t="str">
        <f>Table2[[#This Row],[Date]]</f>
        <v>23/12/2020</v>
      </c>
      <c r="D2673" s="1" t="str">
        <f>TRIM(PROPER(Table2[[#This Row],[Product_Name]]))</f>
        <v>Camera</v>
      </c>
      <c r="E2673" s="1" t="str">
        <f>TRIM(PROPER(Table2[[#This Row],[Country]]))</f>
        <v>France</v>
      </c>
      <c r="F2673" s="1" t="str">
        <f>TRIM(PROPER(Table2[[#This Row],[Category]]))</f>
        <v>Wearables</v>
      </c>
      <c r="G2673" s="1" t="str">
        <f>TRIM(PROPER(Table2[[#This Row],[Brand]]))</f>
        <v>Canon</v>
      </c>
      <c r="H2673" s="1">
        <f>Table2[[#This Row],[Supplier_ID]]</f>
        <v>1055</v>
      </c>
      <c r="I2673" s="1">
        <f>Table2[[#This Row],[Market_Price]]</f>
        <v>575.34</v>
      </c>
      <c r="J2673" s="1">
        <f>Table2[[#This Row],[Selling_Price]]</f>
        <v>676.06</v>
      </c>
      <c r="K2673" s="1">
        <f>Table2[[#This Row],[Quantity]]</f>
        <v>15</v>
      </c>
      <c r="L2673" s="1" t="str">
        <f>IF(ISBLANK(Table2[[#This Row],[Status]]), "No Data Entered", IFERROR(Table2[[#This Row],[Status]], "No Data Entered"))</f>
        <v>Delivered</v>
      </c>
    </row>
    <row r="2674" spans="1:12" x14ac:dyDescent="0.3">
      <c r="A2674" s="1" t="str">
        <f>Table2[[#This Row],[Product_ID]]</f>
        <v>PRO1284</v>
      </c>
      <c r="B2674" s="1" t="str">
        <f>Table2[[#This Row],[Customer_ID]]</f>
        <v>CUST92549</v>
      </c>
      <c r="C2674" s="14" t="str">
        <f>Table2[[#This Row],[Date]]</f>
        <v>26/07/2020</v>
      </c>
      <c r="D2674" s="1" t="str">
        <f>TRIM(PROPER(Table2[[#This Row],[Product_Name]]))</f>
        <v>Mouse</v>
      </c>
      <c r="E2674" s="1" t="str">
        <f>TRIM(PROPER(Table2[[#This Row],[Country]]))</f>
        <v>France</v>
      </c>
      <c r="F2674" s="1" t="str">
        <f>TRIM(PROPER(Table2[[#This Row],[Category]]))</f>
        <v>Electronics</v>
      </c>
      <c r="G2674" s="1" t="str">
        <f>TRIM(PROPER(Table2[[#This Row],[Brand]]))</f>
        <v>Asus</v>
      </c>
      <c r="H2674" s="1">
        <f>Table2[[#This Row],[Supplier_ID]]</f>
        <v>1060</v>
      </c>
      <c r="I2674" s="1">
        <f>Table2[[#This Row],[Market_Price]]</f>
        <v>818.44</v>
      </c>
      <c r="J2674" s="1">
        <f>Table2[[#This Row],[Selling_Price]]</f>
        <v>1210.5</v>
      </c>
      <c r="K2674" s="1">
        <f>Table2[[#This Row],[Quantity]]</f>
        <v>309</v>
      </c>
      <c r="L2674" s="1" t="str">
        <f>IF(ISBLANK(Table2[[#This Row],[Status]]), "No Data Entered", IFERROR(Table2[[#This Row],[Status]], "No Data Entered"))</f>
        <v>Delivered</v>
      </c>
    </row>
    <row r="2675" spans="1:12" x14ac:dyDescent="0.3">
      <c r="A2675" s="1" t="str">
        <f>Table2[[#This Row],[Product_ID]]</f>
        <v>PRO2494</v>
      </c>
      <c r="B2675" s="1" t="str">
        <f>Table2[[#This Row],[Customer_ID]]</f>
        <v>CUST92576</v>
      </c>
      <c r="C2675" s="14" t="str">
        <f>Table2[[#This Row],[Date]]</f>
        <v>31/03/2021</v>
      </c>
      <c r="D2675" s="1" t="str">
        <f>TRIM(PROPER(Table2[[#This Row],[Product_Name]]))</f>
        <v>Mouse</v>
      </c>
      <c r="E2675" s="1" t="str">
        <f>TRIM(PROPER(Table2[[#This Row],[Country]]))</f>
        <v>Australia</v>
      </c>
      <c r="F2675" s="1" t="str">
        <f>TRIM(PROPER(Table2[[#This Row],[Category]]))</f>
        <v>Accessories</v>
      </c>
      <c r="G2675" s="1" t="str">
        <f>TRIM(PROPER(Table2[[#This Row],[Brand]]))</f>
        <v>Dell</v>
      </c>
      <c r="H2675" s="1">
        <f>Table2[[#This Row],[Supplier_ID]]</f>
        <v>1082</v>
      </c>
      <c r="I2675" s="1">
        <f>Table2[[#This Row],[Market_Price]]</f>
        <v>828.13</v>
      </c>
      <c r="J2675" s="1">
        <f>Table2[[#This Row],[Selling_Price]]</f>
        <v>1424.48</v>
      </c>
      <c r="K2675" s="1">
        <f>Table2[[#This Row],[Quantity]]</f>
        <v>102</v>
      </c>
      <c r="L2675" s="1" t="str">
        <f>IF(ISBLANK(Table2[[#This Row],[Status]]), "No Data Entered", IFERROR(Table2[[#This Row],[Status]], "No Data Entered"))</f>
        <v>Delivered</v>
      </c>
    </row>
    <row r="2676" spans="1:12" x14ac:dyDescent="0.3">
      <c r="A2676" s="1" t="str">
        <f>Table2[[#This Row],[Product_ID]]</f>
        <v>PRO9141</v>
      </c>
      <c r="B2676" s="1" t="str">
        <f>Table2[[#This Row],[Customer_ID]]</f>
        <v>CUST92620</v>
      </c>
      <c r="C2676" s="14" t="str">
        <f>Table2[[#This Row],[Date]]</f>
        <v>27/10/2024</v>
      </c>
      <c r="D2676" s="1" t="str">
        <f>TRIM(PROPER(Table2[[#This Row],[Product_Name]]))</f>
        <v>Keyboard</v>
      </c>
      <c r="E2676" s="1" t="str">
        <f>TRIM(PROPER(Table2[[#This Row],[Country]]))</f>
        <v>China</v>
      </c>
      <c r="F2676" s="1" t="str">
        <f>TRIM(PROPER(Table2[[#This Row],[Category]]))</f>
        <v>Electronics</v>
      </c>
      <c r="G2676" s="1" t="str">
        <f>TRIM(PROPER(Table2[[#This Row],[Brand]]))</f>
        <v>Logitech</v>
      </c>
      <c r="H2676" s="1">
        <f>Table2[[#This Row],[Supplier_ID]]</f>
        <v>1086</v>
      </c>
      <c r="I2676" s="1">
        <f>Table2[[#This Row],[Market_Price]]</f>
        <v>1341.52</v>
      </c>
      <c r="J2676" s="1">
        <f>Table2[[#This Row],[Selling_Price]]</f>
        <v>1815.52</v>
      </c>
      <c r="K2676" s="1">
        <f>Table2[[#This Row],[Quantity]]</f>
        <v>497</v>
      </c>
      <c r="L2676" s="1" t="str">
        <f>IF(ISBLANK(Table2[[#This Row],[Status]]), "No Data Entered", IFERROR(Table2[[#This Row],[Status]], "No Data Entered"))</f>
        <v>Delivered</v>
      </c>
    </row>
    <row r="2677" spans="1:12" x14ac:dyDescent="0.3">
      <c r="A2677" s="1" t="str">
        <f>Table2[[#This Row],[Product_ID]]</f>
        <v>PRO5475</v>
      </c>
      <c r="B2677" s="1" t="str">
        <f>Table2[[#This Row],[Customer_ID]]</f>
        <v>CUST92701</v>
      </c>
      <c r="C2677" s="14" t="str">
        <f>Table2[[#This Row],[Date]]</f>
        <v>27/04/2025</v>
      </c>
      <c r="D2677" s="1" t="str">
        <f>TRIM(PROPER(Table2[[#This Row],[Product_Name]]))</f>
        <v>Keyboard</v>
      </c>
      <c r="E2677" s="1" t="str">
        <f>TRIM(PROPER(Table2[[#This Row],[Country]]))</f>
        <v>Uk</v>
      </c>
      <c r="F2677" s="1" t="str">
        <f>TRIM(PROPER(Table2[[#This Row],[Category]]))</f>
        <v>Accessories</v>
      </c>
      <c r="G2677" s="1" t="str">
        <f>TRIM(PROPER(Table2[[#This Row],[Brand]]))</f>
        <v>Hp</v>
      </c>
      <c r="H2677" s="1">
        <f>Table2[[#This Row],[Supplier_ID]]</f>
        <v>1061</v>
      </c>
      <c r="I2677" s="1">
        <f>Table2[[#This Row],[Market_Price]]</f>
        <v>1130.04</v>
      </c>
      <c r="J2677" s="1">
        <f>Table2[[#This Row],[Selling_Price]]</f>
        <v>2186.7600000000002</v>
      </c>
      <c r="K2677" s="1">
        <f>Table2[[#This Row],[Quantity]]</f>
        <v>114</v>
      </c>
      <c r="L2677" s="1" t="str">
        <f>IF(ISBLANK(Table2[[#This Row],[Status]]), "No Data Entered", IFERROR(Table2[[#This Row],[Status]], "No Data Entered"))</f>
        <v>Delivered</v>
      </c>
    </row>
    <row r="2678" spans="1:12" x14ac:dyDescent="0.3">
      <c r="A2678" s="1" t="str">
        <f>Table2[[#This Row],[Product_ID]]</f>
        <v>PRO8180</v>
      </c>
      <c r="B2678" s="1" t="str">
        <f>Table2[[#This Row],[Customer_ID]]</f>
        <v>CUST92786</v>
      </c>
      <c r="C2678" s="14" t="str">
        <f>Table2[[#This Row],[Date]]</f>
        <v>28/09/2020</v>
      </c>
      <c r="D2678" s="1" t="str">
        <f>TRIM(PROPER(Table2[[#This Row],[Product_Name]]))</f>
        <v>Laptop</v>
      </c>
      <c r="E2678" s="1" t="str">
        <f>TRIM(PROPER(Table2[[#This Row],[Country]]))</f>
        <v>Japan</v>
      </c>
      <c r="F2678" s="1" t="str">
        <f>TRIM(PROPER(Table2[[#This Row],[Category]]))</f>
        <v>Office Supplies</v>
      </c>
      <c r="G2678" s="1" t="str">
        <f>TRIM(PROPER(Table2[[#This Row],[Brand]]))</f>
        <v>Canon</v>
      </c>
      <c r="H2678" s="1">
        <f>Table2[[#This Row],[Supplier_ID]]</f>
        <v>1041</v>
      </c>
      <c r="I2678" s="1">
        <f>Table2[[#This Row],[Market_Price]]</f>
        <v>1798.71</v>
      </c>
      <c r="J2678" s="1">
        <f>Table2[[#This Row],[Selling_Price]]</f>
        <v>3008.19</v>
      </c>
      <c r="K2678" s="1">
        <f>Table2[[#This Row],[Quantity]]</f>
        <v>274</v>
      </c>
      <c r="L2678" s="1" t="str">
        <f>IF(ISBLANK(Table2[[#This Row],[Status]]), "No Data Entered", IFERROR(Table2[[#This Row],[Status]], "No Data Entered"))</f>
        <v>Delivered</v>
      </c>
    </row>
    <row r="2679" spans="1:12" x14ac:dyDescent="0.3">
      <c r="A2679" s="1" t="str">
        <f>Table2[[#This Row],[Product_ID]]</f>
        <v>PRO1948</v>
      </c>
      <c r="B2679" s="1" t="str">
        <f>Table2[[#This Row],[Customer_ID]]</f>
        <v>CUST92808</v>
      </c>
      <c r="C2679" s="14" t="str">
        <f>Table2[[#This Row],[Date]]</f>
        <v>19/02/2021</v>
      </c>
      <c r="D2679" s="1" t="str">
        <f>TRIM(PROPER(Table2[[#This Row],[Product_Name]]))</f>
        <v>Keyboard</v>
      </c>
      <c r="E2679" s="1" t="str">
        <f>TRIM(PROPER(Table2[[#This Row],[Country]]))</f>
        <v>Uk</v>
      </c>
      <c r="F2679" s="1" t="str">
        <f>TRIM(PROPER(Table2[[#This Row],[Category]]))</f>
        <v>Office Supplies</v>
      </c>
      <c r="G2679" s="1" t="str">
        <f>TRIM(PROPER(Table2[[#This Row],[Brand]]))</f>
        <v>Sony</v>
      </c>
      <c r="H2679" s="1">
        <f>Table2[[#This Row],[Supplier_ID]]</f>
        <v>1006</v>
      </c>
      <c r="I2679" s="1">
        <f>Table2[[#This Row],[Market_Price]]</f>
        <v>1326.65</v>
      </c>
      <c r="J2679" s="1">
        <f>Table2[[#This Row],[Selling_Price]]</f>
        <v>2530.4699999999998</v>
      </c>
      <c r="K2679" s="1">
        <f>Table2[[#This Row],[Quantity]]</f>
        <v>408</v>
      </c>
      <c r="L2679" s="1" t="str">
        <f>IF(ISBLANK(Table2[[#This Row],[Status]]), "No Data Entered", IFERROR(Table2[[#This Row],[Status]], "No Data Entered"))</f>
        <v>Delivered</v>
      </c>
    </row>
    <row r="2680" spans="1:12" x14ac:dyDescent="0.3">
      <c r="A2680" s="1" t="str">
        <f>Table2[[#This Row],[Product_ID]]</f>
        <v>PRO9847</v>
      </c>
      <c r="B2680" s="1" t="str">
        <f>Table2[[#This Row],[Customer_ID]]</f>
        <v>CUST92816</v>
      </c>
      <c r="C2680" s="14" t="str">
        <f>Table2[[#This Row],[Date]]</f>
        <v>12/04/2023</v>
      </c>
      <c r="D2680" s="1" t="str">
        <f>TRIM(PROPER(Table2[[#This Row],[Product_Name]]))</f>
        <v>Tablet</v>
      </c>
      <c r="E2680" s="1" t="str">
        <f>TRIM(PROPER(Table2[[#This Row],[Country]]))</f>
        <v>Brazil</v>
      </c>
      <c r="F2680" s="1" t="str">
        <f>TRIM(PROPER(Table2[[#This Row],[Category]]))</f>
        <v>Electronics</v>
      </c>
      <c r="G2680" s="1" t="str">
        <f>TRIM(PROPER(Table2[[#This Row],[Brand]]))</f>
        <v>Lenovo</v>
      </c>
      <c r="H2680" s="1">
        <f>Table2[[#This Row],[Supplier_ID]]</f>
        <v>1078</v>
      </c>
      <c r="I2680" s="1">
        <f>Table2[[#This Row],[Market_Price]]</f>
        <v>452.71</v>
      </c>
      <c r="J2680" s="1">
        <f>Table2[[#This Row],[Selling_Price]]</f>
        <v>693.84</v>
      </c>
      <c r="K2680" s="1">
        <f>Table2[[#This Row],[Quantity]]</f>
        <v>197</v>
      </c>
      <c r="L2680" s="1" t="str">
        <f>IF(ISBLANK(Table2[[#This Row],[Status]]), "No Data Entered", IFERROR(Table2[[#This Row],[Status]], "No Data Entered"))</f>
        <v>Delivered</v>
      </c>
    </row>
    <row r="2681" spans="1:12" x14ac:dyDescent="0.3">
      <c r="A2681" s="1" t="str">
        <f>Table2[[#This Row],[Product_ID]]</f>
        <v>PRO9914</v>
      </c>
      <c r="B2681" s="1" t="str">
        <f>Table2[[#This Row],[Customer_ID]]</f>
        <v>CUST92927</v>
      </c>
      <c r="C2681" s="14" t="str">
        <f>Table2[[#This Row],[Date]]</f>
        <v>08/06/2021</v>
      </c>
      <c r="D2681" s="1" t="str">
        <f>TRIM(PROPER(Table2[[#This Row],[Product_Name]]))</f>
        <v>Tablet</v>
      </c>
      <c r="E2681" s="1" t="str">
        <f>TRIM(PROPER(Table2[[#This Row],[Country]]))</f>
        <v>India</v>
      </c>
      <c r="F2681" s="1" t="str">
        <f>TRIM(PROPER(Table2[[#This Row],[Category]]))</f>
        <v>Office Supplies</v>
      </c>
      <c r="G2681" s="1" t="str">
        <f>TRIM(PROPER(Table2[[#This Row],[Brand]]))</f>
        <v>Lenovo</v>
      </c>
      <c r="H2681" s="1">
        <f>Table2[[#This Row],[Supplier_ID]]</f>
        <v>1057</v>
      </c>
      <c r="I2681" s="1">
        <f>Table2[[#This Row],[Market_Price]]</f>
        <v>184.08</v>
      </c>
      <c r="J2681" s="1">
        <f>Table2[[#This Row],[Selling_Price]]</f>
        <v>270.27999999999997</v>
      </c>
      <c r="K2681" s="1">
        <f>Table2[[#This Row],[Quantity]]</f>
        <v>412</v>
      </c>
      <c r="L2681" s="1" t="str">
        <f>IF(ISBLANK(Table2[[#This Row],[Status]]), "No Data Entered", IFERROR(Table2[[#This Row],[Status]], "No Data Entered"))</f>
        <v>Delivered</v>
      </c>
    </row>
    <row r="2682" spans="1:12" x14ac:dyDescent="0.3">
      <c r="A2682" s="1" t="str">
        <f>Table2[[#This Row],[Product_ID]]</f>
        <v>PRO7000</v>
      </c>
      <c r="B2682" s="1" t="str">
        <f>Table2[[#This Row],[Customer_ID]]</f>
        <v>CUST93102</v>
      </c>
      <c r="C2682" s="14" t="str">
        <f>Table2[[#This Row],[Date]]</f>
        <v>16/04/2025</v>
      </c>
      <c r="D2682" s="1" t="str">
        <f>TRIM(PROPER(Table2[[#This Row],[Product_Name]]))</f>
        <v>Smartwatch</v>
      </c>
      <c r="E2682" s="1" t="str">
        <f>TRIM(PROPER(Table2[[#This Row],[Country]]))</f>
        <v>France</v>
      </c>
      <c r="F2682" s="1" t="str">
        <f>TRIM(PROPER(Table2[[#This Row],[Category]]))</f>
        <v>Electronics</v>
      </c>
      <c r="G2682" s="1" t="str">
        <f>TRIM(PROPER(Table2[[#This Row],[Brand]]))</f>
        <v>Dell</v>
      </c>
      <c r="H2682" s="1">
        <f>Table2[[#This Row],[Supplier_ID]]</f>
        <v>1004</v>
      </c>
      <c r="I2682" s="1">
        <f>Table2[[#This Row],[Market_Price]]</f>
        <v>1239.06</v>
      </c>
      <c r="J2682" s="1">
        <f>Table2[[#This Row],[Selling_Price]]</f>
        <v>1676.67</v>
      </c>
      <c r="K2682" s="1">
        <f>Table2[[#This Row],[Quantity]]</f>
        <v>93</v>
      </c>
      <c r="L2682" s="1" t="str">
        <f>IF(ISBLANK(Table2[[#This Row],[Status]]), "No Data Entered", IFERROR(Table2[[#This Row],[Status]], "No Data Entered"))</f>
        <v>Delivered</v>
      </c>
    </row>
    <row r="2683" spans="1:12" x14ac:dyDescent="0.3">
      <c r="A2683" s="1" t="str">
        <f>Table2[[#This Row],[Product_ID]]</f>
        <v>PRO2803</v>
      </c>
      <c r="B2683" s="1" t="str">
        <f>Table2[[#This Row],[Customer_ID]]</f>
        <v>CUST93117</v>
      </c>
      <c r="C2683" s="14" t="str">
        <f>Table2[[#This Row],[Date]]</f>
        <v>19/11/2021</v>
      </c>
      <c r="D2683" s="1" t="str">
        <f>TRIM(PROPER(Table2[[#This Row],[Product_Name]]))</f>
        <v>Printer</v>
      </c>
      <c r="E2683" s="1" t="str">
        <f>TRIM(PROPER(Table2[[#This Row],[Country]]))</f>
        <v>Australia</v>
      </c>
      <c r="F2683" s="1" t="str">
        <f>TRIM(PROPER(Table2[[#This Row],[Category]]))</f>
        <v>Accessories</v>
      </c>
      <c r="G2683" s="1" t="str">
        <f>TRIM(PROPER(Table2[[#This Row],[Brand]]))</f>
        <v>Apple</v>
      </c>
      <c r="H2683" s="1">
        <f>Table2[[#This Row],[Supplier_ID]]</f>
        <v>1024</v>
      </c>
      <c r="I2683" s="1">
        <f>Table2[[#This Row],[Market_Price]]</f>
        <v>499.18</v>
      </c>
      <c r="J2683" s="1">
        <f>Table2[[#This Row],[Selling_Price]]</f>
        <v>584.74</v>
      </c>
      <c r="K2683" s="1">
        <f>Table2[[#This Row],[Quantity]]</f>
        <v>199</v>
      </c>
      <c r="L2683" s="1" t="str">
        <f>IF(ISBLANK(Table2[[#This Row],[Status]]), "No Data Entered", IFERROR(Table2[[#This Row],[Status]], "No Data Entered"))</f>
        <v>Delivered</v>
      </c>
    </row>
    <row r="2684" spans="1:12" x14ac:dyDescent="0.3">
      <c r="A2684" s="1" t="str">
        <f>Table2[[#This Row],[Product_ID]]</f>
        <v>PRO9840</v>
      </c>
      <c r="B2684" s="1" t="str">
        <f>Table2[[#This Row],[Customer_ID]]</f>
        <v>CUST93265</v>
      </c>
      <c r="C2684" s="14" t="str">
        <f>Table2[[#This Row],[Date]]</f>
        <v>15/01/2023</v>
      </c>
      <c r="D2684" s="1" t="str">
        <f>TRIM(PROPER(Table2[[#This Row],[Product_Name]]))</f>
        <v>Smartwatch</v>
      </c>
      <c r="E2684" s="1" t="str">
        <f>TRIM(PROPER(Table2[[#This Row],[Country]]))</f>
        <v>Uk</v>
      </c>
      <c r="F2684" s="1" t="str">
        <f>TRIM(PROPER(Table2[[#This Row],[Category]]))</f>
        <v>Office Supplies</v>
      </c>
      <c r="G2684" s="1" t="str">
        <f>TRIM(PROPER(Table2[[#This Row],[Brand]]))</f>
        <v>Canon</v>
      </c>
      <c r="H2684" s="1">
        <f>Table2[[#This Row],[Supplier_ID]]</f>
        <v>1089</v>
      </c>
      <c r="I2684" s="1">
        <f>Table2[[#This Row],[Market_Price]]</f>
        <v>1661.93</v>
      </c>
      <c r="J2684" s="1">
        <f>Table2[[#This Row],[Selling_Price]]</f>
        <v>3012.43</v>
      </c>
      <c r="K2684" s="1">
        <f>Table2[[#This Row],[Quantity]]</f>
        <v>374</v>
      </c>
      <c r="L2684" s="1" t="str">
        <f>IF(ISBLANK(Table2[[#This Row],[Status]]), "No Data Entered", IFERROR(Table2[[#This Row],[Status]], "No Data Entered"))</f>
        <v>Delivered</v>
      </c>
    </row>
    <row r="2685" spans="1:12" x14ac:dyDescent="0.3">
      <c r="A2685" s="1" t="str">
        <f>Table2[[#This Row],[Product_ID]]</f>
        <v>PRO9797</v>
      </c>
      <c r="B2685" s="1" t="str">
        <f>Table2[[#This Row],[Customer_ID]]</f>
        <v>CUST93335</v>
      </c>
      <c r="C2685" s="14" t="str">
        <f>Table2[[#This Row],[Date]]</f>
        <v>02/05/2021</v>
      </c>
      <c r="D2685" s="1" t="str">
        <f>TRIM(PROPER(Table2[[#This Row],[Product_Name]]))</f>
        <v>Mouse</v>
      </c>
      <c r="E2685" s="1" t="str">
        <f>TRIM(PROPER(Table2[[#This Row],[Country]]))</f>
        <v>Usa</v>
      </c>
      <c r="F2685" s="1" t="str">
        <f>TRIM(PROPER(Table2[[#This Row],[Category]]))</f>
        <v>Accessories</v>
      </c>
      <c r="G2685" s="1" t="str">
        <f>TRIM(PROPER(Table2[[#This Row],[Brand]]))</f>
        <v>Dell</v>
      </c>
      <c r="H2685" s="1">
        <f>Table2[[#This Row],[Supplier_ID]]</f>
        <v>1089</v>
      </c>
      <c r="I2685" s="1">
        <f>Table2[[#This Row],[Market_Price]]</f>
        <v>667.29</v>
      </c>
      <c r="J2685" s="1">
        <f>Table2[[#This Row],[Selling_Price]]</f>
        <v>934.84</v>
      </c>
      <c r="K2685" s="1">
        <f>Table2[[#This Row],[Quantity]]</f>
        <v>396</v>
      </c>
      <c r="L2685" s="1" t="str">
        <f>IF(ISBLANK(Table2[[#This Row],[Status]]), "No Data Entered", IFERROR(Table2[[#This Row],[Status]], "No Data Entered"))</f>
        <v>Delivered</v>
      </c>
    </row>
    <row r="2686" spans="1:12" x14ac:dyDescent="0.3">
      <c r="A2686" s="1" t="str">
        <f>Table2[[#This Row],[Product_ID]]</f>
        <v>PRO7141</v>
      </c>
      <c r="B2686" s="1" t="str">
        <f>Table2[[#This Row],[Customer_ID]]</f>
        <v>CUST93468</v>
      </c>
      <c r="C2686" s="14" t="str">
        <f>Table2[[#This Row],[Date]]</f>
        <v>30/09/2022</v>
      </c>
      <c r="D2686" s="1" t="str">
        <f>TRIM(PROPER(Table2[[#This Row],[Product_Name]]))</f>
        <v>Smartphone</v>
      </c>
      <c r="E2686" s="1" t="str">
        <f>TRIM(PROPER(Table2[[#This Row],[Country]]))</f>
        <v>Uk</v>
      </c>
      <c r="F2686" s="1" t="str">
        <f>TRIM(PROPER(Table2[[#This Row],[Category]]))</f>
        <v>Computers</v>
      </c>
      <c r="G2686" s="1" t="str">
        <f>TRIM(PROPER(Table2[[#This Row],[Brand]]))</f>
        <v>Apple</v>
      </c>
      <c r="H2686" s="1">
        <f>Table2[[#This Row],[Supplier_ID]]</f>
        <v>1072</v>
      </c>
      <c r="I2686" s="1">
        <f>Table2[[#This Row],[Market_Price]]</f>
        <v>690.32</v>
      </c>
      <c r="J2686" s="1">
        <f>Table2[[#This Row],[Selling_Price]]</f>
        <v>1087.9000000000001</v>
      </c>
      <c r="K2686" s="1">
        <f>Table2[[#This Row],[Quantity]]</f>
        <v>257</v>
      </c>
      <c r="L2686" s="1" t="str">
        <f>IF(ISBLANK(Table2[[#This Row],[Status]]), "No Data Entered", IFERROR(Table2[[#This Row],[Status]], "No Data Entered"))</f>
        <v>Delivered</v>
      </c>
    </row>
    <row r="2687" spans="1:12" x14ac:dyDescent="0.3">
      <c r="A2687" s="1" t="str">
        <f>Table2[[#This Row],[Product_ID]]</f>
        <v>PRO5433</v>
      </c>
      <c r="B2687" s="1" t="str">
        <f>Table2[[#This Row],[Customer_ID]]</f>
        <v>CUST93470</v>
      </c>
      <c r="C2687" s="14" t="str">
        <f>Table2[[#This Row],[Date]]</f>
        <v>18/07/2021</v>
      </c>
      <c r="D2687" s="1" t="str">
        <f>TRIM(PROPER(Table2[[#This Row],[Product_Name]]))</f>
        <v>Tablet</v>
      </c>
      <c r="E2687" s="1" t="str">
        <f>TRIM(PROPER(Table2[[#This Row],[Country]]))</f>
        <v>France</v>
      </c>
      <c r="F2687" s="1" t="str">
        <f>TRIM(PROPER(Table2[[#This Row],[Category]]))</f>
        <v>Electronics</v>
      </c>
      <c r="G2687" s="1" t="str">
        <f>TRIM(PROPER(Table2[[#This Row],[Brand]]))</f>
        <v>Samsung</v>
      </c>
      <c r="H2687" s="1">
        <f>Table2[[#This Row],[Supplier_ID]]</f>
        <v>1014</v>
      </c>
      <c r="I2687" s="1">
        <f>Table2[[#This Row],[Market_Price]]</f>
        <v>938.73</v>
      </c>
      <c r="J2687" s="1">
        <f>Table2[[#This Row],[Selling_Price]]</f>
        <v>1223.23</v>
      </c>
      <c r="K2687" s="1">
        <f>Table2[[#This Row],[Quantity]]</f>
        <v>294</v>
      </c>
      <c r="L2687" s="1" t="str">
        <f>IF(ISBLANK(Table2[[#This Row],[Status]]), "No Data Entered", IFERROR(Table2[[#This Row],[Status]], "No Data Entered"))</f>
        <v>Delivered</v>
      </c>
    </row>
    <row r="2688" spans="1:12" x14ac:dyDescent="0.3">
      <c r="A2688" s="1" t="str">
        <f>Table2[[#This Row],[Product_ID]]</f>
        <v>PRO1449</v>
      </c>
      <c r="B2688" s="1" t="str">
        <f>Table2[[#This Row],[Customer_ID]]</f>
        <v>CUST93835</v>
      </c>
      <c r="C2688" s="14" t="str">
        <f>Table2[[#This Row],[Date]]</f>
        <v>25/03/2021</v>
      </c>
      <c r="D2688" s="1" t="str">
        <f>TRIM(PROPER(Table2[[#This Row],[Product_Name]]))</f>
        <v>Keyboard</v>
      </c>
      <c r="E2688" s="1" t="str">
        <f>TRIM(PROPER(Table2[[#This Row],[Country]]))</f>
        <v>Canada</v>
      </c>
      <c r="F2688" s="1" t="str">
        <f>TRIM(PROPER(Table2[[#This Row],[Category]]))</f>
        <v>Accessories</v>
      </c>
      <c r="G2688" s="1" t="str">
        <f>TRIM(PROPER(Table2[[#This Row],[Brand]]))</f>
        <v>Lenovo</v>
      </c>
      <c r="H2688" s="1">
        <f>Table2[[#This Row],[Supplier_ID]]</f>
        <v>1070</v>
      </c>
      <c r="I2688" s="1">
        <f>Table2[[#This Row],[Market_Price]]</f>
        <v>1089.28</v>
      </c>
      <c r="J2688" s="1">
        <f>Table2[[#This Row],[Selling_Price]]</f>
        <v>1538.96</v>
      </c>
      <c r="K2688" s="1">
        <f>Table2[[#This Row],[Quantity]]</f>
        <v>297</v>
      </c>
      <c r="L2688" s="1" t="str">
        <f>IF(ISBLANK(Table2[[#This Row],[Status]]), "No Data Entered", IFERROR(Table2[[#This Row],[Status]], "No Data Entered"))</f>
        <v>Delivered</v>
      </c>
    </row>
    <row r="2689" spans="1:12" x14ac:dyDescent="0.3">
      <c r="A2689" s="1" t="str">
        <f>Table2[[#This Row],[Product_ID]]</f>
        <v>PRO4024</v>
      </c>
      <c r="B2689" s="1" t="str">
        <f>Table2[[#This Row],[Customer_ID]]</f>
        <v>CUST93871</v>
      </c>
      <c r="C2689" s="14" t="str">
        <f>Table2[[#This Row],[Date]]</f>
        <v>19/09/2025</v>
      </c>
      <c r="D2689" s="1" t="str">
        <f>TRIM(PROPER(Table2[[#This Row],[Product_Name]]))</f>
        <v>Monitor</v>
      </c>
      <c r="E2689" s="1" t="str">
        <f>TRIM(PROPER(Table2[[#This Row],[Country]]))</f>
        <v>Canada</v>
      </c>
      <c r="F2689" s="1" t="str">
        <f>TRIM(PROPER(Table2[[#This Row],[Category]]))</f>
        <v>Accessories</v>
      </c>
      <c r="G2689" s="1" t="str">
        <f>TRIM(PROPER(Table2[[#This Row],[Brand]]))</f>
        <v>Hp</v>
      </c>
      <c r="H2689" s="1">
        <f>Table2[[#This Row],[Supplier_ID]]</f>
        <v>1033</v>
      </c>
      <c r="I2689" s="1">
        <f>Table2[[#This Row],[Market_Price]]</f>
        <v>1058.31</v>
      </c>
      <c r="J2689" s="1">
        <f>Table2[[#This Row],[Selling_Price]]</f>
        <v>1604.57</v>
      </c>
      <c r="K2689" s="1">
        <f>Table2[[#This Row],[Quantity]]</f>
        <v>238</v>
      </c>
      <c r="L2689" s="1" t="str">
        <f>IF(ISBLANK(Table2[[#This Row],[Status]]), "No Data Entered", IFERROR(Table2[[#This Row],[Status]], "No Data Entered"))</f>
        <v>Delivered</v>
      </c>
    </row>
    <row r="2690" spans="1:12" x14ac:dyDescent="0.3">
      <c r="A2690" s="1" t="str">
        <f>Table2[[#This Row],[Product_ID]]</f>
        <v>PRO5827</v>
      </c>
      <c r="B2690" s="1" t="str">
        <f>Table2[[#This Row],[Customer_ID]]</f>
        <v>CUST93878</v>
      </c>
      <c r="C2690" s="14" t="str">
        <f>Table2[[#This Row],[Date]]</f>
        <v>12/06/2021</v>
      </c>
      <c r="D2690" s="1" t="str">
        <f>TRIM(PROPER(Table2[[#This Row],[Product_Name]]))</f>
        <v>Mouse</v>
      </c>
      <c r="E2690" s="1" t="str">
        <f>TRIM(PROPER(Table2[[#This Row],[Country]]))</f>
        <v>Japan</v>
      </c>
      <c r="F2690" s="1" t="str">
        <f>TRIM(PROPER(Table2[[#This Row],[Category]]))</f>
        <v>Office Supplies</v>
      </c>
      <c r="G2690" s="1" t="str">
        <f>TRIM(PROPER(Table2[[#This Row],[Brand]]))</f>
        <v>Hp</v>
      </c>
      <c r="H2690" s="1">
        <f>Table2[[#This Row],[Supplier_ID]]</f>
        <v>1015</v>
      </c>
      <c r="I2690" s="1">
        <f>Table2[[#This Row],[Market_Price]]</f>
        <v>1419.77</v>
      </c>
      <c r="J2690" s="1">
        <f>Table2[[#This Row],[Selling_Price]]</f>
        <v>2375.7199999999998</v>
      </c>
      <c r="K2690" s="1">
        <f>Table2[[#This Row],[Quantity]]</f>
        <v>124</v>
      </c>
      <c r="L2690" s="1" t="str">
        <f>IF(ISBLANK(Table2[[#This Row],[Status]]), "No Data Entered", IFERROR(Table2[[#This Row],[Status]], "No Data Entered"))</f>
        <v>Delivered</v>
      </c>
    </row>
    <row r="2691" spans="1:12" x14ac:dyDescent="0.3">
      <c r="A2691" s="1" t="str">
        <f>Table2[[#This Row],[Product_ID]]</f>
        <v>PRO5044</v>
      </c>
      <c r="B2691" s="1" t="str">
        <f>Table2[[#This Row],[Customer_ID]]</f>
        <v>CUST93948</v>
      </c>
      <c r="C2691" s="14" t="str">
        <f>Table2[[#This Row],[Date]]</f>
        <v>02/01/2021</v>
      </c>
      <c r="D2691" s="1" t="str">
        <f>TRIM(PROPER(Table2[[#This Row],[Product_Name]]))</f>
        <v>Mouse</v>
      </c>
      <c r="E2691" s="1" t="str">
        <f>TRIM(PROPER(Table2[[#This Row],[Country]]))</f>
        <v>France</v>
      </c>
      <c r="F2691" s="1" t="str">
        <f>TRIM(PROPER(Table2[[#This Row],[Category]]))</f>
        <v>Computers</v>
      </c>
      <c r="G2691" s="1" t="str">
        <f>TRIM(PROPER(Table2[[#This Row],[Brand]]))</f>
        <v>Canon</v>
      </c>
      <c r="H2691" s="1">
        <f>Table2[[#This Row],[Supplier_ID]]</f>
        <v>1094</v>
      </c>
      <c r="I2691" s="1">
        <f>Table2[[#This Row],[Market_Price]]</f>
        <v>706.57</v>
      </c>
      <c r="J2691" s="1">
        <f>Table2[[#This Row],[Selling_Price]]</f>
        <v>1358.01</v>
      </c>
      <c r="K2691" s="1">
        <f>Table2[[#This Row],[Quantity]]</f>
        <v>175</v>
      </c>
      <c r="L2691" s="1" t="str">
        <f>IF(ISBLANK(Table2[[#This Row],[Status]]), "No Data Entered", IFERROR(Table2[[#This Row],[Status]], "No Data Entered"))</f>
        <v>Delivered</v>
      </c>
    </row>
    <row r="2692" spans="1:12" x14ac:dyDescent="0.3">
      <c r="A2692" s="1" t="str">
        <f>Table2[[#This Row],[Product_ID]]</f>
        <v>PRO8537</v>
      </c>
      <c r="B2692" s="1" t="str">
        <f>Table2[[#This Row],[Customer_ID]]</f>
        <v>CUST93965</v>
      </c>
      <c r="C2692" s="14" t="str">
        <f>Table2[[#This Row],[Date]]</f>
        <v>28/09/2022</v>
      </c>
      <c r="D2692" s="1" t="str">
        <f>TRIM(PROPER(Table2[[#This Row],[Product_Name]]))</f>
        <v>Smartwatch</v>
      </c>
      <c r="E2692" s="1" t="str">
        <f>TRIM(PROPER(Table2[[#This Row],[Country]]))</f>
        <v>Australia</v>
      </c>
      <c r="F2692" s="1" t="str">
        <f>TRIM(PROPER(Table2[[#This Row],[Category]]))</f>
        <v>Wearables</v>
      </c>
      <c r="G2692" s="1" t="str">
        <f>TRIM(PROPER(Table2[[#This Row],[Brand]]))</f>
        <v>Dell</v>
      </c>
      <c r="H2692" s="1">
        <f>Table2[[#This Row],[Supplier_ID]]</f>
        <v>1085</v>
      </c>
      <c r="I2692" s="1">
        <f>Table2[[#This Row],[Market_Price]]</f>
        <v>469.51</v>
      </c>
      <c r="J2692" s="1">
        <f>Table2[[#This Row],[Selling_Price]]</f>
        <v>695.97</v>
      </c>
      <c r="K2692" s="1">
        <f>Table2[[#This Row],[Quantity]]</f>
        <v>139</v>
      </c>
      <c r="L2692" s="1" t="str">
        <f>IF(ISBLANK(Table2[[#This Row],[Status]]), "No Data Entered", IFERROR(Table2[[#This Row],[Status]], "No Data Entered"))</f>
        <v>Delivered</v>
      </c>
    </row>
    <row r="2693" spans="1:12" x14ac:dyDescent="0.3">
      <c r="A2693" s="1" t="str">
        <f>Table2[[#This Row],[Product_ID]]</f>
        <v>PRO8902</v>
      </c>
      <c r="B2693" s="1" t="str">
        <f>Table2[[#This Row],[Customer_ID]]</f>
        <v>CUST94023</v>
      </c>
      <c r="C2693" s="14" t="str">
        <f>Table2[[#This Row],[Date]]</f>
        <v>02/11/2021</v>
      </c>
      <c r="D2693" s="1" t="str">
        <f>TRIM(PROPER(Table2[[#This Row],[Product_Name]]))</f>
        <v>Printer</v>
      </c>
      <c r="E2693" s="1" t="str">
        <f>TRIM(PROPER(Table2[[#This Row],[Country]]))</f>
        <v>Usa</v>
      </c>
      <c r="F2693" s="1" t="str">
        <f>TRIM(PROPER(Table2[[#This Row],[Category]]))</f>
        <v>Office Supplies</v>
      </c>
      <c r="G2693" s="1" t="str">
        <f>TRIM(PROPER(Table2[[#This Row],[Brand]]))</f>
        <v>Asus</v>
      </c>
      <c r="H2693" s="1">
        <f>Table2[[#This Row],[Supplier_ID]]</f>
        <v>1025</v>
      </c>
      <c r="I2693" s="1">
        <f>Table2[[#This Row],[Market_Price]]</f>
        <v>1694.15</v>
      </c>
      <c r="J2693" s="1">
        <f>Table2[[#This Row],[Selling_Price]]</f>
        <v>3259.95</v>
      </c>
      <c r="K2693" s="1">
        <f>Table2[[#This Row],[Quantity]]</f>
        <v>366</v>
      </c>
      <c r="L2693" s="1" t="str">
        <f>IF(ISBLANK(Table2[[#This Row],[Status]]), "No Data Entered", IFERROR(Table2[[#This Row],[Status]], "No Data Entered"))</f>
        <v>Delivered</v>
      </c>
    </row>
    <row r="2694" spans="1:12" x14ac:dyDescent="0.3">
      <c r="A2694" s="1" t="str">
        <f>Table2[[#This Row],[Product_ID]]</f>
        <v>PRO5996</v>
      </c>
      <c r="B2694" s="1" t="str">
        <f>Table2[[#This Row],[Customer_ID]]</f>
        <v>CUST94091</v>
      </c>
      <c r="C2694" s="14" t="str">
        <f>Table2[[#This Row],[Date]]</f>
        <v>09/07/2021</v>
      </c>
      <c r="D2694" s="1" t="str">
        <f>TRIM(PROPER(Table2[[#This Row],[Product_Name]]))</f>
        <v>Headphones</v>
      </c>
      <c r="E2694" s="1" t="str">
        <f>TRIM(PROPER(Table2[[#This Row],[Country]]))</f>
        <v>China</v>
      </c>
      <c r="F2694" s="1" t="str">
        <f>TRIM(PROPER(Table2[[#This Row],[Category]]))</f>
        <v>Office Supplies</v>
      </c>
      <c r="G2694" s="1" t="str">
        <f>TRIM(PROPER(Table2[[#This Row],[Brand]]))</f>
        <v>Samsung</v>
      </c>
      <c r="H2694" s="1">
        <f>Table2[[#This Row],[Supplier_ID]]</f>
        <v>1052</v>
      </c>
      <c r="I2694" s="1">
        <f>Table2[[#This Row],[Market_Price]]</f>
        <v>570.44000000000005</v>
      </c>
      <c r="J2694" s="1">
        <f>Table2[[#This Row],[Selling_Price]]</f>
        <v>813.65</v>
      </c>
      <c r="K2694" s="1">
        <f>Table2[[#This Row],[Quantity]]</f>
        <v>230</v>
      </c>
      <c r="L2694" s="1" t="str">
        <f>IF(ISBLANK(Table2[[#This Row],[Status]]), "No Data Entered", IFERROR(Table2[[#This Row],[Status]], "No Data Entered"))</f>
        <v>Delivered</v>
      </c>
    </row>
    <row r="2695" spans="1:12" x14ac:dyDescent="0.3">
      <c r="A2695" s="1" t="str">
        <f>Table2[[#This Row],[Product_ID]]</f>
        <v>PRO1251</v>
      </c>
      <c r="B2695" s="1" t="str">
        <f>Table2[[#This Row],[Customer_ID]]</f>
        <v>CUST94103</v>
      </c>
      <c r="C2695" s="14" t="str">
        <f>Table2[[#This Row],[Date]]</f>
        <v>28/10/2025</v>
      </c>
      <c r="D2695" s="1" t="str">
        <f>TRIM(PROPER(Table2[[#This Row],[Product_Name]]))</f>
        <v>Headphones</v>
      </c>
      <c r="E2695" s="1" t="str">
        <f>TRIM(PROPER(Table2[[#This Row],[Country]]))</f>
        <v>Usa</v>
      </c>
      <c r="F2695" s="1" t="str">
        <f>TRIM(PROPER(Table2[[#This Row],[Category]]))</f>
        <v>Office Supplies</v>
      </c>
      <c r="G2695" s="1" t="str">
        <f>TRIM(PROPER(Table2[[#This Row],[Brand]]))</f>
        <v>Samsung</v>
      </c>
      <c r="H2695" s="1">
        <f>Table2[[#This Row],[Supplier_ID]]</f>
        <v>1068</v>
      </c>
      <c r="I2695" s="1">
        <f>Table2[[#This Row],[Market_Price]]</f>
        <v>93.24</v>
      </c>
      <c r="J2695" s="1">
        <f>Table2[[#This Row],[Selling_Price]]</f>
        <v>109.98</v>
      </c>
      <c r="K2695" s="1">
        <f>Table2[[#This Row],[Quantity]]</f>
        <v>425</v>
      </c>
      <c r="L2695" s="1" t="str">
        <f>IF(ISBLANK(Table2[[#This Row],[Status]]), "No Data Entered", IFERROR(Table2[[#This Row],[Status]], "No Data Entered"))</f>
        <v>Delivered</v>
      </c>
    </row>
    <row r="2696" spans="1:12" x14ac:dyDescent="0.3">
      <c r="A2696" s="1" t="str">
        <f>Table2[[#This Row],[Product_ID]]</f>
        <v>PRO7472</v>
      </c>
      <c r="B2696" s="1" t="str">
        <f>Table2[[#This Row],[Customer_ID]]</f>
        <v>CUST94183</v>
      </c>
      <c r="C2696" s="14" t="str">
        <f>Table2[[#This Row],[Date]]</f>
        <v>09/12/2023</v>
      </c>
      <c r="D2696" s="1" t="str">
        <f>TRIM(PROPER(Table2[[#This Row],[Product_Name]]))</f>
        <v>Tablet</v>
      </c>
      <c r="E2696" s="1" t="str">
        <f>TRIM(PROPER(Table2[[#This Row],[Country]]))</f>
        <v>Canada</v>
      </c>
      <c r="F2696" s="1" t="str">
        <f>TRIM(PROPER(Table2[[#This Row],[Category]]))</f>
        <v>Wearables</v>
      </c>
      <c r="G2696" s="1" t="str">
        <f>TRIM(PROPER(Table2[[#This Row],[Brand]]))</f>
        <v>Logitech</v>
      </c>
      <c r="H2696" s="1">
        <f>Table2[[#This Row],[Supplier_ID]]</f>
        <v>1049</v>
      </c>
      <c r="I2696" s="1">
        <f>Table2[[#This Row],[Market_Price]]</f>
        <v>1749.03</v>
      </c>
      <c r="J2696" s="1">
        <f>Table2[[#This Row],[Selling_Price]]</f>
        <v>2985.76</v>
      </c>
      <c r="K2696" s="1">
        <f>Table2[[#This Row],[Quantity]]</f>
        <v>153</v>
      </c>
      <c r="L2696" s="1" t="str">
        <f>IF(ISBLANK(Table2[[#This Row],[Status]]), "No Data Entered", IFERROR(Table2[[#This Row],[Status]], "No Data Entered"))</f>
        <v>Delivered</v>
      </c>
    </row>
    <row r="2697" spans="1:12" x14ac:dyDescent="0.3">
      <c r="A2697" s="1" t="str">
        <f>Table2[[#This Row],[Product_ID]]</f>
        <v>PRO2659</v>
      </c>
      <c r="B2697" s="1" t="str">
        <f>Table2[[#This Row],[Customer_ID]]</f>
        <v>CUST94242</v>
      </c>
      <c r="C2697" s="14" t="str">
        <f>Table2[[#This Row],[Date]]</f>
        <v>25/02/2024</v>
      </c>
      <c r="D2697" s="1" t="str">
        <f>TRIM(PROPER(Table2[[#This Row],[Product_Name]]))</f>
        <v>Monitor</v>
      </c>
      <c r="E2697" s="1" t="str">
        <f>TRIM(PROPER(Table2[[#This Row],[Country]]))</f>
        <v>China</v>
      </c>
      <c r="F2697" s="1" t="str">
        <f>TRIM(PROPER(Table2[[#This Row],[Category]]))</f>
        <v>Electronics</v>
      </c>
      <c r="G2697" s="1" t="str">
        <f>TRIM(PROPER(Table2[[#This Row],[Brand]]))</f>
        <v>Sony</v>
      </c>
      <c r="H2697" s="1">
        <f>Table2[[#This Row],[Supplier_ID]]</f>
        <v>1069</v>
      </c>
      <c r="I2697" s="1">
        <f>Table2[[#This Row],[Market_Price]]</f>
        <v>1013.63</v>
      </c>
      <c r="J2697" s="1">
        <f>Table2[[#This Row],[Selling_Price]]</f>
        <v>1752.48</v>
      </c>
      <c r="K2697" s="1">
        <f>Table2[[#This Row],[Quantity]]</f>
        <v>473</v>
      </c>
      <c r="L2697" s="1" t="str">
        <f>IF(ISBLANK(Table2[[#This Row],[Status]]), "No Data Entered", IFERROR(Table2[[#This Row],[Status]], "No Data Entered"))</f>
        <v>Delivered</v>
      </c>
    </row>
    <row r="2698" spans="1:12" x14ac:dyDescent="0.3">
      <c r="A2698" s="1" t="str">
        <f>Table2[[#This Row],[Product_ID]]</f>
        <v>PRO8926</v>
      </c>
      <c r="B2698" s="1" t="str">
        <f>Table2[[#This Row],[Customer_ID]]</f>
        <v>CUST94244</v>
      </c>
      <c r="C2698" s="14" t="str">
        <f>Table2[[#This Row],[Date]]</f>
        <v>22/02/2025</v>
      </c>
      <c r="D2698" s="1" t="str">
        <f>TRIM(PROPER(Table2[[#This Row],[Product_Name]]))</f>
        <v>Monitor</v>
      </c>
      <c r="E2698" s="1" t="str">
        <f>TRIM(PROPER(Table2[[#This Row],[Country]]))</f>
        <v>Uk</v>
      </c>
      <c r="F2698" s="1" t="str">
        <f>TRIM(PROPER(Table2[[#This Row],[Category]]))</f>
        <v>Computers</v>
      </c>
      <c r="G2698" s="1" t="str">
        <f>TRIM(PROPER(Table2[[#This Row],[Brand]]))</f>
        <v>Apple</v>
      </c>
      <c r="H2698" s="1">
        <f>Table2[[#This Row],[Supplier_ID]]</f>
        <v>1085</v>
      </c>
      <c r="I2698" s="1">
        <f>Table2[[#This Row],[Market_Price]]</f>
        <v>700.98</v>
      </c>
      <c r="J2698" s="1">
        <f>Table2[[#This Row],[Selling_Price]]</f>
        <v>939.51</v>
      </c>
      <c r="K2698" s="1">
        <f>Table2[[#This Row],[Quantity]]</f>
        <v>152</v>
      </c>
      <c r="L2698" s="1" t="str">
        <f>IF(ISBLANK(Table2[[#This Row],[Status]]), "No Data Entered", IFERROR(Table2[[#This Row],[Status]], "No Data Entered"))</f>
        <v>Delivered</v>
      </c>
    </row>
    <row r="2699" spans="1:12" x14ac:dyDescent="0.3">
      <c r="A2699" s="1" t="str">
        <f>Table2[[#This Row],[Product_ID]]</f>
        <v>PRO4585</v>
      </c>
      <c r="B2699" s="1" t="str">
        <f>Table2[[#This Row],[Customer_ID]]</f>
        <v>CUST94268</v>
      </c>
      <c r="C2699" s="14" t="str">
        <f>Table2[[#This Row],[Date]]</f>
        <v>07/11/2024</v>
      </c>
      <c r="D2699" s="1" t="str">
        <f>TRIM(PROPER(Table2[[#This Row],[Product_Name]]))</f>
        <v>Headphones</v>
      </c>
      <c r="E2699" s="1" t="str">
        <f>TRIM(PROPER(Table2[[#This Row],[Country]]))</f>
        <v>France</v>
      </c>
      <c r="F2699" s="1" t="str">
        <f>TRIM(PROPER(Table2[[#This Row],[Category]]))</f>
        <v>Office Supplies</v>
      </c>
      <c r="G2699" s="1" t="str">
        <f>TRIM(PROPER(Table2[[#This Row],[Brand]]))</f>
        <v>Asus</v>
      </c>
      <c r="H2699" s="1">
        <f>Table2[[#This Row],[Supplier_ID]]</f>
        <v>1065</v>
      </c>
      <c r="I2699" s="1">
        <f>Table2[[#This Row],[Market_Price]]</f>
        <v>245.13</v>
      </c>
      <c r="J2699" s="1">
        <f>Table2[[#This Row],[Selling_Price]]</f>
        <v>469.81</v>
      </c>
      <c r="K2699" s="1">
        <f>Table2[[#This Row],[Quantity]]</f>
        <v>490</v>
      </c>
      <c r="L2699" s="1" t="str">
        <f>IF(ISBLANK(Table2[[#This Row],[Status]]), "No Data Entered", IFERROR(Table2[[#This Row],[Status]], "No Data Entered"))</f>
        <v>Delivered</v>
      </c>
    </row>
    <row r="2700" spans="1:12" x14ac:dyDescent="0.3">
      <c r="A2700" s="1" t="str">
        <f>Table2[[#This Row],[Product_ID]]</f>
        <v>PRO4482</v>
      </c>
      <c r="B2700" s="1" t="str">
        <f>Table2[[#This Row],[Customer_ID]]</f>
        <v>CUST94278</v>
      </c>
      <c r="C2700" s="14" t="str">
        <f>Table2[[#This Row],[Date]]</f>
        <v>12/09/2024</v>
      </c>
      <c r="D2700" s="1" t="str">
        <f>TRIM(PROPER(Table2[[#This Row],[Product_Name]]))</f>
        <v>Monitor</v>
      </c>
      <c r="E2700" s="1" t="str">
        <f>TRIM(PROPER(Table2[[#This Row],[Country]]))</f>
        <v>China</v>
      </c>
      <c r="F2700" s="1" t="str">
        <f>TRIM(PROPER(Table2[[#This Row],[Category]]))</f>
        <v>Computers</v>
      </c>
      <c r="G2700" s="1" t="str">
        <f>TRIM(PROPER(Table2[[#This Row],[Brand]]))</f>
        <v>Lenovo</v>
      </c>
      <c r="H2700" s="1">
        <f>Table2[[#This Row],[Supplier_ID]]</f>
        <v>1094</v>
      </c>
      <c r="I2700" s="1">
        <f>Table2[[#This Row],[Market_Price]]</f>
        <v>1851.53</v>
      </c>
      <c r="J2700" s="1">
        <f>Table2[[#This Row],[Selling_Price]]</f>
        <v>2387.9299999999998</v>
      </c>
      <c r="K2700" s="1">
        <f>Table2[[#This Row],[Quantity]]</f>
        <v>20</v>
      </c>
      <c r="L2700" s="1" t="str">
        <f>IF(ISBLANK(Table2[[#This Row],[Status]]), "No Data Entered", IFERROR(Table2[[#This Row],[Status]], "No Data Entered"))</f>
        <v>Delivered</v>
      </c>
    </row>
    <row r="2701" spans="1:12" x14ac:dyDescent="0.3">
      <c r="A2701" s="1" t="str">
        <f>Table2[[#This Row],[Product_ID]]</f>
        <v>PRO5543</v>
      </c>
      <c r="B2701" s="1" t="str">
        <f>Table2[[#This Row],[Customer_ID]]</f>
        <v>CUST94301</v>
      </c>
      <c r="C2701" s="14" t="str">
        <f>Table2[[#This Row],[Date]]</f>
        <v>18/08/2025</v>
      </c>
      <c r="D2701" s="1" t="str">
        <f>TRIM(PROPER(Table2[[#This Row],[Product_Name]]))</f>
        <v>Keyboard</v>
      </c>
      <c r="E2701" s="1" t="str">
        <f>TRIM(PROPER(Table2[[#This Row],[Country]]))</f>
        <v>Australia</v>
      </c>
      <c r="F2701" s="1" t="str">
        <f>TRIM(PROPER(Table2[[#This Row],[Category]]))</f>
        <v>Electronics</v>
      </c>
      <c r="G2701" s="1" t="str">
        <f>TRIM(PROPER(Table2[[#This Row],[Brand]]))</f>
        <v>Dell</v>
      </c>
      <c r="H2701" s="1">
        <f>Table2[[#This Row],[Supplier_ID]]</f>
        <v>1009</v>
      </c>
      <c r="I2701" s="1">
        <f>Table2[[#This Row],[Market_Price]]</f>
        <v>1356.76</v>
      </c>
      <c r="J2701" s="1">
        <f>Table2[[#This Row],[Selling_Price]]</f>
        <v>2023.18</v>
      </c>
      <c r="K2701" s="1">
        <f>Table2[[#This Row],[Quantity]]</f>
        <v>324</v>
      </c>
      <c r="L2701" s="1" t="str">
        <f>IF(ISBLANK(Table2[[#This Row],[Status]]), "No Data Entered", IFERROR(Table2[[#This Row],[Status]], "No Data Entered"))</f>
        <v>Delivered</v>
      </c>
    </row>
    <row r="2702" spans="1:12" x14ac:dyDescent="0.3">
      <c r="A2702" s="1" t="str">
        <f>Table2[[#This Row],[Product_ID]]</f>
        <v>PRO3175</v>
      </c>
      <c r="B2702" s="1" t="str">
        <f>Table2[[#This Row],[Customer_ID]]</f>
        <v>CUST94366</v>
      </c>
      <c r="C2702" s="14" t="str">
        <f>Table2[[#This Row],[Date]]</f>
        <v>29/04/2024</v>
      </c>
      <c r="D2702" s="1" t="str">
        <f>TRIM(PROPER(Table2[[#This Row],[Product_Name]]))</f>
        <v>Printer</v>
      </c>
      <c r="E2702" s="1" t="str">
        <f>TRIM(PROPER(Table2[[#This Row],[Country]]))</f>
        <v>India</v>
      </c>
      <c r="F2702" s="1" t="str">
        <f>TRIM(PROPER(Table2[[#This Row],[Category]]))</f>
        <v>Wearables</v>
      </c>
      <c r="G2702" s="1" t="str">
        <f>TRIM(PROPER(Table2[[#This Row],[Brand]]))</f>
        <v>Lenovo</v>
      </c>
      <c r="H2702" s="1">
        <f>Table2[[#This Row],[Supplier_ID]]</f>
        <v>1053</v>
      </c>
      <c r="I2702" s="1">
        <f>Table2[[#This Row],[Market_Price]]</f>
        <v>1738.69</v>
      </c>
      <c r="J2702" s="1">
        <f>Table2[[#This Row],[Selling_Price]]</f>
        <v>2434.3200000000002</v>
      </c>
      <c r="K2702" s="1">
        <f>Table2[[#This Row],[Quantity]]</f>
        <v>338</v>
      </c>
      <c r="L2702" s="1" t="str">
        <f>IF(ISBLANK(Table2[[#This Row],[Status]]), "No Data Entered", IFERROR(Table2[[#This Row],[Status]], "No Data Entered"))</f>
        <v>Delivered</v>
      </c>
    </row>
    <row r="2703" spans="1:12" x14ac:dyDescent="0.3">
      <c r="A2703" s="1" t="str">
        <f>Table2[[#This Row],[Product_ID]]</f>
        <v>PRO8679</v>
      </c>
      <c r="B2703" s="1" t="str">
        <f>Table2[[#This Row],[Customer_ID]]</f>
        <v>CUST94391</v>
      </c>
      <c r="C2703" s="14" t="str">
        <f>Table2[[#This Row],[Date]]</f>
        <v>03/11/2021</v>
      </c>
      <c r="D2703" s="1" t="str">
        <f>TRIM(PROPER(Table2[[#This Row],[Product_Name]]))</f>
        <v>Headphones</v>
      </c>
      <c r="E2703" s="1" t="str">
        <f>TRIM(PROPER(Table2[[#This Row],[Country]]))</f>
        <v>Uk</v>
      </c>
      <c r="F2703" s="1" t="str">
        <f>TRIM(PROPER(Table2[[#This Row],[Category]]))</f>
        <v>Electronics</v>
      </c>
      <c r="G2703" s="1" t="str">
        <f>TRIM(PROPER(Table2[[#This Row],[Brand]]))</f>
        <v>Samsung</v>
      </c>
      <c r="H2703" s="1">
        <f>Table2[[#This Row],[Supplier_ID]]</f>
        <v>1091</v>
      </c>
      <c r="I2703" s="1">
        <f>Table2[[#This Row],[Market_Price]]</f>
        <v>1819.67</v>
      </c>
      <c r="J2703" s="1">
        <f>Table2[[#This Row],[Selling_Price]]</f>
        <v>2565.85</v>
      </c>
      <c r="K2703" s="1">
        <f>Table2[[#This Row],[Quantity]]</f>
        <v>115</v>
      </c>
      <c r="L2703" s="1" t="str">
        <f>IF(ISBLANK(Table2[[#This Row],[Status]]), "No Data Entered", IFERROR(Table2[[#This Row],[Status]], "No Data Entered"))</f>
        <v>Delivered</v>
      </c>
    </row>
    <row r="2704" spans="1:12" x14ac:dyDescent="0.3">
      <c r="A2704" s="1" t="str">
        <f>Table2[[#This Row],[Product_ID]]</f>
        <v>PRO5865</v>
      </c>
      <c r="B2704" s="1" t="str">
        <f>Table2[[#This Row],[Customer_ID]]</f>
        <v>CUST94428</v>
      </c>
      <c r="C2704" s="14" t="str">
        <f>Table2[[#This Row],[Date]]</f>
        <v>27/05/2021</v>
      </c>
      <c r="D2704" s="1" t="str">
        <f>TRIM(PROPER(Table2[[#This Row],[Product_Name]]))</f>
        <v>Smartphone</v>
      </c>
      <c r="E2704" s="1" t="str">
        <f>TRIM(PROPER(Table2[[#This Row],[Country]]))</f>
        <v>France</v>
      </c>
      <c r="F2704" s="1" t="str">
        <f>TRIM(PROPER(Table2[[#This Row],[Category]]))</f>
        <v>Electronics</v>
      </c>
      <c r="G2704" s="1" t="str">
        <f>TRIM(PROPER(Table2[[#This Row],[Brand]]))</f>
        <v>Asus</v>
      </c>
      <c r="H2704" s="1">
        <f>Table2[[#This Row],[Supplier_ID]]</f>
        <v>1014</v>
      </c>
      <c r="I2704" s="1">
        <f>Table2[[#This Row],[Market_Price]]</f>
        <v>1411.69</v>
      </c>
      <c r="J2704" s="1">
        <f>Table2[[#This Row],[Selling_Price]]</f>
        <v>1934.58</v>
      </c>
      <c r="K2704" s="1">
        <f>Table2[[#This Row],[Quantity]]</f>
        <v>40</v>
      </c>
      <c r="L2704" s="1" t="str">
        <f>IF(ISBLANK(Table2[[#This Row],[Status]]), "No Data Entered", IFERROR(Table2[[#This Row],[Status]], "No Data Entered"))</f>
        <v>Delivered</v>
      </c>
    </row>
    <row r="2705" spans="1:12" x14ac:dyDescent="0.3">
      <c r="A2705" s="1" t="str">
        <f>Table2[[#This Row],[Product_ID]]</f>
        <v>PRO3898</v>
      </c>
      <c r="B2705" s="1" t="str">
        <f>Table2[[#This Row],[Customer_ID]]</f>
        <v>CUST94432</v>
      </c>
      <c r="C2705" s="14" t="str">
        <f>Table2[[#This Row],[Date]]</f>
        <v>17/06/2020</v>
      </c>
      <c r="D2705" s="1" t="str">
        <f>TRIM(PROPER(Table2[[#This Row],[Product_Name]]))</f>
        <v>Printer</v>
      </c>
      <c r="E2705" s="1" t="str">
        <f>TRIM(PROPER(Table2[[#This Row],[Country]]))</f>
        <v>India</v>
      </c>
      <c r="F2705" s="1" t="str">
        <f>TRIM(PROPER(Table2[[#This Row],[Category]]))</f>
        <v>Electronics</v>
      </c>
      <c r="G2705" s="1" t="str">
        <f>TRIM(PROPER(Table2[[#This Row],[Brand]]))</f>
        <v>Hp</v>
      </c>
      <c r="H2705" s="1">
        <f>Table2[[#This Row],[Supplier_ID]]</f>
        <v>1038</v>
      </c>
      <c r="I2705" s="1">
        <f>Table2[[#This Row],[Market_Price]]</f>
        <v>1069.08</v>
      </c>
      <c r="J2705" s="1">
        <f>Table2[[#This Row],[Selling_Price]]</f>
        <v>2078.96</v>
      </c>
      <c r="K2705" s="1">
        <f>Table2[[#This Row],[Quantity]]</f>
        <v>327</v>
      </c>
      <c r="L2705" s="1" t="str">
        <f>IF(ISBLANK(Table2[[#This Row],[Status]]), "No Data Entered", IFERROR(Table2[[#This Row],[Status]], "No Data Entered"))</f>
        <v>Delivered</v>
      </c>
    </row>
    <row r="2706" spans="1:12" x14ac:dyDescent="0.3">
      <c r="A2706" s="1" t="str">
        <f>Table2[[#This Row],[Product_ID]]</f>
        <v>PRO7837</v>
      </c>
      <c r="B2706" s="1" t="str">
        <f>Table2[[#This Row],[Customer_ID]]</f>
        <v>CUST94442</v>
      </c>
      <c r="C2706" s="14" t="str">
        <f>Table2[[#This Row],[Date]]</f>
        <v>20/06/2024</v>
      </c>
      <c r="D2706" s="1" t="str">
        <f>TRIM(PROPER(Table2[[#This Row],[Product_Name]]))</f>
        <v>Keyboard</v>
      </c>
      <c r="E2706" s="1" t="str">
        <f>TRIM(PROPER(Table2[[#This Row],[Country]]))</f>
        <v>Australia</v>
      </c>
      <c r="F2706" s="1" t="str">
        <f>TRIM(PROPER(Table2[[#This Row],[Category]]))</f>
        <v>Accessories</v>
      </c>
      <c r="G2706" s="1" t="str">
        <f>TRIM(PROPER(Table2[[#This Row],[Brand]]))</f>
        <v>Microsoft</v>
      </c>
      <c r="H2706" s="1">
        <f>Table2[[#This Row],[Supplier_ID]]</f>
        <v>1095</v>
      </c>
      <c r="I2706" s="1">
        <f>Table2[[#This Row],[Market_Price]]</f>
        <v>1327.01</v>
      </c>
      <c r="J2706" s="1">
        <f>Table2[[#This Row],[Selling_Price]]</f>
        <v>2365.86</v>
      </c>
      <c r="K2706" s="1">
        <f>Table2[[#This Row],[Quantity]]</f>
        <v>8</v>
      </c>
      <c r="L2706" s="1" t="str">
        <f>IF(ISBLANK(Table2[[#This Row],[Status]]), "No Data Entered", IFERROR(Table2[[#This Row],[Status]], "No Data Entered"))</f>
        <v>Delivered</v>
      </c>
    </row>
    <row r="2707" spans="1:12" x14ac:dyDescent="0.3">
      <c r="A2707" s="1" t="str">
        <f>Table2[[#This Row],[Product_ID]]</f>
        <v>PRO5969</v>
      </c>
      <c r="B2707" s="1" t="str">
        <f>Table2[[#This Row],[Customer_ID]]</f>
        <v>CUST94474</v>
      </c>
      <c r="C2707" s="14" t="str">
        <f>Table2[[#This Row],[Date]]</f>
        <v>15/10/2023</v>
      </c>
      <c r="D2707" s="1" t="str">
        <f>TRIM(PROPER(Table2[[#This Row],[Product_Name]]))</f>
        <v>Monitor</v>
      </c>
      <c r="E2707" s="1" t="str">
        <f>TRIM(PROPER(Table2[[#This Row],[Country]]))</f>
        <v>Brazil</v>
      </c>
      <c r="F2707" s="1" t="str">
        <f>TRIM(PROPER(Table2[[#This Row],[Category]]))</f>
        <v>Computers</v>
      </c>
      <c r="G2707" s="1" t="str">
        <f>TRIM(PROPER(Table2[[#This Row],[Brand]]))</f>
        <v>Sony</v>
      </c>
      <c r="H2707" s="1">
        <f>Table2[[#This Row],[Supplier_ID]]</f>
        <v>1031</v>
      </c>
      <c r="I2707" s="1">
        <f>Table2[[#This Row],[Market_Price]]</f>
        <v>1200.55</v>
      </c>
      <c r="J2707" s="1">
        <f>Table2[[#This Row],[Selling_Price]]</f>
        <v>2143.7600000000002</v>
      </c>
      <c r="K2707" s="1">
        <f>Table2[[#This Row],[Quantity]]</f>
        <v>320</v>
      </c>
      <c r="L2707" s="1" t="str">
        <f>IF(ISBLANK(Table2[[#This Row],[Status]]), "No Data Entered", IFERROR(Table2[[#This Row],[Status]], "No Data Entered"))</f>
        <v>Delivered</v>
      </c>
    </row>
    <row r="2708" spans="1:12" x14ac:dyDescent="0.3">
      <c r="A2708" s="1" t="str">
        <f>Table2[[#This Row],[Product_ID]]</f>
        <v>PRO1890</v>
      </c>
      <c r="B2708" s="1" t="str">
        <f>Table2[[#This Row],[Customer_ID]]</f>
        <v>CUST94657</v>
      </c>
      <c r="C2708" s="14" t="str">
        <f>Table2[[#This Row],[Date]]</f>
        <v>23/01/2020</v>
      </c>
      <c r="D2708" s="1" t="str">
        <f>TRIM(PROPER(Table2[[#This Row],[Product_Name]]))</f>
        <v>Keyboard</v>
      </c>
      <c r="E2708" s="1" t="str">
        <f>TRIM(PROPER(Table2[[#This Row],[Country]]))</f>
        <v>Canada</v>
      </c>
      <c r="F2708" s="1" t="str">
        <f>TRIM(PROPER(Table2[[#This Row],[Category]]))</f>
        <v>Accessories</v>
      </c>
      <c r="G2708" s="1" t="str">
        <f>TRIM(PROPER(Table2[[#This Row],[Brand]]))</f>
        <v>Dell</v>
      </c>
      <c r="H2708" s="1">
        <f>Table2[[#This Row],[Supplier_ID]]</f>
        <v>1090</v>
      </c>
      <c r="I2708" s="1">
        <f>Table2[[#This Row],[Market_Price]]</f>
        <v>252.29</v>
      </c>
      <c r="J2708" s="1">
        <f>Table2[[#This Row],[Selling_Price]]</f>
        <v>356.64</v>
      </c>
      <c r="K2708" s="1">
        <f>Table2[[#This Row],[Quantity]]</f>
        <v>150</v>
      </c>
      <c r="L2708" s="1" t="str">
        <f>IF(ISBLANK(Table2[[#This Row],[Status]]), "No Data Entered", IFERROR(Table2[[#This Row],[Status]], "No Data Entered"))</f>
        <v>Delivered</v>
      </c>
    </row>
    <row r="2709" spans="1:12" x14ac:dyDescent="0.3">
      <c r="A2709" s="1" t="str">
        <f>Table2[[#This Row],[Product_ID]]</f>
        <v>PRO9608</v>
      </c>
      <c r="B2709" s="1" t="str">
        <f>Table2[[#This Row],[Customer_ID]]</f>
        <v>CUST94723</v>
      </c>
      <c r="C2709" s="14" t="str">
        <f>Table2[[#This Row],[Date]]</f>
        <v>26/01/2020</v>
      </c>
      <c r="D2709" s="1" t="str">
        <f>TRIM(PROPER(Table2[[#This Row],[Product_Name]]))</f>
        <v>Printer</v>
      </c>
      <c r="E2709" s="1" t="str">
        <f>TRIM(PROPER(Table2[[#This Row],[Country]]))</f>
        <v>India</v>
      </c>
      <c r="F2709" s="1" t="str">
        <f>TRIM(PROPER(Table2[[#This Row],[Category]]))</f>
        <v>Electronics</v>
      </c>
      <c r="G2709" s="1" t="str">
        <f>TRIM(PROPER(Table2[[#This Row],[Brand]]))</f>
        <v>Lenovo</v>
      </c>
      <c r="H2709" s="1">
        <f>Table2[[#This Row],[Supplier_ID]]</f>
        <v>1004</v>
      </c>
      <c r="I2709" s="1">
        <f>Table2[[#This Row],[Market_Price]]</f>
        <v>402.61</v>
      </c>
      <c r="J2709" s="1">
        <f>Table2[[#This Row],[Selling_Price]]</f>
        <v>524.32000000000005</v>
      </c>
      <c r="K2709" s="1">
        <f>Table2[[#This Row],[Quantity]]</f>
        <v>145</v>
      </c>
      <c r="L2709" s="1" t="str">
        <f>IF(ISBLANK(Table2[[#This Row],[Status]]), "No Data Entered", IFERROR(Table2[[#This Row],[Status]], "No Data Entered"))</f>
        <v>Delivered</v>
      </c>
    </row>
    <row r="2710" spans="1:12" x14ac:dyDescent="0.3">
      <c r="A2710" s="1" t="str">
        <f>Table2[[#This Row],[Product_ID]]</f>
        <v>PRO9605</v>
      </c>
      <c r="B2710" s="1" t="str">
        <f>Table2[[#This Row],[Customer_ID]]</f>
        <v>CUST94925</v>
      </c>
      <c r="C2710" s="14" t="str">
        <f>Table2[[#This Row],[Date]]</f>
        <v>03/10/2023</v>
      </c>
      <c r="D2710" s="1" t="str">
        <f>TRIM(PROPER(Table2[[#This Row],[Product_Name]]))</f>
        <v>Smartphone</v>
      </c>
      <c r="E2710" s="1" t="str">
        <f>TRIM(PROPER(Table2[[#This Row],[Country]]))</f>
        <v>France</v>
      </c>
      <c r="F2710" s="1" t="str">
        <f>TRIM(PROPER(Table2[[#This Row],[Category]]))</f>
        <v>Accessories</v>
      </c>
      <c r="G2710" s="1" t="str">
        <f>TRIM(PROPER(Table2[[#This Row],[Brand]]))</f>
        <v>Sony</v>
      </c>
      <c r="H2710" s="1">
        <f>Table2[[#This Row],[Supplier_ID]]</f>
        <v>1016</v>
      </c>
      <c r="I2710" s="1">
        <f>Table2[[#This Row],[Market_Price]]</f>
        <v>1541.4</v>
      </c>
      <c r="J2710" s="1">
        <f>Table2[[#This Row],[Selling_Price]]</f>
        <v>2338.75</v>
      </c>
      <c r="K2710" s="1">
        <f>Table2[[#This Row],[Quantity]]</f>
        <v>74</v>
      </c>
      <c r="L2710" s="1" t="str">
        <f>IF(ISBLANK(Table2[[#This Row],[Status]]), "No Data Entered", IFERROR(Table2[[#This Row],[Status]], "No Data Entered"))</f>
        <v>Delivered</v>
      </c>
    </row>
    <row r="2711" spans="1:12" x14ac:dyDescent="0.3">
      <c r="A2711" s="1" t="str">
        <f>Table2[[#This Row],[Product_ID]]</f>
        <v>PRO5883</v>
      </c>
      <c r="B2711" s="1" t="str">
        <f>Table2[[#This Row],[Customer_ID]]</f>
        <v>CUST95065</v>
      </c>
      <c r="C2711" s="14" t="str">
        <f>Table2[[#This Row],[Date]]</f>
        <v>11/07/2021</v>
      </c>
      <c r="D2711" s="1" t="str">
        <f>TRIM(PROPER(Table2[[#This Row],[Product_Name]]))</f>
        <v>Keyboard</v>
      </c>
      <c r="E2711" s="1" t="str">
        <f>TRIM(PROPER(Table2[[#This Row],[Country]]))</f>
        <v>Brazil</v>
      </c>
      <c r="F2711" s="1" t="str">
        <f>TRIM(PROPER(Table2[[#This Row],[Category]]))</f>
        <v>Accessories</v>
      </c>
      <c r="G2711" s="1" t="str">
        <f>TRIM(PROPER(Table2[[#This Row],[Brand]]))</f>
        <v>Hp</v>
      </c>
      <c r="H2711" s="1">
        <f>Table2[[#This Row],[Supplier_ID]]</f>
        <v>1042</v>
      </c>
      <c r="I2711" s="1">
        <f>Table2[[#This Row],[Market_Price]]</f>
        <v>367.2</v>
      </c>
      <c r="J2711" s="1">
        <f>Table2[[#This Row],[Selling_Price]]</f>
        <v>409.76</v>
      </c>
      <c r="K2711" s="1">
        <f>Table2[[#This Row],[Quantity]]</f>
        <v>372</v>
      </c>
      <c r="L2711" s="1" t="str">
        <f>IF(ISBLANK(Table2[[#This Row],[Status]]), "No Data Entered", IFERROR(Table2[[#This Row],[Status]], "No Data Entered"))</f>
        <v>Delivered</v>
      </c>
    </row>
    <row r="2712" spans="1:12" x14ac:dyDescent="0.3">
      <c r="A2712" s="1" t="str">
        <f>Table2[[#This Row],[Product_ID]]</f>
        <v>PRO3626</v>
      </c>
      <c r="B2712" s="1" t="str">
        <f>Table2[[#This Row],[Customer_ID]]</f>
        <v>CUST95078</v>
      </c>
      <c r="C2712" s="14" t="str">
        <f>Table2[[#This Row],[Date]]</f>
        <v>20/09/2025</v>
      </c>
      <c r="D2712" s="1" t="str">
        <f>TRIM(PROPER(Table2[[#This Row],[Product_Name]]))</f>
        <v>Camera</v>
      </c>
      <c r="E2712" s="1" t="str">
        <f>TRIM(PROPER(Table2[[#This Row],[Country]]))</f>
        <v>Canada</v>
      </c>
      <c r="F2712" s="1" t="str">
        <f>TRIM(PROPER(Table2[[#This Row],[Category]]))</f>
        <v>Wearables</v>
      </c>
      <c r="G2712" s="1" t="str">
        <f>TRIM(PROPER(Table2[[#This Row],[Brand]]))</f>
        <v>Samsung</v>
      </c>
      <c r="H2712" s="1">
        <f>Table2[[#This Row],[Supplier_ID]]</f>
        <v>1010</v>
      </c>
      <c r="I2712" s="1">
        <f>Table2[[#This Row],[Market_Price]]</f>
        <v>410.18</v>
      </c>
      <c r="J2712" s="1">
        <f>Table2[[#This Row],[Selling_Price]]</f>
        <v>527.4</v>
      </c>
      <c r="K2712" s="1">
        <f>Table2[[#This Row],[Quantity]]</f>
        <v>483</v>
      </c>
      <c r="L2712" s="1" t="str">
        <f>IF(ISBLANK(Table2[[#This Row],[Status]]), "No Data Entered", IFERROR(Table2[[#This Row],[Status]], "No Data Entered"))</f>
        <v>Delivered</v>
      </c>
    </row>
    <row r="2713" spans="1:12" x14ac:dyDescent="0.3">
      <c r="A2713" s="1" t="str">
        <f>Table2[[#This Row],[Product_ID]]</f>
        <v>PRO8494</v>
      </c>
      <c r="B2713" s="1" t="str">
        <f>Table2[[#This Row],[Customer_ID]]</f>
        <v>CUST95141</v>
      </c>
      <c r="C2713" s="14" t="str">
        <f>Table2[[#This Row],[Date]]</f>
        <v>19/04/2020</v>
      </c>
      <c r="D2713" s="1" t="str">
        <f>TRIM(PROPER(Table2[[#This Row],[Product_Name]]))</f>
        <v>Smartwatch</v>
      </c>
      <c r="E2713" s="1" t="str">
        <f>TRIM(PROPER(Table2[[#This Row],[Country]]))</f>
        <v>India</v>
      </c>
      <c r="F2713" s="1" t="str">
        <f>TRIM(PROPER(Table2[[#This Row],[Category]]))</f>
        <v>Computers</v>
      </c>
      <c r="G2713" s="1" t="str">
        <f>TRIM(PROPER(Table2[[#This Row],[Brand]]))</f>
        <v>Apple</v>
      </c>
      <c r="H2713" s="1">
        <f>Table2[[#This Row],[Supplier_ID]]</f>
        <v>1096</v>
      </c>
      <c r="I2713" s="1">
        <f>Table2[[#This Row],[Market_Price]]</f>
        <v>537.89</v>
      </c>
      <c r="J2713" s="1">
        <f>Table2[[#This Row],[Selling_Price]]</f>
        <v>725.77</v>
      </c>
      <c r="K2713" s="1">
        <f>Table2[[#This Row],[Quantity]]</f>
        <v>290</v>
      </c>
      <c r="L2713" s="1" t="str">
        <f>IF(ISBLANK(Table2[[#This Row],[Status]]), "No Data Entered", IFERROR(Table2[[#This Row],[Status]], "No Data Entered"))</f>
        <v>Delivered</v>
      </c>
    </row>
    <row r="2714" spans="1:12" x14ac:dyDescent="0.3">
      <c r="A2714" s="1" t="str">
        <f>Table2[[#This Row],[Product_ID]]</f>
        <v>PRO4645</v>
      </c>
      <c r="B2714" s="1" t="str">
        <f>Table2[[#This Row],[Customer_ID]]</f>
        <v>CUST95175</v>
      </c>
      <c r="C2714" s="14" t="str">
        <f>Table2[[#This Row],[Date]]</f>
        <v>14/11/2021</v>
      </c>
      <c r="D2714" s="1" t="str">
        <f>TRIM(PROPER(Table2[[#This Row],[Product_Name]]))</f>
        <v>Keyboard</v>
      </c>
      <c r="E2714" s="1" t="str">
        <f>TRIM(PROPER(Table2[[#This Row],[Country]]))</f>
        <v>Uk</v>
      </c>
      <c r="F2714" s="1" t="str">
        <f>TRIM(PROPER(Table2[[#This Row],[Category]]))</f>
        <v>Computers</v>
      </c>
      <c r="G2714" s="1" t="str">
        <f>TRIM(PROPER(Table2[[#This Row],[Brand]]))</f>
        <v>Canon</v>
      </c>
      <c r="H2714" s="1">
        <f>Table2[[#This Row],[Supplier_ID]]</f>
        <v>1056</v>
      </c>
      <c r="I2714" s="1">
        <f>Table2[[#This Row],[Market_Price]]</f>
        <v>1974.44</v>
      </c>
      <c r="J2714" s="1">
        <f>Table2[[#This Row],[Selling_Price]]</f>
        <v>3165.88</v>
      </c>
      <c r="K2714" s="1">
        <f>Table2[[#This Row],[Quantity]]</f>
        <v>253</v>
      </c>
      <c r="L2714" s="1" t="str">
        <f>IF(ISBLANK(Table2[[#This Row],[Status]]), "No Data Entered", IFERROR(Table2[[#This Row],[Status]], "No Data Entered"))</f>
        <v>Delivered</v>
      </c>
    </row>
    <row r="2715" spans="1:12" x14ac:dyDescent="0.3">
      <c r="A2715" s="1" t="str">
        <f>Table2[[#This Row],[Product_ID]]</f>
        <v>PRO7187</v>
      </c>
      <c r="B2715" s="1" t="str">
        <f>Table2[[#This Row],[Customer_ID]]</f>
        <v>CUST95186</v>
      </c>
      <c r="C2715" s="14" t="str">
        <f>Table2[[#This Row],[Date]]</f>
        <v>04/07/2020</v>
      </c>
      <c r="D2715" s="1" t="str">
        <f>TRIM(PROPER(Table2[[#This Row],[Product_Name]]))</f>
        <v>Camera</v>
      </c>
      <c r="E2715" s="1" t="str">
        <f>TRIM(PROPER(Table2[[#This Row],[Country]]))</f>
        <v>China</v>
      </c>
      <c r="F2715" s="1" t="str">
        <f>TRIM(PROPER(Table2[[#This Row],[Category]]))</f>
        <v>Office Supplies</v>
      </c>
      <c r="G2715" s="1" t="str">
        <f>TRIM(PROPER(Table2[[#This Row],[Brand]]))</f>
        <v>Hp</v>
      </c>
      <c r="H2715" s="1">
        <f>Table2[[#This Row],[Supplier_ID]]</f>
        <v>1082</v>
      </c>
      <c r="I2715" s="1">
        <f>Table2[[#This Row],[Market_Price]]</f>
        <v>854.92</v>
      </c>
      <c r="J2715" s="1">
        <f>Table2[[#This Row],[Selling_Price]]</f>
        <v>1073.3800000000001</v>
      </c>
      <c r="K2715" s="1">
        <f>Table2[[#This Row],[Quantity]]</f>
        <v>145</v>
      </c>
      <c r="L2715" s="1" t="str">
        <f>IF(ISBLANK(Table2[[#This Row],[Status]]), "No Data Entered", IFERROR(Table2[[#This Row],[Status]], "No Data Entered"))</f>
        <v>Delivered</v>
      </c>
    </row>
    <row r="2716" spans="1:12" x14ac:dyDescent="0.3">
      <c r="A2716" s="1" t="str">
        <f>Table2[[#This Row],[Product_ID]]</f>
        <v>PRO1594</v>
      </c>
      <c r="B2716" s="1" t="str">
        <f>Table2[[#This Row],[Customer_ID]]</f>
        <v>CUST95247</v>
      </c>
      <c r="C2716" s="14" t="str">
        <f>Table2[[#This Row],[Date]]</f>
        <v>03/07/2024</v>
      </c>
      <c r="D2716" s="1" t="str">
        <f>TRIM(PROPER(Table2[[#This Row],[Product_Name]]))</f>
        <v>Camera</v>
      </c>
      <c r="E2716" s="1" t="str">
        <f>TRIM(PROPER(Table2[[#This Row],[Country]]))</f>
        <v>India</v>
      </c>
      <c r="F2716" s="1" t="str">
        <f>TRIM(PROPER(Table2[[#This Row],[Category]]))</f>
        <v>Office Supplies</v>
      </c>
      <c r="G2716" s="1" t="str">
        <f>TRIM(PROPER(Table2[[#This Row],[Brand]]))</f>
        <v>Samsung</v>
      </c>
      <c r="H2716" s="1">
        <f>Table2[[#This Row],[Supplier_ID]]</f>
        <v>1076</v>
      </c>
      <c r="I2716" s="1">
        <f>Table2[[#This Row],[Market_Price]]</f>
        <v>1423.01</v>
      </c>
      <c r="J2716" s="1">
        <f>Table2[[#This Row],[Selling_Price]]</f>
        <v>1761.34</v>
      </c>
      <c r="K2716" s="1">
        <f>Table2[[#This Row],[Quantity]]</f>
        <v>44</v>
      </c>
      <c r="L2716" s="1" t="str">
        <f>IF(ISBLANK(Table2[[#This Row],[Status]]), "No Data Entered", IFERROR(Table2[[#This Row],[Status]], "No Data Entered"))</f>
        <v>Delivered</v>
      </c>
    </row>
    <row r="2717" spans="1:12" x14ac:dyDescent="0.3">
      <c r="A2717" s="1" t="str">
        <f>Table2[[#This Row],[Product_ID]]</f>
        <v>PRO5838</v>
      </c>
      <c r="B2717" s="1" t="str">
        <f>Table2[[#This Row],[Customer_ID]]</f>
        <v>CUST95258</v>
      </c>
      <c r="C2717" s="14" t="str">
        <f>Table2[[#This Row],[Date]]</f>
        <v>02/04/2025</v>
      </c>
      <c r="D2717" s="1" t="str">
        <f>TRIM(PROPER(Table2[[#This Row],[Product_Name]]))</f>
        <v>Keyboard</v>
      </c>
      <c r="E2717" s="1" t="str">
        <f>TRIM(PROPER(Table2[[#This Row],[Country]]))</f>
        <v>Usa</v>
      </c>
      <c r="F2717" s="1" t="str">
        <f>TRIM(PROPER(Table2[[#This Row],[Category]]))</f>
        <v>Wearables</v>
      </c>
      <c r="G2717" s="1" t="str">
        <f>TRIM(PROPER(Table2[[#This Row],[Brand]]))</f>
        <v>Dell</v>
      </c>
      <c r="H2717" s="1">
        <f>Table2[[#This Row],[Supplier_ID]]</f>
        <v>1100</v>
      </c>
      <c r="I2717" s="1">
        <f>Table2[[#This Row],[Market_Price]]</f>
        <v>200.41</v>
      </c>
      <c r="J2717" s="1">
        <f>Table2[[#This Row],[Selling_Price]]</f>
        <v>303.77</v>
      </c>
      <c r="K2717" s="1">
        <f>Table2[[#This Row],[Quantity]]</f>
        <v>246</v>
      </c>
      <c r="L2717" s="1" t="str">
        <f>IF(ISBLANK(Table2[[#This Row],[Status]]), "No Data Entered", IFERROR(Table2[[#This Row],[Status]], "No Data Entered"))</f>
        <v>Delivered</v>
      </c>
    </row>
    <row r="2718" spans="1:12" x14ac:dyDescent="0.3">
      <c r="A2718" s="1" t="str">
        <f>Table2[[#This Row],[Product_ID]]</f>
        <v>PRO2883</v>
      </c>
      <c r="B2718" s="1" t="str">
        <f>Table2[[#This Row],[Customer_ID]]</f>
        <v>CUST95266</v>
      </c>
      <c r="C2718" s="14" t="str">
        <f>Table2[[#This Row],[Date]]</f>
        <v>21/06/2020</v>
      </c>
      <c r="D2718" s="1" t="str">
        <f>TRIM(PROPER(Table2[[#This Row],[Product_Name]]))</f>
        <v>Keyboard</v>
      </c>
      <c r="E2718" s="1" t="str">
        <f>TRIM(PROPER(Table2[[#This Row],[Country]]))</f>
        <v>Australia</v>
      </c>
      <c r="F2718" s="1" t="str">
        <f>TRIM(PROPER(Table2[[#This Row],[Category]]))</f>
        <v>Wearables</v>
      </c>
      <c r="G2718" s="1" t="str">
        <f>TRIM(PROPER(Table2[[#This Row],[Brand]]))</f>
        <v>Apple</v>
      </c>
      <c r="H2718" s="1">
        <f>Table2[[#This Row],[Supplier_ID]]</f>
        <v>1007</v>
      </c>
      <c r="I2718" s="1">
        <f>Table2[[#This Row],[Market_Price]]</f>
        <v>1721.49</v>
      </c>
      <c r="J2718" s="1">
        <f>Table2[[#This Row],[Selling_Price]]</f>
        <v>2388.71</v>
      </c>
      <c r="K2718" s="1">
        <f>Table2[[#This Row],[Quantity]]</f>
        <v>36</v>
      </c>
      <c r="L2718" s="1" t="str">
        <f>IF(ISBLANK(Table2[[#This Row],[Status]]), "No Data Entered", IFERROR(Table2[[#This Row],[Status]], "No Data Entered"))</f>
        <v>Delivered</v>
      </c>
    </row>
    <row r="2719" spans="1:12" x14ac:dyDescent="0.3">
      <c r="A2719" s="1" t="str">
        <f>Table2[[#This Row],[Product_ID]]</f>
        <v>PRO3552</v>
      </c>
      <c r="B2719" s="1" t="str">
        <f>Table2[[#This Row],[Customer_ID]]</f>
        <v>CUST95315</v>
      </c>
      <c r="C2719" s="14" t="str">
        <f>Table2[[#This Row],[Date]]</f>
        <v>10/08/2023</v>
      </c>
      <c r="D2719" s="1" t="str">
        <f>TRIM(PROPER(Table2[[#This Row],[Product_Name]]))</f>
        <v>Printer</v>
      </c>
      <c r="E2719" s="1" t="str">
        <f>TRIM(PROPER(Table2[[#This Row],[Country]]))</f>
        <v>France</v>
      </c>
      <c r="F2719" s="1" t="str">
        <f>TRIM(PROPER(Table2[[#This Row],[Category]]))</f>
        <v>Electronics</v>
      </c>
      <c r="G2719" s="1" t="str">
        <f>TRIM(PROPER(Table2[[#This Row],[Brand]]))</f>
        <v>Canon</v>
      </c>
      <c r="H2719" s="1">
        <f>Table2[[#This Row],[Supplier_ID]]</f>
        <v>1054</v>
      </c>
      <c r="I2719" s="1">
        <f>Table2[[#This Row],[Market_Price]]</f>
        <v>514.78</v>
      </c>
      <c r="J2719" s="1">
        <f>Table2[[#This Row],[Selling_Price]]</f>
        <v>823.54</v>
      </c>
      <c r="K2719" s="1">
        <f>Table2[[#This Row],[Quantity]]</f>
        <v>358</v>
      </c>
      <c r="L2719" s="1" t="str">
        <f>IF(ISBLANK(Table2[[#This Row],[Status]]), "No Data Entered", IFERROR(Table2[[#This Row],[Status]], "No Data Entered"))</f>
        <v>Delivered</v>
      </c>
    </row>
    <row r="2720" spans="1:12" x14ac:dyDescent="0.3">
      <c r="A2720" s="1" t="str">
        <f>Table2[[#This Row],[Product_ID]]</f>
        <v>PRO8035</v>
      </c>
      <c r="B2720" s="1" t="str">
        <f>Table2[[#This Row],[Customer_ID]]</f>
        <v>CUST95365</v>
      </c>
      <c r="C2720" s="14" t="str">
        <f>Table2[[#This Row],[Date]]</f>
        <v>14/07/2021</v>
      </c>
      <c r="D2720" s="1" t="str">
        <f>TRIM(PROPER(Table2[[#This Row],[Product_Name]]))</f>
        <v>Monitor</v>
      </c>
      <c r="E2720" s="1" t="str">
        <f>TRIM(PROPER(Table2[[#This Row],[Country]]))</f>
        <v>France</v>
      </c>
      <c r="F2720" s="1" t="str">
        <f>TRIM(PROPER(Table2[[#This Row],[Category]]))</f>
        <v>Electronics</v>
      </c>
      <c r="G2720" s="1" t="str">
        <f>TRIM(PROPER(Table2[[#This Row],[Brand]]))</f>
        <v>Samsung</v>
      </c>
      <c r="H2720" s="1">
        <f>Table2[[#This Row],[Supplier_ID]]</f>
        <v>1010</v>
      </c>
      <c r="I2720" s="1">
        <f>Table2[[#This Row],[Market_Price]]</f>
        <v>769.94</v>
      </c>
      <c r="J2720" s="1">
        <f>Table2[[#This Row],[Selling_Price]]</f>
        <v>920.85</v>
      </c>
      <c r="K2720" s="1">
        <f>Table2[[#This Row],[Quantity]]</f>
        <v>296</v>
      </c>
      <c r="L2720" s="1" t="str">
        <f>IF(ISBLANK(Table2[[#This Row],[Status]]), "No Data Entered", IFERROR(Table2[[#This Row],[Status]], "No Data Entered"))</f>
        <v>Delivered</v>
      </c>
    </row>
    <row r="2721" spans="1:12" x14ac:dyDescent="0.3">
      <c r="A2721" s="1" t="str">
        <f>Table2[[#This Row],[Product_ID]]</f>
        <v>PRO7850</v>
      </c>
      <c r="B2721" s="1" t="str">
        <f>Table2[[#This Row],[Customer_ID]]</f>
        <v>CUST95371</v>
      </c>
      <c r="C2721" s="14" t="str">
        <f>Table2[[#This Row],[Date]]</f>
        <v>15/12/2025</v>
      </c>
      <c r="D2721" s="1" t="str">
        <f>TRIM(PROPER(Table2[[#This Row],[Product_Name]]))</f>
        <v>Smartphone</v>
      </c>
      <c r="E2721" s="1" t="str">
        <f>TRIM(PROPER(Table2[[#This Row],[Country]]))</f>
        <v>Germany</v>
      </c>
      <c r="F2721" s="1" t="str">
        <f>TRIM(PROPER(Table2[[#This Row],[Category]]))</f>
        <v>Electronics</v>
      </c>
      <c r="G2721" s="1" t="str">
        <f>TRIM(PROPER(Table2[[#This Row],[Brand]]))</f>
        <v>Sony</v>
      </c>
      <c r="H2721" s="1">
        <f>Table2[[#This Row],[Supplier_ID]]</f>
        <v>1097</v>
      </c>
      <c r="I2721" s="1">
        <f>Table2[[#This Row],[Market_Price]]</f>
        <v>1254.54</v>
      </c>
      <c r="J2721" s="1">
        <f>Table2[[#This Row],[Selling_Price]]</f>
        <v>1478.8</v>
      </c>
      <c r="K2721" s="1">
        <f>Table2[[#This Row],[Quantity]]</f>
        <v>435</v>
      </c>
      <c r="L2721" s="1" t="str">
        <f>IF(ISBLANK(Table2[[#This Row],[Status]]), "No Data Entered", IFERROR(Table2[[#This Row],[Status]], "No Data Entered"))</f>
        <v>Delivered</v>
      </c>
    </row>
    <row r="2722" spans="1:12" x14ac:dyDescent="0.3">
      <c r="A2722" s="1" t="str">
        <f>Table2[[#This Row],[Product_ID]]</f>
        <v>PRO3484</v>
      </c>
      <c r="B2722" s="1" t="str">
        <f>Table2[[#This Row],[Customer_ID]]</f>
        <v>CUST95386</v>
      </c>
      <c r="C2722" s="14" t="str">
        <f>Table2[[#This Row],[Date]]</f>
        <v>04/02/2021</v>
      </c>
      <c r="D2722" s="1" t="str">
        <f>TRIM(PROPER(Table2[[#This Row],[Product_Name]]))</f>
        <v>Keyboard</v>
      </c>
      <c r="E2722" s="1" t="str">
        <f>TRIM(PROPER(Table2[[#This Row],[Country]]))</f>
        <v>Canada</v>
      </c>
      <c r="F2722" s="1" t="str">
        <f>TRIM(PROPER(Table2[[#This Row],[Category]]))</f>
        <v>Wearables</v>
      </c>
      <c r="G2722" s="1" t="str">
        <f>TRIM(PROPER(Table2[[#This Row],[Brand]]))</f>
        <v>Lenovo</v>
      </c>
      <c r="H2722" s="1">
        <f>Table2[[#This Row],[Supplier_ID]]</f>
        <v>1019</v>
      </c>
      <c r="I2722" s="1">
        <f>Table2[[#This Row],[Market_Price]]</f>
        <v>1745.36</v>
      </c>
      <c r="J2722" s="1">
        <f>Table2[[#This Row],[Selling_Price]]</f>
        <v>3463.65</v>
      </c>
      <c r="K2722" s="1">
        <f>Table2[[#This Row],[Quantity]]</f>
        <v>50</v>
      </c>
      <c r="L2722" s="1" t="str">
        <f>IF(ISBLANK(Table2[[#This Row],[Status]]), "No Data Entered", IFERROR(Table2[[#This Row],[Status]], "No Data Entered"))</f>
        <v>Delivered</v>
      </c>
    </row>
    <row r="2723" spans="1:12" x14ac:dyDescent="0.3">
      <c r="A2723" s="1" t="str">
        <f>Table2[[#This Row],[Product_ID]]</f>
        <v>PRO1138</v>
      </c>
      <c r="B2723" s="1" t="str">
        <f>Table2[[#This Row],[Customer_ID]]</f>
        <v>CUST95439</v>
      </c>
      <c r="C2723" s="14" t="str">
        <f>Table2[[#This Row],[Date]]</f>
        <v>07/02/2023</v>
      </c>
      <c r="D2723" s="1" t="str">
        <f>TRIM(PROPER(Table2[[#This Row],[Product_Name]]))</f>
        <v>Smartphone</v>
      </c>
      <c r="E2723" s="1" t="str">
        <f>TRIM(PROPER(Table2[[#This Row],[Country]]))</f>
        <v>Canada</v>
      </c>
      <c r="F2723" s="1" t="str">
        <f>TRIM(PROPER(Table2[[#This Row],[Category]]))</f>
        <v>Electronics</v>
      </c>
      <c r="G2723" s="1" t="str">
        <f>TRIM(PROPER(Table2[[#This Row],[Brand]]))</f>
        <v>Lenovo</v>
      </c>
      <c r="H2723" s="1">
        <f>Table2[[#This Row],[Supplier_ID]]</f>
        <v>1053</v>
      </c>
      <c r="I2723" s="1">
        <f>Table2[[#This Row],[Market_Price]]</f>
        <v>808.02</v>
      </c>
      <c r="J2723" s="1">
        <f>Table2[[#This Row],[Selling_Price]]</f>
        <v>1525.83</v>
      </c>
      <c r="K2723" s="1">
        <f>Table2[[#This Row],[Quantity]]</f>
        <v>94</v>
      </c>
      <c r="L2723" s="1" t="str">
        <f>IF(ISBLANK(Table2[[#This Row],[Status]]), "No Data Entered", IFERROR(Table2[[#This Row],[Status]], "No Data Entered"))</f>
        <v>Delivered</v>
      </c>
    </row>
    <row r="2724" spans="1:12" x14ac:dyDescent="0.3">
      <c r="A2724" s="1" t="str">
        <f>Table2[[#This Row],[Product_ID]]</f>
        <v>PRO2104</v>
      </c>
      <c r="B2724" s="1" t="str">
        <f>Table2[[#This Row],[Customer_ID]]</f>
        <v>CUST95458</v>
      </c>
      <c r="C2724" s="14" t="str">
        <f>Table2[[#This Row],[Date]]</f>
        <v>07/01/2023</v>
      </c>
      <c r="D2724" s="1" t="str">
        <f>TRIM(PROPER(Table2[[#This Row],[Product_Name]]))</f>
        <v>Printer</v>
      </c>
      <c r="E2724" s="1" t="str">
        <f>TRIM(PROPER(Table2[[#This Row],[Country]]))</f>
        <v>Usa</v>
      </c>
      <c r="F2724" s="1" t="str">
        <f>TRIM(PROPER(Table2[[#This Row],[Category]]))</f>
        <v>Office Supplies</v>
      </c>
      <c r="G2724" s="1" t="str">
        <f>TRIM(PROPER(Table2[[#This Row],[Brand]]))</f>
        <v>Microsoft</v>
      </c>
      <c r="H2724" s="1">
        <f>Table2[[#This Row],[Supplier_ID]]</f>
        <v>1074</v>
      </c>
      <c r="I2724" s="1">
        <f>Table2[[#This Row],[Market_Price]]</f>
        <v>1549.6</v>
      </c>
      <c r="J2724" s="1">
        <f>Table2[[#This Row],[Selling_Price]]</f>
        <v>1818.72</v>
      </c>
      <c r="K2724" s="1">
        <f>Table2[[#This Row],[Quantity]]</f>
        <v>308</v>
      </c>
      <c r="L2724" s="1" t="str">
        <f>IF(ISBLANK(Table2[[#This Row],[Status]]), "No Data Entered", IFERROR(Table2[[#This Row],[Status]], "No Data Entered"))</f>
        <v>Delivered</v>
      </c>
    </row>
    <row r="2725" spans="1:12" x14ac:dyDescent="0.3">
      <c r="A2725" s="1" t="str">
        <f>Table2[[#This Row],[Product_ID]]</f>
        <v>PRO2705</v>
      </c>
      <c r="B2725" s="1" t="str">
        <f>Table2[[#This Row],[Customer_ID]]</f>
        <v>CUST95520</v>
      </c>
      <c r="C2725" s="14" t="str">
        <f>Table2[[#This Row],[Date]]</f>
        <v>18/08/2025</v>
      </c>
      <c r="D2725" s="1" t="str">
        <f>TRIM(PROPER(Table2[[#This Row],[Product_Name]]))</f>
        <v>Headphones</v>
      </c>
      <c r="E2725" s="1" t="str">
        <f>TRIM(PROPER(Table2[[#This Row],[Country]]))</f>
        <v>Germany</v>
      </c>
      <c r="F2725" s="1" t="str">
        <f>TRIM(PROPER(Table2[[#This Row],[Category]]))</f>
        <v>Office Supplies</v>
      </c>
      <c r="G2725" s="1" t="str">
        <f>TRIM(PROPER(Table2[[#This Row],[Brand]]))</f>
        <v>Sony</v>
      </c>
      <c r="H2725" s="1">
        <f>Table2[[#This Row],[Supplier_ID]]</f>
        <v>1052</v>
      </c>
      <c r="I2725" s="1">
        <f>Table2[[#This Row],[Market_Price]]</f>
        <v>448.4</v>
      </c>
      <c r="J2725" s="1">
        <f>Table2[[#This Row],[Selling_Price]]</f>
        <v>561.74</v>
      </c>
      <c r="K2725" s="1">
        <f>Table2[[#This Row],[Quantity]]</f>
        <v>119</v>
      </c>
      <c r="L2725" s="1" t="str">
        <f>IF(ISBLANK(Table2[[#This Row],[Status]]), "No Data Entered", IFERROR(Table2[[#This Row],[Status]], "No Data Entered"))</f>
        <v>Delivered</v>
      </c>
    </row>
    <row r="2726" spans="1:12" x14ac:dyDescent="0.3">
      <c r="A2726" s="1" t="str">
        <f>Table2[[#This Row],[Product_ID]]</f>
        <v>PRO1064</v>
      </c>
      <c r="B2726" s="1" t="str">
        <f>Table2[[#This Row],[Customer_ID]]</f>
        <v>CUST95548</v>
      </c>
      <c r="C2726" s="14" t="str">
        <f>Table2[[#This Row],[Date]]</f>
        <v>22/01/2023</v>
      </c>
      <c r="D2726" s="1" t="str">
        <f>TRIM(PROPER(Table2[[#This Row],[Product_Name]]))</f>
        <v>Smartphone</v>
      </c>
      <c r="E2726" s="1" t="str">
        <f>TRIM(PROPER(Table2[[#This Row],[Country]]))</f>
        <v>Usa</v>
      </c>
      <c r="F2726" s="1" t="str">
        <f>TRIM(PROPER(Table2[[#This Row],[Category]]))</f>
        <v>Wearables</v>
      </c>
      <c r="G2726" s="1" t="str">
        <f>TRIM(PROPER(Table2[[#This Row],[Brand]]))</f>
        <v>Asus</v>
      </c>
      <c r="H2726" s="1">
        <f>Table2[[#This Row],[Supplier_ID]]</f>
        <v>1069</v>
      </c>
      <c r="I2726" s="1">
        <f>Table2[[#This Row],[Market_Price]]</f>
        <v>247.43</v>
      </c>
      <c r="J2726" s="1">
        <f>Table2[[#This Row],[Selling_Price]]</f>
        <v>331.24</v>
      </c>
      <c r="K2726" s="1">
        <f>Table2[[#This Row],[Quantity]]</f>
        <v>493</v>
      </c>
      <c r="L2726" s="1" t="str">
        <f>IF(ISBLANK(Table2[[#This Row],[Status]]), "No Data Entered", IFERROR(Table2[[#This Row],[Status]], "No Data Entered"))</f>
        <v>Delivered</v>
      </c>
    </row>
    <row r="2727" spans="1:12" x14ac:dyDescent="0.3">
      <c r="A2727" s="1" t="str">
        <f>Table2[[#This Row],[Product_ID]]</f>
        <v>PRO9066</v>
      </c>
      <c r="B2727" s="1" t="str">
        <f>Table2[[#This Row],[Customer_ID]]</f>
        <v>CUST95554</v>
      </c>
      <c r="C2727" s="14" t="str">
        <f>Table2[[#This Row],[Date]]</f>
        <v>22/04/2023</v>
      </c>
      <c r="D2727" s="1" t="str">
        <f>TRIM(PROPER(Table2[[#This Row],[Product_Name]]))</f>
        <v>Keyboard</v>
      </c>
      <c r="E2727" s="1" t="str">
        <f>TRIM(PROPER(Table2[[#This Row],[Country]]))</f>
        <v>India</v>
      </c>
      <c r="F2727" s="1" t="str">
        <f>TRIM(PROPER(Table2[[#This Row],[Category]]))</f>
        <v>Accessories</v>
      </c>
      <c r="G2727" s="1" t="str">
        <f>TRIM(PROPER(Table2[[#This Row],[Brand]]))</f>
        <v>Asus</v>
      </c>
      <c r="H2727" s="1">
        <f>Table2[[#This Row],[Supplier_ID]]</f>
        <v>1077</v>
      </c>
      <c r="I2727" s="1">
        <f>Table2[[#This Row],[Market_Price]]</f>
        <v>1104.53</v>
      </c>
      <c r="J2727" s="1">
        <f>Table2[[#This Row],[Selling_Price]]</f>
        <v>2155.4699999999998</v>
      </c>
      <c r="K2727" s="1">
        <f>Table2[[#This Row],[Quantity]]</f>
        <v>401</v>
      </c>
      <c r="L2727" s="1" t="str">
        <f>IF(ISBLANK(Table2[[#This Row],[Status]]), "No Data Entered", IFERROR(Table2[[#This Row],[Status]], "No Data Entered"))</f>
        <v>Delivered</v>
      </c>
    </row>
    <row r="2728" spans="1:12" x14ac:dyDescent="0.3">
      <c r="A2728" s="1" t="str">
        <f>Table2[[#This Row],[Product_ID]]</f>
        <v>PRO4764</v>
      </c>
      <c r="B2728" s="1" t="str">
        <f>Table2[[#This Row],[Customer_ID]]</f>
        <v>CUST95582</v>
      </c>
      <c r="C2728" s="14" t="str">
        <f>Table2[[#This Row],[Date]]</f>
        <v>07/08/2024</v>
      </c>
      <c r="D2728" s="1" t="str">
        <f>TRIM(PROPER(Table2[[#This Row],[Product_Name]]))</f>
        <v>Tablet</v>
      </c>
      <c r="E2728" s="1" t="str">
        <f>TRIM(PROPER(Table2[[#This Row],[Country]]))</f>
        <v>France</v>
      </c>
      <c r="F2728" s="1" t="str">
        <f>TRIM(PROPER(Table2[[#This Row],[Category]]))</f>
        <v>Wearables</v>
      </c>
      <c r="G2728" s="1" t="str">
        <f>TRIM(PROPER(Table2[[#This Row],[Brand]]))</f>
        <v>Hp</v>
      </c>
      <c r="H2728" s="1">
        <f>Table2[[#This Row],[Supplier_ID]]</f>
        <v>1032</v>
      </c>
      <c r="I2728" s="1">
        <f>Table2[[#This Row],[Market_Price]]</f>
        <v>1480.62</v>
      </c>
      <c r="J2728" s="1">
        <f>Table2[[#This Row],[Selling_Price]]</f>
        <v>2543.9299999999998</v>
      </c>
      <c r="K2728" s="1">
        <f>Table2[[#This Row],[Quantity]]</f>
        <v>302</v>
      </c>
      <c r="L2728" s="1" t="str">
        <f>IF(ISBLANK(Table2[[#This Row],[Status]]), "No Data Entered", IFERROR(Table2[[#This Row],[Status]], "No Data Entered"))</f>
        <v>Delivered</v>
      </c>
    </row>
    <row r="2729" spans="1:12" x14ac:dyDescent="0.3">
      <c r="A2729" s="1" t="str">
        <f>Table2[[#This Row],[Product_ID]]</f>
        <v>PRO5354</v>
      </c>
      <c r="B2729" s="1" t="str">
        <f>Table2[[#This Row],[Customer_ID]]</f>
        <v>CUST95584</v>
      </c>
      <c r="C2729" s="14" t="str">
        <f>Table2[[#This Row],[Date]]</f>
        <v>05/04/2024</v>
      </c>
      <c r="D2729" s="1" t="str">
        <f>TRIM(PROPER(Table2[[#This Row],[Product_Name]]))</f>
        <v>Keyboard</v>
      </c>
      <c r="E2729" s="1" t="str">
        <f>TRIM(PROPER(Table2[[#This Row],[Country]]))</f>
        <v>Uk</v>
      </c>
      <c r="F2729" s="1" t="str">
        <f>TRIM(PROPER(Table2[[#This Row],[Category]]))</f>
        <v>Electronics</v>
      </c>
      <c r="G2729" s="1" t="str">
        <f>TRIM(PROPER(Table2[[#This Row],[Brand]]))</f>
        <v>Asus</v>
      </c>
      <c r="H2729" s="1">
        <f>Table2[[#This Row],[Supplier_ID]]</f>
        <v>1005</v>
      </c>
      <c r="I2729" s="1">
        <f>Table2[[#This Row],[Market_Price]]</f>
        <v>1996.71</v>
      </c>
      <c r="J2729" s="1">
        <f>Table2[[#This Row],[Selling_Price]]</f>
        <v>3518.99</v>
      </c>
      <c r="K2729" s="1">
        <f>Table2[[#This Row],[Quantity]]</f>
        <v>310</v>
      </c>
      <c r="L2729" s="1" t="str">
        <f>IF(ISBLANK(Table2[[#This Row],[Status]]), "No Data Entered", IFERROR(Table2[[#This Row],[Status]], "No Data Entered"))</f>
        <v>Delivered</v>
      </c>
    </row>
    <row r="2730" spans="1:12" x14ac:dyDescent="0.3">
      <c r="A2730" s="1" t="str">
        <f>Table2[[#This Row],[Product_ID]]</f>
        <v>PRO2275</v>
      </c>
      <c r="B2730" s="1" t="str">
        <f>Table2[[#This Row],[Customer_ID]]</f>
        <v>CUST95603</v>
      </c>
      <c r="C2730" s="14" t="str">
        <f>Table2[[#This Row],[Date]]</f>
        <v>19/09/2025</v>
      </c>
      <c r="D2730" s="1" t="str">
        <f>TRIM(PROPER(Table2[[#This Row],[Product_Name]]))</f>
        <v>Headphones</v>
      </c>
      <c r="E2730" s="1" t="str">
        <f>TRIM(PROPER(Table2[[#This Row],[Country]]))</f>
        <v>Japan</v>
      </c>
      <c r="F2730" s="1" t="str">
        <f>TRIM(PROPER(Table2[[#This Row],[Category]]))</f>
        <v>Computers</v>
      </c>
      <c r="G2730" s="1" t="str">
        <f>TRIM(PROPER(Table2[[#This Row],[Brand]]))</f>
        <v>Logitech</v>
      </c>
      <c r="H2730" s="1">
        <f>Table2[[#This Row],[Supplier_ID]]</f>
        <v>1024</v>
      </c>
      <c r="I2730" s="1">
        <f>Table2[[#This Row],[Market_Price]]</f>
        <v>1267.48</v>
      </c>
      <c r="J2730" s="1">
        <f>Table2[[#This Row],[Selling_Price]]</f>
        <v>2012.18</v>
      </c>
      <c r="K2730" s="1">
        <f>Table2[[#This Row],[Quantity]]</f>
        <v>100</v>
      </c>
      <c r="L2730" s="1" t="str">
        <f>IF(ISBLANK(Table2[[#This Row],[Status]]), "No Data Entered", IFERROR(Table2[[#This Row],[Status]], "No Data Entered"))</f>
        <v>Delivered</v>
      </c>
    </row>
    <row r="2731" spans="1:12" x14ac:dyDescent="0.3">
      <c r="A2731" s="1" t="str">
        <f>Table2[[#This Row],[Product_ID]]</f>
        <v>PRO3969</v>
      </c>
      <c r="B2731" s="1" t="str">
        <f>Table2[[#This Row],[Customer_ID]]</f>
        <v>CUST95824</v>
      </c>
      <c r="C2731" s="14" t="str">
        <f>Table2[[#This Row],[Date]]</f>
        <v>20/08/2024</v>
      </c>
      <c r="D2731" s="1" t="str">
        <f>TRIM(PROPER(Table2[[#This Row],[Product_Name]]))</f>
        <v>Tablet</v>
      </c>
      <c r="E2731" s="1" t="str">
        <f>TRIM(PROPER(Table2[[#This Row],[Country]]))</f>
        <v>Brazil</v>
      </c>
      <c r="F2731" s="1" t="str">
        <f>TRIM(PROPER(Table2[[#This Row],[Category]]))</f>
        <v>Office Supplies</v>
      </c>
      <c r="G2731" s="1" t="str">
        <f>TRIM(PROPER(Table2[[#This Row],[Brand]]))</f>
        <v>Asus</v>
      </c>
      <c r="H2731" s="1">
        <f>Table2[[#This Row],[Supplier_ID]]</f>
        <v>1025</v>
      </c>
      <c r="I2731" s="1">
        <f>Table2[[#This Row],[Market_Price]]</f>
        <v>1600.68</v>
      </c>
      <c r="J2731" s="1">
        <f>Table2[[#This Row],[Selling_Price]]</f>
        <v>2184</v>
      </c>
      <c r="K2731" s="1">
        <f>Table2[[#This Row],[Quantity]]</f>
        <v>393</v>
      </c>
      <c r="L2731" s="1" t="str">
        <f>IF(ISBLANK(Table2[[#This Row],[Status]]), "No Data Entered", IFERROR(Table2[[#This Row],[Status]], "No Data Entered"))</f>
        <v>Delivered</v>
      </c>
    </row>
    <row r="2732" spans="1:12" x14ac:dyDescent="0.3">
      <c r="A2732" s="1" t="str">
        <f>Table2[[#This Row],[Product_ID]]</f>
        <v>PRO9944</v>
      </c>
      <c r="B2732" s="1" t="str">
        <f>Table2[[#This Row],[Customer_ID]]</f>
        <v>CUST95834</v>
      </c>
      <c r="C2732" s="14" t="str">
        <f>Table2[[#This Row],[Date]]</f>
        <v>17/12/2025</v>
      </c>
      <c r="D2732" s="1" t="str">
        <f>TRIM(PROPER(Table2[[#This Row],[Product_Name]]))</f>
        <v>Camera</v>
      </c>
      <c r="E2732" s="1" t="str">
        <f>TRIM(PROPER(Table2[[#This Row],[Country]]))</f>
        <v>Japan</v>
      </c>
      <c r="F2732" s="1" t="str">
        <f>TRIM(PROPER(Table2[[#This Row],[Category]]))</f>
        <v>Accessories</v>
      </c>
      <c r="G2732" s="1" t="str">
        <f>TRIM(PROPER(Table2[[#This Row],[Brand]]))</f>
        <v>Microsoft</v>
      </c>
      <c r="H2732" s="1">
        <f>Table2[[#This Row],[Supplier_ID]]</f>
        <v>1045</v>
      </c>
      <c r="I2732" s="1">
        <f>Table2[[#This Row],[Market_Price]]</f>
        <v>1147.72</v>
      </c>
      <c r="J2732" s="1">
        <f>Table2[[#This Row],[Selling_Price]]</f>
        <v>1854.97</v>
      </c>
      <c r="K2732" s="1">
        <f>Table2[[#This Row],[Quantity]]</f>
        <v>155</v>
      </c>
      <c r="L2732" s="1" t="str">
        <f>IF(ISBLANK(Table2[[#This Row],[Status]]), "No Data Entered", IFERROR(Table2[[#This Row],[Status]], "No Data Entered"))</f>
        <v>Delivered</v>
      </c>
    </row>
    <row r="2733" spans="1:12" x14ac:dyDescent="0.3">
      <c r="A2733" s="1" t="str">
        <f>Table2[[#This Row],[Product_ID]]</f>
        <v>PRO5002</v>
      </c>
      <c r="B2733" s="1" t="str">
        <f>Table2[[#This Row],[Customer_ID]]</f>
        <v>CUST95966</v>
      </c>
      <c r="C2733" s="14" t="str">
        <f>Table2[[#This Row],[Date]]</f>
        <v>12/10/2024</v>
      </c>
      <c r="D2733" s="1" t="str">
        <f>TRIM(PROPER(Table2[[#This Row],[Product_Name]]))</f>
        <v>Laptop</v>
      </c>
      <c r="E2733" s="1" t="str">
        <f>TRIM(PROPER(Table2[[#This Row],[Country]]))</f>
        <v>India</v>
      </c>
      <c r="F2733" s="1" t="str">
        <f>TRIM(PROPER(Table2[[#This Row],[Category]]))</f>
        <v>Computers</v>
      </c>
      <c r="G2733" s="1" t="str">
        <f>TRIM(PROPER(Table2[[#This Row],[Brand]]))</f>
        <v>Canon</v>
      </c>
      <c r="H2733" s="1">
        <f>Table2[[#This Row],[Supplier_ID]]</f>
        <v>1050</v>
      </c>
      <c r="I2733" s="1">
        <f>Table2[[#This Row],[Market_Price]]</f>
        <v>732.3</v>
      </c>
      <c r="J2733" s="1">
        <f>Table2[[#This Row],[Selling_Price]]</f>
        <v>1096.97</v>
      </c>
      <c r="K2733" s="1">
        <f>Table2[[#This Row],[Quantity]]</f>
        <v>161</v>
      </c>
      <c r="L2733" s="1" t="str">
        <f>IF(ISBLANK(Table2[[#This Row],[Status]]), "No Data Entered", IFERROR(Table2[[#This Row],[Status]], "No Data Entered"))</f>
        <v>Delivered</v>
      </c>
    </row>
    <row r="2734" spans="1:12" x14ac:dyDescent="0.3">
      <c r="A2734" s="1" t="str">
        <f>Table2[[#This Row],[Product_ID]]</f>
        <v>PRO3334</v>
      </c>
      <c r="B2734" s="1" t="str">
        <f>Table2[[#This Row],[Customer_ID]]</f>
        <v>CUST96011</v>
      </c>
      <c r="C2734" s="14" t="str">
        <f>Table2[[#This Row],[Date]]</f>
        <v>04/12/2021</v>
      </c>
      <c r="D2734" s="1" t="str">
        <f>TRIM(PROPER(Table2[[#This Row],[Product_Name]]))</f>
        <v>Smartphone</v>
      </c>
      <c r="E2734" s="1" t="str">
        <f>TRIM(PROPER(Table2[[#This Row],[Country]]))</f>
        <v>India</v>
      </c>
      <c r="F2734" s="1" t="str">
        <f>TRIM(PROPER(Table2[[#This Row],[Category]]))</f>
        <v>Accessories</v>
      </c>
      <c r="G2734" s="1" t="str">
        <f>TRIM(PROPER(Table2[[#This Row],[Brand]]))</f>
        <v>Apple</v>
      </c>
      <c r="H2734" s="1">
        <f>Table2[[#This Row],[Supplier_ID]]</f>
        <v>1090</v>
      </c>
      <c r="I2734" s="1">
        <f>Table2[[#This Row],[Market_Price]]</f>
        <v>1043.5899999999999</v>
      </c>
      <c r="J2734" s="1">
        <f>Table2[[#This Row],[Selling_Price]]</f>
        <v>1449.44</v>
      </c>
      <c r="K2734" s="1">
        <f>Table2[[#This Row],[Quantity]]</f>
        <v>2</v>
      </c>
      <c r="L2734" s="1" t="str">
        <f>IF(ISBLANK(Table2[[#This Row],[Status]]), "No Data Entered", IFERROR(Table2[[#This Row],[Status]], "No Data Entered"))</f>
        <v>Delivered</v>
      </c>
    </row>
    <row r="2735" spans="1:12" x14ac:dyDescent="0.3">
      <c r="A2735" s="1" t="str">
        <f>Table2[[#This Row],[Product_ID]]</f>
        <v>PRO4725</v>
      </c>
      <c r="B2735" s="1" t="str">
        <f>Table2[[#This Row],[Customer_ID]]</f>
        <v>CUST96073</v>
      </c>
      <c r="C2735" s="14" t="str">
        <f>Table2[[#This Row],[Date]]</f>
        <v>09/03/2021</v>
      </c>
      <c r="D2735" s="1" t="str">
        <f>TRIM(PROPER(Table2[[#This Row],[Product_Name]]))</f>
        <v>Smartwatch</v>
      </c>
      <c r="E2735" s="1" t="str">
        <f>TRIM(PROPER(Table2[[#This Row],[Country]]))</f>
        <v>Japan</v>
      </c>
      <c r="F2735" s="1" t="str">
        <f>TRIM(PROPER(Table2[[#This Row],[Category]]))</f>
        <v>Wearables</v>
      </c>
      <c r="G2735" s="1" t="str">
        <f>TRIM(PROPER(Table2[[#This Row],[Brand]]))</f>
        <v>Samsung</v>
      </c>
      <c r="H2735" s="1">
        <f>Table2[[#This Row],[Supplier_ID]]</f>
        <v>1091</v>
      </c>
      <c r="I2735" s="1">
        <f>Table2[[#This Row],[Market_Price]]</f>
        <v>1602.33</v>
      </c>
      <c r="J2735" s="1">
        <f>Table2[[#This Row],[Selling_Price]]</f>
        <v>3032.73</v>
      </c>
      <c r="K2735" s="1">
        <f>Table2[[#This Row],[Quantity]]</f>
        <v>359</v>
      </c>
      <c r="L2735" s="1" t="str">
        <f>IF(ISBLANK(Table2[[#This Row],[Status]]), "No Data Entered", IFERROR(Table2[[#This Row],[Status]], "No Data Entered"))</f>
        <v>Delivered</v>
      </c>
    </row>
    <row r="2736" spans="1:12" x14ac:dyDescent="0.3">
      <c r="A2736" s="1" t="str">
        <f>Table2[[#This Row],[Product_ID]]</f>
        <v>PRO1292</v>
      </c>
      <c r="B2736" s="1" t="str">
        <f>Table2[[#This Row],[Customer_ID]]</f>
        <v>CUST96122</v>
      </c>
      <c r="C2736" s="14" t="str">
        <f>Table2[[#This Row],[Date]]</f>
        <v>25/11/2024</v>
      </c>
      <c r="D2736" s="1" t="str">
        <f>TRIM(PROPER(Table2[[#This Row],[Product_Name]]))</f>
        <v>Mouse</v>
      </c>
      <c r="E2736" s="1" t="str">
        <f>TRIM(PROPER(Table2[[#This Row],[Country]]))</f>
        <v>India</v>
      </c>
      <c r="F2736" s="1" t="str">
        <f>TRIM(PROPER(Table2[[#This Row],[Category]]))</f>
        <v>Office Supplies</v>
      </c>
      <c r="G2736" s="1" t="str">
        <f>TRIM(PROPER(Table2[[#This Row],[Brand]]))</f>
        <v>Microsoft</v>
      </c>
      <c r="H2736" s="1">
        <f>Table2[[#This Row],[Supplier_ID]]</f>
        <v>1076</v>
      </c>
      <c r="I2736" s="1">
        <f>Table2[[#This Row],[Market_Price]]</f>
        <v>1262.79</v>
      </c>
      <c r="J2736" s="1">
        <f>Table2[[#This Row],[Selling_Price]]</f>
        <v>1687.16</v>
      </c>
      <c r="K2736" s="1">
        <f>Table2[[#This Row],[Quantity]]</f>
        <v>269</v>
      </c>
      <c r="L2736" s="1" t="str">
        <f>IF(ISBLANK(Table2[[#This Row],[Status]]), "No Data Entered", IFERROR(Table2[[#This Row],[Status]], "No Data Entered"))</f>
        <v>Delivered</v>
      </c>
    </row>
    <row r="2737" spans="1:12" x14ac:dyDescent="0.3">
      <c r="A2737" s="1" t="str">
        <f>Table2[[#This Row],[Product_ID]]</f>
        <v>PRO9566</v>
      </c>
      <c r="B2737" s="1" t="str">
        <f>Table2[[#This Row],[Customer_ID]]</f>
        <v>CUST96148</v>
      </c>
      <c r="C2737" s="14" t="str">
        <f>Table2[[#This Row],[Date]]</f>
        <v>18/02/2022</v>
      </c>
      <c r="D2737" s="1" t="str">
        <f>TRIM(PROPER(Table2[[#This Row],[Product_Name]]))</f>
        <v>Smartwatch</v>
      </c>
      <c r="E2737" s="1" t="str">
        <f>TRIM(PROPER(Table2[[#This Row],[Country]]))</f>
        <v>Brazil</v>
      </c>
      <c r="F2737" s="1" t="str">
        <f>TRIM(PROPER(Table2[[#This Row],[Category]]))</f>
        <v>Wearables</v>
      </c>
      <c r="G2737" s="1" t="str">
        <f>TRIM(PROPER(Table2[[#This Row],[Brand]]))</f>
        <v>Lenovo</v>
      </c>
      <c r="H2737" s="1">
        <f>Table2[[#This Row],[Supplier_ID]]</f>
        <v>1058</v>
      </c>
      <c r="I2737" s="1">
        <f>Table2[[#This Row],[Market_Price]]</f>
        <v>1339.21</v>
      </c>
      <c r="J2737" s="1">
        <f>Table2[[#This Row],[Selling_Price]]</f>
        <v>2380.69</v>
      </c>
      <c r="K2737" s="1">
        <f>Table2[[#This Row],[Quantity]]</f>
        <v>168</v>
      </c>
      <c r="L2737" s="1" t="str">
        <f>IF(ISBLANK(Table2[[#This Row],[Status]]), "No Data Entered", IFERROR(Table2[[#This Row],[Status]], "No Data Entered"))</f>
        <v>Delivered</v>
      </c>
    </row>
    <row r="2738" spans="1:12" x14ac:dyDescent="0.3">
      <c r="A2738" s="1" t="str">
        <f>Table2[[#This Row],[Product_ID]]</f>
        <v>PRO4193</v>
      </c>
      <c r="B2738" s="1" t="str">
        <f>Table2[[#This Row],[Customer_ID]]</f>
        <v>CUST96217</v>
      </c>
      <c r="C2738" s="14" t="str">
        <f>Table2[[#This Row],[Date]]</f>
        <v>07/07/2025</v>
      </c>
      <c r="D2738" s="1" t="str">
        <f>TRIM(PROPER(Table2[[#This Row],[Product_Name]]))</f>
        <v>Printer</v>
      </c>
      <c r="E2738" s="1" t="str">
        <f>TRIM(PROPER(Table2[[#This Row],[Country]]))</f>
        <v>Germany</v>
      </c>
      <c r="F2738" s="1" t="str">
        <f>TRIM(PROPER(Table2[[#This Row],[Category]]))</f>
        <v>Office Supplies</v>
      </c>
      <c r="G2738" s="1" t="str">
        <f>TRIM(PROPER(Table2[[#This Row],[Brand]]))</f>
        <v>Microsoft</v>
      </c>
      <c r="H2738" s="1">
        <f>Table2[[#This Row],[Supplier_ID]]</f>
        <v>1014</v>
      </c>
      <c r="I2738" s="1">
        <f>Table2[[#This Row],[Market_Price]]</f>
        <v>605.26</v>
      </c>
      <c r="J2738" s="1">
        <f>Table2[[#This Row],[Selling_Price]]</f>
        <v>959.98</v>
      </c>
      <c r="K2738" s="1">
        <f>Table2[[#This Row],[Quantity]]</f>
        <v>240</v>
      </c>
      <c r="L2738" s="1" t="str">
        <f>IF(ISBLANK(Table2[[#This Row],[Status]]), "No Data Entered", IFERROR(Table2[[#This Row],[Status]], "No Data Entered"))</f>
        <v>Delivered</v>
      </c>
    </row>
    <row r="2739" spans="1:12" x14ac:dyDescent="0.3">
      <c r="A2739" s="1" t="str">
        <f>Table2[[#This Row],[Product_ID]]</f>
        <v>PRO7449</v>
      </c>
      <c r="B2739" s="1" t="str">
        <f>Table2[[#This Row],[Customer_ID]]</f>
        <v>CUST96234</v>
      </c>
      <c r="C2739" s="14" t="str">
        <f>Table2[[#This Row],[Date]]</f>
        <v>22/05/2023</v>
      </c>
      <c r="D2739" s="1" t="str">
        <f>TRIM(PROPER(Table2[[#This Row],[Product_Name]]))</f>
        <v>Headphones</v>
      </c>
      <c r="E2739" s="1" t="str">
        <f>TRIM(PROPER(Table2[[#This Row],[Country]]))</f>
        <v>China</v>
      </c>
      <c r="F2739" s="1" t="str">
        <f>TRIM(PROPER(Table2[[#This Row],[Category]]))</f>
        <v>Accessories</v>
      </c>
      <c r="G2739" s="1" t="str">
        <f>TRIM(PROPER(Table2[[#This Row],[Brand]]))</f>
        <v>Asus</v>
      </c>
      <c r="H2739" s="1">
        <f>Table2[[#This Row],[Supplier_ID]]</f>
        <v>1044</v>
      </c>
      <c r="I2739" s="1">
        <f>Table2[[#This Row],[Market_Price]]</f>
        <v>1848.18</v>
      </c>
      <c r="J2739" s="1">
        <f>Table2[[#This Row],[Selling_Price]]</f>
        <v>2930.65</v>
      </c>
      <c r="K2739" s="1">
        <f>Table2[[#This Row],[Quantity]]</f>
        <v>28</v>
      </c>
      <c r="L2739" s="1" t="str">
        <f>IF(ISBLANK(Table2[[#This Row],[Status]]), "No Data Entered", IFERROR(Table2[[#This Row],[Status]], "No Data Entered"))</f>
        <v>Delivered</v>
      </c>
    </row>
    <row r="2740" spans="1:12" x14ac:dyDescent="0.3">
      <c r="A2740" s="1" t="str">
        <f>Table2[[#This Row],[Product_ID]]</f>
        <v>PRO7466</v>
      </c>
      <c r="B2740" s="1" t="str">
        <f>Table2[[#This Row],[Customer_ID]]</f>
        <v>CUST96321</v>
      </c>
      <c r="C2740" s="14" t="str">
        <f>Table2[[#This Row],[Date]]</f>
        <v>04/04/2023</v>
      </c>
      <c r="D2740" s="1" t="str">
        <f>TRIM(PROPER(Table2[[#This Row],[Product_Name]]))</f>
        <v>Laptop</v>
      </c>
      <c r="E2740" s="1" t="str">
        <f>TRIM(PROPER(Table2[[#This Row],[Country]]))</f>
        <v>India</v>
      </c>
      <c r="F2740" s="1" t="str">
        <f>TRIM(PROPER(Table2[[#This Row],[Category]]))</f>
        <v>Wearables</v>
      </c>
      <c r="G2740" s="1" t="str">
        <f>TRIM(PROPER(Table2[[#This Row],[Brand]]))</f>
        <v>Canon</v>
      </c>
      <c r="H2740" s="1">
        <f>Table2[[#This Row],[Supplier_ID]]</f>
        <v>1005</v>
      </c>
      <c r="I2740" s="1">
        <f>Table2[[#This Row],[Market_Price]]</f>
        <v>865.56</v>
      </c>
      <c r="J2740" s="1">
        <f>Table2[[#This Row],[Selling_Price]]</f>
        <v>1216.53</v>
      </c>
      <c r="K2740" s="1">
        <f>Table2[[#This Row],[Quantity]]</f>
        <v>69</v>
      </c>
      <c r="L2740" s="1" t="str">
        <f>IF(ISBLANK(Table2[[#This Row],[Status]]), "No Data Entered", IFERROR(Table2[[#This Row],[Status]], "No Data Entered"))</f>
        <v>Delivered</v>
      </c>
    </row>
    <row r="2741" spans="1:12" x14ac:dyDescent="0.3">
      <c r="A2741" s="1" t="str">
        <f>Table2[[#This Row],[Product_ID]]</f>
        <v>PRO1183</v>
      </c>
      <c r="B2741" s="1" t="str">
        <f>Table2[[#This Row],[Customer_ID]]</f>
        <v>CUST96371</v>
      </c>
      <c r="C2741" s="14" t="str">
        <f>Table2[[#This Row],[Date]]</f>
        <v>05/10/2021</v>
      </c>
      <c r="D2741" s="1" t="str">
        <f>TRIM(PROPER(Table2[[#This Row],[Product_Name]]))</f>
        <v>Printer</v>
      </c>
      <c r="E2741" s="1" t="str">
        <f>TRIM(PROPER(Table2[[#This Row],[Country]]))</f>
        <v>China</v>
      </c>
      <c r="F2741" s="1" t="str">
        <f>TRIM(PROPER(Table2[[#This Row],[Category]]))</f>
        <v>Computers</v>
      </c>
      <c r="G2741" s="1" t="str">
        <f>TRIM(PROPER(Table2[[#This Row],[Brand]]))</f>
        <v>Lenovo</v>
      </c>
      <c r="H2741" s="1">
        <f>Table2[[#This Row],[Supplier_ID]]</f>
        <v>1044</v>
      </c>
      <c r="I2741" s="1">
        <f>Table2[[#This Row],[Market_Price]]</f>
        <v>1713.63</v>
      </c>
      <c r="J2741" s="1">
        <f>Table2[[#This Row],[Selling_Price]]</f>
        <v>2976.76</v>
      </c>
      <c r="K2741" s="1">
        <f>Table2[[#This Row],[Quantity]]</f>
        <v>134</v>
      </c>
      <c r="L2741" s="1" t="str">
        <f>IF(ISBLANK(Table2[[#This Row],[Status]]), "No Data Entered", IFERROR(Table2[[#This Row],[Status]], "No Data Entered"))</f>
        <v>Delivered</v>
      </c>
    </row>
    <row r="2742" spans="1:12" x14ac:dyDescent="0.3">
      <c r="A2742" s="1" t="str">
        <f>Table2[[#This Row],[Product_ID]]</f>
        <v>PRO5139</v>
      </c>
      <c r="B2742" s="1" t="str">
        <f>Table2[[#This Row],[Customer_ID]]</f>
        <v>CUST96458</v>
      </c>
      <c r="C2742" s="14" t="str">
        <f>Table2[[#This Row],[Date]]</f>
        <v>03/03/2024</v>
      </c>
      <c r="D2742" s="1" t="str">
        <f>TRIM(PROPER(Table2[[#This Row],[Product_Name]]))</f>
        <v>Headphones</v>
      </c>
      <c r="E2742" s="1" t="str">
        <f>TRIM(PROPER(Table2[[#This Row],[Country]]))</f>
        <v>Uk</v>
      </c>
      <c r="F2742" s="1" t="str">
        <f>TRIM(PROPER(Table2[[#This Row],[Category]]))</f>
        <v>Computers</v>
      </c>
      <c r="G2742" s="1" t="str">
        <f>TRIM(PROPER(Table2[[#This Row],[Brand]]))</f>
        <v>Apple</v>
      </c>
      <c r="H2742" s="1">
        <f>Table2[[#This Row],[Supplier_ID]]</f>
        <v>1094</v>
      </c>
      <c r="I2742" s="1">
        <f>Table2[[#This Row],[Market_Price]]</f>
        <v>1897.22</v>
      </c>
      <c r="J2742" s="1">
        <f>Table2[[#This Row],[Selling_Price]]</f>
        <v>2256.14</v>
      </c>
      <c r="K2742" s="1">
        <f>Table2[[#This Row],[Quantity]]</f>
        <v>276</v>
      </c>
      <c r="L2742" s="1" t="str">
        <f>IF(ISBLANK(Table2[[#This Row],[Status]]), "No Data Entered", IFERROR(Table2[[#This Row],[Status]], "No Data Entered"))</f>
        <v>Delivered</v>
      </c>
    </row>
    <row r="2743" spans="1:12" x14ac:dyDescent="0.3">
      <c r="A2743" s="1" t="str">
        <f>Table2[[#This Row],[Product_ID]]</f>
        <v>PRO7942</v>
      </c>
      <c r="B2743" s="1" t="str">
        <f>Table2[[#This Row],[Customer_ID]]</f>
        <v>CUST96581</v>
      </c>
      <c r="C2743" s="14" t="str">
        <f>Table2[[#This Row],[Date]]</f>
        <v>18/02/2025</v>
      </c>
      <c r="D2743" s="1" t="str">
        <f>TRIM(PROPER(Table2[[#This Row],[Product_Name]]))</f>
        <v>Laptop</v>
      </c>
      <c r="E2743" s="1" t="str">
        <f>TRIM(PROPER(Table2[[#This Row],[Country]]))</f>
        <v>Germany</v>
      </c>
      <c r="F2743" s="1" t="str">
        <f>TRIM(PROPER(Table2[[#This Row],[Category]]))</f>
        <v>Accessories</v>
      </c>
      <c r="G2743" s="1" t="str">
        <f>TRIM(PROPER(Table2[[#This Row],[Brand]]))</f>
        <v>Apple</v>
      </c>
      <c r="H2743" s="1">
        <f>Table2[[#This Row],[Supplier_ID]]</f>
        <v>1093</v>
      </c>
      <c r="I2743" s="1">
        <f>Table2[[#This Row],[Market_Price]]</f>
        <v>682.27</v>
      </c>
      <c r="J2743" s="1">
        <f>Table2[[#This Row],[Selling_Price]]</f>
        <v>1344.37</v>
      </c>
      <c r="K2743" s="1">
        <f>Table2[[#This Row],[Quantity]]</f>
        <v>153</v>
      </c>
      <c r="L2743" s="1" t="str">
        <f>IF(ISBLANK(Table2[[#This Row],[Status]]), "No Data Entered", IFERROR(Table2[[#This Row],[Status]], "No Data Entered"))</f>
        <v>Delivered</v>
      </c>
    </row>
    <row r="2744" spans="1:12" x14ac:dyDescent="0.3">
      <c r="A2744" s="1" t="str">
        <f>Table2[[#This Row],[Product_ID]]</f>
        <v>PRO9953</v>
      </c>
      <c r="B2744" s="1" t="str">
        <f>Table2[[#This Row],[Customer_ID]]</f>
        <v>CUST96584</v>
      </c>
      <c r="C2744" s="14" t="str">
        <f>Table2[[#This Row],[Date]]</f>
        <v>21/04/2022</v>
      </c>
      <c r="D2744" s="1" t="str">
        <f>TRIM(PROPER(Table2[[#This Row],[Product_Name]]))</f>
        <v>Printer</v>
      </c>
      <c r="E2744" s="1" t="str">
        <f>TRIM(PROPER(Table2[[#This Row],[Country]]))</f>
        <v>Germany</v>
      </c>
      <c r="F2744" s="1" t="str">
        <f>TRIM(PROPER(Table2[[#This Row],[Category]]))</f>
        <v>Accessories</v>
      </c>
      <c r="G2744" s="1" t="str">
        <f>TRIM(PROPER(Table2[[#This Row],[Brand]]))</f>
        <v>Hp</v>
      </c>
      <c r="H2744" s="1">
        <f>Table2[[#This Row],[Supplier_ID]]</f>
        <v>1054</v>
      </c>
      <c r="I2744" s="1">
        <f>Table2[[#This Row],[Market_Price]]</f>
        <v>741.56</v>
      </c>
      <c r="J2744" s="1">
        <f>Table2[[#This Row],[Selling_Price]]</f>
        <v>1284.97</v>
      </c>
      <c r="K2744" s="1">
        <f>Table2[[#This Row],[Quantity]]</f>
        <v>196</v>
      </c>
      <c r="L2744" s="1" t="str">
        <f>IF(ISBLANK(Table2[[#This Row],[Status]]), "No Data Entered", IFERROR(Table2[[#This Row],[Status]], "No Data Entered"))</f>
        <v>Delivered</v>
      </c>
    </row>
    <row r="2745" spans="1:12" x14ac:dyDescent="0.3">
      <c r="A2745" s="1" t="str">
        <f>Table2[[#This Row],[Product_ID]]</f>
        <v>PRO1344</v>
      </c>
      <c r="B2745" s="1" t="str">
        <f>Table2[[#This Row],[Customer_ID]]</f>
        <v>CUST96604</v>
      </c>
      <c r="C2745" s="14" t="str">
        <f>Table2[[#This Row],[Date]]</f>
        <v>11/07/2023</v>
      </c>
      <c r="D2745" s="1" t="str">
        <f>TRIM(PROPER(Table2[[#This Row],[Product_Name]]))</f>
        <v>Mouse</v>
      </c>
      <c r="E2745" s="1" t="str">
        <f>TRIM(PROPER(Table2[[#This Row],[Country]]))</f>
        <v>Brazil</v>
      </c>
      <c r="F2745" s="1" t="str">
        <f>TRIM(PROPER(Table2[[#This Row],[Category]]))</f>
        <v>Accessories</v>
      </c>
      <c r="G2745" s="1" t="str">
        <f>TRIM(PROPER(Table2[[#This Row],[Brand]]))</f>
        <v>Apple</v>
      </c>
      <c r="H2745" s="1">
        <f>Table2[[#This Row],[Supplier_ID]]</f>
        <v>1047</v>
      </c>
      <c r="I2745" s="1">
        <f>Table2[[#This Row],[Market_Price]]</f>
        <v>1398.61</v>
      </c>
      <c r="J2745" s="1">
        <f>Table2[[#This Row],[Selling_Price]]</f>
        <v>2218.96</v>
      </c>
      <c r="K2745" s="1">
        <f>Table2[[#This Row],[Quantity]]</f>
        <v>164</v>
      </c>
      <c r="L2745" s="1" t="str">
        <f>IF(ISBLANK(Table2[[#This Row],[Status]]), "No Data Entered", IFERROR(Table2[[#This Row],[Status]], "No Data Entered"))</f>
        <v>Delivered</v>
      </c>
    </row>
    <row r="2746" spans="1:12" x14ac:dyDescent="0.3">
      <c r="A2746" s="1" t="str">
        <f>Table2[[#This Row],[Product_ID]]</f>
        <v>PRO3354</v>
      </c>
      <c r="B2746" s="1" t="str">
        <f>Table2[[#This Row],[Customer_ID]]</f>
        <v>CUST96683</v>
      </c>
      <c r="C2746" s="14" t="str">
        <f>Table2[[#This Row],[Date]]</f>
        <v>10/06/2024</v>
      </c>
      <c r="D2746" s="1" t="str">
        <f>TRIM(PROPER(Table2[[#This Row],[Product_Name]]))</f>
        <v>Printer</v>
      </c>
      <c r="E2746" s="1" t="str">
        <f>TRIM(PROPER(Table2[[#This Row],[Country]]))</f>
        <v>France</v>
      </c>
      <c r="F2746" s="1" t="str">
        <f>TRIM(PROPER(Table2[[#This Row],[Category]]))</f>
        <v>Office Supplies</v>
      </c>
      <c r="G2746" s="1" t="str">
        <f>TRIM(PROPER(Table2[[#This Row],[Brand]]))</f>
        <v>Dell</v>
      </c>
      <c r="H2746" s="1">
        <f>Table2[[#This Row],[Supplier_ID]]</f>
        <v>1010</v>
      </c>
      <c r="I2746" s="1">
        <f>Table2[[#This Row],[Market_Price]]</f>
        <v>93.83</v>
      </c>
      <c r="J2746" s="1">
        <f>Table2[[#This Row],[Selling_Price]]</f>
        <v>111.8</v>
      </c>
      <c r="K2746" s="1">
        <f>Table2[[#This Row],[Quantity]]</f>
        <v>429</v>
      </c>
      <c r="L2746" s="1" t="str">
        <f>IF(ISBLANK(Table2[[#This Row],[Status]]), "No Data Entered", IFERROR(Table2[[#This Row],[Status]], "No Data Entered"))</f>
        <v>Delivered</v>
      </c>
    </row>
    <row r="2747" spans="1:12" x14ac:dyDescent="0.3">
      <c r="A2747" s="1" t="str">
        <f>Table2[[#This Row],[Product_ID]]</f>
        <v>PRO3223</v>
      </c>
      <c r="B2747" s="1" t="str">
        <f>Table2[[#This Row],[Customer_ID]]</f>
        <v>CUST96738</v>
      </c>
      <c r="C2747" s="14" t="str">
        <f>Table2[[#This Row],[Date]]</f>
        <v>16/10/2021</v>
      </c>
      <c r="D2747" s="1" t="str">
        <f>TRIM(PROPER(Table2[[#This Row],[Product_Name]]))</f>
        <v>Keyboard</v>
      </c>
      <c r="E2747" s="1" t="str">
        <f>TRIM(PROPER(Table2[[#This Row],[Country]]))</f>
        <v>Germany</v>
      </c>
      <c r="F2747" s="1" t="str">
        <f>TRIM(PROPER(Table2[[#This Row],[Category]]))</f>
        <v>Accessories</v>
      </c>
      <c r="G2747" s="1" t="str">
        <f>TRIM(PROPER(Table2[[#This Row],[Brand]]))</f>
        <v>Samsung</v>
      </c>
      <c r="H2747" s="1">
        <f>Table2[[#This Row],[Supplier_ID]]</f>
        <v>1079</v>
      </c>
      <c r="I2747" s="1">
        <f>Table2[[#This Row],[Market_Price]]</f>
        <v>1580.01</v>
      </c>
      <c r="J2747" s="1">
        <f>Table2[[#This Row],[Selling_Price]]</f>
        <v>2453.1799999999998</v>
      </c>
      <c r="K2747" s="1">
        <f>Table2[[#This Row],[Quantity]]</f>
        <v>320</v>
      </c>
      <c r="L2747" s="1" t="str">
        <f>IF(ISBLANK(Table2[[#This Row],[Status]]), "No Data Entered", IFERROR(Table2[[#This Row],[Status]], "No Data Entered"))</f>
        <v>Delivered</v>
      </c>
    </row>
    <row r="2748" spans="1:12" x14ac:dyDescent="0.3">
      <c r="A2748" s="1" t="str">
        <f>Table2[[#This Row],[Product_ID]]</f>
        <v>PRO4357</v>
      </c>
      <c r="B2748" s="1" t="str">
        <f>Table2[[#This Row],[Customer_ID]]</f>
        <v>CUST96764</v>
      </c>
      <c r="C2748" s="14" t="str">
        <f>Table2[[#This Row],[Date]]</f>
        <v>04/12/2022</v>
      </c>
      <c r="D2748" s="1" t="str">
        <f>TRIM(PROPER(Table2[[#This Row],[Product_Name]]))</f>
        <v>Printer</v>
      </c>
      <c r="E2748" s="1" t="str">
        <f>TRIM(PROPER(Table2[[#This Row],[Country]]))</f>
        <v>Uk</v>
      </c>
      <c r="F2748" s="1" t="str">
        <f>TRIM(PROPER(Table2[[#This Row],[Category]]))</f>
        <v>Office Supplies</v>
      </c>
      <c r="G2748" s="1" t="str">
        <f>TRIM(PROPER(Table2[[#This Row],[Brand]]))</f>
        <v>Dell</v>
      </c>
      <c r="H2748" s="1">
        <f>Table2[[#This Row],[Supplier_ID]]</f>
        <v>1073</v>
      </c>
      <c r="I2748" s="1">
        <f>Table2[[#This Row],[Market_Price]]</f>
        <v>1185.71</v>
      </c>
      <c r="J2748" s="1">
        <f>Table2[[#This Row],[Selling_Price]]</f>
        <v>1836.2</v>
      </c>
      <c r="K2748" s="1">
        <f>Table2[[#This Row],[Quantity]]</f>
        <v>346</v>
      </c>
      <c r="L2748" s="1" t="str">
        <f>IF(ISBLANK(Table2[[#This Row],[Status]]), "No Data Entered", IFERROR(Table2[[#This Row],[Status]], "No Data Entered"))</f>
        <v>Delivered</v>
      </c>
    </row>
    <row r="2749" spans="1:12" x14ac:dyDescent="0.3">
      <c r="A2749" s="1" t="str">
        <f>Table2[[#This Row],[Product_ID]]</f>
        <v>PRO5384</v>
      </c>
      <c r="B2749" s="1" t="str">
        <f>Table2[[#This Row],[Customer_ID]]</f>
        <v>CUST96821</v>
      </c>
      <c r="C2749" s="14" t="str">
        <f>Table2[[#This Row],[Date]]</f>
        <v>06/06/2023</v>
      </c>
      <c r="D2749" s="1" t="str">
        <f>TRIM(PROPER(Table2[[#This Row],[Product_Name]]))</f>
        <v>Tablet</v>
      </c>
      <c r="E2749" s="1" t="str">
        <f>TRIM(PROPER(Table2[[#This Row],[Country]]))</f>
        <v>Canada</v>
      </c>
      <c r="F2749" s="1" t="str">
        <f>TRIM(PROPER(Table2[[#This Row],[Category]]))</f>
        <v>Accessories</v>
      </c>
      <c r="G2749" s="1" t="str">
        <f>TRIM(PROPER(Table2[[#This Row],[Brand]]))</f>
        <v>Sony</v>
      </c>
      <c r="H2749" s="1">
        <f>Table2[[#This Row],[Supplier_ID]]</f>
        <v>1015</v>
      </c>
      <c r="I2749" s="1">
        <f>Table2[[#This Row],[Market_Price]]</f>
        <v>134.66999999999999</v>
      </c>
      <c r="J2749" s="1">
        <f>Table2[[#This Row],[Selling_Price]]</f>
        <v>174.53</v>
      </c>
      <c r="K2749" s="1">
        <f>Table2[[#This Row],[Quantity]]</f>
        <v>30</v>
      </c>
      <c r="L2749" s="1" t="str">
        <f>IF(ISBLANK(Table2[[#This Row],[Status]]), "No Data Entered", IFERROR(Table2[[#This Row],[Status]], "No Data Entered"))</f>
        <v>Delivered</v>
      </c>
    </row>
    <row r="2750" spans="1:12" x14ac:dyDescent="0.3">
      <c r="A2750" s="1" t="str">
        <f>Table2[[#This Row],[Product_ID]]</f>
        <v>PRO4703</v>
      </c>
      <c r="B2750" s="1" t="str">
        <f>Table2[[#This Row],[Customer_ID]]</f>
        <v>CUST96852</v>
      </c>
      <c r="C2750" s="14" t="str">
        <f>Table2[[#This Row],[Date]]</f>
        <v>29/08/2020</v>
      </c>
      <c r="D2750" s="1" t="str">
        <f>TRIM(PROPER(Table2[[#This Row],[Product_Name]]))</f>
        <v>Printer</v>
      </c>
      <c r="E2750" s="1" t="str">
        <f>TRIM(PROPER(Table2[[#This Row],[Country]]))</f>
        <v>Germany</v>
      </c>
      <c r="F2750" s="1" t="str">
        <f>TRIM(PROPER(Table2[[#This Row],[Category]]))</f>
        <v>Computers</v>
      </c>
      <c r="G2750" s="1" t="str">
        <f>TRIM(PROPER(Table2[[#This Row],[Brand]]))</f>
        <v>Canon</v>
      </c>
      <c r="H2750" s="1">
        <f>Table2[[#This Row],[Supplier_ID]]</f>
        <v>1007</v>
      </c>
      <c r="I2750" s="1">
        <f>Table2[[#This Row],[Market_Price]]</f>
        <v>384.01</v>
      </c>
      <c r="J2750" s="1">
        <f>Table2[[#This Row],[Selling_Price]]</f>
        <v>630.27</v>
      </c>
      <c r="K2750" s="1">
        <f>Table2[[#This Row],[Quantity]]</f>
        <v>35</v>
      </c>
      <c r="L2750" s="1" t="str">
        <f>IF(ISBLANK(Table2[[#This Row],[Status]]), "No Data Entered", IFERROR(Table2[[#This Row],[Status]], "No Data Entered"))</f>
        <v>Delivered</v>
      </c>
    </row>
    <row r="2751" spans="1:12" x14ac:dyDescent="0.3">
      <c r="A2751" s="1" t="str">
        <f>Table2[[#This Row],[Product_ID]]</f>
        <v>PRO8352</v>
      </c>
      <c r="B2751" s="1" t="str">
        <f>Table2[[#This Row],[Customer_ID]]</f>
        <v>CUST96974</v>
      </c>
      <c r="C2751" s="14" t="str">
        <f>Table2[[#This Row],[Date]]</f>
        <v>27/01/2023</v>
      </c>
      <c r="D2751" s="1" t="str">
        <f>TRIM(PROPER(Table2[[#This Row],[Product_Name]]))</f>
        <v>Keyboard</v>
      </c>
      <c r="E2751" s="1" t="str">
        <f>TRIM(PROPER(Table2[[#This Row],[Country]]))</f>
        <v>Uk</v>
      </c>
      <c r="F2751" s="1" t="str">
        <f>TRIM(PROPER(Table2[[#This Row],[Category]]))</f>
        <v>Accessories</v>
      </c>
      <c r="G2751" s="1" t="str">
        <f>TRIM(PROPER(Table2[[#This Row],[Brand]]))</f>
        <v>Apple</v>
      </c>
      <c r="H2751" s="1">
        <f>Table2[[#This Row],[Supplier_ID]]</f>
        <v>1069</v>
      </c>
      <c r="I2751" s="1">
        <f>Table2[[#This Row],[Market_Price]]</f>
        <v>245.86</v>
      </c>
      <c r="J2751" s="1">
        <f>Table2[[#This Row],[Selling_Price]]</f>
        <v>339.01</v>
      </c>
      <c r="K2751" s="1">
        <f>Table2[[#This Row],[Quantity]]</f>
        <v>155</v>
      </c>
      <c r="L2751" s="1" t="str">
        <f>IF(ISBLANK(Table2[[#This Row],[Status]]), "No Data Entered", IFERROR(Table2[[#This Row],[Status]], "No Data Entered"))</f>
        <v>Delivered</v>
      </c>
    </row>
    <row r="2752" spans="1:12" x14ac:dyDescent="0.3">
      <c r="A2752" s="1" t="str">
        <f>Table2[[#This Row],[Product_ID]]</f>
        <v>PRO6744</v>
      </c>
      <c r="B2752" s="1" t="str">
        <f>Table2[[#This Row],[Customer_ID]]</f>
        <v>CUST97011</v>
      </c>
      <c r="C2752" s="14" t="str">
        <f>Table2[[#This Row],[Date]]</f>
        <v>13/08/2021</v>
      </c>
      <c r="D2752" s="1" t="str">
        <f>TRIM(PROPER(Table2[[#This Row],[Product_Name]]))</f>
        <v>Headphones</v>
      </c>
      <c r="E2752" s="1" t="str">
        <f>TRIM(PROPER(Table2[[#This Row],[Country]]))</f>
        <v>Usa</v>
      </c>
      <c r="F2752" s="1" t="str">
        <f>TRIM(PROPER(Table2[[#This Row],[Category]]))</f>
        <v>Electronics</v>
      </c>
      <c r="G2752" s="1" t="str">
        <f>TRIM(PROPER(Table2[[#This Row],[Brand]]))</f>
        <v>Samsung</v>
      </c>
      <c r="H2752" s="1">
        <f>Table2[[#This Row],[Supplier_ID]]</f>
        <v>1004</v>
      </c>
      <c r="I2752" s="1">
        <f>Table2[[#This Row],[Market_Price]]</f>
        <v>938.39</v>
      </c>
      <c r="J2752" s="1">
        <f>Table2[[#This Row],[Selling_Price]]</f>
        <v>1508.54</v>
      </c>
      <c r="K2752" s="1">
        <f>Table2[[#This Row],[Quantity]]</f>
        <v>18</v>
      </c>
      <c r="L2752" s="1" t="str">
        <f>IF(ISBLANK(Table2[[#This Row],[Status]]), "No Data Entered", IFERROR(Table2[[#This Row],[Status]], "No Data Entered"))</f>
        <v>Delivered</v>
      </c>
    </row>
    <row r="2753" spans="1:12" x14ac:dyDescent="0.3">
      <c r="A2753" s="1" t="str">
        <f>Table2[[#This Row],[Product_ID]]</f>
        <v>PRO9685</v>
      </c>
      <c r="B2753" s="1" t="str">
        <f>Table2[[#This Row],[Customer_ID]]</f>
        <v>CUST97017</v>
      </c>
      <c r="C2753" s="14" t="str">
        <f>Table2[[#This Row],[Date]]</f>
        <v>18/11/2024</v>
      </c>
      <c r="D2753" s="1" t="str">
        <f>TRIM(PROPER(Table2[[#This Row],[Product_Name]]))</f>
        <v>Smartwatch</v>
      </c>
      <c r="E2753" s="1" t="str">
        <f>TRIM(PROPER(Table2[[#This Row],[Country]]))</f>
        <v>Uk</v>
      </c>
      <c r="F2753" s="1" t="str">
        <f>TRIM(PROPER(Table2[[#This Row],[Category]]))</f>
        <v>Electronics</v>
      </c>
      <c r="G2753" s="1" t="str">
        <f>TRIM(PROPER(Table2[[#This Row],[Brand]]))</f>
        <v>Dell</v>
      </c>
      <c r="H2753" s="1">
        <f>Table2[[#This Row],[Supplier_ID]]</f>
        <v>1003</v>
      </c>
      <c r="I2753" s="1">
        <f>Table2[[#This Row],[Market_Price]]</f>
        <v>1580.07</v>
      </c>
      <c r="J2753" s="1">
        <f>Table2[[#This Row],[Selling_Price]]</f>
        <v>2300.9499999999998</v>
      </c>
      <c r="K2753" s="1">
        <f>Table2[[#This Row],[Quantity]]</f>
        <v>500</v>
      </c>
      <c r="L2753" s="1" t="str">
        <f>IF(ISBLANK(Table2[[#This Row],[Status]]), "No Data Entered", IFERROR(Table2[[#This Row],[Status]], "No Data Entered"))</f>
        <v>Delivered</v>
      </c>
    </row>
    <row r="2754" spans="1:12" x14ac:dyDescent="0.3">
      <c r="A2754" s="1" t="str">
        <f>Table2[[#This Row],[Product_ID]]</f>
        <v>PRO2138</v>
      </c>
      <c r="B2754" s="1" t="str">
        <f>Table2[[#This Row],[Customer_ID]]</f>
        <v>CUST97109</v>
      </c>
      <c r="C2754" s="14" t="str">
        <f>Table2[[#This Row],[Date]]</f>
        <v>26/02/2025</v>
      </c>
      <c r="D2754" s="1" t="str">
        <f>TRIM(PROPER(Table2[[#This Row],[Product_Name]]))</f>
        <v>Tablet</v>
      </c>
      <c r="E2754" s="1" t="str">
        <f>TRIM(PROPER(Table2[[#This Row],[Country]]))</f>
        <v>China</v>
      </c>
      <c r="F2754" s="1" t="str">
        <f>TRIM(PROPER(Table2[[#This Row],[Category]]))</f>
        <v>Office Supplies</v>
      </c>
      <c r="G2754" s="1" t="str">
        <f>TRIM(PROPER(Table2[[#This Row],[Brand]]))</f>
        <v>Apple</v>
      </c>
      <c r="H2754" s="1">
        <f>Table2[[#This Row],[Supplier_ID]]</f>
        <v>1034</v>
      </c>
      <c r="I2754" s="1">
        <f>Table2[[#This Row],[Market_Price]]</f>
        <v>906.31</v>
      </c>
      <c r="J2754" s="1">
        <f>Table2[[#This Row],[Selling_Price]]</f>
        <v>1404.23</v>
      </c>
      <c r="K2754" s="1">
        <f>Table2[[#This Row],[Quantity]]</f>
        <v>385</v>
      </c>
      <c r="L2754" s="1" t="str">
        <f>IF(ISBLANK(Table2[[#This Row],[Status]]), "No Data Entered", IFERROR(Table2[[#This Row],[Status]], "No Data Entered"))</f>
        <v>Delivered</v>
      </c>
    </row>
    <row r="2755" spans="1:12" x14ac:dyDescent="0.3">
      <c r="A2755" s="1" t="str">
        <f>Table2[[#This Row],[Product_ID]]</f>
        <v>PRO1574</v>
      </c>
      <c r="B2755" s="1" t="str">
        <f>Table2[[#This Row],[Customer_ID]]</f>
        <v>CUST97342</v>
      </c>
      <c r="C2755" s="14" t="str">
        <f>Table2[[#This Row],[Date]]</f>
        <v>19/05/2024</v>
      </c>
      <c r="D2755" s="1" t="str">
        <f>TRIM(PROPER(Table2[[#This Row],[Product_Name]]))</f>
        <v>Mouse</v>
      </c>
      <c r="E2755" s="1" t="str">
        <f>TRIM(PROPER(Table2[[#This Row],[Country]]))</f>
        <v>Germany</v>
      </c>
      <c r="F2755" s="1" t="str">
        <f>TRIM(PROPER(Table2[[#This Row],[Category]]))</f>
        <v>Office Supplies</v>
      </c>
      <c r="G2755" s="1" t="str">
        <f>TRIM(PROPER(Table2[[#This Row],[Brand]]))</f>
        <v>Logitech</v>
      </c>
      <c r="H2755" s="1">
        <f>Table2[[#This Row],[Supplier_ID]]</f>
        <v>1012</v>
      </c>
      <c r="I2755" s="1">
        <f>Table2[[#This Row],[Market_Price]]</f>
        <v>292.95</v>
      </c>
      <c r="J2755" s="1">
        <f>Table2[[#This Row],[Selling_Price]]</f>
        <v>366.04</v>
      </c>
      <c r="K2755" s="1">
        <f>Table2[[#This Row],[Quantity]]</f>
        <v>414</v>
      </c>
      <c r="L2755" s="1" t="str">
        <f>IF(ISBLANK(Table2[[#This Row],[Status]]), "No Data Entered", IFERROR(Table2[[#This Row],[Status]], "No Data Entered"))</f>
        <v>Delivered</v>
      </c>
    </row>
    <row r="2756" spans="1:12" x14ac:dyDescent="0.3">
      <c r="A2756" s="1" t="str">
        <f>Table2[[#This Row],[Product_ID]]</f>
        <v>PRO8618</v>
      </c>
      <c r="B2756" s="1" t="str">
        <f>Table2[[#This Row],[Customer_ID]]</f>
        <v>CUST97358</v>
      </c>
      <c r="C2756" s="14" t="str">
        <f>Table2[[#This Row],[Date]]</f>
        <v>12/10/2025</v>
      </c>
      <c r="D2756" s="1" t="str">
        <f>TRIM(PROPER(Table2[[#This Row],[Product_Name]]))</f>
        <v>Headphones</v>
      </c>
      <c r="E2756" s="1" t="str">
        <f>TRIM(PROPER(Table2[[#This Row],[Country]]))</f>
        <v>Brazil</v>
      </c>
      <c r="F2756" s="1" t="str">
        <f>TRIM(PROPER(Table2[[#This Row],[Category]]))</f>
        <v>Computers</v>
      </c>
      <c r="G2756" s="1" t="str">
        <f>TRIM(PROPER(Table2[[#This Row],[Brand]]))</f>
        <v>Hp</v>
      </c>
      <c r="H2756" s="1">
        <f>Table2[[#This Row],[Supplier_ID]]</f>
        <v>1090</v>
      </c>
      <c r="I2756" s="1">
        <f>Table2[[#This Row],[Market_Price]]</f>
        <v>1126.77</v>
      </c>
      <c r="J2756" s="1">
        <f>Table2[[#This Row],[Selling_Price]]</f>
        <v>1715.3</v>
      </c>
      <c r="K2756" s="1">
        <f>Table2[[#This Row],[Quantity]]</f>
        <v>158</v>
      </c>
      <c r="L2756" s="1" t="str">
        <f>IF(ISBLANK(Table2[[#This Row],[Status]]), "No Data Entered", IFERROR(Table2[[#This Row],[Status]], "No Data Entered"))</f>
        <v>Delivered</v>
      </c>
    </row>
    <row r="2757" spans="1:12" x14ac:dyDescent="0.3">
      <c r="A2757" s="1" t="str">
        <f>Table2[[#This Row],[Product_ID]]</f>
        <v>PRO9402</v>
      </c>
      <c r="B2757" s="1" t="str">
        <f>Table2[[#This Row],[Customer_ID]]</f>
        <v>CUST97440</v>
      </c>
      <c r="C2757" s="14" t="str">
        <f>Table2[[#This Row],[Date]]</f>
        <v>30/08/2025</v>
      </c>
      <c r="D2757" s="1" t="str">
        <f>TRIM(PROPER(Table2[[#This Row],[Product_Name]]))</f>
        <v>Laptop</v>
      </c>
      <c r="E2757" s="1" t="str">
        <f>TRIM(PROPER(Table2[[#This Row],[Country]]))</f>
        <v>China</v>
      </c>
      <c r="F2757" s="1" t="str">
        <f>TRIM(PROPER(Table2[[#This Row],[Category]]))</f>
        <v>Computers</v>
      </c>
      <c r="G2757" s="1" t="str">
        <f>TRIM(PROPER(Table2[[#This Row],[Brand]]))</f>
        <v>Hp</v>
      </c>
      <c r="H2757" s="1">
        <f>Table2[[#This Row],[Supplier_ID]]</f>
        <v>1046</v>
      </c>
      <c r="I2757" s="1">
        <f>Table2[[#This Row],[Market_Price]]</f>
        <v>921.37</v>
      </c>
      <c r="J2757" s="1">
        <f>Table2[[#This Row],[Selling_Price]]</f>
        <v>1719.19</v>
      </c>
      <c r="K2757" s="1">
        <f>Table2[[#This Row],[Quantity]]</f>
        <v>241</v>
      </c>
      <c r="L2757" s="1" t="str">
        <f>IF(ISBLANK(Table2[[#This Row],[Status]]), "No Data Entered", IFERROR(Table2[[#This Row],[Status]], "No Data Entered"))</f>
        <v>Delivered</v>
      </c>
    </row>
    <row r="2758" spans="1:12" x14ac:dyDescent="0.3">
      <c r="A2758" s="1" t="str">
        <f>Table2[[#This Row],[Product_ID]]</f>
        <v>PRO1454</v>
      </c>
      <c r="B2758" s="1" t="str">
        <f>Table2[[#This Row],[Customer_ID]]</f>
        <v>CUST97554</v>
      </c>
      <c r="C2758" s="14" t="str">
        <f>Table2[[#This Row],[Date]]</f>
        <v>21/02/2024</v>
      </c>
      <c r="D2758" s="1" t="str">
        <f>TRIM(PROPER(Table2[[#This Row],[Product_Name]]))</f>
        <v>Laptop</v>
      </c>
      <c r="E2758" s="1" t="str">
        <f>TRIM(PROPER(Table2[[#This Row],[Country]]))</f>
        <v>Australia</v>
      </c>
      <c r="F2758" s="1" t="str">
        <f>TRIM(PROPER(Table2[[#This Row],[Category]]))</f>
        <v>Computers</v>
      </c>
      <c r="G2758" s="1" t="str">
        <f>TRIM(PROPER(Table2[[#This Row],[Brand]]))</f>
        <v>Samsung</v>
      </c>
      <c r="H2758" s="1">
        <f>Table2[[#This Row],[Supplier_ID]]</f>
        <v>1076</v>
      </c>
      <c r="I2758" s="1">
        <f>Table2[[#This Row],[Market_Price]]</f>
        <v>117.81</v>
      </c>
      <c r="J2758" s="1">
        <f>Table2[[#This Row],[Selling_Price]]</f>
        <v>166.77</v>
      </c>
      <c r="K2758" s="1">
        <f>Table2[[#This Row],[Quantity]]</f>
        <v>495</v>
      </c>
      <c r="L2758" s="1" t="str">
        <f>IF(ISBLANK(Table2[[#This Row],[Status]]), "No Data Entered", IFERROR(Table2[[#This Row],[Status]], "No Data Entered"))</f>
        <v>Delivered</v>
      </c>
    </row>
    <row r="2759" spans="1:12" x14ac:dyDescent="0.3">
      <c r="A2759" s="1" t="str">
        <f>Table2[[#This Row],[Product_ID]]</f>
        <v>PRO8208</v>
      </c>
      <c r="B2759" s="1" t="str">
        <f>Table2[[#This Row],[Customer_ID]]</f>
        <v>CUST97567</v>
      </c>
      <c r="C2759" s="14" t="str">
        <f>Table2[[#This Row],[Date]]</f>
        <v>11/05/2024</v>
      </c>
      <c r="D2759" s="1" t="str">
        <f>TRIM(PROPER(Table2[[#This Row],[Product_Name]]))</f>
        <v>Monitor</v>
      </c>
      <c r="E2759" s="1" t="str">
        <f>TRIM(PROPER(Table2[[#This Row],[Country]]))</f>
        <v>Uk</v>
      </c>
      <c r="F2759" s="1" t="str">
        <f>TRIM(PROPER(Table2[[#This Row],[Category]]))</f>
        <v>Wearables</v>
      </c>
      <c r="G2759" s="1" t="str">
        <f>TRIM(PROPER(Table2[[#This Row],[Brand]]))</f>
        <v>Samsung</v>
      </c>
      <c r="H2759" s="1">
        <f>Table2[[#This Row],[Supplier_ID]]</f>
        <v>1095</v>
      </c>
      <c r="I2759" s="1">
        <f>Table2[[#This Row],[Market_Price]]</f>
        <v>1539.76</v>
      </c>
      <c r="J2759" s="1">
        <f>Table2[[#This Row],[Selling_Price]]</f>
        <v>2930.49</v>
      </c>
      <c r="K2759" s="1">
        <f>Table2[[#This Row],[Quantity]]</f>
        <v>103</v>
      </c>
      <c r="L2759" s="1" t="str">
        <f>IF(ISBLANK(Table2[[#This Row],[Status]]), "No Data Entered", IFERROR(Table2[[#This Row],[Status]], "No Data Entered"))</f>
        <v>Delivered</v>
      </c>
    </row>
    <row r="2760" spans="1:12" x14ac:dyDescent="0.3">
      <c r="A2760" s="1" t="str">
        <f>Table2[[#This Row],[Product_ID]]</f>
        <v>PRO4237</v>
      </c>
      <c r="B2760" s="1" t="str">
        <f>Table2[[#This Row],[Customer_ID]]</f>
        <v>CUST97702</v>
      </c>
      <c r="C2760" s="14" t="str">
        <f>Table2[[#This Row],[Date]]</f>
        <v>06/10/2023</v>
      </c>
      <c r="D2760" s="1" t="str">
        <f>TRIM(PROPER(Table2[[#This Row],[Product_Name]]))</f>
        <v>Camera</v>
      </c>
      <c r="E2760" s="1" t="str">
        <f>TRIM(PROPER(Table2[[#This Row],[Country]]))</f>
        <v>Canada</v>
      </c>
      <c r="F2760" s="1" t="str">
        <f>TRIM(PROPER(Table2[[#This Row],[Category]]))</f>
        <v>Accessories</v>
      </c>
      <c r="G2760" s="1" t="str">
        <f>TRIM(PROPER(Table2[[#This Row],[Brand]]))</f>
        <v>Asus</v>
      </c>
      <c r="H2760" s="1">
        <f>Table2[[#This Row],[Supplier_ID]]</f>
        <v>1035</v>
      </c>
      <c r="I2760" s="1">
        <f>Table2[[#This Row],[Market_Price]]</f>
        <v>663.82</v>
      </c>
      <c r="J2760" s="1">
        <f>Table2[[#This Row],[Selling_Price]]</f>
        <v>1247.1500000000001</v>
      </c>
      <c r="K2760" s="1">
        <f>Table2[[#This Row],[Quantity]]</f>
        <v>311</v>
      </c>
      <c r="L2760" s="1" t="str">
        <f>IF(ISBLANK(Table2[[#This Row],[Status]]), "No Data Entered", IFERROR(Table2[[#This Row],[Status]], "No Data Entered"))</f>
        <v>Delivered</v>
      </c>
    </row>
    <row r="2761" spans="1:12" x14ac:dyDescent="0.3">
      <c r="A2761" s="1" t="str">
        <f>Table2[[#This Row],[Product_ID]]</f>
        <v>PRO2123</v>
      </c>
      <c r="B2761" s="1" t="str">
        <f>Table2[[#This Row],[Customer_ID]]</f>
        <v>CUST97775</v>
      </c>
      <c r="C2761" s="14" t="str">
        <f>Table2[[#This Row],[Date]]</f>
        <v>21/01/2024</v>
      </c>
      <c r="D2761" s="1" t="str">
        <f>TRIM(PROPER(Table2[[#This Row],[Product_Name]]))</f>
        <v>Laptop</v>
      </c>
      <c r="E2761" s="1" t="str">
        <f>TRIM(PROPER(Table2[[#This Row],[Country]]))</f>
        <v>Canada</v>
      </c>
      <c r="F2761" s="1" t="str">
        <f>TRIM(PROPER(Table2[[#This Row],[Category]]))</f>
        <v>Computers</v>
      </c>
      <c r="G2761" s="1" t="str">
        <f>TRIM(PROPER(Table2[[#This Row],[Brand]]))</f>
        <v>Samsung</v>
      </c>
      <c r="H2761" s="1">
        <f>Table2[[#This Row],[Supplier_ID]]</f>
        <v>1035</v>
      </c>
      <c r="I2761" s="1">
        <f>Table2[[#This Row],[Market_Price]]</f>
        <v>284.17</v>
      </c>
      <c r="J2761" s="1">
        <f>Table2[[#This Row],[Selling_Price]]</f>
        <v>545.9</v>
      </c>
      <c r="K2761" s="1">
        <f>Table2[[#This Row],[Quantity]]</f>
        <v>67</v>
      </c>
      <c r="L2761" s="1" t="str">
        <f>IF(ISBLANK(Table2[[#This Row],[Status]]), "No Data Entered", IFERROR(Table2[[#This Row],[Status]], "No Data Entered"))</f>
        <v>Delivered</v>
      </c>
    </row>
    <row r="2762" spans="1:12" x14ac:dyDescent="0.3">
      <c r="A2762" s="1" t="str">
        <f>Table2[[#This Row],[Product_ID]]</f>
        <v>PRO1486</v>
      </c>
      <c r="B2762" s="1" t="str">
        <f>Table2[[#This Row],[Customer_ID]]</f>
        <v>CUST97948</v>
      </c>
      <c r="C2762" s="14" t="str">
        <f>Table2[[#This Row],[Date]]</f>
        <v>10/02/2023</v>
      </c>
      <c r="D2762" s="1" t="str">
        <f>TRIM(PROPER(Table2[[#This Row],[Product_Name]]))</f>
        <v>Smartphone</v>
      </c>
      <c r="E2762" s="1" t="str">
        <f>TRIM(PROPER(Table2[[#This Row],[Country]]))</f>
        <v>China</v>
      </c>
      <c r="F2762" s="1" t="str">
        <f>TRIM(PROPER(Table2[[#This Row],[Category]]))</f>
        <v>Computers</v>
      </c>
      <c r="G2762" s="1" t="str">
        <f>TRIM(PROPER(Table2[[#This Row],[Brand]]))</f>
        <v>Sony</v>
      </c>
      <c r="H2762" s="1">
        <f>Table2[[#This Row],[Supplier_ID]]</f>
        <v>1091</v>
      </c>
      <c r="I2762" s="1">
        <f>Table2[[#This Row],[Market_Price]]</f>
        <v>737.39</v>
      </c>
      <c r="J2762" s="1">
        <f>Table2[[#This Row],[Selling_Price]]</f>
        <v>841.46</v>
      </c>
      <c r="K2762" s="1">
        <f>Table2[[#This Row],[Quantity]]</f>
        <v>472</v>
      </c>
      <c r="L2762" s="1" t="str">
        <f>IF(ISBLANK(Table2[[#This Row],[Status]]), "No Data Entered", IFERROR(Table2[[#This Row],[Status]], "No Data Entered"))</f>
        <v>Delivered</v>
      </c>
    </row>
    <row r="2763" spans="1:12" x14ac:dyDescent="0.3">
      <c r="A2763" s="1" t="str">
        <f>Table2[[#This Row],[Product_ID]]</f>
        <v>PRO3621</v>
      </c>
      <c r="B2763" s="1" t="str">
        <f>Table2[[#This Row],[Customer_ID]]</f>
        <v>CUST97963</v>
      </c>
      <c r="C2763" s="14" t="str">
        <f>Table2[[#This Row],[Date]]</f>
        <v>30/07/2020</v>
      </c>
      <c r="D2763" s="1" t="str">
        <f>TRIM(PROPER(Table2[[#This Row],[Product_Name]]))</f>
        <v>Smartphone</v>
      </c>
      <c r="E2763" s="1" t="str">
        <f>TRIM(PROPER(Table2[[#This Row],[Country]]))</f>
        <v>Germany</v>
      </c>
      <c r="F2763" s="1" t="str">
        <f>TRIM(PROPER(Table2[[#This Row],[Category]]))</f>
        <v>Wearables</v>
      </c>
      <c r="G2763" s="1" t="str">
        <f>TRIM(PROPER(Table2[[#This Row],[Brand]]))</f>
        <v>Canon</v>
      </c>
      <c r="H2763" s="1">
        <f>Table2[[#This Row],[Supplier_ID]]</f>
        <v>1100</v>
      </c>
      <c r="I2763" s="1">
        <f>Table2[[#This Row],[Market_Price]]</f>
        <v>1195.76</v>
      </c>
      <c r="J2763" s="1">
        <f>Table2[[#This Row],[Selling_Price]]</f>
        <v>2174.13</v>
      </c>
      <c r="K2763" s="1">
        <f>Table2[[#This Row],[Quantity]]</f>
        <v>59</v>
      </c>
      <c r="L2763" s="1" t="str">
        <f>IF(ISBLANK(Table2[[#This Row],[Status]]), "No Data Entered", IFERROR(Table2[[#This Row],[Status]], "No Data Entered"))</f>
        <v>Delivered</v>
      </c>
    </row>
    <row r="2764" spans="1:12" x14ac:dyDescent="0.3">
      <c r="A2764" s="1" t="str">
        <f>Table2[[#This Row],[Product_ID]]</f>
        <v>PRO8777</v>
      </c>
      <c r="B2764" s="1" t="str">
        <f>Table2[[#This Row],[Customer_ID]]</f>
        <v>CUST97969</v>
      </c>
      <c r="C2764" s="14" t="str">
        <f>Table2[[#This Row],[Date]]</f>
        <v>15/03/2022</v>
      </c>
      <c r="D2764" s="1" t="str">
        <f>TRIM(PROPER(Table2[[#This Row],[Product_Name]]))</f>
        <v>Mouse</v>
      </c>
      <c r="E2764" s="1" t="str">
        <f>TRIM(PROPER(Table2[[#This Row],[Country]]))</f>
        <v>Brazil</v>
      </c>
      <c r="F2764" s="1" t="str">
        <f>TRIM(PROPER(Table2[[#This Row],[Category]]))</f>
        <v>Office Supplies</v>
      </c>
      <c r="G2764" s="1" t="str">
        <f>TRIM(PROPER(Table2[[#This Row],[Brand]]))</f>
        <v>Sony</v>
      </c>
      <c r="H2764" s="1">
        <f>Table2[[#This Row],[Supplier_ID]]</f>
        <v>1018</v>
      </c>
      <c r="I2764" s="1">
        <f>Table2[[#This Row],[Market_Price]]</f>
        <v>903.26</v>
      </c>
      <c r="J2764" s="1">
        <f>Table2[[#This Row],[Selling_Price]]</f>
        <v>1728.46</v>
      </c>
      <c r="K2764" s="1">
        <f>Table2[[#This Row],[Quantity]]</f>
        <v>298</v>
      </c>
      <c r="L2764" s="1" t="str">
        <f>IF(ISBLANK(Table2[[#This Row],[Status]]), "No Data Entered", IFERROR(Table2[[#This Row],[Status]], "No Data Entered"))</f>
        <v>Delivered</v>
      </c>
    </row>
    <row r="2765" spans="1:12" x14ac:dyDescent="0.3">
      <c r="A2765" s="1" t="str">
        <f>Table2[[#This Row],[Product_ID]]</f>
        <v>PRO6929</v>
      </c>
      <c r="B2765" s="1" t="str">
        <f>Table2[[#This Row],[Customer_ID]]</f>
        <v>CUST98084</v>
      </c>
      <c r="C2765" s="14" t="str">
        <f>Table2[[#This Row],[Date]]</f>
        <v>07/05/2022</v>
      </c>
      <c r="D2765" s="1" t="str">
        <f>TRIM(PROPER(Table2[[#This Row],[Product_Name]]))</f>
        <v>Camera</v>
      </c>
      <c r="E2765" s="1" t="str">
        <f>TRIM(PROPER(Table2[[#This Row],[Country]]))</f>
        <v>Usa</v>
      </c>
      <c r="F2765" s="1" t="str">
        <f>TRIM(PROPER(Table2[[#This Row],[Category]]))</f>
        <v>Wearables</v>
      </c>
      <c r="G2765" s="1" t="str">
        <f>TRIM(PROPER(Table2[[#This Row],[Brand]]))</f>
        <v>Dell</v>
      </c>
      <c r="H2765" s="1">
        <f>Table2[[#This Row],[Supplier_ID]]</f>
        <v>1031</v>
      </c>
      <c r="I2765" s="1">
        <f>Table2[[#This Row],[Market_Price]]</f>
        <v>1138.8599999999999</v>
      </c>
      <c r="J2765" s="1">
        <f>Table2[[#This Row],[Selling_Price]]</f>
        <v>1965.07</v>
      </c>
      <c r="K2765" s="1">
        <f>Table2[[#This Row],[Quantity]]</f>
        <v>144</v>
      </c>
      <c r="L2765" s="1" t="str">
        <f>IF(ISBLANK(Table2[[#This Row],[Status]]), "No Data Entered", IFERROR(Table2[[#This Row],[Status]], "No Data Entered"))</f>
        <v>Delivered</v>
      </c>
    </row>
    <row r="2766" spans="1:12" x14ac:dyDescent="0.3">
      <c r="A2766" s="1" t="str">
        <f>Table2[[#This Row],[Product_ID]]</f>
        <v>PRO3055</v>
      </c>
      <c r="B2766" s="1" t="str">
        <f>Table2[[#This Row],[Customer_ID]]</f>
        <v>CUST98134</v>
      </c>
      <c r="C2766" s="14" t="str">
        <f>Table2[[#This Row],[Date]]</f>
        <v>07/11/2020</v>
      </c>
      <c r="D2766" s="1" t="str">
        <f>TRIM(PROPER(Table2[[#This Row],[Product_Name]]))</f>
        <v>Printer</v>
      </c>
      <c r="E2766" s="1" t="str">
        <f>TRIM(PROPER(Table2[[#This Row],[Country]]))</f>
        <v>Germany</v>
      </c>
      <c r="F2766" s="1" t="str">
        <f>TRIM(PROPER(Table2[[#This Row],[Category]]))</f>
        <v>Office Supplies</v>
      </c>
      <c r="G2766" s="1" t="str">
        <f>TRIM(PROPER(Table2[[#This Row],[Brand]]))</f>
        <v>Dell</v>
      </c>
      <c r="H2766" s="1">
        <f>Table2[[#This Row],[Supplier_ID]]</f>
        <v>1028</v>
      </c>
      <c r="I2766" s="1">
        <f>Table2[[#This Row],[Market_Price]]</f>
        <v>259.42</v>
      </c>
      <c r="J2766" s="1">
        <f>Table2[[#This Row],[Selling_Price]]</f>
        <v>400.07</v>
      </c>
      <c r="K2766" s="1">
        <f>Table2[[#This Row],[Quantity]]</f>
        <v>292</v>
      </c>
      <c r="L2766" s="1" t="str">
        <f>IF(ISBLANK(Table2[[#This Row],[Status]]), "No Data Entered", IFERROR(Table2[[#This Row],[Status]], "No Data Entered"))</f>
        <v>Delivered</v>
      </c>
    </row>
    <row r="2767" spans="1:12" x14ac:dyDescent="0.3">
      <c r="A2767" s="1" t="str">
        <f>Table2[[#This Row],[Product_ID]]</f>
        <v>PRO3305</v>
      </c>
      <c r="B2767" s="1" t="str">
        <f>Table2[[#This Row],[Customer_ID]]</f>
        <v>CUST98143</v>
      </c>
      <c r="C2767" s="14" t="str">
        <f>Table2[[#This Row],[Date]]</f>
        <v>26/08/2022</v>
      </c>
      <c r="D2767" s="1" t="str">
        <f>TRIM(PROPER(Table2[[#This Row],[Product_Name]]))</f>
        <v>Smartwatch</v>
      </c>
      <c r="E2767" s="1" t="str">
        <f>TRIM(PROPER(Table2[[#This Row],[Country]]))</f>
        <v>Canada</v>
      </c>
      <c r="F2767" s="1" t="str">
        <f>TRIM(PROPER(Table2[[#This Row],[Category]]))</f>
        <v>Computers</v>
      </c>
      <c r="G2767" s="1" t="str">
        <f>TRIM(PROPER(Table2[[#This Row],[Brand]]))</f>
        <v>Asus</v>
      </c>
      <c r="H2767" s="1">
        <f>Table2[[#This Row],[Supplier_ID]]</f>
        <v>1058</v>
      </c>
      <c r="I2767" s="1">
        <f>Table2[[#This Row],[Market_Price]]</f>
        <v>974.01</v>
      </c>
      <c r="J2767" s="1">
        <f>Table2[[#This Row],[Selling_Price]]</f>
        <v>1173.01</v>
      </c>
      <c r="K2767" s="1">
        <f>Table2[[#This Row],[Quantity]]</f>
        <v>103</v>
      </c>
      <c r="L2767" s="1" t="str">
        <f>IF(ISBLANK(Table2[[#This Row],[Status]]), "No Data Entered", IFERROR(Table2[[#This Row],[Status]], "No Data Entered"))</f>
        <v>Delivered</v>
      </c>
    </row>
    <row r="2768" spans="1:12" x14ac:dyDescent="0.3">
      <c r="A2768" s="1" t="str">
        <f>Table2[[#This Row],[Product_ID]]</f>
        <v>PRO2428</v>
      </c>
      <c r="B2768" s="1" t="str">
        <f>Table2[[#This Row],[Customer_ID]]</f>
        <v>CUST98173</v>
      </c>
      <c r="C2768" s="14" t="str">
        <f>Table2[[#This Row],[Date]]</f>
        <v>12/04/2020</v>
      </c>
      <c r="D2768" s="1" t="str">
        <f>TRIM(PROPER(Table2[[#This Row],[Product_Name]]))</f>
        <v>Laptop</v>
      </c>
      <c r="E2768" s="1" t="str">
        <f>TRIM(PROPER(Table2[[#This Row],[Country]]))</f>
        <v>Uk</v>
      </c>
      <c r="F2768" s="1" t="str">
        <f>TRIM(PROPER(Table2[[#This Row],[Category]]))</f>
        <v>Wearables</v>
      </c>
      <c r="G2768" s="1" t="str">
        <f>TRIM(PROPER(Table2[[#This Row],[Brand]]))</f>
        <v>Hp</v>
      </c>
      <c r="H2768" s="1">
        <f>Table2[[#This Row],[Supplier_ID]]</f>
        <v>1080</v>
      </c>
      <c r="I2768" s="1">
        <f>Table2[[#This Row],[Market_Price]]</f>
        <v>1434.51</v>
      </c>
      <c r="J2768" s="1">
        <f>Table2[[#This Row],[Selling_Price]]</f>
        <v>1859.9</v>
      </c>
      <c r="K2768" s="1">
        <f>Table2[[#This Row],[Quantity]]</f>
        <v>343</v>
      </c>
      <c r="L2768" s="1" t="str">
        <f>IF(ISBLANK(Table2[[#This Row],[Status]]), "No Data Entered", IFERROR(Table2[[#This Row],[Status]], "No Data Entered"))</f>
        <v>Delivered</v>
      </c>
    </row>
    <row r="2769" spans="1:12" x14ac:dyDescent="0.3">
      <c r="A2769" s="1" t="str">
        <f>Table2[[#This Row],[Product_ID]]</f>
        <v>PRO1822</v>
      </c>
      <c r="B2769" s="1" t="str">
        <f>Table2[[#This Row],[Customer_ID]]</f>
        <v>CUST98189</v>
      </c>
      <c r="C2769" s="14" t="str">
        <f>Table2[[#This Row],[Date]]</f>
        <v>15/02/2020</v>
      </c>
      <c r="D2769" s="1" t="str">
        <f>TRIM(PROPER(Table2[[#This Row],[Product_Name]]))</f>
        <v>Tablet</v>
      </c>
      <c r="E2769" s="1" t="str">
        <f>TRIM(PROPER(Table2[[#This Row],[Country]]))</f>
        <v>Australia</v>
      </c>
      <c r="F2769" s="1" t="str">
        <f>TRIM(PROPER(Table2[[#This Row],[Category]]))</f>
        <v>Computers</v>
      </c>
      <c r="G2769" s="1" t="str">
        <f>TRIM(PROPER(Table2[[#This Row],[Brand]]))</f>
        <v>Sony</v>
      </c>
      <c r="H2769" s="1">
        <f>Table2[[#This Row],[Supplier_ID]]</f>
        <v>1047</v>
      </c>
      <c r="I2769" s="1">
        <f>Table2[[#This Row],[Market_Price]]</f>
        <v>811.27</v>
      </c>
      <c r="J2769" s="1">
        <f>Table2[[#This Row],[Selling_Price]]</f>
        <v>1031.71</v>
      </c>
      <c r="K2769" s="1">
        <f>Table2[[#This Row],[Quantity]]</f>
        <v>202</v>
      </c>
      <c r="L2769" s="1" t="str">
        <f>IF(ISBLANK(Table2[[#This Row],[Status]]), "No Data Entered", IFERROR(Table2[[#This Row],[Status]], "No Data Entered"))</f>
        <v>Delivered</v>
      </c>
    </row>
    <row r="2770" spans="1:12" x14ac:dyDescent="0.3">
      <c r="A2770" s="1" t="str">
        <f>Table2[[#This Row],[Product_ID]]</f>
        <v>PRO2325</v>
      </c>
      <c r="B2770" s="1" t="str">
        <f>Table2[[#This Row],[Customer_ID]]</f>
        <v>CUST98246</v>
      </c>
      <c r="C2770" s="14" t="str">
        <f>Table2[[#This Row],[Date]]</f>
        <v>26/06/2021</v>
      </c>
      <c r="D2770" s="1" t="str">
        <f>TRIM(PROPER(Table2[[#This Row],[Product_Name]]))</f>
        <v>Laptop</v>
      </c>
      <c r="E2770" s="1" t="str">
        <f>TRIM(PROPER(Table2[[#This Row],[Country]]))</f>
        <v>Canada</v>
      </c>
      <c r="F2770" s="1" t="str">
        <f>TRIM(PROPER(Table2[[#This Row],[Category]]))</f>
        <v>Accessories</v>
      </c>
      <c r="G2770" s="1" t="str">
        <f>TRIM(PROPER(Table2[[#This Row],[Brand]]))</f>
        <v>Samsung</v>
      </c>
      <c r="H2770" s="1">
        <f>Table2[[#This Row],[Supplier_ID]]</f>
        <v>1090</v>
      </c>
      <c r="I2770" s="1">
        <f>Table2[[#This Row],[Market_Price]]</f>
        <v>1672.65</v>
      </c>
      <c r="J2770" s="1">
        <f>Table2[[#This Row],[Selling_Price]]</f>
        <v>1867.91</v>
      </c>
      <c r="K2770" s="1">
        <f>Table2[[#This Row],[Quantity]]</f>
        <v>445</v>
      </c>
      <c r="L2770" s="1" t="str">
        <f>IF(ISBLANK(Table2[[#This Row],[Status]]), "No Data Entered", IFERROR(Table2[[#This Row],[Status]], "No Data Entered"))</f>
        <v>Delivered</v>
      </c>
    </row>
    <row r="2771" spans="1:12" x14ac:dyDescent="0.3">
      <c r="A2771" s="1" t="str">
        <f>Table2[[#This Row],[Product_ID]]</f>
        <v>PRO4535</v>
      </c>
      <c r="B2771" s="1" t="str">
        <f>Table2[[#This Row],[Customer_ID]]</f>
        <v>CUST98247</v>
      </c>
      <c r="C2771" s="14" t="str">
        <f>Table2[[#This Row],[Date]]</f>
        <v>24/10/2024</v>
      </c>
      <c r="D2771" s="1" t="str">
        <f>TRIM(PROPER(Table2[[#This Row],[Product_Name]]))</f>
        <v>Tablet</v>
      </c>
      <c r="E2771" s="1" t="str">
        <f>TRIM(PROPER(Table2[[#This Row],[Country]]))</f>
        <v>Uk</v>
      </c>
      <c r="F2771" s="1" t="str">
        <f>TRIM(PROPER(Table2[[#This Row],[Category]]))</f>
        <v>Computers</v>
      </c>
      <c r="G2771" s="1" t="str">
        <f>TRIM(PROPER(Table2[[#This Row],[Brand]]))</f>
        <v>Asus</v>
      </c>
      <c r="H2771" s="1">
        <f>Table2[[#This Row],[Supplier_ID]]</f>
        <v>1025</v>
      </c>
      <c r="I2771" s="1">
        <f>Table2[[#This Row],[Market_Price]]</f>
        <v>630.29999999999995</v>
      </c>
      <c r="J2771" s="1">
        <f>Table2[[#This Row],[Selling_Price]]</f>
        <v>1039.58</v>
      </c>
      <c r="K2771" s="1">
        <f>Table2[[#This Row],[Quantity]]</f>
        <v>309</v>
      </c>
      <c r="L2771" s="1" t="str">
        <f>IF(ISBLANK(Table2[[#This Row],[Status]]), "No Data Entered", IFERROR(Table2[[#This Row],[Status]], "No Data Entered"))</f>
        <v>Delivered</v>
      </c>
    </row>
    <row r="2772" spans="1:12" x14ac:dyDescent="0.3">
      <c r="A2772" s="1" t="str">
        <f>Table2[[#This Row],[Product_ID]]</f>
        <v>PRO4497</v>
      </c>
      <c r="B2772" s="1" t="str">
        <f>Table2[[#This Row],[Customer_ID]]</f>
        <v>CUST98331</v>
      </c>
      <c r="C2772" s="14" t="str">
        <f>Table2[[#This Row],[Date]]</f>
        <v>11/06/2020</v>
      </c>
      <c r="D2772" s="1" t="str">
        <f>TRIM(PROPER(Table2[[#This Row],[Product_Name]]))</f>
        <v>Printer</v>
      </c>
      <c r="E2772" s="1" t="str">
        <f>TRIM(PROPER(Table2[[#This Row],[Country]]))</f>
        <v>Usa</v>
      </c>
      <c r="F2772" s="1" t="str">
        <f>TRIM(PROPER(Table2[[#This Row],[Category]]))</f>
        <v>Wearables</v>
      </c>
      <c r="G2772" s="1" t="str">
        <f>TRIM(PROPER(Table2[[#This Row],[Brand]]))</f>
        <v>Lenovo</v>
      </c>
      <c r="H2772" s="1">
        <f>Table2[[#This Row],[Supplier_ID]]</f>
        <v>1034</v>
      </c>
      <c r="I2772" s="1">
        <f>Table2[[#This Row],[Market_Price]]</f>
        <v>608.94000000000005</v>
      </c>
      <c r="J2772" s="1">
        <f>Table2[[#This Row],[Selling_Price]]</f>
        <v>791.58</v>
      </c>
      <c r="K2772" s="1">
        <f>Table2[[#This Row],[Quantity]]</f>
        <v>204</v>
      </c>
      <c r="L2772" s="1" t="str">
        <f>IF(ISBLANK(Table2[[#This Row],[Status]]), "No Data Entered", IFERROR(Table2[[#This Row],[Status]], "No Data Entered"))</f>
        <v>Delivered</v>
      </c>
    </row>
    <row r="2773" spans="1:12" x14ac:dyDescent="0.3">
      <c r="A2773" s="1" t="str">
        <f>Table2[[#This Row],[Product_ID]]</f>
        <v>PRO1920</v>
      </c>
      <c r="B2773" s="1" t="str">
        <f>Table2[[#This Row],[Customer_ID]]</f>
        <v>CUST98349</v>
      </c>
      <c r="C2773" s="14" t="str">
        <f>Table2[[#This Row],[Date]]</f>
        <v>13/04/2020</v>
      </c>
      <c r="D2773" s="1" t="str">
        <f>TRIM(PROPER(Table2[[#This Row],[Product_Name]]))</f>
        <v>Smartwatch</v>
      </c>
      <c r="E2773" s="1" t="str">
        <f>TRIM(PROPER(Table2[[#This Row],[Country]]))</f>
        <v>Brazil</v>
      </c>
      <c r="F2773" s="1" t="str">
        <f>TRIM(PROPER(Table2[[#This Row],[Category]]))</f>
        <v>Office Supplies</v>
      </c>
      <c r="G2773" s="1" t="str">
        <f>TRIM(PROPER(Table2[[#This Row],[Brand]]))</f>
        <v>Lenovo</v>
      </c>
      <c r="H2773" s="1">
        <f>Table2[[#This Row],[Supplier_ID]]</f>
        <v>1028</v>
      </c>
      <c r="I2773" s="1">
        <f>Table2[[#This Row],[Market_Price]]</f>
        <v>346.18</v>
      </c>
      <c r="J2773" s="1">
        <f>Table2[[#This Row],[Selling_Price]]</f>
        <v>523.49</v>
      </c>
      <c r="K2773" s="1">
        <f>Table2[[#This Row],[Quantity]]</f>
        <v>137</v>
      </c>
      <c r="L2773" s="1" t="str">
        <f>IF(ISBLANK(Table2[[#This Row],[Status]]), "No Data Entered", IFERROR(Table2[[#This Row],[Status]], "No Data Entered"))</f>
        <v>Delivered</v>
      </c>
    </row>
    <row r="2774" spans="1:12" x14ac:dyDescent="0.3">
      <c r="A2774" s="1" t="str">
        <f>Table2[[#This Row],[Product_ID]]</f>
        <v>PRO8698</v>
      </c>
      <c r="B2774" s="1" t="str">
        <f>Table2[[#This Row],[Customer_ID]]</f>
        <v>CUST98402</v>
      </c>
      <c r="C2774" s="14" t="str">
        <f>Table2[[#This Row],[Date]]</f>
        <v>04/03/2023</v>
      </c>
      <c r="D2774" s="1" t="str">
        <f>TRIM(PROPER(Table2[[#This Row],[Product_Name]]))</f>
        <v>Tablet</v>
      </c>
      <c r="E2774" s="1" t="str">
        <f>TRIM(PROPER(Table2[[#This Row],[Country]]))</f>
        <v>Usa</v>
      </c>
      <c r="F2774" s="1" t="str">
        <f>TRIM(PROPER(Table2[[#This Row],[Category]]))</f>
        <v>Wearables</v>
      </c>
      <c r="G2774" s="1" t="str">
        <f>TRIM(PROPER(Table2[[#This Row],[Brand]]))</f>
        <v>Apple</v>
      </c>
      <c r="H2774" s="1">
        <f>Table2[[#This Row],[Supplier_ID]]</f>
        <v>1078</v>
      </c>
      <c r="I2774" s="1">
        <f>Table2[[#This Row],[Market_Price]]</f>
        <v>346.62</v>
      </c>
      <c r="J2774" s="1">
        <f>Table2[[#This Row],[Selling_Price]]</f>
        <v>647.58000000000004</v>
      </c>
      <c r="K2774" s="1">
        <f>Table2[[#This Row],[Quantity]]</f>
        <v>83</v>
      </c>
      <c r="L2774" s="1" t="str">
        <f>IF(ISBLANK(Table2[[#This Row],[Status]]), "No Data Entered", IFERROR(Table2[[#This Row],[Status]], "No Data Entered"))</f>
        <v>Delivered</v>
      </c>
    </row>
    <row r="2775" spans="1:12" x14ac:dyDescent="0.3">
      <c r="A2775" s="1" t="str">
        <f>Table2[[#This Row],[Product_ID]]</f>
        <v>PRO1905</v>
      </c>
      <c r="B2775" s="1" t="str">
        <f>Table2[[#This Row],[Customer_ID]]</f>
        <v>CUST98455</v>
      </c>
      <c r="C2775" s="14" t="str">
        <f>Table2[[#This Row],[Date]]</f>
        <v>19/04/2022</v>
      </c>
      <c r="D2775" s="1" t="str">
        <f>TRIM(PROPER(Table2[[#This Row],[Product_Name]]))</f>
        <v>Headphones</v>
      </c>
      <c r="E2775" s="1" t="str">
        <f>TRIM(PROPER(Table2[[#This Row],[Country]]))</f>
        <v>Usa</v>
      </c>
      <c r="F2775" s="1" t="str">
        <f>TRIM(PROPER(Table2[[#This Row],[Category]]))</f>
        <v>Electronics</v>
      </c>
      <c r="G2775" s="1" t="str">
        <f>TRIM(PROPER(Table2[[#This Row],[Brand]]))</f>
        <v>Canon</v>
      </c>
      <c r="H2775" s="1">
        <f>Table2[[#This Row],[Supplier_ID]]</f>
        <v>1081</v>
      </c>
      <c r="I2775" s="1">
        <f>Table2[[#This Row],[Market_Price]]</f>
        <v>1132.03</v>
      </c>
      <c r="J2775" s="1">
        <f>Table2[[#This Row],[Selling_Price]]</f>
        <v>2012.44</v>
      </c>
      <c r="K2775" s="1">
        <f>Table2[[#This Row],[Quantity]]</f>
        <v>126</v>
      </c>
      <c r="L2775" s="1" t="str">
        <f>IF(ISBLANK(Table2[[#This Row],[Status]]), "No Data Entered", IFERROR(Table2[[#This Row],[Status]], "No Data Entered"))</f>
        <v>Delivered</v>
      </c>
    </row>
    <row r="2776" spans="1:12" x14ac:dyDescent="0.3">
      <c r="A2776" s="1" t="str">
        <f>Table2[[#This Row],[Product_ID]]</f>
        <v>PRO8984</v>
      </c>
      <c r="B2776" s="1" t="str">
        <f>Table2[[#This Row],[Customer_ID]]</f>
        <v>CUST98544</v>
      </c>
      <c r="C2776" s="14" t="str">
        <f>Table2[[#This Row],[Date]]</f>
        <v>20/12/2022</v>
      </c>
      <c r="D2776" s="1" t="str">
        <f>TRIM(PROPER(Table2[[#This Row],[Product_Name]]))</f>
        <v>Keyboard</v>
      </c>
      <c r="E2776" s="1" t="str">
        <f>TRIM(PROPER(Table2[[#This Row],[Country]]))</f>
        <v>France</v>
      </c>
      <c r="F2776" s="1" t="str">
        <f>TRIM(PROPER(Table2[[#This Row],[Category]]))</f>
        <v>Office Supplies</v>
      </c>
      <c r="G2776" s="1" t="str">
        <f>TRIM(PROPER(Table2[[#This Row],[Brand]]))</f>
        <v>Dell</v>
      </c>
      <c r="H2776" s="1">
        <f>Table2[[#This Row],[Supplier_ID]]</f>
        <v>1097</v>
      </c>
      <c r="I2776" s="1">
        <f>Table2[[#This Row],[Market_Price]]</f>
        <v>1071.57</v>
      </c>
      <c r="J2776" s="1">
        <f>Table2[[#This Row],[Selling_Price]]</f>
        <v>1422.11</v>
      </c>
      <c r="K2776" s="1">
        <f>Table2[[#This Row],[Quantity]]</f>
        <v>67</v>
      </c>
      <c r="L2776" s="1" t="str">
        <f>IF(ISBLANK(Table2[[#This Row],[Status]]), "No Data Entered", IFERROR(Table2[[#This Row],[Status]], "No Data Entered"))</f>
        <v>Delivered</v>
      </c>
    </row>
    <row r="2777" spans="1:12" x14ac:dyDescent="0.3">
      <c r="A2777" s="1" t="str">
        <f>Table2[[#This Row],[Product_ID]]</f>
        <v>PRO1531</v>
      </c>
      <c r="B2777" s="1" t="str">
        <f>Table2[[#This Row],[Customer_ID]]</f>
        <v>CUST98550</v>
      </c>
      <c r="C2777" s="14" t="str">
        <f>Table2[[#This Row],[Date]]</f>
        <v>23/01/2020</v>
      </c>
      <c r="D2777" s="1" t="str">
        <f>TRIM(PROPER(Table2[[#This Row],[Product_Name]]))</f>
        <v>Printer</v>
      </c>
      <c r="E2777" s="1" t="str">
        <f>TRIM(PROPER(Table2[[#This Row],[Country]]))</f>
        <v>India</v>
      </c>
      <c r="F2777" s="1" t="str">
        <f>TRIM(PROPER(Table2[[#This Row],[Category]]))</f>
        <v>Accessories</v>
      </c>
      <c r="G2777" s="1" t="str">
        <f>TRIM(PROPER(Table2[[#This Row],[Brand]]))</f>
        <v>Microsoft</v>
      </c>
      <c r="H2777" s="1">
        <f>Table2[[#This Row],[Supplier_ID]]</f>
        <v>1059</v>
      </c>
      <c r="I2777" s="1">
        <f>Table2[[#This Row],[Market_Price]]</f>
        <v>1527.67</v>
      </c>
      <c r="J2777" s="1">
        <f>Table2[[#This Row],[Selling_Price]]</f>
        <v>2722.99</v>
      </c>
      <c r="K2777" s="1">
        <f>Table2[[#This Row],[Quantity]]</f>
        <v>472</v>
      </c>
      <c r="L2777" s="1" t="str">
        <f>IF(ISBLANK(Table2[[#This Row],[Status]]), "No Data Entered", IFERROR(Table2[[#This Row],[Status]], "No Data Entered"))</f>
        <v>Delivered</v>
      </c>
    </row>
    <row r="2778" spans="1:12" x14ac:dyDescent="0.3">
      <c r="A2778" s="1" t="str">
        <f>Table2[[#This Row],[Product_ID]]</f>
        <v>PRO9527</v>
      </c>
      <c r="B2778" s="1" t="str">
        <f>Table2[[#This Row],[Customer_ID]]</f>
        <v>CUST98558</v>
      </c>
      <c r="C2778" s="14" t="str">
        <f>Table2[[#This Row],[Date]]</f>
        <v>22/06/2023</v>
      </c>
      <c r="D2778" s="1" t="str">
        <f>TRIM(PROPER(Table2[[#This Row],[Product_Name]]))</f>
        <v>Printer</v>
      </c>
      <c r="E2778" s="1" t="str">
        <f>TRIM(PROPER(Table2[[#This Row],[Country]]))</f>
        <v>Brazil</v>
      </c>
      <c r="F2778" s="1" t="str">
        <f>TRIM(PROPER(Table2[[#This Row],[Category]]))</f>
        <v>Office Supplies</v>
      </c>
      <c r="G2778" s="1" t="str">
        <f>TRIM(PROPER(Table2[[#This Row],[Brand]]))</f>
        <v>Samsung</v>
      </c>
      <c r="H2778" s="1">
        <f>Table2[[#This Row],[Supplier_ID]]</f>
        <v>1096</v>
      </c>
      <c r="I2778" s="1">
        <f>Table2[[#This Row],[Market_Price]]</f>
        <v>1463.72</v>
      </c>
      <c r="J2778" s="1">
        <f>Table2[[#This Row],[Selling_Price]]</f>
        <v>1635.96</v>
      </c>
      <c r="K2778" s="1">
        <f>Table2[[#This Row],[Quantity]]</f>
        <v>31</v>
      </c>
      <c r="L2778" s="1" t="str">
        <f>IF(ISBLANK(Table2[[#This Row],[Status]]), "No Data Entered", IFERROR(Table2[[#This Row],[Status]], "No Data Entered"))</f>
        <v>Delivered</v>
      </c>
    </row>
    <row r="2779" spans="1:12" x14ac:dyDescent="0.3">
      <c r="A2779" s="1" t="str">
        <f>Table2[[#This Row],[Product_ID]]</f>
        <v>PRO1774</v>
      </c>
      <c r="B2779" s="1" t="str">
        <f>Table2[[#This Row],[Customer_ID]]</f>
        <v>CUST98652</v>
      </c>
      <c r="C2779" s="14" t="str">
        <f>Table2[[#This Row],[Date]]</f>
        <v>04/02/2020</v>
      </c>
      <c r="D2779" s="1" t="str">
        <f>TRIM(PROPER(Table2[[#This Row],[Product_Name]]))</f>
        <v>Laptop</v>
      </c>
      <c r="E2779" s="1" t="str">
        <f>TRIM(PROPER(Table2[[#This Row],[Country]]))</f>
        <v>Germany</v>
      </c>
      <c r="F2779" s="1" t="str">
        <f>TRIM(PROPER(Table2[[#This Row],[Category]]))</f>
        <v>Electronics</v>
      </c>
      <c r="G2779" s="1" t="str">
        <f>TRIM(PROPER(Table2[[#This Row],[Brand]]))</f>
        <v>Samsung</v>
      </c>
      <c r="H2779" s="1">
        <f>Table2[[#This Row],[Supplier_ID]]</f>
        <v>1035</v>
      </c>
      <c r="I2779" s="1">
        <f>Table2[[#This Row],[Market_Price]]</f>
        <v>980.2</v>
      </c>
      <c r="J2779" s="1">
        <f>Table2[[#This Row],[Selling_Price]]</f>
        <v>1181.32</v>
      </c>
      <c r="K2779" s="1">
        <f>Table2[[#This Row],[Quantity]]</f>
        <v>150</v>
      </c>
      <c r="L2779" s="1" t="str">
        <f>IF(ISBLANK(Table2[[#This Row],[Status]]), "No Data Entered", IFERROR(Table2[[#This Row],[Status]], "No Data Entered"))</f>
        <v>Delivered</v>
      </c>
    </row>
    <row r="2780" spans="1:12" x14ac:dyDescent="0.3">
      <c r="A2780" s="1" t="str">
        <f>Table2[[#This Row],[Product_ID]]</f>
        <v>PRO1738</v>
      </c>
      <c r="B2780" s="1" t="str">
        <f>Table2[[#This Row],[Customer_ID]]</f>
        <v>CUST98733</v>
      </c>
      <c r="C2780" s="14" t="str">
        <f>Table2[[#This Row],[Date]]</f>
        <v>02/05/2024</v>
      </c>
      <c r="D2780" s="1" t="str">
        <f>TRIM(PROPER(Table2[[#This Row],[Product_Name]]))</f>
        <v>Monitor</v>
      </c>
      <c r="E2780" s="1" t="str">
        <f>TRIM(PROPER(Table2[[#This Row],[Country]]))</f>
        <v>Uk</v>
      </c>
      <c r="F2780" s="1" t="str">
        <f>TRIM(PROPER(Table2[[#This Row],[Category]]))</f>
        <v>Accessories</v>
      </c>
      <c r="G2780" s="1" t="str">
        <f>TRIM(PROPER(Table2[[#This Row],[Brand]]))</f>
        <v>Microsoft</v>
      </c>
      <c r="H2780" s="1">
        <f>Table2[[#This Row],[Supplier_ID]]</f>
        <v>1059</v>
      </c>
      <c r="I2780" s="1">
        <f>Table2[[#This Row],[Market_Price]]</f>
        <v>1161.68</v>
      </c>
      <c r="J2780" s="1">
        <f>Table2[[#This Row],[Selling_Price]]</f>
        <v>2185.9699999999998</v>
      </c>
      <c r="K2780" s="1">
        <f>Table2[[#This Row],[Quantity]]</f>
        <v>245</v>
      </c>
      <c r="L2780" s="1" t="str">
        <f>IF(ISBLANK(Table2[[#This Row],[Status]]), "No Data Entered", IFERROR(Table2[[#This Row],[Status]], "No Data Entered"))</f>
        <v>Delivered</v>
      </c>
    </row>
    <row r="2781" spans="1:12" x14ac:dyDescent="0.3">
      <c r="A2781" s="1" t="str">
        <f>Table2[[#This Row],[Product_ID]]</f>
        <v>PRO9090</v>
      </c>
      <c r="B2781" s="1" t="str">
        <f>Table2[[#This Row],[Customer_ID]]</f>
        <v>CUST98817</v>
      </c>
      <c r="C2781" s="14" t="str">
        <f>Table2[[#This Row],[Date]]</f>
        <v>14/08/2023</v>
      </c>
      <c r="D2781" s="1" t="str">
        <f>TRIM(PROPER(Table2[[#This Row],[Product_Name]]))</f>
        <v>Keyboard</v>
      </c>
      <c r="E2781" s="1" t="str">
        <f>TRIM(PROPER(Table2[[#This Row],[Country]]))</f>
        <v>Uk</v>
      </c>
      <c r="F2781" s="1" t="str">
        <f>TRIM(PROPER(Table2[[#This Row],[Category]]))</f>
        <v>Office Supplies</v>
      </c>
      <c r="G2781" s="1" t="str">
        <f>TRIM(PROPER(Table2[[#This Row],[Brand]]))</f>
        <v>Sony</v>
      </c>
      <c r="H2781" s="1">
        <f>Table2[[#This Row],[Supplier_ID]]</f>
        <v>1055</v>
      </c>
      <c r="I2781" s="1">
        <f>Table2[[#This Row],[Market_Price]]</f>
        <v>599.09</v>
      </c>
      <c r="J2781" s="1">
        <f>Table2[[#This Row],[Selling_Price]]</f>
        <v>1102.8900000000001</v>
      </c>
      <c r="K2781" s="1">
        <f>Table2[[#This Row],[Quantity]]</f>
        <v>312</v>
      </c>
      <c r="L2781" s="1" t="str">
        <f>IF(ISBLANK(Table2[[#This Row],[Status]]), "No Data Entered", IFERROR(Table2[[#This Row],[Status]], "No Data Entered"))</f>
        <v>Delivered</v>
      </c>
    </row>
    <row r="2782" spans="1:12" x14ac:dyDescent="0.3">
      <c r="A2782" s="1" t="str">
        <f>Table2[[#This Row],[Product_ID]]</f>
        <v>PRO7957</v>
      </c>
      <c r="B2782" s="1" t="str">
        <f>Table2[[#This Row],[Customer_ID]]</f>
        <v>CUST98884</v>
      </c>
      <c r="C2782" s="14" t="str">
        <f>Table2[[#This Row],[Date]]</f>
        <v>04/10/2023</v>
      </c>
      <c r="D2782" s="1" t="str">
        <f>TRIM(PROPER(Table2[[#This Row],[Product_Name]]))</f>
        <v>Printer</v>
      </c>
      <c r="E2782" s="1" t="str">
        <f>TRIM(PROPER(Table2[[#This Row],[Country]]))</f>
        <v>Brazil</v>
      </c>
      <c r="F2782" s="1" t="str">
        <f>TRIM(PROPER(Table2[[#This Row],[Category]]))</f>
        <v>Accessories</v>
      </c>
      <c r="G2782" s="1" t="str">
        <f>TRIM(PROPER(Table2[[#This Row],[Brand]]))</f>
        <v>Canon</v>
      </c>
      <c r="H2782" s="1">
        <f>Table2[[#This Row],[Supplier_ID]]</f>
        <v>1073</v>
      </c>
      <c r="I2782" s="1">
        <f>Table2[[#This Row],[Market_Price]]</f>
        <v>449.47</v>
      </c>
      <c r="J2782" s="1">
        <f>Table2[[#This Row],[Selling_Price]]</f>
        <v>719.31</v>
      </c>
      <c r="K2782" s="1">
        <f>Table2[[#This Row],[Quantity]]</f>
        <v>384</v>
      </c>
      <c r="L2782" s="1" t="str">
        <f>IF(ISBLANK(Table2[[#This Row],[Status]]), "No Data Entered", IFERROR(Table2[[#This Row],[Status]], "No Data Entered"))</f>
        <v>Delivered</v>
      </c>
    </row>
    <row r="2783" spans="1:12" x14ac:dyDescent="0.3">
      <c r="A2783" s="1" t="str">
        <f>Table2[[#This Row],[Product_ID]]</f>
        <v>PRO4362</v>
      </c>
      <c r="B2783" s="1" t="str">
        <f>Table2[[#This Row],[Customer_ID]]</f>
        <v>CUST98893</v>
      </c>
      <c r="C2783" s="14" t="str">
        <f>Table2[[#This Row],[Date]]</f>
        <v>05/02/2025</v>
      </c>
      <c r="D2783" s="1" t="str">
        <f>TRIM(PROPER(Table2[[#This Row],[Product_Name]]))</f>
        <v>Printer</v>
      </c>
      <c r="E2783" s="1" t="str">
        <f>TRIM(PROPER(Table2[[#This Row],[Country]]))</f>
        <v>Canada</v>
      </c>
      <c r="F2783" s="1" t="str">
        <f>TRIM(PROPER(Table2[[#This Row],[Category]]))</f>
        <v>Wearables</v>
      </c>
      <c r="G2783" s="1" t="str">
        <f>TRIM(PROPER(Table2[[#This Row],[Brand]]))</f>
        <v>Sony</v>
      </c>
      <c r="H2783" s="1">
        <f>Table2[[#This Row],[Supplier_ID]]</f>
        <v>1020</v>
      </c>
      <c r="I2783" s="1">
        <f>Table2[[#This Row],[Market_Price]]</f>
        <v>1379.74</v>
      </c>
      <c r="J2783" s="1">
        <f>Table2[[#This Row],[Selling_Price]]</f>
        <v>2248.08</v>
      </c>
      <c r="K2783" s="1">
        <f>Table2[[#This Row],[Quantity]]</f>
        <v>396</v>
      </c>
      <c r="L2783" s="1" t="str">
        <f>IF(ISBLANK(Table2[[#This Row],[Status]]), "No Data Entered", IFERROR(Table2[[#This Row],[Status]], "No Data Entered"))</f>
        <v>Delivered</v>
      </c>
    </row>
    <row r="2784" spans="1:12" x14ac:dyDescent="0.3">
      <c r="A2784" s="1" t="str">
        <f>Table2[[#This Row],[Product_ID]]</f>
        <v>PRO9165</v>
      </c>
      <c r="B2784" s="1" t="str">
        <f>Table2[[#This Row],[Customer_ID]]</f>
        <v>CUST98964</v>
      </c>
      <c r="C2784" s="14" t="str">
        <f>Table2[[#This Row],[Date]]</f>
        <v>25/08/2024</v>
      </c>
      <c r="D2784" s="1" t="str">
        <f>TRIM(PROPER(Table2[[#This Row],[Product_Name]]))</f>
        <v>Laptop</v>
      </c>
      <c r="E2784" s="1" t="str">
        <f>TRIM(PROPER(Table2[[#This Row],[Country]]))</f>
        <v>Australia</v>
      </c>
      <c r="F2784" s="1" t="str">
        <f>TRIM(PROPER(Table2[[#This Row],[Category]]))</f>
        <v>Computers</v>
      </c>
      <c r="G2784" s="1" t="str">
        <f>TRIM(PROPER(Table2[[#This Row],[Brand]]))</f>
        <v>Dell</v>
      </c>
      <c r="H2784" s="1">
        <f>Table2[[#This Row],[Supplier_ID]]</f>
        <v>1041</v>
      </c>
      <c r="I2784" s="1">
        <f>Table2[[#This Row],[Market_Price]]</f>
        <v>1931.44</v>
      </c>
      <c r="J2784" s="1">
        <f>Table2[[#This Row],[Selling_Price]]</f>
        <v>3624.94</v>
      </c>
      <c r="K2784" s="1">
        <f>Table2[[#This Row],[Quantity]]</f>
        <v>198</v>
      </c>
      <c r="L2784" s="1" t="str">
        <f>IF(ISBLANK(Table2[[#This Row],[Status]]), "No Data Entered", IFERROR(Table2[[#This Row],[Status]], "No Data Entered"))</f>
        <v>Delivered</v>
      </c>
    </row>
    <row r="2785" spans="1:12" x14ac:dyDescent="0.3">
      <c r="A2785" s="1" t="str">
        <f>Table2[[#This Row],[Product_ID]]</f>
        <v>PRO6247</v>
      </c>
      <c r="B2785" s="1" t="str">
        <f>Table2[[#This Row],[Customer_ID]]</f>
        <v>CUST98972</v>
      </c>
      <c r="C2785" s="14" t="str">
        <f>Table2[[#This Row],[Date]]</f>
        <v>26/09/2023</v>
      </c>
      <c r="D2785" s="1" t="str">
        <f>TRIM(PROPER(Table2[[#This Row],[Product_Name]]))</f>
        <v>Mouse</v>
      </c>
      <c r="E2785" s="1" t="str">
        <f>TRIM(PROPER(Table2[[#This Row],[Country]]))</f>
        <v>Brazil</v>
      </c>
      <c r="F2785" s="1" t="str">
        <f>TRIM(PROPER(Table2[[#This Row],[Category]]))</f>
        <v>Electronics</v>
      </c>
      <c r="G2785" s="1" t="str">
        <f>TRIM(PROPER(Table2[[#This Row],[Brand]]))</f>
        <v>Sony</v>
      </c>
      <c r="H2785" s="1">
        <f>Table2[[#This Row],[Supplier_ID]]</f>
        <v>1012</v>
      </c>
      <c r="I2785" s="1">
        <f>Table2[[#This Row],[Market_Price]]</f>
        <v>1519.5</v>
      </c>
      <c r="J2785" s="1">
        <f>Table2[[#This Row],[Selling_Price]]</f>
        <v>2985.75</v>
      </c>
      <c r="K2785" s="1">
        <f>Table2[[#This Row],[Quantity]]</f>
        <v>321</v>
      </c>
      <c r="L2785" s="1" t="str">
        <f>IF(ISBLANK(Table2[[#This Row],[Status]]), "No Data Entered", IFERROR(Table2[[#This Row],[Status]], "No Data Entered"))</f>
        <v>Delivered</v>
      </c>
    </row>
    <row r="2786" spans="1:12" x14ac:dyDescent="0.3">
      <c r="A2786" s="1" t="str">
        <f>Table2[[#This Row],[Product_ID]]</f>
        <v>PRO3457</v>
      </c>
      <c r="B2786" s="1" t="str">
        <f>Table2[[#This Row],[Customer_ID]]</f>
        <v>CUST99088</v>
      </c>
      <c r="C2786" s="14" t="str">
        <f>Table2[[#This Row],[Date]]</f>
        <v>04/06/2022</v>
      </c>
      <c r="D2786" s="1" t="str">
        <f>TRIM(PROPER(Table2[[#This Row],[Product_Name]]))</f>
        <v>Camera</v>
      </c>
      <c r="E2786" s="1" t="str">
        <f>TRIM(PROPER(Table2[[#This Row],[Country]]))</f>
        <v>Canada</v>
      </c>
      <c r="F2786" s="1" t="str">
        <f>TRIM(PROPER(Table2[[#This Row],[Category]]))</f>
        <v>Office Supplies</v>
      </c>
      <c r="G2786" s="1" t="str">
        <f>TRIM(PROPER(Table2[[#This Row],[Brand]]))</f>
        <v>Canon</v>
      </c>
      <c r="H2786" s="1">
        <f>Table2[[#This Row],[Supplier_ID]]</f>
        <v>1082</v>
      </c>
      <c r="I2786" s="1">
        <f>Table2[[#This Row],[Market_Price]]</f>
        <v>661.23</v>
      </c>
      <c r="J2786" s="1">
        <f>Table2[[#This Row],[Selling_Price]]</f>
        <v>983.12</v>
      </c>
      <c r="K2786" s="1">
        <f>Table2[[#This Row],[Quantity]]</f>
        <v>326</v>
      </c>
      <c r="L2786" s="1" t="str">
        <f>IF(ISBLANK(Table2[[#This Row],[Status]]), "No Data Entered", IFERROR(Table2[[#This Row],[Status]], "No Data Entered"))</f>
        <v>Delivered</v>
      </c>
    </row>
    <row r="2787" spans="1:12" x14ac:dyDescent="0.3">
      <c r="A2787" s="1" t="str">
        <f>Table2[[#This Row],[Product_ID]]</f>
        <v>PRO6595</v>
      </c>
      <c r="B2787" s="1" t="str">
        <f>Table2[[#This Row],[Customer_ID]]</f>
        <v>CUST99139</v>
      </c>
      <c r="C2787" s="14" t="str">
        <f>Table2[[#This Row],[Date]]</f>
        <v>27/02/2021</v>
      </c>
      <c r="D2787" s="1" t="str">
        <f>TRIM(PROPER(Table2[[#This Row],[Product_Name]]))</f>
        <v>Smartphone</v>
      </c>
      <c r="E2787" s="1" t="str">
        <f>TRIM(PROPER(Table2[[#This Row],[Country]]))</f>
        <v>China</v>
      </c>
      <c r="F2787" s="1" t="str">
        <f>TRIM(PROPER(Table2[[#This Row],[Category]]))</f>
        <v>Wearables</v>
      </c>
      <c r="G2787" s="1" t="str">
        <f>TRIM(PROPER(Table2[[#This Row],[Brand]]))</f>
        <v>Samsung</v>
      </c>
      <c r="H2787" s="1">
        <f>Table2[[#This Row],[Supplier_ID]]</f>
        <v>1093</v>
      </c>
      <c r="I2787" s="1">
        <f>Table2[[#This Row],[Market_Price]]</f>
        <v>1255.54</v>
      </c>
      <c r="J2787" s="1">
        <f>Table2[[#This Row],[Selling_Price]]</f>
        <v>2318.25</v>
      </c>
      <c r="K2787" s="1">
        <f>Table2[[#This Row],[Quantity]]</f>
        <v>75</v>
      </c>
      <c r="L2787" s="1" t="str">
        <f>IF(ISBLANK(Table2[[#This Row],[Status]]), "No Data Entered", IFERROR(Table2[[#This Row],[Status]], "No Data Entered"))</f>
        <v>Delivered</v>
      </c>
    </row>
    <row r="2788" spans="1:12" x14ac:dyDescent="0.3">
      <c r="A2788" s="1" t="str">
        <f>Table2[[#This Row],[Product_ID]]</f>
        <v>PRO4527</v>
      </c>
      <c r="B2788" s="1" t="str">
        <f>Table2[[#This Row],[Customer_ID]]</f>
        <v>CUST99156</v>
      </c>
      <c r="C2788" s="14" t="str">
        <f>Table2[[#This Row],[Date]]</f>
        <v>03/05/2022</v>
      </c>
      <c r="D2788" s="1" t="str">
        <f>TRIM(PROPER(Table2[[#This Row],[Product_Name]]))</f>
        <v>Smartphone</v>
      </c>
      <c r="E2788" s="1" t="str">
        <f>TRIM(PROPER(Table2[[#This Row],[Country]]))</f>
        <v>Germany</v>
      </c>
      <c r="F2788" s="1" t="str">
        <f>TRIM(PROPER(Table2[[#This Row],[Category]]))</f>
        <v>Electronics</v>
      </c>
      <c r="G2788" s="1" t="str">
        <f>TRIM(PROPER(Table2[[#This Row],[Brand]]))</f>
        <v>Logitech</v>
      </c>
      <c r="H2788" s="1">
        <f>Table2[[#This Row],[Supplier_ID]]</f>
        <v>1095</v>
      </c>
      <c r="I2788" s="1">
        <f>Table2[[#This Row],[Market_Price]]</f>
        <v>1523.63</v>
      </c>
      <c r="J2788" s="1">
        <f>Table2[[#This Row],[Selling_Price]]</f>
        <v>1937.7</v>
      </c>
      <c r="K2788" s="1">
        <f>Table2[[#This Row],[Quantity]]</f>
        <v>313</v>
      </c>
      <c r="L2788" s="1" t="str">
        <f>IF(ISBLANK(Table2[[#This Row],[Status]]), "No Data Entered", IFERROR(Table2[[#This Row],[Status]], "No Data Entered"))</f>
        <v>Delivered</v>
      </c>
    </row>
    <row r="2789" spans="1:12" x14ac:dyDescent="0.3">
      <c r="A2789" s="1" t="str">
        <f>Table2[[#This Row],[Product_ID]]</f>
        <v>PRO7899</v>
      </c>
      <c r="B2789" s="1" t="str">
        <f>Table2[[#This Row],[Customer_ID]]</f>
        <v>CUST99360</v>
      </c>
      <c r="C2789" s="14" t="str">
        <f>Table2[[#This Row],[Date]]</f>
        <v>29/04/2024</v>
      </c>
      <c r="D2789" s="1" t="str">
        <f>TRIM(PROPER(Table2[[#This Row],[Product_Name]]))</f>
        <v>Keyboard</v>
      </c>
      <c r="E2789" s="1" t="str">
        <f>TRIM(PROPER(Table2[[#This Row],[Country]]))</f>
        <v>China</v>
      </c>
      <c r="F2789" s="1" t="str">
        <f>TRIM(PROPER(Table2[[#This Row],[Category]]))</f>
        <v>Computers</v>
      </c>
      <c r="G2789" s="1" t="str">
        <f>TRIM(PROPER(Table2[[#This Row],[Brand]]))</f>
        <v>Canon</v>
      </c>
      <c r="H2789" s="1">
        <f>Table2[[#This Row],[Supplier_ID]]</f>
        <v>1091</v>
      </c>
      <c r="I2789" s="1">
        <f>Table2[[#This Row],[Market_Price]]</f>
        <v>452.07</v>
      </c>
      <c r="J2789" s="1">
        <f>Table2[[#This Row],[Selling_Price]]</f>
        <v>721.1</v>
      </c>
      <c r="K2789" s="1">
        <f>Table2[[#This Row],[Quantity]]</f>
        <v>437</v>
      </c>
      <c r="L2789" s="1" t="str">
        <f>IF(ISBLANK(Table2[[#This Row],[Status]]), "No Data Entered", IFERROR(Table2[[#This Row],[Status]], "No Data Entered"))</f>
        <v>Delivered</v>
      </c>
    </row>
    <row r="2790" spans="1:12" x14ac:dyDescent="0.3">
      <c r="A2790" s="1" t="str">
        <f>Table2[[#This Row],[Product_ID]]</f>
        <v>PRO2351</v>
      </c>
      <c r="B2790" s="1" t="str">
        <f>Table2[[#This Row],[Customer_ID]]</f>
        <v>CUST99393</v>
      </c>
      <c r="C2790" s="14" t="str">
        <f>Table2[[#This Row],[Date]]</f>
        <v>04/06/2020</v>
      </c>
      <c r="D2790" s="1" t="str">
        <f>TRIM(PROPER(Table2[[#This Row],[Product_Name]]))</f>
        <v>Headphones</v>
      </c>
      <c r="E2790" s="1" t="str">
        <f>TRIM(PROPER(Table2[[#This Row],[Country]]))</f>
        <v>Uk</v>
      </c>
      <c r="F2790" s="1" t="str">
        <f>TRIM(PROPER(Table2[[#This Row],[Category]]))</f>
        <v>Computers</v>
      </c>
      <c r="G2790" s="1" t="str">
        <f>TRIM(PROPER(Table2[[#This Row],[Brand]]))</f>
        <v>Dell</v>
      </c>
      <c r="H2790" s="1">
        <f>Table2[[#This Row],[Supplier_ID]]</f>
        <v>1076</v>
      </c>
      <c r="I2790" s="1">
        <f>Table2[[#This Row],[Market_Price]]</f>
        <v>1068.44</v>
      </c>
      <c r="J2790" s="1">
        <f>Table2[[#This Row],[Selling_Price]]</f>
        <v>1316.89</v>
      </c>
      <c r="K2790" s="1">
        <f>Table2[[#This Row],[Quantity]]</f>
        <v>178</v>
      </c>
      <c r="L2790" s="1" t="str">
        <f>IF(ISBLANK(Table2[[#This Row],[Status]]), "No Data Entered", IFERROR(Table2[[#This Row],[Status]], "No Data Entered"))</f>
        <v>Delivered</v>
      </c>
    </row>
    <row r="2791" spans="1:12" x14ac:dyDescent="0.3">
      <c r="A2791" s="1" t="str">
        <f>Table2[[#This Row],[Product_ID]]</f>
        <v>PRO6097</v>
      </c>
      <c r="B2791" s="1" t="str">
        <f>Table2[[#This Row],[Customer_ID]]</f>
        <v>CUST99497</v>
      </c>
      <c r="C2791" s="14" t="str">
        <f>Table2[[#This Row],[Date]]</f>
        <v>17/03/2020</v>
      </c>
      <c r="D2791" s="1" t="str">
        <f>TRIM(PROPER(Table2[[#This Row],[Product_Name]]))</f>
        <v>Camera</v>
      </c>
      <c r="E2791" s="1" t="str">
        <f>TRIM(PROPER(Table2[[#This Row],[Country]]))</f>
        <v>Uk</v>
      </c>
      <c r="F2791" s="1" t="str">
        <f>TRIM(PROPER(Table2[[#This Row],[Category]]))</f>
        <v>Computers</v>
      </c>
      <c r="G2791" s="1" t="str">
        <f>TRIM(PROPER(Table2[[#This Row],[Brand]]))</f>
        <v>Dell</v>
      </c>
      <c r="H2791" s="1">
        <f>Table2[[#This Row],[Supplier_ID]]</f>
        <v>1097</v>
      </c>
      <c r="I2791" s="1">
        <f>Table2[[#This Row],[Market_Price]]</f>
        <v>1581.37</v>
      </c>
      <c r="J2791" s="1">
        <f>Table2[[#This Row],[Selling_Price]]</f>
        <v>2954.13</v>
      </c>
      <c r="K2791" s="1">
        <f>Table2[[#This Row],[Quantity]]</f>
        <v>43</v>
      </c>
      <c r="L2791" s="1" t="str">
        <f>IF(ISBLANK(Table2[[#This Row],[Status]]), "No Data Entered", IFERROR(Table2[[#This Row],[Status]], "No Data Entered"))</f>
        <v>Delivered</v>
      </c>
    </row>
    <row r="2792" spans="1:12" x14ac:dyDescent="0.3">
      <c r="A2792" s="1" t="str">
        <f>Table2[[#This Row],[Product_ID]]</f>
        <v>PRO3649</v>
      </c>
      <c r="B2792" s="1" t="str">
        <f>Table2[[#This Row],[Customer_ID]]</f>
        <v>CUST99528</v>
      </c>
      <c r="C2792" s="14" t="str">
        <f>Table2[[#This Row],[Date]]</f>
        <v>25/09/2023</v>
      </c>
      <c r="D2792" s="1" t="str">
        <f>TRIM(PROPER(Table2[[#This Row],[Product_Name]]))</f>
        <v>Keyboard</v>
      </c>
      <c r="E2792" s="1" t="str">
        <f>TRIM(PROPER(Table2[[#This Row],[Country]]))</f>
        <v>Brazil</v>
      </c>
      <c r="F2792" s="1" t="str">
        <f>TRIM(PROPER(Table2[[#This Row],[Category]]))</f>
        <v>Accessories</v>
      </c>
      <c r="G2792" s="1" t="str">
        <f>TRIM(PROPER(Table2[[#This Row],[Brand]]))</f>
        <v>Canon</v>
      </c>
      <c r="H2792" s="1">
        <f>Table2[[#This Row],[Supplier_ID]]</f>
        <v>1097</v>
      </c>
      <c r="I2792" s="1">
        <f>Table2[[#This Row],[Market_Price]]</f>
        <v>1604.1</v>
      </c>
      <c r="J2792" s="1">
        <f>Table2[[#This Row],[Selling_Price]]</f>
        <v>1902.23</v>
      </c>
      <c r="K2792" s="1">
        <f>Table2[[#This Row],[Quantity]]</f>
        <v>432</v>
      </c>
      <c r="L2792" s="1" t="str">
        <f>IF(ISBLANK(Table2[[#This Row],[Status]]), "No Data Entered", IFERROR(Table2[[#This Row],[Status]], "No Data Entered"))</f>
        <v>Delivered</v>
      </c>
    </row>
    <row r="2793" spans="1:12" x14ac:dyDescent="0.3">
      <c r="A2793" s="1" t="str">
        <f>Table2[[#This Row],[Product_ID]]</f>
        <v>PRO1364</v>
      </c>
      <c r="B2793" s="1" t="str">
        <f>Table2[[#This Row],[Customer_ID]]</f>
        <v>CUST99719</v>
      </c>
      <c r="C2793" s="14" t="str">
        <f>Table2[[#This Row],[Date]]</f>
        <v>03/11/2022</v>
      </c>
      <c r="D2793" s="1" t="str">
        <f>TRIM(PROPER(Table2[[#This Row],[Product_Name]]))</f>
        <v>Smartwatch</v>
      </c>
      <c r="E2793" s="1" t="str">
        <f>TRIM(PROPER(Table2[[#This Row],[Country]]))</f>
        <v>Australia</v>
      </c>
      <c r="F2793" s="1" t="str">
        <f>TRIM(PROPER(Table2[[#This Row],[Category]]))</f>
        <v>Electronics</v>
      </c>
      <c r="G2793" s="1" t="str">
        <f>TRIM(PROPER(Table2[[#This Row],[Brand]]))</f>
        <v>Microsoft</v>
      </c>
      <c r="H2793" s="1">
        <f>Table2[[#This Row],[Supplier_ID]]</f>
        <v>1055</v>
      </c>
      <c r="I2793" s="1">
        <f>Table2[[#This Row],[Market_Price]]</f>
        <v>259.37</v>
      </c>
      <c r="J2793" s="1">
        <f>Table2[[#This Row],[Selling_Price]]</f>
        <v>289.18</v>
      </c>
      <c r="K2793" s="1">
        <f>Table2[[#This Row],[Quantity]]</f>
        <v>203</v>
      </c>
      <c r="L2793" s="1" t="str">
        <f>IF(ISBLANK(Table2[[#This Row],[Status]]), "No Data Entered", IFERROR(Table2[[#This Row],[Status]], "No Data Entered"))</f>
        <v>Delivered</v>
      </c>
    </row>
    <row r="2794" spans="1:12" x14ac:dyDescent="0.3">
      <c r="A2794" s="1" t="str">
        <f>Table2[[#This Row],[Product_ID]]</f>
        <v>PRO5635</v>
      </c>
      <c r="B2794" s="1" t="str">
        <f>Table2[[#This Row],[Customer_ID]]</f>
        <v>CUST99888</v>
      </c>
      <c r="C2794" s="14" t="str">
        <f>Table2[[#This Row],[Date]]</f>
        <v>28/03/2021</v>
      </c>
      <c r="D2794" s="1" t="str">
        <f>TRIM(PROPER(Table2[[#This Row],[Product_Name]]))</f>
        <v>Monitor</v>
      </c>
      <c r="E2794" s="1" t="str">
        <f>TRIM(PROPER(Table2[[#This Row],[Country]]))</f>
        <v>Japan</v>
      </c>
      <c r="F2794" s="1" t="str">
        <f>TRIM(PROPER(Table2[[#This Row],[Category]]))</f>
        <v>Wearables</v>
      </c>
      <c r="G2794" s="1" t="str">
        <f>TRIM(PROPER(Table2[[#This Row],[Brand]]))</f>
        <v>Canon</v>
      </c>
      <c r="H2794" s="1">
        <f>Table2[[#This Row],[Supplier_ID]]</f>
        <v>1009</v>
      </c>
      <c r="I2794" s="1">
        <f>Table2[[#This Row],[Market_Price]]</f>
        <v>1383.19</v>
      </c>
      <c r="J2794" s="1">
        <f>Table2[[#This Row],[Selling_Price]]</f>
        <v>2518.89</v>
      </c>
      <c r="K2794" s="1">
        <f>Table2[[#This Row],[Quantity]]</f>
        <v>209</v>
      </c>
      <c r="L2794" s="1" t="str">
        <f>IF(ISBLANK(Table2[[#This Row],[Status]]), "No Data Entered", IFERROR(Table2[[#This Row],[Status]], "No Data Entered"))</f>
        <v>Delivered</v>
      </c>
    </row>
    <row r="2795" spans="1:12" x14ac:dyDescent="0.3">
      <c r="A2795" s="1" t="str">
        <f>Table2[[#This Row],[Product_ID]]</f>
        <v>PRO9408</v>
      </c>
      <c r="B2795" s="1" t="str">
        <f>Table2[[#This Row],[Customer_ID]]</f>
        <v>CUST99891</v>
      </c>
      <c r="C2795" s="14" t="str">
        <f>Table2[[#This Row],[Date]]</f>
        <v>12/06/2022</v>
      </c>
      <c r="D2795" s="1" t="str">
        <f>TRIM(PROPER(Table2[[#This Row],[Product_Name]]))</f>
        <v>Tablet</v>
      </c>
      <c r="E2795" s="1" t="str">
        <f>TRIM(PROPER(Table2[[#This Row],[Country]]))</f>
        <v>Usa</v>
      </c>
      <c r="F2795" s="1" t="str">
        <f>TRIM(PROPER(Table2[[#This Row],[Category]]))</f>
        <v>Office Supplies</v>
      </c>
      <c r="G2795" s="1" t="str">
        <f>TRIM(PROPER(Table2[[#This Row],[Brand]]))</f>
        <v>Samsung</v>
      </c>
      <c r="H2795" s="1">
        <f>Table2[[#This Row],[Supplier_ID]]</f>
        <v>1092</v>
      </c>
      <c r="I2795" s="1">
        <f>Table2[[#This Row],[Market_Price]]</f>
        <v>221.96</v>
      </c>
      <c r="J2795" s="1">
        <f>Table2[[#This Row],[Selling_Price]]</f>
        <v>317.26</v>
      </c>
      <c r="K2795" s="1">
        <f>Table2[[#This Row],[Quantity]]</f>
        <v>448</v>
      </c>
      <c r="L2795" s="1" t="str">
        <f>IF(ISBLANK(Table2[[#This Row],[Status]]), "No Data Entered", IFERROR(Table2[[#This Row],[Status]], "No Data Entered"))</f>
        <v>Delivered</v>
      </c>
    </row>
    <row r="2796" spans="1:12" x14ac:dyDescent="0.3">
      <c r="A2796" s="1" t="str">
        <f>Table2[[#This Row],[Product_ID]]</f>
        <v>PRO4117</v>
      </c>
      <c r="B2796" s="1" t="str">
        <f>Table2[[#This Row],[Customer_ID]]</f>
        <v>CUST99898</v>
      </c>
      <c r="C2796" s="14" t="str">
        <f>Table2[[#This Row],[Date]]</f>
        <v>13/04/2023</v>
      </c>
      <c r="D2796" s="1" t="str">
        <f>TRIM(PROPER(Table2[[#This Row],[Product_Name]]))</f>
        <v>Printer</v>
      </c>
      <c r="E2796" s="1" t="str">
        <f>TRIM(PROPER(Table2[[#This Row],[Country]]))</f>
        <v>India</v>
      </c>
      <c r="F2796" s="1" t="str">
        <f>TRIM(PROPER(Table2[[#This Row],[Category]]))</f>
        <v>Electronics</v>
      </c>
      <c r="G2796" s="1" t="str">
        <f>TRIM(PROPER(Table2[[#This Row],[Brand]]))</f>
        <v>Apple</v>
      </c>
      <c r="H2796" s="1">
        <f>Table2[[#This Row],[Supplier_ID]]</f>
        <v>1059</v>
      </c>
      <c r="I2796" s="1">
        <f>Table2[[#This Row],[Market_Price]]</f>
        <v>1750.84</v>
      </c>
      <c r="J2796" s="1">
        <f>Table2[[#This Row],[Selling_Price]]</f>
        <v>3258.82</v>
      </c>
      <c r="K2796" s="1">
        <f>Table2[[#This Row],[Quantity]]</f>
        <v>369</v>
      </c>
      <c r="L2796" s="1" t="str">
        <f>IF(ISBLANK(Table2[[#This Row],[Status]]), "No Data Entered", IFERROR(Table2[[#This Row],[Status]], "No Data Entered"))</f>
        <v>Delivered</v>
      </c>
    </row>
    <row r="2797" spans="1:12" x14ac:dyDescent="0.3">
      <c r="A2797" s="1" t="str">
        <f>Table2[[#This Row],[Product_ID]]</f>
        <v>PRO3897</v>
      </c>
      <c r="B2797" s="1" t="str">
        <f>Table2[[#This Row],[Customer_ID]]</f>
        <v>CUST99914</v>
      </c>
      <c r="C2797" s="14" t="str">
        <f>Table2[[#This Row],[Date]]</f>
        <v>12/08/2024</v>
      </c>
      <c r="D2797" s="1" t="str">
        <f>TRIM(PROPER(Table2[[#This Row],[Product_Name]]))</f>
        <v>Tablet</v>
      </c>
      <c r="E2797" s="1" t="str">
        <f>TRIM(PROPER(Table2[[#This Row],[Country]]))</f>
        <v>China</v>
      </c>
      <c r="F2797" s="1" t="str">
        <f>TRIM(PROPER(Table2[[#This Row],[Category]]))</f>
        <v>Office Supplies</v>
      </c>
      <c r="G2797" s="1" t="str">
        <f>TRIM(PROPER(Table2[[#This Row],[Brand]]))</f>
        <v>Samsung</v>
      </c>
      <c r="H2797" s="1">
        <f>Table2[[#This Row],[Supplier_ID]]</f>
        <v>1087</v>
      </c>
      <c r="I2797" s="1">
        <f>Table2[[#This Row],[Market_Price]]</f>
        <v>1412.94</v>
      </c>
      <c r="J2797" s="1">
        <f>Table2[[#This Row],[Selling_Price]]</f>
        <v>2347.48</v>
      </c>
      <c r="K2797" s="1">
        <f>Table2[[#This Row],[Quantity]]</f>
        <v>409</v>
      </c>
      <c r="L2797" s="1" t="str">
        <f>IF(ISBLANK(Table2[[#This Row],[Status]]), "No Data Entered", IFERROR(Table2[[#This Row],[Status]], "No Data Entered"))</f>
        <v>Delivered</v>
      </c>
    </row>
    <row r="2798" spans="1:12" x14ac:dyDescent="0.3">
      <c r="A2798" s="1" t="str">
        <f>Table2[[#This Row],[Product_ID]]</f>
        <v>PRO8119</v>
      </c>
      <c r="B2798" s="1" t="str">
        <f>Table2[[#This Row],[Customer_ID]]</f>
        <v>CUST99988</v>
      </c>
      <c r="C2798" s="14" t="str">
        <f>Table2[[#This Row],[Date]]</f>
        <v>20/08/2020</v>
      </c>
      <c r="D2798" s="1" t="str">
        <f>TRIM(PROPER(Table2[[#This Row],[Product_Name]]))</f>
        <v>Camera</v>
      </c>
      <c r="E2798" s="1" t="str">
        <f>TRIM(PROPER(Table2[[#This Row],[Country]]))</f>
        <v>China</v>
      </c>
      <c r="F2798" s="1" t="str">
        <f>TRIM(PROPER(Table2[[#This Row],[Category]]))</f>
        <v>Accessories</v>
      </c>
      <c r="G2798" s="1" t="str">
        <f>TRIM(PROPER(Table2[[#This Row],[Brand]]))</f>
        <v>Canon</v>
      </c>
      <c r="H2798" s="1">
        <f>Table2[[#This Row],[Supplier_ID]]</f>
        <v>1023</v>
      </c>
      <c r="I2798" s="1">
        <f>Table2[[#This Row],[Market_Price]]</f>
        <v>203.85</v>
      </c>
      <c r="J2798" s="1">
        <f>Table2[[#This Row],[Selling_Price]]</f>
        <v>275.82</v>
      </c>
      <c r="K2798" s="1">
        <f>Table2[[#This Row],[Quantity]]</f>
        <v>93</v>
      </c>
      <c r="L2798" s="1" t="str">
        <f>IF(ISBLANK(Table2[[#This Row],[Status]]), "No Data Entered", IFERROR(Table2[[#This Row],[Status]], "No Data Entered"))</f>
        <v>Delivered</v>
      </c>
    </row>
    <row r="2799" spans="1:12" x14ac:dyDescent="0.3">
      <c r="A2799" s="1" t="str">
        <f>Table2[[#This Row],[Product_ID]]</f>
        <v>PRO2817</v>
      </c>
      <c r="B2799" s="1" t="str">
        <f>Table2[[#This Row],[Customer_ID]]</f>
        <v>CUST10044</v>
      </c>
      <c r="C2799" s="14" t="str">
        <f>Table2[[#This Row],[Date]]</f>
        <v>17/05/2021</v>
      </c>
      <c r="D2799" s="1" t="str">
        <f>TRIM(PROPER(Table2[[#This Row],[Product_Name]]))</f>
        <v>Tablet</v>
      </c>
      <c r="E2799" s="1" t="str">
        <f>TRIM(PROPER(Table2[[#This Row],[Country]]))</f>
        <v>Germany</v>
      </c>
      <c r="F2799" s="1" t="str">
        <f>TRIM(PROPER(Table2[[#This Row],[Category]]))</f>
        <v>Wearables</v>
      </c>
      <c r="G2799" s="1" t="str">
        <f>TRIM(PROPER(Table2[[#This Row],[Brand]]))</f>
        <v>Asus</v>
      </c>
      <c r="H2799" s="1">
        <f>Table2[[#This Row],[Supplier_ID]]</f>
        <v>1036</v>
      </c>
      <c r="I2799" s="1">
        <f>Table2[[#This Row],[Market_Price]]</f>
        <v>302.37</v>
      </c>
      <c r="J2799" s="1">
        <f>Table2[[#This Row],[Selling_Price]]</f>
        <v>600.73</v>
      </c>
      <c r="K2799" s="1">
        <f>Table2[[#This Row],[Quantity]]</f>
        <v>52</v>
      </c>
      <c r="L2799" s="1" t="str">
        <f>IF(ISBLANK(Table2[[#This Row],[Status]]), "No Data Entered", IFERROR(Table2[[#This Row],[Status]], "No Data Entered"))</f>
        <v>Ongoing</v>
      </c>
    </row>
    <row r="2800" spans="1:12" x14ac:dyDescent="0.3">
      <c r="A2800" s="1" t="str">
        <f>Table2[[#This Row],[Product_ID]]</f>
        <v>PRO6547</v>
      </c>
      <c r="B2800" s="1" t="str">
        <f>Table2[[#This Row],[Customer_ID]]</f>
        <v>CUST10075</v>
      </c>
      <c r="C2800" s="14" t="str">
        <f>Table2[[#This Row],[Date]]</f>
        <v>24/09/2022</v>
      </c>
      <c r="D2800" s="1" t="str">
        <f>TRIM(PROPER(Table2[[#This Row],[Product_Name]]))</f>
        <v>Keyboard</v>
      </c>
      <c r="E2800" s="1" t="str">
        <f>TRIM(PROPER(Table2[[#This Row],[Country]]))</f>
        <v>India</v>
      </c>
      <c r="F2800" s="1" t="str">
        <f>TRIM(PROPER(Table2[[#This Row],[Category]]))</f>
        <v>Office Supplies</v>
      </c>
      <c r="G2800" s="1" t="str">
        <f>TRIM(PROPER(Table2[[#This Row],[Brand]]))</f>
        <v>Dell</v>
      </c>
      <c r="H2800" s="1">
        <f>Table2[[#This Row],[Supplier_ID]]</f>
        <v>1081</v>
      </c>
      <c r="I2800" s="1">
        <f>Table2[[#This Row],[Market_Price]]</f>
        <v>417.06</v>
      </c>
      <c r="J2800" s="1">
        <f>Table2[[#This Row],[Selling_Price]]</f>
        <v>694.37</v>
      </c>
      <c r="K2800" s="1">
        <f>Table2[[#This Row],[Quantity]]</f>
        <v>51</v>
      </c>
      <c r="L2800" s="1" t="str">
        <f>IF(ISBLANK(Table2[[#This Row],[Status]]), "No Data Entered", IFERROR(Table2[[#This Row],[Status]], "No Data Entered"))</f>
        <v>Ongoing</v>
      </c>
    </row>
    <row r="2801" spans="1:12" x14ac:dyDescent="0.3">
      <c r="A2801" s="1" t="str">
        <f>Table2[[#This Row],[Product_ID]]</f>
        <v>PRO2631</v>
      </c>
      <c r="B2801" s="1" t="str">
        <f>Table2[[#This Row],[Customer_ID]]</f>
        <v>CUST10083</v>
      </c>
      <c r="C2801" s="14" t="str">
        <f>Table2[[#This Row],[Date]]</f>
        <v>03/05/2022</v>
      </c>
      <c r="D2801" s="1" t="str">
        <f>TRIM(PROPER(Table2[[#This Row],[Product_Name]]))</f>
        <v>Keyboard</v>
      </c>
      <c r="E2801" s="1" t="str">
        <f>TRIM(PROPER(Table2[[#This Row],[Country]]))</f>
        <v>Canada</v>
      </c>
      <c r="F2801" s="1" t="str">
        <f>TRIM(PROPER(Table2[[#This Row],[Category]]))</f>
        <v>Wearables</v>
      </c>
      <c r="G2801" s="1" t="str">
        <f>TRIM(PROPER(Table2[[#This Row],[Brand]]))</f>
        <v>Hp</v>
      </c>
      <c r="H2801" s="1">
        <f>Table2[[#This Row],[Supplier_ID]]</f>
        <v>1044</v>
      </c>
      <c r="I2801" s="1">
        <f>Table2[[#This Row],[Market_Price]]</f>
        <v>1458.6</v>
      </c>
      <c r="J2801" s="1">
        <f>Table2[[#This Row],[Selling_Price]]</f>
        <v>2761.19</v>
      </c>
      <c r="K2801" s="1">
        <f>Table2[[#This Row],[Quantity]]</f>
        <v>242</v>
      </c>
      <c r="L2801" s="1" t="str">
        <f>IF(ISBLANK(Table2[[#This Row],[Status]]), "No Data Entered", IFERROR(Table2[[#This Row],[Status]], "No Data Entered"))</f>
        <v>Ongoing</v>
      </c>
    </row>
    <row r="2802" spans="1:12" x14ac:dyDescent="0.3">
      <c r="A2802" s="1" t="str">
        <f>Table2[[#This Row],[Product_ID]]</f>
        <v>PRO7085</v>
      </c>
      <c r="B2802" s="1" t="str">
        <f>Table2[[#This Row],[Customer_ID]]</f>
        <v>CUST10098</v>
      </c>
      <c r="C2802" s="14" t="str">
        <f>Table2[[#This Row],[Date]]</f>
        <v>18/03/2022</v>
      </c>
      <c r="D2802" s="1" t="str">
        <f>TRIM(PROPER(Table2[[#This Row],[Product_Name]]))</f>
        <v>Camera</v>
      </c>
      <c r="E2802" s="1" t="str">
        <f>TRIM(PROPER(Table2[[#This Row],[Country]]))</f>
        <v>Germany</v>
      </c>
      <c r="F2802" s="1" t="str">
        <f>TRIM(PROPER(Table2[[#This Row],[Category]]))</f>
        <v>Wearables</v>
      </c>
      <c r="G2802" s="1" t="str">
        <f>TRIM(PROPER(Table2[[#This Row],[Brand]]))</f>
        <v>Asus</v>
      </c>
      <c r="H2802" s="1">
        <f>Table2[[#This Row],[Supplier_ID]]</f>
        <v>1053</v>
      </c>
      <c r="I2802" s="1">
        <f>Table2[[#This Row],[Market_Price]]</f>
        <v>1900.03</v>
      </c>
      <c r="J2802" s="1">
        <f>Table2[[#This Row],[Selling_Price]]</f>
        <v>3006.32</v>
      </c>
      <c r="K2802" s="1">
        <f>Table2[[#This Row],[Quantity]]</f>
        <v>352</v>
      </c>
      <c r="L2802" s="1" t="str">
        <f>IF(ISBLANK(Table2[[#This Row],[Status]]), "No Data Entered", IFERROR(Table2[[#This Row],[Status]], "No Data Entered"))</f>
        <v>Ongoing</v>
      </c>
    </row>
    <row r="2803" spans="1:12" x14ac:dyDescent="0.3">
      <c r="A2803" s="1" t="str">
        <f>Table2[[#This Row],[Product_ID]]</f>
        <v>PRO5369</v>
      </c>
      <c r="B2803" s="1" t="str">
        <f>Table2[[#This Row],[Customer_ID]]</f>
        <v>CUST10154</v>
      </c>
      <c r="C2803" s="14" t="str">
        <f>Table2[[#This Row],[Date]]</f>
        <v>12/01/2022</v>
      </c>
      <c r="D2803" s="1" t="str">
        <f>TRIM(PROPER(Table2[[#This Row],[Product_Name]]))</f>
        <v>Headphones</v>
      </c>
      <c r="E2803" s="1" t="str">
        <f>TRIM(PROPER(Table2[[#This Row],[Country]]))</f>
        <v>China</v>
      </c>
      <c r="F2803" s="1" t="str">
        <f>TRIM(PROPER(Table2[[#This Row],[Category]]))</f>
        <v>Computers</v>
      </c>
      <c r="G2803" s="1" t="str">
        <f>TRIM(PROPER(Table2[[#This Row],[Brand]]))</f>
        <v>Sony</v>
      </c>
      <c r="H2803" s="1">
        <f>Table2[[#This Row],[Supplier_ID]]</f>
        <v>1071</v>
      </c>
      <c r="I2803" s="1">
        <f>Table2[[#This Row],[Market_Price]]</f>
        <v>1495.49</v>
      </c>
      <c r="J2803" s="1">
        <f>Table2[[#This Row],[Selling_Price]]</f>
        <v>2839.02</v>
      </c>
      <c r="K2803" s="1">
        <f>Table2[[#This Row],[Quantity]]</f>
        <v>41</v>
      </c>
      <c r="L2803" s="1" t="str">
        <f>IF(ISBLANK(Table2[[#This Row],[Status]]), "No Data Entered", IFERROR(Table2[[#This Row],[Status]], "No Data Entered"))</f>
        <v>Ongoing</v>
      </c>
    </row>
    <row r="2804" spans="1:12" x14ac:dyDescent="0.3">
      <c r="A2804" s="1" t="str">
        <f>Table2[[#This Row],[Product_ID]]</f>
        <v>PRO1057</v>
      </c>
      <c r="B2804" s="1" t="str">
        <f>Table2[[#This Row],[Customer_ID]]</f>
        <v>CUST10179</v>
      </c>
      <c r="C2804" s="14" t="str">
        <f>Table2[[#This Row],[Date]]</f>
        <v>25/02/2020</v>
      </c>
      <c r="D2804" s="1" t="str">
        <f>TRIM(PROPER(Table2[[#This Row],[Product_Name]]))</f>
        <v>Laptop</v>
      </c>
      <c r="E2804" s="1" t="str">
        <f>TRIM(PROPER(Table2[[#This Row],[Country]]))</f>
        <v>Canada</v>
      </c>
      <c r="F2804" s="1" t="str">
        <f>TRIM(PROPER(Table2[[#This Row],[Category]]))</f>
        <v>Accessories</v>
      </c>
      <c r="G2804" s="1" t="str">
        <f>TRIM(PROPER(Table2[[#This Row],[Brand]]))</f>
        <v>Asus</v>
      </c>
      <c r="H2804" s="1">
        <f>Table2[[#This Row],[Supplier_ID]]</f>
        <v>1096</v>
      </c>
      <c r="I2804" s="1">
        <f>Table2[[#This Row],[Market_Price]]</f>
        <v>524.41</v>
      </c>
      <c r="J2804" s="1">
        <f>Table2[[#This Row],[Selling_Price]]</f>
        <v>804.3</v>
      </c>
      <c r="K2804" s="1">
        <f>Table2[[#This Row],[Quantity]]</f>
        <v>136</v>
      </c>
      <c r="L2804" s="1" t="str">
        <f>IF(ISBLANK(Table2[[#This Row],[Status]]), "No Data Entered", IFERROR(Table2[[#This Row],[Status]], "No Data Entered"))</f>
        <v>Ongoing</v>
      </c>
    </row>
    <row r="2805" spans="1:12" x14ac:dyDescent="0.3">
      <c r="A2805" s="1" t="str">
        <f>Table2[[#This Row],[Product_ID]]</f>
        <v>PRO2167</v>
      </c>
      <c r="B2805" s="1" t="str">
        <f>Table2[[#This Row],[Customer_ID]]</f>
        <v>CUST10265</v>
      </c>
      <c r="C2805" s="14" t="str">
        <f>Table2[[#This Row],[Date]]</f>
        <v>06/02/2024</v>
      </c>
      <c r="D2805" s="1" t="str">
        <f>TRIM(PROPER(Table2[[#This Row],[Product_Name]]))</f>
        <v>Smartwatch</v>
      </c>
      <c r="E2805" s="1" t="str">
        <f>TRIM(PROPER(Table2[[#This Row],[Country]]))</f>
        <v>Usa</v>
      </c>
      <c r="F2805" s="1" t="str">
        <f>TRIM(PROPER(Table2[[#This Row],[Category]]))</f>
        <v>Computers</v>
      </c>
      <c r="G2805" s="1" t="str">
        <f>TRIM(PROPER(Table2[[#This Row],[Brand]]))</f>
        <v>Samsung</v>
      </c>
      <c r="H2805" s="1">
        <f>Table2[[#This Row],[Supplier_ID]]</f>
        <v>1053</v>
      </c>
      <c r="I2805" s="1">
        <f>Table2[[#This Row],[Market_Price]]</f>
        <v>1369.41</v>
      </c>
      <c r="J2805" s="1">
        <f>Table2[[#This Row],[Selling_Price]]</f>
        <v>2383.15</v>
      </c>
      <c r="K2805" s="1">
        <f>Table2[[#This Row],[Quantity]]</f>
        <v>49</v>
      </c>
      <c r="L2805" s="1" t="str">
        <f>IF(ISBLANK(Table2[[#This Row],[Status]]), "No Data Entered", IFERROR(Table2[[#This Row],[Status]], "No Data Entered"))</f>
        <v>Ongoing</v>
      </c>
    </row>
    <row r="2806" spans="1:12" x14ac:dyDescent="0.3">
      <c r="A2806" s="1" t="str">
        <f>Table2[[#This Row],[Product_ID]]</f>
        <v>PRO5867</v>
      </c>
      <c r="B2806" s="1" t="str">
        <f>Table2[[#This Row],[Customer_ID]]</f>
        <v>CUST10305</v>
      </c>
      <c r="C2806" s="14" t="str">
        <f>Table2[[#This Row],[Date]]</f>
        <v>14/06/2021</v>
      </c>
      <c r="D2806" s="1" t="str">
        <f>TRIM(PROPER(Table2[[#This Row],[Product_Name]]))</f>
        <v>Laptop</v>
      </c>
      <c r="E2806" s="1" t="str">
        <f>TRIM(PROPER(Table2[[#This Row],[Country]]))</f>
        <v>Germany</v>
      </c>
      <c r="F2806" s="1" t="str">
        <f>TRIM(PROPER(Table2[[#This Row],[Category]]))</f>
        <v>Electronics</v>
      </c>
      <c r="G2806" s="1" t="str">
        <f>TRIM(PROPER(Table2[[#This Row],[Brand]]))</f>
        <v>Samsung</v>
      </c>
      <c r="H2806" s="1">
        <f>Table2[[#This Row],[Supplier_ID]]</f>
        <v>1024</v>
      </c>
      <c r="I2806" s="1">
        <f>Table2[[#This Row],[Market_Price]]</f>
        <v>1652.22</v>
      </c>
      <c r="J2806" s="1">
        <f>Table2[[#This Row],[Selling_Price]]</f>
        <v>3114.19</v>
      </c>
      <c r="K2806" s="1">
        <f>Table2[[#This Row],[Quantity]]</f>
        <v>48</v>
      </c>
      <c r="L2806" s="1" t="str">
        <f>IF(ISBLANK(Table2[[#This Row],[Status]]), "No Data Entered", IFERROR(Table2[[#This Row],[Status]], "No Data Entered"))</f>
        <v>Ongoing</v>
      </c>
    </row>
    <row r="2807" spans="1:12" x14ac:dyDescent="0.3">
      <c r="A2807" s="1" t="str">
        <f>Table2[[#This Row],[Product_ID]]</f>
        <v>PRO7396</v>
      </c>
      <c r="B2807" s="1" t="str">
        <f>Table2[[#This Row],[Customer_ID]]</f>
        <v>CUST10360</v>
      </c>
      <c r="C2807" s="14" t="str">
        <f>Table2[[#This Row],[Date]]</f>
        <v>30/06/2020</v>
      </c>
      <c r="D2807" s="1" t="str">
        <f>TRIM(PROPER(Table2[[#This Row],[Product_Name]]))</f>
        <v>Smartphone</v>
      </c>
      <c r="E2807" s="1" t="str">
        <f>TRIM(PROPER(Table2[[#This Row],[Country]]))</f>
        <v>Germany</v>
      </c>
      <c r="F2807" s="1" t="str">
        <f>TRIM(PROPER(Table2[[#This Row],[Category]]))</f>
        <v>Office Supplies</v>
      </c>
      <c r="G2807" s="1" t="str">
        <f>TRIM(PROPER(Table2[[#This Row],[Brand]]))</f>
        <v>Sony</v>
      </c>
      <c r="H2807" s="1">
        <f>Table2[[#This Row],[Supplier_ID]]</f>
        <v>1027</v>
      </c>
      <c r="I2807" s="1">
        <f>Table2[[#This Row],[Market_Price]]</f>
        <v>1748.96</v>
      </c>
      <c r="J2807" s="1">
        <f>Table2[[#This Row],[Selling_Price]]</f>
        <v>2225.8200000000002</v>
      </c>
      <c r="K2807" s="1">
        <f>Table2[[#This Row],[Quantity]]</f>
        <v>34</v>
      </c>
      <c r="L2807" s="1" t="str">
        <f>IF(ISBLANK(Table2[[#This Row],[Status]]), "No Data Entered", IFERROR(Table2[[#This Row],[Status]], "No Data Entered"))</f>
        <v>Ongoing</v>
      </c>
    </row>
    <row r="2808" spans="1:12" x14ac:dyDescent="0.3">
      <c r="A2808" s="1" t="str">
        <f>Table2[[#This Row],[Product_ID]]</f>
        <v>PRO2998</v>
      </c>
      <c r="B2808" s="1" t="str">
        <f>Table2[[#This Row],[Customer_ID]]</f>
        <v>CUST10414</v>
      </c>
      <c r="C2808" s="14" t="str">
        <f>Table2[[#This Row],[Date]]</f>
        <v>01/11/2024</v>
      </c>
      <c r="D2808" s="1" t="str">
        <f>TRIM(PROPER(Table2[[#This Row],[Product_Name]]))</f>
        <v>Laptop</v>
      </c>
      <c r="E2808" s="1" t="str">
        <f>TRIM(PROPER(Table2[[#This Row],[Country]]))</f>
        <v>Japan</v>
      </c>
      <c r="F2808" s="1" t="str">
        <f>TRIM(PROPER(Table2[[#This Row],[Category]]))</f>
        <v>Computers</v>
      </c>
      <c r="G2808" s="1" t="str">
        <f>TRIM(PROPER(Table2[[#This Row],[Brand]]))</f>
        <v>Hp</v>
      </c>
      <c r="H2808" s="1">
        <f>Table2[[#This Row],[Supplier_ID]]</f>
        <v>1052</v>
      </c>
      <c r="I2808" s="1">
        <f>Table2[[#This Row],[Market_Price]]</f>
        <v>719.49</v>
      </c>
      <c r="J2808" s="1">
        <f>Table2[[#This Row],[Selling_Price]]</f>
        <v>1023.82</v>
      </c>
      <c r="K2808" s="1">
        <f>Table2[[#This Row],[Quantity]]</f>
        <v>466</v>
      </c>
      <c r="L2808" s="1" t="str">
        <f>IF(ISBLANK(Table2[[#This Row],[Status]]), "No Data Entered", IFERROR(Table2[[#This Row],[Status]], "No Data Entered"))</f>
        <v>Ongoing</v>
      </c>
    </row>
    <row r="2809" spans="1:12" x14ac:dyDescent="0.3">
      <c r="A2809" s="1" t="str">
        <f>Table2[[#This Row],[Product_ID]]</f>
        <v>PRO9803</v>
      </c>
      <c r="B2809" s="1" t="str">
        <f>Table2[[#This Row],[Customer_ID]]</f>
        <v>CUST10466</v>
      </c>
      <c r="C2809" s="14" t="str">
        <f>Table2[[#This Row],[Date]]</f>
        <v>23/03/2021</v>
      </c>
      <c r="D2809" s="1" t="str">
        <f>TRIM(PROPER(Table2[[#This Row],[Product_Name]]))</f>
        <v>Keyboard</v>
      </c>
      <c r="E2809" s="1" t="str">
        <f>TRIM(PROPER(Table2[[#This Row],[Country]]))</f>
        <v>India</v>
      </c>
      <c r="F2809" s="1" t="str">
        <f>TRIM(PROPER(Table2[[#This Row],[Category]]))</f>
        <v>Computers</v>
      </c>
      <c r="G2809" s="1" t="str">
        <f>TRIM(PROPER(Table2[[#This Row],[Brand]]))</f>
        <v>Logitech</v>
      </c>
      <c r="H2809" s="1">
        <f>Table2[[#This Row],[Supplier_ID]]</f>
        <v>1069</v>
      </c>
      <c r="I2809" s="1">
        <f>Table2[[#This Row],[Market_Price]]</f>
        <v>351.12</v>
      </c>
      <c r="J2809" s="1">
        <f>Table2[[#This Row],[Selling_Price]]</f>
        <v>416.86</v>
      </c>
      <c r="K2809" s="1">
        <f>Table2[[#This Row],[Quantity]]</f>
        <v>84</v>
      </c>
      <c r="L2809" s="1" t="str">
        <f>IF(ISBLANK(Table2[[#This Row],[Status]]), "No Data Entered", IFERROR(Table2[[#This Row],[Status]], "No Data Entered"))</f>
        <v>Ongoing</v>
      </c>
    </row>
    <row r="2810" spans="1:12" x14ac:dyDescent="0.3">
      <c r="A2810" s="1" t="str">
        <f>Table2[[#This Row],[Product_ID]]</f>
        <v>PRO6031</v>
      </c>
      <c r="B2810" s="1" t="str">
        <f>Table2[[#This Row],[Customer_ID]]</f>
        <v>CUST10544</v>
      </c>
      <c r="C2810" s="14" t="str">
        <f>Table2[[#This Row],[Date]]</f>
        <v>25/04/2022</v>
      </c>
      <c r="D2810" s="1" t="str">
        <f>TRIM(PROPER(Table2[[#This Row],[Product_Name]]))</f>
        <v>Camera</v>
      </c>
      <c r="E2810" s="1" t="str">
        <f>TRIM(PROPER(Table2[[#This Row],[Country]]))</f>
        <v>Usa</v>
      </c>
      <c r="F2810" s="1" t="str">
        <f>TRIM(PROPER(Table2[[#This Row],[Category]]))</f>
        <v>Wearables</v>
      </c>
      <c r="G2810" s="1" t="str">
        <f>TRIM(PROPER(Table2[[#This Row],[Brand]]))</f>
        <v>Hp</v>
      </c>
      <c r="H2810" s="1">
        <f>Table2[[#This Row],[Supplier_ID]]</f>
        <v>1057</v>
      </c>
      <c r="I2810" s="1">
        <f>Table2[[#This Row],[Market_Price]]</f>
        <v>1037.8800000000001</v>
      </c>
      <c r="J2810" s="1">
        <f>Table2[[#This Row],[Selling_Price]]</f>
        <v>1628.38</v>
      </c>
      <c r="K2810" s="1">
        <f>Table2[[#This Row],[Quantity]]</f>
        <v>296</v>
      </c>
      <c r="L2810" s="1" t="str">
        <f>IF(ISBLANK(Table2[[#This Row],[Status]]), "No Data Entered", IFERROR(Table2[[#This Row],[Status]], "No Data Entered"))</f>
        <v>Ongoing</v>
      </c>
    </row>
    <row r="2811" spans="1:12" x14ac:dyDescent="0.3">
      <c r="A2811" s="1" t="str">
        <f>Table2[[#This Row],[Product_ID]]</f>
        <v>PRO3657</v>
      </c>
      <c r="B2811" s="1" t="str">
        <f>Table2[[#This Row],[Customer_ID]]</f>
        <v>CUST10564</v>
      </c>
      <c r="C2811" s="14" t="str">
        <f>Table2[[#This Row],[Date]]</f>
        <v>04/11/2021</v>
      </c>
      <c r="D2811" s="1" t="str">
        <f>TRIM(PROPER(Table2[[#This Row],[Product_Name]]))</f>
        <v>Camera</v>
      </c>
      <c r="E2811" s="1" t="str">
        <f>TRIM(PROPER(Table2[[#This Row],[Country]]))</f>
        <v>India</v>
      </c>
      <c r="F2811" s="1" t="str">
        <f>TRIM(PROPER(Table2[[#This Row],[Category]]))</f>
        <v>Computers</v>
      </c>
      <c r="G2811" s="1" t="str">
        <f>TRIM(PROPER(Table2[[#This Row],[Brand]]))</f>
        <v>Microsoft</v>
      </c>
      <c r="H2811" s="1">
        <f>Table2[[#This Row],[Supplier_ID]]</f>
        <v>1043</v>
      </c>
      <c r="I2811" s="1">
        <f>Table2[[#This Row],[Market_Price]]</f>
        <v>1844.5</v>
      </c>
      <c r="J2811" s="1">
        <f>Table2[[#This Row],[Selling_Price]]</f>
        <v>2267.9299999999998</v>
      </c>
      <c r="K2811" s="1">
        <f>Table2[[#This Row],[Quantity]]</f>
        <v>238</v>
      </c>
      <c r="L2811" s="1" t="str">
        <f>IF(ISBLANK(Table2[[#This Row],[Status]]), "No Data Entered", IFERROR(Table2[[#This Row],[Status]], "No Data Entered"))</f>
        <v>Ongoing</v>
      </c>
    </row>
    <row r="2812" spans="1:12" x14ac:dyDescent="0.3">
      <c r="A2812" s="1" t="str">
        <f>Table2[[#This Row],[Product_ID]]</f>
        <v>PRO9934</v>
      </c>
      <c r="B2812" s="1" t="str">
        <f>Table2[[#This Row],[Customer_ID]]</f>
        <v>CUST10570</v>
      </c>
      <c r="C2812" s="14" t="str">
        <f>Table2[[#This Row],[Date]]</f>
        <v>02/05/2021</v>
      </c>
      <c r="D2812" s="1" t="str">
        <f>TRIM(PROPER(Table2[[#This Row],[Product_Name]]))</f>
        <v>Printer</v>
      </c>
      <c r="E2812" s="1" t="str">
        <f>TRIM(PROPER(Table2[[#This Row],[Country]]))</f>
        <v>Japan</v>
      </c>
      <c r="F2812" s="1" t="str">
        <f>TRIM(PROPER(Table2[[#This Row],[Category]]))</f>
        <v>Wearables</v>
      </c>
      <c r="G2812" s="1" t="str">
        <f>TRIM(PROPER(Table2[[#This Row],[Brand]]))</f>
        <v>Asus</v>
      </c>
      <c r="H2812" s="1">
        <f>Table2[[#This Row],[Supplier_ID]]</f>
        <v>1025</v>
      </c>
      <c r="I2812" s="1">
        <f>Table2[[#This Row],[Market_Price]]</f>
        <v>1343.51</v>
      </c>
      <c r="J2812" s="1">
        <f>Table2[[#This Row],[Selling_Price]]</f>
        <v>2642.33</v>
      </c>
      <c r="K2812" s="1">
        <f>Table2[[#This Row],[Quantity]]</f>
        <v>463</v>
      </c>
      <c r="L2812" s="1" t="str">
        <f>IF(ISBLANK(Table2[[#This Row],[Status]]), "No Data Entered", IFERROR(Table2[[#This Row],[Status]], "No Data Entered"))</f>
        <v>Ongoing</v>
      </c>
    </row>
    <row r="2813" spans="1:12" x14ac:dyDescent="0.3">
      <c r="A2813" s="1" t="str">
        <f>Table2[[#This Row],[Product_ID]]</f>
        <v>PRO9917</v>
      </c>
      <c r="B2813" s="1" t="str">
        <f>Table2[[#This Row],[Customer_ID]]</f>
        <v>CUST10623</v>
      </c>
      <c r="C2813" s="14" t="str">
        <f>Table2[[#This Row],[Date]]</f>
        <v>10/05/2022</v>
      </c>
      <c r="D2813" s="1" t="str">
        <f>TRIM(PROPER(Table2[[#This Row],[Product_Name]]))</f>
        <v>Headphones</v>
      </c>
      <c r="E2813" s="1" t="str">
        <f>TRIM(PROPER(Table2[[#This Row],[Country]]))</f>
        <v>Brazil</v>
      </c>
      <c r="F2813" s="1" t="str">
        <f>TRIM(PROPER(Table2[[#This Row],[Category]]))</f>
        <v>Office Supplies</v>
      </c>
      <c r="G2813" s="1" t="str">
        <f>TRIM(PROPER(Table2[[#This Row],[Brand]]))</f>
        <v>Lenovo</v>
      </c>
      <c r="H2813" s="1">
        <f>Table2[[#This Row],[Supplier_ID]]</f>
        <v>1012</v>
      </c>
      <c r="I2813" s="1">
        <f>Table2[[#This Row],[Market_Price]]</f>
        <v>1935.46</v>
      </c>
      <c r="J2813" s="1">
        <f>Table2[[#This Row],[Selling_Price]]</f>
        <v>3299.85</v>
      </c>
      <c r="K2813" s="1">
        <f>Table2[[#This Row],[Quantity]]</f>
        <v>52</v>
      </c>
      <c r="L2813" s="1" t="str">
        <f>IF(ISBLANK(Table2[[#This Row],[Status]]), "No Data Entered", IFERROR(Table2[[#This Row],[Status]], "No Data Entered"))</f>
        <v>Ongoing</v>
      </c>
    </row>
    <row r="2814" spans="1:12" x14ac:dyDescent="0.3">
      <c r="A2814" s="1" t="str">
        <f>Table2[[#This Row],[Product_ID]]</f>
        <v>PRO3899</v>
      </c>
      <c r="B2814" s="1" t="str">
        <f>Table2[[#This Row],[Customer_ID]]</f>
        <v>CUST10685</v>
      </c>
      <c r="C2814" s="14" t="str">
        <f>Table2[[#This Row],[Date]]</f>
        <v>10/05/2023</v>
      </c>
      <c r="D2814" s="1" t="str">
        <f>TRIM(PROPER(Table2[[#This Row],[Product_Name]]))</f>
        <v>Monitor</v>
      </c>
      <c r="E2814" s="1" t="str">
        <f>TRIM(PROPER(Table2[[#This Row],[Country]]))</f>
        <v>Australia</v>
      </c>
      <c r="F2814" s="1" t="str">
        <f>TRIM(PROPER(Table2[[#This Row],[Category]]))</f>
        <v>Computers</v>
      </c>
      <c r="G2814" s="1" t="str">
        <f>TRIM(PROPER(Table2[[#This Row],[Brand]]))</f>
        <v>Logitech</v>
      </c>
      <c r="H2814" s="1">
        <f>Table2[[#This Row],[Supplier_ID]]</f>
        <v>1006</v>
      </c>
      <c r="I2814" s="1">
        <f>Table2[[#This Row],[Market_Price]]</f>
        <v>1899.23</v>
      </c>
      <c r="J2814" s="1">
        <f>Table2[[#This Row],[Selling_Price]]</f>
        <v>3167.32</v>
      </c>
      <c r="K2814" s="1">
        <f>Table2[[#This Row],[Quantity]]</f>
        <v>334</v>
      </c>
      <c r="L2814" s="1" t="str">
        <f>IF(ISBLANK(Table2[[#This Row],[Status]]), "No Data Entered", IFERROR(Table2[[#This Row],[Status]], "No Data Entered"))</f>
        <v>Ongoing</v>
      </c>
    </row>
    <row r="2815" spans="1:12" x14ac:dyDescent="0.3">
      <c r="A2815" s="1" t="str">
        <f>Table2[[#This Row],[Product_ID]]</f>
        <v>PRO7701</v>
      </c>
      <c r="B2815" s="1" t="str">
        <f>Table2[[#This Row],[Customer_ID]]</f>
        <v>CUST10687</v>
      </c>
      <c r="C2815" s="14" t="str">
        <f>Table2[[#This Row],[Date]]</f>
        <v>07/03/2023</v>
      </c>
      <c r="D2815" s="1" t="str">
        <f>TRIM(PROPER(Table2[[#This Row],[Product_Name]]))</f>
        <v>Monitor</v>
      </c>
      <c r="E2815" s="1" t="str">
        <f>TRIM(PROPER(Table2[[#This Row],[Country]]))</f>
        <v>China</v>
      </c>
      <c r="F2815" s="1" t="str">
        <f>TRIM(PROPER(Table2[[#This Row],[Category]]))</f>
        <v>Accessories</v>
      </c>
      <c r="G2815" s="1" t="str">
        <f>TRIM(PROPER(Table2[[#This Row],[Brand]]))</f>
        <v>Apple</v>
      </c>
      <c r="H2815" s="1">
        <f>Table2[[#This Row],[Supplier_ID]]</f>
        <v>1010</v>
      </c>
      <c r="I2815" s="1">
        <f>Table2[[#This Row],[Market_Price]]</f>
        <v>703.3</v>
      </c>
      <c r="J2815" s="1">
        <f>Table2[[#This Row],[Selling_Price]]</f>
        <v>1072.9000000000001</v>
      </c>
      <c r="K2815" s="1">
        <f>Table2[[#This Row],[Quantity]]</f>
        <v>371</v>
      </c>
      <c r="L2815" s="1" t="str">
        <f>IF(ISBLANK(Table2[[#This Row],[Status]]), "No Data Entered", IFERROR(Table2[[#This Row],[Status]], "No Data Entered"))</f>
        <v>Ongoing</v>
      </c>
    </row>
    <row r="2816" spans="1:12" x14ac:dyDescent="0.3">
      <c r="A2816" s="1" t="str">
        <f>Table2[[#This Row],[Product_ID]]</f>
        <v>PRO5790</v>
      </c>
      <c r="B2816" s="1" t="str">
        <f>Table2[[#This Row],[Customer_ID]]</f>
        <v>CUST10944</v>
      </c>
      <c r="C2816" s="14" t="str">
        <f>Table2[[#This Row],[Date]]</f>
        <v>11/04/2025</v>
      </c>
      <c r="D2816" s="1" t="str">
        <f>TRIM(PROPER(Table2[[#This Row],[Product_Name]]))</f>
        <v>Mouse</v>
      </c>
      <c r="E2816" s="1" t="str">
        <f>TRIM(PROPER(Table2[[#This Row],[Country]]))</f>
        <v>India</v>
      </c>
      <c r="F2816" s="1" t="str">
        <f>TRIM(PROPER(Table2[[#This Row],[Category]]))</f>
        <v>Computers</v>
      </c>
      <c r="G2816" s="1" t="str">
        <f>TRIM(PROPER(Table2[[#This Row],[Brand]]))</f>
        <v>Asus</v>
      </c>
      <c r="H2816" s="1">
        <f>Table2[[#This Row],[Supplier_ID]]</f>
        <v>1005</v>
      </c>
      <c r="I2816" s="1">
        <f>Table2[[#This Row],[Market_Price]]</f>
        <v>280.73</v>
      </c>
      <c r="J2816" s="1">
        <f>Table2[[#This Row],[Selling_Price]]</f>
        <v>348.3</v>
      </c>
      <c r="K2816" s="1">
        <f>Table2[[#This Row],[Quantity]]</f>
        <v>189</v>
      </c>
      <c r="L2816" s="1" t="str">
        <f>IF(ISBLANK(Table2[[#This Row],[Status]]), "No Data Entered", IFERROR(Table2[[#This Row],[Status]], "No Data Entered"))</f>
        <v>Ongoing</v>
      </c>
    </row>
    <row r="2817" spans="1:12" x14ac:dyDescent="0.3">
      <c r="A2817" s="1" t="str">
        <f>Table2[[#This Row],[Product_ID]]</f>
        <v>PRO7030</v>
      </c>
      <c r="B2817" s="1" t="str">
        <f>Table2[[#This Row],[Customer_ID]]</f>
        <v>CUST10947</v>
      </c>
      <c r="C2817" s="14" t="str">
        <f>Table2[[#This Row],[Date]]</f>
        <v>05/03/2025</v>
      </c>
      <c r="D2817" s="1" t="str">
        <f>TRIM(PROPER(Table2[[#This Row],[Product_Name]]))</f>
        <v>Printer</v>
      </c>
      <c r="E2817" s="1" t="str">
        <f>TRIM(PROPER(Table2[[#This Row],[Country]]))</f>
        <v>India</v>
      </c>
      <c r="F2817" s="1" t="str">
        <f>TRIM(PROPER(Table2[[#This Row],[Category]]))</f>
        <v>Electronics</v>
      </c>
      <c r="G2817" s="1" t="str">
        <f>TRIM(PROPER(Table2[[#This Row],[Brand]]))</f>
        <v>Canon</v>
      </c>
      <c r="H2817" s="1">
        <f>Table2[[#This Row],[Supplier_ID]]</f>
        <v>1056</v>
      </c>
      <c r="I2817" s="1">
        <f>Table2[[#This Row],[Market_Price]]</f>
        <v>1914.55</v>
      </c>
      <c r="J2817" s="1">
        <f>Table2[[#This Row],[Selling_Price]]</f>
        <v>2149.83</v>
      </c>
      <c r="K2817" s="1">
        <f>Table2[[#This Row],[Quantity]]</f>
        <v>230</v>
      </c>
      <c r="L2817" s="1" t="str">
        <f>IF(ISBLANK(Table2[[#This Row],[Status]]), "No Data Entered", IFERROR(Table2[[#This Row],[Status]], "No Data Entered"))</f>
        <v>Ongoing</v>
      </c>
    </row>
    <row r="2818" spans="1:12" x14ac:dyDescent="0.3">
      <c r="A2818" s="1" t="str">
        <f>Table2[[#This Row],[Product_ID]]</f>
        <v>PRO2621</v>
      </c>
      <c r="B2818" s="1" t="str">
        <f>Table2[[#This Row],[Customer_ID]]</f>
        <v>CUST10969</v>
      </c>
      <c r="C2818" s="14" t="str">
        <f>Table2[[#This Row],[Date]]</f>
        <v>28/12/2024</v>
      </c>
      <c r="D2818" s="1" t="str">
        <f>TRIM(PROPER(Table2[[#This Row],[Product_Name]]))</f>
        <v>Smartwatch</v>
      </c>
      <c r="E2818" s="1" t="str">
        <f>TRIM(PROPER(Table2[[#This Row],[Country]]))</f>
        <v>Germany</v>
      </c>
      <c r="F2818" s="1" t="str">
        <f>TRIM(PROPER(Table2[[#This Row],[Category]]))</f>
        <v>Electronics</v>
      </c>
      <c r="G2818" s="1" t="str">
        <f>TRIM(PROPER(Table2[[#This Row],[Brand]]))</f>
        <v>Dell</v>
      </c>
      <c r="H2818" s="1">
        <f>Table2[[#This Row],[Supplier_ID]]</f>
        <v>1038</v>
      </c>
      <c r="I2818" s="1">
        <f>Table2[[#This Row],[Market_Price]]</f>
        <v>1024.17</v>
      </c>
      <c r="J2818" s="1">
        <f>Table2[[#This Row],[Selling_Price]]</f>
        <v>1851.3</v>
      </c>
      <c r="K2818" s="1">
        <f>Table2[[#This Row],[Quantity]]</f>
        <v>48</v>
      </c>
      <c r="L2818" s="1" t="str">
        <f>IF(ISBLANK(Table2[[#This Row],[Status]]), "No Data Entered", IFERROR(Table2[[#This Row],[Status]], "No Data Entered"))</f>
        <v>Ongoing</v>
      </c>
    </row>
    <row r="2819" spans="1:12" x14ac:dyDescent="0.3">
      <c r="A2819" s="1" t="str">
        <f>Table2[[#This Row],[Product_ID]]</f>
        <v>PRO1317</v>
      </c>
      <c r="B2819" s="1" t="str">
        <f>Table2[[#This Row],[Customer_ID]]</f>
        <v>CUST11123</v>
      </c>
      <c r="C2819" s="14" t="str">
        <f>Table2[[#This Row],[Date]]</f>
        <v>05/01/2023</v>
      </c>
      <c r="D2819" s="1" t="str">
        <f>TRIM(PROPER(Table2[[#This Row],[Product_Name]]))</f>
        <v>Printer</v>
      </c>
      <c r="E2819" s="1" t="str">
        <f>TRIM(PROPER(Table2[[#This Row],[Country]]))</f>
        <v>Usa</v>
      </c>
      <c r="F2819" s="1" t="str">
        <f>TRIM(PROPER(Table2[[#This Row],[Category]]))</f>
        <v>Electronics</v>
      </c>
      <c r="G2819" s="1" t="str">
        <f>TRIM(PROPER(Table2[[#This Row],[Brand]]))</f>
        <v>Lenovo</v>
      </c>
      <c r="H2819" s="1">
        <f>Table2[[#This Row],[Supplier_ID]]</f>
        <v>1071</v>
      </c>
      <c r="I2819" s="1">
        <f>Table2[[#This Row],[Market_Price]]</f>
        <v>648.04999999999995</v>
      </c>
      <c r="J2819" s="1">
        <f>Table2[[#This Row],[Selling_Price]]</f>
        <v>834.16</v>
      </c>
      <c r="K2819" s="1">
        <f>Table2[[#This Row],[Quantity]]</f>
        <v>177</v>
      </c>
      <c r="L2819" s="1" t="str">
        <f>IF(ISBLANK(Table2[[#This Row],[Status]]), "No Data Entered", IFERROR(Table2[[#This Row],[Status]], "No Data Entered"))</f>
        <v>Ongoing</v>
      </c>
    </row>
    <row r="2820" spans="1:12" x14ac:dyDescent="0.3">
      <c r="A2820" s="1" t="str">
        <f>Table2[[#This Row],[Product_ID]]</f>
        <v>PRO2799</v>
      </c>
      <c r="B2820" s="1" t="str">
        <f>Table2[[#This Row],[Customer_ID]]</f>
        <v>CUST11155</v>
      </c>
      <c r="C2820" s="14" t="str">
        <f>Table2[[#This Row],[Date]]</f>
        <v>28/10/2020</v>
      </c>
      <c r="D2820" s="1" t="str">
        <f>TRIM(PROPER(Table2[[#This Row],[Product_Name]]))</f>
        <v>Smartwatch</v>
      </c>
      <c r="E2820" s="1" t="str">
        <f>TRIM(PROPER(Table2[[#This Row],[Country]]))</f>
        <v>Germany</v>
      </c>
      <c r="F2820" s="1" t="str">
        <f>TRIM(PROPER(Table2[[#This Row],[Category]]))</f>
        <v>Wearables</v>
      </c>
      <c r="G2820" s="1" t="str">
        <f>TRIM(PROPER(Table2[[#This Row],[Brand]]))</f>
        <v>Asus</v>
      </c>
      <c r="H2820" s="1">
        <f>Table2[[#This Row],[Supplier_ID]]</f>
        <v>1057</v>
      </c>
      <c r="I2820" s="1">
        <f>Table2[[#This Row],[Market_Price]]</f>
        <v>795.41</v>
      </c>
      <c r="J2820" s="1">
        <f>Table2[[#This Row],[Selling_Price]]</f>
        <v>1569.36</v>
      </c>
      <c r="K2820" s="1">
        <f>Table2[[#This Row],[Quantity]]</f>
        <v>185</v>
      </c>
      <c r="L2820" s="1" t="str">
        <f>IF(ISBLANK(Table2[[#This Row],[Status]]), "No Data Entered", IFERROR(Table2[[#This Row],[Status]], "No Data Entered"))</f>
        <v>Ongoing</v>
      </c>
    </row>
    <row r="2821" spans="1:12" x14ac:dyDescent="0.3">
      <c r="A2821" s="1" t="str">
        <f>Table2[[#This Row],[Product_ID]]</f>
        <v>PRO4621</v>
      </c>
      <c r="B2821" s="1" t="str">
        <f>Table2[[#This Row],[Customer_ID]]</f>
        <v>CUST11174</v>
      </c>
      <c r="C2821" s="14" t="str">
        <f>Table2[[#This Row],[Date]]</f>
        <v>04/11/2022</v>
      </c>
      <c r="D2821" s="1" t="str">
        <f>TRIM(PROPER(Table2[[#This Row],[Product_Name]]))</f>
        <v>Keyboard</v>
      </c>
      <c r="E2821" s="1" t="str">
        <f>TRIM(PROPER(Table2[[#This Row],[Country]]))</f>
        <v>Uk</v>
      </c>
      <c r="F2821" s="1" t="str">
        <f>TRIM(PROPER(Table2[[#This Row],[Category]]))</f>
        <v>Accessories</v>
      </c>
      <c r="G2821" s="1" t="str">
        <f>TRIM(PROPER(Table2[[#This Row],[Brand]]))</f>
        <v>Hp</v>
      </c>
      <c r="H2821" s="1">
        <f>Table2[[#This Row],[Supplier_ID]]</f>
        <v>1045</v>
      </c>
      <c r="I2821" s="1">
        <f>Table2[[#This Row],[Market_Price]]</f>
        <v>1024.46</v>
      </c>
      <c r="J2821" s="1">
        <f>Table2[[#This Row],[Selling_Price]]</f>
        <v>1163.8</v>
      </c>
      <c r="K2821" s="1">
        <f>Table2[[#This Row],[Quantity]]</f>
        <v>241</v>
      </c>
      <c r="L2821" s="1" t="str">
        <f>IF(ISBLANK(Table2[[#This Row],[Status]]), "No Data Entered", IFERROR(Table2[[#This Row],[Status]], "No Data Entered"))</f>
        <v>Ongoing</v>
      </c>
    </row>
    <row r="2822" spans="1:12" x14ac:dyDescent="0.3">
      <c r="A2822" s="1" t="str">
        <f>Table2[[#This Row],[Product_ID]]</f>
        <v>PRO1483</v>
      </c>
      <c r="B2822" s="1" t="str">
        <f>Table2[[#This Row],[Customer_ID]]</f>
        <v>CUST11208</v>
      </c>
      <c r="C2822" s="14" t="str">
        <f>Table2[[#This Row],[Date]]</f>
        <v>04/02/2021</v>
      </c>
      <c r="D2822" s="1" t="str">
        <f>TRIM(PROPER(Table2[[#This Row],[Product_Name]]))</f>
        <v>Printer</v>
      </c>
      <c r="E2822" s="1" t="str">
        <f>TRIM(PROPER(Table2[[#This Row],[Country]]))</f>
        <v>Uk</v>
      </c>
      <c r="F2822" s="1" t="str">
        <f>TRIM(PROPER(Table2[[#This Row],[Category]]))</f>
        <v>Wearables</v>
      </c>
      <c r="G2822" s="1" t="str">
        <f>TRIM(PROPER(Table2[[#This Row],[Brand]]))</f>
        <v>Asus</v>
      </c>
      <c r="H2822" s="1">
        <f>Table2[[#This Row],[Supplier_ID]]</f>
        <v>1056</v>
      </c>
      <c r="I2822" s="1">
        <f>Table2[[#This Row],[Market_Price]]</f>
        <v>961.58</v>
      </c>
      <c r="J2822" s="1">
        <f>Table2[[#This Row],[Selling_Price]]</f>
        <v>1693.53</v>
      </c>
      <c r="K2822" s="1">
        <f>Table2[[#This Row],[Quantity]]</f>
        <v>1</v>
      </c>
      <c r="L2822" s="1" t="str">
        <f>IF(ISBLANK(Table2[[#This Row],[Status]]), "No Data Entered", IFERROR(Table2[[#This Row],[Status]], "No Data Entered"))</f>
        <v>Ongoing</v>
      </c>
    </row>
    <row r="2823" spans="1:12" x14ac:dyDescent="0.3">
      <c r="A2823" s="1" t="str">
        <f>Table2[[#This Row],[Product_ID]]</f>
        <v>PRO6680</v>
      </c>
      <c r="B2823" s="1" t="str">
        <f>Table2[[#This Row],[Customer_ID]]</f>
        <v>CUST11219</v>
      </c>
      <c r="C2823" s="14" t="str">
        <f>Table2[[#This Row],[Date]]</f>
        <v>01/03/2021</v>
      </c>
      <c r="D2823" s="1" t="str">
        <f>TRIM(PROPER(Table2[[#This Row],[Product_Name]]))</f>
        <v>Monitor</v>
      </c>
      <c r="E2823" s="1" t="str">
        <f>TRIM(PROPER(Table2[[#This Row],[Country]]))</f>
        <v>Australia</v>
      </c>
      <c r="F2823" s="1" t="str">
        <f>TRIM(PROPER(Table2[[#This Row],[Category]]))</f>
        <v>Office Supplies</v>
      </c>
      <c r="G2823" s="1" t="str">
        <f>TRIM(PROPER(Table2[[#This Row],[Brand]]))</f>
        <v>Logitech</v>
      </c>
      <c r="H2823" s="1">
        <f>Table2[[#This Row],[Supplier_ID]]</f>
        <v>1014</v>
      </c>
      <c r="I2823" s="1">
        <f>Table2[[#This Row],[Market_Price]]</f>
        <v>1682.12</v>
      </c>
      <c r="J2823" s="1">
        <f>Table2[[#This Row],[Selling_Price]]</f>
        <v>2045.9</v>
      </c>
      <c r="K2823" s="1">
        <f>Table2[[#This Row],[Quantity]]</f>
        <v>2</v>
      </c>
      <c r="L2823" s="1" t="str">
        <f>IF(ISBLANK(Table2[[#This Row],[Status]]), "No Data Entered", IFERROR(Table2[[#This Row],[Status]], "No Data Entered"))</f>
        <v>Ongoing</v>
      </c>
    </row>
    <row r="2824" spans="1:12" x14ac:dyDescent="0.3">
      <c r="A2824" s="1" t="str">
        <f>Table2[[#This Row],[Product_ID]]</f>
        <v>PRO5807</v>
      </c>
      <c r="B2824" s="1" t="str">
        <f>Table2[[#This Row],[Customer_ID]]</f>
        <v>CUST11324</v>
      </c>
      <c r="C2824" s="14" t="str">
        <f>Table2[[#This Row],[Date]]</f>
        <v>06/03/2023</v>
      </c>
      <c r="D2824" s="1" t="str">
        <f>TRIM(PROPER(Table2[[#This Row],[Product_Name]]))</f>
        <v>Mouse</v>
      </c>
      <c r="E2824" s="1" t="str">
        <f>TRIM(PROPER(Table2[[#This Row],[Country]]))</f>
        <v>Canada</v>
      </c>
      <c r="F2824" s="1" t="str">
        <f>TRIM(PROPER(Table2[[#This Row],[Category]]))</f>
        <v>Office Supplies</v>
      </c>
      <c r="G2824" s="1" t="str">
        <f>TRIM(PROPER(Table2[[#This Row],[Brand]]))</f>
        <v>Asus</v>
      </c>
      <c r="H2824" s="1">
        <f>Table2[[#This Row],[Supplier_ID]]</f>
        <v>1051</v>
      </c>
      <c r="I2824" s="1">
        <f>Table2[[#This Row],[Market_Price]]</f>
        <v>1777.31</v>
      </c>
      <c r="J2824" s="1">
        <f>Table2[[#This Row],[Selling_Price]]</f>
        <v>3236.85</v>
      </c>
      <c r="K2824" s="1">
        <f>Table2[[#This Row],[Quantity]]</f>
        <v>223</v>
      </c>
      <c r="L2824" s="1" t="str">
        <f>IF(ISBLANK(Table2[[#This Row],[Status]]), "No Data Entered", IFERROR(Table2[[#This Row],[Status]], "No Data Entered"))</f>
        <v>Ongoing</v>
      </c>
    </row>
    <row r="2825" spans="1:12" x14ac:dyDescent="0.3">
      <c r="A2825" s="1" t="str">
        <f>Table2[[#This Row],[Product_ID]]</f>
        <v>PRO6623</v>
      </c>
      <c r="B2825" s="1" t="str">
        <f>Table2[[#This Row],[Customer_ID]]</f>
        <v>CUST11389</v>
      </c>
      <c r="C2825" s="14" t="str">
        <f>Table2[[#This Row],[Date]]</f>
        <v>29/09/2025</v>
      </c>
      <c r="D2825" s="1" t="str">
        <f>TRIM(PROPER(Table2[[#This Row],[Product_Name]]))</f>
        <v>Smartphone</v>
      </c>
      <c r="E2825" s="1" t="str">
        <f>TRIM(PROPER(Table2[[#This Row],[Country]]))</f>
        <v>Usa</v>
      </c>
      <c r="F2825" s="1" t="str">
        <f>TRIM(PROPER(Table2[[#This Row],[Category]]))</f>
        <v>Office Supplies</v>
      </c>
      <c r="G2825" s="1" t="str">
        <f>TRIM(PROPER(Table2[[#This Row],[Brand]]))</f>
        <v>Apple</v>
      </c>
      <c r="H2825" s="1">
        <f>Table2[[#This Row],[Supplier_ID]]</f>
        <v>1003</v>
      </c>
      <c r="I2825" s="1">
        <f>Table2[[#This Row],[Market_Price]]</f>
        <v>1730.38</v>
      </c>
      <c r="J2825" s="1">
        <f>Table2[[#This Row],[Selling_Price]]</f>
        <v>3050.14</v>
      </c>
      <c r="K2825" s="1">
        <f>Table2[[#This Row],[Quantity]]</f>
        <v>379</v>
      </c>
      <c r="L2825" s="1" t="str">
        <f>IF(ISBLANK(Table2[[#This Row],[Status]]), "No Data Entered", IFERROR(Table2[[#This Row],[Status]], "No Data Entered"))</f>
        <v>Ongoing</v>
      </c>
    </row>
    <row r="2826" spans="1:12" x14ac:dyDescent="0.3">
      <c r="A2826" s="1" t="str">
        <f>Table2[[#This Row],[Product_ID]]</f>
        <v>PRO3417</v>
      </c>
      <c r="B2826" s="1" t="str">
        <f>Table2[[#This Row],[Customer_ID]]</f>
        <v>CUST11427</v>
      </c>
      <c r="C2826" s="14" t="str">
        <f>Table2[[#This Row],[Date]]</f>
        <v>09/07/2020</v>
      </c>
      <c r="D2826" s="1" t="str">
        <f>TRIM(PROPER(Table2[[#This Row],[Product_Name]]))</f>
        <v>Monitor</v>
      </c>
      <c r="E2826" s="1" t="str">
        <f>TRIM(PROPER(Table2[[#This Row],[Country]]))</f>
        <v>France</v>
      </c>
      <c r="F2826" s="1" t="str">
        <f>TRIM(PROPER(Table2[[#This Row],[Category]]))</f>
        <v>Wearables</v>
      </c>
      <c r="G2826" s="1" t="str">
        <f>TRIM(PROPER(Table2[[#This Row],[Brand]]))</f>
        <v>Samsung</v>
      </c>
      <c r="H2826" s="1">
        <f>Table2[[#This Row],[Supplier_ID]]</f>
        <v>1062</v>
      </c>
      <c r="I2826" s="1">
        <f>Table2[[#This Row],[Market_Price]]</f>
        <v>989.06</v>
      </c>
      <c r="J2826" s="1">
        <f>Table2[[#This Row],[Selling_Price]]</f>
        <v>1887.7</v>
      </c>
      <c r="K2826" s="1">
        <f>Table2[[#This Row],[Quantity]]</f>
        <v>137</v>
      </c>
      <c r="L2826" s="1" t="str">
        <f>IF(ISBLANK(Table2[[#This Row],[Status]]), "No Data Entered", IFERROR(Table2[[#This Row],[Status]], "No Data Entered"))</f>
        <v>Ongoing</v>
      </c>
    </row>
    <row r="2827" spans="1:12" x14ac:dyDescent="0.3">
      <c r="A2827" s="1" t="str">
        <f>Table2[[#This Row],[Product_ID]]</f>
        <v>PRO1970</v>
      </c>
      <c r="B2827" s="1" t="str">
        <f>Table2[[#This Row],[Customer_ID]]</f>
        <v>CUST11469</v>
      </c>
      <c r="C2827" s="14" t="str">
        <f>Table2[[#This Row],[Date]]</f>
        <v>30/01/2025</v>
      </c>
      <c r="D2827" s="1" t="str">
        <f>TRIM(PROPER(Table2[[#This Row],[Product_Name]]))</f>
        <v>Laptop</v>
      </c>
      <c r="E2827" s="1" t="str">
        <f>TRIM(PROPER(Table2[[#This Row],[Country]]))</f>
        <v>Canada</v>
      </c>
      <c r="F2827" s="1" t="str">
        <f>TRIM(PROPER(Table2[[#This Row],[Category]]))</f>
        <v>Computers</v>
      </c>
      <c r="G2827" s="1" t="str">
        <f>TRIM(PROPER(Table2[[#This Row],[Brand]]))</f>
        <v>Canon</v>
      </c>
      <c r="H2827" s="1">
        <f>Table2[[#This Row],[Supplier_ID]]</f>
        <v>1033</v>
      </c>
      <c r="I2827" s="1">
        <f>Table2[[#This Row],[Market_Price]]</f>
        <v>946.32</v>
      </c>
      <c r="J2827" s="1">
        <f>Table2[[#This Row],[Selling_Price]]</f>
        <v>1058.99</v>
      </c>
      <c r="K2827" s="1">
        <f>Table2[[#This Row],[Quantity]]</f>
        <v>285</v>
      </c>
      <c r="L2827" s="1" t="str">
        <f>IF(ISBLANK(Table2[[#This Row],[Status]]), "No Data Entered", IFERROR(Table2[[#This Row],[Status]], "No Data Entered"))</f>
        <v>Ongoing</v>
      </c>
    </row>
    <row r="2828" spans="1:12" x14ac:dyDescent="0.3">
      <c r="A2828" s="1" t="str">
        <f>Table2[[#This Row],[Product_ID]]</f>
        <v>PRO9005</v>
      </c>
      <c r="B2828" s="1" t="str">
        <f>Table2[[#This Row],[Customer_ID]]</f>
        <v>CUST11503</v>
      </c>
      <c r="C2828" s="14" t="str">
        <f>Table2[[#This Row],[Date]]</f>
        <v>09/11/2024</v>
      </c>
      <c r="D2828" s="1" t="str">
        <f>TRIM(PROPER(Table2[[#This Row],[Product_Name]]))</f>
        <v>Mouse</v>
      </c>
      <c r="E2828" s="1" t="str">
        <f>TRIM(PROPER(Table2[[#This Row],[Country]]))</f>
        <v>Germany</v>
      </c>
      <c r="F2828" s="1" t="str">
        <f>TRIM(PROPER(Table2[[#This Row],[Category]]))</f>
        <v>Wearables</v>
      </c>
      <c r="G2828" s="1" t="str">
        <f>TRIM(PROPER(Table2[[#This Row],[Brand]]))</f>
        <v>Asus</v>
      </c>
      <c r="H2828" s="1">
        <f>Table2[[#This Row],[Supplier_ID]]</f>
        <v>1033</v>
      </c>
      <c r="I2828" s="1">
        <f>Table2[[#This Row],[Market_Price]]</f>
        <v>217.69</v>
      </c>
      <c r="J2828" s="1">
        <f>Table2[[#This Row],[Selling_Price]]</f>
        <v>393.8</v>
      </c>
      <c r="K2828" s="1">
        <f>Table2[[#This Row],[Quantity]]</f>
        <v>104</v>
      </c>
      <c r="L2828" s="1" t="str">
        <f>IF(ISBLANK(Table2[[#This Row],[Status]]), "No Data Entered", IFERROR(Table2[[#This Row],[Status]], "No Data Entered"))</f>
        <v>Ongoing</v>
      </c>
    </row>
    <row r="2829" spans="1:12" x14ac:dyDescent="0.3">
      <c r="A2829" s="1" t="str">
        <f>Table2[[#This Row],[Product_ID]]</f>
        <v>PRO1909</v>
      </c>
      <c r="B2829" s="1" t="str">
        <f>Table2[[#This Row],[Customer_ID]]</f>
        <v>CUST11751</v>
      </c>
      <c r="C2829" s="14" t="str">
        <f>Table2[[#This Row],[Date]]</f>
        <v>18/07/2022</v>
      </c>
      <c r="D2829" s="1" t="str">
        <f>TRIM(PROPER(Table2[[#This Row],[Product_Name]]))</f>
        <v>Smartwatch</v>
      </c>
      <c r="E2829" s="1" t="str">
        <f>TRIM(PROPER(Table2[[#This Row],[Country]]))</f>
        <v>Japan</v>
      </c>
      <c r="F2829" s="1" t="str">
        <f>TRIM(PROPER(Table2[[#This Row],[Category]]))</f>
        <v>Computers</v>
      </c>
      <c r="G2829" s="1" t="str">
        <f>TRIM(PROPER(Table2[[#This Row],[Brand]]))</f>
        <v>Sony</v>
      </c>
      <c r="H2829" s="1">
        <f>Table2[[#This Row],[Supplier_ID]]</f>
        <v>1087</v>
      </c>
      <c r="I2829" s="1">
        <f>Table2[[#This Row],[Market_Price]]</f>
        <v>134.47999999999999</v>
      </c>
      <c r="J2829" s="1">
        <f>Table2[[#This Row],[Selling_Price]]</f>
        <v>193.21</v>
      </c>
      <c r="K2829" s="1">
        <f>Table2[[#This Row],[Quantity]]</f>
        <v>14</v>
      </c>
      <c r="L2829" s="1" t="str">
        <f>IF(ISBLANK(Table2[[#This Row],[Status]]), "No Data Entered", IFERROR(Table2[[#This Row],[Status]], "No Data Entered"))</f>
        <v>Ongoing</v>
      </c>
    </row>
    <row r="2830" spans="1:12" x14ac:dyDescent="0.3">
      <c r="A2830" s="1" t="str">
        <f>Table2[[#This Row],[Product_ID]]</f>
        <v>PRO9594</v>
      </c>
      <c r="B2830" s="1" t="str">
        <f>Table2[[#This Row],[Customer_ID]]</f>
        <v>CUST11759</v>
      </c>
      <c r="C2830" s="14" t="str">
        <f>Table2[[#This Row],[Date]]</f>
        <v>28/12/2024</v>
      </c>
      <c r="D2830" s="1" t="str">
        <f>TRIM(PROPER(Table2[[#This Row],[Product_Name]]))</f>
        <v>Mouse</v>
      </c>
      <c r="E2830" s="1" t="str">
        <f>TRIM(PROPER(Table2[[#This Row],[Country]]))</f>
        <v>China</v>
      </c>
      <c r="F2830" s="1" t="str">
        <f>TRIM(PROPER(Table2[[#This Row],[Category]]))</f>
        <v>Accessories</v>
      </c>
      <c r="G2830" s="1" t="str">
        <f>TRIM(PROPER(Table2[[#This Row],[Brand]]))</f>
        <v>Dell</v>
      </c>
      <c r="H2830" s="1">
        <f>Table2[[#This Row],[Supplier_ID]]</f>
        <v>1017</v>
      </c>
      <c r="I2830" s="1">
        <f>Table2[[#This Row],[Market_Price]]</f>
        <v>963.29</v>
      </c>
      <c r="J2830" s="1">
        <f>Table2[[#This Row],[Selling_Price]]</f>
        <v>1795.04</v>
      </c>
      <c r="K2830" s="1">
        <f>Table2[[#This Row],[Quantity]]</f>
        <v>365</v>
      </c>
      <c r="L2830" s="1" t="str">
        <f>IF(ISBLANK(Table2[[#This Row],[Status]]), "No Data Entered", IFERROR(Table2[[#This Row],[Status]], "No Data Entered"))</f>
        <v>Ongoing</v>
      </c>
    </row>
    <row r="2831" spans="1:12" x14ac:dyDescent="0.3">
      <c r="A2831" s="1" t="str">
        <f>Table2[[#This Row],[Product_ID]]</f>
        <v>PRO9747</v>
      </c>
      <c r="B2831" s="1" t="str">
        <f>Table2[[#This Row],[Customer_ID]]</f>
        <v>CUST11796</v>
      </c>
      <c r="C2831" s="14" t="str">
        <f>Table2[[#This Row],[Date]]</f>
        <v>29/05/2024</v>
      </c>
      <c r="D2831" s="1" t="str">
        <f>TRIM(PROPER(Table2[[#This Row],[Product_Name]]))</f>
        <v>Keyboard</v>
      </c>
      <c r="E2831" s="1" t="str">
        <f>TRIM(PROPER(Table2[[#This Row],[Country]]))</f>
        <v>Usa</v>
      </c>
      <c r="F2831" s="1" t="str">
        <f>TRIM(PROPER(Table2[[#This Row],[Category]]))</f>
        <v>Electronics</v>
      </c>
      <c r="G2831" s="1" t="str">
        <f>TRIM(PROPER(Table2[[#This Row],[Brand]]))</f>
        <v>Logitech</v>
      </c>
      <c r="H2831" s="1">
        <f>Table2[[#This Row],[Supplier_ID]]</f>
        <v>1077</v>
      </c>
      <c r="I2831" s="1">
        <f>Table2[[#This Row],[Market_Price]]</f>
        <v>1381.98</v>
      </c>
      <c r="J2831" s="1">
        <f>Table2[[#This Row],[Selling_Price]]</f>
        <v>2705.66</v>
      </c>
      <c r="K2831" s="1">
        <f>Table2[[#This Row],[Quantity]]</f>
        <v>57</v>
      </c>
      <c r="L2831" s="1" t="str">
        <f>IF(ISBLANK(Table2[[#This Row],[Status]]), "No Data Entered", IFERROR(Table2[[#This Row],[Status]], "No Data Entered"))</f>
        <v>Ongoing</v>
      </c>
    </row>
    <row r="2832" spans="1:12" x14ac:dyDescent="0.3">
      <c r="A2832" s="1" t="str">
        <f>Table2[[#This Row],[Product_ID]]</f>
        <v>PRO8223</v>
      </c>
      <c r="B2832" s="1" t="str">
        <f>Table2[[#This Row],[Customer_ID]]</f>
        <v>CUST11849</v>
      </c>
      <c r="C2832" s="14" t="str">
        <f>Table2[[#This Row],[Date]]</f>
        <v>05/09/2023</v>
      </c>
      <c r="D2832" s="1" t="str">
        <f>TRIM(PROPER(Table2[[#This Row],[Product_Name]]))</f>
        <v>Mouse</v>
      </c>
      <c r="E2832" s="1" t="str">
        <f>TRIM(PROPER(Table2[[#This Row],[Country]]))</f>
        <v>Usa</v>
      </c>
      <c r="F2832" s="1" t="str">
        <f>TRIM(PROPER(Table2[[#This Row],[Category]]))</f>
        <v>Electronics</v>
      </c>
      <c r="G2832" s="1" t="str">
        <f>TRIM(PROPER(Table2[[#This Row],[Brand]]))</f>
        <v>Canon</v>
      </c>
      <c r="H2832" s="1">
        <f>Table2[[#This Row],[Supplier_ID]]</f>
        <v>1013</v>
      </c>
      <c r="I2832" s="1">
        <f>Table2[[#This Row],[Market_Price]]</f>
        <v>1817.52</v>
      </c>
      <c r="J2832" s="1">
        <f>Table2[[#This Row],[Selling_Price]]</f>
        <v>2237.8000000000002</v>
      </c>
      <c r="K2832" s="1">
        <f>Table2[[#This Row],[Quantity]]</f>
        <v>248</v>
      </c>
      <c r="L2832" s="1" t="str">
        <f>IF(ISBLANK(Table2[[#This Row],[Status]]), "No Data Entered", IFERROR(Table2[[#This Row],[Status]], "No Data Entered"))</f>
        <v>Ongoing</v>
      </c>
    </row>
    <row r="2833" spans="1:12" x14ac:dyDescent="0.3">
      <c r="A2833" s="1" t="str">
        <f>Table2[[#This Row],[Product_ID]]</f>
        <v>PRO6627</v>
      </c>
      <c r="B2833" s="1" t="str">
        <f>Table2[[#This Row],[Customer_ID]]</f>
        <v>CUST11907</v>
      </c>
      <c r="C2833" s="14" t="str">
        <f>Table2[[#This Row],[Date]]</f>
        <v>10/07/2021</v>
      </c>
      <c r="D2833" s="1" t="str">
        <f>TRIM(PROPER(Table2[[#This Row],[Product_Name]]))</f>
        <v>Headphones</v>
      </c>
      <c r="E2833" s="1" t="str">
        <f>TRIM(PROPER(Table2[[#This Row],[Country]]))</f>
        <v>China</v>
      </c>
      <c r="F2833" s="1" t="str">
        <f>TRIM(PROPER(Table2[[#This Row],[Category]]))</f>
        <v>Office Supplies</v>
      </c>
      <c r="G2833" s="1" t="str">
        <f>TRIM(PROPER(Table2[[#This Row],[Brand]]))</f>
        <v>Lenovo</v>
      </c>
      <c r="H2833" s="1">
        <f>Table2[[#This Row],[Supplier_ID]]</f>
        <v>1061</v>
      </c>
      <c r="I2833" s="1">
        <f>Table2[[#This Row],[Market_Price]]</f>
        <v>216.83</v>
      </c>
      <c r="J2833" s="1">
        <f>Table2[[#This Row],[Selling_Price]]</f>
        <v>384.47</v>
      </c>
      <c r="K2833" s="1">
        <f>Table2[[#This Row],[Quantity]]</f>
        <v>294</v>
      </c>
      <c r="L2833" s="1" t="str">
        <f>IF(ISBLANK(Table2[[#This Row],[Status]]), "No Data Entered", IFERROR(Table2[[#This Row],[Status]], "No Data Entered"))</f>
        <v>Ongoing</v>
      </c>
    </row>
    <row r="2834" spans="1:12" x14ac:dyDescent="0.3">
      <c r="A2834" s="1" t="str">
        <f>Table2[[#This Row],[Product_ID]]</f>
        <v>PRO6924</v>
      </c>
      <c r="B2834" s="1" t="str">
        <f>Table2[[#This Row],[Customer_ID]]</f>
        <v>CUST11927</v>
      </c>
      <c r="C2834" s="14" t="str">
        <f>Table2[[#This Row],[Date]]</f>
        <v>10/10/2020</v>
      </c>
      <c r="D2834" s="1" t="str">
        <f>TRIM(PROPER(Table2[[#This Row],[Product_Name]]))</f>
        <v>Smartwatch</v>
      </c>
      <c r="E2834" s="1" t="str">
        <f>TRIM(PROPER(Table2[[#This Row],[Country]]))</f>
        <v>Usa</v>
      </c>
      <c r="F2834" s="1" t="str">
        <f>TRIM(PROPER(Table2[[#This Row],[Category]]))</f>
        <v>Accessories</v>
      </c>
      <c r="G2834" s="1" t="str">
        <f>TRIM(PROPER(Table2[[#This Row],[Brand]]))</f>
        <v>Samsung</v>
      </c>
      <c r="H2834" s="1">
        <f>Table2[[#This Row],[Supplier_ID]]</f>
        <v>1009</v>
      </c>
      <c r="I2834" s="1">
        <f>Table2[[#This Row],[Market_Price]]</f>
        <v>147.81</v>
      </c>
      <c r="J2834" s="1">
        <f>Table2[[#This Row],[Selling_Price]]</f>
        <v>290.64</v>
      </c>
      <c r="K2834" s="1">
        <f>Table2[[#This Row],[Quantity]]</f>
        <v>172</v>
      </c>
      <c r="L2834" s="1" t="str">
        <f>IF(ISBLANK(Table2[[#This Row],[Status]]), "No Data Entered", IFERROR(Table2[[#This Row],[Status]], "No Data Entered"))</f>
        <v>Ongoing</v>
      </c>
    </row>
    <row r="2835" spans="1:12" x14ac:dyDescent="0.3">
      <c r="A2835" s="1" t="str">
        <f>Table2[[#This Row],[Product_ID]]</f>
        <v>PRO9539</v>
      </c>
      <c r="B2835" s="1" t="str">
        <f>Table2[[#This Row],[Customer_ID]]</f>
        <v>CUST11961</v>
      </c>
      <c r="C2835" s="14" t="str">
        <f>Table2[[#This Row],[Date]]</f>
        <v>11/07/2023</v>
      </c>
      <c r="D2835" s="1" t="str">
        <f>TRIM(PROPER(Table2[[#This Row],[Product_Name]]))</f>
        <v>Tablet</v>
      </c>
      <c r="E2835" s="1" t="str">
        <f>TRIM(PROPER(Table2[[#This Row],[Country]]))</f>
        <v>Usa</v>
      </c>
      <c r="F2835" s="1" t="str">
        <f>TRIM(PROPER(Table2[[#This Row],[Category]]))</f>
        <v>Wearables</v>
      </c>
      <c r="G2835" s="1" t="str">
        <f>TRIM(PROPER(Table2[[#This Row],[Brand]]))</f>
        <v>Asus</v>
      </c>
      <c r="H2835" s="1">
        <f>Table2[[#This Row],[Supplier_ID]]</f>
        <v>1066</v>
      </c>
      <c r="I2835" s="1">
        <f>Table2[[#This Row],[Market_Price]]</f>
        <v>1796.34</v>
      </c>
      <c r="J2835" s="1">
        <f>Table2[[#This Row],[Selling_Price]]</f>
        <v>2677.17</v>
      </c>
      <c r="K2835" s="1">
        <f>Table2[[#This Row],[Quantity]]</f>
        <v>19</v>
      </c>
      <c r="L2835" s="1" t="str">
        <f>IF(ISBLANK(Table2[[#This Row],[Status]]), "No Data Entered", IFERROR(Table2[[#This Row],[Status]], "No Data Entered"))</f>
        <v>Ongoing</v>
      </c>
    </row>
    <row r="2836" spans="1:12" x14ac:dyDescent="0.3">
      <c r="A2836" s="1" t="str">
        <f>Table2[[#This Row],[Product_ID]]</f>
        <v>PRO1021</v>
      </c>
      <c r="B2836" s="1" t="str">
        <f>Table2[[#This Row],[Customer_ID]]</f>
        <v>CUST12110</v>
      </c>
      <c r="C2836" s="14" t="str">
        <f>Table2[[#This Row],[Date]]</f>
        <v>23/02/2024</v>
      </c>
      <c r="D2836" s="1" t="str">
        <f>TRIM(PROPER(Table2[[#This Row],[Product_Name]]))</f>
        <v>Headphones</v>
      </c>
      <c r="E2836" s="1" t="str">
        <f>TRIM(PROPER(Table2[[#This Row],[Country]]))</f>
        <v>France</v>
      </c>
      <c r="F2836" s="1" t="str">
        <f>TRIM(PROPER(Table2[[#This Row],[Category]]))</f>
        <v>Computers</v>
      </c>
      <c r="G2836" s="1" t="str">
        <f>TRIM(PROPER(Table2[[#This Row],[Brand]]))</f>
        <v>Apple</v>
      </c>
      <c r="H2836" s="1">
        <f>Table2[[#This Row],[Supplier_ID]]</f>
        <v>1067</v>
      </c>
      <c r="I2836" s="1">
        <f>Table2[[#This Row],[Market_Price]]</f>
        <v>1854.33</v>
      </c>
      <c r="J2836" s="1">
        <f>Table2[[#This Row],[Selling_Price]]</f>
        <v>2596.41</v>
      </c>
      <c r="K2836" s="1">
        <f>Table2[[#This Row],[Quantity]]</f>
        <v>483</v>
      </c>
      <c r="L2836" s="1" t="str">
        <f>IF(ISBLANK(Table2[[#This Row],[Status]]), "No Data Entered", IFERROR(Table2[[#This Row],[Status]], "No Data Entered"))</f>
        <v>Ongoing</v>
      </c>
    </row>
    <row r="2837" spans="1:12" x14ac:dyDescent="0.3">
      <c r="A2837" s="1" t="str">
        <f>Table2[[#This Row],[Product_ID]]</f>
        <v>PRO8856</v>
      </c>
      <c r="B2837" s="1" t="str">
        <f>Table2[[#This Row],[Customer_ID]]</f>
        <v>CUST12160</v>
      </c>
      <c r="C2837" s="14" t="str">
        <f>Table2[[#This Row],[Date]]</f>
        <v>31/05/2024</v>
      </c>
      <c r="D2837" s="1" t="str">
        <f>TRIM(PROPER(Table2[[#This Row],[Product_Name]]))</f>
        <v>Mouse</v>
      </c>
      <c r="E2837" s="1" t="str">
        <f>TRIM(PROPER(Table2[[#This Row],[Country]]))</f>
        <v>Germany</v>
      </c>
      <c r="F2837" s="1" t="str">
        <f>TRIM(PROPER(Table2[[#This Row],[Category]]))</f>
        <v>Wearables</v>
      </c>
      <c r="G2837" s="1" t="str">
        <f>TRIM(PROPER(Table2[[#This Row],[Brand]]))</f>
        <v>Apple</v>
      </c>
      <c r="H2837" s="1">
        <f>Table2[[#This Row],[Supplier_ID]]</f>
        <v>1021</v>
      </c>
      <c r="I2837" s="1">
        <f>Table2[[#This Row],[Market_Price]]</f>
        <v>684.33</v>
      </c>
      <c r="J2837" s="1">
        <f>Table2[[#This Row],[Selling_Price]]</f>
        <v>896.53</v>
      </c>
      <c r="K2837" s="1">
        <f>Table2[[#This Row],[Quantity]]</f>
        <v>129</v>
      </c>
      <c r="L2837" s="1" t="str">
        <f>IF(ISBLANK(Table2[[#This Row],[Status]]), "No Data Entered", IFERROR(Table2[[#This Row],[Status]], "No Data Entered"))</f>
        <v>Ongoing</v>
      </c>
    </row>
    <row r="2838" spans="1:12" x14ac:dyDescent="0.3">
      <c r="A2838" s="1" t="str">
        <f>Table2[[#This Row],[Product_ID]]</f>
        <v>PRO2912</v>
      </c>
      <c r="B2838" s="1" t="str">
        <f>Table2[[#This Row],[Customer_ID]]</f>
        <v>CUST12236</v>
      </c>
      <c r="C2838" s="14" t="str">
        <f>Table2[[#This Row],[Date]]</f>
        <v>20/06/2021</v>
      </c>
      <c r="D2838" s="1" t="str">
        <f>TRIM(PROPER(Table2[[#This Row],[Product_Name]]))</f>
        <v>Smartwatch</v>
      </c>
      <c r="E2838" s="1" t="str">
        <f>TRIM(PROPER(Table2[[#This Row],[Country]]))</f>
        <v>Japan</v>
      </c>
      <c r="F2838" s="1" t="str">
        <f>TRIM(PROPER(Table2[[#This Row],[Category]]))</f>
        <v>Wearables</v>
      </c>
      <c r="G2838" s="1" t="str">
        <f>TRIM(PROPER(Table2[[#This Row],[Brand]]))</f>
        <v>Dell</v>
      </c>
      <c r="H2838" s="1">
        <f>Table2[[#This Row],[Supplier_ID]]</f>
        <v>1048</v>
      </c>
      <c r="I2838" s="1">
        <f>Table2[[#This Row],[Market_Price]]</f>
        <v>1101.79</v>
      </c>
      <c r="J2838" s="1">
        <f>Table2[[#This Row],[Selling_Price]]</f>
        <v>1638.58</v>
      </c>
      <c r="K2838" s="1">
        <f>Table2[[#This Row],[Quantity]]</f>
        <v>432</v>
      </c>
      <c r="L2838" s="1" t="str">
        <f>IF(ISBLANK(Table2[[#This Row],[Status]]), "No Data Entered", IFERROR(Table2[[#This Row],[Status]], "No Data Entered"))</f>
        <v>Ongoing</v>
      </c>
    </row>
    <row r="2839" spans="1:12" x14ac:dyDescent="0.3">
      <c r="A2839" s="1" t="str">
        <f>Table2[[#This Row],[Product_ID]]</f>
        <v>PRO6968</v>
      </c>
      <c r="B2839" s="1" t="str">
        <f>Table2[[#This Row],[Customer_ID]]</f>
        <v>CUST12314</v>
      </c>
      <c r="C2839" s="14" t="str">
        <f>Table2[[#This Row],[Date]]</f>
        <v>02/07/2025</v>
      </c>
      <c r="D2839" s="1" t="str">
        <f>TRIM(PROPER(Table2[[#This Row],[Product_Name]]))</f>
        <v>Tablet</v>
      </c>
      <c r="E2839" s="1" t="str">
        <f>TRIM(PROPER(Table2[[#This Row],[Country]]))</f>
        <v>Japan</v>
      </c>
      <c r="F2839" s="1" t="str">
        <f>TRIM(PROPER(Table2[[#This Row],[Category]]))</f>
        <v>Computers</v>
      </c>
      <c r="G2839" s="1" t="str">
        <f>TRIM(PROPER(Table2[[#This Row],[Brand]]))</f>
        <v>Asus</v>
      </c>
      <c r="H2839" s="1">
        <f>Table2[[#This Row],[Supplier_ID]]</f>
        <v>1086</v>
      </c>
      <c r="I2839" s="1">
        <f>Table2[[#This Row],[Market_Price]]</f>
        <v>350.02</v>
      </c>
      <c r="J2839" s="1">
        <f>Table2[[#This Row],[Selling_Price]]</f>
        <v>411.31</v>
      </c>
      <c r="K2839" s="1">
        <f>Table2[[#This Row],[Quantity]]</f>
        <v>359</v>
      </c>
      <c r="L2839" s="1" t="str">
        <f>IF(ISBLANK(Table2[[#This Row],[Status]]), "No Data Entered", IFERROR(Table2[[#This Row],[Status]], "No Data Entered"))</f>
        <v>Ongoing</v>
      </c>
    </row>
    <row r="2840" spans="1:12" x14ac:dyDescent="0.3">
      <c r="A2840" s="1" t="str">
        <f>Table2[[#This Row],[Product_ID]]</f>
        <v>PRO2574</v>
      </c>
      <c r="B2840" s="1" t="str">
        <f>Table2[[#This Row],[Customer_ID]]</f>
        <v>CUST12392</v>
      </c>
      <c r="C2840" s="14" t="str">
        <f>Table2[[#This Row],[Date]]</f>
        <v>27/01/2022</v>
      </c>
      <c r="D2840" s="1" t="str">
        <f>TRIM(PROPER(Table2[[#This Row],[Product_Name]]))</f>
        <v>Headphones</v>
      </c>
      <c r="E2840" s="1" t="str">
        <f>TRIM(PROPER(Table2[[#This Row],[Country]]))</f>
        <v>Germany</v>
      </c>
      <c r="F2840" s="1" t="str">
        <f>TRIM(PROPER(Table2[[#This Row],[Category]]))</f>
        <v>Accessories</v>
      </c>
      <c r="G2840" s="1" t="str">
        <f>TRIM(PROPER(Table2[[#This Row],[Brand]]))</f>
        <v>Dell</v>
      </c>
      <c r="H2840" s="1">
        <f>Table2[[#This Row],[Supplier_ID]]</f>
        <v>1049</v>
      </c>
      <c r="I2840" s="1">
        <f>Table2[[#This Row],[Market_Price]]</f>
        <v>352.53</v>
      </c>
      <c r="J2840" s="1">
        <f>Table2[[#This Row],[Selling_Price]]</f>
        <v>445.12</v>
      </c>
      <c r="K2840" s="1">
        <f>Table2[[#This Row],[Quantity]]</f>
        <v>86</v>
      </c>
      <c r="L2840" s="1" t="str">
        <f>IF(ISBLANK(Table2[[#This Row],[Status]]), "No Data Entered", IFERROR(Table2[[#This Row],[Status]], "No Data Entered"))</f>
        <v>Ongoing</v>
      </c>
    </row>
    <row r="2841" spans="1:12" x14ac:dyDescent="0.3">
      <c r="A2841" s="1" t="str">
        <f>Table2[[#This Row],[Product_ID]]</f>
        <v>PRO3502</v>
      </c>
      <c r="B2841" s="1" t="str">
        <f>Table2[[#This Row],[Customer_ID]]</f>
        <v>CUST12400</v>
      </c>
      <c r="C2841" s="14" t="str">
        <f>Table2[[#This Row],[Date]]</f>
        <v>24/01/2021</v>
      </c>
      <c r="D2841" s="1" t="str">
        <f>TRIM(PROPER(Table2[[#This Row],[Product_Name]]))</f>
        <v>Tablet</v>
      </c>
      <c r="E2841" s="1" t="str">
        <f>TRIM(PROPER(Table2[[#This Row],[Country]]))</f>
        <v>India</v>
      </c>
      <c r="F2841" s="1" t="str">
        <f>TRIM(PROPER(Table2[[#This Row],[Category]]))</f>
        <v>Office Supplies</v>
      </c>
      <c r="G2841" s="1" t="str">
        <f>TRIM(PROPER(Table2[[#This Row],[Brand]]))</f>
        <v>Lenovo</v>
      </c>
      <c r="H2841" s="1">
        <f>Table2[[#This Row],[Supplier_ID]]</f>
        <v>1013</v>
      </c>
      <c r="I2841" s="1">
        <f>Table2[[#This Row],[Market_Price]]</f>
        <v>969.92</v>
      </c>
      <c r="J2841" s="1">
        <f>Table2[[#This Row],[Selling_Price]]</f>
        <v>1219.42</v>
      </c>
      <c r="K2841" s="1">
        <f>Table2[[#This Row],[Quantity]]</f>
        <v>52</v>
      </c>
      <c r="L2841" s="1" t="str">
        <f>IF(ISBLANK(Table2[[#This Row],[Status]]), "No Data Entered", IFERROR(Table2[[#This Row],[Status]], "No Data Entered"))</f>
        <v>Ongoing</v>
      </c>
    </row>
    <row r="2842" spans="1:12" x14ac:dyDescent="0.3">
      <c r="A2842" s="1" t="str">
        <f>Table2[[#This Row],[Product_ID]]</f>
        <v>PRO8098</v>
      </c>
      <c r="B2842" s="1" t="str">
        <f>Table2[[#This Row],[Customer_ID]]</f>
        <v>CUST12432</v>
      </c>
      <c r="C2842" s="14" t="str">
        <f>Table2[[#This Row],[Date]]</f>
        <v>31/05/2025</v>
      </c>
      <c r="D2842" s="1" t="str">
        <f>TRIM(PROPER(Table2[[#This Row],[Product_Name]]))</f>
        <v>Printer</v>
      </c>
      <c r="E2842" s="1" t="str">
        <f>TRIM(PROPER(Table2[[#This Row],[Country]]))</f>
        <v>Brazil</v>
      </c>
      <c r="F2842" s="1" t="str">
        <f>TRIM(PROPER(Table2[[#This Row],[Category]]))</f>
        <v>Office Supplies</v>
      </c>
      <c r="G2842" s="1" t="str">
        <f>TRIM(PROPER(Table2[[#This Row],[Brand]]))</f>
        <v>Sony</v>
      </c>
      <c r="H2842" s="1">
        <f>Table2[[#This Row],[Supplier_ID]]</f>
        <v>1046</v>
      </c>
      <c r="I2842" s="1">
        <f>Table2[[#This Row],[Market_Price]]</f>
        <v>1578.08</v>
      </c>
      <c r="J2842" s="1">
        <f>Table2[[#This Row],[Selling_Price]]</f>
        <v>2183.4</v>
      </c>
      <c r="K2842" s="1">
        <f>Table2[[#This Row],[Quantity]]</f>
        <v>114</v>
      </c>
      <c r="L2842" s="1" t="str">
        <f>IF(ISBLANK(Table2[[#This Row],[Status]]), "No Data Entered", IFERROR(Table2[[#This Row],[Status]], "No Data Entered"))</f>
        <v>Ongoing</v>
      </c>
    </row>
    <row r="2843" spans="1:12" x14ac:dyDescent="0.3">
      <c r="A2843" s="1" t="str">
        <f>Table2[[#This Row],[Product_ID]]</f>
        <v>PRO8006</v>
      </c>
      <c r="B2843" s="1" t="str">
        <f>Table2[[#This Row],[Customer_ID]]</f>
        <v>CUST12434</v>
      </c>
      <c r="C2843" s="14" t="str">
        <f>Table2[[#This Row],[Date]]</f>
        <v>14/04/2020</v>
      </c>
      <c r="D2843" s="1" t="str">
        <f>TRIM(PROPER(Table2[[#This Row],[Product_Name]]))</f>
        <v>Keyboard</v>
      </c>
      <c r="E2843" s="1" t="str">
        <f>TRIM(PROPER(Table2[[#This Row],[Country]]))</f>
        <v>Uk</v>
      </c>
      <c r="F2843" s="1" t="str">
        <f>TRIM(PROPER(Table2[[#This Row],[Category]]))</f>
        <v>Accessories</v>
      </c>
      <c r="G2843" s="1" t="str">
        <f>TRIM(PROPER(Table2[[#This Row],[Brand]]))</f>
        <v>Samsung</v>
      </c>
      <c r="H2843" s="1">
        <f>Table2[[#This Row],[Supplier_ID]]</f>
        <v>1010</v>
      </c>
      <c r="I2843" s="1">
        <f>Table2[[#This Row],[Market_Price]]</f>
        <v>1760.71</v>
      </c>
      <c r="J2843" s="1">
        <f>Table2[[#This Row],[Selling_Price]]</f>
        <v>3398.74</v>
      </c>
      <c r="K2843" s="1">
        <f>Table2[[#This Row],[Quantity]]</f>
        <v>6</v>
      </c>
      <c r="L2843" s="1" t="str">
        <f>IF(ISBLANK(Table2[[#This Row],[Status]]), "No Data Entered", IFERROR(Table2[[#This Row],[Status]], "No Data Entered"))</f>
        <v>Ongoing</v>
      </c>
    </row>
    <row r="2844" spans="1:12" x14ac:dyDescent="0.3">
      <c r="A2844" s="1" t="str">
        <f>Table2[[#This Row],[Product_ID]]</f>
        <v>PRO8941</v>
      </c>
      <c r="B2844" s="1" t="str">
        <f>Table2[[#This Row],[Customer_ID]]</f>
        <v>CUST12450</v>
      </c>
      <c r="C2844" s="14" t="str">
        <f>Table2[[#This Row],[Date]]</f>
        <v>15/12/2020</v>
      </c>
      <c r="D2844" s="1" t="str">
        <f>TRIM(PROPER(Table2[[#This Row],[Product_Name]]))</f>
        <v>Headphones</v>
      </c>
      <c r="E2844" s="1" t="str">
        <f>TRIM(PROPER(Table2[[#This Row],[Country]]))</f>
        <v>India</v>
      </c>
      <c r="F2844" s="1" t="str">
        <f>TRIM(PROPER(Table2[[#This Row],[Category]]))</f>
        <v>Electronics</v>
      </c>
      <c r="G2844" s="1" t="str">
        <f>TRIM(PROPER(Table2[[#This Row],[Brand]]))</f>
        <v>Sony</v>
      </c>
      <c r="H2844" s="1">
        <f>Table2[[#This Row],[Supplier_ID]]</f>
        <v>1088</v>
      </c>
      <c r="I2844" s="1">
        <f>Table2[[#This Row],[Market_Price]]</f>
        <v>775.67</v>
      </c>
      <c r="J2844" s="1">
        <f>Table2[[#This Row],[Selling_Price]]</f>
        <v>1286.75</v>
      </c>
      <c r="K2844" s="1">
        <f>Table2[[#This Row],[Quantity]]</f>
        <v>280</v>
      </c>
      <c r="L2844" s="1" t="str">
        <f>IF(ISBLANK(Table2[[#This Row],[Status]]), "No Data Entered", IFERROR(Table2[[#This Row],[Status]], "No Data Entered"))</f>
        <v>Ongoing</v>
      </c>
    </row>
    <row r="2845" spans="1:12" x14ac:dyDescent="0.3">
      <c r="A2845" s="1" t="str">
        <f>Table2[[#This Row],[Product_ID]]</f>
        <v>PRO6324</v>
      </c>
      <c r="B2845" s="1" t="str">
        <f>Table2[[#This Row],[Customer_ID]]</f>
        <v>CUST12585</v>
      </c>
      <c r="C2845" s="14" t="str">
        <f>Table2[[#This Row],[Date]]</f>
        <v>06/04/2023</v>
      </c>
      <c r="D2845" s="1" t="str">
        <f>TRIM(PROPER(Table2[[#This Row],[Product_Name]]))</f>
        <v>Headphones</v>
      </c>
      <c r="E2845" s="1" t="str">
        <f>TRIM(PROPER(Table2[[#This Row],[Country]]))</f>
        <v>Canada</v>
      </c>
      <c r="F2845" s="1" t="str">
        <f>TRIM(PROPER(Table2[[#This Row],[Category]]))</f>
        <v>Electronics</v>
      </c>
      <c r="G2845" s="1" t="str">
        <f>TRIM(PROPER(Table2[[#This Row],[Brand]]))</f>
        <v>Lenovo</v>
      </c>
      <c r="H2845" s="1">
        <f>Table2[[#This Row],[Supplier_ID]]</f>
        <v>1067</v>
      </c>
      <c r="I2845" s="1">
        <f>Table2[[#This Row],[Market_Price]]</f>
        <v>1160.75</v>
      </c>
      <c r="J2845" s="1">
        <f>Table2[[#This Row],[Selling_Price]]</f>
        <v>1818.12</v>
      </c>
      <c r="K2845" s="1">
        <f>Table2[[#This Row],[Quantity]]</f>
        <v>133</v>
      </c>
      <c r="L2845" s="1" t="str">
        <f>IF(ISBLANK(Table2[[#This Row],[Status]]), "No Data Entered", IFERROR(Table2[[#This Row],[Status]], "No Data Entered"))</f>
        <v>Ongoing</v>
      </c>
    </row>
    <row r="2846" spans="1:12" x14ac:dyDescent="0.3">
      <c r="A2846" s="1" t="str">
        <f>Table2[[#This Row],[Product_ID]]</f>
        <v>PRO4050</v>
      </c>
      <c r="B2846" s="1" t="str">
        <f>Table2[[#This Row],[Customer_ID]]</f>
        <v>CUST12761</v>
      </c>
      <c r="C2846" s="14" t="str">
        <f>Table2[[#This Row],[Date]]</f>
        <v>30/05/2024</v>
      </c>
      <c r="D2846" s="1" t="str">
        <f>TRIM(PROPER(Table2[[#This Row],[Product_Name]]))</f>
        <v>Keyboard</v>
      </c>
      <c r="E2846" s="1" t="str">
        <f>TRIM(PROPER(Table2[[#This Row],[Country]]))</f>
        <v>Japan</v>
      </c>
      <c r="F2846" s="1" t="str">
        <f>TRIM(PROPER(Table2[[#This Row],[Category]]))</f>
        <v>Accessories</v>
      </c>
      <c r="G2846" s="1" t="str">
        <f>TRIM(PROPER(Table2[[#This Row],[Brand]]))</f>
        <v>Microsoft</v>
      </c>
      <c r="H2846" s="1">
        <f>Table2[[#This Row],[Supplier_ID]]</f>
        <v>1011</v>
      </c>
      <c r="I2846" s="1">
        <f>Table2[[#This Row],[Market_Price]]</f>
        <v>578.09</v>
      </c>
      <c r="J2846" s="1">
        <f>Table2[[#This Row],[Selling_Price]]</f>
        <v>768.37</v>
      </c>
      <c r="K2846" s="1">
        <f>Table2[[#This Row],[Quantity]]</f>
        <v>50</v>
      </c>
      <c r="L2846" s="1" t="str">
        <f>IF(ISBLANK(Table2[[#This Row],[Status]]), "No Data Entered", IFERROR(Table2[[#This Row],[Status]], "No Data Entered"))</f>
        <v>Ongoing</v>
      </c>
    </row>
    <row r="2847" spans="1:12" x14ac:dyDescent="0.3">
      <c r="A2847" s="1" t="str">
        <f>Table2[[#This Row],[Product_ID]]</f>
        <v>PRO1680</v>
      </c>
      <c r="B2847" s="1" t="str">
        <f>Table2[[#This Row],[Customer_ID]]</f>
        <v>CUST12770</v>
      </c>
      <c r="C2847" s="14" t="str">
        <f>Table2[[#This Row],[Date]]</f>
        <v>23/05/2022</v>
      </c>
      <c r="D2847" s="1" t="str">
        <f>TRIM(PROPER(Table2[[#This Row],[Product_Name]]))</f>
        <v>Monitor</v>
      </c>
      <c r="E2847" s="1" t="str">
        <f>TRIM(PROPER(Table2[[#This Row],[Country]]))</f>
        <v>France</v>
      </c>
      <c r="F2847" s="1" t="str">
        <f>TRIM(PROPER(Table2[[#This Row],[Category]]))</f>
        <v>Computers</v>
      </c>
      <c r="G2847" s="1" t="str">
        <f>TRIM(PROPER(Table2[[#This Row],[Brand]]))</f>
        <v>Hp</v>
      </c>
      <c r="H2847" s="1">
        <f>Table2[[#This Row],[Supplier_ID]]</f>
        <v>1040</v>
      </c>
      <c r="I2847" s="1">
        <f>Table2[[#This Row],[Market_Price]]</f>
        <v>1427.41</v>
      </c>
      <c r="J2847" s="1">
        <f>Table2[[#This Row],[Selling_Price]]</f>
        <v>2191.4299999999998</v>
      </c>
      <c r="K2847" s="1">
        <f>Table2[[#This Row],[Quantity]]</f>
        <v>213</v>
      </c>
      <c r="L2847" s="1" t="str">
        <f>IF(ISBLANK(Table2[[#This Row],[Status]]), "No Data Entered", IFERROR(Table2[[#This Row],[Status]], "No Data Entered"))</f>
        <v>Ongoing</v>
      </c>
    </row>
    <row r="2848" spans="1:12" x14ac:dyDescent="0.3">
      <c r="A2848" s="1" t="str">
        <f>Table2[[#This Row],[Product_ID]]</f>
        <v>PRO5024</v>
      </c>
      <c r="B2848" s="1" t="str">
        <f>Table2[[#This Row],[Customer_ID]]</f>
        <v>CUST12790</v>
      </c>
      <c r="C2848" s="14" t="str">
        <f>Table2[[#This Row],[Date]]</f>
        <v>31/05/2023</v>
      </c>
      <c r="D2848" s="1" t="str">
        <f>TRIM(PROPER(Table2[[#This Row],[Product_Name]]))</f>
        <v>Mouse</v>
      </c>
      <c r="E2848" s="1" t="str">
        <f>TRIM(PROPER(Table2[[#This Row],[Country]]))</f>
        <v>Canada</v>
      </c>
      <c r="F2848" s="1" t="str">
        <f>TRIM(PROPER(Table2[[#This Row],[Category]]))</f>
        <v>Electronics</v>
      </c>
      <c r="G2848" s="1" t="str">
        <f>TRIM(PROPER(Table2[[#This Row],[Brand]]))</f>
        <v>Lenovo</v>
      </c>
      <c r="H2848" s="1">
        <f>Table2[[#This Row],[Supplier_ID]]</f>
        <v>1041</v>
      </c>
      <c r="I2848" s="1">
        <f>Table2[[#This Row],[Market_Price]]</f>
        <v>61.99</v>
      </c>
      <c r="J2848" s="1">
        <f>Table2[[#This Row],[Selling_Price]]</f>
        <v>122.62</v>
      </c>
      <c r="K2848" s="1">
        <f>Table2[[#This Row],[Quantity]]</f>
        <v>380</v>
      </c>
      <c r="L2848" s="1" t="str">
        <f>IF(ISBLANK(Table2[[#This Row],[Status]]), "No Data Entered", IFERROR(Table2[[#This Row],[Status]], "No Data Entered"))</f>
        <v>Ongoing</v>
      </c>
    </row>
    <row r="2849" spans="1:12" x14ac:dyDescent="0.3">
      <c r="A2849" s="1" t="str">
        <f>Table2[[#This Row],[Product_ID]]</f>
        <v>PRO9893</v>
      </c>
      <c r="B2849" s="1" t="str">
        <f>Table2[[#This Row],[Customer_ID]]</f>
        <v>CUST12837</v>
      </c>
      <c r="C2849" s="14" t="str">
        <f>Table2[[#This Row],[Date]]</f>
        <v>14/09/2024</v>
      </c>
      <c r="D2849" s="1" t="str">
        <f>TRIM(PROPER(Table2[[#This Row],[Product_Name]]))</f>
        <v>Printer</v>
      </c>
      <c r="E2849" s="1" t="str">
        <f>TRIM(PROPER(Table2[[#This Row],[Country]]))</f>
        <v>Australia</v>
      </c>
      <c r="F2849" s="1" t="str">
        <f>TRIM(PROPER(Table2[[#This Row],[Category]]))</f>
        <v>Wearables</v>
      </c>
      <c r="G2849" s="1" t="str">
        <f>TRIM(PROPER(Table2[[#This Row],[Brand]]))</f>
        <v>Hp</v>
      </c>
      <c r="H2849" s="1">
        <f>Table2[[#This Row],[Supplier_ID]]</f>
        <v>1097</v>
      </c>
      <c r="I2849" s="1">
        <f>Table2[[#This Row],[Market_Price]]</f>
        <v>992.18</v>
      </c>
      <c r="J2849" s="1">
        <f>Table2[[#This Row],[Selling_Price]]</f>
        <v>1387.68</v>
      </c>
      <c r="K2849" s="1">
        <f>Table2[[#This Row],[Quantity]]</f>
        <v>307</v>
      </c>
      <c r="L2849" s="1" t="str">
        <f>IF(ISBLANK(Table2[[#This Row],[Status]]), "No Data Entered", IFERROR(Table2[[#This Row],[Status]], "No Data Entered"))</f>
        <v>Ongoing</v>
      </c>
    </row>
    <row r="2850" spans="1:12" x14ac:dyDescent="0.3">
      <c r="A2850" s="1" t="str">
        <f>Table2[[#This Row],[Product_ID]]</f>
        <v>PRO4583</v>
      </c>
      <c r="B2850" s="1" t="str">
        <f>Table2[[#This Row],[Customer_ID]]</f>
        <v>CUST12896</v>
      </c>
      <c r="C2850" s="14" t="str">
        <f>Table2[[#This Row],[Date]]</f>
        <v>09/03/2022</v>
      </c>
      <c r="D2850" s="1" t="str">
        <f>TRIM(PROPER(Table2[[#This Row],[Product_Name]]))</f>
        <v>Laptop</v>
      </c>
      <c r="E2850" s="1" t="str">
        <f>TRIM(PROPER(Table2[[#This Row],[Country]]))</f>
        <v>India</v>
      </c>
      <c r="F2850" s="1" t="str">
        <f>TRIM(PROPER(Table2[[#This Row],[Category]]))</f>
        <v>Accessories</v>
      </c>
      <c r="G2850" s="1" t="str">
        <f>TRIM(PROPER(Table2[[#This Row],[Brand]]))</f>
        <v>Sony</v>
      </c>
      <c r="H2850" s="1">
        <f>Table2[[#This Row],[Supplier_ID]]</f>
        <v>1039</v>
      </c>
      <c r="I2850" s="1">
        <f>Table2[[#This Row],[Market_Price]]</f>
        <v>1344.32</v>
      </c>
      <c r="J2850" s="1">
        <f>Table2[[#This Row],[Selling_Price]]</f>
        <v>2219.27</v>
      </c>
      <c r="K2850" s="1">
        <f>Table2[[#This Row],[Quantity]]</f>
        <v>340</v>
      </c>
      <c r="L2850" s="1" t="str">
        <f>IF(ISBLANK(Table2[[#This Row],[Status]]), "No Data Entered", IFERROR(Table2[[#This Row],[Status]], "No Data Entered"))</f>
        <v>Ongoing</v>
      </c>
    </row>
    <row r="2851" spans="1:12" x14ac:dyDescent="0.3">
      <c r="A2851" s="1" t="str">
        <f>Table2[[#This Row],[Product_ID]]</f>
        <v>PRO9731</v>
      </c>
      <c r="B2851" s="1" t="str">
        <f>Table2[[#This Row],[Customer_ID]]</f>
        <v>CUST13000</v>
      </c>
      <c r="C2851" s="14" t="str">
        <f>Table2[[#This Row],[Date]]</f>
        <v>14/05/2025</v>
      </c>
      <c r="D2851" s="1" t="str">
        <f>TRIM(PROPER(Table2[[#This Row],[Product_Name]]))</f>
        <v>Mouse</v>
      </c>
      <c r="E2851" s="1" t="str">
        <f>TRIM(PROPER(Table2[[#This Row],[Country]]))</f>
        <v>Uk</v>
      </c>
      <c r="F2851" s="1" t="str">
        <f>TRIM(PROPER(Table2[[#This Row],[Category]]))</f>
        <v>Computers</v>
      </c>
      <c r="G2851" s="1" t="str">
        <f>TRIM(PROPER(Table2[[#This Row],[Brand]]))</f>
        <v>Samsung</v>
      </c>
      <c r="H2851" s="1">
        <f>Table2[[#This Row],[Supplier_ID]]</f>
        <v>1045</v>
      </c>
      <c r="I2851" s="1">
        <f>Table2[[#This Row],[Market_Price]]</f>
        <v>1127.94</v>
      </c>
      <c r="J2851" s="1">
        <f>Table2[[#This Row],[Selling_Price]]</f>
        <v>1502.47</v>
      </c>
      <c r="K2851" s="1">
        <f>Table2[[#This Row],[Quantity]]</f>
        <v>377</v>
      </c>
      <c r="L2851" s="1" t="str">
        <f>IF(ISBLANK(Table2[[#This Row],[Status]]), "No Data Entered", IFERROR(Table2[[#This Row],[Status]], "No Data Entered"))</f>
        <v>Ongoing</v>
      </c>
    </row>
    <row r="2852" spans="1:12" x14ac:dyDescent="0.3">
      <c r="A2852" s="1" t="str">
        <f>Table2[[#This Row],[Product_ID]]</f>
        <v>PRO2162</v>
      </c>
      <c r="B2852" s="1" t="str">
        <f>Table2[[#This Row],[Customer_ID]]</f>
        <v>CUST13108</v>
      </c>
      <c r="C2852" s="14" t="str">
        <f>Table2[[#This Row],[Date]]</f>
        <v>29/08/2023</v>
      </c>
      <c r="D2852" s="1" t="str">
        <f>TRIM(PROPER(Table2[[#This Row],[Product_Name]]))</f>
        <v>Laptop</v>
      </c>
      <c r="E2852" s="1" t="str">
        <f>TRIM(PROPER(Table2[[#This Row],[Country]]))</f>
        <v>France</v>
      </c>
      <c r="F2852" s="1" t="str">
        <f>TRIM(PROPER(Table2[[#This Row],[Category]]))</f>
        <v>Electronics</v>
      </c>
      <c r="G2852" s="1" t="str">
        <f>TRIM(PROPER(Table2[[#This Row],[Brand]]))</f>
        <v>Microsoft</v>
      </c>
      <c r="H2852" s="1">
        <f>Table2[[#This Row],[Supplier_ID]]</f>
        <v>1034</v>
      </c>
      <c r="I2852" s="1">
        <f>Table2[[#This Row],[Market_Price]]</f>
        <v>1468.9</v>
      </c>
      <c r="J2852" s="1">
        <f>Table2[[#This Row],[Selling_Price]]</f>
        <v>2320.1</v>
      </c>
      <c r="K2852" s="1">
        <f>Table2[[#This Row],[Quantity]]</f>
        <v>155</v>
      </c>
      <c r="L2852" s="1" t="str">
        <f>IF(ISBLANK(Table2[[#This Row],[Status]]), "No Data Entered", IFERROR(Table2[[#This Row],[Status]], "No Data Entered"))</f>
        <v>Ongoing</v>
      </c>
    </row>
    <row r="2853" spans="1:12" x14ac:dyDescent="0.3">
      <c r="A2853" s="1" t="str">
        <f>Table2[[#This Row],[Product_ID]]</f>
        <v>PRO8561</v>
      </c>
      <c r="B2853" s="1" t="str">
        <f>Table2[[#This Row],[Customer_ID]]</f>
        <v>CUST13232</v>
      </c>
      <c r="C2853" s="14" t="str">
        <f>Table2[[#This Row],[Date]]</f>
        <v>20/05/2022</v>
      </c>
      <c r="D2853" s="1" t="str">
        <f>TRIM(PROPER(Table2[[#This Row],[Product_Name]]))</f>
        <v>Mouse</v>
      </c>
      <c r="E2853" s="1" t="str">
        <f>TRIM(PROPER(Table2[[#This Row],[Country]]))</f>
        <v>Usa</v>
      </c>
      <c r="F2853" s="1" t="str">
        <f>TRIM(PROPER(Table2[[#This Row],[Category]]))</f>
        <v>Electronics</v>
      </c>
      <c r="G2853" s="1" t="str">
        <f>TRIM(PROPER(Table2[[#This Row],[Brand]]))</f>
        <v>Dell</v>
      </c>
      <c r="H2853" s="1">
        <f>Table2[[#This Row],[Supplier_ID]]</f>
        <v>1062</v>
      </c>
      <c r="I2853" s="1">
        <f>Table2[[#This Row],[Market_Price]]</f>
        <v>1681.93</v>
      </c>
      <c r="J2853" s="1">
        <f>Table2[[#This Row],[Selling_Price]]</f>
        <v>2639.37</v>
      </c>
      <c r="K2853" s="1">
        <f>Table2[[#This Row],[Quantity]]</f>
        <v>103</v>
      </c>
      <c r="L2853" s="1" t="str">
        <f>IF(ISBLANK(Table2[[#This Row],[Status]]), "No Data Entered", IFERROR(Table2[[#This Row],[Status]], "No Data Entered"))</f>
        <v>Ongoing</v>
      </c>
    </row>
    <row r="2854" spans="1:12" x14ac:dyDescent="0.3">
      <c r="A2854" s="1" t="str">
        <f>Table2[[#This Row],[Product_ID]]</f>
        <v>PRO1015</v>
      </c>
      <c r="B2854" s="1" t="str">
        <f>Table2[[#This Row],[Customer_ID]]</f>
        <v>CUST13313</v>
      </c>
      <c r="C2854" s="14" t="str">
        <f>Table2[[#This Row],[Date]]</f>
        <v>12/06/2025</v>
      </c>
      <c r="D2854" s="1" t="str">
        <f>TRIM(PROPER(Table2[[#This Row],[Product_Name]]))</f>
        <v>Keyboard</v>
      </c>
      <c r="E2854" s="1" t="str">
        <f>TRIM(PROPER(Table2[[#This Row],[Country]]))</f>
        <v>China</v>
      </c>
      <c r="F2854" s="1" t="str">
        <f>TRIM(PROPER(Table2[[#This Row],[Category]]))</f>
        <v>Wearables</v>
      </c>
      <c r="G2854" s="1" t="str">
        <f>TRIM(PROPER(Table2[[#This Row],[Brand]]))</f>
        <v>Sony</v>
      </c>
      <c r="H2854" s="1">
        <f>Table2[[#This Row],[Supplier_ID]]</f>
        <v>1086</v>
      </c>
      <c r="I2854" s="1">
        <f>Table2[[#This Row],[Market_Price]]</f>
        <v>72.83</v>
      </c>
      <c r="J2854" s="1">
        <f>Table2[[#This Row],[Selling_Price]]</f>
        <v>127.15</v>
      </c>
      <c r="K2854" s="1">
        <f>Table2[[#This Row],[Quantity]]</f>
        <v>194</v>
      </c>
      <c r="L2854" s="1" t="str">
        <f>IF(ISBLANK(Table2[[#This Row],[Status]]), "No Data Entered", IFERROR(Table2[[#This Row],[Status]], "No Data Entered"))</f>
        <v>Ongoing</v>
      </c>
    </row>
    <row r="2855" spans="1:12" x14ac:dyDescent="0.3">
      <c r="A2855" s="1" t="str">
        <f>Table2[[#This Row],[Product_ID]]</f>
        <v>PRO8694</v>
      </c>
      <c r="B2855" s="1" t="str">
        <f>Table2[[#This Row],[Customer_ID]]</f>
        <v>CUST13342</v>
      </c>
      <c r="C2855" s="14" t="str">
        <f>Table2[[#This Row],[Date]]</f>
        <v>12/04/2022</v>
      </c>
      <c r="D2855" s="1" t="str">
        <f>TRIM(PROPER(Table2[[#This Row],[Product_Name]]))</f>
        <v>Keyboard</v>
      </c>
      <c r="E2855" s="1" t="str">
        <f>TRIM(PROPER(Table2[[#This Row],[Country]]))</f>
        <v>Australia</v>
      </c>
      <c r="F2855" s="1" t="str">
        <f>TRIM(PROPER(Table2[[#This Row],[Category]]))</f>
        <v>Accessories</v>
      </c>
      <c r="G2855" s="1" t="str">
        <f>TRIM(PROPER(Table2[[#This Row],[Brand]]))</f>
        <v>Samsung</v>
      </c>
      <c r="H2855" s="1">
        <f>Table2[[#This Row],[Supplier_ID]]</f>
        <v>1065</v>
      </c>
      <c r="I2855" s="1">
        <f>Table2[[#This Row],[Market_Price]]</f>
        <v>1153.24</v>
      </c>
      <c r="J2855" s="1">
        <f>Table2[[#This Row],[Selling_Price]]</f>
        <v>1825.97</v>
      </c>
      <c r="K2855" s="1">
        <f>Table2[[#This Row],[Quantity]]</f>
        <v>175</v>
      </c>
      <c r="L2855" s="1" t="str">
        <f>IF(ISBLANK(Table2[[#This Row],[Status]]), "No Data Entered", IFERROR(Table2[[#This Row],[Status]], "No Data Entered"))</f>
        <v>Ongoing</v>
      </c>
    </row>
    <row r="2856" spans="1:12" x14ac:dyDescent="0.3">
      <c r="A2856" s="1" t="str">
        <f>Table2[[#This Row],[Product_ID]]</f>
        <v>PRO9289</v>
      </c>
      <c r="B2856" s="1" t="str">
        <f>Table2[[#This Row],[Customer_ID]]</f>
        <v>CUST13393</v>
      </c>
      <c r="C2856" s="14" t="str">
        <f>Table2[[#This Row],[Date]]</f>
        <v>01/03/2025</v>
      </c>
      <c r="D2856" s="1" t="str">
        <f>TRIM(PROPER(Table2[[#This Row],[Product_Name]]))</f>
        <v>Laptop</v>
      </c>
      <c r="E2856" s="1" t="str">
        <f>TRIM(PROPER(Table2[[#This Row],[Country]]))</f>
        <v>Germany</v>
      </c>
      <c r="F2856" s="1" t="str">
        <f>TRIM(PROPER(Table2[[#This Row],[Category]]))</f>
        <v>Computers</v>
      </c>
      <c r="G2856" s="1" t="str">
        <f>TRIM(PROPER(Table2[[#This Row],[Brand]]))</f>
        <v>Microsoft</v>
      </c>
      <c r="H2856" s="1">
        <f>Table2[[#This Row],[Supplier_ID]]</f>
        <v>1024</v>
      </c>
      <c r="I2856" s="1">
        <f>Table2[[#This Row],[Market_Price]]</f>
        <v>1221.42</v>
      </c>
      <c r="J2856" s="1">
        <f>Table2[[#This Row],[Selling_Price]]</f>
        <v>2074.16</v>
      </c>
      <c r="K2856" s="1">
        <f>Table2[[#This Row],[Quantity]]</f>
        <v>373</v>
      </c>
      <c r="L2856" s="1" t="str">
        <f>IF(ISBLANK(Table2[[#This Row],[Status]]), "No Data Entered", IFERROR(Table2[[#This Row],[Status]], "No Data Entered"))</f>
        <v>Ongoing</v>
      </c>
    </row>
    <row r="2857" spans="1:12" x14ac:dyDescent="0.3">
      <c r="A2857" s="1" t="str">
        <f>Table2[[#This Row],[Product_ID]]</f>
        <v>PRO2707</v>
      </c>
      <c r="B2857" s="1" t="str">
        <f>Table2[[#This Row],[Customer_ID]]</f>
        <v>CUST13395</v>
      </c>
      <c r="C2857" s="14" t="str">
        <f>Table2[[#This Row],[Date]]</f>
        <v>10/08/2021</v>
      </c>
      <c r="D2857" s="1" t="str">
        <f>TRIM(PROPER(Table2[[#This Row],[Product_Name]]))</f>
        <v>Headphones</v>
      </c>
      <c r="E2857" s="1" t="str">
        <f>TRIM(PROPER(Table2[[#This Row],[Country]]))</f>
        <v>Uk</v>
      </c>
      <c r="F2857" s="1" t="str">
        <f>TRIM(PROPER(Table2[[#This Row],[Category]]))</f>
        <v>Electronics</v>
      </c>
      <c r="G2857" s="1" t="str">
        <f>TRIM(PROPER(Table2[[#This Row],[Brand]]))</f>
        <v>Microsoft</v>
      </c>
      <c r="H2857" s="1">
        <f>Table2[[#This Row],[Supplier_ID]]</f>
        <v>1089</v>
      </c>
      <c r="I2857" s="1">
        <f>Table2[[#This Row],[Market_Price]]</f>
        <v>1451.07</v>
      </c>
      <c r="J2857" s="1">
        <f>Table2[[#This Row],[Selling_Price]]</f>
        <v>2325.5700000000002</v>
      </c>
      <c r="K2857" s="1">
        <f>Table2[[#This Row],[Quantity]]</f>
        <v>302</v>
      </c>
      <c r="L2857" s="1" t="str">
        <f>IF(ISBLANK(Table2[[#This Row],[Status]]), "No Data Entered", IFERROR(Table2[[#This Row],[Status]], "No Data Entered"))</f>
        <v>Ongoing</v>
      </c>
    </row>
    <row r="2858" spans="1:12" x14ac:dyDescent="0.3">
      <c r="A2858" s="1" t="str">
        <f>Table2[[#This Row],[Product_ID]]</f>
        <v>PRO7496</v>
      </c>
      <c r="B2858" s="1" t="str">
        <f>Table2[[#This Row],[Customer_ID]]</f>
        <v>CUST13396</v>
      </c>
      <c r="C2858" s="14" t="str">
        <f>Table2[[#This Row],[Date]]</f>
        <v>27/04/2021</v>
      </c>
      <c r="D2858" s="1" t="str">
        <f>TRIM(PROPER(Table2[[#This Row],[Product_Name]]))</f>
        <v>Mouse</v>
      </c>
      <c r="E2858" s="1" t="str">
        <f>TRIM(PROPER(Table2[[#This Row],[Country]]))</f>
        <v>China</v>
      </c>
      <c r="F2858" s="1" t="str">
        <f>TRIM(PROPER(Table2[[#This Row],[Category]]))</f>
        <v>Electronics</v>
      </c>
      <c r="G2858" s="1" t="str">
        <f>TRIM(PROPER(Table2[[#This Row],[Brand]]))</f>
        <v>Sony</v>
      </c>
      <c r="H2858" s="1">
        <f>Table2[[#This Row],[Supplier_ID]]</f>
        <v>1029</v>
      </c>
      <c r="I2858" s="1">
        <f>Table2[[#This Row],[Market_Price]]</f>
        <v>1685.32</v>
      </c>
      <c r="J2858" s="1">
        <f>Table2[[#This Row],[Selling_Price]]</f>
        <v>3184.64</v>
      </c>
      <c r="K2858" s="1">
        <f>Table2[[#This Row],[Quantity]]</f>
        <v>398</v>
      </c>
      <c r="L2858" s="1" t="str">
        <f>IF(ISBLANK(Table2[[#This Row],[Status]]), "No Data Entered", IFERROR(Table2[[#This Row],[Status]], "No Data Entered"))</f>
        <v>Ongoing</v>
      </c>
    </row>
    <row r="2859" spans="1:12" x14ac:dyDescent="0.3">
      <c r="A2859" s="1" t="str">
        <f>Table2[[#This Row],[Product_ID]]</f>
        <v>PRO2313</v>
      </c>
      <c r="B2859" s="1" t="str">
        <f>Table2[[#This Row],[Customer_ID]]</f>
        <v>CUST13411</v>
      </c>
      <c r="C2859" s="14" t="str">
        <f>Table2[[#This Row],[Date]]</f>
        <v>26/05/2021</v>
      </c>
      <c r="D2859" s="1" t="str">
        <f>TRIM(PROPER(Table2[[#This Row],[Product_Name]]))</f>
        <v>Keyboard</v>
      </c>
      <c r="E2859" s="1" t="str">
        <f>TRIM(PROPER(Table2[[#This Row],[Country]]))</f>
        <v>Brazil</v>
      </c>
      <c r="F2859" s="1" t="str">
        <f>TRIM(PROPER(Table2[[#This Row],[Category]]))</f>
        <v>Office Supplies</v>
      </c>
      <c r="G2859" s="1" t="str">
        <f>TRIM(PROPER(Table2[[#This Row],[Brand]]))</f>
        <v>Canon</v>
      </c>
      <c r="H2859" s="1">
        <f>Table2[[#This Row],[Supplier_ID]]</f>
        <v>1005</v>
      </c>
      <c r="I2859" s="1">
        <f>Table2[[#This Row],[Market_Price]]</f>
        <v>1524.12</v>
      </c>
      <c r="J2859" s="1">
        <f>Table2[[#This Row],[Selling_Price]]</f>
        <v>1950.28</v>
      </c>
      <c r="K2859" s="1">
        <f>Table2[[#This Row],[Quantity]]</f>
        <v>327</v>
      </c>
      <c r="L2859" s="1" t="str">
        <f>IF(ISBLANK(Table2[[#This Row],[Status]]), "No Data Entered", IFERROR(Table2[[#This Row],[Status]], "No Data Entered"))</f>
        <v>Ongoing</v>
      </c>
    </row>
    <row r="2860" spans="1:12" x14ac:dyDescent="0.3">
      <c r="A2860" s="1" t="str">
        <f>Table2[[#This Row],[Product_ID]]</f>
        <v>PRO7339</v>
      </c>
      <c r="B2860" s="1" t="str">
        <f>Table2[[#This Row],[Customer_ID]]</f>
        <v>CUST13503</v>
      </c>
      <c r="C2860" s="14" t="str">
        <f>Table2[[#This Row],[Date]]</f>
        <v>06/02/2024</v>
      </c>
      <c r="D2860" s="1" t="str">
        <f>TRIM(PROPER(Table2[[#This Row],[Product_Name]]))</f>
        <v>Printer</v>
      </c>
      <c r="E2860" s="1" t="str">
        <f>TRIM(PROPER(Table2[[#This Row],[Country]]))</f>
        <v>Brazil</v>
      </c>
      <c r="F2860" s="1" t="str">
        <f>TRIM(PROPER(Table2[[#This Row],[Category]]))</f>
        <v>Electronics</v>
      </c>
      <c r="G2860" s="1" t="str">
        <f>TRIM(PROPER(Table2[[#This Row],[Brand]]))</f>
        <v>Lenovo</v>
      </c>
      <c r="H2860" s="1">
        <f>Table2[[#This Row],[Supplier_ID]]</f>
        <v>1005</v>
      </c>
      <c r="I2860" s="1">
        <f>Table2[[#This Row],[Market_Price]]</f>
        <v>1419.75</v>
      </c>
      <c r="J2860" s="1">
        <f>Table2[[#This Row],[Selling_Price]]</f>
        <v>2374.37</v>
      </c>
      <c r="K2860" s="1">
        <f>Table2[[#This Row],[Quantity]]</f>
        <v>433</v>
      </c>
      <c r="L2860" s="1" t="str">
        <f>IF(ISBLANK(Table2[[#This Row],[Status]]), "No Data Entered", IFERROR(Table2[[#This Row],[Status]], "No Data Entered"))</f>
        <v>Ongoing</v>
      </c>
    </row>
    <row r="2861" spans="1:12" x14ac:dyDescent="0.3">
      <c r="A2861" s="1" t="str">
        <f>Table2[[#This Row],[Product_ID]]</f>
        <v>PRO4572</v>
      </c>
      <c r="B2861" s="1" t="str">
        <f>Table2[[#This Row],[Customer_ID]]</f>
        <v>CUST13597</v>
      </c>
      <c r="C2861" s="14" t="str">
        <f>Table2[[#This Row],[Date]]</f>
        <v>14/01/2022</v>
      </c>
      <c r="D2861" s="1" t="str">
        <f>TRIM(PROPER(Table2[[#This Row],[Product_Name]]))</f>
        <v>Printer</v>
      </c>
      <c r="E2861" s="1" t="str">
        <f>TRIM(PROPER(Table2[[#This Row],[Country]]))</f>
        <v>Australia</v>
      </c>
      <c r="F2861" s="1" t="str">
        <f>TRIM(PROPER(Table2[[#This Row],[Category]]))</f>
        <v>Accessories</v>
      </c>
      <c r="G2861" s="1" t="str">
        <f>TRIM(PROPER(Table2[[#This Row],[Brand]]))</f>
        <v>Hp</v>
      </c>
      <c r="H2861" s="1">
        <f>Table2[[#This Row],[Supplier_ID]]</f>
        <v>1075</v>
      </c>
      <c r="I2861" s="1">
        <f>Table2[[#This Row],[Market_Price]]</f>
        <v>196.69</v>
      </c>
      <c r="J2861" s="1">
        <f>Table2[[#This Row],[Selling_Price]]</f>
        <v>293.76</v>
      </c>
      <c r="K2861" s="1">
        <f>Table2[[#This Row],[Quantity]]</f>
        <v>241</v>
      </c>
      <c r="L2861" s="1" t="str">
        <f>IF(ISBLANK(Table2[[#This Row],[Status]]), "No Data Entered", IFERROR(Table2[[#This Row],[Status]], "No Data Entered"))</f>
        <v>Ongoing</v>
      </c>
    </row>
    <row r="2862" spans="1:12" x14ac:dyDescent="0.3">
      <c r="A2862" s="1" t="str">
        <f>Table2[[#This Row],[Product_ID]]</f>
        <v>PRO1319</v>
      </c>
      <c r="B2862" s="1" t="str">
        <f>Table2[[#This Row],[Customer_ID]]</f>
        <v>CUST13656</v>
      </c>
      <c r="C2862" s="14" t="str">
        <f>Table2[[#This Row],[Date]]</f>
        <v>14/12/2022</v>
      </c>
      <c r="D2862" s="1" t="str">
        <f>TRIM(PROPER(Table2[[#This Row],[Product_Name]]))</f>
        <v>Laptop</v>
      </c>
      <c r="E2862" s="1" t="str">
        <f>TRIM(PROPER(Table2[[#This Row],[Country]]))</f>
        <v>China</v>
      </c>
      <c r="F2862" s="1" t="str">
        <f>TRIM(PROPER(Table2[[#This Row],[Category]]))</f>
        <v>Accessories</v>
      </c>
      <c r="G2862" s="1" t="str">
        <f>TRIM(PROPER(Table2[[#This Row],[Brand]]))</f>
        <v>Asus</v>
      </c>
      <c r="H2862" s="1">
        <f>Table2[[#This Row],[Supplier_ID]]</f>
        <v>1099</v>
      </c>
      <c r="I2862" s="1">
        <f>Table2[[#This Row],[Market_Price]]</f>
        <v>1413.46</v>
      </c>
      <c r="J2862" s="1">
        <f>Table2[[#This Row],[Selling_Price]]</f>
        <v>2465.06</v>
      </c>
      <c r="K2862" s="1">
        <f>Table2[[#This Row],[Quantity]]</f>
        <v>455</v>
      </c>
      <c r="L2862" s="1" t="str">
        <f>IF(ISBLANK(Table2[[#This Row],[Status]]), "No Data Entered", IFERROR(Table2[[#This Row],[Status]], "No Data Entered"))</f>
        <v>Ongoing</v>
      </c>
    </row>
    <row r="2863" spans="1:12" x14ac:dyDescent="0.3">
      <c r="A2863" s="1" t="str">
        <f>Table2[[#This Row],[Product_ID]]</f>
        <v>PRO8392</v>
      </c>
      <c r="B2863" s="1" t="str">
        <f>Table2[[#This Row],[Customer_ID]]</f>
        <v>CUST13905</v>
      </c>
      <c r="C2863" s="14" t="str">
        <f>Table2[[#This Row],[Date]]</f>
        <v>04/10/2022</v>
      </c>
      <c r="D2863" s="1" t="str">
        <f>TRIM(PROPER(Table2[[#This Row],[Product_Name]]))</f>
        <v>Smartphone</v>
      </c>
      <c r="E2863" s="1" t="str">
        <f>TRIM(PROPER(Table2[[#This Row],[Country]]))</f>
        <v>France</v>
      </c>
      <c r="F2863" s="1" t="str">
        <f>TRIM(PROPER(Table2[[#This Row],[Category]]))</f>
        <v>Computers</v>
      </c>
      <c r="G2863" s="1" t="str">
        <f>TRIM(PROPER(Table2[[#This Row],[Brand]]))</f>
        <v>Sony</v>
      </c>
      <c r="H2863" s="1">
        <f>Table2[[#This Row],[Supplier_ID]]</f>
        <v>1018</v>
      </c>
      <c r="I2863" s="1">
        <f>Table2[[#This Row],[Market_Price]]</f>
        <v>845.04</v>
      </c>
      <c r="J2863" s="1">
        <f>Table2[[#This Row],[Selling_Price]]</f>
        <v>1633.14</v>
      </c>
      <c r="K2863" s="1">
        <f>Table2[[#This Row],[Quantity]]</f>
        <v>496</v>
      </c>
      <c r="L2863" s="1" t="str">
        <f>IF(ISBLANK(Table2[[#This Row],[Status]]), "No Data Entered", IFERROR(Table2[[#This Row],[Status]], "No Data Entered"))</f>
        <v>Ongoing</v>
      </c>
    </row>
    <row r="2864" spans="1:12" x14ac:dyDescent="0.3">
      <c r="A2864" s="1" t="str">
        <f>Table2[[#This Row],[Product_ID]]</f>
        <v>PRO9867</v>
      </c>
      <c r="B2864" s="1" t="str">
        <f>Table2[[#This Row],[Customer_ID]]</f>
        <v>CUST13941</v>
      </c>
      <c r="C2864" s="14" t="str">
        <f>Table2[[#This Row],[Date]]</f>
        <v>04/04/2024</v>
      </c>
      <c r="D2864" s="1" t="str">
        <f>TRIM(PROPER(Table2[[#This Row],[Product_Name]]))</f>
        <v>Mouse</v>
      </c>
      <c r="E2864" s="1" t="str">
        <f>TRIM(PROPER(Table2[[#This Row],[Country]]))</f>
        <v>Canada</v>
      </c>
      <c r="F2864" s="1" t="str">
        <f>TRIM(PROPER(Table2[[#This Row],[Category]]))</f>
        <v>Office Supplies</v>
      </c>
      <c r="G2864" s="1" t="str">
        <f>TRIM(PROPER(Table2[[#This Row],[Brand]]))</f>
        <v>Lenovo</v>
      </c>
      <c r="H2864" s="1">
        <f>Table2[[#This Row],[Supplier_ID]]</f>
        <v>1078</v>
      </c>
      <c r="I2864" s="1">
        <f>Table2[[#This Row],[Market_Price]]</f>
        <v>536.70000000000005</v>
      </c>
      <c r="J2864" s="1">
        <f>Table2[[#This Row],[Selling_Price]]</f>
        <v>971.35</v>
      </c>
      <c r="K2864" s="1">
        <f>Table2[[#This Row],[Quantity]]</f>
        <v>247</v>
      </c>
      <c r="L2864" s="1" t="str">
        <f>IF(ISBLANK(Table2[[#This Row],[Status]]), "No Data Entered", IFERROR(Table2[[#This Row],[Status]], "No Data Entered"))</f>
        <v>Ongoing</v>
      </c>
    </row>
    <row r="2865" spans="1:12" x14ac:dyDescent="0.3">
      <c r="A2865" s="1" t="str">
        <f>Table2[[#This Row],[Product_ID]]</f>
        <v>PRO6574</v>
      </c>
      <c r="B2865" s="1" t="str">
        <f>Table2[[#This Row],[Customer_ID]]</f>
        <v>CUST14035</v>
      </c>
      <c r="C2865" s="14" t="str">
        <f>Table2[[#This Row],[Date]]</f>
        <v>14/01/2020</v>
      </c>
      <c r="D2865" s="1" t="str">
        <f>TRIM(PROPER(Table2[[#This Row],[Product_Name]]))</f>
        <v>Headphones</v>
      </c>
      <c r="E2865" s="1" t="str">
        <f>TRIM(PROPER(Table2[[#This Row],[Country]]))</f>
        <v>China</v>
      </c>
      <c r="F2865" s="1" t="str">
        <f>TRIM(PROPER(Table2[[#This Row],[Category]]))</f>
        <v>Accessories</v>
      </c>
      <c r="G2865" s="1" t="str">
        <f>TRIM(PROPER(Table2[[#This Row],[Brand]]))</f>
        <v>Microsoft</v>
      </c>
      <c r="H2865" s="1">
        <f>Table2[[#This Row],[Supplier_ID]]</f>
        <v>1010</v>
      </c>
      <c r="I2865" s="1">
        <f>Table2[[#This Row],[Market_Price]]</f>
        <v>1595.39</v>
      </c>
      <c r="J2865" s="1">
        <f>Table2[[#This Row],[Selling_Price]]</f>
        <v>1770.97</v>
      </c>
      <c r="K2865" s="1">
        <f>Table2[[#This Row],[Quantity]]</f>
        <v>464</v>
      </c>
      <c r="L2865" s="1" t="str">
        <f>IF(ISBLANK(Table2[[#This Row],[Status]]), "No Data Entered", IFERROR(Table2[[#This Row],[Status]], "No Data Entered"))</f>
        <v>Ongoing</v>
      </c>
    </row>
    <row r="2866" spans="1:12" x14ac:dyDescent="0.3">
      <c r="A2866" s="1" t="str">
        <f>Table2[[#This Row],[Product_ID]]</f>
        <v>PRO6036</v>
      </c>
      <c r="B2866" s="1" t="str">
        <f>Table2[[#This Row],[Customer_ID]]</f>
        <v>CUST14185</v>
      </c>
      <c r="C2866" s="14" t="str">
        <f>Table2[[#This Row],[Date]]</f>
        <v>21/06/2024</v>
      </c>
      <c r="D2866" s="1" t="str">
        <f>TRIM(PROPER(Table2[[#This Row],[Product_Name]]))</f>
        <v>Camera</v>
      </c>
      <c r="E2866" s="1" t="str">
        <f>TRIM(PROPER(Table2[[#This Row],[Country]]))</f>
        <v>Canada</v>
      </c>
      <c r="F2866" s="1" t="str">
        <f>TRIM(PROPER(Table2[[#This Row],[Category]]))</f>
        <v>Office Supplies</v>
      </c>
      <c r="G2866" s="1" t="str">
        <f>TRIM(PROPER(Table2[[#This Row],[Brand]]))</f>
        <v>Samsung</v>
      </c>
      <c r="H2866" s="1">
        <f>Table2[[#This Row],[Supplier_ID]]</f>
        <v>1064</v>
      </c>
      <c r="I2866" s="1">
        <f>Table2[[#This Row],[Market_Price]]</f>
        <v>350.59</v>
      </c>
      <c r="J2866" s="1">
        <f>Table2[[#This Row],[Selling_Price]]</f>
        <v>569.41</v>
      </c>
      <c r="K2866" s="1">
        <f>Table2[[#This Row],[Quantity]]</f>
        <v>338</v>
      </c>
      <c r="L2866" s="1" t="str">
        <f>IF(ISBLANK(Table2[[#This Row],[Status]]), "No Data Entered", IFERROR(Table2[[#This Row],[Status]], "No Data Entered"))</f>
        <v>Ongoing</v>
      </c>
    </row>
    <row r="2867" spans="1:12" x14ac:dyDescent="0.3">
      <c r="A2867" s="1" t="str">
        <f>Table2[[#This Row],[Product_ID]]</f>
        <v>PRO1498</v>
      </c>
      <c r="B2867" s="1" t="str">
        <f>Table2[[#This Row],[Customer_ID]]</f>
        <v>CUST14292</v>
      </c>
      <c r="C2867" s="14" t="str">
        <f>Table2[[#This Row],[Date]]</f>
        <v>11/09/2021</v>
      </c>
      <c r="D2867" s="1" t="str">
        <f>TRIM(PROPER(Table2[[#This Row],[Product_Name]]))</f>
        <v>Smartwatch</v>
      </c>
      <c r="E2867" s="1" t="str">
        <f>TRIM(PROPER(Table2[[#This Row],[Country]]))</f>
        <v>Uk</v>
      </c>
      <c r="F2867" s="1" t="str">
        <f>TRIM(PROPER(Table2[[#This Row],[Category]]))</f>
        <v>Electronics</v>
      </c>
      <c r="G2867" s="1" t="str">
        <f>TRIM(PROPER(Table2[[#This Row],[Brand]]))</f>
        <v>Apple</v>
      </c>
      <c r="H2867" s="1">
        <f>Table2[[#This Row],[Supplier_ID]]</f>
        <v>1048</v>
      </c>
      <c r="I2867" s="1">
        <f>Table2[[#This Row],[Market_Price]]</f>
        <v>1101.6199999999999</v>
      </c>
      <c r="J2867" s="1">
        <f>Table2[[#This Row],[Selling_Price]]</f>
        <v>1289.2</v>
      </c>
      <c r="K2867" s="1">
        <f>Table2[[#This Row],[Quantity]]</f>
        <v>154</v>
      </c>
      <c r="L2867" s="1" t="str">
        <f>IF(ISBLANK(Table2[[#This Row],[Status]]), "No Data Entered", IFERROR(Table2[[#This Row],[Status]], "No Data Entered"))</f>
        <v>Ongoing</v>
      </c>
    </row>
    <row r="2868" spans="1:12" x14ac:dyDescent="0.3">
      <c r="A2868" s="1" t="str">
        <f>Table2[[#This Row],[Product_ID]]</f>
        <v>PRO5622</v>
      </c>
      <c r="B2868" s="1" t="str">
        <f>Table2[[#This Row],[Customer_ID]]</f>
        <v>CUST14302</v>
      </c>
      <c r="C2868" s="14" t="str">
        <f>Table2[[#This Row],[Date]]</f>
        <v>07/06/2024</v>
      </c>
      <c r="D2868" s="1" t="str">
        <f>TRIM(PROPER(Table2[[#This Row],[Product_Name]]))</f>
        <v>Camera</v>
      </c>
      <c r="E2868" s="1" t="str">
        <f>TRIM(PROPER(Table2[[#This Row],[Country]]))</f>
        <v>France</v>
      </c>
      <c r="F2868" s="1" t="str">
        <f>TRIM(PROPER(Table2[[#This Row],[Category]]))</f>
        <v>Office Supplies</v>
      </c>
      <c r="G2868" s="1" t="str">
        <f>TRIM(PROPER(Table2[[#This Row],[Brand]]))</f>
        <v>Sony</v>
      </c>
      <c r="H2868" s="1">
        <f>Table2[[#This Row],[Supplier_ID]]</f>
        <v>1002</v>
      </c>
      <c r="I2868" s="1">
        <f>Table2[[#This Row],[Market_Price]]</f>
        <v>1015.73</v>
      </c>
      <c r="J2868" s="1">
        <f>Table2[[#This Row],[Selling_Price]]</f>
        <v>1846.74</v>
      </c>
      <c r="K2868" s="1">
        <f>Table2[[#This Row],[Quantity]]</f>
        <v>444</v>
      </c>
      <c r="L2868" s="1" t="str">
        <f>IF(ISBLANK(Table2[[#This Row],[Status]]), "No Data Entered", IFERROR(Table2[[#This Row],[Status]], "No Data Entered"))</f>
        <v>Ongoing</v>
      </c>
    </row>
    <row r="2869" spans="1:12" x14ac:dyDescent="0.3">
      <c r="A2869" s="1" t="str">
        <f>Table2[[#This Row],[Product_ID]]</f>
        <v>PRO3079</v>
      </c>
      <c r="B2869" s="1" t="str">
        <f>Table2[[#This Row],[Customer_ID]]</f>
        <v>CUST14385</v>
      </c>
      <c r="C2869" s="14" t="str">
        <f>Table2[[#This Row],[Date]]</f>
        <v>05/03/2023</v>
      </c>
      <c r="D2869" s="1" t="str">
        <f>TRIM(PROPER(Table2[[#This Row],[Product_Name]]))</f>
        <v>Camera</v>
      </c>
      <c r="E2869" s="1" t="str">
        <f>TRIM(PROPER(Table2[[#This Row],[Country]]))</f>
        <v>France</v>
      </c>
      <c r="F2869" s="1" t="str">
        <f>TRIM(PROPER(Table2[[#This Row],[Category]]))</f>
        <v>Accessories</v>
      </c>
      <c r="G2869" s="1" t="str">
        <f>TRIM(PROPER(Table2[[#This Row],[Brand]]))</f>
        <v>Lenovo</v>
      </c>
      <c r="H2869" s="1">
        <f>Table2[[#This Row],[Supplier_ID]]</f>
        <v>1054</v>
      </c>
      <c r="I2869" s="1">
        <f>Table2[[#This Row],[Market_Price]]</f>
        <v>847.54</v>
      </c>
      <c r="J2869" s="1">
        <f>Table2[[#This Row],[Selling_Price]]</f>
        <v>1220.56</v>
      </c>
      <c r="K2869" s="1">
        <f>Table2[[#This Row],[Quantity]]</f>
        <v>367</v>
      </c>
      <c r="L2869" s="1" t="str">
        <f>IF(ISBLANK(Table2[[#This Row],[Status]]), "No Data Entered", IFERROR(Table2[[#This Row],[Status]], "No Data Entered"))</f>
        <v>Ongoing</v>
      </c>
    </row>
    <row r="2870" spans="1:12" x14ac:dyDescent="0.3">
      <c r="A2870" s="1" t="str">
        <f>Table2[[#This Row],[Product_ID]]</f>
        <v>PRO8329</v>
      </c>
      <c r="B2870" s="1" t="str">
        <f>Table2[[#This Row],[Customer_ID]]</f>
        <v>CUST14511</v>
      </c>
      <c r="C2870" s="14" t="str">
        <f>Table2[[#This Row],[Date]]</f>
        <v>12/03/2023</v>
      </c>
      <c r="D2870" s="1" t="str">
        <f>TRIM(PROPER(Table2[[#This Row],[Product_Name]]))</f>
        <v>Mouse</v>
      </c>
      <c r="E2870" s="1" t="str">
        <f>TRIM(PROPER(Table2[[#This Row],[Country]]))</f>
        <v>Usa</v>
      </c>
      <c r="F2870" s="1" t="str">
        <f>TRIM(PROPER(Table2[[#This Row],[Category]]))</f>
        <v>Accessories</v>
      </c>
      <c r="G2870" s="1" t="str">
        <f>TRIM(PROPER(Table2[[#This Row],[Brand]]))</f>
        <v>Sony</v>
      </c>
      <c r="H2870" s="1">
        <f>Table2[[#This Row],[Supplier_ID]]</f>
        <v>1094</v>
      </c>
      <c r="I2870" s="1">
        <f>Table2[[#This Row],[Market_Price]]</f>
        <v>1067.77</v>
      </c>
      <c r="J2870" s="1">
        <f>Table2[[#This Row],[Selling_Price]]</f>
        <v>1418.94</v>
      </c>
      <c r="K2870" s="1">
        <f>Table2[[#This Row],[Quantity]]</f>
        <v>394</v>
      </c>
      <c r="L2870" s="1" t="str">
        <f>IF(ISBLANK(Table2[[#This Row],[Status]]), "No Data Entered", IFERROR(Table2[[#This Row],[Status]], "No Data Entered"))</f>
        <v>Ongoing</v>
      </c>
    </row>
    <row r="2871" spans="1:12" x14ac:dyDescent="0.3">
      <c r="A2871" s="1" t="str">
        <f>Table2[[#This Row],[Product_ID]]</f>
        <v>PRO5392</v>
      </c>
      <c r="B2871" s="1" t="str">
        <f>Table2[[#This Row],[Customer_ID]]</f>
        <v>CUST14666</v>
      </c>
      <c r="C2871" s="14" t="str">
        <f>Table2[[#This Row],[Date]]</f>
        <v>02/12/2021</v>
      </c>
      <c r="D2871" s="1" t="str">
        <f>TRIM(PROPER(Table2[[#This Row],[Product_Name]]))</f>
        <v>Tablet</v>
      </c>
      <c r="E2871" s="1" t="str">
        <f>TRIM(PROPER(Table2[[#This Row],[Country]]))</f>
        <v>Germany</v>
      </c>
      <c r="F2871" s="1" t="str">
        <f>TRIM(PROPER(Table2[[#This Row],[Category]]))</f>
        <v>Electronics</v>
      </c>
      <c r="G2871" s="1" t="str">
        <f>TRIM(PROPER(Table2[[#This Row],[Brand]]))</f>
        <v>Microsoft</v>
      </c>
      <c r="H2871" s="1">
        <f>Table2[[#This Row],[Supplier_ID]]</f>
        <v>1031</v>
      </c>
      <c r="I2871" s="1">
        <f>Table2[[#This Row],[Market_Price]]</f>
        <v>432.11</v>
      </c>
      <c r="J2871" s="1">
        <f>Table2[[#This Row],[Selling_Price]]</f>
        <v>729.9</v>
      </c>
      <c r="K2871" s="1">
        <f>Table2[[#This Row],[Quantity]]</f>
        <v>214</v>
      </c>
      <c r="L2871" s="1" t="str">
        <f>IF(ISBLANK(Table2[[#This Row],[Status]]), "No Data Entered", IFERROR(Table2[[#This Row],[Status]], "No Data Entered"))</f>
        <v>Ongoing</v>
      </c>
    </row>
    <row r="2872" spans="1:12" x14ac:dyDescent="0.3">
      <c r="A2872" s="1" t="str">
        <f>Table2[[#This Row],[Product_ID]]</f>
        <v>PRO7337</v>
      </c>
      <c r="B2872" s="1" t="str">
        <f>Table2[[#This Row],[Customer_ID]]</f>
        <v>CUST14905</v>
      </c>
      <c r="C2872" s="14" t="str">
        <f>Table2[[#This Row],[Date]]</f>
        <v>24/04/2023</v>
      </c>
      <c r="D2872" s="1" t="str">
        <f>TRIM(PROPER(Table2[[#This Row],[Product_Name]]))</f>
        <v>Printer</v>
      </c>
      <c r="E2872" s="1" t="str">
        <f>TRIM(PROPER(Table2[[#This Row],[Country]]))</f>
        <v>India</v>
      </c>
      <c r="F2872" s="1" t="str">
        <f>TRIM(PROPER(Table2[[#This Row],[Category]]))</f>
        <v>Computers</v>
      </c>
      <c r="G2872" s="1" t="str">
        <f>TRIM(PROPER(Table2[[#This Row],[Brand]]))</f>
        <v>Apple</v>
      </c>
      <c r="H2872" s="1">
        <f>Table2[[#This Row],[Supplier_ID]]</f>
        <v>1033</v>
      </c>
      <c r="I2872" s="1">
        <f>Table2[[#This Row],[Market_Price]]</f>
        <v>253.18</v>
      </c>
      <c r="J2872" s="1">
        <f>Table2[[#This Row],[Selling_Price]]</f>
        <v>317.77</v>
      </c>
      <c r="K2872" s="1">
        <f>Table2[[#This Row],[Quantity]]</f>
        <v>1</v>
      </c>
      <c r="L2872" s="1" t="str">
        <f>IF(ISBLANK(Table2[[#This Row],[Status]]), "No Data Entered", IFERROR(Table2[[#This Row],[Status]], "No Data Entered"))</f>
        <v>Ongoing</v>
      </c>
    </row>
    <row r="2873" spans="1:12" x14ac:dyDescent="0.3">
      <c r="A2873" s="1" t="str">
        <f>Table2[[#This Row],[Product_ID]]</f>
        <v>PRO8176</v>
      </c>
      <c r="B2873" s="1" t="str">
        <f>Table2[[#This Row],[Customer_ID]]</f>
        <v>CUST15036</v>
      </c>
      <c r="C2873" s="14" t="str">
        <f>Table2[[#This Row],[Date]]</f>
        <v>23/02/2021</v>
      </c>
      <c r="D2873" s="1" t="str">
        <f>TRIM(PROPER(Table2[[#This Row],[Product_Name]]))</f>
        <v>Printer</v>
      </c>
      <c r="E2873" s="1" t="str">
        <f>TRIM(PROPER(Table2[[#This Row],[Country]]))</f>
        <v>Usa</v>
      </c>
      <c r="F2873" s="1" t="str">
        <f>TRIM(PROPER(Table2[[#This Row],[Category]]))</f>
        <v>Accessories</v>
      </c>
      <c r="G2873" s="1" t="str">
        <f>TRIM(PROPER(Table2[[#This Row],[Brand]]))</f>
        <v>Asus</v>
      </c>
      <c r="H2873" s="1">
        <f>Table2[[#This Row],[Supplier_ID]]</f>
        <v>1097</v>
      </c>
      <c r="I2873" s="1">
        <f>Table2[[#This Row],[Market_Price]]</f>
        <v>1546.55</v>
      </c>
      <c r="J2873" s="1">
        <f>Table2[[#This Row],[Selling_Price]]</f>
        <v>1958.61</v>
      </c>
      <c r="K2873" s="1">
        <f>Table2[[#This Row],[Quantity]]</f>
        <v>317</v>
      </c>
      <c r="L2873" s="1" t="str">
        <f>IF(ISBLANK(Table2[[#This Row],[Status]]), "No Data Entered", IFERROR(Table2[[#This Row],[Status]], "No Data Entered"))</f>
        <v>Ongoing</v>
      </c>
    </row>
    <row r="2874" spans="1:12" x14ac:dyDescent="0.3">
      <c r="A2874" s="1" t="str">
        <f>Table2[[#This Row],[Product_ID]]</f>
        <v>PRO4908</v>
      </c>
      <c r="B2874" s="1" t="str">
        <f>Table2[[#This Row],[Customer_ID]]</f>
        <v>CUST15064</v>
      </c>
      <c r="C2874" s="14" t="str">
        <f>Table2[[#This Row],[Date]]</f>
        <v>24/08/2020</v>
      </c>
      <c r="D2874" s="1" t="str">
        <f>TRIM(PROPER(Table2[[#This Row],[Product_Name]]))</f>
        <v>Smartwatch</v>
      </c>
      <c r="E2874" s="1" t="str">
        <f>TRIM(PROPER(Table2[[#This Row],[Country]]))</f>
        <v>Germany</v>
      </c>
      <c r="F2874" s="1" t="str">
        <f>TRIM(PROPER(Table2[[#This Row],[Category]]))</f>
        <v>Wearables</v>
      </c>
      <c r="G2874" s="1" t="str">
        <f>TRIM(PROPER(Table2[[#This Row],[Brand]]))</f>
        <v>Hp</v>
      </c>
      <c r="H2874" s="1">
        <f>Table2[[#This Row],[Supplier_ID]]</f>
        <v>1084</v>
      </c>
      <c r="I2874" s="1">
        <f>Table2[[#This Row],[Market_Price]]</f>
        <v>1568.28</v>
      </c>
      <c r="J2874" s="1">
        <f>Table2[[#This Row],[Selling_Price]]</f>
        <v>3074.76</v>
      </c>
      <c r="K2874" s="1">
        <f>Table2[[#This Row],[Quantity]]</f>
        <v>469</v>
      </c>
      <c r="L2874" s="1" t="str">
        <f>IF(ISBLANK(Table2[[#This Row],[Status]]), "No Data Entered", IFERROR(Table2[[#This Row],[Status]], "No Data Entered"))</f>
        <v>Ongoing</v>
      </c>
    </row>
    <row r="2875" spans="1:12" x14ac:dyDescent="0.3">
      <c r="A2875" s="1" t="str">
        <f>Table2[[#This Row],[Product_ID]]</f>
        <v>PRO7968</v>
      </c>
      <c r="B2875" s="1" t="str">
        <f>Table2[[#This Row],[Customer_ID]]</f>
        <v>CUST15067</v>
      </c>
      <c r="C2875" s="14" t="str">
        <f>Table2[[#This Row],[Date]]</f>
        <v>04/07/2022</v>
      </c>
      <c r="D2875" s="1" t="str">
        <f>TRIM(PROPER(Table2[[#This Row],[Product_Name]]))</f>
        <v>Headphones</v>
      </c>
      <c r="E2875" s="1" t="str">
        <f>TRIM(PROPER(Table2[[#This Row],[Country]]))</f>
        <v>Japan</v>
      </c>
      <c r="F2875" s="1" t="str">
        <f>TRIM(PROPER(Table2[[#This Row],[Category]]))</f>
        <v>Wearables</v>
      </c>
      <c r="G2875" s="1" t="str">
        <f>TRIM(PROPER(Table2[[#This Row],[Brand]]))</f>
        <v>Microsoft</v>
      </c>
      <c r="H2875" s="1">
        <f>Table2[[#This Row],[Supplier_ID]]</f>
        <v>1074</v>
      </c>
      <c r="I2875" s="1">
        <f>Table2[[#This Row],[Market_Price]]</f>
        <v>853.65</v>
      </c>
      <c r="J2875" s="1">
        <f>Table2[[#This Row],[Selling_Price]]</f>
        <v>1036.25</v>
      </c>
      <c r="K2875" s="1">
        <f>Table2[[#This Row],[Quantity]]</f>
        <v>397</v>
      </c>
      <c r="L2875" s="1" t="str">
        <f>IF(ISBLANK(Table2[[#This Row],[Status]]), "No Data Entered", IFERROR(Table2[[#This Row],[Status]], "No Data Entered"))</f>
        <v>Ongoing</v>
      </c>
    </row>
    <row r="2876" spans="1:12" x14ac:dyDescent="0.3">
      <c r="A2876" s="1" t="str">
        <f>Table2[[#This Row],[Product_ID]]</f>
        <v>PRO8546</v>
      </c>
      <c r="B2876" s="1" t="str">
        <f>Table2[[#This Row],[Customer_ID]]</f>
        <v>CUST15124</v>
      </c>
      <c r="C2876" s="14" t="str">
        <f>Table2[[#This Row],[Date]]</f>
        <v>30/08/2024</v>
      </c>
      <c r="D2876" s="1" t="str">
        <f>TRIM(PROPER(Table2[[#This Row],[Product_Name]]))</f>
        <v>Tablet</v>
      </c>
      <c r="E2876" s="1" t="str">
        <f>TRIM(PROPER(Table2[[#This Row],[Country]]))</f>
        <v>Uk</v>
      </c>
      <c r="F2876" s="1" t="str">
        <f>TRIM(PROPER(Table2[[#This Row],[Category]]))</f>
        <v>Computers</v>
      </c>
      <c r="G2876" s="1" t="str">
        <f>TRIM(PROPER(Table2[[#This Row],[Brand]]))</f>
        <v>Asus</v>
      </c>
      <c r="H2876" s="1">
        <f>Table2[[#This Row],[Supplier_ID]]</f>
        <v>1092</v>
      </c>
      <c r="I2876" s="1">
        <f>Table2[[#This Row],[Market_Price]]</f>
        <v>1400.37</v>
      </c>
      <c r="J2876" s="1">
        <f>Table2[[#This Row],[Selling_Price]]</f>
        <v>2655.87</v>
      </c>
      <c r="K2876" s="1">
        <f>Table2[[#This Row],[Quantity]]</f>
        <v>18</v>
      </c>
      <c r="L2876" s="1" t="str">
        <f>IF(ISBLANK(Table2[[#This Row],[Status]]), "No Data Entered", IFERROR(Table2[[#This Row],[Status]], "No Data Entered"))</f>
        <v>Ongoing</v>
      </c>
    </row>
    <row r="2877" spans="1:12" x14ac:dyDescent="0.3">
      <c r="A2877" s="1" t="str">
        <f>Table2[[#This Row],[Product_ID]]</f>
        <v>PRO4402</v>
      </c>
      <c r="B2877" s="1" t="str">
        <f>Table2[[#This Row],[Customer_ID]]</f>
        <v>CUST15213</v>
      </c>
      <c r="C2877" s="14" t="str">
        <f>Table2[[#This Row],[Date]]</f>
        <v>25/01/2020</v>
      </c>
      <c r="D2877" s="1" t="str">
        <f>TRIM(PROPER(Table2[[#This Row],[Product_Name]]))</f>
        <v>Tablet</v>
      </c>
      <c r="E2877" s="1" t="str">
        <f>TRIM(PROPER(Table2[[#This Row],[Country]]))</f>
        <v>Brazil</v>
      </c>
      <c r="F2877" s="1" t="str">
        <f>TRIM(PROPER(Table2[[#This Row],[Category]]))</f>
        <v>Computers</v>
      </c>
      <c r="G2877" s="1" t="str">
        <f>TRIM(PROPER(Table2[[#This Row],[Brand]]))</f>
        <v>Microsoft</v>
      </c>
      <c r="H2877" s="1">
        <f>Table2[[#This Row],[Supplier_ID]]</f>
        <v>1033</v>
      </c>
      <c r="I2877" s="1">
        <f>Table2[[#This Row],[Market_Price]]</f>
        <v>1385.55</v>
      </c>
      <c r="J2877" s="1">
        <f>Table2[[#This Row],[Selling_Price]]</f>
        <v>1918.02</v>
      </c>
      <c r="K2877" s="1">
        <f>Table2[[#This Row],[Quantity]]</f>
        <v>201</v>
      </c>
      <c r="L2877" s="1" t="str">
        <f>IF(ISBLANK(Table2[[#This Row],[Status]]), "No Data Entered", IFERROR(Table2[[#This Row],[Status]], "No Data Entered"))</f>
        <v>Ongoing</v>
      </c>
    </row>
    <row r="2878" spans="1:12" x14ac:dyDescent="0.3">
      <c r="A2878" s="1" t="str">
        <f>Table2[[#This Row],[Product_ID]]</f>
        <v>PRO6209</v>
      </c>
      <c r="B2878" s="1" t="str">
        <f>Table2[[#This Row],[Customer_ID]]</f>
        <v>CUST15270</v>
      </c>
      <c r="C2878" s="14" t="str">
        <f>Table2[[#This Row],[Date]]</f>
        <v>22/01/2021</v>
      </c>
      <c r="D2878" s="1" t="str">
        <f>TRIM(PROPER(Table2[[#This Row],[Product_Name]]))</f>
        <v>Camera</v>
      </c>
      <c r="E2878" s="1" t="str">
        <f>TRIM(PROPER(Table2[[#This Row],[Country]]))</f>
        <v>Germany</v>
      </c>
      <c r="F2878" s="1" t="str">
        <f>TRIM(PROPER(Table2[[#This Row],[Category]]))</f>
        <v>Office Supplies</v>
      </c>
      <c r="G2878" s="1" t="str">
        <f>TRIM(PROPER(Table2[[#This Row],[Brand]]))</f>
        <v>Lenovo</v>
      </c>
      <c r="H2878" s="1">
        <f>Table2[[#This Row],[Supplier_ID]]</f>
        <v>1044</v>
      </c>
      <c r="I2878" s="1">
        <f>Table2[[#This Row],[Market_Price]]</f>
        <v>530.64</v>
      </c>
      <c r="J2878" s="1">
        <f>Table2[[#This Row],[Selling_Price]]</f>
        <v>1009.58</v>
      </c>
      <c r="K2878" s="1">
        <f>Table2[[#This Row],[Quantity]]</f>
        <v>150</v>
      </c>
      <c r="L2878" s="1" t="str">
        <f>IF(ISBLANK(Table2[[#This Row],[Status]]), "No Data Entered", IFERROR(Table2[[#This Row],[Status]], "No Data Entered"))</f>
        <v>Ongoing</v>
      </c>
    </row>
    <row r="2879" spans="1:12" x14ac:dyDescent="0.3">
      <c r="A2879" s="1" t="str">
        <f>Table2[[#This Row],[Product_ID]]</f>
        <v>PRO3644</v>
      </c>
      <c r="B2879" s="1" t="str">
        <f>Table2[[#This Row],[Customer_ID]]</f>
        <v>CUST15336</v>
      </c>
      <c r="C2879" s="14" t="str">
        <f>Table2[[#This Row],[Date]]</f>
        <v>25/12/2021</v>
      </c>
      <c r="D2879" s="1" t="str">
        <f>TRIM(PROPER(Table2[[#This Row],[Product_Name]]))</f>
        <v>Mouse</v>
      </c>
      <c r="E2879" s="1" t="str">
        <f>TRIM(PROPER(Table2[[#This Row],[Country]]))</f>
        <v>Usa</v>
      </c>
      <c r="F2879" s="1" t="str">
        <f>TRIM(PROPER(Table2[[#This Row],[Category]]))</f>
        <v>Accessories</v>
      </c>
      <c r="G2879" s="1" t="str">
        <f>TRIM(PROPER(Table2[[#This Row],[Brand]]))</f>
        <v>Canon</v>
      </c>
      <c r="H2879" s="1">
        <f>Table2[[#This Row],[Supplier_ID]]</f>
        <v>1090</v>
      </c>
      <c r="I2879" s="1">
        <f>Table2[[#This Row],[Market_Price]]</f>
        <v>1232.5899999999999</v>
      </c>
      <c r="J2879" s="1">
        <f>Table2[[#This Row],[Selling_Price]]</f>
        <v>1523.54</v>
      </c>
      <c r="K2879" s="1">
        <f>Table2[[#This Row],[Quantity]]</f>
        <v>65</v>
      </c>
      <c r="L2879" s="1" t="str">
        <f>IF(ISBLANK(Table2[[#This Row],[Status]]), "No Data Entered", IFERROR(Table2[[#This Row],[Status]], "No Data Entered"))</f>
        <v>Ongoing</v>
      </c>
    </row>
    <row r="2880" spans="1:12" x14ac:dyDescent="0.3">
      <c r="A2880" s="1" t="str">
        <f>Table2[[#This Row],[Product_ID]]</f>
        <v>PRO5372</v>
      </c>
      <c r="B2880" s="1" t="str">
        <f>Table2[[#This Row],[Customer_ID]]</f>
        <v>CUST15573</v>
      </c>
      <c r="C2880" s="14" t="str">
        <f>Table2[[#This Row],[Date]]</f>
        <v>29/09/2020</v>
      </c>
      <c r="D2880" s="1" t="str">
        <f>TRIM(PROPER(Table2[[#This Row],[Product_Name]]))</f>
        <v>Monitor</v>
      </c>
      <c r="E2880" s="1" t="str">
        <f>TRIM(PROPER(Table2[[#This Row],[Country]]))</f>
        <v>Germany</v>
      </c>
      <c r="F2880" s="1" t="str">
        <f>TRIM(PROPER(Table2[[#This Row],[Category]]))</f>
        <v>Office Supplies</v>
      </c>
      <c r="G2880" s="1" t="str">
        <f>TRIM(PROPER(Table2[[#This Row],[Brand]]))</f>
        <v>Canon</v>
      </c>
      <c r="H2880" s="1">
        <f>Table2[[#This Row],[Supplier_ID]]</f>
        <v>1094</v>
      </c>
      <c r="I2880" s="1">
        <f>Table2[[#This Row],[Market_Price]]</f>
        <v>1098.23</v>
      </c>
      <c r="J2880" s="1">
        <f>Table2[[#This Row],[Selling_Price]]</f>
        <v>1587.5</v>
      </c>
      <c r="K2880" s="1">
        <f>Table2[[#This Row],[Quantity]]</f>
        <v>218</v>
      </c>
      <c r="L2880" s="1" t="str">
        <f>IF(ISBLANK(Table2[[#This Row],[Status]]), "No Data Entered", IFERROR(Table2[[#This Row],[Status]], "No Data Entered"))</f>
        <v>Ongoing</v>
      </c>
    </row>
    <row r="2881" spans="1:12" x14ac:dyDescent="0.3">
      <c r="A2881" s="1" t="str">
        <f>Table2[[#This Row],[Product_ID]]</f>
        <v>PRO9161</v>
      </c>
      <c r="B2881" s="1" t="str">
        <f>Table2[[#This Row],[Customer_ID]]</f>
        <v>CUST15596</v>
      </c>
      <c r="C2881" s="14" t="str">
        <f>Table2[[#This Row],[Date]]</f>
        <v>17/10/2021</v>
      </c>
      <c r="D2881" s="1" t="str">
        <f>TRIM(PROPER(Table2[[#This Row],[Product_Name]]))</f>
        <v>Headphones</v>
      </c>
      <c r="E2881" s="1" t="str">
        <f>TRIM(PROPER(Table2[[#This Row],[Country]]))</f>
        <v>Uk</v>
      </c>
      <c r="F2881" s="1" t="str">
        <f>TRIM(PROPER(Table2[[#This Row],[Category]]))</f>
        <v>Accessories</v>
      </c>
      <c r="G2881" s="1" t="str">
        <f>TRIM(PROPER(Table2[[#This Row],[Brand]]))</f>
        <v>Lenovo</v>
      </c>
      <c r="H2881" s="1">
        <f>Table2[[#This Row],[Supplier_ID]]</f>
        <v>1050</v>
      </c>
      <c r="I2881" s="1">
        <f>Table2[[#This Row],[Market_Price]]</f>
        <v>1006.18</v>
      </c>
      <c r="J2881" s="1">
        <f>Table2[[#This Row],[Selling_Price]]</f>
        <v>1612.12</v>
      </c>
      <c r="K2881" s="1">
        <f>Table2[[#This Row],[Quantity]]</f>
        <v>53</v>
      </c>
      <c r="L2881" s="1" t="str">
        <f>IF(ISBLANK(Table2[[#This Row],[Status]]), "No Data Entered", IFERROR(Table2[[#This Row],[Status]], "No Data Entered"))</f>
        <v>Ongoing</v>
      </c>
    </row>
    <row r="2882" spans="1:12" x14ac:dyDescent="0.3">
      <c r="A2882" s="1" t="str">
        <f>Table2[[#This Row],[Product_ID]]</f>
        <v>PRO4578</v>
      </c>
      <c r="B2882" s="1" t="str">
        <f>Table2[[#This Row],[Customer_ID]]</f>
        <v>CUST15596</v>
      </c>
      <c r="C2882" s="14" t="str">
        <f>Table2[[#This Row],[Date]]</f>
        <v>23/10/2024</v>
      </c>
      <c r="D2882" s="1" t="str">
        <f>TRIM(PROPER(Table2[[#This Row],[Product_Name]]))</f>
        <v>Mouse</v>
      </c>
      <c r="E2882" s="1" t="str">
        <f>TRIM(PROPER(Table2[[#This Row],[Country]]))</f>
        <v>India</v>
      </c>
      <c r="F2882" s="1" t="str">
        <f>TRIM(PROPER(Table2[[#This Row],[Category]]))</f>
        <v>Accessories</v>
      </c>
      <c r="G2882" s="1" t="str">
        <f>TRIM(PROPER(Table2[[#This Row],[Brand]]))</f>
        <v>Lenovo</v>
      </c>
      <c r="H2882" s="1">
        <f>Table2[[#This Row],[Supplier_ID]]</f>
        <v>1089</v>
      </c>
      <c r="I2882" s="1">
        <f>Table2[[#This Row],[Market_Price]]</f>
        <v>1309.22</v>
      </c>
      <c r="J2882" s="1">
        <f>Table2[[#This Row],[Selling_Price]]</f>
        <v>2609.2600000000002</v>
      </c>
      <c r="K2882" s="1">
        <f>Table2[[#This Row],[Quantity]]</f>
        <v>246</v>
      </c>
      <c r="L2882" s="1" t="str">
        <f>IF(ISBLANK(Table2[[#This Row],[Status]]), "No Data Entered", IFERROR(Table2[[#This Row],[Status]], "No Data Entered"))</f>
        <v>Ongoing</v>
      </c>
    </row>
    <row r="2883" spans="1:12" x14ac:dyDescent="0.3">
      <c r="A2883" s="1" t="str">
        <f>Table2[[#This Row],[Product_ID]]</f>
        <v>PRO6337</v>
      </c>
      <c r="B2883" s="1" t="str">
        <f>Table2[[#This Row],[Customer_ID]]</f>
        <v>CUST15703</v>
      </c>
      <c r="C2883" s="14" t="str">
        <f>Table2[[#This Row],[Date]]</f>
        <v>04/11/2021</v>
      </c>
      <c r="D2883" s="1" t="str">
        <f>TRIM(PROPER(Table2[[#This Row],[Product_Name]]))</f>
        <v>Camera</v>
      </c>
      <c r="E2883" s="1" t="str">
        <f>TRIM(PROPER(Table2[[#This Row],[Country]]))</f>
        <v>Australia</v>
      </c>
      <c r="F2883" s="1" t="str">
        <f>TRIM(PROPER(Table2[[#This Row],[Category]]))</f>
        <v>Accessories</v>
      </c>
      <c r="G2883" s="1" t="str">
        <f>TRIM(PROPER(Table2[[#This Row],[Brand]]))</f>
        <v>Asus</v>
      </c>
      <c r="H2883" s="1">
        <f>Table2[[#This Row],[Supplier_ID]]</f>
        <v>1089</v>
      </c>
      <c r="I2883" s="1">
        <f>Table2[[#This Row],[Market_Price]]</f>
        <v>313.48</v>
      </c>
      <c r="J2883" s="1">
        <f>Table2[[#This Row],[Selling_Price]]</f>
        <v>423.51</v>
      </c>
      <c r="K2883" s="1">
        <f>Table2[[#This Row],[Quantity]]</f>
        <v>461</v>
      </c>
      <c r="L2883" s="1" t="str">
        <f>IF(ISBLANK(Table2[[#This Row],[Status]]), "No Data Entered", IFERROR(Table2[[#This Row],[Status]], "No Data Entered"))</f>
        <v>Ongoing</v>
      </c>
    </row>
    <row r="2884" spans="1:12" x14ac:dyDescent="0.3">
      <c r="A2884" s="1" t="str">
        <f>Table2[[#This Row],[Product_ID]]</f>
        <v>PRO4935</v>
      </c>
      <c r="B2884" s="1" t="str">
        <f>Table2[[#This Row],[Customer_ID]]</f>
        <v>CUST15787</v>
      </c>
      <c r="C2884" s="14" t="str">
        <f>Table2[[#This Row],[Date]]</f>
        <v>29/05/2025</v>
      </c>
      <c r="D2884" s="1" t="str">
        <f>TRIM(PROPER(Table2[[#This Row],[Product_Name]]))</f>
        <v>Headphones</v>
      </c>
      <c r="E2884" s="1" t="str">
        <f>TRIM(PROPER(Table2[[#This Row],[Country]]))</f>
        <v>China</v>
      </c>
      <c r="F2884" s="1" t="str">
        <f>TRIM(PROPER(Table2[[#This Row],[Category]]))</f>
        <v>Electronics</v>
      </c>
      <c r="G2884" s="1" t="str">
        <f>TRIM(PROPER(Table2[[#This Row],[Brand]]))</f>
        <v>Dell</v>
      </c>
      <c r="H2884" s="1">
        <f>Table2[[#This Row],[Supplier_ID]]</f>
        <v>1016</v>
      </c>
      <c r="I2884" s="1">
        <f>Table2[[#This Row],[Market_Price]]</f>
        <v>1706.24</v>
      </c>
      <c r="J2884" s="1">
        <f>Table2[[#This Row],[Selling_Price]]</f>
        <v>3249.78</v>
      </c>
      <c r="K2884" s="1">
        <f>Table2[[#This Row],[Quantity]]</f>
        <v>6</v>
      </c>
      <c r="L2884" s="1" t="str">
        <f>IF(ISBLANK(Table2[[#This Row],[Status]]), "No Data Entered", IFERROR(Table2[[#This Row],[Status]], "No Data Entered"))</f>
        <v>Ongoing</v>
      </c>
    </row>
    <row r="2885" spans="1:12" x14ac:dyDescent="0.3">
      <c r="A2885" s="1" t="str">
        <f>Table2[[#This Row],[Product_ID]]</f>
        <v>PRO7220</v>
      </c>
      <c r="B2885" s="1" t="str">
        <f>Table2[[#This Row],[Customer_ID]]</f>
        <v>CUST15790</v>
      </c>
      <c r="C2885" s="14" t="str">
        <f>Table2[[#This Row],[Date]]</f>
        <v>15/02/2025</v>
      </c>
      <c r="D2885" s="1" t="str">
        <f>TRIM(PROPER(Table2[[#This Row],[Product_Name]]))</f>
        <v>Tablet</v>
      </c>
      <c r="E2885" s="1" t="str">
        <f>TRIM(PROPER(Table2[[#This Row],[Country]]))</f>
        <v>Canada</v>
      </c>
      <c r="F2885" s="1" t="str">
        <f>TRIM(PROPER(Table2[[#This Row],[Category]]))</f>
        <v>Electronics</v>
      </c>
      <c r="G2885" s="1" t="str">
        <f>TRIM(PROPER(Table2[[#This Row],[Brand]]))</f>
        <v>Apple</v>
      </c>
      <c r="H2885" s="1">
        <f>Table2[[#This Row],[Supplier_ID]]</f>
        <v>1002</v>
      </c>
      <c r="I2885" s="1">
        <f>Table2[[#This Row],[Market_Price]]</f>
        <v>63.12</v>
      </c>
      <c r="J2885" s="1">
        <f>Table2[[#This Row],[Selling_Price]]</f>
        <v>115.99</v>
      </c>
      <c r="K2885" s="1">
        <f>Table2[[#This Row],[Quantity]]</f>
        <v>189</v>
      </c>
      <c r="L2885" s="1" t="str">
        <f>IF(ISBLANK(Table2[[#This Row],[Status]]), "No Data Entered", IFERROR(Table2[[#This Row],[Status]], "No Data Entered"))</f>
        <v>Ongoing</v>
      </c>
    </row>
    <row r="2886" spans="1:12" x14ac:dyDescent="0.3">
      <c r="A2886" s="1" t="str">
        <f>Table2[[#This Row],[Product_ID]]</f>
        <v>PRO1984</v>
      </c>
      <c r="B2886" s="1" t="str">
        <f>Table2[[#This Row],[Customer_ID]]</f>
        <v>CUST15801</v>
      </c>
      <c r="C2886" s="14" t="str">
        <f>Table2[[#This Row],[Date]]</f>
        <v>14/06/2024</v>
      </c>
      <c r="D2886" s="1" t="str">
        <f>TRIM(PROPER(Table2[[#This Row],[Product_Name]]))</f>
        <v>Mouse</v>
      </c>
      <c r="E2886" s="1" t="str">
        <f>TRIM(PROPER(Table2[[#This Row],[Country]]))</f>
        <v>Japan</v>
      </c>
      <c r="F2886" s="1" t="str">
        <f>TRIM(PROPER(Table2[[#This Row],[Category]]))</f>
        <v>Computers</v>
      </c>
      <c r="G2886" s="1" t="str">
        <f>TRIM(PROPER(Table2[[#This Row],[Brand]]))</f>
        <v>Hp</v>
      </c>
      <c r="H2886" s="1">
        <f>Table2[[#This Row],[Supplier_ID]]</f>
        <v>1087</v>
      </c>
      <c r="I2886" s="1">
        <f>Table2[[#This Row],[Market_Price]]</f>
        <v>648.19000000000005</v>
      </c>
      <c r="J2886" s="1">
        <f>Table2[[#This Row],[Selling_Price]]</f>
        <v>1128.82</v>
      </c>
      <c r="K2886" s="1">
        <f>Table2[[#This Row],[Quantity]]</f>
        <v>54</v>
      </c>
      <c r="L2886" s="1" t="str">
        <f>IF(ISBLANK(Table2[[#This Row],[Status]]), "No Data Entered", IFERROR(Table2[[#This Row],[Status]], "No Data Entered"))</f>
        <v>Ongoing</v>
      </c>
    </row>
    <row r="2887" spans="1:12" x14ac:dyDescent="0.3">
      <c r="A2887" s="1" t="str">
        <f>Table2[[#This Row],[Product_ID]]</f>
        <v>PRO3901</v>
      </c>
      <c r="B2887" s="1" t="str">
        <f>Table2[[#This Row],[Customer_ID]]</f>
        <v>CUST15937</v>
      </c>
      <c r="C2887" s="14" t="str">
        <f>Table2[[#This Row],[Date]]</f>
        <v>20/09/2025</v>
      </c>
      <c r="D2887" s="1" t="str">
        <f>TRIM(PROPER(Table2[[#This Row],[Product_Name]]))</f>
        <v>Printer</v>
      </c>
      <c r="E2887" s="1" t="str">
        <f>TRIM(PROPER(Table2[[#This Row],[Country]]))</f>
        <v>Uk</v>
      </c>
      <c r="F2887" s="1" t="str">
        <f>TRIM(PROPER(Table2[[#This Row],[Category]]))</f>
        <v>Accessories</v>
      </c>
      <c r="G2887" s="1" t="str">
        <f>TRIM(PROPER(Table2[[#This Row],[Brand]]))</f>
        <v>Lenovo</v>
      </c>
      <c r="H2887" s="1">
        <f>Table2[[#This Row],[Supplier_ID]]</f>
        <v>1097</v>
      </c>
      <c r="I2887" s="1">
        <f>Table2[[#This Row],[Market_Price]]</f>
        <v>1541.03</v>
      </c>
      <c r="J2887" s="1">
        <f>Table2[[#This Row],[Selling_Price]]</f>
        <v>2971.83</v>
      </c>
      <c r="K2887" s="1">
        <f>Table2[[#This Row],[Quantity]]</f>
        <v>135</v>
      </c>
      <c r="L2887" s="1" t="str">
        <f>IF(ISBLANK(Table2[[#This Row],[Status]]), "No Data Entered", IFERROR(Table2[[#This Row],[Status]], "No Data Entered"))</f>
        <v>Ongoing</v>
      </c>
    </row>
    <row r="2888" spans="1:12" x14ac:dyDescent="0.3">
      <c r="A2888" s="1" t="str">
        <f>Table2[[#This Row],[Product_ID]]</f>
        <v>PRO9131</v>
      </c>
      <c r="B2888" s="1" t="str">
        <f>Table2[[#This Row],[Customer_ID]]</f>
        <v>CUST16003</v>
      </c>
      <c r="C2888" s="14" t="str">
        <f>Table2[[#This Row],[Date]]</f>
        <v>12/08/2023</v>
      </c>
      <c r="D2888" s="1" t="str">
        <f>TRIM(PROPER(Table2[[#This Row],[Product_Name]]))</f>
        <v>Laptop</v>
      </c>
      <c r="E2888" s="1" t="str">
        <f>TRIM(PROPER(Table2[[#This Row],[Country]]))</f>
        <v>Usa</v>
      </c>
      <c r="F2888" s="1" t="str">
        <f>TRIM(PROPER(Table2[[#This Row],[Category]]))</f>
        <v>Electronics</v>
      </c>
      <c r="G2888" s="1" t="str">
        <f>TRIM(PROPER(Table2[[#This Row],[Brand]]))</f>
        <v>Sony</v>
      </c>
      <c r="H2888" s="1">
        <f>Table2[[#This Row],[Supplier_ID]]</f>
        <v>1027</v>
      </c>
      <c r="I2888" s="1">
        <f>Table2[[#This Row],[Market_Price]]</f>
        <v>250.13</v>
      </c>
      <c r="J2888" s="1">
        <f>Table2[[#This Row],[Selling_Price]]</f>
        <v>289.64</v>
      </c>
      <c r="K2888" s="1">
        <f>Table2[[#This Row],[Quantity]]</f>
        <v>384</v>
      </c>
      <c r="L2888" s="1" t="str">
        <f>IF(ISBLANK(Table2[[#This Row],[Status]]), "No Data Entered", IFERROR(Table2[[#This Row],[Status]], "No Data Entered"))</f>
        <v>Ongoing</v>
      </c>
    </row>
    <row r="2889" spans="1:12" x14ac:dyDescent="0.3">
      <c r="A2889" s="1" t="str">
        <f>Table2[[#This Row],[Product_ID]]</f>
        <v>PRO4154</v>
      </c>
      <c r="B2889" s="1" t="str">
        <f>Table2[[#This Row],[Customer_ID]]</f>
        <v>CUST16130</v>
      </c>
      <c r="C2889" s="14" t="str">
        <f>Table2[[#This Row],[Date]]</f>
        <v>27/10/2021</v>
      </c>
      <c r="D2889" s="1" t="str">
        <f>TRIM(PROPER(Table2[[#This Row],[Product_Name]]))</f>
        <v>Headphones</v>
      </c>
      <c r="E2889" s="1" t="str">
        <f>TRIM(PROPER(Table2[[#This Row],[Country]]))</f>
        <v>Brazil</v>
      </c>
      <c r="F2889" s="1" t="str">
        <f>TRIM(PROPER(Table2[[#This Row],[Category]]))</f>
        <v>Wearables</v>
      </c>
      <c r="G2889" s="1" t="str">
        <f>TRIM(PROPER(Table2[[#This Row],[Brand]]))</f>
        <v>Asus</v>
      </c>
      <c r="H2889" s="1">
        <f>Table2[[#This Row],[Supplier_ID]]</f>
        <v>1087</v>
      </c>
      <c r="I2889" s="1">
        <f>Table2[[#This Row],[Market_Price]]</f>
        <v>1160.1600000000001</v>
      </c>
      <c r="J2889" s="1">
        <f>Table2[[#This Row],[Selling_Price]]</f>
        <v>1564.11</v>
      </c>
      <c r="K2889" s="1">
        <f>Table2[[#This Row],[Quantity]]</f>
        <v>158</v>
      </c>
      <c r="L2889" s="1" t="str">
        <f>IF(ISBLANK(Table2[[#This Row],[Status]]), "No Data Entered", IFERROR(Table2[[#This Row],[Status]], "No Data Entered"))</f>
        <v>Ongoing</v>
      </c>
    </row>
    <row r="2890" spans="1:12" x14ac:dyDescent="0.3">
      <c r="A2890" s="1" t="str">
        <f>Table2[[#This Row],[Product_ID]]</f>
        <v>PRO4145</v>
      </c>
      <c r="B2890" s="1" t="str">
        <f>Table2[[#This Row],[Customer_ID]]</f>
        <v>CUST16173</v>
      </c>
      <c r="C2890" s="14" t="str">
        <f>Table2[[#This Row],[Date]]</f>
        <v>05/01/2023</v>
      </c>
      <c r="D2890" s="1" t="str">
        <f>TRIM(PROPER(Table2[[#This Row],[Product_Name]]))</f>
        <v>Mouse</v>
      </c>
      <c r="E2890" s="1" t="str">
        <f>TRIM(PROPER(Table2[[#This Row],[Country]]))</f>
        <v>Japan</v>
      </c>
      <c r="F2890" s="1" t="str">
        <f>TRIM(PROPER(Table2[[#This Row],[Category]]))</f>
        <v>Electronics</v>
      </c>
      <c r="G2890" s="1" t="str">
        <f>TRIM(PROPER(Table2[[#This Row],[Brand]]))</f>
        <v>Canon</v>
      </c>
      <c r="H2890" s="1">
        <f>Table2[[#This Row],[Supplier_ID]]</f>
        <v>1004</v>
      </c>
      <c r="I2890" s="1">
        <f>Table2[[#This Row],[Market_Price]]</f>
        <v>1358.19</v>
      </c>
      <c r="J2890" s="1">
        <f>Table2[[#This Row],[Selling_Price]]</f>
        <v>2148.73</v>
      </c>
      <c r="K2890" s="1">
        <f>Table2[[#This Row],[Quantity]]</f>
        <v>245</v>
      </c>
      <c r="L2890" s="1" t="str">
        <f>IF(ISBLANK(Table2[[#This Row],[Status]]), "No Data Entered", IFERROR(Table2[[#This Row],[Status]], "No Data Entered"))</f>
        <v>Ongoing</v>
      </c>
    </row>
    <row r="2891" spans="1:12" x14ac:dyDescent="0.3">
      <c r="A2891" s="1" t="str">
        <f>Table2[[#This Row],[Product_ID]]</f>
        <v>PRO1972</v>
      </c>
      <c r="B2891" s="1" t="str">
        <f>Table2[[#This Row],[Customer_ID]]</f>
        <v>CUST16200</v>
      </c>
      <c r="C2891" s="14" t="str">
        <f>Table2[[#This Row],[Date]]</f>
        <v>16/08/2023</v>
      </c>
      <c r="D2891" s="1" t="str">
        <f>TRIM(PROPER(Table2[[#This Row],[Product_Name]]))</f>
        <v>Keyboard</v>
      </c>
      <c r="E2891" s="1" t="str">
        <f>TRIM(PROPER(Table2[[#This Row],[Country]]))</f>
        <v>Canada</v>
      </c>
      <c r="F2891" s="1" t="str">
        <f>TRIM(PROPER(Table2[[#This Row],[Category]]))</f>
        <v>Wearables</v>
      </c>
      <c r="G2891" s="1" t="str">
        <f>TRIM(PROPER(Table2[[#This Row],[Brand]]))</f>
        <v>Logitech</v>
      </c>
      <c r="H2891" s="1">
        <f>Table2[[#This Row],[Supplier_ID]]</f>
        <v>1022</v>
      </c>
      <c r="I2891" s="1">
        <f>Table2[[#This Row],[Market_Price]]</f>
        <v>1501.7</v>
      </c>
      <c r="J2891" s="1">
        <f>Table2[[#This Row],[Selling_Price]]</f>
        <v>2051.17</v>
      </c>
      <c r="K2891" s="1">
        <f>Table2[[#This Row],[Quantity]]</f>
        <v>121</v>
      </c>
      <c r="L2891" s="1" t="str">
        <f>IF(ISBLANK(Table2[[#This Row],[Status]]), "No Data Entered", IFERROR(Table2[[#This Row],[Status]], "No Data Entered"))</f>
        <v>Ongoing</v>
      </c>
    </row>
    <row r="2892" spans="1:12" x14ac:dyDescent="0.3">
      <c r="A2892" s="1" t="str">
        <f>Table2[[#This Row],[Product_ID]]</f>
        <v>PRO1042</v>
      </c>
      <c r="B2892" s="1" t="str">
        <f>Table2[[#This Row],[Customer_ID]]</f>
        <v>CUST16392</v>
      </c>
      <c r="C2892" s="14" t="str">
        <f>Table2[[#This Row],[Date]]</f>
        <v>23/05/2024</v>
      </c>
      <c r="D2892" s="1" t="str">
        <f>TRIM(PROPER(Table2[[#This Row],[Product_Name]]))</f>
        <v>Keyboard</v>
      </c>
      <c r="E2892" s="1" t="str">
        <f>TRIM(PROPER(Table2[[#This Row],[Country]]))</f>
        <v>Germany</v>
      </c>
      <c r="F2892" s="1" t="str">
        <f>TRIM(PROPER(Table2[[#This Row],[Category]]))</f>
        <v>Accessories</v>
      </c>
      <c r="G2892" s="1" t="str">
        <f>TRIM(PROPER(Table2[[#This Row],[Brand]]))</f>
        <v>Canon</v>
      </c>
      <c r="H2892" s="1">
        <f>Table2[[#This Row],[Supplier_ID]]</f>
        <v>1061</v>
      </c>
      <c r="I2892" s="1">
        <f>Table2[[#This Row],[Market_Price]]</f>
        <v>1713.33</v>
      </c>
      <c r="J2892" s="1">
        <f>Table2[[#This Row],[Selling_Price]]</f>
        <v>1981.84</v>
      </c>
      <c r="K2892" s="1">
        <f>Table2[[#This Row],[Quantity]]</f>
        <v>483</v>
      </c>
      <c r="L2892" s="1" t="str">
        <f>IF(ISBLANK(Table2[[#This Row],[Status]]), "No Data Entered", IFERROR(Table2[[#This Row],[Status]], "No Data Entered"))</f>
        <v>Ongoing</v>
      </c>
    </row>
    <row r="2893" spans="1:12" x14ac:dyDescent="0.3">
      <c r="A2893" s="1" t="str">
        <f>Table2[[#This Row],[Product_ID]]</f>
        <v>PRO4746</v>
      </c>
      <c r="B2893" s="1" t="str">
        <f>Table2[[#This Row],[Customer_ID]]</f>
        <v>CUST16463</v>
      </c>
      <c r="C2893" s="14" t="str">
        <f>Table2[[#This Row],[Date]]</f>
        <v>29/07/2025</v>
      </c>
      <c r="D2893" s="1" t="str">
        <f>TRIM(PROPER(Table2[[#This Row],[Product_Name]]))</f>
        <v>Printer</v>
      </c>
      <c r="E2893" s="1" t="str">
        <f>TRIM(PROPER(Table2[[#This Row],[Country]]))</f>
        <v>Australia</v>
      </c>
      <c r="F2893" s="1" t="str">
        <f>TRIM(PROPER(Table2[[#This Row],[Category]]))</f>
        <v>Electronics</v>
      </c>
      <c r="G2893" s="1" t="str">
        <f>TRIM(PROPER(Table2[[#This Row],[Brand]]))</f>
        <v>Samsung</v>
      </c>
      <c r="H2893" s="1">
        <f>Table2[[#This Row],[Supplier_ID]]</f>
        <v>1058</v>
      </c>
      <c r="I2893" s="1">
        <f>Table2[[#This Row],[Market_Price]]</f>
        <v>1792.33</v>
      </c>
      <c r="J2893" s="1">
        <f>Table2[[#This Row],[Selling_Price]]</f>
        <v>3442.37</v>
      </c>
      <c r="K2893" s="1">
        <f>Table2[[#This Row],[Quantity]]</f>
        <v>77</v>
      </c>
      <c r="L2893" s="1" t="str">
        <f>IF(ISBLANK(Table2[[#This Row],[Status]]), "No Data Entered", IFERROR(Table2[[#This Row],[Status]], "No Data Entered"))</f>
        <v>Ongoing</v>
      </c>
    </row>
    <row r="2894" spans="1:12" x14ac:dyDescent="0.3">
      <c r="A2894" s="1" t="str">
        <f>Table2[[#This Row],[Product_ID]]</f>
        <v>PRO5076</v>
      </c>
      <c r="B2894" s="1" t="str">
        <f>Table2[[#This Row],[Customer_ID]]</f>
        <v>CUST16472</v>
      </c>
      <c r="C2894" s="14" t="str">
        <f>Table2[[#This Row],[Date]]</f>
        <v>11/06/2025</v>
      </c>
      <c r="D2894" s="1" t="str">
        <f>TRIM(PROPER(Table2[[#This Row],[Product_Name]]))</f>
        <v>Headphones</v>
      </c>
      <c r="E2894" s="1" t="str">
        <f>TRIM(PROPER(Table2[[#This Row],[Country]]))</f>
        <v>Brazil</v>
      </c>
      <c r="F2894" s="1" t="str">
        <f>TRIM(PROPER(Table2[[#This Row],[Category]]))</f>
        <v>Electronics</v>
      </c>
      <c r="G2894" s="1" t="str">
        <f>TRIM(PROPER(Table2[[#This Row],[Brand]]))</f>
        <v>Canon</v>
      </c>
      <c r="H2894" s="1">
        <f>Table2[[#This Row],[Supplier_ID]]</f>
        <v>1063</v>
      </c>
      <c r="I2894" s="1">
        <f>Table2[[#This Row],[Market_Price]]</f>
        <v>1992.08</v>
      </c>
      <c r="J2894" s="1">
        <f>Table2[[#This Row],[Selling_Price]]</f>
        <v>3369.59</v>
      </c>
      <c r="K2894" s="1">
        <f>Table2[[#This Row],[Quantity]]</f>
        <v>291</v>
      </c>
      <c r="L2894" s="1" t="str">
        <f>IF(ISBLANK(Table2[[#This Row],[Status]]), "No Data Entered", IFERROR(Table2[[#This Row],[Status]], "No Data Entered"))</f>
        <v>Ongoing</v>
      </c>
    </row>
    <row r="2895" spans="1:12" x14ac:dyDescent="0.3">
      <c r="A2895" s="1" t="str">
        <f>Table2[[#This Row],[Product_ID]]</f>
        <v>PRO7251</v>
      </c>
      <c r="B2895" s="1" t="str">
        <f>Table2[[#This Row],[Customer_ID]]</f>
        <v>CUST16671</v>
      </c>
      <c r="C2895" s="14" t="str">
        <f>Table2[[#This Row],[Date]]</f>
        <v>29/03/2022</v>
      </c>
      <c r="D2895" s="1" t="str">
        <f>TRIM(PROPER(Table2[[#This Row],[Product_Name]]))</f>
        <v>Smartwatch</v>
      </c>
      <c r="E2895" s="1" t="str">
        <f>TRIM(PROPER(Table2[[#This Row],[Country]]))</f>
        <v>India</v>
      </c>
      <c r="F2895" s="1" t="str">
        <f>TRIM(PROPER(Table2[[#This Row],[Category]]))</f>
        <v>Office Supplies</v>
      </c>
      <c r="G2895" s="1" t="str">
        <f>TRIM(PROPER(Table2[[#This Row],[Brand]]))</f>
        <v>Lenovo</v>
      </c>
      <c r="H2895" s="1">
        <f>Table2[[#This Row],[Supplier_ID]]</f>
        <v>1076</v>
      </c>
      <c r="I2895" s="1">
        <f>Table2[[#This Row],[Market_Price]]</f>
        <v>235.38</v>
      </c>
      <c r="J2895" s="1">
        <f>Table2[[#This Row],[Selling_Price]]</f>
        <v>444.14</v>
      </c>
      <c r="K2895" s="1">
        <f>Table2[[#This Row],[Quantity]]</f>
        <v>433</v>
      </c>
      <c r="L2895" s="1" t="str">
        <f>IF(ISBLANK(Table2[[#This Row],[Status]]), "No Data Entered", IFERROR(Table2[[#This Row],[Status]], "No Data Entered"))</f>
        <v>Ongoing</v>
      </c>
    </row>
    <row r="2896" spans="1:12" x14ac:dyDescent="0.3">
      <c r="A2896" s="1" t="str">
        <f>Table2[[#This Row],[Product_ID]]</f>
        <v>PRO8253</v>
      </c>
      <c r="B2896" s="1" t="str">
        <f>Table2[[#This Row],[Customer_ID]]</f>
        <v>CUST16696</v>
      </c>
      <c r="C2896" s="14" t="str">
        <f>Table2[[#This Row],[Date]]</f>
        <v>25/11/2024</v>
      </c>
      <c r="D2896" s="1" t="str">
        <f>TRIM(PROPER(Table2[[#This Row],[Product_Name]]))</f>
        <v>Smartwatch</v>
      </c>
      <c r="E2896" s="1" t="str">
        <f>TRIM(PROPER(Table2[[#This Row],[Country]]))</f>
        <v>China</v>
      </c>
      <c r="F2896" s="1" t="str">
        <f>TRIM(PROPER(Table2[[#This Row],[Category]]))</f>
        <v>Computers</v>
      </c>
      <c r="G2896" s="1" t="str">
        <f>TRIM(PROPER(Table2[[#This Row],[Brand]]))</f>
        <v>Logitech</v>
      </c>
      <c r="H2896" s="1">
        <f>Table2[[#This Row],[Supplier_ID]]</f>
        <v>1046</v>
      </c>
      <c r="I2896" s="1">
        <f>Table2[[#This Row],[Market_Price]]</f>
        <v>1771.53</v>
      </c>
      <c r="J2896" s="1">
        <f>Table2[[#This Row],[Selling_Price]]</f>
        <v>2508.86</v>
      </c>
      <c r="K2896" s="1">
        <f>Table2[[#This Row],[Quantity]]</f>
        <v>179</v>
      </c>
      <c r="L2896" s="1" t="str">
        <f>IF(ISBLANK(Table2[[#This Row],[Status]]), "No Data Entered", IFERROR(Table2[[#This Row],[Status]], "No Data Entered"))</f>
        <v>Ongoing</v>
      </c>
    </row>
    <row r="2897" spans="1:12" x14ac:dyDescent="0.3">
      <c r="A2897" s="1" t="str">
        <f>Table2[[#This Row],[Product_ID]]</f>
        <v>PRO7696</v>
      </c>
      <c r="B2897" s="1" t="str">
        <f>Table2[[#This Row],[Customer_ID]]</f>
        <v>CUST16722</v>
      </c>
      <c r="C2897" s="14" t="str">
        <f>Table2[[#This Row],[Date]]</f>
        <v>26/07/2025</v>
      </c>
      <c r="D2897" s="1" t="str">
        <f>TRIM(PROPER(Table2[[#This Row],[Product_Name]]))</f>
        <v>Monitor</v>
      </c>
      <c r="E2897" s="1" t="str">
        <f>TRIM(PROPER(Table2[[#This Row],[Country]]))</f>
        <v>Germany</v>
      </c>
      <c r="F2897" s="1" t="str">
        <f>TRIM(PROPER(Table2[[#This Row],[Category]]))</f>
        <v>Computers</v>
      </c>
      <c r="G2897" s="1" t="str">
        <f>TRIM(PROPER(Table2[[#This Row],[Brand]]))</f>
        <v>Hp</v>
      </c>
      <c r="H2897" s="1">
        <f>Table2[[#This Row],[Supplier_ID]]</f>
        <v>1012</v>
      </c>
      <c r="I2897" s="1">
        <f>Table2[[#This Row],[Market_Price]]</f>
        <v>431.77</v>
      </c>
      <c r="J2897" s="1">
        <f>Table2[[#This Row],[Selling_Price]]</f>
        <v>771.83</v>
      </c>
      <c r="K2897" s="1">
        <f>Table2[[#This Row],[Quantity]]</f>
        <v>8</v>
      </c>
      <c r="L2897" s="1" t="str">
        <f>IF(ISBLANK(Table2[[#This Row],[Status]]), "No Data Entered", IFERROR(Table2[[#This Row],[Status]], "No Data Entered"))</f>
        <v>Ongoing</v>
      </c>
    </row>
    <row r="2898" spans="1:12" x14ac:dyDescent="0.3">
      <c r="A2898" s="1" t="str">
        <f>Table2[[#This Row],[Product_ID]]</f>
        <v>PRO6725</v>
      </c>
      <c r="B2898" s="1" t="str">
        <f>Table2[[#This Row],[Customer_ID]]</f>
        <v>CUST16762</v>
      </c>
      <c r="C2898" s="14" t="str">
        <f>Table2[[#This Row],[Date]]</f>
        <v>19/05/2023</v>
      </c>
      <c r="D2898" s="1" t="str">
        <f>TRIM(PROPER(Table2[[#This Row],[Product_Name]]))</f>
        <v>Smartphone</v>
      </c>
      <c r="E2898" s="1" t="str">
        <f>TRIM(PROPER(Table2[[#This Row],[Country]]))</f>
        <v>India</v>
      </c>
      <c r="F2898" s="1" t="str">
        <f>TRIM(PROPER(Table2[[#This Row],[Category]]))</f>
        <v>Electronics</v>
      </c>
      <c r="G2898" s="1" t="str">
        <f>TRIM(PROPER(Table2[[#This Row],[Brand]]))</f>
        <v>Lenovo</v>
      </c>
      <c r="H2898" s="1">
        <f>Table2[[#This Row],[Supplier_ID]]</f>
        <v>1052</v>
      </c>
      <c r="I2898" s="1">
        <f>Table2[[#This Row],[Market_Price]]</f>
        <v>841.03</v>
      </c>
      <c r="J2898" s="1">
        <f>Table2[[#This Row],[Selling_Price]]</f>
        <v>1474.34</v>
      </c>
      <c r="K2898" s="1">
        <f>Table2[[#This Row],[Quantity]]</f>
        <v>107</v>
      </c>
      <c r="L2898" s="1" t="str">
        <f>IF(ISBLANK(Table2[[#This Row],[Status]]), "No Data Entered", IFERROR(Table2[[#This Row],[Status]], "No Data Entered"))</f>
        <v>Ongoing</v>
      </c>
    </row>
    <row r="2899" spans="1:12" x14ac:dyDescent="0.3">
      <c r="A2899" s="1" t="str">
        <f>Table2[[#This Row],[Product_ID]]</f>
        <v>PRO3850</v>
      </c>
      <c r="B2899" s="1" t="str">
        <f>Table2[[#This Row],[Customer_ID]]</f>
        <v>CUST16856</v>
      </c>
      <c r="C2899" s="14" t="str">
        <f>Table2[[#This Row],[Date]]</f>
        <v>06/09/2022</v>
      </c>
      <c r="D2899" s="1" t="str">
        <f>TRIM(PROPER(Table2[[#This Row],[Product_Name]]))</f>
        <v>Smartwatch</v>
      </c>
      <c r="E2899" s="1" t="str">
        <f>TRIM(PROPER(Table2[[#This Row],[Country]]))</f>
        <v>China</v>
      </c>
      <c r="F2899" s="1" t="str">
        <f>TRIM(PROPER(Table2[[#This Row],[Category]]))</f>
        <v>Office Supplies</v>
      </c>
      <c r="G2899" s="1" t="str">
        <f>TRIM(PROPER(Table2[[#This Row],[Brand]]))</f>
        <v>Lenovo</v>
      </c>
      <c r="H2899" s="1">
        <f>Table2[[#This Row],[Supplier_ID]]</f>
        <v>1012</v>
      </c>
      <c r="I2899" s="1">
        <f>Table2[[#This Row],[Market_Price]]</f>
        <v>1489.08</v>
      </c>
      <c r="J2899" s="1">
        <f>Table2[[#This Row],[Selling_Price]]</f>
        <v>1684.86</v>
      </c>
      <c r="K2899" s="1">
        <f>Table2[[#This Row],[Quantity]]</f>
        <v>205</v>
      </c>
      <c r="L2899" s="1" t="str">
        <f>IF(ISBLANK(Table2[[#This Row],[Status]]), "No Data Entered", IFERROR(Table2[[#This Row],[Status]], "No Data Entered"))</f>
        <v>Ongoing</v>
      </c>
    </row>
    <row r="2900" spans="1:12" x14ac:dyDescent="0.3">
      <c r="A2900" s="1" t="str">
        <f>Table2[[#This Row],[Product_ID]]</f>
        <v>PRO9362</v>
      </c>
      <c r="B2900" s="1" t="str">
        <f>Table2[[#This Row],[Customer_ID]]</f>
        <v>CUST16856</v>
      </c>
      <c r="C2900" s="14" t="str">
        <f>Table2[[#This Row],[Date]]</f>
        <v>25/01/2020</v>
      </c>
      <c r="D2900" s="1" t="str">
        <f>TRIM(PROPER(Table2[[#This Row],[Product_Name]]))</f>
        <v>Laptop</v>
      </c>
      <c r="E2900" s="1" t="str">
        <f>TRIM(PROPER(Table2[[#This Row],[Country]]))</f>
        <v>Japan</v>
      </c>
      <c r="F2900" s="1" t="str">
        <f>TRIM(PROPER(Table2[[#This Row],[Category]]))</f>
        <v>Wearables</v>
      </c>
      <c r="G2900" s="1" t="str">
        <f>TRIM(PROPER(Table2[[#This Row],[Brand]]))</f>
        <v>Logitech</v>
      </c>
      <c r="H2900" s="1">
        <f>Table2[[#This Row],[Supplier_ID]]</f>
        <v>1062</v>
      </c>
      <c r="I2900" s="1">
        <f>Table2[[#This Row],[Market_Price]]</f>
        <v>139.24</v>
      </c>
      <c r="J2900" s="1">
        <f>Table2[[#This Row],[Selling_Price]]</f>
        <v>220.35</v>
      </c>
      <c r="K2900" s="1">
        <f>Table2[[#This Row],[Quantity]]</f>
        <v>359</v>
      </c>
      <c r="L2900" s="1" t="str">
        <f>IF(ISBLANK(Table2[[#This Row],[Status]]), "No Data Entered", IFERROR(Table2[[#This Row],[Status]], "No Data Entered"))</f>
        <v>Ongoing</v>
      </c>
    </row>
    <row r="2901" spans="1:12" x14ac:dyDescent="0.3">
      <c r="A2901" s="1" t="str">
        <f>Table2[[#This Row],[Product_ID]]</f>
        <v>PRO4973</v>
      </c>
      <c r="B2901" s="1" t="str">
        <f>Table2[[#This Row],[Customer_ID]]</f>
        <v>CUST16908</v>
      </c>
      <c r="C2901" s="14" t="str">
        <f>Table2[[#This Row],[Date]]</f>
        <v>28/04/2020</v>
      </c>
      <c r="D2901" s="1" t="str">
        <f>TRIM(PROPER(Table2[[#This Row],[Product_Name]]))</f>
        <v>Printer</v>
      </c>
      <c r="E2901" s="1" t="str">
        <f>TRIM(PROPER(Table2[[#This Row],[Country]]))</f>
        <v>China</v>
      </c>
      <c r="F2901" s="1" t="str">
        <f>TRIM(PROPER(Table2[[#This Row],[Category]]))</f>
        <v>Wearables</v>
      </c>
      <c r="G2901" s="1" t="str">
        <f>TRIM(PROPER(Table2[[#This Row],[Brand]]))</f>
        <v>Dell</v>
      </c>
      <c r="H2901" s="1">
        <f>Table2[[#This Row],[Supplier_ID]]</f>
        <v>1010</v>
      </c>
      <c r="I2901" s="1">
        <f>Table2[[#This Row],[Market_Price]]</f>
        <v>66</v>
      </c>
      <c r="J2901" s="1">
        <f>Table2[[#This Row],[Selling_Price]]</f>
        <v>101.59</v>
      </c>
      <c r="K2901" s="1">
        <f>Table2[[#This Row],[Quantity]]</f>
        <v>182</v>
      </c>
      <c r="L2901" s="1" t="str">
        <f>IF(ISBLANK(Table2[[#This Row],[Status]]), "No Data Entered", IFERROR(Table2[[#This Row],[Status]], "No Data Entered"))</f>
        <v>Ongoing</v>
      </c>
    </row>
    <row r="2902" spans="1:12" x14ac:dyDescent="0.3">
      <c r="A2902" s="1" t="str">
        <f>Table2[[#This Row],[Product_ID]]</f>
        <v>PRO6211</v>
      </c>
      <c r="B2902" s="1" t="str">
        <f>Table2[[#This Row],[Customer_ID]]</f>
        <v>CUST16947</v>
      </c>
      <c r="C2902" s="14" t="str">
        <f>Table2[[#This Row],[Date]]</f>
        <v>16/01/2021</v>
      </c>
      <c r="D2902" s="1" t="str">
        <f>TRIM(PROPER(Table2[[#This Row],[Product_Name]]))</f>
        <v>Headphones</v>
      </c>
      <c r="E2902" s="1" t="str">
        <f>TRIM(PROPER(Table2[[#This Row],[Country]]))</f>
        <v>Usa</v>
      </c>
      <c r="F2902" s="1" t="str">
        <f>TRIM(PROPER(Table2[[#This Row],[Category]]))</f>
        <v>Accessories</v>
      </c>
      <c r="G2902" s="1" t="str">
        <f>TRIM(PROPER(Table2[[#This Row],[Brand]]))</f>
        <v>Hp</v>
      </c>
      <c r="H2902" s="1">
        <f>Table2[[#This Row],[Supplier_ID]]</f>
        <v>1071</v>
      </c>
      <c r="I2902" s="1">
        <f>Table2[[#This Row],[Market_Price]]</f>
        <v>1878.6</v>
      </c>
      <c r="J2902" s="1">
        <f>Table2[[#This Row],[Selling_Price]]</f>
        <v>2234.79</v>
      </c>
      <c r="K2902" s="1">
        <f>Table2[[#This Row],[Quantity]]</f>
        <v>230</v>
      </c>
      <c r="L2902" s="1" t="str">
        <f>IF(ISBLANK(Table2[[#This Row],[Status]]), "No Data Entered", IFERROR(Table2[[#This Row],[Status]], "No Data Entered"))</f>
        <v>Ongoing</v>
      </c>
    </row>
    <row r="2903" spans="1:12" x14ac:dyDescent="0.3">
      <c r="A2903" s="1" t="str">
        <f>Table2[[#This Row],[Product_ID]]</f>
        <v>PRO7494</v>
      </c>
      <c r="B2903" s="1" t="str">
        <f>Table2[[#This Row],[Customer_ID]]</f>
        <v>CUST16947</v>
      </c>
      <c r="C2903" s="14" t="str">
        <f>Table2[[#This Row],[Date]]</f>
        <v>16/11/2024</v>
      </c>
      <c r="D2903" s="1" t="str">
        <f>TRIM(PROPER(Table2[[#This Row],[Product_Name]]))</f>
        <v>Tablet</v>
      </c>
      <c r="E2903" s="1" t="str">
        <f>TRIM(PROPER(Table2[[#This Row],[Country]]))</f>
        <v>Uk</v>
      </c>
      <c r="F2903" s="1" t="str">
        <f>TRIM(PROPER(Table2[[#This Row],[Category]]))</f>
        <v>Wearables</v>
      </c>
      <c r="G2903" s="1" t="str">
        <f>TRIM(PROPER(Table2[[#This Row],[Brand]]))</f>
        <v>Sony</v>
      </c>
      <c r="H2903" s="1">
        <f>Table2[[#This Row],[Supplier_ID]]</f>
        <v>1081</v>
      </c>
      <c r="I2903" s="1">
        <f>Table2[[#This Row],[Market_Price]]</f>
        <v>197.85</v>
      </c>
      <c r="J2903" s="1">
        <f>Table2[[#This Row],[Selling_Price]]</f>
        <v>375.32</v>
      </c>
      <c r="K2903" s="1">
        <f>Table2[[#This Row],[Quantity]]</f>
        <v>56</v>
      </c>
      <c r="L2903" s="1" t="str">
        <f>IF(ISBLANK(Table2[[#This Row],[Status]]), "No Data Entered", IFERROR(Table2[[#This Row],[Status]], "No Data Entered"))</f>
        <v>Ongoing</v>
      </c>
    </row>
    <row r="2904" spans="1:12" x14ac:dyDescent="0.3">
      <c r="A2904" s="1" t="str">
        <f>Table2[[#This Row],[Product_ID]]</f>
        <v>PRO3475</v>
      </c>
      <c r="B2904" s="1" t="str">
        <f>Table2[[#This Row],[Customer_ID]]</f>
        <v>CUST16981</v>
      </c>
      <c r="C2904" s="14" t="str">
        <f>Table2[[#This Row],[Date]]</f>
        <v>24/12/2025</v>
      </c>
      <c r="D2904" s="1" t="str">
        <f>TRIM(PROPER(Table2[[#This Row],[Product_Name]]))</f>
        <v>Smartphone</v>
      </c>
      <c r="E2904" s="1" t="str">
        <f>TRIM(PROPER(Table2[[#This Row],[Country]]))</f>
        <v>Australia</v>
      </c>
      <c r="F2904" s="1" t="str">
        <f>TRIM(PROPER(Table2[[#This Row],[Category]]))</f>
        <v>Accessories</v>
      </c>
      <c r="G2904" s="1" t="str">
        <f>TRIM(PROPER(Table2[[#This Row],[Brand]]))</f>
        <v>Microsoft</v>
      </c>
      <c r="H2904" s="1">
        <f>Table2[[#This Row],[Supplier_ID]]</f>
        <v>1032</v>
      </c>
      <c r="I2904" s="1">
        <f>Table2[[#This Row],[Market_Price]]</f>
        <v>1631.89</v>
      </c>
      <c r="J2904" s="1">
        <f>Table2[[#This Row],[Selling_Price]]</f>
        <v>1889.28</v>
      </c>
      <c r="K2904" s="1">
        <f>Table2[[#This Row],[Quantity]]</f>
        <v>262</v>
      </c>
      <c r="L2904" s="1" t="str">
        <f>IF(ISBLANK(Table2[[#This Row],[Status]]), "No Data Entered", IFERROR(Table2[[#This Row],[Status]], "No Data Entered"))</f>
        <v>Ongoing</v>
      </c>
    </row>
    <row r="2905" spans="1:12" x14ac:dyDescent="0.3">
      <c r="A2905" s="1" t="str">
        <f>Table2[[#This Row],[Product_ID]]</f>
        <v>PRO3072</v>
      </c>
      <c r="B2905" s="1" t="str">
        <f>Table2[[#This Row],[Customer_ID]]</f>
        <v>CUST17021</v>
      </c>
      <c r="C2905" s="14" t="str">
        <f>Table2[[#This Row],[Date]]</f>
        <v>04/08/2021</v>
      </c>
      <c r="D2905" s="1" t="str">
        <f>TRIM(PROPER(Table2[[#This Row],[Product_Name]]))</f>
        <v>Keyboard</v>
      </c>
      <c r="E2905" s="1" t="str">
        <f>TRIM(PROPER(Table2[[#This Row],[Country]]))</f>
        <v>Usa</v>
      </c>
      <c r="F2905" s="1" t="str">
        <f>TRIM(PROPER(Table2[[#This Row],[Category]]))</f>
        <v>Accessories</v>
      </c>
      <c r="G2905" s="1" t="str">
        <f>TRIM(PROPER(Table2[[#This Row],[Brand]]))</f>
        <v>Apple</v>
      </c>
      <c r="H2905" s="1">
        <f>Table2[[#This Row],[Supplier_ID]]</f>
        <v>1019</v>
      </c>
      <c r="I2905" s="1">
        <f>Table2[[#This Row],[Market_Price]]</f>
        <v>604.67999999999995</v>
      </c>
      <c r="J2905" s="1">
        <f>Table2[[#This Row],[Selling_Price]]</f>
        <v>851.6</v>
      </c>
      <c r="K2905" s="1">
        <f>Table2[[#This Row],[Quantity]]</f>
        <v>234</v>
      </c>
      <c r="L2905" s="1" t="str">
        <f>IF(ISBLANK(Table2[[#This Row],[Status]]), "No Data Entered", IFERROR(Table2[[#This Row],[Status]], "No Data Entered"))</f>
        <v>Ongoing</v>
      </c>
    </row>
    <row r="2906" spans="1:12" x14ac:dyDescent="0.3">
      <c r="A2906" s="1" t="str">
        <f>Table2[[#This Row],[Product_ID]]</f>
        <v>PRO6380</v>
      </c>
      <c r="B2906" s="1" t="str">
        <f>Table2[[#This Row],[Customer_ID]]</f>
        <v>CUST17033</v>
      </c>
      <c r="C2906" s="14" t="str">
        <f>Table2[[#This Row],[Date]]</f>
        <v>12/03/2021</v>
      </c>
      <c r="D2906" s="1" t="str">
        <f>TRIM(PROPER(Table2[[#This Row],[Product_Name]]))</f>
        <v>Mouse</v>
      </c>
      <c r="E2906" s="1" t="str">
        <f>TRIM(PROPER(Table2[[#This Row],[Country]]))</f>
        <v>India</v>
      </c>
      <c r="F2906" s="1" t="str">
        <f>TRIM(PROPER(Table2[[#This Row],[Category]]))</f>
        <v>Wearables</v>
      </c>
      <c r="G2906" s="1" t="str">
        <f>TRIM(PROPER(Table2[[#This Row],[Brand]]))</f>
        <v>Lenovo</v>
      </c>
      <c r="H2906" s="1">
        <f>Table2[[#This Row],[Supplier_ID]]</f>
        <v>1050</v>
      </c>
      <c r="I2906" s="1">
        <f>Table2[[#This Row],[Market_Price]]</f>
        <v>101.55</v>
      </c>
      <c r="J2906" s="1">
        <f>Table2[[#This Row],[Selling_Price]]</f>
        <v>136.88999999999999</v>
      </c>
      <c r="K2906" s="1">
        <f>Table2[[#This Row],[Quantity]]</f>
        <v>345</v>
      </c>
      <c r="L2906" s="1" t="str">
        <f>IF(ISBLANK(Table2[[#This Row],[Status]]), "No Data Entered", IFERROR(Table2[[#This Row],[Status]], "No Data Entered"))</f>
        <v>Ongoing</v>
      </c>
    </row>
    <row r="2907" spans="1:12" x14ac:dyDescent="0.3">
      <c r="A2907" s="1" t="str">
        <f>Table2[[#This Row],[Product_ID]]</f>
        <v>PRO9220</v>
      </c>
      <c r="B2907" s="1" t="str">
        <f>Table2[[#This Row],[Customer_ID]]</f>
        <v>CUST17081</v>
      </c>
      <c r="C2907" s="14" t="str">
        <f>Table2[[#This Row],[Date]]</f>
        <v>22/09/2021</v>
      </c>
      <c r="D2907" s="1" t="str">
        <f>TRIM(PROPER(Table2[[#This Row],[Product_Name]]))</f>
        <v>Keyboard</v>
      </c>
      <c r="E2907" s="1" t="str">
        <f>TRIM(PROPER(Table2[[#This Row],[Country]]))</f>
        <v>France</v>
      </c>
      <c r="F2907" s="1" t="str">
        <f>TRIM(PROPER(Table2[[#This Row],[Category]]))</f>
        <v>Electronics</v>
      </c>
      <c r="G2907" s="1" t="str">
        <f>TRIM(PROPER(Table2[[#This Row],[Brand]]))</f>
        <v>Logitech</v>
      </c>
      <c r="H2907" s="1">
        <f>Table2[[#This Row],[Supplier_ID]]</f>
        <v>1049</v>
      </c>
      <c r="I2907" s="1">
        <f>Table2[[#This Row],[Market_Price]]</f>
        <v>1004.54</v>
      </c>
      <c r="J2907" s="1">
        <f>Table2[[#This Row],[Selling_Price]]</f>
        <v>1534.47</v>
      </c>
      <c r="K2907" s="1">
        <f>Table2[[#This Row],[Quantity]]</f>
        <v>81</v>
      </c>
      <c r="L2907" s="1" t="str">
        <f>IF(ISBLANK(Table2[[#This Row],[Status]]), "No Data Entered", IFERROR(Table2[[#This Row],[Status]], "No Data Entered"))</f>
        <v>Ongoing</v>
      </c>
    </row>
    <row r="2908" spans="1:12" x14ac:dyDescent="0.3">
      <c r="A2908" s="1" t="str">
        <f>Table2[[#This Row],[Product_ID]]</f>
        <v>PRO9715</v>
      </c>
      <c r="B2908" s="1" t="str">
        <f>Table2[[#This Row],[Customer_ID]]</f>
        <v>CUST17092</v>
      </c>
      <c r="C2908" s="14" t="str">
        <f>Table2[[#This Row],[Date]]</f>
        <v>05/04/2024</v>
      </c>
      <c r="D2908" s="1" t="str">
        <f>TRIM(PROPER(Table2[[#This Row],[Product_Name]]))</f>
        <v>Printer</v>
      </c>
      <c r="E2908" s="1" t="str">
        <f>TRIM(PROPER(Table2[[#This Row],[Country]]))</f>
        <v>India</v>
      </c>
      <c r="F2908" s="1" t="str">
        <f>TRIM(PROPER(Table2[[#This Row],[Category]]))</f>
        <v>Accessories</v>
      </c>
      <c r="G2908" s="1" t="str">
        <f>TRIM(PROPER(Table2[[#This Row],[Brand]]))</f>
        <v>Microsoft</v>
      </c>
      <c r="H2908" s="1">
        <f>Table2[[#This Row],[Supplier_ID]]</f>
        <v>1041</v>
      </c>
      <c r="I2908" s="1">
        <f>Table2[[#This Row],[Market_Price]]</f>
        <v>848.71</v>
      </c>
      <c r="J2908" s="1">
        <f>Table2[[#This Row],[Selling_Price]]</f>
        <v>1085.57</v>
      </c>
      <c r="K2908" s="1">
        <f>Table2[[#This Row],[Quantity]]</f>
        <v>433</v>
      </c>
      <c r="L2908" s="1" t="str">
        <f>IF(ISBLANK(Table2[[#This Row],[Status]]), "No Data Entered", IFERROR(Table2[[#This Row],[Status]], "No Data Entered"))</f>
        <v>Ongoing</v>
      </c>
    </row>
    <row r="2909" spans="1:12" x14ac:dyDescent="0.3">
      <c r="A2909" s="1" t="str">
        <f>Table2[[#This Row],[Product_ID]]</f>
        <v>PRO4168</v>
      </c>
      <c r="B2909" s="1" t="str">
        <f>Table2[[#This Row],[Customer_ID]]</f>
        <v>CUST17256</v>
      </c>
      <c r="C2909" s="14" t="str">
        <f>Table2[[#This Row],[Date]]</f>
        <v>23/07/2025</v>
      </c>
      <c r="D2909" s="1" t="str">
        <f>TRIM(PROPER(Table2[[#This Row],[Product_Name]]))</f>
        <v>Camera</v>
      </c>
      <c r="E2909" s="1" t="str">
        <f>TRIM(PROPER(Table2[[#This Row],[Country]]))</f>
        <v>Germany</v>
      </c>
      <c r="F2909" s="1" t="str">
        <f>TRIM(PROPER(Table2[[#This Row],[Category]]))</f>
        <v>Computers</v>
      </c>
      <c r="G2909" s="1" t="str">
        <f>TRIM(PROPER(Table2[[#This Row],[Brand]]))</f>
        <v>Microsoft</v>
      </c>
      <c r="H2909" s="1">
        <f>Table2[[#This Row],[Supplier_ID]]</f>
        <v>1036</v>
      </c>
      <c r="I2909" s="1">
        <f>Table2[[#This Row],[Market_Price]]</f>
        <v>268.51</v>
      </c>
      <c r="J2909" s="1">
        <f>Table2[[#This Row],[Selling_Price]]</f>
        <v>470.36</v>
      </c>
      <c r="K2909" s="1">
        <f>Table2[[#This Row],[Quantity]]</f>
        <v>259</v>
      </c>
      <c r="L2909" s="1" t="str">
        <f>IF(ISBLANK(Table2[[#This Row],[Status]]), "No Data Entered", IFERROR(Table2[[#This Row],[Status]], "No Data Entered"))</f>
        <v>Ongoing</v>
      </c>
    </row>
    <row r="2910" spans="1:12" x14ac:dyDescent="0.3">
      <c r="A2910" s="1" t="str">
        <f>Table2[[#This Row],[Product_ID]]</f>
        <v>PRO8027</v>
      </c>
      <c r="B2910" s="1" t="str">
        <f>Table2[[#This Row],[Customer_ID]]</f>
        <v>CUST17264</v>
      </c>
      <c r="C2910" s="14" t="str">
        <f>Table2[[#This Row],[Date]]</f>
        <v>22/06/2020</v>
      </c>
      <c r="D2910" s="1" t="str">
        <f>TRIM(PROPER(Table2[[#This Row],[Product_Name]]))</f>
        <v>Monitor</v>
      </c>
      <c r="E2910" s="1" t="str">
        <f>TRIM(PROPER(Table2[[#This Row],[Country]]))</f>
        <v>Brazil</v>
      </c>
      <c r="F2910" s="1" t="str">
        <f>TRIM(PROPER(Table2[[#This Row],[Category]]))</f>
        <v>Accessories</v>
      </c>
      <c r="G2910" s="1" t="str">
        <f>TRIM(PROPER(Table2[[#This Row],[Brand]]))</f>
        <v>Asus</v>
      </c>
      <c r="H2910" s="1">
        <f>Table2[[#This Row],[Supplier_ID]]</f>
        <v>1047</v>
      </c>
      <c r="I2910" s="1">
        <f>Table2[[#This Row],[Market_Price]]</f>
        <v>936.5</v>
      </c>
      <c r="J2910" s="1">
        <f>Table2[[#This Row],[Selling_Price]]</f>
        <v>1852.22</v>
      </c>
      <c r="K2910" s="1">
        <f>Table2[[#This Row],[Quantity]]</f>
        <v>406</v>
      </c>
      <c r="L2910" s="1" t="str">
        <f>IF(ISBLANK(Table2[[#This Row],[Status]]), "No Data Entered", IFERROR(Table2[[#This Row],[Status]], "No Data Entered"))</f>
        <v>Ongoing</v>
      </c>
    </row>
    <row r="2911" spans="1:12" x14ac:dyDescent="0.3">
      <c r="A2911" s="1" t="str">
        <f>Table2[[#This Row],[Product_ID]]</f>
        <v>PRO8869</v>
      </c>
      <c r="B2911" s="1" t="str">
        <f>Table2[[#This Row],[Customer_ID]]</f>
        <v>CUST17271</v>
      </c>
      <c r="C2911" s="14" t="str">
        <f>Table2[[#This Row],[Date]]</f>
        <v>08/05/2023</v>
      </c>
      <c r="D2911" s="1" t="str">
        <f>TRIM(PROPER(Table2[[#This Row],[Product_Name]]))</f>
        <v>Tablet</v>
      </c>
      <c r="E2911" s="1" t="str">
        <f>TRIM(PROPER(Table2[[#This Row],[Country]]))</f>
        <v>China</v>
      </c>
      <c r="F2911" s="1" t="str">
        <f>TRIM(PROPER(Table2[[#This Row],[Category]]))</f>
        <v>Computers</v>
      </c>
      <c r="G2911" s="1" t="str">
        <f>TRIM(PROPER(Table2[[#This Row],[Brand]]))</f>
        <v>Apple</v>
      </c>
      <c r="H2911" s="1">
        <f>Table2[[#This Row],[Supplier_ID]]</f>
        <v>1072</v>
      </c>
      <c r="I2911" s="1">
        <f>Table2[[#This Row],[Market_Price]]</f>
        <v>1713.04</v>
      </c>
      <c r="J2911" s="1">
        <f>Table2[[#This Row],[Selling_Price]]</f>
        <v>2189.9299999999998</v>
      </c>
      <c r="K2911" s="1">
        <f>Table2[[#This Row],[Quantity]]</f>
        <v>485</v>
      </c>
      <c r="L2911" s="1" t="str">
        <f>IF(ISBLANK(Table2[[#This Row],[Status]]), "No Data Entered", IFERROR(Table2[[#This Row],[Status]], "No Data Entered"))</f>
        <v>Ongoing</v>
      </c>
    </row>
    <row r="2912" spans="1:12" x14ac:dyDescent="0.3">
      <c r="A2912" s="1" t="str">
        <f>Table2[[#This Row],[Product_ID]]</f>
        <v>PRO7460</v>
      </c>
      <c r="B2912" s="1" t="str">
        <f>Table2[[#This Row],[Customer_ID]]</f>
        <v>CUST17289</v>
      </c>
      <c r="C2912" s="14" t="str">
        <f>Table2[[#This Row],[Date]]</f>
        <v>09/07/2022</v>
      </c>
      <c r="D2912" s="1" t="str">
        <f>TRIM(PROPER(Table2[[#This Row],[Product_Name]]))</f>
        <v>Monitor</v>
      </c>
      <c r="E2912" s="1" t="str">
        <f>TRIM(PROPER(Table2[[#This Row],[Country]]))</f>
        <v>France</v>
      </c>
      <c r="F2912" s="1" t="str">
        <f>TRIM(PROPER(Table2[[#This Row],[Category]]))</f>
        <v>Office Supplies</v>
      </c>
      <c r="G2912" s="1" t="str">
        <f>TRIM(PROPER(Table2[[#This Row],[Brand]]))</f>
        <v>Dell</v>
      </c>
      <c r="H2912" s="1">
        <f>Table2[[#This Row],[Supplier_ID]]</f>
        <v>1028</v>
      </c>
      <c r="I2912" s="1">
        <f>Table2[[#This Row],[Market_Price]]</f>
        <v>1228.33</v>
      </c>
      <c r="J2912" s="1">
        <f>Table2[[#This Row],[Selling_Price]]</f>
        <v>1601.94</v>
      </c>
      <c r="K2912" s="1">
        <f>Table2[[#This Row],[Quantity]]</f>
        <v>249</v>
      </c>
      <c r="L2912" s="1" t="str">
        <f>IF(ISBLANK(Table2[[#This Row],[Status]]), "No Data Entered", IFERROR(Table2[[#This Row],[Status]], "No Data Entered"))</f>
        <v>Ongoing</v>
      </c>
    </row>
    <row r="2913" spans="1:12" x14ac:dyDescent="0.3">
      <c r="A2913" s="1" t="str">
        <f>Table2[[#This Row],[Product_ID]]</f>
        <v>PRO9921</v>
      </c>
      <c r="B2913" s="1" t="str">
        <f>Table2[[#This Row],[Customer_ID]]</f>
        <v>CUST17289</v>
      </c>
      <c r="C2913" s="14" t="str">
        <f>Table2[[#This Row],[Date]]</f>
        <v>26/08/2022</v>
      </c>
      <c r="D2913" s="1" t="str">
        <f>TRIM(PROPER(Table2[[#This Row],[Product_Name]]))</f>
        <v>Laptop</v>
      </c>
      <c r="E2913" s="1" t="str">
        <f>TRIM(PROPER(Table2[[#This Row],[Country]]))</f>
        <v>Canada</v>
      </c>
      <c r="F2913" s="1" t="str">
        <f>TRIM(PROPER(Table2[[#This Row],[Category]]))</f>
        <v>Electronics</v>
      </c>
      <c r="G2913" s="1" t="str">
        <f>TRIM(PROPER(Table2[[#This Row],[Brand]]))</f>
        <v>Lenovo</v>
      </c>
      <c r="H2913" s="1">
        <f>Table2[[#This Row],[Supplier_ID]]</f>
        <v>1032</v>
      </c>
      <c r="I2913" s="1">
        <f>Table2[[#This Row],[Market_Price]]</f>
        <v>1177.67</v>
      </c>
      <c r="J2913" s="1">
        <f>Table2[[#This Row],[Selling_Price]]</f>
        <v>1401.25</v>
      </c>
      <c r="K2913" s="1">
        <f>Table2[[#This Row],[Quantity]]</f>
        <v>264</v>
      </c>
      <c r="L2913" s="1" t="str">
        <f>IF(ISBLANK(Table2[[#This Row],[Status]]), "No Data Entered", IFERROR(Table2[[#This Row],[Status]], "No Data Entered"))</f>
        <v>Ongoing</v>
      </c>
    </row>
    <row r="2914" spans="1:12" x14ac:dyDescent="0.3">
      <c r="A2914" s="1" t="str">
        <f>Table2[[#This Row],[Product_ID]]</f>
        <v>PRO9426</v>
      </c>
      <c r="B2914" s="1" t="str">
        <f>Table2[[#This Row],[Customer_ID]]</f>
        <v>CUST17348</v>
      </c>
      <c r="C2914" s="14" t="str">
        <f>Table2[[#This Row],[Date]]</f>
        <v>25/05/2025</v>
      </c>
      <c r="D2914" s="1" t="str">
        <f>TRIM(PROPER(Table2[[#This Row],[Product_Name]]))</f>
        <v>Keyboard</v>
      </c>
      <c r="E2914" s="1" t="str">
        <f>TRIM(PROPER(Table2[[#This Row],[Country]]))</f>
        <v>India</v>
      </c>
      <c r="F2914" s="1" t="str">
        <f>TRIM(PROPER(Table2[[#This Row],[Category]]))</f>
        <v>Wearables</v>
      </c>
      <c r="G2914" s="1" t="str">
        <f>TRIM(PROPER(Table2[[#This Row],[Brand]]))</f>
        <v>Samsung</v>
      </c>
      <c r="H2914" s="1">
        <f>Table2[[#This Row],[Supplier_ID]]</f>
        <v>1069</v>
      </c>
      <c r="I2914" s="1">
        <f>Table2[[#This Row],[Market_Price]]</f>
        <v>83.87</v>
      </c>
      <c r="J2914" s="1">
        <f>Table2[[#This Row],[Selling_Price]]</f>
        <v>149.41999999999999</v>
      </c>
      <c r="K2914" s="1">
        <f>Table2[[#This Row],[Quantity]]</f>
        <v>380</v>
      </c>
      <c r="L2914" s="1" t="str">
        <f>IF(ISBLANK(Table2[[#This Row],[Status]]), "No Data Entered", IFERROR(Table2[[#This Row],[Status]], "No Data Entered"))</f>
        <v>Ongoing</v>
      </c>
    </row>
    <row r="2915" spans="1:12" x14ac:dyDescent="0.3">
      <c r="A2915" s="1" t="str">
        <f>Table2[[#This Row],[Product_ID]]</f>
        <v>PRO2071</v>
      </c>
      <c r="B2915" s="1" t="str">
        <f>Table2[[#This Row],[Customer_ID]]</f>
        <v>CUST17354</v>
      </c>
      <c r="C2915" s="14" t="str">
        <f>Table2[[#This Row],[Date]]</f>
        <v>25/04/2021</v>
      </c>
      <c r="D2915" s="1" t="str">
        <f>TRIM(PROPER(Table2[[#This Row],[Product_Name]]))</f>
        <v>Camera</v>
      </c>
      <c r="E2915" s="1" t="str">
        <f>TRIM(PROPER(Table2[[#This Row],[Country]]))</f>
        <v>France</v>
      </c>
      <c r="F2915" s="1" t="str">
        <f>TRIM(PROPER(Table2[[#This Row],[Category]]))</f>
        <v>Accessories</v>
      </c>
      <c r="G2915" s="1" t="str">
        <f>TRIM(PROPER(Table2[[#This Row],[Brand]]))</f>
        <v>Microsoft</v>
      </c>
      <c r="H2915" s="1">
        <f>Table2[[#This Row],[Supplier_ID]]</f>
        <v>1089</v>
      </c>
      <c r="I2915" s="1">
        <f>Table2[[#This Row],[Market_Price]]</f>
        <v>1869.15</v>
      </c>
      <c r="J2915" s="1">
        <f>Table2[[#This Row],[Selling_Price]]</f>
        <v>2240.09</v>
      </c>
      <c r="K2915" s="1">
        <f>Table2[[#This Row],[Quantity]]</f>
        <v>69</v>
      </c>
      <c r="L2915" s="1" t="str">
        <f>IF(ISBLANK(Table2[[#This Row],[Status]]), "No Data Entered", IFERROR(Table2[[#This Row],[Status]], "No Data Entered"))</f>
        <v>Ongoing</v>
      </c>
    </row>
    <row r="2916" spans="1:12" x14ac:dyDescent="0.3">
      <c r="A2916" s="1" t="str">
        <f>Table2[[#This Row],[Product_ID]]</f>
        <v>PRO7921</v>
      </c>
      <c r="B2916" s="1" t="str">
        <f>Table2[[#This Row],[Customer_ID]]</f>
        <v>CUST17376</v>
      </c>
      <c r="C2916" s="14" t="str">
        <f>Table2[[#This Row],[Date]]</f>
        <v>27/11/2024</v>
      </c>
      <c r="D2916" s="1" t="str">
        <f>TRIM(PROPER(Table2[[#This Row],[Product_Name]]))</f>
        <v>Mouse</v>
      </c>
      <c r="E2916" s="1" t="str">
        <f>TRIM(PROPER(Table2[[#This Row],[Country]]))</f>
        <v>Brazil</v>
      </c>
      <c r="F2916" s="1" t="str">
        <f>TRIM(PROPER(Table2[[#This Row],[Category]]))</f>
        <v>Office Supplies</v>
      </c>
      <c r="G2916" s="1" t="str">
        <f>TRIM(PROPER(Table2[[#This Row],[Brand]]))</f>
        <v>Samsung</v>
      </c>
      <c r="H2916" s="1">
        <f>Table2[[#This Row],[Supplier_ID]]</f>
        <v>1063</v>
      </c>
      <c r="I2916" s="1">
        <f>Table2[[#This Row],[Market_Price]]</f>
        <v>394.61</v>
      </c>
      <c r="J2916" s="1">
        <f>Table2[[#This Row],[Selling_Price]]</f>
        <v>620.84</v>
      </c>
      <c r="K2916" s="1">
        <f>Table2[[#This Row],[Quantity]]</f>
        <v>469</v>
      </c>
      <c r="L2916" s="1" t="str">
        <f>IF(ISBLANK(Table2[[#This Row],[Status]]), "No Data Entered", IFERROR(Table2[[#This Row],[Status]], "No Data Entered"))</f>
        <v>Ongoing</v>
      </c>
    </row>
    <row r="2917" spans="1:12" x14ac:dyDescent="0.3">
      <c r="A2917" s="1" t="str">
        <f>Table2[[#This Row],[Product_ID]]</f>
        <v>PRO1509</v>
      </c>
      <c r="B2917" s="1" t="str">
        <f>Table2[[#This Row],[Customer_ID]]</f>
        <v>CUST17441</v>
      </c>
      <c r="C2917" s="14" t="str">
        <f>Table2[[#This Row],[Date]]</f>
        <v>28/05/2025</v>
      </c>
      <c r="D2917" s="1" t="str">
        <f>TRIM(PROPER(Table2[[#This Row],[Product_Name]]))</f>
        <v>Camera</v>
      </c>
      <c r="E2917" s="1" t="str">
        <f>TRIM(PROPER(Table2[[#This Row],[Country]]))</f>
        <v>Australia</v>
      </c>
      <c r="F2917" s="1" t="str">
        <f>TRIM(PROPER(Table2[[#This Row],[Category]]))</f>
        <v>Computers</v>
      </c>
      <c r="G2917" s="1" t="str">
        <f>TRIM(PROPER(Table2[[#This Row],[Brand]]))</f>
        <v>Canon</v>
      </c>
      <c r="H2917" s="1">
        <f>Table2[[#This Row],[Supplier_ID]]</f>
        <v>1099</v>
      </c>
      <c r="I2917" s="1">
        <f>Table2[[#This Row],[Market_Price]]</f>
        <v>1042.08</v>
      </c>
      <c r="J2917" s="1">
        <f>Table2[[#This Row],[Selling_Price]]</f>
        <v>1771.37</v>
      </c>
      <c r="K2917" s="1">
        <f>Table2[[#This Row],[Quantity]]</f>
        <v>436</v>
      </c>
      <c r="L2917" s="1" t="str">
        <f>IF(ISBLANK(Table2[[#This Row],[Status]]), "No Data Entered", IFERROR(Table2[[#This Row],[Status]], "No Data Entered"))</f>
        <v>Ongoing</v>
      </c>
    </row>
    <row r="2918" spans="1:12" x14ac:dyDescent="0.3">
      <c r="A2918" s="1" t="str">
        <f>Table2[[#This Row],[Product_ID]]</f>
        <v>PRO6001</v>
      </c>
      <c r="B2918" s="1" t="str">
        <f>Table2[[#This Row],[Customer_ID]]</f>
        <v>CUST17490</v>
      </c>
      <c r="C2918" s="14" t="str">
        <f>Table2[[#This Row],[Date]]</f>
        <v>05/10/2022</v>
      </c>
      <c r="D2918" s="1" t="str">
        <f>TRIM(PROPER(Table2[[#This Row],[Product_Name]]))</f>
        <v>Smartphone</v>
      </c>
      <c r="E2918" s="1" t="str">
        <f>TRIM(PROPER(Table2[[#This Row],[Country]]))</f>
        <v>Canada</v>
      </c>
      <c r="F2918" s="1" t="str">
        <f>TRIM(PROPER(Table2[[#This Row],[Category]]))</f>
        <v>Computers</v>
      </c>
      <c r="G2918" s="1" t="str">
        <f>TRIM(PROPER(Table2[[#This Row],[Brand]]))</f>
        <v>Samsung</v>
      </c>
      <c r="H2918" s="1">
        <f>Table2[[#This Row],[Supplier_ID]]</f>
        <v>1067</v>
      </c>
      <c r="I2918" s="1">
        <f>Table2[[#This Row],[Market_Price]]</f>
        <v>686.65</v>
      </c>
      <c r="J2918" s="1">
        <f>Table2[[#This Row],[Selling_Price]]</f>
        <v>1063.6300000000001</v>
      </c>
      <c r="K2918" s="1">
        <f>Table2[[#This Row],[Quantity]]</f>
        <v>427</v>
      </c>
      <c r="L2918" s="1" t="str">
        <f>IF(ISBLANK(Table2[[#This Row],[Status]]), "No Data Entered", IFERROR(Table2[[#This Row],[Status]], "No Data Entered"))</f>
        <v>Ongoing</v>
      </c>
    </row>
    <row r="2919" spans="1:12" x14ac:dyDescent="0.3">
      <c r="A2919" s="1" t="str">
        <f>Table2[[#This Row],[Product_ID]]</f>
        <v>PRO4427</v>
      </c>
      <c r="B2919" s="1" t="str">
        <f>Table2[[#This Row],[Customer_ID]]</f>
        <v>CUST17541</v>
      </c>
      <c r="C2919" s="14" t="str">
        <f>Table2[[#This Row],[Date]]</f>
        <v>31/10/2023</v>
      </c>
      <c r="D2919" s="1" t="str">
        <f>TRIM(PROPER(Table2[[#This Row],[Product_Name]]))</f>
        <v>Keyboard</v>
      </c>
      <c r="E2919" s="1" t="str">
        <f>TRIM(PROPER(Table2[[#This Row],[Country]]))</f>
        <v>Japan</v>
      </c>
      <c r="F2919" s="1" t="str">
        <f>TRIM(PROPER(Table2[[#This Row],[Category]]))</f>
        <v>Electronics</v>
      </c>
      <c r="G2919" s="1" t="str">
        <f>TRIM(PROPER(Table2[[#This Row],[Brand]]))</f>
        <v>Asus</v>
      </c>
      <c r="H2919" s="1">
        <f>Table2[[#This Row],[Supplier_ID]]</f>
        <v>1050</v>
      </c>
      <c r="I2919" s="1">
        <f>Table2[[#This Row],[Market_Price]]</f>
        <v>1238.56</v>
      </c>
      <c r="J2919" s="1">
        <f>Table2[[#This Row],[Selling_Price]]</f>
        <v>1745.24</v>
      </c>
      <c r="K2919" s="1">
        <f>Table2[[#This Row],[Quantity]]</f>
        <v>427</v>
      </c>
      <c r="L2919" s="1" t="str">
        <f>IF(ISBLANK(Table2[[#This Row],[Status]]), "No Data Entered", IFERROR(Table2[[#This Row],[Status]], "No Data Entered"))</f>
        <v>Ongoing</v>
      </c>
    </row>
    <row r="2920" spans="1:12" x14ac:dyDescent="0.3">
      <c r="A2920" s="1" t="str">
        <f>Table2[[#This Row],[Product_ID]]</f>
        <v>PRO7732</v>
      </c>
      <c r="B2920" s="1" t="str">
        <f>Table2[[#This Row],[Customer_ID]]</f>
        <v>CUST17595</v>
      </c>
      <c r="C2920" s="14" t="str">
        <f>Table2[[#This Row],[Date]]</f>
        <v>12/09/2023</v>
      </c>
      <c r="D2920" s="1" t="str">
        <f>TRIM(PROPER(Table2[[#This Row],[Product_Name]]))</f>
        <v>Laptop</v>
      </c>
      <c r="E2920" s="1" t="str">
        <f>TRIM(PROPER(Table2[[#This Row],[Country]]))</f>
        <v>Uk</v>
      </c>
      <c r="F2920" s="1" t="str">
        <f>TRIM(PROPER(Table2[[#This Row],[Category]]))</f>
        <v>Wearables</v>
      </c>
      <c r="G2920" s="1" t="str">
        <f>TRIM(PROPER(Table2[[#This Row],[Brand]]))</f>
        <v>Sony</v>
      </c>
      <c r="H2920" s="1">
        <f>Table2[[#This Row],[Supplier_ID]]</f>
        <v>1061</v>
      </c>
      <c r="I2920" s="1">
        <f>Table2[[#This Row],[Market_Price]]</f>
        <v>616.85</v>
      </c>
      <c r="J2920" s="1">
        <f>Table2[[#This Row],[Selling_Price]]</f>
        <v>1178.33</v>
      </c>
      <c r="K2920" s="1">
        <f>Table2[[#This Row],[Quantity]]</f>
        <v>459</v>
      </c>
      <c r="L2920" s="1" t="str">
        <f>IF(ISBLANK(Table2[[#This Row],[Status]]), "No Data Entered", IFERROR(Table2[[#This Row],[Status]], "No Data Entered"))</f>
        <v>Ongoing</v>
      </c>
    </row>
    <row r="2921" spans="1:12" x14ac:dyDescent="0.3">
      <c r="A2921" s="1" t="str">
        <f>Table2[[#This Row],[Product_ID]]</f>
        <v>PRO1212</v>
      </c>
      <c r="B2921" s="1" t="str">
        <f>Table2[[#This Row],[Customer_ID]]</f>
        <v>CUST17621</v>
      </c>
      <c r="C2921" s="14" t="str">
        <f>Table2[[#This Row],[Date]]</f>
        <v>10/10/2022</v>
      </c>
      <c r="D2921" s="1" t="str">
        <f>TRIM(PROPER(Table2[[#This Row],[Product_Name]]))</f>
        <v>Keyboard</v>
      </c>
      <c r="E2921" s="1" t="str">
        <f>TRIM(PROPER(Table2[[#This Row],[Country]]))</f>
        <v>Australia</v>
      </c>
      <c r="F2921" s="1" t="str">
        <f>TRIM(PROPER(Table2[[#This Row],[Category]]))</f>
        <v>Computers</v>
      </c>
      <c r="G2921" s="1" t="str">
        <f>TRIM(PROPER(Table2[[#This Row],[Brand]]))</f>
        <v>Apple</v>
      </c>
      <c r="H2921" s="1">
        <f>Table2[[#This Row],[Supplier_ID]]</f>
        <v>1084</v>
      </c>
      <c r="I2921" s="1">
        <f>Table2[[#This Row],[Market_Price]]</f>
        <v>1877.83</v>
      </c>
      <c r="J2921" s="1">
        <f>Table2[[#This Row],[Selling_Price]]</f>
        <v>3208.46</v>
      </c>
      <c r="K2921" s="1">
        <f>Table2[[#This Row],[Quantity]]</f>
        <v>254</v>
      </c>
      <c r="L2921" s="1" t="str">
        <f>IF(ISBLANK(Table2[[#This Row],[Status]]), "No Data Entered", IFERROR(Table2[[#This Row],[Status]], "No Data Entered"))</f>
        <v>Ongoing</v>
      </c>
    </row>
    <row r="2922" spans="1:12" x14ac:dyDescent="0.3">
      <c r="A2922" s="1" t="str">
        <f>Table2[[#This Row],[Product_ID]]</f>
        <v>PRO9148</v>
      </c>
      <c r="B2922" s="1" t="str">
        <f>Table2[[#This Row],[Customer_ID]]</f>
        <v>CUST17689</v>
      </c>
      <c r="C2922" s="14" t="str">
        <f>Table2[[#This Row],[Date]]</f>
        <v>02/01/2023</v>
      </c>
      <c r="D2922" s="1" t="str">
        <f>TRIM(PROPER(Table2[[#This Row],[Product_Name]]))</f>
        <v>Keyboard</v>
      </c>
      <c r="E2922" s="1" t="str">
        <f>TRIM(PROPER(Table2[[#This Row],[Country]]))</f>
        <v>Canada</v>
      </c>
      <c r="F2922" s="1" t="str">
        <f>TRIM(PROPER(Table2[[#This Row],[Category]]))</f>
        <v>Office Supplies</v>
      </c>
      <c r="G2922" s="1" t="str">
        <f>TRIM(PROPER(Table2[[#This Row],[Brand]]))</f>
        <v>Logitech</v>
      </c>
      <c r="H2922" s="1">
        <f>Table2[[#This Row],[Supplier_ID]]</f>
        <v>1067</v>
      </c>
      <c r="I2922" s="1">
        <f>Table2[[#This Row],[Market_Price]]</f>
        <v>691.26</v>
      </c>
      <c r="J2922" s="1">
        <f>Table2[[#This Row],[Selling_Price]]</f>
        <v>1367.2</v>
      </c>
      <c r="K2922" s="1">
        <f>Table2[[#This Row],[Quantity]]</f>
        <v>239</v>
      </c>
      <c r="L2922" s="1" t="str">
        <f>IF(ISBLANK(Table2[[#This Row],[Status]]), "No Data Entered", IFERROR(Table2[[#This Row],[Status]], "No Data Entered"))</f>
        <v>Ongoing</v>
      </c>
    </row>
    <row r="2923" spans="1:12" x14ac:dyDescent="0.3">
      <c r="A2923" s="1" t="str">
        <f>Table2[[#This Row],[Product_ID]]</f>
        <v>PRO3433</v>
      </c>
      <c r="B2923" s="1" t="str">
        <f>Table2[[#This Row],[Customer_ID]]</f>
        <v>CUST17693</v>
      </c>
      <c r="C2923" s="14" t="str">
        <f>Table2[[#This Row],[Date]]</f>
        <v>17/10/2020</v>
      </c>
      <c r="D2923" s="1" t="str">
        <f>TRIM(PROPER(Table2[[#This Row],[Product_Name]]))</f>
        <v>Smartphone</v>
      </c>
      <c r="E2923" s="1" t="str">
        <f>TRIM(PROPER(Table2[[#This Row],[Country]]))</f>
        <v>Germany</v>
      </c>
      <c r="F2923" s="1" t="str">
        <f>TRIM(PROPER(Table2[[#This Row],[Category]]))</f>
        <v>Accessories</v>
      </c>
      <c r="G2923" s="1" t="str">
        <f>TRIM(PROPER(Table2[[#This Row],[Brand]]))</f>
        <v>Sony</v>
      </c>
      <c r="H2923" s="1">
        <f>Table2[[#This Row],[Supplier_ID]]</f>
        <v>1049</v>
      </c>
      <c r="I2923" s="1">
        <f>Table2[[#This Row],[Market_Price]]</f>
        <v>1286.3</v>
      </c>
      <c r="J2923" s="1">
        <f>Table2[[#This Row],[Selling_Price]]</f>
        <v>2115.42</v>
      </c>
      <c r="K2923" s="1">
        <f>Table2[[#This Row],[Quantity]]</f>
        <v>45</v>
      </c>
      <c r="L2923" s="1" t="str">
        <f>IF(ISBLANK(Table2[[#This Row],[Status]]), "No Data Entered", IFERROR(Table2[[#This Row],[Status]], "No Data Entered"))</f>
        <v>Ongoing</v>
      </c>
    </row>
    <row r="2924" spans="1:12" x14ac:dyDescent="0.3">
      <c r="A2924" s="1" t="str">
        <f>Table2[[#This Row],[Product_ID]]</f>
        <v>PRO8803</v>
      </c>
      <c r="B2924" s="1" t="str">
        <f>Table2[[#This Row],[Customer_ID]]</f>
        <v>CUST17728</v>
      </c>
      <c r="C2924" s="14" t="str">
        <f>Table2[[#This Row],[Date]]</f>
        <v>18/08/2023</v>
      </c>
      <c r="D2924" s="1" t="str">
        <f>TRIM(PROPER(Table2[[#This Row],[Product_Name]]))</f>
        <v>Monitor</v>
      </c>
      <c r="E2924" s="1" t="str">
        <f>TRIM(PROPER(Table2[[#This Row],[Country]]))</f>
        <v>India</v>
      </c>
      <c r="F2924" s="1" t="str">
        <f>TRIM(PROPER(Table2[[#This Row],[Category]]))</f>
        <v>Office Supplies</v>
      </c>
      <c r="G2924" s="1" t="str">
        <f>TRIM(PROPER(Table2[[#This Row],[Brand]]))</f>
        <v>Canon</v>
      </c>
      <c r="H2924" s="1">
        <f>Table2[[#This Row],[Supplier_ID]]</f>
        <v>1022</v>
      </c>
      <c r="I2924" s="1">
        <f>Table2[[#This Row],[Market_Price]]</f>
        <v>580.95000000000005</v>
      </c>
      <c r="J2924" s="1">
        <f>Table2[[#This Row],[Selling_Price]]</f>
        <v>660.37</v>
      </c>
      <c r="K2924" s="1">
        <f>Table2[[#This Row],[Quantity]]</f>
        <v>491</v>
      </c>
      <c r="L2924" s="1" t="str">
        <f>IF(ISBLANK(Table2[[#This Row],[Status]]), "No Data Entered", IFERROR(Table2[[#This Row],[Status]], "No Data Entered"))</f>
        <v>Ongoing</v>
      </c>
    </row>
    <row r="2925" spans="1:12" x14ac:dyDescent="0.3">
      <c r="A2925" s="1" t="str">
        <f>Table2[[#This Row],[Product_ID]]</f>
        <v>PRO2831</v>
      </c>
      <c r="B2925" s="1" t="str">
        <f>Table2[[#This Row],[Customer_ID]]</f>
        <v>CUST17788</v>
      </c>
      <c r="C2925" s="14" t="str">
        <f>Table2[[#This Row],[Date]]</f>
        <v>15/04/2024</v>
      </c>
      <c r="D2925" s="1" t="str">
        <f>TRIM(PROPER(Table2[[#This Row],[Product_Name]]))</f>
        <v>Smartphone</v>
      </c>
      <c r="E2925" s="1" t="str">
        <f>TRIM(PROPER(Table2[[#This Row],[Country]]))</f>
        <v>Japan</v>
      </c>
      <c r="F2925" s="1" t="str">
        <f>TRIM(PROPER(Table2[[#This Row],[Category]]))</f>
        <v>Computers</v>
      </c>
      <c r="G2925" s="1" t="str">
        <f>TRIM(PROPER(Table2[[#This Row],[Brand]]))</f>
        <v>Microsoft</v>
      </c>
      <c r="H2925" s="1">
        <f>Table2[[#This Row],[Supplier_ID]]</f>
        <v>1068</v>
      </c>
      <c r="I2925" s="1">
        <f>Table2[[#This Row],[Market_Price]]</f>
        <v>1835.75</v>
      </c>
      <c r="J2925" s="1">
        <f>Table2[[#This Row],[Selling_Price]]</f>
        <v>3611.79</v>
      </c>
      <c r="K2925" s="1">
        <f>Table2[[#This Row],[Quantity]]</f>
        <v>246</v>
      </c>
      <c r="L2925" s="1" t="str">
        <f>IF(ISBLANK(Table2[[#This Row],[Status]]), "No Data Entered", IFERROR(Table2[[#This Row],[Status]], "No Data Entered"))</f>
        <v>Ongoing</v>
      </c>
    </row>
    <row r="2926" spans="1:12" x14ac:dyDescent="0.3">
      <c r="A2926" s="1" t="str">
        <f>Table2[[#This Row],[Product_ID]]</f>
        <v>PRO8301</v>
      </c>
      <c r="B2926" s="1" t="str">
        <f>Table2[[#This Row],[Customer_ID]]</f>
        <v>CUST17889</v>
      </c>
      <c r="C2926" s="14" t="str">
        <f>Table2[[#This Row],[Date]]</f>
        <v>23/07/2022</v>
      </c>
      <c r="D2926" s="1" t="str">
        <f>TRIM(PROPER(Table2[[#This Row],[Product_Name]]))</f>
        <v>Smartphone</v>
      </c>
      <c r="E2926" s="1" t="str">
        <f>TRIM(PROPER(Table2[[#This Row],[Country]]))</f>
        <v>Usa</v>
      </c>
      <c r="F2926" s="1" t="str">
        <f>TRIM(PROPER(Table2[[#This Row],[Category]]))</f>
        <v>Computers</v>
      </c>
      <c r="G2926" s="1" t="str">
        <f>TRIM(PROPER(Table2[[#This Row],[Brand]]))</f>
        <v>Apple</v>
      </c>
      <c r="H2926" s="1">
        <f>Table2[[#This Row],[Supplier_ID]]</f>
        <v>1086</v>
      </c>
      <c r="I2926" s="1">
        <f>Table2[[#This Row],[Market_Price]]</f>
        <v>1347.02</v>
      </c>
      <c r="J2926" s="1">
        <f>Table2[[#This Row],[Selling_Price]]</f>
        <v>1650.78</v>
      </c>
      <c r="K2926" s="1">
        <f>Table2[[#This Row],[Quantity]]</f>
        <v>347</v>
      </c>
      <c r="L2926" s="1" t="str">
        <f>IF(ISBLANK(Table2[[#This Row],[Status]]), "No Data Entered", IFERROR(Table2[[#This Row],[Status]], "No Data Entered"))</f>
        <v>Ongoing</v>
      </c>
    </row>
    <row r="2927" spans="1:12" x14ac:dyDescent="0.3">
      <c r="A2927" s="1" t="str">
        <f>Table2[[#This Row],[Product_ID]]</f>
        <v>PRO1707</v>
      </c>
      <c r="B2927" s="1" t="str">
        <f>Table2[[#This Row],[Customer_ID]]</f>
        <v>CUST17941</v>
      </c>
      <c r="C2927" s="14" t="str">
        <f>Table2[[#This Row],[Date]]</f>
        <v>31/03/2024</v>
      </c>
      <c r="D2927" s="1" t="str">
        <f>TRIM(PROPER(Table2[[#This Row],[Product_Name]]))</f>
        <v>Headphones</v>
      </c>
      <c r="E2927" s="1" t="str">
        <f>TRIM(PROPER(Table2[[#This Row],[Country]]))</f>
        <v>Canada</v>
      </c>
      <c r="F2927" s="1" t="str">
        <f>TRIM(PROPER(Table2[[#This Row],[Category]]))</f>
        <v>Office Supplies</v>
      </c>
      <c r="G2927" s="1" t="str">
        <f>TRIM(PROPER(Table2[[#This Row],[Brand]]))</f>
        <v>Canon</v>
      </c>
      <c r="H2927" s="1">
        <f>Table2[[#This Row],[Supplier_ID]]</f>
        <v>1088</v>
      </c>
      <c r="I2927" s="1">
        <f>Table2[[#This Row],[Market_Price]]</f>
        <v>1624.53</v>
      </c>
      <c r="J2927" s="1">
        <f>Table2[[#This Row],[Selling_Price]]</f>
        <v>2921.25</v>
      </c>
      <c r="K2927" s="1">
        <f>Table2[[#This Row],[Quantity]]</f>
        <v>124</v>
      </c>
      <c r="L2927" s="1" t="str">
        <f>IF(ISBLANK(Table2[[#This Row],[Status]]), "No Data Entered", IFERROR(Table2[[#This Row],[Status]], "No Data Entered"))</f>
        <v>Ongoing</v>
      </c>
    </row>
    <row r="2928" spans="1:12" x14ac:dyDescent="0.3">
      <c r="A2928" s="1" t="str">
        <f>Table2[[#This Row],[Product_ID]]</f>
        <v>PRO6081</v>
      </c>
      <c r="B2928" s="1" t="str">
        <f>Table2[[#This Row],[Customer_ID]]</f>
        <v>CUST17978</v>
      </c>
      <c r="C2928" s="14" t="str">
        <f>Table2[[#This Row],[Date]]</f>
        <v>27/06/2021</v>
      </c>
      <c r="D2928" s="1" t="str">
        <f>TRIM(PROPER(Table2[[#This Row],[Product_Name]]))</f>
        <v>Printer</v>
      </c>
      <c r="E2928" s="1" t="str">
        <f>TRIM(PROPER(Table2[[#This Row],[Country]]))</f>
        <v>Australia</v>
      </c>
      <c r="F2928" s="1" t="str">
        <f>TRIM(PROPER(Table2[[#This Row],[Category]]))</f>
        <v>Wearables</v>
      </c>
      <c r="G2928" s="1" t="str">
        <f>TRIM(PROPER(Table2[[#This Row],[Brand]]))</f>
        <v>Microsoft</v>
      </c>
      <c r="H2928" s="1">
        <f>Table2[[#This Row],[Supplier_ID]]</f>
        <v>1032</v>
      </c>
      <c r="I2928" s="1">
        <f>Table2[[#This Row],[Market_Price]]</f>
        <v>769.31</v>
      </c>
      <c r="J2928" s="1">
        <f>Table2[[#This Row],[Selling_Price]]</f>
        <v>1119.05</v>
      </c>
      <c r="K2928" s="1">
        <f>Table2[[#This Row],[Quantity]]</f>
        <v>87</v>
      </c>
      <c r="L2928" s="1" t="str">
        <f>IF(ISBLANK(Table2[[#This Row],[Status]]), "No Data Entered", IFERROR(Table2[[#This Row],[Status]], "No Data Entered"))</f>
        <v>Ongoing</v>
      </c>
    </row>
    <row r="2929" spans="1:12" x14ac:dyDescent="0.3">
      <c r="A2929" s="1" t="str">
        <f>Table2[[#This Row],[Product_ID]]</f>
        <v>PRO3583</v>
      </c>
      <c r="B2929" s="1" t="str">
        <f>Table2[[#This Row],[Customer_ID]]</f>
        <v>CUST18200</v>
      </c>
      <c r="C2929" s="14" t="str">
        <f>Table2[[#This Row],[Date]]</f>
        <v>28/12/2020</v>
      </c>
      <c r="D2929" s="1" t="str">
        <f>TRIM(PROPER(Table2[[#This Row],[Product_Name]]))</f>
        <v>Smartwatch</v>
      </c>
      <c r="E2929" s="1" t="str">
        <f>TRIM(PROPER(Table2[[#This Row],[Country]]))</f>
        <v>India</v>
      </c>
      <c r="F2929" s="1" t="str">
        <f>TRIM(PROPER(Table2[[#This Row],[Category]]))</f>
        <v>Accessories</v>
      </c>
      <c r="G2929" s="1" t="str">
        <f>TRIM(PROPER(Table2[[#This Row],[Brand]]))</f>
        <v>Sony</v>
      </c>
      <c r="H2929" s="1">
        <f>Table2[[#This Row],[Supplier_ID]]</f>
        <v>1017</v>
      </c>
      <c r="I2929" s="1">
        <f>Table2[[#This Row],[Market_Price]]</f>
        <v>581.75</v>
      </c>
      <c r="J2929" s="1">
        <f>Table2[[#This Row],[Selling_Price]]</f>
        <v>919.52</v>
      </c>
      <c r="K2929" s="1">
        <f>Table2[[#This Row],[Quantity]]</f>
        <v>213</v>
      </c>
      <c r="L2929" s="1" t="str">
        <f>IF(ISBLANK(Table2[[#This Row],[Status]]), "No Data Entered", IFERROR(Table2[[#This Row],[Status]], "No Data Entered"))</f>
        <v>Ongoing</v>
      </c>
    </row>
    <row r="2930" spans="1:12" x14ac:dyDescent="0.3">
      <c r="A2930" s="1" t="str">
        <f>Table2[[#This Row],[Product_ID]]</f>
        <v>PRO3518</v>
      </c>
      <c r="B2930" s="1" t="str">
        <f>Table2[[#This Row],[Customer_ID]]</f>
        <v>CUST18220</v>
      </c>
      <c r="C2930" s="14" t="str">
        <f>Table2[[#This Row],[Date]]</f>
        <v>22/08/2025</v>
      </c>
      <c r="D2930" s="1" t="str">
        <f>TRIM(PROPER(Table2[[#This Row],[Product_Name]]))</f>
        <v>Mouse</v>
      </c>
      <c r="E2930" s="1" t="str">
        <f>TRIM(PROPER(Table2[[#This Row],[Country]]))</f>
        <v>China</v>
      </c>
      <c r="F2930" s="1" t="str">
        <f>TRIM(PROPER(Table2[[#This Row],[Category]]))</f>
        <v>Computers</v>
      </c>
      <c r="G2930" s="1" t="str">
        <f>TRIM(PROPER(Table2[[#This Row],[Brand]]))</f>
        <v>Lenovo</v>
      </c>
      <c r="H2930" s="1">
        <f>Table2[[#This Row],[Supplier_ID]]</f>
        <v>1086</v>
      </c>
      <c r="I2930" s="1">
        <f>Table2[[#This Row],[Market_Price]]</f>
        <v>1418.72</v>
      </c>
      <c r="J2930" s="1">
        <f>Table2[[#This Row],[Selling_Price]]</f>
        <v>1629.16</v>
      </c>
      <c r="K2930" s="1">
        <f>Table2[[#This Row],[Quantity]]</f>
        <v>218</v>
      </c>
      <c r="L2930" s="1" t="str">
        <f>IF(ISBLANK(Table2[[#This Row],[Status]]), "No Data Entered", IFERROR(Table2[[#This Row],[Status]], "No Data Entered"))</f>
        <v>Ongoing</v>
      </c>
    </row>
    <row r="2931" spans="1:12" x14ac:dyDescent="0.3">
      <c r="A2931" s="1" t="str">
        <f>Table2[[#This Row],[Product_ID]]</f>
        <v>PRO2853</v>
      </c>
      <c r="B2931" s="1" t="str">
        <f>Table2[[#This Row],[Customer_ID]]</f>
        <v>CUST18277</v>
      </c>
      <c r="C2931" s="14" t="str">
        <f>Table2[[#This Row],[Date]]</f>
        <v>09/09/2022</v>
      </c>
      <c r="D2931" s="1" t="str">
        <f>TRIM(PROPER(Table2[[#This Row],[Product_Name]]))</f>
        <v>Tablet</v>
      </c>
      <c r="E2931" s="1" t="str">
        <f>TRIM(PROPER(Table2[[#This Row],[Country]]))</f>
        <v>Canada</v>
      </c>
      <c r="F2931" s="1" t="str">
        <f>TRIM(PROPER(Table2[[#This Row],[Category]]))</f>
        <v>Office Supplies</v>
      </c>
      <c r="G2931" s="1" t="str">
        <f>TRIM(PROPER(Table2[[#This Row],[Brand]]))</f>
        <v>Samsung</v>
      </c>
      <c r="H2931" s="1">
        <f>Table2[[#This Row],[Supplier_ID]]</f>
        <v>1004</v>
      </c>
      <c r="I2931" s="1">
        <f>Table2[[#This Row],[Market_Price]]</f>
        <v>1847.39</v>
      </c>
      <c r="J2931" s="1">
        <f>Table2[[#This Row],[Selling_Price]]</f>
        <v>3110.62</v>
      </c>
      <c r="K2931" s="1">
        <f>Table2[[#This Row],[Quantity]]</f>
        <v>299</v>
      </c>
      <c r="L2931" s="1" t="str">
        <f>IF(ISBLANK(Table2[[#This Row],[Status]]), "No Data Entered", IFERROR(Table2[[#This Row],[Status]], "No Data Entered"))</f>
        <v>Ongoing</v>
      </c>
    </row>
    <row r="2932" spans="1:12" x14ac:dyDescent="0.3">
      <c r="A2932" s="1" t="str">
        <f>Table2[[#This Row],[Product_ID]]</f>
        <v>PRO8273</v>
      </c>
      <c r="B2932" s="1" t="str">
        <f>Table2[[#This Row],[Customer_ID]]</f>
        <v>CUST18291</v>
      </c>
      <c r="C2932" s="14" t="str">
        <f>Table2[[#This Row],[Date]]</f>
        <v>22/05/2021</v>
      </c>
      <c r="D2932" s="1" t="str">
        <f>TRIM(PROPER(Table2[[#This Row],[Product_Name]]))</f>
        <v>Headphones</v>
      </c>
      <c r="E2932" s="1" t="str">
        <f>TRIM(PROPER(Table2[[#This Row],[Country]]))</f>
        <v>India</v>
      </c>
      <c r="F2932" s="1" t="str">
        <f>TRIM(PROPER(Table2[[#This Row],[Category]]))</f>
        <v>Office Supplies</v>
      </c>
      <c r="G2932" s="1" t="str">
        <f>TRIM(PROPER(Table2[[#This Row],[Brand]]))</f>
        <v>Asus</v>
      </c>
      <c r="H2932" s="1">
        <f>Table2[[#This Row],[Supplier_ID]]</f>
        <v>1025</v>
      </c>
      <c r="I2932" s="1">
        <f>Table2[[#This Row],[Market_Price]]</f>
        <v>937.38</v>
      </c>
      <c r="J2932" s="1">
        <f>Table2[[#This Row],[Selling_Price]]</f>
        <v>1161.19</v>
      </c>
      <c r="K2932" s="1">
        <f>Table2[[#This Row],[Quantity]]</f>
        <v>490</v>
      </c>
      <c r="L2932" s="1" t="str">
        <f>IF(ISBLANK(Table2[[#This Row],[Status]]), "No Data Entered", IFERROR(Table2[[#This Row],[Status]], "No Data Entered"))</f>
        <v>Ongoing</v>
      </c>
    </row>
    <row r="2933" spans="1:12" x14ac:dyDescent="0.3">
      <c r="A2933" s="1" t="str">
        <f>Table2[[#This Row],[Product_ID]]</f>
        <v>PRO4309</v>
      </c>
      <c r="B2933" s="1" t="str">
        <f>Table2[[#This Row],[Customer_ID]]</f>
        <v>CUST18516</v>
      </c>
      <c r="C2933" s="14" t="str">
        <f>Table2[[#This Row],[Date]]</f>
        <v>09/06/2020</v>
      </c>
      <c r="D2933" s="1" t="str">
        <f>TRIM(PROPER(Table2[[#This Row],[Product_Name]]))</f>
        <v>Headphones</v>
      </c>
      <c r="E2933" s="1" t="str">
        <f>TRIM(PROPER(Table2[[#This Row],[Country]]))</f>
        <v>Brazil</v>
      </c>
      <c r="F2933" s="1" t="str">
        <f>TRIM(PROPER(Table2[[#This Row],[Category]]))</f>
        <v>Office Supplies</v>
      </c>
      <c r="G2933" s="1" t="str">
        <f>TRIM(PROPER(Table2[[#This Row],[Brand]]))</f>
        <v>Microsoft</v>
      </c>
      <c r="H2933" s="1">
        <f>Table2[[#This Row],[Supplier_ID]]</f>
        <v>1010</v>
      </c>
      <c r="I2933" s="1">
        <f>Table2[[#This Row],[Market_Price]]</f>
        <v>1217.8599999999999</v>
      </c>
      <c r="J2933" s="1">
        <f>Table2[[#This Row],[Selling_Price]]</f>
        <v>1797.07</v>
      </c>
      <c r="K2933" s="1">
        <f>Table2[[#This Row],[Quantity]]</f>
        <v>226</v>
      </c>
      <c r="L2933" s="1" t="str">
        <f>IF(ISBLANK(Table2[[#This Row],[Status]]), "No Data Entered", IFERROR(Table2[[#This Row],[Status]], "No Data Entered"))</f>
        <v>Ongoing</v>
      </c>
    </row>
    <row r="2934" spans="1:12" x14ac:dyDescent="0.3">
      <c r="A2934" s="1" t="str">
        <f>Table2[[#This Row],[Product_ID]]</f>
        <v>PRO8550</v>
      </c>
      <c r="B2934" s="1" t="str">
        <f>Table2[[#This Row],[Customer_ID]]</f>
        <v>CUST18759</v>
      </c>
      <c r="C2934" s="14" t="str">
        <f>Table2[[#This Row],[Date]]</f>
        <v>27/06/2021</v>
      </c>
      <c r="D2934" s="1" t="str">
        <f>TRIM(PROPER(Table2[[#This Row],[Product_Name]]))</f>
        <v>Laptop</v>
      </c>
      <c r="E2934" s="1" t="str">
        <f>TRIM(PROPER(Table2[[#This Row],[Country]]))</f>
        <v>Germany</v>
      </c>
      <c r="F2934" s="1" t="str">
        <f>TRIM(PROPER(Table2[[#This Row],[Category]]))</f>
        <v>Computers</v>
      </c>
      <c r="G2934" s="1" t="str">
        <f>TRIM(PROPER(Table2[[#This Row],[Brand]]))</f>
        <v>Sony</v>
      </c>
      <c r="H2934" s="1">
        <f>Table2[[#This Row],[Supplier_ID]]</f>
        <v>1008</v>
      </c>
      <c r="I2934" s="1">
        <f>Table2[[#This Row],[Market_Price]]</f>
        <v>569.41</v>
      </c>
      <c r="J2934" s="1">
        <f>Table2[[#This Row],[Selling_Price]]</f>
        <v>676.75</v>
      </c>
      <c r="K2934" s="1">
        <f>Table2[[#This Row],[Quantity]]</f>
        <v>151</v>
      </c>
      <c r="L2934" s="1" t="str">
        <f>IF(ISBLANK(Table2[[#This Row],[Status]]), "No Data Entered", IFERROR(Table2[[#This Row],[Status]], "No Data Entered"))</f>
        <v>Ongoing</v>
      </c>
    </row>
    <row r="2935" spans="1:12" x14ac:dyDescent="0.3">
      <c r="A2935" s="1" t="str">
        <f>Table2[[#This Row],[Product_ID]]</f>
        <v>PRO5636</v>
      </c>
      <c r="B2935" s="1" t="str">
        <f>Table2[[#This Row],[Customer_ID]]</f>
        <v>CUST18799</v>
      </c>
      <c r="C2935" s="14" t="str">
        <f>Table2[[#This Row],[Date]]</f>
        <v>31/10/2022</v>
      </c>
      <c r="D2935" s="1" t="str">
        <f>TRIM(PROPER(Table2[[#This Row],[Product_Name]]))</f>
        <v>Headphones</v>
      </c>
      <c r="E2935" s="1" t="str">
        <f>TRIM(PROPER(Table2[[#This Row],[Country]]))</f>
        <v>France</v>
      </c>
      <c r="F2935" s="1" t="str">
        <f>TRIM(PROPER(Table2[[#This Row],[Category]]))</f>
        <v>Wearables</v>
      </c>
      <c r="G2935" s="1" t="str">
        <f>TRIM(PROPER(Table2[[#This Row],[Brand]]))</f>
        <v>Asus</v>
      </c>
      <c r="H2935" s="1">
        <f>Table2[[#This Row],[Supplier_ID]]</f>
        <v>1060</v>
      </c>
      <c r="I2935" s="1">
        <f>Table2[[#This Row],[Market_Price]]</f>
        <v>90.48</v>
      </c>
      <c r="J2935" s="1">
        <f>Table2[[#This Row],[Selling_Price]]</f>
        <v>175.94</v>
      </c>
      <c r="K2935" s="1">
        <f>Table2[[#This Row],[Quantity]]</f>
        <v>388</v>
      </c>
      <c r="L2935" s="1" t="str">
        <f>IF(ISBLANK(Table2[[#This Row],[Status]]), "No Data Entered", IFERROR(Table2[[#This Row],[Status]], "No Data Entered"))</f>
        <v>Ongoing</v>
      </c>
    </row>
    <row r="2936" spans="1:12" x14ac:dyDescent="0.3">
      <c r="A2936" s="1" t="str">
        <f>Table2[[#This Row],[Product_ID]]</f>
        <v>PRO6871</v>
      </c>
      <c r="B2936" s="1" t="str">
        <f>Table2[[#This Row],[Customer_ID]]</f>
        <v>CUST18877</v>
      </c>
      <c r="C2936" s="14" t="str">
        <f>Table2[[#This Row],[Date]]</f>
        <v>08/09/2021</v>
      </c>
      <c r="D2936" s="1" t="str">
        <f>TRIM(PROPER(Table2[[#This Row],[Product_Name]]))</f>
        <v>Camera</v>
      </c>
      <c r="E2936" s="1" t="str">
        <f>TRIM(PROPER(Table2[[#This Row],[Country]]))</f>
        <v>Usa</v>
      </c>
      <c r="F2936" s="1" t="str">
        <f>TRIM(PROPER(Table2[[#This Row],[Category]]))</f>
        <v>Wearables</v>
      </c>
      <c r="G2936" s="1" t="str">
        <f>TRIM(PROPER(Table2[[#This Row],[Brand]]))</f>
        <v>Asus</v>
      </c>
      <c r="H2936" s="1">
        <f>Table2[[#This Row],[Supplier_ID]]</f>
        <v>1069</v>
      </c>
      <c r="I2936" s="1">
        <f>Table2[[#This Row],[Market_Price]]</f>
        <v>810.26</v>
      </c>
      <c r="J2936" s="1">
        <f>Table2[[#This Row],[Selling_Price]]</f>
        <v>1372.6</v>
      </c>
      <c r="K2936" s="1">
        <f>Table2[[#This Row],[Quantity]]</f>
        <v>246</v>
      </c>
      <c r="L2936" s="1" t="str">
        <f>IF(ISBLANK(Table2[[#This Row],[Status]]), "No Data Entered", IFERROR(Table2[[#This Row],[Status]], "No Data Entered"))</f>
        <v>Ongoing</v>
      </c>
    </row>
    <row r="2937" spans="1:12" x14ac:dyDescent="0.3">
      <c r="A2937" s="1" t="str">
        <f>Table2[[#This Row],[Product_ID]]</f>
        <v>PRO4643</v>
      </c>
      <c r="B2937" s="1" t="str">
        <f>Table2[[#This Row],[Customer_ID]]</f>
        <v>CUST19012</v>
      </c>
      <c r="C2937" s="14" t="str">
        <f>Table2[[#This Row],[Date]]</f>
        <v>15/12/2020</v>
      </c>
      <c r="D2937" s="1" t="str">
        <f>TRIM(PROPER(Table2[[#This Row],[Product_Name]]))</f>
        <v>Tablet</v>
      </c>
      <c r="E2937" s="1" t="str">
        <f>TRIM(PROPER(Table2[[#This Row],[Country]]))</f>
        <v>Canada</v>
      </c>
      <c r="F2937" s="1" t="str">
        <f>TRIM(PROPER(Table2[[#This Row],[Category]]))</f>
        <v>Wearables</v>
      </c>
      <c r="G2937" s="1" t="str">
        <f>TRIM(PROPER(Table2[[#This Row],[Brand]]))</f>
        <v>Samsung</v>
      </c>
      <c r="H2937" s="1">
        <f>Table2[[#This Row],[Supplier_ID]]</f>
        <v>1094</v>
      </c>
      <c r="I2937" s="1">
        <f>Table2[[#This Row],[Market_Price]]</f>
        <v>1326.43</v>
      </c>
      <c r="J2937" s="1">
        <f>Table2[[#This Row],[Selling_Price]]</f>
        <v>1850.25</v>
      </c>
      <c r="K2937" s="1">
        <f>Table2[[#This Row],[Quantity]]</f>
        <v>385</v>
      </c>
      <c r="L2937" s="1" t="str">
        <f>IF(ISBLANK(Table2[[#This Row],[Status]]), "No Data Entered", IFERROR(Table2[[#This Row],[Status]], "No Data Entered"))</f>
        <v>Ongoing</v>
      </c>
    </row>
    <row r="2938" spans="1:12" x14ac:dyDescent="0.3">
      <c r="A2938" s="1" t="str">
        <f>Table2[[#This Row],[Product_ID]]</f>
        <v>PRO6992</v>
      </c>
      <c r="B2938" s="1" t="str">
        <f>Table2[[#This Row],[Customer_ID]]</f>
        <v>CUST19123</v>
      </c>
      <c r="C2938" s="14" t="str">
        <f>Table2[[#This Row],[Date]]</f>
        <v>27/12/2021</v>
      </c>
      <c r="D2938" s="1" t="str">
        <f>TRIM(PROPER(Table2[[#This Row],[Product_Name]]))</f>
        <v>Camera</v>
      </c>
      <c r="E2938" s="1" t="str">
        <f>TRIM(PROPER(Table2[[#This Row],[Country]]))</f>
        <v>Germany</v>
      </c>
      <c r="F2938" s="1" t="str">
        <f>TRIM(PROPER(Table2[[#This Row],[Category]]))</f>
        <v>Office Supplies</v>
      </c>
      <c r="G2938" s="1" t="str">
        <f>TRIM(PROPER(Table2[[#This Row],[Brand]]))</f>
        <v>Sony</v>
      </c>
      <c r="H2938" s="1">
        <f>Table2[[#This Row],[Supplier_ID]]</f>
        <v>1067</v>
      </c>
      <c r="I2938" s="1">
        <f>Table2[[#This Row],[Market_Price]]</f>
        <v>76.5</v>
      </c>
      <c r="J2938" s="1">
        <f>Table2[[#This Row],[Selling_Price]]</f>
        <v>142.72999999999999</v>
      </c>
      <c r="K2938" s="1">
        <f>Table2[[#This Row],[Quantity]]</f>
        <v>38</v>
      </c>
      <c r="L2938" s="1" t="str">
        <f>IF(ISBLANK(Table2[[#This Row],[Status]]), "No Data Entered", IFERROR(Table2[[#This Row],[Status]], "No Data Entered"))</f>
        <v>Ongoing</v>
      </c>
    </row>
    <row r="2939" spans="1:12" x14ac:dyDescent="0.3">
      <c r="A2939" s="1" t="str">
        <f>Table2[[#This Row],[Product_ID]]</f>
        <v>PRO6575</v>
      </c>
      <c r="B2939" s="1" t="str">
        <f>Table2[[#This Row],[Customer_ID]]</f>
        <v>CUST19207</v>
      </c>
      <c r="C2939" s="14" t="str">
        <f>Table2[[#This Row],[Date]]</f>
        <v>01/12/2022</v>
      </c>
      <c r="D2939" s="1" t="str">
        <f>TRIM(PROPER(Table2[[#This Row],[Product_Name]]))</f>
        <v>Smartphone</v>
      </c>
      <c r="E2939" s="1" t="str">
        <f>TRIM(PROPER(Table2[[#This Row],[Country]]))</f>
        <v>India</v>
      </c>
      <c r="F2939" s="1" t="str">
        <f>TRIM(PROPER(Table2[[#This Row],[Category]]))</f>
        <v>Wearables</v>
      </c>
      <c r="G2939" s="1" t="str">
        <f>TRIM(PROPER(Table2[[#This Row],[Brand]]))</f>
        <v>Apple</v>
      </c>
      <c r="H2939" s="1">
        <f>Table2[[#This Row],[Supplier_ID]]</f>
        <v>1077</v>
      </c>
      <c r="I2939" s="1">
        <f>Table2[[#This Row],[Market_Price]]</f>
        <v>1821.74</v>
      </c>
      <c r="J2939" s="1">
        <f>Table2[[#This Row],[Selling_Price]]</f>
        <v>2889.07</v>
      </c>
      <c r="K2939" s="1">
        <f>Table2[[#This Row],[Quantity]]</f>
        <v>427</v>
      </c>
      <c r="L2939" s="1" t="str">
        <f>IF(ISBLANK(Table2[[#This Row],[Status]]), "No Data Entered", IFERROR(Table2[[#This Row],[Status]], "No Data Entered"))</f>
        <v>Ongoing</v>
      </c>
    </row>
    <row r="2940" spans="1:12" x14ac:dyDescent="0.3">
      <c r="A2940" s="1" t="str">
        <f>Table2[[#This Row],[Product_ID]]</f>
        <v>PRO3436</v>
      </c>
      <c r="B2940" s="1" t="str">
        <f>Table2[[#This Row],[Customer_ID]]</f>
        <v>CUST19219</v>
      </c>
      <c r="C2940" s="14" t="str">
        <f>Table2[[#This Row],[Date]]</f>
        <v>22/12/2020</v>
      </c>
      <c r="D2940" s="1" t="str">
        <f>TRIM(PROPER(Table2[[#This Row],[Product_Name]]))</f>
        <v>Camera</v>
      </c>
      <c r="E2940" s="1" t="str">
        <f>TRIM(PROPER(Table2[[#This Row],[Country]]))</f>
        <v>Uk</v>
      </c>
      <c r="F2940" s="1" t="str">
        <f>TRIM(PROPER(Table2[[#This Row],[Category]]))</f>
        <v>Computers</v>
      </c>
      <c r="G2940" s="1" t="str">
        <f>TRIM(PROPER(Table2[[#This Row],[Brand]]))</f>
        <v>Dell</v>
      </c>
      <c r="H2940" s="1">
        <f>Table2[[#This Row],[Supplier_ID]]</f>
        <v>1088</v>
      </c>
      <c r="I2940" s="1">
        <f>Table2[[#This Row],[Market_Price]]</f>
        <v>1781.43</v>
      </c>
      <c r="J2940" s="1">
        <f>Table2[[#This Row],[Selling_Price]]</f>
        <v>2881.01</v>
      </c>
      <c r="K2940" s="1">
        <f>Table2[[#This Row],[Quantity]]</f>
        <v>376</v>
      </c>
      <c r="L2940" s="1" t="str">
        <f>IF(ISBLANK(Table2[[#This Row],[Status]]), "No Data Entered", IFERROR(Table2[[#This Row],[Status]], "No Data Entered"))</f>
        <v>Ongoing</v>
      </c>
    </row>
    <row r="2941" spans="1:12" x14ac:dyDescent="0.3">
      <c r="A2941" s="1" t="str">
        <f>Table2[[#This Row],[Product_ID]]</f>
        <v>PRO8056</v>
      </c>
      <c r="B2941" s="1" t="str">
        <f>Table2[[#This Row],[Customer_ID]]</f>
        <v>CUST19230</v>
      </c>
      <c r="C2941" s="14" t="str">
        <f>Table2[[#This Row],[Date]]</f>
        <v>21/05/2020</v>
      </c>
      <c r="D2941" s="1" t="str">
        <f>TRIM(PROPER(Table2[[#This Row],[Product_Name]]))</f>
        <v>Keyboard</v>
      </c>
      <c r="E2941" s="1" t="str">
        <f>TRIM(PROPER(Table2[[#This Row],[Country]]))</f>
        <v>India</v>
      </c>
      <c r="F2941" s="1" t="str">
        <f>TRIM(PROPER(Table2[[#This Row],[Category]]))</f>
        <v>Electronics</v>
      </c>
      <c r="G2941" s="1" t="str">
        <f>TRIM(PROPER(Table2[[#This Row],[Brand]]))</f>
        <v>Sony</v>
      </c>
      <c r="H2941" s="1">
        <f>Table2[[#This Row],[Supplier_ID]]</f>
        <v>1037</v>
      </c>
      <c r="I2941" s="1">
        <f>Table2[[#This Row],[Market_Price]]</f>
        <v>1222.7</v>
      </c>
      <c r="J2941" s="1">
        <f>Table2[[#This Row],[Selling_Price]]</f>
        <v>2425.4899999999998</v>
      </c>
      <c r="K2941" s="1">
        <f>Table2[[#This Row],[Quantity]]</f>
        <v>215</v>
      </c>
      <c r="L2941" s="1" t="str">
        <f>IF(ISBLANK(Table2[[#This Row],[Status]]), "No Data Entered", IFERROR(Table2[[#This Row],[Status]], "No Data Entered"))</f>
        <v>Ongoing</v>
      </c>
    </row>
    <row r="2942" spans="1:12" x14ac:dyDescent="0.3">
      <c r="A2942" s="1" t="str">
        <f>Table2[[#This Row],[Product_ID]]</f>
        <v>PRO2728</v>
      </c>
      <c r="B2942" s="1" t="str">
        <f>Table2[[#This Row],[Customer_ID]]</f>
        <v>CUST19405</v>
      </c>
      <c r="C2942" s="14" t="str">
        <f>Table2[[#This Row],[Date]]</f>
        <v>02/09/2022</v>
      </c>
      <c r="D2942" s="1" t="str">
        <f>TRIM(PROPER(Table2[[#This Row],[Product_Name]]))</f>
        <v>Mouse</v>
      </c>
      <c r="E2942" s="1" t="str">
        <f>TRIM(PROPER(Table2[[#This Row],[Country]]))</f>
        <v>India</v>
      </c>
      <c r="F2942" s="1" t="str">
        <f>TRIM(PROPER(Table2[[#This Row],[Category]]))</f>
        <v>Computers</v>
      </c>
      <c r="G2942" s="1" t="str">
        <f>TRIM(PROPER(Table2[[#This Row],[Brand]]))</f>
        <v>Asus</v>
      </c>
      <c r="H2942" s="1">
        <f>Table2[[#This Row],[Supplier_ID]]</f>
        <v>1019</v>
      </c>
      <c r="I2942" s="1">
        <f>Table2[[#This Row],[Market_Price]]</f>
        <v>1203.3900000000001</v>
      </c>
      <c r="J2942" s="1">
        <f>Table2[[#This Row],[Selling_Price]]</f>
        <v>2107.06</v>
      </c>
      <c r="K2942" s="1">
        <f>Table2[[#This Row],[Quantity]]</f>
        <v>105</v>
      </c>
      <c r="L2942" s="1" t="str">
        <f>IF(ISBLANK(Table2[[#This Row],[Status]]), "No Data Entered", IFERROR(Table2[[#This Row],[Status]], "No Data Entered"))</f>
        <v>Ongoing</v>
      </c>
    </row>
    <row r="2943" spans="1:12" x14ac:dyDescent="0.3">
      <c r="A2943" s="1" t="str">
        <f>Table2[[#This Row],[Product_ID]]</f>
        <v>PRO8980</v>
      </c>
      <c r="B2943" s="1" t="str">
        <f>Table2[[#This Row],[Customer_ID]]</f>
        <v>CUST19565</v>
      </c>
      <c r="C2943" s="14" t="str">
        <f>Table2[[#This Row],[Date]]</f>
        <v>01/09/2025</v>
      </c>
      <c r="D2943" s="1" t="str">
        <f>TRIM(PROPER(Table2[[#This Row],[Product_Name]]))</f>
        <v>Keyboard</v>
      </c>
      <c r="E2943" s="1" t="str">
        <f>TRIM(PROPER(Table2[[#This Row],[Country]]))</f>
        <v>China</v>
      </c>
      <c r="F2943" s="1" t="str">
        <f>TRIM(PROPER(Table2[[#This Row],[Category]]))</f>
        <v>Electronics</v>
      </c>
      <c r="G2943" s="1" t="str">
        <f>TRIM(PROPER(Table2[[#This Row],[Brand]]))</f>
        <v>Lenovo</v>
      </c>
      <c r="H2943" s="1">
        <f>Table2[[#This Row],[Supplier_ID]]</f>
        <v>1100</v>
      </c>
      <c r="I2943" s="1">
        <f>Table2[[#This Row],[Market_Price]]</f>
        <v>921.24</v>
      </c>
      <c r="J2943" s="1">
        <f>Table2[[#This Row],[Selling_Price]]</f>
        <v>1203.95</v>
      </c>
      <c r="K2943" s="1">
        <f>Table2[[#This Row],[Quantity]]</f>
        <v>362</v>
      </c>
      <c r="L2943" s="1" t="str">
        <f>IF(ISBLANK(Table2[[#This Row],[Status]]), "No Data Entered", IFERROR(Table2[[#This Row],[Status]], "No Data Entered"))</f>
        <v>Ongoing</v>
      </c>
    </row>
    <row r="2944" spans="1:12" x14ac:dyDescent="0.3">
      <c r="A2944" s="1" t="str">
        <f>Table2[[#This Row],[Product_ID]]</f>
        <v>PRO7302</v>
      </c>
      <c r="B2944" s="1" t="str">
        <f>Table2[[#This Row],[Customer_ID]]</f>
        <v>CUST19608</v>
      </c>
      <c r="C2944" s="14" t="str">
        <f>Table2[[#This Row],[Date]]</f>
        <v>14/12/2020</v>
      </c>
      <c r="D2944" s="1" t="str">
        <f>TRIM(PROPER(Table2[[#This Row],[Product_Name]]))</f>
        <v>Mouse</v>
      </c>
      <c r="E2944" s="1" t="str">
        <f>TRIM(PROPER(Table2[[#This Row],[Country]]))</f>
        <v>Australia</v>
      </c>
      <c r="F2944" s="1" t="str">
        <f>TRIM(PROPER(Table2[[#This Row],[Category]]))</f>
        <v>Accessories</v>
      </c>
      <c r="G2944" s="1" t="str">
        <f>TRIM(PROPER(Table2[[#This Row],[Brand]]))</f>
        <v>Asus</v>
      </c>
      <c r="H2944" s="1">
        <f>Table2[[#This Row],[Supplier_ID]]</f>
        <v>1089</v>
      </c>
      <c r="I2944" s="1">
        <f>Table2[[#This Row],[Market_Price]]</f>
        <v>1233.1199999999999</v>
      </c>
      <c r="J2944" s="1">
        <f>Table2[[#This Row],[Selling_Price]]</f>
        <v>1927.36</v>
      </c>
      <c r="K2944" s="1">
        <f>Table2[[#This Row],[Quantity]]</f>
        <v>171</v>
      </c>
      <c r="L2944" s="1" t="str">
        <f>IF(ISBLANK(Table2[[#This Row],[Status]]), "No Data Entered", IFERROR(Table2[[#This Row],[Status]], "No Data Entered"))</f>
        <v>Ongoing</v>
      </c>
    </row>
    <row r="2945" spans="1:12" x14ac:dyDescent="0.3">
      <c r="A2945" s="1" t="str">
        <f>Table2[[#This Row],[Product_ID]]</f>
        <v>PRO1983</v>
      </c>
      <c r="B2945" s="1" t="str">
        <f>Table2[[#This Row],[Customer_ID]]</f>
        <v>CUST19615</v>
      </c>
      <c r="C2945" s="14" t="str">
        <f>Table2[[#This Row],[Date]]</f>
        <v>07/08/2022</v>
      </c>
      <c r="D2945" s="1" t="str">
        <f>TRIM(PROPER(Table2[[#This Row],[Product_Name]]))</f>
        <v>Smartwatch</v>
      </c>
      <c r="E2945" s="1" t="str">
        <f>TRIM(PROPER(Table2[[#This Row],[Country]]))</f>
        <v>Brazil</v>
      </c>
      <c r="F2945" s="1" t="str">
        <f>TRIM(PROPER(Table2[[#This Row],[Category]]))</f>
        <v>Electronics</v>
      </c>
      <c r="G2945" s="1" t="str">
        <f>TRIM(PROPER(Table2[[#This Row],[Brand]]))</f>
        <v>Samsung</v>
      </c>
      <c r="H2945" s="1">
        <f>Table2[[#This Row],[Supplier_ID]]</f>
        <v>1036</v>
      </c>
      <c r="I2945" s="1">
        <f>Table2[[#This Row],[Market_Price]]</f>
        <v>534.95000000000005</v>
      </c>
      <c r="J2945" s="1">
        <f>Table2[[#This Row],[Selling_Price]]</f>
        <v>810.78</v>
      </c>
      <c r="K2945" s="1">
        <f>Table2[[#This Row],[Quantity]]</f>
        <v>252</v>
      </c>
      <c r="L2945" s="1" t="str">
        <f>IF(ISBLANK(Table2[[#This Row],[Status]]), "No Data Entered", IFERROR(Table2[[#This Row],[Status]], "No Data Entered"))</f>
        <v>Ongoing</v>
      </c>
    </row>
    <row r="2946" spans="1:12" x14ac:dyDescent="0.3">
      <c r="A2946" s="1" t="str">
        <f>Table2[[#This Row],[Product_ID]]</f>
        <v>PRO5172</v>
      </c>
      <c r="B2946" s="1" t="str">
        <f>Table2[[#This Row],[Customer_ID]]</f>
        <v>CUST19629</v>
      </c>
      <c r="C2946" s="14" t="str">
        <f>Table2[[#This Row],[Date]]</f>
        <v>29/09/2022</v>
      </c>
      <c r="D2946" s="1" t="str">
        <f>TRIM(PROPER(Table2[[#This Row],[Product_Name]]))</f>
        <v>Smartwatch</v>
      </c>
      <c r="E2946" s="1" t="str">
        <f>TRIM(PROPER(Table2[[#This Row],[Country]]))</f>
        <v>China</v>
      </c>
      <c r="F2946" s="1" t="str">
        <f>TRIM(PROPER(Table2[[#This Row],[Category]]))</f>
        <v>Computers</v>
      </c>
      <c r="G2946" s="1" t="str">
        <f>TRIM(PROPER(Table2[[#This Row],[Brand]]))</f>
        <v>Microsoft</v>
      </c>
      <c r="H2946" s="1">
        <f>Table2[[#This Row],[Supplier_ID]]</f>
        <v>1019</v>
      </c>
      <c r="I2946" s="1">
        <f>Table2[[#This Row],[Market_Price]]</f>
        <v>1542.19</v>
      </c>
      <c r="J2946" s="1">
        <f>Table2[[#This Row],[Selling_Price]]</f>
        <v>2151.6</v>
      </c>
      <c r="K2946" s="1">
        <f>Table2[[#This Row],[Quantity]]</f>
        <v>327</v>
      </c>
      <c r="L2946" s="1" t="str">
        <f>IF(ISBLANK(Table2[[#This Row],[Status]]), "No Data Entered", IFERROR(Table2[[#This Row],[Status]], "No Data Entered"))</f>
        <v>Ongoing</v>
      </c>
    </row>
    <row r="2947" spans="1:12" x14ac:dyDescent="0.3">
      <c r="A2947" s="1" t="str">
        <f>Table2[[#This Row],[Product_ID]]</f>
        <v>PRO3297</v>
      </c>
      <c r="B2947" s="1" t="str">
        <f>Table2[[#This Row],[Customer_ID]]</f>
        <v>CUST19758</v>
      </c>
      <c r="C2947" s="14" t="str">
        <f>Table2[[#This Row],[Date]]</f>
        <v>10/05/2024</v>
      </c>
      <c r="D2947" s="1" t="str">
        <f>TRIM(PROPER(Table2[[#This Row],[Product_Name]]))</f>
        <v>Printer</v>
      </c>
      <c r="E2947" s="1" t="str">
        <f>TRIM(PROPER(Table2[[#This Row],[Country]]))</f>
        <v>Usa</v>
      </c>
      <c r="F2947" s="1" t="str">
        <f>TRIM(PROPER(Table2[[#This Row],[Category]]))</f>
        <v>Electronics</v>
      </c>
      <c r="G2947" s="1" t="str">
        <f>TRIM(PROPER(Table2[[#This Row],[Brand]]))</f>
        <v>Canon</v>
      </c>
      <c r="H2947" s="1">
        <f>Table2[[#This Row],[Supplier_ID]]</f>
        <v>1023</v>
      </c>
      <c r="I2947" s="1">
        <f>Table2[[#This Row],[Market_Price]]</f>
        <v>1042.3499999999999</v>
      </c>
      <c r="J2947" s="1">
        <f>Table2[[#This Row],[Selling_Price]]</f>
        <v>1928.44</v>
      </c>
      <c r="K2947" s="1">
        <f>Table2[[#This Row],[Quantity]]</f>
        <v>182</v>
      </c>
      <c r="L2947" s="1" t="str">
        <f>IF(ISBLANK(Table2[[#This Row],[Status]]), "No Data Entered", IFERROR(Table2[[#This Row],[Status]], "No Data Entered"))</f>
        <v>Ongoing</v>
      </c>
    </row>
    <row r="2948" spans="1:12" x14ac:dyDescent="0.3">
      <c r="A2948" s="1" t="str">
        <f>Table2[[#This Row],[Product_ID]]</f>
        <v>PRO6676</v>
      </c>
      <c r="B2948" s="1" t="str">
        <f>Table2[[#This Row],[Customer_ID]]</f>
        <v>CUST19795</v>
      </c>
      <c r="C2948" s="14" t="str">
        <f>Table2[[#This Row],[Date]]</f>
        <v>08/09/2024</v>
      </c>
      <c r="D2948" s="1" t="str">
        <f>TRIM(PROPER(Table2[[#This Row],[Product_Name]]))</f>
        <v>Monitor</v>
      </c>
      <c r="E2948" s="1" t="str">
        <f>TRIM(PROPER(Table2[[#This Row],[Country]]))</f>
        <v>Canada</v>
      </c>
      <c r="F2948" s="1" t="str">
        <f>TRIM(PROPER(Table2[[#This Row],[Category]]))</f>
        <v>Electronics</v>
      </c>
      <c r="G2948" s="1" t="str">
        <f>TRIM(PROPER(Table2[[#This Row],[Brand]]))</f>
        <v>Dell</v>
      </c>
      <c r="H2948" s="1">
        <f>Table2[[#This Row],[Supplier_ID]]</f>
        <v>1047</v>
      </c>
      <c r="I2948" s="1">
        <f>Table2[[#This Row],[Market_Price]]</f>
        <v>765.35</v>
      </c>
      <c r="J2948" s="1">
        <f>Table2[[#This Row],[Selling_Price]]</f>
        <v>950</v>
      </c>
      <c r="K2948" s="1">
        <f>Table2[[#This Row],[Quantity]]</f>
        <v>265</v>
      </c>
      <c r="L2948" s="1" t="str">
        <f>IF(ISBLANK(Table2[[#This Row],[Status]]), "No Data Entered", IFERROR(Table2[[#This Row],[Status]], "No Data Entered"))</f>
        <v>Ongoing</v>
      </c>
    </row>
    <row r="2949" spans="1:12" x14ac:dyDescent="0.3">
      <c r="A2949" s="1" t="str">
        <f>Table2[[#This Row],[Product_ID]]</f>
        <v>PRO8303</v>
      </c>
      <c r="B2949" s="1" t="str">
        <f>Table2[[#This Row],[Customer_ID]]</f>
        <v>CUST19800</v>
      </c>
      <c r="C2949" s="14" t="str">
        <f>Table2[[#This Row],[Date]]</f>
        <v>19/09/2024</v>
      </c>
      <c r="D2949" s="1" t="str">
        <f>TRIM(PROPER(Table2[[#This Row],[Product_Name]]))</f>
        <v>Monitor</v>
      </c>
      <c r="E2949" s="1" t="str">
        <f>TRIM(PROPER(Table2[[#This Row],[Country]]))</f>
        <v>Uk</v>
      </c>
      <c r="F2949" s="1" t="str">
        <f>TRIM(PROPER(Table2[[#This Row],[Category]]))</f>
        <v>Wearables</v>
      </c>
      <c r="G2949" s="1" t="str">
        <f>TRIM(PROPER(Table2[[#This Row],[Brand]]))</f>
        <v>Canon</v>
      </c>
      <c r="H2949" s="1">
        <f>Table2[[#This Row],[Supplier_ID]]</f>
        <v>1052</v>
      </c>
      <c r="I2949" s="1">
        <f>Table2[[#This Row],[Market_Price]]</f>
        <v>1094.5999999999999</v>
      </c>
      <c r="J2949" s="1">
        <f>Table2[[#This Row],[Selling_Price]]</f>
        <v>1898.38</v>
      </c>
      <c r="K2949" s="1">
        <f>Table2[[#This Row],[Quantity]]</f>
        <v>305</v>
      </c>
      <c r="L2949" s="1" t="str">
        <f>IF(ISBLANK(Table2[[#This Row],[Status]]), "No Data Entered", IFERROR(Table2[[#This Row],[Status]], "No Data Entered"))</f>
        <v>Ongoing</v>
      </c>
    </row>
    <row r="2950" spans="1:12" x14ac:dyDescent="0.3">
      <c r="A2950" s="1" t="str">
        <f>Table2[[#This Row],[Product_ID]]</f>
        <v>PRO1160</v>
      </c>
      <c r="B2950" s="1" t="str">
        <f>Table2[[#This Row],[Customer_ID]]</f>
        <v>CUST19855</v>
      </c>
      <c r="C2950" s="14" t="str">
        <f>Table2[[#This Row],[Date]]</f>
        <v>15/09/2021</v>
      </c>
      <c r="D2950" s="1" t="str">
        <f>TRIM(PROPER(Table2[[#This Row],[Product_Name]]))</f>
        <v>Monitor</v>
      </c>
      <c r="E2950" s="1" t="str">
        <f>TRIM(PROPER(Table2[[#This Row],[Country]]))</f>
        <v>China</v>
      </c>
      <c r="F2950" s="1" t="str">
        <f>TRIM(PROPER(Table2[[#This Row],[Category]]))</f>
        <v>Electronics</v>
      </c>
      <c r="G2950" s="1" t="str">
        <f>TRIM(PROPER(Table2[[#This Row],[Brand]]))</f>
        <v>Samsung</v>
      </c>
      <c r="H2950" s="1">
        <f>Table2[[#This Row],[Supplier_ID]]</f>
        <v>1088</v>
      </c>
      <c r="I2950" s="1">
        <f>Table2[[#This Row],[Market_Price]]</f>
        <v>1226.1099999999999</v>
      </c>
      <c r="J2950" s="1">
        <f>Table2[[#This Row],[Selling_Price]]</f>
        <v>1833.83</v>
      </c>
      <c r="K2950" s="1">
        <f>Table2[[#This Row],[Quantity]]</f>
        <v>306</v>
      </c>
      <c r="L2950" s="1" t="str">
        <f>IF(ISBLANK(Table2[[#This Row],[Status]]), "No Data Entered", IFERROR(Table2[[#This Row],[Status]], "No Data Entered"))</f>
        <v>Ongoing</v>
      </c>
    </row>
    <row r="2951" spans="1:12" x14ac:dyDescent="0.3">
      <c r="A2951" s="1" t="str">
        <f>Table2[[#This Row],[Product_ID]]</f>
        <v>PRO6616</v>
      </c>
      <c r="B2951" s="1" t="str">
        <f>Table2[[#This Row],[Customer_ID]]</f>
        <v>CUST19863</v>
      </c>
      <c r="C2951" s="14" t="str">
        <f>Table2[[#This Row],[Date]]</f>
        <v>04/04/2020</v>
      </c>
      <c r="D2951" s="1" t="str">
        <f>TRIM(PROPER(Table2[[#This Row],[Product_Name]]))</f>
        <v>Smartphone</v>
      </c>
      <c r="E2951" s="1" t="str">
        <f>TRIM(PROPER(Table2[[#This Row],[Country]]))</f>
        <v>India</v>
      </c>
      <c r="F2951" s="1" t="str">
        <f>TRIM(PROPER(Table2[[#This Row],[Category]]))</f>
        <v>Accessories</v>
      </c>
      <c r="G2951" s="1" t="str">
        <f>TRIM(PROPER(Table2[[#This Row],[Brand]]))</f>
        <v>Apple</v>
      </c>
      <c r="H2951" s="1">
        <f>Table2[[#This Row],[Supplier_ID]]</f>
        <v>1003</v>
      </c>
      <c r="I2951" s="1">
        <f>Table2[[#This Row],[Market_Price]]</f>
        <v>1585.31</v>
      </c>
      <c r="J2951" s="1">
        <f>Table2[[#This Row],[Selling_Price]]</f>
        <v>2062.8200000000002</v>
      </c>
      <c r="K2951" s="1">
        <f>Table2[[#This Row],[Quantity]]</f>
        <v>178</v>
      </c>
      <c r="L2951" s="1" t="str">
        <f>IF(ISBLANK(Table2[[#This Row],[Status]]), "No Data Entered", IFERROR(Table2[[#This Row],[Status]], "No Data Entered"))</f>
        <v>Ongoing</v>
      </c>
    </row>
    <row r="2952" spans="1:12" x14ac:dyDescent="0.3">
      <c r="A2952" s="1" t="str">
        <f>Table2[[#This Row],[Product_ID]]</f>
        <v>PRO5156</v>
      </c>
      <c r="B2952" s="1" t="str">
        <f>Table2[[#This Row],[Customer_ID]]</f>
        <v>CUST19912</v>
      </c>
      <c r="C2952" s="14" t="str">
        <f>Table2[[#This Row],[Date]]</f>
        <v>14/05/2023</v>
      </c>
      <c r="D2952" s="1" t="str">
        <f>TRIM(PROPER(Table2[[#This Row],[Product_Name]]))</f>
        <v>Keyboard</v>
      </c>
      <c r="E2952" s="1" t="str">
        <f>TRIM(PROPER(Table2[[#This Row],[Country]]))</f>
        <v>China</v>
      </c>
      <c r="F2952" s="1" t="str">
        <f>TRIM(PROPER(Table2[[#This Row],[Category]]))</f>
        <v>Electronics</v>
      </c>
      <c r="G2952" s="1" t="str">
        <f>TRIM(PROPER(Table2[[#This Row],[Brand]]))</f>
        <v>Apple</v>
      </c>
      <c r="H2952" s="1">
        <f>Table2[[#This Row],[Supplier_ID]]</f>
        <v>1054</v>
      </c>
      <c r="I2952" s="1">
        <f>Table2[[#This Row],[Market_Price]]</f>
        <v>772.24</v>
      </c>
      <c r="J2952" s="1">
        <f>Table2[[#This Row],[Selling_Price]]</f>
        <v>1390.16</v>
      </c>
      <c r="K2952" s="1">
        <f>Table2[[#This Row],[Quantity]]</f>
        <v>233</v>
      </c>
      <c r="L2952" s="1" t="str">
        <f>IF(ISBLANK(Table2[[#This Row],[Status]]), "No Data Entered", IFERROR(Table2[[#This Row],[Status]], "No Data Entered"))</f>
        <v>Ongoing</v>
      </c>
    </row>
    <row r="2953" spans="1:12" x14ac:dyDescent="0.3">
      <c r="A2953" s="1" t="str">
        <f>Table2[[#This Row],[Product_ID]]</f>
        <v>PRO2948</v>
      </c>
      <c r="B2953" s="1" t="str">
        <f>Table2[[#This Row],[Customer_ID]]</f>
        <v>CUST19914</v>
      </c>
      <c r="C2953" s="14" t="str">
        <f>Table2[[#This Row],[Date]]</f>
        <v>15/02/2025</v>
      </c>
      <c r="D2953" s="1" t="str">
        <f>TRIM(PROPER(Table2[[#This Row],[Product_Name]]))</f>
        <v>Mouse</v>
      </c>
      <c r="E2953" s="1" t="str">
        <f>TRIM(PROPER(Table2[[#This Row],[Country]]))</f>
        <v>Japan</v>
      </c>
      <c r="F2953" s="1" t="str">
        <f>TRIM(PROPER(Table2[[#This Row],[Category]]))</f>
        <v>Computers</v>
      </c>
      <c r="G2953" s="1" t="str">
        <f>TRIM(PROPER(Table2[[#This Row],[Brand]]))</f>
        <v>Lenovo</v>
      </c>
      <c r="H2953" s="1">
        <f>Table2[[#This Row],[Supplier_ID]]</f>
        <v>1082</v>
      </c>
      <c r="I2953" s="1">
        <f>Table2[[#This Row],[Market_Price]]</f>
        <v>252.34</v>
      </c>
      <c r="J2953" s="1">
        <f>Table2[[#This Row],[Selling_Price]]</f>
        <v>380.91</v>
      </c>
      <c r="K2953" s="1">
        <f>Table2[[#This Row],[Quantity]]</f>
        <v>344</v>
      </c>
      <c r="L2953" s="1" t="str">
        <f>IF(ISBLANK(Table2[[#This Row],[Status]]), "No Data Entered", IFERROR(Table2[[#This Row],[Status]], "No Data Entered"))</f>
        <v>Ongoing</v>
      </c>
    </row>
    <row r="2954" spans="1:12" x14ac:dyDescent="0.3">
      <c r="A2954" s="1" t="str">
        <f>Table2[[#This Row],[Product_ID]]</f>
        <v>PRO9327</v>
      </c>
      <c r="B2954" s="1" t="str">
        <f>Table2[[#This Row],[Customer_ID]]</f>
        <v>CUST19944</v>
      </c>
      <c r="C2954" s="14" t="str">
        <f>Table2[[#This Row],[Date]]</f>
        <v>09/06/2023</v>
      </c>
      <c r="D2954" s="1" t="str">
        <f>TRIM(PROPER(Table2[[#This Row],[Product_Name]]))</f>
        <v>Smartphone</v>
      </c>
      <c r="E2954" s="1" t="str">
        <f>TRIM(PROPER(Table2[[#This Row],[Country]]))</f>
        <v>China</v>
      </c>
      <c r="F2954" s="1" t="str">
        <f>TRIM(PROPER(Table2[[#This Row],[Category]]))</f>
        <v>Electronics</v>
      </c>
      <c r="G2954" s="1" t="str">
        <f>TRIM(PROPER(Table2[[#This Row],[Brand]]))</f>
        <v>Dell</v>
      </c>
      <c r="H2954" s="1">
        <f>Table2[[#This Row],[Supplier_ID]]</f>
        <v>1028</v>
      </c>
      <c r="I2954" s="1">
        <f>Table2[[#This Row],[Market_Price]]</f>
        <v>731.17</v>
      </c>
      <c r="J2954" s="1">
        <f>Table2[[#This Row],[Selling_Price]]</f>
        <v>975.66</v>
      </c>
      <c r="K2954" s="1">
        <f>Table2[[#This Row],[Quantity]]</f>
        <v>488</v>
      </c>
      <c r="L2954" s="1" t="str">
        <f>IF(ISBLANK(Table2[[#This Row],[Status]]), "No Data Entered", IFERROR(Table2[[#This Row],[Status]], "No Data Entered"))</f>
        <v>Ongoing</v>
      </c>
    </row>
    <row r="2955" spans="1:12" x14ac:dyDescent="0.3">
      <c r="A2955" s="1" t="str">
        <f>Table2[[#This Row],[Product_ID]]</f>
        <v>PRO8178</v>
      </c>
      <c r="B2955" s="1" t="str">
        <f>Table2[[#This Row],[Customer_ID]]</f>
        <v>CUST19949</v>
      </c>
      <c r="C2955" s="14" t="str">
        <f>Table2[[#This Row],[Date]]</f>
        <v>10/12/2022</v>
      </c>
      <c r="D2955" s="1" t="str">
        <f>TRIM(PROPER(Table2[[#This Row],[Product_Name]]))</f>
        <v>Laptop</v>
      </c>
      <c r="E2955" s="1" t="str">
        <f>TRIM(PROPER(Table2[[#This Row],[Country]]))</f>
        <v>China</v>
      </c>
      <c r="F2955" s="1" t="str">
        <f>TRIM(PROPER(Table2[[#This Row],[Category]]))</f>
        <v>Office Supplies</v>
      </c>
      <c r="G2955" s="1" t="str">
        <f>TRIM(PROPER(Table2[[#This Row],[Brand]]))</f>
        <v>Logitech</v>
      </c>
      <c r="H2955" s="1">
        <f>Table2[[#This Row],[Supplier_ID]]</f>
        <v>1018</v>
      </c>
      <c r="I2955" s="1">
        <f>Table2[[#This Row],[Market_Price]]</f>
        <v>614.16</v>
      </c>
      <c r="J2955" s="1">
        <f>Table2[[#This Row],[Selling_Price]]</f>
        <v>1071.4100000000001</v>
      </c>
      <c r="K2955" s="1">
        <f>Table2[[#This Row],[Quantity]]</f>
        <v>447</v>
      </c>
      <c r="L2955" s="1" t="str">
        <f>IF(ISBLANK(Table2[[#This Row],[Status]]), "No Data Entered", IFERROR(Table2[[#This Row],[Status]], "No Data Entered"))</f>
        <v>Ongoing</v>
      </c>
    </row>
    <row r="2956" spans="1:12" x14ac:dyDescent="0.3">
      <c r="A2956" s="1" t="str">
        <f>Table2[[#This Row],[Product_ID]]</f>
        <v>PRO2229</v>
      </c>
      <c r="B2956" s="1" t="str">
        <f>Table2[[#This Row],[Customer_ID]]</f>
        <v>CUST20046</v>
      </c>
      <c r="C2956" s="14" t="str">
        <f>Table2[[#This Row],[Date]]</f>
        <v>17/02/2022</v>
      </c>
      <c r="D2956" s="1" t="str">
        <f>TRIM(PROPER(Table2[[#This Row],[Product_Name]]))</f>
        <v>Laptop</v>
      </c>
      <c r="E2956" s="1" t="str">
        <f>TRIM(PROPER(Table2[[#This Row],[Country]]))</f>
        <v>Usa</v>
      </c>
      <c r="F2956" s="1" t="str">
        <f>TRIM(PROPER(Table2[[#This Row],[Category]]))</f>
        <v>Computers</v>
      </c>
      <c r="G2956" s="1" t="str">
        <f>TRIM(PROPER(Table2[[#This Row],[Brand]]))</f>
        <v>Sony</v>
      </c>
      <c r="H2956" s="1">
        <f>Table2[[#This Row],[Supplier_ID]]</f>
        <v>1087</v>
      </c>
      <c r="I2956" s="1">
        <f>Table2[[#This Row],[Market_Price]]</f>
        <v>124.15</v>
      </c>
      <c r="J2956" s="1">
        <f>Table2[[#This Row],[Selling_Price]]</f>
        <v>238.07</v>
      </c>
      <c r="K2956" s="1">
        <f>Table2[[#This Row],[Quantity]]</f>
        <v>51</v>
      </c>
      <c r="L2956" s="1" t="str">
        <f>IF(ISBLANK(Table2[[#This Row],[Status]]), "No Data Entered", IFERROR(Table2[[#This Row],[Status]], "No Data Entered"))</f>
        <v>Ongoing</v>
      </c>
    </row>
    <row r="2957" spans="1:12" x14ac:dyDescent="0.3">
      <c r="A2957" s="1" t="str">
        <f>Table2[[#This Row],[Product_ID]]</f>
        <v>PRO9614</v>
      </c>
      <c r="B2957" s="1" t="str">
        <f>Table2[[#This Row],[Customer_ID]]</f>
        <v>CUST20054</v>
      </c>
      <c r="C2957" s="14" t="str">
        <f>Table2[[#This Row],[Date]]</f>
        <v>30/03/2024</v>
      </c>
      <c r="D2957" s="1" t="str">
        <f>TRIM(PROPER(Table2[[#This Row],[Product_Name]]))</f>
        <v>Headphones</v>
      </c>
      <c r="E2957" s="1" t="str">
        <f>TRIM(PROPER(Table2[[#This Row],[Country]]))</f>
        <v>Usa</v>
      </c>
      <c r="F2957" s="1" t="str">
        <f>TRIM(PROPER(Table2[[#This Row],[Category]]))</f>
        <v>Electronics</v>
      </c>
      <c r="G2957" s="1" t="str">
        <f>TRIM(PROPER(Table2[[#This Row],[Brand]]))</f>
        <v>Samsung</v>
      </c>
      <c r="H2957" s="1">
        <f>Table2[[#This Row],[Supplier_ID]]</f>
        <v>1082</v>
      </c>
      <c r="I2957" s="1">
        <f>Table2[[#This Row],[Market_Price]]</f>
        <v>882.66</v>
      </c>
      <c r="J2957" s="1">
        <f>Table2[[#This Row],[Selling_Price]]</f>
        <v>1752.07</v>
      </c>
      <c r="K2957" s="1">
        <f>Table2[[#This Row],[Quantity]]</f>
        <v>424</v>
      </c>
      <c r="L2957" s="1" t="str">
        <f>IF(ISBLANK(Table2[[#This Row],[Status]]), "No Data Entered", IFERROR(Table2[[#This Row],[Status]], "No Data Entered"))</f>
        <v>Ongoing</v>
      </c>
    </row>
    <row r="2958" spans="1:12" x14ac:dyDescent="0.3">
      <c r="A2958" s="1" t="str">
        <f>Table2[[#This Row],[Product_ID]]</f>
        <v>PRO2711</v>
      </c>
      <c r="B2958" s="1" t="str">
        <f>Table2[[#This Row],[Customer_ID]]</f>
        <v>CUST20362</v>
      </c>
      <c r="C2958" s="14" t="str">
        <f>Table2[[#This Row],[Date]]</f>
        <v>15/01/2020</v>
      </c>
      <c r="D2958" s="1" t="str">
        <f>TRIM(PROPER(Table2[[#This Row],[Product_Name]]))</f>
        <v>Tablet</v>
      </c>
      <c r="E2958" s="1" t="str">
        <f>TRIM(PROPER(Table2[[#This Row],[Country]]))</f>
        <v>Usa</v>
      </c>
      <c r="F2958" s="1" t="str">
        <f>TRIM(PROPER(Table2[[#This Row],[Category]]))</f>
        <v>Computers</v>
      </c>
      <c r="G2958" s="1" t="str">
        <f>TRIM(PROPER(Table2[[#This Row],[Brand]]))</f>
        <v>Logitech</v>
      </c>
      <c r="H2958" s="1">
        <f>Table2[[#This Row],[Supplier_ID]]</f>
        <v>1072</v>
      </c>
      <c r="I2958" s="1">
        <f>Table2[[#This Row],[Market_Price]]</f>
        <v>1256.4100000000001</v>
      </c>
      <c r="J2958" s="1">
        <f>Table2[[#This Row],[Selling_Price]]</f>
        <v>1920.25</v>
      </c>
      <c r="K2958" s="1">
        <f>Table2[[#This Row],[Quantity]]</f>
        <v>319</v>
      </c>
      <c r="L2958" s="1" t="str">
        <f>IF(ISBLANK(Table2[[#This Row],[Status]]), "No Data Entered", IFERROR(Table2[[#This Row],[Status]], "No Data Entered"))</f>
        <v>Ongoing</v>
      </c>
    </row>
    <row r="2959" spans="1:12" x14ac:dyDescent="0.3">
      <c r="A2959" s="1" t="str">
        <f>Table2[[#This Row],[Product_ID]]</f>
        <v>PRO7117</v>
      </c>
      <c r="B2959" s="1" t="str">
        <f>Table2[[#This Row],[Customer_ID]]</f>
        <v>CUST20381</v>
      </c>
      <c r="C2959" s="14" t="str">
        <f>Table2[[#This Row],[Date]]</f>
        <v>29/08/2025</v>
      </c>
      <c r="D2959" s="1" t="str">
        <f>TRIM(PROPER(Table2[[#This Row],[Product_Name]]))</f>
        <v>Mouse</v>
      </c>
      <c r="E2959" s="1" t="str">
        <f>TRIM(PROPER(Table2[[#This Row],[Country]]))</f>
        <v>Australia</v>
      </c>
      <c r="F2959" s="1" t="str">
        <f>TRIM(PROPER(Table2[[#This Row],[Category]]))</f>
        <v>Office Supplies</v>
      </c>
      <c r="G2959" s="1" t="str">
        <f>TRIM(PROPER(Table2[[#This Row],[Brand]]))</f>
        <v>Hp</v>
      </c>
      <c r="H2959" s="1">
        <f>Table2[[#This Row],[Supplier_ID]]</f>
        <v>1076</v>
      </c>
      <c r="I2959" s="1">
        <f>Table2[[#This Row],[Market_Price]]</f>
        <v>1354.61</v>
      </c>
      <c r="J2959" s="1">
        <f>Table2[[#This Row],[Selling_Price]]</f>
        <v>2510.67</v>
      </c>
      <c r="K2959" s="1">
        <f>Table2[[#This Row],[Quantity]]</f>
        <v>376</v>
      </c>
      <c r="L2959" s="1" t="str">
        <f>IF(ISBLANK(Table2[[#This Row],[Status]]), "No Data Entered", IFERROR(Table2[[#This Row],[Status]], "No Data Entered"))</f>
        <v>Ongoing</v>
      </c>
    </row>
    <row r="2960" spans="1:12" x14ac:dyDescent="0.3">
      <c r="A2960" s="1" t="str">
        <f>Table2[[#This Row],[Product_ID]]</f>
        <v>PRO5122</v>
      </c>
      <c r="B2960" s="1" t="str">
        <f>Table2[[#This Row],[Customer_ID]]</f>
        <v>CUST20399</v>
      </c>
      <c r="C2960" s="14" t="str">
        <f>Table2[[#This Row],[Date]]</f>
        <v>12/07/2022</v>
      </c>
      <c r="D2960" s="1" t="str">
        <f>TRIM(PROPER(Table2[[#This Row],[Product_Name]]))</f>
        <v>Mouse</v>
      </c>
      <c r="E2960" s="1" t="str">
        <f>TRIM(PROPER(Table2[[#This Row],[Country]]))</f>
        <v>China</v>
      </c>
      <c r="F2960" s="1" t="str">
        <f>TRIM(PROPER(Table2[[#This Row],[Category]]))</f>
        <v>Electronics</v>
      </c>
      <c r="G2960" s="1" t="str">
        <f>TRIM(PROPER(Table2[[#This Row],[Brand]]))</f>
        <v>Hp</v>
      </c>
      <c r="H2960" s="1">
        <f>Table2[[#This Row],[Supplier_ID]]</f>
        <v>1018</v>
      </c>
      <c r="I2960" s="1">
        <f>Table2[[#This Row],[Market_Price]]</f>
        <v>1295.67</v>
      </c>
      <c r="J2960" s="1">
        <f>Table2[[#This Row],[Selling_Price]]</f>
        <v>2340</v>
      </c>
      <c r="K2960" s="1">
        <f>Table2[[#This Row],[Quantity]]</f>
        <v>39</v>
      </c>
      <c r="L2960" s="1" t="str">
        <f>IF(ISBLANK(Table2[[#This Row],[Status]]), "No Data Entered", IFERROR(Table2[[#This Row],[Status]], "No Data Entered"))</f>
        <v>Ongoing</v>
      </c>
    </row>
    <row r="2961" spans="1:12" x14ac:dyDescent="0.3">
      <c r="A2961" s="1" t="str">
        <f>Table2[[#This Row],[Product_ID]]</f>
        <v>PRO9334</v>
      </c>
      <c r="B2961" s="1" t="str">
        <f>Table2[[#This Row],[Customer_ID]]</f>
        <v>CUST20455</v>
      </c>
      <c r="C2961" s="14" t="str">
        <f>Table2[[#This Row],[Date]]</f>
        <v>24/07/2025</v>
      </c>
      <c r="D2961" s="1" t="str">
        <f>TRIM(PROPER(Table2[[#This Row],[Product_Name]]))</f>
        <v>Keyboard</v>
      </c>
      <c r="E2961" s="1" t="str">
        <f>TRIM(PROPER(Table2[[#This Row],[Country]]))</f>
        <v>Australia</v>
      </c>
      <c r="F2961" s="1" t="str">
        <f>TRIM(PROPER(Table2[[#This Row],[Category]]))</f>
        <v>Office Supplies</v>
      </c>
      <c r="G2961" s="1" t="str">
        <f>TRIM(PROPER(Table2[[#This Row],[Brand]]))</f>
        <v>Dell</v>
      </c>
      <c r="H2961" s="1">
        <f>Table2[[#This Row],[Supplier_ID]]</f>
        <v>1023</v>
      </c>
      <c r="I2961" s="1">
        <f>Table2[[#This Row],[Market_Price]]</f>
        <v>1787.08</v>
      </c>
      <c r="J2961" s="1">
        <f>Table2[[#This Row],[Selling_Price]]</f>
        <v>2772.3</v>
      </c>
      <c r="K2961" s="1">
        <f>Table2[[#This Row],[Quantity]]</f>
        <v>295</v>
      </c>
      <c r="L2961" s="1" t="str">
        <f>IF(ISBLANK(Table2[[#This Row],[Status]]), "No Data Entered", IFERROR(Table2[[#This Row],[Status]], "No Data Entered"))</f>
        <v>Ongoing</v>
      </c>
    </row>
    <row r="2962" spans="1:12" x14ac:dyDescent="0.3">
      <c r="A2962" s="1" t="str">
        <f>Table2[[#This Row],[Product_ID]]</f>
        <v>PRO4400</v>
      </c>
      <c r="B2962" s="1" t="str">
        <f>Table2[[#This Row],[Customer_ID]]</f>
        <v>CUST20501</v>
      </c>
      <c r="C2962" s="14" t="str">
        <f>Table2[[#This Row],[Date]]</f>
        <v>01/10/2021</v>
      </c>
      <c r="D2962" s="1" t="str">
        <f>TRIM(PROPER(Table2[[#This Row],[Product_Name]]))</f>
        <v>Smartwatch</v>
      </c>
      <c r="E2962" s="1" t="str">
        <f>TRIM(PROPER(Table2[[#This Row],[Country]]))</f>
        <v>India</v>
      </c>
      <c r="F2962" s="1" t="str">
        <f>TRIM(PROPER(Table2[[#This Row],[Category]]))</f>
        <v>Wearables</v>
      </c>
      <c r="G2962" s="1" t="str">
        <f>TRIM(PROPER(Table2[[#This Row],[Brand]]))</f>
        <v>Logitech</v>
      </c>
      <c r="H2962" s="1">
        <f>Table2[[#This Row],[Supplier_ID]]</f>
        <v>1036</v>
      </c>
      <c r="I2962" s="1">
        <f>Table2[[#This Row],[Market_Price]]</f>
        <v>1823.47</v>
      </c>
      <c r="J2962" s="1">
        <f>Table2[[#This Row],[Selling_Price]]</f>
        <v>2915.09</v>
      </c>
      <c r="K2962" s="1">
        <f>Table2[[#This Row],[Quantity]]</f>
        <v>338</v>
      </c>
      <c r="L2962" s="1" t="str">
        <f>IF(ISBLANK(Table2[[#This Row],[Status]]), "No Data Entered", IFERROR(Table2[[#This Row],[Status]], "No Data Entered"))</f>
        <v>Ongoing</v>
      </c>
    </row>
    <row r="2963" spans="1:12" x14ac:dyDescent="0.3">
      <c r="A2963" s="1" t="str">
        <f>Table2[[#This Row],[Product_ID]]</f>
        <v>PRO3648</v>
      </c>
      <c r="B2963" s="1" t="str">
        <f>Table2[[#This Row],[Customer_ID]]</f>
        <v>CUST20554</v>
      </c>
      <c r="C2963" s="14" t="str">
        <f>Table2[[#This Row],[Date]]</f>
        <v>06/06/2021</v>
      </c>
      <c r="D2963" s="1" t="str">
        <f>TRIM(PROPER(Table2[[#This Row],[Product_Name]]))</f>
        <v>Headphones</v>
      </c>
      <c r="E2963" s="1" t="str">
        <f>TRIM(PROPER(Table2[[#This Row],[Country]]))</f>
        <v>Brazil</v>
      </c>
      <c r="F2963" s="1" t="str">
        <f>TRIM(PROPER(Table2[[#This Row],[Category]]))</f>
        <v>Computers</v>
      </c>
      <c r="G2963" s="1" t="str">
        <f>TRIM(PROPER(Table2[[#This Row],[Brand]]))</f>
        <v>Lenovo</v>
      </c>
      <c r="H2963" s="1">
        <f>Table2[[#This Row],[Supplier_ID]]</f>
        <v>1049</v>
      </c>
      <c r="I2963" s="1">
        <f>Table2[[#This Row],[Market_Price]]</f>
        <v>1677.85</v>
      </c>
      <c r="J2963" s="1">
        <f>Table2[[#This Row],[Selling_Price]]</f>
        <v>2086.06</v>
      </c>
      <c r="K2963" s="1">
        <f>Table2[[#This Row],[Quantity]]</f>
        <v>80</v>
      </c>
      <c r="L2963" s="1" t="str">
        <f>IF(ISBLANK(Table2[[#This Row],[Status]]), "No Data Entered", IFERROR(Table2[[#This Row],[Status]], "No Data Entered"))</f>
        <v>Ongoing</v>
      </c>
    </row>
    <row r="2964" spans="1:12" x14ac:dyDescent="0.3">
      <c r="A2964" s="1" t="str">
        <f>Table2[[#This Row],[Product_ID]]</f>
        <v>PRO8416</v>
      </c>
      <c r="B2964" s="1" t="str">
        <f>Table2[[#This Row],[Customer_ID]]</f>
        <v>CUST20596</v>
      </c>
      <c r="C2964" s="14" t="str">
        <f>Table2[[#This Row],[Date]]</f>
        <v>24/05/2023</v>
      </c>
      <c r="D2964" s="1" t="str">
        <f>TRIM(PROPER(Table2[[#This Row],[Product_Name]]))</f>
        <v>Keyboard</v>
      </c>
      <c r="E2964" s="1" t="str">
        <f>TRIM(PROPER(Table2[[#This Row],[Country]]))</f>
        <v>Germany</v>
      </c>
      <c r="F2964" s="1" t="str">
        <f>TRIM(PROPER(Table2[[#This Row],[Category]]))</f>
        <v>Computers</v>
      </c>
      <c r="G2964" s="1" t="str">
        <f>TRIM(PROPER(Table2[[#This Row],[Brand]]))</f>
        <v>Hp</v>
      </c>
      <c r="H2964" s="1">
        <f>Table2[[#This Row],[Supplier_ID]]</f>
        <v>1049</v>
      </c>
      <c r="I2964" s="1">
        <f>Table2[[#This Row],[Market_Price]]</f>
        <v>1263.67</v>
      </c>
      <c r="J2964" s="1">
        <f>Table2[[#This Row],[Selling_Price]]</f>
        <v>1476.65</v>
      </c>
      <c r="K2964" s="1">
        <f>Table2[[#This Row],[Quantity]]</f>
        <v>383</v>
      </c>
      <c r="L2964" s="1" t="str">
        <f>IF(ISBLANK(Table2[[#This Row],[Status]]), "No Data Entered", IFERROR(Table2[[#This Row],[Status]], "No Data Entered"))</f>
        <v>Ongoing</v>
      </c>
    </row>
    <row r="2965" spans="1:12" x14ac:dyDescent="0.3">
      <c r="A2965" s="1" t="str">
        <f>Table2[[#This Row],[Product_ID]]</f>
        <v>PRO6758</v>
      </c>
      <c r="B2965" s="1" t="str">
        <f>Table2[[#This Row],[Customer_ID]]</f>
        <v>CUST20724</v>
      </c>
      <c r="C2965" s="14" t="str">
        <f>Table2[[#This Row],[Date]]</f>
        <v>28/08/2025</v>
      </c>
      <c r="D2965" s="1" t="str">
        <f>TRIM(PROPER(Table2[[#This Row],[Product_Name]]))</f>
        <v>Printer</v>
      </c>
      <c r="E2965" s="1" t="str">
        <f>TRIM(PROPER(Table2[[#This Row],[Country]]))</f>
        <v>Australia</v>
      </c>
      <c r="F2965" s="1" t="str">
        <f>TRIM(PROPER(Table2[[#This Row],[Category]]))</f>
        <v>Office Supplies</v>
      </c>
      <c r="G2965" s="1" t="str">
        <f>TRIM(PROPER(Table2[[#This Row],[Brand]]))</f>
        <v>Lenovo</v>
      </c>
      <c r="H2965" s="1">
        <f>Table2[[#This Row],[Supplier_ID]]</f>
        <v>1003</v>
      </c>
      <c r="I2965" s="1">
        <f>Table2[[#This Row],[Market_Price]]</f>
        <v>382.02</v>
      </c>
      <c r="J2965" s="1">
        <f>Table2[[#This Row],[Selling_Price]]</f>
        <v>705.52</v>
      </c>
      <c r="K2965" s="1">
        <f>Table2[[#This Row],[Quantity]]</f>
        <v>63</v>
      </c>
      <c r="L2965" s="1" t="str">
        <f>IF(ISBLANK(Table2[[#This Row],[Status]]), "No Data Entered", IFERROR(Table2[[#This Row],[Status]], "No Data Entered"))</f>
        <v>Ongoing</v>
      </c>
    </row>
    <row r="2966" spans="1:12" x14ac:dyDescent="0.3">
      <c r="A2966" s="1" t="str">
        <f>Table2[[#This Row],[Product_ID]]</f>
        <v>PRO6618</v>
      </c>
      <c r="B2966" s="1" t="str">
        <f>Table2[[#This Row],[Customer_ID]]</f>
        <v>CUST20803</v>
      </c>
      <c r="C2966" s="14" t="str">
        <f>Table2[[#This Row],[Date]]</f>
        <v>19/08/2021</v>
      </c>
      <c r="D2966" s="1" t="str">
        <f>TRIM(PROPER(Table2[[#This Row],[Product_Name]]))</f>
        <v>Printer</v>
      </c>
      <c r="E2966" s="1" t="str">
        <f>TRIM(PROPER(Table2[[#This Row],[Country]]))</f>
        <v>China</v>
      </c>
      <c r="F2966" s="1" t="str">
        <f>TRIM(PROPER(Table2[[#This Row],[Category]]))</f>
        <v>Electronics</v>
      </c>
      <c r="G2966" s="1" t="str">
        <f>TRIM(PROPER(Table2[[#This Row],[Brand]]))</f>
        <v>Logitech</v>
      </c>
      <c r="H2966" s="1">
        <f>Table2[[#This Row],[Supplier_ID]]</f>
        <v>1038</v>
      </c>
      <c r="I2966" s="1">
        <f>Table2[[#This Row],[Market_Price]]</f>
        <v>646.75</v>
      </c>
      <c r="J2966" s="1">
        <f>Table2[[#This Row],[Selling_Price]]</f>
        <v>1088.58</v>
      </c>
      <c r="K2966" s="1">
        <f>Table2[[#This Row],[Quantity]]</f>
        <v>445</v>
      </c>
      <c r="L2966" s="1" t="str">
        <f>IF(ISBLANK(Table2[[#This Row],[Status]]), "No Data Entered", IFERROR(Table2[[#This Row],[Status]], "No Data Entered"))</f>
        <v>Ongoing</v>
      </c>
    </row>
    <row r="2967" spans="1:12" x14ac:dyDescent="0.3">
      <c r="A2967" s="1" t="str">
        <f>Table2[[#This Row],[Product_ID]]</f>
        <v>PRO2546</v>
      </c>
      <c r="B2967" s="1" t="str">
        <f>Table2[[#This Row],[Customer_ID]]</f>
        <v>CUST20884</v>
      </c>
      <c r="C2967" s="14" t="str">
        <f>Table2[[#This Row],[Date]]</f>
        <v>10/01/2021</v>
      </c>
      <c r="D2967" s="1" t="str">
        <f>TRIM(PROPER(Table2[[#This Row],[Product_Name]]))</f>
        <v>Smartphone</v>
      </c>
      <c r="E2967" s="1" t="str">
        <f>TRIM(PROPER(Table2[[#This Row],[Country]]))</f>
        <v>France</v>
      </c>
      <c r="F2967" s="1" t="str">
        <f>TRIM(PROPER(Table2[[#This Row],[Category]]))</f>
        <v>Accessories</v>
      </c>
      <c r="G2967" s="1" t="str">
        <f>TRIM(PROPER(Table2[[#This Row],[Brand]]))</f>
        <v>Samsung</v>
      </c>
      <c r="H2967" s="1">
        <f>Table2[[#This Row],[Supplier_ID]]</f>
        <v>1008</v>
      </c>
      <c r="I2967" s="1">
        <f>Table2[[#This Row],[Market_Price]]</f>
        <v>585.96</v>
      </c>
      <c r="J2967" s="1">
        <f>Table2[[#This Row],[Selling_Price]]</f>
        <v>869.51</v>
      </c>
      <c r="K2967" s="1">
        <f>Table2[[#This Row],[Quantity]]</f>
        <v>235</v>
      </c>
      <c r="L2967" s="1" t="str">
        <f>IF(ISBLANK(Table2[[#This Row],[Status]]), "No Data Entered", IFERROR(Table2[[#This Row],[Status]], "No Data Entered"))</f>
        <v>Ongoing</v>
      </c>
    </row>
    <row r="2968" spans="1:12" x14ac:dyDescent="0.3">
      <c r="A2968" s="1" t="str">
        <f>Table2[[#This Row],[Product_ID]]</f>
        <v>PRO1710</v>
      </c>
      <c r="B2968" s="1" t="str">
        <f>Table2[[#This Row],[Customer_ID]]</f>
        <v>CUST20885</v>
      </c>
      <c r="C2968" s="14" t="str">
        <f>Table2[[#This Row],[Date]]</f>
        <v>17/10/2023</v>
      </c>
      <c r="D2968" s="1" t="str">
        <f>TRIM(PROPER(Table2[[#This Row],[Product_Name]]))</f>
        <v>Keyboard</v>
      </c>
      <c r="E2968" s="1" t="str">
        <f>TRIM(PROPER(Table2[[#This Row],[Country]]))</f>
        <v>Australia</v>
      </c>
      <c r="F2968" s="1" t="str">
        <f>TRIM(PROPER(Table2[[#This Row],[Category]]))</f>
        <v>Office Supplies</v>
      </c>
      <c r="G2968" s="1" t="str">
        <f>TRIM(PROPER(Table2[[#This Row],[Brand]]))</f>
        <v>Logitech</v>
      </c>
      <c r="H2968" s="1">
        <f>Table2[[#This Row],[Supplier_ID]]</f>
        <v>1095</v>
      </c>
      <c r="I2968" s="1">
        <f>Table2[[#This Row],[Market_Price]]</f>
        <v>1786.02</v>
      </c>
      <c r="J2968" s="1">
        <f>Table2[[#This Row],[Selling_Price]]</f>
        <v>2883.21</v>
      </c>
      <c r="K2968" s="1">
        <f>Table2[[#This Row],[Quantity]]</f>
        <v>196</v>
      </c>
      <c r="L2968" s="1" t="str">
        <f>IF(ISBLANK(Table2[[#This Row],[Status]]), "No Data Entered", IFERROR(Table2[[#This Row],[Status]], "No Data Entered"))</f>
        <v>Ongoing</v>
      </c>
    </row>
    <row r="2969" spans="1:12" x14ac:dyDescent="0.3">
      <c r="A2969" s="1" t="str">
        <f>Table2[[#This Row],[Product_ID]]</f>
        <v>PRO9927</v>
      </c>
      <c r="B2969" s="1" t="str">
        <f>Table2[[#This Row],[Customer_ID]]</f>
        <v>CUST21045</v>
      </c>
      <c r="C2969" s="14" t="str">
        <f>Table2[[#This Row],[Date]]</f>
        <v>05/03/2025</v>
      </c>
      <c r="D2969" s="1" t="str">
        <f>TRIM(PROPER(Table2[[#This Row],[Product_Name]]))</f>
        <v>Laptop</v>
      </c>
      <c r="E2969" s="1" t="str">
        <f>TRIM(PROPER(Table2[[#This Row],[Country]]))</f>
        <v>France</v>
      </c>
      <c r="F2969" s="1" t="str">
        <f>TRIM(PROPER(Table2[[#This Row],[Category]]))</f>
        <v>Office Supplies</v>
      </c>
      <c r="G2969" s="1" t="str">
        <f>TRIM(PROPER(Table2[[#This Row],[Brand]]))</f>
        <v>Dell</v>
      </c>
      <c r="H2969" s="1">
        <f>Table2[[#This Row],[Supplier_ID]]</f>
        <v>1096</v>
      </c>
      <c r="I2969" s="1">
        <f>Table2[[#This Row],[Market_Price]]</f>
        <v>339.16</v>
      </c>
      <c r="J2969" s="1">
        <f>Table2[[#This Row],[Selling_Price]]</f>
        <v>490.46</v>
      </c>
      <c r="K2969" s="1">
        <f>Table2[[#This Row],[Quantity]]</f>
        <v>313</v>
      </c>
      <c r="L2969" s="1" t="str">
        <f>IF(ISBLANK(Table2[[#This Row],[Status]]), "No Data Entered", IFERROR(Table2[[#This Row],[Status]], "No Data Entered"))</f>
        <v>Ongoing</v>
      </c>
    </row>
    <row r="2970" spans="1:12" x14ac:dyDescent="0.3">
      <c r="A2970" s="1" t="str">
        <f>Table2[[#This Row],[Product_ID]]</f>
        <v>PRO7001</v>
      </c>
      <c r="B2970" s="1" t="str">
        <f>Table2[[#This Row],[Customer_ID]]</f>
        <v>CUST21093</v>
      </c>
      <c r="C2970" s="14" t="str">
        <f>Table2[[#This Row],[Date]]</f>
        <v>22/10/2025</v>
      </c>
      <c r="D2970" s="1" t="str">
        <f>TRIM(PROPER(Table2[[#This Row],[Product_Name]]))</f>
        <v>Camera</v>
      </c>
      <c r="E2970" s="1" t="str">
        <f>TRIM(PROPER(Table2[[#This Row],[Country]]))</f>
        <v>Brazil</v>
      </c>
      <c r="F2970" s="1" t="str">
        <f>TRIM(PROPER(Table2[[#This Row],[Category]]))</f>
        <v>Computers</v>
      </c>
      <c r="G2970" s="1" t="str">
        <f>TRIM(PROPER(Table2[[#This Row],[Brand]]))</f>
        <v>Hp</v>
      </c>
      <c r="H2970" s="1">
        <f>Table2[[#This Row],[Supplier_ID]]</f>
        <v>1044</v>
      </c>
      <c r="I2970" s="1">
        <f>Table2[[#This Row],[Market_Price]]</f>
        <v>1507.01</v>
      </c>
      <c r="J2970" s="1">
        <f>Table2[[#This Row],[Selling_Price]]</f>
        <v>2604.37</v>
      </c>
      <c r="K2970" s="1">
        <f>Table2[[#This Row],[Quantity]]</f>
        <v>24</v>
      </c>
      <c r="L2970" s="1" t="str">
        <f>IF(ISBLANK(Table2[[#This Row],[Status]]), "No Data Entered", IFERROR(Table2[[#This Row],[Status]], "No Data Entered"))</f>
        <v>Ongoing</v>
      </c>
    </row>
    <row r="2971" spans="1:12" x14ac:dyDescent="0.3">
      <c r="A2971" s="1" t="str">
        <f>Table2[[#This Row],[Product_ID]]</f>
        <v>PRO8809</v>
      </c>
      <c r="B2971" s="1" t="str">
        <f>Table2[[#This Row],[Customer_ID]]</f>
        <v>CUST21170</v>
      </c>
      <c r="C2971" s="14" t="str">
        <f>Table2[[#This Row],[Date]]</f>
        <v>28/12/2022</v>
      </c>
      <c r="D2971" s="1" t="str">
        <f>TRIM(PROPER(Table2[[#This Row],[Product_Name]]))</f>
        <v>Smartphone</v>
      </c>
      <c r="E2971" s="1" t="str">
        <f>TRIM(PROPER(Table2[[#This Row],[Country]]))</f>
        <v>Japan</v>
      </c>
      <c r="F2971" s="1" t="str">
        <f>TRIM(PROPER(Table2[[#This Row],[Category]]))</f>
        <v>Electronics</v>
      </c>
      <c r="G2971" s="1" t="str">
        <f>TRIM(PROPER(Table2[[#This Row],[Brand]]))</f>
        <v>Asus</v>
      </c>
      <c r="H2971" s="1">
        <f>Table2[[#This Row],[Supplier_ID]]</f>
        <v>1017</v>
      </c>
      <c r="I2971" s="1">
        <f>Table2[[#This Row],[Market_Price]]</f>
        <v>269.7</v>
      </c>
      <c r="J2971" s="1">
        <f>Table2[[#This Row],[Selling_Price]]</f>
        <v>423.81</v>
      </c>
      <c r="K2971" s="1">
        <f>Table2[[#This Row],[Quantity]]</f>
        <v>221</v>
      </c>
      <c r="L2971" s="1" t="str">
        <f>IF(ISBLANK(Table2[[#This Row],[Status]]), "No Data Entered", IFERROR(Table2[[#This Row],[Status]], "No Data Entered"))</f>
        <v>Ongoing</v>
      </c>
    </row>
    <row r="2972" spans="1:12" x14ac:dyDescent="0.3">
      <c r="A2972" s="1" t="str">
        <f>Table2[[#This Row],[Product_ID]]</f>
        <v>PRO6130</v>
      </c>
      <c r="B2972" s="1" t="str">
        <f>Table2[[#This Row],[Customer_ID]]</f>
        <v>CUST21191</v>
      </c>
      <c r="C2972" s="14" t="str">
        <f>Table2[[#This Row],[Date]]</f>
        <v>05/04/2021</v>
      </c>
      <c r="D2972" s="1" t="str">
        <f>TRIM(PROPER(Table2[[#This Row],[Product_Name]]))</f>
        <v>Printer</v>
      </c>
      <c r="E2972" s="1" t="str">
        <f>TRIM(PROPER(Table2[[#This Row],[Country]]))</f>
        <v>Germany</v>
      </c>
      <c r="F2972" s="1" t="str">
        <f>TRIM(PROPER(Table2[[#This Row],[Category]]))</f>
        <v>Wearables</v>
      </c>
      <c r="G2972" s="1" t="str">
        <f>TRIM(PROPER(Table2[[#This Row],[Brand]]))</f>
        <v>Canon</v>
      </c>
      <c r="H2972" s="1">
        <f>Table2[[#This Row],[Supplier_ID]]</f>
        <v>1086</v>
      </c>
      <c r="I2972" s="1">
        <f>Table2[[#This Row],[Market_Price]]</f>
        <v>785.96</v>
      </c>
      <c r="J2972" s="1">
        <f>Table2[[#This Row],[Selling_Price]]</f>
        <v>1207.51</v>
      </c>
      <c r="K2972" s="1">
        <f>Table2[[#This Row],[Quantity]]</f>
        <v>309</v>
      </c>
      <c r="L2972" s="1" t="str">
        <f>IF(ISBLANK(Table2[[#This Row],[Status]]), "No Data Entered", IFERROR(Table2[[#This Row],[Status]], "No Data Entered"))</f>
        <v>Ongoing</v>
      </c>
    </row>
    <row r="2973" spans="1:12" x14ac:dyDescent="0.3">
      <c r="A2973" s="1" t="str">
        <f>Table2[[#This Row],[Product_ID]]</f>
        <v>PRO2919</v>
      </c>
      <c r="B2973" s="1" t="str">
        <f>Table2[[#This Row],[Customer_ID]]</f>
        <v>CUST21273</v>
      </c>
      <c r="C2973" s="14" t="str">
        <f>Table2[[#This Row],[Date]]</f>
        <v>05/04/2025</v>
      </c>
      <c r="D2973" s="1" t="str">
        <f>TRIM(PROPER(Table2[[#This Row],[Product_Name]]))</f>
        <v>Tablet</v>
      </c>
      <c r="E2973" s="1" t="str">
        <f>TRIM(PROPER(Table2[[#This Row],[Country]]))</f>
        <v>France</v>
      </c>
      <c r="F2973" s="1" t="str">
        <f>TRIM(PROPER(Table2[[#This Row],[Category]]))</f>
        <v>Electronics</v>
      </c>
      <c r="G2973" s="1" t="str">
        <f>TRIM(PROPER(Table2[[#This Row],[Brand]]))</f>
        <v>Dell</v>
      </c>
      <c r="H2973" s="1">
        <f>Table2[[#This Row],[Supplier_ID]]</f>
        <v>1085</v>
      </c>
      <c r="I2973" s="1">
        <f>Table2[[#This Row],[Market_Price]]</f>
        <v>1595.88</v>
      </c>
      <c r="J2973" s="1">
        <f>Table2[[#This Row],[Selling_Price]]</f>
        <v>2239.7399999999998</v>
      </c>
      <c r="K2973" s="1">
        <f>Table2[[#This Row],[Quantity]]</f>
        <v>40</v>
      </c>
      <c r="L2973" s="1" t="str">
        <f>IF(ISBLANK(Table2[[#This Row],[Status]]), "No Data Entered", IFERROR(Table2[[#This Row],[Status]], "No Data Entered"))</f>
        <v>Ongoing</v>
      </c>
    </row>
    <row r="2974" spans="1:12" x14ac:dyDescent="0.3">
      <c r="A2974" s="1" t="str">
        <f>Table2[[#This Row],[Product_ID]]</f>
        <v>PRO3900</v>
      </c>
      <c r="B2974" s="1" t="str">
        <f>Table2[[#This Row],[Customer_ID]]</f>
        <v>CUST21292</v>
      </c>
      <c r="C2974" s="14" t="str">
        <f>Table2[[#This Row],[Date]]</f>
        <v>22/10/2024</v>
      </c>
      <c r="D2974" s="1" t="str">
        <f>TRIM(PROPER(Table2[[#This Row],[Product_Name]]))</f>
        <v>Monitor</v>
      </c>
      <c r="E2974" s="1" t="str">
        <f>TRIM(PROPER(Table2[[#This Row],[Country]]))</f>
        <v>India</v>
      </c>
      <c r="F2974" s="1" t="str">
        <f>TRIM(PROPER(Table2[[#This Row],[Category]]))</f>
        <v>Office Supplies</v>
      </c>
      <c r="G2974" s="1" t="str">
        <f>TRIM(PROPER(Table2[[#This Row],[Brand]]))</f>
        <v>Apple</v>
      </c>
      <c r="H2974" s="1">
        <f>Table2[[#This Row],[Supplier_ID]]</f>
        <v>1013</v>
      </c>
      <c r="I2974" s="1">
        <f>Table2[[#This Row],[Market_Price]]</f>
        <v>1805.79</v>
      </c>
      <c r="J2974" s="1">
        <f>Table2[[#This Row],[Selling_Price]]</f>
        <v>3368.68</v>
      </c>
      <c r="K2974" s="1">
        <f>Table2[[#This Row],[Quantity]]</f>
        <v>296</v>
      </c>
      <c r="L2974" s="1" t="str">
        <f>IF(ISBLANK(Table2[[#This Row],[Status]]), "No Data Entered", IFERROR(Table2[[#This Row],[Status]], "No Data Entered"))</f>
        <v>Ongoing</v>
      </c>
    </row>
    <row r="2975" spans="1:12" x14ac:dyDescent="0.3">
      <c r="A2975" s="1" t="str">
        <f>Table2[[#This Row],[Product_ID]]</f>
        <v>PRO6136</v>
      </c>
      <c r="B2975" s="1" t="str">
        <f>Table2[[#This Row],[Customer_ID]]</f>
        <v>CUST21376</v>
      </c>
      <c r="C2975" s="14" t="str">
        <f>Table2[[#This Row],[Date]]</f>
        <v>09/08/2023</v>
      </c>
      <c r="D2975" s="1" t="str">
        <f>TRIM(PROPER(Table2[[#This Row],[Product_Name]]))</f>
        <v>Monitor</v>
      </c>
      <c r="E2975" s="1" t="str">
        <f>TRIM(PROPER(Table2[[#This Row],[Country]]))</f>
        <v>Brazil</v>
      </c>
      <c r="F2975" s="1" t="str">
        <f>TRIM(PROPER(Table2[[#This Row],[Category]]))</f>
        <v>Office Supplies</v>
      </c>
      <c r="G2975" s="1" t="str">
        <f>TRIM(PROPER(Table2[[#This Row],[Brand]]))</f>
        <v>Asus</v>
      </c>
      <c r="H2975" s="1">
        <f>Table2[[#This Row],[Supplier_ID]]</f>
        <v>1019</v>
      </c>
      <c r="I2975" s="1">
        <f>Table2[[#This Row],[Market_Price]]</f>
        <v>220.65</v>
      </c>
      <c r="J2975" s="1">
        <f>Table2[[#This Row],[Selling_Price]]</f>
        <v>339.89</v>
      </c>
      <c r="K2975" s="1">
        <f>Table2[[#This Row],[Quantity]]</f>
        <v>62</v>
      </c>
      <c r="L2975" s="1" t="str">
        <f>IF(ISBLANK(Table2[[#This Row],[Status]]), "No Data Entered", IFERROR(Table2[[#This Row],[Status]], "No Data Entered"))</f>
        <v>Ongoing</v>
      </c>
    </row>
    <row r="2976" spans="1:12" x14ac:dyDescent="0.3">
      <c r="A2976" s="1" t="str">
        <f>Table2[[#This Row],[Product_ID]]</f>
        <v>PRO6835</v>
      </c>
      <c r="B2976" s="1" t="str">
        <f>Table2[[#This Row],[Customer_ID]]</f>
        <v>CUST21439</v>
      </c>
      <c r="C2976" s="14" t="str">
        <f>Table2[[#This Row],[Date]]</f>
        <v>27/12/2022</v>
      </c>
      <c r="D2976" s="1" t="str">
        <f>TRIM(PROPER(Table2[[#This Row],[Product_Name]]))</f>
        <v>Tablet</v>
      </c>
      <c r="E2976" s="1" t="str">
        <f>TRIM(PROPER(Table2[[#This Row],[Country]]))</f>
        <v>Usa</v>
      </c>
      <c r="F2976" s="1" t="str">
        <f>TRIM(PROPER(Table2[[#This Row],[Category]]))</f>
        <v>Accessories</v>
      </c>
      <c r="G2976" s="1" t="str">
        <f>TRIM(PROPER(Table2[[#This Row],[Brand]]))</f>
        <v>Dell</v>
      </c>
      <c r="H2976" s="1">
        <f>Table2[[#This Row],[Supplier_ID]]</f>
        <v>1061</v>
      </c>
      <c r="I2976" s="1">
        <f>Table2[[#This Row],[Market_Price]]</f>
        <v>599.24</v>
      </c>
      <c r="J2976" s="1">
        <f>Table2[[#This Row],[Selling_Price]]</f>
        <v>710.3</v>
      </c>
      <c r="K2976" s="1">
        <f>Table2[[#This Row],[Quantity]]</f>
        <v>332</v>
      </c>
      <c r="L2976" s="1" t="str">
        <f>IF(ISBLANK(Table2[[#This Row],[Status]]), "No Data Entered", IFERROR(Table2[[#This Row],[Status]], "No Data Entered"))</f>
        <v>Ongoing</v>
      </c>
    </row>
    <row r="2977" spans="1:12" x14ac:dyDescent="0.3">
      <c r="A2977" s="1" t="str">
        <f>Table2[[#This Row],[Product_ID]]</f>
        <v>PRO7545</v>
      </c>
      <c r="B2977" s="1" t="str">
        <f>Table2[[#This Row],[Customer_ID]]</f>
        <v>CUST21525</v>
      </c>
      <c r="C2977" s="14" t="str">
        <f>Table2[[#This Row],[Date]]</f>
        <v>18/08/2020</v>
      </c>
      <c r="D2977" s="1" t="str">
        <f>TRIM(PROPER(Table2[[#This Row],[Product_Name]]))</f>
        <v>Laptop</v>
      </c>
      <c r="E2977" s="1" t="str">
        <f>TRIM(PROPER(Table2[[#This Row],[Country]]))</f>
        <v>Brazil</v>
      </c>
      <c r="F2977" s="1" t="str">
        <f>TRIM(PROPER(Table2[[#This Row],[Category]]))</f>
        <v>Wearables</v>
      </c>
      <c r="G2977" s="1" t="str">
        <f>TRIM(PROPER(Table2[[#This Row],[Brand]]))</f>
        <v>Lenovo</v>
      </c>
      <c r="H2977" s="1">
        <f>Table2[[#This Row],[Supplier_ID]]</f>
        <v>1058</v>
      </c>
      <c r="I2977" s="1">
        <f>Table2[[#This Row],[Market_Price]]</f>
        <v>549.17999999999995</v>
      </c>
      <c r="J2977" s="1">
        <f>Table2[[#This Row],[Selling_Price]]</f>
        <v>881.95</v>
      </c>
      <c r="K2977" s="1">
        <f>Table2[[#This Row],[Quantity]]</f>
        <v>260</v>
      </c>
      <c r="L2977" s="1" t="str">
        <f>IF(ISBLANK(Table2[[#This Row],[Status]]), "No Data Entered", IFERROR(Table2[[#This Row],[Status]], "No Data Entered"))</f>
        <v>Ongoing</v>
      </c>
    </row>
    <row r="2978" spans="1:12" x14ac:dyDescent="0.3">
      <c r="A2978" s="1" t="str">
        <f>Table2[[#This Row],[Product_ID]]</f>
        <v>PRO2012</v>
      </c>
      <c r="B2978" s="1" t="str">
        <f>Table2[[#This Row],[Customer_ID]]</f>
        <v>CUST21559</v>
      </c>
      <c r="C2978" s="14" t="str">
        <f>Table2[[#This Row],[Date]]</f>
        <v>02/06/2022</v>
      </c>
      <c r="D2978" s="1" t="str">
        <f>TRIM(PROPER(Table2[[#This Row],[Product_Name]]))</f>
        <v>Monitor</v>
      </c>
      <c r="E2978" s="1" t="str">
        <f>TRIM(PROPER(Table2[[#This Row],[Country]]))</f>
        <v>Canada</v>
      </c>
      <c r="F2978" s="1" t="str">
        <f>TRIM(PROPER(Table2[[#This Row],[Category]]))</f>
        <v>Accessories</v>
      </c>
      <c r="G2978" s="1" t="str">
        <f>TRIM(PROPER(Table2[[#This Row],[Brand]]))</f>
        <v>Sony</v>
      </c>
      <c r="H2978" s="1">
        <f>Table2[[#This Row],[Supplier_ID]]</f>
        <v>1002</v>
      </c>
      <c r="I2978" s="1">
        <f>Table2[[#This Row],[Market_Price]]</f>
        <v>409.84</v>
      </c>
      <c r="J2978" s="1">
        <f>Table2[[#This Row],[Selling_Price]]</f>
        <v>669.62</v>
      </c>
      <c r="K2978" s="1">
        <f>Table2[[#This Row],[Quantity]]</f>
        <v>113</v>
      </c>
      <c r="L2978" s="1" t="str">
        <f>IF(ISBLANK(Table2[[#This Row],[Status]]), "No Data Entered", IFERROR(Table2[[#This Row],[Status]], "No Data Entered"))</f>
        <v>Ongoing</v>
      </c>
    </row>
    <row r="2979" spans="1:12" x14ac:dyDescent="0.3">
      <c r="A2979" s="1" t="str">
        <f>Table2[[#This Row],[Product_ID]]</f>
        <v>PRO8564</v>
      </c>
      <c r="B2979" s="1" t="str">
        <f>Table2[[#This Row],[Customer_ID]]</f>
        <v>CUST21614</v>
      </c>
      <c r="C2979" s="14" t="str">
        <f>Table2[[#This Row],[Date]]</f>
        <v>13/03/2022</v>
      </c>
      <c r="D2979" s="1" t="str">
        <f>TRIM(PROPER(Table2[[#This Row],[Product_Name]]))</f>
        <v>Printer</v>
      </c>
      <c r="E2979" s="1" t="str">
        <f>TRIM(PROPER(Table2[[#This Row],[Country]]))</f>
        <v>Canada</v>
      </c>
      <c r="F2979" s="1" t="str">
        <f>TRIM(PROPER(Table2[[#This Row],[Category]]))</f>
        <v>Accessories</v>
      </c>
      <c r="G2979" s="1" t="str">
        <f>TRIM(PROPER(Table2[[#This Row],[Brand]]))</f>
        <v>Dell</v>
      </c>
      <c r="H2979" s="1">
        <f>Table2[[#This Row],[Supplier_ID]]</f>
        <v>1002</v>
      </c>
      <c r="I2979" s="1">
        <f>Table2[[#This Row],[Market_Price]]</f>
        <v>1494.23</v>
      </c>
      <c r="J2979" s="1">
        <f>Table2[[#This Row],[Selling_Price]]</f>
        <v>1943.61</v>
      </c>
      <c r="K2979" s="1">
        <f>Table2[[#This Row],[Quantity]]</f>
        <v>156</v>
      </c>
      <c r="L2979" s="1" t="str">
        <f>IF(ISBLANK(Table2[[#This Row],[Status]]), "No Data Entered", IFERROR(Table2[[#This Row],[Status]], "No Data Entered"))</f>
        <v>Ongoing</v>
      </c>
    </row>
    <row r="2980" spans="1:12" x14ac:dyDescent="0.3">
      <c r="A2980" s="1" t="str">
        <f>Table2[[#This Row],[Product_ID]]</f>
        <v>PRO8048</v>
      </c>
      <c r="B2980" s="1" t="str">
        <f>Table2[[#This Row],[Customer_ID]]</f>
        <v>CUST21651</v>
      </c>
      <c r="C2980" s="14" t="str">
        <f>Table2[[#This Row],[Date]]</f>
        <v>25/08/2023</v>
      </c>
      <c r="D2980" s="1" t="str">
        <f>TRIM(PROPER(Table2[[#This Row],[Product_Name]]))</f>
        <v>Smartphone</v>
      </c>
      <c r="E2980" s="1" t="str">
        <f>TRIM(PROPER(Table2[[#This Row],[Country]]))</f>
        <v>France</v>
      </c>
      <c r="F2980" s="1" t="str">
        <f>TRIM(PROPER(Table2[[#This Row],[Category]]))</f>
        <v>Electronics</v>
      </c>
      <c r="G2980" s="1" t="str">
        <f>TRIM(PROPER(Table2[[#This Row],[Brand]]))</f>
        <v>Samsung</v>
      </c>
      <c r="H2980" s="1">
        <f>Table2[[#This Row],[Supplier_ID]]</f>
        <v>1018</v>
      </c>
      <c r="I2980" s="1">
        <f>Table2[[#This Row],[Market_Price]]</f>
        <v>1452.9</v>
      </c>
      <c r="J2980" s="1">
        <f>Table2[[#This Row],[Selling_Price]]</f>
        <v>2535.9499999999998</v>
      </c>
      <c r="K2980" s="1">
        <f>Table2[[#This Row],[Quantity]]</f>
        <v>500</v>
      </c>
      <c r="L2980" s="1" t="str">
        <f>IF(ISBLANK(Table2[[#This Row],[Status]]), "No Data Entered", IFERROR(Table2[[#This Row],[Status]], "No Data Entered"))</f>
        <v>Ongoing</v>
      </c>
    </row>
    <row r="2981" spans="1:12" x14ac:dyDescent="0.3">
      <c r="A2981" s="1" t="str">
        <f>Table2[[#This Row],[Product_ID]]</f>
        <v>PRO1315</v>
      </c>
      <c r="B2981" s="1" t="str">
        <f>Table2[[#This Row],[Customer_ID]]</f>
        <v>CUST21673</v>
      </c>
      <c r="C2981" s="14" t="str">
        <f>Table2[[#This Row],[Date]]</f>
        <v>23/05/2023</v>
      </c>
      <c r="D2981" s="1" t="str">
        <f>TRIM(PROPER(Table2[[#This Row],[Product_Name]]))</f>
        <v>Keyboard</v>
      </c>
      <c r="E2981" s="1" t="str">
        <f>TRIM(PROPER(Table2[[#This Row],[Country]]))</f>
        <v>Canada</v>
      </c>
      <c r="F2981" s="1" t="str">
        <f>TRIM(PROPER(Table2[[#This Row],[Category]]))</f>
        <v>Wearables</v>
      </c>
      <c r="G2981" s="1" t="str">
        <f>TRIM(PROPER(Table2[[#This Row],[Brand]]))</f>
        <v>Hp</v>
      </c>
      <c r="H2981" s="1">
        <f>Table2[[#This Row],[Supplier_ID]]</f>
        <v>1013</v>
      </c>
      <c r="I2981" s="1">
        <f>Table2[[#This Row],[Market_Price]]</f>
        <v>1322.48</v>
      </c>
      <c r="J2981" s="1">
        <f>Table2[[#This Row],[Selling_Price]]</f>
        <v>1464.93</v>
      </c>
      <c r="K2981" s="1">
        <f>Table2[[#This Row],[Quantity]]</f>
        <v>10</v>
      </c>
      <c r="L2981" s="1" t="str">
        <f>IF(ISBLANK(Table2[[#This Row],[Status]]), "No Data Entered", IFERROR(Table2[[#This Row],[Status]], "No Data Entered"))</f>
        <v>Ongoing</v>
      </c>
    </row>
    <row r="2982" spans="1:12" x14ac:dyDescent="0.3">
      <c r="A2982" s="1" t="str">
        <f>Table2[[#This Row],[Product_ID]]</f>
        <v>PRO3638</v>
      </c>
      <c r="B2982" s="1" t="str">
        <f>Table2[[#This Row],[Customer_ID]]</f>
        <v>CUST21746</v>
      </c>
      <c r="C2982" s="14" t="str">
        <f>Table2[[#This Row],[Date]]</f>
        <v>11/10/2025</v>
      </c>
      <c r="D2982" s="1" t="str">
        <f>TRIM(PROPER(Table2[[#This Row],[Product_Name]]))</f>
        <v>Smartwatch</v>
      </c>
      <c r="E2982" s="1" t="str">
        <f>TRIM(PROPER(Table2[[#This Row],[Country]]))</f>
        <v>Japan</v>
      </c>
      <c r="F2982" s="1" t="str">
        <f>TRIM(PROPER(Table2[[#This Row],[Category]]))</f>
        <v>Office Supplies</v>
      </c>
      <c r="G2982" s="1" t="str">
        <f>TRIM(PROPER(Table2[[#This Row],[Brand]]))</f>
        <v>Asus</v>
      </c>
      <c r="H2982" s="1">
        <f>Table2[[#This Row],[Supplier_ID]]</f>
        <v>1089</v>
      </c>
      <c r="I2982" s="1">
        <f>Table2[[#This Row],[Market_Price]]</f>
        <v>1651.59</v>
      </c>
      <c r="J2982" s="1">
        <f>Table2[[#This Row],[Selling_Price]]</f>
        <v>2683.64</v>
      </c>
      <c r="K2982" s="1">
        <f>Table2[[#This Row],[Quantity]]</f>
        <v>431</v>
      </c>
      <c r="L2982" s="1" t="str">
        <f>IF(ISBLANK(Table2[[#This Row],[Status]]), "No Data Entered", IFERROR(Table2[[#This Row],[Status]], "No Data Entered"))</f>
        <v>Ongoing</v>
      </c>
    </row>
    <row r="2983" spans="1:12" x14ac:dyDescent="0.3">
      <c r="A2983" s="1" t="str">
        <f>Table2[[#This Row],[Product_ID]]</f>
        <v>PRO7941</v>
      </c>
      <c r="B2983" s="1" t="str">
        <f>Table2[[#This Row],[Customer_ID]]</f>
        <v>CUST21766</v>
      </c>
      <c r="C2983" s="14" t="str">
        <f>Table2[[#This Row],[Date]]</f>
        <v>18/04/2025</v>
      </c>
      <c r="D2983" s="1" t="str">
        <f>TRIM(PROPER(Table2[[#This Row],[Product_Name]]))</f>
        <v>Tablet</v>
      </c>
      <c r="E2983" s="1" t="str">
        <f>TRIM(PROPER(Table2[[#This Row],[Country]]))</f>
        <v>Canada</v>
      </c>
      <c r="F2983" s="1" t="str">
        <f>TRIM(PROPER(Table2[[#This Row],[Category]]))</f>
        <v>Office Supplies</v>
      </c>
      <c r="G2983" s="1" t="str">
        <f>TRIM(PROPER(Table2[[#This Row],[Brand]]))</f>
        <v>Samsung</v>
      </c>
      <c r="H2983" s="1">
        <f>Table2[[#This Row],[Supplier_ID]]</f>
        <v>1048</v>
      </c>
      <c r="I2983" s="1">
        <f>Table2[[#This Row],[Market_Price]]</f>
        <v>1869.6</v>
      </c>
      <c r="J2983" s="1">
        <f>Table2[[#This Row],[Selling_Price]]</f>
        <v>2098.61</v>
      </c>
      <c r="K2983" s="1">
        <f>Table2[[#This Row],[Quantity]]</f>
        <v>246</v>
      </c>
      <c r="L2983" s="1" t="str">
        <f>IF(ISBLANK(Table2[[#This Row],[Status]]), "No Data Entered", IFERROR(Table2[[#This Row],[Status]], "No Data Entered"))</f>
        <v>Ongoing</v>
      </c>
    </row>
    <row r="2984" spans="1:12" x14ac:dyDescent="0.3">
      <c r="A2984" s="1" t="str">
        <f>Table2[[#This Row],[Product_ID]]</f>
        <v>PRO9231</v>
      </c>
      <c r="B2984" s="1" t="str">
        <f>Table2[[#This Row],[Customer_ID]]</f>
        <v>CUST21845</v>
      </c>
      <c r="C2984" s="14" t="str">
        <f>Table2[[#This Row],[Date]]</f>
        <v>08/09/2021</v>
      </c>
      <c r="D2984" s="1" t="str">
        <f>TRIM(PROPER(Table2[[#This Row],[Product_Name]]))</f>
        <v>Tablet</v>
      </c>
      <c r="E2984" s="1" t="str">
        <f>TRIM(PROPER(Table2[[#This Row],[Country]]))</f>
        <v>France</v>
      </c>
      <c r="F2984" s="1" t="str">
        <f>TRIM(PROPER(Table2[[#This Row],[Category]]))</f>
        <v>Computers</v>
      </c>
      <c r="G2984" s="1" t="str">
        <f>TRIM(PROPER(Table2[[#This Row],[Brand]]))</f>
        <v>Apple</v>
      </c>
      <c r="H2984" s="1">
        <f>Table2[[#This Row],[Supplier_ID]]</f>
        <v>1030</v>
      </c>
      <c r="I2984" s="1">
        <f>Table2[[#This Row],[Market_Price]]</f>
        <v>1694.41</v>
      </c>
      <c r="J2984" s="1">
        <f>Table2[[#This Row],[Selling_Price]]</f>
        <v>2942.16</v>
      </c>
      <c r="K2984" s="1">
        <f>Table2[[#This Row],[Quantity]]</f>
        <v>212</v>
      </c>
      <c r="L2984" s="1" t="str">
        <f>IF(ISBLANK(Table2[[#This Row],[Status]]), "No Data Entered", IFERROR(Table2[[#This Row],[Status]], "No Data Entered"))</f>
        <v>Ongoing</v>
      </c>
    </row>
    <row r="2985" spans="1:12" x14ac:dyDescent="0.3">
      <c r="A2985" s="1" t="str">
        <f>Table2[[#This Row],[Product_ID]]</f>
        <v>PRO4579</v>
      </c>
      <c r="B2985" s="1" t="str">
        <f>Table2[[#This Row],[Customer_ID]]</f>
        <v>CUST21885</v>
      </c>
      <c r="C2985" s="14" t="str">
        <f>Table2[[#This Row],[Date]]</f>
        <v>15/08/2023</v>
      </c>
      <c r="D2985" s="1" t="str">
        <f>TRIM(PROPER(Table2[[#This Row],[Product_Name]]))</f>
        <v>Camera</v>
      </c>
      <c r="E2985" s="1" t="str">
        <f>TRIM(PROPER(Table2[[#This Row],[Country]]))</f>
        <v>Uk</v>
      </c>
      <c r="F2985" s="1" t="str">
        <f>TRIM(PROPER(Table2[[#This Row],[Category]]))</f>
        <v>Office Supplies</v>
      </c>
      <c r="G2985" s="1" t="str">
        <f>TRIM(PROPER(Table2[[#This Row],[Brand]]))</f>
        <v>Asus</v>
      </c>
      <c r="H2985" s="1">
        <f>Table2[[#This Row],[Supplier_ID]]</f>
        <v>1090</v>
      </c>
      <c r="I2985" s="1">
        <f>Table2[[#This Row],[Market_Price]]</f>
        <v>954.38</v>
      </c>
      <c r="J2985" s="1">
        <f>Table2[[#This Row],[Selling_Price]]</f>
        <v>1522.69</v>
      </c>
      <c r="K2985" s="1">
        <f>Table2[[#This Row],[Quantity]]</f>
        <v>350</v>
      </c>
      <c r="L2985" s="1" t="str">
        <f>IF(ISBLANK(Table2[[#This Row],[Status]]), "No Data Entered", IFERROR(Table2[[#This Row],[Status]], "No Data Entered"))</f>
        <v>Ongoing</v>
      </c>
    </row>
    <row r="2986" spans="1:12" x14ac:dyDescent="0.3">
      <c r="A2986" s="1" t="str">
        <f>Table2[[#This Row],[Product_ID]]</f>
        <v>PRO9144</v>
      </c>
      <c r="B2986" s="1" t="str">
        <f>Table2[[#This Row],[Customer_ID]]</f>
        <v>CUST21889</v>
      </c>
      <c r="C2986" s="14" t="str">
        <f>Table2[[#This Row],[Date]]</f>
        <v>30/11/2025</v>
      </c>
      <c r="D2986" s="1" t="str">
        <f>TRIM(PROPER(Table2[[#This Row],[Product_Name]]))</f>
        <v>Camera</v>
      </c>
      <c r="E2986" s="1" t="str">
        <f>TRIM(PROPER(Table2[[#This Row],[Country]]))</f>
        <v>Canada</v>
      </c>
      <c r="F2986" s="1" t="str">
        <f>TRIM(PROPER(Table2[[#This Row],[Category]]))</f>
        <v>Office Supplies</v>
      </c>
      <c r="G2986" s="1" t="str">
        <f>TRIM(PROPER(Table2[[#This Row],[Brand]]))</f>
        <v>Hp</v>
      </c>
      <c r="H2986" s="1">
        <f>Table2[[#This Row],[Supplier_ID]]</f>
        <v>1060</v>
      </c>
      <c r="I2986" s="1">
        <f>Table2[[#This Row],[Market_Price]]</f>
        <v>1279.25</v>
      </c>
      <c r="J2986" s="1">
        <f>Table2[[#This Row],[Selling_Price]]</f>
        <v>2238.4499999999998</v>
      </c>
      <c r="K2986" s="1">
        <f>Table2[[#This Row],[Quantity]]</f>
        <v>98</v>
      </c>
      <c r="L2986" s="1" t="str">
        <f>IF(ISBLANK(Table2[[#This Row],[Status]]), "No Data Entered", IFERROR(Table2[[#This Row],[Status]], "No Data Entered"))</f>
        <v>Ongoing</v>
      </c>
    </row>
    <row r="2987" spans="1:12" x14ac:dyDescent="0.3">
      <c r="A2987" s="1" t="str">
        <f>Table2[[#This Row],[Product_ID]]</f>
        <v>PRO5175</v>
      </c>
      <c r="B2987" s="1" t="str">
        <f>Table2[[#This Row],[Customer_ID]]</f>
        <v>CUST21988</v>
      </c>
      <c r="C2987" s="14" t="str">
        <f>Table2[[#This Row],[Date]]</f>
        <v>10/06/2023</v>
      </c>
      <c r="D2987" s="1" t="str">
        <f>TRIM(PROPER(Table2[[#This Row],[Product_Name]]))</f>
        <v>Monitor</v>
      </c>
      <c r="E2987" s="1" t="str">
        <f>TRIM(PROPER(Table2[[#This Row],[Country]]))</f>
        <v>China</v>
      </c>
      <c r="F2987" s="1" t="str">
        <f>TRIM(PROPER(Table2[[#This Row],[Category]]))</f>
        <v>Accessories</v>
      </c>
      <c r="G2987" s="1" t="str">
        <f>TRIM(PROPER(Table2[[#This Row],[Brand]]))</f>
        <v>Sony</v>
      </c>
      <c r="H2987" s="1">
        <f>Table2[[#This Row],[Supplier_ID]]</f>
        <v>1002</v>
      </c>
      <c r="I2987" s="1">
        <f>Table2[[#This Row],[Market_Price]]</f>
        <v>994.51</v>
      </c>
      <c r="J2987" s="1">
        <f>Table2[[#This Row],[Selling_Price]]</f>
        <v>1259.6300000000001</v>
      </c>
      <c r="K2987" s="1">
        <f>Table2[[#This Row],[Quantity]]</f>
        <v>269</v>
      </c>
      <c r="L2987" s="1" t="str">
        <f>IF(ISBLANK(Table2[[#This Row],[Status]]), "No Data Entered", IFERROR(Table2[[#This Row],[Status]], "No Data Entered"))</f>
        <v>Ongoing</v>
      </c>
    </row>
    <row r="2988" spans="1:12" x14ac:dyDescent="0.3">
      <c r="A2988" s="1" t="str">
        <f>Table2[[#This Row],[Product_ID]]</f>
        <v>PRO4918</v>
      </c>
      <c r="B2988" s="1" t="str">
        <f>Table2[[#This Row],[Customer_ID]]</f>
        <v>CUST22034</v>
      </c>
      <c r="C2988" s="14" t="str">
        <f>Table2[[#This Row],[Date]]</f>
        <v>11/09/2022</v>
      </c>
      <c r="D2988" s="1" t="str">
        <f>TRIM(PROPER(Table2[[#This Row],[Product_Name]]))</f>
        <v>Mouse</v>
      </c>
      <c r="E2988" s="1" t="str">
        <f>TRIM(PROPER(Table2[[#This Row],[Country]]))</f>
        <v>India</v>
      </c>
      <c r="F2988" s="1" t="str">
        <f>TRIM(PROPER(Table2[[#This Row],[Category]]))</f>
        <v>Accessories</v>
      </c>
      <c r="G2988" s="1" t="str">
        <f>TRIM(PROPER(Table2[[#This Row],[Brand]]))</f>
        <v>Samsung</v>
      </c>
      <c r="H2988" s="1">
        <f>Table2[[#This Row],[Supplier_ID]]</f>
        <v>1082</v>
      </c>
      <c r="I2988" s="1">
        <f>Table2[[#This Row],[Market_Price]]</f>
        <v>1185.52</v>
      </c>
      <c r="J2988" s="1">
        <f>Table2[[#This Row],[Selling_Price]]</f>
        <v>1386.3</v>
      </c>
      <c r="K2988" s="1">
        <f>Table2[[#This Row],[Quantity]]</f>
        <v>112</v>
      </c>
      <c r="L2988" s="1" t="str">
        <f>IF(ISBLANK(Table2[[#This Row],[Status]]), "No Data Entered", IFERROR(Table2[[#This Row],[Status]], "No Data Entered"))</f>
        <v>Ongoing</v>
      </c>
    </row>
    <row r="2989" spans="1:12" x14ac:dyDescent="0.3">
      <c r="A2989" s="1" t="str">
        <f>Table2[[#This Row],[Product_ID]]</f>
        <v>PRO1650</v>
      </c>
      <c r="B2989" s="1" t="str">
        <f>Table2[[#This Row],[Customer_ID]]</f>
        <v>CUST22153</v>
      </c>
      <c r="C2989" s="14" t="str">
        <f>Table2[[#This Row],[Date]]</f>
        <v>01/01/2024</v>
      </c>
      <c r="D2989" s="1" t="str">
        <f>TRIM(PROPER(Table2[[#This Row],[Product_Name]]))</f>
        <v>Keyboard</v>
      </c>
      <c r="E2989" s="1" t="str">
        <f>TRIM(PROPER(Table2[[#This Row],[Country]]))</f>
        <v>Canada</v>
      </c>
      <c r="F2989" s="1" t="str">
        <f>TRIM(PROPER(Table2[[#This Row],[Category]]))</f>
        <v>Electronics</v>
      </c>
      <c r="G2989" s="1" t="str">
        <f>TRIM(PROPER(Table2[[#This Row],[Brand]]))</f>
        <v>Sony</v>
      </c>
      <c r="H2989" s="1">
        <f>Table2[[#This Row],[Supplier_ID]]</f>
        <v>1100</v>
      </c>
      <c r="I2989" s="1">
        <f>Table2[[#This Row],[Market_Price]]</f>
        <v>644.34</v>
      </c>
      <c r="J2989" s="1">
        <f>Table2[[#This Row],[Selling_Price]]</f>
        <v>1149</v>
      </c>
      <c r="K2989" s="1">
        <f>Table2[[#This Row],[Quantity]]</f>
        <v>466</v>
      </c>
      <c r="L2989" s="1" t="str">
        <f>IF(ISBLANK(Table2[[#This Row],[Status]]), "No Data Entered", IFERROR(Table2[[#This Row],[Status]], "No Data Entered"))</f>
        <v>Ongoing</v>
      </c>
    </row>
    <row r="2990" spans="1:12" x14ac:dyDescent="0.3">
      <c r="A2990" s="1" t="str">
        <f>Table2[[#This Row],[Product_ID]]</f>
        <v>PRO8200</v>
      </c>
      <c r="B2990" s="1" t="str">
        <f>Table2[[#This Row],[Customer_ID]]</f>
        <v>CUST22251</v>
      </c>
      <c r="C2990" s="14" t="str">
        <f>Table2[[#This Row],[Date]]</f>
        <v>05/02/2022</v>
      </c>
      <c r="D2990" s="1" t="str">
        <f>TRIM(PROPER(Table2[[#This Row],[Product_Name]]))</f>
        <v>Headphones</v>
      </c>
      <c r="E2990" s="1" t="str">
        <f>TRIM(PROPER(Table2[[#This Row],[Country]]))</f>
        <v>Uk</v>
      </c>
      <c r="F2990" s="1" t="str">
        <f>TRIM(PROPER(Table2[[#This Row],[Category]]))</f>
        <v>Wearables</v>
      </c>
      <c r="G2990" s="1" t="str">
        <f>TRIM(PROPER(Table2[[#This Row],[Brand]]))</f>
        <v>Lenovo</v>
      </c>
      <c r="H2990" s="1">
        <f>Table2[[#This Row],[Supplier_ID]]</f>
        <v>1091</v>
      </c>
      <c r="I2990" s="1">
        <f>Table2[[#This Row],[Market_Price]]</f>
        <v>644.84</v>
      </c>
      <c r="J2990" s="1">
        <f>Table2[[#This Row],[Selling_Price]]</f>
        <v>887.52</v>
      </c>
      <c r="K2990" s="1">
        <f>Table2[[#This Row],[Quantity]]</f>
        <v>285</v>
      </c>
      <c r="L2990" s="1" t="str">
        <f>IF(ISBLANK(Table2[[#This Row],[Status]]), "No Data Entered", IFERROR(Table2[[#This Row],[Status]], "No Data Entered"))</f>
        <v>Ongoing</v>
      </c>
    </row>
    <row r="2991" spans="1:12" x14ac:dyDescent="0.3">
      <c r="A2991" s="1" t="str">
        <f>Table2[[#This Row],[Product_ID]]</f>
        <v>PRO9775</v>
      </c>
      <c r="B2991" s="1" t="str">
        <f>Table2[[#This Row],[Customer_ID]]</f>
        <v>CUST22268</v>
      </c>
      <c r="C2991" s="14" t="str">
        <f>Table2[[#This Row],[Date]]</f>
        <v>21/04/2025</v>
      </c>
      <c r="D2991" s="1" t="str">
        <f>TRIM(PROPER(Table2[[#This Row],[Product_Name]]))</f>
        <v>Laptop</v>
      </c>
      <c r="E2991" s="1" t="str">
        <f>TRIM(PROPER(Table2[[#This Row],[Country]]))</f>
        <v>Canada</v>
      </c>
      <c r="F2991" s="1" t="str">
        <f>TRIM(PROPER(Table2[[#This Row],[Category]]))</f>
        <v>Electronics</v>
      </c>
      <c r="G2991" s="1" t="str">
        <f>TRIM(PROPER(Table2[[#This Row],[Brand]]))</f>
        <v>Sony</v>
      </c>
      <c r="H2991" s="1">
        <f>Table2[[#This Row],[Supplier_ID]]</f>
        <v>1004</v>
      </c>
      <c r="I2991" s="1">
        <f>Table2[[#This Row],[Market_Price]]</f>
        <v>563.22</v>
      </c>
      <c r="J2991" s="1">
        <f>Table2[[#This Row],[Selling_Price]]</f>
        <v>662.87</v>
      </c>
      <c r="K2991" s="1">
        <f>Table2[[#This Row],[Quantity]]</f>
        <v>436</v>
      </c>
      <c r="L2991" s="1" t="str">
        <f>IF(ISBLANK(Table2[[#This Row],[Status]]), "No Data Entered", IFERROR(Table2[[#This Row],[Status]], "No Data Entered"))</f>
        <v>Ongoing</v>
      </c>
    </row>
    <row r="2992" spans="1:12" x14ac:dyDescent="0.3">
      <c r="A2992" s="1" t="str">
        <f>Table2[[#This Row],[Product_ID]]</f>
        <v>PRO1703</v>
      </c>
      <c r="B2992" s="1" t="str">
        <f>Table2[[#This Row],[Customer_ID]]</f>
        <v>CUST22280</v>
      </c>
      <c r="C2992" s="14" t="str">
        <f>Table2[[#This Row],[Date]]</f>
        <v>02/08/2021</v>
      </c>
      <c r="D2992" s="1" t="str">
        <f>TRIM(PROPER(Table2[[#This Row],[Product_Name]]))</f>
        <v>Keyboard</v>
      </c>
      <c r="E2992" s="1" t="str">
        <f>TRIM(PROPER(Table2[[#This Row],[Country]]))</f>
        <v>France</v>
      </c>
      <c r="F2992" s="1" t="str">
        <f>TRIM(PROPER(Table2[[#This Row],[Category]]))</f>
        <v>Office Supplies</v>
      </c>
      <c r="G2992" s="1" t="str">
        <f>TRIM(PROPER(Table2[[#This Row],[Brand]]))</f>
        <v>Canon</v>
      </c>
      <c r="H2992" s="1">
        <f>Table2[[#This Row],[Supplier_ID]]</f>
        <v>1018</v>
      </c>
      <c r="I2992" s="1">
        <f>Table2[[#This Row],[Market_Price]]</f>
        <v>1325.07</v>
      </c>
      <c r="J2992" s="1">
        <f>Table2[[#This Row],[Selling_Price]]</f>
        <v>1607.88</v>
      </c>
      <c r="K2992" s="1">
        <f>Table2[[#This Row],[Quantity]]</f>
        <v>453</v>
      </c>
      <c r="L2992" s="1" t="str">
        <f>IF(ISBLANK(Table2[[#This Row],[Status]]), "No Data Entered", IFERROR(Table2[[#This Row],[Status]], "No Data Entered"))</f>
        <v>Ongoing</v>
      </c>
    </row>
    <row r="2993" spans="1:12" x14ac:dyDescent="0.3">
      <c r="A2993" s="1" t="str">
        <f>Table2[[#This Row],[Product_ID]]</f>
        <v>PRO5347</v>
      </c>
      <c r="B2993" s="1" t="str">
        <f>Table2[[#This Row],[Customer_ID]]</f>
        <v>CUST22319</v>
      </c>
      <c r="C2993" s="14" t="str">
        <f>Table2[[#This Row],[Date]]</f>
        <v>07/12/2020</v>
      </c>
      <c r="D2993" s="1" t="str">
        <f>TRIM(PROPER(Table2[[#This Row],[Product_Name]]))</f>
        <v>Camera</v>
      </c>
      <c r="E2993" s="1" t="str">
        <f>TRIM(PROPER(Table2[[#This Row],[Country]]))</f>
        <v>Japan</v>
      </c>
      <c r="F2993" s="1" t="str">
        <f>TRIM(PROPER(Table2[[#This Row],[Category]]))</f>
        <v>Office Supplies</v>
      </c>
      <c r="G2993" s="1" t="str">
        <f>TRIM(PROPER(Table2[[#This Row],[Brand]]))</f>
        <v>Hp</v>
      </c>
      <c r="H2993" s="1">
        <f>Table2[[#This Row],[Supplier_ID]]</f>
        <v>1001</v>
      </c>
      <c r="I2993" s="1">
        <f>Table2[[#This Row],[Market_Price]]</f>
        <v>919.15</v>
      </c>
      <c r="J2993" s="1">
        <f>Table2[[#This Row],[Selling_Price]]</f>
        <v>1531.6</v>
      </c>
      <c r="K2993" s="1">
        <f>Table2[[#This Row],[Quantity]]</f>
        <v>435</v>
      </c>
      <c r="L2993" s="1" t="str">
        <f>IF(ISBLANK(Table2[[#This Row],[Status]]), "No Data Entered", IFERROR(Table2[[#This Row],[Status]], "No Data Entered"))</f>
        <v>Ongoing</v>
      </c>
    </row>
    <row r="2994" spans="1:12" x14ac:dyDescent="0.3">
      <c r="A2994" s="1" t="str">
        <f>Table2[[#This Row],[Product_ID]]</f>
        <v>PRO2212</v>
      </c>
      <c r="B2994" s="1" t="str">
        <f>Table2[[#This Row],[Customer_ID]]</f>
        <v>CUST22464</v>
      </c>
      <c r="C2994" s="14" t="str">
        <f>Table2[[#This Row],[Date]]</f>
        <v>21/02/2020</v>
      </c>
      <c r="D2994" s="1" t="str">
        <f>TRIM(PROPER(Table2[[#This Row],[Product_Name]]))</f>
        <v>Headphones</v>
      </c>
      <c r="E2994" s="1" t="str">
        <f>TRIM(PROPER(Table2[[#This Row],[Country]]))</f>
        <v>Australia</v>
      </c>
      <c r="F2994" s="1" t="str">
        <f>TRIM(PROPER(Table2[[#This Row],[Category]]))</f>
        <v>Electronics</v>
      </c>
      <c r="G2994" s="1" t="str">
        <f>TRIM(PROPER(Table2[[#This Row],[Brand]]))</f>
        <v>Lenovo</v>
      </c>
      <c r="H2994" s="1">
        <f>Table2[[#This Row],[Supplier_ID]]</f>
        <v>1085</v>
      </c>
      <c r="I2994" s="1">
        <f>Table2[[#This Row],[Market_Price]]</f>
        <v>1431.25</v>
      </c>
      <c r="J2994" s="1">
        <f>Table2[[#This Row],[Selling_Price]]</f>
        <v>2488.42</v>
      </c>
      <c r="K2994" s="1">
        <f>Table2[[#This Row],[Quantity]]</f>
        <v>31</v>
      </c>
      <c r="L2994" s="1" t="str">
        <f>IF(ISBLANK(Table2[[#This Row],[Status]]), "No Data Entered", IFERROR(Table2[[#This Row],[Status]], "No Data Entered"))</f>
        <v>Ongoing</v>
      </c>
    </row>
    <row r="2995" spans="1:12" x14ac:dyDescent="0.3">
      <c r="A2995" s="1" t="str">
        <f>Table2[[#This Row],[Product_ID]]</f>
        <v>PRO3810</v>
      </c>
      <c r="B2995" s="1" t="str">
        <f>Table2[[#This Row],[Customer_ID]]</f>
        <v>CUST22587</v>
      </c>
      <c r="C2995" s="14" t="str">
        <f>Table2[[#This Row],[Date]]</f>
        <v>04/03/2025</v>
      </c>
      <c r="D2995" s="1" t="str">
        <f>TRIM(PROPER(Table2[[#This Row],[Product_Name]]))</f>
        <v>Printer</v>
      </c>
      <c r="E2995" s="1" t="str">
        <f>TRIM(PROPER(Table2[[#This Row],[Country]]))</f>
        <v>India</v>
      </c>
      <c r="F2995" s="1" t="str">
        <f>TRIM(PROPER(Table2[[#This Row],[Category]]))</f>
        <v>Wearables</v>
      </c>
      <c r="G2995" s="1" t="str">
        <f>TRIM(PROPER(Table2[[#This Row],[Brand]]))</f>
        <v>Microsoft</v>
      </c>
      <c r="H2995" s="1">
        <f>Table2[[#This Row],[Supplier_ID]]</f>
        <v>1046</v>
      </c>
      <c r="I2995" s="1">
        <f>Table2[[#This Row],[Market_Price]]</f>
        <v>1090.29</v>
      </c>
      <c r="J2995" s="1">
        <f>Table2[[#This Row],[Selling_Price]]</f>
        <v>1497.44</v>
      </c>
      <c r="K2995" s="1">
        <f>Table2[[#This Row],[Quantity]]</f>
        <v>223</v>
      </c>
      <c r="L2995" s="1" t="str">
        <f>IF(ISBLANK(Table2[[#This Row],[Status]]), "No Data Entered", IFERROR(Table2[[#This Row],[Status]], "No Data Entered"))</f>
        <v>Ongoing</v>
      </c>
    </row>
    <row r="2996" spans="1:12" x14ac:dyDescent="0.3">
      <c r="A2996" s="1" t="str">
        <f>Table2[[#This Row],[Product_ID]]</f>
        <v>PRO8557</v>
      </c>
      <c r="B2996" s="1" t="str">
        <f>Table2[[#This Row],[Customer_ID]]</f>
        <v>CUST22744</v>
      </c>
      <c r="C2996" s="14" t="str">
        <f>Table2[[#This Row],[Date]]</f>
        <v>21/01/2021</v>
      </c>
      <c r="D2996" s="1" t="str">
        <f>TRIM(PROPER(Table2[[#This Row],[Product_Name]]))</f>
        <v>Laptop</v>
      </c>
      <c r="E2996" s="1" t="str">
        <f>TRIM(PROPER(Table2[[#This Row],[Country]]))</f>
        <v>Germany</v>
      </c>
      <c r="F2996" s="1" t="str">
        <f>TRIM(PROPER(Table2[[#This Row],[Category]]))</f>
        <v>Accessories</v>
      </c>
      <c r="G2996" s="1" t="str">
        <f>TRIM(PROPER(Table2[[#This Row],[Brand]]))</f>
        <v>Lenovo</v>
      </c>
      <c r="H2996" s="1">
        <f>Table2[[#This Row],[Supplier_ID]]</f>
        <v>1041</v>
      </c>
      <c r="I2996" s="1">
        <f>Table2[[#This Row],[Market_Price]]</f>
        <v>211.92</v>
      </c>
      <c r="J2996" s="1">
        <f>Table2[[#This Row],[Selling_Price]]</f>
        <v>281.45999999999998</v>
      </c>
      <c r="K2996" s="1">
        <f>Table2[[#This Row],[Quantity]]</f>
        <v>186</v>
      </c>
      <c r="L2996" s="1" t="str">
        <f>IF(ISBLANK(Table2[[#This Row],[Status]]), "No Data Entered", IFERROR(Table2[[#This Row],[Status]], "No Data Entered"))</f>
        <v>Ongoing</v>
      </c>
    </row>
    <row r="2997" spans="1:12" x14ac:dyDescent="0.3">
      <c r="A2997" s="1" t="str">
        <f>Table2[[#This Row],[Product_ID]]</f>
        <v>PRO2194</v>
      </c>
      <c r="B2997" s="1" t="str">
        <f>Table2[[#This Row],[Customer_ID]]</f>
        <v>CUST22868</v>
      </c>
      <c r="C2997" s="14" t="str">
        <f>Table2[[#This Row],[Date]]</f>
        <v>05/09/2020</v>
      </c>
      <c r="D2997" s="1" t="str">
        <f>TRIM(PROPER(Table2[[#This Row],[Product_Name]]))</f>
        <v>Keyboard</v>
      </c>
      <c r="E2997" s="1" t="str">
        <f>TRIM(PROPER(Table2[[#This Row],[Country]]))</f>
        <v>Japan</v>
      </c>
      <c r="F2997" s="1" t="str">
        <f>TRIM(PROPER(Table2[[#This Row],[Category]]))</f>
        <v>Wearables</v>
      </c>
      <c r="G2997" s="1" t="str">
        <f>TRIM(PROPER(Table2[[#This Row],[Brand]]))</f>
        <v>Canon</v>
      </c>
      <c r="H2997" s="1">
        <f>Table2[[#This Row],[Supplier_ID]]</f>
        <v>1001</v>
      </c>
      <c r="I2997" s="1">
        <f>Table2[[#This Row],[Market_Price]]</f>
        <v>196.65</v>
      </c>
      <c r="J2997" s="1">
        <f>Table2[[#This Row],[Selling_Price]]</f>
        <v>240.87</v>
      </c>
      <c r="K2997" s="1">
        <f>Table2[[#This Row],[Quantity]]</f>
        <v>202</v>
      </c>
      <c r="L2997" s="1" t="str">
        <f>IF(ISBLANK(Table2[[#This Row],[Status]]), "No Data Entered", IFERROR(Table2[[#This Row],[Status]], "No Data Entered"))</f>
        <v>Ongoing</v>
      </c>
    </row>
    <row r="2998" spans="1:12" x14ac:dyDescent="0.3">
      <c r="A2998" s="1" t="str">
        <f>Table2[[#This Row],[Product_ID]]</f>
        <v>PRO8913</v>
      </c>
      <c r="B2998" s="1" t="str">
        <f>Table2[[#This Row],[Customer_ID]]</f>
        <v>CUST22884</v>
      </c>
      <c r="C2998" s="14" t="str">
        <f>Table2[[#This Row],[Date]]</f>
        <v>03/07/2025</v>
      </c>
      <c r="D2998" s="1" t="str">
        <f>TRIM(PROPER(Table2[[#This Row],[Product_Name]]))</f>
        <v>Smartwatch</v>
      </c>
      <c r="E2998" s="1" t="str">
        <f>TRIM(PROPER(Table2[[#This Row],[Country]]))</f>
        <v>France</v>
      </c>
      <c r="F2998" s="1" t="str">
        <f>TRIM(PROPER(Table2[[#This Row],[Category]]))</f>
        <v>Wearables</v>
      </c>
      <c r="G2998" s="1" t="str">
        <f>TRIM(PROPER(Table2[[#This Row],[Brand]]))</f>
        <v>Lenovo</v>
      </c>
      <c r="H2998" s="1">
        <f>Table2[[#This Row],[Supplier_ID]]</f>
        <v>1054</v>
      </c>
      <c r="I2998" s="1">
        <f>Table2[[#This Row],[Market_Price]]</f>
        <v>1160.1400000000001</v>
      </c>
      <c r="J2998" s="1">
        <f>Table2[[#This Row],[Selling_Price]]</f>
        <v>1586.56</v>
      </c>
      <c r="K2998" s="1">
        <f>Table2[[#This Row],[Quantity]]</f>
        <v>441</v>
      </c>
      <c r="L2998" s="1" t="str">
        <f>IF(ISBLANK(Table2[[#This Row],[Status]]), "No Data Entered", IFERROR(Table2[[#This Row],[Status]], "No Data Entered"))</f>
        <v>Ongoing</v>
      </c>
    </row>
    <row r="2999" spans="1:12" x14ac:dyDescent="0.3">
      <c r="A2999" s="1" t="str">
        <f>Table2[[#This Row],[Product_ID]]</f>
        <v>PRO2183</v>
      </c>
      <c r="B2999" s="1" t="str">
        <f>Table2[[#This Row],[Customer_ID]]</f>
        <v>CUST22898</v>
      </c>
      <c r="C2999" s="14" t="str">
        <f>Table2[[#This Row],[Date]]</f>
        <v>07/09/2025</v>
      </c>
      <c r="D2999" s="1" t="str">
        <f>TRIM(PROPER(Table2[[#This Row],[Product_Name]]))</f>
        <v>Monitor</v>
      </c>
      <c r="E2999" s="1" t="str">
        <f>TRIM(PROPER(Table2[[#This Row],[Country]]))</f>
        <v>Uk</v>
      </c>
      <c r="F2999" s="1" t="str">
        <f>TRIM(PROPER(Table2[[#This Row],[Category]]))</f>
        <v>Office Supplies</v>
      </c>
      <c r="G2999" s="1" t="str">
        <f>TRIM(PROPER(Table2[[#This Row],[Brand]]))</f>
        <v>Canon</v>
      </c>
      <c r="H2999" s="1">
        <f>Table2[[#This Row],[Supplier_ID]]</f>
        <v>1006</v>
      </c>
      <c r="I2999" s="1">
        <f>Table2[[#This Row],[Market_Price]]</f>
        <v>1659.69</v>
      </c>
      <c r="J2999" s="1">
        <f>Table2[[#This Row],[Selling_Price]]</f>
        <v>2675.59</v>
      </c>
      <c r="K2999" s="1">
        <f>Table2[[#This Row],[Quantity]]</f>
        <v>486</v>
      </c>
      <c r="L2999" s="1" t="str">
        <f>IF(ISBLANK(Table2[[#This Row],[Status]]), "No Data Entered", IFERROR(Table2[[#This Row],[Status]], "No Data Entered"))</f>
        <v>Ongoing</v>
      </c>
    </row>
    <row r="3000" spans="1:12" x14ac:dyDescent="0.3">
      <c r="A3000" s="1" t="str">
        <f>Table2[[#This Row],[Product_ID]]</f>
        <v>PRO4874</v>
      </c>
      <c r="B3000" s="1" t="str">
        <f>Table2[[#This Row],[Customer_ID]]</f>
        <v>CUST22931</v>
      </c>
      <c r="C3000" s="14" t="str">
        <f>Table2[[#This Row],[Date]]</f>
        <v>08/12/2020</v>
      </c>
      <c r="D3000" s="1" t="str">
        <f>TRIM(PROPER(Table2[[#This Row],[Product_Name]]))</f>
        <v>Headphones</v>
      </c>
      <c r="E3000" s="1" t="str">
        <f>TRIM(PROPER(Table2[[#This Row],[Country]]))</f>
        <v>France</v>
      </c>
      <c r="F3000" s="1" t="str">
        <f>TRIM(PROPER(Table2[[#This Row],[Category]]))</f>
        <v>Accessories</v>
      </c>
      <c r="G3000" s="1" t="str">
        <f>TRIM(PROPER(Table2[[#This Row],[Brand]]))</f>
        <v>Microsoft</v>
      </c>
      <c r="H3000" s="1">
        <f>Table2[[#This Row],[Supplier_ID]]</f>
        <v>1016</v>
      </c>
      <c r="I3000" s="1">
        <f>Table2[[#This Row],[Market_Price]]</f>
        <v>1764.64</v>
      </c>
      <c r="J3000" s="1">
        <f>Table2[[#This Row],[Selling_Price]]</f>
        <v>2518.37</v>
      </c>
      <c r="K3000" s="1">
        <f>Table2[[#This Row],[Quantity]]</f>
        <v>420</v>
      </c>
      <c r="L3000" s="1" t="str">
        <f>IF(ISBLANK(Table2[[#This Row],[Status]]), "No Data Entered", IFERROR(Table2[[#This Row],[Status]], "No Data Entered"))</f>
        <v>Ongoing</v>
      </c>
    </row>
    <row r="3001" spans="1:12" x14ac:dyDescent="0.3">
      <c r="A3001" s="1" t="str">
        <f>Table2[[#This Row],[Product_ID]]</f>
        <v>PRO3491</v>
      </c>
      <c r="B3001" s="1" t="str">
        <f>Table2[[#This Row],[Customer_ID]]</f>
        <v>CUST22979</v>
      </c>
      <c r="C3001" s="14" t="str">
        <f>Table2[[#This Row],[Date]]</f>
        <v>01/02/2023</v>
      </c>
      <c r="D3001" s="1" t="str">
        <f>TRIM(PROPER(Table2[[#This Row],[Product_Name]]))</f>
        <v>Headphones</v>
      </c>
      <c r="E3001" s="1" t="str">
        <f>TRIM(PROPER(Table2[[#This Row],[Country]]))</f>
        <v>France</v>
      </c>
      <c r="F3001" s="1" t="str">
        <f>TRIM(PROPER(Table2[[#This Row],[Category]]))</f>
        <v>Computers</v>
      </c>
      <c r="G3001" s="1" t="str">
        <f>TRIM(PROPER(Table2[[#This Row],[Brand]]))</f>
        <v>Canon</v>
      </c>
      <c r="H3001" s="1">
        <f>Table2[[#This Row],[Supplier_ID]]</f>
        <v>1089</v>
      </c>
      <c r="I3001" s="1">
        <f>Table2[[#This Row],[Market_Price]]</f>
        <v>1100.6199999999999</v>
      </c>
      <c r="J3001" s="1">
        <f>Table2[[#This Row],[Selling_Price]]</f>
        <v>1657.02</v>
      </c>
      <c r="K3001" s="1">
        <f>Table2[[#This Row],[Quantity]]</f>
        <v>278</v>
      </c>
      <c r="L3001" s="1" t="str">
        <f>IF(ISBLANK(Table2[[#This Row],[Status]]), "No Data Entered", IFERROR(Table2[[#This Row],[Status]], "No Data Entered"))</f>
        <v>Ongoing</v>
      </c>
    </row>
    <row r="3002" spans="1:12" x14ac:dyDescent="0.3">
      <c r="A3002" s="1" t="str">
        <f>Table2[[#This Row],[Product_ID]]</f>
        <v>PRO2127</v>
      </c>
      <c r="B3002" s="1" t="str">
        <f>Table2[[#This Row],[Customer_ID]]</f>
        <v>CUST23001</v>
      </c>
      <c r="C3002" s="14" t="str">
        <f>Table2[[#This Row],[Date]]</f>
        <v>29/10/2020</v>
      </c>
      <c r="D3002" s="1" t="str">
        <f>TRIM(PROPER(Table2[[#This Row],[Product_Name]]))</f>
        <v>Smartphone</v>
      </c>
      <c r="E3002" s="1" t="str">
        <f>TRIM(PROPER(Table2[[#This Row],[Country]]))</f>
        <v>Brazil</v>
      </c>
      <c r="F3002" s="1" t="str">
        <f>TRIM(PROPER(Table2[[#This Row],[Category]]))</f>
        <v>Office Supplies</v>
      </c>
      <c r="G3002" s="1" t="str">
        <f>TRIM(PROPER(Table2[[#This Row],[Brand]]))</f>
        <v>Logitech</v>
      </c>
      <c r="H3002" s="1">
        <f>Table2[[#This Row],[Supplier_ID]]</f>
        <v>1093</v>
      </c>
      <c r="I3002" s="1">
        <f>Table2[[#This Row],[Market_Price]]</f>
        <v>607.96</v>
      </c>
      <c r="J3002" s="1">
        <f>Table2[[#This Row],[Selling_Price]]</f>
        <v>1193.4100000000001</v>
      </c>
      <c r="K3002" s="1">
        <f>Table2[[#This Row],[Quantity]]</f>
        <v>156</v>
      </c>
      <c r="L3002" s="1" t="str">
        <f>IF(ISBLANK(Table2[[#This Row],[Status]]), "No Data Entered", IFERROR(Table2[[#This Row],[Status]], "No Data Entered"))</f>
        <v>Ongoing</v>
      </c>
    </row>
    <row r="3003" spans="1:12" x14ac:dyDescent="0.3">
      <c r="A3003" s="1" t="str">
        <f>Table2[[#This Row],[Product_ID]]</f>
        <v>PRO8486</v>
      </c>
      <c r="B3003" s="1" t="str">
        <f>Table2[[#This Row],[Customer_ID]]</f>
        <v>CUST23025</v>
      </c>
      <c r="C3003" s="14" t="str">
        <f>Table2[[#This Row],[Date]]</f>
        <v>22/08/2025</v>
      </c>
      <c r="D3003" s="1" t="str">
        <f>TRIM(PROPER(Table2[[#This Row],[Product_Name]]))</f>
        <v>Tablet</v>
      </c>
      <c r="E3003" s="1" t="str">
        <f>TRIM(PROPER(Table2[[#This Row],[Country]]))</f>
        <v>Uk</v>
      </c>
      <c r="F3003" s="1" t="str">
        <f>TRIM(PROPER(Table2[[#This Row],[Category]]))</f>
        <v>Office Supplies</v>
      </c>
      <c r="G3003" s="1" t="str">
        <f>TRIM(PROPER(Table2[[#This Row],[Brand]]))</f>
        <v>Dell</v>
      </c>
      <c r="H3003" s="1">
        <f>Table2[[#This Row],[Supplier_ID]]</f>
        <v>1029</v>
      </c>
      <c r="I3003" s="1">
        <f>Table2[[#This Row],[Market_Price]]</f>
        <v>489.57</v>
      </c>
      <c r="J3003" s="1">
        <f>Table2[[#This Row],[Selling_Price]]</f>
        <v>793.17</v>
      </c>
      <c r="K3003" s="1">
        <f>Table2[[#This Row],[Quantity]]</f>
        <v>464</v>
      </c>
      <c r="L3003" s="1" t="str">
        <f>IF(ISBLANK(Table2[[#This Row],[Status]]), "No Data Entered", IFERROR(Table2[[#This Row],[Status]], "No Data Entered"))</f>
        <v>Ongoing</v>
      </c>
    </row>
    <row r="3004" spans="1:12" x14ac:dyDescent="0.3">
      <c r="A3004" s="1" t="str">
        <f>Table2[[#This Row],[Product_ID]]</f>
        <v>PRO4262</v>
      </c>
      <c r="B3004" s="1" t="str">
        <f>Table2[[#This Row],[Customer_ID]]</f>
        <v>CUST23121</v>
      </c>
      <c r="C3004" s="14" t="str">
        <f>Table2[[#This Row],[Date]]</f>
        <v>05/04/2023</v>
      </c>
      <c r="D3004" s="1" t="str">
        <f>TRIM(PROPER(Table2[[#This Row],[Product_Name]]))</f>
        <v>Laptop</v>
      </c>
      <c r="E3004" s="1" t="str">
        <f>TRIM(PROPER(Table2[[#This Row],[Country]]))</f>
        <v>Australia</v>
      </c>
      <c r="F3004" s="1" t="str">
        <f>TRIM(PROPER(Table2[[#This Row],[Category]]))</f>
        <v>Electronics</v>
      </c>
      <c r="G3004" s="1" t="str">
        <f>TRIM(PROPER(Table2[[#This Row],[Brand]]))</f>
        <v>Asus</v>
      </c>
      <c r="H3004" s="1">
        <f>Table2[[#This Row],[Supplier_ID]]</f>
        <v>1095</v>
      </c>
      <c r="I3004" s="1">
        <f>Table2[[#This Row],[Market_Price]]</f>
        <v>164.87</v>
      </c>
      <c r="J3004" s="1">
        <f>Table2[[#This Row],[Selling_Price]]</f>
        <v>322.41000000000003</v>
      </c>
      <c r="K3004" s="1">
        <f>Table2[[#This Row],[Quantity]]</f>
        <v>287</v>
      </c>
      <c r="L3004" s="1" t="str">
        <f>IF(ISBLANK(Table2[[#This Row],[Status]]), "No Data Entered", IFERROR(Table2[[#This Row],[Status]], "No Data Entered"))</f>
        <v>Ongoing</v>
      </c>
    </row>
    <row r="3005" spans="1:12" x14ac:dyDescent="0.3">
      <c r="A3005" s="1" t="str">
        <f>Table2[[#This Row],[Product_ID]]</f>
        <v>PRO6415</v>
      </c>
      <c r="B3005" s="1" t="str">
        <f>Table2[[#This Row],[Customer_ID]]</f>
        <v>CUST23219</v>
      </c>
      <c r="C3005" s="14" t="str">
        <f>Table2[[#This Row],[Date]]</f>
        <v>04/08/2020</v>
      </c>
      <c r="D3005" s="1" t="str">
        <f>TRIM(PROPER(Table2[[#This Row],[Product_Name]]))</f>
        <v>Printer</v>
      </c>
      <c r="E3005" s="1" t="str">
        <f>TRIM(PROPER(Table2[[#This Row],[Country]]))</f>
        <v>India</v>
      </c>
      <c r="F3005" s="1" t="str">
        <f>TRIM(PROPER(Table2[[#This Row],[Category]]))</f>
        <v>Computers</v>
      </c>
      <c r="G3005" s="1" t="str">
        <f>TRIM(PROPER(Table2[[#This Row],[Brand]]))</f>
        <v>Sony</v>
      </c>
      <c r="H3005" s="1">
        <f>Table2[[#This Row],[Supplier_ID]]</f>
        <v>1075</v>
      </c>
      <c r="I3005" s="1">
        <f>Table2[[#This Row],[Market_Price]]</f>
        <v>883.89</v>
      </c>
      <c r="J3005" s="1">
        <f>Table2[[#This Row],[Selling_Price]]</f>
        <v>1414.05</v>
      </c>
      <c r="K3005" s="1">
        <f>Table2[[#This Row],[Quantity]]</f>
        <v>51</v>
      </c>
      <c r="L3005" s="1" t="str">
        <f>IF(ISBLANK(Table2[[#This Row],[Status]]), "No Data Entered", IFERROR(Table2[[#This Row],[Status]], "No Data Entered"))</f>
        <v>Ongoing</v>
      </c>
    </row>
    <row r="3006" spans="1:12" x14ac:dyDescent="0.3">
      <c r="A3006" s="1" t="str">
        <f>Table2[[#This Row],[Product_ID]]</f>
        <v>PRO6434</v>
      </c>
      <c r="B3006" s="1" t="str">
        <f>Table2[[#This Row],[Customer_ID]]</f>
        <v>CUST23319</v>
      </c>
      <c r="C3006" s="14" t="str">
        <f>Table2[[#This Row],[Date]]</f>
        <v>31/08/2021</v>
      </c>
      <c r="D3006" s="1" t="str">
        <f>TRIM(PROPER(Table2[[#This Row],[Product_Name]]))</f>
        <v>Printer</v>
      </c>
      <c r="E3006" s="1" t="str">
        <f>TRIM(PROPER(Table2[[#This Row],[Country]]))</f>
        <v>Usa</v>
      </c>
      <c r="F3006" s="1" t="str">
        <f>TRIM(PROPER(Table2[[#This Row],[Category]]))</f>
        <v>Accessories</v>
      </c>
      <c r="G3006" s="1" t="str">
        <f>TRIM(PROPER(Table2[[#This Row],[Brand]]))</f>
        <v>Canon</v>
      </c>
      <c r="H3006" s="1">
        <f>Table2[[#This Row],[Supplier_ID]]</f>
        <v>1006</v>
      </c>
      <c r="I3006" s="1">
        <f>Table2[[#This Row],[Market_Price]]</f>
        <v>783.02</v>
      </c>
      <c r="J3006" s="1">
        <f>Table2[[#This Row],[Selling_Price]]</f>
        <v>1171.33</v>
      </c>
      <c r="K3006" s="1">
        <f>Table2[[#This Row],[Quantity]]</f>
        <v>23</v>
      </c>
      <c r="L3006" s="1" t="str">
        <f>IF(ISBLANK(Table2[[#This Row],[Status]]), "No Data Entered", IFERROR(Table2[[#This Row],[Status]], "No Data Entered"))</f>
        <v>Ongoing</v>
      </c>
    </row>
    <row r="3007" spans="1:12" x14ac:dyDescent="0.3">
      <c r="A3007" s="1" t="str">
        <f>Table2[[#This Row],[Product_ID]]</f>
        <v>PRO5528</v>
      </c>
      <c r="B3007" s="1" t="str">
        <f>Table2[[#This Row],[Customer_ID]]</f>
        <v>CUST23464</v>
      </c>
      <c r="C3007" s="14" t="str">
        <f>Table2[[#This Row],[Date]]</f>
        <v>17/04/2021</v>
      </c>
      <c r="D3007" s="1" t="str">
        <f>TRIM(PROPER(Table2[[#This Row],[Product_Name]]))</f>
        <v>Monitor</v>
      </c>
      <c r="E3007" s="1" t="str">
        <f>TRIM(PROPER(Table2[[#This Row],[Country]]))</f>
        <v>France</v>
      </c>
      <c r="F3007" s="1" t="str">
        <f>TRIM(PROPER(Table2[[#This Row],[Category]]))</f>
        <v>Wearables</v>
      </c>
      <c r="G3007" s="1" t="str">
        <f>TRIM(PROPER(Table2[[#This Row],[Brand]]))</f>
        <v>Lenovo</v>
      </c>
      <c r="H3007" s="1">
        <f>Table2[[#This Row],[Supplier_ID]]</f>
        <v>1096</v>
      </c>
      <c r="I3007" s="1">
        <f>Table2[[#This Row],[Market_Price]]</f>
        <v>1168.22</v>
      </c>
      <c r="J3007" s="1">
        <f>Table2[[#This Row],[Selling_Price]]</f>
        <v>2252.98</v>
      </c>
      <c r="K3007" s="1">
        <f>Table2[[#This Row],[Quantity]]</f>
        <v>154</v>
      </c>
      <c r="L3007" s="1" t="str">
        <f>IF(ISBLANK(Table2[[#This Row],[Status]]), "No Data Entered", IFERROR(Table2[[#This Row],[Status]], "No Data Entered"))</f>
        <v>Ongoing</v>
      </c>
    </row>
    <row r="3008" spans="1:12" x14ac:dyDescent="0.3">
      <c r="A3008" s="1" t="str">
        <f>Table2[[#This Row],[Product_ID]]</f>
        <v>PRO4490</v>
      </c>
      <c r="B3008" s="1" t="str">
        <f>Table2[[#This Row],[Customer_ID]]</f>
        <v>CUST23695</v>
      </c>
      <c r="C3008" s="14" t="str">
        <f>Table2[[#This Row],[Date]]</f>
        <v>06/05/2020</v>
      </c>
      <c r="D3008" s="1" t="str">
        <f>TRIM(PROPER(Table2[[#This Row],[Product_Name]]))</f>
        <v>Smartphone</v>
      </c>
      <c r="E3008" s="1" t="str">
        <f>TRIM(PROPER(Table2[[#This Row],[Country]]))</f>
        <v>France</v>
      </c>
      <c r="F3008" s="1" t="str">
        <f>TRIM(PROPER(Table2[[#This Row],[Category]]))</f>
        <v>Computers</v>
      </c>
      <c r="G3008" s="1" t="str">
        <f>TRIM(PROPER(Table2[[#This Row],[Brand]]))</f>
        <v>Canon</v>
      </c>
      <c r="H3008" s="1">
        <f>Table2[[#This Row],[Supplier_ID]]</f>
        <v>1044</v>
      </c>
      <c r="I3008" s="1">
        <f>Table2[[#This Row],[Market_Price]]</f>
        <v>137.06</v>
      </c>
      <c r="J3008" s="1">
        <f>Table2[[#This Row],[Selling_Price]]</f>
        <v>175.61</v>
      </c>
      <c r="K3008" s="1">
        <f>Table2[[#This Row],[Quantity]]</f>
        <v>496</v>
      </c>
      <c r="L3008" s="1" t="str">
        <f>IF(ISBLANK(Table2[[#This Row],[Status]]), "No Data Entered", IFERROR(Table2[[#This Row],[Status]], "No Data Entered"))</f>
        <v>Ongoing</v>
      </c>
    </row>
    <row r="3009" spans="1:12" x14ac:dyDescent="0.3">
      <c r="A3009" s="1" t="str">
        <f>Table2[[#This Row],[Product_ID]]</f>
        <v>PRO7124</v>
      </c>
      <c r="B3009" s="1" t="str">
        <f>Table2[[#This Row],[Customer_ID]]</f>
        <v>CUST23759</v>
      </c>
      <c r="C3009" s="14" t="str">
        <f>Table2[[#This Row],[Date]]</f>
        <v>08/11/2023</v>
      </c>
      <c r="D3009" s="1" t="str">
        <f>TRIM(PROPER(Table2[[#This Row],[Product_Name]]))</f>
        <v>Smartphone</v>
      </c>
      <c r="E3009" s="1" t="str">
        <f>TRIM(PROPER(Table2[[#This Row],[Country]]))</f>
        <v>Uk</v>
      </c>
      <c r="F3009" s="1" t="str">
        <f>TRIM(PROPER(Table2[[#This Row],[Category]]))</f>
        <v>Electronics</v>
      </c>
      <c r="G3009" s="1" t="str">
        <f>TRIM(PROPER(Table2[[#This Row],[Brand]]))</f>
        <v>Asus</v>
      </c>
      <c r="H3009" s="1">
        <f>Table2[[#This Row],[Supplier_ID]]</f>
        <v>1068</v>
      </c>
      <c r="I3009" s="1">
        <f>Table2[[#This Row],[Market_Price]]</f>
        <v>411.08</v>
      </c>
      <c r="J3009" s="1">
        <f>Table2[[#This Row],[Selling_Price]]</f>
        <v>548</v>
      </c>
      <c r="K3009" s="1">
        <f>Table2[[#This Row],[Quantity]]</f>
        <v>312</v>
      </c>
      <c r="L3009" s="1" t="str">
        <f>IF(ISBLANK(Table2[[#This Row],[Status]]), "No Data Entered", IFERROR(Table2[[#This Row],[Status]], "No Data Entered"))</f>
        <v>Ongoing</v>
      </c>
    </row>
    <row r="3010" spans="1:12" x14ac:dyDescent="0.3">
      <c r="A3010" s="1" t="str">
        <f>Table2[[#This Row],[Product_ID]]</f>
        <v>PRO7700</v>
      </c>
      <c r="B3010" s="1" t="str">
        <f>Table2[[#This Row],[Customer_ID]]</f>
        <v>CUST23808</v>
      </c>
      <c r="C3010" s="14" t="str">
        <f>Table2[[#This Row],[Date]]</f>
        <v>26/07/2020</v>
      </c>
      <c r="D3010" s="1" t="str">
        <f>TRIM(PROPER(Table2[[#This Row],[Product_Name]]))</f>
        <v>Monitor</v>
      </c>
      <c r="E3010" s="1" t="str">
        <f>TRIM(PROPER(Table2[[#This Row],[Country]]))</f>
        <v>China</v>
      </c>
      <c r="F3010" s="1" t="str">
        <f>TRIM(PROPER(Table2[[#This Row],[Category]]))</f>
        <v>Wearables</v>
      </c>
      <c r="G3010" s="1" t="str">
        <f>TRIM(PROPER(Table2[[#This Row],[Brand]]))</f>
        <v>Lenovo</v>
      </c>
      <c r="H3010" s="1">
        <f>Table2[[#This Row],[Supplier_ID]]</f>
        <v>1004</v>
      </c>
      <c r="I3010" s="1">
        <f>Table2[[#This Row],[Market_Price]]</f>
        <v>1597.76</v>
      </c>
      <c r="J3010" s="1">
        <f>Table2[[#This Row],[Selling_Price]]</f>
        <v>2688.48</v>
      </c>
      <c r="K3010" s="1">
        <f>Table2[[#This Row],[Quantity]]</f>
        <v>180</v>
      </c>
      <c r="L3010" s="1" t="str">
        <f>IF(ISBLANK(Table2[[#This Row],[Status]]), "No Data Entered", IFERROR(Table2[[#This Row],[Status]], "No Data Entered"))</f>
        <v>Ongoing</v>
      </c>
    </row>
    <row r="3011" spans="1:12" x14ac:dyDescent="0.3">
      <c r="A3011" s="1" t="str">
        <f>Table2[[#This Row],[Product_ID]]</f>
        <v>PRO9047</v>
      </c>
      <c r="B3011" s="1" t="str">
        <f>Table2[[#This Row],[Customer_ID]]</f>
        <v>CUST23849</v>
      </c>
      <c r="C3011" s="14" t="str">
        <f>Table2[[#This Row],[Date]]</f>
        <v>14/08/2023</v>
      </c>
      <c r="D3011" s="1" t="str">
        <f>TRIM(PROPER(Table2[[#This Row],[Product_Name]]))</f>
        <v>Camera</v>
      </c>
      <c r="E3011" s="1" t="str">
        <f>TRIM(PROPER(Table2[[#This Row],[Country]]))</f>
        <v>Uk</v>
      </c>
      <c r="F3011" s="1" t="str">
        <f>TRIM(PROPER(Table2[[#This Row],[Category]]))</f>
        <v>Computers</v>
      </c>
      <c r="G3011" s="1" t="str">
        <f>TRIM(PROPER(Table2[[#This Row],[Brand]]))</f>
        <v>Canon</v>
      </c>
      <c r="H3011" s="1">
        <f>Table2[[#This Row],[Supplier_ID]]</f>
        <v>1065</v>
      </c>
      <c r="I3011" s="1">
        <f>Table2[[#This Row],[Market_Price]]</f>
        <v>222.85</v>
      </c>
      <c r="J3011" s="1">
        <f>Table2[[#This Row],[Selling_Price]]</f>
        <v>414.34</v>
      </c>
      <c r="K3011" s="1">
        <f>Table2[[#This Row],[Quantity]]</f>
        <v>500</v>
      </c>
      <c r="L3011" s="1" t="str">
        <f>IF(ISBLANK(Table2[[#This Row],[Status]]), "No Data Entered", IFERROR(Table2[[#This Row],[Status]], "No Data Entered"))</f>
        <v>Ongoing</v>
      </c>
    </row>
    <row r="3012" spans="1:12" x14ac:dyDescent="0.3">
      <c r="A3012" s="1" t="str">
        <f>Table2[[#This Row],[Product_ID]]</f>
        <v>PRO5904</v>
      </c>
      <c r="B3012" s="1" t="str">
        <f>Table2[[#This Row],[Customer_ID]]</f>
        <v>CUST24048</v>
      </c>
      <c r="C3012" s="14" t="str">
        <f>Table2[[#This Row],[Date]]</f>
        <v>02/02/2020</v>
      </c>
      <c r="D3012" s="1" t="str">
        <f>TRIM(PROPER(Table2[[#This Row],[Product_Name]]))</f>
        <v>Keyboard</v>
      </c>
      <c r="E3012" s="1" t="str">
        <f>TRIM(PROPER(Table2[[#This Row],[Country]]))</f>
        <v>India</v>
      </c>
      <c r="F3012" s="1" t="str">
        <f>TRIM(PROPER(Table2[[#This Row],[Category]]))</f>
        <v>Accessories</v>
      </c>
      <c r="G3012" s="1" t="str">
        <f>TRIM(PROPER(Table2[[#This Row],[Brand]]))</f>
        <v>Apple</v>
      </c>
      <c r="H3012" s="1">
        <f>Table2[[#This Row],[Supplier_ID]]</f>
        <v>1077</v>
      </c>
      <c r="I3012" s="1">
        <f>Table2[[#This Row],[Market_Price]]</f>
        <v>454.79</v>
      </c>
      <c r="J3012" s="1">
        <f>Table2[[#This Row],[Selling_Price]]</f>
        <v>705.36</v>
      </c>
      <c r="K3012" s="1">
        <f>Table2[[#This Row],[Quantity]]</f>
        <v>274</v>
      </c>
      <c r="L3012" s="1" t="str">
        <f>IF(ISBLANK(Table2[[#This Row],[Status]]), "No Data Entered", IFERROR(Table2[[#This Row],[Status]], "No Data Entered"))</f>
        <v>Ongoing</v>
      </c>
    </row>
    <row r="3013" spans="1:12" x14ac:dyDescent="0.3">
      <c r="A3013" s="1" t="str">
        <f>Table2[[#This Row],[Product_ID]]</f>
        <v>PRO7403</v>
      </c>
      <c r="B3013" s="1" t="str">
        <f>Table2[[#This Row],[Customer_ID]]</f>
        <v>CUST24122</v>
      </c>
      <c r="C3013" s="14" t="str">
        <f>Table2[[#This Row],[Date]]</f>
        <v>03/04/2023</v>
      </c>
      <c r="D3013" s="1" t="str">
        <f>TRIM(PROPER(Table2[[#This Row],[Product_Name]]))</f>
        <v>Tablet</v>
      </c>
      <c r="E3013" s="1" t="str">
        <f>TRIM(PROPER(Table2[[#This Row],[Country]]))</f>
        <v>India</v>
      </c>
      <c r="F3013" s="1" t="str">
        <f>TRIM(PROPER(Table2[[#This Row],[Category]]))</f>
        <v>Electronics</v>
      </c>
      <c r="G3013" s="1" t="str">
        <f>TRIM(PROPER(Table2[[#This Row],[Brand]]))</f>
        <v>Canon</v>
      </c>
      <c r="H3013" s="1">
        <f>Table2[[#This Row],[Supplier_ID]]</f>
        <v>1061</v>
      </c>
      <c r="I3013" s="1">
        <f>Table2[[#This Row],[Market_Price]]</f>
        <v>635.88</v>
      </c>
      <c r="J3013" s="1">
        <f>Table2[[#This Row],[Selling_Price]]</f>
        <v>815.53</v>
      </c>
      <c r="K3013" s="1">
        <f>Table2[[#This Row],[Quantity]]</f>
        <v>123</v>
      </c>
      <c r="L3013" s="1" t="str">
        <f>IF(ISBLANK(Table2[[#This Row],[Status]]), "No Data Entered", IFERROR(Table2[[#This Row],[Status]], "No Data Entered"))</f>
        <v>Ongoing</v>
      </c>
    </row>
    <row r="3014" spans="1:12" x14ac:dyDescent="0.3">
      <c r="A3014" s="1" t="str">
        <f>Table2[[#This Row],[Product_ID]]</f>
        <v>PRO4048</v>
      </c>
      <c r="B3014" s="1" t="str">
        <f>Table2[[#This Row],[Customer_ID]]</f>
        <v>CUST24271</v>
      </c>
      <c r="C3014" s="14" t="str">
        <f>Table2[[#This Row],[Date]]</f>
        <v>21/06/2021</v>
      </c>
      <c r="D3014" s="1" t="str">
        <f>TRIM(PROPER(Table2[[#This Row],[Product_Name]]))</f>
        <v>Tablet</v>
      </c>
      <c r="E3014" s="1" t="str">
        <f>TRIM(PROPER(Table2[[#This Row],[Country]]))</f>
        <v>Brazil</v>
      </c>
      <c r="F3014" s="1" t="str">
        <f>TRIM(PROPER(Table2[[#This Row],[Category]]))</f>
        <v>Computers</v>
      </c>
      <c r="G3014" s="1" t="str">
        <f>TRIM(PROPER(Table2[[#This Row],[Brand]]))</f>
        <v>Hp</v>
      </c>
      <c r="H3014" s="1">
        <f>Table2[[#This Row],[Supplier_ID]]</f>
        <v>1077</v>
      </c>
      <c r="I3014" s="1">
        <f>Table2[[#This Row],[Market_Price]]</f>
        <v>391.17</v>
      </c>
      <c r="J3014" s="1">
        <f>Table2[[#This Row],[Selling_Price]]</f>
        <v>454.63</v>
      </c>
      <c r="K3014" s="1">
        <f>Table2[[#This Row],[Quantity]]</f>
        <v>202</v>
      </c>
      <c r="L3014" s="1" t="str">
        <f>IF(ISBLANK(Table2[[#This Row],[Status]]), "No Data Entered", IFERROR(Table2[[#This Row],[Status]], "No Data Entered"))</f>
        <v>Ongoing</v>
      </c>
    </row>
    <row r="3015" spans="1:12" x14ac:dyDescent="0.3">
      <c r="A3015" s="1" t="str">
        <f>Table2[[#This Row],[Product_ID]]</f>
        <v>PRO4843</v>
      </c>
      <c r="B3015" s="1" t="str">
        <f>Table2[[#This Row],[Customer_ID]]</f>
        <v>CUST24434</v>
      </c>
      <c r="C3015" s="14" t="str">
        <f>Table2[[#This Row],[Date]]</f>
        <v>09/01/2025</v>
      </c>
      <c r="D3015" s="1" t="str">
        <f>TRIM(PROPER(Table2[[#This Row],[Product_Name]]))</f>
        <v>Monitor</v>
      </c>
      <c r="E3015" s="1" t="str">
        <f>TRIM(PROPER(Table2[[#This Row],[Country]]))</f>
        <v>Brazil</v>
      </c>
      <c r="F3015" s="1" t="str">
        <f>TRIM(PROPER(Table2[[#This Row],[Category]]))</f>
        <v>Wearables</v>
      </c>
      <c r="G3015" s="1" t="str">
        <f>TRIM(PROPER(Table2[[#This Row],[Brand]]))</f>
        <v>Canon</v>
      </c>
      <c r="H3015" s="1">
        <f>Table2[[#This Row],[Supplier_ID]]</f>
        <v>1067</v>
      </c>
      <c r="I3015" s="1">
        <f>Table2[[#This Row],[Market_Price]]</f>
        <v>1452.43</v>
      </c>
      <c r="J3015" s="1">
        <f>Table2[[#This Row],[Selling_Price]]</f>
        <v>2709.96</v>
      </c>
      <c r="K3015" s="1">
        <f>Table2[[#This Row],[Quantity]]</f>
        <v>364</v>
      </c>
      <c r="L3015" s="1" t="str">
        <f>IF(ISBLANK(Table2[[#This Row],[Status]]), "No Data Entered", IFERROR(Table2[[#This Row],[Status]], "No Data Entered"))</f>
        <v>Ongoing</v>
      </c>
    </row>
    <row r="3016" spans="1:12" x14ac:dyDescent="0.3">
      <c r="A3016" s="1" t="str">
        <f>Table2[[#This Row],[Product_ID]]</f>
        <v>PRO2870</v>
      </c>
      <c r="B3016" s="1" t="str">
        <f>Table2[[#This Row],[Customer_ID]]</f>
        <v>CUST24482</v>
      </c>
      <c r="C3016" s="14" t="str">
        <f>Table2[[#This Row],[Date]]</f>
        <v>08/02/2024</v>
      </c>
      <c r="D3016" s="1" t="str">
        <f>TRIM(PROPER(Table2[[#This Row],[Product_Name]]))</f>
        <v>Tablet</v>
      </c>
      <c r="E3016" s="1" t="str">
        <f>TRIM(PROPER(Table2[[#This Row],[Country]]))</f>
        <v>China</v>
      </c>
      <c r="F3016" s="1" t="str">
        <f>TRIM(PROPER(Table2[[#This Row],[Category]]))</f>
        <v>Accessories</v>
      </c>
      <c r="G3016" s="1" t="str">
        <f>TRIM(PROPER(Table2[[#This Row],[Brand]]))</f>
        <v>Asus</v>
      </c>
      <c r="H3016" s="1">
        <f>Table2[[#This Row],[Supplier_ID]]</f>
        <v>1093</v>
      </c>
      <c r="I3016" s="1">
        <f>Table2[[#This Row],[Market_Price]]</f>
        <v>297.89</v>
      </c>
      <c r="J3016" s="1">
        <f>Table2[[#This Row],[Selling_Price]]</f>
        <v>444.02</v>
      </c>
      <c r="K3016" s="1">
        <f>Table2[[#This Row],[Quantity]]</f>
        <v>48</v>
      </c>
      <c r="L3016" s="1" t="str">
        <f>IF(ISBLANK(Table2[[#This Row],[Status]]), "No Data Entered", IFERROR(Table2[[#This Row],[Status]], "No Data Entered"))</f>
        <v>Ongoing</v>
      </c>
    </row>
    <row r="3017" spans="1:12" x14ac:dyDescent="0.3">
      <c r="A3017" s="1" t="str">
        <f>Table2[[#This Row],[Product_ID]]</f>
        <v>PRO4950</v>
      </c>
      <c r="B3017" s="1" t="str">
        <f>Table2[[#This Row],[Customer_ID]]</f>
        <v>CUST24579</v>
      </c>
      <c r="C3017" s="14" t="str">
        <f>Table2[[#This Row],[Date]]</f>
        <v>26/06/2020</v>
      </c>
      <c r="D3017" s="1" t="str">
        <f>TRIM(PROPER(Table2[[#This Row],[Product_Name]]))</f>
        <v>Smartphone</v>
      </c>
      <c r="E3017" s="1" t="str">
        <f>TRIM(PROPER(Table2[[#This Row],[Country]]))</f>
        <v>Brazil</v>
      </c>
      <c r="F3017" s="1" t="str">
        <f>TRIM(PROPER(Table2[[#This Row],[Category]]))</f>
        <v>Wearables</v>
      </c>
      <c r="G3017" s="1" t="str">
        <f>TRIM(PROPER(Table2[[#This Row],[Brand]]))</f>
        <v>Logitech</v>
      </c>
      <c r="H3017" s="1">
        <f>Table2[[#This Row],[Supplier_ID]]</f>
        <v>1068</v>
      </c>
      <c r="I3017" s="1">
        <f>Table2[[#This Row],[Market_Price]]</f>
        <v>891.57</v>
      </c>
      <c r="J3017" s="1">
        <f>Table2[[#This Row],[Selling_Price]]</f>
        <v>1750.89</v>
      </c>
      <c r="K3017" s="1">
        <f>Table2[[#This Row],[Quantity]]</f>
        <v>493</v>
      </c>
      <c r="L3017" s="1" t="str">
        <f>IF(ISBLANK(Table2[[#This Row],[Status]]), "No Data Entered", IFERROR(Table2[[#This Row],[Status]], "No Data Entered"))</f>
        <v>Ongoing</v>
      </c>
    </row>
    <row r="3018" spans="1:12" x14ac:dyDescent="0.3">
      <c r="A3018" s="1" t="str">
        <f>Table2[[#This Row],[Product_ID]]</f>
        <v>PRO4528</v>
      </c>
      <c r="B3018" s="1" t="str">
        <f>Table2[[#This Row],[Customer_ID]]</f>
        <v>CUST24611</v>
      </c>
      <c r="C3018" s="14" t="str">
        <f>Table2[[#This Row],[Date]]</f>
        <v>07/02/2021</v>
      </c>
      <c r="D3018" s="1" t="str">
        <f>TRIM(PROPER(Table2[[#This Row],[Product_Name]]))</f>
        <v>Headphones</v>
      </c>
      <c r="E3018" s="1" t="str">
        <f>TRIM(PROPER(Table2[[#This Row],[Country]]))</f>
        <v>Uk</v>
      </c>
      <c r="F3018" s="1" t="str">
        <f>TRIM(PROPER(Table2[[#This Row],[Category]]))</f>
        <v>Computers</v>
      </c>
      <c r="G3018" s="1" t="str">
        <f>TRIM(PROPER(Table2[[#This Row],[Brand]]))</f>
        <v>Microsoft</v>
      </c>
      <c r="H3018" s="1">
        <f>Table2[[#This Row],[Supplier_ID]]</f>
        <v>1088</v>
      </c>
      <c r="I3018" s="1">
        <f>Table2[[#This Row],[Market_Price]]</f>
        <v>826.74</v>
      </c>
      <c r="J3018" s="1">
        <f>Table2[[#This Row],[Selling_Price]]</f>
        <v>1558.88</v>
      </c>
      <c r="K3018" s="1">
        <f>Table2[[#This Row],[Quantity]]</f>
        <v>89</v>
      </c>
      <c r="L3018" s="1" t="str">
        <f>IF(ISBLANK(Table2[[#This Row],[Status]]), "No Data Entered", IFERROR(Table2[[#This Row],[Status]], "No Data Entered"))</f>
        <v>Ongoing</v>
      </c>
    </row>
    <row r="3019" spans="1:12" x14ac:dyDescent="0.3">
      <c r="A3019" s="1" t="str">
        <f>Table2[[#This Row],[Product_ID]]</f>
        <v>PRO6821</v>
      </c>
      <c r="B3019" s="1" t="str">
        <f>Table2[[#This Row],[Customer_ID]]</f>
        <v>CUST24618</v>
      </c>
      <c r="C3019" s="14" t="str">
        <f>Table2[[#This Row],[Date]]</f>
        <v>14/05/2024</v>
      </c>
      <c r="D3019" s="1" t="str">
        <f>TRIM(PROPER(Table2[[#This Row],[Product_Name]]))</f>
        <v>Printer</v>
      </c>
      <c r="E3019" s="1" t="str">
        <f>TRIM(PROPER(Table2[[#This Row],[Country]]))</f>
        <v>Usa</v>
      </c>
      <c r="F3019" s="1" t="str">
        <f>TRIM(PROPER(Table2[[#This Row],[Category]]))</f>
        <v>Accessories</v>
      </c>
      <c r="G3019" s="1" t="str">
        <f>TRIM(PROPER(Table2[[#This Row],[Brand]]))</f>
        <v>Apple</v>
      </c>
      <c r="H3019" s="1">
        <f>Table2[[#This Row],[Supplier_ID]]</f>
        <v>1082</v>
      </c>
      <c r="I3019" s="1">
        <f>Table2[[#This Row],[Market_Price]]</f>
        <v>1816.37</v>
      </c>
      <c r="J3019" s="1">
        <f>Table2[[#This Row],[Selling_Price]]</f>
        <v>3243.13</v>
      </c>
      <c r="K3019" s="1">
        <f>Table2[[#This Row],[Quantity]]</f>
        <v>224</v>
      </c>
      <c r="L3019" s="1" t="str">
        <f>IF(ISBLANK(Table2[[#This Row],[Status]]), "No Data Entered", IFERROR(Table2[[#This Row],[Status]], "No Data Entered"))</f>
        <v>Ongoing</v>
      </c>
    </row>
    <row r="3020" spans="1:12" x14ac:dyDescent="0.3">
      <c r="A3020" s="1" t="str">
        <f>Table2[[#This Row],[Product_ID]]</f>
        <v>PRO3348</v>
      </c>
      <c r="B3020" s="1" t="str">
        <f>Table2[[#This Row],[Customer_ID]]</f>
        <v>CUST24626</v>
      </c>
      <c r="C3020" s="14" t="str">
        <f>Table2[[#This Row],[Date]]</f>
        <v>01/04/2025</v>
      </c>
      <c r="D3020" s="1" t="str">
        <f>TRIM(PROPER(Table2[[#This Row],[Product_Name]]))</f>
        <v>Smartphone</v>
      </c>
      <c r="E3020" s="1" t="str">
        <f>TRIM(PROPER(Table2[[#This Row],[Country]]))</f>
        <v>Australia</v>
      </c>
      <c r="F3020" s="1" t="str">
        <f>TRIM(PROPER(Table2[[#This Row],[Category]]))</f>
        <v>Electronics</v>
      </c>
      <c r="G3020" s="1" t="str">
        <f>TRIM(PROPER(Table2[[#This Row],[Brand]]))</f>
        <v>Dell</v>
      </c>
      <c r="H3020" s="1">
        <f>Table2[[#This Row],[Supplier_ID]]</f>
        <v>1029</v>
      </c>
      <c r="I3020" s="1">
        <f>Table2[[#This Row],[Market_Price]]</f>
        <v>618.67999999999995</v>
      </c>
      <c r="J3020" s="1">
        <f>Table2[[#This Row],[Selling_Price]]</f>
        <v>700.76</v>
      </c>
      <c r="K3020" s="1">
        <f>Table2[[#This Row],[Quantity]]</f>
        <v>131</v>
      </c>
      <c r="L3020" s="1" t="str">
        <f>IF(ISBLANK(Table2[[#This Row],[Status]]), "No Data Entered", IFERROR(Table2[[#This Row],[Status]], "No Data Entered"))</f>
        <v>Ongoing</v>
      </c>
    </row>
    <row r="3021" spans="1:12" x14ac:dyDescent="0.3">
      <c r="A3021" s="1" t="str">
        <f>Table2[[#This Row],[Product_ID]]</f>
        <v>PRO4438</v>
      </c>
      <c r="B3021" s="1" t="str">
        <f>Table2[[#This Row],[Customer_ID]]</f>
        <v>CUST24682</v>
      </c>
      <c r="C3021" s="14" t="str">
        <f>Table2[[#This Row],[Date]]</f>
        <v>25/12/2021</v>
      </c>
      <c r="D3021" s="1" t="str">
        <f>TRIM(PROPER(Table2[[#This Row],[Product_Name]]))</f>
        <v>Keyboard</v>
      </c>
      <c r="E3021" s="1" t="str">
        <f>TRIM(PROPER(Table2[[#This Row],[Country]]))</f>
        <v>Uk</v>
      </c>
      <c r="F3021" s="1" t="str">
        <f>TRIM(PROPER(Table2[[#This Row],[Category]]))</f>
        <v>Electronics</v>
      </c>
      <c r="G3021" s="1" t="str">
        <f>TRIM(PROPER(Table2[[#This Row],[Brand]]))</f>
        <v>Samsung</v>
      </c>
      <c r="H3021" s="1">
        <f>Table2[[#This Row],[Supplier_ID]]</f>
        <v>1100</v>
      </c>
      <c r="I3021" s="1">
        <f>Table2[[#This Row],[Market_Price]]</f>
        <v>1038.49</v>
      </c>
      <c r="J3021" s="1">
        <f>Table2[[#This Row],[Selling_Price]]</f>
        <v>1571.96</v>
      </c>
      <c r="K3021" s="1">
        <f>Table2[[#This Row],[Quantity]]</f>
        <v>66</v>
      </c>
      <c r="L3021" s="1" t="str">
        <f>IF(ISBLANK(Table2[[#This Row],[Status]]), "No Data Entered", IFERROR(Table2[[#This Row],[Status]], "No Data Entered"))</f>
        <v>Ongoing</v>
      </c>
    </row>
    <row r="3022" spans="1:12" x14ac:dyDescent="0.3">
      <c r="A3022" s="1" t="str">
        <f>Table2[[#This Row],[Product_ID]]</f>
        <v>PRO6322</v>
      </c>
      <c r="B3022" s="1" t="str">
        <f>Table2[[#This Row],[Customer_ID]]</f>
        <v>CUST24726</v>
      </c>
      <c r="C3022" s="14" t="str">
        <f>Table2[[#This Row],[Date]]</f>
        <v>07/03/2021</v>
      </c>
      <c r="D3022" s="1" t="str">
        <f>TRIM(PROPER(Table2[[#This Row],[Product_Name]]))</f>
        <v>Keyboard</v>
      </c>
      <c r="E3022" s="1" t="str">
        <f>TRIM(PROPER(Table2[[#This Row],[Country]]))</f>
        <v>France</v>
      </c>
      <c r="F3022" s="1" t="str">
        <f>TRIM(PROPER(Table2[[#This Row],[Category]]))</f>
        <v>Computers</v>
      </c>
      <c r="G3022" s="1" t="str">
        <f>TRIM(PROPER(Table2[[#This Row],[Brand]]))</f>
        <v>Asus</v>
      </c>
      <c r="H3022" s="1">
        <f>Table2[[#This Row],[Supplier_ID]]</f>
        <v>1088</v>
      </c>
      <c r="I3022" s="1">
        <f>Table2[[#This Row],[Market_Price]]</f>
        <v>1657.07</v>
      </c>
      <c r="J3022" s="1">
        <f>Table2[[#This Row],[Selling_Price]]</f>
        <v>2619.42</v>
      </c>
      <c r="K3022" s="1">
        <f>Table2[[#This Row],[Quantity]]</f>
        <v>143</v>
      </c>
      <c r="L3022" s="1" t="str">
        <f>IF(ISBLANK(Table2[[#This Row],[Status]]), "No Data Entered", IFERROR(Table2[[#This Row],[Status]], "No Data Entered"))</f>
        <v>Ongoing</v>
      </c>
    </row>
    <row r="3023" spans="1:12" x14ac:dyDescent="0.3">
      <c r="A3023" s="1" t="str">
        <f>Table2[[#This Row],[Product_ID]]</f>
        <v>PRO2111</v>
      </c>
      <c r="B3023" s="1" t="str">
        <f>Table2[[#This Row],[Customer_ID]]</f>
        <v>CUST24801</v>
      </c>
      <c r="C3023" s="14" t="str">
        <f>Table2[[#This Row],[Date]]</f>
        <v>27/10/2021</v>
      </c>
      <c r="D3023" s="1" t="str">
        <f>TRIM(PROPER(Table2[[#This Row],[Product_Name]]))</f>
        <v>Laptop</v>
      </c>
      <c r="E3023" s="1" t="str">
        <f>TRIM(PROPER(Table2[[#This Row],[Country]]))</f>
        <v>China</v>
      </c>
      <c r="F3023" s="1" t="str">
        <f>TRIM(PROPER(Table2[[#This Row],[Category]]))</f>
        <v>Computers</v>
      </c>
      <c r="G3023" s="1" t="str">
        <f>TRIM(PROPER(Table2[[#This Row],[Brand]]))</f>
        <v>Apple</v>
      </c>
      <c r="H3023" s="1">
        <f>Table2[[#This Row],[Supplier_ID]]</f>
        <v>1001</v>
      </c>
      <c r="I3023" s="1">
        <f>Table2[[#This Row],[Market_Price]]</f>
        <v>1600.44</v>
      </c>
      <c r="J3023" s="1">
        <f>Table2[[#This Row],[Selling_Price]]</f>
        <v>1864.9</v>
      </c>
      <c r="K3023" s="1">
        <f>Table2[[#This Row],[Quantity]]</f>
        <v>341</v>
      </c>
      <c r="L3023" s="1" t="str">
        <f>IF(ISBLANK(Table2[[#This Row],[Status]]), "No Data Entered", IFERROR(Table2[[#This Row],[Status]], "No Data Entered"))</f>
        <v>Ongoing</v>
      </c>
    </row>
    <row r="3024" spans="1:12" x14ac:dyDescent="0.3">
      <c r="A3024" s="1" t="str">
        <f>Table2[[#This Row],[Product_ID]]</f>
        <v>PRO9852</v>
      </c>
      <c r="B3024" s="1" t="str">
        <f>Table2[[#This Row],[Customer_ID]]</f>
        <v>CUST24820</v>
      </c>
      <c r="C3024" s="14" t="str">
        <f>Table2[[#This Row],[Date]]</f>
        <v>21/09/2024</v>
      </c>
      <c r="D3024" s="1" t="str">
        <f>TRIM(PROPER(Table2[[#This Row],[Product_Name]]))</f>
        <v>Smartwatch</v>
      </c>
      <c r="E3024" s="1" t="str">
        <f>TRIM(PROPER(Table2[[#This Row],[Country]]))</f>
        <v>China</v>
      </c>
      <c r="F3024" s="1" t="str">
        <f>TRIM(PROPER(Table2[[#This Row],[Category]]))</f>
        <v>Wearables</v>
      </c>
      <c r="G3024" s="1" t="str">
        <f>TRIM(PROPER(Table2[[#This Row],[Brand]]))</f>
        <v>Asus</v>
      </c>
      <c r="H3024" s="1">
        <f>Table2[[#This Row],[Supplier_ID]]</f>
        <v>1048</v>
      </c>
      <c r="I3024" s="1">
        <f>Table2[[#This Row],[Market_Price]]</f>
        <v>1090.27</v>
      </c>
      <c r="J3024" s="1">
        <f>Table2[[#This Row],[Selling_Price]]</f>
        <v>1998.48</v>
      </c>
      <c r="K3024" s="1">
        <f>Table2[[#This Row],[Quantity]]</f>
        <v>27</v>
      </c>
      <c r="L3024" s="1" t="str">
        <f>IF(ISBLANK(Table2[[#This Row],[Status]]), "No Data Entered", IFERROR(Table2[[#This Row],[Status]], "No Data Entered"))</f>
        <v>Ongoing</v>
      </c>
    </row>
    <row r="3025" spans="1:12" x14ac:dyDescent="0.3">
      <c r="A3025" s="1" t="str">
        <f>Table2[[#This Row],[Product_ID]]</f>
        <v>PRO8413</v>
      </c>
      <c r="B3025" s="1" t="str">
        <f>Table2[[#This Row],[Customer_ID]]</f>
        <v>CUST24933</v>
      </c>
      <c r="C3025" s="14" t="str">
        <f>Table2[[#This Row],[Date]]</f>
        <v>05/08/2021</v>
      </c>
      <c r="D3025" s="1" t="str">
        <f>TRIM(PROPER(Table2[[#This Row],[Product_Name]]))</f>
        <v>Tablet</v>
      </c>
      <c r="E3025" s="1" t="str">
        <f>TRIM(PROPER(Table2[[#This Row],[Country]]))</f>
        <v>Usa</v>
      </c>
      <c r="F3025" s="1" t="str">
        <f>TRIM(PROPER(Table2[[#This Row],[Category]]))</f>
        <v>Office Supplies</v>
      </c>
      <c r="G3025" s="1" t="str">
        <f>TRIM(PROPER(Table2[[#This Row],[Brand]]))</f>
        <v>Samsung</v>
      </c>
      <c r="H3025" s="1">
        <f>Table2[[#This Row],[Supplier_ID]]</f>
        <v>1032</v>
      </c>
      <c r="I3025" s="1">
        <f>Table2[[#This Row],[Market_Price]]</f>
        <v>379.47</v>
      </c>
      <c r="J3025" s="1">
        <f>Table2[[#This Row],[Selling_Price]]</f>
        <v>558.01</v>
      </c>
      <c r="K3025" s="1">
        <f>Table2[[#This Row],[Quantity]]</f>
        <v>378</v>
      </c>
      <c r="L3025" s="1" t="str">
        <f>IF(ISBLANK(Table2[[#This Row],[Status]]), "No Data Entered", IFERROR(Table2[[#This Row],[Status]], "No Data Entered"))</f>
        <v>Ongoing</v>
      </c>
    </row>
    <row r="3026" spans="1:12" x14ac:dyDescent="0.3">
      <c r="A3026" s="1" t="str">
        <f>Table2[[#This Row],[Product_ID]]</f>
        <v>PRO9872</v>
      </c>
      <c r="B3026" s="1" t="str">
        <f>Table2[[#This Row],[Customer_ID]]</f>
        <v>CUST25031</v>
      </c>
      <c r="C3026" s="14" t="str">
        <f>Table2[[#This Row],[Date]]</f>
        <v>09/11/2023</v>
      </c>
      <c r="D3026" s="1" t="str">
        <f>TRIM(PROPER(Table2[[#This Row],[Product_Name]]))</f>
        <v>Mouse</v>
      </c>
      <c r="E3026" s="1" t="str">
        <f>TRIM(PROPER(Table2[[#This Row],[Country]]))</f>
        <v>Germany</v>
      </c>
      <c r="F3026" s="1" t="str">
        <f>TRIM(PROPER(Table2[[#This Row],[Category]]))</f>
        <v>Computers</v>
      </c>
      <c r="G3026" s="1" t="str">
        <f>TRIM(PROPER(Table2[[#This Row],[Brand]]))</f>
        <v>Canon</v>
      </c>
      <c r="H3026" s="1">
        <f>Table2[[#This Row],[Supplier_ID]]</f>
        <v>1072</v>
      </c>
      <c r="I3026" s="1">
        <f>Table2[[#This Row],[Market_Price]]</f>
        <v>879.53</v>
      </c>
      <c r="J3026" s="1">
        <f>Table2[[#This Row],[Selling_Price]]</f>
        <v>1531.08</v>
      </c>
      <c r="K3026" s="1">
        <f>Table2[[#This Row],[Quantity]]</f>
        <v>60</v>
      </c>
      <c r="L3026" s="1" t="str">
        <f>IF(ISBLANK(Table2[[#This Row],[Status]]), "No Data Entered", IFERROR(Table2[[#This Row],[Status]], "No Data Entered"))</f>
        <v>Ongoing</v>
      </c>
    </row>
    <row r="3027" spans="1:12" x14ac:dyDescent="0.3">
      <c r="A3027" s="1" t="str">
        <f>Table2[[#This Row],[Product_ID]]</f>
        <v>PRO1261</v>
      </c>
      <c r="B3027" s="1" t="str">
        <f>Table2[[#This Row],[Customer_ID]]</f>
        <v>CUST25072</v>
      </c>
      <c r="C3027" s="14" t="str">
        <f>Table2[[#This Row],[Date]]</f>
        <v>13/05/2020</v>
      </c>
      <c r="D3027" s="1" t="str">
        <f>TRIM(PROPER(Table2[[#This Row],[Product_Name]]))</f>
        <v>Keyboard</v>
      </c>
      <c r="E3027" s="1" t="str">
        <f>TRIM(PROPER(Table2[[#This Row],[Country]]))</f>
        <v>Canada</v>
      </c>
      <c r="F3027" s="1" t="str">
        <f>TRIM(PROPER(Table2[[#This Row],[Category]]))</f>
        <v>Accessories</v>
      </c>
      <c r="G3027" s="1" t="str">
        <f>TRIM(PROPER(Table2[[#This Row],[Brand]]))</f>
        <v>Hp</v>
      </c>
      <c r="H3027" s="1">
        <f>Table2[[#This Row],[Supplier_ID]]</f>
        <v>1024</v>
      </c>
      <c r="I3027" s="1">
        <f>Table2[[#This Row],[Market_Price]]</f>
        <v>1976.93</v>
      </c>
      <c r="J3027" s="1">
        <f>Table2[[#This Row],[Selling_Price]]</f>
        <v>2239.0100000000002</v>
      </c>
      <c r="K3027" s="1">
        <f>Table2[[#This Row],[Quantity]]</f>
        <v>447</v>
      </c>
      <c r="L3027" s="1" t="str">
        <f>IF(ISBLANK(Table2[[#This Row],[Status]]), "No Data Entered", IFERROR(Table2[[#This Row],[Status]], "No Data Entered"))</f>
        <v>Ongoing</v>
      </c>
    </row>
    <row r="3028" spans="1:12" x14ac:dyDescent="0.3">
      <c r="A3028" s="1" t="str">
        <f>Table2[[#This Row],[Product_ID]]</f>
        <v>PRO6959</v>
      </c>
      <c r="B3028" s="1" t="str">
        <f>Table2[[#This Row],[Customer_ID]]</f>
        <v>CUST25074</v>
      </c>
      <c r="C3028" s="14" t="str">
        <f>Table2[[#This Row],[Date]]</f>
        <v>24/08/2022</v>
      </c>
      <c r="D3028" s="1" t="str">
        <f>TRIM(PROPER(Table2[[#This Row],[Product_Name]]))</f>
        <v>Camera</v>
      </c>
      <c r="E3028" s="1" t="str">
        <f>TRIM(PROPER(Table2[[#This Row],[Country]]))</f>
        <v>France</v>
      </c>
      <c r="F3028" s="1" t="str">
        <f>TRIM(PROPER(Table2[[#This Row],[Category]]))</f>
        <v>Electronics</v>
      </c>
      <c r="G3028" s="1" t="str">
        <f>TRIM(PROPER(Table2[[#This Row],[Brand]]))</f>
        <v>Sony</v>
      </c>
      <c r="H3028" s="1">
        <f>Table2[[#This Row],[Supplier_ID]]</f>
        <v>1052</v>
      </c>
      <c r="I3028" s="1">
        <f>Table2[[#This Row],[Market_Price]]</f>
        <v>1832.46</v>
      </c>
      <c r="J3028" s="1">
        <f>Table2[[#This Row],[Selling_Price]]</f>
        <v>3470.08</v>
      </c>
      <c r="K3028" s="1">
        <f>Table2[[#This Row],[Quantity]]</f>
        <v>468</v>
      </c>
      <c r="L3028" s="1" t="str">
        <f>IF(ISBLANK(Table2[[#This Row],[Status]]), "No Data Entered", IFERROR(Table2[[#This Row],[Status]], "No Data Entered"))</f>
        <v>Ongoing</v>
      </c>
    </row>
    <row r="3029" spans="1:12" x14ac:dyDescent="0.3">
      <c r="A3029" s="1" t="str">
        <f>Table2[[#This Row],[Product_ID]]</f>
        <v>PRO9850</v>
      </c>
      <c r="B3029" s="1" t="str">
        <f>Table2[[#This Row],[Customer_ID]]</f>
        <v>CUST25098</v>
      </c>
      <c r="C3029" s="14" t="str">
        <f>Table2[[#This Row],[Date]]</f>
        <v>08/05/2022</v>
      </c>
      <c r="D3029" s="1" t="str">
        <f>TRIM(PROPER(Table2[[#This Row],[Product_Name]]))</f>
        <v>Laptop</v>
      </c>
      <c r="E3029" s="1" t="str">
        <f>TRIM(PROPER(Table2[[#This Row],[Country]]))</f>
        <v>Germany</v>
      </c>
      <c r="F3029" s="1" t="str">
        <f>TRIM(PROPER(Table2[[#This Row],[Category]]))</f>
        <v>Computers</v>
      </c>
      <c r="G3029" s="1" t="str">
        <f>TRIM(PROPER(Table2[[#This Row],[Brand]]))</f>
        <v>Hp</v>
      </c>
      <c r="H3029" s="1">
        <f>Table2[[#This Row],[Supplier_ID]]</f>
        <v>1042</v>
      </c>
      <c r="I3029" s="1">
        <f>Table2[[#This Row],[Market_Price]]</f>
        <v>1275.42</v>
      </c>
      <c r="J3029" s="1">
        <f>Table2[[#This Row],[Selling_Price]]</f>
        <v>1584.07</v>
      </c>
      <c r="K3029" s="1">
        <f>Table2[[#This Row],[Quantity]]</f>
        <v>27</v>
      </c>
      <c r="L3029" s="1" t="str">
        <f>IF(ISBLANK(Table2[[#This Row],[Status]]), "No Data Entered", IFERROR(Table2[[#This Row],[Status]], "No Data Entered"))</f>
        <v>Ongoing</v>
      </c>
    </row>
    <row r="3030" spans="1:12" x14ac:dyDescent="0.3">
      <c r="A3030" s="1" t="str">
        <f>Table2[[#This Row],[Product_ID]]</f>
        <v>PRO5768</v>
      </c>
      <c r="B3030" s="1" t="str">
        <f>Table2[[#This Row],[Customer_ID]]</f>
        <v>CUST25235</v>
      </c>
      <c r="C3030" s="14" t="str">
        <f>Table2[[#This Row],[Date]]</f>
        <v>05/07/2022</v>
      </c>
      <c r="D3030" s="1" t="str">
        <f>TRIM(PROPER(Table2[[#This Row],[Product_Name]]))</f>
        <v>Headphones</v>
      </c>
      <c r="E3030" s="1" t="str">
        <f>TRIM(PROPER(Table2[[#This Row],[Country]]))</f>
        <v>India</v>
      </c>
      <c r="F3030" s="1" t="str">
        <f>TRIM(PROPER(Table2[[#This Row],[Category]]))</f>
        <v>Accessories</v>
      </c>
      <c r="G3030" s="1" t="str">
        <f>TRIM(PROPER(Table2[[#This Row],[Brand]]))</f>
        <v>Samsung</v>
      </c>
      <c r="H3030" s="1">
        <f>Table2[[#This Row],[Supplier_ID]]</f>
        <v>1082</v>
      </c>
      <c r="I3030" s="1">
        <f>Table2[[#This Row],[Market_Price]]</f>
        <v>1206.5899999999999</v>
      </c>
      <c r="J3030" s="1">
        <f>Table2[[#This Row],[Selling_Price]]</f>
        <v>2281.4699999999998</v>
      </c>
      <c r="K3030" s="1">
        <f>Table2[[#This Row],[Quantity]]</f>
        <v>334</v>
      </c>
      <c r="L3030" s="1" t="str">
        <f>IF(ISBLANK(Table2[[#This Row],[Status]]), "No Data Entered", IFERROR(Table2[[#This Row],[Status]], "No Data Entered"))</f>
        <v>Ongoing</v>
      </c>
    </row>
    <row r="3031" spans="1:12" x14ac:dyDescent="0.3">
      <c r="A3031" s="1" t="str">
        <f>Table2[[#This Row],[Product_ID]]</f>
        <v>PRO8759</v>
      </c>
      <c r="B3031" s="1" t="str">
        <f>Table2[[#This Row],[Customer_ID]]</f>
        <v>CUST25349</v>
      </c>
      <c r="C3031" s="14" t="str">
        <f>Table2[[#This Row],[Date]]</f>
        <v>14/11/2020</v>
      </c>
      <c r="D3031" s="1" t="str">
        <f>TRIM(PROPER(Table2[[#This Row],[Product_Name]]))</f>
        <v>Mouse</v>
      </c>
      <c r="E3031" s="1" t="str">
        <f>TRIM(PROPER(Table2[[#This Row],[Country]]))</f>
        <v>China</v>
      </c>
      <c r="F3031" s="1" t="str">
        <f>TRIM(PROPER(Table2[[#This Row],[Category]]))</f>
        <v>Office Supplies</v>
      </c>
      <c r="G3031" s="1" t="str">
        <f>TRIM(PROPER(Table2[[#This Row],[Brand]]))</f>
        <v>Dell</v>
      </c>
      <c r="H3031" s="1">
        <f>Table2[[#This Row],[Supplier_ID]]</f>
        <v>1072</v>
      </c>
      <c r="I3031" s="1">
        <f>Table2[[#This Row],[Market_Price]]</f>
        <v>340.89</v>
      </c>
      <c r="J3031" s="1">
        <f>Table2[[#This Row],[Selling_Price]]</f>
        <v>423.04</v>
      </c>
      <c r="K3031" s="1">
        <f>Table2[[#This Row],[Quantity]]</f>
        <v>220</v>
      </c>
      <c r="L3031" s="1" t="str">
        <f>IF(ISBLANK(Table2[[#This Row],[Status]]), "No Data Entered", IFERROR(Table2[[#This Row],[Status]], "No Data Entered"))</f>
        <v>Ongoing</v>
      </c>
    </row>
    <row r="3032" spans="1:12" x14ac:dyDescent="0.3">
      <c r="A3032" s="1" t="str">
        <f>Table2[[#This Row],[Product_ID]]</f>
        <v>PRO1922</v>
      </c>
      <c r="B3032" s="1" t="str">
        <f>Table2[[#This Row],[Customer_ID]]</f>
        <v>CUST25428</v>
      </c>
      <c r="C3032" s="14" t="str">
        <f>Table2[[#This Row],[Date]]</f>
        <v>30/05/2021</v>
      </c>
      <c r="D3032" s="1" t="str">
        <f>TRIM(PROPER(Table2[[#This Row],[Product_Name]]))</f>
        <v>Monitor</v>
      </c>
      <c r="E3032" s="1" t="str">
        <f>TRIM(PROPER(Table2[[#This Row],[Country]]))</f>
        <v>China</v>
      </c>
      <c r="F3032" s="1" t="str">
        <f>TRIM(PROPER(Table2[[#This Row],[Category]]))</f>
        <v>Electronics</v>
      </c>
      <c r="G3032" s="1" t="str">
        <f>TRIM(PROPER(Table2[[#This Row],[Brand]]))</f>
        <v>Hp</v>
      </c>
      <c r="H3032" s="1">
        <f>Table2[[#This Row],[Supplier_ID]]</f>
        <v>1002</v>
      </c>
      <c r="I3032" s="1">
        <f>Table2[[#This Row],[Market_Price]]</f>
        <v>1477.48</v>
      </c>
      <c r="J3032" s="1">
        <f>Table2[[#This Row],[Selling_Price]]</f>
        <v>2400.67</v>
      </c>
      <c r="K3032" s="1">
        <f>Table2[[#This Row],[Quantity]]</f>
        <v>441</v>
      </c>
      <c r="L3032" s="1" t="str">
        <f>IF(ISBLANK(Table2[[#This Row],[Status]]), "No Data Entered", IFERROR(Table2[[#This Row],[Status]], "No Data Entered"))</f>
        <v>Ongoing</v>
      </c>
    </row>
    <row r="3033" spans="1:12" x14ac:dyDescent="0.3">
      <c r="A3033" s="1" t="str">
        <f>Table2[[#This Row],[Product_ID]]</f>
        <v>PRO6430</v>
      </c>
      <c r="B3033" s="1" t="str">
        <f>Table2[[#This Row],[Customer_ID]]</f>
        <v>CUST25433</v>
      </c>
      <c r="C3033" s="14" t="str">
        <f>Table2[[#This Row],[Date]]</f>
        <v>15/06/2020</v>
      </c>
      <c r="D3033" s="1" t="str">
        <f>TRIM(PROPER(Table2[[#This Row],[Product_Name]]))</f>
        <v>Tablet</v>
      </c>
      <c r="E3033" s="1" t="str">
        <f>TRIM(PROPER(Table2[[#This Row],[Country]]))</f>
        <v>Japan</v>
      </c>
      <c r="F3033" s="1" t="str">
        <f>TRIM(PROPER(Table2[[#This Row],[Category]]))</f>
        <v>Electronics</v>
      </c>
      <c r="G3033" s="1" t="str">
        <f>TRIM(PROPER(Table2[[#This Row],[Brand]]))</f>
        <v>Microsoft</v>
      </c>
      <c r="H3033" s="1">
        <f>Table2[[#This Row],[Supplier_ID]]</f>
        <v>1002</v>
      </c>
      <c r="I3033" s="1">
        <f>Table2[[#This Row],[Market_Price]]</f>
        <v>269.06</v>
      </c>
      <c r="J3033" s="1">
        <f>Table2[[#This Row],[Selling_Price]]</f>
        <v>465.49</v>
      </c>
      <c r="K3033" s="1">
        <f>Table2[[#This Row],[Quantity]]</f>
        <v>228</v>
      </c>
      <c r="L3033" s="1" t="str">
        <f>IF(ISBLANK(Table2[[#This Row],[Status]]), "No Data Entered", IFERROR(Table2[[#This Row],[Status]], "No Data Entered"))</f>
        <v>Ongoing</v>
      </c>
    </row>
    <row r="3034" spans="1:12" x14ac:dyDescent="0.3">
      <c r="A3034" s="1" t="str">
        <f>Table2[[#This Row],[Product_ID]]</f>
        <v>PRO3871</v>
      </c>
      <c r="B3034" s="1" t="str">
        <f>Table2[[#This Row],[Customer_ID]]</f>
        <v>CUST25456</v>
      </c>
      <c r="C3034" s="14" t="str">
        <f>Table2[[#This Row],[Date]]</f>
        <v>28/12/2022</v>
      </c>
      <c r="D3034" s="1" t="str">
        <f>TRIM(PROPER(Table2[[#This Row],[Product_Name]]))</f>
        <v>Headphones</v>
      </c>
      <c r="E3034" s="1" t="str">
        <f>TRIM(PROPER(Table2[[#This Row],[Country]]))</f>
        <v>Uk</v>
      </c>
      <c r="F3034" s="1" t="str">
        <f>TRIM(PROPER(Table2[[#This Row],[Category]]))</f>
        <v>Office Supplies</v>
      </c>
      <c r="G3034" s="1" t="str">
        <f>TRIM(PROPER(Table2[[#This Row],[Brand]]))</f>
        <v>Microsoft</v>
      </c>
      <c r="H3034" s="1">
        <f>Table2[[#This Row],[Supplier_ID]]</f>
        <v>1011</v>
      </c>
      <c r="I3034" s="1">
        <f>Table2[[#This Row],[Market_Price]]</f>
        <v>1792.28</v>
      </c>
      <c r="J3034" s="1">
        <f>Table2[[#This Row],[Selling_Price]]</f>
        <v>2321.92</v>
      </c>
      <c r="K3034" s="1">
        <f>Table2[[#This Row],[Quantity]]</f>
        <v>329</v>
      </c>
      <c r="L3034" s="1" t="str">
        <f>IF(ISBLANK(Table2[[#This Row],[Status]]), "No Data Entered", IFERROR(Table2[[#This Row],[Status]], "No Data Entered"))</f>
        <v>Ongoing</v>
      </c>
    </row>
    <row r="3035" spans="1:12" x14ac:dyDescent="0.3">
      <c r="A3035" s="1" t="str">
        <f>Table2[[#This Row],[Product_ID]]</f>
        <v>PRO7641</v>
      </c>
      <c r="B3035" s="1" t="str">
        <f>Table2[[#This Row],[Customer_ID]]</f>
        <v>CUST25553</v>
      </c>
      <c r="C3035" s="14" t="str">
        <f>Table2[[#This Row],[Date]]</f>
        <v>15/07/2022</v>
      </c>
      <c r="D3035" s="1" t="str">
        <f>TRIM(PROPER(Table2[[#This Row],[Product_Name]]))</f>
        <v>Smartwatch</v>
      </c>
      <c r="E3035" s="1" t="str">
        <f>TRIM(PROPER(Table2[[#This Row],[Country]]))</f>
        <v>France</v>
      </c>
      <c r="F3035" s="1" t="str">
        <f>TRIM(PROPER(Table2[[#This Row],[Category]]))</f>
        <v>Wearables</v>
      </c>
      <c r="G3035" s="1" t="str">
        <f>TRIM(PROPER(Table2[[#This Row],[Brand]]))</f>
        <v>Samsung</v>
      </c>
      <c r="H3035" s="1">
        <f>Table2[[#This Row],[Supplier_ID]]</f>
        <v>1039</v>
      </c>
      <c r="I3035" s="1">
        <f>Table2[[#This Row],[Market_Price]]</f>
        <v>78.55</v>
      </c>
      <c r="J3035" s="1">
        <f>Table2[[#This Row],[Selling_Price]]</f>
        <v>89.44</v>
      </c>
      <c r="K3035" s="1">
        <f>Table2[[#This Row],[Quantity]]</f>
        <v>248</v>
      </c>
      <c r="L3035" s="1" t="str">
        <f>IF(ISBLANK(Table2[[#This Row],[Status]]), "No Data Entered", IFERROR(Table2[[#This Row],[Status]], "No Data Entered"))</f>
        <v>Ongoing</v>
      </c>
    </row>
    <row r="3036" spans="1:12" x14ac:dyDescent="0.3">
      <c r="A3036" s="1" t="str">
        <f>Table2[[#This Row],[Product_ID]]</f>
        <v>PRO9081</v>
      </c>
      <c r="B3036" s="1" t="str">
        <f>Table2[[#This Row],[Customer_ID]]</f>
        <v>CUST25596</v>
      </c>
      <c r="C3036" s="14" t="str">
        <f>Table2[[#This Row],[Date]]</f>
        <v>15/02/2020</v>
      </c>
      <c r="D3036" s="1" t="str">
        <f>TRIM(PROPER(Table2[[#This Row],[Product_Name]]))</f>
        <v>Laptop</v>
      </c>
      <c r="E3036" s="1" t="str">
        <f>TRIM(PROPER(Table2[[#This Row],[Country]]))</f>
        <v>Uk</v>
      </c>
      <c r="F3036" s="1" t="str">
        <f>TRIM(PROPER(Table2[[#This Row],[Category]]))</f>
        <v>Computers</v>
      </c>
      <c r="G3036" s="1" t="str">
        <f>TRIM(PROPER(Table2[[#This Row],[Brand]]))</f>
        <v>Asus</v>
      </c>
      <c r="H3036" s="1">
        <f>Table2[[#This Row],[Supplier_ID]]</f>
        <v>1068</v>
      </c>
      <c r="I3036" s="1">
        <f>Table2[[#This Row],[Market_Price]]</f>
        <v>1901</v>
      </c>
      <c r="J3036" s="1">
        <f>Table2[[#This Row],[Selling_Price]]</f>
        <v>3177.76</v>
      </c>
      <c r="K3036" s="1">
        <f>Table2[[#This Row],[Quantity]]</f>
        <v>210</v>
      </c>
      <c r="L3036" s="1" t="str">
        <f>IF(ISBLANK(Table2[[#This Row],[Status]]), "No Data Entered", IFERROR(Table2[[#This Row],[Status]], "No Data Entered"))</f>
        <v>Ongoing</v>
      </c>
    </row>
    <row r="3037" spans="1:12" x14ac:dyDescent="0.3">
      <c r="A3037" s="1" t="str">
        <f>Table2[[#This Row],[Product_ID]]</f>
        <v>PRO3875</v>
      </c>
      <c r="B3037" s="1" t="str">
        <f>Table2[[#This Row],[Customer_ID]]</f>
        <v>CUST25645</v>
      </c>
      <c r="C3037" s="14" t="str">
        <f>Table2[[#This Row],[Date]]</f>
        <v>29/12/2020</v>
      </c>
      <c r="D3037" s="1" t="str">
        <f>TRIM(PROPER(Table2[[#This Row],[Product_Name]]))</f>
        <v>Monitor</v>
      </c>
      <c r="E3037" s="1" t="str">
        <f>TRIM(PROPER(Table2[[#This Row],[Country]]))</f>
        <v>Uk</v>
      </c>
      <c r="F3037" s="1" t="str">
        <f>TRIM(PROPER(Table2[[#This Row],[Category]]))</f>
        <v>Electronics</v>
      </c>
      <c r="G3037" s="1" t="str">
        <f>TRIM(PROPER(Table2[[#This Row],[Brand]]))</f>
        <v>Canon</v>
      </c>
      <c r="H3037" s="1">
        <f>Table2[[#This Row],[Supplier_ID]]</f>
        <v>1042</v>
      </c>
      <c r="I3037" s="1">
        <f>Table2[[#This Row],[Market_Price]]</f>
        <v>136.61000000000001</v>
      </c>
      <c r="J3037" s="1">
        <f>Table2[[#This Row],[Selling_Price]]</f>
        <v>182.57</v>
      </c>
      <c r="K3037" s="1">
        <f>Table2[[#This Row],[Quantity]]</f>
        <v>263</v>
      </c>
      <c r="L3037" s="1" t="str">
        <f>IF(ISBLANK(Table2[[#This Row],[Status]]), "No Data Entered", IFERROR(Table2[[#This Row],[Status]], "No Data Entered"))</f>
        <v>Ongoing</v>
      </c>
    </row>
    <row r="3038" spans="1:12" x14ac:dyDescent="0.3">
      <c r="A3038" s="1" t="str">
        <f>Table2[[#This Row],[Product_ID]]</f>
        <v>PRO5326</v>
      </c>
      <c r="B3038" s="1" t="str">
        <f>Table2[[#This Row],[Customer_ID]]</f>
        <v>CUST25667</v>
      </c>
      <c r="C3038" s="14" t="str">
        <f>Table2[[#This Row],[Date]]</f>
        <v>10/02/2020</v>
      </c>
      <c r="D3038" s="1" t="str">
        <f>TRIM(PROPER(Table2[[#This Row],[Product_Name]]))</f>
        <v>Mouse</v>
      </c>
      <c r="E3038" s="1" t="str">
        <f>TRIM(PROPER(Table2[[#This Row],[Country]]))</f>
        <v>China</v>
      </c>
      <c r="F3038" s="1" t="str">
        <f>TRIM(PROPER(Table2[[#This Row],[Category]]))</f>
        <v>Wearables</v>
      </c>
      <c r="G3038" s="1" t="str">
        <f>TRIM(PROPER(Table2[[#This Row],[Brand]]))</f>
        <v>Sony</v>
      </c>
      <c r="H3038" s="1">
        <f>Table2[[#This Row],[Supplier_ID]]</f>
        <v>1013</v>
      </c>
      <c r="I3038" s="1">
        <f>Table2[[#This Row],[Market_Price]]</f>
        <v>210.75</v>
      </c>
      <c r="J3038" s="1">
        <f>Table2[[#This Row],[Selling_Price]]</f>
        <v>310.74</v>
      </c>
      <c r="K3038" s="1">
        <f>Table2[[#This Row],[Quantity]]</f>
        <v>202</v>
      </c>
      <c r="L3038" s="1" t="str">
        <f>IF(ISBLANK(Table2[[#This Row],[Status]]), "No Data Entered", IFERROR(Table2[[#This Row],[Status]], "No Data Entered"))</f>
        <v>Ongoing</v>
      </c>
    </row>
    <row r="3039" spans="1:12" x14ac:dyDescent="0.3">
      <c r="A3039" s="1" t="str">
        <f>Table2[[#This Row],[Product_ID]]</f>
        <v>PRO2588</v>
      </c>
      <c r="B3039" s="1" t="str">
        <f>Table2[[#This Row],[Customer_ID]]</f>
        <v>CUST25708</v>
      </c>
      <c r="C3039" s="14" t="str">
        <f>Table2[[#This Row],[Date]]</f>
        <v>29/01/2025</v>
      </c>
      <c r="D3039" s="1" t="str">
        <f>TRIM(PROPER(Table2[[#This Row],[Product_Name]]))</f>
        <v>Mouse</v>
      </c>
      <c r="E3039" s="1" t="str">
        <f>TRIM(PROPER(Table2[[#This Row],[Country]]))</f>
        <v>Australia</v>
      </c>
      <c r="F3039" s="1" t="str">
        <f>TRIM(PROPER(Table2[[#This Row],[Category]]))</f>
        <v>Office Supplies</v>
      </c>
      <c r="G3039" s="1" t="str">
        <f>TRIM(PROPER(Table2[[#This Row],[Brand]]))</f>
        <v>Lenovo</v>
      </c>
      <c r="H3039" s="1">
        <f>Table2[[#This Row],[Supplier_ID]]</f>
        <v>1053</v>
      </c>
      <c r="I3039" s="1">
        <f>Table2[[#This Row],[Market_Price]]</f>
        <v>1610.71</v>
      </c>
      <c r="J3039" s="1">
        <f>Table2[[#This Row],[Selling_Price]]</f>
        <v>2339.44</v>
      </c>
      <c r="K3039" s="1">
        <f>Table2[[#This Row],[Quantity]]</f>
        <v>35</v>
      </c>
      <c r="L3039" s="1" t="str">
        <f>IF(ISBLANK(Table2[[#This Row],[Status]]), "No Data Entered", IFERROR(Table2[[#This Row],[Status]], "No Data Entered"))</f>
        <v>Ongoing</v>
      </c>
    </row>
    <row r="3040" spans="1:12" x14ac:dyDescent="0.3">
      <c r="A3040" s="1" t="str">
        <f>Table2[[#This Row],[Product_ID]]</f>
        <v>PRO1334</v>
      </c>
      <c r="B3040" s="1" t="str">
        <f>Table2[[#This Row],[Customer_ID]]</f>
        <v>CUST25723</v>
      </c>
      <c r="C3040" s="14" t="str">
        <f>Table2[[#This Row],[Date]]</f>
        <v>15/12/2023</v>
      </c>
      <c r="D3040" s="1" t="str">
        <f>TRIM(PROPER(Table2[[#This Row],[Product_Name]]))</f>
        <v>Mouse</v>
      </c>
      <c r="E3040" s="1" t="str">
        <f>TRIM(PROPER(Table2[[#This Row],[Country]]))</f>
        <v>Australia</v>
      </c>
      <c r="F3040" s="1" t="str">
        <f>TRIM(PROPER(Table2[[#This Row],[Category]]))</f>
        <v>Electronics</v>
      </c>
      <c r="G3040" s="1" t="str">
        <f>TRIM(PROPER(Table2[[#This Row],[Brand]]))</f>
        <v>Samsung</v>
      </c>
      <c r="H3040" s="1">
        <f>Table2[[#This Row],[Supplier_ID]]</f>
        <v>1055</v>
      </c>
      <c r="I3040" s="1">
        <f>Table2[[#This Row],[Market_Price]]</f>
        <v>1629.5</v>
      </c>
      <c r="J3040" s="1">
        <f>Table2[[#This Row],[Selling_Price]]</f>
        <v>2654.98</v>
      </c>
      <c r="K3040" s="1">
        <f>Table2[[#This Row],[Quantity]]</f>
        <v>238</v>
      </c>
      <c r="L3040" s="1" t="str">
        <f>IF(ISBLANK(Table2[[#This Row],[Status]]), "No Data Entered", IFERROR(Table2[[#This Row],[Status]], "No Data Entered"))</f>
        <v>Ongoing</v>
      </c>
    </row>
    <row r="3041" spans="1:12" x14ac:dyDescent="0.3">
      <c r="A3041" s="1" t="str">
        <f>Table2[[#This Row],[Product_ID]]</f>
        <v>PRO2370</v>
      </c>
      <c r="B3041" s="1" t="str">
        <f>Table2[[#This Row],[Customer_ID]]</f>
        <v>CUST25776</v>
      </c>
      <c r="C3041" s="14" t="str">
        <f>Table2[[#This Row],[Date]]</f>
        <v>29/09/2023</v>
      </c>
      <c r="D3041" s="1" t="str">
        <f>TRIM(PROPER(Table2[[#This Row],[Product_Name]]))</f>
        <v>Mouse</v>
      </c>
      <c r="E3041" s="1" t="str">
        <f>TRIM(PROPER(Table2[[#This Row],[Country]]))</f>
        <v>Brazil</v>
      </c>
      <c r="F3041" s="1" t="str">
        <f>TRIM(PROPER(Table2[[#This Row],[Category]]))</f>
        <v>Electronics</v>
      </c>
      <c r="G3041" s="1" t="str">
        <f>TRIM(PROPER(Table2[[#This Row],[Brand]]))</f>
        <v>Asus</v>
      </c>
      <c r="H3041" s="1">
        <f>Table2[[#This Row],[Supplier_ID]]</f>
        <v>1092</v>
      </c>
      <c r="I3041" s="1">
        <f>Table2[[#This Row],[Market_Price]]</f>
        <v>1795.06</v>
      </c>
      <c r="J3041" s="1">
        <f>Table2[[#This Row],[Selling_Price]]</f>
        <v>2880.91</v>
      </c>
      <c r="K3041" s="1">
        <f>Table2[[#This Row],[Quantity]]</f>
        <v>462</v>
      </c>
      <c r="L3041" s="1" t="str">
        <f>IF(ISBLANK(Table2[[#This Row],[Status]]), "No Data Entered", IFERROR(Table2[[#This Row],[Status]], "No Data Entered"))</f>
        <v>Ongoing</v>
      </c>
    </row>
    <row r="3042" spans="1:12" x14ac:dyDescent="0.3">
      <c r="A3042" s="1" t="str">
        <f>Table2[[#This Row],[Product_ID]]</f>
        <v>PRO1985</v>
      </c>
      <c r="B3042" s="1" t="str">
        <f>Table2[[#This Row],[Customer_ID]]</f>
        <v>CUST25806</v>
      </c>
      <c r="C3042" s="14" t="str">
        <f>Table2[[#This Row],[Date]]</f>
        <v>23/02/2020</v>
      </c>
      <c r="D3042" s="1" t="str">
        <f>TRIM(PROPER(Table2[[#This Row],[Product_Name]]))</f>
        <v>Keyboard</v>
      </c>
      <c r="E3042" s="1" t="str">
        <f>TRIM(PROPER(Table2[[#This Row],[Country]]))</f>
        <v>India</v>
      </c>
      <c r="F3042" s="1" t="str">
        <f>TRIM(PROPER(Table2[[#This Row],[Category]]))</f>
        <v>Computers</v>
      </c>
      <c r="G3042" s="1" t="str">
        <f>TRIM(PROPER(Table2[[#This Row],[Brand]]))</f>
        <v>Apple</v>
      </c>
      <c r="H3042" s="1">
        <f>Table2[[#This Row],[Supplier_ID]]</f>
        <v>1083</v>
      </c>
      <c r="I3042" s="1">
        <f>Table2[[#This Row],[Market_Price]]</f>
        <v>484.22</v>
      </c>
      <c r="J3042" s="1">
        <f>Table2[[#This Row],[Selling_Price]]</f>
        <v>568.63</v>
      </c>
      <c r="K3042" s="1">
        <f>Table2[[#This Row],[Quantity]]</f>
        <v>386</v>
      </c>
      <c r="L3042" s="1" t="str">
        <f>IF(ISBLANK(Table2[[#This Row],[Status]]), "No Data Entered", IFERROR(Table2[[#This Row],[Status]], "No Data Entered"))</f>
        <v>Ongoing</v>
      </c>
    </row>
    <row r="3043" spans="1:12" x14ac:dyDescent="0.3">
      <c r="A3043" s="1" t="str">
        <f>Table2[[#This Row],[Product_ID]]</f>
        <v>PRO7876</v>
      </c>
      <c r="B3043" s="1" t="str">
        <f>Table2[[#This Row],[Customer_ID]]</f>
        <v>CUST25826</v>
      </c>
      <c r="C3043" s="14" t="str">
        <f>Table2[[#This Row],[Date]]</f>
        <v>05/04/2020</v>
      </c>
      <c r="D3043" s="1" t="str">
        <f>TRIM(PROPER(Table2[[#This Row],[Product_Name]]))</f>
        <v>Mouse</v>
      </c>
      <c r="E3043" s="1" t="str">
        <f>TRIM(PROPER(Table2[[#This Row],[Country]]))</f>
        <v>Germany</v>
      </c>
      <c r="F3043" s="1" t="str">
        <f>TRIM(PROPER(Table2[[#This Row],[Category]]))</f>
        <v>Accessories</v>
      </c>
      <c r="G3043" s="1" t="str">
        <f>TRIM(PROPER(Table2[[#This Row],[Brand]]))</f>
        <v>Samsung</v>
      </c>
      <c r="H3043" s="1">
        <f>Table2[[#This Row],[Supplier_ID]]</f>
        <v>1033</v>
      </c>
      <c r="I3043" s="1">
        <f>Table2[[#This Row],[Market_Price]]</f>
        <v>531.96</v>
      </c>
      <c r="J3043" s="1">
        <f>Table2[[#This Row],[Selling_Price]]</f>
        <v>903.96</v>
      </c>
      <c r="K3043" s="1">
        <f>Table2[[#This Row],[Quantity]]</f>
        <v>122</v>
      </c>
      <c r="L3043" s="1" t="str">
        <f>IF(ISBLANK(Table2[[#This Row],[Status]]), "No Data Entered", IFERROR(Table2[[#This Row],[Status]], "No Data Entered"))</f>
        <v>Ongoing</v>
      </c>
    </row>
    <row r="3044" spans="1:12" x14ac:dyDescent="0.3">
      <c r="A3044" s="1" t="str">
        <f>Table2[[#This Row],[Product_ID]]</f>
        <v>PRO5939</v>
      </c>
      <c r="B3044" s="1" t="str">
        <f>Table2[[#This Row],[Customer_ID]]</f>
        <v>CUST25839</v>
      </c>
      <c r="C3044" s="14" t="str">
        <f>Table2[[#This Row],[Date]]</f>
        <v>11/08/2021</v>
      </c>
      <c r="D3044" s="1" t="str">
        <f>TRIM(PROPER(Table2[[#This Row],[Product_Name]]))</f>
        <v>Headphones</v>
      </c>
      <c r="E3044" s="1" t="str">
        <f>TRIM(PROPER(Table2[[#This Row],[Country]]))</f>
        <v>Australia</v>
      </c>
      <c r="F3044" s="1" t="str">
        <f>TRIM(PROPER(Table2[[#This Row],[Category]]))</f>
        <v>Office Supplies</v>
      </c>
      <c r="G3044" s="1" t="str">
        <f>TRIM(PROPER(Table2[[#This Row],[Brand]]))</f>
        <v>Hp</v>
      </c>
      <c r="H3044" s="1">
        <f>Table2[[#This Row],[Supplier_ID]]</f>
        <v>1095</v>
      </c>
      <c r="I3044" s="1">
        <f>Table2[[#This Row],[Market_Price]]</f>
        <v>1423.71</v>
      </c>
      <c r="J3044" s="1">
        <f>Table2[[#This Row],[Selling_Price]]</f>
        <v>2203.21</v>
      </c>
      <c r="K3044" s="1">
        <f>Table2[[#This Row],[Quantity]]</f>
        <v>430</v>
      </c>
      <c r="L3044" s="1" t="str">
        <f>IF(ISBLANK(Table2[[#This Row],[Status]]), "No Data Entered", IFERROR(Table2[[#This Row],[Status]], "No Data Entered"))</f>
        <v>Ongoing</v>
      </c>
    </row>
    <row r="3045" spans="1:12" x14ac:dyDescent="0.3">
      <c r="A3045" s="1" t="str">
        <f>Table2[[#This Row],[Product_ID]]</f>
        <v>PRO9317</v>
      </c>
      <c r="B3045" s="1" t="str">
        <f>Table2[[#This Row],[Customer_ID]]</f>
        <v>CUST25856</v>
      </c>
      <c r="C3045" s="14" t="str">
        <f>Table2[[#This Row],[Date]]</f>
        <v>10/05/2023</v>
      </c>
      <c r="D3045" s="1" t="str">
        <f>TRIM(PROPER(Table2[[#This Row],[Product_Name]]))</f>
        <v>Laptop</v>
      </c>
      <c r="E3045" s="1" t="str">
        <f>TRIM(PROPER(Table2[[#This Row],[Country]]))</f>
        <v>Usa</v>
      </c>
      <c r="F3045" s="1" t="str">
        <f>TRIM(PROPER(Table2[[#This Row],[Category]]))</f>
        <v>Office Supplies</v>
      </c>
      <c r="G3045" s="1" t="str">
        <f>TRIM(PROPER(Table2[[#This Row],[Brand]]))</f>
        <v>Asus</v>
      </c>
      <c r="H3045" s="1">
        <f>Table2[[#This Row],[Supplier_ID]]</f>
        <v>1074</v>
      </c>
      <c r="I3045" s="1">
        <f>Table2[[#This Row],[Market_Price]]</f>
        <v>1500.79</v>
      </c>
      <c r="J3045" s="1">
        <f>Table2[[#This Row],[Selling_Price]]</f>
        <v>2796.88</v>
      </c>
      <c r="K3045" s="1">
        <f>Table2[[#This Row],[Quantity]]</f>
        <v>198</v>
      </c>
      <c r="L3045" s="1" t="str">
        <f>IF(ISBLANK(Table2[[#This Row],[Status]]), "No Data Entered", IFERROR(Table2[[#This Row],[Status]], "No Data Entered"))</f>
        <v>Ongoing</v>
      </c>
    </row>
    <row r="3046" spans="1:12" x14ac:dyDescent="0.3">
      <c r="A3046" s="1" t="str">
        <f>Table2[[#This Row],[Product_ID]]</f>
        <v>PRO5686</v>
      </c>
      <c r="B3046" s="1" t="str">
        <f>Table2[[#This Row],[Customer_ID]]</f>
        <v>CUST25884</v>
      </c>
      <c r="C3046" s="14" t="str">
        <f>Table2[[#This Row],[Date]]</f>
        <v>03/06/2021</v>
      </c>
      <c r="D3046" s="1" t="str">
        <f>TRIM(PROPER(Table2[[#This Row],[Product_Name]]))</f>
        <v>Monitor</v>
      </c>
      <c r="E3046" s="1" t="str">
        <f>TRIM(PROPER(Table2[[#This Row],[Country]]))</f>
        <v>China</v>
      </c>
      <c r="F3046" s="1" t="str">
        <f>TRIM(PROPER(Table2[[#This Row],[Category]]))</f>
        <v>Electronics</v>
      </c>
      <c r="G3046" s="1" t="str">
        <f>TRIM(PROPER(Table2[[#This Row],[Brand]]))</f>
        <v>Asus</v>
      </c>
      <c r="H3046" s="1">
        <f>Table2[[#This Row],[Supplier_ID]]</f>
        <v>1097</v>
      </c>
      <c r="I3046" s="1">
        <f>Table2[[#This Row],[Market_Price]]</f>
        <v>1954.67</v>
      </c>
      <c r="J3046" s="1">
        <f>Table2[[#This Row],[Selling_Price]]</f>
        <v>3413.26</v>
      </c>
      <c r="K3046" s="1">
        <f>Table2[[#This Row],[Quantity]]</f>
        <v>384</v>
      </c>
      <c r="L3046" s="1" t="str">
        <f>IF(ISBLANK(Table2[[#This Row],[Status]]), "No Data Entered", IFERROR(Table2[[#This Row],[Status]], "No Data Entered"))</f>
        <v>Ongoing</v>
      </c>
    </row>
    <row r="3047" spans="1:12" x14ac:dyDescent="0.3">
      <c r="A3047" s="1" t="str">
        <f>Table2[[#This Row],[Product_ID]]</f>
        <v>PRO6652</v>
      </c>
      <c r="B3047" s="1" t="str">
        <f>Table2[[#This Row],[Customer_ID]]</f>
        <v>CUST26076</v>
      </c>
      <c r="C3047" s="14" t="str">
        <f>Table2[[#This Row],[Date]]</f>
        <v>15/02/2020</v>
      </c>
      <c r="D3047" s="1" t="str">
        <f>TRIM(PROPER(Table2[[#This Row],[Product_Name]]))</f>
        <v>Smartwatch</v>
      </c>
      <c r="E3047" s="1" t="str">
        <f>TRIM(PROPER(Table2[[#This Row],[Country]]))</f>
        <v>Australia</v>
      </c>
      <c r="F3047" s="1" t="str">
        <f>TRIM(PROPER(Table2[[#This Row],[Category]]))</f>
        <v>Accessories</v>
      </c>
      <c r="G3047" s="1" t="str">
        <f>TRIM(PROPER(Table2[[#This Row],[Brand]]))</f>
        <v>Sony</v>
      </c>
      <c r="H3047" s="1">
        <f>Table2[[#This Row],[Supplier_ID]]</f>
        <v>1008</v>
      </c>
      <c r="I3047" s="1">
        <f>Table2[[#This Row],[Market_Price]]</f>
        <v>1330.69</v>
      </c>
      <c r="J3047" s="1">
        <f>Table2[[#This Row],[Selling_Price]]</f>
        <v>1657.95</v>
      </c>
      <c r="K3047" s="1">
        <f>Table2[[#This Row],[Quantity]]</f>
        <v>387</v>
      </c>
      <c r="L3047" s="1" t="str">
        <f>IF(ISBLANK(Table2[[#This Row],[Status]]), "No Data Entered", IFERROR(Table2[[#This Row],[Status]], "No Data Entered"))</f>
        <v>Ongoing</v>
      </c>
    </row>
    <row r="3048" spans="1:12" x14ac:dyDescent="0.3">
      <c r="A3048" s="1" t="str">
        <f>Table2[[#This Row],[Product_ID]]</f>
        <v>PRO6694</v>
      </c>
      <c r="B3048" s="1" t="str">
        <f>Table2[[#This Row],[Customer_ID]]</f>
        <v>CUST26173</v>
      </c>
      <c r="C3048" s="14" t="str">
        <f>Table2[[#This Row],[Date]]</f>
        <v>16/05/2025</v>
      </c>
      <c r="D3048" s="1" t="str">
        <f>TRIM(PROPER(Table2[[#This Row],[Product_Name]]))</f>
        <v>Headphones</v>
      </c>
      <c r="E3048" s="1" t="str">
        <f>TRIM(PROPER(Table2[[#This Row],[Country]]))</f>
        <v>France</v>
      </c>
      <c r="F3048" s="1" t="str">
        <f>TRIM(PROPER(Table2[[#This Row],[Category]]))</f>
        <v>Office Supplies</v>
      </c>
      <c r="G3048" s="1" t="str">
        <f>TRIM(PROPER(Table2[[#This Row],[Brand]]))</f>
        <v>Hp</v>
      </c>
      <c r="H3048" s="1">
        <f>Table2[[#This Row],[Supplier_ID]]</f>
        <v>1037</v>
      </c>
      <c r="I3048" s="1">
        <f>Table2[[#This Row],[Market_Price]]</f>
        <v>1813.07</v>
      </c>
      <c r="J3048" s="1">
        <f>Table2[[#This Row],[Selling_Price]]</f>
        <v>3009.84</v>
      </c>
      <c r="K3048" s="1">
        <f>Table2[[#This Row],[Quantity]]</f>
        <v>426</v>
      </c>
      <c r="L3048" s="1" t="str">
        <f>IF(ISBLANK(Table2[[#This Row],[Status]]), "No Data Entered", IFERROR(Table2[[#This Row],[Status]], "No Data Entered"))</f>
        <v>Ongoing</v>
      </c>
    </row>
    <row r="3049" spans="1:12" x14ac:dyDescent="0.3">
      <c r="A3049" s="1" t="str">
        <f>Table2[[#This Row],[Product_ID]]</f>
        <v>PRO9071</v>
      </c>
      <c r="B3049" s="1" t="str">
        <f>Table2[[#This Row],[Customer_ID]]</f>
        <v>CUST26291</v>
      </c>
      <c r="C3049" s="14" t="str">
        <f>Table2[[#This Row],[Date]]</f>
        <v>27/06/2023</v>
      </c>
      <c r="D3049" s="1" t="str">
        <f>TRIM(PROPER(Table2[[#This Row],[Product_Name]]))</f>
        <v>Headphones</v>
      </c>
      <c r="E3049" s="1" t="str">
        <f>TRIM(PROPER(Table2[[#This Row],[Country]]))</f>
        <v>Canada</v>
      </c>
      <c r="F3049" s="1" t="str">
        <f>TRIM(PROPER(Table2[[#This Row],[Category]]))</f>
        <v>Office Supplies</v>
      </c>
      <c r="G3049" s="1" t="str">
        <f>TRIM(PROPER(Table2[[#This Row],[Brand]]))</f>
        <v>Dell</v>
      </c>
      <c r="H3049" s="1">
        <f>Table2[[#This Row],[Supplier_ID]]</f>
        <v>1097</v>
      </c>
      <c r="I3049" s="1">
        <f>Table2[[#This Row],[Market_Price]]</f>
        <v>703.92</v>
      </c>
      <c r="J3049" s="1">
        <f>Table2[[#This Row],[Selling_Price]]</f>
        <v>866.7</v>
      </c>
      <c r="K3049" s="1">
        <f>Table2[[#This Row],[Quantity]]</f>
        <v>196</v>
      </c>
      <c r="L3049" s="1" t="str">
        <f>IF(ISBLANK(Table2[[#This Row],[Status]]), "No Data Entered", IFERROR(Table2[[#This Row],[Status]], "No Data Entered"))</f>
        <v>Ongoing</v>
      </c>
    </row>
    <row r="3050" spans="1:12" x14ac:dyDescent="0.3">
      <c r="A3050" s="1" t="str">
        <f>Table2[[#This Row],[Product_ID]]</f>
        <v>PRO2238</v>
      </c>
      <c r="B3050" s="1" t="str">
        <f>Table2[[#This Row],[Customer_ID]]</f>
        <v>CUST26308</v>
      </c>
      <c r="C3050" s="14" t="str">
        <f>Table2[[#This Row],[Date]]</f>
        <v>08/01/2021</v>
      </c>
      <c r="D3050" s="1" t="str">
        <f>TRIM(PROPER(Table2[[#This Row],[Product_Name]]))</f>
        <v>Monitor</v>
      </c>
      <c r="E3050" s="1" t="str">
        <f>TRIM(PROPER(Table2[[#This Row],[Country]]))</f>
        <v>Japan</v>
      </c>
      <c r="F3050" s="1" t="str">
        <f>TRIM(PROPER(Table2[[#This Row],[Category]]))</f>
        <v>Electronics</v>
      </c>
      <c r="G3050" s="1" t="str">
        <f>TRIM(PROPER(Table2[[#This Row],[Brand]]))</f>
        <v>Lenovo</v>
      </c>
      <c r="H3050" s="1">
        <f>Table2[[#This Row],[Supplier_ID]]</f>
        <v>1007</v>
      </c>
      <c r="I3050" s="1">
        <f>Table2[[#This Row],[Market_Price]]</f>
        <v>645.35</v>
      </c>
      <c r="J3050" s="1">
        <f>Table2[[#This Row],[Selling_Price]]</f>
        <v>1216.97</v>
      </c>
      <c r="K3050" s="1">
        <f>Table2[[#This Row],[Quantity]]</f>
        <v>344</v>
      </c>
      <c r="L3050" s="1" t="str">
        <f>IF(ISBLANK(Table2[[#This Row],[Status]]), "No Data Entered", IFERROR(Table2[[#This Row],[Status]], "No Data Entered"))</f>
        <v>Ongoing</v>
      </c>
    </row>
    <row r="3051" spans="1:12" x14ac:dyDescent="0.3">
      <c r="A3051" s="1" t="str">
        <f>Table2[[#This Row],[Product_ID]]</f>
        <v>PRO8015</v>
      </c>
      <c r="B3051" s="1" t="str">
        <f>Table2[[#This Row],[Customer_ID]]</f>
        <v>CUST26328</v>
      </c>
      <c r="C3051" s="14" t="str">
        <f>Table2[[#This Row],[Date]]</f>
        <v>31/01/2025</v>
      </c>
      <c r="D3051" s="1" t="str">
        <f>TRIM(PROPER(Table2[[#This Row],[Product_Name]]))</f>
        <v>Smartwatch</v>
      </c>
      <c r="E3051" s="1" t="str">
        <f>TRIM(PROPER(Table2[[#This Row],[Country]]))</f>
        <v>Australia</v>
      </c>
      <c r="F3051" s="1" t="str">
        <f>TRIM(PROPER(Table2[[#This Row],[Category]]))</f>
        <v>Electronics</v>
      </c>
      <c r="G3051" s="1" t="str">
        <f>TRIM(PROPER(Table2[[#This Row],[Brand]]))</f>
        <v>Samsung</v>
      </c>
      <c r="H3051" s="1">
        <f>Table2[[#This Row],[Supplier_ID]]</f>
        <v>1084</v>
      </c>
      <c r="I3051" s="1">
        <f>Table2[[#This Row],[Market_Price]]</f>
        <v>641.87</v>
      </c>
      <c r="J3051" s="1">
        <f>Table2[[#This Row],[Selling_Price]]</f>
        <v>1121.93</v>
      </c>
      <c r="K3051" s="1">
        <f>Table2[[#This Row],[Quantity]]</f>
        <v>131</v>
      </c>
      <c r="L3051" s="1" t="str">
        <f>IF(ISBLANK(Table2[[#This Row],[Status]]), "No Data Entered", IFERROR(Table2[[#This Row],[Status]], "No Data Entered"))</f>
        <v>Ongoing</v>
      </c>
    </row>
    <row r="3052" spans="1:12" x14ac:dyDescent="0.3">
      <c r="A3052" s="1" t="str">
        <f>Table2[[#This Row],[Product_ID]]</f>
        <v>PRO4100</v>
      </c>
      <c r="B3052" s="1" t="str">
        <f>Table2[[#This Row],[Customer_ID]]</f>
        <v>CUST26450</v>
      </c>
      <c r="C3052" s="14" t="str">
        <f>Table2[[#This Row],[Date]]</f>
        <v>15/12/2025</v>
      </c>
      <c r="D3052" s="1" t="str">
        <f>TRIM(PROPER(Table2[[#This Row],[Product_Name]]))</f>
        <v>Mouse</v>
      </c>
      <c r="E3052" s="1" t="str">
        <f>TRIM(PROPER(Table2[[#This Row],[Country]]))</f>
        <v>Uk</v>
      </c>
      <c r="F3052" s="1" t="str">
        <f>TRIM(PROPER(Table2[[#This Row],[Category]]))</f>
        <v>Accessories</v>
      </c>
      <c r="G3052" s="1" t="str">
        <f>TRIM(PROPER(Table2[[#This Row],[Brand]]))</f>
        <v>Logitech</v>
      </c>
      <c r="H3052" s="1">
        <f>Table2[[#This Row],[Supplier_ID]]</f>
        <v>1070</v>
      </c>
      <c r="I3052" s="1">
        <f>Table2[[#This Row],[Market_Price]]</f>
        <v>1774.72</v>
      </c>
      <c r="J3052" s="1">
        <f>Table2[[#This Row],[Selling_Price]]</f>
        <v>2714.73</v>
      </c>
      <c r="K3052" s="1">
        <f>Table2[[#This Row],[Quantity]]</f>
        <v>40</v>
      </c>
      <c r="L3052" s="1" t="str">
        <f>IF(ISBLANK(Table2[[#This Row],[Status]]), "No Data Entered", IFERROR(Table2[[#This Row],[Status]], "No Data Entered"))</f>
        <v>Ongoing</v>
      </c>
    </row>
    <row r="3053" spans="1:12" x14ac:dyDescent="0.3">
      <c r="A3053" s="1" t="str">
        <f>Table2[[#This Row],[Product_ID]]</f>
        <v>PRO4953</v>
      </c>
      <c r="B3053" s="1" t="str">
        <f>Table2[[#This Row],[Customer_ID]]</f>
        <v>CUST26461</v>
      </c>
      <c r="C3053" s="14" t="str">
        <f>Table2[[#This Row],[Date]]</f>
        <v>12/05/2023</v>
      </c>
      <c r="D3053" s="1" t="str">
        <f>TRIM(PROPER(Table2[[#This Row],[Product_Name]]))</f>
        <v>Printer</v>
      </c>
      <c r="E3053" s="1" t="str">
        <f>TRIM(PROPER(Table2[[#This Row],[Country]]))</f>
        <v>Germany</v>
      </c>
      <c r="F3053" s="1" t="str">
        <f>TRIM(PROPER(Table2[[#This Row],[Category]]))</f>
        <v>Computers</v>
      </c>
      <c r="G3053" s="1" t="str">
        <f>TRIM(PROPER(Table2[[#This Row],[Brand]]))</f>
        <v>Microsoft</v>
      </c>
      <c r="H3053" s="1">
        <f>Table2[[#This Row],[Supplier_ID]]</f>
        <v>1035</v>
      </c>
      <c r="I3053" s="1">
        <f>Table2[[#This Row],[Market_Price]]</f>
        <v>1687</v>
      </c>
      <c r="J3053" s="1">
        <f>Table2[[#This Row],[Selling_Price]]</f>
        <v>2244.06</v>
      </c>
      <c r="K3053" s="1">
        <f>Table2[[#This Row],[Quantity]]</f>
        <v>458</v>
      </c>
      <c r="L3053" s="1" t="str">
        <f>IF(ISBLANK(Table2[[#This Row],[Status]]), "No Data Entered", IFERROR(Table2[[#This Row],[Status]], "No Data Entered"))</f>
        <v>Ongoing</v>
      </c>
    </row>
    <row r="3054" spans="1:12" x14ac:dyDescent="0.3">
      <c r="A3054" s="1" t="str">
        <f>Table2[[#This Row],[Product_ID]]</f>
        <v>PRO7708</v>
      </c>
      <c r="B3054" s="1" t="str">
        <f>Table2[[#This Row],[Customer_ID]]</f>
        <v>CUST26584</v>
      </c>
      <c r="C3054" s="14" t="str">
        <f>Table2[[#This Row],[Date]]</f>
        <v>17/05/2024</v>
      </c>
      <c r="D3054" s="1" t="str">
        <f>TRIM(PROPER(Table2[[#This Row],[Product_Name]]))</f>
        <v>Printer</v>
      </c>
      <c r="E3054" s="1" t="str">
        <f>TRIM(PROPER(Table2[[#This Row],[Country]]))</f>
        <v>France</v>
      </c>
      <c r="F3054" s="1" t="str">
        <f>TRIM(PROPER(Table2[[#This Row],[Category]]))</f>
        <v>Office Supplies</v>
      </c>
      <c r="G3054" s="1" t="str">
        <f>TRIM(PROPER(Table2[[#This Row],[Brand]]))</f>
        <v>Sony</v>
      </c>
      <c r="H3054" s="1">
        <f>Table2[[#This Row],[Supplier_ID]]</f>
        <v>1064</v>
      </c>
      <c r="I3054" s="1">
        <f>Table2[[#This Row],[Market_Price]]</f>
        <v>1758.06</v>
      </c>
      <c r="J3054" s="1">
        <f>Table2[[#This Row],[Selling_Price]]</f>
        <v>2651.44</v>
      </c>
      <c r="K3054" s="1">
        <f>Table2[[#This Row],[Quantity]]</f>
        <v>3</v>
      </c>
      <c r="L3054" s="1" t="str">
        <f>IF(ISBLANK(Table2[[#This Row],[Status]]), "No Data Entered", IFERROR(Table2[[#This Row],[Status]], "No Data Entered"))</f>
        <v>Ongoing</v>
      </c>
    </row>
    <row r="3055" spans="1:12" x14ac:dyDescent="0.3">
      <c r="A3055" s="1" t="str">
        <f>Table2[[#This Row],[Product_ID]]</f>
        <v>PRO2713</v>
      </c>
      <c r="B3055" s="1" t="str">
        <f>Table2[[#This Row],[Customer_ID]]</f>
        <v>CUST26607</v>
      </c>
      <c r="C3055" s="14" t="str">
        <f>Table2[[#This Row],[Date]]</f>
        <v>03/05/2022</v>
      </c>
      <c r="D3055" s="1" t="str">
        <f>TRIM(PROPER(Table2[[#This Row],[Product_Name]]))</f>
        <v>Laptop</v>
      </c>
      <c r="E3055" s="1" t="str">
        <f>TRIM(PROPER(Table2[[#This Row],[Country]]))</f>
        <v>Usa</v>
      </c>
      <c r="F3055" s="1" t="str">
        <f>TRIM(PROPER(Table2[[#This Row],[Category]]))</f>
        <v>Computers</v>
      </c>
      <c r="G3055" s="1" t="str">
        <f>TRIM(PROPER(Table2[[#This Row],[Brand]]))</f>
        <v>Apple</v>
      </c>
      <c r="H3055" s="1">
        <f>Table2[[#This Row],[Supplier_ID]]</f>
        <v>1007</v>
      </c>
      <c r="I3055" s="1">
        <f>Table2[[#This Row],[Market_Price]]</f>
        <v>732.29</v>
      </c>
      <c r="J3055" s="1">
        <f>Table2[[#This Row],[Selling_Price]]</f>
        <v>1217.58</v>
      </c>
      <c r="K3055" s="1">
        <f>Table2[[#This Row],[Quantity]]</f>
        <v>217</v>
      </c>
      <c r="L3055" s="1" t="str">
        <f>IF(ISBLANK(Table2[[#This Row],[Status]]), "No Data Entered", IFERROR(Table2[[#This Row],[Status]], "No Data Entered"))</f>
        <v>Ongoing</v>
      </c>
    </row>
    <row r="3056" spans="1:12" x14ac:dyDescent="0.3">
      <c r="A3056" s="1" t="str">
        <f>Table2[[#This Row],[Product_ID]]</f>
        <v>PRO4457</v>
      </c>
      <c r="B3056" s="1" t="str">
        <f>Table2[[#This Row],[Customer_ID]]</f>
        <v>CUST26650</v>
      </c>
      <c r="C3056" s="14" t="str">
        <f>Table2[[#This Row],[Date]]</f>
        <v>29/10/2025</v>
      </c>
      <c r="D3056" s="1" t="str">
        <f>TRIM(PROPER(Table2[[#This Row],[Product_Name]]))</f>
        <v>Printer</v>
      </c>
      <c r="E3056" s="1" t="str">
        <f>TRIM(PROPER(Table2[[#This Row],[Country]]))</f>
        <v>Australia</v>
      </c>
      <c r="F3056" s="1" t="str">
        <f>TRIM(PROPER(Table2[[#This Row],[Category]]))</f>
        <v>Electronics</v>
      </c>
      <c r="G3056" s="1" t="str">
        <f>TRIM(PROPER(Table2[[#This Row],[Brand]]))</f>
        <v>Asus</v>
      </c>
      <c r="H3056" s="1">
        <f>Table2[[#This Row],[Supplier_ID]]</f>
        <v>1033</v>
      </c>
      <c r="I3056" s="1">
        <f>Table2[[#This Row],[Market_Price]]</f>
        <v>1059.71</v>
      </c>
      <c r="J3056" s="1">
        <f>Table2[[#This Row],[Selling_Price]]</f>
        <v>1726.93</v>
      </c>
      <c r="K3056" s="1">
        <f>Table2[[#This Row],[Quantity]]</f>
        <v>331</v>
      </c>
      <c r="L3056" s="1" t="str">
        <f>IF(ISBLANK(Table2[[#This Row],[Status]]), "No Data Entered", IFERROR(Table2[[#This Row],[Status]], "No Data Entered"))</f>
        <v>Ongoing</v>
      </c>
    </row>
    <row r="3057" spans="1:12" x14ac:dyDescent="0.3">
      <c r="A3057" s="1" t="str">
        <f>Table2[[#This Row],[Product_ID]]</f>
        <v>PRO5789</v>
      </c>
      <c r="B3057" s="1" t="str">
        <f>Table2[[#This Row],[Customer_ID]]</f>
        <v>CUST26736</v>
      </c>
      <c r="C3057" s="14" t="str">
        <f>Table2[[#This Row],[Date]]</f>
        <v>02/11/2024</v>
      </c>
      <c r="D3057" s="1" t="str">
        <f>TRIM(PROPER(Table2[[#This Row],[Product_Name]]))</f>
        <v>Smartphone</v>
      </c>
      <c r="E3057" s="1" t="str">
        <f>TRIM(PROPER(Table2[[#This Row],[Country]]))</f>
        <v>Germany</v>
      </c>
      <c r="F3057" s="1" t="str">
        <f>TRIM(PROPER(Table2[[#This Row],[Category]]))</f>
        <v>Accessories</v>
      </c>
      <c r="G3057" s="1" t="str">
        <f>TRIM(PROPER(Table2[[#This Row],[Brand]]))</f>
        <v>Canon</v>
      </c>
      <c r="H3057" s="1">
        <f>Table2[[#This Row],[Supplier_ID]]</f>
        <v>1053</v>
      </c>
      <c r="I3057" s="1">
        <f>Table2[[#This Row],[Market_Price]]</f>
        <v>1202.31</v>
      </c>
      <c r="J3057" s="1">
        <f>Table2[[#This Row],[Selling_Price]]</f>
        <v>1647.63</v>
      </c>
      <c r="K3057" s="1">
        <f>Table2[[#This Row],[Quantity]]</f>
        <v>29</v>
      </c>
      <c r="L3057" s="1" t="str">
        <f>IF(ISBLANK(Table2[[#This Row],[Status]]), "No Data Entered", IFERROR(Table2[[#This Row],[Status]], "No Data Entered"))</f>
        <v>Ongoing</v>
      </c>
    </row>
    <row r="3058" spans="1:12" x14ac:dyDescent="0.3">
      <c r="A3058" s="1" t="str">
        <f>Table2[[#This Row],[Product_ID]]</f>
        <v>PRO1221</v>
      </c>
      <c r="B3058" s="1" t="str">
        <f>Table2[[#This Row],[Customer_ID]]</f>
        <v>CUST26777</v>
      </c>
      <c r="C3058" s="14" t="str">
        <f>Table2[[#This Row],[Date]]</f>
        <v>01/07/2023</v>
      </c>
      <c r="D3058" s="1" t="str">
        <f>TRIM(PROPER(Table2[[#This Row],[Product_Name]]))</f>
        <v>Monitor</v>
      </c>
      <c r="E3058" s="1" t="str">
        <f>TRIM(PROPER(Table2[[#This Row],[Country]]))</f>
        <v>China</v>
      </c>
      <c r="F3058" s="1" t="str">
        <f>TRIM(PROPER(Table2[[#This Row],[Category]]))</f>
        <v>Accessories</v>
      </c>
      <c r="G3058" s="1" t="str">
        <f>TRIM(PROPER(Table2[[#This Row],[Brand]]))</f>
        <v>Microsoft</v>
      </c>
      <c r="H3058" s="1">
        <f>Table2[[#This Row],[Supplier_ID]]</f>
        <v>1023</v>
      </c>
      <c r="I3058" s="1">
        <f>Table2[[#This Row],[Market_Price]]</f>
        <v>194.76</v>
      </c>
      <c r="J3058" s="1">
        <f>Table2[[#This Row],[Selling_Price]]</f>
        <v>247.31</v>
      </c>
      <c r="K3058" s="1">
        <f>Table2[[#This Row],[Quantity]]</f>
        <v>66</v>
      </c>
      <c r="L3058" s="1" t="str">
        <f>IF(ISBLANK(Table2[[#This Row],[Status]]), "No Data Entered", IFERROR(Table2[[#This Row],[Status]], "No Data Entered"))</f>
        <v>Ongoing</v>
      </c>
    </row>
    <row r="3059" spans="1:12" x14ac:dyDescent="0.3">
      <c r="A3059" s="1" t="str">
        <f>Table2[[#This Row],[Product_ID]]</f>
        <v>PRO1022</v>
      </c>
      <c r="B3059" s="1" t="str">
        <f>Table2[[#This Row],[Customer_ID]]</f>
        <v>CUST26856</v>
      </c>
      <c r="C3059" s="14" t="str">
        <f>Table2[[#This Row],[Date]]</f>
        <v>07/01/2022</v>
      </c>
      <c r="D3059" s="1" t="str">
        <f>TRIM(PROPER(Table2[[#This Row],[Product_Name]]))</f>
        <v>Printer</v>
      </c>
      <c r="E3059" s="1" t="str">
        <f>TRIM(PROPER(Table2[[#This Row],[Country]]))</f>
        <v>Germany</v>
      </c>
      <c r="F3059" s="1" t="str">
        <f>TRIM(PROPER(Table2[[#This Row],[Category]]))</f>
        <v>Electronics</v>
      </c>
      <c r="G3059" s="1" t="str">
        <f>TRIM(PROPER(Table2[[#This Row],[Brand]]))</f>
        <v>Logitech</v>
      </c>
      <c r="H3059" s="1">
        <f>Table2[[#This Row],[Supplier_ID]]</f>
        <v>1039</v>
      </c>
      <c r="I3059" s="1">
        <f>Table2[[#This Row],[Market_Price]]</f>
        <v>1555.38</v>
      </c>
      <c r="J3059" s="1">
        <f>Table2[[#This Row],[Selling_Price]]</f>
        <v>1739.94</v>
      </c>
      <c r="K3059" s="1">
        <f>Table2[[#This Row],[Quantity]]</f>
        <v>154</v>
      </c>
      <c r="L3059" s="1" t="str">
        <f>IF(ISBLANK(Table2[[#This Row],[Status]]), "No Data Entered", IFERROR(Table2[[#This Row],[Status]], "No Data Entered"))</f>
        <v>Ongoing</v>
      </c>
    </row>
    <row r="3060" spans="1:12" x14ac:dyDescent="0.3">
      <c r="A3060" s="1" t="str">
        <f>Table2[[#This Row],[Product_ID]]</f>
        <v>PRO7711</v>
      </c>
      <c r="B3060" s="1" t="str">
        <f>Table2[[#This Row],[Customer_ID]]</f>
        <v>CUST26945</v>
      </c>
      <c r="C3060" s="14" t="str">
        <f>Table2[[#This Row],[Date]]</f>
        <v>25/01/2024</v>
      </c>
      <c r="D3060" s="1" t="str">
        <f>TRIM(PROPER(Table2[[#This Row],[Product_Name]]))</f>
        <v>Mouse</v>
      </c>
      <c r="E3060" s="1" t="str">
        <f>TRIM(PROPER(Table2[[#This Row],[Country]]))</f>
        <v>Usa</v>
      </c>
      <c r="F3060" s="1" t="str">
        <f>TRIM(PROPER(Table2[[#This Row],[Category]]))</f>
        <v>Electronics</v>
      </c>
      <c r="G3060" s="1" t="str">
        <f>TRIM(PROPER(Table2[[#This Row],[Brand]]))</f>
        <v>Lenovo</v>
      </c>
      <c r="H3060" s="1">
        <f>Table2[[#This Row],[Supplier_ID]]</f>
        <v>1028</v>
      </c>
      <c r="I3060" s="1">
        <f>Table2[[#This Row],[Market_Price]]</f>
        <v>227.05</v>
      </c>
      <c r="J3060" s="1">
        <f>Table2[[#This Row],[Selling_Price]]</f>
        <v>255.48</v>
      </c>
      <c r="K3060" s="1">
        <f>Table2[[#This Row],[Quantity]]</f>
        <v>129</v>
      </c>
      <c r="L3060" s="1" t="str">
        <f>IF(ISBLANK(Table2[[#This Row],[Status]]), "No Data Entered", IFERROR(Table2[[#This Row],[Status]], "No Data Entered"))</f>
        <v>Ongoing</v>
      </c>
    </row>
    <row r="3061" spans="1:12" x14ac:dyDescent="0.3">
      <c r="A3061" s="1" t="str">
        <f>Table2[[#This Row],[Product_ID]]</f>
        <v>PRO5648</v>
      </c>
      <c r="B3061" s="1" t="str">
        <f>Table2[[#This Row],[Customer_ID]]</f>
        <v>CUST26950</v>
      </c>
      <c r="C3061" s="14" t="str">
        <f>Table2[[#This Row],[Date]]</f>
        <v>29/08/2021</v>
      </c>
      <c r="D3061" s="1" t="str">
        <f>TRIM(PROPER(Table2[[#This Row],[Product_Name]]))</f>
        <v>Laptop</v>
      </c>
      <c r="E3061" s="1" t="str">
        <f>TRIM(PROPER(Table2[[#This Row],[Country]]))</f>
        <v>Usa</v>
      </c>
      <c r="F3061" s="1" t="str">
        <f>TRIM(PROPER(Table2[[#This Row],[Category]]))</f>
        <v>Accessories</v>
      </c>
      <c r="G3061" s="1" t="str">
        <f>TRIM(PROPER(Table2[[#This Row],[Brand]]))</f>
        <v>Hp</v>
      </c>
      <c r="H3061" s="1">
        <f>Table2[[#This Row],[Supplier_ID]]</f>
        <v>1017</v>
      </c>
      <c r="I3061" s="1">
        <f>Table2[[#This Row],[Market_Price]]</f>
        <v>1350.57</v>
      </c>
      <c r="J3061" s="1">
        <f>Table2[[#This Row],[Selling_Price]]</f>
        <v>1813.95</v>
      </c>
      <c r="K3061" s="1">
        <f>Table2[[#This Row],[Quantity]]</f>
        <v>20</v>
      </c>
      <c r="L3061" s="1" t="str">
        <f>IF(ISBLANK(Table2[[#This Row],[Status]]), "No Data Entered", IFERROR(Table2[[#This Row],[Status]], "No Data Entered"))</f>
        <v>Ongoing</v>
      </c>
    </row>
    <row r="3062" spans="1:12" x14ac:dyDescent="0.3">
      <c r="A3062" s="1" t="str">
        <f>Table2[[#This Row],[Product_ID]]</f>
        <v>PRO5651</v>
      </c>
      <c r="B3062" s="1" t="str">
        <f>Table2[[#This Row],[Customer_ID]]</f>
        <v>CUST27010</v>
      </c>
      <c r="C3062" s="14" t="str">
        <f>Table2[[#This Row],[Date]]</f>
        <v>08/04/2022</v>
      </c>
      <c r="D3062" s="1" t="str">
        <f>TRIM(PROPER(Table2[[#This Row],[Product_Name]]))</f>
        <v>Printer</v>
      </c>
      <c r="E3062" s="1" t="str">
        <f>TRIM(PROPER(Table2[[#This Row],[Country]]))</f>
        <v>Australia</v>
      </c>
      <c r="F3062" s="1" t="str">
        <f>TRIM(PROPER(Table2[[#This Row],[Category]]))</f>
        <v>Wearables</v>
      </c>
      <c r="G3062" s="1" t="str">
        <f>TRIM(PROPER(Table2[[#This Row],[Brand]]))</f>
        <v>Microsoft</v>
      </c>
      <c r="H3062" s="1">
        <f>Table2[[#This Row],[Supplier_ID]]</f>
        <v>1012</v>
      </c>
      <c r="I3062" s="1">
        <f>Table2[[#This Row],[Market_Price]]</f>
        <v>452.95</v>
      </c>
      <c r="J3062" s="1">
        <f>Table2[[#This Row],[Selling_Price]]</f>
        <v>632.24</v>
      </c>
      <c r="K3062" s="1">
        <f>Table2[[#This Row],[Quantity]]</f>
        <v>195</v>
      </c>
      <c r="L3062" s="1" t="str">
        <f>IF(ISBLANK(Table2[[#This Row],[Status]]), "No Data Entered", IFERROR(Table2[[#This Row],[Status]], "No Data Entered"))</f>
        <v>Ongoing</v>
      </c>
    </row>
    <row r="3063" spans="1:12" x14ac:dyDescent="0.3">
      <c r="A3063" s="1" t="str">
        <f>Table2[[#This Row],[Product_ID]]</f>
        <v>PRO9848</v>
      </c>
      <c r="B3063" s="1" t="str">
        <f>Table2[[#This Row],[Customer_ID]]</f>
        <v>CUST27031</v>
      </c>
      <c r="C3063" s="14" t="str">
        <f>Table2[[#This Row],[Date]]</f>
        <v>08/06/2022</v>
      </c>
      <c r="D3063" s="1" t="str">
        <f>TRIM(PROPER(Table2[[#This Row],[Product_Name]]))</f>
        <v>Mouse</v>
      </c>
      <c r="E3063" s="1" t="str">
        <f>TRIM(PROPER(Table2[[#This Row],[Country]]))</f>
        <v>Usa</v>
      </c>
      <c r="F3063" s="1" t="str">
        <f>TRIM(PROPER(Table2[[#This Row],[Category]]))</f>
        <v>Accessories</v>
      </c>
      <c r="G3063" s="1" t="str">
        <f>TRIM(PROPER(Table2[[#This Row],[Brand]]))</f>
        <v>Apple</v>
      </c>
      <c r="H3063" s="1">
        <f>Table2[[#This Row],[Supplier_ID]]</f>
        <v>1053</v>
      </c>
      <c r="I3063" s="1">
        <f>Table2[[#This Row],[Market_Price]]</f>
        <v>1055.28</v>
      </c>
      <c r="J3063" s="1">
        <f>Table2[[#This Row],[Selling_Price]]</f>
        <v>1916.59</v>
      </c>
      <c r="K3063" s="1">
        <f>Table2[[#This Row],[Quantity]]</f>
        <v>229</v>
      </c>
      <c r="L3063" s="1" t="str">
        <f>IF(ISBLANK(Table2[[#This Row],[Status]]), "No Data Entered", IFERROR(Table2[[#This Row],[Status]], "No Data Entered"))</f>
        <v>Ongoing</v>
      </c>
    </row>
    <row r="3064" spans="1:12" x14ac:dyDescent="0.3">
      <c r="A3064" s="1" t="str">
        <f>Table2[[#This Row],[Product_ID]]</f>
        <v>PRO8112</v>
      </c>
      <c r="B3064" s="1" t="str">
        <f>Table2[[#This Row],[Customer_ID]]</f>
        <v>CUST27054</v>
      </c>
      <c r="C3064" s="14" t="str">
        <f>Table2[[#This Row],[Date]]</f>
        <v>17/06/2025</v>
      </c>
      <c r="D3064" s="1" t="str">
        <f>TRIM(PROPER(Table2[[#This Row],[Product_Name]]))</f>
        <v>Smartphone</v>
      </c>
      <c r="E3064" s="1" t="str">
        <f>TRIM(PROPER(Table2[[#This Row],[Country]]))</f>
        <v>Usa</v>
      </c>
      <c r="F3064" s="1" t="str">
        <f>TRIM(PROPER(Table2[[#This Row],[Category]]))</f>
        <v>Office Supplies</v>
      </c>
      <c r="G3064" s="1" t="str">
        <f>TRIM(PROPER(Table2[[#This Row],[Brand]]))</f>
        <v>Logitech</v>
      </c>
      <c r="H3064" s="1">
        <f>Table2[[#This Row],[Supplier_ID]]</f>
        <v>1096</v>
      </c>
      <c r="I3064" s="1">
        <f>Table2[[#This Row],[Market_Price]]</f>
        <v>1251.99</v>
      </c>
      <c r="J3064" s="1">
        <f>Table2[[#This Row],[Selling_Price]]</f>
        <v>2031.12</v>
      </c>
      <c r="K3064" s="1">
        <f>Table2[[#This Row],[Quantity]]</f>
        <v>465</v>
      </c>
      <c r="L3064" s="1" t="str">
        <f>IF(ISBLANK(Table2[[#This Row],[Status]]), "No Data Entered", IFERROR(Table2[[#This Row],[Status]], "No Data Entered"))</f>
        <v>Ongoing</v>
      </c>
    </row>
    <row r="3065" spans="1:12" x14ac:dyDescent="0.3">
      <c r="A3065" s="1" t="str">
        <f>Table2[[#This Row],[Product_ID]]</f>
        <v>PRO1924</v>
      </c>
      <c r="B3065" s="1" t="str">
        <f>Table2[[#This Row],[Customer_ID]]</f>
        <v>CUST27087</v>
      </c>
      <c r="C3065" s="14" t="str">
        <f>Table2[[#This Row],[Date]]</f>
        <v>15/02/2022</v>
      </c>
      <c r="D3065" s="1" t="str">
        <f>TRIM(PROPER(Table2[[#This Row],[Product_Name]]))</f>
        <v>Mouse</v>
      </c>
      <c r="E3065" s="1" t="str">
        <f>TRIM(PROPER(Table2[[#This Row],[Country]]))</f>
        <v>China</v>
      </c>
      <c r="F3065" s="1" t="str">
        <f>TRIM(PROPER(Table2[[#This Row],[Category]]))</f>
        <v>Accessories</v>
      </c>
      <c r="G3065" s="1" t="str">
        <f>TRIM(PROPER(Table2[[#This Row],[Brand]]))</f>
        <v>Lenovo</v>
      </c>
      <c r="H3065" s="1">
        <f>Table2[[#This Row],[Supplier_ID]]</f>
        <v>1037</v>
      </c>
      <c r="I3065" s="1">
        <f>Table2[[#This Row],[Market_Price]]</f>
        <v>878.94</v>
      </c>
      <c r="J3065" s="1">
        <f>Table2[[#This Row],[Selling_Price]]</f>
        <v>1310.81</v>
      </c>
      <c r="K3065" s="1">
        <f>Table2[[#This Row],[Quantity]]</f>
        <v>379</v>
      </c>
      <c r="L3065" s="1" t="str">
        <f>IF(ISBLANK(Table2[[#This Row],[Status]]), "No Data Entered", IFERROR(Table2[[#This Row],[Status]], "No Data Entered"))</f>
        <v>Ongoing</v>
      </c>
    </row>
    <row r="3066" spans="1:12" x14ac:dyDescent="0.3">
      <c r="A3066" s="1" t="str">
        <f>Table2[[#This Row],[Product_ID]]</f>
        <v>PRO1807</v>
      </c>
      <c r="B3066" s="1" t="str">
        <f>Table2[[#This Row],[Customer_ID]]</f>
        <v>CUST27110</v>
      </c>
      <c r="C3066" s="14" t="str">
        <f>Table2[[#This Row],[Date]]</f>
        <v>23/04/2022</v>
      </c>
      <c r="D3066" s="1" t="str">
        <f>TRIM(PROPER(Table2[[#This Row],[Product_Name]]))</f>
        <v>Mouse</v>
      </c>
      <c r="E3066" s="1" t="str">
        <f>TRIM(PROPER(Table2[[#This Row],[Country]]))</f>
        <v>Uk</v>
      </c>
      <c r="F3066" s="1" t="str">
        <f>TRIM(PROPER(Table2[[#This Row],[Category]]))</f>
        <v>Office Supplies</v>
      </c>
      <c r="G3066" s="1" t="str">
        <f>TRIM(PROPER(Table2[[#This Row],[Brand]]))</f>
        <v>Lenovo</v>
      </c>
      <c r="H3066" s="1">
        <f>Table2[[#This Row],[Supplier_ID]]</f>
        <v>1089</v>
      </c>
      <c r="I3066" s="1">
        <f>Table2[[#This Row],[Market_Price]]</f>
        <v>677.42</v>
      </c>
      <c r="J3066" s="1">
        <f>Table2[[#This Row],[Selling_Price]]</f>
        <v>998.56</v>
      </c>
      <c r="K3066" s="1">
        <f>Table2[[#This Row],[Quantity]]</f>
        <v>115</v>
      </c>
      <c r="L3066" s="1" t="str">
        <f>IF(ISBLANK(Table2[[#This Row],[Status]]), "No Data Entered", IFERROR(Table2[[#This Row],[Status]], "No Data Entered"))</f>
        <v>Ongoing</v>
      </c>
    </row>
    <row r="3067" spans="1:12" x14ac:dyDescent="0.3">
      <c r="A3067" s="1" t="str">
        <f>Table2[[#This Row],[Product_ID]]</f>
        <v>PRO9772</v>
      </c>
      <c r="B3067" s="1" t="str">
        <f>Table2[[#This Row],[Customer_ID]]</f>
        <v>CUST27112</v>
      </c>
      <c r="C3067" s="14" t="str">
        <f>Table2[[#This Row],[Date]]</f>
        <v>12/12/2024</v>
      </c>
      <c r="D3067" s="1" t="str">
        <f>TRIM(PROPER(Table2[[#This Row],[Product_Name]]))</f>
        <v>Camera</v>
      </c>
      <c r="E3067" s="1" t="str">
        <f>TRIM(PROPER(Table2[[#This Row],[Country]]))</f>
        <v>Brazil</v>
      </c>
      <c r="F3067" s="1" t="str">
        <f>TRIM(PROPER(Table2[[#This Row],[Category]]))</f>
        <v>Office Supplies</v>
      </c>
      <c r="G3067" s="1" t="str">
        <f>TRIM(PROPER(Table2[[#This Row],[Brand]]))</f>
        <v>Lenovo</v>
      </c>
      <c r="H3067" s="1">
        <f>Table2[[#This Row],[Supplier_ID]]</f>
        <v>1035</v>
      </c>
      <c r="I3067" s="1">
        <f>Table2[[#This Row],[Market_Price]]</f>
        <v>717.47</v>
      </c>
      <c r="J3067" s="1">
        <f>Table2[[#This Row],[Selling_Price]]</f>
        <v>1072.73</v>
      </c>
      <c r="K3067" s="1">
        <f>Table2[[#This Row],[Quantity]]</f>
        <v>110</v>
      </c>
      <c r="L3067" s="1" t="str">
        <f>IF(ISBLANK(Table2[[#This Row],[Status]]), "No Data Entered", IFERROR(Table2[[#This Row],[Status]], "No Data Entered"))</f>
        <v>Ongoing</v>
      </c>
    </row>
    <row r="3068" spans="1:12" x14ac:dyDescent="0.3">
      <c r="A3068" s="1" t="str">
        <f>Table2[[#This Row],[Product_ID]]</f>
        <v>PRO4565</v>
      </c>
      <c r="B3068" s="1" t="str">
        <f>Table2[[#This Row],[Customer_ID]]</f>
        <v>CUST27194</v>
      </c>
      <c r="C3068" s="14" t="str">
        <f>Table2[[#This Row],[Date]]</f>
        <v>12/11/2022</v>
      </c>
      <c r="D3068" s="1" t="str">
        <f>TRIM(PROPER(Table2[[#This Row],[Product_Name]]))</f>
        <v>Tablet</v>
      </c>
      <c r="E3068" s="1" t="str">
        <f>TRIM(PROPER(Table2[[#This Row],[Country]]))</f>
        <v>Usa</v>
      </c>
      <c r="F3068" s="1" t="str">
        <f>TRIM(PROPER(Table2[[#This Row],[Category]]))</f>
        <v>Electronics</v>
      </c>
      <c r="G3068" s="1" t="str">
        <f>TRIM(PROPER(Table2[[#This Row],[Brand]]))</f>
        <v>Sony</v>
      </c>
      <c r="H3068" s="1">
        <f>Table2[[#This Row],[Supplier_ID]]</f>
        <v>1021</v>
      </c>
      <c r="I3068" s="1">
        <f>Table2[[#This Row],[Market_Price]]</f>
        <v>1564.99</v>
      </c>
      <c r="J3068" s="1">
        <f>Table2[[#This Row],[Selling_Price]]</f>
        <v>2395.84</v>
      </c>
      <c r="K3068" s="1">
        <f>Table2[[#This Row],[Quantity]]</f>
        <v>257</v>
      </c>
      <c r="L3068" s="1" t="str">
        <f>IF(ISBLANK(Table2[[#This Row],[Status]]), "No Data Entered", IFERROR(Table2[[#This Row],[Status]], "No Data Entered"))</f>
        <v>Ongoing</v>
      </c>
    </row>
    <row r="3069" spans="1:12" x14ac:dyDescent="0.3">
      <c r="A3069" s="1" t="str">
        <f>Table2[[#This Row],[Product_ID]]</f>
        <v>PRO5267</v>
      </c>
      <c r="B3069" s="1" t="str">
        <f>Table2[[#This Row],[Customer_ID]]</f>
        <v>CUST27209</v>
      </c>
      <c r="C3069" s="14" t="str">
        <f>Table2[[#This Row],[Date]]</f>
        <v>23/02/2021</v>
      </c>
      <c r="D3069" s="1" t="str">
        <f>TRIM(PROPER(Table2[[#This Row],[Product_Name]]))</f>
        <v>Keyboard</v>
      </c>
      <c r="E3069" s="1" t="str">
        <f>TRIM(PROPER(Table2[[#This Row],[Country]]))</f>
        <v>Japan</v>
      </c>
      <c r="F3069" s="1" t="str">
        <f>TRIM(PROPER(Table2[[#This Row],[Category]]))</f>
        <v>Wearables</v>
      </c>
      <c r="G3069" s="1" t="str">
        <f>TRIM(PROPER(Table2[[#This Row],[Brand]]))</f>
        <v>Lenovo</v>
      </c>
      <c r="H3069" s="1">
        <f>Table2[[#This Row],[Supplier_ID]]</f>
        <v>1082</v>
      </c>
      <c r="I3069" s="1">
        <f>Table2[[#This Row],[Market_Price]]</f>
        <v>1291.6300000000001</v>
      </c>
      <c r="J3069" s="1">
        <f>Table2[[#This Row],[Selling_Price]]</f>
        <v>2182.52</v>
      </c>
      <c r="K3069" s="1">
        <f>Table2[[#This Row],[Quantity]]</f>
        <v>492</v>
      </c>
      <c r="L3069" s="1" t="str">
        <f>IF(ISBLANK(Table2[[#This Row],[Status]]), "No Data Entered", IFERROR(Table2[[#This Row],[Status]], "No Data Entered"))</f>
        <v>Ongoing</v>
      </c>
    </row>
    <row r="3070" spans="1:12" x14ac:dyDescent="0.3">
      <c r="A3070" s="1" t="str">
        <f>Table2[[#This Row],[Product_ID]]</f>
        <v>PRO3594</v>
      </c>
      <c r="B3070" s="1" t="str">
        <f>Table2[[#This Row],[Customer_ID]]</f>
        <v>CUST27256</v>
      </c>
      <c r="C3070" s="14" t="str">
        <f>Table2[[#This Row],[Date]]</f>
        <v>04/10/2025</v>
      </c>
      <c r="D3070" s="1" t="str">
        <f>TRIM(PROPER(Table2[[#This Row],[Product_Name]]))</f>
        <v>Smartwatch</v>
      </c>
      <c r="E3070" s="1" t="str">
        <f>TRIM(PROPER(Table2[[#This Row],[Country]]))</f>
        <v>Uk</v>
      </c>
      <c r="F3070" s="1" t="str">
        <f>TRIM(PROPER(Table2[[#This Row],[Category]]))</f>
        <v>Wearables</v>
      </c>
      <c r="G3070" s="1" t="str">
        <f>TRIM(PROPER(Table2[[#This Row],[Brand]]))</f>
        <v>Samsung</v>
      </c>
      <c r="H3070" s="1">
        <f>Table2[[#This Row],[Supplier_ID]]</f>
        <v>1077</v>
      </c>
      <c r="I3070" s="1">
        <f>Table2[[#This Row],[Market_Price]]</f>
        <v>1312.63</v>
      </c>
      <c r="J3070" s="1">
        <f>Table2[[#This Row],[Selling_Price]]</f>
        <v>2558.09</v>
      </c>
      <c r="K3070" s="1">
        <f>Table2[[#This Row],[Quantity]]</f>
        <v>201</v>
      </c>
      <c r="L3070" s="1" t="str">
        <f>IF(ISBLANK(Table2[[#This Row],[Status]]), "No Data Entered", IFERROR(Table2[[#This Row],[Status]], "No Data Entered"))</f>
        <v>Ongoing</v>
      </c>
    </row>
    <row r="3071" spans="1:12" x14ac:dyDescent="0.3">
      <c r="A3071" s="1" t="str">
        <f>Table2[[#This Row],[Product_ID]]</f>
        <v>PRO3106</v>
      </c>
      <c r="B3071" s="1" t="str">
        <f>Table2[[#This Row],[Customer_ID]]</f>
        <v>CUST27305</v>
      </c>
      <c r="C3071" s="14" t="str">
        <f>Table2[[#This Row],[Date]]</f>
        <v>06/02/2020</v>
      </c>
      <c r="D3071" s="1" t="str">
        <f>TRIM(PROPER(Table2[[#This Row],[Product_Name]]))</f>
        <v>Keyboard</v>
      </c>
      <c r="E3071" s="1" t="str">
        <f>TRIM(PROPER(Table2[[#This Row],[Country]]))</f>
        <v>Brazil</v>
      </c>
      <c r="F3071" s="1" t="str">
        <f>TRIM(PROPER(Table2[[#This Row],[Category]]))</f>
        <v>Computers</v>
      </c>
      <c r="G3071" s="1" t="str">
        <f>TRIM(PROPER(Table2[[#This Row],[Brand]]))</f>
        <v>Canon</v>
      </c>
      <c r="H3071" s="1">
        <f>Table2[[#This Row],[Supplier_ID]]</f>
        <v>1011</v>
      </c>
      <c r="I3071" s="1">
        <f>Table2[[#This Row],[Market_Price]]</f>
        <v>1619.15</v>
      </c>
      <c r="J3071" s="1">
        <f>Table2[[#This Row],[Selling_Price]]</f>
        <v>3120.45</v>
      </c>
      <c r="K3071" s="1">
        <f>Table2[[#This Row],[Quantity]]</f>
        <v>401</v>
      </c>
      <c r="L3071" s="1" t="str">
        <f>IF(ISBLANK(Table2[[#This Row],[Status]]), "No Data Entered", IFERROR(Table2[[#This Row],[Status]], "No Data Entered"))</f>
        <v>Ongoing</v>
      </c>
    </row>
    <row r="3072" spans="1:12" x14ac:dyDescent="0.3">
      <c r="A3072" s="1" t="str">
        <f>Table2[[#This Row],[Product_ID]]</f>
        <v>PRO2368</v>
      </c>
      <c r="B3072" s="1" t="str">
        <f>Table2[[#This Row],[Customer_ID]]</f>
        <v>CUST27335</v>
      </c>
      <c r="C3072" s="14" t="str">
        <f>Table2[[#This Row],[Date]]</f>
        <v>28/12/2022</v>
      </c>
      <c r="D3072" s="1" t="str">
        <f>TRIM(PROPER(Table2[[#This Row],[Product_Name]]))</f>
        <v>Keyboard</v>
      </c>
      <c r="E3072" s="1" t="str">
        <f>TRIM(PROPER(Table2[[#This Row],[Country]]))</f>
        <v>Germany</v>
      </c>
      <c r="F3072" s="1" t="str">
        <f>TRIM(PROPER(Table2[[#This Row],[Category]]))</f>
        <v>Office Supplies</v>
      </c>
      <c r="G3072" s="1" t="str">
        <f>TRIM(PROPER(Table2[[#This Row],[Brand]]))</f>
        <v>Samsung</v>
      </c>
      <c r="H3072" s="1">
        <f>Table2[[#This Row],[Supplier_ID]]</f>
        <v>1023</v>
      </c>
      <c r="I3072" s="1">
        <f>Table2[[#This Row],[Market_Price]]</f>
        <v>265.43</v>
      </c>
      <c r="J3072" s="1">
        <f>Table2[[#This Row],[Selling_Price]]</f>
        <v>368.47</v>
      </c>
      <c r="K3072" s="1">
        <f>Table2[[#This Row],[Quantity]]</f>
        <v>8</v>
      </c>
      <c r="L3072" s="1" t="str">
        <f>IF(ISBLANK(Table2[[#This Row],[Status]]), "No Data Entered", IFERROR(Table2[[#This Row],[Status]], "No Data Entered"))</f>
        <v>Ongoing</v>
      </c>
    </row>
    <row r="3073" spans="1:12" x14ac:dyDescent="0.3">
      <c r="A3073" s="1" t="str">
        <f>Table2[[#This Row],[Product_ID]]</f>
        <v>PRO2524</v>
      </c>
      <c r="B3073" s="1" t="str">
        <f>Table2[[#This Row],[Customer_ID]]</f>
        <v>CUST27348</v>
      </c>
      <c r="C3073" s="14" t="str">
        <f>Table2[[#This Row],[Date]]</f>
        <v>24/02/2025</v>
      </c>
      <c r="D3073" s="1" t="str">
        <f>TRIM(PROPER(Table2[[#This Row],[Product_Name]]))</f>
        <v>Tablet</v>
      </c>
      <c r="E3073" s="1" t="str">
        <f>TRIM(PROPER(Table2[[#This Row],[Country]]))</f>
        <v>India</v>
      </c>
      <c r="F3073" s="1" t="str">
        <f>TRIM(PROPER(Table2[[#This Row],[Category]]))</f>
        <v>Office Supplies</v>
      </c>
      <c r="G3073" s="1" t="str">
        <f>TRIM(PROPER(Table2[[#This Row],[Brand]]))</f>
        <v>Microsoft</v>
      </c>
      <c r="H3073" s="1">
        <f>Table2[[#This Row],[Supplier_ID]]</f>
        <v>1062</v>
      </c>
      <c r="I3073" s="1">
        <f>Table2[[#This Row],[Market_Price]]</f>
        <v>750.4</v>
      </c>
      <c r="J3073" s="1">
        <f>Table2[[#This Row],[Selling_Price]]</f>
        <v>942</v>
      </c>
      <c r="K3073" s="1">
        <f>Table2[[#This Row],[Quantity]]</f>
        <v>46</v>
      </c>
      <c r="L3073" s="1" t="str">
        <f>IF(ISBLANK(Table2[[#This Row],[Status]]), "No Data Entered", IFERROR(Table2[[#This Row],[Status]], "No Data Entered"))</f>
        <v>Ongoing</v>
      </c>
    </row>
    <row r="3074" spans="1:12" x14ac:dyDescent="0.3">
      <c r="A3074" s="1" t="str">
        <f>Table2[[#This Row],[Product_ID]]</f>
        <v>PRO9825</v>
      </c>
      <c r="B3074" s="1" t="str">
        <f>Table2[[#This Row],[Customer_ID]]</f>
        <v>CUST27592</v>
      </c>
      <c r="C3074" s="14" t="str">
        <f>Table2[[#This Row],[Date]]</f>
        <v>05/01/2021</v>
      </c>
      <c r="D3074" s="1" t="str">
        <f>TRIM(PROPER(Table2[[#This Row],[Product_Name]]))</f>
        <v>Keyboard</v>
      </c>
      <c r="E3074" s="1" t="str">
        <f>TRIM(PROPER(Table2[[#This Row],[Country]]))</f>
        <v>China</v>
      </c>
      <c r="F3074" s="1" t="str">
        <f>TRIM(PROPER(Table2[[#This Row],[Category]]))</f>
        <v>Electronics</v>
      </c>
      <c r="G3074" s="1" t="str">
        <f>TRIM(PROPER(Table2[[#This Row],[Brand]]))</f>
        <v>Microsoft</v>
      </c>
      <c r="H3074" s="1">
        <f>Table2[[#This Row],[Supplier_ID]]</f>
        <v>1093</v>
      </c>
      <c r="I3074" s="1">
        <f>Table2[[#This Row],[Market_Price]]</f>
        <v>1750.78</v>
      </c>
      <c r="J3074" s="1">
        <f>Table2[[#This Row],[Selling_Price]]</f>
        <v>3173.75</v>
      </c>
      <c r="K3074" s="1">
        <f>Table2[[#This Row],[Quantity]]</f>
        <v>223</v>
      </c>
      <c r="L3074" s="1" t="str">
        <f>IF(ISBLANK(Table2[[#This Row],[Status]]), "No Data Entered", IFERROR(Table2[[#This Row],[Status]], "No Data Entered"))</f>
        <v>Ongoing</v>
      </c>
    </row>
    <row r="3075" spans="1:12" x14ac:dyDescent="0.3">
      <c r="A3075" s="1" t="str">
        <f>Table2[[#This Row],[Product_ID]]</f>
        <v>PRO9096</v>
      </c>
      <c r="B3075" s="1" t="str">
        <f>Table2[[#This Row],[Customer_ID]]</f>
        <v>CUST27663</v>
      </c>
      <c r="C3075" s="14" t="str">
        <f>Table2[[#This Row],[Date]]</f>
        <v>09/10/2025</v>
      </c>
      <c r="D3075" s="1" t="str">
        <f>TRIM(PROPER(Table2[[#This Row],[Product_Name]]))</f>
        <v>Camera</v>
      </c>
      <c r="E3075" s="1" t="str">
        <f>TRIM(PROPER(Table2[[#This Row],[Country]]))</f>
        <v>Japan</v>
      </c>
      <c r="F3075" s="1" t="str">
        <f>TRIM(PROPER(Table2[[#This Row],[Category]]))</f>
        <v>Electronics</v>
      </c>
      <c r="G3075" s="1" t="str">
        <f>TRIM(PROPER(Table2[[#This Row],[Brand]]))</f>
        <v>Apple</v>
      </c>
      <c r="H3075" s="1">
        <f>Table2[[#This Row],[Supplier_ID]]</f>
        <v>1057</v>
      </c>
      <c r="I3075" s="1">
        <f>Table2[[#This Row],[Market_Price]]</f>
        <v>1054.51</v>
      </c>
      <c r="J3075" s="1">
        <f>Table2[[#This Row],[Selling_Price]]</f>
        <v>1973.22</v>
      </c>
      <c r="K3075" s="1">
        <f>Table2[[#This Row],[Quantity]]</f>
        <v>49</v>
      </c>
      <c r="L3075" s="1" t="str">
        <f>IF(ISBLANK(Table2[[#This Row],[Status]]), "No Data Entered", IFERROR(Table2[[#This Row],[Status]], "No Data Entered"))</f>
        <v>Ongoing</v>
      </c>
    </row>
    <row r="3076" spans="1:12" x14ac:dyDescent="0.3">
      <c r="A3076" s="1" t="str">
        <f>Table2[[#This Row],[Product_ID]]</f>
        <v>PRO3105</v>
      </c>
      <c r="B3076" s="1" t="str">
        <f>Table2[[#This Row],[Customer_ID]]</f>
        <v>CUST27721</v>
      </c>
      <c r="C3076" s="14" t="str">
        <f>Table2[[#This Row],[Date]]</f>
        <v>17/12/2022</v>
      </c>
      <c r="D3076" s="1" t="str">
        <f>TRIM(PROPER(Table2[[#This Row],[Product_Name]]))</f>
        <v>Camera</v>
      </c>
      <c r="E3076" s="1" t="str">
        <f>TRIM(PROPER(Table2[[#This Row],[Country]]))</f>
        <v>India</v>
      </c>
      <c r="F3076" s="1" t="str">
        <f>TRIM(PROPER(Table2[[#This Row],[Category]]))</f>
        <v>Computers</v>
      </c>
      <c r="G3076" s="1" t="str">
        <f>TRIM(PROPER(Table2[[#This Row],[Brand]]))</f>
        <v>Asus</v>
      </c>
      <c r="H3076" s="1">
        <f>Table2[[#This Row],[Supplier_ID]]</f>
        <v>1043</v>
      </c>
      <c r="I3076" s="1">
        <f>Table2[[#This Row],[Market_Price]]</f>
        <v>549.52</v>
      </c>
      <c r="J3076" s="1">
        <f>Table2[[#This Row],[Selling_Price]]</f>
        <v>898.2</v>
      </c>
      <c r="K3076" s="1">
        <f>Table2[[#This Row],[Quantity]]</f>
        <v>184</v>
      </c>
      <c r="L3076" s="1" t="str">
        <f>IF(ISBLANK(Table2[[#This Row],[Status]]), "No Data Entered", IFERROR(Table2[[#This Row],[Status]], "No Data Entered"))</f>
        <v>Ongoing</v>
      </c>
    </row>
    <row r="3077" spans="1:12" x14ac:dyDescent="0.3">
      <c r="A3077" s="1" t="str">
        <f>Table2[[#This Row],[Product_ID]]</f>
        <v>PRO9400</v>
      </c>
      <c r="B3077" s="1" t="str">
        <f>Table2[[#This Row],[Customer_ID]]</f>
        <v>CUST27803</v>
      </c>
      <c r="C3077" s="14" t="str">
        <f>Table2[[#This Row],[Date]]</f>
        <v>23/08/2021</v>
      </c>
      <c r="D3077" s="1" t="str">
        <f>TRIM(PROPER(Table2[[#This Row],[Product_Name]]))</f>
        <v>Tablet</v>
      </c>
      <c r="E3077" s="1" t="str">
        <f>TRIM(PROPER(Table2[[#This Row],[Country]]))</f>
        <v>Canada</v>
      </c>
      <c r="F3077" s="1" t="str">
        <f>TRIM(PROPER(Table2[[#This Row],[Category]]))</f>
        <v>Office Supplies</v>
      </c>
      <c r="G3077" s="1" t="str">
        <f>TRIM(PROPER(Table2[[#This Row],[Brand]]))</f>
        <v>Hp</v>
      </c>
      <c r="H3077" s="1">
        <f>Table2[[#This Row],[Supplier_ID]]</f>
        <v>1011</v>
      </c>
      <c r="I3077" s="1">
        <f>Table2[[#This Row],[Market_Price]]</f>
        <v>1352.36</v>
      </c>
      <c r="J3077" s="1">
        <f>Table2[[#This Row],[Selling_Price]]</f>
        <v>2002.83</v>
      </c>
      <c r="K3077" s="1">
        <f>Table2[[#This Row],[Quantity]]</f>
        <v>243</v>
      </c>
      <c r="L3077" s="1" t="str">
        <f>IF(ISBLANK(Table2[[#This Row],[Status]]), "No Data Entered", IFERROR(Table2[[#This Row],[Status]], "No Data Entered"))</f>
        <v>Ongoing</v>
      </c>
    </row>
    <row r="3078" spans="1:12" x14ac:dyDescent="0.3">
      <c r="A3078" s="1" t="str">
        <f>Table2[[#This Row],[Product_ID]]</f>
        <v>PRO1800</v>
      </c>
      <c r="B3078" s="1" t="str">
        <f>Table2[[#This Row],[Customer_ID]]</f>
        <v>CUST27819</v>
      </c>
      <c r="C3078" s="14" t="str">
        <f>Table2[[#This Row],[Date]]</f>
        <v>02/04/2024</v>
      </c>
      <c r="D3078" s="1" t="str">
        <f>TRIM(PROPER(Table2[[#This Row],[Product_Name]]))</f>
        <v>Printer</v>
      </c>
      <c r="E3078" s="1" t="str">
        <f>TRIM(PROPER(Table2[[#This Row],[Country]]))</f>
        <v>Japan</v>
      </c>
      <c r="F3078" s="1" t="str">
        <f>TRIM(PROPER(Table2[[#This Row],[Category]]))</f>
        <v>Computers</v>
      </c>
      <c r="G3078" s="1" t="str">
        <f>TRIM(PROPER(Table2[[#This Row],[Brand]]))</f>
        <v>Logitech</v>
      </c>
      <c r="H3078" s="1">
        <f>Table2[[#This Row],[Supplier_ID]]</f>
        <v>1019</v>
      </c>
      <c r="I3078" s="1">
        <f>Table2[[#This Row],[Market_Price]]</f>
        <v>806.15</v>
      </c>
      <c r="J3078" s="1">
        <f>Table2[[#This Row],[Selling_Price]]</f>
        <v>1577.95</v>
      </c>
      <c r="K3078" s="1">
        <f>Table2[[#This Row],[Quantity]]</f>
        <v>103</v>
      </c>
      <c r="L3078" s="1" t="str">
        <f>IF(ISBLANK(Table2[[#This Row],[Status]]), "No Data Entered", IFERROR(Table2[[#This Row],[Status]], "No Data Entered"))</f>
        <v>Ongoing</v>
      </c>
    </row>
    <row r="3079" spans="1:12" x14ac:dyDescent="0.3">
      <c r="A3079" s="1" t="str">
        <f>Table2[[#This Row],[Product_ID]]</f>
        <v>PRO9788</v>
      </c>
      <c r="B3079" s="1" t="str">
        <f>Table2[[#This Row],[Customer_ID]]</f>
        <v>CUST27901</v>
      </c>
      <c r="C3079" s="14" t="str">
        <f>Table2[[#This Row],[Date]]</f>
        <v>13/01/2020</v>
      </c>
      <c r="D3079" s="1" t="str">
        <f>TRIM(PROPER(Table2[[#This Row],[Product_Name]]))</f>
        <v>Keyboard</v>
      </c>
      <c r="E3079" s="1" t="str">
        <f>TRIM(PROPER(Table2[[#This Row],[Country]]))</f>
        <v>Usa</v>
      </c>
      <c r="F3079" s="1" t="str">
        <f>TRIM(PROPER(Table2[[#This Row],[Category]]))</f>
        <v>Electronics</v>
      </c>
      <c r="G3079" s="1" t="str">
        <f>TRIM(PROPER(Table2[[#This Row],[Brand]]))</f>
        <v>Logitech</v>
      </c>
      <c r="H3079" s="1">
        <f>Table2[[#This Row],[Supplier_ID]]</f>
        <v>1096</v>
      </c>
      <c r="I3079" s="1">
        <f>Table2[[#This Row],[Market_Price]]</f>
        <v>542.77</v>
      </c>
      <c r="J3079" s="1">
        <f>Table2[[#This Row],[Selling_Price]]</f>
        <v>622.23</v>
      </c>
      <c r="K3079" s="1">
        <f>Table2[[#This Row],[Quantity]]</f>
        <v>289</v>
      </c>
      <c r="L3079" s="1" t="str">
        <f>IF(ISBLANK(Table2[[#This Row],[Status]]), "No Data Entered", IFERROR(Table2[[#This Row],[Status]], "No Data Entered"))</f>
        <v>Ongoing</v>
      </c>
    </row>
    <row r="3080" spans="1:12" x14ac:dyDescent="0.3">
      <c r="A3080" s="1" t="str">
        <f>Table2[[#This Row],[Product_ID]]</f>
        <v>PRO1912</v>
      </c>
      <c r="B3080" s="1" t="str">
        <f>Table2[[#This Row],[Customer_ID]]</f>
        <v>CUST27928</v>
      </c>
      <c r="C3080" s="14" t="str">
        <f>Table2[[#This Row],[Date]]</f>
        <v>20/12/2023</v>
      </c>
      <c r="D3080" s="1" t="str">
        <f>TRIM(PROPER(Table2[[#This Row],[Product_Name]]))</f>
        <v>Mouse</v>
      </c>
      <c r="E3080" s="1" t="str">
        <f>TRIM(PROPER(Table2[[#This Row],[Country]]))</f>
        <v>India</v>
      </c>
      <c r="F3080" s="1" t="str">
        <f>TRIM(PROPER(Table2[[#This Row],[Category]]))</f>
        <v>Accessories</v>
      </c>
      <c r="G3080" s="1" t="str">
        <f>TRIM(PROPER(Table2[[#This Row],[Brand]]))</f>
        <v>Samsung</v>
      </c>
      <c r="H3080" s="1">
        <f>Table2[[#This Row],[Supplier_ID]]</f>
        <v>1037</v>
      </c>
      <c r="I3080" s="1">
        <f>Table2[[#This Row],[Market_Price]]</f>
        <v>694.87</v>
      </c>
      <c r="J3080" s="1">
        <f>Table2[[#This Row],[Selling_Price]]</f>
        <v>1386.84</v>
      </c>
      <c r="K3080" s="1">
        <f>Table2[[#This Row],[Quantity]]</f>
        <v>414</v>
      </c>
      <c r="L3080" s="1" t="str">
        <f>IF(ISBLANK(Table2[[#This Row],[Status]]), "No Data Entered", IFERROR(Table2[[#This Row],[Status]], "No Data Entered"))</f>
        <v>Ongoing</v>
      </c>
    </row>
    <row r="3081" spans="1:12" x14ac:dyDescent="0.3">
      <c r="A3081" s="1" t="str">
        <f>Table2[[#This Row],[Product_ID]]</f>
        <v>PRO3543</v>
      </c>
      <c r="B3081" s="1" t="str">
        <f>Table2[[#This Row],[Customer_ID]]</f>
        <v>CUST27942</v>
      </c>
      <c r="C3081" s="14" t="str">
        <f>Table2[[#This Row],[Date]]</f>
        <v>13/01/2021</v>
      </c>
      <c r="D3081" s="1" t="str">
        <f>TRIM(PROPER(Table2[[#This Row],[Product_Name]]))</f>
        <v>Headphones</v>
      </c>
      <c r="E3081" s="1" t="str">
        <f>TRIM(PROPER(Table2[[#This Row],[Country]]))</f>
        <v>India</v>
      </c>
      <c r="F3081" s="1" t="str">
        <f>TRIM(PROPER(Table2[[#This Row],[Category]]))</f>
        <v>Office Supplies</v>
      </c>
      <c r="G3081" s="1" t="str">
        <f>TRIM(PROPER(Table2[[#This Row],[Brand]]))</f>
        <v>Microsoft</v>
      </c>
      <c r="H3081" s="1">
        <f>Table2[[#This Row],[Supplier_ID]]</f>
        <v>1029</v>
      </c>
      <c r="I3081" s="1">
        <f>Table2[[#This Row],[Market_Price]]</f>
        <v>786.31</v>
      </c>
      <c r="J3081" s="1">
        <f>Table2[[#This Row],[Selling_Price]]</f>
        <v>1141.69</v>
      </c>
      <c r="K3081" s="1">
        <f>Table2[[#This Row],[Quantity]]</f>
        <v>301</v>
      </c>
      <c r="L3081" s="1" t="str">
        <f>IF(ISBLANK(Table2[[#This Row],[Status]]), "No Data Entered", IFERROR(Table2[[#This Row],[Status]], "No Data Entered"))</f>
        <v>Ongoing</v>
      </c>
    </row>
    <row r="3082" spans="1:12" x14ac:dyDescent="0.3">
      <c r="A3082" s="1" t="str">
        <f>Table2[[#This Row],[Product_ID]]</f>
        <v>PRO6715</v>
      </c>
      <c r="B3082" s="1" t="str">
        <f>Table2[[#This Row],[Customer_ID]]</f>
        <v>CUST27990</v>
      </c>
      <c r="C3082" s="14" t="str">
        <f>Table2[[#This Row],[Date]]</f>
        <v>03/06/2023</v>
      </c>
      <c r="D3082" s="1" t="str">
        <f>TRIM(PROPER(Table2[[#This Row],[Product_Name]]))</f>
        <v>Tablet</v>
      </c>
      <c r="E3082" s="1" t="str">
        <f>TRIM(PROPER(Table2[[#This Row],[Country]]))</f>
        <v>India</v>
      </c>
      <c r="F3082" s="1" t="str">
        <f>TRIM(PROPER(Table2[[#This Row],[Category]]))</f>
        <v>Electronics</v>
      </c>
      <c r="G3082" s="1" t="str">
        <f>TRIM(PROPER(Table2[[#This Row],[Brand]]))</f>
        <v>Microsoft</v>
      </c>
      <c r="H3082" s="1">
        <f>Table2[[#This Row],[Supplier_ID]]</f>
        <v>1098</v>
      </c>
      <c r="I3082" s="1">
        <f>Table2[[#This Row],[Market_Price]]</f>
        <v>1566.09</v>
      </c>
      <c r="J3082" s="1">
        <f>Table2[[#This Row],[Selling_Price]]</f>
        <v>2390.8200000000002</v>
      </c>
      <c r="K3082" s="1">
        <f>Table2[[#This Row],[Quantity]]</f>
        <v>224</v>
      </c>
      <c r="L3082" s="1" t="str">
        <f>IF(ISBLANK(Table2[[#This Row],[Status]]), "No Data Entered", IFERROR(Table2[[#This Row],[Status]], "No Data Entered"))</f>
        <v>Ongoing</v>
      </c>
    </row>
    <row r="3083" spans="1:12" x14ac:dyDescent="0.3">
      <c r="A3083" s="1" t="str">
        <f>Table2[[#This Row],[Product_ID]]</f>
        <v>PRO4750</v>
      </c>
      <c r="B3083" s="1" t="str">
        <f>Table2[[#This Row],[Customer_ID]]</f>
        <v>CUST28093</v>
      </c>
      <c r="C3083" s="14" t="str">
        <f>Table2[[#This Row],[Date]]</f>
        <v>17/10/2023</v>
      </c>
      <c r="D3083" s="1" t="str">
        <f>TRIM(PROPER(Table2[[#This Row],[Product_Name]]))</f>
        <v>Printer</v>
      </c>
      <c r="E3083" s="1" t="str">
        <f>TRIM(PROPER(Table2[[#This Row],[Country]]))</f>
        <v>China</v>
      </c>
      <c r="F3083" s="1" t="str">
        <f>TRIM(PROPER(Table2[[#This Row],[Category]]))</f>
        <v>Wearables</v>
      </c>
      <c r="G3083" s="1" t="str">
        <f>TRIM(PROPER(Table2[[#This Row],[Brand]]))</f>
        <v>Dell</v>
      </c>
      <c r="H3083" s="1">
        <f>Table2[[#This Row],[Supplier_ID]]</f>
        <v>1064</v>
      </c>
      <c r="I3083" s="1">
        <f>Table2[[#This Row],[Market_Price]]</f>
        <v>718.55</v>
      </c>
      <c r="J3083" s="1">
        <f>Table2[[#This Row],[Selling_Price]]</f>
        <v>1044.8800000000001</v>
      </c>
      <c r="K3083" s="1">
        <f>Table2[[#This Row],[Quantity]]</f>
        <v>327</v>
      </c>
      <c r="L3083" s="1" t="str">
        <f>IF(ISBLANK(Table2[[#This Row],[Status]]), "No Data Entered", IFERROR(Table2[[#This Row],[Status]], "No Data Entered"))</f>
        <v>Ongoing</v>
      </c>
    </row>
    <row r="3084" spans="1:12" x14ac:dyDescent="0.3">
      <c r="A3084" s="1" t="str">
        <f>Table2[[#This Row],[Product_ID]]</f>
        <v>PRO6682</v>
      </c>
      <c r="B3084" s="1" t="str">
        <f>Table2[[#This Row],[Customer_ID]]</f>
        <v>CUST28151</v>
      </c>
      <c r="C3084" s="14" t="str">
        <f>Table2[[#This Row],[Date]]</f>
        <v>24/07/2025</v>
      </c>
      <c r="D3084" s="1" t="str">
        <f>TRIM(PROPER(Table2[[#This Row],[Product_Name]]))</f>
        <v>Mouse</v>
      </c>
      <c r="E3084" s="1" t="str">
        <f>TRIM(PROPER(Table2[[#This Row],[Country]]))</f>
        <v>Usa</v>
      </c>
      <c r="F3084" s="1" t="str">
        <f>TRIM(PROPER(Table2[[#This Row],[Category]]))</f>
        <v>Electronics</v>
      </c>
      <c r="G3084" s="1" t="str">
        <f>TRIM(PROPER(Table2[[#This Row],[Brand]]))</f>
        <v>Dell</v>
      </c>
      <c r="H3084" s="1">
        <f>Table2[[#This Row],[Supplier_ID]]</f>
        <v>1080</v>
      </c>
      <c r="I3084" s="1">
        <f>Table2[[#This Row],[Market_Price]]</f>
        <v>200.3</v>
      </c>
      <c r="J3084" s="1">
        <f>Table2[[#This Row],[Selling_Price]]</f>
        <v>299.67</v>
      </c>
      <c r="K3084" s="1">
        <f>Table2[[#This Row],[Quantity]]</f>
        <v>280</v>
      </c>
      <c r="L3084" s="1" t="str">
        <f>IF(ISBLANK(Table2[[#This Row],[Status]]), "No Data Entered", IFERROR(Table2[[#This Row],[Status]], "No Data Entered"))</f>
        <v>Ongoing</v>
      </c>
    </row>
    <row r="3085" spans="1:12" x14ac:dyDescent="0.3">
      <c r="A3085" s="1" t="str">
        <f>Table2[[#This Row],[Product_ID]]</f>
        <v>PRO8994</v>
      </c>
      <c r="B3085" s="1" t="str">
        <f>Table2[[#This Row],[Customer_ID]]</f>
        <v>CUST28309</v>
      </c>
      <c r="C3085" s="14" t="str">
        <f>Table2[[#This Row],[Date]]</f>
        <v>02/10/2025</v>
      </c>
      <c r="D3085" s="1" t="str">
        <f>TRIM(PROPER(Table2[[#This Row],[Product_Name]]))</f>
        <v>Printer</v>
      </c>
      <c r="E3085" s="1" t="str">
        <f>TRIM(PROPER(Table2[[#This Row],[Country]]))</f>
        <v>France</v>
      </c>
      <c r="F3085" s="1" t="str">
        <f>TRIM(PROPER(Table2[[#This Row],[Category]]))</f>
        <v>Computers</v>
      </c>
      <c r="G3085" s="1" t="str">
        <f>TRIM(PROPER(Table2[[#This Row],[Brand]]))</f>
        <v>Logitech</v>
      </c>
      <c r="H3085" s="1">
        <f>Table2[[#This Row],[Supplier_ID]]</f>
        <v>1027</v>
      </c>
      <c r="I3085" s="1">
        <f>Table2[[#This Row],[Market_Price]]</f>
        <v>833.51</v>
      </c>
      <c r="J3085" s="1">
        <f>Table2[[#This Row],[Selling_Price]]</f>
        <v>1020.62</v>
      </c>
      <c r="K3085" s="1">
        <f>Table2[[#This Row],[Quantity]]</f>
        <v>216</v>
      </c>
      <c r="L3085" s="1" t="str">
        <f>IF(ISBLANK(Table2[[#This Row],[Status]]), "No Data Entered", IFERROR(Table2[[#This Row],[Status]], "No Data Entered"))</f>
        <v>Ongoing</v>
      </c>
    </row>
    <row r="3086" spans="1:12" x14ac:dyDescent="0.3">
      <c r="A3086" s="1" t="str">
        <f>Table2[[#This Row],[Product_ID]]</f>
        <v>PRO1555</v>
      </c>
      <c r="B3086" s="1" t="str">
        <f>Table2[[#This Row],[Customer_ID]]</f>
        <v>CUST28310</v>
      </c>
      <c r="C3086" s="14" t="str">
        <f>Table2[[#This Row],[Date]]</f>
        <v>08/04/2020</v>
      </c>
      <c r="D3086" s="1" t="str">
        <f>TRIM(PROPER(Table2[[#This Row],[Product_Name]]))</f>
        <v>Tablet</v>
      </c>
      <c r="E3086" s="1" t="str">
        <f>TRIM(PROPER(Table2[[#This Row],[Country]]))</f>
        <v>Canada</v>
      </c>
      <c r="F3086" s="1" t="str">
        <f>TRIM(PROPER(Table2[[#This Row],[Category]]))</f>
        <v>Electronics</v>
      </c>
      <c r="G3086" s="1" t="str">
        <f>TRIM(PROPER(Table2[[#This Row],[Brand]]))</f>
        <v>Microsoft</v>
      </c>
      <c r="H3086" s="1">
        <f>Table2[[#This Row],[Supplier_ID]]</f>
        <v>1021</v>
      </c>
      <c r="I3086" s="1">
        <f>Table2[[#This Row],[Market_Price]]</f>
        <v>1732.5</v>
      </c>
      <c r="J3086" s="1">
        <f>Table2[[#This Row],[Selling_Price]]</f>
        <v>2635.37</v>
      </c>
      <c r="K3086" s="1">
        <f>Table2[[#This Row],[Quantity]]</f>
        <v>124</v>
      </c>
      <c r="L3086" s="1" t="str">
        <f>IF(ISBLANK(Table2[[#This Row],[Status]]), "No Data Entered", IFERROR(Table2[[#This Row],[Status]], "No Data Entered"))</f>
        <v>Ongoing</v>
      </c>
    </row>
    <row r="3087" spans="1:12" x14ac:dyDescent="0.3">
      <c r="A3087" s="1" t="str">
        <f>Table2[[#This Row],[Product_ID]]</f>
        <v>PRO1081</v>
      </c>
      <c r="B3087" s="1" t="str">
        <f>Table2[[#This Row],[Customer_ID]]</f>
        <v>CUST28335</v>
      </c>
      <c r="C3087" s="14" t="str">
        <f>Table2[[#This Row],[Date]]</f>
        <v>14/01/2025</v>
      </c>
      <c r="D3087" s="1" t="str">
        <f>TRIM(PROPER(Table2[[#This Row],[Product_Name]]))</f>
        <v>Smartphone</v>
      </c>
      <c r="E3087" s="1" t="str">
        <f>TRIM(PROPER(Table2[[#This Row],[Country]]))</f>
        <v>Japan</v>
      </c>
      <c r="F3087" s="1" t="str">
        <f>TRIM(PROPER(Table2[[#This Row],[Category]]))</f>
        <v>Accessories</v>
      </c>
      <c r="G3087" s="1" t="str">
        <f>TRIM(PROPER(Table2[[#This Row],[Brand]]))</f>
        <v>Samsung</v>
      </c>
      <c r="H3087" s="1">
        <f>Table2[[#This Row],[Supplier_ID]]</f>
        <v>1026</v>
      </c>
      <c r="I3087" s="1">
        <f>Table2[[#This Row],[Market_Price]]</f>
        <v>1239.95</v>
      </c>
      <c r="J3087" s="1">
        <f>Table2[[#This Row],[Selling_Price]]</f>
        <v>1408.17</v>
      </c>
      <c r="K3087" s="1">
        <f>Table2[[#This Row],[Quantity]]</f>
        <v>16</v>
      </c>
      <c r="L3087" s="1" t="str">
        <f>IF(ISBLANK(Table2[[#This Row],[Status]]), "No Data Entered", IFERROR(Table2[[#This Row],[Status]], "No Data Entered"))</f>
        <v>Ongoing</v>
      </c>
    </row>
    <row r="3088" spans="1:12" x14ac:dyDescent="0.3">
      <c r="A3088" s="1" t="str">
        <f>Table2[[#This Row],[Product_ID]]</f>
        <v>PRO1417</v>
      </c>
      <c r="B3088" s="1" t="str">
        <f>Table2[[#This Row],[Customer_ID]]</f>
        <v>CUST28355</v>
      </c>
      <c r="C3088" s="14" t="str">
        <f>Table2[[#This Row],[Date]]</f>
        <v>31/10/2023</v>
      </c>
      <c r="D3088" s="1" t="str">
        <f>TRIM(PROPER(Table2[[#This Row],[Product_Name]]))</f>
        <v>Smartwatch</v>
      </c>
      <c r="E3088" s="1" t="str">
        <f>TRIM(PROPER(Table2[[#This Row],[Country]]))</f>
        <v>Brazil</v>
      </c>
      <c r="F3088" s="1" t="str">
        <f>TRIM(PROPER(Table2[[#This Row],[Category]]))</f>
        <v>Computers</v>
      </c>
      <c r="G3088" s="1" t="str">
        <f>TRIM(PROPER(Table2[[#This Row],[Brand]]))</f>
        <v>Sony</v>
      </c>
      <c r="H3088" s="1">
        <f>Table2[[#This Row],[Supplier_ID]]</f>
        <v>1050</v>
      </c>
      <c r="I3088" s="1">
        <f>Table2[[#This Row],[Market_Price]]</f>
        <v>592.41999999999996</v>
      </c>
      <c r="J3088" s="1">
        <f>Table2[[#This Row],[Selling_Price]]</f>
        <v>1156.9000000000001</v>
      </c>
      <c r="K3088" s="1">
        <f>Table2[[#This Row],[Quantity]]</f>
        <v>220</v>
      </c>
      <c r="L3088" s="1" t="str">
        <f>IF(ISBLANK(Table2[[#This Row],[Status]]), "No Data Entered", IFERROR(Table2[[#This Row],[Status]], "No Data Entered"))</f>
        <v>Ongoing</v>
      </c>
    </row>
    <row r="3089" spans="1:12" x14ac:dyDescent="0.3">
      <c r="A3089" s="1" t="str">
        <f>Table2[[#This Row],[Product_ID]]</f>
        <v>PRO4906</v>
      </c>
      <c r="B3089" s="1" t="str">
        <f>Table2[[#This Row],[Customer_ID]]</f>
        <v>CUST28486</v>
      </c>
      <c r="C3089" s="14" t="str">
        <f>Table2[[#This Row],[Date]]</f>
        <v>28/10/2020</v>
      </c>
      <c r="D3089" s="1" t="str">
        <f>TRIM(PROPER(Table2[[#This Row],[Product_Name]]))</f>
        <v>Laptop</v>
      </c>
      <c r="E3089" s="1" t="str">
        <f>TRIM(PROPER(Table2[[#This Row],[Country]]))</f>
        <v>Usa</v>
      </c>
      <c r="F3089" s="1" t="str">
        <f>TRIM(PROPER(Table2[[#This Row],[Category]]))</f>
        <v>Accessories</v>
      </c>
      <c r="G3089" s="1" t="str">
        <f>TRIM(PROPER(Table2[[#This Row],[Brand]]))</f>
        <v>Logitech</v>
      </c>
      <c r="H3089" s="1">
        <f>Table2[[#This Row],[Supplier_ID]]</f>
        <v>1003</v>
      </c>
      <c r="I3089" s="1">
        <f>Table2[[#This Row],[Market_Price]]</f>
        <v>1688.04</v>
      </c>
      <c r="J3089" s="1">
        <f>Table2[[#This Row],[Selling_Price]]</f>
        <v>1948.98</v>
      </c>
      <c r="K3089" s="1">
        <f>Table2[[#This Row],[Quantity]]</f>
        <v>207</v>
      </c>
      <c r="L3089" s="1" t="str">
        <f>IF(ISBLANK(Table2[[#This Row],[Status]]), "No Data Entered", IFERROR(Table2[[#This Row],[Status]], "No Data Entered"))</f>
        <v>Ongoing</v>
      </c>
    </row>
    <row r="3090" spans="1:12" x14ac:dyDescent="0.3">
      <c r="A3090" s="1" t="str">
        <f>Table2[[#This Row],[Product_ID]]</f>
        <v>PRO4013</v>
      </c>
      <c r="B3090" s="1" t="str">
        <f>Table2[[#This Row],[Customer_ID]]</f>
        <v>CUST28547</v>
      </c>
      <c r="C3090" s="14" t="str">
        <f>Table2[[#This Row],[Date]]</f>
        <v>12/04/2023</v>
      </c>
      <c r="D3090" s="1" t="str">
        <f>TRIM(PROPER(Table2[[#This Row],[Product_Name]]))</f>
        <v>Tablet</v>
      </c>
      <c r="E3090" s="1" t="str">
        <f>TRIM(PROPER(Table2[[#This Row],[Country]]))</f>
        <v>Japan</v>
      </c>
      <c r="F3090" s="1" t="str">
        <f>TRIM(PROPER(Table2[[#This Row],[Category]]))</f>
        <v>Computers</v>
      </c>
      <c r="G3090" s="1" t="str">
        <f>TRIM(PROPER(Table2[[#This Row],[Brand]]))</f>
        <v>Sony</v>
      </c>
      <c r="H3090" s="1">
        <f>Table2[[#This Row],[Supplier_ID]]</f>
        <v>1086</v>
      </c>
      <c r="I3090" s="1">
        <f>Table2[[#This Row],[Market_Price]]</f>
        <v>1265.22</v>
      </c>
      <c r="J3090" s="1">
        <f>Table2[[#This Row],[Selling_Price]]</f>
        <v>1841.94</v>
      </c>
      <c r="K3090" s="1">
        <f>Table2[[#This Row],[Quantity]]</f>
        <v>283</v>
      </c>
      <c r="L3090" s="1" t="str">
        <f>IF(ISBLANK(Table2[[#This Row],[Status]]), "No Data Entered", IFERROR(Table2[[#This Row],[Status]], "No Data Entered"))</f>
        <v>Ongoing</v>
      </c>
    </row>
    <row r="3091" spans="1:12" x14ac:dyDescent="0.3">
      <c r="A3091" s="1" t="str">
        <f>Table2[[#This Row],[Product_ID]]</f>
        <v>PRO4713</v>
      </c>
      <c r="B3091" s="1" t="str">
        <f>Table2[[#This Row],[Customer_ID]]</f>
        <v>CUST28619</v>
      </c>
      <c r="C3091" s="14" t="str">
        <f>Table2[[#This Row],[Date]]</f>
        <v>31/07/2022</v>
      </c>
      <c r="D3091" s="1" t="str">
        <f>TRIM(PROPER(Table2[[#This Row],[Product_Name]]))</f>
        <v>Monitor</v>
      </c>
      <c r="E3091" s="1" t="str">
        <f>TRIM(PROPER(Table2[[#This Row],[Country]]))</f>
        <v>China</v>
      </c>
      <c r="F3091" s="1" t="str">
        <f>TRIM(PROPER(Table2[[#This Row],[Category]]))</f>
        <v>Accessories</v>
      </c>
      <c r="G3091" s="1" t="str">
        <f>TRIM(PROPER(Table2[[#This Row],[Brand]]))</f>
        <v>Lenovo</v>
      </c>
      <c r="H3091" s="1">
        <f>Table2[[#This Row],[Supplier_ID]]</f>
        <v>1057</v>
      </c>
      <c r="I3091" s="1">
        <f>Table2[[#This Row],[Market_Price]]</f>
        <v>86.93</v>
      </c>
      <c r="J3091" s="1">
        <f>Table2[[#This Row],[Selling_Price]]</f>
        <v>139.16</v>
      </c>
      <c r="K3091" s="1">
        <f>Table2[[#This Row],[Quantity]]</f>
        <v>113</v>
      </c>
      <c r="L3091" s="1" t="str">
        <f>IF(ISBLANK(Table2[[#This Row],[Status]]), "No Data Entered", IFERROR(Table2[[#This Row],[Status]], "No Data Entered"))</f>
        <v>Ongoing</v>
      </c>
    </row>
    <row r="3092" spans="1:12" x14ac:dyDescent="0.3">
      <c r="A3092" s="1" t="str">
        <f>Table2[[#This Row],[Product_ID]]</f>
        <v>PRO7595</v>
      </c>
      <c r="B3092" s="1" t="str">
        <f>Table2[[#This Row],[Customer_ID]]</f>
        <v>CUST28631</v>
      </c>
      <c r="C3092" s="14" t="str">
        <f>Table2[[#This Row],[Date]]</f>
        <v>24/11/2023</v>
      </c>
      <c r="D3092" s="1" t="str">
        <f>TRIM(PROPER(Table2[[#This Row],[Product_Name]]))</f>
        <v>Monitor</v>
      </c>
      <c r="E3092" s="1" t="str">
        <f>TRIM(PROPER(Table2[[#This Row],[Country]]))</f>
        <v>Uk</v>
      </c>
      <c r="F3092" s="1" t="str">
        <f>TRIM(PROPER(Table2[[#This Row],[Category]]))</f>
        <v>Electronics</v>
      </c>
      <c r="G3092" s="1" t="str">
        <f>TRIM(PROPER(Table2[[#This Row],[Brand]]))</f>
        <v>Lenovo</v>
      </c>
      <c r="H3092" s="1">
        <f>Table2[[#This Row],[Supplier_ID]]</f>
        <v>1059</v>
      </c>
      <c r="I3092" s="1">
        <f>Table2[[#This Row],[Market_Price]]</f>
        <v>118.18</v>
      </c>
      <c r="J3092" s="1">
        <f>Table2[[#This Row],[Selling_Price]]</f>
        <v>231.88</v>
      </c>
      <c r="K3092" s="1">
        <f>Table2[[#This Row],[Quantity]]</f>
        <v>397</v>
      </c>
      <c r="L3092" s="1" t="str">
        <f>IF(ISBLANK(Table2[[#This Row],[Status]]), "No Data Entered", IFERROR(Table2[[#This Row],[Status]], "No Data Entered"))</f>
        <v>Ongoing</v>
      </c>
    </row>
    <row r="3093" spans="1:12" x14ac:dyDescent="0.3">
      <c r="A3093" s="1" t="str">
        <f>Table2[[#This Row],[Product_ID]]</f>
        <v>PRO6083</v>
      </c>
      <c r="B3093" s="1" t="str">
        <f>Table2[[#This Row],[Customer_ID]]</f>
        <v>CUST28652</v>
      </c>
      <c r="C3093" s="14" t="str">
        <f>Table2[[#This Row],[Date]]</f>
        <v>24/05/2022</v>
      </c>
      <c r="D3093" s="1" t="str">
        <f>TRIM(PROPER(Table2[[#This Row],[Product_Name]]))</f>
        <v>Mouse</v>
      </c>
      <c r="E3093" s="1" t="str">
        <f>TRIM(PROPER(Table2[[#This Row],[Country]]))</f>
        <v>Brazil</v>
      </c>
      <c r="F3093" s="1" t="str">
        <f>TRIM(PROPER(Table2[[#This Row],[Category]]))</f>
        <v>Computers</v>
      </c>
      <c r="G3093" s="1" t="str">
        <f>TRIM(PROPER(Table2[[#This Row],[Brand]]))</f>
        <v>Dell</v>
      </c>
      <c r="H3093" s="1">
        <f>Table2[[#This Row],[Supplier_ID]]</f>
        <v>1045</v>
      </c>
      <c r="I3093" s="1">
        <f>Table2[[#This Row],[Market_Price]]</f>
        <v>571.08000000000004</v>
      </c>
      <c r="J3093" s="1">
        <f>Table2[[#This Row],[Selling_Price]]</f>
        <v>852.23</v>
      </c>
      <c r="K3093" s="1">
        <f>Table2[[#This Row],[Quantity]]</f>
        <v>404</v>
      </c>
      <c r="L3093" s="1" t="str">
        <f>IF(ISBLANK(Table2[[#This Row],[Status]]), "No Data Entered", IFERROR(Table2[[#This Row],[Status]], "No Data Entered"))</f>
        <v>Ongoing</v>
      </c>
    </row>
    <row r="3094" spans="1:12" x14ac:dyDescent="0.3">
      <c r="A3094" s="1" t="str">
        <f>Table2[[#This Row],[Product_ID]]</f>
        <v>PRO5302</v>
      </c>
      <c r="B3094" s="1" t="str">
        <f>Table2[[#This Row],[Customer_ID]]</f>
        <v>CUST28688</v>
      </c>
      <c r="C3094" s="14" t="str">
        <f>Table2[[#This Row],[Date]]</f>
        <v>11/02/2024</v>
      </c>
      <c r="D3094" s="1" t="str">
        <f>TRIM(PROPER(Table2[[#This Row],[Product_Name]]))</f>
        <v>Printer</v>
      </c>
      <c r="E3094" s="1" t="str">
        <f>TRIM(PROPER(Table2[[#This Row],[Country]]))</f>
        <v>Uk</v>
      </c>
      <c r="F3094" s="1" t="str">
        <f>TRIM(PROPER(Table2[[#This Row],[Category]]))</f>
        <v>Wearables</v>
      </c>
      <c r="G3094" s="1" t="str">
        <f>TRIM(PROPER(Table2[[#This Row],[Brand]]))</f>
        <v>Lenovo</v>
      </c>
      <c r="H3094" s="1">
        <f>Table2[[#This Row],[Supplier_ID]]</f>
        <v>1092</v>
      </c>
      <c r="I3094" s="1">
        <f>Table2[[#This Row],[Market_Price]]</f>
        <v>531.24</v>
      </c>
      <c r="J3094" s="1">
        <f>Table2[[#This Row],[Selling_Price]]</f>
        <v>1056.55</v>
      </c>
      <c r="K3094" s="1">
        <f>Table2[[#This Row],[Quantity]]</f>
        <v>429</v>
      </c>
      <c r="L3094" s="1" t="str">
        <f>IF(ISBLANK(Table2[[#This Row],[Status]]), "No Data Entered", IFERROR(Table2[[#This Row],[Status]], "No Data Entered"))</f>
        <v>Ongoing</v>
      </c>
    </row>
    <row r="3095" spans="1:12" x14ac:dyDescent="0.3">
      <c r="A3095" s="1" t="str">
        <f>Table2[[#This Row],[Product_ID]]</f>
        <v>PRO6304</v>
      </c>
      <c r="B3095" s="1" t="str">
        <f>Table2[[#This Row],[Customer_ID]]</f>
        <v>CUST28696</v>
      </c>
      <c r="C3095" s="14" t="str">
        <f>Table2[[#This Row],[Date]]</f>
        <v>15/09/2022</v>
      </c>
      <c r="D3095" s="1" t="str">
        <f>TRIM(PROPER(Table2[[#This Row],[Product_Name]]))</f>
        <v>Camera</v>
      </c>
      <c r="E3095" s="1" t="str">
        <f>TRIM(PROPER(Table2[[#This Row],[Country]]))</f>
        <v>Japan</v>
      </c>
      <c r="F3095" s="1" t="str">
        <f>TRIM(PROPER(Table2[[#This Row],[Category]]))</f>
        <v>Electronics</v>
      </c>
      <c r="G3095" s="1" t="str">
        <f>TRIM(PROPER(Table2[[#This Row],[Brand]]))</f>
        <v>Logitech</v>
      </c>
      <c r="H3095" s="1">
        <f>Table2[[#This Row],[Supplier_ID]]</f>
        <v>1027</v>
      </c>
      <c r="I3095" s="1">
        <f>Table2[[#This Row],[Market_Price]]</f>
        <v>1662.3</v>
      </c>
      <c r="J3095" s="1">
        <f>Table2[[#This Row],[Selling_Price]]</f>
        <v>3287</v>
      </c>
      <c r="K3095" s="1">
        <f>Table2[[#This Row],[Quantity]]</f>
        <v>154</v>
      </c>
      <c r="L3095" s="1" t="str">
        <f>IF(ISBLANK(Table2[[#This Row],[Status]]), "No Data Entered", IFERROR(Table2[[#This Row],[Status]], "No Data Entered"))</f>
        <v>Ongoing</v>
      </c>
    </row>
    <row r="3096" spans="1:12" x14ac:dyDescent="0.3">
      <c r="A3096" s="1" t="str">
        <f>Table2[[#This Row],[Product_ID]]</f>
        <v>PRO7207</v>
      </c>
      <c r="B3096" s="1" t="str">
        <f>Table2[[#This Row],[Customer_ID]]</f>
        <v>CUST28705</v>
      </c>
      <c r="C3096" s="14" t="str">
        <f>Table2[[#This Row],[Date]]</f>
        <v>10/12/2024</v>
      </c>
      <c r="D3096" s="1" t="str">
        <f>TRIM(PROPER(Table2[[#This Row],[Product_Name]]))</f>
        <v>Keyboard</v>
      </c>
      <c r="E3096" s="1" t="str">
        <f>TRIM(PROPER(Table2[[#This Row],[Country]]))</f>
        <v>Usa</v>
      </c>
      <c r="F3096" s="1" t="str">
        <f>TRIM(PROPER(Table2[[#This Row],[Category]]))</f>
        <v>Electronics</v>
      </c>
      <c r="G3096" s="1" t="str">
        <f>TRIM(PROPER(Table2[[#This Row],[Brand]]))</f>
        <v>Hp</v>
      </c>
      <c r="H3096" s="1">
        <f>Table2[[#This Row],[Supplier_ID]]</f>
        <v>1010</v>
      </c>
      <c r="I3096" s="1">
        <f>Table2[[#This Row],[Market_Price]]</f>
        <v>1341.65</v>
      </c>
      <c r="J3096" s="1">
        <f>Table2[[#This Row],[Selling_Price]]</f>
        <v>2413.2399999999998</v>
      </c>
      <c r="K3096" s="1">
        <f>Table2[[#This Row],[Quantity]]</f>
        <v>235</v>
      </c>
      <c r="L3096" s="1" t="str">
        <f>IF(ISBLANK(Table2[[#This Row],[Status]]), "No Data Entered", IFERROR(Table2[[#This Row],[Status]], "No Data Entered"))</f>
        <v>Ongoing</v>
      </c>
    </row>
    <row r="3097" spans="1:12" x14ac:dyDescent="0.3">
      <c r="A3097" s="1" t="str">
        <f>Table2[[#This Row],[Product_ID]]</f>
        <v>PRO3918</v>
      </c>
      <c r="B3097" s="1" t="str">
        <f>Table2[[#This Row],[Customer_ID]]</f>
        <v>CUST28728</v>
      </c>
      <c r="C3097" s="14" t="str">
        <f>Table2[[#This Row],[Date]]</f>
        <v>07/04/2021</v>
      </c>
      <c r="D3097" s="1" t="str">
        <f>TRIM(PROPER(Table2[[#This Row],[Product_Name]]))</f>
        <v>Monitor</v>
      </c>
      <c r="E3097" s="1" t="str">
        <f>TRIM(PROPER(Table2[[#This Row],[Country]]))</f>
        <v>India</v>
      </c>
      <c r="F3097" s="1" t="str">
        <f>TRIM(PROPER(Table2[[#This Row],[Category]]))</f>
        <v>Electronics</v>
      </c>
      <c r="G3097" s="1" t="str">
        <f>TRIM(PROPER(Table2[[#This Row],[Brand]]))</f>
        <v>Canon</v>
      </c>
      <c r="H3097" s="1">
        <f>Table2[[#This Row],[Supplier_ID]]</f>
        <v>1060</v>
      </c>
      <c r="I3097" s="1">
        <f>Table2[[#This Row],[Market_Price]]</f>
        <v>1105.05</v>
      </c>
      <c r="J3097" s="1">
        <f>Table2[[#This Row],[Selling_Price]]</f>
        <v>1791.03</v>
      </c>
      <c r="K3097" s="1">
        <f>Table2[[#This Row],[Quantity]]</f>
        <v>45</v>
      </c>
      <c r="L3097" s="1" t="str">
        <f>IF(ISBLANK(Table2[[#This Row],[Status]]), "No Data Entered", IFERROR(Table2[[#This Row],[Status]], "No Data Entered"))</f>
        <v>Ongoing</v>
      </c>
    </row>
    <row r="3098" spans="1:12" x14ac:dyDescent="0.3">
      <c r="A3098" s="1" t="str">
        <f>Table2[[#This Row],[Product_ID]]</f>
        <v>PRO8501</v>
      </c>
      <c r="B3098" s="1" t="str">
        <f>Table2[[#This Row],[Customer_ID]]</f>
        <v>CUST28744</v>
      </c>
      <c r="C3098" s="14" t="str">
        <f>Table2[[#This Row],[Date]]</f>
        <v>11/01/2025</v>
      </c>
      <c r="D3098" s="1" t="str">
        <f>TRIM(PROPER(Table2[[#This Row],[Product_Name]]))</f>
        <v>Monitor</v>
      </c>
      <c r="E3098" s="1" t="str">
        <f>TRIM(PROPER(Table2[[#This Row],[Country]]))</f>
        <v>Usa</v>
      </c>
      <c r="F3098" s="1" t="str">
        <f>TRIM(PROPER(Table2[[#This Row],[Category]]))</f>
        <v>Electronics</v>
      </c>
      <c r="G3098" s="1" t="str">
        <f>TRIM(PROPER(Table2[[#This Row],[Brand]]))</f>
        <v>Dell</v>
      </c>
      <c r="H3098" s="1">
        <f>Table2[[#This Row],[Supplier_ID]]</f>
        <v>1010</v>
      </c>
      <c r="I3098" s="1">
        <f>Table2[[#This Row],[Market_Price]]</f>
        <v>1366.69</v>
      </c>
      <c r="J3098" s="1">
        <f>Table2[[#This Row],[Selling_Price]]</f>
        <v>2524.44</v>
      </c>
      <c r="K3098" s="1">
        <f>Table2[[#This Row],[Quantity]]</f>
        <v>455</v>
      </c>
      <c r="L3098" s="1" t="str">
        <f>IF(ISBLANK(Table2[[#This Row],[Status]]), "No Data Entered", IFERROR(Table2[[#This Row],[Status]], "No Data Entered"))</f>
        <v>Ongoing</v>
      </c>
    </row>
    <row r="3099" spans="1:12" x14ac:dyDescent="0.3">
      <c r="A3099" s="1" t="str">
        <f>Table2[[#This Row],[Product_ID]]</f>
        <v>PRO4809</v>
      </c>
      <c r="B3099" s="1" t="str">
        <f>Table2[[#This Row],[Customer_ID]]</f>
        <v>CUST28780</v>
      </c>
      <c r="C3099" s="14" t="str">
        <f>Table2[[#This Row],[Date]]</f>
        <v>04/12/2023</v>
      </c>
      <c r="D3099" s="1" t="str">
        <f>TRIM(PROPER(Table2[[#This Row],[Product_Name]]))</f>
        <v>Printer</v>
      </c>
      <c r="E3099" s="1" t="str">
        <f>TRIM(PROPER(Table2[[#This Row],[Country]]))</f>
        <v>Uk</v>
      </c>
      <c r="F3099" s="1" t="str">
        <f>TRIM(PROPER(Table2[[#This Row],[Category]]))</f>
        <v>Accessories</v>
      </c>
      <c r="G3099" s="1" t="str">
        <f>TRIM(PROPER(Table2[[#This Row],[Brand]]))</f>
        <v>Samsung</v>
      </c>
      <c r="H3099" s="1">
        <f>Table2[[#This Row],[Supplier_ID]]</f>
        <v>1093</v>
      </c>
      <c r="I3099" s="1">
        <f>Table2[[#This Row],[Market_Price]]</f>
        <v>1031.68</v>
      </c>
      <c r="J3099" s="1">
        <f>Table2[[#This Row],[Selling_Price]]</f>
        <v>1603.44</v>
      </c>
      <c r="K3099" s="1">
        <f>Table2[[#This Row],[Quantity]]</f>
        <v>151</v>
      </c>
      <c r="L3099" s="1" t="str">
        <f>IF(ISBLANK(Table2[[#This Row],[Status]]), "No Data Entered", IFERROR(Table2[[#This Row],[Status]], "No Data Entered"))</f>
        <v>Ongoing</v>
      </c>
    </row>
    <row r="3100" spans="1:12" x14ac:dyDescent="0.3">
      <c r="A3100" s="1" t="str">
        <f>Table2[[#This Row],[Product_ID]]</f>
        <v>PRO8389</v>
      </c>
      <c r="B3100" s="1" t="str">
        <f>Table2[[#This Row],[Customer_ID]]</f>
        <v>CUST28817</v>
      </c>
      <c r="C3100" s="14" t="str">
        <f>Table2[[#This Row],[Date]]</f>
        <v>11/04/2022</v>
      </c>
      <c r="D3100" s="1" t="str">
        <f>TRIM(PROPER(Table2[[#This Row],[Product_Name]]))</f>
        <v>Mouse</v>
      </c>
      <c r="E3100" s="1" t="str">
        <f>TRIM(PROPER(Table2[[#This Row],[Country]]))</f>
        <v>Usa</v>
      </c>
      <c r="F3100" s="1" t="str">
        <f>TRIM(PROPER(Table2[[#This Row],[Category]]))</f>
        <v>Electronics</v>
      </c>
      <c r="G3100" s="1" t="str">
        <f>TRIM(PROPER(Table2[[#This Row],[Brand]]))</f>
        <v>Samsung</v>
      </c>
      <c r="H3100" s="1">
        <f>Table2[[#This Row],[Supplier_ID]]</f>
        <v>1047</v>
      </c>
      <c r="I3100" s="1">
        <f>Table2[[#This Row],[Market_Price]]</f>
        <v>1507.15</v>
      </c>
      <c r="J3100" s="1">
        <f>Table2[[#This Row],[Selling_Price]]</f>
        <v>1774.16</v>
      </c>
      <c r="K3100" s="1">
        <f>Table2[[#This Row],[Quantity]]</f>
        <v>347</v>
      </c>
      <c r="L3100" s="1" t="str">
        <f>IF(ISBLANK(Table2[[#This Row],[Status]]), "No Data Entered", IFERROR(Table2[[#This Row],[Status]], "No Data Entered"))</f>
        <v>Ongoing</v>
      </c>
    </row>
    <row r="3101" spans="1:12" x14ac:dyDescent="0.3">
      <c r="A3101" s="1" t="str">
        <f>Table2[[#This Row],[Product_ID]]</f>
        <v>PRO5835</v>
      </c>
      <c r="B3101" s="1" t="str">
        <f>Table2[[#This Row],[Customer_ID]]</f>
        <v>CUST28952</v>
      </c>
      <c r="C3101" s="14" t="str">
        <f>Table2[[#This Row],[Date]]</f>
        <v>15/10/2025</v>
      </c>
      <c r="D3101" s="1" t="str">
        <f>TRIM(PROPER(Table2[[#This Row],[Product_Name]]))</f>
        <v>Camera</v>
      </c>
      <c r="E3101" s="1" t="str">
        <f>TRIM(PROPER(Table2[[#This Row],[Country]]))</f>
        <v>Canada</v>
      </c>
      <c r="F3101" s="1" t="str">
        <f>TRIM(PROPER(Table2[[#This Row],[Category]]))</f>
        <v>Accessories</v>
      </c>
      <c r="G3101" s="1" t="str">
        <f>TRIM(PROPER(Table2[[#This Row],[Brand]]))</f>
        <v>Lenovo</v>
      </c>
      <c r="H3101" s="1">
        <f>Table2[[#This Row],[Supplier_ID]]</f>
        <v>1028</v>
      </c>
      <c r="I3101" s="1">
        <f>Table2[[#This Row],[Market_Price]]</f>
        <v>258.02</v>
      </c>
      <c r="J3101" s="1">
        <f>Table2[[#This Row],[Selling_Price]]</f>
        <v>384.48</v>
      </c>
      <c r="K3101" s="1">
        <f>Table2[[#This Row],[Quantity]]</f>
        <v>313</v>
      </c>
      <c r="L3101" s="1" t="str">
        <f>IF(ISBLANK(Table2[[#This Row],[Status]]), "No Data Entered", IFERROR(Table2[[#This Row],[Status]], "No Data Entered"))</f>
        <v>Ongoing</v>
      </c>
    </row>
    <row r="3102" spans="1:12" x14ac:dyDescent="0.3">
      <c r="A3102" s="1" t="str">
        <f>Table2[[#This Row],[Product_ID]]</f>
        <v>PRO2386</v>
      </c>
      <c r="B3102" s="1" t="str">
        <f>Table2[[#This Row],[Customer_ID]]</f>
        <v>CUST28962</v>
      </c>
      <c r="C3102" s="14" t="str">
        <f>Table2[[#This Row],[Date]]</f>
        <v>19/02/2022</v>
      </c>
      <c r="D3102" s="1" t="str">
        <f>TRIM(PROPER(Table2[[#This Row],[Product_Name]]))</f>
        <v>Camera</v>
      </c>
      <c r="E3102" s="1" t="str">
        <f>TRIM(PROPER(Table2[[#This Row],[Country]]))</f>
        <v>Australia</v>
      </c>
      <c r="F3102" s="1" t="str">
        <f>TRIM(PROPER(Table2[[#This Row],[Category]]))</f>
        <v>Wearables</v>
      </c>
      <c r="G3102" s="1" t="str">
        <f>TRIM(PROPER(Table2[[#This Row],[Brand]]))</f>
        <v>Apple</v>
      </c>
      <c r="H3102" s="1">
        <f>Table2[[#This Row],[Supplier_ID]]</f>
        <v>1039</v>
      </c>
      <c r="I3102" s="1">
        <f>Table2[[#This Row],[Market_Price]]</f>
        <v>333.04</v>
      </c>
      <c r="J3102" s="1">
        <f>Table2[[#This Row],[Selling_Price]]</f>
        <v>630.69000000000005</v>
      </c>
      <c r="K3102" s="1">
        <f>Table2[[#This Row],[Quantity]]</f>
        <v>234</v>
      </c>
      <c r="L3102" s="1" t="str">
        <f>IF(ISBLANK(Table2[[#This Row],[Status]]), "No Data Entered", IFERROR(Table2[[#This Row],[Status]], "No Data Entered"))</f>
        <v>Ongoing</v>
      </c>
    </row>
    <row r="3103" spans="1:12" x14ac:dyDescent="0.3">
      <c r="A3103" s="1" t="str">
        <f>Table2[[#This Row],[Product_ID]]</f>
        <v>PRO4798</v>
      </c>
      <c r="B3103" s="1" t="str">
        <f>Table2[[#This Row],[Customer_ID]]</f>
        <v>CUST29172</v>
      </c>
      <c r="C3103" s="14" t="str">
        <f>Table2[[#This Row],[Date]]</f>
        <v>18/01/2020</v>
      </c>
      <c r="D3103" s="1" t="str">
        <f>TRIM(PROPER(Table2[[#This Row],[Product_Name]]))</f>
        <v>Headphones</v>
      </c>
      <c r="E3103" s="1" t="str">
        <f>TRIM(PROPER(Table2[[#This Row],[Country]]))</f>
        <v>Usa</v>
      </c>
      <c r="F3103" s="1" t="str">
        <f>TRIM(PROPER(Table2[[#This Row],[Category]]))</f>
        <v>Wearables</v>
      </c>
      <c r="G3103" s="1" t="str">
        <f>TRIM(PROPER(Table2[[#This Row],[Brand]]))</f>
        <v>Lenovo</v>
      </c>
      <c r="H3103" s="1">
        <f>Table2[[#This Row],[Supplier_ID]]</f>
        <v>1075</v>
      </c>
      <c r="I3103" s="1">
        <f>Table2[[#This Row],[Market_Price]]</f>
        <v>1870.66</v>
      </c>
      <c r="J3103" s="1">
        <f>Table2[[#This Row],[Selling_Price]]</f>
        <v>3420.01</v>
      </c>
      <c r="K3103" s="1">
        <f>Table2[[#This Row],[Quantity]]</f>
        <v>189</v>
      </c>
      <c r="L3103" s="1" t="str">
        <f>IF(ISBLANK(Table2[[#This Row],[Status]]), "No Data Entered", IFERROR(Table2[[#This Row],[Status]], "No Data Entered"))</f>
        <v>Ongoing</v>
      </c>
    </row>
    <row r="3104" spans="1:12" x14ac:dyDescent="0.3">
      <c r="A3104" s="1" t="str">
        <f>Table2[[#This Row],[Product_ID]]</f>
        <v>PRO2453</v>
      </c>
      <c r="B3104" s="1" t="str">
        <f>Table2[[#This Row],[Customer_ID]]</f>
        <v>CUST29184</v>
      </c>
      <c r="C3104" s="14" t="str">
        <f>Table2[[#This Row],[Date]]</f>
        <v>21/09/2020</v>
      </c>
      <c r="D3104" s="1" t="str">
        <f>TRIM(PROPER(Table2[[#This Row],[Product_Name]]))</f>
        <v>Camera</v>
      </c>
      <c r="E3104" s="1" t="str">
        <f>TRIM(PROPER(Table2[[#This Row],[Country]]))</f>
        <v>Canada</v>
      </c>
      <c r="F3104" s="1" t="str">
        <f>TRIM(PROPER(Table2[[#This Row],[Category]]))</f>
        <v>Office Supplies</v>
      </c>
      <c r="G3104" s="1" t="str">
        <f>TRIM(PROPER(Table2[[#This Row],[Brand]]))</f>
        <v>Microsoft</v>
      </c>
      <c r="H3104" s="1">
        <f>Table2[[#This Row],[Supplier_ID]]</f>
        <v>1090</v>
      </c>
      <c r="I3104" s="1">
        <f>Table2[[#This Row],[Market_Price]]</f>
        <v>854.23</v>
      </c>
      <c r="J3104" s="1">
        <f>Table2[[#This Row],[Selling_Price]]</f>
        <v>1037.03</v>
      </c>
      <c r="K3104" s="1">
        <f>Table2[[#This Row],[Quantity]]</f>
        <v>346</v>
      </c>
      <c r="L3104" s="1" t="str">
        <f>IF(ISBLANK(Table2[[#This Row],[Status]]), "No Data Entered", IFERROR(Table2[[#This Row],[Status]], "No Data Entered"))</f>
        <v>Ongoing</v>
      </c>
    </row>
    <row r="3105" spans="1:12" x14ac:dyDescent="0.3">
      <c r="A3105" s="1" t="str">
        <f>Table2[[#This Row],[Product_ID]]</f>
        <v>PRO8139</v>
      </c>
      <c r="B3105" s="1" t="str">
        <f>Table2[[#This Row],[Customer_ID]]</f>
        <v>CUST29273</v>
      </c>
      <c r="C3105" s="14" t="str">
        <f>Table2[[#This Row],[Date]]</f>
        <v>30/12/2021</v>
      </c>
      <c r="D3105" s="1" t="str">
        <f>TRIM(PROPER(Table2[[#This Row],[Product_Name]]))</f>
        <v>Laptop</v>
      </c>
      <c r="E3105" s="1" t="str">
        <f>TRIM(PROPER(Table2[[#This Row],[Country]]))</f>
        <v>China</v>
      </c>
      <c r="F3105" s="1" t="str">
        <f>TRIM(PROPER(Table2[[#This Row],[Category]]))</f>
        <v>Accessories</v>
      </c>
      <c r="G3105" s="1" t="str">
        <f>TRIM(PROPER(Table2[[#This Row],[Brand]]))</f>
        <v>Samsung</v>
      </c>
      <c r="H3105" s="1">
        <f>Table2[[#This Row],[Supplier_ID]]</f>
        <v>1015</v>
      </c>
      <c r="I3105" s="1">
        <f>Table2[[#This Row],[Market_Price]]</f>
        <v>1272.1099999999999</v>
      </c>
      <c r="J3105" s="1">
        <f>Table2[[#This Row],[Selling_Price]]</f>
        <v>1762.26</v>
      </c>
      <c r="K3105" s="1">
        <f>Table2[[#This Row],[Quantity]]</f>
        <v>151</v>
      </c>
      <c r="L3105" s="1" t="str">
        <f>IF(ISBLANK(Table2[[#This Row],[Status]]), "No Data Entered", IFERROR(Table2[[#This Row],[Status]], "No Data Entered"))</f>
        <v>Ongoing</v>
      </c>
    </row>
    <row r="3106" spans="1:12" x14ac:dyDescent="0.3">
      <c r="A3106" s="1" t="str">
        <f>Table2[[#This Row],[Product_ID]]</f>
        <v>PRO1239</v>
      </c>
      <c r="B3106" s="1" t="str">
        <f>Table2[[#This Row],[Customer_ID]]</f>
        <v>CUST29288</v>
      </c>
      <c r="C3106" s="14" t="str">
        <f>Table2[[#This Row],[Date]]</f>
        <v>09/02/2020</v>
      </c>
      <c r="D3106" s="1" t="str">
        <f>TRIM(PROPER(Table2[[#This Row],[Product_Name]]))</f>
        <v>Smartphone</v>
      </c>
      <c r="E3106" s="1" t="str">
        <f>TRIM(PROPER(Table2[[#This Row],[Country]]))</f>
        <v>India</v>
      </c>
      <c r="F3106" s="1" t="str">
        <f>TRIM(PROPER(Table2[[#This Row],[Category]]))</f>
        <v>Wearables</v>
      </c>
      <c r="G3106" s="1" t="str">
        <f>TRIM(PROPER(Table2[[#This Row],[Brand]]))</f>
        <v>Microsoft</v>
      </c>
      <c r="H3106" s="1">
        <f>Table2[[#This Row],[Supplier_ID]]</f>
        <v>1076</v>
      </c>
      <c r="I3106" s="1">
        <f>Table2[[#This Row],[Market_Price]]</f>
        <v>1529.24</v>
      </c>
      <c r="J3106" s="1">
        <f>Table2[[#This Row],[Selling_Price]]</f>
        <v>2360.06</v>
      </c>
      <c r="K3106" s="1">
        <f>Table2[[#This Row],[Quantity]]</f>
        <v>266</v>
      </c>
      <c r="L3106" s="1" t="str">
        <f>IF(ISBLANK(Table2[[#This Row],[Status]]), "No Data Entered", IFERROR(Table2[[#This Row],[Status]], "No Data Entered"))</f>
        <v>Ongoing</v>
      </c>
    </row>
    <row r="3107" spans="1:12" x14ac:dyDescent="0.3">
      <c r="A3107" s="1" t="str">
        <f>Table2[[#This Row],[Product_ID]]</f>
        <v>PRO7846</v>
      </c>
      <c r="B3107" s="1" t="str">
        <f>Table2[[#This Row],[Customer_ID]]</f>
        <v>CUST29395</v>
      </c>
      <c r="C3107" s="14" t="str">
        <f>Table2[[#This Row],[Date]]</f>
        <v>12/02/2023</v>
      </c>
      <c r="D3107" s="1" t="str">
        <f>TRIM(PROPER(Table2[[#This Row],[Product_Name]]))</f>
        <v>Headphones</v>
      </c>
      <c r="E3107" s="1" t="str">
        <f>TRIM(PROPER(Table2[[#This Row],[Country]]))</f>
        <v>Canada</v>
      </c>
      <c r="F3107" s="1" t="str">
        <f>TRIM(PROPER(Table2[[#This Row],[Category]]))</f>
        <v>Accessories</v>
      </c>
      <c r="G3107" s="1" t="str">
        <f>TRIM(PROPER(Table2[[#This Row],[Brand]]))</f>
        <v>Samsung</v>
      </c>
      <c r="H3107" s="1">
        <f>Table2[[#This Row],[Supplier_ID]]</f>
        <v>1005</v>
      </c>
      <c r="I3107" s="1">
        <f>Table2[[#This Row],[Market_Price]]</f>
        <v>150.26</v>
      </c>
      <c r="J3107" s="1">
        <f>Table2[[#This Row],[Selling_Price]]</f>
        <v>222.32</v>
      </c>
      <c r="K3107" s="1">
        <f>Table2[[#This Row],[Quantity]]</f>
        <v>49</v>
      </c>
      <c r="L3107" s="1" t="str">
        <f>IF(ISBLANK(Table2[[#This Row],[Status]]), "No Data Entered", IFERROR(Table2[[#This Row],[Status]], "No Data Entered"))</f>
        <v>Ongoing</v>
      </c>
    </row>
    <row r="3108" spans="1:12" x14ac:dyDescent="0.3">
      <c r="A3108" s="1" t="str">
        <f>Table2[[#This Row],[Product_ID]]</f>
        <v>PRO6426</v>
      </c>
      <c r="B3108" s="1" t="str">
        <f>Table2[[#This Row],[Customer_ID]]</f>
        <v>CUST29497</v>
      </c>
      <c r="C3108" s="14" t="str">
        <f>Table2[[#This Row],[Date]]</f>
        <v>11/08/2024</v>
      </c>
      <c r="D3108" s="1" t="str">
        <f>TRIM(PROPER(Table2[[#This Row],[Product_Name]]))</f>
        <v>Tablet</v>
      </c>
      <c r="E3108" s="1" t="str">
        <f>TRIM(PROPER(Table2[[#This Row],[Country]]))</f>
        <v>Japan</v>
      </c>
      <c r="F3108" s="1" t="str">
        <f>TRIM(PROPER(Table2[[#This Row],[Category]]))</f>
        <v>Computers</v>
      </c>
      <c r="G3108" s="1" t="str">
        <f>TRIM(PROPER(Table2[[#This Row],[Brand]]))</f>
        <v>Sony</v>
      </c>
      <c r="H3108" s="1">
        <f>Table2[[#This Row],[Supplier_ID]]</f>
        <v>1031</v>
      </c>
      <c r="I3108" s="1">
        <f>Table2[[#This Row],[Market_Price]]</f>
        <v>1954.26</v>
      </c>
      <c r="J3108" s="1">
        <f>Table2[[#This Row],[Selling_Price]]</f>
        <v>2931.08</v>
      </c>
      <c r="K3108" s="1">
        <f>Table2[[#This Row],[Quantity]]</f>
        <v>298</v>
      </c>
      <c r="L3108" s="1" t="str">
        <f>IF(ISBLANK(Table2[[#This Row],[Status]]), "No Data Entered", IFERROR(Table2[[#This Row],[Status]], "No Data Entered"))</f>
        <v>Ongoing</v>
      </c>
    </row>
    <row r="3109" spans="1:12" x14ac:dyDescent="0.3">
      <c r="A3109" s="1" t="str">
        <f>Table2[[#This Row],[Product_ID]]</f>
        <v>PRO6685</v>
      </c>
      <c r="B3109" s="1" t="str">
        <f>Table2[[#This Row],[Customer_ID]]</f>
        <v>CUST29853</v>
      </c>
      <c r="C3109" s="14" t="str">
        <f>Table2[[#This Row],[Date]]</f>
        <v>04/01/2025</v>
      </c>
      <c r="D3109" s="1" t="str">
        <f>TRIM(PROPER(Table2[[#This Row],[Product_Name]]))</f>
        <v>Smartphone</v>
      </c>
      <c r="E3109" s="1" t="str">
        <f>TRIM(PROPER(Table2[[#This Row],[Country]]))</f>
        <v>Australia</v>
      </c>
      <c r="F3109" s="1" t="str">
        <f>TRIM(PROPER(Table2[[#This Row],[Category]]))</f>
        <v>Electronics</v>
      </c>
      <c r="G3109" s="1" t="str">
        <f>TRIM(PROPER(Table2[[#This Row],[Brand]]))</f>
        <v>Sony</v>
      </c>
      <c r="H3109" s="1">
        <f>Table2[[#This Row],[Supplier_ID]]</f>
        <v>1071</v>
      </c>
      <c r="I3109" s="1">
        <f>Table2[[#This Row],[Market_Price]]</f>
        <v>879.47</v>
      </c>
      <c r="J3109" s="1">
        <f>Table2[[#This Row],[Selling_Price]]</f>
        <v>1396.01</v>
      </c>
      <c r="K3109" s="1">
        <f>Table2[[#This Row],[Quantity]]</f>
        <v>313</v>
      </c>
      <c r="L3109" s="1" t="str">
        <f>IF(ISBLANK(Table2[[#This Row],[Status]]), "No Data Entered", IFERROR(Table2[[#This Row],[Status]], "No Data Entered"))</f>
        <v>Ongoing</v>
      </c>
    </row>
    <row r="3110" spans="1:12" x14ac:dyDescent="0.3">
      <c r="A3110" s="1" t="str">
        <f>Table2[[#This Row],[Product_ID]]</f>
        <v>PRO5050</v>
      </c>
      <c r="B3110" s="1" t="str">
        <f>Table2[[#This Row],[Customer_ID]]</f>
        <v>CUST29885</v>
      </c>
      <c r="C3110" s="14" t="str">
        <f>Table2[[#This Row],[Date]]</f>
        <v>06/10/2024</v>
      </c>
      <c r="D3110" s="1" t="str">
        <f>TRIM(PROPER(Table2[[#This Row],[Product_Name]]))</f>
        <v>Smartphone</v>
      </c>
      <c r="E3110" s="1" t="str">
        <f>TRIM(PROPER(Table2[[#This Row],[Country]]))</f>
        <v>Uk</v>
      </c>
      <c r="F3110" s="1" t="str">
        <f>TRIM(PROPER(Table2[[#This Row],[Category]]))</f>
        <v>Electronics</v>
      </c>
      <c r="G3110" s="1" t="str">
        <f>TRIM(PROPER(Table2[[#This Row],[Brand]]))</f>
        <v>Samsung</v>
      </c>
      <c r="H3110" s="1">
        <f>Table2[[#This Row],[Supplier_ID]]</f>
        <v>1075</v>
      </c>
      <c r="I3110" s="1">
        <f>Table2[[#This Row],[Market_Price]]</f>
        <v>1973.59</v>
      </c>
      <c r="J3110" s="1">
        <f>Table2[[#This Row],[Selling_Price]]</f>
        <v>2848.54</v>
      </c>
      <c r="K3110" s="1">
        <f>Table2[[#This Row],[Quantity]]</f>
        <v>463</v>
      </c>
      <c r="L3110" s="1" t="str">
        <f>IF(ISBLANK(Table2[[#This Row],[Status]]), "No Data Entered", IFERROR(Table2[[#This Row],[Status]], "No Data Entered"))</f>
        <v>Ongoing</v>
      </c>
    </row>
    <row r="3111" spans="1:12" x14ac:dyDescent="0.3">
      <c r="A3111" s="1" t="str">
        <f>Table2[[#This Row],[Product_ID]]</f>
        <v>PRO3477</v>
      </c>
      <c r="B3111" s="1" t="str">
        <f>Table2[[#This Row],[Customer_ID]]</f>
        <v>CUST30032</v>
      </c>
      <c r="C3111" s="14" t="str">
        <f>Table2[[#This Row],[Date]]</f>
        <v>09/06/2021</v>
      </c>
      <c r="D3111" s="1" t="str">
        <f>TRIM(PROPER(Table2[[#This Row],[Product_Name]]))</f>
        <v>Printer</v>
      </c>
      <c r="E3111" s="1" t="str">
        <f>TRIM(PROPER(Table2[[#This Row],[Country]]))</f>
        <v>Canada</v>
      </c>
      <c r="F3111" s="1" t="str">
        <f>TRIM(PROPER(Table2[[#This Row],[Category]]))</f>
        <v>Accessories</v>
      </c>
      <c r="G3111" s="1" t="str">
        <f>TRIM(PROPER(Table2[[#This Row],[Brand]]))</f>
        <v>Asus</v>
      </c>
      <c r="H3111" s="1">
        <f>Table2[[#This Row],[Supplier_ID]]</f>
        <v>1013</v>
      </c>
      <c r="I3111" s="1">
        <f>Table2[[#This Row],[Market_Price]]</f>
        <v>1523.29</v>
      </c>
      <c r="J3111" s="1">
        <f>Table2[[#This Row],[Selling_Price]]</f>
        <v>2412.4499999999998</v>
      </c>
      <c r="K3111" s="1">
        <f>Table2[[#This Row],[Quantity]]</f>
        <v>89</v>
      </c>
      <c r="L3111" s="1" t="str">
        <f>IF(ISBLANK(Table2[[#This Row],[Status]]), "No Data Entered", IFERROR(Table2[[#This Row],[Status]], "No Data Entered"))</f>
        <v>Ongoing</v>
      </c>
    </row>
    <row r="3112" spans="1:12" x14ac:dyDescent="0.3">
      <c r="A3112" s="1" t="str">
        <f>Table2[[#This Row],[Product_ID]]</f>
        <v>PRO1061</v>
      </c>
      <c r="B3112" s="1" t="str">
        <f>Table2[[#This Row],[Customer_ID]]</f>
        <v>CUST30111</v>
      </c>
      <c r="C3112" s="14" t="str">
        <f>Table2[[#This Row],[Date]]</f>
        <v>05/08/2024</v>
      </c>
      <c r="D3112" s="1" t="str">
        <f>TRIM(PROPER(Table2[[#This Row],[Product_Name]]))</f>
        <v>Smartwatch</v>
      </c>
      <c r="E3112" s="1" t="str">
        <f>TRIM(PROPER(Table2[[#This Row],[Country]]))</f>
        <v>Japan</v>
      </c>
      <c r="F3112" s="1" t="str">
        <f>TRIM(PROPER(Table2[[#This Row],[Category]]))</f>
        <v>Wearables</v>
      </c>
      <c r="G3112" s="1" t="str">
        <f>TRIM(PROPER(Table2[[#This Row],[Brand]]))</f>
        <v>Dell</v>
      </c>
      <c r="H3112" s="1">
        <f>Table2[[#This Row],[Supplier_ID]]</f>
        <v>1020</v>
      </c>
      <c r="I3112" s="1">
        <f>Table2[[#This Row],[Market_Price]]</f>
        <v>1335.15</v>
      </c>
      <c r="J3112" s="1">
        <f>Table2[[#This Row],[Selling_Price]]</f>
        <v>2641.37</v>
      </c>
      <c r="K3112" s="1">
        <f>Table2[[#This Row],[Quantity]]</f>
        <v>319</v>
      </c>
      <c r="L3112" s="1" t="str">
        <f>IF(ISBLANK(Table2[[#This Row],[Status]]), "No Data Entered", IFERROR(Table2[[#This Row],[Status]], "No Data Entered"))</f>
        <v>Ongoing</v>
      </c>
    </row>
    <row r="3113" spans="1:12" x14ac:dyDescent="0.3">
      <c r="A3113" s="1" t="str">
        <f>Table2[[#This Row],[Product_ID]]</f>
        <v>PRO8034</v>
      </c>
      <c r="B3113" s="1" t="str">
        <f>Table2[[#This Row],[Customer_ID]]</f>
        <v>CUST30111</v>
      </c>
      <c r="C3113" s="14" t="str">
        <f>Table2[[#This Row],[Date]]</f>
        <v>23/11/2020</v>
      </c>
      <c r="D3113" s="1" t="str">
        <f>TRIM(PROPER(Table2[[#This Row],[Product_Name]]))</f>
        <v>Printer</v>
      </c>
      <c r="E3113" s="1" t="str">
        <f>TRIM(PROPER(Table2[[#This Row],[Country]]))</f>
        <v>Uk</v>
      </c>
      <c r="F3113" s="1" t="str">
        <f>TRIM(PROPER(Table2[[#This Row],[Category]]))</f>
        <v>Electronics</v>
      </c>
      <c r="G3113" s="1" t="str">
        <f>TRIM(PROPER(Table2[[#This Row],[Brand]]))</f>
        <v>Apple</v>
      </c>
      <c r="H3113" s="1">
        <f>Table2[[#This Row],[Supplier_ID]]</f>
        <v>1091</v>
      </c>
      <c r="I3113" s="1">
        <f>Table2[[#This Row],[Market_Price]]</f>
        <v>633.55999999999995</v>
      </c>
      <c r="J3113" s="1">
        <f>Table2[[#This Row],[Selling_Price]]</f>
        <v>1243.19</v>
      </c>
      <c r="K3113" s="1">
        <f>Table2[[#This Row],[Quantity]]</f>
        <v>271</v>
      </c>
      <c r="L3113" s="1" t="str">
        <f>IF(ISBLANK(Table2[[#This Row],[Status]]), "No Data Entered", IFERROR(Table2[[#This Row],[Status]], "No Data Entered"))</f>
        <v>Ongoing</v>
      </c>
    </row>
    <row r="3114" spans="1:12" x14ac:dyDescent="0.3">
      <c r="A3114" s="1" t="str">
        <f>Table2[[#This Row],[Product_ID]]</f>
        <v>PRO2433</v>
      </c>
      <c r="B3114" s="1" t="str">
        <f>Table2[[#This Row],[Customer_ID]]</f>
        <v>CUST30142</v>
      </c>
      <c r="C3114" s="14" t="str">
        <f>Table2[[#This Row],[Date]]</f>
        <v>04/04/2021</v>
      </c>
      <c r="D3114" s="1" t="str">
        <f>TRIM(PROPER(Table2[[#This Row],[Product_Name]]))</f>
        <v>Smartphone</v>
      </c>
      <c r="E3114" s="1" t="str">
        <f>TRIM(PROPER(Table2[[#This Row],[Country]]))</f>
        <v>Usa</v>
      </c>
      <c r="F3114" s="1" t="str">
        <f>TRIM(PROPER(Table2[[#This Row],[Category]]))</f>
        <v>Computers</v>
      </c>
      <c r="G3114" s="1" t="str">
        <f>TRIM(PROPER(Table2[[#This Row],[Brand]]))</f>
        <v>Apple</v>
      </c>
      <c r="H3114" s="1">
        <f>Table2[[#This Row],[Supplier_ID]]</f>
        <v>1021</v>
      </c>
      <c r="I3114" s="1">
        <f>Table2[[#This Row],[Market_Price]]</f>
        <v>443.12</v>
      </c>
      <c r="J3114" s="1">
        <f>Table2[[#This Row],[Selling_Price]]</f>
        <v>828.19</v>
      </c>
      <c r="K3114" s="1">
        <f>Table2[[#This Row],[Quantity]]</f>
        <v>308</v>
      </c>
      <c r="L3114" s="1" t="str">
        <f>IF(ISBLANK(Table2[[#This Row],[Status]]), "No Data Entered", IFERROR(Table2[[#This Row],[Status]], "No Data Entered"))</f>
        <v>Ongoing</v>
      </c>
    </row>
    <row r="3115" spans="1:12" x14ac:dyDescent="0.3">
      <c r="A3115" s="1" t="str">
        <f>Table2[[#This Row],[Product_ID]]</f>
        <v>PRO6721</v>
      </c>
      <c r="B3115" s="1" t="str">
        <f>Table2[[#This Row],[Customer_ID]]</f>
        <v>CUST30148</v>
      </c>
      <c r="C3115" s="14" t="str">
        <f>Table2[[#This Row],[Date]]</f>
        <v>03/08/2025</v>
      </c>
      <c r="D3115" s="1" t="str">
        <f>TRIM(PROPER(Table2[[#This Row],[Product_Name]]))</f>
        <v>Smartphone</v>
      </c>
      <c r="E3115" s="1" t="str">
        <f>TRIM(PROPER(Table2[[#This Row],[Country]]))</f>
        <v>Japan</v>
      </c>
      <c r="F3115" s="1" t="str">
        <f>TRIM(PROPER(Table2[[#This Row],[Category]]))</f>
        <v>Wearables</v>
      </c>
      <c r="G3115" s="1" t="str">
        <f>TRIM(PROPER(Table2[[#This Row],[Brand]]))</f>
        <v>Lenovo</v>
      </c>
      <c r="H3115" s="1">
        <f>Table2[[#This Row],[Supplier_ID]]</f>
        <v>1084</v>
      </c>
      <c r="I3115" s="1">
        <f>Table2[[#This Row],[Market_Price]]</f>
        <v>1343.04</v>
      </c>
      <c r="J3115" s="1">
        <f>Table2[[#This Row],[Selling_Price]]</f>
        <v>2515.6</v>
      </c>
      <c r="K3115" s="1">
        <f>Table2[[#This Row],[Quantity]]</f>
        <v>237</v>
      </c>
      <c r="L3115" s="1" t="str">
        <f>IF(ISBLANK(Table2[[#This Row],[Status]]), "No Data Entered", IFERROR(Table2[[#This Row],[Status]], "No Data Entered"))</f>
        <v>Ongoing</v>
      </c>
    </row>
    <row r="3116" spans="1:12" x14ac:dyDescent="0.3">
      <c r="A3116" s="1" t="str">
        <f>Table2[[#This Row],[Product_ID]]</f>
        <v>PRO9213</v>
      </c>
      <c r="B3116" s="1" t="str">
        <f>Table2[[#This Row],[Customer_ID]]</f>
        <v>CUST30158</v>
      </c>
      <c r="C3116" s="14" t="str">
        <f>Table2[[#This Row],[Date]]</f>
        <v>22/06/2025</v>
      </c>
      <c r="D3116" s="1" t="str">
        <f>TRIM(PROPER(Table2[[#This Row],[Product_Name]]))</f>
        <v>Printer</v>
      </c>
      <c r="E3116" s="1" t="str">
        <f>TRIM(PROPER(Table2[[#This Row],[Country]]))</f>
        <v>Brazil</v>
      </c>
      <c r="F3116" s="1" t="str">
        <f>TRIM(PROPER(Table2[[#This Row],[Category]]))</f>
        <v>Computers</v>
      </c>
      <c r="G3116" s="1" t="str">
        <f>TRIM(PROPER(Table2[[#This Row],[Brand]]))</f>
        <v>Logitech</v>
      </c>
      <c r="H3116" s="1">
        <f>Table2[[#This Row],[Supplier_ID]]</f>
        <v>1070</v>
      </c>
      <c r="I3116" s="1">
        <f>Table2[[#This Row],[Market_Price]]</f>
        <v>799.11</v>
      </c>
      <c r="J3116" s="1">
        <f>Table2[[#This Row],[Selling_Price]]</f>
        <v>1180.8800000000001</v>
      </c>
      <c r="K3116" s="1">
        <f>Table2[[#This Row],[Quantity]]</f>
        <v>334</v>
      </c>
      <c r="L3116" s="1" t="str">
        <f>IF(ISBLANK(Table2[[#This Row],[Status]]), "No Data Entered", IFERROR(Table2[[#This Row],[Status]], "No Data Entered"))</f>
        <v>Ongoing</v>
      </c>
    </row>
    <row r="3117" spans="1:12" x14ac:dyDescent="0.3">
      <c r="A3117" s="1" t="str">
        <f>Table2[[#This Row],[Product_ID]]</f>
        <v>PRO7443</v>
      </c>
      <c r="B3117" s="1" t="str">
        <f>Table2[[#This Row],[Customer_ID]]</f>
        <v>CUST30225</v>
      </c>
      <c r="C3117" s="14" t="str">
        <f>Table2[[#This Row],[Date]]</f>
        <v>23/04/2023</v>
      </c>
      <c r="D3117" s="1" t="str">
        <f>TRIM(PROPER(Table2[[#This Row],[Product_Name]]))</f>
        <v>Mouse</v>
      </c>
      <c r="E3117" s="1" t="str">
        <f>TRIM(PROPER(Table2[[#This Row],[Country]]))</f>
        <v>India</v>
      </c>
      <c r="F3117" s="1" t="str">
        <f>TRIM(PROPER(Table2[[#This Row],[Category]]))</f>
        <v>Office Supplies</v>
      </c>
      <c r="G3117" s="1" t="str">
        <f>TRIM(PROPER(Table2[[#This Row],[Brand]]))</f>
        <v>Hp</v>
      </c>
      <c r="H3117" s="1">
        <f>Table2[[#This Row],[Supplier_ID]]</f>
        <v>1005</v>
      </c>
      <c r="I3117" s="1">
        <f>Table2[[#This Row],[Market_Price]]</f>
        <v>1558.4</v>
      </c>
      <c r="J3117" s="1">
        <f>Table2[[#This Row],[Selling_Price]]</f>
        <v>1928.02</v>
      </c>
      <c r="K3117" s="1">
        <f>Table2[[#This Row],[Quantity]]</f>
        <v>209</v>
      </c>
      <c r="L3117" s="1" t="str">
        <f>IF(ISBLANK(Table2[[#This Row],[Status]]), "No Data Entered", IFERROR(Table2[[#This Row],[Status]], "No Data Entered"))</f>
        <v>Ongoing</v>
      </c>
    </row>
    <row r="3118" spans="1:12" x14ac:dyDescent="0.3">
      <c r="A3118" s="1" t="str">
        <f>Table2[[#This Row],[Product_ID]]</f>
        <v>PRO3372</v>
      </c>
      <c r="B3118" s="1" t="str">
        <f>Table2[[#This Row],[Customer_ID]]</f>
        <v>CUST30321</v>
      </c>
      <c r="C3118" s="14" t="str">
        <f>Table2[[#This Row],[Date]]</f>
        <v>18/10/2023</v>
      </c>
      <c r="D3118" s="1" t="str">
        <f>TRIM(PROPER(Table2[[#This Row],[Product_Name]]))</f>
        <v>Camera</v>
      </c>
      <c r="E3118" s="1" t="str">
        <f>TRIM(PROPER(Table2[[#This Row],[Country]]))</f>
        <v>China</v>
      </c>
      <c r="F3118" s="1" t="str">
        <f>TRIM(PROPER(Table2[[#This Row],[Category]]))</f>
        <v>Electronics</v>
      </c>
      <c r="G3118" s="1" t="str">
        <f>TRIM(PROPER(Table2[[#This Row],[Brand]]))</f>
        <v>Apple</v>
      </c>
      <c r="H3118" s="1">
        <f>Table2[[#This Row],[Supplier_ID]]</f>
        <v>1048</v>
      </c>
      <c r="I3118" s="1">
        <f>Table2[[#This Row],[Market_Price]]</f>
        <v>1051.25</v>
      </c>
      <c r="J3118" s="1">
        <f>Table2[[#This Row],[Selling_Price]]</f>
        <v>1182.99</v>
      </c>
      <c r="K3118" s="1">
        <f>Table2[[#This Row],[Quantity]]</f>
        <v>359</v>
      </c>
      <c r="L3118" s="1" t="str">
        <f>IF(ISBLANK(Table2[[#This Row],[Status]]), "No Data Entered", IFERROR(Table2[[#This Row],[Status]], "No Data Entered"))</f>
        <v>Ongoing</v>
      </c>
    </row>
    <row r="3119" spans="1:12" x14ac:dyDescent="0.3">
      <c r="A3119" s="1" t="str">
        <f>Table2[[#This Row],[Product_ID]]</f>
        <v>PRO7275</v>
      </c>
      <c r="B3119" s="1" t="str">
        <f>Table2[[#This Row],[Customer_ID]]</f>
        <v>CUST30382</v>
      </c>
      <c r="C3119" s="14" t="str">
        <f>Table2[[#This Row],[Date]]</f>
        <v>06/11/2023</v>
      </c>
      <c r="D3119" s="1" t="str">
        <f>TRIM(PROPER(Table2[[#This Row],[Product_Name]]))</f>
        <v>Keyboard</v>
      </c>
      <c r="E3119" s="1" t="str">
        <f>TRIM(PROPER(Table2[[#This Row],[Country]]))</f>
        <v>China</v>
      </c>
      <c r="F3119" s="1" t="str">
        <f>TRIM(PROPER(Table2[[#This Row],[Category]]))</f>
        <v>Accessories</v>
      </c>
      <c r="G3119" s="1" t="str">
        <f>TRIM(PROPER(Table2[[#This Row],[Brand]]))</f>
        <v>Hp</v>
      </c>
      <c r="H3119" s="1">
        <f>Table2[[#This Row],[Supplier_ID]]</f>
        <v>1016</v>
      </c>
      <c r="I3119" s="1">
        <f>Table2[[#This Row],[Market_Price]]</f>
        <v>307.31</v>
      </c>
      <c r="J3119" s="1">
        <f>Table2[[#This Row],[Selling_Price]]</f>
        <v>499.15</v>
      </c>
      <c r="K3119" s="1">
        <f>Table2[[#This Row],[Quantity]]</f>
        <v>369</v>
      </c>
      <c r="L3119" s="1" t="str">
        <f>IF(ISBLANK(Table2[[#This Row],[Status]]), "No Data Entered", IFERROR(Table2[[#This Row],[Status]], "No Data Entered"))</f>
        <v>Ongoing</v>
      </c>
    </row>
    <row r="3120" spans="1:12" x14ac:dyDescent="0.3">
      <c r="A3120" s="1" t="str">
        <f>Table2[[#This Row],[Product_ID]]</f>
        <v>PRO8798</v>
      </c>
      <c r="B3120" s="1" t="str">
        <f>Table2[[#This Row],[Customer_ID]]</f>
        <v>CUST30464</v>
      </c>
      <c r="C3120" s="14" t="str">
        <f>Table2[[#This Row],[Date]]</f>
        <v>17/09/2023</v>
      </c>
      <c r="D3120" s="1" t="str">
        <f>TRIM(PROPER(Table2[[#This Row],[Product_Name]]))</f>
        <v>Smartphone</v>
      </c>
      <c r="E3120" s="1" t="str">
        <f>TRIM(PROPER(Table2[[#This Row],[Country]]))</f>
        <v>Japan</v>
      </c>
      <c r="F3120" s="1" t="str">
        <f>TRIM(PROPER(Table2[[#This Row],[Category]]))</f>
        <v>Office Supplies</v>
      </c>
      <c r="G3120" s="1" t="str">
        <f>TRIM(PROPER(Table2[[#This Row],[Brand]]))</f>
        <v>Sony</v>
      </c>
      <c r="H3120" s="1">
        <f>Table2[[#This Row],[Supplier_ID]]</f>
        <v>1026</v>
      </c>
      <c r="I3120" s="1">
        <f>Table2[[#This Row],[Market_Price]]</f>
        <v>1244.8399999999999</v>
      </c>
      <c r="J3120" s="1">
        <f>Table2[[#This Row],[Selling_Price]]</f>
        <v>2475</v>
      </c>
      <c r="K3120" s="1">
        <f>Table2[[#This Row],[Quantity]]</f>
        <v>239</v>
      </c>
      <c r="L3120" s="1" t="str">
        <f>IF(ISBLANK(Table2[[#This Row],[Status]]), "No Data Entered", IFERROR(Table2[[#This Row],[Status]], "No Data Entered"))</f>
        <v>Ongoing</v>
      </c>
    </row>
    <row r="3121" spans="1:12" x14ac:dyDescent="0.3">
      <c r="A3121" s="1" t="str">
        <f>Table2[[#This Row],[Product_ID]]</f>
        <v>PRO2277</v>
      </c>
      <c r="B3121" s="1" t="str">
        <f>Table2[[#This Row],[Customer_ID]]</f>
        <v>CUST30467</v>
      </c>
      <c r="C3121" s="14" t="str">
        <f>Table2[[#This Row],[Date]]</f>
        <v>14/07/2021</v>
      </c>
      <c r="D3121" s="1" t="str">
        <f>TRIM(PROPER(Table2[[#This Row],[Product_Name]]))</f>
        <v>Tablet</v>
      </c>
      <c r="E3121" s="1" t="str">
        <f>TRIM(PROPER(Table2[[#This Row],[Country]]))</f>
        <v>China</v>
      </c>
      <c r="F3121" s="1" t="str">
        <f>TRIM(PROPER(Table2[[#This Row],[Category]]))</f>
        <v>Office Supplies</v>
      </c>
      <c r="G3121" s="1" t="str">
        <f>TRIM(PROPER(Table2[[#This Row],[Brand]]))</f>
        <v>Apple</v>
      </c>
      <c r="H3121" s="1">
        <f>Table2[[#This Row],[Supplier_ID]]</f>
        <v>1011</v>
      </c>
      <c r="I3121" s="1">
        <f>Table2[[#This Row],[Market_Price]]</f>
        <v>1494.26</v>
      </c>
      <c r="J3121" s="1">
        <f>Table2[[#This Row],[Selling_Price]]</f>
        <v>2506.89</v>
      </c>
      <c r="K3121" s="1">
        <f>Table2[[#This Row],[Quantity]]</f>
        <v>219</v>
      </c>
      <c r="L3121" s="1" t="str">
        <f>IF(ISBLANK(Table2[[#This Row],[Status]]), "No Data Entered", IFERROR(Table2[[#This Row],[Status]], "No Data Entered"))</f>
        <v>Ongoing</v>
      </c>
    </row>
    <row r="3122" spans="1:12" x14ac:dyDescent="0.3">
      <c r="A3122" s="1" t="str">
        <f>Table2[[#This Row],[Product_ID]]</f>
        <v>PRO3669</v>
      </c>
      <c r="B3122" s="1" t="str">
        <f>Table2[[#This Row],[Customer_ID]]</f>
        <v>CUST30536</v>
      </c>
      <c r="C3122" s="14" t="str">
        <f>Table2[[#This Row],[Date]]</f>
        <v>09/01/2022</v>
      </c>
      <c r="D3122" s="1" t="str">
        <f>TRIM(PROPER(Table2[[#This Row],[Product_Name]]))</f>
        <v>Camera</v>
      </c>
      <c r="E3122" s="1" t="str">
        <f>TRIM(PROPER(Table2[[#This Row],[Country]]))</f>
        <v>Australia</v>
      </c>
      <c r="F3122" s="1" t="str">
        <f>TRIM(PROPER(Table2[[#This Row],[Category]]))</f>
        <v>Wearables</v>
      </c>
      <c r="G3122" s="1" t="str">
        <f>TRIM(PROPER(Table2[[#This Row],[Brand]]))</f>
        <v>Asus</v>
      </c>
      <c r="H3122" s="1">
        <f>Table2[[#This Row],[Supplier_ID]]</f>
        <v>1040</v>
      </c>
      <c r="I3122" s="1">
        <f>Table2[[#This Row],[Market_Price]]</f>
        <v>1951.74</v>
      </c>
      <c r="J3122" s="1">
        <f>Table2[[#This Row],[Selling_Price]]</f>
        <v>3716.13</v>
      </c>
      <c r="K3122" s="1">
        <f>Table2[[#This Row],[Quantity]]</f>
        <v>471</v>
      </c>
      <c r="L3122" s="1" t="str">
        <f>IF(ISBLANK(Table2[[#This Row],[Status]]), "No Data Entered", IFERROR(Table2[[#This Row],[Status]], "No Data Entered"))</f>
        <v>Ongoing</v>
      </c>
    </row>
    <row r="3123" spans="1:12" x14ac:dyDescent="0.3">
      <c r="A3123" s="1" t="str">
        <f>Table2[[#This Row],[Product_ID]]</f>
        <v>PRO9817</v>
      </c>
      <c r="B3123" s="1" t="str">
        <f>Table2[[#This Row],[Customer_ID]]</f>
        <v>CUST30617</v>
      </c>
      <c r="C3123" s="14" t="str">
        <f>Table2[[#This Row],[Date]]</f>
        <v>16/01/2022</v>
      </c>
      <c r="D3123" s="1" t="str">
        <f>TRIM(PROPER(Table2[[#This Row],[Product_Name]]))</f>
        <v>Smartphone</v>
      </c>
      <c r="E3123" s="1" t="str">
        <f>TRIM(PROPER(Table2[[#This Row],[Country]]))</f>
        <v>France</v>
      </c>
      <c r="F3123" s="1" t="str">
        <f>TRIM(PROPER(Table2[[#This Row],[Category]]))</f>
        <v>Electronics</v>
      </c>
      <c r="G3123" s="1" t="str">
        <f>TRIM(PROPER(Table2[[#This Row],[Brand]]))</f>
        <v>Microsoft</v>
      </c>
      <c r="H3123" s="1">
        <f>Table2[[#This Row],[Supplier_ID]]</f>
        <v>1080</v>
      </c>
      <c r="I3123" s="1">
        <f>Table2[[#This Row],[Market_Price]]</f>
        <v>1075.08</v>
      </c>
      <c r="J3123" s="1">
        <f>Table2[[#This Row],[Selling_Price]]</f>
        <v>2021.9</v>
      </c>
      <c r="K3123" s="1">
        <f>Table2[[#This Row],[Quantity]]</f>
        <v>499</v>
      </c>
      <c r="L3123" s="1" t="str">
        <f>IF(ISBLANK(Table2[[#This Row],[Status]]), "No Data Entered", IFERROR(Table2[[#This Row],[Status]], "No Data Entered"))</f>
        <v>Ongoing</v>
      </c>
    </row>
    <row r="3124" spans="1:12" x14ac:dyDescent="0.3">
      <c r="A3124" s="1" t="str">
        <f>Table2[[#This Row],[Product_ID]]</f>
        <v>PRO3217</v>
      </c>
      <c r="B3124" s="1" t="str">
        <f>Table2[[#This Row],[Customer_ID]]</f>
        <v>CUST30687</v>
      </c>
      <c r="C3124" s="14" t="str">
        <f>Table2[[#This Row],[Date]]</f>
        <v>17/12/2022</v>
      </c>
      <c r="D3124" s="1" t="str">
        <f>TRIM(PROPER(Table2[[#This Row],[Product_Name]]))</f>
        <v>Laptop</v>
      </c>
      <c r="E3124" s="1" t="str">
        <f>TRIM(PROPER(Table2[[#This Row],[Country]]))</f>
        <v>Australia</v>
      </c>
      <c r="F3124" s="1" t="str">
        <f>TRIM(PROPER(Table2[[#This Row],[Category]]))</f>
        <v>Computers</v>
      </c>
      <c r="G3124" s="1" t="str">
        <f>TRIM(PROPER(Table2[[#This Row],[Brand]]))</f>
        <v>Lenovo</v>
      </c>
      <c r="H3124" s="1">
        <f>Table2[[#This Row],[Supplier_ID]]</f>
        <v>1082</v>
      </c>
      <c r="I3124" s="1">
        <f>Table2[[#This Row],[Market_Price]]</f>
        <v>1087.3800000000001</v>
      </c>
      <c r="J3124" s="1">
        <f>Table2[[#This Row],[Selling_Price]]</f>
        <v>1501.58</v>
      </c>
      <c r="K3124" s="1">
        <f>Table2[[#This Row],[Quantity]]</f>
        <v>45</v>
      </c>
      <c r="L3124" s="1" t="str">
        <f>IF(ISBLANK(Table2[[#This Row],[Status]]), "No Data Entered", IFERROR(Table2[[#This Row],[Status]], "No Data Entered"))</f>
        <v>Ongoing</v>
      </c>
    </row>
    <row r="3125" spans="1:12" x14ac:dyDescent="0.3">
      <c r="A3125" s="1" t="str">
        <f>Table2[[#This Row],[Product_ID]]</f>
        <v>PRO9814</v>
      </c>
      <c r="B3125" s="1" t="str">
        <f>Table2[[#This Row],[Customer_ID]]</f>
        <v>CUST30804</v>
      </c>
      <c r="C3125" s="14" t="str">
        <f>Table2[[#This Row],[Date]]</f>
        <v>02/04/2020</v>
      </c>
      <c r="D3125" s="1" t="str">
        <f>TRIM(PROPER(Table2[[#This Row],[Product_Name]]))</f>
        <v>Printer</v>
      </c>
      <c r="E3125" s="1" t="str">
        <f>TRIM(PROPER(Table2[[#This Row],[Country]]))</f>
        <v>Australia</v>
      </c>
      <c r="F3125" s="1" t="str">
        <f>TRIM(PROPER(Table2[[#This Row],[Category]]))</f>
        <v>Wearables</v>
      </c>
      <c r="G3125" s="1" t="str">
        <f>TRIM(PROPER(Table2[[#This Row],[Brand]]))</f>
        <v>Lenovo</v>
      </c>
      <c r="H3125" s="1">
        <f>Table2[[#This Row],[Supplier_ID]]</f>
        <v>1041</v>
      </c>
      <c r="I3125" s="1">
        <f>Table2[[#This Row],[Market_Price]]</f>
        <v>1785.1</v>
      </c>
      <c r="J3125" s="1">
        <f>Table2[[#This Row],[Selling_Price]]</f>
        <v>3374.95</v>
      </c>
      <c r="K3125" s="1">
        <f>Table2[[#This Row],[Quantity]]</f>
        <v>360</v>
      </c>
      <c r="L3125" s="1" t="str">
        <f>IF(ISBLANK(Table2[[#This Row],[Status]]), "No Data Entered", IFERROR(Table2[[#This Row],[Status]], "No Data Entered"))</f>
        <v>Ongoing</v>
      </c>
    </row>
    <row r="3126" spans="1:12" x14ac:dyDescent="0.3">
      <c r="A3126" s="1" t="str">
        <f>Table2[[#This Row],[Product_ID]]</f>
        <v>PRO1715</v>
      </c>
      <c r="B3126" s="1" t="str">
        <f>Table2[[#This Row],[Customer_ID]]</f>
        <v>CUST30840</v>
      </c>
      <c r="C3126" s="14" t="str">
        <f>Table2[[#This Row],[Date]]</f>
        <v>09/11/2023</v>
      </c>
      <c r="D3126" s="1" t="str">
        <f>TRIM(PROPER(Table2[[#This Row],[Product_Name]]))</f>
        <v>Monitor</v>
      </c>
      <c r="E3126" s="1" t="str">
        <f>TRIM(PROPER(Table2[[#This Row],[Country]]))</f>
        <v>Usa</v>
      </c>
      <c r="F3126" s="1" t="str">
        <f>TRIM(PROPER(Table2[[#This Row],[Category]]))</f>
        <v>Computers</v>
      </c>
      <c r="G3126" s="1" t="str">
        <f>TRIM(PROPER(Table2[[#This Row],[Brand]]))</f>
        <v>Dell</v>
      </c>
      <c r="H3126" s="1">
        <f>Table2[[#This Row],[Supplier_ID]]</f>
        <v>1077</v>
      </c>
      <c r="I3126" s="1">
        <f>Table2[[#This Row],[Market_Price]]</f>
        <v>148.09</v>
      </c>
      <c r="J3126" s="1">
        <f>Table2[[#This Row],[Selling_Price]]</f>
        <v>188.75</v>
      </c>
      <c r="K3126" s="1">
        <f>Table2[[#This Row],[Quantity]]</f>
        <v>272</v>
      </c>
      <c r="L3126" s="1" t="str">
        <f>IF(ISBLANK(Table2[[#This Row],[Status]]), "No Data Entered", IFERROR(Table2[[#This Row],[Status]], "No Data Entered"))</f>
        <v>Ongoing</v>
      </c>
    </row>
    <row r="3127" spans="1:12" x14ac:dyDescent="0.3">
      <c r="A3127" s="1" t="str">
        <f>Table2[[#This Row],[Product_ID]]</f>
        <v>PRO5733</v>
      </c>
      <c r="B3127" s="1" t="str">
        <f>Table2[[#This Row],[Customer_ID]]</f>
        <v>CUST30869</v>
      </c>
      <c r="C3127" s="14" t="str">
        <f>Table2[[#This Row],[Date]]</f>
        <v>28/08/2024</v>
      </c>
      <c r="D3127" s="1" t="str">
        <f>TRIM(PROPER(Table2[[#This Row],[Product_Name]]))</f>
        <v>Headphones</v>
      </c>
      <c r="E3127" s="1" t="str">
        <f>TRIM(PROPER(Table2[[#This Row],[Country]]))</f>
        <v>Canada</v>
      </c>
      <c r="F3127" s="1" t="str">
        <f>TRIM(PROPER(Table2[[#This Row],[Category]]))</f>
        <v>Office Supplies</v>
      </c>
      <c r="G3127" s="1" t="str">
        <f>TRIM(PROPER(Table2[[#This Row],[Brand]]))</f>
        <v>Canon</v>
      </c>
      <c r="H3127" s="1">
        <f>Table2[[#This Row],[Supplier_ID]]</f>
        <v>1028</v>
      </c>
      <c r="I3127" s="1">
        <f>Table2[[#This Row],[Market_Price]]</f>
        <v>472.67</v>
      </c>
      <c r="J3127" s="1">
        <f>Table2[[#This Row],[Selling_Price]]</f>
        <v>586.36</v>
      </c>
      <c r="K3127" s="1">
        <f>Table2[[#This Row],[Quantity]]</f>
        <v>314</v>
      </c>
      <c r="L3127" s="1" t="str">
        <f>IF(ISBLANK(Table2[[#This Row],[Status]]), "No Data Entered", IFERROR(Table2[[#This Row],[Status]], "No Data Entered"))</f>
        <v>Ongoing</v>
      </c>
    </row>
    <row r="3128" spans="1:12" x14ac:dyDescent="0.3">
      <c r="A3128" s="1" t="str">
        <f>Table2[[#This Row],[Product_ID]]</f>
        <v>PRO7002</v>
      </c>
      <c r="B3128" s="1" t="str">
        <f>Table2[[#This Row],[Customer_ID]]</f>
        <v>CUST30925</v>
      </c>
      <c r="C3128" s="14" t="str">
        <f>Table2[[#This Row],[Date]]</f>
        <v>11/10/2024</v>
      </c>
      <c r="D3128" s="1" t="str">
        <f>TRIM(PROPER(Table2[[#This Row],[Product_Name]]))</f>
        <v>Printer</v>
      </c>
      <c r="E3128" s="1" t="str">
        <f>TRIM(PROPER(Table2[[#This Row],[Country]]))</f>
        <v>China</v>
      </c>
      <c r="F3128" s="1" t="str">
        <f>TRIM(PROPER(Table2[[#This Row],[Category]]))</f>
        <v>Accessories</v>
      </c>
      <c r="G3128" s="1" t="str">
        <f>TRIM(PROPER(Table2[[#This Row],[Brand]]))</f>
        <v>Microsoft</v>
      </c>
      <c r="H3128" s="1">
        <f>Table2[[#This Row],[Supplier_ID]]</f>
        <v>1092</v>
      </c>
      <c r="I3128" s="1">
        <f>Table2[[#This Row],[Market_Price]]</f>
        <v>1622.59</v>
      </c>
      <c r="J3128" s="1">
        <f>Table2[[#This Row],[Selling_Price]]</f>
        <v>2356.5300000000002</v>
      </c>
      <c r="K3128" s="1">
        <f>Table2[[#This Row],[Quantity]]</f>
        <v>307</v>
      </c>
      <c r="L3128" s="1" t="str">
        <f>IF(ISBLANK(Table2[[#This Row],[Status]]), "No Data Entered", IFERROR(Table2[[#This Row],[Status]], "No Data Entered"))</f>
        <v>Ongoing</v>
      </c>
    </row>
    <row r="3129" spans="1:12" x14ac:dyDescent="0.3">
      <c r="A3129" s="1" t="str">
        <f>Table2[[#This Row],[Product_ID]]</f>
        <v>PRO3573</v>
      </c>
      <c r="B3129" s="1" t="str">
        <f>Table2[[#This Row],[Customer_ID]]</f>
        <v>CUST30967</v>
      </c>
      <c r="C3129" s="14" t="str">
        <f>Table2[[#This Row],[Date]]</f>
        <v>30/06/2024</v>
      </c>
      <c r="D3129" s="1" t="str">
        <f>TRIM(PROPER(Table2[[#This Row],[Product_Name]]))</f>
        <v>Tablet</v>
      </c>
      <c r="E3129" s="1" t="str">
        <f>TRIM(PROPER(Table2[[#This Row],[Country]]))</f>
        <v>Brazil</v>
      </c>
      <c r="F3129" s="1" t="str">
        <f>TRIM(PROPER(Table2[[#This Row],[Category]]))</f>
        <v>Computers</v>
      </c>
      <c r="G3129" s="1" t="str">
        <f>TRIM(PROPER(Table2[[#This Row],[Brand]]))</f>
        <v>Apple</v>
      </c>
      <c r="H3129" s="1">
        <f>Table2[[#This Row],[Supplier_ID]]</f>
        <v>1040</v>
      </c>
      <c r="I3129" s="1">
        <f>Table2[[#This Row],[Market_Price]]</f>
        <v>86.35</v>
      </c>
      <c r="J3129" s="1">
        <f>Table2[[#This Row],[Selling_Price]]</f>
        <v>152.56</v>
      </c>
      <c r="K3129" s="1">
        <f>Table2[[#This Row],[Quantity]]</f>
        <v>268</v>
      </c>
      <c r="L3129" s="1" t="str">
        <f>IF(ISBLANK(Table2[[#This Row],[Status]]), "No Data Entered", IFERROR(Table2[[#This Row],[Status]], "No Data Entered"))</f>
        <v>Ongoing</v>
      </c>
    </row>
    <row r="3130" spans="1:12" x14ac:dyDescent="0.3">
      <c r="A3130" s="1" t="str">
        <f>Table2[[#This Row],[Product_ID]]</f>
        <v>PRO7174</v>
      </c>
      <c r="B3130" s="1" t="str">
        <f>Table2[[#This Row],[Customer_ID]]</f>
        <v>CUST31021</v>
      </c>
      <c r="C3130" s="14" t="str">
        <f>Table2[[#This Row],[Date]]</f>
        <v>26/10/2021</v>
      </c>
      <c r="D3130" s="1" t="str">
        <f>TRIM(PROPER(Table2[[#This Row],[Product_Name]]))</f>
        <v>Headphones</v>
      </c>
      <c r="E3130" s="1" t="str">
        <f>TRIM(PROPER(Table2[[#This Row],[Country]]))</f>
        <v>Usa</v>
      </c>
      <c r="F3130" s="1" t="str">
        <f>TRIM(PROPER(Table2[[#This Row],[Category]]))</f>
        <v>Computers</v>
      </c>
      <c r="G3130" s="1" t="str">
        <f>TRIM(PROPER(Table2[[#This Row],[Brand]]))</f>
        <v>Lenovo</v>
      </c>
      <c r="H3130" s="1">
        <f>Table2[[#This Row],[Supplier_ID]]</f>
        <v>1017</v>
      </c>
      <c r="I3130" s="1">
        <f>Table2[[#This Row],[Market_Price]]</f>
        <v>1853.49</v>
      </c>
      <c r="J3130" s="1">
        <f>Table2[[#This Row],[Selling_Price]]</f>
        <v>3252.27</v>
      </c>
      <c r="K3130" s="1">
        <f>Table2[[#This Row],[Quantity]]</f>
        <v>220</v>
      </c>
      <c r="L3130" s="1" t="str">
        <f>IF(ISBLANK(Table2[[#This Row],[Status]]), "No Data Entered", IFERROR(Table2[[#This Row],[Status]], "No Data Entered"))</f>
        <v>Ongoing</v>
      </c>
    </row>
    <row r="3131" spans="1:12" x14ac:dyDescent="0.3">
      <c r="A3131" s="1" t="str">
        <f>Table2[[#This Row],[Product_ID]]</f>
        <v>PRO1766</v>
      </c>
      <c r="B3131" s="1" t="str">
        <f>Table2[[#This Row],[Customer_ID]]</f>
        <v>CUST31134</v>
      </c>
      <c r="C3131" s="14" t="str">
        <f>Table2[[#This Row],[Date]]</f>
        <v>25/10/2023</v>
      </c>
      <c r="D3131" s="1" t="str">
        <f>TRIM(PROPER(Table2[[#This Row],[Product_Name]]))</f>
        <v>Printer</v>
      </c>
      <c r="E3131" s="1" t="str">
        <f>TRIM(PROPER(Table2[[#This Row],[Country]]))</f>
        <v>Usa</v>
      </c>
      <c r="F3131" s="1" t="str">
        <f>TRIM(PROPER(Table2[[#This Row],[Category]]))</f>
        <v>Computers</v>
      </c>
      <c r="G3131" s="1" t="str">
        <f>TRIM(PROPER(Table2[[#This Row],[Brand]]))</f>
        <v>Asus</v>
      </c>
      <c r="H3131" s="1">
        <f>Table2[[#This Row],[Supplier_ID]]</f>
        <v>1013</v>
      </c>
      <c r="I3131" s="1">
        <f>Table2[[#This Row],[Market_Price]]</f>
        <v>1502.2</v>
      </c>
      <c r="J3131" s="1">
        <f>Table2[[#This Row],[Selling_Price]]</f>
        <v>2088.16</v>
      </c>
      <c r="K3131" s="1">
        <f>Table2[[#This Row],[Quantity]]</f>
        <v>479</v>
      </c>
      <c r="L3131" s="1" t="str">
        <f>IF(ISBLANK(Table2[[#This Row],[Status]]), "No Data Entered", IFERROR(Table2[[#This Row],[Status]], "No Data Entered"))</f>
        <v>Ongoing</v>
      </c>
    </row>
    <row r="3132" spans="1:12" x14ac:dyDescent="0.3">
      <c r="A3132" s="1" t="str">
        <f>Table2[[#This Row],[Product_ID]]</f>
        <v>PRO7330</v>
      </c>
      <c r="B3132" s="1" t="str">
        <f>Table2[[#This Row],[Customer_ID]]</f>
        <v>CUST31244</v>
      </c>
      <c r="C3132" s="14" t="str">
        <f>Table2[[#This Row],[Date]]</f>
        <v>03/06/2020</v>
      </c>
      <c r="D3132" s="1" t="str">
        <f>TRIM(PROPER(Table2[[#This Row],[Product_Name]]))</f>
        <v>Printer</v>
      </c>
      <c r="E3132" s="1" t="str">
        <f>TRIM(PROPER(Table2[[#This Row],[Country]]))</f>
        <v>Usa</v>
      </c>
      <c r="F3132" s="1" t="str">
        <f>TRIM(PROPER(Table2[[#This Row],[Category]]))</f>
        <v>Office Supplies</v>
      </c>
      <c r="G3132" s="1" t="str">
        <f>TRIM(PROPER(Table2[[#This Row],[Brand]]))</f>
        <v>Canon</v>
      </c>
      <c r="H3132" s="1">
        <f>Table2[[#This Row],[Supplier_ID]]</f>
        <v>1038</v>
      </c>
      <c r="I3132" s="1">
        <f>Table2[[#This Row],[Market_Price]]</f>
        <v>1618.85</v>
      </c>
      <c r="J3132" s="1">
        <f>Table2[[#This Row],[Selling_Price]]</f>
        <v>2924.68</v>
      </c>
      <c r="K3132" s="1">
        <f>Table2[[#This Row],[Quantity]]</f>
        <v>177</v>
      </c>
      <c r="L3132" s="1" t="str">
        <f>IF(ISBLANK(Table2[[#This Row],[Status]]), "No Data Entered", IFERROR(Table2[[#This Row],[Status]], "No Data Entered"))</f>
        <v>Ongoing</v>
      </c>
    </row>
    <row r="3133" spans="1:12" x14ac:dyDescent="0.3">
      <c r="A3133" s="1" t="str">
        <f>Table2[[#This Row],[Product_ID]]</f>
        <v>PRO4495</v>
      </c>
      <c r="B3133" s="1" t="str">
        <f>Table2[[#This Row],[Customer_ID]]</f>
        <v>CUST31294</v>
      </c>
      <c r="C3133" s="14" t="str">
        <f>Table2[[#This Row],[Date]]</f>
        <v>08/04/2022</v>
      </c>
      <c r="D3133" s="1" t="str">
        <f>TRIM(PROPER(Table2[[#This Row],[Product_Name]]))</f>
        <v>Headphones</v>
      </c>
      <c r="E3133" s="1" t="str">
        <f>TRIM(PROPER(Table2[[#This Row],[Country]]))</f>
        <v>India</v>
      </c>
      <c r="F3133" s="1" t="str">
        <f>TRIM(PROPER(Table2[[#This Row],[Category]]))</f>
        <v>Accessories</v>
      </c>
      <c r="G3133" s="1" t="str">
        <f>TRIM(PROPER(Table2[[#This Row],[Brand]]))</f>
        <v>Logitech</v>
      </c>
      <c r="H3133" s="1">
        <f>Table2[[#This Row],[Supplier_ID]]</f>
        <v>1044</v>
      </c>
      <c r="I3133" s="1">
        <f>Table2[[#This Row],[Market_Price]]</f>
        <v>401.22</v>
      </c>
      <c r="J3133" s="1">
        <f>Table2[[#This Row],[Selling_Price]]</f>
        <v>659.35</v>
      </c>
      <c r="K3133" s="1">
        <f>Table2[[#This Row],[Quantity]]</f>
        <v>154</v>
      </c>
      <c r="L3133" s="1" t="str">
        <f>IF(ISBLANK(Table2[[#This Row],[Status]]), "No Data Entered", IFERROR(Table2[[#This Row],[Status]], "No Data Entered"))</f>
        <v>Ongoing</v>
      </c>
    </row>
    <row r="3134" spans="1:12" x14ac:dyDescent="0.3">
      <c r="A3134" s="1" t="str">
        <f>Table2[[#This Row],[Product_ID]]</f>
        <v>PRO3848</v>
      </c>
      <c r="B3134" s="1" t="str">
        <f>Table2[[#This Row],[Customer_ID]]</f>
        <v>CUST31306</v>
      </c>
      <c r="C3134" s="14" t="str">
        <f>Table2[[#This Row],[Date]]</f>
        <v>29/06/2022</v>
      </c>
      <c r="D3134" s="1" t="str">
        <f>TRIM(PROPER(Table2[[#This Row],[Product_Name]]))</f>
        <v>Monitor</v>
      </c>
      <c r="E3134" s="1" t="str">
        <f>TRIM(PROPER(Table2[[#This Row],[Country]]))</f>
        <v>India</v>
      </c>
      <c r="F3134" s="1" t="str">
        <f>TRIM(PROPER(Table2[[#This Row],[Category]]))</f>
        <v>Wearables</v>
      </c>
      <c r="G3134" s="1" t="str">
        <f>TRIM(PROPER(Table2[[#This Row],[Brand]]))</f>
        <v>Lenovo</v>
      </c>
      <c r="H3134" s="1">
        <f>Table2[[#This Row],[Supplier_ID]]</f>
        <v>1035</v>
      </c>
      <c r="I3134" s="1">
        <f>Table2[[#This Row],[Market_Price]]</f>
        <v>356.96</v>
      </c>
      <c r="J3134" s="1">
        <f>Table2[[#This Row],[Selling_Price]]</f>
        <v>460.72</v>
      </c>
      <c r="K3134" s="1">
        <f>Table2[[#This Row],[Quantity]]</f>
        <v>136</v>
      </c>
      <c r="L3134" s="1" t="str">
        <f>IF(ISBLANK(Table2[[#This Row],[Status]]), "No Data Entered", IFERROR(Table2[[#This Row],[Status]], "No Data Entered"))</f>
        <v>Ongoing</v>
      </c>
    </row>
    <row r="3135" spans="1:12" x14ac:dyDescent="0.3">
      <c r="A3135" s="1" t="str">
        <f>Table2[[#This Row],[Product_ID]]</f>
        <v>PRO4485</v>
      </c>
      <c r="B3135" s="1" t="str">
        <f>Table2[[#This Row],[Customer_ID]]</f>
        <v>CUST31314</v>
      </c>
      <c r="C3135" s="14" t="str">
        <f>Table2[[#This Row],[Date]]</f>
        <v>30/12/2024</v>
      </c>
      <c r="D3135" s="1" t="str">
        <f>TRIM(PROPER(Table2[[#This Row],[Product_Name]]))</f>
        <v>Mouse</v>
      </c>
      <c r="E3135" s="1" t="str">
        <f>TRIM(PROPER(Table2[[#This Row],[Country]]))</f>
        <v>Japan</v>
      </c>
      <c r="F3135" s="1" t="str">
        <f>TRIM(PROPER(Table2[[#This Row],[Category]]))</f>
        <v>Office Supplies</v>
      </c>
      <c r="G3135" s="1" t="str">
        <f>TRIM(PROPER(Table2[[#This Row],[Brand]]))</f>
        <v>Logitech</v>
      </c>
      <c r="H3135" s="1">
        <f>Table2[[#This Row],[Supplier_ID]]</f>
        <v>1042</v>
      </c>
      <c r="I3135" s="1">
        <f>Table2[[#This Row],[Market_Price]]</f>
        <v>1152.18</v>
      </c>
      <c r="J3135" s="1">
        <f>Table2[[#This Row],[Selling_Price]]</f>
        <v>1812.46</v>
      </c>
      <c r="K3135" s="1">
        <f>Table2[[#This Row],[Quantity]]</f>
        <v>400</v>
      </c>
      <c r="L3135" s="1" t="str">
        <f>IF(ISBLANK(Table2[[#This Row],[Status]]), "No Data Entered", IFERROR(Table2[[#This Row],[Status]], "No Data Entered"))</f>
        <v>Ongoing</v>
      </c>
    </row>
    <row r="3136" spans="1:12" x14ac:dyDescent="0.3">
      <c r="A3136" s="1" t="str">
        <f>Table2[[#This Row],[Product_ID]]</f>
        <v>PRO9151</v>
      </c>
      <c r="B3136" s="1" t="str">
        <f>Table2[[#This Row],[Customer_ID]]</f>
        <v>CUST31422</v>
      </c>
      <c r="C3136" s="14" t="str">
        <f>Table2[[#This Row],[Date]]</f>
        <v>18/01/2021</v>
      </c>
      <c r="D3136" s="1" t="str">
        <f>TRIM(PROPER(Table2[[#This Row],[Product_Name]]))</f>
        <v>Smartphone</v>
      </c>
      <c r="E3136" s="1" t="str">
        <f>TRIM(PROPER(Table2[[#This Row],[Country]]))</f>
        <v>Uk</v>
      </c>
      <c r="F3136" s="1" t="str">
        <f>TRIM(PROPER(Table2[[#This Row],[Category]]))</f>
        <v>Office Supplies</v>
      </c>
      <c r="G3136" s="1" t="str">
        <f>TRIM(PROPER(Table2[[#This Row],[Brand]]))</f>
        <v>Canon</v>
      </c>
      <c r="H3136" s="1">
        <f>Table2[[#This Row],[Supplier_ID]]</f>
        <v>1014</v>
      </c>
      <c r="I3136" s="1">
        <f>Table2[[#This Row],[Market_Price]]</f>
        <v>1929.35</v>
      </c>
      <c r="J3136" s="1">
        <f>Table2[[#This Row],[Selling_Price]]</f>
        <v>2330.58</v>
      </c>
      <c r="K3136" s="1">
        <f>Table2[[#This Row],[Quantity]]</f>
        <v>276</v>
      </c>
      <c r="L3136" s="1" t="str">
        <f>IF(ISBLANK(Table2[[#This Row],[Status]]), "No Data Entered", IFERROR(Table2[[#This Row],[Status]], "No Data Entered"))</f>
        <v>Ongoing</v>
      </c>
    </row>
    <row r="3137" spans="1:12" x14ac:dyDescent="0.3">
      <c r="A3137" s="1" t="str">
        <f>Table2[[#This Row],[Product_ID]]</f>
        <v>PRO5638</v>
      </c>
      <c r="B3137" s="1" t="str">
        <f>Table2[[#This Row],[Customer_ID]]</f>
        <v>CUST31604</v>
      </c>
      <c r="C3137" s="14" t="str">
        <f>Table2[[#This Row],[Date]]</f>
        <v>09/01/2023</v>
      </c>
      <c r="D3137" s="1" t="str">
        <f>TRIM(PROPER(Table2[[#This Row],[Product_Name]]))</f>
        <v>Mouse</v>
      </c>
      <c r="E3137" s="1" t="str">
        <f>TRIM(PROPER(Table2[[#This Row],[Country]]))</f>
        <v>Usa</v>
      </c>
      <c r="F3137" s="1" t="str">
        <f>TRIM(PROPER(Table2[[#This Row],[Category]]))</f>
        <v>Electronics</v>
      </c>
      <c r="G3137" s="1" t="str">
        <f>TRIM(PROPER(Table2[[#This Row],[Brand]]))</f>
        <v>Asus</v>
      </c>
      <c r="H3137" s="1">
        <f>Table2[[#This Row],[Supplier_ID]]</f>
        <v>1068</v>
      </c>
      <c r="I3137" s="1">
        <f>Table2[[#This Row],[Market_Price]]</f>
        <v>206.19</v>
      </c>
      <c r="J3137" s="1">
        <f>Table2[[#This Row],[Selling_Price]]</f>
        <v>251.8</v>
      </c>
      <c r="K3137" s="1">
        <f>Table2[[#This Row],[Quantity]]</f>
        <v>354</v>
      </c>
      <c r="L3137" s="1" t="str">
        <f>IF(ISBLANK(Table2[[#This Row],[Status]]), "No Data Entered", IFERROR(Table2[[#This Row],[Status]], "No Data Entered"))</f>
        <v>Ongoing</v>
      </c>
    </row>
    <row r="3138" spans="1:12" x14ac:dyDescent="0.3">
      <c r="A3138" s="1" t="str">
        <f>Table2[[#This Row],[Product_ID]]</f>
        <v>PRO2056</v>
      </c>
      <c r="B3138" s="1" t="str">
        <f>Table2[[#This Row],[Customer_ID]]</f>
        <v>CUST31621</v>
      </c>
      <c r="C3138" s="14" t="str">
        <f>Table2[[#This Row],[Date]]</f>
        <v>23/12/2023</v>
      </c>
      <c r="D3138" s="1" t="str">
        <f>TRIM(PROPER(Table2[[#This Row],[Product_Name]]))</f>
        <v>Laptop</v>
      </c>
      <c r="E3138" s="1" t="str">
        <f>TRIM(PROPER(Table2[[#This Row],[Country]]))</f>
        <v>Uk</v>
      </c>
      <c r="F3138" s="1" t="str">
        <f>TRIM(PROPER(Table2[[#This Row],[Category]]))</f>
        <v>Wearables</v>
      </c>
      <c r="G3138" s="1" t="str">
        <f>TRIM(PROPER(Table2[[#This Row],[Brand]]))</f>
        <v>Dell</v>
      </c>
      <c r="H3138" s="1">
        <f>Table2[[#This Row],[Supplier_ID]]</f>
        <v>1027</v>
      </c>
      <c r="I3138" s="1">
        <f>Table2[[#This Row],[Market_Price]]</f>
        <v>908.11</v>
      </c>
      <c r="J3138" s="1">
        <f>Table2[[#This Row],[Selling_Price]]</f>
        <v>1417.06</v>
      </c>
      <c r="K3138" s="1">
        <f>Table2[[#This Row],[Quantity]]</f>
        <v>121</v>
      </c>
      <c r="L3138" s="1" t="str">
        <f>IF(ISBLANK(Table2[[#This Row],[Status]]), "No Data Entered", IFERROR(Table2[[#This Row],[Status]], "No Data Entered"))</f>
        <v>Ongoing</v>
      </c>
    </row>
    <row r="3139" spans="1:12" x14ac:dyDescent="0.3">
      <c r="A3139" s="1" t="str">
        <f>Table2[[#This Row],[Product_ID]]</f>
        <v>PRO7114</v>
      </c>
      <c r="B3139" s="1" t="str">
        <f>Table2[[#This Row],[Customer_ID]]</f>
        <v>CUST31762</v>
      </c>
      <c r="C3139" s="14" t="str">
        <f>Table2[[#This Row],[Date]]</f>
        <v>06/01/2024</v>
      </c>
      <c r="D3139" s="1" t="str">
        <f>TRIM(PROPER(Table2[[#This Row],[Product_Name]]))</f>
        <v>Camera</v>
      </c>
      <c r="E3139" s="1" t="str">
        <f>TRIM(PROPER(Table2[[#This Row],[Country]]))</f>
        <v>Canada</v>
      </c>
      <c r="F3139" s="1" t="str">
        <f>TRIM(PROPER(Table2[[#This Row],[Category]]))</f>
        <v>Computers</v>
      </c>
      <c r="G3139" s="1" t="str">
        <f>TRIM(PROPER(Table2[[#This Row],[Brand]]))</f>
        <v>Sony</v>
      </c>
      <c r="H3139" s="1">
        <f>Table2[[#This Row],[Supplier_ID]]</f>
        <v>1079</v>
      </c>
      <c r="I3139" s="1">
        <f>Table2[[#This Row],[Market_Price]]</f>
        <v>1120.25</v>
      </c>
      <c r="J3139" s="1">
        <f>Table2[[#This Row],[Selling_Price]]</f>
        <v>1469.8</v>
      </c>
      <c r="K3139" s="1">
        <f>Table2[[#This Row],[Quantity]]</f>
        <v>296</v>
      </c>
      <c r="L3139" s="1" t="str">
        <f>IF(ISBLANK(Table2[[#This Row],[Status]]), "No Data Entered", IFERROR(Table2[[#This Row],[Status]], "No Data Entered"))</f>
        <v>Ongoing</v>
      </c>
    </row>
    <row r="3140" spans="1:12" x14ac:dyDescent="0.3">
      <c r="A3140" s="1" t="str">
        <f>Table2[[#This Row],[Product_ID]]</f>
        <v>PRO3163</v>
      </c>
      <c r="B3140" s="1" t="str">
        <f>Table2[[#This Row],[Customer_ID]]</f>
        <v>CUST31820</v>
      </c>
      <c r="C3140" s="14" t="str">
        <f>Table2[[#This Row],[Date]]</f>
        <v>09/05/2023</v>
      </c>
      <c r="D3140" s="1" t="str">
        <f>TRIM(PROPER(Table2[[#This Row],[Product_Name]]))</f>
        <v>Smartwatch</v>
      </c>
      <c r="E3140" s="1" t="str">
        <f>TRIM(PROPER(Table2[[#This Row],[Country]]))</f>
        <v>Germany</v>
      </c>
      <c r="F3140" s="1" t="str">
        <f>TRIM(PROPER(Table2[[#This Row],[Category]]))</f>
        <v>Computers</v>
      </c>
      <c r="G3140" s="1" t="str">
        <f>TRIM(PROPER(Table2[[#This Row],[Brand]]))</f>
        <v>Hp</v>
      </c>
      <c r="H3140" s="1">
        <f>Table2[[#This Row],[Supplier_ID]]</f>
        <v>1086</v>
      </c>
      <c r="I3140" s="1">
        <f>Table2[[#This Row],[Market_Price]]</f>
        <v>1238.5999999999999</v>
      </c>
      <c r="J3140" s="1">
        <f>Table2[[#This Row],[Selling_Price]]</f>
        <v>2169.96</v>
      </c>
      <c r="K3140" s="1">
        <f>Table2[[#This Row],[Quantity]]</f>
        <v>383</v>
      </c>
      <c r="L3140" s="1" t="str">
        <f>IF(ISBLANK(Table2[[#This Row],[Status]]), "No Data Entered", IFERROR(Table2[[#This Row],[Status]], "No Data Entered"))</f>
        <v>Ongoing</v>
      </c>
    </row>
    <row r="3141" spans="1:12" x14ac:dyDescent="0.3">
      <c r="A3141" s="1" t="str">
        <f>Table2[[#This Row],[Product_ID]]</f>
        <v>PRO5533</v>
      </c>
      <c r="B3141" s="1" t="str">
        <f>Table2[[#This Row],[Customer_ID]]</f>
        <v>CUST31918</v>
      </c>
      <c r="C3141" s="14" t="str">
        <f>Table2[[#This Row],[Date]]</f>
        <v>01/07/2024</v>
      </c>
      <c r="D3141" s="1" t="str">
        <f>TRIM(PROPER(Table2[[#This Row],[Product_Name]]))</f>
        <v>Headphones</v>
      </c>
      <c r="E3141" s="1" t="str">
        <f>TRIM(PROPER(Table2[[#This Row],[Country]]))</f>
        <v>Japan</v>
      </c>
      <c r="F3141" s="1" t="str">
        <f>TRIM(PROPER(Table2[[#This Row],[Category]]))</f>
        <v>Wearables</v>
      </c>
      <c r="G3141" s="1" t="str">
        <f>TRIM(PROPER(Table2[[#This Row],[Brand]]))</f>
        <v>Lenovo</v>
      </c>
      <c r="H3141" s="1">
        <f>Table2[[#This Row],[Supplier_ID]]</f>
        <v>1042</v>
      </c>
      <c r="I3141" s="1">
        <f>Table2[[#This Row],[Market_Price]]</f>
        <v>537.47</v>
      </c>
      <c r="J3141" s="1">
        <f>Table2[[#This Row],[Selling_Price]]</f>
        <v>922.27</v>
      </c>
      <c r="K3141" s="1">
        <f>Table2[[#This Row],[Quantity]]</f>
        <v>364</v>
      </c>
      <c r="L3141" s="1" t="str">
        <f>IF(ISBLANK(Table2[[#This Row],[Status]]), "No Data Entered", IFERROR(Table2[[#This Row],[Status]], "No Data Entered"))</f>
        <v>Ongoing</v>
      </c>
    </row>
    <row r="3142" spans="1:12" x14ac:dyDescent="0.3">
      <c r="A3142" s="1" t="str">
        <f>Table2[[#This Row],[Product_ID]]</f>
        <v>PRO3299</v>
      </c>
      <c r="B3142" s="1" t="str">
        <f>Table2[[#This Row],[Customer_ID]]</f>
        <v>CUST31926</v>
      </c>
      <c r="C3142" s="14" t="str">
        <f>Table2[[#This Row],[Date]]</f>
        <v>14/12/2020</v>
      </c>
      <c r="D3142" s="1" t="str">
        <f>TRIM(PROPER(Table2[[#This Row],[Product_Name]]))</f>
        <v>Laptop</v>
      </c>
      <c r="E3142" s="1" t="str">
        <f>TRIM(PROPER(Table2[[#This Row],[Country]]))</f>
        <v>Uk</v>
      </c>
      <c r="F3142" s="1" t="str">
        <f>TRIM(PROPER(Table2[[#This Row],[Category]]))</f>
        <v>Office Supplies</v>
      </c>
      <c r="G3142" s="1" t="str">
        <f>TRIM(PROPER(Table2[[#This Row],[Brand]]))</f>
        <v>Samsung</v>
      </c>
      <c r="H3142" s="1">
        <f>Table2[[#This Row],[Supplier_ID]]</f>
        <v>1026</v>
      </c>
      <c r="I3142" s="1">
        <f>Table2[[#This Row],[Market_Price]]</f>
        <v>926.36</v>
      </c>
      <c r="J3142" s="1">
        <f>Table2[[#This Row],[Selling_Price]]</f>
        <v>1833.19</v>
      </c>
      <c r="K3142" s="1">
        <f>Table2[[#This Row],[Quantity]]</f>
        <v>414</v>
      </c>
      <c r="L3142" s="1" t="str">
        <f>IF(ISBLANK(Table2[[#This Row],[Status]]), "No Data Entered", IFERROR(Table2[[#This Row],[Status]], "No Data Entered"))</f>
        <v>Ongoing</v>
      </c>
    </row>
    <row r="3143" spans="1:12" x14ac:dyDescent="0.3">
      <c r="A3143" s="1" t="str">
        <f>Table2[[#This Row],[Product_ID]]</f>
        <v>PRO7580</v>
      </c>
      <c r="B3143" s="1" t="str">
        <f>Table2[[#This Row],[Customer_ID]]</f>
        <v>CUST32084</v>
      </c>
      <c r="C3143" s="14" t="str">
        <f>Table2[[#This Row],[Date]]</f>
        <v>04/08/2020</v>
      </c>
      <c r="D3143" s="1" t="str">
        <f>TRIM(PROPER(Table2[[#This Row],[Product_Name]]))</f>
        <v>Headphones</v>
      </c>
      <c r="E3143" s="1" t="str">
        <f>TRIM(PROPER(Table2[[#This Row],[Country]]))</f>
        <v>Germany</v>
      </c>
      <c r="F3143" s="1" t="str">
        <f>TRIM(PROPER(Table2[[#This Row],[Category]]))</f>
        <v>Office Supplies</v>
      </c>
      <c r="G3143" s="1" t="str">
        <f>TRIM(PROPER(Table2[[#This Row],[Brand]]))</f>
        <v>Apple</v>
      </c>
      <c r="H3143" s="1">
        <f>Table2[[#This Row],[Supplier_ID]]</f>
        <v>1095</v>
      </c>
      <c r="I3143" s="1">
        <f>Table2[[#This Row],[Market_Price]]</f>
        <v>518.79999999999995</v>
      </c>
      <c r="J3143" s="1">
        <f>Table2[[#This Row],[Selling_Price]]</f>
        <v>949.36</v>
      </c>
      <c r="K3143" s="1">
        <f>Table2[[#This Row],[Quantity]]</f>
        <v>409</v>
      </c>
      <c r="L3143" s="1" t="str">
        <f>IF(ISBLANK(Table2[[#This Row],[Status]]), "No Data Entered", IFERROR(Table2[[#This Row],[Status]], "No Data Entered"))</f>
        <v>Ongoing</v>
      </c>
    </row>
    <row r="3144" spans="1:12" x14ac:dyDescent="0.3">
      <c r="A3144" s="1" t="str">
        <f>Table2[[#This Row],[Product_ID]]</f>
        <v>PRO8055</v>
      </c>
      <c r="B3144" s="1" t="str">
        <f>Table2[[#This Row],[Customer_ID]]</f>
        <v>CUST32209</v>
      </c>
      <c r="C3144" s="14" t="str">
        <f>Table2[[#This Row],[Date]]</f>
        <v>26/04/2025</v>
      </c>
      <c r="D3144" s="1" t="str">
        <f>TRIM(PROPER(Table2[[#This Row],[Product_Name]]))</f>
        <v>Mouse</v>
      </c>
      <c r="E3144" s="1" t="str">
        <f>TRIM(PROPER(Table2[[#This Row],[Country]]))</f>
        <v>Australia</v>
      </c>
      <c r="F3144" s="1" t="str">
        <f>TRIM(PROPER(Table2[[#This Row],[Category]]))</f>
        <v>Accessories</v>
      </c>
      <c r="G3144" s="1" t="str">
        <f>TRIM(PROPER(Table2[[#This Row],[Brand]]))</f>
        <v>Sony</v>
      </c>
      <c r="H3144" s="1">
        <f>Table2[[#This Row],[Supplier_ID]]</f>
        <v>1017</v>
      </c>
      <c r="I3144" s="1">
        <f>Table2[[#This Row],[Market_Price]]</f>
        <v>1827.42</v>
      </c>
      <c r="J3144" s="1">
        <f>Table2[[#This Row],[Selling_Price]]</f>
        <v>2719.51</v>
      </c>
      <c r="K3144" s="1">
        <f>Table2[[#This Row],[Quantity]]</f>
        <v>426</v>
      </c>
      <c r="L3144" s="1" t="str">
        <f>IF(ISBLANK(Table2[[#This Row],[Status]]), "No Data Entered", IFERROR(Table2[[#This Row],[Status]], "No Data Entered"))</f>
        <v>Ongoing</v>
      </c>
    </row>
    <row r="3145" spans="1:12" x14ac:dyDescent="0.3">
      <c r="A3145" s="1" t="str">
        <f>Table2[[#This Row],[Product_ID]]</f>
        <v>PRO5722</v>
      </c>
      <c r="B3145" s="1" t="str">
        <f>Table2[[#This Row],[Customer_ID]]</f>
        <v>CUST32311</v>
      </c>
      <c r="C3145" s="14" t="str">
        <f>Table2[[#This Row],[Date]]</f>
        <v>25/06/2022</v>
      </c>
      <c r="D3145" s="1" t="str">
        <f>TRIM(PROPER(Table2[[#This Row],[Product_Name]]))</f>
        <v>Smartphone</v>
      </c>
      <c r="E3145" s="1" t="str">
        <f>TRIM(PROPER(Table2[[#This Row],[Country]]))</f>
        <v>Usa</v>
      </c>
      <c r="F3145" s="1" t="str">
        <f>TRIM(PROPER(Table2[[#This Row],[Category]]))</f>
        <v>Office Supplies</v>
      </c>
      <c r="G3145" s="1" t="str">
        <f>TRIM(PROPER(Table2[[#This Row],[Brand]]))</f>
        <v>Asus</v>
      </c>
      <c r="H3145" s="1">
        <f>Table2[[#This Row],[Supplier_ID]]</f>
        <v>1042</v>
      </c>
      <c r="I3145" s="1">
        <f>Table2[[#This Row],[Market_Price]]</f>
        <v>1778.38</v>
      </c>
      <c r="J3145" s="1">
        <f>Table2[[#This Row],[Selling_Price]]</f>
        <v>2643.55</v>
      </c>
      <c r="K3145" s="1">
        <f>Table2[[#This Row],[Quantity]]</f>
        <v>25</v>
      </c>
      <c r="L3145" s="1" t="str">
        <f>IF(ISBLANK(Table2[[#This Row],[Status]]), "No Data Entered", IFERROR(Table2[[#This Row],[Status]], "No Data Entered"))</f>
        <v>Ongoing</v>
      </c>
    </row>
    <row r="3146" spans="1:12" x14ac:dyDescent="0.3">
      <c r="A3146" s="1" t="str">
        <f>Table2[[#This Row],[Product_ID]]</f>
        <v>PRO6639</v>
      </c>
      <c r="B3146" s="1" t="str">
        <f>Table2[[#This Row],[Customer_ID]]</f>
        <v>CUST32317</v>
      </c>
      <c r="C3146" s="14" t="str">
        <f>Table2[[#This Row],[Date]]</f>
        <v>21/08/2024</v>
      </c>
      <c r="D3146" s="1" t="str">
        <f>TRIM(PROPER(Table2[[#This Row],[Product_Name]]))</f>
        <v>Printer</v>
      </c>
      <c r="E3146" s="1" t="str">
        <f>TRIM(PROPER(Table2[[#This Row],[Country]]))</f>
        <v>Usa</v>
      </c>
      <c r="F3146" s="1" t="str">
        <f>TRIM(PROPER(Table2[[#This Row],[Category]]))</f>
        <v>Accessories</v>
      </c>
      <c r="G3146" s="1" t="str">
        <f>TRIM(PROPER(Table2[[#This Row],[Brand]]))</f>
        <v>Sony</v>
      </c>
      <c r="H3146" s="1">
        <f>Table2[[#This Row],[Supplier_ID]]</f>
        <v>1065</v>
      </c>
      <c r="I3146" s="1">
        <f>Table2[[#This Row],[Market_Price]]</f>
        <v>268.25</v>
      </c>
      <c r="J3146" s="1">
        <f>Table2[[#This Row],[Selling_Price]]</f>
        <v>492.28</v>
      </c>
      <c r="K3146" s="1">
        <f>Table2[[#This Row],[Quantity]]</f>
        <v>117</v>
      </c>
      <c r="L3146" s="1" t="str">
        <f>IF(ISBLANK(Table2[[#This Row],[Status]]), "No Data Entered", IFERROR(Table2[[#This Row],[Status]], "No Data Entered"))</f>
        <v>Ongoing</v>
      </c>
    </row>
    <row r="3147" spans="1:12" x14ac:dyDescent="0.3">
      <c r="A3147" s="1" t="str">
        <f>Table2[[#This Row],[Product_ID]]</f>
        <v>PRO6624</v>
      </c>
      <c r="B3147" s="1" t="str">
        <f>Table2[[#This Row],[Customer_ID]]</f>
        <v>CUST32321</v>
      </c>
      <c r="C3147" s="14" t="str">
        <f>Table2[[#This Row],[Date]]</f>
        <v>27/07/2025</v>
      </c>
      <c r="D3147" s="1" t="str">
        <f>TRIM(PROPER(Table2[[#This Row],[Product_Name]]))</f>
        <v>Keyboard</v>
      </c>
      <c r="E3147" s="1" t="str">
        <f>TRIM(PROPER(Table2[[#This Row],[Country]]))</f>
        <v>Canada</v>
      </c>
      <c r="F3147" s="1" t="str">
        <f>TRIM(PROPER(Table2[[#This Row],[Category]]))</f>
        <v>Wearables</v>
      </c>
      <c r="G3147" s="1" t="str">
        <f>TRIM(PROPER(Table2[[#This Row],[Brand]]))</f>
        <v>Microsoft</v>
      </c>
      <c r="H3147" s="1">
        <f>Table2[[#This Row],[Supplier_ID]]</f>
        <v>1029</v>
      </c>
      <c r="I3147" s="1">
        <f>Table2[[#This Row],[Market_Price]]</f>
        <v>650.44000000000005</v>
      </c>
      <c r="J3147" s="1">
        <f>Table2[[#This Row],[Selling_Price]]</f>
        <v>730.27</v>
      </c>
      <c r="K3147" s="1">
        <f>Table2[[#This Row],[Quantity]]</f>
        <v>484</v>
      </c>
      <c r="L3147" s="1" t="str">
        <f>IF(ISBLANK(Table2[[#This Row],[Status]]), "No Data Entered", IFERROR(Table2[[#This Row],[Status]], "No Data Entered"))</f>
        <v>Ongoing</v>
      </c>
    </row>
    <row r="3148" spans="1:12" x14ac:dyDescent="0.3">
      <c r="A3148" s="1" t="str">
        <f>Table2[[#This Row],[Product_ID]]</f>
        <v>PRO8987</v>
      </c>
      <c r="B3148" s="1" t="str">
        <f>Table2[[#This Row],[Customer_ID]]</f>
        <v>CUST32383</v>
      </c>
      <c r="C3148" s="14" t="str">
        <f>Table2[[#This Row],[Date]]</f>
        <v>09/01/2020</v>
      </c>
      <c r="D3148" s="1" t="str">
        <f>TRIM(PROPER(Table2[[#This Row],[Product_Name]]))</f>
        <v>Smartwatch</v>
      </c>
      <c r="E3148" s="1" t="str">
        <f>TRIM(PROPER(Table2[[#This Row],[Country]]))</f>
        <v>Usa</v>
      </c>
      <c r="F3148" s="1" t="str">
        <f>TRIM(PROPER(Table2[[#This Row],[Category]]))</f>
        <v>Wearables</v>
      </c>
      <c r="G3148" s="1" t="str">
        <f>TRIM(PROPER(Table2[[#This Row],[Brand]]))</f>
        <v>Samsung</v>
      </c>
      <c r="H3148" s="1">
        <f>Table2[[#This Row],[Supplier_ID]]</f>
        <v>1010</v>
      </c>
      <c r="I3148" s="1">
        <f>Table2[[#This Row],[Market_Price]]</f>
        <v>1222.43</v>
      </c>
      <c r="J3148" s="1">
        <f>Table2[[#This Row],[Selling_Price]]</f>
        <v>2046.88</v>
      </c>
      <c r="K3148" s="1">
        <f>Table2[[#This Row],[Quantity]]</f>
        <v>48</v>
      </c>
      <c r="L3148" s="1" t="str">
        <f>IF(ISBLANK(Table2[[#This Row],[Status]]), "No Data Entered", IFERROR(Table2[[#This Row],[Status]], "No Data Entered"))</f>
        <v>Ongoing</v>
      </c>
    </row>
    <row r="3149" spans="1:12" x14ac:dyDescent="0.3">
      <c r="A3149" s="1" t="str">
        <f>Table2[[#This Row],[Product_ID]]</f>
        <v>PRO5929</v>
      </c>
      <c r="B3149" s="1" t="str">
        <f>Table2[[#This Row],[Customer_ID]]</f>
        <v>CUST32412</v>
      </c>
      <c r="C3149" s="14" t="str">
        <f>Table2[[#This Row],[Date]]</f>
        <v>22/05/2020</v>
      </c>
      <c r="D3149" s="1" t="str">
        <f>TRIM(PROPER(Table2[[#This Row],[Product_Name]]))</f>
        <v>Smartwatch</v>
      </c>
      <c r="E3149" s="1" t="str">
        <f>TRIM(PROPER(Table2[[#This Row],[Country]]))</f>
        <v>France</v>
      </c>
      <c r="F3149" s="1" t="str">
        <f>TRIM(PROPER(Table2[[#This Row],[Category]]))</f>
        <v>Wearables</v>
      </c>
      <c r="G3149" s="1" t="str">
        <f>TRIM(PROPER(Table2[[#This Row],[Brand]]))</f>
        <v>Canon</v>
      </c>
      <c r="H3149" s="1">
        <f>Table2[[#This Row],[Supplier_ID]]</f>
        <v>1018</v>
      </c>
      <c r="I3149" s="1">
        <f>Table2[[#This Row],[Market_Price]]</f>
        <v>1786.31</v>
      </c>
      <c r="J3149" s="1">
        <f>Table2[[#This Row],[Selling_Price]]</f>
        <v>3499.21</v>
      </c>
      <c r="K3149" s="1">
        <f>Table2[[#This Row],[Quantity]]</f>
        <v>307</v>
      </c>
      <c r="L3149" s="1" t="str">
        <f>IF(ISBLANK(Table2[[#This Row],[Status]]), "No Data Entered", IFERROR(Table2[[#This Row],[Status]], "No Data Entered"))</f>
        <v>Ongoing</v>
      </c>
    </row>
    <row r="3150" spans="1:12" x14ac:dyDescent="0.3">
      <c r="A3150" s="1" t="str">
        <f>Table2[[#This Row],[Product_ID]]</f>
        <v>PRO3720</v>
      </c>
      <c r="B3150" s="1" t="str">
        <f>Table2[[#This Row],[Customer_ID]]</f>
        <v>CUST32465</v>
      </c>
      <c r="C3150" s="14" t="str">
        <f>Table2[[#This Row],[Date]]</f>
        <v>30/05/2022</v>
      </c>
      <c r="D3150" s="1" t="str">
        <f>TRIM(PROPER(Table2[[#This Row],[Product_Name]]))</f>
        <v>Smartwatch</v>
      </c>
      <c r="E3150" s="1" t="str">
        <f>TRIM(PROPER(Table2[[#This Row],[Country]]))</f>
        <v>India</v>
      </c>
      <c r="F3150" s="1" t="str">
        <f>TRIM(PROPER(Table2[[#This Row],[Category]]))</f>
        <v>Accessories</v>
      </c>
      <c r="G3150" s="1" t="str">
        <f>TRIM(PROPER(Table2[[#This Row],[Brand]]))</f>
        <v>Samsung</v>
      </c>
      <c r="H3150" s="1">
        <f>Table2[[#This Row],[Supplier_ID]]</f>
        <v>1071</v>
      </c>
      <c r="I3150" s="1">
        <f>Table2[[#This Row],[Market_Price]]</f>
        <v>1733.83</v>
      </c>
      <c r="J3150" s="1">
        <f>Table2[[#This Row],[Selling_Price]]</f>
        <v>2189.48</v>
      </c>
      <c r="K3150" s="1">
        <f>Table2[[#This Row],[Quantity]]</f>
        <v>140</v>
      </c>
      <c r="L3150" s="1" t="str">
        <f>IF(ISBLANK(Table2[[#This Row],[Status]]), "No Data Entered", IFERROR(Table2[[#This Row],[Status]], "No Data Entered"))</f>
        <v>Ongoing</v>
      </c>
    </row>
    <row r="3151" spans="1:12" x14ac:dyDescent="0.3">
      <c r="A3151" s="1" t="str">
        <f>Table2[[#This Row],[Product_ID]]</f>
        <v>PRO1979</v>
      </c>
      <c r="B3151" s="1" t="str">
        <f>Table2[[#This Row],[Customer_ID]]</f>
        <v>CUST32739</v>
      </c>
      <c r="C3151" s="14" t="str">
        <f>Table2[[#This Row],[Date]]</f>
        <v>11/03/2020</v>
      </c>
      <c r="D3151" s="1" t="str">
        <f>TRIM(PROPER(Table2[[#This Row],[Product_Name]]))</f>
        <v>Smartwatch</v>
      </c>
      <c r="E3151" s="1" t="str">
        <f>TRIM(PROPER(Table2[[#This Row],[Country]]))</f>
        <v>Japan</v>
      </c>
      <c r="F3151" s="1" t="str">
        <f>TRIM(PROPER(Table2[[#This Row],[Category]]))</f>
        <v>Office Supplies</v>
      </c>
      <c r="G3151" s="1" t="str">
        <f>TRIM(PROPER(Table2[[#This Row],[Brand]]))</f>
        <v>Samsung</v>
      </c>
      <c r="H3151" s="1">
        <f>Table2[[#This Row],[Supplier_ID]]</f>
        <v>1067</v>
      </c>
      <c r="I3151" s="1">
        <f>Table2[[#This Row],[Market_Price]]</f>
        <v>1406.77</v>
      </c>
      <c r="J3151" s="1">
        <f>Table2[[#This Row],[Selling_Price]]</f>
        <v>2763.43</v>
      </c>
      <c r="K3151" s="1">
        <f>Table2[[#This Row],[Quantity]]</f>
        <v>204</v>
      </c>
      <c r="L3151" s="1" t="str">
        <f>IF(ISBLANK(Table2[[#This Row],[Status]]), "No Data Entered", IFERROR(Table2[[#This Row],[Status]], "No Data Entered"))</f>
        <v>Ongoing</v>
      </c>
    </row>
    <row r="3152" spans="1:12" x14ac:dyDescent="0.3">
      <c r="A3152" s="1" t="str">
        <f>Table2[[#This Row],[Product_ID]]</f>
        <v>PRO6660</v>
      </c>
      <c r="B3152" s="1" t="str">
        <f>Table2[[#This Row],[Customer_ID]]</f>
        <v>CUST32844</v>
      </c>
      <c r="C3152" s="14" t="str">
        <f>Table2[[#This Row],[Date]]</f>
        <v>08/04/2021</v>
      </c>
      <c r="D3152" s="1" t="str">
        <f>TRIM(PROPER(Table2[[#This Row],[Product_Name]]))</f>
        <v>Keyboard</v>
      </c>
      <c r="E3152" s="1" t="str">
        <f>TRIM(PROPER(Table2[[#This Row],[Country]]))</f>
        <v>China</v>
      </c>
      <c r="F3152" s="1" t="str">
        <f>TRIM(PROPER(Table2[[#This Row],[Category]]))</f>
        <v>Office Supplies</v>
      </c>
      <c r="G3152" s="1" t="str">
        <f>TRIM(PROPER(Table2[[#This Row],[Brand]]))</f>
        <v>Dell</v>
      </c>
      <c r="H3152" s="1">
        <f>Table2[[#This Row],[Supplier_ID]]</f>
        <v>1033</v>
      </c>
      <c r="I3152" s="1">
        <f>Table2[[#This Row],[Market_Price]]</f>
        <v>1806.77</v>
      </c>
      <c r="J3152" s="1">
        <f>Table2[[#This Row],[Selling_Price]]</f>
        <v>2548.62</v>
      </c>
      <c r="K3152" s="1">
        <f>Table2[[#This Row],[Quantity]]</f>
        <v>158</v>
      </c>
      <c r="L3152" s="1" t="str">
        <f>IF(ISBLANK(Table2[[#This Row],[Status]]), "No Data Entered", IFERROR(Table2[[#This Row],[Status]], "No Data Entered"))</f>
        <v>Ongoing</v>
      </c>
    </row>
    <row r="3153" spans="1:12" x14ac:dyDescent="0.3">
      <c r="A3153" s="1" t="str">
        <f>Table2[[#This Row],[Product_ID]]</f>
        <v>PRO7146</v>
      </c>
      <c r="B3153" s="1" t="str">
        <f>Table2[[#This Row],[Customer_ID]]</f>
        <v>CUST32901</v>
      </c>
      <c r="C3153" s="14" t="str">
        <f>Table2[[#This Row],[Date]]</f>
        <v>21/12/2020</v>
      </c>
      <c r="D3153" s="1" t="str">
        <f>TRIM(PROPER(Table2[[#This Row],[Product_Name]]))</f>
        <v>Smartwatch</v>
      </c>
      <c r="E3153" s="1" t="str">
        <f>TRIM(PROPER(Table2[[#This Row],[Country]]))</f>
        <v>Usa</v>
      </c>
      <c r="F3153" s="1" t="str">
        <f>TRIM(PROPER(Table2[[#This Row],[Category]]))</f>
        <v>Electronics</v>
      </c>
      <c r="G3153" s="1" t="str">
        <f>TRIM(PROPER(Table2[[#This Row],[Brand]]))</f>
        <v>Canon</v>
      </c>
      <c r="H3153" s="1">
        <f>Table2[[#This Row],[Supplier_ID]]</f>
        <v>1085</v>
      </c>
      <c r="I3153" s="1">
        <f>Table2[[#This Row],[Market_Price]]</f>
        <v>1492.02</v>
      </c>
      <c r="J3153" s="1">
        <f>Table2[[#This Row],[Selling_Price]]</f>
        <v>2377.58</v>
      </c>
      <c r="K3153" s="1">
        <f>Table2[[#This Row],[Quantity]]</f>
        <v>398</v>
      </c>
      <c r="L3153" s="1" t="str">
        <f>IF(ISBLANK(Table2[[#This Row],[Status]]), "No Data Entered", IFERROR(Table2[[#This Row],[Status]], "No Data Entered"))</f>
        <v>Ongoing</v>
      </c>
    </row>
    <row r="3154" spans="1:12" x14ac:dyDescent="0.3">
      <c r="A3154" s="1" t="str">
        <f>Table2[[#This Row],[Product_ID]]</f>
        <v>PRO1664</v>
      </c>
      <c r="B3154" s="1" t="str">
        <f>Table2[[#This Row],[Customer_ID]]</f>
        <v>CUST32936</v>
      </c>
      <c r="C3154" s="14" t="str">
        <f>Table2[[#This Row],[Date]]</f>
        <v>15/05/2021</v>
      </c>
      <c r="D3154" s="1" t="str">
        <f>TRIM(PROPER(Table2[[#This Row],[Product_Name]]))</f>
        <v>Tablet</v>
      </c>
      <c r="E3154" s="1" t="str">
        <f>TRIM(PROPER(Table2[[#This Row],[Country]]))</f>
        <v>Germany</v>
      </c>
      <c r="F3154" s="1" t="str">
        <f>TRIM(PROPER(Table2[[#This Row],[Category]]))</f>
        <v>Computers</v>
      </c>
      <c r="G3154" s="1" t="str">
        <f>TRIM(PROPER(Table2[[#This Row],[Brand]]))</f>
        <v>Logitech</v>
      </c>
      <c r="H3154" s="1">
        <f>Table2[[#This Row],[Supplier_ID]]</f>
        <v>1050</v>
      </c>
      <c r="I3154" s="1">
        <f>Table2[[#This Row],[Market_Price]]</f>
        <v>126.7</v>
      </c>
      <c r="J3154" s="1">
        <f>Table2[[#This Row],[Selling_Price]]</f>
        <v>158.91999999999999</v>
      </c>
      <c r="K3154" s="1">
        <f>Table2[[#This Row],[Quantity]]</f>
        <v>153</v>
      </c>
      <c r="L3154" s="1" t="str">
        <f>IF(ISBLANK(Table2[[#This Row],[Status]]), "No Data Entered", IFERROR(Table2[[#This Row],[Status]], "No Data Entered"))</f>
        <v>Ongoing</v>
      </c>
    </row>
    <row r="3155" spans="1:12" x14ac:dyDescent="0.3">
      <c r="A3155" s="1" t="str">
        <f>Table2[[#This Row],[Product_ID]]</f>
        <v>PRO1617</v>
      </c>
      <c r="B3155" s="1" t="str">
        <f>Table2[[#This Row],[Customer_ID]]</f>
        <v>CUST33024</v>
      </c>
      <c r="C3155" s="14" t="str">
        <f>Table2[[#This Row],[Date]]</f>
        <v>11/04/2023</v>
      </c>
      <c r="D3155" s="1" t="str">
        <f>TRIM(PROPER(Table2[[#This Row],[Product_Name]]))</f>
        <v>Smartphone</v>
      </c>
      <c r="E3155" s="1" t="str">
        <f>TRIM(PROPER(Table2[[#This Row],[Country]]))</f>
        <v>Australia</v>
      </c>
      <c r="F3155" s="1" t="str">
        <f>TRIM(PROPER(Table2[[#This Row],[Category]]))</f>
        <v>Computers</v>
      </c>
      <c r="G3155" s="1" t="str">
        <f>TRIM(PROPER(Table2[[#This Row],[Brand]]))</f>
        <v>Apple</v>
      </c>
      <c r="H3155" s="1">
        <f>Table2[[#This Row],[Supplier_ID]]</f>
        <v>1084</v>
      </c>
      <c r="I3155" s="1">
        <f>Table2[[#This Row],[Market_Price]]</f>
        <v>127.65</v>
      </c>
      <c r="J3155" s="1">
        <f>Table2[[#This Row],[Selling_Price]]</f>
        <v>212.08</v>
      </c>
      <c r="K3155" s="1">
        <f>Table2[[#This Row],[Quantity]]</f>
        <v>179</v>
      </c>
      <c r="L3155" s="1" t="str">
        <f>IF(ISBLANK(Table2[[#This Row],[Status]]), "No Data Entered", IFERROR(Table2[[#This Row],[Status]], "No Data Entered"))</f>
        <v>Ongoing</v>
      </c>
    </row>
    <row r="3156" spans="1:12" x14ac:dyDescent="0.3">
      <c r="A3156" s="1" t="str">
        <f>Table2[[#This Row],[Product_ID]]</f>
        <v>PRO9266</v>
      </c>
      <c r="B3156" s="1" t="str">
        <f>Table2[[#This Row],[Customer_ID]]</f>
        <v>CUST33076</v>
      </c>
      <c r="C3156" s="14" t="str">
        <f>Table2[[#This Row],[Date]]</f>
        <v>24/01/2024</v>
      </c>
      <c r="D3156" s="1" t="str">
        <f>TRIM(PROPER(Table2[[#This Row],[Product_Name]]))</f>
        <v>Mouse</v>
      </c>
      <c r="E3156" s="1" t="str">
        <f>TRIM(PROPER(Table2[[#This Row],[Country]]))</f>
        <v>Germany</v>
      </c>
      <c r="F3156" s="1" t="str">
        <f>TRIM(PROPER(Table2[[#This Row],[Category]]))</f>
        <v>Electronics</v>
      </c>
      <c r="G3156" s="1" t="str">
        <f>TRIM(PROPER(Table2[[#This Row],[Brand]]))</f>
        <v>Microsoft</v>
      </c>
      <c r="H3156" s="1">
        <f>Table2[[#This Row],[Supplier_ID]]</f>
        <v>1014</v>
      </c>
      <c r="I3156" s="1">
        <f>Table2[[#This Row],[Market_Price]]</f>
        <v>715.97</v>
      </c>
      <c r="J3156" s="1">
        <f>Table2[[#This Row],[Selling_Price]]</f>
        <v>1006.29</v>
      </c>
      <c r="K3156" s="1">
        <f>Table2[[#This Row],[Quantity]]</f>
        <v>164</v>
      </c>
      <c r="L3156" s="1" t="str">
        <f>IF(ISBLANK(Table2[[#This Row],[Status]]), "No Data Entered", IFERROR(Table2[[#This Row],[Status]], "No Data Entered"))</f>
        <v>Ongoing</v>
      </c>
    </row>
    <row r="3157" spans="1:12" x14ac:dyDescent="0.3">
      <c r="A3157" s="1" t="str">
        <f>Table2[[#This Row],[Product_ID]]</f>
        <v>PRO3211</v>
      </c>
      <c r="B3157" s="1" t="str">
        <f>Table2[[#This Row],[Customer_ID]]</f>
        <v>CUST33088</v>
      </c>
      <c r="C3157" s="14" t="str">
        <f>Table2[[#This Row],[Date]]</f>
        <v>25/06/2021</v>
      </c>
      <c r="D3157" s="1" t="str">
        <f>TRIM(PROPER(Table2[[#This Row],[Product_Name]]))</f>
        <v>Keyboard</v>
      </c>
      <c r="E3157" s="1" t="str">
        <f>TRIM(PROPER(Table2[[#This Row],[Country]]))</f>
        <v>Usa</v>
      </c>
      <c r="F3157" s="1" t="str">
        <f>TRIM(PROPER(Table2[[#This Row],[Category]]))</f>
        <v>Computers</v>
      </c>
      <c r="G3157" s="1" t="str">
        <f>TRIM(PROPER(Table2[[#This Row],[Brand]]))</f>
        <v>Microsoft</v>
      </c>
      <c r="H3157" s="1">
        <f>Table2[[#This Row],[Supplier_ID]]</f>
        <v>1069</v>
      </c>
      <c r="I3157" s="1">
        <f>Table2[[#This Row],[Market_Price]]</f>
        <v>1691.06</v>
      </c>
      <c r="J3157" s="1">
        <f>Table2[[#This Row],[Selling_Price]]</f>
        <v>2775.28</v>
      </c>
      <c r="K3157" s="1">
        <f>Table2[[#This Row],[Quantity]]</f>
        <v>352</v>
      </c>
      <c r="L3157" s="1" t="str">
        <f>IF(ISBLANK(Table2[[#This Row],[Status]]), "No Data Entered", IFERROR(Table2[[#This Row],[Status]], "No Data Entered"))</f>
        <v>Ongoing</v>
      </c>
    </row>
    <row r="3158" spans="1:12" x14ac:dyDescent="0.3">
      <c r="A3158" s="1" t="str">
        <f>Table2[[#This Row],[Product_ID]]</f>
        <v>PRO3210</v>
      </c>
      <c r="B3158" s="1" t="str">
        <f>Table2[[#This Row],[Customer_ID]]</f>
        <v>CUST33112</v>
      </c>
      <c r="C3158" s="14" t="str">
        <f>Table2[[#This Row],[Date]]</f>
        <v>12/07/2024</v>
      </c>
      <c r="D3158" s="1" t="str">
        <f>TRIM(PROPER(Table2[[#This Row],[Product_Name]]))</f>
        <v>Laptop</v>
      </c>
      <c r="E3158" s="1" t="str">
        <f>TRIM(PROPER(Table2[[#This Row],[Country]]))</f>
        <v>Brazil</v>
      </c>
      <c r="F3158" s="1" t="str">
        <f>TRIM(PROPER(Table2[[#This Row],[Category]]))</f>
        <v>Accessories</v>
      </c>
      <c r="G3158" s="1" t="str">
        <f>TRIM(PROPER(Table2[[#This Row],[Brand]]))</f>
        <v>Apple</v>
      </c>
      <c r="H3158" s="1">
        <f>Table2[[#This Row],[Supplier_ID]]</f>
        <v>1078</v>
      </c>
      <c r="I3158" s="1">
        <f>Table2[[#This Row],[Market_Price]]</f>
        <v>1229.3599999999999</v>
      </c>
      <c r="J3158" s="1">
        <f>Table2[[#This Row],[Selling_Price]]</f>
        <v>1374.09</v>
      </c>
      <c r="K3158" s="1">
        <f>Table2[[#This Row],[Quantity]]</f>
        <v>340</v>
      </c>
      <c r="L3158" s="1" t="str">
        <f>IF(ISBLANK(Table2[[#This Row],[Status]]), "No Data Entered", IFERROR(Table2[[#This Row],[Status]], "No Data Entered"))</f>
        <v>Ongoing</v>
      </c>
    </row>
    <row r="3159" spans="1:12" x14ac:dyDescent="0.3">
      <c r="A3159" s="1" t="str">
        <f>Table2[[#This Row],[Product_ID]]</f>
        <v>PRO6445</v>
      </c>
      <c r="B3159" s="1" t="str">
        <f>Table2[[#This Row],[Customer_ID]]</f>
        <v>CUST33194</v>
      </c>
      <c r="C3159" s="14" t="str">
        <f>Table2[[#This Row],[Date]]</f>
        <v>02/10/2020</v>
      </c>
      <c r="D3159" s="1" t="str">
        <f>TRIM(PROPER(Table2[[#This Row],[Product_Name]]))</f>
        <v>Headphones</v>
      </c>
      <c r="E3159" s="1" t="str">
        <f>TRIM(PROPER(Table2[[#This Row],[Country]]))</f>
        <v>Brazil</v>
      </c>
      <c r="F3159" s="1" t="str">
        <f>TRIM(PROPER(Table2[[#This Row],[Category]]))</f>
        <v>Wearables</v>
      </c>
      <c r="G3159" s="1" t="str">
        <f>TRIM(PROPER(Table2[[#This Row],[Brand]]))</f>
        <v>Dell</v>
      </c>
      <c r="H3159" s="1">
        <f>Table2[[#This Row],[Supplier_ID]]</f>
        <v>1068</v>
      </c>
      <c r="I3159" s="1">
        <f>Table2[[#This Row],[Market_Price]]</f>
        <v>358.28</v>
      </c>
      <c r="J3159" s="1">
        <f>Table2[[#This Row],[Selling_Price]]</f>
        <v>445.45</v>
      </c>
      <c r="K3159" s="1">
        <f>Table2[[#This Row],[Quantity]]</f>
        <v>199</v>
      </c>
      <c r="L3159" s="1" t="str">
        <f>IF(ISBLANK(Table2[[#This Row],[Status]]), "No Data Entered", IFERROR(Table2[[#This Row],[Status]], "No Data Entered"))</f>
        <v>Ongoing</v>
      </c>
    </row>
    <row r="3160" spans="1:12" x14ac:dyDescent="0.3">
      <c r="A3160" s="1" t="str">
        <f>Table2[[#This Row],[Product_ID]]</f>
        <v>PRO2581</v>
      </c>
      <c r="B3160" s="1" t="str">
        <f>Table2[[#This Row],[Customer_ID]]</f>
        <v>CUST33194</v>
      </c>
      <c r="C3160" s="14" t="str">
        <f>Table2[[#This Row],[Date]]</f>
        <v>06/09/2024</v>
      </c>
      <c r="D3160" s="1" t="str">
        <f>TRIM(PROPER(Table2[[#This Row],[Product_Name]]))</f>
        <v>Keyboard</v>
      </c>
      <c r="E3160" s="1" t="str">
        <f>TRIM(PROPER(Table2[[#This Row],[Country]]))</f>
        <v>Usa</v>
      </c>
      <c r="F3160" s="1" t="str">
        <f>TRIM(PROPER(Table2[[#This Row],[Category]]))</f>
        <v>Accessories</v>
      </c>
      <c r="G3160" s="1" t="str">
        <f>TRIM(PROPER(Table2[[#This Row],[Brand]]))</f>
        <v>Lenovo</v>
      </c>
      <c r="H3160" s="1">
        <f>Table2[[#This Row],[Supplier_ID]]</f>
        <v>1027</v>
      </c>
      <c r="I3160" s="1">
        <f>Table2[[#This Row],[Market_Price]]</f>
        <v>1004.05</v>
      </c>
      <c r="J3160" s="1">
        <f>Table2[[#This Row],[Selling_Price]]</f>
        <v>1358.38</v>
      </c>
      <c r="K3160" s="1">
        <f>Table2[[#This Row],[Quantity]]</f>
        <v>283</v>
      </c>
      <c r="L3160" s="1" t="str">
        <f>IF(ISBLANK(Table2[[#This Row],[Status]]), "No Data Entered", IFERROR(Table2[[#This Row],[Status]], "No Data Entered"))</f>
        <v>Ongoing</v>
      </c>
    </row>
    <row r="3161" spans="1:12" x14ac:dyDescent="0.3">
      <c r="A3161" s="1" t="str">
        <f>Table2[[#This Row],[Product_ID]]</f>
        <v>PRO3763</v>
      </c>
      <c r="B3161" s="1" t="str">
        <f>Table2[[#This Row],[Customer_ID]]</f>
        <v>CUST33219</v>
      </c>
      <c r="C3161" s="14" t="str">
        <f>Table2[[#This Row],[Date]]</f>
        <v>02/07/2021</v>
      </c>
      <c r="D3161" s="1" t="str">
        <f>TRIM(PROPER(Table2[[#This Row],[Product_Name]]))</f>
        <v>Smartphone</v>
      </c>
      <c r="E3161" s="1" t="str">
        <f>TRIM(PROPER(Table2[[#This Row],[Country]]))</f>
        <v>France</v>
      </c>
      <c r="F3161" s="1" t="str">
        <f>TRIM(PROPER(Table2[[#This Row],[Category]]))</f>
        <v>Computers</v>
      </c>
      <c r="G3161" s="1" t="str">
        <f>TRIM(PROPER(Table2[[#This Row],[Brand]]))</f>
        <v>Logitech</v>
      </c>
      <c r="H3161" s="1">
        <f>Table2[[#This Row],[Supplier_ID]]</f>
        <v>1008</v>
      </c>
      <c r="I3161" s="1">
        <f>Table2[[#This Row],[Market_Price]]</f>
        <v>442.31</v>
      </c>
      <c r="J3161" s="1">
        <f>Table2[[#This Row],[Selling_Price]]</f>
        <v>576.34</v>
      </c>
      <c r="K3161" s="1">
        <f>Table2[[#This Row],[Quantity]]</f>
        <v>470</v>
      </c>
      <c r="L3161" s="1" t="str">
        <f>IF(ISBLANK(Table2[[#This Row],[Status]]), "No Data Entered", IFERROR(Table2[[#This Row],[Status]], "No Data Entered"))</f>
        <v>Ongoing</v>
      </c>
    </row>
    <row r="3162" spans="1:12" x14ac:dyDescent="0.3">
      <c r="A3162" s="1" t="str">
        <f>Table2[[#This Row],[Product_ID]]</f>
        <v>PRO3565</v>
      </c>
      <c r="B3162" s="1" t="str">
        <f>Table2[[#This Row],[Customer_ID]]</f>
        <v>CUST33247</v>
      </c>
      <c r="C3162" s="14" t="str">
        <f>Table2[[#This Row],[Date]]</f>
        <v>12/11/2022</v>
      </c>
      <c r="D3162" s="1" t="str">
        <f>TRIM(PROPER(Table2[[#This Row],[Product_Name]]))</f>
        <v>Tablet</v>
      </c>
      <c r="E3162" s="1" t="str">
        <f>TRIM(PROPER(Table2[[#This Row],[Country]]))</f>
        <v>France</v>
      </c>
      <c r="F3162" s="1" t="str">
        <f>TRIM(PROPER(Table2[[#This Row],[Category]]))</f>
        <v>Accessories</v>
      </c>
      <c r="G3162" s="1" t="str">
        <f>TRIM(PROPER(Table2[[#This Row],[Brand]]))</f>
        <v>Lenovo</v>
      </c>
      <c r="H3162" s="1">
        <f>Table2[[#This Row],[Supplier_ID]]</f>
        <v>1099</v>
      </c>
      <c r="I3162" s="1">
        <f>Table2[[#This Row],[Market_Price]]</f>
        <v>851</v>
      </c>
      <c r="J3162" s="1">
        <f>Table2[[#This Row],[Selling_Price]]</f>
        <v>1618.72</v>
      </c>
      <c r="K3162" s="1">
        <f>Table2[[#This Row],[Quantity]]</f>
        <v>465</v>
      </c>
      <c r="L3162" s="1" t="str">
        <f>IF(ISBLANK(Table2[[#This Row],[Status]]), "No Data Entered", IFERROR(Table2[[#This Row],[Status]], "No Data Entered"))</f>
        <v>Ongoing</v>
      </c>
    </row>
    <row r="3163" spans="1:12" x14ac:dyDescent="0.3">
      <c r="A3163" s="1" t="str">
        <f>Table2[[#This Row],[Product_ID]]</f>
        <v>PRO5048</v>
      </c>
      <c r="B3163" s="1" t="str">
        <f>Table2[[#This Row],[Customer_ID]]</f>
        <v>CUST33371</v>
      </c>
      <c r="C3163" s="14" t="str">
        <f>Table2[[#This Row],[Date]]</f>
        <v>24/10/2020</v>
      </c>
      <c r="D3163" s="1" t="str">
        <f>TRIM(PROPER(Table2[[#This Row],[Product_Name]]))</f>
        <v>Keyboard</v>
      </c>
      <c r="E3163" s="1" t="str">
        <f>TRIM(PROPER(Table2[[#This Row],[Country]]))</f>
        <v>Brazil</v>
      </c>
      <c r="F3163" s="1" t="str">
        <f>TRIM(PROPER(Table2[[#This Row],[Category]]))</f>
        <v>Accessories</v>
      </c>
      <c r="G3163" s="1" t="str">
        <f>TRIM(PROPER(Table2[[#This Row],[Brand]]))</f>
        <v>Asus</v>
      </c>
      <c r="H3163" s="1">
        <f>Table2[[#This Row],[Supplier_ID]]</f>
        <v>1095</v>
      </c>
      <c r="I3163" s="1">
        <f>Table2[[#This Row],[Market_Price]]</f>
        <v>1871.26</v>
      </c>
      <c r="J3163" s="1">
        <f>Table2[[#This Row],[Selling_Price]]</f>
        <v>2936.4</v>
      </c>
      <c r="K3163" s="1">
        <f>Table2[[#This Row],[Quantity]]</f>
        <v>55</v>
      </c>
      <c r="L3163" s="1" t="str">
        <f>IF(ISBLANK(Table2[[#This Row],[Status]]), "No Data Entered", IFERROR(Table2[[#This Row],[Status]], "No Data Entered"))</f>
        <v>Ongoing</v>
      </c>
    </row>
    <row r="3164" spans="1:12" x14ac:dyDescent="0.3">
      <c r="A3164" s="1" t="str">
        <f>Table2[[#This Row],[Product_ID]]</f>
        <v>PRO1622</v>
      </c>
      <c r="B3164" s="1" t="str">
        <f>Table2[[#This Row],[Customer_ID]]</f>
        <v>CUST33387</v>
      </c>
      <c r="C3164" s="14" t="str">
        <f>Table2[[#This Row],[Date]]</f>
        <v>27/03/2021</v>
      </c>
      <c r="D3164" s="1" t="str">
        <f>TRIM(PROPER(Table2[[#This Row],[Product_Name]]))</f>
        <v>Monitor</v>
      </c>
      <c r="E3164" s="1" t="str">
        <f>TRIM(PROPER(Table2[[#This Row],[Country]]))</f>
        <v>France</v>
      </c>
      <c r="F3164" s="1" t="str">
        <f>TRIM(PROPER(Table2[[#This Row],[Category]]))</f>
        <v>Accessories</v>
      </c>
      <c r="G3164" s="1" t="str">
        <f>TRIM(PROPER(Table2[[#This Row],[Brand]]))</f>
        <v>Sony</v>
      </c>
      <c r="H3164" s="1">
        <f>Table2[[#This Row],[Supplier_ID]]</f>
        <v>1051</v>
      </c>
      <c r="I3164" s="1">
        <f>Table2[[#This Row],[Market_Price]]</f>
        <v>1140.81</v>
      </c>
      <c r="J3164" s="1">
        <f>Table2[[#This Row],[Selling_Price]]</f>
        <v>1542.43</v>
      </c>
      <c r="K3164" s="1">
        <f>Table2[[#This Row],[Quantity]]</f>
        <v>26</v>
      </c>
      <c r="L3164" s="1" t="str">
        <f>IF(ISBLANK(Table2[[#This Row],[Status]]), "No Data Entered", IFERROR(Table2[[#This Row],[Status]], "No Data Entered"))</f>
        <v>Ongoing</v>
      </c>
    </row>
    <row r="3165" spans="1:12" x14ac:dyDescent="0.3">
      <c r="A3165" s="1" t="str">
        <f>Table2[[#This Row],[Product_ID]]</f>
        <v>PRO7323</v>
      </c>
      <c r="B3165" s="1" t="str">
        <f>Table2[[#This Row],[Customer_ID]]</f>
        <v>CUST33426</v>
      </c>
      <c r="C3165" s="14" t="str">
        <f>Table2[[#This Row],[Date]]</f>
        <v>31/01/2025</v>
      </c>
      <c r="D3165" s="1" t="str">
        <f>TRIM(PROPER(Table2[[#This Row],[Product_Name]]))</f>
        <v>Smartwatch</v>
      </c>
      <c r="E3165" s="1" t="str">
        <f>TRIM(PROPER(Table2[[#This Row],[Country]]))</f>
        <v>China</v>
      </c>
      <c r="F3165" s="1" t="str">
        <f>TRIM(PROPER(Table2[[#This Row],[Category]]))</f>
        <v>Computers</v>
      </c>
      <c r="G3165" s="1" t="str">
        <f>TRIM(PROPER(Table2[[#This Row],[Brand]]))</f>
        <v>Apple</v>
      </c>
      <c r="H3165" s="1">
        <f>Table2[[#This Row],[Supplier_ID]]</f>
        <v>1017</v>
      </c>
      <c r="I3165" s="1">
        <f>Table2[[#This Row],[Market_Price]]</f>
        <v>493.63</v>
      </c>
      <c r="J3165" s="1">
        <f>Table2[[#This Row],[Selling_Price]]</f>
        <v>550.02</v>
      </c>
      <c r="K3165" s="1">
        <f>Table2[[#This Row],[Quantity]]</f>
        <v>449</v>
      </c>
      <c r="L3165" s="1" t="str">
        <f>IF(ISBLANK(Table2[[#This Row],[Status]]), "No Data Entered", IFERROR(Table2[[#This Row],[Status]], "No Data Entered"))</f>
        <v>Ongoing</v>
      </c>
    </row>
    <row r="3166" spans="1:12" x14ac:dyDescent="0.3">
      <c r="A3166" s="1" t="str">
        <f>Table2[[#This Row],[Product_ID]]</f>
        <v>PRO9498</v>
      </c>
      <c r="B3166" s="1" t="str">
        <f>Table2[[#This Row],[Customer_ID]]</f>
        <v>CUST33441</v>
      </c>
      <c r="C3166" s="14" t="str">
        <f>Table2[[#This Row],[Date]]</f>
        <v>05/11/2025</v>
      </c>
      <c r="D3166" s="1" t="str">
        <f>TRIM(PROPER(Table2[[#This Row],[Product_Name]]))</f>
        <v>Smartphone</v>
      </c>
      <c r="E3166" s="1" t="str">
        <f>TRIM(PROPER(Table2[[#This Row],[Country]]))</f>
        <v>Canada</v>
      </c>
      <c r="F3166" s="1" t="str">
        <f>TRIM(PROPER(Table2[[#This Row],[Category]]))</f>
        <v>Computers</v>
      </c>
      <c r="G3166" s="1" t="str">
        <f>TRIM(PROPER(Table2[[#This Row],[Brand]]))</f>
        <v>Samsung</v>
      </c>
      <c r="H3166" s="1">
        <f>Table2[[#This Row],[Supplier_ID]]</f>
        <v>1081</v>
      </c>
      <c r="I3166" s="1">
        <f>Table2[[#This Row],[Market_Price]]</f>
        <v>331.49</v>
      </c>
      <c r="J3166" s="1">
        <f>Table2[[#This Row],[Selling_Price]]</f>
        <v>471.53</v>
      </c>
      <c r="K3166" s="1">
        <f>Table2[[#This Row],[Quantity]]</f>
        <v>387</v>
      </c>
      <c r="L3166" s="1" t="str">
        <f>IF(ISBLANK(Table2[[#This Row],[Status]]), "No Data Entered", IFERROR(Table2[[#This Row],[Status]], "No Data Entered"))</f>
        <v>Ongoing</v>
      </c>
    </row>
    <row r="3167" spans="1:12" x14ac:dyDescent="0.3">
      <c r="A3167" s="1" t="str">
        <f>Table2[[#This Row],[Product_ID]]</f>
        <v>PRO4673</v>
      </c>
      <c r="B3167" s="1" t="str">
        <f>Table2[[#This Row],[Customer_ID]]</f>
        <v>CUST33492</v>
      </c>
      <c r="C3167" s="14" t="str">
        <f>Table2[[#This Row],[Date]]</f>
        <v>27/04/2024</v>
      </c>
      <c r="D3167" s="1" t="str">
        <f>TRIM(PROPER(Table2[[#This Row],[Product_Name]]))</f>
        <v>Smartwatch</v>
      </c>
      <c r="E3167" s="1" t="str">
        <f>TRIM(PROPER(Table2[[#This Row],[Country]]))</f>
        <v>China</v>
      </c>
      <c r="F3167" s="1" t="str">
        <f>TRIM(PROPER(Table2[[#This Row],[Category]]))</f>
        <v>Electronics</v>
      </c>
      <c r="G3167" s="1" t="str">
        <f>TRIM(PROPER(Table2[[#This Row],[Brand]]))</f>
        <v>Apple</v>
      </c>
      <c r="H3167" s="1">
        <f>Table2[[#This Row],[Supplier_ID]]</f>
        <v>1016</v>
      </c>
      <c r="I3167" s="1">
        <f>Table2[[#This Row],[Market_Price]]</f>
        <v>203.06</v>
      </c>
      <c r="J3167" s="1">
        <f>Table2[[#This Row],[Selling_Price]]</f>
        <v>358.53</v>
      </c>
      <c r="K3167" s="1">
        <f>Table2[[#This Row],[Quantity]]</f>
        <v>61</v>
      </c>
      <c r="L3167" s="1" t="str">
        <f>IF(ISBLANK(Table2[[#This Row],[Status]]), "No Data Entered", IFERROR(Table2[[#This Row],[Status]], "No Data Entered"))</f>
        <v>Ongoing</v>
      </c>
    </row>
    <row r="3168" spans="1:12" x14ac:dyDescent="0.3">
      <c r="A3168" s="1" t="str">
        <f>Table2[[#This Row],[Product_ID]]</f>
        <v>PRO5488</v>
      </c>
      <c r="B3168" s="1" t="str">
        <f>Table2[[#This Row],[Customer_ID]]</f>
        <v>CUST33511</v>
      </c>
      <c r="C3168" s="14" t="str">
        <f>Table2[[#This Row],[Date]]</f>
        <v>04/08/2024</v>
      </c>
      <c r="D3168" s="1" t="str">
        <f>TRIM(PROPER(Table2[[#This Row],[Product_Name]]))</f>
        <v>Smartwatch</v>
      </c>
      <c r="E3168" s="1" t="str">
        <f>TRIM(PROPER(Table2[[#This Row],[Country]]))</f>
        <v>Japan</v>
      </c>
      <c r="F3168" s="1" t="str">
        <f>TRIM(PROPER(Table2[[#This Row],[Category]]))</f>
        <v>Electronics</v>
      </c>
      <c r="G3168" s="1" t="str">
        <f>TRIM(PROPER(Table2[[#This Row],[Brand]]))</f>
        <v>Sony</v>
      </c>
      <c r="H3168" s="1">
        <f>Table2[[#This Row],[Supplier_ID]]</f>
        <v>1056</v>
      </c>
      <c r="I3168" s="1">
        <f>Table2[[#This Row],[Market_Price]]</f>
        <v>215.95</v>
      </c>
      <c r="J3168" s="1">
        <f>Table2[[#This Row],[Selling_Price]]</f>
        <v>258.69</v>
      </c>
      <c r="K3168" s="1">
        <f>Table2[[#This Row],[Quantity]]</f>
        <v>200</v>
      </c>
      <c r="L3168" s="1" t="str">
        <f>IF(ISBLANK(Table2[[#This Row],[Status]]), "No Data Entered", IFERROR(Table2[[#This Row],[Status]], "No Data Entered"))</f>
        <v>Ongoing</v>
      </c>
    </row>
    <row r="3169" spans="1:12" x14ac:dyDescent="0.3">
      <c r="A3169" s="1" t="str">
        <f>Table2[[#This Row],[Product_ID]]</f>
        <v>PRO4517</v>
      </c>
      <c r="B3169" s="1" t="str">
        <f>Table2[[#This Row],[Customer_ID]]</f>
        <v>CUST33551</v>
      </c>
      <c r="C3169" s="14" t="str">
        <f>Table2[[#This Row],[Date]]</f>
        <v>31/07/2023</v>
      </c>
      <c r="D3169" s="1" t="str">
        <f>TRIM(PROPER(Table2[[#This Row],[Product_Name]]))</f>
        <v>Monitor</v>
      </c>
      <c r="E3169" s="1" t="str">
        <f>TRIM(PROPER(Table2[[#This Row],[Country]]))</f>
        <v>China</v>
      </c>
      <c r="F3169" s="1" t="str">
        <f>TRIM(PROPER(Table2[[#This Row],[Category]]))</f>
        <v>Electronics</v>
      </c>
      <c r="G3169" s="1" t="str">
        <f>TRIM(PROPER(Table2[[#This Row],[Brand]]))</f>
        <v>Hp</v>
      </c>
      <c r="H3169" s="1">
        <f>Table2[[#This Row],[Supplier_ID]]</f>
        <v>1048</v>
      </c>
      <c r="I3169" s="1">
        <f>Table2[[#This Row],[Market_Price]]</f>
        <v>1416.92</v>
      </c>
      <c r="J3169" s="1">
        <f>Table2[[#This Row],[Selling_Price]]</f>
        <v>2324.36</v>
      </c>
      <c r="K3169" s="1">
        <f>Table2[[#This Row],[Quantity]]</f>
        <v>118</v>
      </c>
      <c r="L3169" s="1" t="str">
        <f>IF(ISBLANK(Table2[[#This Row],[Status]]), "No Data Entered", IFERROR(Table2[[#This Row],[Status]], "No Data Entered"))</f>
        <v>Ongoing</v>
      </c>
    </row>
    <row r="3170" spans="1:12" x14ac:dyDescent="0.3">
      <c r="A3170" s="1" t="str">
        <f>Table2[[#This Row],[Product_ID]]</f>
        <v>PRO8901</v>
      </c>
      <c r="B3170" s="1" t="str">
        <f>Table2[[#This Row],[Customer_ID]]</f>
        <v>CUST33598</v>
      </c>
      <c r="C3170" s="14" t="str">
        <f>Table2[[#This Row],[Date]]</f>
        <v>20/09/2024</v>
      </c>
      <c r="D3170" s="1" t="str">
        <f>TRIM(PROPER(Table2[[#This Row],[Product_Name]]))</f>
        <v>Monitor</v>
      </c>
      <c r="E3170" s="1" t="str">
        <f>TRIM(PROPER(Table2[[#This Row],[Country]]))</f>
        <v>Brazil</v>
      </c>
      <c r="F3170" s="1" t="str">
        <f>TRIM(PROPER(Table2[[#This Row],[Category]]))</f>
        <v>Wearables</v>
      </c>
      <c r="G3170" s="1" t="str">
        <f>TRIM(PROPER(Table2[[#This Row],[Brand]]))</f>
        <v>Canon</v>
      </c>
      <c r="H3170" s="1">
        <f>Table2[[#This Row],[Supplier_ID]]</f>
        <v>1078</v>
      </c>
      <c r="I3170" s="1">
        <f>Table2[[#This Row],[Market_Price]]</f>
        <v>1662.27</v>
      </c>
      <c r="J3170" s="1">
        <f>Table2[[#This Row],[Selling_Price]]</f>
        <v>1934.83</v>
      </c>
      <c r="K3170" s="1">
        <f>Table2[[#This Row],[Quantity]]</f>
        <v>210</v>
      </c>
      <c r="L3170" s="1" t="str">
        <f>IF(ISBLANK(Table2[[#This Row],[Status]]), "No Data Entered", IFERROR(Table2[[#This Row],[Status]], "No Data Entered"))</f>
        <v>Ongoing</v>
      </c>
    </row>
    <row r="3171" spans="1:12" x14ac:dyDescent="0.3">
      <c r="A3171" s="1" t="str">
        <f>Table2[[#This Row],[Product_ID]]</f>
        <v>PRO3779</v>
      </c>
      <c r="B3171" s="1" t="str">
        <f>Table2[[#This Row],[Customer_ID]]</f>
        <v>CUST33660</v>
      </c>
      <c r="C3171" s="14" t="str">
        <f>Table2[[#This Row],[Date]]</f>
        <v>20/07/2025</v>
      </c>
      <c r="D3171" s="1" t="str">
        <f>TRIM(PROPER(Table2[[#This Row],[Product_Name]]))</f>
        <v>Smartwatch</v>
      </c>
      <c r="E3171" s="1" t="str">
        <f>TRIM(PROPER(Table2[[#This Row],[Country]]))</f>
        <v>Japan</v>
      </c>
      <c r="F3171" s="1" t="str">
        <f>TRIM(PROPER(Table2[[#This Row],[Category]]))</f>
        <v>Computers</v>
      </c>
      <c r="G3171" s="1" t="str">
        <f>TRIM(PROPER(Table2[[#This Row],[Brand]]))</f>
        <v>Logitech</v>
      </c>
      <c r="H3171" s="1">
        <f>Table2[[#This Row],[Supplier_ID]]</f>
        <v>1013</v>
      </c>
      <c r="I3171" s="1">
        <f>Table2[[#This Row],[Market_Price]]</f>
        <v>1874.43</v>
      </c>
      <c r="J3171" s="1">
        <f>Table2[[#This Row],[Selling_Price]]</f>
        <v>2882.23</v>
      </c>
      <c r="K3171" s="1">
        <f>Table2[[#This Row],[Quantity]]</f>
        <v>313</v>
      </c>
      <c r="L3171" s="1" t="str">
        <f>IF(ISBLANK(Table2[[#This Row],[Status]]), "No Data Entered", IFERROR(Table2[[#This Row],[Status]], "No Data Entered"))</f>
        <v>Ongoing</v>
      </c>
    </row>
    <row r="3172" spans="1:12" x14ac:dyDescent="0.3">
      <c r="A3172" s="1" t="str">
        <f>Table2[[#This Row],[Product_ID]]</f>
        <v>PRO4956</v>
      </c>
      <c r="B3172" s="1" t="str">
        <f>Table2[[#This Row],[Customer_ID]]</f>
        <v>CUST33751</v>
      </c>
      <c r="C3172" s="14" t="str">
        <f>Table2[[#This Row],[Date]]</f>
        <v>12/06/2025</v>
      </c>
      <c r="D3172" s="1" t="str">
        <f>TRIM(PROPER(Table2[[#This Row],[Product_Name]]))</f>
        <v>Camera</v>
      </c>
      <c r="E3172" s="1" t="str">
        <f>TRIM(PROPER(Table2[[#This Row],[Country]]))</f>
        <v>Australia</v>
      </c>
      <c r="F3172" s="1" t="str">
        <f>TRIM(PROPER(Table2[[#This Row],[Category]]))</f>
        <v>Electronics</v>
      </c>
      <c r="G3172" s="1" t="str">
        <f>TRIM(PROPER(Table2[[#This Row],[Brand]]))</f>
        <v>Dell</v>
      </c>
      <c r="H3172" s="1">
        <f>Table2[[#This Row],[Supplier_ID]]</f>
        <v>1006</v>
      </c>
      <c r="I3172" s="1">
        <f>Table2[[#This Row],[Market_Price]]</f>
        <v>166.3</v>
      </c>
      <c r="J3172" s="1">
        <f>Table2[[#This Row],[Selling_Price]]</f>
        <v>249.42</v>
      </c>
      <c r="K3172" s="1">
        <f>Table2[[#This Row],[Quantity]]</f>
        <v>426</v>
      </c>
      <c r="L3172" s="1" t="str">
        <f>IF(ISBLANK(Table2[[#This Row],[Status]]), "No Data Entered", IFERROR(Table2[[#This Row],[Status]], "No Data Entered"))</f>
        <v>Ongoing</v>
      </c>
    </row>
    <row r="3173" spans="1:12" x14ac:dyDescent="0.3">
      <c r="A3173" s="1" t="str">
        <f>Table2[[#This Row],[Product_ID]]</f>
        <v>PRO2906</v>
      </c>
      <c r="B3173" s="1" t="str">
        <f>Table2[[#This Row],[Customer_ID]]</f>
        <v>CUST33836</v>
      </c>
      <c r="C3173" s="14" t="str">
        <f>Table2[[#This Row],[Date]]</f>
        <v>05/03/2023</v>
      </c>
      <c r="D3173" s="1" t="str">
        <f>TRIM(PROPER(Table2[[#This Row],[Product_Name]]))</f>
        <v>Mouse</v>
      </c>
      <c r="E3173" s="1" t="str">
        <f>TRIM(PROPER(Table2[[#This Row],[Country]]))</f>
        <v>Germany</v>
      </c>
      <c r="F3173" s="1" t="str">
        <f>TRIM(PROPER(Table2[[#This Row],[Category]]))</f>
        <v>Accessories</v>
      </c>
      <c r="G3173" s="1" t="str">
        <f>TRIM(PROPER(Table2[[#This Row],[Brand]]))</f>
        <v>Apple</v>
      </c>
      <c r="H3173" s="1">
        <f>Table2[[#This Row],[Supplier_ID]]</f>
        <v>1092</v>
      </c>
      <c r="I3173" s="1">
        <f>Table2[[#This Row],[Market_Price]]</f>
        <v>395.46</v>
      </c>
      <c r="J3173" s="1">
        <f>Table2[[#This Row],[Selling_Price]]</f>
        <v>712.57</v>
      </c>
      <c r="K3173" s="1">
        <f>Table2[[#This Row],[Quantity]]</f>
        <v>167</v>
      </c>
      <c r="L3173" s="1" t="str">
        <f>IF(ISBLANK(Table2[[#This Row],[Status]]), "No Data Entered", IFERROR(Table2[[#This Row],[Status]], "No Data Entered"))</f>
        <v>Ongoing</v>
      </c>
    </row>
    <row r="3174" spans="1:12" x14ac:dyDescent="0.3">
      <c r="A3174" s="1" t="str">
        <f>Table2[[#This Row],[Product_ID]]</f>
        <v>PRO7642</v>
      </c>
      <c r="B3174" s="1" t="str">
        <f>Table2[[#This Row],[Customer_ID]]</f>
        <v>CUST33887</v>
      </c>
      <c r="C3174" s="14" t="str">
        <f>Table2[[#This Row],[Date]]</f>
        <v>18/09/2020</v>
      </c>
      <c r="D3174" s="1" t="str">
        <f>TRIM(PROPER(Table2[[#This Row],[Product_Name]]))</f>
        <v>Laptop</v>
      </c>
      <c r="E3174" s="1" t="str">
        <f>TRIM(PROPER(Table2[[#This Row],[Country]]))</f>
        <v>Brazil</v>
      </c>
      <c r="F3174" s="1" t="str">
        <f>TRIM(PROPER(Table2[[#This Row],[Category]]))</f>
        <v>Computers</v>
      </c>
      <c r="G3174" s="1" t="str">
        <f>TRIM(PROPER(Table2[[#This Row],[Brand]]))</f>
        <v>Asus</v>
      </c>
      <c r="H3174" s="1">
        <f>Table2[[#This Row],[Supplier_ID]]</f>
        <v>1069</v>
      </c>
      <c r="I3174" s="1">
        <f>Table2[[#This Row],[Market_Price]]</f>
        <v>691.69</v>
      </c>
      <c r="J3174" s="1">
        <f>Table2[[#This Row],[Selling_Price]]</f>
        <v>1281.73</v>
      </c>
      <c r="K3174" s="1">
        <f>Table2[[#This Row],[Quantity]]</f>
        <v>335</v>
      </c>
      <c r="L3174" s="1" t="str">
        <f>IF(ISBLANK(Table2[[#This Row],[Status]]), "No Data Entered", IFERROR(Table2[[#This Row],[Status]], "No Data Entered"))</f>
        <v>Ongoing</v>
      </c>
    </row>
    <row r="3175" spans="1:12" x14ac:dyDescent="0.3">
      <c r="A3175" s="1" t="str">
        <f>Table2[[#This Row],[Product_ID]]</f>
        <v>PRO8897</v>
      </c>
      <c r="B3175" s="1" t="str">
        <f>Table2[[#This Row],[Customer_ID]]</f>
        <v>CUST33938</v>
      </c>
      <c r="C3175" s="14" t="str">
        <f>Table2[[#This Row],[Date]]</f>
        <v>29/08/2022</v>
      </c>
      <c r="D3175" s="1" t="str">
        <f>TRIM(PROPER(Table2[[#This Row],[Product_Name]]))</f>
        <v>Mouse</v>
      </c>
      <c r="E3175" s="1" t="str">
        <f>TRIM(PROPER(Table2[[#This Row],[Country]]))</f>
        <v>Uk</v>
      </c>
      <c r="F3175" s="1" t="str">
        <f>TRIM(PROPER(Table2[[#This Row],[Category]]))</f>
        <v>Accessories</v>
      </c>
      <c r="G3175" s="1" t="str">
        <f>TRIM(PROPER(Table2[[#This Row],[Brand]]))</f>
        <v>Samsung</v>
      </c>
      <c r="H3175" s="1">
        <f>Table2[[#This Row],[Supplier_ID]]</f>
        <v>1044</v>
      </c>
      <c r="I3175" s="1">
        <f>Table2[[#This Row],[Market_Price]]</f>
        <v>1597.7</v>
      </c>
      <c r="J3175" s="1">
        <f>Table2[[#This Row],[Selling_Price]]</f>
        <v>2132.17</v>
      </c>
      <c r="K3175" s="1">
        <f>Table2[[#This Row],[Quantity]]</f>
        <v>258</v>
      </c>
      <c r="L3175" s="1" t="str">
        <f>IF(ISBLANK(Table2[[#This Row],[Status]]), "No Data Entered", IFERROR(Table2[[#This Row],[Status]], "No Data Entered"))</f>
        <v>Ongoing</v>
      </c>
    </row>
    <row r="3176" spans="1:12" x14ac:dyDescent="0.3">
      <c r="A3176" s="1" t="str">
        <f>Table2[[#This Row],[Product_ID]]</f>
        <v>PRO9751</v>
      </c>
      <c r="B3176" s="1" t="str">
        <f>Table2[[#This Row],[Customer_ID]]</f>
        <v>CUST34009</v>
      </c>
      <c r="C3176" s="14" t="str">
        <f>Table2[[#This Row],[Date]]</f>
        <v>09/08/2020</v>
      </c>
      <c r="D3176" s="1" t="str">
        <f>TRIM(PROPER(Table2[[#This Row],[Product_Name]]))</f>
        <v>Smartwatch</v>
      </c>
      <c r="E3176" s="1" t="str">
        <f>TRIM(PROPER(Table2[[#This Row],[Country]]))</f>
        <v>Uk</v>
      </c>
      <c r="F3176" s="1" t="str">
        <f>TRIM(PROPER(Table2[[#This Row],[Category]]))</f>
        <v>Office Supplies</v>
      </c>
      <c r="G3176" s="1" t="str">
        <f>TRIM(PROPER(Table2[[#This Row],[Brand]]))</f>
        <v>Lenovo</v>
      </c>
      <c r="H3176" s="1">
        <f>Table2[[#This Row],[Supplier_ID]]</f>
        <v>1088</v>
      </c>
      <c r="I3176" s="1">
        <f>Table2[[#This Row],[Market_Price]]</f>
        <v>1231.08</v>
      </c>
      <c r="J3176" s="1">
        <f>Table2[[#This Row],[Selling_Price]]</f>
        <v>1940.17</v>
      </c>
      <c r="K3176" s="1">
        <f>Table2[[#This Row],[Quantity]]</f>
        <v>328</v>
      </c>
      <c r="L3176" s="1" t="str">
        <f>IF(ISBLANK(Table2[[#This Row],[Status]]), "No Data Entered", IFERROR(Table2[[#This Row],[Status]], "No Data Entered"))</f>
        <v>Ongoing</v>
      </c>
    </row>
    <row r="3177" spans="1:12" x14ac:dyDescent="0.3">
      <c r="A3177" s="1" t="str">
        <f>Table2[[#This Row],[Product_ID]]</f>
        <v>PRO5668</v>
      </c>
      <c r="B3177" s="1" t="str">
        <f>Table2[[#This Row],[Customer_ID]]</f>
        <v>CUST34009</v>
      </c>
      <c r="C3177" s="14" t="str">
        <f>Table2[[#This Row],[Date]]</f>
        <v>13/05/2022</v>
      </c>
      <c r="D3177" s="1" t="str">
        <f>TRIM(PROPER(Table2[[#This Row],[Product_Name]]))</f>
        <v>Tablet</v>
      </c>
      <c r="E3177" s="1" t="str">
        <f>TRIM(PROPER(Table2[[#This Row],[Country]]))</f>
        <v>Brazil</v>
      </c>
      <c r="F3177" s="1" t="str">
        <f>TRIM(PROPER(Table2[[#This Row],[Category]]))</f>
        <v>Computers</v>
      </c>
      <c r="G3177" s="1" t="str">
        <f>TRIM(PROPER(Table2[[#This Row],[Brand]]))</f>
        <v>Canon</v>
      </c>
      <c r="H3177" s="1">
        <f>Table2[[#This Row],[Supplier_ID]]</f>
        <v>1048</v>
      </c>
      <c r="I3177" s="1">
        <f>Table2[[#This Row],[Market_Price]]</f>
        <v>263.72000000000003</v>
      </c>
      <c r="J3177" s="1">
        <f>Table2[[#This Row],[Selling_Price]]</f>
        <v>354.93</v>
      </c>
      <c r="K3177" s="1">
        <f>Table2[[#This Row],[Quantity]]</f>
        <v>93</v>
      </c>
      <c r="L3177" s="1" t="str">
        <f>IF(ISBLANK(Table2[[#This Row],[Status]]), "No Data Entered", IFERROR(Table2[[#This Row],[Status]], "No Data Entered"))</f>
        <v>Ongoing</v>
      </c>
    </row>
    <row r="3178" spans="1:12" x14ac:dyDescent="0.3">
      <c r="A3178" s="1" t="str">
        <f>Table2[[#This Row],[Product_ID]]</f>
        <v>PRO8005</v>
      </c>
      <c r="B3178" s="1" t="str">
        <f>Table2[[#This Row],[Customer_ID]]</f>
        <v>CUST34201</v>
      </c>
      <c r="C3178" s="14" t="str">
        <f>Table2[[#This Row],[Date]]</f>
        <v>03/07/2021</v>
      </c>
      <c r="D3178" s="1" t="str">
        <f>TRIM(PROPER(Table2[[#This Row],[Product_Name]]))</f>
        <v>Laptop</v>
      </c>
      <c r="E3178" s="1" t="str">
        <f>TRIM(PROPER(Table2[[#This Row],[Country]]))</f>
        <v>China</v>
      </c>
      <c r="F3178" s="1" t="str">
        <f>TRIM(PROPER(Table2[[#This Row],[Category]]))</f>
        <v>Accessories</v>
      </c>
      <c r="G3178" s="1" t="str">
        <f>TRIM(PROPER(Table2[[#This Row],[Brand]]))</f>
        <v>Asus</v>
      </c>
      <c r="H3178" s="1">
        <f>Table2[[#This Row],[Supplier_ID]]</f>
        <v>1087</v>
      </c>
      <c r="I3178" s="1">
        <f>Table2[[#This Row],[Market_Price]]</f>
        <v>632.02</v>
      </c>
      <c r="J3178" s="1">
        <f>Table2[[#This Row],[Selling_Price]]</f>
        <v>968.15</v>
      </c>
      <c r="K3178" s="1">
        <f>Table2[[#This Row],[Quantity]]</f>
        <v>233</v>
      </c>
      <c r="L3178" s="1" t="str">
        <f>IF(ISBLANK(Table2[[#This Row],[Status]]), "No Data Entered", IFERROR(Table2[[#This Row],[Status]], "No Data Entered"))</f>
        <v>Ongoing</v>
      </c>
    </row>
    <row r="3179" spans="1:12" x14ac:dyDescent="0.3">
      <c r="A3179" s="1" t="str">
        <f>Table2[[#This Row],[Product_ID]]</f>
        <v>PRO5878</v>
      </c>
      <c r="B3179" s="1" t="str">
        <f>Table2[[#This Row],[Customer_ID]]</f>
        <v>CUST34282</v>
      </c>
      <c r="C3179" s="14" t="str">
        <f>Table2[[#This Row],[Date]]</f>
        <v>04/04/2021</v>
      </c>
      <c r="D3179" s="1" t="str">
        <f>TRIM(PROPER(Table2[[#This Row],[Product_Name]]))</f>
        <v>Headphones</v>
      </c>
      <c r="E3179" s="1" t="str">
        <f>TRIM(PROPER(Table2[[#This Row],[Country]]))</f>
        <v>Germany</v>
      </c>
      <c r="F3179" s="1" t="str">
        <f>TRIM(PROPER(Table2[[#This Row],[Category]]))</f>
        <v>Electronics</v>
      </c>
      <c r="G3179" s="1" t="str">
        <f>TRIM(PROPER(Table2[[#This Row],[Brand]]))</f>
        <v>Lenovo</v>
      </c>
      <c r="H3179" s="1">
        <f>Table2[[#This Row],[Supplier_ID]]</f>
        <v>1088</v>
      </c>
      <c r="I3179" s="1">
        <f>Table2[[#This Row],[Market_Price]]</f>
        <v>476.22</v>
      </c>
      <c r="J3179" s="1">
        <f>Table2[[#This Row],[Selling_Price]]</f>
        <v>897.74</v>
      </c>
      <c r="K3179" s="1">
        <f>Table2[[#This Row],[Quantity]]</f>
        <v>368</v>
      </c>
      <c r="L3179" s="1" t="str">
        <f>IF(ISBLANK(Table2[[#This Row],[Status]]), "No Data Entered", IFERROR(Table2[[#This Row],[Status]], "No Data Entered"))</f>
        <v>Ongoing</v>
      </c>
    </row>
    <row r="3180" spans="1:12" x14ac:dyDescent="0.3">
      <c r="A3180" s="1" t="str">
        <f>Table2[[#This Row],[Product_ID]]</f>
        <v>PRO4803</v>
      </c>
      <c r="B3180" s="1" t="str">
        <f>Table2[[#This Row],[Customer_ID]]</f>
        <v>CUST34406</v>
      </c>
      <c r="C3180" s="14" t="str">
        <f>Table2[[#This Row],[Date]]</f>
        <v>26/07/2023</v>
      </c>
      <c r="D3180" s="1" t="str">
        <f>TRIM(PROPER(Table2[[#This Row],[Product_Name]]))</f>
        <v>Headphones</v>
      </c>
      <c r="E3180" s="1" t="str">
        <f>TRIM(PROPER(Table2[[#This Row],[Country]]))</f>
        <v>Usa</v>
      </c>
      <c r="F3180" s="1" t="str">
        <f>TRIM(PROPER(Table2[[#This Row],[Category]]))</f>
        <v>Electronics</v>
      </c>
      <c r="G3180" s="1" t="str">
        <f>TRIM(PROPER(Table2[[#This Row],[Brand]]))</f>
        <v>Samsung</v>
      </c>
      <c r="H3180" s="1">
        <f>Table2[[#This Row],[Supplier_ID]]</f>
        <v>1013</v>
      </c>
      <c r="I3180" s="1">
        <f>Table2[[#This Row],[Market_Price]]</f>
        <v>1850.82</v>
      </c>
      <c r="J3180" s="1">
        <f>Table2[[#This Row],[Selling_Price]]</f>
        <v>3550.28</v>
      </c>
      <c r="K3180" s="1">
        <f>Table2[[#This Row],[Quantity]]</f>
        <v>236</v>
      </c>
      <c r="L3180" s="1" t="str">
        <f>IF(ISBLANK(Table2[[#This Row],[Status]]), "No Data Entered", IFERROR(Table2[[#This Row],[Status]], "No Data Entered"))</f>
        <v>Ongoing</v>
      </c>
    </row>
    <row r="3181" spans="1:12" x14ac:dyDescent="0.3">
      <c r="A3181" s="1" t="str">
        <f>Table2[[#This Row],[Product_ID]]</f>
        <v>PRO1750</v>
      </c>
      <c r="B3181" s="1" t="str">
        <f>Table2[[#This Row],[Customer_ID]]</f>
        <v>CUST34437</v>
      </c>
      <c r="C3181" s="14" t="str">
        <f>Table2[[#This Row],[Date]]</f>
        <v>15/06/2025</v>
      </c>
      <c r="D3181" s="1" t="str">
        <f>TRIM(PROPER(Table2[[#This Row],[Product_Name]]))</f>
        <v>Headphones</v>
      </c>
      <c r="E3181" s="1" t="str">
        <f>TRIM(PROPER(Table2[[#This Row],[Country]]))</f>
        <v>Brazil</v>
      </c>
      <c r="F3181" s="1" t="str">
        <f>TRIM(PROPER(Table2[[#This Row],[Category]]))</f>
        <v>Wearables</v>
      </c>
      <c r="G3181" s="1" t="str">
        <f>TRIM(PROPER(Table2[[#This Row],[Brand]]))</f>
        <v>Logitech</v>
      </c>
      <c r="H3181" s="1">
        <f>Table2[[#This Row],[Supplier_ID]]</f>
        <v>1011</v>
      </c>
      <c r="I3181" s="1">
        <f>Table2[[#This Row],[Market_Price]]</f>
        <v>59.62</v>
      </c>
      <c r="J3181" s="1">
        <f>Table2[[#This Row],[Selling_Price]]</f>
        <v>89.65</v>
      </c>
      <c r="K3181" s="1">
        <f>Table2[[#This Row],[Quantity]]</f>
        <v>339</v>
      </c>
      <c r="L3181" s="1" t="str">
        <f>IF(ISBLANK(Table2[[#This Row],[Status]]), "No Data Entered", IFERROR(Table2[[#This Row],[Status]], "No Data Entered"))</f>
        <v>Ongoing</v>
      </c>
    </row>
    <row r="3182" spans="1:12" x14ac:dyDescent="0.3">
      <c r="A3182" s="1" t="str">
        <f>Table2[[#This Row],[Product_ID]]</f>
        <v>PRO5436</v>
      </c>
      <c r="B3182" s="1" t="str">
        <f>Table2[[#This Row],[Customer_ID]]</f>
        <v>CUST34483</v>
      </c>
      <c r="C3182" s="14" t="str">
        <f>Table2[[#This Row],[Date]]</f>
        <v>14/02/2022</v>
      </c>
      <c r="D3182" s="1" t="str">
        <f>TRIM(PROPER(Table2[[#This Row],[Product_Name]]))</f>
        <v>Smartphone</v>
      </c>
      <c r="E3182" s="1" t="str">
        <f>TRIM(PROPER(Table2[[#This Row],[Country]]))</f>
        <v>Canada</v>
      </c>
      <c r="F3182" s="1" t="str">
        <f>TRIM(PROPER(Table2[[#This Row],[Category]]))</f>
        <v>Computers</v>
      </c>
      <c r="G3182" s="1" t="str">
        <f>TRIM(PROPER(Table2[[#This Row],[Brand]]))</f>
        <v>Lenovo</v>
      </c>
      <c r="H3182" s="1">
        <f>Table2[[#This Row],[Supplier_ID]]</f>
        <v>1007</v>
      </c>
      <c r="I3182" s="1">
        <f>Table2[[#This Row],[Market_Price]]</f>
        <v>930.96</v>
      </c>
      <c r="J3182" s="1">
        <f>Table2[[#This Row],[Selling_Price]]</f>
        <v>1142.58</v>
      </c>
      <c r="K3182" s="1">
        <f>Table2[[#This Row],[Quantity]]</f>
        <v>382</v>
      </c>
      <c r="L3182" s="1" t="str">
        <f>IF(ISBLANK(Table2[[#This Row],[Status]]), "No Data Entered", IFERROR(Table2[[#This Row],[Status]], "No Data Entered"))</f>
        <v>Ongoing</v>
      </c>
    </row>
    <row r="3183" spans="1:12" x14ac:dyDescent="0.3">
      <c r="A3183" s="1" t="str">
        <f>Table2[[#This Row],[Product_ID]]</f>
        <v>PRO9276</v>
      </c>
      <c r="B3183" s="1" t="str">
        <f>Table2[[#This Row],[Customer_ID]]</f>
        <v>CUST34612</v>
      </c>
      <c r="C3183" s="14" t="str">
        <f>Table2[[#This Row],[Date]]</f>
        <v>10/05/2025</v>
      </c>
      <c r="D3183" s="1" t="str">
        <f>TRIM(PROPER(Table2[[#This Row],[Product_Name]]))</f>
        <v>Printer</v>
      </c>
      <c r="E3183" s="1" t="str">
        <f>TRIM(PROPER(Table2[[#This Row],[Country]]))</f>
        <v>Uk</v>
      </c>
      <c r="F3183" s="1" t="str">
        <f>TRIM(PROPER(Table2[[#This Row],[Category]]))</f>
        <v>Office Supplies</v>
      </c>
      <c r="G3183" s="1" t="str">
        <f>TRIM(PROPER(Table2[[#This Row],[Brand]]))</f>
        <v>Microsoft</v>
      </c>
      <c r="H3183" s="1">
        <f>Table2[[#This Row],[Supplier_ID]]</f>
        <v>1012</v>
      </c>
      <c r="I3183" s="1">
        <f>Table2[[#This Row],[Market_Price]]</f>
        <v>625.94000000000005</v>
      </c>
      <c r="J3183" s="1">
        <f>Table2[[#This Row],[Selling_Price]]</f>
        <v>689.94</v>
      </c>
      <c r="K3183" s="1">
        <f>Table2[[#This Row],[Quantity]]</f>
        <v>222</v>
      </c>
      <c r="L3183" s="1" t="str">
        <f>IF(ISBLANK(Table2[[#This Row],[Status]]), "No Data Entered", IFERROR(Table2[[#This Row],[Status]], "No Data Entered"))</f>
        <v>Ongoing</v>
      </c>
    </row>
    <row r="3184" spans="1:12" x14ac:dyDescent="0.3">
      <c r="A3184" s="1" t="str">
        <f>Table2[[#This Row],[Product_ID]]</f>
        <v>PRO6132</v>
      </c>
      <c r="B3184" s="1" t="str">
        <f>Table2[[#This Row],[Customer_ID]]</f>
        <v>CUST34654</v>
      </c>
      <c r="C3184" s="14" t="str">
        <f>Table2[[#This Row],[Date]]</f>
        <v>27/07/2023</v>
      </c>
      <c r="D3184" s="1" t="str">
        <f>TRIM(PROPER(Table2[[#This Row],[Product_Name]]))</f>
        <v>Keyboard</v>
      </c>
      <c r="E3184" s="1" t="str">
        <f>TRIM(PROPER(Table2[[#This Row],[Country]]))</f>
        <v>Canada</v>
      </c>
      <c r="F3184" s="1" t="str">
        <f>TRIM(PROPER(Table2[[#This Row],[Category]]))</f>
        <v>Office Supplies</v>
      </c>
      <c r="G3184" s="1" t="str">
        <f>TRIM(PROPER(Table2[[#This Row],[Brand]]))</f>
        <v>Canon</v>
      </c>
      <c r="H3184" s="1">
        <f>Table2[[#This Row],[Supplier_ID]]</f>
        <v>1014</v>
      </c>
      <c r="I3184" s="1">
        <f>Table2[[#This Row],[Market_Price]]</f>
        <v>847.24</v>
      </c>
      <c r="J3184" s="1">
        <f>Table2[[#This Row],[Selling_Price]]</f>
        <v>1529.75</v>
      </c>
      <c r="K3184" s="1">
        <f>Table2[[#This Row],[Quantity]]</f>
        <v>255</v>
      </c>
      <c r="L3184" s="1" t="str">
        <f>IF(ISBLANK(Table2[[#This Row],[Status]]), "No Data Entered", IFERROR(Table2[[#This Row],[Status]], "No Data Entered"))</f>
        <v>Ongoing</v>
      </c>
    </row>
    <row r="3185" spans="1:12" x14ac:dyDescent="0.3">
      <c r="A3185" s="1" t="str">
        <f>Table2[[#This Row],[Product_ID]]</f>
        <v>PRO9157</v>
      </c>
      <c r="B3185" s="1" t="str">
        <f>Table2[[#This Row],[Customer_ID]]</f>
        <v>CUST34676</v>
      </c>
      <c r="C3185" s="14" t="str">
        <f>Table2[[#This Row],[Date]]</f>
        <v>26/05/2024</v>
      </c>
      <c r="D3185" s="1" t="str">
        <f>TRIM(PROPER(Table2[[#This Row],[Product_Name]]))</f>
        <v>Smartwatch</v>
      </c>
      <c r="E3185" s="1" t="str">
        <f>TRIM(PROPER(Table2[[#This Row],[Country]]))</f>
        <v>Germany</v>
      </c>
      <c r="F3185" s="1" t="str">
        <f>TRIM(PROPER(Table2[[#This Row],[Category]]))</f>
        <v>Computers</v>
      </c>
      <c r="G3185" s="1" t="str">
        <f>TRIM(PROPER(Table2[[#This Row],[Brand]]))</f>
        <v>Asus</v>
      </c>
      <c r="H3185" s="1">
        <f>Table2[[#This Row],[Supplier_ID]]</f>
        <v>1009</v>
      </c>
      <c r="I3185" s="1">
        <f>Table2[[#This Row],[Market_Price]]</f>
        <v>213.5</v>
      </c>
      <c r="J3185" s="1">
        <f>Table2[[#This Row],[Selling_Price]]</f>
        <v>256.45</v>
      </c>
      <c r="K3185" s="1">
        <f>Table2[[#This Row],[Quantity]]</f>
        <v>474</v>
      </c>
      <c r="L3185" s="1" t="str">
        <f>IF(ISBLANK(Table2[[#This Row],[Status]]), "No Data Entered", IFERROR(Table2[[#This Row],[Status]], "No Data Entered"))</f>
        <v>Ongoing</v>
      </c>
    </row>
    <row r="3186" spans="1:12" x14ac:dyDescent="0.3">
      <c r="A3186" s="1" t="str">
        <f>Table2[[#This Row],[Product_ID]]</f>
        <v>PRO3595</v>
      </c>
      <c r="B3186" s="1" t="str">
        <f>Table2[[#This Row],[Customer_ID]]</f>
        <v>CUST34813</v>
      </c>
      <c r="C3186" s="14" t="str">
        <f>Table2[[#This Row],[Date]]</f>
        <v>09/05/2022</v>
      </c>
      <c r="D3186" s="1" t="str">
        <f>TRIM(PROPER(Table2[[#This Row],[Product_Name]]))</f>
        <v>Mouse</v>
      </c>
      <c r="E3186" s="1" t="str">
        <f>TRIM(PROPER(Table2[[#This Row],[Country]]))</f>
        <v>Australia</v>
      </c>
      <c r="F3186" s="1" t="str">
        <f>TRIM(PROPER(Table2[[#This Row],[Category]]))</f>
        <v>Wearables</v>
      </c>
      <c r="G3186" s="1" t="str">
        <f>TRIM(PROPER(Table2[[#This Row],[Brand]]))</f>
        <v>Apple</v>
      </c>
      <c r="H3186" s="1">
        <f>Table2[[#This Row],[Supplier_ID]]</f>
        <v>1048</v>
      </c>
      <c r="I3186" s="1">
        <f>Table2[[#This Row],[Market_Price]]</f>
        <v>1856.11</v>
      </c>
      <c r="J3186" s="1">
        <f>Table2[[#This Row],[Selling_Price]]</f>
        <v>3576.5</v>
      </c>
      <c r="K3186" s="1">
        <f>Table2[[#This Row],[Quantity]]</f>
        <v>43</v>
      </c>
      <c r="L3186" s="1" t="str">
        <f>IF(ISBLANK(Table2[[#This Row],[Status]]), "No Data Entered", IFERROR(Table2[[#This Row],[Status]], "No Data Entered"))</f>
        <v>Ongoing</v>
      </c>
    </row>
    <row r="3187" spans="1:12" x14ac:dyDescent="0.3">
      <c r="A3187" s="1" t="str">
        <f>Table2[[#This Row],[Product_ID]]</f>
        <v>PRO5181</v>
      </c>
      <c r="B3187" s="1" t="str">
        <f>Table2[[#This Row],[Customer_ID]]</f>
        <v>CUST34932</v>
      </c>
      <c r="C3187" s="14" t="str">
        <f>Table2[[#This Row],[Date]]</f>
        <v>09/08/2025</v>
      </c>
      <c r="D3187" s="1" t="str">
        <f>TRIM(PROPER(Table2[[#This Row],[Product_Name]]))</f>
        <v>Keyboard</v>
      </c>
      <c r="E3187" s="1" t="str">
        <f>TRIM(PROPER(Table2[[#This Row],[Country]]))</f>
        <v>Canada</v>
      </c>
      <c r="F3187" s="1" t="str">
        <f>TRIM(PROPER(Table2[[#This Row],[Category]]))</f>
        <v>Office Supplies</v>
      </c>
      <c r="G3187" s="1" t="str">
        <f>TRIM(PROPER(Table2[[#This Row],[Brand]]))</f>
        <v>Lenovo</v>
      </c>
      <c r="H3187" s="1">
        <f>Table2[[#This Row],[Supplier_ID]]</f>
        <v>1047</v>
      </c>
      <c r="I3187" s="1">
        <f>Table2[[#This Row],[Market_Price]]</f>
        <v>702.45</v>
      </c>
      <c r="J3187" s="1">
        <f>Table2[[#This Row],[Selling_Price]]</f>
        <v>791.39</v>
      </c>
      <c r="K3187" s="1">
        <f>Table2[[#This Row],[Quantity]]</f>
        <v>87</v>
      </c>
      <c r="L3187" s="1" t="str">
        <f>IF(ISBLANK(Table2[[#This Row],[Status]]), "No Data Entered", IFERROR(Table2[[#This Row],[Status]], "No Data Entered"))</f>
        <v>Ongoing</v>
      </c>
    </row>
    <row r="3188" spans="1:12" x14ac:dyDescent="0.3">
      <c r="A3188" s="1" t="str">
        <f>Table2[[#This Row],[Product_ID]]</f>
        <v>PRO6943</v>
      </c>
      <c r="B3188" s="1" t="str">
        <f>Table2[[#This Row],[Customer_ID]]</f>
        <v>CUST35007</v>
      </c>
      <c r="C3188" s="14" t="str">
        <f>Table2[[#This Row],[Date]]</f>
        <v>22/01/2024</v>
      </c>
      <c r="D3188" s="1" t="str">
        <f>TRIM(PROPER(Table2[[#This Row],[Product_Name]]))</f>
        <v>Keyboard</v>
      </c>
      <c r="E3188" s="1" t="str">
        <f>TRIM(PROPER(Table2[[#This Row],[Country]]))</f>
        <v>Usa</v>
      </c>
      <c r="F3188" s="1" t="str">
        <f>TRIM(PROPER(Table2[[#This Row],[Category]]))</f>
        <v>Accessories</v>
      </c>
      <c r="G3188" s="1" t="str">
        <f>TRIM(PROPER(Table2[[#This Row],[Brand]]))</f>
        <v>Canon</v>
      </c>
      <c r="H3188" s="1">
        <f>Table2[[#This Row],[Supplier_ID]]</f>
        <v>1035</v>
      </c>
      <c r="I3188" s="1">
        <f>Table2[[#This Row],[Market_Price]]</f>
        <v>853.11</v>
      </c>
      <c r="J3188" s="1">
        <f>Table2[[#This Row],[Selling_Price]]</f>
        <v>1511.59</v>
      </c>
      <c r="K3188" s="1">
        <f>Table2[[#This Row],[Quantity]]</f>
        <v>377</v>
      </c>
      <c r="L3188" s="1" t="str">
        <f>IF(ISBLANK(Table2[[#This Row],[Status]]), "No Data Entered", IFERROR(Table2[[#This Row],[Status]], "No Data Entered"))</f>
        <v>Ongoing</v>
      </c>
    </row>
    <row r="3189" spans="1:12" x14ac:dyDescent="0.3">
      <c r="A3189" s="1" t="str">
        <f>Table2[[#This Row],[Product_ID]]</f>
        <v>PRO1801</v>
      </c>
      <c r="B3189" s="1" t="str">
        <f>Table2[[#This Row],[Customer_ID]]</f>
        <v>CUST35012</v>
      </c>
      <c r="C3189" s="14" t="str">
        <f>Table2[[#This Row],[Date]]</f>
        <v>08/06/2024</v>
      </c>
      <c r="D3189" s="1" t="str">
        <f>TRIM(PROPER(Table2[[#This Row],[Product_Name]]))</f>
        <v>Monitor</v>
      </c>
      <c r="E3189" s="1" t="str">
        <f>TRIM(PROPER(Table2[[#This Row],[Country]]))</f>
        <v>France</v>
      </c>
      <c r="F3189" s="1" t="str">
        <f>TRIM(PROPER(Table2[[#This Row],[Category]]))</f>
        <v>Accessories</v>
      </c>
      <c r="G3189" s="1" t="str">
        <f>TRIM(PROPER(Table2[[#This Row],[Brand]]))</f>
        <v>Sony</v>
      </c>
      <c r="H3189" s="1">
        <f>Table2[[#This Row],[Supplier_ID]]</f>
        <v>1081</v>
      </c>
      <c r="I3189" s="1">
        <f>Table2[[#This Row],[Market_Price]]</f>
        <v>1356.7</v>
      </c>
      <c r="J3189" s="1">
        <f>Table2[[#This Row],[Selling_Price]]</f>
        <v>1965.71</v>
      </c>
      <c r="K3189" s="1">
        <f>Table2[[#This Row],[Quantity]]</f>
        <v>193</v>
      </c>
      <c r="L3189" s="1" t="str">
        <f>IF(ISBLANK(Table2[[#This Row],[Status]]), "No Data Entered", IFERROR(Table2[[#This Row],[Status]], "No Data Entered"))</f>
        <v>Ongoing</v>
      </c>
    </row>
    <row r="3190" spans="1:12" x14ac:dyDescent="0.3">
      <c r="A3190" s="1" t="str">
        <f>Table2[[#This Row],[Product_ID]]</f>
        <v>PRO5801</v>
      </c>
      <c r="B3190" s="1" t="str">
        <f>Table2[[#This Row],[Customer_ID]]</f>
        <v>CUST35101</v>
      </c>
      <c r="C3190" s="14" t="str">
        <f>Table2[[#This Row],[Date]]</f>
        <v>28/04/2020</v>
      </c>
      <c r="D3190" s="1" t="str">
        <f>TRIM(PROPER(Table2[[#This Row],[Product_Name]]))</f>
        <v>Smartphone</v>
      </c>
      <c r="E3190" s="1" t="str">
        <f>TRIM(PROPER(Table2[[#This Row],[Country]]))</f>
        <v>Brazil</v>
      </c>
      <c r="F3190" s="1" t="str">
        <f>TRIM(PROPER(Table2[[#This Row],[Category]]))</f>
        <v>Electronics</v>
      </c>
      <c r="G3190" s="1" t="str">
        <f>TRIM(PROPER(Table2[[#This Row],[Brand]]))</f>
        <v>Canon</v>
      </c>
      <c r="H3190" s="1">
        <f>Table2[[#This Row],[Supplier_ID]]</f>
        <v>1100</v>
      </c>
      <c r="I3190" s="1">
        <f>Table2[[#This Row],[Market_Price]]</f>
        <v>1562.14</v>
      </c>
      <c r="J3190" s="1">
        <f>Table2[[#This Row],[Selling_Price]]</f>
        <v>2326.54</v>
      </c>
      <c r="K3190" s="1">
        <f>Table2[[#This Row],[Quantity]]</f>
        <v>477</v>
      </c>
      <c r="L3190" s="1" t="str">
        <f>IF(ISBLANK(Table2[[#This Row],[Status]]), "No Data Entered", IFERROR(Table2[[#This Row],[Status]], "No Data Entered"))</f>
        <v>Ongoing</v>
      </c>
    </row>
    <row r="3191" spans="1:12" x14ac:dyDescent="0.3">
      <c r="A3191" s="1" t="str">
        <f>Table2[[#This Row],[Product_ID]]</f>
        <v>PRO3086</v>
      </c>
      <c r="B3191" s="1" t="str">
        <f>Table2[[#This Row],[Customer_ID]]</f>
        <v>CUST35190</v>
      </c>
      <c r="C3191" s="14" t="str">
        <f>Table2[[#This Row],[Date]]</f>
        <v>18/04/2021</v>
      </c>
      <c r="D3191" s="1" t="str">
        <f>TRIM(PROPER(Table2[[#This Row],[Product_Name]]))</f>
        <v>Tablet</v>
      </c>
      <c r="E3191" s="1" t="str">
        <f>TRIM(PROPER(Table2[[#This Row],[Country]]))</f>
        <v>France</v>
      </c>
      <c r="F3191" s="1" t="str">
        <f>TRIM(PROPER(Table2[[#This Row],[Category]]))</f>
        <v>Wearables</v>
      </c>
      <c r="G3191" s="1" t="str">
        <f>TRIM(PROPER(Table2[[#This Row],[Brand]]))</f>
        <v>Sony</v>
      </c>
      <c r="H3191" s="1">
        <f>Table2[[#This Row],[Supplier_ID]]</f>
        <v>1027</v>
      </c>
      <c r="I3191" s="1">
        <f>Table2[[#This Row],[Market_Price]]</f>
        <v>986.26</v>
      </c>
      <c r="J3191" s="1">
        <f>Table2[[#This Row],[Selling_Price]]</f>
        <v>1806.83</v>
      </c>
      <c r="K3191" s="1">
        <f>Table2[[#This Row],[Quantity]]</f>
        <v>55</v>
      </c>
      <c r="L3191" s="1" t="str">
        <f>IF(ISBLANK(Table2[[#This Row],[Status]]), "No Data Entered", IFERROR(Table2[[#This Row],[Status]], "No Data Entered"))</f>
        <v>Ongoing</v>
      </c>
    </row>
    <row r="3192" spans="1:12" x14ac:dyDescent="0.3">
      <c r="A3192" s="1" t="str">
        <f>Table2[[#This Row],[Product_ID]]</f>
        <v>PRO3522</v>
      </c>
      <c r="B3192" s="1" t="str">
        <f>Table2[[#This Row],[Customer_ID]]</f>
        <v>CUST35213</v>
      </c>
      <c r="C3192" s="14" t="str">
        <f>Table2[[#This Row],[Date]]</f>
        <v>05/06/2024</v>
      </c>
      <c r="D3192" s="1" t="str">
        <f>TRIM(PROPER(Table2[[#This Row],[Product_Name]]))</f>
        <v>Headphones</v>
      </c>
      <c r="E3192" s="1" t="str">
        <f>TRIM(PROPER(Table2[[#This Row],[Country]]))</f>
        <v>Japan</v>
      </c>
      <c r="F3192" s="1" t="str">
        <f>TRIM(PROPER(Table2[[#This Row],[Category]]))</f>
        <v>Computers</v>
      </c>
      <c r="G3192" s="1" t="str">
        <f>TRIM(PROPER(Table2[[#This Row],[Brand]]))</f>
        <v>Dell</v>
      </c>
      <c r="H3192" s="1">
        <f>Table2[[#This Row],[Supplier_ID]]</f>
        <v>1052</v>
      </c>
      <c r="I3192" s="1">
        <f>Table2[[#This Row],[Market_Price]]</f>
        <v>345.05</v>
      </c>
      <c r="J3192" s="1">
        <f>Table2[[#This Row],[Selling_Price]]</f>
        <v>662.27</v>
      </c>
      <c r="K3192" s="1">
        <f>Table2[[#This Row],[Quantity]]</f>
        <v>14</v>
      </c>
      <c r="L3192" s="1" t="str">
        <f>IF(ISBLANK(Table2[[#This Row],[Status]]), "No Data Entered", IFERROR(Table2[[#This Row],[Status]], "No Data Entered"))</f>
        <v>Ongoing</v>
      </c>
    </row>
    <row r="3193" spans="1:12" x14ac:dyDescent="0.3">
      <c r="A3193" s="1" t="str">
        <f>Table2[[#This Row],[Product_ID]]</f>
        <v>PRO6289</v>
      </c>
      <c r="B3193" s="1" t="str">
        <f>Table2[[#This Row],[Customer_ID]]</f>
        <v>CUST35245</v>
      </c>
      <c r="C3193" s="14" t="str">
        <f>Table2[[#This Row],[Date]]</f>
        <v>13/05/2021</v>
      </c>
      <c r="D3193" s="1" t="str">
        <f>TRIM(PROPER(Table2[[#This Row],[Product_Name]]))</f>
        <v>Monitor</v>
      </c>
      <c r="E3193" s="1" t="str">
        <f>TRIM(PROPER(Table2[[#This Row],[Country]]))</f>
        <v>Brazil</v>
      </c>
      <c r="F3193" s="1" t="str">
        <f>TRIM(PROPER(Table2[[#This Row],[Category]]))</f>
        <v>Accessories</v>
      </c>
      <c r="G3193" s="1" t="str">
        <f>TRIM(PROPER(Table2[[#This Row],[Brand]]))</f>
        <v>Lenovo</v>
      </c>
      <c r="H3193" s="1">
        <f>Table2[[#This Row],[Supplier_ID]]</f>
        <v>1082</v>
      </c>
      <c r="I3193" s="1">
        <f>Table2[[#This Row],[Market_Price]]</f>
        <v>1545.37</v>
      </c>
      <c r="J3193" s="1">
        <f>Table2[[#This Row],[Selling_Price]]</f>
        <v>1896.86</v>
      </c>
      <c r="K3193" s="1">
        <f>Table2[[#This Row],[Quantity]]</f>
        <v>214</v>
      </c>
      <c r="L3193" s="1" t="str">
        <f>IF(ISBLANK(Table2[[#This Row],[Status]]), "No Data Entered", IFERROR(Table2[[#This Row],[Status]], "No Data Entered"))</f>
        <v>Ongoing</v>
      </c>
    </row>
    <row r="3194" spans="1:12" x14ac:dyDescent="0.3">
      <c r="A3194" s="1" t="str">
        <f>Table2[[#This Row],[Product_ID]]</f>
        <v>PRO3646</v>
      </c>
      <c r="B3194" s="1" t="str">
        <f>Table2[[#This Row],[Customer_ID]]</f>
        <v>CUST35316</v>
      </c>
      <c r="C3194" s="14" t="str">
        <f>Table2[[#This Row],[Date]]</f>
        <v>09/06/2020</v>
      </c>
      <c r="D3194" s="1" t="str">
        <f>TRIM(PROPER(Table2[[#This Row],[Product_Name]]))</f>
        <v>Monitor</v>
      </c>
      <c r="E3194" s="1" t="str">
        <f>TRIM(PROPER(Table2[[#This Row],[Country]]))</f>
        <v>France</v>
      </c>
      <c r="F3194" s="1" t="str">
        <f>TRIM(PROPER(Table2[[#This Row],[Category]]))</f>
        <v>Wearables</v>
      </c>
      <c r="G3194" s="1" t="str">
        <f>TRIM(PROPER(Table2[[#This Row],[Brand]]))</f>
        <v>Logitech</v>
      </c>
      <c r="H3194" s="1">
        <f>Table2[[#This Row],[Supplier_ID]]</f>
        <v>1096</v>
      </c>
      <c r="I3194" s="1">
        <f>Table2[[#This Row],[Market_Price]]</f>
        <v>1668.31</v>
      </c>
      <c r="J3194" s="1">
        <f>Table2[[#This Row],[Selling_Price]]</f>
        <v>3222.73</v>
      </c>
      <c r="K3194" s="1">
        <f>Table2[[#This Row],[Quantity]]</f>
        <v>216</v>
      </c>
      <c r="L3194" s="1" t="str">
        <f>IF(ISBLANK(Table2[[#This Row],[Status]]), "No Data Entered", IFERROR(Table2[[#This Row],[Status]], "No Data Entered"))</f>
        <v>Ongoing</v>
      </c>
    </row>
    <row r="3195" spans="1:12" x14ac:dyDescent="0.3">
      <c r="A3195" s="1" t="str">
        <f>Table2[[#This Row],[Product_ID]]</f>
        <v>PRO5489</v>
      </c>
      <c r="B3195" s="1" t="str">
        <f>Table2[[#This Row],[Customer_ID]]</f>
        <v>CUST35338</v>
      </c>
      <c r="C3195" s="14" t="str">
        <f>Table2[[#This Row],[Date]]</f>
        <v>15/03/2020</v>
      </c>
      <c r="D3195" s="1" t="str">
        <f>TRIM(PROPER(Table2[[#This Row],[Product_Name]]))</f>
        <v>Mouse</v>
      </c>
      <c r="E3195" s="1" t="str">
        <f>TRIM(PROPER(Table2[[#This Row],[Country]]))</f>
        <v>China</v>
      </c>
      <c r="F3195" s="1" t="str">
        <f>TRIM(PROPER(Table2[[#This Row],[Category]]))</f>
        <v>Electronics</v>
      </c>
      <c r="G3195" s="1" t="str">
        <f>TRIM(PROPER(Table2[[#This Row],[Brand]]))</f>
        <v>Sony</v>
      </c>
      <c r="H3195" s="1">
        <f>Table2[[#This Row],[Supplier_ID]]</f>
        <v>1084</v>
      </c>
      <c r="I3195" s="1">
        <f>Table2[[#This Row],[Market_Price]]</f>
        <v>1008</v>
      </c>
      <c r="J3195" s="1">
        <f>Table2[[#This Row],[Selling_Price]]</f>
        <v>1171.1099999999999</v>
      </c>
      <c r="K3195" s="1">
        <f>Table2[[#This Row],[Quantity]]</f>
        <v>474</v>
      </c>
      <c r="L3195" s="1" t="str">
        <f>IF(ISBLANK(Table2[[#This Row],[Status]]), "No Data Entered", IFERROR(Table2[[#This Row],[Status]], "No Data Entered"))</f>
        <v>Ongoing</v>
      </c>
    </row>
    <row r="3196" spans="1:12" x14ac:dyDescent="0.3">
      <c r="A3196" s="1" t="str">
        <f>Table2[[#This Row],[Product_ID]]</f>
        <v>PRO5660</v>
      </c>
      <c r="B3196" s="1" t="str">
        <f>Table2[[#This Row],[Customer_ID]]</f>
        <v>CUST35473</v>
      </c>
      <c r="C3196" s="14" t="str">
        <f>Table2[[#This Row],[Date]]</f>
        <v>25/12/2025</v>
      </c>
      <c r="D3196" s="1" t="str">
        <f>TRIM(PROPER(Table2[[#This Row],[Product_Name]]))</f>
        <v>Laptop</v>
      </c>
      <c r="E3196" s="1" t="str">
        <f>TRIM(PROPER(Table2[[#This Row],[Country]]))</f>
        <v>Canada</v>
      </c>
      <c r="F3196" s="1" t="str">
        <f>TRIM(PROPER(Table2[[#This Row],[Category]]))</f>
        <v>Office Supplies</v>
      </c>
      <c r="G3196" s="1" t="str">
        <f>TRIM(PROPER(Table2[[#This Row],[Brand]]))</f>
        <v>Microsoft</v>
      </c>
      <c r="H3196" s="1">
        <f>Table2[[#This Row],[Supplier_ID]]</f>
        <v>1077</v>
      </c>
      <c r="I3196" s="1">
        <f>Table2[[#This Row],[Market_Price]]</f>
        <v>882.21</v>
      </c>
      <c r="J3196" s="1">
        <f>Table2[[#This Row],[Selling_Price]]</f>
        <v>1450.83</v>
      </c>
      <c r="K3196" s="1">
        <f>Table2[[#This Row],[Quantity]]</f>
        <v>352</v>
      </c>
      <c r="L3196" s="1" t="str">
        <f>IF(ISBLANK(Table2[[#This Row],[Status]]), "No Data Entered", IFERROR(Table2[[#This Row],[Status]], "No Data Entered"))</f>
        <v>Ongoing</v>
      </c>
    </row>
    <row r="3197" spans="1:12" x14ac:dyDescent="0.3">
      <c r="A3197" s="1" t="str">
        <f>Table2[[#This Row],[Product_ID]]</f>
        <v>PRO7470</v>
      </c>
      <c r="B3197" s="1" t="str">
        <f>Table2[[#This Row],[Customer_ID]]</f>
        <v>CUST35479</v>
      </c>
      <c r="C3197" s="14" t="str">
        <f>Table2[[#This Row],[Date]]</f>
        <v>16/03/2025</v>
      </c>
      <c r="D3197" s="1" t="str">
        <f>TRIM(PROPER(Table2[[#This Row],[Product_Name]]))</f>
        <v>Camera</v>
      </c>
      <c r="E3197" s="1" t="str">
        <f>TRIM(PROPER(Table2[[#This Row],[Country]]))</f>
        <v>Canada</v>
      </c>
      <c r="F3197" s="1" t="str">
        <f>TRIM(PROPER(Table2[[#This Row],[Category]]))</f>
        <v>Office Supplies</v>
      </c>
      <c r="G3197" s="1" t="str">
        <f>TRIM(PROPER(Table2[[#This Row],[Brand]]))</f>
        <v>Dell</v>
      </c>
      <c r="H3197" s="1">
        <f>Table2[[#This Row],[Supplier_ID]]</f>
        <v>1039</v>
      </c>
      <c r="I3197" s="1">
        <f>Table2[[#This Row],[Market_Price]]</f>
        <v>402.29</v>
      </c>
      <c r="J3197" s="1">
        <f>Table2[[#This Row],[Selling_Price]]</f>
        <v>572.23</v>
      </c>
      <c r="K3197" s="1">
        <f>Table2[[#This Row],[Quantity]]</f>
        <v>261</v>
      </c>
      <c r="L3197" s="1" t="str">
        <f>IF(ISBLANK(Table2[[#This Row],[Status]]), "No Data Entered", IFERROR(Table2[[#This Row],[Status]], "No Data Entered"))</f>
        <v>Ongoing</v>
      </c>
    </row>
    <row r="3198" spans="1:12" x14ac:dyDescent="0.3">
      <c r="A3198" s="1" t="str">
        <f>Table2[[#This Row],[Product_ID]]</f>
        <v>PRO8325</v>
      </c>
      <c r="B3198" s="1" t="str">
        <f>Table2[[#This Row],[Customer_ID]]</f>
        <v>CUST35580</v>
      </c>
      <c r="C3198" s="14" t="str">
        <f>Table2[[#This Row],[Date]]</f>
        <v>22/06/2023</v>
      </c>
      <c r="D3198" s="1" t="str">
        <f>TRIM(PROPER(Table2[[#This Row],[Product_Name]]))</f>
        <v>Mouse</v>
      </c>
      <c r="E3198" s="1" t="str">
        <f>TRIM(PROPER(Table2[[#This Row],[Country]]))</f>
        <v>Australia</v>
      </c>
      <c r="F3198" s="1" t="str">
        <f>TRIM(PROPER(Table2[[#This Row],[Category]]))</f>
        <v>Wearables</v>
      </c>
      <c r="G3198" s="1" t="str">
        <f>TRIM(PROPER(Table2[[#This Row],[Brand]]))</f>
        <v>Canon</v>
      </c>
      <c r="H3198" s="1">
        <f>Table2[[#This Row],[Supplier_ID]]</f>
        <v>1029</v>
      </c>
      <c r="I3198" s="1">
        <f>Table2[[#This Row],[Market_Price]]</f>
        <v>1318.77</v>
      </c>
      <c r="J3198" s="1">
        <f>Table2[[#This Row],[Selling_Price]]</f>
        <v>1610.79</v>
      </c>
      <c r="K3198" s="1">
        <f>Table2[[#This Row],[Quantity]]</f>
        <v>364</v>
      </c>
      <c r="L3198" s="1" t="str">
        <f>IF(ISBLANK(Table2[[#This Row],[Status]]), "No Data Entered", IFERROR(Table2[[#This Row],[Status]], "No Data Entered"))</f>
        <v>Ongoing</v>
      </c>
    </row>
    <row r="3199" spans="1:12" x14ac:dyDescent="0.3">
      <c r="A3199" s="1" t="str">
        <f>Table2[[#This Row],[Product_ID]]</f>
        <v>PRO9733</v>
      </c>
      <c r="B3199" s="1" t="str">
        <f>Table2[[#This Row],[Customer_ID]]</f>
        <v>CUST35586</v>
      </c>
      <c r="C3199" s="14" t="str">
        <f>Table2[[#This Row],[Date]]</f>
        <v>03/11/2024</v>
      </c>
      <c r="D3199" s="1" t="str">
        <f>TRIM(PROPER(Table2[[#This Row],[Product_Name]]))</f>
        <v>Camera</v>
      </c>
      <c r="E3199" s="1" t="str">
        <f>TRIM(PROPER(Table2[[#This Row],[Country]]))</f>
        <v>Brazil</v>
      </c>
      <c r="F3199" s="1" t="str">
        <f>TRIM(PROPER(Table2[[#This Row],[Category]]))</f>
        <v>Office Supplies</v>
      </c>
      <c r="G3199" s="1" t="str">
        <f>TRIM(PROPER(Table2[[#This Row],[Brand]]))</f>
        <v>Lenovo</v>
      </c>
      <c r="H3199" s="1">
        <f>Table2[[#This Row],[Supplier_ID]]</f>
        <v>1043</v>
      </c>
      <c r="I3199" s="1">
        <f>Table2[[#This Row],[Market_Price]]</f>
        <v>1992.85</v>
      </c>
      <c r="J3199" s="1">
        <f>Table2[[#This Row],[Selling_Price]]</f>
        <v>3874.83</v>
      </c>
      <c r="K3199" s="1">
        <f>Table2[[#This Row],[Quantity]]</f>
        <v>2</v>
      </c>
      <c r="L3199" s="1" t="str">
        <f>IF(ISBLANK(Table2[[#This Row],[Status]]), "No Data Entered", IFERROR(Table2[[#This Row],[Status]], "No Data Entered"))</f>
        <v>Ongoing</v>
      </c>
    </row>
    <row r="3200" spans="1:12" x14ac:dyDescent="0.3">
      <c r="A3200" s="1" t="str">
        <f>Table2[[#This Row],[Product_ID]]</f>
        <v>PRO9361</v>
      </c>
      <c r="B3200" s="1" t="str">
        <f>Table2[[#This Row],[Customer_ID]]</f>
        <v>CUST35687</v>
      </c>
      <c r="C3200" s="14" t="str">
        <f>Table2[[#This Row],[Date]]</f>
        <v>10/06/2020</v>
      </c>
      <c r="D3200" s="1" t="str">
        <f>TRIM(PROPER(Table2[[#This Row],[Product_Name]]))</f>
        <v>Smartwatch</v>
      </c>
      <c r="E3200" s="1" t="str">
        <f>TRIM(PROPER(Table2[[#This Row],[Country]]))</f>
        <v>Canada</v>
      </c>
      <c r="F3200" s="1" t="str">
        <f>TRIM(PROPER(Table2[[#This Row],[Category]]))</f>
        <v>Office Supplies</v>
      </c>
      <c r="G3200" s="1" t="str">
        <f>TRIM(PROPER(Table2[[#This Row],[Brand]]))</f>
        <v>Logitech</v>
      </c>
      <c r="H3200" s="1">
        <f>Table2[[#This Row],[Supplier_ID]]</f>
        <v>1070</v>
      </c>
      <c r="I3200" s="1">
        <f>Table2[[#This Row],[Market_Price]]</f>
        <v>352.17</v>
      </c>
      <c r="J3200" s="1">
        <f>Table2[[#This Row],[Selling_Price]]</f>
        <v>390.12</v>
      </c>
      <c r="K3200" s="1">
        <f>Table2[[#This Row],[Quantity]]</f>
        <v>405</v>
      </c>
      <c r="L3200" s="1" t="str">
        <f>IF(ISBLANK(Table2[[#This Row],[Status]]), "No Data Entered", IFERROR(Table2[[#This Row],[Status]], "No Data Entered"))</f>
        <v>Ongoing</v>
      </c>
    </row>
    <row r="3201" spans="1:12" x14ac:dyDescent="0.3">
      <c r="A3201" s="1" t="str">
        <f>Table2[[#This Row],[Product_ID]]</f>
        <v>PRO3581</v>
      </c>
      <c r="B3201" s="1" t="str">
        <f>Table2[[#This Row],[Customer_ID]]</f>
        <v>CUST35775</v>
      </c>
      <c r="C3201" s="14" t="str">
        <f>Table2[[#This Row],[Date]]</f>
        <v>05/06/2022</v>
      </c>
      <c r="D3201" s="1" t="str">
        <f>TRIM(PROPER(Table2[[#This Row],[Product_Name]]))</f>
        <v>Keyboard</v>
      </c>
      <c r="E3201" s="1" t="str">
        <f>TRIM(PROPER(Table2[[#This Row],[Country]]))</f>
        <v>Uk</v>
      </c>
      <c r="F3201" s="1" t="str">
        <f>TRIM(PROPER(Table2[[#This Row],[Category]]))</f>
        <v>Computers</v>
      </c>
      <c r="G3201" s="1" t="str">
        <f>TRIM(PROPER(Table2[[#This Row],[Brand]]))</f>
        <v>Sony</v>
      </c>
      <c r="H3201" s="1">
        <f>Table2[[#This Row],[Supplier_ID]]</f>
        <v>1037</v>
      </c>
      <c r="I3201" s="1">
        <f>Table2[[#This Row],[Market_Price]]</f>
        <v>797.05</v>
      </c>
      <c r="J3201" s="1">
        <f>Table2[[#This Row],[Selling_Price]]</f>
        <v>1585.37</v>
      </c>
      <c r="K3201" s="1">
        <f>Table2[[#This Row],[Quantity]]</f>
        <v>427</v>
      </c>
      <c r="L3201" s="1" t="str">
        <f>IF(ISBLANK(Table2[[#This Row],[Status]]), "No Data Entered", IFERROR(Table2[[#This Row],[Status]], "No Data Entered"))</f>
        <v>Ongoing</v>
      </c>
    </row>
    <row r="3202" spans="1:12" x14ac:dyDescent="0.3">
      <c r="A3202" s="1" t="str">
        <f>Table2[[#This Row],[Product_ID]]</f>
        <v>PRO5144</v>
      </c>
      <c r="B3202" s="1" t="str">
        <f>Table2[[#This Row],[Customer_ID]]</f>
        <v>CUST35803</v>
      </c>
      <c r="C3202" s="14" t="str">
        <f>Table2[[#This Row],[Date]]</f>
        <v>09/01/2022</v>
      </c>
      <c r="D3202" s="1" t="str">
        <f>TRIM(PROPER(Table2[[#This Row],[Product_Name]]))</f>
        <v>Camera</v>
      </c>
      <c r="E3202" s="1" t="str">
        <f>TRIM(PROPER(Table2[[#This Row],[Country]]))</f>
        <v>Japan</v>
      </c>
      <c r="F3202" s="1" t="str">
        <f>TRIM(PROPER(Table2[[#This Row],[Category]]))</f>
        <v>Computers</v>
      </c>
      <c r="G3202" s="1" t="str">
        <f>TRIM(PROPER(Table2[[#This Row],[Brand]]))</f>
        <v>Logitech</v>
      </c>
      <c r="H3202" s="1">
        <f>Table2[[#This Row],[Supplier_ID]]</f>
        <v>1096</v>
      </c>
      <c r="I3202" s="1">
        <f>Table2[[#This Row],[Market_Price]]</f>
        <v>1135.19</v>
      </c>
      <c r="J3202" s="1">
        <f>Table2[[#This Row],[Selling_Price]]</f>
        <v>2145.62</v>
      </c>
      <c r="K3202" s="1">
        <f>Table2[[#This Row],[Quantity]]</f>
        <v>238</v>
      </c>
      <c r="L3202" s="1" t="str">
        <f>IF(ISBLANK(Table2[[#This Row],[Status]]), "No Data Entered", IFERROR(Table2[[#This Row],[Status]], "No Data Entered"))</f>
        <v>Ongoing</v>
      </c>
    </row>
    <row r="3203" spans="1:12" x14ac:dyDescent="0.3">
      <c r="A3203" s="1" t="str">
        <f>Table2[[#This Row],[Product_ID]]</f>
        <v>PRO8481</v>
      </c>
      <c r="B3203" s="1" t="str">
        <f>Table2[[#This Row],[Customer_ID]]</f>
        <v>CUST35849</v>
      </c>
      <c r="C3203" s="14" t="str">
        <f>Table2[[#This Row],[Date]]</f>
        <v>15/03/2022</v>
      </c>
      <c r="D3203" s="1" t="str">
        <f>TRIM(PROPER(Table2[[#This Row],[Product_Name]]))</f>
        <v>Smartwatch</v>
      </c>
      <c r="E3203" s="1" t="str">
        <f>TRIM(PROPER(Table2[[#This Row],[Country]]))</f>
        <v>Germany</v>
      </c>
      <c r="F3203" s="1" t="str">
        <f>TRIM(PROPER(Table2[[#This Row],[Category]]))</f>
        <v>Electronics</v>
      </c>
      <c r="G3203" s="1" t="str">
        <f>TRIM(PROPER(Table2[[#This Row],[Brand]]))</f>
        <v>Logitech</v>
      </c>
      <c r="H3203" s="1">
        <f>Table2[[#This Row],[Supplier_ID]]</f>
        <v>1042</v>
      </c>
      <c r="I3203" s="1">
        <f>Table2[[#This Row],[Market_Price]]</f>
        <v>1177.33</v>
      </c>
      <c r="J3203" s="1">
        <f>Table2[[#This Row],[Selling_Price]]</f>
        <v>1816.41</v>
      </c>
      <c r="K3203" s="1">
        <f>Table2[[#This Row],[Quantity]]</f>
        <v>64</v>
      </c>
      <c r="L3203" s="1" t="str">
        <f>IF(ISBLANK(Table2[[#This Row],[Status]]), "No Data Entered", IFERROR(Table2[[#This Row],[Status]], "No Data Entered"))</f>
        <v>Ongoing</v>
      </c>
    </row>
    <row r="3204" spans="1:12" x14ac:dyDescent="0.3">
      <c r="A3204" s="1" t="str">
        <f>Table2[[#This Row],[Product_ID]]</f>
        <v>PRO5747</v>
      </c>
      <c r="B3204" s="1" t="str">
        <f>Table2[[#This Row],[Customer_ID]]</f>
        <v>CUST35915</v>
      </c>
      <c r="C3204" s="14" t="str">
        <f>Table2[[#This Row],[Date]]</f>
        <v>30/05/2020</v>
      </c>
      <c r="D3204" s="1" t="str">
        <f>TRIM(PROPER(Table2[[#This Row],[Product_Name]]))</f>
        <v>Keyboard</v>
      </c>
      <c r="E3204" s="1" t="str">
        <f>TRIM(PROPER(Table2[[#This Row],[Country]]))</f>
        <v>China</v>
      </c>
      <c r="F3204" s="1" t="str">
        <f>TRIM(PROPER(Table2[[#This Row],[Category]]))</f>
        <v>Wearables</v>
      </c>
      <c r="G3204" s="1" t="str">
        <f>TRIM(PROPER(Table2[[#This Row],[Brand]]))</f>
        <v>Sony</v>
      </c>
      <c r="H3204" s="1">
        <f>Table2[[#This Row],[Supplier_ID]]</f>
        <v>1021</v>
      </c>
      <c r="I3204" s="1">
        <f>Table2[[#This Row],[Market_Price]]</f>
        <v>1289.19</v>
      </c>
      <c r="J3204" s="1">
        <f>Table2[[#This Row],[Selling_Price]]</f>
        <v>1796.91</v>
      </c>
      <c r="K3204" s="1">
        <f>Table2[[#This Row],[Quantity]]</f>
        <v>27</v>
      </c>
      <c r="L3204" s="1" t="str">
        <f>IF(ISBLANK(Table2[[#This Row],[Status]]), "No Data Entered", IFERROR(Table2[[#This Row],[Status]], "No Data Entered"))</f>
        <v>Ongoing</v>
      </c>
    </row>
    <row r="3205" spans="1:12" x14ac:dyDescent="0.3">
      <c r="A3205" s="1" t="str">
        <f>Table2[[#This Row],[Product_ID]]</f>
        <v>PRO6549</v>
      </c>
      <c r="B3205" s="1" t="str">
        <f>Table2[[#This Row],[Customer_ID]]</f>
        <v>CUST36132</v>
      </c>
      <c r="C3205" s="14" t="str">
        <f>Table2[[#This Row],[Date]]</f>
        <v>08/03/2022</v>
      </c>
      <c r="D3205" s="1" t="str">
        <f>TRIM(PROPER(Table2[[#This Row],[Product_Name]]))</f>
        <v>Camera</v>
      </c>
      <c r="E3205" s="1" t="str">
        <f>TRIM(PROPER(Table2[[#This Row],[Country]]))</f>
        <v>Australia</v>
      </c>
      <c r="F3205" s="1" t="str">
        <f>TRIM(PROPER(Table2[[#This Row],[Category]]))</f>
        <v>Accessories</v>
      </c>
      <c r="G3205" s="1" t="str">
        <f>TRIM(PROPER(Table2[[#This Row],[Brand]]))</f>
        <v>Sony</v>
      </c>
      <c r="H3205" s="1">
        <f>Table2[[#This Row],[Supplier_ID]]</f>
        <v>1062</v>
      </c>
      <c r="I3205" s="1">
        <f>Table2[[#This Row],[Market_Price]]</f>
        <v>325.56</v>
      </c>
      <c r="J3205" s="1">
        <f>Table2[[#This Row],[Selling_Price]]</f>
        <v>384.35</v>
      </c>
      <c r="K3205" s="1">
        <f>Table2[[#This Row],[Quantity]]</f>
        <v>417</v>
      </c>
      <c r="L3205" s="1" t="str">
        <f>IF(ISBLANK(Table2[[#This Row],[Status]]), "No Data Entered", IFERROR(Table2[[#This Row],[Status]], "No Data Entered"))</f>
        <v>Ongoing</v>
      </c>
    </row>
    <row r="3206" spans="1:12" x14ac:dyDescent="0.3">
      <c r="A3206" s="1" t="str">
        <f>Table2[[#This Row],[Product_ID]]</f>
        <v>PRO8210</v>
      </c>
      <c r="B3206" s="1" t="str">
        <f>Table2[[#This Row],[Customer_ID]]</f>
        <v>CUST36157</v>
      </c>
      <c r="C3206" s="14" t="str">
        <f>Table2[[#This Row],[Date]]</f>
        <v>06/05/2021</v>
      </c>
      <c r="D3206" s="1" t="str">
        <f>TRIM(PROPER(Table2[[#This Row],[Product_Name]]))</f>
        <v>Laptop</v>
      </c>
      <c r="E3206" s="1" t="str">
        <f>TRIM(PROPER(Table2[[#This Row],[Country]]))</f>
        <v>Australia</v>
      </c>
      <c r="F3206" s="1" t="str">
        <f>TRIM(PROPER(Table2[[#This Row],[Category]]))</f>
        <v>Wearables</v>
      </c>
      <c r="G3206" s="1" t="str">
        <f>TRIM(PROPER(Table2[[#This Row],[Brand]]))</f>
        <v>Canon</v>
      </c>
      <c r="H3206" s="1">
        <f>Table2[[#This Row],[Supplier_ID]]</f>
        <v>1034</v>
      </c>
      <c r="I3206" s="1">
        <f>Table2[[#This Row],[Market_Price]]</f>
        <v>1677.19</v>
      </c>
      <c r="J3206" s="1">
        <f>Table2[[#This Row],[Selling_Price]]</f>
        <v>2079.5500000000002</v>
      </c>
      <c r="K3206" s="1">
        <f>Table2[[#This Row],[Quantity]]</f>
        <v>209</v>
      </c>
      <c r="L3206" s="1" t="str">
        <f>IF(ISBLANK(Table2[[#This Row],[Status]]), "No Data Entered", IFERROR(Table2[[#This Row],[Status]], "No Data Entered"))</f>
        <v>Ongoing</v>
      </c>
    </row>
    <row r="3207" spans="1:12" x14ac:dyDescent="0.3">
      <c r="A3207" s="1" t="str">
        <f>Table2[[#This Row],[Product_ID]]</f>
        <v>PRO5711</v>
      </c>
      <c r="B3207" s="1" t="str">
        <f>Table2[[#This Row],[Customer_ID]]</f>
        <v>CUST36232</v>
      </c>
      <c r="C3207" s="14" t="str">
        <f>Table2[[#This Row],[Date]]</f>
        <v>10/07/2025</v>
      </c>
      <c r="D3207" s="1" t="str">
        <f>TRIM(PROPER(Table2[[#This Row],[Product_Name]]))</f>
        <v>Monitor</v>
      </c>
      <c r="E3207" s="1" t="str">
        <f>TRIM(PROPER(Table2[[#This Row],[Country]]))</f>
        <v>India</v>
      </c>
      <c r="F3207" s="1" t="str">
        <f>TRIM(PROPER(Table2[[#This Row],[Category]]))</f>
        <v>Office Supplies</v>
      </c>
      <c r="G3207" s="1" t="str">
        <f>TRIM(PROPER(Table2[[#This Row],[Brand]]))</f>
        <v>Apple</v>
      </c>
      <c r="H3207" s="1">
        <f>Table2[[#This Row],[Supplier_ID]]</f>
        <v>1052</v>
      </c>
      <c r="I3207" s="1">
        <f>Table2[[#This Row],[Market_Price]]</f>
        <v>1313.95</v>
      </c>
      <c r="J3207" s="1">
        <f>Table2[[#This Row],[Selling_Price]]</f>
        <v>1648.08</v>
      </c>
      <c r="K3207" s="1">
        <f>Table2[[#This Row],[Quantity]]</f>
        <v>461</v>
      </c>
      <c r="L3207" s="1" t="str">
        <f>IF(ISBLANK(Table2[[#This Row],[Status]]), "No Data Entered", IFERROR(Table2[[#This Row],[Status]], "No Data Entered"))</f>
        <v>Ongoing</v>
      </c>
    </row>
    <row r="3208" spans="1:12" x14ac:dyDescent="0.3">
      <c r="A3208" s="1" t="str">
        <f>Table2[[#This Row],[Product_ID]]</f>
        <v>PRO9281</v>
      </c>
      <c r="B3208" s="1" t="str">
        <f>Table2[[#This Row],[Customer_ID]]</f>
        <v>CUST36382</v>
      </c>
      <c r="C3208" s="14" t="str">
        <f>Table2[[#This Row],[Date]]</f>
        <v>24/04/2025</v>
      </c>
      <c r="D3208" s="1" t="str">
        <f>TRIM(PROPER(Table2[[#This Row],[Product_Name]]))</f>
        <v>Camera</v>
      </c>
      <c r="E3208" s="1" t="str">
        <f>TRIM(PROPER(Table2[[#This Row],[Country]]))</f>
        <v>China</v>
      </c>
      <c r="F3208" s="1" t="str">
        <f>TRIM(PROPER(Table2[[#This Row],[Category]]))</f>
        <v>Accessories</v>
      </c>
      <c r="G3208" s="1" t="str">
        <f>TRIM(PROPER(Table2[[#This Row],[Brand]]))</f>
        <v>Asus</v>
      </c>
      <c r="H3208" s="1">
        <f>Table2[[#This Row],[Supplier_ID]]</f>
        <v>1041</v>
      </c>
      <c r="I3208" s="1">
        <f>Table2[[#This Row],[Market_Price]]</f>
        <v>329.45</v>
      </c>
      <c r="J3208" s="1">
        <f>Table2[[#This Row],[Selling_Price]]</f>
        <v>391.83</v>
      </c>
      <c r="K3208" s="1">
        <f>Table2[[#This Row],[Quantity]]</f>
        <v>288</v>
      </c>
      <c r="L3208" s="1" t="str">
        <f>IF(ISBLANK(Table2[[#This Row],[Status]]), "No Data Entered", IFERROR(Table2[[#This Row],[Status]], "No Data Entered"))</f>
        <v>Ongoing</v>
      </c>
    </row>
    <row r="3209" spans="1:12" x14ac:dyDescent="0.3">
      <c r="A3209" s="1" t="str">
        <f>Table2[[#This Row],[Product_ID]]</f>
        <v>PRO4893</v>
      </c>
      <c r="B3209" s="1" t="str">
        <f>Table2[[#This Row],[Customer_ID]]</f>
        <v>CUST36473</v>
      </c>
      <c r="C3209" s="14" t="str">
        <f>Table2[[#This Row],[Date]]</f>
        <v>31/07/2025</v>
      </c>
      <c r="D3209" s="1" t="str">
        <f>TRIM(PROPER(Table2[[#This Row],[Product_Name]]))</f>
        <v>Headphones</v>
      </c>
      <c r="E3209" s="1" t="str">
        <f>TRIM(PROPER(Table2[[#This Row],[Country]]))</f>
        <v>Brazil</v>
      </c>
      <c r="F3209" s="1" t="str">
        <f>TRIM(PROPER(Table2[[#This Row],[Category]]))</f>
        <v>Computers</v>
      </c>
      <c r="G3209" s="1" t="str">
        <f>TRIM(PROPER(Table2[[#This Row],[Brand]]))</f>
        <v>Samsung</v>
      </c>
      <c r="H3209" s="1">
        <f>Table2[[#This Row],[Supplier_ID]]</f>
        <v>1034</v>
      </c>
      <c r="I3209" s="1">
        <f>Table2[[#This Row],[Market_Price]]</f>
        <v>258.41000000000003</v>
      </c>
      <c r="J3209" s="1">
        <f>Table2[[#This Row],[Selling_Price]]</f>
        <v>400.5</v>
      </c>
      <c r="K3209" s="1">
        <f>Table2[[#This Row],[Quantity]]</f>
        <v>360</v>
      </c>
      <c r="L3209" s="1" t="str">
        <f>IF(ISBLANK(Table2[[#This Row],[Status]]), "No Data Entered", IFERROR(Table2[[#This Row],[Status]], "No Data Entered"))</f>
        <v>Ongoing</v>
      </c>
    </row>
    <row r="3210" spans="1:12" x14ac:dyDescent="0.3">
      <c r="A3210" s="1" t="str">
        <f>Table2[[#This Row],[Product_ID]]</f>
        <v>PRO6582</v>
      </c>
      <c r="B3210" s="1" t="str">
        <f>Table2[[#This Row],[Customer_ID]]</f>
        <v>CUST36587</v>
      </c>
      <c r="C3210" s="14" t="str">
        <f>Table2[[#This Row],[Date]]</f>
        <v>02/11/2025</v>
      </c>
      <c r="D3210" s="1" t="str">
        <f>TRIM(PROPER(Table2[[#This Row],[Product_Name]]))</f>
        <v>Headphones</v>
      </c>
      <c r="E3210" s="1" t="str">
        <f>TRIM(PROPER(Table2[[#This Row],[Country]]))</f>
        <v>India</v>
      </c>
      <c r="F3210" s="1" t="str">
        <f>TRIM(PROPER(Table2[[#This Row],[Category]]))</f>
        <v>Office Supplies</v>
      </c>
      <c r="G3210" s="1" t="str">
        <f>TRIM(PROPER(Table2[[#This Row],[Brand]]))</f>
        <v>Sony</v>
      </c>
      <c r="H3210" s="1">
        <f>Table2[[#This Row],[Supplier_ID]]</f>
        <v>1008</v>
      </c>
      <c r="I3210" s="1">
        <f>Table2[[#This Row],[Market_Price]]</f>
        <v>1857.49</v>
      </c>
      <c r="J3210" s="1">
        <f>Table2[[#This Row],[Selling_Price]]</f>
        <v>2383.0700000000002</v>
      </c>
      <c r="K3210" s="1">
        <f>Table2[[#This Row],[Quantity]]</f>
        <v>348</v>
      </c>
      <c r="L3210" s="1" t="str">
        <f>IF(ISBLANK(Table2[[#This Row],[Status]]), "No Data Entered", IFERROR(Table2[[#This Row],[Status]], "No Data Entered"))</f>
        <v>Ongoing</v>
      </c>
    </row>
    <row r="3211" spans="1:12" x14ac:dyDescent="0.3">
      <c r="A3211" s="1" t="str">
        <f>Table2[[#This Row],[Product_ID]]</f>
        <v>PRO4336</v>
      </c>
      <c r="B3211" s="1" t="str">
        <f>Table2[[#This Row],[Customer_ID]]</f>
        <v>CUST36712</v>
      </c>
      <c r="C3211" s="14" t="str">
        <f>Table2[[#This Row],[Date]]</f>
        <v>20/05/2020</v>
      </c>
      <c r="D3211" s="1" t="str">
        <f>TRIM(PROPER(Table2[[#This Row],[Product_Name]]))</f>
        <v>Mouse</v>
      </c>
      <c r="E3211" s="1" t="str">
        <f>TRIM(PROPER(Table2[[#This Row],[Country]]))</f>
        <v>Japan</v>
      </c>
      <c r="F3211" s="1" t="str">
        <f>TRIM(PROPER(Table2[[#This Row],[Category]]))</f>
        <v>Office Supplies</v>
      </c>
      <c r="G3211" s="1" t="str">
        <f>TRIM(PROPER(Table2[[#This Row],[Brand]]))</f>
        <v>Hp</v>
      </c>
      <c r="H3211" s="1">
        <f>Table2[[#This Row],[Supplier_ID]]</f>
        <v>1019</v>
      </c>
      <c r="I3211" s="1">
        <f>Table2[[#This Row],[Market_Price]]</f>
        <v>132.74</v>
      </c>
      <c r="J3211" s="1">
        <f>Table2[[#This Row],[Selling_Price]]</f>
        <v>146.77000000000001</v>
      </c>
      <c r="K3211" s="1">
        <f>Table2[[#This Row],[Quantity]]</f>
        <v>184</v>
      </c>
      <c r="L3211" s="1" t="str">
        <f>IF(ISBLANK(Table2[[#This Row],[Status]]), "No Data Entered", IFERROR(Table2[[#This Row],[Status]], "No Data Entered"))</f>
        <v>Ongoing</v>
      </c>
    </row>
    <row r="3212" spans="1:12" x14ac:dyDescent="0.3">
      <c r="A3212" s="1" t="str">
        <f>Table2[[#This Row],[Product_ID]]</f>
        <v>PRO5263</v>
      </c>
      <c r="B3212" s="1" t="str">
        <f>Table2[[#This Row],[Customer_ID]]</f>
        <v>CUST36734</v>
      </c>
      <c r="C3212" s="14" t="str">
        <f>Table2[[#This Row],[Date]]</f>
        <v>04/03/2021</v>
      </c>
      <c r="D3212" s="1" t="str">
        <f>TRIM(PROPER(Table2[[#This Row],[Product_Name]]))</f>
        <v>Laptop</v>
      </c>
      <c r="E3212" s="1" t="str">
        <f>TRIM(PROPER(Table2[[#This Row],[Country]]))</f>
        <v>Uk</v>
      </c>
      <c r="F3212" s="1" t="str">
        <f>TRIM(PROPER(Table2[[#This Row],[Category]]))</f>
        <v>Computers</v>
      </c>
      <c r="G3212" s="1" t="str">
        <f>TRIM(PROPER(Table2[[#This Row],[Brand]]))</f>
        <v>Apple</v>
      </c>
      <c r="H3212" s="1">
        <f>Table2[[#This Row],[Supplier_ID]]</f>
        <v>1084</v>
      </c>
      <c r="I3212" s="1">
        <f>Table2[[#This Row],[Market_Price]]</f>
        <v>1125.69</v>
      </c>
      <c r="J3212" s="1">
        <f>Table2[[#This Row],[Selling_Price]]</f>
        <v>2188.5700000000002</v>
      </c>
      <c r="K3212" s="1">
        <f>Table2[[#This Row],[Quantity]]</f>
        <v>29</v>
      </c>
      <c r="L3212" s="1" t="str">
        <f>IF(ISBLANK(Table2[[#This Row],[Status]]), "No Data Entered", IFERROR(Table2[[#This Row],[Status]], "No Data Entered"))</f>
        <v>Ongoing</v>
      </c>
    </row>
    <row r="3213" spans="1:12" x14ac:dyDescent="0.3">
      <c r="A3213" s="1" t="str">
        <f>Table2[[#This Row],[Product_ID]]</f>
        <v>PRO9374</v>
      </c>
      <c r="B3213" s="1" t="str">
        <f>Table2[[#This Row],[Customer_ID]]</f>
        <v>CUST36873</v>
      </c>
      <c r="C3213" s="14" t="str">
        <f>Table2[[#This Row],[Date]]</f>
        <v>30/12/2020</v>
      </c>
      <c r="D3213" s="1" t="str">
        <f>TRIM(PROPER(Table2[[#This Row],[Product_Name]]))</f>
        <v>Laptop</v>
      </c>
      <c r="E3213" s="1" t="str">
        <f>TRIM(PROPER(Table2[[#This Row],[Country]]))</f>
        <v>Australia</v>
      </c>
      <c r="F3213" s="1" t="str">
        <f>TRIM(PROPER(Table2[[#This Row],[Category]]))</f>
        <v>Office Supplies</v>
      </c>
      <c r="G3213" s="1" t="str">
        <f>TRIM(PROPER(Table2[[#This Row],[Brand]]))</f>
        <v>Microsoft</v>
      </c>
      <c r="H3213" s="1">
        <f>Table2[[#This Row],[Supplier_ID]]</f>
        <v>1083</v>
      </c>
      <c r="I3213" s="1">
        <f>Table2[[#This Row],[Market_Price]]</f>
        <v>487.61</v>
      </c>
      <c r="J3213" s="1">
        <f>Table2[[#This Row],[Selling_Price]]</f>
        <v>588.9</v>
      </c>
      <c r="K3213" s="1">
        <f>Table2[[#This Row],[Quantity]]</f>
        <v>234</v>
      </c>
      <c r="L3213" s="1" t="str">
        <f>IF(ISBLANK(Table2[[#This Row],[Status]]), "No Data Entered", IFERROR(Table2[[#This Row],[Status]], "No Data Entered"))</f>
        <v>Ongoing</v>
      </c>
    </row>
    <row r="3214" spans="1:12" x14ac:dyDescent="0.3">
      <c r="A3214" s="1" t="str">
        <f>Table2[[#This Row],[Product_ID]]</f>
        <v>PRO7618</v>
      </c>
      <c r="B3214" s="1" t="str">
        <f>Table2[[#This Row],[Customer_ID]]</f>
        <v>CUST37052</v>
      </c>
      <c r="C3214" s="14" t="str">
        <f>Table2[[#This Row],[Date]]</f>
        <v>19/09/2022</v>
      </c>
      <c r="D3214" s="1" t="str">
        <f>TRIM(PROPER(Table2[[#This Row],[Product_Name]]))</f>
        <v>Smartwatch</v>
      </c>
      <c r="E3214" s="1" t="str">
        <f>TRIM(PROPER(Table2[[#This Row],[Country]]))</f>
        <v>Usa</v>
      </c>
      <c r="F3214" s="1" t="str">
        <f>TRIM(PROPER(Table2[[#This Row],[Category]]))</f>
        <v>Accessories</v>
      </c>
      <c r="G3214" s="1" t="str">
        <f>TRIM(PROPER(Table2[[#This Row],[Brand]]))</f>
        <v>Sony</v>
      </c>
      <c r="H3214" s="1">
        <f>Table2[[#This Row],[Supplier_ID]]</f>
        <v>1028</v>
      </c>
      <c r="I3214" s="1">
        <f>Table2[[#This Row],[Market_Price]]</f>
        <v>273.7</v>
      </c>
      <c r="J3214" s="1">
        <f>Table2[[#This Row],[Selling_Price]]</f>
        <v>307.93</v>
      </c>
      <c r="K3214" s="1">
        <f>Table2[[#This Row],[Quantity]]</f>
        <v>231</v>
      </c>
      <c r="L3214" s="1" t="str">
        <f>IF(ISBLANK(Table2[[#This Row],[Status]]), "No Data Entered", IFERROR(Table2[[#This Row],[Status]], "No Data Entered"))</f>
        <v>Ongoing</v>
      </c>
    </row>
    <row r="3215" spans="1:12" x14ac:dyDescent="0.3">
      <c r="A3215" s="1" t="str">
        <f>Table2[[#This Row],[Product_ID]]</f>
        <v>PRO1207</v>
      </c>
      <c r="B3215" s="1" t="str">
        <f>Table2[[#This Row],[Customer_ID]]</f>
        <v>CUST37053</v>
      </c>
      <c r="C3215" s="14" t="str">
        <f>Table2[[#This Row],[Date]]</f>
        <v>30/05/2022</v>
      </c>
      <c r="D3215" s="1" t="str">
        <f>TRIM(PROPER(Table2[[#This Row],[Product_Name]]))</f>
        <v>Camera</v>
      </c>
      <c r="E3215" s="1" t="str">
        <f>TRIM(PROPER(Table2[[#This Row],[Country]]))</f>
        <v>China</v>
      </c>
      <c r="F3215" s="1" t="str">
        <f>TRIM(PROPER(Table2[[#This Row],[Category]]))</f>
        <v>Electronics</v>
      </c>
      <c r="G3215" s="1" t="str">
        <f>TRIM(PROPER(Table2[[#This Row],[Brand]]))</f>
        <v>Lenovo</v>
      </c>
      <c r="H3215" s="1">
        <f>Table2[[#This Row],[Supplier_ID]]</f>
        <v>1080</v>
      </c>
      <c r="I3215" s="1">
        <f>Table2[[#This Row],[Market_Price]]</f>
        <v>70.16</v>
      </c>
      <c r="J3215" s="1">
        <f>Table2[[#This Row],[Selling_Price]]</f>
        <v>123.68</v>
      </c>
      <c r="K3215" s="1">
        <f>Table2[[#This Row],[Quantity]]</f>
        <v>377</v>
      </c>
      <c r="L3215" s="1" t="str">
        <f>IF(ISBLANK(Table2[[#This Row],[Status]]), "No Data Entered", IFERROR(Table2[[#This Row],[Status]], "No Data Entered"))</f>
        <v>Ongoing</v>
      </c>
    </row>
    <row r="3216" spans="1:12" x14ac:dyDescent="0.3">
      <c r="A3216" s="1" t="str">
        <f>Table2[[#This Row],[Product_ID]]</f>
        <v>PRO9824</v>
      </c>
      <c r="B3216" s="1" t="str">
        <f>Table2[[#This Row],[Customer_ID]]</f>
        <v>CUST37062</v>
      </c>
      <c r="C3216" s="14" t="str">
        <f>Table2[[#This Row],[Date]]</f>
        <v>14/01/2022</v>
      </c>
      <c r="D3216" s="1" t="str">
        <f>TRIM(PROPER(Table2[[#This Row],[Product_Name]]))</f>
        <v>Laptop</v>
      </c>
      <c r="E3216" s="1" t="str">
        <f>TRIM(PROPER(Table2[[#This Row],[Country]]))</f>
        <v>Australia</v>
      </c>
      <c r="F3216" s="1" t="str">
        <f>TRIM(PROPER(Table2[[#This Row],[Category]]))</f>
        <v>Computers</v>
      </c>
      <c r="G3216" s="1" t="str">
        <f>TRIM(PROPER(Table2[[#This Row],[Brand]]))</f>
        <v>Microsoft</v>
      </c>
      <c r="H3216" s="1">
        <f>Table2[[#This Row],[Supplier_ID]]</f>
        <v>1096</v>
      </c>
      <c r="I3216" s="1">
        <f>Table2[[#This Row],[Market_Price]]</f>
        <v>1704.4</v>
      </c>
      <c r="J3216" s="1">
        <f>Table2[[#This Row],[Selling_Price]]</f>
        <v>2272.33</v>
      </c>
      <c r="K3216" s="1">
        <f>Table2[[#This Row],[Quantity]]</f>
        <v>103</v>
      </c>
      <c r="L3216" s="1" t="str">
        <f>IF(ISBLANK(Table2[[#This Row],[Status]]), "No Data Entered", IFERROR(Table2[[#This Row],[Status]], "No Data Entered"))</f>
        <v>Ongoing</v>
      </c>
    </row>
    <row r="3217" spans="1:12" x14ac:dyDescent="0.3">
      <c r="A3217" s="1" t="str">
        <f>Table2[[#This Row],[Product_ID]]</f>
        <v>PRO4475</v>
      </c>
      <c r="B3217" s="1" t="str">
        <f>Table2[[#This Row],[Customer_ID]]</f>
        <v>CUST37127</v>
      </c>
      <c r="C3217" s="14" t="str">
        <f>Table2[[#This Row],[Date]]</f>
        <v>07/04/2022</v>
      </c>
      <c r="D3217" s="1" t="str">
        <f>TRIM(PROPER(Table2[[#This Row],[Product_Name]]))</f>
        <v>Tablet</v>
      </c>
      <c r="E3217" s="1" t="str">
        <f>TRIM(PROPER(Table2[[#This Row],[Country]]))</f>
        <v>India</v>
      </c>
      <c r="F3217" s="1" t="str">
        <f>TRIM(PROPER(Table2[[#This Row],[Category]]))</f>
        <v>Electronics</v>
      </c>
      <c r="G3217" s="1" t="str">
        <f>TRIM(PROPER(Table2[[#This Row],[Brand]]))</f>
        <v>Hp</v>
      </c>
      <c r="H3217" s="1">
        <f>Table2[[#This Row],[Supplier_ID]]</f>
        <v>1080</v>
      </c>
      <c r="I3217" s="1">
        <f>Table2[[#This Row],[Market_Price]]</f>
        <v>544.45000000000005</v>
      </c>
      <c r="J3217" s="1">
        <f>Table2[[#This Row],[Selling_Price]]</f>
        <v>1069.9000000000001</v>
      </c>
      <c r="K3217" s="1">
        <f>Table2[[#This Row],[Quantity]]</f>
        <v>329</v>
      </c>
      <c r="L3217" s="1" t="str">
        <f>IF(ISBLANK(Table2[[#This Row],[Status]]), "No Data Entered", IFERROR(Table2[[#This Row],[Status]], "No Data Entered"))</f>
        <v>Ongoing</v>
      </c>
    </row>
    <row r="3218" spans="1:12" x14ac:dyDescent="0.3">
      <c r="A3218" s="1" t="str">
        <f>Table2[[#This Row],[Product_ID]]</f>
        <v>PRO6475</v>
      </c>
      <c r="B3218" s="1" t="str">
        <f>Table2[[#This Row],[Customer_ID]]</f>
        <v>CUST37217</v>
      </c>
      <c r="C3218" s="14" t="str">
        <f>Table2[[#This Row],[Date]]</f>
        <v>07/11/2025</v>
      </c>
      <c r="D3218" s="1" t="str">
        <f>TRIM(PROPER(Table2[[#This Row],[Product_Name]]))</f>
        <v>Laptop</v>
      </c>
      <c r="E3218" s="1" t="str">
        <f>TRIM(PROPER(Table2[[#This Row],[Country]]))</f>
        <v>France</v>
      </c>
      <c r="F3218" s="1" t="str">
        <f>TRIM(PROPER(Table2[[#This Row],[Category]]))</f>
        <v>Office Supplies</v>
      </c>
      <c r="G3218" s="1" t="str">
        <f>TRIM(PROPER(Table2[[#This Row],[Brand]]))</f>
        <v>Logitech</v>
      </c>
      <c r="H3218" s="1">
        <f>Table2[[#This Row],[Supplier_ID]]</f>
        <v>1033</v>
      </c>
      <c r="I3218" s="1">
        <f>Table2[[#This Row],[Market_Price]]</f>
        <v>96.85</v>
      </c>
      <c r="J3218" s="1">
        <f>Table2[[#This Row],[Selling_Price]]</f>
        <v>168</v>
      </c>
      <c r="K3218" s="1">
        <f>Table2[[#This Row],[Quantity]]</f>
        <v>465</v>
      </c>
      <c r="L3218" s="1" t="str">
        <f>IF(ISBLANK(Table2[[#This Row],[Status]]), "No Data Entered", IFERROR(Table2[[#This Row],[Status]], "No Data Entered"))</f>
        <v>Ongoing</v>
      </c>
    </row>
    <row r="3219" spans="1:12" x14ac:dyDescent="0.3">
      <c r="A3219" s="1" t="str">
        <f>Table2[[#This Row],[Product_ID]]</f>
        <v>PRO3464</v>
      </c>
      <c r="B3219" s="1" t="str">
        <f>Table2[[#This Row],[Customer_ID]]</f>
        <v>CUST37367</v>
      </c>
      <c r="C3219" s="14" t="str">
        <f>Table2[[#This Row],[Date]]</f>
        <v>13/11/2020</v>
      </c>
      <c r="D3219" s="1" t="str">
        <f>TRIM(PROPER(Table2[[#This Row],[Product_Name]]))</f>
        <v>Laptop</v>
      </c>
      <c r="E3219" s="1" t="str">
        <f>TRIM(PROPER(Table2[[#This Row],[Country]]))</f>
        <v>Canada</v>
      </c>
      <c r="F3219" s="1" t="str">
        <f>TRIM(PROPER(Table2[[#This Row],[Category]]))</f>
        <v>Wearables</v>
      </c>
      <c r="G3219" s="1" t="str">
        <f>TRIM(PROPER(Table2[[#This Row],[Brand]]))</f>
        <v>Asus</v>
      </c>
      <c r="H3219" s="1">
        <f>Table2[[#This Row],[Supplier_ID]]</f>
        <v>1029</v>
      </c>
      <c r="I3219" s="1">
        <f>Table2[[#This Row],[Market_Price]]</f>
        <v>777.44</v>
      </c>
      <c r="J3219" s="1">
        <f>Table2[[#This Row],[Selling_Price]]</f>
        <v>888.08</v>
      </c>
      <c r="K3219" s="1">
        <f>Table2[[#This Row],[Quantity]]</f>
        <v>240</v>
      </c>
      <c r="L3219" s="1" t="str">
        <f>IF(ISBLANK(Table2[[#This Row],[Status]]), "No Data Entered", IFERROR(Table2[[#This Row],[Status]], "No Data Entered"))</f>
        <v>Ongoing</v>
      </c>
    </row>
    <row r="3220" spans="1:12" x14ac:dyDescent="0.3">
      <c r="A3220" s="1" t="str">
        <f>Table2[[#This Row],[Product_ID]]</f>
        <v>PRO4442</v>
      </c>
      <c r="B3220" s="1" t="str">
        <f>Table2[[#This Row],[Customer_ID]]</f>
        <v>CUST37537</v>
      </c>
      <c r="C3220" s="14" t="str">
        <f>Table2[[#This Row],[Date]]</f>
        <v>14/08/2021</v>
      </c>
      <c r="D3220" s="1" t="str">
        <f>TRIM(PROPER(Table2[[#This Row],[Product_Name]]))</f>
        <v>Smartphone</v>
      </c>
      <c r="E3220" s="1" t="str">
        <f>TRIM(PROPER(Table2[[#This Row],[Country]]))</f>
        <v>Usa</v>
      </c>
      <c r="F3220" s="1" t="str">
        <f>TRIM(PROPER(Table2[[#This Row],[Category]]))</f>
        <v>Computers</v>
      </c>
      <c r="G3220" s="1" t="str">
        <f>TRIM(PROPER(Table2[[#This Row],[Brand]]))</f>
        <v>Sony</v>
      </c>
      <c r="H3220" s="1">
        <f>Table2[[#This Row],[Supplier_ID]]</f>
        <v>1023</v>
      </c>
      <c r="I3220" s="1">
        <f>Table2[[#This Row],[Market_Price]]</f>
        <v>1913.85</v>
      </c>
      <c r="J3220" s="1">
        <f>Table2[[#This Row],[Selling_Price]]</f>
        <v>2320.11</v>
      </c>
      <c r="K3220" s="1">
        <f>Table2[[#This Row],[Quantity]]</f>
        <v>419</v>
      </c>
      <c r="L3220" s="1" t="str">
        <f>IF(ISBLANK(Table2[[#This Row],[Status]]), "No Data Entered", IFERROR(Table2[[#This Row],[Status]], "No Data Entered"))</f>
        <v>Ongoing</v>
      </c>
    </row>
    <row r="3221" spans="1:12" x14ac:dyDescent="0.3">
      <c r="A3221" s="1" t="str">
        <f>Table2[[#This Row],[Product_ID]]</f>
        <v>PRO3699</v>
      </c>
      <c r="B3221" s="1" t="str">
        <f>Table2[[#This Row],[Customer_ID]]</f>
        <v>CUST37697</v>
      </c>
      <c r="C3221" s="14" t="str">
        <f>Table2[[#This Row],[Date]]</f>
        <v>19/11/2024</v>
      </c>
      <c r="D3221" s="1" t="str">
        <f>TRIM(PROPER(Table2[[#This Row],[Product_Name]]))</f>
        <v>Laptop</v>
      </c>
      <c r="E3221" s="1" t="str">
        <f>TRIM(PROPER(Table2[[#This Row],[Country]]))</f>
        <v>India</v>
      </c>
      <c r="F3221" s="1" t="str">
        <f>TRIM(PROPER(Table2[[#This Row],[Category]]))</f>
        <v>Computers</v>
      </c>
      <c r="G3221" s="1" t="str">
        <f>TRIM(PROPER(Table2[[#This Row],[Brand]]))</f>
        <v>Lenovo</v>
      </c>
      <c r="H3221" s="1">
        <f>Table2[[#This Row],[Supplier_ID]]</f>
        <v>1019</v>
      </c>
      <c r="I3221" s="1">
        <f>Table2[[#This Row],[Market_Price]]</f>
        <v>379.86</v>
      </c>
      <c r="J3221" s="1">
        <f>Table2[[#This Row],[Selling_Price]]</f>
        <v>542.86</v>
      </c>
      <c r="K3221" s="1">
        <f>Table2[[#This Row],[Quantity]]</f>
        <v>209</v>
      </c>
      <c r="L3221" s="1" t="str">
        <f>IF(ISBLANK(Table2[[#This Row],[Status]]), "No Data Entered", IFERROR(Table2[[#This Row],[Status]], "No Data Entered"))</f>
        <v>Ongoing</v>
      </c>
    </row>
    <row r="3222" spans="1:12" x14ac:dyDescent="0.3">
      <c r="A3222" s="1" t="str">
        <f>Table2[[#This Row],[Product_ID]]</f>
        <v>PRO6139</v>
      </c>
      <c r="B3222" s="1" t="str">
        <f>Table2[[#This Row],[Customer_ID]]</f>
        <v>CUST37790</v>
      </c>
      <c r="C3222" s="14" t="str">
        <f>Table2[[#This Row],[Date]]</f>
        <v>03/04/2024</v>
      </c>
      <c r="D3222" s="1" t="str">
        <f>TRIM(PROPER(Table2[[#This Row],[Product_Name]]))</f>
        <v>Monitor</v>
      </c>
      <c r="E3222" s="1" t="str">
        <f>TRIM(PROPER(Table2[[#This Row],[Country]]))</f>
        <v>France</v>
      </c>
      <c r="F3222" s="1" t="str">
        <f>TRIM(PROPER(Table2[[#This Row],[Category]]))</f>
        <v>Accessories</v>
      </c>
      <c r="G3222" s="1" t="str">
        <f>TRIM(PROPER(Table2[[#This Row],[Brand]]))</f>
        <v>Sony</v>
      </c>
      <c r="H3222" s="1">
        <f>Table2[[#This Row],[Supplier_ID]]</f>
        <v>1028</v>
      </c>
      <c r="I3222" s="1">
        <f>Table2[[#This Row],[Market_Price]]</f>
        <v>1193.1099999999999</v>
      </c>
      <c r="J3222" s="1">
        <f>Table2[[#This Row],[Selling_Price]]</f>
        <v>2202.2199999999998</v>
      </c>
      <c r="K3222" s="1">
        <f>Table2[[#This Row],[Quantity]]</f>
        <v>158</v>
      </c>
      <c r="L3222" s="1" t="str">
        <f>IF(ISBLANK(Table2[[#This Row],[Status]]), "No Data Entered", IFERROR(Table2[[#This Row],[Status]], "No Data Entered"))</f>
        <v>Ongoing</v>
      </c>
    </row>
    <row r="3223" spans="1:12" x14ac:dyDescent="0.3">
      <c r="A3223" s="1" t="str">
        <f>Table2[[#This Row],[Product_ID]]</f>
        <v>PRO8634</v>
      </c>
      <c r="B3223" s="1" t="str">
        <f>Table2[[#This Row],[Customer_ID]]</f>
        <v>CUST37791</v>
      </c>
      <c r="C3223" s="14" t="str">
        <f>Table2[[#This Row],[Date]]</f>
        <v>13/01/2023</v>
      </c>
      <c r="D3223" s="1" t="str">
        <f>TRIM(PROPER(Table2[[#This Row],[Product_Name]]))</f>
        <v>Camera</v>
      </c>
      <c r="E3223" s="1" t="str">
        <f>TRIM(PROPER(Table2[[#This Row],[Country]]))</f>
        <v>France</v>
      </c>
      <c r="F3223" s="1" t="str">
        <f>TRIM(PROPER(Table2[[#This Row],[Category]]))</f>
        <v>Electronics</v>
      </c>
      <c r="G3223" s="1" t="str">
        <f>TRIM(PROPER(Table2[[#This Row],[Brand]]))</f>
        <v>Lenovo</v>
      </c>
      <c r="H3223" s="1">
        <f>Table2[[#This Row],[Supplier_ID]]</f>
        <v>1034</v>
      </c>
      <c r="I3223" s="1">
        <f>Table2[[#This Row],[Market_Price]]</f>
        <v>1773.88</v>
      </c>
      <c r="J3223" s="1">
        <f>Table2[[#This Row],[Selling_Price]]</f>
        <v>3025.19</v>
      </c>
      <c r="K3223" s="1">
        <f>Table2[[#This Row],[Quantity]]</f>
        <v>292</v>
      </c>
      <c r="L3223" s="1" t="str">
        <f>IF(ISBLANK(Table2[[#This Row],[Status]]), "No Data Entered", IFERROR(Table2[[#This Row],[Status]], "No Data Entered"))</f>
        <v>Ongoing</v>
      </c>
    </row>
    <row r="3224" spans="1:12" x14ac:dyDescent="0.3">
      <c r="A3224" s="1" t="str">
        <f>Table2[[#This Row],[Product_ID]]</f>
        <v>PRO1084</v>
      </c>
      <c r="B3224" s="1" t="str">
        <f>Table2[[#This Row],[Customer_ID]]</f>
        <v>CUST37821</v>
      </c>
      <c r="C3224" s="14" t="str">
        <f>Table2[[#This Row],[Date]]</f>
        <v>22/03/2024</v>
      </c>
      <c r="D3224" s="1" t="str">
        <f>TRIM(PROPER(Table2[[#This Row],[Product_Name]]))</f>
        <v>Monitor</v>
      </c>
      <c r="E3224" s="1" t="str">
        <f>TRIM(PROPER(Table2[[#This Row],[Country]]))</f>
        <v>Japan</v>
      </c>
      <c r="F3224" s="1" t="str">
        <f>TRIM(PROPER(Table2[[#This Row],[Category]]))</f>
        <v>Wearables</v>
      </c>
      <c r="G3224" s="1" t="str">
        <f>TRIM(PROPER(Table2[[#This Row],[Brand]]))</f>
        <v>Samsung</v>
      </c>
      <c r="H3224" s="1">
        <f>Table2[[#This Row],[Supplier_ID]]</f>
        <v>1012</v>
      </c>
      <c r="I3224" s="1">
        <f>Table2[[#This Row],[Market_Price]]</f>
        <v>939.9</v>
      </c>
      <c r="J3224" s="1">
        <f>Table2[[#This Row],[Selling_Price]]</f>
        <v>1144.72</v>
      </c>
      <c r="K3224" s="1">
        <f>Table2[[#This Row],[Quantity]]</f>
        <v>286</v>
      </c>
      <c r="L3224" s="1" t="str">
        <f>IF(ISBLANK(Table2[[#This Row],[Status]]), "No Data Entered", IFERROR(Table2[[#This Row],[Status]], "No Data Entered"))</f>
        <v>Ongoing</v>
      </c>
    </row>
    <row r="3225" spans="1:12" x14ac:dyDescent="0.3">
      <c r="A3225" s="1" t="str">
        <f>Table2[[#This Row],[Product_ID]]</f>
        <v>PRO2961</v>
      </c>
      <c r="B3225" s="1" t="str">
        <f>Table2[[#This Row],[Customer_ID]]</f>
        <v>CUST37829</v>
      </c>
      <c r="C3225" s="14" t="str">
        <f>Table2[[#This Row],[Date]]</f>
        <v>01/02/2020</v>
      </c>
      <c r="D3225" s="1" t="str">
        <f>TRIM(PROPER(Table2[[#This Row],[Product_Name]]))</f>
        <v>Smartwatch</v>
      </c>
      <c r="E3225" s="1" t="str">
        <f>TRIM(PROPER(Table2[[#This Row],[Country]]))</f>
        <v>Canada</v>
      </c>
      <c r="F3225" s="1" t="str">
        <f>TRIM(PROPER(Table2[[#This Row],[Category]]))</f>
        <v>Computers</v>
      </c>
      <c r="G3225" s="1" t="str">
        <f>TRIM(PROPER(Table2[[#This Row],[Brand]]))</f>
        <v>Lenovo</v>
      </c>
      <c r="H3225" s="1">
        <f>Table2[[#This Row],[Supplier_ID]]</f>
        <v>1091</v>
      </c>
      <c r="I3225" s="1">
        <f>Table2[[#This Row],[Market_Price]]</f>
        <v>1483.93</v>
      </c>
      <c r="J3225" s="1">
        <f>Table2[[#This Row],[Selling_Price]]</f>
        <v>2646.08</v>
      </c>
      <c r="K3225" s="1">
        <f>Table2[[#This Row],[Quantity]]</f>
        <v>6</v>
      </c>
      <c r="L3225" s="1" t="str">
        <f>IF(ISBLANK(Table2[[#This Row],[Status]]), "No Data Entered", IFERROR(Table2[[#This Row],[Status]], "No Data Entered"))</f>
        <v>Ongoing</v>
      </c>
    </row>
    <row r="3226" spans="1:12" x14ac:dyDescent="0.3">
      <c r="A3226" s="1" t="str">
        <f>Table2[[#This Row],[Product_ID]]</f>
        <v>PRO7843</v>
      </c>
      <c r="B3226" s="1" t="str">
        <f>Table2[[#This Row],[Customer_ID]]</f>
        <v>CUST37848</v>
      </c>
      <c r="C3226" s="14" t="str">
        <f>Table2[[#This Row],[Date]]</f>
        <v>16/03/2022</v>
      </c>
      <c r="D3226" s="1" t="str">
        <f>TRIM(PROPER(Table2[[#This Row],[Product_Name]]))</f>
        <v>Headphones</v>
      </c>
      <c r="E3226" s="1" t="str">
        <f>TRIM(PROPER(Table2[[#This Row],[Country]]))</f>
        <v>India</v>
      </c>
      <c r="F3226" s="1" t="str">
        <f>TRIM(PROPER(Table2[[#This Row],[Category]]))</f>
        <v>Wearables</v>
      </c>
      <c r="G3226" s="1" t="str">
        <f>TRIM(PROPER(Table2[[#This Row],[Brand]]))</f>
        <v>Dell</v>
      </c>
      <c r="H3226" s="1">
        <f>Table2[[#This Row],[Supplier_ID]]</f>
        <v>1041</v>
      </c>
      <c r="I3226" s="1">
        <f>Table2[[#This Row],[Market_Price]]</f>
        <v>156.21</v>
      </c>
      <c r="J3226" s="1">
        <f>Table2[[#This Row],[Selling_Price]]</f>
        <v>227.25</v>
      </c>
      <c r="K3226" s="1">
        <f>Table2[[#This Row],[Quantity]]</f>
        <v>236</v>
      </c>
      <c r="L3226" s="1" t="str">
        <f>IF(ISBLANK(Table2[[#This Row],[Status]]), "No Data Entered", IFERROR(Table2[[#This Row],[Status]], "No Data Entered"))</f>
        <v>Ongoing</v>
      </c>
    </row>
    <row r="3227" spans="1:12" x14ac:dyDescent="0.3">
      <c r="A3227" s="1" t="str">
        <f>Table2[[#This Row],[Product_ID]]</f>
        <v>PRO2486</v>
      </c>
      <c r="B3227" s="1" t="str">
        <f>Table2[[#This Row],[Customer_ID]]</f>
        <v>CUST37867</v>
      </c>
      <c r="C3227" s="14" t="str">
        <f>Table2[[#This Row],[Date]]</f>
        <v>24/09/2025</v>
      </c>
      <c r="D3227" s="1" t="str">
        <f>TRIM(PROPER(Table2[[#This Row],[Product_Name]]))</f>
        <v>Keyboard</v>
      </c>
      <c r="E3227" s="1" t="str">
        <f>TRIM(PROPER(Table2[[#This Row],[Country]]))</f>
        <v>Brazil</v>
      </c>
      <c r="F3227" s="1" t="str">
        <f>TRIM(PROPER(Table2[[#This Row],[Category]]))</f>
        <v>Wearables</v>
      </c>
      <c r="G3227" s="1" t="str">
        <f>TRIM(PROPER(Table2[[#This Row],[Brand]]))</f>
        <v>Apple</v>
      </c>
      <c r="H3227" s="1">
        <f>Table2[[#This Row],[Supplier_ID]]</f>
        <v>1084</v>
      </c>
      <c r="I3227" s="1">
        <f>Table2[[#This Row],[Market_Price]]</f>
        <v>1276.51</v>
      </c>
      <c r="J3227" s="1">
        <f>Table2[[#This Row],[Selling_Price]]</f>
        <v>2551.09</v>
      </c>
      <c r="K3227" s="1">
        <f>Table2[[#This Row],[Quantity]]</f>
        <v>12</v>
      </c>
      <c r="L3227" s="1" t="str">
        <f>IF(ISBLANK(Table2[[#This Row],[Status]]), "No Data Entered", IFERROR(Table2[[#This Row],[Status]], "No Data Entered"))</f>
        <v>Ongoing</v>
      </c>
    </row>
    <row r="3228" spans="1:12" x14ac:dyDescent="0.3">
      <c r="A3228" s="1" t="str">
        <f>Table2[[#This Row],[Product_ID]]</f>
        <v>PRO6293</v>
      </c>
      <c r="B3228" s="1" t="str">
        <f>Table2[[#This Row],[Customer_ID]]</f>
        <v>CUST37893</v>
      </c>
      <c r="C3228" s="14" t="str">
        <f>Table2[[#This Row],[Date]]</f>
        <v>12/11/2020</v>
      </c>
      <c r="D3228" s="1" t="str">
        <f>TRIM(PROPER(Table2[[#This Row],[Product_Name]]))</f>
        <v>Tablet</v>
      </c>
      <c r="E3228" s="1" t="str">
        <f>TRIM(PROPER(Table2[[#This Row],[Country]]))</f>
        <v>Brazil</v>
      </c>
      <c r="F3228" s="1" t="str">
        <f>TRIM(PROPER(Table2[[#This Row],[Category]]))</f>
        <v>Office Supplies</v>
      </c>
      <c r="G3228" s="1" t="str">
        <f>TRIM(PROPER(Table2[[#This Row],[Brand]]))</f>
        <v>Microsoft</v>
      </c>
      <c r="H3228" s="1">
        <f>Table2[[#This Row],[Supplier_ID]]</f>
        <v>1074</v>
      </c>
      <c r="I3228" s="1">
        <f>Table2[[#This Row],[Market_Price]]</f>
        <v>753.82</v>
      </c>
      <c r="J3228" s="1">
        <f>Table2[[#This Row],[Selling_Price]]</f>
        <v>1194.72</v>
      </c>
      <c r="K3228" s="1">
        <f>Table2[[#This Row],[Quantity]]</f>
        <v>104</v>
      </c>
      <c r="L3228" s="1" t="str">
        <f>IF(ISBLANK(Table2[[#This Row],[Status]]), "No Data Entered", IFERROR(Table2[[#This Row],[Status]], "No Data Entered"))</f>
        <v>Ongoing</v>
      </c>
    </row>
    <row r="3229" spans="1:12" x14ac:dyDescent="0.3">
      <c r="A3229" s="1" t="str">
        <f>Table2[[#This Row],[Product_ID]]</f>
        <v>PRO4246</v>
      </c>
      <c r="B3229" s="1" t="str">
        <f>Table2[[#This Row],[Customer_ID]]</f>
        <v>CUST37966</v>
      </c>
      <c r="C3229" s="14" t="str">
        <f>Table2[[#This Row],[Date]]</f>
        <v>22/11/2024</v>
      </c>
      <c r="D3229" s="1" t="str">
        <f>TRIM(PROPER(Table2[[#This Row],[Product_Name]]))</f>
        <v>Monitor</v>
      </c>
      <c r="E3229" s="1" t="str">
        <f>TRIM(PROPER(Table2[[#This Row],[Country]]))</f>
        <v>Germany</v>
      </c>
      <c r="F3229" s="1" t="str">
        <f>TRIM(PROPER(Table2[[#This Row],[Category]]))</f>
        <v>Computers</v>
      </c>
      <c r="G3229" s="1" t="str">
        <f>TRIM(PROPER(Table2[[#This Row],[Brand]]))</f>
        <v>Canon</v>
      </c>
      <c r="H3229" s="1">
        <f>Table2[[#This Row],[Supplier_ID]]</f>
        <v>1028</v>
      </c>
      <c r="I3229" s="1">
        <f>Table2[[#This Row],[Market_Price]]</f>
        <v>1696.03</v>
      </c>
      <c r="J3229" s="1">
        <f>Table2[[#This Row],[Selling_Price]]</f>
        <v>2668.36</v>
      </c>
      <c r="K3229" s="1">
        <f>Table2[[#This Row],[Quantity]]</f>
        <v>191</v>
      </c>
      <c r="L3229" s="1" t="str">
        <f>IF(ISBLANK(Table2[[#This Row],[Status]]), "No Data Entered", IFERROR(Table2[[#This Row],[Status]], "No Data Entered"))</f>
        <v>Ongoing</v>
      </c>
    </row>
    <row r="3230" spans="1:12" x14ac:dyDescent="0.3">
      <c r="A3230" s="1" t="str">
        <f>Table2[[#This Row],[Product_ID]]</f>
        <v>PRO2908</v>
      </c>
      <c r="B3230" s="1" t="str">
        <f>Table2[[#This Row],[Customer_ID]]</f>
        <v>CUST38030</v>
      </c>
      <c r="C3230" s="14" t="str">
        <f>Table2[[#This Row],[Date]]</f>
        <v>18/10/2022</v>
      </c>
      <c r="D3230" s="1" t="str">
        <f>TRIM(PROPER(Table2[[#This Row],[Product_Name]]))</f>
        <v>Mouse</v>
      </c>
      <c r="E3230" s="1" t="str">
        <f>TRIM(PROPER(Table2[[#This Row],[Country]]))</f>
        <v>Usa</v>
      </c>
      <c r="F3230" s="1" t="str">
        <f>TRIM(PROPER(Table2[[#This Row],[Category]]))</f>
        <v>Accessories</v>
      </c>
      <c r="G3230" s="1" t="str">
        <f>TRIM(PROPER(Table2[[#This Row],[Brand]]))</f>
        <v>Sony</v>
      </c>
      <c r="H3230" s="1">
        <f>Table2[[#This Row],[Supplier_ID]]</f>
        <v>1062</v>
      </c>
      <c r="I3230" s="1">
        <f>Table2[[#This Row],[Market_Price]]</f>
        <v>1523.5</v>
      </c>
      <c r="J3230" s="1">
        <f>Table2[[#This Row],[Selling_Price]]</f>
        <v>2309.6999999999998</v>
      </c>
      <c r="K3230" s="1">
        <f>Table2[[#This Row],[Quantity]]</f>
        <v>470</v>
      </c>
      <c r="L3230" s="1" t="str">
        <f>IF(ISBLANK(Table2[[#This Row],[Status]]), "No Data Entered", IFERROR(Table2[[#This Row],[Status]], "No Data Entered"))</f>
        <v>Ongoing</v>
      </c>
    </row>
    <row r="3231" spans="1:12" x14ac:dyDescent="0.3">
      <c r="A3231" s="1" t="str">
        <f>Table2[[#This Row],[Product_ID]]</f>
        <v>PRO7751</v>
      </c>
      <c r="B3231" s="1" t="str">
        <f>Table2[[#This Row],[Customer_ID]]</f>
        <v>CUST38103</v>
      </c>
      <c r="C3231" s="14" t="str">
        <f>Table2[[#This Row],[Date]]</f>
        <v>12/03/2021</v>
      </c>
      <c r="D3231" s="1" t="str">
        <f>TRIM(PROPER(Table2[[#This Row],[Product_Name]]))</f>
        <v>Headphones</v>
      </c>
      <c r="E3231" s="1" t="str">
        <f>TRIM(PROPER(Table2[[#This Row],[Country]]))</f>
        <v>France</v>
      </c>
      <c r="F3231" s="1" t="str">
        <f>TRIM(PROPER(Table2[[#This Row],[Category]]))</f>
        <v>Wearables</v>
      </c>
      <c r="G3231" s="1" t="str">
        <f>TRIM(PROPER(Table2[[#This Row],[Brand]]))</f>
        <v>Samsung</v>
      </c>
      <c r="H3231" s="1">
        <f>Table2[[#This Row],[Supplier_ID]]</f>
        <v>1093</v>
      </c>
      <c r="I3231" s="1">
        <f>Table2[[#This Row],[Market_Price]]</f>
        <v>100.85</v>
      </c>
      <c r="J3231" s="1">
        <f>Table2[[#This Row],[Selling_Price]]</f>
        <v>125.21</v>
      </c>
      <c r="K3231" s="1">
        <f>Table2[[#This Row],[Quantity]]</f>
        <v>411</v>
      </c>
      <c r="L3231" s="1" t="str">
        <f>IF(ISBLANK(Table2[[#This Row],[Status]]), "No Data Entered", IFERROR(Table2[[#This Row],[Status]], "No Data Entered"))</f>
        <v>Ongoing</v>
      </c>
    </row>
    <row r="3232" spans="1:12" x14ac:dyDescent="0.3">
      <c r="A3232" s="1" t="str">
        <f>Table2[[#This Row],[Product_ID]]</f>
        <v>PRO5713</v>
      </c>
      <c r="B3232" s="1" t="str">
        <f>Table2[[#This Row],[Customer_ID]]</f>
        <v>CUST38169</v>
      </c>
      <c r="C3232" s="14" t="str">
        <f>Table2[[#This Row],[Date]]</f>
        <v>11/03/2021</v>
      </c>
      <c r="D3232" s="1" t="str">
        <f>TRIM(PROPER(Table2[[#This Row],[Product_Name]]))</f>
        <v>Smartphone</v>
      </c>
      <c r="E3232" s="1" t="str">
        <f>TRIM(PROPER(Table2[[#This Row],[Country]]))</f>
        <v>Brazil</v>
      </c>
      <c r="F3232" s="1" t="str">
        <f>TRIM(PROPER(Table2[[#This Row],[Category]]))</f>
        <v>Accessories</v>
      </c>
      <c r="G3232" s="1" t="str">
        <f>TRIM(PROPER(Table2[[#This Row],[Brand]]))</f>
        <v>Hp</v>
      </c>
      <c r="H3232" s="1">
        <f>Table2[[#This Row],[Supplier_ID]]</f>
        <v>1090</v>
      </c>
      <c r="I3232" s="1">
        <f>Table2[[#This Row],[Market_Price]]</f>
        <v>272.94</v>
      </c>
      <c r="J3232" s="1">
        <f>Table2[[#This Row],[Selling_Price]]</f>
        <v>441.33</v>
      </c>
      <c r="K3232" s="1">
        <f>Table2[[#This Row],[Quantity]]</f>
        <v>143</v>
      </c>
      <c r="L3232" s="1" t="str">
        <f>IF(ISBLANK(Table2[[#This Row],[Status]]), "No Data Entered", IFERROR(Table2[[#This Row],[Status]], "No Data Entered"))</f>
        <v>Ongoing</v>
      </c>
    </row>
    <row r="3233" spans="1:12" x14ac:dyDescent="0.3">
      <c r="A3233" s="1" t="str">
        <f>Table2[[#This Row],[Product_ID]]</f>
        <v>PRO9403</v>
      </c>
      <c r="B3233" s="1" t="str">
        <f>Table2[[#This Row],[Customer_ID]]</f>
        <v>CUST38183</v>
      </c>
      <c r="C3233" s="14" t="str">
        <f>Table2[[#This Row],[Date]]</f>
        <v>11/02/2020</v>
      </c>
      <c r="D3233" s="1" t="str">
        <f>TRIM(PROPER(Table2[[#This Row],[Product_Name]]))</f>
        <v>Printer</v>
      </c>
      <c r="E3233" s="1" t="str">
        <f>TRIM(PROPER(Table2[[#This Row],[Country]]))</f>
        <v>Usa</v>
      </c>
      <c r="F3233" s="1" t="str">
        <f>TRIM(PROPER(Table2[[#This Row],[Category]]))</f>
        <v>Wearables</v>
      </c>
      <c r="G3233" s="1" t="str">
        <f>TRIM(PROPER(Table2[[#This Row],[Brand]]))</f>
        <v>Microsoft</v>
      </c>
      <c r="H3233" s="1">
        <f>Table2[[#This Row],[Supplier_ID]]</f>
        <v>1096</v>
      </c>
      <c r="I3233" s="1">
        <f>Table2[[#This Row],[Market_Price]]</f>
        <v>332.67</v>
      </c>
      <c r="J3233" s="1">
        <f>Table2[[#This Row],[Selling_Price]]</f>
        <v>547.01</v>
      </c>
      <c r="K3233" s="1">
        <f>Table2[[#This Row],[Quantity]]</f>
        <v>389</v>
      </c>
      <c r="L3233" s="1" t="str">
        <f>IF(ISBLANK(Table2[[#This Row],[Status]]), "No Data Entered", IFERROR(Table2[[#This Row],[Status]], "No Data Entered"))</f>
        <v>Ongoing</v>
      </c>
    </row>
    <row r="3234" spans="1:12" x14ac:dyDescent="0.3">
      <c r="A3234" s="1" t="str">
        <f>Table2[[#This Row],[Product_ID]]</f>
        <v>PRO6962</v>
      </c>
      <c r="B3234" s="1" t="str">
        <f>Table2[[#This Row],[Customer_ID]]</f>
        <v>CUST38197</v>
      </c>
      <c r="C3234" s="14" t="str">
        <f>Table2[[#This Row],[Date]]</f>
        <v>24/06/2023</v>
      </c>
      <c r="D3234" s="1" t="str">
        <f>TRIM(PROPER(Table2[[#This Row],[Product_Name]]))</f>
        <v>Headphones</v>
      </c>
      <c r="E3234" s="1" t="str">
        <f>TRIM(PROPER(Table2[[#This Row],[Country]]))</f>
        <v>India</v>
      </c>
      <c r="F3234" s="1" t="str">
        <f>TRIM(PROPER(Table2[[#This Row],[Category]]))</f>
        <v>Accessories</v>
      </c>
      <c r="G3234" s="1" t="str">
        <f>TRIM(PROPER(Table2[[#This Row],[Brand]]))</f>
        <v>Hp</v>
      </c>
      <c r="H3234" s="1">
        <f>Table2[[#This Row],[Supplier_ID]]</f>
        <v>1028</v>
      </c>
      <c r="I3234" s="1">
        <f>Table2[[#This Row],[Market_Price]]</f>
        <v>1440.68</v>
      </c>
      <c r="J3234" s="1">
        <f>Table2[[#This Row],[Selling_Price]]</f>
        <v>1937.78</v>
      </c>
      <c r="K3234" s="1">
        <f>Table2[[#This Row],[Quantity]]</f>
        <v>336</v>
      </c>
      <c r="L3234" s="1" t="str">
        <f>IF(ISBLANK(Table2[[#This Row],[Status]]), "No Data Entered", IFERROR(Table2[[#This Row],[Status]], "No Data Entered"))</f>
        <v>Ongoing</v>
      </c>
    </row>
    <row r="3235" spans="1:12" x14ac:dyDescent="0.3">
      <c r="A3235" s="1" t="str">
        <f>Table2[[#This Row],[Product_ID]]</f>
        <v>PRO6717</v>
      </c>
      <c r="B3235" s="1" t="str">
        <f>Table2[[#This Row],[Customer_ID]]</f>
        <v>CUST38249</v>
      </c>
      <c r="C3235" s="14" t="str">
        <f>Table2[[#This Row],[Date]]</f>
        <v>19/01/2024</v>
      </c>
      <c r="D3235" s="1" t="str">
        <f>TRIM(PROPER(Table2[[#This Row],[Product_Name]]))</f>
        <v>Keyboard</v>
      </c>
      <c r="E3235" s="1" t="str">
        <f>TRIM(PROPER(Table2[[#This Row],[Country]]))</f>
        <v>Uk</v>
      </c>
      <c r="F3235" s="1" t="str">
        <f>TRIM(PROPER(Table2[[#This Row],[Category]]))</f>
        <v>Wearables</v>
      </c>
      <c r="G3235" s="1" t="str">
        <f>TRIM(PROPER(Table2[[#This Row],[Brand]]))</f>
        <v>Dell</v>
      </c>
      <c r="H3235" s="1">
        <f>Table2[[#This Row],[Supplier_ID]]</f>
        <v>1020</v>
      </c>
      <c r="I3235" s="1">
        <f>Table2[[#This Row],[Market_Price]]</f>
        <v>1849.53</v>
      </c>
      <c r="J3235" s="1">
        <f>Table2[[#This Row],[Selling_Price]]</f>
        <v>3446.36</v>
      </c>
      <c r="K3235" s="1">
        <f>Table2[[#This Row],[Quantity]]</f>
        <v>207</v>
      </c>
      <c r="L3235" s="1" t="str">
        <f>IF(ISBLANK(Table2[[#This Row],[Status]]), "No Data Entered", IFERROR(Table2[[#This Row],[Status]], "No Data Entered"))</f>
        <v>Ongoing</v>
      </c>
    </row>
    <row r="3236" spans="1:12" x14ac:dyDescent="0.3">
      <c r="A3236" s="1" t="str">
        <f>Table2[[#This Row],[Product_ID]]</f>
        <v>PRO1775</v>
      </c>
      <c r="B3236" s="1" t="str">
        <f>Table2[[#This Row],[Customer_ID]]</f>
        <v>CUST38301</v>
      </c>
      <c r="C3236" s="14" t="str">
        <f>Table2[[#This Row],[Date]]</f>
        <v>06/10/2024</v>
      </c>
      <c r="D3236" s="1" t="str">
        <f>TRIM(PROPER(Table2[[#This Row],[Product_Name]]))</f>
        <v>Smartwatch</v>
      </c>
      <c r="E3236" s="1" t="str">
        <f>TRIM(PROPER(Table2[[#This Row],[Country]]))</f>
        <v>Canada</v>
      </c>
      <c r="F3236" s="1" t="str">
        <f>TRIM(PROPER(Table2[[#This Row],[Category]]))</f>
        <v>Wearables</v>
      </c>
      <c r="G3236" s="1" t="str">
        <f>TRIM(PROPER(Table2[[#This Row],[Brand]]))</f>
        <v>Samsung</v>
      </c>
      <c r="H3236" s="1">
        <f>Table2[[#This Row],[Supplier_ID]]</f>
        <v>1100</v>
      </c>
      <c r="I3236" s="1">
        <f>Table2[[#This Row],[Market_Price]]</f>
        <v>952.08</v>
      </c>
      <c r="J3236" s="1">
        <f>Table2[[#This Row],[Selling_Price]]</f>
        <v>1732.86</v>
      </c>
      <c r="K3236" s="1">
        <f>Table2[[#This Row],[Quantity]]</f>
        <v>386</v>
      </c>
      <c r="L3236" s="1" t="str">
        <f>IF(ISBLANK(Table2[[#This Row],[Status]]), "No Data Entered", IFERROR(Table2[[#This Row],[Status]], "No Data Entered"))</f>
        <v>Ongoing</v>
      </c>
    </row>
    <row r="3237" spans="1:12" x14ac:dyDescent="0.3">
      <c r="A3237" s="1" t="str">
        <f>Table2[[#This Row],[Product_ID]]</f>
        <v>PRO6114</v>
      </c>
      <c r="B3237" s="1" t="str">
        <f>Table2[[#This Row],[Customer_ID]]</f>
        <v>CUST38407</v>
      </c>
      <c r="C3237" s="14" t="str">
        <f>Table2[[#This Row],[Date]]</f>
        <v>27/06/2020</v>
      </c>
      <c r="D3237" s="1" t="str">
        <f>TRIM(PROPER(Table2[[#This Row],[Product_Name]]))</f>
        <v>Keyboard</v>
      </c>
      <c r="E3237" s="1" t="str">
        <f>TRIM(PROPER(Table2[[#This Row],[Country]]))</f>
        <v>China</v>
      </c>
      <c r="F3237" s="1" t="str">
        <f>TRIM(PROPER(Table2[[#This Row],[Category]]))</f>
        <v>Accessories</v>
      </c>
      <c r="G3237" s="1" t="str">
        <f>TRIM(PROPER(Table2[[#This Row],[Brand]]))</f>
        <v>Samsung</v>
      </c>
      <c r="H3237" s="1">
        <f>Table2[[#This Row],[Supplier_ID]]</f>
        <v>1025</v>
      </c>
      <c r="I3237" s="1">
        <f>Table2[[#This Row],[Market_Price]]</f>
        <v>1326.93</v>
      </c>
      <c r="J3237" s="1">
        <f>Table2[[#This Row],[Selling_Price]]</f>
        <v>2124.9699999999998</v>
      </c>
      <c r="K3237" s="1">
        <f>Table2[[#This Row],[Quantity]]</f>
        <v>495</v>
      </c>
      <c r="L3237" s="1" t="str">
        <f>IF(ISBLANK(Table2[[#This Row],[Status]]), "No Data Entered", IFERROR(Table2[[#This Row],[Status]], "No Data Entered"))</f>
        <v>Ongoing</v>
      </c>
    </row>
    <row r="3238" spans="1:12" x14ac:dyDescent="0.3">
      <c r="A3238" s="1" t="str">
        <f>Table2[[#This Row],[Product_ID]]</f>
        <v>PRO4839</v>
      </c>
      <c r="B3238" s="1" t="str">
        <f>Table2[[#This Row],[Customer_ID]]</f>
        <v>CUST38656</v>
      </c>
      <c r="C3238" s="14" t="str">
        <f>Table2[[#This Row],[Date]]</f>
        <v>15/07/2021</v>
      </c>
      <c r="D3238" s="1" t="str">
        <f>TRIM(PROPER(Table2[[#This Row],[Product_Name]]))</f>
        <v>Smartphone</v>
      </c>
      <c r="E3238" s="1" t="str">
        <f>TRIM(PROPER(Table2[[#This Row],[Country]]))</f>
        <v>Australia</v>
      </c>
      <c r="F3238" s="1" t="str">
        <f>TRIM(PROPER(Table2[[#This Row],[Category]]))</f>
        <v>Computers</v>
      </c>
      <c r="G3238" s="1" t="str">
        <f>TRIM(PROPER(Table2[[#This Row],[Brand]]))</f>
        <v>Canon</v>
      </c>
      <c r="H3238" s="1">
        <f>Table2[[#This Row],[Supplier_ID]]</f>
        <v>1075</v>
      </c>
      <c r="I3238" s="1">
        <f>Table2[[#This Row],[Market_Price]]</f>
        <v>1721.45</v>
      </c>
      <c r="J3238" s="1">
        <f>Table2[[#This Row],[Selling_Price]]</f>
        <v>1909.03</v>
      </c>
      <c r="K3238" s="1">
        <f>Table2[[#This Row],[Quantity]]</f>
        <v>409</v>
      </c>
      <c r="L3238" s="1" t="str">
        <f>IF(ISBLANK(Table2[[#This Row],[Status]]), "No Data Entered", IFERROR(Table2[[#This Row],[Status]], "No Data Entered"))</f>
        <v>Ongoing</v>
      </c>
    </row>
    <row r="3239" spans="1:12" x14ac:dyDescent="0.3">
      <c r="A3239" s="1" t="str">
        <f>Table2[[#This Row],[Product_ID]]</f>
        <v>PRO4031</v>
      </c>
      <c r="B3239" s="1" t="str">
        <f>Table2[[#This Row],[Customer_ID]]</f>
        <v>CUST38674</v>
      </c>
      <c r="C3239" s="14" t="str">
        <f>Table2[[#This Row],[Date]]</f>
        <v>29/08/2020</v>
      </c>
      <c r="D3239" s="1" t="str">
        <f>TRIM(PROPER(Table2[[#This Row],[Product_Name]]))</f>
        <v>Smartphone</v>
      </c>
      <c r="E3239" s="1" t="str">
        <f>TRIM(PROPER(Table2[[#This Row],[Country]]))</f>
        <v>Canada</v>
      </c>
      <c r="F3239" s="1" t="str">
        <f>TRIM(PROPER(Table2[[#This Row],[Category]]))</f>
        <v>Office Supplies</v>
      </c>
      <c r="G3239" s="1" t="str">
        <f>TRIM(PROPER(Table2[[#This Row],[Brand]]))</f>
        <v>Logitech</v>
      </c>
      <c r="H3239" s="1">
        <f>Table2[[#This Row],[Supplier_ID]]</f>
        <v>1086</v>
      </c>
      <c r="I3239" s="1">
        <f>Table2[[#This Row],[Market_Price]]</f>
        <v>84.31</v>
      </c>
      <c r="J3239" s="1">
        <f>Table2[[#This Row],[Selling_Price]]</f>
        <v>92.75</v>
      </c>
      <c r="K3239" s="1">
        <f>Table2[[#This Row],[Quantity]]</f>
        <v>500</v>
      </c>
      <c r="L3239" s="1" t="str">
        <f>IF(ISBLANK(Table2[[#This Row],[Status]]), "No Data Entered", IFERROR(Table2[[#This Row],[Status]], "No Data Entered"))</f>
        <v>Ongoing</v>
      </c>
    </row>
    <row r="3240" spans="1:12" x14ac:dyDescent="0.3">
      <c r="A3240" s="1" t="str">
        <f>Table2[[#This Row],[Product_ID]]</f>
        <v>PRO2068</v>
      </c>
      <c r="B3240" s="1" t="str">
        <f>Table2[[#This Row],[Customer_ID]]</f>
        <v>CUST38734</v>
      </c>
      <c r="C3240" s="14" t="str">
        <f>Table2[[#This Row],[Date]]</f>
        <v>06/09/2022</v>
      </c>
      <c r="D3240" s="1" t="str">
        <f>TRIM(PROPER(Table2[[#This Row],[Product_Name]]))</f>
        <v>Smartwatch</v>
      </c>
      <c r="E3240" s="1" t="str">
        <f>TRIM(PROPER(Table2[[#This Row],[Country]]))</f>
        <v>Australia</v>
      </c>
      <c r="F3240" s="1" t="str">
        <f>TRIM(PROPER(Table2[[#This Row],[Category]]))</f>
        <v>Office Supplies</v>
      </c>
      <c r="G3240" s="1" t="str">
        <f>TRIM(PROPER(Table2[[#This Row],[Brand]]))</f>
        <v>Asus</v>
      </c>
      <c r="H3240" s="1">
        <f>Table2[[#This Row],[Supplier_ID]]</f>
        <v>1026</v>
      </c>
      <c r="I3240" s="1">
        <f>Table2[[#This Row],[Market_Price]]</f>
        <v>1747.04</v>
      </c>
      <c r="J3240" s="1">
        <f>Table2[[#This Row],[Selling_Price]]</f>
        <v>3444.13</v>
      </c>
      <c r="K3240" s="1">
        <f>Table2[[#This Row],[Quantity]]</f>
        <v>393</v>
      </c>
      <c r="L3240" s="1" t="str">
        <f>IF(ISBLANK(Table2[[#This Row],[Status]]), "No Data Entered", IFERROR(Table2[[#This Row],[Status]], "No Data Entered"))</f>
        <v>Ongoing</v>
      </c>
    </row>
    <row r="3241" spans="1:12" x14ac:dyDescent="0.3">
      <c r="A3241" s="1" t="str">
        <f>Table2[[#This Row],[Product_ID]]</f>
        <v>PRO2823</v>
      </c>
      <c r="B3241" s="1" t="str">
        <f>Table2[[#This Row],[Customer_ID]]</f>
        <v>CUST38795</v>
      </c>
      <c r="C3241" s="14" t="str">
        <f>Table2[[#This Row],[Date]]</f>
        <v>20/06/2021</v>
      </c>
      <c r="D3241" s="1" t="str">
        <f>TRIM(PROPER(Table2[[#This Row],[Product_Name]]))</f>
        <v>Smartwatch</v>
      </c>
      <c r="E3241" s="1" t="str">
        <f>TRIM(PROPER(Table2[[#This Row],[Country]]))</f>
        <v>Australia</v>
      </c>
      <c r="F3241" s="1" t="str">
        <f>TRIM(PROPER(Table2[[#This Row],[Category]]))</f>
        <v>Computers</v>
      </c>
      <c r="G3241" s="1" t="str">
        <f>TRIM(PROPER(Table2[[#This Row],[Brand]]))</f>
        <v>Asus</v>
      </c>
      <c r="H3241" s="1">
        <f>Table2[[#This Row],[Supplier_ID]]</f>
        <v>1053</v>
      </c>
      <c r="I3241" s="1">
        <f>Table2[[#This Row],[Market_Price]]</f>
        <v>1444.77</v>
      </c>
      <c r="J3241" s="1">
        <f>Table2[[#This Row],[Selling_Price]]</f>
        <v>2544.96</v>
      </c>
      <c r="K3241" s="1">
        <f>Table2[[#This Row],[Quantity]]</f>
        <v>495</v>
      </c>
      <c r="L3241" s="1" t="str">
        <f>IF(ISBLANK(Table2[[#This Row],[Status]]), "No Data Entered", IFERROR(Table2[[#This Row],[Status]], "No Data Entered"))</f>
        <v>Ongoing</v>
      </c>
    </row>
    <row r="3242" spans="1:12" x14ac:dyDescent="0.3">
      <c r="A3242" s="1" t="str">
        <f>Table2[[#This Row],[Product_ID]]</f>
        <v>PRO6904</v>
      </c>
      <c r="B3242" s="1" t="str">
        <f>Table2[[#This Row],[Customer_ID]]</f>
        <v>CUST38901</v>
      </c>
      <c r="C3242" s="14" t="str">
        <f>Table2[[#This Row],[Date]]</f>
        <v>05/10/2022</v>
      </c>
      <c r="D3242" s="1" t="str">
        <f>TRIM(PROPER(Table2[[#This Row],[Product_Name]]))</f>
        <v>Monitor</v>
      </c>
      <c r="E3242" s="1" t="str">
        <f>TRIM(PROPER(Table2[[#This Row],[Country]]))</f>
        <v>Canada</v>
      </c>
      <c r="F3242" s="1" t="str">
        <f>TRIM(PROPER(Table2[[#This Row],[Category]]))</f>
        <v>Wearables</v>
      </c>
      <c r="G3242" s="1" t="str">
        <f>TRIM(PROPER(Table2[[#This Row],[Brand]]))</f>
        <v>Hp</v>
      </c>
      <c r="H3242" s="1">
        <f>Table2[[#This Row],[Supplier_ID]]</f>
        <v>1006</v>
      </c>
      <c r="I3242" s="1">
        <f>Table2[[#This Row],[Market_Price]]</f>
        <v>899.58</v>
      </c>
      <c r="J3242" s="1">
        <f>Table2[[#This Row],[Selling_Price]]</f>
        <v>1377.09</v>
      </c>
      <c r="K3242" s="1">
        <f>Table2[[#This Row],[Quantity]]</f>
        <v>226</v>
      </c>
      <c r="L3242" s="1" t="str">
        <f>IF(ISBLANK(Table2[[#This Row],[Status]]), "No Data Entered", IFERROR(Table2[[#This Row],[Status]], "No Data Entered"))</f>
        <v>Ongoing</v>
      </c>
    </row>
    <row r="3243" spans="1:12" x14ac:dyDescent="0.3">
      <c r="A3243" s="1" t="str">
        <f>Table2[[#This Row],[Product_ID]]</f>
        <v>PRO2589</v>
      </c>
      <c r="B3243" s="1" t="str">
        <f>Table2[[#This Row],[Customer_ID]]</f>
        <v>CUST38942</v>
      </c>
      <c r="C3243" s="14" t="str">
        <f>Table2[[#This Row],[Date]]</f>
        <v>06/07/2020</v>
      </c>
      <c r="D3243" s="1" t="str">
        <f>TRIM(PROPER(Table2[[#This Row],[Product_Name]]))</f>
        <v>Printer</v>
      </c>
      <c r="E3243" s="1" t="str">
        <f>TRIM(PROPER(Table2[[#This Row],[Country]]))</f>
        <v>Japan</v>
      </c>
      <c r="F3243" s="1" t="str">
        <f>TRIM(PROPER(Table2[[#This Row],[Category]]))</f>
        <v>Computers</v>
      </c>
      <c r="G3243" s="1" t="str">
        <f>TRIM(PROPER(Table2[[#This Row],[Brand]]))</f>
        <v>Apple</v>
      </c>
      <c r="H3243" s="1">
        <f>Table2[[#This Row],[Supplier_ID]]</f>
        <v>1040</v>
      </c>
      <c r="I3243" s="1">
        <f>Table2[[#This Row],[Market_Price]]</f>
        <v>1934.43</v>
      </c>
      <c r="J3243" s="1">
        <f>Table2[[#This Row],[Selling_Price]]</f>
        <v>2494.85</v>
      </c>
      <c r="K3243" s="1">
        <f>Table2[[#This Row],[Quantity]]</f>
        <v>434</v>
      </c>
      <c r="L3243" s="1" t="str">
        <f>IF(ISBLANK(Table2[[#This Row],[Status]]), "No Data Entered", IFERROR(Table2[[#This Row],[Status]], "No Data Entered"))</f>
        <v>Ongoing</v>
      </c>
    </row>
    <row r="3244" spans="1:12" x14ac:dyDescent="0.3">
      <c r="A3244" s="1" t="str">
        <f>Table2[[#This Row],[Product_ID]]</f>
        <v>PRO1621</v>
      </c>
      <c r="B3244" s="1" t="str">
        <f>Table2[[#This Row],[Customer_ID]]</f>
        <v>CUST38950</v>
      </c>
      <c r="C3244" s="14" t="str">
        <f>Table2[[#This Row],[Date]]</f>
        <v>11/04/2025</v>
      </c>
      <c r="D3244" s="1" t="str">
        <f>TRIM(PROPER(Table2[[#This Row],[Product_Name]]))</f>
        <v>Smartwatch</v>
      </c>
      <c r="E3244" s="1" t="str">
        <f>TRIM(PROPER(Table2[[#This Row],[Country]]))</f>
        <v>Japan</v>
      </c>
      <c r="F3244" s="1" t="str">
        <f>TRIM(PROPER(Table2[[#This Row],[Category]]))</f>
        <v>Office Supplies</v>
      </c>
      <c r="G3244" s="1" t="str">
        <f>TRIM(PROPER(Table2[[#This Row],[Brand]]))</f>
        <v>Dell</v>
      </c>
      <c r="H3244" s="1">
        <f>Table2[[#This Row],[Supplier_ID]]</f>
        <v>1025</v>
      </c>
      <c r="I3244" s="1">
        <f>Table2[[#This Row],[Market_Price]]</f>
        <v>316.79000000000002</v>
      </c>
      <c r="J3244" s="1">
        <f>Table2[[#This Row],[Selling_Price]]</f>
        <v>368.71</v>
      </c>
      <c r="K3244" s="1">
        <f>Table2[[#This Row],[Quantity]]</f>
        <v>379</v>
      </c>
      <c r="L3244" s="1" t="str">
        <f>IF(ISBLANK(Table2[[#This Row],[Status]]), "No Data Entered", IFERROR(Table2[[#This Row],[Status]], "No Data Entered"))</f>
        <v>Ongoing</v>
      </c>
    </row>
    <row r="3245" spans="1:12" x14ac:dyDescent="0.3">
      <c r="A3245" s="1" t="str">
        <f>Table2[[#This Row],[Product_ID]]</f>
        <v>PRO9120</v>
      </c>
      <c r="B3245" s="1" t="str">
        <f>Table2[[#This Row],[Customer_ID]]</f>
        <v>CUST39022</v>
      </c>
      <c r="C3245" s="14" t="str">
        <f>Table2[[#This Row],[Date]]</f>
        <v>21/03/2020</v>
      </c>
      <c r="D3245" s="1" t="str">
        <f>TRIM(PROPER(Table2[[#This Row],[Product_Name]]))</f>
        <v>Laptop</v>
      </c>
      <c r="E3245" s="1" t="str">
        <f>TRIM(PROPER(Table2[[#This Row],[Country]]))</f>
        <v>India</v>
      </c>
      <c r="F3245" s="1" t="str">
        <f>TRIM(PROPER(Table2[[#This Row],[Category]]))</f>
        <v>Wearables</v>
      </c>
      <c r="G3245" s="1" t="str">
        <f>TRIM(PROPER(Table2[[#This Row],[Brand]]))</f>
        <v>Microsoft</v>
      </c>
      <c r="H3245" s="1">
        <f>Table2[[#This Row],[Supplier_ID]]</f>
        <v>1094</v>
      </c>
      <c r="I3245" s="1">
        <f>Table2[[#This Row],[Market_Price]]</f>
        <v>1920.46</v>
      </c>
      <c r="J3245" s="1">
        <f>Table2[[#This Row],[Selling_Price]]</f>
        <v>2599.4299999999998</v>
      </c>
      <c r="K3245" s="1">
        <f>Table2[[#This Row],[Quantity]]</f>
        <v>162</v>
      </c>
      <c r="L3245" s="1" t="str">
        <f>IF(ISBLANK(Table2[[#This Row],[Status]]), "No Data Entered", IFERROR(Table2[[#This Row],[Status]], "No Data Entered"))</f>
        <v>Ongoing</v>
      </c>
    </row>
    <row r="3246" spans="1:12" x14ac:dyDescent="0.3">
      <c r="A3246" s="1" t="str">
        <f>Table2[[#This Row],[Product_ID]]</f>
        <v>PRO8397</v>
      </c>
      <c r="B3246" s="1" t="str">
        <f>Table2[[#This Row],[Customer_ID]]</f>
        <v>CUST39055</v>
      </c>
      <c r="C3246" s="14" t="str">
        <f>Table2[[#This Row],[Date]]</f>
        <v>12/04/2024</v>
      </c>
      <c r="D3246" s="1" t="str">
        <f>TRIM(PROPER(Table2[[#This Row],[Product_Name]]))</f>
        <v>Laptop</v>
      </c>
      <c r="E3246" s="1" t="str">
        <f>TRIM(PROPER(Table2[[#This Row],[Country]]))</f>
        <v>Canada</v>
      </c>
      <c r="F3246" s="1" t="str">
        <f>TRIM(PROPER(Table2[[#This Row],[Category]]))</f>
        <v>Wearables</v>
      </c>
      <c r="G3246" s="1" t="str">
        <f>TRIM(PROPER(Table2[[#This Row],[Brand]]))</f>
        <v>Asus</v>
      </c>
      <c r="H3246" s="1">
        <f>Table2[[#This Row],[Supplier_ID]]</f>
        <v>1002</v>
      </c>
      <c r="I3246" s="1">
        <f>Table2[[#This Row],[Market_Price]]</f>
        <v>119.24</v>
      </c>
      <c r="J3246" s="1">
        <f>Table2[[#This Row],[Selling_Price]]</f>
        <v>224.71</v>
      </c>
      <c r="K3246" s="1">
        <f>Table2[[#This Row],[Quantity]]</f>
        <v>167</v>
      </c>
      <c r="L3246" s="1" t="str">
        <f>IF(ISBLANK(Table2[[#This Row],[Status]]), "No Data Entered", IFERROR(Table2[[#This Row],[Status]], "No Data Entered"))</f>
        <v>Ongoing</v>
      </c>
    </row>
    <row r="3247" spans="1:12" x14ac:dyDescent="0.3">
      <c r="A3247" s="1" t="str">
        <f>Table2[[#This Row],[Product_ID]]</f>
        <v>PRO7541</v>
      </c>
      <c r="B3247" s="1" t="str">
        <f>Table2[[#This Row],[Customer_ID]]</f>
        <v>CUST39113</v>
      </c>
      <c r="C3247" s="14" t="str">
        <f>Table2[[#This Row],[Date]]</f>
        <v>26/11/2025</v>
      </c>
      <c r="D3247" s="1" t="str">
        <f>TRIM(PROPER(Table2[[#This Row],[Product_Name]]))</f>
        <v>Smartphone</v>
      </c>
      <c r="E3247" s="1" t="str">
        <f>TRIM(PROPER(Table2[[#This Row],[Country]]))</f>
        <v>Canada</v>
      </c>
      <c r="F3247" s="1" t="str">
        <f>TRIM(PROPER(Table2[[#This Row],[Category]]))</f>
        <v>Electronics</v>
      </c>
      <c r="G3247" s="1" t="str">
        <f>TRIM(PROPER(Table2[[#This Row],[Brand]]))</f>
        <v>Lenovo</v>
      </c>
      <c r="H3247" s="1">
        <f>Table2[[#This Row],[Supplier_ID]]</f>
        <v>1070</v>
      </c>
      <c r="I3247" s="1">
        <f>Table2[[#This Row],[Market_Price]]</f>
        <v>437.53</v>
      </c>
      <c r="J3247" s="1">
        <f>Table2[[#This Row],[Selling_Price]]</f>
        <v>699.93</v>
      </c>
      <c r="K3247" s="1">
        <f>Table2[[#This Row],[Quantity]]</f>
        <v>272</v>
      </c>
      <c r="L3247" s="1" t="str">
        <f>IF(ISBLANK(Table2[[#This Row],[Status]]), "No Data Entered", IFERROR(Table2[[#This Row],[Status]], "No Data Entered"))</f>
        <v>Ongoing</v>
      </c>
    </row>
    <row r="3248" spans="1:12" x14ac:dyDescent="0.3">
      <c r="A3248" s="1" t="str">
        <f>Table2[[#This Row],[Product_ID]]</f>
        <v>PRO2592</v>
      </c>
      <c r="B3248" s="1" t="str">
        <f>Table2[[#This Row],[Customer_ID]]</f>
        <v>CUST39124</v>
      </c>
      <c r="C3248" s="14" t="str">
        <f>Table2[[#This Row],[Date]]</f>
        <v>09/08/2022</v>
      </c>
      <c r="D3248" s="1" t="str">
        <f>TRIM(PROPER(Table2[[#This Row],[Product_Name]]))</f>
        <v>Mouse</v>
      </c>
      <c r="E3248" s="1" t="str">
        <f>TRIM(PROPER(Table2[[#This Row],[Country]]))</f>
        <v>Australia</v>
      </c>
      <c r="F3248" s="1" t="str">
        <f>TRIM(PROPER(Table2[[#This Row],[Category]]))</f>
        <v>Wearables</v>
      </c>
      <c r="G3248" s="1" t="str">
        <f>TRIM(PROPER(Table2[[#This Row],[Brand]]))</f>
        <v>Samsung</v>
      </c>
      <c r="H3248" s="1">
        <f>Table2[[#This Row],[Supplier_ID]]</f>
        <v>1012</v>
      </c>
      <c r="I3248" s="1">
        <f>Table2[[#This Row],[Market_Price]]</f>
        <v>1945.7</v>
      </c>
      <c r="J3248" s="1">
        <f>Table2[[#This Row],[Selling_Price]]</f>
        <v>3726.83</v>
      </c>
      <c r="K3248" s="1">
        <f>Table2[[#This Row],[Quantity]]</f>
        <v>200</v>
      </c>
      <c r="L3248" s="1" t="str">
        <f>IF(ISBLANK(Table2[[#This Row],[Status]]), "No Data Entered", IFERROR(Table2[[#This Row],[Status]], "No Data Entered"))</f>
        <v>Ongoing</v>
      </c>
    </row>
    <row r="3249" spans="1:12" x14ac:dyDescent="0.3">
      <c r="A3249" s="1" t="str">
        <f>Table2[[#This Row],[Product_ID]]</f>
        <v>PRO2419</v>
      </c>
      <c r="B3249" s="1" t="str">
        <f>Table2[[#This Row],[Customer_ID]]</f>
        <v>CUST39168</v>
      </c>
      <c r="C3249" s="14" t="str">
        <f>Table2[[#This Row],[Date]]</f>
        <v>06/02/2023</v>
      </c>
      <c r="D3249" s="1" t="str">
        <f>TRIM(PROPER(Table2[[#This Row],[Product_Name]]))</f>
        <v>Laptop</v>
      </c>
      <c r="E3249" s="1" t="str">
        <f>TRIM(PROPER(Table2[[#This Row],[Country]]))</f>
        <v>Uk</v>
      </c>
      <c r="F3249" s="1" t="str">
        <f>TRIM(PROPER(Table2[[#This Row],[Category]]))</f>
        <v>Wearables</v>
      </c>
      <c r="G3249" s="1" t="str">
        <f>TRIM(PROPER(Table2[[#This Row],[Brand]]))</f>
        <v>Logitech</v>
      </c>
      <c r="H3249" s="1">
        <f>Table2[[#This Row],[Supplier_ID]]</f>
        <v>1093</v>
      </c>
      <c r="I3249" s="1">
        <f>Table2[[#This Row],[Market_Price]]</f>
        <v>1219.8499999999999</v>
      </c>
      <c r="J3249" s="1">
        <f>Table2[[#This Row],[Selling_Price]]</f>
        <v>1629.16</v>
      </c>
      <c r="K3249" s="1">
        <f>Table2[[#This Row],[Quantity]]</f>
        <v>25</v>
      </c>
      <c r="L3249" s="1" t="str">
        <f>IF(ISBLANK(Table2[[#This Row],[Status]]), "No Data Entered", IFERROR(Table2[[#This Row],[Status]], "No Data Entered"))</f>
        <v>Ongoing</v>
      </c>
    </row>
    <row r="3250" spans="1:12" x14ac:dyDescent="0.3">
      <c r="A3250" s="1" t="str">
        <f>Table2[[#This Row],[Product_ID]]</f>
        <v>PRO8730</v>
      </c>
      <c r="B3250" s="1" t="str">
        <f>Table2[[#This Row],[Customer_ID]]</f>
        <v>CUST39189</v>
      </c>
      <c r="C3250" s="14" t="str">
        <f>Table2[[#This Row],[Date]]</f>
        <v>18/06/2022</v>
      </c>
      <c r="D3250" s="1" t="str">
        <f>TRIM(PROPER(Table2[[#This Row],[Product_Name]]))</f>
        <v>Printer</v>
      </c>
      <c r="E3250" s="1" t="str">
        <f>TRIM(PROPER(Table2[[#This Row],[Country]]))</f>
        <v>India</v>
      </c>
      <c r="F3250" s="1" t="str">
        <f>TRIM(PROPER(Table2[[#This Row],[Category]]))</f>
        <v>Wearables</v>
      </c>
      <c r="G3250" s="1" t="str">
        <f>TRIM(PROPER(Table2[[#This Row],[Brand]]))</f>
        <v>Logitech</v>
      </c>
      <c r="H3250" s="1">
        <f>Table2[[#This Row],[Supplier_ID]]</f>
        <v>1095</v>
      </c>
      <c r="I3250" s="1">
        <f>Table2[[#This Row],[Market_Price]]</f>
        <v>932.44</v>
      </c>
      <c r="J3250" s="1">
        <f>Table2[[#This Row],[Selling_Price]]</f>
        <v>1722.5</v>
      </c>
      <c r="K3250" s="1">
        <f>Table2[[#This Row],[Quantity]]</f>
        <v>3</v>
      </c>
      <c r="L3250" s="1" t="str">
        <f>IF(ISBLANK(Table2[[#This Row],[Status]]), "No Data Entered", IFERROR(Table2[[#This Row],[Status]], "No Data Entered"))</f>
        <v>Ongoing</v>
      </c>
    </row>
    <row r="3251" spans="1:12" x14ac:dyDescent="0.3">
      <c r="A3251" s="1" t="str">
        <f>Table2[[#This Row],[Product_ID]]</f>
        <v>PRO1505</v>
      </c>
      <c r="B3251" s="1" t="str">
        <f>Table2[[#This Row],[Customer_ID]]</f>
        <v>CUST39277</v>
      </c>
      <c r="C3251" s="14" t="str">
        <f>Table2[[#This Row],[Date]]</f>
        <v>31/08/2021</v>
      </c>
      <c r="D3251" s="1" t="str">
        <f>TRIM(PROPER(Table2[[#This Row],[Product_Name]]))</f>
        <v>Tablet</v>
      </c>
      <c r="E3251" s="1" t="str">
        <f>TRIM(PROPER(Table2[[#This Row],[Country]]))</f>
        <v>China</v>
      </c>
      <c r="F3251" s="1" t="str">
        <f>TRIM(PROPER(Table2[[#This Row],[Category]]))</f>
        <v>Computers</v>
      </c>
      <c r="G3251" s="1" t="str">
        <f>TRIM(PROPER(Table2[[#This Row],[Brand]]))</f>
        <v>Sony</v>
      </c>
      <c r="H3251" s="1">
        <f>Table2[[#This Row],[Supplier_ID]]</f>
        <v>1097</v>
      </c>
      <c r="I3251" s="1">
        <f>Table2[[#This Row],[Market_Price]]</f>
        <v>1694.83</v>
      </c>
      <c r="J3251" s="1">
        <f>Table2[[#This Row],[Selling_Price]]</f>
        <v>1883.51</v>
      </c>
      <c r="K3251" s="1">
        <f>Table2[[#This Row],[Quantity]]</f>
        <v>259</v>
      </c>
      <c r="L3251" s="1" t="str">
        <f>IF(ISBLANK(Table2[[#This Row],[Status]]), "No Data Entered", IFERROR(Table2[[#This Row],[Status]], "No Data Entered"))</f>
        <v>Ongoing</v>
      </c>
    </row>
    <row r="3252" spans="1:12" x14ac:dyDescent="0.3">
      <c r="A3252" s="1" t="str">
        <f>Table2[[#This Row],[Product_ID]]</f>
        <v>PRO9156</v>
      </c>
      <c r="B3252" s="1" t="str">
        <f>Table2[[#This Row],[Customer_ID]]</f>
        <v>CUST39373</v>
      </c>
      <c r="C3252" s="14" t="str">
        <f>Table2[[#This Row],[Date]]</f>
        <v>23/09/2025</v>
      </c>
      <c r="D3252" s="1" t="str">
        <f>TRIM(PROPER(Table2[[#This Row],[Product_Name]]))</f>
        <v>Mouse</v>
      </c>
      <c r="E3252" s="1" t="str">
        <f>TRIM(PROPER(Table2[[#This Row],[Country]]))</f>
        <v>Japan</v>
      </c>
      <c r="F3252" s="1" t="str">
        <f>TRIM(PROPER(Table2[[#This Row],[Category]]))</f>
        <v>Office Supplies</v>
      </c>
      <c r="G3252" s="1" t="str">
        <f>TRIM(PROPER(Table2[[#This Row],[Brand]]))</f>
        <v>Samsung</v>
      </c>
      <c r="H3252" s="1">
        <f>Table2[[#This Row],[Supplier_ID]]</f>
        <v>1067</v>
      </c>
      <c r="I3252" s="1">
        <f>Table2[[#This Row],[Market_Price]]</f>
        <v>527.27</v>
      </c>
      <c r="J3252" s="1">
        <f>Table2[[#This Row],[Selling_Price]]</f>
        <v>831.97</v>
      </c>
      <c r="K3252" s="1">
        <f>Table2[[#This Row],[Quantity]]</f>
        <v>341</v>
      </c>
      <c r="L3252" s="1" t="str">
        <f>IF(ISBLANK(Table2[[#This Row],[Status]]), "No Data Entered", IFERROR(Table2[[#This Row],[Status]], "No Data Entered"))</f>
        <v>Ongoing</v>
      </c>
    </row>
    <row r="3253" spans="1:12" x14ac:dyDescent="0.3">
      <c r="A3253" s="1" t="str">
        <f>Table2[[#This Row],[Product_ID]]</f>
        <v>PRO1940</v>
      </c>
      <c r="B3253" s="1" t="str">
        <f>Table2[[#This Row],[Customer_ID]]</f>
        <v>CUST39416</v>
      </c>
      <c r="C3253" s="14" t="str">
        <f>Table2[[#This Row],[Date]]</f>
        <v>12/10/2021</v>
      </c>
      <c r="D3253" s="1" t="str">
        <f>TRIM(PROPER(Table2[[#This Row],[Product_Name]]))</f>
        <v>Mouse</v>
      </c>
      <c r="E3253" s="1" t="str">
        <f>TRIM(PROPER(Table2[[#This Row],[Country]]))</f>
        <v>Uk</v>
      </c>
      <c r="F3253" s="1" t="str">
        <f>TRIM(PROPER(Table2[[#This Row],[Category]]))</f>
        <v>Office Supplies</v>
      </c>
      <c r="G3253" s="1" t="str">
        <f>TRIM(PROPER(Table2[[#This Row],[Brand]]))</f>
        <v>Sony</v>
      </c>
      <c r="H3253" s="1">
        <f>Table2[[#This Row],[Supplier_ID]]</f>
        <v>1049</v>
      </c>
      <c r="I3253" s="1">
        <f>Table2[[#This Row],[Market_Price]]</f>
        <v>1285.07</v>
      </c>
      <c r="J3253" s="1">
        <f>Table2[[#This Row],[Selling_Price]]</f>
        <v>1545.13</v>
      </c>
      <c r="K3253" s="1">
        <f>Table2[[#This Row],[Quantity]]</f>
        <v>18</v>
      </c>
      <c r="L3253" s="1" t="str">
        <f>IF(ISBLANK(Table2[[#This Row],[Status]]), "No Data Entered", IFERROR(Table2[[#This Row],[Status]], "No Data Entered"))</f>
        <v>Ongoing</v>
      </c>
    </row>
    <row r="3254" spans="1:12" x14ac:dyDescent="0.3">
      <c r="A3254" s="1" t="str">
        <f>Table2[[#This Row],[Product_ID]]</f>
        <v>PRO2833</v>
      </c>
      <c r="B3254" s="1" t="str">
        <f>Table2[[#This Row],[Customer_ID]]</f>
        <v>CUST39444</v>
      </c>
      <c r="C3254" s="14" t="str">
        <f>Table2[[#This Row],[Date]]</f>
        <v>01/07/2020</v>
      </c>
      <c r="D3254" s="1" t="str">
        <f>TRIM(PROPER(Table2[[#This Row],[Product_Name]]))</f>
        <v>Smartphone</v>
      </c>
      <c r="E3254" s="1" t="str">
        <f>TRIM(PROPER(Table2[[#This Row],[Country]]))</f>
        <v>Brazil</v>
      </c>
      <c r="F3254" s="1" t="str">
        <f>TRIM(PROPER(Table2[[#This Row],[Category]]))</f>
        <v>Office Supplies</v>
      </c>
      <c r="G3254" s="1" t="str">
        <f>TRIM(PROPER(Table2[[#This Row],[Brand]]))</f>
        <v>Dell</v>
      </c>
      <c r="H3254" s="1">
        <f>Table2[[#This Row],[Supplier_ID]]</f>
        <v>1001</v>
      </c>
      <c r="I3254" s="1">
        <f>Table2[[#This Row],[Market_Price]]</f>
        <v>576.04</v>
      </c>
      <c r="J3254" s="1">
        <f>Table2[[#This Row],[Selling_Price]]</f>
        <v>809.65</v>
      </c>
      <c r="K3254" s="1">
        <f>Table2[[#This Row],[Quantity]]</f>
        <v>214</v>
      </c>
      <c r="L3254" s="1" t="str">
        <f>IF(ISBLANK(Table2[[#This Row],[Status]]), "No Data Entered", IFERROR(Table2[[#This Row],[Status]], "No Data Entered"))</f>
        <v>Ongoing</v>
      </c>
    </row>
    <row r="3255" spans="1:12" x14ac:dyDescent="0.3">
      <c r="A3255" s="1" t="str">
        <f>Table2[[#This Row],[Product_ID]]</f>
        <v>PRO4969</v>
      </c>
      <c r="B3255" s="1" t="str">
        <f>Table2[[#This Row],[Customer_ID]]</f>
        <v>CUST39501</v>
      </c>
      <c r="C3255" s="14" t="str">
        <f>Table2[[#This Row],[Date]]</f>
        <v>17/06/2024</v>
      </c>
      <c r="D3255" s="1" t="str">
        <f>TRIM(PROPER(Table2[[#This Row],[Product_Name]]))</f>
        <v>Mouse</v>
      </c>
      <c r="E3255" s="1" t="str">
        <f>TRIM(PROPER(Table2[[#This Row],[Country]]))</f>
        <v>Canada</v>
      </c>
      <c r="F3255" s="1" t="str">
        <f>TRIM(PROPER(Table2[[#This Row],[Category]]))</f>
        <v>Wearables</v>
      </c>
      <c r="G3255" s="1" t="str">
        <f>TRIM(PROPER(Table2[[#This Row],[Brand]]))</f>
        <v>Hp</v>
      </c>
      <c r="H3255" s="1">
        <f>Table2[[#This Row],[Supplier_ID]]</f>
        <v>1003</v>
      </c>
      <c r="I3255" s="1">
        <f>Table2[[#This Row],[Market_Price]]</f>
        <v>1236.04</v>
      </c>
      <c r="J3255" s="1">
        <f>Table2[[#This Row],[Selling_Price]]</f>
        <v>1951.28</v>
      </c>
      <c r="K3255" s="1">
        <f>Table2[[#This Row],[Quantity]]</f>
        <v>44</v>
      </c>
      <c r="L3255" s="1" t="str">
        <f>IF(ISBLANK(Table2[[#This Row],[Status]]), "No Data Entered", IFERROR(Table2[[#This Row],[Status]], "No Data Entered"))</f>
        <v>Ongoing</v>
      </c>
    </row>
    <row r="3256" spans="1:12" x14ac:dyDescent="0.3">
      <c r="A3256" s="1" t="str">
        <f>Table2[[#This Row],[Product_ID]]</f>
        <v>PRO7679</v>
      </c>
      <c r="B3256" s="1" t="str">
        <f>Table2[[#This Row],[Customer_ID]]</f>
        <v>CUST39510</v>
      </c>
      <c r="C3256" s="14" t="str">
        <f>Table2[[#This Row],[Date]]</f>
        <v>25/05/2023</v>
      </c>
      <c r="D3256" s="1" t="str">
        <f>TRIM(PROPER(Table2[[#This Row],[Product_Name]]))</f>
        <v>Printer</v>
      </c>
      <c r="E3256" s="1" t="str">
        <f>TRIM(PROPER(Table2[[#This Row],[Country]]))</f>
        <v>Uk</v>
      </c>
      <c r="F3256" s="1" t="str">
        <f>TRIM(PROPER(Table2[[#This Row],[Category]]))</f>
        <v>Accessories</v>
      </c>
      <c r="G3256" s="1" t="str">
        <f>TRIM(PROPER(Table2[[#This Row],[Brand]]))</f>
        <v>Dell</v>
      </c>
      <c r="H3256" s="1">
        <f>Table2[[#This Row],[Supplier_ID]]</f>
        <v>1017</v>
      </c>
      <c r="I3256" s="1">
        <f>Table2[[#This Row],[Market_Price]]</f>
        <v>1976.4</v>
      </c>
      <c r="J3256" s="1">
        <f>Table2[[#This Row],[Selling_Price]]</f>
        <v>2371.94</v>
      </c>
      <c r="K3256" s="1">
        <f>Table2[[#This Row],[Quantity]]</f>
        <v>446</v>
      </c>
      <c r="L3256" s="1" t="str">
        <f>IF(ISBLANK(Table2[[#This Row],[Status]]), "No Data Entered", IFERROR(Table2[[#This Row],[Status]], "No Data Entered"))</f>
        <v>Ongoing</v>
      </c>
    </row>
    <row r="3257" spans="1:12" x14ac:dyDescent="0.3">
      <c r="A3257" s="1" t="str">
        <f>Table2[[#This Row],[Product_ID]]</f>
        <v>PRO2903</v>
      </c>
      <c r="B3257" s="1" t="str">
        <f>Table2[[#This Row],[Customer_ID]]</f>
        <v>CUST39636</v>
      </c>
      <c r="C3257" s="14" t="str">
        <f>Table2[[#This Row],[Date]]</f>
        <v>01/10/2021</v>
      </c>
      <c r="D3257" s="1" t="str">
        <f>TRIM(PROPER(Table2[[#This Row],[Product_Name]]))</f>
        <v>Printer</v>
      </c>
      <c r="E3257" s="1" t="str">
        <f>TRIM(PROPER(Table2[[#This Row],[Country]]))</f>
        <v>France</v>
      </c>
      <c r="F3257" s="1" t="str">
        <f>TRIM(PROPER(Table2[[#This Row],[Category]]))</f>
        <v>Wearables</v>
      </c>
      <c r="G3257" s="1" t="str">
        <f>TRIM(PROPER(Table2[[#This Row],[Brand]]))</f>
        <v>Hp</v>
      </c>
      <c r="H3257" s="1">
        <f>Table2[[#This Row],[Supplier_ID]]</f>
        <v>1095</v>
      </c>
      <c r="I3257" s="1">
        <f>Table2[[#This Row],[Market_Price]]</f>
        <v>1775.37</v>
      </c>
      <c r="J3257" s="1">
        <f>Table2[[#This Row],[Selling_Price]]</f>
        <v>2906.92</v>
      </c>
      <c r="K3257" s="1">
        <f>Table2[[#This Row],[Quantity]]</f>
        <v>42</v>
      </c>
      <c r="L3257" s="1" t="str">
        <f>IF(ISBLANK(Table2[[#This Row],[Status]]), "No Data Entered", IFERROR(Table2[[#This Row],[Status]], "No Data Entered"))</f>
        <v>Ongoing</v>
      </c>
    </row>
    <row r="3258" spans="1:12" x14ac:dyDescent="0.3">
      <c r="A3258" s="1" t="str">
        <f>Table2[[#This Row],[Product_ID]]</f>
        <v>PRO5351</v>
      </c>
      <c r="B3258" s="1" t="str">
        <f>Table2[[#This Row],[Customer_ID]]</f>
        <v>CUST39669</v>
      </c>
      <c r="C3258" s="14" t="str">
        <f>Table2[[#This Row],[Date]]</f>
        <v>16/07/2020</v>
      </c>
      <c r="D3258" s="1" t="str">
        <f>TRIM(PROPER(Table2[[#This Row],[Product_Name]]))</f>
        <v>Smartwatch</v>
      </c>
      <c r="E3258" s="1" t="str">
        <f>TRIM(PROPER(Table2[[#This Row],[Country]]))</f>
        <v>Uk</v>
      </c>
      <c r="F3258" s="1" t="str">
        <f>TRIM(PROPER(Table2[[#This Row],[Category]]))</f>
        <v>Electronics</v>
      </c>
      <c r="G3258" s="1" t="str">
        <f>TRIM(PROPER(Table2[[#This Row],[Brand]]))</f>
        <v>Microsoft</v>
      </c>
      <c r="H3258" s="1">
        <f>Table2[[#This Row],[Supplier_ID]]</f>
        <v>1046</v>
      </c>
      <c r="I3258" s="1">
        <f>Table2[[#This Row],[Market_Price]]</f>
        <v>1253.6400000000001</v>
      </c>
      <c r="J3258" s="1">
        <f>Table2[[#This Row],[Selling_Price]]</f>
        <v>2402.63</v>
      </c>
      <c r="K3258" s="1">
        <f>Table2[[#This Row],[Quantity]]</f>
        <v>345</v>
      </c>
      <c r="L3258" s="1" t="str">
        <f>IF(ISBLANK(Table2[[#This Row],[Status]]), "No Data Entered", IFERROR(Table2[[#This Row],[Status]], "No Data Entered"))</f>
        <v>Ongoing</v>
      </c>
    </row>
    <row r="3259" spans="1:12" x14ac:dyDescent="0.3">
      <c r="A3259" s="1" t="str">
        <f>Table2[[#This Row],[Product_ID]]</f>
        <v>PRO4347</v>
      </c>
      <c r="B3259" s="1" t="str">
        <f>Table2[[#This Row],[Customer_ID]]</f>
        <v>CUST39786</v>
      </c>
      <c r="C3259" s="14" t="str">
        <f>Table2[[#This Row],[Date]]</f>
        <v>08/04/2020</v>
      </c>
      <c r="D3259" s="1" t="str">
        <f>TRIM(PROPER(Table2[[#This Row],[Product_Name]]))</f>
        <v>Mouse</v>
      </c>
      <c r="E3259" s="1" t="str">
        <f>TRIM(PROPER(Table2[[#This Row],[Country]]))</f>
        <v>Germany</v>
      </c>
      <c r="F3259" s="1" t="str">
        <f>TRIM(PROPER(Table2[[#This Row],[Category]]))</f>
        <v>Computers</v>
      </c>
      <c r="G3259" s="1" t="str">
        <f>TRIM(PROPER(Table2[[#This Row],[Brand]]))</f>
        <v>Dell</v>
      </c>
      <c r="H3259" s="1">
        <f>Table2[[#This Row],[Supplier_ID]]</f>
        <v>1057</v>
      </c>
      <c r="I3259" s="1">
        <f>Table2[[#This Row],[Market_Price]]</f>
        <v>1101.72</v>
      </c>
      <c r="J3259" s="1">
        <f>Table2[[#This Row],[Selling_Price]]</f>
        <v>1560.41</v>
      </c>
      <c r="K3259" s="1">
        <f>Table2[[#This Row],[Quantity]]</f>
        <v>220</v>
      </c>
      <c r="L3259" s="1" t="str">
        <f>IF(ISBLANK(Table2[[#This Row],[Status]]), "No Data Entered", IFERROR(Table2[[#This Row],[Status]], "No Data Entered"))</f>
        <v>Ongoing</v>
      </c>
    </row>
    <row r="3260" spans="1:12" x14ac:dyDescent="0.3">
      <c r="A3260" s="1" t="str">
        <f>Table2[[#This Row],[Product_ID]]</f>
        <v>PRO1240</v>
      </c>
      <c r="B3260" s="1" t="str">
        <f>Table2[[#This Row],[Customer_ID]]</f>
        <v>CUST39843</v>
      </c>
      <c r="C3260" s="14" t="str">
        <f>Table2[[#This Row],[Date]]</f>
        <v>22/08/2023</v>
      </c>
      <c r="D3260" s="1" t="str">
        <f>TRIM(PROPER(Table2[[#This Row],[Product_Name]]))</f>
        <v>Monitor</v>
      </c>
      <c r="E3260" s="1" t="str">
        <f>TRIM(PROPER(Table2[[#This Row],[Country]]))</f>
        <v>France</v>
      </c>
      <c r="F3260" s="1" t="str">
        <f>TRIM(PROPER(Table2[[#This Row],[Category]]))</f>
        <v>Accessories</v>
      </c>
      <c r="G3260" s="1" t="str">
        <f>TRIM(PROPER(Table2[[#This Row],[Brand]]))</f>
        <v>Dell</v>
      </c>
      <c r="H3260" s="1">
        <f>Table2[[#This Row],[Supplier_ID]]</f>
        <v>1026</v>
      </c>
      <c r="I3260" s="1">
        <f>Table2[[#This Row],[Market_Price]]</f>
        <v>1910.31</v>
      </c>
      <c r="J3260" s="1">
        <f>Table2[[#This Row],[Selling_Price]]</f>
        <v>3706.34</v>
      </c>
      <c r="K3260" s="1">
        <f>Table2[[#This Row],[Quantity]]</f>
        <v>391</v>
      </c>
      <c r="L3260" s="1" t="str">
        <f>IF(ISBLANK(Table2[[#This Row],[Status]]), "No Data Entered", IFERROR(Table2[[#This Row],[Status]], "No Data Entered"))</f>
        <v>Ongoing</v>
      </c>
    </row>
    <row r="3261" spans="1:12" x14ac:dyDescent="0.3">
      <c r="A3261" s="1" t="str">
        <f>Table2[[#This Row],[Product_ID]]</f>
        <v>PRO7716</v>
      </c>
      <c r="B3261" s="1" t="str">
        <f>Table2[[#This Row],[Customer_ID]]</f>
        <v>CUST39847</v>
      </c>
      <c r="C3261" s="14" t="str">
        <f>Table2[[#This Row],[Date]]</f>
        <v>04/10/2020</v>
      </c>
      <c r="D3261" s="1" t="str">
        <f>TRIM(PROPER(Table2[[#This Row],[Product_Name]]))</f>
        <v>Tablet</v>
      </c>
      <c r="E3261" s="1" t="str">
        <f>TRIM(PROPER(Table2[[#This Row],[Country]]))</f>
        <v>Australia</v>
      </c>
      <c r="F3261" s="1" t="str">
        <f>TRIM(PROPER(Table2[[#This Row],[Category]]))</f>
        <v>Office Supplies</v>
      </c>
      <c r="G3261" s="1" t="str">
        <f>TRIM(PROPER(Table2[[#This Row],[Brand]]))</f>
        <v>Apple</v>
      </c>
      <c r="H3261" s="1">
        <f>Table2[[#This Row],[Supplier_ID]]</f>
        <v>1096</v>
      </c>
      <c r="I3261" s="1">
        <f>Table2[[#This Row],[Market_Price]]</f>
        <v>358.57</v>
      </c>
      <c r="J3261" s="1">
        <f>Table2[[#This Row],[Selling_Price]]</f>
        <v>511.82</v>
      </c>
      <c r="K3261" s="1">
        <f>Table2[[#This Row],[Quantity]]</f>
        <v>19</v>
      </c>
      <c r="L3261" s="1" t="str">
        <f>IF(ISBLANK(Table2[[#This Row],[Status]]), "No Data Entered", IFERROR(Table2[[#This Row],[Status]], "No Data Entered"))</f>
        <v>Ongoing</v>
      </c>
    </row>
    <row r="3262" spans="1:12" x14ac:dyDescent="0.3">
      <c r="A3262" s="1" t="str">
        <f>Table2[[#This Row],[Product_ID]]</f>
        <v>PRO1863</v>
      </c>
      <c r="B3262" s="1" t="str">
        <f>Table2[[#This Row],[Customer_ID]]</f>
        <v>CUST39884</v>
      </c>
      <c r="C3262" s="14" t="str">
        <f>Table2[[#This Row],[Date]]</f>
        <v>31/08/2022</v>
      </c>
      <c r="D3262" s="1" t="str">
        <f>TRIM(PROPER(Table2[[#This Row],[Product_Name]]))</f>
        <v>Mouse</v>
      </c>
      <c r="E3262" s="1" t="str">
        <f>TRIM(PROPER(Table2[[#This Row],[Country]]))</f>
        <v>Australia</v>
      </c>
      <c r="F3262" s="1" t="str">
        <f>TRIM(PROPER(Table2[[#This Row],[Category]]))</f>
        <v>Electronics</v>
      </c>
      <c r="G3262" s="1" t="str">
        <f>TRIM(PROPER(Table2[[#This Row],[Brand]]))</f>
        <v>Dell</v>
      </c>
      <c r="H3262" s="1">
        <f>Table2[[#This Row],[Supplier_ID]]</f>
        <v>1082</v>
      </c>
      <c r="I3262" s="1">
        <f>Table2[[#This Row],[Market_Price]]</f>
        <v>664.76</v>
      </c>
      <c r="J3262" s="1">
        <f>Table2[[#This Row],[Selling_Price]]</f>
        <v>1049.47</v>
      </c>
      <c r="K3262" s="1">
        <f>Table2[[#This Row],[Quantity]]</f>
        <v>250</v>
      </c>
      <c r="L3262" s="1" t="str">
        <f>IF(ISBLANK(Table2[[#This Row],[Status]]), "No Data Entered", IFERROR(Table2[[#This Row],[Status]], "No Data Entered"))</f>
        <v>Ongoing</v>
      </c>
    </row>
    <row r="3263" spans="1:12" x14ac:dyDescent="0.3">
      <c r="A3263" s="1" t="str">
        <f>Table2[[#This Row],[Product_ID]]</f>
        <v>PRO7499</v>
      </c>
      <c r="B3263" s="1" t="str">
        <f>Table2[[#This Row],[Customer_ID]]</f>
        <v>CUST39917</v>
      </c>
      <c r="C3263" s="14" t="str">
        <f>Table2[[#This Row],[Date]]</f>
        <v>16/03/2024</v>
      </c>
      <c r="D3263" s="1" t="str">
        <f>TRIM(PROPER(Table2[[#This Row],[Product_Name]]))</f>
        <v>Laptop</v>
      </c>
      <c r="E3263" s="1" t="str">
        <f>TRIM(PROPER(Table2[[#This Row],[Country]]))</f>
        <v>Canada</v>
      </c>
      <c r="F3263" s="1" t="str">
        <f>TRIM(PROPER(Table2[[#This Row],[Category]]))</f>
        <v>Wearables</v>
      </c>
      <c r="G3263" s="1" t="str">
        <f>TRIM(PROPER(Table2[[#This Row],[Brand]]))</f>
        <v>Asus</v>
      </c>
      <c r="H3263" s="1">
        <f>Table2[[#This Row],[Supplier_ID]]</f>
        <v>1098</v>
      </c>
      <c r="I3263" s="1">
        <f>Table2[[#This Row],[Market_Price]]</f>
        <v>430.66</v>
      </c>
      <c r="J3263" s="1">
        <f>Table2[[#This Row],[Selling_Price]]</f>
        <v>481.24</v>
      </c>
      <c r="K3263" s="1">
        <f>Table2[[#This Row],[Quantity]]</f>
        <v>131</v>
      </c>
      <c r="L3263" s="1" t="str">
        <f>IF(ISBLANK(Table2[[#This Row],[Status]]), "No Data Entered", IFERROR(Table2[[#This Row],[Status]], "No Data Entered"))</f>
        <v>Ongoing</v>
      </c>
    </row>
    <row r="3264" spans="1:12" x14ac:dyDescent="0.3">
      <c r="A3264" s="1" t="str">
        <f>Table2[[#This Row],[Product_ID]]</f>
        <v>PRO5092</v>
      </c>
      <c r="B3264" s="1" t="str">
        <f>Table2[[#This Row],[Customer_ID]]</f>
        <v>CUST39925</v>
      </c>
      <c r="C3264" s="14" t="str">
        <f>Table2[[#This Row],[Date]]</f>
        <v>18/03/2024</v>
      </c>
      <c r="D3264" s="1" t="str">
        <f>TRIM(PROPER(Table2[[#This Row],[Product_Name]]))</f>
        <v>Smartwatch</v>
      </c>
      <c r="E3264" s="1" t="str">
        <f>TRIM(PROPER(Table2[[#This Row],[Country]]))</f>
        <v>Brazil</v>
      </c>
      <c r="F3264" s="1" t="str">
        <f>TRIM(PROPER(Table2[[#This Row],[Category]]))</f>
        <v>Wearables</v>
      </c>
      <c r="G3264" s="1" t="str">
        <f>TRIM(PROPER(Table2[[#This Row],[Brand]]))</f>
        <v>Apple</v>
      </c>
      <c r="H3264" s="1">
        <f>Table2[[#This Row],[Supplier_ID]]</f>
        <v>1045</v>
      </c>
      <c r="I3264" s="1">
        <f>Table2[[#This Row],[Market_Price]]</f>
        <v>1874.79</v>
      </c>
      <c r="J3264" s="1">
        <f>Table2[[#This Row],[Selling_Price]]</f>
        <v>2094.4499999999998</v>
      </c>
      <c r="K3264" s="1">
        <f>Table2[[#This Row],[Quantity]]</f>
        <v>358</v>
      </c>
      <c r="L3264" s="1" t="str">
        <f>IF(ISBLANK(Table2[[#This Row],[Status]]), "No Data Entered", IFERROR(Table2[[#This Row],[Status]], "No Data Entered"))</f>
        <v>Ongoing</v>
      </c>
    </row>
    <row r="3265" spans="1:12" x14ac:dyDescent="0.3">
      <c r="A3265" s="1" t="str">
        <f>Table2[[#This Row],[Product_ID]]</f>
        <v>PRO1079</v>
      </c>
      <c r="B3265" s="1" t="str">
        <f>Table2[[#This Row],[Customer_ID]]</f>
        <v>CUST40317</v>
      </c>
      <c r="C3265" s="14" t="str">
        <f>Table2[[#This Row],[Date]]</f>
        <v>01/05/2022</v>
      </c>
      <c r="D3265" s="1" t="str">
        <f>TRIM(PROPER(Table2[[#This Row],[Product_Name]]))</f>
        <v>Smartwatch</v>
      </c>
      <c r="E3265" s="1" t="str">
        <f>TRIM(PROPER(Table2[[#This Row],[Country]]))</f>
        <v>Australia</v>
      </c>
      <c r="F3265" s="1" t="str">
        <f>TRIM(PROPER(Table2[[#This Row],[Category]]))</f>
        <v>Office Supplies</v>
      </c>
      <c r="G3265" s="1" t="str">
        <f>TRIM(PROPER(Table2[[#This Row],[Brand]]))</f>
        <v>Canon</v>
      </c>
      <c r="H3265" s="1">
        <f>Table2[[#This Row],[Supplier_ID]]</f>
        <v>1081</v>
      </c>
      <c r="I3265" s="1">
        <f>Table2[[#This Row],[Market_Price]]</f>
        <v>690.17</v>
      </c>
      <c r="J3265" s="1">
        <f>Table2[[#This Row],[Selling_Price]]</f>
        <v>1133.3399999999999</v>
      </c>
      <c r="K3265" s="1">
        <f>Table2[[#This Row],[Quantity]]</f>
        <v>68</v>
      </c>
      <c r="L3265" s="1" t="str">
        <f>IF(ISBLANK(Table2[[#This Row],[Status]]), "No Data Entered", IFERROR(Table2[[#This Row],[Status]], "No Data Entered"))</f>
        <v>Ongoing</v>
      </c>
    </row>
    <row r="3266" spans="1:12" x14ac:dyDescent="0.3">
      <c r="A3266" s="1" t="str">
        <f>Table2[[#This Row],[Product_ID]]</f>
        <v>PRO6002</v>
      </c>
      <c r="B3266" s="1" t="str">
        <f>Table2[[#This Row],[Customer_ID]]</f>
        <v>CUST40486</v>
      </c>
      <c r="C3266" s="14" t="str">
        <f>Table2[[#This Row],[Date]]</f>
        <v>07/05/2022</v>
      </c>
      <c r="D3266" s="1" t="str">
        <f>TRIM(PROPER(Table2[[#This Row],[Product_Name]]))</f>
        <v>Keyboard</v>
      </c>
      <c r="E3266" s="1" t="str">
        <f>TRIM(PROPER(Table2[[#This Row],[Country]]))</f>
        <v>Germany</v>
      </c>
      <c r="F3266" s="1" t="str">
        <f>TRIM(PROPER(Table2[[#This Row],[Category]]))</f>
        <v>Office Supplies</v>
      </c>
      <c r="G3266" s="1" t="str">
        <f>TRIM(PROPER(Table2[[#This Row],[Brand]]))</f>
        <v>Sony</v>
      </c>
      <c r="H3266" s="1">
        <f>Table2[[#This Row],[Supplier_ID]]</f>
        <v>1020</v>
      </c>
      <c r="I3266" s="1">
        <f>Table2[[#This Row],[Market_Price]]</f>
        <v>129.36000000000001</v>
      </c>
      <c r="J3266" s="1">
        <f>Table2[[#This Row],[Selling_Price]]</f>
        <v>148.13999999999999</v>
      </c>
      <c r="K3266" s="1">
        <f>Table2[[#This Row],[Quantity]]</f>
        <v>383</v>
      </c>
      <c r="L3266" s="1" t="str">
        <f>IF(ISBLANK(Table2[[#This Row],[Status]]), "No Data Entered", IFERROR(Table2[[#This Row],[Status]], "No Data Entered"))</f>
        <v>Ongoing</v>
      </c>
    </row>
    <row r="3267" spans="1:12" x14ac:dyDescent="0.3">
      <c r="A3267" s="1" t="str">
        <f>Table2[[#This Row],[Product_ID]]</f>
        <v>PRO6312</v>
      </c>
      <c r="B3267" s="1" t="str">
        <f>Table2[[#This Row],[Customer_ID]]</f>
        <v>CUST40498</v>
      </c>
      <c r="C3267" s="14" t="str">
        <f>Table2[[#This Row],[Date]]</f>
        <v>15/03/2021</v>
      </c>
      <c r="D3267" s="1" t="str">
        <f>TRIM(PROPER(Table2[[#This Row],[Product_Name]]))</f>
        <v>Mouse</v>
      </c>
      <c r="E3267" s="1" t="str">
        <f>TRIM(PROPER(Table2[[#This Row],[Country]]))</f>
        <v>Uk</v>
      </c>
      <c r="F3267" s="1" t="str">
        <f>TRIM(PROPER(Table2[[#This Row],[Category]]))</f>
        <v>Wearables</v>
      </c>
      <c r="G3267" s="1" t="str">
        <f>TRIM(PROPER(Table2[[#This Row],[Brand]]))</f>
        <v>Lenovo</v>
      </c>
      <c r="H3267" s="1">
        <f>Table2[[#This Row],[Supplier_ID]]</f>
        <v>1069</v>
      </c>
      <c r="I3267" s="1">
        <f>Table2[[#This Row],[Market_Price]]</f>
        <v>1873.34</v>
      </c>
      <c r="J3267" s="1">
        <f>Table2[[#This Row],[Selling_Price]]</f>
        <v>2136.84</v>
      </c>
      <c r="K3267" s="1">
        <f>Table2[[#This Row],[Quantity]]</f>
        <v>236</v>
      </c>
      <c r="L3267" s="1" t="str">
        <f>IF(ISBLANK(Table2[[#This Row],[Status]]), "No Data Entered", IFERROR(Table2[[#This Row],[Status]], "No Data Entered"))</f>
        <v>Ongoing</v>
      </c>
    </row>
    <row r="3268" spans="1:12" x14ac:dyDescent="0.3">
      <c r="A3268" s="1" t="str">
        <f>Table2[[#This Row],[Product_ID]]</f>
        <v>PRO2096</v>
      </c>
      <c r="B3268" s="1" t="str">
        <f>Table2[[#This Row],[Customer_ID]]</f>
        <v>CUST40555</v>
      </c>
      <c r="C3268" s="14" t="str">
        <f>Table2[[#This Row],[Date]]</f>
        <v>23/06/2021</v>
      </c>
      <c r="D3268" s="1" t="str">
        <f>TRIM(PROPER(Table2[[#This Row],[Product_Name]]))</f>
        <v>Headphones</v>
      </c>
      <c r="E3268" s="1" t="str">
        <f>TRIM(PROPER(Table2[[#This Row],[Country]]))</f>
        <v>Australia</v>
      </c>
      <c r="F3268" s="1" t="str">
        <f>TRIM(PROPER(Table2[[#This Row],[Category]]))</f>
        <v>Accessories</v>
      </c>
      <c r="G3268" s="1" t="str">
        <f>TRIM(PROPER(Table2[[#This Row],[Brand]]))</f>
        <v>Asus</v>
      </c>
      <c r="H3268" s="1">
        <f>Table2[[#This Row],[Supplier_ID]]</f>
        <v>1081</v>
      </c>
      <c r="I3268" s="1">
        <f>Table2[[#This Row],[Market_Price]]</f>
        <v>973.42</v>
      </c>
      <c r="J3268" s="1">
        <f>Table2[[#This Row],[Selling_Price]]</f>
        <v>1675.16</v>
      </c>
      <c r="K3268" s="1">
        <f>Table2[[#This Row],[Quantity]]</f>
        <v>112</v>
      </c>
      <c r="L3268" s="1" t="str">
        <f>IF(ISBLANK(Table2[[#This Row],[Status]]), "No Data Entered", IFERROR(Table2[[#This Row],[Status]], "No Data Entered"))</f>
        <v>Ongoing</v>
      </c>
    </row>
    <row r="3269" spans="1:12" x14ac:dyDescent="0.3">
      <c r="A3269" s="1" t="str">
        <f>Table2[[#This Row],[Product_ID]]</f>
        <v>PRO4264</v>
      </c>
      <c r="B3269" s="1" t="str">
        <f>Table2[[#This Row],[Customer_ID]]</f>
        <v>CUST40576</v>
      </c>
      <c r="C3269" s="14" t="str">
        <f>Table2[[#This Row],[Date]]</f>
        <v>06/03/2022</v>
      </c>
      <c r="D3269" s="1" t="str">
        <f>TRIM(PROPER(Table2[[#This Row],[Product_Name]]))</f>
        <v>Smartphone</v>
      </c>
      <c r="E3269" s="1" t="str">
        <f>TRIM(PROPER(Table2[[#This Row],[Country]]))</f>
        <v>Canada</v>
      </c>
      <c r="F3269" s="1" t="str">
        <f>TRIM(PROPER(Table2[[#This Row],[Category]]))</f>
        <v>Electronics</v>
      </c>
      <c r="G3269" s="1" t="str">
        <f>TRIM(PROPER(Table2[[#This Row],[Brand]]))</f>
        <v>Sony</v>
      </c>
      <c r="H3269" s="1">
        <f>Table2[[#This Row],[Supplier_ID]]</f>
        <v>1054</v>
      </c>
      <c r="I3269" s="1">
        <f>Table2[[#This Row],[Market_Price]]</f>
        <v>1301.47</v>
      </c>
      <c r="J3269" s="1">
        <f>Table2[[#This Row],[Selling_Price]]</f>
        <v>1891.37</v>
      </c>
      <c r="K3269" s="1">
        <f>Table2[[#This Row],[Quantity]]</f>
        <v>486</v>
      </c>
      <c r="L3269" s="1" t="str">
        <f>IF(ISBLANK(Table2[[#This Row],[Status]]), "No Data Entered", IFERROR(Table2[[#This Row],[Status]], "No Data Entered"))</f>
        <v>Ongoing</v>
      </c>
    </row>
    <row r="3270" spans="1:12" x14ac:dyDescent="0.3">
      <c r="A3270" s="1" t="str">
        <f>Table2[[#This Row],[Product_ID]]</f>
        <v>PRO8505</v>
      </c>
      <c r="B3270" s="1" t="str">
        <f>Table2[[#This Row],[Customer_ID]]</f>
        <v>CUST40577</v>
      </c>
      <c r="C3270" s="14" t="str">
        <f>Table2[[#This Row],[Date]]</f>
        <v>11/03/2021</v>
      </c>
      <c r="D3270" s="1" t="str">
        <f>TRIM(PROPER(Table2[[#This Row],[Product_Name]]))</f>
        <v>Headphones</v>
      </c>
      <c r="E3270" s="1" t="str">
        <f>TRIM(PROPER(Table2[[#This Row],[Country]]))</f>
        <v>Brazil</v>
      </c>
      <c r="F3270" s="1" t="str">
        <f>TRIM(PROPER(Table2[[#This Row],[Category]]))</f>
        <v>Wearables</v>
      </c>
      <c r="G3270" s="1" t="str">
        <f>TRIM(PROPER(Table2[[#This Row],[Brand]]))</f>
        <v>Dell</v>
      </c>
      <c r="H3270" s="1">
        <f>Table2[[#This Row],[Supplier_ID]]</f>
        <v>1014</v>
      </c>
      <c r="I3270" s="1">
        <f>Table2[[#This Row],[Market_Price]]</f>
        <v>1009.33</v>
      </c>
      <c r="J3270" s="1">
        <f>Table2[[#This Row],[Selling_Price]]</f>
        <v>1344.71</v>
      </c>
      <c r="K3270" s="1">
        <f>Table2[[#This Row],[Quantity]]</f>
        <v>278</v>
      </c>
      <c r="L3270" s="1" t="str">
        <f>IF(ISBLANK(Table2[[#This Row],[Status]]), "No Data Entered", IFERROR(Table2[[#This Row],[Status]], "No Data Entered"))</f>
        <v>Ongoing</v>
      </c>
    </row>
    <row r="3271" spans="1:12" x14ac:dyDescent="0.3">
      <c r="A3271" s="1" t="str">
        <f>Table2[[#This Row],[Product_ID]]</f>
        <v>PRO3812</v>
      </c>
      <c r="B3271" s="1" t="str">
        <f>Table2[[#This Row],[Customer_ID]]</f>
        <v>CUST40591</v>
      </c>
      <c r="C3271" s="14" t="str">
        <f>Table2[[#This Row],[Date]]</f>
        <v>21/08/2024</v>
      </c>
      <c r="D3271" s="1" t="str">
        <f>TRIM(PROPER(Table2[[#This Row],[Product_Name]]))</f>
        <v>Smartwatch</v>
      </c>
      <c r="E3271" s="1" t="str">
        <f>TRIM(PROPER(Table2[[#This Row],[Country]]))</f>
        <v>Japan</v>
      </c>
      <c r="F3271" s="1" t="str">
        <f>TRIM(PROPER(Table2[[#This Row],[Category]]))</f>
        <v>Wearables</v>
      </c>
      <c r="G3271" s="1" t="str">
        <f>TRIM(PROPER(Table2[[#This Row],[Brand]]))</f>
        <v>Hp</v>
      </c>
      <c r="H3271" s="1">
        <f>Table2[[#This Row],[Supplier_ID]]</f>
        <v>1058</v>
      </c>
      <c r="I3271" s="1">
        <f>Table2[[#This Row],[Market_Price]]</f>
        <v>1201.9100000000001</v>
      </c>
      <c r="J3271" s="1">
        <f>Table2[[#This Row],[Selling_Price]]</f>
        <v>1728.69</v>
      </c>
      <c r="K3271" s="1">
        <f>Table2[[#This Row],[Quantity]]</f>
        <v>160</v>
      </c>
      <c r="L3271" s="1" t="str">
        <f>IF(ISBLANK(Table2[[#This Row],[Status]]), "No Data Entered", IFERROR(Table2[[#This Row],[Status]], "No Data Entered"))</f>
        <v>Ongoing</v>
      </c>
    </row>
    <row r="3272" spans="1:12" x14ac:dyDescent="0.3">
      <c r="A3272" s="1" t="str">
        <f>Table2[[#This Row],[Product_ID]]</f>
        <v>PRO1496</v>
      </c>
      <c r="B3272" s="1" t="str">
        <f>Table2[[#This Row],[Customer_ID]]</f>
        <v>CUST40617</v>
      </c>
      <c r="C3272" s="14" t="str">
        <f>Table2[[#This Row],[Date]]</f>
        <v>16/05/2025</v>
      </c>
      <c r="D3272" s="1" t="str">
        <f>TRIM(PROPER(Table2[[#This Row],[Product_Name]]))</f>
        <v>Monitor</v>
      </c>
      <c r="E3272" s="1" t="str">
        <f>TRIM(PROPER(Table2[[#This Row],[Country]]))</f>
        <v>Canada</v>
      </c>
      <c r="F3272" s="1" t="str">
        <f>TRIM(PROPER(Table2[[#This Row],[Category]]))</f>
        <v>Accessories</v>
      </c>
      <c r="G3272" s="1" t="str">
        <f>TRIM(PROPER(Table2[[#This Row],[Brand]]))</f>
        <v>Microsoft</v>
      </c>
      <c r="H3272" s="1">
        <f>Table2[[#This Row],[Supplier_ID]]</f>
        <v>1083</v>
      </c>
      <c r="I3272" s="1">
        <f>Table2[[#This Row],[Market_Price]]</f>
        <v>143.80000000000001</v>
      </c>
      <c r="J3272" s="1">
        <f>Table2[[#This Row],[Selling_Price]]</f>
        <v>243.01</v>
      </c>
      <c r="K3272" s="1">
        <f>Table2[[#This Row],[Quantity]]</f>
        <v>49</v>
      </c>
      <c r="L3272" s="1" t="str">
        <f>IF(ISBLANK(Table2[[#This Row],[Status]]), "No Data Entered", IFERROR(Table2[[#This Row],[Status]], "No Data Entered"))</f>
        <v>Ongoing</v>
      </c>
    </row>
    <row r="3273" spans="1:12" x14ac:dyDescent="0.3">
      <c r="A3273" s="1" t="str">
        <f>Table2[[#This Row],[Product_ID]]</f>
        <v>PRO5538</v>
      </c>
      <c r="B3273" s="1" t="str">
        <f>Table2[[#This Row],[Customer_ID]]</f>
        <v>CUST40637</v>
      </c>
      <c r="C3273" s="14" t="str">
        <f>Table2[[#This Row],[Date]]</f>
        <v>07/10/2023</v>
      </c>
      <c r="D3273" s="1" t="str">
        <f>TRIM(PROPER(Table2[[#This Row],[Product_Name]]))</f>
        <v>Smartphone</v>
      </c>
      <c r="E3273" s="1" t="str">
        <f>TRIM(PROPER(Table2[[#This Row],[Country]]))</f>
        <v>Japan</v>
      </c>
      <c r="F3273" s="1" t="str">
        <f>TRIM(PROPER(Table2[[#This Row],[Category]]))</f>
        <v>Electronics</v>
      </c>
      <c r="G3273" s="1" t="str">
        <f>TRIM(PROPER(Table2[[#This Row],[Brand]]))</f>
        <v>Microsoft</v>
      </c>
      <c r="H3273" s="1">
        <f>Table2[[#This Row],[Supplier_ID]]</f>
        <v>1004</v>
      </c>
      <c r="I3273" s="1">
        <f>Table2[[#This Row],[Market_Price]]</f>
        <v>301.41000000000003</v>
      </c>
      <c r="J3273" s="1">
        <f>Table2[[#This Row],[Selling_Price]]</f>
        <v>360.26</v>
      </c>
      <c r="K3273" s="1">
        <f>Table2[[#This Row],[Quantity]]</f>
        <v>69</v>
      </c>
      <c r="L3273" s="1" t="str">
        <f>IF(ISBLANK(Table2[[#This Row],[Status]]), "No Data Entered", IFERROR(Table2[[#This Row],[Status]], "No Data Entered"))</f>
        <v>Ongoing</v>
      </c>
    </row>
    <row r="3274" spans="1:12" x14ac:dyDescent="0.3">
      <c r="A3274" s="1" t="str">
        <f>Table2[[#This Row],[Product_ID]]</f>
        <v>PRO9659</v>
      </c>
      <c r="B3274" s="1" t="str">
        <f>Table2[[#This Row],[Customer_ID]]</f>
        <v>CUST40640</v>
      </c>
      <c r="C3274" s="14" t="str">
        <f>Table2[[#This Row],[Date]]</f>
        <v>13/10/2022</v>
      </c>
      <c r="D3274" s="1" t="str">
        <f>TRIM(PROPER(Table2[[#This Row],[Product_Name]]))</f>
        <v>Smartphone</v>
      </c>
      <c r="E3274" s="1" t="str">
        <f>TRIM(PROPER(Table2[[#This Row],[Country]]))</f>
        <v>Canada</v>
      </c>
      <c r="F3274" s="1" t="str">
        <f>TRIM(PROPER(Table2[[#This Row],[Category]]))</f>
        <v>Electronics</v>
      </c>
      <c r="G3274" s="1" t="str">
        <f>TRIM(PROPER(Table2[[#This Row],[Brand]]))</f>
        <v>Dell</v>
      </c>
      <c r="H3274" s="1">
        <f>Table2[[#This Row],[Supplier_ID]]</f>
        <v>1038</v>
      </c>
      <c r="I3274" s="1">
        <f>Table2[[#This Row],[Market_Price]]</f>
        <v>1274.94</v>
      </c>
      <c r="J3274" s="1">
        <f>Table2[[#This Row],[Selling_Price]]</f>
        <v>1653.87</v>
      </c>
      <c r="K3274" s="1">
        <f>Table2[[#This Row],[Quantity]]</f>
        <v>195</v>
      </c>
      <c r="L3274" s="1" t="str">
        <f>IF(ISBLANK(Table2[[#This Row],[Status]]), "No Data Entered", IFERROR(Table2[[#This Row],[Status]], "No Data Entered"))</f>
        <v>Ongoing</v>
      </c>
    </row>
    <row r="3275" spans="1:12" x14ac:dyDescent="0.3">
      <c r="A3275" s="1" t="str">
        <f>Table2[[#This Row],[Product_ID]]</f>
        <v>PRO3056</v>
      </c>
      <c r="B3275" s="1" t="str">
        <f>Table2[[#This Row],[Customer_ID]]</f>
        <v>CUST40836</v>
      </c>
      <c r="C3275" s="14" t="str">
        <f>Table2[[#This Row],[Date]]</f>
        <v>20/06/2021</v>
      </c>
      <c r="D3275" s="1" t="str">
        <f>TRIM(PROPER(Table2[[#This Row],[Product_Name]]))</f>
        <v>Laptop</v>
      </c>
      <c r="E3275" s="1" t="str">
        <f>TRIM(PROPER(Table2[[#This Row],[Country]]))</f>
        <v>Australia</v>
      </c>
      <c r="F3275" s="1" t="str">
        <f>TRIM(PROPER(Table2[[#This Row],[Category]]))</f>
        <v>Office Supplies</v>
      </c>
      <c r="G3275" s="1" t="str">
        <f>TRIM(PROPER(Table2[[#This Row],[Brand]]))</f>
        <v>Canon</v>
      </c>
      <c r="H3275" s="1">
        <f>Table2[[#This Row],[Supplier_ID]]</f>
        <v>1016</v>
      </c>
      <c r="I3275" s="1">
        <f>Table2[[#This Row],[Market_Price]]</f>
        <v>52.03</v>
      </c>
      <c r="J3275" s="1">
        <f>Table2[[#This Row],[Selling_Price]]</f>
        <v>100.56</v>
      </c>
      <c r="K3275" s="1">
        <f>Table2[[#This Row],[Quantity]]</f>
        <v>82</v>
      </c>
      <c r="L3275" s="1" t="str">
        <f>IF(ISBLANK(Table2[[#This Row],[Status]]), "No Data Entered", IFERROR(Table2[[#This Row],[Status]], "No Data Entered"))</f>
        <v>Ongoing</v>
      </c>
    </row>
    <row r="3276" spans="1:12" x14ac:dyDescent="0.3">
      <c r="A3276" s="1" t="str">
        <f>Table2[[#This Row],[Product_ID]]</f>
        <v>PRO5738</v>
      </c>
      <c r="B3276" s="1" t="str">
        <f>Table2[[#This Row],[Customer_ID]]</f>
        <v>CUST40841</v>
      </c>
      <c r="C3276" s="14" t="str">
        <f>Table2[[#This Row],[Date]]</f>
        <v>16/05/2025</v>
      </c>
      <c r="D3276" s="1" t="str">
        <f>TRIM(PROPER(Table2[[#This Row],[Product_Name]]))</f>
        <v>Printer</v>
      </c>
      <c r="E3276" s="1" t="str">
        <f>TRIM(PROPER(Table2[[#This Row],[Country]]))</f>
        <v>Australia</v>
      </c>
      <c r="F3276" s="1" t="str">
        <f>TRIM(PROPER(Table2[[#This Row],[Category]]))</f>
        <v>Wearables</v>
      </c>
      <c r="G3276" s="1" t="str">
        <f>TRIM(PROPER(Table2[[#This Row],[Brand]]))</f>
        <v>Canon</v>
      </c>
      <c r="H3276" s="1">
        <f>Table2[[#This Row],[Supplier_ID]]</f>
        <v>1088</v>
      </c>
      <c r="I3276" s="1">
        <f>Table2[[#This Row],[Market_Price]]</f>
        <v>1212.06</v>
      </c>
      <c r="J3276" s="1">
        <f>Table2[[#This Row],[Selling_Price]]</f>
        <v>1503.25</v>
      </c>
      <c r="K3276" s="1">
        <f>Table2[[#This Row],[Quantity]]</f>
        <v>331</v>
      </c>
      <c r="L3276" s="1" t="str">
        <f>IF(ISBLANK(Table2[[#This Row],[Status]]), "No Data Entered", IFERROR(Table2[[#This Row],[Status]], "No Data Entered"))</f>
        <v>Ongoing</v>
      </c>
    </row>
    <row r="3277" spans="1:12" x14ac:dyDescent="0.3">
      <c r="A3277" s="1" t="str">
        <f>Table2[[#This Row],[Product_ID]]</f>
        <v>PRO4574</v>
      </c>
      <c r="B3277" s="1" t="str">
        <f>Table2[[#This Row],[Customer_ID]]</f>
        <v>CUST40845</v>
      </c>
      <c r="C3277" s="14" t="str">
        <f>Table2[[#This Row],[Date]]</f>
        <v>03/05/2021</v>
      </c>
      <c r="D3277" s="1" t="str">
        <f>TRIM(PROPER(Table2[[#This Row],[Product_Name]]))</f>
        <v>Smartphone</v>
      </c>
      <c r="E3277" s="1" t="str">
        <f>TRIM(PROPER(Table2[[#This Row],[Country]]))</f>
        <v>India</v>
      </c>
      <c r="F3277" s="1" t="str">
        <f>TRIM(PROPER(Table2[[#This Row],[Category]]))</f>
        <v>Wearables</v>
      </c>
      <c r="G3277" s="1" t="str">
        <f>TRIM(PROPER(Table2[[#This Row],[Brand]]))</f>
        <v>Apple</v>
      </c>
      <c r="H3277" s="1">
        <f>Table2[[#This Row],[Supplier_ID]]</f>
        <v>1006</v>
      </c>
      <c r="I3277" s="1">
        <f>Table2[[#This Row],[Market_Price]]</f>
        <v>1382.47</v>
      </c>
      <c r="J3277" s="1">
        <f>Table2[[#This Row],[Selling_Price]]</f>
        <v>1783.14</v>
      </c>
      <c r="K3277" s="1">
        <f>Table2[[#This Row],[Quantity]]</f>
        <v>431</v>
      </c>
      <c r="L3277" s="1" t="str">
        <f>IF(ISBLANK(Table2[[#This Row],[Status]]), "No Data Entered", IFERROR(Table2[[#This Row],[Status]], "No Data Entered"))</f>
        <v>Ongoing</v>
      </c>
    </row>
    <row r="3278" spans="1:12" x14ac:dyDescent="0.3">
      <c r="A3278" s="1" t="str">
        <f>Table2[[#This Row],[Product_ID]]</f>
        <v>PRO5592</v>
      </c>
      <c r="B3278" s="1" t="str">
        <f>Table2[[#This Row],[Customer_ID]]</f>
        <v>CUST40880</v>
      </c>
      <c r="C3278" s="14" t="str">
        <f>Table2[[#This Row],[Date]]</f>
        <v>14/11/2023</v>
      </c>
      <c r="D3278" s="1" t="str">
        <f>TRIM(PROPER(Table2[[#This Row],[Product_Name]]))</f>
        <v>Monitor</v>
      </c>
      <c r="E3278" s="1" t="str">
        <f>TRIM(PROPER(Table2[[#This Row],[Country]]))</f>
        <v>Germany</v>
      </c>
      <c r="F3278" s="1" t="str">
        <f>TRIM(PROPER(Table2[[#This Row],[Category]]))</f>
        <v>Wearables</v>
      </c>
      <c r="G3278" s="1" t="str">
        <f>TRIM(PROPER(Table2[[#This Row],[Brand]]))</f>
        <v>Microsoft</v>
      </c>
      <c r="H3278" s="1">
        <f>Table2[[#This Row],[Supplier_ID]]</f>
        <v>1017</v>
      </c>
      <c r="I3278" s="1">
        <f>Table2[[#This Row],[Market_Price]]</f>
        <v>1618.77</v>
      </c>
      <c r="J3278" s="1">
        <f>Table2[[#This Row],[Selling_Price]]</f>
        <v>3079.21</v>
      </c>
      <c r="K3278" s="1">
        <f>Table2[[#This Row],[Quantity]]</f>
        <v>120</v>
      </c>
      <c r="L3278" s="1" t="str">
        <f>IF(ISBLANK(Table2[[#This Row],[Status]]), "No Data Entered", IFERROR(Table2[[#This Row],[Status]], "No Data Entered"))</f>
        <v>Ongoing</v>
      </c>
    </row>
    <row r="3279" spans="1:12" x14ac:dyDescent="0.3">
      <c r="A3279" s="1" t="str">
        <f>Table2[[#This Row],[Product_ID]]</f>
        <v>PRO1139</v>
      </c>
      <c r="B3279" s="1" t="str">
        <f>Table2[[#This Row],[Customer_ID]]</f>
        <v>CUST40888</v>
      </c>
      <c r="C3279" s="14" t="str">
        <f>Table2[[#This Row],[Date]]</f>
        <v>01/09/2022</v>
      </c>
      <c r="D3279" s="1" t="str">
        <f>TRIM(PROPER(Table2[[#This Row],[Product_Name]]))</f>
        <v>Laptop</v>
      </c>
      <c r="E3279" s="1" t="str">
        <f>TRIM(PROPER(Table2[[#This Row],[Country]]))</f>
        <v>Brazil</v>
      </c>
      <c r="F3279" s="1" t="str">
        <f>TRIM(PROPER(Table2[[#This Row],[Category]]))</f>
        <v>Electronics</v>
      </c>
      <c r="G3279" s="1" t="str">
        <f>TRIM(PROPER(Table2[[#This Row],[Brand]]))</f>
        <v>Dell</v>
      </c>
      <c r="H3279" s="1">
        <f>Table2[[#This Row],[Supplier_ID]]</f>
        <v>1079</v>
      </c>
      <c r="I3279" s="1">
        <f>Table2[[#This Row],[Market_Price]]</f>
        <v>674.67</v>
      </c>
      <c r="J3279" s="1">
        <f>Table2[[#This Row],[Selling_Price]]</f>
        <v>1192.33</v>
      </c>
      <c r="K3279" s="1">
        <f>Table2[[#This Row],[Quantity]]</f>
        <v>445</v>
      </c>
      <c r="L3279" s="1" t="str">
        <f>IF(ISBLANK(Table2[[#This Row],[Status]]), "No Data Entered", IFERROR(Table2[[#This Row],[Status]], "No Data Entered"))</f>
        <v>Ongoing</v>
      </c>
    </row>
    <row r="3280" spans="1:12" x14ac:dyDescent="0.3">
      <c r="A3280" s="1" t="str">
        <f>Table2[[#This Row],[Product_ID]]</f>
        <v>PRO5572</v>
      </c>
      <c r="B3280" s="1" t="str">
        <f>Table2[[#This Row],[Customer_ID]]</f>
        <v>CUST41066</v>
      </c>
      <c r="C3280" s="14" t="str">
        <f>Table2[[#This Row],[Date]]</f>
        <v>01/08/2024</v>
      </c>
      <c r="D3280" s="1" t="str">
        <f>TRIM(PROPER(Table2[[#This Row],[Product_Name]]))</f>
        <v>Camera</v>
      </c>
      <c r="E3280" s="1" t="str">
        <f>TRIM(PROPER(Table2[[#This Row],[Country]]))</f>
        <v>Germany</v>
      </c>
      <c r="F3280" s="1" t="str">
        <f>TRIM(PROPER(Table2[[#This Row],[Category]]))</f>
        <v>Computers</v>
      </c>
      <c r="G3280" s="1" t="str">
        <f>TRIM(PROPER(Table2[[#This Row],[Brand]]))</f>
        <v>Canon</v>
      </c>
      <c r="H3280" s="1">
        <f>Table2[[#This Row],[Supplier_ID]]</f>
        <v>1050</v>
      </c>
      <c r="I3280" s="1">
        <f>Table2[[#This Row],[Market_Price]]</f>
        <v>655.17999999999995</v>
      </c>
      <c r="J3280" s="1">
        <f>Table2[[#This Row],[Selling_Price]]</f>
        <v>1191.5</v>
      </c>
      <c r="K3280" s="1">
        <f>Table2[[#This Row],[Quantity]]</f>
        <v>356</v>
      </c>
      <c r="L3280" s="1" t="str">
        <f>IF(ISBLANK(Table2[[#This Row],[Status]]), "No Data Entered", IFERROR(Table2[[#This Row],[Status]], "No Data Entered"))</f>
        <v>Ongoing</v>
      </c>
    </row>
    <row r="3281" spans="1:12" x14ac:dyDescent="0.3">
      <c r="A3281" s="1" t="str">
        <f>Table2[[#This Row],[Product_ID]]</f>
        <v>PRO1352</v>
      </c>
      <c r="B3281" s="1" t="str">
        <f>Table2[[#This Row],[Customer_ID]]</f>
        <v>CUST41092</v>
      </c>
      <c r="C3281" s="14" t="str">
        <f>Table2[[#This Row],[Date]]</f>
        <v>08/07/2024</v>
      </c>
      <c r="D3281" s="1" t="str">
        <f>TRIM(PROPER(Table2[[#This Row],[Product_Name]]))</f>
        <v>Laptop</v>
      </c>
      <c r="E3281" s="1" t="str">
        <f>TRIM(PROPER(Table2[[#This Row],[Country]]))</f>
        <v>France</v>
      </c>
      <c r="F3281" s="1" t="str">
        <f>TRIM(PROPER(Table2[[#This Row],[Category]]))</f>
        <v>Electronics</v>
      </c>
      <c r="G3281" s="1" t="str">
        <f>TRIM(PROPER(Table2[[#This Row],[Brand]]))</f>
        <v>Samsung</v>
      </c>
      <c r="H3281" s="1">
        <f>Table2[[#This Row],[Supplier_ID]]</f>
        <v>1090</v>
      </c>
      <c r="I3281" s="1">
        <f>Table2[[#This Row],[Market_Price]]</f>
        <v>1216.8599999999999</v>
      </c>
      <c r="J3281" s="1">
        <f>Table2[[#This Row],[Selling_Price]]</f>
        <v>2323.12</v>
      </c>
      <c r="K3281" s="1">
        <f>Table2[[#This Row],[Quantity]]</f>
        <v>165</v>
      </c>
      <c r="L3281" s="1" t="str">
        <f>IF(ISBLANK(Table2[[#This Row],[Status]]), "No Data Entered", IFERROR(Table2[[#This Row],[Status]], "No Data Entered"))</f>
        <v>Ongoing</v>
      </c>
    </row>
    <row r="3282" spans="1:12" x14ac:dyDescent="0.3">
      <c r="A3282" s="1" t="str">
        <f>Table2[[#This Row],[Product_ID]]</f>
        <v>PRO2317</v>
      </c>
      <c r="B3282" s="1" t="str">
        <f>Table2[[#This Row],[Customer_ID]]</f>
        <v>CUST41311</v>
      </c>
      <c r="C3282" s="14" t="str">
        <f>Table2[[#This Row],[Date]]</f>
        <v>13/02/2025</v>
      </c>
      <c r="D3282" s="1" t="str">
        <f>TRIM(PROPER(Table2[[#This Row],[Product_Name]]))</f>
        <v>Printer</v>
      </c>
      <c r="E3282" s="1" t="str">
        <f>TRIM(PROPER(Table2[[#This Row],[Country]]))</f>
        <v>Australia</v>
      </c>
      <c r="F3282" s="1" t="str">
        <f>TRIM(PROPER(Table2[[#This Row],[Category]]))</f>
        <v>Computers</v>
      </c>
      <c r="G3282" s="1" t="str">
        <f>TRIM(PROPER(Table2[[#This Row],[Brand]]))</f>
        <v>Lenovo</v>
      </c>
      <c r="H3282" s="1">
        <f>Table2[[#This Row],[Supplier_ID]]</f>
        <v>1060</v>
      </c>
      <c r="I3282" s="1">
        <f>Table2[[#This Row],[Market_Price]]</f>
        <v>1835.56</v>
      </c>
      <c r="J3282" s="1">
        <f>Table2[[#This Row],[Selling_Price]]</f>
        <v>2585.73</v>
      </c>
      <c r="K3282" s="1">
        <f>Table2[[#This Row],[Quantity]]</f>
        <v>499</v>
      </c>
      <c r="L3282" s="1" t="str">
        <f>IF(ISBLANK(Table2[[#This Row],[Status]]), "No Data Entered", IFERROR(Table2[[#This Row],[Status]], "No Data Entered"))</f>
        <v>Ongoing</v>
      </c>
    </row>
    <row r="3283" spans="1:12" x14ac:dyDescent="0.3">
      <c r="A3283" s="1" t="str">
        <f>Table2[[#This Row],[Product_ID]]</f>
        <v>PRO8450</v>
      </c>
      <c r="B3283" s="1" t="str">
        <f>Table2[[#This Row],[Customer_ID]]</f>
        <v>CUST41371</v>
      </c>
      <c r="C3283" s="14" t="str">
        <f>Table2[[#This Row],[Date]]</f>
        <v>17/02/2023</v>
      </c>
      <c r="D3283" s="1" t="str">
        <f>TRIM(PROPER(Table2[[#This Row],[Product_Name]]))</f>
        <v>Smartphone</v>
      </c>
      <c r="E3283" s="1" t="str">
        <f>TRIM(PROPER(Table2[[#This Row],[Country]]))</f>
        <v>France</v>
      </c>
      <c r="F3283" s="1" t="str">
        <f>TRIM(PROPER(Table2[[#This Row],[Category]]))</f>
        <v>Computers</v>
      </c>
      <c r="G3283" s="1" t="str">
        <f>TRIM(PROPER(Table2[[#This Row],[Brand]]))</f>
        <v>Dell</v>
      </c>
      <c r="H3283" s="1">
        <f>Table2[[#This Row],[Supplier_ID]]</f>
        <v>1063</v>
      </c>
      <c r="I3283" s="1">
        <f>Table2[[#This Row],[Market_Price]]</f>
        <v>287.25</v>
      </c>
      <c r="J3283" s="1">
        <f>Table2[[#This Row],[Selling_Price]]</f>
        <v>464.02</v>
      </c>
      <c r="K3283" s="1">
        <f>Table2[[#This Row],[Quantity]]</f>
        <v>346</v>
      </c>
      <c r="L3283" s="1" t="str">
        <f>IF(ISBLANK(Table2[[#This Row],[Status]]), "No Data Entered", IFERROR(Table2[[#This Row],[Status]], "No Data Entered"))</f>
        <v>Ongoing</v>
      </c>
    </row>
    <row r="3284" spans="1:12" x14ac:dyDescent="0.3">
      <c r="A3284" s="1" t="str">
        <f>Table2[[#This Row],[Product_ID]]</f>
        <v>PRO6573</v>
      </c>
      <c r="B3284" s="1" t="str">
        <f>Table2[[#This Row],[Customer_ID]]</f>
        <v>CUST41511</v>
      </c>
      <c r="C3284" s="14" t="str">
        <f>Table2[[#This Row],[Date]]</f>
        <v>08/08/2025</v>
      </c>
      <c r="D3284" s="1" t="str">
        <f>TRIM(PROPER(Table2[[#This Row],[Product_Name]]))</f>
        <v>Headphones</v>
      </c>
      <c r="E3284" s="1" t="str">
        <f>TRIM(PROPER(Table2[[#This Row],[Country]]))</f>
        <v>Usa</v>
      </c>
      <c r="F3284" s="1" t="str">
        <f>TRIM(PROPER(Table2[[#This Row],[Category]]))</f>
        <v>Office Supplies</v>
      </c>
      <c r="G3284" s="1" t="str">
        <f>TRIM(PROPER(Table2[[#This Row],[Brand]]))</f>
        <v>Lenovo</v>
      </c>
      <c r="H3284" s="1">
        <f>Table2[[#This Row],[Supplier_ID]]</f>
        <v>1073</v>
      </c>
      <c r="I3284" s="1">
        <f>Table2[[#This Row],[Market_Price]]</f>
        <v>318.16000000000003</v>
      </c>
      <c r="J3284" s="1">
        <f>Table2[[#This Row],[Selling_Price]]</f>
        <v>578.54</v>
      </c>
      <c r="K3284" s="1">
        <f>Table2[[#This Row],[Quantity]]</f>
        <v>181</v>
      </c>
      <c r="L3284" s="1" t="str">
        <f>IF(ISBLANK(Table2[[#This Row],[Status]]), "No Data Entered", IFERROR(Table2[[#This Row],[Status]], "No Data Entered"))</f>
        <v>Ongoing</v>
      </c>
    </row>
    <row r="3285" spans="1:12" x14ac:dyDescent="0.3">
      <c r="A3285" s="1" t="str">
        <f>Table2[[#This Row],[Product_ID]]</f>
        <v>PRO4758</v>
      </c>
      <c r="B3285" s="1" t="str">
        <f>Table2[[#This Row],[Customer_ID]]</f>
        <v>CUST41514</v>
      </c>
      <c r="C3285" s="14" t="str">
        <f>Table2[[#This Row],[Date]]</f>
        <v>08/06/2020</v>
      </c>
      <c r="D3285" s="1" t="str">
        <f>TRIM(PROPER(Table2[[#This Row],[Product_Name]]))</f>
        <v>Laptop</v>
      </c>
      <c r="E3285" s="1" t="str">
        <f>TRIM(PROPER(Table2[[#This Row],[Country]]))</f>
        <v>Canada</v>
      </c>
      <c r="F3285" s="1" t="str">
        <f>TRIM(PROPER(Table2[[#This Row],[Category]]))</f>
        <v>Accessories</v>
      </c>
      <c r="G3285" s="1" t="str">
        <f>TRIM(PROPER(Table2[[#This Row],[Brand]]))</f>
        <v>Asus</v>
      </c>
      <c r="H3285" s="1">
        <f>Table2[[#This Row],[Supplier_ID]]</f>
        <v>1022</v>
      </c>
      <c r="I3285" s="1">
        <f>Table2[[#This Row],[Market_Price]]</f>
        <v>1986.77</v>
      </c>
      <c r="J3285" s="1">
        <f>Table2[[#This Row],[Selling_Price]]</f>
        <v>3630.98</v>
      </c>
      <c r="K3285" s="1">
        <f>Table2[[#This Row],[Quantity]]</f>
        <v>441</v>
      </c>
      <c r="L3285" s="1" t="str">
        <f>IF(ISBLANK(Table2[[#This Row],[Status]]), "No Data Entered", IFERROR(Table2[[#This Row],[Status]], "No Data Entered"))</f>
        <v>Ongoing</v>
      </c>
    </row>
    <row r="3286" spans="1:12" x14ac:dyDescent="0.3">
      <c r="A3286" s="1" t="str">
        <f>Table2[[#This Row],[Product_ID]]</f>
        <v>PRO9333</v>
      </c>
      <c r="B3286" s="1" t="str">
        <f>Table2[[#This Row],[Customer_ID]]</f>
        <v>CUST41558</v>
      </c>
      <c r="C3286" s="14" t="str">
        <f>Table2[[#This Row],[Date]]</f>
        <v>02/05/2024</v>
      </c>
      <c r="D3286" s="1" t="str">
        <f>TRIM(PROPER(Table2[[#This Row],[Product_Name]]))</f>
        <v>Headphones</v>
      </c>
      <c r="E3286" s="1" t="str">
        <f>TRIM(PROPER(Table2[[#This Row],[Country]]))</f>
        <v>Canada</v>
      </c>
      <c r="F3286" s="1" t="str">
        <f>TRIM(PROPER(Table2[[#This Row],[Category]]))</f>
        <v>Electronics</v>
      </c>
      <c r="G3286" s="1" t="str">
        <f>TRIM(PROPER(Table2[[#This Row],[Brand]]))</f>
        <v>Asus</v>
      </c>
      <c r="H3286" s="1">
        <f>Table2[[#This Row],[Supplier_ID]]</f>
        <v>1070</v>
      </c>
      <c r="I3286" s="1">
        <f>Table2[[#This Row],[Market_Price]]</f>
        <v>1650.1</v>
      </c>
      <c r="J3286" s="1">
        <f>Table2[[#This Row],[Selling_Price]]</f>
        <v>2682.19</v>
      </c>
      <c r="K3286" s="1">
        <f>Table2[[#This Row],[Quantity]]</f>
        <v>356</v>
      </c>
      <c r="L3286" s="1" t="str">
        <f>IF(ISBLANK(Table2[[#This Row],[Status]]), "No Data Entered", IFERROR(Table2[[#This Row],[Status]], "No Data Entered"))</f>
        <v>Ongoing</v>
      </c>
    </row>
    <row r="3287" spans="1:12" x14ac:dyDescent="0.3">
      <c r="A3287" s="1" t="str">
        <f>Table2[[#This Row],[Product_ID]]</f>
        <v>PRO6600</v>
      </c>
      <c r="B3287" s="1" t="str">
        <f>Table2[[#This Row],[Customer_ID]]</f>
        <v>CUST41580</v>
      </c>
      <c r="C3287" s="14" t="str">
        <f>Table2[[#This Row],[Date]]</f>
        <v>18/04/2021</v>
      </c>
      <c r="D3287" s="1" t="str">
        <f>TRIM(PROPER(Table2[[#This Row],[Product_Name]]))</f>
        <v>Smartphone</v>
      </c>
      <c r="E3287" s="1" t="str">
        <f>TRIM(PROPER(Table2[[#This Row],[Country]]))</f>
        <v>Usa</v>
      </c>
      <c r="F3287" s="1" t="str">
        <f>TRIM(PROPER(Table2[[#This Row],[Category]]))</f>
        <v>Office Supplies</v>
      </c>
      <c r="G3287" s="1" t="str">
        <f>TRIM(PROPER(Table2[[#This Row],[Brand]]))</f>
        <v>Hp</v>
      </c>
      <c r="H3287" s="1">
        <f>Table2[[#This Row],[Supplier_ID]]</f>
        <v>1064</v>
      </c>
      <c r="I3287" s="1">
        <f>Table2[[#This Row],[Market_Price]]</f>
        <v>1076.0899999999999</v>
      </c>
      <c r="J3287" s="1">
        <f>Table2[[#This Row],[Selling_Price]]</f>
        <v>2058.36</v>
      </c>
      <c r="K3287" s="1">
        <f>Table2[[#This Row],[Quantity]]</f>
        <v>460</v>
      </c>
      <c r="L3287" s="1" t="str">
        <f>IF(ISBLANK(Table2[[#This Row],[Status]]), "No Data Entered", IFERROR(Table2[[#This Row],[Status]], "No Data Entered"))</f>
        <v>Ongoing</v>
      </c>
    </row>
    <row r="3288" spans="1:12" x14ac:dyDescent="0.3">
      <c r="A3288" s="1" t="str">
        <f>Table2[[#This Row],[Product_ID]]</f>
        <v>PRO8946</v>
      </c>
      <c r="B3288" s="1" t="str">
        <f>Table2[[#This Row],[Customer_ID]]</f>
        <v>CUST41764</v>
      </c>
      <c r="C3288" s="14" t="str">
        <f>Table2[[#This Row],[Date]]</f>
        <v>12/07/2025</v>
      </c>
      <c r="D3288" s="1" t="str">
        <f>TRIM(PROPER(Table2[[#This Row],[Product_Name]]))</f>
        <v>Mouse</v>
      </c>
      <c r="E3288" s="1" t="str">
        <f>TRIM(PROPER(Table2[[#This Row],[Country]]))</f>
        <v>Germany</v>
      </c>
      <c r="F3288" s="1" t="str">
        <f>TRIM(PROPER(Table2[[#This Row],[Category]]))</f>
        <v>Electronics</v>
      </c>
      <c r="G3288" s="1" t="str">
        <f>TRIM(PROPER(Table2[[#This Row],[Brand]]))</f>
        <v>Canon</v>
      </c>
      <c r="H3288" s="1">
        <f>Table2[[#This Row],[Supplier_ID]]</f>
        <v>1054</v>
      </c>
      <c r="I3288" s="1">
        <f>Table2[[#This Row],[Market_Price]]</f>
        <v>79.23</v>
      </c>
      <c r="J3288" s="1">
        <f>Table2[[#This Row],[Selling_Price]]</f>
        <v>92.5</v>
      </c>
      <c r="K3288" s="1">
        <f>Table2[[#This Row],[Quantity]]</f>
        <v>53</v>
      </c>
      <c r="L3288" s="1" t="str">
        <f>IF(ISBLANK(Table2[[#This Row],[Status]]), "No Data Entered", IFERROR(Table2[[#This Row],[Status]], "No Data Entered"))</f>
        <v>Ongoing</v>
      </c>
    </row>
    <row r="3289" spans="1:12" x14ac:dyDescent="0.3">
      <c r="A3289" s="1" t="str">
        <f>Table2[[#This Row],[Product_ID]]</f>
        <v>PRO3571</v>
      </c>
      <c r="B3289" s="1" t="str">
        <f>Table2[[#This Row],[Customer_ID]]</f>
        <v>CUST41859</v>
      </c>
      <c r="C3289" s="14" t="str">
        <f>Table2[[#This Row],[Date]]</f>
        <v>25/12/2021</v>
      </c>
      <c r="D3289" s="1" t="str">
        <f>TRIM(PROPER(Table2[[#This Row],[Product_Name]]))</f>
        <v>Mouse</v>
      </c>
      <c r="E3289" s="1" t="str">
        <f>TRIM(PROPER(Table2[[#This Row],[Country]]))</f>
        <v>Germany</v>
      </c>
      <c r="F3289" s="1" t="str">
        <f>TRIM(PROPER(Table2[[#This Row],[Category]]))</f>
        <v>Computers</v>
      </c>
      <c r="G3289" s="1" t="str">
        <f>TRIM(PROPER(Table2[[#This Row],[Brand]]))</f>
        <v>Microsoft</v>
      </c>
      <c r="H3289" s="1">
        <f>Table2[[#This Row],[Supplier_ID]]</f>
        <v>1079</v>
      </c>
      <c r="I3289" s="1">
        <f>Table2[[#This Row],[Market_Price]]</f>
        <v>935.59</v>
      </c>
      <c r="J3289" s="1">
        <f>Table2[[#This Row],[Selling_Price]]</f>
        <v>1747.21</v>
      </c>
      <c r="K3289" s="1">
        <f>Table2[[#This Row],[Quantity]]</f>
        <v>456</v>
      </c>
      <c r="L3289" s="1" t="str">
        <f>IF(ISBLANK(Table2[[#This Row],[Status]]), "No Data Entered", IFERROR(Table2[[#This Row],[Status]], "No Data Entered"))</f>
        <v>Ongoing</v>
      </c>
    </row>
    <row r="3290" spans="1:12" x14ac:dyDescent="0.3">
      <c r="A3290" s="1" t="str">
        <f>Table2[[#This Row],[Product_ID]]</f>
        <v>PRO6705</v>
      </c>
      <c r="B3290" s="1" t="str">
        <f>Table2[[#This Row],[Customer_ID]]</f>
        <v>CUST41917</v>
      </c>
      <c r="C3290" s="14" t="str">
        <f>Table2[[#This Row],[Date]]</f>
        <v>26/09/2021</v>
      </c>
      <c r="D3290" s="1" t="str">
        <f>TRIM(PROPER(Table2[[#This Row],[Product_Name]]))</f>
        <v>Keyboard</v>
      </c>
      <c r="E3290" s="1" t="str">
        <f>TRIM(PROPER(Table2[[#This Row],[Country]]))</f>
        <v>Australia</v>
      </c>
      <c r="F3290" s="1" t="str">
        <f>TRIM(PROPER(Table2[[#This Row],[Category]]))</f>
        <v>Accessories</v>
      </c>
      <c r="G3290" s="1" t="str">
        <f>TRIM(PROPER(Table2[[#This Row],[Brand]]))</f>
        <v>Hp</v>
      </c>
      <c r="H3290" s="1">
        <f>Table2[[#This Row],[Supplier_ID]]</f>
        <v>1018</v>
      </c>
      <c r="I3290" s="1">
        <f>Table2[[#This Row],[Market_Price]]</f>
        <v>429.85</v>
      </c>
      <c r="J3290" s="1">
        <f>Table2[[#This Row],[Selling_Price]]</f>
        <v>601.52</v>
      </c>
      <c r="K3290" s="1">
        <f>Table2[[#This Row],[Quantity]]</f>
        <v>284</v>
      </c>
      <c r="L3290" s="1" t="str">
        <f>IF(ISBLANK(Table2[[#This Row],[Status]]), "No Data Entered", IFERROR(Table2[[#This Row],[Status]], "No Data Entered"))</f>
        <v>Ongoing</v>
      </c>
    </row>
    <row r="3291" spans="1:12" x14ac:dyDescent="0.3">
      <c r="A3291" s="1" t="str">
        <f>Table2[[#This Row],[Product_ID]]</f>
        <v>PRO6137</v>
      </c>
      <c r="B3291" s="1" t="str">
        <f>Table2[[#This Row],[Customer_ID]]</f>
        <v>CUST42107</v>
      </c>
      <c r="C3291" s="14" t="str">
        <f>Table2[[#This Row],[Date]]</f>
        <v>10/02/2021</v>
      </c>
      <c r="D3291" s="1" t="str">
        <f>TRIM(PROPER(Table2[[#This Row],[Product_Name]]))</f>
        <v>Tablet</v>
      </c>
      <c r="E3291" s="1" t="str">
        <f>TRIM(PROPER(Table2[[#This Row],[Country]]))</f>
        <v>Brazil</v>
      </c>
      <c r="F3291" s="1" t="str">
        <f>TRIM(PROPER(Table2[[#This Row],[Category]]))</f>
        <v>Electronics</v>
      </c>
      <c r="G3291" s="1" t="str">
        <f>TRIM(PROPER(Table2[[#This Row],[Brand]]))</f>
        <v>Canon</v>
      </c>
      <c r="H3291" s="1">
        <f>Table2[[#This Row],[Supplier_ID]]</f>
        <v>1043</v>
      </c>
      <c r="I3291" s="1">
        <f>Table2[[#This Row],[Market_Price]]</f>
        <v>410.27</v>
      </c>
      <c r="J3291" s="1">
        <f>Table2[[#This Row],[Selling_Price]]</f>
        <v>537.12</v>
      </c>
      <c r="K3291" s="1">
        <f>Table2[[#This Row],[Quantity]]</f>
        <v>194</v>
      </c>
      <c r="L3291" s="1" t="str">
        <f>IF(ISBLANK(Table2[[#This Row],[Status]]), "No Data Entered", IFERROR(Table2[[#This Row],[Status]], "No Data Entered"))</f>
        <v>Ongoing</v>
      </c>
    </row>
    <row r="3292" spans="1:12" x14ac:dyDescent="0.3">
      <c r="A3292" s="1" t="str">
        <f>Table2[[#This Row],[Product_ID]]</f>
        <v>PRO9384</v>
      </c>
      <c r="B3292" s="1" t="str">
        <f>Table2[[#This Row],[Customer_ID]]</f>
        <v>CUST42148</v>
      </c>
      <c r="C3292" s="14" t="str">
        <f>Table2[[#This Row],[Date]]</f>
        <v>18/11/2020</v>
      </c>
      <c r="D3292" s="1" t="str">
        <f>TRIM(PROPER(Table2[[#This Row],[Product_Name]]))</f>
        <v>Camera</v>
      </c>
      <c r="E3292" s="1" t="str">
        <f>TRIM(PROPER(Table2[[#This Row],[Country]]))</f>
        <v>Uk</v>
      </c>
      <c r="F3292" s="1" t="str">
        <f>TRIM(PROPER(Table2[[#This Row],[Category]]))</f>
        <v>Wearables</v>
      </c>
      <c r="G3292" s="1" t="str">
        <f>TRIM(PROPER(Table2[[#This Row],[Brand]]))</f>
        <v>Canon</v>
      </c>
      <c r="H3292" s="1">
        <f>Table2[[#This Row],[Supplier_ID]]</f>
        <v>1020</v>
      </c>
      <c r="I3292" s="1">
        <f>Table2[[#This Row],[Market_Price]]</f>
        <v>1263.82</v>
      </c>
      <c r="J3292" s="1">
        <f>Table2[[#This Row],[Selling_Price]]</f>
        <v>1973.55</v>
      </c>
      <c r="K3292" s="1">
        <f>Table2[[#This Row],[Quantity]]</f>
        <v>117</v>
      </c>
      <c r="L3292" s="1" t="str">
        <f>IF(ISBLANK(Table2[[#This Row],[Status]]), "No Data Entered", IFERROR(Table2[[#This Row],[Status]], "No Data Entered"))</f>
        <v>Ongoing</v>
      </c>
    </row>
    <row r="3293" spans="1:12" x14ac:dyDescent="0.3">
      <c r="A3293" s="1" t="str">
        <f>Table2[[#This Row],[Product_ID]]</f>
        <v>PRO9602</v>
      </c>
      <c r="B3293" s="1" t="str">
        <f>Table2[[#This Row],[Customer_ID]]</f>
        <v>CUST42241</v>
      </c>
      <c r="C3293" s="14" t="str">
        <f>Table2[[#This Row],[Date]]</f>
        <v>26/05/2024</v>
      </c>
      <c r="D3293" s="1" t="str">
        <f>TRIM(PROPER(Table2[[#This Row],[Product_Name]]))</f>
        <v>Smartwatch</v>
      </c>
      <c r="E3293" s="1" t="str">
        <f>TRIM(PROPER(Table2[[#This Row],[Country]]))</f>
        <v>Canada</v>
      </c>
      <c r="F3293" s="1" t="str">
        <f>TRIM(PROPER(Table2[[#This Row],[Category]]))</f>
        <v>Electronics</v>
      </c>
      <c r="G3293" s="1" t="str">
        <f>TRIM(PROPER(Table2[[#This Row],[Brand]]))</f>
        <v>Sony</v>
      </c>
      <c r="H3293" s="1">
        <f>Table2[[#This Row],[Supplier_ID]]</f>
        <v>1019</v>
      </c>
      <c r="I3293" s="1">
        <f>Table2[[#This Row],[Market_Price]]</f>
        <v>1492.6</v>
      </c>
      <c r="J3293" s="1">
        <f>Table2[[#This Row],[Selling_Price]]</f>
        <v>2885.8</v>
      </c>
      <c r="K3293" s="1">
        <f>Table2[[#This Row],[Quantity]]</f>
        <v>219</v>
      </c>
      <c r="L3293" s="1" t="str">
        <f>IF(ISBLANK(Table2[[#This Row],[Status]]), "No Data Entered", IFERROR(Table2[[#This Row],[Status]], "No Data Entered"))</f>
        <v>Ongoing</v>
      </c>
    </row>
    <row r="3294" spans="1:12" x14ac:dyDescent="0.3">
      <c r="A3294" s="1" t="str">
        <f>Table2[[#This Row],[Product_ID]]</f>
        <v>PRO3793</v>
      </c>
      <c r="B3294" s="1" t="str">
        <f>Table2[[#This Row],[Customer_ID]]</f>
        <v>CUST42259</v>
      </c>
      <c r="C3294" s="14" t="str">
        <f>Table2[[#This Row],[Date]]</f>
        <v>15/05/2020</v>
      </c>
      <c r="D3294" s="1" t="str">
        <f>TRIM(PROPER(Table2[[#This Row],[Product_Name]]))</f>
        <v>Camera</v>
      </c>
      <c r="E3294" s="1" t="str">
        <f>TRIM(PROPER(Table2[[#This Row],[Country]]))</f>
        <v>Australia</v>
      </c>
      <c r="F3294" s="1" t="str">
        <f>TRIM(PROPER(Table2[[#This Row],[Category]]))</f>
        <v>Office Supplies</v>
      </c>
      <c r="G3294" s="1" t="str">
        <f>TRIM(PROPER(Table2[[#This Row],[Brand]]))</f>
        <v>Dell</v>
      </c>
      <c r="H3294" s="1">
        <f>Table2[[#This Row],[Supplier_ID]]</f>
        <v>1040</v>
      </c>
      <c r="I3294" s="1">
        <f>Table2[[#This Row],[Market_Price]]</f>
        <v>474.57</v>
      </c>
      <c r="J3294" s="1">
        <f>Table2[[#This Row],[Selling_Price]]</f>
        <v>611.71</v>
      </c>
      <c r="K3294" s="1">
        <f>Table2[[#This Row],[Quantity]]</f>
        <v>292</v>
      </c>
      <c r="L3294" s="1" t="str">
        <f>IF(ISBLANK(Table2[[#This Row],[Status]]), "No Data Entered", IFERROR(Table2[[#This Row],[Status]], "No Data Entered"))</f>
        <v>Ongoing</v>
      </c>
    </row>
    <row r="3295" spans="1:12" x14ac:dyDescent="0.3">
      <c r="A3295" s="1" t="str">
        <f>Table2[[#This Row],[Product_ID]]</f>
        <v>PRO3019</v>
      </c>
      <c r="B3295" s="1" t="str">
        <f>Table2[[#This Row],[Customer_ID]]</f>
        <v>CUST42379</v>
      </c>
      <c r="C3295" s="14" t="str">
        <f>Table2[[#This Row],[Date]]</f>
        <v>29/05/2021</v>
      </c>
      <c r="D3295" s="1" t="str">
        <f>TRIM(PROPER(Table2[[#This Row],[Product_Name]]))</f>
        <v>Tablet</v>
      </c>
      <c r="E3295" s="1" t="str">
        <f>TRIM(PROPER(Table2[[#This Row],[Country]]))</f>
        <v>France</v>
      </c>
      <c r="F3295" s="1" t="str">
        <f>TRIM(PROPER(Table2[[#This Row],[Category]]))</f>
        <v>Computers</v>
      </c>
      <c r="G3295" s="1" t="str">
        <f>TRIM(PROPER(Table2[[#This Row],[Brand]]))</f>
        <v>Lenovo</v>
      </c>
      <c r="H3295" s="1">
        <f>Table2[[#This Row],[Supplier_ID]]</f>
        <v>1096</v>
      </c>
      <c r="I3295" s="1">
        <f>Table2[[#This Row],[Market_Price]]</f>
        <v>536.27</v>
      </c>
      <c r="J3295" s="1">
        <f>Table2[[#This Row],[Selling_Price]]</f>
        <v>1043.3399999999999</v>
      </c>
      <c r="K3295" s="1">
        <f>Table2[[#This Row],[Quantity]]</f>
        <v>234</v>
      </c>
      <c r="L3295" s="1" t="str">
        <f>IF(ISBLANK(Table2[[#This Row],[Status]]), "No Data Entered", IFERROR(Table2[[#This Row],[Status]], "No Data Entered"))</f>
        <v>Ongoing</v>
      </c>
    </row>
    <row r="3296" spans="1:12" x14ac:dyDescent="0.3">
      <c r="A3296" s="1" t="str">
        <f>Table2[[#This Row],[Product_ID]]</f>
        <v>PRO3788</v>
      </c>
      <c r="B3296" s="1" t="str">
        <f>Table2[[#This Row],[Customer_ID]]</f>
        <v>CUST42413</v>
      </c>
      <c r="C3296" s="14" t="str">
        <f>Table2[[#This Row],[Date]]</f>
        <v>12/09/2021</v>
      </c>
      <c r="D3296" s="1" t="str">
        <f>TRIM(PROPER(Table2[[#This Row],[Product_Name]]))</f>
        <v>Headphones</v>
      </c>
      <c r="E3296" s="1" t="str">
        <f>TRIM(PROPER(Table2[[#This Row],[Country]]))</f>
        <v>Germany</v>
      </c>
      <c r="F3296" s="1" t="str">
        <f>TRIM(PROPER(Table2[[#This Row],[Category]]))</f>
        <v>Electronics</v>
      </c>
      <c r="G3296" s="1" t="str">
        <f>TRIM(PROPER(Table2[[#This Row],[Brand]]))</f>
        <v>Apple</v>
      </c>
      <c r="H3296" s="1">
        <f>Table2[[#This Row],[Supplier_ID]]</f>
        <v>1084</v>
      </c>
      <c r="I3296" s="1">
        <f>Table2[[#This Row],[Market_Price]]</f>
        <v>342.65</v>
      </c>
      <c r="J3296" s="1">
        <f>Table2[[#This Row],[Selling_Price]]</f>
        <v>485.4</v>
      </c>
      <c r="K3296" s="1">
        <f>Table2[[#This Row],[Quantity]]</f>
        <v>63</v>
      </c>
      <c r="L3296" s="1" t="str">
        <f>IF(ISBLANK(Table2[[#This Row],[Status]]), "No Data Entered", IFERROR(Table2[[#This Row],[Status]], "No Data Entered"))</f>
        <v>Ongoing</v>
      </c>
    </row>
    <row r="3297" spans="1:12" x14ac:dyDescent="0.3">
      <c r="A3297" s="1" t="str">
        <f>Table2[[#This Row],[Product_ID]]</f>
        <v>PRO9623</v>
      </c>
      <c r="B3297" s="1" t="str">
        <f>Table2[[#This Row],[Customer_ID]]</f>
        <v>CUST42534</v>
      </c>
      <c r="C3297" s="14" t="str">
        <f>Table2[[#This Row],[Date]]</f>
        <v>18/10/2024</v>
      </c>
      <c r="D3297" s="1" t="str">
        <f>TRIM(PROPER(Table2[[#This Row],[Product_Name]]))</f>
        <v>Keyboard</v>
      </c>
      <c r="E3297" s="1" t="str">
        <f>TRIM(PROPER(Table2[[#This Row],[Country]]))</f>
        <v>Usa</v>
      </c>
      <c r="F3297" s="1" t="str">
        <f>TRIM(PROPER(Table2[[#This Row],[Category]]))</f>
        <v>Electronics</v>
      </c>
      <c r="G3297" s="1" t="str">
        <f>TRIM(PROPER(Table2[[#This Row],[Brand]]))</f>
        <v>Lenovo</v>
      </c>
      <c r="H3297" s="1">
        <f>Table2[[#This Row],[Supplier_ID]]</f>
        <v>1049</v>
      </c>
      <c r="I3297" s="1">
        <f>Table2[[#This Row],[Market_Price]]</f>
        <v>979.08</v>
      </c>
      <c r="J3297" s="1">
        <f>Table2[[#This Row],[Selling_Price]]</f>
        <v>1873.8</v>
      </c>
      <c r="K3297" s="1">
        <f>Table2[[#This Row],[Quantity]]</f>
        <v>329</v>
      </c>
      <c r="L3297" s="1" t="str">
        <f>IF(ISBLANK(Table2[[#This Row],[Status]]), "No Data Entered", IFERROR(Table2[[#This Row],[Status]], "No Data Entered"))</f>
        <v>Ongoing</v>
      </c>
    </row>
    <row r="3298" spans="1:12" x14ac:dyDescent="0.3">
      <c r="A3298" s="1" t="str">
        <f>Table2[[#This Row],[Product_ID]]</f>
        <v>PRO9965</v>
      </c>
      <c r="B3298" s="1" t="str">
        <f>Table2[[#This Row],[Customer_ID]]</f>
        <v>CUST42694</v>
      </c>
      <c r="C3298" s="14" t="str">
        <f>Table2[[#This Row],[Date]]</f>
        <v>25/03/2022</v>
      </c>
      <c r="D3298" s="1" t="str">
        <f>TRIM(PROPER(Table2[[#This Row],[Product_Name]]))</f>
        <v>Printer</v>
      </c>
      <c r="E3298" s="1" t="str">
        <f>TRIM(PROPER(Table2[[#This Row],[Country]]))</f>
        <v>China</v>
      </c>
      <c r="F3298" s="1" t="str">
        <f>TRIM(PROPER(Table2[[#This Row],[Category]]))</f>
        <v>Office Supplies</v>
      </c>
      <c r="G3298" s="1" t="str">
        <f>TRIM(PROPER(Table2[[#This Row],[Brand]]))</f>
        <v>Samsung</v>
      </c>
      <c r="H3298" s="1">
        <f>Table2[[#This Row],[Supplier_ID]]</f>
        <v>1050</v>
      </c>
      <c r="I3298" s="1">
        <f>Table2[[#This Row],[Market_Price]]</f>
        <v>672.2</v>
      </c>
      <c r="J3298" s="1">
        <f>Table2[[#This Row],[Selling_Price]]</f>
        <v>1153.4100000000001</v>
      </c>
      <c r="K3298" s="1">
        <f>Table2[[#This Row],[Quantity]]</f>
        <v>365</v>
      </c>
      <c r="L3298" s="1" t="str">
        <f>IF(ISBLANK(Table2[[#This Row],[Status]]), "No Data Entered", IFERROR(Table2[[#This Row],[Status]], "No Data Entered"))</f>
        <v>Ongoing</v>
      </c>
    </row>
    <row r="3299" spans="1:12" x14ac:dyDescent="0.3">
      <c r="A3299" s="1" t="str">
        <f>Table2[[#This Row],[Product_ID]]</f>
        <v>PRO2902</v>
      </c>
      <c r="B3299" s="1" t="str">
        <f>Table2[[#This Row],[Customer_ID]]</f>
        <v>CUST42704</v>
      </c>
      <c r="C3299" s="14" t="str">
        <f>Table2[[#This Row],[Date]]</f>
        <v>14/05/2025</v>
      </c>
      <c r="D3299" s="1" t="str">
        <f>TRIM(PROPER(Table2[[#This Row],[Product_Name]]))</f>
        <v>Smartphone</v>
      </c>
      <c r="E3299" s="1" t="str">
        <f>TRIM(PROPER(Table2[[#This Row],[Country]]))</f>
        <v>Japan</v>
      </c>
      <c r="F3299" s="1" t="str">
        <f>TRIM(PROPER(Table2[[#This Row],[Category]]))</f>
        <v>Accessories</v>
      </c>
      <c r="G3299" s="1" t="str">
        <f>TRIM(PROPER(Table2[[#This Row],[Brand]]))</f>
        <v>Microsoft</v>
      </c>
      <c r="H3299" s="1">
        <f>Table2[[#This Row],[Supplier_ID]]</f>
        <v>1038</v>
      </c>
      <c r="I3299" s="1">
        <f>Table2[[#This Row],[Market_Price]]</f>
        <v>1457.43</v>
      </c>
      <c r="J3299" s="1">
        <f>Table2[[#This Row],[Selling_Price]]</f>
        <v>2598.58</v>
      </c>
      <c r="K3299" s="1">
        <f>Table2[[#This Row],[Quantity]]</f>
        <v>43</v>
      </c>
      <c r="L3299" s="1" t="str">
        <f>IF(ISBLANK(Table2[[#This Row],[Status]]), "No Data Entered", IFERROR(Table2[[#This Row],[Status]], "No Data Entered"))</f>
        <v>Ongoing</v>
      </c>
    </row>
    <row r="3300" spans="1:12" x14ac:dyDescent="0.3">
      <c r="A3300" s="1" t="str">
        <f>Table2[[#This Row],[Product_ID]]</f>
        <v>PRO9236</v>
      </c>
      <c r="B3300" s="1" t="str">
        <f>Table2[[#This Row],[Customer_ID]]</f>
        <v>CUST42764</v>
      </c>
      <c r="C3300" s="14" t="str">
        <f>Table2[[#This Row],[Date]]</f>
        <v>09/02/2020</v>
      </c>
      <c r="D3300" s="1" t="str">
        <f>TRIM(PROPER(Table2[[#This Row],[Product_Name]]))</f>
        <v>Camera</v>
      </c>
      <c r="E3300" s="1" t="str">
        <f>TRIM(PROPER(Table2[[#This Row],[Country]]))</f>
        <v>Uk</v>
      </c>
      <c r="F3300" s="1" t="str">
        <f>TRIM(PROPER(Table2[[#This Row],[Category]]))</f>
        <v>Electronics</v>
      </c>
      <c r="G3300" s="1" t="str">
        <f>TRIM(PROPER(Table2[[#This Row],[Brand]]))</f>
        <v>Microsoft</v>
      </c>
      <c r="H3300" s="1">
        <f>Table2[[#This Row],[Supplier_ID]]</f>
        <v>1035</v>
      </c>
      <c r="I3300" s="1">
        <f>Table2[[#This Row],[Market_Price]]</f>
        <v>1594.71</v>
      </c>
      <c r="J3300" s="1">
        <f>Table2[[#This Row],[Selling_Price]]</f>
        <v>2864.03</v>
      </c>
      <c r="K3300" s="1">
        <f>Table2[[#This Row],[Quantity]]</f>
        <v>3</v>
      </c>
      <c r="L3300" s="1" t="str">
        <f>IF(ISBLANK(Table2[[#This Row],[Status]]), "No Data Entered", IFERROR(Table2[[#This Row],[Status]], "No Data Entered"))</f>
        <v>Ongoing</v>
      </c>
    </row>
    <row r="3301" spans="1:12" x14ac:dyDescent="0.3">
      <c r="A3301" s="1" t="str">
        <f>Table2[[#This Row],[Product_ID]]</f>
        <v>PRO7039</v>
      </c>
      <c r="B3301" s="1" t="str">
        <f>Table2[[#This Row],[Customer_ID]]</f>
        <v>CUST42780</v>
      </c>
      <c r="C3301" s="14" t="str">
        <f>Table2[[#This Row],[Date]]</f>
        <v>01/11/2022</v>
      </c>
      <c r="D3301" s="1" t="str">
        <f>TRIM(PROPER(Table2[[#This Row],[Product_Name]]))</f>
        <v>Monitor</v>
      </c>
      <c r="E3301" s="1" t="str">
        <f>TRIM(PROPER(Table2[[#This Row],[Country]]))</f>
        <v>China</v>
      </c>
      <c r="F3301" s="1" t="str">
        <f>TRIM(PROPER(Table2[[#This Row],[Category]]))</f>
        <v>Wearables</v>
      </c>
      <c r="G3301" s="1" t="str">
        <f>TRIM(PROPER(Table2[[#This Row],[Brand]]))</f>
        <v>Apple</v>
      </c>
      <c r="H3301" s="1">
        <f>Table2[[#This Row],[Supplier_ID]]</f>
        <v>1030</v>
      </c>
      <c r="I3301" s="1">
        <f>Table2[[#This Row],[Market_Price]]</f>
        <v>481.17</v>
      </c>
      <c r="J3301" s="1">
        <f>Table2[[#This Row],[Selling_Price]]</f>
        <v>645.1</v>
      </c>
      <c r="K3301" s="1">
        <f>Table2[[#This Row],[Quantity]]</f>
        <v>218</v>
      </c>
      <c r="L3301" s="1" t="str">
        <f>IF(ISBLANK(Table2[[#This Row],[Status]]), "No Data Entered", IFERROR(Table2[[#This Row],[Status]], "No Data Entered"))</f>
        <v>Ongoing</v>
      </c>
    </row>
    <row r="3302" spans="1:12" x14ac:dyDescent="0.3">
      <c r="A3302" s="1" t="str">
        <f>Table2[[#This Row],[Product_ID]]</f>
        <v>PRO9472</v>
      </c>
      <c r="B3302" s="1" t="str">
        <f>Table2[[#This Row],[Customer_ID]]</f>
        <v>CUST42822</v>
      </c>
      <c r="C3302" s="14" t="str">
        <f>Table2[[#This Row],[Date]]</f>
        <v>07/12/2022</v>
      </c>
      <c r="D3302" s="1" t="str">
        <f>TRIM(PROPER(Table2[[#This Row],[Product_Name]]))</f>
        <v>Printer</v>
      </c>
      <c r="E3302" s="1" t="str">
        <f>TRIM(PROPER(Table2[[#This Row],[Country]]))</f>
        <v>Germany</v>
      </c>
      <c r="F3302" s="1" t="str">
        <f>TRIM(PROPER(Table2[[#This Row],[Category]]))</f>
        <v>Computers</v>
      </c>
      <c r="G3302" s="1" t="str">
        <f>TRIM(PROPER(Table2[[#This Row],[Brand]]))</f>
        <v>Logitech</v>
      </c>
      <c r="H3302" s="1">
        <f>Table2[[#This Row],[Supplier_ID]]</f>
        <v>1046</v>
      </c>
      <c r="I3302" s="1">
        <f>Table2[[#This Row],[Market_Price]]</f>
        <v>193.6</v>
      </c>
      <c r="J3302" s="1">
        <f>Table2[[#This Row],[Selling_Price]]</f>
        <v>234.65</v>
      </c>
      <c r="K3302" s="1">
        <f>Table2[[#This Row],[Quantity]]</f>
        <v>187</v>
      </c>
      <c r="L3302" s="1" t="str">
        <f>IF(ISBLANK(Table2[[#This Row],[Status]]), "No Data Entered", IFERROR(Table2[[#This Row],[Status]], "No Data Entered"))</f>
        <v>Ongoing</v>
      </c>
    </row>
    <row r="3303" spans="1:12" x14ac:dyDescent="0.3">
      <c r="A3303" s="1" t="str">
        <f>Table2[[#This Row],[Product_ID]]</f>
        <v>PRO2787</v>
      </c>
      <c r="B3303" s="1" t="str">
        <f>Table2[[#This Row],[Customer_ID]]</f>
        <v>CUST42842</v>
      </c>
      <c r="C3303" s="14" t="str">
        <f>Table2[[#This Row],[Date]]</f>
        <v>27/03/2025</v>
      </c>
      <c r="D3303" s="1" t="str">
        <f>TRIM(PROPER(Table2[[#This Row],[Product_Name]]))</f>
        <v>Mouse</v>
      </c>
      <c r="E3303" s="1" t="str">
        <f>TRIM(PROPER(Table2[[#This Row],[Country]]))</f>
        <v>Usa</v>
      </c>
      <c r="F3303" s="1" t="str">
        <f>TRIM(PROPER(Table2[[#This Row],[Category]]))</f>
        <v>Computers</v>
      </c>
      <c r="G3303" s="1" t="str">
        <f>TRIM(PROPER(Table2[[#This Row],[Brand]]))</f>
        <v>Apple</v>
      </c>
      <c r="H3303" s="1">
        <f>Table2[[#This Row],[Supplier_ID]]</f>
        <v>1042</v>
      </c>
      <c r="I3303" s="1">
        <f>Table2[[#This Row],[Market_Price]]</f>
        <v>107.55</v>
      </c>
      <c r="J3303" s="1">
        <f>Table2[[#This Row],[Selling_Price]]</f>
        <v>121.56</v>
      </c>
      <c r="K3303" s="1">
        <f>Table2[[#This Row],[Quantity]]</f>
        <v>31</v>
      </c>
      <c r="L3303" s="1" t="str">
        <f>IF(ISBLANK(Table2[[#This Row],[Status]]), "No Data Entered", IFERROR(Table2[[#This Row],[Status]], "No Data Entered"))</f>
        <v>Ongoing</v>
      </c>
    </row>
    <row r="3304" spans="1:12" x14ac:dyDescent="0.3">
      <c r="A3304" s="1" t="str">
        <f>Table2[[#This Row],[Product_ID]]</f>
        <v>PRO8794</v>
      </c>
      <c r="B3304" s="1" t="str">
        <f>Table2[[#This Row],[Customer_ID]]</f>
        <v>CUST42864</v>
      </c>
      <c r="C3304" s="14" t="str">
        <f>Table2[[#This Row],[Date]]</f>
        <v>17/01/2022</v>
      </c>
      <c r="D3304" s="1" t="str">
        <f>TRIM(PROPER(Table2[[#This Row],[Product_Name]]))</f>
        <v>Headphones</v>
      </c>
      <c r="E3304" s="1" t="str">
        <f>TRIM(PROPER(Table2[[#This Row],[Country]]))</f>
        <v>Japan</v>
      </c>
      <c r="F3304" s="1" t="str">
        <f>TRIM(PROPER(Table2[[#This Row],[Category]]))</f>
        <v>Accessories</v>
      </c>
      <c r="G3304" s="1" t="str">
        <f>TRIM(PROPER(Table2[[#This Row],[Brand]]))</f>
        <v>Dell</v>
      </c>
      <c r="H3304" s="1">
        <f>Table2[[#This Row],[Supplier_ID]]</f>
        <v>1055</v>
      </c>
      <c r="I3304" s="1">
        <f>Table2[[#This Row],[Market_Price]]</f>
        <v>480.05</v>
      </c>
      <c r="J3304" s="1">
        <f>Table2[[#This Row],[Selling_Price]]</f>
        <v>920.63</v>
      </c>
      <c r="K3304" s="1">
        <f>Table2[[#This Row],[Quantity]]</f>
        <v>302</v>
      </c>
      <c r="L3304" s="1" t="str">
        <f>IF(ISBLANK(Table2[[#This Row],[Status]]), "No Data Entered", IFERROR(Table2[[#This Row],[Status]], "No Data Entered"))</f>
        <v>Ongoing</v>
      </c>
    </row>
    <row r="3305" spans="1:12" x14ac:dyDescent="0.3">
      <c r="A3305" s="1" t="str">
        <f>Table2[[#This Row],[Product_ID]]</f>
        <v>PRO5227</v>
      </c>
      <c r="B3305" s="1" t="str">
        <f>Table2[[#This Row],[Customer_ID]]</f>
        <v>CUST42955</v>
      </c>
      <c r="C3305" s="14" t="str">
        <f>Table2[[#This Row],[Date]]</f>
        <v>11/06/2024</v>
      </c>
      <c r="D3305" s="1" t="str">
        <f>TRIM(PROPER(Table2[[#This Row],[Product_Name]]))</f>
        <v>Tablet</v>
      </c>
      <c r="E3305" s="1" t="str">
        <f>TRIM(PROPER(Table2[[#This Row],[Country]]))</f>
        <v>Australia</v>
      </c>
      <c r="F3305" s="1" t="str">
        <f>TRIM(PROPER(Table2[[#This Row],[Category]]))</f>
        <v>Computers</v>
      </c>
      <c r="G3305" s="1" t="str">
        <f>TRIM(PROPER(Table2[[#This Row],[Brand]]))</f>
        <v>Lenovo</v>
      </c>
      <c r="H3305" s="1">
        <f>Table2[[#This Row],[Supplier_ID]]</f>
        <v>1038</v>
      </c>
      <c r="I3305" s="1">
        <f>Table2[[#This Row],[Market_Price]]</f>
        <v>1674.89</v>
      </c>
      <c r="J3305" s="1">
        <f>Table2[[#This Row],[Selling_Price]]</f>
        <v>2765.09</v>
      </c>
      <c r="K3305" s="1">
        <f>Table2[[#This Row],[Quantity]]</f>
        <v>237</v>
      </c>
      <c r="L3305" s="1" t="str">
        <f>IF(ISBLANK(Table2[[#This Row],[Status]]), "No Data Entered", IFERROR(Table2[[#This Row],[Status]], "No Data Entered"))</f>
        <v>Ongoing</v>
      </c>
    </row>
    <row r="3306" spans="1:12" x14ac:dyDescent="0.3">
      <c r="A3306" s="1" t="str">
        <f>Table2[[#This Row],[Product_ID]]</f>
        <v>PRO3463</v>
      </c>
      <c r="B3306" s="1" t="str">
        <f>Table2[[#This Row],[Customer_ID]]</f>
        <v>CUST43031</v>
      </c>
      <c r="C3306" s="14" t="str">
        <f>Table2[[#This Row],[Date]]</f>
        <v>18/12/2025</v>
      </c>
      <c r="D3306" s="1" t="str">
        <f>TRIM(PROPER(Table2[[#This Row],[Product_Name]]))</f>
        <v>Monitor</v>
      </c>
      <c r="E3306" s="1" t="str">
        <f>TRIM(PROPER(Table2[[#This Row],[Country]]))</f>
        <v>France</v>
      </c>
      <c r="F3306" s="1" t="str">
        <f>TRIM(PROPER(Table2[[#This Row],[Category]]))</f>
        <v>Accessories</v>
      </c>
      <c r="G3306" s="1" t="str">
        <f>TRIM(PROPER(Table2[[#This Row],[Brand]]))</f>
        <v>Hp</v>
      </c>
      <c r="H3306" s="1">
        <f>Table2[[#This Row],[Supplier_ID]]</f>
        <v>1087</v>
      </c>
      <c r="I3306" s="1">
        <f>Table2[[#This Row],[Market_Price]]</f>
        <v>1880.31</v>
      </c>
      <c r="J3306" s="1">
        <f>Table2[[#This Row],[Selling_Price]]</f>
        <v>2537.2399999999998</v>
      </c>
      <c r="K3306" s="1">
        <f>Table2[[#This Row],[Quantity]]</f>
        <v>341</v>
      </c>
      <c r="L3306" s="1" t="str">
        <f>IF(ISBLANK(Table2[[#This Row],[Status]]), "No Data Entered", IFERROR(Table2[[#This Row],[Status]], "No Data Entered"))</f>
        <v>Ongoing</v>
      </c>
    </row>
    <row r="3307" spans="1:12" x14ac:dyDescent="0.3">
      <c r="A3307" s="1" t="str">
        <f>Table2[[#This Row],[Product_ID]]</f>
        <v>PRO6923</v>
      </c>
      <c r="B3307" s="1" t="str">
        <f>Table2[[#This Row],[Customer_ID]]</f>
        <v>CUST43050</v>
      </c>
      <c r="C3307" s="14" t="str">
        <f>Table2[[#This Row],[Date]]</f>
        <v>30/05/2024</v>
      </c>
      <c r="D3307" s="1" t="str">
        <f>TRIM(PROPER(Table2[[#This Row],[Product_Name]]))</f>
        <v>Smartwatch</v>
      </c>
      <c r="E3307" s="1" t="str">
        <f>TRIM(PROPER(Table2[[#This Row],[Country]]))</f>
        <v>Australia</v>
      </c>
      <c r="F3307" s="1" t="str">
        <f>TRIM(PROPER(Table2[[#This Row],[Category]]))</f>
        <v>Accessories</v>
      </c>
      <c r="G3307" s="1" t="str">
        <f>TRIM(PROPER(Table2[[#This Row],[Brand]]))</f>
        <v>Logitech</v>
      </c>
      <c r="H3307" s="1">
        <f>Table2[[#This Row],[Supplier_ID]]</f>
        <v>1064</v>
      </c>
      <c r="I3307" s="1">
        <f>Table2[[#This Row],[Market_Price]]</f>
        <v>1030.1400000000001</v>
      </c>
      <c r="J3307" s="1">
        <f>Table2[[#This Row],[Selling_Price]]</f>
        <v>1393.44</v>
      </c>
      <c r="K3307" s="1">
        <f>Table2[[#This Row],[Quantity]]</f>
        <v>153</v>
      </c>
      <c r="L3307" s="1" t="str">
        <f>IF(ISBLANK(Table2[[#This Row],[Status]]), "No Data Entered", IFERROR(Table2[[#This Row],[Status]], "No Data Entered"))</f>
        <v>Ongoing</v>
      </c>
    </row>
    <row r="3308" spans="1:12" x14ac:dyDescent="0.3">
      <c r="A3308" s="1" t="str">
        <f>Table2[[#This Row],[Product_ID]]</f>
        <v>PRO2401</v>
      </c>
      <c r="B3308" s="1" t="str">
        <f>Table2[[#This Row],[Customer_ID]]</f>
        <v>CUST43110</v>
      </c>
      <c r="C3308" s="14" t="str">
        <f>Table2[[#This Row],[Date]]</f>
        <v>12/05/2021</v>
      </c>
      <c r="D3308" s="1" t="str">
        <f>TRIM(PROPER(Table2[[#This Row],[Product_Name]]))</f>
        <v>Laptop</v>
      </c>
      <c r="E3308" s="1" t="str">
        <f>TRIM(PROPER(Table2[[#This Row],[Country]]))</f>
        <v>Brazil</v>
      </c>
      <c r="F3308" s="1" t="str">
        <f>TRIM(PROPER(Table2[[#This Row],[Category]]))</f>
        <v>Electronics</v>
      </c>
      <c r="G3308" s="1" t="str">
        <f>TRIM(PROPER(Table2[[#This Row],[Brand]]))</f>
        <v>Canon</v>
      </c>
      <c r="H3308" s="1">
        <f>Table2[[#This Row],[Supplier_ID]]</f>
        <v>1029</v>
      </c>
      <c r="I3308" s="1">
        <f>Table2[[#This Row],[Market_Price]]</f>
        <v>513.58000000000004</v>
      </c>
      <c r="J3308" s="1">
        <f>Table2[[#This Row],[Selling_Price]]</f>
        <v>1008.58</v>
      </c>
      <c r="K3308" s="1">
        <f>Table2[[#This Row],[Quantity]]</f>
        <v>145</v>
      </c>
      <c r="L3308" s="1" t="str">
        <f>IF(ISBLANK(Table2[[#This Row],[Status]]), "No Data Entered", IFERROR(Table2[[#This Row],[Status]], "No Data Entered"))</f>
        <v>Ongoing</v>
      </c>
    </row>
    <row r="3309" spans="1:12" x14ac:dyDescent="0.3">
      <c r="A3309" s="1" t="str">
        <f>Table2[[#This Row],[Product_ID]]</f>
        <v>PRO3285</v>
      </c>
      <c r="B3309" s="1" t="str">
        <f>Table2[[#This Row],[Customer_ID]]</f>
        <v>CUST43123</v>
      </c>
      <c r="C3309" s="14" t="str">
        <f>Table2[[#This Row],[Date]]</f>
        <v>26/08/2020</v>
      </c>
      <c r="D3309" s="1" t="str">
        <f>TRIM(PROPER(Table2[[#This Row],[Product_Name]]))</f>
        <v>Laptop</v>
      </c>
      <c r="E3309" s="1" t="str">
        <f>TRIM(PROPER(Table2[[#This Row],[Country]]))</f>
        <v>Germany</v>
      </c>
      <c r="F3309" s="1" t="str">
        <f>TRIM(PROPER(Table2[[#This Row],[Category]]))</f>
        <v>Electronics</v>
      </c>
      <c r="G3309" s="1" t="str">
        <f>TRIM(PROPER(Table2[[#This Row],[Brand]]))</f>
        <v>Samsung</v>
      </c>
      <c r="H3309" s="1">
        <f>Table2[[#This Row],[Supplier_ID]]</f>
        <v>1087</v>
      </c>
      <c r="I3309" s="1">
        <f>Table2[[#This Row],[Market_Price]]</f>
        <v>1048.5</v>
      </c>
      <c r="J3309" s="1">
        <f>Table2[[#This Row],[Selling_Price]]</f>
        <v>1176.49</v>
      </c>
      <c r="K3309" s="1">
        <f>Table2[[#This Row],[Quantity]]</f>
        <v>214</v>
      </c>
      <c r="L3309" s="1" t="str">
        <f>IF(ISBLANK(Table2[[#This Row],[Status]]), "No Data Entered", IFERROR(Table2[[#This Row],[Status]], "No Data Entered"))</f>
        <v>Ongoing</v>
      </c>
    </row>
    <row r="3310" spans="1:12" x14ac:dyDescent="0.3">
      <c r="A3310" s="1" t="str">
        <f>Table2[[#This Row],[Product_ID]]</f>
        <v>PRO8344</v>
      </c>
      <c r="B3310" s="1" t="str">
        <f>Table2[[#This Row],[Customer_ID]]</f>
        <v>CUST43171</v>
      </c>
      <c r="C3310" s="14" t="str">
        <f>Table2[[#This Row],[Date]]</f>
        <v>22/02/2023</v>
      </c>
      <c r="D3310" s="1" t="str">
        <f>TRIM(PROPER(Table2[[#This Row],[Product_Name]]))</f>
        <v>Keyboard</v>
      </c>
      <c r="E3310" s="1" t="str">
        <f>TRIM(PROPER(Table2[[#This Row],[Country]]))</f>
        <v>China</v>
      </c>
      <c r="F3310" s="1" t="str">
        <f>TRIM(PROPER(Table2[[#This Row],[Category]]))</f>
        <v>Computers</v>
      </c>
      <c r="G3310" s="1" t="str">
        <f>TRIM(PROPER(Table2[[#This Row],[Brand]]))</f>
        <v>Dell</v>
      </c>
      <c r="H3310" s="1">
        <f>Table2[[#This Row],[Supplier_ID]]</f>
        <v>1066</v>
      </c>
      <c r="I3310" s="1">
        <f>Table2[[#This Row],[Market_Price]]</f>
        <v>1786.41</v>
      </c>
      <c r="J3310" s="1">
        <f>Table2[[#This Row],[Selling_Price]]</f>
        <v>2931.66</v>
      </c>
      <c r="K3310" s="1">
        <f>Table2[[#This Row],[Quantity]]</f>
        <v>288</v>
      </c>
      <c r="L3310" s="1" t="str">
        <f>IF(ISBLANK(Table2[[#This Row],[Status]]), "No Data Entered", IFERROR(Table2[[#This Row],[Status]], "No Data Entered"))</f>
        <v>Ongoing</v>
      </c>
    </row>
    <row r="3311" spans="1:12" x14ac:dyDescent="0.3">
      <c r="A3311" s="1" t="str">
        <f>Table2[[#This Row],[Product_ID]]</f>
        <v>PRO1368</v>
      </c>
      <c r="B3311" s="1" t="str">
        <f>Table2[[#This Row],[Customer_ID]]</f>
        <v>CUST43182</v>
      </c>
      <c r="C3311" s="14" t="str">
        <f>Table2[[#This Row],[Date]]</f>
        <v>04/11/2025</v>
      </c>
      <c r="D3311" s="1" t="str">
        <f>TRIM(PROPER(Table2[[#This Row],[Product_Name]]))</f>
        <v>Smartphone</v>
      </c>
      <c r="E3311" s="1" t="str">
        <f>TRIM(PROPER(Table2[[#This Row],[Country]]))</f>
        <v>India</v>
      </c>
      <c r="F3311" s="1" t="str">
        <f>TRIM(PROPER(Table2[[#This Row],[Category]]))</f>
        <v>Office Supplies</v>
      </c>
      <c r="G3311" s="1" t="str">
        <f>TRIM(PROPER(Table2[[#This Row],[Brand]]))</f>
        <v>Microsoft</v>
      </c>
      <c r="H3311" s="1">
        <f>Table2[[#This Row],[Supplier_ID]]</f>
        <v>1037</v>
      </c>
      <c r="I3311" s="1">
        <f>Table2[[#This Row],[Market_Price]]</f>
        <v>266.42</v>
      </c>
      <c r="J3311" s="1">
        <f>Table2[[#This Row],[Selling_Price]]</f>
        <v>494.71</v>
      </c>
      <c r="K3311" s="1">
        <f>Table2[[#This Row],[Quantity]]</f>
        <v>490</v>
      </c>
      <c r="L3311" s="1" t="str">
        <f>IF(ISBLANK(Table2[[#This Row],[Status]]), "No Data Entered", IFERROR(Table2[[#This Row],[Status]], "No Data Entered"))</f>
        <v>Ongoing</v>
      </c>
    </row>
    <row r="3312" spans="1:12" x14ac:dyDescent="0.3">
      <c r="A3312" s="1" t="str">
        <f>Table2[[#This Row],[Product_ID]]</f>
        <v>PRO4067</v>
      </c>
      <c r="B3312" s="1" t="str">
        <f>Table2[[#This Row],[Customer_ID]]</f>
        <v>CUST43242</v>
      </c>
      <c r="C3312" s="14" t="str">
        <f>Table2[[#This Row],[Date]]</f>
        <v>31/12/2021</v>
      </c>
      <c r="D3312" s="1" t="str">
        <f>TRIM(PROPER(Table2[[#This Row],[Product_Name]]))</f>
        <v>Mouse</v>
      </c>
      <c r="E3312" s="1" t="str">
        <f>TRIM(PROPER(Table2[[#This Row],[Country]]))</f>
        <v>Japan</v>
      </c>
      <c r="F3312" s="1" t="str">
        <f>TRIM(PROPER(Table2[[#This Row],[Category]]))</f>
        <v>Accessories</v>
      </c>
      <c r="G3312" s="1" t="str">
        <f>TRIM(PROPER(Table2[[#This Row],[Brand]]))</f>
        <v>Lenovo</v>
      </c>
      <c r="H3312" s="1">
        <f>Table2[[#This Row],[Supplier_ID]]</f>
        <v>1013</v>
      </c>
      <c r="I3312" s="1">
        <f>Table2[[#This Row],[Market_Price]]</f>
        <v>1777.66</v>
      </c>
      <c r="J3312" s="1">
        <f>Table2[[#This Row],[Selling_Price]]</f>
        <v>2258.62</v>
      </c>
      <c r="K3312" s="1">
        <f>Table2[[#This Row],[Quantity]]</f>
        <v>31</v>
      </c>
      <c r="L3312" s="1" t="str">
        <f>IF(ISBLANK(Table2[[#This Row],[Status]]), "No Data Entered", IFERROR(Table2[[#This Row],[Status]], "No Data Entered"))</f>
        <v>Ongoing</v>
      </c>
    </row>
    <row r="3313" spans="1:12" x14ac:dyDescent="0.3">
      <c r="A3313" s="1" t="str">
        <f>Table2[[#This Row],[Product_ID]]</f>
        <v>PRO6650</v>
      </c>
      <c r="B3313" s="1" t="str">
        <f>Table2[[#This Row],[Customer_ID]]</f>
        <v>CUST43265</v>
      </c>
      <c r="C3313" s="14" t="str">
        <f>Table2[[#This Row],[Date]]</f>
        <v>12/12/2021</v>
      </c>
      <c r="D3313" s="1" t="str">
        <f>TRIM(PROPER(Table2[[#This Row],[Product_Name]]))</f>
        <v>Headphones</v>
      </c>
      <c r="E3313" s="1" t="str">
        <f>TRIM(PROPER(Table2[[#This Row],[Country]]))</f>
        <v>Japan</v>
      </c>
      <c r="F3313" s="1" t="str">
        <f>TRIM(PROPER(Table2[[#This Row],[Category]]))</f>
        <v>Office Supplies</v>
      </c>
      <c r="G3313" s="1" t="str">
        <f>TRIM(PROPER(Table2[[#This Row],[Brand]]))</f>
        <v>Samsung</v>
      </c>
      <c r="H3313" s="1">
        <f>Table2[[#This Row],[Supplier_ID]]</f>
        <v>1013</v>
      </c>
      <c r="I3313" s="1">
        <f>Table2[[#This Row],[Market_Price]]</f>
        <v>1053.0899999999999</v>
      </c>
      <c r="J3313" s="1">
        <f>Table2[[#This Row],[Selling_Price]]</f>
        <v>1464.58</v>
      </c>
      <c r="K3313" s="1">
        <f>Table2[[#This Row],[Quantity]]</f>
        <v>206</v>
      </c>
      <c r="L3313" s="1" t="str">
        <f>IF(ISBLANK(Table2[[#This Row],[Status]]), "No Data Entered", IFERROR(Table2[[#This Row],[Status]], "No Data Entered"))</f>
        <v>Ongoing</v>
      </c>
    </row>
    <row r="3314" spans="1:12" x14ac:dyDescent="0.3">
      <c r="A3314" s="1" t="str">
        <f>Table2[[#This Row],[Product_ID]]</f>
        <v>PRO3633</v>
      </c>
      <c r="B3314" s="1" t="str">
        <f>Table2[[#This Row],[Customer_ID]]</f>
        <v>CUST43279</v>
      </c>
      <c r="C3314" s="14" t="str">
        <f>Table2[[#This Row],[Date]]</f>
        <v>04/10/2020</v>
      </c>
      <c r="D3314" s="1" t="str">
        <f>TRIM(PROPER(Table2[[#This Row],[Product_Name]]))</f>
        <v>Tablet</v>
      </c>
      <c r="E3314" s="1" t="str">
        <f>TRIM(PROPER(Table2[[#This Row],[Country]]))</f>
        <v>Japan</v>
      </c>
      <c r="F3314" s="1" t="str">
        <f>TRIM(PROPER(Table2[[#This Row],[Category]]))</f>
        <v>Electronics</v>
      </c>
      <c r="G3314" s="1" t="str">
        <f>TRIM(PROPER(Table2[[#This Row],[Brand]]))</f>
        <v>Sony</v>
      </c>
      <c r="H3314" s="1">
        <f>Table2[[#This Row],[Supplier_ID]]</f>
        <v>1072</v>
      </c>
      <c r="I3314" s="1">
        <f>Table2[[#This Row],[Market_Price]]</f>
        <v>958.84</v>
      </c>
      <c r="J3314" s="1">
        <f>Table2[[#This Row],[Selling_Price]]</f>
        <v>1112.3599999999999</v>
      </c>
      <c r="K3314" s="1">
        <f>Table2[[#This Row],[Quantity]]</f>
        <v>156</v>
      </c>
      <c r="L3314" s="1" t="str">
        <f>IF(ISBLANK(Table2[[#This Row],[Status]]), "No Data Entered", IFERROR(Table2[[#This Row],[Status]], "No Data Entered"))</f>
        <v>Ongoing</v>
      </c>
    </row>
    <row r="3315" spans="1:12" x14ac:dyDescent="0.3">
      <c r="A3315" s="1" t="str">
        <f>Table2[[#This Row],[Product_ID]]</f>
        <v>PRO3480</v>
      </c>
      <c r="B3315" s="1" t="str">
        <f>Table2[[#This Row],[Customer_ID]]</f>
        <v>CUST43438</v>
      </c>
      <c r="C3315" s="14" t="str">
        <f>Table2[[#This Row],[Date]]</f>
        <v>19/04/2024</v>
      </c>
      <c r="D3315" s="1" t="str">
        <f>TRIM(PROPER(Table2[[#This Row],[Product_Name]]))</f>
        <v>Monitor</v>
      </c>
      <c r="E3315" s="1" t="str">
        <f>TRIM(PROPER(Table2[[#This Row],[Country]]))</f>
        <v>Usa</v>
      </c>
      <c r="F3315" s="1" t="str">
        <f>TRIM(PROPER(Table2[[#This Row],[Category]]))</f>
        <v>Computers</v>
      </c>
      <c r="G3315" s="1" t="str">
        <f>TRIM(PROPER(Table2[[#This Row],[Brand]]))</f>
        <v>Asus</v>
      </c>
      <c r="H3315" s="1">
        <f>Table2[[#This Row],[Supplier_ID]]</f>
        <v>1039</v>
      </c>
      <c r="I3315" s="1">
        <f>Table2[[#This Row],[Market_Price]]</f>
        <v>1355.76</v>
      </c>
      <c r="J3315" s="1">
        <f>Table2[[#This Row],[Selling_Price]]</f>
        <v>2297.86</v>
      </c>
      <c r="K3315" s="1">
        <f>Table2[[#This Row],[Quantity]]</f>
        <v>12</v>
      </c>
      <c r="L3315" s="1" t="str">
        <f>IF(ISBLANK(Table2[[#This Row],[Status]]), "No Data Entered", IFERROR(Table2[[#This Row],[Status]], "No Data Entered"))</f>
        <v>Ongoing</v>
      </c>
    </row>
    <row r="3316" spans="1:12" x14ac:dyDescent="0.3">
      <c r="A3316" s="1" t="str">
        <f>Table2[[#This Row],[Product_ID]]</f>
        <v>PRO5334</v>
      </c>
      <c r="B3316" s="1" t="str">
        <f>Table2[[#This Row],[Customer_ID]]</f>
        <v>CUST43543</v>
      </c>
      <c r="C3316" s="14" t="str">
        <f>Table2[[#This Row],[Date]]</f>
        <v>09/06/2024</v>
      </c>
      <c r="D3316" s="1" t="str">
        <f>TRIM(PROPER(Table2[[#This Row],[Product_Name]]))</f>
        <v>Headphones</v>
      </c>
      <c r="E3316" s="1" t="str">
        <f>TRIM(PROPER(Table2[[#This Row],[Country]]))</f>
        <v>Germany</v>
      </c>
      <c r="F3316" s="1" t="str">
        <f>TRIM(PROPER(Table2[[#This Row],[Category]]))</f>
        <v>Accessories</v>
      </c>
      <c r="G3316" s="1" t="str">
        <f>TRIM(PROPER(Table2[[#This Row],[Brand]]))</f>
        <v>Logitech</v>
      </c>
      <c r="H3316" s="1">
        <f>Table2[[#This Row],[Supplier_ID]]</f>
        <v>1018</v>
      </c>
      <c r="I3316" s="1">
        <f>Table2[[#This Row],[Market_Price]]</f>
        <v>1730.44</v>
      </c>
      <c r="J3316" s="1">
        <f>Table2[[#This Row],[Selling_Price]]</f>
        <v>3164.42</v>
      </c>
      <c r="K3316" s="1">
        <f>Table2[[#This Row],[Quantity]]</f>
        <v>350</v>
      </c>
      <c r="L3316" s="1" t="str">
        <f>IF(ISBLANK(Table2[[#This Row],[Status]]), "No Data Entered", IFERROR(Table2[[#This Row],[Status]], "No Data Entered"))</f>
        <v>Ongoing</v>
      </c>
    </row>
    <row r="3317" spans="1:12" x14ac:dyDescent="0.3">
      <c r="A3317" s="1" t="str">
        <f>Table2[[#This Row],[Product_ID]]</f>
        <v>PRO3442</v>
      </c>
      <c r="B3317" s="1" t="str">
        <f>Table2[[#This Row],[Customer_ID]]</f>
        <v>CUST43552</v>
      </c>
      <c r="C3317" s="14" t="str">
        <f>Table2[[#This Row],[Date]]</f>
        <v>05/07/2024</v>
      </c>
      <c r="D3317" s="1" t="str">
        <f>TRIM(PROPER(Table2[[#This Row],[Product_Name]]))</f>
        <v>Headphones</v>
      </c>
      <c r="E3317" s="1" t="str">
        <f>TRIM(PROPER(Table2[[#This Row],[Country]]))</f>
        <v>Canada</v>
      </c>
      <c r="F3317" s="1" t="str">
        <f>TRIM(PROPER(Table2[[#This Row],[Category]]))</f>
        <v>Computers</v>
      </c>
      <c r="G3317" s="1" t="str">
        <f>TRIM(PROPER(Table2[[#This Row],[Brand]]))</f>
        <v>Hp</v>
      </c>
      <c r="H3317" s="1">
        <f>Table2[[#This Row],[Supplier_ID]]</f>
        <v>1051</v>
      </c>
      <c r="I3317" s="1">
        <f>Table2[[#This Row],[Market_Price]]</f>
        <v>485.36</v>
      </c>
      <c r="J3317" s="1">
        <f>Table2[[#This Row],[Selling_Price]]</f>
        <v>832.09</v>
      </c>
      <c r="K3317" s="1">
        <f>Table2[[#This Row],[Quantity]]</f>
        <v>232</v>
      </c>
      <c r="L3317" s="1" t="str">
        <f>IF(ISBLANK(Table2[[#This Row],[Status]]), "No Data Entered", IFERROR(Table2[[#This Row],[Status]], "No Data Entered"))</f>
        <v>Ongoing</v>
      </c>
    </row>
    <row r="3318" spans="1:12" x14ac:dyDescent="0.3">
      <c r="A3318" s="1" t="str">
        <f>Table2[[#This Row],[Product_ID]]</f>
        <v>PRO7622</v>
      </c>
      <c r="B3318" s="1" t="str">
        <f>Table2[[#This Row],[Customer_ID]]</f>
        <v>CUST43605</v>
      </c>
      <c r="C3318" s="14" t="str">
        <f>Table2[[#This Row],[Date]]</f>
        <v>11/01/2023</v>
      </c>
      <c r="D3318" s="1" t="str">
        <f>TRIM(PROPER(Table2[[#This Row],[Product_Name]]))</f>
        <v>Keyboard</v>
      </c>
      <c r="E3318" s="1" t="str">
        <f>TRIM(PROPER(Table2[[#This Row],[Country]]))</f>
        <v>Uk</v>
      </c>
      <c r="F3318" s="1" t="str">
        <f>TRIM(PROPER(Table2[[#This Row],[Category]]))</f>
        <v>Wearables</v>
      </c>
      <c r="G3318" s="1" t="str">
        <f>TRIM(PROPER(Table2[[#This Row],[Brand]]))</f>
        <v>Microsoft</v>
      </c>
      <c r="H3318" s="1">
        <f>Table2[[#This Row],[Supplier_ID]]</f>
        <v>1047</v>
      </c>
      <c r="I3318" s="1">
        <f>Table2[[#This Row],[Market_Price]]</f>
        <v>401.59</v>
      </c>
      <c r="J3318" s="1">
        <f>Table2[[#This Row],[Selling_Price]]</f>
        <v>445.92</v>
      </c>
      <c r="K3318" s="1">
        <f>Table2[[#This Row],[Quantity]]</f>
        <v>273</v>
      </c>
      <c r="L3318" s="1" t="str">
        <f>IF(ISBLANK(Table2[[#This Row],[Status]]), "No Data Entered", IFERROR(Table2[[#This Row],[Status]], "No Data Entered"))</f>
        <v>Ongoing</v>
      </c>
    </row>
    <row r="3319" spans="1:12" x14ac:dyDescent="0.3">
      <c r="A3319" s="1" t="str">
        <f>Table2[[#This Row],[Product_ID]]</f>
        <v>PRO8387</v>
      </c>
      <c r="B3319" s="1" t="str">
        <f>Table2[[#This Row],[Customer_ID]]</f>
        <v>CUST43695</v>
      </c>
      <c r="C3319" s="14" t="str">
        <f>Table2[[#This Row],[Date]]</f>
        <v>24/05/2022</v>
      </c>
      <c r="D3319" s="1" t="str">
        <f>TRIM(PROPER(Table2[[#This Row],[Product_Name]]))</f>
        <v>Smartwatch</v>
      </c>
      <c r="E3319" s="1" t="str">
        <f>TRIM(PROPER(Table2[[#This Row],[Country]]))</f>
        <v>China</v>
      </c>
      <c r="F3319" s="1" t="str">
        <f>TRIM(PROPER(Table2[[#This Row],[Category]]))</f>
        <v>Wearables</v>
      </c>
      <c r="G3319" s="1" t="str">
        <f>TRIM(PROPER(Table2[[#This Row],[Brand]]))</f>
        <v>Hp</v>
      </c>
      <c r="H3319" s="1">
        <f>Table2[[#This Row],[Supplier_ID]]</f>
        <v>1033</v>
      </c>
      <c r="I3319" s="1">
        <f>Table2[[#This Row],[Market_Price]]</f>
        <v>53.58</v>
      </c>
      <c r="J3319" s="1">
        <f>Table2[[#This Row],[Selling_Price]]</f>
        <v>59.02</v>
      </c>
      <c r="K3319" s="1">
        <f>Table2[[#This Row],[Quantity]]</f>
        <v>305</v>
      </c>
      <c r="L3319" s="1" t="str">
        <f>IF(ISBLANK(Table2[[#This Row],[Status]]), "No Data Entered", IFERROR(Table2[[#This Row],[Status]], "No Data Entered"))</f>
        <v>Ongoing</v>
      </c>
    </row>
    <row r="3320" spans="1:12" x14ac:dyDescent="0.3">
      <c r="A3320" s="1" t="str">
        <f>Table2[[#This Row],[Product_ID]]</f>
        <v>PRO3822</v>
      </c>
      <c r="B3320" s="1" t="str">
        <f>Table2[[#This Row],[Customer_ID]]</f>
        <v>CUST43829</v>
      </c>
      <c r="C3320" s="14" t="str">
        <f>Table2[[#This Row],[Date]]</f>
        <v>27/11/2023</v>
      </c>
      <c r="D3320" s="1" t="str">
        <f>TRIM(PROPER(Table2[[#This Row],[Product_Name]]))</f>
        <v>Tablet</v>
      </c>
      <c r="E3320" s="1" t="str">
        <f>TRIM(PROPER(Table2[[#This Row],[Country]]))</f>
        <v>Canada</v>
      </c>
      <c r="F3320" s="1" t="str">
        <f>TRIM(PROPER(Table2[[#This Row],[Category]]))</f>
        <v>Office Supplies</v>
      </c>
      <c r="G3320" s="1" t="str">
        <f>TRIM(PROPER(Table2[[#This Row],[Brand]]))</f>
        <v>Samsung</v>
      </c>
      <c r="H3320" s="1">
        <f>Table2[[#This Row],[Supplier_ID]]</f>
        <v>1054</v>
      </c>
      <c r="I3320" s="1">
        <f>Table2[[#This Row],[Market_Price]]</f>
        <v>1624.32</v>
      </c>
      <c r="J3320" s="1">
        <f>Table2[[#This Row],[Selling_Price]]</f>
        <v>3040.38</v>
      </c>
      <c r="K3320" s="1">
        <f>Table2[[#This Row],[Quantity]]</f>
        <v>246</v>
      </c>
      <c r="L3320" s="1" t="str">
        <f>IF(ISBLANK(Table2[[#This Row],[Status]]), "No Data Entered", IFERROR(Table2[[#This Row],[Status]], "No Data Entered"))</f>
        <v>Ongoing</v>
      </c>
    </row>
    <row r="3321" spans="1:12" x14ac:dyDescent="0.3">
      <c r="A3321" s="1" t="str">
        <f>Table2[[#This Row],[Product_ID]]</f>
        <v>PRO2099</v>
      </c>
      <c r="B3321" s="1" t="str">
        <f>Table2[[#This Row],[Customer_ID]]</f>
        <v>CUST43925</v>
      </c>
      <c r="C3321" s="14" t="str">
        <f>Table2[[#This Row],[Date]]</f>
        <v>01/03/2024</v>
      </c>
      <c r="D3321" s="1" t="str">
        <f>TRIM(PROPER(Table2[[#This Row],[Product_Name]]))</f>
        <v>Tablet</v>
      </c>
      <c r="E3321" s="1" t="str">
        <f>TRIM(PROPER(Table2[[#This Row],[Country]]))</f>
        <v>India</v>
      </c>
      <c r="F3321" s="1" t="str">
        <f>TRIM(PROPER(Table2[[#This Row],[Category]]))</f>
        <v>Electronics</v>
      </c>
      <c r="G3321" s="1" t="str">
        <f>TRIM(PROPER(Table2[[#This Row],[Brand]]))</f>
        <v>Logitech</v>
      </c>
      <c r="H3321" s="1">
        <f>Table2[[#This Row],[Supplier_ID]]</f>
        <v>1018</v>
      </c>
      <c r="I3321" s="1">
        <f>Table2[[#This Row],[Market_Price]]</f>
        <v>1464.5</v>
      </c>
      <c r="J3321" s="1">
        <f>Table2[[#This Row],[Selling_Price]]</f>
        <v>2295.8200000000002</v>
      </c>
      <c r="K3321" s="1">
        <f>Table2[[#This Row],[Quantity]]</f>
        <v>66</v>
      </c>
      <c r="L3321" s="1" t="str">
        <f>IF(ISBLANK(Table2[[#This Row],[Status]]), "No Data Entered", IFERROR(Table2[[#This Row],[Status]], "No Data Entered"))</f>
        <v>Ongoing</v>
      </c>
    </row>
    <row r="3322" spans="1:12" x14ac:dyDescent="0.3">
      <c r="A3322" s="1" t="str">
        <f>Table2[[#This Row],[Product_ID]]</f>
        <v>PRO1901</v>
      </c>
      <c r="B3322" s="1" t="str">
        <f>Table2[[#This Row],[Customer_ID]]</f>
        <v>CUST43984</v>
      </c>
      <c r="C3322" s="14" t="str">
        <f>Table2[[#This Row],[Date]]</f>
        <v>19/02/2024</v>
      </c>
      <c r="D3322" s="1" t="str">
        <f>TRIM(PROPER(Table2[[#This Row],[Product_Name]]))</f>
        <v>Printer</v>
      </c>
      <c r="E3322" s="1" t="str">
        <f>TRIM(PROPER(Table2[[#This Row],[Country]]))</f>
        <v>Australia</v>
      </c>
      <c r="F3322" s="1" t="str">
        <f>TRIM(PROPER(Table2[[#This Row],[Category]]))</f>
        <v>Electronics</v>
      </c>
      <c r="G3322" s="1" t="str">
        <f>TRIM(PROPER(Table2[[#This Row],[Brand]]))</f>
        <v>Microsoft</v>
      </c>
      <c r="H3322" s="1">
        <f>Table2[[#This Row],[Supplier_ID]]</f>
        <v>1018</v>
      </c>
      <c r="I3322" s="1">
        <f>Table2[[#This Row],[Market_Price]]</f>
        <v>264.64999999999998</v>
      </c>
      <c r="J3322" s="1">
        <f>Table2[[#This Row],[Selling_Price]]</f>
        <v>326.95999999999998</v>
      </c>
      <c r="K3322" s="1">
        <f>Table2[[#This Row],[Quantity]]</f>
        <v>261</v>
      </c>
      <c r="L3322" s="1" t="str">
        <f>IF(ISBLANK(Table2[[#This Row],[Status]]), "No Data Entered", IFERROR(Table2[[#This Row],[Status]], "No Data Entered"))</f>
        <v>Ongoing</v>
      </c>
    </row>
    <row r="3323" spans="1:12" x14ac:dyDescent="0.3">
      <c r="A3323" s="1" t="str">
        <f>Table2[[#This Row],[Product_ID]]</f>
        <v>PRO9159</v>
      </c>
      <c r="B3323" s="1" t="str">
        <f>Table2[[#This Row],[Customer_ID]]</f>
        <v>CUST44010</v>
      </c>
      <c r="C3323" s="14" t="str">
        <f>Table2[[#This Row],[Date]]</f>
        <v>26/08/2023</v>
      </c>
      <c r="D3323" s="1" t="str">
        <f>TRIM(PROPER(Table2[[#This Row],[Product_Name]]))</f>
        <v>Printer</v>
      </c>
      <c r="E3323" s="1" t="str">
        <f>TRIM(PROPER(Table2[[#This Row],[Country]]))</f>
        <v>China</v>
      </c>
      <c r="F3323" s="1" t="str">
        <f>TRIM(PROPER(Table2[[#This Row],[Category]]))</f>
        <v>Electronics</v>
      </c>
      <c r="G3323" s="1" t="str">
        <f>TRIM(PROPER(Table2[[#This Row],[Brand]]))</f>
        <v>Sony</v>
      </c>
      <c r="H3323" s="1">
        <f>Table2[[#This Row],[Supplier_ID]]</f>
        <v>1036</v>
      </c>
      <c r="I3323" s="1">
        <f>Table2[[#This Row],[Market_Price]]</f>
        <v>406.44</v>
      </c>
      <c r="J3323" s="1">
        <f>Table2[[#This Row],[Selling_Price]]</f>
        <v>649.84</v>
      </c>
      <c r="K3323" s="1">
        <f>Table2[[#This Row],[Quantity]]</f>
        <v>11</v>
      </c>
      <c r="L3323" s="1" t="str">
        <f>IF(ISBLANK(Table2[[#This Row],[Status]]), "No Data Entered", IFERROR(Table2[[#This Row],[Status]], "No Data Entered"))</f>
        <v>Ongoing</v>
      </c>
    </row>
    <row r="3324" spans="1:12" x14ac:dyDescent="0.3">
      <c r="A3324" s="1" t="str">
        <f>Table2[[#This Row],[Product_ID]]</f>
        <v>PRO5729</v>
      </c>
      <c r="B3324" s="1" t="str">
        <f>Table2[[#This Row],[Customer_ID]]</f>
        <v>CUST44041</v>
      </c>
      <c r="C3324" s="14" t="str">
        <f>Table2[[#This Row],[Date]]</f>
        <v>12/11/2020</v>
      </c>
      <c r="D3324" s="1" t="str">
        <f>TRIM(PROPER(Table2[[#This Row],[Product_Name]]))</f>
        <v>Laptop</v>
      </c>
      <c r="E3324" s="1" t="str">
        <f>TRIM(PROPER(Table2[[#This Row],[Country]]))</f>
        <v>India</v>
      </c>
      <c r="F3324" s="1" t="str">
        <f>TRIM(PROPER(Table2[[#This Row],[Category]]))</f>
        <v>Computers</v>
      </c>
      <c r="G3324" s="1" t="str">
        <f>TRIM(PROPER(Table2[[#This Row],[Brand]]))</f>
        <v>Hp</v>
      </c>
      <c r="H3324" s="1">
        <f>Table2[[#This Row],[Supplier_ID]]</f>
        <v>1040</v>
      </c>
      <c r="I3324" s="1">
        <f>Table2[[#This Row],[Market_Price]]</f>
        <v>1856.55</v>
      </c>
      <c r="J3324" s="1">
        <f>Table2[[#This Row],[Selling_Price]]</f>
        <v>2303.56</v>
      </c>
      <c r="K3324" s="1">
        <f>Table2[[#This Row],[Quantity]]</f>
        <v>393</v>
      </c>
      <c r="L3324" s="1" t="str">
        <f>IF(ISBLANK(Table2[[#This Row],[Status]]), "No Data Entered", IFERROR(Table2[[#This Row],[Status]], "No Data Entered"))</f>
        <v>Ongoing</v>
      </c>
    </row>
    <row r="3325" spans="1:12" x14ac:dyDescent="0.3">
      <c r="A3325" s="1" t="str">
        <f>Table2[[#This Row],[Product_ID]]</f>
        <v>PRO6822</v>
      </c>
      <c r="B3325" s="1" t="str">
        <f>Table2[[#This Row],[Customer_ID]]</f>
        <v>CUST44183</v>
      </c>
      <c r="C3325" s="14" t="str">
        <f>Table2[[#This Row],[Date]]</f>
        <v>13/11/2021</v>
      </c>
      <c r="D3325" s="1" t="str">
        <f>TRIM(PROPER(Table2[[#This Row],[Product_Name]]))</f>
        <v>Laptop</v>
      </c>
      <c r="E3325" s="1" t="str">
        <f>TRIM(PROPER(Table2[[#This Row],[Country]]))</f>
        <v>Uk</v>
      </c>
      <c r="F3325" s="1" t="str">
        <f>TRIM(PROPER(Table2[[#This Row],[Category]]))</f>
        <v>Electronics</v>
      </c>
      <c r="G3325" s="1" t="str">
        <f>TRIM(PROPER(Table2[[#This Row],[Brand]]))</f>
        <v>Dell</v>
      </c>
      <c r="H3325" s="1">
        <f>Table2[[#This Row],[Supplier_ID]]</f>
        <v>1082</v>
      </c>
      <c r="I3325" s="1">
        <f>Table2[[#This Row],[Market_Price]]</f>
        <v>502.1</v>
      </c>
      <c r="J3325" s="1">
        <f>Table2[[#This Row],[Selling_Price]]</f>
        <v>932.3</v>
      </c>
      <c r="K3325" s="1">
        <f>Table2[[#This Row],[Quantity]]</f>
        <v>491</v>
      </c>
      <c r="L3325" s="1" t="str">
        <f>IF(ISBLANK(Table2[[#This Row],[Status]]), "No Data Entered", IFERROR(Table2[[#This Row],[Status]], "No Data Entered"))</f>
        <v>Ongoing</v>
      </c>
    </row>
    <row r="3326" spans="1:12" x14ac:dyDescent="0.3">
      <c r="A3326" s="1" t="str">
        <f>Table2[[#This Row],[Product_ID]]</f>
        <v>PRO1813</v>
      </c>
      <c r="B3326" s="1" t="str">
        <f>Table2[[#This Row],[Customer_ID]]</f>
        <v>CUST44201</v>
      </c>
      <c r="C3326" s="14" t="str">
        <f>Table2[[#This Row],[Date]]</f>
        <v>31/03/2020</v>
      </c>
      <c r="D3326" s="1" t="str">
        <f>TRIM(PROPER(Table2[[#This Row],[Product_Name]]))</f>
        <v>Smartwatch</v>
      </c>
      <c r="E3326" s="1" t="str">
        <f>TRIM(PROPER(Table2[[#This Row],[Country]]))</f>
        <v>India</v>
      </c>
      <c r="F3326" s="1" t="str">
        <f>TRIM(PROPER(Table2[[#This Row],[Category]]))</f>
        <v>Wearables</v>
      </c>
      <c r="G3326" s="1" t="str">
        <f>TRIM(PROPER(Table2[[#This Row],[Brand]]))</f>
        <v>Samsung</v>
      </c>
      <c r="H3326" s="1">
        <f>Table2[[#This Row],[Supplier_ID]]</f>
        <v>1043</v>
      </c>
      <c r="I3326" s="1">
        <f>Table2[[#This Row],[Market_Price]]</f>
        <v>816.89</v>
      </c>
      <c r="J3326" s="1">
        <f>Table2[[#This Row],[Selling_Price]]</f>
        <v>1113.29</v>
      </c>
      <c r="K3326" s="1">
        <f>Table2[[#This Row],[Quantity]]</f>
        <v>250</v>
      </c>
      <c r="L3326" s="1" t="str">
        <f>IF(ISBLANK(Table2[[#This Row],[Status]]), "No Data Entered", IFERROR(Table2[[#This Row],[Status]], "No Data Entered"))</f>
        <v>Ongoing</v>
      </c>
    </row>
    <row r="3327" spans="1:12" x14ac:dyDescent="0.3">
      <c r="A3327" s="1" t="str">
        <f>Table2[[#This Row],[Product_ID]]</f>
        <v>PRO3041</v>
      </c>
      <c r="B3327" s="1" t="str">
        <f>Table2[[#This Row],[Customer_ID]]</f>
        <v>CUST44231</v>
      </c>
      <c r="C3327" s="14" t="str">
        <f>Table2[[#This Row],[Date]]</f>
        <v>25/05/2023</v>
      </c>
      <c r="D3327" s="1" t="str">
        <f>TRIM(PROPER(Table2[[#This Row],[Product_Name]]))</f>
        <v>Mouse</v>
      </c>
      <c r="E3327" s="1" t="str">
        <f>TRIM(PROPER(Table2[[#This Row],[Country]]))</f>
        <v>Brazil</v>
      </c>
      <c r="F3327" s="1" t="str">
        <f>TRIM(PROPER(Table2[[#This Row],[Category]]))</f>
        <v>Computers</v>
      </c>
      <c r="G3327" s="1" t="str">
        <f>TRIM(PROPER(Table2[[#This Row],[Brand]]))</f>
        <v>Lenovo</v>
      </c>
      <c r="H3327" s="1">
        <f>Table2[[#This Row],[Supplier_ID]]</f>
        <v>1030</v>
      </c>
      <c r="I3327" s="1">
        <f>Table2[[#This Row],[Market_Price]]</f>
        <v>1284.1099999999999</v>
      </c>
      <c r="J3327" s="1">
        <f>Table2[[#This Row],[Selling_Price]]</f>
        <v>2495.59</v>
      </c>
      <c r="K3327" s="1">
        <f>Table2[[#This Row],[Quantity]]</f>
        <v>375</v>
      </c>
      <c r="L3327" s="1" t="str">
        <f>IF(ISBLANK(Table2[[#This Row],[Status]]), "No Data Entered", IFERROR(Table2[[#This Row],[Status]], "No Data Entered"))</f>
        <v>Ongoing</v>
      </c>
    </row>
    <row r="3328" spans="1:12" x14ac:dyDescent="0.3">
      <c r="A3328" s="1" t="str">
        <f>Table2[[#This Row],[Product_ID]]</f>
        <v>PRO7544</v>
      </c>
      <c r="B3328" s="1" t="str">
        <f>Table2[[#This Row],[Customer_ID]]</f>
        <v>CUST44313</v>
      </c>
      <c r="C3328" s="14" t="str">
        <f>Table2[[#This Row],[Date]]</f>
        <v>29/04/2021</v>
      </c>
      <c r="D3328" s="1" t="str">
        <f>TRIM(PROPER(Table2[[#This Row],[Product_Name]]))</f>
        <v>Monitor</v>
      </c>
      <c r="E3328" s="1" t="str">
        <f>TRIM(PROPER(Table2[[#This Row],[Country]]))</f>
        <v>Japan</v>
      </c>
      <c r="F3328" s="1" t="str">
        <f>TRIM(PROPER(Table2[[#This Row],[Category]]))</f>
        <v>Office Supplies</v>
      </c>
      <c r="G3328" s="1" t="str">
        <f>TRIM(PROPER(Table2[[#This Row],[Brand]]))</f>
        <v>Canon</v>
      </c>
      <c r="H3328" s="1">
        <f>Table2[[#This Row],[Supplier_ID]]</f>
        <v>1005</v>
      </c>
      <c r="I3328" s="1">
        <f>Table2[[#This Row],[Market_Price]]</f>
        <v>387.5</v>
      </c>
      <c r="J3328" s="1">
        <f>Table2[[#This Row],[Selling_Price]]</f>
        <v>458.27</v>
      </c>
      <c r="K3328" s="1">
        <f>Table2[[#This Row],[Quantity]]</f>
        <v>204</v>
      </c>
      <c r="L3328" s="1" t="str">
        <f>IF(ISBLANK(Table2[[#This Row],[Status]]), "No Data Entered", IFERROR(Table2[[#This Row],[Status]], "No Data Entered"))</f>
        <v>Ongoing</v>
      </c>
    </row>
    <row r="3329" spans="1:12" x14ac:dyDescent="0.3">
      <c r="A3329" s="1" t="str">
        <f>Table2[[#This Row],[Product_ID]]</f>
        <v>PRO4491</v>
      </c>
      <c r="B3329" s="1" t="str">
        <f>Table2[[#This Row],[Customer_ID]]</f>
        <v>CUST44332</v>
      </c>
      <c r="C3329" s="14" t="str">
        <f>Table2[[#This Row],[Date]]</f>
        <v>04/06/2025</v>
      </c>
      <c r="D3329" s="1" t="str">
        <f>TRIM(PROPER(Table2[[#This Row],[Product_Name]]))</f>
        <v>Monitor</v>
      </c>
      <c r="E3329" s="1" t="str">
        <f>TRIM(PROPER(Table2[[#This Row],[Country]]))</f>
        <v>Germany</v>
      </c>
      <c r="F3329" s="1" t="str">
        <f>TRIM(PROPER(Table2[[#This Row],[Category]]))</f>
        <v>Accessories</v>
      </c>
      <c r="G3329" s="1" t="str">
        <f>TRIM(PROPER(Table2[[#This Row],[Brand]]))</f>
        <v>Microsoft</v>
      </c>
      <c r="H3329" s="1">
        <f>Table2[[#This Row],[Supplier_ID]]</f>
        <v>1084</v>
      </c>
      <c r="I3329" s="1">
        <f>Table2[[#This Row],[Market_Price]]</f>
        <v>1449.6</v>
      </c>
      <c r="J3329" s="1">
        <f>Table2[[#This Row],[Selling_Price]]</f>
        <v>2260.17</v>
      </c>
      <c r="K3329" s="1">
        <f>Table2[[#This Row],[Quantity]]</f>
        <v>447</v>
      </c>
      <c r="L3329" s="1" t="str">
        <f>IF(ISBLANK(Table2[[#This Row],[Status]]), "No Data Entered", IFERROR(Table2[[#This Row],[Status]], "No Data Entered"))</f>
        <v>Ongoing</v>
      </c>
    </row>
    <row r="3330" spans="1:12" x14ac:dyDescent="0.3">
      <c r="A3330" s="1" t="str">
        <f>Table2[[#This Row],[Product_ID]]</f>
        <v>PRO9811</v>
      </c>
      <c r="B3330" s="1" t="str">
        <f>Table2[[#This Row],[Customer_ID]]</f>
        <v>CUST44423</v>
      </c>
      <c r="C3330" s="14" t="str">
        <f>Table2[[#This Row],[Date]]</f>
        <v>14/09/2020</v>
      </c>
      <c r="D3330" s="1" t="str">
        <f>TRIM(PROPER(Table2[[#This Row],[Product_Name]]))</f>
        <v>Camera</v>
      </c>
      <c r="E3330" s="1" t="str">
        <f>TRIM(PROPER(Table2[[#This Row],[Country]]))</f>
        <v>France</v>
      </c>
      <c r="F3330" s="1" t="str">
        <f>TRIM(PROPER(Table2[[#This Row],[Category]]))</f>
        <v>Wearables</v>
      </c>
      <c r="G3330" s="1" t="str">
        <f>TRIM(PROPER(Table2[[#This Row],[Brand]]))</f>
        <v>Samsung</v>
      </c>
      <c r="H3330" s="1">
        <f>Table2[[#This Row],[Supplier_ID]]</f>
        <v>1071</v>
      </c>
      <c r="I3330" s="1">
        <f>Table2[[#This Row],[Market_Price]]</f>
        <v>1125.75</v>
      </c>
      <c r="J3330" s="1">
        <f>Table2[[#This Row],[Selling_Price]]</f>
        <v>1711.19</v>
      </c>
      <c r="K3330" s="1">
        <f>Table2[[#This Row],[Quantity]]</f>
        <v>464</v>
      </c>
      <c r="L3330" s="1" t="str">
        <f>IF(ISBLANK(Table2[[#This Row],[Status]]), "No Data Entered", IFERROR(Table2[[#This Row],[Status]], "No Data Entered"))</f>
        <v>Ongoing</v>
      </c>
    </row>
    <row r="3331" spans="1:12" x14ac:dyDescent="0.3">
      <c r="A3331" s="1" t="str">
        <f>Table2[[#This Row],[Product_ID]]</f>
        <v>PRO7986</v>
      </c>
      <c r="B3331" s="1" t="str">
        <f>Table2[[#This Row],[Customer_ID]]</f>
        <v>CUST44480</v>
      </c>
      <c r="C3331" s="14" t="str">
        <f>Table2[[#This Row],[Date]]</f>
        <v>28/10/2021</v>
      </c>
      <c r="D3331" s="1" t="str">
        <f>TRIM(PROPER(Table2[[#This Row],[Product_Name]]))</f>
        <v>Tablet</v>
      </c>
      <c r="E3331" s="1" t="str">
        <f>TRIM(PROPER(Table2[[#This Row],[Country]]))</f>
        <v>France</v>
      </c>
      <c r="F3331" s="1" t="str">
        <f>TRIM(PROPER(Table2[[#This Row],[Category]]))</f>
        <v>Electronics</v>
      </c>
      <c r="G3331" s="1" t="str">
        <f>TRIM(PROPER(Table2[[#This Row],[Brand]]))</f>
        <v>Lenovo</v>
      </c>
      <c r="H3331" s="1">
        <f>Table2[[#This Row],[Supplier_ID]]</f>
        <v>1035</v>
      </c>
      <c r="I3331" s="1">
        <f>Table2[[#This Row],[Market_Price]]</f>
        <v>1742.73</v>
      </c>
      <c r="J3331" s="1">
        <f>Table2[[#This Row],[Selling_Price]]</f>
        <v>2472.31</v>
      </c>
      <c r="K3331" s="1">
        <f>Table2[[#This Row],[Quantity]]</f>
        <v>281</v>
      </c>
      <c r="L3331" s="1" t="str">
        <f>IF(ISBLANK(Table2[[#This Row],[Status]]), "No Data Entered", IFERROR(Table2[[#This Row],[Status]], "No Data Entered"))</f>
        <v>Ongoing</v>
      </c>
    </row>
    <row r="3332" spans="1:12" x14ac:dyDescent="0.3">
      <c r="A3332" s="1" t="str">
        <f>Table2[[#This Row],[Product_ID]]</f>
        <v>PRO5212</v>
      </c>
      <c r="B3332" s="1" t="str">
        <f>Table2[[#This Row],[Customer_ID]]</f>
        <v>CUST44498</v>
      </c>
      <c r="C3332" s="14" t="str">
        <f>Table2[[#This Row],[Date]]</f>
        <v>29/12/2022</v>
      </c>
      <c r="D3332" s="1" t="str">
        <f>TRIM(PROPER(Table2[[#This Row],[Product_Name]]))</f>
        <v>Monitor</v>
      </c>
      <c r="E3332" s="1" t="str">
        <f>TRIM(PROPER(Table2[[#This Row],[Country]]))</f>
        <v>China</v>
      </c>
      <c r="F3332" s="1" t="str">
        <f>TRIM(PROPER(Table2[[#This Row],[Category]]))</f>
        <v>Office Supplies</v>
      </c>
      <c r="G3332" s="1" t="str">
        <f>TRIM(PROPER(Table2[[#This Row],[Brand]]))</f>
        <v>Lenovo</v>
      </c>
      <c r="H3332" s="1">
        <f>Table2[[#This Row],[Supplier_ID]]</f>
        <v>1054</v>
      </c>
      <c r="I3332" s="1">
        <f>Table2[[#This Row],[Market_Price]]</f>
        <v>485.9</v>
      </c>
      <c r="J3332" s="1">
        <f>Table2[[#This Row],[Selling_Price]]</f>
        <v>582.27</v>
      </c>
      <c r="K3332" s="1">
        <f>Table2[[#This Row],[Quantity]]</f>
        <v>476</v>
      </c>
      <c r="L3332" s="1" t="str">
        <f>IF(ISBLANK(Table2[[#This Row],[Status]]), "No Data Entered", IFERROR(Table2[[#This Row],[Status]], "No Data Entered"))</f>
        <v>Ongoing</v>
      </c>
    </row>
    <row r="3333" spans="1:12" x14ac:dyDescent="0.3">
      <c r="A3333" s="1" t="str">
        <f>Table2[[#This Row],[Product_ID]]</f>
        <v>PRO9929</v>
      </c>
      <c r="B3333" s="1" t="str">
        <f>Table2[[#This Row],[Customer_ID]]</f>
        <v>CUST44622</v>
      </c>
      <c r="C3333" s="14" t="str">
        <f>Table2[[#This Row],[Date]]</f>
        <v>30/12/2025</v>
      </c>
      <c r="D3333" s="1" t="str">
        <f>TRIM(PROPER(Table2[[#This Row],[Product_Name]]))</f>
        <v>Laptop</v>
      </c>
      <c r="E3333" s="1" t="str">
        <f>TRIM(PROPER(Table2[[#This Row],[Country]]))</f>
        <v>Canada</v>
      </c>
      <c r="F3333" s="1" t="str">
        <f>TRIM(PROPER(Table2[[#This Row],[Category]]))</f>
        <v>Office Supplies</v>
      </c>
      <c r="G3333" s="1" t="str">
        <f>TRIM(PROPER(Table2[[#This Row],[Brand]]))</f>
        <v>Logitech</v>
      </c>
      <c r="H3333" s="1">
        <f>Table2[[#This Row],[Supplier_ID]]</f>
        <v>1066</v>
      </c>
      <c r="I3333" s="1">
        <f>Table2[[#This Row],[Market_Price]]</f>
        <v>1987.94</v>
      </c>
      <c r="J3333" s="1">
        <f>Table2[[#This Row],[Selling_Price]]</f>
        <v>2776.61</v>
      </c>
      <c r="K3333" s="1">
        <f>Table2[[#This Row],[Quantity]]</f>
        <v>75</v>
      </c>
      <c r="L3333" s="1" t="str">
        <f>IF(ISBLANK(Table2[[#This Row],[Status]]), "No Data Entered", IFERROR(Table2[[#This Row],[Status]], "No Data Entered"))</f>
        <v>Ongoing</v>
      </c>
    </row>
    <row r="3334" spans="1:12" x14ac:dyDescent="0.3">
      <c r="A3334" s="1" t="str">
        <f>Table2[[#This Row],[Product_ID]]</f>
        <v>PRO4044</v>
      </c>
      <c r="B3334" s="1" t="str">
        <f>Table2[[#This Row],[Customer_ID]]</f>
        <v>CUST44686</v>
      </c>
      <c r="C3334" s="14" t="str">
        <f>Table2[[#This Row],[Date]]</f>
        <v>14/06/2024</v>
      </c>
      <c r="D3334" s="1" t="str">
        <f>TRIM(PROPER(Table2[[#This Row],[Product_Name]]))</f>
        <v>Printer</v>
      </c>
      <c r="E3334" s="1" t="str">
        <f>TRIM(PROPER(Table2[[#This Row],[Country]]))</f>
        <v>Germany</v>
      </c>
      <c r="F3334" s="1" t="str">
        <f>TRIM(PROPER(Table2[[#This Row],[Category]]))</f>
        <v>Accessories</v>
      </c>
      <c r="G3334" s="1" t="str">
        <f>TRIM(PROPER(Table2[[#This Row],[Brand]]))</f>
        <v>Canon</v>
      </c>
      <c r="H3334" s="1">
        <f>Table2[[#This Row],[Supplier_ID]]</f>
        <v>1049</v>
      </c>
      <c r="I3334" s="1">
        <f>Table2[[#This Row],[Market_Price]]</f>
        <v>1799.08</v>
      </c>
      <c r="J3334" s="1">
        <f>Table2[[#This Row],[Selling_Price]]</f>
        <v>3005.11</v>
      </c>
      <c r="K3334" s="1">
        <f>Table2[[#This Row],[Quantity]]</f>
        <v>475</v>
      </c>
      <c r="L3334" s="1" t="str">
        <f>IF(ISBLANK(Table2[[#This Row],[Status]]), "No Data Entered", IFERROR(Table2[[#This Row],[Status]], "No Data Entered"))</f>
        <v>Ongoing</v>
      </c>
    </row>
    <row r="3335" spans="1:12" x14ac:dyDescent="0.3">
      <c r="A3335" s="1" t="str">
        <f>Table2[[#This Row],[Product_ID]]</f>
        <v>PRO4542</v>
      </c>
      <c r="B3335" s="1" t="str">
        <f>Table2[[#This Row],[Customer_ID]]</f>
        <v>CUST44698</v>
      </c>
      <c r="C3335" s="14" t="str">
        <f>Table2[[#This Row],[Date]]</f>
        <v>27/06/2021</v>
      </c>
      <c r="D3335" s="1" t="str">
        <f>TRIM(PROPER(Table2[[#This Row],[Product_Name]]))</f>
        <v>Laptop</v>
      </c>
      <c r="E3335" s="1" t="str">
        <f>TRIM(PROPER(Table2[[#This Row],[Country]]))</f>
        <v>Canada</v>
      </c>
      <c r="F3335" s="1" t="str">
        <f>TRIM(PROPER(Table2[[#This Row],[Category]]))</f>
        <v>Wearables</v>
      </c>
      <c r="G3335" s="1" t="str">
        <f>TRIM(PROPER(Table2[[#This Row],[Brand]]))</f>
        <v>Hp</v>
      </c>
      <c r="H3335" s="1">
        <f>Table2[[#This Row],[Supplier_ID]]</f>
        <v>1071</v>
      </c>
      <c r="I3335" s="1">
        <f>Table2[[#This Row],[Market_Price]]</f>
        <v>244.46</v>
      </c>
      <c r="J3335" s="1">
        <f>Table2[[#This Row],[Selling_Price]]</f>
        <v>320.42</v>
      </c>
      <c r="K3335" s="1">
        <f>Table2[[#This Row],[Quantity]]</f>
        <v>291</v>
      </c>
      <c r="L3335" s="1" t="str">
        <f>IF(ISBLANK(Table2[[#This Row],[Status]]), "No Data Entered", IFERROR(Table2[[#This Row],[Status]], "No Data Entered"))</f>
        <v>Ongoing</v>
      </c>
    </row>
    <row r="3336" spans="1:12" x14ac:dyDescent="0.3">
      <c r="A3336" s="1" t="str">
        <f>Table2[[#This Row],[Product_ID]]</f>
        <v>PRO6339</v>
      </c>
      <c r="B3336" s="1" t="str">
        <f>Table2[[#This Row],[Customer_ID]]</f>
        <v>CUST45043</v>
      </c>
      <c r="C3336" s="14" t="str">
        <f>Table2[[#This Row],[Date]]</f>
        <v>06/07/2022</v>
      </c>
      <c r="D3336" s="1" t="str">
        <f>TRIM(PROPER(Table2[[#This Row],[Product_Name]]))</f>
        <v>Keyboard</v>
      </c>
      <c r="E3336" s="1" t="str">
        <f>TRIM(PROPER(Table2[[#This Row],[Country]]))</f>
        <v>Japan</v>
      </c>
      <c r="F3336" s="1" t="str">
        <f>TRIM(PROPER(Table2[[#This Row],[Category]]))</f>
        <v>Electronics</v>
      </c>
      <c r="G3336" s="1" t="str">
        <f>TRIM(PROPER(Table2[[#This Row],[Brand]]))</f>
        <v>Lenovo</v>
      </c>
      <c r="H3336" s="1">
        <f>Table2[[#This Row],[Supplier_ID]]</f>
        <v>1099</v>
      </c>
      <c r="I3336" s="1">
        <f>Table2[[#This Row],[Market_Price]]</f>
        <v>411.86</v>
      </c>
      <c r="J3336" s="1">
        <f>Table2[[#This Row],[Selling_Price]]</f>
        <v>605.59</v>
      </c>
      <c r="K3336" s="1">
        <f>Table2[[#This Row],[Quantity]]</f>
        <v>431</v>
      </c>
      <c r="L3336" s="1" t="str">
        <f>IF(ISBLANK(Table2[[#This Row],[Status]]), "No Data Entered", IFERROR(Table2[[#This Row],[Status]], "No Data Entered"))</f>
        <v>Ongoing</v>
      </c>
    </row>
    <row r="3337" spans="1:12" x14ac:dyDescent="0.3">
      <c r="A3337" s="1" t="str">
        <f>Table2[[#This Row],[Product_ID]]</f>
        <v>PRO5547</v>
      </c>
      <c r="B3337" s="1" t="str">
        <f>Table2[[#This Row],[Customer_ID]]</f>
        <v>CUST45343</v>
      </c>
      <c r="C3337" s="14" t="str">
        <f>Table2[[#This Row],[Date]]</f>
        <v>12/05/2025</v>
      </c>
      <c r="D3337" s="1" t="str">
        <f>TRIM(PROPER(Table2[[#This Row],[Product_Name]]))</f>
        <v>Keyboard</v>
      </c>
      <c r="E3337" s="1" t="str">
        <f>TRIM(PROPER(Table2[[#This Row],[Country]]))</f>
        <v>Germany</v>
      </c>
      <c r="F3337" s="1" t="str">
        <f>TRIM(PROPER(Table2[[#This Row],[Category]]))</f>
        <v>Accessories</v>
      </c>
      <c r="G3337" s="1" t="str">
        <f>TRIM(PROPER(Table2[[#This Row],[Brand]]))</f>
        <v>Microsoft</v>
      </c>
      <c r="H3337" s="1">
        <f>Table2[[#This Row],[Supplier_ID]]</f>
        <v>1063</v>
      </c>
      <c r="I3337" s="1">
        <f>Table2[[#This Row],[Market_Price]]</f>
        <v>1407.25</v>
      </c>
      <c r="J3337" s="1">
        <f>Table2[[#This Row],[Selling_Price]]</f>
        <v>1744.42</v>
      </c>
      <c r="K3337" s="1">
        <f>Table2[[#This Row],[Quantity]]</f>
        <v>145</v>
      </c>
      <c r="L3337" s="1" t="str">
        <f>IF(ISBLANK(Table2[[#This Row],[Status]]), "No Data Entered", IFERROR(Table2[[#This Row],[Status]], "No Data Entered"))</f>
        <v>Ongoing</v>
      </c>
    </row>
    <row r="3338" spans="1:12" x14ac:dyDescent="0.3">
      <c r="A3338" s="1" t="str">
        <f>Table2[[#This Row],[Product_ID]]</f>
        <v>PRO2610</v>
      </c>
      <c r="B3338" s="1" t="str">
        <f>Table2[[#This Row],[Customer_ID]]</f>
        <v>CUST45451</v>
      </c>
      <c r="C3338" s="14" t="str">
        <f>Table2[[#This Row],[Date]]</f>
        <v>24/07/2025</v>
      </c>
      <c r="D3338" s="1" t="str">
        <f>TRIM(PROPER(Table2[[#This Row],[Product_Name]]))</f>
        <v>Laptop</v>
      </c>
      <c r="E3338" s="1" t="str">
        <f>TRIM(PROPER(Table2[[#This Row],[Country]]))</f>
        <v>Brazil</v>
      </c>
      <c r="F3338" s="1" t="str">
        <f>TRIM(PROPER(Table2[[#This Row],[Category]]))</f>
        <v>Computers</v>
      </c>
      <c r="G3338" s="1" t="str">
        <f>TRIM(PROPER(Table2[[#This Row],[Brand]]))</f>
        <v>Logitech</v>
      </c>
      <c r="H3338" s="1">
        <f>Table2[[#This Row],[Supplier_ID]]</f>
        <v>1091</v>
      </c>
      <c r="I3338" s="1">
        <f>Table2[[#This Row],[Market_Price]]</f>
        <v>1231.19</v>
      </c>
      <c r="J3338" s="1">
        <f>Table2[[#This Row],[Selling_Price]]</f>
        <v>1863.11</v>
      </c>
      <c r="K3338" s="1">
        <f>Table2[[#This Row],[Quantity]]</f>
        <v>25</v>
      </c>
      <c r="L3338" s="1" t="str">
        <f>IF(ISBLANK(Table2[[#This Row],[Status]]), "No Data Entered", IFERROR(Table2[[#This Row],[Status]], "No Data Entered"))</f>
        <v>Ongoing</v>
      </c>
    </row>
    <row r="3339" spans="1:12" x14ac:dyDescent="0.3">
      <c r="A3339" s="1" t="str">
        <f>Table2[[#This Row],[Product_ID]]</f>
        <v>PRO2616</v>
      </c>
      <c r="B3339" s="1" t="str">
        <f>Table2[[#This Row],[Customer_ID]]</f>
        <v>CUST45473</v>
      </c>
      <c r="C3339" s="14" t="str">
        <f>Table2[[#This Row],[Date]]</f>
        <v>19/04/2025</v>
      </c>
      <c r="D3339" s="1" t="str">
        <f>TRIM(PROPER(Table2[[#This Row],[Product_Name]]))</f>
        <v>Mouse</v>
      </c>
      <c r="E3339" s="1" t="str">
        <f>TRIM(PROPER(Table2[[#This Row],[Country]]))</f>
        <v>Germany</v>
      </c>
      <c r="F3339" s="1" t="str">
        <f>TRIM(PROPER(Table2[[#This Row],[Category]]))</f>
        <v>Accessories</v>
      </c>
      <c r="G3339" s="1" t="str">
        <f>TRIM(PROPER(Table2[[#This Row],[Brand]]))</f>
        <v>Samsung</v>
      </c>
      <c r="H3339" s="1">
        <f>Table2[[#This Row],[Supplier_ID]]</f>
        <v>1032</v>
      </c>
      <c r="I3339" s="1">
        <f>Table2[[#This Row],[Market_Price]]</f>
        <v>230.75</v>
      </c>
      <c r="J3339" s="1">
        <f>Table2[[#This Row],[Selling_Price]]</f>
        <v>328.95</v>
      </c>
      <c r="K3339" s="1">
        <f>Table2[[#This Row],[Quantity]]</f>
        <v>365</v>
      </c>
      <c r="L3339" s="1" t="str">
        <f>IF(ISBLANK(Table2[[#This Row],[Status]]), "No Data Entered", IFERROR(Table2[[#This Row],[Status]], "No Data Entered"))</f>
        <v>Ongoing</v>
      </c>
    </row>
    <row r="3340" spans="1:12" x14ac:dyDescent="0.3">
      <c r="A3340" s="1" t="str">
        <f>Table2[[#This Row],[Product_ID]]</f>
        <v>PRO1918</v>
      </c>
      <c r="B3340" s="1" t="str">
        <f>Table2[[#This Row],[Customer_ID]]</f>
        <v>CUST45550</v>
      </c>
      <c r="C3340" s="14" t="str">
        <f>Table2[[#This Row],[Date]]</f>
        <v>13/12/2024</v>
      </c>
      <c r="D3340" s="1" t="str">
        <f>TRIM(PROPER(Table2[[#This Row],[Product_Name]]))</f>
        <v>Keyboard</v>
      </c>
      <c r="E3340" s="1" t="str">
        <f>TRIM(PROPER(Table2[[#This Row],[Country]]))</f>
        <v>Usa</v>
      </c>
      <c r="F3340" s="1" t="str">
        <f>TRIM(PROPER(Table2[[#This Row],[Category]]))</f>
        <v>Accessories</v>
      </c>
      <c r="G3340" s="1" t="str">
        <f>TRIM(PROPER(Table2[[#This Row],[Brand]]))</f>
        <v>Asus</v>
      </c>
      <c r="H3340" s="1">
        <f>Table2[[#This Row],[Supplier_ID]]</f>
        <v>1037</v>
      </c>
      <c r="I3340" s="1">
        <f>Table2[[#This Row],[Market_Price]]</f>
        <v>1457.21</v>
      </c>
      <c r="J3340" s="1">
        <f>Table2[[#This Row],[Selling_Price]]</f>
        <v>2039.4</v>
      </c>
      <c r="K3340" s="1">
        <f>Table2[[#This Row],[Quantity]]</f>
        <v>112</v>
      </c>
      <c r="L3340" s="1" t="str">
        <f>IF(ISBLANK(Table2[[#This Row],[Status]]), "No Data Entered", IFERROR(Table2[[#This Row],[Status]], "No Data Entered"))</f>
        <v>Ongoing</v>
      </c>
    </row>
    <row r="3341" spans="1:12" x14ac:dyDescent="0.3">
      <c r="A3341" s="1" t="str">
        <f>Table2[[#This Row],[Product_ID]]</f>
        <v>PRO8951</v>
      </c>
      <c r="B3341" s="1" t="str">
        <f>Table2[[#This Row],[Customer_ID]]</f>
        <v>CUST45602</v>
      </c>
      <c r="C3341" s="14" t="str">
        <f>Table2[[#This Row],[Date]]</f>
        <v>02/10/2021</v>
      </c>
      <c r="D3341" s="1" t="str">
        <f>TRIM(PROPER(Table2[[#This Row],[Product_Name]]))</f>
        <v>Tablet</v>
      </c>
      <c r="E3341" s="1" t="str">
        <f>TRIM(PROPER(Table2[[#This Row],[Country]]))</f>
        <v>Usa</v>
      </c>
      <c r="F3341" s="1" t="str">
        <f>TRIM(PROPER(Table2[[#This Row],[Category]]))</f>
        <v>Computers</v>
      </c>
      <c r="G3341" s="1" t="str">
        <f>TRIM(PROPER(Table2[[#This Row],[Brand]]))</f>
        <v>Canon</v>
      </c>
      <c r="H3341" s="1">
        <f>Table2[[#This Row],[Supplier_ID]]</f>
        <v>1040</v>
      </c>
      <c r="I3341" s="1">
        <f>Table2[[#This Row],[Market_Price]]</f>
        <v>1452.69</v>
      </c>
      <c r="J3341" s="1">
        <f>Table2[[#This Row],[Selling_Price]]</f>
        <v>1925.4</v>
      </c>
      <c r="K3341" s="1">
        <f>Table2[[#This Row],[Quantity]]</f>
        <v>60</v>
      </c>
      <c r="L3341" s="1" t="str">
        <f>IF(ISBLANK(Table2[[#This Row],[Status]]), "No Data Entered", IFERROR(Table2[[#This Row],[Status]], "No Data Entered"))</f>
        <v>Ongoing</v>
      </c>
    </row>
    <row r="3342" spans="1:12" x14ac:dyDescent="0.3">
      <c r="A3342" s="1" t="str">
        <f>Table2[[#This Row],[Product_ID]]</f>
        <v>PRO1395</v>
      </c>
      <c r="B3342" s="1" t="str">
        <f>Table2[[#This Row],[Customer_ID]]</f>
        <v>CUST45767</v>
      </c>
      <c r="C3342" s="14" t="str">
        <f>Table2[[#This Row],[Date]]</f>
        <v>22/03/2022</v>
      </c>
      <c r="D3342" s="1" t="str">
        <f>TRIM(PROPER(Table2[[#This Row],[Product_Name]]))</f>
        <v>Headphones</v>
      </c>
      <c r="E3342" s="1" t="str">
        <f>TRIM(PROPER(Table2[[#This Row],[Country]]))</f>
        <v>Japan</v>
      </c>
      <c r="F3342" s="1" t="str">
        <f>TRIM(PROPER(Table2[[#This Row],[Category]]))</f>
        <v>Office Supplies</v>
      </c>
      <c r="G3342" s="1" t="str">
        <f>TRIM(PROPER(Table2[[#This Row],[Brand]]))</f>
        <v>Lenovo</v>
      </c>
      <c r="H3342" s="1">
        <f>Table2[[#This Row],[Supplier_ID]]</f>
        <v>1082</v>
      </c>
      <c r="I3342" s="1">
        <f>Table2[[#This Row],[Market_Price]]</f>
        <v>280.7</v>
      </c>
      <c r="J3342" s="1">
        <f>Table2[[#This Row],[Selling_Price]]</f>
        <v>415.47</v>
      </c>
      <c r="K3342" s="1">
        <f>Table2[[#This Row],[Quantity]]</f>
        <v>165</v>
      </c>
      <c r="L3342" s="1" t="str">
        <f>IF(ISBLANK(Table2[[#This Row],[Status]]), "No Data Entered", IFERROR(Table2[[#This Row],[Status]], "No Data Entered"))</f>
        <v>Ongoing</v>
      </c>
    </row>
    <row r="3343" spans="1:12" x14ac:dyDescent="0.3">
      <c r="A3343" s="1" t="str">
        <f>Table2[[#This Row],[Product_ID]]</f>
        <v>PRO1683</v>
      </c>
      <c r="B3343" s="1" t="str">
        <f>Table2[[#This Row],[Customer_ID]]</f>
        <v>CUST45804</v>
      </c>
      <c r="C3343" s="14" t="str">
        <f>Table2[[#This Row],[Date]]</f>
        <v>06/07/2025</v>
      </c>
      <c r="D3343" s="1" t="str">
        <f>TRIM(PROPER(Table2[[#This Row],[Product_Name]]))</f>
        <v>Mouse</v>
      </c>
      <c r="E3343" s="1" t="str">
        <f>TRIM(PROPER(Table2[[#This Row],[Country]]))</f>
        <v>Japan</v>
      </c>
      <c r="F3343" s="1" t="str">
        <f>TRIM(PROPER(Table2[[#This Row],[Category]]))</f>
        <v>Accessories</v>
      </c>
      <c r="G3343" s="1" t="str">
        <f>TRIM(PROPER(Table2[[#This Row],[Brand]]))</f>
        <v>Microsoft</v>
      </c>
      <c r="H3343" s="1">
        <f>Table2[[#This Row],[Supplier_ID]]</f>
        <v>1082</v>
      </c>
      <c r="I3343" s="1">
        <f>Table2[[#This Row],[Market_Price]]</f>
        <v>1458.57</v>
      </c>
      <c r="J3343" s="1">
        <f>Table2[[#This Row],[Selling_Price]]</f>
        <v>2781.49</v>
      </c>
      <c r="K3343" s="1">
        <f>Table2[[#This Row],[Quantity]]</f>
        <v>234</v>
      </c>
      <c r="L3343" s="1" t="str">
        <f>IF(ISBLANK(Table2[[#This Row],[Status]]), "No Data Entered", IFERROR(Table2[[#This Row],[Status]], "No Data Entered"))</f>
        <v>Ongoing</v>
      </c>
    </row>
    <row r="3344" spans="1:12" x14ac:dyDescent="0.3">
      <c r="A3344" s="1" t="str">
        <f>Table2[[#This Row],[Product_ID]]</f>
        <v>PRO7549</v>
      </c>
      <c r="B3344" s="1" t="str">
        <f>Table2[[#This Row],[Customer_ID]]</f>
        <v>CUST45950</v>
      </c>
      <c r="C3344" s="14" t="str">
        <f>Table2[[#This Row],[Date]]</f>
        <v>25/06/2023</v>
      </c>
      <c r="D3344" s="1" t="str">
        <f>TRIM(PROPER(Table2[[#This Row],[Product_Name]]))</f>
        <v>Printer</v>
      </c>
      <c r="E3344" s="1" t="str">
        <f>TRIM(PROPER(Table2[[#This Row],[Country]]))</f>
        <v>Australia</v>
      </c>
      <c r="F3344" s="1" t="str">
        <f>TRIM(PROPER(Table2[[#This Row],[Category]]))</f>
        <v>Office Supplies</v>
      </c>
      <c r="G3344" s="1" t="str">
        <f>TRIM(PROPER(Table2[[#This Row],[Brand]]))</f>
        <v>Canon</v>
      </c>
      <c r="H3344" s="1">
        <f>Table2[[#This Row],[Supplier_ID]]</f>
        <v>1072</v>
      </c>
      <c r="I3344" s="1">
        <f>Table2[[#This Row],[Market_Price]]</f>
        <v>1307.31</v>
      </c>
      <c r="J3344" s="1">
        <f>Table2[[#This Row],[Selling_Price]]</f>
        <v>1547.84</v>
      </c>
      <c r="K3344" s="1">
        <f>Table2[[#This Row],[Quantity]]</f>
        <v>102</v>
      </c>
      <c r="L3344" s="1" t="str">
        <f>IF(ISBLANK(Table2[[#This Row],[Status]]), "No Data Entered", IFERROR(Table2[[#This Row],[Status]], "No Data Entered"))</f>
        <v>Ongoing</v>
      </c>
    </row>
    <row r="3345" spans="1:12" x14ac:dyDescent="0.3">
      <c r="A3345" s="1" t="str">
        <f>Table2[[#This Row],[Product_ID]]</f>
        <v>PRO1929</v>
      </c>
      <c r="B3345" s="1" t="str">
        <f>Table2[[#This Row],[Customer_ID]]</f>
        <v>CUST46014</v>
      </c>
      <c r="C3345" s="14" t="str">
        <f>Table2[[#This Row],[Date]]</f>
        <v>25/09/2021</v>
      </c>
      <c r="D3345" s="1" t="str">
        <f>TRIM(PROPER(Table2[[#This Row],[Product_Name]]))</f>
        <v>Headphones</v>
      </c>
      <c r="E3345" s="1" t="str">
        <f>TRIM(PROPER(Table2[[#This Row],[Country]]))</f>
        <v>Usa</v>
      </c>
      <c r="F3345" s="1" t="str">
        <f>TRIM(PROPER(Table2[[#This Row],[Category]]))</f>
        <v>Electronics</v>
      </c>
      <c r="G3345" s="1" t="str">
        <f>TRIM(PROPER(Table2[[#This Row],[Brand]]))</f>
        <v>Sony</v>
      </c>
      <c r="H3345" s="1">
        <f>Table2[[#This Row],[Supplier_ID]]</f>
        <v>1068</v>
      </c>
      <c r="I3345" s="1">
        <f>Table2[[#This Row],[Market_Price]]</f>
        <v>841.36</v>
      </c>
      <c r="J3345" s="1">
        <f>Table2[[#This Row],[Selling_Price]]</f>
        <v>1599.3</v>
      </c>
      <c r="K3345" s="1">
        <f>Table2[[#This Row],[Quantity]]</f>
        <v>238</v>
      </c>
      <c r="L3345" s="1" t="str">
        <f>IF(ISBLANK(Table2[[#This Row],[Status]]), "No Data Entered", IFERROR(Table2[[#This Row],[Status]], "No Data Entered"))</f>
        <v>Ongoing</v>
      </c>
    </row>
    <row r="3346" spans="1:12" x14ac:dyDescent="0.3">
      <c r="A3346" s="1" t="str">
        <f>Table2[[#This Row],[Product_ID]]</f>
        <v>PRO6128</v>
      </c>
      <c r="B3346" s="1" t="str">
        <f>Table2[[#This Row],[Customer_ID]]</f>
        <v>CUST46030</v>
      </c>
      <c r="C3346" s="14" t="str">
        <f>Table2[[#This Row],[Date]]</f>
        <v>20/01/2023</v>
      </c>
      <c r="D3346" s="1" t="str">
        <f>TRIM(PROPER(Table2[[#This Row],[Product_Name]]))</f>
        <v>Keyboard</v>
      </c>
      <c r="E3346" s="1" t="str">
        <f>TRIM(PROPER(Table2[[#This Row],[Country]]))</f>
        <v>Australia</v>
      </c>
      <c r="F3346" s="1" t="str">
        <f>TRIM(PROPER(Table2[[#This Row],[Category]]))</f>
        <v>Electronics</v>
      </c>
      <c r="G3346" s="1" t="str">
        <f>TRIM(PROPER(Table2[[#This Row],[Brand]]))</f>
        <v>Lenovo</v>
      </c>
      <c r="H3346" s="1">
        <f>Table2[[#This Row],[Supplier_ID]]</f>
        <v>1002</v>
      </c>
      <c r="I3346" s="1">
        <f>Table2[[#This Row],[Market_Price]]</f>
        <v>435.65</v>
      </c>
      <c r="J3346" s="1">
        <f>Table2[[#This Row],[Selling_Price]]</f>
        <v>812.5</v>
      </c>
      <c r="K3346" s="1">
        <f>Table2[[#This Row],[Quantity]]</f>
        <v>347</v>
      </c>
      <c r="L3346" s="1" t="str">
        <f>IF(ISBLANK(Table2[[#This Row],[Status]]), "No Data Entered", IFERROR(Table2[[#This Row],[Status]], "No Data Entered"))</f>
        <v>Ongoing</v>
      </c>
    </row>
    <row r="3347" spans="1:12" x14ac:dyDescent="0.3">
      <c r="A3347" s="1" t="str">
        <f>Table2[[#This Row],[Product_ID]]</f>
        <v>PRO2732</v>
      </c>
      <c r="B3347" s="1" t="str">
        <f>Table2[[#This Row],[Customer_ID]]</f>
        <v>CUST46042</v>
      </c>
      <c r="C3347" s="14" t="str">
        <f>Table2[[#This Row],[Date]]</f>
        <v>12/10/2021</v>
      </c>
      <c r="D3347" s="1" t="str">
        <f>TRIM(PROPER(Table2[[#This Row],[Product_Name]]))</f>
        <v>Mouse</v>
      </c>
      <c r="E3347" s="1" t="str">
        <f>TRIM(PROPER(Table2[[#This Row],[Country]]))</f>
        <v>Germany</v>
      </c>
      <c r="F3347" s="1" t="str">
        <f>TRIM(PROPER(Table2[[#This Row],[Category]]))</f>
        <v>Wearables</v>
      </c>
      <c r="G3347" s="1" t="str">
        <f>TRIM(PROPER(Table2[[#This Row],[Brand]]))</f>
        <v>Logitech</v>
      </c>
      <c r="H3347" s="1">
        <f>Table2[[#This Row],[Supplier_ID]]</f>
        <v>1055</v>
      </c>
      <c r="I3347" s="1">
        <f>Table2[[#This Row],[Market_Price]]</f>
        <v>1192.42</v>
      </c>
      <c r="J3347" s="1">
        <f>Table2[[#This Row],[Selling_Price]]</f>
        <v>2116.4499999999998</v>
      </c>
      <c r="K3347" s="1">
        <f>Table2[[#This Row],[Quantity]]</f>
        <v>325</v>
      </c>
      <c r="L3347" s="1" t="str">
        <f>IF(ISBLANK(Table2[[#This Row],[Status]]), "No Data Entered", IFERROR(Table2[[#This Row],[Status]], "No Data Entered"))</f>
        <v>Ongoing</v>
      </c>
    </row>
    <row r="3348" spans="1:12" x14ac:dyDescent="0.3">
      <c r="A3348" s="1" t="str">
        <f>Table2[[#This Row],[Product_ID]]</f>
        <v>PRO8735</v>
      </c>
      <c r="B3348" s="1" t="str">
        <f>Table2[[#This Row],[Customer_ID]]</f>
        <v>CUST46066</v>
      </c>
      <c r="C3348" s="14" t="str">
        <f>Table2[[#This Row],[Date]]</f>
        <v>29/11/2022</v>
      </c>
      <c r="D3348" s="1" t="str">
        <f>TRIM(PROPER(Table2[[#This Row],[Product_Name]]))</f>
        <v>Laptop</v>
      </c>
      <c r="E3348" s="1" t="str">
        <f>TRIM(PROPER(Table2[[#This Row],[Country]]))</f>
        <v>Australia</v>
      </c>
      <c r="F3348" s="1" t="str">
        <f>TRIM(PROPER(Table2[[#This Row],[Category]]))</f>
        <v>Electronics</v>
      </c>
      <c r="G3348" s="1" t="str">
        <f>TRIM(PROPER(Table2[[#This Row],[Brand]]))</f>
        <v>Lenovo</v>
      </c>
      <c r="H3348" s="1">
        <f>Table2[[#This Row],[Supplier_ID]]</f>
        <v>1069</v>
      </c>
      <c r="I3348" s="1">
        <f>Table2[[#This Row],[Market_Price]]</f>
        <v>1387.13</v>
      </c>
      <c r="J3348" s="1">
        <f>Table2[[#This Row],[Selling_Price]]</f>
        <v>2590.13</v>
      </c>
      <c r="K3348" s="1">
        <f>Table2[[#This Row],[Quantity]]</f>
        <v>266</v>
      </c>
      <c r="L3348" s="1" t="str">
        <f>IF(ISBLANK(Table2[[#This Row],[Status]]), "No Data Entered", IFERROR(Table2[[#This Row],[Status]], "No Data Entered"))</f>
        <v>Ongoing</v>
      </c>
    </row>
    <row r="3349" spans="1:12" x14ac:dyDescent="0.3">
      <c r="A3349" s="1" t="str">
        <f>Table2[[#This Row],[Product_ID]]</f>
        <v>PRO1655</v>
      </c>
      <c r="B3349" s="1" t="str">
        <f>Table2[[#This Row],[Customer_ID]]</f>
        <v>CUST46154</v>
      </c>
      <c r="C3349" s="14" t="str">
        <f>Table2[[#This Row],[Date]]</f>
        <v>29/05/2024</v>
      </c>
      <c r="D3349" s="1" t="str">
        <f>TRIM(PROPER(Table2[[#This Row],[Product_Name]]))</f>
        <v>Laptop</v>
      </c>
      <c r="E3349" s="1" t="str">
        <f>TRIM(PROPER(Table2[[#This Row],[Country]]))</f>
        <v>Uk</v>
      </c>
      <c r="F3349" s="1" t="str">
        <f>TRIM(PROPER(Table2[[#This Row],[Category]]))</f>
        <v>Wearables</v>
      </c>
      <c r="G3349" s="1" t="str">
        <f>TRIM(PROPER(Table2[[#This Row],[Brand]]))</f>
        <v>Dell</v>
      </c>
      <c r="H3349" s="1">
        <f>Table2[[#This Row],[Supplier_ID]]</f>
        <v>1092</v>
      </c>
      <c r="I3349" s="1">
        <f>Table2[[#This Row],[Market_Price]]</f>
        <v>1635.48</v>
      </c>
      <c r="J3349" s="1">
        <f>Table2[[#This Row],[Selling_Price]]</f>
        <v>2468.64</v>
      </c>
      <c r="K3349" s="1">
        <f>Table2[[#This Row],[Quantity]]</f>
        <v>34</v>
      </c>
      <c r="L3349" s="1" t="str">
        <f>IF(ISBLANK(Table2[[#This Row],[Status]]), "No Data Entered", IFERROR(Table2[[#This Row],[Status]], "No Data Entered"))</f>
        <v>Ongoing</v>
      </c>
    </row>
    <row r="3350" spans="1:12" x14ac:dyDescent="0.3">
      <c r="A3350" s="1" t="str">
        <f>Table2[[#This Row],[Product_ID]]</f>
        <v>PRO1549</v>
      </c>
      <c r="B3350" s="1" t="str">
        <f>Table2[[#This Row],[Customer_ID]]</f>
        <v>CUST46235</v>
      </c>
      <c r="C3350" s="14" t="str">
        <f>Table2[[#This Row],[Date]]</f>
        <v>22/09/2024</v>
      </c>
      <c r="D3350" s="1" t="str">
        <f>TRIM(PROPER(Table2[[#This Row],[Product_Name]]))</f>
        <v>Laptop</v>
      </c>
      <c r="E3350" s="1" t="str">
        <f>TRIM(PROPER(Table2[[#This Row],[Country]]))</f>
        <v>Usa</v>
      </c>
      <c r="F3350" s="1" t="str">
        <f>TRIM(PROPER(Table2[[#This Row],[Category]]))</f>
        <v>Electronics</v>
      </c>
      <c r="G3350" s="1" t="str">
        <f>TRIM(PROPER(Table2[[#This Row],[Brand]]))</f>
        <v>Canon</v>
      </c>
      <c r="H3350" s="1">
        <f>Table2[[#This Row],[Supplier_ID]]</f>
        <v>1079</v>
      </c>
      <c r="I3350" s="1">
        <f>Table2[[#This Row],[Market_Price]]</f>
        <v>58.37</v>
      </c>
      <c r="J3350" s="1">
        <f>Table2[[#This Row],[Selling_Price]]</f>
        <v>90.29</v>
      </c>
      <c r="K3350" s="1">
        <f>Table2[[#This Row],[Quantity]]</f>
        <v>296</v>
      </c>
      <c r="L3350" s="1" t="str">
        <f>IF(ISBLANK(Table2[[#This Row],[Status]]), "No Data Entered", IFERROR(Table2[[#This Row],[Status]], "No Data Entered"))</f>
        <v>Ongoing</v>
      </c>
    </row>
    <row r="3351" spans="1:12" x14ac:dyDescent="0.3">
      <c r="A3351" s="1" t="str">
        <f>Table2[[#This Row],[Product_ID]]</f>
        <v>PRO4433</v>
      </c>
      <c r="B3351" s="1" t="str">
        <f>Table2[[#This Row],[Customer_ID]]</f>
        <v>CUST46298</v>
      </c>
      <c r="C3351" s="14" t="str">
        <f>Table2[[#This Row],[Date]]</f>
        <v>22/09/2023</v>
      </c>
      <c r="D3351" s="1" t="str">
        <f>TRIM(PROPER(Table2[[#This Row],[Product_Name]]))</f>
        <v>Smartwatch</v>
      </c>
      <c r="E3351" s="1" t="str">
        <f>TRIM(PROPER(Table2[[#This Row],[Country]]))</f>
        <v>Uk</v>
      </c>
      <c r="F3351" s="1" t="str">
        <f>TRIM(PROPER(Table2[[#This Row],[Category]]))</f>
        <v>Office Supplies</v>
      </c>
      <c r="G3351" s="1" t="str">
        <f>TRIM(PROPER(Table2[[#This Row],[Brand]]))</f>
        <v>Dell</v>
      </c>
      <c r="H3351" s="1">
        <f>Table2[[#This Row],[Supplier_ID]]</f>
        <v>1086</v>
      </c>
      <c r="I3351" s="1">
        <f>Table2[[#This Row],[Market_Price]]</f>
        <v>803.44</v>
      </c>
      <c r="J3351" s="1">
        <f>Table2[[#This Row],[Selling_Price]]</f>
        <v>1268.57</v>
      </c>
      <c r="K3351" s="1">
        <f>Table2[[#This Row],[Quantity]]</f>
        <v>184</v>
      </c>
      <c r="L3351" s="1" t="str">
        <f>IF(ISBLANK(Table2[[#This Row],[Status]]), "No Data Entered", IFERROR(Table2[[#This Row],[Status]], "No Data Entered"))</f>
        <v>Ongoing</v>
      </c>
    </row>
    <row r="3352" spans="1:12" x14ac:dyDescent="0.3">
      <c r="A3352" s="1" t="str">
        <f>Table2[[#This Row],[Product_ID]]</f>
        <v>PRO6000</v>
      </c>
      <c r="B3352" s="1" t="str">
        <f>Table2[[#This Row],[Customer_ID]]</f>
        <v>CUST46318</v>
      </c>
      <c r="C3352" s="14" t="str">
        <f>Table2[[#This Row],[Date]]</f>
        <v>24/08/2022</v>
      </c>
      <c r="D3352" s="1" t="str">
        <f>TRIM(PROPER(Table2[[#This Row],[Product_Name]]))</f>
        <v>Printer</v>
      </c>
      <c r="E3352" s="1" t="str">
        <f>TRIM(PROPER(Table2[[#This Row],[Country]]))</f>
        <v>Brazil</v>
      </c>
      <c r="F3352" s="1" t="str">
        <f>TRIM(PROPER(Table2[[#This Row],[Category]]))</f>
        <v>Wearables</v>
      </c>
      <c r="G3352" s="1" t="str">
        <f>TRIM(PROPER(Table2[[#This Row],[Brand]]))</f>
        <v>Microsoft</v>
      </c>
      <c r="H3352" s="1">
        <f>Table2[[#This Row],[Supplier_ID]]</f>
        <v>1074</v>
      </c>
      <c r="I3352" s="1">
        <f>Table2[[#This Row],[Market_Price]]</f>
        <v>491.08</v>
      </c>
      <c r="J3352" s="1">
        <f>Table2[[#This Row],[Selling_Price]]</f>
        <v>631.08000000000004</v>
      </c>
      <c r="K3352" s="1">
        <f>Table2[[#This Row],[Quantity]]</f>
        <v>399</v>
      </c>
      <c r="L3352" s="1" t="str">
        <f>IF(ISBLANK(Table2[[#This Row],[Status]]), "No Data Entered", IFERROR(Table2[[#This Row],[Status]], "No Data Entered"))</f>
        <v>Ongoing</v>
      </c>
    </row>
    <row r="3353" spans="1:12" x14ac:dyDescent="0.3">
      <c r="A3353" s="1" t="str">
        <f>Table2[[#This Row],[Product_ID]]</f>
        <v>PRO4175</v>
      </c>
      <c r="B3353" s="1" t="str">
        <f>Table2[[#This Row],[Customer_ID]]</f>
        <v>CUST46383</v>
      </c>
      <c r="C3353" s="14" t="str">
        <f>Table2[[#This Row],[Date]]</f>
        <v>12/11/2023</v>
      </c>
      <c r="D3353" s="1" t="str">
        <f>TRIM(PROPER(Table2[[#This Row],[Product_Name]]))</f>
        <v>Smartphone</v>
      </c>
      <c r="E3353" s="1" t="str">
        <f>TRIM(PROPER(Table2[[#This Row],[Country]]))</f>
        <v>Canada</v>
      </c>
      <c r="F3353" s="1" t="str">
        <f>TRIM(PROPER(Table2[[#This Row],[Category]]))</f>
        <v>Wearables</v>
      </c>
      <c r="G3353" s="1" t="str">
        <f>TRIM(PROPER(Table2[[#This Row],[Brand]]))</f>
        <v>Lenovo</v>
      </c>
      <c r="H3353" s="1">
        <f>Table2[[#This Row],[Supplier_ID]]</f>
        <v>1036</v>
      </c>
      <c r="I3353" s="1">
        <f>Table2[[#This Row],[Market_Price]]</f>
        <v>127.31</v>
      </c>
      <c r="J3353" s="1">
        <f>Table2[[#This Row],[Selling_Price]]</f>
        <v>176.71</v>
      </c>
      <c r="K3353" s="1">
        <f>Table2[[#This Row],[Quantity]]</f>
        <v>465</v>
      </c>
      <c r="L3353" s="1" t="str">
        <f>IF(ISBLANK(Table2[[#This Row],[Status]]), "No Data Entered", IFERROR(Table2[[#This Row],[Status]], "No Data Entered"))</f>
        <v>Ongoing</v>
      </c>
    </row>
    <row r="3354" spans="1:12" x14ac:dyDescent="0.3">
      <c r="A3354" s="1" t="str">
        <f>Table2[[#This Row],[Product_ID]]</f>
        <v>PRO8630</v>
      </c>
      <c r="B3354" s="1" t="str">
        <f>Table2[[#This Row],[Customer_ID]]</f>
        <v>CUST46441</v>
      </c>
      <c r="C3354" s="14" t="str">
        <f>Table2[[#This Row],[Date]]</f>
        <v>25/10/2020</v>
      </c>
      <c r="D3354" s="1" t="str">
        <f>TRIM(PROPER(Table2[[#This Row],[Product_Name]]))</f>
        <v>Printer</v>
      </c>
      <c r="E3354" s="1" t="str">
        <f>TRIM(PROPER(Table2[[#This Row],[Country]]))</f>
        <v>India</v>
      </c>
      <c r="F3354" s="1" t="str">
        <f>TRIM(PROPER(Table2[[#This Row],[Category]]))</f>
        <v>Computers</v>
      </c>
      <c r="G3354" s="1" t="str">
        <f>TRIM(PROPER(Table2[[#This Row],[Brand]]))</f>
        <v>Logitech</v>
      </c>
      <c r="H3354" s="1">
        <f>Table2[[#This Row],[Supplier_ID]]</f>
        <v>1027</v>
      </c>
      <c r="I3354" s="1">
        <f>Table2[[#This Row],[Market_Price]]</f>
        <v>1004.32</v>
      </c>
      <c r="J3354" s="1">
        <f>Table2[[#This Row],[Selling_Price]]</f>
        <v>1493.85</v>
      </c>
      <c r="K3354" s="1">
        <f>Table2[[#This Row],[Quantity]]</f>
        <v>101</v>
      </c>
      <c r="L3354" s="1" t="str">
        <f>IF(ISBLANK(Table2[[#This Row],[Status]]), "No Data Entered", IFERROR(Table2[[#This Row],[Status]], "No Data Entered"))</f>
        <v>Ongoing</v>
      </c>
    </row>
    <row r="3355" spans="1:12" x14ac:dyDescent="0.3">
      <c r="A3355" s="1" t="str">
        <f>Table2[[#This Row],[Product_ID]]</f>
        <v>PRO5531</v>
      </c>
      <c r="B3355" s="1" t="str">
        <f>Table2[[#This Row],[Customer_ID]]</f>
        <v>CUST46495</v>
      </c>
      <c r="C3355" s="14" t="str">
        <f>Table2[[#This Row],[Date]]</f>
        <v>14/10/2023</v>
      </c>
      <c r="D3355" s="1" t="str">
        <f>TRIM(PROPER(Table2[[#This Row],[Product_Name]]))</f>
        <v>Printer</v>
      </c>
      <c r="E3355" s="1" t="str">
        <f>TRIM(PROPER(Table2[[#This Row],[Country]]))</f>
        <v>Germany</v>
      </c>
      <c r="F3355" s="1" t="str">
        <f>TRIM(PROPER(Table2[[#This Row],[Category]]))</f>
        <v>Electronics</v>
      </c>
      <c r="G3355" s="1" t="str">
        <f>TRIM(PROPER(Table2[[#This Row],[Brand]]))</f>
        <v>Lenovo</v>
      </c>
      <c r="H3355" s="1">
        <f>Table2[[#This Row],[Supplier_ID]]</f>
        <v>1060</v>
      </c>
      <c r="I3355" s="1">
        <f>Table2[[#This Row],[Market_Price]]</f>
        <v>59.25</v>
      </c>
      <c r="J3355" s="1">
        <f>Table2[[#This Row],[Selling_Price]]</f>
        <v>76.77</v>
      </c>
      <c r="K3355" s="1">
        <f>Table2[[#This Row],[Quantity]]</f>
        <v>291</v>
      </c>
      <c r="L3355" s="1" t="str">
        <f>IF(ISBLANK(Table2[[#This Row],[Status]]), "No Data Entered", IFERROR(Table2[[#This Row],[Status]], "No Data Entered"))</f>
        <v>Ongoing</v>
      </c>
    </row>
    <row r="3356" spans="1:12" x14ac:dyDescent="0.3">
      <c r="A3356" s="1" t="str">
        <f>Table2[[#This Row],[Product_ID]]</f>
        <v>PRO1847</v>
      </c>
      <c r="B3356" s="1" t="str">
        <f>Table2[[#This Row],[Customer_ID]]</f>
        <v>CUST46506</v>
      </c>
      <c r="C3356" s="14" t="str">
        <f>Table2[[#This Row],[Date]]</f>
        <v>17/09/2020</v>
      </c>
      <c r="D3356" s="1" t="str">
        <f>TRIM(PROPER(Table2[[#This Row],[Product_Name]]))</f>
        <v>Mouse</v>
      </c>
      <c r="E3356" s="1" t="str">
        <f>TRIM(PROPER(Table2[[#This Row],[Country]]))</f>
        <v>Germany</v>
      </c>
      <c r="F3356" s="1" t="str">
        <f>TRIM(PROPER(Table2[[#This Row],[Category]]))</f>
        <v>Computers</v>
      </c>
      <c r="G3356" s="1" t="str">
        <f>TRIM(PROPER(Table2[[#This Row],[Brand]]))</f>
        <v>Samsung</v>
      </c>
      <c r="H3356" s="1">
        <f>Table2[[#This Row],[Supplier_ID]]</f>
        <v>1024</v>
      </c>
      <c r="I3356" s="1">
        <f>Table2[[#This Row],[Market_Price]]</f>
        <v>1663.85</v>
      </c>
      <c r="J3356" s="1">
        <f>Table2[[#This Row],[Selling_Price]]</f>
        <v>2135.6799999999998</v>
      </c>
      <c r="K3356" s="1">
        <f>Table2[[#This Row],[Quantity]]</f>
        <v>449</v>
      </c>
      <c r="L3356" s="1" t="str">
        <f>IF(ISBLANK(Table2[[#This Row],[Status]]), "No Data Entered", IFERROR(Table2[[#This Row],[Status]], "No Data Entered"))</f>
        <v>Ongoing</v>
      </c>
    </row>
    <row r="3357" spans="1:12" x14ac:dyDescent="0.3">
      <c r="A3357" s="1" t="str">
        <f>Table2[[#This Row],[Product_ID]]</f>
        <v>PRO9308</v>
      </c>
      <c r="B3357" s="1" t="str">
        <f>Table2[[#This Row],[Customer_ID]]</f>
        <v>CUST46589</v>
      </c>
      <c r="C3357" s="14" t="str">
        <f>Table2[[#This Row],[Date]]</f>
        <v>27/08/2022</v>
      </c>
      <c r="D3357" s="1" t="str">
        <f>TRIM(PROPER(Table2[[#This Row],[Product_Name]]))</f>
        <v>Monitor</v>
      </c>
      <c r="E3357" s="1" t="str">
        <f>TRIM(PROPER(Table2[[#This Row],[Country]]))</f>
        <v>Usa</v>
      </c>
      <c r="F3357" s="1" t="str">
        <f>TRIM(PROPER(Table2[[#This Row],[Category]]))</f>
        <v>Office Supplies</v>
      </c>
      <c r="G3357" s="1" t="str">
        <f>TRIM(PROPER(Table2[[#This Row],[Brand]]))</f>
        <v>Hp</v>
      </c>
      <c r="H3357" s="1">
        <f>Table2[[#This Row],[Supplier_ID]]</f>
        <v>1051</v>
      </c>
      <c r="I3357" s="1">
        <f>Table2[[#This Row],[Market_Price]]</f>
        <v>732.49</v>
      </c>
      <c r="J3357" s="1">
        <f>Table2[[#This Row],[Selling_Price]]</f>
        <v>1105.74</v>
      </c>
      <c r="K3357" s="1">
        <f>Table2[[#This Row],[Quantity]]</f>
        <v>137</v>
      </c>
      <c r="L3357" s="1" t="str">
        <f>IF(ISBLANK(Table2[[#This Row],[Status]]), "No Data Entered", IFERROR(Table2[[#This Row],[Status]], "No Data Entered"))</f>
        <v>Ongoing</v>
      </c>
    </row>
    <row r="3358" spans="1:12" x14ac:dyDescent="0.3">
      <c r="A3358" s="1" t="str">
        <f>Table2[[#This Row],[Product_ID]]</f>
        <v>PRO5342</v>
      </c>
      <c r="B3358" s="1" t="str">
        <f>Table2[[#This Row],[Customer_ID]]</f>
        <v>CUST46594</v>
      </c>
      <c r="C3358" s="14" t="str">
        <f>Table2[[#This Row],[Date]]</f>
        <v>04/02/2025</v>
      </c>
      <c r="D3358" s="1" t="str">
        <f>TRIM(PROPER(Table2[[#This Row],[Product_Name]]))</f>
        <v>Printer</v>
      </c>
      <c r="E3358" s="1" t="str">
        <f>TRIM(PROPER(Table2[[#This Row],[Country]]))</f>
        <v>Germany</v>
      </c>
      <c r="F3358" s="1" t="str">
        <f>TRIM(PROPER(Table2[[#This Row],[Category]]))</f>
        <v>Electronics</v>
      </c>
      <c r="G3358" s="1" t="str">
        <f>TRIM(PROPER(Table2[[#This Row],[Brand]]))</f>
        <v>Apple</v>
      </c>
      <c r="H3358" s="1">
        <f>Table2[[#This Row],[Supplier_ID]]</f>
        <v>1067</v>
      </c>
      <c r="I3358" s="1">
        <f>Table2[[#This Row],[Market_Price]]</f>
        <v>1659.63</v>
      </c>
      <c r="J3358" s="1">
        <f>Table2[[#This Row],[Selling_Price]]</f>
        <v>1924.61</v>
      </c>
      <c r="K3358" s="1">
        <f>Table2[[#This Row],[Quantity]]</f>
        <v>432</v>
      </c>
      <c r="L3358" s="1" t="str">
        <f>IF(ISBLANK(Table2[[#This Row],[Status]]), "No Data Entered", IFERROR(Table2[[#This Row],[Status]], "No Data Entered"))</f>
        <v>Ongoing</v>
      </c>
    </row>
    <row r="3359" spans="1:12" x14ac:dyDescent="0.3">
      <c r="A3359" s="1" t="str">
        <f>Table2[[#This Row],[Product_ID]]</f>
        <v>PRO2995</v>
      </c>
      <c r="B3359" s="1" t="str">
        <f>Table2[[#This Row],[Customer_ID]]</f>
        <v>CUST46653</v>
      </c>
      <c r="C3359" s="14" t="str">
        <f>Table2[[#This Row],[Date]]</f>
        <v>16/01/2023</v>
      </c>
      <c r="D3359" s="1" t="str">
        <f>TRIM(PROPER(Table2[[#This Row],[Product_Name]]))</f>
        <v>Laptop</v>
      </c>
      <c r="E3359" s="1" t="str">
        <f>TRIM(PROPER(Table2[[#This Row],[Country]]))</f>
        <v>India</v>
      </c>
      <c r="F3359" s="1" t="str">
        <f>TRIM(PROPER(Table2[[#This Row],[Category]]))</f>
        <v>Wearables</v>
      </c>
      <c r="G3359" s="1" t="str">
        <f>TRIM(PROPER(Table2[[#This Row],[Brand]]))</f>
        <v>Canon</v>
      </c>
      <c r="H3359" s="1">
        <f>Table2[[#This Row],[Supplier_ID]]</f>
        <v>1019</v>
      </c>
      <c r="I3359" s="1">
        <f>Table2[[#This Row],[Market_Price]]</f>
        <v>1195.3699999999999</v>
      </c>
      <c r="J3359" s="1">
        <f>Table2[[#This Row],[Selling_Price]]</f>
        <v>1597.97</v>
      </c>
      <c r="K3359" s="1">
        <f>Table2[[#This Row],[Quantity]]</f>
        <v>12</v>
      </c>
      <c r="L3359" s="1" t="str">
        <f>IF(ISBLANK(Table2[[#This Row],[Status]]), "No Data Entered", IFERROR(Table2[[#This Row],[Status]], "No Data Entered"))</f>
        <v>Ongoing</v>
      </c>
    </row>
    <row r="3360" spans="1:12" x14ac:dyDescent="0.3">
      <c r="A3360" s="1" t="str">
        <f>Table2[[#This Row],[Product_ID]]</f>
        <v>PRO6396</v>
      </c>
      <c r="B3360" s="1" t="str">
        <f>Table2[[#This Row],[Customer_ID]]</f>
        <v>CUST46659</v>
      </c>
      <c r="C3360" s="14" t="str">
        <f>Table2[[#This Row],[Date]]</f>
        <v>24/07/2025</v>
      </c>
      <c r="D3360" s="1" t="str">
        <f>TRIM(PROPER(Table2[[#This Row],[Product_Name]]))</f>
        <v>Mouse</v>
      </c>
      <c r="E3360" s="1" t="str">
        <f>TRIM(PROPER(Table2[[#This Row],[Country]]))</f>
        <v>Australia</v>
      </c>
      <c r="F3360" s="1" t="str">
        <f>TRIM(PROPER(Table2[[#This Row],[Category]]))</f>
        <v>Electronics</v>
      </c>
      <c r="G3360" s="1" t="str">
        <f>TRIM(PROPER(Table2[[#This Row],[Brand]]))</f>
        <v>Hp</v>
      </c>
      <c r="H3360" s="1">
        <f>Table2[[#This Row],[Supplier_ID]]</f>
        <v>1058</v>
      </c>
      <c r="I3360" s="1">
        <f>Table2[[#This Row],[Market_Price]]</f>
        <v>1696.96</v>
      </c>
      <c r="J3360" s="1">
        <f>Table2[[#This Row],[Selling_Price]]</f>
        <v>2603.4299999999998</v>
      </c>
      <c r="K3360" s="1">
        <f>Table2[[#This Row],[Quantity]]</f>
        <v>454</v>
      </c>
      <c r="L3360" s="1" t="str">
        <f>IF(ISBLANK(Table2[[#This Row],[Status]]), "No Data Entered", IFERROR(Table2[[#This Row],[Status]], "No Data Entered"))</f>
        <v>Ongoing</v>
      </c>
    </row>
    <row r="3361" spans="1:12" x14ac:dyDescent="0.3">
      <c r="A3361" s="1" t="str">
        <f>Table2[[#This Row],[Product_ID]]</f>
        <v>PRO1514</v>
      </c>
      <c r="B3361" s="1" t="str">
        <f>Table2[[#This Row],[Customer_ID]]</f>
        <v>CUST46817</v>
      </c>
      <c r="C3361" s="14" t="str">
        <f>Table2[[#This Row],[Date]]</f>
        <v>29/03/2024</v>
      </c>
      <c r="D3361" s="1" t="str">
        <f>TRIM(PROPER(Table2[[#This Row],[Product_Name]]))</f>
        <v>Tablet</v>
      </c>
      <c r="E3361" s="1" t="str">
        <f>TRIM(PROPER(Table2[[#This Row],[Country]]))</f>
        <v>China</v>
      </c>
      <c r="F3361" s="1" t="str">
        <f>TRIM(PROPER(Table2[[#This Row],[Category]]))</f>
        <v>Electronics</v>
      </c>
      <c r="G3361" s="1" t="str">
        <f>TRIM(PROPER(Table2[[#This Row],[Brand]]))</f>
        <v>Microsoft</v>
      </c>
      <c r="H3361" s="1">
        <f>Table2[[#This Row],[Supplier_ID]]</f>
        <v>1001</v>
      </c>
      <c r="I3361" s="1">
        <f>Table2[[#This Row],[Market_Price]]</f>
        <v>433.13</v>
      </c>
      <c r="J3361" s="1">
        <f>Table2[[#This Row],[Selling_Price]]</f>
        <v>848.25</v>
      </c>
      <c r="K3361" s="1">
        <f>Table2[[#This Row],[Quantity]]</f>
        <v>346</v>
      </c>
      <c r="L3361" s="1" t="str">
        <f>IF(ISBLANK(Table2[[#This Row],[Status]]), "No Data Entered", IFERROR(Table2[[#This Row],[Status]], "No Data Entered"))</f>
        <v>Ongoing</v>
      </c>
    </row>
    <row r="3362" spans="1:12" x14ac:dyDescent="0.3">
      <c r="A3362" s="1" t="str">
        <f>Table2[[#This Row],[Product_ID]]</f>
        <v>PRO8310</v>
      </c>
      <c r="B3362" s="1" t="str">
        <f>Table2[[#This Row],[Customer_ID]]</f>
        <v>CUST46877</v>
      </c>
      <c r="C3362" s="14" t="str">
        <f>Table2[[#This Row],[Date]]</f>
        <v>18/11/2021</v>
      </c>
      <c r="D3362" s="1" t="str">
        <f>TRIM(PROPER(Table2[[#This Row],[Product_Name]]))</f>
        <v>Smartphone</v>
      </c>
      <c r="E3362" s="1" t="str">
        <f>TRIM(PROPER(Table2[[#This Row],[Country]]))</f>
        <v>Uk</v>
      </c>
      <c r="F3362" s="1" t="str">
        <f>TRIM(PROPER(Table2[[#This Row],[Category]]))</f>
        <v>Electronics</v>
      </c>
      <c r="G3362" s="1" t="str">
        <f>TRIM(PROPER(Table2[[#This Row],[Brand]]))</f>
        <v>Hp</v>
      </c>
      <c r="H3362" s="1">
        <f>Table2[[#This Row],[Supplier_ID]]</f>
        <v>1031</v>
      </c>
      <c r="I3362" s="1">
        <f>Table2[[#This Row],[Market_Price]]</f>
        <v>869.28</v>
      </c>
      <c r="J3362" s="1">
        <f>Table2[[#This Row],[Selling_Price]]</f>
        <v>1307.0899999999999</v>
      </c>
      <c r="K3362" s="1">
        <f>Table2[[#This Row],[Quantity]]</f>
        <v>146</v>
      </c>
      <c r="L3362" s="1" t="str">
        <f>IF(ISBLANK(Table2[[#This Row],[Status]]), "No Data Entered", IFERROR(Table2[[#This Row],[Status]], "No Data Entered"))</f>
        <v>Ongoing</v>
      </c>
    </row>
    <row r="3363" spans="1:12" x14ac:dyDescent="0.3">
      <c r="A3363" s="1" t="str">
        <f>Table2[[#This Row],[Product_ID]]</f>
        <v>PRO4586</v>
      </c>
      <c r="B3363" s="1" t="str">
        <f>Table2[[#This Row],[Customer_ID]]</f>
        <v>CUST46903</v>
      </c>
      <c r="C3363" s="14" t="str">
        <f>Table2[[#This Row],[Date]]</f>
        <v>09/10/2025</v>
      </c>
      <c r="D3363" s="1" t="str">
        <f>TRIM(PROPER(Table2[[#This Row],[Product_Name]]))</f>
        <v>Keyboard</v>
      </c>
      <c r="E3363" s="1" t="str">
        <f>TRIM(PROPER(Table2[[#This Row],[Country]]))</f>
        <v>Usa</v>
      </c>
      <c r="F3363" s="1" t="str">
        <f>TRIM(PROPER(Table2[[#This Row],[Category]]))</f>
        <v>Accessories</v>
      </c>
      <c r="G3363" s="1" t="str">
        <f>TRIM(PROPER(Table2[[#This Row],[Brand]]))</f>
        <v>Lenovo</v>
      </c>
      <c r="H3363" s="1">
        <f>Table2[[#This Row],[Supplier_ID]]</f>
        <v>1100</v>
      </c>
      <c r="I3363" s="1">
        <f>Table2[[#This Row],[Market_Price]]</f>
        <v>739.58</v>
      </c>
      <c r="J3363" s="1">
        <f>Table2[[#This Row],[Selling_Price]]</f>
        <v>1296.32</v>
      </c>
      <c r="K3363" s="1">
        <f>Table2[[#This Row],[Quantity]]</f>
        <v>32</v>
      </c>
      <c r="L3363" s="1" t="str">
        <f>IF(ISBLANK(Table2[[#This Row],[Status]]), "No Data Entered", IFERROR(Table2[[#This Row],[Status]], "No Data Entered"))</f>
        <v>Ongoing</v>
      </c>
    </row>
    <row r="3364" spans="1:12" x14ac:dyDescent="0.3">
      <c r="A3364" s="1" t="str">
        <f>Table2[[#This Row],[Product_ID]]</f>
        <v>PRO6119</v>
      </c>
      <c r="B3364" s="1" t="str">
        <f>Table2[[#This Row],[Customer_ID]]</f>
        <v>CUST46925</v>
      </c>
      <c r="C3364" s="14" t="str">
        <f>Table2[[#This Row],[Date]]</f>
        <v>29/07/2021</v>
      </c>
      <c r="D3364" s="1" t="str">
        <f>TRIM(PROPER(Table2[[#This Row],[Product_Name]]))</f>
        <v>Monitor</v>
      </c>
      <c r="E3364" s="1" t="str">
        <f>TRIM(PROPER(Table2[[#This Row],[Country]]))</f>
        <v>Brazil</v>
      </c>
      <c r="F3364" s="1" t="str">
        <f>TRIM(PROPER(Table2[[#This Row],[Category]]))</f>
        <v>Wearables</v>
      </c>
      <c r="G3364" s="1" t="str">
        <f>TRIM(PROPER(Table2[[#This Row],[Brand]]))</f>
        <v>Lenovo</v>
      </c>
      <c r="H3364" s="1">
        <f>Table2[[#This Row],[Supplier_ID]]</f>
        <v>1014</v>
      </c>
      <c r="I3364" s="1">
        <f>Table2[[#This Row],[Market_Price]]</f>
        <v>1382.16</v>
      </c>
      <c r="J3364" s="1">
        <f>Table2[[#This Row],[Selling_Price]]</f>
        <v>1625.54</v>
      </c>
      <c r="K3364" s="1">
        <f>Table2[[#This Row],[Quantity]]</f>
        <v>472</v>
      </c>
      <c r="L3364" s="1" t="str">
        <f>IF(ISBLANK(Table2[[#This Row],[Status]]), "No Data Entered", IFERROR(Table2[[#This Row],[Status]], "No Data Entered"))</f>
        <v>Ongoing</v>
      </c>
    </row>
    <row r="3365" spans="1:12" x14ac:dyDescent="0.3">
      <c r="A3365" s="1" t="str">
        <f>Table2[[#This Row],[Product_ID]]</f>
        <v>PRO1229</v>
      </c>
      <c r="B3365" s="1" t="str">
        <f>Table2[[#This Row],[Customer_ID]]</f>
        <v>CUST46986</v>
      </c>
      <c r="C3365" s="14" t="str">
        <f>Table2[[#This Row],[Date]]</f>
        <v>31/03/2022</v>
      </c>
      <c r="D3365" s="1" t="str">
        <f>TRIM(PROPER(Table2[[#This Row],[Product_Name]]))</f>
        <v>Keyboard</v>
      </c>
      <c r="E3365" s="1" t="str">
        <f>TRIM(PROPER(Table2[[#This Row],[Country]]))</f>
        <v>Brazil</v>
      </c>
      <c r="F3365" s="1" t="str">
        <f>TRIM(PROPER(Table2[[#This Row],[Category]]))</f>
        <v>Office Supplies</v>
      </c>
      <c r="G3365" s="1" t="str">
        <f>TRIM(PROPER(Table2[[#This Row],[Brand]]))</f>
        <v>Apple</v>
      </c>
      <c r="H3365" s="1">
        <f>Table2[[#This Row],[Supplier_ID]]</f>
        <v>1010</v>
      </c>
      <c r="I3365" s="1">
        <f>Table2[[#This Row],[Market_Price]]</f>
        <v>1032.18</v>
      </c>
      <c r="J3365" s="1">
        <f>Table2[[#This Row],[Selling_Price]]</f>
        <v>1682.88</v>
      </c>
      <c r="K3365" s="1">
        <f>Table2[[#This Row],[Quantity]]</f>
        <v>289</v>
      </c>
      <c r="L3365" s="1" t="str">
        <f>IF(ISBLANK(Table2[[#This Row],[Status]]), "No Data Entered", IFERROR(Table2[[#This Row],[Status]], "No Data Entered"))</f>
        <v>Ongoing</v>
      </c>
    </row>
    <row r="3366" spans="1:12" x14ac:dyDescent="0.3">
      <c r="A3366" s="1" t="str">
        <f>Table2[[#This Row],[Product_ID]]</f>
        <v>PRO3212</v>
      </c>
      <c r="B3366" s="1" t="str">
        <f>Table2[[#This Row],[Customer_ID]]</f>
        <v>CUST47000</v>
      </c>
      <c r="C3366" s="14" t="str">
        <f>Table2[[#This Row],[Date]]</f>
        <v>03/11/2025</v>
      </c>
      <c r="D3366" s="1" t="str">
        <f>TRIM(PROPER(Table2[[#This Row],[Product_Name]]))</f>
        <v>Camera</v>
      </c>
      <c r="E3366" s="1" t="str">
        <f>TRIM(PROPER(Table2[[#This Row],[Country]]))</f>
        <v>Canada</v>
      </c>
      <c r="F3366" s="1" t="str">
        <f>TRIM(PROPER(Table2[[#This Row],[Category]]))</f>
        <v>Office Supplies</v>
      </c>
      <c r="G3366" s="1" t="str">
        <f>TRIM(PROPER(Table2[[#This Row],[Brand]]))</f>
        <v>Lenovo</v>
      </c>
      <c r="H3366" s="1">
        <f>Table2[[#This Row],[Supplier_ID]]</f>
        <v>1084</v>
      </c>
      <c r="I3366" s="1">
        <f>Table2[[#This Row],[Market_Price]]</f>
        <v>499.3</v>
      </c>
      <c r="J3366" s="1">
        <f>Table2[[#This Row],[Selling_Price]]</f>
        <v>964.54</v>
      </c>
      <c r="K3366" s="1">
        <f>Table2[[#This Row],[Quantity]]</f>
        <v>46</v>
      </c>
      <c r="L3366" s="1" t="str">
        <f>IF(ISBLANK(Table2[[#This Row],[Status]]), "No Data Entered", IFERROR(Table2[[#This Row],[Status]], "No Data Entered"))</f>
        <v>Ongoing</v>
      </c>
    </row>
    <row r="3367" spans="1:12" x14ac:dyDescent="0.3">
      <c r="A3367" s="1" t="str">
        <f>Table2[[#This Row],[Product_ID]]</f>
        <v>PRO3189</v>
      </c>
      <c r="B3367" s="1" t="str">
        <f>Table2[[#This Row],[Customer_ID]]</f>
        <v>CUST47182</v>
      </c>
      <c r="C3367" s="14" t="str">
        <f>Table2[[#This Row],[Date]]</f>
        <v>09/10/2020</v>
      </c>
      <c r="D3367" s="1" t="str">
        <f>TRIM(PROPER(Table2[[#This Row],[Product_Name]]))</f>
        <v>Headphones</v>
      </c>
      <c r="E3367" s="1" t="str">
        <f>TRIM(PROPER(Table2[[#This Row],[Country]]))</f>
        <v>Brazil</v>
      </c>
      <c r="F3367" s="1" t="str">
        <f>TRIM(PROPER(Table2[[#This Row],[Category]]))</f>
        <v>Accessories</v>
      </c>
      <c r="G3367" s="1" t="str">
        <f>TRIM(PROPER(Table2[[#This Row],[Brand]]))</f>
        <v>Samsung</v>
      </c>
      <c r="H3367" s="1">
        <f>Table2[[#This Row],[Supplier_ID]]</f>
        <v>1080</v>
      </c>
      <c r="I3367" s="1">
        <f>Table2[[#This Row],[Market_Price]]</f>
        <v>377.77</v>
      </c>
      <c r="J3367" s="1">
        <f>Table2[[#This Row],[Selling_Price]]</f>
        <v>427.45</v>
      </c>
      <c r="K3367" s="1">
        <f>Table2[[#This Row],[Quantity]]</f>
        <v>383</v>
      </c>
      <c r="L3367" s="1" t="str">
        <f>IF(ISBLANK(Table2[[#This Row],[Status]]), "No Data Entered", IFERROR(Table2[[#This Row],[Status]], "No Data Entered"))</f>
        <v>Ongoing</v>
      </c>
    </row>
    <row r="3368" spans="1:12" x14ac:dyDescent="0.3">
      <c r="A3368" s="1" t="str">
        <f>Table2[[#This Row],[Product_ID]]</f>
        <v>PRO5111</v>
      </c>
      <c r="B3368" s="1" t="str">
        <f>Table2[[#This Row],[Customer_ID]]</f>
        <v>CUST47327</v>
      </c>
      <c r="C3368" s="14" t="str">
        <f>Table2[[#This Row],[Date]]</f>
        <v>19/01/2024</v>
      </c>
      <c r="D3368" s="1" t="str">
        <f>TRIM(PROPER(Table2[[#This Row],[Product_Name]]))</f>
        <v>Smartwatch</v>
      </c>
      <c r="E3368" s="1" t="str">
        <f>TRIM(PROPER(Table2[[#This Row],[Country]]))</f>
        <v>China</v>
      </c>
      <c r="F3368" s="1" t="str">
        <f>TRIM(PROPER(Table2[[#This Row],[Category]]))</f>
        <v>Wearables</v>
      </c>
      <c r="G3368" s="1" t="str">
        <f>TRIM(PROPER(Table2[[#This Row],[Brand]]))</f>
        <v>Samsung</v>
      </c>
      <c r="H3368" s="1">
        <f>Table2[[#This Row],[Supplier_ID]]</f>
        <v>1075</v>
      </c>
      <c r="I3368" s="1">
        <f>Table2[[#This Row],[Market_Price]]</f>
        <v>524.96</v>
      </c>
      <c r="J3368" s="1">
        <f>Table2[[#This Row],[Selling_Price]]</f>
        <v>868.47</v>
      </c>
      <c r="K3368" s="1">
        <f>Table2[[#This Row],[Quantity]]</f>
        <v>226</v>
      </c>
      <c r="L3368" s="1" t="str">
        <f>IF(ISBLANK(Table2[[#This Row],[Status]]), "No Data Entered", IFERROR(Table2[[#This Row],[Status]], "No Data Entered"))</f>
        <v>Ongoing</v>
      </c>
    </row>
    <row r="3369" spans="1:12" x14ac:dyDescent="0.3">
      <c r="A3369" s="1" t="str">
        <f>Table2[[#This Row],[Product_ID]]</f>
        <v>PRO2991</v>
      </c>
      <c r="B3369" s="1" t="str">
        <f>Table2[[#This Row],[Customer_ID]]</f>
        <v>CUST47525</v>
      </c>
      <c r="C3369" s="14" t="str">
        <f>Table2[[#This Row],[Date]]</f>
        <v>01/11/2021</v>
      </c>
      <c r="D3369" s="1" t="str">
        <f>TRIM(PROPER(Table2[[#This Row],[Product_Name]]))</f>
        <v>Smartwatch</v>
      </c>
      <c r="E3369" s="1" t="str">
        <f>TRIM(PROPER(Table2[[#This Row],[Country]]))</f>
        <v>China</v>
      </c>
      <c r="F3369" s="1" t="str">
        <f>TRIM(PROPER(Table2[[#This Row],[Category]]))</f>
        <v>Computers</v>
      </c>
      <c r="G3369" s="1" t="str">
        <f>TRIM(PROPER(Table2[[#This Row],[Brand]]))</f>
        <v>Lenovo</v>
      </c>
      <c r="H3369" s="1">
        <f>Table2[[#This Row],[Supplier_ID]]</f>
        <v>1021</v>
      </c>
      <c r="I3369" s="1">
        <f>Table2[[#This Row],[Market_Price]]</f>
        <v>127.93</v>
      </c>
      <c r="J3369" s="1">
        <f>Table2[[#This Row],[Selling_Price]]</f>
        <v>210.71</v>
      </c>
      <c r="K3369" s="1">
        <f>Table2[[#This Row],[Quantity]]</f>
        <v>325</v>
      </c>
      <c r="L3369" s="1" t="str">
        <f>IF(ISBLANK(Table2[[#This Row],[Status]]), "No Data Entered", IFERROR(Table2[[#This Row],[Status]], "No Data Entered"))</f>
        <v>Ongoing</v>
      </c>
    </row>
    <row r="3370" spans="1:12" x14ac:dyDescent="0.3">
      <c r="A3370" s="1" t="str">
        <f>Table2[[#This Row],[Product_ID]]</f>
        <v>PRO5676</v>
      </c>
      <c r="B3370" s="1" t="str">
        <f>Table2[[#This Row],[Customer_ID]]</f>
        <v>CUST47554</v>
      </c>
      <c r="C3370" s="14" t="str">
        <f>Table2[[#This Row],[Date]]</f>
        <v>25/09/2023</v>
      </c>
      <c r="D3370" s="1" t="str">
        <f>TRIM(PROPER(Table2[[#This Row],[Product_Name]]))</f>
        <v>Printer</v>
      </c>
      <c r="E3370" s="1" t="str">
        <f>TRIM(PROPER(Table2[[#This Row],[Country]]))</f>
        <v>India</v>
      </c>
      <c r="F3370" s="1" t="str">
        <f>TRIM(PROPER(Table2[[#This Row],[Category]]))</f>
        <v>Accessories</v>
      </c>
      <c r="G3370" s="1" t="str">
        <f>TRIM(PROPER(Table2[[#This Row],[Brand]]))</f>
        <v>Apple</v>
      </c>
      <c r="H3370" s="1">
        <f>Table2[[#This Row],[Supplier_ID]]</f>
        <v>1008</v>
      </c>
      <c r="I3370" s="1">
        <f>Table2[[#This Row],[Market_Price]]</f>
        <v>721.75</v>
      </c>
      <c r="J3370" s="1">
        <f>Table2[[#This Row],[Selling_Price]]</f>
        <v>1130.79</v>
      </c>
      <c r="K3370" s="1">
        <f>Table2[[#This Row],[Quantity]]</f>
        <v>24</v>
      </c>
      <c r="L3370" s="1" t="str">
        <f>IF(ISBLANK(Table2[[#This Row],[Status]]), "No Data Entered", IFERROR(Table2[[#This Row],[Status]], "No Data Entered"))</f>
        <v>Ongoing</v>
      </c>
    </row>
    <row r="3371" spans="1:12" x14ac:dyDescent="0.3">
      <c r="A3371" s="1" t="str">
        <f>Table2[[#This Row],[Product_ID]]</f>
        <v>PRO3007</v>
      </c>
      <c r="B3371" s="1" t="str">
        <f>Table2[[#This Row],[Customer_ID]]</f>
        <v>CUST47570</v>
      </c>
      <c r="C3371" s="14" t="str">
        <f>Table2[[#This Row],[Date]]</f>
        <v>17/11/2022</v>
      </c>
      <c r="D3371" s="1" t="str">
        <f>TRIM(PROPER(Table2[[#This Row],[Product_Name]]))</f>
        <v>Keyboard</v>
      </c>
      <c r="E3371" s="1" t="str">
        <f>TRIM(PROPER(Table2[[#This Row],[Country]]))</f>
        <v>Usa</v>
      </c>
      <c r="F3371" s="1" t="str">
        <f>TRIM(PROPER(Table2[[#This Row],[Category]]))</f>
        <v>Computers</v>
      </c>
      <c r="G3371" s="1" t="str">
        <f>TRIM(PROPER(Table2[[#This Row],[Brand]]))</f>
        <v>Asus</v>
      </c>
      <c r="H3371" s="1">
        <f>Table2[[#This Row],[Supplier_ID]]</f>
        <v>1004</v>
      </c>
      <c r="I3371" s="1">
        <f>Table2[[#This Row],[Market_Price]]</f>
        <v>465.29</v>
      </c>
      <c r="J3371" s="1">
        <f>Table2[[#This Row],[Selling_Price]]</f>
        <v>580.58000000000004</v>
      </c>
      <c r="K3371" s="1">
        <f>Table2[[#This Row],[Quantity]]</f>
        <v>413</v>
      </c>
      <c r="L3371" s="1" t="str">
        <f>IF(ISBLANK(Table2[[#This Row],[Status]]), "No Data Entered", IFERROR(Table2[[#This Row],[Status]], "No Data Entered"))</f>
        <v>Ongoing</v>
      </c>
    </row>
    <row r="3372" spans="1:12" x14ac:dyDescent="0.3">
      <c r="A3372" s="1" t="str">
        <f>Table2[[#This Row],[Product_ID]]</f>
        <v>PRO2899</v>
      </c>
      <c r="B3372" s="1" t="str">
        <f>Table2[[#This Row],[Customer_ID]]</f>
        <v>CUST47600</v>
      </c>
      <c r="C3372" s="14" t="str">
        <f>Table2[[#This Row],[Date]]</f>
        <v>26/05/2020</v>
      </c>
      <c r="D3372" s="1" t="str">
        <f>TRIM(PROPER(Table2[[#This Row],[Product_Name]]))</f>
        <v>Headphones</v>
      </c>
      <c r="E3372" s="1" t="str">
        <f>TRIM(PROPER(Table2[[#This Row],[Country]]))</f>
        <v>Australia</v>
      </c>
      <c r="F3372" s="1" t="str">
        <f>TRIM(PROPER(Table2[[#This Row],[Category]]))</f>
        <v>Accessories</v>
      </c>
      <c r="G3372" s="1" t="str">
        <f>TRIM(PROPER(Table2[[#This Row],[Brand]]))</f>
        <v>Apple</v>
      </c>
      <c r="H3372" s="1">
        <f>Table2[[#This Row],[Supplier_ID]]</f>
        <v>1043</v>
      </c>
      <c r="I3372" s="1">
        <f>Table2[[#This Row],[Market_Price]]</f>
        <v>980.81</v>
      </c>
      <c r="J3372" s="1">
        <f>Table2[[#This Row],[Selling_Price]]</f>
        <v>1108.22</v>
      </c>
      <c r="K3372" s="1">
        <f>Table2[[#This Row],[Quantity]]</f>
        <v>371</v>
      </c>
      <c r="L3372" s="1" t="str">
        <f>IF(ISBLANK(Table2[[#This Row],[Status]]), "No Data Entered", IFERROR(Table2[[#This Row],[Status]], "No Data Entered"))</f>
        <v>Ongoing</v>
      </c>
    </row>
    <row r="3373" spans="1:12" x14ac:dyDescent="0.3">
      <c r="A3373" s="1" t="str">
        <f>Table2[[#This Row],[Product_ID]]</f>
        <v>PRO6981</v>
      </c>
      <c r="B3373" s="1" t="str">
        <f>Table2[[#This Row],[Customer_ID]]</f>
        <v>CUST47677</v>
      </c>
      <c r="C3373" s="14" t="str">
        <f>Table2[[#This Row],[Date]]</f>
        <v>14/06/2023</v>
      </c>
      <c r="D3373" s="1" t="str">
        <f>TRIM(PROPER(Table2[[#This Row],[Product_Name]]))</f>
        <v>Camera</v>
      </c>
      <c r="E3373" s="1" t="str">
        <f>TRIM(PROPER(Table2[[#This Row],[Country]]))</f>
        <v>Canada</v>
      </c>
      <c r="F3373" s="1" t="str">
        <f>TRIM(PROPER(Table2[[#This Row],[Category]]))</f>
        <v>Accessories</v>
      </c>
      <c r="G3373" s="1" t="str">
        <f>TRIM(PROPER(Table2[[#This Row],[Brand]]))</f>
        <v>Sony</v>
      </c>
      <c r="H3373" s="1">
        <f>Table2[[#This Row],[Supplier_ID]]</f>
        <v>1062</v>
      </c>
      <c r="I3373" s="1">
        <f>Table2[[#This Row],[Market_Price]]</f>
        <v>280.45999999999998</v>
      </c>
      <c r="J3373" s="1">
        <f>Table2[[#This Row],[Selling_Price]]</f>
        <v>369.59</v>
      </c>
      <c r="K3373" s="1">
        <f>Table2[[#This Row],[Quantity]]</f>
        <v>11</v>
      </c>
      <c r="L3373" s="1" t="str">
        <f>IF(ISBLANK(Table2[[#This Row],[Status]]), "No Data Entered", IFERROR(Table2[[#This Row],[Status]], "No Data Entered"))</f>
        <v>Ongoing</v>
      </c>
    </row>
    <row r="3374" spans="1:12" x14ac:dyDescent="0.3">
      <c r="A3374" s="1" t="str">
        <f>Table2[[#This Row],[Product_ID]]</f>
        <v>PRO6670</v>
      </c>
      <c r="B3374" s="1" t="str">
        <f>Table2[[#This Row],[Customer_ID]]</f>
        <v>CUST47787</v>
      </c>
      <c r="C3374" s="14" t="str">
        <f>Table2[[#This Row],[Date]]</f>
        <v>29/06/2023</v>
      </c>
      <c r="D3374" s="1" t="str">
        <f>TRIM(PROPER(Table2[[#This Row],[Product_Name]]))</f>
        <v>Camera</v>
      </c>
      <c r="E3374" s="1" t="str">
        <f>TRIM(PROPER(Table2[[#This Row],[Country]]))</f>
        <v>Uk</v>
      </c>
      <c r="F3374" s="1" t="str">
        <f>TRIM(PROPER(Table2[[#This Row],[Category]]))</f>
        <v>Office Supplies</v>
      </c>
      <c r="G3374" s="1" t="str">
        <f>TRIM(PROPER(Table2[[#This Row],[Brand]]))</f>
        <v>Canon</v>
      </c>
      <c r="H3374" s="1">
        <f>Table2[[#This Row],[Supplier_ID]]</f>
        <v>1030</v>
      </c>
      <c r="I3374" s="1">
        <f>Table2[[#This Row],[Market_Price]]</f>
        <v>358.18</v>
      </c>
      <c r="J3374" s="1">
        <f>Table2[[#This Row],[Selling_Price]]</f>
        <v>708.83</v>
      </c>
      <c r="K3374" s="1">
        <f>Table2[[#This Row],[Quantity]]</f>
        <v>222</v>
      </c>
      <c r="L3374" s="1" t="str">
        <f>IF(ISBLANK(Table2[[#This Row],[Status]]), "No Data Entered", IFERROR(Table2[[#This Row],[Status]], "No Data Entered"))</f>
        <v>Ongoing</v>
      </c>
    </row>
    <row r="3375" spans="1:12" x14ac:dyDescent="0.3">
      <c r="A3375" s="1" t="str">
        <f>Table2[[#This Row],[Product_ID]]</f>
        <v>PRO4945</v>
      </c>
      <c r="B3375" s="1" t="str">
        <f>Table2[[#This Row],[Customer_ID]]</f>
        <v>CUST47799</v>
      </c>
      <c r="C3375" s="14" t="str">
        <f>Table2[[#This Row],[Date]]</f>
        <v>08/09/2021</v>
      </c>
      <c r="D3375" s="1" t="str">
        <f>TRIM(PROPER(Table2[[#This Row],[Product_Name]]))</f>
        <v>Printer</v>
      </c>
      <c r="E3375" s="1" t="str">
        <f>TRIM(PROPER(Table2[[#This Row],[Country]]))</f>
        <v>Germany</v>
      </c>
      <c r="F3375" s="1" t="str">
        <f>TRIM(PROPER(Table2[[#This Row],[Category]]))</f>
        <v>Accessories</v>
      </c>
      <c r="G3375" s="1" t="str">
        <f>TRIM(PROPER(Table2[[#This Row],[Brand]]))</f>
        <v>Apple</v>
      </c>
      <c r="H3375" s="1">
        <f>Table2[[#This Row],[Supplier_ID]]</f>
        <v>1078</v>
      </c>
      <c r="I3375" s="1">
        <f>Table2[[#This Row],[Market_Price]]</f>
        <v>142.02000000000001</v>
      </c>
      <c r="J3375" s="1">
        <f>Table2[[#This Row],[Selling_Price]]</f>
        <v>278.94</v>
      </c>
      <c r="K3375" s="1">
        <f>Table2[[#This Row],[Quantity]]</f>
        <v>284</v>
      </c>
      <c r="L3375" s="1" t="str">
        <f>IF(ISBLANK(Table2[[#This Row],[Status]]), "No Data Entered", IFERROR(Table2[[#This Row],[Status]], "No Data Entered"))</f>
        <v>Ongoing</v>
      </c>
    </row>
    <row r="3376" spans="1:12" x14ac:dyDescent="0.3">
      <c r="A3376" s="1" t="str">
        <f>Table2[[#This Row],[Product_ID]]</f>
        <v>PRO7504</v>
      </c>
      <c r="B3376" s="1" t="str">
        <f>Table2[[#This Row],[Customer_ID]]</f>
        <v>CUST47811</v>
      </c>
      <c r="C3376" s="14" t="str">
        <f>Table2[[#This Row],[Date]]</f>
        <v>23/07/2022</v>
      </c>
      <c r="D3376" s="1" t="str">
        <f>TRIM(PROPER(Table2[[#This Row],[Product_Name]]))</f>
        <v>Smartphone</v>
      </c>
      <c r="E3376" s="1" t="str">
        <f>TRIM(PROPER(Table2[[#This Row],[Country]]))</f>
        <v>India</v>
      </c>
      <c r="F3376" s="1" t="str">
        <f>TRIM(PROPER(Table2[[#This Row],[Category]]))</f>
        <v>Office Supplies</v>
      </c>
      <c r="G3376" s="1" t="str">
        <f>TRIM(PROPER(Table2[[#This Row],[Brand]]))</f>
        <v>Canon</v>
      </c>
      <c r="H3376" s="1">
        <f>Table2[[#This Row],[Supplier_ID]]</f>
        <v>1054</v>
      </c>
      <c r="I3376" s="1">
        <f>Table2[[#This Row],[Market_Price]]</f>
        <v>419.64</v>
      </c>
      <c r="J3376" s="1">
        <f>Table2[[#This Row],[Selling_Price]]</f>
        <v>538.70000000000005</v>
      </c>
      <c r="K3376" s="1">
        <f>Table2[[#This Row],[Quantity]]</f>
        <v>250</v>
      </c>
      <c r="L3376" s="1" t="str">
        <f>IF(ISBLANK(Table2[[#This Row],[Status]]), "No Data Entered", IFERROR(Table2[[#This Row],[Status]], "No Data Entered"))</f>
        <v>Ongoing</v>
      </c>
    </row>
    <row r="3377" spans="1:12" x14ac:dyDescent="0.3">
      <c r="A3377" s="1" t="str">
        <f>Table2[[#This Row],[Product_ID]]</f>
        <v>PRO2984</v>
      </c>
      <c r="B3377" s="1" t="str">
        <f>Table2[[#This Row],[Customer_ID]]</f>
        <v>CUST47841</v>
      </c>
      <c r="C3377" s="14" t="str">
        <f>Table2[[#This Row],[Date]]</f>
        <v>13/08/2022</v>
      </c>
      <c r="D3377" s="1" t="str">
        <f>TRIM(PROPER(Table2[[#This Row],[Product_Name]]))</f>
        <v>Mouse</v>
      </c>
      <c r="E3377" s="1" t="str">
        <f>TRIM(PROPER(Table2[[#This Row],[Country]]))</f>
        <v>Australia</v>
      </c>
      <c r="F3377" s="1" t="str">
        <f>TRIM(PROPER(Table2[[#This Row],[Category]]))</f>
        <v>Accessories</v>
      </c>
      <c r="G3377" s="1" t="str">
        <f>TRIM(PROPER(Table2[[#This Row],[Brand]]))</f>
        <v>Microsoft</v>
      </c>
      <c r="H3377" s="1">
        <f>Table2[[#This Row],[Supplier_ID]]</f>
        <v>1045</v>
      </c>
      <c r="I3377" s="1">
        <f>Table2[[#This Row],[Market_Price]]</f>
        <v>1412.97</v>
      </c>
      <c r="J3377" s="1">
        <f>Table2[[#This Row],[Selling_Price]]</f>
        <v>1827.3</v>
      </c>
      <c r="K3377" s="1">
        <f>Table2[[#This Row],[Quantity]]</f>
        <v>125</v>
      </c>
      <c r="L3377" s="1" t="str">
        <f>IF(ISBLANK(Table2[[#This Row],[Status]]), "No Data Entered", IFERROR(Table2[[#This Row],[Status]], "No Data Entered"))</f>
        <v>Ongoing</v>
      </c>
    </row>
    <row r="3378" spans="1:12" x14ac:dyDescent="0.3">
      <c r="A3378" s="1" t="str">
        <f>Table2[[#This Row],[Product_ID]]</f>
        <v>PRO2467</v>
      </c>
      <c r="B3378" s="1" t="str">
        <f>Table2[[#This Row],[Customer_ID]]</f>
        <v>CUST47878</v>
      </c>
      <c r="C3378" s="14" t="str">
        <f>Table2[[#This Row],[Date]]</f>
        <v>17/04/2023</v>
      </c>
      <c r="D3378" s="1" t="str">
        <f>TRIM(PROPER(Table2[[#This Row],[Product_Name]]))</f>
        <v>Camera</v>
      </c>
      <c r="E3378" s="1" t="str">
        <f>TRIM(PROPER(Table2[[#This Row],[Country]]))</f>
        <v>Japan</v>
      </c>
      <c r="F3378" s="1" t="str">
        <f>TRIM(PROPER(Table2[[#This Row],[Category]]))</f>
        <v>Wearables</v>
      </c>
      <c r="G3378" s="1" t="str">
        <f>TRIM(PROPER(Table2[[#This Row],[Brand]]))</f>
        <v>Canon</v>
      </c>
      <c r="H3378" s="1">
        <f>Table2[[#This Row],[Supplier_ID]]</f>
        <v>1027</v>
      </c>
      <c r="I3378" s="1">
        <f>Table2[[#This Row],[Market_Price]]</f>
        <v>685.23</v>
      </c>
      <c r="J3378" s="1">
        <f>Table2[[#This Row],[Selling_Price]]</f>
        <v>1246.3499999999999</v>
      </c>
      <c r="K3378" s="1">
        <f>Table2[[#This Row],[Quantity]]</f>
        <v>130</v>
      </c>
      <c r="L3378" s="1" t="str">
        <f>IF(ISBLANK(Table2[[#This Row],[Status]]), "No Data Entered", IFERROR(Table2[[#This Row],[Status]], "No Data Entered"))</f>
        <v>Ongoing</v>
      </c>
    </row>
    <row r="3379" spans="1:12" x14ac:dyDescent="0.3">
      <c r="A3379" s="1" t="str">
        <f>Table2[[#This Row],[Product_ID]]</f>
        <v>PRO3022</v>
      </c>
      <c r="B3379" s="1" t="str">
        <f>Table2[[#This Row],[Customer_ID]]</f>
        <v>CUST47927</v>
      </c>
      <c r="C3379" s="14" t="str">
        <f>Table2[[#This Row],[Date]]</f>
        <v>10/04/2023</v>
      </c>
      <c r="D3379" s="1" t="str">
        <f>TRIM(PROPER(Table2[[#This Row],[Product_Name]]))</f>
        <v>Mouse</v>
      </c>
      <c r="E3379" s="1" t="str">
        <f>TRIM(PROPER(Table2[[#This Row],[Country]]))</f>
        <v>France</v>
      </c>
      <c r="F3379" s="1" t="str">
        <f>TRIM(PROPER(Table2[[#This Row],[Category]]))</f>
        <v>Office Supplies</v>
      </c>
      <c r="G3379" s="1" t="str">
        <f>TRIM(PROPER(Table2[[#This Row],[Brand]]))</f>
        <v>Lenovo</v>
      </c>
      <c r="H3379" s="1">
        <f>Table2[[#This Row],[Supplier_ID]]</f>
        <v>1090</v>
      </c>
      <c r="I3379" s="1">
        <f>Table2[[#This Row],[Market_Price]]</f>
        <v>1310.3699999999999</v>
      </c>
      <c r="J3379" s="1">
        <f>Table2[[#This Row],[Selling_Price]]</f>
        <v>1851.72</v>
      </c>
      <c r="K3379" s="1">
        <f>Table2[[#This Row],[Quantity]]</f>
        <v>45</v>
      </c>
      <c r="L3379" s="1" t="str">
        <f>IF(ISBLANK(Table2[[#This Row],[Status]]), "No Data Entered", IFERROR(Table2[[#This Row],[Status]], "No Data Entered"))</f>
        <v>Ongoing</v>
      </c>
    </row>
    <row r="3380" spans="1:12" x14ac:dyDescent="0.3">
      <c r="A3380" s="1" t="str">
        <f>Table2[[#This Row],[Product_ID]]</f>
        <v>PRO3002</v>
      </c>
      <c r="B3380" s="1" t="str">
        <f>Table2[[#This Row],[Customer_ID]]</f>
        <v>CUST47998</v>
      </c>
      <c r="C3380" s="14" t="str">
        <f>Table2[[#This Row],[Date]]</f>
        <v>28/04/2022</v>
      </c>
      <c r="D3380" s="1" t="str">
        <f>TRIM(PROPER(Table2[[#This Row],[Product_Name]]))</f>
        <v>Mouse</v>
      </c>
      <c r="E3380" s="1" t="str">
        <f>TRIM(PROPER(Table2[[#This Row],[Country]]))</f>
        <v>Canada</v>
      </c>
      <c r="F3380" s="1" t="str">
        <f>TRIM(PROPER(Table2[[#This Row],[Category]]))</f>
        <v>Computers</v>
      </c>
      <c r="G3380" s="1" t="str">
        <f>TRIM(PROPER(Table2[[#This Row],[Brand]]))</f>
        <v>Dell</v>
      </c>
      <c r="H3380" s="1">
        <f>Table2[[#This Row],[Supplier_ID]]</f>
        <v>1084</v>
      </c>
      <c r="I3380" s="1">
        <f>Table2[[#This Row],[Market_Price]]</f>
        <v>232.44</v>
      </c>
      <c r="J3380" s="1">
        <f>Table2[[#This Row],[Selling_Price]]</f>
        <v>384.44</v>
      </c>
      <c r="K3380" s="1">
        <f>Table2[[#This Row],[Quantity]]</f>
        <v>468</v>
      </c>
      <c r="L3380" s="1" t="str">
        <f>IF(ISBLANK(Table2[[#This Row],[Status]]), "No Data Entered", IFERROR(Table2[[#This Row],[Status]], "No Data Entered"))</f>
        <v>Ongoing</v>
      </c>
    </row>
    <row r="3381" spans="1:12" x14ac:dyDescent="0.3">
      <c r="A3381" s="1" t="str">
        <f>Table2[[#This Row],[Product_ID]]</f>
        <v>PRO1381</v>
      </c>
      <c r="B3381" s="1" t="str">
        <f>Table2[[#This Row],[Customer_ID]]</f>
        <v>CUST48001</v>
      </c>
      <c r="C3381" s="14" t="str">
        <f>Table2[[#This Row],[Date]]</f>
        <v>14/05/2023</v>
      </c>
      <c r="D3381" s="1" t="str">
        <f>TRIM(PROPER(Table2[[#This Row],[Product_Name]]))</f>
        <v>Monitor</v>
      </c>
      <c r="E3381" s="1" t="str">
        <f>TRIM(PROPER(Table2[[#This Row],[Country]]))</f>
        <v>Australia</v>
      </c>
      <c r="F3381" s="1" t="str">
        <f>TRIM(PROPER(Table2[[#This Row],[Category]]))</f>
        <v>Accessories</v>
      </c>
      <c r="G3381" s="1" t="str">
        <f>TRIM(PROPER(Table2[[#This Row],[Brand]]))</f>
        <v>Dell</v>
      </c>
      <c r="H3381" s="1">
        <f>Table2[[#This Row],[Supplier_ID]]</f>
        <v>1098</v>
      </c>
      <c r="I3381" s="1">
        <f>Table2[[#This Row],[Market_Price]]</f>
        <v>583.34</v>
      </c>
      <c r="J3381" s="1">
        <f>Table2[[#This Row],[Selling_Price]]</f>
        <v>669.7</v>
      </c>
      <c r="K3381" s="1">
        <f>Table2[[#This Row],[Quantity]]</f>
        <v>356</v>
      </c>
      <c r="L3381" s="1" t="str">
        <f>IF(ISBLANK(Table2[[#This Row],[Status]]), "No Data Entered", IFERROR(Table2[[#This Row],[Status]], "No Data Entered"))</f>
        <v>Ongoing</v>
      </c>
    </row>
    <row r="3382" spans="1:12" x14ac:dyDescent="0.3">
      <c r="A3382" s="1" t="str">
        <f>Table2[[#This Row],[Product_ID]]</f>
        <v>PRO4426</v>
      </c>
      <c r="B3382" s="1" t="str">
        <f>Table2[[#This Row],[Customer_ID]]</f>
        <v>CUST48032</v>
      </c>
      <c r="C3382" s="14" t="str">
        <f>Table2[[#This Row],[Date]]</f>
        <v>13/07/2022</v>
      </c>
      <c r="D3382" s="1" t="str">
        <f>TRIM(PROPER(Table2[[#This Row],[Product_Name]]))</f>
        <v>Mouse</v>
      </c>
      <c r="E3382" s="1" t="str">
        <f>TRIM(PROPER(Table2[[#This Row],[Country]]))</f>
        <v>France</v>
      </c>
      <c r="F3382" s="1" t="str">
        <f>TRIM(PROPER(Table2[[#This Row],[Category]]))</f>
        <v>Office Supplies</v>
      </c>
      <c r="G3382" s="1" t="str">
        <f>TRIM(PROPER(Table2[[#This Row],[Brand]]))</f>
        <v>Logitech</v>
      </c>
      <c r="H3382" s="1">
        <f>Table2[[#This Row],[Supplier_ID]]</f>
        <v>1037</v>
      </c>
      <c r="I3382" s="1">
        <f>Table2[[#This Row],[Market_Price]]</f>
        <v>965.23</v>
      </c>
      <c r="J3382" s="1">
        <f>Table2[[#This Row],[Selling_Price]]</f>
        <v>1803.58</v>
      </c>
      <c r="K3382" s="1">
        <f>Table2[[#This Row],[Quantity]]</f>
        <v>435</v>
      </c>
      <c r="L3382" s="1" t="str">
        <f>IF(ISBLANK(Table2[[#This Row],[Status]]), "No Data Entered", IFERROR(Table2[[#This Row],[Status]], "No Data Entered"))</f>
        <v>Ongoing</v>
      </c>
    </row>
    <row r="3383" spans="1:12" x14ac:dyDescent="0.3">
      <c r="A3383" s="1" t="str">
        <f>Table2[[#This Row],[Product_ID]]</f>
        <v>PRO6588</v>
      </c>
      <c r="B3383" s="1" t="str">
        <f>Table2[[#This Row],[Customer_ID]]</f>
        <v>CUST48077</v>
      </c>
      <c r="C3383" s="14" t="str">
        <f>Table2[[#This Row],[Date]]</f>
        <v>02/09/2025</v>
      </c>
      <c r="D3383" s="1" t="str">
        <f>TRIM(PROPER(Table2[[#This Row],[Product_Name]]))</f>
        <v>Printer</v>
      </c>
      <c r="E3383" s="1" t="str">
        <f>TRIM(PROPER(Table2[[#This Row],[Country]]))</f>
        <v>Usa</v>
      </c>
      <c r="F3383" s="1" t="str">
        <f>TRIM(PROPER(Table2[[#This Row],[Category]]))</f>
        <v>Computers</v>
      </c>
      <c r="G3383" s="1" t="str">
        <f>TRIM(PROPER(Table2[[#This Row],[Brand]]))</f>
        <v>Microsoft</v>
      </c>
      <c r="H3383" s="1">
        <f>Table2[[#This Row],[Supplier_ID]]</f>
        <v>1061</v>
      </c>
      <c r="I3383" s="1">
        <f>Table2[[#This Row],[Market_Price]]</f>
        <v>506.87</v>
      </c>
      <c r="J3383" s="1">
        <f>Table2[[#This Row],[Selling_Price]]</f>
        <v>822.65</v>
      </c>
      <c r="K3383" s="1">
        <f>Table2[[#This Row],[Quantity]]</f>
        <v>469</v>
      </c>
      <c r="L3383" s="1" t="str">
        <f>IF(ISBLANK(Table2[[#This Row],[Status]]), "No Data Entered", IFERROR(Table2[[#This Row],[Status]], "No Data Entered"))</f>
        <v>Ongoing</v>
      </c>
    </row>
    <row r="3384" spans="1:12" x14ac:dyDescent="0.3">
      <c r="A3384" s="1" t="str">
        <f>Table2[[#This Row],[Product_ID]]</f>
        <v>PRO2241</v>
      </c>
      <c r="B3384" s="1" t="str">
        <f>Table2[[#This Row],[Customer_ID]]</f>
        <v>CUST48083</v>
      </c>
      <c r="C3384" s="14" t="str">
        <f>Table2[[#This Row],[Date]]</f>
        <v>05/06/2023</v>
      </c>
      <c r="D3384" s="1" t="str">
        <f>TRIM(PROPER(Table2[[#This Row],[Product_Name]]))</f>
        <v>Laptop</v>
      </c>
      <c r="E3384" s="1" t="str">
        <f>TRIM(PROPER(Table2[[#This Row],[Country]]))</f>
        <v>Uk</v>
      </c>
      <c r="F3384" s="1" t="str">
        <f>TRIM(PROPER(Table2[[#This Row],[Category]]))</f>
        <v>Computers</v>
      </c>
      <c r="G3384" s="1" t="str">
        <f>TRIM(PROPER(Table2[[#This Row],[Brand]]))</f>
        <v>Microsoft</v>
      </c>
      <c r="H3384" s="1">
        <f>Table2[[#This Row],[Supplier_ID]]</f>
        <v>1076</v>
      </c>
      <c r="I3384" s="1">
        <f>Table2[[#This Row],[Market_Price]]</f>
        <v>1722.96</v>
      </c>
      <c r="J3384" s="1">
        <f>Table2[[#This Row],[Selling_Price]]</f>
        <v>2161.41</v>
      </c>
      <c r="K3384" s="1">
        <f>Table2[[#This Row],[Quantity]]</f>
        <v>294</v>
      </c>
      <c r="L3384" s="1" t="str">
        <f>IF(ISBLANK(Table2[[#This Row],[Status]]), "No Data Entered", IFERROR(Table2[[#This Row],[Status]], "No Data Entered"))</f>
        <v>Ongoing</v>
      </c>
    </row>
    <row r="3385" spans="1:12" x14ac:dyDescent="0.3">
      <c r="A3385" s="1" t="str">
        <f>Table2[[#This Row],[Product_ID]]</f>
        <v>PRO5855</v>
      </c>
      <c r="B3385" s="1" t="str">
        <f>Table2[[#This Row],[Customer_ID]]</f>
        <v>CUST48144</v>
      </c>
      <c r="C3385" s="14" t="str">
        <f>Table2[[#This Row],[Date]]</f>
        <v>12/03/2025</v>
      </c>
      <c r="D3385" s="1" t="str">
        <f>TRIM(PROPER(Table2[[#This Row],[Product_Name]]))</f>
        <v>Camera</v>
      </c>
      <c r="E3385" s="1" t="str">
        <f>TRIM(PROPER(Table2[[#This Row],[Country]]))</f>
        <v>Australia</v>
      </c>
      <c r="F3385" s="1" t="str">
        <f>TRIM(PROPER(Table2[[#This Row],[Category]]))</f>
        <v>Electronics</v>
      </c>
      <c r="G3385" s="1" t="str">
        <f>TRIM(PROPER(Table2[[#This Row],[Brand]]))</f>
        <v>Logitech</v>
      </c>
      <c r="H3385" s="1">
        <f>Table2[[#This Row],[Supplier_ID]]</f>
        <v>1057</v>
      </c>
      <c r="I3385" s="1">
        <f>Table2[[#This Row],[Market_Price]]</f>
        <v>1576.51</v>
      </c>
      <c r="J3385" s="1">
        <f>Table2[[#This Row],[Selling_Price]]</f>
        <v>2568.23</v>
      </c>
      <c r="K3385" s="1">
        <f>Table2[[#This Row],[Quantity]]</f>
        <v>334</v>
      </c>
      <c r="L3385" s="1" t="str">
        <f>IF(ISBLANK(Table2[[#This Row],[Status]]), "No Data Entered", IFERROR(Table2[[#This Row],[Status]], "No Data Entered"))</f>
        <v>Ongoing</v>
      </c>
    </row>
    <row r="3386" spans="1:12" x14ac:dyDescent="0.3">
      <c r="A3386" s="1" t="str">
        <f>Table2[[#This Row],[Product_ID]]</f>
        <v>PRO6908</v>
      </c>
      <c r="B3386" s="1" t="str">
        <f>Table2[[#This Row],[Customer_ID]]</f>
        <v>CUST48213</v>
      </c>
      <c r="C3386" s="14" t="str">
        <f>Table2[[#This Row],[Date]]</f>
        <v>05/04/2022</v>
      </c>
      <c r="D3386" s="1" t="str">
        <f>TRIM(PROPER(Table2[[#This Row],[Product_Name]]))</f>
        <v>Keyboard</v>
      </c>
      <c r="E3386" s="1" t="str">
        <f>TRIM(PROPER(Table2[[#This Row],[Country]]))</f>
        <v>Uk</v>
      </c>
      <c r="F3386" s="1" t="str">
        <f>TRIM(PROPER(Table2[[#This Row],[Category]]))</f>
        <v>Office Supplies</v>
      </c>
      <c r="G3386" s="1" t="str">
        <f>TRIM(PROPER(Table2[[#This Row],[Brand]]))</f>
        <v>Lenovo</v>
      </c>
      <c r="H3386" s="1">
        <f>Table2[[#This Row],[Supplier_ID]]</f>
        <v>1098</v>
      </c>
      <c r="I3386" s="1">
        <f>Table2[[#This Row],[Market_Price]]</f>
        <v>73.5</v>
      </c>
      <c r="J3386" s="1">
        <f>Table2[[#This Row],[Selling_Price]]</f>
        <v>84.26</v>
      </c>
      <c r="K3386" s="1">
        <f>Table2[[#This Row],[Quantity]]</f>
        <v>95</v>
      </c>
      <c r="L3386" s="1" t="str">
        <f>IF(ISBLANK(Table2[[#This Row],[Status]]), "No Data Entered", IFERROR(Table2[[#This Row],[Status]], "No Data Entered"))</f>
        <v>Ongoing</v>
      </c>
    </row>
    <row r="3387" spans="1:12" x14ac:dyDescent="0.3">
      <c r="A3387" s="1" t="str">
        <f>Table2[[#This Row],[Product_ID]]</f>
        <v>PRO2693</v>
      </c>
      <c r="B3387" s="1" t="str">
        <f>Table2[[#This Row],[Customer_ID]]</f>
        <v>CUST48324</v>
      </c>
      <c r="C3387" s="14" t="str">
        <f>Table2[[#This Row],[Date]]</f>
        <v>18/12/2024</v>
      </c>
      <c r="D3387" s="1" t="str">
        <f>TRIM(PROPER(Table2[[#This Row],[Product_Name]]))</f>
        <v>Headphones</v>
      </c>
      <c r="E3387" s="1" t="str">
        <f>TRIM(PROPER(Table2[[#This Row],[Country]]))</f>
        <v>China</v>
      </c>
      <c r="F3387" s="1" t="str">
        <f>TRIM(PROPER(Table2[[#This Row],[Category]]))</f>
        <v>Computers</v>
      </c>
      <c r="G3387" s="1" t="str">
        <f>TRIM(PROPER(Table2[[#This Row],[Brand]]))</f>
        <v>Dell</v>
      </c>
      <c r="H3387" s="1">
        <f>Table2[[#This Row],[Supplier_ID]]</f>
        <v>1036</v>
      </c>
      <c r="I3387" s="1">
        <f>Table2[[#This Row],[Market_Price]]</f>
        <v>999.7</v>
      </c>
      <c r="J3387" s="1">
        <f>Table2[[#This Row],[Selling_Price]]</f>
        <v>1453.72</v>
      </c>
      <c r="K3387" s="1">
        <f>Table2[[#This Row],[Quantity]]</f>
        <v>55</v>
      </c>
      <c r="L3387" s="1" t="str">
        <f>IF(ISBLANK(Table2[[#This Row],[Status]]), "No Data Entered", IFERROR(Table2[[#This Row],[Status]], "No Data Entered"))</f>
        <v>Ongoing</v>
      </c>
    </row>
    <row r="3388" spans="1:12" x14ac:dyDescent="0.3">
      <c r="A3388" s="1" t="str">
        <f>Table2[[#This Row],[Product_ID]]</f>
        <v>PRO3832</v>
      </c>
      <c r="B3388" s="1" t="str">
        <f>Table2[[#This Row],[Customer_ID]]</f>
        <v>CUST48389</v>
      </c>
      <c r="C3388" s="14" t="str">
        <f>Table2[[#This Row],[Date]]</f>
        <v>31/08/2021</v>
      </c>
      <c r="D3388" s="1" t="str">
        <f>TRIM(PROPER(Table2[[#This Row],[Product_Name]]))</f>
        <v>Laptop</v>
      </c>
      <c r="E3388" s="1" t="str">
        <f>TRIM(PROPER(Table2[[#This Row],[Country]]))</f>
        <v>Canada</v>
      </c>
      <c r="F3388" s="1" t="str">
        <f>TRIM(PROPER(Table2[[#This Row],[Category]]))</f>
        <v>Office Supplies</v>
      </c>
      <c r="G3388" s="1" t="str">
        <f>TRIM(PROPER(Table2[[#This Row],[Brand]]))</f>
        <v>Lenovo</v>
      </c>
      <c r="H3388" s="1">
        <f>Table2[[#This Row],[Supplier_ID]]</f>
        <v>1028</v>
      </c>
      <c r="I3388" s="1">
        <f>Table2[[#This Row],[Market_Price]]</f>
        <v>746.08</v>
      </c>
      <c r="J3388" s="1">
        <f>Table2[[#This Row],[Selling_Price]]</f>
        <v>1140.1600000000001</v>
      </c>
      <c r="K3388" s="1">
        <f>Table2[[#This Row],[Quantity]]</f>
        <v>468</v>
      </c>
      <c r="L3388" s="1" t="str">
        <f>IF(ISBLANK(Table2[[#This Row],[Status]]), "No Data Entered", IFERROR(Table2[[#This Row],[Status]], "No Data Entered"))</f>
        <v>Ongoing</v>
      </c>
    </row>
    <row r="3389" spans="1:12" x14ac:dyDescent="0.3">
      <c r="A3389" s="1" t="str">
        <f>Table2[[#This Row],[Product_ID]]</f>
        <v>PRO8804</v>
      </c>
      <c r="B3389" s="1" t="str">
        <f>Table2[[#This Row],[Customer_ID]]</f>
        <v>CUST48485</v>
      </c>
      <c r="C3389" s="14" t="str">
        <f>Table2[[#This Row],[Date]]</f>
        <v>03/03/2025</v>
      </c>
      <c r="D3389" s="1" t="str">
        <f>TRIM(PROPER(Table2[[#This Row],[Product_Name]]))</f>
        <v>Mouse</v>
      </c>
      <c r="E3389" s="1" t="str">
        <f>TRIM(PROPER(Table2[[#This Row],[Country]]))</f>
        <v>India</v>
      </c>
      <c r="F3389" s="1" t="str">
        <f>TRIM(PROPER(Table2[[#This Row],[Category]]))</f>
        <v>Computers</v>
      </c>
      <c r="G3389" s="1" t="str">
        <f>TRIM(PROPER(Table2[[#This Row],[Brand]]))</f>
        <v>Logitech</v>
      </c>
      <c r="H3389" s="1">
        <f>Table2[[#This Row],[Supplier_ID]]</f>
        <v>1061</v>
      </c>
      <c r="I3389" s="1">
        <f>Table2[[#This Row],[Market_Price]]</f>
        <v>417.08</v>
      </c>
      <c r="J3389" s="1">
        <f>Table2[[#This Row],[Selling_Price]]</f>
        <v>670.51</v>
      </c>
      <c r="K3389" s="1">
        <f>Table2[[#This Row],[Quantity]]</f>
        <v>123</v>
      </c>
      <c r="L3389" s="1" t="str">
        <f>IF(ISBLANK(Table2[[#This Row],[Status]]), "No Data Entered", IFERROR(Table2[[#This Row],[Status]], "No Data Entered"))</f>
        <v>Ongoing</v>
      </c>
    </row>
    <row r="3390" spans="1:12" x14ac:dyDescent="0.3">
      <c r="A3390" s="1" t="str">
        <f>Table2[[#This Row],[Product_ID]]</f>
        <v>PRO4566</v>
      </c>
      <c r="B3390" s="1" t="str">
        <f>Table2[[#This Row],[Customer_ID]]</f>
        <v>CUST48591</v>
      </c>
      <c r="C3390" s="14" t="str">
        <f>Table2[[#This Row],[Date]]</f>
        <v>25/05/2025</v>
      </c>
      <c r="D3390" s="1" t="str">
        <f>TRIM(PROPER(Table2[[#This Row],[Product_Name]]))</f>
        <v>Smartphone</v>
      </c>
      <c r="E3390" s="1" t="str">
        <f>TRIM(PROPER(Table2[[#This Row],[Country]]))</f>
        <v>Australia</v>
      </c>
      <c r="F3390" s="1" t="str">
        <f>TRIM(PROPER(Table2[[#This Row],[Category]]))</f>
        <v>Office Supplies</v>
      </c>
      <c r="G3390" s="1" t="str">
        <f>TRIM(PROPER(Table2[[#This Row],[Brand]]))</f>
        <v>Canon</v>
      </c>
      <c r="H3390" s="1">
        <f>Table2[[#This Row],[Supplier_ID]]</f>
        <v>1026</v>
      </c>
      <c r="I3390" s="1">
        <f>Table2[[#This Row],[Market_Price]]</f>
        <v>1392.64</v>
      </c>
      <c r="J3390" s="1">
        <f>Table2[[#This Row],[Selling_Price]]</f>
        <v>2533.27</v>
      </c>
      <c r="K3390" s="1">
        <f>Table2[[#This Row],[Quantity]]</f>
        <v>320</v>
      </c>
      <c r="L3390" s="1" t="str">
        <f>IF(ISBLANK(Table2[[#This Row],[Status]]), "No Data Entered", IFERROR(Table2[[#This Row],[Status]], "No Data Entered"))</f>
        <v>Ongoing</v>
      </c>
    </row>
    <row r="3391" spans="1:12" x14ac:dyDescent="0.3">
      <c r="A3391" s="1" t="str">
        <f>Table2[[#This Row],[Product_ID]]</f>
        <v>PRO5727</v>
      </c>
      <c r="B3391" s="1" t="str">
        <f>Table2[[#This Row],[Customer_ID]]</f>
        <v>CUST48627</v>
      </c>
      <c r="C3391" s="14" t="str">
        <f>Table2[[#This Row],[Date]]</f>
        <v>22/10/2022</v>
      </c>
      <c r="D3391" s="1" t="str">
        <f>TRIM(PROPER(Table2[[#This Row],[Product_Name]]))</f>
        <v>Camera</v>
      </c>
      <c r="E3391" s="1" t="str">
        <f>TRIM(PROPER(Table2[[#This Row],[Country]]))</f>
        <v>Australia</v>
      </c>
      <c r="F3391" s="1" t="str">
        <f>TRIM(PROPER(Table2[[#This Row],[Category]]))</f>
        <v>Computers</v>
      </c>
      <c r="G3391" s="1" t="str">
        <f>TRIM(PROPER(Table2[[#This Row],[Brand]]))</f>
        <v>Microsoft</v>
      </c>
      <c r="H3391" s="1">
        <f>Table2[[#This Row],[Supplier_ID]]</f>
        <v>1050</v>
      </c>
      <c r="I3391" s="1">
        <f>Table2[[#This Row],[Market_Price]]</f>
        <v>160.01</v>
      </c>
      <c r="J3391" s="1">
        <f>Table2[[#This Row],[Selling_Price]]</f>
        <v>316.92</v>
      </c>
      <c r="K3391" s="1">
        <f>Table2[[#This Row],[Quantity]]</f>
        <v>280</v>
      </c>
      <c r="L3391" s="1" t="str">
        <f>IF(ISBLANK(Table2[[#This Row],[Status]]), "No Data Entered", IFERROR(Table2[[#This Row],[Status]], "No Data Entered"))</f>
        <v>Ongoing</v>
      </c>
    </row>
    <row r="3392" spans="1:12" x14ac:dyDescent="0.3">
      <c r="A3392" s="1" t="str">
        <f>Table2[[#This Row],[Product_ID]]</f>
        <v>PRO9187</v>
      </c>
      <c r="B3392" s="1" t="str">
        <f>Table2[[#This Row],[Customer_ID]]</f>
        <v>CUST48697</v>
      </c>
      <c r="C3392" s="14" t="str">
        <f>Table2[[#This Row],[Date]]</f>
        <v>15/09/2020</v>
      </c>
      <c r="D3392" s="1" t="str">
        <f>TRIM(PROPER(Table2[[#This Row],[Product_Name]]))</f>
        <v>Laptop</v>
      </c>
      <c r="E3392" s="1" t="str">
        <f>TRIM(PROPER(Table2[[#This Row],[Country]]))</f>
        <v>China</v>
      </c>
      <c r="F3392" s="1" t="str">
        <f>TRIM(PROPER(Table2[[#This Row],[Category]]))</f>
        <v>Electronics</v>
      </c>
      <c r="G3392" s="1" t="str">
        <f>TRIM(PROPER(Table2[[#This Row],[Brand]]))</f>
        <v>Sony</v>
      </c>
      <c r="H3392" s="1">
        <f>Table2[[#This Row],[Supplier_ID]]</f>
        <v>1042</v>
      </c>
      <c r="I3392" s="1">
        <f>Table2[[#This Row],[Market_Price]]</f>
        <v>1617</v>
      </c>
      <c r="J3392" s="1">
        <f>Table2[[#This Row],[Selling_Price]]</f>
        <v>2980.93</v>
      </c>
      <c r="K3392" s="1">
        <f>Table2[[#This Row],[Quantity]]</f>
        <v>32</v>
      </c>
      <c r="L3392" s="1" t="str">
        <f>IF(ISBLANK(Table2[[#This Row],[Status]]), "No Data Entered", IFERROR(Table2[[#This Row],[Status]], "No Data Entered"))</f>
        <v>Ongoing</v>
      </c>
    </row>
    <row r="3393" spans="1:12" x14ac:dyDescent="0.3">
      <c r="A3393" s="1" t="str">
        <f>Table2[[#This Row],[Product_ID]]</f>
        <v>PRO8216</v>
      </c>
      <c r="B3393" s="1" t="str">
        <f>Table2[[#This Row],[Customer_ID]]</f>
        <v>CUST48706</v>
      </c>
      <c r="C3393" s="14" t="str">
        <f>Table2[[#This Row],[Date]]</f>
        <v>02/05/2022</v>
      </c>
      <c r="D3393" s="1" t="str">
        <f>TRIM(PROPER(Table2[[#This Row],[Product_Name]]))</f>
        <v>Printer</v>
      </c>
      <c r="E3393" s="1" t="str">
        <f>TRIM(PROPER(Table2[[#This Row],[Country]]))</f>
        <v>India</v>
      </c>
      <c r="F3393" s="1" t="str">
        <f>TRIM(PROPER(Table2[[#This Row],[Category]]))</f>
        <v>Accessories</v>
      </c>
      <c r="G3393" s="1" t="str">
        <f>TRIM(PROPER(Table2[[#This Row],[Brand]]))</f>
        <v>Asus</v>
      </c>
      <c r="H3393" s="1">
        <f>Table2[[#This Row],[Supplier_ID]]</f>
        <v>1095</v>
      </c>
      <c r="I3393" s="1">
        <f>Table2[[#This Row],[Market_Price]]</f>
        <v>1132.54</v>
      </c>
      <c r="J3393" s="1">
        <f>Table2[[#This Row],[Selling_Price]]</f>
        <v>2103.6</v>
      </c>
      <c r="K3393" s="1">
        <f>Table2[[#This Row],[Quantity]]</f>
        <v>316</v>
      </c>
      <c r="L3393" s="1" t="str">
        <f>IF(ISBLANK(Table2[[#This Row],[Status]]), "No Data Entered", IFERROR(Table2[[#This Row],[Status]], "No Data Entered"))</f>
        <v>Ongoing</v>
      </c>
    </row>
    <row r="3394" spans="1:12" x14ac:dyDescent="0.3">
      <c r="A3394" s="1" t="str">
        <f>Table2[[#This Row],[Product_ID]]</f>
        <v>PRO1883</v>
      </c>
      <c r="B3394" s="1" t="str">
        <f>Table2[[#This Row],[Customer_ID]]</f>
        <v>CUST48749</v>
      </c>
      <c r="C3394" s="14" t="str">
        <f>Table2[[#This Row],[Date]]</f>
        <v>22/11/2024</v>
      </c>
      <c r="D3394" s="1" t="str">
        <f>TRIM(PROPER(Table2[[#This Row],[Product_Name]]))</f>
        <v>Tablet</v>
      </c>
      <c r="E3394" s="1" t="str">
        <f>TRIM(PROPER(Table2[[#This Row],[Country]]))</f>
        <v>Germany</v>
      </c>
      <c r="F3394" s="1" t="str">
        <f>TRIM(PROPER(Table2[[#This Row],[Category]]))</f>
        <v>Office Supplies</v>
      </c>
      <c r="G3394" s="1" t="str">
        <f>TRIM(PROPER(Table2[[#This Row],[Brand]]))</f>
        <v>Apple</v>
      </c>
      <c r="H3394" s="1">
        <f>Table2[[#This Row],[Supplier_ID]]</f>
        <v>1023</v>
      </c>
      <c r="I3394" s="1">
        <f>Table2[[#This Row],[Market_Price]]</f>
        <v>418.38</v>
      </c>
      <c r="J3394" s="1">
        <f>Table2[[#This Row],[Selling_Price]]</f>
        <v>701.07</v>
      </c>
      <c r="K3394" s="1">
        <f>Table2[[#This Row],[Quantity]]</f>
        <v>53</v>
      </c>
      <c r="L3394" s="1" t="str">
        <f>IF(ISBLANK(Table2[[#This Row],[Status]]), "No Data Entered", IFERROR(Table2[[#This Row],[Status]], "No Data Entered"))</f>
        <v>Ongoing</v>
      </c>
    </row>
    <row r="3395" spans="1:12" x14ac:dyDescent="0.3">
      <c r="A3395" s="1" t="str">
        <f>Table2[[#This Row],[Product_ID]]</f>
        <v>PRO7550</v>
      </c>
      <c r="B3395" s="1" t="str">
        <f>Table2[[#This Row],[Customer_ID]]</f>
        <v>CUST48790</v>
      </c>
      <c r="C3395" s="14" t="str">
        <f>Table2[[#This Row],[Date]]</f>
        <v>03/01/2023</v>
      </c>
      <c r="D3395" s="1" t="str">
        <f>TRIM(PROPER(Table2[[#This Row],[Product_Name]]))</f>
        <v>Camera</v>
      </c>
      <c r="E3395" s="1" t="str">
        <f>TRIM(PROPER(Table2[[#This Row],[Country]]))</f>
        <v>Canada</v>
      </c>
      <c r="F3395" s="1" t="str">
        <f>TRIM(PROPER(Table2[[#This Row],[Category]]))</f>
        <v>Office Supplies</v>
      </c>
      <c r="G3395" s="1" t="str">
        <f>TRIM(PROPER(Table2[[#This Row],[Brand]]))</f>
        <v>Apple</v>
      </c>
      <c r="H3395" s="1">
        <f>Table2[[#This Row],[Supplier_ID]]</f>
        <v>1084</v>
      </c>
      <c r="I3395" s="1">
        <f>Table2[[#This Row],[Market_Price]]</f>
        <v>552</v>
      </c>
      <c r="J3395" s="1">
        <f>Table2[[#This Row],[Selling_Price]]</f>
        <v>1011.81</v>
      </c>
      <c r="K3395" s="1">
        <f>Table2[[#This Row],[Quantity]]</f>
        <v>56</v>
      </c>
      <c r="L3395" s="1" t="str">
        <f>IF(ISBLANK(Table2[[#This Row],[Status]]), "No Data Entered", IFERROR(Table2[[#This Row],[Status]], "No Data Entered"))</f>
        <v>Ongoing</v>
      </c>
    </row>
    <row r="3396" spans="1:12" x14ac:dyDescent="0.3">
      <c r="A3396" s="1" t="str">
        <f>Table2[[#This Row],[Product_ID]]</f>
        <v>PRO1857</v>
      </c>
      <c r="B3396" s="1" t="str">
        <f>Table2[[#This Row],[Customer_ID]]</f>
        <v>CUST48816</v>
      </c>
      <c r="C3396" s="14" t="str">
        <f>Table2[[#This Row],[Date]]</f>
        <v>26/05/2022</v>
      </c>
      <c r="D3396" s="1" t="str">
        <f>TRIM(PROPER(Table2[[#This Row],[Product_Name]]))</f>
        <v>Camera</v>
      </c>
      <c r="E3396" s="1" t="str">
        <f>TRIM(PROPER(Table2[[#This Row],[Country]]))</f>
        <v>China</v>
      </c>
      <c r="F3396" s="1" t="str">
        <f>TRIM(PROPER(Table2[[#This Row],[Category]]))</f>
        <v>Office Supplies</v>
      </c>
      <c r="G3396" s="1" t="str">
        <f>TRIM(PROPER(Table2[[#This Row],[Brand]]))</f>
        <v>Sony</v>
      </c>
      <c r="H3396" s="1">
        <f>Table2[[#This Row],[Supplier_ID]]</f>
        <v>1061</v>
      </c>
      <c r="I3396" s="1">
        <f>Table2[[#This Row],[Market_Price]]</f>
        <v>1246.47</v>
      </c>
      <c r="J3396" s="1">
        <f>Table2[[#This Row],[Selling_Price]]</f>
        <v>2023.09</v>
      </c>
      <c r="K3396" s="1">
        <f>Table2[[#This Row],[Quantity]]</f>
        <v>301</v>
      </c>
      <c r="L3396" s="1" t="str">
        <f>IF(ISBLANK(Table2[[#This Row],[Status]]), "No Data Entered", IFERROR(Table2[[#This Row],[Status]], "No Data Entered"))</f>
        <v>Ongoing</v>
      </c>
    </row>
    <row r="3397" spans="1:12" x14ac:dyDescent="0.3">
      <c r="A3397" s="1" t="str">
        <f>Table2[[#This Row],[Product_ID]]</f>
        <v>PRO2221</v>
      </c>
      <c r="B3397" s="1" t="str">
        <f>Table2[[#This Row],[Customer_ID]]</f>
        <v>CUST48853</v>
      </c>
      <c r="C3397" s="14" t="str">
        <f>Table2[[#This Row],[Date]]</f>
        <v>24/07/2024</v>
      </c>
      <c r="D3397" s="1" t="str">
        <f>TRIM(PROPER(Table2[[#This Row],[Product_Name]]))</f>
        <v>Headphones</v>
      </c>
      <c r="E3397" s="1" t="str">
        <f>TRIM(PROPER(Table2[[#This Row],[Country]]))</f>
        <v>Australia</v>
      </c>
      <c r="F3397" s="1" t="str">
        <f>TRIM(PROPER(Table2[[#This Row],[Category]]))</f>
        <v>Wearables</v>
      </c>
      <c r="G3397" s="1" t="str">
        <f>TRIM(PROPER(Table2[[#This Row],[Brand]]))</f>
        <v>Dell</v>
      </c>
      <c r="H3397" s="1">
        <f>Table2[[#This Row],[Supplier_ID]]</f>
        <v>1026</v>
      </c>
      <c r="I3397" s="1">
        <f>Table2[[#This Row],[Market_Price]]</f>
        <v>322.76</v>
      </c>
      <c r="J3397" s="1">
        <f>Table2[[#This Row],[Selling_Price]]</f>
        <v>551.28</v>
      </c>
      <c r="K3397" s="1">
        <f>Table2[[#This Row],[Quantity]]</f>
        <v>482</v>
      </c>
      <c r="L3397" s="1" t="str">
        <f>IF(ISBLANK(Table2[[#This Row],[Status]]), "No Data Entered", IFERROR(Table2[[#This Row],[Status]], "No Data Entered"))</f>
        <v>Ongoing</v>
      </c>
    </row>
    <row r="3398" spans="1:12" x14ac:dyDescent="0.3">
      <c r="A3398" s="1" t="str">
        <f>Table2[[#This Row],[Product_ID]]</f>
        <v>PRO1910</v>
      </c>
      <c r="B3398" s="1" t="str">
        <f>Table2[[#This Row],[Customer_ID]]</f>
        <v>CUST48880</v>
      </c>
      <c r="C3398" s="14" t="str">
        <f>Table2[[#This Row],[Date]]</f>
        <v>20/12/2023</v>
      </c>
      <c r="D3398" s="1" t="str">
        <f>TRIM(PROPER(Table2[[#This Row],[Product_Name]]))</f>
        <v>Smartwatch</v>
      </c>
      <c r="E3398" s="1" t="str">
        <f>TRIM(PROPER(Table2[[#This Row],[Country]]))</f>
        <v>China</v>
      </c>
      <c r="F3398" s="1" t="str">
        <f>TRIM(PROPER(Table2[[#This Row],[Category]]))</f>
        <v>Office Supplies</v>
      </c>
      <c r="G3398" s="1" t="str">
        <f>TRIM(PROPER(Table2[[#This Row],[Brand]]))</f>
        <v>Microsoft</v>
      </c>
      <c r="H3398" s="1">
        <f>Table2[[#This Row],[Supplier_ID]]</f>
        <v>1088</v>
      </c>
      <c r="I3398" s="1">
        <f>Table2[[#This Row],[Market_Price]]</f>
        <v>270.67</v>
      </c>
      <c r="J3398" s="1">
        <f>Table2[[#This Row],[Selling_Price]]</f>
        <v>319.22000000000003</v>
      </c>
      <c r="K3398" s="1">
        <f>Table2[[#This Row],[Quantity]]</f>
        <v>61</v>
      </c>
      <c r="L3398" s="1" t="str">
        <f>IF(ISBLANK(Table2[[#This Row],[Status]]), "No Data Entered", IFERROR(Table2[[#This Row],[Status]], "No Data Entered"))</f>
        <v>Ongoing</v>
      </c>
    </row>
    <row r="3399" spans="1:12" x14ac:dyDescent="0.3">
      <c r="A3399" s="1" t="str">
        <f>Table2[[#This Row],[Product_ID]]</f>
        <v>PRO8622</v>
      </c>
      <c r="B3399" s="1" t="str">
        <f>Table2[[#This Row],[Customer_ID]]</f>
        <v>CUST49003</v>
      </c>
      <c r="C3399" s="14" t="str">
        <f>Table2[[#This Row],[Date]]</f>
        <v>26/11/2025</v>
      </c>
      <c r="D3399" s="1" t="str">
        <f>TRIM(PROPER(Table2[[#This Row],[Product_Name]]))</f>
        <v>Smartphone</v>
      </c>
      <c r="E3399" s="1" t="str">
        <f>TRIM(PROPER(Table2[[#This Row],[Country]]))</f>
        <v>Uk</v>
      </c>
      <c r="F3399" s="1" t="str">
        <f>TRIM(PROPER(Table2[[#This Row],[Category]]))</f>
        <v>Electronics</v>
      </c>
      <c r="G3399" s="1" t="str">
        <f>TRIM(PROPER(Table2[[#This Row],[Brand]]))</f>
        <v>Lenovo</v>
      </c>
      <c r="H3399" s="1">
        <f>Table2[[#This Row],[Supplier_ID]]</f>
        <v>1093</v>
      </c>
      <c r="I3399" s="1">
        <f>Table2[[#This Row],[Market_Price]]</f>
        <v>556.09</v>
      </c>
      <c r="J3399" s="1">
        <f>Table2[[#This Row],[Selling_Price]]</f>
        <v>887.51</v>
      </c>
      <c r="K3399" s="1">
        <f>Table2[[#This Row],[Quantity]]</f>
        <v>438</v>
      </c>
      <c r="L3399" s="1" t="str">
        <f>IF(ISBLANK(Table2[[#This Row],[Status]]), "No Data Entered", IFERROR(Table2[[#This Row],[Status]], "No Data Entered"))</f>
        <v>Ongoing</v>
      </c>
    </row>
    <row r="3400" spans="1:12" x14ac:dyDescent="0.3">
      <c r="A3400" s="1" t="str">
        <f>Table2[[#This Row],[Product_ID]]</f>
        <v>PRO8224</v>
      </c>
      <c r="B3400" s="1" t="str">
        <f>Table2[[#This Row],[Customer_ID]]</f>
        <v>CUST49151</v>
      </c>
      <c r="C3400" s="14" t="str">
        <f>Table2[[#This Row],[Date]]</f>
        <v>07/10/2024</v>
      </c>
      <c r="D3400" s="1" t="str">
        <f>TRIM(PROPER(Table2[[#This Row],[Product_Name]]))</f>
        <v>Smartphone</v>
      </c>
      <c r="E3400" s="1" t="str">
        <f>TRIM(PROPER(Table2[[#This Row],[Country]]))</f>
        <v>Japan</v>
      </c>
      <c r="F3400" s="1" t="str">
        <f>TRIM(PROPER(Table2[[#This Row],[Category]]))</f>
        <v>Accessories</v>
      </c>
      <c r="G3400" s="1" t="str">
        <f>TRIM(PROPER(Table2[[#This Row],[Brand]]))</f>
        <v>Microsoft</v>
      </c>
      <c r="H3400" s="1">
        <f>Table2[[#This Row],[Supplier_ID]]</f>
        <v>1021</v>
      </c>
      <c r="I3400" s="1">
        <f>Table2[[#This Row],[Market_Price]]</f>
        <v>427.89</v>
      </c>
      <c r="J3400" s="1">
        <f>Table2[[#This Row],[Selling_Price]]</f>
        <v>645.29</v>
      </c>
      <c r="K3400" s="1">
        <f>Table2[[#This Row],[Quantity]]</f>
        <v>177</v>
      </c>
      <c r="L3400" s="1" t="str">
        <f>IF(ISBLANK(Table2[[#This Row],[Status]]), "No Data Entered", IFERROR(Table2[[#This Row],[Status]], "No Data Entered"))</f>
        <v>Ongoing</v>
      </c>
    </row>
    <row r="3401" spans="1:12" x14ac:dyDescent="0.3">
      <c r="A3401" s="1" t="str">
        <f>Table2[[#This Row],[Product_ID]]</f>
        <v>PRO6746</v>
      </c>
      <c r="B3401" s="1" t="str">
        <f>Table2[[#This Row],[Customer_ID]]</f>
        <v>CUST49212</v>
      </c>
      <c r="C3401" s="14" t="str">
        <f>Table2[[#This Row],[Date]]</f>
        <v>15/12/2025</v>
      </c>
      <c r="D3401" s="1" t="str">
        <f>TRIM(PROPER(Table2[[#This Row],[Product_Name]]))</f>
        <v>Tablet</v>
      </c>
      <c r="E3401" s="1" t="str">
        <f>TRIM(PROPER(Table2[[#This Row],[Country]]))</f>
        <v>Japan</v>
      </c>
      <c r="F3401" s="1" t="str">
        <f>TRIM(PROPER(Table2[[#This Row],[Category]]))</f>
        <v>Computers</v>
      </c>
      <c r="G3401" s="1" t="str">
        <f>TRIM(PROPER(Table2[[#This Row],[Brand]]))</f>
        <v>Canon</v>
      </c>
      <c r="H3401" s="1">
        <f>Table2[[#This Row],[Supplier_ID]]</f>
        <v>1046</v>
      </c>
      <c r="I3401" s="1">
        <f>Table2[[#This Row],[Market_Price]]</f>
        <v>1916.52</v>
      </c>
      <c r="J3401" s="1">
        <f>Table2[[#This Row],[Selling_Price]]</f>
        <v>2274.46</v>
      </c>
      <c r="K3401" s="1">
        <f>Table2[[#This Row],[Quantity]]</f>
        <v>159</v>
      </c>
      <c r="L3401" s="1" t="str">
        <f>IF(ISBLANK(Table2[[#This Row],[Status]]), "No Data Entered", IFERROR(Table2[[#This Row],[Status]], "No Data Entered"))</f>
        <v>Ongoing</v>
      </c>
    </row>
    <row r="3402" spans="1:12" x14ac:dyDescent="0.3">
      <c r="A3402" s="1" t="str">
        <f>Table2[[#This Row],[Product_ID]]</f>
        <v>PRO9982</v>
      </c>
      <c r="B3402" s="1" t="str">
        <f>Table2[[#This Row],[Customer_ID]]</f>
        <v>CUST49332</v>
      </c>
      <c r="C3402" s="14" t="str">
        <f>Table2[[#This Row],[Date]]</f>
        <v>01/11/2025</v>
      </c>
      <c r="D3402" s="1" t="str">
        <f>TRIM(PROPER(Table2[[#This Row],[Product_Name]]))</f>
        <v>Camera</v>
      </c>
      <c r="E3402" s="1" t="str">
        <f>TRIM(PROPER(Table2[[#This Row],[Country]]))</f>
        <v>Usa</v>
      </c>
      <c r="F3402" s="1" t="str">
        <f>TRIM(PROPER(Table2[[#This Row],[Category]]))</f>
        <v>Electronics</v>
      </c>
      <c r="G3402" s="1" t="str">
        <f>TRIM(PROPER(Table2[[#This Row],[Brand]]))</f>
        <v>Hp</v>
      </c>
      <c r="H3402" s="1">
        <f>Table2[[#This Row],[Supplier_ID]]</f>
        <v>1086</v>
      </c>
      <c r="I3402" s="1">
        <f>Table2[[#This Row],[Market_Price]]</f>
        <v>1498.23</v>
      </c>
      <c r="J3402" s="1">
        <f>Table2[[#This Row],[Selling_Price]]</f>
        <v>2036.63</v>
      </c>
      <c r="K3402" s="1">
        <f>Table2[[#This Row],[Quantity]]</f>
        <v>478</v>
      </c>
      <c r="L3402" s="1" t="str">
        <f>IF(ISBLANK(Table2[[#This Row],[Status]]), "No Data Entered", IFERROR(Table2[[#This Row],[Status]], "No Data Entered"))</f>
        <v>Ongoing</v>
      </c>
    </row>
    <row r="3403" spans="1:12" x14ac:dyDescent="0.3">
      <c r="A3403" s="1" t="str">
        <f>Table2[[#This Row],[Product_ID]]</f>
        <v>PRO4314</v>
      </c>
      <c r="B3403" s="1" t="str">
        <f>Table2[[#This Row],[Customer_ID]]</f>
        <v>CUST49346</v>
      </c>
      <c r="C3403" s="14" t="str">
        <f>Table2[[#This Row],[Date]]</f>
        <v>11/09/2023</v>
      </c>
      <c r="D3403" s="1" t="str">
        <f>TRIM(PROPER(Table2[[#This Row],[Product_Name]]))</f>
        <v>Keyboard</v>
      </c>
      <c r="E3403" s="1" t="str">
        <f>TRIM(PROPER(Table2[[#This Row],[Country]]))</f>
        <v>Uk</v>
      </c>
      <c r="F3403" s="1" t="str">
        <f>TRIM(PROPER(Table2[[#This Row],[Category]]))</f>
        <v>Computers</v>
      </c>
      <c r="G3403" s="1" t="str">
        <f>TRIM(PROPER(Table2[[#This Row],[Brand]]))</f>
        <v>Dell</v>
      </c>
      <c r="H3403" s="1">
        <f>Table2[[#This Row],[Supplier_ID]]</f>
        <v>1020</v>
      </c>
      <c r="I3403" s="1">
        <f>Table2[[#This Row],[Market_Price]]</f>
        <v>1151.67</v>
      </c>
      <c r="J3403" s="1">
        <f>Table2[[#This Row],[Selling_Price]]</f>
        <v>1290.0899999999999</v>
      </c>
      <c r="K3403" s="1">
        <f>Table2[[#This Row],[Quantity]]</f>
        <v>376</v>
      </c>
      <c r="L3403" s="1" t="str">
        <f>IF(ISBLANK(Table2[[#This Row],[Status]]), "No Data Entered", IFERROR(Table2[[#This Row],[Status]], "No Data Entered"))</f>
        <v>Ongoing</v>
      </c>
    </row>
    <row r="3404" spans="1:12" x14ac:dyDescent="0.3">
      <c r="A3404" s="1" t="str">
        <f>Table2[[#This Row],[Product_ID]]</f>
        <v>PRO3752</v>
      </c>
      <c r="B3404" s="1" t="str">
        <f>Table2[[#This Row],[Customer_ID]]</f>
        <v>CUST49380</v>
      </c>
      <c r="C3404" s="14" t="str">
        <f>Table2[[#This Row],[Date]]</f>
        <v>16/01/2021</v>
      </c>
      <c r="D3404" s="1" t="str">
        <f>TRIM(PROPER(Table2[[#This Row],[Product_Name]]))</f>
        <v>Laptop</v>
      </c>
      <c r="E3404" s="1" t="str">
        <f>TRIM(PROPER(Table2[[#This Row],[Country]]))</f>
        <v>France</v>
      </c>
      <c r="F3404" s="1" t="str">
        <f>TRIM(PROPER(Table2[[#This Row],[Category]]))</f>
        <v>Wearables</v>
      </c>
      <c r="G3404" s="1" t="str">
        <f>TRIM(PROPER(Table2[[#This Row],[Brand]]))</f>
        <v>Dell</v>
      </c>
      <c r="H3404" s="1">
        <f>Table2[[#This Row],[Supplier_ID]]</f>
        <v>1095</v>
      </c>
      <c r="I3404" s="1">
        <f>Table2[[#This Row],[Market_Price]]</f>
        <v>306</v>
      </c>
      <c r="J3404" s="1">
        <f>Table2[[#This Row],[Selling_Price]]</f>
        <v>480</v>
      </c>
      <c r="K3404" s="1">
        <f>Table2[[#This Row],[Quantity]]</f>
        <v>355</v>
      </c>
      <c r="L3404" s="1" t="str">
        <f>IF(ISBLANK(Table2[[#This Row],[Status]]), "No Data Entered", IFERROR(Table2[[#This Row],[Status]], "No Data Entered"))</f>
        <v>Ongoing</v>
      </c>
    </row>
    <row r="3405" spans="1:12" x14ac:dyDescent="0.3">
      <c r="A3405" s="1" t="str">
        <f>Table2[[#This Row],[Product_ID]]</f>
        <v>PRO6701</v>
      </c>
      <c r="B3405" s="1" t="str">
        <f>Table2[[#This Row],[Customer_ID]]</f>
        <v>CUST49410</v>
      </c>
      <c r="C3405" s="14" t="str">
        <f>Table2[[#This Row],[Date]]</f>
        <v>21/12/2023</v>
      </c>
      <c r="D3405" s="1" t="str">
        <f>TRIM(PROPER(Table2[[#This Row],[Product_Name]]))</f>
        <v>Laptop</v>
      </c>
      <c r="E3405" s="1" t="str">
        <f>TRIM(PROPER(Table2[[#This Row],[Country]]))</f>
        <v>Germany</v>
      </c>
      <c r="F3405" s="1" t="str">
        <f>TRIM(PROPER(Table2[[#This Row],[Category]]))</f>
        <v>Accessories</v>
      </c>
      <c r="G3405" s="1" t="str">
        <f>TRIM(PROPER(Table2[[#This Row],[Brand]]))</f>
        <v>Asus</v>
      </c>
      <c r="H3405" s="1">
        <f>Table2[[#This Row],[Supplier_ID]]</f>
        <v>1025</v>
      </c>
      <c r="I3405" s="1">
        <f>Table2[[#This Row],[Market_Price]]</f>
        <v>853.75</v>
      </c>
      <c r="J3405" s="1">
        <f>Table2[[#This Row],[Selling_Price]]</f>
        <v>1455.02</v>
      </c>
      <c r="K3405" s="1">
        <f>Table2[[#This Row],[Quantity]]</f>
        <v>251</v>
      </c>
      <c r="L3405" s="1" t="str">
        <f>IF(ISBLANK(Table2[[#This Row],[Status]]), "No Data Entered", IFERROR(Table2[[#This Row],[Status]], "No Data Entered"))</f>
        <v>Ongoing</v>
      </c>
    </row>
    <row r="3406" spans="1:12" x14ac:dyDescent="0.3">
      <c r="A3406" s="1" t="str">
        <f>Table2[[#This Row],[Product_ID]]</f>
        <v>PRO4939</v>
      </c>
      <c r="B3406" s="1" t="str">
        <f>Table2[[#This Row],[Customer_ID]]</f>
        <v>CUST49429</v>
      </c>
      <c r="C3406" s="14" t="str">
        <f>Table2[[#This Row],[Date]]</f>
        <v>06/10/2020</v>
      </c>
      <c r="D3406" s="1" t="str">
        <f>TRIM(PROPER(Table2[[#This Row],[Product_Name]]))</f>
        <v>Keyboard</v>
      </c>
      <c r="E3406" s="1" t="str">
        <f>TRIM(PROPER(Table2[[#This Row],[Country]]))</f>
        <v>India</v>
      </c>
      <c r="F3406" s="1" t="str">
        <f>TRIM(PROPER(Table2[[#This Row],[Category]]))</f>
        <v>Accessories</v>
      </c>
      <c r="G3406" s="1" t="str">
        <f>TRIM(PROPER(Table2[[#This Row],[Brand]]))</f>
        <v>Canon</v>
      </c>
      <c r="H3406" s="1">
        <f>Table2[[#This Row],[Supplier_ID]]</f>
        <v>1011</v>
      </c>
      <c r="I3406" s="1">
        <f>Table2[[#This Row],[Market_Price]]</f>
        <v>1632.19</v>
      </c>
      <c r="J3406" s="1">
        <f>Table2[[#This Row],[Selling_Price]]</f>
        <v>3202.88</v>
      </c>
      <c r="K3406" s="1">
        <f>Table2[[#This Row],[Quantity]]</f>
        <v>318</v>
      </c>
      <c r="L3406" s="1" t="str">
        <f>IF(ISBLANK(Table2[[#This Row],[Status]]), "No Data Entered", IFERROR(Table2[[#This Row],[Status]], "No Data Entered"))</f>
        <v>Ongoing</v>
      </c>
    </row>
    <row r="3407" spans="1:12" x14ac:dyDescent="0.3">
      <c r="A3407" s="1" t="str">
        <f>Table2[[#This Row],[Product_ID]]</f>
        <v>PRO2656</v>
      </c>
      <c r="B3407" s="1" t="str">
        <f>Table2[[#This Row],[Customer_ID]]</f>
        <v>CUST49441</v>
      </c>
      <c r="C3407" s="14" t="str">
        <f>Table2[[#This Row],[Date]]</f>
        <v>20/01/2022</v>
      </c>
      <c r="D3407" s="1" t="str">
        <f>TRIM(PROPER(Table2[[#This Row],[Product_Name]]))</f>
        <v>Camera</v>
      </c>
      <c r="E3407" s="1" t="str">
        <f>TRIM(PROPER(Table2[[#This Row],[Country]]))</f>
        <v>Brazil</v>
      </c>
      <c r="F3407" s="1" t="str">
        <f>TRIM(PROPER(Table2[[#This Row],[Category]]))</f>
        <v>Wearables</v>
      </c>
      <c r="G3407" s="1" t="str">
        <f>TRIM(PROPER(Table2[[#This Row],[Brand]]))</f>
        <v>Apple</v>
      </c>
      <c r="H3407" s="1">
        <f>Table2[[#This Row],[Supplier_ID]]</f>
        <v>1035</v>
      </c>
      <c r="I3407" s="1">
        <f>Table2[[#This Row],[Market_Price]]</f>
        <v>596.1</v>
      </c>
      <c r="J3407" s="1">
        <f>Table2[[#This Row],[Selling_Price]]</f>
        <v>741.17</v>
      </c>
      <c r="K3407" s="1">
        <f>Table2[[#This Row],[Quantity]]</f>
        <v>320</v>
      </c>
      <c r="L3407" s="1" t="str">
        <f>IF(ISBLANK(Table2[[#This Row],[Status]]), "No Data Entered", IFERROR(Table2[[#This Row],[Status]], "No Data Entered"))</f>
        <v>Ongoing</v>
      </c>
    </row>
    <row r="3408" spans="1:12" x14ac:dyDescent="0.3">
      <c r="A3408" s="1" t="str">
        <f>Table2[[#This Row],[Product_ID]]</f>
        <v>PRO1629</v>
      </c>
      <c r="B3408" s="1" t="str">
        <f>Table2[[#This Row],[Customer_ID]]</f>
        <v>CUST49497</v>
      </c>
      <c r="C3408" s="14" t="str">
        <f>Table2[[#This Row],[Date]]</f>
        <v>15/08/2023</v>
      </c>
      <c r="D3408" s="1" t="str">
        <f>TRIM(PROPER(Table2[[#This Row],[Product_Name]]))</f>
        <v>Camera</v>
      </c>
      <c r="E3408" s="1" t="str">
        <f>TRIM(PROPER(Table2[[#This Row],[Country]]))</f>
        <v>China</v>
      </c>
      <c r="F3408" s="1" t="str">
        <f>TRIM(PROPER(Table2[[#This Row],[Category]]))</f>
        <v>Accessories</v>
      </c>
      <c r="G3408" s="1" t="str">
        <f>TRIM(PROPER(Table2[[#This Row],[Brand]]))</f>
        <v>Microsoft</v>
      </c>
      <c r="H3408" s="1">
        <f>Table2[[#This Row],[Supplier_ID]]</f>
        <v>1034</v>
      </c>
      <c r="I3408" s="1">
        <f>Table2[[#This Row],[Market_Price]]</f>
        <v>1537.74</v>
      </c>
      <c r="J3408" s="1">
        <f>Table2[[#This Row],[Selling_Price]]</f>
        <v>2568.4299999999998</v>
      </c>
      <c r="K3408" s="1">
        <f>Table2[[#This Row],[Quantity]]</f>
        <v>119</v>
      </c>
      <c r="L3408" s="1" t="str">
        <f>IF(ISBLANK(Table2[[#This Row],[Status]]), "No Data Entered", IFERROR(Table2[[#This Row],[Status]], "No Data Entered"))</f>
        <v>Ongoing</v>
      </c>
    </row>
    <row r="3409" spans="1:12" x14ac:dyDescent="0.3">
      <c r="A3409" s="1" t="str">
        <f>Table2[[#This Row],[Product_ID]]</f>
        <v>PRO3745</v>
      </c>
      <c r="B3409" s="1" t="str">
        <f>Table2[[#This Row],[Customer_ID]]</f>
        <v>CUST49524</v>
      </c>
      <c r="C3409" s="14" t="str">
        <f>Table2[[#This Row],[Date]]</f>
        <v>19/12/2021</v>
      </c>
      <c r="D3409" s="1" t="str">
        <f>TRIM(PROPER(Table2[[#This Row],[Product_Name]]))</f>
        <v>Smartphone</v>
      </c>
      <c r="E3409" s="1" t="str">
        <f>TRIM(PROPER(Table2[[#This Row],[Country]]))</f>
        <v>Australia</v>
      </c>
      <c r="F3409" s="1" t="str">
        <f>TRIM(PROPER(Table2[[#This Row],[Category]]))</f>
        <v>Computers</v>
      </c>
      <c r="G3409" s="1" t="str">
        <f>TRIM(PROPER(Table2[[#This Row],[Brand]]))</f>
        <v>Apple</v>
      </c>
      <c r="H3409" s="1">
        <f>Table2[[#This Row],[Supplier_ID]]</f>
        <v>1053</v>
      </c>
      <c r="I3409" s="1">
        <f>Table2[[#This Row],[Market_Price]]</f>
        <v>1641.04</v>
      </c>
      <c r="J3409" s="1">
        <f>Table2[[#This Row],[Selling_Price]]</f>
        <v>2961.71</v>
      </c>
      <c r="K3409" s="1">
        <f>Table2[[#This Row],[Quantity]]</f>
        <v>35</v>
      </c>
      <c r="L3409" s="1" t="str">
        <f>IF(ISBLANK(Table2[[#This Row],[Status]]), "No Data Entered", IFERROR(Table2[[#This Row],[Status]], "No Data Entered"))</f>
        <v>Ongoing</v>
      </c>
    </row>
    <row r="3410" spans="1:12" x14ac:dyDescent="0.3">
      <c r="A3410" s="1" t="str">
        <f>Table2[[#This Row],[Product_ID]]</f>
        <v>PRO6802</v>
      </c>
      <c r="B3410" s="1" t="str">
        <f>Table2[[#This Row],[Customer_ID]]</f>
        <v>CUST49676</v>
      </c>
      <c r="C3410" s="14" t="str">
        <f>Table2[[#This Row],[Date]]</f>
        <v>12/11/2024</v>
      </c>
      <c r="D3410" s="1" t="str">
        <f>TRIM(PROPER(Table2[[#This Row],[Product_Name]]))</f>
        <v>Monitor</v>
      </c>
      <c r="E3410" s="1" t="str">
        <f>TRIM(PROPER(Table2[[#This Row],[Country]]))</f>
        <v>China</v>
      </c>
      <c r="F3410" s="1" t="str">
        <f>TRIM(PROPER(Table2[[#This Row],[Category]]))</f>
        <v>Accessories</v>
      </c>
      <c r="G3410" s="1" t="str">
        <f>TRIM(PROPER(Table2[[#This Row],[Brand]]))</f>
        <v>Apple</v>
      </c>
      <c r="H3410" s="1">
        <f>Table2[[#This Row],[Supplier_ID]]</f>
        <v>1068</v>
      </c>
      <c r="I3410" s="1">
        <f>Table2[[#This Row],[Market_Price]]</f>
        <v>1059.0999999999999</v>
      </c>
      <c r="J3410" s="1">
        <f>Table2[[#This Row],[Selling_Price]]</f>
        <v>1479.64</v>
      </c>
      <c r="K3410" s="1">
        <f>Table2[[#This Row],[Quantity]]</f>
        <v>265</v>
      </c>
      <c r="L3410" s="1" t="str">
        <f>IF(ISBLANK(Table2[[#This Row],[Status]]), "No Data Entered", IFERROR(Table2[[#This Row],[Status]], "No Data Entered"))</f>
        <v>Ongoing</v>
      </c>
    </row>
    <row r="3411" spans="1:12" x14ac:dyDescent="0.3">
      <c r="A3411" s="1" t="str">
        <f>Table2[[#This Row],[Product_ID]]</f>
        <v>PRO7685</v>
      </c>
      <c r="B3411" s="1" t="str">
        <f>Table2[[#This Row],[Customer_ID]]</f>
        <v>CUST49688</v>
      </c>
      <c r="C3411" s="14" t="str">
        <f>Table2[[#This Row],[Date]]</f>
        <v>07/10/2023</v>
      </c>
      <c r="D3411" s="1" t="str">
        <f>TRIM(PROPER(Table2[[#This Row],[Product_Name]]))</f>
        <v>Headphones</v>
      </c>
      <c r="E3411" s="1" t="str">
        <f>TRIM(PROPER(Table2[[#This Row],[Country]]))</f>
        <v>China</v>
      </c>
      <c r="F3411" s="1" t="str">
        <f>TRIM(PROPER(Table2[[#This Row],[Category]]))</f>
        <v>Accessories</v>
      </c>
      <c r="G3411" s="1" t="str">
        <f>TRIM(PROPER(Table2[[#This Row],[Brand]]))</f>
        <v>Canon</v>
      </c>
      <c r="H3411" s="1">
        <f>Table2[[#This Row],[Supplier_ID]]</f>
        <v>1015</v>
      </c>
      <c r="I3411" s="1">
        <f>Table2[[#This Row],[Market_Price]]</f>
        <v>569.97</v>
      </c>
      <c r="J3411" s="1">
        <f>Table2[[#This Row],[Selling_Price]]</f>
        <v>706.37</v>
      </c>
      <c r="K3411" s="1">
        <f>Table2[[#This Row],[Quantity]]</f>
        <v>376</v>
      </c>
      <c r="L3411" s="1" t="str">
        <f>IF(ISBLANK(Table2[[#This Row],[Status]]), "No Data Entered", IFERROR(Table2[[#This Row],[Status]], "No Data Entered"))</f>
        <v>Ongoing</v>
      </c>
    </row>
    <row r="3412" spans="1:12" x14ac:dyDescent="0.3">
      <c r="A3412" s="1" t="str">
        <f>Table2[[#This Row],[Product_ID]]</f>
        <v>PRO7815</v>
      </c>
      <c r="B3412" s="1" t="str">
        <f>Table2[[#This Row],[Customer_ID]]</f>
        <v>CUST49697</v>
      </c>
      <c r="C3412" s="14" t="str">
        <f>Table2[[#This Row],[Date]]</f>
        <v>28/07/2022</v>
      </c>
      <c r="D3412" s="1" t="str">
        <f>TRIM(PROPER(Table2[[#This Row],[Product_Name]]))</f>
        <v>Camera</v>
      </c>
      <c r="E3412" s="1" t="str">
        <f>TRIM(PROPER(Table2[[#This Row],[Country]]))</f>
        <v>Usa</v>
      </c>
      <c r="F3412" s="1" t="str">
        <f>TRIM(PROPER(Table2[[#This Row],[Category]]))</f>
        <v>Office Supplies</v>
      </c>
      <c r="G3412" s="1" t="str">
        <f>TRIM(PROPER(Table2[[#This Row],[Brand]]))</f>
        <v>Samsung</v>
      </c>
      <c r="H3412" s="1">
        <f>Table2[[#This Row],[Supplier_ID]]</f>
        <v>1078</v>
      </c>
      <c r="I3412" s="1">
        <f>Table2[[#This Row],[Market_Price]]</f>
        <v>448.94</v>
      </c>
      <c r="J3412" s="1">
        <f>Table2[[#This Row],[Selling_Price]]</f>
        <v>648.27</v>
      </c>
      <c r="K3412" s="1">
        <f>Table2[[#This Row],[Quantity]]</f>
        <v>112</v>
      </c>
      <c r="L3412" s="1" t="str">
        <f>IF(ISBLANK(Table2[[#This Row],[Status]]), "No Data Entered", IFERROR(Table2[[#This Row],[Status]], "No Data Entered"))</f>
        <v>Ongoing</v>
      </c>
    </row>
    <row r="3413" spans="1:12" x14ac:dyDescent="0.3">
      <c r="A3413" s="1" t="str">
        <f>Table2[[#This Row],[Product_ID]]</f>
        <v>PRO5655</v>
      </c>
      <c r="B3413" s="1" t="str">
        <f>Table2[[#This Row],[Customer_ID]]</f>
        <v>CUST49711</v>
      </c>
      <c r="C3413" s="14" t="str">
        <f>Table2[[#This Row],[Date]]</f>
        <v>29/07/2022</v>
      </c>
      <c r="D3413" s="1" t="str">
        <f>TRIM(PROPER(Table2[[#This Row],[Product_Name]]))</f>
        <v>Smartwatch</v>
      </c>
      <c r="E3413" s="1" t="str">
        <f>TRIM(PROPER(Table2[[#This Row],[Country]]))</f>
        <v>Australia</v>
      </c>
      <c r="F3413" s="1" t="str">
        <f>TRIM(PROPER(Table2[[#This Row],[Category]]))</f>
        <v>Electronics</v>
      </c>
      <c r="G3413" s="1" t="str">
        <f>TRIM(PROPER(Table2[[#This Row],[Brand]]))</f>
        <v>Sony</v>
      </c>
      <c r="H3413" s="1">
        <f>Table2[[#This Row],[Supplier_ID]]</f>
        <v>1070</v>
      </c>
      <c r="I3413" s="1">
        <f>Table2[[#This Row],[Market_Price]]</f>
        <v>1746.79</v>
      </c>
      <c r="J3413" s="1">
        <f>Table2[[#This Row],[Selling_Price]]</f>
        <v>2485.4899999999998</v>
      </c>
      <c r="K3413" s="1">
        <f>Table2[[#This Row],[Quantity]]</f>
        <v>112</v>
      </c>
      <c r="L3413" s="1" t="str">
        <f>IF(ISBLANK(Table2[[#This Row],[Status]]), "No Data Entered", IFERROR(Table2[[#This Row],[Status]], "No Data Entered"))</f>
        <v>Ongoing</v>
      </c>
    </row>
    <row r="3414" spans="1:12" x14ac:dyDescent="0.3">
      <c r="A3414" s="1" t="str">
        <f>Table2[[#This Row],[Product_ID]]</f>
        <v>PRO8289</v>
      </c>
      <c r="B3414" s="1" t="str">
        <f>Table2[[#This Row],[Customer_ID]]</f>
        <v>CUST49811</v>
      </c>
      <c r="C3414" s="14" t="str">
        <f>Table2[[#This Row],[Date]]</f>
        <v>03/09/2021</v>
      </c>
      <c r="D3414" s="1" t="str">
        <f>TRIM(PROPER(Table2[[#This Row],[Product_Name]]))</f>
        <v>Printer</v>
      </c>
      <c r="E3414" s="1" t="str">
        <f>TRIM(PROPER(Table2[[#This Row],[Country]]))</f>
        <v>China</v>
      </c>
      <c r="F3414" s="1" t="str">
        <f>TRIM(PROPER(Table2[[#This Row],[Category]]))</f>
        <v>Electronics</v>
      </c>
      <c r="G3414" s="1" t="str">
        <f>TRIM(PROPER(Table2[[#This Row],[Brand]]))</f>
        <v>Logitech</v>
      </c>
      <c r="H3414" s="1">
        <f>Table2[[#This Row],[Supplier_ID]]</f>
        <v>1007</v>
      </c>
      <c r="I3414" s="1">
        <f>Table2[[#This Row],[Market_Price]]</f>
        <v>198.08</v>
      </c>
      <c r="J3414" s="1">
        <f>Table2[[#This Row],[Selling_Price]]</f>
        <v>306.2</v>
      </c>
      <c r="K3414" s="1">
        <f>Table2[[#This Row],[Quantity]]</f>
        <v>369</v>
      </c>
      <c r="L3414" s="1" t="str">
        <f>IF(ISBLANK(Table2[[#This Row],[Status]]), "No Data Entered", IFERROR(Table2[[#This Row],[Status]], "No Data Entered"))</f>
        <v>Ongoing</v>
      </c>
    </row>
    <row r="3415" spans="1:12" x14ac:dyDescent="0.3">
      <c r="A3415" s="1" t="str">
        <f>Table2[[#This Row],[Product_ID]]</f>
        <v>PRO6167</v>
      </c>
      <c r="B3415" s="1" t="str">
        <f>Table2[[#This Row],[Customer_ID]]</f>
        <v>CUST49836</v>
      </c>
      <c r="C3415" s="14" t="str">
        <f>Table2[[#This Row],[Date]]</f>
        <v>08/04/2024</v>
      </c>
      <c r="D3415" s="1" t="str">
        <f>TRIM(PROPER(Table2[[#This Row],[Product_Name]]))</f>
        <v>Smartwatch</v>
      </c>
      <c r="E3415" s="1" t="str">
        <f>TRIM(PROPER(Table2[[#This Row],[Country]]))</f>
        <v>Australia</v>
      </c>
      <c r="F3415" s="1" t="str">
        <f>TRIM(PROPER(Table2[[#This Row],[Category]]))</f>
        <v>Computers</v>
      </c>
      <c r="G3415" s="1" t="str">
        <f>TRIM(PROPER(Table2[[#This Row],[Brand]]))</f>
        <v>Hp</v>
      </c>
      <c r="H3415" s="1">
        <f>Table2[[#This Row],[Supplier_ID]]</f>
        <v>1052</v>
      </c>
      <c r="I3415" s="1">
        <f>Table2[[#This Row],[Market_Price]]</f>
        <v>1231.05</v>
      </c>
      <c r="J3415" s="1">
        <f>Table2[[#This Row],[Selling_Price]]</f>
        <v>2342.83</v>
      </c>
      <c r="K3415" s="1">
        <f>Table2[[#This Row],[Quantity]]</f>
        <v>342</v>
      </c>
      <c r="L3415" s="1" t="str">
        <f>IF(ISBLANK(Table2[[#This Row],[Status]]), "No Data Entered", IFERROR(Table2[[#This Row],[Status]], "No Data Entered"))</f>
        <v>Ongoing</v>
      </c>
    </row>
    <row r="3416" spans="1:12" x14ac:dyDescent="0.3">
      <c r="A3416" s="1" t="str">
        <f>Table2[[#This Row],[Product_ID]]</f>
        <v>PRO9007</v>
      </c>
      <c r="B3416" s="1" t="str">
        <f>Table2[[#This Row],[Customer_ID]]</f>
        <v>CUST49854</v>
      </c>
      <c r="C3416" s="14" t="str">
        <f>Table2[[#This Row],[Date]]</f>
        <v>18/06/2020</v>
      </c>
      <c r="D3416" s="1" t="str">
        <f>TRIM(PROPER(Table2[[#This Row],[Product_Name]]))</f>
        <v>Mouse</v>
      </c>
      <c r="E3416" s="1" t="str">
        <f>TRIM(PROPER(Table2[[#This Row],[Country]]))</f>
        <v>Usa</v>
      </c>
      <c r="F3416" s="1" t="str">
        <f>TRIM(PROPER(Table2[[#This Row],[Category]]))</f>
        <v>Office Supplies</v>
      </c>
      <c r="G3416" s="1" t="str">
        <f>TRIM(PROPER(Table2[[#This Row],[Brand]]))</f>
        <v>Dell</v>
      </c>
      <c r="H3416" s="1">
        <f>Table2[[#This Row],[Supplier_ID]]</f>
        <v>1002</v>
      </c>
      <c r="I3416" s="1">
        <f>Table2[[#This Row],[Market_Price]]</f>
        <v>375.79</v>
      </c>
      <c r="J3416" s="1">
        <f>Table2[[#This Row],[Selling_Price]]</f>
        <v>547.1</v>
      </c>
      <c r="K3416" s="1">
        <f>Table2[[#This Row],[Quantity]]</f>
        <v>476</v>
      </c>
      <c r="L3416" s="1" t="str">
        <f>IF(ISBLANK(Table2[[#This Row],[Status]]), "No Data Entered", IFERROR(Table2[[#This Row],[Status]], "No Data Entered"))</f>
        <v>Ongoing</v>
      </c>
    </row>
    <row r="3417" spans="1:12" x14ac:dyDescent="0.3">
      <c r="A3417" s="1" t="str">
        <f>Table2[[#This Row],[Product_ID]]</f>
        <v>PRO2074</v>
      </c>
      <c r="B3417" s="1" t="str">
        <f>Table2[[#This Row],[Customer_ID]]</f>
        <v>CUST49860</v>
      </c>
      <c r="C3417" s="14" t="str">
        <f>Table2[[#This Row],[Date]]</f>
        <v>03/08/2023</v>
      </c>
      <c r="D3417" s="1" t="str">
        <f>TRIM(PROPER(Table2[[#This Row],[Product_Name]]))</f>
        <v>Mouse</v>
      </c>
      <c r="E3417" s="1" t="str">
        <f>TRIM(PROPER(Table2[[#This Row],[Country]]))</f>
        <v>China</v>
      </c>
      <c r="F3417" s="1" t="str">
        <f>TRIM(PROPER(Table2[[#This Row],[Category]]))</f>
        <v>Office Supplies</v>
      </c>
      <c r="G3417" s="1" t="str">
        <f>TRIM(PROPER(Table2[[#This Row],[Brand]]))</f>
        <v>Microsoft</v>
      </c>
      <c r="H3417" s="1">
        <f>Table2[[#This Row],[Supplier_ID]]</f>
        <v>1058</v>
      </c>
      <c r="I3417" s="1">
        <f>Table2[[#This Row],[Market_Price]]</f>
        <v>897.35</v>
      </c>
      <c r="J3417" s="1">
        <f>Table2[[#This Row],[Selling_Price]]</f>
        <v>1103.43</v>
      </c>
      <c r="K3417" s="1">
        <f>Table2[[#This Row],[Quantity]]</f>
        <v>304</v>
      </c>
      <c r="L3417" s="1" t="str">
        <f>IF(ISBLANK(Table2[[#This Row],[Status]]), "No Data Entered", IFERROR(Table2[[#This Row],[Status]], "No Data Entered"))</f>
        <v>Ongoing</v>
      </c>
    </row>
    <row r="3418" spans="1:12" x14ac:dyDescent="0.3">
      <c r="A3418" s="1" t="str">
        <f>Table2[[#This Row],[Product_ID]]</f>
        <v>PRO7477</v>
      </c>
      <c r="B3418" s="1" t="str">
        <f>Table2[[#This Row],[Customer_ID]]</f>
        <v>CUST49872</v>
      </c>
      <c r="C3418" s="14" t="str">
        <f>Table2[[#This Row],[Date]]</f>
        <v>29/01/2023</v>
      </c>
      <c r="D3418" s="1" t="str">
        <f>TRIM(PROPER(Table2[[#This Row],[Product_Name]]))</f>
        <v>Laptop</v>
      </c>
      <c r="E3418" s="1" t="str">
        <f>TRIM(PROPER(Table2[[#This Row],[Country]]))</f>
        <v>Brazil</v>
      </c>
      <c r="F3418" s="1" t="str">
        <f>TRIM(PROPER(Table2[[#This Row],[Category]]))</f>
        <v>Office Supplies</v>
      </c>
      <c r="G3418" s="1" t="str">
        <f>TRIM(PROPER(Table2[[#This Row],[Brand]]))</f>
        <v>Lenovo</v>
      </c>
      <c r="H3418" s="1">
        <f>Table2[[#This Row],[Supplier_ID]]</f>
        <v>1079</v>
      </c>
      <c r="I3418" s="1">
        <f>Table2[[#This Row],[Market_Price]]</f>
        <v>280.13</v>
      </c>
      <c r="J3418" s="1">
        <f>Table2[[#This Row],[Selling_Price]]</f>
        <v>499.71</v>
      </c>
      <c r="K3418" s="1">
        <f>Table2[[#This Row],[Quantity]]</f>
        <v>139</v>
      </c>
      <c r="L3418" s="1" t="str">
        <f>IF(ISBLANK(Table2[[#This Row],[Status]]), "No Data Entered", IFERROR(Table2[[#This Row],[Status]], "No Data Entered"))</f>
        <v>Ongoing</v>
      </c>
    </row>
    <row r="3419" spans="1:12" x14ac:dyDescent="0.3">
      <c r="A3419" s="1" t="str">
        <f>Table2[[#This Row],[Product_ID]]</f>
        <v>PRO9835</v>
      </c>
      <c r="B3419" s="1" t="str">
        <f>Table2[[#This Row],[Customer_ID]]</f>
        <v>CUST49918</v>
      </c>
      <c r="C3419" s="14" t="str">
        <f>Table2[[#This Row],[Date]]</f>
        <v>10/11/2021</v>
      </c>
      <c r="D3419" s="1" t="str">
        <f>TRIM(PROPER(Table2[[#This Row],[Product_Name]]))</f>
        <v>Keyboard</v>
      </c>
      <c r="E3419" s="1" t="str">
        <f>TRIM(PROPER(Table2[[#This Row],[Country]]))</f>
        <v>Australia</v>
      </c>
      <c r="F3419" s="1" t="str">
        <f>TRIM(PROPER(Table2[[#This Row],[Category]]))</f>
        <v>Computers</v>
      </c>
      <c r="G3419" s="1" t="str">
        <f>TRIM(PROPER(Table2[[#This Row],[Brand]]))</f>
        <v>Dell</v>
      </c>
      <c r="H3419" s="1">
        <f>Table2[[#This Row],[Supplier_ID]]</f>
        <v>1048</v>
      </c>
      <c r="I3419" s="1">
        <f>Table2[[#This Row],[Market_Price]]</f>
        <v>1035.8</v>
      </c>
      <c r="J3419" s="1">
        <f>Table2[[#This Row],[Selling_Price]]</f>
        <v>1789.77</v>
      </c>
      <c r="K3419" s="1">
        <f>Table2[[#This Row],[Quantity]]</f>
        <v>498</v>
      </c>
      <c r="L3419" s="1" t="str">
        <f>IF(ISBLANK(Table2[[#This Row],[Status]]), "No Data Entered", IFERROR(Table2[[#This Row],[Status]], "No Data Entered"))</f>
        <v>Ongoing</v>
      </c>
    </row>
    <row r="3420" spans="1:12" x14ac:dyDescent="0.3">
      <c r="A3420" s="1" t="str">
        <f>Table2[[#This Row],[Product_ID]]</f>
        <v>PRO5028</v>
      </c>
      <c r="B3420" s="1" t="str">
        <f>Table2[[#This Row],[Customer_ID]]</f>
        <v>CUST49923</v>
      </c>
      <c r="C3420" s="14" t="str">
        <f>Table2[[#This Row],[Date]]</f>
        <v>28/10/2021</v>
      </c>
      <c r="D3420" s="1" t="str">
        <f>TRIM(PROPER(Table2[[#This Row],[Product_Name]]))</f>
        <v>Camera</v>
      </c>
      <c r="E3420" s="1" t="str">
        <f>TRIM(PROPER(Table2[[#This Row],[Country]]))</f>
        <v>Brazil</v>
      </c>
      <c r="F3420" s="1" t="str">
        <f>TRIM(PROPER(Table2[[#This Row],[Category]]))</f>
        <v>Accessories</v>
      </c>
      <c r="G3420" s="1" t="str">
        <f>TRIM(PROPER(Table2[[#This Row],[Brand]]))</f>
        <v>Dell</v>
      </c>
      <c r="H3420" s="1">
        <f>Table2[[#This Row],[Supplier_ID]]</f>
        <v>1080</v>
      </c>
      <c r="I3420" s="1">
        <f>Table2[[#This Row],[Market_Price]]</f>
        <v>1362.87</v>
      </c>
      <c r="J3420" s="1">
        <f>Table2[[#This Row],[Selling_Price]]</f>
        <v>2321.16</v>
      </c>
      <c r="K3420" s="1">
        <f>Table2[[#This Row],[Quantity]]</f>
        <v>55</v>
      </c>
      <c r="L3420" s="1" t="str">
        <f>IF(ISBLANK(Table2[[#This Row],[Status]]), "No Data Entered", IFERROR(Table2[[#This Row],[Status]], "No Data Entered"))</f>
        <v>Ongoing</v>
      </c>
    </row>
    <row r="3421" spans="1:12" x14ac:dyDescent="0.3">
      <c r="A3421" s="1" t="str">
        <f>Table2[[#This Row],[Product_ID]]</f>
        <v>PRO4180</v>
      </c>
      <c r="B3421" s="1" t="str">
        <f>Table2[[#This Row],[Customer_ID]]</f>
        <v>CUST50039</v>
      </c>
      <c r="C3421" s="14" t="str">
        <f>Table2[[#This Row],[Date]]</f>
        <v>24/11/2022</v>
      </c>
      <c r="D3421" s="1" t="str">
        <f>TRIM(PROPER(Table2[[#This Row],[Product_Name]]))</f>
        <v>Camera</v>
      </c>
      <c r="E3421" s="1" t="str">
        <f>TRIM(PROPER(Table2[[#This Row],[Country]]))</f>
        <v>Canada</v>
      </c>
      <c r="F3421" s="1" t="str">
        <f>TRIM(PROPER(Table2[[#This Row],[Category]]))</f>
        <v>Computers</v>
      </c>
      <c r="G3421" s="1" t="str">
        <f>TRIM(PROPER(Table2[[#This Row],[Brand]]))</f>
        <v>Asus</v>
      </c>
      <c r="H3421" s="1">
        <f>Table2[[#This Row],[Supplier_ID]]</f>
        <v>1036</v>
      </c>
      <c r="I3421" s="1">
        <f>Table2[[#This Row],[Market_Price]]</f>
        <v>1969.92</v>
      </c>
      <c r="J3421" s="1">
        <f>Table2[[#This Row],[Selling_Price]]</f>
        <v>3173.24</v>
      </c>
      <c r="K3421" s="1">
        <f>Table2[[#This Row],[Quantity]]</f>
        <v>331</v>
      </c>
      <c r="L3421" s="1" t="str">
        <f>IF(ISBLANK(Table2[[#This Row],[Status]]), "No Data Entered", IFERROR(Table2[[#This Row],[Status]], "No Data Entered"))</f>
        <v>Ongoing</v>
      </c>
    </row>
    <row r="3422" spans="1:12" x14ac:dyDescent="0.3">
      <c r="A3422" s="1" t="str">
        <f>Table2[[#This Row],[Product_ID]]</f>
        <v>PRO2733</v>
      </c>
      <c r="B3422" s="1" t="str">
        <f>Table2[[#This Row],[Customer_ID]]</f>
        <v>CUST50055</v>
      </c>
      <c r="C3422" s="14" t="str">
        <f>Table2[[#This Row],[Date]]</f>
        <v>03/10/2021</v>
      </c>
      <c r="D3422" s="1" t="str">
        <f>TRIM(PROPER(Table2[[#This Row],[Product_Name]]))</f>
        <v>Smartphone</v>
      </c>
      <c r="E3422" s="1" t="str">
        <f>TRIM(PROPER(Table2[[#This Row],[Country]]))</f>
        <v>France</v>
      </c>
      <c r="F3422" s="1" t="str">
        <f>TRIM(PROPER(Table2[[#This Row],[Category]]))</f>
        <v>Wearables</v>
      </c>
      <c r="G3422" s="1" t="str">
        <f>TRIM(PROPER(Table2[[#This Row],[Brand]]))</f>
        <v>Asus</v>
      </c>
      <c r="H3422" s="1">
        <f>Table2[[#This Row],[Supplier_ID]]</f>
        <v>1045</v>
      </c>
      <c r="I3422" s="1">
        <f>Table2[[#This Row],[Market_Price]]</f>
        <v>658.31</v>
      </c>
      <c r="J3422" s="1">
        <f>Table2[[#This Row],[Selling_Price]]</f>
        <v>943.78</v>
      </c>
      <c r="K3422" s="1">
        <f>Table2[[#This Row],[Quantity]]</f>
        <v>191</v>
      </c>
      <c r="L3422" s="1" t="str">
        <f>IF(ISBLANK(Table2[[#This Row],[Status]]), "No Data Entered", IFERROR(Table2[[#This Row],[Status]], "No Data Entered"))</f>
        <v>Ongoing</v>
      </c>
    </row>
    <row r="3423" spans="1:12" x14ac:dyDescent="0.3">
      <c r="A3423" s="1" t="str">
        <f>Table2[[#This Row],[Product_ID]]</f>
        <v>PRO1405</v>
      </c>
      <c r="B3423" s="1" t="str">
        <f>Table2[[#This Row],[Customer_ID]]</f>
        <v>CUST50295</v>
      </c>
      <c r="C3423" s="14" t="str">
        <f>Table2[[#This Row],[Date]]</f>
        <v>19/11/2025</v>
      </c>
      <c r="D3423" s="1" t="str">
        <f>TRIM(PROPER(Table2[[#This Row],[Product_Name]]))</f>
        <v>Keyboard</v>
      </c>
      <c r="E3423" s="1" t="str">
        <f>TRIM(PROPER(Table2[[#This Row],[Country]]))</f>
        <v>India</v>
      </c>
      <c r="F3423" s="1" t="str">
        <f>TRIM(PROPER(Table2[[#This Row],[Category]]))</f>
        <v>Electronics</v>
      </c>
      <c r="G3423" s="1" t="str">
        <f>TRIM(PROPER(Table2[[#This Row],[Brand]]))</f>
        <v>Canon</v>
      </c>
      <c r="H3423" s="1">
        <f>Table2[[#This Row],[Supplier_ID]]</f>
        <v>1042</v>
      </c>
      <c r="I3423" s="1">
        <f>Table2[[#This Row],[Market_Price]]</f>
        <v>308.27999999999997</v>
      </c>
      <c r="J3423" s="1">
        <f>Table2[[#This Row],[Selling_Price]]</f>
        <v>559.29999999999995</v>
      </c>
      <c r="K3423" s="1">
        <f>Table2[[#This Row],[Quantity]]</f>
        <v>88</v>
      </c>
      <c r="L3423" s="1" t="str">
        <f>IF(ISBLANK(Table2[[#This Row],[Status]]), "No Data Entered", IFERROR(Table2[[#This Row],[Status]], "No Data Entered"))</f>
        <v>Ongoing</v>
      </c>
    </row>
    <row r="3424" spans="1:12" x14ac:dyDescent="0.3">
      <c r="A3424" s="1" t="str">
        <f>Table2[[#This Row],[Product_ID]]</f>
        <v>PRO5649</v>
      </c>
      <c r="B3424" s="1" t="str">
        <f>Table2[[#This Row],[Customer_ID]]</f>
        <v>CUST50302</v>
      </c>
      <c r="C3424" s="14" t="str">
        <f>Table2[[#This Row],[Date]]</f>
        <v>13/05/2024</v>
      </c>
      <c r="D3424" s="1" t="str">
        <f>TRIM(PROPER(Table2[[#This Row],[Product_Name]]))</f>
        <v>Monitor</v>
      </c>
      <c r="E3424" s="1" t="str">
        <f>TRIM(PROPER(Table2[[#This Row],[Country]]))</f>
        <v>Brazil</v>
      </c>
      <c r="F3424" s="1" t="str">
        <f>TRIM(PROPER(Table2[[#This Row],[Category]]))</f>
        <v>Accessories</v>
      </c>
      <c r="G3424" s="1" t="str">
        <f>TRIM(PROPER(Table2[[#This Row],[Brand]]))</f>
        <v>Lenovo</v>
      </c>
      <c r="H3424" s="1">
        <f>Table2[[#This Row],[Supplier_ID]]</f>
        <v>1029</v>
      </c>
      <c r="I3424" s="1">
        <f>Table2[[#This Row],[Market_Price]]</f>
        <v>180.75</v>
      </c>
      <c r="J3424" s="1">
        <f>Table2[[#This Row],[Selling_Price]]</f>
        <v>244.78</v>
      </c>
      <c r="K3424" s="1">
        <f>Table2[[#This Row],[Quantity]]</f>
        <v>232</v>
      </c>
      <c r="L3424" s="1" t="str">
        <f>IF(ISBLANK(Table2[[#This Row],[Status]]), "No Data Entered", IFERROR(Table2[[#This Row],[Status]], "No Data Entered"))</f>
        <v>Ongoing</v>
      </c>
    </row>
    <row r="3425" spans="1:12" x14ac:dyDescent="0.3">
      <c r="A3425" s="1" t="str">
        <f>Table2[[#This Row],[Product_ID]]</f>
        <v>PRO7404</v>
      </c>
      <c r="B3425" s="1" t="str">
        <f>Table2[[#This Row],[Customer_ID]]</f>
        <v>CUST50408</v>
      </c>
      <c r="C3425" s="14" t="str">
        <f>Table2[[#This Row],[Date]]</f>
        <v>31/01/2021</v>
      </c>
      <c r="D3425" s="1" t="str">
        <f>TRIM(PROPER(Table2[[#This Row],[Product_Name]]))</f>
        <v>Keyboard</v>
      </c>
      <c r="E3425" s="1" t="str">
        <f>TRIM(PROPER(Table2[[#This Row],[Country]]))</f>
        <v>Germany</v>
      </c>
      <c r="F3425" s="1" t="str">
        <f>TRIM(PROPER(Table2[[#This Row],[Category]]))</f>
        <v>Office Supplies</v>
      </c>
      <c r="G3425" s="1" t="str">
        <f>TRIM(PROPER(Table2[[#This Row],[Brand]]))</f>
        <v>Hp</v>
      </c>
      <c r="H3425" s="1">
        <f>Table2[[#This Row],[Supplier_ID]]</f>
        <v>1093</v>
      </c>
      <c r="I3425" s="1">
        <f>Table2[[#This Row],[Market_Price]]</f>
        <v>1161.05</v>
      </c>
      <c r="J3425" s="1">
        <f>Table2[[#This Row],[Selling_Price]]</f>
        <v>1557.66</v>
      </c>
      <c r="K3425" s="1">
        <f>Table2[[#This Row],[Quantity]]</f>
        <v>267</v>
      </c>
      <c r="L3425" s="1" t="str">
        <f>IF(ISBLANK(Table2[[#This Row],[Status]]), "No Data Entered", IFERROR(Table2[[#This Row],[Status]], "No Data Entered"))</f>
        <v>Ongoing</v>
      </c>
    </row>
    <row r="3426" spans="1:12" x14ac:dyDescent="0.3">
      <c r="A3426" s="1" t="str">
        <f>Table2[[#This Row],[Product_ID]]</f>
        <v>PRO8986</v>
      </c>
      <c r="B3426" s="1" t="str">
        <f>Table2[[#This Row],[Customer_ID]]</f>
        <v>CUST50429</v>
      </c>
      <c r="C3426" s="14" t="str">
        <f>Table2[[#This Row],[Date]]</f>
        <v>24/01/2025</v>
      </c>
      <c r="D3426" s="1" t="str">
        <f>TRIM(PROPER(Table2[[#This Row],[Product_Name]]))</f>
        <v>Keyboard</v>
      </c>
      <c r="E3426" s="1" t="str">
        <f>TRIM(PROPER(Table2[[#This Row],[Country]]))</f>
        <v>Usa</v>
      </c>
      <c r="F3426" s="1" t="str">
        <f>TRIM(PROPER(Table2[[#This Row],[Category]]))</f>
        <v>Office Supplies</v>
      </c>
      <c r="G3426" s="1" t="str">
        <f>TRIM(PROPER(Table2[[#This Row],[Brand]]))</f>
        <v>Hp</v>
      </c>
      <c r="H3426" s="1">
        <f>Table2[[#This Row],[Supplier_ID]]</f>
        <v>1004</v>
      </c>
      <c r="I3426" s="1">
        <f>Table2[[#This Row],[Market_Price]]</f>
        <v>370.99</v>
      </c>
      <c r="J3426" s="1">
        <f>Table2[[#This Row],[Selling_Price]]</f>
        <v>498.68</v>
      </c>
      <c r="K3426" s="1">
        <f>Table2[[#This Row],[Quantity]]</f>
        <v>223</v>
      </c>
      <c r="L3426" s="1" t="str">
        <f>IF(ISBLANK(Table2[[#This Row],[Status]]), "No Data Entered", IFERROR(Table2[[#This Row],[Status]], "No Data Entered"))</f>
        <v>Ongoing</v>
      </c>
    </row>
    <row r="3427" spans="1:12" x14ac:dyDescent="0.3">
      <c r="A3427" s="1" t="str">
        <f>Table2[[#This Row],[Product_ID]]</f>
        <v>PRO9758</v>
      </c>
      <c r="B3427" s="1" t="str">
        <f>Table2[[#This Row],[Customer_ID]]</f>
        <v>CUST50500</v>
      </c>
      <c r="C3427" s="14" t="str">
        <f>Table2[[#This Row],[Date]]</f>
        <v>06/09/2020</v>
      </c>
      <c r="D3427" s="1" t="str">
        <f>TRIM(PROPER(Table2[[#This Row],[Product_Name]]))</f>
        <v>Mouse</v>
      </c>
      <c r="E3427" s="1" t="str">
        <f>TRIM(PROPER(Table2[[#This Row],[Country]]))</f>
        <v>Germany</v>
      </c>
      <c r="F3427" s="1" t="str">
        <f>TRIM(PROPER(Table2[[#This Row],[Category]]))</f>
        <v>Wearables</v>
      </c>
      <c r="G3427" s="1" t="str">
        <f>TRIM(PROPER(Table2[[#This Row],[Brand]]))</f>
        <v>Lenovo</v>
      </c>
      <c r="H3427" s="1">
        <f>Table2[[#This Row],[Supplier_ID]]</f>
        <v>1063</v>
      </c>
      <c r="I3427" s="1">
        <f>Table2[[#This Row],[Market_Price]]</f>
        <v>590.54</v>
      </c>
      <c r="J3427" s="1">
        <f>Table2[[#This Row],[Selling_Price]]</f>
        <v>802.24</v>
      </c>
      <c r="K3427" s="1">
        <f>Table2[[#This Row],[Quantity]]</f>
        <v>194</v>
      </c>
      <c r="L3427" s="1" t="str">
        <f>IF(ISBLANK(Table2[[#This Row],[Status]]), "No Data Entered", IFERROR(Table2[[#This Row],[Status]], "No Data Entered"))</f>
        <v>Ongoing</v>
      </c>
    </row>
    <row r="3428" spans="1:12" x14ac:dyDescent="0.3">
      <c r="A3428" s="1" t="str">
        <f>Table2[[#This Row],[Product_ID]]</f>
        <v>PRO7600</v>
      </c>
      <c r="B3428" s="1" t="str">
        <f>Table2[[#This Row],[Customer_ID]]</f>
        <v>CUST50644</v>
      </c>
      <c r="C3428" s="14" t="str">
        <f>Table2[[#This Row],[Date]]</f>
        <v>23/04/2021</v>
      </c>
      <c r="D3428" s="1" t="str">
        <f>TRIM(PROPER(Table2[[#This Row],[Product_Name]]))</f>
        <v>Smartwatch</v>
      </c>
      <c r="E3428" s="1" t="str">
        <f>TRIM(PROPER(Table2[[#This Row],[Country]]))</f>
        <v>China</v>
      </c>
      <c r="F3428" s="1" t="str">
        <f>TRIM(PROPER(Table2[[#This Row],[Category]]))</f>
        <v>Computers</v>
      </c>
      <c r="G3428" s="1" t="str">
        <f>TRIM(PROPER(Table2[[#This Row],[Brand]]))</f>
        <v>Logitech</v>
      </c>
      <c r="H3428" s="1">
        <f>Table2[[#This Row],[Supplier_ID]]</f>
        <v>1044</v>
      </c>
      <c r="I3428" s="1">
        <f>Table2[[#This Row],[Market_Price]]</f>
        <v>1115.76</v>
      </c>
      <c r="J3428" s="1">
        <f>Table2[[#This Row],[Selling_Price]]</f>
        <v>1646.23</v>
      </c>
      <c r="K3428" s="1">
        <f>Table2[[#This Row],[Quantity]]</f>
        <v>413</v>
      </c>
      <c r="L3428" s="1" t="str">
        <f>IF(ISBLANK(Table2[[#This Row],[Status]]), "No Data Entered", IFERROR(Table2[[#This Row],[Status]], "No Data Entered"))</f>
        <v>Ongoing</v>
      </c>
    </row>
    <row r="3429" spans="1:12" x14ac:dyDescent="0.3">
      <c r="A3429" s="1" t="str">
        <f>Table2[[#This Row],[Product_ID]]</f>
        <v>PRO4820</v>
      </c>
      <c r="B3429" s="1" t="str">
        <f>Table2[[#This Row],[Customer_ID]]</f>
        <v>CUST50650</v>
      </c>
      <c r="C3429" s="14" t="str">
        <f>Table2[[#This Row],[Date]]</f>
        <v>01/02/2023</v>
      </c>
      <c r="D3429" s="1" t="str">
        <f>TRIM(PROPER(Table2[[#This Row],[Product_Name]]))</f>
        <v>Smartphone</v>
      </c>
      <c r="E3429" s="1" t="str">
        <f>TRIM(PROPER(Table2[[#This Row],[Country]]))</f>
        <v>France</v>
      </c>
      <c r="F3429" s="1" t="str">
        <f>TRIM(PROPER(Table2[[#This Row],[Category]]))</f>
        <v>Computers</v>
      </c>
      <c r="G3429" s="1" t="str">
        <f>TRIM(PROPER(Table2[[#This Row],[Brand]]))</f>
        <v>Samsung</v>
      </c>
      <c r="H3429" s="1">
        <f>Table2[[#This Row],[Supplier_ID]]</f>
        <v>1013</v>
      </c>
      <c r="I3429" s="1">
        <f>Table2[[#This Row],[Market_Price]]</f>
        <v>781.38</v>
      </c>
      <c r="J3429" s="1">
        <f>Table2[[#This Row],[Selling_Price]]</f>
        <v>1116.21</v>
      </c>
      <c r="K3429" s="1">
        <f>Table2[[#This Row],[Quantity]]</f>
        <v>336</v>
      </c>
      <c r="L3429" s="1" t="str">
        <f>IF(ISBLANK(Table2[[#This Row],[Status]]), "No Data Entered", IFERROR(Table2[[#This Row],[Status]], "No Data Entered"))</f>
        <v>Ongoing</v>
      </c>
    </row>
    <row r="3430" spans="1:12" x14ac:dyDescent="0.3">
      <c r="A3430" s="1" t="str">
        <f>Table2[[#This Row],[Product_ID]]</f>
        <v>PRO7061</v>
      </c>
      <c r="B3430" s="1" t="str">
        <f>Table2[[#This Row],[Customer_ID]]</f>
        <v>CUST50712</v>
      </c>
      <c r="C3430" s="14" t="str">
        <f>Table2[[#This Row],[Date]]</f>
        <v>12/06/2020</v>
      </c>
      <c r="D3430" s="1" t="str">
        <f>TRIM(PROPER(Table2[[#This Row],[Product_Name]]))</f>
        <v>Camera</v>
      </c>
      <c r="E3430" s="1" t="str">
        <f>TRIM(PROPER(Table2[[#This Row],[Country]]))</f>
        <v>Uk</v>
      </c>
      <c r="F3430" s="1" t="str">
        <f>TRIM(PROPER(Table2[[#This Row],[Category]]))</f>
        <v>Office Supplies</v>
      </c>
      <c r="G3430" s="1" t="str">
        <f>TRIM(PROPER(Table2[[#This Row],[Brand]]))</f>
        <v>Lenovo</v>
      </c>
      <c r="H3430" s="1">
        <f>Table2[[#This Row],[Supplier_ID]]</f>
        <v>1060</v>
      </c>
      <c r="I3430" s="1">
        <f>Table2[[#This Row],[Market_Price]]</f>
        <v>276.58999999999997</v>
      </c>
      <c r="J3430" s="1">
        <f>Table2[[#This Row],[Selling_Price]]</f>
        <v>505.23</v>
      </c>
      <c r="K3430" s="1">
        <f>Table2[[#This Row],[Quantity]]</f>
        <v>139</v>
      </c>
      <c r="L3430" s="1" t="str">
        <f>IF(ISBLANK(Table2[[#This Row],[Status]]), "No Data Entered", IFERROR(Table2[[#This Row],[Status]], "No Data Entered"))</f>
        <v>Ongoing</v>
      </c>
    </row>
    <row r="3431" spans="1:12" x14ac:dyDescent="0.3">
      <c r="A3431" s="1" t="str">
        <f>Table2[[#This Row],[Product_ID]]</f>
        <v>PRO7111</v>
      </c>
      <c r="B3431" s="1" t="str">
        <f>Table2[[#This Row],[Customer_ID]]</f>
        <v>CUST50716</v>
      </c>
      <c r="C3431" s="14" t="str">
        <f>Table2[[#This Row],[Date]]</f>
        <v>12/04/2022</v>
      </c>
      <c r="D3431" s="1" t="str">
        <f>TRIM(PROPER(Table2[[#This Row],[Product_Name]]))</f>
        <v>Keyboard</v>
      </c>
      <c r="E3431" s="1" t="str">
        <f>TRIM(PROPER(Table2[[#This Row],[Country]]))</f>
        <v>Canada</v>
      </c>
      <c r="F3431" s="1" t="str">
        <f>TRIM(PROPER(Table2[[#This Row],[Category]]))</f>
        <v>Computers</v>
      </c>
      <c r="G3431" s="1" t="str">
        <f>TRIM(PROPER(Table2[[#This Row],[Brand]]))</f>
        <v>Sony</v>
      </c>
      <c r="H3431" s="1">
        <f>Table2[[#This Row],[Supplier_ID]]</f>
        <v>1060</v>
      </c>
      <c r="I3431" s="1">
        <f>Table2[[#This Row],[Market_Price]]</f>
        <v>229.56</v>
      </c>
      <c r="J3431" s="1">
        <f>Table2[[#This Row],[Selling_Price]]</f>
        <v>260.55</v>
      </c>
      <c r="K3431" s="1">
        <f>Table2[[#This Row],[Quantity]]</f>
        <v>155</v>
      </c>
      <c r="L3431" s="1" t="str">
        <f>IF(ISBLANK(Table2[[#This Row],[Status]]), "No Data Entered", IFERROR(Table2[[#This Row],[Status]], "No Data Entered"))</f>
        <v>Ongoing</v>
      </c>
    </row>
    <row r="3432" spans="1:12" x14ac:dyDescent="0.3">
      <c r="A3432" s="1" t="str">
        <f>Table2[[#This Row],[Product_ID]]</f>
        <v>PRO2591</v>
      </c>
      <c r="B3432" s="1" t="str">
        <f>Table2[[#This Row],[Customer_ID]]</f>
        <v>CUST50862</v>
      </c>
      <c r="C3432" s="14" t="str">
        <f>Table2[[#This Row],[Date]]</f>
        <v>14/04/2021</v>
      </c>
      <c r="D3432" s="1" t="str">
        <f>TRIM(PROPER(Table2[[#This Row],[Product_Name]]))</f>
        <v>Printer</v>
      </c>
      <c r="E3432" s="1" t="str">
        <f>TRIM(PROPER(Table2[[#This Row],[Country]]))</f>
        <v>Australia</v>
      </c>
      <c r="F3432" s="1" t="str">
        <f>TRIM(PROPER(Table2[[#This Row],[Category]]))</f>
        <v>Computers</v>
      </c>
      <c r="G3432" s="1" t="str">
        <f>TRIM(PROPER(Table2[[#This Row],[Brand]]))</f>
        <v>Microsoft</v>
      </c>
      <c r="H3432" s="1">
        <f>Table2[[#This Row],[Supplier_ID]]</f>
        <v>1068</v>
      </c>
      <c r="I3432" s="1">
        <f>Table2[[#This Row],[Market_Price]]</f>
        <v>1108.06</v>
      </c>
      <c r="J3432" s="1">
        <f>Table2[[#This Row],[Selling_Price]]</f>
        <v>1353.43</v>
      </c>
      <c r="K3432" s="1">
        <f>Table2[[#This Row],[Quantity]]</f>
        <v>365</v>
      </c>
      <c r="L3432" s="1" t="str">
        <f>IF(ISBLANK(Table2[[#This Row],[Status]]), "No Data Entered", IFERROR(Table2[[#This Row],[Status]], "No Data Entered"))</f>
        <v>Ongoing</v>
      </c>
    </row>
    <row r="3433" spans="1:12" x14ac:dyDescent="0.3">
      <c r="A3433" s="1" t="str">
        <f>Table2[[#This Row],[Product_ID]]</f>
        <v>PRO2292</v>
      </c>
      <c r="B3433" s="1" t="str">
        <f>Table2[[#This Row],[Customer_ID]]</f>
        <v>CUST50881</v>
      </c>
      <c r="C3433" s="14" t="str">
        <f>Table2[[#This Row],[Date]]</f>
        <v>14/11/2025</v>
      </c>
      <c r="D3433" s="1" t="str">
        <f>TRIM(PROPER(Table2[[#This Row],[Product_Name]]))</f>
        <v>Smartphone</v>
      </c>
      <c r="E3433" s="1" t="str">
        <f>TRIM(PROPER(Table2[[#This Row],[Country]]))</f>
        <v>India</v>
      </c>
      <c r="F3433" s="1" t="str">
        <f>TRIM(PROPER(Table2[[#This Row],[Category]]))</f>
        <v>Office Supplies</v>
      </c>
      <c r="G3433" s="1" t="str">
        <f>TRIM(PROPER(Table2[[#This Row],[Brand]]))</f>
        <v>Canon</v>
      </c>
      <c r="H3433" s="1">
        <f>Table2[[#This Row],[Supplier_ID]]</f>
        <v>1094</v>
      </c>
      <c r="I3433" s="1">
        <f>Table2[[#This Row],[Market_Price]]</f>
        <v>332.1</v>
      </c>
      <c r="J3433" s="1">
        <f>Table2[[#This Row],[Selling_Price]]</f>
        <v>547.11</v>
      </c>
      <c r="K3433" s="1">
        <f>Table2[[#This Row],[Quantity]]</f>
        <v>65</v>
      </c>
      <c r="L3433" s="1" t="str">
        <f>IF(ISBLANK(Table2[[#This Row],[Status]]), "No Data Entered", IFERROR(Table2[[#This Row],[Status]], "No Data Entered"))</f>
        <v>Ongoing</v>
      </c>
    </row>
    <row r="3434" spans="1:12" x14ac:dyDescent="0.3">
      <c r="A3434" s="1" t="str">
        <f>Table2[[#This Row],[Product_ID]]</f>
        <v>PRO9184</v>
      </c>
      <c r="B3434" s="1" t="str">
        <f>Table2[[#This Row],[Customer_ID]]</f>
        <v>CUST50891</v>
      </c>
      <c r="C3434" s="14" t="str">
        <f>Table2[[#This Row],[Date]]</f>
        <v>26/09/2023</v>
      </c>
      <c r="D3434" s="1" t="str">
        <f>TRIM(PROPER(Table2[[#This Row],[Product_Name]]))</f>
        <v>Monitor</v>
      </c>
      <c r="E3434" s="1" t="str">
        <f>TRIM(PROPER(Table2[[#This Row],[Country]]))</f>
        <v>Brazil</v>
      </c>
      <c r="F3434" s="1" t="str">
        <f>TRIM(PROPER(Table2[[#This Row],[Category]]))</f>
        <v>Accessories</v>
      </c>
      <c r="G3434" s="1" t="str">
        <f>TRIM(PROPER(Table2[[#This Row],[Brand]]))</f>
        <v>Asus</v>
      </c>
      <c r="H3434" s="1">
        <f>Table2[[#This Row],[Supplier_ID]]</f>
        <v>1024</v>
      </c>
      <c r="I3434" s="1">
        <f>Table2[[#This Row],[Market_Price]]</f>
        <v>207.85</v>
      </c>
      <c r="J3434" s="1">
        <f>Table2[[#This Row],[Selling_Price]]</f>
        <v>401.73</v>
      </c>
      <c r="K3434" s="1">
        <f>Table2[[#This Row],[Quantity]]</f>
        <v>463</v>
      </c>
      <c r="L3434" s="1" t="str">
        <f>IF(ISBLANK(Table2[[#This Row],[Status]]), "No Data Entered", IFERROR(Table2[[#This Row],[Status]], "No Data Entered"))</f>
        <v>Ongoing</v>
      </c>
    </row>
    <row r="3435" spans="1:12" x14ac:dyDescent="0.3">
      <c r="A3435" s="1" t="str">
        <f>Table2[[#This Row],[Product_ID]]</f>
        <v>PRO1258</v>
      </c>
      <c r="B3435" s="1" t="str">
        <f>Table2[[#This Row],[Customer_ID]]</f>
        <v>CUST50903</v>
      </c>
      <c r="C3435" s="14" t="str">
        <f>Table2[[#This Row],[Date]]</f>
        <v>09/01/2024</v>
      </c>
      <c r="D3435" s="1" t="str">
        <f>TRIM(PROPER(Table2[[#This Row],[Product_Name]]))</f>
        <v>Smartwatch</v>
      </c>
      <c r="E3435" s="1" t="str">
        <f>TRIM(PROPER(Table2[[#This Row],[Country]]))</f>
        <v>China</v>
      </c>
      <c r="F3435" s="1" t="str">
        <f>TRIM(PROPER(Table2[[#This Row],[Category]]))</f>
        <v>Office Supplies</v>
      </c>
      <c r="G3435" s="1" t="str">
        <f>TRIM(PROPER(Table2[[#This Row],[Brand]]))</f>
        <v>Dell</v>
      </c>
      <c r="H3435" s="1">
        <f>Table2[[#This Row],[Supplier_ID]]</f>
        <v>1024</v>
      </c>
      <c r="I3435" s="1">
        <f>Table2[[#This Row],[Market_Price]]</f>
        <v>795.36</v>
      </c>
      <c r="J3435" s="1">
        <f>Table2[[#This Row],[Selling_Price]]</f>
        <v>1559.18</v>
      </c>
      <c r="K3435" s="1">
        <f>Table2[[#This Row],[Quantity]]</f>
        <v>413</v>
      </c>
      <c r="L3435" s="1" t="str">
        <f>IF(ISBLANK(Table2[[#This Row],[Status]]), "No Data Entered", IFERROR(Table2[[#This Row],[Status]], "No Data Entered"))</f>
        <v>Ongoing</v>
      </c>
    </row>
    <row r="3436" spans="1:12" x14ac:dyDescent="0.3">
      <c r="A3436" s="1" t="str">
        <f>Table2[[#This Row],[Product_ID]]</f>
        <v>PRO1369</v>
      </c>
      <c r="B3436" s="1" t="str">
        <f>Table2[[#This Row],[Customer_ID]]</f>
        <v>CUST50927</v>
      </c>
      <c r="C3436" s="14" t="str">
        <f>Table2[[#This Row],[Date]]</f>
        <v>30/08/2022</v>
      </c>
      <c r="D3436" s="1" t="str">
        <f>TRIM(PROPER(Table2[[#This Row],[Product_Name]]))</f>
        <v>Mouse</v>
      </c>
      <c r="E3436" s="1" t="str">
        <f>TRIM(PROPER(Table2[[#This Row],[Country]]))</f>
        <v>Canada</v>
      </c>
      <c r="F3436" s="1" t="str">
        <f>TRIM(PROPER(Table2[[#This Row],[Category]]))</f>
        <v>Computers</v>
      </c>
      <c r="G3436" s="1" t="str">
        <f>TRIM(PROPER(Table2[[#This Row],[Brand]]))</f>
        <v>Microsoft</v>
      </c>
      <c r="H3436" s="1">
        <f>Table2[[#This Row],[Supplier_ID]]</f>
        <v>1028</v>
      </c>
      <c r="I3436" s="1">
        <f>Table2[[#This Row],[Market_Price]]</f>
        <v>337.43</v>
      </c>
      <c r="J3436" s="1">
        <f>Table2[[#This Row],[Selling_Price]]</f>
        <v>469.76</v>
      </c>
      <c r="K3436" s="1">
        <f>Table2[[#This Row],[Quantity]]</f>
        <v>100</v>
      </c>
      <c r="L3436" s="1" t="str">
        <f>IF(ISBLANK(Table2[[#This Row],[Status]]), "No Data Entered", IFERROR(Table2[[#This Row],[Status]], "No Data Entered"))</f>
        <v>Ongoing</v>
      </c>
    </row>
    <row r="3437" spans="1:12" x14ac:dyDescent="0.3">
      <c r="A3437" s="1" t="str">
        <f>Table2[[#This Row],[Product_ID]]</f>
        <v>PRO8058</v>
      </c>
      <c r="B3437" s="1" t="str">
        <f>Table2[[#This Row],[Customer_ID]]</f>
        <v>CUST51069</v>
      </c>
      <c r="C3437" s="14" t="str">
        <f>Table2[[#This Row],[Date]]</f>
        <v>04/03/2021</v>
      </c>
      <c r="D3437" s="1" t="str">
        <f>TRIM(PROPER(Table2[[#This Row],[Product_Name]]))</f>
        <v>Keyboard</v>
      </c>
      <c r="E3437" s="1" t="str">
        <f>TRIM(PROPER(Table2[[#This Row],[Country]]))</f>
        <v>India</v>
      </c>
      <c r="F3437" s="1" t="str">
        <f>TRIM(PROPER(Table2[[#This Row],[Category]]))</f>
        <v>Accessories</v>
      </c>
      <c r="G3437" s="1" t="str">
        <f>TRIM(PROPER(Table2[[#This Row],[Brand]]))</f>
        <v>Sony</v>
      </c>
      <c r="H3437" s="1">
        <f>Table2[[#This Row],[Supplier_ID]]</f>
        <v>1016</v>
      </c>
      <c r="I3437" s="1">
        <f>Table2[[#This Row],[Market_Price]]</f>
        <v>1138.5899999999999</v>
      </c>
      <c r="J3437" s="1">
        <f>Table2[[#This Row],[Selling_Price]]</f>
        <v>1289.55</v>
      </c>
      <c r="K3437" s="1">
        <f>Table2[[#This Row],[Quantity]]</f>
        <v>156</v>
      </c>
      <c r="L3437" s="1" t="str">
        <f>IF(ISBLANK(Table2[[#This Row],[Status]]), "No Data Entered", IFERROR(Table2[[#This Row],[Status]], "No Data Entered"))</f>
        <v>Ongoing</v>
      </c>
    </row>
    <row r="3438" spans="1:12" x14ac:dyDescent="0.3">
      <c r="A3438" s="1" t="str">
        <f>Table2[[#This Row],[Product_ID]]</f>
        <v>PRO8167</v>
      </c>
      <c r="B3438" s="1" t="str">
        <f>Table2[[#This Row],[Customer_ID]]</f>
        <v>CUST51081</v>
      </c>
      <c r="C3438" s="14" t="str">
        <f>Table2[[#This Row],[Date]]</f>
        <v>01/10/2021</v>
      </c>
      <c r="D3438" s="1" t="str">
        <f>TRIM(PROPER(Table2[[#This Row],[Product_Name]]))</f>
        <v>Mouse</v>
      </c>
      <c r="E3438" s="1" t="str">
        <f>TRIM(PROPER(Table2[[#This Row],[Country]]))</f>
        <v>China</v>
      </c>
      <c r="F3438" s="1" t="str">
        <f>TRIM(PROPER(Table2[[#This Row],[Category]]))</f>
        <v>Accessories</v>
      </c>
      <c r="G3438" s="1" t="str">
        <f>TRIM(PROPER(Table2[[#This Row],[Brand]]))</f>
        <v>Logitech</v>
      </c>
      <c r="H3438" s="1">
        <f>Table2[[#This Row],[Supplier_ID]]</f>
        <v>1020</v>
      </c>
      <c r="I3438" s="1">
        <f>Table2[[#This Row],[Market_Price]]</f>
        <v>164.66</v>
      </c>
      <c r="J3438" s="1">
        <f>Table2[[#This Row],[Selling_Price]]</f>
        <v>291.42</v>
      </c>
      <c r="K3438" s="1">
        <f>Table2[[#This Row],[Quantity]]</f>
        <v>78</v>
      </c>
      <c r="L3438" s="1" t="str">
        <f>IF(ISBLANK(Table2[[#This Row],[Status]]), "No Data Entered", IFERROR(Table2[[#This Row],[Status]], "No Data Entered"))</f>
        <v>Ongoing</v>
      </c>
    </row>
    <row r="3439" spans="1:12" x14ac:dyDescent="0.3">
      <c r="A3439" s="1" t="str">
        <f>Table2[[#This Row],[Product_ID]]</f>
        <v>PRO3653</v>
      </c>
      <c r="B3439" s="1" t="str">
        <f>Table2[[#This Row],[Customer_ID]]</f>
        <v>CUST51198</v>
      </c>
      <c r="C3439" s="14" t="str">
        <f>Table2[[#This Row],[Date]]</f>
        <v>20/11/2023</v>
      </c>
      <c r="D3439" s="1" t="str">
        <f>TRIM(PROPER(Table2[[#This Row],[Product_Name]]))</f>
        <v>Headphones</v>
      </c>
      <c r="E3439" s="1" t="str">
        <f>TRIM(PROPER(Table2[[#This Row],[Country]]))</f>
        <v>Japan</v>
      </c>
      <c r="F3439" s="1" t="str">
        <f>TRIM(PROPER(Table2[[#This Row],[Category]]))</f>
        <v>Electronics</v>
      </c>
      <c r="G3439" s="1" t="str">
        <f>TRIM(PROPER(Table2[[#This Row],[Brand]]))</f>
        <v>Hp</v>
      </c>
      <c r="H3439" s="1">
        <f>Table2[[#This Row],[Supplier_ID]]</f>
        <v>1004</v>
      </c>
      <c r="I3439" s="1">
        <f>Table2[[#This Row],[Market_Price]]</f>
        <v>467.67</v>
      </c>
      <c r="J3439" s="1">
        <f>Table2[[#This Row],[Selling_Price]]</f>
        <v>888.77</v>
      </c>
      <c r="K3439" s="1">
        <f>Table2[[#This Row],[Quantity]]</f>
        <v>48</v>
      </c>
      <c r="L3439" s="1" t="str">
        <f>IF(ISBLANK(Table2[[#This Row],[Status]]), "No Data Entered", IFERROR(Table2[[#This Row],[Status]], "No Data Entered"))</f>
        <v>Ongoing</v>
      </c>
    </row>
    <row r="3440" spans="1:12" x14ac:dyDescent="0.3">
      <c r="A3440" s="1" t="str">
        <f>Table2[[#This Row],[Product_ID]]</f>
        <v>PRO6692</v>
      </c>
      <c r="B3440" s="1" t="str">
        <f>Table2[[#This Row],[Customer_ID]]</f>
        <v>CUST51210</v>
      </c>
      <c r="C3440" s="14" t="str">
        <f>Table2[[#This Row],[Date]]</f>
        <v>02/07/2024</v>
      </c>
      <c r="D3440" s="1" t="str">
        <f>TRIM(PROPER(Table2[[#This Row],[Product_Name]]))</f>
        <v>Laptop</v>
      </c>
      <c r="E3440" s="1" t="str">
        <f>TRIM(PROPER(Table2[[#This Row],[Country]]))</f>
        <v>Australia</v>
      </c>
      <c r="F3440" s="1" t="str">
        <f>TRIM(PROPER(Table2[[#This Row],[Category]]))</f>
        <v>Electronics</v>
      </c>
      <c r="G3440" s="1" t="str">
        <f>TRIM(PROPER(Table2[[#This Row],[Brand]]))</f>
        <v>Apple</v>
      </c>
      <c r="H3440" s="1">
        <f>Table2[[#This Row],[Supplier_ID]]</f>
        <v>1083</v>
      </c>
      <c r="I3440" s="1">
        <f>Table2[[#This Row],[Market_Price]]</f>
        <v>165.36</v>
      </c>
      <c r="J3440" s="1">
        <f>Table2[[#This Row],[Selling_Price]]</f>
        <v>206.81</v>
      </c>
      <c r="K3440" s="1">
        <f>Table2[[#This Row],[Quantity]]</f>
        <v>417</v>
      </c>
      <c r="L3440" s="1" t="str">
        <f>IF(ISBLANK(Table2[[#This Row],[Status]]), "No Data Entered", IFERROR(Table2[[#This Row],[Status]], "No Data Entered"))</f>
        <v>Ongoing</v>
      </c>
    </row>
    <row r="3441" spans="1:12" x14ac:dyDescent="0.3">
      <c r="A3441" s="1" t="str">
        <f>Table2[[#This Row],[Product_ID]]</f>
        <v>PRO5228</v>
      </c>
      <c r="B3441" s="1" t="str">
        <f>Table2[[#This Row],[Customer_ID]]</f>
        <v>CUST51241</v>
      </c>
      <c r="C3441" s="14" t="str">
        <f>Table2[[#This Row],[Date]]</f>
        <v>25/03/2023</v>
      </c>
      <c r="D3441" s="1" t="str">
        <f>TRIM(PROPER(Table2[[#This Row],[Product_Name]]))</f>
        <v>Headphones</v>
      </c>
      <c r="E3441" s="1" t="str">
        <f>TRIM(PROPER(Table2[[#This Row],[Country]]))</f>
        <v>France</v>
      </c>
      <c r="F3441" s="1" t="str">
        <f>TRIM(PROPER(Table2[[#This Row],[Category]]))</f>
        <v>Electronics</v>
      </c>
      <c r="G3441" s="1" t="str">
        <f>TRIM(PROPER(Table2[[#This Row],[Brand]]))</f>
        <v>Microsoft</v>
      </c>
      <c r="H3441" s="1">
        <f>Table2[[#This Row],[Supplier_ID]]</f>
        <v>1052</v>
      </c>
      <c r="I3441" s="1">
        <f>Table2[[#This Row],[Market_Price]]</f>
        <v>770.63</v>
      </c>
      <c r="J3441" s="1">
        <f>Table2[[#This Row],[Selling_Price]]</f>
        <v>1522.22</v>
      </c>
      <c r="K3441" s="1">
        <f>Table2[[#This Row],[Quantity]]</f>
        <v>407</v>
      </c>
      <c r="L3441" s="1" t="str">
        <f>IF(ISBLANK(Table2[[#This Row],[Status]]), "No Data Entered", IFERROR(Table2[[#This Row],[Status]], "No Data Entered"))</f>
        <v>Ongoing</v>
      </c>
    </row>
    <row r="3442" spans="1:12" x14ac:dyDescent="0.3">
      <c r="A3442" s="1" t="str">
        <f>Table2[[#This Row],[Product_ID]]</f>
        <v>PRO3476</v>
      </c>
      <c r="B3442" s="1" t="str">
        <f>Table2[[#This Row],[Customer_ID]]</f>
        <v>CUST51301</v>
      </c>
      <c r="C3442" s="14" t="str">
        <f>Table2[[#This Row],[Date]]</f>
        <v>25/01/2024</v>
      </c>
      <c r="D3442" s="1" t="str">
        <f>TRIM(PROPER(Table2[[#This Row],[Product_Name]]))</f>
        <v>Printer</v>
      </c>
      <c r="E3442" s="1" t="str">
        <f>TRIM(PROPER(Table2[[#This Row],[Country]]))</f>
        <v>Japan</v>
      </c>
      <c r="F3442" s="1" t="str">
        <f>TRIM(PROPER(Table2[[#This Row],[Category]]))</f>
        <v>Office Supplies</v>
      </c>
      <c r="G3442" s="1" t="str">
        <f>TRIM(PROPER(Table2[[#This Row],[Brand]]))</f>
        <v>Hp</v>
      </c>
      <c r="H3442" s="1">
        <f>Table2[[#This Row],[Supplier_ID]]</f>
        <v>1002</v>
      </c>
      <c r="I3442" s="1">
        <f>Table2[[#This Row],[Market_Price]]</f>
        <v>1935.31</v>
      </c>
      <c r="J3442" s="1">
        <f>Table2[[#This Row],[Selling_Price]]</f>
        <v>3225</v>
      </c>
      <c r="K3442" s="1">
        <f>Table2[[#This Row],[Quantity]]</f>
        <v>43</v>
      </c>
      <c r="L3442" s="1" t="str">
        <f>IF(ISBLANK(Table2[[#This Row],[Status]]), "No Data Entered", IFERROR(Table2[[#This Row],[Status]], "No Data Entered"))</f>
        <v>Ongoing</v>
      </c>
    </row>
    <row r="3443" spans="1:12" x14ac:dyDescent="0.3">
      <c r="A3443" s="1" t="str">
        <f>Table2[[#This Row],[Product_ID]]</f>
        <v>PRO7648</v>
      </c>
      <c r="B3443" s="1" t="str">
        <f>Table2[[#This Row],[Customer_ID]]</f>
        <v>CUST51399</v>
      </c>
      <c r="C3443" s="14" t="str">
        <f>Table2[[#This Row],[Date]]</f>
        <v>13/03/2020</v>
      </c>
      <c r="D3443" s="1" t="str">
        <f>TRIM(PROPER(Table2[[#This Row],[Product_Name]]))</f>
        <v>Keyboard</v>
      </c>
      <c r="E3443" s="1" t="str">
        <f>TRIM(PROPER(Table2[[#This Row],[Country]]))</f>
        <v>France</v>
      </c>
      <c r="F3443" s="1" t="str">
        <f>TRIM(PROPER(Table2[[#This Row],[Category]]))</f>
        <v>Electronics</v>
      </c>
      <c r="G3443" s="1" t="str">
        <f>TRIM(PROPER(Table2[[#This Row],[Brand]]))</f>
        <v>Microsoft</v>
      </c>
      <c r="H3443" s="1">
        <f>Table2[[#This Row],[Supplier_ID]]</f>
        <v>1049</v>
      </c>
      <c r="I3443" s="1">
        <f>Table2[[#This Row],[Market_Price]]</f>
        <v>1523.89</v>
      </c>
      <c r="J3443" s="1">
        <f>Table2[[#This Row],[Selling_Price]]</f>
        <v>2075.13</v>
      </c>
      <c r="K3443" s="1">
        <f>Table2[[#This Row],[Quantity]]</f>
        <v>76</v>
      </c>
      <c r="L3443" s="1" t="str">
        <f>IF(ISBLANK(Table2[[#This Row],[Status]]), "No Data Entered", IFERROR(Table2[[#This Row],[Status]], "No Data Entered"))</f>
        <v>Ongoing</v>
      </c>
    </row>
    <row r="3444" spans="1:12" x14ac:dyDescent="0.3">
      <c r="A3444" s="1" t="str">
        <f>Table2[[#This Row],[Product_ID]]</f>
        <v>PRO4318</v>
      </c>
      <c r="B3444" s="1" t="str">
        <f>Table2[[#This Row],[Customer_ID]]</f>
        <v>CUST51535</v>
      </c>
      <c r="C3444" s="14" t="str">
        <f>Table2[[#This Row],[Date]]</f>
        <v>24/07/2021</v>
      </c>
      <c r="D3444" s="1" t="str">
        <f>TRIM(PROPER(Table2[[#This Row],[Product_Name]]))</f>
        <v>Keyboard</v>
      </c>
      <c r="E3444" s="1" t="str">
        <f>TRIM(PROPER(Table2[[#This Row],[Country]]))</f>
        <v>Australia</v>
      </c>
      <c r="F3444" s="1" t="str">
        <f>TRIM(PROPER(Table2[[#This Row],[Category]]))</f>
        <v>Electronics</v>
      </c>
      <c r="G3444" s="1" t="str">
        <f>TRIM(PROPER(Table2[[#This Row],[Brand]]))</f>
        <v>Lenovo</v>
      </c>
      <c r="H3444" s="1">
        <f>Table2[[#This Row],[Supplier_ID]]</f>
        <v>1057</v>
      </c>
      <c r="I3444" s="1">
        <f>Table2[[#This Row],[Market_Price]]</f>
        <v>1705.41</v>
      </c>
      <c r="J3444" s="1">
        <f>Table2[[#This Row],[Selling_Price]]</f>
        <v>2871.07</v>
      </c>
      <c r="K3444" s="1">
        <f>Table2[[#This Row],[Quantity]]</f>
        <v>98</v>
      </c>
      <c r="L3444" s="1" t="str">
        <f>IF(ISBLANK(Table2[[#This Row],[Status]]), "No Data Entered", IFERROR(Table2[[#This Row],[Status]], "No Data Entered"))</f>
        <v>Ongoing</v>
      </c>
    </row>
    <row r="3445" spans="1:12" x14ac:dyDescent="0.3">
      <c r="A3445" s="1" t="str">
        <f>Table2[[#This Row],[Product_ID]]</f>
        <v>PRO9864</v>
      </c>
      <c r="B3445" s="1" t="str">
        <f>Table2[[#This Row],[Customer_ID]]</f>
        <v>CUST51742</v>
      </c>
      <c r="C3445" s="14" t="str">
        <f>Table2[[#This Row],[Date]]</f>
        <v>06/04/2022</v>
      </c>
      <c r="D3445" s="1" t="str">
        <f>TRIM(PROPER(Table2[[#This Row],[Product_Name]]))</f>
        <v>Monitor</v>
      </c>
      <c r="E3445" s="1" t="str">
        <f>TRIM(PROPER(Table2[[#This Row],[Country]]))</f>
        <v>Usa</v>
      </c>
      <c r="F3445" s="1" t="str">
        <f>TRIM(PROPER(Table2[[#This Row],[Category]]))</f>
        <v>Electronics</v>
      </c>
      <c r="G3445" s="1" t="str">
        <f>TRIM(PROPER(Table2[[#This Row],[Brand]]))</f>
        <v>Logitech</v>
      </c>
      <c r="H3445" s="1">
        <f>Table2[[#This Row],[Supplier_ID]]</f>
        <v>1046</v>
      </c>
      <c r="I3445" s="1">
        <f>Table2[[#This Row],[Market_Price]]</f>
        <v>725.79</v>
      </c>
      <c r="J3445" s="1">
        <f>Table2[[#This Row],[Selling_Price]]</f>
        <v>799.55</v>
      </c>
      <c r="K3445" s="1">
        <f>Table2[[#This Row],[Quantity]]</f>
        <v>310</v>
      </c>
      <c r="L3445" s="1" t="str">
        <f>IF(ISBLANK(Table2[[#This Row],[Status]]), "No Data Entered", IFERROR(Table2[[#This Row],[Status]], "No Data Entered"))</f>
        <v>Ongoing</v>
      </c>
    </row>
    <row r="3446" spans="1:12" x14ac:dyDescent="0.3">
      <c r="A3446" s="1" t="str">
        <f>Table2[[#This Row],[Product_ID]]</f>
        <v>PRO4864</v>
      </c>
      <c r="B3446" s="1" t="str">
        <f>Table2[[#This Row],[Customer_ID]]</f>
        <v>CUST51847</v>
      </c>
      <c r="C3446" s="14" t="str">
        <f>Table2[[#This Row],[Date]]</f>
        <v>27/01/2022</v>
      </c>
      <c r="D3446" s="1" t="str">
        <f>TRIM(PROPER(Table2[[#This Row],[Product_Name]]))</f>
        <v>Mouse</v>
      </c>
      <c r="E3446" s="1" t="str">
        <f>TRIM(PROPER(Table2[[#This Row],[Country]]))</f>
        <v>Japan</v>
      </c>
      <c r="F3446" s="1" t="str">
        <f>TRIM(PROPER(Table2[[#This Row],[Category]]))</f>
        <v>Wearables</v>
      </c>
      <c r="G3446" s="1" t="str">
        <f>TRIM(PROPER(Table2[[#This Row],[Brand]]))</f>
        <v>Apple</v>
      </c>
      <c r="H3446" s="1">
        <f>Table2[[#This Row],[Supplier_ID]]</f>
        <v>1057</v>
      </c>
      <c r="I3446" s="1">
        <f>Table2[[#This Row],[Market_Price]]</f>
        <v>290.12</v>
      </c>
      <c r="J3446" s="1">
        <f>Table2[[#This Row],[Selling_Price]]</f>
        <v>394.31</v>
      </c>
      <c r="K3446" s="1">
        <f>Table2[[#This Row],[Quantity]]</f>
        <v>421</v>
      </c>
      <c r="L3446" s="1" t="str">
        <f>IF(ISBLANK(Table2[[#This Row],[Status]]), "No Data Entered", IFERROR(Table2[[#This Row],[Status]], "No Data Entered"))</f>
        <v>Ongoing</v>
      </c>
    </row>
    <row r="3447" spans="1:12" x14ac:dyDescent="0.3">
      <c r="A3447" s="1" t="str">
        <f>Table2[[#This Row],[Product_ID]]</f>
        <v>PRO6654</v>
      </c>
      <c r="B3447" s="1" t="str">
        <f>Table2[[#This Row],[Customer_ID]]</f>
        <v>CUST51851</v>
      </c>
      <c r="C3447" s="14" t="str">
        <f>Table2[[#This Row],[Date]]</f>
        <v>10/12/2020</v>
      </c>
      <c r="D3447" s="1" t="str">
        <f>TRIM(PROPER(Table2[[#This Row],[Product_Name]]))</f>
        <v>Smartphone</v>
      </c>
      <c r="E3447" s="1" t="str">
        <f>TRIM(PROPER(Table2[[#This Row],[Country]]))</f>
        <v>France</v>
      </c>
      <c r="F3447" s="1" t="str">
        <f>TRIM(PROPER(Table2[[#This Row],[Category]]))</f>
        <v>Computers</v>
      </c>
      <c r="G3447" s="1" t="str">
        <f>TRIM(PROPER(Table2[[#This Row],[Brand]]))</f>
        <v>Apple</v>
      </c>
      <c r="H3447" s="1">
        <f>Table2[[#This Row],[Supplier_ID]]</f>
        <v>1089</v>
      </c>
      <c r="I3447" s="1">
        <f>Table2[[#This Row],[Market_Price]]</f>
        <v>1651.01</v>
      </c>
      <c r="J3447" s="1">
        <f>Table2[[#This Row],[Selling_Price]]</f>
        <v>2306.4899999999998</v>
      </c>
      <c r="K3447" s="1">
        <f>Table2[[#This Row],[Quantity]]</f>
        <v>195</v>
      </c>
      <c r="L3447" s="1" t="str">
        <f>IF(ISBLANK(Table2[[#This Row],[Status]]), "No Data Entered", IFERROR(Table2[[#This Row],[Status]], "No Data Entered"))</f>
        <v>Ongoing</v>
      </c>
    </row>
    <row r="3448" spans="1:12" x14ac:dyDescent="0.3">
      <c r="A3448" s="1" t="str">
        <f>Table2[[#This Row],[Product_ID]]</f>
        <v>PRO8290</v>
      </c>
      <c r="B3448" s="1" t="str">
        <f>Table2[[#This Row],[Customer_ID]]</f>
        <v>CUST51907</v>
      </c>
      <c r="C3448" s="14" t="str">
        <f>Table2[[#This Row],[Date]]</f>
        <v>27/05/2023</v>
      </c>
      <c r="D3448" s="1" t="str">
        <f>TRIM(PROPER(Table2[[#This Row],[Product_Name]]))</f>
        <v>Camera</v>
      </c>
      <c r="E3448" s="1" t="str">
        <f>TRIM(PROPER(Table2[[#This Row],[Country]]))</f>
        <v>Canada</v>
      </c>
      <c r="F3448" s="1" t="str">
        <f>TRIM(PROPER(Table2[[#This Row],[Category]]))</f>
        <v>Computers</v>
      </c>
      <c r="G3448" s="1" t="str">
        <f>TRIM(PROPER(Table2[[#This Row],[Brand]]))</f>
        <v>Lenovo</v>
      </c>
      <c r="H3448" s="1">
        <f>Table2[[#This Row],[Supplier_ID]]</f>
        <v>1033</v>
      </c>
      <c r="I3448" s="1">
        <f>Table2[[#This Row],[Market_Price]]</f>
        <v>626.91</v>
      </c>
      <c r="J3448" s="1">
        <f>Table2[[#This Row],[Selling_Price]]</f>
        <v>999.13</v>
      </c>
      <c r="K3448" s="1">
        <f>Table2[[#This Row],[Quantity]]</f>
        <v>208</v>
      </c>
      <c r="L3448" s="1" t="str">
        <f>IF(ISBLANK(Table2[[#This Row],[Status]]), "No Data Entered", IFERROR(Table2[[#This Row],[Status]], "No Data Entered"))</f>
        <v>Ongoing</v>
      </c>
    </row>
    <row r="3449" spans="1:12" x14ac:dyDescent="0.3">
      <c r="A3449" s="1" t="str">
        <f>Table2[[#This Row],[Product_ID]]</f>
        <v>PRO7962</v>
      </c>
      <c r="B3449" s="1" t="str">
        <f>Table2[[#This Row],[Customer_ID]]</f>
        <v>CUST51948</v>
      </c>
      <c r="C3449" s="14" t="str">
        <f>Table2[[#This Row],[Date]]</f>
        <v>14/10/2024</v>
      </c>
      <c r="D3449" s="1" t="str">
        <f>TRIM(PROPER(Table2[[#This Row],[Product_Name]]))</f>
        <v>Printer</v>
      </c>
      <c r="E3449" s="1" t="str">
        <f>TRIM(PROPER(Table2[[#This Row],[Country]]))</f>
        <v>Japan</v>
      </c>
      <c r="F3449" s="1" t="str">
        <f>TRIM(PROPER(Table2[[#This Row],[Category]]))</f>
        <v>Office Supplies</v>
      </c>
      <c r="G3449" s="1" t="str">
        <f>TRIM(PROPER(Table2[[#This Row],[Brand]]))</f>
        <v>Sony</v>
      </c>
      <c r="H3449" s="1">
        <f>Table2[[#This Row],[Supplier_ID]]</f>
        <v>1040</v>
      </c>
      <c r="I3449" s="1">
        <f>Table2[[#This Row],[Market_Price]]</f>
        <v>570.76</v>
      </c>
      <c r="J3449" s="1">
        <f>Table2[[#This Row],[Selling_Price]]</f>
        <v>643.87</v>
      </c>
      <c r="K3449" s="1">
        <f>Table2[[#This Row],[Quantity]]</f>
        <v>465</v>
      </c>
      <c r="L3449" s="1" t="str">
        <f>IF(ISBLANK(Table2[[#This Row],[Status]]), "No Data Entered", IFERROR(Table2[[#This Row],[Status]], "No Data Entered"))</f>
        <v>Ongoing</v>
      </c>
    </row>
    <row r="3450" spans="1:12" x14ac:dyDescent="0.3">
      <c r="A3450" s="1" t="str">
        <f>Table2[[#This Row],[Product_ID]]</f>
        <v>PRO6820</v>
      </c>
      <c r="B3450" s="1" t="str">
        <f>Table2[[#This Row],[Customer_ID]]</f>
        <v>CUST52118</v>
      </c>
      <c r="C3450" s="14" t="str">
        <f>Table2[[#This Row],[Date]]</f>
        <v>15/10/2025</v>
      </c>
      <c r="D3450" s="1" t="str">
        <f>TRIM(PROPER(Table2[[#This Row],[Product_Name]]))</f>
        <v>Smartphone</v>
      </c>
      <c r="E3450" s="1" t="str">
        <f>TRIM(PROPER(Table2[[#This Row],[Country]]))</f>
        <v>Canada</v>
      </c>
      <c r="F3450" s="1" t="str">
        <f>TRIM(PROPER(Table2[[#This Row],[Category]]))</f>
        <v>Computers</v>
      </c>
      <c r="G3450" s="1" t="str">
        <f>TRIM(PROPER(Table2[[#This Row],[Brand]]))</f>
        <v>Apple</v>
      </c>
      <c r="H3450" s="1">
        <f>Table2[[#This Row],[Supplier_ID]]</f>
        <v>1100</v>
      </c>
      <c r="I3450" s="1">
        <f>Table2[[#This Row],[Market_Price]]</f>
        <v>346.77</v>
      </c>
      <c r="J3450" s="1">
        <f>Table2[[#This Row],[Selling_Price]]</f>
        <v>417.28</v>
      </c>
      <c r="K3450" s="1">
        <f>Table2[[#This Row],[Quantity]]</f>
        <v>5</v>
      </c>
      <c r="L3450" s="1" t="str">
        <f>IF(ISBLANK(Table2[[#This Row],[Status]]), "No Data Entered", IFERROR(Table2[[#This Row],[Status]], "No Data Entered"))</f>
        <v>Ongoing</v>
      </c>
    </row>
    <row r="3451" spans="1:12" x14ac:dyDescent="0.3">
      <c r="A3451" s="1" t="str">
        <f>Table2[[#This Row],[Product_ID]]</f>
        <v>PRO4514</v>
      </c>
      <c r="B3451" s="1" t="str">
        <f>Table2[[#This Row],[Customer_ID]]</f>
        <v>CUST52173</v>
      </c>
      <c r="C3451" s="14" t="str">
        <f>Table2[[#This Row],[Date]]</f>
        <v>27/05/2022</v>
      </c>
      <c r="D3451" s="1" t="str">
        <f>TRIM(PROPER(Table2[[#This Row],[Product_Name]]))</f>
        <v>Smartwatch</v>
      </c>
      <c r="E3451" s="1" t="str">
        <f>TRIM(PROPER(Table2[[#This Row],[Country]]))</f>
        <v>Canada</v>
      </c>
      <c r="F3451" s="1" t="str">
        <f>TRIM(PROPER(Table2[[#This Row],[Category]]))</f>
        <v>Wearables</v>
      </c>
      <c r="G3451" s="1" t="str">
        <f>TRIM(PROPER(Table2[[#This Row],[Brand]]))</f>
        <v>Hp</v>
      </c>
      <c r="H3451" s="1">
        <f>Table2[[#This Row],[Supplier_ID]]</f>
        <v>1073</v>
      </c>
      <c r="I3451" s="1">
        <f>Table2[[#This Row],[Market_Price]]</f>
        <v>1299.08</v>
      </c>
      <c r="J3451" s="1">
        <f>Table2[[#This Row],[Selling_Price]]</f>
        <v>1510.97</v>
      </c>
      <c r="K3451" s="1">
        <f>Table2[[#This Row],[Quantity]]</f>
        <v>307</v>
      </c>
      <c r="L3451" s="1" t="str">
        <f>IF(ISBLANK(Table2[[#This Row],[Status]]), "No Data Entered", IFERROR(Table2[[#This Row],[Status]], "No Data Entered"))</f>
        <v>Ongoing</v>
      </c>
    </row>
    <row r="3452" spans="1:12" x14ac:dyDescent="0.3">
      <c r="A3452" s="1" t="str">
        <f>Table2[[#This Row],[Product_ID]]</f>
        <v>PRO3849</v>
      </c>
      <c r="B3452" s="1" t="str">
        <f>Table2[[#This Row],[Customer_ID]]</f>
        <v>CUST52320</v>
      </c>
      <c r="C3452" s="14" t="str">
        <f>Table2[[#This Row],[Date]]</f>
        <v>19/06/2025</v>
      </c>
      <c r="D3452" s="1" t="str">
        <f>TRIM(PROPER(Table2[[#This Row],[Product_Name]]))</f>
        <v>Laptop</v>
      </c>
      <c r="E3452" s="1" t="str">
        <f>TRIM(PROPER(Table2[[#This Row],[Country]]))</f>
        <v>Australia</v>
      </c>
      <c r="F3452" s="1" t="str">
        <f>TRIM(PROPER(Table2[[#This Row],[Category]]))</f>
        <v>Computers</v>
      </c>
      <c r="G3452" s="1" t="str">
        <f>TRIM(PROPER(Table2[[#This Row],[Brand]]))</f>
        <v>Canon</v>
      </c>
      <c r="H3452" s="1">
        <f>Table2[[#This Row],[Supplier_ID]]</f>
        <v>1064</v>
      </c>
      <c r="I3452" s="1">
        <f>Table2[[#This Row],[Market_Price]]</f>
        <v>1615.02</v>
      </c>
      <c r="J3452" s="1">
        <f>Table2[[#This Row],[Selling_Price]]</f>
        <v>2981.67</v>
      </c>
      <c r="K3452" s="1">
        <f>Table2[[#This Row],[Quantity]]</f>
        <v>407</v>
      </c>
      <c r="L3452" s="1" t="str">
        <f>IF(ISBLANK(Table2[[#This Row],[Status]]), "No Data Entered", IFERROR(Table2[[#This Row],[Status]], "No Data Entered"))</f>
        <v>Ongoing</v>
      </c>
    </row>
    <row r="3453" spans="1:12" x14ac:dyDescent="0.3">
      <c r="A3453" s="1" t="str">
        <f>Table2[[#This Row],[Product_ID]]</f>
        <v>PRO3023</v>
      </c>
      <c r="B3453" s="1" t="str">
        <f>Table2[[#This Row],[Customer_ID]]</f>
        <v>CUST52383</v>
      </c>
      <c r="C3453" s="14" t="str">
        <f>Table2[[#This Row],[Date]]</f>
        <v>04/10/2025</v>
      </c>
      <c r="D3453" s="1" t="str">
        <f>TRIM(PROPER(Table2[[#This Row],[Product_Name]]))</f>
        <v>Smartwatch</v>
      </c>
      <c r="E3453" s="1" t="str">
        <f>TRIM(PROPER(Table2[[#This Row],[Country]]))</f>
        <v>Australia</v>
      </c>
      <c r="F3453" s="1" t="str">
        <f>TRIM(PROPER(Table2[[#This Row],[Category]]))</f>
        <v>Electronics</v>
      </c>
      <c r="G3453" s="1" t="str">
        <f>TRIM(PROPER(Table2[[#This Row],[Brand]]))</f>
        <v>Logitech</v>
      </c>
      <c r="H3453" s="1">
        <f>Table2[[#This Row],[Supplier_ID]]</f>
        <v>1094</v>
      </c>
      <c r="I3453" s="1">
        <f>Table2[[#This Row],[Market_Price]]</f>
        <v>688.91</v>
      </c>
      <c r="J3453" s="1">
        <f>Table2[[#This Row],[Selling_Price]]</f>
        <v>848.76</v>
      </c>
      <c r="K3453" s="1">
        <f>Table2[[#This Row],[Quantity]]</f>
        <v>491</v>
      </c>
      <c r="L3453" s="1" t="str">
        <f>IF(ISBLANK(Table2[[#This Row],[Status]]), "No Data Entered", IFERROR(Table2[[#This Row],[Status]], "No Data Entered"))</f>
        <v>Ongoing</v>
      </c>
    </row>
    <row r="3454" spans="1:12" x14ac:dyDescent="0.3">
      <c r="A3454" s="1" t="str">
        <f>Table2[[#This Row],[Product_ID]]</f>
        <v>PRO7180</v>
      </c>
      <c r="B3454" s="1" t="str">
        <f>Table2[[#This Row],[Customer_ID]]</f>
        <v>CUST52476</v>
      </c>
      <c r="C3454" s="14" t="str">
        <f>Table2[[#This Row],[Date]]</f>
        <v>06/10/2020</v>
      </c>
      <c r="D3454" s="1" t="str">
        <f>TRIM(PROPER(Table2[[#This Row],[Product_Name]]))</f>
        <v>Camera</v>
      </c>
      <c r="E3454" s="1" t="str">
        <f>TRIM(PROPER(Table2[[#This Row],[Country]]))</f>
        <v>India</v>
      </c>
      <c r="F3454" s="1" t="str">
        <f>TRIM(PROPER(Table2[[#This Row],[Category]]))</f>
        <v>Wearables</v>
      </c>
      <c r="G3454" s="1" t="str">
        <f>TRIM(PROPER(Table2[[#This Row],[Brand]]))</f>
        <v>Sony</v>
      </c>
      <c r="H3454" s="1">
        <f>Table2[[#This Row],[Supplier_ID]]</f>
        <v>1069</v>
      </c>
      <c r="I3454" s="1">
        <f>Table2[[#This Row],[Market_Price]]</f>
        <v>220.98</v>
      </c>
      <c r="J3454" s="1">
        <f>Table2[[#This Row],[Selling_Price]]</f>
        <v>435.7</v>
      </c>
      <c r="K3454" s="1">
        <f>Table2[[#This Row],[Quantity]]</f>
        <v>241</v>
      </c>
      <c r="L3454" s="1" t="str">
        <f>IF(ISBLANK(Table2[[#This Row],[Status]]), "No Data Entered", IFERROR(Table2[[#This Row],[Status]], "No Data Entered"))</f>
        <v>Ongoing</v>
      </c>
    </row>
    <row r="3455" spans="1:12" x14ac:dyDescent="0.3">
      <c r="A3455" s="1" t="str">
        <f>Table2[[#This Row],[Product_ID]]</f>
        <v>PRO4656</v>
      </c>
      <c r="B3455" s="1" t="str">
        <f>Table2[[#This Row],[Customer_ID]]</f>
        <v>CUST52491</v>
      </c>
      <c r="C3455" s="14" t="str">
        <f>Table2[[#This Row],[Date]]</f>
        <v>04/01/2025</v>
      </c>
      <c r="D3455" s="1" t="str">
        <f>TRIM(PROPER(Table2[[#This Row],[Product_Name]]))</f>
        <v>Tablet</v>
      </c>
      <c r="E3455" s="1" t="str">
        <f>TRIM(PROPER(Table2[[#This Row],[Country]]))</f>
        <v>Uk</v>
      </c>
      <c r="F3455" s="1" t="str">
        <f>TRIM(PROPER(Table2[[#This Row],[Category]]))</f>
        <v>Wearables</v>
      </c>
      <c r="G3455" s="1" t="str">
        <f>TRIM(PROPER(Table2[[#This Row],[Brand]]))</f>
        <v>Logitech</v>
      </c>
      <c r="H3455" s="1">
        <f>Table2[[#This Row],[Supplier_ID]]</f>
        <v>1091</v>
      </c>
      <c r="I3455" s="1">
        <f>Table2[[#This Row],[Market_Price]]</f>
        <v>1727.88</v>
      </c>
      <c r="J3455" s="1">
        <f>Table2[[#This Row],[Selling_Price]]</f>
        <v>3404.48</v>
      </c>
      <c r="K3455" s="1">
        <f>Table2[[#This Row],[Quantity]]</f>
        <v>165</v>
      </c>
      <c r="L3455" s="1" t="str">
        <f>IF(ISBLANK(Table2[[#This Row],[Status]]), "No Data Entered", IFERROR(Table2[[#This Row],[Status]], "No Data Entered"))</f>
        <v>Ongoing</v>
      </c>
    </row>
    <row r="3456" spans="1:12" x14ac:dyDescent="0.3">
      <c r="A3456" s="1" t="str">
        <f>Table2[[#This Row],[Product_ID]]</f>
        <v>PRO3542</v>
      </c>
      <c r="B3456" s="1" t="str">
        <f>Table2[[#This Row],[Customer_ID]]</f>
        <v>CUST52548</v>
      </c>
      <c r="C3456" s="14" t="str">
        <f>Table2[[#This Row],[Date]]</f>
        <v>28/06/2023</v>
      </c>
      <c r="D3456" s="1" t="str">
        <f>TRIM(PROPER(Table2[[#This Row],[Product_Name]]))</f>
        <v>Keyboard</v>
      </c>
      <c r="E3456" s="1" t="str">
        <f>TRIM(PROPER(Table2[[#This Row],[Country]]))</f>
        <v>China</v>
      </c>
      <c r="F3456" s="1" t="str">
        <f>TRIM(PROPER(Table2[[#This Row],[Category]]))</f>
        <v>Electronics</v>
      </c>
      <c r="G3456" s="1" t="str">
        <f>TRIM(PROPER(Table2[[#This Row],[Brand]]))</f>
        <v>Sony</v>
      </c>
      <c r="H3456" s="1">
        <f>Table2[[#This Row],[Supplier_ID]]</f>
        <v>1086</v>
      </c>
      <c r="I3456" s="1">
        <f>Table2[[#This Row],[Market_Price]]</f>
        <v>1153.71</v>
      </c>
      <c r="J3456" s="1">
        <f>Table2[[#This Row],[Selling_Price]]</f>
        <v>2083.1999999999998</v>
      </c>
      <c r="K3456" s="1">
        <f>Table2[[#This Row],[Quantity]]</f>
        <v>178</v>
      </c>
      <c r="L3456" s="1" t="str">
        <f>IF(ISBLANK(Table2[[#This Row],[Status]]), "No Data Entered", IFERROR(Table2[[#This Row],[Status]], "No Data Entered"))</f>
        <v>Ongoing</v>
      </c>
    </row>
    <row r="3457" spans="1:12" x14ac:dyDescent="0.3">
      <c r="A3457" s="1" t="str">
        <f>Table2[[#This Row],[Product_ID]]</f>
        <v>PRO7597</v>
      </c>
      <c r="B3457" s="1" t="str">
        <f>Table2[[#This Row],[Customer_ID]]</f>
        <v>CUST52562</v>
      </c>
      <c r="C3457" s="14" t="str">
        <f>Table2[[#This Row],[Date]]</f>
        <v>25/07/2021</v>
      </c>
      <c r="D3457" s="1" t="str">
        <f>TRIM(PROPER(Table2[[#This Row],[Product_Name]]))</f>
        <v>Camera</v>
      </c>
      <c r="E3457" s="1" t="str">
        <f>TRIM(PROPER(Table2[[#This Row],[Country]]))</f>
        <v>Uk</v>
      </c>
      <c r="F3457" s="1" t="str">
        <f>TRIM(PROPER(Table2[[#This Row],[Category]]))</f>
        <v>Office Supplies</v>
      </c>
      <c r="G3457" s="1" t="str">
        <f>TRIM(PROPER(Table2[[#This Row],[Brand]]))</f>
        <v>Asus</v>
      </c>
      <c r="H3457" s="1">
        <f>Table2[[#This Row],[Supplier_ID]]</f>
        <v>1071</v>
      </c>
      <c r="I3457" s="1">
        <f>Table2[[#This Row],[Market_Price]]</f>
        <v>449.32</v>
      </c>
      <c r="J3457" s="1">
        <f>Table2[[#This Row],[Selling_Price]]</f>
        <v>529.21</v>
      </c>
      <c r="K3457" s="1">
        <f>Table2[[#This Row],[Quantity]]</f>
        <v>468</v>
      </c>
      <c r="L3457" s="1" t="str">
        <f>IF(ISBLANK(Table2[[#This Row],[Status]]), "No Data Entered", IFERROR(Table2[[#This Row],[Status]], "No Data Entered"))</f>
        <v>Ongoing</v>
      </c>
    </row>
    <row r="3458" spans="1:12" x14ac:dyDescent="0.3">
      <c r="A3458" s="1" t="str">
        <f>Table2[[#This Row],[Product_ID]]</f>
        <v>PRO4313</v>
      </c>
      <c r="B3458" s="1" t="str">
        <f>Table2[[#This Row],[Customer_ID]]</f>
        <v>CUST52655</v>
      </c>
      <c r="C3458" s="14" t="str">
        <f>Table2[[#This Row],[Date]]</f>
        <v>02/03/2021</v>
      </c>
      <c r="D3458" s="1" t="str">
        <f>TRIM(PROPER(Table2[[#This Row],[Product_Name]]))</f>
        <v>Camera</v>
      </c>
      <c r="E3458" s="1" t="str">
        <f>TRIM(PROPER(Table2[[#This Row],[Country]]))</f>
        <v>France</v>
      </c>
      <c r="F3458" s="1" t="str">
        <f>TRIM(PROPER(Table2[[#This Row],[Category]]))</f>
        <v>Wearables</v>
      </c>
      <c r="G3458" s="1" t="str">
        <f>TRIM(PROPER(Table2[[#This Row],[Brand]]))</f>
        <v>Samsung</v>
      </c>
      <c r="H3458" s="1">
        <f>Table2[[#This Row],[Supplier_ID]]</f>
        <v>1041</v>
      </c>
      <c r="I3458" s="1">
        <f>Table2[[#This Row],[Market_Price]]</f>
        <v>1842.46</v>
      </c>
      <c r="J3458" s="1">
        <f>Table2[[#This Row],[Selling_Price]]</f>
        <v>3411.03</v>
      </c>
      <c r="K3458" s="1">
        <f>Table2[[#This Row],[Quantity]]</f>
        <v>6</v>
      </c>
      <c r="L3458" s="1" t="str">
        <f>IF(ISBLANK(Table2[[#This Row],[Status]]), "No Data Entered", IFERROR(Table2[[#This Row],[Status]], "No Data Entered"))</f>
        <v>Ongoing</v>
      </c>
    </row>
    <row r="3459" spans="1:12" x14ac:dyDescent="0.3">
      <c r="A3459" s="1" t="str">
        <f>Table2[[#This Row],[Product_ID]]</f>
        <v>PRO9778</v>
      </c>
      <c r="B3459" s="1" t="str">
        <f>Table2[[#This Row],[Customer_ID]]</f>
        <v>CUST52734</v>
      </c>
      <c r="C3459" s="14" t="str">
        <f>Table2[[#This Row],[Date]]</f>
        <v>21/09/2022</v>
      </c>
      <c r="D3459" s="1" t="str">
        <f>TRIM(PROPER(Table2[[#This Row],[Product_Name]]))</f>
        <v>Monitor</v>
      </c>
      <c r="E3459" s="1" t="str">
        <f>TRIM(PROPER(Table2[[#This Row],[Country]]))</f>
        <v>Uk</v>
      </c>
      <c r="F3459" s="1" t="str">
        <f>TRIM(PROPER(Table2[[#This Row],[Category]]))</f>
        <v>Electronics</v>
      </c>
      <c r="G3459" s="1" t="str">
        <f>TRIM(PROPER(Table2[[#This Row],[Brand]]))</f>
        <v>Samsung</v>
      </c>
      <c r="H3459" s="1">
        <f>Table2[[#This Row],[Supplier_ID]]</f>
        <v>1019</v>
      </c>
      <c r="I3459" s="1">
        <f>Table2[[#This Row],[Market_Price]]</f>
        <v>1754.04</v>
      </c>
      <c r="J3459" s="1">
        <f>Table2[[#This Row],[Selling_Price]]</f>
        <v>2029.14</v>
      </c>
      <c r="K3459" s="1">
        <f>Table2[[#This Row],[Quantity]]</f>
        <v>478</v>
      </c>
      <c r="L3459" s="1" t="str">
        <f>IF(ISBLANK(Table2[[#This Row],[Status]]), "No Data Entered", IFERROR(Table2[[#This Row],[Status]], "No Data Entered"))</f>
        <v>Ongoing</v>
      </c>
    </row>
    <row r="3460" spans="1:12" x14ac:dyDescent="0.3">
      <c r="A3460" s="1" t="str">
        <f>Table2[[#This Row],[Product_ID]]</f>
        <v>PRO4397</v>
      </c>
      <c r="B3460" s="1" t="str">
        <f>Table2[[#This Row],[Customer_ID]]</f>
        <v>CUST52758</v>
      </c>
      <c r="C3460" s="14" t="str">
        <f>Table2[[#This Row],[Date]]</f>
        <v>29/08/2025</v>
      </c>
      <c r="D3460" s="1" t="str">
        <f>TRIM(PROPER(Table2[[#This Row],[Product_Name]]))</f>
        <v>Smartphone</v>
      </c>
      <c r="E3460" s="1" t="str">
        <f>TRIM(PROPER(Table2[[#This Row],[Country]]))</f>
        <v>Australia</v>
      </c>
      <c r="F3460" s="1" t="str">
        <f>TRIM(PROPER(Table2[[#This Row],[Category]]))</f>
        <v>Office Supplies</v>
      </c>
      <c r="G3460" s="1" t="str">
        <f>TRIM(PROPER(Table2[[#This Row],[Brand]]))</f>
        <v>Samsung</v>
      </c>
      <c r="H3460" s="1">
        <f>Table2[[#This Row],[Supplier_ID]]</f>
        <v>1001</v>
      </c>
      <c r="I3460" s="1">
        <f>Table2[[#This Row],[Market_Price]]</f>
        <v>662.04</v>
      </c>
      <c r="J3460" s="1">
        <f>Table2[[#This Row],[Selling_Price]]</f>
        <v>1029.49</v>
      </c>
      <c r="K3460" s="1">
        <f>Table2[[#This Row],[Quantity]]</f>
        <v>95</v>
      </c>
      <c r="L3460" s="1" t="str">
        <f>IF(ISBLANK(Table2[[#This Row],[Status]]), "No Data Entered", IFERROR(Table2[[#This Row],[Status]], "No Data Entered"))</f>
        <v>Ongoing</v>
      </c>
    </row>
    <row r="3461" spans="1:12" x14ac:dyDescent="0.3">
      <c r="A3461" s="1" t="str">
        <f>Table2[[#This Row],[Product_ID]]</f>
        <v>PRO7687</v>
      </c>
      <c r="B3461" s="1" t="str">
        <f>Table2[[#This Row],[Customer_ID]]</f>
        <v>CUST52845</v>
      </c>
      <c r="C3461" s="14" t="str">
        <f>Table2[[#This Row],[Date]]</f>
        <v>15/01/2022</v>
      </c>
      <c r="D3461" s="1" t="str">
        <f>TRIM(PROPER(Table2[[#This Row],[Product_Name]]))</f>
        <v>Camera</v>
      </c>
      <c r="E3461" s="1" t="str">
        <f>TRIM(PROPER(Table2[[#This Row],[Country]]))</f>
        <v>Australia</v>
      </c>
      <c r="F3461" s="1" t="str">
        <f>TRIM(PROPER(Table2[[#This Row],[Category]]))</f>
        <v>Office Supplies</v>
      </c>
      <c r="G3461" s="1" t="str">
        <f>TRIM(PROPER(Table2[[#This Row],[Brand]]))</f>
        <v>Canon</v>
      </c>
      <c r="H3461" s="1">
        <f>Table2[[#This Row],[Supplier_ID]]</f>
        <v>1032</v>
      </c>
      <c r="I3461" s="1">
        <f>Table2[[#This Row],[Market_Price]]</f>
        <v>1023.15</v>
      </c>
      <c r="J3461" s="1">
        <f>Table2[[#This Row],[Selling_Price]]</f>
        <v>1974.41</v>
      </c>
      <c r="K3461" s="1">
        <f>Table2[[#This Row],[Quantity]]</f>
        <v>206</v>
      </c>
      <c r="L3461" s="1" t="str">
        <f>IF(ISBLANK(Table2[[#This Row],[Status]]), "No Data Entered", IFERROR(Table2[[#This Row],[Status]], "No Data Entered"))</f>
        <v>Ongoing</v>
      </c>
    </row>
    <row r="3462" spans="1:12" x14ac:dyDescent="0.3">
      <c r="A3462" s="1" t="str">
        <f>Table2[[#This Row],[Product_ID]]</f>
        <v>PRO2378</v>
      </c>
      <c r="B3462" s="1" t="str">
        <f>Table2[[#This Row],[Customer_ID]]</f>
        <v>CUST53179</v>
      </c>
      <c r="C3462" s="14" t="str">
        <f>Table2[[#This Row],[Date]]</f>
        <v>05/03/2021</v>
      </c>
      <c r="D3462" s="1" t="str">
        <f>TRIM(PROPER(Table2[[#This Row],[Product_Name]]))</f>
        <v>Mouse</v>
      </c>
      <c r="E3462" s="1" t="str">
        <f>TRIM(PROPER(Table2[[#This Row],[Country]]))</f>
        <v>Japan</v>
      </c>
      <c r="F3462" s="1" t="str">
        <f>TRIM(PROPER(Table2[[#This Row],[Category]]))</f>
        <v>Office Supplies</v>
      </c>
      <c r="G3462" s="1" t="str">
        <f>TRIM(PROPER(Table2[[#This Row],[Brand]]))</f>
        <v>Hp</v>
      </c>
      <c r="H3462" s="1">
        <f>Table2[[#This Row],[Supplier_ID]]</f>
        <v>1072</v>
      </c>
      <c r="I3462" s="1">
        <f>Table2[[#This Row],[Market_Price]]</f>
        <v>1675.89</v>
      </c>
      <c r="J3462" s="1">
        <f>Table2[[#This Row],[Selling_Price]]</f>
        <v>1861.7</v>
      </c>
      <c r="K3462" s="1">
        <f>Table2[[#This Row],[Quantity]]</f>
        <v>396</v>
      </c>
      <c r="L3462" s="1" t="str">
        <f>IF(ISBLANK(Table2[[#This Row],[Status]]), "No Data Entered", IFERROR(Table2[[#This Row],[Status]], "No Data Entered"))</f>
        <v>Ongoing</v>
      </c>
    </row>
    <row r="3463" spans="1:12" x14ac:dyDescent="0.3">
      <c r="A3463" s="1" t="str">
        <f>Table2[[#This Row],[Product_ID]]</f>
        <v>PRO1767</v>
      </c>
      <c r="B3463" s="1" t="str">
        <f>Table2[[#This Row],[Customer_ID]]</f>
        <v>CUST53187</v>
      </c>
      <c r="C3463" s="14" t="str">
        <f>Table2[[#This Row],[Date]]</f>
        <v>01/01/2021</v>
      </c>
      <c r="D3463" s="1" t="str">
        <f>TRIM(PROPER(Table2[[#This Row],[Product_Name]]))</f>
        <v>Printer</v>
      </c>
      <c r="E3463" s="1" t="str">
        <f>TRIM(PROPER(Table2[[#This Row],[Country]]))</f>
        <v>Japan</v>
      </c>
      <c r="F3463" s="1" t="str">
        <f>TRIM(PROPER(Table2[[#This Row],[Category]]))</f>
        <v>Office Supplies</v>
      </c>
      <c r="G3463" s="1" t="str">
        <f>TRIM(PROPER(Table2[[#This Row],[Brand]]))</f>
        <v>Microsoft</v>
      </c>
      <c r="H3463" s="1">
        <f>Table2[[#This Row],[Supplier_ID]]</f>
        <v>1003</v>
      </c>
      <c r="I3463" s="1">
        <f>Table2[[#This Row],[Market_Price]]</f>
        <v>1134.05</v>
      </c>
      <c r="J3463" s="1">
        <f>Table2[[#This Row],[Selling_Price]]</f>
        <v>1759.67</v>
      </c>
      <c r="K3463" s="1">
        <f>Table2[[#This Row],[Quantity]]</f>
        <v>365</v>
      </c>
      <c r="L3463" s="1" t="str">
        <f>IF(ISBLANK(Table2[[#This Row],[Status]]), "No Data Entered", IFERROR(Table2[[#This Row],[Status]], "No Data Entered"))</f>
        <v>Ongoing</v>
      </c>
    </row>
    <row r="3464" spans="1:12" x14ac:dyDescent="0.3">
      <c r="A3464" s="1" t="str">
        <f>Table2[[#This Row],[Product_ID]]</f>
        <v>PRO3129</v>
      </c>
      <c r="B3464" s="1" t="str">
        <f>Table2[[#This Row],[Customer_ID]]</f>
        <v>CUST53227</v>
      </c>
      <c r="C3464" s="14" t="str">
        <f>Table2[[#This Row],[Date]]</f>
        <v>26/07/2023</v>
      </c>
      <c r="D3464" s="1" t="str">
        <f>TRIM(PROPER(Table2[[#This Row],[Product_Name]]))</f>
        <v>Printer</v>
      </c>
      <c r="E3464" s="1" t="str">
        <f>TRIM(PROPER(Table2[[#This Row],[Country]]))</f>
        <v>Germany</v>
      </c>
      <c r="F3464" s="1" t="str">
        <f>TRIM(PROPER(Table2[[#This Row],[Category]]))</f>
        <v>Electronics</v>
      </c>
      <c r="G3464" s="1" t="str">
        <f>TRIM(PROPER(Table2[[#This Row],[Brand]]))</f>
        <v>Asus</v>
      </c>
      <c r="H3464" s="1">
        <f>Table2[[#This Row],[Supplier_ID]]</f>
        <v>1085</v>
      </c>
      <c r="I3464" s="1">
        <f>Table2[[#This Row],[Market_Price]]</f>
        <v>880.39</v>
      </c>
      <c r="J3464" s="1">
        <f>Table2[[#This Row],[Selling_Price]]</f>
        <v>1310.0899999999999</v>
      </c>
      <c r="K3464" s="1">
        <f>Table2[[#This Row],[Quantity]]</f>
        <v>102</v>
      </c>
      <c r="L3464" s="1" t="str">
        <f>IF(ISBLANK(Table2[[#This Row],[Status]]), "No Data Entered", IFERROR(Table2[[#This Row],[Status]], "No Data Entered"))</f>
        <v>Ongoing</v>
      </c>
    </row>
    <row r="3465" spans="1:12" x14ac:dyDescent="0.3">
      <c r="A3465" s="1" t="str">
        <f>Table2[[#This Row],[Product_ID]]</f>
        <v>PRO3915</v>
      </c>
      <c r="B3465" s="1" t="str">
        <f>Table2[[#This Row],[Customer_ID]]</f>
        <v>CUST53232</v>
      </c>
      <c r="C3465" s="14" t="str">
        <f>Table2[[#This Row],[Date]]</f>
        <v>14/09/2021</v>
      </c>
      <c r="D3465" s="1" t="str">
        <f>TRIM(PROPER(Table2[[#This Row],[Product_Name]]))</f>
        <v>Monitor</v>
      </c>
      <c r="E3465" s="1" t="str">
        <f>TRIM(PROPER(Table2[[#This Row],[Country]]))</f>
        <v>Australia</v>
      </c>
      <c r="F3465" s="1" t="str">
        <f>TRIM(PROPER(Table2[[#This Row],[Category]]))</f>
        <v>Accessories</v>
      </c>
      <c r="G3465" s="1" t="str">
        <f>TRIM(PROPER(Table2[[#This Row],[Brand]]))</f>
        <v>Apple</v>
      </c>
      <c r="H3465" s="1">
        <f>Table2[[#This Row],[Supplier_ID]]</f>
        <v>1053</v>
      </c>
      <c r="I3465" s="1">
        <f>Table2[[#This Row],[Market_Price]]</f>
        <v>586.27</v>
      </c>
      <c r="J3465" s="1">
        <f>Table2[[#This Row],[Selling_Price]]</f>
        <v>1106.58</v>
      </c>
      <c r="K3465" s="1">
        <f>Table2[[#This Row],[Quantity]]</f>
        <v>251</v>
      </c>
      <c r="L3465" s="1" t="str">
        <f>IF(ISBLANK(Table2[[#This Row],[Status]]), "No Data Entered", IFERROR(Table2[[#This Row],[Status]], "No Data Entered"))</f>
        <v>Ongoing</v>
      </c>
    </row>
    <row r="3466" spans="1:12" x14ac:dyDescent="0.3">
      <c r="A3466" s="1" t="str">
        <f>Table2[[#This Row],[Product_ID]]</f>
        <v>PRO6898</v>
      </c>
      <c r="B3466" s="1" t="str">
        <f>Table2[[#This Row],[Customer_ID]]</f>
        <v>CUST53257</v>
      </c>
      <c r="C3466" s="14" t="str">
        <f>Table2[[#This Row],[Date]]</f>
        <v>17/12/2021</v>
      </c>
      <c r="D3466" s="1" t="str">
        <f>TRIM(PROPER(Table2[[#This Row],[Product_Name]]))</f>
        <v>Mouse</v>
      </c>
      <c r="E3466" s="1" t="str">
        <f>TRIM(PROPER(Table2[[#This Row],[Country]]))</f>
        <v>Canada</v>
      </c>
      <c r="F3466" s="1" t="str">
        <f>TRIM(PROPER(Table2[[#This Row],[Category]]))</f>
        <v>Office Supplies</v>
      </c>
      <c r="G3466" s="1" t="str">
        <f>TRIM(PROPER(Table2[[#This Row],[Brand]]))</f>
        <v>Logitech</v>
      </c>
      <c r="H3466" s="1">
        <f>Table2[[#This Row],[Supplier_ID]]</f>
        <v>1060</v>
      </c>
      <c r="I3466" s="1">
        <f>Table2[[#This Row],[Market_Price]]</f>
        <v>1952.03</v>
      </c>
      <c r="J3466" s="1">
        <f>Table2[[#This Row],[Selling_Price]]</f>
        <v>2434.56</v>
      </c>
      <c r="K3466" s="1">
        <f>Table2[[#This Row],[Quantity]]</f>
        <v>410</v>
      </c>
      <c r="L3466" s="1" t="str">
        <f>IF(ISBLANK(Table2[[#This Row],[Status]]), "No Data Entered", IFERROR(Table2[[#This Row],[Status]], "No Data Entered"))</f>
        <v>Ongoing</v>
      </c>
    </row>
    <row r="3467" spans="1:12" x14ac:dyDescent="0.3">
      <c r="A3467" s="1" t="str">
        <f>Table2[[#This Row],[Product_ID]]</f>
        <v>PRO6301</v>
      </c>
      <c r="B3467" s="1" t="str">
        <f>Table2[[#This Row],[Customer_ID]]</f>
        <v>CUST53275</v>
      </c>
      <c r="C3467" s="14" t="str">
        <f>Table2[[#This Row],[Date]]</f>
        <v>07/01/2025</v>
      </c>
      <c r="D3467" s="1" t="str">
        <f>TRIM(PROPER(Table2[[#This Row],[Product_Name]]))</f>
        <v>Camera</v>
      </c>
      <c r="E3467" s="1" t="str">
        <f>TRIM(PROPER(Table2[[#This Row],[Country]]))</f>
        <v>Brazil</v>
      </c>
      <c r="F3467" s="1" t="str">
        <f>TRIM(PROPER(Table2[[#This Row],[Category]]))</f>
        <v>Electronics</v>
      </c>
      <c r="G3467" s="1" t="str">
        <f>TRIM(PROPER(Table2[[#This Row],[Brand]]))</f>
        <v>Sony</v>
      </c>
      <c r="H3467" s="1">
        <f>Table2[[#This Row],[Supplier_ID]]</f>
        <v>1051</v>
      </c>
      <c r="I3467" s="1">
        <f>Table2[[#This Row],[Market_Price]]</f>
        <v>450.72</v>
      </c>
      <c r="J3467" s="1">
        <f>Table2[[#This Row],[Selling_Price]]</f>
        <v>847.63</v>
      </c>
      <c r="K3467" s="1">
        <f>Table2[[#This Row],[Quantity]]</f>
        <v>138</v>
      </c>
      <c r="L3467" s="1" t="str">
        <f>IF(ISBLANK(Table2[[#This Row],[Status]]), "No Data Entered", IFERROR(Table2[[#This Row],[Status]], "No Data Entered"))</f>
        <v>Ongoing</v>
      </c>
    </row>
    <row r="3468" spans="1:12" x14ac:dyDescent="0.3">
      <c r="A3468" s="1" t="str">
        <f>Table2[[#This Row],[Product_ID]]</f>
        <v>PRO5876</v>
      </c>
      <c r="B3468" s="1" t="str">
        <f>Table2[[#This Row],[Customer_ID]]</f>
        <v>CUST53317</v>
      </c>
      <c r="C3468" s="14" t="str">
        <f>Table2[[#This Row],[Date]]</f>
        <v>28/01/2023</v>
      </c>
      <c r="D3468" s="1" t="str">
        <f>TRIM(PROPER(Table2[[#This Row],[Product_Name]]))</f>
        <v>Smartwatch</v>
      </c>
      <c r="E3468" s="1" t="str">
        <f>TRIM(PROPER(Table2[[#This Row],[Country]]))</f>
        <v>Uk</v>
      </c>
      <c r="F3468" s="1" t="str">
        <f>TRIM(PROPER(Table2[[#This Row],[Category]]))</f>
        <v>Accessories</v>
      </c>
      <c r="G3468" s="1" t="str">
        <f>TRIM(PROPER(Table2[[#This Row],[Brand]]))</f>
        <v>Microsoft</v>
      </c>
      <c r="H3468" s="1">
        <f>Table2[[#This Row],[Supplier_ID]]</f>
        <v>1005</v>
      </c>
      <c r="I3468" s="1">
        <f>Table2[[#This Row],[Market_Price]]</f>
        <v>1058.75</v>
      </c>
      <c r="J3468" s="1">
        <f>Table2[[#This Row],[Selling_Price]]</f>
        <v>1716.95</v>
      </c>
      <c r="K3468" s="1">
        <f>Table2[[#This Row],[Quantity]]</f>
        <v>398</v>
      </c>
      <c r="L3468" s="1" t="str">
        <f>IF(ISBLANK(Table2[[#This Row],[Status]]), "No Data Entered", IFERROR(Table2[[#This Row],[Status]], "No Data Entered"))</f>
        <v>Ongoing</v>
      </c>
    </row>
    <row r="3469" spans="1:12" x14ac:dyDescent="0.3">
      <c r="A3469" s="1" t="str">
        <f>Table2[[#This Row],[Product_ID]]</f>
        <v>PRO2932</v>
      </c>
      <c r="B3469" s="1" t="str">
        <f>Table2[[#This Row],[Customer_ID]]</f>
        <v>CUST53332</v>
      </c>
      <c r="C3469" s="14" t="str">
        <f>Table2[[#This Row],[Date]]</f>
        <v>14/05/2022</v>
      </c>
      <c r="D3469" s="1" t="str">
        <f>TRIM(PROPER(Table2[[#This Row],[Product_Name]]))</f>
        <v>Camera</v>
      </c>
      <c r="E3469" s="1" t="str">
        <f>TRIM(PROPER(Table2[[#This Row],[Country]]))</f>
        <v>Usa</v>
      </c>
      <c r="F3469" s="1" t="str">
        <f>TRIM(PROPER(Table2[[#This Row],[Category]]))</f>
        <v>Office Supplies</v>
      </c>
      <c r="G3469" s="1" t="str">
        <f>TRIM(PROPER(Table2[[#This Row],[Brand]]))</f>
        <v>Apple</v>
      </c>
      <c r="H3469" s="1">
        <f>Table2[[#This Row],[Supplier_ID]]</f>
        <v>1098</v>
      </c>
      <c r="I3469" s="1">
        <f>Table2[[#This Row],[Market_Price]]</f>
        <v>708.2</v>
      </c>
      <c r="J3469" s="1">
        <f>Table2[[#This Row],[Selling_Price]]</f>
        <v>1303.79</v>
      </c>
      <c r="K3469" s="1">
        <f>Table2[[#This Row],[Quantity]]</f>
        <v>184</v>
      </c>
      <c r="L3469" s="1" t="str">
        <f>IF(ISBLANK(Table2[[#This Row],[Status]]), "No Data Entered", IFERROR(Table2[[#This Row],[Status]], "No Data Entered"))</f>
        <v>Ongoing</v>
      </c>
    </row>
    <row r="3470" spans="1:12" x14ac:dyDescent="0.3">
      <c r="A3470" s="1" t="str">
        <f>Table2[[#This Row],[Product_ID]]</f>
        <v>PRO6255</v>
      </c>
      <c r="B3470" s="1" t="str">
        <f>Table2[[#This Row],[Customer_ID]]</f>
        <v>CUST53351</v>
      </c>
      <c r="C3470" s="14" t="str">
        <f>Table2[[#This Row],[Date]]</f>
        <v>18/11/2024</v>
      </c>
      <c r="D3470" s="1" t="str">
        <f>TRIM(PROPER(Table2[[#This Row],[Product_Name]]))</f>
        <v>Smartwatch</v>
      </c>
      <c r="E3470" s="1" t="str">
        <f>TRIM(PROPER(Table2[[#This Row],[Country]]))</f>
        <v>Canada</v>
      </c>
      <c r="F3470" s="1" t="str">
        <f>TRIM(PROPER(Table2[[#This Row],[Category]]))</f>
        <v>Computers</v>
      </c>
      <c r="G3470" s="1" t="str">
        <f>TRIM(PROPER(Table2[[#This Row],[Brand]]))</f>
        <v>Canon</v>
      </c>
      <c r="H3470" s="1">
        <f>Table2[[#This Row],[Supplier_ID]]</f>
        <v>1060</v>
      </c>
      <c r="I3470" s="1">
        <f>Table2[[#This Row],[Market_Price]]</f>
        <v>1204.3599999999999</v>
      </c>
      <c r="J3470" s="1">
        <f>Table2[[#This Row],[Selling_Price]]</f>
        <v>1812.65</v>
      </c>
      <c r="K3470" s="1">
        <f>Table2[[#This Row],[Quantity]]</f>
        <v>242</v>
      </c>
      <c r="L3470" s="1" t="str">
        <f>IF(ISBLANK(Table2[[#This Row],[Status]]), "No Data Entered", IFERROR(Table2[[#This Row],[Status]], "No Data Entered"))</f>
        <v>Ongoing</v>
      </c>
    </row>
    <row r="3471" spans="1:12" x14ac:dyDescent="0.3">
      <c r="A3471" s="1" t="str">
        <f>Table2[[#This Row],[Product_ID]]</f>
        <v>PRO1180</v>
      </c>
      <c r="B3471" s="1" t="str">
        <f>Table2[[#This Row],[Customer_ID]]</f>
        <v>CUST53378</v>
      </c>
      <c r="C3471" s="14" t="str">
        <f>Table2[[#This Row],[Date]]</f>
        <v>30/03/2023</v>
      </c>
      <c r="D3471" s="1" t="str">
        <f>TRIM(PROPER(Table2[[#This Row],[Product_Name]]))</f>
        <v>Camera</v>
      </c>
      <c r="E3471" s="1" t="str">
        <f>TRIM(PROPER(Table2[[#This Row],[Country]]))</f>
        <v>Brazil</v>
      </c>
      <c r="F3471" s="1" t="str">
        <f>TRIM(PROPER(Table2[[#This Row],[Category]]))</f>
        <v>Accessories</v>
      </c>
      <c r="G3471" s="1" t="str">
        <f>TRIM(PROPER(Table2[[#This Row],[Brand]]))</f>
        <v>Sony</v>
      </c>
      <c r="H3471" s="1">
        <f>Table2[[#This Row],[Supplier_ID]]</f>
        <v>1010</v>
      </c>
      <c r="I3471" s="1">
        <f>Table2[[#This Row],[Market_Price]]</f>
        <v>698.05</v>
      </c>
      <c r="J3471" s="1">
        <f>Table2[[#This Row],[Selling_Price]]</f>
        <v>898.89</v>
      </c>
      <c r="K3471" s="1">
        <f>Table2[[#This Row],[Quantity]]</f>
        <v>199</v>
      </c>
      <c r="L3471" s="1" t="str">
        <f>IF(ISBLANK(Table2[[#This Row],[Status]]), "No Data Entered", IFERROR(Table2[[#This Row],[Status]], "No Data Entered"))</f>
        <v>Ongoing</v>
      </c>
    </row>
    <row r="3472" spans="1:12" x14ac:dyDescent="0.3">
      <c r="A3472" s="1" t="str">
        <f>Table2[[#This Row],[Product_ID]]</f>
        <v>PRO3591</v>
      </c>
      <c r="B3472" s="1" t="str">
        <f>Table2[[#This Row],[Customer_ID]]</f>
        <v>CUST53414</v>
      </c>
      <c r="C3472" s="14" t="str">
        <f>Table2[[#This Row],[Date]]</f>
        <v>11/12/2023</v>
      </c>
      <c r="D3472" s="1" t="str">
        <f>TRIM(PROPER(Table2[[#This Row],[Product_Name]]))</f>
        <v>Tablet</v>
      </c>
      <c r="E3472" s="1" t="str">
        <f>TRIM(PROPER(Table2[[#This Row],[Country]]))</f>
        <v>Japan</v>
      </c>
      <c r="F3472" s="1" t="str">
        <f>TRIM(PROPER(Table2[[#This Row],[Category]]))</f>
        <v>Computers</v>
      </c>
      <c r="G3472" s="1" t="str">
        <f>TRIM(PROPER(Table2[[#This Row],[Brand]]))</f>
        <v>Hp</v>
      </c>
      <c r="H3472" s="1">
        <f>Table2[[#This Row],[Supplier_ID]]</f>
        <v>1052</v>
      </c>
      <c r="I3472" s="1">
        <f>Table2[[#This Row],[Market_Price]]</f>
        <v>1366.01</v>
      </c>
      <c r="J3472" s="1">
        <f>Table2[[#This Row],[Selling_Price]]</f>
        <v>2347.83</v>
      </c>
      <c r="K3472" s="1">
        <f>Table2[[#This Row],[Quantity]]</f>
        <v>231</v>
      </c>
      <c r="L3472" s="1" t="str">
        <f>IF(ISBLANK(Table2[[#This Row],[Status]]), "No Data Entered", IFERROR(Table2[[#This Row],[Status]], "No Data Entered"))</f>
        <v>Ongoing</v>
      </c>
    </row>
    <row r="3473" spans="1:12" x14ac:dyDescent="0.3">
      <c r="A3473" s="1" t="str">
        <f>Table2[[#This Row],[Product_ID]]</f>
        <v>PRO5275</v>
      </c>
      <c r="B3473" s="1" t="str">
        <f>Table2[[#This Row],[Customer_ID]]</f>
        <v>CUST53421</v>
      </c>
      <c r="C3473" s="14" t="str">
        <f>Table2[[#This Row],[Date]]</f>
        <v>28/10/2025</v>
      </c>
      <c r="D3473" s="1" t="str">
        <f>TRIM(PROPER(Table2[[#This Row],[Product_Name]]))</f>
        <v>Camera</v>
      </c>
      <c r="E3473" s="1" t="str">
        <f>TRIM(PROPER(Table2[[#This Row],[Country]]))</f>
        <v>Germany</v>
      </c>
      <c r="F3473" s="1" t="str">
        <f>TRIM(PROPER(Table2[[#This Row],[Category]]))</f>
        <v>Electronics</v>
      </c>
      <c r="G3473" s="1" t="str">
        <f>TRIM(PROPER(Table2[[#This Row],[Brand]]))</f>
        <v>Lenovo</v>
      </c>
      <c r="H3473" s="1">
        <f>Table2[[#This Row],[Supplier_ID]]</f>
        <v>1067</v>
      </c>
      <c r="I3473" s="1">
        <f>Table2[[#This Row],[Market_Price]]</f>
        <v>125.08</v>
      </c>
      <c r="J3473" s="1">
        <f>Table2[[#This Row],[Selling_Price]]</f>
        <v>146.72999999999999</v>
      </c>
      <c r="K3473" s="1">
        <f>Table2[[#This Row],[Quantity]]</f>
        <v>232</v>
      </c>
      <c r="L3473" s="1" t="str">
        <f>IF(ISBLANK(Table2[[#This Row],[Status]]), "No Data Entered", IFERROR(Table2[[#This Row],[Status]], "No Data Entered"))</f>
        <v>Ongoing</v>
      </c>
    </row>
    <row r="3474" spans="1:12" x14ac:dyDescent="0.3">
      <c r="A3474" s="1" t="str">
        <f>Table2[[#This Row],[Product_ID]]</f>
        <v>PRO1734</v>
      </c>
      <c r="B3474" s="1" t="str">
        <f>Table2[[#This Row],[Customer_ID]]</f>
        <v>CUST53439</v>
      </c>
      <c r="C3474" s="14" t="str">
        <f>Table2[[#This Row],[Date]]</f>
        <v>26/10/2023</v>
      </c>
      <c r="D3474" s="1" t="str">
        <f>TRIM(PROPER(Table2[[#This Row],[Product_Name]]))</f>
        <v>Smartphone</v>
      </c>
      <c r="E3474" s="1" t="str">
        <f>TRIM(PROPER(Table2[[#This Row],[Country]]))</f>
        <v>Usa</v>
      </c>
      <c r="F3474" s="1" t="str">
        <f>TRIM(PROPER(Table2[[#This Row],[Category]]))</f>
        <v>Wearables</v>
      </c>
      <c r="G3474" s="1" t="str">
        <f>TRIM(PROPER(Table2[[#This Row],[Brand]]))</f>
        <v>Sony</v>
      </c>
      <c r="H3474" s="1">
        <f>Table2[[#This Row],[Supplier_ID]]</f>
        <v>1035</v>
      </c>
      <c r="I3474" s="1">
        <f>Table2[[#This Row],[Market_Price]]</f>
        <v>644.57000000000005</v>
      </c>
      <c r="J3474" s="1">
        <f>Table2[[#This Row],[Selling_Price]]</f>
        <v>930.7</v>
      </c>
      <c r="K3474" s="1">
        <f>Table2[[#This Row],[Quantity]]</f>
        <v>152</v>
      </c>
      <c r="L3474" s="1" t="str">
        <f>IF(ISBLANK(Table2[[#This Row],[Status]]), "No Data Entered", IFERROR(Table2[[#This Row],[Status]], "No Data Entered"))</f>
        <v>Ongoing</v>
      </c>
    </row>
    <row r="3475" spans="1:12" x14ac:dyDescent="0.3">
      <c r="A3475" s="1" t="str">
        <f>Table2[[#This Row],[Product_ID]]</f>
        <v>PRO4105</v>
      </c>
      <c r="B3475" s="1" t="str">
        <f>Table2[[#This Row],[Customer_ID]]</f>
        <v>CUST53442</v>
      </c>
      <c r="C3475" s="14" t="str">
        <f>Table2[[#This Row],[Date]]</f>
        <v>04/11/2020</v>
      </c>
      <c r="D3475" s="1" t="str">
        <f>TRIM(PROPER(Table2[[#This Row],[Product_Name]]))</f>
        <v>Camera</v>
      </c>
      <c r="E3475" s="1" t="str">
        <f>TRIM(PROPER(Table2[[#This Row],[Country]]))</f>
        <v>Australia</v>
      </c>
      <c r="F3475" s="1" t="str">
        <f>TRIM(PROPER(Table2[[#This Row],[Category]]))</f>
        <v>Computers</v>
      </c>
      <c r="G3475" s="1" t="str">
        <f>TRIM(PROPER(Table2[[#This Row],[Brand]]))</f>
        <v>Hp</v>
      </c>
      <c r="H3475" s="1">
        <f>Table2[[#This Row],[Supplier_ID]]</f>
        <v>1052</v>
      </c>
      <c r="I3475" s="1">
        <f>Table2[[#This Row],[Market_Price]]</f>
        <v>1894.29</v>
      </c>
      <c r="J3475" s="1">
        <f>Table2[[#This Row],[Selling_Price]]</f>
        <v>3386.48</v>
      </c>
      <c r="K3475" s="1">
        <f>Table2[[#This Row],[Quantity]]</f>
        <v>260</v>
      </c>
      <c r="L3475" s="1" t="str">
        <f>IF(ISBLANK(Table2[[#This Row],[Status]]), "No Data Entered", IFERROR(Table2[[#This Row],[Status]], "No Data Entered"))</f>
        <v>Ongoing</v>
      </c>
    </row>
    <row r="3476" spans="1:12" x14ac:dyDescent="0.3">
      <c r="A3476" s="1" t="str">
        <f>Table2[[#This Row],[Product_ID]]</f>
        <v>PRO8431</v>
      </c>
      <c r="B3476" s="1" t="str">
        <f>Table2[[#This Row],[Customer_ID]]</f>
        <v>CUST53561</v>
      </c>
      <c r="C3476" s="14" t="str">
        <f>Table2[[#This Row],[Date]]</f>
        <v>26/04/2022</v>
      </c>
      <c r="D3476" s="1" t="str">
        <f>TRIM(PROPER(Table2[[#This Row],[Product_Name]]))</f>
        <v>Printer</v>
      </c>
      <c r="E3476" s="1" t="str">
        <f>TRIM(PROPER(Table2[[#This Row],[Country]]))</f>
        <v>France</v>
      </c>
      <c r="F3476" s="1" t="str">
        <f>TRIM(PROPER(Table2[[#This Row],[Category]]))</f>
        <v>Wearables</v>
      </c>
      <c r="G3476" s="1" t="str">
        <f>TRIM(PROPER(Table2[[#This Row],[Brand]]))</f>
        <v>Canon</v>
      </c>
      <c r="H3476" s="1">
        <f>Table2[[#This Row],[Supplier_ID]]</f>
        <v>1015</v>
      </c>
      <c r="I3476" s="1">
        <f>Table2[[#This Row],[Market_Price]]</f>
        <v>473.44</v>
      </c>
      <c r="J3476" s="1">
        <f>Table2[[#This Row],[Selling_Price]]</f>
        <v>585.07000000000005</v>
      </c>
      <c r="K3476" s="1">
        <f>Table2[[#This Row],[Quantity]]</f>
        <v>320</v>
      </c>
      <c r="L3476" s="1" t="str">
        <f>IF(ISBLANK(Table2[[#This Row],[Status]]), "No Data Entered", IFERROR(Table2[[#This Row],[Status]], "No Data Entered"))</f>
        <v>Ongoing</v>
      </c>
    </row>
    <row r="3477" spans="1:12" x14ac:dyDescent="0.3">
      <c r="A3477" s="1" t="str">
        <f>Table2[[#This Row],[Product_ID]]</f>
        <v>PRO8151</v>
      </c>
      <c r="B3477" s="1" t="str">
        <f>Table2[[#This Row],[Customer_ID]]</f>
        <v>CUST53648</v>
      </c>
      <c r="C3477" s="14" t="str">
        <f>Table2[[#This Row],[Date]]</f>
        <v>24/03/2025</v>
      </c>
      <c r="D3477" s="1" t="str">
        <f>TRIM(PROPER(Table2[[#This Row],[Product_Name]]))</f>
        <v>Headphones</v>
      </c>
      <c r="E3477" s="1" t="str">
        <f>TRIM(PROPER(Table2[[#This Row],[Country]]))</f>
        <v>Usa</v>
      </c>
      <c r="F3477" s="1" t="str">
        <f>TRIM(PROPER(Table2[[#This Row],[Category]]))</f>
        <v>Office Supplies</v>
      </c>
      <c r="G3477" s="1" t="str">
        <f>TRIM(PROPER(Table2[[#This Row],[Brand]]))</f>
        <v>Logitech</v>
      </c>
      <c r="H3477" s="1">
        <f>Table2[[#This Row],[Supplier_ID]]</f>
        <v>1010</v>
      </c>
      <c r="I3477" s="1">
        <f>Table2[[#This Row],[Market_Price]]</f>
        <v>1711.86</v>
      </c>
      <c r="J3477" s="1">
        <f>Table2[[#This Row],[Selling_Price]]</f>
        <v>2432.19</v>
      </c>
      <c r="K3477" s="1">
        <f>Table2[[#This Row],[Quantity]]</f>
        <v>187</v>
      </c>
      <c r="L3477" s="1" t="str">
        <f>IF(ISBLANK(Table2[[#This Row],[Status]]), "No Data Entered", IFERROR(Table2[[#This Row],[Status]], "No Data Entered"))</f>
        <v>Ongoing</v>
      </c>
    </row>
    <row r="3478" spans="1:12" x14ac:dyDescent="0.3">
      <c r="A3478" s="1" t="str">
        <f>Table2[[#This Row],[Product_ID]]</f>
        <v>PRO5706</v>
      </c>
      <c r="B3478" s="1" t="str">
        <f>Table2[[#This Row],[Customer_ID]]</f>
        <v>CUST53709</v>
      </c>
      <c r="C3478" s="14" t="str">
        <f>Table2[[#This Row],[Date]]</f>
        <v>31/12/2025</v>
      </c>
      <c r="D3478" s="1" t="str">
        <f>TRIM(PROPER(Table2[[#This Row],[Product_Name]]))</f>
        <v>Headphones</v>
      </c>
      <c r="E3478" s="1" t="str">
        <f>TRIM(PROPER(Table2[[#This Row],[Country]]))</f>
        <v>Usa</v>
      </c>
      <c r="F3478" s="1" t="str">
        <f>TRIM(PROPER(Table2[[#This Row],[Category]]))</f>
        <v>Accessories</v>
      </c>
      <c r="G3478" s="1" t="str">
        <f>TRIM(PROPER(Table2[[#This Row],[Brand]]))</f>
        <v>Microsoft</v>
      </c>
      <c r="H3478" s="1">
        <f>Table2[[#This Row],[Supplier_ID]]</f>
        <v>1034</v>
      </c>
      <c r="I3478" s="1">
        <f>Table2[[#This Row],[Market_Price]]</f>
        <v>1572.94</v>
      </c>
      <c r="J3478" s="1">
        <f>Table2[[#This Row],[Selling_Price]]</f>
        <v>3021.97</v>
      </c>
      <c r="K3478" s="1">
        <f>Table2[[#This Row],[Quantity]]</f>
        <v>452</v>
      </c>
      <c r="L3478" s="1" t="str">
        <f>IF(ISBLANK(Table2[[#This Row],[Status]]), "No Data Entered", IFERROR(Table2[[#This Row],[Status]], "No Data Entered"))</f>
        <v>Ongoing</v>
      </c>
    </row>
    <row r="3479" spans="1:12" x14ac:dyDescent="0.3">
      <c r="A3479" s="1" t="str">
        <f>Table2[[#This Row],[Product_ID]]</f>
        <v>PRO8023</v>
      </c>
      <c r="B3479" s="1" t="str">
        <f>Table2[[#This Row],[Customer_ID]]</f>
        <v>CUST53745</v>
      </c>
      <c r="C3479" s="14" t="str">
        <f>Table2[[#This Row],[Date]]</f>
        <v>14/12/2022</v>
      </c>
      <c r="D3479" s="1" t="str">
        <f>TRIM(PROPER(Table2[[#This Row],[Product_Name]]))</f>
        <v>Monitor</v>
      </c>
      <c r="E3479" s="1" t="str">
        <f>TRIM(PROPER(Table2[[#This Row],[Country]]))</f>
        <v>Brazil</v>
      </c>
      <c r="F3479" s="1" t="str">
        <f>TRIM(PROPER(Table2[[#This Row],[Category]]))</f>
        <v>Electronics</v>
      </c>
      <c r="G3479" s="1" t="str">
        <f>TRIM(PROPER(Table2[[#This Row],[Brand]]))</f>
        <v>Microsoft</v>
      </c>
      <c r="H3479" s="1">
        <f>Table2[[#This Row],[Supplier_ID]]</f>
        <v>1053</v>
      </c>
      <c r="I3479" s="1">
        <f>Table2[[#This Row],[Market_Price]]</f>
        <v>377.41</v>
      </c>
      <c r="J3479" s="1">
        <f>Table2[[#This Row],[Selling_Price]]</f>
        <v>628.95000000000005</v>
      </c>
      <c r="K3479" s="1">
        <f>Table2[[#This Row],[Quantity]]</f>
        <v>376</v>
      </c>
      <c r="L3479" s="1" t="str">
        <f>IF(ISBLANK(Table2[[#This Row],[Status]]), "No Data Entered", IFERROR(Table2[[#This Row],[Status]], "No Data Entered"))</f>
        <v>Ongoing</v>
      </c>
    </row>
    <row r="3480" spans="1:12" x14ac:dyDescent="0.3">
      <c r="A3480" s="1" t="str">
        <f>Table2[[#This Row],[Product_ID]]</f>
        <v>PRO7552</v>
      </c>
      <c r="B3480" s="1" t="str">
        <f>Table2[[#This Row],[Customer_ID]]</f>
        <v>CUST53786</v>
      </c>
      <c r="C3480" s="14" t="str">
        <f>Table2[[#This Row],[Date]]</f>
        <v>24/12/2021</v>
      </c>
      <c r="D3480" s="1" t="str">
        <f>TRIM(PROPER(Table2[[#This Row],[Product_Name]]))</f>
        <v>Smartwatch</v>
      </c>
      <c r="E3480" s="1" t="str">
        <f>TRIM(PROPER(Table2[[#This Row],[Country]]))</f>
        <v>Australia</v>
      </c>
      <c r="F3480" s="1" t="str">
        <f>TRIM(PROPER(Table2[[#This Row],[Category]]))</f>
        <v>Computers</v>
      </c>
      <c r="G3480" s="1" t="str">
        <f>TRIM(PROPER(Table2[[#This Row],[Brand]]))</f>
        <v>Sony</v>
      </c>
      <c r="H3480" s="1">
        <f>Table2[[#This Row],[Supplier_ID]]</f>
        <v>1092</v>
      </c>
      <c r="I3480" s="1">
        <f>Table2[[#This Row],[Market_Price]]</f>
        <v>373.85</v>
      </c>
      <c r="J3480" s="1">
        <f>Table2[[#This Row],[Selling_Price]]</f>
        <v>702.98</v>
      </c>
      <c r="K3480" s="1">
        <f>Table2[[#This Row],[Quantity]]</f>
        <v>117</v>
      </c>
      <c r="L3480" s="1" t="str">
        <f>IF(ISBLANK(Table2[[#This Row],[Status]]), "No Data Entered", IFERROR(Table2[[#This Row],[Status]], "No Data Entered"))</f>
        <v>Ongoing</v>
      </c>
    </row>
    <row r="3481" spans="1:12" x14ac:dyDescent="0.3">
      <c r="A3481" s="1" t="str">
        <f>Table2[[#This Row],[Product_ID]]</f>
        <v>PRO6542</v>
      </c>
      <c r="B3481" s="1" t="str">
        <f>Table2[[#This Row],[Customer_ID]]</f>
        <v>CUST53813</v>
      </c>
      <c r="C3481" s="14" t="str">
        <f>Table2[[#This Row],[Date]]</f>
        <v>02/04/2023</v>
      </c>
      <c r="D3481" s="1" t="str">
        <f>TRIM(PROPER(Table2[[#This Row],[Product_Name]]))</f>
        <v>Mouse</v>
      </c>
      <c r="E3481" s="1" t="str">
        <f>TRIM(PROPER(Table2[[#This Row],[Country]]))</f>
        <v>Usa</v>
      </c>
      <c r="F3481" s="1" t="str">
        <f>TRIM(PROPER(Table2[[#This Row],[Category]]))</f>
        <v>Office Supplies</v>
      </c>
      <c r="G3481" s="1" t="str">
        <f>TRIM(PROPER(Table2[[#This Row],[Brand]]))</f>
        <v>Canon</v>
      </c>
      <c r="H3481" s="1">
        <f>Table2[[#This Row],[Supplier_ID]]</f>
        <v>1013</v>
      </c>
      <c r="I3481" s="1">
        <f>Table2[[#This Row],[Market_Price]]</f>
        <v>909.46</v>
      </c>
      <c r="J3481" s="1">
        <f>Table2[[#This Row],[Selling_Price]]</f>
        <v>1564.28</v>
      </c>
      <c r="K3481" s="1">
        <f>Table2[[#This Row],[Quantity]]</f>
        <v>482</v>
      </c>
      <c r="L3481" s="1" t="str">
        <f>IF(ISBLANK(Table2[[#This Row],[Status]]), "No Data Entered", IFERROR(Table2[[#This Row],[Status]], "No Data Entered"))</f>
        <v>Ongoing</v>
      </c>
    </row>
    <row r="3482" spans="1:12" x14ac:dyDescent="0.3">
      <c r="A3482" s="1" t="str">
        <f>Table2[[#This Row],[Product_ID]]</f>
        <v>PRO5558</v>
      </c>
      <c r="B3482" s="1" t="str">
        <f>Table2[[#This Row],[Customer_ID]]</f>
        <v>CUST53841</v>
      </c>
      <c r="C3482" s="14" t="str">
        <f>Table2[[#This Row],[Date]]</f>
        <v>09/12/2025</v>
      </c>
      <c r="D3482" s="1" t="str">
        <f>TRIM(PROPER(Table2[[#This Row],[Product_Name]]))</f>
        <v>Mouse</v>
      </c>
      <c r="E3482" s="1" t="str">
        <f>TRIM(PROPER(Table2[[#This Row],[Country]]))</f>
        <v>Uk</v>
      </c>
      <c r="F3482" s="1" t="str">
        <f>TRIM(PROPER(Table2[[#This Row],[Category]]))</f>
        <v>Electronics</v>
      </c>
      <c r="G3482" s="1" t="str">
        <f>TRIM(PROPER(Table2[[#This Row],[Brand]]))</f>
        <v>Microsoft</v>
      </c>
      <c r="H3482" s="1">
        <f>Table2[[#This Row],[Supplier_ID]]</f>
        <v>1074</v>
      </c>
      <c r="I3482" s="1">
        <f>Table2[[#This Row],[Market_Price]]</f>
        <v>1252.7</v>
      </c>
      <c r="J3482" s="1">
        <f>Table2[[#This Row],[Selling_Price]]</f>
        <v>2220.7199999999998</v>
      </c>
      <c r="K3482" s="1">
        <f>Table2[[#This Row],[Quantity]]</f>
        <v>212</v>
      </c>
      <c r="L3482" s="1" t="str">
        <f>IF(ISBLANK(Table2[[#This Row],[Status]]), "No Data Entered", IFERROR(Table2[[#This Row],[Status]], "No Data Entered"))</f>
        <v>Ongoing</v>
      </c>
    </row>
    <row r="3483" spans="1:12" x14ac:dyDescent="0.3">
      <c r="A3483" s="1" t="str">
        <f>Table2[[#This Row],[Product_ID]]</f>
        <v>PRO3443</v>
      </c>
      <c r="B3483" s="1" t="str">
        <f>Table2[[#This Row],[Customer_ID]]</f>
        <v>CUST53918</v>
      </c>
      <c r="C3483" s="14" t="str">
        <f>Table2[[#This Row],[Date]]</f>
        <v>11/03/2023</v>
      </c>
      <c r="D3483" s="1" t="str">
        <f>TRIM(PROPER(Table2[[#This Row],[Product_Name]]))</f>
        <v>Headphones</v>
      </c>
      <c r="E3483" s="1" t="str">
        <f>TRIM(PROPER(Table2[[#This Row],[Country]]))</f>
        <v>Canada</v>
      </c>
      <c r="F3483" s="1" t="str">
        <f>TRIM(PROPER(Table2[[#This Row],[Category]]))</f>
        <v>Computers</v>
      </c>
      <c r="G3483" s="1" t="str">
        <f>TRIM(PROPER(Table2[[#This Row],[Brand]]))</f>
        <v>Logitech</v>
      </c>
      <c r="H3483" s="1">
        <f>Table2[[#This Row],[Supplier_ID]]</f>
        <v>1016</v>
      </c>
      <c r="I3483" s="1">
        <f>Table2[[#This Row],[Market_Price]]</f>
        <v>1059.69</v>
      </c>
      <c r="J3483" s="1">
        <f>Table2[[#This Row],[Selling_Price]]</f>
        <v>1591</v>
      </c>
      <c r="K3483" s="1">
        <f>Table2[[#This Row],[Quantity]]</f>
        <v>434</v>
      </c>
      <c r="L3483" s="1" t="str">
        <f>IF(ISBLANK(Table2[[#This Row],[Status]]), "No Data Entered", IFERROR(Table2[[#This Row],[Status]], "No Data Entered"))</f>
        <v>Ongoing</v>
      </c>
    </row>
    <row r="3484" spans="1:12" x14ac:dyDescent="0.3">
      <c r="A3484" s="1" t="str">
        <f>Table2[[#This Row],[Product_ID]]</f>
        <v>PRO5994</v>
      </c>
      <c r="B3484" s="1" t="str">
        <f>Table2[[#This Row],[Customer_ID]]</f>
        <v>CUST53928</v>
      </c>
      <c r="C3484" s="14" t="str">
        <f>Table2[[#This Row],[Date]]</f>
        <v>11/01/2020</v>
      </c>
      <c r="D3484" s="1" t="str">
        <f>TRIM(PROPER(Table2[[#This Row],[Product_Name]]))</f>
        <v>Headphones</v>
      </c>
      <c r="E3484" s="1" t="str">
        <f>TRIM(PROPER(Table2[[#This Row],[Country]]))</f>
        <v>Australia</v>
      </c>
      <c r="F3484" s="1" t="str">
        <f>TRIM(PROPER(Table2[[#This Row],[Category]]))</f>
        <v>Accessories</v>
      </c>
      <c r="G3484" s="1" t="str">
        <f>TRIM(PROPER(Table2[[#This Row],[Brand]]))</f>
        <v>Dell</v>
      </c>
      <c r="H3484" s="1">
        <f>Table2[[#This Row],[Supplier_ID]]</f>
        <v>1008</v>
      </c>
      <c r="I3484" s="1">
        <f>Table2[[#This Row],[Market_Price]]</f>
        <v>1769.46</v>
      </c>
      <c r="J3484" s="1">
        <f>Table2[[#This Row],[Selling_Price]]</f>
        <v>2142.35</v>
      </c>
      <c r="K3484" s="1">
        <f>Table2[[#This Row],[Quantity]]</f>
        <v>280</v>
      </c>
      <c r="L3484" s="1" t="str">
        <f>IF(ISBLANK(Table2[[#This Row],[Status]]), "No Data Entered", IFERROR(Table2[[#This Row],[Status]], "No Data Entered"))</f>
        <v>Ongoing</v>
      </c>
    </row>
    <row r="3485" spans="1:12" x14ac:dyDescent="0.3">
      <c r="A3485" s="1" t="str">
        <f>Table2[[#This Row],[Product_ID]]</f>
        <v>PRO7021</v>
      </c>
      <c r="B3485" s="1" t="str">
        <f>Table2[[#This Row],[Customer_ID]]</f>
        <v>CUST53940</v>
      </c>
      <c r="C3485" s="14" t="str">
        <f>Table2[[#This Row],[Date]]</f>
        <v>06/01/2023</v>
      </c>
      <c r="D3485" s="1" t="str">
        <f>TRIM(PROPER(Table2[[#This Row],[Product_Name]]))</f>
        <v>Laptop</v>
      </c>
      <c r="E3485" s="1" t="str">
        <f>TRIM(PROPER(Table2[[#This Row],[Country]]))</f>
        <v>Japan</v>
      </c>
      <c r="F3485" s="1" t="str">
        <f>TRIM(PROPER(Table2[[#This Row],[Category]]))</f>
        <v>Accessories</v>
      </c>
      <c r="G3485" s="1" t="str">
        <f>TRIM(PROPER(Table2[[#This Row],[Brand]]))</f>
        <v>Asus</v>
      </c>
      <c r="H3485" s="1">
        <f>Table2[[#This Row],[Supplier_ID]]</f>
        <v>1061</v>
      </c>
      <c r="I3485" s="1">
        <f>Table2[[#This Row],[Market_Price]]</f>
        <v>1648.04</v>
      </c>
      <c r="J3485" s="1">
        <f>Table2[[#This Row],[Selling_Price]]</f>
        <v>3184.05</v>
      </c>
      <c r="K3485" s="1">
        <f>Table2[[#This Row],[Quantity]]</f>
        <v>293</v>
      </c>
      <c r="L3485" s="1" t="str">
        <f>IF(ISBLANK(Table2[[#This Row],[Status]]), "No Data Entered", IFERROR(Table2[[#This Row],[Status]], "No Data Entered"))</f>
        <v>Ongoing</v>
      </c>
    </row>
    <row r="3486" spans="1:12" x14ac:dyDescent="0.3">
      <c r="A3486" s="1" t="str">
        <f>Table2[[#This Row],[Product_ID]]</f>
        <v>PRO5881</v>
      </c>
      <c r="B3486" s="1" t="str">
        <f>Table2[[#This Row],[Customer_ID]]</f>
        <v>CUST53941</v>
      </c>
      <c r="C3486" s="14" t="str">
        <f>Table2[[#This Row],[Date]]</f>
        <v>14/08/2021</v>
      </c>
      <c r="D3486" s="1" t="str">
        <f>TRIM(PROPER(Table2[[#This Row],[Product_Name]]))</f>
        <v>Printer</v>
      </c>
      <c r="E3486" s="1" t="str">
        <f>TRIM(PROPER(Table2[[#This Row],[Country]]))</f>
        <v>Australia</v>
      </c>
      <c r="F3486" s="1" t="str">
        <f>TRIM(PROPER(Table2[[#This Row],[Category]]))</f>
        <v>Electronics</v>
      </c>
      <c r="G3486" s="1" t="str">
        <f>TRIM(PROPER(Table2[[#This Row],[Brand]]))</f>
        <v>Apple</v>
      </c>
      <c r="H3486" s="1">
        <f>Table2[[#This Row],[Supplier_ID]]</f>
        <v>1028</v>
      </c>
      <c r="I3486" s="1">
        <f>Table2[[#This Row],[Market_Price]]</f>
        <v>140.62</v>
      </c>
      <c r="J3486" s="1">
        <f>Table2[[#This Row],[Selling_Price]]</f>
        <v>263.7</v>
      </c>
      <c r="K3486" s="1">
        <f>Table2[[#This Row],[Quantity]]</f>
        <v>444</v>
      </c>
      <c r="L3486" s="1" t="str">
        <f>IF(ISBLANK(Table2[[#This Row],[Status]]), "No Data Entered", IFERROR(Table2[[#This Row],[Status]], "No Data Entered"))</f>
        <v>Ongoing</v>
      </c>
    </row>
    <row r="3487" spans="1:12" x14ac:dyDescent="0.3">
      <c r="A3487" s="1" t="str">
        <f>Table2[[#This Row],[Product_ID]]</f>
        <v>PRO6556</v>
      </c>
      <c r="B3487" s="1" t="str">
        <f>Table2[[#This Row],[Customer_ID]]</f>
        <v>CUST54025</v>
      </c>
      <c r="C3487" s="14" t="str">
        <f>Table2[[#This Row],[Date]]</f>
        <v>09/12/2020</v>
      </c>
      <c r="D3487" s="1" t="str">
        <f>TRIM(PROPER(Table2[[#This Row],[Product_Name]]))</f>
        <v>Laptop</v>
      </c>
      <c r="E3487" s="1" t="str">
        <f>TRIM(PROPER(Table2[[#This Row],[Country]]))</f>
        <v>Japan</v>
      </c>
      <c r="F3487" s="1" t="str">
        <f>TRIM(PROPER(Table2[[#This Row],[Category]]))</f>
        <v>Wearables</v>
      </c>
      <c r="G3487" s="1" t="str">
        <f>TRIM(PROPER(Table2[[#This Row],[Brand]]))</f>
        <v>Dell</v>
      </c>
      <c r="H3487" s="1">
        <f>Table2[[#This Row],[Supplier_ID]]</f>
        <v>1052</v>
      </c>
      <c r="I3487" s="1">
        <f>Table2[[#This Row],[Market_Price]]</f>
        <v>261.02999999999997</v>
      </c>
      <c r="J3487" s="1">
        <f>Table2[[#This Row],[Selling_Price]]</f>
        <v>308.33</v>
      </c>
      <c r="K3487" s="1">
        <f>Table2[[#This Row],[Quantity]]</f>
        <v>447</v>
      </c>
      <c r="L3487" s="1" t="str">
        <f>IF(ISBLANK(Table2[[#This Row],[Status]]), "No Data Entered", IFERROR(Table2[[#This Row],[Status]], "No Data Entered"))</f>
        <v>Ongoing</v>
      </c>
    </row>
    <row r="3488" spans="1:12" x14ac:dyDescent="0.3">
      <c r="A3488" s="1" t="str">
        <f>Table2[[#This Row],[Product_ID]]</f>
        <v>PRO6541</v>
      </c>
      <c r="B3488" s="1" t="str">
        <f>Table2[[#This Row],[Customer_ID]]</f>
        <v>CUST54121</v>
      </c>
      <c r="C3488" s="14" t="str">
        <f>Table2[[#This Row],[Date]]</f>
        <v>24/09/2024</v>
      </c>
      <c r="D3488" s="1" t="str">
        <f>TRIM(PROPER(Table2[[#This Row],[Product_Name]]))</f>
        <v>Smartphone</v>
      </c>
      <c r="E3488" s="1" t="str">
        <f>TRIM(PROPER(Table2[[#This Row],[Country]]))</f>
        <v>Brazil</v>
      </c>
      <c r="F3488" s="1" t="str">
        <f>TRIM(PROPER(Table2[[#This Row],[Category]]))</f>
        <v>Wearables</v>
      </c>
      <c r="G3488" s="1" t="str">
        <f>TRIM(PROPER(Table2[[#This Row],[Brand]]))</f>
        <v>Asus</v>
      </c>
      <c r="H3488" s="1">
        <f>Table2[[#This Row],[Supplier_ID]]</f>
        <v>1084</v>
      </c>
      <c r="I3488" s="1">
        <f>Table2[[#This Row],[Market_Price]]</f>
        <v>1356.63</v>
      </c>
      <c r="J3488" s="1">
        <f>Table2[[#This Row],[Selling_Price]]</f>
        <v>1901.34</v>
      </c>
      <c r="K3488" s="1">
        <f>Table2[[#This Row],[Quantity]]</f>
        <v>244</v>
      </c>
      <c r="L3488" s="1" t="str">
        <f>IF(ISBLANK(Table2[[#This Row],[Status]]), "No Data Entered", IFERROR(Table2[[#This Row],[Status]], "No Data Entered"))</f>
        <v>Ongoing</v>
      </c>
    </row>
    <row r="3489" spans="1:12" x14ac:dyDescent="0.3">
      <c r="A3489" s="1" t="str">
        <f>Table2[[#This Row],[Product_ID]]</f>
        <v>PRO5798</v>
      </c>
      <c r="B3489" s="1" t="str">
        <f>Table2[[#This Row],[Customer_ID]]</f>
        <v>CUST54220</v>
      </c>
      <c r="C3489" s="14" t="str">
        <f>Table2[[#This Row],[Date]]</f>
        <v>18/02/2020</v>
      </c>
      <c r="D3489" s="1" t="str">
        <f>TRIM(PROPER(Table2[[#This Row],[Product_Name]]))</f>
        <v>Smartphone</v>
      </c>
      <c r="E3489" s="1" t="str">
        <f>TRIM(PROPER(Table2[[#This Row],[Country]]))</f>
        <v>Japan</v>
      </c>
      <c r="F3489" s="1" t="str">
        <f>TRIM(PROPER(Table2[[#This Row],[Category]]))</f>
        <v>Wearables</v>
      </c>
      <c r="G3489" s="1" t="str">
        <f>TRIM(PROPER(Table2[[#This Row],[Brand]]))</f>
        <v>Logitech</v>
      </c>
      <c r="H3489" s="1">
        <f>Table2[[#This Row],[Supplier_ID]]</f>
        <v>1099</v>
      </c>
      <c r="I3489" s="1">
        <f>Table2[[#This Row],[Market_Price]]</f>
        <v>418.6</v>
      </c>
      <c r="J3489" s="1">
        <f>Table2[[#This Row],[Selling_Price]]</f>
        <v>650.74</v>
      </c>
      <c r="K3489" s="1">
        <f>Table2[[#This Row],[Quantity]]</f>
        <v>380</v>
      </c>
      <c r="L3489" s="1" t="str">
        <f>IF(ISBLANK(Table2[[#This Row],[Status]]), "No Data Entered", IFERROR(Table2[[#This Row],[Status]], "No Data Entered"))</f>
        <v>Ongoing</v>
      </c>
    </row>
    <row r="3490" spans="1:12" x14ac:dyDescent="0.3">
      <c r="A3490" s="1" t="str">
        <f>Table2[[#This Row],[Product_ID]]</f>
        <v>PRO4712</v>
      </c>
      <c r="B3490" s="1" t="str">
        <f>Table2[[#This Row],[Customer_ID]]</f>
        <v>CUST54242</v>
      </c>
      <c r="C3490" s="14" t="str">
        <f>Table2[[#This Row],[Date]]</f>
        <v>17/05/2025</v>
      </c>
      <c r="D3490" s="1" t="str">
        <f>TRIM(PROPER(Table2[[#This Row],[Product_Name]]))</f>
        <v>Smartwatch</v>
      </c>
      <c r="E3490" s="1" t="str">
        <f>TRIM(PROPER(Table2[[#This Row],[Country]]))</f>
        <v>Japan</v>
      </c>
      <c r="F3490" s="1" t="str">
        <f>TRIM(PROPER(Table2[[#This Row],[Category]]))</f>
        <v>Computers</v>
      </c>
      <c r="G3490" s="1" t="str">
        <f>TRIM(PROPER(Table2[[#This Row],[Brand]]))</f>
        <v>Samsung</v>
      </c>
      <c r="H3490" s="1">
        <f>Table2[[#This Row],[Supplier_ID]]</f>
        <v>1063</v>
      </c>
      <c r="I3490" s="1">
        <f>Table2[[#This Row],[Market_Price]]</f>
        <v>1631.37</v>
      </c>
      <c r="J3490" s="1">
        <f>Table2[[#This Row],[Selling_Price]]</f>
        <v>2330.19</v>
      </c>
      <c r="K3490" s="1">
        <f>Table2[[#This Row],[Quantity]]</f>
        <v>496</v>
      </c>
      <c r="L3490" s="1" t="str">
        <f>IF(ISBLANK(Table2[[#This Row],[Status]]), "No Data Entered", IFERROR(Table2[[#This Row],[Status]], "No Data Entered"))</f>
        <v>Ongoing</v>
      </c>
    </row>
    <row r="3491" spans="1:12" x14ac:dyDescent="0.3">
      <c r="A3491" s="1" t="str">
        <f>Table2[[#This Row],[Product_ID]]</f>
        <v>PRO8074</v>
      </c>
      <c r="B3491" s="1" t="str">
        <f>Table2[[#This Row],[Customer_ID]]</f>
        <v>CUST54259</v>
      </c>
      <c r="C3491" s="14" t="str">
        <f>Table2[[#This Row],[Date]]</f>
        <v>08/05/2022</v>
      </c>
      <c r="D3491" s="1" t="str">
        <f>TRIM(PROPER(Table2[[#This Row],[Product_Name]]))</f>
        <v>Headphones</v>
      </c>
      <c r="E3491" s="1" t="str">
        <f>TRIM(PROPER(Table2[[#This Row],[Country]]))</f>
        <v>Usa</v>
      </c>
      <c r="F3491" s="1" t="str">
        <f>TRIM(PROPER(Table2[[#This Row],[Category]]))</f>
        <v>Electronics</v>
      </c>
      <c r="G3491" s="1" t="str">
        <f>TRIM(PROPER(Table2[[#This Row],[Brand]]))</f>
        <v>Samsung</v>
      </c>
      <c r="H3491" s="1">
        <f>Table2[[#This Row],[Supplier_ID]]</f>
        <v>1052</v>
      </c>
      <c r="I3491" s="1">
        <f>Table2[[#This Row],[Market_Price]]</f>
        <v>1760</v>
      </c>
      <c r="J3491" s="1">
        <f>Table2[[#This Row],[Selling_Price]]</f>
        <v>1944.23</v>
      </c>
      <c r="K3491" s="1">
        <f>Table2[[#This Row],[Quantity]]</f>
        <v>318</v>
      </c>
      <c r="L3491" s="1" t="str">
        <f>IF(ISBLANK(Table2[[#This Row],[Status]]), "No Data Entered", IFERROR(Table2[[#This Row],[Status]], "No Data Entered"))</f>
        <v>Ongoing</v>
      </c>
    </row>
    <row r="3492" spans="1:12" x14ac:dyDescent="0.3">
      <c r="A3492" s="1" t="str">
        <f>Table2[[#This Row],[Product_ID]]</f>
        <v>PRO2478</v>
      </c>
      <c r="B3492" s="1" t="str">
        <f>Table2[[#This Row],[Customer_ID]]</f>
        <v>CUST54348</v>
      </c>
      <c r="C3492" s="14" t="str">
        <f>Table2[[#This Row],[Date]]</f>
        <v>15/10/2025</v>
      </c>
      <c r="D3492" s="1" t="str">
        <f>TRIM(PROPER(Table2[[#This Row],[Product_Name]]))</f>
        <v>Mouse</v>
      </c>
      <c r="E3492" s="1" t="str">
        <f>TRIM(PROPER(Table2[[#This Row],[Country]]))</f>
        <v>Usa</v>
      </c>
      <c r="F3492" s="1" t="str">
        <f>TRIM(PROPER(Table2[[#This Row],[Category]]))</f>
        <v>Computers</v>
      </c>
      <c r="G3492" s="1" t="str">
        <f>TRIM(PROPER(Table2[[#This Row],[Brand]]))</f>
        <v>Sony</v>
      </c>
      <c r="H3492" s="1">
        <f>Table2[[#This Row],[Supplier_ID]]</f>
        <v>1026</v>
      </c>
      <c r="I3492" s="1">
        <f>Table2[[#This Row],[Market_Price]]</f>
        <v>1421.91</v>
      </c>
      <c r="J3492" s="1">
        <f>Table2[[#This Row],[Selling_Price]]</f>
        <v>2430.3200000000002</v>
      </c>
      <c r="K3492" s="1">
        <f>Table2[[#This Row],[Quantity]]</f>
        <v>193</v>
      </c>
      <c r="L3492" s="1" t="str">
        <f>IF(ISBLANK(Table2[[#This Row],[Status]]), "No Data Entered", IFERROR(Table2[[#This Row],[Status]], "No Data Entered"))</f>
        <v>Ongoing</v>
      </c>
    </row>
    <row r="3493" spans="1:12" x14ac:dyDescent="0.3">
      <c r="A3493" s="1" t="str">
        <f>Table2[[#This Row],[Product_ID]]</f>
        <v>PRO7238</v>
      </c>
      <c r="B3493" s="1" t="str">
        <f>Table2[[#This Row],[Customer_ID]]</f>
        <v>CUST54357</v>
      </c>
      <c r="C3493" s="14" t="str">
        <f>Table2[[#This Row],[Date]]</f>
        <v>13/11/2020</v>
      </c>
      <c r="D3493" s="1" t="str">
        <f>TRIM(PROPER(Table2[[#This Row],[Product_Name]]))</f>
        <v>Tablet</v>
      </c>
      <c r="E3493" s="1" t="str">
        <f>TRIM(PROPER(Table2[[#This Row],[Country]]))</f>
        <v>Usa</v>
      </c>
      <c r="F3493" s="1" t="str">
        <f>TRIM(PROPER(Table2[[#This Row],[Category]]))</f>
        <v>Office Supplies</v>
      </c>
      <c r="G3493" s="1" t="str">
        <f>TRIM(PROPER(Table2[[#This Row],[Brand]]))</f>
        <v>Lenovo</v>
      </c>
      <c r="H3493" s="1">
        <f>Table2[[#This Row],[Supplier_ID]]</f>
        <v>1077</v>
      </c>
      <c r="I3493" s="1">
        <f>Table2[[#This Row],[Market_Price]]</f>
        <v>181.55</v>
      </c>
      <c r="J3493" s="1">
        <f>Table2[[#This Row],[Selling_Price]]</f>
        <v>227.32</v>
      </c>
      <c r="K3493" s="1">
        <f>Table2[[#This Row],[Quantity]]</f>
        <v>435</v>
      </c>
      <c r="L3493" s="1" t="str">
        <f>IF(ISBLANK(Table2[[#This Row],[Status]]), "No Data Entered", IFERROR(Table2[[#This Row],[Status]], "No Data Entered"))</f>
        <v>Ongoing</v>
      </c>
    </row>
    <row r="3494" spans="1:12" x14ac:dyDescent="0.3">
      <c r="A3494" s="1" t="str">
        <f>Table2[[#This Row],[Product_ID]]</f>
        <v>PRO5962</v>
      </c>
      <c r="B3494" s="1" t="str">
        <f>Table2[[#This Row],[Customer_ID]]</f>
        <v>CUST54464</v>
      </c>
      <c r="C3494" s="14" t="str">
        <f>Table2[[#This Row],[Date]]</f>
        <v>26/07/2024</v>
      </c>
      <c r="D3494" s="1" t="str">
        <f>TRIM(PROPER(Table2[[#This Row],[Product_Name]]))</f>
        <v>Headphones</v>
      </c>
      <c r="E3494" s="1" t="str">
        <f>TRIM(PROPER(Table2[[#This Row],[Country]]))</f>
        <v>Usa</v>
      </c>
      <c r="F3494" s="1" t="str">
        <f>TRIM(PROPER(Table2[[#This Row],[Category]]))</f>
        <v>Electronics</v>
      </c>
      <c r="G3494" s="1" t="str">
        <f>TRIM(PROPER(Table2[[#This Row],[Brand]]))</f>
        <v>Microsoft</v>
      </c>
      <c r="H3494" s="1">
        <f>Table2[[#This Row],[Supplier_ID]]</f>
        <v>1032</v>
      </c>
      <c r="I3494" s="1">
        <f>Table2[[#This Row],[Market_Price]]</f>
        <v>1507.05</v>
      </c>
      <c r="J3494" s="1">
        <f>Table2[[#This Row],[Selling_Price]]</f>
        <v>2911.65</v>
      </c>
      <c r="K3494" s="1">
        <f>Table2[[#This Row],[Quantity]]</f>
        <v>85</v>
      </c>
      <c r="L3494" s="1" t="str">
        <f>IF(ISBLANK(Table2[[#This Row],[Status]]), "No Data Entered", IFERROR(Table2[[#This Row],[Status]], "No Data Entered"))</f>
        <v>Ongoing</v>
      </c>
    </row>
    <row r="3495" spans="1:12" x14ac:dyDescent="0.3">
      <c r="A3495" s="1" t="str">
        <f>Table2[[#This Row],[Product_ID]]</f>
        <v>PRO5040</v>
      </c>
      <c r="B3495" s="1" t="str">
        <f>Table2[[#This Row],[Customer_ID]]</f>
        <v>CUST54472</v>
      </c>
      <c r="C3495" s="14" t="str">
        <f>Table2[[#This Row],[Date]]</f>
        <v>23/12/2023</v>
      </c>
      <c r="D3495" s="1" t="str">
        <f>TRIM(PROPER(Table2[[#This Row],[Product_Name]]))</f>
        <v>Headphones</v>
      </c>
      <c r="E3495" s="1" t="str">
        <f>TRIM(PROPER(Table2[[#This Row],[Country]]))</f>
        <v>Australia</v>
      </c>
      <c r="F3495" s="1" t="str">
        <f>TRIM(PROPER(Table2[[#This Row],[Category]]))</f>
        <v>Accessories</v>
      </c>
      <c r="G3495" s="1" t="str">
        <f>TRIM(PROPER(Table2[[#This Row],[Brand]]))</f>
        <v>Logitech</v>
      </c>
      <c r="H3495" s="1">
        <f>Table2[[#This Row],[Supplier_ID]]</f>
        <v>1076</v>
      </c>
      <c r="I3495" s="1">
        <f>Table2[[#This Row],[Market_Price]]</f>
        <v>69.84</v>
      </c>
      <c r="J3495" s="1">
        <f>Table2[[#This Row],[Selling_Price]]</f>
        <v>127.77</v>
      </c>
      <c r="K3495" s="1">
        <f>Table2[[#This Row],[Quantity]]</f>
        <v>33</v>
      </c>
      <c r="L3495" s="1" t="str">
        <f>IF(ISBLANK(Table2[[#This Row],[Status]]), "No Data Entered", IFERROR(Table2[[#This Row],[Status]], "No Data Entered"))</f>
        <v>Ongoing</v>
      </c>
    </row>
    <row r="3496" spans="1:12" x14ac:dyDescent="0.3">
      <c r="A3496" s="1" t="str">
        <f>Table2[[#This Row],[Product_ID]]</f>
        <v>PRO5946</v>
      </c>
      <c r="B3496" s="1" t="str">
        <f>Table2[[#This Row],[Customer_ID]]</f>
        <v>CUST54693</v>
      </c>
      <c r="C3496" s="14" t="str">
        <f>Table2[[#This Row],[Date]]</f>
        <v>11/05/2025</v>
      </c>
      <c r="D3496" s="1" t="str">
        <f>TRIM(PROPER(Table2[[#This Row],[Product_Name]]))</f>
        <v>Smartwatch</v>
      </c>
      <c r="E3496" s="1" t="str">
        <f>TRIM(PROPER(Table2[[#This Row],[Country]]))</f>
        <v>Australia</v>
      </c>
      <c r="F3496" s="1" t="str">
        <f>TRIM(PROPER(Table2[[#This Row],[Category]]))</f>
        <v>Computers</v>
      </c>
      <c r="G3496" s="1" t="str">
        <f>TRIM(PROPER(Table2[[#This Row],[Brand]]))</f>
        <v>Hp</v>
      </c>
      <c r="H3496" s="1">
        <f>Table2[[#This Row],[Supplier_ID]]</f>
        <v>1088</v>
      </c>
      <c r="I3496" s="1">
        <f>Table2[[#This Row],[Market_Price]]</f>
        <v>1572.96</v>
      </c>
      <c r="J3496" s="1">
        <f>Table2[[#This Row],[Selling_Price]]</f>
        <v>2738.7</v>
      </c>
      <c r="K3496" s="1">
        <f>Table2[[#This Row],[Quantity]]</f>
        <v>387</v>
      </c>
      <c r="L3496" s="1" t="str">
        <f>IF(ISBLANK(Table2[[#This Row],[Status]]), "No Data Entered", IFERROR(Table2[[#This Row],[Status]], "No Data Entered"))</f>
        <v>Ongoing</v>
      </c>
    </row>
    <row r="3497" spans="1:12" x14ac:dyDescent="0.3">
      <c r="A3497" s="1" t="str">
        <f>Table2[[#This Row],[Product_ID]]</f>
        <v>PRO3426</v>
      </c>
      <c r="B3497" s="1" t="str">
        <f>Table2[[#This Row],[Customer_ID]]</f>
        <v>CUST54785</v>
      </c>
      <c r="C3497" s="14" t="str">
        <f>Table2[[#This Row],[Date]]</f>
        <v>01/10/2021</v>
      </c>
      <c r="D3497" s="1" t="str">
        <f>TRIM(PROPER(Table2[[#This Row],[Product_Name]]))</f>
        <v>Laptop</v>
      </c>
      <c r="E3497" s="1" t="str">
        <f>TRIM(PROPER(Table2[[#This Row],[Country]]))</f>
        <v>Usa</v>
      </c>
      <c r="F3497" s="1" t="str">
        <f>TRIM(PROPER(Table2[[#This Row],[Category]]))</f>
        <v>Electronics</v>
      </c>
      <c r="G3497" s="1" t="str">
        <f>TRIM(PROPER(Table2[[#This Row],[Brand]]))</f>
        <v>Logitech</v>
      </c>
      <c r="H3497" s="1">
        <f>Table2[[#This Row],[Supplier_ID]]</f>
        <v>1002</v>
      </c>
      <c r="I3497" s="1">
        <f>Table2[[#This Row],[Market_Price]]</f>
        <v>1541.7</v>
      </c>
      <c r="J3497" s="1">
        <f>Table2[[#This Row],[Selling_Price]]</f>
        <v>2378.7399999999998</v>
      </c>
      <c r="K3497" s="1">
        <f>Table2[[#This Row],[Quantity]]</f>
        <v>41</v>
      </c>
      <c r="L3497" s="1" t="str">
        <f>IF(ISBLANK(Table2[[#This Row],[Status]]), "No Data Entered", IFERROR(Table2[[#This Row],[Status]], "No Data Entered"))</f>
        <v>Ongoing</v>
      </c>
    </row>
    <row r="3498" spans="1:12" x14ac:dyDescent="0.3">
      <c r="A3498" s="1" t="str">
        <f>Table2[[#This Row],[Product_ID]]</f>
        <v>PRO1917</v>
      </c>
      <c r="B3498" s="1" t="str">
        <f>Table2[[#This Row],[Customer_ID]]</f>
        <v>CUST54837</v>
      </c>
      <c r="C3498" s="14" t="str">
        <f>Table2[[#This Row],[Date]]</f>
        <v>23/11/2023</v>
      </c>
      <c r="D3498" s="1" t="str">
        <f>TRIM(PROPER(Table2[[#This Row],[Product_Name]]))</f>
        <v>Printer</v>
      </c>
      <c r="E3498" s="1" t="str">
        <f>TRIM(PROPER(Table2[[#This Row],[Country]]))</f>
        <v>Brazil</v>
      </c>
      <c r="F3498" s="1" t="str">
        <f>TRIM(PROPER(Table2[[#This Row],[Category]]))</f>
        <v>Electronics</v>
      </c>
      <c r="G3498" s="1" t="str">
        <f>TRIM(PROPER(Table2[[#This Row],[Brand]]))</f>
        <v>Canon</v>
      </c>
      <c r="H3498" s="1">
        <f>Table2[[#This Row],[Supplier_ID]]</f>
        <v>1017</v>
      </c>
      <c r="I3498" s="1">
        <f>Table2[[#This Row],[Market_Price]]</f>
        <v>1161.93</v>
      </c>
      <c r="J3498" s="1">
        <f>Table2[[#This Row],[Selling_Price]]</f>
        <v>1977.65</v>
      </c>
      <c r="K3498" s="1">
        <f>Table2[[#This Row],[Quantity]]</f>
        <v>285</v>
      </c>
      <c r="L3498" s="1" t="str">
        <f>IF(ISBLANK(Table2[[#This Row],[Status]]), "No Data Entered", IFERROR(Table2[[#This Row],[Status]], "No Data Entered"))</f>
        <v>Ongoing</v>
      </c>
    </row>
    <row r="3499" spans="1:12" x14ac:dyDescent="0.3">
      <c r="A3499" s="1" t="str">
        <f>Table2[[#This Row],[Product_ID]]</f>
        <v>PRO7797</v>
      </c>
      <c r="B3499" s="1" t="str">
        <f>Table2[[#This Row],[Customer_ID]]</f>
        <v>CUST54851</v>
      </c>
      <c r="C3499" s="14" t="str">
        <f>Table2[[#This Row],[Date]]</f>
        <v>03/05/2025</v>
      </c>
      <c r="D3499" s="1" t="str">
        <f>TRIM(PROPER(Table2[[#This Row],[Product_Name]]))</f>
        <v>Mouse</v>
      </c>
      <c r="E3499" s="1" t="str">
        <f>TRIM(PROPER(Table2[[#This Row],[Country]]))</f>
        <v>Brazil</v>
      </c>
      <c r="F3499" s="1" t="str">
        <f>TRIM(PROPER(Table2[[#This Row],[Category]]))</f>
        <v>Wearables</v>
      </c>
      <c r="G3499" s="1" t="str">
        <f>TRIM(PROPER(Table2[[#This Row],[Brand]]))</f>
        <v>Canon</v>
      </c>
      <c r="H3499" s="1">
        <f>Table2[[#This Row],[Supplier_ID]]</f>
        <v>1015</v>
      </c>
      <c r="I3499" s="1">
        <f>Table2[[#This Row],[Market_Price]]</f>
        <v>1277.3900000000001</v>
      </c>
      <c r="J3499" s="1">
        <f>Table2[[#This Row],[Selling_Price]]</f>
        <v>1575.21</v>
      </c>
      <c r="K3499" s="1">
        <f>Table2[[#This Row],[Quantity]]</f>
        <v>123</v>
      </c>
      <c r="L3499" s="1" t="str">
        <f>IF(ISBLANK(Table2[[#This Row],[Status]]), "No Data Entered", IFERROR(Table2[[#This Row],[Status]], "No Data Entered"))</f>
        <v>Ongoing</v>
      </c>
    </row>
    <row r="3500" spans="1:12" x14ac:dyDescent="0.3">
      <c r="A3500" s="1" t="str">
        <f>Table2[[#This Row],[Product_ID]]</f>
        <v>PRO4077</v>
      </c>
      <c r="B3500" s="1" t="str">
        <f>Table2[[#This Row],[Customer_ID]]</f>
        <v>CUST54920</v>
      </c>
      <c r="C3500" s="14" t="str">
        <f>Table2[[#This Row],[Date]]</f>
        <v>09/08/2025</v>
      </c>
      <c r="D3500" s="1" t="str">
        <f>TRIM(PROPER(Table2[[#This Row],[Product_Name]]))</f>
        <v>Laptop</v>
      </c>
      <c r="E3500" s="1" t="str">
        <f>TRIM(PROPER(Table2[[#This Row],[Country]]))</f>
        <v>France</v>
      </c>
      <c r="F3500" s="1" t="str">
        <f>TRIM(PROPER(Table2[[#This Row],[Category]]))</f>
        <v>Office Supplies</v>
      </c>
      <c r="G3500" s="1" t="str">
        <f>TRIM(PROPER(Table2[[#This Row],[Brand]]))</f>
        <v>Dell</v>
      </c>
      <c r="H3500" s="1">
        <f>Table2[[#This Row],[Supplier_ID]]</f>
        <v>1011</v>
      </c>
      <c r="I3500" s="1">
        <f>Table2[[#This Row],[Market_Price]]</f>
        <v>1686.65</v>
      </c>
      <c r="J3500" s="1">
        <f>Table2[[#This Row],[Selling_Price]]</f>
        <v>2013.69</v>
      </c>
      <c r="K3500" s="1">
        <f>Table2[[#This Row],[Quantity]]</f>
        <v>444</v>
      </c>
      <c r="L3500" s="1" t="str">
        <f>IF(ISBLANK(Table2[[#This Row],[Status]]), "No Data Entered", IFERROR(Table2[[#This Row],[Status]], "No Data Entered"))</f>
        <v>Ongoing</v>
      </c>
    </row>
    <row r="3501" spans="1:12" x14ac:dyDescent="0.3">
      <c r="A3501" s="1" t="str">
        <f>Table2[[#This Row],[Product_ID]]</f>
        <v>PRO8144</v>
      </c>
      <c r="B3501" s="1" t="str">
        <f>Table2[[#This Row],[Customer_ID]]</f>
        <v>CUST54945</v>
      </c>
      <c r="C3501" s="14" t="str">
        <f>Table2[[#This Row],[Date]]</f>
        <v>24/09/2022</v>
      </c>
      <c r="D3501" s="1" t="str">
        <f>TRIM(PROPER(Table2[[#This Row],[Product_Name]]))</f>
        <v>Smartphone</v>
      </c>
      <c r="E3501" s="1" t="str">
        <f>TRIM(PROPER(Table2[[#This Row],[Country]]))</f>
        <v>China</v>
      </c>
      <c r="F3501" s="1" t="str">
        <f>TRIM(PROPER(Table2[[#This Row],[Category]]))</f>
        <v>Wearables</v>
      </c>
      <c r="G3501" s="1" t="str">
        <f>TRIM(PROPER(Table2[[#This Row],[Brand]]))</f>
        <v>Lenovo</v>
      </c>
      <c r="H3501" s="1">
        <f>Table2[[#This Row],[Supplier_ID]]</f>
        <v>1059</v>
      </c>
      <c r="I3501" s="1">
        <f>Table2[[#This Row],[Market_Price]]</f>
        <v>556.80999999999995</v>
      </c>
      <c r="J3501" s="1">
        <f>Table2[[#This Row],[Selling_Price]]</f>
        <v>1026.83</v>
      </c>
      <c r="K3501" s="1">
        <f>Table2[[#This Row],[Quantity]]</f>
        <v>76</v>
      </c>
      <c r="L3501" s="1" t="str">
        <f>IF(ISBLANK(Table2[[#This Row],[Status]]), "No Data Entered", IFERROR(Table2[[#This Row],[Status]], "No Data Entered"))</f>
        <v>Ongoing</v>
      </c>
    </row>
    <row r="3502" spans="1:12" x14ac:dyDescent="0.3">
      <c r="A3502" s="1" t="str">
        <f>Table2[[#This Row],[Product_ID]]</f>
        <v>PRO6602</v>
      </c>
      <c r="B3502" s="1" t="str">
        <f>Table2[[#This Row],[Customer_ID]]</f>
        <v>CUST55016</v>
      </c>
      <c r="C3502" s="14" t="str">
        <f>Table2[[#This Row],[Date]]</f>
        <v>21/02/2021</v>
      </c>
      <c r="D3502" s="1" t="str">
        <f>TRIM(PROPER(Table2[[#This Row],[Product_Name]]))</f>
        <v>Keyboard</v>
      </c>
      <c r="E3502" s="1" t="str">
        <f>TRIM(PROPER(Table2[[#This Row],[Country]]))</f>
        <v>France</v>
      </c>
      <c r="F3502" s="1" t="str">
        <f>TRIM(PROPER(Table2[[#This Row],[Category]]))</f>
        <v>Office Supplies</v>
      </c>
      <c r="G3502" s="1" t="str">
        <f>TRIM(PROPER(Table2[[#This Row],[Brand]]))</f>
        <v>Asus</v>
      </c>
      <c r="H3502" s="1">
        <f>Table2[[#This Row],[Supplier_ID]]</f>
        <v>1063</v>
      </c>
      <c r="I3502" s="1">
        <f>Table2[[#This Row],[Market_Price]]</f>
        <v>1633.2</v>
      </c>
      <c r="J3502" s="1">
        <f>Table2[[#This Row],[Selling_Price]]</f>
        <v>2327.66</v>
      </c>
      <c r="K3502" s="1">
        <f>Table2[[#This Row],[Quantity]]</f>
        <v>164</v>
      </c>
      <c r="L3502" s="1" t="str">
        <f>IF(ISBLANK(Table2[[#This Row],[Status]]), "No Data Entered", IFERROR(Table2[[#This Row],[Status]], "No Data Entered"))</f>
        <v>Ongoing</v>
      </c>
    </row>
    <row r="3503" spans="1:12" x14ac:dyDescent="0.3">
      <c r="A3503" s="1" t="str">
        <f>Table2[[#This Row],[Product_ID]]</f>
        <v>PRO4097</v>
      </c>
      <c r="B3503" s="1" t="str">
        <f>Table2[[#This Row],[Customer_ID]]</f>
        <v>CUST55130</v>
      </c>
      <c r="C3503" s="14" t="str">
        <f>Table2[[#This Row],[Date]]</f>
        <v>09/06/2024</v>
      </c>
      <c r="D3503" s="1" t="str">
        <f>TRIM(PROPER(Table2[[#This Row],[Product_Name]]))</f>
        <v>Headphones</v>
      </c>
      <c r="E3503" s="1" t="str">
        <f>TRIM(PROPER(Table2[[#This Row],[Country]]))</f>
        <v>Japan</v>
      </c>
      <c r="F3503" s="1" t="str">
        <f>TRIM(PROPER(Table2[[#This Row],[Category]]))</f>
        <v>Wearables</v>
      </c>
      <c r="G3503" s="1" t="str">
        <f>TRIM(PROPER(Table2[[#This Row],[Brand]]))</f>
        <v>Hp</v>
      </c>
      <c r="H3503" s="1">
        <f>Table2[[#This Row],[Supplier_ID]]</f>
        <v>1084</v>
      </c>
      <c r="I3503" s="1">
        <f>Table2[[#This Row],[Market_Price]]</f>
        <v>796.09</v>
      </c>
      <c r="J3503" s="1">
        <f>Table2[[#This Row],[Selling_Price]]</f>
        <v>1315.14</v>
      </c>
      <c r="K3503" s="1">
        <f>Table2[[#This Row],[Quantity]]</f>
        <v>393</v>
      </c>
      <c r="L3503" s="1" t="str">
        <f>IF(ISBLANK(Table2[[#This Row],[Status]]), "No Data Entered", IFERROR(Table2[[#This Row],[Status]], "No Data Entered"))</f>
        <v>Ongoing</v>
      </c>
    </row>
    <row r="3504" spans="1:12" x14ac:dyDescent="0.3">
      <c r="A3504" s="1" t="str">
        <f>Table2[[#This Row],[Product_ID]]</f>
        <v>PRO5529</v>
      </c>
      <c r="B3504" s="1" t="str">
        <f>Table2[[#This Row],[Customer_ID]]</f>
        <v>CUST55431</v>
      </c>
      <c r="C3504" s="14" t="str">
        <f>Table2[[#This Row],[Date]]</f>
        <v>27/10/2025</v>
      </c>
      <c r="D3504" s="1" t="str">
        <f>TRIM(PROPER(Table2[[#This Row],[Product_Name]]))</f>
        <v>Headphones</v>
      </c>
      <c r="E3504" s="1" t="str">
        <f>TRIM(PROPER(Table2[[#This Row],[Country]]))</f>
        <v>China</v>
      </c>
      <c r="F3504" s="1" t="str">
        <f>TRIM(PROPER(Table2[[#This Row],[Category]]))</f>
        <v>Office Supplies</v>
      </c>
      <c r="G3504" s="1" t="str">
        <f>TRIM(PROPER(Table2[[#This Row],[Brand]]))</f>
        <v>Hp</v>
      </c>
      <c r="H3504" s="1">
        <f>Table2[[#This Row],[Supplier_ID]]</f>
        <v>1016</v>
      </c>
      <c r="I3504" s="1">
        <f>Table2[[#This Row],[Market_Price]]</f>
        <v>692.78</v>
      </c>
      <c r="J3504" s="1">
        <f>Table2[[#This Row],[Selling_Price]]</f>
        <v>1191.77</v>
      </c>
      <c r="K3504" s="1">
        <f>Table2[[#This Row],[Quantity]]</f>
        <v>390</v>
      </c>
      <c r="L3504" s="1" t="str">
        <f>IF(ISBLANK(Table2[[#This Row],[Status]]), "No Data Entered", IFERROR(Table2[[#This Row],[Status]], "No Data Entered"))</f>
        <v>Ongoing</v>
      </c>
    </row>
    <row r="3505" spans="1:12" x14ac:dyDescent="0.3">
      <c r="A3505" s="1" t="str">
        <f>Table2[[#This Row],[Product_ID]]</f>
        <v>PRO8114</v>
      </c>
      <c r="B3505" s="1" t="str">
        <f>Table2[[#This Row],[Customer_ID]]</f>
        <v>CUST55483</v>
      </c>
      <c r="C3505" s="14" t="str">
        <f>Table2[[#This Row],[Date]]</f>
        <v>01/07/2024</v>
      </c>
      <c r="D3505" s="1" t="str">
        <f>TRIM(PROPER(Table2[[#This Row],[Product_Name]]))</f>
        <v>Camera</v>
      </c>
      <c r="E3505" s="1" t="str">
        <f>TRIM(PROPER(Table2[[#This Row],[Country]]))</f>
        <v>Brazil</v>
      </c>
      <c r="F3505" s="1" t="str">
        <f>TRIM(PROPER(Table2[[#This Row],[Category]]))</f>
        <v>Office Supplies</v>
      </c>
      <c r="G3505" s="1" t="str">
        <f>TRIM(PROPER(Table2[[#This Row],[Brand]]))</f>
        <v>Dell</v>
      </c>
      <c r="H3505" s="1">
        <f>Table2[[#This Row],[Supplier_ID]]</f>
        <v>1093</v>
      </c>
      <c r="I3505" s="1">
        <f>Table2[[#This Row],[Market_Price]]</f>
        <v>1191.29</v>
      </c>
      <c r="J3505" s="1">
        <f>Table2[[#This Row],[Selling_Price]]</f>
        <v>1811.44</v>
      </c>
      <c r="K3505" s="1">
        <f>Table2[[#This Row],[Quantity]]</f>
        <v>187</v>
      </c>
      <c r="L3505" s="1" t="str">
        <f>IF(ISBLANK(Table2[[#This Row],[Status]]), "No Data Entered", IFERROR(Table2[[#This Row],[Status]], "No Data Entered"))</f>
        <v>Ongoing</v>
      </c>
    </row>
    <row r="3506" spans="1:12" x14ac:dyDescent="0.3">
      <c r="A3506" s="1" t="str">
        <f>Table2[[#This Row],[Product_ID]]</f>
        <v>PRO1593</v>
      </c>
      <c r="B3506" s="1" t="str">
        <f>Table2[[#This Row],[Customer_ID]]</f>
        <v>CUST55639</v>
      </c>
      <c r="C3506" s="14" t="str">
        <f>Table2[[#This Row],[Date]]</f>
        <v>18/10/2022</v>
      </c>
      <c r="D3506" s="1" t="str">
        <f>TRIM(PROPER(Table2[[#This Row],[Product_Name]]))</f>
        <v>Laptop</v>
      </c>
      <c r="E3506" s="1" t="str">
        <f>TRIM(PROPER(Table2[[#This Row],[Country]]))</f>
        <v>Brazil</v>
      </c>
      <c r="F3506" s="1" t="str">
        <f>TRIM(PROPER(Table2[[#This Row],[Category]]))</f>
        <v>Office Supplies</v>
      </c>
      <c r="G3506" s="1" t="str">
        <f>TRIM(PROPER(Table2[[#This Row],[Brand]]))</f>
        <v>Logitech</v>
      </c>
      <c r="H3506" s="1">
        <f>Table2[[#This Row],[Supplier_ID]]</f>
        <v>1011</v>
      </c>
      <c r="I3506" s="1">
        <f>Table2[[#This Row],[Market_Price]]</f>
        <v>1805.33</v>
      </c>
      <c r="J3506" s="1">
        <f>Table2[[#This Row],[Selling_Price]]</f>
        <v>3475.78</v>
      </c>
      <c r="K3506" s="1">
        <f>Table2[[#This Row],[Quantity]]</f>
        <v>364</v>
      </c>
      <c r="L3506" s="1" t="str">
        <f>IF(ISBLANK(Table2[[#This Row],[Status]]), "No Data Entered", IFERROR(Table2[[#This Row],[Status]], "No Data Entered"))</f>
        <v>Ongoing</v>
      </c>
    </row>
    <row r="3507" spans="1:12" x14ac:dyDescent="0.3">
      <c r="A3507" s="1" t="str">
        <f>Table2[[#This Row],[Product_ID]]</f>
        <v>PRO4358</v>
      </c>
      <c r="B3507" s="1" t="str">
        <f>Table2[[#This Row],[Customer_ID]]</f>
        <v>CUST55758</v>
      </c>
      <c r="C3507" s="14" t="str">
        <f>Table2[[#This Row],[Date]]</f>
        <v>10/07/2020</v>
      </c>
      <c r="D3507" s="1" t="str">
        <f>TRIM(PROPER(Table2[[#This Row],[Product_Name]]))</f>
        <v>Monitor</v>
      </c>
      <c r="E3507" s="1" t="str">
        <f>TRIM(PROPER(Table2[[#This Row],[Country]]))</f>
        <v>Brazil</v>
      </c>
      <c r="F3507" s="1" t="str">
        <f>TRIM(PROPER(Table2[[#This Row],[Category]]))</f>
        <v>Wearables</v>
      </c>
      <c r="G3507" s="1" t="str">
        <f>TRIM(PROPER(Table2[[#This Row],[Brand]]))</f>
        <v>Lenovo</v>
      </c>
      <c r="H3507" s="1">
        <f>Table2[[#This Row],[Supplier_ID]]</f>
        <v>1028</v>
      </c>
      <c r="I3507" s="1">
        <f>Table2[[#This Row],[Market_Price]]</f>
        <v>710.15</v>
      </c>
      <c r="J3507" s="1">
        <f>Table2[[#This Row],[Selling_Price]]</f>
        <v>1052.43</v>
      </c>
      <c r="K3507" s="1">
        <f>Table2[[#This Row],[Quantity]]</f>
        <v>234</v>
      </c>
      <c r="L3507" s="1" t="str">
        <f>IF(ISBLANK(Table2[[#This Row],[Status]]), "No Data Entered", IFERROR(Table2[[#This Row],[Status]], "No Data Entered"))</f>
        <v>Ongoing</v>
      </c>
    </row>
    <row r="3508" spans="1:12" x14ac:dyDescent="0.3">
      <c r="A3508" s="1" t="str">
        <f>Table2[[#This Row],[Product_ID]]</f>
        <v>PRO6044</v>
      </c>
      <c r="B3508" s="1" t="str">
        <f>Table2[[#This Row],[Customer_ID]]</f>
        <v>CUST55765</v>
      </c>
      <c r="C3508" s="14" t="str">
        <f>Table2[[#This Row],[Date]]</f>
        <v>18/10/2023</v>
      </c>
      <c r="D3508" s="1" t="str">
        <f>TRIM(PROPER(Table2[[#This Row],[Product_Name]]))</f>
        <v>Camera</v>
      </c>
      <c r="E3508" s="1" t="str">
        <f>TRIM(PROPER(Table2[[#This Row],[Country]]))</f>
        <v>France</v>
      </c>
      <c r="F3508" s="1" t="str">
        <f>TRIM(PROPER(Table2[[#This Row],[Category]]))</f>
        <v>Wearables</v>
      </c>
      <c r="G3508" s="1" t="str">
        <f>TRIM(PROPER(Table2[[#This Row],[Brand]]))</f>
        <v>Asus</v>
      </c>
      <c r="H3508" s="1">
        <f>Table2[[#This Row],[Supplier_ID]]</f>
        <v>1087</v>
      </c>
      <c r="I3508" s="1">
        <f>Table2[[#This Row],[Market_Price]]</f>
        <v>1242.6199999999999</v>
      </c>
      <c r="J3508" s="1">
        <f>Table2[[#This Row],[Selling_Price]]</f>
        <v>2046.99</v>
      </c>
      <c r="K3508" s="1">
        <f>Table2[[#This Row],[Quantity]]</f>
        <v>70</v>
      </c>
      <c r="L3508" s="1" t="str">
        <f>IF(ISBLANK(Table2[[#This Row],[Status]]), "No Data Entered", IFERROR(Table2[[#This Row],[Status]], "No Data Entered"))</f>
        <v>Ongoing</v>
      </c>
    </row>
    <row r="3509" spans="1:12" x14ac:dyDescent="0.3">
      <c r="A3509" s="1" t="str">
        <f>Table2[[#This Row],[Product_ID]]</f>
        <v>PRO3966</v>
      </c>
      <c r="B3509" s="1" t="str">
        <f>Table2[[#This Row],[Customer_ID]]</f>
        <v>CUST55825</v>
      </c>
      <c r="C3509" s="14" t="str">
        <f>Table2[[#This Row],[Date]]</f>
        <v>06/02/2021</v>
      </c>
      <c r="D3509" s="1" t="str">
        <f>TRIM(PROPER(Table2[[#This Row],[Product_Name]]))</f>
        <v>Camera</v>
      </c>
      <c r="E3509" s="1" t="str">
        <f>TRIM(PROPER(Table2[[#This Row],[Country]]))</f>
        <v>Japan</v>
      </c>
      <c r="F3509" s="1" t="str">
        <f>TRIM(PROPER(Table2[[#This Row],[Category]]))</f>
        <v>Computers</v>
      </c>
      <c r="G3509" s="1" t="str">
        <f>TRIM(PROPER(Table2[[#This Row],[Brand]]))</f>
        <v>Microsoft</v>
      </c>
      <c r="H3509" s="1">
        <f>Table2[[#This Row],[Supplier_ID]]</f>
        <v>1074</v>
      </c>
      <c r="I3509" s="1">
        <f>Table2[[#This Row],[Market_Price]]</f>
        <v>1094.17</v>
      </c>
      <c r="J3509" s="1">
        <f>Table2[[#This Row],[Selling_Price]]</f>
        <v>1571.21</v>
      </c>
      <c r="K3509" s="1">
        <f>Table2[[#This Row],[Quantity]]</f>
        <v>34</v>
      </c>
      <c r="L3509" s="1" t="str">
        <f>IF(ISBLANK(Table2[[#This Row],[Status]]), "No Data Entered", IFERROR(Table2[[#This Row],[Status]], "No Data Entered"))</f>
        <v>Ongoing</v>
      </c>
    </row>
    <row r="3510" spans="1:12" x14ac:dyDescent="0.3">
      <c r="A3510" s="1" t="str">
        <f>Table2[[#This Row],[Product_ID]]</f>
        <v>PRO2924</v>
      </c>
      <c r="B3510" s="1" t="str">
        <f>Table2[[#This Row],[Customer_ID]]</f>
        <v>CUST55877</v>
      </c>
      <c r="C3510" s="14" t="str">
        <f>Table2[[#This Row],[Date]]</f>
        <v>01/08/2020</v>
      </c>
      <c r="D3510" s="1" t="str">
        <f>TRIM(PROPER(Table2[[#This Row],[Product_Name]]))</f>
        <v>Smartwatch</v>
      </c>
      <c r="E3510" s="1" t="str">
        <f>TRIM(PROPER(Table2[[#This Row],[Country]]))</f>
        <v>Usa</v>
      </c>
      <c r="F3510" s="1" t="str">
        <f>TRIM(PROPER(Table2[[#This Row],[Category]]))</f>
        <v>Accessories</v>
      </c>
      <c r="G3510" s="1" t="str">
        <f>TRIM(PROPER(Table2[[#This Row],[Brand]]))</f>
        <v>Logitech</v>
      </c>
      <c r="H3510" s="1">
        <f>Table2[[#This Row],[Supplier_ID]]</f>
        <v>1055</v>
      </c>
      <c r="I3510" s="1">
        <f>Table2[[#This Row],[Market_Price]]</f>
        <v>1015.14</v>
      </c>
      <c r="J3510" s="1">
        <f>Table2[[#This Row],[Selling_Price]]</f>
        <v>1940.97</v>
      </c>
      <c r="K3510" s="1">
        <f>Table2[[#This Row],[Quantity]]</f>
        <v>313</v>
      </c>
      <c r="L3510" s="1" t="str">
        <f>IF(ISBLANK(Table2[[#This Row],[Status]]), "No Data Entered", IFERROR(Table2[[#This Row],[Status]], "No Data Entered"))</f>
        <v>Ongoing</v>
      </c>
    </row>
    <row r="3511" spans="1:12" x14ac:dyDescent="0.3">
      <c r="A3511" s="1" t="str">
        <f>Table2[[#This Row],[Product_ID]]</f>
        <v>PRO4379</v>
      </c>
      <c r="B3511" s="1" t="str">
        <f>Table2[[#This Row],[Customer_ID]]</f>
        <v>CUST55995</v>
      </c>
      <c r="C3511" s="14" t="str">
        <f>Table2[[#This Row],[Date]]</f>
        <v>17/05/2024</v>
      </c>
      <c r="D3511" s="1" t="str">
        <f>TRIM(PROPER(Table2[[#This Row],[Product_Name]]))</f>
        <v>Camera</v>
      </c>
      <c r="E3511" s="1" t="str">
        <f>TRIM(PROPER(Table2[[#This Row],[Country]]))</f>
        <v>Canada</v>
      </c>
      <c r="F3511" s="1" t="str">
        <f>TRIM(PROPER(Table2[[#This Row],[Category]]))</f>
        <v>Office Supplies</v>
      </c>
      <c r="G3511" s="1" t="str">
        <f>TRIM(PROPER(Table2[[#This Row],[Brand]]))</f>
        <v>Logitech</v>
      </c>
      <c r="H3511" s="1">
        <f>Table2[[#This Row],[Supplier_ID]]</f>
        <v>1062</v>
      </c>
      <c r="I3511" s="1">
        <f>Table2[[#This Row],[Market_Price]]</f>
        <v>971.79</v>
      </c>
      <c r="J3511" s="1">
        <f>Table2[[#This Row],[Selling_Price]]</f>
        <v>1381.3</v>
      </c>
      <c r="K3511" s="1">
        <f>Table2[[#This Row],[Quantity]]</f>
        <v>68</v>
      </c>
      <c r="L3511" s="1" t="str">
        <f>IF(ISBLANK(Table2[[#This Row],[Status]]), "No Data Entered", IFERROR(Table2[[#This Row],[Status]], "No Data Entered"))</f>
        <v>Ongoing</v>
      </c>
    </row>
    <row r="3512" spans="1:12" x14ac:dyDescent="0.3">
      <c r="A3512" s="1" t="str">
        <f>Table2[[#This Row],[Product_ID]]</f>
        <v>PRO7037</v>
      </c>
      <c r="B3512" s="1" t="str">
        <f>Table2[[#This Row],[Customer_ID]]</f>
        <v>CUST56063</v>
      </c>
      <c r="C3512" s="14" t="str">
        <f>Table2[[#This Row],[Date]]</f>
        <v>17/12/2023</v>
      </c>
      <c r="D3512" s="1" t="str">
        <f>TRIM(PROPER(Table2[[#This Row],[Product_Name]]))</f>
        <v>Keyboard</v>
      </c>
      <c r="E3512" s="1" t="str">
        <f>TRIM(PROPER(Table2[[#This Row],[Country]]))</f>
        <v>Brazil</v>
      </c>
      <c r="F3512" s="1" t="str">
        <f>TRIM(PROPER(Table2[[#This Row],[Category]]))</f>
        <v>Wearables</v>
      </c>
      <c r="G3512" s="1" t="str">
        <f>TRIM(PROPER(Table2[[#This Row],[Brand]]))</f>
        <v>Samsung</v>
      </c>
      <c r="H3512" s="1">
        <f>Table2[[#This Row],[Supplier_ID]]</f>
        <v>1074</v>
      </c>
      <c r="I3512" s="1">
        <f>Table2[[#This Row],[Market_Price]]</f>
        <v>1611.86</v>
      </c>
      <c r="J3512" s="1">
        <f>Table2[[#This Row],[Selling_Price]]</f>
        <v>2579.12</v>
      </c>
      <c r="K3512" s="1">
        <f>Table2[[#This Row],[Quantity]]</f>
        <v>315</v>
      </c>
      <c r="L3512" s="1" t="str">
        <f>IF(ISBLANK(Table2[[#This Row],[Status]]), "No Data Entered", IFERROR(Table2[[#This Row],[Status]], "No Data Entered"))</f>
        <v>Ongoing</v>
      </c>
    </row>
    <row r="3513" spans="1:12" x14ac:dyDescent="0.3">
      <c r="A3513" s="1" t="str">
        <f>Table2[[#This Row],[Product_ID]]</f>
        <v>PRO3390</v>
      </c>
      <c r="B3513" s="1" t="str">
        <f>Table2[[#This Row],[Customer_ID]]</f>
        <v>CUST56185</v>
      </c>
      <c r="C3513" s="14" t="str">
        <f>Table2[[#This Row],[Date]]</f>
        <v>21/07/2020</v>
      </c>
      <c r="D3513" s="1" t="str">
        <f>TRIM(PROPER(Table2[[#This Row],[Product_Name]]))</f>
        <v>Mouse</v>
      </c>
      <c r="E3513" s="1" t="str">
        <f>TRIM(PROPER(Table2[[#This Row],[Country]]))</f>
        <v>Canada</v>
      </c>
      <c r="F3513" s="1" t="str">
        <f>TRIM(PROPER(Table2[[#This Row],[Category]]))</f>
        <v>Wearables</v>
      </c>
      <c r="G3513" s="1" t="str">
        <f>TRIM(PROPER(Table2[[#This Row],[Brand]]))</f>
        <v>Canon</v>
      </c>
      <c r="H3513" s="1">
        <f>Table2[[#This Row],[Supplier_ID]]</f>
        <v>1018</v>
      </c>
      <c r="I3513" s="1">
        <f>Table2[[#This Row],[Market_Price]]</f>
        <v>990.04</v>
      </c>
      <c r="J3513" s="1">
        <f>Table2[[#This Row],[Selling_Price]]</f>
        <v>1960.02</v>
      </c>
      <c r="K3513" s="1">
        <f>Table2[[#This Row],[Quantity]]</f>
        <v>425</v>
      </c>
      <c r="L3513" s="1" t="str">
        <f>IF(ISBLANK(Table2[[#This Row],[Status]]), "No Data Entered", IFERROR(Table2[[#This Row],[Status]], "No Data Entered"))</f>
        <v>Ongoing</v>
      </c>
    </row>
    <row r="3514" spans="1:12" x14ac:dyDescent="0.3">
      <c r="A3514" s="1" t="str">
        <f>Table2[[#This Row],[Product_ID]]</f>
        <v>PRO4329</v>
      </c>
      <c r="B3514" s="1" t="str">
        <f>Table2[[#This Row],[Customer_ID]]</f>
        <v>CUST56256</v>
      </c>
      <c r="C3514" s="14" t="str">
        <f>Table2[[#This Row],[Date]]</f>
        <v>20/01/2022</v>
      </c>
      <c r="D3514" s="1" t="str">
        <f>TRIM(PROPER(Table2[[#This Row],[Product_Name]]))</f>
        <v>Monitor</v>
      </c>
      <c r="E3514" s="1" t="str">
        <f>TRIM(PROPER(Table2[[#This Row],[Country]]))</f>
        <v>Germany</v>
      </c>
      <c r="F3514" s="1" t="str">
        <f>TRIM(PROPER(Table2[[#This Row],[Category]]))</f>
        <v>Wearables</v>
      </c>
      <c r="G3514" s="1" t="str">
        <f>TRIM(PROPER(Table2[[#This Row],[Brand]]))</f>
        <v>Apple</v>
      </c>
      <c r="H3514" s="1">
        <f>Table2[[#This Row],[Supplier_ID]]</f>
        <v>1042</v>
      </c>
      <c r="I3514" s="1">
        <f>Table2[[#This Row],[Market_Price]]</f>
        <v>338.34</v>
      </c>
      <c r="J3514" s="1">
        <f>Table2[[#This Row],[Selling_Price]]</f>
        <v>399.82</v>
      </c>
      <c r="K3514" s="1">
        <f>Table2[[#This Row],[Quantity]]</f>
        <v>301</v>
      </c>
      <c r="L3514" s="1" t="str">
        <f>IF(ISBLANK(Table2[[#This Row],[Status]]), "No Data Entered", IFERROR(Table2[[#This Row],[Status]], "No Data Entered"))</f>
        <v>Ongoing</v>
      </c>
    </row>
    <row r="3515" spans="1:12" x14ac:dyDescent="0.3">
      <c r="A3515" s="1" t="str">
        <f>Table2[[#This Row],[Product_ID]]</f>
        <v>PRO4990</v>
      </c>
      <c r="B3515" s="1" t="str">
        <f>Table2[[#This Row],[Customer_ID]]</f>
        <v>CUST56324</v>
      </c>
      <c r="C3515" s="14" t="str">
        <f>Table2[[#This Row],[Date]]</f>
        <v>04/04/2022</v>
      </c>
      <c r="D3515" s="1" t="str">
        <f>TRIM(PROPER(Table2[[#This Row],[Product_Name]]))</f>
        <v>Keyboard</v>
      </c>
      <c r="E3515" s="1" t="str">
        <f>TRIM(PROPER(Table2[[#This Row],[Country]]))</f>
        <v>Australia</v>
      </c>
      <c r="F3515" s="1" t="str">
        <f>TRIM(PROPER(Table2[[#This Row],[Category]]))</f>
        <v>Accessories</v>
      </c>
      <c r="G3515" s="1" t="str">
        <f>TRIM(PROPER(Table2[[#This Row],[Brand]]))</f>
        <v>Apple</v>
      </c>
      <c r="H3515" s="1">
        <f>Table2[[#This Row],[Supplier_ID]]</f>
        <v>1078</v>
      </c>
      <c r="I3515" s="1">
        <f>Table2[[#This Row],[Market_Price]]</f>
        <v>753.09</v>
      </c>
      <c r="J3515" s="1">
        <f>Table2[[#This Row],[Selling_Price]]</f>
        <v>1453.39</v>
      </c>
      <c r="K3515" s="1">
        <f>Table2[[#This Row],[Quantity]]</f>
        <v>96</v>
      </c>
      <c r="L3515" s="1" t="str">
        <f>IF(ISBLANK(Table2[[#This Row],[Status]]), "No Data Entered", IFERROR(Table2[[#This Row],[Status]], "No Data Entered"))</f>
        <v>Ongoing</v>
      </c>
    </row>
    <row r="3516" spans="1:12" x14ac:dyDescent="0.3">
      <c r="A3516" s="1" t="str">
        <f>Table2[[#This Row],[Product_ID]]</f>
        <v>PRO8678</v>
      </c>
      <c r="B3516" s="1" t="str">
        <f>Table2[[#This Row],[Customer_ID]]</f>
        <v>CUST56325</v>
      </c>
      <c r="C3516" s="14" t="str">
        <f>Table2[[#This Row],[Date]]</f>
        <v>22/03/2024</v>
      </c>
      <c r="D3516" s="1" t="str">
        <f>TRIM(PROPER(Table2[[#This Row],[Product_Name]]))</f>
        <v>Printer</v>
      </c>
      <c r="E3516" s="1" t="str">
        <f>TRIM(PROPER(Table2[[#This Row],[Country]]))</f>
        <v>Uk</v>
      </c>
      <c r="F3516" s="1" t="str">
        <f>TRIM(PROPER(Table2[[#This Row],[Category]]))</f>
        <v>Electronics</v>
      </c>
      <c r="G3516" s="1" t="str">
        <f>TRIM(PROPER(Table2[[#This Row],[Brand]]))</f>
        <v>Sony</v>
      </c>
      <c r="H3516" s="1">
        <f>Table2[[#This Row],[Supplier_ID]]</f>
        <v>1045</v>
      </c>
      <c r="I3516" s="1">
        <f>Table2[[#This Row],[Market_Price]]</f>
        <v>1821.65</v>
      </c>
      <c r="J3516" s="1">
        <f>Table2[[#This Row],[Selling_Price]]</f>
        <v>3207.19</v>
      </c>
      <c r="K3516" s="1">
        <f>Table2[[#This Row],[Quantity]]</f>
        <v>292</v>
      </c>
      <c r="L3516" s="1" t="str">
        <f>IF(ISBLANK(Table2[[#This Row],[Status]]), "No Data Entered", IFERROR(Table2[[#This Row],[Status]], "No Data Entered"))</f>
        <v>Ongoing</v>
      </c>
    </row>
    <row r="3517" spans="1:12" x14ac:dyDescent="0.3">
      <c r="A3517" s="1" t="str">
        <f>Table2[[#This Row],[Product_ID]]</f>
        <v>PRO6949</v>
      </c>
      <c r="B3517" s="1" t="str">
        <f>Table2[[#This Row],[Customer_ID]]</f>
        <v>CUST56327</v>
      </c>
      <c r="C3517" s="14" t="str">
        <f>Table2[[#This Row],[Date]]</f>
        <v>05/03/2023</v>
      </c>
      <c r="D3517" s="1" t="str">
        <f>TRIM(PROPER(Table2[[#This Row],[Product_Name]]))</f>
        <v>Smartphone</v>
      </c>
      <c r="E3517" s="1" t="str">
        <f>TRIM(PROPER(Table2[[#This Row],[Country]]))</f>
        <v>Usa</v>
      </c>
      <c r="F3517" s="1" t="str">
        <f>TRIM(PROPER(Table2[[#This Row],[Category]]))</f>
        <v>Wearables</v>
      </c>
      <c r="G3517" s="1" t="str">
        <f>TRIM(PROPER(Table2[[#This Row],[Brand]]))</f>
        <v>Canon</v>
      </c>
      <c r="H3517" s="1">
        <f>Table2[[#This Row],[Supplier_ID]]</f>
        <v>1037</v>
      </c>
      <c r="I3517" s="1">
        <f>Table2[[#This Row],[Market_Price]]</f>
        <v>248.58</v>
      </c>
      <c r="J3517" s="1">
        <f>Table2[[#This Row],[Selling_Price]]</f>
        <v>433.03</v>
      </c>
      <c r="K3517" s="1">
        <f>Table2[[#This Row],[Quantity]]</f>
        <v>239</v>
      </c>
      <c r="L3517" s="1" t="str">
        <f>IF(ISBLANK(Table2[[#This Row],[Status]]), "No Data Entered", IFERROR(Table2[[#This Row],[Status]], "No Data Entered"))</f>
        <v>Ongoing</v>
      </c>
    </row>
    <row r="3518" spans="1:12" x14ac:dyDescent="0.3">
      <c r="A3518" s="1" t="str">
        <f>Table2[[#This Row],[Product_ID]]</f>
        <v>PRO4303</v>
      </c>
      <c r="B3518" s="1" t="str">
        <f>Table2[[#This Row],[Customer_ID]]</f>
        <v>CUST56371</v>
      </c>
      <c r="C3518" s="14" t="str">
        <f>Table2[[#This Row],[Date]]</f>
        <v>02/07/2023</v>
      </c>
      <c r="D3518" s="1" t="str">
        <f>TRIM(PROPER(Table2[[#This Row],[Product_Name]]))</f>
        <v>Laptop</v>
      </c>
      <c r="E3518" s="1" t="str">
        <f>TRIM(PROPER(Table2[[#This Row],[Country]]))</f>
        <v>France</v>
      </c>
      <c r="F3518" s="1" t="str">
        <f>TRIM(PROPER(Table2[[#This Row],[Category]]))</f>
        <v>Office Supplies</v>
      </c>
      <c r="G3518" s="1" t="str">
        <f>TRIM(PROPER(Table2[[#This Row],[Brand]]))</f>
        <v>Asus</v>
      </c>
      <c r="H3518" s="1">
        <f>Table2[[#This Row],[Supplier_ID]]</f>
        <v>1062</v>
      </c>
      <c r="I3518" s="1">
        <f>Table2[[#This Row],[Market_Price]]</f>
        <v>953.62</v>
      </c>
      <c r="J3518" s="1">
        <f>Table2[[#This Row],[Selling_Price]]</f>
        <v>1804.38</v>
      </c>
      <c r="K3518" s="1">
        <f>Table2[[#This Row],[Quantity]]</f>
        <v>12</v>
      </c>
      <c r="L3518" s="1" t="str">
        <f>IF(ISBLANK(Table2[[#This Row],[Status]]), "No Data Entered", IFERROR(Table2[[#This Row],[Status]], "No Data Entered"))</f>
        <v>Ongoing</v>
      </c>
    </row>
    <row r="3519" spans="1:12" x14ac:dyDescent="0.3">
      <c r="A3519" s="1" t="str">
        <f>Table2[[#This Row],[Product_ID]]</f>
        <v>PRO5187</v>
      </c>
      <c r="B3519" s="1" t="str">
        <f>Table2[[#This Row],[Customer_ID]]</f>
        <v>CUST56401</v>
      </c>
      <c r="C3519" s="14" t="str">
        <f>Table2[[#This Row],[Date]]</f>
        <v>27/06/2020</v>
      </c>
      <c r="D3519" s="1" t="str">
        <f>TRIM(PROPER(Table2[[#This Row],[Product_Name]]))</f>
        <v>Monitor</v>
      </c>
      <c r="E3519" s="1" t="str">
        <f>TRIM(PROPER(Table2[[#This Row],[Country]]))</f>
        <v>Usa</v>
      </c>
      <c r="F3519" s="1" t="str">
        <f>TRIM(PROPER(Table2[[#This Row],[Category]]))</f>
        <v>Wearables</v>
      </c>
      <c r="G3519" s="1" t="str">
        <f>TRIM(PROPER(Table2[[#This Row],[Brand]]))</f>
        <v>Samsung</v>
      </c>
      <c r="H3519" s="1">
        <f>Table2[[#This Row],[Supplier_ID]]</f>
        <v>1075</v>
      </c>
      <c r="I3519" s="1">
        <f>Table2[[#This Row],[Market_Price]]</f>
        <v>1013.03</v>
      </c>
      <c r="J3519" s="1">
        <f>Table2[[#This Row],[Selling_Price]]</f>
        <v>1344.64</v>
      </c>
      <c r="K3519" s="1">
        <f>Table2[[#This Row],[Quantity]]</f>
        <v>142</v>
      </c>
      <c r="L3519" s="1" t="str">
        <f>IF(ISBLANK(Table2[[#This Row],[Status]]), "No Data Entered", IFERROR(Table2[[#This Row],[Status]], "No Data Entered"))</f>
        <v>Ongoing</v>
      </c>
    </row>
    <row r="3520" spans="1:12" x14ac:dyDescent="0.3">
      <c r="A3520" s="1" t="str">
        <f>Table2[[#This Row],[Product_ID]]</f>
        <v>PRO9274</v>
      </c>
      <c r="B3520" s="1" t="str">
        <f>Table2[[#This Row],[Customer_ID]]</f>
        <v>CUST56496</v>
      </c>
      <c r="C3520" s="14" t="str">
        <f>Table2[[#This Row],[Date]]</f>
        <v>17/06/2020</v>
      </c>
      <c r="D3520" s="1" t="str">
        <f>TRIM(PROPER(Table2[[#This Row],[Product_Name]]))</f>
        <v>Monitor</v>
      </c>
      <c r="E3520" s="1" t="str">
        <f>TRIM(PROPER(Table2[[#This Row],[Country]]))</f>
        <v>Uk</v>
      </c>
      <c r="F3520" s="1" t="str">
        <f>TRIM(PROPER(Table2[[#This Row],[Category]]))</f>
        <v>Electronics</v>
      </c>
      <c r="G3520" s="1" t="str">
        <f>TRIM(PROPER(Table2[[#This Row],[Brand]]))</f>
        <v>Apple</v>
      </c>
      <c r="H3520" s="1">
        <f>Table2[[#This Row],[Supplier_ID]]</f>
        <v>1021</v>
      </c>
      <c r="I3520" s="1">
        <f>Table2[[#This Row],[Market_Price]]</f>
        <v>390.13</v>
      </c>
      <c r="J3520" s="1">
        <f>Table2[[#This Row],[Selling_Price]]</f>
        <v>716.37</v>
      </c>
      <c r="K3520" s="1">
        <f>Table2[[#This Row],[Quantity]]</f>
        <v>296</v>
      </c>
      <c r="L3520" s="1" t="str">
        <f>IF(ISBLANK(Table2[[#This Row],[Status]]), "No Data Entered", IFERROR(Table2[[#This Row],[Status]], "No Data Entered"))</f>
        <v>Ongoing</v>
      </c>
    </row>
    <row r="3521" spans="1:12" x14ac:dyDescent="0.3">
      <c r="A3521" s="1" t="str">
        <f>Table2[[#This Row],[Product_ID]]</f>
        <v>PRO8657</v>
      </c>
      <c r="B3521" s="1" t="str">
        <f>Table2[[#This Row],[Customer_ID]]</f>
        <v>CUST56525</v>
      </c>
      <c r="C3521" s="14" t="str">
        <f>Table2[[#This Row],[Date]]</f>
        <v>11/04/2023</v>
      </c>
      <c r="D3521" s="1" t="str">
        <f>TRIM(PROPER(Table2[[#This Row],[Product_Name]]))</f>
        <v>Monitor</v>
      </c>
      <c r="E3521" s="1" t="str">
        <f>TRIM(PROPER(Table2[[#This Row],[Country]]))</f>
        <v>India</v>
      </c>
      <c r="F3521" s="1" t="str">
        <f>TRIM(PROPER(Table2[[#This Row],[Category]]))</f>
        <v>Wearables</v>
      </c>
      <c r="G3521" s="1" t="str">
        <f>TRIM(PROPER(Table2[[#This Row],[Brand]]))</f>
        <v>Sony</v>
      </c>
      <c r="H3521" s="1">
        <f>Table2[[#This Row],[Supplier_ID]]</f>
        <v>1039</v>
      </c>
      <c r="I3521" s="1">
        <f>Table2[[#This Row],[Market_Price]]</f>
        <v>1778.35</v>
      </c>
      <c r="J3521" s="1">
        <f>Table2[[#This Row],[Selling_Price]]</f>
        <v>2486.88</v>
      </c>
      <c r="K3521" s="1">
        <f>Table2[[#This Row],[Quantity]]</f>
        <v>288</v>
      </c>
      <c r="L3521" s="1" t="str">
        <f>IF(ISBLANK(Table2[[#This Row],[Status]]), "No Data Entered", IFERROR(Table2[[#This Row],[Status]], "No Data Entered"))</f>
        <v>Ongoing</v>
      </c>
    </row>
    <row r="3522" spans="1:12" x14ac:dyDescent="0.3">
      <c r="A3522" s="1" t="str">
        <f>Table2[[#This Row],[Product_ID]]</f>
        <v>PRO2025</v>
      </c>
      <c r="B3522" s="1" t="str">
        <f>Table2[[#This Row],[Customer_ID]]</f>
        <v>CUST56613</v>
      </c>
      <c r="C3522" s="14" t="str">
        <f>Table2[[#This Row],[Date]]</f>
        <v>17/04/2022</v>
      </c>
      <c r="D3522" s="1" t="str">
        <f>TRIM(PROPER(Table2[[#This Row],[Product_Name]]))</f>
        <v>Monitor</v>
      </c>
      <c r="E3522" s="1" t="str">
        <f>TRIM(PROPER(Table2[[#This Row],[Country]]))</f>
        <v>Brazil</v>
      </c>
      <c r="F3522" s="1" t="str">
        <f>TRIM(PROPER(Table2[[#This Row],[Category]]))</f>
        <v>Electronics</v>
      </c>
      <c r="G3522" s="1" t="str">
        <f>TRIM(PROPER(Table2[[#This Row],[Brand]]))</f>
        <v>Hp</v>
      </c>
      <c r="H3522" s="1">
        <f>Table2[[#This Row],[Supplier_ID]]</f>
        <v>1052</v>
      </c>
      <c r="I3522" s="1">
        <f>Table2[[#This Row],[Market_Price]]</f>
        <v>971.67</v>
      </c>
      <c r="J3522" s="1">
        <f>Table2[[#This Row],[Selling_Price]]</f>
        <v>1362.88</v>
      </c>
      <c r="K3522" s="1">
        <f>Table2[[#This Row],[Quantity]]</f>
        <v>126</v>
      </c>
      <c r="L3522" s="1" t="str">
        <f>IF(ISBLANK(Table2[[#This Row],[Status]]), "No Data Entered", IFERROR(Table2[[#This Row],[Status]], "No Data Entered"))</f>
        <v>Ongoing</v>
      </c>
    </row>
    <row r="3523" spans="1:12" x14ac:dyDescent="0.3">
      <c r="A3523" s="1" t="str">
        <f>Table2[[#This Row],[Product_ID]]</f>
        <v>PRO7638</v>
      </c>
      <c r="B3523" s="1" t="str">
        <f>Table2[[#This Row],[Customer_ID]]</f>
        <v>CUST56615</v>
      </c>
      <c r="C3523" s="14" t="str">
        <f>Table2[[#This Row],[Date]]</f>
        <v>27/02/2021</v>
      </c>
      <c r="D3523" s="1" t="str">
        <f>TRIM(PROPER(Table2[[#This Row],[Product_Name]]))</f>
        <v>Tablet</v>
      </c>
      <c r="E3523" s="1" t="str">
        <f>TRIM(PROPER(Table2[[#This Row],[Country]]))</f>
        <v>India</v>
      </c>
      <c r="F3523" s="1" t="str">
        <f>TRIM(PROPER(Table2[[#This Row],[Category]]))</f>
        <v>Accessories</v>
      </c>
      <c r="G3523" s="1" t="str">
        <f>TRIM(PROPER(Table2[[#This Row],[Brand]]))</f>
        <v>Logitech</v>
      </c>
      <c r="H3523" s="1">
        <f>Table2[[#This Row],[Supplier_ID]]</f>
        <v>1001</v>
      </c>
      <c r="I3523" s="1">
        <f>Table2[[#This Row],[Market_Price]]</f>
        <v>298.85000000000002</v>
      </c>
      <c r="J3523" s="1">
        <f>Table2[[#This Row],[Selling_Price]]</f>
        <v>419.53</v>
      </c>
      <c r="K3523" s="1">
        <f>Table2[[#This Row],[Quantity]]</f>
        <v>377</v>
      </c>
      <c r="L3523" s="1" t="str">
        <f>IF(ISBLANK(Table2[[#This Row],[Status]]), "No Data Entered", IFERROR(Table2[[#This Row],[Status]], "No Data Entered"))</f>
        <v>Ongoing</v>
      </c>
    </row>
    <row r="3524" spans="1:12" x14ac:dyDescent="0.3">
      <c r="A3524" s="1" t="str">
        <f>Table2[[#This Row],[Product_ID]]</f>
        <v>PRO7376</v>
      </c>
      <c r="B3524" s="1" t="str">
        <f>Table2[[#This Row],[Customer_ID]]</f>
        <v>CUST57022</v>
      </c>
      <c r="C3524" s="14" t="str">
        <f>Table2[[#This Row],[Date]]</f>
        <v>21/11/2020</v>
      </c>
      <c r="D3524" s="1" t="str">
        <f>TRIM(PROPER(Table2[[#This Row],[Product_Name]]))</f>
        <v>Monitor</v>
      </c>
      <c r="E3524" s="1" t="str">
        <f>TRIM(PROPER(Table2[[#This Row],[Country]]))</f>
        <v>Germany</v>
      </c>
      <c r="F3524" s="1" t="str">
        <f>TRIM(PROPER(Table2[[#This Row],[Category]]))</f>
        <v>Accessories</v>
      </c>
      <c r="G3524" s="1" t="str">
        <f>TRIM(PROPER(Table2[[#This Row],[Brand]]))</f>
        <v>Hp</v>
      </c>
      <c r="H3524" s="1">
        <f>Table2[[#This Row],[Supplier_ID]]</f>
        <v>1073</v>
      </c>
      <c r="I3524" s="1">
        <f>Table2[[#This Row],[Market_Price]]</f>
        <v>1501.87</v>
      </c>
      <c r="J3524" s="1">
        <f>Table2[[#This Row],[Selling_Price]]</f>
        <v>2922.26</v>
      </c>
      <c r="K3524" s="1">
        <f>Table2[[#This Row],[Quantity]]</f>
        <v>85</v>
      </c>
      <c r="L3524" s="1" t="str">
        <f>IF(ISBLANK(Table2[[#This Row],[Status]]), "No Data Entered", IFERROR(Table2[[#This Row],[Status]], "No Data Entered"))</f>
        <v>Ongoing</v>
      </c>
    </row>
    <row r="3525" spans="1:12" x14ac:dyDescent="0.3">
      <c r="A3525" s="1" t="str">
        <f>Table2[[#This Row],[Product_ID]]</f>
        <v>PRO8837</v>
      </c>
      <c r="B3525" s="1" t="str">
        <f>Table2[[#This Row],[Customer_ID]]</f>
        <v>CUST57070</v>
      </c>
      <c r="C3525" s="14" t="str">
        <f>Table2[[#This Row],[Date]]</f>
        <v>02/01/2024</v>
      </c>
      <c r="D3525" s="1" t="str">
        <f>TRIM(PROPER(Table2[[#This Row],[Product_Name]]))</f>
        <v>Printer</v>
      </c>
      <c r="E3525" s="1" t="str">
        <f>TRIM(PROPER(Table2[[#This Row],[Country]]))</f>
        <v>Canada</v>
      </c>
      <c r="F3525" s="1" t="str">
        <f>TRIM(PROPER(Table2[[#This Row],[Category]]))</f>
        <v>Electronics</v>
      </c>
      <c r="G3525" s="1" t="str">
        <f>TRIM(PROPER(Table2[[#This Row],[Brand]]))</f>
        <v>Samsung</v>
      </c>
      <c r="H3525" s="1">
        <f>Table2[[#This Row],[Supplier_ID]]</f>
        <v>1087</v>
      </c>
      <c r="I3525" s="1">
        <f>Table2[[#This Row],[Market_Price]]</f>
        <v>1530.4</v>
      </c>
      <c r="J3525" s="1">
        <f>Table2[[#This Row],[Selling_Price]]</f>
        <v>2085.9</v>
      </c>
      <c r="K3525" s="1">
        <f>Table2[[#This Row],[Quantity]]</f>
        <v>124</v>
      </c>
      <c r="L3525" s="1" t="str">
        <f>IF(ISBLANK(Table2[[#This Row],[Status]]), "No Data Entered", IFERROR(Table2[[#This Row],[Status]], "No Data Entered"))</f>
        <v>Ongoing</v>
      </c>
    </row>
    <row r="3526" spans="1:12" x14ac:dyDescent="0.3">
      <c r="A3526" s="1" t="str">
        <f>Table2[[#This Row],[Product_ID]]</f>
        <v>PRO5671</v>
      </c>
      <c r="B3526" s="1" t="str">
        <f>Table2[[#This Row],[Customer_ID]]</f>
        <v>CUST57121</v>
      </c>
      <c r="C3526" s="14" t="str">
        <f>Table2[[#This Row],[Date]]</f>
        <v>21/12/2022</v>
      </c>
      <c r="D3526" s="1" t="str">
        <f>TRIM(PROPER(Table2[[#This Row],[Product_Name]]))</f>
        <v>Tablet</v>
      </c>
      <c r="E3526" s="1" t="str">
        <f>TRIM(PROPER(Table2[[#This Row],[Country]]))</f>
        <v>France</v>
      </c>
      <c r="F3526" s="1" t="str">
        <f>TRIM(PROPER(Table2[[#This Row],[Category]]))</f>
        <v>Wearables</v>
      </c>
      <c r="G3526" s="1" t="str">
        <f>TRIM(PROPER(Table2[[#This Row],[Brand]]))</f>
        <v>Dell</v>
      </c>
      <c r="H3526" s="1">
        <f>Table2[[#This Row],[Supplier_ID]]</f>
        <v>1099</v>
      </c>
      <c r="I3526" s="1">
        <f>Table2[[#This Row],[Market_Price]]</f>
        <v>1989.06</v>
      </c>
      <c r="J3526" s="1">
        <f>Table2[[#This Row],[Selling_Price]]</f>
        <v>3737.13</v>
      </c>
      <c r="K3526" s="1">
        <f>Table2[[#This Row],[Quantity]]</f>
        <v>77</v>
      </c>
      <c r="L3526" s="1" t="str">
        <f>IF(ISBLANK(Table2[[#This Row],[Status]]), "No Data Entered", IFERROR(Table2[[#This Row],[Status]], "No Data Entered"))</f>
        <v>Ongoing</v>
      </c>
    </row>
    <row r="3527" spans="1:12" x14ac:dyDescent="0.3">
      <c r="A3527" s="1" t="str">
        <f>Table2[[#This Row],[Product_ID]]</f>
        <v>PRO6207</v>
      </c>
      <c r="B3527" s="1" t="str">
        <f>Table2[[#This Row],[Customer_ID]]</f>
        <v>CUST57188</v>
      </c>
      <c r="C3527" s="14" t="str">
        <f>Table2[[#This Row],[Date]]</f>
        <v>14/10/2023</v>
      </c>
      <c r="D3527" s="1" t="str">
        <f>TRIM(PROPER(Table2[[#This Row],[Product_Name]]))</f>
        <v>Tablet</v>
      </c>
      <c r="E3527" s="1" t="str">
        <f>TRIM(PROPER(Table2[[#This Row],[Country]]))</f>
        <v>China</v>
      </c>
      <c r="F3527" s="1" t="str">
        <f>TRIM(PROPER(Table2[[#This Row],[Category]]))</f>
        <v>Wearables</v>
      </c>
      <c r="G3527" s="1" t="str">
        <f>TRIM(PROPER(Table2[[#This Row],[Brand]]))</f>
        <v>Apple</v>
      </c>
      <c r="H3527" s="1">
        <f>Table2[[#This Row],[Supplier_ID]]</f>
        <v>1045</v>
      </c>
      <c r="I3527" s="1">
        <f>Table2[[#This Row],[Market_Price]]</f>
        <v>1766.1</v>
      </c>
      <c r="J3527" s="1">
        <f>Table2[[#This Row],[Selling_Price]]</f>
        <v>2477.5700000000002</v>
      </c>
      <c r="K3527" s="1">
        <f>Table2[[#This Row],[Quantity]]</f>
        <v>285</v>
      </c>
      <c r="L3527" s="1" t="str">
        <f>IF(ISBLANK(Table2[[#This Row],[Status]]), "No Data Entered", IFERROR(Table2[[#This Row],[Status]], "No Data Entered"))</f>
        <v>Ongoing</v>
      </c>
    </row>
    <row r="3528" spans="1:12" x14ac:dyDescent="0.3">
      <c r="A3528" s="1" t="str">
        <f>Table2[[#This Row],[Product_ID]]</f>
        <v>PRO5588</v>
      </c>
      <c r="B3528" s="1" t="str">
        <f>Table2[[#This Row],[Customer_ID]]</f>
        <v>CUST57232</v>
      </c>
      <c r="C3528" s="14" t="str">
        <f>Table2[[#This Row],[Date]]</f>
        <v>16/09/2021</v>
      </c>
      <c r="D3528" s="1" t="str">
        <f>TRIM(PROPER(Table2[[#This Row],[Product_Name]]))</f>
        <v>Mouse</v>
      </c>
      <c r="E3528" s="1" t="str">
        <f>TRIM(PROPER(Table2[[#This Row],[Country]]))</f>
        <v>Australia</v>
      </c>
      <c r="F3528" s="1" t="str">
        <f>TRIM(PROPER(Table2[[#This Row],[Category]]))</f>
        <v>Office Supplies</v>
      </c>
      <c r="G3528" s="1" t="str">
        <f>TRIM(PROPER(Table2[[#This Row],[Brand]]))</f>
        <v>Asus</v>
      </c>
      <c r="H3528" s="1">
        <f>Table2[[#This Row],[Supplier_ID]]</f>
        <v>1021</v>
      </c>
      <c r="I3528" s="1">
        <f>Table2[[#This Row],[Market_Price]]</f>
        <v>1126.54</v>
      </c>
      <c r="J3528" s="1">
        <f>Table2[[#This Row],[Selling_Price]]</f>
        <v>1792.32</v>
      </c>
      <c r="K3528" s="1">
        <f>Table2[[#This Row],[Quantity]]</f>
        <v>419</v>
      </c>
      <c r="L3528" s="1" t="str">
        <f>IF(ISBLANK(Table2[[#This Row],[Status]]), "No Data Entered", IFERROR(Table2[[#This Row],[Status]], "No Data Entered"))</f>
        <v>Ongoing</v>
      </c>
    </row>
    <row r="3529" spans="1:12" x14ac:dyDescent="0.3">
      <c r="A3529" s="1" t="str">
        <f>Table2[[#This Row],[Product_ID]]</f>
        <v>PRO4075</v>
      </c>
      <c r="B3529" s="1" t="str">
        <f>Table2[[#This Row],[Customer_ID]]</f>
        <v>CUST57375</v>
      </c>
      <c r="C3529" s="14" t="str">
        <f>Table2[[#This Row],[Date]]</f>
        <v>15/09/2025</v>
      </c>
      <c r="D3529" s="1" t="str">
        <f>TRIM(PROPER(Table2[[#This Row],[Product_Name]]))</f>
        <v>Smartphone</v>
      </c>
      <c r="E3529" s="1" t="str">
        <f>TRIM(PROPER(Table2[[#This Row],[Country]]))</f>
        <v>Uk</v>
      </c>
      <c r="F3529" s="1" t="str">
        <f>TRIM(PROPER(Table2[[#This Row],[Category]]))</f>
        <v>Wearables</v>
      </c>
      <c r="G3529" s="1" t="str">
        <f>TRIM(PROPER(Table2[[#This Row],[Brand]]))</f>
        <v>Samsung</v>
      </c>
      <c r="H3529" s="1">
        <f>Table2[[#This Row],[Supplier_ID]]</f>
        <v>1049</v>
      </c>
      <c r="I3529" s="1">
        <f>Table2[[#This Row],[Market_Price]]</f>
        <v>1270.73</v>
      </c>
      <c r="J3529" s="1">
        <f>Table2[[#This Row],[Selling_Price]]</f>
        <v>2370.65</v>
      </c>
      <c r="K3529" s="1">
        <f>Table2[[#This Row],[Quantity]]</f>
        <v>111</v>
      </c>
      <c r="L3529" s="1" t="str">
        <f>IF(ISBLANK(Table2[[#This Row],[Status]]), "No Data Entered", IFERROR(Table2[[#This Row],[Status]], "No Data Entered"))</f>
        <v>Ongoing</v>
      </c>
    </row>
    <row r="3530" spans="1:12" x14ac:dyDescent="0.3">
      <c r="A3530" s="1" t="str">
        <f>Table2[[#This Row],[Product_ID]]</f>
        <v>PRO7818</v>
      </c>
      <c r="B3530" s="1" t="str">
        <f>Table2[[#This Row],[Customer_ID]]</f>
        <v>CUST57444</v>
      </c>
      <c r="C3530" s="14" t="str">
        <f>Table2[[#This Row],[Date]]</f>
        <v>24/06/2024</v>
      </c>
      <c r="D3530" s="1" t="str">
        <f>TRIM(PROPER(Table2[[#This Row],[Product_Name]]))</f>
        <v>Camera</v>
      </c>
      <c r="E3530" s="1" t="str">
        <f>TRIM(PROPER(Table2[[#This Row],[Country]]))</f>
        <v>Uk</v>
      </c>
      <c r="F3530" s="1" t="str">
        <f>TRIM(PROPER(Table2[[#This Row],[Category]]))</f>
        <v>Electronics</v>
      </c>
      <c r="G3530" s="1" t="str">
        <f>TRIM(PROPER(Table2[[#This Row],[Brand]]))</f>
        <v>Hp</v>
      </c>
      <c r="H3530" s="1">
        <f>Table2[[#This Row],[Supplier_ID]]</f>
        <v>1057</v>
      </c>
      <c r="I3530" s="1">
        <f>Table2[[#This Row],[Market_Price]]</f>
        <v>1365.51</v>
      </c>
      <c r="J3530" s="1">
        <f>Table2[[#This Row],[Selling_Price]]</f>
        <v>1657.01</v>
      </c>
      <c r="K3530" s="1">
        <f>Table2[[#This Row],[Quantity]]</f>
        <v>462</v>
      </c>
      <c r="L3530" s="1" t="str">
        <f>IF(ISBLANK(Table2[[#This Row],[Status]]), "No Data Entered", IFERROR(Table2[[#This Row],[Status]], "No Data Entered"))</f>
        <v>Ongoing</v>
      </c>
    </row>
    <row r="3531" spans="1:12" x14ac:dyDescent="0.3">
      <c r="A3531" s="1" t="str">
        <f>Table2[[#This Row],[Product_ID]]</f>
        <v>PRO4074</v>
      </c>
      <c r="B3531" s="1" t="str">
        <f>Table2[[#This Row],[Customer_ID]]</f>
        <v>CUST57501</v>
      </c>
      <c r="C3531" s="14" t="str">
        <f>Table2[[#This Row],[Date]]</f>
        <v>10/11/2022</v>
      </c>
      <c r="D3531" s="1" t="str">
        <f>TRIM(PROPER(Table2[[#This Row],[Product_Name]]))</f>
        <v>Smartphone</v>
      </c>
      <c r="E3531" s="1" t="str">
        <f>TRIM(PROPER(Table2[[#This Row],[Country]]))</f>
        <v>Usa</v>
      </c>
      <c r="F3531" s="1" t="str">
        <f>TRIM(PROPER(Table2[[#This Row],[Category]]))</f>
        <v>Computers</v>
      </c>
      <c r="G3531" s="1" t="str">
        <f>TRIM(PROPER(Table2[[#This Row],[Brand]]))</f>
        <v>Hp</v>
      </c>
      <c r="H3531" s="1">
        <f>Table2[[#This Row],[Supplier_ID]]</f>
        <v>1015</v>
      </c>
      <c r="I3531" s="1">
        <f>Table2[[#This Row],[Market_Price]]</f>
        <v>1153.21</v>
      </c>
      <c r="J3531" s="1">
        <f>Table2[[#This Row],[Selling_Price]]</f>
        <v>1777.23</v>
      </c>
      <c r="K3531" s="1">
        <f>Table2[[#This Row],[Quantity]]</f>
        <v>28</v>
      </c>
      <c r="L3531" s="1" t="str">
        <f>IF(ISBLANK(Table2[[#This Row],[Status]]), "No Data Entered", IFERROR(Table2[[#This Row],[Status]], "No Data Entered"))</f>
        <v>Ongoing</v>
      </c>
    </row>
    <row r="3532" spans="1:12" x14ac:dyDescent="0.3">
      <c r="A3532" s="1" t="str">
        <f>Table2[[#This Row],[Product_ID]]</f>
        <v>PRO7120</v>
      </c>
      <c r="B3532" s="1" t="str">
        <f>Table2[[#This Row],[Customer_ID]]</f>
        <v>CUST57608</v>
      </c>
      <c r="C3532" s="14" t="str">
        <f>Table2[[#This Row],[Date]]</f>
        <v>12/01/2020</v>
      </c>
      <c r="D3532" s="1" t="str">
        <f>TRIM(PROPER(Table2[[#This Row],[Product_Name]]))</f>
        <v>Smartwatch</v>
      </c>
      <c r="E3532" s="1" t="str">
        <f>TRIM(PROPER(Table2[[#This Row],[Country]]))</f>
        <v>Germany</v>
      </c>
      <c r="F3532" s="1" t="str">
        <f>TRIM(PROPER(Table2[[#This Row],[Category]]))</f>
        <v>Computers</v>
      </c>
      <c r="G3532" s="1" t="str">
        <f>TRIM(PROPER(Table2[[#This Row],[Brand]]))</f>
        <v>Dell</v>
      </c>
      <c r="H3532" s="1">
        <f>Table2[[#This Row],[Supplier_ID]]</f>
        <v>1046</v>
      </c>
      <c r="I3532" s="1">
        <f>Table2[[#This Row],[Market_Price]]</f>
        <v>386.94</v>
      </c>
      <c r="J3532" s="1">
        <f>Table2[[#This Row],[Selling_Price]]</f>
        <v>442.95</v>
      </c>
      <c r="K3532" s="1">
        <f>Table2[[#This Row],[Quantity]]</f>
        <v>317</v>
      </c>
      <c r="L3532" s="1" t="str">
        <f>IF(ISBLANK(Table2[[#This Row],[Status]]), "No Data Entered", IFERROR(Table2[[#This Row],[Status]], "No Data Entered"))</f>
        <v>Ongoing</v>
      </c>
    </row>
    <row r="3533" spans="1:12" x14ac:dyDescent="0.3">
      <c r="A3533" s="1" t="str">
        <f>Table2[[#This Row],[Product_ID]]</f>
        <v>PRO9588</v>
      </c>
      <c r="B3533" s="1" t="str">
        <f>Table2[[#This Row],[Customer_ID]]</f>
        <v>CUST57704</v>
      </c>
      <c r="C3533" s="14" t="str">
        <f>Table2[[#This Row],[Date]]</f>
        <v>27/10/2020</v>
      </c>
      <c r="D3533" s="1" t="str">
        <f>TRIM(PROPER(Table2[[#This Row],[Product_Name]]))</f>
        <v>Laptop</v>
      </c>
      <c r="E3533" s="1" t="str">
        <f>TRIM(PROPER(Table2[[#This Row],[Country]]))</f>
        <v>Canada</v>
      </c>
      <c r="F3533" s="1" t="str">
        <f>TRIM(PROPER(Table2[[#This Row],[Category]]))</f>
        <v>Office Supplies</v>
      </c>
      <c r="G3533" s="1" t="str">
        <f>TRIM(PROPER(Table2[[#This Row],[Brand]]))</f>
        <v>Logitech</v>
      </c>
      <c r="H3533" s="1">
        <f>Table2[[#This Row],[Supplier_ID]]</f>
        <v>1073</v>
      </c>
      <c r="I3533" s="1">
        <f>Table2[[#This Row],[Market_Price]]</f>
        <v>1711.85</v>
      </c>
      <c r="J3533" s="1">
        <f>Table2[[#This Row],[Selling_Price]]</f>
        <v>2801.18</v>
      </c>
      <c r="K3533" s="1">
        <f>Table2[[#This Row],[Quantity]]</f>
        <v>143</v>
      </c>
      <c r="L3533" s="1" t="str">
        <f>IF(ISBLANK(Table2[[#This Row],[Status]]), "No Data Entered", IFERROR(Table2[[#This Row],[Status]], "No Data Entered"))</f>
        <v>Ongoing</v>
      </c>
    </row>
    <row r="3534" spans="1:12" x14ac:dyDescent="0.3">
      <c r="A3534" s="1" t="str">
        <f>Table2[[#This Row],[Product_ID]]</f>
        <v>PRO6907</v>
      </c>
      <c r="B3534" s="1" t="str">
        <f>Table2[[#This Row],[Customer_ID]]</f>
        <v>CUST57716</v>
      </c>
      <c r="C3534" s="14" t="str">
        <f>Table2[[#This Row],[Date]]</f>
        <v>25/04/2023</v>
      </c>
      <c r="D3534" s="1" t="str">
        <f>TRIM(PROPER(Table2[[#This Row],[Product_Name]]))</f>
        <v>Camera</v>
      </c>
      <c r="E3534" s="1" t="str">
        <f>TRIM(PROPER(Table2[[#This Row],[Country]]))</f>
        <v>Uk</v>
      </c>
      <c r="F3534" s="1" t="str">
        <f>TRIM(PROPER(Table2[[#This Row],[Category]]))</f>
        <v>Electronics</v>
      </c>
      <c r="G3534" s="1" t="str">
        <f>TRIM(PROPER(Table2[[#This Row],[Brand]]))</f>
        <v>Canon</v>
      </c>
      <c r="H3534" s="1">
        <f>Table2[[#This Row],[Supplier_ID]]</f>
        <v>1020</v>
      </c>
      <c r="I3534" s="1">
        <f>Table2[[#This Row],[Market_Price]]</f>
        <v>1531.54</v>
      </c>
      <c r="J3534" s="1">
        <f>Table2[[#This Row],[Selling_Price]]</f>
        <v>2654.11</v>
      </c>
      <c r="K3534" s="1">
        <f>Table2[[#This Row],[Quantity]]</f>
        <v>380</v>
      </c>
      <c r="L3534" s="1" t="str">
        <f>IF(ISBLANK(Table2[[#This Row],[Status]]), "No Data Entered", IFERROR(Table2[[#This Row],[Status]], "No Data Entered"))</f>
        <v>Ongoing</v>
      </c>
    </row>
    <row r="3535" spans="1:12" x14ac:dyDescent="0.3">
      <c r="A3535" s="1" t="str">
        <f>Table2[[#This Row],[Product_ID]]</f>
        <v>PRO3756</v>
      </c>
      <c r="B3535" s="1" t="str">
        <f>Table2[[#This Row],[Customer_ID]]</f>
        <v>CUST57753</v>
      </c>
      <c r="C3535" s="14" t="str">
        <f>Table2[[#This Row],[Date]]</f>
        <v>11/01/2022</v>
      </c>
      <c r="D3535" s="1" t="str">
        <f>TRIM(PROPER(Table2[[#This Row],[Product_Name]]))</f>
        <v>Keyboard</v>
      </c>
      <c r="E3535" s="1" t="str">
        <f>TRIM(PROPER(Table2[[#This Row],[Country]]))</f>
        <v>Usa</v>
      </c>
      <c r="F3535" s="1" t="str">
        <f>TRIM(PROPER(Table2[[#This Row],[Category]]))</f>
        <v>Electronics</v>
      </c>
      <c r="G3535" s="1" t="str">
        <f>TRIM(PROPER(Table2[[#This Row],[Brand]]))</f>
        <v>Dell</v>
      </c>
      <c r="H3535" s="1">
        <f>Table2[[#This Row],[Supplier_ID]]</f>
        <v>1034</v>
      </c>
      <c r="I3535" s="1">
        <f>Table2[[#This Row],[Market_Price]]</f>
        <v>176.75</v>
      </c>
      <c r="J3535" s="1">
        <f>Table2[[#This Row],[Selling_Price]]</f>
        <v>352.98</v>
      </c>
      <c r="K3535" s="1">
        <f>Table2[[#This Row],[Quantity]]</f>
        <v>57</v>
      </c>
      <c r="L3535" s="1" t="str">
        <f>IF(ISBLANK(Table2[[#This Row],[Status]]), "No Data Entered", IFERROR(Table2[[#This Row],[Status]], "No Data Entered"))</f>
        <v>Ongoing</v>
      </c>
    </row>
    <row r="3536" spans="1:12" x14ac:dyDescent="0.3">
      <c r="A3536" s="1" t="str">
        <f>Table2[[#This Row],[Product_ID]]</f>
        <v>PRO1398</v>
      </c>
      <c r="B3536" s="1" t="str">
        <f>Table2[[#This Row],[Customer_ID]]</f>
        <v>CUST57771</v>
      </c>
      <c r="C3536" s="14" t="str">
        <f>Table2[[#This Row],[Date]]</f>
        <v>20/04/2023</v>
      </c>
      <c r="D3536" s="1" t="str">
        <f>TRIM(PROPER(Table2[[#This Row],[Product_Name]]))</f>
        <v>Tablet</v>
      </c>
      <c r="E3536" s="1" t="str">
        <f>TRIM(PROPER(Table2[[#This Row],[Country]]))</f>
        <v>Brazil</v>
      </c>
      <c r="F3536" s="1" t="str">
        <f>TRIM(PROPER(Table2[[#This Row],[Category]]))</f>
        <v>Wearables</v>
      </c>
      <c r="G3536" s="1" t="str">
        <f>TRIM(PROPER(Table2[[#This Row],[Brand]]))</f>
        <v>Sony</v>
      </c>
      <c r="H3536" s="1">
        <f>Table2[[#This Row],[Supplier_ID]]</f>
        <v>1032</v>
      </c>
      <c r="I3536" s="1">
        <f>Table2[[#This Row],[Market_Price]]</f>
        <v>383.08</v>
      </c>
      <c r="J3536" s="1">
        <f>Table2[[#This Row],[Selling_Price]]</f>
        <v>702.78</v>
      </c>
      <c r="K3536" s="1">
        <f>Table2[[#This Row],[Quantity]]</f>
        <v>150</v>
      </c>
      <c r="L3536" s="1" t="str">
        <f>IF(ISBLANK(Table2[[#This Row],[Status]]), "No Data Entered", IFERROR(Table2[[#This Row],[Status]], "No Data Entered"))</f>
        <v>Ongoing</v>
      </c>
    </row>
    <row r="3537" spans="1:12" x14ac:dyDescent="0.3">
      <c r="A3537" s="1" t="str">
        <f>Table2[[#This Row],[Product_ID]]</f>
        <v>PRO3526</v>
      </c>
      <c r="B3537" s="1" t="str">
        <f>Table2[[#This Row],[Customer_ID]]</f>
        <v>CUST57875</v>
      </c>
      <c r="C3537" s="14" t="str">
        <f>Table2[[#This Row],[Date]]</f>
        <v>02/12/2020</v>
      </c>
      <c r="D3537" s="1" t="str">
        <f>TRIM(PROPER(Table2[[#This Row],[Product_Name]]))</f>
        <v>Mouse</v>
      </c>
      <c r="E3537" s="1" t="str">
        <f>TRIM(PROPER(Table2[[#This Row],[Country]]))</f>
        <v>Canada</v>
      </c>
      <c r="F3537" s="1" t="str">
        <f>TRIM(PROPER(Table2[[#This Row],[Category]]))</f>
        <v>Computers</v>
      </c>
      <c r="G3537" s="1" t="str">
        <f>TRIM(PROPER(Table2[[#This Row],[Brand]]))</f>
        <v>Dell</v>
      </c>
      <c r="H3537" s="1">
        <f>Table2[[#This Row],[Supplier_ID]]</f>
        <v>1045</v>
      </c>
      <c r="I3537" s="1">
        <f>Table2[[#This Row],[Market_Price]]</f>
        <v>1437.53</v>
      </c>
      <c r="J3537" s="1">
        <f>Table2[[#This Row],[Selling_Price]]</f>
        <v>2174.94</v>
      </c>
      <c r="K3537" s="1">
        <f>Table2[[#This Row],[Quantity]]</f>
        <v>192</v>
      </c>
      <c r="L3537" s="1" t="str">
        <f>IF(ISBLANK(Table2[[#This Row],[Status]]), "No Data Entered", IFERROR(Table2[[#This Row],[Status]], "No Data Entered"))</f>
        <v>Ongoing</v>
      </c>
    </row>
    <row r="3538" spans="1:12" x14ac:dyDescent="0.3">
      <c r="A3538" s="1" t="str">
        <f>Table2[[#This Row],[Product_ID]]</f>
        <v>PRO7344</v>
      </c>
      <c r="B3538" s="1" t="str">
        <f>Table2[[#This Row],[Customer_ID]]</f>
        <v>CUST57875</v>
      </c>
      <c r="C3538" s="14" t="str">
        <f>Table2[[#This Row],[Date]]</f>
        <v>25/01/2021</v>
      </c>
      <c r="D3538" s="1" t="str">
        <f>TRIM(PROPER(Table2[[#This Row],[Product_Name]]))</f>
        <v>Smartphone</v>
      </c>
      <c r="E3538" s="1" t="str">
        <f>TRIM(PROPER(Table2[[#This Row],[Country]]))</f>
        <v>India</v>
      </c>
      <c r="F3538" s="1" t="str">
        <f>TRIM(PROPER(Table2[[#This Row],[Category]]))</f>
        <v>Office Supplies</v>
      </c>
      <c r="G3538" s="1" t="str">
        <f>TRIM(PROPER(Table2[[#This Row],[Brand]]))</f>
        <v>Sony</v>
      </c>
      <c r="H3538" s="1">
        <f>Table2[[#This Row],[Supplier_ID]]</f>
        <v>1094</v>
      </c>
      <c r="I3538" s="1">
        <f>Table2[[#This Row],[Market_Price]]</f>
        <v>642.66999999999996</v>
      </c>
      <c r="J3538" s="1">
        <f>Table2[[#This Row],[Selling_Price]]</f>
        <v>879.67</v>
      </c>
      <c r="K3538" s="1">
        <f>Table2[[#This Row],[Quantity]]</f>
        <v>188</v>
      </c>
      <c r="L3538" s="1" t="str">
        <f>IF(ISBLANK(Table2[[#This Row],[Status]]), "No Data Entered", IFERROR(Table2[[#This Row],[Status]], "No Data Entered"))</f>
        <v>Ongoing</v>
      </c>
    </row>
    <row r="3539" spans="1:12" x14ac:dyDescent="0.3">
      <c r="A3539" s="1" t="str">
        <f>Table2[[#This Row],[Product_ID]]</f>
        <v>PRO7433</v>
      </c>
      <c r="B3539" s="1" t="str">
        <f>Table2[[#This Row],[Customer_ID]]</f>
        <v>CUST57907</v>
      </c>
      <c r="C3539" s="14" t="str">
        <f>Table2[[#This Row],[Date]]</f>
        <v>24/05/2024</v>
      </c>
      <c r="D3539" s="1" t="str">
        <f>TRIM(PROPER(Table2[[#This Row],[Product_Name]]))</f>
        <v>Printer</v>
      </c>
      <c r="E3539" s="1" t="str">
        <f>TRIM(PROPER(Table2[[#This Row],[Country]]))</f>
        <v>India</v>
      </c>
      <c r="F3539" s="1" t="str">
        <f>TRIM(PROPER(Table2[[#This Row],[Category]]))</f>
        <v>Electronics</v>
      </c>
      <c r="G3539" s="1" t="str">
        <f>TRIM(PROPER(Table2[[#This Row],[Brand]]))</f>
        <v>Hp</v>
      </c>
      <c r="H3539" s="1">
        <f>Table2[[#This Row],[Supplier_ID]]</f>
        <v>1038</v>
      </c>
      <c r="I3539" s="1">
        <f>Table2[[#This Row],[Market_Price]]</f>
        <v>1312.42</v>
      </c>
      <c r="J3539" s="1">
        <f>Table2[[#This Row],[Selling_Price]]</f>
        <v>2586.96</v>
      </c>
      <c r="K3539" s="1">
        <f>Table2[[#This Row],[Quantity]]</f>
        <v>384</v>
      </c>
      <c r="L3539" s="1" t="str">
        <f>IF(ISBLANK(Table2[[#This Row],[Status]]), "No Data Entered", IFERROR(Table2[[#This Row],[Status]], "No Data Entered"))</f>
        <v>Ongoing</v>
      </c>
    </row>
    <row r="3540" spans="1:12" x14ac:dyDescent="0.3">
      <c r="A3540" s="1" t="str">
        <f>Table2[[#This Row],[Product_ID]]</f>
        <v>PRO2936</v>
      </c>
      <c r="B3540" s="1" t="str">
        <f>Table2[[#This Row],[Customer_ID]]</f>
        <v>CUST57981</v>
      </c>
      <c r="C3540" s="14" t="str">
        <f>Table2[[#This Row],[Date]]</f>
        <v>10/08/2020</v>
      </c>
      <c r="D3540" s="1" t="str">
        <f>TRIM(PROPER(Table2[[#This Row],[Product_Name]]))</f>
        <v>Tablet</v>
      </c>
      <c r="E3540" s="1" t="str">
        <f>TRIM(PROPER(Table2[[#This Row],[Country]]))</f>
        <v>Uk</v>
      </c>
      <c r="F3540" s="1" t="str">
        <f>TRIM(PROPER(Table2[[#This Row],[Category]]))</f>
        <v>Computers</v>
      </c>
      <c r="G3540" s="1" t="str">
        <f>TRIM(PROPER(Table2[[#This Row],[Brand]]))</f>
        <v>Lenovo</v>
      </c>
      <c r="H3540" s="1">
        <f>Table2[[#This Row],[Supplier_ID]]</f>
        <v>1091</v>
      </c>
      <c r="I3540" s="1">
        <f>Table2[[#This Row],[Market_Price]]</f>
        <v>1811.19</v>
      </c>
      <c r="J3540" s="1">
        <f>Table2[[#This Row],[Selling_Price]]</f>
        <v>2118.36</v>
      </c>
      <c r="K3540" s="1">
        <f>Table2[[#This Row],[Quantity]]</f>
        <v>344</v>
      </c>
      <c r="L3540" s="1" t="str">
        <f>IF(ISBLANK(Table2[[#This Row],[Status]]), "No Data Entered", IFERROR(Table2[[#This Row],[Status]], "No Data Entered"))</f>
        <v>Ongoing</v>
      </c>
    </row>
    <row r="3541" spans="1:12" x14ac:dyDescent="0.3">
      <c r="A3541" s="1" t="str">
        <f>Table2[[#This Row],[Product_ID]]</f>
        <v>PRO4487</v>
      </c>
      <c r="B3541" s="1" t="str">
        <f>Table2[[#This Row],[Customer_ID]]</f>
        <v>CUST58059</v>
      </c>
      <c r="C3541" s="14" t="str">
        <f>Table2[[#This Row],[Date]]</f>
        <v>16/02/2023</v>
      </c>
      <c r="D3541" s="1" t="str">
        <f>TRIM(PROPER(Table2[[#This Row],[Product_Name]]))</f>
        <v>Camera</v>
      </c>
      <c r="E3541" s="1" t="str">
        <f>TRIM(PROPER(Table2[[#This Row],[Country]]))</f>
        <v>Australia</v>
      </c>
      <c r="F3541" s="1" t="str">
        <f>TRIM(PROPER(Table2[[#This Row],[Category]]))</f>
        <v>Computers</v>
      </c>
      <c r="G3541" s="1" t="str">
        <f>TRIM(PROPER(Table2[[#This Row],[Brand]]))</f>
        <v>Asus</v>
      </c>
      <c r="H3541" s="1">
        <f>Table2[[#This Row],[Supplier_ID]]</f>
        <v>1062</v>
      </c>
      <c r="I3541" s="1">
        <f>Table2[[#This Row],[Market_Price]]</f>
        <v>1741.07</v>
      </c>
      <c r="J3541" s="1">
        <f>Table2[[#This Row],[Selling_Price]]</f>
        <v>2139.0500000000002</v>
      </c>
      <c r="K3541" s="1">
        <f>Table2[[#This Row],[Quantity]]</f>
        <v>266</v>
      </c>
      <c r="L3541" s="1" t="str">
        <f>IF(ISBLANK(Table2[[#This Row],[Status]]), "No Data Entered", IFERROR(Table2[[#This Row],[Status]], "No Data Entered"))</f>
        <v>Ongoing</v>
      </c>
    </row>
    <row r="3542" spans="1:12" x14ac:dyDescent="0.3">
      <c r="A3542" s="1" t="str">
        <f>Table2[[#This Row],[Product_ID]]</f>
        <v>PRO2775</v>
      </c>
      <c r="B3542" s="1" t="str">
        <f>Table2[[#This Row],[Customer_ID]]</f>
        <v>CUST58070</v>
      </c>
      <c r="C3542" s="14" t="str">
        <f>Table2[[#This Row],[Date]]</f>
        <v>03/06/2023</v>
      </c>
      <c r="D3542" s="1" t="str">
        <f>TRIM(PROPER(Table2[[#This Row],[Product_Name]]))</f>
        <v>Laptop</v>
      </c>
      <c r="E3542" s="1" t="str">
        <f>TRIM(PROPER(Table2[[#This Row],[Country]]))</f>
        <v>Brazil</v>
      </c>
      <c r="F3542" s="1" t="str">
        <f>TRIM(PROPER(Table2[[#This Row],[Category]]))</f>
        <v>Office Supplies</v>
      </c>
      <c r="G3542" s="1" t="str">
        <f>TRIM(PROPER(Table2[[#This Row],[Brand]]))</f>
        <v>Hp</v>
      </c>
      <c r="H3542" s="1">
        <f>Table2[[#This Row],[Supplier_ID]]</f>
        <v>1025</v>
      </c>
      <c r="I3542" s="1">
        <f>Table2[[#This Row],[Market_Price]]</f>
        <v>572.19000000000005</v>
      </c>
      <c r="J3542" s="1">
        <f>Table2[[#This Row],[Selling_Price]]</f>
        <v>689.08</v>
      </c>
      <c r="K3542" s="1">
        <f>Table2[[#This Row],[Quantity]]</f>
        <v>213</v>
      </c>
      <c r="L3542" s="1" t="str">
        <f>IF(ISBLANK(Table2[[#This Row],[Status]]), "No Data Entered", IFERROR(Table2[[#This Row],[Status]], "No Data Entered"))</f>
        <v>Ongoing</v>
      </c>
    </row>
    <row r="3543" spans="1:12" x14ac:dyDescent="0.3">
      <c r="A3543" s="1" t="str">
        <f>Table2[[#This Row],[Product_ID]]</f>
        <v>PRO3486</v>
      </c>
      <c r="B3543" s="1" t="str">
        <f>Table2[[#This Row],[Customer_ID]]</f>
        <v>CUST58162</v>
      </c>
      <c r="C3543" s="14" t="str">
        <f>Table2[[#This Row],[Date]]</f>
        <v>28/12/2022</v>
      </c>
      <c r="D3543" s="1" t="str">
        <f>TRIM(PROPER(Table2[[#This Row],[Product_Name]]))</f>
        <v>Smartwatch</v>
      </c>
      <c r="E3543" s="1" t="str">
        <f>TRIM(PROPER(Table2[[#This Row],[Country]]))</f>
        <v>India</v>
      </c>
      <c r="F3543" s="1" t="str">
        <f>TRIM(PROPER(Table2[[#This Row],[Category]]))</f>
        <v>Electronics</v>
      </c>
      <c r="G3543" s="1" t="str">
        <f>TRIM(PROPER(Table2[[#This Row],[Brand]]))</f>
        <v>Hp</v>
      </c>
      <c r="H3543" s="1">
        <f>Table2[[#This Row],[Supplier_ID]]</f>
        <v>1062</v>
      </c>
      <c r="I3543" s="1">
        <f>Table2[[#This Row],[Market_Price]]</f>
        <v>512.77</v>
      </c>
      <c r="J3543" s="1">
        <f>Table2[[#This Row],[Selling_Price]]</f>
        <v>573.55999999999995</v>
      </c>
      <c r="K3543" s="1">
        <f>Table2[[#This Row],[Quantity]]</f>
        <v>135</v>
      </c>
      <c r="L3543" s="1" t="str">
        <f>IF(ISBLANK(Table2[[#This Row],[Status]]), "No Data Entered", IFERROR(Table2[[#This Row],[Status]], "No Data Entered"))</f>
        <v>Ongoing</v>
      </c>
    </row>
    <row r="3544" spans="1:12" x14ac:dyDescent="0.3">
      <c r="A3544" s="1" t="str">
        <f>Table2[[#This Row],[Product_ID]]</f>
        <v>PRO7535</v>
      </c>
      <c r="B3544" s="1" t="str">
        <f>Table2[[#This Row],[Customer_ID]]</f>
        <v>CUST58186</v>
      </c>
      <c r="C3544" s="14" t="str">
        <f>Table2[[#This Row],[Date]]</f>
        <v>19/08/2025</v>
      </c>
      <c r="D3544" s="1" t="str">
        <f>TRIM(PROPER(Table2[[#This Row],[Product_Name]]))</f>
        <v>Tablet</v>
      </c>
      <c r="E3544" s="1" t="str">
        <f>TRIM(PROPER(Table2[[#This Row],[Country]]))</f>
        <v>Usa</v>
      </c>
      <c r="F3544" s="1" t="str">
        <f>TRIM(PROPER(Table2[[#This Row],[Category]]))</f>
        <v>Office Supplies</v>
      </c>
      <c r="G3544" s="1" t="str">
        <f>TRIM(PROPER(Table2[[#This Row],[Brand]]))</f>
        <v>Samsung</v>
      </c>
      <c r="H3544" s="1">
        <f>Table2[[#This Row],[Supplier_ID]]</f>
        <v>1084</v>
      </c>
      <c r="I3544" s="1">
        <f>Table2[[#This Row],[Market_Price]]</f>
        <v>147.84</v>
      </c>
      <c r="J3544" s="1">
        <f>Table2[[#This Row],[Selling_Price]]</f>
        <v>178.39</v>
      </c>
      <c r="K3544" s="1">
        <f>Table2[[#This Row],[Quantity]]</f>
        <v>428</v>
      </c>
      <c r="L3544" s="1" t="str">
        <f>IF(ISBLANK(Table2[[#This Row],[Status]]), "No Data Entered", IFERROR(Table2[[#This Row],[Status]], "No Data Entered"))</f>
        <v>Ongoing</v>
      </c>
    </row>
    <row r="3545" spans="1:12" x14ac:dyDescent="0.3">
      <c r="A3545" s="1" t="str">
        <f>Table2[[#This Row],[Product_ID]]</f>
        <v>PRO2934</v>
      </c>
      <c r="B3545" s="1" t="str">
        <f>Table2[[#This Row],[Customer_ID]]</f>
        <v>CUST58259</v>
      </c>
      <c r="C3545" s="14" t="str">
        <f>Table2[[#This Row],[Date]]</f>
        <v>21/12/2024</v>
      </c>
      <c r="D3545" s="1" t="str">
        <f>TRIM(PROPER(Table2[[#This Row],[Product_Name]]))</f>
        <v>Monitor</v>
      </c>
      <c r="E3545" s="1" t="str">
        <f>TRIM(PROPER(Table2[[#This Row],[Country]]))</f>
        <v>China</v>
      </c>
      <c r="F3545" s="1" t="str">
        <f>TRIM(PROPER(Table2[[#This Row],[Category]]))</f>
        <v>Wearables</v>
      </c>
      <c r="G3545" s="1" t="str">
        <f>TRIM(PROPER(Table2[[#This Row],[Brand]]))</f>
        <v>Samsung</v>
      </c>
      <c r="H3545" s="1">
        <f>Table2[[#This Row],[Supplier_ID]]</f>
        <v>1087</v>
      </c>
      <c r="I3545" s="1">
        <f>Table2[[#This Row],[Market_Price]]</f>
        <v>359.64</v>
      </c>
      <c r="J3545" s="1">
        <f>Table2[[#This Row],[Selling_Price]]</f>
        <v>444.65</v>
      </c>
      <c r="K3545" s="1">
        <f>Table2[[#This Row],[Quantity]]</f>
        <v>46</v>
      </c>
      <c r="L3545" s="1" t="str">
        <f>IF(ISBLANK(Table2[[#This Row],[Status]]), "No Data Entered", IFERROR(Table2[[#This Row],[Status]], "No Data Entered"))</f>
        <v>Ongoing</v>
      </c>
    </row>
    <row r="3546" spans="1:12" x14ac:dyDescent="0.3">
      <c r="A3546" s="1" t="str">
        <f>Table2[[#This Row],[Product_ID]]</f>
        <v>PRO8621</v>
      </c>
      <c r="B3546" s="1" t="str">
        <f>Table2[[#This Row],[Customer_ID]]</f>
        <v>CUST58285</v>
      </c>
      <c r="C3546" s="14" t="str">
        <f>Table2[[#This Row],[Date]]</f>
        <v>05/12/2025</v>
      </c>
      <c r="D3546" s="1" t="str">
        <f>TRIM(PROPER(Table2[[#This Row],[Product_Name]]))</f>
        <v>Mouse</v>
      </c>
      <c r="E3546" s="1" t="str">
        <f>TRIM(PROPER(Table2[[#This Row],[Country]]))</f>
        <v>Japan</v>
      </c>
      <c r="F3546" s="1" t="str">
        <f>TRIM(PROPER(Table2[[#This Row],[Category]]))</f>
        <v>Computers</v>
      </c>
      <c r="G3546" s="1" t="str">
        <f>TRIM(PROPER(Table2[[#This Row],[Brand]]))</f>
        <v>Asus</v>
      </c>
      <c r="H3546" s="1">
        <f>Table2[[#This Row],[Supplier_ID]]</f>
        <v>1074</v>
      </c>
      <c r="I3546" s="1">
        <f>Table2[[#This Row],[Market_Price]]</f>
        <v>1175.6199999999999</v>
      </c>
      <c r="J3546" s="1">
        <f>Table2[[#This Row],[Selling_Price]]</f>
        <v>1900.84</v>
      </c>
      <c r="K3546" s="1">
        <f>Table2[[#This Row],[Quantity]]</f>
        <v>319</v>
      </c>
      <c r="L3546" s="1" t="str">
        <f>IF(ISBLANK(Table2[[#This Row],[Status]]), "No Data Entered", IFERROR(Table2[[#This Row],[Status]], "No Data Entered"))</f>
        <v>Ongoing</v>
      </c>
    </row>
    <row r="3547" spans="1:12" x14ac:dyDescent="0.3">
      <c r="A3547" s="1" t="str">
        <f>Table2[[#This Row],[Product_ID]]</f>
        <v>PRO3084</v>
      </c>
      <c r="B3547" s="1" t="str">
        <f>Table2[[#This Row],[Customer_ID]]</f>
        <v>CUST58341</v>
      </c>
      <c r="C3547" s="14" t="str">
        <f>Table2[[#This Row],[Date]]</f>
        <v>14/06/2022</v>
      </c>
      <c r="D3547" s="1" t="str">
        <f>TRIM(PROPER(Table2[[#This Row],[Product_Name]]))</f>
        <v>Keyboard</v>
      </c>
      <c r="E3547" s="1" t="str">
        <f>TRIM(PROPER(Table2[[#This Row],[Country]]))</f>
        <v>China</v>
      </c>
      <c r="F3547" s="1" t="str">
        <f>TRIM(PROPER(Table2[[#This Row],[Category]]))</f>
        <v>Electronics</v>
      </c>
      <c r="G3547" s="1" t="str">
        <f>TRIM(PROPER(Table2[[#This Row],[Brand]]))</f>
        <v>Sony</v>
      </c>
      <c r="H3547" s="1">
        <f>Table2[[#This Row],[Supplier_ID]]</f>
        <v>1069</v>
      </c>
      <c r="I3547" s="1">
        <f>Table2[[#This Row],[Market_Price]]</f>
        <v>700.17</v>
      </c>
      <c r="J3547" s="1">
        <f>Table2[[#This Row],[Selling_Price]]</f>
        <v>1331.44</v>
      </c>
      <c r="K3547" s="1">
        <f>Table2[[#This Row],[Quantity]]</f>
        <v>358</v>
      </c>
      <c r="L3547" s="1" t="str">
        <f>IF(ISBLANK(Table2[[#This Row],[Status]]), "No Data Entered", IFERROR(Table2[[#This Row],[Status]], "No Data Entered"))</f>
        <v>Ongoing</v>
      </c>
    </row>
    <row r="3548" spans="1:12" x14ac:dyDescent="0.3">
      <c r="A3548" s="1" t="str">
        <f>Table2[[#This Row],[Product_ID]]</f>
        <v>PRO6938</v>
      </c>
      <c r="B3548" s="1" t="str">
        <f>Table2[[#This Row],[Customer_ID]]</f>
        <v>CUST58389</v>
      </c>
      <c r="C3548" s="14" t="str">
        <f>Table2[[#This Row],[Date]]</f>
        <v>30/05/2025</v>
      </c>
      <c r="D3548" s="1" t="str">
        <f>TRIM(PROPER(Table2[[#This Row],[Product_Name]]))</f>
        <v>Monitor</v>
      </c>
      <c r="E3548" s="1" t="str">
        <f>TRIM(PROPER(Table2[[#This Row],[Country]]))</f>
        <v>Australia</v>
      </c>
      <c r="F3548" s="1" t="str">
        <f>TRIM(PROPER(Table2[[#This Row],[Category]]))</f>
        <v>Computers</v>
      </c>
      <c r="G3548" s="1" t="str">
        <f>TRIM(PROPER(Table2[[#This Row],[Brand]]))</f>
        <v>Samsung</v>
      </c>
      <c r="H3548" s="1">
        <f>Table2[[#This Row],[Supplier_ID]]</f>
        <v>1015</v>
      </c>
      <c r="I3548" s="1">
        <f>Table2[[#This Row],[Market_Price]]</f>
        <v>1512.76</v>
      </c>
      <c r="J3548" s="1">
        <f>Table2[[#This Row],[Selling_Price]]</f>
        <v>2518.6799999999998</v>
      </c>
      <c r="K3548" s="1">
        <f>Table2[[#This Row],[Quantity]]</f>
        <v>178</v>
      </c>
      <c r="L3548" s="1" t="str">
        <f>IF(ISBLANK(Table2[[#This Row],[Status]]), "No Data Entered", IFERROR(Table2[[#This Row],[Status]], "No Data Entered"))</f>
        <v>Ongoing</v>
      </c>
    </row>
    <row r="3549" spans="1:12" x14ac:dyDescent="0.3">
      <c r="A3549" s="1" t="str">
        <f>Table2[[#This Row],[Product_ID]]</f>
        <v>PRO4390</v>
      </c>
      <c r="B3549" s="1" t="str">
        <f>Table2[[#This Row],[Customer_ID]]</f>
        <v>CUST58473</v>
      </c>
      <c r="C3549" s="14" t="str">
        <f>Table2[[#This Row],[Date]]</f>
        <v>21/01/2023</v>
      </c>
      <c r="D3549" s="1" t="str">
        <f>TRIM(PROPER(Table2[[#This Row],[Product_Name]]))</f>
        <v>Camera</v>
      </c>
      <c r="E3549" s="1" t="str">
        <f>TRIM(PROPER(Table2[[#This Row],[Country]]))</f>
        <v>Japan</v>
      </c>
      <c r="F3549" s="1" t="str">
        <f>TRIM(PROPER(Table2[[#This Row],[Category]]))</f>
        <v>Wearables</v>
      </c>
      <c r="G3549" s="1" t="str">
        <f>TRIM(PROPER(Table2[[#This Row],[Brand]]))</f>
        <v>Dell</v>
      </c>
      <c r="H3549" s="1">
        <f>Table2[[#This Row],[Supplier_ID]]</f>
        <v>1080</v>
      </c>
      <c r="I3549" s="1">
        <f>Table2[[#This Row],[Market_Price]]</f>
        <v>1819.2</v>
      </c>
      <c r="J3549" s="1">
        <f>Table2[[#This Row],[Selling_Price]]</f>
        <v>2750.02</v>
      </c>
      <c r="K3549" s="1">
        <f>Table2[[#This Row],[Quantity]]</f>
        <v>423</v>
      </c>
      <c r="L3549" s="1" t="str">
        <f>IF(ISBLANK(Table2[[#This Row],[Status]]), "No Data Entered", IFERROR(Table2[[#This Row],[Status]], "No Data Entered"))</f>
        <v>Ongoing</v>
      </c>
    </row>
    <row r="3550" spans="1:12" x14ac:dyDescent="0.3">
      <c r="A3550" s="1" t="str">
        <f>Table2[[#This Row],[Product_ID]]</f>
        <v>PRO4051</v>
      </c>
      <c r="B3550" s="1" t="str">
        <f>Table2[[#This Row],[Customer_ID]]</f>
        <v>CUST58513</v>
      </c>
      <c r="C3550" s="14" t="str">
        <f>Table2[[#This Row],[Date]]</f>
        <v>11/07/2021</v>
      </c>
      <c r="D3550" s="1" t="str">
        <f>TRIM(PROPER(Table2[[#This Row],[Product_Name]]))</f>
        <v>Tablet</v>
      </c>
      <c r="E3550" s="1" t="str">
        <f>TRIM(PROPER(Table2[[#This Row],[Country]]))</f>
        <v>Canada</v>
      </c>
      <c r="F3550" s="1" t="str">
        <f>TRIM(PROPER(Table2[[#This Row],[Category]]))</f>
        <v>Electronics</v>
      </c>
      <c r="G3550" s="1" t="str">
        <f>TRIM(PROPER(Table2[[#This Row],[Brand]]))</f>
        <v>Dell</v>
      </c>
      <c r="H3550" s="1">
        <f>Table2[[#This Row],[Supplier_ID]]</f>
        <v>1002</v>
      </c>
      <c r="I3550" s="1">
        <f>Table2[[#This Row],[Market_Price]]</f>
        <v>1887.05</v>
      </c>
      <c r="J3550" s="1">
        <f>Table2[[#This Row],[Selling_Price]]</f>
        <v>3515.12</v>
      </c>
      <c r="K3550" s="1">
        <f>Table2[[#This Row],[Quantity]]</f>
        <v>271</v>
      </c>
      <c r="L3550" s="1" t="str">
        <f>IF(ISBLANK(Table2[[#This Row],[Status]]), "No Data Entered", IFERROR(Table2[[#This Row],[Status]], "No Data Entered"))</f>
        <v>Ongoing</v>
      </c>
    </row>
    <row r="3551" spans="1:12" x14ac:dyDescent="0.3">
      <c r="A3551" s="1" t="str">
        <f>Table2[[#This Row],[Product_ID]]</f>
        <v>PRO8418</v>
      </c>
      <c r="B3551" s="1" t="str">
        <f>Table2[[#This Row],[Customer_ID]]</f>
        <v>CUST58556</v>
      </c>
      <c r="C3551" s="14" t="str">
        <f>Table2[[#This Row],[Date]]</f>
        <v>18/08/2021</v>
      </c>
      <c r="D3551" s="1" t="str">
        <f>TRIM(PROPER(Table2[[#This Row],[Product_Name]]))</f>
        <v>Printer</v>
      </c>
      <c r="E3551" s="1" t="str">
        <f>TRIM(PROPER(Table2[[#This Row],[Country]]))</f>
        <v>Uk</v>
      </c>
      <c r="F3551" s="1" t="str">
        <f>TRIM(PROPER(Table2[[#This Row],[Category]]))</f>
        <v>Wearables</v>
      </c>
      <c r="G3551" s="1" t="str">
        <f>TRIM(PROPER(Table2[[#This Row],[Brand]]))</f>
        <v>Samsung</v>
      </c>
      <c r="H3551" s="1">
        <f>Table2[[#This Row],[Supplier_ID]]</f>
        <v>1062</v>
      </c>
      <c r="I3551" s="1">
        <f>Table2[[#This Row],[Market_Price]]</f>
        <v>1722.31</v>
      </c>
      <c r="J3551" s="1">
        <f>Table2[[#This Row],[Selling_Price]]</f>
        <v>2941.4</v>
      </c>
      <c r="K3551" s="1">
        <f>Table2[[#This Row],[Quantity]]</f>
        <v>62</v>
      </c>
      <c r="L3551" s="1" t="str">
        <f>IF(ISBLANK(Table2[[#This Row],[Status]]), "No Data Entered", IFERROR(Table2[[#This Row],[Status]], "No Data Entered"))</f>
        <v>Ongoing</v>
      </c>
    </row>
    <row r="3552" spans="1:12" x14ac:dyDescent="0.3">
      <c r="A3552" s="1" t="str">
        <f>Table2[[#This Row],[Product_ID]]</f>
        <v>PRO4719</v>
      </c>
      <c r="B3552" s="1" t="str">
        <f>Table2[[#This Row],[Customer_ID]]</f>
        <v>CUST58639</v>
      </c>
      <c r="C3552" s="14" t="str">
        <f>Table2[[#This Row],[Date]]</f>
        <v>08/06/2021</v>
      </c>
      <c r="D3552" s="1" t="str">
        <f>TRIM(PROPER(Table2[[#This Row],[Product_Name]]))</f>
        <v>Laptop</v>
      </c>
      <c r="E3552" s="1" t="str">
        <f>TRIM(PROPER(Table2[[#This Row],[Country]]))</f>
        <v>Usa</v>
      </c>
      <c r="F3552" s="1" t="str">
        <f>TRIM(PROPER(Table2[[#This Row],[Category]]))</f>
        <v>Wearables</v>
      </c>
      <c r="G3552" s="1" t="str">
        <f>TRIM(PROPER(Table2[[#This Row],[Brand]]))</f>
        <v>Apple</v>
      </c>
      <c r="H3552" s="1">
        <f>Table2[[#This Row],[Supplier_ID]]</f>
        <v>1064</v>
      </c>
      <c r="I3552" s="1">
        <f>Table2[[#This Row],[Market_Price]]</f>
        <v>92.17</v>
      </c>
      <c r="J3552" s="1">
        <f>Table2[[#This Row],[Selling_Price]]</f>
        <v>164.01</v>
      </c>
      <c r="K3552" s="1">
        <f>Table2[[#This Row],[Quantity]]</f>
        <v>471</v>
      </c>
      <c r="L3552" s="1" t="str">
        <f>IF(ISBLANK(Table2[[#This Row],[Status]]), "No Data Entered", IFERROR(Table2[[#This Row],[Status]], "No Data Entered"))</f>
        <v>Ongoing</v>
      </c>
    </row>
    <row r="3553" spans="1:12" x14ac:dyDescent="0.3">
      <c r="A3553" s="1" t="str">
        <f>Table2[[#This Row],[Product_ID]]</f>
        <v>PRO8157</v>
      </c>
      <c r="B3553" s="1" t="str">
        <f>Table2[[#This Row],[Customer_ID]]</f>
        <v>CUST58757</v>
      </c>
      <c r="C3553" s="14" t="str">
        <f>Table2[[#This Row],[Date]]</f>
        <v>05/12/2025</v>
      </c>
      <c r="D3553" s="1" t="str">
        <f>TRIM(PROPER(Table2[[#This Row],[Product_Name]]))</f>
        <v>Keyboard</v>
      </c>
      <c r="E3553" s="1" t="str">
        <f>TRIM(PROPER(Table2[[#This Row],[Country]]))</f>
        <v>Germany</v>
      </c>
      <c r="F3553" s="1" t="str">
        <f>TRIM(PROPER(Table2[[#This Row],[Category]]))</f>
        <v>Office Supplies</v>
      </c>
      <c r="G3553" s="1" t="str">
        <f>TRIM(PROPER(Table2[[#This Row],[Brand]]))</f>
        <v>Logitech</v>
      </c>
      <c r="H3553" s="1">
        <f>Table2[[#This Row],[Supplier_ID]]</f>
        <v>1004</v>
      </c>
      <c r="I3553" s="1">
        <f>Table2[[#This Row],[Market_Price]]</f>
        <v>601.12</v>
      </c>
      <c r="J3553" s="1">
        <f>Table2[[#This Row],[Selling_Price]]</f>
        <v>955.83</v>
      </c>
      <c r="K3553" s="1">
        <f>Table2[[#This Row],[Quantity]]</f>
        <v>479</v>
      </c>
      <c r="L3553" s="1" t="str">
        <f>IF(ISBLANK(Table2[[#This Row],[Status]]), "No Data Entered", IFERROR(Table2[[#This Row],[Status]], "No Data Entered"))</f>
        <v>Ongoing</v>
      </c>
    </row>
    <row r="3554" spans="1:12" x14ac:dyDescent="0.3">
      <c r="A3554" s="1" t="str">
        <f>Table2[[#This Row],[Product_ID]]</f>
        <v>PRO2363</v>
      </c>
      <c r="B3554" s="1" t="str">
        <f>Table2[[#This Row],[Customer_ID]]</f>
        <v>CUST58826</v>
      </c>
      <c r="C3554" s="14" t="str">
        <f>Table2[[#This Row],[Date]]</f>
        <v>03/08/2023</v>
      </c>
      <c r="D3554" s="1" t="str">
        <f>TRIM(PROPER(Table2[[#This Row],[Product_Name]]))</f>
        <v>Tablet</v>
      </c>
      <c r="E3554" s="1" t="str">
        <f>TRIM(PROPER(Table2[[#This Row],[Country]]))</f>
        <v>Uk</v>
      </c>
      <c r="F3554" s="1" t="str">
        <f>TRIM(PROPER(Table2[[#This Row],[Category]]))</f>
        <v>Office Supplies</v>
      </c>
      <c r="G3554" s="1" t="str">
        <f>TRIM(PROPER(Table2[[#This Row],[Brand]]))</f>
        <v>Asus</v>
      </c>
      <c r="H3554" s="1">
        <f>Table2[[#This Row],[Supplier_ID]]</f>
        <v>1081</v>
      </c>
      <c r="I3554" s="1">
        <f>Table2[[#This Row],[Market_Price]]</f>
        <v>1527.63</v>
      </c>
      <c r="J3554" s="1">
        <f>Table2[[#This Row],[Selling_Price]]</f>
        <v>2716.2</v>
      </c>
      <c r="K3554" s="1">
        <f>Table2[[#This Row],[Quantity]]</f>
        <v>76</v>
      </c>
      <c r="L3554" s="1" t="str">
        <f>IF(ISBLANK(Table2[[#This Row],[Status]]), "No Data Entered", IFERROR(Table2[[#This Row],[Status]], "No Data Entered"))</f>
        <v>Ongoing</v>
      </c>
    </row>
    <row r="3555" spans="1:12" x14ac:dyDescent="0.3">
      <c r="A3555" s="1" t="str">
        <f>Table2[[#This Row],[Product_ID]]</f>
        <v>PRO5434</v>
      </c>
      <c r="B3555" s="1" t="str">
        <f>Table2[[#This Row],[Customer_ID]]</f>
        <v>CUST58949</v>
      </c>
      <c r="C3555" s="14" t="str">
        <f>Table2[[#This Row],[Date]]</f>
        <v>03/08/2023</v>
      </c>
      <c r="D3555" s="1" t="str">
        <f>TRIM(PROPER(Table2[[#This Row],[Product_Name]]))</f>
        <v>Smartwatch</v>
      </c>
      <c r="E3555" s="1" t="str">
        <f>TRIM(PROPER(Table2[[#This Row],[Country]]))</f>
        <v>France</v>
      </c>
      <c r="F3555" s="1" t="str">
        <f>TRIM(PROPER(Table2[[#This Row],[Category]]))</f>
        <v>Accessories</v>
      </c>
      <c r="G3555" s="1" t="str">
        <f>TRIM(PROPER(Table2[[#This Row],[Brand]]))</f>
        <v>Canon</v>
      </c>
      <c r="H3555" s="1">
        <f>Table2[[#This Row],[Supplier_ID]]</f>
        <v>1021</v>
      </c>
      <c r="I3555" s="1">
        <f>Table2[[#This Row],[Market_Price]]</f>
        <v>1392.96</v>
      </c>
      <c r="J3555" s="1">
        <f>Table2[[#This Row],[Selling_Price]]</f>
        <v>2394.9499999999998</v>
      </c>
      <c r="K3555" s="1">
        <f>Table2[[#This Row],[Quantity]]</f>
        <v>452</v>
      </c>
      <c r="L3555" s="1" t="str">
        <f>IF(ISBLANK(Table2[[#This Row],[Status]]), "No Data Entered", IFERROR(Table2[[#This Row],[Status]], "No Data Entered"))</f>
        <v>Ongoing</v>
      </c>
    </row>
    <row r="3556" spans="1:12" x14ac:dyDescent="0.3">
      <c r="A3556" s="1" t="str">
        <f>Table2[[#This Row],[Product_ID]]</f>
        <v>PRO4667</v>
      </c>
      <c r="B3556" s="1" t="str">
        <f>Table2[[#This Row],[Customer_ID]]</f>
        <v>CUST58969</v>
      </c>
      <c r="C3556" s="14" t="str">
        <f>Table2[[#This Row],[Date]]</f>
        <v>08/05/2020</v>
      </c>
      <c r="D3556" s="1" t="str">
        <f>TRIM(PROPER(Table2[[#This Row],[Product_Name]]))</f>
        <v>Tablet</v>
      </c>
      <c r="E3556" s="1" t="str">
        <f>TRIM(PROPER(Table2[[#This Row],[Country]]))</f>
        <v>Uk</v>
      </c>
      <c r="F3556" s="1" t="str">
        <f>TRIM(PROPER(Table2[[#This Row],[Category]]))</f>
        <v>Accessories</v>
      </c>
      <c r="G3556" s="1" t="str">
        <f>TRIM(PROPER(Table2[[#This Row],[Brand]]))</f>
        <v>Hp</v>
      </c>
      <c r="H3556" s="1">
        <f>Table2[[#This Row],[Supplier_ID]]</f>
        <v>1097</v>
      </c>
      <c r="I3556" s="1">
        <f>Table2[[#This Row],[Market_Price]]</f>
        <v>617.67999999999995</v>
      </c>
      <c r="J3556" s="1">
        <f>Table2[[#This Row],[Selling_Price]]</f>
        <v>1182.02</v>
      </c>
      <c r="K3556" s="1">
        <f>Table2[[#This Row],[Quantity]]</f>
        <v>429</v>
      </c>
      <c r="L3556" s="1" t="str">
        <f>IF(ISBLANK(Table2[[#This Row],[Status]]), "No Data Entered", IFERROR(Table2[[#This Row],[Status]], "No Data Entered"))</f>
        <v>Ongoing</v>
      </c>
    </row>
    <row r="3557" spans="1:12" x14ac:dyDescent="0.3">
      <c r="A3557" s="1" t="str">
        <f>Table2[[#This Row],[Product_ID]]</f>
        <v>PRO9704</v>
      </c>
      <c r="B3557" s="1" t="str">
        <f>Table2[[#This Row],[Customer_ID]]</f>
        <v>CUST58983</v>
      </c>
      <c r="C3557" s="14" t="str">
        <f>Table2[[#This Row],[Date]]</f>
        <v>24/07/2025</v>
      </c>
      <c r="D3557" s="1" t="str">
        <f>TRIM(PROPER(Table2[[#This Row],[Product_Name]]))</f>
        <v>Smartwatch</v>
      </c>
      <c r="E3557" s="1" t="str">
        <f>TRIM(PROPER(Table2[[#This Row],[Country]]))</f>
        <v>Uk</v>
      </c>
      <c r="F3557" s="1" t="str">
        <f>TRIM(PROPER(Table2[[#This Row],[Category]]))</f>
        <v>Wearables</v>
      </c>
      <c r="G3557" s="1" t="str">
        <f>TRIM(PROPER(Table2[[#This Row],[Brand]]))</f>
        <v>Asus</v>
      </c>
      <c r="H3557" s="1">
        <f>Table2[[#This Row],[Supplier_ID]]</f>
        <v>1094</v>
      </c>
      <c r="I3557" s="1">
        <f>Table2[[#This Row],[Market_Price]]</f>
        <v>937.58</v>
      </c>
      <c r="J3557" s="1">
        <f>Table2[[#This Row],[Selling_Price]]</f>
        <v>1334.47</v>
      </c>
      <c r="K3557" s="1">
        <f>Table2[[#This Row],[Quantity]]</f>
        <v>38</v>
      </c>
      <c r="L3557" s="1" t="str">
        <f>IF(ISBLANK(Table2[[#This Row],[Status]]), "No Data Entered", IFERROR(Table2[[#This Row],[Status]], "No Data Entered"))</f>
        <v>Ongoing</v>
      </c>
    </row>
    <row r="3558" spans="1:12" x14ac:dyDescent="0.3">
      <c r="A3558" s="1" t="str">
        <f>Table2[[#This Row],[Product_ID]]</f>
        <v>PRO2578</v>
      </c>
      <c r="B3558" s="1" t="str">
        <f>Table2[[#This Row],[Customer_ID]]</f>
        <v>CUST59020</v>
      </c>
      <c r="C3558" s="14" t="str">
        <f>Table2[[#This Row],[Date]]</f>
        <v>19/02/2023</v>
      </c>
      <c r="D3558" s="1" t="str">
        <f>TRIM(PROPER(Table2[[#This Row],[Product_Name]]))</f>
        <v>Printer</v>
      </c>
      <c r="E3558" s="1" t="str">
        <f>TRIM(PROPER(Table2[[#This Row],[Country]]))</f>
        <v>Brazil</v>
      </c>
      <c r="F3558" s="1" t="str">
        <f>TRIM(PROPER(Table2[[#This Row],[Category]]))</f>
        <v>Electronics</v>
      </c>
      <c r="G3558" s="1" t="str">
        <f>TRIM(PROPER(Table2[[#This Row],[Brand]]))</f>
        <v>Samsung</v>
      </c>
      <c r="H3558" s="1">
        <f>Table2[[#This Row],[Supplier_ID]]</f>
        <v>1020</v>
      </c>
      <c r="I3558" s="1">
        <f>Table2[[#This Row],[Market_Price]]</f>
        <v>1110.23</v>
      </c>
      <c r="J3558" s="1">
        <f>Table2[[#This Row],[Selling_Price]]</f>
        <v>1223.81</v>
      </c>
      <c r="K3558" s="1">
        <f>Table2[[#This Row],[Quantity]]</f>
        <v>107</v>
      </c>
      <c r="L3558" s="1" t="str">
        <f>IF(ISBLANK(Table2[[#This Row],[Status]]), "No Data Entered", IFERROR(Table2[[#This Row],[Status]], "No Data Entered"))</f>
        <v>Ongoing</v>
      </c>
    </row>
    <row r="3559" spans="1:12" x14ac:dyDescent="0.3">
      <c r="A3559" s="1" t="str">
        <f>Table2[[#This Row],[Product_ID]]</f>
        <v>PRO6920</v>
      </c>
      <c r="B3559" s="1" t="str">
        <f>Table2[[#This Row],[Customer_ID]]</f>
        <v>CUST59194</v>
      </c>
      <c r="C3559" s="14" t="str">
        <f>Table2[[#This Row],[Date]]</f>
        <v>15/03/2023</v>
      </c>
      <c r="D3559" s="1" t="str">
        <f>TRIM(PROPER(Table2[[#This Row],[Product_Name]]))</f>
        <v>Tablet</v>
      </c>
      <c r="E3559" s="1" t="str">
        <f>TRIM(PROPER(Table2[[#This Row],[Country]]))</f>
        <v>Japan</v>
      </c>
      <c r="F3559" s="1" t="str">
        <f>TRIM(PROPER(Table2[[#This Row],[Category]]))</f>
        <v>Wearables</v>
      </c>
      <c r="G3559" s="1" t="str">
        <f>TRIM(PROPER(Table2[[#This Row],[Brand]]))</f>
        <v>Sony</v>
      </c>
      <c r="H3559" s="1">
        <f>Table2[[#This Row],[Supplier_ID]]</f>
        <v>1097</v>
      </c>
      <c r="I3559" s="1">
        <f>Table2[[#This Row],[Market_Price]]</f>
        <v>1879.25</v>
      </c>
      <c r="J3559" s="1">
        <f>Table2[[#This Row],[Selling_Price]]</f>
        <v>3238.4</v>
      </c>
      <c r="K3559" s="1">
        <f>Table2[[#This Row],[Quantity]]</f>
        <v>215</v>
      </c>
      <c r="L3559" s="1" t="str">
        <f>IF(ISBLANK(Table2[[#This Row],[Status]]), "No Data Entered", IFERROR(Table2[[#This Row],[Status]], "No Data Entered"))</f>
        <v>Ongoing</v>
      </c>
    </row>
    <row r="3560" spans="1:12" x14ac:dyDescent="0.3">
      <c r="A3560" s="1" t="str">
        <f>Table2[[#This Row],[Product_ID]]</f>
        <v>PRO4365</v>
      </c>
      <c r="B3560" s="1" t="str">
        <f>Table2[[#This Row],[Customer_ID]]</f>
        <v>CUST59272</v>
      </c>
      <c r="C3560" s="14" t="str">
        <f>Table2[[#This Row],[Date]]</f>
        <v>03/10/2023</v>
      </c>
      <c r="D3560" s="1" t="str">
        <f>TRIM(PROPER(Table2[[#This Row],[Product_Name]]))</f>
        <v>Printer</v>
      </c>
      <c r="E3560" s="1" t="str">
        <f>TRIM(PROPER(Table2[[#This Row],[Country]]))</f>
        <v>China</v>
      </c>
      <c r="F3560" s="1" t="str">
        <f>TRIM(PROPER(Table2[[#This Row],[Category]]))</f>
        <v>Wearables</v>
      </c>
      <c r="G3560" s="1" t="str">
        <f>TRIM(PROPER(Table2[[#This Row],[Brand]]))</f>
        <v>Samsung</v>
      </c>
      <c r="H3560" s="1">
        <f>Table2[[#This Row],[Supplier_ID]]</f>
        <v>1010</v>
      </c>
      <c r="I3560" s="1">
        <f>Table2[[#This Row],[Market_Price]]</f>
        <v>179.94</v>
      </c>
      <c r="J3560" s="1">
        <f>Table2[[#This Row],[Selling_Price]]</f>
        <v>351.54</v>
      </c>
      <c r="K3560" s="1">
        <f>Table2[[#This Row],[Quantity]]</f>
        <v>153</v>
      </c>
      <c r="L3560" s="1" t="str">
        <f>IF(ISBLANK(Table2[[#This Row],[Status]]), "No Data Entered", IFERROR(Table2[[#This Row],[Status]], "No Data Entered"))</f>
        <v>Ongoing</v>
      </c>
    </row>
    <row r="3561" spans="1:12" x14ac:dyDescent="0.3">
      <c r="A3561" s="1" t="str">
        <f>Table2[[#This Row],[Product_ID]]</f>
        <v>PRO9981</v>
      </c>
      <c r="B3561" s="1" t="str">
        <f>Table2[[#This Row],[Customer_ID]]</f>
        <v>CUST59384</v>
      </c>
      <c r="C3561" s="14" t="str">
        <f>Table2[[#This Row],[Date]]</f>
        <v>26/04/2023</v>
      </c>
      <c r="D3561" s="1" t="str">
        <f>TRIM(PROPER(Table2[[#This Row],[Product_Name]]))</f>
        <v>Smartwatch</v>
      </c>
      <c r="E3561" s="1" t="str">
        <f>TRIM(PROPER(Table2[[#This Row],[Country]]))</f>
        <v>India</v>
      </c>
      <c r="F3561" s="1" t="str">
        <f>TRIM(PROPER(Table2[[#This Row],[Category]]))</f>
        <v>Wearables</v>
      </c>
      <c r="G3561" s="1" t="str">
        <f>TRIM(PROPER(Table2[[#This Row],[Brand]]))</f>
        <v>Asus</v>
      </c>
      <c r="H3561" s="1">
        <f>Table2[[#This Row],[Supplier_ID]]</f>
        <v>1011</v>
      </c>
      <c r="I3561" s="1">
        <f>Table2[[#This Row],[Market_Price]]</f>
        <v>186.4</v>
      </c>
      <c r="J3561" s="1">
        <f>Table2[[#This Row],[Selling_Price]]</f>
        <v>359</v>
      </c>
      <c r="K3561" s="1">
        <f>Table2[[#This Row],[Quantity]]</f>
        <v>41</v>
      </c>
      <c r="L3561" s="1" t="str">
        <f>IF(ISBLANK(Table2[[#This Row],[Status]]), "No Data Entered", IFERROR(Table2[[#This Row],[Status]], "No Data Entered"))</f>
        <v>Ongoing</v>
      </c>
    </row>
    <row r="3562" spans="1:12" x14ac:dyDescent="0.3">
      <c r="A3562" s="1" t="str">
        <f>Table2[[#This Row],[Product_ID]]</f>
        <v>PRO4795</v>
      </c>
      <c r="B3562" s="1" t="str">
        <f>Table2[[#This Row],[Customer_ID]]</f>
        <v>CUST59401</v>
      </c>
      <c r="C3562" s="14" t="str">
        <f>Table2[[#This Row],[Date]]</f>
        <v>10/03/2020</v>
      </c>
      <c r="D3562" s="1" t="str">
        <f>TRIM(PROPER(Table2[[#This Row],[Product_Name]]))</f>
        <v>Printer</v>
      </c>
      <c r="E3562" s="1" t="str">
        <f>TRIM(PROPER(Table2[[#This Row],[Country]]))</f>
        <v>Japan</v>
      </c>
      <c r="F3562" s="1" t="str">
        <f>TRIM(PROPER(Table2[[#This Row],[Category]]))</f>
        <v>Accessories</v>
      </c>
      <c r="G3562" s="1" t="str">
        <f>TRIM(PROPER(Table2[[#This Row],[Brand]]))</f>
        <v>Asus</v>
      </c>
      <c r="H3562" s="1">
        <f>Table2[[#This Row],[Supplier_ID]]</f>
        <v>1065</v>
      </c>
      <c r="I3562" s="1">
        <f>Table2[[#This Row],[Market_Price]]</f>
        <v>200.38</v>
      </c>
      <c r="J3562" s="1">
        <f>Table2[[#This Row],[Selling_Price]]</f>
        <v>242.21</v>
      </c>
      <c r="K3562" s="1">
        <f>Table2[[#This Row],[Quantity]]</f>
        <v>182</v>
      </c>
      <c r="L3562" s="1" t="str">
        <f>IF(ISBLANK(Table2[[#This Row],[Status]]), "No Data Entered", IFERROR(Table2[[#This Row],[Status]], "No Data Entered"))</f>
        <v>Ongoing</v>
      </c>
    </row>
    <row r="3563" spans="1:12" x14ac:dyDescent="0.3">
      <c r="A3563" s="1" t="str">
        <f>Table2[[#This Row],[Product_ID]]</f>
        <v>PRO3715</v>
      </c>
      <c r="B3563" s="1" t="str">
        <f>Table2[[#This Row],[Customer_ID]]</f>
        <v>CUST59515</v>
      </c>
      <c r="C3563" s="14" t="str">
        <f>Table2[[#This Row],[Date]]</f>
        <v>21/02/2024</v>
      </c>
      <c r="D3563" s="1" t="str">
        <f>TRIM(PROPER(Table2[[#This Row],[Product_Name]]))</f>
        <v>Smartwatch</v>
      </c>
      <c r="E3563" s="1" t="str">
        <f>TRIM(PROPER(Table2[[#This Row],[Country]]))</f>
        <v>Germany</v>
      </c>
      <c r="F3563" s="1" t="str">
        <f>TRIM(PROPER(Table2[[#This Row],[Category]]))</f>
        <v>Office Supplies</v>
      </c>
      <c r="G3563" s="1" t="str">
        <f>TRIM(PROPER(Table2[[#This Row],[Brand]]))</f>
        <v>Lenovo</v>
      </c>
      <c r="H3563" s="1">
        <f>Table2[[#This Row],[Supplier_ID]]</f>
        <v>1082</v>
      </c>
      <c r="I3563" s="1">
        <f>Table2[[#This Row],[Market_Price]]</f>
        <v>479.53</v>
      </c>
      <c r="J3563" s="1">
        <f>Table2[[#This Row],[Selling_Price]]</f>
        <v>727.9</v>
      </c>
      <c r="K3563" s="1">
        <f>Table2[[#This Row],[Quantity]]</f>
        <v>307</v>
      </c>
      <c r="L3563" s="1" t="str">
        <f>IF(ISBLANK(Table2[[#This Row],[Status]]), "No Data Entered", IFERROR(Table2[[#This Row],[Status]], "No Data Entered"))</f>
        <v>Ongoing</v>
      </c>
    </row>
    <row r="3564" spans="1:12" x14ac:dyDescent="0.3">
      <c r="A3564" s="1" t="str">
        <f>Table2[[#This Row],[Product_ID]]</f>
        <v>PRO3241</v>
      </c>
      <c r="B3564" s="1" t="str">
        <f>Table2[[#This Row],[Customer_ID]]</f>
        <v>CUST59614</v>
      </c>
      <c r="C3564" s="14" t="str">
        <f>Table2[[#This Row],[Date]]</f>
        <v>30/10/2020</v>
      </c>
      <c r="D3564" s="1" t="str">
        <f>TRIM(PROPER(Table2[[#This Row],[Product_Name]]))</f>
        <v>Laptop</v>
      </c>
      <c r="E3564" s="1" t="str">
        <f>TRIM(PROPER(Table2[[#This Row],[Country]]))</f>
        <v>Usa</v>
      </c>
      <c r="F3564" s="1" t="str">
        <f>TRIM(PROPER(Table2[[#This Row],[Category]]))</f>
        <v>Computers</v>
      </c>
      <c r="G3564" s="1" t="str">
        <f>TRIM(PROPER(Table2[[#This Row],[Brand]]))</f>
        <v>Samsung</v>
      </c>
      <c r="H3564" s="1">
        <f>Table2[[#This Row],[Supplier_ID]]</f>
        <v>1067</v>
      </c>
      <c r="I3564" s="1">
        <f>Table2[[#This Row],[Market_Price]]</f>
        <v>561.85</v>
      </c>
      <c r="J3564" s="1">
        <f>Table2[[#This Row],[Selling_Price]]</f>
        <v>624.30999999999995</v>
      </c>
      <c r="K3564" s="1">
        <f>Table2[[#This Row],[Quantity]]</f>
        <v>140</v>
      </c>
      <c r="L3564" s="1" t="str">
        <f>IF(ISBLANK(Table2[[#This Row],[Status]]), "No Data Entered", IFERROR(Table2[[#This Row],[Status]], "No Data Entered"))</f>
        <v>Ongoing</v>
      </c>
    </row>
    <row r="3565" spans="1:12" x14ac:dyDescent="0.3">
      <c r="A3565" s="1" t="str">
        <f>Table2[[#This Row],[Product_ID]]</f>
        <v>PRO8668</v>
      </c>
      <c r="B3565" s="1" t="str">
        <f>Table2[[#This Row],[Customer_ID]]</f>
        <v>CUST59665</v>
      </c>
      <c r="C3565" s="14" t="str">
        <f>Table2[[#This Row],[Date]]</f>
        <v>27/05/2020</v>
      </c>
      <c r="D3565" s="1" t="str">
        <f>TRIM(PROPER(Table2[[#This Row],[Product_Name]]))</f>
        <v>Mouse</v>
      </c>
      <c r="E3565" s="1" t="str">
        <f>TRIM(PROPER(Table2[[#This Row],[Country]]))</f>
        <v>China</v>
      </c>
      <c r="F3565" s="1" t="str">
        <f>TRIM(PROPER(Table2[[#This Row],[Category]]))</f>
        <v>Electronics</v>
      </c>
      <c r="G3565" s="1" t="str">
        <f>TRIM(PROPER(Table2[[#This Row],[Brand]]))</f>
        <v>Microsoft</v>
      </c>
      <c r="H3565" s="1">
        <f>Table2[[#This Row],[Supplier_ID]]</f>
        <v>1045</v>
      </c>
      <c r="I3565" s="1">
        <f>Table2[[#This Row],[Market_Price]]</f>
        <v>1766.06</v>
      </c>
      <c r="J3565" s="1">
        <f>Table2[[#This Row],[Selling_Price]]</f>
        <v>3147.79</v>
      </c>
      <c r="K3565" s="1">
        <f>Table2[[#This Row],[Quantity]]</f>
        <v>376</v>
      </c>
      <c r="L3565" s="1" t="str">
        <f>IF(ISBLANK(Table2[[#This Row],[Status]]), "No Data Entered", IFERROR(Table2[[#This Row],[Status]], "No Data Entered"))</f>
        <v>Ongoing</v>
      </c>
    </row>
    <row r="3566" spans="1:12" x14ac:dyDescent="0.3">
      <c r="A3566" s="1" t="str">
        <f>Table2[[#This Row],[Product_ID]]</f>
        <v>PRO5021</v>
      </c>
      <c r="B3566" s="1" t="str">
        <f>Table2[[#This Row],[Customer_ID]]</f>
        <v>CUST59685</v>
      </c>
      <c r="C3566" s="14" t="str">
        <f>Table2[[#This Row],[Date]]</f>
        <v>09/01/2025</v>
      </c>
      <c r="D3566" s="1" t="str">
        <f>TRIM(PROPER(Table2[[#This Row],[Product_Name]]))</f>
        <v>Smartwatch</v>
      </c>
      <c r="E3566" s="1" t="str">
        <f>TRIM(PROPER(Table2[[#This Row],[Country]]))</f>
        <v>Uk</v>
      </c>
      <c r="F3566" s="1" t="str">
        <f>TRIM(PROPER(Table2[[#This Row],[Category]]))</f>
        <v>Computers</v>
      </c>
      <c r="G3566" s="1" t="str">
        <f>TRIM(PROPER(Table2[[#This Row],[Brand]]))</f>
        <v>Apple</v>
      </c>
      <c r="H3566" s="1">
        <f>Table2[[#This Row],[Supplier_ID]]</f>
        <v>1024</v>
      </c>
      <c r="I3566" s="1">
        <f>Table2[[#This Row],[Market_Price]]</f>
        <v>441.52</v>
      </c>
      <c r="J3566" s="1">
        <f>Table2[[#This Row],[Selling_Price]]</f>
        <v>559.83000000000004</v>
      </c>
      <c r="K3566" s="1">
        <f>Table2[[#This Row],[Quantity]]</f>
        <v>469</v>
      </c>
      <c r="L3566" s="1" t="str">
        <f>IF(ISBLANK(Table2[[#This Row],[Status]]), "No Data Entered", IFERROR(Table2[[#This Row],[Status]], "No Data Entered"))</f>
        <v>Ongoing</v>
      </c>
    </row>
    <row r="3567" spans="1:12" x14ac:dyDescent="0.3">
      <c r="A3567" s="1" t="str">
        <f>Table2[[#This Row],[Product_ID]]</f>
        <v>PRO2458</v>
      </c>
      <c r="B3567" s="1" t="str">
        <f>Table2[[#This Row],[Customer_ID]]</f>
        <v>CUST59720</v>
      </c>
      <c r="C3567" s="14" t="str">
        <f>Table2[[#This Row],[Date]]</f>
        <v>23/06/2025</v>
      </c>
      <c r="D3567" s="1" t="str">
        <f>TRIM(PROPER(Table2[[#This Row],[Product_Name]]))</f>
        <v>Laptop</v>
      </c>
      <c r="E3567" s="1" t="str">
        <f>TRIM(PROPER(Table2[[#This Row],[Country]]))</f>
        <v>Uk</v>
      </c>
      <c r="F3567" s="1" t="str">
        <f>TRIM(PROPER(Table2[[#This Row],[Category]]))</f>
        <v>Office Supplies</v>
      </c>
      <c r="G3567" s="1" t="str">
        <f>TRIM(PROPER(Table2[[#This Row],[Brand]]))</f>
        <v>Dell</v>
      </c>
      <c r="H3567" s="1">
        <f>Table2[[#This Row],[Supplier_ID]]</f>
        <v>1066</v>
      </c>
      <c r="I3567" s="1">
        <f>Table2[[#This Row],[Market_Price]]</f>
        <v>1574.62</v>
      </c>
      <c r="J3567" s="1">
        <f>Table2[[#This Row],[Selling_Price]]</f>
        <v>2747.84</v>
      </c>
      <c r="K3567" s="1">
        <f>Table2[[#This Row],[Quantity]]</f>
        <v>39</v>
      </c>
      <c r="L3567" s="1" t="str">
        <f>IF(ISBLANK(Table2[[#This Row],[Status]]), "No Data Entered", IFERROR(Table2[[#This Row],[Status]], "No Data Entered"))</f>
        <v>Ongoing</v>
      </c>
    </row>
    <row r="3568" spans="1:12" x14ac:dyDescent="0.3">
      <c r="A3568" s="1" t="str">
        <f>Table2[[#This Row],[Product_ID]]</f>
        <v>PRO6112</v>
      </c>
      <c r="B3568" s="1" t="str">
        <f>Table2[[#This Row],[Customer_ID]]</f>
        <v>CUST59756</v>
      </c>
      <c r="C3568" s="14" t="str">
        <f>Table2[[#This Row],[Date]]</f>
        <v>08/04/2021</v>
      </c>
      <c r="D3568" s="1" t="str">
        <f>TRIM(PROPER(Table2[[#This Row],[Product_Name]]))</f>
        <v>Printer</v>
      </c>
      <c r="E3568" s="1" t="str">
        <f>TRIM(PROPER(Table2[[#This Row],[Country]]))</f>
        <v>Brazil</v>
      </c>
      <c r="F3568" s="1" t="str">
        <f>TRIM(PROPER(Table2[[#This Row],[Category]]))</f>
        <v>Wearables</v>
      </c>
      <c r="G3568" s="1" t="str">
        <f>TRIM(PROPER(Table2[[#This Row],[Brand]]))</f>
        <v>Logitech</v>
      </c>
      <c r="H3568" s="1">
        <f>Table2[[#This Row],[Supplier_ID]]</f>
        <v>1019</v>
      </c>
      <c r="I3568" s="1">
        <f>Table2[[#This Row],[Market_Price]]</f>
        <v>658.52</v>
      </c>
      <c r="J3568" s="1">
        <f>Table2[[#This Row],[Selling_Price]]</f>
        <v>1164.6199999999999</v>
      </c>
      <c r="K3568" s="1">
        <f>Table2[[#This Row],[Quantity]]</f>
        <v>452</v>
      </c>
      <c r="L3568" s="1" t="str">
        <f>IF(ISBLANK(Table2[[#This Row],[Status]]), "No Data Entered", IFERROR(Table2[[#This Row],[Status]], "No Data Entered"))</f>
        <v>Ongoing</v>
      </c>
    </row>
    <row r="3569" spans="1:12" x14ac:dyDescent="0.3">
      <c r="A3569" s="1" t="str">
        <f>Table2[[#This Row],[Product_ID]]</f>
        <v>PRO1511</v>
      </c>
      <c r="B3569" s="1" t="str">
        <f>Table2[[#This Row],[Customer_ID]]</f>
        <v>CUST59767</v>
      </c>
      <c r="C3569" s="14" t="str">
        <f>Table2[[#This Row],[Date]]</f>
        <v>18/09/2022</v>
      </c>
      <c r="D3569" s="1" t="str">
        <f>TRIM(PROPER(Table2[[#This Row],[Product_Name]]))</f>
        <v>Laptop</v>
      </c>
      <c r="E3569" s="1" t="str">
        <f>TRIM(PROPER(Table2[[#This Row],[Country]]))</f>
        <v>Canada</v>
      </c>
      <c r="F3569" s="1" t="str">
        <f>TRIM(PROPER(Table2[[#This Row],[Category]]))</f>
        <v>Electronics</v>
      </c>
      <c r="G3569" s="1" t="str">
        <f>TRIM(PROPER(Table2[[#This Row],[Brand]]))</f>
        <v>Asus</v>
      </c>
      <c r="H3569" s="1">
        <f>Table2[[#This Row],[Supplier_ID]]</f>
        <v>1079</v>
      </c>
      <c r="I3569" s="1">
        <f>Table2[[#This Row],[Market_Price]]</f>
        <v>1946.63</v>
      </c>
      <c r="J3569" s="1">
        <f>Table2[[#This Row],[Selling_Price]]</f>
        <v>3426.31</v>
      </c>
      <c r="K3569" s="1">
        <f>Table2[[#This Row],[Quantity]]</f>
        <v>456</v>
      </c>
      <c r="L3569" s="1" t="str">
        <f>IF(ISBLANK(Table2[[#This Row],[Status]]), "No Data Entered", IFERROR(Table2[[#This Row],[Status]], "No Data Entered"))</f>
        <v>Ongoing</v>
      </c>
    </row>
    <row r="3570" spans="1:12" x14ac:dyDescent="0.3">
      <c r="A3570" s="1" t="str">
        <f>Table2[[#This Row],[Product_ID]]</f>
        <v>PRO8205</v>
      </c>
      <c r="B3570" s="1" t="str">
        <f>Table2[[#This Row],[Customer_ID]]</f>
        <v>CUST59901</v>
      </c>
      <c r="C3570" s="14" t="str">
        <f>Table2[[#This Row],[Date]]</f>
        <v>15/08/2022</v>
      </c>
      <c r="D3570" s="1" t="str">
        <f>TRIM(PROPER(Table2[[#This Row],[Product_Name]]))</f>
        <v>Printer</v>
      </c>
      <c r="E3570" s="1" t="str">
        <f>TRIM(PROPER(Table2[[#This Row],[Country]]))</f>
        <v>Brazil</v>
      </c>
      <c r="F3570" s="1" t="str">
        <f>TRIM(PROPER(Table2[[#This Row],[Category]]))</f>
        <v>Electronics</v>
      </c>
      <c r="G3570" s="1" t="str">
        <f>TRIM(PROPER(Table2[[#This Row],[Brand]]))</f>
        <v>Apple</v>
      </c>
      <c r="H3570" s="1">
        <f>Table2[[#This Row],[Supplier_ID]]</f>
        <v>1091</v>
      </c>
      <c r="I3570" s="1">
        <f>Table2[[#This Row],[Market_Price]]</f>
        <v>572.91999999999996</v>
      </c>
      <c r="J3570" s="1">
        <f>Table2[[#This Row],[Selling_Price]]</f>
        <v>777.59</v>
      </c>
      <c r="K3570" s="1">
        <f>Table2[[#This Row],[Quantity]]</f>
        <v>285</v>
      </c>
      <c r="L3570" s="1" t="str">
        <f>IF(ISBLANK(Table2[[#This Row],[Status]]), "No Data Entered", IFERROR(Table2[[#This Row],[Status]], "No Data Entered"))</f>
        <v>Ongoing</v>
      </c>
    </row>
    <row r="3571" spans="1:12" x14ac:dyDescent="0.3">
      <c r="A3571" s="1" t="str">
        <f>Table2[[#This Row],[Product_ID]]</f>
        <v>PRO1219</v>
      </c>
      <c r="B3571" s="1" t="str">
        <f>Table2[[#This Row],[Customer_ID]]</f>
        <v>CUST59943</v>
      </c>
      <c r="C3571" s="14" t="str">
        <f>Table2[[#This Row],[Date]]</f>
        <v>22/05/2021</v>
      </c>
      <c r="D3571" s="1" t="str">
        <f>TRIM(PROPER(Table2[[#This Row],[Product_Name]]))</f>
        <v>Camera</v>
      </c>
      <c r="E3571" s="1" t="str">
        <f>TRIM(PROPER(Table2[[#This Row],[Country]]))</f>
        <v>Brazil</v>
      </c>
      <c r="F3571" s="1" t="str">
        <f>TRIM(PROPER(Table2[[#This Row],[Category]]))</f>
        <v>Wearables</v>
      </c>
      <c r="G3571" s="1" t="str">
        <f>TRIM(PROPER(Table2[[#This Row],[Brand]]))</f>
        <v>Logitech</v>
      </c>
      <c r="H3571" s="1">
        <f>Table2[[#This Row],[Supplier_ID]]</f>
        <v>1085</v>
      </c>
      <c r="I3571" s="1">
        <f>Table2[[#This Row],[Market_Price]]</f>
        <v>1713.94</v>
      </c>
      <c r="J3571" s="1">
        <f>Table2[[#This Row],[Selling_Price]]</f>
        <v>2892.36</v>
      </c>
      <c r="K3571" s="1">
        <f>Table2[[#This Row],[Quantity]]</f>
        <v>297</v>
      </c>
      <c r="L3571" s="1" t="str">
        <f>IF(ISBLANK(Table2[[#This Row],[Status]]), "No Data Entered", IFERROR(Table2[[#This Row],[Status]], "No Data Entered"))</f>
        <v>Ongoing</v>
      </c>
    </row>
    <row r="3572" spans="1:12" x14ac:dyDescent="0.3">
      <c r="A3572" s="1" t="str">
        <f>Table2[[#This Row],[Product_ID]]</f>
        <v>PRO2452</v>
      </c>
      <c r="B3572" s="1" t="str">
        <f>Table2[[#This Row],[Customer_ID]]</f>
        <v>CUST59979</v>
      </c>
      <c r="C3572" s="14" t="str">
        <f>Table2[[#This Row],[Date]]</f>
        <v>03/08/2020</v>
      </c>
      <c r="D3572" s="1" t="str">
        <f>TRIM(PROPER(Table2[[#This Row],[Product_Name]]))</f>
        <v>Tablet</v>
      </c>
      <c r="E3572" s="1" t="str">
        <f>TRIM(PROPER(Table2[[#This Row],[Country]]))</f>
        <v>India</v>
      </c>
      <c r="F3572" s="1" t="str">
        <f>TRIM(PROPER(Table2[[#This Row],[Category]]))</f>
        <v>Electronics</v>
      </c>
      <c r="G3572" s="1" t="str">
        <f>TRIM(PROPER(Table2[[#This Row],[Brand]]))</f>
        <v>Canon</v>
      </c>
      <c r="H3572" s="1">
        <f>Table2[[#This Row],[Supplier_ID]]</f>
        <v>1040</v>
      </c>
      <c r="I3572" s="1">
        <f>Table2[[#This Row],[Market_Price]]</f>
        <v>1768.78</v>
      </c>
      <c r="J3572" s="1">
        <f>Table2[[#This Row],[Selling_Price]]</f>
        <v>2963.25</v>
      </c>
      <c r="K3572" s="1">
        <f>Table2[[#This Row],[Quantity]]</f>
        <v>410</v>
      </c>
      <c r="L3572" s="1" t="str">
        <f>IF(ISBLANK(Table2[[#This Row],[Status]]), "No Data Entered", IFERROR(Table2[[#This Row],[Status]], "No Data Entered"))</f>
        <v>Ongoing</v>
      </c>
    </row>
    <row r="3573" spans="1:12" x14ac:dyDescent="0.3">
      <c r="A3573" s="1" t="str">
        <f>Table2[[#This Row],[Product_ID]]</f>
        <v>PRO5005</v>
      </c>
      <c r="B3573" s="1" t="str">
        <f>Table2[[#This Row],[Customer_ID]]</f>
        <v>CUST60006</v>
      </c>
      <c r="C3573" s="14" t="str">
        <f>Table2[[#This Row],[Date]]</f>
        <v>09/11/2022</v>
      </c>
      <c r="D3573" s="1" t="str">
        <f>TRIM(PROPER(Table2[[#This Row],[Product_Name]]))</f>
        <v>Tablet</v>
      </c>
      <c r="E3573" s="1" t="str">
        <f>TRIM(PROPER(Table2[[#This Row],[Country]]))</f>
        <v>China</v>
      </c>
      <c r="F3573" s="1" t="str">
        <f>TRIM(PROPER(Table2[[#This Row],[Category]]))</f>
        <v>Computers</v>
      </c>
      <c r="G3573" s="1" t="str">
        <f>TRIM(PROPER(Table2[[#This Row],[Brand]]))</f>
        <v>Dell</v>
      </c>
      <c r="H3573" s="1">
        <f>Table2[[#This Row],[Supplier_ID]]</f>
        <v>1085</v>
      </c>
      <c r="I3573" s="1">
        <f>Table2[[#This Row],[Market_Price]]</f>
        <v>1514.14</v>
      </c>
      <c r="J3573" s="1">
        <f>Table2[[#This Row],[Selling_Price]]</f>
        <v>1850.3</v>
      </c>
      <c r="K3573" s="1">
        <f>Table2[[#This Row],[Quantity]]</f>
        <v>32</v>
      </c>
      <c r="L3573" s="1" t="str">
        <f>IF(ISBLANK(Table2[[#This Row],[Status]]), "No Data Entered", IFERROR(Table2[[#This Row],[Status]], "No Data Entered"))</f>
        <v>Ongoing</v>
      </c>
    </row>
    <row r="3574" spans="1:12" x14ac:dyDescent="0.3">
      <c r="A3574" s="1" t="str">
        <f>Table2[[#This Row],[Product_ID]]</f>
        <v>PRO8866</v>
      </c>
      <c r="B3574" s="1" t="str">
        <f>Table2[[#This Row],[Customer_ID]]</f>
        <v>CUST60109</v>
      </c>
      <c r="C3574" s="14" t="str">
        <f>Table2[[#This Row],[Date]]</f>
        <v>15/08/2020</v>
      </c>
      <c r="D3574" s="1" t="str">
        <f>TRIM(PROPER(Table2[[#This Row],[Product_Name]]))</f>
        <v>Camera</v>
      </c>
      <c r="E3574" s="1" t="str">
        <f>TRIM(PROPER(Table2[[#This Row],[Country]]))</f>
        <v>Uk</v>
      </c>
      <c r="F3574" s="1" t="str">
        <f>TRIM(PROPER(Table2[[#This Row],[Category]]))</f>
        <v>Office Supplies</v>
      </c>
      <c r="G3574" s="1" t="str">
        <f>TRIM(PROPER(Table2[[#This Row],[Brand]]))</f>
        <v>Canon</v>
      </c>
      <c r="H3574" s="1">
        <f>Table2[[#This Row],[Supplier_ID]]</f>
        <v>1053</v>
      </c>
      <c r="I3574" s="1">
        <f>Table2[[#This Row],[Market_Price]]</f>
        <v>1695.47</v>
      </c>
      <c r="J3574" s="1">
        <f>Table2[[#This Row],[Selling_Price]]</f>
        <v>3224.14</v>
      </c>
      <c r="K3574" s="1">
        <f>Table2[[#This Row],[Quantity]]</f>
        <v>485</v>
      </c>
      <c r="L3574" s="1" t="str">
        <f>IF(ISBLANK(Table2[[#This Row],[Status]]), "No Data Entered", IFERROR(Table2[[#This Row],[Status]], "No Data Entered"))</f>
        <v>Ongoing</v>
      </c>
    </row>
    <row r="3575" spans="1:12" x14ac:dyDescent="0.3">
      <c r="A3575" s="1" t="str">
        <f>Table2[[#This Row],[Product_ID]]</f>
        <v>PRO7559</v>
      </c>
      <c r="B3575" s="1" t="str">
        <f>Table2[[#This Row],[Customer_ID]]</f>
        <v>CUST60247</v>
      </c>
      <c r="C3575" s="14" t="str">
        <f>Table2[[#This Row],[Date]]</f>
        <v>23/04/2020</v>
      </c>
      <c r="D3575" s="1" t="str">
        <f>TRIM(PROPER(Table2[[#This Row],[Product_Name]]))</f>
        <v>Tablet</v>
      </c>
      <c r="E3575" s="1" t="str">
        <f>TRIM(PROPER(Table2[[#This Row],[Country]]))</f>
        <v>Canada</v>
      </c>
      <c r="F3575" s="1" t="str">
        <f>TRIM(PROPER(Table2[[#This Row],[Category]]))</f>
        <v>Office Supplies</v>
      </c>
      <c r="G3575" s="1" t="str">
        <f>TRIM(PROPER(Table2[[#This Row],[Brand]]))</f>
        <v>Apple</v>
      </c>
      <c r="H3575" s="1">
        <f>Table2[[#This Row],[Supplier_ID]]</f>
        <v>1042</v>
      </c>
      <c r="I3575" s="1">
        <f>Table2[[#This Row],[Market_Price]]</f>
        <v>1010.27</v>
      </c>
      <c r="J3575" s="1">
        <f>Table2[[#This Row],[Selling_Price]]</f>
        <v>1885.43</v>
      </c>
      <c r="K3575" s="1">
        <f>Table2[[#This Row],[Quantity]]</f>
        <v>383</v>
      </c>
      <c r="L3575" s="1" t="str">
        <f>IF(ISBLANK(Table2[[#This Row],[Status]]), "No Data Entered", IFERROR(Table2[[#This Row],[Status]], "No Data Entered"))</f>
        <v>Ongoing</v>
      </c>
    </row>
    <row r="3576" spans="1:12" x14ac:dyDescent="0.3">
      <c r="A3576" s="1" t="str">
        <f>Table2[[#This Row],[Product_ID]]</f>
        <v>PRO4900</v>
      </c>
      <c r="B3576" s="1" t="str">
        <f>Table2[[#This Row],[Customer_ID]]</f>
        <v>CUST60296</v>
      </c>
      <c r="C3576" s="14" t="str">
        <f>Table2[[#This Row],[Date]]</f>
        <v>17/12/2024</v>
      </c>
      <c r="D3576" s="1" t="str">
        <f>TRIM(PROPER(Table2[[#This Row],[Product_Name]]))</f>
        <v>Laptop</v>
      </c>
      <c r="E3576" s="1" t="str">
        <f>TRIM(PROPER(Table2[[#This Row],[Country]]))</f>
        <v>Japan</v>
      </c>
      <c r="F3576" s="1" t="str">
        <f>TRIM(PROPER(Table2[[#This Row],[Category]]))</f>
        <v>Computers</v>
      </c>
      <c r="G3576" s="1" t="str">
        <f>TRIM(PROPER(Table2[[#This Row],[Brand]]))</f>
        <v>Canon</v>
      </c>
      <c r="H3576" s="1">
        <f>Table2[[#This Row],[Supplier_ID]]</f>
        <v>1076</v>
      </c>
      <c r="I3576" s="1">
        <f>Table2[[#This Row],[Market_Price]]</f>
        <v>441.85</v>
      </c>
      <c r="J3576" s="1">
        <f>Table2[[#This Row],[Selling_Price]]</f>
        <v>599.52</v>
      </c>
      <c r="K3576" s="1">
        <f>Table2[[#This Row],[Quantity]]</f>
        <v>282</v>
      </c>
      <c r="L3576" s="1" t="str">
        <f>IF(ISBLANK(Table2[[#This Row],[Status]]), "No Data Entered", IFERROR(Table2[[#This Row],[Status]], "No Data Entered"))</f>
        <v>Ongoing</v>
      </c>
    </row>
    <row r="3577" spans="1:12" x14ac:dyDescent="0.3">
      <c r="A3577" s="1" t="str">
        <f>Table2[[#This Row],[Product_ID]]</f>
        <v>PRO8898</v>
      </c>
      <c r="B3577" s="1" t="str">
        <f>Table2[[#This Row],[Customer_ID]]</f>
        <v>CUST60379</v>
      </c>
      <c r="C3577" s="14" t="str">
        <f>Table2[[#This Row],[Date]]</f>
        <v>09/04/2021</v>
      </c>
      <c r="D3577" s="1" t="str">
        <f>TRIM(PROPER(Table2[[#This Row],[Product_Name]]))</f>
        <v>Headphones</v>
      </c>
      <c r="E3577" s="1" t="str">
        <f>TRIM(PROPER(Table2[[#This Row],[Country]]))</f>
        <v>France</v>
      </c>
      <c r="F3577" s="1" t="str">
        <f>TRIM(PROPER(Table2[[#This Row],[Category]]))</f>
        <v>Computers</v>
      </c>
      <c r="G3577" s="1" t="str">
        <f>TRIM(PROPER(Table2[[#This Row],[Brand]]))</f>
        <v>Asus</v>
      </c>
      <c r="H3577" s="1">
        <f>Table2[[#This Row],[Supplier_ID]]</f>
        <v>1056</v>
      </c>
      <c r="I3577" s="1">
        <f>Table2[[#This Row],[Market_Price]]</f>
        <v>1547.67</v>
      </c>
      <c r="J3577" s="1">
        <f>Table2[[#This Row],[Selling_Price]]</f>
        <v>2919.21</v>
      </c>
      <c r="K3577" s="1">
        <f>Table2[[#This Row],[Quantity]]</f>
        <v>208</v>
      </c>
      <c r="L3577" s="1" t="str">
        <f>IF(ISBLANK(Table2[[#This Row],[Status]]), "No Data Entered", IFERROR(Table2[[#This Row],[Status]], "No Data Entered"))</f>
        <v>Ongoing</v>
      </c>
    </row>
    <row r="3578" spans="1:12" x14ac:dyDescent="0.3">
      <c r="A3578" s="1" t="str">
        <f>Table2[[#This Row],[Product_ID]]</f>
        <v>PRO1045</v>
      </c>
      <c r="B3578" s="1" t="str">
        <f>Table2[[#This Row],[Customer_ID]]</f>
        <v>CUST60386</v>
      </c>
      <c r="C3578" s="14" t="str">
        <f>Table2[[#This Row],[Date]]</f>
        <v>04/03/2024</v>
      </c>
      <c r="D3578" s="1" t="str">
        <f>TRIM(PROPER(Table2[[#This Row],[Product_Name]]))</f>
        <v>Laptop</v>
      </c>
      <c r="E3578" s="1" t="str">
        <f>TRIM(PROPER(Table2[[#This Row],[Country]]))</f>
        <v>Usa</v>
      </c>
      <c r="F3578" s="1" t="str">
        <f>TRIM(PROPER(Table2[[#This Row],[Category]]))</f>
        <v>Accessories</v>
      </c>
      <c r="G3578" s="1" t="str">
        <f>TRIM(PROPER(Table2[[#This Row],[Brand]]))</f>
        <v>Canon</v>
      </c>
      <c r="H3578" s="1">
        <f>Table2[[#This Row],[Supplier_ID]]</f>
        <v>1033</v>
      </c>
      <c r="I3578" s="1">
        <f>Table2[[#This Row],[Market_Price]]</f>
        <v>850.45</v>
      </c>
      <c r="J3578" s="1">
        <f>Table2[[#This Row],[Selling_Price]]</f>
        <v>963.91</v>
      </c>
      <c r="K3578" s="1">
        <f>Table2[[#This Row],[Quantity]]</f>
        <v>86</v>
      </c>
      <c r="L3578" s="1" t="str">
        <f>IF(ISBLANK(Table2[[#This Row],[Status]]), "No Data Entered", IFERROR(Table2[[#This Row],[Status]], "No Data Entered"))</f>
        <v>Ongoing</v>
      </c>
    </row>
    <row r="3579" spans="1:12" x14ac:dyDescent="0.3">
      <c r="A3579" s="1" t="str">
        <f>Table2[[#This Row],[Product_ID]]</f>
        <v>PRO6305</v>
      </c>
      <c r="B3579" s="1" t="str">
        <f>Table2[[#This Row],[Customer_ID]]</f>
        <v>CUST60434</v>
      </c>
      <c r="C3579" s="14" t="str">
        <f>Table2[[#This Row],[Date]]</f>
        <v>21/02/2022</v>
      </c>
      <c r="D3579" s="1" t="str">
        <f>TRIM(PROPER(Table2[[#This Row],[Product_Name]]))</f>
        <v>Keyboard</v>
      </c>
      <c r="E3579" s="1" t="str">
        <f>TRIM(PROPER(Table2[[#This Row],[Country]]))</f>
        <v>China</v>
      </c>
      <c r="F3579" s="1" t="str">
        <f>TRIM(PROPER(Table2[[#This Row],[Category]]))</f>
        <v>Wearables</v>
      </c>
      <c r="G3579" s="1" t="str">
        <f>TRIM(PROPER(Table2[[#This Row],[Brand]]))</f>
        <v>Sony</v>
      </c>
      <c r="H3579" s="1">
        <f>Table2[[#This Row],[Supplier_ID]]</f>
        <v>1036</v>
      </c>
      <c r="I3579" s="1">
        <f>Table2[[#This Row],[Market_Price]]</f>
        <v>827.1</v>
      </c>
      <c r="J3579" s="1">
        <f>Table2[[#This Row],[Selling_Price]]</f>
        <v>1480.36</v>
      </c>
      <c r="K3579" s="1">
        <f>Table2[[#This Row],[Quantity]]</f>
        <v>273</v>
      </c>
      <c r="L3579" s="1" t="str">
        <f>IF(ISBLANK(Table2[[#This Row],[Status]]), "No Data Entered", IFERROR(Table2[[#This Row],[Status]], "No Data Entered"))</f>
        <v>Ongoing</v>
      </c>
    </row>
    <row r="3580" spans="1:12" x14ac:dyDescent="0.3">
      <c r="A3580" s="1" t="str">
        <f>Table2[[#This Row],[Product_ID]]</f>
        <v>PRO5094</v>
      </c>
      <c r="B3580" s="1" t="str">
        <f>Table2[[#This Row],[Customer_ID]]</f>
        <v>CUST60484</v>
      </c>
      <c r="C3580" s="14" t="str">
        <f>Table2[[#This Row],[Date]]</f>
        <v>31/12/2025</v>
      </c>
      <c r="D3580" s="1" t="str">
        <f>TRIM(PROPER(Table2[[#This Row],[Product_Name]]))</f>
        <v>Laptop</v>
      </c>
      <c r="E3580" s="1" t="str">
        <f>TRIM(PROPER(Table2[[#This Row],[Country]]))</f>
        <v>Uk</v>
      </c>
      <c r="F3580" s="1" t="str">
        <f>TRIM(PROPER(Table2[[#This Row],[Category]]))</f>
        <v>Computers</v>
      </c>
      <c r="G3580" s="1" t="str">
        <f>TRIM(PROPER(Table2[[#This Row],[Brand]]))</f>
        <v>Sony</v>
      </c>
      <c r="H3580" s="1">
        <f>Table2[[#This Row],[Supplier_ID]]</f>
        <v>1045</v>
      </c>
      <c r="I3580" s="1">
        <f>Table2[[#This Row],[Market_Price]]</f>
        <v>1697.31</v>
      </c>
      <c r="J3580" s="1">
        <f>Table2[[#This Row],[Selling_Price]]</f>
        <v>2171.0100000000002</v>
      </c>
      <c r="K3580" s="1">
        <f>Table2[[#This Row],[Quantity]]</f>
        <v>345</v>
      </c>
      <c r="L3580" s="1" t="str">
        <f>IF(ISBLANK(Table2[[#This Row],[Status]]), "No Data Entered", IFERROR(Table2[[#This Row],[Status]], "No Data Entered"))</f>
        <v>Ongoing</v>
      </c>
    </row>
    <row r="3581" spans="1:12" x14ac:dyDescent="0.3">
      <c r="A3581" s="1" t="str">
        <f>Table2[[#This Row],[Product_ID]]</f>
        <v>PRO2778</v>
      </c>
      <c r="B3581" s="1" t="str">
        <f>Table2[[#This Row],[Customer_ID]]</f>
        <v>CUST60507</v>
      </c>
      <c r="C3581" s="14" t="str">
        <f>Table2[[#This Row],[Date]]</f>
        <v>15/07/2023</v>
      </c>
      <c r="D3581" s="1" t="str">
        <f>TRIM(PROPER(Table2[[#This Row],[Product_Name]]))</f>
        <v>Tablet</v>
      </c>
      <c r="E3581" s="1" t="str">
        <f>TRIM(PROPER(Table2[[#This Row],[Country]]))</f>
        <v>Australia</v>
      </c>
      <c r="F3581" s="1" t="str">
        <f>TRIM(PROPER(Table2[[#This Row],[Category]]))</f>
        <v>Wearables</v>
      </c>
      <c r="G3581" s="1" t="str">
        <f>TRIM(PROPER(Table2[[#This Row],[Brand]]))</f>
        <v>Microsoft</v>
      </c>
      <c r="H3581" s="1">
        <f>Table2[[#This Row],[Supplier_ID]]</f>
        <v>1059</v>
      </c>
      <c r="I3581" s="1">
        <f>Table2[[#This Row],[Market_Price]]</f>
        <v>1892.94</v>
      </c>
      <c r="J3581" s="1">
        <f>Table2[[#This Row],[Selling_Price]]</f>
        <v>3542.77</v>
      </c>
      <c r="K3581" s="1">
        <f>Table2[[#This Row],[Quantity]]</f>
        <v>69</v>
      </c>
      <c r="L3581" s="1" t="str">
        <f>IF(ISBLANK(Table2[[#This Row],[Status]]), "No Data Entered", IFERROR(Table2[[#This Row],[Status]], "No Data Entered"))</f>
        <v>Ongoing</v>
      </c>
    </row>
    <row r="3582" spans="1:12" x14ac:dyDescent="0.3">
      <c r="A3582" s="1" t="str">
        <f>Table2[[#This Row],[Product_ID]]</f>
        <v>PRO2636</v>
      </c>
      <c r="B3582" s="1" t="str">
        <f>Table2[[#This Row],[Customer_ID]]</f>
        <v>CUST60585</v>
      </c>
      <c r="C3582" s="14" t="str">
        <f>Table2[[#This Row],[Date]]</f>
        <v>23/04/2022</v>
      </c>
      <c r="D3582" s="1" t="str">
        <f>TRIM(PROPER(Table2[[#This Row],[Product_Name]]))</f>
        <v>Printer</v>
      </c>
      <c r="E3582" s="1" t="str">
        <f>TRIM(PROPER(Table2[[#This Row],[Country]]))</f>
        <v>Usa</v>
      </c>
      <c r="F3582" s="1" t="str">
        <f>TRIM(PROPER(Table2[[#This Row],[Category]]))</f>
        <v>Wearables</v>
      </c>
      <c r="G3582" s="1" t="str">
        <f>TRIM(PROPER(Table2[[#This Row],[Brand]]))</f>
        <v>Microsoft</v>
      </c>
      <c r="H3582" s="1">
        <f>Table2[[#This Row],[Supplier_ID]]</f>
        <v>1095</v>
      </c>
      <c r="I3582" s="1">
        <f>Table2[[#This Row],[Market_Price]]</f>
        <v>466.56</v>
      </c>
      <c r="J3582" s="1">
        <f>Table2[[#This Row],[Selling_Price]]</f>
        <v>590.80999999999995</v>
      </c>
      <c r="K3582" s="1">
        <f>Table2[[#This Row],[Quantity]]</f>
        <v>77</v>
      </c>
      <c r="L3582" s="1" t="str">
        <f>IF(ISBLANK(Table2[[#This Row],[Status]]), "No Data Entered", IFERROR(Table2[[#This Row],[Status]], "No Data Entered"))</f>
        <v>Ongoing</v>
      </c>
    </row>
    <row r="3583" spans="1:12" x14ac:dyDescent="0.3">
      <c r="A3583" s="1" t="str">
        <f>Table2[[#This Row],[Product_ID]]</f>
        <v>PRO5184</v>
      </c>
      <c r="B3583" s="1" t="str">
        <f>Table2[[#This Row],[Customer_ID]]</f>
        <v>CUST60652</v>
      </c>
      <c r="C3583" s="14" t="str">
        <f>Table2[[#This Row],[Date]]</f>
        <v>10/04/2021</v>
      </c>
      <c r="D3583" s="1" t="str">
        <f>TRIM(PROPER(Table2[[#This Row],[Product_Name]]))</f>
        <v>Printer</v>
      </c>
      <c r="E3583" s="1" t="str">
        <f>TRIM(PROPER(Table2[[#This Row],[Country]]))</f>
        <v>Japan</v>
      </c>
      <c r="F3583" s="1" t="str">
        <f>TRIM(PROPER(Table2[[#This Row],[Category]]))</f>
        <v>Electronics</v>
      </c>
      <c r="G3583" s="1" t="str">
        <f>TRIM(PROPER(Table2[[#This Row],[Brand]]))</f>
        <v>Sony</v>
      </c>
      <c r="H3583" s="1">
        <f>Table2[[#This Row],[Supplier_ID]]</f>
        <v>1088</v>
      </c>
      <c r="I3583" s="1">
        <f>Table2[[#This Row],[Market_Price]]</f>
        <v>1588.94</v>
      </c>
      <c r="J3583" s="1">
        <f>Table2[[#This Row],[Selling_Price]]</f>
        <v>2953.88</v>
      </c>
      <c r="K3583" s="1">
        <f>Table2[[#This Row],[Quantity]]</f>
        <v>214</v>
      </c>
      <c r="L3583" s="1" t="str">
        <f>IF(ISBLANK(Table2[[#This Row],[Status]]), "No Data Entered", IFERROR(Table2[[#This Row],[Status]], "No Data Entered"))</f>
        <v>Ongoing</v>
      </c>
    </row>
    <row r="3584" spans="1:12" x14ac:dyDescent="0.3">
      <c r="A3584" s="1" t="str">
        <f>Table2[[#This Row],[Product_ID]]</f>
        <v>PRO4679</v>
      </c>
      <c r="B3584" s="1" t="str">
        <f>Table2[[#This Row],[Customer_ID]]</f>
        <v>CUST60787</v>
      </c>
      <c r="C3584" s="14" t="str">
        <f>Table2[[#This Row],[Date]]</f>
        <v>22/03/2022</v>
      </c>
      <c r="D3584" s="1" t="str">
        <f>TRIM(PROPER(Table2[[#This Row],[Product_Name]]))</f>
        <v>Keyboard</v>
      </c>
      <c r="E3584" s="1" t="str">
        <f>TRIM(PROPER(Table2[[#This Row],[Country]]))</f>
        <v>China</v>
      </c>
      <c r="F3584" s="1" t="str">
        <f>TRIM(PROPER(Table2[[#This Row],[Category]]))</f>
        <v>Electronics</v>
      </c>
      <c r="G3584" s="1" t="str">
        <f>TRIM(PROPER(Table2[[#This Row],[Brand]]))</f>
        <v>Sony</v>
      </c>
      <c r="H3584" s="1">
        <f>Table2[[#This Row],[Supplier_ID]]</f>
        <v>1045</v>
      </c>
      <c r="I3584" s="1">
        <f>Table2[[#This Row],[Market_Price]]</f>
        <v>1963.87</v>
      </c>
      <c r="J3584" s="1">
        <f>Table2[[#This Row],[Selling_Price]]</f>
        <v>3873.2</v>
      </c>
      <c r="K3584" s="1">
        <f>Table2[[#This Row],[Quantity]]</f>
        <v>183</v>
      </c>
      <c r="L3584" s="1" t="str">
        <f>IF(ISBLANK(Table2[[#This Row],[Status]]), "No Data Entered", IFERROR(Table2[[#This Row],[Status]], "No Data Entered"))</f>
        <v>Ongoing</v>
      </c>
    </row>
    <row r="3585" spans="1:12" x14ac:dyDescent="0.3">
      <c r="A3585" s="1" t="str">
        <f>Table2[[#This Row],[Product_ID]]</f>
        <v>PRO1504</v>
      </c>
      <c r="B3585" s="1" t="str">
        <f>Table2[[#This Row],[Customer_ID]]</f>
        <v>CUST60792</v>
      </c>
      <c r="C3585" s="14" t="str">
        <f>Table2[[#This Row],[Date]]</f>
        <v>06/03/2024</v>
      </c>
      <c r="D3585" s="1" t="str">
        <f>TRIM(PROPER(Table2[[#This Row],[Product_Name]]))</f>
        <v>Headphones</v>
      </c>
      <c r="E3585" s="1" t="str">
        <f>TRIM(PROPER(Table2[[#This Row],[Country]]))</f>
        <v>France</v>
      </c>
      <c r="F3585" s="1" t="str">
        <f>TRIM(PROPER(Table2[[#This Row],[Category]]))</f>
        <v>Electronics</v>
      </c>
      <c r="G3585" s="1" t="str">
        <f>TRIM(PROPER(Table2[[#This Row],[Brand]]))</f>
        <v>Logitech</v>
      </c>
      <c r="H3585" s="1">
        <f>Table2[[#This Row],[Supplier_ID]]</f>
        <v>1086</v>
      </c>
      <c r="I3585" s="1">
        <f>Table2[[#This Row],[Market_Price]]</f>
        <v>1477.68</v>
      </c>
      <c r="J3585" s="1">
        <f>Table2[[#This Row],[Selling_Price]]</f>
        <v>2020.47</v>
      </c>
      <c r="K3585" s="1">
        <f>Table2[[#This Row],[Quantity]]</f>
        <v>468</v>
      </c>
      <c r="L3585" s="1" t="str">
        <f>IF(ISBLANK(Table2[[#This Row],[Status]]), "No Data Entered", IFERROR(Table2[[#This Row],[Status]], "No Data Entered"))</f>
        <v>Ongoing</v>
      </c>
    </row>
    <row r="3586" spans="1:12" x14ac:dyDescent="0.3">
      <c r="A3586" s="1" t="str">
        <f>Table2[[#This Row],[Product_ID]]</f>
        <v>PRO6425</v>
      </c>
      <c r="B3586" s="1" t="str">
        <f>Table2[[#This Row],[Customer_ID]]</f>
        <v>CUST60797</v>
      </c>
      <c r="C3586" s="14" t="str">
        <f>Table2[[#This Row],[Date]]</f>
        <v>12/12/2020</v>
      </c>
      <c r="D3586" s="1" t="str">
        <f>TRIM(PROPER(Table2[[#This Row],[Product_Name]]))</f>
        <v>Printer</v>
      </c>
      <c r="E3586" s="1" t="str">
        <f>TRIM(PROPER(Table2[[#This Row],[Country]]))</f>
        <v>Australia</v>
      </c>
      <c r="F3586" s="1" t="str">
        <f>TRIM(PROPER(Table2[[#This Row],[Category]]))</f>
        <v>Wearables</v>
      </c>
      <c r="G3586" s="1" t="str">
        <f>TRIM(PROPER(Table2[[#This Row],[Brand]]))</f>
        <v>Microsoft</v>
      </c>
      <c r="H3586" s="1">
        <f>Table2[[#This Row],[Supplier_ID]]</f>
        <v>1062</v>
      </c>
      <c r="I3586" s="1">
        <f>Table2[[#This Row],[Market_Price]]</f>
        <v>1234.29</v>
      </c>
      <c r="J3586" s="1">
        <f>Table2[[#This Row],[Selling_Price]]</f>
        <v>2251.94</v>
      </c>
      <c r="K3586" s="1">
        <f>Table2[[#This Row],[Quantity]]</f>
        <v>163</v>
      </c>
      <c r="L3586" s="1" t="str">
        <f>IF(ISBLANK(Table2[[#This Row],[Status]]), "No Data Entered", IFERROR(Table2[[#This Row],[Status]], "No Data Entered"))</f>
        <v>Ongoing</v>
      </c>
    </row>
    <row r="3587" spans="1:12" x14ac:dyDescent="0.3">
      <c r="A3587" s="1" t="str">
        <f>Table2[[#This Row],[Product_ID]]</f>
        <v>PRO7036</v>
      </c>
      <c r="B3587" s="1" t="str">
        <f>Table2[[#This Row],[Customer_ID]]</f>
        <v>CUST60888</v>
      </c>
      <c r="C3587" s="14" t="str">
        <f>Table2[[#This Row],[Date]]</f>
        <v>25/11/2020</v>
      </c>
      <c r="D3587" s="1" t="str">
        <f>TRIM(PROPER(Table2[[#This Row],[Product_Name]]))</f>
        <v>Laptop</v>
      </c>
      <c r="E3587" s="1" t="str">
        <f>TRIM(PROPER(Table2[[#This Row],[Country]]))</f>
        <v>Brazil</v>
      </c>
      <c r="F3587" s="1" t="str">
        <f>TRIM(PROPER(Table2[[#This Row],[Category]]))</f>
        <v>Wearables</v>
      </c>
      <c r="G3587" s="1" t="str">
        <f>TRIM(PROPER(Table2[[#This Row],[Brand]]))</f>
        <v>Dell</v>
      </c>
      <c r="H3587" s="1">
        <f>Table2[[#This Row],[Supplier_ID]]</f>
        <v>1073</v>
      </c>
      <c r="I3587" s="1">
        <f>Table2[[#This Row],[Market_Price]]</f>
        <v>814.74</v>
      </c>
      <c r="J3587" s="1">
        <f>Table2[[#This Row],[Selling_Price]]</f>
        <v>1104.57</v>
      </c>
      <c r="K3587" s="1">
        <f>Table2[[#This Row],[Quantity]]</f>
        <v>107</v>
      </c>
      <c r="L3587" s="1" t="str">
        <f>IF(ISBLANK(Table2[[#This Row],[Status]]), "No Data Entered", IFERROR(Table2[[#This Row],[Status]], "No Data Entered"))</f>
        <v>Ongoing</v>
      </c>
    </row>
    <row r="3588" spans="1:12" x14ac:dyDescent="0.3">
      <c r="A3588" s="1" t="str">
        <f>Table2[[#This Row],[Product_ID]]</f>
        <v>PRO6726</v>
      </c>
      <c r="B3588" s="1" t="str">
        <f>Table2[[#This Row],[Customer_ID]]</f>
        <v>CUST60896</v>
      </c>
      <c r="C3588" s="14" t="str">
        <f>Table2[[#This Row],[Date]]</f>
        <v>09/07/2023</v>
      </c>
      <c r="D3588" s="1" t="str">
        <f>TRIM(PROPER(Table2[[#This Row],[Product_Name]]))</f>
        <v>Monitor</v>
      </c>
      <c r="E3588" s="1" t="str">
        <f>TRIM(PROPER(Table2[[#This Row],[Country]]))</f>
        <v>Australia</v>
      </c>
      <c r="F3588" s="1" t="str">
        <f>TRIM(PROPER(Table2[[#This Row],[Category]]))</f>
        <v>Accessories</v>
      </c>
      <c r="G3588" s="1" t="str">
        <f>TRIM(PROPER(Table2[[#This Row],[Brand]]))</f>
        <v>Sony</v>
      </c>
      <c r="H3588" s="1">
        <f>Table2[[#This Row],[Supplier_ID]]</f>
        <v>1092</v>
      </c>
      <c r="I3588" s="1">
        <f>Table2[[#This Row],[Market_Price]]</f>
        <v>667.45</v>
      </c>
      <c r="J3588" s="1">
        <f>Table2[[#This Row],[Selling_Price]]</f>
        <v>961.58</v>
      </c>
      <c r="K3588" s="1">
        <f>Table2[[#This Row],[Quantity]]</f>
        <v>207</v>
      </c>
      <c r="L3588" s="1" t="str">
        <f>IF(ISBLANK(Table2[[#This Row],[Status]]), "No Data Entered", IFERROR(Table2[[#This Row],[Status]], "No Data Entered"))</f>
        <v>Ongoing</v>
      </c>
    </row>
    <row r="3589" spans="1:12" x14ac:dyDescent="0.3">
      <c r="A3589" s="1" t="str">
        <f>Table2[[#This Row],[Product_ID]]</f>
        <v>PRO8644</v>
      </c>
      <c r="B3589" s="1" t="str">
        <f>Table2[[#This Row],[Customer_ID]]</f>
        <v>CUST61036</v>
      </c>
      <c r="C3589" s="14" t="str">
        <f>Table2[[#This Row],[Date]]</f>
        <v>16/12/2021</v>
      </c>
      <c r="D3589" s="1" t="str">
        <f>TRIM(PROPER(Table2[[#This Row],[Product_Name]]))</f>
        <v>Printer</v>
      </c>
      <c r="E3589" s="1" t="str">
        <f>TRIM(PROPER(Table2[[#This Row],[Country]]))</f>
        <v>Germany</v>
      </c>
      <c r="F3589" s="1" t="str">
        <f>TRIM(PROPER(Table2[[#This Row],[Category]]))</f>
        <v>Office Supplies</v>
      </c>
      <c r="G3589" s="1" t="str">
        <f>TRIM(PROPER(Table2[[#This Row],[Brand]]))</f>
        <v>Apple</v>
      </c>
      <c r="H3589" s="1">
        <f>Table2[[#This Row],[Supplier_ID]]</f>
        <v>1042</v>
      </c>
      <c r="I3589" s="1">
        <f>Table2[[#This Row],[Market_Price]]</f>
        <v>1924.76</v>
      </c>
      <c r="J3589" s="1">
        <f>Table2[[#This Row],[Selling_Price]]</f>
        <v>2653.44</v>
      </c>
      <c r="K3589" s="1">
        <f>Table2[[#This Row],[Quantity]]</f>
        <v>115</v>
      </c>
      <c r="L3589" s="1" t="str">
        <f>IF(ISBLANK(Table2[[#This Row],[Status]]), "No Data Entered", IFERROR(Table2[[#This Row],[Status]], "No Data Entered"))</f>
        <v>Ongoing</v>
      </c>
    </row>
    <row r="3590" spans="1:12" x14ac:dyDescent="0.3">
      <c r="A3590" s="1" t="str">
        <f>Table2[[#This Row],[Product_ID]]</f>
        <v>PRO6736</v>
      </c>
      <c r="B3590" s="1" t="str">
        <f>Table2[[#This Row],[Customer_ID]]</f>
        <v>CUST61085</v>
      </c>
      <c r="C3590" s="14" t="str">
        <f>Table2[[#This Row],[Date]]</f>
        <v>18/03/2021</v>
      </c>
      <c r="D3590" s="1" t="str">
        <f>TRIM(PROPER(Table2[[#This Row],[Product_Name]]))</f>
        <v>Monitor</v>
      </c>
      <c r="E3590" s="1" t="str">
        <f>TRIM(PROPER(Table2[[#This Row],[Country]]))</f>
        <v>Canada</v>
      </c>
      <c r="F3590" s="1" t="str">
        <f>TRIM(PROPER(Table2[[#This Row],[Category]]))</f>
        <v>Electronics</v>
      </c>
      <c r="G3590" s="1" t="str">
        <f>TRIM(PROPER(Table2[[#This Row],[Brand]]))</f>
        <v>Logitech</v>
      </c>
      <c r="H3590" s="1">
        <f>Table2[[#This Row],[Supplier_ID]]</f>
        <v>1096</v>
      </c>
      <c r="I3590" s="1">
        <f>Table2[[#This Row],[Market_Price]]</f>
        <v>439.64</v>
      </c>
      <c r="J3590" s="1">
        <f>Table2[[#This Row],[Selling_Price]]</f>
        <v>694.12</v>
      </c>
      <c r="K3590" s="1">
        <f>Table2[[#This Row],[Quantity]]</f>
        <v>285</v>
      </c>
      <c r="L3590" s="1" t="str">
        <f>IF(ISBLANK(Table2[[#This Row],[Status]]), "No Data Entered", IFERROR(Table2[[#This Row],[Status]], "No Data Entered"))</f>
        <v>Ongoing</v>
      </c>
    </row>
    <row r="3591" spans="1:12" x14ac:dyDescent="0.3">
      <c r="A3591" s="1" t="str">
        <f>Table2[[#This Row],[Product_ID]]</f>
        <v>PRO9183</v>
      </c>
      <c r="B3591" s="1" t="str">
        <f>Table2[[#This Row],[Customer_ID]]</f>
        <v>CUST61120</v>
      </c>
      <c r="C3591" s="14" t="str">
        <f>Table2[[#This Row],[Date]]</f>
        <v>05/05/2022</v>
      </c>
      <c r="D3591" s="1" t="str">
        <f>TRIM(PROPER(Table2[[#This Row],[Product_Name]]))</f>
        <v>Laptop</v>
      </c>
      <c r="E3591" s="1" t="str">
        <f>TRIM(PROPER(Table2[[#This Row],[Country]]))</f>
        <v>Canada</v>
      </c>
      <c r="F3591" s="1" t="str">
        <f>TRIM(PROPER(Table2[[#This Row],[Category]]))</f>
        <v>Office Supplies</v>
      </c>
      <c r="G3591" s="1" t="str">
        <f>TRIM(PROPER(Table2[[#This Row],[Brand]]))</f>
        <v>Logitech</v>
      </c>
      <c r="H3591" s="1">
        <f>Table2[[#This Row],[Supplier_ID]]</f>
        <v>1097</v>
      </c>
      <c r="I3591" s="1">
        <f>Table2[[#This Row],[Market_Price]]</f>
        <v>527.41</v>
      </c>
      <c r="J3591" s="1">
        <f>Table2[[#This Row],[Selling_Price]]</f>
        <v>823.92</v>
      </c>
      <c r="K3591" s="1">
        <f>Table2[[#This Row],[Quantity]]</f>
        <v>423</v>
      </c>
      <c r="L3591" s="1" t="str">
        <f>IF(ISBLANK(Table2[[#This Row],[Status]]), "No Data Entered", IFERROR(Table2[[#This Row],[Status]], "No Data Entered"))</f>
        <v>Ongoing</v>
      </c>
    </row>
    <row r="3592" spans="1:12" x14ac:dyDescent="0.3">
      <c r="A3592" s="1" t="str">
        <f>Table2[[#This Row],[Product_ID]]</f>
        <v>PRO9841</v>
      </c>
      <c r="B3592" s="1" t="str">
        <f>Table2[[#This Row],[Customer_ID]]</f>
        <v>CUST61139</v>
      </c>
      <c r="C3592" s="14" t="str">
        <f>Table2[[#This Row],[Date]]</f>
        <v>25/04/2023</v>
      </c>
      <c r="D3592" s="1" t="str">
        <f>TRIM(PROPER(Table2[[#This Row],[Product_Name]]))</f>
        <v>Laptop</v>
      </c>
      <c r="E3592" s="1" t="str">
        <f>TRIM(PROPER(Table2[[#This Row],[Country]]))</f>
        <v>Germany</v>
      </c>
      <c r="F3592" s="1" t="str">
        <f>TRIM(PROPER(Table2[[#This Row],[Category]]))</f>
        <v>Computers</v>
      </c>
      <c r="G3592" s="1" t="str">
        <f>TRIM(PROPER(Table2[[#This Row],[Brand]]))</f>
        <v>Logitech</v>
      </c>
      <c r="H3592" s="1">
        <f>Table2[[#This Row],[Supplier_ID]]</f>
        <v>1036</v>
      </c>
      <c r="I3592" s="1">
        <f>Table2[[#This Row],[Market_Price]]</f>
        <v>1264.3399999999999</v>
      </c>
      <c r="J3592" s="1">
        <f>Table2[[#This Row],[Selling_Price]]</f>
        <v>2273.29</v>
      </c>
      <c r="K3592" s="1">
        <f>Table2[[#This Row],[Quantity]]</f>
        <v>14</v>
      </c>
      <c r="L3592" s="1" t="str">
        <f>IF(ISBLANK(Table2[[#This Row],[Status]]), "No Data Entered", IFERROR(Table2[[#This Row],[Status]], "No Data Entered"))</f>
        <v>Ongoing</v>
      </c>
    </row>
    <row r="3593" spans="1:12" x14ac:dyDescent="0.3">
      <c r="A3593" s="1" t="str">
        <f>Table2[[#This Row],[Product_ID]]</f>
        <v>PRO2841</v>
      </c>
      <c r="B3593" s="1" t="str">
        <f>Table2[[#This Row],[Customer_ID]]</f>
        <v>CUST61238</v>
      </c>
      <c r="C3593" s="14" t="str">
        <f>Table2[[#This Row],[Date]]</f>
        <v>22/09/2021</v>
      </c>
      <c r="D3593" s="1" t="str">
        <f>TRIM(PROPER(Table2[[#This Row],[Product_Name]]))</f>
        <v>Headphones</v>
      </c>
      <c r="E3593" s="1" t="str">
        <f>TRIM(PROPER(Table2[[#This Row],[Country]]))</f>
        <v>India</v>
      </c>
      <c r="F3593" s="1" t="str">
        <f>TRIM(PROPER(Table2[[#This Row],[Category]]))</f>
        <v>Wearables</v>
      </c>
      <c r="G3593" s="1" t="str">
        <f>TRIM(PROPER(Table2[[#This Row],[Brand]]))</f>
        <v>Hp</v>
      </c>
      <c r="H3593" s="1">
        <f>Table2[[#This Row],[Supplier_ID]]</f>
        <v>1017</v>
      </c>
      <c r="I3593" s="1">
        <f>Table2[[#This Row],[Market_Price]]</f>
        <v>692.82</v>
      </c>
      <c r="J3593" s="1">
        <f>Table2[[#This Row],[Selling_Price]]</f>
        <v>1030.9100000000001</v>
      </c>
      <c r="K3593" s="1">
        <f>Table2[[#This Row],[Quantity]]</f>
        <v>52</v>
      </c>
      <c r="L3593" s="1" t="str">
        <f>IF(ISBLANK(Table2[[#This Row],[Status]]), "No Data Entered", IFERROR(Table2[[#This Row],[Status]], "No Data Entered"))</f>
        <v>Ongoing</v>
      </c>
    </row>
    <row r="3594" spans="1:12" x14ac:dyDescent="0.3">
      <c r="A3594" s="1" t="str">
        <f>Table2[[#This Row],[Product_ID]]</f>
        <v>PRO5255</v>
      </c>
      <c r="B3594" s="1" t="str">
        <f>Table2[[#This Row],[Customer_ID]]</f>
        <v>CUST61279</v>
      </c>
      <c r="C3594" s="14" t="str">
        <f>Table2[[#This Row],[Date]]</f>
        <v>07/01/2021</v>
      </c>
      <c r="D3594" s="1" t="str">
        <f>TRIM(PROPER(Table2[[#This Row],[Product_Name]]))</f>
        <v>Laptop</v>
      </c>
      <c r="E3594" s="1" t="str">
        <f>TRIM(PROPER(Table2[[#This Row],[Country]]))</f>
        <v>Brazil</v>
      </c>
      <c r="F3594" s="1" t="str">
        <f>TRIM(PROPER(Table2[[#This Row],[Category]]))</f>
        <v>Electronics</v>
      </c>
      <c r="G3594" s="1" t="str">
        <f>TRIM(PROPER(Table2[[#This Row],[Brand]]))</f>
        <v>Microsoft</v>
      </c>
      <c r="H3594" s="1">
        <f>Table2[[#This Row],[Supplier_ID]]</f>
        <v>1002</v>
      </c>
      <c r="I3594" s="1">
        <f>Table2[[#This Row],[Market_Price]]</f>
        <v>1722.03</v>
      </c>
      <c r="J3594" s="1">
        <f>Table2[[#This Row],[Selling_Price]]</f>
        <v>2822.19</v>
      </c>
      <c r="K3594" s="1">
        <f>Table2[[#This Row],[Quantity]]</f>
        <v>361</v>
      </c>
      <c r="L3594" s="1" t="str">
        <f>IF(ISBLANK(Table2[[#This Row],[Status]]), "No Data Entered", IFERROR(Table2[[#This Row],[Status]], "No Data Entered"))</f>
        <v>Ongoing</v>
      </c>
    </row>
    <row r="3595" spans="1:12" x14ac:dyDescent="0.3">
      <c r="A3595" s="1" t="str">
        <f>Table2[[#This Row],[Product_ID]]</f>
        <v>PRO9504</v>
      </c>
      <c r="B3595" s="1" t="str">
        <f>Table2[[#This Row],[Customer_ID]]</f>
        <v>CUST61309</v>
      </c>
      <c r="C3595" s="14" t="str">
        <f>Table2[[#This Row],[Date]]</f>
        <v>26/06/2021</v>
      </c>
      <c r="D3595" s="1" t="str">
        <f>TRIM(PROPER(Table2[[#This Row],[Product_Name]]))</f>
        <v>Tablet</v>
      </c>
      <c r="E3595" s="1" t="str">
        <f>TRIM(PROPER(Table2[[#This Row],[Country]]))</f>
        <v>Canada</v>
      </c>
      <c r="F3595" s="1" t="str">
        <f>TRIM(PROPER(Table2[[#This Row],[Category]]))</f>
        <v>Electronics</v>
      </c>
      <c r="G3595" s="1" t="str">
        <f>TRIM(PROPER(Table2[[#This Row],[Brand]]))</f>
        <v>Asus</v>
      </c>
      <c r="H3595" s="1">
        <f>Table2[[#This Row],[Supplier_ID]]</f>
        <v>1085</v>
      </c>
      <c r="I3595" s="1">
        <f>Table2[[#This Row],[Market_Price]]</f>
        <v>1919.58</v>
      </c>
      <c r="J3595" s="1">
        <f>Table2[[#This Row],[Selling_Price]]</f>
        <v>3643.66</v>
      </c>
      <c r="K3595" s="1">
        <f>Table2[[#This Row],[Quantity]]</f>
        <v>487</v>
      </c>
      <c r="L3595" s="1" t="str">
        <f>IF(ISBLANK(Table2[[#This Row],[Status]]), "No Data Entered", IFERROR(Table2[[#This Row],[Status]], "No Data Entered"))</f>
        <v>Ongoing</v>
      </c>
    </row>
    <row r="3596" spans="1:12" x14ac:dyDescent="0.3">
      <c r="A3596" s="1" t="str">
        <f>Table2[[#This Row],[Product_ID]]</f>
        <v>PRO2450</v>
      </c>
      <c r="B3596" s="1" t="str">
        <f>Table2[[#This Row],[Customer_ID]]</f>
        <v>CUST61333</v>
      </c>
      <c r="C3596" s="14" t="str">
        <f>Table2[[#This Row],[Date]]</f>
        <v>10/08/2020</v>
      </c>
      <c r="D3596" s="1" t="str">
        <f>TRIM(PROPER(Table2[[#This Row],[Product_Name]]))</f>
        <v>Monitor</v>
      </c>
      <c r="E3596" s="1" t="str">
        <f>TRIM(PROPER(Table2[[#This Row],[Country]]))</f>
        <v>China</v>
      </c>
      <c r="F3596" s="1" t="str">
        <f>TRIM(PROPER(Table2[[#This Row],[Category]]))</f>
        <v>Office Supplies</v>
      </c>
      <c r="G3596" s="1" t="str">
        <f>TRIM(PROPER(Table2[[#This Row],[Brand]]))</f>
        <v>Asus</v>
      </c>
      <c r="H3596" s="1">
        <f>Table2[[#This Row],[Supplier_ID]]</f>
        <v>1014</v>
      </c>
      <c r="I3596" s="1">
        <f>Table2[[#This Row],[Market_Price]]</f>
        <v>1982.05</v>
      </c>
      <c r="J3596" s="1">
        <f>Table2[[#This Row],[Selling_Price]]</f>
        <v>3645.45</v>
      </c>
      <c r="K3596" s="1">
        <f>Table2[[#This Row],[Quantity]]</f>
        <v>496</v>
      </c>
      <c r="L3596" s="1" t="str">
        <f>IF(ISBLANK(Table2[[#This Row],[Status]]), "No Data Entered", IFERROR(Table2[[#This Row],[Status]], "No Data Entered"))</f>
        <v>Ongoing</v>
      </c>
    </row>
    <row r="3597" spans="1:12" x14ac:dyDescent="0.3">
      <c r="A3597" s="1" t="str">
        <f>Table2[[#This Row],[Product_ID]]</f>
        <v>PRO6733</v>
      </c>
      <c r="B3597" s="1" t="str">
        <f>Table2[[#This Row],[Customer_ID]]</f>
        <v>CUST61388</v>
      </c>
      <c r="C3597" s="14" t="str">
        <f>Table2[[#This Row],[Date]]</f>
        <v>04/11/2023</v>
      </c>
      <c r="D3597" s="1" t="str">
        <f>TRIM(PROPER(Table2[[#This Row],[Product_Name]]))</f>
        <v>Keyboard</v>
      </c>
      <c r="E3597" s="1" t="str">
        <f>TRIM(PROPER(Table2[[#This Row],[Country]]))</f>
        <v>Germany</v>
      </c>
      <c r="F3597" s="1" t="str">
        <f>TRIM(PROPER(Table2[[#This Row],[Category]]))</f>
        <v>Electronics</v>
      </c>
      <c r="G3597" s="1" t="str">
        <f>TRIM(PROPER(Table2[[#This Row],[Brand]]))</f>
        <v>Logitech</v>
      </c>
      <c r="H3597" s="1">
        <f>Table2[[#This Row],[Supplier_ID]]</f>
        <v>1071</v>
      </c>
      <c r="I3597" s="1">
        <f>Table2[[#This Row],[Market_Price]]</f>
        <v>1706.86</v>
      </c>
      <c r="J3597" s="1">
        <f>Table2[[#This Row],[Selling_Price]]</f>
        <v>2568.86</v>
      </c>
      <c r="K3597" s="1">
        <f>Table2[[#This Row],[Quantity]]</f>
        <v>184</v>
      </c>
      <c r="L3597" s="1" t="str">
        <f>IF(ISBLANK(Table2[[#This Row],[Status]]), "No Data Entered", IFERROR(Table2[[#This Row],[Status]], "No Data Entered"))</f>
        <v>Ongoing</v>
      </c>
    </row>
    <row r="3598" spans="1:12" x14ac:dyDescent="0.3">
      <c r="A3598" s="1" t="str">
        <f>Table2[[#This Row],[Product_ID]]</f>
        <v>PRO8750</v>
      </c>
      <c r="B3598" s="1" t="str">
        <f>Table2[[#This Row],[Customer_ID]]</f>
        <v>CUST61392</v>
      </c>
      <c r="C3598" s="14" t="str">
        <f>Table2[[#This Row],[Date]]</f>
        <v>17/08/2023</v>
      </c>
      <c r="D3598" s="1" t="str">
        <f>TRIM(PROPER(Table2[[#This Row],[Product_Name]]))</f>
        <v>Laptop</v>
      </c>
      <c r="E3598" s="1" t="str">
        <f>TRIM(PROPER(Table2[[#This Row],[Country]]))</f>
        <v>China</v>
      </c>
      <c r="F3598" s="1" t="str">
        <f>TRIM(PROPER(Table2[[#This Row],[Category]]))</f>
        <v>Computers</v>
      </c>
      <c r="G3598" s="1" t="str">
        <f>TRIM(PROPER(Table2[[#This Row],[Brand]]))</f>
        <v>Canon</v>
      </c>
      <c r="H3598" s="1">
        <f>Table2[[#This Row],[Supplier_ID]]</f>
        <v>1053</v>
      </c>
      <c r="I3598" s="1">
        <f>Table2[[#This Row],[Market_Price]]</f>
        <v>1301.9100000000001</v>
      </c>
      <c r="J3598" s="1">
        <f>Table2[[#This Row],[Selling_Price]]</f>
        <v>2042.42</v>
      </c>
      <c r="K3598" s="1">
        <f>Table2[[#This Row],[Quantity]]</f>
        <v>198</v>
      </c>
      <c r="L3598" s="1" t="str">
        <f>IF(ISBLANK(Table2[[#This Row],[Status]]), "No Data Entered", IFERROR(Table2[[#This Row],[Status]], "No Data Entered"))</f>
        <v>Ongoing</v>
      </c>
    </row>
    <row r="3599" spans="1:12" x14ac:dyDescent="0.3">
      <c r="A3599" s="1" t="str">
        <f>Table2[[#This Row],[Product_ID]]</f>
        <v>PRO2765</v>
      </c>
      <c r="B3599" s="1" t="str">
        <f>Table2[[#This Row],[Customer_ID]]</f>
        <v>CUST61400</v>
      </c>
      <c r="C3599" s="14" t="str">
        <f>Table2[[#This Row],[Date]]</f>
        <v>24/11/2025</v>
      </c>
      <c r="D3599" s="1" t="str">
        <f>TRIM(PROPER(Table2[[#This Row],[Product_Name]]))</f>
        <v>Smartwatch</v>
      </c>
      <c r="E3599" s="1" t="str">
        <f>TRIM(PROPER(Table2[[#This Row],[Country]]))</f>
        <v>China</v>
      </c>
      <c r="F3599" s="1" t="str">
        <f>TRIM(PROPER(Table2[[#This Row],[Category]]))</f>
        <v>Office Supplies</v>
      </c>
      <c r="G3599" s="1" t="str">
        <f>TRIM(PROPER(Table2[[#This Row],[Brand]]))</f>
        <v>Asus</v>
      </c>
      <c r="H3599" s="1">
        <f>Table2[[#This Row],[Supplier_ID]]</f>
        <v>1095</v>
      </c>
      <c r="I3599" s="1">
        <f>Table2[[#This Row],[Market_Price]]</f>
        <v>190.96</v>
      </c>
      <c r="J3599" s="1">
        <f>Table2[[#This Row],[Selling_Price]]</f>
        <v>366.02</v>
      </c>
      <c r="K3599" s="1">
        <f>Table2[[#This Row],[Quantity]]</f>
        <v>338</v>
      </c>
      <c r="L3599" s="1" t="str">
        <f>IF(ISBLANK(Table2[[#This Row],[Status]]), "No Data Entered", IFERROR(Table2[[#This Row],[Status]], "No Data Entered"))</f>
        <v>Ongoing</v>
      </c>
    </row>
    <row r="3600" spans="1:12" x14ac:dyDescent="0.3">
      <c r="A3600" s="1" t="str">
        <f>Table2[[#This Row],[Product_ID]]</f>
        <v>PRO2208</v>
      </c>
      <c r="B3600" s="1" t="str">
        <f>Table2[[#This Row],[Customer_ID]]</f>
        <v>CUST61488</v>
      </c>
      <c r="C3600" s="14" t="str">
        <f>Table2[[#This Row],[Date]]</f>
        <v>21/07/2020</v>
      </c>
      <c r="D3600" s="1" t="str">
        <f>TRIM(PROPER(Table2[[#This Row],[Product_Name]]))</f>
        <v>Laptop</v>
      </c>
      <c r="E3600" s="1" t="str">
        <f>TRIM(PROPER(Table2[[#This Row],[Country]]))</f>
        <v>Australia</v>
      </c>
      <c r="F3600" s="1" t="str">
        <f>TRIM(PROPER(Table2[[#This Row],[Category]]))</f>
        <v>Computers</v>
      </c>
      <c r="G3600" s="1" t="str">
        <f>TRIM(PROPER(Table2[[#This Row],[Brand]]))</f>
        <v>Hp</v>
      </c>
      <c r="H3600" s="1">
        <f>Table2[[#This Row],[Supplier_ID]]</f>
        <v>1040</v>
      </c>
      <c r="I3600" s="1">
        <f>Table2[[#This Row],[Market_Price]]</f>
        <v>1682.92</v>
      </c>
      <c r="J3600" s="1">
        <f>Table2[[#This Row],[Selling_Price]]</f>
        <v>2236.54</v>
      </c>
      <c r="K3600" s="1">
        <f>Table2[[#This Row],[Quantity]]</f>
        <v>199</v>
      </c>
      <c r="L3600" s="1" t="str">
        <f>IF(ISBLANK(Table2[[#This Row],[Status]]), "No Data Entered", IFERROR(Table2[[#This Row],[Status]], "No Data Entered"))</f>
        <v>Ongoing</v>
      </c>
    </row>
    <row r="3601" spans="1:12" x14ac:dyDescent="0.3">
      <c r="A3601" s="1" t="str">
        <f>Table2[[#This Row],[Product_ID]]</f>
        <v>PRO7035</v>
      </c>
      <c r="B3601" s="1" t="str">
        <f>Table2[[#This Row],[Customer_ID]]</f>
        <v>CUST61575</v>
      </c>
      <c r="C3601" s="14" t="str">
        <f>Table2[[#This Row],[Date]]</f>
        <v>02/08/2025</v>
      </c>
      <c r="D3601" s="1" t="str">
        <f>TRIM(PROPER(Table2[[#This Row],[Product_Name]]))</f>
        <v>Smartphone</v>
      </c>
      <c r="E3601" s="1" t="str">
        <f>TRIM(PROPER(Table2[[#This Row],[Country]]))</f>
        <v>Canada</v>
      </c>
      <c r="F3601" s="1" t="str">
        <f>TRIM(PROPER(Table2[[#This Row],[Category]]))</f>
        <v>Electronics</v>
      </c>
      <c r="G3601" s="1" t="str">
        <f>TRIM(PROPER(Table2[[#This Row],[Brand]]))</f>
        <v>Hp</v>
      </c>
      <c r="H3601" s="1">
        <f>Table2[[#This Row],[Supplier_ID]]</f>
        <v>1005</v>
      </c>
      <c r="I3601" s="1">
        <f>Table2[[#This Row],[Market_Price]]</f>
        <v>528.16999999999996</v>
      </c>
      <c r="J3601" s="1">
        <f>Table2[[#This Row],[Selling_Price]]</f>
        <v>894.17</v>
      </c>
      <c r="K3601" s="1">
        <f>Table2[[#This Row],[Quantity]]</f>
        <v>374</v>
      </c>
      <c r="L3601" s="1" t="str">
        <f>IF(ISBLANK(Table2[[#This Row],[Status]]), "No Data Entered", IFERROR(Table2[[#This Row],[Status]], "No Data Entered"))</f>
        <v>Ongoing</v>
      </c>
    </row>
    <row r="3602" spans="1:12" x14ac:dyDescent="0.3">
      <c r="A3602" s="1" t="str">
        <f>Table2[[#This Row],[Product_ID]]</f>
        <v>PRO9869</v>
      </c>
      <c r="B3602" s="1" t="str">
        <f>Table2[[#This Row],[Customer_ID]]</f>
        <v>CUST61635</v>
      </c>
      <c r="C3602" s="14" t="str">
        <f>Table2[[#This Row],[Date]]</f>
        <v>20/12/2020</v>
      </c>
      <c r="D3602" s="1" t="str">
        <f>TRIM(PROPER(Table2[[#This Row],[Product_Name]]))</f>
        <v>Camera</v>
      </c>
      <c r="E3602" s="1" t="str">
        <f>TRIM(PROPER(Table2[[#This Row],[Country]]))</f>
        <v>Australia</v>
      </c>
      <c r="F3602" s="1" t="str">
        <f>TRIM(PROPER(Table2[[#This Row],[Category]]))</f>
        <v>Wearables</v>
      </c>
      <c r="G3602" s="1" t="str">
        <f>TRIM(PROPER(Table2[[#This Row],[Brand]]))</f>
        <v>Asus</v>
      </c>
      <c r="H3602" s="1">
        <f>Table2[[#This Row],[Supplier_ID]]</f>
        <v>1027</v>
      </c>
      <c r="I3602" s="1">
        <f>Table2[[#This Row],[Market_Price]]</f>
        <v>1021.03</v>
      </c>
      <c r="J3602" s="1">
        <f>Table2[[#This Row],[Selling_Price]]</f>
        <v>1676.85</v>
      </c>
      <c r="K3602" s="1">
        <f>Table2[[#This Row],[Quantity]]</f>
        <v>311</v>
      </c>
      <c r="L3602" s="1" t="str">
        <f>IF(ISBLANK(Table2[[#This Row],[Status]]), "No Data Entered", IFERROR(Table2[[#This Row],[Status]], "No Data Entered"))</f>
        <v>Ongoing</v>
      </c>
    </row>
    <row r="3603" spans="1:12" x14ac:dyDescent="0.3">
      <c r="A3603" s="1" t="str">
        <f>Table2[[#This Row],[Product_ID]]</f>
        <v>PRO9164</v>
      </c>
      <c r="B3603" s="1" t="str">
        <f>Table2[[#This Row],[Customer_ID]]</f>
        <v>CUST61662</v>
      </c>
      <c r="C3603" s="14" t="str">
        <f>Table2[[#This Row],[Date]]</f>
        <v>16/08/2023</v>
      </c>
      <c r="D3603" s="1" t="str">
        <f>TRIM(PROPER(Table2[[#This Row],[Product_Name]]))</f>
        <v>Keyboard</v>
      </c>
      <c r="E3603" s="1" t="str">
        <f>TRIM(PROPER(Table2[[#This Row],[Country]]))</f>
        <v>Uk</v>
      </c>
      <c r="F3603" s="1" t="str">
        <f>TRIM(PROPER(Table2[[#This Row],[Category]]))</f>
        <v>Electronics</v>
      </c>
      <c r="G3603" s="1" t="str">
        <f>TRIM(PROPER(Table2[[#This Row],[Brand]]))</f>
        <v>Logitech</v>
      </c>
      <c r="H3603" s="1">
        <f>Table2[[#This Row],[Supplier_ID]]</f>
        <v>1025</v>
      </c>
      <c r="I3603" s="1">
        <f>Table2[[#This Row],[Market_Price]]</f>
        <v>1157.68</v>
      </c>
      <c r="J3603" s="1">
        <f>Table2[[#This Row],[Selling_Price]]</f>
        <v>1846.94</v>
      </c>
      <c r="K3603" s="1">
        <f>Table2[[#This Row],[Quantity]]</f>
        <v>142</v>
      </c>
      <c r="L3603" s="1" t="str">
        <f>IF(ISBLANK(Table2[[#This Row],[Status]]), "No Data Entered", IFERROR(Table2[[#This Row],[Status]], "No Data Entered"))</f>
        <v>Ongoing</v>
      </c>
    </row>
    <row r="3604" spans="1:12" x14ac:dyDescent="0.3">
      <c r="A3604" s="1" t="str">
        <f>Table2[[#This Row],[Product_ID]]</f>
        <v>PRO8682</v>
      </c>
      <c r="B3604" s="1" t="str">
        <f>Table2[[#This Row],[Customer_ID]]</f>
        <v>CUST61682</v>
      </c>
      <c r="C3604" s="14" t="str">
        <f>Table2[[#This Row],[Date]]</f>
        <v>06/10/2024</v>
      </c>
      <c r="D3604" s="1" t="str">
        <f>TRIM(PROPER(Table2[[#This Row],[Product_Name]]))</f>
        <v>Monitor</v>
      </c>
      <c r="E3604" s="1" t="str">
        <f>TRIM(PROPER(Table2[[#This Row],[Country]]))</f>
        <v>Brazil</v>
      </c>
      <c r="F3604" s="1" t="str">
        <f>TRIM(PROPER(Table2[[#This Row],[Category]]))</f>
        <v>Accessories</v>
      </c>
      <c r="G3604" s="1" t="str">
        <f>TRIM(PROPER(Table2[[#This Row],[Brand]]))</f>
        <v>Logitech</v>
      </c>
      <c r="H3604" s="1">
        <f>Table2[[#This Row],[Supplier_ID]]</f>
        <v>1064</v>
      </c>
      <c r="I3604" s="1">
        <f>Table2[[#This Row],[Market_Price]]</f>
        <v>1823.89</v>
      </c>
      <c r="J3604" s="1">
        <f>Table2[[#This Row],[Selling_Price]]</f>
        <v>3266.01</v>
      </c>
      <c r="K3604" s="1">
        <f>Table2[[#This Row],[Quantity]]</f>
        <v>213</v>
      </c>
      <c r="L3604" s="1" t="str">
        <f>IF(ISBLANK(Table2[[#This Row],[Status]]), "No Data Entered", IFERROR(Table2[[#This Row],[Status]], "No Data Entered"))</f>
        <v>Ongoing</v>
      </c>
    </row>
    <row r="3605" spans="1:12" x14ac:dyDescent="0.3">
      <c r="A3605" s="1" t="str">
        <f>Table2[[#This Row],[Product_ID]]</f>
        <v>PRO7628</v>
      </c>
      <c r="B3605" s="1" t="str">
        <f>Table2[[#This Row],[Customer_ID]]</f>
        <v>CUST61716</v>
      </c>
      <c r="C3605" s="14" t="str">
        <f>Table2[[#This Row],[Date]]</f>
        <v>28/10/2023</v>
      </c>
      <c r="D3605" s="1" t="str">
        <f>TRIM(PROPER(Table2[[#This Row],[Product_Name]]))</f>
        <v>Smartwatch</v>
      </c>
      <c r="E3605" s="1" t="str">
        <f>TRIM(PROPER(Table2[[#This Row],[Country]]))</f>
        <v>India</v>
      </c>
      <c r="F3605" s="1" t="str">
        <f>TRIM(PROPER(Table2[[#This Row],[Category]]))</f>
        <v>Wearables</v>
      </c>
      <c r="G3605" s="1" t="str">
        <f>TRIM(PROPER(Table2[[#This Row],[Brand]]))</f>
        <v>Sony</v>
      </c>
      <c r="H3605" s="1">
        <f>Table2[[#This Row],[Supplier_ID]]</f>
        <v>1009</v>
      </c>
      <c r="I3605" s="1">
        <f>Table2[[#This Row],[Market_Price]]</f>
        <v>837.38</v>
      </c>
      <c r="J3605" s="1">
        <f>Table2[[#This Row],[Selling_Price]]</f>
        <v>1172.9100000000001</v>
      </c>
      <c r="K3605" s="1">
        <f>Table2[[#This Row],[Quantity]]</f>
        <v>496</v>
      </c>
      <c r="L3605" s="1" t="str">
        <f>IF(ISBLANK(Table2[[#This Row],[Status]]), "No Data Entered", IFERROR(Table2[[#This Row],[Status]], "No Data Entered"))</f>
        <v>Ongoing</v>
      </c>
    </row>
    <row r="3606" spans="1:12" x14ac:dyDescent="0.3">
      <c r="A3606" s="1" t="str">
        <f>Table2[[#This Row],[Product_ID]]</f>
        <v>PRO5909</v>
      </c>
      <c r="B3606" s="1" t="str">
        <f>Table2[[#This Row],[Customer_ID]]</f>
        <v>CUST61740</v>
      </c>
      <c r="C3606" s="14" t="str">
        <f>Table2[[#This Row],[Date]]</f>
        <v>11/12/2022</v>
      </c>
      <c r="D3606" s="1" t="str">
        <f>TRIM(PROPER(Table2[[#This Row],[Product_Name]]))</f>
        <v>Headphones</v>
      </c>
      <c r="E3606" s="1" t="str">
        <f>TRIM(PROPER(Table2[[#This Row],[Country]]))</f>
        <v>China</v>
      </c>
      <c r="F3606" s="1" t="str">
        <f>TRIM(PROPER(Table2[[#This Row],[Category]]))</f>
        <v>Wearables</v>
      </c>
      <c r="G3606" s="1" t="str">
        <f>TRIM(PROPER(Table2[[#This Row],[Brand]]))</f>
        <v>Dell</v>
      </c>
      <c r="H3606" s="1">
        <f>Table2[[#This Row],[Supplier_ID]]</f>
        <v>1069</v>
      </c>
      <c r="I3606" s="1">
        <f>Table2[[#This Row],[Market_Price]]</f>
        <v>616.1</v>
      </c>
      <c r="J3606" s="1">
        <f>Table2[[#This Row],[Selling_Price]]</f>
        <v>1016.92</v>
      </c>
      <c r="K3606" s="1">
        <f>Table2[[#This Row],[Quantity]]</f>
        <v>480</v>
      </c>
      <c r="L3606" s="1" t="str">
        <f>IF(ISBLANK(Table2[[#This Row],[Status]]), "No Data Entered", IFERROR(Table2[[#This Row],[Status]], "No Data Entered"))</f>
        <v>Ongoing</v>
      </c>
    </row>
    <row r="3607" spans="1:12" x14ac:dyDescent="0.3">
      <c r="A3607" s="1" t="str">
        <f>Table2[[#This Row],[Product_ID]]</f>
        <v>PRO9225</v>
      </c>
      <c r="B3607" s="1" t="str">
        <f>Table2[[#This Row],[Customer_ID]]</f>
        <v>CUST61904</v>
      </c>
      <c r="C3607" s="14" t="str">
        <f>Table2[[#This Row],[Date]]</f>
        <v>08/12/2025</v>
      </c>
      <c r="D3607" s="1" t="str">
        <f>TRIM(PROPER(Table2[[#This Row],[Product_Name]]))</f>
        <v>Headphones</v>
      </c>
      <c r="E3607" s="1" t="str">
        <f>TRIM(PROPER(Table2[[#This Row],[Country]]))</f>
        <v>India</v>
      </c>
      <c r="F3607" s="1" t="str">
        <f>TRIM(PROPER(Table2[[#This Row],[Category]]))</f>
        <v>Accessories</v>
      </c>
      <c r="G3607" s="1" t="str">
        <f>TRIM(PROPER(Table2[[#This Row],[Brand]]))</f>
        <v>Dell</v>
      </c>
      <c r="H3607" s="1">
        <f>Table2[[#This Row],[Supplier_ID]]</f>
        <v>1058</v>
      </c>
      <c r="I3607" s="1">
        <f>Table2[[#This Row],[Market_Price]]</f>
        <v>1750.32</v>
      </c>
      <c r="J3607" s="1">
        <f>Table2[[#This Row],[Selling_Price]]</f>
        <v>2388.8000000000002</v>
      </c>
      <c r="K3607" s="1">
        <f>Table2[[#This Row],[Quantity]]</f>
        <v>309</v>
      </c>
      <c r="L3607" s="1" t="str">
        <f>IF(ISBLANK(Table2[[#This Row],[Status]]), "No Data Entered", IFERROR(Table2[[#This Row],[Status]], "No Data Entered"))</f>
        <v>Ongoing</v>
      </c>
    </row>
    <row r="3608" spans="1:12" x14ac:dyDescent="0.3">
      <c r="A3608" s="1" t="str">
        <f>Table2[[#This Row],[Product_ID]]</f>
        <v>PRO3936</v>
      </c>
      <c r="B3608" s="1" t="str">
        <f>Table2[[#This Row],[Customer_ID]]</f>
        <v>CUST61919</v>
      </c>
      <c r="C3608" s="14" t="str">
        <f>Table2[[#This Row],[Date]]</f>
        <v>26/04/2022</v>
      </c>
      <c r="D3608" s="1" t="str">
        <f>TRIM(PROPER(Table2[[#This Row],[Product_Name]]))</f>
        <v>Headphones</v>
      </c>
      <c r="E3608" s="1" t="str">
        <f>TRIM(PROPER(Table2[[#This Row],[Country]]))</f>
        <v>Germany</v>
      </c>
      <c r="F3608" s="1" t="str">
        <f>TRIM(PROPER(Table2[[#This Row],[Category]]))</f>
        <v>Computers</v>
      </c>
      <c r="G3608" s="1" t="str">
        <f>TRIM(PROPER(Table2[[#This Row],[Brand]]))</f>
        <v>Samsung</v>
      </c>
      <c r="H3608" s="1">
        <f>Table2[[#This Row],[Supplier_ID]]</f>
        <v>1051</v>
      </c>
      <c r="I3608" s="1">
        <f>Table2[[#This Row],[Market_Price]]</f>
        <v>1397.7</v>
      </c>
      <c r="J3608" s="1">
        <f>Table2[[#This Row],[Selling_Price]]</f>
        <v>2295.69</v>
      </c>
      <c r="K3608" s="1">
        <f>Table2[[#This Row],[Quantity]]</f>
        <v>49</v>
      </c>
      <c r="L3608" s="1" t="str">
        <f>IF(ISBLANK(Table2[[#This Row],[Status]]), "No Data Entered", IFERROR(Table2[[#This Row],[Status]], "No Data Entered"))</f>
        <v>Ongoing</v>
      </c>
    </row>
    <row r="3609" spans="1:12" x14ac:dyDescent="0.3">
      <c r="A3609" s="1" t="str">
        <f>Table2[[#This Row],[Product_ID]]</f>
        <v>PRO7297</v>
      </c>
      <c r="B3609" s="1" t="str">
        <f>Table2[[#This Row],[Customer_ID]]</f>
        <v>CUST61973</v>
      </c>
      <c r="C3609" s="14" t="str">
        <f>Table2[[#This Row],[Date]]</f>
        <v>17/09/2023</v>
      </c>
      <c r="D3609" s="1" t="str">
        <f>TRIM(PROPER(Table2[[#This Row],[Product_Name]]))</f>
        <v>Camera</v>
      </c>
      <c r="E3609" s="1" t="str">
        <f>TRIM(PROPER(Table2[[#This Row],[Country]]))</f>
        <v>India</v>
      </c>
      <c r="F3609" s="1" t="str">
        <f>TRIM(PROPER(Table2[[#This Row],[Category]]))</f>
        <v>Electronics</v>
      </c>
      <c r="G3609" s="1" t="str">
        <f>TRIM(PROPER(Table2[[#This Row],[Brand]]))</f>
        <v>Microsoft</v>
      </c>
      <c r="H3609" s="1">
        <f>Table2[[#This Row],[Supplier_ID]]</f>
        <v>1024</v>
      </c>
      <c r="I3609" s="1">
        <f>Table2[[#This Row],[Market_Price]]</f>
        <v>1793.63</v>
      </c>
      <c r="J3609" s="1">
        <f>Table2[[#This Row],[Selling_Price]]</f>
        <v>2161.04</v>
      </c>
      <c r="K3609" s="1">
        <f>Table2[[#This Row],[Quantity]]</f>
        <v>455</v>
      </c>
      <c r="L3609" s="1" t="str">
        <f>IF(ISBLANK(Table2[[#This Row],[Status]]), "No Data Entered", IFERROR(Table2[[#This Row],[Status]], "No Data Entered"))</f>
        <v>Ongoing</v>
      </c>
    </row>
    <row r="3610" spans="1:12" x14ac:dyDescent="0.3">
      <c r="A3610" s="1" t="str">
        <f>Table2[[#This Row],[Product_ID]]</f>
        <v>PRO7964</v>
      </c>
      <c r="B3610" s="1" t="str">
        <f>Table2[[#This Row],[Customer_ID]]</f>
        <v>CUST62073</v>
      </c>
      <c r="C3610" s="14" t="str">
        <f>Table2[[#This Row],[Date]]</f>
        <v>09/11/2021</v>
      </c>
      <c r="D3610" s="1" t="str">
        <f>TRIM(PROPER(Table2[[#This Row],[Product_Name]]))</f>
        <v>Smartwatch</v>
      </c>
      <c r="E3610" s="1" t="str">
        <f>TRIM(PROPER(Table2[[#This Row],[Country]]))</f>
        <v>Uk</v>
      </c>
      <c r="F3610" s="1" t="str">
        <f>TRIM(PROPER(Table2[[#This Row],[Category]]))</f>
        <v>Accessories</v>
      </c>
      <c r="G3610" s="1" t="str">
        <f>TRIM(PROPER(Table2[[#This Row],[Brand]]))</f>
        <v>Dell</v>
      </c>
      <c r="H3610" s="1">
        <f>Table2[[#This Row],[Supplier_ID]]</f>
        <v>1028</v>
      </c>
      <c r="I3610" s="1">
        <f>Table2[[#This Row],[Market_Price]]</f>
        <v>940.92</v>
      </c>
      <c r="J3610" s="1">
        <f>Table2[[#This Row],[Selling_Price]]</f>
        <v>1642.97</v>
      </c>
      <c r="K3610" s="1">
        <f>Table2[[#This Row],[Quantity]]</f>
        <v>470</v>
      </c>
      <c r="L3610" s="1" t="str">
        <f>IF(ISBLANK(Table2[[#This Row],[Status]]), "No Data Entered", IFERROR(Table2[[#This Row],[Status]], "No Data Entered"))</f>
        <v>Ongoing</v>
      </c>
    </row>
    <row r="3611" spans="1:12" x14ac:dyDescent="0.3">
      <c r="A3611" s="1" t="str">
        <f>Table2[[#This Row],[Product_ID]]</f>
        <v>PRO4650</v>
      </c>
      <c r="B3611" s="1" t="str">
        <f>Table2[[#This Row],[Customer_ID]]</f>
        <v>CUST62074</v>
      </c>
      <c r="C3611" s="14" t="str">
        <f>Table2[[#This Row],[Date]]</f>
        <v>07/09/2023</v>
      </c>
      <c r="D3611" s="1" t="str">
        <f>TRIM(PROPER(Table2[[#This Row],[Product_Name]]))</f>
        <v>Laptop</v>
      </c>
      <c r="E3611" s="1" t="str">
        <f>TRIM(PROPER(Table2[[#This Row],[Country]]))</f>
        <v>Brazil</v>
      </c>
      <c r="F3611" s="1" t="str">
        <f>TRIM(PROPER(Table2[[#This Row],[Category]]))</f>
        <v>Computers</v>
      </c>
      <c r="G3611" s="1" t="str">
        <f>TRIM(PROPER(Table2[[#This Row],[Brand]]))</f>
        <v>Logitech</v>
      </c>
      <c r="H3611" s="1">
        <f>Table2[[#This Row],[Supplier_ID]]</f>
        <v>1072</v>
      </c>
      <c r="I3611" s="1">
        <f>Table2[[#This Row],[Market_Price]]</f>
        <v>1161.9000000000001</v>
      </c>
      <c r="J3611" s="1">
        <f>Table2[[#This Row],[Selling_Price]]</f>
        <v>1813.76</v>
      </c>
      <c r="K3611" s="1">
        <f>Table2[[#This Row],[Quantity]]</f>
        <v>36</v>
      </c>
      <c r="L3611" s="1" t="str">
        <f>IF(ISBLANK(Table2[[#This Row],[Status]]), "No Data Entered", IFERROR(Table2[[#This Row],[Status]], "No Data Entered"))</f>
        <v>Ongoing</v>
      </c>
    </row>
    <row r="3612" spans="1:12" x14ac:dyDescent="0.3">
      <c r="A3612" s="1" t="str">
        <f>Table2[[#This Row],[Product_ID]]</f>
        <v>PRO1241</v>
      </c>
      <c r="B3612" s="1" t="str">
        <f>Table2[[#This Row],[Customer_ID]]</f>
        <v>CUST62121</v>
      </c>
      <c r="C3612" s="14" t="str">
        <f>Table2[[#This Row],[Date]]</f>
        <v>24/05/2020</v>
      </c>
      <c r="D3612" s="1" t="str">
        <f>TRIM(PROPER(Table2[[#This Row],[Product_Name]]))</f>
        <v>Smartphone</v>
      </c>
      <c r="E3612" s="1" t="str">
        <f>TRIM(PROPER(Table2[[#This Row],[Country]]))</f>
        <v>Uk</v>
      </c>
      <c r="F3612" s="1" t="str">
        <f>TRIM(PROPER(Table2[[#This Row],[Category]]))</f>
        <v>Accessories</v>
      </c>
      <c r="G3612" s="1" t="str">
        <f>TRIM(PROPER(Table2[[#This Row],[Brand]]))</f>
        <v>Samsung</v>
      </c>
      <c r="H3612" s="1">
        <f>Table2[[#This Row],[Supplier_ID]]</f>
        <v>1048</v>
      </c>
      <c r="I3612" s="1">
        <f>Table2[[#This Row],[Market_Price]]</f>
        <v>1990.79</v>
      </c>
      <c r="J3612" s="1">
        <f>Table2[[#This Row],[Selling_Price]]</f>
        <v>2417.9299999999998</v>
      </c>
      <c r="K3612" s="1">
        <f>Table2[[#This Row],[Quantity]]</f>
        <v>343</v>
      </c>
      <c r="L3612" s="1" t="str">
        <f>IF(ISBLANK(Table2[[#This Row],[Status]]), "No Data Entered", IFERROR(Table2[[#This Row],[Status]], "No Data Entered"))</f>
        <v>Ongoing</v>
      </c>
    </row>
    <row r="3613" spans="1:12" x14ac:dyDescent="0.3">
      <c r="A3613" s="1" t="str">
        <f>Table2[[#This Row],[Product_ID]]</f>
        <v>PRO3203</v>
      </c>
      <c r="B3613" s="1" t="str">
        <f>Table2[[#This Row],[Customer_ID]]</f>
        <v>CUST62161</v>
      </c>
      <c r="C3613" s="14" t="str">
        <f>Table2[[#This Row],[Date]]</f>
        <v>19/06/2023</v>
      </c>
      <c r="D3613" s="1" t="str">
        <f>TRIM(PROPER(Table2[[#This Row],[Product_Name]]))</f>
        <v>Camera</v>
      </c>
      <c r="E3613" s="1" t="str">
        <f>TRIM(PROPER(Table2[[#This Row],[Country]]))</f>
        <v>China</v>
      </c>
      <c r="F3613" s="1" t="str">
        <f>TRIM(PROPER(Table2[[#This Row],[Category]]))</f>
        <v>Computers</v>
      </c>
      <c r="G3613" s="1" t="str">
        <f>TRIM(PROPER(Table2[[#This Row],[Brand]]))</f>
        <v>Sony</v>
      </c>
      <c r="H3613" s="1">
        <f>Table2[[#This Row],[Supplier_ID]]</f>
        <v>1025</v>
      </c>
      <c r="I3613" s="1">
        <f>Table2[[#This Row],[Market_Price]]</f>
        <v>1507.88</v>
      </c>
      <c r="J3613" s="1">
        <f>Table2[[#This Row],[Selling_Price]]</f>
        <v>2345.54</v>
      </c>
      <c r="K3613" s="1">
        <f>Table2[[#This Row],[Quantity]]</f>
        <v>201</v>
      </c>
      <c r="L3613" s="1" t="str">
        <f>IF(ISBLANK(Table2[[#This Row],[Status]]), "No Data Entered", IFERROR(Table2[[#This Row],[Status]], "No Data Entered"))</f>
        <v>Ongoing</v>
      </c>
    </row>
    <row r="3614" spans="1:12" x14ac:dyDescent="0.3">
      <c r="A3614" s="1" t="str">
        <f>Table2[[#This Row],[Product_ID]]</f>
        <v>PRO9523</v>
      </c>
      <c r="B3614" s="1" t="str">
        <f>Table2[[#This Row],[Customer_ID]]</f>
        <v>CUST62216</v>
      </c>
      <c r="C3614" s="14" t="str">
        <f>Table2[[#This Row],[Date]]</f>
        <v>12/01/2021</v>
      </c>
      <c r="D3614" s="1" t="str">
        <f>TRIM(PROPER(Table2[[#This Row],[Product_Name]]))</f>
        <v>Monitor</v>
      </c>
      <c r="E3614" s="1" t="str">
        <f>TRIM(PROPER(Table2[[#This Row],[Country]]))</f>
        <v>France</v>
      </c>
      <c r="F3614" s="1" t="str">
        <f>TRIM(PROPER(Table2[[#This Row],[Category]]))</f>
        <v>Accessories</v>
      </c>
      <c r="G3614" s="1" t="str">
        <f>TRIM(PROPER(Table2[[#This Row],[Brand]]))</f>
        <v>Asus</v>
      </c>
      <c r="H3614" s="1">
        <f>Table2[[#This Row],[Supplier_ID]]</f>
        <v>1007</v>
      </c>
      <c r="I3614" s="1">
        <f>Table2[[#This Row],[Market_Price]]</f>
        <v>141.41</v>
      </c>
      <c r="J3614" s="1">
        <f>Table2[[#This Row],[Selling_Price]]</f>
        <v>246.48</v>
      </c>
      <c r="K3614" s="1">
        <f>Table2[[#This Row],[Quantity]]</f>
        <v>222</v>
      </c>
      <c r="L3614" s="1" t="str">
        <f>IF(ISBLANK(Table2[[#This Row],[Status]]), "No Data Entered", IFERROR(Table2[[#This Row],[Status]], "No Data Entered"))</f>
        <v>Ongoing</v>
      </c>
    </row>
    <row r="3615" spans="1:12" x14ac:dyDescent="0.3">
      <c r="A3615" s="1" t="str">
        <f>Table2[[#This Row],[Product_ID]]</f>
        <v>PRO1833</v>
      </c>
      <c r="B3615" s="1" t="str">
        <f>Table2[[#This Row],[Customer_ID]]</f>
        <v>CUST62218</v>
      </c>
      <c r="C3615" s="14" t="str">
        <f>Table2[[#This Row],[Date]]</f>
        <v>09/06/2025</v>
      </c>
      <c r="D3615" s="1" t="str">
        <f>TRIM(PROPER(Table2[[#This Row],[Product_Name]]))</f>
        <v>Monitor</v>
      </c>
      <c r="E3615" s="1" t="str">
        <f>TRIM(PROPER(Table2[[#This Row],[Country]]))</f>
        <v>India</v>
      </c>
      <c r="F3615" s="1" t="str">
        <f>TRIM(PROPER(Table2[[#This Row],[Category]]))</f>
        <v>Electronics</v>
      </c>
      <c r="G3615" s="1" t="str">
        <f>TRIM(PROPER(Table2[[#This Row],[Brand]]))</f>
        <v>Asus</v>
      </c>
      <c r="H3615" s="1">
        <f>Table2[[#This Row],[Supplier_ID]]</f>
        <v>1096</v>
      </c>
      <c r="I3615" s="1">
        <f>Table2[[#This Row],[Market_Price]]</f>
        <v>858.6</v>
      </c>
      <c r="J3615" s="1">
        <f>Table2[[#This Row],[Selling_Price]]</f>
        <v>1694.84</v>
      </c>
      <c r="K3615" s="1">
        <f>Table2[[#This Row],[Quantity]]</f>
        <v>453</v>
      </c>
      <c r="L3615" s="1" t="str">
        <f>IF(ISBLANK(Table2[[#This Row],[Status]]), "No Data Entered", IFERROR(Table2[[#This Row],[Status]], "No Data Entered"))</f>
        <v>Ongoing</v>
      </c>
    </row>
    <row r="3616" spans="1:12" x14ac:dyDescent="0.3">
      <c r="A3616" s="1" t="str">
        <f>Table2[[#This Row],[Product_ID]]</f>
        <v>PRO8302</v>
      </c>
      <c r="B3616" s="1" t="str">
        <f>Table2[[#This Row],[Customer_ID]]</f>
        <v>CUST62236</v>
      </c>
      <c r="C3616" s="14" t="str">
        <f>Table2[[#This Row],[Date]]</f>
        <v>28/07/2024</v>
      </c>
      <c r="D3616" s="1" t="str">
        <f>TRIM(PROPER(Table2[[#This Row],[Product_Name]]))</f>
        <v>Printer</v>
      </c>
      <c r="E3616" s="1" t="str">
        <f>TRIM(PROPER(Table2[[#This Row],[Country]]))</f>
        <v>Japan</v>
      </c>
      <c r="F3616" s="1" t="str">
        <f>TRIM(PROPER(Table2[[#This Row],[Category]]))</f>
        <v>Electronics</v>
      </c>
      <c r="G3616" s="1" t="str">
        <f>TRIM(PROPER(Table2[[#This Row],[Brand]]))</f>
        <v>Hp</v>
      </c>
      <c r="H3616" s="1">
        <f>Table2[[#This Row],[Supplier_ID]]</f>
        <v>1078</v>
      </c>
      <c r="I3616" s="1">
        <f>Table2[[#This Row],[Market_Price]]</f>
        <v>1887.62</v>
      </c>
      <c r="J3616" s="1">
        <f>Table2[[#This Row],[Selling_Price]]</f>
        <v>3330.23</v>
      </c>
      <c r="K3616" s="1">
        <f>Table2[[#This Row],[Quantity]]</f>
        <v>339</v>
      </c>
      <c r="L3616" s="1" t="str">
        <f>IF(ISBLANK(Table2[[#This Row],[Status]]), "No Data Entered", IFERROR(Table2[[#This Row],[Status]], "No Data Entered"))</f>
        <v>Ongoing</v>
      </c>
    </row>
    <row r="3617" spans="1:12" x14ac:dyDescent="0.3">
      <c r="A3617" s="1" t="str">
        <f>Table2[[#This Row],[Product_ID]]</f>
        <v>PRO5586</v>
      </c>
      <c r="B3617" s="1" t="str">
        <f>Table2[[#This Row],[Customer_ID]]</f>
        <v>CUST62368</v>
      </c>
      <c r="C3617" s="14" t="str">
        <f>Table2[[#This Row],[Date]]</f>
        <v>08/12/2020</v>
      </c>
      <c r="D3617" s="1" t="str">
        <f>TRIM(PROPER(Table2[[#This Row],[Product_Name]]))</f>
        <v>Mouse</v>
      </c>
      <c r="E3617" s="1" t="str">
        <f>TRIM(PROPER(Table2[[#This Row],[Country]]))</f>
        <v>Brazil</v>
      </c>
      <c r="F3617" s="1" t="str">
        <f>TRIM(PROPER(Table2[[#This Row],[Category]]))</f>
        <v>Computers</v>
      </c>
      <c r="G3617" s="1" t="str">
        <f>TRIM(PROPER(Table2[[#This Row],[Brand]]))</f>
        <v>Sony</v>
      </c>
      <c r="H3617" s="1">
        <f>Table2[[#This Row],[Supplier_ID]]</f>
        <v>1050</v>
      </c>
      <c r="I3617" s="1">
        <f>Table2[[#This Row],[Market_Price]]</f>
        <v>1660.96</v>
      </c>
      <c r="J3617" s="1">
        <f>Table2[[#This Row],[Selling_Price]]</f>
        <v>2705.41</v>
      </c>
      <c r="K3617" s="1">
        <f>Table2[[#This Row],[Quantity]]</f>
        <v>88</v>
      </c>
      <c r="L3617" s="1" t="str">
        <f>IF(ISBLANK(Table2[[#This Row],[Status]]), "No Data Entered", IFERROR(Table2[[#This Row],[Status]], "No Data Entered"))</f>
        <v>Ongoing</v>
      </c>
    </row>
    <row r="3618" spans="1:12" x14ac:dyDescent="0.3">
      <c r="A3618" s="1" t="str">
        <f>Table2[[#This Row],[Product_ID]]</f>
        <v>PRO4716</v>
      </c>
      <c r="B3618" s="1" t="str">
        <f>Table2[[#This Row],[Customer_ID]]</f>
        <v>CUST62386</v>
      </c>
      <c r="C3618" s="14" t="str">
        <f>Table2[[#This Row],[Date]]</f>
        <v>19/10/2023</v>
      </c>
      <c r="D3618" s="1" t="str">
        <f>TRIM(PROPER(Table2[[#This Row],[Product_Name]]))</f>
        <v>Printer</v>
      </c>
      <c r="E3618" s="1" t="str">
        <f>TRIM(PROPER(Table2[[#This Row],[Country]]))</f>
        <v>Australia</v>
      </c>
      <c r="F3618" s="1" t="str">
        <f>TRIM(PROPER(Table2[[#This Row],[Category]]))</f>
        <v>Computers</v>
      </c>
      <c r="G3618" s="1" t="str">
        <f>TRIM(PROPER(Table2[[#This Row],[Brand]]))</f>
        <v>Microsoft</v>
      </c>
      <c r="H3618" s="1">
        <f>Table2[[#This Row],[Supplier_ID]]</f>
        <v>1039</v>
      </c>
      <c r="I3618" s="1">
        <f>Table2[[#This Row],[Market_Price]]</f>
        <v>728.24</v>
      </c>
      <c r="J3618" s="1">
        <f>Table2[[#This Row],[Selling_Price]]</f>
        <v>1324.95</v>
      </c>
      <c r="K3618" s="1">
        <f>Table2[[#This Row],[Quantity]]</f>
        <v>463</v>
      </c>
      <c r="L3618" s="1" t="str">
        <f>IF(ISBLANK(Table2[[#This Row],[Status]]), "No Data Entered", IFERROR(Table2[[#This Row],[Status]], "No Data Entered"))</f>
        <v>Ongoing</v>
      </c>
    </row>
    <row r="3619" spans="1:12" x14ac:dyDescent="0.3">
      <c r="A3619" s="1" t="str">
        <f>Table2[[#This Row],[Product_ID]]</f>
        <v>PRO8000</v>
      </c>
      <c r="B3619" s="1" t="str">
        <f>Table2[[#This Row],[Customer_ID]]</f>
        <v>CUST62428</v>
      </c>
      <c r="C3619" s="14" t="str">
        <f>Table2[[#This Row],[Date]]</f>
        <v>17/08/2023</v>
      </c>
      <c r="D3619" s="1" t="str">
        <f>TRIM(PROPER(Table2[[#This Row],[Product_Name]]))</f>
        <v>Laptop</v>
      </c>
      <c r="E3619" s="1" t="str">
        <f>TRIM(PROPER(Table2[[#This Row],[Country]]))</f>
        <v>Brazil</v>
      </c>
      <c r="F3619" s="1" t="str">
        <f>TRIM(PROPER(Table2[[#This Row],[Category]]))</f>
        <v>Electronics</v>
      </c>
      <c r="G3619" s="1" t="str">
        <f>TRIM(PROPER(Table2[[#This Row],[Brand]]))</f>
        <v>Samsung</v>
      </c>
      <c r="H3619" s="1">
        <f>Table2[[#This Row],[Supplier_ID]]</f>
        <v>1047</v>
      </c>
      <c r="I3619" s="1">
        <f>Table2[[#This Row],[Market_Price]]</f>
        <v>645.73</v>
      </c>
      <c r="J3619" s="1">
        <f>Table2[[#This Row],[Selling_Price]]</f>
        <v>1285.28</v>
      </c>
      <c r="K3619" s="1">
        <f>Table2[[#This Row],[Quantity]]</f>
        <v>33</v>
      </c>
      <c r="L3619" s="1" t="str">
        <f>IF(ISBLANK(Table2[[#This Row],[Status]]), "No Data Entered", IFERROR(Table2[[#This Row],[Status]], "No Data Entered"))</f>
        <v>Ongoing</v>
      </c>
    </row>
    <row r="3620" spans="1:12" x14ac:dyDescent="0.3">
      <c r="A3620" s="1" t="str">
        <f>Table2[[#This Row],[Product_ID]]</f>
        <v>PRO5410</v>
      </c>
      <c r="B3620" s="1" t="str">
        <f>Table2[[#This Row],[Customer_ID]]</f>
        <v>CUST62471</v>
      </c>
      <c r="C3620" s="14" t="str">
        <f>Table2[[#This Row],[Date]]</f>
        <v>17/01/2023</v>
      </c>
      <c r="D3620" s="1" t="str">
        <f>TRIM(PROPER(Table2[[#This Row],[Product_Name]]))</f>
        <v>Printer</v>
      </c>
      <c r="E3620" s="1" t="str">
        <f>TRIM(PROPER(Table2[[#This Row],[Country]]))</f>
        <v>Brazil</v>
      </c>
      <c r="F3620" s="1" t="str">
        <f>TRIM(PROPER(Table2[[#This Row],[Category]]))</f>
        <v>Office Supplies</v>
      </c>
      <c r="G3620" s="1" t="str">
        <f>TRIM(PROPER(Table2[[#This Row],[Brand]]))</f>
        <v>Hp</v>
      </c>
      <c r="H3620" s="1">
        <f>Table2[[#This Row],[Supplier_ID]]</f>
        <v>1079</v>
      </c>
      <c r="I3620" s="1">
        <f>Table2[[#This Row],[Market_Price]]</f>
        <v>1921.6</v>
      </c>
      <c r="J3620" s="1">
        <f>Table2[[#This Row],[Selling_Price]]</f>
        <v>3718.47</v>
      </c>
      <c r="K3620" s="1">
        <f>Table2[[#This Row],[Quantity]]</f>
        <v>141</v>
      </c>
      <c r="L3620" s="1" t="str">
        <f>IF(ISBLANK(Table2[[#This Row],[Status]]), "No Data Entered", IFERROR(Table2[[#This Row],[Status]], "No Data Entered"))</f>
        <v>Ongoing</v>
      </c>
    </row>
    <row r="3621" spans="1:12" x14ac:dyDescent="0.3">
      <c r="A3621" s="1" t="str">
        <f>Table2[[#This Row],[Product_ID]]</f>
        <v>PRO1419</v>
      </c>
      <c r="B3621" s="1" t="str">
        <f>Table2[[#This Row],[Customer_ID]]</f>
        <v>CUST62524</v>
      </c>
      <c r="C3621" s="14" t="str">
        <f>Table2[[#This Row],[Date]]</f>
        <v>27/03/2025</v>
      </c>
      <c r="D3621" s="1" t="str">
        <f>TRIM(PROPER(Table2[[#This Row],[Product_Name]]))</f>
        <v>Printer</v>
      </c>
      <c r="E3621" s="1" t="str">
        <f>TRIM(PROPER(Table2[[#This Row],[Country]]))</f>
        <v>India</v>
      </c>
      <c r="F3621" s="1" t="str">
        <f>TRIM(PROPER(Table2[[#This Row],[Category]]))</f>
        <v>Electronics</v>
      </c>
      <c r="G3621" s="1" t="str">
        <f>TRIM(PROPER(Table2[[#This Row],[Brand]]))</f>
        <v>Hp</v>
      </c>
      <c r="H3621" s="1">
        <f>Table2[[#This Row],[Supplier_ID]]</f>
        <v>1028</v>
      </c>
      <c r="I3621" s="1">
        <f>Table2[[#This Row],[Market_Price]]</f>
        <v>1041.94</v>
      </c>
      <c r="J3621" s="1">
        <f>Table2[[#This Row],[Selling_Price]]</f>
        <v>1717.08</v>
      </c>
      <c r="K3621" s="1">
        <f>Table2[[#This Row],[Quantity]]</f>
        <v>189</v>
      </c>
      <c r="L3621" s="1" t="str">
        <f>IF(ISBLANK(Table2[[#This Row],[Status]]), "No Data Entered", IFERROR(Table2[[#This Row],[Status]], "No Data Entered"))</f>
        <v>Ongoing</v>
      </c>
    </row>
    <row r="3622" spans="1:12" x14ac:dyDescent="0.3">
      <c r="A3622" s="1" t="str">
        <f>Table2[[#This Row],[Product_ID]]</f>
        <v>PRO7374</v>
      </c>
      <c r="B3622" s="1" t="str">
        <f>Table2[[#This Row],[Customer_ID]]</f>
        <v>CUST62871</v>
      </c>
      <c r="C3622" s="14" t="str">
        <f>Table2[[#This Row],[Date]]</f>
        <v>20/11/2024</v>
      </c>
      <c r="D3622" s="1" t="str">
        <f>TRIM(PROPER(Table2[[#This Row],[Product_Name]]))</f>
        <v>Tablet</v>
      </c>
      <c r="E3622" s="1" t="str">
        <f>TRIM(PROPER(Table2[[#This Row],[Country]]))</f>
        <v>Usa</v>
      </c>
      <c r="F3622" s="1" t="str">
        <f>TRIM(PROPER(Table2[[#This Row],[Category]]))</f>
        <v>Computers</v>
      </c>
      <c r="G3622" s="1" t="str">
        <f>TRIM(PROPER(Table2[[#This Row],[Brand]]))</f>
        <v>Logitech</v>
      </c>
      <c r="H3622" s="1">
        <f>Table2[[#This Row],[Supplier_ID]]</f>
        <v>1066</v>
      </c>
      <c r="I3622" s="1">
        <f>Table2[[#This Row],[Market_Price]]</f>
        <v>1554.94</v>
      </c>
      <c r="J3622" s="1">
        <f>Table2[[#This Row],[Selling_Price]]</f>
        <v>2016.28</v>
      </c>
      <c r="K3622" s="1">
        <f>Table2[[#This Row],[Quantity]]</f>
        <v>170</v>
      </c>
      <c r="L3622" s="1" t="str">
        <f>IF(ISBLANK(Table2[[#This Row],[Status]]), "No Data Entered", IFERROR(Table2[[#This Row],[Status]], "No Data Entered"))</f>
        <v>Ongoing</v>
      </c>
    </row>
    <row r="3623" spans="1:12" x14ac:dyDescent="0.3">
      <c r="A3623" s="1" t="str">
        <f>Table2[[#This Row],[Product_ID]]</f>
        <v>PRO4177</v>
      </c>
      <c r="B3623" s="1" t="str">
        <f>Table2[[#This Row],[Customer_ID]]</f>
        <v>CUST63171</v>
      </c>
      <c r="C3623" s="14" t="str">
        <f>Table2[[#This Row],[Date]]</f>
        <v>28/03/2022</v>
      </c>
      <c r="D3623" s="1" t="str">
        <f>TRIM(PROPER(Table2[[#This Row],[Product_Name]]))</f>
        <v>Camera</v>
      </c>
      <c r="E3623" s="1" t="str">
        <f>TRIM(PROPER(Table2[[#This Row],[Country]]))</f>
        <v>Usa</v>
      </c>
      <c r="F3623" s="1" t="str">
        <f>TRIM(PROPER(Table2[[#This Row],[Category]]))</f>
        <v>Electronics</v>
      </c>
      <c r="G3623" s="1" t="str">
        <f>TRIM(PROPER(Table2[[#This Row],[Brand]]))</f>
        <v>Logitech</v>
      </c>
      <c r="H3623" s="1">
        <f>Table2[[#This Row],[Supplier_ID]]</f>
        <v>1064</v>
      </c>
      <c r="I3623" s="1">
        <f>Table2[[#This Row],[Market_Price]]</f>
        <v>1368.3</v>
      </c>
      <c r="J3623" s="1">
        <f>Table2[[#This Row],[Selling_Price]]</f>
        <v>1917.24</v>
      </c>
      <c r="K3623" s="1">
        <f>Table2[[#This Row],[Quantity]]</f>
        <v>239</v>
      </c>
      <c r="L3623" s="1" t="str">
        <f>IF(ISBLANK(Table2[[#This Row],[Status]]), "No Data Entered", IFERROR(Table2[[#This Row],[Status]], "No Data Entered"))</f>
        <v>Ongoing</v>
      </c>
    </row>
    <row r="3624" spans="1:12" x14ac:dyDescent="0.3">
      <c r="A3624" s="1" t="str">
        <f>Table2[[#This Row],[Product_ID]]</f>
        <v>PRO9098</v>
      </c>
      <c r="B3624" s="1" t="str">
        <f>Table2[[#This Row],[Customer_ID]]</f>
        <v>CUST63195</v>
      </c>
      <c r="C3624" s="14" t="str">
        <f>Table2[[#This Row],[Date]]</f>
        <v>29/07/2021</v>
      </c>
      <c r="D3624" s="1" t="str">
        <f>TRIM(PROPER(Table2[[#This Row],[Product_Name]]))</f>
        <v>Headphones</v>
      </c>
      <c r="E3624" s="1" t="str">
        <f>TRIM(PROPER(Table2[[#This Row],[Country]]))</f>
        <v>France</v>
      </c>
      <c r="F3624" s="1" t="str">
        <f>TRIM(PROPER(Table2[[#This Row],[Category]]))</f>
        <v>Office Supplies</v>
      </c>
      <c r="G3624" s="1" t="str">
        <f>TRIM(PROPER(Table2[[#This Row],[Brand]]))</f>
        <v>Asus</v>
      </c>
      <c r="H3624" s="1">
        <f>Table2[[#This Row],[Supplier_ID]]</f>
        <v>1024</v>
      </c>
      <c r="I3624" s="1">
        <f>Table2[[#This Row],[Market_Price]]</f>
        <v>967.18</v>
      </c>
      <c r="J3624" s="1">
        <f>Table2[[#This Row],[Selling_Price]]</f>
        <v>1190.3499999999999</v>
      </c>
      <c r="K3624" s="1">
        <f>Table2[[#This Row],[Quantity]]</f>
        <v>164</v>
      </c>
      <c r="L3624" s="1" t="str">
        <f>IF(ISBLANK(Table2[[#This Row],[Status]]), "No Data Entered", IFERROR(Table2[[#This Row],[Status]], "No Data Entered"))</f>
        <v>Ongoing</v>
      </c>
    </row>
    <row r="3625" spans="1:12" x14ac:dyDescent="0.3">
      <c r="A3625" s="1" t="str">
        <f>Table2[[#This Row],[Product_ID]]</f>
        <v>PRO5185</v>
      </c>
      <c r="B3625" s="1" t="str">
        <f>Table2[[#This Row],[Customer_ID]]</f>
        <v>CUST63202</v>
      </c>
      <c r="C3625" s="14" t="str">
        <f>Table2[[#This Row],[Date]]</f>
        <v>05/12/2022</v>
      </c>
      <c r="D3625" s="1" t="str">
        <f>TRIM(PROPER(Table2[[#This Row],[Product_Name]]))</f>
        <v>Smartphone</v>
      </c>
      <c r="E3625" s="1" t="str">
        <f>TRIM(PROPER(Table2[[#This Row],[Country]]))</f>
        <v>Brazil</v>
      </c>
      <c r="F3625" s="1" t="str">
        <f>TRIM(PROPER(Table2[[#This Row],[Category]]))</f>
        <v>Electronics</v>
      </c>
      <c r="G3625" s="1" t="str">
        <f>TRIM(PROPER(Table2[[#This Row],[Brand]]))</f>
        <v>Dell</v>
      </c>
      <c r="H3625" s="1">
        <f>Table2[[#This Row],[Supplier_ID]]</f>
        <v>1044</v>
      </c>
      <c r="I3625" s="1">
        <f>Table2[[#This Row],[Market_Price]]</f>
        <v>109.81</v>
      </c>
      <c r="J3625" s="1">
        <f>Table2[[#This Row],[Selling_Price]]</f>
        <v>203.75</v>
      </c>
      <c r="K3625" s="1">
        <f>Table2[[#This Row],[Quantity]]</f>
        <v>393</v>
      </c>
      <c r="L3625" s="1" t="str">
        <f>IF(ISBLANK(Table2[[#This Row],[Status]]), "No Data Entered", IFERROR(Table2[[#This Row],[Status]], "No Data Entered"))</f>
        <v>Ongoing</v>
      </c>
    </row>
    <row r="3626" spans="1:12" x14ac:dyDescent="0.3">
      <c r="A3626" s="1" t="str">
        <f>Table2[[#This Row],[Product_ID]]</f>
        <v>PRO5888</v>
      </c>
      <c r="B3626" s="1" t="str">
        <f>Table2[[#This Row],[Customer_ID]]</f>
        <v>CUST63239</v>
      </c>
      <c r="C3626" s="14" t="str">
        <f>Table2[[#This Row],[Date]]</f>
        <v>27/08/2021</v>
      </c>
      <c r="D3626" s="1" t="str">
        <f>TRIM(PROPER(Table2[[#This Row],[Product_Name]]))</f>
        <v>Monitor</v>
      </c>
      <c r="E3626" s="1" t="str">
        <f>TRIM(PROPER(Table2[[#This Row],[Country]]))</f>
        <v>Uk</v>
      </c>
      <c r="F3626" s="1" t="str">
        <f>TRIM(PROPER(Table2[[#This Row],[Category]]))</f>
        <v>Accessories</v>
      </c>
      <c r="G3626" s="1" t="str">
        <f>TRIM(PROPER(Table2[[#This Row],[Brand]]))</f>
        <v>Sony</v>
      </c>
      <c r="H3626" s="1">
        <f>Table2[[#This Row],[Supplier_ID]]</f>
        <v>1076</v>
      </c>
      <c r="I3626" s="1">
        <f>Table2[[#This Row],[Market_Price]]</f>
        <v>983.48</v>
      </c>
      <c r="J3626" s="1">
        <f>Table2[[#This Row],[Selling_Price]]</f>
        <v>1372.74</v>
      </c>
      <c r="K3626" s="1">
        <f>Table2[[#This Row],[Quantity]]</f>
        <v>210</v>
      </c>
      <c r="L3626" s="1" t="str">
        <f>IF(ISBLANK(Table2[[#This Row],[Status]]), "No Data Entered", IFERROR(Table2[[#This Row],[Status]], "No Data Entered"))</f>
        <v>Ongoing</v>
      </c>
    </row>
    <row r="3627" spans="1:12" x14ac:dyDescent="0.3">
      <c r="A3627" s="1" t="str">
        <f>Table2[[#This Row],[Product_ID]]</f>
        <v>PRO3667</v>
      </c>
      <c r="B3627" s="1" t="str">
        <f>Table2[[#This Row],[Customer_ID]]</f>
        <v>CUST63287</v>
      </c>
      <c r="C3627" s="14" t="str">
        <f>Table2[[#This Row],[Date]]</f>
        <v>18/09/2025</v>
      </c>
      <c r="D3627" s="1" t="str">
        <f>TRIM(PROPER(Table2[[#This Row],[Product_Name]]))</f>
        <v>Smartphone</v>
      </c>
      <c r="E3627" s="1" t="str">
        <f>TRIM(PROPER(Table2[[#This Row],[Country]]))</f>
        <v>Usa</v>
      </c>
      <c r="F3627" s="1" t="str">
        <f>TRIM(PROPER(Table2[[#This Row],[Category]]))</f>
        <v>Accessories</v>
      </c>
      <c r="G3627" s="1" t="str">
        <f>TRIM(PROPER(Table2[[#This Row],[Brand]]))</f>
        <v>Samsung</v>
      </c>
      <c r="H3627" s="1">
        <f>Table2[[#This Row],[Supplier_ID]]</f>
        <v>1017</v>
      </c>
      <c r="I3627" s="1">
        <f>Table2[[#This Row],[Market_Price]]</f>
        <v>1020.8</v>
      </c>
      <c r="J3627" s="1">
        <f>Table2[[#This Row],[Selling_Price]]</f>
        <v>1356.95</v>
      </c>
      <c r="K3627" s="1">
        <f>Table2[[#This Row],[Quantity]]</f>
        <v>306</v>
      </c>
      <c r="L3627" s="1" t="str">
        <f>IF(ISBLANK(Table2[[#This Row],[Status]]), "No Data Entered", IFERROR(Table2[[#This Row],[Status]], "No Data Entered"))</f>
        <v>Ongoing</v>
      </c>
    </row>
    <row r="3628" spans="1:12" x14ac:dyDescent="0.3">
      <c r="A3628" s="1" t="str">
        <f>Table2[[#This Row],[Product_ID]]</f>
        <v>PRO6601</v>
      </c>
      <c r="B3628" s="1" t="str">
        <f>Table2[[#This Row],[Customer_ID]]</f>
        <v>CUST63327</v>
      </c>
      <c r="C3628" s="14" t="str">
        <f>Table2[[#This Row],[Date]]</f>
        <v>30/09/2020</v>
      </c>
      <c r="D3628" s="1" t="str">
        <f>TRIM(PROPER(Table2[[#This Row],[Product_Name]]))</f>
        <v>Tablet</v>
      </c>
      <c r="E3628" s="1" t="str">
        <f>TRIM(PROPER(Table2[[#This Row],[Country]]))</f>
        <v>Canada</v>
      </c>
      <c r="F3628" s="1" t="str">
        <f>TRIM(PROPER(Table2[[#This Row],[Category]]))</f>
        <v>Computers</v>
      </c>
      <c r="G3628" s="1" t="str">
        <f>TRIM(PROPER(Table2[[#This Row],[Brand]]))</f>
        <v>Microsoft</v>
      </c>
      <c r="H3628" s="1">
        <f>Table2[[#This Row],[Supplier_ID]]</f>
        <v>1078</v>
      </c>
      <c r="I3628" s="1">
        <f>Table2[[#This Row],[Market_Price]]</f>
        <v>1927.23</v>
      </c>
      <c r="J3628" s="1">
        <f>Table2[[#This Row],[Selling_Price]]</f>
        <v>2774.87</v>
      </c>
      <c r="K3628" s="1">
        <f>Table2[[#This Row],[Quantity]]</f>
        <v>163</v>
      </c>
      <c r="L3628" s="1" t="str">
        <f>IF(ISBLANK(Table2[[#This Row],[Status]]), "No Data Entered", IFERROR(Table2[[#This Row],[Status]], "No Data Entered"))</f>
        <v>Ongoing</v>
      </c>
    </row>
    <row r="3629" spans="1:12" x14ac:dyDescent="0.3">
      <c r="A3629" s="1" t="str">
        <f>Table2[[#This Row],[Product_ID]]</f>
        <v>PRO5143</v>
      </c>
      <c r="B3629" s="1" t="str">
        <f>Table2[[#This Row],[Customer_ID]]</f>
        <v>CUST63341</v>
      </c>
      <c r="C3629" s="14" t="str">
        <f>Table2[[#This Row],[Date]]</f>
        <v>30/03/2020</v>
      </c>
      <c r="D3629" s="1" t="str">
        <f>TRIM(PROPER(Table2[[#This Row],[Product_Name]]))</f>
        <v>Keyboard</v>
      </c>
      <c r="E3629" s="1" t="str">
        <f>TRIM(PROPER(Table2[[#This Row],[Country]]))</f>
        <v>Japan</v>
      </c>
      <c r="F3629" s="1" t="str">
        <f>TRIM(PROPER(Table2[[#This Row],[Category]]))</f>
        <v>Electronics</v>
      </c>
      <c r="G3629" s="1" t="str">
        <f>TRIM(PROPER(Table2[[#This Row],[Brand]]))</f>
        <v>Hp</v>
      </c>
      <c r="H3629" s="1">
        <f>Table2[[#This Row],[Supplier_ID]]</f>
        <v>1084</v>
      </c>
      <c r="I3629" s="1">
        <f>Table2[[#This Row],[Market_Price]]</f>
        <v>1447.74</v>
      </c>
      <c r="J3629" s="1">
        <f>Table2[[#This Row],[Selling_Price]]</f>
        <v>2116.9699999999998</v>
      </c>
      <c r="K3629" s="1">
        <f>Table2[[#This Row],[Quantity]]</f>
        <v>328</v>
      </c>
      <c r="L3629" s="1" t="str">
        <f>IF(ISBLANK(Table2[[#This Row],[Status]]), "No Data Entered", IFERROR(Table2[[#This Row],[Status]], "No Data Entered"))</f>
        <v>Ongoing</v>
      </c>
    </row>
    <row r="3630" spans="1:12" x14ac:dyDescent="0.3">
      <c r="A3630" s="1" t="str">
        <f>Table2[[#This Row],[Product_ID]]</f>
        <v>PRO4664</v>
      </c>
      <c r="B3630" s="1" t="str">
        <f>Table2[[#This Row],[Customer_ID]]</f>
        <v>CUST63506</v>
      </c>
      <c r="C3630" s="14" t="str">
        <f>Table2[[#This Row],[Date]]</f>
        <v>18/02/2021</v>
      </c>
      <c r="D3630" s="1" t="str">
        <f>TRIM(PROPER(Table2[[#This Row],[Product_Name]]))</f>
        <v>Laptop</v>
      </c>
      <c r="E3630" s="1" t="str">
        <f>TRIM(PROPER(Table2[[#This Row],[Country]]))</f>
        <v>India</v>
      </c>
      <c r="F3630" s="1" t="str">
        <f>TRIM(PROPER(Table2[[#This Row],[Category]]))</f>
        <v>Electronics</v>
      </c>
      <c r="G3630" s="1" t="str">
        <f>TRIM(PROPER(Table2[[#This Row],[Brand]]))</f>
        <v>Microsoft</v>
      </c>
      <c r="H3630" s="1">
        <f>Table2[[#This Row],[Supplier_ID]]</f>
        <v>1081</v>
      </c>
      <c r="I3630" s="1">
        <f>Table2[[#This Row],[Market_Price]]</f>
        <v>1205.21</v>
      </c>
      <c r="J3630" s="1">
        <f>Table2[[#This Row],[Selling_Price]]</f>
        <v>1600.38</v>
      </c>
      <c r="K3630" s="1">
        <f>Table2[[#This Row],[Quantity]]</f>
        <v>160</v>
      </c>
      <c r="L3630" s="1" t="str">
        <f>IF(ISBLANK(Table2[[#This Row],[Status]]), "No Data Entered", IFERROR(Table2[[#This Row],[Status]], "No Data Entered"))</f>
        <v>Ongoing</v>
      </c>
    </row>
    <row r="3631" spans="1:12" x14ac:dyDescent="0.3">
      <c r="A3631" s="1" t="str">
        <f>Table2[[#This Row],[Product_ID]]</f>
        <v>PRO4148</v>
      </c>
      <c r="B3631" s="1" t="str">
        <f>Table2[[#This Row],[Customer_ID]]</f>
        <v>CUST63527</v>
      </c>
      <c r="C3631" s="14" t="str">
        <f>Table2[[#This Row],[Date]]</f>
        <v>19/10/2021</v>
      </c>
      <c r="D3631" s="1" t="str">
        <f>TRIM(PROPER(Table2[[#This Row],[Product_Name]]))</f>
        <v>Laptop</v>
      </c>
      <c r="E3631" s="1" t="str">
        <f>TRIM(PROPER(Table2[[#This Row],[Country]]))</f>
        <v>Brazil</v>
      </c>
      <c r="F3631" s="1" t="str">
        <f>TRIM(PROPER(Table2[[#This Row],[Category]]))</f>
        <v>Accessories</v>
      </c>
      <c r="G3631" s="1" t="str">
        <f>TRIM(PROPER(Table2[[#This Row],[Brand]]))</f>
        <v>Asus</v>
      </c>
      <c r="H3631" s="1">
        <f>Table2[[#This Row],[Supplier_ID]]</f>
        <v>1026</v>
      </c>
      <c r="I3631" s="1">
        <f>Table2[[#This Row],[Market_Price]]</f>
        <v>1776.28</v>
      </c>
      <c r="J3631" s="1">
        <f>Table2[[#This Row],[Selling_Price]]</f>
        <v>3151.51</v>
      </c>
      <c r="K3631" s="1">
        <f>Table2[[#This Row],[Quantity]]</f>
        <v>74</v>
      </c>
      <c r="L3631" s="1" t="str">
        <f>IF(ISBLANK(Table2[[#This Row],[Status]]), "No Data Entered", IFERROR(Table2[[#This Row],[Status]], "No Data Entered"))</f>
        <v>Ongoing</v>
      </c>
    </row>
    <row r="3632" spans="1:12" x14ac:dyDescent="0.3">
      <c r="A3632" s="1" t="str">
        <f>Table2[[#This Row],[Product_ID]]</f>
        <v>PRO6297</v>
      </c>
      <c r="B3632" s="1" t="str">
        <f>Table2[[#This Row],[Customer_ID]]</f>
        <v>CUST63768</v>
      </c>
      <c r="C3632" s="14" t="str">
        <f>Table2[[#This Row],[Date]]</f>
        <v>31/08/2021</v>
      </c>
      <c r="D3632" s="1" t="str">
        <f>TRIM(PROPER(Table2[[#This Row],[Product_Name]]))</f>
        <v>Printer</v>
      </c>
      <c r="E3632" s="1" t="str">
        <f>TRIM(PROPER(Table2[[#This Row],[Country]]))</f>
        <v>Canada</v>
      </c>
      <c r="F3632" s="1" t="str">
        <f>TRIM(PROPER(Table2[[#This Row],[Category]]))</f>
        <v>Accessories</v>
      </c>
      <c r="G3632" s="1" t="str">
        <f>TRIM(PROPER(Table2[[#This Row],[Brand]]))</f>
        <v>Microsoft</v>
      </c>
      <c r="H3632" s="1">
        <f>Table2[[#This Row],[Supplier_ID]]</f>
        <v>1046</v>
      </c>
      <c r="I3632" s="1">
        <f>Table2[[#This Row],[Market_Price]]</f>
        <v>95.41</v>
      </c>
      <c r="J3632" s="1">
        <f>Table2[[#This Row],[Selling_Price]]</f>
        <v>133.83000000000001</v>
      </c>
      <c r="K3632" s="1">
        <f>Table2[[#This Row],[Quantity]]</f>
        <v>243</v>
      </c>
      <c r="L3632" s="1" t="str">
        <f>IF(ISBLANK(Table2[[#This Row],[Status]]), "No Data Entered", IFERROR(Table2[[#This Row],[Status]], "No Data Entered"))</f>
        <v>Ongoing</v>
      </c>
    </row>
    <row r="3633" spans="1:12" x14ac:dyDescent="0.3">
      <c r="A3633" s="1" t="str">
        <f>Table2[[#This Row],[Product_ID]]</f>
        <v>PRO2505</v>
      </c>
      <c r="B3633" s="1" t="str">
        <f>Table2[[#This Row],[Customer_ID]]</f>
        <v>CUST63815</v>
      </c>
      <c r="C3633" s="14" t="str">
        <f>Table2[[#This Row],[Date]]</f>
        <v>13/03/2020</v>
      </c>
      <c r="D3633" s="1" t="str">
        <f>TRIM(PROPER(Table2[[#This Row],[Product_Name]]))</f>
        <v>Printer</v>
      </c>
      <c r="E3633" s="1" t="str">
        <f>TRIM(PROPER(Table2[[#This Row],[Country]]))</f>
        <v>Brazil</v>
      </c>
      <c r="F3633" s="1" t="str">
        <f>TRIM(PROPER(Table2[[#This Row],[Category]]))</f>
        <v>Computers</v>
      </c>
      <c r="G3633" s="1" t="str">
        <f>TRIM(PROPER(Table2[[#This Row],[Brand]]))</f>
        <v>Asus</v>
      </c>
      <c r="H3633" s="1">
        <f>Table2[[#This Row],[Supplier_ID]]</f>
        <v>1054</v>
      </c>
      <c r="I3633" s="1">
        <f>Table2[[#This Row],[Market_Price]]</f>
        <v>1265.0999999999999</v>
      </c>
      <c r="J3633" s="1">
        <f>Table2[[#This Row],[Selling_Price]]</f>
        <v>2512.5300000000002</v>
      </c>
      <c r="K3633" s="1">
        <f>Table2[[#This Row],[Quantity]]</f>
        <v>101</v>
      </c>
      <c r="L3633" s="1" t="str">
        <f>IF(ISBLANK(Table2[[#This Row],[Status]]), "No Data Entered", IFERROR(Table2[[#This Row],[Status]], "No Data Entered"))</f>
        <v>Ongoing</v>
      </c>
    </row>
    <row r="3634" spans="1:12" x14ac:dyDescent="0.3">
      <c r="A3634" s="1" t="str">
        <f>Table2[[#This Row],[Product_ID]]</f>
        <v>PRO5920</v>
      </c>
      <c r="B3634" s="1" t="str">
        <f>Table2[[#This Row],[Customer_ID]]</f>
        <v>CUST63822</v>
      </c>
      <c r="C3634" s="14" t="str">
        <f>Table2[[#This Row],[Date]]</f>
        <v>26/11/2024</v>
      </c>
      <c r="D3634" s="1" t="str">
        <f>TRIM(PROPER(Table2[[#This Row],[Product_Name]]))</f>
        <v>Laptop</v>
      </c>
      <c r="E3634" s="1" t="str">
        <f>TRIM(PROPER(Table2[[#This Row],[Country]]))</f>
        <v>Usa</v>
      </c>
      <c r="F3634" s="1" t="str">
        <f>TRIM(PROPER(Table2[[#This Row],[Category]]))</f>
        <v>Computers</v>
      </c>
      <c r="G3634" s="1" t="str">
        <f>TRIM(PROPER(Table2[[#This Row],[Brand]]))</f>
        <v>Microsoft</v>
      </c>
      <c r="H3634" s="1">
        <f>Table2[[#This Row],[Supplier_ID]]</f>
        <v>1083</v>
      </c>
      <c r="I3634" s="1">
        <f>Table2[[#This Row],[Market_Price]]</f>
        <v>1982.98</v>
      </c>
      <c r="J3634" s="1">
        <f>Table2[[#This Row],[Selling_Price]]</f>
        <v>3069.74</v>
      </c>
      <c r="K3634" s="1">
        <f>Table2[[#This Row],[Quantity]]</f>
        <v>52</v>
      </c>
      <c r="L3634" s="1" t="str">
        <f>IF(ISBLANK(Table2[[#This Row],[Status]]), "No Data Entered", IFERROR(Table2[[#This Row],[Status]], "No Data Entered"))</f>
        <v>Ongoing</v>
      </c>
    </row>
    <row r="3635" spans="1:12" x14ac:dyDescent="0.3">
      <c r="A3635" s="1" t="str">
        <f>Table2[[#This Row],[Product_ID]]</f>
        <v>PRO3937</v>
      </c>
      <c r="B3635" s="1" t="str">
        <f>Table2[[#This Row],[Customer_ID]]</f>
        <v>CUST63830</v>
      </c>
      <c r="C3635" s="14" t="str">
        <f>Table2[[#This Row],[Date]]</f>
        <v>01/03/2025</v>
      </c>
      <c r="D3635" s="1" t="str">
        <f>TRIM(PROPER(Table2[[#This Row],[Product_Name]]))</f>
        <v>Smartphone</v>
      </c>
      <c r="E3635" s="1" t="str">
        <f>TRIM(PROPER(Table2[[#This Row],[Country]]))</f>
        <v>Germany</v>
      </c>
      <c r="F3635" s="1" t="str">
        <f>TRIM(PROPER(Table2[[#This Row],[Category]]))</f>
        <v>Accessories</v>
      </c>
      <c r="G3635" s="1" t="str">
        <f>TRIM(PROPER(Table2[[#This Row],[Brand]]))</f>
        <v>Dell</v>
      </c>
      <c r="H3635" s="1">
        <f>Table2[[#This Row],[Supplier_ID]]</f>
        <v>1094</v>
      </c>
      <c r="I3635" s="1">
        <f>Table2[[#This Row],[Market_Price]]</f>
        <v>76.459999999999994</v>
      </c>
      <c r="J3635" s="1">
        <f>Table2[[#This Row],[Selling_Price]]</f>
        <v>151.06</v>
      </c>
      <c r="K3635" s="1">
        <f>Table2[[#This Row],[Quantity]]</f>
        <v>237</v>
      </c>
      <c r="L3635" s="1" t="str">
        <f>IF(ISBLANK(Table2[[#This Row],[Status]]), "No Data Entered", IFERROR(Table2[[#This Row],[Status]], "No Data Entered"))</f>
        <v>Ongoing</v>
      </c>
    </row>
    <row r="3636" spans="1:12" x14ac:dyDescent="0.3">
      <c r="A3636" s="1" t="str">
        <f>Table2[[#This Row],[Product_ID]]</f>
        <v>PRO1778</v>
      </c>
      <c r="B3636" s="1" t="str">
        <f>Table2[[#This Row],[Customer_ID]]</f>
        <v>CUST63874</v>
      </c>
      <c r="C3636" s="14" t="str">
        <f>Table2[[#This Row],[Date]]</f>
        <v>05/03/2024</v>
      </c>
      <c r="D3636" s="1" t="str">
        <f>TRIM(PROPER(Table2[[#This Row],[Product_Name]]))</f>
        <v>Camera</v>
      </c>
      <c r="E3636" s="1" t="str">
        <f>TRIM(PROPER(Table2[[#This Row],[Country]]))</f>
        <v>Uk</v>
      </c>
      <c r="F3636" s="1" t="str">
        <f>TRIM(PROPER(Table2[[#This Row],[Category]]))</f>
        <v>Office Supplies</v>
      </c>
      <c r="G3636" s="1" t="str">
        <f>TRIM(PROPER(Table2[[#This Row],[Brand]]))</f>
        <v>Apple</v>
      </c>
      <c r="H3636" s="1">
        <f>Table2[[#This Row],[Supplier_ID]]</f>
        <v>1006</v>
      </c>
      <c r="I3636" s="1">
        <f>Table2[[#This Row],[Market_Price]]</f>
        <v>1708.01</v>
      </c>
      <c r="J3636" s="1">
        <f>Table2[[#This Row],[Selling_Price]]</f>
        <v>2516.9899999999998</v>
      </c>
      <c r="K3636" s="1">
        <f>Table2[[#This Row],[Quantity]]</f>
        <v>158</v>
      </c>
      <c r="L3636" s="1" t="str">
        <f>IF(ISBLANK(Table2[[#This Row],[Status]]), "No Data Entered", IFERROR(Table2[[#This Row],[Status]], "No Data Entered"))</f>
        <v>Ongoing</v>
      </c>
    </row>
    <row r="3637" spans="1:12" x14ac:dyDescent="0.3">
      <c r="A3637" s="1" t="str">
        <f>Table2[[#This Row],[Product_ID]]</f>
        <v>PRO3296</v>
      </c>
      <c r="B3637" s="1" t="str">
        <f>Table2[[#This Row],[Customer_ID]]</f>
        <v>CUST64050</v>
      </c>
      <c r="C3637" s="14" t="str">
        <f>Table2[[#This Row],[Date]]</f>
        <v>10/05/2021</v>
      </c>
      <c r="D3637" s="1" t="str">
        <f>TRIM(PROPER(Table2[[#This Row],[Product_Name]]))</f>
        <v>Mouse</v>
      </c>
      <c r="E3637" s="1" t="str">
        <f>TRIM(PROPER(Table2[[#This Row],[Country]]))</f>
        <v>Australia</v>
      </c>
      <c r="F3637" s="1" t="str">
        <f>TRIM(PROPER(Table2[[#This Row],[Category]]))</f>
        <v>Computers</v>
      </c>
      <c r="G3637" s="1" t="str">
        <f>TRIM(PROPER(Table2[[#This Row],[Brand]]))</f>
        <v>Asus</v>
      </c>
      <c r="H3637" s="1">
        <f>Table2[[#This Row],[Supplier_ID]]</f>
        <v>1045</v>
      </c>
      <c r="I3637" s="1">
        <f>Table2[[#This Row],[Market_Price]]</f>
        <v>1171.81</v>
      </c>
      <c r="J3637" s="1">
        <f>Table2[[#This Row],[Selling_Price]]</f>
        <v>2044.26</v>
      </c>
      <c r="K3637" s="1">
        <f>Table2[[#This Row],[Quantity]]</f>
        <v>366</v>
      </c>
      <c r="L3637" s="1" t="str">
        <f>IF(ISBLANK(Table2[[#This Row],[Status]]), "No Data Entered", IFERROR(Table2[[#This Row],[Status]], "No Data Entered"))</f>
        <v>Ongoing</v>
      </c>
    </row>
    <row r="3638" spans="1:12" x14ac:dyDescent="0.3">
      <c r="A3638" s="1" t="str">
        <f>Table2[[#This Row],[Product_ID]]</f>
        <v>PRO5377</v>
      </c>
      <c r="B3638" s="1" t="str">
        <f>Table2[[#This Row],[Customer_ID]]</f>
        <v>CUST64060</v>
      </c>
      <c r="C3638" s="14" t="str">
        <f>Table2[[#This Row],[Date]]</f>
        <v>05/08/2022</v>
      </c>
      <c r="D3638" s="1" t="str">
        <f>TRIM(PROPER(Table2[[#This Row],[Product_Name]]))</f>
        <v>Laptop</v>
      </c>
      <c r="E3638" s="1" t="str">
        <f>TRIM(PROPER(Table2[[#This Row],[Country]]))</f>
        <v>India</v>
      </c>
      <c r="F3638" s="1" t="str">
        <f>TRIM(PROPER(Table2[[#This Row],[Category]]))</f>
        <v>Electronics</v>
      </c>
      <c r="G3638" s="1" t="str">
        <f>TRIM(PROPER(Table2[[#This Row],[Brand]]))</f>
        <v>Lenovo</v>
      </c>
      <c r="H3638" s="1">
        <f>Table2[[#This Row],[Supplier_ID]]</f>
        <v>1007</v>
      </c>
      <c r="I3638" s="1">
        <f>Table2[[#This Row],[Market_Price]]</f>
        <v>549.91</v>
      </c>
      <c r="J3638" s="1">
        <f>Table2[[#This Row],[Selling_Price]]</f>
        <v>967.29</v>
      </c>
      <c r="K3638" s="1">
        <f>Table2[[#This Row],[Quantity]]</f>
        <v>407</v>
      </c>
      <c r="L3638" s="1" t="str">
        <f>IF(ISBLANK(Table2[[#This Row],[Status]]), "No Data Entered", IFERROR(Table2[[#This Row],[Status]], "No Data Entered"))</f>
        <v>Ongoing</v>
      </c>
    </row>
    <row r="3639" spans="1:12" x14ac:dyDescent="0.3">
      <c r="A3639" s="1" t="str">
        <f>Table2[[#This Row],[Product_ID]]</f>
        <v>PRO8343</v>
      </c>
      <c r="B3639" s="1" t="str">
        <f>Table2[[#This Row],[Customer_ID]]</f>
        <v>CUST64095</v>
      </c>
      <c r="C3639" s="14" t="str">
        <f>Table2[[#This Row],[Date]]</f>
        <v>28/09/2025</v>
      </c>
      <c r="D3639" s="1" t="str">
        <f>TRIM(PROPER(Table2[[#This Row],[Product_Name]]))</f>
        <v>Keyboard</v>
      </c>
      <c r="E3639" s="1" t="str">
        <f>TRIM(PROPER(Table2[[#This Row],[Country]]))</f>
        <v>China</v>
      </c>
      <c r="F3639" s="1" t="str">
        <f>TRIM(PROPER(Table2[[#This Row],[Category]]))</f>
        <v>Computers</v>
      </c>
      <c r="G3639" s="1" t="str">
        <f>TRIM(PROPER(Table2[[#This Row],[Brand]]))</f>
        <v>Sony</v>
      </c>
      <c r="H3639" s="1">
        <f>Table2[[#This Row],[Supplier_ID]]</f>
        <v>1082</v>
      </c>
      <c r="I3639" s="1">
        <f>Table2[[#This Row],[Market_Price]]</f>
        <v>1664.09</v>
      </c>
      <c r="J3639" s="1">
        <f>Table2[[#This Row],[Selling_Price]]</f>
        <v>2337.71</v>
      </c>
      <c r="K3639" s="1">
        <f>Table2[[#This Row],[Quantity]]</f>
        <v>99</v>
      </c>
      <c r="L3639" s="1" t="str">
        <f>IF(ISBLANK(Table2[[#This Row],[Status]]), "No Data Entered", IFERROR(Table2[[#This Row],[Status]], "No Data Entered"))</f>
        <v>Ongoing</v>
      </c>
    </row>
    <row r="3640" spans="1:12" x14ac:dyDescent="0.3">
      <c r="A3640" s="1" t="str">
        <f>Table2[[#This Row],[Product_ID]]</f>
        <v>PRO9616</v>
      </c>
      <c r="B3640" s="1" t="str">
        <f>Table2[[#This Row],[Customer_ID]]</f>
        <v>CUST64177</v>
      </c>
      <c r="C3640" s="14" t="str">
        <f>Table2[[#This Row],[Date]]</f>
        <v>28/04/2022</v>
      </c>
      <c r="D3640" s="1" t="str">
        <f>TRIM(PROPER(Table2[[#This Row],[Product_Name]]))</f>
        <v>Smartphone</v>
      </c>
      <c r="E3640" s="1" t="str">
        <f>TRIM(PROPER(Table2[[#This Row],[Country]]))</f>
        <v>Canada</v>
      </c>
      <c r="F3640" s="1" t="str">
        <f>TRIM(PROPER(Table2[[#This Row],[Category]]))</f>
        <v>Wearables</v>
      </c>
      <c r="G3640" s="1" t="str">
        <f>TRIM(PROPER(Table2[[#This Row],[Brand]]))</f>
        <v>Samsung</v>
      </c>
      <c r="H3640" s="1">
        <f>Table2[[#This Row],[Supplier_ID]]</f>
        <v>1058</v>
      </c>
      <c r="I3640" s="1">
        <f>Table2[[#This Row],[Market_Price]]</f>
        <v>1175.69</v>
      </c>
      <c r="J3640" s="1">
        <f>Table2[[#This Row],[Selling_Price]]</f>
        <v>1724.13</v>
      </c>
      <c r="K3640" s="1">
        <f>Table2[[#This Row],[Quantity]]</f>
        <v>288</v>
      </c>
      <c r="L3640" s="1" t="str">
        <f>IF(ISBLANK(Table2[[#This Row],[Status]]), "No Data Entered", IFERROR(Table2[[#This Row],[Status]], "No Data Entered"))</f>
        <v>Ongoing</v>
      </c>
    </row>
    <row r="3641" spans="1:12" x14ac:dyDescent="0.3">
      <c r="A3641" s="1" t="str">
        <f>Table2[[#This Row],[Product_ID]]</f>
        <v>PRO9634</v>
      </c>
      <c r="B3641" s="1" t="str">
        <f>Table2[[#This Row],[Customer_ID]]</f>
        <v>CUST64198</v>
      </c>
      <c r="C3641" s="14" t="str">
        <f>Table2[[#This Row],[Date]]</f>
        <v>31/07/2024</v>
      </c>
      <c r="D3641" s="1" t="str">
        <f>TRIM(PROPER(Table2[[#This Row],[Product_Name]]))</f>
        <v>Keyboard</v>
      </c>
      <c r="E3641" s="1" t="str">
        <f>TRIM(PROPER(Table2[[#This Row],[Country]]))</f>
        <v>France</v>
      </c>
      <c r="F3641" s="1" t="str">
        <f>TRIM(PROPER(Table2[[#This Row],[Category]]))</f>
        <v>Wearables</v>
      </c>
      <c r="G3641" s="1" t="str">
        <f>TRIM(PROPER(Table2[[#This Row],[Brand]]))</f>
        <v>Hp</v>
      </c>
      <c r="H3641" s="1">
        <f>Table2[[#This Row],[Supplier_ID]]</f>
        <v>1001</v>
      </c>
      <c r="I3641" s="1">
        <f>Table2[[#This Row],[Market_Price]]</f>
        <v>1467.03</v>
      </c>
      <c r="J3641" s="1">
        <f>Table2[[#This Row],[Selling_Price]]</f>
        <v>2543.71</v>
      </c>
      <c r="K3641" s="1">
        <f>Table2[[#This Row],[Quantity]]</f>
        <v>479</v>
      </c>
      <c r="L3641" s="1" t="str">
        <f>IF(ISBLANK(Table2[[#This Row],[Status]]), "No Data Entered", IFERROR(Table2[[#This Row],[Status]], "No Data Entered"))</f>
        <v>Ongoing</v>
      </c>
    </row>
    <row r="3642" spans="1:12" x14ac:dyDescent="0.3">
      <c r="A3642" s="1" t="str">
        <f>Table2[[#This Row],[Product_ID]]</f>
        <v>PRO5019</v>
      </c>
      <c r="B3642" s="1" t="str">
        <f>Table2[[#This Row],[Customer_ID]]</f>
        <v>CUST64251</v>
      </c>
      <c r="C3642" s="14" t="str">
        <f>Table2[[#This Row],[Date]]</f>
        <v>11/01/2022</v>
      </c>
      <c r="D3642" s="1" t="str">
        <f>TRIM(PROPER(Table2[[#This Row],[Product_Name]]))</f>
        <v>Camera</v>
      </c>
      <c r="E3642" s="1" t="str">
        <f>TRIM(PROPER(Table2[[#This Row],[Country]]))</f>
        <v>Germany</v>
      </c>
      <c r="F3642" s="1" t="str">
        <f>TRIM(PROPER(Table2[[#This Row],[Category]]))</f>
        <v>Office Supplies</v>
      </c>
      <c r="G3642" s="1" t="str">
        <f>TRIM(PROPER(Table2[[#This Row],[Brand]]))</f>
        <v>Asus</v>
      </c>
      <c r="H3642" s="1">
        <f>Table2[[#This Row],[Supplier_ID]]</f>
        <v>1055</v>
      </c>
      <c r="I3642" s="1">
        <f>Table2[[#This Row],[Market_Price]]</f>
        <v>605.45000000000005</v>
      </c>
      <c r="J3642" s="1">
        <f>Table2[[#This Row],[Selling_Price]]</f>
        <v>724.28</v>
      </c>
      <c r="K3642" s="1">
        <f>Table2[[#This Row],[Quantity]]</f>
        <v>229</v>
      </c>
      <c r="L3642" s="1" t="str">
        <f>IF(ISBLANK(Table2[[#This Row],[Status]]), "No Data Entered", IFERROR(Table2[[#This Row],[Status]], "No Data Entered"))</f>
        <v>Ongoing</v>
      </c>
    </row>
    <row r="3643" spans="1:12" x14ac:dyDescent="0.3">
      <c r="A3643" s="1" t="str">
        <f>Table2[[#This Row],[Product_ID]]</f>
        <v>PRO2590</v>
      </c>
      <c r="B3643" s="1" t="str">
        <f>Table2[[#This Row],[Customer_ID]]</f>
        <v>CUST64380</v>
      </c>
      <c r="C3643" s="14" t="str">
        <f>Table2[[#This Row],[Date]]</f>
        <v>15/10/2022</v>
      </c>
      <c r="D3643" s="1" t="str">
        <f>TRIM(PROPER(Table2[[#This Row],[Product_Name]]))</f>
        <v>Headphones</v>
      </c>
      <c r="E3643" s="1" t="str">
        <f>TRIM(PROPER(Table2[[#This Row],[Country]]))</f>
        <v>Australia</v>
      </c>
      <c r="F3643" s="1" t="str">
        <f>TRIM(PROPER(Table2[[#This Row],[Category]]))</f>
        <v>Wearables</v>
      </c>
      <c r="G3643" s="1" t="str">
        <f>TRIM(PROPER(Table2[[#This Row],[Brand]]))</f>
        <v>Hp</v>
      </c>
      <c r="H3643" s="1">
        <f>Table2[[#This Row],[Supplier_ID]]</f>
        <v>1023</v>
      </c>
      <c r="I3643" s="1">
        <f>Table2[[#This Row],[Market_Price]]</f>
        <v>865.74</v>
      </c>
      <c r="J3643" s="1">
        <f>Table2[[#This Row],[Selling_Price]]</f>
        <v>1520.49</v>
      </c>
      <c r="K3643" s="1">
        <f>Table2[[#This Row],[Quantity]]</f>
        <v>421</v>
      </c>
      <c r="L3643" s="1" t="str">
        <f>IF(ISBLANK(Table2[[#This Row],[Status]]), "No Data Entered", IFERROR(Table2[[#This Row],[Status]], "No Data Entered"))</f>
        <v>Ongoing</v>
      </c>
    </row>
    <row r="3644" spans="1:12" x14ac:dyDescent="0.3">
      <c r="A3644" s="1" t="str">
        <f>Table2[[#This Row],[Product_ID]]</f>
        <v>PRO7051</v>
      </c>
      <c r="B3644" s="1" t="str">
        <f>Table2[[#This Row],[Customer_ID]]</f>
        <v>CUST64382</v>
      </c>
      <c r="C3644" s="14" t="str">
        <f>Table2[[#This Row],[Date]]</f>
        <v>16/08/2025</v>
      </c>
      <c r="D3644" s="1" t="str">
        <f>TRIM(PROPER(Table2[[#This Row],[Product_Name]]))</f>
        <v>Camera</v>
      </c>
      <c r="E3644" s="1" t="str">
        <f>TRIM(PROPER(Table2[[#This Row],[Country]]))</f>
        <v>Germany</v>
      </c>
      <c r="F3644" s="1" t="str">
        <f>TRIM(PROPER(Table2[[#This Row],[Category]]))</f>
        <v>Office Supplies</v>
      </c>
      <c r="G3644" s="1" t="str">
        <f>TRIM(PROPER(Table2[[#This Row],[Brand]]))</f>
        <v>Apple</v>
      </c>
      <c r="H3644" s="1">
        <f>Table2[[#This Row],[Supplier_ID]]</f>
        <v>1056</v>
      </c>
      <c r="I3644" s="1">
        <f>Table2[[#This Row],[Market_Price]]</f>
        <v>761.53</v>
      </c>
      <c r="J3644" s="1">
        <f>Table2[[#This Row],[Selling_Price]]</f>
        <v>1118.5</v>
      </c>
      <c r="K3644" s="1">
        <f>Table2[[#This Row],[Quantity]]</f>
        <v>205</v>
      </c>
      <c r="L3644" s="1" t="str">
        <f>IF(ISBLANK(Table2[[#This Row],[Status]]), "No Data Entered", IFERROR(Table2[[#This Row],[Status]], "No Data Entered"))</f>
        <v>Ongoing</v>
      </c>
    </row>
    <row r="3645" spans="1:12" x14ac:dyDescent="0.3">
      <c r="A3645" s="1" t="str">
        <f>Table2[[#This Row],[Product_ID]]</f>
        <v>PRO5621</v>
      </c>
      <c r="B3645" s="1" t="str">
        <f>Table2[[#This Row],[Customer_ID]]</f>
        <v>CUST64437</v>
      </c>
      <c r="C3645" s="14" t="str">
        <f>Table2[[#This Row],[Date]]</f>
        <v>26/06/2020</v>
      </c>
      <c r="D3645" s="1" t="str">
        <f>TRIM(PROPER(Table2[[#This Row],[Product_Name]]))</f>
        <v>Keyboard</v>
      </c>
      <c r="E3645" s="1" t="str">
        <f>TRIM(PROPER(Table2[[#This Row],[Country]]))</f>
        <v>Usa</v>
      </c>
      <c r="F3645" s="1" t="str">
        <f>TRIM(PROPER(Table2[[#This Row],[Category]]))</f>
        <v>Office Supplies</v>
      </c>
      <c r="G3645" s="1" t="str">
        <f>TRIM(PROPER(Table2[[#This Row],[Brand]]))</f>
        <v>Samsung</v>
      </c>
      <c r="H3645" s="1">
        <f>Table2[[#This Row],[Supplier_ID]]</f>
        <v>1040</v>
      </c>
      <c r="I3645" s="1">
        <f>Table2[[#This Row],[Market_Price]]</f>
        <v>1708.19</v>
      </c>
      <c r="J3645" s="1">
        <f>Table2[[#This Row],[Selling_Price]]</f>
        <v>3246.3</v>
      </c>
      <c r="K3645" s="1">
        <f>Table2[[#This Row],[Quantity]]</f>
        <v>424</v>
      </c>
      <c r="L3645" s="1" t="str">
        <f>IF(ISBLANK(Table2[[#This Row],[Status]]), "No Data Entered", IFERROR(Table2[[#This Row],[Status]], "No Data Entered"))</f>
        <v>Ongoing</v>
      </c>
    </row>
    <row r="3646" spans="1:12" x14ac:dyDescent="0.3">
      <c r="A3646" s="1" t="str">
        <f>Table2[[#This Row],[Product_ID]]</f>
        <v>PRO8870</v>
      </c>
      <c r="B3646" s="1" t="str">
        <f>Table2[[#This Row],[Customer_ID]]</f>
        <v>CUST64556</v>
      </c>
      <c r="C3646" s="14" t="str">
        <f>Table2[[#This Row],[Date]]</f>
        <v>04/10/2020</v>
      </c>
      <c r="D3646" s="1" t="str">
        <f>TRIM(PROPER(Table2[[#This Row],[Product_Name]]))</f>
        <v>Camera</v>
      </c>
      <c r="E3646" s="1" t="str">
        <f>TRIM(PROPER(Table2[[#This Row],[Country]]))</f>
        <v>France</v>
      </c>
      <c r="F3646" s="1" t="str">
        <f>TRIM(PROPER(Table2[[#This Row],[Category]]))</f>
        <v>Wearables</v>
      </c>
      <c r="G3646" s="1" t="str">
        <f>TRIM(PROPER(Table2[[#This Row],[Brand]]))</f>
        <v>Logitech</v>
      </c>
      <c r="H3646" s="1">
        <f>Table2[[#This Row],[Supplier_ID]]</f>
        <v>1092</v>
      </c>
      <c r="I3646" s="1">
        <f>Table2[[#This Row],[Market_Price]]</f>
        <v>1497.82</v>
      </c>
      <c r="J3646" s="1">
        <f>Table2[[#This Row],[Selling_Price]]</f>
        <v>1832.72</v>
      </c>
      <c r="K3646" s="1">
        <f>Table2[[#This Row],[Quantity]]</f>
        <v>29</v>
      </c>
      <c r="L3646" s="1" t="str">
        <f>IF(ISBLANK(Table2[[#This Row],[Status]]), "No Data Entered", IFERROR(Table2[[#This Row],[Status]], "No Data Entered"))</f>
        <v>Ongoing</v>
      </c>
    </row>
    <row r="3647" spans="1:12" x14ac:dyDescent="0.3">
      <c r="A3647" s="1" t="str">
        <f>Table2[[#This Row],[Product_ID]]</f>
        <v>PRO7697</v>
      </c>
      <c r="B3647" s="1" t="str">
        <f>Table2[[#This Row],[Customer_ID]]</f>
        <v>CUST64588</v>
      </c>
      <c r="C3647" s="14" t="str">
        <f>Table2[[#This Row],[Date]]</f>
        <v>13/11/2024</v>
      </c>
      <c r="D3647" s="1" t="str">
        <f>TRIM(PROPER(Table2[[#This Row],[Product_Name]]))</f>
        <v>Laptop</v>
      </c>
      <c r="E3647" s="1" t="str">
        <f>TRIM(PROPER(Table2[[#This Row],[Country]]))</f>
        <v>Japan</v>
      </c>
      <c r="F3647" s="1" t="str">
        <f>TRIM(PROPER(Table2[[#This Row],[Category]]))</f>
        <v>Electronics</v>
      </c>
      <c r="G3647" s="1" t="str">
        <f>TRIM(PROPER(Table2[[#This Row],[Brand]]))</f>
        <v>Canon</v>
      </c>
      <c r="H3647" s="1">
        <f>Table2[[#This Row],[Supplier_ID]]</f>
        <v>1046</v>
      </c>
      <c r="I3647" s="1">
        <f>Table2[[#This Row],[Market_Price]]</f>
        <v>1473.53</v>
      </c>
      <c r="J3647" s="1">
        <f>Table2[[#This Row],[Selling_Price]]</f>
        <v>2897.32</v>
      </c>
      <c r="K3647" s="1">
        <f>Table2[[#This Row],[Quantity]]</f>
        <v>474</v>
      </c>
      <c r="L3647" s="1" t="str">
        <f>IF(ISBLANK(Table2[[#This Row],[Status]]), "No Data Entered", IFERROR(Table2[[#This Row],[Status]], "No Data Entered"))</f>
        <v>Ongoing</v>
      </c>
    </row>
    <row r="3648" spans="1:12" x14ac:dyDescent="0.3">
      <c r="A3648" s="1" t="str">
        <f>Table2[[#This Row],[Product_ID]]</f>
        <v>PRO9777</v>
      </c>
      <c r="B3648" s="1" t="str">
        <f>Table2[[#This Row],[Customer_ID]]</f>
        <v>CUST64627</v>
      </c>
      <c r="C3648" s="14" t="str">
        <f>Table2[[#This Row],[Date]]</f>
        <v>23/07/2022</v>
      </c>
      <c r="D3648" s="1" t="str">
        <f>TRIM(PROPER(Table2[[#This Row],[Product_Name]]))</f>
        <v>Tablet</v>
      </c>
      <c r="E3648" s="1" t="str">
        <f>TRIM(PROPER(Table2[[#This Row],[Country]]))</f>
        <v>India</v>
      </c>
      <c r="F3648" s="1" t="str">
        <f>TRIM(PROPER(Table2[[#This Row],[Category]]))</f>
        <v>Office Supplies</v>
      </c>
      <c r="G3648" s="1" t="str">
        <f>TRIM(PROPER(Table2[[#This Row],[Brand]]))</f>
        <v>Lenovo</v>
      </c>
      <c r="H3648" s="1">
        <f>Table2[[#This Row],[Supplier_ID]]</f>
        <v>1072</v>
      </c>
      <c r="I3648" s="1">
        <f>Table2[[#This Row],[Market_Price]]</f>
        <v>1474.35</v>
      </c>
      <c r="J3648" s="1">
        <f>Table2[[#This Row],[Selling_Price]]</f>
        <v>1818.7</v>
      </c>
      <c r="K3648" s="1">
        <f>Table2[[#This Row],[Quantity]]</f>
        <v>481</v>
      </c>
      <c r="L3648" s="1" t="str">
        <f>IF(ISBLANK(Table2[[#This Row],[Status]]), "No Data Entered", IFERROR(Table2[[#This Row],[Status]], "No Data Entered"))</f>
        <v>Ongoing</v>
      </c>
    </row>
    <row r="3649" spans="1:12" x14ac:dyDescent="0.3">
      <c r="A3649" s="1" t="str">
        <f>Table2[[#This Row],[Product_ID]]</f>
        <v>PRO2129</v>
      </c>
      <c r="B3649" s="1" t="str">
        <f>Table2[[#This Row],[Customer_ID]]</f>
        <v>CUST64643</v>
      </c>
      <c r="C3649" s="14" t="str">
        <f>Table2[[#This Row],[Date]]</f>
        <v>26/12/2021</v>
      </c>
      <c r="D3649" s="1" t="str">
        <f>TRIM(PROPER(Table2[[#This Row],[Product_Name]]))</f>
        <v>Smartphone</v>
      </c>
      <c r="E3649" s="1" t="str">
        <f>TRIM(PROPER(Table2[[#This Row],[Country]]))</f>
        <v>Australia</v>
      </c>
      <c r="F3649" s="1" t="str">
        <f>TRIM(PROPER(Table2[[#This Row],[Category]]))</f>
        <v>Accessories</v>
      </c>
      <c r="G3649" s="1" t="str">
        <f>TRIM(PROPER(Table2[[#This Row],[Brand]]))</f>
        <v>Microsoft</v>
      </c>
      <c r="H3649" s="1">
        <f>Table2[[#This Row],[Supplier_ID]]</f>
        <v>1044</v>
      </c>
      <c r="I3649" s="1">
        <f>Table2[[#This Row],[Market_Price]]</f>
        <v>187.94</v>
      </c>
      <c r="J3649" s="1">
        <f>Table2[[#This Row],[Selling_Price]]</f>
        <v>332.15</v>
      </c>
      <c r="K3649" s="1">
        <f>Table2[[#This Row],[Quantity]]</f>
        <v>225</v>
      </c>
      <c r="L3649" s="1" t="str">
        <f>IF(ISBLANK(Table2[[#This Row],[Status]]), "No Data Entered", IFERROR(Table2[[#This Row],[Status]], "No Data Entered"))</f>
        <v>Ongoing</v>
      </c>
    </row>
    <row r="3650" spans="1:12" x14ac:dyDescent="0.3">
      <c r="A3650" s="1" t="str">
        <f>Table2[[#This Row],[Product_ID]]</f>
        <v>PRO9661</v>
      </c>
      <c r="B3650" s="1" t="str">
        <f>Table2[[#This Row],[Customer_ID]]</f>
        <v>CUST64810</v>
      </c>
      <c r="C3650" s="14" t="str">
        <f>Table2[[#This Row],[Date]]</f>
        <v>23/08/2020</v>
      </c>
      <c r="D3650" s="1" t="str">
        <f>TRIM(PROPER(Table2[[#This Row],[Product_Name]]))</f>
        <v>Smartwatch</v>
      </c>
      <c r="E3650" s="1" t="str">
        <f>TRIM(PROPER(Table2[[#This Row],[Country]]))</f>
        <v>Usa</v>
      </c>
      <c r="F3650" s="1" t="str">
        <f>TRIM(PROPER(Table2[[#This Row],[Category]]))</f>
        <v>Electronics</v>
      </c>
      <c r="G3650" s="1" t="str">
        <f>TRIM(PROPER(Table2[[#This Row],[Brand]]))</f>
        <v>Samsung</v>
      </c>
      <c r="H3650" s="1">
        <f>Table2[[#This Row],[Supplier_ID]]</f>
        <v>1080</v>
      </c>
      <c r="I3650" s="1">
        <f>Table2[[#This Row],[Market_Price]]</f>
        <v>272.02999999999997</v>
      </c>
      <c r="J3650" s="1">
        <f>Table2[[#This Row],[Selling_Price]]</f>
        <v>503.93</v>
      </c>
      <c r="K3650" s="1">
        <f>Table2[[#This Row],[Quantity]]</f>
        <v>72</v>
      </c>
      <c r="L3650" s="1" t="str">
        <f>IF(ISBLANK(Table2[[#This Row],[Status]]), "No Data Entered", IFERROR(Table2[[#This Row],[Status]], "No Data Entered"))</f>
        <v>Ongoing</v>
      </c>
    </row>
    <row r="3651" spans="1:12" x14ac:dyDescent="0.3">
      <c r="A3651" s="1" t="str">
        <f>Table2[[#This Row],[Product_ID]]</f>
        <v>PRO1540</v>
      </c>
      <c r="B3651" s="1" t="str">
        <f>Table2[[#This Row],[Customer_ID]]</f>
        <v>CUST64848</v>
      </c>
      <c r="C3651" s="14" t="str">
        <f>Table2[[#This Row],[Date]]</f>
        <v>23/11/2025</v>
      </c>
      <c r="D3651" s="1" t="str">
        <f>TRIM(PROPER(Table2[[#This Row],[Product_Name]]))</f>
        <v>Laptop</v>
      </c>
      <c r="E3651" s="1" t="str">
        <f>TRIM(PROPER(Table2[[#This Row],[Country]]))</f>
        <v>Canada</v>
      </c>
      <c r="F3651" s="1" t="str">
        <f>TRIM(PROPER(Table2[[#This Row],[Category]]))</f>
        <v>Electronics</v>
      </c>
      <c r="G3651" s="1" t="str">
        <f>TRIM(PROPER(Table2[[#This Row],[Brand]]))</f>
        <v>Canon</v>
      </c>
      <c r="H3651" s="1">
        <f>Table2[[#This Row],[Supplier_ID]]</f>
        <v>1037</v>
      </c>
      <c r="I3651" s="1">
        <f>Table2[[#This Row],[Market_Price]]</f>
        <v>173.84</v>
      </c>
      <c r="J3651" s="1">
        <f>Table2[[#This Row],[Selling_Price]]</f>
        <v>328.99</v>
      </c>
      <c r="K3651" s="1">
        <f>Table2[[#This Row],[Quantity]]</f>
        <v>454</v>
      </c>
      <c r="L3651" s="1" t="str">
        <f>IF(ISBLANK(Table2[[#This Row],[Status]]), "No Data Entered", IFERROR(Table2[[#This Row],[Status]], "No Data Entered"))</f>
        <v>Ongoing</v>
      </c>
    </row>
    <row r="3652" spans="1:12" x14ac:dyDescent="0.3">
      <c r="A3652" s="1" t="str">
        <f>Table2[[#This Row],[Product_ID]]</f>
        <v>PRO9253</v>
      </c>
      <c r="B3652" s="1" t="str">
        <f>Table2[[#This Row],[Customer_ID]]</f>
        <v>CUST64908</v>
      </c>
      <c r="C3652" s="14" t="str">
        <f>Table2[[#This Row],[Date]]</f>
        <v>12/05/2025</v>
      </c>
      <c r="D3652" s="1" t="str">
        <f>TRIM(PROPER(Table2[[#This Row],[Product_Name]]))</f>
        <v>Printer</v>
      </c>
      <c r="E3652" s="1" t="str">
        <f>TRIM(PROPER(Table2[[#This Row],[Country]]))</f>
        <v>Uk</v>
      </c>
      <c r="F3652" s="1" t="str">
        <f>TRIM(PROPER(Table2[[#This Row],[Category]]))</f>
        <v>Office Supplies</v>
      </c>
      <c r="G3652" s="1" t="str">
        <f>TRIM(PROPER(Table2[[#This Row],[Brand]]))</f>
        <v>Canon</v>
      </c>
      <c r="H3652" s="1">
        <f>Table2[[#This Row],[Supplier_ID]]</f>
        <v>1057</v>
      </c>
      <c r="I3652" s="1">
        <f>Table2[[#This Row],[Market_Price]]</f>
        <v>1829.7</v>
      </c>
      <c r="J3652" s="1">
        <f>Table2[[#This Row],[Selling_Price]]</f>
        <v>2532.5500000000002</v>
      </c>
      <c r="K3652" s="1">
        <f>Table2[[#This Row],[Quantity]]</f>
        <v>88</v>
      </c>
      <c r="L3652" s="1" t="str">
        <f>IF(ISBLANK(Table2[[#This Row],[Status]]), "No Data Entered", IFERROR(Table2[[#This Row],[Status]], "No Data Entered"))</f>
        <v>Ongoing</v>
      </c>
    </row>
    <row r="3653" spans="1:12" x14ac:dyDescent="0.3">
      <c r="A3653" s="1" t="str">
        <f>Table2[[#This Row],[Product_ID]]</f>
        <v>PRO5656</v>
      </c>
      <c r="B3653" s="1" t="str">
        <f>Table2[[#This Row],[Customer_ID]]</f>
        <v>CUST65046</v>
      </c>
      <c r="C3653" s="14" t="str">
        <f>Table2[[#This Row],[Date]]</f>
        <v>06/11/2024</v>
      </c>
      <c r="D3653" s="1" t="str">
        <f>TRIM(PROPER(Table2[[#This Row],[Product_Name]]))</f>
        <v>Mouse</v>
      </c>
      <c r="E3653" s="1" t="str">
        <f>TRIM(PROPER(Table2[[#This Row],[Country]]))</f>
        <v>Germany</v>
      </c>
      <c r="F3653" s="1" t="str">
        <f>TRIM(PROPER(Table2[[#This Row],[Category]]))</f>
        <v>Computers</v>
      </c>
      <c r="G3653" s="1" t="str">
        <f>TRIM(PROPER(Table2[[#This Row],[Brand]]))</f>
        <v>Sony</v>
      </c>
      <c r="H3653" s="1">
        <f>Table2[[#This Row],[Supplier_ID]]</f>
        <v>1086</v>
      </c>
      <c r="I3653" s="1">
        <f>Table2[[#This Row],[Market_Price]]</f>
        <v>1394.98</v>
      </c>
      <c r="J3653" s="1">
        <f>Table2[[#This Row],[Selling_Price]]</f>
        <v>1588.12</v>
      </c>
      <c r="K3653" s="1">
        <f>Table2[[#This Row],[Quantity]]</f>
        <v>75</v>
      </c>
      <c r="L3653" s="1" t="str">
        <f>IF(ISBLANK(Table2[[#This Row],[Status]]), "No Data Entered", IFERROR(Table2[[#This Row],[Status]], "No Data Entered"))</f>
        <v>Ongoing</v>
      </c>
    </row>
    <row r="3654" spans="1:12" x14ac:dyDescent="0.3">
      <c r="A3654" s="1" t="str">
        <f>Table2[[#This Row],[Product_ID]]</f>
        <v>PRO1884</v>
      </c>
      <c r="B3654" s="1" t="str">
        <f>Table2[[#This Row],[Customer_ID]]</f>
        <v>CUST65083</v>
      </c>
      <c r="C3654" s="14" t="str">
        <f>Table2[[#This Row],[Date]]</f>
        <v>12/08/2024</v>
      </c>
      <c r="D3654" s="1" t="str">
        <f>TRIM(PROPER(Table2[[#This Row],[Product_Name]]))</f>
        <v>Monitor</v>
      </c>
      <c r="E3654" s="1" t="str">
        <f>TRIM(PROPER(Table2[[#This Row],[Country]]))</f>
        <v>Usa</v>
      </c>
      <c r="F3654" s="1" t="str">
        <f>TRIM(PROPER(Table2[[#This Row],[Category]]))</f>
        <v>Electronics</v>
      </c>
      <c r="G3654" s="1" t="str">
        <f>TRIM(PROPER(Table2[[#This Row],[Brand]]))</f>
        <v>Samsung</v>
      </c>
      <c r="H3654" s="1">
        <f>Table2[[#This Row],[Supplier_ID]]</f>
        <v>1057</v>
      </c>
      <c r="I3654" s="1">
        <f>Table2[[#This Row],[Market_Price]]</f>
        <v>347.53</v>
      </c>
      <c r="J3654" s="1">
        <f>Table2[[#This Row],[Selling_Price]]</f>
        <v>489.26</v>
      </c>
      <c r="K3654" s="1">
        <f>Table2[[#This Row],[Quantity]]</f>
        <v>44</v>
      </c>
      <c r="L3654" s="1" t="str">
        <f>IF(ISBLANK(Table2[[#This Row],[Status]]), "No Data Entered", IFERROR(Table2[[#This Row],[Status]], "No Data Entered"))</f>
        <v>Ongoing</v>
      </c>
    </row>
    <row r="3655" spans="1:12" x14ac:dyDescent="0.3">
      <c r="A3655" s="1" t="str">
        <f>Table2[[#This Row],[Product_ID]]</f>
        <v>PRO9305</v>
      </c>
      <c r="B3655" s="1" t="str">
        <f>Table2[[#This Row],[Customer_ID]]</f>
        <v>CUST65119</v>
      </c>
      <c r="C3655" s="14" t="str">
        <f>Table2[[#This Row],[Date]]</f>
        <v>26/06/2024</v>
      </c>
      <c r="D3655" s="1" t="str">
        <f>TRIM(PROPER(Table2[[#This Row],[Product_Name]]))</f>
        <v>Monitor</v>
      </c>
      <c r="E3655" s="1" t="str">
        <f>TRIM(PROPER(Table2[[#This Row],[Country]]))</f>
        <v>France</v>
      </c>
      <c r="F3655" s="1" t="str">
        <f>TRIM(PROPER(Table2[[#This Row],[Category]]))</f>
        <v>Electronics</v>
      </c>
      <c r="G3655" s="1" t="str">
        <f>TRIM(PROPER(Table2[[#This Row],[Brand]]))</f>
        <v>Samsung</v>
      </c>
      <c r="H3655" s="1">
        <f>Table2[[#This Row],[Supplier_ID]]</f>
        <v>1070</v>
      </c>
      <c r="I3655" s="1">
        <f>Table2[[#This Row],[Market_Price]]</f>
        <v>240.86</v>
      </c>
      <c r="J3655" s="1">
        <f>Table2[[#This Row],[Selling_Price]]</f>
        <v>412.51</v>
      </c>
      <c r="K3655" s="1">
        <f>Table2[[#This Row],[Quantity]]</f>
        <v>249</v>
      </c>
      <c r="L3655" s="1" t="str">
        <f>IF(ISBLANK(Table2[[#This Row],[Status]]), "No Data Entered", IFERROR(Table2[[#This Row],[Status]], "No Data Entered"))</f>
        <v>Ongoing</v>
      </c>
    </row>
    <row r="3656" spans="1:12" x14ac:dyDescent="0.3">
      <c r="A3656" s="1" t="str">
        <f>Table2[[#This Row],[Product_ID]]</f>
        <v>PRO8468</v>
      </c>
      <c r="B3656" s="1" t="str">
        <f>Table2[[#This Row],[Customer_ID]]</f>
        <v>CUST65218</v>
      </c>
      <c r="C3656" s="14" t="str">
        <f>Table2[[#This Row],[Date]]</f>
        <v>13/10/2025</v>
      </c>
      <c r="D3656" s="1" t="str">
        <f>TRIM(PROPER(Table2[[#This Row],[Product_Name]]))</f>
        <v>Laptop</v>
      </c>
      <c r="E3656" s="1" t="str">
        <f>TRIM(PROPER(Table2[[#This Row],[Country]]))</f>
        <v>India</v>
      </c>
      <c r="F3656" s="1" t="str">
        <f>TRIM(PROPER(Table2[[#This Row],[Category]]))</f>
        <v>Office Supplies</v>
      </c>
      <c r="G3656" s="1" t="str">
        <f>TRIM(PROPER(Table2[[#This Row],[Brand]]))</f>
        <v>Sony</v>
      </c>
      <c r="H3656" s="1">
        <f>Table2[[#This Row],[Supplier_ID]]</f>
        <v>1042</v>
      </c>
      <c r="I3656" s="1">
        <f>Table2[[#This Row],[Market_Price]]</f>
        <v>632.39</v>
      </c>
      <c r="J3656" s="1">
        <f>Table2[[#This Row],[Selling_Price]]</f>
        <v>1196.72</v>
      </c>
      <c r="K3656" s="1">
        <f>Table2[[#This Row],[Quantity]]</f>
        <v>468</v>
      </c>
      <c r="L3656" s="1" t="str">
        <f>IF(ISBLANK(Table2[[#This Row],[Status]]), "No Data Entered", IFERROR(Table2[[#This Row],[Status]], "No Data Entered"))</f>
        <v>Ongoing</v>
      </c>
    </row>
    <row r="3657" spans="1:12" x14ac:dyDescent="0.3">
      <c r="A3657" s="1" t="str">
        <f>Table2[[#This Row],[Product_ID]]</f>
        <v>PRO4549</v>
      </c>
      <c r="B3657" s="1" t="str">
        <f>Table2[[#This Row],[Customer_ID]]</f>
        <v>CUST65224</v>
      </c>
      <c r="C3657" s="14" t="str">
        <f>Table2[[#This Row],[Date]]</f>
        <v>03/04/2024</v>
      </c>
      <c r="D3657" s="1" t="str">
        <f>TRIM(PROPER(Table2[[#This Row],[Product_Name]]))</f>
        <v>Smartphone</v>
      </c>
      <c r="E3657" s="1" t="str">
        <f>TRIM(PROPER(Table2[[#This Row],[Country]]))</f>
        <v>Australia</v>
      </c>
      <c r="F3657" s="1" t="str">
        <f>TRIM(PROPER(Table2[[#This Row],[Category]]))</f>
        <v>Office Supplies</v>
      </c>
      <c r="G3657" s="1" t="str">
        <f>TRIM(PROPER(Table2[[#This Row],[Brand]]))</f>
        <v>Samsung</v>
      </c>
      <c r="H3657" s="1">
        <f>Table2[[#This Row],[Supplier_ID]]</f>
        <v>1081</v>
      </c>
      <c r="I3657" s="1">
        <f>Table2[[#This Row],[Market_Price]]</f>
        <v>354.12</v>
      </c>
      <c r="J3657" s="1">
        <f>Table2[[#This Row],[Selling_Price]]</f>
        <v>598.85</v>
      </c>
      <c r="K3657" s="1">
        <f>Table2[[#This Row],[Quantity]]</f>
        <v>374</v>
      </c>
      <c r="L3657" s="1" t="str">
        <f>IF(ISBLANK(Table2[[#This Row],[Status]]), "No Data Entered", IFERROR(Table2[[#This Row],[Status]], "No Data Entered"))</f>
        <v>Ongoing</v>
      </c>
    </row>
    <row r="3658" spans="1:12" x14ac:dyDescent="0.3">
      <c r="A3658" s="1" t="str">
        <f>Table2[[#This Row],[Product_ID]]</f>
        <v>PRO6403</v>
      </c>
      <c r="B3658" s="1" t="str">
        <f>Table2[[#This Row],[Customer_ID]]</f>
        <v>CUST65283</v>
      </c>
      <c r="C3658" s="14" t="str">
        <f>Table2[[#This Row],[Date]]</f>
        <v>13/11/2024</v>
      </c>
      <c r="D3658" s="1" t="str">
        <f>TRIM(PROPER(Table2[[#This Row],[Product_Name]]))</f>
        <v>Laptop</v>
      </c>
      <c r="E3658" s="1" t="str">
        <f>TRIM(PROPER(Table2[[#This Row],[Country]]))</f>
        <v>Brazil</v>
      </c>
      <c r="F3658" s="1" t="str">
        <f>TRIM(PROPER(Table2[[#This Row],[Category]]))</f>
        <v>Electronics</v>
      </c>
      <c r="G3658" s="1" t="str">
        <f>TRIM(PROPER(Table2[[#This Row],[Brand]]))</f>
        <v>Apple</v>
      </c>
      <c r="H3658" s="1">
        <f>Table2[[#This Row],[Supplier_ID]]</f>
        <v>1066</v>
      </c>
      <c r="I3658" s="1">
        <f>Table2[[#This Row],[Market_Price]]</f>
        <v>262.5</v>
      </c>
      <c r="J3658" s="1">
        <f>Table2[[#This Row],[Selling_Price]]</f>
        <v>352.33</v>
      </c>
      <c r="K3658" s="1">
        <f>Table2[[#This Row],[Quantity]]</f>
        <v>227</v>
      </c>
      <c r="L3658" s="1" t="str">
        <f>IF(ISBLANK(Table2[[#This Row],[Status]]), "No Data Entered", IFERROR(Table2[[#This Row],[Status]], "No Data Entered"))</f>
        <v>Ongoing</v>
      </c>
    </row>
    <row r="3659" spans="1:12" x14ac:dyDescent="0.3">
      <c r="A3659" s="1" t="str">
        <f>Table2[[#This Row],[Product_ID]]</f>
        <v>PRO7269</v>
      </c>
      <c r="B3659" s="1" t="str">
        <f>Table2[[#This Row],[Customer_ID]]</f>
        <v>CUST65300</v>
      </c>
      <c r="C3659" s="14" t="str">
        <f>Table2[[#This Row],[Date]]</f>
        <v>04/02/2023</v>
      </c>
      <c r="D3659" s="1" t="str">
        <f>TRIM(PROPER(Table2[[#This Row],[Product_Name]]))</f>
        <v>Monitor</v>
      </c>
      <c r="E3659" s="1" t="str">
        <f>TRIM(PROPER(Table2[[#This Row],[Country]]))</f>
        <v>Japan</v>
      </c>
      <c r="F3659" s="1" t="str">
        <f>TRIM(PROPER(Table2[[#This Row],[Category]]))</f>
        <v>Office Supplies</v>
      </c>
      <c r="G3659" s="1" t="str">
        <f>TRIM(PROPER(Table2[[#This Row],[Brand]]))</f>
        <v>Microsoft</v>
      </c>
      <c r="H3659" s="1">
        <f>Table2[[#This Row],[Supplier_ID]]</f>
        <v>1093</v>
      </c>
      <c r="I3659" s="1">
        <f>Table2[[#This Row],[Market_Price]]</f>
        <v>1291.33</v>
      </c>
      <c r="J3659" s="1">
        <f>Table2[[#This Row],[Selling_Price]]</f>
        <v>2121.12</v>
      </c>
      <c r="K3659" s="1">
        <f>Table2[[#This Row],[Quantity]]</f>
        <v>4</v>
      </c>
      <c r="L3659" s="1" t="str">
        <f>IF(ISBLANK(Table2[[#This Row],[Status]]), "No Data Entered", IFERROR(Table2[[#This Row],[Status]], "No Data Entered"))</f>
        <v>Ongoing</v>
      </c>
    </row>
    <row r="3660" spans="1:12" x14ac:dyDescent="0.3">
      <c r="A3660" s="1" t="str">
        <f>Table2[[#This Row],[Product_ID]]</f>
        <v>PRO7166</v>
      </c>
      <c r="B3660" s="1" t="str">
        <f>Table2[[#This Row],[Customer_ID]]</f>
        <v>CUST65463</v>
      </c>
      <c r="C3660" s="14" t="str">
        <f>Table2[[#This Row],[Date]]</f>
        <v>16/10/2022</v>
      </c>
      <c r="D3660" s="1" t="str">
        <f>TRIM(PROPER(Table2[[#This Row],[Product_Name]]))</f>
        <v>Laptop</v>
      </c>
      <c r="E3660" s="1" t="str">
        <f>TRIM(PROPER(Table2[[#This Row],[Country]]))</f>
        <v>China</v>
      </c>
      <c r="F3660" s="1" t="str">
        <f>TRIM(PROPER(Table2[[#This Row],[Category]]))</f>
        <v>Electronics</v>
      </c>
      <c r="G3660" s="1" t="str">
        <f>TRIM(PROPER(Table2[[#This Row],[Brand]]))</f>
        <v>Apple</v>
      </c>
      <c r="H3660" s="1">
        <f>Table2[[#This Row],[Supplier_ID]]</f>
        <v>1026</v>
      </c>
      <c r="I3660" s="1">
        <f>Table2[[#This Row],[Market_Price]]</f>
        <v>62.24</v>
      </c>
      <c r="J3660" s="1">
        <f>Table2[[#This Row],[Selling_Price]]</f>
        <v>70.67</v>
      </c>
      <c r="K3660" s="1">
        <f>Table2[[#This Row],[Quantity]]</f>
        <v>2</v>
      </c>
      <c r="L3660" s="1" t="str">
        <f>IF(ISBLANK(Table2[[#This Row],[Status]]), "No Data Entered", IFERROR(Table2[[#This Row],[Status]], "No Data Entered"))</f>
        <v>Ongoing</v>
      </c>
    </row>
    <row r="3661" spans="1:12" x14ac:dyDescent="0.3">
      <c r="A3661" s="1" t="str">
        <f>Table2[[#This Row],[Product_ID]]</f>
        <v>PRO1575</v>
      </c>
      <c r="B3661" s="1" t="str">
        <f>Table2[[#This Row],[Customer_ID]]</f>
        <v>CUST65561</v>
      </c>
      <c r="C3661" s="14" t="str">
        <f>Table2[[#This Row],[Date]]</f>
        <v>24/11/2024</v>
      </c>
      <c r="D3661" s="1" t="str">
        <f>TRIM(PROPER(Table2[[#This Row],[Product_Name]]))</f>
        <v>Smartphone</v>
      </c>
      <c r="E3661" s="1" t="str">
        <f>TRIM(PROPER(Table2[[#This Row],[Country]]))</f>
        <v>Uk</v>
      </c>
      <c r="F3661" s="1" t="str">
        <f>TRIM(PROPER(Table2[[#This Row],[Category]]))</f>
        <v>Electronics</v>
      </c>
      <c r="G3661" s="1" t="str">
        <f>TRIM(PROPER(Table2[[#This Row],[Brand]]))</f>
        <v>Samsung</v>
      </c>
      <c r="H3661" s="1">
        <f>Table2[[#This Row],[Supplier_ID]]</f>
        <v>1032</v>
      </c>
      <c r="I3661" s="1">
        <f>Table2[[#This Row],[Market_Price]]</f>
        <v>1974.44</v>
      </c>
      <c r="J3661" s="1">
        <f>Table2[[#This Row],[Selling_Price]]</f>
        <v>2400.75</v>
      </c>
      <c r="K3661" s="1">
        <f>Table2[[#This Row],[Quantity]]</f>
        <v>51</v>
      </c>
      <c r="L3661" s="1" t="str">
        <f>IF(ISBLANK(Table2[[#This Row],[Status]]), "No Data Entered", IFERROR(Table2[[#This Row],[Status]], "No Data Entered"))</f>
        <v>Ongoing</v>
      </c>
    </row>
    <row r="3662" spans="1:12" x14ac:dyDescent="0.3">
      <c r="A3662" s="1" t="str">
        <f>Table2[[#This Row],[Product_ID]]</f>
        <v>PRO7229</v>
      </c>
      <c r="B3662" s="1" t="str">
        <f>Table2[[#This Row],[Customer_ID]]</f>
        <v>CUST65568</v>
      </c>
      <c r="C3662" s="14" t="str">
        <f>Table2[[#This Row],[Date]]</f>
        <v>02/11/2024</v>
      </c>
      <c r="D3662" s="1" t="str">
        <f>TRIM(PROPER(Table2[[#This Row],[Product_Name]]))</f>
        <v>Smartphone</v>
      </c>
      <c r="E3662" s="1" t="str">
        <f>TRIM(PROPER(Table2[[#This Row],[Country]]))</f>
        <v>Canada</v>
      </c>
      <c r="F3662" s="1" t="str">
        <f>TRIM(PROPER(Table2[[#This Row],[Category]]))</f>
        <v>Computers</v>
      </c>
      <c r="G3662" s="1" t="str">
        <f>TRIM(PROPER(Table2[[#This Row],[Brand]]))</f>
        <v>Microsoft</v>
      </c>
      <c r="H3662" s="1">
        <f>Table2[[#This Row],[Supplier_ID]]</f>
        <v>1018</v>
      </c>
      <c r="I3662" s="1">
        <f>Table2[[#This Row],[Market_Price]]</f>
        <v>534.38</v>
      </c>
      <c r="J3662" s="1">
        <f>Table2[[#This Row],[Selling_Price]]</f>
        <v>747.35</v>
      </c>
      <c r="K3662" s="1">
        <f>Table2[[#This Row],[Quantity]]</f>
        <v>151</v>
      </c>
      <c r="L3662" s="1" t="str">
        <f>IF(ISBLANK(Table2[[#This Row],[Status]]), "No Data Entered", IFERROR(Table2[[#This Row],[Status]], "No Data Entered"))</f>
        <v>Ongoing</v>
      </c>
    </row>
    <row r="3663" spans="1:12" x14ac:dyDescent="0.3">
      <c r="A3663" s="1" t="str">
        <f>Table2[[#This Row],[Product_ID]]</f>
        <v>PRO3889</v>
      </c>
      <c r="B3663" s="1" t="str">
        <f>Table2[[#This Row],[Customer_ID]]</f>
        <v>CUST65595</v>
      </c>
      <c r="C3663" s="14" t="str">
        <f>Table2[[#This Row],[Date]]</f>
        <v>24/08/2024</v>
      </c>
      <c r="D3663" s="1" t="str">
        <f>TRIM(PROPER(Table2[[#This Row],[Product_Name]]))</f>
        <v>Keyboard</v>
      </c>
      <c r="E3663" s="1" t="str">
        <f>TRIM(PROPER(Table2[[#This Row],[Country]]))</f>
        <v>France</v>
      </c>
      <c r="F3663" s="1" t="str">
        <f>TRIM(PROPER(Table2[[#This Row],[Category]]))</f>
        <v>Wearables</v>
      </c>
      <c r="G3663" s="1" t="str">
        <f>TRIM(PROPER(Table2[[#This Row],[Brand]]))</f>
        <v>Apple</v>
      </c>
      <c r="H3663" s="1">
        <f>Table2[[#This Row],[Supplier_ID]]</f>
        <v>1046</v>
      </c>
      <c r="I3663" s="1">
        <f>Table2[[#This Row],[Market_Price]]</f>
        <v>1824.55</v>
      </c>
      <c r="J3663" s="1">
        <f>Table2[[#This Row],[Selling_Price]]</f>
        <v>3202.52</v>
      </c>
      <c r="K3663" s="1">
        <f>Table2[[#This Row],[Quantity]]</f>
        <v>53</v>
      </c>
      <c r="L3663" s="1" t="str">
        <f>IF(ISBLANK(Table2[[#This Row],[Status]]), "No Data Entered", IFERROR(Table2[[#This Row],[Status]], "No Data Entered"))</f>
        <v>Ongoing</v>
      </c>
    </row>
    <row r="3664" spans="1:12" x14ac:dyDescent="0.3">
      <c r="A3664" s="1" t="str">
        <f>Table2[[#This Row],[Product_ID]]</f>
        <v>PRO6679</v>
      </c>
      <c r="B3664" s="1" t="str">
        <f>Table2[[#This Row],[Customer_ID]]</f>
        <v>CUST65604</v>
      </c>
      <c r="C3664" s="14" t="str">
        <f>Table2[[#This Row],[Date]]</f>
        <v>03/03/2021</v>
      </c>
      <c r="D3664" s="1" t="str">
        <f>TRIM(PROPER(Table2[[#This Row],[Product_Name]]))</f>
        <v>Headphones</v>
      </c>
      <c r="E3664" s="1" t="str">
        <f>TRIM(PROPER(Table2[[#This Row],[Country]]))</f>
        <v>Uk</v>
      </c>
      <c r="F3664" s="1" t="str">
        <f>TRIM(PROPER(Table2[[#This Row],[Category]]))</f>
        <v>Accessories</v>
      </c>
      <c r="G3664" s="1" t="str">
        <f>TRIM(PROPER(Table2[[#This Row],[Brand]]))</f>
        <v>Samsung</v>
      </c>
      <c r="H3664" s="1">
        <f>Table2[[#This Row],[Supplier_ID]]</f>
        <v>1038</v>
      </c>
      <c r="I3664" s="1">
        <f>Table2[[#This Row],[Market_Price]]</f>
        <v>1809.37</v>
      </c>
      <c r="J3664" s="1">
        <f>Table2[[#This Row],[Selling_Price]]</f>
        <v>2481.38</v>
      </c>
      <c r="K3664" s="1">
        <f>Table2[[#This Row],[Quantity]]</f>
        <v>153</v>
      </c>
      <c r="L3664" s="1" t="str">
        <f>IF(ISBLANK(Table2[[#This Row],[Status]]), "No Data Entered", IFERROR(Table2[[#This Row],[Status]], "No Data Entered"))</f>
        <v>Ongoing</v>
      </c>
    </row>
    <row r="3665" spans="1:12" x14ac:dyDescent="0.3">
      <c r="A3665" s="1" t="str">
        <f>Table2[[#This Row],[Product_ID]]</f>
        <v>PRO6674</v>
      </c>
      <c r="B3665" s="1" t="str">
        <f>Table2[[#This Row],[Customer_ID]]</f>
        <v>CUST65722</v>
      </c>
      <c r="C3665" s="14" t="str">
        <f>Table2[[#This Row],[Date]]</f>
        <v>16/02/2024</v>
      </c>
      <c r="D3665" s="1" t="str">
        <f>TRIM(PROPER(Table2[[#This Row],[Product_Name]]))</f>
        <v>Smartphone</v>
      </c>
      <c r="E3665" s="1" t="str">
        <f>TRIM(PROPER(Table2[[#This Row],[Country]]))</f>
        <v>Brazil</v>
      </c>
      <c r="F3665" s="1" t="str">
        <f>TRIM(PROPER(Table2[[#This Row],[Category]]))</f>
        <v>Accessories</v>
      </c>
      <c r="G3665" s="1" t="str">
        <f>TRIM(PROPER(Table2[[#This Row],[Brand]]))</f>
        <v>Lenovo</v>
      </c>
      <c r="H3665" s="1">
        <f>Table2[[#This Row],[Supplier_ID]]</f>
        <v>1003</v>
      </c>
      <c r="I3665" s="1">
        <f>Table2[[#This Row],[Market_Price]]</f>
        <v>1127.0999999999999</v>
      </c>
      <c r="J3665" s="1">
        <f>Table2[[#This Row],[Selling_Price]]</f>
        <v>1668.57</v>
      </c>
      <c r="K3665" s="1">
        <f>Table2[[#This Row],[Quantity]]</f>
        <v>207</v>
      </c>
      <c r="L3665" s="1" t="str">
        <f>IF(ISBLANK(Table2[[#This Row],[Status]]), "No Data Entered", IFERROR(Table2[[#This Row],[Status]], "No Data Entered"))</f>
        <v>Ongoing</v>
      </c>
    </row>
    <row r="3666" spans="1:12" x14ac:dyDescent="0.3">
      <c r="A3666" s="1" t="str">
        <f>Table2[[#This Row],[Product_ID]]</f>
        <v>PRO5826</v>
      </c>
      <c r="B3666" s="1" t="str">
        <f>Table2[[#This Row],[Customer_ID]]</f>
        <v>CUST65724</v>
      </c>
      <c r="C3666" s="14" t="str">
        <f>Table2[[#This Row],[Date]]</f>
        <v>27/01/2020</v>
      </c>
      <c r="D3666" s="1" t="str">
        <f>TRIM(PROPER(Table2[[#This Row],[Product_Name]]))</f>
        <v>Tablet</v>
      </c>
      <c r="E3666" s="1" t="str">
        <f>TRIM(PROPER(Table2[[#This Row],[Country]]))</f>
        <v>Australia</v>
      </c>
      <c r="F3666" s="1" t="str">
        <f>TRIM(PROPER(Table2[[#This Row],[Category]]))</f>
        <v>Wearables</v>
      </c>
      <c r="G3666" s="1" t="str">
        <f>TRIM(PROPER(Table2[[#This Row],[Brand]]))</f>
        <v>Canon</v>
      </c>
      <c r="H3666" s="1">
        <f>Table2[[#This Row],[Supplier_ID]]</f>
        <v>1013</v>
      </c>
      <c r="I3666" s="1">
        <f>Table2[[#This Row],[Market_Price]]</f>
        <v>1297.32</v>
      </c>
      <c r="J3666" s="1">
        <f>Table2[[#This Row],[Selling_Price]]</f>
        <v>2412.9499999999998</v>
      </c>
      <c r="K3666" s="1">
        <f>Table2[[#This Row],[Quantity]]</f>
        <v>246</v>
      </c>
      <c r="L3666" s="1" t="str">
        <f>IF(ISBLANK(Table2[[#This Row],[Status]]), "No Data Entered", IFERROR(Table2[[#This Row],[Status]], "No Data Entered"))</f>
        <v>Ongoing</v>
      </c>
    </row>
    <row r="3667" spans="1:12" x14ac:dyDescent="0.3">
      <c r="A3667" s="1" t="str">
        <f>Table2[[#This Row],[Product_ID]]</f>
        <v>PRO6544</v>
      </c>
      <c r="B3667" s="1" t="str">
        <f>Table2[[#This Row],[Customer_ID]]</f>
        <v>CUST65997</v>
      </c>
      <c r="C3667" s="14" t="str">
        <f>Table2[[#This Row],[Date]]</f>
        <v>18/07/2023</v>
      </c>
      <c r="D3667" s="1" t="str">
        <f>TRIM(PROPER(Table2[[#This Row],[Product_Name]]))</f>
        <v>Printer</v>
      </c>
      <c r="E3667" s="1" t="str">
        <f>TRIM(PROPER(Table2[[#This Row],[Country]]))</f>
        <v>Usa</v>
      </c>
      <c r="F3667" s="1" t="str">
        <f>TRIM(PROPER(Table2[[#This Row],[Category]]))</f>
        <v>Computers</v>
      </c>
      <c r="G3667" s="1" t="str">
        <f>TRIM(PROPER(Table2[[#This Row],[Brand]]))</f>
        <v>Asus</v>
      </c>
      <c r="H3667" s="1">
        <f>Table2[[#This Row],[Supplier_ID]]</f>
        <v>1094</v>
      </c>
      <c r="I3667" s="1">
        <f>Table2[[#This Row],[Market_Price]]</f>
        <v>431.65</v>
      </c>
      <c r="J3667" s="1">
        <f>Table2[[#This Row],[Selling_Price]]</f>
        <v>490.45</v>
      </c>
      <c r="K3667" s="1">
        <f>Table2[[#This Row],[Quantity]]</f>
        <v>52</v>
      </c>
      <c r="L3667" s="1" t="str">
        <f>IF(ISBLANK(Table2[[#This Row],[Status]]), "No Data Entered", IFERROR(Table2[[#This Row],[Status]], "No Data Entered"))</f>
        <v>Ongoing</v>
      </c>
    </row>
    <row r="3668" spans="1:12" x14ac:dyDescent="0.3">
      <c r="A3668" s="1" t="str">
        <f>Table2[[#This Row],[Product_ID]]</f>
        <v>PRO2318</v>
      </c>
      <c r="B3668" s="1" t="str">
        <f>Table2[[#This Row],[Customer_ID]]</f>
        <v>CUST66005</v>
      </c>
      <c r="C3668" s="14" t="str">
        <f>Table2[[#This Row],[Date]]</f>
        <v>13/12/2025</v>
      </c>
      <c r="D3668" s="1" t="str">
        <f>TRIM(PROPER(Table2[[#This Row],[Product_Name]]))</f>
        <v>Tablet</v>
      </c>
      <c r="E3668" s="1" t="str">
        <f>TRIM(PROPER(Table2[[#This Row],[Country]]))</f>
        <v>Germany</v>
      </c>
      <c r="F3668" s="1" t="str">
        <f>TRIM(PROPER(Table2[[#This Row],[Category]]))</f>
        <v>Accessories</v>
      </c>
      <c r="G3668" s="1" t="str">
        <f>TRIM(PROPER(Table2[[#This Row],[Brand]]))</f>
        <v>Microsoft</v>
      </c>
      <c r="H3668" s="1">
        <f>Table2[[#This Row],[Supplier_ID]]</f>
        <v>1014</v>
      </c>
      <c r="I3668" s="1">
        <f>Table2[[#This Row],[Market_Price]]</f>
        <v>1494.44</v>
      </c>
      <c r="J3668" s="1">
        <f>Table2[[#This Row],[Selling_Price]]</f>
        <v>2828.77</v>
      </c>
      <c r="K3668" s="1">
        <f>Table2[[#This Row],[Quantity]]</f>
        <v>80</v>
      </c>
      <c r="L3668" s="1" t="str">
        <f>IF(ISBLANK(Table2[[#This Row],[Status]]), "No Data Entered", IFERROR(Table2[[#This Row],[Status]], "No Data Entered"))</f>
        <v>Ongoing</v>
      </c>
    </row>
    <row r="3669" spans="1:12" x14ac:dyDescent="0.3">
      <c r="A3669" s="1" t="str">
        <f>Table2[[#This Row],[Product_ID]]</f>
        <v>PRO9038</v>
      </c>
      <c r="B3669" s="1" t="str">
        <f>Table2[[#This Row],[Customer_ID]]</f>
        <v>CUST66054</v>
      </c>
      <c r="C3669" s="14" t="str">
        <f>Table2[[#This Row],[Date]]</f>
        <v>05/01/2023</v>
      </c>
      <c r="D3669" s="1" t="str">
        <f>TRIM(PROPER(Table2[[#This Row],[Product_Name]]))</f>
        <v>Smartphone</v>
      </c>
      <c r="E3669" s="1" t="str">
        <f>TRIM(PROPER(Table2[[#This Row],[Country]]))</f>
        <v>France</v>
      </c>
      <c r="F3669" s="1" t="str">
        <f>TRIM(PROPER(Table2[[#This Row],[Category]]))</f>
        <v>Electronics</v>
      </c>
      <c r="G3669" s="1" t="str">
        <f>TRIM(PROPER(Table2[[#This Row],[Brand]]))</f>
        <v>Sony</v>
      </c>
      <c r="H3669" s="1">
        <f>Table2[[#This Row],[Supplier_ID]]</f>
        <v>1070</v>
      </c>
      <c r="I3669" s="1">
        <f>Table2[[#This Row],[Market_Price]]</f>
        <v>1210.52</v>
      </c>
      <c r="J3669" s="1">
        <f>Table2[[#This Row],[Selling_Price]]</f>
        <v>1833</v>
      </c>
      <c r="K3669" s="1">
        <f>Table2[[#This Row],[Quantity]]</f>
        <v>379</v>
      </c>
      <c r="L3669" s="1" t="str">
        <f>IF(ISBLANK(Table2[[#This Row],[Status]]), "No Data Entered", IFERROR(Table2[[#This Row],[Status]], "No Data Entered"))</f>
        <v>Ongoing</v>
      </c>
    </row>
    <row r="3670" spans="1:12" x14ac:dyDescent="0.3">
      <c r="A3670" s="1" t="str">
        <f>Table2[[#This Row],[Product_ID]]</f>
        <v>PRO8888</v>
      </c>
      <c r="B3670" s="1" t="str">
        <f>Table2[[#This Row],[Customer_ID]]</f>
        <v>CUST66230</v>
      </c>
      <c r="C3670" s="14" t="str">
        <f>Table2[[#This Row],[Date]]</f>
        <v>02/02/2022</v>
      </c>
      <c r="D3670" s="1" t="str">
        <f>TRIM(PROPER(Table2[[#This Row],[Product_Name]]))</f>
        <v>Smartwatch</v>
      </c>
      <c r="E3670" s="1" t="str">
        <f>TRIM(PROPER(Table2[[#This Row],[Country]]))</f>
        <v>Japan</v>
      </c>
      <c r="F3670" s="1" t="str">
        <f>TRIM(PROPER(Table2[[#This Row],[Category]]))</f>
        <v>Computers</v>
      </c>
      <c r="G3670" s="1" t="str">
        <f>TRIM(PROPER(Table2[[#This Row],[Brand]]))</f>
        <v>Dell</v>
      </c>
      <c r="H3670" s="1">
        <f>Table2[[#This Row],[Supplier_ID]]</f>
        <v>1095</v>
      </c>
      <c r="I3670" s="1">
        <f>Table2[[#This Row],[Market_Price]]</f>
        <v>1252.74</v>
      </c>
      <c r="J3670" s="1">
        <f>Table2[[#This Row],[Selling_Price]]</f>
        <v>1441.37</v>
      </c>
      <c r="K3670" s="1">
        <f>Table2[[#This Row],[Quantity]]</f>
        <v>26</v>
      </c>
      <c r="L3670" s="1" t="str">
        <f>IF(ISBLANK(Table2[[#This Row],[Status]]), "No Data Entered", IFERROR(Table2[[#This Row],[Status]], "No Data Entered"))</f>
        <v>Ongoing</v>
      </c>
    </row>
    <row r="3671" spans="1:12" x14ac:dyDescent="0.3">
      <c r="A3671" s="1" t="str">
        <f>Table2[[#This Row],[Product_ID]]</f>
        <v>PRO9393</v>
      </c>
      <c r="B3671" s="1" t="str">
        <f>Table2[[#This Row],[Customer_ID]]</f>
        <v>CUST66356</v>
      </c>
      <c r="C3671" s="14" t="str">
        <f>Table2[[#This Row],[Date]]</f>
        <v>07/02/2022</v>
      </c>
      <c r="D3671" s="1" t="str">
        <f>TRIM(PROPER(Table2[[#This Row],[Product_Name]]))</f>
        <v>Printer</v>
      </c>
      <c r="E3671" s="1" t="str">
        <f>TRIM(PROPER(Table2[[#This Row],[Country]]))</f>
        <v>France</v>
      </c>
      <c r="F3671" s="1" t="str">
        <f>TRIM(PROPER(Table2[[#This Row],[Category]]))</f>
        <v>Electronics</v>
      </c>
      <c r="G3671" s="1" t="str">
        <f>TRIM(PROPER(Table2[[#This Row],[Brand]]))</f>
        <v>Logitech</v>
      </c>
      <c r="H3671" s="1">
        <f>Table2[[#This Row],[Supplier_ID]]</f>
        <v>1007</v>
      </c>
      <c r="I3671" s="1">
        <f>Table2[[#This Row],[Market_Price]]</f>
        <v>1661.73</v>
      </c>
      <c r="J3671" s="1">
        <f>Table2[[#This Row],[Selling_Price]]</f>
        <v>2724.43</v>
      </c>
      <c r="K3671" s="1">
        <f>Table2[[#This Row],[Quantity]]</f>
        <v>233</v>
      </c>
      <c r="L3671" s="1" t="str">
        <f>IF(ISBLANK(Table2[[#This Row],[Status]]), "No Data Entered", IFERROR(Table2[[#This Row],[Status]], "No Data Entered"))</f>
        <v>Ongoing</v>
      </c>
    </row>
    <row r="3672" spans="1:12" x14ac:dyDescent="0.3">
      <c r="A3672" s="1" t="str">
        <f>Table2[[#This Row],[Product_ID]]</f>
        <v>PRO8493</v>
      </c>
      <c r="B3672" s="1" t="str">
        <f>Table2[[#This Row],[Customer_ID]]</f>
        <v>CUST66408</v>
      </c>
      <c r="C3672" s="14" t="str">
        <f>Table2[[#This Row],[Date]]</f>
        <v>14/01/2022</v>
      </c>
      <c r="D3672" s="1" t="str">
        <f>TRIM(PROPER(Table2[[#This Row],[Product_Name]]))</f>
        <v>Mouse</v>
      </c>
      <c r="E3672" s="1" t="str">
        <f>TRIM(PROPER(Table2[[#This Row],[Country]]))</f>
        <v>Brazil</v>
      </c>
      <c r="F3672" s="1" t="str">
        <f>TRIM(PROPER(Table2[[#This Row],[Category]]))</f>
        <v>Wearables</v>
      </c>
      <c r="G3672" s="1" t="str">
        <f>TRIM(PROPER(Table2[[#This Row],[Brand]]))</f>
        <v>Hp</v>
      </c>
      <c r="H3672" s="1">
        <f>Table2[[#This Row],[Supplier_ID]]</f>
        <v>1067</v>
      </c>
      <c r="I3672" s="1">
        <f>Table2[[#This Row],[Market_Price]]</f>
        <v>1208.77</v>
      </c>
      <c r="J3672" s="1">
        <f>Table2[[#This Row],[Selling_Price]]</f>
        <v>1484.99</v>
      </c>
      <c r="K3672" s="1">
        <f>Table2[[#This Row],[Quantity]]</f>
        <v>475</v>
      </c>
      <c r="L3672" s="1" t="str">
        <f>IF(ISBLANK(Table2[[#This Row],[Status]]), "No Data Entered", IFERROR(Table2[[#This Row],[Status]], "No Data Entered"))</f>
        <v>Ongoing</v>
      </c>
    </row>
    <row r="3673" spans="1:12" x14ac:dyDescent="0.3">
      <c r="A3673" s="1" t="str">
        <f>Table2[[#This Row],[Product_ID]]</f>
        <v>PRO6193</v>
      </c>
      <c r="B3673" s="1" t="str">
        <f>Table2[[#This Row],[Customer_ID]]</f>
        <v>CUST66574</v>
      </c>
      <c r="C3673" s="14" t="str">
        <f>Table2[[#This Row],[Date]]</f>
        <v>22/12/2025</v>
      </c>
      <c r="D3673" s="1" t="str">
        <f>TRIM(PROPER(Table2[[#This Row],[Product_Name]]))</f>
        <v>Monitor</v>
      </c>
      <c r="E3673" s="1" t="str">
        <f>TRIM(PROPER(Table2[[#This Row],[Country]]))</f>
        <v>Australia</v>
      </c>
      <c r="F3673" s="1" t="str">
        <f>TRIM(PROPER(Table2[[#This Row],[Category]]))</f>
        <v>Wearables</v>
      </c>
      <c r="G3673" s="1" t="str">
        <f>TRIM(PROPER(Table2[[#This Row],[Brand]]))</f>
        <v>Samsung</v>
      </c>
      <c r="H3673" s="1">
        <f>Table2[[#This Row],[Supplier_ID]]</f>
        <v>1072</v>
      </c>
      <c r="I3673" s="1">
        <f>Table2[[#This Row],[Market_Price]]</f>
        <v>1574.32</v>
      </c>
      <c r="J3673" s="1">
        <f>Table2[[#This Row],[Selling_Price]]</f>
        <v>2035.95</v>
      </c>
      <c r="K3673" s="1">
        <f>Table2[[#This Row],[Quantity]]</f>
        <v>241</v>
      </c>
      <c r="L3673" s="1" t="str">
        <f>IF(ISBLANK(Table2[[#This Row],[Status]]), "No Data Entered", IFERROR(Table2[[#This Row],[Status]], "No Data Entered"))</f>
        <v>Ongoing</v>
      </c>
    </row>
    <row r="3674" spans="1:12" x14ac:dyDescent="0.3">
      <c r="A3674" s="1" t="str">
        <f>Table2[[#This Row],[Product_ID]]</f>
        <v>PRO4775</v>
      </c>
      <c r="B3674" s="1" t="str">
        <f>Table2[[#This Row],[Customer_ID]]</f>
        <v>CUST66581</v>
      </c>
      <c r="C3674" s="14" t="str">
        <f>Table2[[#This Row],[Date]]</f>
        <v>09/02/2020</v>
      </c>
      <c r="D3674" s="1" t="str">
        <f>TRIM(PROPER(Table2[[#This Row],[Product_Name]]))</f>
        <v>Smartwatch</v>
      </c>
      <c r="E3674" s="1" t="str">
        <f>TRIM(PROPER(Table2[[#This Row],[Country]]))</f>
        <v>China</v>
      </c>
      <c r="F3674" s="1" t="str">
        <f>TRIM(PROPER(Table2[[#This Row],[Category]]))</f>
        <v>Computers</v>
      </c>
      <c r="G3674" s="1" t="str">
        <f>TRIM(PROPER(Table2[[#This Row],[Brand]]))</f>
        <v>Microsoft</v>
      </c>
      <c r="H3674" s="1">
        <f>Table2[[#This Row],[Supplier_ID]]</f>
        <v>1024</v>
      </c>
      <c r="I3674" s="1">
        <f>Table2[[#This Row],[Market_Price]]</f>
        <v>964</v>
      </c>
      <c r="J3674" s="1">
        <f>Table2[[#This Row],[Selling_Price]]</f>
        <v>1237.24</v>
      </c>
      <c r="K3674" s="1">
        <f>Table2[[#This Row],[Quantity]]</f>
        <v>494</v>
      </c>
      <c r="L3674" s="1" t="str">
        <f>IF(ISBLANK(Table2[[#This Row],[Status]]), "No Data Entered", IFERROR(Table2[[#This Row],[Status]], "No Data Entered"))</f>
        <v>Ongoing</v>
      </c>
    </row>
    <row r="3675" spans="1:12" x14ac:dyDescent="0.3">
      <c r="A3675" s="1" t="str">
        <f>Table2[[#This Row],[Product_ID]]</f>
        <v>PRO5672</v>
      </c>
      <c r="B3675" s="1" t="str">
        <f>Table2[[#This Row],[Customer_ID]]</f>
        <v>CUST66586</v>
      </c>
      <c r="C3675" s="14" t="str">
        <f>Table2[[#This Row],[Date]]</f>
        <v>11/04/2024</v>
      </c>
      <c r="D3675" s="1" t="str">
        <f>TRIM(PROPER(Table2[[#This Row],[Product_Name]]))</f>
        <v>Printer</v>
      </c>
      <c r="E3675" s="1" t="str">
        <f>TRIM(PROPER(Table2[[#This Row],[Country]]))</f>
        <v>China</v>
      </c>
      <c r="F3675" s="1" t="str">
        <f>TRIM(PROPER(Table2[[#This Row],[Category]]))</f>
        <v>Office Supplies</v>
      </c>
      <c r="G3675" s="1" t="str">
        <f>TRIM(PROPER(Table2[[#This Row],[Brand]]))</f>
        <v>Sony</v>
      </c>
      <c r="H3675" s="1">
        <f>Table2[[#This Row],[Supplier_ID]]</f>
        <v>1029</v>
      </c>
      <c r="I3675" s="1">
        <f>Table2[[#This Row],[Market_Price]]</f>
        <v>1072.67</v>
      </c>
      <c r="J3675" s="1">
        <f>Table2[[#This Row],[Selling_Price]]</f>
        <v>1268.53</v>
      </c>
      <c r="K3675" s="1">
        <f>Table2[[#This Row],[Quantity]]</f>
        <v>425</v>
      </c>
      <c r="L3675" s="1" t="str">
        <f>IF(ISBLANK(Table2[[#This Row],[Status]]), "No Data Entered", IFERROR(Table2[[#This Row],[Status]], "No Data Entered"))</f>
        <v>Ongoing</v>
      </c>
    </row>
    <row r="3676" spans="1:12" x14ac:dyDescent="0.3">
      <c r="A3676" s="1" t="str">
        <f>Table2[[#This Row],[Product_ID]]</f>
        <v>PRO2882</v>
      </c>
      <c r="B3676" s="1" t="str">
        <f>Table2[[#This Row],[Customer_ID]]</f>
        <v>CUST66761</v>
      </c>
      <c r="C3676" s="14" t="str">
        <f>Table2[[#This Row],[Date]]</f>
        <v>25/07/2020</v>
      </c>
      <c r="D3676" s="1" t="str">
        <f>TRIM(PROPER(Table2[[#This Row],[Product_Name]]))</f>
        <v>Smartwatch</v>
      </c>
      <c r="E3676" s="1" t="str">
        <f>TRIM(PROPER(Table2[[#This Row],[Country]]))</f>
        <v>France</v>
      </c>
      <c r="F3676" s="1" t="str">
        <f>TRIM(PROPER(Table2[[#This Row],[Category]]))</f>
        <v>Wearables</v>
      </c>
      <c r="G3676" s="1" t="str">
        <f>TRIM(PROPER(Table2[[#This Row],[Brand]]))</f>
        <v>Canon</v>
      </c>
      <c r="H3676" s="1">
        <f>Table2[[#This Row],[Supplier_ID]]</f>
        <v>1003</v>
      </c>
      <c r="I3676" s="1">
        <f>Table2[[#This Row],[Market_Price]]</f>
        <v>1923.9</v>
      </c>
      <c r="J3676" s="1">
        <f>Table2[[#This Row],[Selling_Price]]</f>
        <v>2779.31</v>
      </c>
      <c r="K3676" s="1">
        <f>Table2[[#This Row],[Quantity]]</f>
        <v>281</v>
      </c>
      <c r="L3676" s="1" t="str">
        <f>IF(ISBLANK(Table2[[#This Row],[Status]]), "No Data Entered", IFERROR(Table2[[#This Row],[Status]], "No Data Entered"))</f>
        <v>Ongoing</v>
      </c>
    </row>
    <row r="3677" spans="1:12" x14ac:dyDescent="0.3">
      <c r="A3677" s="1" t="str">
        <f>Table2[[#This Row],[Product_ID]]</f>
        <v>PRO6286</v>
      </c>
      <c r="B3677" s="1" t="str">
        <f>Table2[[#This Row],[Customer_ID]]</f>
        <v>CUST66818</v>
      </c>
      <c r="C3677" s="14" t="str">
        <f>Table2[[#This Row],[Date]]</f>
        <v>24/07/2020</v>
      </c>
      <c r="D3677" s="1" t="str">
        <f>TRIM(PROPER(Table2[[#This Row],[Product_Name]]))</f>
        <v>Camera</v>
      </c>
      <c r="E3677" s="1" t="str">
        <f>TRIM(PROPER(Table2[[#This Row],[Country]]))</f>
        <v>Germany</v>
      </c>
      <c r="F3677" s="1" t="str">
        <f>TRIM(PROPER(Table2[[#This Row],[Category]]))</f>
        <v>Office Supplies</v>
      </c>
      <c r="G3677" s="1" t="str">
        <f>TRIM(PROPER(Table2[[#This Row],[Brand]]))</f>
        <v>Lenovo</v>
      </c>
      <c r="H3677" s="1">
        <f>Table2[[#This Row],[Supplier_ID]]</f>
        <v>1031</v>
      </c>
      <c r="I3677" s="1">
        <f>Table2[[#This Row],[Market_Price]]</f>
        <v>1106.6600000000001</v>
      </c>
      <c r="J3677" s="1">
        <f>Table2[[#This Row],[Selling_Price]]</f>
        <v>1810.18</v>
      </c>
      <c r="K3677" s="1">
        <f>Table2[[#This Row],[Quantity]]</f>
        <v>490</v>
      </c>
      <c r="L3677" s="1" t="str">
        <f>IF(ISBLANK(Table2[[#This Row],[Status]]), "No Data Entered", IFERROR(Table2[[#This Row],[Status]], "No Data Entered"))</f>
        <v>Ongoing</v>
      </c>
    </row>
    <row r="3678" spans="1:12" x14ac:dyDescent="0.3">
      <c r="A3678" s="1" t="str">
        <f>Table2[[#This Row],[Product_ID]]</f>
        <v>PRO9855</v>
      </c>
      <c r="B3678" s="1" t="str">
        <f>Table2[[#This Row],[Customer_ID]]</f>
        <v>CUST66917</v>
      </c>
      <c r="C3678" s="14" t="str">
        <f>Table2[[#This Row],[Date]]</f>
        <v>20/02/2020</v>
      </c>
      <c r="D3678" s="1" t="str">
        <f>TRIM(PROPER(Table2[[#This Row],[Product_Name]]))</f>
        <v>Mouse</v>
      </c>
      <c r="E3678" s="1" t="str">
        <f>TRIM(PROPER(Table2[[#This Row],[Country]]))</f>
        <v>Usa</v>
      </c>
      <c r="F3678" s="1" t="str">
        <f>TRIM(PROPER(Table2[[#This Row],[Category]]))</f>
        <v>Office Supplies</v>
      </c>
      <c r="G3678" s="1" t="str">
        <f>TRIM(PROPER(Table2[[#This Row],[Brand]]))</f>
        <v>Hp</v>
      </c>
      <c r="H3678" s="1">
        <f>Table2[[#This Row],[Supplier_ID]]</f>
        <v>1019</v>
      </c>
      <c r="I3678" s="1">
        <f>Table2[[#This Row],[Market_Price]]</f>
        <v>973.9</v>
      </c>
      <c r="J3678" s="1">
        <f>Table2[[#This Row],[Selling_Price]]</f>
        <v>1250.93</v>
      </c>
      <c r="K3678" s="1">
        <f>Table2[[#This Row],[Quantity]]</f>
        <v>72</v>
      </c>
      <c r="L3678" s="1" t="str">
        <f>IF(ISBLANK(Table2[[#This Row],[Status]]), "No Data Entered", IFERROR(Table2[[#This Row],[Status]], "No Data Entered"))</f>
        <v>Ongoing</v>
      </c>
    </row>
    <row r="3679" spans="1:12" x14ac:dyDescent="0.3">
      <c r="A3679" s="1" t="str">
        <f>Table2[[#This Row],[Product_ID]]</f>
        <v>PRO3598</v>
      </c>
      <c r="B3679" s="1" t="str">
        <f>Table2[[#This Row],[Customer_ID]]</f>
        <v>CUST66934</v>
      </c>
      <c r="C3679" s="14" t="str">
        <f>Table2[[#This Row],[Date]]</f>
        <v>23/08/2020</v>
      </c>
      <c r="D3679" s="1" t="str">
        <f>TRIM(PROPER(Table2[[#This Row],[Product_Name]]))</f>
        <v>Monitor</v>
      </c>
      <c r="E3679" s="1" t="str">
        <f>TRIM(PROPER(Table2[[#This Row],[Country]]))</f>
        <v>Uk</v>
      </c>
      <c r="F3679" s="1" t="str">
        <f>TRIM(PROPER(Table2[[#This Row],[Category]]))</f>
        <v>Office Supplies</v>
      </c>
      <c r="G3679" s="1" t="str">
        <f>TRIM(PROPER(Table2[[#This Row],[Brand]]))</f>
        <v>Logitech</v>
      </c>
      <c r="H3679" s="1">
        <f>Table2[[#This Row],[Supplier_ID]]</f>
        <v>1044</v>
      </c>
      <c r="I3679" s="1">
        <f>Table2[[#This Row],[Market_Price]]</f>
        <v>904.3</v>
      </c>
      <c r="J3679" s="1">
        <f>Table2[[#This Row],[Selling_Price]]</f>
        <v>1709.15</v>
      </c>
      <c r="K3679" s="1">
        <f>Table2[[#This Row],[Quantity]]</f>
        <v>109</v>
      </c>
      <c r="L3679" s="1" t="str">
        <f>IF(ISBLANK(Table2[[#This Row],[Status]]), "No Data Entered", IFERROR(Table2[[#This Row],[Status]], "No Data Entered"))</f>
        <v>Ongoing</v>
      </c>
    </row>
    <row r="3680" spans="1:12" x14ac:dyDescent="0.3">
      <c r="A3680" s="1" t="str">
        <f>Table2[[#This Row],[Product_ID]]</f>
        <v>PRO6222</v>
      </c>
      <c r="B3680" s="1" t="str">
        <f>Table2[[#This Row],[Customer_ID]]</f>
        <v>CUST67021</v>
      </c>
      <c r="C3680" s="14" t="str">
        <f>Table2[[#This Row],[Date]]</f>
        <v>24/03/2023</v>
      </c>
      <c r="D3680" s="1" t="str">
        <f>TRIM(PROPER(Table2[[#This Row],[Product_Name]]))</f>
        <v>Keyboard</v>
      </c>
      <c r="E3680" s="1" t="str">
        <f>TRIM(PROPER(Table2[[#This Row],[Country]]))</f>
        <v>Usa</v>
      </c>
      <c r="F3680" s="1" t="str">
        <f>TRIM(PROPER(Table2[[#This Row],[Category]]))</f>
        <v>Computers</v>
      </c>
      <c r="G3680" s="1" t="str">
        <f>TRIM(PROPER(Table2[[#This Row],[Brand]]))</f>
        <v>Samsung</v>
      </c>
      <c r="H3680" s="1">
        <f>Table2[[#This Row],[Supplier_ID]]</f>
        <v>1060</v>
      </c>
      <c r="I3680" s="1">
        <f>Table2[[#This Row],[Market_Price]]</f>
        <v>682.04</v>
      </c>
      <c r="J3680" s="1">
        <f>Table2[[#This Row],[Selling_Price]]</f>
        <v>864.27</v>
      </c>
      <c r="K3680" s="1">
        <f>Table2[[#This Row],[Quantity]]</f>
        <v>157</v>
      </c>
      <c r="L3680" s="1" t="str">
        <f>IF(ISBLANK(Table2[[#This Row],[Status]]), "No Data Entered", IFERROR(Table2[[#This Row],[Status]], "No Data Entered"))</f>
        <v>Ongoing</v>
      </c>
    </row>
    <row r="3681" spans="1:12" x14ac:dyDescent="0.3">
      <c r="A3681" s="1" t="str">
        <f>Table2[[#This Row],[Product_ID]]</f>
        <v>PRO9725</v>
      </c>
      <c r="B3681" s="1" t="str">
        <f>Table2[[#This Row],[Customer_ID]]</f>
        <v>CUST67094</v>
      </c>
      <c r="C3681" s="14" t="str">
        <f>Table2[[#This Row],[Date]]</f>
        <v>20/11/2024</v>
      </c>
      <c r="D3681" s="1" t="str">
        <f>TRIM(PROPER(Table2[[#This Row],[Product_Name]]))</f>
        <v>Keyboard</v>
      </c>
      <c r="E3681" s="1" t="str">
        <f>TRIM(PROPER(Table2[[#This Row],[Country]]))</f>
        <v>Uk</v>
      </c>
      <c r="F3681" s="1" t="str">
        <f>TRIM(PROPER(Table2[[#This Row],[Category]]))</f>
        <v>Accessories</v>
      </c>
      <c r="G3681" s="1" t="str">
        <f>TRIM(PROPER(Table2[[#This Row],[Brand]]))</f>
        <v>Lenovo</v>
      </c>
      <c r="H3681" s="1">
        <f>Table2[[#This Row],[Supplier_ID]]</f>
        <v>1006</v>
      </c>
      <c r="I3681" s="1">
        <f>Table2[[#This Row],[Market_Price]]</f>
        <v>1883.5</v>
      </c>
      <c r="J3681" s="1">
        <f>Table2[[#This Row],[Selling_Price]]</f>
        <v>3215.9</v>
      </c>
      <c r="K3681" s="1">
        <f>Table2[[#This Row],[Quantity]]</f>
        <v>40</v>
      </c>
      <c r="L3681" s="1" t="str">
        <f>IF(ISBLANK(Table2[[#This Row],[Status]]), "No Data Entered", IFERROR(Table2[[#This Row],[Status]], "No Data Entered"))</f>
        <v>Ongoing</v>
      </c>
    </row>
    <row r="3682" spans="1:12" x14ac:dyDescent="0.3">
      <c r="A3682" s="1" t="str">
        <f>Table2[[#This Row],[Product_ID]]</f>
        <v>PRO3261</v>
      </c>
      <c r="B3682" s="1" t="str">
        <f>Table2[[#This Row],[Customer_ID]]</f>
        <v>CUST67107</v>
      </c>
      <c r="C3682" s="14" t="str">
        <f>Table2[[#This Row],[Date]]</f>
        <v>07/06/2023</v>
      </c>
      <c r="D3682" s="1" t="str">
        <f>TRIM(PROPER(Table2[[#This Row],[Product_Name]]))</f>
        <v>Monitor</v>
      </c>
      <c r="E3682" s="1" t="str">
        <f>TRIM(PROPER(Table2[[#This Row],[Country]]))</f>
        <v>Australia</v>
      </c>
      <c r="F3682" s="1" t="str">
        <f>TRIM(PROPER(Table2[[#This Row],[Category]]))</f>
        <v>Accessories</v>
      </c>
      <c r="G3682" s="1" t="str">
        <f>TRIM(PROPER(Table2[[#This Row],[Brand]]))</f>
        <v>Hp</v>
      </c>
      <c r="H3682" s="1">
        <f>Table2[[#This Row],[Supplier_ID]]</f>
        <v>1005</v>
      </c>
      <c r="I3682" s="1">
        <f>Table2[[#This Row],[Market_Price]]</f>
        <v>1215.3699999999999</v>
      </c>
      <c r="J3682" s="1">
        <f>Table2[[#This Row],[Selling_Price]]</f>
        <v>2227.11</v>
      </c>
      <c r="K3682" s="1">
        <f>Table2[[#This Row],[Quantity]]</f>
        <v>88</v>
      </c>
      <c r="L3682" s="1" t="str">
        <f>IF(ISBLANK(Table2[[#This Row],[Status]]), "No Data Entered", IFERROR(Table2[[#This Row],[Status]], "No Data Entered"))</f>
        <v>Ongoing</v>
      </c>
    </row>
    <row r="3683" spans="1:12" x14ac:dyDescent="0.3">
      <c r="A3683" s="1" t="str">
        <f>Table2[[#This Row],[Product_ID]]</f>
        <v>PRO7676</v>
      </c>
      <c r="B3683" s="1" t="str">
        <f>Table2[[#This Row],[Customer_ID]]</f>
        <v>CUST67113</v>
      </c>
      <c r="C3683" s="14" t="str">
        <f>Table2[[#This Row],[Date]]</f>
        <v>27/07/2025</v>
      </c>
      <c r="D3683" s="1" t="str">
        <f>TRIM(PROPER(Table2[[#This Row],[Product_Name]]))</f>
        <v>Smartphone</v>
      </c>
      <c r="E3683" s="1" t="str">
        <f>TRIM(PROPER(Table2[[#This Row],[Country]]))</f>
        <v>India</v>
      </c>
      <c r="F3683" s="1" t="str">
        <f>TRIM(PROPER(Table2[[#This Row],[Category]]))</f>
        <v>Computers</v>
      </c>
      <c r="G3683" s="1" t="str">
        <f>TRIM(PROPER(Table2[[#This Row],[Brand]]))</f>
        <v>Lenovo</v>
      </c>
      <c r="H3683" s="1">
        <f>Table2[[#This Row],[Supplier_ID]]</f>
        <v>1063</v>
      </c>
      <c r="I3683" s="1">
        <f>Table2[[#This Row],[Market_Price]]</f>
        <v>534.29999999999995</v>
      </c>
      <c r="J3683" s="1">
        <f>Table2[[#This Row],[Selling_Price]]</f>
        <v>913.92</v>
      </c>
      <c r="K3683" s="1">
        <f>Table2[[#This Row],[Quantity]]</f>
        <v>126</v>
      </c>
      <c r="L3683" s="1" t="str">
        <f>IF(ISBLANK(Table2[[#This Row],[Status]]), "No Data Entered", IFERROR(Table2[[#This Row],[Status]], "No Data Entered"))</f>
        <v>Ongoing</v>
      </c>
    </row>
    <row r="3684" spans="1:12" x14ac:dyDescent="0.3">
      <c r="A3684" s="1" t="str">
        <f>Table2[[#This Row],[Product_ID]]</f>
        <v>PRO4957</v>
      </c>
      <c r="B3684" s="1" t="str">
        <f>Table2[[#This Row],[Customer_ID]]</f>
        <v>CUST67149</v>
      </c>
      <c r="C3684" s="14" t="str">
        <f>Table2[[#This Row],[Date]]</f>
        <v>10/08/2023</v>
      </c>
      <c r="D3684" s="1" t="str">
        <f>TRIM(PROPER(Table2[[#This Row],[Product_Name]]))</f>
        <v>Camera</v>
      </c>
      <c r="E3684" s="1" t="str">
        <f>TRIM(PROPER(Table2[[#This Row],[Country]]))</f>
        <v>France</v>
      </c>
      <c r="F3684" s="1" t="str">
        <f>TRIM(PROPER(Table2[[#This Row],[Category]]))</f>
        <v>Computers</v>
      </c>
      <c r="G3684" s="1" t="str">
        <f>TRIM(PROPER(Table2[[#This Row],[Brand]]))</f>
        <v>Canon</v>
      </c>
      <c r="H3684" s="1">
        <f>Table2[[#This Row],[Supplier_ID]]</f>
        <v>1050</v>
      </c>
      <c r="I3684" s="1">
        <f>Table2[[#This Row],[Market_Price]]</f>
        <v>249.73</v>
      </c>
      <c r="J3684" s="1">
        <f>Table2[[#This Row],[Selling_Price]]</f>
        <v>413</v>
      </c>
      <c r="K3684" s="1">
        <f>Table2[[#This Row],[Quantity]]</f>
        <v>297</v>
      </c>
      <c r="L3684" s="1" t="str">
        <f>IF(ISBLANK(Table2[[#This Row],[Status]]), "No Data Entered", IFERROR(Table2[[#This Row],[Status]], "No Data Entered"))</f>
        <v>Ongoing</v>
      </c>
    </row>
    <row r="3685" spans="1:12" x14ac:dyDescent="0.3">
      <c r="A3685" s="1" t="str">
        <f>Table2[[#This Row],[Product_ID]]</f>
        <v>PRO8009</v>
      </c>
      <c r="B3685" s="1" t="str">
        <f>Table2[[#This Row],[Customer_ID]]</f>
        <v>CUST67214</v>
      </c>
      <c r="C3685" s="14" t="str">
        <f>Table2[[#This Row],[Date]]</f>
        <v>20/01/2024</v>
      </c>
      <c r="D3685" s="1" t="str">
        <f>TRIM(PROPER(Table2[[#This Row],[Product_Name]]))</f>
        <v>Headphones</v>
      </c>
      <c r="E3685" s="1" t="str">
        <f>TRIM(PROPER(Table2[[#This Row],[Country]]))</f>
        <v>Uk</v>
      </c>
      <c r="F3685" s="1" t="str">
        <f>TRIM(PROPER(Table2[[#This Row],[Category]]))</f>
        <v>Office Supplies</v>
      </c>
      <c r="G3685" s="1" t="str">
        <f>TRIM(PROPER(Table2[[#This Row],[Brand]]))</f>
        <v>Samsung</v>
      </c>
      <c r="H3685" s="1">
        <f>Table2[[#This Row],[Supplier_ID]]</f>
        <v>1095</v>
      </c>
      <c r="I3685" s="1">
        <f>Table2[[#This Row],[Market_Price]]</f>
        <v>1036.6199999999999</v>
      </c>
      <c r="J3685" s="1">
        <f>Table2[[#This Row],[Selling_Price]]</f>
        <v>1786.59</v>
      </c>
      <c r="K3685" s="1">
        <f>Table2[[#This Row],[Quantity]]</f>
        <v>63</v>
      </c>
      <c r="L3685" s="1" t="str">
        <f>IF(ISBLANK(Table2[[#This Row],[Status]]), "No Data Entered", IFERROR(Table2[[#This Row],[Status]], "No Data Entered"))</f>
        <v>Ongoing</v>
      </c>
    </row>
    <row r="3686" spans="1:12" x14ac:dyDescent="0.3">
      <c r="A3686" s="1" t="str">
        <f>Table2[[#This Row],[Product_ID]]</f>
        <v>PRO5719</v>
      </c>
      <c r="B3686" s="1" t="str">
        <f>Table2[[#This Row],[Customer_ID]]</f>
        <v>CUST67284</v>
      </c>
      <c r="C3686" s="14" t="str">
        <f>Table2[[#This Row],[Date]]</f>
        <v>11/03/2022</v>
      </c>
      <c r="D3686" s="1" t="str">
        <f>TRIM(PROPER(Table2[[#This Row],[Product_Name]]))</f>
        <v>Tablet</v>
      </c>
      <c r="E3686" s="1" t="str">
        <f>TRIM(PROPER(Table2[[#This Row],[Country]]))</f>
        <v>Uk</v>
      </c>
      <c r="F3686" s="1" t="str">
        <f>TRIM(PROPER(Table2[[#This Row],[Category]]))</f>
        <v>Electronics</v>
      </c>
      <c r="G3686" s="1" t="str">
        <f>TRIM(PROPER(Table2[[#This Row],[Brand]]))</f>
        <v>Logitech</v>
      </c>
      <c r="H3686" s="1">
        <f>Table2[[#This Row],[Supplier_ID]]</f>
        <v>1078</v>
      </c>
      <c r="I3686" s="1">
        <f>Table2[[#This Row],[Market_Price]]</f>
        <v>369.47</v>
      </c>
      <c r="J3686" s="1">
        <f>Table2[[#This Row],[Selling_Price]]</f>
        <v>598.16999999999996</v>
      </c>
      <c r="K3686" s="1">
        <f>Table2[[#This Row],[Quantity]]</f>
        <v>94</v>
      </c>
      <c r="L3686" s="1" t="str">
        <f>IF(ISBLANK(Table2[[#This Row],[Status]]), "No Data Entered", IFERROR(Table2[[#This Row],[Status]], "No Data Entered"))</f>
        <v>Ongoing</v>
      </c>
    </row>
    <row r="3687" spans="1:12" x14ac:dyDescent="0.3">
      <c r="A3687" s="1" t="str">
        <f>Table2[[#This Row],[Product_ID]]</f>
        <v>PRO4054</v>
      </c>
      <c r="B3687" s="1" t="str">
        <f>Table2[[#This Row],[Customer_ID]]</f>
        <v>CUST67305</v>
      </c>
      <c r="C3687" s="14" t="str">
        <f>Table2[[#This Row],[Date]]</f>
        <v>20/01/2025</v>
      </c>
      <c r="D3687" s="1" t="str">
        <f>TRIM(PROPER(Table2[[#This Row],[Product_Name]]))</f>
        <v>Mouse</v>
      </c>
      <c r="E3687" s="1" t="str">
        <f>TRIM(PROPER(Table2[[#This Row],[Country]]))</f>
        <v>India</v>
      </c>
      <c r="F3687" s="1" t="str">
        <f>TRIM(PROPER(Table2[[#This Row],[Category]]))</f>
        <v>Office Supplies</v>
      </c>
      <c r="G3687" s="1" t="str">
        <f>TRIM(PROPER(Table2[[#This Row],[Brand]]))</f>
        <v>Sony</v>
      </c>
      <c r="H3687" s="1">
        <f>Table2[[#This Row],[Supplier_ID]]</f>
        <v>1037</v>
      </c>
      <c r="I3687" s="1">
        <f>Table2[[#This Row],[Market_Price]]</f>
        <v>1679.69</v>
      </c>
      <c r="J3687" s="1">
        <f>Table2[[#This Row],[Selling_Price]]</f>
        <v>2419.0700000000002</v>
      </c>
      <c r="K3687" s="1">
        <f>Table2[[#This Row],[Quantity]]</f>
        <v>10</v>
      </c>
      <c r="L3687" s="1" t="str">
        <f>IF(ISBLANK(Table2[[#This Row],[Status]]), "No Data Entered", IFERROR(Table2[[#This Row],[Status]], "No Data Entered"))</f>
        <v>Ongoing</v>
      </c>
    </row>
    <row r="3688" spans="1:12" x14ac:dyDescent="0.3">
      <c r="A3688" s="1" t="str">
        <f>Table2[[#This Row],[Product_ID]]</f>
        <v>PRO1824</v>
      </c>
      <c r="B3688" s="1" t="str">
        <f>Table2[[#This Row],[Customer_ID]]</f>
        <v>CUST67320</v>
      </c>
      <c r="C3688" s="14" t="str">
        <f>Table2[[#This Row],[Date]]</f>
        <v>28/04/2020</v>
      </c>
      <c r="D3688" s="1" t="str">
        <f>TRIM(PROPER(Table2[[#This Row],[Product_Name]]))</f>
        <v>Keyboard</v>
      </c>
      <c r="E3688" s="1" t="str">
        <f>TRIM(PROPER(Table2[[#This Row],[Country]]))</f>
        <v>Canada</v>
      </c>
      <c r="F3688" s="1" t="str">
        <f>TRIM(PROPER(Table2[[#This Row],[Category]]))</f>
        <v>Accessories</v>
      </c>
      <c r="G3688" s="1" t="str">
        <f>TRIM(PROPER(Table2[[#This Row],[Brand]]))</f>
        <v>Microsoft</v>
      </c>
      <c r="H3688" s="1">
        <f>Table2[[#This Row],[Supplier_ID]]</f>
        <v>1060</v>
      </c>
      <c r="I3688" s="1">
        <f>Table2[[#This Row],[Market_Price]]</f>
        <v>770.17</v>
      </c>
      <c r="J3688" s="1">
        <f>Table2[[#This Row],[Selling_Price]]</f>
        <v>1247</v>
      </c>
      <c r="K3688" s="1">
        <f>Table2[[#This Row],[Quantity]]</f>
        <v>311</v>
      </c>
      <c r="L3688" s="1" t="str">
        <f>IF(ISBLANK(Table2[[#This Row],[Status]]), "No Data Entered", IFERROR(Table2[[#This Row],[Status]], "No Data Entered"))</f>
        <v>Ongoing</v>
      </c>
    </row>
    <row r="3689" spans="1:12" x14ac:dyDescent="0.3">
      <c r="A3689" s="1" t="str">
        <f>Table2[[#This Row],[Product_ID]]</f>
        <v>PRO4723</v>
      </c>
      <c r="B3689" s="1" t="str">
        <f>Table2[[#This Row],[Customer_ID]]</f>
        <v>CUST67454</v>
      </c>
      <c r="C3689" s="14" t="str">
        <f>Table2[[#This Row],[Date]]</f>
        <v>02/02/2020</v>
      </c>
      <c r="D3689" s="1" t="str">
        <f>TRIM(PROPER(Table2[[#This Row],[Product_Name]]))</f>
        <v>Smartwatch</v>
      </c>
      <c r="E3689" s="1" t="str">
        <f>TRIM(PROPER(Table2[[#This Row],[Country]]))</f>
        <v>Uk</v>
      </c>
      <c r="F3689" s="1" t="str">
        <f>TRIM(PROPER(Table2[[#This Row],[Category]]))</f>
        <v>Accessories</v>
      </c>
      <c r="G3689" s="1" t="str">
        <f>TRIM(PROPER(Table2[[#This Row],[Brand]]))</f>
        <v>Canon</v>
      </c>
      <c r="H3689" s="1">
        <f>Table2[[#This Row],[Supplier_ID]]</f>
        <v>1010</v>
      </c>
      <c r="I3689" s="1">
        <f>Table2[[#This Row],[Market_Price]]</f>
        <v>826.91</v>
      </c>
      <c r="J3689" s="1">
        <f>Table2[[#This Row],[Selling_Price]]</f>
        <v>1639.21</v>
      </c>
      <c r="K3689" s="1">
        <f>Table2[[#This Row],[Quantity]]</f>
        <v>334</v>
      </c>
      <c r="L3689" s="1" t="str">
        <f>IF(ISBLANK(Table2[[#This Row],[Status]]), "No Data Entered", IFERROR(Table2[[#This Row],[Status]], "No Data Entered"))</f>
        <v>Ongoing</v>
      </c>
    </row>
    <row r="3690" spans="1:12" x14ac:dyDescent="0.3">
      <c r="A3690" s="1" t="str">
        <f>Table2[[#This Row],[Product_ID]]</f>
        <v>PRO9051</v>
      </c>
      <c r="B3690" s="1" t="str">
        <f>Table2[[#This Row],[Customer_ID]]</f>
        <v>CUST67503</v>
      </c>
      <c r="C3690" s="14" t="str">
        <f>Table2[[#This Row],[Date]]</f>
        <v>24/11/2021</v>
      </c>
      <c r="D3690" s="1" t="str">
        <f>TRIM(PROPER(Table2[[#This Row],[Product_Name]]))</f>
        <v>Laptop</v>
      </c>
      <c r="E3690" s="1" t="str">
        <f>TRIM(PROPER(Table2[[#This Row],[Country]]))</f>
        <v>Canada</v>
      </c>
      <c r="F3690" s="1" t="str">
        <f>TRIM(PROPER(Table2[[#This Row],[Category]]))</f>
        <v>Office Supplies</v>
      </c>
      <c r="G3690" s="1" t="str">
        <f>TRIM(PROPER(Table2[[#This Row],[Brand]]))</f>
        <v>Samsung</v>
      </c>
      <c r="H3690" s="1">
        <f>Table2[[#This Row],[Supplier_ID]]</f>
        <v>1066</v>
      </c>
      <c r="I3690" s="1">
        <f>Table2[[#This Row],[Market_Price]]</f>
        <v>1710.31</v>
      </c>
      <c r="J3690" s="1">
        <f>Table2[[#This Row],[Selling_Price]]</f>
        <v>2246.46</v>
      </c>
      <c r="K3690" s="1">
        <f>Table2[[#This Row],[Quantity]]</f>
        <v>134</v>
      </c>
      <c r="L3690" s="1" t="str">
        <f>IF(ISBLANK(Table2[[#This Row],[Status]]), "No Data Entered", IFERROR(Table2[[#This Row],[Status]], "No Data Entered"))</f>
        <v>Ongoing</v>
      </c>
    </row>
    <row r="3691" spans="1:12" x14ac:dyDescent="0.3">
      <c r="A3691" s="1" t="str">
        <f>Table2[[#This Row],[Product_ID]]</f>
        <v>PRO3608</v>
      </c>
      <c r="B3691" s="1" t="str">
        <f>Table2[[#This Row],[Customer_ID]]</f>
        <v>CUST67737</v>
      </c>
      <c r="C3691" s="14" t="str">
        <f>Table2[[#This Row],[Date]]</f>
        <v>02/11/2022</v>
      </c>
      <c r="D3691" s="1" t="str">
        <f>TRIM(PROPER(Table2[[#This Row],[Product_Name]]))</f>
        <v>Smartwatch</v>
      </c>
      <c r="E3691" s="1" t="str">
        <f>TRIM(PROPER(Table2[[#This Row],[Country]]))</f>
        <v>Germany</v>
      </c>
      <c r="F3691" s="1" t="str">
        <f>TRIM(PROPER(Table2[[#This Row],[Category]]))</f>
        <v>Office Supplies</v>
      </c>
      <c r="G3691" s="1" t="str">
        <f>TRIM(PROPER(Table2[[#This Row],[Brand]]))</f>
        <v>Canon</v>
      </c>
      <c r="H3691" s="1">
        <f>Table2[[#This Row],[Supplier_ID]]</f>
        <v>1074</v>
      </c>
      <c r="I3691" s="1">
        <f>Table2[[#This Row],[Market_Price]]</f>
        <v>640.79</v>
      </c>
      <c r="J3691" s="1">
        <f>Table2[[#This Row],[Selling_Price]]</f>
        <v>1013.54</v>
      </c>
      <c r="K3691" s="1">
        <f>Table2[[#This Row],[Quantity]]</f>
        <v>441</v>
      </c>
      <c r="L3691" s="1" t="str">
        <f>IF(ISBLANK(Table2[[#This Row],[Status]]), "No Data Entered", IFERROR(Table2[[#This Row],[Status]], "No Data Entered"))</f>
        <v>Ongoing</v>
      </c>
    </row>
    <row r="3692" spans="1:12" x14ac:dyDescent="0.3">
      <c r="A3692" s="1" t="str">
        <f>Table2[[#This Row],[Product_ID]]</f>
        <v>PRO4122</v>
      </c>
      <c r="B3692" s="1" t="str">
        <f>Table2[[#This Row],[Customer_ID]]</f>
        <v>CUST67745</v>
      </c>
      <c r="C3692" s="14" t="str">
        <f>Table2[[#This Row],[Date]]</f>
        <v>01/08/2023</v>
      </c>
      <c r="D3692" s="1" t="str">
        <f>TRIM(PROPER(Table2[[#This Row],[Product_Name]]))</f>
        <v>Printer</v>
      </c>
      <c r="E3692" s="1" t="str">
        <f>TRIM(PROPER(Table2[[#This Row],[Country]]))</f>
        <v>Brazil</v>
      </c>
      <c r="F3692" s="1" t="str">
        <f>TRIM(PROPER(Table2[[#This Row],[Category]]))</f>
        <v>Electronics</v>
      </c>
      <c r="G3692" s="1" t="str">
        <f>TRIM(PROPER(Table2[[#This Row],[Brand]]))</f>
        <v>Samsung</v>
      </c>
      <c r="H3692" s="1">
        <f>Table2[[#This Row],[Supplier_ID]]</f>
        <v>1038</v>
      </c>
      <c r="I3692" s="1">
        <f>Table2[[#This Row],[Market_Price]]</f>
        <v>1511.14</v>
      </c>
      <c r="J3692" s="1">
        <f>Table2[[#This Row],[Selling_Price]]</f>
        <v>2990.11</v>
      </c>
      <c r="K3692" s="1">
        <f>Table2[[#This Row],[Quantity]]</f>
        <v>44</v>
      </c>
      <c r="L3692" s="1" t="str">
        <f>IF(ISBLANK(Table2[[#This Row],[Status]]), "No Data Entered", IFERROR(Table2[[#This Row],[Status]], "No Data Entered"))</f>
        <v>Ongoing</v>
      </c>
    </row>
    <row r="3693" spans="1:12" x14ac:dyDescent="0.3">
      <c r="A3693" s="1" t="str">
        <f>Table2[[#This Row],[Product_ID]]</f>
        <v>PRO1999</v>
      </c>
      <c r="B3693" s="1" t="str">
        <f>Table2[[#This Row],[Customer_ID]]</f>
        <v>CUST67752</v>
      </c>
      <c r="C3693" s="14" t="str">
        <f>Table2[[#This Row],[Date]]</f>
        <v>02/04/2022</v>
      </c>
      <c r="D3693" s="1" t="str">
        <f>TRIM(PROPER(Table2[[#This Row],[Product_Name]]))</f>
        <v>Printer</v>
      </c>
      <c r="E3693" s="1" t="str">
        <f>TRIM(PROPER(Table2[[#This Row],[Country]]))</f>
        <v>France</v>
      </c>
      <c r="F3693" s="1" t="str">
        <f>TRIM(PROPER(Table2[[#This Row],[Category]]))</f>
        <v>Computers</v>
      </c>
      <c r="G3693" s="1" t="str">
        <f>TRIM(PROPER(Table2[[#This Row],[Brand]]))</f>
        <v>Logitech</v>
      </c>
      <c r="H3693" s="1">
        <f>Table2[[#This Row],[Supplier_ID]]</f>
        <v>1048</v>
      </c>
      <c r="I3693" s="1">
        <f>Table2[[#This Row],[Market_Price]]</f>
        <v>769.13</v>
      </c>
      <c r="J3693" s="1">
        <f>Table2[[#This Row],[Selling_Price]]</f>
        <v>1318.2</v>
      </c>
      <c r="K3693" s="1">
        <f>Table2[[#This Row],[Quantity]]</f>
        <v>353</v>
      </c>
      <c r="L3693" s="1" t="str">
        <f>IF(ISBLANK(Table2[[#This Row],[Status]]), "No Data Entered", IFERROR(Table2[[#This Row],[Status]], "No Data Entered"))</f>
        <v>Ongoing</v>
      </c>
    </row>
    <row r="3694" spans="1:12" x14ac:dyDescent="0.3">
      <c r="A3694" s="1" t="str">
        <f>Table2[[#This Row],[Product_ID]]</f>
        <v>PRO7975</v>
      </c>
      <c r="B3694" s="1" t="str">
        <f>Table2[[#This Row],[Customer_ID]]</f>
        <v>CUST67754</v>
      </c>
      <c r="C3694" s="14" t="str">
        <f>Table2[[#This Row],[Date]]</f>
        <v>07/08/2025</v>
      </c>
      <c r="D3694" s="1" t="str">
        <f>TRIM(PROPER(Table2[[#This Row],[Product_Name]]))</f>
        <v>Mouse</v>
      </c>
      <c r="E3694" s="1" t="str">
        <f>TRIM(PROPER(Table2[[#This Row],[Country]]))</f>
        <v>China</v>
      </c>
      <c r="F3694" s="1" t="str">
        <f>TRIM(PROPER(Table2[[#This Row],[Category]]))</f>
        <v>Wearables</v>
      </c>
      <c r="G3694" s="1" t="str">
        <f>TRIM(PROPER(Table2[[#This Row],[Brand]]))</f>
        <v>Apple</v>
      </c>
      <c r="H3694" s="1">
        <f>Table2[[#This Row],[Supplier_ID]]</f>
        <v>1080</v>
      </c>
      <c r="I3694" s="1">
        <f>Table2[[#This Row],[Market_Price]]</f>
        <v>1584.87</v>
      </c>
      <c r="J3694" s="1">
        <f>Table2[[#This Row],[Selling_Price]]</f>
        <v>2530.71</v>
      </c>
      <c r="K3694" s="1">
        <f>Table2[[#This Row],[Quantity]]</f>
        <v>414</v>
      </c>
      <c r="L3694" s="1" t="str">
        <f>IF(ISBLANK(Table2[[#This Row],[Status]]), "No Data Entered", IFERROR(Table2[[#This Row],[Status]], "No Data Entered"))</f>
        <v>Ongoing</v>
      </c>
    </row>
    <row r="3695" spans="1:12" x14ac:dyDescent="0.3">
      <c r="A3695" s="1" t="str">
        <f>Table2[[#This Row],[Product_ID]]</f>
        <v>PRO2235</v>
      </c>
      <c r="B3695" s="1" t="str">
        <f>Table2[[#This Row],[Customer_ID]]</f>
        <v>CUST67940</v>
      </c>
      <c r="C3695" s="14" t="str">
        <f>Table2[[#This Row],[Date]]</f>
        <v>20/10/2023</v>
      </c>
      <c r="D3695" s="1" t="str">
        <f>TRIM(PROPER(Table2[[#This Row],[Product_Name]]))</f>
        <v>Mouse</v>
      </c>
      <c r="E3695" s="1" t="str">
        <f>TRIM(PROPER(Table2[[#This Row],[Country]]))</f>
        <v>India</v>
      </c>
      <c r="F3695" s="1" t="str">
        <f>TRIM(PROPER(Table2[[#This Row],[Category]]))</f>
        <v>Accessories</v>
      </c>
      <c r="G3695" s="1" t="str">
        <f>TRIM(PROPER(Table2[[#This Row],[Brand]]))</f>
        <v>Samsung</v>
      </c>
      <c r="H3695" s="1">
        <f>Table2[[#This Row],[Supplier_ID]]</f>
        <v>1034</v>
      </c>
      <c r="I3695" s="1">
        <f>Table2[[#This Row],[Market_Price]]</f>
        <v>1099.71</v>
      </c>
      <c r="J3695" s="1">
        <f>Table2[[#This Row],[Selling_Price]]</f>
        <v>1500.42</v>
      </c>
      <c r="K3695" s="1">
        <f>Table2[[#This Row],[Quantity]]</f>
        <v>224</v>
      </c>
      <c r="L3695" s="1" t="str">
        <f>IF(ISBLANK(Table2[[#This Row],[Status]]), "No Data Entered", IFERROR(Table2[[#This Row],[Status]], "No Data Entered"))</f>
        <v>Ongoing</v>
      </c>
    </row>
    <row r="3696" spans="1:12" x14ac:dyDescent="0.3">
      <c r="A3696" s="1" t="str">
        <f>Table2[[#This Row],[Product_ID]]</f>
        <v>PRO7749</v>
      </c>
      <c r="B3696" s="1" t="str">
        <f>Table2[[#This Row],[Customer_ID]]</f>
        <v>CUST67978</v>
      </c>
      <c r="C3696" s="14" t="str">
        <f>Table2[[#This Row],[Date]]</f>
        <v>22/12/2025</v>
      </c>
      <c r="D3696" s="1" t="str">
        <f>TRIM(PROPER(Table2[[#This Row],[Product_Name]]))</f>
        <v>Headphones</v>
      </c>
      <c r="E3696" s="1" t="str">
        <f>TRIM(PROPER(Table2[[#This Row],[Country]]))</f>
        <v>Japan</v>
      </c>
      <c r="F3696" s="1" t="str">
        <f>TRIM(PROPER(Table2[[#This Row],[Category]]))</f>
        <v>Computers</v>
      </c>
      <c r="G3696" s="1" t="str">
        <f>TRIM(PROPER(Table2[[#This Row],[Brand]]))</f>
        <v>Canon</v>
      </c>
      <c r="H3696" s="1">
        <f>Table2[[#This Row],[Supplier_ID]]</f>
        <v>1035</v>
      </c>
      <c r="I3696" s="1">
        <f>Table2[[#This Row],[Market_Price]]</f>
        <v>996.2</v>
      </c>
      <c r="J3696" s="1">
        <f>Table2[[#This Row],[Selling_Price]]</f>
        <v>1703.72</v>
      </c>
      <c r="K3696" s="1">
        <f>Table2[[#This Row],[Quantity]]</f>
        <v>131</v>
      </c>
      <c r="L3696" s="1" t="str">
        <f>IF(ISBLANK(Table2[[#This Row],[Status]]), "No Data Entered", IFERROR(Table2[[#This Row],[Status]], "No Data Entered"))</f>
        <v>Ongoing</v>
      </c>
    </row>
    <row r="3697" spans="1:12" x14ac:dyDescent="0.3">
      <c r="A3697" s="1" t="str">
        <f>Table2[[#This Row],[Product_ID]]</f>
        <v>PRO9291</v>
      </c>
      <c r="B3697" s="1" t="str">
        <f>Table2[[#This Row],[Customer_ID]]</f>
        <v>CUST67996</v>
      </c>
      <c r="C3697" s="14" t="str">
        <f>Table2[[#This Row],[Date]]</f>
        <v>18/06/2023</v>
      </c>
      <c r="D3697" s="1" t="str">
        <f>TRIM(PROPER(Table2[[#This Row],[Product_Name]]))</f>
        <v>Keyboard</v>
      </c>
      <c r="E3697" s="1" t="str">
        <f>TRIM(PROPER(Table2[[#This Row],[Country]]))</f>
        <v>France</v>
      </c>
      <c r="F3697" s="1" t="str">
        <f>TRIM(PROPER(Table2[[#This Row],[Category]]))</f>
        <v>Computers</v>
      </c>
      <c r="G3697" s="1" t="str">
        <f>TRIM(PROPER(Table2[[#This Row],[Brand]]))</f>
        <v>Dell</v>
      </c>
      <c r="H3697" s="1">
        <f>Table2[[#This Row],[Supplier_ID]]</f>
        <v>1003</v>
      </c>
      <c r="I3697" s="1">
        <f>Table2[[#This Row],[Market_Price]]</f>
        <v>1302.58</v>
      </c>
      <c r="J3697" s="1">
        <f>Table2[[#This Row],[Selling_Price]]</f>
        <v>1562.66</v>
      </c>
      <c r="K3697" s="1">
        <f>Table2[[#This Row],[Quantity]]</f>
        <v>488</v>
      </c>
      <c r="L3697" s="1" t="str">
        <f>IF(ISBLANK(Table2[[#This Row],[Status]]), "No Data Entered", IFERROR(Table2[[#This Row],[Status]], "No Data Entered"))</f>
        <v>Ongoing</v>
      </c>
    </row>
    <row r="3698" spans="1:12" x14ac:dyDescent="0.3">
      <c r="A3698" s="1" t="str">
        <f>Table2[[#This Row],[Product_ID]]</f>
        <v>PRO3503</v>
      </c>
      <c r="B3698" s="1" t="str">
        <f>Table2[[#This Row],[Customer_ID]]</f>
        <v>CUST68286</v>
      </c>
      <c r="C3698" s="14" t="str">
        <f>Table2[[#This Row],[Date]]</f>
        <v>30/07/2024</v>
      </c>
      <c r="D3698" s="1" t="str">
        <f>TRIM(PROPER(Table2[[#This Row],[Product_Name]]))</f>
        <v>Monitor</v>
      </c>
      <c r="E3698" s="1" t="str">
        <f>TRIM(PROPER(Table2[[#This Row],[Country]]))</f>
        <v>India</v>
      </c>
      <c r="F3698" s="1" t="str">
        <f>TRIM(PROPER(Table2[[#This Row],[Category]]))</f>
        <v>Electronics</v>
      </c>
      <c r="G3698" s="1" t="str">
        <f>TRIM(PROPER(Table2[[#This Row],[Brand]]))</f>
        <v>Sony</v>
      </c>
      <c r="H3698" s="1">
        <f>Table2[[#This Row],[Supplier_ID]]</f>
        <v>1069</v>
      </c>
      <c r="I3698" s="1">
        <f>Table2[[#This Row],[Market_Price]]</f>
        <v>908.76</v>
      </c>
      <c r="J3698" s="1">
        <f>Table2[[#This Row],[Selling_Price]]</f>
        <v>1295.57</v>
      </c>
      <c r="K3698" s="1">
        <f>Table2[[#This Row],[Quantity]]</f>
        <v>144</v>
      </c>
      <c r="L3698" s="1" t="str">
        <f>IF(ISBLANK(Table2[[#This Row],[Status]]), "No Data Entered", IFERROR(Table2[[#This Row],[Status]], "No Data Entered"))</f>
        <v>Ongoing</v>
      </c>
    </row>
    <row r="3699" spans="1:12" x14ac:dyDescent="0.3">
      <c r="A3699" s="1" t="str">
        <f>Table2[[#This Row],[Product_ID]]</f>
        <v>PRO5207</v>
      </c>
      <c r="B3699" s="1" t="str">
        <f>Table2[[#This Row],[Customer_ID]]</f>
        <v>CUST68331</v>
      </c>
      <c r="C3699" s="14" t="str">
        <f>Table2[[#This Row],[Date]]</f>
        <v>25/11/2022</v>
      </c>
      <c r="D3699" s="1" t="str">
        <f>TRIM(PROPER(Table2[[#This Row],[Product_Name]]))</f>
        <v>Camera</v>
      </c>
      <c r="E3699" s="1" t="str">
        <f>TRIM(PROPER(Table2[[#This Row],[Country]]))</f>
        <v>Brazil</v>
      </c>
      <c r="F3699" s="1" t="str">
        <f>TRIM(PROPER(Table2[[#This Row],[Category]]))</f>
        <v>Accessories</v>
      </c>
      <c r="G3699" s="1" t="str">
        <f>TRIM(PROPER(Table2[[#This Row],[Brand]]))</f>
        <v>Samsung</v>
      </c>
      <c r="H3699" s="1">
        <f>Table2[[#This Row],[Supplier_ID]]</f>
        <v>1027</v>
      </c>
      <c r="I3699" s="1">
        <f>Table2[[#This Row],[Market_Price]]</f>
        <v>1510.33</v>
      </c>
      <c r="J3699" s="1">
        <f>Table2[[#This Row],[Selling_Price]]</f>
        <v>1933.62</v>
      </c>
      <c r="K3699" s="1">
        <f>Table2[[#This Row],[Quantity]]</f>
        <v>139</v>
      </c>
      <c r="L3699" s="1" t="str">
        <f>IF(ISBLANK(Table2[[#This Row],[Status]]), "No Data Entered", IFERROR(Table2[[#This Row],[Status]], "No Data Entered"))</f>
        <v>Ongoing</v>
      </c>
    </row>
    <row r="3700" spans="1:12" x14ac:dyDescent="0.3">
      <c r="A3700" s="1" t="str">
        <f>Table2[[#This Row],[Product_ID]]</f>
        <v>PRO5130</v>
      </c>
      <c r="B3700" s="1" t="str">
        <f>Table2[[#This Row],[Customer_ID]]</f>
        <v>CUST68363</v>
      </c>
      <c r="C3700" s="14" t="str">
        <f>Table2[[#This Row],[Date]]</f>
        <v>05/07/2020</v>
      </c>
      <c r="D3700" s="1" t="str">
        <f>TRIM(PROPER(Table2[[#This Row],[Product_Name]]))</f>
        <v>Camera</v>
      </c>
      <c r="E3700" s="1" t="str">
        <f>TRIM(PROPER(Table2[[#This Row],[Country]]))</f>
        <v>Usa</v>
      </c>
      <c r="F3700" s="1" t="str">
        <f>TRIM(PROPER(Table2[[#This Row],[Category]]))</f>
        <v>Accessories</v>
      </c>
      <c r="G3700" s="1" t="str">
        <f>TRIM(PROPER(Table2[[#This Row],[Brand]]))</f>
        <v>Logitech</v>
      </c>
      <c r="H3700" s="1">
        <f>Table2[[#This Row],[Supplier_ID]]</f>
        <v>1084</v>
      </c>
      <c r="I3700" s="1">
        <f>Table2[[#This Row],[Market_Price]]</f>
        <v>1881.7</v>
      </c>
      <c r="J3700" s="1">
        <f>Table2[[#This Row],[Selling_Price]]</f>
        <v>2285.42</v>
      </c>
      <c r="K3700" s="1">
        <f>Table2[[#This Row],[Quantity]]</f>
        <v>327</v>
      </c>
      <c r="L3700" s="1" t="str">
        <f>IF(ISBLANK(Table2[[#This Row],[Status]]), "No Data Entered", IFERROR(Table2[[#This Row],[Status]], "No Data Entered"))</f>
        <v>Ongoing</v>
      </c>
    </row>
    <row r="3701" spans="1:12" x14ac:dyDescent="0.3">
      <c r="A3701" s="1" t="str">
        <f>Table2[[#This Row],[Product_ID]]</f>
        <v>PRO1814</v>
      </c>
      <c r="B3701" s="1" t="str">
        <f>Table2[[#This Row],[Customer_ID]]</f>
        <v>CUST68397</v>
      </c>
      <c r="C3701" s="14" t="str">
        <f>Table2[[#This Row],[Date]]</f>
        <v>14/07/2024</v>
      </c>
      <c r="D3701" s="1" t="str">
        <f>TRIM(PROPER(Table2[[#This Row],[Product_Name]]))</f>
        <v>Monitor</v>
      </c>
      <c r="E3701" s="1" t="str">
        <f>TRIM(PROPER(Table2[[#This Row],[Country]]))</f>
        <v>Uk</v>
      </c>
      <c r="F3701" s="1" t="str">
        <f>TRIM(PROPER(Table2[[#This Row],[Category]]))</f>
        <v>Wearables</v>
      </c>
      <c r="G3701" s="1" t="str">
        <f>TRIM(PROPER(Table2[[#This Row],[Brand]]))</f>
        <v>Canon</v>
      </c>
      <c r="H3701" s="1">
        <f>Table2[[#This Row],[Supplier_ID]]</f>
        <v>1066</v>
      </c>
      <c r="I3701" s="1">
        <f>Table2[[#This Row],[Market_Price]]</f>
        <v>343.05</v>
      </c>
      <c r="J3701" s="1">
        <f>Table2[[#This Row],[Selling_Price]]</f>
        <v>436.03</v>
      </c>
      <c r="K3701" s="1">
        <f>Table2[[#This Row],[Quantity]]</f>
        <v>130</v>
      </c>
      <c r="L3701" s="1" t="str">
        <f>IF(ISBLANK(Table2[[#This Row],[Status]]), "No Data Entered", IFERROR(Table2[[#This Row],[Status]], "No Data Entered"))</f>
        <v>Ongoing</v>
      </c>
    </row>
    <row r="3702" spans="1:12" x14ac:dyDescent="0.3">
      <c r="A3702" s="1" t="str">
        <f>Table2[[#This Row],[Product_ID]]</f>
        <v>PRO7005</v>
      </c>
      <c r="B3702" s="1" t="str">
        <f>Table2[[#This Row],[Customer_ID]]</f>
        <v>CUST68558</v>
      </c>
      <c r="C3702" s="14" t="str">
        <f>Table2[[#This Row],[Date]]</f>
        <v>01/10/2020</v>
      </c>
      <c r="D3702" s="1" t="str">
        <f>TRIM(PROPER(Table2[[#This Row],[Product_Name]]))</f>
        <v>Printer</v>
      </c>
      <c r="E3702" s="1" t="str">
        <f>TRIM(PROPER(Table2[[#This Row],[Country]]))</f>
        <v>China</v>
      </c>
      <c r="F3702" s="1" t="str">
        <f>TRIM(PROPER(Table2[[#This Row],[Category]]))</f>
        <v>Office Supplies</v>
      </c>
      <c r="G3702" s="1" t="str">
        <f>TRIM(PROPER(Table2[[#This Row],[Brand]]))</f>
        <v>Canon</v>
      </c>
      <c r="H3702" s="1">
        <f>Table2[[#This Row],[Supplier_ID]]</f>
        <v>1092</v>
      </c>
      <c r="I3702" s="1">
        <f>Table2[[#This Row],[Market_Price]]</f>
        <v>1381.96</v>
      </c>
      <c r="J3702" s="1">
        <f>Table2[[#This Row],[Selling_Price]]</f>
        <v>1871.18</v>
      </c>
      <c r="K3702" s="1">
        <f>Table2[[#This Row],[Quantity]]</f>
        <v>407</v>
      </c>
      <c r="L3702" s="1" t="str">
        <f>IF(ISBLANK(Table2[[#This Row],[Status]]), "No Data Entered", IFERROR(Table2[[#This Row],[Status]], "No Data Entered"))</f>
        <v>Ongoing</v>
      </c>
    </row>
    <row r="3703" spans="1:12" x14ac:dyDescent="0.3">
      <c r="A3703" s="1" t="str">
        <f>Table2[[#This Row],[Product_ID]]</f>
        <v>PRO1140</v>
      </c>
      <c r="B3703" s="1" t="str">
        <f>Table2[[#This Row],[Customer_ID]]</f>
        <v>CUST68569</v>
      </c>
      <c r="C3703" s="14" t="str">
        <f>Table2[[#This Row],[Date]]</f>
        <v>24/08/2024</v>
      </c>
      <c r="D3703" s="1" t="str">
        <f>TRIM(PROPER(Table2[[#This Row],[Product_Name]]))</f>
        <v>Mouse</v>
      </c>
      <c r="E3703" s="1" t="str">
        <f>TRIM(PROPER(Table2[[#This Row],[Country]]))</f>
        <v>Germany</v>
      </c>
      <c r="F3703" s="1" t="str">
        <f>TRIM(PROPER(Table2[[#This Row],[Category]]))</f>
        <v>Accessories</v>
      </c>
      <c r="G3703" s="1" t="str">
        <f>TRIM(PROPER(Table2[[#This Row],[Brand]]))</f>
        <v>Asus</v>
      </c>
      <c r="H3703" s="1">
        <f>Table2[[#This Row],[Supplier_ID]]</f>
        <v>1016</v>
      </c>
      <c r="I3703" s="1">
        <f>Table2[[#This Row],[Market_Price]]</f>
        <v>318.04000000000002</v>
      </c>
      <c r="J3703" s="1">
        <f>Table2[[#This Row],[Selling_Price]]</f>
        <v>617.22</v>
      </c>
      <c r="K3703" s="1">
        <f>Table2[[#This Row],[Quantity]]</f>
        <v>367</v>
      </c>
      <c r="L3703" s="1" t="str">
        <f>IF(ISBLANK(Table2[[#This Row],[Status]]), "No Data Entered", IFERROR(Table2[[#This Row],[Status]], "No Data Entered"))</f>
        <v>Ongoing</v>
      </c>
    </row>
    <row r="3704" spans="1:12" x14ac:dyDescent="0.3">
      <c r="A3704" s="1" t="str">
        <f>Table2[[#This Row],[Product_ID]]</f>
        <v>PRO8551</v>
      </c>
      <c r="B3704" s="1" t="str">
        <f>Table2[[#This Row],[Customer_ID]]</f>
        <v>CUST68611</v>
      </c>
      <c r="C3704" s="14" t="str">
        <f>Table2[[#This Row],[Date]]</f>
        <v>01/04/2021</v>
      </c>
      <c r="D3704" s="1" t="str">
        <f>TRIM(PROPER(Table2[[#This Row],[Product_Name]]))</f>
        <v>Keyboard</v>
      </c>
      <c r="E3704" s="1" t="str">
        <f>TRIM(PROPER(Table2[[#This Row],[Country]]))</f>
        <v>China</v>
      </c>
      <c r="F3704" s="1" t="str">
        <f>TRIM(PROPER(Table2[[#This Row],[Category]]))</f>
        <v>Electronics</v>
      </c>
      <c r="G3704" s="1" t="str">
        <f>TRIM(PROPER(Table2[[#This Row],[Brand]]))</f>
        <v>Hp</v>
      </c>
      <c r="H3704" s="1">
        <f>Table2[[#This Row],[Supplier_ID]]</f>
        <v>1042</v>
      </c>
      <c r="I3704" s="1">
        <f>Table2[[#This Row],[Market_Price]]</f>
        <v>1400.96</v>
      </c>
      <c r="J3704" s="1">
        <f>Table2[[#This Row],[Selling_Price]]</f>
        <v>1855.28</v>
      </c>
      <c r="K3704" s="1">
        <f>Table2[[#This Row],[Quantity]]</f>
        <v>122</v>
      </c>
      <c r="L3704" s="1" t="str">
        <f>IF(ISBLANK(Table2[[#This Row],[Status]]), "No Data Entered", IFERROR(Table2[[#This Row],[Status]], "No Data Entered"))</f>
        <v>Ongoing</v>
      </c>
    </row>
    <row r="3705" spans="1:12" x14ac:dyDescent="0.3">
      <c r="A3705" s="1" t="str">
        <f>Table2[[#This Row],[Product_ID]]</f>
        <v>PRO2682</v>
      </c>
      <c r="B3705" s="1" t="str">
        <f>Table2[[#This Row],[Customer_ID]]</f>
        <v>CUST68656</v>
      </c>
      <c r="C3705" s="14" t="str">
        <f>Table2[[#This Row],[Date]]</f>
        <v>03/10/2023</v>
      </c>
      <c r="D3705" s="1" t="str">
        <f>TRIM(PROPER(Table2[[#This Row],[Product_Name]]))</f>
        <v>Headphones</v>
      </c>
      <c r="E3705" s="1" t="str">
        <f>TRIM(PROPER(Table2[[#This Row],[Country]]))</f>
        <v>China</v>
      </c>
      <c r="F3705" s="1" t="str">
        <f>TRIM(PROPER(Table2[[#This Row],[Category]]))</f>
        <v>Wearables</v>
      </c>
      <c r="G3705" s="1" t="str">
        <f>TRIM(PROPER(Table2[[#This Row],[Brand]]))</f>
        <v>Canon</v>
      </c>
      <c r="H3705" s="1">
        <f>Table2[[#This Row],[Supplier_ID]]</f>
        <v>1062</v>
      </c>
      <c r="I3705" s="1">
        <f>Table2[[#This Row],[Market_Price]]</f>
        <v>505.76</v>
      </c>
      <c r="J3705" s="1">
        <f>Table2[[#This Row],[Selling_Price]]</f>
        <v>581.39</v>
      </c>
      <c r="K3705" s="1">
        <f>Table2[[#This Row],[Quantity]]</f>
        <v>59</v>
      </c>
      <c r="L3705" s="1" t="str">
        <f>IF(ISBLANK(Table2[[#This Row],[Status]]), "No Data Entered", IFERROR(Table2[[#This Row],[Status]], "No Data Entered"))</f>
        <v>Ongoing</v>
      </c>
    </row>
    <row r="3706" spans="1:12" x14ac:dyDescent="0.3">
      <c r="A3706" s="1" t="str">
        <f>Table2[[#This Row],[Product_ID]]</f>
        <v>PRO2248</v>
      </c>
      <c r="B3706" s="1" t="str">
        <f>Table2[[#This Row],[Customer_ID]]</f>
        <v>CUST68760</v>
      </c>
      <c r="C3706" s="14" t="str">
        <f>Table2[[#This Row],[Date]]</f>
        <v>19/04/2024</v>
      </c>
      <c r="D3706" s="1" t="str">
        <f>TRIM(PROPER(Table2[[#This Row],[Product_Name]]))</f>
        <v>Laptop</v>
      </c>
      <c r="E3706" s="1" t="str">
        <f>TRIM(PROPER(Table2[[#This Row],[Country]]))</f>
        <v>Japan</v>
      </c>
      <c r="F3706" s="1" t="str">
        <f>TRIM(PROPER(Table2[[#This Row],[Category]]))</f>
        <v>Office Supplies</v>
      </c>
      <c r="G3706" s="1" t="str">
        <f>TRIM(PROPER(Table2[[#This Row],[Brand]]))</f>
        <v>Samsung</v>
      </c>
      <c r="H3706" s="1">
        <f>Table2[[#This Row],[Supplier_ID]]</f>
        <v>1076</v>
      </c>
      <c r="I3706" s="1">
        <f>Table2[[#This Row],[Market_Price]]</f>
        <v>966.56</v>
      </c>
      <c r="J3706" s="1">
        <f>Table2[[#This Row],[Selling_Price]]</f>
        <v>1186.8800000000001</v>
      </c>
      <c r="K3706" s="1">
        <f>Table2[[#This Row],[Quantity]]</f>
        <v>178</v>
      </c>
      <c r="L3706" s="1" t="str">
        <f>IF(ISBLANK(Table2[[#This Row],[Status]]), "No Data Entered", IFERROR(Table2[[#This Row],[Status]], "No Data Entered"))</f>
        <v>Ongoing</v>
      </c>
    </row>
    <row r="3707" spans="1:12" x14ac:dyDescent="0.3">
      <c r="A3707" s="1" t="str">
        <f>Table2[[#This Row],[Product_ID]]</f>
        <v>PRO9951</v>
      </c>
      <c r="B3707" s="1" t="str">
        <f>Table2[[#This Row],[Customer_ID]]</f>
        <v>CUST68818</v>
      </c>
      <c r="C3707" s="14" t="str">
        <f>Table2[[#This Row],[Date]]</f>
        <v>20/09/2021</v>
      </c>
      <c r="D3707" s="1" t="str">
        <f>TRIM(PROPER(Table2[[#This Row],[Product_Name]]))</f>
        <v>Keyboard</v>
      </c>
      <c r="E3707" s="1" t="str">
        <f>TRIM(PROPER(Table2[[#This Row],[Country]]))</f>
        <v>Brazil</v>
      </c>
      <c r="F3707" s="1" t="str">
        <f>TRIM(PROPER(Table2[[#This Row],[Category]]))</f>
        <v>Computers</v>
      </c>
      <c r="G3707" s="1" t="str">
        <f>TRIM(PROPER(Table2[[#This Row],[Brand]]))</f>
        <v>Apple</v>
      </c>
      <c r="H3707" s="1">
        <f>Table2[[#This Row],[Supplier_ID]]</f>
        <v>1059</v>
      </c>
      <c r="I3707" s="1">
        <f>Table2[[#This Row],[Market_Price]]</f>
        <v>1907.49</v>
      </c>
      <c r="J3707" s="1">
        <f>Table2[[#This Row],[Selling_Price]]</f>
        <v>3217.8</v>
      </c>
      <c r="K3707" s="1">
        <f>Table2[[#This Row],[Quantity]]</f>
        <v>148</v>
      </c>
      <c r="L3707" s="1" t="str">
        <f>IF(ISBLANK(Table2[[#This Row],[Status]]), "No Data Entered", IFERROR(Table2[[#This Row],[Status]], "No Data Entered"))</f>
        <v>Ongoing</v>
      </c>
    </row>
    <row r="3708" spans="1:12" x14ac:dyDescent="0.3">
      <c r="A3708" s="1" t="str">
        <f>Table2[[#This Row],[Product_ID]]</f>
        <v>PRO3533</v>
      </c>
      <c r="B3708" s="1" t="str">
        <f>Table2[[#This Row],[Customer_ID]]</f>
        <v>CUST68834</v>
      </c>
      <c r="C3708" s="14" t="str">
        <f>Table2[[#This Row],[Date]]</f>
        <v>21/04/2023</v>
      </c>
      <c r="D3708" s="1" t="str">
        <f>TRIM(PROPER(Table2[[#This Row],[Product_Name]]))</f>
        <v>Headphones</v>
      </c>
      <c r="E3708" s="1" t="str">
        <f>TRIM(PROPER(Table2[[#This Row],[Country]]))</f>
        <v>Usa</v>
      </c>
      <c r="F3708" s="1" t="str">
        <f>TRIM(PROPER(Table2[[#This Row],[Category]]))</f>
        <v>Accessories</v>
      </c>
      <c r="G3708" s="1" t="str">
        <f>TRIM(PROPER(Table2[[#This Row],[Brand]]))</f>
        <v>Hp</v>
      </c>
      <c r="H3708" s="1">
        <f>Table2[[#This Row],[Supplier_ID]]</f>
        <v>1035</v>
      </c>
      <c r="I3708" s="1">
        <f>Table2[[#This Row],[Market_Price]]</f>
        <v>1457.81</v>
      </c>
      <c r="J3708" s="1">
        <f>Table2[[#This Row],[Selling_Price]]</f>
        <v>1834.13</v>
      </c>
      <c r="K3708" s="1">
        <f>Table2[[#This Row],[Quantity]]</f>
        <v>218</v>
      </c>
      <c r="L3708" s="1" t="str">
        <f>IF(ISBLANK(Table2[[#This Row],[Status]]), "No Data Entered", IFERROR(Table2[[#This Row],[Status]], "No Data Entered"))</f>
        <v>Ongoing</v>
      </c>
    </row>
    <row r="3709" spans="1:12" x14ac:dyDescent="0.3">
      <c r="A3709" s="1" t="str">
        <f>Table2[[#This Row],[Product_ID]]</f>
        <v>PRO3485</v>
      </c>
      <c r="B3709" s="1" t="str">
        <f>Table2[[#This Row],[Customer_ID]]</f>
        <v>CUST68949</v>
      </c>
      <c r="C3709" s="14" t="str">
        <f>Table2[[#This Row],[Date]]</f>
        <v>16/11/2025</v>
      </c>
      <c r="D3709" s="1" t="str">
        <f>TRIM(PROPER(Table2[[#This Row],[Product_Name]]))</f>
        <v>Camera</v>
      </c>
      <c r="E3709" s="1" t="str">
        <f>TRIM(PROPER(Table2[[#This Row],[Country]]))</f>
        <v>Canada</v>
      </c>
      <c r="F3709" s="1" t="str">
        <f>TRIM(PROPER(Table2[[#This Row],[Category]]))</f>
        <v>Electronics</v>
      </c>
      <c r="G3709" s="1" t="str">
        <f>TRIM(PROPER(Table2[[#This Row],[Brand]]))</f>
        <v>Dell</v>
      </c>
      <c r="H3709" s="1">
        <f>Table2[[#This Row],[Supplier_ID]]</f>
        <v>1073</v>
      </c>
      <c r="I3709" s="1">
        <f>Table2[[#This Row],[Market_Price]]</f>
        <v>594.94000000000005</v>
      </c>
      <c r="J3709" s="1">
        <f>Table2[[#This Row],[Selling_Price]]</f>
        <v>856.81</v>
      </c>
      <c r="K3709" s="1">
        <f>Table2[[#This Row],[Quantity]]</f>
        <v>425</v>
      </c>
      <c r="L3709" s="1" t="str">
        <f>IF(ISBLANK(Table2[[#This Row],[Status]]), "No Data Entered", IFERROR(Table2[[#This Row],[Status]], "No Data Entered"))</f>
        <v>Ongoing</v>
      </c>
    </row>
    <row r="3710" spans="1:12" x14ac:dyDescent="0.3">
      <c r="A3710" s="1" t="str">
        <f>Table2[[#This Row],[Product_ID]]</f>
        <v>PRO4962</v>
      </c>
      <c r="B3710" s="1" t="str">
        <f>Table2[[#This Row],[Customer_ID]]</f>
        <v>CUST69040</v>
      </c>
      <c r="C3710" s="14" t="str">
        <f>Table2[[#This Row],[Date]]</f>
        <v>15/09/2025</v>
      </c>
      <c r="D3710" s="1" t="str">
        <f>TRIM(PROPER(Table2[[#This Row],[Product_Name]]))</f>
        <v>Monitor</v>
      </c>
      <c r="E3710" s="1" t="str">
        <f>TRIM(PROPER(Table2[[#This Row],[Country]]))</f>
        <v>Japan</v>
      </c>
      <c r="F3710" s="1" t="str">
        <f>TRIM(PROPER(Table2[[#This Row],[Category]]))</f>
        <v>Electronics</v>
      </c>
      <c r="G3710" s="1" t="str">
        <f>TRIM(PROPER(Table2[[#This Row],[Brand]]))</f>
        <v>Sony</v>
      </c>
      <c r="H3710" s="1">
        <f>Table2[[#This Row],[Supplier_ID]]</f>
        <v>1065</v>
      </c>
      <c r="I3710" s="1">
        <f>Table2[[#This Row],[Market_Price]]</f>
        <v>1609.12</v>
      </c>
      <c r="J3710" s="1">
        <f>Table2[[#This Row],[Selling_Price]]</f>
        <v>2985.47</v>
      </c>
      <c r="K3710" s="1">
        <f>Table2[[#This Row],[Quantity]]</f>
        <v>359</v>
      </c>
      <c r="L3710" s="1" t="str">
        <f>IF(ISBLANK(Table2[[#This Row],[Status]]), "No Data Entered", IFERROR(Table2[[#This Row],[Status]], "No Data Entered"))</f>
        <v>Ongoing</v>
      </c>
    </row>
    <row r="3711" spans="1:12" x14ac:dyDescent="0.3">
      <c r="A3711" s="1" t="str">
        <f>Table2[[#This Row],[Product_ID]]</f>
        <v>PRO5696</v>
      </c>
      <c r="B3711" s="1" t="str">
        <f>Table2[[#This Row],[Customer_ID]]</f>
        <v>CUST69044</v>
      </c>
      <c r="C3711" s="14" t="str">
        <f>Table2[[#This Row],[Date]]</f>
        <v>17/12/2022</v>
      </c>
      <c r="D3711" s="1" t="str">
        <f>TRIM(PROPER(Table2[[#This Row],[Product_Name]]))</f>
        <v>Smartphone</v>
      </c>
      <c r="E3711" s="1" t="str">
        <f>TRIM(PROPER(Table2[[#This Row],[Country]]))</f>
        <v>Brazil</v>
      </c>
      <c r="F3711" s="1" t="str">
        <f>TRIM(PROPER(Table2[[#This Row],[Category]]))</f>
        <v>Electronics</v>
      </c>
      <c r="G3711" s="1" t="str">
        <f>TRIM(PROPER(Table2[[#This Row],[Brand]]))</f>
        <v>Apple</v>
      </c>
      <c r="H3711" s="1">
        <f>Table2[[#This Row],[Supplier_ID]]</f>
        <v>1074</v>
      </c>
      <c r="I3711" s="1">
        <f>Table2[[#This Row],[Market_Price]]</f>
        <v>1658.61</v>
      </c>
      <c r="J3711" s="1">
        <f>Table2[[#This Row],[Selling_Price]]</f>
        <v>3090.16</v>
      </c>
      <c r="K3711" s="1">
        <f>Table2[[#This Row],[Quantity]]</f>
        <v>133</v>
      </c>
      <c r="L3711" s="1" t="str">
        <f>IF(ISBLANK(Table2[[#This Row],[Status]]), "No Data Entered", IFERROR(Table2[[#This Row],[Status]], "No Data Entered"))</f>
        <v>Ongoing</v>
      </c>
    </row>
    <row r="3712" spans="1:12" x14ac:dyDescent="0.3">
      <c r="A3712" s="1" t="str">
        <f>Table2[[#This Row],[Product_ID]]</f>
        <v>PRO3593</v>
      </c>
      <c r="B3712" s="1" t="str">
        <f>Table2[[#This Row],[Customer_ID]]</f>
        <v>CUST69052</v>
      </c>
      <c r="C3712" s="14" t="str">
        <f>Table2[[#This Row],[Date]]</f>
        <v>30/03/2023</v>
      </c>
      <c r="D3712" s="1" t="str">
        <f>TRIM(PROPER(Table2[[#This Row],[Product_Name]]))</f>
        <v>Mouse</v>
      </c>
      <c r="E3712" s="1" t="str">
        <f>TRIM(PROPER(Table2[[#This Row],[Country]]))</f>
        <v>Germany</v>
      </c>
      <c r="F3712" s="1" t="str">
        <f>TRIM(PROPER(Table2[[#This Row],[Category]]))</f>
        <v>Accessories</v>
      </c>
      <c r="G3712" s="1" t="str">
        <f>TRIM(PROPER(Table2[[#This Row],[Brand]]))</f>
        <v>Canon</v>
      </c>
      <c r="H3712" s="1">
        <f>Table2[[#This Row],[Supplier_ID]]</f>
        <v>1029</v>
      </c>
      <c r="I3712" s="1">
        <f>Table2[[#This Row],[Market_Price]]</f>
        <v>1898.76</v>
      </c>
      <c r="J3712" s="1">
        <f>Table2[[#This Row],[Selling_Price]]</f>
        <v>3637.73</v>
      </c>
      <c r="K3712" s="1">
        <f>Table2[[#This Row],[Quantity]]</f>
        <v>77</v>
      </c>
      <c r="L3712" s="1" t="str">
        <f>IF(ISBLANK(Table2[[#This Row],[Status]]), "No Data Entered", IFERROR(Table2[[#This Row],[Status]], "No Data Entered"))</f>
        <v>Ongoing</v>
      </c>
    </row>
    <row r="3713" spans="1:12" x14ac:dyDescent="0.3">
      <c r="A3713" s="1" t="str">
        <f>Table2[[#This Row],[Product_ID]]</f>
        <v>PRO7754</v>
      </c>
      <c r="B3713" s="1" t="str">
        <f>Table2[[#This Row],[Customer_ID]]</f>
        <v>CUST69114</v>
      </c>
      <c r="C3713" s="14" t="str">
        <f>Table2[[#This Row],[Date]]</f>
        <v>17/03/2025</v>
      </c>
      <c r="D3713" s="1" t="str">
        <f>TRIM(PROPER(Table2[[#This Row],[Product_Name]]))</f>
        <v>Laptop</v>
      </c>
      <c r="E3713" s="1" t="str">
        <f>TRIM(PROPER(Table2[[#This Row],[Country]]))</f>
        <v>Japan</v>
      </c>
      <c r="F3713" s="1" t="str">
        <f>TRIM(PROPER(Table2[[#This Row],[Category]]))</f>
        <v>Accessories</v>
      </c>
      <c r="G3713" s="1" t="str">
        <f>TRIM(PROPER(Table2[[#This Row],[Brand]]))</f>
        <v>Logitech</v>
      </c>
      <c r="H3713" s="1">
        <f>Table2[[#This Row],[Supplier_ID]]</f>
        <v>1036</v>
      </c>
      <c r="I3713" s="1">
        <f>Table2[[#This Row],[Market_Price]]</f>
        <v>732</v>
      </c>
      <c r="J3713" s="1">
        <f>Table2[[#This Row],[Selling_Price]]</f>
        <v>858.41</v>
      </c>
      <c r="K3713" s="1">
        <f>Table2[[#This Row],[Quantity]]</f>
        <v>429</v>
      </c>
      <c r="L3713" s="1" t="str">
        <f>IF(ISBLANK(Table2[[#This Row],[Status]]), "No Data Entered", IFERROR(Table2[[#This Row],[Status]], "No Data Entered"))</f>
        <v>Ongoing</v>
      </c>
    </row>
    <row r="3714" spans="1:12" x14ac:dyDescent="0.3">
      <c r="A3714" s="1" t="str">
        <f>Table2[[#This Row],[Product_ID]]</f>
        <v>PRO4092</v>
      </c>
      <c r="B3714" s="1" t="str">
        <f>Table2[[#This Row],[Customer_ID]]</f>
        <v>CUST69121</v>
      </c>
      <c r="C3714" s="14" t="str">
        <f>Table2[[#This Row],[Date]]</f>
        <v>21/07/2025</v>
      </c>
      <c r="D3714" s="1" t="str">
        <f>TRIM(PROPER(Table2[[#This Row],[Product_Name]]))</f>
        <v>Camera</v>
      </c>
      <c r="E3714" s="1" t="str">
        <f>TRIM(PROPER(Table2[[#This Row],[Country]]))</f>
        <v>Canada</v>
      </c>
      <c r="F3714" s="1" t="str">
        <f>TRIM(PROPER(Table2[[#This Row],[Category]]))</f>
        <v>Office Supplies</v>
      </c>
      <c r="G3714" s="1" t="str">
        <f>TRIM(PROPER(Table2[[#This Row],[Brand]]))</f>
        <v>Logitech</v>
      </c>
      <c r="H3714" s="1">
        <f>Table2[[#This Row],[Supplier_ID]]</f>
        <v>1005</v>
      </c>
      <c r="I3714" s="1">
        <f>Table2[[#This Row],[Market_Price]]</f>
        <v>444.62</v>
      </c>
      <c r="J3714" s="1">
        <f>Table2[[#This Row],[Selling_Price]]</f>
        <v>884.34</v>
      </c>
      <c r="K3714" s="1">
        <f>Table2[[#This Row],[Quantity]]</f>
        <v>88</v>
      </c>
      <c r="L3714" s="1" t="str">
        <f>IF(ISBLANK(Table2[[#This Row],[Status]]), "No Data Entered", IFERROR(Table2[[#This Row],[Status]], "No Data Entered"))</f>
        <v>Ongoing</v>
      </c>
    </row>
    <row r="3715" spans="1:12" x14ac:dyDescent="0.3">
      <c r="A3715" s="1" t="str">
        <f>Table2[[#This Row],[Product_ID]]</f>
        <v>PRO2117</v>
      </c>
      <c r="B3715" s="1" t="str">
        <f>Table2[[#This Row],[Customer_ID]]</f>
        <v>CUST69185</v>
      </c>
      <c r="C3715" s="14" t="str">
        <f>Table2[[#This Row],[Date]]</f>
        <v>25/08/2024</v>
      </c>
      <c r="D3715" s="1" t="str">
        <f>TRIM(PROPER(Table2[[#This Row],[Product_Name]]))</f>
        <v>Smartphone</v>
      </c>
      <c r="E3715" s="1" t="str">
        <f>TRIM(PROPER(Table2[[#This Row],[Country]]))</f>
        <v>Germany</v>
      </c>
      <c r="F3715" s="1" t="str">
        <f>TRIM(PROPER(Table2[[#This Row],[Category]]))</f>
        <v>Computers</v>
      </c>
      <c r="G3715" s="1" t="str">
        <f>TRIM(PROPER(Table2[[#This Row],[Brand]]))</f>
        <v>Hp</v>
      </c>
      <c r="H3715" s="1">
        <f>Table2[[#This Row],[Supplier_ID]]</f>
        <v>1012</v>
      </c>
      <c r="I3715" s="1">
        <f>Table2[[#This Row],[Market_Price]]</f>
        <v>1165.55</v>
      </c>
      <c r="J3715" s="1">
        <f>Table2[[#This Row],[Selling_Price]]</f>
        <v>1972.86</v>
      </c>
      <c r="K3715" s="1">
        <f>Table2[[#This Row],[Quantity]]</f>
        <v>136</v>
      </c>
      <c r="L3715" s="1" t="str">
        <f>IF(ISBLANK(Table2[[#This Row],[Status]]), "No Data Entered", IFERROR(Table2[[#This Row],[Status]], "No Data Entered"))</f>
        <v>Ongoing</v>
      </c>
    </row>
    <row r="3716" spans="1:12" x14ac:dyDescent="0.3">
      <c r="A3716" s="1" t="str">
        <f>Table2[[#This Row],[Product_ID]]</f>
        <v>PRO3030</v>
      </c>
      <c r="B3716" s="1" t="str">
        <f>Table2[[#This Row],[Customer_ID]]</f>
        <v>CUST69339</v>
      </c>
      <c r="C3716" s="14" t="str">
        <f>Table2[[#This Row],[Date]]</f>
        <v>29/04/2021</v>
      </c>
      <c r="D3716" s="1" t="str">
        <f>TRIM(PROPER(Table2[[#This Row],[Product_Name]]))</f>
        <v>Headphones</v>
      </c>
      <c r="E3716" s="1" t="str">
        <f>TRIM(PROPER(Table2[[#This Row],[Country]]))</f>
        <v>Japan</v>
      </c>
      <c r="F3716" s="1" t="str">
        <f>TRIM(PROPER(Table2[[#This Row],[Category]]))</f>
        <v>Electronics</v>
      </c>
      <c r="G3716" s="1" t="str">
        <f>TRIM(PROPER(Table2[[#This Row],[Brand]]))</f>
        <v>Sony</v>
      </c>
      <c r="H3716" s="1">
        <f>Table2[[#This Row],[Supplier_ID]]</f>
        <v>1022</v>
      </c>
      <c r="I3716" s="1">
        <f>Table2[[#This Row],[Market_Price]]</f>
        <v>1729.49</v>
      </c>
      <c r="J3716" s="1">
        <f>Table2[[#This Row],[Selling_Price]]</f>
        <v>3072.69</v>
      </c>
      <c r="K3716" s="1">
        <f>Table2[[#This Row],[Quantity]]</f>
        <v>118</v>
      </c>
      <c r="L3716" s="1" t="str">
        <f>IF(ISBLANK(Table2[[#This Row],[Status]]), "No Data Entered", IFERROR(Table2[[#This Row],[Status]], "No Data Entered"))</f>
        <v>Ongoing</v>
      </c>
    </row>
    <row r="3717" spans="1:12" x14ac:dyDescent="0.3">
      <c r="A3717" s="1" t="str">
        <f>Table2[[#This Row],[Product_ID]]</f>
        <v>PRO1701</v>
      </c>
      <c r="B3717" s="1" t="str">
        <f>Table2[[#This Row],[Customer_ID]]</f>
        <v>CUST69399</v>
      </c>
      <c r="C3717" s="14" t="str">
        <f>Table2[[#This Row],[Date]]</f>
        <v>12/04/2023</v>
      </c>
      <c r="D3717" s="1" t="str">
        <f>TRIM(PROPER(Table2[[#This Row],[Product_Name]]))</f>
        <v>Laptop</v>
      </c>
      <c r="E3717" s="1" t="str">
        <f>TRIM(PROPER(Table2[[#This Row],[Country]]))</f>
        <v>China</v>
      </c>
      <c r="F3717" s="1" t="str">
        <f>TRIM(PROPER(Table2[[#This Row],[Category]]))</f>
        <v>Accessories</v>
      </c>
      <c r="G3717" s="1" t="str">
        <f>TRIM(PROPER(Table2[[#This Row],[Brand]]))</f>
        <v>Asus</v>
      </c>
      <c r="H3717" s="1">
        <f>Table2[[#This Row],[Supplier_ID]]</f>
        <v>1003</v>
      </c>
      <c r="I3717" s="1">
        <f>Table2[[#This Row],[Market_Price]]</f>
        <v>1936.04</v>
      </c>
      <c r="J3717" s="1">
        <f>Table2[[#This Row],[Selling_Price]]</f>
        <v>3737.48</v>
      </c>
      <c r="K3717" s="1">
        <f>Table2[[#This Row],[Quantity]]</f>
        <v>163</v>
      </c>
      <c r="L3717" s="1" t="str">
        <f>IF(ISBLANK(Table2[[#This Row],[Status]]), "No Data Entered", IFERROR(Table2[[#This Row],[Status]], "No Data Entered"))</f>
        <v>Ongoing</v>
      </c>
    </row>
    <row r="3718" spans="1:12" x14ac:dyDescent="0.3">
      <c r="A3718" s="1" t="str">
        <f>Table2[[#This Row],[Product_ID]]</f>
        <v>PRO9113</v>
      </c>
      <c r="B3718" s="1" t="str">
        <f>Table2[[#This Row],[Customer_ID]]</f>
        <v>CUST69417</v>
      </c>
      <c r="C3718" s="14" t="str">
        <f>Table2[[#This Row],[Date]]</f>
        <v>09/05/2020</v>
      </c>
      <c r="D3718" s="1" t="str">
        <f>TRIM(PROPER(Table2[[#This Row],[Product_Name]]))</f>
        <v>Tablet</v>
      </c>
      <c r="E3718" s="1" t="str">
        <f>TRIM(PROPER(Table2[[#This Row],[Country]]))</f>
        <v>Uk</v>
      </c>
      <c r="F3718" s="1" t="str">
        <f>TRIM(PROPER(Table2[[#This Row],[Category]]))</f>
        <v>Wearables</v>
      </c>
      <c r="G3718" s="1" t="str">
        <f>TRIM(PROPER(Table2[[#This Row],[Brand]]))</f>
        <v>Dell</v>
      </c>
      <c r="H3718" s="1">
        <f>Table2[[#This Row],[Supplier_ID]]</f>
        <v>1025</v>
      </c>
      <c r="I3718" s="1">
        <f>Table2[[#This Row],[Market_Price]]</f>
        <v>1075.31</v>
      </c>
      <c r="J3718" s="1">
        <f>Table2[[#This Row],[Selling_Price]]</f>
        <v>1185.3900000000001</v>
      </c>
      <c r="K3718" s="1">
        <f>Table2[[#This Row],[Quantity]]</f>
        <v>313</v>
      </c>
      <c r="L3718" s="1" t="str">
        <f>IF(ISBLANK(Table2[[#This Row],[Status]]), "No Data Entered", IFERROR(Table2[[#This Row],[Status]], "No Data Entered"))</f>
        <v>Ongoing</v>
      </c>
    </row>
    <row r="3719" spans="1:12" x14ac:dyDescent="0.3">
      <c r="A3719" s="1" t="str">
        <f>Table2[[#This Row],[Product_ID]]</f>
        <v>PRO8209</v>
      </c>
      <c r="B3719" s="1" t="str">
        <f>Table2[[#This Row],[Customer_ID]]</f>
        <v>CUST69420</v>
      </c>
      <c r="C3719" s="14" t="str">
        <f>Table2[[#This Row],[Date]]</f>
        <v>16/05/2025</v>
      </c>
      <c r="D3719" s="1" t="str">
        <f>TRIM(PROPER(Table2[[#This Row],[Product_Name]]))</f>
        <v>Camera</v>
      </c>
      <c r="E3719" s="1" t="str">
        <f>TRIM(PROPER(Table2[[#This Row],[Country]]))</f>
        <v>Australia</v>
      </c>
      <c r="F3719" s="1" t="str">
        <f>TRIM(PROPER(Table2[[#This Row],[Category]]))</f>
        <v>Office Supplies</v>
      </c>
      <c r="G3719" s="1" t="str">
        <f>TRIM(PROPER(Table2[[#This Row],[Brand]]))</f>
        <v>Samsung</v>
      </c>
      <c r="H3719" s="1">
        <f>Table2[[#This Row],[Supplier_ID]]</f>
        <v>1002</v>
      </c>
      <c r="I3719" s="1">
        <f>Table2[[#This Row],[Market_Price]]</f>
        <v>532.05999999999995</v>
      </c>
      <c r="J3719" s="1">
        <f>Table2[[#This Row],[Selling_Price]]</f>
        <v>784.07</v>
      </c>
      <c r="K3719" s="1">
        <f>Table2[[#This Row],[Quantity]]</f>
        <v>444</v>
      </c>
      <c r="L3719" s="1" t="str">
        <f>IF(ISBLANK(Table2[[#This Row],[Status]]), "No Data Entered", IFERROR(Table2[[#This Row],[Status]], "No Data Entered"))</f>
        <v>Ongoing</v>
      </c>
    </row>
    <row r="3720" spans="1:12" x14ac:dyDescent="0.3">
      <c r="A3720" s="1" t="str">
        <f>Table2[[#This Row],[Product_ID]]</f>
        <v>PRO8598</v>
      </c>
      <c r="B3720" s="1" t="str">
        <f>Table2[[#This Row],[Customer_ID]]</f>
        <v>CUST69432</v>
      </c>
      <c r="C3720" s="14" t="str">
        <f>Table2[[#This Row],[Date]]</f>
        <v>25/05/2022</v>
      </c>
      <c r="D3720" s="1" t="str">
        <f>TRIM(PROPER(Table2[[#This Row],[Product_Name]]))</f>
        <v>Smartphone</v>
      </c>
      <c r="E3720" s="1" t="str">
        <f>TRIM(PROPER(Table2[[#This Row],[Country]]))</f>
        <v>India</v>
      </c>
      <c r="F3720" s="1" t="str">
        <f>TRIM(PROPER(Table2[[#This Row],[Category]]))</f>
        <v>Computers</v>
      </c>
      <c r="G3720" s="1" t="str">
        <f>TRIM(PROPER(Table2[[#This Row],[Brand]]))</f>
        <v>Sony</v>
      </c>
      <c r="H3720" s="1">
        <f>Table2[[#This Row],[Supplier_ID]]</f>
        <v>1091</v>
      </c>
      <c r="I3720" s="1">
        <f>Table2[[#This Row],[Market_Price]]</f>
        <v>690.22</v>
      </c>
      <c r="J3720" s="1">
        <f>Table2[[#This Row],[Selling_Price]]</f>
        <v>922.31</v>
      </c>
      <c r="K3720" s="1">
        <f>Table2[[#This Row],[Quantity]]</f>
        <v>161</v>
      </c>
      <c r="L3720" s="1" t="str">
        <f>IF(ISBLANK(Table2[[#This Row],[Status]]), "No Data Entered", IFERROR(Table2[[#This Row],[Status]], "No Data Entered"))</f>
        <v>Ongoing</v>
      </c>
    </row>
    <row r="3721" spans="1:12" x14ac:dyDescent="0.3">
      <c r="A3721" s="1" t="str">
        <f>Table2[[#This Row],[Product_ID]]</f>
        <v>PRO1659</v>
      </c>
      <c r="B3721" s="1" t="str">
        <f>Table2[[#This Row],[Customer_ID]]</f>
        <v>CUST69516</v>
      </c>
      <c r="C3721" s="14" t="str">
        <f>Table2[[#This Row],[Date]]</f>
        <v>05/02/2023</v>
      </c>
      <c r="D3721" s="1" t="str">
        <f>TRIM(PROPER(Table2[[#This Row],[Product_Name]]))</f>
        <v>Smartwatch</v>
      </c>
      <c r="E3721" s="1" t="str">
        <f>TRIM(PROPER(Table2[[#This Row],[Country]]))</f>
        <v>China</v>
      </c>
      <c r="F3721" s="1" t="str">
        <f>TRIM(PROPER(Table2[[#This Row],[Category]]))</f>
        <v>Accessories</v>
      </c>
      <c r="G3721" s="1" t="str">
        <f>TRIM(PROPER(Table2[[#This Row],[Brand]]))</f>
        <v>Hp</v>
      </c>
      <c r="H3721" s="1">
        <f>Table2[[#This Row],[Supplier_ID]]</f>
        <v>1067</v>
      </c>
      <c r="I3721" s="1">
        <f>Table2[[#This Row],[Market_Price]]</f>
        <v>1925.56</v>
      </c>
      <c r="J3721" s="1">
        <f>Table2[[#This Row],[Selling_Price]]</f>
        <v>2920.47</v>
      </c>
      <c r="K3721" s="1">
        <f>Table2[[#This Row],[Quantity]]</f>
        <v>92</v>
      </c>
      <c r="L3721" s="1" t="str">
        <f>IF(ISBLANK(Table2[[#This Row],[Status]]), "No Data Entered", IFERROR(Table2[[#This Row],[Status]], "No Data Entered"))</f>
        <v>Ongoing</v>
      </c>
    </row>
    <row r="3722" spans="1:12" x14ac:dyDescent="0.3">
      <c r="A3722" s="1" t="str">
        <f>Table2[[#This Row],[Product_ID]]</f>
        <v>PRO1220</v>
      </c>
      <c r="B3722" s="1" t="str">
        <f>Table2[[#This Row],[Customer_ID]]</f>
        <v>CUST69619</v>
      </c>
      <c r="C3722" s="14" t="str">
        <f>Table2[[#This Row],[Date]]</f>
        <v>04/12/2024</v>
      </c>
      <c r="D3722" s="1" t="str">
        <f>TRIM(PROPER(Table2[[#This Row],[Product_Name]]))</f>
        <v>Mouse</v>
      </c>
      <c r="E3722" s="1" t="str">
        <f>TRIM(PROPER(Table2[[#This Row],[Country]]))</f>
        <v>Canada</v>
      </c>
      <c r="F3722" s="1" t="str">
        <f>TRIM(PROPER(Table2[[#This Row],[Category]]))</f>
        <v>Office Supplies</v>
      </c>
      <c r="G3722" s="1" t="str">
        <f>TRIM(PROPER(Table2[[#This Row],[Brand]]))</f>
        <v>Hp</v>
      </c>
      <c r="H3722" s="1">
        <f>Table2[[#This Row],[Supplier_ID]]</f>
        <v>1058</v>
      </c>
      <c r="I3722" s="1">
        <f>Table2[[#This Row],[Market_Price]]</f>
        <v>1207.22</v>
      </c>
      <c r="J3722" s="1">
        <f>Table2[[#This Row],[Selling_Price]]</f>
        <v>2243.33</v>
      </c>
      <c r="K3722" s="1">
        <f>Table2[[#This Row],[Quantity]]</f>
        <v>292</v>
      </c>
      <c r="L3722" s="1" t="str">
        <f>IF(ISBLANK(Table2[[#This Row],[Status]]), "No Data Entered", IFERROR(Table2[[#This Row],[Status]], "No Data Entered"))</f>
        <v>Ongoing</v>
      </c>
    </row>
    <row r="3723" spans="1:12" x14ac:dyDescent="0.3">
      <c r="A3723" s="1" t="str">
        <f>Table2[[#This Row],[Product_ID]]</f>
        <v>PRO8883</v>
      </c>
      <c r="B3723" s="1" t="str">
        <f>Table2[[#This Row],[Customer_ID]]</f>
        <v>CUST69721</v>
      </c>
      <c r="C3723" s="14" t="str">
        <f>Table2[[#This Row],[Date]]</f>
        <v>12/05/2022</v>
      </c>
      <c r="D3723" s="1" t="str">
        <f>TRIM(PROPER(Table2[[#This Row],[Product_Name]]))</f>
        <v>Smartphone</v>
      </c>
      <c r="E3723" s="1" t="str">
        <f>TRIM(PROPER(Table2[[#This Row],[Country]]))</f>
        <v>Japan</v>
      </c>
      <c r="F3723" s="1" t="str">
        <f>TRIM(PROPER(Table2[[#This Row],[Category]]))</f>
        <v>Electronics</v>
      </c>
      <c r="G3723" s="1" t="str">
        <f>TRIM(PROPER(Table2[[#This Row],[Brand]]))</f>
        <v>Logitech</v>
      </c>
      <c r="H3723" s="1">
        <f>Table2[[#This Row],[Supplier_ID]]</f>
        <v>1039</v>
      </c>
      <c r="I3723" s="1">
        <f>Table2[[#This Row],[Market_Price]]</f>
        <v>1922.21</v>
      </c>
      <c r="J3723" s="1">
        <f>Table2[[#This Row],[Selling_Price]]</f>
        <v>3178.57</v>
      </c>
      <c r="K3723" s="1">
        <f>Table2[[#This Row],[Quantity]]</f>
        <v>268</v>
      </c>
      <c r="L3723" s="1" t="str">
        <f>IF(ISBLANK(Table2[[#This Row],[Status]]), "No Data Entered", IFERROR(Table2[[#This Row],[Status]], "No Data Entered"))</f>
        <v>Ongoing</v>
      </c>
    </row>
    <row r="3724" spans="1:12" x14ac:dyDescent="0.3">
      <c r="A3724" s="1" t="str">
        <f>Table2[[#This Row],[Product_ID]]</f>
        <v>PRO7411</v>
      </c>
      <c r="B3724" s="1" t="str">
        <f>Table2[[#This Row],[Customer_ID]]</f>
        <v>CUST69738</v>
      </c>
      <c r="C3724" s="14" t="str">
        <f>Table2[[#This Row],[Date]]</f>
        <v>10/09/2020</v>
      </c>
      <c r="D3724" s="1" t="str">
        <f>TRIM(PROPER(Table2[[#This Row],[Product_Name]]))</f>
        <v>Smartwatch</v>
      </c>
      <c r="E3724" s="1" t="str">
        <f>TRIM(PROPER(Table2[[#This Row],[Country]]))</f>
        <v>France</v>
      </c>
      <c r="F3724" s="1" t="str">
        <f>TRIM(PROPER(Table2[[#This Row],[Category]]))</f>
        <v>Office Supplies</v>
      </c>
      <c r="G3724" s="1" t="str">
        <f>TRIM(PROPER(Table2[[#This Row],[Brand]]))</f>
        <v>Hp</v>
      </c>
      <c r="H3724" s="1">
        <f>Table2[[#This Row],[Supplier_ID]]</f>
        <v>1041</v>
      </c>
      <c r="I3724" s="1">
        <f>Table2[[#This Row],[Market_Price]]</f>
        <v>1123.18</v>
      </c>
      <c r="J3724" s="1">
        <f>Table2[[#This Row],[Selling_Price]]</f>
        <v>1412.27</v>
      </c>
      <c r="K3724" s="1">
        <f>Table2[[#This Row],[Quantity]]</f>
        <v>137</v>
      </c>
      <c r="L3724" s="1" t="str">
        <f>IF(ISBLANK(Table2[[#This Row],[Status]]), "No Data Entered", IFERROR(Table2[[#This Row],[Status]], "No Data Entered"))</f>
        <v>Ongoing</v>
      </c>
    </row>
    <row r="3725" spans="1:12" x14ac:dyDescent="0.3">
      <c r="A3725" s="1" t="str">
        <f>Table2[[#This Row],[Product_ID]]</f>
        <v>PRO3668</v>
      </c>
      <c r="B3725" s="1" t="str">
        <f>Table2[[#This Row],[Customer_ID]]</f>
        <v>CUST69774</v>
      </c>
      <c r="C3725" s="14" t="str">
        <f>Table2[[#This Row],[Date]]</f>
        <v>17/06/2023</v>
      </c>
      <c r="D3725" s="1" t="str">
        <f>TRIM(PROPER(Table2[[#This Row],[Product_Name]]))</f>
        <v>Headphones</v>
      </c>
      <c r="E3725" s="1" t="str">
        <f>TRIM(PROPER(Table2[[#This Row],[Country]]))</f>
        <v>Japan</v>
      </c>
      <c r="F3725" s="1" t="str">
        <f>TRIM(PROPER(Table2[[#This Row],[Category]]))</f>
        <v>Office Supplies</v>
      </c>
      <c r="G3725" s="1" t="str">
        <f>TRIM(PROPER(Table2[[#This Row],[Brand]]))</f>
        <v>Apple</v>
      </c>
      <c r="H3725" s="1">
        <f>Table2[[#This Row],[Supplier_ID]]</f>
        <v>1004</v>
      </c>
      <c r="I3725" s="1">
        <f>Table2[[#This Row],[Market_Price]]</f>
        <v>1290.74</v>
      </c>
      <c r="J3725" s="1">
        <f>Table2[[#This Row],[Selling_Price]]</f>
        <v>2497.4699999999998</v>
      </c>
      <c r="K3725" s="1">
        <f>Table2[[#This Row],[Quantity]]</f>
        <v>436</v>
      </c>
      <c r="L3725" s="1" t="str">
        <f>IF(ISBLANK(Table2[[#This Row],[Status]]), "No Data Entered", IFERROR(Table2[[#This Row],[Status]], "No Data Entered"))</f>
        <v>Ongoing</v>
      </c>
    </row>
    <row r="3726" spans="1:12" x14ac:dyDescent="0.3">
      <c r="A3726" s="1" t="str">
        <f>Table2[[#This Row],[Product_ID]]</f>
        <v>PRO6963</v>
      </c>
      <c r="B3726" s="1" t="str">
        <f>Table2[[#This Row],[Customer_ID]]</f>
        <v>CUST69913</v>
      </c>
      <c r="C3726" s="14" t="str">
        <f>Table2[[#This Row],[Date]]</f>
        <v>03/09/2021</v>
      </c>
      <c r="D3726" s="1" t="str">
        <f>TRIM(PROPER(Table2[[#This Row],[Product_Name]]))</f>
        <v>Mouse</v>
      </c>
      <c r="E3726" s="1" t="str">
        <f>TRIM(PROPER(Table2[[#This Row],[Country]]))</f>
        <v>France</v>
      </c>
      <c r="F3726" s="1" t="str">
        <f>TRIM(PROPER(Table2[[#This Row],[Category]]))</f>
        <v>Wearables</v>
      </c>
      <c r="G3726" s="1" t="str">
        <f>TRIM(PROPER(Table2[[#This Row],[Brand]]))</f>
        <v>Apple</v>
      </c>
      <c r="H3726" s="1">
        <f>Table2[[#This Row],[Supplier_ID]]</f>
        <v>1095</v>
      </c>
      <c r="I3726" s="1">
        <f>Table2[[#This Row],[Market_Price]]</f>
        <v>1522.64</v>
      </c>
      <c r="J3726" s="1">
        <f>Table2[[#This Row],[Selling_Price]]</f>
        <v>2588.42</v>
      </c>
      <c r="K3726" s="1">
        <f>Table2[[#This Row],[Quantity]]</f>
        <v>332</v>
      </c>
      <c r="L3726" s="1" t="str">
        <f>IF(ISBLANK(Table2[[#This Row],[Status]]), "No Data Entered", IFERROR(Table2[[#This Row],[Status]], "No Data Entered"))</f>
        <v>Ongoing</v>
      </c>
    </row>
    <row r="3727" spans="1:12" x14ac:dyDescent="0.3">
      <c r="A3727" s="1" t="str">
        <f>Table2[[#This Row],[Product_ID]]</f>
        <v>PRO9228</v>
      </c>
      <c r="B3727" s="1" t="str">
        <f>Table2[[#This Row],[Customer_ID]]</f>
        <v>CUST69954</v>
      </c>
      <c r="C3727" s="14" t="str">
        <f>Table2[[#This Row],[Date]]</f>
        <v>07/04/2021</v>
      </c>
      <c r="D3727" s="1" t="str">
        <f>TRIM(PROPER(Table2[[#This Row],[Product_Name]]))</f>
        <v>Smartwatch</v>
      </c>
      <c r="E3727" s="1" t="str">
        <f>TRIM(PROPER(Table2[[#This Row],[Country]]))</f>
        <v>Canada</v>
      </c>
      <c r="F3727" s="1" t="str">
        <f>TRIM(PROPER(Table2[[#This Row],[Category]]))</f>
        <v>Office Supplies</v>
      </c>
      <c r="G3727" s="1" t="str">
        <f>TRIM(PROPER(Table2[[#This Row],[Brand]]))</f>
        <v>Hp</v>
      </c>
      <c r="H3727" s="1">
        <f>Table2[[#This Row],[Supplier_ID]]</f>
        <v>1053</v>
      </c>
      <c r="I3727" s="1">
        <f>Table2[[#This Row],[Market_Price]]</f>
        <v>326.11</v>
      </c>
      <c r="J3727" s="1">
        <f>Table2[[#This Row],[Selling_Price]]</f>
        <v>623.55999999999995</v>
      </c>
      <c r="K3727" s="1">
        <f>Table2[[#This Row],[Quantity]]</f>
        <v>397</v>
      </c>
      <c r="L3727" s="1" t="str">
        <f>IF(ISBLANK(Table2[[#This Row],[Status]]), "No Data Entered", IFERROR(Table2[[#This Row],[Status]], "No Data Entered"))</f>
        <v>Ongoing</v>
      </c>
    </row>
    <row r="3728" spans="1:12" x14ac:dyDescent="0.3">
      <c r="A3728" s="1" t="str">
        <f>Table2[[#This Row],[Product_ID]]</f>
        <v>PRO7965</v>
      </c>
      <c r="B3728" s="1" t="str">
        <f>Table2[[#This Row],[Customer_ID]]</f>
        <v>CUST69965</v>
      </c>
      <c r="C3728" s="14" t="str">
        <f>Table2[[#This Row],[Date]]</f>
        <v>06/11/2020</v>
      </c>
      <c r="D3728" s="1" t="str">
        <f>TRIM(PROPER(Table2[[#This Row],[Product_Name]]))</f>
        <v>Laptop</v>
      </c>
      <c r="E3728" s="1" t="str">
        <f>TRIM(PROPER(Table2[[#This Row],[Country]]))</f>
        <v>Germany</v>
      </c>
      <c r="F3728" s="1" t="str">
        <f>TRIM(PROPER(Table2[[#This Row],[Category]]))</f>
        <v>Accessories</v>
      </c>
      <c r="G3728" s="1" t="str">
        <f>TRIM(PROPER(Table2[[#This Row],[Brand]]))</f>
        <v>Dell</v>
      </c>
      <c r="H3728" s="1">
        <f>Table2[[#This Row],[Supplier_ID]]</f>
        <v>1030</v>
      </c>
      <c r="I3728" s="1">
        <f>Table2[[#This Row],[Market_Price]]</f>
        <v>517.85</v>
      </c>
      <c r="J3728" s="1">
        <f>Table2[[#This Row],[Selling_Price]]</f>
        <v>884.88</v>
      </c>
      <c r="K3728" s="1">
        <f>Table2[[#This Row],[Quantity]]</f>
        <v>423</v>
      </c>
      <c r="L3728" s="1" t="str">
        <f>IF(ISBLANK(Table2[[#This Row],[Status]]), "No Data Entered", IFERROR(Table2[[#This Row],[Status]], "No Data Entered"))</f>
        <v>Ongoing</v>
      </c>
    </row>
    <row r="3729" spans="1:12" x14ac:dyDescent="0.3">
      <c r="A3729" s="1" t="str">
        <f>Table2[[#This Row],[Product_ID]]</f>
        <v>PRO4030</v>
      </c>
      <c r="B3729" s="1" t="str">
        <f>Table2[[#This Row],[Customer_ID]]</f>
        <v>CUST69988</v>
      </c>
      <c r="C3729" s="14" t="str">
        <f>Table2[[#This Row],[Date]]</f>
        <v>24/08/2024</v>
      </c>
      <c r="D3729" s="1" t="str">
        <f>TRIM(PROPER(Table2[[#This Row],[Product_Name]]))</f>
        <v>Mouse</v>
      </c>
      <c r="E3729" s="1" t="str">
        <f>TRIM(PROPER(Table2[[#This Row],[Country]]))</f>
        <v>France</v>
      </c>
      <c r="F3729" s="1" t="str">
        <f>TRIM(PROPER(Table2[[#This Row],[Category]]))</f>
        <v>Office Supplies</v>
      </c>
      <c r="G3729" s="1" t="str">
        <f>TRIM(PROPER(Table2[[#This Row],[Brand]]))</f>
        <v>Logitech</v>
      </c>
      <c r="H3729" s="1">
        <f>Table2[[#This Row],[Supplier_ID]]</f>
        <v>1083</v>
      </c>
      <c r="I3729" s="1">
        <f>Table2[[#This Row],[Market_Price]]</f>
        <v>875.9</v>
      </c>
      <c r="J3729" s="1">
        <f>Table2[[#This Row],[Selling_Price]]</f>
        <v>1483.08</v>
      </c>
      <c r="K3729" s="1">
        <f>Table2[[#This Row],[Quantity]]</f>
        <v>375</v>
      </c>
      <c r="L3729" s="1" t="str">
        <f>IF(ISBLANK(Table2[[#This Row],[Status]]), "No Data Entered", IFERROR(Table2[[#This Row],[Status]], "No Data Entered"))</f>
        <v>Ongoing</v>
      </c>
    </row>
    <row r="3730" spans="1:12" x14ac:dyDescent="0.3">
      <c r="A3730" s="1" t="str">
        <f>Table2[[#This Row],[Product_ID]]</f>
        <v>PRO5872</v>
      </c>
      <c r="B3730" s="1" t="str">
        <f>Table2[[#This Row],[Customer_ID]]</f>
        <v>CUST70018</v>
      </c>
      <c r="C3730" s="14" t="str">
        <f>Table2[[#This Row],[Date]]</f>
        <v>25/02/2024</v>
      </c>
      <c r="D3730" s="1" t="str">
        <f>TRIM(PROPER(Table2[[#This Row],[Product_Name]]))</f>
        <v>Tablet</v>
      </c>
      <c r="E3730" s="1" t="str">
        <f>TRIM(PROPER(Table2[[#This Row],[Country]]))</f>
        <v>Canada</v>
      </c>
      <c r="F3730" s="1" t="str">
        <f>TRIM(PROPER(Table2[[#This Row],[Category]]))</f>
        <v>Electronics</v>
      </c>
      <c r="G3730" s="1" t="str">
        <f>TRIM(PROPER(Table2[[#This Row],[Brand]]))</f>
        <v>Logitech</v>
      </c>
      <c r="H3730" s="1">
        <f>Table2[[#This Row],[Supplier_ID]]</f>
        <v>1094</v>
      </c>
      <c r="I3730" s="1">
        <f>Table2[[#This Row],[Market_Price]]</f>
        <v>944.92</v>
      </c>
      <c r="J3730" s="1">
        <f>Table2[[#This Row],[Selling_Price]]</f>
        <v>1080.29</v>
      </c>
      <c r="K3730" s="1">
        <f>Table2[[#This Row],[Quantity]]</f>
        <v>320</v>
      </c>
      <c r="L3730" s="1" t="str">
        <f>IF(ISBLANK(Table2[[#This Row],[Status]]), "No Data Entered", IFERROR(Table2[[#This Row],[Status]], "No Data Entered"))</f>
        <v>Ongoing</v>
      </c>
    </row>
    <row r="3731" spans="1:12" x14ac:dyDescent="0.3">
      <c r="A3731" s="1" t="str">
        <f>Table2[[#This Row],[Product_ID]]</f>
        <v>PRO3316</v>
      </c>
      <c r="B3731" s="1" t="str">
        <f>Table2[[#This Row],[Customer_ID]]</f>
        <v>CUST70037</v>
      </c>
      <c r="C3731" s="14" t="str">
        <f>Table2[[#This Row],[Date]]</f>
        <v>05/10/2021</v>
      </c>
      <c r="D3731" s="1" t="str">
        <f>TRIM(PROPER(Table2[[#This Row],[Product_Name]]))</f>
        <v>Tablet</v>
      </c>
      <c r="E3731" s="1" t="str">
        <f>TRIM(PROPER(Table2[[#This Row],[Country]]))</f>
        <v>Germany</v>
      </c>
      <c r="F3731" s="1" t="str">
        <f>TRIM(PROPER(Table2[[#This Row],[Category]]))</f>
        <v>Office Supplies</v>
      </c>
      <c r="G3731" s="1" t="str">
        <f>TRIM(PROPER(Table2[[#This Row],[Brand]]))</f>
        <v>Apple</v>
      </c>
      <c r="H3731" s="1">
        <f>Table2[[#This Row],[Supplier_ID]]</f>
        <v>1100</v>
      </c>
      <c r="I3731" s="1">
        <f>Table2[[#This Row],[Market_Price]]</f>
        <v>454.61</v>
      </c>
      <c r="J3731" s="1">
        <f>Table2[[#This Row],[Selling_Price]]</f>
        <v>904.56</v>
      </c>
      <c r="K3731" s="1">
        <f>Table2[[#This Row],[Quantity]]</f>
        <v>118</v>
      </c>
      <c r="L3731" s="1" t="str">
        <f>IF(ISBLANK(Table2[[#This Row],[Status]]), "No Data Entered", IFERROR(Table2[[#This Row],[Status]], "No Data Entered"))</f>
        <v>Ongoing</v>
      </c>
    </row>
    <row r="3732" spans="1:12" x14ac:dyDescent="0.3">
      <c r="A3732" s="1" t="str">
        <f>Table2[[#This Row],[Product_ID]]</f>
        <v>PRO1448</v>
      </c>
      <c r="B3732" s="1" t="str">
        <f>Table2[[#This Row],[Customer_ID]]</f>
        <v>CUST70161</v>
      </c>
      <c r="C3732" s="14" t="str">
        <f>Table2[[#This Row],[Date]]</f>
        <v>25/07/2022</v>
      </c>
      <c r="D3732" s="1" t="str">
        <f>TRIM(PROPER(Table2[[#This Row],[Product_Name]]))</f>
        <v>Tablet</v>
      </c>
      <c r="E3732" s="1" t="str">
        <f>TRIM(PROPER(Table2[[#This Row],[Country]]))</f>
        <v>Australia</v>
      </c>
      <c r="F3732" s="1" t="str">
        <f>TRIM(PROPER(Table2[[#This Row],[Category]]))</f>
        <v>Computers</v>
      </c>
      <c r="G3732" s="1" t="str">
        <f>TRIM(PROPER(Table2[[#This Row],[Brand]]))</f>
        <v>Asus</v>
      </c>
      <c r="H3732" s="1">
        <f>Table2[[#This Row],[Supplier_ID]]</f>
        <v>1035</v>
      </c>
      <c r="I3732" s="1">
        <f>Table2[[#This Row],[Market_Price]]</f>
        <v>1494.78</v>
      </c>
      <c r="J3732" s="1">
        <f>Table2[[#This Row],[Selling_Price]]</f>
        <v>2346.36</v>
      </c>
      <c r="K3732" s="1">
        <f>Table2[[#This Row],[Quantity]]</f>
        <v>5</v>
      </c>
      <c r="L3732" s="1" t="str">
        <f>IF(ISBLANK(Table2[[#This Row],[Status]]), "No Data Entered", IFERROR(Table2[[#This Row],[Status]], "No Data Entered"))</f>
        <v>Ongoing</v>
      </c>
    </row>
    <row r="3733" spans="1:12" x14ac:dyDescent="0.3">
      <c r="A3733" s="1" t="str">
        <f>Table2[[#This Row],[Product_ID]]</f>
        <v>PRO9592</v>
      </c>
      <c r="B3733" s="1" t="str">
        <f>Table2[[#This Row],[Customer_ID]]</f>
        <v>CUST70187</v>
      </c>
      <c r="C3733" s="14" t="str">
        <f>Table2[[#This Row],[Date]]</f>
        <v>07/02/2024</v>
      </c>
      <c r="D3733" s="1" t="str">
        <f>TRIM(PROPER(Table2[[#This Row],[Product_Name]]))</f>
        <v>Monitor</v>
      </c>
      <c r="E3733" s="1" t="str">
        <f>TRIM(PROPER(Table2[[#This Row],[Country]]))</f>
        <v>France</v>
      </c>
      <c r="F3733" s="1" t="str">
        <f>TRIM(PROPER(Table2[[#This Row],[Category]]))</f>
        <v>Office Supplies</v>
      </c>
      <c r="G3733" s="1" t="str">
        <f>TRIM(PROPER(Table2[[#This Row],[Brand]]))</f>
        <v>Hp</v>
      </c>
      <c r="H3733" s="1">
        <f>Table2[[#This Row],[Supplier_ID]]</f>
        <v>1015</v>
      </c>
      <c r="I3733" s="1">
        <f>Table2[[#This Row],[Market_Price]]</f>
        <v>1900.12</v>
      </c>
      <c r="J3733" s="1">
        <f>Table2[[#This Row],[Selling_Price]]</f>
        <v>3051.48</v>
      </c>
      <c r="K3733" s="1">
        <f>Table2[[#This Row],[Quantity]]</f>
        <v>291</v>
      </c>
      <c r="L3733" s="1" t="str">
        <f>IF(ISBLANK(Table2[[#This Row],[Status]]), "No Data Entered", IFERROR(Table2[[#This Row],[Status]], "No Data Entered"))</f>
        <v>Ongoing</v>
      </c>
    </row>
    <row r="3734" spans="1:12" x14ac:dyDescent="0.3">
      <c r="A3734" s="1" t="str">
        <f>Table2[[#This Row],[Product_ID]]</f>
        <v>PRO6499</v>
      </c>
      <c r="B3734" s="1" t="str">
        <f>Table2[[#This Row],[Customer_ID]]</f>
        <v>CUST70346</v>
      </c>
      <c r="C3734" s="14" t="str">
        <f>Table2[[#This Row],[Date]]</f>
        <v>18/06/2022</v>
      </c>
      <c r="D3734" s="1" t="str">
        <f>TRIM(PROPER(Table2[[#This Row],[Product_Name]]))</f>
        <v>Printer</v>
      </c>
      <c r="E3734" s="1" t="str">
        <f>TRIM(PROPER(Table2[[#This Row],[Country]]))</f>
        <v>Japan</v>
      </c>
      <c r="F3734" s="1" t="str">
        <f>TRIM(PROPER(Table2[[#This Row],[Category]]))</f>
        <v>Wearables</v>
      </c>
      <c r="G3734" s="1" t="str">
        <f>TRIM(PROPER(Table2[[#This Row],[Brand]]))</f>
        <v>Microsoft</v>
      </c>
      <c r="H3734" s="1">
        <f>Table2[[#This Row],[Supplier_ID]]</f>
        <v>1039</v>
      </c>
      <c r="I3734" s="1">
        <f>Table2[[#This Row],[Market_Price]]</f>
        <v>851.45</v>
      </c>
      <c r="J3734" s="1">
        <f>Table2[[#This Row],[Selling_Price]]</f>
        <v>1083.3499999999999</v>
      </c>
      <c r="K3734" s="1">
        <f>Table2[[#This Row],[Quantity]]</f>
        <v>477</v>
      </c>
      <c r="L3734" s="1" t="str">
        <f>IF(ISBLANK(Table2[[#This Row],[Status]]), "No Data Entered", IFERROR(Table2[[#This Row],[Status]], "No Data Entered"))</f>
        <v>Ongoing</v>
      </c>
    </row>
    <row r="3735" spans="1:12" x14ac:dyDescent="0.3">
      <c r="A3735" s="1" t="str">
        <f>Table2[[#This Row],[Product_ID]]</f>
        <v>PRO8971</v>
      </c>
      <c r="B3735" s="1" t="str">
        <f>Table2[[#This Row],[Customer_ID]]</f>
        <v>CUST70383</v>
      </c>
      <c r="C3735" s="14" t="str">
        <f>Table2[[#This Row],[Date]]</f>
        <v>06/02/2025</v>
      </c>
      <c r="D3735" s="1" t="str">
        <f>TRIM(PROPER(Table2[[#This Row],[Product_Name]]))</f>
        <v>Laptop</v>
      </c>
      <c r="E3735" s="1" t="str">
        <f>TRIM(PROPER(Table2[[#This Row],[Country]]))</f>
        <v>China</v>
      </c>
      <c r="F3735" s="1" t="str">
        <f>TRIM(PROPER(Table2[[#This Row],[Category]]))</f>
        <v>Computers</v>
      </c>
      <c r="G3735" s="1" t="str">
        <f>TRIM(PROPER(Table2[[#This Row],[Brand]]))</f>
        <v>Logitech</v>
      </c>
      <c r="H3735" s="1">
        <f>Table2[[#This Row],[Supplier_ID]]</f>
        <v>1027</v>
      </c>
      <c r="I3735" s="1">
        <f>Table2[[#This Row],[Market_Price]]</f>
        <v>1458.11</v>
      </c>
      <c r="J3735" s="1">
        <f>Table2[[#This Row],[Selling_Price]]</f>
        <v>1755.1</v>
      </c>
      <c r="K3735" s="1">
        <f>Table2[[#This Row],[Quantity]]</f>
        <v>171</v>
      </c>
      <c r="L3735" s="1" t="str">
        <f>IF(ISBLANK(Table2[[#This Row],[Status]]), "No Data Entered", IFERROR(Table2[[#This Row],[Status]], "No Data Entered"))</f>
        <v>Ongoing</v>
      </c>
    </row>
    <row r="3736" spans="1:12" x14ac:dyDescent="0.3">
      <c r="A3736" s="1" t="str">
        <f>Table2[[#This Row],[Product_ID]]</f>
        <v>PRO9448</v>
      </c>
      <c r="B3736" s="1" t="str">
        <f>Table2[[#This Row],[Customer_ID]]</f>
        <v>CUST70555</v>
      </c>
      <c r="C3736" s="14" t="str">
        <f>Table2[[#This Row],[Date]]</f>
        <v>19/05/2025</v>
      </c>
      <c r="D3736" s="1" t="str">
        <f>TRIM(PROPER(Table2[[#This Row],[Product_Name]]))</f>
        <v>Camera</v>
      </c>
      <c r="E3736" s="1" t="str">
        <f>TRIM(PROPER(Table2[[#This Row],[Country]]))</f>
        <v>France</v>
      </c>
      <c r="F3736" s="1" t="str">
        <f>TRIM(PROPER(Table2[[#This Row],[Category]]))</f>
        <v>Office Supplies</v>
      </c>
      <c r="G3736" s="1" t="str">
        <f>TRIM(PROPER(Table2[[#This Row],[Brand]]))</f>
        <v>Dell</v>
      </c>
      <c r="H3736" s="1">
        <f>Table2[[#This Row],[Supplier_ID]]</f>
        <v>1059</v>
      </c>
      <c r="I3736" s="1">
        <f>Table2[[#This Row],[Market_Price]]</f>
        <v>1588.42</v>
      </c>
      <c r="J3736" s="1">
        <f>Table2[[#This Row],[Selling_Price]]</f>
        <v>1981.4</v>
      </c>
      <c r="K3736" s="1">
        <f>Table2[[#This Row],[Quantity]]</f>
        <v>17</v>
      </c>
      <c r="L3736" s="1" t="str">
        <f>IF(ISBLANK(Table2[[#This Row],[Status]]), "No Data Entered", IFERROR(Table2[[#This Row],[Status]], "No Data Entered"))</f>
        <v>Ongoing</v>
      </c>
    </row>
    <row r="3737" spans="1:12" x14ac:dyDescent="0.3">
      <c r="A3737" s="1" t="str">
        <f>Table2[[#This Row],[Product_ID]]</f>
        <v>PRO5954</v>
      </c>
      <c r="B3737" s="1" t="str">
        <f>Table2[[#This Row],[Customer_ID]]</f>
        <v>CUST70578</v>
      </c>
      <c r="C3737" s="14" t="str">
        <f>Table2[[#This Row],[Date]]</f>
        <v>06/07/2021</v>
      </c>
      <c r="D3737" s="1" t="str">
        <f>TRIM(PROPER(Table2[[#This Row],[Product_Name]]))</f>
        <v>Mouse</v>
      </c>
      <c r="E3737" s="1" t="str">
        <f>TRIM(PROPER(Table2[[#This Row],[Country]]))</f>
        <v>Usa</v>
      </c>
      <c r="F3737" s="1" t="str">
        <f>TRIM(PROPER(Table2[[#This Row],[Category]]))</f>
        <v>Accessories</v>
      </c>
      <c r="G3737" s="1" t="str">
        <f>TRIM(PROPER(Table2[[#This Row],[Brand]]))</f>
        <v>Sony</v>
      </c>
      <c r="H3737" s="1">
        <f>Table2[[#This Row],[Supplier_ID]]</f>
        <v>1078</v>
      </c>
      <c r="I3737" s="1">
        <f>Table2[[#This Row],[Market_Price]]</f>
        <v>951.18</v>
      </c>
      <c r="J3737" s="1">
        <f>Table2[[#This Row],[Selling_Price]]</f>
        <v>1204.19</v>
      </c>
      <c r="K3737" s="1">
        <f>Table2[[#This Row],[Quantity]]</f>
        <v>82</v>
      </c>
      <c r="L3737" s="1" t="str">
        <f>IF(ISBLANK(Table2[[#This Row],[Status]]), "No Data Entered", IFERROR(Table2[[#This Row],[Status]], "No Data Entered"))</f>
        <v>Ongoing</v>
      </c>
    </row>
    <row r="3738" spans="1:12" x14ac:dyDescent="0.3">
      <c r="A3738" s="1" t="str">
        <f>Table2[[#This Row],[Product_ID]]</f>
        <v>PRO9176</v>
      </c>
      <c r="B3738" s="1" t="str">
        <f>Table2[[#This Row],[Customer_ID]]</f>
        <v>CUST70583</v>
      </c>
      <c r="C3738" s="14" t="str">
        <f>Table2[[#This Row],[Date]]</f>
        <v>07/08/2020</v>
      </c>
      <c r="D3738" s="1" t="str">
        <f>TRIM(PROPER(Table2[[#This Row],[Product_Name]]))</f>
        <v>Monitor</v>
      </c>
      <c r="E3738" s="1" t="str">
        <f>TRIM(PROPER(Table2[[#This Row],[Country]]))</f>
        <v>China</v>
      </c>
      <c r="F3738" s="1" t="str">
        <f>TRIM(PROPER(Table2[[#This Row],[Category]]))</f>
        <v>Office Supplies</v>
      </c>
      <c r="G3738" s="1" t="str">
        <f>TRIM(PROPER(Table2[[#This Row],[Brand]]))</f>
        <v>Apple</v>
      </c>
      <c r="H3738" s="1">
        <f>Table2[[#This Row],[Supplier_ID]]</f>
        <v>1091</v>
      </c>
      <c r="I3738" s="1">
        <f>Table2[[#This Row],[Market_Price]]</f>
        <v>247.85</v>
      </c>
      <c r="J3738" s="1">
        <f>Table2[[#This Row],[Selling_Price]]</f>
        <v>341.71</v>
      </c>
      <c r="K3738" s="1">
        <f>Table2[[#This Row],[Quantity]]</f>
        <v>91</v>
      </c>
      <c r="L3738" s="1" t="str">
        <f>IF(ISBLANK(Table2[[#This Row],[Status]]), "No Data Entered", IFERROR(Table2[[#This Row],[Status]], "No Data Entered"))</f>
        <v>Ongoing</v>
      </c>
    </row>
    <row r="3739" spans="1:12" x14ac:dyDescent="0.3">
      <c r="A3739" s="1" t="str">
        <f>Table2[[#This Row],[Product_ID]]</f>
        <v>PRO5544</v>
      </c>
      <c r="B3739" s="1" t="str">
        <f>Table2[[#This Row],[Customer_ID]]</f>
        <v>CUST70609</v>
      </c>
      <c r="C3739" s="14" t="str">
        <f>Table2[[#This Row],[Date]]</f>
        <v>03/06/2023</v>
      </c>
      <c r="D3739" s="1" t="str">
        <f>TRIM(PROPER(Table2[[#This Row],[Product_Name]]))</f>
        <v>Smartwatch</v>
      </c>
      <c r="E3739" s="1" t="str">
        <f>TRIM(PROPER(Table2[[#This Row],[Country]]))</f>
        <v>Japan</v>
      </c>
      <c r="F3739" s="1" t="str">
        <f>TRIM(PROPER(Table2[[#This Row],[Category]]))</f>
        <v>Electronics</v>
      </c>
      <c r="G3739" s="1" t="str">
        <f>TRIM(PROPER(Table2[[#This Row],[Brand]]))</f>
        <v>Hp</v>
      </c>
      <c r="H3739" s="1">
        <f>Table2[[#This Row],[Supplier_ID]]</f>
        <v>1061</v>
      </c>
      <c r="I3739" s="1">
        <f>Table2[[#This Row],[Market_Price]]</f>
        <v>1359.88</v>
      </c>
      <c r="J3739" s="1">
        <f>Table2[[#This Row],[Selling_Price]]</f>
        <v>1548.94</v>
      </c>
      <c r="K3739" s="1">
        <f>Table2[[#This Row],[Quantity]]</f>
        <v>299</v>
      </c>
      <c r="L3739" s="1" t="str">
        <f>IF(ISBLANK(Table2[[#This Row],[Status]]), "No Data Entered", IFERROR(Table2[[#This Row],[Status]], "No Data Entered"))</f>
        <v>Ongoing</v>
      </c>
    </row>
    <row r="3740" spans="1:12" x14ac:dyDescent="0.3">
      <c r="A3740" s="1" t="str">
        <f>Table2[[#This Row],[Product_ID]]</f>
        <v>PRO8104</v>
      </c>
      <c r="B3740" s="1" t="str">
        <f>Table2[[#This Row],[Customer_ID]]</f>
        <v>CUST70648</v>
      </c>
      <c r="C3740" s="14" t="str">
        <f>Table2[[#This Row],[Date]]</f>
        <v>30/09/2022</v>
      </c>
      <c r="D3740" s="1" t="str">
        <f>TRIM(PROPER(Table2[[#This Row],[Product_Name]]))</f>
        <v>Laptop</v>
      </c>
      <c r="E3740" s="1" t="str">
        <f>TRIM(PROPER(Table2[[#This Row],[Country]]))</f>
        <v>Germany</v>
      </c>
      <c r="F3740" s="1" t="str">
        <f>TRIM(PROPER(Table2[[#This Row],[Category]]))</f>
        <v>Computers</v>
      </c>
      <c r="G3740" s="1" t="str">
        <f>TRIM(PROPER(Table2[[#This Row],[Brand]]))</f>
        <v>Logitech</v>
      </c>
      <c r="H3740" s="1">
        <f>Table2[[#This Row],[Supplier_ID]]</f>
        <v>1057</v>
      </c>
      <c r="I3740" s="1">
        <f>Table2[[#This Row],[Market_Price]]</f>
        <v>1280.69</v>
      </c>
      <c r="J3740" s="1">
        <f>Table2[[#This Row],[Selling_Price]]</f>
        <v>1691.61</v>
      </c>
      <c r="K3740" s="1">
        <f>Table2[[#This Row],[Quantity]]</f>
        <v>357</v>
      </c>
      <c r="L3740" s="1" t="str">
        <f>IF(ISBLANK(Table2[[#This Row],[Status]]), "No Data Entered", IFERROR(Table2[[#This Row],[Status]], "No Data Entered"))</f>
        <v>Ongoing</v>
      </c>
    </row>
    <row r="3741" spans="1:12" x14ac:dyDescent="0.3">
      <c r="A3741" s="1" t="str">
        <f>Table2[[#This Row],[Product_ID]]</f>
        <v>PRO9420</v>
      </c>
      <c r="B3741" s="1" t="str">
        <f>Table2[[#This Row],[Customer_ID]]</f>
        <v>CUST70678</v>
      </c>
      <c r="C3741" s="14" t="str">
        <f>Table2[[#This Row],[Date]]</f>
        <v>10/01/2024</v>
      </c>
      <c r="D3741" s="1" t="str">
        <f>TRIM(PROPER(Table2[[#This Row],[Product_Name]]))</f>
        <v>Headphones</v>
      </c>
      <c r="E3741" s="1" t="str">
        <f>TRIM(PROPER(Table2[[#This Row],[Country]]))</f>
        <v>France</v>
      </c>
      <c r="F3741" s="1" t="str">
        <f>TRIM(PROPER(Table2[[#This Row],[Category]]))</f>
        <v>Wearables</v>
      </c>
      <c r="G3741" s="1" t="str">
        <f>TRIM(PROPER(Table2[[#This Row],[Brand]]))</f>
        <v>Lenovo</v>
      </c>
      <c r="H3741" s="1">
        <f>Table2[[#This Row],[Supplier_ID]]</f>
        <v>1043</v>
      </c>
      <c r="I3741" s="1">
        <f>Table2[[#This Row],[Market_Price]]</f>
        <v>1145.3399999999999</v>
      </c>
      <c r="J3741" s="1">
        <f>Table2[[#This Row],[Selling_Price]]</f>
        <v>1326.72</v>
      </c>
      <c r="K3741" s="1">
        <f>Table2[[#This Row],[Quantity]]</f>
        <v>178</v>
      </c>
      <c r="L3741" s="1" t="str">
        <f>IF(ISBLANK(Table2[[#This Row],[Status]]), "No Data Entered", IFERROR(Table2[[#This Row],[Status]], "No Data Entered"))</f>
        <v>Ongoing</v>
      </c>
    </row>
    <row r="3742" spans="1:12" x14ac:dyDescent="0.3">
      <c r="A3742" s="1" t="str">
        <f>Table2[[#This Row],[Product_ID]]</f>
        <v>PRO3396</v>
      </c>
      <c r="B3742" s="1" t="str">
        <f>Table2[[#This Row],[Customer_ID]]</f>
        <v>CUST70794</v>
      </c>
      <c r="C3742" s="14" t="str">
        <f>Table2[[#This Row],[Date]]</f>
        <v>18/05/2022</v>
      </c>
      <c r="D3742" s="1" t="str">
        <f>TRIM(PROPER(Table2[[#This Row],[Product_Name]]))</f>
        <v>Laptop</v>
      </c>
      <c r="E3742" s="1" t="str">
        <f>TRIM(PROPER(Table2[[#This Row],[Country]]))</f>
        <v>France</v>
      </c>
      <c r="F3742" s="1" t="str">
        <f>TRIM(PROPER(Table2[[#This Row],[Category]]))</f>
        <v>Electronics</v>
      </c>
      <c r="G3742" s="1" t="str">
        <f>TRIM(PROPER(Table2[[#This Row],[Brand]]))</f>
        <v>Logitech</v>
      </c>
      <c r="H3742" s="1">
        <f>Table2[[#This Row],[Supplier_ID]]</f>
        <v>1004</v>
      </c>
      <c r="I3742" s="1">
        <f>Table2[[#This Row],[Market_Price]]</f>
        <v>543.07000000000005</v>
      </c>
      <c r="J3742" s="1">
        <f>Table2[[#This Row],[Selling_Price]]</f>
        <v>1001.22</v>
      </c>
      <c r="K3742" s="1">
        <f>Table2[[#This Row],[Quantity]]</f>
        <v>462</v>
      </c>
      <c r="L3742" s="1" t="str">
        <f>IF(ISBLANK(Table2[[#This Row],[Status]]), "No Data Entered", IFERROR(Table2[[#This Row],[Status]], "No Data Entered"))</f>
        <v>Ongoing</v>
      </c>
    </row>
    <row r="3743" spans="1:12" x14ac:dyDescent="0.3">
      <c r="A3743" s="1" t="str">
        <f>Table2[[#This Row],[Product_ID]]</f>
        <v>PRO1451</v>
      </c>
      <c r="B3743" s="1" t="str">
        <f>Table2[[#This Row],[Customer_ID]]</f>
        <v>CUST70810</v>
      </c>
      <c r="C3743" s="14" t="str">
        <f>Table2[[#This Row],[Date]]</f>
        <v>29/02/2024</v>
      </c>
      <c r="D3743" s="1" t="str">
        <f>TRIM(PROPER(Table2[[#This Row],[Product_Name]]))</f>
        <v>Camera</v>
      </c>
      <c r="E3743" s="1" t="str">
        <f>TRIM(PROPER(Table2[[#This Row],[Country]]))</f>
        <v>Canada</v>
      </c>
      <c r="F3743" s="1" t="str">
        <f>TRIM(PROPER(Table2[[#This Row],[Category]]))</f>
        <v>Electronics</v>
      </c>
      <c r="G3743" s="1" t="str">
        <f>TRIM(PROPER(Table2[[#This Row],[Brand]]))</f>
        <v>Samsung</v>
      </c>
      <c r="H3743" s="1">
        <f>Table2[[#This Row],[Supplier_ID]]</f>
        <v>1035</v>
      </c>
      <c r="I3743" s="1">
        <f>Table2[[#This Row],[Market_Price]]</f>
        <v>523.67999999999995</v>
      </c>
      <c r="J3743" s="1">
        <f>Table2[[#This Row],[Selling_Price]]</f>
        <v>692.87</v>
      </c>
      <c r="K3743" s="1">
        <f>Table2[[#This Row],[Quantity]]</f>
        <v>389</v>
      </c>
      <c r="L3743" s="1" t="str">
        <f>IF(ISBLANK(Table2[[#This Row],[Status]]), "No Data Entered", IFERROR(Table2[[#This Row],[Status]], "No Data Entered"))</f>
        <v>Ongoing</v>
      </c>
    </row>
    <row r="3744" spans="1:12" x14ac:dyDescent="0.3">
      <c r="A3744" s="1" t="str">
        <f>Table2[[#This Row],[Product_ID]]</f>
        <v>PRO7318</v>
      </c>
      <c r="B3744" s="1" t="str">
        <f>Table2[[#This Row],[Customer_ID]]</f>
        <v>CUST70828</v>
      </c>
      <c r="C3744" s="14" t="str">
        <f>Table2[[#This Row],[Date]]</f>
        <v>11/05/2024</v>
      </c>
      <c r="D3744" s="1" t="str">
        <f>TRIM(PROPER(Table2[[#This Row],[Product_Name]]))</f>
        <v>Printer</v>
      </c>
      <c r="E3744" s="1" t="str">
        <f>TRIM(PROPER(Table2[[#This Row],[Country]]))</f>
        <v>Australia</v>
      </c>
      <c r="F3744" s="1" t="str">
        <f>TRIM(PROPER(Table2[[#This Row],[Category]]))</f>
        <v>Wearables</v>
      </c>
      <c r="G3744" s="1" t="str">
        <f>TRIM(PROPER(Table2[[#This Row],[Brand]]))</f>
        <v>Samsung</v>
      </c>
      <c r="H3744" s="1">
        <f>Table2[[#This Row],[Supplier_ID]]</f>
        <v>1041</v>
      </c>
      <c r="I3744" s="1">
        <f>Table2[[#This Row],[Market_Price]]</f>
        <v>645.41</v>
      </c>
      <c r="J3744" s="1">
        <f>Table2[[#This Row],[Selling_Price]]</f>
        <v>1110.73</v>
      </c>
      <c r="K3744" s="1">
        <f>Table2[[#This Row],[Quantity]]</f>
        <v>179</v>
      </c>
      <c r="L3744" s="1" t="str">
        <f>IF(ISBLANK(Table2[[#This Row],[Status]]), "No Data Entered", IFERROR(Table2[[#This Row],[Status]], "No Data Entered"))</f>
        <v>Ongoing</v>
      </c>
    </row>
    <row r="3745" spans="1:12" x14ac:dyDescent="0.3">
      <c r="A3745" s="1" t="str">
        <f>Table2[[#This Row],[Product_ID]]</f>
        <v>PRO7948</v>
      </c>
      <c r="B3745" s="1" t="str">
        <f>Table2[[#This Row],[Customer_ID]]</f>
        <v>CUST70930</v>
      </c>
      <c r="C3745" s="14" t="str">
        <f>Table2[[#This Row],[Date]]</f>
        <v>28/11/2021</v>
      </c>
      <c r="D3745" s="1" t="str">
        <f>TRIM(PROPER(Table2[[#This Row],[Product_Name]]))</f>
        <v>Keyboard</v>
      </c>
      <c r="E3745" s="1" t="str">
        <f>TRIM(PROPER(Table2[[#This Row],[Country]]))</f>
        <v>Canada</v>
      </c>
      <c r="F3745" s="1" t="str">
        <f>TRIM(PROPER(Table2[[#This Row],[Category]]))</f>
        <v>Computers</v>
      </c>
      <c r="G3745" s="1" t="str">
        <f>TRIM(PROPER(Table2[[#This Row],[Brand]]))</f>
        <v>Canon</v>
      </c>
      <c r="H3745" s="1">
        <f>Table2[[#This Row],[Supplier_ID]]</f>
        <v>1012</v>
      </c>
      <c r="I3745" s="1">
        <f>Table2[[#This Row],[Market_Price]]</f>
        <v>1755.22</v>
      </c>
      <c r="J3745" s="1">
        <f>Table2[[#This Row],[Selling_Price]]</f>
        <v>2910.03</v>
      </c>
      <c r="K3745" s="1">
        <f>Table2[[#This Row],[Quantity]]</f>
        <v>152</v>
      </c>
      <c r="L3745" s="1" t="str">
        <f>IF(ISBLANK(Table2[[#This Row],[Status]]), "No Data Entered", IFERROR(Table2[[#This Row],[Status]], "No Data Entered"))</f>
        <v>Ongoing</v>
      </c>
    </row>
    <row r="3746" spans="1:12" x14ac:dyDescent="0.3">
      <c r="A3746" s="1" t="str">
        <f>Table2[[#This Row],[Product_ID]]</f>
        <v>PRO1789</v>
      </c>
      <c r="B3746" s="1" t="str">
        <f>Table2[[#This Row],[Customer_ID]]</f>
        <v>CUST70997</v>
      </c>
      <c r="C3746" s="14" t="str">
        <f>Table2[[#This Row],[Date]]</f>
        <v>02/09/2025</v>
      </c>
      <c r="D3746" s="1" t="str">
        <f>TRIM(PROPER(Table2[[#This Row],[Product_Name]]))</f>
        <v>Printer</v>
      </c>
      <c r="E3746" s="1" t="str">
        <f>TRIM(PROPER(Table2[[#This Row],[Country]]))</f>
        <v>Brazil</v>
      </c>
      <c r="F3746" s="1" t="str">
        <f>TRIM(PROPER(Table2[[#This Row],[Category]]))</f>
        <v>Accessories</v>
      </c>
      <c r="G3746" s="1" t="str">
        <f>TRIM(PROPER(Table2[[#This Row],[Brand]]))</f>
        <v>Microsoft</v>
      </c>
      <c r="H3746" s="1">
        <f>Table2[[#This Row],[Supplier_ID]]</f>
        <v>1043</v>
      </c>
      <c r="I3746" s="1">
        <f>Table2[[#This Row],[Market_Price]]</f>
        <v>1880.7</v>
      </c>
      <c r="J3746" s="1">
        <f>Table2[[#This Row],[Selling_Price]]</f>
        <v>2131.54</v>
      </c>
      <c r="K3746" s="1">
        <f>Table2[[#This Row],[Quantity]]</f>
        <v>500</v>
      </c>
      <c r="L3746" s="1" t="str">
        <f>IF(ISBLANK(Table2[[#This Row],[Status]]), "No Data Entered", IFERROR(Table2[[#This Row],[Status]], "No Data Entered"))</f>
        <v>Ongoing</v>
      </c>
    </row>
    <row r="3747" spans="1:12" x14ac:dyDescent="0.3">
      <c r="A3747" s="1" t="str">
        <f>Table2[[#This Row],[Product_ID]]</f>
        <v>PRO1347</v>
      </c>
      <c r="B3747" s="1" t="str">
        <f>Table2[[#This Row],[Customer_ID]]</f>
        <v>CUST71035</v>
      </c>
      <c r="C3747" s="14" t="str">
        <f>Table2[[#This Row],[Date]]</f>
        <v>04/12/2021</v>
      </c>
      <c r="D3747" s="1" t="str">
        <f>TRIM(PROPER(Table2[[#This Row],[Product_Name]]))</f>
        <v>Monitor</v>
      </c>
      <c r="E3747" s="1" t="str">
        <f>TRIM(PROPER(Table2[[#This Row],[Country]]))</f>
        <v>Uk</v>
      </c>
      <c r="F3747" s="1" t="str">
        <f>TRIM(PROPER(Table2[[#This Row],[Category]]))</f>
        <v>Wearables</v>
      </c>
      <c r="G3747" s="1" t="str">
        <f>TRIM(PROPER(Table2[[#This Row],[Brand]]))</f>
        <v>Hp</v>
      </c>
      <c r="H3747" s="1">
        <f>Table2[[#This Row],[Supplier_ID]]</f>
        <v>1068</v>
      </c>
      <c r="I3747" s="1">
        <f>Table2[[#This Row],[Market_Price]]</f>
        <v>230</v>
      </c>
      <c r="J3747" s="1">
        <f>Table2[[#This Row],[Selling_Price]]</f>
        <v>364.9</v>
      </c>
      <c r="K3747" s="1">
        <f>Table2[[#This Row],[Quantity]]</f>
        <v>110</v>
      </c>
      <c r="L3747" s="1" t="str">
        <f>IF(ISBLANK(Table2[[#This Row],[Status]]), "No Data Entered", IFERROR(Table2[[#This Row],[Status]], "No Data Entered"))</f>
        <v>Ongoing</v>
      </c>
    </row>
    <row r="3748" spans="1:12" x14ac:dyDescent="0.3">
      <c r="A3748" s="1" t="str">
        <f>Table2[[#This Row],[Product_ID]]</f>
        <v>PRO5257</v>
      </c>
      <c r="B3748" s="1" t="str">
        <f>Table2[[#This Row],[Customer_ID]]</f>
        <v>CUST71054</v>
      </c>
      <c r="C3748" s="14" t="str">
        <f>Table2[[#This Row],[Date]]</f>
        <v>21/02/2020</v>
      </c>
      <c r="D3748" s="1" t="str">
        <f>TRIM(PROPER(Table2[[#This Row],[Product_Name]]))</f>
        <v>Keyboard</v>
      </c>
      <c r="E3748" s="1" t="str">
        <f>TRIM(PROPER(Table2[[#This Row],[Country]]))</f>
        <v>Japan</v>
      </c>
      <c r="F3748" s="1" t="str">
        <f>TRIM(PROPER(Table2[[#This Row],[Category]]))</f>
        <v>Computers</v>
      </c>
      <c r="G3748" s="1" t="str">
        <f>TRIM(PROPER(Table2[[#This Row],[Brand]]))</f>
        <v>Dell</v>
      </c>
      <c r="H3748" s="1">
        <f>Table2[[#This Row],[Supplier_ID]]</f>
        <v>1028</v>
      </c>
      <c r="I3748" s="1">
        <f>Table2[[#This Row],[Market_Price]]</f>
        <v>698.29</v>
      </c>
      <c r="J3748" s="1">
        <f>Table2[[#This Row],[Selling_Price]]</f>
        <v>1237.23</v>
      </c>
      <c r="K3748" s="1">
        <f>Table2[[#This Row],[Quantity]]</f>
        <v>158</v>
      </c>
      <c r="L3748" s="1" t="str">
        <f>IF(ISBLANK(Table2[[#This Row],[Status]]), "No Data Entered", IFERROR(Table2[[#This Row],[Status]], "No Data Entered"))</f>
        <v>Ongoing</v>
      </c>
    </row>
    <row r="3749" spans="1:12" x14ac:dyDescent="0.3">
      <c r="A3749" s="1" t="str">
        <f>Table2[[#This Row],[Product_ID]]</f>
        <v>PRO4710</v>
      </c>
      <c r="B3749" s="1" t="str">
        <f>Table2[[#This Row],[Customer_ID]]</f>
        <v>CUST71068</v>
      </c>
      <c r="C3749" s="14" t="str">
        <f>Table2[[#This Row],[Date]]</f>
        <v>10/11/2024</v>
      </c>
      <c r="D3749" s="1" t="str">
        <f>TRIM(PROPER(Table2[[#This Row],[Product_Name]]))</f>
        <v>Monitor</v>
      </c>
      <c r="E3749" s="1" t="str">
        <f>TRIM(PROPER(Table2[[#This Row],[Country]]))</f>
        <v>France</v>
      </c>
      <c r="F3749" s="1" t="str">
        <f>TRIM(PROPER(Table2[[#This Row],[Category]]))</f>
        <v>Wearables</v>
      </c>
      <c r="G3749" s="1" t="str">
        <f>TRIM(PROPER(Table2[[#This Row],[Brand]]))</f>
        <v>Microsoft</v>
      </c>
      <c r="H3749" s="1">
        <f>Table2[[#This Row],[Supplier_ID]]</f>
        <v>1070</v>
      </c>
      <c r="I3749" s="1">
        <f>Table2[[#This Row],[Market_Price]]</f>
        <v>1649.06</v>
      </c>
      <c r="J3749" s="1">
        <f>Table2[[#This Row],[Selling_Price]]</f>
        <v>2533.41</v>
      </c>
      <c r="K3749" s="1">
        <f>Table2[[#This Row],[Quantity]]</f>
        <v>202</v>
      </c>
      <c r="L3749" s="1" t="str">
        <f>IF(ISBLANK(Table2[[#This Row],[Status]]), "No Data Entered", IFERROR(Table2[[#This Row],[Status]], "No Data Entered"))</f>
        <v>Ongoing</v>
      </c>
    </row>
    <row r="3750" spans="1:12" x14ac:dyDescent="0.3">
      <c r="A3750" s="1" t="str">
        <f>Table2[[#This Row],[Product_ID]]</f>
        <v>PRO4824</v>
      </c>
      <c r="B3750" s="1" t="str">
        <f>Table2[[#This Row],[Customer_ID]]</f>
        <v>CUST71078</v>
      </c>
      <c r="C3750" s="14" t="str">
        <f>Table2[[#This Row],[Date]]</f>
        <v>20/06/2023</v>
      </c>
      <c r="D3750" s="1" t="str">
        <f>TRIM(PROPER(Table2[[#This Row],[Product_Name]]))</f>
        <v>Monitor</v>
      </c>
      <c r="E3750" s="1" t="str">
        <f>TRIM(PROPER(Table2[[#This Row],[Country]]))</f>
        <v>Japan</v>
      </c>
      <c r="F3750" s="1" t="str">
        <f>TRIM(PROPER(Table2[[#This Row],[Category]]))</f>
        <v>Computers</v>
      </c>
      <c r="G3750" s="1" t="str">
        <f>TRIM(PROPER(Table2[[#This Row],[Brand]]))</f>
        <v>Dell</v>
      </c>
      <c r="H3750" s="1">
        <f>Table2[[#This Row],[Supplier_ID]]</f>
        <v>1059</v>
      </c>
      <c r="I3750" s="1">
        <f>Table2[[#This Row],[Market_Price]]</f>
        <v>657.32</v>
      </c>
      <c r="J3750" s="1">
        <f>Table2[[#This Row],[Selling_Price]]</f>
        <v>1190.1099999999999</v>
      </c>
      <c r="K3750" s="1">
        <f>Table2[[#This Row],[Quantity]]</f>
        <v>161</v>
      </c>
      <c r="L3750" s="1" t="str">
        <f>IF(ISBLANK(Table2[[#This Row],[Status]]), "No Data Entered", IFERROR(Table2[[#This Row],[Status]], "No Data Entered"))</f>
        <v>Ongoing</v>
      </c>
    </row>
    <row r="3751" spans="1:12" x14ac:dyDescent="0.3">
      <c r="A3751" s="1" t="str">
        <f>Table2[[#This Row],[Product_ID]]</f>
        <v>PRO2702</v>
      </c>
      <c r="B3751" s="1" t="str">
        <f>Table2[[#This Row],[Customer_ID]]</f>
        <v>CUST71242</v>
      </c>
      <c r="C3751" s="14" t="str">
        <f>Table2[[#This Row],[Date]]</f>
        <v>01/11/2021</v>
      </c>
      <c r="D3751" s="1" t="str">
        <f>TRIM(PROPER(Table2[[#This Row],[Product_Name]]))</f>
        <v>Mouse</v>
      </c>
      <c r="E3751" s="1" t="str">
        <f>TRIM(PROPER(Table2[[#This Row],[Country]]))</f>
        <v>India</v>
      </c>
      <c r="F3751" s="1" t="str">
        <f>TRIM(PROPER(Table2[[#This Row],[Category]]))</f>
        <v>Electronics</v>
      </c>
      <c r="G3751" s="1" t="str">
        <f>TRIM(PROPER(Table2[[#This Row],[Brand]]))</f>
        <v>Samsung</v>
      </c>
      <c r="H3751" s="1">
        <f>Table2[[#This Row],[Supplier_ID]]</f>
        <v>1074</v>
      </c>
      <c r="I3751" s="1">
        <f>Table2[[#This Row],[Market_Price]]</f>
        <v>715.68</v>
      </c>
      <c r="J3751" s="1">
        <f>Table2[[#This Row],[Selling_Price]]</f>
        <v>1382.68</v>
      </c>
      <c r="K3751" s="1">
        <f>Table2[[#This Row],[Quantity]]</f>
        <v>197</v>
      </c>
      <c r="L3751" s="1" t="str">
        <f>IF(ISBLANK(Table2[[#This Row],[Status]]), "No Data Entered", IFERROR(Table2[[#This Row],[Status]], "No Data Entered"))</f>
        <v>Ongoing</v>
      </c>
    </row>
    <row r="3752" spans="1:12" x14ac:dyDescent="0.3">
      <c r="A3752" s="1" t="str">
        <f>Table2[[#This Row],[Product_ID]]</f>
        <v>PRO9353</v>
      </c>
      <c r="B3752" s="1" t="str">
        <f>Table2[[#This Row],[Customer_ID]]</f>
        <v>CUST71269</v>
      </c>
      <c r="C3752" s="14" t="str">
        <f>Table2[[#This Row],[Date]]</f>
        <v>12/04/2024</v>
      </c>
      <c r="D3752" s="1" t="str">
        <f>TRIM(PROPER(Table2[[#This Row],[Product_Name]]))</f>
        <v>Smartwatch</v>
      </c>
      <c r="E3752" s="1" t="str">
        <f>TRIM(PROPER(Table2[[#This Row],[Country]]))</f>
        <v>Canada</v>
      </c>
      <c r="F3752" s="1" t="str">
        <f>TRIM(PROPER(Table2[[#This Row],[Category]]))</f>
        <v>Computers</v>
      </c>
      <c r="G3752" s="1" t="str">
        <f>TRIM(PROPER(Table2[[#This Row],[Brand]]))</f>
        <v>Asus</v>
      </c>
      <c r="H3752" s="1">
        <f>Table2[[#This Row],[Supplier_ID]]</f>
        <v>1065</v>
      </c>
      <c r="I3752" s="1">
        <f>Table2[[#This Row],[Market_Price]]</f>
        <v>369.67</v>
      </c>
      <c r="J3752" s="1">
        <f>Table2[[#This Row],[Selling_Price]]</f>
        <v>407.72</v>
      </c>
      <c r="K3752" s="1">
        <f>Table2[[#This Row],[Quantity]]</f>
        <v>169</v>
      </c>
      <c r="L3752" s="1" t="str">
        <f>IF(ISBLANK(Table2[[#This Row],[Status]]), "No Data Entered", IFERROR(Table2[[#This Row],[Status]], "No Data Entered"))</f>
        <v>Ongoing</v>
      </c>
    </row>
    <row r="3753" spans="1:12" x14ac:dyDescent="0.3">
      <c r="A3753" s="1" t="str">
        <f>Table2[[#This Row],[Product_ID]]</f>
        <v>PRO8436</v>
      </c>
      <c r="B3753" s="1" t="str">
        <f>Table2[[#This Row],[Customer_ID]]</f>
        <v>CUST71356</v>
      </c>
      <c r="C3753" s="14" t="str">
        <f>Table2[[#This Row],[Date]]</f>
        <v>14/07/2023</v>
      </c>
      <c r="D3753" s="1" t="str">
        <f>TRIM(PROPER(Table2[[#This Row],[Product_Name]]))</f>
        <v>Keyboard</v>
      </c>
      <c r="E3753" s="1" t="str">
        <f>TRIM(PROPER(Table2[[#This Row],[Country]]))</f>
        <v>Brazil</v>
      </c>
      <c r="F3753" s="1" t="str">
        <f>TRIM(PROPER(Table2[[#This Row],[Category]]))</f>
        <v>Computers</v>
      </c>
      <c r="G3753" s="1" t="str">
        <f>TRIM(PROPER(Table2[[#This Row],[Brand]]))</f>
        <v>Lenovo</v>
      </c>
      <c r="H3753" s="1">
        <f>Table2[[#This Row],[Supplier_ID]]</f>
        <v>1016</v>
      </c>
      <c r="I3753" s="1">
        <f>Table2[[#This Row],[Market_Price]]</f>
        <v>1537.47</v>
      </c>
      <c r="J3753" s="1">
        <f>Table2[[#This Row],[Selling_Price]]</f>
        <v>2608.7600000000002</v>
      </c>
      <c r="K3753" s="1">
        <f>Table2[[#This Row],[Quantity]]</f>
        <v>70</v>
      </c>
      <c r="L3753" s="1" t="str">
        <f>IF(ISBLANK(Table2[[#This Row],[Status]]), "No Data Entered", IFERROR(Table2[[#This Row],[Status]], "No Data Entered"))</f>
        <v>Ongoing</v>
      </c>
    </row>
    <row r="3754" spans="1:12" x14ac:dyDescent="0.3">
      <c r="A3754" s="1" t="str">
        <f>Table2[[#This Row],[Product_ID]]</f>
        <v>PRO6374</v>
      </c>
      <c r="B3754" s="1" t="str">
        <f>Table2[[#This Row],[Customer_ID]]</f>
        <v>CUST71375</v>
      </c>
      <c r="C3754" s="14" t="str">
        <f>Table2[[#This Row],[Date]]</f>
        <v>27/04/2022</v>
      </c>
      <c r="D3754" s="1" t="str">
        <f>TRIM(PROPER(Table2[[#This Row],[Product_Name]]))</f>
        <v>Smartwatch</v>
      </c>
      <c r="E3754" s="1" t="str">
        <f>TRIM(PROPER(Table2[[#This Row],[Country]]))</f>
        <v>Australia</v>
      </c>
      <c r="F3754" s="1" t="str">
        <f>TRIM(PROPER(Table2[[#This Row],[Category]]))</f>
        <v>Computers</v>
      </c>
      <c r="G3754" s="1" t="str">
        <f>TRIM(PROPER(Table2[[#This Row],[Brand]]))</f>
        <v>Apple</v>
      </c>
      <c r="H3754" s="1">
        <f>Table2[[#This Row],[Supplier_ID]]</f>
        <v>1045</v>
      </c>
      <c r="I3754" s="1">
        <f>Table2[[#This Row],[Market_Price]]</f>
        <v>839.71</v>
      </c>
      <c r="J3754" s="1">
        <f>Table2[[#This Row],[Selling_Price]]</f>
        <v>1397.31</v>
      </c>
      <c r="K3754" s="1">
        <f>Table2[[#This Row],[Quantity]]</f>
        <v>412</v>
      </c>
      <c r="L3754" s="1" t="str">
        <f>IF(ISBLANK(Table2[[#This Row],[Status]]), "No Data Entered", IFERROR(Table2[[#This Row],[Status]], "No Data Entered"))</f>
        <v>Ongoing</v>
      </c>
    </row>
    <row r="3755" spans="1:12" x14ac:dyDescent="0.3">
      <c r="A3755" s="1" t="str">
        <f>Table2[[#This Row],[Product_ID]]</f>
        <v>PRO6722</v>
      </c>
      <c r="B3755" s="1" t="str">
        <f>Table2[[#This Row],[Customer_ID]]</f>
        <v>CUST71434</v>
      </c>
      <c r="C3755" s="14" t="str">
        <f>Table2[[#This Row],[Date]]</f>
        <v>26/02/2022</v>
      </c>
      <c r="D3755" s="1" t="str">
        <f>TRIM(PROPER(Table2[[#This Row],[Product_Name]]))</f>
        <v>Mouse</v>
      </c>
      <c r="E3755" s="1" t="str">
        <f>TRIM(PROPER(Table2[[#This Row],[Country]]))</f>
        <v>Brazil</v>
      </c>
      <c r="F3755" s="1" t="str">
        <f>TRIM(PROPER(Table2[[#This Row],[Category]]))</f>
        <v>Computers</v>
      </c>
      <c r="G3755" s="1" t="str">
        <f>TRIM(PROPER(Table2[[#This Row],[Brand]]))</f>
        <v>Canon</v>
      </c>
      <c r="H3755" s="1">
        <f>Table2[[#This Row],[Supplier_ID]]</f>
        <v>1041</v>
      </c>
      <c r="I3755" s="1">
        <f>Table2[[#This Row],[Market_Price]]</f>
        <v>380.8</v>
      </c>
      <c r="J3755" s="1">
        <f>Table2[[#This Row],[Selling_Price]]</f>
        <v>498.42</v>
      </c>
      <c r="K3755" s="1">
        <f>Table2[[#This Row],[Quantity]]</f>
        <v>149</v>
      </c>
      <c r="L3755" s="1" t="str">
        <f>IF(ISBLANK(Table2[[#This Row],[Status]]), "No Data Entered", IFERROR(Table2[[#This Row],[Status]], "No Data Entered"))</f>
        <v>Ongoing</v>
      </c>
    </row>
    <row r="3756" spans="1:12" x14ac:dyDescent="0.3">
      <c r="A3756" s="1" t="str">
        <f>Table2[[#This Row],[Product_ID]]</f>
        <v>PRO8652</v>
      </c>
      <c r="B3756" s="1" t="str">
        <f>Table2[[#This Row],[Customer_ID]]</f>
        <v>CUST71437</v>
      </c>
      <c r="C3756" s="14" t="str">
        <f>Table2[[#This Row],[Date]]</f>
        <v>08/01/2021</v>
      </c>
      <c r="D3756" s="1" t="str">
        <f>TRIM(PROPER(Table2[[#This Row],[Product_Name]]))</f>
        <v>Keyboard</v>
      </c>
      <c r="E3756" s="1" t="str">
        <f>TRIM(PROPER(Table2[[#This Row],[Country]]))</f>
        <v>Japan</v>
      </c>
      <c r="F3756" s="1" t="str">
        <f>TRIM(PROPER(Table2[[#This Row],[Category]]))</f>
        <v>Wearables</v>
      </c>
      <c r="G3756" s="1" t="str">
        <f>TRIM(PROPER(Table2[[#This Row],[Brand]]))</f>
        <v>Sony</v>
      </c>
      <c r="H3756" s="1">
        <f>Table2[[#This Row],[Supplier_ID]]</f>
        <v>1084</v>
      </c>
      <c r="I3756" s="1">
        <f>Table2[[#This Row],[Market_Price]]</f>
        <v>1736.46</v>
      </c>
      <c r="J3756" s="1">
        <f>Table2[[#This Row],[Selling_Price]]</f>
        <v>2782.21</v>
      </c>
      <c r="K3756" s="1">
        <f>Table2[[#This Row],[Quantity]]</f>
        <v>428</v>
      </c>
      <c r="L3756" s="1" t="str">
        <f>IF(ISBLANK(Table2[[#This Row],[Status]]), "No Data Entered", IFERROR(Table2[[#This Row],[Status]], "No Data Entered"))</f>
        <v>Ongoing</v>
      </c>
    </row>
    <row r="3757" spans="1:12" x14ac:dyDescent="0.3">
      <c r="A3757" s="1" t="str">
        <f>Table2[[#This Row],[Product_ID]]</f>
        <v>PRO2226</v>
      </c>
      <c r="B3757" s="1" t="str">
        <f>Table2[[#This Row],[Customer_ID]]</f>
        <v>CUST71441</v>
      </c>
      <c r="C3757" s="14" t="str">
        <f>Table2[[#This Row],[Date]]</f>
        <v>04/06/2021</v>
      </c>
      <c r="D3757" s="1" t="str">
        <f>TRIM(PROPER(Table2[[#This Row],[Product_Name]]))</f>
        <v>Laptop</v>
      </c>
      <c r="E3757" s="1" t="str">
        <f>TRIM(PROPER(Table2[[#This Row],[Country]]))</f>
        <v>Uk</v>
      </c>
      <c r="F3757" s="1" t="str">
        <f>TRIM(PROPER(Table2[[#This Row],[Category]]))</f>
        <v>Wearables</v>
      </c>
      <c r="G3757" s="1" t="str">
        <f>TRIM(PROPER(Table2[[#This Row],[Brand]]))</f>
        <v>Canon</v>
      </c>
      <c r="H3757" s="1">
        <f>Table2[[#This Row],[Supplier_ID]]</f>
        <v>1009</v>
      </c>
      <c r="I3757" s="1">
        <f>Table2[[#This Row],[Market_Price]]</f>
        <v>1799.07</v>
      </c>
      <c r="J3757" s="1">
        <f>Table2[[#This Row],[Selling_Price]]</f>
        <v>3128.67</v>
      </c>
      <c r="K3757" s="1">
        <f>Table2[[#This Row],[Quantity]]</f>
        <v>53</v>
      </c>
      <c r="L3757" s="1" t="str">
        <f>IF(ISBLANK(Table2[[#This Row],[Status]]), "No Data Entered", IFERROR(Table2[[#This Row],[Status]], "No Data Entered"))</f>
        <v>Ongoing</v>
      </c>
    </row>
    <row r="3758" spans="1:12" x14ac:dyDescent="0.3">
      <c r="A3758" s="1" t="str">
        <f>Table2[[#This Row],[Product_ID]]</f>
        <v>PRO5043</v>
      </c>
      <c r="B3758" s="1" t="str">
        <f>Table2[[#This Row],[Customer_ID]]</f>
        <v>CUST71454</v>
      </c>
      <c r="C3758" s="14" t="str">
        <f>Table2[[#This Row],[Date]]</f>
        <v>03/07/2023</v>
      </c>
      <c r="D3758" s="1" t="str">
        <f>TRIM(PROPER(Table2[[#This Row],[Product_Name]]))</f>
        <v>Tablet</v>
      </c>
      <c r="E3758" s="1" t="str">
        <f>TRIM(PROPER(Table2[[#This Row],[Country]]))</f>
        <v>Uk</v>
      </c>
      <c r="F3758" s="1" t="str">
        <f>TRIM(PROPER(Table2[[#This Row],[Category]]))</f>
        <v>Computers</v>
      </c>
      <c r="G3758" s="1" t="str">
        <f>TRIM(PROPER(Table2[[#This Row],[Brand]]))</f>
        <v>Lenovo</v>
      </c>
      <c r="H3758" s="1">
        <f>Table2[[#This Row],[Supplier_ID]]</f>
        <v>1023</v>
      </c>
      <c r="I3758" s="1">
        <f>Table2[[#This Row],[Market_Price]]</f>
        <v>1326.76</v>
      </c>
      <c r="J3758" s="1">
        <f>Table2[[#This Row],[Selling_Price]]</f>
        <v>1483.56</v>
      </c>
      <c r="K3758" s="1">
        <f>Table2[[#This Row],[Quantity]]</f>
        <v>193</v>
      </c>
      <c r="L3758" s="1" t="str">
        <f>IF(ISBLANK(Table2[[#This Row],[Status]]), "No Data Entered", IFERROR(Table2[[#This Row],[Status]], "No Data Entered"))</f>
        <v>Ongoing</v>
      </c>
    </row>
    <row r="3759" spans="1:12" x14ac:dyDescent="0.3">
      <c r="A3759" s="1" t="str">
        <f>Table2[[#This Row],[Product_ID]]</f>
        <v>PRO3264</v>
      </c>
      <c r="B3759" s="1" t="str">
        <f>Table2[[#This Row],[Customer_ID]]</f>
        <v>CUST71567</v>
      </c>
      <c r="C3759" s="14" t="str">
        <f>Table2[[#This Row],[Date]]</f>
        <v>03/04/2022</v>
      </c>
      <c r="D3759" s="1" t="str">
        <f>TRIM(PROPER(Table2[[#This Row],[Product_Name]]))</f>
        <v>Laptop</v>
      </c>
      <c r="E3759" s="1" t="str">
        <f>TRIM(PROPER(Table2[[#This Row],[Country]]))</f>
        <v>India</v>
      </c>
      <c r="F3759" s="1" t="str">
        <f>TRIM(PROPER(Table2[[#This Row],[Category]]))</f>
        <v>Office Supplies</v>
      </c>
      <c r="G3759" s="1" t="str">
        <f>TRIM(PROPER(Table2[[#This Row],[Brand]]))</f>
        <v>Dell</v>
      </c>
      <c r="H3759" s="1">
        <f>Table2[[#This Row],[Supplier_ID]]</f>
        <v>1086</v>
      </c>
      <c r="I3759" s="1">
        <f>Table2[[#This Row],[Market_Price]]</f>
        <v>1074.78</v>
      </c>
      <c r="J3759" s="1">
        <f>Table2[[#This Row],[Selling_Price]]</f>
        <v>2007.19</v>
      </c>
      <c r="K3759" s="1">
        <f>Table2[[#This Row],[Quantity]]</f>
        <v>261</v>
      </c>
      <c r="L3759" s="1" t="str">
        <f>IF(ISBLANK(Table2[[#This Row],[Status]]), "No Data Entered", IFERROR(Table2[[#This Row],[Status]], "No Data Entered"))</f>
        <v>Ongoing</v>
      </c>
    </row>
    <row r="3760" spans="1:12" x14ac:dyDescent="0.3">
      <c r="A3760" s="1" t="str">
        <f>Table2[[#This Row],[Product_ID]]</f>
        <v>PRO2399</v>
      </c>
      <c r="B3760" s="1" t="str">
        <f>Table2[[#This Row],[Customer_ID]]</f>
        <v>CUST71662</v>
      </c>
      <c r="C3760" s="14" t="str">
        <f>Table2[[#This Row],[Date]]</f>
        <v>02/09/2021</v>
      </c>
      <c r="D3760" s="1" t="str">
        <f>TRIM(PROPER(Table2[[#This Row],[Product_Name]]))</f>
        <v>Printer</v>
      </c>
      <c r="E3760" s="1" t="str">
        <f>TRIM(PROPER(Table2[[#This Row],[Country]]))</f>
        <v>Australia</v>
      </c>
      <c r="F3760" s="1" t="str">
        <f>TRIM(PROPER(Table2[[#This Row],[Category]]))</f>
        <v>Office Supplies</v>
      </c>
      <c r="G3760" s="1" t="str">
        <f>TRIM(PROPER(Table2[[#This Row],[Brand]]))</f>
        <v>Asus</v>
      </c>
      <c r="H3760" s="1">
        <f>Table2[[#This Row],[Supplier_ID]]</f>
        <v>1051</v>
      </c>
      <c r="I3760" s="1">
        <f>Table2[[#This Row],[Market_Price]]</f>
        <v>67.13</v>
      </c>
      <c r="J3760" s="1">
        <f>Table2[[#This Row],[Selling_Price]]</f>
        <v>88.49</v>
      </c>
      <c r="K3760" s="1">
        <f>Table2[[#This Row],[Quantity]]</f>
        <v>318</v>
      </c>
      <c r="L3760" s="1" t="str">
        <f>IF(ISBLANK(Table2[[#This Row],[Status]]), "No Data Entered", IFERROR(Table2[[#This Row],[Status]], "No Data Entered"))</f>
        <v>Ongoing</v>
      </c>
    </row>
    <row r="3761" spans="1:12" x14ac:dyDescent="0.3">
      <c r="A3761" s="1" t="str">
        <f>Table2[[#This Row],[Product_ID]]</f>
        <v>PRO3729</v>
      </c>
      <c r="B3761" s="1" t="str">
        <f>Table2[[#This Row],[Customer_ID]]</f>
        <v>CUST71760</v>
      </c>
      <c r="C3761" s="14" t="str">
        <f>Table2[[#This Row],[Date]]</f>
        <v>08/08/2024</v>
      </c>
      <c r="D3761" s="1" t="str">
        <f>TRIM(PROPER(Table2[[#This Row],[Product_Name]]))</f>
        <v>Camera</v>
      </c>
      <c r="E3761" s="1" t="str">
        <f>TRIM(PROPER(Table2[[#This Row],[Country]]))</f>
        <v>Usa</v>
      </c>
      <c r="F3761" s="1" t="str">
        <f>TRIM(PROPER(Table2[[#This Row],[Category]]))</f>
        <v>Accessories</v>
      </c>
      <c r="G3761" s="1" t="str">
        <f>TRIM(PROPER(Table2[[#This Row],[Brand]]))</f>
        <v>Canon</v>
      </c>
      <c r="H3761" s="1">
        <f>Table2[[#This Row],[Supplier_ID]]</f>
        <v>1069</v>
      </c>
      <c r="I3761" s="1">
        <f>Table2[[#This Row],[Market_Price]]</f>
        <v>966.87</v>
      </c>
      <c r="J3761" s="1">
        <f>Table2[[#This Row],[Selling_Price]]</f>
        <v>1297.79</v>
      </c>
      <c r="K3761" s="1">
        <f>Table2[[#This Row],[Quantity]]</f>
        <v>12</v>
      </c>
      <c r="L3761" s="1" t="str">
        <f>IF(ISBLANK(Table2[[#This Row],[Status]]), "No Data Entered", IFERROR(Table2[[#This Row],[Status]], "No Data Entered"))</f>
        <v>Ongoing</v>
      </c>
    </row>
    <row r="3762" spans="1:12" x14ac:dyDescent="0.3">
      <c r="A3762" s="1" t="str">
        <f>Table2[[#This Row],[Product_ID]]</f>
        <v>PRO3523</v>
      </c>
      <c r="B3762" s="1" t="str">
        <f>Table2[[#This Row],[Customer_ID]]</f>
        <v>CUST71786</v>
      </c>
      <c r="C3762" s="14" t="str">
        <f>Table2[[#This Row],[Date]]</f>
        <v>06/03/2020</v>
      </c>
      <c r="D3762" s="1" t="str">
        <f>TRIM(PROPER(Table2[[#This Row],[Product_Name]]))</f>
        <v>Printer</v>
      </c>
      <c r="E3762" s="1" t="str">
        <f>TRIM(PROPER(Table2[[#This Row],[Country]]))</f>
        <v>Canada</v>
      </c>
      <c r="F3762" s="1" t="str">
        <f>TRIM(PROPER(Table2[[#This Row],[Category]]))</f>
        <v>Electronics</v>
      </c>
      <c r="G3762" s="1" t="str">
        <f>TRIM(PROPER(Table2[[#This Row],[Brand]]))</f>
        <v>Sony</v>
      </c>
      <c r="H3762" s="1">
        <f>Table2[[#This Row],[Supplier_ID]]</f>
        <v>1085</v>
      </c>
      <c r="I3762" s="1">
        <f>Table2[[#This Row],[Market_Price]]</f>
        <v>1427.36</v>
      </c>
      <c r="J3762" s="1">
        <f>Table2[[#This Row],[Selling_Price]]</f>
        <v>2248.1999999999998</v>
      </c>
      <c r="K3762" s="1">
        <f>Table2[[#This Row],[Quantity]]</f>
        <v>193</v>
      </c>
      <c r="L3762" s="1" t="str">
        <f>IF(ISBLANK(Table2[[#This Row],[Status]]), "No Data Entered", IFERROR(Table2[[#This Row],[Status]], "No Data Entered"))</f>
        <v>Ongoing</v>
      </c>
    </row>
    <row r="3763" spans="1:12" x14ac:dyDescent="0.3">
      <c r="A3763" s="1" t="str">
        <f>Table2[[#This Row],[Product_ID]]</f>
        <v>PRO3886</v>
      </c>
      <c r="B3763" s="1" t="str">
        <f>Table2[[#This Row],[Customer_ID]]</f>
        <v>CUST71786</v>
      </c>
      <c r="C3763" s="14" t="str">
        <f>Table2[[#This Row],[Date]]</f>
        <v>29/04/2023</v>
      </c>
      <c r="D3763" s="1" t="str">
        <f>TRIM(PROPER(Table2[[#This Row],[Product_Name]]))</f>
        <v>Printer</v>
      </c>
      <c r="E3763" s="1" t="str">
        <f>TRIM(PROPER(Table2[[#This Row],[Country]]))</f>
        <v>Uk</v>
      </c>
      <c r="F3763" s="1" t="str">
        <f>TRIM(PROPER(Table2[[#This Row],[Category]]))</f>
        <v>Accessories</v>
      </c>
      <c r="G3763" s="1" t="str">
        <f>TRIM(PROPER(Table2[[#This Row],[Brand]]))</f>
        <v>Sony</v>
      </c>
      <c r="H3763" s="1">
        <f>Table2[[#This Row],[Supplier_ID]]</f>
        <v>1056</v>
      </c>
      <c r="I3763" s="1">
        <f>Table2[[#This Row],[Market_Price]]</f>
        <v>972.11</v>
      </c>
      <c r="J3763" s="1">
        <f>Table2[[#This Row],[Selling_Price]]</f>
        <v>1850.99</v>
      </c>
      <c r="K3763" s="1">
        <f>Table2[[#This Row],[Quantity]]</f>
        <v>119</v>
      </c>
      <c r="L3763" s="1" t="str">
        <f>IF(ISBLANK(Table2[[#This Row],[Status]]), "No Data Entered", IFERROR(Table2[[#This Row],[Status]], "No Data Entered"))</f>
        <v>Ongoing</v>
      </c>
    </row>
    <row r="3764" spans="1:12" x14ac:dyDescent="0.3">
      <c r="A3764" s="1" t="str">
        <f>Table2[[#This Row],[Product_ID]]</f>
        <v>PRO6534</v>
      </c>
      <c r="B3764" s="1" t="str">
        <f>Table2[[#This Row],[Customer_ID]]</f>
        <v>CUST71806</v>
      </c>
      <c r="C3764" s="14" t="str">
        <f>Table2[[#This Row],[Date]]</f>
        <v>27/03/2020</v>
      </c>
      <c r="D3764" s="1" t="str">
        <f>TRIM(PROPER(Table2[[#This Row],[Product_Name]]))</f>
        <v>Smartwatch</v>
      </c>
      <c r="E3764" s="1" t="str">
        <f>TRIM(PROPER(Table2[[#This Row],[Country]]))</f>
        <v>Canada</v>
      </c>
      <c r="F3764" s="1" t="str">
        <f>TRIM(PROPER(Table2[[#This Row],[Category]]))</f>
        <v>Accessories</v>
      </c>
      <c r="G3764" s="1" t="str">
        <f>TRIM(PROPER(Table2[[#This Row],[Brand]]))</f>
        <v>Samsung</v>
      </c>
      <c r="H3764" s="1">
        <f>Table2[[#This Row],[Supplier_ID]]</f>
        <v>1003</v>
      </c>
      <c r="I3764" s="1">
        <f>Table2[[#This Row],[Market_Price]]</f>
        <v>889.17</v>
      </c>
      <c r="J3764" s="1">
        <f>Table2[[#This Row],[Selling_Price]]</f>
        <v>1033.69</v>
      </c>
      <c r="K3764" s="1">
        <f>Table2[[#This Row],[Quantity]]</f>
        <v>365</v>
      </c>
      <c r="L3764" s="1" t="str">
        <f>IF(ISBLANK(Table2[[#This Row],[Status]]), "No Data Entered", IFERROR(Table2[[#This Row],[Status]], "No Data Entered"))</f>
        <v>Ongoing</v>
      </c>
    </row>
    <row r="3765" spans="1:12" x14ac:dyDescent="0.3">
      <c r="A3765" s="1" t="str">
        <f>Table2[[#This Row],[Product_ID]]</f>
        <v>PRO8595</v>
      </c>
      <c r="B3765" s="1" t="str">
        <f>Table2[[#This Row],[Customer_ID]]</f>
        <v>CUST71850</v>
      </c>
      <c r="C3765" s="14" t="str">
        <f>Table2[[#This Row],[Date]]</f>
        <v>13/03/2022</v>
      </c>
      <c r="D3765" s="1" t="str">
        <f>TRIM(PROPER(Table2[[#This Row],[Product_Name]]))</f>
        <v>Tablet</v>
      </c>
      <c r="E3765" s="1" t="str">
        <f>TRIM(PROPER(Table2[[#This Row],[Country]]))</f>
        <v>Brazil</v>
      </c>
      <c r="F3765" s="1" t="str">
        <f>TRIM(PROPER(Table2[[#This Row],[Category]]))</f>
        <v>Office Supplies</v>
      </c>
      <c r="G3765" s="1" t="str">
        <f>TRIM(PROPER(Table2[[#This Row],[Brand]]))</f>
        <v>Apple</v>
      </c>
      <c r="H3765" s="1">
        <f>Table2[[#This Row],[Supplier_ID]]</f>
        <v>1085</v>
      </c>
      <c r="I3765" s="1">
        <f>Table2[[#This Row],[Market_Price]]</f>
        <v>1223.82</v>
      </c>
      <c r="J3765" s="1">
        <f>Table2[[#This Row],[Selling_Price]]</f>
        <v>2359.3000000000002</v>
      </c>
      <c r="K3765" s="1">
        <f>Table2[[#This Row],[Quantity]]</f>
        <v>273</v>
      </c>
      <c r="L3765" s="1" t="str">
        <f>IF(ISBLANK(Table2[[#This Row],[Status]]), "No Data Entered", IFERROR(Table2[[#This Row],[Status]], "No Data Entered"))</f>
        <v>Ongoing</v>
      </c>
    </row>
    <row r="3766" spans="1:12" x14ac:dyDescent="0.3">
      <c r="A3766" s="1" t="str">
        <f>Table2[[#This Row],[Product_ID]]</f>
        <v>PRO3878</v>
      </c>
      <c r="B3766" s="1" t="str">
        <f>Table2[[#This Row],[Customer_ID]]</f>
        <v>CUST71864</v>
      </c>
      <c r="C3766" s="14" t="str">
        <f>Table2[[#This Row],[Date]]</f>
        <v>18/07/2025</v>
      </c>
      <c r="D3766" s="1" t="str">
        <f>TRIM(PROPER(Table2[[#This Row],[Product_Name]]))</f>
        <v>Printer</v>
      </c>
      <c r="E3766" s="1" t="str">
        <f>TRIM(PROPER(Table2[[#This Row],[Country]]))</f>
        <v>Brazil</v>
      </c>
      <c r="F3766" s="1" t="str">
        <f>TRIM(PROPER(Table2[[#This Row],[Category]]))</f>
        <v>Accessories</v>
      </c>
      <c r="G3766" s="1" t="str">
        <f>TRIM(PROPER(Table2[[#This Row],[Brand]]))</f>
        <v>Canon</v>
      </c>
      <c r="H3766" s="1">
        <f>Table2[[#This Row],[Supplier_ID]]</f>
        <v>1011</v>
      </c>
      <c r="I3766" s="1">
        <f>Table2[[#This Row],[Market_Price]]</f>
        <v>1960.47</v>
      </c>
      <c r="J3766" s="1">
        <f>Table2[[#This Row],[Selling_Price]]</f>
        <v>3146.5</v>
      </c>
      <c r="K3766" s="1">
        <f>Table2[[#This Row],[Quantity]]</f>
        <v>129</v>
      </c>
      <c r="L3766" s="1" t="str">
        <f>IF(ISBLANK(Table2[[#This Row],[Status]]), "No Data Entered", IFERROR(Table2[[#This Row],[Status]], "No Data Entered"))</f>
        <v>Ongoing</v>
      </c>
    </row>
    <row r="3767" spans="1:12" x14ac:dyDescent="0.3">
      <c r="A3767" s="1" t="str">
        <f>Table2[[#This Row],[Product_ID]]</f>
        <v>PRO6847</v>
      </c>
      <c r="B3767" s="1" t="str">
        <f>Table2[[#This Row],[Customer_ID]]</f>
        <v>CUST71994</v>
      </c>
      <c r="C3767" s="14" t="str">
        <f>Table2[[#This Row],[Date]]</f>
        <v>26/08/2025</v>
      </c>
      <c r="D3767" s="1" t="str">
        <f>TRIM(PROPER(Table2[[#This Row],[Product_Name]]))</f>
        <v>Printer</v>
      </c>
      <c r="E3767" s="1" t="str">
        <f>TRIM(PROPER(Table2[[#This Row],[Country]]))</f>
        <v>China</v>
      </c>
      <c r="F3767" s="1" t="str">
        <f>TRIM(PROPER(Table2[[#This Row],[Category]]))</f>
        <v>Office Supplies</v>
      </c>
      <c r="G3767" s="1" t="str">
        <f>TRIM(PROPER(Table2[[#This Row],[Brand]]))</f>
        <v>Dell</v>
      </c>
      <c r="H3767" s="1">
        <f>Table2[[#This Row],[Supplier_ID]]</f>
        <v>1021</v>
      </c>
      <c r="I3767" s="1">
        <f>Table2[[#This Row],[Market_Price]]</f>
        <v>1311.72</v>
      </c>
      <c r="J3767" s="1">
        <f>Table2[[#This Row],[Selling_Price]]</f>
        <v>2501.2199999999998</v>
      </c>
      <c r="K3767" s="1">
        <f>Table2[[#This Row],[Quantity]]</f>
        <v>290</v>
      </c>
      <c r="L3767" s="1" t="str">
        <f>IF(ISBLANK(Table2[[#This Row],[Status]]), "No Data Entered", IFERROR(Table2[[#This Row],[Status]], "No Data Entered"))</f>
        <v>Ongoing</v>
      </c>
    </row>
    <row r="3768" spans="1:12" x14ac:dyDescent="0.3">
      <c r="A3768" s="1" t="str">
        <f>Table2[[#This Row],[Product_ID]]</f>
        <v>PRO8045</v>
      </c>
      <c r="B3768" s="1" t="str">
        <f>Table2[[#This Row],[Customer_ID]]</f>
        <v>CUST72042</v>
      </c>
      <c r="C3768" s="14" t="str">
        <f>Table2[[#This Row],[Date]]</f>
        <v>22/12/2021</v>
      </c>
      <c r="D3768" s="1" t="str">
        <f>TRIM(PROPER(Table2[[#This Row],[Product_Name]]))</f>
        <v>Headphones</v>
      </c>
      <c r="E3768" s="1" t="str">
        <f>TRIM(PROPER(Table2[[#This Row],[Country]]))</f>
        <v>Australia</v>
      </c>
      <c r="F3768" s="1" t="str">
        <f>TRIM(PROPER(Table2[[#This Row],[Category]]))</f>
        <v>Accessories</v>
      </c>
      <c r="G3768" s="1" t="str">
        <f>TRIM(PROPER(Table2[[#This Row],[Brand]]))</f>
        <v>Canon</v>
      </c>
      <c r="H3768" s="1">
        <f>Table2[[#This Row],[Supplier_ID]]</f>
        <v>1072</v>
      </c>
      <c r="I3768" s="1">
        <f>Table2[[#This Row],[Market_Price]]</f>
        <v>530.48</v>
      </c>
      <c r="J3768" s="1">
        <f>Table2[[#This Row],[Selling_Price]]</f>
        <v>902.38</v>
      </c>
      <c r="K3768" s="1">
        <f>Table2[[#This Row],[Quantity]]</f>
        <v>109</v>
      </c>
      <c r="L3768" s="1" t="str">
        <f>IF(ISBLANK(Table2[[#This Row],[Status]]), "No Data Entered", IFERROR(Table2[[#This Row],[Status]], "No Data Entered"))</f>
        <v>Ongoing</v>
      </c>
    </row>
    <row r="3769" spans="1:12" x14ac:dyDescent="0.3">
      <c r="A3769" s="1" t="str">
        <f>Table2[[#This Row],[Product_ID]]</f>
        <v>PRO5787</v>
      </c>
      <c r="B3769" s="1" t="str">
        <f>Table2[[#This Row],[Customer_ID]]</f>
        <v>CUST72088</v>
      </c>
      <c r="C3769" s="14" t="str">
        <f>Table2[[#This Row],[Date]]</f>
        <v>14/03/2023</v>
      </c>
      <c r="D3769" s="1" t="str">
        <f>TRIM(PROPER(Table2[[#This Row],[Product_Name]]))</f>
        <v>Smartwatch</v>
      </c>
      <c r="E3769" s="1" t="str">
        <f>TRIM(PROPER(Table2[[#This Row],[Country]]))</f>
        <v>Brazil</v>
      </c>
      <c r="F3769" s="1" t="str">
        <f>TRIM(PROPER(Table2[[#This Row],[Category]]))</f>
        <v>Accessories</v>
      </c>
      <c r="G3769" s="1" t="str">
        <f>TRIM(PROPER(Table2[[#This Row],[Brand]]))</f>
        <v>Logitech</v>
      </c>
      <c r="H3769" s="1">
        <f>Table2[[#This Row],[Supplier_ID]]</f>
        <v>1032</v>
      </c>
      <c r="I3769" s="1">
        <f>Table2[[#This Row],[Market_Price]]</f>
        <v>1766.44</v>
      </c>
      <c r="J3769" s="1">
        <f>Table2[[#This Row],[Selling_Price]]</f>
        <v>2086.7600000000002</v>
      </c>
      <c r="K3769" s="1">
        <f>Table2[[#This Row],[Quantity]]</f>
        <v>264</v>
      </c>
      <c r="L3769" s="1" t="str">
        <f>IF(ISBLANK(Table2[[#This Row],[Status]]), "No Data Entered", IFERROR(Table2[[#This Row],[Status]], "No Data Entered"))</f>
        <v>Ongoing</v>
      </c>
    </row>
    <row r="3770" spans="1:12" x14ac:dyDescent="0.3">
      <c r="A3770" s="1" t="str">
        <f>Table2[[#This Row],[Product_ID]]</f>
        <v>PRO6006</v>
      </c>
      <c r="B3770" s="1" t="str">
        <f>Table2[[#This Row],[Customer_ID]]</f>
        <v>CUST72121</v>
      </c>
      <c r="C3770" s="14" t="str">
        <f>Table2[[#This Row],[Date]]</f>
        <v>26/12/2021</v>
      </c>
      <c r="D3770" s="1" t="str">
        <f>TRIM(PROPER(Table2[[#This Row],[Product_Name]]))</f>
        <v>Keyboard</v>
      </c>
      <c r="E3770" s="1" t="str">
        <f>TRIM(PROPER(Table2[[#This Row],[Country]]))</f>
        <v>Uk</v>
      </c>
      <c r="F3770" s="1" t="str">
        <f>TRIM(PROPER(Table2[[#This Row],[Category]]))</f>
        <v>Office Supplies</v>
      </c>
      <c r="G3770" s="1" t="str">
        <f>TRIM(PROPER(Table2[[#This Row],[Brand]]))</f>
        <v>Apple</v>
      </c>
      <c r="H3770" s="1">
        <f>Table2[[#This Row],[Supplier_ID]]</f>
        <v>1050</v>
      </c>
      <c r="I3770" s="1">
        <f>Table2[[#This Row],[Market_Price]]</f>
        <v>1905.28</v>
      </c>
      <c r="J3770" s="1">
        <f>Table2[[#This Row],[Selling_Price]]</f>
        <v>2640.06</v>
      </c>
      <c r="K3770" s="1">
        <f>Table2[[#This Row],[Quantity]]</f>
        <v>500</v>
      </c>
      <c r="L3770" s="1" t="str">
        <f>IF(ISBLANK(Table2[[#This Row],[Status]]), "No Data Entered", IFERROR(Table2[[#This Row],[Status]], "No Data Entered"))</f>
        <v>Ongoing</v>
      </c>
    </row>
    <row r="3771" spans="1:12" x14ac:dyDescent="0.3">
      <c r="A3771" s="1" t="str">
        <f>Table2[[#This Row],[Product_ID]]</f>
        <v>PRO9851</v>
      </c>
      <c r="B3771" s="1" t="str">
        <f>Table2[[#This Row],[Customer_ID]]</f>
        <v>CUST72142</v>
      </c>
      <c r="C3771" s="14" t="str">
        <f>Table2[[#This Row],[Date]]</f>
        <v>28/01/2025</v>
      </c>
      <c r="D3771" s="1" t="str">
        <f>TRIM(PROPER(Table2[[#This Row],[Product_Name]]))</f>
        <v>Tablet</v>
      </c>
      <c r="E3771" s="1" t="str">
        <f>TRIM(PROPER(Table2[[#This Row],[Country]]))</f>
        <v>China</v>
      </c>
      <c r="F3771" s="1" t="str">
        <f>TRIM(PROPER(Table2[[#This Row],[Category]]))</f>
        <v>Wearables</v>
      </c>
      <c r="G3771" s="1" t="str">
        <f>TRIM(PROPER(Table2[[#This Row],[Brand]]))</f>
        <v>Microsoft</v>
      </c>
      <c r="H3771" s="1">
        <f>Table2[[#This Row],[Supplier_ID]]</f>
        <v>1096</v>
      </c>
      <c r="I3771" s="1">
        <f>Table2[[#This Row],[Market_Price]]</f>
        <v>981.57</v>
      </c>
      <c r="J3771" s="1">
        <f>Table2[[#This Row],[Selling_Price]]</f>
        <v>1730.6</v>
      </c>
      <c r="K3771" s="1">
        <f>Table2[[#This Row],[Quantity]]</f>
        <v>256</v>
      </c>
      <c r="L3771" s="1" t="str">
        <f>IF(ISBLANK(Table2[[#This Row],[Status]]), "No Data Entered", IFERROR(Table2[[#This Row],[Status]], "No Data Entered"))</f>
        <v>Ongoing</v>
      </c>
    </row>
    <row r="3772" spans="1:12" x14ac:dyDescent="0.3">
      <c r="A3772" s="1" t="str">
        <f>Table2[[#This Row],[Product_ID]]</f>
        <v>PRO2527</v>
      </c>
      <c r="B3772" s="1" t="str">
        <f>Table2[[#This Row],[Customer_ID]]</f>
        <v>CUST72210</v>
      </c>
      <c r="C3772" s="14" t="str">
        <f>Table2[[#This Row],[Date]]</f>
        <v>29/12/2022</v>
      </c>
      <c r="D3772" s="1" t="str">
        <f>TRIM(PROPER(Table2[[#This Row],[Product_Name]]))</f>
        <v>Smartphone</v>
      </c>
      <c r="E3772" s="1" t="str">
        <f>TRIM(PROPER(Table2[[#This Row],[Country]]))</f>
        <v>China</v>
      </c>
      <c r="F3772" s="1" t="str">
        <f>TRIM(PROPER(Table2[[#This Row],[Category]]))</f>
        <v>Computers</v>
      </c>
      <c r="G3772" s="1" t="str">
        <f>TRIM(PROPER(Table2[[#This Row],[Brand]]))</f>
        <v>Apple</v>
      </c>
      <c r="H3772" s="1">
        <f>Table2[[#This Row],[Supplier_ID]]</f>
        <v>1008</v>
      </c>
      <c r="I3772" s="1">
        <f>Table2[[#This Row],[Market_Price]]</f>
        <v>268.91000000000003</v>
      </c>
      <c r="J3772" s="1">
        <f>Table2[[#This Row],[Selling_Price]]</f>
        <v>473.28</v>
      </c>
      <c r="K3772" s="1">
        <f>Table2[[#This Row],[Quantity]]</f>
        <v>435</v>
      </c>
      <c r="L3772" s="1" t="str">
        <f>IF(ISBLANK(Table2[[#This Row],[Status]]), "No Data Entered", IFERROR(Table2[[#This Row],[Status]], "No Data Entered"))</f>
        <v>Ongoing</v>
      </c>
    </row>
    <row r="3773" spans="1:12" x14ac:dyDescent="0.3">
      <c r="A3773" s="1" t="str">
        <f>Table2[[#This Row],[Product_ID]]</f>
        <v>PRO5445</v>
      </c>
      <c r="B3773" s="1" t="str">
        <f>Table2[[#This Row],[Customer_ID]]</f>
        <v>CUST72241</v>
      </c>
      <c r="C3773" s="14" t="str">
        <f>Table2[[#This Row],[Date]]</f>
        <v>16/07/2021</v>
      </c>
      <c r="D3773" s="1" t="str">
        <f>TRIM(PROPER(Table2[[#This Row],[Product_Name]]))</f>
        <v>Smartwatch</v>
      </c>
      <c r="E3773" s="1" t="str">
        <f>TRIM(PROPER(Table2[[#This Row],[Country]]))</f>
        <v>Australia</v>
      </c>
      <c r="F3773" s="1" t="str">
        <f>TRIM(PROPER(Table2[[#This Row],[Category]]))</f>
        <v>Computers</v>
      </c>
      <c r="G3773" s="1" t="str">
        <f>TRIM(PROPER(Table2[[#This Row],[Brand]]))</f>
        <v>Dell</v>
      </c>
      <c r="H3773" s="1">
        <f>Table2[[#This Row],[Supplier_ID]]</f>
        <v>1045</v>
      </c>
      <c r="I3773" s="1">
        <f>Table2[[#This Row],[Market_Price]]</f>
        <v>632.87</v>
      </c>
      <c r="J3773" s="1">
        <f>Table2[[#This Row],[Selling_Price]]</f>
        <v>766.25</v>
      </c>
      <c r="K3773" s="1">
        <f>Table2[[#This Row],[Quantity]]</f>
        <v>201</v>
      </c>
      <c r="L3773" s="1" t="str">
        <f>IF(ISBLANK(Table2[[#This Row],[Status]]), "No Data Entered", IFERROR(Table2[[#This Row],[Status]], "No Data Entered"))</f>
        <v>Ongoing</v>
      </c>
    </row>
    <row r="3774" spans="1:12" x14ac:dyDescent="0.3">
      <c r="A3774" s="1" t="str">
        <f>Table2[[#This Row],[Product_ID]]</f>
        <v>PRO3682</v>
      </c>
      <c r="B3774" s="1" t="str">
        <f>Table2[[#This Row],[Customer_ID]]</f>
        <v>CUST72247</v>
      </c>
      <c r="C3774" s="14" t="str">
        <f>Table2[[#This Row],[Date]]</f>
        <v>08/01/2025</v>
      </c>
      <c r="D3774" s="1" t="str">
        <f>TRIM(PROPER(Table2[[#This Row],[Product_Name]]))</f>
        <v>Keyboard</v>
      </c>
      <c r="E3774" s="1" t="str">
        <f>TRIM(PROPER(Table2[[#This Row],[Country]]))</f>
        <v>Brazil</v>
      </c>
      <c r="F3774" s="1" t="str">
        <f>TRIM(PROPER(Table2[[#This Row],[Category]]))</f>
        <v>Computers</v>
      </c>
      <c r="G3774" s="1" t="str">
        <f>TRIM(PROPER(Table2[[#This Row],[Brand]]))</f>
        <v>Microsoft</v>
      </c>
      <c r="H3774" s="1">
        <f>Table2[[#This Row],[Supplier_ID]]</f>
        <v>1027</v>
      </c>
      <c r="I3774" s="1">
        <f>Table2[[#This Row],[Market_Price]]</f>
        <v>1288.8599999999999</v>
      </c>
      <c r="J3774" s="1">
        <f>Table2[[#This Row],[Selling_Price]]</f>
        <v>1600.41</v>
      </c>
      <c r="K3774" s="1">
        <f>Table2[[#This Row],[Quantity]]</f>
        <v>417</v>
      </c>
      <c r="L3774" s="1" t="str">
        <f>IF(ISBLANK(Table2[[#This Row],[Status]]), "No Data Entered", IFERROR(Table2[[#This Row],[Status]], "No Data Entered"))</f>
        <v>Ongoing</v>
      </c>
    </row>
    <row r="3775" spans="1:12" x14ac:dyDescent="0.3">
      <c r="A3775" s="1" t="str">
        <f>Table2[[#This Row],[Product_ID]]</f>
        <v>PRO2206</v>
      </c>
      <c r="B3775" s="1" t="str">
        <f>Table2[[#This Row],[Customer_ID]]</f>
        <v>CUST72292</v>
      </c>
      <c r="C3775" s="14" t="str">
        <f>Table2[[#This Row],[Date]]</f>
        <v>05/11/2024</v>
      </c>
      <c r="D3775" s="1" t="str">
        <f>TRIM(PROPER(Table2[[#This Row],[Product_Name]]))</f>
        <v>Keyboard</v>
      </c>
      <c r="E3775" s="1" t="str">
        <f>TRIM(PROPER(Table2[[#This Row],[Country]]))</f>
        <v>Uk</v>
      </c>
      <c r="F3775" s="1" t="str">
        <f>TRIM(PROPER(Table2[[#This Row],[Category]]))</f>
        <v>Accessories</v>
      </c>
      <c r="G3775" s="1" t="str">
        <f>TRIM(PROPER(Table2[[#This Row],[Brand]]))</f>
        <v>Lenovo</v>
      </c>
      <c r="H3775" s="1">
        <f>Table2[[#This Row],[Supplier_ID]]</f>
        <v>1045</v>
      </c>
      <c r="I3775" s="1">
        <f>Table2[[#This Row],[Market_Price]]</f>
        <v>1858.12</v>
      </c>
      <c r="J3775" s="1">
        <f>Table2[[#This Row],[Selling_Price]]</f>
        <v>2261.12</v>
      </c>
      <c r="K3775" s="1">
        <f>Table2[[#This Row],[Quantity]]</f>
        <v>243</v>
      </c>
      <c r="L3775" s="1" t="str">
        <f>IF(ISBLANK(Table2[[#This Row],[Status]]), "No Data Entered", IFERROR(Table2[[#This Row],[Status]], "No Data Entered"))</f>
        <v>Ongoing</v>
      </c>
    </row>
    <row r="3776" spans="1:12" x14ac:dyDescent="0.3">
      <c r="A3776" s="1" t="str">
        <f>Table2[[#This Row],[Product_ID]]</f>
        <v>PRO5169</v>
      </c>
      <c r="B3776" s="1" t="str">
        <f>Table2[[#This Row],[Customer_ID]]</f>
        <v>CUST72320</v>
      </c>
      <c r="C3776" s="14" t="str">
        <f>Table2[[#This Row],[Date]]</f>
        <v>12/02/2022</v>
      </c>
      <c r="D3776" s="1" t="str">
        <f>TRIM(PROPER(Table2[[#This Row],[Product_Name]]))</f>
        <v>Smartphone</v>
      </c>
      <c r="E3776" s="1" t="str">
        <f>TRIM(PROPER(Table2[[#This Row],[Country]]))</f>
        <v>France</v>
      </c>
      <c r="F3776" s="1" t="str">
        <f>TRIM(PROPER(Table2[[#This Row],[Category]]))</f>
        <v>Wearables</v>
      </c>
      <c r="G3776" s="1" t="str">
        <f>TRIM(PROPER(Table2[[#This Row],[Brand]]))</f>
        <v>Hp</v>
      </c>
      <c r="H3776" s="1">
        <f>Table2[[#This Row],[Supplier_ID]]</f>
        <v>1074</v>
      </c>
      <c r="I3776" s="1">
        <f>Table2[[#This Row],[Market_Price]]</f>
        <v>1309.48</v>
      </c>
      <c r="J3776" s="1">
        <f>Table2[[#This Row],[Selling_Price]]</f>
        <v>2550.9699999999998</v>
      </c>
      <c r="K3776" s="1">
        <f>Table2[[#This Row],[Quantity]]</f>
        <v>72</v>
      </c>
      <c r="L3776" s="1" t="str">
        <f>IF(ISBLANK(Table2[[#This Row],[Status]]), "No Data Entered", IFERROR(Table2[[#This Row],[Status]], "No Data Entered"))</f>
        <v>Ongoing</v>
      </c>
    </row>
    <row r="3777" spans="1:12" x14ac:dyDescent="0.3">
      <c r="A3777" s="1" t="str">
        <f>Table2[[#This Row],[Product_ID]]</f>
        <v>PRO4547</v>
      </c>
      <c r="B3777" s="1" t="str">
        <f>Table2[[#This Row],[Customer_ID]]</f>
        <v>CUST72448</v>
      </c>
      <c r="C3777" s="14" t="str">
        <f>Table2[[#This Row],[Date]]</f>
        <v>23/08/2023</v>
      </c>
      <c r="D3777" s="1" t="str">
        <f>TRIM(PROPER(Table2[[#This Row],[Product_Name]]))</f>
        <v>Headphones</v>
      </c>
      <c r="E3777" s="1" t="str">
        <f>TRIM(PROPER(Table2[[#This Row],[Country]]))</f>
        <v>Australia</v>
      </c>
      <c r="F3777" s="1" t="str">
        <f>TRIM(PROPER(Table2[[#This Row],[Category]]))</f>
        <v>Office Supplies</v>
      </c>
      <c r="G3777" s="1" t="str">
        <f>TRIM(PROPER(Table2[[#This Row],[Brand]]))</f>
        <v>Samsung</v>
      </c>
      <c r="H3777" s="1">
        <f>Table2[[#This Row],[Supplier_ID]]</f>
        <v>1004</v>
      </c>
      <c r="I3777" s="1">
        <f>Table2[[#This Row],[Market_Price]]</f>
        <v>1791.53</v>
      </c>
      <c r="J3777" s="1">
        <f>Table2[[#This Row],[Selling_Price]]</f>
        <v>2541.75</v>
      </c>
      <c r="K3777" s="1">
        <f>Table2[[#This Row],[Quantity]]</f>
        <v>124</v>
      </c>
      <c r="L3777" s="1" t="str">
        <f>IF(ISBLANK(Table2[[#This Row],[Status]]), "No Data Entered", IFERROR(Table2[[#This Row],[Status]], "No Data Entered"))</f>
        <v>Ongoing</v>
      </c>
    </row>
    <row r="3778" spans="1:12" x14ac:dyDescent="0.3">
      <c r="A3778" s="1" t="str">
        <f>Table2[[#This Row],[Product_ID]]</f>
        <v>PRO6162</v>
      </c>
      <c r="B3778" s="1" t="str">
        <f>Table2[[#This Row],[Customer_ID]]</f>
        <v>CUST72479</v>
      </c>
      <c r="C3778" s="14" t="str">
        <f>Table2[[#This Row],[Date]]</f>
        <v>18/02/2024</v>
      </c>
      <c r="D3778" s="1" t="str">
        <f>TRIM(PROPER(Table2[[#This Row],[Product_Name]]))</f>
        <v>Smartphone</v>
      </c>
      <c r="E3778" s="1" t="str">
        <f>TRIM(PROPER(Table2[[#This Row],[Country]]))</f>
        <v>Canada</v>
      </c>
      <c r="F3778" s="1" t="str">
        <f>TRIM(PROPER(Table2[[#This Row],[Category]]))</f>
        <v>Computers</v>
      </c>
      <c r="G3778" s="1" t="str">
        <f>TRIM(PROPER(Table2[[#This Row],[Brand]]))</f>
        <v>Apple</v>
      </c>
      <c r="H3778" s="1">
        <f>Table2[[#This Row],[Supplier_ID]]</f>
        <v>1059</v>
      </c>
      <c r="I3778" s="1">
        <f>Table2[[#This Row],[Market_Price]]</f>
        <v>59.04</v>
      </c>
      <c r="J3778" s="1">
        <f>Table2[[#This Row],[Selling_Price]]</f>
        <v>109.43</v>
      </c>
      <c r="K3778" s="1">
        <f>Table2[[#This Row],[Quantity]]</f>
        <v>11</v>
      </c>
      <c r="L3778" s="1" t="str">
        <f>IF(ISBLANK(Table2[[#This Row],[Status]]), "No Data Entered", IFERROR(Table2[[#This Row],[Status]], "No Data Entered"))</f>
        <v>Ongoing</v>
      </c>
    </row>
    <row r="3779" spans="1:12" x14ac:dyDescent="0.3">
      <c r="A3779" s="1" t="str">
        <f>Table2[[#This Row],[Product_ID]]</f>
        <v>PRO9837</v>
      </c>
      <c r="B3779" s="1" t="str">
        <f>Table2[[#This Row],[Customer_ID]]</f>
        <v>CUST72593</v>
      </c>
      <c r="C3779" s="14" t="str">
        <f>Table2[[#This Row],[Date]]</f>
        <v>04/02/2023</v>
      </c>
      <c r="D3779" s="1" t="str">
        <f>TRIM(PROPER(Table2[[#This Row],[Product_Name]]))</f>
        <v>Mouse</v>
      </c>
      <c r="E3779" s="1" t="str">
        <f>TRIM(PROPER(Table2[[#This Row],[Country]]))</f>
        <v>Usa</v>
      </c>
      <c r="F3779" s="1" t="str">
        <f>TRIM(PROPER(Table2[[#This Row],[Category]]))</f>
        <v>Office Supplies</v>
      </c>
      <c r="G3779" s="1" t="str">
        <f>TRIM(PROPER(Table2[[#This Row],[Brand]]))</f>
        <v>Apple</v>
      </c>
      <c r="H3779" s="1">
        <f>Table2[[#This Row],[Supplier_ID]]</f>
        <v>1005</v>
      </c>
      <c r="I3779" s="1">
        <f>Table2[[#This Row],[Market_Price]]</f>
        <v>212.8</v>
      </c>
      <c r="J3779" s="1">
        <f>Table2[[#This Row],[Selling_Price]]</f>
        <v>295.64999999999998</v>
      </c>
      <c r="K3779" s="1">
        <f>Table2[[#This Row],[Quantity]]</f>
        <v>235</v>
      </c>
      <c r="L3779" s="1" t="str">
        <f>IF(ISBLANK(Table2[[#This Row],[Status]]), "No Data Entered", IFERROR(Table2[[#This Row],[Status]], "No Data Entered"))</f>
        <v>Ongoing</v>
      </c>
    </row>
    <row r="3780" spans="1:12" x14ac:dyDescent="0.3">
      <c r="A3780" s="1" t="str">
        <f>Table2[[#This Row],[Product_ID]]</f>
        <v>PRO3802</v>
      </c>
      <c r="B3780" s="1" t="str">
        <f>Table2[[#This Row],[Customer_ID]]</f>
        <v>CUST72617</v>
      </c>
      <c r="C3780" s="14" t="str">
        <f>Table2[[#This Row],[Date]]</f>
        <v>10/08/2023</v>
      </c>
      <c r="D3780" s="1" t="str">
        <f>TRIM(PROPER(Table2[[#This Row],[Product_Name]]))</f>
        <v>Laptop</v>
      </c>
      <c r="E3780" s="1" t="str">
        <f>TRIM(PROPER(Table2[[#This Row],[Country]]))</f>
        <v>Uk</v>
      </c>
      <c r="F3780" s="1" t="str">
        <f>TRIM(PROPER(Table2[[#This Row],[Category]]))</f>
        <v>Electronics</v>
      </c>
      <c r="G3780" s="1" t="str">
        <f>TRIM(PROPER(Table2[[#This Row],[Brand]]))</f>
        <v>Lenovo</v>
      </c>
      <c r="H3780" s="1">
        <f>Table2[[#This Row],[Supplier_ID]]</f>
        <v>1094</v>
      </c>
      <c r="I3780" s="1">
        <f>Table2[[#This Row],[Market_Price]]</f>
        <v>890.65</v>
      </c>
      <c r="J3780" s="1">
        <f>Table2[[#This Row],[Selling_Price]]</f>
        <v>1406.16</v>
      </c>
      <c r="K3780" s="1">
        <f>Table2[[#This Row],[Quantity]]</f>
        <v>59</v>
      </c>
      <c r="L3780" s="1" t="str">
        <f>IF(ISBLANK(Table2[[#This Row],[Status]]), "No Data Entered", IFERROR(Table2[[#This Row],[Status]], "No Data Entered"))</f>
        <v>Ongoing</v>
      </c>
    </row>
    <row r="3781" spans="1:12" x14ac:dyDescent="0.3">
      <c r="A3781" s="1" t="str">
        <f>Table2[[#This Row],[Product_ID]]</f>
        <v>PRO6811</v>
      </c>
      <c r="B3781" s="1" t="str">
        <f>Table2[[#This Row],[Customer_ID]]</f>
        <v>CUST72657</v>
      </c>
      <c r="C3781" s="14" t="str">
        <f>Table2[[#This Row],[Date]]</f>
        <v>07/12/2025</v>
      </c>
      <c r="D3781" s="1" t="str">
        <f>TRIM(PROPER(Table2[[#This Row],[Product_Name]]))</f>
        <v>Monitor</v>
      </c>
      <c r="E3781" s="1" t="str">
        <f>TRIM(PROPER(Table2[[#This Row],[Country]]))</f>
        <v>France</v>
      </c>
      <c r="F3781" s="1" t="str">
        <f>TRIM(PROPER(Table2[[#This Row],[Category]]))</f>
        <v>Office Supplies</v>
      </c>
      <c r="G3781" s="1" t="str">
        <f>TRIM(PROPER(Table2[[#This Row],[Brand]]))</f>
        <v>Logitech</v>
      </c>
      <c r="H3781" s="1">
        <f>Table2[[#This Row],[Supplier_ID]]</f>
        <v>1018</v>
      </c>
      <c r="I3781" s="1">
        <f>Table2[[#This Row],[Market_Price]]</f>
        <v>1073.76</v>
      </c>
      <c r="J3781" s="1">
        <f>Table2[[#This Row],[Selling_Price]]</f>
        <v>1436.77</v>
      </c>
      <c r="K3781" s="1">
        <f>Table2[[#This Row],[Quantity]]</f>
        <v>294</v>
      </c>
      <c r="L3781" s="1" t="str">
        <f>IF(ISBLANK(Table2[[#This Row],[Status]]), "No Data Entered", IFERROR(Table2[[#This Row],[Status]], "No Data Entered"))</f>
        <v>Ongoing</v>
      </c>
    </row>
    <row r="3782" spans="1:12" x14ac:dyDescent="0.3">
      <c r="A3782" s="1" t="str">
        <f>Table2[[#This Row],[Product_ID]]</f>
        <v>PRO7573</v>
      </c>
      <c r="B3782" s="1" t="str">
        <f>Table2[[#This Row],[Customer_ID]]</f>
        <v>CUST72678</v>
      </c>
      <c r="C3782" s="14" t="str">
        <f>Table2[[#This Row],[Date]]</f>
        <v>15/03/2024</v>
      </c>
      <c r="D3782" s="1" t="str">
        <f>TRIM(PROPER(Table2[[#This Row],[Product_Name]]))</f>
        <v>Tablet</v>
      </c>
      <c r="E3782" s="1" t="str">
        <f>TRIM(PROPER(Table2[[#This Row],[Country]]))</f>
        <v>Japan</v>
      </c>
      <c r="F3782" s="1" t="str">
        <f>TRIM(PROPER(Table2[[#This Row],[Category]]))</f>
        <v>Computers</v>
      </c>
      <c r="G3782" s="1" t="str">
        <f>TRIM(PROPER(Table2[[#This Row],[Brand]]))</f>
        <v>Asus</v>
      </c>
      <c r="H3782" s="1">
        <f>Table2[[#This Row],[Supplier_ID]]</f>
        <v>1051</v>
      </c>
      <c r="I3782" s="1">
        <f>Table2[[#This Row],[Market_Price]]</f>
        <v>1017.04</v>
      </c>
      <c r="J3782" s="1">
        <f>Table2[[#This Row],[Selling_Price]]</f>
        <v>1903.05</v>
      </c>
      <c r="K3782" s="1">
        <f>Table2[[#This Row],[Quantity]]</f>
        <v>373</v>
      </c>
      <c r="L3782" s="1" t="str">
        <f>IF(ISBLANK(Table2[[#This Row],[Status]]), "No Data Entered", IFERROR(Table2[[#This Row],[Status]], "No Data Entered"))</f>
        <v>Ongoing</v>
      </c>
    </row>
    <row r="3783" spans="1:12" x14ac:dyDescent="0.3">
      <c r="A3783" s="1" t="str">
        <f>Table2[[#This Row],[Product_ID]]</f>
        <v>PRO1278</v>
      </c>
      <c r="B3783" s="1" t="str">
        <f>Table2[[#This Row],[Customer_ID]]</f>
        <v>CUST72696</v>
      </c>
      <c r="C3783" s="14" t="str">
        <f>Table2[[#This Row],[Date]]</f>
        <v>15/06/2021</v>
      </c>
      <c r="D3783" s="1" t="str">
        <f>TRIM(PROPER(Table2[[#This Row],[Product_Name]]))</f>
        <v>Tablet</v>
      </c>
      <c r="E3783" s="1" t="str">
        <f>TRIM(PROPER(Table2[[#This Row],[Country]]))</f>
        <v>Uk</v>
      </c>
      <c r="F3783" s="1" t="str">
        <f>TRIM(PROPER(Table2[[#This Row],[Category]]))</f>
        <v>Office Supplies</v>
      </c>
      <c r="G3783" s="1" t="str">
        <f>TRIM(PROPER(Table2[[#This Row],[Brand]]))</f>
        <v>Hp</v>
      </c>
      <c r="H3783" s="1">
        <f>Table2[[#This Row],[Supplier_ID]]</f>
        <v>1063</v>
      </c>
      <c r="I3783" s="1">
        <f>Table2[[#This Row],[Market_Price]]</f>
        <v>211.26</v>
      </c>
      <c r="J3783" s="1">
        <f>Table2[[#This Row],[Selling_Price]]</f>
        <v>374.34</v>
      </c>
      <c r="K3783" s="1">
        <f>Table2[[#This Row],[Quantity]]</f>
        <v>401</v>
      </c>
      <c r="L3783" s="1" t="str">
        <f>IF(ISBLANK(Table2[[#This Row],[Status]]), "No Data Entered", IFERROR(Table2[[#This Row],[Status]], "No Data Entered"))</f>
        <v>Ongoing</v>
      </c>
    </row>
    <row r="3784" spans="1:12" x14ac:dyDescent="0.3">
      <c r="A3784" s="1" t="str">
        <f>Table2[[#This Row],[Product_ID]]</f>
        <v>PRO5012</v>
      </c>
      <c r="B3784" s="1" t="str">
        <f>Table2[[#This Row],[Customer_ID]]</f>
        <v>CUST72813</v>
      </c>
      <c r="C3784" s="14" t="str">
        <f>Table2[[#This Row],[Date]]</f>
        <v>09/11/2022</v>
      </c>
      <c r="D3784" s="1" t="str">
        <f>TRIM(PROPER(Table2[[#This Row],[Product_Name]]))</f>
        <v>Tablet</v>
      </c>
      <c r="E3784" s="1" t="str">
        <f>TRIM(PROPER(Table2[[#This Row],[Country]]))</f>
        <v>Australia</v>
      </c>
      <c r="F3784" s="1" t="str">
        <f>TRIM(PROPER(Table2[[#This Row],[Category]]))</f>
        <v>Wearables</v>
      </c>
      <c r="G3784" s="1" t="str">
        <f>TRIM(PROPER(Table2[[#This Row],[Brand]]))</f>
        <v>Asus</v>
      </c>
      <c r="H3784" s="1">
        <f>Table2[[#This Row],[Supplier_ID]]</f>
        <v>1018</v>
      </c>
      <c r="I3784" s="1">
        <f>Table2[[#This Row],[Market_Price]]</f>
        <v>852.79</v>
      </c>
      <c r="J3784" s="1">
        <f>Table2[[#This Row],[Selling_Price]]</f>
        <v>1106.78</v>
      </c>
      <c r="K3784" s="1">
        <f>Table2[[#This Row],[Quantity]]</f>
        <v>270</v>
      </c>
      <c r="L3784" s="1" t="str">
        <f>IF(ISBLANK(Table2[[#This Row],[Status]]), "No Data Entered", IFERROR(Table2[[#This Row],[Status]], "No Data Entered"))</f>
        <v>Ongoing</v>
      </c>
    </row>
    <row r="3785" spans="1:12" x14ac:dyDescent="0.3">
      <c r="A3785" s="1" t="str">
        <f>Table2[[#This Row],[Product_ID]]</f>
        <v>PRO7428</v>
      </c>
      <c r="B3785" s="1" t="str">
        <f>Table2[[#This Row],[Customer_ID]]</f>
        <v>CUST72869</v>
      </c>
      <c r="C3785" s="14" t="str">
        <f>Table2[[#This Row],[Date]]</f>
        <v>07/04/2021</v>
      </c>
      <c r="D3785" s="1" t="str">
        <f>TRIM(PROPER(Table2[[#This Row],[Product_Name]]))</f>
        <v>Laptop</v>
      </c>
      <c r="E3785" s="1" t="str">
        <f>TRIM(PROPER(Table2[[#This Row],[Country]]))</f>
        <v>Uk</v>
      </c>
      <c r="F3785" s="1" t="str">
        <f>TRIM(PROPER(Table2[[#This Row],[Category]]))</f>
        <v>Office Supplies</v>
      </c>
      <c r="G3785" s="1" t="str">
        <f>TRIM(PROPER(Table2[[#This Row],[Brand]]))</f>
        <v>Logitech</v>
      </c>
      <c r="H3785" s="1">
        <f>Table2[[#This Row],[Supplier_ID]]</f>
        <v>1082</v>
      </c>
      <c r="I3785" s="1">
        <f>Table2[[#This Row],[Market_Price]]</f>
        <v>358.33</v>
      </c>
      <c r="J3785" s="1">
        <f>Table2[[#This Row],[Selling_Price]]</f>
        <v>603.26</v>
      </c>
      <c r="K3785" s="1">
        <f>Table2[[#This Row],[Quantity]]</f>
        <v>223</v>
      </c>
      <c r="L3785" s="1" t="str">
        <f>IF(ISBLANK(Table2[[#This Row],[Status]]), "No Data Entered", IFERROR(Table2[[#This Row],[Status]], "No Data Entered"))</f>
        <v>Ongoing</v>
      </c>
    </row>
    <row r="3786" spans="1:12" x14ac:dyDescent="0.3">
      <c r="A3786" s="1" t="str">
        <f>Table2[[#This Row],[Product_ID]]</f>
        <v>PRO1953</v>
      </c>
      <c r="B3786" s="1" t="str">
        <f>Table2[[#This Row],[Customer_ID]]</f>
        <v>CUST72941</v>
      </c>
      <c r="C3786" s="14" t="str">
        <f>Table2[[#This Row],[Date]]</f>
        <v>03/08/2021</v>
      </c>
      <c r="D3786" s="1" t="str">
        <f>TRIM(PROPER(Table2[[#This Row],[Product_Name]]))</f>
        <v>Smartphone</v>
      </c>
      <c r="E3786" s="1" t="str">
        <f>TRIM(PROPER(Table2[[#This Row],[Country]]))</f>
        <v>India</v>
      </c>
      <c r="F3786" s="1" t="str">
        <f>TRIM(PROPER(Table2[[#This Row],[Category]]))</f>
        <v>Accessories</v>
      </c>
      <c r="G3786" s="1" t="str">
        <f>TRIM(PROPER(Table2[[#This Row],[Brand]]))</f>
        <v>Apple</v>
      </c>
      <c r="H3786" s="1">
        <f>Table2[[#This Row],[Supplier_ID]]</f>
        <v>1021</v>
      </c>
      <c r="I3786" s="1">
        <f>Table2[[#This Row],[Market_Price]]</f>
        <v>600.94000000000005</v>
      </c>
      <c r="J3786" s="1">
        <f>Table2[[#This Row],[Selling_Price]]</f>
        <v>665.12</v>
      </c>
      <c r="K3786" s="1">
        <f>Table2[[#This Row],[Quantity]]</f>
        <v>488</v>
      </c>
      <c r="L3786" s="1" t="str">
        <f>IF(ISBLANK(Table2[[#This Row],[Status]]), "No Data Entered", IFERROR(Table2[[#This Row],[Status]], "No Data Entered"))</f>
        <v>Ongoing</v>
      </c>
    </row>
    <row r="3787" spans="1:12" x14ac:dyDescent="0.3">
      <c r="A3787" s="1" t="str">
        <f>Table2[[#This Row],[Product_ID]]</f>
        <v>PRO7228</v>
      </c>
      <c r="B3787" s="1" t="str">
        <f>Table2[[#This Row],[Customer_ID]]</f>
        <v>CUST72998</v>
      </c>
      <c r="C3787" s="14" t="str">
        <f>Table2[[#This Row],[Date]]</f>
        <v>15/06/2024</v>
      </c>
      <c r="D3787" s="1" t="str">
        <f>TRIM(PROPER(Table2[[#This Row],[Product_Name]]))</f>
        <v>Monitor</v>
      </c>
      <c r="E3787" s="1" t="str">
        <f>TRIM(PROPER(Table2[[#This Row],[Country]]))</f>
        <v>Canada</v>
      </c>
      <c r="F3787" s="1" t="str">
        <f>TRIM(PROPER(Table2[[#This Row],[Category]]))</f>
        <v>Wearables</v>
      </c>
      <c r="G3787" s="1" t="str">
        <f>TRIM(PROPER(Table2[[#This Row],[Brand]]))</f>
        <v>Canon</v>
      </c>
      <c r="H3787" s="1">
        <f>Table2[[#This Row],[Supplier_ID]]</f>
        <v>1023</v>
      </c>
      <c r="I3787" s="1">
        <f>Table2[[#This Row],[Market_Price]]</f>
        <v>1158.6300000000001</v>
      </c>
      <c r="J3787" s="1">
        <f>Table2[[#This Row],[Selling_Price]]</f>
        <v>2249.62</v>
      </c>
      <c r="K3787" s="1">
        <f>Table2[[#This Row],[Quantity]]</f>
        <v>234</v>
      </c>
      <c r="L3787" s="1" t="str">
        <f>IF(ISBLANK(Table2[[#This Row],[Status]]), "No Data Entered", IFERROR(Table2[[#This Row],[Status]], "No Data Entered"))</f>
        <v>Ongoing</v>
      </c>
    </row>
    <row r="3788" spans="1:12" x14ac:dyDescent="0.3">
      <c r="A3788" s="1" t="str">
        <f>Table2[[#This Row],[Product_ID]]</f>
        <v>PRO8707</v>
      </c>
      <c r="B3788" s="1" t="str">
        <f>Table2[[#This Row],[Customer_ID]]</f>
        <v>CUST73004</v>
      </c>
      <c r="C3788" s="14" t="str">
        <f>Table2[[#This Row],[Date]]</f>
        <v>07/02/2020</v>
      </c>
      <c r="D3788" s="1" t="str">
        <f>TRIM(PROPER(Table2[[#This Row],[Product_Name]]))</f>
        <v>Mouse</v>
      </c>
      <c r="E3788" s="1" t="str">
        <f>TRIM(PROPER(Table2[[#This Row],[Country]]))</f>
        <v>India</v>
      </c>
      <c r="F3788" s="1" t="str">
        <f>TRIM(PROPER(Table2[[#This Row],[Category]]))</f>
        <v>Office Supplies</v>
      </c>
      <c r="G3788" s="1" t="str">
        <f>TRIM(PROPER(Table2[[#This Row],[Brand]]))</f>
        <v>Sony</v>
      </c>
      <c r="H3788" s="1">
        <f>Table2[[#This Row],[Supplier_ID]]</f>
        <v>1002</v>
      </c>
      <c r="I3788" s="1">
        <f>Table2[[#This Row],[Market_Price]]</f>
        <v>1235.54</v>
      </c>
      <c r="J3788" s="1">
        <f>Table2[[#This Row],[Selling_Price]]</f>
        <v>1861.26</v>
      </c>
      <c r="K3788" s="1">
        <f>Table2[[#This Row],[Quantity]]</f>
        <v>428</v>
      </c>
      <c r="L3788" s="1" t="str">
        <f>IF(ISBLANK(Table2[[#This Row],[Status]]), "No Data Entered", IFERROR(Table2[[#This Row],[Status]], "No Data Entered"))</f>
        <v>Ongoing</v>
      </c>
    </row>
    <row r="3789" spans="1:12" x14ac:dyDescent="0.3">
      <c r="A3789" s="1" t="str">
        <f>Table2[[#This Row],[Product_ID]]</f>
        <v>PRO1324</v>
      </c>
      <c r="B3789" s="1" t="str">
        <f>Table2[[#This Row],[Customer_ID]]</f>
        <v>CUST73062</v>
      </c>
      <c r="C3789" s="14" t="str">
        <f>Table2[[#This Row],[Date]]</f>
        <v>06/08/2023</v>
      </c>
      <c r="D3789" s="1" t="str">
        <f>TRIM(PROPER(Table2[[#This Row],[Product_Name]]))</f>
        <v>Tablet</v>
      </c>
      <c r="E3789" s="1" t="str">
        <f>TRIM(PROPER(Table2[[#This Row],[Country]]))</f>
        <v>India</v>
      </c>
      <c r="F3789" s="1" t="str">
        <f>TRIM(PROPER(Table2[[#This Row],[Category]]))</f>
        <v>Office Supplies</v>
      </c>
      <c r="G3789" s="1" t="str">
        <f>TRIM(PROPER(Table2[[#This Row],[Brand]]))</f>
        <v>Logitech</v>
      </c>
      <c r="H3789" s="1">
        <f>Table2[[#This Row],[Supplier_ID]]</f>
        <v>1062</v>
      </c>
      <c r="I3789" s="1">
        <f>Table2[[#This Row],[Market_Price]]</f>
        <v>326.60000000000002</v>
      </c>
      <c r="J3789" s="1">
        <f>Table2[[#This Row],[Selling_Price]]</f>
        <v>446.11</v>
      </c>
      <c r="K3789" s="1">
        <f>Table2[[#This Row],[Quantity]]</f>
        <v>266</v>
      </c>
      <c r="L3789" s="1" t="str">
        <f>IF(ISBLANK(Table2[[#This Row],[Status]]), "No Data Entered", IFERROR(Table2[[#This Row],[Status]], "No Data Entered"))</f>
        <v>Ongoing</v>
      </c>
    </row>
    <row r="3790" spans="1:12" x14ac:dyDescent="0.3">
      <c r="A3790" s="1" t="str">
        <f>Table2[[#This Row],[Product_ID]]</f>
        <v>PRO5236</v>
      </c>
      <c r="B3790" s="1" t="str">
        <f>Table2[[#This Row],[Customer_ID]]</f>
        <v>CUST73101</v>
      </c>
      <c r="C3790" s="14" t="str">
        <f>Table2[[#This Row],[Date]]</f>
        <v>29/07/2020</v>
      </c>
      <c r="D3790" s="1" t="str">
        <f>TRIM(PROPER(Table2[[#This Row],[Product_Name]]))</f>
        <v>Printer</v>
      </c>
      <c r="E3790" s="1" t="str">
        <f>TRIM(PROPER(Table2[[#This Row],[Country]]))</f>
        <v>Brazil</v>
      </c>
      <c r="F3790" s="1" t="str">
        <f>TRIM(PROPER(Table2[[#This Row],[Category]]))</f>
        <v>Wearables</v>
      </c>
      <c r="G3790" s="1" t="str">
        <f>TRIM(PROPER(Table2[[#This Row],[Brand]]))</f>
        <v>Microsoft</v>
      </c>
      <c r="H3790" s="1">
        <f>Table2[[#This Row],[Supplier_ID]]</f>
        <v>1068</v>
      </c>
      <c r="I3790" s="1">
        <f>Table2[[#This Row],[Market_Price]]</f>
        <v>241.28</v>
      </c>
      <c r="J3790" s="1">
        <f>Table2[[#This Row],[Selling_Price]]</f>
        <v>452.25</v>
      </c>
      <c r="K3790" s="1">
        <f>Table2[[#This Row],[Quantity]]</f>
        <v>315</v>
      </c>
      <c r="L3790" s="1" t="str">
        <f>IF(ISBLANK(Table2[[#This Row],[Status]]), "No Data Entered", IFERROR(Table2[[#This Row],[Status]], "No Data Entered"))</f>
        <v>Ongoing</v>
      </c>
    </row>
    <row r="3791" spans="1:12" x14ac:dyDescent="0.3">
      <c r="A3791" s="1" t="str">
        <f>Table2[[#This Row],[Product_ID]]</f>
        <v>PRO5882</v>
      </c>
      <c r="B3791" s="1" t="str">
        <f>Table2[[#This Row],[Customer_ID]]</f>
        <v>CUST73118</v>
      </c>
      <c r="C3791" s="14" t="str">
        <f>Table2[[#This Row],[Date]]</f>
        <v>19/09/2023</v>
      </c>
      <c r="D3791" s="1" t="str">
        <f>TRIM(PROPER(Table2[[#This Row],[Product_Name]]))</f>
        <v>Printer</v>
      </c>
      <c r="E3791" s="1" t="str">
        <f>TRIM(PROPER(Table2[[#This Row],[Country]]))</f>
        <v>Australia</v>
      </c>
      <c r="F3791" s="1" t="str">
        <f>TRIM(PROPER(Table2[[#This Row],[Category]]))</f>
        <v>Accessories</v>
      </c>
      <c r="G3791" s="1" t="str">
        <f>TRIM(PROPER(Table2[[#This Row],[Brand]]))</f>
        <v>Logitech</v>
      </c>
      <c r="H3791" s="1">
        <f>Table2[[#This Row],[Supplier_ID]]</f>
        <v>1025</v>
      </c>
      <c r="I3791" s="1">
        <f>Table2[[#This Row],[Market_Price]]</f>
        <v>762.18</v>
      </c>
      <c r="J3791" s="1">
        <f>Table2[[#This Row],[Selling_Price]]</f>
        <v>1088.3399999999999</v>
      </c>
      <c r="K3791" s="1">
        <f>Table2[[#This Row],[Quantity]]</f>
        <v>89</v>
      </c>
      <c r="L3791" s="1" t="str">
        <f>IF(ISBLANK(Table2[[#This Row],[Status]]), "No Data Entered", IFERROR(Table2[[#This Row],[Status]], "No Data Entered"))</f>
        <v>Ongoing</v>
      </c>
    </row>
    <row r="3792" spans="1:12" x14ac:dyDescent="0.3">
      <c r="A3792" s="1" t="str">
        <f>Table2[[#This Row],[Product_ID]]</f>
        <v>PRO9271</v>
      </c>
      <c r="B3792" s="1" t="str">
        <f>Table2[[#This Row],[Customer_ID]]</f>
        <v>CUST73206</v>
      </c>
      <c r="C3792" s="14" t="str">
        <f>Table2[[#This Row],[Date]]</f>
        <v>29/06/2022</v>
      </c>
      <c r="D3792" s="1" t="str">
        <f>TRIM(PROPER(Table2[[#This Row],[Product_Name]]))</f>
        <v>Camera</v>
      </c>
      <c r="E3792" s="1" t="str">
        <f>TRIM(PROPER(Table2[[#This Row],[Country]]))</f>
        <v>Usa</v>
      </c>
      <c r="F3792" s="1" t="str">
        <f>TRIM(PROPER(Table2[[#This Row],[Category]]))</f>
        <v>Electronics</v>
      </c>
      <c r="G3792" s="1" t="str">
        <f>TRIM(PROPER(Table2[[#This Row],[Brand]]))</f>
        <v>Samsung</v>
      </c>
      <c r="H3792" s="1">
        <f>Table2[[#This Row],[Supplier_ID]]</f>
        <v>1022</v>
      </c>
      <c r="I3792" s="1">
        <f>Table2[[#This Row],[Market_Price]]</f>
        <v>319.33</v>
      </c>
      <c r="J3792" s="1">
        <f>Table2[[#This Row],[Selling_Price]]</f>
        <v>461.53</v>
      </c>
      <c r="K3792" s="1">
        <f>Table2[[#This Row],[Quantity]]</f>
        <v>443</v>
      </c>
      <c r="L3792" s="1" t="str">
        <f>IF(ISBLANK(Table2[[#This Row],[Status]]), "No Data Entered", IFERROR(Table2[[#This Row],[Status]], "No Data Entered"))</f>
        <v>Ongoing</v>
      </c>
    </row>
    <row r="3793" spans="1:12" x14ac:dyDescent="0.3">
      <c r="A3793" s="1" t="str">
        <f>Table2[[#This Row],[Product_ID]]</f>
        <v>PRO1647</v>
      </c>
      <c r="B3793" s="1" t="str">
        <f>Table2[[#This Row],[Customer_ID]]</f>
        <v>CUST73223</v>
      </c>
      <c r="C3793" s="14" t="str">
        <f>Table2[[#This Row],[Date]]</f>
        <v>01/05/2023</v>
      </c>
      <c r="D3793" s="1" t="str">
        <f>TRIM(PROPER(Table2[[#This Row],[Product_Name]]))</f>
        <v>Headphones</v>
      </c>
      <c r="E3793" s="1" t="str">
        <f>TRIM(PROPER(Table2[[#This Row],[Country]]))</f>
        <v>Brazil</v>
      </c>
      <c r="F3793" s="1" t="str">
        <f>TRIM(PROPER(Table2[[#This Row],[Category]]))</f>
        <v>Accessories</v>
      </c>
      <c r="G3793" s="1" t="str">
        <f>TRIM(PROPER(Table2[[#This Row],[Brand]]))</f>
        <v>Dell</v>
      </c>
      <c r="H3793" s="1">
        <f>Table2[[#This Row],[Supplier_ID]]</f>
        <v>1036</v>
      </c>
      <c r="I3793" s="1">
        <f>Table2[[#This Row],[Market_Price]]</f>
        <v>1132.24</v>
      </c>
      <c r="J3793" s="1">
        <f>Table2[[#This Row],[Selling_Price]]</f>
        <v>1920.04</v>
      </c>
      <c r="K3793" s="1">
        <f>Table2[[#This Row],[Quantity]]</f>
        <v>402</v>
      </c>
      <c r="L3793" s="1" t="str">
        <f>IF(ISBLANK(Table2[[#This Row],[Status]]), "No Data Entered", IFERROR(Table2[[#This Row],[Status]], "No Data Entered"))</f>
        <v>Ongoing</v>
      </c>
    </row>
    <row r="3794" spans="1:12" x14ac:dyDescent="0.3">
      <c r="A3794" s="1" t="str">
        <f>Table2[[#This Row],[Product_ID]]</f>
        <v>PRO7168</v>
      </c>
      <c r="B3794" s="1" t="str">
        <f>Table2[[#This Row],[Customer_ID]]</f>
        <v>CUST73263</v>
      </c>
      <c r="C3794" s="14" t="str">
        <f>Table2[[#This Row],[Date]]</f>
        <v>12/06/2021</v>
      </c>
      <c r="D3794" s="1" t="str">
        <f>TRIM(PROPER(Table2[[#This Row],[Product_Name]]))</f>
        <v>Headphones</v>
      </c>
      <c r="E3794" s="1" t="str">
        <f>TRIM(PROPER(Table2[[#This Row],[Country]]))</f>
        <v>Uk</v>
      </c>
      <c r="F3794" s="1" t="str">
        <f>TRIM(PROPER(Table2[[#This Row],[Category]]))</f>
        <v>Electronics</v>
      </c>
      <c r="G3794" s="1" t="str">
        <f>TRIM(PROPER(Table2[[#This Row],[Brand]]))</f>
        <v>Microsoft</v>
      </c>
      <c r="H3794" s="1">
        <f>Table2[[#This Row],[Supplier_ID]]</f>
        <v>1059</v>
      </c>
      <c r="I3794" s="1">
        <f>Table2[[#This Row],[Market_Price]]</f>
        <v>1160.8900000000001</v>
      </c>
      <c r="J3794" s="1">
        <f>Table2[[#This Row],[Selling_Price]]</f>
        <v>1970.88</v>
      </c>
      <c r="K3794" s="1">
        <f>Table2[[#This Row],[Quantity]]</f>
        <v>34</v>
      </c>
      <c r="L3794" s="1" t="str">
        <f>IF(ISBLANK(Table2[[#This Row],[Status]]), "No Data Entered", IFERROR(Table2[[#This Row],[Status]], "No Data Entered"))</f>
        <v>Ongoing</v>
      </c>
    </row>
    <row r="3795" spans="1:12" x14ac:dyDescent="0.3">
      <c r="A3795" s="1" t="str">
        <f>Table2[[#This Row],[Product_ID]]</f>
        <v>PRO5186</v>
      </c>
      <c r="B3795" s="1" t="str">
        <f>Table2[[#This Row],[Customer_ID]]</f>
        <v>CUST73345</v>
      </c>
      <c r="C3795" s="14" t="str">
        <f>Table2[[#This Row],[Date]]</f>
        <v>27/06/2023</v>
      </c>
      <c r="D3795" s="1" t="str">
        <f>TRIM(PROPER(Table2[[#This Row],[Product_Name]]))</f>
        <v>Monitor</v>
      </c>
      <c r="E3795" s="1" t="str">
        <f>TRIM(PROPER(Table2[[#This Row],[Country]]))</f>
        <v>Brazil</v>
      </c>
      <c r="F3795" s="1" t="str">
        <f>TRIM(PROPER(Table2[[#This Row],[Category]]))</f>
        <v>Accessories</v>
      </c>
      <c r="G3795" s="1" t="str">
        <f>TRIM(PROPER(Table2[[#This Row],[Brand]]))</f>
        <v>Canon</v>
      </c>
      <c r="H3795" s="1">
        <f>Table2[[#This Row],[Supplier_ID]]</f>
        <v>1076</v>
      </c>
      <c r="I3795" s="1">
        <f>Table2[[#This Row],[Market_Price]]</f>
        <v>1537.49</v>
      </c>
      <c r="J3795" s="1">
        <f>Table2[[#This Row],[Selling_Price]]</f>
        <v>1832.88</v>
      </c>
      <c r="K3795" s="1">
        <f>Table2[[#This Row],[Quantity]]</f>
        <v>470</v>
      </c>
      <c r="L3795" s="1" t="str">
        <f>IF(ISBLANK(Table2[[#This Row],[Status]]), "No Data Entered", IFERROR(Table2[[#This Row],[Status]], "No Data Entered"))</f>
        <v>Ongoing</v>
      </c>
    </row>
    <row r="3796" spans="1:12" x14ac:dyDescent="0.3">
      <c r="A3796" s="1" t="str">
        <f>Table2[[#This Row],[Product_ID]]</f>
        <v>PRO6785</v>
      </c>
      <c r="B3796" s="1" t="str">
        <f>Table2[[#This Row],[Customer_ID]]</f>
        <v>CUST73348</v>
      </c>
      <c r="C3796" s="14" t="str">
        <f>Table2[[#This Row],[Date]]</f>
        <v>25/02/2020</v>
      </c>
      <c r="D3796" s="1" t="str">
        <f>TRIM(PROPER(Table2[[#This Row],[Product_Name]]))</f>
        <v>Laptop</v>
      </c>
      <c r="E3796" s="1" t="str">
        <f>TRIM(PROPER(Table2[[#This Row],[Country]]))</f>
        <v>Germany</v>
      </c>
      <c r="F3796" s="1" t="str">
        <f>TRIM(PROPER(Table2[[#This Row],[Category]]))</f>
        <v>Office Supplies</v>
      </c>
      <c r="G3796" s="1" t="str">
        <f>TRIM(PROPER(Table2[[#This Row],[Brand]]))</f>
        <v>Canon</v>
      </c>
      <c r="H3796" s="1">
        <f>Table2[[#This Row],[Supplier_ID]]</f>
        <v>1095</v>
      </c>
      <c r="I3796" s="1">
        <f>Table2[[#This Row],[Market_Price]]</f>
        <v>1108.23</v>
      </c>
      <c r="J3796" s="1">
        <f>Table2[[#This Row],[Selling_Price]]</f>
        <v>1997.12</v>
      </c>
      <c r="K3796" s="1">
        <f>Table2[[#This Row],[Quantity]]</f>
        <v>248</v>
      </c>
      <c r="L3796" s="1" t="str">
        <f>IF(ISBLANK(Table2[[#This Row],[Status]]), "No Data Entered", IFERROR(Table2[[#This Row],[Status]], "No Data Entered"))</f>
        <v>Ongoing</v>
      </c>
    </row>
    <row r="3797" spans="1:12" x14ac:dyDescent="0.3">
      <c r="A3797" s="1" t="str">
        <f>Table2[[#This Row],[Product_ID]]</f>
        <v>PRO7926</v>
      </c>
      <c r="B3797" s="1" t="str">
        <f>Table2[[#This Row],[Customer_ID]]</f>
        <v>CUST73384</v>
      </c>
      <c r="C3797" s="14" t="str">
        <f>Table2[[#This Row],[Date]]</f>
        <v>09/12/2022</v>
      </c>
      <c r="D3797" s="1" t="str">
        <f>TRIM(PROPER(Table2[[#This Row],[Product_Name]]))</f>
        <v>Monitor</v>
      </c>
      <c r="E3797" s="1" t="str">
        <f>TRIM(PROPER(Table2[[#This Row],[Country]]))</f>
        <v>Brazil</v>
      </c>
      <c r="F3797" s="1" t="str">
        <f>TRIM(PROPER(Table2[[#This Row],[Category]]))</f>
        <v>Office Supplies</v>
      </c>
      <c r="G3797" s="1" t="str">
        <f>TRIM(PROPER(Table2[[#This Row],[Brand]]))</f>
        <v>Asus</v>
      </c>
      <c r="H3797" s="1">
        <f>Table2[[#This Row],[Supplier_ID]]</f>
        <v>1071</v>
      </c>
      <c r="I3797" s="1">
        <f>Table2[[#This Row],[Market_Price]]</f>
        <v>653.52</v>
      </c>
      <c r="J3797" s="1">
        <f>Table2[[#This Row],[Selling_Price]]</f>
        <v>957.62</v>
      </c>
      <c r="K3797" s="1">
        <f>Table2[[#This Row],[Quantity]]</f>
        <v>113</v>
      </c>
      <c r="L3797" s="1" t="str">
        <f>IF(ISBLANK(Table2[[#This Row],[Status]]), "No Data Entered", IFERROR(Table2[[#This Row],[Status]], "No Data Entered"))</f>
        <v>Ongoing</v>
      </c>
    </row>
    <row r="3798" spans="1:12" x14ac:dyDescent="0.3">
      <c r="A3798" s="1" t="str">
        <f>Table2[[#This Row],[Product_ID]]</f>
        <v>PRO7011</v>
      </c>
      <c r="B3798" s="1" t="str">
        <f>Table2[[#This Row],[Customer_ID]]</f>
        <v>CUST73452</v>
      </c>
      <c r="C3798" s="14" t="str">
        <f>Table2[[#This Row],[Date]]</f>
        <v>14/05/2021</v>
      </c>
      <c r="D3798" s="1" t="str">
        <f>TRIM(PROPER(Table2[[#This Row],[Product_Name]]))</f>
        <v>Camera</v>
      </c>
      <c r="E3798" s="1" t="str">
        <f>TRIM(PROPER(Table2[[#This Row],[Country]]))</f>
        <v>Uk</v>
      </c>
      <c r="F3798" s="1" t="str">
        <f>TRIM(PROPER(Table2[[#This Row],[Category]]))</f>
        <v>Electronics</v>
      </c>
      <c r="G3798" s="1" t="str">
        <f>TRIM(PROPER(Table2[[#This Row],[Brand]]))</f>
        <v>Logitech</v>
      </c>
      <c r="H3798" s="1">
        <f>Table2[[#This Row],[Supplier_ID]]</f>
        <v>1035</v>
      </c>
      <c r="I3798" s="1">
        <f>Table2[[#This Row],[Market_Price]]</f>
        <v>1762.28</v>
      </c>
      <c r="J3798" s="1">
        <f>Table2[[#This Row],[Selling_Price]]</f>
        <v>3195.1</v>
      </c>
      <c r="K3798" s="1">
        <f>Table2[[#This Row],[Quantity]]</f>
        <v>353</v>
      </c>
      <c r="L3798" s="1" t="str">
        <f>IF(ISBLANK(Table2[[#This Row],[Status]]), "No Data Entered", IFERROR(Table2[[#This Row],[Status]], "No Data Entered"))</f>
        <v>Ongoing</v>
      </c>
    </row>
    <row r="3799" spans="1:12" x14ac:dyDescent="0.3">
      <c r="A3799" s="1" t="str">
        <f>Table2[[#This Row],[Product_ID]]</f>
        <v>PRO6302</v>
      </c>
      <c r="B3799" s="1" t="str">
        <f>Table2[[#This Row],[Customer_ID]]</f>
        <v>CUST73465</v>
      </c>
      <c r="C3799" s="14" t="str">
        <f>Table2[[#This Row],[Date]]</f>
        <v>01/07/2020</v>
      </c>
      <c r="D3799" s="1" t="str">
        <f>TRIM(PROPER(Table2[[#This Row],[Product_Name]]))</f>
        <v>Laptop</v>
      </c>
      <c r="E3799" s="1" t="str">
        <f>TRIM(PROPER(Table2[[#This Row],[Country]]))</f>
        <v>France</v>
      </c>
      <c r="F3799" s="1" t="str">
        <f>TRIM(PROPER(Table2[[#This Row],[Category]]))</f>
        <v>Accessories</v>
      </c>
      <c r="G3799" s="1" t="str">
        <f>TRIM(PROPER(Table2[[#This Row],[Brand]]))</f>
        <v>Canon</v>
      </c>
      <c r="H3799" s="1">
        <f>Table2[[#This Row],[Supplier_ID]]</f>
        <v>1097</v>
      </c>
      <c r="I3799" s="1">
        <f>Table2[[#This Row],[Market_Price]]</f>
        <v>1709.18</v>
      </c>
      <c r="J3799" s="1">
        <f>Table2[[#This Row],[Selling_Price]]</f>
        <v>3293.97</v>
      </c>
      <c r="K3799" s="1">
        <f>Table2[[#This Row],[Quantity]]</f>
        <v>93</v>
      </c>
      <c r="L3799" s="1" t="str">
        <f>IF(ISBLANK(Table2[[#This Row],[Status]]), "No Data Entered", IFERROR(Table2[[#This Row],[Status]], "No Data Entered"))</f>
        <v>Ongoing</v>
      </c>
    </row>
    <row r="3800" spans="1:12" x14ac:dyDescent="0.3">
      <c r="A3800" s="1" t="str">
        <f>Table2[[#This Row],[Product_ID]]</f>
        <v>PRO9197</v>
      </c>
      <c r="B3800" s="1" t="str">
        <f>Table2[[#This Row],[Customer_ID]]</f>
        <v>CUST73492</v>
      </c>
      <c r="C3800" s="14" t="str">
        <f>Table2[[#This Row],[Date]]</f>
        <v>22/05/2025</v>
      </c>
      <c r="D3800" s="1" t="str">
        <f>TRIM(PROPER(Table2[[#This Row],[Product_Name]]))</f>
        <v>Tablet</v>
      </c>
      <c r="E3800" s="1" t="str">
        <f>TRIM(PROPER(Table2[[#This Row],[Country]]))</f>
        <v>Brazil</v>
      </c>
      <c r="F3800" s="1" t="str">
        <f>TRIM(PROPER(Table2[[#This Row],[Category]]))</f>
        <v>Electronics</v>
      </c>
      <c r="G3800" s="1" t="str">
        <f>TRIM(PROPER(Table2[[#This Row],[Brand]]))</f>
        <v>Hp</v>
      </c>
      <c r="H3800" s="1">
        <f>Table2[[#This Row],[Supplier_ID]]</f>
        <v>1028</v>
      </c>
      <c r="I3800" s="1">
        <f>Table2[[#This Row],[Market_Price]]</f>
        <v>787.53</v>
      </c>
      <c r="J3800" s="1">
        <f>Table2[[#This Row],[Selling_Price]]</f>
        <v>1112.22</v>
      </c>
      <c r="K3800" s="1">
        <f>Table2[[#This Row],[Quantity]]</f>
        <v>424</v>
      </c>
      <c r="L3800" s="1" t="str">
        <f>IF(ISBLANK(Table2[[#This Row],[Status]]), "No Data Entered", IFERROR(Table2[[#This Row],[Status]], "No Data Entered"))</f>
        <v>Ongoing</v>
      </c>
    </row>
    <row r="3801" spans="1:12" x14ac:dyDescent="0.3">
      <c r="A3801" s="1" t="str">
        <f>Table2[[#This Row],[Product_ID]]</f>
        <v>PRO5870</v>
      </c>
      <c r="B3801" s="1" t="str">
        <f>Table2[[#This Row],[Customer_ID]]</f>
        <v>CUST73506</v>
      </c>
      <c r="C3801" s="14" t="str">
        <f>Table2[[#This Row],[Date]]</f>
        <v>27/01/2025</v>
      </c>
      <c r="D3801" s="1" t="str">
        <f>TRIM(PROPER(Table2[[#This Row],[Product_Name]]))</f>
        <v>Tablet</v>
      </c>
      <c r="E3801" s="1" t="str">
        <f>TRIM(PROPER(Table2[[#This Row],[Country]]))</f>
        <v>France</v>
      </c>
      <c r="F3801" s="1" t="str">
        <f>TRIM(PROPER(Table2[[#This Row],[Category]]))</f>
        <v>Computers</v>
      </c>
      <c r="G3801" s="1" t="str">
        <f>TRIM(PROPER(Table2[[#This Row],[Brand]]))</f>
        <v>Dell</v>
      </c>
      <c r="H3801" s="1">
        <f>Table2[[#This Row],[Supplier_ID]]</f>
        <v>1004</v>
      </c>
      <c r="I3801" s="1">
        <f>Table2[[#This Row],[Market_Price]]</f>
        <v>382.8</v>
      </c>
      <c r="J3801" s="1">
        <f>Table2[[#This Row],[Selling_Price]]</f>
        <v>571.20000000000005</v>
      </c>
      <c r="K3801" s="1">
        <f>Table2[[#This Row],[Quantity]]</f>
        <v>312</v>
      </c>
      <c r="L3801" s="1" t="str">
        <f>IF(ISBLANK(Table2[[#This Row],[Status]]), "No Data Entered", IFERROR(Table2[[#This Row],[Status]], "No Data Entered"))</f>
        <v>Ongoing</v>
      </c>
    </row>
    <row r="3802" spans="1:12" x14ac:dyDescent="0.3">
      <c r="A3802" s="1" t="str">
        <f>Table2[[#This Row],[Product_ID]]</f>
        <v>PRO4879</v>
      </c>
      <c r="B3802" s="1" t="str">
        <f>Table2[[#This Row],[Customer_ID]]</f>
        <v>CUST73541</v>
      </c>
      <c r="C3802" s="14" t="str">
        <f>Table2[[#This Row],[Date]]</f>
        <v>16/10/2021</v>
      </c>
      <c r="D3802" s="1" t="str">
        <f>TRIM(PROPER(Table2[[#This Row],[Product_Name]]))</f>
        <v>Camera</v>
      </c>
      <c r="E3802" s="1" t="str">
        <f>TRIM(PROPER(Table2[[#This Row],[Country]]))</f>
        <v>Canada</v>
      </c>
      <c r="F3802" s="1" t="str">
        <f>TRIM(PROPER(Table2[[#This Row],[Category]]))</f>
        <v>Computers</v>
      </c>
      <c r="G3802" s="1" t="str">
        <f>TRIM(PROPER(Table2[[#This Row],[Brand]]))</f>
        <v>Asus</v>
      </c>
      <c r="H3802" s="1">
        <f>Table2[[#This Row],[Supplier_ID]]</f>
        <v>1063</v>
      </c>
      <c r="I3802" s="1">
        <f>Table2[[#This Row],[Market_Price]]</f>
        <v>1147.31</v>
      </c>
      <c r="J3802" s="1">
        <f>Table2[[#This Row],[Selling_Price]]</f>
        <v>1378.17</v>
      </c>
      <c r="K3802" s="1">
        <f>Table2[[#This Row],[Quantity]]</f>
        <v>320</v>
      </c>
      <c r="L3802" s="1" t="str">
        <f>IF(ISBLANK(Table2[[#This Row],[Status]]), "No Data Entered", IFERROR(Table2[[#This Row],[Status]], "No Data Entered"))</f>
        <v>Ongoing</v>
      </c>
    </row>
    <row r="3803" spans="1:12" x14ac:dyDescent="0.3">
      <c r="A3803" s="1" t="str">
        <f>Table2[[#This Row],[Product_ID]]</f>
        <v>PRO3713</v>
      </c>
      <c r="B3803" s="1" t="str">
        <f>Table2[[#This Row],[Customer_ID]]</f>
        <v>CUST73555</v>
      </c>
      <c r="C3803" s="14" t="str">
        <f>Table2[[#This Row],[Date]]</f>
        <v>31/10/2024</v>
      </c>
      <c r="D3803" s="1" t="str">
        <f>TRIM(PROPER(Table2[[#This Row],[Product_Name]]))</f>
        <v>Smartphone</v>
      </c>
      <c r="E3803" s="1" t="str">
        <f>TRIM(PROPER(Table2[[#This Row],[Country]]))</f>
        <v>Australia</v>
      </c>
      <c r="F3803" s="1" t="str">
        <f>TRIM(PROPER(Table2[[#This Row],[Category]]))</f>
        <v>Accessories</v>
      </c>
      <c r="G3803" s="1" t="str">
        <f>TRIM(PROPER(Table2[[#This Row],[Brand]]))</f>
        <v>Hp</v>
      </c>
      <c r="H3803" s="1">
        <f>Table2[[#This Row],[Supplier_ID]]</f>
        <v>1027</v>
      </c>
      <c r="I3803" s="1">
        <f>Table2[[#This Row],[Market_Price]]</f>
        <v>1931.06</v>
      </c>
      <c r="J3803" s="1">
        <f>Table2[[#This Row],[Selling_Price]]</f>
        <v>3851.84</v>
      </c>
      <c r="K3803" s="1">
        <f>Table2[[#This Row],[Quantity]]</f>
        <v>458</v>
      </c>
      <c r="L3803" s="1" t="str">
        <f>IF(ISBLANK(Table2[[#This Row],[Status]]), "No Data Entered", IFERROR(Table2[[#This Row],[Status]], "No Data Entered"))</f>
        <v>Ongoing</v>
      </c>
    </row>
    <row r="3804" spans="1:12" x14ac:dyDescent="0.3">
      <c r="A3804" s="1" t="str">
        <f>Table2[[#This Row],[Product_ID]]</f>
        <v>PRO5563</v>
      </c>
      <c r="B3804" s="1" t="str">
        <f>Table2[[#This Row],[Customer_ID]]</f>
        <v>CUST73631</v>
      </c>
      <c r="C3804" s="14" t="str">
        <f>Table2[[#This Row],[Date]]</f>
        <v>07/08/2021</v>
      </c>
      <c r="D3804" s="1" t="str">
        <f>TRIM(PROPER(Table2[[#This Row],[Product_Name]]))</f>
        <v>Smartphone</v>
      </c>
      <c r="E3804" s="1" t="str">
        <f>TRIM(PROPER(Table2[[#This Row],[Country]]))</f>
        <v>Canada</v>
      </c>
      <c r="F3804" s="1" t="str">
        <f>TRIM(PROPER(Table2[[#This Row],[Category]]))</f>
        <v>Computers</v>
      </c>
      <c r="G3804" s="1" t="str">
        <f>TRIM(PROPER(Table2[[#This Row],[Brand]]))</f>
        <v>Logitech</v>
      </c>
      <c r="H3804" s="1">
        <f>Table2[[#This Row],[Supplier_ID]]</f>
        <v>1096</v>
      </c>
      <c r="I3804" s="1">
        <f>Table2[[#This Row],[Market_Price]]</f>
        <v>1057.72</v>
      </c>
      <c r="J3804" s="1">
        <f>Table2[[#This Row],[Selling_Price]]</f>
        <v>1400.3</v>
      </c>
      <c r="K3804" s="1">
        <f>Table2[[#This Row],[Quantity]]</f>
        <v>133</v>
      </c>
      <c r="L3804" s="1" t="str">
        <f>IF(ISBLANK(Table2[[#This Row],[Status]]), "No Data Entered", IFERROR(Table2[[#This Row],[Status]], "No Data Entered"))</f>
        <v>Ongoing</v>
      </c>
    </row>
    <row r="3805" spans="1:12" x14ac:dyDescent="0.3">
      <c r="A3805" s="1" t="str">
        <f>Table2[[#This Row],[Product_ID]]</f>
        <v>PRO2008</v>
      </c>
      <c r="B3805" s="1" t="str">
        <f>Table2[[#This Row],[Customer_ID]]</f>
        <v>CUST73684</v>
      </c>
      <c r="C3805" s="14" t="str">
        <f>Table2[[#This Row],[Date]]</f>
        <v>05/05/2022</v>
      </c>
      <c r="D3805" s="1" t="str">
        <f>TRIM(PROPER(Table2[[#This Row],[Product_Name]]))</f>
        <v>Smartphone</v>
      </c>
      <c r="E3805" s="1" t="str">
        <f>TRIM(PROPER(Table2[[#This Row],[Country]]))</f>
        <v>India</v>
      </c>
      <c r="F3805" s="1" t="str">
        <f>TRIM(PROPER(Table2[[#This Row],[Category]]))</f>
        <v>Accessories</v>
      </c>
      <c r="G3805" s="1" t="str">
        <f>TRIM(PROPER(Table2[[#This Row],[Brand]]))</f>
        <v>Hp</v>
      </c>
      <c r="H3805" s="1">
        <f>Table2[[#This Row],[Supplier_ID]]</f>
        <v>1054</v>
      </c>
      <c r="I3805" s="1">
        <f>Table2[[#This Row],[Market_Price]]</f>
        <v>1067.9100000000001</v>
      </c>
      <c r="J3805" s="1">
        <f>Table2[[#This Row],[Selling_Price]]</f>
        <v>1426.45</v>
      </c>
      <c r="K3805" s="1">
        <f>Table2[[#This Row],[Quantity]]</f>
        <v>435</v>
      </c>
      <c r="L3805" s="1" t="str">
        <f>IF(ISBLANK(Table2[[#This Row],[Status]]), "No Data Entered", IFERROR(Table2[[#This Row],[Status]], "No Data Entered"))</f>
        <v>Ongoing</v>
      </c>
    </row>
    <row r="3806" spans="1:12" x14ac:dyDescent="0.3">
      <c r="A3806" s="1" t="str">
        <f>Table2[[#This Row],[Product_ID]]</f>
        <v>PRO3950</v>
      </c>
      <c r="B3806" s="1" t="str">
        <f>Table2[[#This Row],[Customer_ID]]</f>
        <v>CUST73800</v>
      </c>
      <c r="C3806" s="14" t="str">
        <f>Table2[[#This Row],[Date]]</f>
        <v>27/01/2023</v>
      </c>
      <c r="D3806" s="1" t="str">
        <f>TRIM(PROPER(Table2[[#This Row],[Product_Name]]))</f>
        <v>Laptop</v>
      </c>
      <c r="E3806" s="1" t="str">
        <f>TRIM(PROPER(Table2[[#This Row],[Country]]))</f>
        <v>India</v>
      </c>
      <c r="F3806" s="1" t="str">
        <f>TRIM(PROPER(Table2[[#This Row],[Category]]))</f>
        <v>Accessories</v>
      </c>
      <c r="G3806" s="1" t="str">
        <f>TRIM(PROPER(Table2[[#This Row],[Brand]]))</f>
        <v>Canon</v>
      </c>
      <c r="H3806" s="1">
        <f>Table2[[#This Row],[Supplier_ID]]</f>
        <v>1030</v>
      </c>
      <c r="I3806" s="1">
        <f>Table2[[#This Row],[Market_Price]]</f>
        <v>228.79</v>
      </c>
      <c r="J3806" s="1">
        <f>Table2[[#This Row],[Selling_Price]]</f>
        <v>405.39</v>
      </c>
      <c r="K3806" s="1">
        <f>Table2[[#This Row],[Quantity]]</f>
        <v>196</v>
      </c>
      <c r="L3806" s="1" t="str">
        <f>IF(ISBLANK(Table2[[#This Row],[Status]]), "No Data Entered", IFERROR(Table2[[#This Row],[Status]], "No Data Entered"))</f>
        <v>Ongoing</v>
      </c>
    </row>
    <row r="3807" spans="1:12" x14ac:dyDescent="0.3">
      <c r="A3807" s="1" t="str">
        <f>Table2[[#This Row],[Product_ID]]</f>
        <v>PRO5515</v>
      </c>
      <c r="B3807" s="1" t="str">
        <f>Table2[[#This Row],[Customer_ID]]</f>
        <v>CUST73852</v>
      </c>
      <c r="C3807" s="14" t="str">
        <f>Table2[[#This Row],[Date]]</f>
        <v>27/02/2021</v>
      </c>
      <c r="D3807" s="1" t="str">
        <f>TRIM(PROPER(Table2[[#This Row],[Product_Name]]))</f>
        <v>Mouse</v>
      </c>
      <c r="E3807" s="1" t="str">
        <f>TRIM(PROPER(Table2[[#This Row],[Country]]))</f>
        <v>Canada</v>
      </c>
      <c r="F3807" s="1" t="str">
        <f>TRIM(PROPER(Table2[[#This Row],[Category]]))</f>
        <v>Office Supplies</v>
      </c>
      <c r="G3807" s="1" t="str">
        <f>TRIM(PROPER(Table2[[#This Row],[Brand]]))</f>
        <v>Hp</v>
      </c>
      <c r="H3807" s="1">
        <f>Table2[[#This Row],[Supplier_ID]]</f>
        <v>1068</v>
      </c>
      <c r="I3807" s="1">
        <f>Table2[[#This Row],[Market_Price]]</f>
        <v>635.15</v>
      </c>
      <c r="J3807" s="1">
        <f>Table2[[#This Row],[Selling_Price]]</f>
        <v>1016.26</v>
      </c>
      <c r="K3807" s="1">
        <f>Table2[[#This Row],[Quantity]]</f>
        <v>230</v>
      </c>
      <c r="L3807" s="1" t="str">
        <f>IF(ISBLANK(Table2[[#This Row],[Status]]), "No Data Entered", IFERROR(Table2[[#This Row],[Status]], "No Data Entered"))</f>
        <v>Ongoing</v>
      </c>
    </row>
    <row r="3808" spans="1:12" x14ac:dyDescent="0.3">
      <c r="A3808" s="1" t="str">
        <f>Table2[[#This Row],[Product_ID]]</f>
        <v>PRO4170</v>
      </c>
      <c r="B3808" s="1" t="str">
        <f>Table2[[#This Row],[Customer_ID]]</f>
        <v>CUST74058</v>
      </c>
      <c r="C3808" s="14" t="str">
        <f>Table2[[#This Row],[Date]]</f>
        <v>22/03/2021</v>
      </c>
      <c r="D3808" s="1" t="str">
        <f>TRIM(PROPER(Table2[[#This Row],[Product_Name]]))</f>
        <v>Smartphone</v>
      </c>
      <c r="E3808" s="1" t="str">
        <f>TRIM(PROPER(Table2[[#This Row],[Country]]))</f>
        <v>Usa</v>
      </c>
      <c r="F3808" s="1" t="str">
        <f>TRIM(PROPER(Table2[[#This Row],[Category]]))</f>
        <v>Electronics</v>
      </c>
      <c r="G3808" s="1" t="str">
        <f>TRIM(PROPER(Table2[[#This Row],[Brand]]))</f>
        <v>Lenovo</v>
      </c>
      <c r="H3808" s="1">
        <f>Table2[[#This Row],[Supplier_ID]]</f>
        <v>1062</v>
      </c>
      <c r="I3808" s="1">
        <f>Table2[[#This Row],[Market_Price]]</f>
        <v>1175.94</v>
      </c>
      <c r="J3808" s="1">
        <f>Table2[[#This Row],[Selling_Price]]</f>
        <v>2173.56</v>
      </c>
      <c r="K3808" s="1">
        <f>Table2[[#This Row],[Quantity]]</f>
        <v>98</v>
      </c>
      <c r="L3808" s="1" t="str">
        <f>IF(ISBLANK(Table2[[#This Row],[Status]]), "No Data Entered", IFERROR(Table2[[#This Row],[Status]], "No Data Entered"))</f>
        <v>Ongoing</v>
      </c>
    </row>
    <row r="3809" spans="1:12" x14ac:dyDescent="0.3">
      <c r="A3809" s="1" t="str">
        <f>Table2[[#This Row],[Product_ID]]</f>
        <v>PRO4836</v>
      </c>
      <c r="B3809" s="1" t="str">
        <f>Table2[[#This Row],[Customer_ID]]</f>
        <v>CUST74181</v>
      </c>
      <c r="C3809" s="14" t="str">
        <f>Table2[[#This Row],[Date]]</f>
        <v>18/07/2022</v>
      </c>
      <c r="D3809" s="1" t="str">
        <f>TRIM(PROPER(Table2[[#This Row],[Product_Name]]))</f>
        <v>Printer</v>
      </c>
      <c r="E3809" s="1" t="str">
        <f>TRIM(PROPER(Table2[[#This Row],[Country]]))</f>
        <v>Usa</v>
      </c>
      <c r="F3809" s="1" t="str">
        <f>TRIM(PROPER(Table2[[#This Row],[Category]]))</f>
        <v>Office Supplies</v>
      </c>
      <c r="G3809" s="1" t="str">
        <f>TRIM(PROPER(Table2[[#This Row],[Brand]]))</f>
        <v>Apple</v>
      </c>
      <c r="H3809" s="1">
        <f>Table2[[#This Row],[Supplier_ID]]</f>
        <v>1005</v>
      </c>
      <c r="I3809" s="1">
        <f>Table2[[#This Row],[Market_Price]]</f>
        <v>1869.56</v>
      </c>
      <c r="J3809" s="1">
        <f>Table2[[#This Row],[Selling_Price]]</f>
        <v>3176.99</v>
      </c>
      <c r="K3809" s="1">
        <f>Table2[[#This Row],[Quantity]]</f>
        <v>166</v>
      </c>
      <c r="L3809" s="1" t="str">
        <f>IF(ISBLANK(Table2[[#This Row],[Status]]), "No Data Entered", IFERROR(Table2[[#This Row],[Status]], "No Data Entered"))</f>
        <v>Ongoing</v>
      </c>
    </row>
    <row r="3810" spans="1:12" x14ac:dyDescent="0.3">
      <c r="A3810" s="1" t="str">
        <f>Table2[[#This Row],[Product_ID]]</f>
        <v>PRO4133</v>
      </c>
      <c r="B3810" s="1" t="str">
        <f>Table2[[#This Row],[Customer_ID]]</f>
        <v>CUST74255</v>
      </c>
      <c r="C3810" s="14" t="str">
        <f>Table2[[#This Row],[Date]]</f>
        <v>16/09/2020</v>
      </c>
      <c r="D3810" s="1" t="str">
        <f>TRIM(PROPER(Table2[[#This Row],[Product_Name]]))</f>
        <v>Tablet</v>
      </c>
      <c r="E3810" s="1" t="str">
        <f>TRIM(PROPER(Table2[[#This Row],[Country]]))</f>
        <v>India</v>
      </c>
      <c r="F3810" s="1" t="str">
        <f>TRIM(PROPER(Table2[[#This Row],[Category]]))</f>
        <v>Computers</v>
      </c>
      <c r="G3810" s="1" t="str">
        <f>TRIM(PROPER(Table2[[#This Row],[Brand]]))</f>
        <v>Lenovo</v>
      </c>
      <c r="H3810" s="1">
        <f>Table2[[#This Row],[Supplier_ID]]</f>
        <v>1009</v>
      </c>
      <c r="I3810" s="1">
        <f>Table2[[#This Row],[Market_Price]]</f>
        <v>1460.1</v>
      </c>
      <c r="J3810" s="1">
        <f>Table2[[#This Row],[Selling_Price]]</f>
        <v>2317.27</v>
      </c>
      <c r="K3810" s="1">
        <f>Table2[[#This Row],[Quantity]]</f>
        <v>451</v>
      </c>
      <c r="L3810" s="1" t="str">
        <f>IF(ISBLANK(Table2[[#This Row],[Status]]), "No Data Entered", IFERROR(Table2[[#This Row],[Status]], "No Data Entered"))</f>
        <v>Ongoing</v>
      </c>
    </row>
    <row r="3811" spans="1:12" x14ac:dyDescent="0.3">
      <c r="A3811" s="1" t="str">
        <f>Table2[[#This Row],[Product_ID]]</f>
        <v>PRO4316</v>
      </c>
      <c r="B3811" s="1" t="str">
        <f>Table2[[#This Row],[Customer_ID]]</f>
        <v>CUST74286</v>
      </c>
      <c r="C3811" s="14" t="str">
        <f>Table2[[#This Row],[Date]]</f>
        <v>16/11/2022</v>
      </c>
      <c r="D3811" s="1" t="str">
        <f>TRIM(PROPER(Table2[[#This Row],[Product_Name]]))</f>
        <v>Smartwatch</v>
      </c>
      <c r="E3811" s="1" t="str">
        <f>TRIM(PROPER(Table2[[#This Row],[Country]]))</f>
        <v>Germany</v>
      </c>
      <c r="F3811" s="1" t="str">
        <f>TRIM(PROPER(Table2[[#This Row],[Category]]))</f>
        <v>Office Supplies</v>
      </c>
      <c r="G3811" s="1" t="str">
        <f>TRIM(PROPER(Table2[[#This Row],[Brand]]))</f>
        <v>Asus</v>
      </c>
      <c r="H3811" s="1">
        <f>Table2[[#This Row],[Supplier_ID]]</f>
        <v>1042</v>
      </c>
      <c r="I3811" s="1">
        <f>Table2[[#This Row],[Market_Price]]</f>
        <v>471.03</v>
      </c>
      <c r="J3811" s="1">
        <f>Table2[[#This Row],[Selling_Price]]</f>
        <v>714.67</v>
      </c>
      <c r="K3811" s="1">
        <f>Table2[[#This Row],[Quantity]]</f>
        <v>219</v>
      </c>
      <c r="L3811" s="1" t="str">
        <f>IF(ISBLANK(Table2[[#This Row],[Status]]), "No Data Entered", IFERROR(Table2[[#This Row],[Status]], "No Data Entered"))</f>
        <v>Ongoing</v>
      </c>
    </row>
    <row r="3812" spans="1:12" x14ac:dyDescent="0.3">
      <c r="A3812" s="1" t="str">
        <f>Table2[[#This Row],[Product_ID]]</f>
        <v>PRO8788</v>
      </c>
      <c r="B3812" s="1" t="str">
        <f>Table2[[#This Row],[Customer_ID]]</f>
        <v>CUST74472</v>
      </c>
      <c r="C3812" s="14" t="str">
        <f>Table2[[#This Row],[Date]]</f>
        <v>07/11/2024</v>
      </c>
      <c r="D3812" s="1" t="str">
        <f>TRIM(PROPER(Table2[[#This Row],[Product_Name]]))</f>
        <v>Tablet</v>
      </c>
      <c r="E3812" s="1" t="str">
        <f>TRIM(PROPER(Table2[[#This Row],[Country]]))</f>
        <v>Germany</v>
      </c>
      <c r="F3812" s="1" t="str">
        <f>TRIM(PROPER(Table2[[#This Row],[Category]]))</f>
        <v>Accessories</v>
      </c>
      <c r="G3812" s="1" t="str">
        <f>TRIM(PROPER(Table2[[#This Row],[Brand]]))</f>
        <v>Hp</v>
      </c>
      <c r="H3812" s="1">
        <f>Table2[[#This Row],[Supplier_ID]]</f>
        <v>1009</v>
      </c>
      <c r="I3812" s="1">
        <f>Table2[[#This Row],[Market_Price]]</f>
        <v>433.22</v>
      </c>
      <c r="J3812" s="1">
        <f>Table2[[#This Row],[Selling_Price]]</f>
        <v>499.77</v>
      </c>
      <c r="K3812" s="1">
        <f>Table2[[#This Row],[Quantity]]</f>
        <v>441</v>
      </c>
      <c r="L3812" s="1" t="str">
        <f>IF(ISBLANK(Table2[[#This Row],[Status]]), "No Data Entered", IFERROR(Table2[[#This Row],[Status]], "No Data Entered"))</f>
        <v>Ongoing</v>
      </c>
    </row>
    <row r="3813" spans="1:12" x14ac:dyDescent="0.3">
      <c r="A3813" s="1" t="str">
        <f>Table2[[#This Row],[Product_ID]]</f>
        <v>PRO8269</v>
      </c>
      <c r="B3813" s="1" t="str">
        <f>Table2[[#This Row],[Customer_ID]]</f>
        <v>CUST74754</v>
      </c>
      <c r="C3813" s="14" t="str">
        <f>Table2[[#This Row],[Date]]</f>
        <v>17/11/2023</v>
      </c>
      <c r="D3813" s="1" t="str">
        <f>TRIM(PROPER(Table2[[#This Row],[Product_Name]]))</f>
        <v>Smartphone</v>
      </c>
      <c r="E3813" s="1" t="str">
        <f>TRIM(PROPER(Table2[[#This Row],[Country]]))</f>
        <v>France</v>
      </c>
      <c r="F3813" s="1" t="str">
        <f>TRIM(PROPER(Table2[[#This Row],[Category]]))</f>
        <v>Electronics</v>
      </c>
      <c r="G3813" s="1" t="str">
        <f>TRIM(PROPER(Table2[[#This Row],[Brand]]))</f>
        <v>Lenovo</v>
      </c>
      <c r="H3813" s="1">
        <f>Table2[[#This Row],[Supplier_ID]]</f>
        <v>1096</v>
      </c>
      <c r="I3813" s="1">
        <f>Table2[[#This Row],[Market_Price]]</f>
        <v>1708.51</v>
      </c>
      <c r="J3813" s="1">
        <f>Table2[[#This Row],[Selling_Price]]</f>
        <v>2830.28</v>
      </c>
      <c r="K3813" s="1">
        <f>Table2[[#This Row],[Quantity]]</f>
        <v>275</v>
      </c>
      <c r="L3813" s="1" t="str">
        <f>IF(ISBLANK(Table2[[#This Row],[Status]]), "No Data Entered", IFERROR(Table2[[#This Row],[Status]], "No Data Entered"))</f>
        <v>Ongoing</v>
      </c>
    </row>
    <row r="3814" spans="1:12" x14ac:dyDescent="0.3">
      <c r="A3814" s="1" t="str">
        <f>Table2[[#This Row],[Product_ID]]</f>
        <v>PRO1713</v>
      </c>
      <c r="B3814" s="1" t="str">
        <f>Table2[[#This Row],[Customer_ID]]</f>
        <v>CUST74868</v>
      </c>
      <c r="C3814" s="14" t="str">
        <f>Table2[[#This Row],[Date]]</f>
        <v>06/02/2021</v>
      </c>
      <c r="D3814" s="1" t="str">
        <f>TRIM(PROPER(Table2[[#This Row],[Product_Name]]))</f>
        <v>Camera</v>
      </c>
      <c r="E3814" s="1" t="str">
        <f>TRIM(PROPER(Table2[[#This Row],[Country]]))</f>
        <v>France</v>
      </c>
      <c r="F3814" s="1" t="str">
        <f>TRIM(PROPER(Table2[[#This Row],[Category]]))</f>
        <v>Electronics</v>
      </c>
      <c r="G3814" s="1" t="str">
        <f>TRIM(PROPER(Table2[[#This Row],[Brand]]))</f>
        <v>Sony</v>
      </c>
      <c r="H3814" s="1">
        <f>Table2[[#This Row],[Supplier_ID]]</f>
        <v>1076</v>
      </c>
      <c r="I3814" s="1">
        <f>Table2[[#This Row],[Market_Price]]</f>
        <v>341.62</v>
      </c>
      <c r="J3814" s="1">
        <f>Table2[[#This Row],[Selling_Price]]</f>
        <v>394.42</v>
      </c>
      <c r="K3814" s="1">
        <f>Table2[[#This Row],[Quantity]]</f>
        <v>356</v>
      </c>
      <c r="L3814" s="1" t="str">
        <f>IF(ISBLANK(Table2[[#This Row],[Status]]), "No Data Entered", IFERROR(Table2[[#This Row],[Status]], "No Data Entered"))</f>
        <v>Ongoing</v>
      </c>
    </row>
    <row r="3815" spans="1:12" x14ac:dyDescent="0.3">
      <c r="A3815" s="1" t="str">
        <f>Table2[[#This Row],[Product_ID]]</f>
        <v>PRO2529</v>
      </c>
      <c r="B3815" s="1" t="str">
        <f>Table2[[#This Row],[Customer_ID]]</f>
        <v>CUST74895</v>
      </c>
      <c r="C3815" s="14" t="str">
        <f>Table2[[#This Row],[Date]]</f>
        <v>06/12/2024</v>
      </c>
      <c r="D3815" s="1" t="str">
        <f>TRIM(PROPER(Table2[[#This Row],[Product_Name]]))</f>
        <v>Smartphone</v>
      </c>
      <c r="E3815" s="1" t="str">
        <f>TRIM(PROPER(Table2[[#This Row],[Country]]))</f>
        <v>France</v>
      </c>
      <c r="F3815" s="1" t="str">
        <f>TRIM(PROPER(Table2[[#This Row],[Category]]))</f>
        <v>Electronics</v>
      </c>
      <c r="G3815" s="1" t="str">
        <f>TRIM(PROPER(Table2[[#This Row],[Brand]]))</f>
        <v>Logitech</v>
      </c>
      <c r="H3815" s="1">
        <f>Table2[[#This Row],[Supplier_ID]]</f>
        <v>1006</v>
      </c>
      <c r="I3815" s="1">
        <f>Table2[[#This Row],[Market_Price]]</f>
        <v>1572.44</v>
      </c>
      <c r="J3815" s="1">
        <f>Table2[[#This Row],[Selling_Price]]</f>
        <v>2122.2199999999998</v>
      </c>
      <c r="K3815" s="1">
        <f>Table2[[#This Row],[Quantity]]</f>
        <v>445</v>
      </c>
      <c r="L3815" s="1" t="str">
        <f>IF(ISBLANK(Table2[[#This Row],[Status]]), "No Data Entered", IFERROR(Table2[[#This Row],[Status]], "No Data Entered"))</f>
        <v>Ongoing</v>
      </c>
    </row>
    <row r="3816" spans="1:12" x14ac:dyDescent="0.3">
      <c r="A3816" s="1" t="str">
        <f>Table2[[#This Row],[Product_ID]]</f>
        <v>PRO5459</v>
      </c>
      <c r="B3816" s="1" t="str">
        <f>Table2[[#This Row],[Customer_ID]]</f>
        <v>CUST74895</v>
      </c>
      <c r="C3816" s="14" t="str">
        <f>Table2[[#This Row],[Date]]</f>
        <v>09/10/2021</v>
      </c>
      <c r="D3816" s="1" t="str">
        <f>TRIM(PROPER(Table2[[#This Row],[Product_Name]]))</f>
        <v>Smartphone</v>
      </c>
      <c r="E3816" s="1" t="str">
        <f>TRIM(PROPER(Table2[[#This Row],[Country]]))</f>
        <v>China</v>
      </c>
      <c r="F3816" s="1" t="str">
        <f>TRIM(PROPER(Table2[[#This Row],[Category]]))</f>
        <v>Electronics</v>
      </c>
      <c r="G3816" s="1" t="str">
        <f>TRIM(PROPER(Table2[[#This Row],[Brand]]))</f>
        <v>Logitech</v>
      </c>
      <c r="H3816" s="1">
        <f>Table2[[#This Row],[Supplier_ID]]</f>
        <v>1077</v>
      </c>
      <c r="I3816" s="1">
        <f>Table2[[#This Row],[Market_Price]]</f>
        <v>630.44000000000005</v>
      </c>
      <c r="J3816" s="1">
        <f>Table2[[#This Row],[Selling_Price]]</f>
        <v>947.14</v>
      </c>
      <c r="K3816" s="1">
        <f>Table2[[#This Row],[Quantity]]</f>
        <v>18</v>
      </c>
      <c r="L3816" s="1" t="str">
        <f>IF(ISBLANK(Table2[[#This Row],[Status]]), "No Data Entered", IFERROR(Table2[[#This Row],[Status]], "No Data Entered"))</f>
        <v>Ongoing</v>
      </c>
    </row>
    <row r="3817" spans="1:12" x14ac:dyDescent="0.3">
      <c r="A3817" s="1" t="str">
        <f>Table2[[#This Row],[Product_ID]]</f>
        <v>PRO9569</v>
      </c>
      <c r="B3817" s="1" t="str">
        <f>Table2[[#This Row],[Customer_ID]]</f>
        <v>CUST74975</v>
      </c>
      <c r="C3817" s="14" t="str">
        <f>Table2[[#This Row],[Date]]</f>
        <v>23/09/2024</v>
      </c>
      <c r="D3817" s="1" t="str">
        <f>TRIM(PROPER(Table2[[#This Row],[Product_Name]]))</f>
        <v>Smartphone</v>
      </c>
      <c r="E3817" s="1" t="str">
        <f>TRIM(PROPER(Table2[[#This Row],[Country]]))</f>
        <v>Japan</v>
      </c>
      <c r="F3817" s="1" t="str">
        <f>TRIM(PROPER(Table2[[#This Row],[Category]]))</f>
        <v>Wearables</v>
      </c>
      <c r="G3817" s="1" t="str">
        <f>TRIM(PROPER(Table2[[#This Row],[Brand]]))</f>
        <v>Sony</v>
      </c>
      <c r="H3817" s="1">
        <f>Table2[[#This Row],[Supplier_ID]]</f>
        <v>1052</v>
      </c>
      <c r="I3817" s="1">
        <f>Table2[[#This Row],[Market_Price]]</f>
        <v>1716.11</v>
      </c>
      <c r="J3817" s="1">
        <f>Table2[[#This Row],[Selling_Price]]</f>
        <v>2474.52</v>
      </c>
      <c r="K3817" s="1">
        <f>Table2[[#This Row],[Quantity]]</f>
        <v>419</v>
      </c>
      <c r="L3817" s="1" t="str">
        <f>IF(ISBLANK(Table2[[#This Row],[Status]]), "No Data Entered", IFERROR(Table2[[#This Row],[Status]], "No Data Entered"))</f>
        <v>Ongoing</v>
      </c>
    </row>
    <row r="3818" spans="1:12" x14ac:dyDescent="0.3">
      <c r="A3818" s="1" t="str">
        <f>Table2[[#This Row],[Product_ID]]</f>
        <v>PRO5833</v>
      </c>
      <c r="B3818" s="1" t="str">
        <f>Table2[[#This Row],[Customer_ID]]</f>
        <v>CUST74980</v>
      </c>
      <c r="C3818" s="14" t="str">
        <f>Table2[[#This Row],[Date]]</f>
        <v>16/12/2022</v>
      </c>
      <c r="D3818" s="1" t="str">
        <f>TRIM(PROPER(Table2[[#This Row],[Product_Name]]))</f>
        <v>Monitor</v>
      </c>
      <c r="E3818" s="1" t="str">
        <f>TRIM(PROPER(Table2[[#This Row],[Country]]))</f>
        <v>India</v>
      </c>
      <c r="F3818" s="1" t="str">
        <f>TRIM(PROPER(Table2[[#This Row],[Category]]))</f>
        <v>Accessories</v>
      </c>
      <c r="G3818" s="1" t="str">
        <f>TRIM(PROPER(Table2[[#This Row],[Brand]]))</f>
        <v>Logitech</v>
      </c>
      <c r="H3818" s="1">
        <f>Table2[[#This Row],[Supplier_ID]]</f>
        <v>1008</v>
      </c>
      <c r="I3818" s="1">
        <f>Table2[[#This Row],[Market_Price]]</f>
        <v>536.32000000000005</v>
      </c>
      <c r="J3818" s="1">
        <f>Table2[[#This Row],[Selling_Price]]</f>
        <v>849.86</v>
      </c>
      <c r="K3818" s="1">
        <f>Table2[[#This Row],[Quantity]]</f>
        <v>209</v>
      </c>
      <c r="L3818" s="1" t="str">
        <f>IF(ISBLANK(Table2[[#This Row],[Status]]), "No Data Entered", IFERROR(Table2[[#This Row],[Status]], "No Data Entered"))</f>
        <v>Ongoing</v>
      </c>
    </row>
    <row r="3819" spans="1:12" x14ac:dyDescent="0.3">
      <c r="A3819" s="1" t="str">
        <f>Table2[[#This Row],[Product_ID]]</f>
        <v>PRO6344</v>
      </c>
      <c r="B3819" s="1" t="str">
        <f>Table2[[#This Row],[Customer_ID]]</f>
        <v>CUST74980</v>
      </c>
      <c r="C3819" s="14" t="str">
        <f>Table2[[#This Row],[Date]]</f>
        <v>22/07/2022</v>
      </c>
      <c r="D3819" s="1" t="str">
        <f>TRIM(PROPER(Table2[[#This Row],[Product_Name]]))</f>
        <v>Smartphone</v>
      </c>
      <c r="E3819" s="1" t="str">
        <f>TRIM(PROPER(Table2[[#This Row],[Country]]))</f>
        <v>Germany</v>
      </c>
      <c r="F3819" s="1" t="str">
        <f>TRIM(PROPER(Table2[[#This Row],[Category]]))</f>
        <v>Wearables</v>
      </c>
      <c r="G3819" s="1" t="str">
        <f>TRIM(PROPER(Table2[[#This Row],[Brand]]))</f>
        <v>Canon</v>
      </c>
      <c r="H3819" s="1">
        <f>Table2[[#This Row],[Supplier_ID]]</f>
        <v>1020</v>
      </c>
      <c r="I3819" s="1">
        <f>Table2[[#This Row],[Market_Price]]</f>
        <v>1038.3</v>
      </c>
      <c r="J3819" s="1">
        <f>Table2[[#This Row],[Selling_Price]]</f>
        <v>1229.0999999999999</v>
      </c>
      <c r="K3819" s="1">
        <f>Table2[[#This Row],[Quantity]]</f>
        <v>320</v>
      </c>
      <c r="L3819" s="1" t="str">
        <f>IF(ISBLANK(Table2[[#This Row],[Status]]), "No Data Entered", IFERROR(Table2[[#This Row],[Status]], "No Data Entered"))</f>
        <v>Ongoing</v>
      </c>
    </row>
    <row r="3820" spans="1:12" x14ac:dyDescent="0.3">
      <c r="A3820" s="1" t="str">
        <f>Table2[[#This Row],[Product_ID]]</f>
        <v>PRO6039</v>
      </c>
      <c r="B3820" s="1" t="str">
        <f>Table2[[#This Row],[Customer_ID]]</f>
        <v>CUST74999</v>
      </c>
      <c r="C3820" s="14" t="str">
        <f>Table2[[#This Row],[Date]]</f>
        <v>07/08/2022</v>
      </c>
      <c r="D3820" s="1" t="str">
        <f>TRIM(PROPER(Table2[[#This Row],[Product_Name]]))</f>
        <v>Mouse</v>
      </c>
      <c r="E3820" s="1" t="str">
        <f>TRIM(PROPER(Table2[[#This Row],[Country]]))</f>
        <v>Australia</v>
      </c>
      <c r="F3820" s="1" t="str">
        <f>TRIM(PROPER(Table2[[#This Row],[Category]]))</f>
        <v>Computers</v>
      </c>
      <c r="G3820" s="1" t="str">
        <f>TRIM(PROPER(Table2[[#This Row],[Brand]]))</f>
        <v>Asus</v>
      </c>
      <c r="H3820" s="1">
        <f>Table2[[#This Row],[Supplier_ID]]</f>
        <v>1047</v>
      </c>
      <c r="I3820" s="1">
        <f>Table2[[#This Row],[Market_Price]]</f>
        <v>441.64</v>
      </c>
      <c r="J3820" s="1">
        <f>Table2[[#This Row],[Selling_Price]]</f>
        <v>685.58</v>
      </c>
      <c r="K3820" s="1">
        <f>Table2[[#This Row],[Quantity]]</f>
        <v>418</v>
      </c>
      <c r="L3820" s="1" t="str">
        <f>IF(ISBLANK(Table2[[#This Row],[Status]]), "No Data Entered", IFERROR(Table2[[#This Row],[Status]], "No Data Entered"))</f>
        <v>Ongoing</v>
      </c>
    </row>
    <row r="3821" spans="1:12" x14ac:dyDescent="0.3">
      <c r="A3821" s="1" t="str">
        <f>Table2[[#This Row],[Product_ID]]</f>
        <v>PRO4367</v>
      </c>
      <c r="B3821" s="1" t="str">
        <f>Table2[[#This Row],[Customer_ID]]</f>
        <v>CUST75087</v>
      </c>
      <c r="C3821" s="14" t="str">
        <f>Table2[[#This Row],[Date]]</f>
        <v>17/08/2020</v>
      </c>
      <c r="D3821" s="1" t="str">
        <f>TRIM(PROPER(Table2[[#This Row],[Product_Name]]))</f>
        <v>Mouse</v>
      </c>
      <c r="E3821" s="1" t="str">
        <f>TRIM(PROPER(Table2[[#This Row],[Country]]))</f>
        <v>Canada</v>
      </c>
      <c r="F3821" s="1" t="str">
        <f>TRIM(PROPER(Table2[[#This Row],[Category]]))</f>
        <v>Wearables</v>
      </c>
      <c r="G3821" s="1" t="str">
        <f>TRIM(PROPER(Table2[[#This Row],[Brand]]))</f>
        <v>Hp</v>
      </c>
      <c r="H3821" s="1">
        <f>Table2[[#This Row],[Supplier_ID]]</f>
        <v>1076</v>
      </c>
      <c r="I3821" s="1">
        <f>Table2[[#This Row],[Market_Price]]</f>
        <v>519.69000000000005</v>
      </c>
      <c r="J3821" s="1">
        <f>Table2[[#This Row],[Selling_Price]]</f>
        <v>638.66</v>
      </c>
      <c r="K3821" s="1">
        <f>Table2[[#This Row],[Quantity]]</f>
        <v>412</v>
      </c>
      <c r="L3821" s="1" t="str">
        <f>IF(ISBLANK(Table2[[#This Row],[Status]]), "No Data Entered", IFERROR(Table2[[#This Row],[Status]], "No Data Entered"))</f>
        <v>Ongoing</v>
      </c>
    </row>
    <row r="3822" spans="1:12" x14ac:dyDescent="0.3">
      <c r="A3822" s="1" t="str">
        <f>Table2[[#This Row],[Product_ID]]</f>
        <v>PRO6399</v>
      </c>
      <c r="B3822" s="1" t="str">
        <f>Table2[[#This Row],[Customer_ID]]</f>
        <v>CUST75160</v>
      </c>
      <c r="C3822" s="14" t="str">
        <f>Table2[[#This Row],[Date]]</f>
        <v>29/12/2022</v>
      </c>
      <c r="D3822" s="1" t="str">
        <f>TRIM(PROPER(Table2[[#This Row],[Product_Name]]))</f>
        <v>Smartphone</v>
      </c>
      <c r="E3822" s="1" t="str">
        <f>TRIM(PROPER(Table2[[#This Row],[Country]]))</f>
        <v>Brazil</v>
      </c>
      <c r="F3822" s="1" t="str">
        <f>TRIM(PROPER(Table2[[#This Row],[Category]]))</f>
        <v>Accessories</v>
      </c>
      <c r="G3822" s="1" t="str">
        <f>TRIM(PROPER(Table2[[#This Row],[Brand]]))</f>
        <v>Microsoft</v>
      </c>
      <c r="H3822" s="1">
        <f>Table2[[#This Row],[Supplier_ID]]</f>
        <v>1023</v>
      </c>
      <c r="I3822" s="1">
        <f>Table2[[#This Row],[Market_Price]]</f>
        <v>113.56</v>
      </c>
      <c r="J3822" s="1">
        <f>Table2[[#This Row],[Selling_Price]]</f>
        <v>200.19</v>
      </c>
      <c r="K3822" s="1">
        <f>Table2[[#This Row],[Quantity]]</f>
        <v>298</v>
      </c>
      <c r="L3822" s="1" t="str">
        <f>IF(ISBLANK(Table2[[#This Row],[Status]]), "No Data Entered", IFERROR(Table2[[#This Row],[Status]], "No Data Entered"))</f>
        <v>Ongoing</v>
      </c>
    </row>
    <row r="3823" spans="1:12" x14ac:dyDescent="0.3">
      <c r="A3823" s="1" t="str">
        <f>Table2[[#This Row],[Product_ID]]</f>
        <v>PRO9531</v>
      </c>
      <c r="B3823" s="1" t="str">
        <f>Table2[[#This Row],[Customer_ID]]</f>
        <v>CUST75186</v>
      </c>
      <c r="C3823" s="14" t="str">
        <f>Table2[[#This Row],[Date]]</f>
        <v>08/02/2020</v>
      </c>
      <c r="D3823" s="1" t="str">
        <f>TRIM(PROPER(Table2[[#This Row],[Product_Name]]))</f>
        <v>Smartphone</v>
      </c>
      <c r="E3823" s="1" t="str">
        <f>TRIM(PROPER(Table2[[#This Row],[Country]]))</f>
        <v>Usa</v>
      </c>
      <c r="F3823" s="1" t="str">
        <f>TRIM(PROPER(Table2[[#This Row],[Category]]))</f>
        <v>Wearables</v>
      </c>
      <c r="G3823" s="1" t="str">
        <f>TRIM(PROPER(Table2[[#This Row],[Brand]]))</f>
        <v>Sony</v>
      </c>
      <c r="H3823" s="1">
        <f>Table2[[#This Row],[Supplier_ID]]</f>
        <v>1024</v>
      </c>
      <c r="I3823" s="1">
        <f>Table2[[#This Row],[Market_Price]]</f>
        <v>865.84</v>
      </c>
      <c r="J3823" s="1">
        <f>Table2[[#This Row],[Selling_Price]]</f>
        <v>1532.91</v>
      </c>
      <c r="K3823" s="1">
        <f>Table2[[#This Row],[Quantity]]</f>
        <v>30</v>
      </c>
      <c r="L3823" s="1" t="str">
        <f>IF(ISBLANK(Table2[[#This Row],[Status]]), "No Data Entered", IFERROR(Table2[[#This Row],[Status]], "No Data Entered"))</f>
        <v>Ongoing</v>
      </c>
    </row>
    <row r="3824" spans="1:12" x14ac:dyDescent="0.3">
      <c r="A3824" s="1" t="str">
        <f>Table2[[#This Row],[Product_ID]]</f>
        <v>PRO3432</v>
      </c>
      <c r="B3824" s="1" t="str">
        <f>Table2[[#This Row],[Customer_ID]]</f>
        <v>CUST75221</v>
      </c>
      <c r="C3824" s="14" t="str">
        <f>Table2[[#This Row],[Date]]</f>
        <v>09/08/2022</v>
      </c>
      <c r="D3824" s="1" t="str">
        <f>TRIM(PROPER(Table2[[#This Row],[Product_Name]]))</f>
        <v>Monitor</v>
      </c>
      <c r="E3824" s="1" t="str">
        <f>TRIM(PROPER(Table2[[#This Row],[Country]]))</f>
        <v>Canada</v>
      </c>
      <c r="F3824" s="1" t="str">
        <f>TRIM(PROPER(Table2[[#This Row],[Category]]))</f>
        <v>Electronics</v>
      </c>
      <c r="G3824" s="1" t="str">
        <f>TRIM(PROPER(Table2[[#This Row],[Brand]]))</f>
        <v>Samsung</v>
      </c>
      <c r="H3824" s="1">
        <f>Table2[[#This Row],[Supplier_ID]]</f>
        <v>1056</v>
      </c>
      <c r="I3824" s="1">
        <f>Table2[[#This Row],[Market_Price]]</f>
        <v>1352.64</v>
      </c>
      <c r="J3824" s="1">
        <f>Table2[[#This Row],[Selling_Price]]</f>
        <v>2031.21</v>
      </c>
      <c r="K3824" s="1">
        <f>Table2[[#This Row],[Quantity]]</f>
        <v>137</v>
      </c>
      <c r="L3824" s="1" t="str">
        <f>IF(ISBLANK(Table2[[#This Row],[Status]]), "No Data Entered", IFERROR(Table2[[#This Row],[Status]], "No Data Entered"))</f>
        <v>Ongoing</v>
      </c>
    </row>
    <row r="3825" spans="1:12" x14ac:dyDescent="0.3">
      <c r="A3825" s="1" t="str">
        <f>Table2[[#This Row],[Product_ID]]</f>
        <v>PRO2681</v>
      </c>
      <c r="B3825" s="1" t="str">
        <f>Table2[[#This Row],[Customer_ID]]</f>
        <v>CUST75271</v>
      </c>
      <c r="C3825" s="14" t="str">
        <f>Table2[[#This Row],[Date]]</f>
        <v>08/08/2025</v>
      </c>
      <c r="D3825" s="1" t="str">
        <f>TRIM(PROPER(Table2[[#This Row],[Product_Name]]))</f>
        <v>Keyboard</v>
      </c>
      <c r="E3825" s="1" t="str">
        <f>TRIM(PROPER(Table2[[#This Row],[Country]]))</f>
        <v>Uk</v>
      </c>
      <c r="F3825" s="1" t="str">
        <f>TRIM(PROPER(Table2[[#This Row],[Category]]))</f>
        <v>Accessories</v>
      </c>
      <c r="G3825" s="1" t="str">
        <f>TRIM(PROPER(Table2[[#This Row],[Brand]]))</f>
        <v>Asus</v>
      </c>
      <c r="H3825" s="1">
        <f>Table2[[#This Row],[Supplier_ID]]</f>
        <v>1099</v>
      </c>
      <c r="I3825" s="1">
        <f>Table2[[#This Row],[Market_Price]]</f>
        <v>328.07</v>
      </c>
      <c r="J3825" s="1">
        <f>Table2[[#This Row],[Selling_Price]]</f>
        <v>421.49</v>
      </c>
      <c r="K3825" s="1">
        <f>Table2[[#This Row],[Quantity]]</f>
        <v>411</v>
      </c>
      <c r="L3825" s="1" t="str">
        <f>IF(ISBLANK(Table2[[#This Row],[Status]]), "No Data Entered", IFERROR(Table2[[#This Row],[Status]], "No Data Entered"))</f>
        <v>Ongoing</v>
      </c>
    </row>
    <row r="3826" spans="1:12" x14ac:dyDescent="0.3">
      <c r="A3826" s="1" t="str">
        <f>Table2[[#This Row],[Product_ID]]</f>
        <v>PRO4299</v>
      </c>
      <c r="B3826" s="1" t="str">
        <f>Table2[[#This Row],[Customer_ID]]</f>
        <v>CUST75371</v>
      </c>
      <c r="C3826" s="14" t="str">
        <f>Table2[[#This Row],[Date]]</f>
        <v>18/01/2024</v>
      </c>
      <c r="D3826" s="1" t="str">
        <f>TRIM(PROPER(Table2[[#This Row],[Product_Name]]))</f>
        <v>Tablet</v>
      </c>
      <c r="E3826" s="1" t="str">
        <f>TRIM(PROPER(Table2[[#This Row],[Country]]))</f>
        <v>Japan</v>
      </c>
      <c r="F3826" s="1" t="str">
        <f>TRIM(PROPER(Table2[[#This Row],[Category]]))</f>
        <v>Office Supplies</v>
      </c>
      <c r="G3826" s="1" t="str">
        <f>TRIM(PROPER(Table2[[#This Row],[Brand]]))</f>
        <v>Apple</v>
      </c>
      <c r="H3826" s="1">
        <f>Table2[[#This Row],[Supplier_ID]]</f>
        <v>1017</v>
      </c>
      <c r="I3826" s="1">
        <f>Table2[[#This Row],[Market_Price]]</f>
        <v>474.84</v>
      </c>
      <c r="J3826" s="1">
        <f>Table2[[#This Row],[Selling_Price]]</f>
        <v>682.57</v>
      </c>
      <c r="K3826" s="1">
        <f>Table2[[#This Row],[Quantity]]</f>
        <v>171</v>
      </c>
      <c r="L3826" s="1" t="str">
        <f>IF(ISBLANK(Table2[[#This Row],[Status]]), "No Data Entered", IFERROR(Table2[[#This Row],[Status]], "No Data Entered"))</f>
        <v>Ongoing</v>
      </c>
    </row>
    <row r="3827" spans="1:12" x14ac:dyDescent="0.3">
      <c r="A3827" s="1" t="str">
        <f>Table2[[#This Row],[Product_ID]]</f>
        <v>PRO6668</v>
      </c>
      <c r="B3827" s="1" t="str">
        <f>Table2[[#This Row],[Customer_ID]]</f>
        <v>CUST75395</v>
      </c>
      <c r="C3827" s="14" t="str">
        <f>Table2[[#This Row],[Date]]</f>
        <v>12/05/2020</v>
      </c>
      <c r="D3827" s="1" t="str">
        <f>TRIM(PROPER(Table2[[#This Row],[Product_Name]]))</f>
        <v>Headphones</v>
      </c>
      <c r="E3827" s="1" t="str">
        <f>TRIM(PROPER(Table2[[#This Row],[Country]]))</f>
        <v>Germany</v>
      </c>
      <c r="F3827" s="1" t="str">
        <f>TRIM(PROPER(Table2[[#This Row],[Category]]))</f>
        <v>Electronics</v>
      </c>
      <c r="G3827" s="1" t="str">
        <f>TRIM(PROPER(Table2[[#This Row],[Brand]]))</f>
        <v>Canon</v>
      </c>
      <c r="H3827" s="1">
        <f>Table2[[#This Row],[Supplier_ID]]</f>
        <v>1065</v>
      </c>
      <c r="I3827" s="1">
        <f>Table2[[#This Row],[Market_Price]]</f>
        <v>1428.79</v>
      </c>
      <c r="J3827" s="1">
        <f>Table2[[#This Row],[Selling_Price]]</f>
        <v>2328.81</v>
      </c>
      <c r="K3827" s="1">
        <f>Table2[[#This Row],[Quantity]]</f>
        <v>370</v>
      </c>
      <c r="L3827" s="1" t="str">
        <f>IF(ISBLANK(Table2[[#This Row],[Status]]), "No Data Entered", IFERROR(Table2[[#This Row],[Status]], "No Data Entered"))</f>
        <v>Ongoing</v>
      </c>
    </row>
    <row r="3828" spans="1:12" x14ac:dyDescent="0.3">
      <c r="A3828" s="1" t="str">
        <f>Table2[[#This Row],[Product_ID]]</f>
        <v>PRO7650</v>
      </c>
      <c r="B3828" s="1" t="str">
        <f>Table2[[#This Row],[Customer_ID]]</f>
        <v>CUST75442</v>
      </c>
      <c r="C3828" s="14" t="str">
        <f>Table2[[#This Row],[Date]]</f>
        <v>18/12/2022</v>
      </c>
      <c r="D3828" s="1" t="str">
        <f>TRIM(PROPER(Table2[[#This Row],[Product_Name]]))</f>
        <v>Laptop</v>
      </c>
      <c r="E3828" s="1" t="str">
        <f>TRIM(PROPER(Table2[[#This Row],[Country]]))</f>
        <v>India</v>
      </c>
      <c r="F3828" s="1" t="str">
        <f>TRIM(PROPER(Table2[[#This Row],[Category]]))</f>
        <v>Electronics</v>
      </c>
      <c r="G3828" s="1" t="str">
        <f>TRIM(PROPER(Table2[[#This Row],[Brand]]))</f>
        <v>Canon</v>
      </c>
      <c r="H3828" s="1">
        <f>Table2[[#This Row],[Supplier_ID]]</f>
        <v>1032</v>
      </c>
      <c r="I3828" s="1">
        <f>Table2[[#This Row],[Market_Price]]</f>
        <v>809.93</v>
      </c>
      <c r="J3828" s="1">
        <f>Table2[[#This Row],[Selling_Price]]</f>
        <v>969.87</v>
      </c>
      <c r="K3828" s="1">
        <f>Table2[[#This Row],[Quantity]]</f>
        <v>261</v>
      </c>
      <c r="L3828" s="1" t="str">
        <f>IF(ISBLANK(Table2[[#This Row],[Status]]), "No Data Entered", IFERROR(Table2[[#This Row],[Status]], "No Data Entered"))</f>
        <v>Ongoing</v>
      </c>
    </row>
    <row r="3829" spans="1:12" x14ac:dyDescent="0.3">
      <c r="A3829" s="1" t="str">
        <f>Table2[[#This Row],[Product_ID]]</f>
        <v>PRO9842</v>
      </c>
      <c r="B3829" s="1" t="str">
        <f>Table2[[#This Row],[Customer_ID]]</f>
        <v>CUST75483</v>
      </c>
      <c r="C3829" s="14" t="str">
        <f>Table2[[#This Row],[Date]]</f>
        <v>25/01/2021</v>
      </c>
      <c r="D3829" s="1" t="str">
        <f>TRIM(PROPER(Table2[[#This Row],[Product_Name]]))</f>
        <v>Keyboard</v>
      </c>
      <c r="E3829" s="1" t="str">
        <f>TRIM(PROPER(Table2[[#This Row],[Country]]))</f>
        <v>Usa</v>
      </c>
      <c r="F3829" s="1" t="str">
        <f>TRIM(PROPER(Table2[[#This Row],[Category]]))</f>
        <v>Wearables</v>
      </c>
      <c r="G3829" s="1" t="str">
        <f>TRIM(PROPER(Table2[[#This Row],[Brand]]))</f>
        <v>Logitech</v>
      </c>
      <c r="H3829" s="1">
        <f>Table2[[#This Row],[Supplier_ID]]</f>
        <v>1048</v>
      </c>
      <c r="I3829" s="1">
        <f>Table2[[#This Row],[Market_Price]]</f>
        <v>1014.16</v>
      </c>
      <c r="J3829" s="1">
        <f>Table2[[#This Row],[Selling_Price]]</f>
        <v>1790.32</v>
      </c>
      <c r="K3829" s="1">
        <f>Table2[[#This Row],[Quantity]]</f>
        <v>300</v>
      </c>
      <c r="L3829" s="1" t="str">
        <f>IF(ISBLANK(Table2[[#This Row],[Status]]), "No Data Entered", IFERROR(Table2[[#This Row],[Status]], "No Data Entered"))</f>
        <v>Ongoing</v>
      </c>
    </row>
    <row r="3830" spans="1:12" x14ac:dyDescent="0.3">
      <c r="A3830" s="1" t="str">
        <f>Table2[[#This Row],[Product_ID]]</f>
        <v>PRO1421</v>
      </c>
      <c r="B3830" s="1" t="str">
        <f>Table2[[#This Row],[Customer_ID]]</f>
        <v>CUST75497</v>
      </c>
      <c r="C3830" s="14" t="str">
        <f>Table2[[#This Row],[Date]]</f>
        <v>06/08/2024</v>
      </c>
      <c r="D3830" s="1" t="str">
        <f>TRIM(PROPER(Table2[[#This Row],[Product_Name]]))</f>
        <v>Smartwatch</v>
      </c>
      <c r="E3830" s="1" t="str">
        <f>TRIM(PROPER(Table2[[#This Row],[Country]]))</f>
        <v>Germany</v>
      </c>
      <c r="F3830" s="1" t="str">
        <f>TRIM(PROPER(Table2[[#This Row],[Category]]))</f>
        <v>Office Supplies</v>
      </c>
      <c r="G3830" s="1" t="str">
        <f>TRIM(PROPER(Table2[[#This Row],[Brand]]))</f>
        <v>Hp</v>
      </c>
      <c r="H3830" s="1">
        <f>Table2[[#This Row],[Supplier_ID]]</f>
        <v>1018</v>
      </c>
      <c r="I3830" s="1">
        <f>Table2[[#This Row],[Market_Price]]</f>
        <v>1106.22</v>
      </c>
      <c r="J3830" s="1">
        <f>Table2[[#This Row],[Selling_Price]]</f>
        <v>1977.69</v>
      </c>
      <c r="K3830" s="1">
        <f>Table2[[#This Row],[Quantity]]</f>
        <v>19</v>
      </c>
      <c r="L3830" s="1" t="str">
        <f>IF(ISBLANK(Table2[[#This Row],[Status]]), "No Data Entered", IFERROR(Table2[[#This Row],[Status]], "No Data Entered"))</f>
        <v>Ongoing</v>
      </c>
    </row>
    <row r="3831" spans="1:12" x14ac:dyDescent="0.3">
      <c r="A3831" s="1" t="str">
        <f>Table2[[#This Row],[Product_ID]]</f>
        <v>PRO5069</v>
      </c>
      <c r="B3831" s="1" t="str">
        <f>Table2[[#This Row],[Customer_ID]]</f>
        <v>CUST75503</v>
      </c>
      <c r="C3831" s="14" t="str">
        <f>Table2[[#This Row],[Date]]</f>
        <v>12/04/2020</v>
      </c>
      <c r="D3831" s="1" t="str">
        <f>TRIM(PROPER(Table2[[#This Row],[Product_Name]]))</f>
        <v>Laptop</v>
      </c>
      <c r="E3831" s="1" t="str">
        <f>TRIM(PROPER(Table2[[#This Row],[Country]]))</f>
        <v>Germany</v>
      </c>
      <c r="F3831" s="1" t="str">
        <f>TRIM(PROPER(Table2[[#This Row],[Category]]))</f>
        <v>Office Supplies</v>
      </c>
      <c r="G3831" s="1" t="str">
        <f>TRIM(PROPER(Table2[[#This Row],[Brand]]))</f>
        <v>Apple</v>
      </c>
      <c r="H3831" s="1">
        <f>Table2[[#This Row],[Supplier_ID]]</f>
        <v>1034</v>
      </c>
      <c r="I3831" s="1">
        <f>Table2[[#This Row],[Market_Price]]</f>
        <v>246.91</v>
      </c>
      <c r="J3831" s="1">
        <f>Table2[[#This Row],[Selling_Price]]</f>
        <v>279.27</v>
      </c>
      <c r="K3831" s="1">
        <f>Table2[[#This Row],[Quantity]]</f>
        <v>239</v>
      </c>
      <c r="L3831" s="1" t="str">
        <f>IF(ISBLANK(Table2[[#This Row],[Status]]), "No Data Entered", IFERROR(Table2[[#This Row],[Status]], "No Data Entered"))</f>
        <v>Ongoing</v>
      </c>
    </row>
    <row r="3832" spans="1:12" x14ac:dyDescent="0.3">
      <c r="A3832" s="1" t="str">
        <f>Table2[[#This Row],[Product_ID]]</f>
        <v>PRO9931</v>
      </c>
      <c r="B3832" s="1" t="str">
        <f>Table2[[#This Row],[Customer_ID]]</f>
        <v>CUST75518</v>
      </c>
      <c r="C3832" s="14" t="str">
        <f>Table2[[#This Row],[Date]]</f>
        <v>03/06/2021</v>
      </c>
      <c r="D3832" s="1" t="str">
        <f>TRIM(PROPER(Table2[[#This Row],[Product_Name]]))</f>
        <v>Smartphone</v>
      </c>
      <c r="E3832" s="1" t="str">
        <f>TRIM(PROPER(Table2[[#This Row],[Country]]))</f>
        <v>Canada</v>
      </c>
      <c r="F3832" s="1" t="str">
        <f>TRIM(PROPER(Table2[[#This Row],[Category]]))</f>
        <v>Accessories</v>
      </c>
      <c r="G3832" s="1" t="str">
        <f>TRIM(PROPER(Table2[[#This Row],[Brand]]))</f>
        <v>Apple</v>
      </c>
      <c r="H3832" s="1">
        <f>Table2[[#This Row],[Supplier_ID]]</f>
        <v>1068</v>
      </c>
      <c r="I3832" s="1">
        <f>Table2[[#This Row],[Market_Price]]</f>
        <v>1413.25</v>
      </c>
      <c r="J3832" s="1">
        <f>Table2[[#This Row],[Selling_Price]]</f>
        <v>1995.99</v>
      </c>
      <c r="K3832" s="1">
        <f>Table2[[#This Row],[Quantity]]</f>
        <v>52</v>
      </c>
      <c r="L3832" s="1" t="str">
        <f>IF(ISBLANK(Table2[[#This Row],[Status]]), "No Data Entered", IFERROR(Table2[[#This Row],[Status]], "No Data Entered"))</f>
        <v>Ongoing</v>
      </c>
    </row>
    <row r="3833" spans="1:12" x14ac:dyDescent="0.3">
      <c r="A3833" s="1" t="str">
        <f>Table2[[#This Row],[Product_ID]]</f>
        <v>PRO8793</v>
      </c>
      <c r="B3833" s="1" t="str">
        <f>Table2[[#This Row],[Customer_ID]]</f>
        <v>CUST75543</v>
      </c>
      <c r="C3833" s="14" t="str">
        <f>Table2[[#This Row],[Date]]</f>
        <v>07/10/2023</v>
      </c>
      <c r="D3833" s="1" t="str">
        <f>TRIM(PROPER(Table2[[#This Row],[Product_Name]]))</f>
        <v>Mouse</v>
      </c>
      <c r="E3833" s="1" t="str">
        <f>TRIM(PROPER(Table2[[#This Row],[Country]]))</f>
        <v>China</v>
      </c>
      <c r="F3833" s="1" t="str">
        <f>TRIM(PROPER(Table2[[#This Row],[Category]]))</f>
        <v>Office Supplies</v>
      </c>
      <c r="G3833" s="1" t="str">
        <f>TRIM(PROPER(Table2[[#This Row],[Brand]]))</f>
        <v>Asus</v>
      </c>
      <c r="H3833" s="1">
        <f>Table2[[#This Row],[Supplier_ID]]</f>
        <v>1061</v>
      </c>
      <c r="I3833" s="1">
        <f>Table2[[#This Row],[Market_Price]]</f>
        <v>870.19</v>
      </c>
      <c r="J3833" s="1">
        <f>Table2[[#This Row],[Selling_Price]]</f>
        <v>1448.88</v>
      </c>
      <c r="K3833" s="1">
        <f>Table2[[#This Row],[Quantity]]</f>
        <v>403</v>
      </c>
      <c r="L3833" s="1" t="str">
        <f>IF(ISBLANK(Table2[[#This Row],[Status]]), "No Data Entered", IFERROR(Table2[[#This Row],[Status]], "No Data Entered"))</f>
        <v>Ongoing</v>
      </c>
    </row>
    <row r="3834" spans="1:12" x14ac:dyDescent="0.3">
      <c r="A3834" s="1" t="str">
        <f>Table2[[#This Row],[Product_ID]]</f>
        <v>PRO7994</v>
      </c>
      <c r="B3834" s="1" t="str">
        <f>Table2[[#This Row],[Customer_ID]]</f>
        <v>CUST75585</v>
      </c>
      <c r="C3834" s="14" t="str">
        <f>Table2[[#This Row],[Date]]</f>
        <v>14/07/2025</v>
      </c>
      <c r="D3834" s="1" t="str">
        <f>TRIM(PROPER(Table2[[#This Row],[Product_Name]]))</f>
        <v>Laptop</v>
      </c>
      <c r="E3834" s="1" t="str">
        <f>TRIM(PROPER(Table2[[#This Row],[Country]]))</f>
        <v>France</v>
      </c>
      <c r="F3834" s="1" t="str">
        <f>TRIM(PROPER(Table2[[#This Row],[Category]]))</f>
        <v>Office Supplies</v>
      </c>
      <c r="G3834" s="1" t="str">
        <f>TRIM(PROPER(Table2[[#This Row],[Brand]]))</f>
        <v>Dell</v>
      </c>
      <c r="H3834" s="1">
        <f>Table2[[#This Row],[Supplier_ID]]</f>
        <v>1058</v>
      </c>
      <c r="I3834" s="1">
        <f>Table2[[#This Row],[Market_Price]]</f>
        <v>1087.76</v>
      </c>
      <c r="J3834" s="1">
        <f>Table2[[#This Row],[Selling_Price]]</f>
        <v>1413.72</v>
      </c>
      <c r="K3834" s="1">
        <f>Table2[[#This Row],[Quantity]]</f>
        <v>379</v>
      </c>
      <c r="L3834" s="1" t="str">
        <f>IF(ISBLANK(Table2[[#This Row],[Status]]), "No Data Entered", IFERROR(Table2[[#This Row],[Status]], "No Data Entered"))</f>
        <v>Ongoing</v>
      </c>
    </row>
    <row r="3835" spans="1:12" x14ac:dyDescent="0.3">
      <c r="A3835" s="1" t="str">
        <f>Table2[[#This Row],[Product_ID]]</f>
        <v>PRO4310</v>
      </c>
      <c r="B3835" s="1" t="str">
        <f>Table2[[#This Row],[Customer_ID]]</f>
        <v>CUST75731</v>
      </c>
      <c r="C3835" s="14" t="str">
        <f>Table2[[#This Row],[Date]]</f>
        <v>02/07/2022</v>
      </c>
      <c r="D3835" s="1" t="str">
        <f>TRIM(PROPER(Table2[[#This Row],[Product_Name]]))</f>
        <v>Headphones</v>
      </c>
      <c r="E3835" s="1" t="str">
        <f>TRIM(PROPER(Table2[[#This Row],[Country]]))</f>
        <v>Uk</v>
      </c>
      <c r="F3835" s="1" t="str">
        <f>TRIM(PROPER(Table2[[#This Row],[Category]]))</f>
        <v>Wearables</v>
      </c>
      <c r="G3835" s="1" t="str">
        <f>TRIM(PROPER(Table2[[#This Row],[Brand]]))</f>
        <v>Samsung</v>
      </c>
      <c r="H3835" s="1">
        <f>Table2[[#This Row],[Supplier_ID]]</f>
        <v>1021</v>
      </c>
      <c r="I3835" s="1">
        <f>Table2[[#This Row],[Market_Price]]</f>
        <v>212.85</v>
      </c>
      <c r="J3835" s="1">
        <f>Table2[[#This Row],[Selling_Price]]</f>
        <v>306.19</v>
      </c>
      <c r="K3835" s="1">
        <f>Table2[[#This Row],[Quantity]]</f>
        <v>429</v>
      </c>
      <c r="L3835" s="1" t="str">
        <f>IF(ISBLANK(Table2[[#This Row],[Status]]), "No Data Entered", IFERROR(Table2[[#This Row],[Status]], "No Data Entered"))</f>
        <v>Ongoing</v>
      </c>
    </row>
    <row r="3836" spans="1:12" x14ac:dyDescent="0.3">
      <c r="A3836" s="1" t="str">
        <f>Table2[[#This Row],[Product_ID]]</f>
        <v>PRO2960</v>
      </c>
      <c r="B3836" s="1" t="str">
        <f>Table2[[#This Row],[Customer_ID]]</f>
        <v>CUST75788</v>
      </c>
      <c r="C3836" s="14" t="str">
        <f>Table2[[#This Row],[Date]]</f>
        <v>17/06/2021</v>
      </c>
      <c r="D3836" s="1" t="str">
        <f>TRIM(PROPER(Table2[[#This Row],[Product_Name]]))</f>
        <v>Keyboard</v>
      </c>
      <c r="E3836" s="1" t="str">
        <f>TRIM(PROPER(Table2[[#This Row],[Country]]))</f>
        <v>Uk</v>
      </c>
      <c r="F3836" s="1" t="str">
        <f>TRIM(PROPER(Table2[[#This Row],[Category]]))</f>
        <v>Office Supplies</v>
      </c>
      <c r="G3836" s="1" t="str">
        <f>TRIM(PROPER(Table2[[#This Row],[Brand]]))</f>
        <v>Sony</v>
      </c>
      <c r="H3836" s="1">
        <f>Table2[[#This Row],[Supplier_ID]]</f>
        <v>1074</v>
      </c>
      <c r="I3836" s="1">
        <f>Table2[[#This Row],[Market_Price]]</f>
        <v>567</v>
      </c>
      <c r="J3836" s="1">
        <f>Table2[[#This Row],[Selling_Price]]</f>
        <v>648.91999999999996</v>
      </c>
      <c r="K3836" s="1">
        <f>Table2[[#This Row],[Quantity]]</f>
        <v>188</v>
      </c>
      <c r="L3836" s="1" t="str">
        <f>IF(ISBLANK(Table2[[#This Row],[Status]]), "No Data Entered", IFERROR(Table2[[#This Row],[Status]], "No Data Entered"))</f>
        <v>Ongoing</v>
      </c>
    </row>
    <row r="3837" spans="1:12" x14ac:dyDescent="0.3">
      <c r="A3837" s="1" t="str">
        <f>Table2[[#This Row],[Product_ID]]</f>
        <v>PRO9615</v>
      </c>
      <c r="B3837" s="1" t="str">
        <f>Table2[[#This Row],[Customer_ID]]</f>
        <v>CUST75950</v>
      </c>
      <c r="C3837" s="14" t="str">
        <f>Table2[[#This Row],[Date]]</f>
        <v>05/01/2021</v>
      </c>
      <c r="D3837" s="1" t="str">
        <f>TRIM(PROPER(Table2[[#This Row],[Product_Name]]))</f>
        <v>Tablet</v>
      </c>
      <c r="E3837" s="1" t="str">
        <f>TRIM(PROPER(Table2[[#This Row],[Country]]))</f>
        <v>Uk</v>
      </c>
      <c r="F3837" s="1" t="str">
        <f>TRIM(PROPER(Table2[[#This Row],[Category]]))</f>
        <v>Computers</v>
      </c>
      <c r="G3837" s="1" t="str">
        <f>TRIM(PROPER(Table2[[#This Row],[Brand]]))</f>
        <v>Dell</v>
      </c>
      <c r="H3837" s="1">
        <f>Table2[[#This Row],[Supplier_ID]]</f>
        <v>1027</v>
      </c>
      <c r="I3837" s="1">
        <f>Table2[[#This Row],[Market_Price]]</f>
        <v>1075.3800000000001</v>
      </c>
      <c r="J3837" s="1">
        <f>Table2[[#This Row],[Selling_Price]]</f>
        <v>2131.58</v>
      </c>
      <c r="K3837" s="1">
        <f>Table2[[#This Row],[Quantity]]</f>
        <v>392</v>
      </c>
      <c r="L3837" s="1" t="str">
        <f>IF(ISBLANK(Table2[[#This Row],[Status]]), "No Data Entered", IFERROR(Table2[[#This Row],[Status]], "No Data Entered"))</f>
        <v>Ongoing</v>
      </c>
    </row>
    <row r="3838" spans="1:12" x14ac:dyDescent="0.3">
      <c r="A3838" s="1" t="str">
        <f>Table2[[#This Row],[Product_ID]]</f>
        <v>PRO4804</v>
      </c>
      <c r="B3838" s="1" t="str">
        <f>Table2[[#This Row],[Customer_ID]]</f>
        <v>CUST75962</v>
      </c>
      <c r="C3838" s="14" t="str">
        <f>Table2[[#This Row],[Date]]</f>
        <v>10/02/2020</v>
      </c>
      <c r="D3838" s="1" t="str">
        <f>TRIM(PROPER(Table2[[#This Row],[Product_Name]]))</f>
        <v>Camera</v>
      </c>
      <c r="E3838" s="1" t="str">
        <f>TRIM(PROPER(Table2[[#This Row],[Country]]))</f>
        <v>Germany</v>
      </c>
      <c r="F3838" s="1" t="str">
        <f>TRIM(PROPER(Table2[[#This Row],[Category]]))</f>
        <v>Office Supplies</v>
      </c>
      <c r="G3838" s="1" t="str">
        <f>TRIM(PROPER(Table2[[#This Row],[Brand]]))</f>
        <v>Logitech</v>
      </c>
      <c r="H3838" s="1">
        <f>Table2[[#This Row],[Supplier_ID]]</f>
        <v>1083</v>
      </c>
      <c r="I3838" s="1">
        <f>Table2[[#This Row],[Market_Price]]</f>
        <v>686.82</v>
      </c>
      <c r="J3838" s="1">
        <f>Table2[[#This Row],[Selling_Price]]</f>
        <v>1287.54</v>
      </c>
      <c r="K3838" s="1">
        <f>Table2[[#This Row],[Quantity]]</f>
        <v>99</v>
      </c>
      <c r="L3838" s="1" t="str">
        <f>IF(ISBLANK(Table2[[#This Row],[Status]]), "No Data Entered", IFERROR(Table2[[#This Row],[Status]], "No Data Entered"))</f>
        <v>Ongoing</v>
      </c>
    </row>
    <row r="3839" spans="1:12" x14ac:dyDescent="0.3">
      <c r="A3839" s="1" t="str">
        <f>Table2[[#This Row],[Product_ID]]</f>
        <v>PRO5965</v>
      </c>
      <c r="B3839" s="1" t="str">
        <f>Table2[[#This Row],[Customer_ID]]</f>
        <v>CUST76104</v>
      </c>
      <c r="C3839" s="14" t="str">
        <f>Table2[[#This Row],[Date]]</f>
        <v>16/05/2024</v>
      </c>
      <c r="D3839" s="1" t="str">
        <f>TRIM(PROPER(Table2[[#This Row],[Product_Name]]))</f>
        <v>Laptop</v>
      </c>
      <c r="E3839" s="1" t="str">
        <f>TRIM(PROPER(Table2[[#This Row],[Country]]))</f>
        <v>Australia</v>
      </c>
      <c r="F3839" s="1" t="str">
        <f>TRIM(PROPER(Table2[[#This Row],[Category]]))</f>
        <v>Electronics</v>
      </c>
      <c r="G3839" s="1" t="str">
        <f>TRIM(PROPER(Table2[[#This Row],[Brand]]))</f>
        <v>Logitech</v>
      </c>
      <c r="H3839" s="1">
        <f>Table2[[#This Row],[Supplier_ID]]</f>
        <v>1019</v>
      </c>
      <c r="I3839" s="1">
        <f>Table2[[#This Row],[Market_Price]]</f>
        <v>906.91</v>
      </c>
      <c r="J3839" s="1">
        <f>Table2[[#This Row],[Selling_Price]]</f>
        <v>1316.79</v>
      </c>
      <c r="K3839" s="1">
        <f>Table2[[#This Row],[Quantity]]</f>
        <v>178</v>
      </c>
      <c r="L3839" s="1" t="str">
        <f>IF(ISBLANK(Table2[[#This Row],[Status]]), "No Data Entered", IFERROR(Table2[[#This Row],[Status]], "No Data Entered"))</f>
        <v>Ongoing</v>
      </c>
    </row>
    <row r="3840" spans="1:12" x14ac:dyDescent="0.3">
      <c r="A3840" s="1" t="str">
        <f>Table2[[#This Row],[Product_ID]]</f>
        <v>PRO2187</v>
      </c>
      <c r="B3840" s="1" t="str">
        <f>Table2[[#This Row],[Customer_ID]]</f>
        <v>CUST76128</v>
      </c>
      <c r="C3840" s="14" t="str">
        <f>Table2[[#This Row],[Date]]</f>
        <v>06/08/2020</v>
      </c>
      <c r="D3840" s="1" t="str">
        <f>TRIM(PROPER(Table2[[#This Row],[Product_Name]]))</f>
        <v>Printer</v>
      </c>
      <c r="E3840" s="1" t="str">
        <f>TRIM(PROPER(Table2[[#This Row],[Country]]))</f>
        <v>Usa</v>
      </c>
      <c r="F3840" s="1" t="str">
        <f>TRIM(PROPER(Table2[[#This Row],[Category]]))</f>
        <v>Wearables</v>
      </c>
      <c r="G3840" s="1" t="str">
        <f>TRIM(PROPER(Table2[[#This Row],[Brand]]))</f>
        <v>Dell</v>
      </c>
      <c r="H3840" s="1">
        <f>Table2[[#This Row],[Supplier_ID]]</f>
        <v>1053</v>
      </c>
      <c r="I3840" s="1">
        <f>Table2[[#This Row],[Market_Price]]</f>
        <v>1728.78</v>
      </c>
      <c r="J3840" s="1">
        <f>Table2[[#This Row],[Selling_Price]]</f>
        <v>3267.09</v>
      </c>
      <c r="K3840" s="1">
        <f>Table2[[#This Row],[Quantity]]</f>
        <v>266</v>
      </c>
      <c r="L3840" s="1" t="str">
        <f>IF(ISBLANK(Table2[[#This Row],[Status]]), "No Data Entered", IFERROR(Table2[[#This Row],[Status]], "No Data Entered"))</f>
        <v>Ongoing</v>
      </c>
    </row>
    <row r="3841" spans="1:12" x14ac:dyDescent="0.3">
      <c r="A3841" s="1" t="str">
        <f>Table2[[#This Row],[Product_ID]]</f>
        <v>PRO8132</v>
      </c>
      <c r="B3841" s="1" t="str">
        <f>Table2[[#This Row],[Customer_ID]]</f>
        <v>CUST76167</v>
      </c>
      <c r="C3841" s="14" t="str">
        <f>Table2[[#This Row],[Date]]</f>
        <v>07/03/2024</v>
      </c>
      <c r="D3841" s="1" t="str">
        <f>TRIM(PROPER(Table2[[#This Row],[Product_Name]]))</f>
        <v>Smartwatch</v>
      </c>
      <c r="E3841" s="1" t="str">
        <f>TRIM(PROPER(Table2[[#This Row],[Country]]))</f>
        <v>Australia</v>
      </c>
      <c r="F3841" s="1" t="str">
        <f>TRIM(PROPER(Table2[[#This Row],[Category]]))</f>
        <v>Wearables</v>
      </c>
      <c r="G3841" s="1" t="str">
        <f>TRIM(PROPER(Table2[[#This Row],[Brand]]))</f>
        <v>Lenovo</v>
      </c>
      <c r="H3841" s="1">
        <f>Table2[[#This Row],[Supplier_ID]]</f>
        <v>1097</v>
      </c>
      <c r="I3841" s="1">
        <f>Table2[[#This Row],[Market_Price]]</f>
        <v>1161.17</v>
      </c>
      <c r="J3841" s="1">
        <f>Table2[[#This Row],[Selling_Price]]</f>
        <v>2186.3200000000002</v>
      </c>
      <c r="K3841" s="1">
        <f>Table2[[#This Row],[Quantity]]</f>
        <v>277</v>
      </c>
      <c r="L3841" s="1" t="str">
        <f>IF(ISBLANK(Table2[[#This Row],[Status]]), "No Data Entered", IFERROR(Table2[[#This Row],[Status]], "No Data Entered"))</f>
        <v>Ongoing</v>
      </c>
    </row>
    <row r="3842" spans="1:12" x14ac:dyDescent="0.3">
      <c r="A3842" s="1" t="str">
        <f>Table2[[#This Row],[Product_ID]]</f>
        <v>PRO6159</v>
      </c>
      <c r="B3842" s="1" t="str">
        <f>Table2[[#This Row],[Customer_ID]]</f>
        <v>CUST76203</v>
      </c>
      <c r="C3842" s="14" t="str">
        <f>Table2[[#This Row],[Date]]</f>
        <v>14/02/2022</v>
      </c>
      <c r="D3842" s="1" t="str">
        <f>TRIM(PROPER(Table2[[#This Row],[Product_Name]]))</f>
        <v>Mouse</v>
      </c>
      <c r="E3842" s="1" t="str">
        <f>TRIM(PROPER(Table2[[#This Row],[Country]]))</f>
        <v>Japan</v>
      </c>
      <c r="F3842" s="1" t="str">
        <f>TRIM(PROPER(Table2[[#This Row],[Category]]))</f>
        <v>Office Supplies</v>
      </c>
      <c r="G3842" s="1" t="str">
        <f>TRIM(PROPER(Table2[[#This Row],[Brand]]))</f>
        <v>Sony</v>
      </c>
      <c r="H3842" s="1">
        <f>Table2[[#This Row],[Supplier_ID]]</f>
        <v>1046</v>
      </c>
      <c r="I3842" s="1">
        <f>Table2[[#This Row],[Market_Price]]</f>
        <v>123.81</v>
      </c>
      <c r="J3842" s="1">
        <f>Table2[[#This Row],[Selling_Price]]</f>
        <v>184.62</v>
      </c>
      <c r="K3842" s="1">
        <f>Table2[[#This Row],[Quantity]]</f>
        <v>60</v>
      </c>
      <c r="L3842" s="1" t="str">
        <f>IF(ISBLANK(Table2[[#This Row],[Status]]), "No Data Entered", IFERROR(Table2[[#This Row],[Status]], "No Data Entered"))</f>
        <v>Ongoing</v>
      </c>
    </row>
    <row r="3843" spans="1:12" x14ac:dyDescent="0.3">
      <c r="A3843" s="1" t="str">
        <f>Table2[[#This Row],[Product_ID]]</f>
        <v>PRO9202</v>
      </c>
      <c r="B3843" s="1" t="str">
        <f>Table2[[#This Row],[Customer_ID]]</f>
        <v>CUST76234</v>
      </c>
      <c r="C3843" s="14" t="str">
        <f>Table2[[#This Row],[Date]]</f>
        <v>14/07/2024</v>
      </c>
      <c r="D3843" s="1" t="str">
        <f>TRIM(PROPER(Table2[[#This Row],[Product_Name]]))</f>
        <v>Laptop</v>
      </c>
      <c r="E3843" s="1" t="str">
        <f>TRIM(PROPER(Table2[[#This Row],[Country]]))</f>
        <v>France</v>
      </c>
      <c r="F3843" s="1" t="str">
        <f>TRIM(PROPER(Table2[[#This Row],[Category]]))</f>
        <v>Wearables</v>
      </c>
      <c r="G3843" s="1" t="str">
        <f>TRIM(PROPER(Table2[[#This Row],[Brand]]))</f>
        <v>Asus</v>
      </c>
      <c r="H3843" s="1">
        <f>Table2[[#This Row],[Supplier_ID]]</f>
        <v>1077</v>
      </c>
      <c r="I3843" s="1">
        <f>Table2[[#This Row],[Market_Price]]</f>
        <v>782.94</v>
      </c>
      <c r="J3843" s="1">
        <f>Table2[[#This Row],[Selling_Price]]</f>
        <v>1073.06</v>
      </c>
      <c r="K3843" s="1">
        <f>Table2[[#This Row],[Quantity]]</f>
        <v>353</v>
      </c>
      <c r="L3843" s="1" t="str">
        <f>IF(ISBLANK(Table2[[#This Row],[Status]]), "No Data Entered", IFERROR(Table2[[#This Row],[Status]], "No Data Entered"))</f>
        <v>Ongoing</v>
      </c>
    </row>
    <row r="3844" spans="1:12" x14ac:dyDescent="0.3">
      <c r="A3844" s="1" t="str">
        <f>Table2[[#This Row],[Product_ID]]</f>
        <v>PRO3182</v>
      </c>
      <c r="B3844" s="1" t="str">
        <f>Table2[[#This Row],[Customer_ID]]</f>
        <v>CUST76239</v>
      </c>
      <c r="C3844" s="14" t="str">
        <f>Table2[[#This Row],[Date]]</f>
        <v>02/11/2023</v>
      </c>
      <c r="D3844" s="1" t="str">
        <f>TRIM(PROPER(Table2[[#This Row],[Product_Name]]))</f>
        <v>Keyboard</v>
      </c>
      <c r="E3844" s="1" t="str">
        <f>TRIM(PROPER(Table2[[#This Row],[Country]]))</f>
        <v>Japan</v>
      </c>
      <c r="F3844" s="1" t="str">
        <f>TRIM(PROPER(Table2[[#This Row],[Category]]))</f>
        <v>Office Supplies</v>
      </c>
      <c r="G3844" s="1" t="str">
        <f>TRIM(PROPER(Table2[[#This Row],[Brand]]))</f>
        <v>Sony</v>
      </c>
      <c r="H3844" s="1">
        <f>Table2[[#This Row],[Supplier_ID]]</f>
        <v>1024</v>
      </c>
      <c r="I3844" s="1">
        <f>Table2[[#This Row],[Market_Price]]</f>
        <v>555.38</v>
      </c>
      <c r="J3844" s="1">
        <f>Table2[[#This Row],[Selling_Price]]</f>
        <v>989.72</v>
      </c>
      <c r="K3844" s="1">
        <f>Table2[[#This Row],[Quantity]]</f>
        <v>396</v>
      </c>
      <c r="L3844" s="1" t="str">
        <f>IF(ISBLANK(Table2[[#This Row],[Status]]), "No Data Entered", IFERROR(Table2[[#This Row],[Status]], "No Data Entered"))</f>
        <v>Ongoing</v>
      </c>
    </row>
    <row r="3845" spans="1:12" x14ac:dyDescent="0.3">
      <c r="A3845" s="1" t="str">
        <f>Table2[[#This Row],[Product_ID]]</f>
        <v>PRO3441</v>
      </c>
      <c r="B3845" s="1" t="str">
        <f>Table2[[#This Row],[Customer_ID]]</f>
        <v>CUST76242</v>
      </c>
      <c r="C3845" s="14" t="str">
        <f>Table2[[#This Row],[Date]]</f>
        <v>31/01/2023</v>
      </c>
      <c r="D3845" s="1" t="str">
        <f>TRIM(PROPER(Table2[[#This Row],[Product_Name]]))</f>
        <v>Tablet</v>
      </c>
      <c r="E3845" s="1" t="str">
        <f>TRIM(PROPER(Table2[[#This Row],[Country]]))</f>
        <v>Uk</v>
      </c>
      <c r="F3845" s="1" t="str">
        <f>TRIM(PROPER(Table2[[#This Row],[Category]]))</f>
        <v>Accessories</v>
      </c>
      <c r="G3845" s="1" t="str">
        <f>TRIM(PROPER(Table2[[#This Row],[Brand]]))</f>
        <v>Canon</v>
      </c>
      <c r="H3845" s="1">
        <f>Table2[[#This Row],[Supplier_ID]]</f>
        <v>1058</v>
      </c>
      <c r="I3845" s="1">
        <f>Table2[[#This Row],[Market_Price]]</f>
        <v>360.79</v>
      </c>
      <c r="J3845" s="1">
        <f>Table2[[#This Row],[Selling_Price]]</f>
        <v>692.19</v>
      </c>
      <c r="K3845" s="1">
        <f>Table2[[#This Row],[Quantity]]</f>
        <v>50</v>
      </c>
      <c r="L3845" s="1" t="str">
        <f>IF(ISBLANK(Table2[[#This Row],[Status]]), "No Data Entered", IFERROR(Table2[[#This Row],[Status]], "No Data Entered"))</f>
        <v>Ongoing</v>
      </c>
    </row>
    <row r="3846" spans="1:12" x14ac:dyDescent="0.3">
      <c r="A3846" s="1" t="str">
        <f>Table2[[#This Row],[Product_ID]]</f>
        <v>PRO5619</v>
      </c>
      <c r="B3846" s="1" t="str">
        <f>Table2[[#This Row],[Customer_ID]]</f>
        <v>CUST76318</v>
      </c>
      <c r="C3846" s="14" t="str">
        <f>Table2[[#This Row],[Date]]</f>
        <v>25/05/2024</v>
      </c>
      <c r="D3846" s="1" t="str">
        <f>TRIM(PROPER(Table2[[#This Row],[Product_Name]]))</f>
        <v>Headphones</v>
      </c>
      <c r="E3846" s="1" t="str">
        <f>TRIM(PROPER(Table2[[#This Row],[Country]]))</f>
        <v>Japan</v>
      </c>
      <c r="F3846" s="1" t="str">
        <f>TRIM(PROPER(Table2[[#This Row],[Category]]))</f>
        <v>Wearables</v>
      </c>
      <c r="G3846" s="1" t="str">
        <f>TRIM(PROPER(Table2[[#This Row],[Brand]]))</f>
        <v>Microsoft</v>
      </c>
      <c r="H3846" s="1">
        <f>Table2[[#This Row],[Supplier_ID]]</f>
        <v>1086</v>
      </c>
      <c r="I3846" s="1">
        <f>Table2[[#This Row],[Market_Price]]</f>
        <v>1453.98</v>
      </c>
      <c r="J3846" s="1">
        <f>Table2[[#This Row],[Selling_Price]]</f>
        <v>2264.69</v>
      </c>
      <c r="K3846" s="1">
        <f>Table2[[#This Row],[Quantity]]</f>
        <v>342</v>
      </c>
      <c r="L3846" s="1" t="str">
        <f>IF(ISBLANK(Table2[[#This Row],[Status]]), "No Data Entered", IFERROR(Table2[[#This Row],[Status]], "No Data Entered"))</f>
        <v>Ongoing</v>
      </c>
    </row>
    <row r="3847" spans="1:12" x14ac:dyDescent="0.3">
      <c r="A3847" s="1" t="str">
        <f>Table2[[#This Row],[Product_ID]]</f>
        <v>PRO9125</v>
      </c>
      <c r="B3847" s="1" t="str">
        <f>Table2[[#This Row],[Customer_ID]]</f>
        <v>CUST76336</v>
      </c>
      <c r="C3847" s="14" t="str">
        <f>Table2[[#This Row],[Date]]</f>
        <v>22/08/2024</v>
      </c>
      <c r="D3847" s="1" t="str">
        <f>TRIM(PROPER(Table2[[#This Row],[Product_Name]]))</f>
        <v>Mouse</v>
      </c>
      <c r="E3847" s="1" t="str">
        <f>TRIM(PROPER(Table2[[#This Row],[Country]]))</f>
        <v>France</v>
      </c>
      <c r="F3847" s="1" t="str">
        <f>TRIM(PROPER(Table2[[#This Row],[Category]]))</f>
        <v>Computers</v>
      </c>
      <c r="G3847" s="1" t="str">
        <f>TRIM(PROPER(Table2[[#This Row],[Brand]]))</f>
        <v>Samsung</v>
      </c>
      <c r="H3847" s="1">
        <f>Table2[[#This Row],[Supplier_ID]]</f>
        <v>1038</v>
      </c>
      <c r="I3847" s="1">
        <f>Table2[[#This Row],[Market_Price]]</f>
        <v>1854.51</v>
      </c>
      <c r="J3847" s="1">
        <f>Table2[[#This Row],[Selling_Price]]</f>
        <v>3694.83</v>
      </c>
      <c r="K3847" s="1">
        <f>Table2[[#This Row],[Quantity]]</f>
        <v>147</v>
      </c>
      <c r="L3847" s="1" t="str">
        <f>IF(ISBLANK(Table2[[#This Row],[Status]]), "No Data Entered", IFERROR(Table2[[#This Row],[Status]], "No Data Entered"))</f>
        <v>Ongoing</v>
      </c>
    </row>
    <row r="3848" spans="1:12" x14ac:dyDescent="0.3">
      <c r="A3848" s="1" t="str">
        <f>Table2[[#This Row],[Product_ID]]</f>
        <v>PRO2052</v>
      </c>
      <c r="B3848" s="1" t="str">
        <f>Table2[[#This Row],[Customer_ID]]</f>
        <v>CUST76529</v>
      </c>
      <c r="C3848" s="14" t="str">
        <f>Table2[[#This Row],[Date]]</f>
        <v>05/12/2020</v>
      </c>
      <c r="D3848" s="1" t="str">
        <f>TRIM(PROPER(Table2[[#This Row],[Product_Name]]))</f>
        <v>Mouse</v>
      </c>
      <c r="E3848" s="1" t="str">
        <f>TRIM(PROPER(Table2[[#This Row],[Country]]))</f>
        <v>Japan</v>
      </c>
      <c r="F3848" s="1" t="str">
        <f>TRIM(PROPER(Table2[[#This Row],[Category]]))</f>
        <v>Wearables</v>
      </c>
      <c r="G3848" s="1" t="str">
        <f>TRIM(PROPER(Table2[[#This Row],[Brand]]))</f>
        <v>Canon</v>
      </c>
      <c r="H3848" s="1">
        <f>Table2[[#This Row],[Supplier_ID]]</f>
        <v>1019</v>
      </c>
      <c r="I3848" s="1">
        <f>Table2[[#This Row],[Market_Price]]</f>
        <v>1302.74</v>
      </c>
      <c r="J3848" s="1">
        <f>Table2[[#This Row],[Selling_Price]]</f>
        <v>1922.41</v>
      </c>
      <c r="K3848" s="1">
        <f>Table2[[#This Row],[Quantity]]</f>
        <v>383</v>
      </c>
      <c r="L3848" s="1" t="str">
        <f>IF(ISBLANK(Table2[[#This Row],[Status]]), "No Data Entered", IFERROR(Table2[[#This Row],[Status]], "No Data Entered"))</f>
        <v>Ongoing</v>
      </c>
    </row>
    <row r="3849" spans="1:12" x14ac:dyDescent="0.3">
      <c r="A3849" s="1" t="str">
        <f>Table2[[#This Row],[Product_ID]]</f>
        <v>PRO2721</v>
      </c>
      <c r="B3849" s="1" t="str">
        <f>Table2[[#This Row],[Customer_ID]]</f>
        <v>CUST76606</v>
      </c>
      <c r="C3849" s="14" t="str">
        <f>Table2[[#This Row],[Date]]</f>
        <v>08/11/2025</v>
      </c>
      <c r="D3849" s="1" t="str">
        <f>TRIM(PROPER(Table2[[#This Row],[Product_Name]]))</f>
        <v>Printer</v>
      </c>
      <c r="E3849" s="1" t="str">
        <f>TRIM(PROPER(Table2[[#This Row],[Country]]))</f>
        <v>India</v>
      </c>
      <c r="F3849" s="1" t="str">
        <f>TRIM(PROPER(Table2[[#This Row],[Category]]))</f>
        <v>Computers</v>
      </c>
      <c r="G3849" s="1" t="str">
        <f>TRIM(PROPER(Table2[[#This Row],[Brand]]))</f>
        <v>Asus</v>
      </c>
      <c r="H3849" s="1">
        <f>Table2[[#This Row],[Supplier_ID]]</f>
        <v>1011</v>
      </c>
      <c r="I3849" s="1">
        <f>Table2[[#This Row],[Market_Price]]</f>
        <v>1453.72</v>
      </c>
      <c r="J3849" s="1">
        <f>Table2[[#This Row],[Selling_Price]]</f>
        <v>1820.56</v>
      </c>
      <c r="K3849" s="1">
        <f>Table2[[#This Row],[Quantity]]</f>
        <v>433</v>
      </c>
      <c r="L3849" s="1" t="str">
        <f>IF(ISBLANK(Table2[[#This Row],[Status]]), "No Data Entered", IFERROR(Table2[[#This Row],[Status]], "No Data Entered"))</f>
        <v>Ongoing</v>
      </c>
    </row>
    <row r="3850" spans="1:12" x14ac:dyDescent="0.3">
      <c r="A3850" s="1" t="str">
        <f>Table2[[#This Row],[Product_ID]]</f>
        <v>PRO6008</v>
      </c>
      <c r="B3850" s="1" t="str">
        <f>Table2[[#This Row],[Customer_ID]]</f>
        <v>CUST76623</v>
      </c>
      <c r="C3850" s="14" t="str">
        <f>Table2[[#This Row],[Date]]</f>
        <v>28/10/2024</v>
      </c>
      <c r="D3850" s="1" t="str">
        <f>TRIM(PROPER(Table2[[#This Row],[Product_Name]]))</f>
        <v>Tablet</v>
      </c>
      <c r="E3850" s="1" t="str">
        <f>TRIM(PROPER(Table2[[#This Row],[Country]]))</f>
        <v>Australia</v>
      </c>
      <c r="F3850" s="1" t="str">
        <f>TRIM(PROPER(Table2[[#This Row],[Category]]))</f>
        <v>Electronics</v>
      </c>
      <c r="G3850" s="1" t="str">
        <f>TRIM(PROPER(Table2[[#This Row],[Brand]]))</f>
        <v>Hp</v>
      </c>
      <c r="H3850" s="1">
        <f>Table2[[#This Row],[Supplier_ID]]</f>
        <v>1072</v>
      </c>
      <c r="I3850" s="1">
        <f>Table2[[#This Row],[Market_Price]]</f>
        <v>659.8</v>
      </c>
      <c r="J3850" s="1">
        <f>Table2[[#This Row],[Selling_Price]]</f>
        <v>1054.3</v>
      </c>
      <c r="K3850" s="1">
        <f>Table2[[#This Row],[Quantity]]</f>
        <v>93</v>
      </c>
      <c r="L3850" s="1" t="str">
        <f>IF(ISBLANK(Table2[[#This Row],[Status]]), "No Data Entered", IFERROR(Table2[[#This Row],[Status]], "No Data Entered"))</f>
        <v>Ongoing</v>
      </c>
    </row>
    <row r="3851" spans="1:12" x14ac:dyDescent="0.3">
      <c r="A3851" s="1" t="str">
        <f>Table2[[#This Row],[Product_ID]]</f>
        <v>PRO4619</v>
      </c>
      <c r="B3851" s="1" t="str">
        <f>Table2[[#This Row],[Customer_ID]]</f>
        <v>CUST76656</v>
      </c>
      <c r="C3851" s="14" t="str">
        <f>Table2[[#This Row],[Date]]</f>
        <v>25/10/2024</v>
      </c>
      <c r="D3851" s="1" t="str">
        <f>TRIM(PROPER(Table2[[#This Row],[Product_Name]]))</f>
        <v>Printer</v>
      </c>
      <c r="E3851" s="1" t="str">
        <f>TRIM(PROPER(Table2[[#This Row],[Country]]))</f>
        <v>Uk</v>
      </c>
      <c r="F3851" s="1" t="str">
        <f>TRIM(PROPER(Table2[[#This Row],[Category]]))</f>
        <v>Electronics</v>
      </c>
      <c r="G3851" s="1" t="str">
        <f>TRIM(PROPER(Table2[[#This Row],[Brand]]))</f>
        <v>Canon</v>
      </c>
      <c r="H3851" s="1">
        <f>Table2[[#This Row],[Supplier_ID]]</f>
        <v>1006</v>
      </c>
      <c r="I3851" s="1">
        <f>Table2[[#This Row],[Market_Price]]</f>
        <v>509.14</v>
      </c>
      <c r="J3851" s="1">
        <f>Table2[[#This Row],[Selling_Price]]</f>
        <v>648.41</v>
      </c>
      <c r="K3851" s="1">
        <f>Table2[[#This Row],[Quantity]]</f>
        <v>500</v>
      </c>
      <c r="L3851" s="1" t="str">
        <f>IF(ISBLANK(Table2[[#This Row],[Status]]), "No Data Entered", IFERROR(Table2[[#This Row],[Status]], "No Data Entered"))</f>
        <v>Ongoing</v>
      </c>
    </row>
    <row r="3852" spans="1:12" x14ac:dyDescent="0.3">
      <c r="A3852" s="1" t="str">
        <f>Table2[[#This Row],[Product_ID]]</f>
        <v>PRO3250</v>
      </c>
      <c r="B3852" s="1" t="str">
        <f>Table2[[#This Row],[Customer_ID]]</f>
        <v>CUST76664</v>
      </c>
      <c r="C3852" s="14" t="str">
        <f>Table2[[#This Row],[Date]]</f>
        <v>29/10/2023</v>
      </c>
      <c r="D3852" s="1" t="str">
        <f>TRIM(PROPER(Table2[[#This Row],[Product_Name]]))</f>
        <v>Smartwatch</v>
      </c>
      <c r="E3852" s="1" t="str">
        <f>TRIM(PROPER(Table2[[#This Row],[Country]]))</f>
        <v>China</v>
      </c>
      <c r="F3852" s="1" t="str">
        <f>TRIM(PROPER(Table2[[#This Row],[Category]]))</f>
        <v>Accessories</v>
      </c>
      <c r="G3852" s="1" t="str">
        <f>TRIM(PROPER(Table2[[#This Row],[Brand]]))</f>
        <v>Microsoft</v>
      </c>
      <c r="H3852" s="1">
        <f>Table2[[#This Row],[Supplier_ID]]</f>
        <v>1056</v>
      </c>
      <c r="I3852" s="1">
        <f>Table2[[#This Row],[Market_Price]]</f>
        <v>282.20999999999998</v>
      </c>
      <c r="J3852" s="1">
        <f>Table2[[#This Row],[Selling_Price]]</f>
        <v>412.41</v>
      </c>
      <c r="K3852" s="1">
        <f>Table2[[#This Row],[Quantity]]</f>
        <v>186</v>
      </c>
      <c r="L3852" s="1" t="str">
        <f>IF(ISBLANK(Table2[[#This Row],[Status]]), "No Data Entered", IFERROR(Table2[[#This Row],[Status]], "No Data Entered"))</f>
        <v>Ongoing</v>
      </c>
    </row>
    <row r="3853" spans="1:12" x14ac:dyDescent="0.3">
      <c r="A3853" s="1" t="str">
        <f>Table2[[#This Row],[Product_ID]]</f>
        <v>PRO6410</v>
      </c>
      <c r="B3853" s="1" t="str">
        <f>Table2[[#This Row],[Customer_ID]]</f>
        <v>CUST76679</v>
      </c>
      <c r="C3853" s="14" t="str">
        <f>Table2[[#This Row],[Date]]</f>
        <v>13/12/2023</v>
      </c>
      <c r="D3853" s="1" t="str">
        <f>TRIM(PROPER(Table2[[#This Row],[Product_Name]]))</f>
        <v>Printer</v>
      </c>
      <c r="E3853" s="1" t="str">
        <f>TRIM(PROPER(Table2[[#This Row],[Country]]))</f>
        <v>Usa</v>
      </c>
      <c r="F3853" s="1" t="str">
        <f>TRIM(PROPER(Table2[[#This Row],[Category]]))</f>
        <v>Wearables</v>
      </c>
      <c r="G3853" s="1" t="str">
        <f>TRIM(PROPER(Table2[[#This Row],[Brand]]))</f>
        <v>Canon</v>
      </c>
      <c r="H3853" s="1">
        <f>Table2[[#This Row],[Supplier_ID]]</f>
        <v>1093</v>
      </c>
      <c r="I3853" s="1">
        <f>Table2[[#This Row],[Market_Price]]</f>
        <v>857.21</v>
      </c>
      <c r="J3853" s="1">
        <f>Table2[[#This Row],[Selling_Price]]</f>
        <v>1259.3</v>
      </c>
      <c r="K3853" s="1">
        <f>Table2[[#This Row],[Quantity]]</f>
        <v>19</v>
      </c>
      <c r="L3853" s="1" t="str">
        <f>IF(ISBLANK(Table2[[#This Row],[Status]]), "No Data Entered", IFERROR(Table2[[#This Row],[Status]], "No Data Entered"))</f>
        <v>Ongoing</v>
      </c>
    </row>
    <row r="3854" spans="1:12" x14ac:dyDescent="0.3">
      <c r="A3854" s="1" t="str">
        <f>Table2[[#This Row],[Product_ID]]</f>
        <v>PRO6683</v>
      </c>
      <c r="B3854" s="1" t="str">
        <f>Table2[[#This Row],[Customer_ID]]</f>
        <v>CUST76710</v>
      </c>
      <c r="C3854" s="14" t="str">
        <f>Table2[[#This Row],[Date]]</f>
        <v>11/12/2021</v>
      </c>
      <c r="D3854" s="1" t="str">
        <f>TRIM(PROPER(Table2[[#This Row],[Product_Name]]))</f>
        <v>Smartwatch</v>
      </c>
      <c r="E3854" s="1" t="str">
        <f>TRIM(PROPER(Table2[[#This Row],[Country]]))</f>
        <v>Australia</v>
      </c>
      <c r="F3854" s="1" t="str">
        <f>TRIM(PROPER(Table2[[#This Row],[Category]]))</f>
        <v>Computers</v>
      </c>
      <c r="G3854" s="1" t="str">
        <f>TRIM(PROPER(Table2[[#This Row],[Brand]]))</f>
        <v>Canon</v>
      </c>
      <c r="H3854" s="1">
        <f>Table2[[#This Row],[Supplier_ID]]</f>
        <v>1069</v>
      </c>
      <c r="I3854" s="1">
        <f>Table2[[#This Row],[Market_Price]]</f>
        <v>1884.35</v>
      </c>
      <c r="J3854" s="1">
        <f>Table2[[#This Row],[Selling_Price]]</f>
        <v>3020.72</v>
      </c>
      <c r="K3854" s="1">
        <f>Table2[[#This Row],[Quantity]]</f>
        <v>91</v>
      </c>
      <c r="L3854" s="1" t="str">
        <f>IF(ISBLANK(Table2[[#This Row],[Status]]), "No Data Entered", IFERROR(Table2[[#This Row],[Status]], "No Data Entered"))</f>
        <v>Ongoing</v>
      </c>
    </row>
    <row r="3855" spans="1:12" x14ac:dyDescent="0.3">
      <c r="A3855" s="1" t="str">
        <f>Table2[[#This Row],[Product_ID]]</f>
        <v>PRO4445</v>
      </c>
      <c r="B3855" s="1" t="str">
        <f>Table2[[#This Row],[Customer_ID]]</f>
        <v>CUST76984</v>
      </c>
      <c r="C3855" s="14" t="str">
        <f>Table2[[#This Row],[Date]]</f>
        <v>18/08/2022</v>
      </c>
      <c r="D3855" s="1" t="str">
        <f>TRIM(PROPER(Table2[[#This Row],[Product_Name]]))</f>
        <v>Printer</v>
      </c>
      <c r="E3855" s="1" t="str">
        <f>TRIM(PROPER(Table2[[#This Row],[Country]]))</f>
        <v>Australia</v>
      </c>
      <c r="F3855" s="1" t="str">
        <f>TRIM(PROPER(Table2[[#This Row],[Category]]))</f>
        <v>Accessories</v>
      </c>
      <c r="G3855" s="1" t="str">
        <f>TRIM(PROPER(Table2[[#This Row],[Brand]]))</f>
        <v>Microsoft</v>
      </c>
      <c r="H3855" s="1">
        <f>Table2[[#This Row],[Supplier_ID]]</f>
        <v>1090</v>
      </c>
      <c r="I3855" s="1">
        <f>Table2[[#This Row],[Market_Price]]</f>
        <v>552.9</v>
      </c>
      <c r="J3855" s="1">
        <f>Table2[[#This Row],[Selling_Price]]</f>
        <v>876.94</v>
      </c>
      <c r="K3855" s="1">
        <f>Table2[[#This Row],[Quantity]]</f>
        <v>383</v>
      </c>
      <c r="L3855" s="1" t="str">
        <f>IF(ISBLANK(Table2[[#This Row],[Status]]), "No Data Entered", IFERROR(Table2[[#This Row],[Status]], "No Data Entered"))</f>
        <v>Ongoing</v>
      </c>
    </row>
    <row r="3856" spans="1:12" x14ac:dyDescent="0.3">
      <c r="A3856" s="1" t="str">
        <f>Table2[[#This Row],[Product_ID]]</f>
        <v>PRO4338</v>
      </c>
      <c r="B3856" s="1" t="str">
        <f>Table2[[#This Row],[Customer_ID]]</f>
        <v>CUST77046</v>
      </c>
      <c r="C3856" s="14" t="str">
        <f>Table2[[#This Row],[Date]]</f>
        <v>12/04/2022</v>
      </c>
      <c r="D3856" s="1" t="str">
        <f>TRIM(PROPER(Table2[[#This Row],[Product_Name]]))</f>
        <v>Keyboard</v>
      </c>
      <c r="E3856" s="1" t="str">
        <f>TRIM(PROPER(Table2[[#This Row],[Country]]))</f>
        <v>India</v>
      </c>
      <c r="F3856" s="1" t="str">
        <f>TRIM(PROPER(Table2[[#This Row],[Category]]))</f>
        <v>Computers</v>
      </c>
      <c r="G3856" s="1" t="str">
        <f>TRIM(PROPER(Table2[[#This Row],[Brand]]))</f>
        <v>Apple</v>
      </c>
      <c r="H3856" s="1">
        <f>Table2[[#This Row],[Supplier_ID]]</f>
        <v>1052</v>
      </c>
      <c r="I3856" s="1">
        <f>Table2[[#This Row],[Market_Price]]</f>
        <v>595.38</v>
      </c>
      <c r="J3856" s="1">
        <f>Table2[[#This Row],[Selling_Price]]</f>
        <v>715.53</v>
      </c>
      <c r="K3856" s="1">
        <f>Table2[[#This Row],[Quantity]]</f>
        <v>289</v>
      </c>
      <c r="L3856" s="1" t="str">
        <f>IF(ISBLANK(Table2[[#This Row],[Status]]), "No Data Entered", IFERROR(Table2[[#This Row],[Status]], "No Data Entered"))</f>
        <v>Ongoing</v>
      </c>
    </row>
    <row r="3857" spans="1:12" x14ac:dyDescent="0.3">
      <c r="A3857" s="1" t="str">
        <f>Table2[[#This Row],[Product_ID]]</f>
        <v>PRO3504</v>
      </c>
      <c r="B3857" s="1" t="str">
        <f>Table2[[#This Row],[Customer_ID]]</f>
        <v>CUST77058</v>
      </c>
      <c r="C3857" s="14" t="str">
        <f>Table2[[#This Row],[Date]]</f>
        <v>10/04/2022</v>
      </c>
      <c r="D3857" s="1" t="str">
        <f>TRIM(PROPER(Table2[[#This Row],[Product_Name]]))</f>
        <v>Monitor</v>
      </c>
      <c r="E3857" s="1" t="str">
        <f>TRIM(PROPER(Table2[[#This Row],[Country]]))</f>
        <v>Australia</v>
      </c>
      <c r="F3857" s="1" t="str">
        <f>TRIM(PROPER(Table2[[#This Row],[Category]]))</f>
        <v>Accessories</v>
      </c>
      <c r="G3857" s="1" t="str">
        <f>TRIM(PROPER(Table2[[#This Row],[Brand]]))</f>
        <v>Apple</v>
      </c>
      <c r="H3857" s="1">
        <f>Table2[[#This Row],[Supplier_ID]]</f>
        <v>1028</v>
      </c>
      <c r="I3857" s="1">
        <f>Table2[[#This Row],[Market_Price]]</f>
        <v>188.37</v>
      </c>
      <c r="J3857" s="1">
        <f>Table2[[#This Row],[Selling_Price]]</f>
        <v>277.66000000000003</v>
      </c>
      <c r="K3857" s="1">
        <f>Table2[[#This Row],[Quantity]]</f>
        <v>181</v>
      </c>
      <c r="L3857" s="1" t="str">
        <f>IF(ISBLANK(Table2[[#This Row],[Status]]), "No Data Entered", IFERROR(Table2[[#This Row],[Status]], "No Data Entered"))</f>
        <v>Ongoing</v>
      </c>
    </row>
    <row r="3858" spans="1:12" x14ac:dyDescent="0.3">
      <c r="A3858" s="1" t="str">
        <f>Table2[[#This Row],[Product_ID]]</f>
        <v>PRO9630</v>
      </c>
      <c r="B3858" s="1" t="str">
        <f>Table2[[#This Row],[Customer_ID]]</f>
        <v>CUST77060</v>
      </c>
      <c r="C3858" s="14" t="str">
        <f>Table2[[#This Row],[Date]]</f>
        <v>11/01/2024</v>
      </c>
      <c r="D3858" s="1" t="str">
        <f>TRIM(PROPER(Table2[[#This Row],[Product_Name]]))</f>
        <v>Smartphone</v>
      </c>
      <c r="E3858" s="1" t="str">
        <f>TRIM(PROPER(Table2[[#This Row],[Country]]))</f>
        <v>India</v>
      </c>
      <c r="F3858" s="1" t="str">
        <f>TRIM(PROPER(Table2[[#This Row],[Category]]))</f>
        <v>Electronics</v>
      </c>
      <c r="G3858" s="1" t="str">
        <f>TRIM(PROPER(Table2[[#This Row],[Brand]]))</f>
        <v>Canon</v>
      </c>
      <c r="H3858" s="1">
        <f>Table2[[#This Row],[Supplier_ID]]</f>
        <v>1068</v>
      </c>
      <c r="I3858" s="1">
        <f>Table2[[#This Row],[Market_Price]]</f>
        <v>1528.14</v>
      </c>
      <c r="J3858" s="1">
        <f>Table2[[#This Row],[Selling_Price]]</f>
        <v>2441.21</v>
      </c>
      <c r="K3858" s="1">
        <f>Table2[[#This Row],[Quantity]]</f>
        <v>163</v>
      </c>
      <c r="L3858" s="1" t="str">
        <f>IF(ISBLANK(Table2[[#This Row],[Status]]), "No Data Entered", IFERROR(Table2[[#This Row],[Status]], "No Data Entered"))</f>
        <v>Ongoing</v>
      </c>
    </row>
    <row r="3859" spans="1:12" x14ac:dyDescent="0.3">
      <c r="A3859" s="1" t="str">
        <f>Table2[[#This Row],[Product_ID]]</f>
        <v>PRO5697</v>
      </c>
      <c r="B3859" s="1" t="str">
        <f>Table2[[#This Row],[Customer_ID]]</f>
        <v>CUST77160</v>
      </c>
      <c r="C3859" s="14" t="str">
        <f>Table2[[#This Row],[Date]]</f>
        <v>18/08/2023</v>
      </c>
      <c r="D3859" s="1" t="str">
        <f>TRIM(PROPER(Table2[[#This Row],[Product_Name]]))</f>
        <v>Printer</v>
      </c>
      <c r="E3859" s="1" t="str">
        <f>TRIM(PROPER(Table2[[#This Row],[Country]]))</f>
        <v>Canada</v>
      </c>
      <c r="F3859" s="1" t="str">
        <f>TRIM(PROPER(Table2[[#This Row],[Category]]))</f>
        <v>Accessories</v>
      </c>
      <c r="G3859" s="1" t="str">
        <f>TRIM(PROPER(Table2[[#This Row],[Brand]]))</f>
        <v>Sony</v>
      </c>
      <c r="H3859" s="1">
        <f>Table2[[#This Row],[Supplier_ID]]</f>
        <v>1061</v>
      </c>
      <c r="I3859" s="1">
        <f>Table2[[#This Row],[Market_Price]]</f>
        <v>276.8</v>
      </c>
      <c r="J3859" s="1">
        <f>Table2[[#This Row],[Selling_Price]]</f>
        <v>529.4</v>
      </c>
      <c r="K3859" s="1">
        <f>Table2[[#This Row],[Quantity]]</f>
        <v>155</v>
      </c>
      <c r="L3859" s="1" t="str">
        <f>IF(ISBLANK(Table2[[#This Row],[Status]]), "No Data Entered", IFERROR(Table2[[#This Row],[Status]], "No Data Entered"))</f>
        <v>Ongoing</v>
      </c>
    </row>
    <row r="3860" spans="1:12" x14ac:dyDescent="0.3">
      <c r="A3860" s="1" t="str">
        <f>Table2[[#This Row],[Product_ID]]</f>
        <v>PRO6764</v>
      </c>
      <c r="B3860" s="1" t="str">
        <f>Table2[[#This Row],[Customer_ID]]</f>
        <v>CUST77342</v>
      </c>
      <c r="C3860" s="14" t="str">
        <f>Table2[[#This Row],[Date]]</f>
        <v>08/09/2021</v>
      </c>
      <c r="D3860" s="1" t="str">
        <f>TRIM(PROPER(Table2[[#This Row],[Product_Name]]))</f>
        <v>Laptop</v>
      </c>
      <c r="E3860" s="1" t="str">
        <f>TRIM(PROPER(Table2[[#This Row],[Country]]))</f>
        <v>Brazil</v>
      </c>
      <c r="F3860" s="1" t="str">
        <f>TRIM(PROPER(Table2[[#This Row],[Category]]))</f>
        <v>Computers</v>
      </c>
      <c r="G3860" s="1" t="str">
        <f>TRIM(PROPER(Table2[[#This Row],[Brand]]))</f>
        <v>Canon</v>
      </c>
      <c r="H3860" s="1">
        <f>Table2[[#This Row],[Supplier_ID]]</f>
        <v>1028</v>
      </c>
      <c r="I3860" s="1">
        <f>Table2[[#This Row],[Market_Price]]</f>
        <v>965.68</v>
      </c>
      <c r="J3860" s="1">
        <f>Table2[[#This Row],[Selling_Price]]</f>
        <v>1274.03</v>
      </c>
      <c r="K3860" s="1">
        <f>Table2[[#This Row],[Quantity]]</f>
        <v>155</v>
      </c>
      <c r="L3860" s="1" t="str">
        <f>IF(ISBLANK(Table2[[#This Row],[Status]]), "No Data Entered", IFERROR(Table2[[#This Row],[Status]], "No Data Entered"))</f>
        <v>Ongoing</v>
      </c>
    </row>
    <row r="3861" spans="1:12" x14ac:dyDescent="0.3">
      <c r="A3861" s="1" t="str">
        <f>Table2[[#This Row],[Product_ID]]</f>
        <v>PRO8116</v>
      </c>
      <c r="B3861" s="1" t="str">
        <f>Table2[[#This Row],[Customer_ID]]</f>
        <v>CUST77435</v>
      </c>
      <c r="C3861" s="14" t="str">
        <f>Table2[[#This Row],[Date]]</f>
        <v>20/08/2021</v>
      </c>
      <c r="D3861" s="1" t="str">
        <f>TRIM(PROPER(Table2[[#This Row],[Product_Name]]))</f>
        <v>Camera</v>
      </c>
      <c r="E3861" s="1" t="str">
        <f>TRIM(PROPER(Table2[[#This Row],[Country]]))</f>
        <v>China</v>
      </c>
      <c r="F3861" s="1" t="str">
        <f>TRIM(PROPER(Table2[[#This Row],[Category]]))</f>
        <v>Accessories</v>
      </c>
      <c r="G3861" s="1" t="str">
        <f>TRIM(PROPER(Table2[[#This Row],[Brand]]))</f>
        <v>Canon</v>
      </c>
      <c r="H3861" s="1">
        <f>Table2[[#This Row],[Supplier_ID]]</f>
        <v>1027</v>
      </c>
      <c r="I3861" s="1">
        <f>Table2[[#This Row],[Market_Price]]</f>
        <v>567.75</v>
      </c>
      <c r="J3861" s="1">
        <f>Table2[[#This Row],[Selling_Price]]</f>
        <v>752.32</v>
      </c>
      <c r="K3861" s="1">
        <f>Table2[[#This Row],[Quantity]]</f>
        <v>57</v>
      </c>
      <c r="L3861" s="1" t="str">
        <f>IF(ISBLANK(Table2[[#This Row],[Status]]), "No Data Entered", IFERROR(Table2[[#This Row],[Status]], "No Data Entered"))</f>
        <v>Ongoing</v>
      </c>
    </row>
    <row r="3862" spans="1:12" x14ac:dyDescent="0.3">
      <c r="A3862" s="1" t="str">
        <f>Table2[[#This Row],[Product_ID]]</f>
        <v>PRO3792</v>
      </c>
      <c r="B3862" s="1" t="str">
        <f>Table2[[#This Row],[Customer_ID]]</f>
        <v>CUST77454</v>
      </c>
      <c r="C3862" s="14" t="str">
        <f>Table2[[#This Row],[Date]]</f>
        <v>22/08/2020</v>
      </c>
      <c r="D3862" s="1" t="str">
        <f>TRIM(PROPER(Table2[[#This Row],[Product_Name]]))</f>
        <v>Camera</v>
      </c>
      <c r="E3862" s="1" t="str">
        <f>TRIM(PROPER(Table2[[#This Row],[Country]]))</f>
        <v>Canada</v>
      </c>
      <c r="F3862" s="1" t="str">
        <f>TRIM(PROPER(Table2[[#This Row],[Category]]))</f>
        <v>Wearables</v>
      </c>
      <c r="G3862" s="1" t="str">
        <f>TRIM(PROPER(Table2[[#This Row],[Brand]]))</f>
        <v>Logitech</v>
      </c>
      <c r="H3862" s="1">
        <f>Table2[[#This Row],[Supplier_ID]]</f>
        <v>1095</v>
      </c>
      <c r="I3862" s="1">
        <f>Table2[[#This Row],[Market_Price]]</f>
        <v>557.25</v>
      </c>
      <c r="J3862" s="1">
        <f>Table2[[#This Row],[Selling_Price]]</f>
        <v>656.23</v>
      </c>
      <c r="K3862" s="1">
        <f>Table2[[#This Row],[Quantity]]</f>
        <v>351</v>
      </c>
      <c r="L3862" s="1" t="str">
        <f>IF(ISBLANK(Table2[[#This Row],[Status]]), "No Data Entered", IFERROR(Table2[[#This Row],[Status]], "No Data Entered"))</f>
        <v>Ongoing</v>
      </c>
    </row>
    <row r="3863" spans="1:12" x14ac:dyDescent="0.3">
      <c r="A3863" s="1" t="str">
        <f>Table2[[#This Row],[Product_ID]]</f>
        <v>PRO8525</v>
      </c>
      <c r="B3863" s="1" t="str">
        <f>Table2[[#This Row],[Customer_ID]]</f>
        <v>CUST77539</v>
      </c>
      <c r="C3863" s="14" t="str">
        <f>Table2[[#This Row],[Date]]</f>
        <v>19/11/2020</v>
      </c>
      <c r="D3863" s="1" t="str">
        <f>TRIM(PROPER(Table2[[#This Row],[Product_Name]]))</f>
        <v>Camera</v>
      </c>
      <c r="E3863" s="1" t="str">
        <f>TRIM(PROPER(Table2[[#This Row],[Country]]))</f>
        <v>India</v>
      </c>
      <c r="F3863" s="1" t="str">
        <f>TRIM(PROPER(Table2[[#This Row],[Category]]))</f>
        <v>Office Supplies</v>
      </c>
      <c r="G3863" s="1" t="str">
        <f>TRIM(PROPER(Table2[[#This Row],[Brand]]))</f>
        <v>Lenovo</v>
      </c>
      <c r="H3863" s="1">
        <f>Table2[[#This Row],[Supplier_ID]]</f>
        <v>1041</v>
      </c>
      <c r="I3863" s="1">
        <f>Table2[[#This Row],[Market_Price]]</f>
        <v>979.85</v>
      </c>
      <c r="J3863" s="1">
        <f>Table2[[#This Row],[Selling_Price]]</f>
        <v>1227.3499999999999</v>
      </c>
      <c r="K3863" s="1">
        <f>Table2[[#This Row],[Quantity]]</f>
        <v>126</v>
      </c>
      <c r="L3863" s="1" t="str">
        <f>IF(ISBLANK(Table2[[#This Row],[Status]]), "No Data Entered", IFERROR(Table2[[#This Row],[Status]], "No Data Entered"))</f>
        <v>Ongoing</v>
      </c>
    </row>
    <row r="3864" spans="1:12" x14ac:dyDescent="0.3">
      <c r="A3864" s="1" t="str">
        <f>Table2[[#This Row],[Product_ID]]</f>
        <v>PRO1899</v>
      </c>
      <c r="B3864" s="1" t="str">
        <f>Table2[[#This Row],[Customer_ID]]</f>
        <v>CUST77572</v>
      </c>
      <c r="C3864" s="14" t="str">
        <f>Table2[[#This Row],[Date]]</f>
        <v>21/10/2022</v>
      </c>
      <c r="D3864" s="1" t="str">
        <f>TRIM(PROPER(Table2[[#This Row],[Product_Name]]))</f>
        <v>Smartwatch</v>
      </c>
      <c r="E3864" s="1" t="str">
        <f>TRIM(PROPER(Table2[[#This Row],[Country]]))</f>
        <v>China</v>
      </c>
      <c r="F3864" s="1" t="str">
        <f>TRIM(PROPER(Table2[[#This Row],[Category]]))</f>
        <v>Computers</v>
      </c>
      <c r="G3864" s="1" t="str">
        <f>TRIM(PROPER(Table2[[#This Row],[Brand]]))</f>
        <v>Dell</v>
      </c>
      <c r="H3864" s="1">
        <f>Table2[[#This Row],[Supplier_ID]]</f>
        <v>1041</v>
      </c>
      <c r="I3864" s="1">
        <f>Table2[[#This Row],[Market_Price]]</f>
        <v>1577.68</v>
      </c>
      <c r="J3864" s="1">
        <f>Table2[[#This Row],[Selling_Price]]</f>
        <v>2644.03</v>
      </c>
      <c r="K3864" s="1">
        <f>Table2[[#This Row],[Quantity]]</f>
        <v>26</v>
      </c>
      <c r="L3864" s="1" t="str">
        <f>IF(ISBLANK(Table2[[#This Row],[Status]]), "No Data Entered", IFERROR(Table2[[#This Row],[Status]], "No Data Entered"))</f>
        <v>Ongoing</v>
      </c>
    </row>
    <row r="3865" spans="1:12" x14ac:dyDescent="0.3">
      <c r="A3865" s="1" t="str">
        <f>Table2[[#This Row],[Product_ID]]</f>
        <v>PRO6712</v>
      </c>
      <c r="B3865" s="1" t="str">
        <f>Table2[[#This Row],[Customer_ID]]</f>
        <v>CUST77616</v>
      </c>
      <c r="C3865" s="14" t="str">
        <f>Table2[[#This Row],[Date]]</f>
        <v>06/06/2025</v>
      </c>
      <c r="D3865" s="1" t="str">
        <f>TRIM(PROPER(Table2[[#This Row],[Product_Name]]))</f>
        <v>Smartwatch</v>
      </c>
      <c r="E3865" s="1" t="str">
        <f>TRIM(PROPER(Table2[[#This Row],[Country]]))</f>
        <v>Canada</v>
      </c>
      <c r="F3865" s="1" t="str">
        <f>TRIM(PROPER(Table2[[#This Row],[Category]]))</f>
        <v>Electronics</v>
      </c>
      <c r="G3865" s="1" t="str">
        <f>TRIM(PROPER(Table2[[#This Row],[Brand]]))</f>
        <v>Hp</v>
      </c>
      <c r="H3865" s="1">
        <f>Table2[[#This Row],[Supplier_ID]]</f>
        <v>1029</v>
      </c>
      <c r="I3865" s="1">
        <f>Table2[[#This Row],[Market_Price]]</f>
        <v>889.58</v>
      </c>
      <c r="J3865" s="1">
        <f>Table2[[#This Row],[Selling_Price]]</f>
        <v>1364.43</v>
      </c>
      <c r="K3865" s="1">
        <f>Table2[[#This Row],[Quantity]]</f>
        <v>307</v>
      </c>
      <c r="L3865" s="1" t="str">
        <f>IF(ISBLANK(Table2[[#This Row],[Status]]), "No Data Entered", IFERROR(Table2[[#This Row],[Status]], "No Data Entered"))</f>
        <v>Ongoing</v>
      </c>
    </row>
    <row r="3866" spans="1:12" x14ac:dyDescent="0.3">
      <c r="A3866" s="1" t="str">
        <f>Table2[[#This Row],[Product_ID]]</f>
        <v>PRO7181</v>
      </c>
      <c r="B3866" s="1" t="str">
        <f>Table2[[#This Row],[Customer_ID]]</f>
        <v>CUST77756</v>
      </c>
      <c r="C3866" s="14" t="str">
        <f>Table2[[#This Row],[Date]]</f>
        <v>16/07/2025</v>
      </c>
      <c r="D3866" s="1" t="str">
        <f>TRIM(PROPER(Table2[[#This Row],[Product_Name]]))</f>
        <v>Mouse</v>
      </c>
      <c r="E3866" s="1" t="str">
        <f>TRIM(PROPER(Table2[[#This Row],[Country]]))</f>
        <v>Canada</v>
      </c>
      <c r="F3866" s="1" t="str">
        <f>TRIM(PROPER(Table2[[#This Row],[Category]]))</f>
        <v>Computers</v>
      </c>
      <c r="G3866" s="1" t="str">
        <f>TRIM(PROPER(Table2[[#This Row],[Brand]]))</f>
        <v>Dell</v>
      </c>
      <c r="H3866" s="1">
        <f>Table2[[#This Row],[Supplier_ID]]</f>
        <v>1077</v>
      </c>
      <c r="I3866" s="1">
        <f>Table2[[#This Row],[Market_Price]]</f>
        <v>1483.89</v>
      </c>
      <c r="J3866" s="1">
        <f>Table2[[#This Row],[Selling_Price]]</f>
        <v>2397.08</v>
      </c>
      <c r="K3866" s="1">
        <f>Table2[[#This Row],[Quantity]]</f>
        <v>396</v>
      </c>
      <c r="L3866" s="1" t="str">
        <f>IF(ISBLANK(Table2[[#This Row],[Status]]), "No Data Entered", IFERROR(Table2[[#This Row],[Status]], "No Data Entered"))</f>
        <v>Ongoing</v>
      </c>
    </row>
    <row r="3867" spans="1:12" x14ac:dyDescent="0.3">
      <c r="A3867" s="1" t="str">
        <f>Table2[[#This Row],[Product_ID]]</f>
        <v>PRO6664</v>
      </c>
      <c r="B3867" s="1" t="str">
        <f>Table2[[#This Row],[Customer_ID]]</f>
        <v>CUST78072</v>
      </c>
      <c r="C3867" s="14" t="str">
        <f>Table2[[#This Row],[Date]]</f>
        <v>25/12/2023</v>
      </c>
      <c r="D3867" s="1" t="str">
        <f>TRIM(PROPER(Table2[[#This Row],[Product_Name]]))</f>
        <v>Monitor</v>
      </c>
      <c r="E3867" s="1" t="str">
        <f>TRIM(PROPER(Table2[[#This Row],[Country]]))</f>
        <v>Usa</v>
      </c>
      <c r="F3867" s="1" t="str">
        <f>TRIM(PROPER(Table2[[#This Row],[Category]]))</f>
        <v>Wearables</v>
      </c>
      <c r="G3867" s="1" t="str">
        <f>TRIM(PROPER(Table2[[#This Row],[Brand]]))</f>
        <v>Asus</v>
      </c>
      <c r="H3867" s="1">
        <f>Table2[[#This Row],[Supplier_ID]]</f>
        <v>1095</v>
      </c>
      <c r="I3867" s="1">
        <f>Table2[[#This Row],[Market_Price]]</f>
        <v>707.43</v>
      </c>
      <c r="J3867" s="1">
        <f>Table2[[#This Row],[Selling_Price]]</f>
        <v>1057.04</v>
      </c>
      <c r="K3867" s="1">
        <f>Table2[[#This Row],[Quantity]]</f>
        <v>154</v>
      </c>
      <c r="L3867" s="1" t="str">
        <f>IF(ISBLANK(Table2[[#This Row],[Status]]), "No Data Entered", IFERROR(Table2[[#This Row],[Status]], "No Data Entered"))</f>
        <v>Ongoing</v>
      </c>
    </row>
    <row r="3868" spans="1:12" x14ac:dyDescent="0.3">
      <c r="A3868" s="1" t="str">
        <f>Table2[[#This Row],[Product_ID]]</f>
        <v>PRO8535</v>
      </c>
      <c r="B3868" s="1" t="str">
        <f>Table2[[#This Row],[Customer_ID]]</f>
        <v>CUST78122</v>
      </c>
      <c r="C3868" s="14" t="str">
        <f>Table2[[#This Row],[Date]]</f>
        <v>13/05/2020</v>
      </c>
      <c r="D3868" s="1" t="str">
        <f>TRIM(PROPER(Table2[[#This Row],[Product_Name]]))</f>
        <v>Tablet</v>
      </c>
      <c r="E3868" s="1" t="str">
        <f>TRIM(PROPER(Table2[[#This Row],[Country]]))</f>
        <v>Usa</v>
      </c>
      <c r="F3868" s="1" t="str">
        <f>TRIM(PROPER(Table2[[#This Row],[Category]]))</f>
        <v>Electronics</v>
      </c>
      <c r="G3868" s="1" t="str">
        <f>TRIM(PROPER(Table2[[#This Row],[Brand]]))</f>
        <v>Dell</v>
      </c>
      <c r="H3868" s="1">
        <f>Table2[[#This Row],[Supplier_ID]]</f>
        <v>1022</v>
      </c>
      <c r="I3868" s="1">
        <f>Table2[[#This Row],[Market_Price]]</f>
        <v>964.31</v>
      </c>
      <c r="J3868" s="1">
        <f>Table2[[#This Row],[Selling_Price]]</f>
        <v>1122.33</v>
      </c>
      <c r="K3868" s="1">
        <f>Table2[[#This Row],[Quantity]]</f>
        <v>341</v>
      </c>
      <c r="L3868" s="1" t="str">
        <f>IF(ISBLANK(Table2[[#This Row],[Status]]), "No Data Entered", IFERROR(Table2[[#This Row],[Status]], "No Data Entered"))</f>
        <v>Ongoing</v>
      </c>
    </row>
    <row r="3869" spans="1:12" x14ac:dyDescent="0.3">
      <c r="A3869" s="1" t="str">
        <f>Table2[[#This Row],[Product_ID]]</f>
        <v>PRO9950</v>
      </c>
      <c r="B3869" s="1" t="str">
        <f>Table2[[#This Row],[Customer_ID]]</f>
        <v>CUST78147</v>
      </c>
      <c r="C3869" s="14" t="str">
        <f>Table2[[#This Row],[Date]]</f>
        <v>23/05/2020</v>
      </c>
      <c r="D3869" s="1" t="str">
        <f>TRIM(PROPER(Table2[[#This Row],[Product_Name]]))</f>
        <v>Monitor</v>
      </c>
      <c r="E3869" s="1" t="str">
        <f>TRIM(PROPER(Table2[[#This Row],[Country]]))</f>
        <v>India</v>
      </c>
      <c r="F3869" s="1" t="str">
        <f>TRIM(PROPER(Table2[[#This Row],[Category]]))</f>
        <v>Electronics</v>
      </c>
      <c r="G3869" s="1" t="str">
        <f>TRIM(PROPER(Table2[[#This Row],[Brand]]))</f>
        <v>Hp</v>
      </c>
      <c r="H3869" s="1">
        <f>Table2[[#This Row],[Supplier_ID]]</f>
        <v>1058</v>
      </c>
      <c r="I3869" s="1">
        <f>Table2[[#This Row],[Market_Price]]</f>
        <v>1105.8699999999999</v>
      </c>
      <c r="J3869" s="1">
        <f>Table2[[#This Row],[Selling_Price]]</f>
        <v>2042.86</v>
      </c>
      <c r="K3869" s="1">
        <f>Table2[[#This Row],[Quantity]]</f>
        <v>341</v>
      </c>
      <c r="L3869" s="1" t="str">
        <f>IF(ISBLANK(Table2[[#This Row],[Status]]), "No Data Entered", IFERROR(Table2[[#This Row],[Status]], "No Data Entered"))</f>
        <v>Ongoing</v>
      </c>
    </row>
    <row r="3870" spans="1:12" x14ac:dyDescent="0.3">
      <c r="A3870" s="1" t="str">
        <f>Table2[[#This Row],[Product_ID]]</f>
        <v>PRO1428</v>
      </c>
      <c r="B3870" s="1" t="str">
        <f>Table2[[#This Row],[Customer_ID]]</f>
        <v>CUST78153</v>
      </c>
      <c r="C3870" s="14" t="str">
        <f>Table2[[#This Row],[Date]]</f>
        <v>14/06/2022</v>
      </c>
      <c r="D3870" s="1" t="str">
        <f>TRIM(PROPER(Table2[[#This Row],[Product_Name]]))</f>
        <v>Laptop</v>
      </c>
      <c r="E3870" s="1" t="str">
        <f>TRIM(PROPER(Table2[[#This Row],[Country]]))</f>
        <v>China</v>
      </c>
      <c r="F3870" s="1" t="str">
        <f>TRIM(PROPER(Table2[[#This Row],[Category]]))</f>
        <v>Wearables</v>
      </c>
      <c r="G3870" s="1" t="str">
        <f>TRIM(PROPER(Table2[[#This Row],[Brand]]))</f>
        <v>Hp</v>
      </c>
      <c r="H3870" s="1">
        <f>Table2[[#This Row],[Supplier_ID]]</f>
        <v>1041</v>
      </c>
      <c r="I3870" s="1">
        <f>Table2[[#This Row],[Market_Price]]</f>
        <v>807.12</v>
      </c>
      <c r="J3870" s="1">
        <f>Table2[[#This Row],[Selling_Price]]</f>
        <v>1302.28</v>
      </c>
      <c r="K3870" s="1">
        <f>Table2[[#This Row],[Quantity]]</f>
        <v>106</v>
      </c>
      <c r="L3870" s="1" t="str">
        <f>IF(ISBLANK(Table2[[#This Row],[Status]]), "No Data Entered", IFERROR(Table2[[#This Row],[Status]], "No Data Entered"))</f>
        <v>Ongoing</v>
      </c>
    </row>
    <row r="3871" spans="1:12" x14ac:dyDescent="0.3">
      <c r="A3871" s="1" t="str">
        <f>Table2[[#This Row],[Product_ID]]</f>
        <v>PRO5647</v>
      </c>
      <c r="B3871" s="1" t="str">
        <f>Table2[[#This Row],[Customer_ID]]</f>
        <v>CUST78173</v>
      </c>
      <c r="C3871" s="14" t="str">
        <f>Table2[[#This Row],[Date]]</f>
        <v>24/08/2020</v>
      </c>
      <c r="D3871" s="1" t="str">
        <f>TRIM(PROPER(Table2[[#This Row],[Product_Name]]))</f>
        <v>Smartphone</v>
      </c>
      <c r="E3871" s="1" t="str">
        <f>TRIM(PROPER(Table2[[#This Row],[Country]]))</f>
        <v>China</v>
      </c>
      <c r="F3871" s="1" t="str">
        <f>TRIM(PROPER(Table2[[#This Row],[Category]]))</f>
        <v>Office Supplies</v>
      </c>
      <c r="G3871" s="1" t="str">
        <f>TRIM(PROPER(Table2[[#This Row],[Brand]]))</f>
        <v>Logitech</v>
      </c>
      <c r="H3871" s="1">
        <f>Table2[[#This Row],[Supplier_ID]]</f>
        <v>1004</v>
      </c>
      <c r="I3871" s="1">
        <f>Table2[[#This Row],[Market_Price]]</f>
        <v>1424.25</v>
      </c>
      <c r="J3871" s="1">
        <f>Table2[[#This Row],[Selling_Price]]</f>
        <v>1719.83</v>
      </c>
      <c r="K3871" s="1">
        <f>Table2[[#This Row],[Quantity]]</f>
        <v>49</v>
      </c>
      <c r="L3871" s="1" t="str">
        <f>IF(ISBLANK(Table2[[#This Row],[Status]]), "No Data Entered", IFERROR(Table2[[#This Row],[Status]], "No Data Entered"))</f>
        <v>Ongoing</v>
      </c>
    </row>
    <row r="3872" spans="1:12" x14ac:dyDescent="0.3">
      <c r="A3872" s="1" t="str">
        <f>Table2[[#This Row],[Product_ID]]</f>
        <v>PRO6127</v>
      </c>
      <c r="B3872" s="1" t="str">
        <f>Table2[[#This Row],[Customer_ID]]</f>
        <v>CUST78214</v>
      </c>
      <c r="C3872" s="14" t="str">
        <f>Table2[[#This Row],[Date]]</f>
        <v>05/09/2024</v>
      </c>
      <c r="D3872" s="1" t="str">
        <f>TRIM(PROPER(Table2[[#This Row],[Product_Name]]))</f>
        <v>Laptop</v>
      </c>
      <c r="E3872" s="1" t="str">
        <f>TRIM(PROPER(Table2[[#This Row],[Country]]))</f>
        <v>Canada</v>
      </c>
      <c r="F3872" s="1" t="str">
        <f>TRIM(PROPER(Table2[[#This Row],[Category]]))</f>
        <v>Wearables</v>
      </c>
      <c r="G3872" s="1" t="str">
        <f>TRIM(PROPER(Table2[[#This Row],[Brand]]))</f>
        <v>Lenovo</v>
      </c>
      <c r="H3872" s="1">
        <f>Table2[[#This Row],[Supplier_ID]]</f>
        <v>1042</v>
      </c>
      <c r="I3872" s="1">
        <f>Table2[[#This Row],[Market_Price]]</f>
        <v>706.16</v>
      </c>
      <c r="J3872" s="1">
        <f>Table2[[#This Row],[Selling_Price]]</f>
        <v>1123.3599999999999</v>
      </c>
      <c r="K3872" s="1">
        <f>Table2[[#This Row],[Quantity]]</f>
        <v>272</v>
      </c>
      <c r="L3872" s="1" t="str">
        <f>IF(ISBLANK(Table2[[#This Row],[Status]]), "No Data Entered", IFERROR(Table2[[#This Row],[Status]], "No Data Entered"))</f>
        <v>Ongoing</v>
      </c>
    </row>
    <row r="3873" spans="1:12" x14ac:dyDescent="0.3">
      <c r="A3873" s="1" t="str">
        <f>Table2[[#This Row],[Product_ID]]</f>
        <v>PRO1714</v>
      </c>
      <c r="B3873" s="1" t="str">
        <f>Table2[[#This Row],[Customer_ID]]</f>
        <v>CUST78264</v>
      </c>
      <c r="C3873" s="14" t="str">
        <f>Table2[[#This Row],[Date]]</f>
        <v>29/06/2024</v>
      </c>
      <c r="D3873" s="1" t="str">
        <f>TRIM(PROPER(Table2[[#This Row],[Product_Name]]))</f>
        <v>Printer</v>
      </c>
      <c r="E3873" s="1" t="str">
        <f>TRIM(PROPER(Table2[[#This Row],[Country]]))</f>
        <v>India</v>
      </c>
      <c r="F3873" s="1" t="str">
        <f>TRIM(PROPER(Table2[[#This Row],[Category]]))</f>
        <v>Electronics</v>
      </c>
      <c r="G3873" s="1" t="str">
        <f>TRIM(PROPER(Table2[[#This Row],[Brand]]))</f>
        <v>Microsoft</v>
      </c>
      <c r="H3873" s="1">
        <f>Table2[[#This Row],[Supplier_ID]]</f>
        <v>1061</v>
      </c>
      <c r="I3873" s="1">
        <f>Table2[[#This Row],[Market_Price]]</f>
        <v>720.91</v>
      </c>
      <c r="J3873" s="1">
        <f>Table2[[#This Row],[Selling_Price]]</f>
        <v>1129.02</v>
      </c>
      <c r="K3873" s="1">
        <f>Table2[[#This Row],[Quantity]]</f>
        <v>442</v>
      </c>
      <c r="L3873" s="1" t="str">
        <f>IF(ISBLANK(Table2[[#This Row],[Status]]), "No Data Entered", IFERROR(Table2[[#This Row],[Status]], "No Data Entered"))</f>
        <v>Ongoing</v>
      </c>
    </row>
    <row r="3874" spans="1:12" x14ac:dyDescent="0.3">
      <c r="A3874" s="1" t="str">
        <f>Table2[[#This Row],[Product_ID]]</f>
        <v>PRO6956</v>
      </c>
      <c r="B3874" s="1" t="str">
        <f>Table2[[#This Row],[Customer_ID]]</f>
        <v>CUST78417</v>
      </c>
      <c r="C3874" s="14" t="str">
        <f>Table2[[#This Row],[Date]]</f>
        <v>12/07/2020</v>
      </c>
      <c r="D3874" s="1" t="str">
        <f>TRIM(PROPER(Table2[[#This Row],[Product_Name]]))</f>
        <v>Monitor</v>
      </c>
      <c r="E3874" s="1" t="str">
        <f>TRIM(PROPER(Table2[[#This Row],[Country]]))</f>
        <v>Uk</v>
      </c>
      <c r="F3874" s="1" t="str">
        <f>TRIM(PROPER(Table2[[#This Row],[Category]]))</f>
        <v>Electronics</v>
      </c>
      <c r="G3874" s="1" t="str">
        <f>TRIM(PROPER(Table2[[#This Row],[Brand]]))</f>
        <v>Lenovo</v>
      </c>
      <c r="H3874" s="1">
        <f>Table2[[#This Row],[Supplier_ID]]</f>
        <v>1011</v>
      </c>
      <c r="I3874" s="1">
        <f>Table2[[#This Row],[Market_Price]]</f>
        <v>1676.46</v>
      </c>
      <c r="J3874" s="1">
        <f>Table2[[#This Row],[Selling_Price]]</f>
        <v>3262.57</v>
      </c>
      <c r="K3874" s="1">
        <f>Table2[[#This Row],[Quantity]]</f>
        <v>106</v>
      </c>
      <c r="L3874" s="1" t="str">
        <f>IF(ISBLANK(Table2[[#This Row],[Status]]), "No Data Entered", IFERROR(Table2[[#This Row],[Status]], "No Data Entered"))</f>
        <v>Ongoing</v>
      </c>
    </row>
    <row r="3875" spans="1:12" x14ac:dyDescent="0.3">
      <c r="A3875" s="1" t="str">
        <f>Table2[[#This Row],[Product_ID]]</f>
        <v>PRO5693</v>
      </c>
      <c r="B3875" s="1" t="str">
        <f>Table2[[#This Row],[Customer_ID]]</f>
        <v>CUST78422</v>
      </c>
      <c r="C3875" s="14" t="str">
        <f>Table2[[#This Row],[Date]]</f>
        <v>16/08/2024</v>
      </c>
      <c r="D3875" s="1" t="str">
        <f>TRIM(PROPER(Table2[[#This Row],[Product_Name]]))</f>
        <v>Camera</v>
      </c>
      <c r="E3875" s="1" t="str">
        <f>TRIM(PROPER(Table2[[#This Row],[Country]]))</f>
        <v>Brazil</v>
      </c>
      <c r="F3875" s="1" t="str">
        <f>TRIM(PROPER(Table2[[#This Row],[Category]]))</f>
        <v>Wearables</v>
      </c>
      <c r="G3875" s="1" t="str">
        <f>TRIM(PROPER(Table2[[#This Row],[Brand]]))</f>
        <v>Canon</v>
      </c>
      <c r="H3875" s="1">
        <f>Table2[[#This Row],[Supplier_ID]]</f>
        <v>1092</v>
      </c>
      <c r="I3875" s="1">
        <f>Table2[[#This Row],[Market_Price]]</f>
        <v>1701.85</v>
      </c>
      <c r="J3875" s="1">
        <f>Table2[[#This Row],[Selling_Price]]</f>
        <v>2263.6799999999998</v>
      </c>
      <c r="K3875" s="1">
        <f>Table2[[#This Row],[Quantity]]</f>
        <v>405</v>
      </c>
      <c r="L3875" s="1" t="str">
        <f>IF(ISBLANK(Table2[[#This Row],[Status]]), "No Data Entered", IFERROR(Table2[[#This Row],[Status]], "No Data Entered"))</f>
        <v>Ongoing</v>
      </c>
    </row>
    <row r="3876" spans="1:12" x14ac:dyDescent="0.3">
      <c r="A3876" s="1" t="str">
        <f>Table2[[#This Row],[Product_ID]]</f>
        <v>PRO2497</v>
      </c>
      <c r="B3876" s="1" t="str">
        <f>Table2[[#This Row],[Customer_ID]]</f>
        <v>CUST78446</v>
      </c>
      <c r="C3876" s="14" t="str">
        <f>Table2[[#This Row],[Date]]</f>
        <v>27/04/2025</v>
      </c>
      <c r="D3876" s="1" t="str">
        <f>TRIM(PROPER(Table2[[#This Row],[Product_Name]]))</f>
        <v>Monitor</v>
      </c>
      <c r="E3876" s="1" t="str">
        <f>TRIM(PROPER(Table2[[#This Row],[Country]]))</f>
        <v>Japan</v>
      </c>
      <c r="F3876" s="1" t="str">
        <f>TRIM(PROPER(Table2[[#This Row],[Category]]))</f>
        <v>Office Supplies</v>
      </c>
      <c r="G3876" s="1" t="str">
        <f>TRIM(PROPER(Table2[[#This Row],[Brand]]))</f>
        <v>Asus</v>
      </c>
      <c r="H3876" s="1">
        <f>Table2[[#This Row],[Supplier_ID]]</f>
        <v>1079</v>
      </c>
      <c r="I3876" s="1">
        <f>Table2[[#This Row],[Market_Price]]</f>
        <v>494.35</v>
      </c>
      <c r="J3876" s="1">
        <f>Table2[[#This Row],[Selling_Price]]</f>
        <v>882.23</v>
      </c>
      <c r="K3876" s="1">
        <f>Table2[[#This Row],[Quantity]]</f>
        <v>268</v>
      </c>
      <c r="L3876" s="1" t="str">
        <f>IF(ISBLANK(Table2[[#This Row],[Status]]), "No Data Entered", IFERROR(Table2[[#This Row],[Status]], "No Data Entered"))</f>
        <v>Ongoing</v>
      </c>
    </row>
    <row r="3877" spans="1:12" x14ac:dyDescent="0.3">
      <c r="A3877" s="1" t="str">
        <f>Table2[[#This Row],[Product_ID]]</f>
        <v>PRO3050</v>
      </c>
      <c r="B3877" s="1" t="str">
        <f>Table2[[#This Row],[Customer_ID]]</f>
        <v>CUST78475</v>
      </c>
      <c r="C3877" s="14" t="str">
        <f>Table2[[#This Row],[Date]]</f>
        <v>20/03/2023</v>
      </c>
      <c r="D3877" s="1" t="str">
        <f>TRIM(PROPER(Table2[[#This Row],[Product_Name]]))</f>
        <v>Mouse</v>
      </c>
      <c r="E3877" s="1" t="str">
        <f>TRIM(PROPER(Table2[[#This Row],[Country]]))</f>
        <v>Japan</v>
      </c>
      <c r="F3877" s="1" t="str">
        <f>TRIM(PROPER(Table2[[#This Row],[Category]]))</f>
        <v>Accessories</v>
      </c>
      <c r="G3877" s="1" t="str">
        <f>TRIM(PROPER(Table2[[#This Row],[Brand]]))</f>
        <v>Canon</v>
      </c>
      <c r="H3877" s="1">
        <f>Table2[[#This Row],[Supplier_ID]]</f>
        <v>1058</v>
      </c>
      <c r="I3877" s="1">
        <f>Table2[[#This Row],[Market_Price]]</f>
        <v>1281.74</v>
      </c>
      <c r="J3877" s="1">
        <f>Table2[[#This Row],[Selling_Price]]</f>
        <v>1902.81</v>
      </c>
      <c r="K3877" s="1">
        <f>Table2[[#This Row],[Quantity]]</f>
        <v>95</v>
      </c>
      <c r="L3877" s="1" t="str">
        <f>IF(ISBLANK(Table2[[#This Row],[Status]]), "No Data Entered", IFERROR(Table2[[#This Row],[Status]], "No Data Entered"))</f>
        <v>Ongoing</v>
      </c>
    </row>
    <row r="3878" spans="1:12" x14ac:dyDescent="0.3">
      <c r="A3878" s="1" t="str">
        <f>Table2[[#This Row],[Product_ID]]</f>
        <v>PRO1234</v>
      </c>
      <c r="B3878" s="1" t="str">
        <f>Table2[[#This Row],[Customer_ID]]</f>
        <v>CUST78544</v>
      </c>
      <c r="C3878" s="14" t="str">
        <f>Table2[[#This Row],[Date]]</f>
        <v>20/02/2023</v>
      </c>
      <c r="D3878" s="1" t="str">
        <f>TRIM(PROPER(Table2[[#This Row],[Product_Name]]))</f>
        <v>Laptop</v>
      </c>
      <c r="E3878" s="1" t="str">
        <f>TRIM(PROPER(Table2[[#This Row],[Country]]))</f>
        <v>Japan</v>
      </c>
      <c r="F3878" s="1" t="str">
        <f>TRIM(PROPER(Table2[[#This Row],[Category]]))</f>
        <v>Computers</v>
      </c>
      <c r="G3878" s="1" t="str">
        <f>TRIM(PROPER(Table2[[#This Row],[Brand]]))</f>
        <v>Apple</v>
      </c>
      <c r="H3878" s="1">
        <f>Table2[[#This Row],[Supplier_ID]]</f>
        <v>1063</v>
      </c>
      <c r="I3878" s="1">
        <f>Table2[[#This Row],[Market_Price]]</f>
        <v>892.05</v>
      </c>
      <c r="J3878" s="1">
        <f>Table2[[#This Row],[Selling_Price]]</f>
        <v>988.03</v>
      </c>
      <c r="K3878" s="1">
        <f>Table2[[#This Row],[Quantity]]</f>
        <v>357</v>
      </c>
      <c r="L3878" s="1" t="str">
        <f>IF(ISBLANK(Table2[[#This Row],[Status]]), "No Data Entered", IFERROR(Table2[[#This Row],[Status]], "No Data Entered"))</f>
        <v>Ongoing</v>
      </c>
    </row>
    <row r="3879" spans="1:12" x14ac:dyDescent="0.3">
      <c r="A3879" s="1" t="str">
        <f>Table2[[#This Row],[Product_ID]]</f>
        <v>PRO2743</v>
      </c>
      <c r="B3879" s="1" t="str">
        <f>Table2[[#This Row],[Customer_ID]]</f>
        <v>CUST78573</v>
      </c>
      <c r="C3879" s="14" t="str">
        <f>Table2[[#This Row],[Date]]</f>
        <v>20/01/2023</v>
      </c>
      <c r="D3879" s="1" t="str">
        <f>TRIM(PROPER(Table2[[#This Row],[Product_Name]]))</f>
        <v>Mouse</v>
      </c>
      <c r="E3879" s="1" t="str">
        <f>TRIM(PROPER(Table2[[#This Row],[Country]]))</f>
        <v>Uk</v>
      </c>
      <c r="F3879" s="1" t="str">
        <f>TRIM(PROPER(Table2[[#This Row],[Category]]))</f>
        <v>Computers</v>
      </c>
      <c r="G3879" s="1" t="str">
        <f>TRIM(PROPER(Table2[[#This Row],[Brand]]))</f>
        <v>Apple</v>
      </c>
      <c r="H3879" s="1">
        <f>Table2[[#This Row],[Supplier_ID]]</f>
        <v>1008</v>
      </c>
      <c r="I3879" s="1">
        <f>Table2[[#This Row],[Market_Price]]</f>
        <v>690.1</v>
      </c>
      <c r="J3879" s="1">
        <f>Table2[[#This Row],[Selling_Price]]</f>
        <v>883.07</v>
      </c>
      <c r="K3879" s="1">
        <f>Table2[[#This Row],[Quantity]]</f>
        <v>224</v>
      </c>
      <c r="L3879" s="1" t="str">
        <f>IF(ISBLANK(Table2[[#This Row],[Status]]), "No Data Entered", IFERROR(Table2[[#This Row],[Status]], "No Data Entered"))</f>
        <v>Ongoing</v>
      </c>
    </row>
    <row r="3880" spans="1:12" x14ac:dyDescent="0.3">
      <c r="A3880" s="1" t="str">
        <f>Table2[[#This Row],[Product_ID]]</f>
        <v>PRO8930</v>
      </c>
      <c r="B3880" s="1" t="str">
        <f>Table2[[#This Row],[Customer_ID]]</f>
        <v>CUST78574</v>
      </c>
      <c r="C3880" s="14" t="str">
        <f>Table2[[#This Row],[Date]]</f>
        <v>25/03/2023</v>
      </c>
      <c r="D3880" s="1" t="str">
        <f>TRIM(PROPER(Table2[[#This Row],[Product_Name]]))</f>
        <v>Headphones</v>
      </c>
      <c r="E3880" s="1" t="str">
        <f>TRIM(PROPER(Table2[[#This Row],[Country]]))</f>
        <v>Usa</v>
      </c>
      <c r="F3880" s="1" t="str">
        <f>TRIM(PROPER(Table2[[#This Row],[Category]]))</f>
        <v>Office Supplies</v>
      </c>
      <c r="G3880" s="1" t="str">
        <f>TRIM(PROPER(Table2[[#This Row],[Brand]]))</f>
        <v>Canon</v>
      </c>
      <c r="H3880" s="1">
        <f>Table2[[#This Row],[Supplier_ID]]</f>
        <v>1030</v>
      </c>
      <c r="I3880" s="1">
        <f>Table2[[#This Row],[Market_Price]]</f>
        <v>337.38</v>
      </c>
      <c r="J3880" s="1">
        <f>Table2[[#This Row],[Selling_Price]]</f>
        <v>672.89</v>
      </c>
      <c r="K3880" s="1">
        <f>Table2[[#This Row],[Quantity]]</f>
        <v>91</v>
      </c>
      <c r="L3880" s="1" t="str">
        <f>IF(ISBLANK(Table2[[#This Row],[Status]]), "No Data Entered", IFERROR(Table2[[#This Row],[Status]], "No Data Entered"))</f>
        <v>Ongoing</v>
      </c>
    </row>
    <row r="3881" spans="1:12" x14ac:dyDescent="0.3">
      <c r="A3881" s="1" t="str">
        <f>Table2[[#This Row],[Product_ID]]</f>
        <v>PRO9879</v>
      </c>
      <c r="B3881" s="1" t="str">
        <f>Table2[[#This Row],[Customer_ID]]</f>
        <v>CUST78647</v>
      </c>
      <c r="C3881" s="14" t="str">
        <f>Table2[[#This Row],[Date]]</f>
        <v>30/01/2023</v>
      </c>
      <c r="D3881" s="1" t="str">
        <f>TRIM(PROPER(Table2[[#This Row],[Product_Name]]))</f>
        <v>Mouse</v>
      </c>
      <c r="E3881" s="1" t="str">
        <f>TRIM(PROPER(Table2[[#This Row],[Country]]))</f>
        <v>India</v>
      </c>
      <c r="F3881" s="1" t="str">
        <f>TRIM(PROPER(Table2[[#This Row],[Category]]))</f>
        <v>Accessories</v>
      </c>
      <c r="G3881" s="1" t="str">
        <f>TRIM(PROPER(Table2[[#This Row],[Brand]]))</f>
        <v>Canon</v>
      </c>
      <c r="H3881" s="1">
        <f>Table2[[#This Row],[Supplier_ID]]</f>
        <v>1017</v>
      </c>
      <c r="I3881" s="1">
        <f>Table2[[#This Row],[Market_Price]]</f>
        <v>827.02</v>
      </c>
      <c r="J3881" s="1">
        <f>Table2[[#This Row],[Selling_Price]]</f>
        <v>1647.67</v>
      </c>
      <c r="K3881" s="1">
        <f>Table2[[#This Row],[Quantity]]</f>
        <v>405</v>
      </c>
      <c r="L3881" s="1" t="str">
        <f>IF(ISBLANK(Table2[[#This Row],[Status]]), "No Data Entered", IFERROR(Table2[[#This Row],[Status]], "No Data Entered"))</f>
        <v>Ongoing</v>
      </c>
    </row>
    <row r="3882" spans="1:12" x14ac:dyDescent="0.3">
      <c r="A3882" s="1" t="str">
        <f>Table2[[#This Row],[Product_ID]]</f>
        <v>PRO3872</v>
      </c>
      <c r="B3882" s="1" t="str">
        <f>Table2[[#This Row],[Customer_ID]]</f>
        <v>CUST78713</v>
      </c>
      <c r="C3882" s="14" t="str">
        <f>Table2[[#This Row],[Date]]</f>
        <v>28/06/2024</v>
      </c>
      <c r="D3882" s="1" t="str">
        <f>TRIM(PROPER(Table2[[#This Row],[Product_Name]]))</f>
        <v>Keyboard</v>
      </c>
      <c r="E3882" s="1" t="str">
        <f>TRIM(PROPER(Table2[[#This Row],[Country]]))</f>
        <v>Uk</v>
      </c>
      <c r="F3882" s="1" t="str">
        <f>TRIM(PROPER(Table2[[#This Row],[Category]]))</f>
        <v>Accessories</v>
      </c>
      <c r="G3882" s="1" t="str">
        <f>TRIM(PROPER(Table2[[#This Row],[Brand]]))</f>
        <v>Sony</v>
      </c>
      <c r="H3882" s="1">
        <f>Table2[[#This Row],[Supplier_ID]]</f>
        <v>1098</v>
      </c>
      <c r="I3882" s="1">
        <f>Table2[[#This Row],[Market_Price]]</f>
        <v>1585.19</v>
      </c>
      <c r="J3882" s="1">
        <f>Table2[[#This Row],[Selling_Price]]</f>
        <v>1835.57</v>
      </c>
      <c r="K3882" s="1">
        <f>Table2[[#This Row],[Quantity]]</f>
        <v>63</v>
      </c>
      <c r="L3882" s="1" t="str">
        <f>IF(ISBLANK(Table2[[#This Row],[Status]]), "No Data Entered", IFERROR(Table2[[#This Row],[Status]], "No Data Entered"))</f>
        <v>Ongoing</v>
      </c>
    </row>
    <row r="3883" spans="1:12" x14ac:dyDescent="0.3">
      <c r="A3883" s="1" t="str">
        <f>Table2[[#This Row],[Product_ID]]</f>
        <v>PRO7049</v>
      </c>
      <c r="B3883" s="1" t="str">
        <f>Table2[[#This Row],[Customer_ID]]</f>
        <v>CUST78721</v>
      </c>
      <c r="C3883" s="14" t="str">
        <f>Table2[[#This Row],[Date]]</f>
        <v>28/07/2024</v>
      </c>
      <c r="D3883" s="1" t="str">
        <f>TRIM(PROPER(Table2[[#This Row],[Product_Name]]))</f>
        <v>Tablet</v>
      </c>
      <c r="E3883" s="1" t="str">
        <f>TRIM(PROPER(Table2[[#This Row],[Country]]))</f>
        <v>Germany</v>
      </c>
      <c r="F3883" s="1" t="str">
        <f>TRIM(PROPER(Table2[[#This Row],[Category]]))</f>
        <v>Wearables</v>
      </c>
      <c r="G3883" s="1" t="str">
        <f>TRIM(PROPER(Table2[[#This Row],[Brand]]))</f>
        <v>Lenovo</v>
      </c>
      <c r="H3883" s="1">
        <f>Table2[[#This Row],[Supplier_ID]]</f>
        <v>1055</v>
      </c>
      <c r="I3883" s="1">
        <f>Table2[[#This Row],[Market_Price]]</f>
        <v>1732.89</v>
      </c>
      <c r="J3883" s="1">
        <f>Table2[[#This Row],[Selling_Price]]</f>
        <v>2949.57</v>
      </c>
      <c r="K3883" s="1">
        <f>Table2[[#This Row],[Quantity]]</f>
        <v>38</v>
      </c>
      <c r="L3883" s="1" t="str">
        <f>IF(ISBLANK(Table2[[#This Row],[Status]]), "No Data Entered", IFERROR(Table2[[#This Row],[Status]], "No Data Entered"))</f>
        <v>Ongoing</v>
      </c>
    </row>
    <row r="3884" spans="1:12" x14ac:dyDescent="0.3">
      <c r="A3884" s="1" t="str">
        <f>Table2[[#This Row],[Product_ID]]</f>
        <v>PRO5197</v>
      </c>
      <c r="B3884" s="1" t="str">
        <f>Table2[[#This Row],[Customer_ID]]</f>
        <v>CUST78788</v>
      </c>
      <c r="C3884" s="14" t="str">
        <f>Table2[[#This Row],[Date]]</f>
        <v>06/11/2023</v>
      </c>
      <c r="D3884" s="1" t="str">
        <f>TRIM(PROPER(Table2[[#This Row],[Product_Name]]))</f>
        <v>Smartwatch</v>
      </c>
      <c r="E3884" s="1" t="str">
        <f>TRIM(PROPER(Table2[[#This Row],[Country]]))</f>
        <v>China</v>
      </c>
      <c r="F3884" s="1" t="str">
        <f>TRIM(PROPER(Table2[[#This Row],[Category]]))</f>
        <v>Computers</v>
      </c>
      <c r="G3884" s="1" t="str">
        <f>TRIM(PROPER(Table2[[#This Row],[Brand]]))</f>
        <v>Asus</v>
      </c>
      <c r="H3884" s="1">
        <f>Table2[[#This Row],[Supplier_ID]]</f>
        <v>1100</v>
      </c>
      <c r="I3884" s="1">
        <f>Table2[[#This Row],[Market_Price]]</f>
        <v>464.9</v>
      </c>
      <c r="J3884" s="1">
        <f>Table2[[#This Row],[Selling_Price]]</f>
        <v>667.81</v>
      </c>
      <c r="K3884" s="1">
        <f>Table2[[#This Row],[Quantity]]</f>
        <v>373</v>
      </c>
      <c r="L3884" s="1" t="str">
        <f>IF(ISBLANK(Table2[[#This Row],[Status]]), "No Data Entered", IFERROR(Table2[[#This Row],[Status]], "No Data Entered"))</f>
        <v>Ongoing</v>
      </c>
    </row>
    <row r="3885" spans="1:12" x14ac:dyDescent="0.3">
      <c r="A3885" s="1" t="str">
        <f>Table2[[#This Row],[Product_ID]]</f>
        <v>PRO6348</v>
      </c>
      <c r="B3885" s="1" t="str">
        <f>Table2[[#This Row],[Customer_ID]]</f>
        <v>CUST78918</v>
      </c>
      <c r="C3885" s="14" t="str">
        <f>Table2[[#This Row],[Date]]</f>
        <v>19/07/2025</v>
      </c>
      <c r="D3885" s="1" t="str">
        <f>TRIM(PROPER(Table2[[#This Row],[Product_Name]]))</f>
        <v>Mouse</v>
      </c>
      <c r="E3885" s="1" t="str">
        <f>TRIM(PROPER(Table2[[#This Row],[Country]]))</f>
        <v>Usa</v>
      </c>
      <c r="F3885" s="1" t="str">
        <f>TRIM(PROPER(Table2[[#This Row],[Category]]))</f>
        <v>Computers</v>
      </c>
      <c r="G3885" s="1" t="str">
        <f>TRIM(PROPER(Table2[[#This Row],[Brand]]))</f>
        <v>Lenovo</v>
      </c>
      <c r="H3885" s="1">
        <f>Table2[[#This Row],[Supplier_ID]]</f>
        <v>1033</v>
      </c>
      <c r="I3885" s="1">
        <f>Table2[[#This Row],[Market_Price]]</f>
        <v>1806.39</v>
      </c>
      <c r="J3885" s="1">
        <f>Table2[[#This Row],[Selling_Price]]</f>
        <v>2313.7600000000002</v>
      </c>
      <c r="K3885" s="1">
        <f>Table2[[#This Row],[Quantity]]</f>
        <v>295</v>
      </c>
      <c r="L3885" s="1" t="str">
        <f>IF(ISBLANK(Table2[[#This Row],[Status]]), "No Data Entered", IFERROR(Table2[[#This Row],[Status]], "No Data Entered"))</f>
        <v>Ongoing</v>
      </c>
    </row>
    <row r="3886" spans="1:12" x14ac:dyDescent="0.3">
      <c r="A3886" s="1" t="str">
        <f>Table2[[#This Row],[Product_ID]]</f>
        <v>PRO3683</v>
      </c>
      <c r="B3886" s="1" t="str">
        <f>Table2[[#This Row],[Customer_ID]]</f>
        <v>CUST78962</v>
      </c>
      <c r="C3886" s="14" t="str">
        <f>Table2[[#This Row],[Date]]</f>
        <v>05/08/2025</v>
      </c>
      <c r="D3886" s="1" t="str">
        <f>TRIM(PROPER(Table2[[#This Row],[Product_Name]]))</f>
        <v>Monitor</v>
      </c>
      <c r="E3886" s="1" t="str">
        <f>TRIM(PROPER(Table2[[#This Row],[Country]]))</f>
        <v>Australia</v>
      </c>
      <c r="F3886" s="1" t="str">
        <f>TRIM(PROPER(Table2[[#This Row],[Category]]))</f>
        <v>Computers</v>
      </c>
      <c r="G3886" s="1" t="str">
        <f>TRIM(PROPER(Table2[[#This Row],[Brand]]))</f>
        <v>Samsung</v>
      </c>
      <c r="H3886" s="1">
        <f>Table2[[#This Row],[Supplier_ID]]</f>
        <v>1027</v>
      </c>
      <c r="I3886" s="1">
        <f>Table2[[#This Row],[Market_Price]]</f>
        <v>1978.59</v>
      </c>
      <c r="J3886" s="1">
        <f>Table2[[#This Row],[Selling_Price]]</f>
        <v>2252.6799999999998</v>
      </c>
      <c r="K3886" s="1">
        <f>Table2[[#This Row],[Quantity]]</f>
        <v>244</v>
      </c>
      <c r="L3886" s="1" t="str">
        <f>IF(ISBLANK(Table2[[#This Row],[Status]]), "No Data Entered", IFERROR(Table2[[#This Row],[Status]], "No Data Entered"))</f>
        <v>Ongoing</v>
      </c>
    </row>
    <row r="3887" spans="1:12" x14ac:dyDescent="0.3">
      <c r="A3887" s="1" t="str">
        <f>Table2[[#This Row],[Product_ID]]</f>
        <v>PRO2426</v>
      </c>
      <c r="B3887" s="1" t="str">
        <f>Table2[[#This Row],[Customer_ID]]</f>
        <v>CUST79000</v>
      </c>
      <c r="C3887" s="14" t="str">
        <f>Table2[[#This Row],[Date]]</f>
        <v>16/12/2023</v>
      </c>
      <c r="D3887" s="1" t="str">
        <f>TRIM(PROPER(Table2[[#This Row],[Product_Name]]))</f>
        <v>Camera</v>
      </c>
      <c r="E3887" s="1" t="str">
        <f>TRIM(PROPER(Table2[[#This Row],[Country]]))</f>
        <v>Australia</v>
      </c>
      <c r="F3887" s="1" t="str">
        <f>TRIM(PROPER(Table2[[#This Row],[Category]]))</f>
        <v>Office Supplies</v>
      </c>
      <c r="G3887" s="1" t="str">
        <f>TRIM(PROPER(Table2[[#This Row],[Brand]]))</f>
        <v>Logitech</v>
      </c>
      <c r="H3887" s="1">
        <f>Table2[[#This Row],[Supplier_ID]]</f>
        <v>1016</v>
      </c>
      <c r="I3887" s="1">
        <f>Table2[[#This Row],[Market_Price]]</f>
        <v>1209.18</v>
      </c>
      <c r="J3887" s="1">
        <f>Table2[[#This Row],[Selling_Price]]</f>
        <v>2122.02</v>
      </c>
      <c r="K3887" s="1">
        <f>Table2[[#This Row],[Quantity]]</f>
        <v>108</v>
      </c>
      <c r="L3887" s="1" t="str">
        <f>IF(ISBLANK(Table2[[#This Row],[Status]]), "No Data Entered", IFERROR(Table2[[#This Row],[Status]], "No Data Entered"))</f>
        <v>Ongoing</v>
      </c>
    </row>
    <row r="3888" spans="1:12" x14ac:dyDescent="0.3">
      <c r="A3888" s="1" t="str">
        <f>Table2[[#This Row],[Product_ID]]</f>
        <v>PRO7078</v>
      </c>
      <c r="B3888" s="1" t="str">
        <f>Table2[[#This Row],[Customer_ID]]</f>
        <v>CUST79046</v>
      </c>
      <c r="C3888" s="14" t="str">
        <f>Table2[[#This Row],[Date]]</f>
        <v>27/05/2024</v>
      </c>
      <c r="D3888" s="1" t="str">
        <f>TRIM(PROPER(Table2[[#This Row],[Product_Name]]))</f>
        <v>Keyboard</v>
      </c>
      <c r="E3888" s="1" t="str">
        <f>TRIM(PROPER(Table2[[#This Row],[Country]]))</f>
        <v>Germany</v>
      </c>
      <c r="F3888" s="1" t="str">
        <f>TRIM(PROPER(Table2[[#This Row],[Category]]))</f>
        <v>Accessories</v>
      </c>
      <c r="G3888" s="1" t="str">
        <f>TRIM(PROPER(Table2[[#This Row],[Brand]]))</f>
        <v>Logitech</v>
      </c>
      <c r="H3888" s="1">
        <f>Table2[[#This Row],[Supplier_ID]]</f>
        <v>1064</v>
      </c>
      <c r="I3888" s="1">
        <f>Table2[[#This Row],[Market_Price]]</f>
        <v>1752.34</v>
      </c>
      <c r="J3888" s="1">
        <f>Table2[[#This Row],[Selling_Price]]</f>
        <v>2610.5500000000002</v>
      </c>
      <c r="K3888" s="1">
        <f>Table2[[#This Row],[Quantity]]</f>
        <v>244</v>
      </c>
      <c r="L3888" s="1" t="str">
        <f>IF(ISBLANK(Table2[[#This Row],[Status]]), "No Data Entered", IFERROR(Table2[[#This Row],[Status]], "No Data Entered"))</f>
        <v>Ongoing</v>
      </c>
    </row>
    <row r="3889" spans="1:12" x14ac:dyDescent="0.3">
      <c r="A3889" s="1" t="str">
        <f>Table2[[#This Row],[Product_ID]]</f>
        <v>PRO2290</v>
      </c>
      <c r="B3889" s="1" t="str">
        <f>Table2[[#This Row],[Customer_ID]]</f>
        <v>CUST79051</v>
      </c>
      <c r="C3889" s="14" t="str">
        <f>Table2[[#This Row],[Date]]</f>
        <v>04/02/2022</v>
      </c>
      <c r="D3889" s="1" t="str">
        <f>TRIM(PROPER(Table2[[#This Row],[Product_Name]]))</f>
        <v>Monitor</v>
      </c>
      <c r="E3889" s="1" t="str">
        <f>TRIM(PROPER(Table2[[#This Row],[Country]]))</f>
        <v>Brazil</v>
      </c>
      <c r="F3889" s="1" t="str">
        <f>TRIM(PROPER(Table2[[#This Row],[Category]]))</f>
        <v>Office Supplies</v>
      </c>
      <c r="G3889" s="1" t="str">
        <f>TRIM(PROPER(Table2[[#This Row],[Brand]]))</f>
        <v>Lenovo</v>
      </c>
      <c r="H3889" s="1">
        <f>Table2[[#This Row],[Supplier_ID]]</f>
        <v>1081</v>
      </c>
      <c r="I3889" s="1">
        <f>Table2[[#This Row],[Market_Price]]</f>
        <v>1908.93</v>
      </c>
      <c r="J3889" s="1">
        <f>Table2[[#This Row],[Selling_Price]]</f>
        <v>2111.3200000000002</v>
      </c>
      <c r="K3889" s="1">
        <f>Table2[[#This Row],[Quantity]]</f>
        <v>37</v>
      </c>
      <c r="L3889" s="1" t="str">
        <f>IF(ISBLANK(Table2[[#This Row],[Status]]), "No Data Entered", IFERROR(Table2[[#This Row],[Status]], "No Data Entered"))</f>
        <v>Ongoing</v>
      </c>
    </row>
    <row r="3890" spans="1:12" x14ac:dyDescent="0.3">
      <c r="A3890" s="1" t="str">
        <f>Table2[[#This Row],[Product_ID]]</f>
        <v>PRO6589</v>
      </c>
      <c r="B3890" s="1" t="str">
        <f>Table2[[#This Row],[Customer_ID]]</f>
        <v>CUST79217</v>
      </c>
      <c r="C3890" s="14" t="str">
        <f>Table2[[#This Row],[Date]]</f>
        <v>20/08/2023</v>
      </c>
      <c r="D3890" s="1" t="str">
        <f>TRIM(PROPER(Table2[[#This Row],[Product_Name]]))</f>
        <v>Smartwatch</v>
      </c>
      <c r="E3890" s="1" t="str">
        <f>TRIM(PROPER(Table2[[#This Row],[Country]]))</f>
        <v>China</v>
      </c>
      <c r="F3890" s="1" t="str">
        <f>TRIM(PROPER(Table2[[#This Row],[Category]]))</f>
        <v>Accessories</v>
      </c>
      <c r="G3890" s="1" t="str">
        <f>TRIM(PROPER(Table2[[#This Row],[Brand]]))</f>
        <v>Apple</v>
      </c>
      <c r="H3890" s="1">
        <f>Table2[[#This Row],[Supplier_ID]]</f>
        <v>1052</v>
      </c>
      <c r="I3890" s="1">
        <f>Table2[[#This Row],[Market_Price]]</f>
        <v>1929.08</v>
      </c>
      <c r="J3890" s="1">
        <f>Table2[[#This Row],[Selling_Price]]</f>
        <v>3131.96</v>
      </c>
      <c r="K3890" s="1">
        <f>Table2[[#This Row],[Quantity]]</f>
        <v>175</v>
      </c>
      <c r="L3890" s="1" t="str">
        <f>IF(ISBLANK(Table2[[#This Row],[Status]]), "No Data Entered", IFERROR(Table2[[#This Row],[Status]], "No Data Entered"))</f>
        <v>Ongoing</v>
      </c>
    </row>
    <row r="3891" spans="1:12" x14ac:dyDescent="0.3">
      <c r="A3891" s="1" t="str">
        <f>Table2[[#This Row],[Product_ID]]</f>
        <v>PRO5412</v>
      </c>
      <c r="B3891" s="1" t="str">
        <f>Table2[[#This Row],[Customer_ID]]</f>
        <v>CUST79270</v>
      </c>
      <c r="C3891" s="14" t="str">
        <f>Table2[[#This Row],[Date]]</f>
        <v>01/05/2021</v>
      </c>
      <c r="D3891" s="1" t="str">
        <f>TRIM(PROPER(Table2[[#This Row],[Product_Name]]))</f>
        <v>Monitor</v>
      </c>
      <c r="E3891" s="1" t="str">
        <f>TRIM(PROPER(Table2[[#This Row],[Country]]))</f>
        <v>Uk</v>
      </c>
      <c r="F3891" s="1" t="str">
        <f>TRIM(PROPER(Table2[[#This Row],[Category]]))</f>
        <v>Accessories</v>
      </c>
      <c r="G3891" s="1" t="str">
        <f>TRIM(PROPER(Table2[[#This Row],[Brand]]))</f>
        <v>Samsung</v>
      </c>
      <c r="H3891" s="1">
        <f>Table2[[#This Row],[Supplier_ID]]</f>
        <v>1086</v>
      </c>
      <c r="I3891" s="1">
        <f>Table2[[#This Row],[Market_Price]]</f>
        <v>795.07</v>
      </c>
      <c r="J3891" s="1">
        <f>Table2[[#This Row],[Selling_Price]]</f>
        <v>1543.95</v>
      </c>
      <c r="K3891" s="1">
        <f>Table2[[#This Row],[Quantity]]</f>
        <v>32</v>
      </c>
      <c r="L3891" s="1" t="str">
        <f>IF(ISBLANK(Table2[[#This Row],[Status]]), "No Data Entered", IFERROR(Table2[[#This Row],[Status]], "No Data Entered"))</f>
        <v>Ongoing</v>
      </c>
    </row>
    <row r="3892" spans="1:12" x14ac:dyDescent="0.3">
      <c r="A3892" s="1" t="str">
        <f>Table2[[#This Row],[Product_ID]]</f>
        <v>PRO7293</v>
      </c>
      <c r="B3892" s="1" t="str">
        <f>Table2[[#This Row],[Customer_ID]]</f>
        <v>CUST79370</v>
      </c>
      <c r="C3892" s="14" t="str">
        <f>Table2[[#This Row],[Date]]</f>
        <v>02/06/2025</v>
      </c>
      <c r="D3892" s="1" t="str">
        <f>TRIM(PROPER(Table2[[#This Row],[Product_Name]]))</f>
        <v>Camera</v>
      </c>
      <c r="E3892" s="1" t="str">
        <f>TRIM(PROPER(Table2[[#This Row],[Country]]))</f>
        <v>India</v>
      </c>
      <c r="F3892" s="1" t="str">
        <f>TRIM(PROPER(Table2[[#This Row],[Category]]))</f>
        <v>Wearables</v>
      </c>
      <c r="G3892" s="1" t="str">
        <f>TRIM(PROPER(Table2[[#This Row],[Brand]]))</f>
        <v>Lenovo</v>
      </c>
      <c r="H3892" s="1">
        <f>Table2[[#This Row],[Supplier_ID]]</f>
        <v>1023</v>
      </c>
      <c r="I3892" s="1">
        <f>Table2[[#This Row],[Market_Price]]</f>
        <v>586.1</v>
      </c>
      <c r="J3892" s="1">
        <f>Table2[[#This Row],[Selling_Price]]</f>
        <v>1094.18</v>
      </c>
      <c r="K3892" s="1">
        <f>Table2[[#This Row],[Quantity]]</f>
        <v>465</v>
      </c>
      <c r="L3892" s="1" t="str">
        <f>IF(ISBLANK(Table2[[#This Row],[Status]]), "No Data Entered", IFERROR(Table2[[#This Row],[Status]], "No Data Entered"))</f>
        <v>Ongoing</v>
      </c>
    </row>
    <row r="3893" spans="1:12" x14ac:dyDescent="0.3">
      <c r="A3893" s="1" t="str">
        <f>Table2[[#This Row],[Product_ID]]</f>
        <v>PRO3083</v>
      </c>
      <c r="B3893" s="1" t="str">
        <f>Table2[[#This Row],[Customer_ID]]</f>
        <v>CUST79552</v>
      </c>
      <c r="C3893" s="14" t="str">
        <f>Table2[[#This Row],[Date]]</f>
        <v>23/01/2022</v>
      </c>
      <c r="D3893" s="1" t="str">
        <f>TRIM(PROPER(Table2[[#This Row],[Product_Name]]))</f>
        <v>Mouse</v>
      </c>
      <c r="E3893" s="1" t="str">
        <f>TRIM(PROPER(Table2[[#This Row],[Country]]))</f>
        <v>Usa</v>
      </c>
      <c r="F3893" s="1" t="str">
        <f>TRIM(PROPER(Table2[[#This Row],[Category]]))</f>
        <v>Accessories</v>
      </c>
      <c r="G3893" s="1" t="str">
        <f>TRIM(PROPER(Table2[[#This Row],[Brand]]))</f>
        <v>Asus</v>
      </c>
      <c r="H3893" s="1">
        <f>Table2[[#This Row],[Supplier_ID]]</f>
        <v>1004</v>
      </c>
      <c r="I3893" s="1">
        <f>Table2[[#This Row],[Market_Price]]</f>
        <v>172.9</v>
      </c>
      <c r="J3893" s="1">
        <f>Table2[[#This Row],[Selling_Price]]</f>
        <v>335.19</v>
      </c>
      <c r="K3893" s="1">
        <f>Table2[[#This Row],[Quantity]]</f>
        <v>485</v>
      </c>
      <c r="L3893" s="1" t="str">
        <f>IF(ISBLANK(Table2[[#This Row],[Status]]), "No Data Entered", IFERROR(Table2[[#This Row],[Status]], "No Data Entered"))</f>
        <v>Ongoing</v>
      </c>
    </row>
    <row r="3894" spans="1:12" x14ac:dyDescent="0.3">
      <c r="A3894" s="1" t="str">
        <f>Table2[[#This Row],[Product_ID]]</f>
        <v>PRO1538</v>
      </c>
      <c r="B3894" s="1" t="str">
        <f>Table2[[#This Row],[Customer_ID]]</f>
        <v>CUST79665</v>
      </c>
      <c r="C3894" s="14" t="str">
        <f>Table2[[#This Row],[Date]]</f>
        <v>17/09/2024</v>
      </c>
      <c r="D3894" s="1" t="str">
        <f>TRIM(PROPER(Table2[[#This Row],[Product_Name]]))</f>
        <v>Mouse</v>
      </c>
      <c r="E3894" s="1" t="str">
        <f>TRIM(PROPER(Table2[[#This Row],[Country]]))</f>
        <v>Germany</v>
      </c>
      <c r="F3894" s="1" t="str">
        <f>TRIM(PROPER(Table2[[#This Row],[Category]]))</f>
        <v>Office Supplies</v>
      </c>
      <c r="G3894" s="1" t="str">
        <f>TRIM(PROPER(Table2[[#This Row],[Brand]]))</f>
        <v>Dell</v>
      </c>
      <c r="H3894" s="1">
        <f>Table2[[#This Row],[Supplier_ID]]</f>
        <v>1035</v>
      </c>
      <c r="I3894" s="1">
        <f>Table2[[#This Row],[Market_Price]]</f>
        <v>795.28</v>
      </c>
      <c r="J3894" s="1">
        <f>Table2[[#This Row],[Selling_Price]]</f>
        <v>1369.04</v>
      </c>
      <c r="K3894" s="1">
        <f>Table2[[#This Row],[Quantity]]</f>
        <v>411</v>
      </c>
      <c r="L3894" s="1" t="str">
        <f>IF(ISBLANK(Table2[[#This Row],[Status]]), "No Data Entered", IFERROR(Table2[[#This Row],[Status]], "No Data Entered"))</f>
        <v>Ongoing</v>
      </c>
    </row>
    <row r="3895" spans="1:12" x14ac:dyDescent="0.3">
      <c r="A3895" s="1" t="str">
        <f>Table2[[#This Row],[Product_ID]]</f>
        <v>PRO1932</v>
      </c>
      <c r="B3895" s="1" t="str">
        <f>Table2[[#This Row],[Customer_ID]]</f>
        <v>CUST79765</v>
      </c>
      <c r="C3895" s="14" t="str">
        <f>Table2[[#This Row],[Date]]</f>
        <v>17/05/2024</v>
      </c>
      <c r="D3895" s="1" t="str">
        <f>TRIM(PROPER(Table2[[#This Row],[Product_Name]]))</f>
        <v>Printer</v>
      </c>
      <c r="E3895" s="1" t="str">
        <f>TRIM(PROPER(Table2[[#This Row],[Country]]))</f>
        <v>Usa</v>
      </c>
      <c r="F3895" s="1" t="str">
        <f>TRIM(PROPER(Table2[[#This Row],[Category]]))</f>
        <v>Electronics</v>
      </c>
      <c r="G3895" s="1" t="str">
        <f>TRIM(PROPER(Table2[[#This Row],[Brand]]))</f>
        <v>Dell</v>
      </c>
      <c r="H3895" s="1">
        <f>Table2[[#This Row],[Supplier_ID]]</f>
        <v>1058</v>
      </c>
      <c r="I3895" s="1">
        <f>Table2[[#This Row],[Market_Price]]</f>
        <v>898.21</v>
      </c>
      <c r="J3895" s="1">
        <f>Table2[[#This Row],[Selling_Price]]</f>
        <v>1683.3</v>
      </c>
      <c r="K3895" s="1">
        <f>Table2[[#This Row],[Quantity]]</f>
        <v>489</v>
      </c>
      <c r="L3895" s="1" t="str">
        <f>IF(ISBLANK(Table2[[#This Row],[Status]]), "No Data Entered", IFERROR(Table2[[#This Row],[Status]], "No Data Entered"))</f>
        <v>Ongoing</v>
      </c>
    </row>
    <row r="3896" spans="1:12" x14ac:dyDescent="0.3">
      <c r="A3896" s="1" t="str">
        <f>Table2[[#This Row],[Product_ID]]</f>
        <v>PRO8572</v>
      </c>
      <c r="B3896" s="1" t="str">
        <f>Table2[[#This Row],[Customer_ID]]</f>
        <v>CUST79803</v>
      </c>
      <c r="C3896" s="14" t="str">
        <f>Table2[[#This Row],[Date]]</f>
        <v>15/08/2021</v>
      </c>
      <c r="D3896" s="1" t="str">
        <f>TRIM(PROPER(Table2[[#This Row],[Product_Name]]))</f>
        <v>Camera</v>
      </c>
      <c r="E3896" s="1" t="str">
        <f>TRIM(PROPER(Table2[[#This Row],[Country]]))</f>
        <v>Canada</v>
      </c>
      <c r="F3896" s="1" t="str">
        <f>TRIM(PROPER(Table2[[#This Row],[Category]]))</f>
        <v>Accessories</v>
      </c>
      <c r="G3896" s="1" t="str">
        <f>TRIM(PROPER(Table2[[#This Row],[Brand]]))</f>
        <v>Logitech</v>
      </c>
      <c r="H3896" s="1">
        <f>Table2[[#This Row],[Supplier_ID]]</f>
        <v>1063</v>
      </c>
      <c r="I3896" s="1">
        <f>Table2[[#This Row],[Market_Price]]</f>
        <v>825.43</v>
      </c>
      <c r="J3896" s="1">
        <f>Table2[[#This Row],[Selling_Price]]</f>
        <v>909.25</v>
      </c>
      <c r="K3896" s="1">
        <f>Table2[[#This Row],[Quantity]]</f>
        <v>204</v>
      </c>
      <c r="L3896" s="1" t="str">
        <f>IF(ISBLANK(Table2[[#This Row],[Status]]), "No Data Entered", IFERROR(Table2[[#This Row],[Status]], "No Data Entered"))</f>
        <v>Ongoing</v>
      </c>
    </row>
    <row r="3897" spans="1:12" x14ac:dyDescent="0.3">
      <c r="A3897" s="1" t="str">
        <f>Table2[[#This Row],[Product_ID]]</f>
        <v>PRO4222</v>
      </c>
      <c r="B3897" s="1" t="str">
        <f>Table2[[#This Row],[Customer_ID]]</f>
        <v>CUST80065</v>
      </c>
      <c r="C3897" s="14" t="str">
        <f>Table2[[#This Row],[Date]]</f>
        <v>17/07/2021</v>
      </c>
      <c r="D3897" s="1" t="str">
        <f>TRIM(PROPER(Table2[[#This Row],[Product_Name]]))</f>
        <v>Smartphone</v>
      </c>
      <c r="E3897" s="1" t="str">
        <f>TRIM(PROPER(Table2[[#This Row],[Country]]))</f>
        <v>Japan</v>
      </c>
      <c r="F3897" s="1" t="str">
        <f>TRIM(PROPER(Table2[[#This Row],[Category]]))</f>
        <v>Electronics</v>
      </c>
      <c r="G3897" s="1" t="str">
        <f>TRIM(PROPER(Table2[[#This Row],[Brand]]))</f>
        <v>Asus</v>
      </c>
      <c r="H3897" s="1">
        <f>Table2[[#This Row],[Supplier_ID]]</f>
        <v>1059</v>
      </c>
      <c r="I3897" s="1">
        <f>Table2[[#This Row],[Market_Price]]</f>
        <v>260.58</v>
      </c>
      <c r="J3897" s="1">
        <f>Table2[[#This Row],[Selling_Price]]</f>
        <v>513.46</v>
      </c>
      <c r="K3897" s="1">
        <f>Table2[[#This Row],[Quantity]]</f>
        <v>77</v>
      </c>
      <c r="L3897" s="1" t="str">
        <f>IF(ISBLANK(Table2[[#This Row],[Status]]), "No Data Entered", IFERROR(Table2[[#This Row],[Status]], "No Data Entered"))</f>
        <v>Ongoing</v>
      </c>
    </row>
    <row r="3898" spans="1:12" x14ac:dyDescent="0.3">
      <c r="A3898" s="1" t="str">
        <f>Table2[[#This Row],[Product_ID]]</f>
        <v>PRO8674</v>
      </c>
      <c r="B3898" s="1" t="str">
        <f>Table2[[#This Row],[Customer_ID]]</f>
        <v>CUST80068</v>
      </c>
      <c r="C3898" s="14" t="str">
        <f>Table2[[#This Row],[Date]]</f>
        <v>19/11/2024</v>
      </c>
      <c r="D3898" s="1" t="str">
        <f>TRIM(PROPER(Table2[[#This Row],[Product_Name]]))</f>
        <v>Smartphone</v>
      </c>
      <c r="E3898" s="1" t="str">
        <f>TRIM(PROPER(Table2[[#This Row],[Country]]))</f>
        <v>Japan</v>
      </c>
      <c r="F3898" s="1" t="str">
        <f>TRIM(PROPER(Table2[[#This Row],[Category]]))</f>
        <v>Office Supplies</v>
      </c>
      <c r="G3898" s="1" t="str">
        <f>TRIM(PROPER(Table2[[#This Row],[Brand]]))</f>
        <v>Canon</v>
      </c>
      <c r="H3898" s="1">
        <f>Table2[[#This Row],[Supplier_ID]]</f>
        <v>1059</v>
      </c>
      <c r="I3898" s="1">
        <f>Table2[[#This Row],[Market_Price]]</f>
        <v>1847.84</v>
      </c>
      <c r="J3898" s="1">
        <f>Table2[[#This Row],[Selling_Price]]</f>
        <v>2993.38</v>
      </c>
      <c r="K3898" s="1">
        <f>Table2[[#This Row],[Quantity]]</f>
        <v>143</v>
      </c>
      <c r="L3898" s="1" t="str">
        <f>IF(ISBLANK(Table2[[#This Row],[Status]]), "No Data Entered", IFERROR(Table2[[#This Row],[Status]], "No Data Entered"))</f>
        <v>Ongoing</v>
      </c>
    </row>
    <row r="3899" spans="1:12" x14ac:dyDescent="0.3">
      <c r="A3899" s="1" t="str">
        <f>Table2[[#This Row],[Product_ID]]</f>
        <v>PRO2507</v>
      </c>
      <c r="B3899" s="1" t="str">
        <f>Table2[[#This Row],[Customer_ID]]</f>
        <v>CUST80082</v>
      </c>
      <c r="C3899" s="14" t="str">
        <f>Table2[[#This Row],[Date]]</f>
        <v>06/12/2020</v>
      </c>
      <c r="D3899" s="1" t="str">
        <f>TRIM(PROPER(Table2[[#This Row],[Product_Name]]))</f>
        <v>Mouse</v>
      </c>
      <c r="E3899" s="1" t="str">
        <f>TRIM(PROPER(Table2[[#This Row],[Country]]))</f>
        <v>Japan</v>
      </c>
      <c r="F3899" s="1" t="str">
        <f>TRIM(PROPER(Table2[[#This Row],[Category]]))</f>
        <v>Office Supplies</v>
      </c>
      <c r="G3899" s="1" t="str">
        <f>TRIM(PROPER(Table2[[#This Row],[Brand]]))</f>
        <v>Logitech</v>
      </c>
      <c r="H3899" s="1">
        <f>Table2[[#This Row],[Supplier_ID]]</f>
        <v>1032</v>
      </c>
      <c r="I3899" s="1">
        <f>Table2[[#This Row],[Market_Price]]</f>
        <v>97.17</v>
      </c>
      <c r="J3899" s="1">
        <f>Table2[[#This Row],[Selling_Price]]</f>
        <v>165.05</v>
      </c>
      <c r="K3899" s="1">
        <f>Table2[[#This Row],[Quantity]]</f>
        <v>35</v>
      </c>
      <c r="L3899" s="1" t="str">
        <f>IF(ISBLANK(Table2[[#This Row],[Status]]), "No Data Entered", IFERROR(Table2[[#This Row],[Status]], "No Data Entered"))</f>
        <v>Ongoing</v>
      </c>
    </row>
    <row r="3900" spans="1:12" x14ac:dyDescent="0.3">
      <c r="A3900" s="1" t="str">
        <f>Table2[[#This Row],[Product_ID]]</f>
        <v>PRO5618</v>
      </c>
      <c r="B3900" s="1" t="str">
        <f>Table2[[#This Row],[Customer_ID]]</f>
        <v>CUST80108</v>
      </c>
      <c r="C3900" s="14" t="str">
        <f>Table2[[#This Row],[Date]]</f>
        <v>18/06/2022</v>
      </c>
      <c r="D3900" s="1" t="str">
        <f>TRIM(PROPER(Table2[[#This Row],[Product_Name]]))</f>
        <v>Laptop</v>
      </c>
      <c r="E3900" s="1" t="str">
        <f>TRIM(PROPER(Table2[[#This Row],[Country]]))</f>
        <v>Germany</v>
      </c>
      <c r="F3900" s="1" t="str">
        <f>TRIM(PROPER(Table2[[#This Row],[Category]]))</f>
        <v>Office Supplies</v>
      </c>
      <c r="G3900" s="1" t="str">
        <f>TRIM(PROPER(Table2[[#This Row],[Brand]]))</f>
        <v>Canon</v>
      </c>
      <c r="H3900" s="1">
        <f>Table2[[#This Row],[Supplier_ID]]</f>
        <v>1077</v>
      </c>
      <c r="I3900" s="1">
        <f>Table2[[#This Row],[Market_Price]]</f>
        <v>733.93</v>
      </c>
      <c r="J3900" s="1">
        <f>Table2[[#This Row],[Selling_Price]]</f>
        <v>1285.8599999999999</v>
      </c>
      <c r="K3900" s="1">
        <f>Table2[[#This Row],[Quantity]]</f>
        <v>191</v>
      </c>
      <c r="L3900" s="1" t="str">
        <f>IF(ISBLANK(Table2[[#This Row],[Status]]), "No Data Entered", IFERROR(Table2[[#This Row],[Status]], "No Data Entered"))</f>
        <v>Ongoing</v>
      </c>
    </row>
    <row r="3901" spans="1:12" x14ac:dyDescent="0.3">
      <c r="A3901" s="1" t="str">
        <f>Table2[[#This Row],[Product_ID]]</f>
        <v>PRO2519</v>
      </c>
      <c r="B3901" s="1" t="str">
        <f>Table2[[#This Row],[Customer_ID]]</f>
        <v>CUST80142</v>
      </c>
      <c r="C3901" s="14" t="str">
        <f>Table2[[#This Row],[Date]]</f>
        <v>05/02/2024</v>
      </c>
      <c r="D3901" s="1" t="str">
        <f>TRIM(PROPER(Table2[[#This Row],[Product_Name]]))</f>
        <v>Tablet</v>
      </c>
      <c r="E3901" s="1" t="str">
        <f>TRIM(PROPER(Table2[[#This Row],[Country]]))</f>
        <v>Brazil</v>
      </c>
      <c r="F3901" s="1" t="str">
        <f>TRIM(PROPER(Table2[[#This Row],[Category]]))</f>
        <v>Computers</v>
      </c>
      <c r="G3901" s="1" t="str">
        <f>TRIM(PROPER(Table2[[#This Row],[Brand]]))</f>
        <v>Apple</v>
      </c>
      <c r="H3901" s="1">
        <f>Table2[[#This Row],[Supplier_ID]]</f>
        <v>1042</v>
      </c>
      <c r="I3901" s="1">
        <f>Table2[[#This Row],[Market_Price]]</f>
        <v>836.94</v>
      </c>
      <c r="J3901" s="1">
        <f>Table2[[#This Row],[Selling_Price]]</f>
        <v>1449.97</v>
      </c>
      <c r="K3901" s="1">
        <f>Table2[[#This Row],[Quantity]]</f>
        <v>31</v>
      </c>
      <c r="L3901" s="1" t="str">
        <f>IF(ISBLANK(Table2[[#This Row],[Status]]), "No Data Entered", IFERROR(Table2[[#This Row],[Status]], "No Data Entered"))</f>
        <v>Ongoing</v>
      </c>
    </row>
    <row r="3902" spans="1:12" x14ac:dyDescent="0.3">
      <c r="A3902" s="1" t="str">
        <f>Table2[[#This Row],[Product_ID]]</f>
        <v>PRO1544</v>
      </c>
      <c r="B3902" s="1" t="str">
        <f>Table2[[#This Row],[Customer_ID]]</f>
        <v>CUST80205</v>
      </c>
      <c r="C3902" s="14" t="str">
        <f>Table2[[#This Row],[Date]]</f>
        <v>01/06/2024</v>
      </c>
      <c r="D3902" s="1" t="str">
        <f>TRIM(PROPER(Table2[[#This Row],[Product_Name]]))</f>
        <v>Headphones</v>
      </c>
      <c r="E3902" s="1" t="str">
        <f>TRIM(PROPER(Table2[[#This Row],[Country]]))</f>
        <v>India</v>
      </c>
      <c r="F3902" s="1" t="str">
        <f>TRIM(PROPER(Table2[[#This Row],[Category]]))</f>
        <v>Electronics</v>
      </c>
      <c r="G3902" s="1" t="str">
        <f>TRIM(PROPER(Table2[[#This Row],[Brand]]))</f>
        <v>Microsoft</v>
      </c>
      <c r="H3902" s="1">
        <f>Table2[[#This Row],[Supplier_ID]]</f>
        <v>1050</v>
      </c>
      <c r="I3902" s="1">
        <f>Table2[[#This Row],[Market_Price]]</f>
        <v>973.93</v>
      </c>
      <c r="J3902" s="1">
        <f>Table2[[#This Row],[Selling_Price]]</f>
        <v>1129.4100000000001</v>
      </c>
      <c r="K3902" s="1">
        <f>Table2[[#This Row],[Quantity]]</f>
        <v>200</v>
      </c>
      <c r="L3902" s="1" t="str">
        <f>IF(ISBLANK(Table2[[#This Row],[Status]]), "No Data Entered", IFERROR(Table2[[#This Row],[Status]], "No Data Entered"))</f>
        <v>Ongoing</v>
      </c>
    </row>
    <row r="3903" spans="1:12" x14ac:dyDescent="0.3">
      <c r="A3903" s="1" t="str">
        <f>Table2[[#This Row],[Product_ID]]</f>
        <v>PRO8697</v>
      </c>
      <c r="B3903" s="1" t="str">
        <f>Table2[[#This Row],[Customer_ID]]</f>
        <v>CUST80312</v>
      </c>
      <c r="C3903" s="14" t="str">
        <f>Table2[[#This Row],[Date]]</f>
        <v>03/04/2020</v>
      </c>
      <c r="D3903" s="1" t="str">
        <f>TRIM(PROPER(Table2[[#This Row],[Product_Name]]))</f>
        <v>Smartphone</v>
      </c>
      <c r="E3903" s="1" t="str">
        <f>TRIM(PROPER(Table2[[#This Row],[Country]]))</f>
        <v>Uk</v>
      </c>
      <c r="F3903" s="1" t="str">
        <f>TRIM(PROPER(Table2[[#This Row],[Category]]))</f>
        <v>Office Supplies</v>
      </c>
      <c r="G3903" s="1" t="str">
        <f>TRIM(PROPER(Table2[[#This Row],[Brand]]))</f>
        <v>Lenovo</v>
      </c>
      <c r="H3903" s="1">
        <f>Table2[[#This Row],[Supplier_ID]]</f>
        <v>1013</v>
      </c>
      <c r="I3903" s="1">
        <f>Table2[[#This Row],[Market_Price]]</f>
        <v>807.85</v>
      </c>
      <c r="J3903" s="1">
        <f>Table2[[#This Row],[Selling_Price]]</f>
        <v>1319.01</v>
      </c>
      <c r="K3903" s="1">
        <f>Table2[[#This Row],[Quantity]]</f>
        <v>339</v>
      </c>
      <c r="L3903" s="1" t="str">
        <f>IF(ISBLANK(Table2[[#This Row],[Status]]), "No Data Entered", IFERROR(Table2[[#This Row],[Status]], "No Data Entered"))</f>
        <v>Ongoing</v>
      </c>
    </row>
    <row r="3904" spans="1:12" x14ac:dyDescent="0.3">
      <c r="A3904" s="1" t="str">
        <f>Table2[[#This Row],[Product_ID]]</f>
        <v>PRO7004</v>
      </c>
      <c r="B3904" s="1" t="str">
        <f>Table2[[#This Row],[Customer_ID]]</f>
        <v>CUST80375</v>
      </c>
      <c r="C3904" s="14" t="str">
        <f>Table2[[#This Row],[Date]]</f>
        <v>26/12/2022</v>
      </c>
      <c r="D3904" s="1" t="str">
        <f>TRIM(PROPER(Table2[[#This Row],[Product_Name]]))</f>
        <v>Keyboard</v>
      </c>
      <c r="E3904" s="1" t="str">
        <f>TRIM(PROPER(Table2[[#This Row],[Country]]))</f>
        <v>Australia</v>
      </c>
      <c r="F3904" s="1" t="str">
        <f>TRIM(PROPER(Table2[[#This Row],[Category]]))</f>
        <v>Office Supplies</v>
      </c>
      <c r="G3904" s="1" t="str">
        <f>TRIM(PROPER(Table2[[#This Row],[Brand]]))</f>
        <v>Samsung</v>
      </c>
      <c r="H3904" s="1">
        <f>Table2[[#This Row],[Supplier_ID]]</f>
        <v>1048</v>
      </c>
      <c r="I3904" s="1">
        <f>Table2[[#This Row],[Market_Price]]</f>
        <v>238.26</v>
      </c>
      <c r="J3904" s="1">
        <f>Table2[[#This Row],[Selling_Price]]</f>
        <v>446.56</v>
      </c>
      <c r="K3904" s="1">
        <f>Table2[[#This Row],[Quantity]]</f>
        <v>209</v>
      </c>
      <c r="L3904" s="1" t="str">
        <f>IF(ISBLANK(Table2[[#This Row],[Status]]), "No Data Entered", IFERROR(Table2[[#This Row],[Status]], "No Data Entered"))</f>
        <v>Ongoing</v>
      </c>
    </row>
    <row r="3905" spans="1:12" x14ac:dyDescent="0.3">
      <c r="A3905" s="1" t="str">
        <f>Table2[[#This Row],[Product_ID]]</f>
        <v>PRO9076</v>
      </c>
      <c r="B3905" s="1" t="str">
        <f>Table2[[#This Row],[Customer_ID]]</f>
        <v>CUST80452</v>
      </c>
      <c r="C3905" s="14" t="str">
        <f>Table2[[#This Row],[Date]]</f>
        <v>26/10/2023</v>
      </c>
      <c r="D3905" s="1" t="str">
        <f>TRIM(PROPER(Table2[[#This Row],[Product_Name]]))</f>
        <v>Headphones</v>
      </c>
      <c r="E3905" s="1" t="str">
        <f>TRIM(PROPER(Table2[[#This Row],[Country]]))</f>
        <v>Brazil</v>
      </c>
      <c r="F3905" s="1" t="str">
        <f>TRIM(PROPER(Table2[[#This Row],[Category]]))</f>
        <v>Electronics</v>
      </c>
      <c r="G3905" s="1" t="str">
        <f>TRIM(PROPER(Table2[[#This Row],[Brand]]))</f>
        <v>Microsoft</v>
      </c>
      <c r="H3905" s="1">
        <f>Table2[[#This Row],[Supplier_ID]]</f>
        <v>1016</v>
      </c>
      <c r="I3905" s="1">
        <f>Table2[[#This Row],[Market_Price]]</f>
        <v>1131.77</v>
      </c>
      <c r="J3905" s="1">
        <f>Table2[[#This Row],[Selling_Price]]</f>
        <v>2157.98</v>
      </c>
      <c r="K3905" s="1">
        <f>Table2[[#This Row],[Quantity]]</f>
        <v>449</v>
      </c>
      <c r="L3905" s="1" t="str">
        <f>IF(ISBLANK(Table2[[#This Row],[Status]]), "No Data Entered", IFERROR(Table2[[#This Row],[Status]], "No Data Entered"))</f>
        <v>Ongoing</v>
      </c>
    </row>
    <row r="3906" spans="1:12" x14ac:dyDescent="0.3">
      <c r="A3906" s="1" t="str">
        <f>Table2[[#This Row],[Product_ID]]</f>
        <v>PRO3658</v>
      </c>
      <c r="B3906" s="1" t="str">
        <f>Table2[[#This Row],[Customer_ID]]</f>
        <v>CUST80517</v>
      </c>
      <c r="C3906" s="14" t="str">
        <f>Table2[[#This Row],[Date]]</f>
        <v>20/10/2023</v>
      </c>
      <c r="D3906" s="1" t="str">
        <f>TRIM(PROPER(Table2[[#This Row],[Product_Name]]))</f>
        <v>Headphones</v>
      </c>
      <c r="E3906" s="1" t="str">
        <f>TRIM(PROPER(Table2[[#This Row],[Country]]))</f>
        <v>Japan</v>
      </c>
      <c r="F3906" s="1" t="str">
        <f>TRIM(PROPER(Table2[[#This Row],[Category]]))</f>
        <v>Office Supplies</v>
      </c>
      <c r="G3906" s="1" t="str">
        <f>TRIM(PROPER(Table2[[#This Row],[Brand]]))</f>
        <v>Lenovo</v>
      </c>
      <c r="H3906" s="1">
        <f>Table2[[#This Row],[Supplier_ID]]</f>
        <v>1073</v>
      </c>
      <c r="I3906" s="1">
        <f>Table2[[#This Row],[Market_Price]]</f>
        <v>500.59</v>
      </c>
      <c r="J3906" s="1">
        <f>Table2[[#This Row],[Selling_Price]]</f>
        <v>706.29</v>
      </c>
      <c r="K3906" s="1">
        <f>Table2[[#This Row],[Quantity]]</f>
        <v>98</v>
      </c>
      <c r="L3906" s="1" t="str">
        <f>IF(ISBLANK(Table2[[#This Row],[Status]]), "No Data Entered", IFERROR(Table2[[#This Row],[Status]], "No Data Entered"))</f>
        <v>Ongoing</v>
      </c>
    </row>
    <row r="3907" spans="1:12" x14ac:dyDescent="0.3">
      <c r="A3907" s="1" t="str">
        <f>Table2[[#This Row],[Product_ID]]</f>
        <v>PRO6030</v>
      </c>
      <c r="B3907" s="1" t="str">
        <f>Table2[[#This Row],[Customer_ID]]</f>
        <v>CUST80589</v>
      </c>
      <c r="C3907" s="14" t="str">
        <f>Table2[[#This Row],[Date]]</f>
        <v>24/12/2020</v>
      </c>
      <c r="D3907" s="1" t="str">
        <f>TRIM(PROPER(Table2[[#This Row],[Product_Name]]))</f>
        <v>Keyboard</v>
      </c>
      <c r="E3907" s="1" t="str">
        <f>TRIM(PROPER(Table2[[#This Row],[Country]]))</f>
        <v>Australia</v>
      </c>
      <c r="F3907" s="1" t="str">
        <f>TRIM(PROPER(Table2[[#This Row],[Category]]))</f>
        <v>Accessories</v>
      </c>
      <c r="G3907" s="1" t="str">
        <f>TRIM(PROPER(Table2[[#This Row],[Brand]]))</f>
        <v>Canon</v>
      </c>
      <c r="H3907" s="1">
        <f>Table2[[#This Row],[Supplier_ID]]</f>
        <v>1072</v>
      </c>
      <c r="I3907" s="1">
        <f>Table2[[#This Row],[Market_Price]]</f>
        <v>331.64</v>
      </c>
      <c r="J3907" s="1">
        <f>Table2[[#This Row],[Selling_Price]]</f>
        <v>611.69000000000005</v>
      </c>
      <c r="K3907" s="1">
        <f>Table2[[#This Row],[Quantity]]</f>
        <v>237</v>
      </c>
      <c r="L3907" s="1" t="str">
        <f>IF(ISBLANK(Table2[[#This Row],[Status]]), "No Data Entered", IFERROR(Table2[[#This Row],[Status]], "No Data Entered"))</f>
        <v>Ongoing</v>
      </c>
    </row>
    <row r="3908" spans="1:12" x14ac:dyDescent="0.3">
      <c r="A3908" s="1" t="str">
        <f>Table2[[#This Row],[Product_ID]]</f>
        <v>PRO1751</v>
      </c>
      <c r="B3908" s="1" t="str">
        <f>Table2[[#This Row],[Customer_ID]]</f>
        <v>CUST80616</v>
      </c>
      <c r="C3908" s="14" t="str">
        <f>Table2[[#This Row],[Date]]</f>
        <v>23/11/2025</v>
      </c>
      <c r="D3908" s="1" t="str">
        <f>TRIM(PROPER(Table2[[#This Row],[Product_Name]]))</f>
        <v>Smartwatch</v>
      </c>
      <c r="E3908" s="1" t="str">
        <f>TRIM(PROPER(Table2[[#This Row],[Country]]))</f>
        <v>Japan</v>
      </c>
      <c r="F3908" s="1" t="str">
        <f>TRIM(PROPER(Table2[[#This Row],[Category]]))</f>
        <v>Office Supplies</v>
      </c>
      <c r="G3908" s="1" t="str">
        <f>TRIM(PROPER(Table2[[#This Row],[Brand]]))</f>
        <v>Apple</v>
      </c>
      <c r="H3908" s="1">
        <f>Table2[[#This Row],[Supplier_ID]]</f>
        <v>1023</v>
      </c>
      <c r="I3908" s="1">
        <f>Table2[[#This Row],[Market_Price]]</f>
        <v>1083.8800000000001</v>
      </c>
      <c r="J3908" s="1">
        <f>Table2[[#This Row],[Selling_Price]]</f>
        <v>1965.18</v>
      </c>
      <c r="K3908" s="1">
        <f>Table2[[#This Row],[Quantity]]</f>
        <v>44</v>
      </c>
      <c r="L3908" s="1" t="str">
        <f>IF(ISBLANK(Table2[[#This Row],[Status]]), "No Data Entered", IFERROR(Table2[[#This Row],[Status]], "No Data Entered"))</f>
        <v>Ongoing</v>
      </c>
    </row>
    <row r="3909" spans="1:12" x14ac:dyDescent="0.3">
      <c r="A3909" s="1" t="str">
        <f>Table2[[#This Row],[Product_ID]]</f>
        <v>PRO9763</v>
      </c>
      <c r="B3909" s="1" t="str">
        <f>Table2[[#This Row],[Customer_ID]]</f>
        <v>CUST80746</v>
      </c>
      <c r="C3909" s="14" t="str">
        <f>Table2[[#This Row],[Date]]</f>
        <v>28/08/2024</v>
      </c>
      <c r="D3909" s="1" t="str">
        <f>TRIM(PROPER(Table2[[#This Row],[Product_Name]]))</f>
        <v>Camera</v>
      </c>
      <c r="E3909" s="1" t="str">
        <f>TRIM(PROPER(Table2[[#This Row],[Country]]))</f>
        <v>Brazil</v>
      </c>
      <c r="F3909" s="1" t="str">
        <f>TRIM(PROPER(Table2[[#This Row],[Category]]))</f>
        <v>Wearables</v>
      </c>
      <c r="G3909" s="1" t="str">
        <f>TRIM(PROPER(Table2[[#This Row],[Brand]]))</f>
        <v>Logitech</v>
      </c>
      <c r="H3909" s="1">
        <f>Table2[[#This Row],[Supplier_ID]]</f>
        <v>1059</v>
      </c>
      <c r="I3909" s="1">
        <f>Table2[[#This Row],[Market_Price]]</f>
        <v>1414.83</v>
      </c>
      <c r="J3909" s="1">
        <f>Table2[[#This Row],[Selling_Price]]</f>
        <v>1648.07</v>
      </c>
      <c r="K3909" s="1">
        <f>Table2[[#This Row],[Quantity]]</f>
        <v>37</v>
      </c>
      <c r="L3909" s="1" t="str">
        <f>IF(ISBLANK(Table2[[#This Row],[Status]]), "No Data Entered", IFERROR(Table2[[#This Row],[Status]], "No Data Entered"))</f>
        <v>Ongoing</v>
      </c>
    </row>
    <row r="3910" spans="1:12" x14ac:dyDescent="0.3">
      <c r="A3910" s="1" t="str">
        <f>Table2[[#This Row],[Product_ID]]</f>
        <v>PRO2670</v>
      </c>
      <c r="B3910" s="1" t="str">
        <f>Table2[[#This Row],[Customer_ID]]</f>
        <v>CUST80814</v>
      </c>
      <c r="C3910" s="14" t="str">
        <f>Table2[[#This Row],[Date]]</f>
        <v>01/07/2020</v>
      </c>
      <c r="D3910" s="1" t="str">
        <f>TRIM(PROPER(Table2[[#This Row],[Product_Name]]))</f>
        <v>Smartwatch</v>
      </c>
      <c r="E3910" s="1" t="str">
        <f>TRIM(PROPER(Table2[[#This Row],[Country]]))</f>
        <v>Usa</v>
      </c>
      <c r="F3910" s="1" t="str">
        <f>TRIM(PROPER(Table2[[#This Row],[Category]]))</f>
        <v>Accessories</v>
      </c>
      <c r="G3910" s="1" t="str">
        <f>TRIM(PROPER(Table2[[#This Row],[Brand]]))</f>
        <v>Logitech</v>
      </c>
      <c r="H3910" s="1">
        <f>Table2[[#This Row],[Supplier_ID]]</f>
        <v>1006</v>
      </c>
      <c r="I3910" s="1">
        <f>Table2[[#This Row],[Market_Price]]</f>
        <v>1094.68</v>
      </c>
      <c r="J3910" s="1">
        <f>Table2[[#This Row],[Selling_Price]]</f>
        <v>1378.21</v>
      </c>
      <c r="K3910" s="1">
        <f>Table2[[#This Row],[Quantity]]</f>
        <v>337</v>
      </c>
      <c r="L3910" s="1" t="str">
        <f>IF(ISBLANK(Table2[[#This Row],[Status]]), "No Data Entered", IFERROR(Table2[[#This Row],[Status]], "No Data Entered"))</f>
        <v>Ongoing</v>
      </c>
    </row>
    <row r="3911" spans="1:12" x14ac:dyDescent="0.3">
      <c r="A3911" s="1" t="str">
        <f>Table2[[#This Row],[Product_ID]]</f>
        <v>PRO7125</v>
      </c>
      <c r="B3911" s="1" t="str">
        <f>Table2[[#This Row],[Customer_ID]]</f>
        <v>CUST80851</v>
      </c>
      <c r="C3911" s="14" t="str">
        <f>Table2[[#This Row],[Date]]</f>
        <v>24/10/2020</v>
      </c>
      <c r="D3911" s="1" t="str">
        <f>TRIM(PROPER(Table2[[#This Row],[Product_Name]]))</f>
        <v>Keyboard</v>
      </c>
      <c r="E3911" s="1" t="str">
        <f>TRIM(PROPER(Table2[[#This Row],[Country]]))</f>
        <v>France</v>
      </c>
      <c r="F3911" s="1" t="str">
        <f>TRIM(PROPER(Table2[[#This Row],[Category]]))</f>
        <v>Computers</v>
      </c>
      <c r="G3911" s="1" t="str">
        <f>TRIM(PROPER(Table2[[#This Row],[Brand]]))</f>
        <v>Lenovo</v>
      </c>
      <c r="H3911" s="1">
        <f>Table2[[#This Row],[Supplier_ID]]</f>
        <v>1001</v>
      </c>
      <c r="I3911" s="1">
        <f>Table2[[#This Row],[Market_Price]]</f>
        <v>735.27</v>
      </c>
      <c r="J3911" s="1">
        <f>Table2[[#This Row],[Selling_Price]]</f>
        <v>979.62</v>
      </c>
      <c r="K3911" s="1">
        <f>Table2[[#This Row],[Quantity]]</f>
        <v>318</v>
      </c>
      <c r="L3911" s="1" t="str">
        <f>IF(ISBLANK(Table2[[#This Row],[Status]]), "No Data Entered", IFERROR(Table2[[#This Row],[Status]], "No Data Entered"))</f>
        <v>Ongoing</v>
      </c>
    </row>
    <row r="3912" spans="1:12" x14ac:dyDescent="0.3">
      <c r="A3912" s="1" t="str">
        <f>Table2[[#This Row],[Product_ID]]</f>
        <v>PRO2165</v>
      </c>
      <c r="B3912" s="1" t="str">
        <f>Table2[[#This Row],[Customer_ID]]</f>
        <v>CUST81103</v>
      </c>
      <c r="C3912" s="14" t="str">
        <f>Table2[[#This Row],[Date]]</f>
        <v>15/11/2025</v>
      </c>
      <c r="D3912" s="1" t="str">
        <f>TRIM(PROPER(Table2[[#This Row],[Product_Name]]))</f>
        <v>Laptop</v>
      </c>
      <c r="E3912" s="1" t="str">
        <f>TRIM(PROPER(Table2[[#This Row],[Country]]))</f>
        <v>Uk</v>
      </c>
      <c r="F3912" s="1" t="str">
        <f>TRIM(PROPER(Table2[[#This Row],[Category]]))</f>
        <v>Wearables</v>
      </c>
      <c r="G3912" s="1" t="str">
        <f>TRIM(PROPER(Table2[[#This Row],[Brand]]))</f>
        <v>Lenovo</v>
      </c>
      <c r="H3912" s="1">
        <f>Table2[[#This Row],[Supplier_ID]]</f>
        <v>1063</v>
      </c>
      <c r="I3912" s="1">
        <f>Table2[[#This Row],[Market_Price]]</f>
        <v>99.66</v>
      </c>
      <c r="J3912" s="1">
        <f>Table2[[#This Row],[Selling_Price]]</f>
        <v>164.19</v>
      </c>
      <c r="K3912" s="1">
        <f>Table2[[#This Row],[Quantity]]</f>
        <v>319</v>
      </c>
      <c r="L3912" s="1" t="str">
        <f>IF(ISBLANK(Table2[[#This Row],[Status]]), "No Data Entered", IFERROR(Table2[[#This Row],[Status]], "No Data Entered"))</f>
        <v>Ongoing</v>
      </c>
    </row>
    <row r="3913" spans="1:12" x14ac:dyDescent="0.3">
      <c r="A3913" s="1" t="str">
        <f>Table2[[#This Row],[Product_ID]]</f>
        <v>PRO9211</v>
      </c>
      <c r="B3913" s="1" t="str">
        <f>Table2[[#This Row],[Customer_ID]]</f>
        <v>CUST81135</v>
      </c>
      <c r="C3913" s="14" t="str">
        <f>Table2[[#This Row],[Date]]</f>
        <v>27/05/2023</v>
      </c>
      <c r="D3913" s="1" t="str">
        <f>TRIM(PROPER(Table2[[#This Row],[Product_Name]]))</f>
        <v>Mouse</v>
      </c>
      <c r="E3913" s="1" t="str">
        <f>TRIM(PROPER(Table2[[#This Row],[Country]]))</f>
        <v>India</v>
      </c>
      <c r="F3913" s="1" t="str">
        <f>TRIM(PROPER(Table2[[#This Row],[Category]]))</f>
        <v>Office Supplies</v>
      </c>
      <c r="G3913" s="1" t="str">
        <f>TRIM(PROPER(Table2[[#This Row],[Brand]]))</f>
        <v>Sony</v>
      </c>
      <c r="H3913" s="1">
        <f>Table2[[#This Row],[Supplier_ID]]</f>
        <v>1045</v>
      </c>
      <c r="I3913" s="1">
        <f>Table2[[#This Row],[Market_Price]]</f>
        <v>432.14</v>
      </c>
      <c r="J3913" s="1">
        <f>Table2[[#This Row],[Selling_Price]]</f>
        <v>569.46</v>
      </c>
      <c r="K3913" s="1">
        <f>Table2[[#This Row],[Quantity]]</f>
        <v>284</v>
      </c>
      <c r="L3913" s="1" t="str">
        <f>IF(ISBLANK(Table2[[#This Row],[Status]]), "No Data Entered", IFERROR(Table2[[#This Row],[Status]], "No Data Entered"))</f>
        <v>Ongoing</v>
      </c>
    </row>
    <row r="3914" spans="1:12" x14ac:dyDescent="0.3">
      <c r="A3914" s="1" t="str">
        <f>Table2[[#This Row],[Product_ID]]</f>
        <v>PRO7651</v>
      </c>
      <c r="B3914" s="1" t="str">
        <f>Table2[[#This Row],[Customer_ID]]</f>
        <v>CUST81306</v>
      </c>
      <c r="C3914" s="14" t="str">
        <f>Table2[[#This Row],[Date]]</f>
        <v>24/02/2023</v>
      </c>
      <c r="D3914" s="1" t="str">
        <f>TRIM(PROPER(Table2[[#This Row],[Product_Name]]))</f>
        <v>Printer</v>
      </c>
      <c r="E3914" s="1" t="str">
        <f>TRIM(PROPER(Table2[[#This Row],[Country]]))</f>
        <v>India</v>
      </c>
      <c r="F3914" s="1" t="str">
        <f>TRIM(PROPER(Table2[[#This Row],[Category]]))</f>
        <v>Accessories</v>
      </c>
      <c r="G3914" s="1" t="str">
        <f>TRIM(PROPER(Table2[[#This Row],[Brand]]))</f>
        <v>Sony</v>
      </c>
      <c r="H3914" s="1">
        <f>Table2[[#This Row],[Supplier_ID]]</f>
        <v>1091</v>
      </c>
      <c r="I3914" s="1">
        <f>Table2[[#This Row],[Market_Price]]</f>
        <v>304.13</v>
      </c>
      <c r="J3914" s="1">
        <f>Table2[[#This Row],[Selling_Price]]</f>
        <v>517.71</v>
      </c>
      <c r="K3914" s="1">
        <f>Table2[[#This Row],[Quantity]]</f>
        <v>233</v>
      </c>
      <c r="L3914" s="1" t="str">
        <f>IF(ISBLANK(Table2[[#This Row],[Status]]), "No Data Entered", IFERROR(Table2[[#This Row],[Status]], "No Data Entered"))</f>
        <v>Ongoing</v>
      </c>
    </row>
    <row r="3915" spans="1:12" x14ac:dyDescent="0.3">
      <c r="A3915" s="1" t="str">
        <f>Table2[[#This Row],[Product_ID]]</f>
        <v>PRO1708</v>
      </c>
      <c r="B3915" s="1" t="str">
        <f>Table2[[#This Row],[Customer_ID]]</f>
        <v>CUST81471</v>
      </c>
      <c r="C3915" s="14" t="str">
        <f>Table2[[#This Row],[Date]]</f>
        <v>23/01/2023</v>
      </c>
      <c r="D3915" s="1" t="str">
        <f>TRIM(PROPER(Table2[[#This Row],[Product_Name]]))</f>
        <v>Smartwatch</v>
      </c>
      <c r="E3915" s="1" t="str">
        <f>TRIM(PROPER(Table2[[#This Row],[Country]]))</f>
        <v>Usa</v>
      </c>
      <c r="F3915" s="1" t="str">
        <f>TRIM(PROPER(Table2[[#This Row],[Category]]))</f>
        <v>Wearables</v>
      </c>
      <c r="G3915" s="1" t="str">
        <f>TRIM(PROPER(Table2[[#This Row],[Brand]]))</f>
        <v>Microsoft</v>
      </c>
      <c r="H3915" s="1">
        <f>Table2[[#This Row],[Supplier_ID]]</f>
        <v>1026</v>
      </c>
      <c r="I3915" s="1">
        <f>Table2[[#This Row],[Market_Price]]</f>
        <v>1387.13</v>
      </c>
      <c r="J3915" s="1">
        <f>Table2[[#This Row],[Selling_Price]]</f>
        <v>2711.11</v>
      </c>
      <c r="K3915" s="1">
        <f>Table2[[#This Row],[Quantity]]</f>
        <v>361</v>
      </c>
      <c r="L3915" s="1" t="str">
        <f>IF(ISBLANK(Table2[[#This Row],[Status]]), "No Data Entered", IFERROR(Table2[[#This Row],[Status]], "No Data Entered"))</f>
        <v>Ongoing</v>
      </c>
    </row>
    <row r="3916" spans="1:12" x14ac:dyDescent="0.3">
      <c r="A3916" s="1" t="str">
        <f>Table2[[#This Row],[Product_ID]]</f>
        <v>PRO2842</v>
      </c>
      <c r="B3916" s="1" t="str">
        <f>Table2[[#This Row],[Customer_ID]]</f>
        <v>CUST81495</v>
      </c>
      <c r="C3916" s="14" t="str">
        <f>Table2[[#This Row],[Date]]</f>
        <v>05/09/2023</v>
      </c>
      <c r="D3916" s="1" t="str">
        <f>TRIM(PROPER(Table2[[#This Row],[Product_Name]]))</f>
        <v>Smartphone</v>
      </c>
      <c r="E3916" s="1" t="str">
        <f>TRIM(PROPER(Table2[[#This Row],[Country]]))</f>
        <v>France</v>
      </c>
      <c r="F3916" s="1" t="str">
        <f>TRIM(PROPER(Table2[[#This Row],[Category]]))</f>
        <v>Computers</v>
      </c>
      <c r="G3916" s="1" t="str">
        <f>TRIM(PROPER(Table2[[#This Row],[Brand]]))</f>
        <v>Sony</v>
      </c>
      <c r="H3916" s="1">
        <f>Table2[[#This Row],[Supplier_ID]]</f>
        <v>1066</v>
      </c>
      <c r="I3916" s="1">
        <f>Table2[[#This Row],[Market_Price]]</f>
        <v>590.47</v>
      </c>
      <c r="J3916" s="1">
        <f>Table2[[#This Row],[Selling_Price]]</f>
        <v>835.94</v>
      </c>
      <c r="K3916" s="1">
        <f>Table2[[#This Row],[Quantity]]</f>
        <v>351</v>
      </c>
      <c r="L3916" s="1" t="str">
        <f>IF(ISBLANK(Table2[[#This Row],[Status]]), "No Data Entered", IFERROR(Table2[[#This Row],[Status]], "No Data Entered"))</f>
        <v>Ongoing</v>
      </c>
    </row>
    <row r="3917" spans="1:12" x14ac:dyDescent="0.3">
      <c r="A3917" s="1" t="str">
        <f>Table2[[#This Row],[Product_ID]]</f>
        <v>PRO5555</v>
      </c>
      <c r="B3917" s="1" t="str">
        <f>Table2[[#This Row],[Customer_ID]]</f>
        <v>CUST81605</v>
      </c>
      <c r="C3917" s="14" t="str">
        <f>Table2[[#This Row],[Date]]</f>
        <v>23/08/2023</v>
      </c>
      <c r="D3917" s="1" t="str">
        <f>TRIM(PROPER(Table2[[#This Row],[Product_Name]]))</f>
        <v>Headphones</v>
      </c>
      <c r="E3917" s="1" t="str">
        <f>TRIM(PROPER(Table2[[#This Row],[Country]]))</f>
        <v>France</v>
      </c>
      <c r="F3917" s="1" t="str">
        <f>TRIM(PROPER(Table2[[#This Row],[Category]]))</f>
        <v>Wearables</v>
      </c>
      <c r="G3917" s="1" t="str">
        <f>TRIM(PROPER(Table2[[#This Row],[Brand]]))</f>
        <v>Asus</v>
      </c>
      <c r="H3917" s="1">
        <f>Table2[[#This Row],[Supplier_ID]]</f>
        <v>1020</v>
      </c>
      <c r="I3917" s="1">
        <f>Table2[[#This Row],[Market_Price]]</f>
        <v>995.62</v>
      </c>
      <c r="J3917" s="1">
        <f>Table2[[#This Row],[Selling_Price]]</f>
        <v>1480.5</v>
      </c>
      <c r="K3917" s="1">
        <f>Table2[[#This Row],[Quantity]]</f>
        <v>129</v>
      </c>
      <c r="L3917" s="1" t="str">
        <f>IF(ISBLANK(Table2[[#This Row],[Status]]), "No Data Entered", IFERROR(Table2[[#This Row],[Status]], "No Data Entered"))</f>
        <v>Ongoing</v>
      </c>
    </row>
    <row r="3918" spans="1:12" x14ac:dyDescent="0.3">
      <c r="A3918" s="1" t="str">
        <f>Table2[[#This Row],[Product_ID]]</f>
        <v>PRO3689</v>
      </c>
      <c r="B3918" s="1" t="str">
        <f>Table2[[#This Row],[Customer_ID]]</f>
        <v>CUST81654</v>
      </c>
      <c r="C3918" s="14" t="str">
        <f>Table2[[#This Row],[Date]]</f>
        <v>16/04/2021</v>
      </c>
      <c r="D3918" s="1" t="str">
        <f>TRIM(PROPER(Table2[[#This Row],[Product_Name]]))</f>
        <v>Smartwatch</v>
      </c>
      <c r="E3918" s="1" t="str">
        <f>TRIM(PROPER(Table2[[#This Row],[Country]]))</f>
        <v>Uk</v>
      </c>
      <c r="F3918" s="1" t="str">
        <f>TRIM(PROPER(Table2[[#This Row],[Category]]))</f>
        <v>Accessories</v>
      </c>
      <c r="G3918" s="1" t="str">
        <f>TRIM(PROPER(Table2[[#This Row],[Brand]]))</f>
        <v>Sony</v>
      </c>
      <c r="H3918" s="1">
        <f>Table2[[#This Row],[Supplier_ID]]</f>
        <v>1081</v>
      </c>
      <c r="I3918" s="1">
        <f>Table2[[#This Row],[Market_Price]]</f>
        <v>1926.66</v>
      </c>
      <c r="J3918" s="1">
        <f>Table2[[#This Row],[Selling_Price]]</f>
        <v>3103.35</v>
      </c>
      <c r="K3918" s="1">
        <f>Table2[[#This Row],[Quantity]]</f>
        <v>394</v>
      </c>
      <c r="L3918" s="1" t="str">
        <f>IF(ISBLANK(Table2[[#This Row],[Status]]), "No Data Entered", IFERROR(Table2[[#This Row],[Status]], "No Data Entered"))</f>
        <v>Ongoing</v>
      </c>
    </row>
    <row r="3919" spans="1:12" x14ac:dyDescent="0.3">
      <c r="A3919" s="1" t="str">
        <f>Table2[[#This Row],[Product_ID]]</f>
        <v>PRO1652</v>
      </c>
      <c r="B3919" s="1" t="str">
        <f>Table2[[#This Row],[Customer_ID]]</f>
        <v>CUST81674</v>
      </c>
      <c r="C3919" s="14" t="str">
        <f>Table2[[#This Row],[Date]]</f>
        <v>02/05/2023</v>
      </c>
      <c r="D3919" s="1" t="str">
        <f>TRIM(PROPER(Table2[[#This Row],[Product_Name]]))</f>
        <v>Printer</v>
      </c>
      <c r="E3919" s="1" t="str">
        <f>TRIM(PROPER(Table2[[#This Row],[Country]]))</f>
        <v>Australia</v>
      </c>
      <c r="F3919" s="1" t="str">
        <f>TRIM(PROPER(Table2[[#This Row],[Category]]))</f>
        <v>Accessories</v>
      </c>
      <c r="G3919" s="1" t="str">
        <f>TRIM(PROPER(Table2[[#This Row],[Brand]]))</f>
        <v>Hp</v>
      </c>
      <c r="H3919" s="1">
        <f>Table2[[#This Row],[Supplier_ID]]</f>
        <v>1061</v>
      </c>
      <c r="I3919" s="1">
        <f>Table2[[#This Row],[Market_Price]]</f>
        <v>1085.22</v>
      </c>
      <c r="J3919" s="1">
        <f>Table2[[#This Row],[Selling_Price]]</f>
        <v>1745.22</v>
      </c>
      <c r="K3919" s="1">
        <f>Table2[[#This Row],[Quantity]]</f>
        <v>413</v>
      </c>
      <c r="L3919" s="1" t="str">
        <f>IF(ISBLANK(Table2[[#This Row],[Status]]), "No Data Entered", IFERROR(Table2[[#This Row],[Status]], "No Data Entered"))</f>
        <v>Ongoing</v>
      </c>
    </row>
    <row r="3920" spans="1:12" x14ac:dyDescent="0.3">
      <c r="A3920" s="1" t="str">
        <f>Table2[[#This Row],[Product_ID]]</f>
        <v>PRO8250</v>
      </c>
      <c r="B3920" s="1" t="str">
        <f>Table2[[#This Row],[Customer_ID]]</f>
        <v>CUST81682</v>
      </c>
      <c r="C3920" s="14" t="str">
        <f>Table2[[#This Row],[Date]]</f>
        <v>14/06/2024</v>
      </c>
      <c r="D3920" s="1" t="str">
        <f>TRIM(PROPER(Table2[[#This Row],[Product_Name]]))</f>
        <v>Keyboard</v>
      </c>
      <c r="E3920" s="1" t="str">
        <f>TRIM(PROPER(Table2[[#This Row],[Country]]))</f>
        <v>Uk</v>
      </c>
      <c r="F3920" s="1" t="str">
        <f>TRIM(PROPER(Table2[[#This Row],[Category]]))</f>
        <v>Accessories</v>
      </c>
      <c r="G3920" s="1" t="str">
        <f>TRIM(PROPER(Table2[[#This Row],[Brand]]))</f>
        <v>Samsung</v>
      </c>
      <c r="H3920" s="1">
        <f>Table2[[#This Row],[Supplier_ID]]</f>
        <v>1096</v>
      </c>
      <c r="I3920" s="1">
        <f>Table2[[#This Row],[Market_Price]]</f>
        <v>1660.35</v>
      </c>
      <c r="J3920" s="1">
        <f>Table2[[#This Row],[Selling_Price]]</f>
        <v>3267.05</v>
      </c>
      <c r="K3920" s="1">
        <f>Table2[[#This Row],[Quantity]]</f>
        <v>213</v>
      </c>
      <c r="L3920" s="1" t="str">
        <f>IF(ISBLANK(Table2[[#This Row],[Status]]), "No Data Entered", IFERROR(Table2[[#This Row],[Status]], "No Data Entered"))</f>
        <v>Ongoing</v>
      </c>
    </row>
    <row r="3921" spans="1:12" x14ac:dyDescent="0.3">
      <c r="A3921" s="1" t="str">
        <f>Table2[[#This Row],[Product_ID]]</f>
        <v>PRO6184</v>
      </c>
      <c r="B3921" s="1" t="str">
        <f>Table2[[#This Row],[Customer_ID]]</f>
        <v>CUST81726</v>
      </c>
      <c r="C3921" s="14" t="str">
        <f>Table2[[#This Row],[Date]]</f>
        <v>22/05/2021</v>
      </c>
      <c r="D3921" s="1" t="str">
        <f>TRIM(PROPER(Table2[[#This Row],[Product_Name]]))</f>
        <v>Mouse</v>
      </c>
      <c r="E3921" s="1" t="str">
        <f>TRIM(PROPER(Table2[[#This Row],[Country]]))</f>
        <v>Australia</v>
      </c>
      <c r="F3921" s="1" t="str">
        <f>TRIM(PROPER(Table2[[#This Row],[Category]]))</f>
        <v>Office Supplies</v>
      </c>
      <c r="G3921" s="1" t="str">
        <f>TRIM(PROPER(Table2[[#This Row],[Brand]]))</f>
        <v>Canon</v>
      </c>
      <c r="H3921" s="1">
        <f>Table2[[#This Row],[Supplier_ID]]</f>
        <v>1036</v>
      </c>
      <c r="I3921" s="1">
        <f>Table2[[#This Row],[Market_Price]]</f>
        <v>907.5</v>
      </c>
      <c r="J3921" s="1">
        <f>Table2[[#This Row],[Selling_Price]]</f>
        <v>1643.43</v>
      </c>
      <c r="K3921" s="1">
        <f>Table2[[#This Row],[Quantity]]</f>
        <v>366</v>
      </c>
      <c r="L3921" s="1" t="str">
        <f>IF(ISBLANK(Table2[[#This Row],[Status]]), "No Data Entered", IFERROR(Table2[[#This Row],[Status]], "No Data Entered"))</f>
        <v>Ongoing</v>
      </c>
    </row>
    <row r="3922" spans="1:12" x14ac:dyDescent="0.3">
      <c r="A3922" s="1" t="str">
        <f>Table2[[#This Row],[Product_ID]]</f>
        <v>PRO1521</v>
      </c>
      <c r="B3922" s="1" t="str">
        <f>Table2[[#This Row],[Customer_ID]]</f>
        <v>CUST81931</v>
      </c>
      <c r="C3922" s="14" t="str">
        <f>Table2[[#This Row],[Date]]</f>
        <v>28/04/2023</v>
      </c>
      <c r="D3922" s="1" t="str">
        <f>TRIM(PROPER(Table2[[#This Row],[Product_Name]]))</f>
        <v>Laptop</v>
      </c>
      <c r="E3922" s="1" t="str">
        <f>TRIM(PROPER(Table2[[#This Row],[Country]]))</f>
        <v>France</v>
      </c>
      <c r="F3922" s="1" t="str">
        <f>TRIM(PROPER(Table2[[#This Row],[Category]]))</f>
        <v>Computers</v>
      </c>
      <c r="G3922" s="1" t="str">
        <f>TRIM(PROPER(Table2[[#This Row],[Brand]]))</f>
        <v>Hp</v>
      </c>
      <c r="H3922" s="1">
        <f>Table2[[#This Row],[Supplier_ID]]</f>
        <v>1097</v>
      </c>
      <c r="I3922" s="1">
        <f>Table2[[#This Row],[Market_Price]]</f>
        <v>341.99</v>
      </c>
      <c r="J3922" s="1">
        <f>Table2[[#This Row],[Selling_Price]]</f>
        <v>463.66</v>
      </c>
      <c r="K3922" s="1">
        <f>Table2[[#This Row],[Quantity]]</f>
        <v>245</v>
      </c>
      <c r="L3922" s="1" t="str">
        <f>IF(ISBLANK(Table2[[#This Row],[Status]]), "No Data Entered", IFERROR(Table2[[#This Row],[Status]], "No Data Entered"))</f>
        <v>Ongoing</v>
      </c>
    </row>
    <row r="3923" spans="1:12" x14ac:dyDescent="0.3">
      <c r="A3923" s="1" t="str">
        <f>Table2[[#This Row],[Product_ID]]</f>
        <v>PRO3434</v>
      </c>
      <c r="B3923" s="1" t="str">
        <f>Table2[[#This Row],[Customer_ID]]</f>
        <v>CUST81988</v>
      </c>
      <c r="C3923" s="14" t="str">
        <f>Table2[[#This Row],[Date]]</f>
        <v>28/01/2021</v>
      </c>
      <c r="D3923" s="1" t="str">
        <f>TRIM(PROPER(Table2[[#This Row],[Product_Name]]))</f>
        <v>Smartphone</v>
      </c>
      <c r="E3923" s="1" t="str">
        <f>TRIM(PROPER(Table2[[#This Row],[Country]]))</f>
        <v>India</v>
      </c>
      <c r="F3923" s="1" t="str">
        <f>TRIM(PROPER(Table2[[#This Row],[Category]]))</f>
        <v>Computers</v>
      </c>
      <c r="G3923" s="1" t="str">
        <f>TRIM(PROPER(Table2[[#This Row],[Brand]]))</f>
        <v>Microsoft</v>
      </c>
      <c r="H3923" s="1">
        <f>Table2[[#This Row],[Supplier_ID]]</f>
        <v>1020</v>
      </c>
      <c r="I3923" s="1">
        <f>Table2[[#This Row],[Market_Price]]</f>
        <v>1210.25</v>
      </c>
      <c r="J3923" s="1">
        <f>Table2[[#This Row],[Selling_Price]]</f>
        <v>1360.19</v>
      </c>
      <c r="K3923" s="1">
        <f>Table2[[#This Row],[Quantity]]</f>
        <v>134</v>
      </c>
      <c r="L3923" s="1" t="str">
        <f>IF(ISBLANK(Table2[[#This Row],[Status]]), "No Data Entered", IFERROR(Table2[[#This Row],[Status]], "No Data Entered"))</f>
        <v>Ongoing</v>
      </c>
    </row>
    <row r="3924" spans="1:12" x14ac:dyDescent="0.3">
      <c r="A3924" s="1" t="str">
        <f>Table2[[#This Row],[Product_ID]]</f>
        <v>PRO6110</v>
      </c>
      <c r="B3924" s="1" t="str">
        <f>Table2[[#This Row],[Customer_ID]]</f>
        <v>CUST82005</v>
      </c>
      <c r="C3924" s="14" t="str">
        <f>Table2[[#This Row],[Date]]</f>
        <v>17/03/2024</v>
      </c>
      <c r="D3924" s="1" t="str">
        <f>TRIM(PROPER(Table2[[#This Row],[Product_Name]]))</f>
        <v>Headphones</v>
      </c>
      <c r="E3924" s="1" t="str">
        <f>TRIM(PROPER(Table2[[#This Row],[Country]]))</f>
        <v>Canada</v>
      </c>
      <c r="F3924" s="1" t="str">
        <f>TRIM(PROPER(Table2[[#This Row],[Category]]))</f>
        <v>Computers</v>
      </c>
      <c r="G3924" s="1" t="str">
        <f>TRIM(PROPER(Table2[[#This Row],[Brand]]))</f>
        <v>Samsung</v>
      </c>
      <c r="H3924" s="1">
        <f>Table2[[#This Row],[Supplier_ID]]</f>
        <v>1098</v>
      </c>
      <c r="I3924" s="1">
        <f>Table2[[#This Row],[Market_Price]]</f>
        <v>1330.47</v>
      </c>
      <c r="J3924" s="1">
        <f>Table2[[#This Row],[Selling_Price]]</f>
        <v>2075.06</v>
      </c>
      <c r="K3924" s="1">
        <f>Table2[[#This Row],[Quantity]]</f>
        <v>475</v>
      </c>
      <c r="L3924" s="1" t="str">
        <f>IF(ISBLANK(Table2[[#This Row],[Status]]), "No Data Entered", IFERROR(Table2[[#This Row],[Status]], "No Data Entered"))</f>
        <v>Ongoing</v>
      </c>
    </row>
    <row r="3925" spans="1:12" x14ac:dyDescent="0.3">
      <c r="A3925" s="1" t="str">
        <f>Table2[[#This Row],[Product_ID]]</f>
        <v>PRO1685</v>
      </c>
      <c r="B3925" s="1" t="str">
        <f>Table2[[#This Row],[Customer_ID]]</f>
        <v>CUST82190</v>
      </c>
      <c r="C3925" s="14" t="str">
        <f>Table2[[#This Row],[Date]]</f>
        <v>29/04/2020</v>
      </c>
      <c r="D3925" s="1" t="str">
        <f>TRIM(PROPER(Table2[[#This Row],[Product_Name]]))</f>
        <v>Laptop</v>
      </c>
      <c r="E3925" s="1" t="str">
        <f>TRIM(PROPER(Table2[[#This Row],[Country]]))</f>
        <v>Usa</v>
      </c>
      <c r="F3925" s="1" t="str">
        <f>TRIM(PROPER(Table2[[#This Row],[Category]]))</f>
        <v>Wearables</v>
      </c>
      <c r="G3925" s="1" t="str">
        <f>TRIM(PROPER(Table2[[#This Row],[Brand]]))</f>
        <v>Sony</v>
      </c>
      <c r="H3925" s="1">
        <f>Table2[[#This Row],[Supplier_ID]]</f>
        <v>1048</v>
      </c>
      <c r="I3925" s="1">
        <f>Table2[[#This Row],[Market_Price]]</f>
        <v>622.59</v>
      </c>
      <c r="J3925" s="1">
        <f>Table2[[#This Row],[Selling_Price]]</f>
        <v>1014.73</v>
      </c>
      <c r="K3925" s="1">
        <f>Table2[[#This Row],[Quantity]]</f>
        <v>143</v>
      </c>
      <c r="L3925" s="1" t="str">
        <f>IF(ISBLANK(Table2[[#This Row],[Status]]), "No Data Entered", IFERROR(Table2[[#This Row],[Status]], "No Data Entered"))</f>
        <v>Ongoing</v>
      </c>
    </row>
    <row r="3926" spans="1:12" x14ac:dyDescent="0.3">
      <c r="A3926" s="1" t="str">
        <f>Table2[[#This Row],[Product_ID]]</f>
        <v>PRO7890</v>
      </c>
      <c r="B3926" s="1" t="str">
        <f>Table2[[#This Row],[Customer_ID]]</f>
        <v>CUST82268</v>
      </c>
      <c r="C3926" s="14" t="str">
        <f>Table2[[#This Row],[Date]]</f>
        <v>20/08/2021</v>
      </c>
      <c r="D3926" s="1" t="str">
        <f>TRIM(PROPER(Table2[[#This Row],[Product_Name]]))</f>
        <v>Headphones</v>
      </c>
      <c r="E3926" s="1" t="str">
        <f>TRIM(PROPER(Table2[[#This Row],[Country]]))</f>
        <v>India</v>
      </c>
      <c r="F3926" s="1" t="str">
        <f>TRIM(PROPER(Table2[[#This Row],[Category]]))</f>
        <v>Electronics</v>
      </c>
      <c r="G3926" s="1" t="str">
        <f>TRIM(PROPER(Table2[[#This Row],[Brand]]))</f>
        <v>Canon</v>
      </c>
      <c r="H3926" s="1">
        <f>Table2[[#This Row],[Supplier_ID]]</f>
        <v>1089</v>
      </c>
      <c r="I3926" s="1">
        <f>Table2[[#This Row],[Market_Price]]</f>
        <v>1496.18</v>
      </c>
      <c r="J3926" s="1">
        <f>Table2[[#This Row],[Selling_Price]]</f>
        <v>2813.73</v>
      </c>
      <c r="K3926" s="1">
        <f>Table2[[#This Row],[Quantity]]</f>
        <v>136</v>
      </c>
      <c r="L3926" s="1" t="str">
        <f>IF(ISBLANK(Table2[[#This Row],[Status]]), "No Data Entered", IFERROR(Table2[[#This Row],[Status]], "No Data Entered"))</f>
        <v>Ongoing</v>
      </c>
    </row>
    <row r="3927" spans="1:12" x14ac:dyDescent="0.3">
      <c r="A3927" s="1" t="str">
        <f>Table2[[#This Row],[Product_ID]]</f>
        <v>PRO5978</v>
      </c>
      <c r="B3927" s="1" t="str">
        <f>Table2[[#This Row],[Customer_ID]]</f>
        <v>CUST82333</v>
      </c>
      <c r="C3927" s="14" t="str">
        <f>Table2[[#This Row],[Date]]</f>
        <v>15/10/2022</v>
      </c>
      <c r="D3927" s="1" t="str">
        <f>TRIM(PROPER(Table2[[#This Row],[Product_Name]]))</f>
        <v>Mouse</v>
      </c>
      <c r="E3927" s="1" t="str">
        <f>TRIM(PROPER(Table2[[#This Row],[Country]]))</f>
        <v>Uk</v>
      </c>
      <c r="F3927" s="1" t="str">
        <f>TRIM(PROPER(Table2[[#This Row],[Category]]))</f>
        <v>Accessories</v>
      </c>
      <c r="G3927" s="1" t="str">
        <f>TRIM(PROPER(Table2[[#This Row],[Brand]]))</f>
        <v>Dell</v>
      </c>
      <c r="H3927" s="1">
        <f>Table2[[#This Row],[Supplier_ID]]</f>
        <v>1056</v>
      </c>
      <c r="I3927" s="1">
        <f>Table2[[#This Row],[Market_Price]]</f>
        <v>1915.87</v>
      </c>
      <c r="J3927" s="1">
        <f>Table2[[#This Row],[Selling_Price]]</f>
        <v>3166.98</v>
      </c>
      <c r="K3927" s="1">
        <f>Table2[[#This Row],[Quantity]]</f>
        <v>304</v>
      </c>
      <c r="L3927" s="1" t="str">
        <f>IF(ISBLANK(Table2[[#This Row],[Status]]), "No Data Entered", IFERROR(Table2[[#This Row],[Status]], "No Data Entered"))</f>
        <v>Ongoing</v>
      </c>
    </row>
    <row r="3928" spans="1:12" x14ac:dyDescent="0.3">
      <c r="A3928" s="1" t="str">
        <f>Table2[[#This Row],[Product_ID]]</f>
        <v>PRO4946</v>
      </c>
      <c r="B3928" s="1" t="str">
        <f>Table2[[#This Row],[Customer_ID]]</f>
        <v>CUST82506</v>
      </c>
      <c r="C3928" s="14" t="str">
        <f>Table2[[#This Row],[Date]]</f>
        <v>07/09/2021</v>
      </c>
      <c r="D3928" s="1" t="str">
        <f>TRIM(PROPER(Table2[[#This Row],[Product_Name]]))</f>
        <v>Smartwatch</v>
      </c>
      <c r="E3928" s="1" t="str">
        <f>TRIM(PROPER(Table2[[#This Row],[Country]]))</f>
        <v>China</v>
      </c>
      <c r="F3928" s="1" t="str">
        <f>TRIM(PROPER(Table2[[#This Row],[Category]]))</f>
        <v>Computers</v>
      </c>
      <c r="G3928" s="1" t="str">
        <f>TRIM(PROPER(Table2[[#This Row],[Brand]]))</f>
        <v>Asus</v>
      </c>
      <c r="H3928" s="1">
        <f>Table2[[#This Row],[Supplier_ID]]</f>
        <v>1077</v>
      </c>
      <c r="I3928" s="1">
        <f>Table2[[#This Row],[Market_Price]]</f>
        <v>611.11</v>
      </c>
      <c r="J3928" s="1">
        <f>Table2[[#This Row],[Selling_Price]]</f>
        <v>697.92</v>
      </c>
      <c r="K3928" s="1">
        <f>Table2[[#This Row],[Quantity]]</f>
        <v>58</v>
      </c>
      <c r="L3928" s="1" t="str">
        <f>IF(ISBLANK(Table2[[#This Row],[Status]]), "No Data Entered", IFERROR(Table2[[#This Row],[Status]], "No Data Entered"))</f>
        <v>Ongoing</v>
      </c>
    </row>
    <row r="3929" spans="1:12" x14ac:dyDescent="0.3">
      <c r="A3929" s="1" t="str">
        <f>Table2[[#This Row],[Product_ID]]</f>
        <v>PRO8172</v>
      </c>
      <c r="B3929" s="1" t="str">
        <f>Table2[[#This Row],[Customer_ID]]</f>
        <v>CUST82556</v>
      </c>
      <c r="C3929" s="14" t="str">
        <f>Table2[[#This Row],[Date]]</f>
        <v>28/01/2025</v>
      </c>
      <c r="D3929" s="1" t="str">
        <f>TRIM(PROPER(Table2[[#This Row],[Product_Name]]))</f>
        <v>Laptop</v>
      </c>
      <c r="E3929" s="1" t="str">
        <f>TRIM(PROPER(Table2[[#This Row],[Country]]))</f>
        <v>Japan</v>
      </c>
      <c r="F3929" s="1" t="str">
        <f>TRIM(PROPER(Table2[[#This Row],[Category]]))</f>
        <v>Electronics</v>
      </c>
      <c r="G3929" s="1" t="str">
        <f>TRIM(PROPER(Table2[[#This Row],[Brand]]))</f>
        <v>Logitech</v>
      </c>
      <c r="H3929" s="1">
        <f>Table2[[#This Row],[Supplier_ID]]</f>
        <v>1043</v>
      </c>
      <c r="I3929" s="1">
        <f>Table2[[#This Row],[Market_Price]]</f>
        <v>471.57</v>
      </c>
      <c r="J3929" s="1">
        <f>Table2[[#This Row],[Selling_Price]]</f>
        <v>923.5</v>
      </c>
      <c r="K3929" s="1">
        <f>Table2[[#This Row],[Quantity]]</f>
        <v>293</v>
      </c>
      <c r="L3929" s="1" t="str">
        <f>IF(ISBLANK(Table2[[#This Row],[Status]]), "No Data Entered", IFERROR(Table2[[#This Row],[Status]], "No Data Entered"))</f>
        <v>Ongoing</v>
      </c>
    </row>
    <row r="3930" spans="1:12" x14ac:dyDescent="0.3">
      <c r="A3930" s="1" t="str">
        <f>Table2[[#This Row],[Product_ID]]</f>
        <v>PRO4638</v>
      </c>
      <c r="B3930" s="1" t="str">
        <f>Table2[[#This Row],[Customer_ID]]</f>
        <v>CUST82585</v>
      </c>
      <c r="C3930" s="14" t="str">
        <f>Table2[[#This Row],[Date]]</f>
        <v>05/05/2021</v>
      </c>
      <c r="D3930" s="1" t="str">
        <f>TRIM(PROPER(Table2[[#This Row],[Product_Name]]))</f>
        <v>Keyboard</v>
      </c>
      <c r="E3930" s="1" t="str">
        <f>TRIM(PROPER(Table2[[#This Row],[Country]]))</f>
        <v>Uk</v>
      </c>
      <c r="F3930" s="1" t="str">
        <f>TRIM(PROPER(Table2[[#This Row],[Category]]))</f>
        <v>Electronics</v>
      </c>
      <c r="G3930" s="1" t="str">
        <f>TRIM(PROPER(Table2[[#This Row],[Brand]]))</f>
        <v>Apple</v>
      </c>
      <c r="H3930" s="1">
        <f>Table2[[#This Row],[Supplier_ID]]</f>
        <v>1070</v>
      </c>
      <c r="I3930" s="1">
        <f>Table2[[#This Row],[Market_Price]]</f>
        <v>1859.5</v>
      </c>
      <c r="J3930" s="1">
        <f>Table2[[#This Row],[Selling_Price]]</f>
        <v>3605.69</v>
      </c>
      <c r="K3930" s="1">
        <f>Table2[[#This Row],[Quantity]]</f>
        <v>169</v>
      </c>
      <c r="L3930" s="1" t="str">
        <f>IF(ISBLANK(Table2[[#This Row],[Status]]), "No Data Entered", IFERROR(Table2[[#This Row],[Status]], "No Data Entered"))</f>
        <v>Ongoing</v>
      </c>
    </row>
    <row r="3931" spans="1:12" x14ac:dyDescent="0.3">
      <c r="A3931" s="1" t="str">
        <f>Table2[[#This Row],[Product_ID]]</f>
        <v>PRO8037</v>
      </c>
      <c r="B3931" s="1" t="str">
        <f>Table2[[#This Row],[Customer_ID]]</f>
        <v>CUST82643</v>
      </c>
      <c r="C3931" s="14" t="str">
        <f>Table2[[#This Row],[Date]]</f>
        <v>29/11/2025</v>
      </c>
      <c r="D3931" s="1" t="str">
        <f>TRIM(PROPER(Table2[[#This Row],[Product_Name]]))</f>
        <v>Mouse</v>
      </c>
      <c r="E3931" s="1" t="str">
        <f>TRIM(PROPER(Table2[[#This Row],[Country]]))</f>
        <v>India</v>
      </c>
      <c r="F3931" s="1" t="str">
        <f>TRIM(PROPER(Table2[[#This Row],[Category]]))</f>
        <v>Office Supplies</v>
      </c>
      <c r="G3931" s="1" t="str">
        <f>TRIM(PROPER(Table2[[#This Row],[Brand]]))</f>
        <v>Sony</v>
      </c>
      <c r="H3931" s="1">
        <f>Table2[[#This Row],[Supplier_ID]]</f>
        <v>1017</v>
      </c>
      <c r="I3931" s="1">
        <f>Table2[[#This Row],[Market_Price]]</f>
        <v>473.4</v>
      </c>
      <c r="J3931" s="1">
        <f>Table2[[#This Row],[Selling_Price]]</f>
        <v>637.17999999999995</v>
      </c>
      <c r="K3931" s="1">
        <f>Table2[[#This Row],[Quantity]]</f>
        <v>153</v>
      </c>
      <c r="L3931" s="1" t="str">
        <f>IF(ISBLANK(Table2[[#This Row],[Status]]), "No Data Entered", IFERROR(Table2[[#This Row],[Status]], "No Data Entered"))</f>
        <v>Ongoing</v>
      </c>
    </row>
    <row r="3932" spans="1:12" x14ac:dyDescent="0.3">
      <c r="A3932" s="1" t="str">
        <f>Table2[[#This Row],[Product_ID]]</f>
        <v>PRO6340</v>
      </c>
      <c r="B3932" s="1" t="str">
        <f>Table2[[#This Row],[Customer_ID]]</f>
        <v>CUST82669</v>
      </c>
      <c r="C3932" s="14" t="str">
        <f>Table2[[#This Row],[Date]]</f>
        <v>03/01/2022</v>
      </c>
      <c r="D3932" s="1" t="str">
        <f>TRIM(PROPER(Table2[[#This Row],[Product_Name]]))</f>
        <v>Printer</v>
      </c>
      <c r="E3932" s="1" t="str">
        <f>TRIM(PROPER(Table2[[#This Row],[Country]]))</f>
        <v>Germany</v>
      </c>
      <c r="F3932" s="1" t="str">
        <f>TRIM(PROPER(Table2[[#This Row],[Category]]))</f>
        <v>Office Supplies</v>
      </c>
      <c r="G3932" s="1" t="str">
        <f>TRIM(PROPER(Table2[[#This Row],[Brand]]))</f>
        <v>Canon</v>
      </c>
      <c r="H3932" s="1">
        <f>Table2[[#This Row],[Supplier_ID]]</f>
        <v>1098</v>
      </c>
      <c r="I3932" s="1">
        <f>Table2[[#This Row],[Market_Price]]</f>
        <v>1260.8800000000001</v>
      </c>
      <c r="J3932" s="1">
        <f>Table2[[#This Row],[Selling_Price]]</f>
        <v>1478.34</v>
      </c>
      <c r="K3932" s="1">
        <f>Table2[[#This Row],[Quantity]]</f>
        <v>105</v>
      </c>
      <c r="L3932" s="1" t="str">
        <f>IF(ISBLANK(Table2[[#This Row],[Status]]), "No Data Entered", IFERROR(Table2[[#This Row],[Status]], "No Data Entered"))</f>
        <v>Ongoing</v>
      </c>
    </row>
    <row r="3933" spans="1:12" x14ac:dyDescent="0.3">
      <c r="A3933" s="1" t="str">
        <f>Table2[[#This Row],[Product_ID]]</f>
        <v>PRO7211</v>
      </c>
      <c r="B3933" s="1" t="str">
        <f>Table2[[#This Row],[Customer_ID]]</f>
        <v>CUST82670</v>
      </c>
      <c r="C3933" s="14" t="str">
        <f>Table2[[#This Row],[Date]]</f>
        <v>01/09/2022</v>
      </c>
      <c r="D3933" s="1" t="str">
        <f>TRIM(PROPER(Table2[[#This Row],[Product_Name]]))</f>
        <v>Printer</v>
      </c>
      <c r="E3933" s="1" t="str">
        <f>TRIM(PROPER(Table2[[#This Row],[Country]]))</f>
        <v>Canada</v>
      </c>
      <c r="F3933" s="1" t="str">
        <f>TRIM(PROPER(Table2[[#This Row],[Category]]))</f>
        <v>Accessories</v>
      </c>
      <c r="G3933" s="1" t="str">
        <f>TRIM(PROPER(Table2[[#This Row],[Brand]]))</f>
        <v>Hp</v>
      </c>
      <c r="H3933" s="1">
        <f>Table2[[#This Row],[Supplier_ID]]</f>
        <v>1057</v>
      </c>
      <c r="I3933" s="1">
        <f>Table2[[#This Row],[Market_Price]]</f>
        <v>656.88</v>
      </c>
      <c r="J3933" s="1">
        <f>Table2[[#This Row],[Selling_Price]]</f>
        <v>1084.32</v>
      </c>
      <c r="K3933" s="1">
        <f>Table2[[#This Row],[Quantity]]</f>
        <v>301</v>
      </c>
      <c r="L3933" s="1" t="str">
        <f>IF(ISBLANK(Table2[[#This Row],[Status]]), "No Data Entered", IFERROR(Table2[[#This Row],[Status]], "No Data Entered"))</f>
        <v>Ongoing</v>
      </c>
    </row>
    <row r="3934" spans="1:12" x14ac:dyDescent="0.3">
      <c r="A3934" s="1" t="str">
        <f>Table2[[#This Row],[Product_ID]]</f>
        <v>PRO9390</v>
      </c>
      <c r="B3934" s="1" t="str">
        <f>Table2[[#This Row],[Customer_ID]]</f>
        <v>CUST82745</v>
      </c>
      <c r="C3934" s="14" t="str">
        <f>Table2[[#This Row],[Date]]</f>
        <v>10/12/2020</v>
      </c>
      <c r="D3934" s="1" t="str">
        <f>TRIM(PROPER(Table2[[#This Row],[Product_Name]]))</f>
        <v>Smartphone</v>
      </c>
      <c r="E3934" s="1" t="str">
        <f>TRIM(PROPER(Table2[[#This Row],[Country]]))</f>
        <v>Germany</v>
      </c>
      <c r="F3934" s="1" t="str">
        <f>TRIM(PROPER(Table2[[#This Row],[Category]]))</f>
        <v>Electronics</v>
      </c>
      <c r="G3934" s="1" t="str">
        <f>TRIM(PROPER(Table2[[#This Row],[Brand]]))</f>
        <v>Microsoft</v>
      </c>
      <c r="H3934" s="1">
        <f>Table2[[#This Row],[Supplier_ID]]</f>
        <v>1013</v>
      </c>
      <c r="I3934" s="1">
        <f>Table2[[#This Row],[Market_Price]]</f>
        <v>1516.85</v>
      </c>
      <c r="J3934" s="1">
        <f>Table2[[#This Row],[Selling_Price]]</f>
        <v>2255.3000000000002</v>
      </c>
      <c r="K3934" s="1">
        <f>Table2[[#This Row],[Quantity]]</f>
        <v>244</v>
      </c>
      <c r="L3934" s="1" t="str">
        <f>IF(ISBLANK(Table2[[#This Row],[Status]]), "No Data Entered", IFERROR(Table2[[#This Row],[Status]], "No Data Entered"))</f>
        <v>Ongoing</v>
      </c>
    </row>
    <row r="3935" spans="1:12" x14ac:dyDescent="0.3">
      <c r="A3935" s="1" t="str">
        <f>Table2[[#This Row],[Product_ID]]</f>
        <v>PRO6121</v>
      </c>
      <c r="B3935" s="1" t="str">
        <f>Table2[[#This Row],[Customer_ID]]</f>
        <v>CUST82808</v>
      </c>
      <c r="C3935" s="14" t="str">
        <f>Table2[[#This Row],[Date]]</f>
        <v>25/10/2021</v>
      </c>
      <c r="D3935" s="1" t="str">
        <f>TRIM(PROPER(Table2[[#This Row],[Product_Name]]))</f>
        <v>Camera</v>
      </c>
      <c r="E3935" s="1" t="str">
        <f>TRIM(PROPER(Table2[[#This Row],[Country]]))</f>
        <v>Japan</v>
      </c>
      <c r="F3935" s="1" t="str">
        <f>TRIM(PROPER(Table2[[#This Row],[Category]]))</f>
        <v>Computers</v>
      </c>
      <c r="G3935" s="1" t="str">
        <f>TRIM(PROPER(Table2[[#This Row],[Brand]]))</f>
        <v>Canon</v>
      </c>
      <c r="H3935" s="1">
        <f>Table2[[#This Row],[Supplier_ID]]</f>
        <v>1060</v>
      </c>
      <c r="I3935" s="1">
        <f>Table2[[#This Row],[Market_Price]]</f>
        <v>283.02999999999997</v>
      </c>
      <c r="J3935" s="1">
        <f>Table2[[#This Row],[Selling_Price]]</f>
        <v>564.84</v>
      </c>
      <c r="K3935" s="1">
        <f>Table2[[#This Row],[Quantity]]</f>
        <v>4</v>
      </c>
      <c r="L3935" s="1" t="str">
        <f>IF(ISBLANK(Table2[[#This Row],[Status]]), "No Data Entered", IFERROR(Table2[[#This Row],[Status]], "No Data Entered"))</f>
        <v>Ongoing</v>
      </c>
    </row>
    <row r="3936" spans="1:12" x14ac:dyDescent="0.3">
      <c r="A3936" s="1" t="str">
        <f>Table2[[#This Row],[Product_ID]]</f>
        <v>PRO5214</v>
      </c>
      <c r="B3936" s="1" t="str">
        <f>Table2[[#This Row],[Customer_ID]]</f>
        <v>CUST82841</v>
      </c>
      <c r="C3936" s="14" t="str">
        <f>Table2[[#This Row],[Date]]</f>
        <v>10/09/2020</v>
      </c>
      <c r="D3936" s="1" t="str">
        <f>TRIM(PROPER(Table2[[#This Row],[Product_Name]]))</f>
        <v>Tablet</v>
      </c>
      <c r="E3936" s="1" t="str">
        <f>TRIM(PROPER(Table2[[#This Row],[Country]]))</f>
        <v>Usa</v>
      </c>
      <c r="F3936" s="1" t="str">
        <f>TRIM(PROPER(Table2[[#This Row],[Category]]))</f>
        <v>Electronics</v>
      </c>
      <c r="G3936" s="1" t="str">
        <f>TRIM(PROPER(Table2[[#This Row],[Brand]]))</f>
        <v>Samsung</v>
      </c>
      <c r="H3936" s="1">
        <f>Table2[[#This Row],[Supplier_ID]]</f>
        <v>1011</v>
      </c>
      <c r="I3936" s="1">
        <f>Table2[[#This Row],[Market_Price]]</f>
        <v>1567.53</v>
      </c>
      <c r="J3936" s="1">
        <f>Table2[[#This Row],[Selling_Price]]</f>
        <v>2871.67</v>
      </c>
      <c r="K3936" s="1">
        <f>Table2[[#This Row],[Quantity]]</f>
        <v>254</v>
      </c>
      <c r="L3936" s="1" t="str">
        <f>IF(ISBLANK(Table2[[#This Row],[Status]]), "No Data Entered", IFERROR(Table2[[#This Row],[Status]], "No Data Entered"))</f>
        <v>Ongoing</v>
      </c>
    </row>
    <row r="3937" spans="1:12" x14ac:dyDescent="0.3">
      <c r="A3937" s="1" t="str">
        <f>Table2[[#This Row],[Product_ID]]</f>
        <v>PRO7526</v>
      </c>
      <c r="B3937" s="1" t="str">
        <f>Table2[[#This Row],[Customer_ID]]</f>
        <v>CUST82851</v>
      </c>
      <c r="C3937" s="14" t="str">
        <f>Table2[[#This Row],[Date]]</f>
        <v>17/03/2021</v>
      </c>
      <c r="D3937" s="1" t="str">
        <f>TRIM(PROPER(Table2[[#This Row],[Product_Name]]))</f>
        <v>Keyboard</v>
      </c>
      <c r="E3937" s="1" t="str">
        <f>TRIM(PROPER(Table2[[#This Row],[Country]]))</f>
        <v>China</v>
      </c>
      <c r="F3937" s="1" t="str">
        <f>TRIM(PROPER(Table2[[#This Row],[Category]]))</f>
        <v>Office Supplies</v>
      </c>
      <c r="G3937" s="1" t="str">
        <f>TRIM(PROPER(Table2[[#This Row],[Brand]]))</f>
        <v>Logitech</v>
      </c>
      <c r="H3937" s="1">
        <f>Table2[[#This Row],[Supplier_ID]]</f>
        <v>1067</v>
      </c>
      <c r="I3937" s="1">
        <f>Table2[[#This Row],[Market_Price]]</f>
        <v>1760.09</v>
      </c>
      <c r="J3937" s="1">
        <f>Table2[[#This Row],[Selling_Price]]</f>
        <v>2937.21</v>
      </c>
      <c r="K3937" s="1">
        <f>Table2[[#This Row],[Quantity]]</f>
        <v>5</v>
      </c>
      <c r="L3937" s="1" t="str">
        <f>IF(ISBLANK(Table2[[#This Row],[Status]]), "No Data Entered", IFERROR(Table2[[#This Row],[Status]], "No Data Entered"))</f>
        <v>Ongoing</v>
      </c>
    </row>
    <row r="3938" spans="1:12" x14ac:dyDescent="0.3">
      <c r="A3938" s="1" t="str">
        <f>Table2[[#This Row],[Product_ID]]</f>
        <v>PRO2809</v>
      </c>
      <c r="B3938" s="1" t="str">
        <f>Table2[[#This Row],[Customer_ID]]</f>
        <v>CUST82927</v>
      </c>
      <c r="C3938" s="14" t="str">
        <f>Table2[[#This Row],[Date]]</f>
        <v>25/10/2025</v>
      </c>
      <c r="D3938" s="1" t="str">
        <f>TRIM(PROPER(Table2[[#This Row],[Product_Name]]))</f>
        <v>Smartwatch</v>
      </c>
      <c r="E3938" s="1" t="str">
        <f>TRIM(PROPER(Table2[[#This Row],[Country]]))</f>
        <v>China</v>
      </c>
      <c r="F3938" s="1" t="str">
        <f>TRIM(PROPER(Table2[[#This Row],[Category]]))</f>
        <v>Computers</v>
      </c>
      <c r="G3938" s="1" t="str">
        <f>TRIM(PROPER(Table2[[#This Row],[Brand]]))</f>
        <v>Samsung</v>
      </c>
      <c r="H3938" s="1">
        <f>Table2[[#This Row],[Supplier_ID]]</f>
        <v>1028</v>
      </c>
      <c r="I3938" s="1">
        <f>Table2[[#This Row],[Market_Price]]</f>
        <v>636.77</v>
      </c>
      <c r="J3938" s="1">
        <f>Table2[[#This Row],[Selling_Price]]</f>
        <v>993.39</v>
      </c>
      <c r="K3938" s="1">
        <f>Table2[[#This Row],[Quantity]]</f>
        <v>160</v>
      </c>
      <c r="L3938" s="1" t="str">
        <f>IF(ISBLANK(Table2[[#This Row],[Status]]), "No Data Entered", IFERROR(Table2[[#This Row],[Status]], "No Data Entered"))</f>
        <v>Ongoing</v>
      </c>
    </row>
    <row r="3939" spans="1:12" x14ac:dyDescent="0.3">
      <c r="A3939" s="1" t="str">
        <f>Table2[[#This Row],[Product_ID]]</f>
        <v>PRO7930</v>
      </c>
      <c r="B3939" s="1" t="str">
        <f>Table2[[#This Row],[Customer_ID]]</f>
        <v>CUST82952</v>
      </c>
      <c r="C3939" s="14" t="str">
        <f>Table2[[#This Row],[Date]]</f>
        <v>04/11/2025</v>
      </c>
      <c r="D3939" s="1" t="str">
        <f>TRIM(PROPER(Table2[[#This Row],[Product_Name]]))</f>
        <v>Camera</v>
      </c>
      <c r="E3939" s="1" t="str">
        <f>TRIM(PROPER(Table2[[#This Row],[Country]]))</f>
        <v>Australia</v>
      </c>
      <c r="F3939" s="1" t="str">
        <f>TRIM(PROPER(Table2[[#This Row],[Category]]))</f>
        <v>Electronics</v>
      </c>
      <c r="G3939" s="1" t="str">
        <f>TRIM(PROPER(Table2[[#This Row],[Brand]]))</f>
        <v>Logitech</v>
      </c>
      <c r="H3939" s="1">
        <f>Table2[[#This Row],[Supplier_ID]]</f>
        <v>1005</v>
      </c>
      <c r="I3939" s="1">
        <f>Table2[[#This Row],[Market_Price]]</f>
        <v>1019.36</v>
      </c>
      <c r="J3939" s="1">
        <f>Table2[[#This Row],[Selling_Price]]</f>
        <v>1957.86</v>
      </c>
      <c r="K3939" s="1">
        <f>Table2[[#This Row],[Quantity]]</f>
        <v>469</v>
      </c>
      <c r="L3939" s="1" t="str">
        <f>IF(ISBLANK(Table2[[#This Row],[Status]]), "No Data Entered", IFERROR(Table2[[#This Row],[Status]], "No Data Entered"))</f>
        <v>Ongoing</v>
      </c>
    </row>
    <row r="3940" spans="1:12" x14ac:dyDescent="0.3">
      <c r="A3940" s="1" t="str">
        <f>Table2[[#This Row],[Product_ID]]</f>
        <v>PRO1363</v>
      </c>
      <c r="B3940" s="1" t="str">
        <f>Table2[[#This Row],[Customer_ID]]</f>
        <v>CUST82974</v>
      </c>
      <c r="C3940" s="14" t="str">
        <f>Table2[[#This Row],[Date]]</f>
        <v>03/09/2021</v>
      </c>
      <c r="D3940" s="1" t="str">
        <f>TRIM(PROPER(Table2[[#This Row],[Product_Name]]))</f>
        <v>Camera</v>
      </c>
      <c r="E3940" s="1" t="str">
        <f>TRIM(PROPER(Table2[[#This Row],[Country]]))</f>
        <v>India</v>
      </c>
      <c r="F3940" s="1" t="str">
        <f>TRIM(PROPER(Table2[[#This Row],[Category]]))</f>
        <v>Computers</v>
      </c>
      <c r="G3940" s="1" t="str">
        <f>TRIM(PROPER(Table2[[#This Row],[Brand]]))</f>
        <v>Hp</v>
      </c>
      <c r="H3940" s="1">
        <f>Table2[[#This Row],[Supplier_ID]]</f>
        <v>1060</v>
      </c>
      <c r="I3940" s="1">
        <f>Table2[[#This Row],[Market_Price]]</f>
        <v>1862.45</v>
      </c>
      <c r="J3940" s="1">
        <f>Table2[[#This Row],[Selling_Price]]</f>
        <v>2866.83</v>
      </c>
      <c r="K3940" s="1">
        <f>Table2[[#This Row],[Quantity]]</f>
        <v>238</v>
      </c>
      <c r="L3940" s="1" t="str">
        <f>IF(ISBLANK(Table2[[#This Row],[Status]]), "No Data Entered", IFERROR(Table2[[#This Row],[Status]], "No Data Entered"))</f>
        <v>Ongoing</v>
      </c>
    </row>
    <row r="3941" spans="1:12" x14ac:dyDescent="0.3">
      <c r="A3941" s="1" t="str">
        <f>Table2[[#This Row],[Product_ID]]</f>
        <v>PRO5063</v>
      </c>
      <c r="B3941" s="1" t="str">
        <f>Table2[[#This Row],[Customer_ID]]</f>
        <v>CUST83013</v>
      </c>
      <c r="C3941" s="14" t="str">
        <f>Table2[[#This Row],[Date]]</f>
        <v>04/11/2024</v>
      </c>
      <c r="D3941" s="1" t="str">
        <f>TRIM(PROPER(Table2[[#This Row],[Product_Name]]))</f>
        <v>Laptop</v>
      </c>
      <c r="E3941" s="1" t="str">
        <f>TRIM(PROPER(Table2[[#This Row],[Country]]))</f>
        <v>France</v>
      </c>
      <c r="F3941" s="1" t="str">
        <f>TRIM(PROPER(Table2[[#This Row],[Category]]))</f>
        <v>Wearables</v>
      </c>
      <c r="G3941" s="1" t="str">
        <f>TRIM(PROPER(Table2[[#This Row],[Brand]]))</f>
        <v>Samsung</v>
      </c>
      <c r="H3941" s="1">
        <f>Table2[[#This Row],[Supplier_ID]]</f>
        <v>1076</v>
      </c>
      <c r="I3941" s="1">
        <f>Table2[[#This Row],[Market_Price]]</f>
        <v>881.87</v>
      </c>
      <c r="J3941" s="1">
        <f>Table2[[#This Row],[Selling_Price]]</f>
        <v>1496.3</v>
      </c>
      <c r="K3941" s="1">
        <f>Table2[[#This Row],[Quantity]]</f>
        <v>487</v>
      </c>
      <c r="L3941" s="1" t="str">
        <f>IF(ISBLANK(Table2[[#This Row],[Status]]), "No Data Entered", IFERROR(Table2[[#This Row],[Status]], "No Data Entered"))</f>
        <v>Ongoing</v>
      </c>
    </row>
    <row r="3942" spans="1:12" x14ac:dyDescent="0.3">
      <c r="A3942" s="1" t="str">
        <f>Table2[[#This Row],[Product_ID]]</f>
        <v>PRO7441</v>
      </c>
      <c r="B3942" s="1" t="str">
        <f>Table2[[#This Row],[Customer_ID]]</f>
        <v>CUST83116</v>
      </c>
      <c r="C3942" s="14" t="str">
        <f>Table2[[#This Row],[Date]]</f>
        <v>24/06/2023</v>
      </c>
      <c r="D3942" s="1" t="str">
        <f>TRIM(PROPER(Table2[[#This Row],[Product_Name]]))</f>
        <v>Laptop</v>
      </c>
      <c r="E3942" s="1" t="str">
        <f>TRIM(PROPER(Table2[[#This Row],[Country]]))</f>
        <v>France</v>
      </c>
      <c r="F3942" s="1" t="str">
        <f>TRIM(PROPER(Table2[[#This Row],[Category]]))</f>
        <v>Office Supplies</v>
      </c>
      <c r="G3942" s="1" t="str">
        <f>TRIM(PROPER(Table2[[#This Row],[Brand]]))</f>
        <v>Dell</v>
      </c>
      <c r="H3942" s="1">
        <f>Table2[[#This Row],[Supplier_ID]]</f>
        <v>1086</v>
      </c>
      <c r="I3942" s="1">
        <f>Table2[[#This Row],[Market_Price]]</f>
        <v>913.5</v>
      </c>
      <c r="J3942" s="1">
        <f>Table2[[#This Row],[Selling_Price]]</f>
        <v>1540.69</v>
      </c>
      <c r="K3942" s="1">
        <f>Table2[[#This Row],[Quantity]]</f>
        <v>161</v>
      </c>
      <c r="L3942" s="1" t="str">
        <f>IF(ISBLANK(Table2[[#This Row],[Status]]), "No Data Entered", IFERROR(Table2[[#This Row],[Status]], "No Data Entered"))</f>
        <v>Ongoing</v>
      </c>
    </row>
    <row r="3943" spans="1:12" x14ac:dyDescent="0.3">
      <c r="A3943" s="1" t="str">
        <f>Table2[[#This Row],[Product_ID]]</f>
        <v>PRO5126</v>
      </c>
      <c r="B3943" s="1" t="str">
        <f>Table2[[#This Row],[Customer_ID]]</f>
        <v>CUST83130</v>
      </c>
      <c r="C3943" s="14" t="str">
        <f>Table2[[#This Row],[Date]]</f>
        <v>17/11/2020</v>
      </c>
      <c r="D3943" s="1" t="str">
        <f>TRIM(PROPER(Table2[[#This Row],[Product_Name]]))</f>
        <v>Laptop</v>
      </c>
      <c r="E3943" s="1" t="str">
        <f>TRIM(PROPER(Table2[[#This Row],[Country]]))</f>
        <v>Japan</v>
      </c>
      <c r="F3943" s="1" t="str">
        <f>TRIM(PROPER(Table2[[#This Row],[Category]]))</f>
        <v>Office Supplies</v>
      </c>
      <c r="G3943" s="1" t="str">
        <f>TRIM(PROPER(Table2[[#This Row],[Brand]]))</f>
        <v>Asus</v>
      </c>
      <c r="H3943" s="1">
        <f>Table2[[#This Row],[Supplier_ID]]</f>
        <v>1091</v>
      </c>
      <c r="I3943" s="1">
        <f>Table2[[#This Row],[Market_Price]]</f>
        <v>688.01</v>
      </c>
      <c r="J3943" s="1">
        <f>Table2[[#This Row],[Selling_Price]]</f>
        <v>1183.1500000000001</v>
      </c>
      <c r="K3943" s="1">
        <f>Table2[[#This Row],[Quantity]]</f>
        <v>39</v>
      </c>
      <c r="L3943" s="1" t="str">
        <f>IF(ISBLANK(Table2[[#This Row],[Status]]), "No Data Entered", IFERROR(Table2[[#This Row],[Status]], "No Data Entered"))</f>
        <v>Ongoing</v>
      </c>
    </row>
    <row r="3944" spans="1:12" x14ac:dyDescent="0.3">
      <c r="A3944" s="1" t="str">
        <f>Table2[[#This Row],[Product_ID]]</f>
        <v>PRO6814</v>
      </c>
      <c r="B3944" s="1" t="str">
        <f>Table2[[#This Row],[Customer_ID]]</f>
        <v>CUST83158</v>
      </c>
      <c r="C3944" s="14" t="str">
        <f>Table2[[#This Row],[Date]]</f>
        <v>19/04/2024</v>
      </c>
      <c r="D3944" s="1" t="str">
        <f>TRIM(PROPER(Table2[[#This Row],[Product_Name]]))</f>
        <v>Smartwatch</v>
      </c>
      <c r="E3944" s="1" t="str">
        <f>TRIM(PROPER(Table2[[#This Row],[Country]]))</f>
        <v>Brazil</v>
      </c>
      <c r="F3944" s="1" t="str">
        <f>TRIM(PROPER(Table2[[#This Row],[Category]]))</f>
        <v>Accessories</v>
      </c>
      <c r="G3944" s="1" t="str">
        <f>TRIM(PROPER(Table2[[#This Row],[Brand]]))</f>
        <v>Dell</v>
      </c>
      <c r="H3944" s="1">
        <f>Table2[[#This Row],[Supplier_ID]]</f>
        <v>1057</v>
      </c>
      <c r="I3944" s="1">
        <f>Table2[[#This Row],[Market_Price]]</f>
        <v>1324.62</v>
      </c>
      <c r="J3944" s="1">
        <f>Table2[[#This Row],[Selling_Price]]</f>
        <v>2611.2199999999998</v>
      </c>
      <c r="K3944" s="1">
        <f>Table2[[#This Row],[Quantity]]</f>
        <v>295</v>
      </c>
      <c r="L3944" s="1" t="str">
        <f>IF(ISBLANK(Table2[[#This Row],[Status]]), "No Data Entered", IFERROR(Table2[[#This Row],[Status]], "No Data Entered"))</f>
        <v>Ongoing</v>
      </c>
    </row>
    <row r="3945" spans="1:12" x14ac:dyDescent="0.3">
      <c r="A3945" s="1" t="str">
        <f>Table2[[#This Row],[Product_ID]]</f>
        <v>PRO6190</v>
      </c>
      <c r="B3945" s="1" t="str">
        <f>Table2[[#This Row],[Customer_ID]]</f>
        <v>CUST83166</v>
      </c>
      <c r="C3945" s="14" t="str">
        <f>Table2[[#This Row],[Date]]</f>
        <v>25/09/2021</v>
      </c>
      <c r="D3945" s="1" t="str">
        <f>TRIM(PROPER(Table2[[#This Row],[Product_Name]]))</f>
        <v>Camera</v>
      </c>
      <c r="E3945" s="1" t="str">
        <f>TRIM(PROPER(Table2[[#This Row],[Country]]))</f>
        <v>Usa</v>
      </c>
      <c r="F3945" s="1" t="str">
        <f>TRIM(PROPER(Table2[[#This Row],[Category]]))</f>
        <v>Wearables</v>
      </c>
      <c r="G3945" s="1" t="str">
        <f>TRIM(PROPER(Table2[[#This Row],[Brand]]))</f>
        <v>Logitech</v>
      </c>
      <c r="H3945" s="1">
        <f>Table2[[#This Row],[Supplier_ID]]</f>
        <v>1057</v>
      </c>
      <c r="I3945" s="1">
        <f>Table2[[#This Row],[Market_Price]]</f>
        <v>1077.47</v>
      </c>
      <c r="J3945" s="1">
        <f>Table2[[#This Row],[Selling_Price]]</f>
        <v>2065.62</v>
      </c>
      <c r="K3945" s="1">
        <f>Table2[[#This Row],[Quantity]]</f>
        <v>102</v>
      </c>
      <c r="L3945" s="1" t="str">
        <f>IF(ISBLANK(Table2[[#This Row],[Status]]), "No Data Entered", IFERROR(Table2[[#This Row],[Status]], "No Data Entered"))</f>
        <v>Ongoing</v>
      </c>
    </row>
    <row r="3946" spans="1:12" x14ac:dyDescent="0.3">
      <c r="A3946" s="1" t="str">
        <f>Table2[[#This Row],[Product_ID]]</f>
        <v>PRO4370</v>
      </c>
      <c r="B3946" s="1" t="str">
        <f>Table2[[#This Row],[Customer_ID]]</f>
        <v>CUST83363</v>
      </c>
      <c r="C3946" s="14" t="str">
        <f>Table2[[#This Row],[Date]]</f>
        <v>25/06/2020</v>
      </c>
      <c r="D3946" s="1" t="str">
        <f>TRIM(PROPER(Table2[[#This Row],[Product_Name]]))</f>
        <v>Tablet</v>
      </c>
      <c r="E3946" s="1" t="str">
        <f>TRIM(PROPER(Table2[[#This Row],[Country]]))</f>
        <v>Canada</v>
      </c>
      <c r="F3946" s="1" t="str">
        <f>TRIM(PROPER(Table2[[#This Row],[Category]]))</f>
        <v>Electronics</v>
      </c>
      <c r="G3946" s="1" t="str">
        <f>TRIM(PROPER(Table2[[#This Row],[Brand]]))</f>
        <v>Sony</v>
      </c>
      <c r="H3946" s="1">
        <f>Table2[[#This Row],[Supplier_ID]]</f>
        <v>1062</v>
      </c>
      <c r="I3946" s="1">
        <f>Table2[[#This Row],[Market_Price]]</f>
        <v>1532.43</v>
      </c>
      <c r="J3946" s="1">
        <f>Table2[[#This Row],[Selling_Price]]</f>
        <v>3020.51</v>
      </c>
      <c r="K3946" s="1">
        <f>Table2[[#This Row],[Quantity]]</f>
        <v>257</v>
      </c>
      <c r="L3946" s="1" t="str">
        <f>IF(ISBLANK(Table2[[#This Row],[Status]]), "No Data Entered", IFERROR(Table2[[#This Row],[Status]], "No Data Entered"))</f>
        <v>Ongoing</v>
      </c>
    </row>
    <row r="3947" spans="1:12" x14ac:dyDescent="0.3">
      <c r="A3947" s="1" t="str">
        <f>Table2[[#This Row],[Product_ID]]</f>
        <v>PRO3234</v>
      </c>
      <c r="B3947" s="1" t="str">
        <f>Table2[[#This Row],[Customer_ID]]</f>
        <v>CUST83469</v>
      </c>
      <c r="C3947" s="14" t="str">
        <f>Table2[[#This Row],[Date]]</f>
        <v>17/12/2023</v>
      </c>
      <c r="D3947" s="1" t="str">
        <f>TRIM(PROPER(Table2[[#This Row],[Product_Name]]))</f>
        <v>Smartwatch</v>
      </c>
      <c r="E3947" s="1" t="str">
        <f>TRIM(PROPER(Table2[[#This Row],[Country]]))</f>
        <v>China</v>
      </c>
      <c r="F3947" s="1" t="str">
        <f>TRIM(PROPER(Table2[[#This Row],[Category]]))</f>
        <v>Computers</v>
      </c>
      <c r="G3947" s="1" t="str">
        <f>TRIM(PROPER(Table2[[#This Row],[Brand]]))</f>
        <v>Hp</v>
      </c>
      <c r="H3947" s="1">
        <f>Table2[[#This Row],[Supplier_ID]]</f>
        <v>1006</v>
      </c>
      <c r="I3947" s="1">
        <f>Table2[[#This Row],[Market_Price]]</f>
        <v>1542.28</v>
      </c>
      <c r="J3947" s="1">
        <f>Table2[[#This Row],[Selling_Price]]</f>
        <v>1995.61</v>
      </c>
      <c r="K3947" s="1">
        <f>Table2[[#This Row],[Quantity]]</f>
        <v>11</v>
      </c>
      <c r="L3947" s="1" t="str">
        <f>IF(ISBLANK(Table2[[#This Row],[Status]]), "No Data Entered", IFERROR(Table2[[#This Row],[Status]], "No Data Entered"))</f>
        <v>Ongoing</v>
      </c>
    </row>
    <row r="3948" spans="1:12" x14ac:dyDescent="0.3">
      <c r="A3948" s="1" t="str">
        <f>Table2[[#This Row],[Product_ID]]</f>
        <v>PRO9112</v>
      </c>
      <c r="B3948" s="1" t="str">
        <f>Table2[[#This Row],[Customer_ID]]</f>
        <v>CUST83524</v>
      </c>
      <c r="C3948" s="14" t="str">
        <f>Table2[[#This Row],[Date]]</f>
        <v>06/07/2020</v>
      </c>
      <c r="D3948" s="1" t="str">
        <f>TRIM(PROPER(Table2[[#This Row],[Product_Name]]))</f>
        <v>Mouse</v>
      </c>
      <c r="E3948" s="1" t="str">
        <f>TRIM(PROPER(Table2[[#This Row],[Country]]))</f>
        <v>Japan</v>
      </c>
      <c r="F3948" s="1" t="str">
        <f>TRIM(PROPER(Table2[[#This Row],[Category]]))</f>
        <v>Office Supplies</v>
      </c>
      <c r="G3948" s="1" t="str">
        <f>TRIM(PROPER(Table2[[#This Row],[Brand]]))</f>
        <v>Samsung</v>
      </c>
      <c r="H3948" s="1">
        <f>Table2[[#This Row],[Supplier_ID]]</f>
        <v>1012</v>
      </c>
      <c r="I3948" s="1">
        <f>Table2[[#This Row],[Market_Price]]</f>
        <v>166.78</v>
      </c>
      <c r="J3948" s="1">
        <f>Table2[[#This Row],[Selling_Price]]</f>
        <v>294.45999999999998</v>
      </c>
      <c r="K3948" s="1">
        <f>Table2[[#This Row],[Quantity]]</f>
        <v>57</v>
      </c>
      <c r="L3948" s="1" t="str">
        <f>IF(ISBLANK(Table2[[#This Row],[Status]]), "No Data Entered", IFERROR(Table2[[#This Row],[Status]], "No Data Entered"))</f>
        <v>Ongoing</v>
      </c>
    </row>
    <row r="3949" spans="1:12" x14ac:dyDescent="0.3">
      <c r="A3949" s="1" t="str">
        <f>Table2[[#This Row],[Product_ID]]</f>
        <v>PRO9322</v>
      </c>
      <c r="B3949" s="1" t="str">
        <f>Table2[[#This Row],[Customer_ID]]</f>
        <v>CUST83564</v>
      </c>
      <c r="C3949" s="14" t="str">
        <f>Table2[[#This Row],[Date]]</f>
        <v>17/12/2025</v>
      </c>
      <c r="D3949" s="1" t="str">
        <f>TRIM(PROPER(Table2[[#This Row],[Product_Name]]))</f>
        <v>Mouse</v>
      </c>
      <c r="E3949" s="1" t="str">
        <f>TRIM(PROPER(Table2[[#This Row],[Country]]))</f>
        <v>France</v>
      </c>
      <c r="F3949" s="1" t="str">
        <f>TRIM(PROPER(Table2[[#This Row],[Category]]))</f>
        <v>Computers</v>
      </c>
      <c r="G3949" s="1" t="str">
        <f>TRIM(PROPER(Table2[[#This Row],[Brand]]))</f>
        <v>Microsoft</v>
      </c>
      <c r="H3949" s="1">
        <f>Table2[[#This Row],[Supplier_ID]]</f>
        <v>1081</v>
      </c>
      <c r="I3949" s="1">
        <f>Table2[[#This Row],[Market_Price]]</f>
        <v>1065.98</v>
      </c>
      <c r="J3949" s="1">
        <f>Table2[[#This Row],[Selling_Price]]</f>
        <v>2125.92</v>
      </c>
      <c r="K3949" s="1">
        <f>Table2[[#This Row],[Quantity]]</f>
        <v>284</v>
      </c>
      <c r="L3949" s="1" t="str">
        <f>IF(ISBLANK(Table2[[#This Row],[Status]]), "No Data Entered", IFERROR(Table2[[#This Row],[Status]], "No Data Entered"))</f>
        <v>Ongoing</v>
      </c>
    </row>
    <row r="3950" spans="1:12" x14ac:dyDescent="0.3">
      <c r="A3950" s="1" t="str">
        <f>Table2[[#This Row],[Product_ID]]</f>
        <v>PRO8086</v>
      </c>
      <c r="B3950" s="1" t="str">
        <f>Table2[[#This Row],[Customer_ID]]</f>
        <v>CUST83853</v>
      </c>
      <c r="C3950" s="14" t="str">
        <f>Table2[[#This Row],[Date]]</f>
        <v>18/01/2021</v>
      </c>
      <c r="D3950" s="1" t="str">
        <f>TRIM(PROPER(Table2[[#This Row],[Product_Name]]))</f>
        <v>Monitor</v>
      </c>
      <c r="E3950" s="1" t="str">
        <f>TRIM(PROPER(Table2[[#This Row],[Country]]))</f>
        <v>Uk</v>
      </c>
      <c r="F3950" s="1" t="str">
        <f>TRIM(PROPER(Table2[[#This Row],[Category]]))</f>
        <v>Accessories</v>
      </c>
      <c r="G3950" s="1" t="str">
        <f>TRIM(PROPER(Table2[[#This Row],[Brand]]))</f>
        <v>Lenovo</v>
      </c>
      <c r="H3950" s="1">
        <f>Table2[[#This Row],[Supplier_ID]]</f>
        <v>1019</v>
      </c>
      <c r="I3950" s="1">
        <f>Table2[[#This Row],[Market_Price]]</f>
        <v>578.78</v>
      </c>
      <c r="J3950" s="1">
        <f>Table2[[#This Row],[Selling_Price]]</f>
        <v>792.62</v>
      </c>
      <c r="K3950" s="1">
        <f>Table2[[#This Row],[Quantity]]</f>
        <v>299</v>
      </c>
      <c r="L3950" s="1" t="str">
        <f>IF(ISBLANK(Table2[[#This Row],[Status]]), "No Data Entered", IFERROR(Table2[[#This Row],[Status]], "No Data Entered"))</f>
        <v>Ongoing</v>
      </c>
    </row>
    <row r="3951" spans="1:12" x14ac:dyDescent="0.3">
      <c r="A3951" s="1" t="str">
        <f>Table2[[#This Row],[Product_ID]]</f>
        <v>PRO8068</v>
      </c>
      <c r="B3951" s="1" t="str">
        <f>Table2[[#This Row],[Customer_ID]]</f>
        <v>CUST83885</v>
      </c>
      <c r="C3951" s="14" t="str">
        <f>Table2[[#This Row],[Date]]</f>
        <v>06/10/2025</v>
      </c>
      <c r="D3951" s="1" t="str">
        <f>TRIM(PROPER(Table2[[#This Row],[Product_Name]]))</f>
        <v>Smartphone</v>
      </c>
      <c r="E3951" s="1" t="str">
        <f>TRIM(PROPER(Table2[[#This Row],[Country]]))</f>
        <v>Australia</v>
      </c>
      <c r="F3951" s="1" t="str">
        <f>TRIM(PROPER(Table2[[#This Row],[Category]]))</f>
        <v>Electronics</v>
      </c>
      <c r="G3951" s="1" t="str">
        <f>TRIM(PROPER(Table2[[#This Row],[Brand]]))</f>
        <v>Asus</v>
      </c>
      <c r="H3951" s="1">
        <f>Table2[[#This Row],[Supplier_ID]]</f>
        <v>1049</v>
      </c>
      <c r="I3951" s="1">
        <f>Table2[[#This Row],[Market_Price]]</f>
        <v>632.09</v>
      </c>
      <c r="J3951" s="1">
        <f>Table2[[#This Row],[Selling_Price]]</f>
        <v>713.38</v>
      </c>
      <c r="K3951" s="1">
        <f>Table2[[#This Row],[Quantity]]</f>
        <v>203</v>
      </c>
      <c r="L3951" s="1" t="str">
        <f>IF(ISBLANK(Table2[[#This Row],[Status]]), "No Data Entered", IFERROR(Table2[[#This Row],[Status]], "No Data Entered"))</f>
        <v>Ongoing</v>
      </c>
    </row>
    <row r="3952" spans="1:12" x14ac:dyDescent="0.3">
      <c r="A3952" s="1" t="str">
        <f>Table2[[#This Row],[Product_ID]]</f>
        <v>PRO6504</v>
      </c>
      <c r="B3952" s="1" t="str">
        <f>Table2[[#This Row],[Customer_ID]]</f>
        <v>CUST83897</v>
      </c>
      <c r="C3952" s="14" t="str">
        <f>Table2[[#This Row],[Date]]</f>
        <v>14/03/2022</v>
      </c>
      <c r="D3952" s="1" t="str">
        <f>TRIM(PROPER(Table2[[#This Row],[Product_Name]]))</f>
        <v>Monitor</v>
      </c>
      <c r="E3952" s="1" t="str">
        <f>TRIM(PROPER(Table2[[#This Row],[Country]]))</f>
        <v>Usa</v>
      </c>
      <c r="F3952" s="1" t="str">
        <f>TRIM(PROPER(Table2[[#This Row],[Category]]))</f>
        <v>Computers</v>
      </c>
      <c r="G3952" s="1" t="str">
        <f>TRIM(PROPER(Table2[[#This Row],[Brand]]))</f>
        <v>Sony</v>
      </c>
      <c r="H3952" s="1">
        <f>Table2[[#This Row],[Supplier_ID]]</f>
        <v>1012</v>
      </c>
      <c r="I3952" s="1">
        <f>Table2[[#This Row],[Market_Price]]</f>
        <v>1297.6099999999999</v>
      </c>
      <c r="J3952" s="1">
        <f>Table2[[#This Row],[Selling_Price]]</f>
        <v>1933.67</v>
      </c>
      <c r="K3952" s="1">
        <f>Table2[[#This Row],[Quantity]]</f>
        <v>316</v>
      </c>
      <c r="L3952" s="1" t="str">
        <f>IF(ISBLANK(Table2[[#This Row],[Status]]), "No Data Entered", IFERROR(Table2[[#This Row],[Status]], "No Data Entered"))</f>
        <v>Ongoing</v>
      </c>
    </row>
    <row r="3953" spans="1:12" x14ac:dyDescent="0.3">
      <c r="A3953" s="1" t="str">
        <f>Table2[[#This Row],[Product_ID]]</f>
        <v>PRO5490</v>
      </c>
      <c r="B3953" s="1" t="str">
        <f>Table2[[#This Row],[Customer_ID]]</f>
        <v>CUST83951</v>
      </c>
      <c r="C3953" s="14" t="str">
        <f>Table2[[#This Row],[Date]]</f>
        <v>28/11/2023</v>
      </c>
      <c r="D3953" s="1" t="str">
        <f>TRIM(PROPER(Table2[[#This Row],[Product_Name]]))</f>
        <v>Camera</v>
      </c>
      <c r="E3953" s="1" t="str">
        <f>TRIM(PROPER(Table2[[#This Row],[Country]]))</f>
        <v>India</v>
      </c>
      <c r="F3953" s="1" t="str">
        <f>TRIM(PROPER(Table2[[#This Row],[Category]]))</f>
        <v>Accessories</v>
      </c>
      <c r="G3953" s="1" t="str">
        <f>TRIM(PROPER(Table2[[#This Row],[Brand]]))</f>
        <v>Asus</v>
      </c>
      <c r="H3953" s="1">
        <f>Table2[[#This Row],[Supplier_ID]]</f>
        <v>1093</v>
      </c>
      <c r="I3953" s="1">
        <f>Table2[[#This Row],[Market_Price]]</f>
        <v>676.05</v>
      </c>
      <c r="J3953" s="1">
        <f>Table2[[#This Row],[Selling_Price]]</f>
        <v>862.36</v>
      </c>
      <c r="K3953" s="1">
        <f>Table2[[#This Row],[Quantity]]</f>
        <v>170</v>
      </c>
      <c r="L3953" s="1" t="str">
        <f>IF(ISBLANK(Table2[[#This Row],[Status]]), "No Data Entered", IFERROR(Table2[[#This Row],[Status]], "No Data Entered"))</f>
        <v>Ongoing</v>
      </c>
    </row>
    <row r="3954" spans="1:12" x14ac:dyDescent="0.3">
      <c r="A3954" s="1" t="str">
        <f>Table2[[#This Row],[Product_ID]]</f>
        <v>PRO9142</v>
      </c>
      <c r="B3954" s="1" t="str">
        <f>Table2[[#This Row],[Customer_ID]]</f>
        <v>CUST83965</v>
      </c>
      <c r="C3954" s="14" t="str">
        <f>Table2[[#This Row],[Date]]</f>
        <v>26/10/2023</v>
      </c>
      <c r="D3954" s="1" t="str">
        <f>TRIM(PROPER(Table2[[#This Row],[Product_Name]]))</f>
        <v>Camera</v>
      </c>
      <c r="E3954" s="1" t="str">
        <f>TRIM(PROPER(Table2[[#This Row],[Country]]))</f>
        <v>India</v>
      </c>
      <c r="F3954" s="1" t="str">
        <f>TRIM(PROPER(Table2[[#This Row],[Category]]))</f>
        <v>Accessories</v>
      </c>
      <c r="G3954" s="1" t="str">
        <f>TRIM(PROPER(Table2[[#This Row],[Brand]]))</f>
        <v>Samsung</v>
      </c>
      <c r="H3954" s="1">
        <f>Table2[[#This Row],[Supplier_ID]]</f>
        <v>1052</v>
      </c>
      <c r="I3954" s="1">
        <f>Table2[[#This Row],[Market_Price]]</f>
        <v>1814.35</v>
      </c>
      <c r="J3954" s="1">
        <f>Table2[[#This Row],[Selling_Price]]</f>
        <v>3569.49</v>
      </c>
      <c r="K3954" s="1">
        <f>Table2[[#This Row],[Quantity]]</f>
        <v>135</v>
      </c>
      <c r="L3954" s="1" t="str">
        <f>IF(ISBLANK(Table2[[#This Row],[Status]]), "No Data Entered", IFERROR(Table2[[#This Row],[Status]], "No Data Entered"))</f>
        <v>Ongoing</v>
      </c>
    </row>
    <row r="3955" spans="1:12" x14ac:dyDescent="0.3">
      <c r="A3955" s="1" t="str">
        <f>Table2[[#This Row],[Product_ID]]</f>
        <v>PRO5723</v>
      </c>
      <c r="B3955" s="1" t="str">
        <f>Table2[[#This Row],[Customer_ID]]</f>
        <v>CUST84014</v>
      </c>
      <c r="C3955" s="14" t="str">
        <f>Table2[[#This Row],[Date]]</f>
        <v>05/10/2023</v>
      </c>
      <c r="D3955" s="1" t="str">
        <f>TRIM(PROPER(Table2[[#This Row],[Product_Name]]))</f>
        <v>Mouse</v>
      </c>
      <c r="E3955" s="1" t="str">
        <f>TRIM(PROPER(Table2[[#This Row],[Country]]))</f>
        <v>Canada</v>
      </c>
      <c r="F3955" s="1" t="str">
        <f>TRIM(PROPER(Table2[[#This Row],[Category]]))</f>
        <v>Wearables</v>
      </c>
      <c r="G3955" s="1" t="str">
        <f>TRIM(PROPER(Table2[[#This Row],[Brand]]))</f>
        <v>Canon</v>
      </c>
      <c r="H3955" s="1">
        <f>Table2[[#This Row],[Supplier_ID]]</f>
        <v>1085</v>
      </c>
      <c r="I3955" s="1">
        <f>Table2[[#This Row],[Market_Price]]</f>
        <v>1799.25</v>
      </c>
      <c r="J3955" s="1">
        <f>Table2[[#This Row],[Selling_Price]]</f>
        <v>2027.49</v>
      </c>
      <c r="K3955" s="1">
        <f>Table2[[#This Row],[Quantity]]</f>
        <v>380</v>
      </c>
      <c r="L3955" s="1" t="str">
        <f>IF(ISBLANK(Table2[[#This Row],[Status]]), "No Data Entered", IFERROR(Table2[[#This Row],[Status]], "No Data Entered"))</f>
        <v>Ongoing</v>
      </c>
    </row>
    <row r="3956" spans="1:12" x14ac:dyDescent="0.3">
      <c r="A3956" s="1" t="str">
        <f>Table2[[#This Row],[Product_ID]]</f>
        <v>PRO7637</v>
      </c>
      <c r="B3956" s="1" t="str">
        <f>Table2[[#This Row],[Customer_ID]]</f>
        <v>CUST84096</v>
      </c>
      <c r="C3956" s="14" t="str">
        <f>Table2[[#This Row],[Date]]</f>
        <v>04/05/2025</v>
      </c>
      <c r="D3956" s="1" t="str">
        <f>TRIM(PROPER(Table2[[#This Row],[Product_Name]]))</f>
        <v>Monitor</v>
      </c>
      <c r="E3956" s="1" t="str">
        <f>TRIM(PROPER(Table2[[#This Row],[Country]]))</f>
        <v>Usa</v>
      </c>
      <c r="F3956" s="1" t="str">
        <f>TRIM(PROPER(Table2[[#This Row],[Category]]))</f>
        <v>Computers</v>
      </c>
      <c r="G3956" s="1" t="str">
        <f>TRIM(PROPER(Table2[[#This Row],[Brand]]))</f>
        <v>Microsoft</v>
      </c>
      <c r="H3956" s="1">
        <f>Table2[[#This Row],[Supplier_ID]]</f>
        <v>1064</v>
      </c>
      <c r="I3956" s="1">
        <f>Table2[[#This Row],[Market_Price]]</f>
        <v>1292.8699999999999</v>
      </c>
      <c r="J3956" s="1">
        <f>Table2[[#This Row],[Selling_Price]]</f>
        <v>2232.9499999999998</v>
      </c>
      <c r="K3956" s="1">
        <f>Table2[[#This Row],[Quantity]]</f>
        <v>9</v>
      </c>
      <c r="L3956" s="1" t="str">
        <f>IF(ISBLANK(Table2[[#This Row],[Status]]), "No Data Entered", IFERROR(Table2[[#This Row],[Status]], "No Data Entered"))</f>
        <v>Ongoing</v>
      </c>
    </row>
    <row r="3957" spans="1:12" x14ac:dyDescent="0.3">
      <c r="A3957" s="1" t="str">
        <f>Table2[[#This Row],[Product_ID]]</f>
        <v>PRO2105</v>
      </c>
      <c r="B3957" s="1" t="str">
        <f>Table2[[#This Row],[Customer_ID]]</f>
        <v>CUST84159</v>
      </c>
      <c r="C3957" s="14" t="str">
        <f>Table2[[#This Row],[Date]]</f>
        <v>11/08/2022</v>
      </c>
      <c r="D3957" s="1" t="str">
        <f>TRIM(PROPER(Table2[[#This Row],[Product_Name]]))</f>
        <v>Smartwatch</v>
      </c>
      <c r="E3957" s="1" t="str">
        <f>TRIM(PROPER(Table2[[#This Row],[Country]]))</f>
        <v>Usa</v>
      </c>
      <c r="F3957" s="1" t="str">
        <f>TRIM(PROPER(Table2[[#This Row],[Category]]))</f>
        <v>Computers</v>
      </c>
      <c r="G3957" s="1" t="str">
        <f>TRIM(PROPER(Table2[[#This Row],[Brand]]))</f>
        <v>Apple</v>
      </c>
      <c r="H3957" s="1">
        <f>Table2[[#This Row],[Supplier_ID]]</f>
        <v>1075</v>
      </c>
      <c r="I3957" s="1">
        <f>Table2[[#This Row],[Market_Price]]</f>
        <v>1925.87</v>
      </c>
      <c r="J3957" s="1">
        <f>Table2[[#This Row],[Selling_Price]]</f>
        <v>2605.79</v>
      </c>
      <c r="K3957" s="1">
        <f>Table2[[#This Row],[Quantity]]</f>
        <v>200</v>
      </c>
      <c r="L3957" s="1" t="str">
        <f>IF(ISBLANK(Table2[[#This Row],[Status]]), "No Data Entered", IFERROR(Table2[[#This Row],[Status]], "No Data Entered"))</f>
        <v>Ongoing</v>
      </c>
    </row>
    <row r="3958" spans="1:12" x14ac:dyDescent="0.3">
      <c r="A3958" s="1" t="str">
        <f>Table2[[#This Row],[Product_ID]]</f>
        <v>PRO6370</v>
      </c>
      <c r="B3958" s="1" t="str">
        <f>Table2[[#This Row],[Customer_ID]]</f>
        <v>CUST84271</v>
      </c>
      <c r="C3958" s="14" t="str">
        <f>Table2[[#This Row],[Date]]</f>
        <v>14/01/2022</v>
      </c>
      <c r="D3958" s="1" t="str">
        <f>TRIM(PROPER(Table2[[#This Row],[Product_Name]]))</f>
        <v>Smartwatch</v>
      </c>
      <c r="E3958" s="1" t="str">
        <f>TRIM(PROPER(Table2[[#This Row],[Country]]))</f>
        <v>Japan</v>
      </c>
      <c r="F3958" s="1" t="str">
        <f>TRIM(PROPER(Table2[[#This Row],[Category]]))</f>
        <v>Electronics</v>
      </c>
      <c r="G3958" s="1" t="str">
        <f>TRIM(PROPER(Table2[[#This Row],[Brand]]))</f>
        <v>Microsoft</v>
      </c>
      <c r="H3958" s="1">
        <f>Table2[[#This Row],[Supplier_ID]]</f>
        <v>1077</v>
      </c>
      <c r="I3958" s="1">
        <f>Table2[[#This Row],[Market_Price]]</f>
        <v>253.29</v>
      </c>
      <c r="J3958" s="1">
        <f>Table2[[#This Row],[Selling_Price]]</f>
        <v>404.81</v>
      </c>
      <c r="K3958" s="1">
        <f>Table2[[#This Row],[Quantity]]</f>
        <v>352</v>
      </c>
      <c r="L3958" s="1" t="str">
        <f>IF(ISBLANK(Table2[[#This Row],[Status]]), "No Data Entered", IFERROR(Table2[[#This Row],[Status]], "No Data Entered"))</f>
        <v>Ongoing</v>
      </c>
    </row>
    <row r="3959" spans="1:12" x14ac:dyDescent="0.3">
      <c r="A3959" s="1" t="str">
        <f>Table2[[#This Row],[Product_ID]]</f>
        <v>PRO3930</v>
      </c>
      <c r="B3959" s="1" t="str">
        <f>Table2[[#This Row],[Customer_ID]]</f>
        <v>CUST84535</v>
      </c>
      <c r="C3959" s="14" t="str">
        <f>Table2[[#This Row],[Date]]</f>
        <v>04/06/2022</v>
      </c>
      <c r="D3959" s="1" t="str">
        <f>TRIM(PROPER(Table2[[#This Row],[Product_Name]]))</f>
        <v>Smartphone</v>
      </c>
      <c r="E3959" s="1" t="str">
        <f>TRIM(PROPER(Table2[[#This Row],[Country]]))</f>
        <v>Brazil</v>
      </c>
      <c r="F3959" s="1" t="str">
        <f>TRIM(PROPER(Table2[[#This Row],[Category]]))</f>
        <v>Wearables</v>
      </c>
      <c r="G3959" s="1" t="str">
        <f>TRIM(PROPER(Table2[[#This Row],[Brand]]))</f>
        <v>Apple</v>
      </c>
      <c r="H3959" s="1">
        <f>Table2[[#This Row],[Supplier_ID]]</f>
        <v>1090</v>
      </c>
      <c r="I3959" s="1">
        <f>Table2[[#This Row],[Market_Price]]</f>
        <v>1764.45</v>
      </c>
      <c r="J3959" s="1">
        <f>Table2[[#This Row],[Selling_Price]]</f>
        <v>2186.19</v>
      </c>
      <c r="K3959" s="1">
        <f>Table2[[#This Row],[Quantity]]</f>
        <v>148</v>
      </c>
      <c r="L3959" s="1" t="str">
        <f>IF(ISBLANK(Table2[[#This Row],[Status]]), "No Data Entered", IFERROR(Table2[[#This Row],[Status]], "No Data Entered"))</f>
        <v>Ongoing</v>
      </c>
    </row>
    <row r="3960" spans="1:12" x14ac:dyDescent="0.3">
      <c r="A3960" s="1" t="str">
        <f>Table2[[#This Row],[Product_ID]]</f>
        <v>PRO2459</v>
      </c>
      <c r="B3960" s="1" t="str">
        <f>Table2[[#This Row],[Customer_ID]]</f>
        <v>CUST84596</v>
      </c>
      <c r="C3960" s="14" t="str">
        <f>Table2[[#This Row],[Date]]</f>
        <v>24/02/2021</v>
      </c>
      <c r="D3960" s="1" t="str">
        <f>TRIM(PROPER(Table2[[#This Row],[Product_Name]]))</f>
        <v>Mouse</v>
      </c>
      <c r="E3960" s="1" t="str">
        <f>TRIM(PROPER(Table2[[#This Row],[Country]]))</f>
        <v>Uk</v>
      </c>
      <c r="F3960" s="1" t="str">
        <f>TRIM(PROPER(Table2[[#This Row],[Category]]))</f>
        <v>Wearables</v>
      </c>
      <c r="G3960" s="1" t="str">
        <f>TRIM(PROPER(Table2[[#This Row],[Brand]]))</f>
        <v>Samsung</v>
      </c>
      <c r="H3960" s="1">
        <f>Table2[[#This Row],[Supplier_ID]]</f>
        <v>1013</v>
      </c>
      <c r="I3960" s="1">
        <f>Table2[[#This Row],[Market_Price]]</f>
        <v>66.42</v>
      </c>
      <c r="J3960" s="1">
        <f>Table2[[#This Row],[Selling_Price]]</f>
        <v>99.77</v>
      </c>
      <c r="K3960" s="1">
        <f>Table2[[#This Row],[Quantity]]</f>
        <v>291</v>
      </c>
      <c r="L3960" s="1" t="str">
        <f>IF(ISBLANK(Table2[[#This Row],[Status]]), "No Data Entered", IFERROR(Table2[[#This Row],[Status]], "No Data Entered"))</f>
        <v>Ongoing</v>
      </c>
    </row>
    <row r="3961" spans="1:12" x14ac:dyDescent="0.3">
      <c r="A3961" s="1" t="str">
        <f>Table2[[#This Row],[Product_ID]]</f>
        <v>PRO7950</v>
      </c>
      <c r="B3961" s="1" t="str">
        <f>Table2[[#This Row],[Customer_ID]]</f>
        <v>CUST84699</v>
      </c>
      <c r="C3961" s="14" t="str">
        <f>Table2[[#This Row],[Date]]</f>
        <v>17/10/2020</v>
      </c>
      <c r="D3961" s="1" t="str">
        <f>TRIM(PROPER(Table2[[#This Row],[Product_Name]]))</f>
        <v>Tablet</v>
      </c>
      <c r="E3961" s="1" t="str">
        <f>TRIM(PROPER(Table2[[#This Row],[Country]]))</f>
        <v>Germany</v>
      </c>
      <c r="F3961" s="1" t="str">
        <f>TRIM(PROPER(Table2[[#This Row],[Category]]))</f>
        <v>Office Supplies</v>
      </c>
      <c r="G3961" s="1" t="str">
        <f>TRIM(PROPER(Table2[[#This Row],[Brand]]))</f>
        <v>Asus</v>
      </c>
      <c r="H3961" s="1">
        <f>Table2[[#This Row],[Supplier_ID]]</f>
        <v>1039</v>
      </c>
      <c r="I3961" s="1">
        <f>Table2[[#This Row],[Market_Price]]</f>
        <v>1932.38</v>
      </c>
      <c r="J3961" s="1">
        <f>Table2[[#This Row],[Selling_Price]]</f>
        <v>3304.84</v>
      </c>
      <c r="K3961" s="1">
        <f>Table2[[#This Row],[Quantity]]</f>
        <v>285</v>
      </c>
      <c r="L3961" s="1" t="str">
        <f>IF(ISBLANK(Table2[[#This Row],[Status]]), "No Data Entered", IFERROR(Table2[[#This Row],[Status]], "No Data Entered"))</f>
        <v>Ongoing</v>
      </c>
    </row>
    <row r="3962" spans="1:12" x14ac:dyDescent="0.3">
      <c r="A3962" s="1" t="str">
        <f>Table2[[#This Row],[Product_ID]]</f>
        <v>PRO2475</v>
      </c>
      <c r="B3962" s="1" t="str">
        <f>Table2[[#This Row],[Customer_ID]]</f>
        <v>CUST84748</v>
      </c>
      <c r="C3962" s="14" t="str">
        <f>Table2[[#This Row],[Date]]</f>
        <v>23/04/2023</v>
      </c>
      <c r="D3962" s="1" t="str">
        <f>TRIM(PROPER(Table2[[#This Row],[Product_Name]]))</f>
        <v>Mouse</v>
      </c>
      <c r="E3962" s="1" t="str">
        <f>TRIM(PROPER(Table2[[#This Row],[Country]]))</f>
        <v>Canada</v>
      </c>
      <c r="F3962" s="1" t="str">
        <f>TRIM(PROPER(Table2[[#This Row],[Category]]))</f>
        <v>Computers</v>
      </c>
      <c r="G3962" s="1" t="str">
        <f>TRIM(PROPER(Table2[[#This Row],[Brand]]))</f>
        <v>Logitech</v>
      </c>
      <c r="H3962" s="1">
        <f>Table2[[#This Row],[Supplier_ID]]</f>
        <v>1082</v>
      </c>
      <c r="I3962" s="1">
        <f>Table2[[#This Row],[Market_Price]]</f>
        <v>1076.44</v>
      </c>
      <c r="J3962" s="1">
        <f>Table2[[#This Row],[Selling_Price]]</f>
        <v>1372.31</v>
      </c>
      <c r="K3962" s="1">
        <f>Table2[[#This Row],[Quantity]]</f>
        <v>269</v>
      </c>
      <c r="L3962" s="1" t="str">
        <f>IF(ISBLANK(Table2[[#This Row],[Status]]), "No Data Entered", IFERROR(Table2[[#This Row],[Status]], "No Data Entered"))</f>
        <v>Ongoing</v>
      </c>
    </row>
    <row r="3963" spans="1:12" x14ac:dyDescent="0.3">
      <c r="A3963" s="1" t="str">
        <f>Table2[[#This Row],[Product_ID]]</f>
        <v>PRO7062</v>
      </c>
      <c r="B3963" s="1" t="str">
        <f>Table2[[#This Row],[Customer_ID]]</f>
        <v>CUST84938</v>
      </c>
      <c r="C3963" s="14" t="str">
        <f>Table2[[#This Row],[Date]]</f>
        <v>05/02/2024</v>
      </c>
      <c r="D3963" s="1" t="str">
        <f>TRIM(PROPER(Table2[[#This Row],[Product_Name]]))</f>
        <v>Laptop</v>
      </c>
      <c r="E3963" s="1" t="str">
        <f>TRIM(PROPER(Table2[[#This Row],[Country]]))</f>
        <v>China</v>
      </c>
      <c r="F3963" s="1" t="str">
        <f>TRIM(PROPER(Table2[[#This Row],[Category]]))</f>
        <v>Electronics</v>
      </c>
      <c r="G3963" s="1" t="str">
        <f>TRIM(PROPER(Table2[[#This Row],[Brand]]))</f>
        <v>Asus</v>
      </c>
      <c r="H3963" s="1">
        <f>Table2[[#This Row],[Supplier_ID]]</f>
        <v>1056</v>
      </c>
      <c r="I3963" s="1">
        <f>Table2[[#This Row],[Market_Price]]</f>
        <v>761.09</v>
      </c>
      <c r="J3963" s="1">
        <f>Table2[[#This Row],[Selling_Price]]</f>
        <v>1410.09</v>
      </c>
      <c r="K3963" s="1">
        <f>Table2[[#This Row],[Quantity]]</f>
        <v>112</v>
      </c>
      <c r="L3963" s="1" t="str">
        <f>IF(ISBLANK(Table2[[#This Row],[Status]]), "No Data Entered", IFERROR(Table2[[#This Row],[Status]], "No Data Entered"))</f>
        <v>Ongoing</v>
      </c>
    </row>
    <row r="3964" spans="1:12" x14ac:dyDescent="0.3">
      <c r="A3964" s="1" t="str">
        <f>Table2[[#This Row],[Product_ID]]</f>
        <v>PRO9389</v>
      </c>
      <c r="B3964" s="1" t="str">
        <f>Table2[[#This Row],[Customer_ID]]</f>
        <v>CUST85011</v>
      </c>
      <c r="C3964" s="14" t="str">
        <f>Table2[[#This Row],[Date]]</f>
        <v>28/05/2021</v>
      </c>
      <c r="D3964" s="1" t="str">
        <f>TRIM(PROPER(Table2[[#This Row],[Product_Name]]))</f>
        <v>Printer</v>
      </c>
      <c r="E3964" s="1" t="str">
        <f>TRIM(PROPER(Table2[[#This Row],[Country]]))</f>
        <v>France</v>
      </c>
      <c r="F3964" s="1" t="str">
        <f>TRIM(PROPER(Table2[[#This Row],[Category]]))</f>
        <v>Office Supplies</v>
      </c>
      <c r="G3964" s="1" t="str">
        <f>TRIM(PROPER(Table2[[#This Row],[Brand]]))</f>
        <v>Logitech</v>
      </c>
      <c r="H3964" s="1">
        <f>Table2[[#This Row],[Supplier_ID]]</f>
        <v>1010</v>
      </c>
      <c r="I3964" s="1">
        <f>Table2[[#This Row],[Market_Price]]</f>
        <v>904.79</v>
      </c>
      <c r="J3964" s="1">
        <f>Table2[[#This Row],[Selling_Price]]</f>
        <v>1331.39</v>
      </c>
      <c r="K3964" s="1">
        <f>Table2[[#This Row],[Quantity]]</f>
        <v>325</v>
      </c>
      <c r="L3964" s="1" t="str">
        <f>IF(ISBLANK(Table2[[#This Row],[Status]]), "No Data Entered", IFERROR(Table2[[#This Row],[Status]], "No Data Entered"))</f>
        <v>Ongoing</v>
      </c>
    </row>
    <row r="3965" spans="1:12" x14ac:dyDescent="0.3">
      <c r="A3965" s="1" t="str">
        <f>Table2[[#This Row],[Product_ID]]</f>
        <v>PRO8660</v>
      </c>
      <c r="B3965" s="1" t="str">
        <f>Table2[[#This Row],[Customer_ID]]</f>
        <v>CUST85124</v>
      </c>
      <c r="C3965" s="14" t="str">
        <f>Table2[[#This Row],[Date]]</f>
        <v>14/11/2023</v>
      </c>
      <c r="D3965" s="1" t="str">
        <f>TRIM(PROPER(Table2[[#This Row],[Product_Name]]))</f>
        <v>Tablet</v>
      </c>
      <c r="E3965" s="1" t="str">
        <f>TRIM(PROPER(Table2[[#This Row],[Country]]))</f>
        <v>Australia</v>
      </c>
      <c r="F3965" s="1" t="str">
        <f>TRIM(PROPER(Table2[[#This Row],[Category]]))</f>
        <v>Office Supplies</v>
      </c>
      <c r="G3965" s="1" t="str">
        <f>TRIM(PROPER(Table2[[#This Row],[Brand]]))</f>
        <v>Asus</v>
      </c>
      <c r="H3965" s="1">
        <f>Table2[[#This Row],[Supplier_ID]]</f>
        <v>1013</v>
      </c>
      <c r="I3965" s="1">
        <f>Table2[[#This Row],[Market_Price]]</f>
        <v>471.41</v>
      </c>
      <c r="J3965" s="1">
        <f>Table2[[#This Row],[Selling_Price]]</f>
        <v>529.78</v>
      </c>
      <c r="K3965" s="1">
        <f>Table2[[#This Row],[Quantity]]</f>
        <v>110</v>
      </c>
      <c r="L3965" s="1" t="str">
        <f>IF(ISBLANK(Table2[[#This Row],[Status]]), "No Data Entered", IFERROR(Table2[[#This Row],[Status]], "No Data Entered"))</f>
        <v>Ongoing</v>
      </c>
    </row>
    <row r="3966" spans="1:12" x14ac:dyDescent="0.3">
      <c r="A3966" s="1" t="str">
        <f>Table2[[#This Row],[Product_ID]]</f>
        <v>PRO7747</v>
      </c>
      <c r="B3966" s="1" t="str">
        <f>Table2[[#This Row],[Customer_ID]]</f>
        <v>CUST85241</v>
      </c>
      <c r="C3966" s="14" t="str">
        <f>Table2[[#This Row],[Date]]</f>
        <v>10/01/2023</v>
      </c>
      <c r="D3966" s="1" t="str">
        <f>TRIM(PROPER(Table2[[#This Row],[Product_Name]]))</f>
        <v>Mouse</v>
      </c>
      <c r="E3966" s="1" t="str">
        <f>TRIM(PROPER(Table2[[#This Row],[Country]]))</f>
        <v>Australia</v>
      </c>
      <c r="F3966" s="1" t="str">
        <f>TRIM(PROPER(Table2[[#This Row],[Category]]))</f>
        <v>Wearables</v>
      </c>
      <c r="G3966" s="1" t="str">
        <f>TRIM(PROPER(Table2[[#This Row],[Brand]]))</f>
        <v>Hp</v>
      </c>
      <c r="H3966" s="1">
        <f>Table2[[#This Row],[Supplier_ID]]</f>
        <v>1048</v>
      </c>
      <c r="I3966" s="1">
        <f>Table2[[#This Row],[Market_Price]]</f>
        <v>761.15</v>
      </c>
      <c r="J3966" s="1">
        <f>Table2[[#This Row],[Selling_Price]]</f>
        <v>1348.71</v>
      </c>
      <c r="K3966" s="1">
        <f>Table2[[#This Row],[Quantity]]</f>
        <v>16</v>
      </c>
      <c r="L3966" s="1" t="str">
        <f>IF(ISBLANK(Table2[[#This Row],[Status]]), "No Data Entered", IFERROR(Table2[[#This Row],[Status]], "No Data Entered"))</f>
        <v>Ongoing</v>
      </c>
    </row>
    <row r="3967" spans="1:12" x14ac:dyDescent="0.3">
      <c r="A3967" s="1" t="str">
        <f>Table2[[#This Row],[Product_ID]]</f>
        <v>PRO8875</v>
      </c>
      <c r="B3967" s="1" t="str">
        <f>Table2[[#This Row],[Customer_ID]]</f>
        <v>CUST85245</v>
      </c>
      <c r="C3967" s="14" t="str">
        <f>Table2[[#This Row],[Date]]</f>
        <v>09/12/2022</v>
      </c>
      <c r="D3967" s="1" t="str">
        <f>TRIM(PROPER(Table2[[#This Row],[Product_Name]]))</f>
        <v>Keyboard</v>
      </c>
      <c r="E3967" s="1" t="str">
        <f>TRIM(PROPER(Table2[[#This Row],[Country]]))</f>
        <v>Uk</v>
      </c>
      <c r="F3967" s="1" t="str">
        <f>TRIM(PROPER(Table2[[#This Row],[Category]]))</f>
        <v>Electronics</v>
      </c>
      <c r="G3967" s="1" t="str">
        <f>TRIM(PROPER(Table2[[#This Row],[Brand]]))</f>
        <v>Microsoft</v>
      </c>
      <c r="H3967" s="1">
        <f>Table2[[#This Row],[Supplier_ID]]</f>
        <v>1012</v>
      </c>
      <c r="I3967" s="1">
        <f>Table2[[#This Row],[Market_Price]]</f>
        <v>1835.55</v>
      </c>
      <c r="J3967" s="1">
        <f>Table2[[#This Row],[Selling_Price]]</f>
        <v>2563.6</v>
      </c>
      <c r="K3967" s="1">
        <f>Table2[[#This Row],[Quantity]]</f>
        <v>237</v>
      </c>
      <c r="L3967" s="1" t="str">
        <f>IF(ISBLANK(Table2[[#This Row],[Status]]), "No Data Entered", IFERROR(Table2[[#This Row],[Status]], "No Data Entered"))</f>
        <v>Ongoing</v>
      </c>
    </row>
    <row r="3968" spans="1:12" x14ac:dyDescent="0.3">
      <c r="A3968" s="1" t="str">
        <f>Table2[[#This Row],[Product_ID]]</f>
        <v>PRO8664</v>
      </c>
      <c r="B3968" s="1" t="str">
        <f>Table2[[#This Row],[Customer_ID]]</f>
        <v>CUST85259</v>
      </c>
      <c r="C3968" s="14" t="str">
        <f>Table2[[#This Row],[Date]]</f>
        <v>27/05/2022</v>
      </c>
      <c r="D3968" s="1" t="str">
        <f>TRIM(PROPER(Table2[[#This Row],[Product_Name]]))</f>
        <v>Mouse</v>
      </c>
      <c r="E3968" s="1" t="str">
        <f>TRIM(PROPER(Table2[[#This Row],[Country]]))</f>
        <v>India</v>
      </c>
      <c r="F3968" s="1" t="str">
        <f>TRIM(PROPER(Table2[[#This Row],[Category]]))</f>
        <v>Electronics</v>
      </c>
      <c r="G3968" s="1" t="str">
        <f>TRIM(PROPER(Table2[[#This Row],[Brand]]))</f>
        <v>Microsoft</v>
      </c>
      <c r="H3968" s="1">
        <f>Table2[[#This Row],[Supplier_ID]]</f>
        <v>1036</v>
      </c>
      <c r="I3968" s="1">
        <f>Table2[[#This Row],[Market_Price]]</f>
        <v>441.19</v>
      </c>
      <c r="J3968" s="1">
        <f>Table2[[#This Row],[Selling_Price]]</f>
        <v>645.29999999999995</v>
      </c>
      <c r="K3968" s="1">
        <f>Table2[[#This Row],[Quantity]]</f>
        <v>456</v>
      </c>
      <c r="L3968" s="1" t="str">
        <f>IF(ISBLANK(Table2[[#This Row],[Status]]), "No Data Entered", IFERROR(Table2[[#This Row],[Status]], "No Data Entered"))</f>
        <v>Ongoing</v>
      </c>
    </row>
    <row r="3969" spans="1:12" x14ac:dyDescent="0.3">
      <c r="A3969" s="1" t="str">
        <f>Table2[[#This Row],[Product_ID]]</f>
        <v>PRO9100</v>
      </c>
      <c r="B3969" s="1" t="str">
        <f>Table2[[#This Row],[Customer_ID]]</f>
        <v>CUST85302</v>
      </c>
      <c r="C3969" s="14" t="str">
        <f>Table2[[#This Row],[Date]]</f>
        <v>11/09/2022</v>
      </c>
      <c r="D3969" s="1" t="str">
        <f>TRIM(PROPER(Table2[[#This Row],[Product_Name]]))</f>
        <v>Camera</v>
      </c>
      <c r="E3969" s="1" t="str">
        <f>TRIM(PROPER(Table2[[#This Row],[Country]]))</f>
        <v>Usa</v>
      </c>
      <c r="F3969" s="1" t="str">
        <f>TRIM(PROPER(Table2[[#This Row],[Category]]))</f>
        <v>Office Supplies</v>
      </c>
      <c r="G3969" s="1" t="str">
        <f>TRIM(PROPER(Table2[[#This Row],[Brand]]))</f>
        <v>Lenovo</v>
      </c>
      <c r="H3969" s="1">
        <f>Table2[[#This Row],[Supplier_ID]]</f>
        <v>1018</v>
      </c>
      <c r="I3969" s="1">
        <f>Table2[[#This Row],[Market_Price]]</f>
        <v>141.03</v>
      </c>
      <c r="J3969" s="1">
        <f>Table2[[#This Row],[Selling_Price]]</f>
        <v>250.2</v>
      </c>
      <c r="K3969" s="1">
        <f>Table2[[#This Row],[Quantity]]</f>
        <v>99</v>
      </c>
      <c r="L3969" s="1" t="str">
        <f>IF(ISBLANK(Table2[[#This Row],[Status]]), "No Data Entered", IFERROR(Table2[[#This Row],[Status]], "No Data Entered"))</f>
        <v>Ongoing</v>
      </c>
    </row>
    <row r="3970" spans="1:12" x14ac:dyDescent="0.3">
      <c r="A3970" s="1" t="str">
        <f>Table2[[#This Row],[Product_ID]]</f>
        <v>PRO9818</v>
      </c>
      <c r="B3970" s="1" t="str">
        <f>Table2[[#This Row],[Customer_ID]]</f>
        <v>CUST85322</v>
      </c>
      <c r="C3970" s="14" t="str">
        <f>Table2[[#This Row],[Date]]</f>
        <v>08/06/2022</v>
      </c>
      <c r="D3970" s="1" t="str">
        <f>TRIM(PROPER(Table2[[#This Row],[Product_Name]]))</f>
        <v>Laptop</v>
      </c>
      <c r="E3970" s="1" t="str">
        <f>TRIM(PROPER(Table2[[#This Row],[Country]]))</f>
        <v>Germany</v>
      </c>
      <c r="F3970" s="1" t="str">
        <f>TRIM(PROPER(Table2[[#This Row],[Category]]))</f>
        <v>Computers</v>
      </c>
      <c r="G3970" s="1" t="str">
        <f>TRIM(PROPER(Table2[[#This Row],[Brand]]))</f>
        <v>Lenovo</v>
      </c>
      <c r="H3970" s="1">
        <f>Table2[[#This Row],[Supplier_ID]]</f>
        <v>1077</v>
      </c>
      <c r="I3970" s="1">
        <f>Table2[[#This Row],[Market_Price]]</f>
        <v>176.91</v>
      </c>
      <c r="J3970" s="1">
        <f>Table2[[#This Row],[Selling_Price]]</f>
        <v>217.77</v>
      </c>
      <c r="K3970" s="1">
        <f>Table2[[#This Row],[Quantity]]</f>
        <v>389</v>
      </c>
      <c r="L3970" s="1" t="str">
        <f>IF(ISBLANK(Table2[[#This Row],[Status]]), "No Data Entered", IFERROR(Table2[[#This Row],[Status]], "No Data Entered"))</f>
        <v>Ongoing</v>
      </c>
    </row>
    <row r="3971" spans="1:12" x14ac:dyDescent="0.3">
      <c r="A3971" s="1" t="str">
        <f>Table2[[#This Row],[Product_ID]]</f>
        <v>PRO9695</v>
      </c>
      <c r="B3971" s="1" t="str">
        <f>Table2[[#This Row],[Customer_ID]]</f>
        <v>CUST85467</v>
      </c>
      <c r="C3971" s="14" t="str">
        <f>Table2[[#This Row],[Date]]</f>
        <v>27/05/2025</v>
      </c>
      <c r="D3971" s="1" t="str">
        <f>TRIM(PROPER(Table2[[#This Row],[Product_Name]]))</f>
        <v>Smartwatch</v>
      </c>
      <c r="E3971" s="1" t="str">
        <f>TRIM(PROPER(Table2[[#This Row],[Country]]))</f>
        <v>Canada</v>
      </c>
      <c r="F3971" s="1" t="str">
        <f>TRIM(PROPER(Table2[[#This Row],[Category]]))</f>
        <v>Office Supplies</v>
      </c>
      <c r="G3971" s="1" t="str">
        <f>TRIM(PROPER(Table2[[#This Row],[Brand]]))</f>
        <v>Microsoft</v>
      </c>
      <c r="H3971" s="1">
        <f>Table2[[#This Row],[Supplier_ID]]</f>
        <v>1048</v>
      </c>
      <c r="I3971" s="1">
        <f>Table2[[#This Row],[Market_Price]]</f>
        <v>1253.6199999999999</v>
      </c>
      <c r="J3971" s="1">
        <f>Table2[[#This Row],[Selling_Price]]</f>
        <v>2476.0500000000002</v>
      </c>
      <c r="K3971" s="1">
        <f>Table2[[#This Row],[Quantity]]</f>
        <v>53</v>
      </c>
      <c r="L3971" s="1" t="str">
        <f>IF(ISBLANK(Table2[[#This Row],[Status]]), "No Data Entered", IFERROR(Table2[[#This Row],[Status]], "No Data Entered"))</f>
        <v>Ongoing</v>
      </c>
    </row>
    <row r="3972" spans="1:12" x14ac:dyDescent="0.3">
      <c r="A3972" s="1" t="str">
        <f>Table2[[#This Row],[Product_ID]]</f>
        <v>PRO6311</v>
      </c>
      <c r="B3972" s="1" t="str">
        <f>Table2[[#This Row],[Customer_ID]]</f>
        <v>CUST85477</v>
      </c>
      <c r="C3972" s="14" t="str">
        <f>Table2[[#This Row],[Date]]</f>
        <v>26/08/2020</v>
      </c>
      <c r="D3972" s="1" t="str">
        <f>TRIM(PROPER(Table2[[#This Row],[Product_Name]]))</f>
        <v>Keyboard</v>
      </c>
      <c r="E3972" s="1" t="str">
        <f>TRIM(PROPER(Table2[[#This Row],[Country]]))</f>
        <v>Brazil</v>
      </c>
      <c r="F3972" s="1" t="str">
        <f>TRIM(PROPER(Table2[[#This Row],[Category]]))</f>
        <v>Computers</v>
      </c>
      <c r="G3972" s="1" t="str">
        <f>TRIM(PROPER(Table2[[#This Row],[Brand]]))</f>
        <v>Microsoft</v>
      </c>
      <c r="H3972" s="1">
        <f>Table2[[#This Row],[Supplier_ID]]</f>
        <v>1026</v>
      </c>
      <c r="I3972" s="1">
        <f>Table2[[#This Row],[Market_Price]]</f>
        <v>1742.02</v>
      </c>
      <c r="J3972" s="1">
        <f>Table2[[#This Row],[Selling_Price]]</f>
        <v>3163.98</v>
      </c>
      <c r="K3972" s="1">
        <f>Table2[[#This Row],[Quantity]]</f>
        <v>441</v>
      </c>
      <c r="L3972" s="1" t="str">
        <f>IF(ISBLANK(Table2[[#This Row],[Status]]), "No Data Entered", IFERROR(Table2[[#This Row],[Status]], "No Data Entered"))</f>
        <v>Ongoing</v>
      </c>
    </row>
    <row r="3973" spans="1:12" x14ac:dyDescent="0.3">
      <c r="A3973" s="1" t="str">
        <f>Table2[[#This Row],[Product_ID]]</f>
        <v>PRO8836</v>
      </c>
      <c r="B3973" s="1" t="str">
        <f>Table2[[#This Row],[Customer_ID]]</f>
        <v>CUST85489</v>
      </c>
      <c r="C3973" s="14" t="str">
        <f>Table2[[#This Row],[Date]]</f>
        <v>14/06/2025</v>
      </c>
      <c r="D3973" s="1" t="str">
        <f>TRIM(PROPER(Table2[[#This Row],[Product_Name]]))</f>
        <v>Mouse</v>
      </c>
      <c r="E3973" s="1" t="str">
        <f>TRIM(PROPER(Table2[[#This Row],[Country]]))</f>
        <v>India</v>
      </c>
      <c r="F3973" s="1" t="str">
        <f>TRIM(PROPER(Table2[[#This Row],[Category]]))</f>
        <v>Accessories</v>
      </c>
      <c r="G3973" s="1" t="str">
        <f>TRIM(PROPER(Table2[[#This Row],[Brand]]))</f>
        <v>Lenovo</v>
      </c>
      <c r="H3973" s="1">
        <f>Table2[[#This Row],[Supplier_ID]]</f>
        <v>1013</v>
      </c>
      <c r="I3973" s="1">
        <f>Table2[[#This Row],[Market_Price]]</f>
        <v>1040.32</v>
      </c>
      <c r="J3973" s="1">
        <f>Table2[[#This Row],[Selling_Price]]</f>
        <v>1752.87</v>
      </c>
      <c r="K3973" s="1">
        <f>Table2[[#This Row],[Quantity]]</f>
        <v>304</v>
      </c>
      <c r="L3973" s="1" t="str">
        <f>IF(ISBLANK(Table2[[#This Row],[Status]]), "No Data Entered", IFERROR(Table2[[#This Row],[Status]], "No Data Entered"))</f>
        <v>Ongoing</v>
      </c>
    </row>
    <row r="3974" spans="1:12" x14ac:dyDescent="0.3">
      <c r="A3974" s="1" t="str">
        <f>Table2[[#This Row],[Product_ID]]</f>
        <v>PRO6195</v>
      </c>
      <c r="B3974" s="1" t="str">
        <f>Table2[[#This Row],[Customer_ID]]</f>
        <v>CUST85504</v>
      </c>
      <c r="C3974" s="14" t="str">
        <f>Table2[[#This Row],[Date]]</f>
        <v>01/09/2025</v>
      </c>
      <c r="D3974" s="1" t="str">
        <f>TRIM(PROPER(Table2[[#This Row],[Product_Name]]))</f>
        <v>Monitor</v>
      </c>
      <c r="E3974" s="1" t="str">
        <f>TRIM(PROPER(Table2[[#This Row],[Country]]))</f>
        <v>Uk</v>
      </c>
      <c r="F3974" s="1" t="str">
        <f>TRIM(PROPER(Table2[[#This Row],[Category]]))</f>
        <v>Computers</v>
      </c>
      <c r="G3974" s="1" t="str">
        <f>TRIM(PROPER(Table2[[#This Row],[Brand]]))</f>
        <v>Sony</v>
      </c>
      <c r="H3974" s="1">
        <f>Table2[[#This Row],[Supplier_ID]]</f>
        <v>1046</v>
      </c>
      <c r="I3974" s="1">
        <f>Table2[[#This Row],[Market_Price]]</f>
        <v>1009.14</v>
      </c>
      <c r="J3974" s="1">
        <f>Table2[[#This Row],[Selling_Price]]</f>
        <v>1231.3499999999999</v>
      </c>
      <c r="K3974" s="1">
        <f>Table2[[#This Row],[Quantity]]</f>
        <v>324</v>
      </c>
      <c r="L3974" s="1" t="str">
        <f>IF(ISBLANK(Table2[[#This Row],[Status]]), "No Data Entered", IFERROR(Table2[[#This Row],[Status]], "No Data Entered"))</f>
        <v>Ongoing</v>
      </c>
    </row>
    <row r="3975" spans="1:12" x14ac:dyDescent="0.3">
      <c r="A3975" s="1" t="str">
        <f>Table2[[#This Row],[Product_ID]]</f>
        <v>PRO2397</v>
      </c>
      <c r="B3975" s="1" t="str">
        <f>Table2[[#This Row],[Customer_ID]]</f>
        <v>CUST85586</v>
      </c>
      <c r="C3975" s="14" t="str">
        <f>Table2[[#This Row],[Date]]</f>
        <v>14/12/2024</v>
      </c>
      <c r="D3975" s="1" t="str">
        <f>TRIM(PROPER(Table2[[#This Row],[Product_Name]]))</f>
        <v>Monitor</v>
      </c>
      <c r="E3975" s="1" t="str">
        <f>TRIM(PROPER(Table2[[#This Row],[Country]]))</f>
        <v>India</v>
      </c>
      <c r="F3975" s="1" t="str">
        <f>TRIM(PROPER(Table2[[#This Row],[Category]]))</f>
        <v>Wearables</v>
      </c>
      <c r="G3975" s="1" t="str">
        <f>TRIM(PROPER(Table2[[#This Row],[Brand]]))</f>
        <v>Hp</v>
      </c>
      <c r="H3975" s="1">
        <f>Table2[[#This Row],[Supplier_ID]]</f>
        <v>1020</v>
      </c>
      <c r="I3975" s="1">
        <f>Table2[[#This Row],[Market_Price]]</f>
        <v>708.12</v>
      </c>
      <c r="J3975" s="1">
        <f>Table2[[#This Row],[Selling_Price]]</f>
        <v>832.41</v>
      </c>
      <c r="K3975" s="1">
        <f>Table2[[#This Row],[Quantity]]</f>
        <v>457</v>
      </c>
      <c r="L3975" s="1" t="str">
        <f>IF(ISBLANK(Table2[[#This Row],[Status]]), "No Data Entered", IFERROR(Table2[[#This Row],[Status]], "No Data Entered"))</f>
        <v>Ongoing</v>
      </c>
    </row>
    <row r="3976" spans="1:12" x14ac:dyDescent="0.3">
      <c r="A3976" s="1" t="str">
        <f>Table2[[#This Row],[Product_ID]]</f>
        <v>PRO6961</v>
      </c>
      <c r="B3976" s="1" t="str">
        <f>Table2[[#This Row],[Customer_ID]]</f>
        <v>CUST85706</v>
      </c>
      <c r="C3976" s="14" t="str">
        <f>Table2[[#This Row],[Date]]</f>
        <v>25/01/2023</v>
      </c>
      <c r="D3976" s="1" t="str">
        <f>TRIM(PROPER(Table2[[#This Row],[Product_Name]]))</f>
        <v>Camera</v>
      </c>
      <c r="E3976" s="1" t="str">
        <f>TRIM(PROPER(Table2[[#This Row],[Country]]))</f>
        <v>Usa</v>
      </c>
      <c r="F3976" s="1" t="str">
        <f>TRIM(PROPER(Table2[[#This Row],[Category]]))</f>
        <v>Accessories</v>
      </c>
      <c r="G3976" s="1" t="str">
        <f>TRIM(PROPER(Table2[[#This Row],[Brand]]))</f>
        <v>Asus</v>
      </c>
      <c r="H3976" s="1">
        <f>Table2[[#This Row],[Supplier_ID]]</f>
        <v>1098</v>
      </c>
      <c r="I3976" s="1">
        <f>Table2[[#This Row],[Market_Price]]</f>
        <v>1914.42</v>
      </c>
      <c r="J3976" s="1">
        <f>Table2[[#This Row],[Selling_Price]]</f>
        <v>2782.96</v>
      </c>
      <c r="K3976" s="1">
        <f>Table2[[#This Row],[Quantity]]</f>
        <v>462</v>
      </c>
      <c r="L3976" s="1" t="str">
        <f>IF(ISBLANK(Table2[[#This Row],[Status]]), "No Data Entered", IFERROR(Table2[[#This Row],[Status]], "No Data Entered"))</f>
        <v>Ongoing</v>
      </c>
    </row>
    <row r="3977" spans="1:12" x14ac:dyDescent="0.3">
      <c r="A3977" s="1" t="str">
        <f>Table2[[#This Row],[Product_ID]]</f>
        <v>PRO1691</v>
      </c>
      <c r="B3977" s="1" t="str">
        <f>Table2[[#This Row],[Customer_ID]]</f>
        <v>CUST85763</v>
      </c>
      <c r="C3977" s="14" t="str">
        <f>Table2[[#This Row],[Date]]</f>
        <v>23/01/2025</v>
      </c>
      <c r="D3977" s="1" t="str">
        <f>TRIM(PROPER(Table2[[#This Row],[Product_Name]]))</f>
        <v>Camera</v>
      </c>
      <c r="E3977" s="1" t="str">
        <f>TRIM(PROPER(Table2[[#This Row],[Country]]))</f>
        <v>France</v>
      </c>
      <c r="F3977" s="1" t="str">
        <f>TRIM(PROPER(Table2[[#This Row],[Category]]))</f>
        <v>Office Supplies</v>
      </c>
      <c r="G3977" s="1" t="str">
        <f>TRIM(PROPER(Table2[[#This Row],[Brand]]))</f>
        <v>Hp</v>
      </c>
      <c r="H3977" s="1">
        <f>Table2[[#This Row],[Supplier_ID]]</f>
        <v>1002</v>
      </c>
      <c r="I3977" s="1">
        <f>Table2[[#This Row],[Market_Price]]</f>
        <v>284.76</v>
      </c>
      <c r="J3977" s="1">
        <f>Table2[[#This Row],[Selling_Price]]</f>
        <v>509.52</v>
      </c>
      <c r="K3977" s="1">
        <f>Table2[[#This Row],[Quantity]]</f>
        <v>426</v>
      </c>
      <c r="L3977" s="1" t="str">
        <f>IF(ISBLANK(Table2[[#This Row],[Status]]), "No Data Entered", IFERROR(Table2[[#This Row],[Status]], "No Data Entered"))</f>
        <v>Ongoing</v>
      </c>
    </row>
    <row r="3978" spans="1:12" x14ac:dyDescent="0.3">
      <c r="A3978" s="1" t="str">
        <f>Table2[[#This Row],[Product_ID]]</f>
        <v>PRO3996</v>
      </c>
      <c r="B3978" s="1" t="str">
        <f>Table2[[#This Row],[Customer_ID]]</f>
        <v>CUST85836</v>
      </c>
      <c r="C3978" s="14" t="str">
        <f>Table2[[#This Row],[Date]]</f>
        <v>12/08/2022</v>
      </c>
      <c r="D3978" s="1" t="str">
        <f>TRIM(PROPER(Table2[[#This Row],[Product_Name]]))</f>
        <v>Keyboard</v>
      </c>
      <c r="E3978" s="1" t="str">
        <f>TRIM(PROPER(Table2[[#This Row],[Country]]))</f>
        <v>Brazil</v>
      </c>
      <c r="F3978" s="1" t="str">
        <f>TRIM(PROPER(Table2[[#This Row],[Category]]))</f>
        <v>Computers</v>
      </c>
      <c r="G3978" s="1" t="str">
        <f>TRIM(PROPER(Table2[[#This Row],[Brand]]))</f>
        <v>Dell</v>
      </c>
      <c r="H3978" s="1">
        <f>Table2[[#This Row],[Supplier_ID]]</f>
        <v>1048</v>
      </c>
      <c r="I3978" s="1">
        <f>Table2[[#This Row],[Market_Price]]</f>
        <v>1473.82</v>
      </c>
      <c r="J3978" s="1">
        <f>Table2[[#This Row],[Selling_Price]]</f>
        <v>2689.74</v>
      </c>
      <c r="K3978" s="1">
        <f>Table2[[#This Row],[Quantity]]</f>
        <v>236</v>
      </c>
      <c r="L3978" s="1" t="str">
        <f>IF(ISBLANK(Table2[[#This Row],[Status]]), "No Data Entered", IFERROR(Table2[[#This Row],[Status]], "No Data Entered"))</f>
        <v>Ongoing</v>
      </c>
    </row>
    <row r="3979" spans="1:12" x14ac:dyDescent="0.3">
      <c r="A3979" s="1" t="str">
        <f>Table2[[#This Row],[Product_ID]]</f>
        <v>PRO9160</v>
      </c>
      <c r="B3979" s="1" t="str">
        <f>Table2[[#This Row],[Customer_ID]]</f>
        <v>CUST85882</v>
      </c>
      <c r="C3979" s="14" t="str">
        <f>Table2[[#This Row],[Date]]</f>
        <v>28/10/2020</v>
      </c>
      <c r="D3979" s="1" t="str">
        <f>TRIM(PROPER(Table2[[#This Row],[Product_Name]]))</f>
        <v>Smartwatch</v>
      </c>
      <c r="E3979" s="1" t="str">
        <f>TRIM(PROPER(Table2[[#This Row],[Country]]))</f>
        <v>China</v>
      </c>
      <c r="F3979" s="1" t="str">
        <f>TRIM(PROPER(Table2[[#This Row],[Category]]))</f>
        <v>Accessories</v>
      </c>
      <c r="G3979" s="1" t="str">
        <f>TRIM(PROPER(Table2[[#This Row],[Brand]]))</f>
        <v>Dell</v>
      </c>
      <c r="H3979" s="1">
        <f>Table2[[#This Row],[Supplier_ID]]</f>
        <v>1001</v>
      </c>
      <c r="I3979" s="1">
        <f>Table2[[#This Row],[Market_Price]]</f>
        <v>800.57</v>
      </c>
      <c r="J3979" s="1">
        <f>Table2[[#This Row],[Selling_Price]]</f>
        <v>1017.92</v>
      </c>
      <c r="K3979" s="1">
        <f>Table2[[#This Row],[Quantity]]</f>
        <v>311</v>
      </c>
      <c r="L3979" s="1" t="str">
        <f>IF(ISBLANK(Table2[[#This Row],[Status]]), "No Data Entered", IFERROR(Table2[[#This Row],[Status]], "No Data Entered"))</f>
        <v>Ongoing</v>
      </c>
    </row>
    <row r="3980" spans="1:12" x14ac:dyDescent="0.3">
      <c r="A3980" s="1" t="str">
        <f>Table2[[#This Row],[Product_ID]]</f>
        <v>PRO7806</v>
      </c>
      <c r="B3980" s="1" t="str">
        <f>Table2[[#This Row],[Customer_ID]]</f>
        <v>CUST85891</v>
      </c>
      <c r="C3980" s="14" t="str">
        <f>Table2[[#This Row],[Date]]</f>
        <v>24/09/2023</v>
      </c>
      <c r="D3980" s="1" t="str">
        <f>TRIM(PROPER(Table2[[#This Row],[Product_Name]]))</f>
        <v>Smartphone</v>
      </c>
      <c r="E3980" s="1" t="str">
        <f>TRIM(PROPER(Table2[[#This Row],[Country]]))</f>
        <v>Canada</v>
      </c>
      <c r="F3980" s="1" t="str">
        <f>TRIM(PROPER(Table2[[#This Row],[Category]]))</f>
        <v>Accessories</v>
      </c>
      <c r="G3980" s="1" t="str">
        <f>TRIM(PROPER(Table2[[#This Row],[Brand]]))</f>
        <v>Sony</v>
      </c>
      <c r="H3980" s="1">
        <f>Table2[[#This Row],[Supplier_ID]]</f>
        <v>1086</v>
      </c>
      <c r="I3980" s="1">
        <f>Table2[[#This Row],[Market_Price]]</f>
        <v>673.25</v>
      </c>
      <c r="J3980" s="1">
        <f>Table2[[#This Row],[Selling_Price]]</f>
        <v>1329.74</v>
      </c>
      <c r="K3980" s="1">
        <f>Table2[[#This Row],[Quantity]]</f>
        <v>499</v>
      </c>
      <c r="L3980" s="1" t="str">
        <f>IF(ISBLANK(Table2[[#This Row],[Status]]), "No Data Entered", IFERROR(Table2[[#This Row],[Status]], "No Data Entered"))</f>
        <v>Ongoing</v>
      </c>
    </row>
    <row r="3981" spans="1:12" x14ac:dyDescent="0.3">
      <c r="A3981" s="1" t="str">
        <f>Table2[[#This Row],[Product_ID]]</f>
        <v>PRO7881</v>
      </c>
      <c r="B3981" s="1" t="str">
        <f>Table2[[#This Row],[Customer_ID]]</f>
        <v>CUST86196</v>
      </c>
      <c r="C3981" s="14" t="str">
        <f>Table2[[#This Row],[Date]]</f>
        <v>03/01/2020</v>
      </c>
      <c r="D3981" s="1" t="str">
        <f>TRIM(PROPER(Table2[[#This Row],[Product_Name]]))</f>
        <v>Monitor</v>
      </c>
      <c r="E3981" s="1" t="str">
        <f>TRIM(PROPER(Table2[[#This Row],[Country]]))</f>
        <v>Uk</v>
      </c>
      <c r="F3981" s="1" t="str">
        <f>TRIM(PROPER(Table2[[#This Row],[Category]]))</f>
        <v>Electronics</v>
      </c>
      <c r="G3981" s="1" t="str">
        <f>TRIM(PROPER(Table2[[#This Row],[Brand]]))</f>
        <v>Apple</v>
      </c>
      <c r="H3981" s="1">
        <f>Table2[[#This Row],[Supplier_ID]]</f>
        <v>1086</v>
      </c>
      <c r="I3981" s="1">
        <f>Table2[[#This Row],[Market_Price]]</f>
        <v>1144.6600000000001</v>
      </c>
      <c r="J3981" s="1">
        <f>Table2[[#This Row],[Selling_Price]]</f>
        <v>1845.01</v>
      </c>
      <c r="K3981" s="1">
        <f>Table2[[#This Row],[Quantity]]</f>
        <v>404</v>
      </c>
      <c r="L3981" s="1" t="str">
        <f>IF(ISBLANK(Table2[[#This Row],[Status]]), "No Data Entered", IFERROR(Table2[[#This Row],[Status]], "No Data Entered"))</f>
        <v>Ongoing</v>
      </c>
    </row>
    <row r="3982" spans="1:12" x14ac:dyDescent="0.3">
      <c r="A3982" s="1" t="str">
        <f>Table2[[#This Row],[Product_ID]]</f>
        <v>PRO7360</v>
      </c>
      <c r="B3982" s="1" t="str">
        <f>Table2[[#This Row],[Customer_ID]]</f>
        <v>CUST86297</v>
      </c>
      <c r="C3982" s="14" t="str">
        <f>Table2[[#This Row],[Date]]</f>
        <v>02/08/2023</v>
      </c>
      <c r="D3982" s="1" t="str">
        <f>TRIM(PROPER(Table2[[#This Row],[Product_Name]]))</f>
        <v>Smartphone</v>
      </c>
      <c r="E3982" s="1" t="str">
        <f>TRIM(PROPER(Table2[[#This Row],[Country]]))</f>
        <v>India</v>
      </c>
      <c r="F3982" s="1" t="str">
        <f>TRIM(PROPER(Table2[[#This Row],[Category]]))</f>
        <v>Office Supplies</v>
      </c>
      <c r="G3982" s="1" t="str">
        <f>TRIM(PROPER(Table2[[#This Row],[Brand]]))</f>
        <v>Dell</v>
      </c>
      <c r="H3982" s="1">
        <f>Table2[[#This Row],[Supplier_ID]]</f>
        <v>1013</v>
      </c>
      <c r="I3982" s="1">
        <f>Table2[[#This Row],[Market_Price]]</f>
        <v>1632.94</v>
      </c>
      <c r="J3982" s="1">
        <f>Table2[[#This Row],[Selling_Price]]</f>
        <v>2717.82</v>
      </c>
      <c r="K3982" s="1">
        <f>Table2[[#This Row],[Quantity]]</f>
        <v>383</v>
      </c>
      <c r="L3982" s="1" t="str">
        <f>IF(ISBLANK(Table2[[#This Row],[Status]]), "No Data Entered", IFERROR(Table2[[#This Row],[Status]], "No Data Entered"))</f>
        <v>Ongoing</v>
      </c>
    </row>
    <row r="3983" spans="1:12" x14ac:dyDescent="0.3">
      <c r="A3983" s="1" t="str">
        <f>Table2[[#This Row],[Product_ID]]</f>
        <v>PRO7264</v>
      </c>
      <c r="B3983" s="1" t="str">
        <f>Table2[[#This Row],[Customer_ID]]</f>
        <v>CUST86325</v>
      </c>
      <c r="C3983" s="14" t="str">
        <f>Table2[[#This Row],[Date]]</f>
        <v>16/02/2021</v>
      </c>
      <c r="D3983" s="1" t="str">
        <f>TRIM(PROPER(Table2[[#This Row],[Product_Name]]))</f>
        <v>Monitor</v>
      </c>
      <c r="E3983" s="1" t="str">
        <f>TRIM(PROPER(Table2[[#This Row],[Country]]))</f>
        <v>Usa</v>
      </c>
      <c r="F3983" s="1" t="str">
        <f>TRIM(PROPER(Table2[[#This Row],[Category]]))</f>
        <v>Office Supplies</v>
      </c>
      <c r="G3983" s="1" t="str">
        <f>TRIM(PROPER(Table2[[#This Row],[Brand]]))</f>
        <v>Samsung</v>
      </c>
      <c r="H3983" s="1">
        <f>Table2[[#This Row],[Supplier_ID]]</f>
        <v>1020</v>
      </c>
      <c r="I3983" s="1">
        <f>Table2[[#This Row],[Market_Price]]</f>
        <v>565.71</v>
      </c>
      <c r="J3983" s="1">
        <f>Table2[[#This Row],[Selling_Price]]</f>
        <v>683.96</v>
      </c>
      <c r="K3983" s="1">
        <f>Table2[[#This Row],[Quantity]]</f>
        <v>273</v>
      </c>
      <c r="L3983" s="1" t="str">
        <f>IF(ISBLANK(Table2[[#This Row],[Status]]), "No Data Entered", IFERROR(Table2[[#This Row],[Status]], "No Data Entered"))</f>
        <v>Ongoing</v>
      </c>
    </row>
    <row r="3984" spans="1:12" x14ac:dyDescent="0.3">
      <c r="A3984" s="1" t="str">
        <f>Table2[[#This Row],[Product_ID]]</f>
        <v>PRO8889</v>
      </c>
      <c r="B3984" s="1" t="str">
        <f>Table2[[#This Row],[Customer_ID]]</f>
        <v>CUST86403</v>
      </c>
      <c r="C3984" s="14" t="str">
        <f>Table2[[#This Row],[Date]]</f>
        <v>14/05/2022</v>
      </c>
      <c r="D3984" s="1" t="str">
        <f>TRIM(PROPER(Table2[[#This Row],[Product_Name]]))</f>
        <v>Headphones</v>
      </c>
      <c r="E3984" s="1" t="str">
        <f>TRIM(PROPER(Table2[[#This Row],[Country]]))</f>
        <v>Canada</v>
      </c>
      <c r="F3984" s="1" t="str">
        <f>TRIM(PROPER(Table2[[#This Row],[Category]]))</f>
        <v>Computers</v>
      </c>
      <c r="G3984" s="1" t="str">
        <f>TRIM(PROPER(Table2[[#This Row],[Brand]]))</f>
        <v>Hp</v>
      </c>
      <c r="H3984" s="1">
        <f>Table2[[#This Row],[Supplier_ID]]</f>
        <v>1089</v>
      </c>
      <c r="I3984" s="1">
        <f>Table2[[#This Row],[Market_Price]]</f>
        <v>1651.83</v>
      </c>
      <c r="J3984" s="1">
        <f>Table2[[#This Row],[Selling_Price]]</f>
        <v>2383.1799999999998</v>
      </c>
      <c r="K3984" s="1">
        <f>Table2[[#This Row],[Quantity]]</f>
        <v>76</v>
      </c>
      <c r="L3984" s="1" t="str">
        <f>IF(ISBLANK(Table2[[#This Row],[Status]]), "No Data Entered", IFERROR(Table2[[#This Row],[Status]], "No Data Entered"))</f>
        <v>Ongoing</v>
      </c>
    </row>
    <row r="3985" spans="1:12" x14ac:dyDescent="0.3">
      <c r="A3985" s="1" t="str">
        <f>Table2[[#This Row],[Product_ID]]</f>
        <v>PRO2583</v>
      </c>
      <c r="B3985" s="1" t="str">
        <f>Table2[[#This Row],[Customer_ID]]</f>
        <v>CUST86428</v>
      </c>
      <c r="C3985" s="14" t="str">
        <f>Table2[[#This Row],[Date]]</f>
        <v>15/02/2023</v>
      </c>
      <c r="D3985" s="1" t="str">
        <f>TRIM(PROPER(Table2[[#This Row],[Product_Name]]))</f>
        <v>Smartphone</v>
      </c>
      <c r="E3985" s="1" t="str">
        <f>TRIM(PROPER(Table2[[#This Row],[Country]]))</f>
        <v>Canada</v>
      </c>
      <c r="F3985" s="1" t="str">
        <f>TRIM(PROPER(Table2[[#This Row],[Category]]))</f>
        <v>Office Supplies</v>
      </c>
      <c r="G3985" s="1" t="str">
        <f>TRIM(PROPER(Table2[[#This Row],[Brand]]))</f>
        <v>Lenovo</v>
      </c>
      <c r="H3985" s="1">
        <f>Table2[[#This Row],[Supplier_ID]]</f>
        <v>1088</v>
      </c>
      <c r="I3985" s="1">
        <f>Table2[[#This Row],[Market_Price]]</f>
        <v>930.3</v>
      </c>
      <c r="J3985" s="1">
        <f>Table2[[#This Row],[Selling_Price]]</f>
        <v>1066.6400000000001</v>
      </c>
      <c r="K3985" s="1">
        <f>Table2[[#This Row],[Quantity]]</f>
        <v>1</v>
      </c>
      <c r="L3985" s="1" t="str">
        <f>IF(ISBLANK(Table2[[#This Row],[Status]]), "No Data Entered", IFERROR(Table2[[#This Row],[Status]], "No Data Entered"))</f>
        <v>Ongoing</v>
      </c>
    </row>
    <row r="3986" spans="1:12" x14ac:dyDescent="0.3">
      <c r="A3986" s="1" t="str">
        <f>Table2[[#This Row],[Product_ID]]</f>
        <v>PRO1763</v>
      </c>
      <c r="B3986" s="1" t="str">
        <f>Table2[[#This Row],[Customer_ID]]</f>
        <v>CUST86674</v>
      </c>
      <c r="C3986" s="14" t="str">
        <f>Table2[[#This Row],[Date]]</f>
        <v>12/02/2024</v>
      </c>
      <c r="D3986" s="1" t="str">
        <f>TRIM(PROPER(Table2[[#This Row],[Product_Name]]))</f>
        <v>Tablet</v>
      </c>
      <c r="E3986" s="1" t="str">
        <f>TRIM(PROPER(Table2[[#This Row],[Country]]))</f>
        <v>China</v>
      </c>
      <c r="F3986" s="1" t="str">
        <f>TRIM(PROPER(Table2[[#This Row],[Category]]))</f>
        <v>Electronics</v>
      </c>
      <c r="G3986" s="1" t="str">
        <f>TRIM(PROPER(Table2[[#This Row],[Brand]]))</f>
        <v>Lenovo</v>
      </c>
      <c r="H3986" s="1">
        <f>Table2[[#This Row],[Supplier_ID]]</f>
        <v>1002</v>
      </c>
      <c r="I3986" s="1">
        <f>Table2[[#This Row],[Market_Price]]</f>
        <v>1732.01</v>
      </c>
      <c r="J3986" s="1">
        <f>Table2[[#This Row],[Selling_Price]]</f>
        <v>2477.56</v>
      </c>
      <c r="K3986" s="1">
        <f>Table2[[#This Row],[Quantity]]</f>
        <v>486</v>
      </c>
      <c r="L3986" s="1" t="str">
        <f>IF(ISBLANK(Table2[[#This Row],[Status]]), "No Data Entered", IFERROR(Table2[[#This Row],[Status]], "No Data Entered"))</f>
        <v>Ongoing</v>
      </c>
    </row>
    <row r="3987" spans="1:12" x14ac:dyDescent="0.3">
      <c r="A3987" s="1" t="str">
        <f>Table2[[#This Row],[Product_ID]]</f>
        <v>PRO1306</v>
      </c>
      <c r="B3987" s="1" t="str">
        <f>Table2[[#This Row],[Customer_ID]]</f>
        <v>CUST86698</v>
      </c>
      <c r="C3987" s="14" t="str">
        <f>Table2[[#This Row],[Date]]</f>
        <v>14/12/2024</v>
      </c>
      <c r="D3987" s="1" t="str">
        <f>TRIM(PROPER(Table2[[#This Row],[Product_Name]]))</f>
        <v>Smartphone</v>
      </c>
      <c r="E3987" s="1" t="str">
        <f>TRIM(PROPER(Table2[[#This Row],[Country]]))</f>
        <v>Japan</v>
      </c>
      <c r="F3987" s="1" t="str">
        <f>TRIM(PROPER(Table2[[#This Row],[Category]]))</f>
        <v>Office Supplies</v>
      </c>
      <c r="G3987" s="1" t="str">
        <f>TRIM(PROPER(Table2[[#This Row],[Brand]]))</f>
        <v>Hp</v>
      </c>
      <c r="H3987" s="1">
        <f>Table2[[#This Row],[Supplier_ID]]</f>
        <v>1088</v>
      </c>
      <c r="I3987" s="1">
        <f>Table2[[#This Row],[Market_Price]]</f>
        <v>59.59</v>
      </c>
      <c r="J3987" s="1">
        <f>Table2[[#This Row],[Selling_Price]]</f>
        <v>88.34</v>
      </c>
      <c r="K3987" s="1">
        <f>Table2[[#This Row],[Quantity]]</f>
        <v>446</v>
      </c>
      <c r="L3987" s="1" t="str">
        <f>IF(ISBLANK(Table2[[#This Row],[Status]]), "No Data Entered", IFERROR(Table2[[#This Row],[Status]], "No Data Entered"))</f>
        <v>Ongoing</v>
      </c>
    </row>
    <row r="3988" spans="1:12" x14ac:dyDescent="0.3">
      <c r="A3988" s="1" t="str">
        <f>Table2[[#This Row],[Product_ID]]</f>
        <v>PRO7707</v>
      </c>
      <c r="B3988" s="1" t="str">
        <f>Table2[[#This Row],[Customer_ID]]</f>
        <v>CUST86785</v>
      </c>
      <c r="C3988" s="14" t="str">
        <f>Table2[[#This Row],[Date]]</f>
        <v>28/07/2021</v>
      </c>
      <c r="D3988" s="1" t="str">
        <f>TRIM(PROPER(Table2[[#This Row],[Product_Name]]))</f>
        <v>Keyboard</v>
      </c>
      <c r="E3988" s="1" t="str">
        <f>TRIM(PROPER(Table2[[#This Row],[Country]]))</f>
        <v>India</v>
      </c>
      <c r="F3988" s="1" t="str">
        <f>TRIM(PROPER(Table2[[#This Row],[Category]]))</f>
        <v>Office Supplies</v>
      </c>
      <c r="G3988" s="1" t="str">
        <f>TRIM(PROPER(Table2[[#This Row],[Brand]]))</f>
        <v>Sony</v>
      </c>
      <c r="H3988" s="1">
        <f>Table2[[#This Row],[Supplier_ID]]</f>
        <v>1015</v>
      </c>
      <c r="I3988" s="1">
        <f>Table2[[#This Row],[Market_Price]]</f>
        <v>749.72</v>
      </c>
      <c r="J3988" s="1">
        <f>Table2[[#This Row],[Selling_Price]]</f>
        <v>1098.48</v>
      </c>
      <c r="K3988" s="1">
        <f>Table2[[#This Row],[Quantity]]</f>
        <v>353</v>
      </c>
      <c r="L3988" s="1" t="str">
        <f>IF(ISBLANK(Table2[[#This Row],[Status]]), "No Data Entered", IFERROR(Table2[[#This Row],[Status]], "No Data Entered"))</f>
        <v>Ongoing</v>
      </c>
    </row>
    <row r="3989" spans="1:12" x14ac:dyDescent="0.3">
      <c r="A3989" s="1" t="str">
        <f>Table2[[#This Row],[Product_ID]]</f>
        <v>PRO1921</v>
      </c>
      <c r="B3989" s="1" t="str">
        <f>Table2[[#This Row],[Customer_ID]]</f>
        <v>CUST86894</v>
      </c>
      <c r="C3989" s="14" t="str">
        <f>Table2[[#This Row],[Date]]</f>
        <v>24/12/2025</v>
      </c>
      <c r="D3989" s="1" t="str">
        <f>TRIM(PROPER(Table2[[#This Row],[Product_Name]]))</f>
        <v>Mouse</v>
      </c>
      <c r="E3989" s="1" t="str">
        <f>TRIM(PROPER(Table2[[#This Row],[Country]]))</f>
        <v>Australia</v>
      </c>
      <c r="F3989" s="1" t="str">
        <f>TRIM(PROPER(Table2[[#This Row],[Category]]))</f>
        <v>Accessories</v>
      </c>
      <c r="G3989" s="1" t="str">
        <f>TRIM(PROPER(Table2[[#This Row],[Brand]]))</f>
        <v>Microsoft</v>
      </c>
      <c r="H3989" s="1">
        <f>Table2[[#This Row],[Supplier_ID]]</f>
        <v>1046</v>
      </c>
      <c r="I3989" s="1">
        <f>Table2[[#This Row],[Market_Price]]</f>
        <v>353.75</v>
      </c>
      <c r="J3989" s="1">
        <f>Table2[[#This Row],[Selling_Price]]</f>
        <v>616.27</v>
      </c>
      <c r="K3989" s="1">
        <f>Table2[[#This Row],[Quantity]]</f>
        <v>377</v>
      </c>
      <c r="L3989" s="1" t="str">
        <f>IF(ISBLANK(Table2[[#This Row],[Status]]), "No Data Entered", IFERROR(Table2[[#This Row],[Status]], "No Data Entered"))</f>
        <v>Ongoing</v>
      </c>
    </row>
    <row r="3990" spans="1:12" x14ac:dyDescent="0.3">
      <c r="A3990" s="1" t="str">
        <f>Table2[[#This Row],[Product_ID]]</f>
        <v>PRO4677</v>
      </c>
      <c r="B3990" s="1" t="str">
        <f>Table2[[#This Row],[Customer_ID]]</f>
        <v>CUST86951</v>
      </c>
      <c r="C3990" s="14" t="str">
        <f>Table2[[#This Row],[Date]]</f>
        <v>26/08/2021</v>
      </c>
      <c r="D3990" s="1" t="str">
        <f>TRIM(PROPER(Table2[[#This Row],[Product_Name]]))</f>
        <v>Smartwatch</v>
      </c>
      <c r="E3990" s="1" t="str">
        <f>TRIM(PROPER(Table2[[#This Row],[Country]]))</f>
        <v>Australia</v>
      </c>
      <c r="F3990" s="1" t="str">
        <f>TRIM(PROPER(Table2[[#This Row],[Category]]))</f>
        <v>Computers</v>
      </c>
      <c r="G3990" s="1" t="str">
        <f>TRIM(PROPER(Table2[[#This Row],[Brand]]))</f>
        <v>Samsung</v>
      </c>
      <c r="H3990" s="1">
        <f>Table2[[#This Row],[Supplier_ID]]</f>
        <v>1048</v>
      </c>
      <c r="I3990" s="1">
        <f>Table2[[#This Row],[Market_Price]]</f>
        <v>1252.3599999999999</v>
      </c>
      <c r="J3990" s="1">
        <f>Table2[[#This Row],[Selling_Price]]</f>
        <v>1862.6</v>
      </c>
      <c r="K3990" s="1">
        <f>Table2[[#This Row],[Quantity]]</f>
        <v>206</v>
      </c>
      <c r="L3990" s="1" t="str">
        <f>IF(ISBLANK(Table2[[#This Row],[Status]]), "No Data Entered", IFERROR(Table2[[#This Row],[Status]], "No Data Entered"))</f>
        <v>Ongoing</v>
      </c>
    </row>
    <row r="3991" spans="1:12" x14ac:dyDescent="0.3">
      <c r="A3991" s="1" t="str">
        <f>Table2[[#This Row],[Product_ID]]</f>
        <v>PRO6713</v>
      </c>
      <c r="B3991" s="1" t="str">
        <f>Table2[[#This Row],[Customer_ID]]</f>
        <v>CUST87177</v>
      </c>
      <c r="C3991" s="14" t="str">
        <f>Table2[[#This Row],[Date]]</f>
        <v>01/04/2025</v>
      </c>
      <c r="D3991" s="1" t="str">
        <f>TRIM(PROPER(Table2[[#This Row],[Product_Name]]))</f>
        <v>Headphones</v>
      </c>
      <c r="E3991" s="1" t="str">
        <f>TRIM(PROPER(Table2[[#This Row],[Country]]))</f>
        <v>India</v>
      </c>
      <c r="F3991" s="1" t="str">
        <f>TRIM(PROPER(Table2[[#This Row],[Category]]))</f>
        <v>Electronics</v>
      </c>
      <c r="G3991" s="1" t="str">
        <f>TRIM(PROPER(Table2[[#This Row],[Brand]]))</f>
        <v>Microsoft</v>
      </c>
      <c r="H3991" s="1">
        <f>Table2[[#This Row],[Supplier_ID]]</f>
        <v>1021</v>
      </c>
      <c r="I3991" s="1">
        <f>Table2[[#This Row],[Market_Price]]</f>
        <v>1304.99</v>
      </c>
      <c r="J3991" s="1">
        <f>Table2[[#This Row],[Selling_Price]]</f>
        <v>2469.5300000000002</v>
      </c>
      <c r="K3991" s="1">
        <f>Table2[[#This Row],[Quantity]]</f>
        <v>374</v>
      </c>
      <c r="L3991" s="1" t="str">
        <f>IF(ISBLANK(Table2[[#This Row],[Status]]), "No Data Entered", IFERROR(Table2[[#This Row],[Status]], "No Data Entered"))</f>
        <v>Ongoing</v>
      </c>
    </row>
    <row r="3992" spans="1:12" x14ac:dyDescent="0.3">
      <c r="A3992" s="1" t="str">
        <f>Table2[[#This Row],[Product_ID]]</f>
        <v>PRO1214</v>
      </c>
      <c r="B3992" s="1" t="str">
        <f>Table2[[#This Row],[Customer_ID]]</f>
        <v>CUST87246</v>
      </c>
      <c r="C3992" s="14" t="str">
        <f>Table2[[#This Row],[Date]]</f>
        <v>08/06/2023</v>
      </c>
      <c r="D3992" s="1" t="str">
        <f>TRIM(PROPER(Table2[[#This Row],[Product_Name]]))</f>
        <v>Tablet</v>
      </c>
      <c r="E3992" s="1" t="str">
        <f>TRIM(PROPER(Table2[[#This Row],[Country]]))</f>
        <v>China</v>
      </c>
      <c r="F3992" s="1" t="str">
        <f>TRIM(PROPER(Table2[[#This Row],[Category]]))</f>
        <v>Wearables</v>
      </c>
      <c r="G3992" s="1" t="str">
        <f>TRIM(PROPER(Table2[[#This Row],[Brand]]))</f>
        <v>Logitech</v>
      </c>
      <c r="H3992" s="1">
        <f>Table2[[#This Row],[Supplier_ID]]</f>
        <v>1100</v>
      </c>
      <c r="I3992" s="1">
        <f>Table2[[#This Row],[Market_Price]]</f>
        <v>713.74</v>
      </c>
      <c r="J3992" s="1">
        <f>Table2[[#This Row],[Selling_Price]]</f>
        <v>1121.81</v>
      </c>
      <c r="K3992" s="1">
        <f>Table2[[#This Row],[Quantity]]</f>
        <v>325</v>
      </c>
      <c r="L3992" s="1" t="str">
        <f>IF(ISBLANK(Table2[[#This Row],[Status]]), "No Data Entered", IFERROR(Table2[[#This Row],[Status]], "No Data Entered"))</f>
        <v>Ongoing</v>
      </c>
    </row>
    <row r="3993" spans="1:12" x14ac:dyDescent="0.3">
      <c r="A3993" s="1" t="str">
        <f>Table2[[#This Row],[Product_ID]]</f>
        <v>PRO9057</v>
      </c>
      <c r="B3993" s="1" t="str">
        <f>Table2[[#This Row],[Customer_ID]]</f>
        <v>CUST87322</v>
      </c>
      <c r="C3993" s="14" t="str">
        <f>Table2[[#This Row],[Date]]</f>
        <v>24/02/2023</v>
      </c>
      <c r="D3993" s="1" t="str">
        <f>TRIM(PROPER(Table2[[#This Row],[Product_Name]]))</f>
        <v>Headphones</v>
      </c>
      <c r="E3993" s="1" t="str">
        <f>TRIM(PROPER(Table2[[#This Row],[Country]]))</f>
        <v>Usa</v>
      </c>
      <c r="F3993" s="1" t="str">
        <f>TRIM(PROPER(Table2[[#This Row],[Category]]))</f>
        <v>Computers</v>
      </c>
      <c r="G3993" s="1" t="str">
        <f>TRIM(PROPER(Table2[[#This Row],[Brand]]))</f>
        <v>Microsoft</v>
      </c>
      <c r="H3993" s="1">
        <f>Table2[[#This Row],[Supplier_ID]]</f>
        <v>1033</v>
      </c>
      <c r="I3993" s="1">
        <f>Table2[[#This Row],[Market_Price]]</f>
        <v>568.28</v>
      </c>
      <c r="J3993" s="1">
        <f>Table2[[#This Row],[Selling_Price]]</f>
        <v>1129.1400000000001</v>
      </c>
      <c r="K3993" s="1">
        <f>Table2[[#This Row],[Quantity]]</f>
        <v>87</v>
      </c>
      <c r="L3993" s="1" t="str">
        <f>IF(ISBLANK(Table2[[#This Row],[Status]]), "No Data Entered", IFERROR(Table2[[#This Row],[Status]], "No Data Entered"))</f>
        <v>Ongoing</v>
      </c>
    </row>
    <row r="3994" spans="1:12" x14ac:dyDescent="0.3">
      <c r="A3994" s="1" t="str">
        <f>Table2[[#This Row],[Product_ID]]</f>
        <v>PRO3224</v>
      </c>
      <c r="B3994" s="1" t="str">
        <f>Table2[[#This Row],[Customer_ID]]</f>
        <v>CUST87327</v>
      </c>
      <c r="C3994" s="14" t="str">
        <f>Table2[[#This Row],[Date]]</f>
        <v>16/01/2020</v>
      </c>
      <c r="D3994" s="1" t="str">
        <f>TRIM(PROPER(Table2[[#This Row],[Product_Name]]))</f>
        <v>Monitor</v>
      </c>
      <c r="E3994" s="1" t="str">
        <f>TRIM(PROPER(Table2[[#This Row],[Country]]))</f>
        <v>Uk</v>
      </c>
      <c r="F3994" s="1" t="str">
        <f>TRIM(PROPER(Table2[[#This Row],[Category]]))</f>
        <v>Computers</v>
      </c>
      <c r="G3994" s="1" t="str">
        <f>TRIM(PROPER(Table2[[#This Row],[Brand]]))</f>
        <v>Sony</v>
      </c>
      <c r="H3994" s="1">
        <f>Table2[[#This Row],[Supplier_ID]]</f>
        <v>1017</v>
      </c>
      <c r="I3994" s="1">
        <f>Table2[[#This Row],[Market_Price]]</f>
        <v>1147.3399999999999</v>
      </c>
      <c r="J3994" s="1">
        <f>Table2[[#This Row],[Selling_Price]]</f>
        <v>1496.33</v>
      </c>
      <c r="K3994" s="1">
        <f>Table2[[#This Row],[Quantity]]</f>
        <v>380</v>
      </c>
      <c r="L3994" s="1" t="str">
        <f>IF(ISBLANK(Table2[[#This Row],[Status]]), "No Data Entered", IFERROR(Table2[[#This Row],[Status]], "No Data Entered"))</f>
        <v>Ongoing</v>
      </c>
    </row>
    <row r="3995" spans="1:12" x14ac:dyDescent="0.3">
      <c r="A3995" s="1" t="str">
        <f>Table2[[#This Row],[Product_ID]]</f>
        <v>PRO7615</v>
      </c>
      <c r="B3995" s="1" t="str">
        <f>Table2[[#This Row],[Customer_ID]]</f>
        <v>CUST87392</v>
      </c>
      <c r="C3995" s="14" t="str">
        <f>Table2[[#This Row],[Date]]</f>
        <v>15/02/2020</v>
      </c>
      <c r="D3995" s="1" t="str">
        <f>TRIM(PROPER(Table2[[#This Row],[Product_Name]]))</f>
        <v>Mouse</v>
      </c>
      <c r="E3995" s="1" t="str">
        <f>TRIM(PROPER(Table2[[#This Row],[Country]]))</f>
        <v>Canada</v>
      </c>
      <c r="F3995" s="1" t="str">
        <f>TRIM(PROPER(Table2[[#This Row],[Category]]))</f>
        <v>Office Supplies</v>
      </c>
      <c r="G3995" s="1" t="str">
        <f>TRIM(PROPER(Table2[[#This Row],[Brand]]))</f>
        <v>Dell</v>
      </c>
      <c r="H3995" s="1">
        <f>Table2[[#This Row],[Supplier_ID]]</f>
        <v>1033</v>
      </c>
      <c r="I3995" s="1">
        <f>Table2[[#This Row],[Market_Price]]</f>
        <v>824.26</v>
      </c>
      <c r="J3995" s="1">
        <f>Table2[[#This Row],[Selling_Price]]</f>
        <v>1376.69</v>
      </c>
      <c r="K3995" s="1">
        <f>Table2[[#This Row],[Quantity]]</f>
        <v>103</v>
      </c>
      <c r="L3995" s="1" t="str">
        <f>IF(ISBLANK(Table2[[#This Row],[Status]]), "No Data Entered", IFERROR(Table2[[#This Row],[Status]], "No Data Entered"))</f>
        <v>Ongoing</v>
      </c>
    </row>
    <row r="3996" spans="1:12" x14ac:dyDescent="0.3">
      <c r="A3996" s="1" t="str">
        <f>Table2[[#This Row],[Product_ID]]</f>
        <v>PRO7162</v>
      </c>
      <c r="B3996" s="1" t="str">
        <f>Table2[[#This Row],[Customer_ID]]</f>
        <v>CUST87392</v>
      </c>
      <c r="C3996" s="14" t="str">
        <f>Table2[[#This Row],[Date]]</f>
        <v>25/02/2020</v>
      </c>
      <c r="D3996" s="1" t="str">
        <f>TRIM(PROPER(Table2[[#This Row],[Product_Name]]))</f>
        <v>Monitor</v>
      </c>
      <c r="E3996" s="1" t="str">
        <f>TRIM(PROPER(Table2[[#This Row],[Country]]))</f>
        <v>France</v>
      </c>
      <c r="F3996" s="1" t="str">
        <f>TRIM(PROPER(Table2[[#This Row],[Category]]))</f>
        <v>Computers</v>
      </c>
      <c r="G3996" s="1" t="str">
        <f>TRIM(PROPER(Table2[[#This Row],[Brand]]))</f>
        <v>Hp</v>
      </c>
      <c r="H3996" s="1">
        <f>Table2[[#This Row],[Supplier_ID]]</f>
        <v>1080</v>
      </c>
      <c r="I3996" s="1">
        <f>Table2[[#This Row],[Market_Price]]</f>
        <v>655.1</v>
      </c>
      <c r="J3996" s="1">
        <f>Table2[[#This Row],[Selling_Price]]</f>
        <v>1042.3599999999999</v>
      </c>
      <c r="K3996" s="1">
        <f>Table2[[#This Row],[Quantity]]</f>
        <v>44</v>
      </c>
      <c r="L3996" s="1" t="str">
        <f>IF(ISBLANK(Table2[[#This Row],[Status]]), "No Data Entered", IFERROR(Table2[[#This Row],[Status]], "No Data Entered"))</f>
        <v>Ongoing</v>
      </c>
    </row>
    <row r="3997" spans="1:12" x14ac:dyDescent="0.3">
      <c r="A3997" s="1" t="str">
        <f>Table2[[#This Row],[Product_ID]]</f>
        <v>PRO6163</v>
      </c>
      <c r="B3997" s="1" t="str">
        <f>Table2[[#This Row],[Customer_ID]]</f>
        <v>CUST87509</v>
      </c>
      <c r="C3997" s="14" t="str">
        <f>Table2[[#This Row],[Date]]</f>
        <v>17/10/2020</v>
      </c>
      <c r="D3997" s="1" t="str">
        <f>TRIM(PROPER(Table2[[#This Row],[Product_Name]]))</f>
        <v>Tablet</v>
      </c>
      <c r="E3997" s="1" t="str">
        <f>TRIM(PROPER(Table2[[#This Row],[Country]]))</f>
        <v>China</v>
      </c>
      <c r="F3997" s="1" t="str">
        <f>TRIM(PROPER(Table2[[#This Row],[Category]]))</f>
        <v>Office Supplies</v>
      </c>
      <c r="G3997" s="1" t="str">
        <f>TRIM(PROPER(Table2[[#This Row],[Brand]]))</f>
        <v>Lenovo</v>
      </c>
      <c r="H3997" s="1">
        <f>Table2[[#This Row],[Supplier_ID]]</f>
        <v>1063</v>
      </c>
      <c r="I3997" s="1">
        <f>Table2[[#This Row],[Market_Price]]</f>
        <v>196.92</v>
      </c>
      <c r="J3997" s="1">
        <f>Table2[[#This Row],[Selling_Price]]</f>
        <v>265.14999999999998</v>
      </c>
      <c r="K3997" s="1">
        <f>Table2[[#This Row],[Quantity]]</f>
        <v>409</v>
      </c>
      <c r="L3997" s="1" t="str">
        <f>IF(ISBLANK(Table2[[#This Row],[Status]]), "No Data Entered", IFERROR(Table2[[#This Row],[Status]], "No Data Entered"))</f>
        <v>Ongoing</v>
      </c>
    </row>
    <row r="3998" spans="1:12" x14ac:dyDescent="0.3">
      <c r="A3998" s="1" t="str">
        <f>Table2[[#This Row],[Product_ID]]</f>
        <v>PRO4005</v>
      </c>
      <c r="B3998" s="1" t="str">
        <f>Table2[[#This Row],[Customer_ID]]</f>
        <v>CUST87519</v>
      </c>
      <c r="C3998" s="14" t="str">
        <f>Table2[[#This Row],[Date]]</f>
        <v>13/06/2023</v>
      </c>
      <c r="D3998" s="1" t="str">
        <f>TRIM(PROPER(Table2[[#This Row],[Product_Name]]))</f>
        <v>Mouse</v>
      </c>
      <c r="E3998" s="1" t="str">
        <f>TRIM(PROPER(Table2[[#This Row],[Country]]))</f>
        <v>Japan</v>
      </c>
      <c r="F3998" s="1" t="str">
        <f>TRIM(PROPER(Table2[[#This Row],[Category]]))</f>
        <v>Wearables</v>
      </c>
      <c r="G3998" s="1" t="str">
        <f>TRIM(PROPER(Table2[[#This Row],[Brand]]))</f>
        <v>Apple</v>
      </c>
      <c r="H3998" s="1">
        <f>Table2[[#This Row],[Supplier_ID]]</f>
        <v>1057</v>
      </c>
      <c r="I3998" s="1">
        <f>Table2[[#This Row],[Market_Price]]</f>
        <v>1145.6600000000001</v>
      </c>
      <c r="J3998" s="1">
        <f>Table2[[#This Row],[Selling_Price]]</f>
        <v>1392.62</v>
      </c>
      <c r="K3998" s="1">
        <f>Table2[[#This Row],[Quantity]]</f>
        <v>13</v>
      </c>
      <c r="L3998" s="1" t="str">
        <f>IF(ISBLANK(Table2[[#This Row],[Status]]), "No Data Entered", IFERROR(Table2[[#This Row],[Status]], "No Data Entered"))</f>
        <v>Ongoing</v>
      </c>
    </row>
    <row r="3999" spans="1:12" x14ac:dyDescent="0.3">
      <c r="A3999" s="1" t="str">
        <f>Table2[[#This Row],[Product_ID]]</f>
        <v>PRO8876</v>
      </c>
      <c r="B3999" s="1" t="str">
        <f>Table2[[#This Row],[Customer_ID]]</f>
        <v>CUST87610</v>
      </c>
      <c r="C3999" s="14" t="str">
        <f>Table2[[#This Row],[Date]]</f>
        <v>08/04/2025</v>
      </c>
      <c r="D3999" s="1" t="str">
        <f>TRIM(PROPER(Table2[[#This Row],[Product_Name]]))</f>
        <v>Keyboard</v>
      </c>
      <c r="E3999" s="1" t="str">
        <f>TRIM(PROPER(Table2[[#This Row],[Country]]))</f>
        <v>France</v>
      </c>
      <c r="F3999" s="1" t="str">
        <f>TRIM(PROPER(Table2[[#This Row],[Category]]))</f>
        <v>Electronics</v>
      </c>
      <c r="G3999" s="1" t="str">
        <f>TRIM(PROPER(Table2[[#This Row],[Brand]]))</f>
        <v>Sony</v>
      </c>
      <c r="H3999" s="1">
        <f>Table2[[#This Row],[Supplier_ID]]</f>
        <v>1097</v>
      </c>
      <c r="I3999" s="1">
        <f>Table2[[#This Row],[Market_Price]]</f>
        <v>506.11</v>
      </c>
      <c r="J3999" s="1">
        <f>Table2[[#This Row],[Selling_Price]]</f>
        <v>764.44</v>
      </c>
      <c r="K3999" s="1">
        <f>Table2[[#This Row],[Quantity]]</f>
        <v>268</v>
      </c>
      <c r="L3999" s="1" t="str">
        <f>IF(ISBLANK(Table2[[#This Row],[Status]]), "No Data Entered", IFERROR(Table2[[#This Row],[Status]], "No Data Entered"))</f>
        <v>Ongoing</v>
      </c>
    </row>
    <row r="4000" spans="1:12" x14ac:dyDescent="0.3">
      <c r="A4000" s="1" t="str">
        <f>Table2[[#This Row],[Product_ID]]</f>
        <v>PRO4550</v>
      </c>
      <c r="B4000" s="1" t="str">
        <f>Table2[[#This Row],[Customer_ID]]</f>
        <v>CUST87729</v>
      </c>
      <c r="C4000" s="14" t="str">
        <f>Table2[[#This Row],[Date]]</f>
        <v>19/12/2022</v>
      </c>
      <c r="D4000" s="1" t="str">
        <f>TRIM(PROPER(Table2[[#This Row],[Product_Name]]))</f>
        <v>Tablet</v>
      </c>
      <c r="E4000" s="1" t="str">
        <f>TRIM(PROPER(Table2[[#This Row],[Country]]))</f>
        <v>Canada</v>
      </c>
      <c r="F4000" s="1" t="str">
        <f>TRIM(PROPER(Table2[[#This Row],[Category]]))</f>
        <v>Electronics</v>
      </c>
      <c r="G4000" s="1" t="str">
        <f>TRIM(PROPER(Table2[[#This Row],[Brand]]))</f>
        <v>Canon</v>
      </c>
      <c r="H4000" s="1">
        <f>Table2[[#This Row],[Supplier_ID]]</f>
        <v>1062</v>
      </c>
      <c r="I4000" s="1">
        <f>Table2[[#This Row],[Market_Price]]</f>
        <v>1430.2</v>
      </c>
      <c r="J4000" s="1">
        <f>Table2[[#This Row],[Selling_Price]]</f>
        <v>2606.5300000000002</v>
      </c>
      <c r="K4000" s="1">
        <f>Table2[[#This Row],[Quantity]]</f>
        <v>197</v>
      </c>
      <c r="L4000" s="1" t="str">
        <f>IF(ISBLANK(Table2[[#This Row],[Status]]), "No Data Entered", IFERROR(Table2[[#This Row],[Status]], "No Data Entered"))</f>
        <v>Ongoing</v>
      </c>
    </row>
    <row r="4001" spans="1:12" x14ac:dyDescent="0.3">
      <c r="A4001" s="1" t="str">
        <f>Table2[[#This Row],[Product_ID]]</f>
        <v>PRO1693</v>
      </c>
      <c r="B4001" s="1" t="str">
        <f>Table2[[#This Row],[Customer_ID]]</f>
        <v>CUST87966</v>
      </c>
      <c r="C4001" s="14" t="str">
        <f>Table2[[#This Row],[Date]]</f>
        <v>09/03/2023</v>
      </c>
      <c r="D4001" s="1" t="str">
        <f>TRIM(PROPER(Table2[[#This Row],[Product_Name]]))</f>
        <v>Keyboard</v>
      </c>
      <c r="E4001" s="1" t="str">
        <f>TRIM(PROPER(Table2[[#This Row],[Country]]))</f>
        <v>Brazil</v>
      </c>
      <c r="F4001" s="1" t="str">
        <f>TRIM(PROPER(Table2[[#This Row],[Category]]))</f>
        <v>Computers</v>
      </c>
      <c r="G4001" s="1" t="str">
        <f>TRIM(PROPER(Table2[[#This Row],[Brand]]))</f>
        <v>Samsung</v>
      </c>
      <c r="H4001" s="1">
        <f>Table2[[#This Row],[Supplier_ID]]</f>
        <v>1005</v>
      </c>
      <c r="I4001" s="1">
        <f>Table2[[#This Row],[Market_Price]]</f>
        <v>85.67</v>
      </c>
      <c r="J4001" s="1">
        <f>Table2[[#This Row],[Selling_Price]]</f>
        <v>105.6</v>
      </c>
      <c r="K4001" s="1">
        <f>Table2[[#This Row],[Quantity]]</f>
        <v>285</v>
      </c>
      <c r="L4001" s="1" t="str">
        <f>IF(ISBLANK(Table2[[#This Row],[Status]]), "No Data Entered", IFERROR(Table2[[#This Row],[Status]], "No Data Entered"))</f>
        <v>Ongoing</v>
      </c>
    </row>
    <row r="4002" spans="1:12" x14ac:dyDescent="0.3">
      <c r="A4002" s="1" t="str">
        <f>Table2[[#This Row],[Product_ID]]</f>
        <v>PRO7688</v>
      </c>
      <c r="B4002" s="1" t="str">
        <f>Table2[[#This Row],[Customer_ID]]</f>
        <v>CUST88078</v>
      </c>
      <c r="C4002" s="14" t="str">
        <f>Table2[[#This Row],[Date]]</f>
        <v>18/04/2024</v>
      </c>
      <c r="D4002" s="1" t="str">
        <f>TRIM(PROPER(Table2[[#This Row],[Product_Name]]))</f>
        <v>Camera</v>
      </c>
      <c r="E4002" s="1" t="str">
        <f>TRIM(PROPER(Table2[[#This Row],[Country]]))</f>
        <v>Germany</v>
      </c>
      <c r="F4002" s="1" t="str">
        <f>TRIM(PROPER(Table2[[#This Row],[Category]]))</f>
        <v>Wearables</v>
      </c>
      <c r="G4002" s="1" t="str">
        <f>TRIM(PROPER(Table2[[#This Row],[Brand]]))</f>
        <v>Microsoft</v>
      </c>
      <c r="H4002" s="1">
        <f>Table2[[#This Row],[Supplier_ID]]</f>
        <v>1084</v>
      </c>
      <c r="I4002" s="1">
        <f>Table2[[#This Row],[Market_Price]]</f>
        <v>268.49</v>
      </c>
      <c r="J4002" s="1">
        <f>Table2[[#This Row],[Selling_Price]]</f>
        <v>351.24</v>
      </c>
      <c r="K4002" s="1">
        <f>Table2[[#This Row],[Quantity]]</f>
        <v>134</v>
      </c>
      <c r="L4002" s="1" t="str">
        <f>IF(ISBLANK(Table2[[#This Row],[Status]]), "No Data Entered", IFERROR(Table2[[#This Row],[Status]], "No Data Entered"))</f>
        <v>Ongoing</v>
      </c>
    </row>
    <row r="4003" spans="1:12" x14ac:dyDescent="0.3">
      <c r="A4003" s="1" t="str">
        <f>Table2[[#This Row],[Product_ID]]</f>
        <v>PRO4880</v>
      </c>
      <c r="B4003" s="1" t="str">
        <f>Table2[[#This Row],[Customer_ID]]</f>
        <v>CUST88087</v>
      </c>
      <c r="C4003" s="14" t="str">
        <f>Table2[[#This Row],[Date]]</f>
        <v>07/12/2023</v>
      </c>
      <c r="D4003" s="1" t="str">
        <f>TRIM(PROPER(Table2[[#This Row],[Product_Name]]))</f>
        <v>Smartphone</v>
      </c>
      <c r="E4003" s="1" t="str">
        <f>TRIM(PROPER(Table2[[#This Row],[Country]]))</f>
        <v>France</v>
      </c>
      <c r="F4003" s="1" t="str">
        <f>TRIM(PROPER(Table2[[#This Row],[Category]]))</f>
        <v>Computers</v>
      </c>
      <c r="G4003" s="1" t="str">
        <f>TRIM(PROPER(Table2[[#This Row],[Brand]]))</f>
        <v>Hp</v>
      </c>
      <c r="H4003" s="1">
        <f>Table2[[#This Row],[Supplier_ID]]</f>
        <v>1024</v>
      </c>
      <c r="I4003" s="1">
        <f>Table2[[#This Row],[Market_Price]]</f>
        <v>350.48</v>
      </c>
      <c r="J4003" s="1">
        <f>Table2[[#This Row],[Selling_Price]]</f>
        <v>467.28</v>
      </c>
      <c r="K4003" s="1">
        <f>Table2[[#This Row],[Quantity]]</f>
        <v>120</v>
      </c>
      <c r="L4003" s="1" t="str">
        <f>IF(ISBLANK(Table2[[#This Row],[Status]]), "No Data Entered", IFERROR(Table2[[#This Row],[Status]], "No Data Entered"))</f>
        <v>Ongoing</v>
      </c>
    </row>
    <row r="4004" spans="1:12" x14ac:dyDescent="0.3">
      <c r="A4004" s="1" t="str">
        <f>Table2[[#This Row],[Product_ID]]</f>
        <v>PRO4040</v>
      </c>
      <c r="B4004" s="1" t="str">
        <f>Table2[[#This Row],[Customer_ID]]</f>
        <v>CUST88231</v>
      </c>
      <c r="C4004" s="14" t="str">
        <f>Table2[[#This Row],[Date]]</f>
        <v>20/03/2021</v>
      </c>
      <c r="D4004" s="1" t="str">
        <f>TRIM(PROPER(Table2[[#This Row],[Product_Name]]))</f>
        <v>Monitor</v>
      </c>
      <c r="E4004" s="1" t="str">
        <f>TRIM(PROPER(Table2[[#This Row],[Country]]))</f>
        <v>Uk</v>
      </c>
      <c r="F4004" s="1" t="str">
        <f>TRIM(PROPER(Table2[[#This Row],[Category]]))</f>
        <v>Computers</v>
      </c>
      <c r="G4004" s="1" t="str">
        <f>TRIM(PROPER(Table2[[#This Row],[Brand]]))</f>
        <v>Microsoft</v>
      </c>
      <c r="H4004" s="1">
        <f>Table2[[#This Row],[Supplier_ID]]</f>
        <v>1008</v>
      </c>
      <c r="I4004" s="1">
        <f>Table2[[#This Row],[Market_Price]]</f>
        <v>1811.84</v>
      </c>
      <c r="J4004" s="1">
        <f>Table2[[#This Row],[Selling_Price]]</f>
        <v>2547.14</v>
      </c>
      <c r="K4004" s="1">
        <f>Table2[[#This Row],[Quantity]]</f>
        <v>224</v>
      </c>
      <c r="L4004" s="1" t="str">
        <f>IF(ISBLANK(Table2[[#This Row],[Status]]), "No Data Entered", IFERROR(Table2[[#This Row],[Status]], "No Data Entered"))</f>
        <v>Ongoing</v>
      </c>
    </row>
    <row r="4005" spans="1:12" x14ac:dyDescent="0.3">
      <c r="A4005" s="1" t="str">
        <f>Table2[[#This Row],[Product_ID]]</f>
        <v>PRO9189</v>
      </c>
      <c r="B4005" s="1" t="str">
        <f>Table2[[#This Row],[Customer_ID]]</f>
        <v>CUST88242</v>
      </c>
      <c r="C4005" s="14" t="str">
        <f>Table2[[#This Row],[Date]]</f>
        <v>12/11/2024</v>
      </c>
      <c r="D4005" s="1" t="str">
        <f>TRIM(PROPER(Table2[[#This Row],[Product_Name]]))</f>
        <v>Laptop</v>
      </c>
      <c r="E4005" s="1" t="str">
        <f>TRIM(PROPER(Table2[[#This Row],[Country]]))</f>
        <v>Australia</v>
      </c>
      <c r="F4005" s="1" t="str">
        <f>TRIM(PROPER(Table2[[#This Row],[Category]]))</f>
        <v>Electronics</v>
      </c>
      <c r="G4005" s="1" t="str">
        <f>TRIM(PROPER(Table2[[#This Row],[Brand]]))</f>
        <v>Lenovo</v>
      </c>
      <c r="H4005" s="1">
        <f>Table2[[#This Row],[Supplier_ID]]</f>
        <v>1019</v>
      </c>
      <c r="I4005" s="1">
        <f>Table2[[#This Row],[Market_Price]]</f>
        <v>1256.8800000000001</v>
      </c>
      <c r="J4005" s="1">
        <f>Table2[[#This Row],[Selling_Price]]</f>
        <v>1684.89</v>
      </c>
      <c r="K4005" s="1">
        <f>Table2[[#This Row],[Quantity]]</f>
        <v>13</v>
      </c>
      <c r="L4005" s="1" t="str">
        <f>IF(ISBLANK(Table2[[#This Row],[Status]]), "No Data Entered", IFERROR(Table2[[#This Row],[Status]], "No Data Entered"))</f>
        <v>Ongoing</v>
      </c>
    </row>
    <row r="4006" spans="1:12" x14ac:dyDescent="0.3">
      <c r="A4006" s="1" t="str">
        <f>Table2[[#This Row],[Product_ID]]</f>
        <v>PRO4027</v>
      </c>
      <c r="B4006" s="1" t="str">
        <f>Table2[[#This Row],[Customer_ID]]</f>
        <v>CUST88346</v>
      </c>
      <c r="C4006" s="14" t="str">
        <f>Table2[[#This Row],[Date]]</f>
        <v>02/12/2021</v>
      </c>
      <c r="D4006" s="1" t="str">
        <f>TRIM(PROPER(Table2[[#This Row],[Product_Name]]))</f>
        <v>Laptop</v>
      </c>
      <c r="E4006" s="1" t="str">
        <f>TRIM(PROPER(Table2[[#This Row],[Country]]))</f>
        <v>Brazil</v>
      </c>
      <c r="F4006" s="1" t="str">
        <f>TRIM(PROPER(Table2[[#This Row],[Category]]))</f>
        <v>Accessories</v>
      </c>
      <c r="G4006" s="1" t="str">
        <f>TRIM(PROPER(Table2[[#This Row],[Brand]]))</f>
        <v>Asus</v>
      </c>
      <c r="H4006" s="1">
        <f>Table2[[#This Row],[Supplier_ID]]</f>
        <v>1051</v>
      </c>
      <c r="I4006" s="1">
        <f>Table2[[#This Row],[Market_Price]]</f>
        <v>99.45</v>
      </c>
      <c r="J4006" s="1">
        <f>Table2[[#This Row],[Selling_Price]]</f>
        <v>121.46</v>
      </c>
      <c r="K4006" s="1">
        <f>Table2[[#This Row],[Quantity]]</f>
        <v>32</v>
      </c>
      <c r="L4006" s="1" t="str">
        <f>IF(ISBLANK(Table2[[#This Row],[Status]]), "No Data Entered", IFERROR(Table2[[#This Row],[Status]], "No Data Entered"))</f>
        <v>Ongoing</v>
      </c>
    </row>
    <row r="4007" spans="1:12" x14ac:dyDescent="0.3">
      <c r="A4007" s="1" t="str">
        <f>Table2[[#This Row],[Product_ID]]</f>
        <v>PRO4573</v>
      </c>
      <c r="B4007" s="1" t="str">
        <f>Table2[[#This Row],[Customer_ID]]</f>
        <v>CUST88372</v>
      </c>
      <c r="C4007" s="14" t="str">
        <f>Table2[[#This Row],[Date]]</f>
        <v>13/02/2023</v>
      </c>
      <c r="D4007" s="1" t="str">
        <f>TRIM(PROPER(Table2[[#This Row],[Product_Name]]))</f>
        <v>Headphones</v>
      </c>
      <c r="E4007" s="1" t="str">
        <f>TRIM(PROPER(Table2[[#This Row],[Country]]))</f>
        <v>Brazil</v>
      </c>
      <c r="F4007" s="1" t="str">
        <f>TRIM(PROPER(Table2[[#This Row],[Category]]))</f>
        <v>Computers</v>
      </c>
      <c r="G4007" s="1" t="str">
        <f>TRIM(PROPER(Table2[[#This Row],[Brand]]))</f>
        <v>Samsung</v>
      </c>
      <c r="H4007" s="1">
        <f>Table2[[#This Row],[Supplier_ID]]</f>
        <v>1030</v>
      </c>
      <c r="I4007" s="1">
        <f>Table2[[#This Row],[Market_Price]]</f>
        <v>609.87</v>
      </c>
      <c r="J4007" s="1">
        <f>Table2[[#This Row],[Selling_Price]]</f>
        <v>1139.2</v>
      </c>
      <c r="K4007" s="1">
        <f>Table2[[#This Row],[Quantity]]</f>
        <v>256</v>
      </c>
      <c r="L4007" s="1" t="str">
        <f>IF(ISBLANK(Table2[[#This Row],[Status]]), "No Data Entered", IFERROR(Table2[[#This Row],[Status]], "No Data Entered"))</f>
        <v>Ongoing</v>
      </c>
    </row>
    <row r="4008" spans="1:12" x14ac:dyDescent="0.3">
      <c r="A4008" s="1" t="str">
        <f>Table2[[#This Row],[Product_ID]]</f>
        <v>PRO7135</v>
      </c>
      <c r="B4008" s="1" t="str">
        <f>Table2[[#This Row],[Customer_ID]]</f>
        <v>CUST88414</v>
      </c>
      <c r="C4008" s="14" t="str">
        <f>Table2[[#This Row],[Date]]</f>
        <v>20/02/2023</v>
      </c>
      <c r="D4008" s="1" t="str">
        <f>TRIM(PROPER(Table2[[#This Row],[Product_Name]]))</f>
        <v>Headphones</v>
      </c>
      <c r="E4008" s="1" t="str">
        <f>TRIM(PROPER(Table2[[#This Row],[Country]]))</f>
        <v>India</v>
      </c>
      <c r="F4008" s="1" t="str">
        <f>TRIM(PROPER(Table2[[#This Row],[Category]]))</f>
        <v>Accessories</v>
      </c>
      <c r="G4008" s="1" t="str">
        <f>TRIM(PROPER(Table2[[#This Row],[Brand]]))</f>
        <v>Canon</v>
      </c>
      <c r="H4008" s="1">
        <f>Table2[[#This Row],[Supplier_ID]]</f>
        <v>1098</v>
      </c>
      <c r="I4008" s="1">
        <f>Table2[[#This Row],[Market_Price]]</f>
        <v>88.76</v>
      </c>
      <c r="J4008" s="1">
        <f>Table2[[#This Row],[Selling_Price]]</f>
        <v>169.69</v>
      </c>
      <c r="K4008" s="1">
        <f>Table2[[#This Row],[Quantity]]</f>
        <v>436</v>
      </c>
      <c r="L4008" s="1" t="str">
        <f>IF(ISBLANK(Table2[[#This Row],[Status]]), "No Data Entered", IFERROR(Table2[[#This Row],[Status]], "No Data Entered"))</f>
        <v>Ongoing</v>
      </c>
    </row>
    <row r="4009" spans="1:12" x14ac:dyDescent="0.3">
      <c r="A4009" s="1" t="str">
        <f>Table2[[#This Row],[Product_ID]]</f>
        <v>PRO6873</v>
      </c>
      <c r="B4009" s="1" t="str">
        <f>Table2[[#This Row],[Customer_ID]]</f>
        <v>CUST88588</v>
      </c>
      <c r="C4009" s="14" t="str">
        <f>Table2[[#This Row],[Date]]</f>
        <v>29/11/2022</v>
      </c>
      <c r="D4009" s="1" t="str">
        <f>TRIM(PROPER(Table2[[#This Row],[Product_Name]]))</f>
        <v>Camera</v>
      </c>
      <c r="E4009" s="1" t="str">
        <f>TRIM(PROPER(Table2[[#This Row],[Country]]))</f>
        <v>Germany</v>
      </c>
      <c r="F4009" s="1" t="str">
        <f>TRIM(PROPER(Table2[[#This Row],[Category]]))</f>
        <v>Electronics</v>
      </c>
      <c r="G4009" s="1" t="str">
        <f>TRIM(PROPER(Table2[[#This Row],[Brand]]))</f>
        <v>Samsung</v>
      </c>
      <c r="H4009" s="1">
        <f>Table2[[#This Row],[Supplier_ID]]</f>
        <v>1085</v>
      </c>
      <c r="I4009" s="1">
        <f>Table2[[#This Row],[Market_Price]]</f>
        <v>404.03</v>
      </c>
      <c r="J4009" s="1">
        <f>Table2[[#This Row],[Selling_Price]]</f>
        <v>794.81</v>
      </c>
      <c r="K4009" s="1">
        <f>Table2[[#This Row],[Quantity]]</f>
        <v>440</v>
      </c>
      <c r="L4009" s="1" t="str">
        <f>IF(ISBLANK(Table2[[#This Row],[Status]]), "No Data Entered", IFERROR(Table2[[#This Row],[Status]], "No Data Entered"))</f>
        <v>Ongoing</v>
      </c>
    </row>
    <row r="4010" spans="1:12" x14ac:dyDescent="0.3">
      <c r="A4010" s="1" t="str">
        <f>Table2[[#This Row],[Product_ID]]</f>
        <v>PRO1990</v>
      </c>
      <c r="B4010" s="1" t="str">
        <f>Table2[[#This Row],[Customer_ID]]</f>
        <v>CUST88667</v>
      </c>
      <c r="C4010" s="14" t="str">
        <f>Table2[[#This Row],[Date]]</f>
        <v>18/07/2021</v>
      </c>
      <c r="D4010" s="1" t="str">
        <f>TRIM(PROPER(Table2[[#This Row],[Product_Name]]))</f>
        <v>Camera</v>
      </c>
      <c r="E4010" s="1" t="str">
        <f>TRIM(PROPER(Table2[[#This Row],[Country]]))</f>
        <v>China</v>
      </c>
      <c r="F4010" s="1" t="str">
        <f>TRIM(PROPER(Table2[[#This Row],[Category]]))</f>
        <v>Electronics</v>
      </c>
      <c r="G4010" s="1" t="str">
        <f>TRIM(PROPER(Table2[[#This Row],[Brand]]))</f>
        <v>Hp</v>
      </c>
      <c r="H4010" s="1">
        <f>Table2[[#This Row],[Supplier_ID]]</f>
        <v>1073</v>
      </c>
      <c r="I4010" s="1">
        <f>Table2[[#This Row],[Market_Price]]</f>
        <v>1118.98</v>
      </c>
      <c r="J4010" s="1">
        <f>Table2[[#This Row],[Selling_Price]]</f>
        <v>1550.35</v>
      </c>
      <c r="K4010" s="1">
        <f>Table2[[#This Row],[Quantity]]</f>
        <v>84</v>
      </c>
      <c r="L4010" s="1" t="str">
        <f>IF(ISBLANK(Table2[[#This Row],[Status]]), "No Data Entered", IFERROR(Table2[[#This Row],[Status]], "No Data Entered"))</f>
        <v>Ongoing</v>
      </c>
    </row>
    <row r="4011" spans="1:12" x14ac:dyDescent="0.3">
      <c r="A4011" s="1" t="str">
        <f>Table2[[#This Row],[Product_ID]]</f>
        <v>PRO2436</v>
      </c>
      <c r="B4011" s="1" t="str">
        <f>Table2[[#This Row],[Customer_ID]]</f>
        <v>CUST88742</v>
      </c>
      <c r="C4011" s="14" t="str">
        <f>Table2[[#This Row],[Date]]</f>
        <v>22/10/2024</v>
      </c>
      <c r="D4011" s="1" t="str">
        <f>TRIM(PROPER(Table2[[#This Row],[Product_Name]]))</f>
        <v>Smartwatch</v>
      </c>
      <c r="E4011" s="1" t="str">
        <f>TRIM(PROPER(Table2[[#This Row],[Country]]))</f>
        <v>Brazil</v>
      </c>
      <c r="F4011" s="1" t="str">
        <f>TRIM(PROPER(Table2[[#This Row],[Category]]))</f>
        <v>Electronics</v>
      </c>
      <c r="G4011" s="1" t="str">
        <f>TRIM(PROPER(Table2[[#This Row],[Brand]]))</f>
        <v>Asus</v>
      </c>
      <c r="H4011" s="1">
        <f>Table2[[#This Row],[Supplier_ID]]</f>
        <v>1034</v>
      </c>
      <c r="I4011" s="1">
        <f>Table2[[#This Row],[Market_Price]]</f>
        <v>867.62</v>
      </c>
      <c r="J4011" s="1">
        <f>Table2[[#This Row],[Selling_Price]]</f>
        <v>1309.4000000000001</v>
      </c>
      <c r="K4011" s="1">
        <f>Table2[[#This Row],[Quantity]]</f>
        <v>293</v>
      </c>
      <c r="L4011" s="1" t="str">
        <f>IF(ISBLANK(Table2[[#This Row],[Status]]), "No Data Entered", IFERROR(Table2[[#This Row],[Status]], "No Data Entered"))</f>
        <v>Ongoing</v>
      </c>
    </row>
    <row r="4012" spans="1:12" x14ac:dyDescent="0.3">
      <c r="A4012" s="1" t="str">
        <f>Table2[[#This Row],[Product_ID]]</f>
        <v>PRO4975</v>
      </c>
      <c r="B4012" s="1" t="str">
        <f>Table2[[#This Row],[Customer_ID]]</f>
        <v>CUST88744</v>
      </c>
      <c r="C4012" s="14" t="str">
        <f>Table2[[#This Row],[Date]]</f>
        <v>29/07/2023</v>
      </c>
      <c r="D4012" s="1" t="str">
        <f>TRIM(PROPER(Table2[[#This Row],[Product_Name]]))</f>
        <v>Camera</v>
      </c>
      <c r="E4012" s="1" t="str">
        <f>TRIM(PROPER(Table2[[#This Row],[Country]]))</f>
        <v>China</v>
      </c>
      <c r="F4012" s="1" t="str">
        <f>TRIM(PROPER(Table2[[#This Row],[Category]]))</f>
        <v>Wearables</v>
      </c>
      <c r="G4012" s="1" t="str">
        <f>TRIM(PROPER(Table2[[#This Row],[Brand]]))</f>
        <v>Dell</v>
      </c>
      <c r="H4012" s="1">
        <f>Table2[[#This Row],[Supplier_ID]]</f>
        <v>1042</v>
      </c>
      <c r="I4012" s="1">
        <f>Table2[[#This Row],[Market_Price]]</f>
        <v>1894.78</v>
      </c>
      <c r="J4012" s="1">
        <f>Table2[[#This Row],[Selling_Price]]</f>
        <v>3183.53</v>
      </c>
      <c r="K4012" s="1">
        <f>Table2[[#This Row],[Quantity]]</f>
        <v>1</v>
      </c>
      <c r="L4012" s="1" t="str">
        <f>IF(ISBLANK(Table2[[#This Row],[Status]]), "No Data Entered", IFERROR(Table2[[#This Row],[Status]], "No Data Entered"))</f>
        <v>Ongoing</v>
      </c>
    </row>
    <row r="4013" spans="1:12" x14ac:dyDescent="0.3">
      <c r="A4013" s="1" t="str">
        <f>Table2[[#This Row],[Product_ID]]</f>
        <v>PRO8308</v>
      </c>
      <c r="B4013" s="1" t="str">
        <f>Table2[[#This Row],[Customer_ID]]</f>
        <v>CUST88845</v>
      </c>
      <c r="C4013" s="14" t="str">
        <f>Table2[[#This Row],[Date]]</f>
        <v>29/08/2020</v>
      </c>
      <c r="D4013" s="1" t="str">
        <f>TRIM(PROPER(Table2[[#This Row],[Product_Name]]))</f>
        <v>Camera</v>
      </c>
      <c r="E4013" s="1" t="str">
        <f>TRIM(PROPER(Table2[[#This Row],[Country]]))</f>
        <v>Japan</v>
      </c>
      <c r="F4013" s="1" t="str">
        <f>TRIM(PROPER(Table2[[#This Row],[Category]]))</f>
        <v>Electronics</v>
      </c>
      <c r="G4013" s="1" t="str">
        <f>TRIM(PROPER(Table2[[#This Row],[Brand]]))</f>
        <v>Microsoft</v>
      </c>
      <c r="H4013" s="1">
        <f>Table2[[#This Row],[Supplier_ID]]</f>
        <v>1065</v>
      </c>
      <c r="I4013" s="1">
        <f>Table2[[#This Row],[Market_Price]]</f>
        <v>126.72</v>
      </c>
      <c r="J4013" s="1">
        <f>Table2[[#This Row],[Selling_Price]]</f>
        <v>151.72</v>
      </c>
      <c r="K4013" s="1">
        <f>Table2[[#This Row],[Quantity]]</f>
        <v>236</v>
      </c>
      <c r="L4013" s="1" t="str">
        <f>IF(ISBLANK(Table2[[#This Row],[Status]]), "No Data Entered", IFERROR(Table2[[#This Row],[Status]], "No Data Entered"))</f>
        <v>Ongoing</v>
      </c>
    </row>
    <row r="4014" spans="1:12" x14ac:dyDescent="0.3">
      <c r="A4014" s="1" t="str">
        <f>Table2[[#This Row],[Product_ID]]</f>
        <v>PRO3773</v>
      </c>
      <c r="B4014" s="1" t="str">
        <f>Table2[[#This Row],[Customer_ID]]</f>
        <v>CUST88940</v>
      </c>
      <c r="C4014" s="14" t="str">
        <f>Table2[[#This Row],[Date]]</f>
        <v>25/07/2024</v>
      </c>
      <c r="D4014" s="1" t="str">
        <f>TRIM(PROPER(Table2[[#This Row],[Product_Name]]))</f>
        <v>Monitor</v>
      </c>
      <c r="E4014" s="1" t="str">
        <f>TRIM(PROPER(Table2[[#This Row],[Country]]))</f>
        <v>Canada</v>
      </c>
      <c r="F4014" s="1" t="str">
        <f>TRIM(PROPER(Table2[[#This Row],[Category]]))</f>
        <v>Computers</v>
      </c>
      <c r="G4014" s="1" t="str">
        <f>TRIM(PROPER(Table2[[#This Row],[Brand]]))</f>
        <v>Dell</v>
      </c>
      <c r="H4014" s="1">
        <f>Table2[[#This Row],[Supplier_ID]]</f>
        <v>1025</v>
      </c>
      <c r="I4014" s="1">
        <f>Table2[[#This Row],[Market_Price]]</f>
        <v>78.290000000000006</v>
      </c>
      <c r="J4014" s="1">
        <f>Table2[[#This Row],[Selling_Price]]</f>
        <v>138.81</v>
      </c>
      <c r="K4014" s="1">
        <f>Table2[[#This Row],[Quantity]]</f>
        <v>108</v>
      </c>
      <c r="L4014" s="1" t="str">
        <f>IF(ISBLANK(Table2[[#This Row],[Status]]), "No Data Entered", IFERROR(Table2[[#This Row],[Status]], "No Data Entered"))</f>
        <v>Ongoing</v>
      </c>
    </row>
    <row r="4015" spans="1:12" x14ac:dyDescent="0.3">
      <c r="A4015" s="1" t="str">
        <f>Table2[[#This Row],[Product_ID]]</f>
        <v>PRO5162</v>
      </c>
      <c r="B4015" s="1" t="str">
        <f>Table2[[#This Row],[Customer_ID]]</f>
        <v>CUST88980</v>
      </c>
      <c r="C4015" s="14" t="str">
        <f>Table2[[#This Row],[Date]]</f>
        <v>18/05/2021</v>
      </c>
      <c r="D4015" s="1" t="str">
        <f>TRIM(PROPER(Table2[[#This Row],[Product_Name]]))</f>
        <v>Smartwatch</v>
      </c>
      <c r="E4015" s="1" t="str">
        <f>TRIM(PROPER(Table2[[#This Row],[Country]]))</f>
        <v>France</v>
      </c>
      <c r="F4015" s="1" t="str">
        <f>TRIM(PROPER(Table2[[#This Row],[Category]]))</f>
        <v>Wearables</v>
      </c>
      <c r="G4015" s="1" t="str">
        <f>TRIM(PROPER(Table2[[#This Row],[Brand]]))</f>
        <v>Hp</v>
      </c>
      <c r="H4015" s="1">
        <f>Table2[[#This Row],[Supplier_ID]]</f>
        <v>1008</v>
      </c>
      <c r="I4015" s="1">
        <f>Table2[[#This Row],[Market_Price]]</f>
        <v>658.44</v>
      </c>
      <c r="J4015" s="1">
        <f>Table2[[#This Row],[Selling_Price]]</f>
        <v>1241.27</v>
      </c>
      <c r="K4015" s="1">
        <f>Table2[[#This Row],[Quantity]]</f>
        <v>221</v>
      </c>
      <c r="L4015" s="1" t="str">
        <f>IF(ISBLANK(Table2[[#This Row],[Status]]), "No Data Entered", IFERROR(Table2[[#This Row],[Status]], "No Data Entered"))</f>
        <v>Ongoing</v>
      </c>
    </row>
    <row r="4016" spans="1:12" x14ac:dyDescent="0.3">
      <c r="A4016" s="1" t="str">
        <f>Table2[[#This Row],[Product_ID]]</f>
        <v>PRO5765</v>
      </c>
      <c r="B4016" s="1" t="str">
        <f>Table2[[#This Row],[Customer_ID]]</f>
        <v>CUST89093</v>
      </c>
      <c r="C4016" s="14" t="str">
        <f>Table2[[#This Row],[Date]]</f>
        <v>22/02/2024</v>
      </c>
      <c r="D4016" s="1" t="str">
        <f>TRIM(PROPER(Table2[[#This Row],[Product_Name]]))</f>
        <v>Tablet</v>
      </c>
      <c r="E4016" s="1" t="str">
        <f>TRIM(PROPER(Table2[[#This Row],[Country]]))</f>
        <v>Australia</v>
      </c>
      <c r="F4016" s="1" t="str">
        <f>TRIM(PROPER(Table2[[#This Row],[Category]]))</f>
        <v>Electronics</v>
      </c>
      <c r="G4016" s="1" t="str">
        <f>TRIM(PROPER(Table2[[#This Row],[Brand]]))</f>
        <v>Logitech</v>
      </c>
      <c r="H4016" s="1">
        <f>Table2[[#This Row],[Supplier_ID]]</f>
        <v>1057</v>
      </c>
      <c r="I4016" s="1">
        <f>Table2[[#This Row],[Market_Price]]</f>
        <v>375.27</v>
      </c>
      <c r="J4016" s="1">
        <f>Table2[[#This Row],[Selling_Price]]</f>
        <v>485.97</v>
      </c>
      <c r="K4016" s="1">
        <f>Table2[[#This Row],[Quantity]]</f>
        <v>221</v>
      </c>
      <c r="L4016" s="1" t="str">
        <f>IF(ISBLANK(Table2[[#This Row],[Status]]), "No Data Entered", IFERROR(Table2[[#This Row],[Status]], "No Data Entered"))</f>
        <v>Ongoing</v>
      </c>
    </row>
    <row r="4017" spans="1:12" x14ac:dyDescent="0.3">
      <c r="A4017" s="1" t="str">
        <f>Table2[[#This Row],[Product_ID]]</f>
        <v>PRO4878</v>
      </c>
      <c r="B4017" s="1" t="str">
        <f>Table2[[#This Row],[Customer_ID]]</f>
        <v>CUST89222</v>
      </c>
      <c r="C4017" s="14" t="str">
        <f>Table2[[#This Row],[Date]]</f>
        <v>16/04/2024</v>
      </c>
      <c r="D4017" s="1" t="str">
        <f>TRIM(PROPER(Table2[[#This Row],[Product_Name]]))</f>
        <v>Tablet</v>
      </c>
      <c r="E4017" s="1" t="str">
        <f>TRIM(PROPER(Table2[[#This Row],[Country]]))</f>
        <v>Australia</v>
      </c>
      <c r="F4017" s="1" t="str">
        <f>TRIM(PROPER(Table2[[#This Row],[Category]]))</f>
        <v>Electronics</v>
      </c>
      <c r="G4017" s="1" t="str">
        <f>TRIM(PROPER(Table2[[#This Row],[Brand]]))</f>
        <v>Dell</v>
      </c>
      <c r="H4017" s="1">
        <f>Table2[[#This Row],[Supplier_ID]]</f>
        <v>1089</v>
      </c>
      <c r="I4017" s="1">
        <f>Table2[[#This Row],[Market_Price]]</f>
        <v>109.98</v>
      </c>
      <c r="J4017" s="1">
        <f>Table2[[#This Row],[Selling_Price]]</f>
        <v>176.51</v>
      </c>
      <c r="K4017" s="1">
        <f>Table2[[#This Row],[Quantity]]</f>
        <v>47</v>
      </c>
      <c r="L4017" s="1" t="str">
        <f>IF(ISBLANK(Table2[[#This Row],[Status]]), "No Data Entered", IFERROR(Table2[[#This Row],[Status]], "No Data Entered"))</f>
        <v>Ongoing</v>
      </c>
    </row>
    <row r="4018" spans="1:12" x14ac:dyDescent="0.3">
      <c r="A4018" s="1" t="str">
        <f>Table2[[#This Row],[Product_ID]]</f>
        <v>PRO8217</v>
      </c>
      <c r="B4018" s="1" t="str">
        <f>Table2[[#This Row],[Customer_ID]]</f>
        <v>CUST89234</v>
      </c>
      <c r="C4018" s="14" t="str">
        <f>Table2[[#This Row],[Date]]</f>
        <v>16/03/2025</v>
      </c>
      <c r="D4018" s="1" t="str">
        <f>TRIM(PROPER(Table2[[#This Row],[Product_Name]]))</f>
        <v>Monitor</v>
      </c>
      <c r="E4018" s="1" t="str">
        <f>TRIM(PROPER(Table2[[#This Row],[Country]]))</f>
        <v>Australia</v>
      </c>
      <c r="F4018" s="1" t="str">
        <f>TRIM(PROPER(Table2[[#This Row],[Category]]))</f>
        <v>Computers</v>
      </c>
      <c r="G4018" s="1" t="str">
        <f>TRIM(PROPER(Table2[[#This Row],[Brand]]))</f>
        <v>Dell</v>
      </c>
      <c r="H4018" s="1">
        <f>Table2[[#This Row],[Supplier_ID]]</f>
        <v>1090</v>
      </c>
      <c r="I4018" s="1">
        <f>Table2[[#This Row],[Market_Price]]</f>
        <v>1964.28</v>
      </c>
      <c r="J4018" s="1">
        <f>Table2[[#This Row],[Selling_Price]]</f>
        <v>2361.14</v>
      </c>
      <c r="K4018" s="1">
        <f>Table2[[#This Row],[Quantity]]</f>
        <v>218</v>
      </c>
      <c r="L4018" s="1" t="str">
        <f>IF(ISBLANK(Table2[[#This Row],[Status]]), "No Data Entered", IFERROR(Table2[[#This Row],[Status]], "No Data Entered"))</f>
        <v>Ongoing</v>
      </c>
    </row>
    <row r="4019" spans="1:12" x14ac:dyDescent="0.3">
      <c r="A4019" s="1" t="str">
        <f>Table2[[#This Row],[Product_ID]]</f>
        <v>PRO1116</v>
      </c>
      <c r="B4019" s="1" t="str">
        <f>Table2[[#This Row],[Customer_ID]]</f>
        <v>CUST89242</v>
      </c>
      <c r="C4019" s="14" t="str">
        <f>Table2[[#This Row],[Date]]</f>
        <v>22/04/2021</v>
      </c>
      <c r="D4019" s="1" t="str">
        <f>TRIM(PROPER(Table2[[#This Row],[Product_Name]]))</f>
        <v>Headphones</v>
      </c>
      <c r="E4019" s="1" t="str">
        <f>TRIM(PROPER(Table2[[#This Row],[Country]]))</f>
        <v>Japan</v>
      </c>
      <c r="F4019" s="1" t="str">
        <f>TRIM(PROPER(Table2[[#This Row],[Category]]))</f>
        <v>Accessories</v>
      </c>
      <c r="G4019" s="1" t="str">
        <f>TRIM(PROPER(Table2[[#This Row],[Brand]]))</f>
        <v>Microsoft</v>
      </c>
      <c r="H4019" s="1">
        <f>Table2[[#This Row],[Supplier_ID]]</f>
        <v>1003</v>
      </c>
      <c r="I4019" s="1">
        <f>Table2[[#This Row],[Market_Price]]</f>
        <v>188.48</v>
      </c>
      <c r="J4019" s="1">
        <f>Table2[[#This Row],[Selling_Price]]</f>
        <v>286.51</v>
      </c>
      <c r="K4019" s="1">
        <f>Table2[[#This Row],[Quantity]]</f>
        <v>388</v>
      </c>
      <c r="L4019" s="1" t="str">
        <f>IF(ISBLANK(Table2[[#This Row],[Status]]), "No Data Entered", IFERROR(Table2[[#This Row],[Status]], "No Data Entered"))</f>
        <v>Ongoing</v>
      </c>
    </row>
    <row r="4020" spans="1:12" x14ac:dyDescent="0.3">
      <c r="A4020" s="1" t="str">
        <f>Table2[[#This Row],[Product_ID]]</f>
        <v>PRO7148</v>
      </c>
      <c r="B4020" s="1" t="str">
        <f>Table2[[#This Row],[Customer_ID]]</f>
        <v>CUST89257</v>
      </c>
      <c r="C4020" s="14" t="str">
        <f>Table2[[#This Row],[Date]]</f>
        <v>04/02/2021</v>
      </c>
      <c r="D4020" s="1" t="str">
        <f>TRIM(PROPER(Table2[[#This Row],[Product_Name]]))</f>
        <v>Laptop</v>
      </c>
      <c r="E4020" s="1" t="str">
        <f>TRIM(PROPER(Table2[[#This Row],[Country]]))</f>
        <v>Australia</v>
      </c>
      <c r="F4020" s="1" t="str">
        <f>TRIM(PROPER(Table2[[#This Row],[Category]]))</f>
        <v>Electronics</v>
      </c>
      <c r="G4020" s="1" t="str">
        <f>TRIM(PROPER(Table2[[#This Row],[Brand]]))</f>
        <v>Hp</v>
      </c>
      <c r="H4020" s="1">
        <f>Table2[[#This Row],[Supplier_ID]]</f>
        <v>1081</v>
      </c>
      <c r="I4020" s="1">
        <f>Table2[[#This Row],[Market_Price]]</f>
        <v>1468.78</v>
      </c>
      <c r="J4020" s="1">
        <f>Table2[[#This Row],[Selling_Price]]</f>
        <v>2916.73</v>
      </c>
      <c r="K4020" s="1">
        <f>Table2[[#This Row],[Quantity]]</f>
        <v>431</v>
      </c>
      <c r="L4020" s="1" t="str">
        <f>IF(ISBLANK(Table2[[#This Row],[Status]]), "No Data Entered", IFERROR(Table2[[#This Row],[Status]], "No Data Entered"))</f>
        <v>Ongoing</v>
      </c>
    </row>
    <row r="4021" spans="1:12" x14ac:dyDescent="0.3">
      <c r="A4021" s="1" t="str">
        <f>Table2[[#This Row],[Product_ID]]</f>
        <v>PRO5070</v>
      </c>
      <c r="B4021" s="1" t="str">
        <f>Table2[[#This Row],[Customer_ID]]</f>
        <v>CUST89300</v>
      </c>
      <c r="C4021" s="14" t="str">
        <f>Table2[[#This Row],[Date]]</f>
        <v>12/11/2025</v>
      </c>
      <c r="D4021" s="1" t="str">
        <f>TRIM(PROPER(Table2[[#This Row],[Product_Name]]))</f>
        <v>Smartphone</v>
      </c>
      <c r="E4021" s="1" t="str">
        <f>TRIM(PROPER(Table2[[#This Row],[Country]]))</f>
        <v>Canada</v>
      </c>
      <c r="F4021" s="1" t="str">
        <f>TRIM(PROPER(Table2[[#This Row],[Category]]))</f>
        <v>Wearables</v>
      </c>
      <c r="G4021" s="1" t="str">
        <f>TRIM(PROPER(Table2[[#This Row],[Brand]]))</f>
        <v>Dell</v>
      </c>
      <c r="H4021" s="1">
        <f>Table2[[#This Row],[Supplier_ID]]</f>
        <v>1058</v>
      </c>
      <c r="I4021" s="1">
        <f>Table2[[#This Row],[Market_Price]]</f>
        <v>870.16</v>
      </c>
      <c r="J4021" s="1">
        <f>Table2[[#This Row],[Selling_Price]]</f>
        <v>1698.57</v>
      </c>
      <c r="K4021" s="1">
        <f>Table2[[#This Row],[Quantity]]</f>
        <v>332</v>
      </c>
      <c r="L4021" s="1" t="str">
        <f>IF(ISBLANK(Table2[[#This Row],[Status]]), "No Data Entered", IFERROR(Table2[[#This Row],[Status]], "No Data Entered"))</f>
        <v>Ongoing</v>
      </c>
    </row>
    <row r="4022" spans="1:12" x14ac:dyDescent="0.3">
      <c r="A4022" s="1" t="str">
        <f>Table2[[#This Row],[Product_ID]]</f>
        <v>PRO1353</v>
      </c>
      <c r="B4022" s="1" t="str">
        <f>Table2[[#This Row],[Customer_ID]]</f>
        <v>CUST89387</v>
      </c>
      <c r="C4022" s="14" t="str">
        <f>Table2[[#This Row],[Date]]</f>
        <v>24/03/2021</v>
      </c>
      <c r="D4022" s="1" t="str">
        <f>TRIM(PROPER(Table2[[#This Row],[Product_Name]]))</f>
        <v>Keyboard</v>
      </c>
      <c r="E4022" s="1" t="str">
        <f>TRIM(PROPER(Table2[[#This Row],[Country]]))</f>
        <v>Japan</v>
      </c>
      <c r="F4022" s="1" t="str">
        <f>TRIM(PROPER(Table2[[#This Row],[Category]]))</f>
        <v>Electronics</v>
      </c>
      <c r="G4022" s="1" t="str">
        <f>TRIM(PROPER(Table2[[#This Row],[Brand]]))</f>
        <v>Apple</v>
      </c>
      <c r="H4022" s="1">
        <f>Table2[[#This Row],[Supplier_ID]]</f>
        <v>1066</v>
      </c>
      <c r="I4022" s="1">
        <f>Table2[[#This Row],[Market_Price]]</f>
        <v>60.63</v>
      </c>
      <c r="J4022" s="1">
        <f>Table2[[#This Row],[Selling_Price]]</f>
        <v>66.95</v>
      </c>
      <c r="K4022" s="1">
        <f>Table2[[#This Row],[Quantity]]</f>
        <v>278</v>
      </c>
      <c r="L4022" s="1" t="str">
        <f>IF(ISBLANK(Table2[[#This Row],[Status]]), "No Data Entered", IFERROR(Table2[[#This Row],[Status]], "No Data Entered"))</f>
        <v>Ongoing</v>
      </c>
    </row>
    <row r="4023" spans="1:12" x14ac:dyDescent="0.3">
      <c r="A4023" s="1" t="str">
        <f>Table2[[#This Row],[Product_ID]]</f>
        <v>PRO7893</v>
      </c>
      <c r="B4023" s="1" t="str">
        <f>Table2[[#This Row],[Customer_ID]]</f>
        <v>CUST89389</v>
      </c>
      <c r="C4023" s="14" t="str">
        <f>Table2[[#This Row],[Date]]</f>
        <v>08/12/2022</v>
      </c>
      <c r="D4023" s="1" t="str">
        <f>TRIM(PROPER(Table2[[#This Row],[Product_Name]]))</f>
        <v>Smartwatch</v>
      </c>
      <c r="E4023" s="1" t="str">
        <f>TRIM(PROPER(Table2[[#This Row],[Country]]))</f>
        <v>Germany</v>
      </c>
      <c r="F4023" s="1" t="str">
        <f>TRIM(PROPER(Table2[[#This Row],[Category]]))</f>
        <v>Electronics</v>
      </c>
      <c r="G4023" s="1" t="str">
        <f>TRIM(PROPER(Table2[[#This Row],[Brand]]))</f>
        <v>Apple</v>
      </c>
      <c r="H4023" s="1">
        <f>Table2[[#This Row],[Supplier_ID]]</f>
        <v>1076</v>
      </c>
      <c r="I4023" s="1">
        <f>Table2[[#This Row],[Market_Price]]</f>
        <v>502.33</v>
      </c>
      <c r="J4023" s="1">
        <f>Table2[[#This Row],[Selling_Price]]</f>
        <v>984.73</v>
      </c>
      <c r="K4023" s="1">
        <f>Table2[[#This Row],[Quantity]]</f>
        <v>386</v>
      </c>
      <c r="L4023" s="1" t="str">
        <f>IF(ISBLANK(Table2[[#This Row],[Status]]), "No Data Entered", IFERROR(Table2[[#This Row],[Status]], "No Data Entered"))</f>
        <v>Ongoing</v>
      </c>
    </row>
    <row r="4024" spans="1:12" x14ac:dyDescent="0.3">
      <c r="A4024" s="1" t="str">
        <f>Table2[[#This Row],[Product_ID]]</f>
        <v>PRO9882</v>
      </c>
      <c r="B4024" s="1" t="str">
        <f>Table2[[#This Row],[Customer_ID]]</f>
        <v>CUST89485</v>
      </c>
      <c r="C4024" s="14" t="str">
        <f>Table2[[#This Row],[Date]]</f>
        <v>19/08/2022</v>
      </c>
      <c r="D4024" s="1" t="str">
        <f>TRIM(PROPER(Table2[[#This Row],[Product_Name]]))</f>
        <v>Mouse</v>
      </c>
      <c r="E4024" s="1" t="str">
        <f>TRIM(PROPER(Table2[[#This Row],[Country]]))</f>
        <v>China</v>
      </c>
      <c r="F4024" s="1" t="str">
        <f>TRIM(PROPER(Table2[[#This Row],[Category]]))</f>
        <v>Wearables</v>
      </c>
      <c r="G4024" s="1" t="str">
        <f>TRIM(PROPER(Table2[[#This Row],[Brand]]))</f>
        <v>Dell</v>
      </c>
      <c r="H4024" s="1">
        <f>Table2[[#This Row],[Supplier_ID]]</f>
        <v>1066</v>
      </c>
      <c r="I4024" s="1">
        <f>Table2[[#This Row],[Market_Price]]</f>
        <v>399.86</v>
      </c>
      <c r="J4024" s="1">
        <f>Table2[[#This Row],[Selling_Price]]</f>
        <v>475.13</v>
      </c>
      <c r="K4024" s="1">
        <f>Table2[[#This Row],[Quantity]]</f>
        <v>40</v>
      </c>
      <c r="L4024" s="1" t="str">
        <f>IF(ISBLANK(Table2[[#This Row],[Status]]), "No Data Entered", IFERROR(Table2[[#This Row],[Status]], "No Data Entered"))</f>
        <v>Ongoing</v>
      </c>
    </row>
    <row r="4025" spans="1:12" x14ac:dyDescent="0.3">
      <c r="A4025" s="1" t="str">
        <f>Table2[[#This Row],[Product_ID]]</f>
        <v>PRO7370</v>
      </c>
      <c r="B4025" s="1" t="str">
        <f>Table2[[#This Row],[Customer_ID]]</f>
        <v>CUST89508</v>
      </c>
      <c r="C4025" s="14" t="str">
        <f>Table2[[#This Row],[Date]]</f>
        <v>24/12/2021</v>
      </c>
      <c r="D4025" s="1" t="str">
        <f>TRIM(PROPER(Table2[[#This Row],[Product_Name]]))</f>
        <v>Tablet</v>
      </c>
      <c r="E4025" s="1" t="str">
        <f>TRIM(PROPER(Table2[[#This Row],[Country]]))</f>
        <v>France</v>
      </c>
      <c r="F4025" s="1" t="str">
        <f>TRIM(PROPER(Table2[[#This Row],[Category]]))</f>
        <v>Office Supplies</v>
      </c>
      <c r="G4025" s="1" t="str">
        <f>TRIM(PROPER(Table2[[#This Row],[Brand]]))</f>
        <v>Logitech</v>
      </c>
      <c r="H4025" s="1">
        <f>Table2[[#This Row],[Supplier_ID]]</f>
        <v>1077</v>
      </c>
      <c r="I4025" s="1">
        <f>Table2[[#This Row],[Market_Price]]</f>
        <v>1698.66</v>
      </c>
      <c r="J4025" s="1">
        <f>Table2[[#This Row],[Selling_Price]]</f>
        <v>2519.9699999999998</v>
      </c>
      <c r="K4025" s="1">
        <f>Table2[[#This Row],[Quantity]]</f>
        <v>311</v>
      </c>
      <c r="L4025" s="1" t="str">
        <f>IF(ISBLANK(Table2[[#This Row],[Status]]), "No Data Entered", IFERROR(Table2[[#This Row],[Status]], "No Data Entered"))</f>
        <v>Ongoing</v>
      </c>
    </row>
    <row r="4026" spans="1:12" x14ac:dyDescent="0.3">
      <c r="A4026" s="1" t="str">
        <f>Table2[[#This Row],[Product_ID]]</f>
        <v>PRO8365</v>
      </c>
      <c r="B4026" s="1" t="str">
        <f>Table2[[#This Row],[Customer_ID]]</f>
        <v>CUST89545</v>
      </c>
      <c r="C4026" s="14" t="str">
        <f>Table2[[#This Row],[Date]]</f>
        <v>07/08/2020</v>
      </c>
      <c r="D4026" s="1" t="str">
        <f>TRIM(PROPER(Table2[[#This Row],[Product_Name]]))</f>
        <v>Mouse</v>
      </c>
      <c r="E4026" s="1" t="str">
        <f>TRIM(PROPER(Table2[[#This Row],[Country]]))</f>
        <v>Brazil</v>
      </c>
      <c r="F4026" s="1" t="str">
        <f>TRIM(PROPER(Table2[[#This Row],[Category]]))</f>
        <v>Wearables</v>
      </c>
      <c r="G4026" s="1" t="str">
        <f>TRIM(PROPER(Table2[[#This Row],[Brand]]))</f>
        <v>Lenovo</v>
      </c>
      <c r="H4026" s="1">
        <f>Table2[[#This Row],[Supplier_ID]]</f>
        <v>1036</v>
      </c>
      <c r="I4026" s="1">
        <f>Table2[[#This Row],[Market_Price]]</f>
        <v>478.87</v>
      </c>
      <c r="J4026" s="1">
        <f>Table2[[#This Row],[Selling_Price]]</f>
        <v>564.70000000000005</v>
      </c>
      <c r="K4026" s="1">
        <f>Table2[[#This Row],[Quantity]]</f>
        <v>94</v>
      </c>
      <c r="L4026" s="1" t="str">
        <f>IF(ISBLANK(Table2[[#This Row],[Status]]), "No Data Entered", IFERROR(Table2[[#This Row],[Status]], "No Data Entered"))</f>
        <v>Ongoing</v>
      </c>
    </row>
    <row r="4027" spans="1:12" x14ac:dyDescent="0.3">
      <c r="A4027" s="1" t="str">
        <f>Table2[[#This Row],[Product_ID]]</f>
        <v>PRO1168</v>
      </c>
      <c r="B4027" s="1" t="str">
        <f>Table2[[#This Row],[Customer_ID]]</f>
        <v>CUST89704</v>
      </c>
      <c r="C4027" s="14" t="str">
        <f>Table2[[#This Row],[Date]]</f>
        <v>03/08/2024</v>
      </c>
      <c r="D4027" s="1" t="str">
        <f>TRIM(PROPER(Table2[[#This Row],[Product_Name]]))</f>
        <v>Tablet</v>
      </c>
      <c r="E4027" s="1" t="str">
        <f>TRIM(PROPER(Table2[[#This Row],[Country]]))</f>
        <v>Uk</v>
      </c>
      <c r="F4027" s="1" t="str">
        <f>TRIM(PROPER(Table2[[#This Row],[Category]]))</f>
        <v>Computers</v>
      </c>
      <c r="G4027" s="1" t="str">
        <f>TRIM(PROPER(Table2[[#This Row],[Brand]]))</f>
        <v>Dell</v>
      </c>
      <c r="H4027" s="1">
        <f>Table2[[#This Row],[Supplier_ID]]</f>
        <v>1047</v>
      </c>
      <c r="I4027" s="1">
        <f>Table2[[#This Row],[Market_Price]]</f>
        <v>194.93</v>
      </c>
      <c r="J4027" s="1">
        <f>Table2[[#This Row],[Selling_Price]]</f>
        <v>359.9</v>
      </c>
      <c r="K4027" s="1">
        <f>Table2[[#This Row],[Quantity]]</f>
        <v>101</v>
      </c>
      <c r="L4027" s="1" t="str">
        <f>IF(ISBLANK(Table2[[#This Row],[Status]]), "No Data Entered", IFERROR(Table2[[#This Row],[Status]], "No Data Entered"))</f>
        <v>Ongoing</v>
      </c>
    </row>
    <row r="4028" spans="1:12" x14ac:dyDescent="0.3">
      <c r="A4028" s="1" t="str">
        <f>Table2[[#This Row],[Product_ID]]</f>
        <v>PRO8689</v>
      </c>
      <c r="B4028" s="1" t="str">
        <f>Table2[[#This Row],[Customer_ID]]</f>
        <v>CUST89766</v>
      </c>
      <c r="C4028" s="14" t="str">
        <f>Table2[[#This Row],[Date]]</f>
        <v>24/01/2024</v>
      </c>
      <c r="D4028" s="1" t="str">
        <f>TRIM(PROPER(Table2[[#This Row],[Product_Name]]))</f>
        <v>Monitor</v>
      </c>
      <c r="E4028" s="1" t="str">
        <f>TRIM(PROPER(Table2[[#This Row],[Country]]))</f>
        <v>China</v>
      </c>
      <c r="F4028" s="1" t="str">
        <f>TRIM(PROPER(Table2[[#This Row],[Category]]))</f>
        <v>Wearables</v>
      </c>
      <c r="G4028" s="1" t="str">
        <f>TRIM(PROPER(Table2[[#This Row],[Brand]]))</f>
        <v>Sony</v>
      </c>
      <c r="H4028" s="1">
        <f>Table2[[#This Row],[Supplier_ID]]</f>
        <v>1003</v>
      </c>
      <c r="I4028" s="1">
        <f>Table2[[#This Row],[Market_Price]]</f>
        <v>1442.53</v>
      </c>
      <c r="J4028" s="1">
        <f>Table2[[#This Row],[Selling_Price]]</f>
        <v>2355.5100000000002</v>
      </c>
      <c r="K4028" s="1">
        <f>Table2[[#This Row],[Quantity]]</f>
        <v>237</v>
      </c>
      <c r="L4028" s="1" t="str">
        <f>IF(ISBLANK(Table2[[#This Row],[Status]]), "No Data Entered", IFERROR(Table2[[#This Row],[Status]], "No Data Entered"))</f>
        <v>Ongoing</v>
      </c>
    </row>
    <row r="4029" spans="1:12" x14ac:dyDescent="0.3">
      <c r="A4029" s="1" t="str">
        <f>Table2[[#This Row],[Product_ID]]</f>
        <v>PRO8470</v>
      </c>
      <c r="B4029" s="1" t="str">
        <f>Table2[[#This Row],[Customer_ID]]</f>
        <v>CUST89788</v>
      </c>
      <c r="C4029" s="14" t="str">
        <f>Table2[[#This Row],[Date]]</f>
        <v>20/04/2020</v>
      </c>
      <c r="D4029" s="1" t="str">
        <f>TRIM(PROPER(Table2[[#This Row],[Product_Name]]))</f>
        <v>Laptop</v>
      </c>
      <c r="E4029" s="1" t="str">
        <f>TRIM(PROPER(Table2[[#This Row],[Country]]))</f>
        <v>Japan</v>
      </c>
      <c r="F4029" s="1" t="str">
        <f>TRIM(PROPER(Table2[[#This Row],[Category]]))</f>
        <v>Wearables</v>
      </c>
      <c r="G4029" s="1" t="str">
        <f>TRIM(PROPER(Table2[[#This Row],[Brand]]))</f>
        <v>Lenovo</v>
      </c>
      <c r="H4029" s="1">
        <f>Table2[[#This Row],[Supplier_ID]]</f>
        <v>1067</v>
      </c>
      <c r="I4029" s="1">
        <f>Table2[[#This Row],[Market_Price]]</f>
        <v>927.11</v>
      </c>
      <c r="J4029" s="1">
        <f>Table2[[#This Row],[Selling_Price]]</f>
        <v>1283.44</v>
      </c>
      <c r="K4029" s="1">
        <f>Table2[[#This Row],[Quantity]]</f>
        <v>411</v>
      </c>
      <c r="L4029" s="1" t="str">
        <f>IF(ISBLANK(Table2[[#This Row],[Status]]), "No Data Entered", IFERROR(Table2[[#This Row],[Status]], "No Data Entered"))</f>
        <v>Ongoing</v>
      </c>
    </row>
    <row r="4030" spans="1:12" x14ac:dyDescent="0.3">
      <c r="A4030" s="1" t="str">
        <f>Table2[[#This Row],[Product_ID]]</f>
        <v>PRO1724</v>
      </c>
      <c r="B4030" s="1" t="str">
        <f>Table2[[#This Row],[Customer_ID]]</f>
        <v>CUST89789</v>
      </c>
      <c r="C4030" s="14" t="str">
        <f>Table2[[#This Row],[Date]]</f>
        <v>24/07/2020</v>
      </c>
      <c r="D4030" s="1" t="str">
        <f>TRIM(PROPER(Table2[[#This Row],[Product_Name]]))</f>
        <v>Camera</v>
      </c>
      <c r="E4030" s="1" t="str">
        <f>TRIM(PROPER(Table2[[#This Row],[Country]]))</f>
        <v>India</v>
      </c>
      <c r="F4030" s="1" t="str">
        <f>TRIM(PROPER(Table2[[#This Row],[Category]]))</f>
        <v>Wearables</v>
      </c>
      <c r="G4030" s="1" t="str">
        <f>TRIM(PROPER(Table2[[#This Row],[Brand]]))</f>
        <v>Dell</v>
      </c>
      <c r="H4030" s="1">
        <f>Table2[[#This Row],[Supplier_ID]]</f>
        <v>1042</v>
      </c>
      <c r="I4030" s="1">
        <f>Table2[[#This Row],[Market_Price]]</f>
        <v>1505.37</v>
      </c>
      <c r="J4030" s="1">
        <f>Table2[[#This Row],[Selling_Price]]</f>
        <v>2086.29</v>
      </c>
      <c r="K4030" s="1">
        <f>Table2[[#This Row],[Quantity]]</f>
        <v>327</v>
      </c>
      <c r="L4030" s="1" t="str">
        <f>IF(ISBLANK(Table2[[#This Row],[Status]]), "No Data Entered", IFERROR(Table2[[#This Row],[Status]], "No Data Entered"))</f>
        <v>Ongoing</v>
      </c>
    </row>
    <row r="4031" spans="1:12" x14ac:dyDescent="0.3">
      <c r="A4031" s="1" t="str">
        <f>Table2[[#This Row],[Product_ID]]</f>
        <v>PRO2320</v>
      </c>
      <c r="B4031" s="1" t="str">
        <f>Table2[[#This Row],[Customer_ID]]</f>
        <v>CUST89805</v>
      </c>
      <c r="C4031" s="14" t="str">
        <f>Table2[[#This Row],[Date]]</f>
        <v>14/07/2022</v>
      </c>
      <c r="D4031" s="1" t="str">
        <f>TRIM(PROPER(Table2[[#This Row],[Product_Name]]))</f>
        <v>Monitor</v>
      </c>
      <c r="E4031" s="1" t="str">
        <f>TRIM(PROPER(Table2[[#This Row],[Country]]))</f>
        <v>India</v>
      </c>
      <c r="F4031" s="1" t="str">
        <f>TRIM(PROPER(Table2[[#This Row],[Category]]))</f>
        <v>Accessories</v>
      </c>
      <c r="G4031" s="1" t="str">
        <f>TRIM(PROPER(Table2[[#This Row],[Brand]]))</f>
        <v>Logitech</v>
      </c>
      <c r="H4031" s="1">
        <f>Table2[[#This Row],[Supplier_ID]]</f>
        <v>1070</v>
      </c>
      <c r="I4031" s="1">
        <f>Table2[[#This Row],[Market_Price]]</f>
        <v>1711.86</v>
      </c>
      <c r="J4031" s="1">
        <f>Table2[[#This Row],[Selling_Price]]</f>
        <v>3353.85</v>
      </c>
      <c r="K4031" s="1">
        <f>Table2[[#This Row],[Quantity]]</f>
        <v>299</v>
      </c>
      <c r="L4031" s="1" t="str">
        <f>IF(ISBLANK(Table2[[#This Row],[Status]]), "No Data Entered", IFERROR(Table2[[#This Row],[Status]], "No Data Entered"))</f>
        <v>Ongoing</v>
      </c>
    </row>
    <row r="4032" spans="1:12" x14ac:dyDescent="0.3">
      <c r="A4032" s="1" t="str">
        <f>Table2[[#This Row],[Product_ID]]</f>
        <v>PRO4251</v>
      </c>
      <c r="B4032" s="1" t="str">
        <f>Table2[[#This Row],[Customer_ID]]</f>
        <v>CUST89987</v>
      </c>
      <c r="C4032" s="14" t="str">
        <f>Table2[[#This Row],[Date]]</f>
        <v>08/10/2022</v>
      </c>
      <c r="D4032" s="1" t="str">
        <f>TRIM(PROPER(Table2[[#This Row],[Product_Name]]))</f>
        <v>Monitor</v>
      </c>
      <c r="E4032" s="1" t="str">
        <f>TRIM(PROPER(Table2[[#This Row],[Country]]))</f>
        <v>Usa</v>
      </c>
      <c r="F4032" s="1" t="str">
        <f>TRIM(PROPER(Table2[[#This Row],[Category]]))</f>
        <v>Electronics</v>
      </c>
      <c r="G4032" s="1" t="str">
        <f>TRIM(PROPER(Table2[[#This Row],[Brand]]))</f>
        <v>Canon</v>
      </c>
      <c r="H4032" s="1">
        <f>Table2[[#This Row],[Supplier_ID]]</f>
        <v>1026</v>
      </c>
      <c r="I4032" s="1">
        <f>Table2[[#This Row],[Market_Price]]</f>
        <v>1950.28</v>
      </c>
      <c r="J4032" s="1">
        <f>Table2[[#This Row],[Selling_Price]]</f>
        <v>2361.19</v>
      </c>
      <c r="K4032" s="1">
        <f>Table2[[#This Row],[Quantity]]</f>
        <v>329</v>
      </c>
      <c r="L4032" s="1" t="str">
        <f>IF(ISBLANK(Table2[[#This Row],[Status]]), "No Data Entered", IFERROR(Table2[[#This Row],[Status]], "No Data Entered"))</f>
        <v>Ongoing</v>
      </c>
    </row>
    <row r="4033" spans="1:12" x14ac:dyDescent="0.3">
      <c r="A4033" s="1" t="str">
        <f>Table2[[#This Row],[Product_ID]]</f>
        <v>PRO7474</v>
      </c>
      <c r="B4033" s="1" t="str">
        <f>Table2[[#This Row],[Customer_ID]]</f>
        <v>CUST90068</v>
      </c>
      <c r="C4033" s="14" t="str">
        <f>Table2[[#This Row],[Date]]</f>
        <v>13/01/2021</v>
      </c>
      <c r="D4033" s="1" t="str">
        <f>TRIM(PROPER(Table2[[#This Row],[Product_Name]]))</f>
        <v>Smartwatch</v>
      </c>
      <c r="E4033" s="1" t="str">
        <f>TRIM(PROPER(Table2[[#This Row],[Country]]))</f>
        <v>France</v>
      </c>
      <c r="F4033" s="1" t="str">
        <f>TRIM(PROPER(Table2[[#This Row],[Category]]))</f>
        <v>Office Supplies</v>
      </c>
      <c r="G4033" s="1" t="str">
        <f>TRIM(PROPER(Table2[[#This Row],[Brand]]))</f>
        <v>Microsoft</v>
      </c>
      <c r="H4033" s="1">
        <f>Table2[[#This Row],[Supplier_ID]]</f>
        <v>1036</v>
      </c>
      <c r="I4033" s="1">
        <f>Table2[[#This Row],[Market_Price]]</f>
        <v>639.65</v>
      </c>
      <c r="J4033" s="1">
        <f>Table2[[#This Row],[Selling_Price]]</f>
        <v>1079.8</v>
      </c>
      <c r="K4033" s="1">
        <f>Table2[[#This Row],[Quantity]]</f>
        <v>116</v>
      </c>
      <c r="L4033" s="1" t="str">
        <f>IF(ISBLANK(Table2[[#This Row],[Status]]), "No Data Entered", IFERROR(Table2[[#This Row],[Status]], "No Data Entered"))</f>
        <v>Ongoing</v>
      </c>
    </row>
    <row r="4034" spans="1:12" x14ac:dyDescent="0.3">
      <c r="A4034" s="1" t="str">
        <f>Table2[[#This Row],[Product_ID]]</f>
        <v>PRO8259</v>
      </c>
      <c r="B4034" s="1" t="str">
        <f>Table2[[#This Row],[Customer_ID]]</f>
        <v>CUST90134</v>
      </c>
      <c r="C4034" s="14" t="str">
        <f>Table2[[#This Row],[Date]]</f>
        <v>01/03/2025</v>
      </c>
      <c r="D4034" s="1" t="str">
        <f>TRIM(PROPER(Table2[[#This Row],[Product_Name]]))</f>
        <v>Smartphone</v>
      </c>
      <c r="E4034" s="1" t="str">
        <f>TRIM(PROPER(Table2[[#This Row],[Country]]))</f>
        <v>Japan</v>
      </c>
      <c r="F4034" s="1" t="str">
        <f>TRIM(PROPER(Table2[[#This Row],[Category]]))</f>
        <v>Accessories</v>
      </c>
      <c r="G4034" s="1" t="str">
        <f>TRIM(PROPER(Table2[[#This Row],[Brand]]))</f>
        <v>Lenovo</v>
      </c>
      <c r="H4034" s="1">
        <f>Table2[[#This Row],[Supplier_ID]]</f>
        <v>1097</v>
      </c>
      <c r="I4034" s="1">
        <f>Table2[[#This Row],[Market_Price]]</f>
        <v>447.72</v>
      </c>
      <c r="J4034" s="1">
        <f>Table2[[#This Row],[Selling_Price]]</f>
        <v>602.38</v>
      </c>
      <c r="K4034" s="1">
        <f>Table2[[#This Row],[Quantity]]</f>
        <v>330</v>
      </c>
      <c r="L4034" s="1" t="str">
        <f>IF(ISBLANK(Table2[[#This Row],[Status]]), "No Data Entered", IFERROR(Table2[[#This Row],[Status]], "No Data Entered"))</f>
        <v>Ongoing</v>
      </c>
    </row>
    <row r="4035" spans="1:12" x14ac:dyDescent="0.3">
      <c r="A4035" s="1" t="str">
        <f>Table2[[#This Row],[Product_ID]]</f>
        <v>PRO5451</v>
      </c>
      <c r="B4035" s="1" t="str">
        <f>Table2[[#This Row],[Customer_ID]]</f>
        <v>CUST90194</v>
      </c>
      <c r="C4035" s="14" t="str">
        <f>Table2[[#This Row],[Date]]</f>
        <v>25/03/2021</v>
      </c>
      <c r="D4035" s="1" t="str">
        <f>TRIM(PROPER(Table2[[#This Row],[Product_Name]]))</f>
        <v>Tablet</v>
      </c>
      <c r="E4035" s="1" t="str">
        <f>TRIM(PROPER(Table2[[#This Row],[Country]]))</f>
        <v>China</v>
      </c>
      <c r="F4035" s="1" t="str">
        <f>TRIM(PROPER(Table2[[#This Row],[Category]]))</f>
        <v>Electronics</v>
      </c>
      <c r="G4035" s="1" t="str">
        <f>TRIM(PROPER(Table2[[#This Row],[Brand]]))</f>
        <v>Apple</v>
      </c>
      <c r="H4035" s="1">
        <f>Table2[[#This Row],[Supplier_ID]]</f>
        <v>1052</v>
      </c>
      <c r="I4035" s="1">
        <f>Table2[[#This Row],[Market_Price]]</f>
        <v>1848.37</v>
      </c>
      <c r="J4035" s="1">
        <f>Table2[[#This Row],[Selling_Price]]</f>
        <v>3271.66</v>
      </c>
      <c r="K4035" s="1">
        <f>Table2[[#This Row],[Quantity]]</f>
        <v>484</v>
      </c>
      <c r="L4035" s="1" t="str">
        <f>IF(ISBLANK(Table2[[#This Row],[Status]]), "No Data Entered", IFERROR(Table2[[#This Row],[Status]], "No Data Entered"))</f>
        <v>Ongoing</v>
      </c>
    </row>
    <row r="4036" spans="1:12" x14ac:dyDescent="0.3">
      <c r="A4036" s="1" t="str">
        <f>Table2[[#This Row],[Product_ID]]</f>
        <v>PRO4462</v>
      </c>
      <c r="B4036" s="1" t="str">
        <f>Table2[[#This Row],[Customer_ID]]</f>
        <v>CUST90199</v>
      </c>
      <c r="C4036" s="14" t="str">
        <f>Table2[[#This Row],[Date]]</f>
        <v>12/12/2023</v>
      </c>
      <c r="D4036" s="1" t="str">
        <f>TRIM(PROPER(Table2[[#This Row],[Product_Name]]))</f>
        <v>Mouse</v>
      </c>
      <c r="E4036" s="1" t="str">
        <f>TRIM(PROPER(Table2[[#This Row],[Country]]))</f>
        <v>Japan</v>
      </c>
      <c r="F4036" s="1" t="str">
        <f>TRIM(PROPER(Table2[[#This Row],[Category]]))</f>
        <v>Wearables</v>
      </c>
      <c r="G4036" s="1" t="str">
        <f>TRIM(PROPER(Table2[[#This Row],[Brand]]))</f>
        <v>Sony</v>
      </c>
      <c r="H4036" s="1">
        <f>Table2[[#This Row],[Supplier_ID]]</f>
        <v>1050</v>
      </c>
      <c r="I4036" s="1">
        <f>Table2[[#This Row],[Market_Price]]</f>
        <v>1419.08</v>
      </c>
      <c r="J4036" s="1">
        <f>Table2[[#This Row],[Selling_Price]]</f>
        <v>1909.99</v>
      </c>
      <c r="K4036" s="1">
        <f>Table2[[#This Row],[Quantity]]</f>
        <v>259</v>
      </c>
      <c r="L4036" s="1" t="str">
        <f>IF(ISBLANK(Table2[[#This Row],[Status]]), "No Data Entered", IFERROR(Table2[[#This Row],[Status]], "No Data Entered"))</f>
        <v>Ongoing</v>
      </c>
    </row>
    <row r="4037" spans="1:12" x14ac:dyDescent="0.3">
      <c r="A4037" s="1" t="str">
        <f>Table2[[#This Row],[Product_ID]]</f>
        <v>PRO1974</v>
      </c>
      <c r="B4037" s="1" t="str">
        <f>Table2[[#This Row],[Customer_ID]]</f>
        <v>CUST90316</v>
      </c>
      <c r="C4037" s="14" t="str">
        <f>Table2[[#This Row],[Date]]</f>
        <v>16/02/2025</v>
      </c>
      <c r="D4037" s="1" t="str">
        <f>TRIM(PROPER(Table2[[#This Row],[Product_Name]]))</f>
        <v>Printer</v>
      </c>
      <c r="E4037" s="1" t="str">
        <f>TRIM(PROPER(Table2[[#This Row],[Country]]))</f>
        <v>Uk</v>
      </c>
      <c r="F4037" s="1" t="str">
        <f>TRIM(PROPER(Table2[[#This Row],[Category]]))</f>
        <v>Wearables</v>
      </c>
      <c r="G4037" s="1" t="str">
        <f>TRIM(PROPER(Table2[[#This Row],[Brand]]))</f>
        <v>Asus</v>
      </c>
      <c r="H4037" s="1">
        <f>Table2[[#This Row],[Supplier_ID]]</f>
        <v>1035</v>
      </c>
      <c r="I4037" s="1">
        <f>Table2[[#This Row],[Market_Price]]</f>
        <v>1408.31</v>
      </c>
      <c r="J4037" s="1">
        <f>Table2[[#This Row],[Selling_Price]]</f>
        <v>1778.28</v>
      </c>
      <c r="K4037" s="1">
        <f>Table2[[#This Row],[Quantity]]</f>
        <v>489</v>
      </c>
      <c r="L4037" s="1" t="str">
        <f>IF(ISBLANK(Table2[[#This Row],[Status]]), "No Data Entered", IFERROR(Table2[[#This Row],[Status]], "No Data Entered"))</f>
        <v>Ongoing</v>
      </c>
    </row>
    <row r="4038" spans="1:12" x14ac:dyDescent="0.3">
      <c r="A4038" s="1" t="str">
        <f>Table2[[#This Row],[Product_ID]]</f>
        <v>PRO9980</v>
      </c>
      <c r="B4038" s="1" t="str">
        <f>Table2[[#This Row],[Customer_ID]]</f>
        <v>CUST90322</v>
      </c>
      <c r="C4038" s="14" t="str">
        <f>Table2[[#This Row],[Date]]</f>
        <v>22/09/2020</v>
      </c>
      <c r="D4038" s="1" t="str">
        <f>TRIM(PROPER(Table2[[#This Row],[Product_Name]]))</f>
        <v>Smartwatch</v>
      </c>
      <c r="E4038" s="1" t="str">
        <f>TRIM(PROPER(Table2[[#This Row],[Country]]))</f>
        <v>Uk</v>
      </c>
      <c r="F4038" s="1" t="str">
        <f>TRIM(PROPER(Table2[[#This Row],[Category]]))</f>
        <v>Electronics</v>
      </c>
      <c r="G4038" s="1" t="str">
        <f>TRIM(PROPER(Table2[[#This Row],[Brand]]))</f>
        <v>Lenovo</v>
      </c>
      <c r="H4038" s="1">
        <f>Table2[[#This Row],[Supplier_ID]]</f>
        <v>1050</v>
      </c>
      <c r="I4038" s="1">
        <f>Table2[[#This Row],[Market_Price]]</f>
        <v>990.54</v>
      </c>
      <c r="J4038" s="1">
        <f>Table2[[#This Row],[Selling_Price]]</f>
        <v>1701.77</v>
      </c>
      <c r="K4038" s="1">
        <f>Table2[[#This Row],[Quantity]]</f>
        <v>221</v>
      </c>
      <c r="L4038" s="1" t="str">
        <f>IF(ISBLANK(Table2[[#This Row],[Status]]), "No Data Entered", IFERROR(Table2[[#This Row],[Status]], "No Data Entered"))</f>
        <v>Ongoing</v>
      </c>
    </row>
    <row r="4039" spans="1:12" x14ac:dyDescent="0.3">
      <c r="A4039" s="1" t="str">
        <f>Table2[[#This Row],[Product_ID]]</f>
        <v>PRO2532</v>
      </c>
      <c r="B4039" s="1" t="str">
        <f>Table2[[#This Row],[Customer_ID]]</f>
        <v>CUST90381</v>
      </c>
      <c r="C4039" s="14" t="str">
        <f>Table2[[#This Row],[Date]]</f>
        <v>02/12/2020</v>
      </c>
      <c r="D4039" s="1" t="str">
        <f>TRIM(PROPER(Table2[[#This Row],[Product_Name]]))</f>
        <v>Tablet</v>
      </c>
      <c r="E4039" s="1" t="str">
        <f>TRIM(PROPER(Table2[[#This Row],[Country]]))</f>
        <v>Canada</v>
      </c>
      <c r="F4039" s="1" t="str">
        <f>TRIM(PROPER(Table2[[#This Row],[Category]]))</f>
        <v>Wearables</v>
      </c>
      <c r="G4039" s="1" t="str">
        <f>TRIM(PROPER(Table2[[#This Row],[Brand]]))</f>
        <v>Logitech</v>
      </c>
      <c r="H4039" s="1">
        <f>Table2[[#This Row],[Supplier_ID]]</f>
        <v>1047</v>
      </c>
      <c r="I4039" s="1">
        <f>Table2[[#This Row],[Market_Price]]</f>
        <v>1949.79</v>
      </c>
      <c r="J4039" s="1">
        <f>Table2[[#This Row],[Selling_Price]]</f>
        <v>3052.59</v>
      </c>
      <c r="K4039" s="1">
        <f>Table2[[#This Row],[Quantity]]</f>
        <v>434</v>
      </c>
      <c r="L4039" s="1" t="str">
        <f>IF(ISBLANK(Table2[[#This Row],[Status]]), "No Data Entered", IFERROR(Table2[[#This Row],[Status]], "No Data Entered"))</f>
        <v>Ongoing</v>
      </c>
    </row>
    <row r="4040" spans="1:12" x14ac:dyDescent="0.3">
      <c r="A4040" s="1" t="str">
        <f>Table2[[#This Row],[Product_ID]]</f>
        <v>PRO1409</v>
      </c>
      <c r="B4040" s="1" t="str">
        <f>Table2[[#This Row],[Customer_ID]]</f>
        <v>CUST90403</v>
      </c>
      <c r="C4040" s="14" t="str">
        <f>Table2[[#This Row],[Date]]</f>
        <v>26/11/2024</v>
      </c>
      <c r="D4040" s="1" t="str">
        <f>TRIM(PROPER(Table2[[#This Row],[Product_Name]]))</f>
        <v>Headphones</v>
      </c>
      <c r="E4040" s="1" t="str">
        <f>TRIM(PROPER(Table2[[#This Row],[Country]]))</f>
        <v>Usa</v>
      </c>
      <c r="F4040" s="1" t="str">
        <f>TRIM(PROPER(Table2[[#This Row],[Category]]))</f>
        <v>Accessories</v>
      </c>
      <c r="G4040" s="1" t="str">
        <f>TRIM(PROPER(Table2[[#This Row],[Brand]]))</f>
        <v>Sony</v>
      </c>
      <c r="H4040" s="1">
        <f>Table2[[#This Row],[Supplier_ID]]</f>
        <v>1049</v>
      </c>
      <c r="I4040" s="1">
        <f>Table2[[#This Row],[Market_Price]]</f>
        <v>68.760000000000005</v>
      </c>
      <c r="J4040" s="1">
        <f>Table2[[#This Row],[Selling_Price]]</f>
        <v>76.55</v>
      </c>
      <c r="K4040" s="1">
        <f>Table2[[#This Row],[Quantity]]</f>
        <v>47</v>
      </c>
      <c r="L4040" s="1" t="str">
        <f>IF(ISBLANK(Table2[[#This Row],[Status]]), "No Data Entered", IFERROR(Table2[[#This Row],[Status]], "No Data Entered"))</f>
        <v>Ongoing</v>
      </c>
    </row>
    <row r="4041" spans="1:12" x14ac:dyDescent="0.3">
      <c r="A4041" s="1" t="str">
        <f>Table2[[#This Row],[Product_ID]]</f>
        <v>PRO5454</v>
      </c>
      <c r="B4041" s="1" t="str">
        <f>Table2[[#This Row],[Customer_ID]]</f>
        <v>CUST90436</v>
      </c>
      <c r="C4041" s="14" t="str">
        <f>Table2[[#This Row],[Date]]</f>
        <v>22/10/2020</v>
      </c>
      <c r="D4041" s="1" t="str">
        <f>TRIM(PROPER(Table2[[#This Row],[Product_Name]]))</f>
        <v>Headphones</v>
      </c>
      <c r="E4041" s="1" t="str">
        <f>TRIM(PROPER(Table2[[#This Row],[Country]]))</f>
        <v>Japan</v>
      </c>
      <c r="F4041" s="1" t="str">
        <f>TRIM(PROPER(Table2[[#This Row],[Category]]))</f>
        <v>Office Supplies</v>
      </c>
      <c r="G4041" s="1" t="str">
        <f>TRIM(PROPER(Table2[[#This Row],[Brand]]))</f>
        <v>Apple</v>
      </c>
      <c r="H4041" s="1">
        <f>Table2[[#This Row],[Supplier_ID]]</f>
        <v>1067</v>
      </c>
      <c r="I4041" s="1">
        <f>Table2[[#This Row],[Market_Price]]</f>
        <v>1328.7</v>
      </c>
      <c r="J4041" s="1">
        <f>Table2[[#This Row],[Selling_Price]]</f>
        <v>2004.04</v>
      </c>
      <c r="K4041" s="1">
        <f>Table2[[#This Row],[Quantity]]</f>
        <v>5</v>
      </c>
      <c r="L4041" s="1" t="str">
        <f>IF(ISBLANK(Table2[[#This Row],[Status]]), "No Data Entered", IFERROR(Table2[[#This Row],[Status]], "No Data Entered"))</f>
        <v>Ongoing</v>
      </c>
    </row>
    <row r="4042" spans="1:12" x14ac:dyDescent="0.3">
      <c r="A4042" s="1" t="str">
        <f>Table2[[#This Row],[Product_ID]]</f>
        <v>PRO6253</v>
      </c>
      <c r="B4042" s="1" t="str">
        <f>Table2[[#This Row],[Customer_ID]]</f>
        <v>CUST90440</v>
      </c>
      <c r="C4042" s="14" t="str">
        <f>Table2[[#This Row],[Date]]</f>
        <v>20/04/2023</v>
      </c>
      <c r="D4042" s="1" t="str">
        <f>TRIM(PROPER(Table2[[#This Row],[Product_Name]]))</f>
        <v>Keyboard</v>
      </c>
      <c r="E4042" s="1" t="str">
        <f>TRIM(PROPER(Table2[[#This Row],[Country]]))</f>
        <v>China</v>
      </c>
      <c r="F4042" s="1" t="str">
        <f>TRIM(PROPER(Table2[[#This Row],[Category]]))</f>
        <v>Electronics</v>
      </c>
      <c r="G4042" s="1" t="str">
        <f>TRIM(PROPER(Table2[[#This Row],[Brand]]))</f>
        <v>Hp</v>
      </c>
      <c r="H4042" s="1">
        <f>Table2[[#This Row],[Supplier_ID]]</f>
        <v>1044</v>
      </c>
      <c r="I4042" s="1">
        <f>Table2[[#This Row],[Market_Price]]</f>
        <v>506.49</v>
      </c>
      <c r="J4042" s="1">
        <f>Table2[[#This Row],[Selling_Price]]</f>
        <v>931.09</v>
      </c>
      <c r="K4042" s="1">
        <f>Table2[[#This Row],[Quantity]]</f>
        <v>468</v>
      </c>
      <c r="L4042" s="1" t="str">
        <f>IF(ISBLANK(Table2[[#This Row],[Status]]), "No Data Entered", IFERROR(Table2[[#This Row],[Status]], "No Data Entered"))</f>
        <v>Ongoing</v>
      </c>
    </row>
    <row r="4043" spans="1:12" x14ac:dyDescent="0.3">
      <c r="A4043" s="1" t="str">
        <f>Table2[[#This Row],[Product_ID]]</f>
        <v>PRO5174</v>
      </c>
      <c r="B4043" s="1" t="str">
        <f>Table2[[#This Row],[Customer_ID]]</f>
        <v>CUST90655</v>
      </c>
      <c r="C4043" s="14" t="str">
        <f>Table2[[#This Row],[Date]]</f>
        <v>05/06/2023</v>
      </c>
      <c r="D4043" s="1" t="str">
        <f>TRIM(PROPER(Table2[[#This Row],[Product_Name]]))</f>
        <v>Smartphone</v>
      </c>
      <c r="E4043" s="1" t="str">
        <f>TRIM(PROPER(Table2[[#This Row],[Country]]))</f>
        <v>France</v>
      </c>
      <c r="F4043" s="1" t="str">
        <f>TRIM(PROPER(Table2[[#This Row],[Category]]))</f>
        <v>Office Supplies</v>
      </c>
      <c r="G4043" s="1" t="str">
        <f>TRIM(PROPER(Table2[[#This Row],[Brand]]))</f>
        <v>Asus</v>
      </c>
      <c r="H4043" s="1">
        <f>Table2[[#This Row],[Supplier_ID]]</f>
        <v>1099</v>
      </c>
      <c r="I4043" s="1">
        <f>Table2[[#This Row],[Market_Price]]</f>
        <v>1195.1199999999999</v>
      </c>
      <c r="J4043" s="1">
        <f>Table2[[#This Row],[Selling_Price]]</f>
        <v>2139.5300000000002</v>
      </c>
      <c r="K4043" s="1">
        <f>Table2[[#This Row],[Quantity]]</f>
        <v>399</v>
      </c>
      <c r="L4043" s="1" t="str">
        <f>IF(ISBLANK(Table2[[#This Row],[Status]]), "No Data Entered", IFERROR(Table2[[#This Row],[Status]], "No Data Entered"))</f>
        <v>Ongoing</v>
      </c>
    </row>
    <row r="4044" spans="1:12" x14ac:dyDescent="0.3">
      <c r="A4044" s="1" t="str">
        <f>Table2[[#This Row],[Product_ID]]</f>
        <v>PRO6843</v>
      </c>
      <c r="B4044" s="1" t="str">
        <f>Table2[[#This Row],[Customer_ID]]</f>
        <v>CUST90670</v>
      </c>
      <c r="C4044" s="14" t="str">
        <f>Table2[[#This Row],[Date]]</f>
        <v>24/08/2023</v>
      </c>
      <c r="D4044" s="1" t="str">
        <f>TRIM(PROPER(Table2[[#This Row],[Product_Name]]))</f>
        <v>Laptop</v>
      </c>
      <c r="E4044" s="1" t="str">
        <f>TRIM(PROPER(Table2[[#This Row],[Country]]))</f>
        <v>Australia</v>
      </c>
      <c r="F4044" s="1" t="str">
        <f>TRIM(PROPER(Table2[[#This Row],[Category]]))</f>
        <v>Electronics</v>
      </c>
      <c r="G4044" s="1" t="str">
        <f>TRIM(PROPER(Table2[[#This Row],[Brand]]))</f>
        <v>Lenovo</v>
      </c>
      <c r="H4044" s="1">
        <f>Table2[[#This Row],[Supplier_ID]]</f>
        <v>1065</v>
      </c>
      <c r="I4044" s="1">
        <f>Table2[[#This Row],[Market_Price]]</f>
        <v>210.67</v>
      </c>
      <c r="J4044" s="1">
        <f>Table2[[#This Row],[Selling_Price]]</f>
        <v>388.9</v>
      </c>
      <c r="K4044" s="1">
        <f>Table2[[#This Row],[Quantity]]</f>
        <v>229</v>
      </c>
      <c r="L4044" s="1" t="str">
        <f>IF(ISBLANK(Table2[[#This Row],[Status]]), "No Data Entered", IFERROR(Table2[[#This Row],[Status]], "No Data Entered"))</f>
        <v>Ongoing</v>
      </c>
    </row>
    <row r="4045" spans="1:12" x14ac:dyDescent="0.3">
      <c r="A4045" s="1" t="str">
        <f>Table2[[#This Row],[Product_ID]]</f>
        <v>PRO9140</v>
      </c>
      <c r="B4045" s="1" t="str">
        <f>Table2[[#This Row],[Customer_ID]]</f>
        <v>CUST90786</v>
      </c>
      <c r="C4045" s="14" t="str">
        <f>Table2[[#This Row],[Date]]</f>
        <v>13/07/2020</v>
      </c>
      <c r="D4045" s="1" t="str">
        <f>TRIM(PROPER(Table2[[#This Row],[Product_Name]]))</f>
        <v>Monitor</v>
      </c>
      <c r="E4045" s="1" t="str">
        <f>TRIM(PROPER(Table2[[#This Row],[Country]]))</f>
        <v>India</v>
      </c>
      <c r="F4045" s="1" t="str">
        <f>TRIM(PROPER(Table2[[#This Row],[Category]]))</f>
        <v>Office Supplies</v>
      </c>
      <c r="G4045" s="1" t="str">
        <f>TRIM(PROPER(Table2[[#This Row],[Brand]]))</f>
        <v>Apple</v>
      </c>
      <c r="H4045" s="1">
        <f>Table2[[#This Row],[Supplier_ID]]</f>
        <v>1070</v>
      </c>
      <c r="I4045" s="1">
        <f>Table2[[#This Row],[Market_Price]]</f>
        <v>99.3</v>
      </c>
      <c r="J4045" s="1">
        <f>Table2[[#This Row],[Selling_Price]]</f>
        <v>177.47</v>
      </c>
      <c r="K4045" s="1">
        <f>Table2[[#This Row],[Quantity]]</f>
        <v>110</v>
      </c>
      <c r="L4045" s="1" t="str">
        <f>IF(ISBLANK(Table2[[#This Row],[Status]]), "No Data Entered", IFERROR(Table2[[#This Row],[Status]], "No Data Entered"))</f>
        <v>Ongoing</v>
      </c>
    </row>
    <row r="4046" spans="1:12" x14ac:dyDescent="0.3">
      <c r="A4046" s="1" t="str">
        <f>Table2[[#This Row],[Product_ID]]</f>
        <v>PRO3479</v>
      </c>
      <c r="B4046" s="1" t="str">
        <f>Table2[[#This Row],[Customer_ID]]</f>
        <v>CUST90796</v>
      </c>
      <c r="C4046" s="14" t="str">
        <f>Table2[[#This Row],[Date]]</f>
        <v>07/06/2021</v>
      </c>
      <c r="D4046" s="1" t="str">
        <f>TRIM(PROPER(Table2[[#This Row],[Product_Name]]))</f>
        <v>Smartwatch</v>
      </c>
      <c r="E4046" s="1" t="str">
        <f>TRIM(PROPER(Table2[[#This Row],[Country]]))</f>
        <v>Canada</v>
      </c>
      <c r="F4046" s="1" t="str">
        <f>TRIM(PROPER(Table2[[#This Row],[Category]]))</f>
        <v>Wearables</v>
      </c>
      <c r="G4046" s="1" t="str">
        <f>TRIM(PROPER(Table2[[#This Row],[Brand]]))</f>
        <v>Canon</v>
      </c>
      <c r="H4046" s="1">
        <f>Table2[[#This Row],[Supplier_ID]]</f>
        <v>1045</v>
      </c>
      <c r="I4046" s="1">
        <f>Table2[[#This Row],[Market_Price]]</f>
        <v>506.28</v>
      </c>
      <c r="J4046" s="1">
        <f>Table2[[#This Row],[Selling_Price]]</f>
        <v>1004.71</v>
      </c>
      <c r="K4046" s="1">
        <f>Table2[[#This Row],[Quantity]]</f>
        <v>315</v>
      </c>
      <c r="L4046" s="1" t="str">
        <f>IF(ISBLANK(Table2[[#This Row],[Status]]), "No Data Entered", IFERROR(Table2[[#This Row],[Status]], "No Data Entered"))</f>
        <v>Ongoing</v>
      </c>
    </row>
    <row r="4047" spans="1:12" x14ac:dyDescent="0.3">
      <c r="A4047" s="1" t="str">
        <f>Table2[[#This Row],[Product_ID]]</f>
        <v>PRO4670</v>
      </c>
      <c r="B4047" s="1" t="str">
        <f>Table2[[#This Row],[Customer_ID]]</f>
        <v>CUST90894</v>
      </c>
      <c r="C4047" s="14" t="str">
        <f>Table2[[#This Row],[Date]]</f>
        <v>05/08/2025</v>
      </c>
      <c r="D4047" s="1" t="str">
        <f>TRIM(PROPER(Table2[[#This Row],[Product_Name]]))</f>
        <v>Laptop</v>
      </c>
      <c r="E4047" s="1" t="str">
        <f>TRIM(PROPER(Table2[[#This Row],[Country]]))</f>
        <v>India</v>
      </c>
      <c r="F4047" s="1" t="str">
        <f>TRIM(PROPER(Table2[[#This Row],[Category]]))</f>
        <v>Computers</v>
      </c>
      <c r="G4047" s="1" t="str">
        <f>TRIM(PROPER(Table2[[#This Row],[Brand]]))</f>
        <v>Lenovo</v>
      </c>
      <c r="H4047" s="1">
        <f>Table2[[#This Row],[Supplier_ID]]</f>
        <v>1054</v>
      </c>
      <c r="I4047" s="1">
        <f>Table2[[#This Row],[Market_Price]]</f>
        <v>1429.32</v>
      </c>
      <c r="J4047" s="1">
        <f>Table2[[#This Row],[Selling_Price]]</f>
        <v>2618.79</v>
      </c>
      <c r="K4047" s="1">
        <f>Table2[[#This Row],[Quantity]]</f>
        <v>265</v>
      </c>
      <c r="L4047" s="1" t="str">
        <f>IF(ISBLANK(Table2[[#This Row],[Status]]), "No Data Entered", IFERROR(Table2[[#This Row],[Status]], "No Data Entered"))</f>
        <v>Ongoing</v>
      </c>
    </row>
    <row r="4048" spans="1:12" x14ac:dyDescent="0.3">
      <c r="A4048" s="1" t="str">
        <f>Table2[[#This Row],[Product_ID]]</f>
        <v>PRO8920</v>
      </c>
      <c r="B4048" s="1" t="str">
        <f>Table2[[#This Row],[Customer_ID]]</f>
        <v>CUST90911</v>
      </c>
      <c r="C4048" s="14" t="str">
        <f>Table2[[#This Row],[Date]]</f>
        <v>03/03/2020</v>
      </c>
      <c r="D4048" s="1" t="str">
        <f>TRIM(PROPER(Table2[[#This Row],[Product_Name]]))</f>
        <v>Printer</v>
      </c>
      <c r="E4048" s="1" t="str">
        <f>TRIM(PROPER(Table2[[#This Row],[Country]]))</f>
        <v>Japan</v>
      </c>
      <c r="F4048" s="1" t="str">
        <f>TRIM(PROPER(Table2[[#This Row],[Category]]))</f>
        <v>Accessories</v>
      </c>
      <c r="G4048" s="1" t="str">
        <f>TRIM(PROPER(Table2[[#This Row],[Brand]]))</f>
        <v>Asus</v>
      </c>
      <c r="H4048" s="1">
        <f>Table2[[#This Row],[Supplier_ID]]</f>
        <v>1067</v>
      </c>
      <c r="I4048" s="1">
        <f>Table2[[#This Row],[Market_Price]]</f>
        <v>313.39</v>
      </c>
      <c r="J4048" s="1">
        <f>Table2[[#This Row],[Selling_Price]]</f>
        <v>407.31</v>
      </c>
      <c r="K4048" s="1">
        <f>Table2[[#This Row],[Quantity]]</f>
        <v>65</v>
      </c>
      <c r="L4048" s="1" t="str">
        <f>IF(ISBLANK(Table2[[#This Row],[Status]]), "No Data Entered", IFERROR(Table2[[#This Row],[Status]], "No Data Entered"))</f>
        <v>Ongoing</v>
      </c>
    </row>
    <row r="4049" spans="1:12" x14ac:dyDescent="0.3">
      <c r="A4049" s="1" t="str">
        <f>Table2[[#This Row],[Product_ID]]</f>
        <v>PRO8462</v>
      </c>
      <c r="B4049" s="1" t="str">
        <f>Table2[[#This Row],[Customer_ID]]</f>
        <v>CUST91023</v>
      </c>
      <c r="C4049" s="14" t="str">
        <f>Table2[[#This Row],[Date]]</f>
        <v>29/04/2020</v>
      </c>
      <c r="D4049" s="1" t="str">
        <f>TRIM(PROPER(Table2[[#This Row],[Product_Name]]))</f>
        <v>Keyboard</v>
      </c>
      <c r="E4049" s="1" t="str">
        <f>TRIM(PROPER(Table2[[#This Row],[Country]]))</f>
        <v>Australia</v>
      </c>
      <c r="F4049" s="1" t="str">
        <f>TRIM(PROPER(Table2[[#This Row],[Category]]))</f>
        <v>Office Supplies</v>
      </c>
      <c r="G4049" s="1" t="str">
        <f>TRIM(PROPER(Table2[[#This Row],[Brand]]))</f>
        <v>Sony</v>
      </c>
      <c r="H4049" s="1">
        <f>Table2[[#This Row],[Supplier_ID]]</f>
        <v>1040</v>
      </c>
      <c r="I4049" s="1">
        <f>Table2[[#This Row],[Market_Price]]</f>
        <v>616.07000000000005</v>
      </c>
      <c r="J4049" s="1">
        <f>Table2[[#This Row],[Selling_Price]]</f>
        <v>905.64</v>
      </c>
      <c r="K4049" s="1">
        <f>Table2[[#This Row],[Quantity]]</f>
        <v>78</v>
      </c>
      <c r="L4049" s="1" t="str">
        <f>IF(ISBLANK(Table2[[#This Row],[Status]]), "No Data Entered", IFERROR(Table2[[#This Row],[Status]], "No Data Entered"))</f>
        <v>Ongoing</v>
      </c>
    </row>
    <row r="4050" spans="1:12" x14ac:dyDescent="0.3">
      <c r="A4050" s="1" t="str">
        <f>Table2[[#This Row],[Product_ID]]</f>
        <v>PRO8571</v>
      </c>
      <c r="B4050" s="1" t="str">
        <f>Table2[[#This Row],[Customer_ID]]</f>
        <v>CUST91072</v>
      </c>
      <c r="C4050" s="14" t="str">
        <f>Table2[[#This Row],[Date]]</f>
        <v>08/03/2024</v>
      </c>
      <c r="D4050" s="1" t="str">
        <f>TRIM(PROPER(Table2[[#This Row],[Product_Name]]))</f>
        <v>Laptop</v>
      </c>
      <c r="E4050" s="1" t="str">
        <f>TRIM(PROPER(Table2[[#This Row],[Country]]))</f>
        <v>China</v>
      </c>
      <c r="F4050" s="1" t="str">
        <f>TRIM(PROPER(Table2[[#This Row],[Category]]))</f>
        <v>Wearables</v>
      </c>
      <c r="G4050" s="1" t="str">
        <f>TRIM(PROPER(Table2[[#This Row],[Brand]]))</f>
        <v>Hp</v>
      </c>
      <c r="H4050" s="1">
        <f>Table2[[#This Row],[Supplier_ID]]</f>
        <v>1080</v>
      </c>
      <c r="I4050" s="1">
        <f>Table2[[#This Row],[Market_Price]]</f>
        <v>334.32</v>
      </c>
      <c r="J4050" s="1">
        <f>Table2[[#This Row],[Selling_Price]]</f>
        <v>608.53</v>
      </c>
      <c r="K4050" s="1">
        <f>Table2[[#This Row],[Quantity]]</f>
        <v>329</v>
      </c>
      <c r="L4050" s="1" t="str">
        <f>IF(ISBLANK(Table2[[#This Row],[Status]]), "No Data Entered", IFERROR(Table2[[#This Row],[Status]], "No Data Entered"))</f>
        <v>Ongoing</v>
      </c>
    </row>
    <row r="4051" spans="1:12" x14ac:dyDescent="0.3">
      <c r="A4051" s="1" t="str">
        <f>Table2[[#This Row],[Product_ID]]</f>
        <v>PRO5271</v>
      </c>
      <c r="B4051" s="1" t="str">
        <f>Table2[[#This Row],[Customer_ID]]</f>
        <v>CUST91114</v>
      </c>
      <c r="C4051" s="14" t="str">
        <f>Table2[[#This Row],[Date]]</f>
        <v>10/09/2020</v>
      </c>
      <c r="D4051" s="1" t="str">
        <f>TRIM(PROPER(Table2[[#This Row],[Product_Name]]))</f>
        <v>Camera</v>
      </c>
      <c r="E4051" s="1" t="str">
        <f>TRIM(PROPER(Table2[[#This Row],[Country]]))</f>
        <v>Australia</v>
      </c>
      <c r="F4051" s="1" t="str">
        <f>TRIM(PROPER(Table2[[#This Row],[Category]]))</f>
        <v>Wearables</v>
      </c>
      <c r="G4051" s="1" t="str">
        <f>TRIM(PROPER(Table2[[#This Row],[Brand]]))</f>
        <v>Lenovo</v>
      </c>
      <c r="H4051" s="1">
        <f>Table2[[#This Row],[Supplier_ID]]</f>
        <v>1054</v>
      </c>
      <c r="I4051" s="1">
        <f>Table2[[#This Row],[Market_Price]]</f>
        <v>1648.82</v>
      </c>
      <c r="J4051" s="1">
        <f>Table2[[#This Row],[Selling_Price]]</f>
        <v>1993.15</v>
      </c>
      <c r="K4051" s="1">
        <f>Table2[[#This Row],[Quantity]]</f>
        <v>480</v>
      </c>
      <c r="L4051" s="1" t="str">
        <f>IF(ISBLANK(Table2[[#This Row],[Status]]), "No Data Entered", IFERROR(Table2[[#This Row],[Status]], "No Data Entered"))</f>
        <v>Ongoing</v>
      </c>
    </row>
    <row r="4052" spans="1:12" x14ac:dyDescent="0.3">
      <c r="A4052" s="1" t="str">
        <f>Table2[[#This Row],[Product_ID]]</f>
        <v>PRO5937</v>
      </c>
      <c r="B4052" s="1" t="str">
        <f>Table2[[#This Row],[Customer_ID]]</f>
        <v>CUST91141</v>
      </c>
      <c r="C4052" s="14" t="str">
        <f>Table2[[#This Row],[Date]]</f>
        <v>28/02/2023</v>
      </c>
      <c r="D4052" s="1" t="str">
        <f>TRIM(PROPER(Table2[[#This Row],[Product_Name]]))</f>
        <v>Smartwatch</v>
      </c>
      <c r="E4052" s="1" t="str">
        <f>TRIM(PROPER(Table2[[#This Row],[Country]]))</f>
        <v>Uk</v>
      </c>
      <c r="F4052" s="1" t="str">
        <f>TRIM(PROPER(Table2[[#This Row],[Category]]))</f>
        <v>Wearables</v>
      </c>
      <c r="G4052" s="1" t="str">
        <f>TRIM(PROPER(Table2[[#This Row],[Brand]]))</f>
        <v>Logitech</v>
      </c>
      <c r="H4052" s="1">
        <f>Table2[[#This Row],[Supplier_ID]]</f>
        <v>1012</v>
      </c>
      <c r="I4052" s="1">
        <f>Table2[[#This Row],[Market_Price]]</f>
        <v>1683.75</v>
      </c>
      <c r="J4052" s="1">
        <f>Table2[[#This Row],[Selling_Price]]</f>
        <v>2177.39</v>
      </c>
      <c r="K4052" s="1">
        <f>Table2[[#This Row],[Quantity]]</f>
        <v>356</v>
      </c>
      <c r="L4052" s="1" t="str">
        <f>IF(ISBLANK(Table2[[#This Row],[Status]]), "No Data Entered", IFERROR(Table2[[#This Row],[Status]], "No Data Entered"))</f>
        <v>Ongoing</v>
      </c>
    </row>
    <row r="4053" spans="1:12" x14ac:dyDescent="0.3">
      <c r="A4053" s="1" t="str">
        <f>Table2[[#This Row],[Product_ID]]</f>
        <v>PRO3230</v>
      </c>
      <c r="B4053" s="1" t="str">
        <f>Table2[[#This Row],[Customer_ID]]</f>
        <v>CUST91172</v>
      </c>
      <c r="C4053" s="14" t="str">
        <f>Table2[[#This Row],[Date]]</f>
        <v>12/02/2023</v>
      </c>
      <c r="D4053" s="1" t="str">
        <f>TRIM(PROPER(Table2[[#This Row],[Product_Name]]))</f>
        <v>Tablet</v>
      </c>
      <c r="E4053" s="1" t="str">
        <f>TRIM(PROPER(Table2[[#This Row],[Country]]))</f>
        <v>China</v>
      </c>
      <c r="F4053" s="1" t="str">
        <f>TRIM(PROPER(Table2[[#This Row],[Category]]))</f>
        <v>Accessories</v>
      </c>
      <c r="G4053" s="1" t="str">
        <f>TRIM(PROPER(Table2[[#This Row],[Brand]]))</f>
        <v>Microsoft</v>
      </c>
      <c r="H4053" s="1">
        <f>Table2[[#This Row],[Supplier_ID]]</f>
        <v>1023</v>
      </c>
      <c r="I4053" s="1">
        <f>Table2[[#This Row],[Market_Price]]</f>
        <v>888.07</v>
      </c>
      <c r="J4053" s="1">
        <f>Table2[[#This Row],[Selling_Price]]</f>
        <v>1232.1500000000001</v>
      </c>
      <c r="K4053" s="1">
        <f>Table2[[#This Row],[Quantity]]</f>
        <v>358</v>
      </c>
      <c r="L4053" s="1" t="str">
        <f>IF(ISBLANK(Table2[[#This Row],[Status]]), "No Data Entered", IFERROR(Table2[[#This Row],[Status]], "No Data Entered"))</f>
        <v>Ongoing</v>
      </c>
    </row>
    <row r="4054" spans="1:12" x14ac:dyDescent="0.3">
      <c r="A4054" s="1" t="str">
        <f>Table2[[#This Row],[Product_ID]]</f>
        <v>PRO9003</v>
      </c>
      <c r="B4054" s="1" t="str">
        <f>Table2[[#This Row],[Customer_ID]]</f>
        <v>CUST91219</v>
      </c>
      <c r="C4054" s="14" t="str">
        <f>Table2[[#This Row],[Date]]</f>
        <v>02/06/2024</v>
      </c>
      <c r="D4054" s="1" t="str">
        <f>TRIM(PROPER(Table2[[#This Row],[Product_Name]]))</f>
        <v>Mouse</v>
      </c>
      <c r="E4054" s="1" t="str">
        <f>TRIM(PROPER(Table2[[#This Row],[Country]]))</f>
        <v>China</v>
      </c>
      <c r="F4054" s="1" t="str">
        <f>TRIM(PROPER(Table2[[#This Row],[Category]]))</f>
        <v>Computers</v>
      </c>
      <c r="G4054" s="1" t="str">
        <f>TRIM(PROPER(Table2[[#This Row],[Brand]]))</f>
        <v>Microsoft</v>
      </c>
      <c r="H4054" s="1">
        <f>Table2[[#This Row],[Supplier_ID]]</f>
        <v>1013</v>
      </c>
      <c r="I4054" s="1">
        <f>Table2[[#This Row],[Market_Price]]</f>
        <v>728.59</v>
      </c>
      <c r="J4054" s="1">
        <f>Table2[[#This Row],[Selling_Price]]</f>
        <v>885.77</v>
      </c>
      <c r="K4054" s="1">
        <f>Table2[[#This Row],[Quantity]]</f>
        <v>196</v>
      </c>
      <c r="L4054" s="1" t="str">
        <f>IF(ISBLANK(Table2[[#This Row],[Status]]), "No Data Entered", IFERROR(Table2[[#This Row],[Status]], "No Data Entered"))</f>
        <v>Ongoing</v>
      </c>
    </row>
    <row r="4055" spans="1:12" x14ac:dyDescent="0.3">
      <c r="A4055" s="1" t="str">
        <f>Table2[[#This Row],[Product_ID]]</f>
        <v>PRO6545</v>
      </c>
      <c r="B4055" s="1" t="str">
        <f>Table2[[#This Row],[Customer_ID]]</f>
        <v>CUST91324</v>
      </c>
      <c r="C4055" s="14" t="str">
        <f>Table2[[#This Row],[Date]]</f>
        <v>30/08/2022</v>
      </c>
      <c r="D4055" s="1" t="str">
        <f>TRIM(PROPER(Table2[[#This Row],[Product_Name]]))</f>
        <v>Laptop</v>
      </c>
      <c r="E4055" s="1" t="str">
        <f>TRIM(PROPER(Table2[[#This Row],[Country]]))</f>
        <v>Brazil</v>
      </c>
      <c r="F4055" s="1" t="str">
        <f>TRIM(PROPER(Table2[[#This Row],[Category]]))</f>
        <v>Office Supplies</v>
      </c>
      <c r="G4055" s="1" t="str">
        <f>TRIM(PROPER(Table2[[#This Row],[Brand]]))</f>
        <v>Samsung</v>
      </c>
      <c r="H4055" s="1">
        <f>Table2[[#This Row],[Supplier_ID]]</f>
        <v>1022</v>
      </c>
      <c r="I4055" s="1">
        <f>Table2[[#This Row],[Market_Price]]</f>
        <v>844.47</v>
      </c>
      <c r="J4055" s="1">
        <f>Table2[[#This Row],[Selling_Price]]</f>
        <v>1406.99</v>
      </c>
      <c r="K4055" s="1">
        <f>Table2[[#This Row],[Quantity]]</f>
        <v>343</v>
      </c>
      <c r="L4055" s="1" t="str">
        <f>IF(ISBLANK(Table2[[#This Row],[Status]]), "No Data Entered", IFERROR(Table2[[#This Row],[Status]], "No Data Entered"))</f>
        <v>Ongoing</v>
      </c>
    </row>
    <row r="4056" spans="1:12" x14ac:dyDescent="0.3">
      <c r="A4056" s="1" t="str">
        <f>Table2[[#This Row],[Product_ID]]</f>
        <v>PRO8666</v>
      </c>
      <c r="B4056" s="1" t="str">
        <f>Table2[[#This Row],[Customer_ID]]</f>
        <v>CUST91338</v>
      </c>
      <c r="C4056" s="14" t="str">
        <f>Table2[[#This Row],[Date]]</f>
        <v>18/08/2021</v>
      </c>
      <c r="D4056" s="1" t="str">
        <f>TRIM(PROPER(Table2[[#This Row],[Product_Name]]))</f>
        <v>Monitor</v>
      </c>
      <c r="E4056" s="1" t="str">
        <f>TRIM(PROPER(Table2[[#This Row],[Country]]))</f>
        <v>Usa</v>
      </c>
      <c r="F4056" s="1" t="str">
        <f>TRIM(PROPER(Table2[[#This Row],[Category]]))</f>
        <v>Electronics</v>
      </c>
      <c r="G4056" s="1" t="str">
        <f>TRIM(PROPER(Table2[[#This Row],[Brand]]))</f>
        <v>Asus</v>
      </c>
      <c r="H4056" s="1">
        <f>Table2[[#This Row],[Supplier_ID]]</f>
        <v>1087</v>
      </c>
      <c r="I4056" s="1">
        <f>Table2[[#This Row],[Market_Price]]</f>
        <v>1831.84</v>
      </c>
      <c r="J4056" s="1">
        <f>Table2[[#This Row],[Selling_Price]]</f>
        <v>2929.41</v>
      </c>
      <c r="K4056" s="1">
        <f>Table2[[#This Row],[Quantity]]</f>
        <v>133</v>
      </c>
      <c r="L4056" s="1" t="str">
        <f>IF(ISBLANK(Table2[[#This Row],[Status]]), "No Data Entered", IFERROR(Table2[[#This Row],[Status]], "No Data Entered"))</f>
        <v>Ongoing</v>
      </c>
    </row>
    <row r="4057" spans="1:12" x14ac:dyDescent="0.3">
      <c r="A4057" s="1" t="str">
        <f>Table2[[#This Row],[Product_ID]]</f>
        <v>PRO9129</v>
      </c>
      <c r="B4057" s="1" t="str">
        <f>Table2[[#This Row],[Customer_ID]]</f>
        <v>CUST91387</v>
      </c>
      <c r="C4057" s="14" t="str">
        <f>Table2[[#This Row],[Date]]</f>
        <v>02/03/2024</v>
      </c>
      <c r="D4057" s="1" t="str">
        <f>TRIM(PROPER(Table2[[#This Row],[Product_Name]]))</f>
        <v>Laptop</v>
      </c>
      <c r="E4057" s="1" t="str">
        <f>TRIM(PROPER(Table2[[#This Row],[Country]]))</f>
        <v>Australia</v>
      </c>
      <c r="F4057" s="1" t="str">
        <f>TRIM(PROPER(Table2[[#This Row],[Category]]))</f>
        <v>Accessories</v>
      </c>
      <c r="G4057" s="1" t="str">
        <f>TRIM(PROPER(Table2[[#This Row],[Brand]]))</f>
        <v>Asus</v>
      </c>
      <c r="H4057" s="1">
        <f>Table2[[#This Row],[Supplier_ID]]</f>
        <v>1047</v>
      </c>
      <c r="I4057" s="1">
        <f>Table2[[#This Row],[Market_Price]]</f>
        <v>1455.7</v>
      </c>
      <c r="J4057" s="1">
        <f>Table2[[#This Row],[Selling_Price]]</f>
        <v>2303.0700000000002</v>
      </c>
      <c r="K4057" s="1">
        <f>Table2[[#This Row],[Quantity]]</f>
        <v>450</v>
      </c>
      <c r="L4057" s="1" t="str">
        <f>IF(ISBLANK(Table2[[#This Row],[Status]]), "No Data Entered", IFERROR(Table2[[#This Row],[Status]], "No Data Entered"))</f>
        <v>Ongoing</v>
      </c>
    </row>
    <row r="4058" spans="1:12" x14ac:dyDescent="0.3">
      <c r="A4058" s="1" t="str">
        <f>Table2[[#This Row],[Product_ID]]</f>
        <v>PRO7611</v>
      </c>
      <c r="B4058" s="1" t="str">
        <f>Table2[[#This Row],[Customer_ID]]</f>
        <v>CUST91392</v>
      </c>
      <c r="C4058" s="14" t="str">
        <f>Table2[[#This Row],[Date]]</f>
        <v>15/05/2020</v>
      </c>
      <c r="D4058" s="1" t="str">
        <f>TRIM(PROPER(Table2[[#This Row],[Product_Name]]))</f>
        <v>Smartphone</v>
      </c>
      <c r="E4058" s="1" t="str">
        <f>TRIM(PROPER(Table2[[#This Row],[Country]]))</f>
        <v>Brazil</v>
      </c>
      <c r="F4058" s="1" t="str">
        <f>TRIM(PROPER(Table2[[#This Row],[Category]]))</f>
        <v>Computers</v>
      </c>
      <c r="G4058" s="1" t="str">
        <f>TRIM(PROPER(Table2[[#This Row],[Brand]]))</f>
        <v>Canon</v>
      </c>
      <c r="H4058" s="1">
        <f>Table2[[#This Row],[Supplier_ID]]</f>
        <v>1086</v>
      </c>
      <c r="I4058" s="1">
        <f>Table2[[#This Row],[Market_Price]]</f>
        <v>638.85</v>
      </c>
      <c r="J4058" s="1">
        <f>Table2[[#This Row],[Selling_Price]]</f>
        <v>950.3</v>
      </c>
      <c r="K4058" s="1">
        <f>Table2[[#This Row],[Quantity]]</f>
        <v>208</v>
      </c>
      <c r="L4058" s="1" t="str">
        <f>IF(ISBLANK(Table2[[#This Row],[Status]]), "No Data Entered", IFERROR(Table2[[#This Row],[Status]], "No Data Entered"))</f>
        <v>Ongoing</v>
      </c>
    </row>
    <row r="4059" spans="1:12" x14ac:dyDescent="0.3">
      <c r="A4059" s="1" t="str">
        <f>Table2[[#This Row],[Product_ID]]</f>
        <v>PRO8738</v>
      </c>
      <c r="B4059" s="1" t="str">
        <f>Table2[[#This Row],[Customer_ID]]</f>
        <v>CUST91419</v>
      </c>
      <c r="C4059" s="14" t="str">
        <f>Table2[[#This Row],[Date]]</f>
        <v>27/09/2023</v>
      </c>
      <c r="D4059" s="1" t="str">
        <f>TRIM(PROPER(Table2[[#This Row],[Product_Name]]))</f>
        <v>Printer</v>
      </c>
      <c r="E4059" s="1" t="str">
        <f>TRIM(PROPER(Table2[[#This Row],[Country]]))</f>
        <v>Brazil</v>
      </c>
      <c r="F4059" s="1" t="str">
        <f>TRIM(PROPER(Table2[[#This Row],[Category]]))</f>
        <v>Computers</v>
      </c>
      <c r="G4059" s="1" t="str">
        <f>TRIM(PROPER(Table2[[#This Row],[Brand]]))</f>
        <v>Microsoft</v>
      </c>
      <c r="H4059" s="1">
        <f>Table2[[#This Row],[Supplier_ID]]</f>
        <v>1091</v>
      </c>
      <c r="I4059" s="1">
        <f>Table2[[#This Row],[Market_Price]]</f>
        <v>1492.71</v>
      </c>
      <c r="J4059" s="1">
        <f>Table2[[#This Row],[Selling_Price]]</f>
        <v>2939.1</v>
      </c>
      <c r="K4059" s="1">
        <f>Table2[[#This Row],[Quantity]]</f>
        <v>107</v>
      </c>
      <c r="L4059" s="1" t="str">
        <f>IF(ISBLANK(Table2[[#This Row],[Status]]), "No Data Entered", IFERROR(Table2[[#This Row],[Status]], "No Data Entered"))</f>
        <v>Ongoing</v>
      </c>
    </row>
    <row r="4060" spans="1:12" x14ac:dyDescent="0.3">
      <c r="A4060" s="1" t="str">
        <f>Table2[[#This Row],[Product_ID]]</f>
        <v>PRO4817</v>
      </c>
      <c r="B4060" s="1" t="str">
        <f>Table2[[#This Row],[Customer_ID]]</f>
        <v>CUST91441</v>
      </c>
      <c r="C4060" s="14" t="str">
        <f>Table2[[#This Row],[Date]]</f>
        <v>18/07/2021</v>
      </c>
      <c r="D4060" s="1" t="str">
        <f>TRIM(PROPER(Table2[[#This Row],[Product_Name]]))</f>
        <v>Smartphone</v>
      </c>
      <c r="E4060" s="1" t="str">
        <f>TRIM(PROPER(Table2[[#This Row],[Country]]))</f>
        <v>China</v>
      </c>
      <c r="F4060" s="1" t="str">
        <f>TRIM(PROPER(Table2[[#This Row],[Category]]))</f>
        <v>Office Supplies</v>
      </c>
      <c r="G4060" s="1" t="str">
        <f>TRIM(PROPER(Table2[[#This Row],[Brand]]))</f>
        <v>Canon</v>
      </c>
      <c r="H4060" s="1">
        <f>Table2[[#This Row],[Supplier_ID]]</f>
        <v>1017</v>
      </c>
      <c r="I4060" s="1">
        <f>Table2[[#This Row],[Market_Price]]</f>
        <v>1345.25</v>
      </c>
      <c r="J4060" s="1">
        <f>Table2[[#This Row],[Selling_Price]]</f>
        <v>2510</v>
      </c>
      <c r="K4060" s="1">
        <f>Table2[[#This Row],[Quantity]]</f>
        <v>447</v>
      </c>
      <c r="L4060" s="1" t="str">
        <f>IF(ISBLANK(Table2[[#This Row],[Status]]), "No Data Entered", IFERROR(Table2[[#This Row],[Status]], "No Data Entered"))</f>
        <v>Ongoing</v>
      </c>
    </row>
    <row r="4061" spans="1:12" x14ac:dyDescent="0.3">
      <c r="A4061" s="1" t="str">
        <f>Table2[[#This Row],[Product_ID]]</f>
        <v>PRO9871</v>
      </c>
      <c r="B4061" s="1" t="str">
        <f>Table2[[#This Row],[Customer_ID]]</f>
        <v>CUST91456</v>
      </c>
      <c r="C4061" s="14" t="str">
        <f>Table2[[#This Row],[Date]]</f>
        <v>03/07/2022</v>
      </c>
      <c r="D4061" s="1" t="str">
        <f>TRIM(PROPER(Table2[[#This Row],[Product_Name]]))</f>
        <v>Laptop</v>
      </c>
      <c r="E4061" s="1" t="str">
        <f>TRIM(PROPER(Table2[[#This Row],[Country]]))</f>
        <v>Germany</v>
      </c>
      <c r="F4061" s="1" t="str">
        <f>TRIM(PROPER(Table2[[#This Row],[Category]]))</f>
        <v>Office Supplies</v>
      </c>
      <c r="G4061" s="1" t="str">
        <f>TRIM(PROPER(Table2[[#This Row],[Brand]]))</f>
        <v>Logitech</v>
      </c>
      <c r="H4061" s="1">
        <f>Table2[[#This Row],[Supplier_ID]]</f>
        <v>1019</v>
      </c>
      <c r="I4061" s="1">
        <f>Table2[[#This Row],[Market_Price]]</f>
        <v>1641.85</v>
      </c>
      <c r="J4061" s="1">
        <f>Table2[[#This Row],[Selling_Price]]</f>
        <v>2068.46</v>
      </c>
      <c r="K4061" s="1">
        <f>Table2[[#This Row],[Quantity]]</f>
        <v>416</v>
      </c>
      <c r="L4061" s="1" t="str">
        <f>IF(ISBLANK(Table2[[#This Row],[Status]]), "No Data Entered", IFERROR(Table2[[#This Row],[Status]], "No Data Entered"))</f>
        <v>Ongoing</v>
      </c>
    </row>
    <row r="4062" spans="1:12" x14ac:dyDescent="0.3">
      <c r="A4062" s="1" t="str">
        <f>Table2[[#This Row],[Product_ID]]</f>
        <v>PRO7071</v>
      </c>
      <c r="B4062" s="1" t="str">
        <f>Table2[[#This Row],[Customer_ID]]</f>
        <v>CUST91544</v>
      </c>
      <c r="C4062" s="14" t="str">
        <f>Table2[[#This Row],[Date]]</f>
        <v>17/01/2020</v>
      </c>
      <c r="D4062" s="1" t="str">
        <f>TRIM(PROPER(Table2[[#This Row],[Product_Name]]))</f>
        <v>Printer</v>
      </c>
      <c r="E4062" s="1" t="str">
        <f>TRIM(PROPER(Table2[[#This Row],[Country]]))</f>
        <v>France</v>
      </c>
      <c r="F4062" s="1" t="str">
        <f>TRIM(PROPER(Table2[[#This Row],[Category]]))</f>
        <v>Computers</v>
      </c>
      <c r="G4062" s="1" t="str">
        <f>TRIM(PROPER(Table2[[#This Row],[Brand]]))</f>
        <v>Canon</v>
      </c>
      <c r="H4062" s="1">
        <f>Table2[[#This Row],[Supplier_ID]]</f>
        <v>1097</v>
      </c>
      <c r="I4062" s="1">
        <f>Table2[[#This Row],[Market_Price]]</f>
        <v>532.54</v>
      </c>
      <c r="J4062" s="1">
        <f>Table2[[#This Row],[Selling_Price]]</f>
        <v>989.49</v>
      </c>
      <c r="K4062" s="1">
        <f>Table2[[#This Row],[Quantity]]</f>
        <v>7</v>
      </c>
      <c r="L4062" s="1" t="str">
        <f>IF(ISBLANK(Table2[[#This Row],[Status]]), "No Data Entered", IFERROR(Table2[[#This Row],[Status]], "No Data Entered"))</f>
        <v>Ongoing</v>
      </c>
    </row>
    <row r="4063" spans="1:12" x14ac:dyDescent="0.3">
      <c r="A4063" s="1" t="str">
        <f>Table2[[#This Row],[Product_ID]]</f>
        <v>PRO9272</v>
      </c>
      <c r="B4063" s="1" t="str">
        <f>Table2[[#This Row],[Customer_ID]]</f>
        <v>CUST91595</v>
      </c>
      <c r="C4063" s="14" t="str">
        <f>Table2[[#This Row],[Date]]</f>
        <v>02/04/2022</v>
      </c>
      <c r="D4063" s="1" t="str">
        <f>TRIM(PROPER(Table2[[#This Row],[Product_Name]]))</f>
        <v>Monitor</v>
      </c>
      <c r="E4063" s="1" t="str">
        <f>TRIM(PROPER(Table2[[#This Row],[Country]]))</f>
        <v>Australia</v>
      </c>
      <c r="F4063" s="1" t="str">
        <f>TRIM(PROPER(Table2[[#This Row],[Category]]))</f>
        <v>Electronics</v>
      </c>
      <c r="G4063" s="1" t="str">
        <f>TRIM(PROPER(Table2[[#This Row],[Brand]]))</f>
        <v>Apple</v>
      </c>
      <c r="H4063" s="1">
        <f>Table2[[#This Row],[Supplier_ID]]</f>
        <v>1059</v>
      </c>
      <c r="I4063" s="1">
        <f>Table2[[#This Row],[Market_Price]]</f>
        <v>1746.26</v>
      </c>
      <c r="J4063" s="1">
        <f>Table2[[#This Row],[Selling_Price]]</f>
        <v>1929.23</v>
      </c>
      <c r="K4063" s="1">
        <f>Table2[[#This Row],[Quantity]]</f>
        <v>360</v>
      </c>
      <c r="L4063" s="1" t="str">
        <f>IF(ISBLANK(Table2[[#This Row],[Status]]), "No Data Entered", IFERROR(Table2[[#This Row],[Status]], "No Data Entered"))</f>
        <v>Ongoing</v>
      </c>
    </row>
    <row r="4064" spans="1:12" x14ac:dyDescent="0.3">
      <c r="A4064" s="1" t="str">
        <f>Table2[[#This Row],[Product_ID]]</f>
        <v>PRO8179</v>
      </c>
      <c r="B4064" s="1" t="str">
        <f>Table2[[#This Row],[Customer_ID]]</f>
        <v>CUST91656</v>
      </c>
      <c r="C4064" s="14" t="str">
        <f>Table2[[#This Row],[Date]]</f>
        <v>20/04/2022</v>
      </c>
      <c r="D4064" s="1" t="str">
        <f>TRIM(PROPER(Table2[[#This Row],[Product_Name]]))</f>
        <v>Keyboard</v>
      </c>
      <c r="E4064" s="1" t="str">
        <f>TRIM(PROPER(Table2[[#This Row],[Country]]))</f>
        <v>Germany</v>
      </c>
      <c r="F4064" s="1" t="str">
        <f>TRIM(PROPER(Table2[[#This Row],[Category]]))</f>
        <v>Computers</v>
      </c>
      <c r="G4064" s="1" t="str">
        <f>TRIM(PROPER(Table2[[#This Row],[Brand]]))</f>
        <v>Canon</v>
      </c>
      <c r="H4064" s="1">
        <f>Table2[[#This Row],[Supplier_ID]]</f>
        <v>1029</v>
      </c>
      <c r="I4064" s="1">
        <f>Table2[[#This Row],[Market_Price]]</f>
        <v>225.22</v>
      </c>
      <c r="J4064" s="1">
        <f>Table2[[#This Row],[Selling_Price]]</f>
        <v>369.83</v>
      </c>
      <c r="K4064" s="1">
        <f>Table2[[#This Row],[Quantity]]</f>
        <v>58</v>
      </c>
      <c r="L4064" s="1" t="str">
        <f>IF(ISBLANK(Table2[[#This Row],[Status]]), "No Data Entered", IFERROR(Table2[[#This Row],[Status]], "No Data Entered"))</f>
        <v>Ongoing</v>
      </c>
    </row>
    <row r="4065" spans="1:12" x14ac:dyDescent="0.3">
      <c r="A4065" s="1" t="str">
        <f>Table2[[#This Row],[Product_ID]]</f>
        <v>PRO3517</v>
      </c>
      <c r="B4065" s="1" t="str">
        <f>Table2[[#This Row],[Customer_ID]]</f>
        <v>CUST91814</v>
      </c>
      <c r="C4065" s="14" t="str">
        <f>Table2[[#This Row],[Date]]</f>
        <v>15/12/2020</v>
      </c>
      <c r="D4065" s="1" t="str">
        <f>TRIM(PROPER(Table2[[#This Row],[Product_Name]]))</f>
        <v>Mouse</v>
      </c>
      <c r="E4065" s="1" t="str">
        <f>TRIM(PROPER(Table2[[#This Row],[Country]]))</f>
        <v>Australia</v>
      </c>
      <c r="F4065" s="1" t="str">
        <f>TRIM(PROPER(Table2[[#This Row],[Category]]))</f>
        <v>Accessories</v>
      </c>
      <c r="G4065" s="1" t="str">
        <f>TRIM(PROPER(Table2[[#This Row],[Brand]]))</f>
        <v>Hp</v>
      </c>
      <c r="H4065" s="1">
        <f>Table2[[#This Row],[Supplier_ID]]</f>
        <v>1038</v>
      </c>
      <c r="I4065" s="1">
        <f>Table2[[#This Row],[Market_Price]]</f>
        <v>1150.02</v>
      </c>
      <c r="J4065" s="1">
        <f>Table2[[#This Row],[Selling_Price]]</f>
        <v>2299.59</v>
      </c>
      <c r="K4065" s="1">
        <f>Table2[[#This Row],[Quantity]]</f>
        <v>39</v>
      </c>
      <c r="L4065" s="1" t="str">
        <f>IF(ISBLANK(Table2[[#This Row],[Status]]), "No Data Entered", IFERROR(Table2[[#This Row],[Status]], "No Data Entered"))</f>
        <v>Ongoing</v>
      </c>
    </row>
    <row r="4066" spans="1:12" x14ac:dyDescent="0.3">
      <c r="A4066" s="1" t="str">
        <f>Table2[[#This Row],[Product_ID]]</f>
        <v>PRO2375</v>
      </c>
      <c r="B4066" s="1" t="str">
        <f>Table2[[#This Row],[Customer_ID]]</f>
        <v>CUST91862</v>
      </c>
      <c r="C4066" s="14" t="str">
        <f>Table2[[#This Row],[Date]]</f>
        <v>02/07/2023</v>
      </c>
      <c r="D4066" s="1" t="str">
        <f>TRIM(PROPER(Table2[[#This Row],[Product_Name]]))</f>
        <v>Camera</v>
      </c>
      <c r="E4066" s="1" t="str">
        <f>TRIM(PROPER(Table2[[#This Row],[Country]]))</f>
        <v>Canada</v>
      </c>
      <c r="F4066" s="1" t="str">
        <f>TRIM(PROPER(Table2[[#This Row],[Category]]))</f>
        <v>Electronics</v>
      </c>
      <c r="G4066" s="1" t="str">
        <f>TRIM(PROPER(Table2[[#This Row],[Brand]]))</f>
        <v>Sony</v>
      </c>
      <c r="H4066" s="1">
        <f>Table2[[#This Row],[Supplier_ID]]</f>
        <v>1068</v>
      </c>
      <c r="I4066" s="1">
        <f>Table2[[#This Row],[Market_Price]]</f>
        <v>76.45</v>
      </c>
      <c r="J4066" s="1">
        <f>Table2[[#This Row],[Selling_Price]]</f>
        <v>132.56</v>
      </c>
      <c r="K4066" s="1">
        <f>Table2[[#This Row],[Quantity]]</f>
        <v>373</v>
      </c>
      <c r="L4066" s="1" t="str">
        <f>IF(ISBLANK(Table2[[#This Row],[Status]]), "No Data Entered", IFERROR(Table2[[#This Row],[Status]], "No Data Entered"))</f>
        <v>Ongoing</v>
      </c>
    </row>
    <row r="4067" spans="1:12" x14ac:dyDescent="0.3">
      <c r="A4067" s="1" t="str">
        <f>Table2[[#This Row],[Product_ID]]</f>
        <v>PRO2253</v>
      </c>
      <c r="B4067" s="1" t="str">
        <f>Table2[[#This Row],[Customer_ID]]</f>
        <v>CUST91949</v>
      </c>
      <c r="C4067" s="14" t="str">
        <f>Table2[[#This Row],[Date]]</f>
        <v>07/09/2024</v>
      </c>
      <c r="D4067" s="1" t="str">
        <f>TRIM(PROPER(Table2[[#This Row],[Product_Name]]))</f>
        <v>Printer</v>
      </c>
      <c r="E4067" s="1" t="str">
        <f>TRIM(PROPER(Table2[[#This Row],[Country]]))</f>
        <v>Uk</v>
      </c>
      <c r="F4067" s="1" t="str">
        <f>TRIM(PROPER(Table2[[#This Row],[Category]]))</f>
        <v>Office Supplies</v>
      </c>
      <c r="G4067" s="1" t="str">
        <f>TRIM(PROPER(Table2[[#This Row],[Brand]]))</f>
        <v>Lenovo</v>
      </c>
      <c r="H4067" s="1">
        <f>Table2[[#This Row],[Supplier_ID]]</f>
        <v>1097</v>
      </c>
      <c r="I4067" s="1">
        <f>Table2[[#This Row],[Market_Price]]</f>
        <v>1737.98</v>
      </c>
      <c r="J4067" s="1">
        <f>Table2[[#This Row],[Selling_Price]]</f>
        <v>3107.46</v>
      </c>
      <c r="K4067" s="1">
        <f>Table2[[#This Row],[Quantity]]</f>
        <v>336</v>
      </c>
      <c r="L4067" s="1" t="str">
        <f>IF(ISBLANK(Table2[[#This Row],[Status]]), "No Data Entered", IFERROR(Table2[[#This Row],[Status]], "No Data Entered"))</f>
        <v>Ongoing</v>
      </c>
    </row>
    <row r="4068" spans="1:12" x14ac:dyDescent="0.3">
      <c r="A4068" s="1" t="str">
        <f>Table2[[#This Row],[Product_ID]]</f>
        <v>PRO6996</v>
      </c>
      <c r="B4068" s="1" t="str">
        <f>Table2[[#This Row],[Customer_ID]]</f>
        <v>CUST91953</v>
      </c>
      <c r="C4068" s="14" t="str">
        <f>Table2[[#This Row],[Date]]</f>
        <v>03/08/2020</v>
      </c>
      <c r="D4068" s="1" t="str">
        <f>TRIM(PROPER(Table2[[#This Row],[Product_Name]]))</f>
        <v>Printer</v>
      </c>
      <c r="E4068" s="1" t="str">
        <f>TRIM(PROPER(Table2[[#This Row],[Country]]))</f>
        <v>Uk</v>
      </c>
      <c r="F4068" s="1" t="str">
        <f>TRIM(PROPER(Table2[[#This Row],[Category]]))</f>
        <v>Accessories</v>
      </c>
      <c r="G4068" s="1" t="str">
        <f>TRIM(PROPER(Table2[[#This Row],[Brand]]))</f>
        <v>Asus</v>
      </c>
      <c r="H4068" s="1">
        <f>Table2[[#This Row],[Supplier_ID]]</f>
        <v>1067</v>
      </c>
      <c r="I4068" s="1">
        <f>Table2[[#This Row],[Market_Price]]</f>
        <v>883.5</v>
      </c>
      <c r="J4068" s="1">
        <f>Table2[[#This Row],[Selling_Price]]</f>
        <v>1607.3</v>
      </c>
      <c r="K4068" s="1">
        <f>Table2[[#This Row],[Quantity]]</f>
        <v>14</v>
      </c>
      <c r="L4068" s="1" t="str">
        <f>IF(ISBLANK(Table2[[#This Row],[Status]]), "No Data Entered", IFERROR(Table2[[#This Row],[Status]], "No Data Entered"))</f>
        <v>Ongoing</v>
      </c>
    </row>
    <row r="4069" spans="1:12" x14ac:dyDescent="0.3">
      <c r="A4069" s="1" t="str">
        <f>Table2[[#This Row],[Product_ID]]</f>
        <v>PRO6734</v>
      </c>
      <c r="B4069" s="1" t="str">
        <f>Table2[[#This Row],[Customer_ID]]</f>
        <v>CUST92146</v>
      </c>
      <c r="C4069" s="14" t="str">
        <f>Table2[[#This Row],[Date]]</f>
        <v>06/10/2024</v>
      </c>
      <c r="D4069" s="1" t="str">
        <f>TRIM(PROPER(Table2[[#This Row],[Product_Name]]))</f>
        <v>Tablet</v>
      </c>
      <c r="E4069" s="1" t="str">
        <f>TRIM(PROPER(Table2[[#This Row],[Country]]))</f>
        <v>Usa</v>
      </c>
      <c r="F4069" s="1" t="str">
        <f>TRIM(PROPER(Table2[[#This Row],[Category]]))</f>
        <v>Office Supplies</v>
      </c>
      <c r="G4069" s="1" t="str">
        <f>TRIM(PROPER(Table2[[#This Row],[Brand]]))</f>
        <v>Dell</v>
      </c>
      <c r="H4069" s="1">
        <f>Table2[[#This Row],[Supplier_ID]]</f>
        <v>1047</v>
      </c>
      <c r="I4069" s="1">
        <f>Table2[[#This Row],[Market_Price]]</f>
        <v>757.23</v>
      </c>
      <c r="J4069" s="1">
        <f>Table2[[#This Row],[Selling_Price]]</f>
        <v>1110.99</v>
      </c>
      <c r="K4069" s="1">
        <f>Table2[[#This Row],[Quantity]]</f>
        <v>168</v>
      </c>
      <c r="L4069" s="1" t="str">
        <f>IF(ISBLANK(Table2[[#This Row],[Status]]), "No Data Entered", IFERROR(Table2[[#This Row],[Status]], "No Data Entered"))</f>
        <v>Ongoing</v>
      </c>
    </row>
    <row r="4070" spans="1:12" x14ac:dyDescent="0.3">
      <c r="A4070" s="1" t="str">
        <f>Table2[[#This Row],[Product_ID]]</f>
        <v>PRO5516</v>
      </c>
      <c r="B4070" s="1" t="str">
        <f>Table2[[#This Row],[Customer_ID]]</f>
        <v>CUST92170</v>
      </c>
      <c r="C4070" s="14" t="str">
        <f>Table2[[#This Row],[Date]]</f>
        <v>25/01/2022</v>
      </c>
      <c r="D4070" s="1" t="str">
        <f>TRIM(PROPER(Table2[[#This Row],[Product_Name]]))</f>
        <v>Smartphone</v>
      </c>
      <c r="E4070" s="1" t="str">
        <f>TRIM(PROPER(Table2[[#This Row],[Country]]))</f>
        <v>France</v>
      </c>
      <c r="F4070" s="1" t="str">
        <f>TRIM(PROPER(Table2[[#This Row],[Category]]))</f>
        <v>Computers</v>
      </c>
      <c r="G4070" s="1" t="str">
        <f>TRIM(PROPER(Table2[[#This Row],[Brand]]))</f>
        <v>Canon</v>
      </c>
      <c r="H4070" s="1">
        <f>Table2[[#This Row],[Supplier_ID]]</f>
        <v>1053</v>
      </c>
      <c r="I4070" s="1">
        <f>Table2[[#This Row],[Market_Price]]</f>
        <v>1963.46</v>
      </c>
      <c r="J4070" s="1">
        <f>Table2[[#This Row],[Selling_Price]]</f>
        <v>3857.36</v>
      </c>
      <c r="K4070" s="1">
        <f>Table2[[#This Row],[Quantity]]</f>
        <v>98</v>
      </c>
      <c r="L4070" s="1" t="str">
        <f>IF(ISBLANK(Table2[[#This Row],[Status]]), "No Data Entered", IFERROR(Table2[[#This Row],[Status]], "No Data Entered"))</f>
        <v>Ongoing</v>
      </c>
    </row>
    <row r="4071" spans="1:12" x14ac:dyDescent="0.3">
      <c r="A4071" s="1" t="str">
        <f>Table2[[#This Row],[Product_ID]]</f>
        <v>PRO1947</v>
      </c>
      <c r="B4071" s="1" t="str">
        <f>Table2[[#This Row],[Customer_ID]]</f>
        <v>CUST92200</v>
      </c>
      <c r="C4071" s="14" t="str">
        <f>Table2[[#This Row],[Date]]</f>
        <v>17/07/2021</v>
      </c>
      <c r="D4071" s="1" t="str">
        <f>TRIM(PROPER(Table2[[#This Row],[Product_Name]]))</f>
        <v>Monitor</v>
      </c>
      <c r="E4071" s="1" t="str">
        <f>TRIM(PROPER(Table2[[#This Row],[Country]]))</f>
        <v>France</v>
      </c>
      <c r="F4071" s="1" t="str">
        <f>TRIM(PROPER(Table2[[#This Row],[Category]]))</f>
        <v>Computers</v>
      </c>
      <c r="G4071" s="1" t="str">
        <f>TRIM(PROPER(Table2[[#This Row],[Brand]]))</f>
        <v>Microsoft</v>
      </c>
      <c r="H4071" s="1">
        <f>Table2[[#This Row],[Supplier_ID]]</f>
        <v>1056</v>
      </c>
      <c r="I4071" s="1">
        <f>Table2[[#This Row],[Market_Price]]</f>
        <v>1761.41</v>
      </c>
      <c r="J4071" s="1">
        <f>Table2[[#This Row],[Selling_Price]]</f>
        <v>3337.91</v>
      </c>
      <c r="K4071" s="1">
        <f>Table2[[#This Row],[Quantity]]</f>
        <v>7</v>
      </c>
      <c r="L4071" s="1" t="str">
        <f>IF(ISBLANK(Table2[[#This Row],[Status]]), "No Data Entered", IFERROR(Table2[[#This Row],[Status]], "No Data Entered"))</f>
        <v>Ongoing</v>
      </c>
    </row>
    <row r="4072" spans="1:12" x14ac:dyDescent="0.3">
      <c r="A4072" s="1" t="str">
        <f>Table2[[#This Row],[Product_ID]]</f>
        <v>PRO7564</v>
      </c>
      <c r="B4072" s="1" t="str">
        <f>Table2[[#This Row],[Customer_ID]]</f>
        <v>CUST92312</v>
      </c>
      <c r="C4072" s="14" t="str">
        <f>Table2[[#This Row],[Date]]</f>
        <v>26/08/2023</v>
      </c>
      <c r="D4072" s="1" t="str">
        <f>TRIM(PROPER(Table2[[#This Row],[Product_Name]]))</f>
        <v>Smartwatch</v>
      </c>
      <c r="E4072" s="1" t="str">
        <f>TRIM(PROPER(Table2[[#This Row],[Country]]))</f>
        <v>India</v>
      </c>
      <c r="F4072" s="1" t="str">
        <f>TRIM(PROPER(Table2[[#This Row],[Category]]))</f>
        <v>Wearables</v>
      </c>
      <c r="G4072" s="1" t="str">
        <f>TRIM(PROPER(Table2[[#This Row],[Brand]]))</f>
        <v>Asus</v>
      </c>
      <c r="H4072" s="1">
        <f>Table2[[#This Row],[Supplier_ID]]</f>
        <v>1033</v>
      </c>
      <c r="I4072" s="1">
        <f>Table2[[#This Row],[Market_Price]]</f>
        <v>1747.52</v>
      </c>
      <c r="J4072" s="1">
        <f>Table2[[#This Row],[Selling_Price]]</f>
        <v>2792.68</v>
      </c>
      <c r="K4072" s="1">
        <f>Table2[[#This Row],[Quantity]]</f>
        <v>122</v>
      </c>
      <c r="L4072" s="1" t="str">
        <f>IF(ISBLANK(Table2[[#This Row],[Status]]), "No Data Entered", IFERROR(Table2[[#This Row],[Status]], "No Data Entered"))</f>
        <v>Ongoing</v>
      </c>
    </row>
    <row r="4073" spans="1:12" x14ac:dyDescent="0.3">
      <c r="A4073" s="1" t="str">
        <f>Table2[[#This Row],[Product_ID]]</f>
        <v>PRO6817</v>
      </c>
      <c r="B4073" s="1" t="str">
        <f>Table2[[#This Row],[Customer_ID]]</f>
        <v>CUST92331</v>
      </c>
      <c r="C4073" s="14" t="str">
        <f>Table2[[#This Row],[Date]]</f>
        <v>20/07/2022</v>
      </c>
      <c r="D4073" s="1" t="str">
        <f>TRIM(PROPER(Table2[[#This Row],[Product_Name]]))</f>
        <v>Mouse</v>
      </c>
      <c r="E4073" s="1" t="str">
        <f>TRIM(PROPER(Table2[[#This Row],[Country]]))</f>
        <v>France</v>
      </c>
      <c r="F4073" s="1" t="str">
        <f>TRIM(PROPER(Table2[[#This Row],[Category]]))</f>
        <v>Office Supplies</v>
      </c>
      <c r="G4073" s="1" t="str">
        <f>TRIM(PROPER(Table2[[#This Row],[Brand]]))</f>
        <v>Microsoft</v>
      </c>
      <c r="H4073" s="1">
        <f>Table2[[#This Row],[Supplier_ID]]</f>
        <v>1011</v>
      </c>
      <c r="I4073" s="1">
        <f>Table2[[#This Row],[Market_Price]]</f>
        <v>1829.1</v>
      </c>
      <c r="J4073" s="1">
        <f>Table2[[#This Row],[Selling_Price]]</f>
        <v>2109.06</v>
      </c>
      <c r="K4073" s="1">
        <f>Table2[[#This Row],[Quantity]]</f>
        <v>487</v>
      </c>
      <c r="L4073" s="1" t="str">
        <f>IF(ISBLANK(Table2[[#This Row],[Status]]), "No Data Entered", IFERROR(Table2[[#This Row],[Status]], "No Data Entered"))</f>
        <v>Ongoing</v>
      </c>
    </row>
    <row r="4074" spans="1:12" x14ac:dyDescent="0.3">
      <c r="A4074" s="1" t="str">
        <f>Table2[[#This Row],[Product_ID]]</f>
        <v>PRO2955</v>
      </c>
      <c r="B4074" s="1" t="str">
        <f>Table2[[#This Row],[Customer_ID]]</f>
        <v>CUST92340</v>
      </c>
      <c r="C4074" s="14" t="str">
        <f>Table2[[#This Row],[Date]]</f>
        <v>13/06/2020</v>
      </c>
      <c r="D4074" s="1" t="str">
        <f>TRIM(PROPER(Table2[[#This Row],[Product_Name]]))</f>
        <v>Printer</v>
      </c>
      <c r="E4074" s="1" t="str">
        <f>TRIM(PROPER(Table2[[#This Row],[Country]]))</f>
        <v>India</v>
      </c>
      <c r="F4074" s="1" t="str">
        <f>TRIM(PROPER(Table2[[#This Row],[Category]]))</f>
        <v>Accessories</v>
      </c>
      <c r="G4074" s="1" t="str">
        <f>TRIM(PROPER(Table2[[#This Row],[Brand]]))</f>
        <v>Logitech</v>
      </c>
      <c r="H4074" s="1">
        <f>Table2[[#This Row],[Supplier_ID]]</f>
        <v>1001</v>
      </c>
      <c r="I4074" s="1">
        <f>Table2[[#This Row],[Market_Price]]</f>
        <v>825.02</v>
      </c>
      <c r="J4074" s="1">
        <f>Table2[[#This Row],[Selling_Price]]</f>
        <v>1374.75</v>
      </c>
      <c r="K4074" s="1">
        <f>Table2[[#This Row],[Quantity]]</f>
        <v>122</v>
      </c>
      <c r="L4074" s="1" t="str">
        <f>IF(ISBLANK(Table2[[#This Row],[Status]]), "No Data Entered", IFERROR(Table2[[#This Row],[Status]], "No Data Entered"))</f>
        <v>Ongoing</v>
      </c>
    </row>
    <row r="4075" spans="1:12" x14ac:dyDescent="0.3">
      <c r="A4075" s="1" t="str">
        <f>Table2[[#This Row],[Product_ID]]</f>
        <v>PRO5574</v>
      </c>
      <c r="B4075" s="1" t="str">
        <f>Table2[[#This Row],[Customer_ID]]</f>
        <v>CUST92422</v>
      </c>
      <c r="C4075" s="14" t="str">
        <f>Table2[[#This Row],[Date]]</f>
        <v>04/11/2021</v>
      </c>
      <c r="D4075" s="1" t="str">
        <f>TRIM(PROPER(Table2[[#This Row],[Product_Name]]))</f>
        <v>Monitor</v>
      </c>
      <c r="E4075" s="1" t="str">
        <f>TRIM(PROPER(Table2[[#This Row],[Country]]))</f>
        <v>Brazil</v>
      </c>
      <c r="F4075" s="1" t="str">
        <f>TRIM(PROPER(Table2[[#This Row],[Category]]))</f>
        <v>Office Supplies</v>
      </c>
      <c r="G4075" s="1" t="str">
        <f>TRIM(PROPER(Table2[[#This Row],[Brand]]))</f>
        <v>Samsung</v>
      </c>
      <c r="H4075" s="1">
        <f>Table2[[#This Row],[Supplier_ID]]</f>
        <v>1042</v>
      </c>
      <c r="I4075" s="1">
        <f>Table2[[#This Row],[Market_Price]]</f>
        <v>821.29</v>
      </c>
      <c r="J4075" s="1">
        <f>Table2[[#This Row],[Selling_Price]]</f>
        <v>1039.3399999999999</v>
      </c>
      <c r="K4075" s="1">
        <f>Table2[[#This Row],[Quantity]]</f>
        <v>31</v>
      </c>
      <c r="L4075" s="1" t="str">
        <f>IF(ISBLANK(Table2[[#This Row],[Status]]), "No Data Entered", IFERROR(Table2[[#This Row],[Status]], "No Data Entered"))</f>
        <v>Ongoing</v>
      </c>
    </row>
    <row r="4076" spans="1:12" x14ac:dyDescent="0.3">
      <c r="A4076" s="1" t="str">
        <f>Table2[[#This Row],[Product_ID]]</f>
        <v>PRO7260</v>
      </c>
      <c r="B4076" s="1" t="str">
        <f>Table2[[#This Row],[Customer_ID]]</f>
        <v>CUST92493</v>
      </c>
      <c r="C4076" s="14" t="str">
        <f>Table2[[#This Row],[Date]]</f>
        <v>04/12/2022</v>
      </c>
      <c r="D4076" s="1" t="str">
        <f>TRIM(PROPER(Table2[[#This Row],[Product_Name]]))</f>
        <v>Tablet</v>
      </c>
      <c r="E4076" s="1" t="str">
        <f>TRIM(PROPER(Table2[[#This Row],[Country]]))</f>
        <v>Australia</v>
      </c>
      <c r="F4076" s="1" t="str">
        <f>TRIM(PROPER(Table2[[#This Row],[Category]]))</f>
        <v>Office Supplies</v>
      </c>
      <c r="G4076" s="1" t="str">
        <f>TRIM(PROPER(Table2[[#This Row],[Brand]]))</f>
        <v>Microsoft</v>
      </c>
      <c r="H4076" s="1">
        <f>Table2[[#This Row],[Supplier_ID]]</f>
        <v>1038</v>
      </c>
      <c r="I4076" s="1">
        <f>Table2[[#This Row],[Market_Price]]</f>
        <v>1883.25</v>
      </c>
      <c r="J4076" s="1">
        <f>Table2[[#This Row],[Selling_Price]]</f>
        <v>2880.73</v>
      </c>
      <c r="K4076" s="1">
        <f>Table2[[#This Row],[Quantity]]</f>
        <v>265</v>
      </c>
      <c r="L4076" s="1" t="str">
        <f>IF(ISBLANK(Table2[[#This Row],[Status]]), "No Data Entered", IFERROR(Table2[[#This Row],[Status]], "No Data Entered"))</f>
        <v>Ongoing</v>
      </c>
    </row>
    <row r="4077" spans="1:12" x14ac:dyDescent="0.3">
      <c r="A4077" s="1" t="str">
        <f>Table2[[#This Row],[Product_ID]]</f>
        <v>PRO9319</v>
      </c>
      <c r="B4077" s="1" t="str">
        <f>Table2[[#This Row],[Customer_ID]]</f>
        <v>CUST92499</v>
      </c>
      <c r="C4077" s="14" t="str">
        <f>Table2[[#This Row],[Date]]</f>
        <v>17/01/2023</v>
      </c>
      <c r="D4077" s="1" t="str">
        <f>TRIM(PROPER(Table2[[#This Row],[Product_Name]]))</f>
        <v>Headphones</v>
      </c>
      <c r="E4077" s="1" t="str">
        <f>TRIM(PROPER(Table2[[#This Row],[Country]]))</f>
        <v>Germany</v>
      </c>
      <c r="F4077" s="1" t="str">
        <f>TRIM(PROPER(Table2[[#This Row],[Category]]))</f>
        <v>Accessories</v>
      </c>
      <c r="G4077" s="1" t="str">
        <f>TRIM(PROPER(Table2[[#This Row],[Brand]]))</f>
        <v>Dell</v>
      </c>
      <c r="H4077" s="1">
        <f>Table2[[#This Row],[Supplier_ID]]</f>
        <v>1066</v>
      </c>
      <c r="I4077" s="1">
        <f>Table2[[#This Row],[Market_Price]]</f>
        <v>1532.08</v>
      </c>
      <c r="J4077" s="1">
        <f>Table2[[#This Row],[Selling_Price]]</f>
        <v>2474.2600000000002</v>
      </c>
      <c r="K4077" s="1">
        <f>Table2[[#This Row],[Quantity]]</f>
        <v>78</v>
      </c>
      <c r="L4077" s="1" t="str">
        <f>IF(ISBLANK(Table2[[#This Row],[Status]]), "No Data Entered", IFERROR(Table2[[#This Row],[Status]], "No Data Entered"))</f>
        <v>Ongoing</v>
      </c>
    </row>
    <row r="4078" spans="1:12" x14ac:dyDescent="0.3">
      <c r="A4078" s="1" t="str">
        <f>Table2[[#This Row],[Product_ID]]</f>
        <v>PRO2577</v>
      </c>
      <c r="B4078" s="1" t="str">
        <f>Table2[[#This Row],[Customer_ID]]</f>
        <v>CUST92524</v>
      </c>
      <c r="C4078" s="14" t="str">
        <f>Table2[[#This Row],[Date]]</f>
        <v>14/02/2022</v>
      </c>
      <c r="D4078" s="1" t="str">
        <f>TRIM(PROPER(Table2[[#This Row],[Product_Name]]))</f>
        <v>Smartphone</v>
      </c>
      <c r="E4078" s="1" t="str">
        <f>TRIM(PROPER(Table2[[#This Row],[Country]]))</f>
        <v>India</v>
      </c>
      <c r="F4078" s="1" t="str">
        <f>TRIM(PROPER(Table2[[#This Row],[Category]]))</f>
        <v>Wearables</v>
      </c>
      <c r="G4078" s="1" t="str">
        <f>TRIM(PROPER(Table2[[#This Row],[Brand]]))</f>
        <v>Sony</v>
      </c>
      <c r="H4078" s="1">
        <f>Table2[[#This Row],[Supplier_ID]]</f>
        <v>1075</v>
      </c>
      <c r="I4078" s="1">
        <f>Table2[[#This Row],[Market_Price]]</f>
        <v>1624.89</v>
      </c>
      <c r="J4078" s="1">
        <f>Table2[[#This Row],[Selling_Price]]</f>
        <v>1888.4</v>
      </c>
      <c r="K4078" s="1">
        <f>Table2[[#This Row],[Quantity]]</f>
        <v>453</v>
      </c>
      <c r="L4078" s="1" t="str">
        <f>IF(ISBLANK(Table2[[#This Row],[Status]]), "No Data Entered", IFERROR(Table2[[#This Row],[Status]], "No Data Entered"))</f>
        <v>Ongoing</v>
      </c>
    </row>
    <row r="4079" spans="1:12" x14ac:dyDescent="0.3">
      <c r="A4079" s="1" t="str">
        <f>Table2[[#This Row],[Product_ID]]</f>
        <v>PRO5149</v>
      </c>
      <c r="B4079" s="1" t="str">
        <f>Table2[[#This Row],[Customer_ID]]</f>
        <v>CUST92615</v>
      </c>
      <c r="C4079" s="14" t="str">
        <f>Table2[[#This Row],[Date]]</f>
        <v>03/02/2022</v>
      </c>
      <c r="D4079" s="1" t="str">
        <f>TRIM(PROPER(Table2[[#This Row],[Product_Name]]))</f>
        <v>Camera</v>
      </c>
      <c r="E4079" s="1" t="str">
        <f>TRIM(PROPER(Table2[[#This Row],[Country]]))</f>
        <v>Usa</v>
      </c>
      <c r="F4079" s="1" t="str">
        <f>TRIM(PROPER(Table2[[#This Row],[Category]]))</f>
        <v>Electronics</v>
      </c>
      <c r="G4079" s="1" t="str">
        <f>TRIM(PROPER(Table2[[#This Row],[Brand]]))</f>
        <v>Canon</v>
      </c>
      <c r="H4079" s="1">
        <f>Table2[[#This Row],[Supplier_ID]]</f>
        <v>1008</v>
      </c>
      <c r="I4079" s="1">
        <f>Table2[[#This Row],[Market_Price]]</f>
        <v>322.95999999999998</v>
      </c>
      <c r="J4079" s="1">
        <f>Table2[[#This Row],[Selling_Price]]</f>
        <v>591.70000000000005</v>
      </c>
      <c r="K4079" s="1">
        <f>Table2[[#This Row],[Quantity]]</f>
        <v>224</v>
      </c>
      <c r="L4079" s="1" t="str">
        <f>IF(ISBLANK(Table2[[#This Row],[Status]]), "No Data Entered", IFERROR(Table2[[#This Row],[Status]], "No Data Entered"))</f>
        <v>Ongoing</v>
      </c>
    </row>
    <row r="4080" spans="1:12" x14ac:dyDescent="0.3">
      <c r="A4080" s="1" t="str">
        <f>Table2[[#This Row],[Product_ID]]</f>
        <v>PRO8324</v>
      </c>
      <c r="B4080" s="1" t="str">
        <f>Table2[[#This Row],[Customer_ID]]</f>
        <v>CUST92637</v>
      </c>
      <c r="C4080" s="14" t="str">
        <f>Table2[[#This Row],[Date]]</f>
        <v>27/11/2024</v>
      </c>
      <c r="D4080" s="1" t="str">
        <f>TRIM(PROPER(Table2[[#This Row],[Product_Name]]))</f>
        <v>Laptop</v>
      </c>
      <c r="E4080" s="1" t="str">
        <f>TRIM(PROPER(Table2[[#This Row],[Country]]))</f>
        <v>China</v>
      </c>
      <c r="F4080" s="1" t="str">
        <f>TRIM(PROPER(Table2[[#This Row],[Category]]))</f>
        <v>Computers</v>
      </c>
      <c r="G4080" s="1" t="str">
        <f>TRIM(PROPER(Table2[[#This Row],[Brand]]))</f>
        <v>Samsung</v>
      </c>
      <c r="H4080" s="1">
        <f>Table2[[#This Row],[Supplier_ID]]</f>
        <v>1091</v>
      </c>
      <c r="I4080" s="1">
        <f>Table2[[#This Row],[Market_Price]]</f>
        <v>912.81</v>
      </c>
      <c r="J4080" s="1">
        <f>Table2[[#This Row],[Selling_Price]]</f>
        <v>1150.4100000000001</v>
      </c>
      <c r="K4080" s="1">
        <f>Table2[[#This Row],[Quantity]]</f>
        <v>414</v>
      </c>
      <c r="L4080" s="1" t="str">
        <f>IF(ISBLANK(Table2[[#This Row],[Status]]), "No Data Entered", IFERROR(Table2[[#This Row],[Status]], "No Data Entered"))</f>
        <v>Ongoing</v>
      </c>
    </row>
    <row r="4081" spans="1:12" x14ac:dyDescent="0.3">
      <c r="A4081" s="1" t="str">
        <f>Table2[[#This Row],[Product_ID]]</f>
        <v>PRO7989</v>
      </c>
      <c r="B4081" s="1" t="str">
        <f>Table2[[#This Row],[Customer_ID]]</f>
        <v>CUST92649</v>
      </c>
      <c r="C4081" s="14" t="str">
        <f>Table2[[#This Row],[Date]]</f>
        <v>27/11/2025</v>
      </c>
      <c r="D4081" s="1" t="str">
        <f>TRIM(PROPER(Table2[[#This Row],[Product_Name]]))</f>
        <v>Laptop</v>
      </c>
      <c r="E4081" s="1" t="str">
        <f>TRIM(PROPER(Table2[[#This Row],[Country]]))</f>
        <v>France</v>
      </c>
      <c r="F4081" s="1" t="str">
        <f>TRIM(PROPER(Table2[[#This Row],[Category]]))</f>
        <v>Office Supplies</v>
      </c>
      <c r="G4081" s="1" t="str">
        <f>TRIM(PROPER(Table2[[#This Row],[Brand]]))</f>
        <v>Canon</v>
      </c>
      <c r="H4081" s="1">
        <f>Table2[[#This Row],[Supplier_ID]]</f>
        <v>1059</v>
      </c>
      <c r="I4081" s="1">
        <f>Table2[[#This Row],[Market_Price]]</f>
        <v>1978.85</v>
      </c>
      <c r="J4081" s="1">
        <f>Table2[[#This Row],[Selling_Price]]</f>
        <v>2313.11</v>
      </c>
      <c r="K4081" s="1">
        <f>Table2[[#This Row],[Quantity]]</f>
        <v>346</v>
      </c>
      <c r="L4081" s="1" t="str">
        <f>IF(ISBLANK(Table2[[#This Row],[Status]]), "No Data Entered", IFERROR(Table2[[#This Row],[Status]], "No Data Entered"))</f>
        <v>Ongoing</v>
      </c>
    </row>
    <row r="4082" spans="1:12" x14ac:dyDescent="0.3">
      <c r="A4082" s="1" t="str">
        <f>Table2[[#This Row],[Product_ID]]</f>
        <v>PRO4591</v>
      </c>
      <c r="B4082" s="1" t="str">
        <f>Table2[[#This Row],[Customer_ID]]</f>
        <v>CUST92700</v>
      </c>
      <c r="C4082" s="14" t="str">
        <f>Table2[[#This Row],[Date]]</f>
        <v>21/07/2025</v>
      </c>
      <c r="D4082" s="1" t="str">
        <f>TRIM(PROPER(Table2[[#This Row],[Product_Name]]))</f>
        <v>Laptop</v>
      </c>
      <c r="E4082" s="1" t="str">
        <f>TRIM(PROPER(Table2[[#This Row],[Country]]))</f>
        <v>Usa</v>
      </c>
      <c r="F4082" s="1" t="str">
        <f>TRIM(PROPER(Table2[[#This Row],[Category]]))</f>
        <v>Accessories</v>
      </c>
      <c r="G4082" s="1" t="str">
        <f>TRIM(PROPER(Table2[[#This Row],[Brand]]))</f>
        <v>Sony</v>
      </c>
      <c r="H4082" s="1">
        <f>Table2[[#This Row],[Supplier_ID]]</f>
        <v>1077</v>
      </c>
      <c r="I4082" s="1">
        <f>Table2[[#This Row],[Market_Price]]</f>
        <v>1287.19</v>
      </c>
      <c r="J4082" s="1">
        <f>Table2[[#This Row],[Selling_Price]]</f>
        <v>2031.53</v>
      </c>
      <c r="K4082" s="1">
        <f>Table2[[#This Row],[Quantity]]</f>
        <v>247</v>
      </c>
      <c r="L4082" s="1" t="str">
        <f>IF(ISBLANK(Table2[[#This Row],[Status]]), "No Data Entered", IFERROR(Table2[[#This Row],[Status]], "No Data Entered"))</f>
        <v>Ongoing</v>
      </c>
    </row>
    <row r="4083" spans="1:12" x14ac:dyDescent="0.3">
      <c r="A4083" s="1" t="str">
        <f>Table2[[#This Row],[Product_ID]]</f>
        <v>PRO4311</v>
      </c>
      <c r="B4083" s="1" t="str">
        <f>Table2[[#This Row],[Customer_ID]]</f>
        <v>CUST92771</v>
      </c>
      <c r="C4083" s="14" t="str">
        <f>Table2[[#This Row],[Date]]</f>
        <v>18/06/2023</v>
      </c>
      <c r="D4083" s="1" t="str">
        <f>TRIM(PROPER(Table2[[#This Row],[Product_Name]]))</f>
        <v>Smartwatch</v>
      </c>
      <c r="E4083" s="1" t="str">
        <f>TRIM(PROPER(Table2[[#This Row],[Country]]))</f>
        <v>Usa</v>
      </c>
      <c r="F4083" s="1" t="str">
        <f>TRIM(PROPER(Table2[[#This Row],[Category]]))</f>
        <v>Electronics</v>
      </c>
      <c r="G4083" s="1" t="str">
        <f>TRIM(PROPER(Table2[[#This Row],[Brand]]))</f>
        <v>Canon</v>
      </c>
      <c r="H4083" s="1">
        <f>Table2[[#This Row],[Supplier_ID]]</f>
        <v>1051</v>
      </c>
      <c r="I4083" s="1">
        <f>Table2[[#This Row],[Market_Price]]</f>
        <v>1601.51</v>
      </c>
      <c r="J4083" s="1">
        <f>Table2[[#This Row],[Selling_Price]]</f>
        <v>2747.11</v>
      </c>
      <c r="K4083" s="1">
        <f>Table2[[#This Row],[Quantity]]</f>
        <v>479</v>
      </c>
      <c r="L4083" s="1" t="str">
        <f>IF(ISBLANK(Table2[[#This Row],[Status]]), "No Data Entered", IFERROR(Table2[[#This Row],[Status]], "No Data Entered"))</f>
        <v>Ongoing</v>
      </c>
    </row>
    <row r="4084" spans="1:12" x14ac:dyDescent="0.3">
      <c r="A4084" s="1" t="str">
        <f>Table2[[#This Row],[Product_ID]]</f>
        <v>PRO5554</v>
      </c>
      <c r="B4084" s="1" t="str">
        <f>Table2[[#This Row],[Customer_ID]]</f>
        <v>CUST92897</v>
      </c>
      <c r="C4084" s="14" t="str">
        <f>Table2[[#This Row],[Date]]</f>
        <v>01/01/2023</v>
      </c>
      <c r="D4084" s="1" t="str">
        <f>TRIM(PROPER(Table2[[#This Row],[Product_Name]]))</f>
        <v>Camera</v>
      </c>
      <c r="E4084" s="1" t="str">
        <f>TRIM(PROPER(Table2[[#This Row],[Country]]))</f>
        <v>Canada</v>
      </c>
      <c r="F4084" s="1" t="str">
        <f>TRIM(PROPER(Table2[[#This Row],[Category]]))</f>
        <v>Office Supplies</v>
      </c>
      <c r="G4084" s="1" t="str">
        <f>TRIM(PROPER(Table2[[#This Row],[Brand]]))</f>
        <v>Apple</v>
      </c>
      <c r="H4084" s="1">
        <f>Table2[[#This Row],[Supplier_ID]]</f>
        <v>1053</v>
      </c>
      <c r="I4084" s="1">
        <f>Table2[[#This Row],[Market_Price]]</f>
        <v>603.83000000000004</v>
      </c>
      <c r="J4084" s="1">
        <f>Table2[[#This Row],[Selling_Price]]</f>
        <v>800.72</v>
      </c>
      <c r="K4084" s="1">
        <f>Table2[[#This Row],[Quantity]]</f>
        <v>416</v>
      </c>
      <c r="L4084" s="1" t="str">
        <f>IF(ISBLANK(Table2[[#This Row],[Status]]), "No Data Entered", IFERROR(Table2[[#This Row],[Status]], "No Data Entered"))</f>
        <v>Ongoing</v>
      </c>
    </row>
    <row r="4085" spans="1:12" x14ac:dyDescent="0.3">
      <c r="A4085" s="1" t="str">
        <f>Table2[[#This Row],[Product_ID]]</f>
        <v>PRO7177</v>
      </c>
      <c r="B4085" s="1" t="str">
        <f>Table2[[#This Row],[Customer_ID]]</f>
        <v>CUST92905</v>
      </c>
      <c r="C4085" s="14" t="str">
        <f>Table2[[#This Row],[Date]]</f>
        <v>08/03/2025</v>
      </c>
      <c r="D4085" s="1" t="str">
        <f>TRIM(PROPER(Table2[[#This Row],[Product_Name]]))</f>
        <v>Smartwatch</v>
      </c>
      <c r="E4085" s="1" t="str">
        <f>TRIM(PROPER(Table2[[#This Row],[Country]]))</f>
        <v>Brazil</v>
      </c>
      <c r="F4085" s="1" t="str">
        <f>TRIM(PROPER(Table2[[#This Row],[Category]]))</f>
        <v>Electronics</v>
      </c>
      <c r="G4085" s="1" t="str">
        <f>TRIM(PROPER(Table2[[#This Row],[Brand]]))</f>
        <v>Dell</v>
      </c>
      <c r="H4085" s="1">
        <f>Table2[[#This Row],[Supplier_ID]]</f>
        <v>1064</v>
      </c>
      <c r="I4085" s="1">
        <f>Table2[[#This Row],[Market_Price]]</f>
        <v>1972.12</v>
      </c>
      <c r="J4085" s="1">
        <f>Table2[[#This Row],[Selling_Price]]</f>
        <v>3877.27</v>
      </c>
      <c r="K4085" s="1">
        <f>Table2[[#This Row],[Quantity]]</f>
        <v>341</v>
      </c>
      <c r="L4085" s="1" t="str">
        <f>IF(ISBLANK(Table2[[#This Row],[Status]]), "No Data Entered", IFERROR(Table2[[#This Row],[Status]], "No Data Entered"))</f>
        <v>Ongoing</v>
      </c>
    </row>
    <row r="4086" spans="1:12" x14ac:dyDescent="0.3">
      <c r="A4086" s="1" t="str">
        <f>Table2[[#This Row],[Product_ID]]</f>
        <v>PRO3303</v>
      </c>
      <c r="B4086" s="1" t="str">
        <f>Table2[[#This Row],[Customer_ID]]</f>
        <v>CUST93016</v>
      </c>
      <c r="C4086" s="14" t="str">
        <f>Table2[[#This Row],[Date]]</f>
        <v>25/11/2021</v>
      </c>
      <c r="D4086" s="1" t="str">
        <f>TRIM(PROPER(Table2[[#This Row],[Product_Name]]))</f>
        <v>Keyboard</v>
      </c>
      <c r="E4086" s="1" t="str">
        <f>TRIM(PROPER(Table2[[#This Row],[Country]]))</f>
        <v>Germany</v>
      </c>
      <c r="F4086" s="1" t="str">
        <f>TRIM(PROPER(Table2[[#This Row],[Category]]))</f>
        <v>Wearables</v>
      </c>
      <c r="G4086" s="1" t="str">
        <f>TRIM(PROPER(Table2[[#This Row],[Brand]]))</f>
        <v>Asus</v>
      </c>
      <c r="H4086" s="1">
        <f>Table2[[#This Row],[Supplier_ID]]</f>
        <v>1082</v>
      </c>
      <c r="I4086" s="1">
        <f>Table2[[#This Row],[Market_Price]]</f>
        <v>1233.43</v>
      </c>
      <c r="J4086" s="1">
        <f>Table2[[#This Row],[Selling_Price]]</f>
        <v>2169.46</v>
      </c>
      <c r="K4086" s="1">
        <f>Table2[[#This Row],[Quantity]]</f>
        <v>241</v>
      </c>
      <c r="L4086" s="1" t="str">
        <f>IF(ISBLANK(Table2[[#This Row],[Status]]), "No Data Entered", IFERROR(Table2[[#This Row],[Status]], "No Data Entered"))</f>
        <v>Ongoing</v>
      </c>
    </row>
    <row r="4087" spans="1:12" x14ac:dyDescent="0.3">
      <c r="A4087" s="1" t="str">
        <f>Table2[[#This Row],[Product_ID]]</f>
        <v>PRO1891</v>
      </c>
      <c r="B4087" s="1" t="str">
        <f>Table2[[#This Row],[Customer_ID]]</f>
        <v>CUST93186</v>
      </c>
      <c r="C4087" s="14" t="str">
        <f>Table2[[#This Row],[Date]]</f>
        <v>27/04/2022</v>
      </c>
      <c r="D4087" s="1" t="str">
        <f>TRIM(PROPER(Table2[[#This Row],[Product_Name]]))</f>
        <v>Smartphone</v>
      </c>
      <c r="E4087" s="1" t="str">
        <f>TRIM(PROPER(Table2[[#This Row],[Country]]))</f>
        <v>Usa</v>
      </c>
      <c r="F4087" s="1" t="str">
        <f>TRIM(PROPER(Table2[[#This Row],[Category]]))</f>
        <v>Office Supplies</v>
      </c>
      <c r="G4087" s="1" t="str">
        <f>TRIM(PROPER(Table2[[#This Row],[Brand]]))</f>
        <v>Lenovo</v>
      </c>
      <c r="H4087" s="1">
        <f>Table2[[#This Row],[Supplier_ID]]</f>
        <v>1038</v>
      </c>
      <c r="I4087" s="1">
        <f>Table2[[#This Row],[Market_Price]]</f>
        <v>174.2</v>
      </c>
      <c r="J4087" s="1">
        <f>Table2[[#This Row],[Selling_Price]]</f>
        <v>286.87</v>
      </c>
      <c r="K4087" s="1">
        <f>Table2[[#This Row],[Quantity]]</f>
        <v>282</v>
      </c>
      <c r="L4087" s="1" t="str">
        <f>IF(ISBLANK(Table2[[#This Row],[Status]]), "No Data Entered", IFERROR(Table2[[#This Row],[Status]], "No Data Entered"))</f>
        <v>Ongoing</v>
      </c>
    </row>
    <row r="4088" spans="1:12" x14ac:dyDescent="0.3">
      <c r="A4088" s="1" t="str">
        <f>Table2[[#This Row],[Product_ID]]</f>
        <v>PRO1602</v>
      </c>
      <c r="B4088" s="1" t="str">
        <f>Table2[[#This Row],[Customer_ID]]</f>
        <v>CUST93197</v>
      </c>
      <c r="C4088" s="14" t="str">
        <f>Table2[[#This Row],[Date]]</f>
        <v>28/06/2025</v>
      </c>
      <c r="D4088" s="1" t="str">
        <f>TRIM(PROPER(Table2[[#This Row],[Product_Name]]))</f>
        <v>Smartwatch</v>
      </c>
      <c r="E4088" s="1" t="str">
        <f>TRIM(PROPER(Table2[[#This Row],[Country]]))</f>
        <v>Canada</v>
      </c>
      <c r="F4088" s="1" t="str">
        <f>TRIM(PROPER(Table2[[#This Row],[Category]]))</f>
        <v>Wearables</v>
      </c>
      <c r="G4088" s="1" t="str">
        <f>TRIM(PROPER(Table2[[#This Row],[Brand]]))</f>
        <v>Hp</v>
      </c>
      <c r="H4088" s="1">
        <f>Table2[[#This Row],[Supplier_ID]]</f>
        <v>1046</v>
      </c>
      <c r="I4088" s="1">
        <f>Table2[[#This Row],[Market_Price]]</f>
        <v>1292.83</v>
      </c>
      <c r="J4088" s="1">
        <f>Table2[[#This Row],[Selling_Price]]</f>
        <v>1653.57</v>
      </c>
      <c r="K4088" s="1">
        <f>Table2[[#This Row],[Quantity]]</f>
        <v>362</v>
      </c>
      <c r="L4088" s="1" t="str">
        <f>IF(ISBLANK(Table2[[#This Row],[Status]]), "No Data Entered", IFERROR(Table2[[#This Row],[Status]], "No Data Entered"))</f>
        <v>Ongoing</v>
      </c>
    </row>
    <row r="4089" spans="1:12" x14ac:dyDescent="0.3">
      <c r="A4089" s="1" t="str">
        <f>Table2[[#This Row],[Product_ID]]</f>
        <v>PRO9920</v>
      </c>
      <c r="B4089" s="1" t="str">
        <f>Table2[[#This Row],[Customer_ID]]</f>
        <v>CUST93274</v>
      </c>
      <c r="C4089" s="14" t="str">
        <f>Table2[[#This Row],[Date]]</f>
        <v>28/04/2020</v>
      </c>
      <c r="D4089" s="1" t="str">
        <f>TRIM(PROPER(Table2[[#This Row],[Product_Name]]))</f>
        <v>Camera</v>
      </c>
      <c r="E4089" s="1" t="str">
        <f>TRIM(PROPER(Table2[[#This Row],[Country]]))</f>
        <v>Canada</v>
      </c>
      <c r="F4089" s="1" t="str">
        <f>TRIM(PROPER(Table2[[#This Row],[Category]]))</f>
        <v>Computers</v>
      </c>
      <c r="G4089" s="1" t="str">
        <f>TRIM(PROPER(Table2[[#This Row],[Brand]]))</f>
        <v>Logitech</v>
      </c>
      <c r="H4089" s="1">
        <f>Table2[[#This Row],[Supplier_ID]]</f>
        <v>1019</v>
      </c>
      <c r="I4089" s="1">
        <f>Table2[[#This Row],[Market_Price]]</f>
        <v>1762.77</v>
      </c>
      <c r="J4089" s="1">
        <f>Table2[[#This Row],[Selling_Price]]</f>
        <v>3202.43</v>
      </c>
      <c r="K4089" s="1">
        <f>Table2[[#This Row],[Quantity]]</f>
        <v>462</v>
      </c>
      <c r="L4089" s="1" t="str">
        <f>IF(ISBLANK(Table2[[#This Row],[Status]]), "No Data Entered", IFERROR(Table2[[#This Row],[Status]], "No Data Entered"))</f>
        <v>Ongoing</v>
      </c>
    </row>
    <row r="4090" spans="1:12" x14ac:dyDescent="0.3">
      <c r="A4090" s="1" t="str">
        <f>Table2[[#This Row],[Product_ID]]</f>
        <v>PRO2474</v>
      </c>
      <c r="B4090" s="1" t="str">
        <f>Table2[[#This Row],[Customer_ID]]</f>
        <v>CUST93309</v>
      </c>
      <c r="C4090" s="14" t="str">
        <f>Table2[[#This Row],[Date]]</f>
        <v>04/11/2023</v>
      </c>
      <c r="D4090" s="1" t="str">
        <f>TRIM(PROPER(Table2[[#This Row],[Product_Name]]))</f>
        <v>Headphones</v>
      </c>
      <c r="E4090" s="1" t="str">
        <f>TRIM(PROPER(Table2[[#This Row],[Country]]))</f>
        <v>Uk</v>
      </c>
      <c r="F4090" s="1" t="str">
        <f>TRIM(PROPER(Table2[[#This Row],[Category]]))</f>
        <v>Accessories</v>
      </c>
      <c r="G4090" s="1" t="str">
        <f>TRIM(PROPER(Table2[[#This Row],[Brand]]))</f>
        <v>Logitech</v>
      </c>
      <c r="H4090" s="1">
        <f>Table2[[#This Row],[Supplier_ID]]</f>
        <v>1052</v>
      </c>
      <c r="I4090" s="1">
        <f>Table2[[#This Row],[Market_Price]]</f>
        <v>812.4</v>
      </c>
      <c r="J4090" s="1">
        <f>Table2[[#This Row],[Selling_Price]]</f>
        <v>1226.24</v>
      </c>
      <c r="K4090" s="1">
        <f>Table2[[#This Row],[Quantity]]</f>
        <v>466</v>
      </c>
      <c r="L4090" s="1" t="str">
        <f>IF(ISBLANK(Table2[[#This Row],[Status]]), "No Data Entered", IFERROR(Table2[[#This Row],[Status]], "No Data Entered"))</f>
        <v>Ongoing</v>
      </c>
    </row>
    <row r="4091" spans="1:12" x14ac:dyDescent="0.3">
      <c r="A4091" s="1" t="str">
        <f>Table2[[#This Row],[Product_ID]]</f>
        <v>PRO6645</v>
      </c>
      <c r="B4091" s="1" t="str">
        <f>Table2[[#This Row],[Customer_ID]]</f>
        <v>CUST93338</v>
      </c>
      <c r="C4091" s="14" t="str">
        <f>Table2[[#This Row],[Date]]</f>
        <v>23/03/2024</v>
      </c>
      <c r="D4091" s="1" t="str">
        <f>TRIM(PROPER(Table2[[#This Row],[Product_Name]]))</f>
        <v>Tablet</v>
      </c>
      <c r="E4091" s="1" t="str">
        <f>TRIM(PROPER(Table2[[#This Row],[Country]]))</f>
        <v>China</v>
      </c>
      <c r="F4091" s="1" t="str">
        <f>TRIM(PROPER(Table2[[#This Row],[Category]]))</f>
        <v>Office Supplies</v>
      </c>
      <c r="G4091" s="1" t="str">
        <f>TRIM(PROPER(Table2[[#This Row],[Brand]]))</f>
        <v>Lenovo</v>
      </c>
      <c r="H4091" s="1">
        <f>Table2[[#This Row],[Supplier_ID]]</f>
        <v>1050</v>
      </c>
      <c r="I4091" s="1">
        <f>Table2[[#This Row],[Market_Price]]</f>
        <v>1146.8399999999999</v>
      </c>
      <c r="J4091" s="1">
        <f>Table2[[#This Row],[Selling_Price]]</f>
        <v>1511.15</v>
      </c>
      <c r="K4091" s="1">
        <f>Table2[[#This Row],[Quantity]]</f>
        <v>427</v>
      </c>
      <c r="L4091" s="1" t="str">
        <f>IF(ISBLANK(Table2[[#This Row],[Status]]), "No Data Entered", IFERROR(Table2[[#This Row],[Status]], "No Data Entered"))</f>
        <v>Ongoing</v>
      </c>
    </row>
    <row r="4092" spans="1:12" x14ac:dyDescent="0.3">
      <c r="A4092" s="1" t="str">
        <f>Table2[[#This Row],[Product_ID]]</f>
        <v>PRO9456</v>
      </c>
      <c r="B4092" s="1" t="str">
        <f>Table2[[#This Row],[Customer_ID]]</f>
        <v>CUST93758</v>
      </c>
      <c r="C4092" s="14" t="str">
        <f>Table2[[#This Row],[Date]]</f>
        <v>27/03/2020</v>
      </c>
      <c r="D4092" s="1" t="str">
        <f>TRIM(PROPER(Table2[[#This Row],[Product_Name]]))</f>
        <v>Smartwatch</v>
      </c>
      <c r="E4092" s="1" t="str">
        <f>TRIM(PROPER(Table2[[#This Row],[Country]]))</f>
        <v>India</v>
      </c>
      <c r="F4092" s="1" t="str">
        <f>TRIM(PROPER(Table2[[#This Row],[Category]]))</f>
        <v>Computers</v>
      </c>
      <c r="G4092" s="1" t="str">
        <f>TRIM(PROPER(Table2[[#This Row],[Brand]]))</f>
        <v>Apple</v>
      </c>
      <c r="H4092" s="1">
        <f>Table2[[#This Row],[Supplier_ID]]</f>
        <v>1078</v>
      </c>
      <c r="I4092" s="1">
        <f>Table2[[#This Row],[Market_Price]]</f>
        <v>1323.96</v>
      </c>
      <c r="J4092" s="1">
        <f>Table2[[#This Row],[Selling_Price]]</f>
        <v>2143.41</v>
      </c>
      <c r="K4092" s="1">
        <f>Table2[[#This Row],[Quantity]]</f>
        <v>468</v>
      </c>
      <c r="L4092" s="1" t="str">
        <f>IF(ISBLANK(Table2[[#This Row],[Status]]), "No Data Entered", IFERROR(Table2[[#This Row],[Status]], "No Data Entered"))</f>
        <v>Ongoing</v>
      </c>
    </row>
    <row r="4093" spans="1:12" x14ac:dyDescent="0.3">
      <c r="A4093" s="1" t="str">
        <f>Table2[[#This Row],[Product_ID]]</f>
        <v>PRO1390</v>
      </c>
      <c r="B4093" s="1" t="str">
        <f>Table2[[#This Row],[Customer_ID]]</f>
        <v>CUST93905</v>
      </c>
      <c r="C4093" s="14" t="str">
        <f>Table2[[#This Row],[Date]]</f>
        <v>21/12/2021</v>
      </c>
      <c r="D4093" s="1" t="str">
        <f>TRIM(PROPER(Table2[[#This Row],[Product_Name]]))</f>
        <v>Tablet</v>
      </c>
      <c r="E4093" s="1" t="str">
        <f>TRIM(PROPER(Table2[[#This Row],[Country]]))</f>
        <v>Canada</v>
      </c>
      <c r="F4093" s="1" t="str">
        <f>TRIM(PROPER(Table2[[#This Row],[Category]]))</f>
        <v>Computers</v>
      </c>
      <c r="G4093" s="1" t="str">
        <f>TRIM(PROPER(Table2[[#This Row],[Brand]]))</f>
        <v>Samsung</v>
      </c>
      <c r="H4093" s="1">
        <f>Table2[[#This Row],[Supplier_ID]]</f>
        <v>1032</v>
      </c>
      <c r="I4093" s="1">
        <f>Table2[[#This Row],[Market_Price]]</f>
        <v>1438.06</v>
      </c>
      <c r="J4093" s="1">
        <f>Table2[[#This Row],[Selling_Price]]</f>
        <v>1766.78</v>
      </c>
      <c r="K4093" s="1">
        <f>Table2[[#This Row],[Quantity]]</f>
        <v>234</v>
      </c>
      <c r="L4093" s="1" t="str">
        <f>IF(ISBLANK(Table2[[#This Row],[Status]]), "No Data Entered", IFERROR(Table2[[#This Row],[Status]], "No Data Entered"))</f>
        <v>Ongoing</v>
      </c>
    </row>
    <row r="4094" spans="1:12" x14ac:dyDescent="0.3">
      <c r="A4094" s="1" t="str">
        <f>Table2[[#This Row],[Product_ID]]</f>
        <v>PRO5253</v>
      </c>
      <c r="B4094" s="1" t="str">
        <f>Table2[[#This Row],[Customer_ID]]</f>
        <v>CUST93995</v>
      </c>
      <c r="C4094" s="14" t="str">
        <f>Table2[[#This Row],[Date]]</f>
        <v>03/11/2025</v>
      </c>
      <c r="D4094" s="1" t="str">
        <f>TRIM(PROPER(Table2[[#This Row],[Product_Name]]))</f>
        <v>Smartphone</v>
      </c>
      <c r="E4094" s="1" t="str">
        <f>TRIM(PROPER(Table2[[#This Row],[Country]]))</f>
        <v>Uk</v>
      </c>
      <c r="F4094" s="1" t="str">
        <f>TRIM(PROPER(Table2[[#This Row],[Category]]))</f>
        <v>Accessories</v>
      </c>
      <c r="G4094" s="1" t="str">
        <f>TRIM(PROPER(Table2[[#This Row],[Brand]]))</f>
        <v>Microsoft</v>
      </c>
      <c r="H4094" s="1">
        <f>Table2[[#This Row],[Supplier_ID]]</f>
        <v>1002</v>
      </c>
      <c r="I4094" s="1">
        <f>Table2[[#This Row],[Market_Price]]</f>
        <v>1834.12</v>
      </c>
      <c r="J4094" s="1">
        <f>Table2[[#This Row],[Selling_Price]]</f>
        <v>2422.92</v>
      </c>
      <c r="K4094" s="1">
        <f>Table2[[#This Row],[Quantity]]</f>
        <v>455</v>
      </c>
      <c r="L4094" s="1" t="str">
        <f>IF(ISBLANK(Table2[[#This Row],[Status]]), "No Data Entered", IFERROR(Table2[[#This Row],[Status]], "No Data Entered"))</f>
        <v>Ongoing</v>
      </c>
    </row>
    <row r="4095" spans="1:12" x14ac:dyDescent="0.3">
      <c r="A4095" s="1" t="str">
        <f>Table2[[#This Row],[Product_ID]]</f>
        <v>PRO4332</v>
      </c>
      <c r="B4095" s="1" t="str">
        <f>Table2[[#This Row],[Customer_ID]]</f>
        <v>CUST94128</v>
      </c>
      <c r="C4095" s="14" t="str">
        <f>Table2[[#This Row],[Date]]</f>
        <v>18/08/2025</v>
      </c>
      <c r="D4095" s="1" t="str">
        <f>TRIM(PROPER(Table2[[#This Row],[Product_Name]]))</f>
        <v>Laptop</v>
      </c>
      <c r="E4095" s="1" t="str">
        <f>TRIM(PROPER(Table2[[#This Row],[Country]]))</f>
        <v>India</v>
      </c>
      <c r="F4095" s="1" t="str">
        <f>TRIM(PROPER(Table2[[#This Row],[Category]]))</f>
        <v>Computers</v>
      </c>
      <c r="G4095" s="1" t="str">
        <f>TRIM(PROPER(Table2[[#This Row],[Brand]]))</f>
        <v>Microsoft</v>
      </c>
      <c r="H4095" s="1">
        <f>Table2[[#This Row],[Supplier_ID]]</f>
        <v>1078</v>
      </c>
      <c r="I4095" s="1">
        <f>Table2[[#This Row],[Market_Price]]</f>
        <v>676.88</v>
      </c>
      <c r="J4095" s="1">
        <f>Table2[[#This Row],[Selling_Price]]</f>
        <v>934.44</v>
      </c>
      <c r="K4095" s="1">
        <f>Table2[[#This Row],[Quantity]]</f>
        <v>24</v>
      </c>
      <c r="L4095" s="1" t="str">
        <f>IF(ISBLANK(Table2[[#This Row],[Status]]), "No Data Entered", IFERROR(Table2[[#This Row],[Status]], "No Data Entered"))</f>
        <v>Ongoing</v>
      </c>
    </row>
    <row r="4096" spans="1:12" x14ac:dyDescent="0.3">
      <c r="A4096" s="1" t="str">
        <f>Table2[[#This Row],[Product_ID]]</f>
        <v>PRO8600</v>
      </c>
      <c r="B4096" s="1" t="str">
        <f>Table2[[#This Row],[Customer_ID]]</f>
        <v>CUST94243</v>
      </c>
      <c r="C4096" s="14" t="str">
        <f>Table2[[#This Row],[Date]]</f>
        <v>07/03/2025</v>
      </c>
      <c r="D4096" s="1" t="str">
        <f>TRIM(PROPER(Table2[[#This Row],[Product_Name]]))</f>
        <v>Mouse</v>
      </c>
      <c r="E4096" s="1" t="str">
        <f>TRIM(PROPER(Table2[[#This Row],[Country]]))</f>
        <v>Canada</v>
      </c>
      <c r="F4096" s="1" t="str">
        <f>TRIM(PROPER(Table2[[#This Row],[Category]]))</f>
        <v>Office Supplies</v>
      </c>
      <c r="G4096" s="1" t="str">
        <f>TRIM(PROPER(Table2[[#This Row],[Brand]]))</f>
        <v>Sony</v>
      </c>
      <c r="H4096" s="1">
        <f>Table2[[#This Row],[Supplier_ID]]</f>
        <v>1004</v>
      </c>
      <c r="I4096" s="1">
        <f>Table2[[#This Row],[Market_Price]]</f>
        <v>1554.37</v>
      </c>
      <c r="J4096" s="1">
        <f>Table2[[#This Row],[Selling_Price]]</f>
        <v>1775.32</v>
      </c>
      <c r="K4096" s="1">
        <f>Table2[[#This Row],[Quantity]]</f>
        <v>252</v>
      </c>
      <c r="L4096" s="1" t="str">
        <f>IF(ISBLANK(Table2[[#This Row],[Status]]), "No Data Entered", IFERROR(Table2[[#This Row],[Status]], "No Data Entered"))</f>
        <v>Ongoing</v>
      </c>
    </row>
    <row r="4097" spans="1:12" x14ac:dyDescent="0.3">
      <c r="A4097" s="1" t="str">
        <f>Table2[[#This Row],[Product_ID]]</f>
        <v>PRO5860</v>
      </c>
      <c r="B4097" s="1" t="str">
        <f>Table2[[#This Row],[Customer_ID]]</f>
        <v>CUST94246</v>
      </c>
      <c r="C4097" s="14" t="str">
        <f>Table2[[#This Row],[Date]]</f>
        <v>16/01/2024</v>
      </c>
      <c r="D4097" s="1" t="str">
        <f>TRIM(PROPER(Table2[[#This Row],[Product_Name]]))</f>
        <v>Monitor</v>
      </c>
      <c r="E4097" s="1" t="str">
        <f>TRIM(PROPER(Table2[[#This Row],[Country]]))</f>
        <v>Brazil</v>
      </c>
      <c r="F4097" s="1" t="str">
        <f>TRIM(PROPER(Table2[[#This Row],[Category]]))</f>
        <v>Wearables</v>
      </c>
      <c r="G4097" s="1" t="str">
        <f>TRIM(PROPER(Table2[[#This Row],[Brand]]))</f>
        <v>Asus</v>
      </c>
      <c r="H4097" s="1">
        <f>Table2[[#This Row],[Supplier_ID]]</f>
        <v>1095</v>
      </c>
      <c r="I4097" s="1">
        <f>Table2[[#This Row],[Market_Price]]</f>
        <v>220.33</v>
      </c>
      <c r="J4097" s="1">
        <f>Table2[[#This Row],[Selling_Price]]</f>
        <v>342.14</v>
      </c>
      <c r="K4097" s="1">
        <f>Table2[[#This Row],[Quantity]]</f>
        <v>134</v>
      </c>
      <c r="L4097" s="1" t="str">
        <f>IF(ISBLANK(Table2[[#This Row],[Status]]), "No Data Entered", IFERROR(Table2[[#This Row],[Status]], "No Data Entered"))</f>
        <v>Ongoing</v>
      </c>
    </row>
    <row r="4098" spans="1:12" x14ac:dyDescent="0.3">
      <c r="A4098" s="1" t="str">
        <f>Table2[[#This Row],[Product_ID]]</f>
        <v>PRO2827</v>
      </c>
      <c r="B4098" s="1" t="str">
        <f>Table2[[#This Row],[Customer_ID]]</f>
        <v>CUST94314</v>
      </c>
      <c r="C4098" s="14" t="str">
        <f>Table2[[#This Row],[Date]]</f>
        <v>27/01/2023</v>
      </c>
      <c r="D4098" s="1" t="str">
        <f>TRIM(PROPER(Table2[[#This Row],[Product_Name]]))</f>
        <v>Monitor</v>
      </c>
      <c r="E4098" s="1" t="str">
        <f>TRIM(PROPER(Table2[[#This Row],[Country]]))</f>
        <v>Brazil</v>
      </c>
      <c r="F4098" s="1" t="str">
        <f>TRIM(PROPER(Table2[[#This Row],[Category]]))</f>
        <v>Office Supplies</v>
      </c>
      <c r="G4098" s="1" t="str">
        <f>TRIM(PROPER(Table2[[#This Row],[Brand]]))</f>
        <v>Microsoft</v>
      </c>
      <c r="H4098" s="1">
        <f>Table2[[#This Row],[Supplier_ID]]</f>
        <v>1092</v>
      </c>
      <c r="I4098" s="1">
        <f>Table2[[#This Row],[Market_Price]]</f>
        <v>498.17</v>
      </c>
      <c r="J4098" s="1">
        <f>Table2[[#This Row],[Selling_Price]]</f>
        <v>835.32</v>
      </c>
      <c r="K4098" s="1">
        <f>Table2[[#This Row],[Quantity]]</f>
        <v>72</v>
      </c>
      <c r="L4098" s="1" t="str">
        <f>IF(ISBLANK(Table2[[#This Row],[Status]]), "No Data Entered", IFERROR(Table2[[#This Row],[Status]], "No Data Entered"))</f>
        <v>Ongoing</v>
      </c>
    </row>
    <row r="4099" spans="1:12" x14ac:dyDescent="0.3">
      <c r="A4099" s="1" t="str">
        <f>Table2[[#This Row],[Product_ID]]</f>
        <v>PRO3784</v>
      </c>
      <c r="B4099" s="1" t="str">
        <f>Table2[[#This Row],[Customer_ID]]</f>
        <v>CUST94353</v>
      </c>
      <c r="C4099" s="14" t="str">
        <f>Table2[[#This Row],[Date]]</f>
        <v>02/07/2022</v>
      </c>
      <c r="D4099" s="1" t="str">
        <f>TRIM(PROPER(Table2[[#This Row],[Product_Name]]))</f>
        <v>Printer</v>
      </c>
      <c r="E4099" s="1" t="str">
        <f>TRIM(PROPER(Table2[[#This Row],[Country]]))</f>
        <v>Canada</v>
      </c>
      <c r="F4099" s="1" t="str">
        <f>TRIM(PROPER(Table2[[#This Row],[Category]]))</f>
        <v>Computers</v>
      </c>
      <c r="G4099" s="1" t="str">
        <f>TRIM(PROPER(Table2[[#This Row],[Brand]]))</f>
        <v>Lenovo</v>
      </c>
      <c r="H4099" s="1">
        <f>Table2[[#This Row],[Supplier_ID]]</f>
        <v>1064</v>
      </c>
      <c r="I4099" s="1">
        <f>Table2[[#This Row],[Market_Price]]</f>
        <v>1058.06</v>
      </c>
      <c r="J4099" s="1">
        <f>Table2[[#This Row],[Selling_Price]]</f>
        <v>1422.1</v>
      </c>
      <c r="K4099" s="1">
        <f>Table2[[#This Row],[Quantity]]</f>
        <v>490</v>
      </c>
      <c r="L4099" s="1" t="str">
        <f>IF(ISBLANK(Table2[[#This Row],[Status]]), "No Data Entered", IFERROR(Table2[[#This Row],[Status]], "No Data Entered"))</f>
        <v>Ongoing</v>
      </c>
    </row>
    <row r="4100" spans="1:12" x14ac:dyDescent="0.3">
      <c r="A4100" s="1" t="str">
        <f>Table2[[#This Row],[Product_ID]]</f>
        <v>PRO2113</v>
      </c>
      <c r="B4100" s="1" t="str">
        <f>Table2[[#This Row],[Customer_ID]]</f>
        <v>CUST94523</v>
      </c>
      <c r="C4100" s="14" t="str">
        <f>Table2[[#This Row],[Date]]</f>
        <v>24/10/2021</v>
      </c>
      <c r="D4100" s="1" t="str">
        <f>TRIM(PROPER(Table2[[#This Row],[Product_Name]]))</f>
        <v>Keyboard</v>
      </c>
      <c r="E4100" s="1" t="str">
        <f>TRIM(PROPER(Table2[[#This Row],[Country]]))</f>
        <v>Brazil</v>
      </c>
      <c r="F4100" s="1" t="str">
        <f>TRIM(PROPER(Table2[[#This Row],[Category]]))</f>
        <v>Computers</v>
      </c>
      <c r="G4100" s="1" t="str">
        <f>TRIM(PROPER(Table2[[#This Row],[Brand]]))</f>
        <v>Dell</v>
      </c>
      <c r="H4100" s="1">
        <f>Table2[[#This Row],[Supplier_ID]]</f>
        <v>1010</v>
      </c>
      <c r="I4100" s="1">
        <f>Table2[[#This Row],[Market_Price]]</f>
        <v>473.95</v>
      </c>
      <c r="J4100" s="1">
        <f>Table2[[#This Row],[Selling_Price]]</f>
        <v>598.54</v>
      </c>
      <c r="K4100" s="1">
        <f>Table2[[#This Row],[Quantity]]</f>
        <v>303</v>
      </c>
      <c r="L4100" s="1" t="str">
        <f>IF(ISBLANK(Table2[[#This Row],[Status]]), "No Data Entered", IFERROR(Table2[[#This Row],[Status]], "No Data Entered"))</f>
        <v>Ongoing</v>
      </c>
    </row>
    <row r="4101" spans="1:12" x14ac:dyDescent="0.3">
      <c r="A4101" s="1" t="str">
        <f>Table2[[#This Row],[Product_ID]]</f>
        <v>PRO8724</v>
      </c>
      <c r="B4101" s="1" t="str">
        <f>Table2[[#This Row],[Customer_ID]]</f>
        <v>CUST94546</v>
      </c>
      <c r="C4101" s="14" t="str">
        <f>Table2[[#This Row],[Date]]</f>
        <v>27/04/2021</v>
      </c>
      <c r="D4101" s="1" t="str">
        <f>TRIM(PROPER(Table2[[#This Row],[Product_Name]]))</f>
        <v>Monitor</v>
      </c>
      <c r="E4101" s="1" t="str">
        <f>TRIM(PROPER(Table2[[#This Row],[Country]]))</f>
        <v>France</v>
      </c>
      <c r="F4101" s="1" t="str">
        <f>TRIM(PROPER(Table2[[#This Row],[Category]]))</f>
        <v>Computers</v>
      </c>
      <c r="G4101" s="1" t="str">
        <f>TRIM(PROPER(Table2[[#This Row],[Brand]]))</f>
        <v>Sony</v>
      </c>
      <c r="H4101" s="1">
        <f>Table2[[#This Row],[Supplier_ID]]</f>
        <v>1071</v>
      </c>
      <c r="I4101" s="1">
        <f>Table2[[#This Row],[Market_Price]]</f>
        <v>922.21</v>
      </c>
      <c r="J4101" s="1">
        <f>Table2[[#This Row],[Selling_Price]]</f>
        <v>1216.43</v>
      </c>
      <c r="K4101" s="1">
        <f>Table2[[#This Row],[Quantity]]</f>
        <v>218</v>
      </c>
      <c r="L4101" s="1" t="str">
        <f>IF(ISBLANK(Table2[[#This Row],[Status]]), "No Data Entered", IFERROR(Table2[[#This Row],[Status]], "No Data Entered"))</f>
        <v>Ongoing</v>
      </c>
    </row>
    <row r="4102" spans="1:12" x14ac:dyDescent="0.3">
      <c r="A4102" s="1" t="str">
        <f>Table2[[#This Row],[Product_ID]]</f>
        <v>PRO8506</v>
      </c>
      <c r="B4102" s="1" t="str">
        <f>Table2[[#This Row],[Customer_ID]]</f>
        <v>CUST94564</v>
      </c>
      <c r="C4102" s="14" t="str">
        <f>Table2[[#This Row],[Date]]</f>
        <v>15/12/2024</v>
      </c>
      <c r="D4102" s="1" t="str">
        <f>TRIM(PROPER(Table2[[#This Row],[Product_Name]]))</f>
        <v>Mouse</v>
      </c>
      <c r="E4102" s="1" t="str">
        <f>TRIM(PROPER(Table2[[#This Row],[Country]]))</f>
        <v>India</v>
      </c>
      <c r="F4102" s="1" t="str">
        <f>TRIM(PROPER(Table2[[#This Row],[Category]]))</f>
        <v>Computers</v>
      </c>
      <c r="G4102" s="1" t="str">
        <f>TRIM(PROPER(Table2[[#This Row],[Brand]]))</f>
        <v>Samsung</v>
      </c>
      <c r="H4102" s="1">
        <f>Table2[[#This Row],[Supplier_ID]]</f>
        <v>1027</v>
      </c>
      <c r="I4102" s="1">
        <f>Table2[[#This Row],[Market_Price]]</f>
        <v>489.31</v>
      </c>
      <c r="J4102" s="1">
        <f>Table2[[#This Row],[Selling_Price]]</f>
        <v>745.09</v>
      </c>
      <c r="K4102" s="1">
        <f>Table2[[#This Row],[Quantity]]</f>
        <v>121</v>
      </c>
      <c r="L4102" s="1" t="str">
        <f>IF(ISBLANK(Table2[[#This Row],[Status]]), "No Data Entered", IFERROR(Table2[[#This Row],[Status]], "No Data Entered"))</f>
        <v>Ongoing</v>
      </c>
    </row>
    <row r="4103" spans="1:12" x14ac:dyDescent="0.3">
      <c r="A4103" s="1" t="str">
        <f>Table2[[#This Row],[Product_ID]]</f>
        <v>PRO9463</v>
      </c>
      <c r="B4103" s="1" t="str">
        <f>Table2[[#This Row],[Customer_ID]]</f>
        <v>CUST94743</v>
      </c>
      <c r="C4103" s="14" t="str">
        <f>Table2[[#This Row],[Date]]</f>
        <v>30/04/2020</v>
      </c>
      <c r="D4103" s="1" t="str">
        <f>TRIM(PROPER(Table2[[#This Row],[Product_Name]]))</f>
        <v>Headphones</v>
      </c>
      <c r="E4103" s="1" t="str">
        <f>TRIM(PROPER(Table2[[#This Row],[Country]]))</f>
        <v>Canada</v>
      </c>
      <c r="F4103" s="1" t="str">
        <f>TRIM(PROPER(Table2[[#This Row],[Category]]))</f>
        <v>Office Supplies</v>
      </c>
      <c r="G4103" s="1" t="str">
        <f>TRIM(PROPER(Table2[[#This Row],[Brand]]))</f>
        <v>Lenovo</v>
      </c>
      <c r="H4103" s="1">
        <f>Table2[[#This Row],[Supplier_ID]]</f>
        <v>1007</v>
      </c>
      <c r="I4103" s="1">
        <f>Table2[[#This Row],[Market_Price]]</f>
        <v>976.98</v>
      </c>
      <c r="J4103" s="1">
        <f>Table2[[#This Row],[Selling_Price]]</f>
        <v>1726.29</v>
      </c>
      <c r="K4103" s="1">
        <f>Table2[[#This Row],[Quantity]]</f>
        <v>45</v>
      </c>
      <c r="L4103" s="1" t="str">
        <f>IF(ISBLANK(Table2[[#This Row],[Status]]), "No Data Entered", IFERROR(Table2[[#This Row],[Status]], "No Data Entered"))</f>
        <v>Ongoing</v>
      </c>
    </row>
    <row r="4104" spans="1:12" x14ac:dyDescent="0.3">
      <c r="A4104" s="1" t="str">
        <f>Table2[[#This Row],[Product_ID]]</f>
        <v>PRO2410</v>
      </c>
      <c r="B4104" s="1" t="str">
        <f>Table2[[#This Row],[Customer_ID]]</f>
        <v>CUST94793</v>
      </c>
      <c r="C4104" s="14" t="str">
        <f>Table2[[#This Row],[Date]]</f>
        <v>04/05/2024</v>
      </c>
      <c r="D4104" s="1" t="str">
        <f>TRIM(PROPER(Table2[[#This Row],[Product_Name]]))</f>
        <v>Printer</v>
      </c>
      <c r="E4104" s="1" t="str">
        <f>TRIM(PROPER(Table2[[#This Row],[Country]]))</f>
        <v>Canada</v>
      </c>
      <c r="F4104" s="1" t="str">
        <f>TRIM(PROPER(Table2[[#This Row],[Category]]))</f>
        <v>Office Supplies</v>
      </c>
      <c r="G4104" s="1" t="str">
        <f>TRIM(PROPER(Table2[[#This Row],[Brand]]))</f>
        <v>Logitech</v>
      </c>
      <c r="H4104" s="1">
        <f>Table2[[#This Row],[Supplier_ID]]</f>
        <v>1039</v>
      </c>
      <c r="I4104" s="1">
        <f>Table2[[#This Row],[Market_Price]]</f>
        <v>940.77</v>
      </c>
      <c r="J4104" s="1">
        <f>Table2[[#This Row],[Selling_Price]]</f>
        <v>1579.22</v>
      </c>
      <c r="K4104" s="1">
        <f>Table2[[#This Row],[Quantity]]</f>
        <v>265</v>
      </c>
      <c r="L4104" s="1" t="str">
        <f>IF(ISBLANK(Table2[[#This Row],[Status]]), "No Data Entered", IFERROR(Table2[[#This Row],[Status]], "No Data Entered"))</f>
        <v>Ongoing</v>
      </c>
    </row>
    <row r="4105" spans="1:12" x14ac:dyDescent="0.3">
      <c r="A4105" s="1" t="str">
        <f>Table2[[#This Row],[Product_ID]]</f>
        <v>PRO1432</v>
      </c>
      <c r="B4105" s="1" t="str">
        <f>Table2[[#This Row],[Customer_ID]]</f>
        <v>CUST94942</v>
      </c>
      <c r="C4105" s="14" t="str">
        <f>Table2[[#This Row],[Date]]</f>
        <v>13/12/2025</v>
      </c>
      <c r="D4105" s="1" t="str">
        <f>TRIM(PROPER(Table2[[#This Row],[Product_Name]]))</f>
        <v>Tablet</v>
      </c>
      <c r="E4105" s="1" t="str">
        <f>TRIM(PROPER(Table2[[#This Row],[Country]]))</f>
        <v>Australia</v>
      </c>
      <c r="F4105" s="1" t="str">
        <f>TRIM(PROPER(Table2[[#This Row],[Category]]))</f>
        <v>Electronics</v>
      </c>
      <c r="G4105" s="1" t="str">
        <f>TRIM(PROPER(Table2[[#This Row],[Brand]]))</f>
        <v>Logitech</v>
      </c>
      <c r="H4105" s="1">
        <f>Table2[[#This Row],[Supplier_ID]]</f>
        <v>1004</v>
      </c>
      <c r="I4105" s="1">
        <f>Table2[[#This Row],[Market_Price]]</f>
        <v>1898.53</v>
      </c>
      <c r="J4105" s="1">
        <f>Table2[[#This Row],[Selling_Price]]</f>
        <v>3006.25</v>
      </c>
      <c r="K4105" s="1">
        <f>Table2[[#This Row],[Quantity]]</f>
        <v>25</v>
      </c>
      <c r="L4105" s="1" t="str">
        <f>IF(ISBLANK(Table2[[#This Row],[Status]]), "No Data Entered", IFERROR(Table2[[#This Row],[Status]], "No Data Entered"))</f>
        <v>Ongoing</v>
      </c>
    </row>
    <row r="4106" spans="1:12" x14ac:dyDescent="0.3">
      <c r="A4106" s="1" t="str">
        <f>Table2[[#This Row],[Product_ID]]</f>
        <v>PRO3208</v>
      </c>
      <c r="B4106" s="1" t="str">
        <f>Table2[[#This Row],[Customer_ID]]</f>
        <v>CUST94954</v>
      </c>
      <c r="C4106" s="14" t="str">
        <f>Table2[[#This Row],[Date]]</f>
        <v>10/06/2023</v>
      </c>
      <c r="D4106" s="1" t="str">
        <f>TRIM(PROPER(Table2[[#This Row],[Product_Name]]))</f>
        <v>Keyboard</v>
      </c>
      <c r="E4106" s="1" t="str">
        <f>TRIM(PROPER(Table2[[#This Row],[Country]]))</f>
        <v>Japan</v>
      </c>
      <c r="F4106" s="1" t="str">
        <f>TRIM(PROPER(Table2[[#This Row],[Category]]))</f>
        <v>Electronics</v>
      </c>
      <c r="G4106" s="1" t="str">
        <f>TRIM(PROPER(Table2[[#This Row],[Brand]]))</f>
        <v>Samsung</v>
      </c>
      <c r="H4106" s="1">
        <f>Table2[[#This Row],[Supplier_ID]]</f>
        <v>1034</v>
      </c>
      <c r="I4106" s="1">
        <f>Table2[[#This Row],[Market_Price]]</f>
        <v>662.14</v>
      </c>
      <c r="J4106" s="1">
        <f>Table2[[#This Row],[Selling_Price]]</f>
        <v>1297.53</v>
      </c>
      <c r="K4106" s="1">
        <f>Table2[[#This Row],[Quantity]]</f>
        <v>237</v>
      </c>
      <c r="L4106" s="1" t="str">
        <f>IF(ISBLANK(Table2[[#This Row],[Status]]), "No Data Entered", IFERROR(Table2[[#This Row],[Status]], "No Data Entered"))</f>
        <v>Ongoing</v>
      </c>
    </row>
    <row r="4107" spans="1:12" x14ac:dyDescent="0.3">
      <c r="A4107" s="1" t="str">
        <f>Table2[[#This Row],[Product_ID]]</f>
        <v>PRO6122</v>
      </c>
      <c r="B4107" s="1" t="str">
        <f>Table2[[#This Row],[Customer_ID]]</f>
        <v>CUST95001</v>
      </c>
      <c r="C4107" s="14" t="str">
        <f>Table2[[#This Row],[Date]]</f>
        <v>28/09/2021</v>
      </c>
      <c r="D4107" s="1" t="str">
        <f>TRIM(PROPER(Table2[[#This Row],[Product_Name]]))</f>
        <v>Smartwatch</v>
      </c>
      <c r="E4107" s="1" t="str">
        <f>TRIM(PROPER(Table2[[#This Row],[Country]]))</f>
        <v>Brazil</v>
      </c>
      <c r="F4107" s="1" t="str">
        <f>TRIM(PROPER(Table2[[#This Row],[Category]]))</f>
        <v>Computers</v>
      </c>
      <c r="G4107" s="1" t="str">
        <f>TRIM(PROPER(Table2[[#This Row],[Brand]]))</f>
        <v>Asus</v>
      </c>
      <c r="H4107" s="1">
        <f>Table2[[#This Row],[Supplier_ID]]</f>
        <v>1042</v>
      </c>
      <c r="I4107" s="1">
        <f>Table2[[#This Row],[Market_Price]]</f>
        <v>307.23</v>
      </c>
      <c r="J4107" s="1">
        <f>Table2[[#This Row],[Selling_Price]]</f>
        <v>357.63</v>
      </c>
      <c r="K4107" s="1">
        <f>Table2[[#This Row],[Quantity]]</f>
        <v>386</v>
      </c>
      <c r="L4107" s="1" t="str">
        <f>IF(ISBLANK(Table2[[#This Row],[Status]]), "No Data Entered", IFERROR(Table2[[#This Row],[Status]], "No Data Entered"))</f>
        <v>Ongoing</v>
      </c>
    </row>
    <row r="4108" spans="1:12" x14ac:dyDescent="0.3">
      <c r="A4108" s="1" t="str">
        <f>Table2[[#This Row],[Product_ID]]</f>
        <v>PRO9983</v>
      </c>
      <c r="B4108" s="1" t="str">
        <f>Table2[[#This Row],[Customer_ID]]</f>
        <v>CUST95141</v>
      </c>
      <c r="C4108" s="14" t="str">
        <f>Table2[[#This Row],[Date]]</f>
        <v>25/02/2022</v>
      </c>
      <c r="D4108" s="1" t="str">
        <f>TRIM(PROPER(Table2[[#This Row],[Product_Name]]))</f>
        <v>Smartphone</v>
      </c>
      <c r="E4108" s="1" t="str">
        <f>TRIM(PROPER(Table2[[#This Row],[Country]]))</f>
        <v>Canada</v>
      </c>
      <c r="F4108" s="1" t="str">
        <f>TRIM(PROPER(Table2[[#This Row],[Category]]))</f>
        <v>Office Supplies</v>
      </c>
      <c r="G4108" s="1" t="str">
        <f>TRIM(PROPER(Table2[[#This Row],[Brand]]))</f>
        <v>Logitech</v>
      </c>
      <c r="H4108" s="1">
        <f>Table2[[#This Row],[Supplier_ID]]</f>
        <v>1089</v>
      </c>
      <c r="I4108" s="1">
        <f>Table2[[#This Row],[Market_Price]]</f>
        <v>1123.92</v>
      </c>
      <c r="J4108" s="1">
        <f>Table2[[#This Row],[Selling_Price]]</f>
        <v>2017.47</v>
      </c>
      <c r="K4108" s="1">
        <f>Table2[[#This Row],[Quantity]]</f>
        <v>42</v>
      </c>
      <c r="L4108" s="1" t="str">
        <f>IF(ISBLANK(Table2[[#This Row],[Status]]), "No Data Entered", IFERROR(Table2[[#This Row],[Status]], "No Data Entered"))</f>
        <v>Ongoing</v>
      </c>
    </row>
    <row r="4109" spans="1:12" x14ac:dyDescent="0.3">
      <c r="A4109" s="1" t="str">
        <f>Table2[[#This Row],[Product_ID]]</f>
        <v>PRO5514</v>
      </c>
      <c r="B4109" s="1" t="str">
        <f>Table2[[#This Row],[Customer_ID]]</f>
        <v>CUST95143</v>
      </c>
      <c r="C4109" s="14" t="str">
        <f>Table2[[#This Row],[Date]]</f>
        <v>14/02/2025</v>
      </c>
      <c r="D4109" s="1" t="str">
        <f>TRIM(PROPER(Table2[[#This Row],[Product_Name]]))</f>
        <v>Monitor</v>
      </c>
      <c r="E4109" s="1" t="str">
        <f>TRIM(PROPER(Table2[[#This Row],[Country]]))</f>
        <v>China</v>
      </c>
      <c r="F4109" s="1" t="str">
        <f>TRIM(PROPER(Table2[[#This Row],[Category]]))</f>
        <v>Computers</v>
      </c>
      <c r="G4109" s="1" t="str">
        <f>TRIM(PROPER(Table2[[#This Row],[Brand]]))</f>
        <v>Logitech</v>
      </c>
      <c r="H4109" s="1">
        <f>Table2[[#This Row],[Supplier_ID]]</f>
        <v>1071</v>
      </c>
      <c r="I4109" s="1">
        <f>Table2[[#This Row],[Market_Price]]</f>
        <v>1002.05</v>
      </c>
      <c r="J4109" s="1">
        <f>Table2[[#This Row],[Selling_Price]]</f>
        <v>1802.03</v>
      </c>
      <c r="K4109" s="1">
        <f>Table2[[#This Row],[Quantity]]</f>
        <v>74</v>
      </c>
      <c r="L4109" s="1" t="str">
        <f>IF(ISBLANK(Table2[[#This Row],[Status]]), "No Data Entered", IFERROR(Table2[[#This Row],[Status]], "No Data Entered"))</f>
        <v>Ongoing</v>
      </c>
    </row>
    <row r="4110" spans="1:12" x14ac:dyDescent="0.3">
      <c r="A4110" s="1" t="str">
        <f>Table2[[#This Row],[Product_ID]]</f>
        <v>PRO6141</v>
      </c>
      <c r="B4110" s="1" t="str">
        <f>Table2[[#This Row],[Customer_ID]]</f>
        <v>CUST95150</v>
      </c>
      <c r="C4110" s="14" t="str">
        <f>Table2[[#This Row],[Date]]</f>
        <v>23/03/2024</v>
      </c>
      <c r="D4110" s="1" t="str">
        <f>TRIM(PROPER(Table2[[#This Row],[Product_Name]]))</f>
        <v>Laptop</v>
      </c>
      <c r="E4110" s="1" t="str">
        <f>TRIM(PROPER(Table2[[#This Row],[Country]]))</f>
        <v>Japan</v>
      </c>
      <c r="F4110" s="1" t="str">
        <f>TRIM(PROPER(Table2[[#This Row],[Category]]))</f>
        <v>Accessories</v>
      </c>
      <c r="G4110" s="1" t="str">
        <f>TRIM(PROPER(Table2[[#This Row],[Brand]]))</f>
        <v>Asus</v>
      </c>
      <c r="H4110" s="1">
        <f>Table2[[#This Row],[Supplier_ID]]</f>
        <v>1037</v>
      </c>
      <c r="I4110" s="1">
        <f>Table2[[#This Row],[Market_Price]]</f>
        <v>1441.53</v>
      </c>
      <c r="J4110" s="1">
        <f>Table2[[#This Row],[Selling_Price]]</f>
        <v>1915.98</v>
      </c>
      <c r="K4110" s="1">
        <f>Table2[[#This Row],[Quantity]]</f>
        <v>324</v>
      </c>
      <c r="L4110" s="1" t="str">
        <f>IF(ISBLANK(Table2[[#This Row],[Status]]), "No Data Entered", IFERROR(Table2[[#This Row],[Status]], "No Data Entered"))</f>
        <v>Ongoing</v>
      </c>
    </row>
    <row r="4111" spans="1:12" x14ac:dyDescent="0.3">
      <c r="A4111" s="1" t="str">
        <f>Table2[[#This Row],[Product_ID]]</f>
        <v>PRO9596</v>
      </c>
      <c r="B4111" s="1" t="str">
        <f>Table2[[#This Row],[Customer_ID]]</f>
        <v>CUST95315</v>
      </c>
      <c r="C4111" s="14" t="str">
        <f>Table2[[#This Row],[Date]]</f>
        <v>05/07/2021</v>
      </c>
      <c r="D4111" s="1" t="str">
        <f>TRIM(PROPER(Table2[[#This Row],[Product_Name]]))</f>
        <v>Keyboard</v>
      </c>
      <c r="E4111" s="1" t="str">
        <f>TRIM(PROPER(Table2[[#This Row],[Country]]))</f>
        <v>France</v>
      </c>
      <c r="F4111" s="1" t="str">
        <f>TRIM(PROPER(Table2[[#This Row],[Category]]))</f>
        <v>Computers</v>
      </c>
      <c r="G4111" s="1" t="str">
        <f>TRIM(PROPER(Table2[[#This Row],[Brand]]))</f>
        <v>Apple</v>
      </c>
      <c r="H4111" s="1">
        <f>Table2[[#This Row],[Supplier_ID]]</f>
        <v>1057</v>
      </c>
      <c r="I4111" s="1">
        <f>Table2[[#This Row],[Market_Price]]</f>
        <v>605.91</v>
      </c>
      <c r="J4111" s="1">
        <f>Table2[[#This Row],[Selling_Price]]</f>
        <v>705.55</v>
      </c>
      <c r="K4111" s="1">
        <f>Table2[[#This Row],[Quantity]]</f>
        <v>310</v>
      </c>
      <c r="L4111" s="1" t="str">
        <f>IF(ISBLANK(Table2[[#This Row],[Status]]), "No Data Entered", IFERROR(Table2[[#This Row],[Status]], "No Data Entered"))</f>
        <v>Ongoing</v>
      </c>
    </row>
    <row r="4112" spans="1:12" x14ac:dyDescent="0.3">
      <c r="A4112" s="1" t="str">
        <f>Table2[[#This Row],[Product_ID]]</f>
        <v>PRO9257</v>
      </c>
      <c r="B4112" s="1" t="str">
        <f>Table2[[#This Row],[Customer_ID]]</f>
        <v>CUST95398</v>
      </c>
      <c r="C4112" s="14" t="str">
        <f>Table2[[#This Row],[Date]]</f>
        <v>24/03/2023</v>
      </c>
      <c r="D4112" s="1" t="str">
        <f>TRIM(PROPER(Table2[[#This Row],[Product_Name]]))</f>
        <v>Tablet</v>
      </c>
      <c r="E4112" s="1" t="str">
        <f>TRIM(PROPER(Table2[[#This Row],[Country]]))</f>
        <v>France</v>
      </c>
      <c r="F4112" s="1" t="str">
        <f>TRIM(PROPER(Table2[[#This Row],[Category]]))</f>
        <v>Computers</v>
      </c>
      <c r="G4112" s="1" t="str">
        <f>TRIM(PROPER(Table2[[#This Row],[Brand]]))</f>
        <v>Logitech</v>
      </c>
      <c r="H4112" s="1">
        <f>Table2[[#This Row],[Supplier_ID]]</f>
        <v>1081</v>
      </c>
      <c r="I4112" s="1">
        <f>Table2[[#This Row],[Market_Price]]</f>
        <v>406.37</v>
      </c>
      <c r="J4112" s="1">
        <f>Table2[[#This Row],[Selling_Price]]</f>
        <v>542.17999999999995</v>
      </c>
      <c r="K4112" s="1">
        <f>Table2[[#This Row],[Quantity]]</f>
        <v>275</v>
      </c>
      <c r="L4112" s="1" t="str">
        <f>IF(ISBLANK(Table2[[#This Row],[Status]]), "No Data Entered", IFERROR(Table2[[#This Row],[Status]], "No Data Entered"))</f>
        <v>Ongoing</v>
      </c>
    </row>
    <row r="4113" spans="1:12" x14ac:dyDescent="0.3">
      <c r="A4113" s="1" t="str">
        <f>Table2[[#This Row],[Product_ID]]</f>
        <v>PRO4250</v>
      </c>
      <c r="B4113" s="1" t="str">
        <f>Table2[[#This Row],[Customer_ID]]</f>
        <v>CUST95544</v>
      </c>
      <c r="C4113" s="14" t="str">
        <f>Table2[[#This Row],[Date]]</f>
        <v>30/01/2023</v>
      </c>
      <c r="D4113" s="1" t="str">
        <f>TRIM(PROPER(Table2[[#This Row],[Product_Name]]))</f>
        <v>Camera</v>
      </c>
      <c r="E4113" s="1" t="str">
        <f>TRIM(PROPER(Table2[[#This Row],[Country]]))</f>
        <v>Japan</v>
      </c>
      <c r="F4113" s="1" t="str">
        <f>TRIM(PROPER(Table2[[#This Row],[Category]]))</f>
        <v>Computers</v>
      </c>
      <c r="G4113" s="1" t="str">
        <f>TRIM(PROPER(Table2[[#This Row],[Brand]]))</f>
        <v>Dell</v>
      </c>
      <c r="H4113" s="1">
        <f>Table2[[#This Row],[Supplier_ID]]</f>
        <v>1011</v>
      </c>
      <c r="I4113" s="1">
        <f>Table2[[#This Row],[Market_Price]]</f>
        <v>1913.55</v>
      </c>
      <c r="J4113" s="1">
        <f>Table2[[#This Row],[Selling_Price]]</f>
        <v>2736.59</v>
      </c>
      <c r="K4113" s="1">
        <f>Table2[[#This Row],[Quantity]]</f>
        <v>426</v>
      </c>
      <c r="L4113" s="1" t="str">
        <f>IF(ISBLANK(Table2[[#This Row],[Status]]), "No Data Entered", IFERROR(Table2[[#This Row],[Status]], "No Data Entered"))</f>
        <v>Ongoing</v>
      </c>
    </row>
    <row r="4114" spans="1:12" x14ac:dyDescent="0.3">
      <c r="A4114" s="1" t="str">
        <f>Table2[[#This Row],[Product_ID]]</f>
        <v>PRO1175</v>
      </c>
      <c r="B4114" s="1" t="str">
        <f>Table2[[#This Row],[Customer_ID]]</f>
        <v>CUST95549</v>
      </c>
      <c r="C4114" s="14" t="str">
        <f>Table2[[#This Row],[Date]]</f>
        <v>05/02/2020</v>
      </c>
      <c r="D4114" s="1" t="str">
        <f>TRIM(PROPER(Table2[[#This Row],[Product_Name]]))</f>
        <v>Printer</v>
      </c>
      <c r="E4114" s="1" t="str">
        <f>TRIM(PROPER(Table2[[#This Row],[Country]]))</f>
        <v>Japan</v>
      </c>
      <c r="F4114" s="1" t="str">
        <f>TRIM(PROPER(Table2[[#This Row],[Category]]))</f>
        <v>Electronics</v>
      </c>
      <c r="G4114" s="1" t="str">
        <f>TRIM(PROPER(Table2[[#This Row],[Brand]]))</f>
        <v>Sony</v>
      </c>
      <c r="H4114" s="1">
        <f>Table2[[#This Row],[Supplier_ID]]</f>
        <v>1100</v>
      </c>
      <c r="I4114" s="1">
        <f>Table2[[#This Row],[Market_Price]]</f>
        <v>1618.68</v>
      </c>
      <c r="J4114" s="1">
        <f>Table2[[#This Row],[Selling_Price]]</f>
        <v>3202.62</v>
      </c>
      <c r="K4114" s="1">
        <f>Table2[[#This Row],[Quantity]]</f>
        <v>499</v>
      </c>
      <c r="L4114" s="1" t="str">
        <f>IF(ISBLANK(Table2[[#This Row],[Status]]), "No Data Entered", IFERROR(Table2[[#This Row],[Status]], "No Data Entered"))</f>
        <v>Ongoing</v>
      </c>
    </row>
    <row r="4115" spans="1:12" x14ac:dyDescent="0.3">
      <c r="A4115" s="1" t="str">
        <f>Table2[[#This Row],[Product_ID]]</f>
        <v>PRO6976</v>
      </c>
      <c r="B4115" s="1" t="str">
        <f>Table2[[#This Row],[Customer_ID]]</f>
        <v>CUST95602</v>
      </c>
      <c r="C4115" s="14" t="str">
        <f>Table2[[#This Row],[Date]]</f>
        <v>18/08/2021</v>
      </c>
      <c r="D4115" s="1" t="str">
        <f>TRIM(PROPER(Table2[[#This Row],[Product_Name]]))</f>
        <v>Tablet</v>
      </c>
      <c r="E4115" s="1" t="str">
        <f>TRIM(PROPER(Table2[[#This Row],[Country]]))</f>
        <v>Japan</v>
      </c>
      <c r="F4115" s="1" t="str">
        <f>TRIM(PROPER(Table2[[#This Row],[Category]]))</f>
        <v>Office Supplies</v>
      </c>
      <c r="G4115" s="1" t="str">
        <f>TRIM(PROPER(Table2[[#This Row],[Brand]]))</f>
        <v>Logitech</v>
      </c>
      <c r="H4115" s="1">
        <f>Table2[[#This Row],[Supplier_ID]]</f>
        <v>1072</v>
      </c>
      <c r="I4115" s="1">
        <f>Table2[[#This Row],[Market_Price]]</f>
        <v>331.21</v>
      </c>
      <c r="J4115" s="1">
        <f>Table2[[#This Row],[Selling_Price]]</f>
        <v>373.06</v>
      </c>
      <c r="K4115" s="1">
        <f>Table2[[#This Row],[Quantity]]</f>
        <v>465</v>
      </c>
      <c r="L4115" s="1" t="str">
        <f>IF(ISBLANK(Table2[[#This Row],[Status]]), "No Data Entered", IFERROR(Table2[[#This Row],[Status]], "No Data Entered"))</f>
        <v>Ongoing</v>
      </c>
    </row>
    <row r="4116" spans="1:12" x14ac:dyDescent="0.3">
      <c r="A4116" s="1" t="str">
        <f>Table2[[#This Row],[Product_ID]]</f>
        <v>PRO8369</v>
      </c>
      <c r="B4116" s="1" t="str">
        <f>Table2[[#This Row],[Customer_ID]]</f>
        <v>CUST95700</v>
      </c>
      <c r="C4116" s="14" t="str">
        <f>Table2[[#This Row],[Date]]</f>
        <v>24/08/2025</v>
      </c>
      <c r="D4116" s="1" t="str">
        <f>TRIM(PROPER(Table2[[#This Row],[Product_Name]]))</f>
        <v>Monitor</v>
      </c>
      <c r="E4116" s="1" t="str">
        <f>TRIM(PROPER(Table2[[#This Row],[Country]]))</f>
        <v>Germany</v>
      </c>
      <c r="F4116" s="1" t="str">
        <f>TRIM(PROPER(Table2[[#This Row],[Category]]))</f>
        <v>Electronics</v>
      </c>
      <c r="G4116" s="1" t="str">
        <f>TRIM(PROPER(Table2[[#This Row],[Brand]]))</f>
        <v>Sony</v>
      </c>
      <c r="H4116" s="1">
        <f>Table2[[#This Row],[Supplier_ID]]</f>
        <v>1015</v>
      </c>
      <c r="I4116" s="1">
        <f>Table2[[#This Row],[Market_Price]]</f>
        <v>1531.29</v>
      </c>
      <c r="J4116" s="1">
        <f>Table2[[#This Row],[Selling_Price]]</f>
        <v>2953.86</v>
      </c>
      <c r="K4116" s="1">
        <f>Table2[[#This Row],[Quantity]]</f>
        <v>89</v>
      </c>
      <c r="L4116" s="1" t="str">
        <f>IF(ISBLANK(Table2[[#This Row],[Status]]), "No Data Entered", IFERROR(Table2[[#This Row],[Status]], "No Data Entered"))</f>
        <v>Ongoing</v>
      </c>
    </row>
    <row r="4117" spans="1:12" x14ac:dyDescent="0.3">
      <c r="A4117" s="1" t="str">
        <f>Table2[[#This Row],[Product_ID]]</f>
        <v>PRO5154</v>
      </c>
      <c r="B4117" s="1" t="str">
        <f>Table2[[#This Row],[Customer_ID]]</f>
        <v>CUST95795</v>
      </c>
      <c r="C4117" s="14" t="str">
        <f>Table2[[#This Row],[Date]]</f>
        <v>25/08/2024</v>
      </c>
      <c r="D4117" s="1" t="str">
        <f>TRIM(PROPER(Table2[[#This Row],[Product_Name]]))</f>
        <v>Smartwatch</v>
      </c>
      <c r="E4117" s="1" t="str">
        <f>TRIM(PROPER(Table2[[#This Row],[Country]]))</f>
        <v>Germany</v>
      </c>
      <c r="F4117" s="1" t="str">
        <f>TRIM(PROPER(Table2[[#This Row],[Category]]))</f>
        <v>Office Supplies</v>
      </c>
      <c r="G4117" s="1" t="str">
        <f>TRIM(PROPER(Table2[[#This Row],[Brand]]))</f>
        <v>Lenovo</v>
      </c>
      <c r="H4117" s="1">
        <f>Table2[[#This Row],[Supplier_ID]]</f>
        <v>1016</v>
      </c>
      <c r="I4117" s="1">
        <f>Table2[[#This Row],[Market_Price]]</f>
        <v>627.45000000000005</v>
      </c>
      <c r="J4117" s="1">
        <f>Table2[[#This Row],[Selling_Price]]</f>
        <v>1108.31</v>
      </c>
      <c r="K4117" s="1">
        <f>Table2[[#This Row],[Quantity]]</f>
        <v>100</v>
      </c>
      <c r="L4117" s="1" t="str">
        <f>IF(ISBLANK(Table2[[#This Row],[Status]]), "No Data Entered", IFERROR(Table2[[#This Row],[Status]], "No Data Entered"))</f>
        <v>Ongoing</v>
      </c>
    </row>
    <row r="4118" spans="1:12" x14ac:dyDescent="0.3">
      <c r="A4118" s="1" t="str">
        <f>Table2[[#This Row],[Product_ID]]</f>
        <v>PRO2677</v>
      </c>
      <c r="B4118" s="1" t="str">
        <f>Table2[[#This Row],[Customer_ID]]</f>
        <v>CUST95839</v>
      </c>
      <c r="C4118" s="14" t="str">
        <f>Table2[[#This Row],[Date]]</f>
        <v>18/05/2020</v>
      </c>
      <c r="D4118" s="1" t="str">
        <f>TRIM(PROPER(Table2[[#This Row],[Product_Name]]))</f>
        <v>Headphones</v>
      </c>
      <c r="E4118" s="1" t="str">
        <f>TRIM(PROPER(Table2[[#This Row],[Country]]))</f>
        <v>India</v>
      </c>
      <c r="F4118" s="1" t="str">
        <f>TRIM(PROPER(Table2[[#This Row],[Category]]))</f>
        <v>Accessories</v>
      </c>
      <c r="G4118" s="1" t="str">
        <f>TRIM(PROPER(Table2[[#This Row],[Brand]]))</f>
        <v>Logitech</v>
      </c>
      <c r="H4118" s="1">
        <f>Table2[[#This Row],[Supplier_ID]]</f>
        <v>1027</v>
      </c>
      <c r="I4118" s="1">
        <f>Table2[[#This Row],[Market_Price]]</f>
        <v>1959.49</v>
      </c>
      <c r="J4118" s="1">
        <f>Table2[[#This Row],[Selling_Price]]</f>
        <v>2794.18</v>
      </c>
      <c r="K4118" s="1">
        <f>Table2[[#This Row],[Quantity]]</f>
        <v>153</v>
      </c>
      <c r="L4118" s="1" t="str">
        <f>IF(ISBLANK(Table2[[#This Row],[Status]]), "No Data Entered", IFERROR(Table2[[#This Row],[Status]], "No Data Entered"))</f>
        <v>Ongoing</v>
      </c>
    </row>
    <row r="4119" spans="1:12" x14ac:dyDescent="0.3">
      <c r="A4119" s="1" t="str">
        <f>Table2[[#This Row],[Product_ID]]</f>
        <v>PRO1316</v>
      </c>
      <c r="B4119" s="1" t="str">
        <f>Table2[[#This Row],[Customer_ID]]</f>
        <v>CUST95859</v>
      </c>
      <c r="C4119" s="14" t="str">
        <f>Table2[[#This Row],[Date]]</f>
        <v>25/01/2025</v>
      </c>
      <c r="D4119" s="1" t="str">
        <f>TRIM(PROPER(Table2[[#This Row],[Product_Name]]))</f>
        <v>Tablet</v>
      </c>
      <c r="E4119" s="1" t="str">
        <f>TRIM(PROPER(Table2[[#This Row],[Country]]))</f>
        <v>Uk</v>
      </c>
      <c r="F4119" s="1" t="str">
        <f>TRIM(PROPER(Table2[[#This Row],[Category]]))</f>
        <v>Electronics</v>
      </c>
      <c r="G4119" s="1" t="str">
        <f>TRIM(PROPER(Table2[[#This Row],[Brand]]))</f>
        <v>Sony</v>
      </c>
      <c r="H4119" s="1">
        <f>Table2[[#This Row],[Supplier_ID]]</f>
        <v>1014</v>
      </c>
      <c r="I4119" s="1">
        <f>Table2[[#This Row],[Market_Price]]</f>
        <v>1609.05</v>
      </c>
      <c r="J4119" s="1">
        <f>Table2[[#This Row],[Selling_Price]]</f>
        <v>2400.5300000000002</v>
      </c>
      <c r="K4119" s="1">
        <f>Table2[[#This Row],[Quantity]]</f>
        <v>145</v>
      </c>
      <c r="L4119" s="1" t="str">
        <f>IF(ISBLANK(Table2[[#This Row],[Status]]), "No Data Entered", IFERROR(Table2[[#This Row],[Status]], "No Data Entered"))</f>
        <v>Ongoing</v>
      </c>
    </row>
    <row r="4120" spans="1:12" x14ac:dyDescent="0.3">
      <c r="A4120" s="1" t="str">
        <f>Table2[[#This Row],[Product_ID]]</f>
        <v>PRO2739</v>
      </c>
      <c r="B4120" s="1" t="str">
        <f>Table2[[#This Row],[Customer_ID]]</f>
        <v>CUST95922</v>
      </c>
      <c r="C4120" s="14" t="str">
        <f>Table2[[#This Row],[Date]]</f>
        <v>02/03/2021</v>
      </c>
      <c r="D4120" s="1" t="str">
        <f>TRIM(PROPER(Table2[[#This Row],[Product_Name]]))</f>
        <v>Laptop</v>
      </c>
      <c r="E4120" s="1" t="str">
        <f>TRIM(PROPER(Table2[[#This Row],[Country]]))</f>
        <v>Japan</v>
      </c>
      <c r="F4120" s="1" t="str">
        <f>TRIM(PROPER(Table2[[#This Row],[Category]]))</f>
        <v>Office Supplies</v>
      </c>
      <c r="G4120" s="1" t="str">
        <f>TRIM(PROPER(Table2[[#This Row],[Brand]]))</f>
        <v>Sony</v>
      </c>
      <c r="H4120" s="1">
        <f>Table2[[#This Row],[Supplier_ID]]</f>
        <v>1062</v>
      </c>
      <c r="I4120" s="1">
        <f>Table2[[#This Row],[Market_Price]]</f>
        <v>1845.89</v>
      </c>
      <c r="J4120" s="1">
        <f>Table2[[#This Row],[Selling_Price]]</f>
        <v>2930.7</v>
      </c>
      <c r="K4120" s="1">
        <f>Table2[[#This Row],[Quantity]]</f>
        <v>443</v>
      </c>
      <c r="L4120" s="1" t="str">
        <f>IF(ISBLANK(Table2[[#This Row],[Status]]), "No Data Entered", IFERROR(Table2[[#This Row],[Status]], "No Data Entered"))</f>
        <v>Ongoing</v>
      </c>
    </row>
    <row r="4121" spans="1:12" x14ac:dyDescent="0.3">
      <c r="A4121" s="1" t="str">
        <f>Table2[[#This Row],[Product_ID]]</f>
        <v>PRO2913</v>
      </c>
      <c r="B4121" s="1" t="str">
        <f>Table2[[#This Row],[Customer_ID]]</f>
        <v>CUST96027</v>
      </c>
      <c r="C4121" s="14" t="str">
        <f>Table2[[#This Row],[Date]]</f>
        <v>09/08/2025</v>
      </c>
      <c r="D4121" s="1" t="str">
        <f>TRIM(PROPER(Table2[[#This Row],[Product_Name]]))</f>
        <v>Printer</v>
      </c>
      <c r="E4121" s="1" t="str">
        <f>TRIM(PROPER(Table2[[#This Row],[Country]]))</f>
        <v>India</v>
      </c>
      <c r="F4121" s="1" t="str">
        <f>TRIM(PROPER(Table2[[#This Row],[Category]]))</f>
        <v>Computers</v>
      </c>
      <c r="G4121" s="1" t="str">
        <f>TRIM(PROPER(Table2[[#This Row],[Brand]]))</f>
        <v>Asus</v>
      </c>
      <c r="H4121" s="1">
        <f>Table2[[#This Row],[Supplier_ID]]</f>
        <v>1057</v>
      </c>
      <c r="I4121" s="1">
        <f>Table2[[#This Row],[Market_Price]]</f>
        <v>1128.3800000000001</v>
      </c>
      <c r="J4121" s="1">
        <f>Table2[[#This Row],[Selling_Price]]</f>
        <v>1654.45</v>
      </c>
      <c r="K4121" s="1">
        <f>Table2[[#This Row],[Quantity]]</f>
        <v>214</v>
      </c>
      <c r="L4121" s="1" t="str">
        <f>IF(ISBLANK(Table2[[#This Row],[Status]]), "No Data Entered", IFERROR(Table2[[#This Row],[Status]], "No Data Entered"))</f>
        <v>Ongoing</v>
      </c>
    </row>
    <row r="4122" spans="1:12" x14ac:dyDescent="0.3">
      <c r="A4122" s="1" t="str">
        <f>Table2[[#This Row],[Product_ID]]</f>
        <v>PRO2122</v>
      </c>
      <c r="B4122" s="1" t="str">
        <f>Table2[[#This Row],[Customer_ID]]</f>
        <v>CUST96048</v>
      </c>
      <c r="C4122" s="14" t="str">
        <f>Table2[[#This Row],[Date]]</f>
        <v>13/08/2022</v>
      </c>
      <c r="D4122" s="1" t="str">
        <f>TRIM(PROPER(Table2[[#This Row],[Product_Name]]))</f>
        <v>Smartphone</v>
      </c>
      <c r="E4122" s="1" t="str">
        <f>TRIM(PROPER(Table2[[#This Row],[Country]]))</f>
        <v>Australia</v>
      </c>
      <c r="F4122" s="1" t="str">
        <f>TRIM(PROPER(Table2[[#This Row],[Category]]))</f>
        <v>Computers</v>
      </c>
      <c r="G4122" s="1" t="str">
        <f>TRIM(PROPER(Table2[[#This Row],[Brand]]))</f>
        <v>Hp</v>
      </c>
      <c r="H4122" s="1">
        <f>Table2[[#This Row],[Supplier_ID]]</f>
        <v>1026</v>
      </c>
      <c r="I4122" s="1">
        <f>Table2[[#This Row],[Market_Price]]</f>
        <v>993.61</v>
      </c>
      <c r="J4122" s="1">
        <f>Table2[[#This Row],[Selling_Price]]</f>
        <v>1178.1600000000001</v>
      </c>
      <c r="K4122" s="1">
        <f>Table2[[#This Row],[Quantity]]</f>
        <v>113</v>
      </c>
      <c r="L4122" s="1" t="str">
        <f>IF(ISBLANK(Table2[[#This Row],[Status]]), "No Data Entered", IFERROR(Table2[[#This Row],[Status]], "No Data Entered"))</f>
        <v>Ongoing</v>
      </c>
    </row>
    <row r="4123" spans="1:12" x14ac:dyDescent="0.3">
      <c r="A4123" s="1" t="str">
        <f>Table2[[#This Row],[Product_ID]]</f>
        <v>PRO3968</v>
      </c>
      <c r="B4123" s="1" t="str">
        <f>Table2[[#This Row],[Customer_ID]]</f>
        <v>CUST96056</v>
      </c>
      <c r="C4123" s="14" t="str">
        <f>Table2[[#This Row],[Date]]</f>
        <v>13/11/2023</v>
      </c>
      <c r="D4123" s="1" t="str">
        <f>TRIM(PROPER(Table2[[#This Row],[Product_Name]]))</f>
        <v>Smartphone</v>
      </c>
      <c r="E4123" s="1" t="str">
        <f>TRIM(PROPER(Table2[[#This Row],[Country]]))</f>
        <v>France</v>
      </c>
      <c r="F4123" s="1" t="str">
        <f>TRIM(PROPER(Table2[[#This Row],[Category]]))</f>
        <v>Office Supplies</v>
      </c>
      <c r="G4123" s="1" t="str">
        <f>TRIM(PROPER(Table2[[#This Row],[Brand]]))</f>
        <v>Asus</v>
      </c>
      <c r="H4123" s="1">
        <f>Table2[[#This Row],[Supplier_ID]]</f>
        <v>1021</v>
      </c>
      <c r="I4123" s="1">
        <f>Table2[[#This Row],[Market_Price]]</f>
        <v>891.24</v>
      </c>
      <c r="J4123" s="1">
        <f>Table2[[#This Row],[Selling_Price]]</f>
        <v>1239.53</v>
      </c>
      <c r="K4123" s="1">
        <f>Table2[[#This Row],[Quantity]]</f>
        <v>126</v>
      </c>
      <c r="L4123" s="1" t="str">
        <f>IF(ISBLANK(Table2[[#This Row],[Status]]), "No Data Entered", IFERROR(Table2[[#This Row],[Status]], "No Data Entered"))</f>
        <v>Ongoing</v>
      </c>
    </row>
    <row r="4124" spans="1:12" x14ac:dyDescent="0.3">
      <c r="A4124" s="1" t="str">
        <f>Table2[[#This Row],[Product_ID]]</f>
        <v>PRO4873</v>
      </c>
      <c r="B4124" s="1" t="str">
        <f>Table2[[#This Row],[Customer_ID]]</f>
        <v>CUST96100</v>
      </c>
      <c r="C4124" s="14" t="str">
        <f>Table2[[#This Row],[Date]]</f>
        <v>01/09/2022</v>
      </c>
      <c r="D4124" s="1" t="str">
        <f>TRIM(PROPER(Table2[[#This Row],[Product_Name]]))</f>
        <v>Keyboard</v>
      </c>
      <c r="E4124" s="1" t="str">
        <f>TRIM(PROPER(Table2[[#This Row],[Country]]))</f>
        <v>Uk</v>
      </c>
      <c r="F4124" s="1" t="str">
        <f>TRIM(PROPER(Table2[[#This Row],[Category]]))</f>
        <v>Accessories</v>
      </c>
      <c r="G4124" s="1" t="str">
        <f>TRIM(PROPER(Table2[[#This Row],[Brand]]))</f>
        <v>Microsoft</v>
      </c>
      <c r="H4124" s="1">
        <f>Table2[[#This Row],[Supplier_ID]]</f>
        <v>1041</v>
      </c>
      <c r="I4124" s="1">
        <f>Table2[[#This Row],[Market_Price]]</f>
        <v>326.17</v>
      </c>
      <c r="J4124" s="1">
        <f>Table2[[#This Row],[Selling_Price]]</f>
        <v>440.4</v>
      </c>
      <c r="K4124" s="1">
        <f>Table2[[#This Row],[Quantity]]</f>
        <v>32</v>
      </c>
      <c r="L4124" s="1" t="str">
        <f>IF(ISBLANK(Table2[[#This Row],[Status]]), "No Data Entered", IFERROR(Table2[[#This Row],[Status]], "No Data Entered"))</f>
        <v>Ongoing</v>
      </c>
    </row>
    <row r="4125" spans="1:12" x14ac:dyDescent="0.3">
      <c r="A4125" s="1" t="str">
        <f>Table2[[#This Row],[Product_ID]]</f>
        <v>PRO8939</v>
      </c>
      <c r="B4125" s="1" t="str">
        <f>Table2[[#This Row],[Customer_ID]]</f>
        <v>CUST96218</v>
      </c>
      <c r="C4125" s="14" t="str">
        <f>Table2[[#This Row],[Date]]</f>
        <v>13/08/2021</v>
      </c>
      <c r="D4125" s="1" t="str">
        <f>TRIM(PROPER(Table2[[#This Row],[Product_Name]]))</f>
        <v>Printer</v>
      </c>
      <c r="E4125" s="1" t="str">
        <f>TRIM(PROPER(Table2[[#This Row],[Country]]))</f>
        <v>France</v>
      </c>
      <c r="F4125" s="1" t="str">
        <f>TRIM(PROPER(Table2[[#This Row],[Category]]))</f>
        <v>Accessories</v>
      </c>
      <c r="G4125" s="1" t="str">
        <f>TRIM(PROPER(Table2[[#This Row],[Brand]]))</f>
        <v>Samsung</v>
      </c>
      <c r="H4125" s="1">
        <f>Table2[[#This Row],[Supplier_ID]]</f>
        <v>1056</v>
      </c>
      <c r="I4125" s="1">
        <f>Table2[[#This Row],[Market_Price]]</f>
        <v>1000.77</v>
      </c>
      <c r="J4125" s="1">
        <f>Table2[[#This Row],[Selling_Price]]</f>
        <v>1607.17</v>
      </c>
      <c r="K4125" s="1">
        <f>Table2[[#This Row],[Quantity]]</f>
        <v>358</v>
      </c>
      <c r="L4125" s="1" t="str">
        <f>IF(ISBLANK(Table2[[#This Row],[Status]]), "No Data Entered", IFERROR(Table2[[#This Row],[Status]], "No Data Entered"))</f>
        <v>Ongoing</v>
      </c>
    </row>
    <row r="4126" spans="1:12" x14ac:dyDescent="0.3">
      <c r="A4126" s="1" t="str">
        <f>Table2[[#This Row],[Product_ID]]</f>
        <v>PRO8165</v>
      </c>
      <c r="B4126" s="1" t="str">
        <f>Table2[[#This Row],[Customer_ID]]</f>
        <v>CUST96237</v>
      </c>
      <c r="C4126" s="14" t="str">
        <f>Table2[[#This Row],[Date]]</f>
        <v>01/12/2023</v>
      </c>
      <c r="D4126" s="1" t="str">
        <f>TRIM(PROPER(Table2[[#This Row],[Product_Name]]))</f>
        <v>Smartphone</v>
      </c>
      <c r="E4126" s="1" t="str">
        <f>TRIM(PROPER(Table2[[#This Row],[Country]]))</f>
        <v>Usa</v>
      </c>
      <c r="F4126" s="1" t="str">
        <f>TRIM(PROPER(Table2[[#This Row],[Category]]))</f>
        <v>Office Supplies</v>
      </c>
      <c r="G4126" s="1" t="str">
        <f>TRIM(PROPER(Table2[[#This Row],[Brand]]))</f>
        <v>Logitech</v>
      </c>
      <c r="H4126" s="1">
        <f>Table2[[#This Row],[Supplier_ID]]</f>
        <v>1048</v>
      </c>
      <c r="I4126" s="1">
        <f>Table2[[#This Row],[Market_Price]]</f>
        <v>1109.1099999999999</v>
      </c>
      <c r="J4126" s="1">
        <f>Table2[[#This Row],[Selling_Price]]</f>
        <v>1945.65</v>
      </c>
      <c r="K4126" s="1">
        <f>Table2[[#This Row],[Quantity]]</f>
        <v>494</v>
      </c>
      <c r="L4126" s="1" t="str">
        <f>IF(ISBLANK(Table2[[#This Row],[Status]]), "No Data Entered", IFERROR(Table2[[#This Row],[Status]], "No Data Entered"))</f>
        <v>Ongoing</v>
      </c>
    </row>
    <row r="4127" spans="1:12" x14ac:dyDescent="0.3">
      <c r="A4127" s="1" t="str">
        <f>Table2[[#This Row],[Product_ID]]</f>
        <v>PRO3325</v>
      </c>
      <c r="B4127" s="1" t="str">
        <f>Table2[[#This Row],[Customer_ID]]</f>
        <v>CUST96283</v>
      </c>
      <c r="C4127" s="14" t="str">
        <f>Table2[[#This Row],[Date]]</f>
        <v>15/08/2023</v>
      </c>
      <c r="D4127" s="1" t="str">
        <f>TRIM(PROPER(Table2[[#This Row],[Product_Name]]))</f>
        <v>Printer</v>
      </c>
      <c r="E4127" s="1" t="str">
        <f>TRIM(PROPER(Table2[[#This Row],[Country]]))</f>
        <v>Uk</v>
      </c>
      <c r="F4127" s="1" t="str">
        <f>TRIM(PROPER(Table2[[#This Row],[Category]]))</f>
        <v>Electronics</v>
      </c>
      <c r="G4127" s="1" t="str">
        <f>TRIM(PROPER(Table2[[#This Row],[Brand]]))</f>
        <v>Logitech</v>
      </c>
      <c r="H4127" s="1">
        <f>Table2[[#This Row],[Supplier_ID]]</f>
        <v>1036</v>
      </c>
      <c r="I4127" s="1">
        <f>Table2[[#This Row],[Market_Price]]</f>
        <v>675.14</v>
      </c>
      <c r="J4127" s="1">
        <f>Table2[[#This Row],[Selling_Price]]</f>
        <v>1254.74</v>
      </c>
      <c r="K4127" s="1">
        <f>Table2[[#This Row],[Quantity]]</f>
        <v>471</v>
      </c>
      <c r="L4127" s="1" t="str">
        <f>IF(ISBLANK(Table2[[#This Row],[Status]]), "No Data Entered", IFERROR(Table2[[#This Row],[Status]], "No Data Entered"))</f>
        <v>Ongoing</v>
      </c>
    </row>
    <row r="4128" spans="1:12" x14ac:dyDescent="0.3">
      <c r="A4128" s="1" t="str">
        <f>Table2[[#This Row],[Product_ID]]</f>
        <v>PRO7282</v>
      </c>
      <c r="B4128" s="1" t="str">
        <f>Table2[[#This Row],[Customer_ID]]</f>
        <v>CUST96316</v>
      </c>
      <c r="C4128" s="14" t="str">
        <f>Table2[[#This Row],[Date]]</f>
        <v>26/09/2022</v>
      </c>
      <c r="D4128" s="1" t="str">
        <f>TRIM(PROPER(Table2[[#This Row],[Product_Name]]))</f>
        <v>Headphones</v>
      </c>
      <c r="E4128" s="1" t="str">
        <f>TRIM(PROPER(Table2[[#This Row],[Country]]))</f>
        <v>Australia</v>
      </c>
      <c r="F4128" s="1" t="str">
        <f>TRIM(PROPER(Table2[[#This Row],[Category]]))</f>
        <v>Accessories</v>
      </c>
      <c r="G4128" s="1" t="str">
        <f>TRIM(PROPER(Table2[[#This Row],[Brand]]))</f>
        <v>Samsung</v>
      </c>
      <c r="H4128" s="1">
        <f>Table2[[#This Row],[Supplier_ID]]</f>
        <v>1041</v>
      </c>
      <c r="I4128" s="1">
        <f>Table2[[#This Row],[Market_Price]]</f>
        <v>411.03</v>
      </c>
      <c r="J4128" s="1">
        <f>Table2[[#This Row],[Selling_Price]]</f>
        <v>666.53</v>
      </c>
      <c r="K4128" s="1">
        <f>Table2[[#This Row],[Quantity]]</f>
        <v>190</v>
      </c>
      <c r="L4128" s="1" t="str">
        <f>IF(ISBLANK(Table2[[#This Row],[Status]]), "No Data Entered", IFERROR(Table2[[#This Row],[Status]], "No Data Entered"))</f>
        <v>Ongoing</v>
      </c>
    </row>
    <row r="4129" spans="1:12" x14ac:dyDescent="0.3">
      <c r="A4129" s="1" t="str">
        <f>Table2[[#This Row],[Product_ID]]</f>
        <v>PRO9959</v>
      </c>
      <c r="B4129" s="1" t="str">
        <f>Table2[[#This Row],[Customer_ID]]</f>
        <v>CUST96354</v>
      </c>
      <c r="C4129" s="14" t="str">
        <f>Table2[[#This Row],[Date]]</f>
        <v>26/02/2023</v>
      </c>
      <c r="D4129" s="1" t="str">
        <f>TRIM(PROPER(Table2[[#This Row],[Product_Name]]))</f>
        <v>Camera</v>
      </c>
      <c r="E4129" s="1" t="str">
        <f>TRIM(PROPER(Table2[[#This Row],[Country]]))</f>
        <v>France</v>
      </c>
      <c r="F4129" s="1" t="str">
        <f>TRIM(PROPER(Table2[[#This Row],[Category]]))</f>
        <v>Office Supplies</v>
      </c>
      <c r="G4129" s="1" t="str">
        <f>TRIM(PROPER(Table2[[#This Row],[Brand]]))</f>
        <v>Hp</v>
      </c>
      <c r="H4129" s="1">
        <f>Table2[[#This Row],[Supplier_ID]]</f>
        <v>1057</v>
      </c>
      <c r="I4129" s="1">
        <f>Table2[[#This Row],[Market_Price]]</f>
        <v>567.14</v>
      </c>
      <c r="J4129" s="1">
        <f>Table2[[#This Row],[Selling_Price]]</f>
        <v>1062.3</v>
      </c>
      <c r="K4129" s="1">
        <f>Table2[[#This Row],[Quantity]]</f>
        <v>241</v>
      </c>
      <c r="L4129" s="1" t="str">
        <f>IF(ISBLANK(Table2[[#This Row],[Status]]), "No Data Entered", IFERROR(Table2[[#This Row],[Status]], "No Data Entered"))</f>
        <v>Ongoing</v>
      </c>
    </row>
    <row r="4130" spans="1:12" x14ac:dyDescent="0.3">
      <c r="A4130" s="1" t="str">
        <f>Table2[[#This Row],[Product_ID]]</f>
        <v>PRO5598</v>
      </c>
      <c r="B4130" s="1" t="str">
        <f>Table2[[#This Row],[Customer_ID]]</f>
        <v>CUST96367</v>
      </c>
      <c r="C4130" s="14" t="str">
        <f>Table2[[#This Row],[Date]]</f>
        <v>18/09/2025</v>
      </c>
      <c r="D4130" s="1" t="str">
        <f>TRIM(PROPER(Table2[[#This Row],[Product_Name]]))</f>
        <v>Smartwatch</v>
      </c>
      <c r="E4130" s="1" t="str">
        <f>TRIM(PROPER(Table2[[#This Row],[Country]]))</f>
        <v>India</v>
      </c>
      <c r="F4130" s="1" t="str">
        <f>TRIM(PROPER(Table2[[#This Row],[Category]]))</f>
        <v>Computers</v>
      </c>
      <c r="G4130" s="1" t="str">
        <f>TRIM(PROPER(Table2[[#This Row],[Brand]]))</f>
        <v>Lenovo</v>
      </c>
      <c r="H4130" s="1">
        <f>Table2[[#This Row],[Supplier_ID]]</f>
        <v>1033</v>
      </c>
      <c r="I4130" s="1">
        <f>Table2[[#This Row],[Market_Price]]</f>
        <v>931.36</v>
      </c>
      <c r="J4130" s="1">
        <f>Table2[[#This Row],[Selling_Price]]</f>
        <v>1439.29</v>
      </c>
      <c r="K4130" s="1">
        <f>Table2[[#This Row],[Quantity]]</f>
        <v>475</v>
      </c>
      <c r="L4130" s="1" t="str">
        <f>IF(ISBLANK(Table2[[#This Row],[Status]]), "No Data Entered", IFERROR(Table2[[#This Row],[Status]], "No Data Entered"))</f>
        <v>Ongoing</v>
      </c>
    </row>
    <row r="4131" spans="1:12" x14ac:dyDescent="0.3">
      <c r="A4131" s="1" t="str">
        <f>Table2[[#This Row],[Product_ID]]</f>
        <v>PRO9995</v>
      </c>
      <c r="B4131" s="1" t="str">
        <f>Table2[[#This Row],[Customer_ID]]</f>
        <v>CUST96463</v>
      </c>
      <c r="C4131" s="14" t="str">
        <f>Table2[[#This Row],[Date]]</f>
        <v>16/10/2020</v>
      </c>
      <c r="D4131" s="1" t="str">
        <f>TRIM(PROPER(Table2[[#This Row],[Product_Name]]))</f>
        <v>Camera</v>
      </c>
      <c r="E4131" s="1" t="str">
        <f>TRIM(PROPER(Table2[[#This Row],[Country]]))</f>
        <v>Canada</v>
      </c>
      <c r="F4131" s="1" t="str">
        <f>TRIM(PROPER(Table2[[#This Row],[Category]]))</f>
        <v>Office Supplies</v>
      </c>
      <c r="G4131" s="1" t="str">
        <f>TRIM(PROPER(Table2[[#This Row],[Brand]]))</f>
        <v>Hp</v>
      </c>
      <c r="H4131" s="1">
        <f>Table2[[#This Row],[Supplier_ID]]</f>
        <v>1088</v>
      </c>
      <c r="I4131" s="1">
        <f>Table2[[#This Row],[Market_Price]]</f>
        <v>1689.27</v>
      </c>
      <c r="J4131" s="1">
        <f>Table2[[#This Row],[Selling_Price]]</f>
        <v>2665.26</v>
      </c>
      <c r="K4131" s="1">
        <f>Table2[[#This Row],[Quantity]]</f>
        <v>15</v>
      </c>
      <c r="L4131" s="1" t="str">
        <f>IF(ISBLANK(Table2[[#This Row],[Status]]), "No Data Entered", IFERROR(Table2[[#This Row],[Status]], "No Data Entered"))</f>
        <v>Ongoing</v>
      </c>
    </row>
    <row r="4132" spans="1:12" x14ac:dyDescent="0.3">
      <c r="A4132" s="1" t="str">
        <f>Table2[[#This Row],[Product_ID]]</f>
        <v>PRO6552</v>
      </c>
      <c r="B4132" s="1" t="str">
        <f>Table2[[#This Row],[Customer_ID]]</f>
        <v>CUST96565</v>
      </c>
      <c r="C4132" s="14" t="str">
        <f>Table2[[#This Row],[Date]]</f>
        <v>04/04/2024</v>
      </c>
      <c r="D4132" s="1" t="str">
        <f>TRIM(PROPER(Table2[[#This Row],[Product_Name]]))</f>
        <v>Mouse</v>
      </c>
      <c r="E4132" s="1" t="str">
        <f>TRIM(PROPER(Table2[[#This Row],[Country]]))</f>
        <v>Usa</v>
      </c>
      <c r="F4132" s="1" t="str">
        <f>TRIM(PROPER(Table2[[#This Row],[Category]]))</f>
        <v>Office Supplies</v>
      </c>
      <c r="G4132" s="1" t="str">
        <f>TRIM(PROPER(Table2[[#This Row],[Brand]]))</f>
        <v>Logitech</v>
      </c>
      <c r="H4132" s="1">
        <f>Table2[[#This Row],[Supplier_ID]]</f>
        <v>1020</v>
      </c>
      <c r="I4132" s="1">
        <f>Table2[[#This Row],[Market_Price]]</f>
        <v>1819.43</v>
      </c>
      <c r="J4132" s="1">
        <f>Table2[[#This Row],[Selling_Price]]</f>
        <v>3636.62</v>
      </c>
      <c r="K4132" s="1">
        <f>Table2[[#This Row],[Quantity]]</f>
        <v>326</v>
      </c>
      <c r="L4132" s="1" t="str">
        <f>IF(ISBLANK(Table2[[#This Row],[Status]]), "No Data Entered", IFERROR(Table2[[#This Row],[Status]], "No Data Entered"))</f>
        <v>Ongoing</v>
      </c>
    </row>
    <row r="4133" spans="1:12" x14ac:dyDescent="0.3">
      <c r="A4133" s="1" t="str">
        <f>Table2[[#This Row],[Product_ID]]</f>
        <v>PRO1227</v>
      </c>
      <c r="B4133" s="1" t="str">
        <f>Table2[[#This Row],[Customer_ID]]</f>
        <v>CUST96602</v>
      </c>
      <c r="C4133" s="14" t="str">
        <f>Table2[[#This Row],[Date]]</f>
        <v>11/03/2022</v>
      </c>
      <c r="D4133" s="1" t="str">
        <f>TRIM(PROPER(Table2[[#This Row],[Product_Name]]))</f>
        <v>Laptop</v>
      </c>
      <c r="E4133" s="1" t="str">
        <f>TRIM(PROPER(Table2[[#This Row],[Country]]))</f>
        <v>Uk</v>
      </c>
      <c r="F4133" s="1" t="str">
        <f>TRIM(PROPER(Table2[[#This Row],[Category]]))</f>
        <v>Accessories</v>
      </c>
      <c r="G4133" s="1" t="str">
        <f>TRIM(PROPER(Table2[[#This Row],[Brand]]))</f>
        <v>Microsoft</v>
      </c>
      <c r="H4133" s="1">
        <f>Table2[[#This Row],[Supplier_ID]]</f>
        <v>1032</v>
      </c>
      <c r="I4133" s="1">
        <f>Table2[[#This Row],[Market_Price]]</f>
        <v>439.42</v>
      </c>
      <c r="J4133" s="1">
        <f>Table2[[#This Row],[Selling_Price]]</f>
        <v>641.16999999999996</v>
      </c>
      <c r="K4133" s="1">
        <f>Table2[[#This Row],[Quantity]]</f>
        <v>405</v>
      </c>
      <c r="L4133" s="1" t="str">
        <f>IF(ISBLANK(Table2[[#This Row],[Status]]), "No Data Entered", IFERROR(Table2[[#This Row],[Status]], "No Data Entered"))</f>
        <v>Ongoing</v>
      </c>
    </row>
    <row r="4134" spans="1:12" x14ac:dyDescent="0.3">
      <c r="A4134" s="1" t="str">
        <f>Table2[[#This Row],[Product_ID]]</f>
        <v>PRO6844</v>
      </c>
      <c r="B4134" s="1" t="str">
        <f>Table2[[#This Row],[Customer_ID]]</f>
        <v>CUST96617</v>
      </c>
      <c r="C4134" s="14" t="str">
        <f>Table2[[#This Row],[Date]]</f>
        <v>20/06/2023</v>
      </c>
      <c r="D4134" s="1" t="str">
        <f>TRIM(PROPER(Table2[[#This Row],[Product_Name]]))</f>
        <v>Headphones</v>
      </c>
      <c r="E4134" s="1" t="str">
        <f>TRIM(PROPER(Table2[[#This Row],[Country]]))</f>
        <v>Germany</v>
      </c>
      <c r="F4134" s="1" t="str">
        <f>TRIM(PROPER(Table2[[#This Row],[Category]]))</f>
        <v>Computers</v>
      </c>
      <c r="G4134" s="1" t="str">
        <f>TRIM(PROPER(Table2[[#This Row],[Brand]]))</f>
        <v>Sony</v>
      </c>
      <c r="H4134" s="1">
        <f>Table2[[#This Row],[Supplier_ID]]</f>
        <v>1018</v>
      </c>
      <c r="I4134" s="1">
        <f>Table2[[#This Row],[Market_Price]]</f>
        <v>1812.33</v>
      </c>
      <c r="J4134" s="1">
        <f>Table2[[#This Row],[Selling_Price]]</f>
        <v>2945.26</v>
      </c>
      <c r="K4134" s="1">
        <f>Table2[[#This Row],[Quantity]]</f>
        <v>491</v>
      </c>
      <c r="L4134" s="1" t="str">
        <f>IF(ISBLANK(Table2[[#This Row],[Status]]), "No Data Entered", IFERROR(Table2[[#This Row],[Status]], "No Data Entered"))</f>
        <v>Ongoing</v>
      </c>
    </row>
    <row r="4135" spans="1:12" x14ac:dyDescent="0.3">
      <c r="A4135" s="1" t="str">
        <f>Table2[[#This Row],[Product_ID]]</f>
        <v>PRO8635</v>
      </c>
      <c r="B4135" s="1" t="str">
        <f>Table2[[#This Row],[Customer_ID]]</f>
        <v>CUST96687</v>
      </c>
      <c r="C4135" s="14" t="str">
        <f>Table2[[#This Row],[Date]]</f>
        <v>08/07/2025</v>
      </c>
      <c r="D4135" s="1" t="str">
        <f>TRIM(PROPER(Table2[[#This Row],[Product_Name]]))</f>
        <v>Laptop</v>
      </c>
      <c r="E4135" s="1" t="str">
        <f>TRIM(PROPER(Table2[[#This Row],[Country]]))</f>
        <v>Usa</v>
      </c>
      <c r="F4135" s="1" t="str">
        <f>TRIM(PROPER(Table2[[#This Row],[Category]]))</f>
        <v>Electronics</v>
      </c>
      <c r="G4135" s="1" t="str">
        <f>TRIM(PROPER(Table2[[#This Row],[Brand]]))</f>
        <v>Lenovo</v>
      </c>
      <c r="H4135" s="1">
        <f>Table2[[#This Row],[Supplier_ID]]</f>
        <v>1038</v>
      </c>
      <c r="I4135" s="1">
        <f>Table2[[#This Row],[Market_Price]]</f>
        <v>345.03</v>
      </c>
      <c r="J4135" s="1">
        <f>Table2[[#This Row],[Selling_Price]]</f>
        <v>486.22</v>
      </c>
      <c r="K4135" s="1">
        <f>Table2[[#This Row],[Quantity]]</f>
        <v>194</v>
      </c>
      <c r="L4135" s="1" t="str">
        <f>IF(ISBLANK(Table2[[#This Row],[Status]]), "No Data Entered", IFERROR(Table2[[#This Row],[Status]], "No Data Entered"))</f>
        <v>Ongoing</v>
      </c>
    </row>
    <row r="4136" spans="1:12" x14ac:dyDescent="0.3">
      <c r="A4136" s="1" t="str">
        <f>Table2[[#This Row],[Product_ID]]</f>
        <v>PRO4993</v>
      </c>
      <c r="B4136" s="1" t="str">
        <f>Table2[[#This Row],[Customer_ID]]</f>
        <v>CUST96720</v>
      </c>
      <c r="C4136" s="14" t="str">
        <f>Table2[[#This Row],[Date]]</f>
        <v>29/01/2021</v>
      </c>
      <c r="D4136" s="1" t="str">
        <f>TRIM(PROPER(Table2[[#This Row],[Product_Name]]))</f>
        <v>Smartphone</v>
      </c>
      <c r="E4136" s="1" t="str">
        <f>TRIM(PROPER(Table2[[#This Row],[Country]]))</f>
        <v>India</v>
      </c>
      <c r="F4136" s="1" t="str">
        <f>TRIM(PROPER(Table2[[#This Row],[Category]]))</f>
        <v>Computers</v>
      </c>
      <c r="G4136" s="1" t="str">
        <f>TRIM(PROPER(Table2[[#This Row],[Brand]]))</f>
        <v>Asus</v>
      </c>
      <c r="H4136" s="1">
        <f>Table2[[#This Row],[Supplier_ID]]</f>
        <v>1011</v>
      </c>
      <c r="I4136" s="1">
        <f>Table2[[#This Row],[Market_Price]]</f>
        <v>926.06</v>
      </c>
      <c r="J4136" s="1">
        <f>Table2[[#This Row],[Selling_Price]]</f>
        <v>1691.05</v>
      </c>
      <c r="K4136" s="1">
        <f>Table2[[#This Row],[Quantity]]</f>
        <v>173</v>
      </c>
      <c r="L4136" s="1" t="str">
        <f>IF(ISBLANK(Table2[[#This Row],[Status]]), "No Data Entered", IFERROR(Table2[[#This Row],[Status]], "No Data Entered"))</f>
        <v>Ongoing</v>
      </c>
    </row>
    <row r="4137" spans="1:12" x14ac:dyDescent="0.3">
      <c r="A4137" s="1" t="str">
        <f>Table2[[#This Row],[Product_ID]]</f>
        <v>PRO9326</v>
      </c>
      <c r="B4137" s="1" t="str">
        <f>Table2[[#This Row],[Customer_ID]]</f>
        <v>CUST96879</v>
      </c>
      <c r="C4137" s="14" t="str">
        <f>Table2[[#This Row],[Date]]</f>
        <v>29/09/2023</v>
      </c>
      <c r="D4137" s="1" t="str">
        <f>TRIM(PROPER(Table2[[#This Row],[Product_Name]]))</f>
        <v>Smartwatch</v>
      </c>
      <c r="E4137" s="1" t="str">
        <f>TRIM(PROPER(Table2[[#This Row],[Country]]))</f>
        <v>Japan</v>
      </c>
      <c r="F4137" s="1" t="str">
        <f>TRIM(PROPER(Table2[[#This Row],[Category]]))</f>
        <v>Accessories</v>
      </c>
      <c r="G4137" s="1" t="str">
        <f>TRIM(PROPER(Table2[[#This Row],[Brand]]))</f>
        <v>Sony</v>
      </c>
      <c r="H4137" s="1">
        <f>Table2[[#This Row],[Supplier_ID]]</f>
        <v>1045</v>
      </c>
      <c r="I4137" s="1">
        <f>Table2[[#This Row],[Market_Price]]</f>
        <v>1933.85</v>
      </c>
      <c r="J4137" s="1">
        <f>Table2[[#This Row],[Selling_Price]]</f>
        <v>3059.03</v>
      </c>
      <c r="K4137" s="1">
        <f>Table2[[#This Row],[Quantity]]</f>
        <v>450</v>
      </c>
      <c r="L4137" s="1" t="str">
        <f>IF(ISBLANK(Table2[[#This Row],[Status]]), "No Data Entered", IFERROR(Table2[[#This Row],[Status]], "No Data Entered"))</f>
        <v>Ongoing</v>
      </c>
    </row>
    <row r="4138" spans="1:12" x14ac:dyDescent="0.3">
      <c r="A4138" s="1" t="str">
        <f>Table2[[#This Row],[Product_ID]]</f>
        <v>PRO2019</v>
      </c>
      <c r="B4138" s="1" t="str">
        <f>Table2[[#This Row],[Customer_ID]]</f>
        <v>CUST96936</v>
      </c>
      <c r="C4138" s="14" t="str">
        <f>Table2[[#This Row],[Date]]</f>
        <v>11/03/2023</v>
      </c>
      <c r="D4138" s="1" t="str">
        <f>TRIM(PROPER(Table2[[#This Row],[Product_Name]]))</f>
        <v>Tablet</v>
      </c>
      <c r="E4138" s="1" t="str">
        <f>TRIM(PROPER(Table2[[#This Row],[Country]]))</f>
        <v>India</v>
      </c>
      <c r="F4138" s="1" t="str">
        <f>TRIM(PROPER(Table2[[#This Row],[Category]]))</f>
        <v>Accessories</v>
      </c>
      <c r="G4138" s="1" t="str">
        <f>TRIM(PROPER(Table2[[#This Row],[Brand]]))</f>
        <v>Lenovo</v>
      </c>
      <c r="H4138" s="1">
        <f>Table2[[#This Row],[Supplier_ID]]</f>
        <v>1020</v>
      </c>
      <c r="I4138" s="1">
        <f>Table2[[#This Row],[Market_Price]]</f>
        <v>746.55</v>
      </c>
      <c r="J4138" s="1">
        <f>Table2[[#This Row],[Selling_Price]]</f>
        <v>1274.31</v>
      </c>
      <c r="K4138" s="1">
        <f>Table2[[#This Row],[Quantity]]</f>
        <v>235</v>
      </c>
      <c r="L4138" s="1" t="str">
        <f>IF(ISBLANK(Table2[[#This Row],[Status]]), "No Data Entered", IFERROR(Table2[[#This Row],[Status]], "No Data Entered"))</f>
        <v>Ongoing</v>
      </c>
    </row>
    <row r="4139" spans="1:12" x14ac:dyDescent="0.3">
      <c r="A4139" s="1" t="str">
        <f>Table2[[#This Row],[Product_ID]]</f>
        <v>PRO7227</v>
      </c>
      <c r="B4139" s="1" t="str">
        <f>Table2[[#This Row],[Customer_ID]]</f>
        <v>CUST96969</v>
      </c>
      <c r="C4139" s="14" t="str">
        <f>Table2[[#This Row],[Date]]</f>
        <v>10/08/2025</v>
      </c>
      <c r="D4139" s="1" t="str">
        <f>TRIM(PROPER(Table2[[#This Row],[Product_Name]]))</f>
        <v>Monitor</v>
      </c>
      <c r="E4139" s="1" t="str">
        <f>TRIM(PROPER(Table2[[#This Row],[Country]]))</f>
        <v>China</v>
      </c>
      <c r="F4139" s="1" t="str">
        <f>TRIM(PROPER(Table2[[#This Row],[Category]]))</f>
        <v>Electronics</v>
      </c>
      <c r="G4139" s="1" t="str">
        <f>TRIM(PROPER(Table2[[#This Row],[Brand]]))</f>
        <v>Microsoft</v>
      </c>
      <c r="H4139" s="1">
        <f>Table2[[#This Row],[Supplier_ID]]</f>
        <v>1019</v>
      </c>
      <c r="I4139" s="1">
        <f>Table2[[#This Row],[Market_Price]]</f>
        <v>1706.73</v>
      </c>
      <c r="J4139" s="1">
        <f>Table2[[#This Row],[Selling_Price]]</f>
        <v>2314.81</v>
      </c>
      <c r="K4139" s="1">
        <f>Table2[[#This Row],[Quantity]]</f>
        <v>149</v>
      </c>
      <c r="L4139" s="1" t="str">
        <f>IF(ISBLANK(Table2[[#This Row],[Status]]), "No Data Entered", IFERROR(Table2[[#This Row],[Status]], "No Data Entered"))</f>
        <v>Ongoing</v>
      </c>
    </row>
    <row r="4140" spans="1:12" x14ac:dyDescent="0.3">
      <c r="A4140" s="1" t="str">
        <f>Table2[[#This Row],[Product_ID]]</f>
        <v>PRO3983</v>
      </c>
      <c r="B4140" s="1" t="str">
        <f>Table2[[#This Row],[Customer_ID]]</f>
        <v>CUST97134</v>
      </c>
      <c r="C4140" s="14" t="str">
        <f>Table2[[#This Row],[Date]]</f>
        <v>27/12/2020</v>
      </c>
      <c r="D4140" s="1" t="str">
        <f>TRIM(PROPER(Table2[[#This Row],[Product_Name]]))</f>
        <v>Mouse</v>
      </c>
      <c r="E4140" s="1" t="str">
        <f>TRIM(PROPER(Table2[[#This Row],[Country]]))</f>
        <v>Germany</v>
      </c>
      <c r="F4140" s="1" t="str">
        <f>TRIM(PROPER(Table2[[#This Row],[Category]]))</f>
        <v>Wearables</v>
      </c>
      <c r="G4140" s="1" t="str">
        <f>TRIM(PROPER(Table2[[#This Row],[Brand]]))</f>
        <v>Logitech</v>
      </c>
      <c r="H4140" s="1">
        <f>Table2[[#This Row],[Supplier_ID]]</f>
        <v>1009</v>
      </c>
      <c r="I4140" s="1">
        <f>Table2[[#This Row],[Market_Price]]</f>
        <v>1178.03</v>
      </c>
      <c r="J4140" s="1">
        <f>Table2[[#This Row],[Selling_Price]]</f>
        <v>2072.0700000000002</v>
      </c>
      <c r="K4140" s="1">
        <f>Table2[[#This Row],[Quantity]]</f>
        <v>477</v>
      </c>
      <c r="L4140" s="1" t="str">
        <f>IF(ISBLANK(Table2[[#This Row],[Status]]), "No Data Entered", IFERROR(Table2[[#This Row],[Status]], "No Data Entered"))</f>
        <v>Ongoing</v>
      </c>
    </row>
    <row r="4141" spans="1:12" x14ac:dyDescent="0.3">
      <c r="A4141" s="1" t="str">
        <f>Table2[[#This Row],[Product_ID]]</f>
        <v>PRO7794</v>
      </c>
      <c r="B4141" s="1" t="str">
        <f>Table2[[#This Row],[Customer_ID]]</f>
        <v>CUST97142</v>
      </c>
      <c r="C4141" s="14" t="str">
        <f>Table2[[#This Row],[Date]]</f>
        <v>25/09/2020</v>
      </c>
      <c r="D4141" s="1" t="str">
        <f>TRIM(PROPER(Table2[[#This Row],[Product_Name]]))</f>
        <v>Keyboard</v>
      </c>
      <c r="E4141" s="1" t="str">
        <f>TRIM(PROPER(Table2[[#This Row],[Country]]))</f>
        <v>Australia</v>
      </c>
      <c r="F4141" s="1" t="str">
        <f>TRIM(PROPER(Table2[[#This Row],[Category]]))</f>
        <v>Office Supplies</v>
      </c>
      <c r="G4141" s="1" t="str">
        <f>TRIM(PROPER(Table2[[#This Row],[Brand]]))</f>
        <v>Lenovo</v>
      </c>
      <c r="H4141" s="1">
        <f>Table2[[#This Row],[Supplier_ID]]</f>
        <v>1035</v>
      </c>
      <c r="I4141" s="1">
        <f>Table2[[#This Row],[Market_Price]]</f>
        <v>1545.72</v>
      </c>
      <c r="J4141" s="1">
        <f>Table2[[#This Row],[Selling_Price]]</f>
        <v>1897.53</v>
      </c>
      <c r="K4141" s="1">
        <f>Table2[[#This Row],[Quantity]]</f>
        <v>280</v>
      </c>
      <c r="L4141" s="1" t="str">
        <f>IF(ISBLANK(Table2[[#This Row],[Status]]), "No Data Entered", IFERROR(Table2[[#This Row],[Status]], "No Data Entered"))</f>
        <v>Ongoing</v>
      </c>
    </row>
    <row r="4142" spans="1:12" x14ac:dyDescent="0.3">
      <c r="A4142" s="1" t="str">
        <f>Table2[[#This Row],[Product_ID]]</f>
        <v>PRO8241</v>
      </c>
      <c r="B4142" s="1" t="str">
        <f>Table2[[#This Row],[Customer_ID]]</f>
        <v>CUST97258</v>
      </c>
      <c r="C4142" s="14" t="str">
        <f>Table2[[#This Row],[Date]]</f>
        <v>11/03/2025</v>
      </c>
      <c r="D4142" s="1" t="str">
        <f>TRIM(PROPER(Table2[[#This Row],[Product_Name]]))</f>
        <v>Keyboard</v>
      </c>
      <c r="E4142" s="1" t="str">
        <f>TRIM(PROPER(Table2[[#This Row],[Country]]))</f>
        <v>Australia</v>
      </c>
      <c r="F4142" s="1" t="str">
        <f>TRIM(PROPER(Table2[[#This Row],[Category]]))</f>
        <v>Electronics</v>
      </c>
      <c r="G4142" s="1" t="str">
        <f>TRIM(PROPER(Table2[[#This Row],[Brand]]))</f>
        <v>Dell</v>
      </c>
      <c r="H4142" s="1">
        <f>Table2[[#This Row],[Supplier_ID]]</f>
        <v>1021</v>
      </c>
      <c r="I4142" s="1">
        <f>Table2[[#This Row],[Market_Price]]</f>
        <v>1577.91</v>
      </c>
      <c r="J4142" s="1">
        <f>Table2[[#This Row],[Selling_Price]]</f>
        <v>3109.41</v>
      </c>
      <c r="K4142" s="1">
        <f>Table2[[#This Row],[Quantity]]</f>
        <v>237</v>
      </c>
      <c r="L4142" s="1" t="str">
        <f>IF(ISBLANK(Table2[[#This Row],[Status]]), "No Data Entered", IFERROR(Table2[[#This Row],[Status]], "No Data Entered"))</f>
        <v>Ongoing</v>
      </c>
    </row>
    <row r="4143" spans="1:12" x14ac:dyDescent="0.3">
      <c r="A4143" s="1" t="str">
        <f>Table2[[#This Row],[Product_ID]]</f>
        <v>PRO5830</v>
      </c>
      <c r="B4143" s="1" t="str">
        <f>Table2[[#This Row],[Customer_ID]]</f>
        <v>CUST97262</v>
      </c>
      <c r="C4143" s="14" t="str">
        <f>Table2[[#This Row],[Date]]</f>
        <v>20/02/2021</v>
      </c>
      <c r="D4143" s="1" t="str">
        <f>TRIM(PROPER(Table2[[#This Row],[Product_Name]]))</f>
        <v>Smartwatch</v>
      </c>
      <c r="E4143" s="1" t="str">
        <f>TRIM(PROPER(Table2[[#This Row],[Country]]))</f>
        <v>France</v>
      </c>
      <c r="F4143" s="1" t="str">
        <f>TRIM(PROPER(Table2[[#This Row],[Category]]))</f>
        <v>Accessories</v>
      </c>
      <c r="G4143" s="1" t="str">
        <f>TRIM(PROPER(Table2[[#This Row],[Brand]]))</f>
        <v>Samsung</v>
      </c>
      <c r="H4143" s="1">
        <f>Table2[[#This Row],[Supplier_ID]]</f>
        <v>1061</v>
      </c>
      <c r="I4143" s="1">
        <f>Table2[[#This Row],[Market_Price]]</f>
        <v>1422.24</v>
      </c>
      <c r="J4143" s="1">
        <f>Table2[[#This Row],[Selling_Price]]</f>
        <v>1626.49</v>
      </c>
      <c r="K4143" s="1">
        <f>Table2[[#This Row],[Quantity]]</f>
        <v>294</v>
      </c>
      <c r="L4143" s="1" t="str">
        <f>IF(ISBLANK(Table2[[#This Row],[Status]]), "No Data Entered", IFERROR(Table2[[#This Row],[Status]], "No Data Entered"))</f>
        <v>Ongoing</v>
      </c>
    </row>
    <row r="4144" spans="1:12" x14ac:dyDescent="0.3">
      <c r="A4144" s="1" t="str">
        <f>Table2[[#This Row],[Product_ID]]</f>
        <v>PRO6354</v>
      </c>
      <c r="B4144" s="1" t="str">
        <f>Table2[[#This Row],[Customer_ID]]</f>
        <v>CUST97271</v>
      </c>
      <c r="C4144" s="14" t="str">
        <f>Table2[[#This Row],[Date]]</f>
        <v>17/04/2023</v>
      </c>
      <c r="D4144" s="1" t="str">
        <f>TRIM(PROPER(Table2[[#This Row],[Product_Name]]))</f>
        <v>Camera</v>
      </c>
      <c r="E4144" s="1" t="str">
        <f>TRIM(PROPER(Table2[[#This Row],[Country]]))</f>
        <v>India</v>
      </c>
      <c r="F4144" s="1" t="str">
        <f>TRIM(PROPER(Table2[[#This Row],[Category]]))</f>
        <v>Electronics</v>
      </c>
      <c r="G4144" s="1" t="str">
        <f>TRIM(PROPER(Table2[[#This Row],[Brand]]))</f>
        <v>Samsung</v>
      </c>
      <c r="H4144" s="1">
        <f>Table2[[#This Row],[Supplier_ID]]</f>
        <v>1097</v>
      </c>
      <c r="I4144" s="1">
        <f>Table2[[#This Row],[Market_Price]]</f>
        <v>266.14999999999998</v>
      </c>
      <c r="J4144" s="1">
        <f>Table2[[#This Row],[Selling_Price]]</f>
        <v>443.25</v>
      </c>
      <c r="K4144" s="1">
        <f>Table2[[#This Row],[Quantity]]</f>
        <v>30</v>
      </c>
      <c r="L4144" s="1" t="str">
        <f>IF(ISBLANK(Table2[[#This Row],[Status]]), "No Data Entered", IFERROR(Table2[[#This Row],[Status]], "No Data Entered"))</f>
        <v>Ongoing</v>
      </c>
    </row>
    <row r="4145" spans="1:12" x14ac:dyDescent="0.3">
      <c r="A4145" s="1" t="str">
        <f>Table2[[#This Row],[Product_ID]]</f>
        <v>PRO9188</v>
      </c>
      <c r="B4145" s="1" t="str">
        <f>Table2[[#This Row],[Customer_ID]]</f>
        <v>CUST97387</v>
      </c>
      <c r="C4145" s="14" t="str">
        <f>Table2[[#This Row],[Date]]</f>
        <v>20/03/2021</v>
      </c>
      <c r="D4145" s="1" t="str">
        <f>TRIM(PROPER(Table2[[#This Row],[Product_Name]]))</f>
        <v>Smartwatch</v>
      </c>
      <c r="E4145" s="1" t="str">
        <f>TRIM(PROPER(Table2[[#This Row],[Country]]))</f>
        <v>Germany</v>
      </c>
      <c r="F4145" s="1" t="str">
        <f>TRIM(PROPER(Table2[[#This Row],[Category]]))</f>
        <v>Computers</v>
      </c>
      <c r="G4145" s="1" t="str">
        <f>TRIM(PROPER(Table2[[#This Row],[Brand]]))</f>
        <v>Microsoft</v>
      </c>
      <c r="H4145" s="1">
        <f>Table2[[#This Row],[Supplier_ID]]</f>
        <v>1048</v>
      </c>
      <c r="I4145" s="1">
        <f>Table2[[#This Row],[Market_Price]]</f>
        <v>938.24</v>
      </c>
      <c r="J4145" s="1">
        <f>Table2[[#This Row],[Selling_Price]]</f>
        <v>1206.31</v>
      </c>
      <c r="K4145" s="1">
        <f>Table2[[#This Row],[Quantity]]</f>
        <v>155</v>
      </c>
      <c r="L4145" s="1" t="str">
        <f>IF(ISBLANK(Table2[[#This Row],[Status]]), "No Data Entered", IFERROR(Table2[[#This Row],[Status]], "No Data Entered"))</f>
        <v>Ongoing</v>
      </c>
    </row>
    <row r="4146" spans="1:12" x14ac:dyDescent="0.3">
      <c r="A4146" s="1" t="str">
        <f>Table2[[#This Row],[Product_ID]]</f>
        <v>PRO7225</v>
      </c>
      <c r="B4146" s="1" t="str">
        <f>Table2[[#This Row],[Customer_ID]]</f>
        <v>CUST97395</v>
      </c>
      <c r="C4146" s="14" t="str">
        <f>Table2[[#This Row],[Date]]</f>
        <v>23/10/2021</v>
      </c>
      <c r="D4146" s="1" t="str">
        <f>TRIM(PROPER(Table2[[#This Row],[Product_Name]]))</f>
        <v>Monitor</v>
      </c>
      <c r="E4146" s="1" t="str">
        <f>TRIM(PROPER(Table2[[#This Row],[Country]]))</f>
        <v>Brazil</v>
      </c>
      <c r="F4146" s="1" t="str">
        <f>TRIM(PROPER(Table2[[#This Row],[Category]]))</f>
        <v>Office Supplies</v>
      </c>
      <c r="G4146" s="1" t="str">
        <f>TRIM(PROPER(Table2[[#This Row],[Brand]]))</f>
        <v>Apple</v>
      </c>
      <c r="H4146" s="1">
        <f>Table2[[#This Row],[Supplier_ID]]</f>
        <v>1079</v>
      </c>
      <c r="I4146" s="1">
        <f>Table2[[#This Row],[Market_Price]]</f>
        <v>497.83</v>
      </c>
      <c r="J4146" s="1">
        <f>Table2[[#This Row],[Selling_Price]]</f>
        <v>565.49</v>
      </c>
      <c r="K4146" s="1">
        <f>Table2[[#This Row],[Quantity]]</f>
        <v>162</v>
      </c>
      <c r="L4146" s="1" t="str">
        <f>IF(ISBLANK(Table2[[#This Row],[Status]]), "No Data Entered", IFERROR(Table2[[#This Row],[Status]], "No Data Entered"))</f>
        <v>Ongoing</v>
      </c>
    </row>
    <row r="4147" spans="1:12" x14ac:dyDescent="0.3">
      <c r="A4147" s="1" t="str">
        <f>Table2[[#This Row],[Product_ID]]</f>
        <v>PRO4470</v>
      </c>
      <c r="B4147" s="1" t="str">
        <f>Table2[[#This Row],[Customer_ID]]</f>
        <v>CUST97577</v>
      </c>
      <c r="C4147" s="14" t="str">
        <f>Table2[[#This Row],[Date]]</f>
        <v>16/07/2024</v>
      </c>
      <c r="D4147" s="1" t="str">
        <f>TRIM(PROPER(Table2[[#This Row],[Product_Name]]))</f>
        <v>Monitor</v>
      </c>
      <c r="E4147" s="1" t="str">
        <f>TRIM(PROPER(Table2[[#This Row],[Country]]))</f>
        <v>Brazil</v>
      </c>
      <c r="F4147" s="1" t="str">
        <f>TRIM(PROPER(Table2[[#This Row],[Category]]))</f>
        <v>Computers</v>
      </c>
      <c r="G4147" s="1" t="str">
        <f>TRIM(PROPER(Table2[[#This Row],[Brand]]))</f>
        <v>Apple</v>
      </c>
      <c r="H4147" s="1">
        <f>Table2[[#This Row],[Supplier_ID]]</f>
        <v>1073</v>
      </c>
      <c r="I4147" s="1">
        <f>Table2[[#This Row],[Market_Price]]</f>
        <v>469.22</v>
      </c>
      <c r="J4147" s="1">
        <f>Table2[[#This Row],[Selling_Price]]</f>
        <v>644.01</v>
      </c>
      <c r="K4147" s="1">
        <f>Table2[[#This Row],[Quantity]]</f>
        <v>158</v>
      </c>
      <c r="L4147" s="1" t="str">
        <f>IF(ISBLANK(Table2[[#This Row],[Status]]), "No Data Entered", IFERROR(Table2[[#This Row],[Status]], "No Data Entered"))</f>
        <v>Ongoing</v>
      </c>
    </row>
    <row r="4148" spans="1:12" x14ac:dyDescent="0.3">
      <c r="A4148" s="1" t="str">
        <f>Table2[[#This Row],[Product_ID]]</f>
        <v>PRO9237</v>
      </c>
      <c r="B4148" s="1" t="str">
        <f>Table2[[#This Row],[Customer_ID]]</f>
        <v>CUST97582</v>
      </c>
      <c r="C4148" s="14" t="str">
        <f>Table2[[#This Row],[Date]]</f>
        <v>23/09/2023</v>
      </c>
      <c r="D4148" s="1" t="str">
        <f>TRIM(PROPER(Table2[[#This Row],[Product_Name]]))</f>
        <v>Printer</v>
      </c>
      <c r="E4148" s="1" t="str">
        <f>TRIM(PROPER(Table2[[#This Row],[Country]]))</f>
        <v>Australia</v>
      </c>
      <c r="F4148" s="1" t="str">
        <f>TRIM(PROPER(Table2[[#This Row],[Category]]))</f>
        <v>Electronics</v>
      </c>
      <c r="G4148" s="1" t="str">
        <f>TRIM(PROPER(Table2[[#This Row],[Brand]]))</f>
        <v>Samsung</v>
      </c>
      <c r="H4148" s="1">
        <f>Table2[[#This Row],[Supplier_ID]]</f>
        <v>1003</v>
      </c>
      <c r="I4148" s="1">
        <f>Table2[[#This Row],[Market_Price]]</f>
        <v>409.15</v>
      </c>
      <c r="J4148" s="1">
        <f>Table2[[#This Row],[Selling_Price]]</f>
        <v>593.36</v>
      </c>
      <c r="K4148" s="1">
        <f>Table2[[#This Row],[Quantity]]</f>
        <v>189</v>
      </c>
      <c r="L4148" s="1" t="str">
        <f>IF(ISBLANK(Table2[[#This Row],[Status]]), "No Data Entered", IFERROR(Table2[[#This Row],[Status]], "No Data Entered"))</f>
        <v>Ongoing</v>
      </c>
    </row>
    <row r="4149" spans="1:12" x14ac:dyDescent="0.3">
      <c r="A4149" s="1" t="str">
        <f>Table2[[#This Row],[Product_ID]]</f>
        <v>PRO3474</v>
      </c>
      <c r="B4149" s="1" t="str">
        <f>Table2[[#This Row],[Customer_ID]]</f>
        <v>CUST97770</v>
      </c>
      <c r="C4149" s="14" t="str">
        <f>Table2[[#This Row],[Date]]</f>
        <v>05/03/2024</v>
      </c>
      <c r="D4149" s="1" t="str">
        <f>TRIM(PROPER(Table2[[#This Row],[Product_Name]]))</f>
        <v>Smartphone</v>
      </c>
      <c r="E4149" s="1" t="str">
        <f>TRIM(PROPER(Table2[[#This Row],[Country]]))</f>
        <v>France</v>
      </c>
      <c r="F4149" s="1" t="str">
        <f>TRIM(PROPER(Table2[[#This Row],[Category]]))</f>
        <v>Accessories</v>
      </c>
      <c r="G4149" s="1" t="str">
        <f>TRIM(PROPER(Table2[[#This Row],[Brand]]))</f>
        <v>Canon</v>
      </c>
      <c r="H4149" s="1">
        <f>Table2[[#This Row],[Supplier_ID]]</f>
        <v>1099</v>
      </c>
      <c r="I4149" s="1">
        <f>Table2[[#This Row],[Market_Price]]</f>
        <v>1518.3</v>
      </c>
      <c r="J4149" s="1">
        <f>Table2[[#This Row],[Selling_Price]]</f>
        <v>2380.7800000000002</v>
      </c>
      <c r="K4149" s="1">
        <f>Table2[[#This Row],[Quantity]]</f>
        <v>395</v>
      </c>
      <c r="L4149" s="1" t="str">
        <f>IF(ISBLANK(Table2[[#This Row],[Status]]), "No Data Entered", IFERROR(Table2[[#This Row],[Status]], "No Data Entered"))</f>
        <v>Ongoing</v>
      </c>
    </row>
    <row r="4150" spans="1:12" x14ac:dyDescent="0.3">
      <c r="A4150" s="1" t="str">
        <f>Table2[[#This Row],[Product_ID]]</f>
        <v>PRO2029</v>
      </c>
      <c r="B4150" s="1" t="str">
        <f>Table2[[#This Row],[Customer_ID]]</f>
        <v>CUST97819</v>
      </c>
      <c r="C4150" s="14" t="str">
        <f>Table2[[#This Row],[Date]]</f>
        <v>19/07/2025</v>
      </c>
      <c r="D4150" s="1" t="str">
        <f>TRIM(PROPER(Table2[[#This Row],[Product_Name]]))</f>
        <v>Monitor</v>
      </c>
      <c r="E4150" s="1" t="str">
        <f>TRIM(PROPER(Table2[[#This Row],[Country]]))</f>
        <v>Japan</v>
      </c>
      <c r="F4150" s="1" t="str">
        <f>TRIM(PROPER(Table2[[#This Row],[Category]]))</f>
        <v>Electronics</v>
      </c>
      <c r="G4150" s="1" t="str">
        <f>TRIM(PROPER(Table2[[#This Row],[Brand]]))</f>
        <v>Hp</v>
      </c>
      <c r="H4150" s="1">
        <f>Table2[[#This Row],[Supplier_ID]]</f>
        <v>1033</v>
      </c>
      <c r="I4150" s="1">
        <f>Table2[[#This Row],[Market_Price]]</f>
        <v>1387.78</v>
      </c>
      <c r="J4150" s="1">
        <f>Table2[[#This Row],[Selling_Price]]</f>
        <v>2517.3000000000002</v>
      </c>
      <c r="K4150" s="1">
        <f>Table2[[#This Row],[Quantity]]</f>
        <v>479</v>
      </c>
      <c r="L4150" s="1" t="str">
        <f>IF(ISBLANK(Table2[[#This Row],[Status]]), "No Data Entered", IFERROR(Table2[[#This Row],[Status]], "No Data Entered"))</f>
        <v>Ongoing</v>
      </c>
    </row>
    <row r="4151" spans="1:12" x14ac:dyDescent="0.3">
      <c r="A4151" s="1" t="str">
        <f>Table2[[#This Row],[Product_ID]]</f>
        <v>PRO1864</v>
      </c>
      <c r="B4151" s="1" t="str">
        <f>Table2[[#This Row],[Customer_ID]]</f>
        <v>CUST97825</v>
      </c>
      <c r="C4151" s="14" t="str">
        <f>Table2[[#This Row],[Date]]</f>
        <v>01/07/2025</v>
      </c>
      <c r="D4151" s="1" t="str">
        <f>TRIM(PROPER(Table2[[#This Row],[Product_Name]]))</f>
        <v>Tablet</v>
      </c>
      <c r="E4151" s="1" t="str">
        <f>TRIM(PROPER(Table2[[#This Row],[Country]]))</f>
        <v>China</v>
      </c>
      <c r="F4151" s="1" t="str">
        <f>TRIM(PROPER(Table2[[#This Row],[Category]]))</f>
        <v>Wearables</v>
      </c>
      <c r="G4151" s="1" t="str">
        <f>TRIM(PROPER(Table2[[#This Row],[Brand]]))</f>
        <v>Apple</v>
      </c>
      <c r="H4151" s="1">
        <f>Table2[[#This Row],[Supplier_ID]]</f>
        <v>1088</v>
      </c>
      <c r="I4151" s="1">
        <f>Table2[[#This Row],[Market_Price]]</f>
        <v>514.17999999999995</v>
      </c>
      <c r="J4151" s="1">
        <f>Table2[[#This Row],[Selling_Price]]</f>
        <v>682.09</v>
      </c>
      <c r="K4151" s="1">
        <f>Table2[[#This Row],[Quantity]]</f>
        <v>346</v>
      </c>
      <c r="L4151" s="1" t="str">
        <f>IF(ISBLANK(Table2[[#This Row],[Status]]), "No Data Entered", IFERROR(Table2[[#This Row],[Status]], "No Data Entered"))</f>
        <v>Ongoing</v>
      </c>
    </row>
    <row r="4152" spans="1:12" x14ac:dyDescent="0.3">
      <c r="A4152" s="1" t="str">
        <f>Table2[[#This Row],[Product_ID]]</f>
        <v>PRO4811</v>
      </c>
      <c r="B4152" s="1" t="str">
        <f>Table2[[#This Row],[Customer_ID]]</f>
        <v>CUST97832</v>
      </c>
      <c r="C4152" s="14" t="str">
        <f>Table2[[#This Row],[Date]]</f>
        <v>25/09/2021</v>
      </c>
      <c r="D4152" s="1" t="str">
        <f>TRIM(PROPER(Table2[[#This Row],[Product_Name]]))</f>
        <v>Camera</v>
      </c>
      <c r="E4152" s="1" t="str">
        <f>TRIM(PROPER(Table2[[#This Row],[Country]]))</f>
        <v>Germany</v>
      </c>
      <c r="F4152" s="1" t="str">
        <f>TRIM(PROPER(Table2[[#This Row],[Category]]))</f>
        <v>Computers</v>
      </c>
      <c r="G4152" s="1" t="str">
        <f>TRIM(PROPER(Table2[[#This Row],[Brand]]))</f>
        <v>Canon</v>
      </c>
      <c r="H4152" s="1">
        <f>Table2[[#This Row],[Supplier_ID]]</f>
        <v>1003</v>
      </c>
      <c r="I4152" s="1">
        <f>Table2[[#This Row],[Market_Price]]</f>
        <v>239.68</v>
      </c>
      <c r="J4152" s="1">
        <f>Table2[[#This Row],[Selling_Price]]</f>
        <v>328.87</v>
      </c>
      <c r="K4152" s="1">
        <f>Table2[[#This Row],[Quantity]]</f>
        <v>199</v>
      </c>
      <c r="L4152" s="1" t="str">
        <f>IF(ISBLANK(Table2[[#This Row],[Status]]), "No Data Entered", IFERROR(Table2[[#This Row],[Status]], "No Data Entered"))</f>
        <v>Ongoing</v>
      </c>
    </row>
    <row r="4153" spans="1:12" x14ac:dyDescent="0.3">
      <c r="A4153" s="1" t="str">
        <f>Table2[[#This Row],[Product_ID]]</f>
        <v>PRO3136</v>
      </c>
      <c r="B4153" s="1" t="str">
        <f>Table2[[#This Row],[Customer_ID]]</f>
        <v>CUST97929</v>
      </c>
      <c r="C4153" s="14" t="str">
        <f>Table2[[#This Row],[Date]]</f>
        <v>31/10/2024</v>
      </c>
      <c r="D4153" s="1" t="str">
        <f>TRIM(PROPER(Table2[[#This Row],[Product_Name]]))</f>
        <v>Mouse</v>
      </c>
      <c r="E4153" s="1" t="str">
        <f>TRIM(PROPER(Table2[[#This Row],[Country]]))</f>
        <v>Canada</v>
      </c>
      <c r="F4153" s="1" t="str">
        <f>TRIM(PROPER(Table2[[#This Row],[Category]]))</f>
        <v>Electronics</v>
      </c>
      <c r="G4153" s="1" t="str">
        <f>TRIM(PROPER(Table2[[#This Row],[Brand]]))</f>
        <v>Apple</v>
      </c>
      <c r="H4153" s="1">
        <f>Table2[[#This Row],[Supplier_ID]]</f>
        <v>1054</v>
      </c>
      <c r="I4153" s="1">
        <f>Table2[[#This Row],[Market_Price]]</f>
        <v>1640.55</v>
      </c>
      <c r="J4153" s="1">
        <f>Table2[[#This Row],[Selling_Price]]</f>
        <v>2406.0100000000002</v>
      </c>
      <c r="K4153" s="1">
        <f>Table2[[#This Row],[Quantity]]</f>
        <v>166</v>
      </c>
      <c r="L4153" s="1" t="str">
        <f>IF(ISBLANK(Table2[[#This Row],[Status]]), "No Data Entered", IFERROR(Table2[[#This Row],[Status]], "No Data Entered"))</f>
        <v>Ongoing</v>
      </c>
    </row>
    <row r="4154" spans="1:12" x14ac:dyDescent="0.3">
      <c r="A4154" s="1" t="str">
        <f>Table2[[#This Row],[Product_ID]]</f>
        <v>PRO1128</v>
      </c>
      <c r="B4154" s="1" t="str">
        <f>Table2[[#This Row],[Customer_ID]]</f>
        <v>CUST97940</v>
      </c>
      <c r="C4154" s="14" t="str">
        <f>Table2[[#This Row],[Date]]</f>
        <v>13/12/2025</v>
      </c>
      <c r="D4154" s="1" t="str">
        <f>TRIM(PROPER(Table2[[#This Row],[Product_Name]]))</f>
        <v>Smartphone</v>
      </c>
      <c r="E4154" s="1" t="str">
        <f>TRIM(PROPER(Table2[[#This Row],[Country]]))</f>
        <v>Japan</v>
      </c>
      <c r="F4154" s="1" t="str">
        <f>TRIM(PROPER(Table2[[#This Row],[Category]]))</f>
        <v>Electronics</v>
      </c>
      <c r="G4154" s="1" t="str">
        <f>TRIM(PROPER(Table2[[#This Row],[Brand]]))</f>
        <v>Canon</v>
      </c>
      <c r="H4154" s="1">
        <f>Table2[[#This Row],[Supplier_ID]]</f>
        <v>1077</v>
      </c>
      <c r="I4154" s="1">
        <f>Table2[[#This Row],[Market_Price]]</f>
        <v>1398.43</v>
      </c>
      <c r="J4154" s="1">
        <f>Table2[[#This Row],[Selling_Price]]</f>
        <v>2449.96</v>
      </c>
      <c r="K4154" s="1">
        <f>Table2[[#This Row],[Quantity]]</f>
        <v>286</v>
      </c>
      <c r="L4154" s="1" t="str">
        <f>IF(ISBLANK(Table2[[#This Row],[Status]]), "No Data Entered", IFERROR(Table2[[#This Row],[Status]], "No Data Entered"))</f>
        <v>Ongoing</v>
      </c>
    </row>
    <row r="4155" spans="1:12" x14ac:dyDescent="0.3">
      <c r="A4155" s="1" t="str">
        <f>Table2[[#This Row],[Product_ID]]</f>
        <v>PRO3447</v>
      </c>
      <c r="B4155" s="1" t="str">
        <f>Table2[[#This Row],[Customer_ID]]</f>
        <v>CUST97945</v>
      </c>
      <c r="C4155" s="14" t="str">
        <f>Table2[[#This Row],[Date]]</f>
        <v>16/06/2024</v>
      </c>
      <c r="D4155" s="1" t="str">
        <f>TRIM(PROPER(Table2[[#This Row],[Product_Name]]))</f>
        <v>Camera</v>
      </c>
      <c r="E4155" s="1" t="str">
        <f>TRIM(PROPER(Table2[[#This Row],[Country]]))</f>
        <v>Brazil</v>
      </c>
      <c r="F4155" s="1" t="str">
        <f>TRIM(PROPER(Table2[[#This Row],[Category]]))</f>
        <v>Wearables</v>
      </c>
      <c r="G4155" s="1" t="str">
        <f>TRIM(PROPER(Table2[[#This Row],[Brand]]))</f>
        <v>Canon</v>
      </c>
      <c r="H4155" s="1">
        <f>Table2[[#This Row],[Supplier_ID]]</f>
        <v>1088</v>
      </c>
      <c r="I4155" s="1">
        <f>Table2[[#This Row],[Market_Price]]</f>
        <v>1242.3900000000001</v>
      </c>
      <c r="J4155" s="1">
        <f>Table2[[#This Row],[Selling_Price]]</f>
        <v>2213.13</v>
      </c>
      <c r="K4155" s="1">
        <f>Table2[[#This Row],[Quantity]]</f>
        <v>84</v>
      </c>
      <c r="L4155" s="1" t="str">
        <f>IF(ISBLANK(Table2[[#This Row],[Status]]), "No Data Entered", IFERROR(Table2[[#This Row],[Status]], "No Data Entered"))</f>
        <v>Ongoing</v>
      </c>
    </row>
    <row r="4156" spans="1:12" x14ac:dyDescent="0.3">
      <c r="A4156" s="1" t="str">
        <f>Table2[[#This Row],[Product_ID]]</f>
        <v>PRO1829</v>
      </c>
      <c r="B4156" s="1" t="str">
        <f>Table2[[#This Row],[Customer_ID]]</f>
        <v>CUST98065</v>
      </c>
      <c r="C4156" s="14" t="str">
        <f>Table2[[#This Row],[Date]]</f>
        <v>28/09/2022</v>
      </c>
      <c r="D4156" s="1" t="str">
        <f>TRIM(PROPER(Table2[[#This Row],[Product_Name]]))</f>
        <v>Headphones</v>
      </c>
      <c r="E4156" s="1" t="str">
        <f>TRIM(PROPER(Table2[[#This Row],[Country]]))</f>
        <v>Australia</v>
      </c>
      <c r="F4156" s="1" t="str">
        <f>TRIM(PROPER(Table2[[#This Row],[Category]]))</f>
        <v>Computers</v>
      </c>
      <c r="G4156" s="1" t="str">
        <f>TRIM(PROPER(Table2[[#This Row],[Brand]]))</f>
        <v>Hp</v>
      </c>
      <c r="H4156" s="1">
        <f>Table2[[#This Row],[Supplier_ID]]</f>
        <v>1067</v>
      </c>
      <c r="I4156" s="1">
        <f>Table2[[#This Row],[Market_Price]]</f>
        <v>727.72</v>
      </c>
      <c r="J4156" s="1">
        <f>Table2[[#This Row],[Selling_Price]]</f>
        <v>1197.43</v>
      </c>
      <c r="K4156" s="1">
        <f>Table2[[#This Row],[Quantity]]</f>
        <v>190</v>
      </c>
      <c r="L4156" s="1" t="str">
        <f>IF(ISBLANK(Table2[[#This Row],[Status]]), "No Data Entered", IFERROR(Table2[[#This Row],[Status]], "No Data Entered"))</f>
        <v>Ongoing</v>
      </c>
    </row>
    <row r="4157" spans="1:12" x14ac:dyDescent="0.3">
      <c r="A4157" s="1" t="str">
        <f>Table2[[#This Row],[Product_ID]]</f>
        <v>PRO1586</v>
      </c>
      <c r="B4157" s="1" t="str">
        <f>Table2[[#This Row],[Customer_ID]]</f>
        <v>CUST98132</v>
      </c>
      <c r="C4157" s="14" t="str">
        <f>Table2[[#This Row],[Date]]</f>
        <v>26/02/2020</v>
      </c>
      <c r="D4157" s="1" t="str">
        <f>TRIM(PROPER(Table2[[#This Row],[Product_Name]]))</f>
        <v>Laptop</v>
      </c>
      <c r="E4157" s="1" t="str">
        <f>TRIM(PROPER(Table2[[#This Row],[Country]]))</f>
        <v>Germany</v>
      </c>
      <c r="F4157" s="1" t="str">
        <f>TRIM(PROPER(Table2[[#This Row],[Category]]))</f>
        <v>Electronics</v>
      </c>
      <c r="G4157" s="1" t="str">
        <f>TRIM(PROPER(Table2[[#This Row],[Brand]]))</f>
        <v>Apple</v>
      </c>
      <c r="H4157" s="1">
        <f>Table2[[#This Row],[Supplier_ID]]</f>
        <v>1012</v>
      </c>
      <c r="I4157" s="1">
        <f>Table2[[#This Row],[Market_Price]]</f>
        <v>1934.49</v>
      </c>
      <c r="J4157" s="1">
        <f>Table2[[#This Row],[Selling_Price]]</f>
        <v>2613.02</v>
      </c>
      <c r="K4157" s="1">
        <f>Table2[[#This Row],[Quantity]]</f>
        <v>141</v>
      </c>
      <c r="L4157" s="1" t="str">
        <f>IF(ISBLANK(Table2[[#This Row],[Status]]), "No Data Entered", IFERROR(Table2[[#This Row],[Status]], "No Data Entered"))</f>
        <v>Ongoing</v>
      </c>
    </row>
    <row r="4158" spans="1:12" x14ac:dyDescent="0.3">
      <c r="A4158" s="1" t="str">
        <f>Table2[[#This Row],[Product_ID]]</f>
        <v>PRO3973</v>
      </c>
      <c r="B4158" s="1" t="str">
        <f>Table2[[#This Row],[Customer_ID]]</f>
        <v>CUST98279</v>
      </c>
      <c r="C4158" s="14" t="str">
        <f>Table2[[#This Row],[Date]]</f>
        <v>02/11/2025</v>
      </c>
      <c r="D4158" s="1" t="str">
        <f>TRIM(PROPER(Table2[[#This Row],[Product_Name]]))</f>
        <v>Tablet</v>
      </c>
      <c r="E4158" s="1" t="str">
        <f>TRIM(PROPER(Table2[[#This Row],[Country]]))</f>
        <v>Japan</v>
      </c>
      <c r="F4158" s="1" t="str">
        <f>TRIM(PROPER(Table2[[#This Row],[Category]]))</f>
        <v>Accessories</v>
      </c>
      <c r="G4158" s="1" t="str">
        <f>TRIM(PROPER(Table2[[#This Row],[Brand]]))</f>
        <v>Canon</v>
      </c>
      <c r="H4158" s="1">
        <f>Table2[[#This Row],[Supplier_ID]]</f>
        <v>1059</v>
      </c>
      <c r="I4158" s="1">
        <f>Table2[[#This Row],[Market_Price]]</f>
        <v>647.57000000000005</v>
      </c>
      <c r="J4158" s="1">
        <f>Table2[[#This Row],[Selling_Price]]</f>
        <v>966.96</v>
      </c>
      <c r="K4158" s="1">
        <f>Table2[[#This Row],[Quantity]]</f>
        <v>209</v>
      </c>
      <c r="L4158" s="1" t="str">
        <f>IF(ISBLANK(Table2[[#This Row],[Status]]), "No Data Entered", IFERROR(Table2[[#This Row],[Status]], "No Data Entered"))</f>
        <v>Ongoing</v>
      </c>
    </row>
    <row r="4159" spans="1:12" x14ac:dyDescent="0.3">
      <c r="A4159" s="1" t="str">
        <f>Table2[[#This Row],[Product_ID]]</f>
        <v>PRO6998</v>
      </c>
      <c r="B4159" s="1" t="str">
        <f>Table2[[#This Row],[Customer_ID]]</f>
        <v>CUST98390</v>
      </c>
      <c r="C4159" s="14" t="str">
        <f>Table2[[#This Row],[Date]]</f>
        <v>03/05/2022</v>
      </c>
      <c r="D4159" s="1" t="str">
        <f>TRIM(PROPER(Table2[[#This Row],[Product_Name]]))</f>
        <v>Headphones</v>
      </c>
      <c r="E4159" s="1" t="str">
        <f>TRIM(PROPER(Table2[[#This Row],[Country]]))</f>
        <v>France</v>
      </c>
      <c r="F4159" s="1" t="str">
        <f>TRIM(PROPER(Table2[[#This Row],[Category]]))</f>
        <v>Accessories</v>
      </c>
      <c r="G4159" s="1" t="str">
        <f>TRIM(PROPER(Table2[[#This Row],[Brand]]))</f>
        <v>Canon</v>
      </c>
      <c r="H4159" s="1">
        <f>Table2[[#This Row],[Supplier_ID]]</f>
        <v>1057</v>
      </c>
      <c r="I4159" s="1">
        <f>Table2[[#This Row],[Market_Price]]</f>
        <v>1948.75</v>
      </c>
      <c r="J4159" s="1">
        <f>Table2[[#This Row],[Selling_Price]]</f>
        <v>2876.53</v>
      </c>
      <c r="K4159" s="1">
        <f>Table2[[#This Row],[Quantity]]</f>
        <v>122</v>
      </c>
      <c r="L4159" s="1" t="str">
        <f>IF(ISBLANK(Table2[[#This Row],[Status]]), "No Data Entered", IFERROR(Table2[[#This Row],[Status]], "No Data Entered"))</f>
        <v>Ongoing</v>
      </c>
    </row>
    <row r="4160" spans="1:12" x14ac:dyDescent="0.3">
      <c r="A4160" s="1" t="str">
        <f>Table2[[#This Row],[Product_ID]]</f>
        <v>PRO5164</v>
      </c>
      <c r="B4160" s="1" t="str">
        <f>Table2[[#This Row],[Customer_ID]]</f>
        <v>CUST98408</v>
      </c>
      <c r="C4160" s="14" t="str">
        <f>Table2[[#This Row],[Date]]</f>
        <v>14/08/2023</v>
      </c>
      <c r="D4160" s="1" t="str">
        <f>TRIM(PROPER(Table2[[#This Row],[Product_Name]]))</f>
        <v>Headphones</v>
      </c>
      <c r="E4160" s="1" t="str">
        <f>TRIM(PROPER(Table2[[#This Row],[Country]]))</f>
        <v>Canada</v>
      </c>
      <c r="F4160" s="1" t="str">
        <f>TRIM(PROPER(Table2[[#This Row],[Category]]))</f>
        <v>Wearables</v>
      </c>
      <c r="G4160" s="1" t="str">
        <f>TRIM(PROPER(Table2[[#This Row],[Brand]]))</f>
        <v>Canon</v>
      </c>
      <c r="H4160" s="1">
        <f>Table2[[#This Row],[Supplier_ID]]</f>
        <v>1069</v>
      </c>
      <c r="I4160" s="1">
        <f>Table2[[#This Row],[Market_Price]]</f>
        <v>353.58</v>
      </c>
      <c r="J4160" s="1">
        <f>Table2[[#This Row],[Selling_Price]]</f>
        <v>499.79</v>
      </c>
      <c r="K4160" s="1">
        <f>Table2[[#This Row],[Quantity]]</f>
        <v>228</v>
      </c>
      <c r="L4160" s="1" t="str">
        <f>IF(ISBLANK(Table2[[#This Row],[Status]]), "No Data Entered", IFERROR(Table2[[#This Row],[Status]], "No Data Entered"))</f>
        <v>Ongoing</v>
      </c>
    </row>
    <row r="4161" spans="1:12" x14ac:dyDescent="0.3">
      <c r="A4161" s="1" t="str">
        <f>Table2[[#This Row],[Product_ID]]</f>
        <v>PRO9863</v>
      </c>
      <c r="B4161" s="1" t="str">
        <f>Table2[[#This Row],[Customer_ID]]</f>
        <v>CUST98537</v>
      </c>
      <c r="C4161" s="14" t="str">
        <f>Table2[[#This Row],[Date]]</f>
        <v>25/12/2025</v>
      </c>
      <c r="D4161" s="1" t="str">
        <f>TRIM(PROPER(Table2[[#This Row],[Product_Name]]))</f>
        <v>Printer</v>
      </c>
      <c r="E4161" s="1" t="str">
        <f>TRIM(PROPER(Table2[[#This Row],[Country]]))</f>
        <v>Canada</v>
      </c>
      <c r="F4161" s="1" t="str">
        <f>TRIM(PROPER(Table2[[#This Row],[Category]]))</f>
        <v>Accessories</v>
      </c>
      <c r="G4161" s="1" t="str">
        <f>TRIM(PROPER(Table2[[#This Row],[Brand]]))</f>
        <v>Microsoft</v>
      </c>
      <c r="H4161" s="1">
        <f>Table2[[#This Row],[Supplier_ID]]</f>
        <v>1089</v>
      </c>
      <c r="I4161" s="1">
        <f>Table2[[#This Row],[Market_Price]]</f>
        <v>143.35</v>
      </c>
      <c r="J4161" s="1">
        <f>Table2[[#This Row],[Selling_Price]]</f>
        <v>160.09</v>
      </c>
      <c r="K4161" s="1">
        <f>Table2[[#This Row],[Quantity]]</f>
        <v>153</v>
      </c>
      <c r="L4161" s="1" t="str">
        <f>IF(ISBLANK(Table2[[#This Row],[Status]]), "No Data Entered", IFERROR(Table2[[#This Row],[Status]], "No Data Entered"))</f>
        <v>Ongoing</v>
      </c>
    </row>
    <row r="4162" spans="1:12" x14ac:dyDescent="0.3">
      <c r="A4162" s="1" t="str">
        <f>Table2[[#This Row],[Product_ID]]</f>
        <v>PRO4821</v>
      </c>
      <c r="B4162" s="1" t="str">
        <f>Table2[[#This Row],[Customer_ID]]</f>
        <v>CUST98734</v>
      </c>
      <c r="C4162" s="14" t="str">
        <f>Table2[[#This Row],[Date]]</f>
        <v>02/01/2023</v>
      </c>
      <c r="D4162" s="1" t="str">
        <f>TRIM(PROPER(Table2[[#This Row],[Product_Name]]))</f>
        <v>Mouse</v>
      </c>
      <c r="E4162" s="1" t="str">
        <f>TRIM(PROPER(Table2[[#This Row],[Country]]))</f>
        <v>Germany</v>
      </c>
      <c r="F4162" s="1" t="str">
        <f>TRIM(PROPER(Table2[[#This Row],[Category]]))</f>
        <v>Electronics</v>
      </c>
      <c r="G4162" s="1" t="str">
        <f>TRIM(PROPER(Table2[[#This Row],[Brand]]))</f>
        <v>Hp</v>
      </c>
      <c r="H4162" s="1">
        <f>Table2[[#This Row],[Supplier_ID]]</f>
        <v>1007</v>
      </c>
      <c r="I4162" s="1">
        <f>Table2[[#This Row],[Market_Price]]</f>
        <v>727.97</v>
      </c>
      <c r="J4162" s="1">
        <f>Table2[[#This Row],[Selling_Price]]</f>
        <v>1224.55</v>
      </c>
      <c r="K4162" s="1">
        <f>Table2[[#This Row],[Quantity]]</f>
        <v>194</v>
      </c>
      <c r="L4162" s="1" t="str">
        <f>IF(ISBLANK(Table2[[#This Row],[Status]]), "No Data Entered", IFERROR(Table2[[#This Row],[Status]], "No Data Entered"))</f>
        <v>Ongoing</v>
      </c>
    </row>
    <row r="4163" spans="1:12" x14ac:dyDescent="0.3">
      <c r="A4163" s="1" t="str">
        <f>Table2[[#This Row],[Product_ID]]</f>
        <v>PRO3932</v>
      </c>
      <c r="B4163" s="1" t="str">
        <f>Table2[[#This Row],[Customer_ID]]</f>
        <v>CUST98741</v>
      </c>
      <c r="C4163" s="14" t="str">
        <f>Table2[[#This Row],[Date]]</f>
        <v>09/12/2021</v>
      </c>
      <c r="D4163" s="1" t="str">
        <f>TRIM(PROPER(Table2[[#This Row],[Product_Name]]))</f>
        <v>Headphones</v>
      </c>
      <c r="E4163" s="1" t="str">
        <f>TRIM(PROPER(Table2[[#This Row],[Country]]))</f>
        <v>Brazil</v>
      </c>
      <c r="F4163" s="1" t="str">
        <f>TRIM(PROPER(Table2[[#This Row],[Category]]))</f>
        <v>Wearables</v>
      </c>
      <c r="G4163" s="1" t="str">
        <f>TRIM(PROPER(Table2[[#This Row],[Brand]]))</f>
        <v>Lenovo</v>
      </c>
      <c r="H4163" s="1">
        <f>Table2[[#This Row],[Supplier_ID]]</f>
        <v>1059</v>
      </c>
      <c r="I4163" s="1">
        <f>Table2[[#This Row],[Market_Price]]</f>
        <v>114.36</v>
      </c>
      <c r="J4163" s="1">
        <f>Table2[[#This Row],[Selling_Price]]</f>
        <v>170.68</v>
      </c>
      <c r="K4163" s="1">
        <f>Table2[[#This Row],[Quantity]]</f>
        <v>365</v>
      </c>
      <c r="L4163" s="1" t="str">
        <f>IF(ISBLANK(Table2[[#This Row],[Status]]), "No Data Entered", IFERROR(Table2[[#This Row],[Status]], "No Data Entered"))</f>
        <v>Ongoing</v>
      </c>
    </row>
    <row r="4164" spans="1:12" x14ac:dyDescent="0.3">
      <c r="A4164" s="1" t="str">
        <f>Table2[[#This Row],[Product_ID]]</f>
        <v>PRO3205</v>
      </c>
      <c r="B4164" s="1" t="str">
        <f>Table2[[#This Row],[Customer_ID]]</f>
        <v>CUST98789</v>
      </c>
      <c r="C4164" s="14" t="str">
        <f>Table2[[#This Row],[Date]]</f>
        <v>28/08/2022</v>
      </c>
      <c r="D4164" s="1" t="str">
        <f>TRIM(PROPER(Table2[[#This Row],[Product_Name]]))</f>
        <v>Smartphone</v>
      </c>
      <c r="E4164" s="1" t="str">
        <f>TRIM(PROPER(Table2[[#This Row],[Country]]))</f>
        <v>Uk</v>
      </c>
      <c r="F4164" s="1" t="str">
        <f>TRIM(PROPER(Table2[[#This Row],[Category]]))</f>
        <v>Electronics</v>
      </c>
      <c r="G4164" s="1" t="str">
        <f>TRIM(PROPER(Table2[[#This Row],[Brand]]))</f>
        <v>Logitech</v>
      </c>
      <c r="H4164" s="1">
        <f>Table2[[#This Row],[Supplier_ID]]</f>
        <v>1066</v>
      </c>
      <c r="I4164" s="1">
        <f>Table2[[#This Row],[Market_Price]]</f>
        <v>1209.99</v>
      </c>
      <c r="J4164" s="1">
        <f>Table2[[#This Row],[Selling_Price]]</f>
        <v>1736.44</v>
      </c>
      <c r="K4164" s="1">
        <f>Table2[[#This Row],[Quantity]]</f>
        <v>57</v>
      </c>
      <c r="L4164" s="1" t="str">
        <f>IF(ISBLANK(Table2[[#This Row],[Status]]), "No Data Entered", IFERROR(Table2[[#This Row],[Status]], "No Data Entered"))</f>
        <v>Ongoing</v>
      </c>
    </row>
    <row r="4165" spans="1:12" x14ac:dyDescent="0.3">
      <c r="A4165" s="1" t="str">
        <f>Table2[[#This Row],[Product_ID]]</f>
        <v>PRO1031</v>
      </c>
      <c r="B4165" s="1" t="str">
        <f>Table2[[#This Row],[Customer_ID]]</f>
        <v>CUST98846</v>
      </c>
      <c r="C4165" s="14" t="str">
        <f>Table2[[#This Row],[Date]]</f>
        <v>14/08/2024</v>
      </c>
      <c r="D4165" s="1" t="str">
        <f>TRIM(PROPER(Table2[[#This Row],[Product_Name]]))</f>
        <v>Laptop</v>
      </c>
      <c r="E4165" s="1" t="str">
        <f>TRIM(PROPER(Table2[[#This Row],[Country]]))</f>
        <v>Australia</v>
      </c>
      <c r="F4165" s="1" t="str">
        <f>TRIM(PROPER(Table2[[#This Row],[Category]]))</f>
        <v>Wearables</v>
      </c>
      <c r="G4165" s="1" t="str">
        <f>TRIM(PROPER(Table2[[#This Row],[Brand]]))</f>
        <v>Sony</v>
      </c>
      <c r="H4165" s="1">
        <f>Table2[[#This Row],[Supplier_ID]]</f>
        <v>1001</v>
      </c>
      <c r="I4165" s="1">
        <f>Table2[[#This Row],[Market_Price]]</f>
        <v>1046.45</v>
      </c>
      <c r="J4165" s="1">
        <f>Table2[[#This Row],[Selling_Price]]</f>
        <v>1825.15</v>
      </c>
      <c r="K4165" s="1">
        <f>Table2[[#This Row],[Quantity]]</f>
        <v>478</v>
      </c>
      <c r="L4165" s="1" t="str">
        <f>IF(ISBLANK(Table2[[#This Row],[Status]]), "No Data Entered", IFERROR(Table2[[#This Row],[Status]], "No Data Entered"))</f>
        <v>Ongoing</v>
      </c>
    </row>
    <row r="4166" spans="1:12" x14ac:dyDescent="0.3">
      <c r="A4166" s="1" t="str">
        <f>Table2[[#This Row],[Product_ID]]</f>
        <v>PRO5502</v>
      </c>
      <c r="B4166" s="1" t="str">
        <f>Table2[[#This Row],[Customer_ID]]</f>
        <v>CUST98986</v>
      </c>
      <c r="C4166" s="14" t="str">
        <f>Table2[[#This Row],[Date]]</f>
        <v>11/07/2020</v>
      </c>
      <c r="D4166" s="1" t="str">
        <f>TRIM(PROPER(Table2[[#This Row],[Product_Name]]))</f>
        <v>Smartphone</v>
      </c>
      <c r="E4166" s="1" t="str">
        <f>TRIM(PROPER(Table2[[#This Row],[Country]]))</f>
        <v>Usa</v>
      </c>
      <c r="F4166" s="1" t="str">
        <f>TRIM(PROPER(Table2[[#This Row],[Category]]))</f>
        <v>Computers</v>
      </c>
      <c r="G4166" s="1" t="str">
        <f>TRIM(PROPER(Table2[[#This Row],[Brand]]))</f>
        <v>Samsung</v>
      </c>
      <c r="H4166" s="1">
        <f>Table2[[#This Row],[Supplier_ID]]</f>
        <v>1030</v>
      </c>
      <c r="I4166" s="1">
        <f>Table2[[#This Row],[Market_Price]]</f>
        <v>995.88</v>
      </c>
      <c r="J4166" s="1">
        <f>Table2[[#This Row],[Selling_Price]]</f>
        <v>1258.3499999999999</v>
      </c>
      <c r="K4166" s="1">
        <f>Table2[[#This Row],[Quantity]]</f>
        <v>140</v>
      </c>
      <c r="L4166" s="1" t="str">
        <f>IF(ISBLANK(Table2[[#This Row],[Status]]), "No Data Entered", IFERROR(Table2[[#This Row],[Status]], "No Data Entered"))</f>
        <v>Ongoing</v>
      </c>
    </row>
    <row r="4167" spans="1:12" x14ac:dyDescent="0.3">
      <c r="A4167" s="1" t="str">
        <f>Table2[[#This Row],[Product_ID]]</f>
        <v>PRO4138</v>
      </c>
      <c r="B4167" s="1" t="str">
        <f>Table2[[#This Row],[Customer_ID]]</f>
        <v>CUST98986</v>
      </c>
      <c r="C4167" s="14" t="str">
        <f>Table2[[#This Row],[Date]]</f>
        <v>23/12/2023</v>
      </c>
      <c r="D4167" s="1" t="str">
        <f>TRIM(PROPER(Table2[[#This Row],[Product_Name]]))</f>
        <v>Monitor</v>
      </c>
      <c r="E4167" s="1" t="str">
        <f>TRIM(PROPER(Table2[[#This Row],[Country]]))</f>
        <v>China</v>
      </c>
      <c r="F4167" s="1" t="str">
        <f>TRIM(PROPER(Table2[[#This Row],[Category]]))</f>
        <v>Accessories</v>
      </c>
      <c r="G4167" s="1" t="str">
        <f>TRIM(PROPER(Table2[[#This Row],[Brand]]))</f>
        <v>Sony</v>
      </c>
      <c r="H4167" s="1">
        <f>Table2[[#This Row],[Supplier_ID]]</f>
        <v>1002</v>
      </c>
      <c r="I4167" s="1">
        <f>Table2[[#This Row],[Market_Price]]</f>
        <v>1104.3</v>
      </c>
      <c r="J4167" s="1">
        <f>Table2[[#This Row],[Selling_Price]]</f>
        <v>1672.32</v>
      </c>
      <c r="K4167" s="1">
        <f>Table2[[#This Row],[Quantity]]</f>
        <v>318</v>
      </c>
      <c r="L4167" s="1" t="str">
        <f>IF(ISBLANK(Table2[[#This Row],[Status]]), "No Data Entered", IFERROR(Table2[[#This Row],[Status]], "No Data Entered"))</f>
        <v>Ongoing</v>
      </c>
    </row>
    <row r="4168" spans="1:12" x14ac:dyDescent="0.3">
      <c r="A4168" s="1" t="str">
        <f>Table2[[#This Row],[Product_ID]]</f>
        <v>PRO6269</v>
      </c>
      <c r="B4168" s="1" t="str">
        <f>Table2[[#This Row],[Customer_ID]]</f>
        <v>CUST99007</v>
      </c>
      <c r="C4168" s="14" t="str">
        <f>Table2[[#This Row],[Date]]</f>
        <v>04/09/2025</v>
      </c>
      <c r="D4168" s="1" t="str">
        <f>TRIM(PROPER(Table2[[#This Row],[Product_Name]]))</f>
        <v>Smartphone</v>
      </c>
      <c r="E4168" s="1" t="str">
        <f>TRIM(PROPER(Table2[[#This Row],[Country]]))</f>
        <v>Brazil</v>
      </c>
      <c r="F4168" s="1" t="str">
        <f>TRIM(PROPER(Table2[[#This Row],[Category]]))</f>
        <v>Wearables</v>
      </c>
      <c r="G4168" s="1" t="str">
        <f>TRIM(PROPER(Table2[[#This Row],[Brand]]))</f>
        <v>Hp</v>
      </c>
      <c r="H4168" s="1">
        <f>Table2[[#This Row],[Supplier_ID]]</f>
        <v>1062</v>
      </c>
      <c r="I4168" s="1">
        <f>Table2[[#This Row],[Market_Price]]</f>
        <v>368.19</v>
      </c>
      <c r="J4168" s="1">
        <f>Table2[[#This Row],[Selling_Price]]</f>
        <v>593.28</v>
      </c>
      <c r="K4168" s="1">
        <f>Table2[[#This Row],[Quantity]]</f>
        <v>156</v>
      </c>
      <c r="L4168" s="1" t="str">
        <f>IF(ISBLANK(Table2[[#This Row],[Status]]), "No Data Entered", IFERROR(Table2[[#This Row],[Status]], "No Data Entered"))</f>
        <v>Ongoing</v>
      </c>
    </row>
    <row r="4169" spans="1:12" x14ac:dyDescent="0.3">
      <c r="A4169" s="1" t="str">
        <f>Table2[[#This Row],[Product_ID]]</f>
        <v>PRO3424</v>
      </c>
      <c r="B4169" s="1" t="str">
        <f>Table2[[#This Row],[Customer_ID]]</f>
        <v>CUST99168</v>
      </c>
      <c r="C4169" s="14" t="str">
        <f>Table2[[#This Row],[Date]]</f>
        <v>18/08/2020</v>
      </c>
      <c r="D4169" s="1" t="str">
        <f>TRIM(PROPER(Table2[[#This Row],[Product_Name]]))</f>
        <v>Smartwatch</v>
      </c>
      <c r="E4169" s="1" t="str">
        <f>TRIM(PROPER(Table2[[#This Row],[Country]]))</f>
        <v>Brazil</v>
      </c>
      <c r="F4169" s="1" t="str">
        <f>TRIM(PROPER(Table2[[#This Row],[Category]]))</f>
        <v>Computers</v>
      </c>
      <c r="G4169" s="1" t="str">
        <f>TRIM(PROPER(Table2[[#This Row],[Brand]]))</f>
        <v>Canon</v>
      </c>
      <c r="H4169" s="1">
        <f>Table2[[#This Row],[Supplier_ID]]</f>
        <v>1017</v>
      </c>
      <c r="I4169" s="1">
        <f>Table2[[#This Row],[Market_Price]]</f>
        <v>223.73</v>
      </c>
      <c r="J4169" s="1">
        <f>Table2[[#This Row],[Selling_Price]]</f>
        <v>338.24</v>
      </c>
      <c r="K4169" s="1">
        <f>Table2[[#This Row],[Quantity]]</f>
        <v>410</v>
      </c>
      <c r="L4169" s="1" t="str">
        <f>IF(ISBLANK(Table2[[#This Row],[Status]]), "No Data Entered", IFERROR(Table2[[#This Row],[Status]], "No Data Entered"))</f>
        <v>Ongoing</v>
      </c>
    </row>
    <row r="4170" spans="1:12" x14ac:dyDescent="0.3">
      <c r="A4170" s="1" t="str">
        <f>Table2[[#This Row],[Product_ID]]</f>
        <v>PRO3826</v>
      </c>
      <c r="B4170" s="1" t="str">
        <f>Table2[[#This Row],[Customer_ID]]</f>
        <v>CUST99247</v>
      </c>
      <c r="C4170" s="14" t="str">
        <f>Table2[[#This Row],[Date]]</f>
        <v>01/03/2022</v>
      </c>
      <c r="D4170" s="1" t="str">
        <f>TRIM(PROPER(Table2[[#This Row],[Product_Name]]))</f>
        <v>Mouse</v>
      </c>
      <c r="E4170" s="1" t="str">
        <f>TRIM(PROPER(Table2[[#This Row],[Country]]))</f>
        <v>Brazil</v>
      </c>
      <c r="F4170" s="1" t="str">
        <f>TRIM(PROPER(Table2[[#This Row],[Category]]))</f>
        <v>Wearables</v>
      </c>
      <c r="G4170" s="1" t="str">
        <f>TRIM(PROPER(Table2[[#This Row],[Brand]]))</f>
        <v>Asus</v>
      </c>
      <c r="H4170" s="1">
        <f>Table2[[#This Row],[Supplier_ID]]</f>
        <v>1049</v>
      </c>
      <c r="I4170" s="1">
        <f>Table2[[#This Row],[Market_Price]]</f>
        <v>558.32000000000005</v>
      </c>
      <c r="J4170" s="1">
        <f>Table2[[#This Row],[Selling_Price]]</f>
        <v>831.25</v>
      </c>
      <c r="K4170" s="1">
        <f>Table2[[#This Row],[Quantity]]</f>
        <v>437</v>
      </c>
      <c r="L4170" s="1" t="str">
        <f>IF(ISBLANK(Table2[[#This Row],[Status]]), "No Data Entered", IFERROR(Table2[[#This Row],[Status]], "No Data Entered"))</f>
        <v>Ongoing</v>
      </c>
    </row>
    <row r="4171" spans="1:12" x14ac:dyDescent="0.3">
      <c r="A4171" s="1" t="str">
        <f>Table2[[#This Row],[Product_ID]]</f>
        <v>PRO9243</v>
      </c>
      <c r="B4171" s="1" t="str">
        <f>Table2[[#This Row],[Customer_ID]]</f>
        <v>CUST99380</v>
      </c>
      <c r="C4171" s="14" t="str">
        <f>Table2[[#This Row],[Date]]</f>
        <v>07/09/2024</v>
      </c>
      <c r="D4171" s="1" t="str">
        <f>TRIM(PROPER(Table2[[#This Row],[Product_Name]]))</f>
        <v>Mouse</v>
      </c>
      <c r="E4171" s="1" t="str">
        <f>TRIM(PROPER(Table2[[#This Row],[Country]]))</f>
        <v>Germany</v>
      </c>
      <c r="F4171" s="1" t="str">
        <f>TRIM(PROPER(Table2[[#This Row],[Category]]))</f>
        <v>Accessories</v>
      </c>
      <c r="G4171" s="1" t="str">
        <f>TRIM(PROPER(Table2[[#This Row],[Brand]]))</f>
        <v>Hp</v>
      </c>
      <c r="H4171" s="1">
        <f>Table2[[#This Row],[Supplier_ID]]</f>
        <v>1033</v>
      </c>
      <c r="I4171" s="1">
        <f>Table2[[#This Row],[Market_Price]]</f>
        <v>131.62</v>
      </c>
      <c r="J4171" s="1">
        <f>Table2[[#This Row],[Selling_Price]]</f>
        <v>212.01</v>
      </c>
      <c r="K4171" s="1">
        <f>Table2[[#This Row],[Quantity]]</f>
        <v>131</v>
      </c>
      <c r="L4171" s="1" t="str">
        <f>IF(ISBLANK(Table2[[#This Row],[Status]]), "No Data Entered", IFERROR(Table2[[#This Row],[Status]], "No Data Entered"))</f>
        <v>Ongoing</v>
      </c>
    </row>
    <row r="4172" spans="1:12" x14ac:dyDescent="0.3">
      <c r="A4172" s="1" t="str">
        <f>Table2[[#This Row],[Product_ID]]</f>
        <v>PRO3101</v>
      </c>
      <c r="B4172" s="1" t="str">
        <f>Table2[[#This Row],[Customer_ID]]</f>
        <v>CUST99396</v>
      </c>
      <c r="C4172" s="14" t="str">
        <f>Table2[[#This Row],[Date]]</f>
        <v>29/09/2022</v>
      </c>
      <c r="D4172" s="1" t="str">
        <f>TRIM(PROPER(Table2[[#This Row],[Product_Name]]))</f>
        <v>Camera</v>
      </c>
      <c r="E4172" s="1" t="str">
        <f>TRIM(PROPER(Table2[[#This Row],[Country]]))</f>
        <v>Usa</v>
      </c>
      <c r="F4172" s="1" t="str">
        <f>TRIM(PROPER(Table2[[#This Row],[Category]]))</f>
        <v>Wearables</v>
      </c>
      <c r="G4172" s="1" t="str">
        <f>TRIM(PROPER(Table2[[#This Row],[Brand]]))</f>
        <v>Sony</v>
      </c>
      <c r="H4172" s="1">
        <f>Table2[[#This Row],[Supplier_ID]]</f>
        <v>1042</v>
      </c>
      <c r="I4172" s="1">
        <f>Table2[[#This Row],[Market_Price]]</f>
        <v>1282.95</v>
      </c>
      <c r="J4172" s="1">
        <f>Table2[[#This Row],[Selling_Price]]</f>
        <v>2343.08</v>
      </c>
      <c r="K4172" s="1">
        <f>Table2[[#This Row],[Quantity]]</f>
        <v>349</v>
      </c>
      <c r="L4172" s="1" t="str">
        <f>IF(ISBLANK(Table2[[#This Row],[Status]]), "No Data Entered", IFERROR(Table2[[#This Row],[Status]], "No Data Entered"))</f>
        <v>Ongoing</v>
      </c>
    </row>
    <row r="4173" spans="1:12" x14ac:dyDescent="0.3">
      <c r="A4173" s="1" t="str">
        <f>Table2[[#This Row],[Product_ID]]</f>
        <v>PRO1556</v>
      </c>
      <c r="B4173" s="1" t="str">
        <f>Table2[[#This Row],[Customer_ID]]</f>
        <v>CUST99568</v>
      </c>
      <c r="C4173" s="14" t="str">
        <f>Table2[[#This Row],[Date]]</f>
        <v>01/04/2024</v>
      </c>
      <c r="D4173" s="1" t="str">
        <f>TRIM(PROPER(Table2[[#This Row],[Product_Name]]))</f>
        <v>Laptop</v>
      </c>
      <c r="E4173" s="1" t="str">
        <f>TRIM(PROPER(Table2[[#This Row],[Country]]))</f>
        <v>Germany</v>
      </c>
      <c r="F4173" s="1" t="str">
        <f>TRIM(PROPER(Table2[[#This Row],[Category]]))</f>
        <v>Computers</v>
      </c>
      <c r="G4173" s="1" t="str">
        <f>TRIM(PROPER(Table2[[#This Row],[Brand]]))</f>
        <v>Sony</v>
      </c>
      <c r="H4173" s="1">
        <f>Table2[[#This Row],[Supplier_ID]]</f>
        <v>1018</v>
      </c>
      <c r="I4173" s="1">
        <f>Table2[[#This Row],[Market_Price]]</f>
        <v>559.73</v>
      </c>
      <c r="J4173" s="1">
        <f>Table2[[#This Row],[Selling_Price]]</f>
        <v>1041.83</v>
      </c>
      <c r="K4173" s="1">
        <f>Table2[[#This Row],[Quantity]]</f>
        <v>165</v>
      </c>
      <c r="L4173" s="1" t="str">
        <f>IF(ISBLANK(Table2[[#This Row],[Status]]), "No Data Entered", IFERROR(Table2[[#This Row],[Status]], "No Data Entered"))</f>
        <v>Ongoing</v>
      </c>
    </row>
    <row r="4174" spans="1:12" x14ac:dyDescent="0.3">
      <c r="A4174" s="1" t="str">
        <f>Table2[[#This Row],[Product_ID]]</f>
        <v>PRO8441</v>
      </c>
      <c r="B4174" s="1" t="str">
        <f>Table2[[#This Row],[Customer_ID]]</f>
        <v>CUST99591</v>
      </c>
      <c r="C4174" s="14" t="str">
        <f>Table2[[#This Row],[Date]]</f>
        <v>05/08/2020</v>
      </c>
      <c r="D4174" s="1" t="str">
        <f>TRIM(PROPER(Table2[[#This Row],[Product_Name]]))</f>
        <v>Mouse</v>
      </c>
      <c r="E4174" s="1" t="str">
        <f>TRIM(PROPER(Table2[[#This Row],[Country]]))</f>
        <v>Usa</v>
      </c>
      <c r="F4174" s="1" t="str">
        <f>TRIM(PROPER(Table2[[#This Row],[Category]]))</f>
        <v>Wearables</v>
      </c>
      <c r="G4174" s="1" t="str">
        <f>TRIM(PROPER(Table2[[#This Row],[Brand]]))</f>
        <v>Logitech</v>
      </c>
      <c r="H4174" s="1">
        <f>Table2[[#This Row],[Supplier_ID]]</f>
        <v>1053</v>
      </c>
      <c r="I4174" s="1">
        <f>Table2[[#This Row],[Market_Price]]</f>
        <v>693.79</v>
      </c>
      <c r="J4174" s="1">
        <f>Table2[[#This Row],[Selling_Price]]</f>
        <v>899.39</v>
      </c>
      <c r="K4174" s="1">
        <f>Table2[[#This Row],[Quantity]]</f>
        <v>389</v>
      </c>
      <c r="L4174" s="1" t="str">
        <f>IF(ISBLANK(Table2[[#This Row],[Status]]), "No Data Entered", IFERROR(Table2[[#This Row],[Status]], "No Data Entered"))</f>
        <v>Ongoing</v>
      </c>
    </row>
    <row r="4175" spans="1:12" x14ac:dyDescent="0.3">
      <c r="A4175" s="1" t="str">
        <f>Table2[[#This Row],[Product_ID]]</f>
        <v>PRO2215</v>
      </c>
      <c r="B4175" s="1" t="str">
        <f>Table2[[#This Row],[Customer_ID]]</f>
        <v>CUST99732</v>
      </c>
      <c r="C4175" s="14" t="str">
        <f>Table2[[#This Row],[Date]]</f>
        <v>10/01/2020</v>
      </c>
      <c r="D4175" s="1" t="str">
        <f>TRIM(PROPER(Table2[[#This Row],[Product_Name]]))</f>
        <v>Tablet</v>
      </c>
      <c r="E4175" s="1" t="str">
        <f>TRIM(PROPER(Table2[[#This Row],[Country]]))</f>
        <v>Japan</v>
      </c>
      <c r="F4175" s="1" t="str">
        <f>TRIM(PROPER(Table2[[#This Row],[Category]]))</f>
        <v>Office Supplies</v>
      </c>
      <c r="G4175" s="1" t="str">
        <f>TRIM(PROPER(Table2[[#This Row],[Brand]]))</f>
        <v>Hp</v>
      </c>
      <c r="H4175" s="1">
        <f>Table2[[#This Row],[Supplier_ID]]</f>
        <v>1029</v>
      </c>
      <c r="I4175" s="1">
        <f>Table2[[#This Row],[Market_Price]]</f>
        <v>1990.55</v>
      </c>
      <c r="J4175" s="1">
        <f>Table2[[#This Row],[Selling_Price]]</f>
        <v>2888.21</v>
      </c>
      <c r="K4175" s="1">
        <f>Table2[[#This Row],[Quantity]]</f>
        <v>361</v>
      </c>
      <c r="L4175" s="1" t="str">
        <f>IF(ISBLANK(Table2[[#This Row],[Status]]), "No Data Entered", IFERROR(Table2[[#This Row],[Status]], "No Data Entered"))</f>
        <v>Ongoing</v>
      </c>
    </row>
    <row r="4176" spans="1:12" x14ac:dyDescent="0.3">
      <c r="A4176" s="1" t="str">
        <f>Table2[[#This Row],[Product_ID]]</f>
        <v>PRO6804</v>
      </c>
      <c r="B4176" s="1" t="str">
        <f>Table2[[#This Row],[Customer_ID]]</f>
        <v>CUST99742</v>
      </c>
      <c r="C4176" s="14" t="str">
        <f>Table2[[#This Row],[Date]]</f>
        <v>28/01/2025</v>
      </c>
      <c r="D4176" s="1" t="str">
        <f>TRIM(PROPER(Table2[[#This Row],[Product_Name]]))</f>
        <v>Keyboard</v>
      </c>
      <c r="E4176" s="1" t="str">
        <f>TRIM(PROPER(Table2[[#This Row],[Country]]))</f>
        <v>Germany</v>
      </c>
      <c r="F4176" s="1" t="str">
        <f>TRIM(PROPER(Table2[[#This Row],[Category]]))</f>
        <v>Wearables</v>
      </c>
      <c r="G4176" s="1" t="str">
        <f>TRIM(PROPER(Table2[[#This Row],[Brand]]))</f>
        <v>Apple</v>
      </c>
      <c r="H4176" s="1">
        <f>Table2[[#This Row],[Supplier_ID]]</f>
        <v>1086</v>
      </c>
      <c r="I4176" s="1">
        <f>Table2[[#This Row],[Market_Price]]</f>
        <v>1949.27</v>
      </c>
      <c r="J4176" s="1">
        <f>Table2[[#This Row],[Selling_Price]]</f>
        <v>3065.13</v>
      </c>
      <c r="K4176" s="1">
        <f>Table2[[#This Row],[Quantity]]</f>
        <v>497</v>
      </c>
      <c r="L4176" s="1" t="str">
        <f>IF(ISBLANK(Table2[[#This Row],[Status]]), "No Data Entered", IFERROR(Table2[[#This Row],[Status]], "No Data Entered"))</f>
        <v>Ongoing</v>
      </c>
    </row>
    <row r="4177" spans="1:12" x14ac:dyDescent="0.3">
      <c r="A4177" s="1" t="str">
        <f>Table2[[#This Row],[Product_ID]]</f>
        <v>PRO5506</v>
      </c>
      <c r="B4177" s="1" t="str">
        <f>Table2[[#This Row],[Customer_ID]]</f>
        <v>CUST99759</v>
      </c>
      <c r="C4177" s="14" t="str">
        <f>Table2[[#This Row],[Date]]</f>
        <v>25/11/2023</v>
      </c>
      <c r="D4177" s="1" t="str">
        <f>TRIM(PROPER(Table2[[#This Row],[Product_Name]]))</f>
        <v>Headphones</v>
      </c>
      <c r="E4177" s="1" t="str">
        <f>TRIM(PROPER(Table2[[#This Row],[Country]]))</f>
        <v>Canada</v>
      </c>
      <c r="F4177" s="1" t="str">
        <f>TRIM(PROPER(Table2[[#This Row],[Category]]))</f>
        <v>Wearables</v>
      </c>
      <c r="G4177" s="1" t="str">
        <f>TRIM(PROPER(Table2[[#This Row],[Brand]]))</f>
        <v>Microsoft</v>
      </c>
      <c r="H4177" s="1">
        <f>Table2[[#This Row],[Supplier_ID]]</f>
        <v>1089</v>
      </c>
      <c r="I4177" s="1">
        <f>Table2[[#This Row],[Market_Price]]</f>
        <v>1631.71</v>
      </c>
      <c r="J4177" s="1">
        <f>Table2[[#This Row],[Selling_Price]]</f>
        <v>2295.0100000000002</v>
      </c>
      <c r="K4177" s="1">
        <f>Table2[[#This Row],[Quantity]]</f>
        <v>175</v>
      </c>
      <c r="L4177" s="1" t="str">
        <f>IF(ISBLANK(Table2[[#This Row],[Status]]), "No Data Entered", IFERROR(Table2[[#This Row],[Status]], "No Data Entered"))</f>
        <v>Ongoing</v>
      </c>
    </row>
    <row r="4178" spans="1:12" x14ac:dyDescent="0.3">
      <c r="A4178" s="1" t="str">
        <f>Table2[[#This Row],[Product_ID]]</f>
        <v>PRO1588</v>
      </c>
      <c r="B4178" s="1" t="str">
        <f>Table2[[#This Row],[Customer_ID]]</f>
        <v>CUST99795</v>
      </c>
      <c r="C4178" s="14" t="str">
        <f>Table2[[#This Row],[Date]]</f>
        <v>09/03/2025</v>
      </c>
      <c r="D4178" s="1" t="str">
        <f>TRIM(PROPER(Table2[[#This Row],[Product_Name]]))</f>
        <v>Smartwatch</v>
      </c>
      <c r="E4178" s="1" t="str">
        <f>TRIM(PROPER(Table2[[#This Row],[Country]]))</f>
        <v>France</v>
      </c>
      <c r="F4178" s="1" t="str">
        <f>TRIM(PROPER(Table2[[#This Row],[Category]]))</f>
        <v>Office Supplies</v>
      </c>
      <c r="G4178" s="1" t="str">
        <f>TRIM(PROPER(Table2[[#This Row],[Brand]]))</f>
        <v>Asus</v>
      </c>
      <c r="H4178" s="1">
        <f>Table2[[#This Row],[Supplier_ID]]</f>
        <v>1052</v>
      </c>
      <c r="I4178" s="1">
        <f>Table2[[#This Row],[Market_Price]]</f>
        <v>1664.78</v>
      </c>
      <c r="J4178" s="1">
        <f>Table2[[#This Row],[Selling_Price]]</f>
        <v>2783.11</v>
      </c>
      <c r="K4178" s="1">
        <f>Table2[[#This Row],[Quantity]]</f>
        <v>363</v>
      </c>
      <c r="L4178" s="1" t="str">
        <f>IF(ISBLANK(Table2[[#This Row],[Status]]), "No Data Entered", IFERROR(Table2[[#This Row],[Status]], "No Data Entered"))</f>
        <v>Ongoing</v>
      </c>
    </row>
    <row r="4179" spans="1:12" x14ac:dyDescent="0.3">
      <c r="A4179" s="1" t="str">
        <f>Table2[[#This Row],[Product_ID]]</f>
        <v>PRO9826</v>
      </c>
      <c r="B4179" s="1" t="str">
        <f>Table2[[#This Row],[Customer_ID]]</f>
        <v>CUST99810</v>
      </c>
      <c r="C4179" s="14" t="str">
        <f>Table2[[#This Row],[Date]]</f>
        <v>18/06/2020</v>
      </c>
      <c r="D4179" s="1" t="str">
        <f>TRIM(PROPER(Table2[[#This Row],[Product_Name]]))</f>
        <v>Tablet</v>
      </c>
      <c r="E4179" s="1" t="str">
        <f>TRIM(PROPER(Table2[[#This Row],[Country]]))</f>
        <v>Uk</v>
      </c>
      <c r="F4179" s="1" t="str">
        <f>TRIM(PROPER(Table2[[#This Row],[Category]]))</f>
        <v>Accessories</v>
      </c>
      <c r="G4179" s="1" t="str">
        <f>TRIM(PROPER(Table2[[#This Row],[Brand]]))</f>
        <v>Asus</v>
      </c>
      <c r="H4179" s="1">
        <f>Table2[[#This Row],[Supplier_ID]]</f>
        <v>1060</v>
      </c>
      <c r="I4179" s="1">
        <f>Table2[[#This Row],[Market_Price]]</f>
        <v>1007.74</v>
      </c>
      <c r="J4179" s="1">
        <f>Table2[[#This Row],[Selling_Price]]</f>
        <v>1617.93</v>
      </c>
      <c r="K4179" s="1">
        <f>Table2[[#This Row],[Quantity]]</f>
        <v>186</v>
      </c>
      <c r="L4179" s="1" t="str">
        <f>IF(ISBLANK(Table2[[#This Row],[Status]]), "No Data Entered", IFERROR(Table2[[#This Row],[Status]], "No Data Entered"))</f>
        <v>Ongoing</v>
      </c>
    </row>
    <row r="4180" spans="1:12" x14ac:dyDescent="0.3">
      <c r="A4180" s="1" t="str">
        <f>Table2[[#This Row],[Product_ID]]</f>
        <v>PRO4742</v>
      </c>
      <c r="B4180" s="1" t="str">
        <f>Table2[[#This Row],[Customer_ID]]</f>
        <v>CUST99896</v>
      </c>
      <c r="C4180" s="14" t="str">
        <f>Table2[[#This Row],[Date]]</f>
        <v>15/05/2021</v>
      </c>
      <c r="D4180" s="1" t="str">
        <f>TRIM(PROPER(Table2[[#This Row],[Product_Name]]))</f>
        <v>Laptop</v>
      </c>
      <c r="E4180" s="1" t="str">
        <f>TRIM(PROPER(Table2[[#This Row],[Country]]))</f>
        <v>Japan</v>
      </c>
      <c r="F4180" s="1" t="str">
        <f>TRIM(PROPER(Table2[[#This Row],[Category]]))</f>
        <v>Wearables</v>
      </c>
      <c r="G4180" s="1" t="str">
        <f>TRIM(PROPER(Table2[[#This Row],[Brand]]))</f>
        <v>Microsoft</v>
      </c>
      <c r="H4180" s="1">
        <f>Table2[[#This Row],[Supplier_ID]]</f>
        <v>1008</v>
      </c>
      <c r="I4180" s="1">
        <f>Table2[[#This Row],[Market_Price]]</f>
        <v>698.39</v>
      </c>
      <c r="J4180" s="1">
        <f>Table2[[#This Row],[Selling_Price]]</f>
        <v>1118.95</v>
      </c>
      <c r="K4180" s="1">
        <f>Table2[[#This Row],[Quantity]]</f>
        <v>218</v>
      </c>
      <c r="L4180" s="1" t="str">
        <f>IF(ISBLANK(Table2[[#This Row],[Status]]), "No Data Entered", IFERROR(Table2[[#This Row],[Status]], "No Data Entered"))</f>
        <v>Ongoing</v>
      </c>
    </row>
    <row r="4181" spans="1:12" x14ac:dyDescent="0.3">
      <c r="A4181" s="1" t="str">
        <f>Table2[[#This Row],[Product_ID]]</f>
        <v>PRO8319</v>
      </c>
      <c r="B4181" s="1" t="str">
        <f>Table2[[#This Row],[Customer_ID]]</f>
        <v>CUST99905</v>
      </c>
      <c r="C4181" s="14" t="str">
        <f>Table2[[#This Row],[Date]]</f>
        <v>31/07/2021</v>
      </c>
      <c r="D4181" s="1" t="str">
        <f>TRIM(PROPER(Table2[[#This Row],[Product_Name]]))</f>
        <v>Tablet</v>
      </c>
      <c r="E4181" s="1" t="str">
        <f>TRIM(PROPER(Table2[[#This Row],[Country]]))</f>
        <v>Brazil</v>
      </c>
      <c r="F4181" s="1" t="str">
        <f>TRIM(PROPER(Table2[[#This Row],[Category]]))</f>
        <v>Accessories</v>
      </c>
      <c r="G4181" s="1" t="str">
        <f>TRIM(PROPER(Table2[[#This Row],[Brand]]))</f>
        <v>Dell</v>
      </c>
      <c r="H4181" s="1">
        <f>Table2[[#This Row],[Supplier_ID]]</f>
        <v>1079</v>
      </c>
      <c r="I4181" s="1">
        <f>Table2[[#This Row],[Market_Price]]</f>
        <v>1324.09</v>
      </c>
      <c r="J4181" s="1">
        <f>Table2[[#This Row],[Selling_Price]]</f>
        <v>2301.2600000000002</v>
      </c>
      <c r="K4181" s="1">
        <f>Table2[[#This Row],[Quantity]]</f>
        <v>280</v>
      </c>
      <c r="L4181" s="1" t="str">
        <f>IF(ISBLANK(Table2[[#This Row],[Status]]), "No Data Entered", IFERROR(Table2[[#This Row],[Status]], "No Data Entered"))</f>
        <v>Ongoing</v>
      </c>
    </row>
    <row r="4182" spans="1:12" x14ac:dyDescent="0.3">
      <c r="A4182" s="1" t="str">
        <f>Table2[[#This Row],[Product_ID]]</f>
        <v>PRO6134</v>
      </c>
      <c r="B4182" s="1" t="str">
        <f>Table2[[#This Row],[Customer_ID]]</f>
        <v>CUST99940</v>
      </c>
      <c r="C4182" s="14" t="str">
        <f>Table2[[#This Row],[Date]]</f>
        <v>06/09/2024</v>
      </c>
      <c r="D4182" s="1" t="str">
        <f>TRIM(PROPER(Table2[[#This Row],[Product_Name]]))</f>
        <v>Headphones</v>
      </c>
      <c r="E4182" s="1" t="str">
        <f>TRIM(PROPER(Table2[[#This Row],[Country]]))</f>
        <v>China</v>
      </c>
      <c r="F4182" s="1" t="str">
        <f>TRIM(PROPER(Table2[[#This Row],[Category]]))</f>
        <v>Computers</v>
      </c>
      <c r="G4182" s="1" t="str">
        <f>TRIM(PROPER(Table2[[#This Row],[Brand]]))</f>
        <v>Canon</v>
      </c>
      <c r="H4182" s="1">
        <f>Table2[[#This Row],[Supplier_ID]]</f>
        <v>1069</v>
      </c>
      <c r="I4182" s="1">
        <f>Table2[[#This Row],[Market_Price]]</f>
        <v>944.97</v>
      </c>
      <c r="J4182" s="1">
        <f>Table2[[#This Row],[Selling_Price]]</f>
        <v>1441.75</v>
      </c>
      <c r="K4182" s="1">
        <f>Table2[[#This Row],[Quantity]]</f>
        <v>25</v>
      </c>
      <c r="L4182" s="1" t="str">
        <f>IF(ISBLANK(Table2[[#This Row],[Status]]), "No Data Entered", IFERROR(Table2[[#This Row],[Status]], "No Data Entered"))</f>
        <v>Ongoing</v>
      </c>
    </row>
    <row r="4183" spans="1:12" x14ac:dyDescent="0.3">
      <c r="A4183" s="1" t="str">
        <f>Table2[[#This Row],[Product_ID]]</f>
        <v>PRO2900</v>
      </c>
      <c r="B4183" s="1" t="str">
        <f>Table2[[#This Row],[Customer_ID]]</f>
        <v>CUST99959</v>
      </c>
      <c r="C4183" s="14" t="str">
        <f>Table2[[#This Row],[Date]]</f>
        <v>21/11/2025</v>
      </c>
      <c r="D4183" s="1" t="str">
        <f>TRIM(PROPER(Table2[[#This Row],[Product_Name]]))</f>
        <v>Tablet</v>
      </c>
      <c r="E4183" s="1" t="str">
        <f>TRIM(PROPER(Table2[[#This Row],[Country]]))</f>
        <v>Usa</v>
      </c>
      <c r="F4183" s="1" t="str">
        <f>TRIM(PROPER(Table2[[#This Row],[Category]]))</f>
        <v>Wearables</v>
      </c>
      <c r="G4183" s="1" t="str">
        <f>TRIM(PROPER(Table2[[#This Row],[Brand]]))</f>
        <v>Apple</v>
      </c>
      <c r="H4183" s="1">
        <f>Table2[[#This Row],[Supplier_ID]]</f>
        <v>1019</v>
      </c>
      <c r="I4183" s="1">
        <f>Table2[[#This Row],[Market_Price]]</f>
        <v>470.93</v>
      </c>
      <c r="J4183" s="1">
        <f>Table2[[#This Row],[Selling_Price]]</f>
        <v>916.61</v>
      </c>
      <c r="K4183" s="1">
        <f>Table2[[#This Row],[Quantity]]</f>
        <v>31</v>
      </c>
      <c r="L4183" s="1" t="str">
        <f>IF(ISBLANK(Table2[[#This Row],[Status]]), "No Data Entered", IFERROR(Table2[[#This Row],[Status]], "No Data Entered"))</f>
        <v>Ongoing</v>
      </c>
    </row>
    <row r="4184" spans="1:12" x14ac:dyDescent="0.3">
      <c r="A4184" s="1" t="str">
        <f>Table2[[#This Row],[Product_ID]]</f>
        <v>PRO9386</v>
      </c>
      <c r="B4184" s="1" t="str">
        <f>Table2[[#This Row],[Customer_ID]]</f>
        <v>CUST99966</v>
      </c>
      <c r="C4184" s="14" t="str">
        <f>Table2[[#This Row],[Date]]</f>
        <v>21/02/2022</v>
      </c>
      <c r="D4184" s="1" t="str">
        <f>TRIM(PROPER(Table2[[#This Row],[Product_Name]]))</f>
        <v>Headphones</v>
      </c>
      <c r="E4184" s="1" t="str">
        <f>TRIM(PROPER(Table2[[#This Row],[Country]]))</f>
        <v>Japan</v>
      </c>
      <c r="F4184" s="1" t="str">
        <f>TRIM(PROPER(Table2[[#This Row],[Category]]))</f>
        <v>Computers</v>
      </c>
      <c r="G4184" s="1" t="str">
        <f>TRIM(PROPER(Table2[[#This Row],[Brand]]))</f>
        <v>Dell</v>
      </c>
      <c r="H4184" s="1">
        <f>Table2[[#This Row],[Supplier_ID]]</f>
        <v>1010</v>
      </c>
      <c r="I4184" s="1">
        <f>Table2[[#This Row],[Market_Price]]</f>
        <v>1442.13</v>
      </c>
      <c r="J4184" s="1">
        <f>Table2[[#This Row],[Selling_Price]]</f>
        <v>1924.25</v>
      </c>
      <c r="K4184" s="1">
        <f>Table2[[#This Row],[Quantity]]</f>
        <v>70</v>
      </c>
      <c r="L4184" s="1" t="str">
        <f>IF(ISBLANK(Table2[[#This Row],[Status]]), "No Data Entered", IFERROR(Table2[[#This Row],[Status]], "No Data Entered"))</f>
        <v>Ongoing</v>
      </c>
    </row>
    <row r="4185" spans="1:12" x14ac:dyDescent="0.3">
      <c r="A4185" s="1" t="str">
        <f>Table2[[#This Row],[Product_ID]]</f>
        <v>PRO9858</v>
      </c>
      <c r="B4185" s="1" t="str">
        <f>Table2[[#This Row],[Customer_ID]]</f>
        <v>CUST10061</v>
      </c>
      <c r="C4185" s="14" t="str">
        <f>Table2[[#This Row],[Date]]</f>
        <v>22/01/2024</v>
      </c>
      <c r="D4185" s="1" t="str">
        <f>TRIM(PROPER(Table2[[#This Row],[Product_Name]]))</f>
        <v>Tablet</v>
      </c>
      <c r="E4185" s="1" t="str">
        <f>TRIM(PROPER(Table2[[#This Row],[Country]]))</f>
        <v>China</v>
      </c>
      <c r="F4185" s="1" t="str">
        <f>TRIM(PROPER(Table2[[#This Row],[Category]]))</f>
        <v>Accessories</v>
      </c>
      <c r="G4185" s="1" t="str">
        <f>TRIM(PROPER(Table2[[#This Row],[Brand]]))</f>
        <v>Lenovo</v>
      </c>
      <c r="H4185" s="1">
        <f>Table2[[#This Row],[Supplier_ID]]</f>
        <v>1032</v>
      </c>
      <c r="I4185" s="1">
        <f>Table2[[#This Row],[Market_Price]]</f>
        <v>1447.33</v>
      </c>
      <c r="J4185" s="1">
        <f>Table2[[#This Row],[Selling_Price]]</f>
        <v>1699.43</v>
      </c>
      <c r="K4185" s="1">
        <f>Table2[[#This Row],[Quantity]]</f>
        <v>51</v>
      </c>
      <c r="L4185" s="1" t="str">
        <f>IF(ISBLANK(Table2[[#This Row],[Status]]), "No Data Entered", IFERROR(Table2[[#This Row],[Status]], "No Data Entered"))</f>
        <v>No Data Entered</v>
      </c>
    </row>
    <row r="4186" spans="1:12" x14ac:dyDescent="0.3">
      <c r="A4186" s="1" t="str">
        <f>Table2[[#This Row],[Product_ID]]</f>
        <v>PRO8568</v>
      </c>
      <c r="B4186" s="1" t="str">
        <f>Table2[[#This Row],[Customer_ID]]</f>
        <v>CUST10353</v>
      </c>
      <c r="C4186" s="14" t="str">
        <f>Table2[[#This Row],[Date]]</f>
        <v>05/05/2023</v>
      </c>
      <c r="D4186" s="1" t="str">
        <f>TRIM(PROPER(Table2[[#This Row],[Product_Name]]))</f>
        <v>Mouse</v>
      </c>
      <c r="E4186" s="1" t="str">
        <f>TRIM(PROPER(Table2[[#This Row],[Country]]))</f>
        <v>Germany</v>
      </c>
      <c r="F4186" s="1" t="str">
        <f>TRIM(PROPER(Table2[[#This Row],[Category]]))</f>
        <v>Electronics</v>
      </c>
      <c r="G4186" s="1" t="str">
        <f>TRIM(PROPER(Table2[[#This Row],[Brand]]))</f>
        <v>Logitech</v>
      </c>
      <c r="H4186" s="1">
        <f>Table2[[#This Row],[Supplier_ID]]</f>
        <v>1084</v>
      </c>
      <c r="I4186" s="1">
        <f>Table2[[#This Row],[Market_Price]]</f>
        <v>1835.23</v>
      </c>
      <c r="J4186" s="1">
        <f>Table2[[#This Row],[Selling_Price]]</f>
        <v>2857.96</v>
      </c>
      <c r="K4186" s="1">
        <f>Table2[[#This Row],[Quantity]]</f>
        <v>437</v>
      </c>
      <c r="L4186" s="1" t="str">
        <f>IF(ISBLANK(Table2[[#This Row],[Status]]), "No Data Entered", IFERROR(Table2[[#This Row],[Status]], "No Data Entered"))</f>
        <v>No Data Entered</v>
      </c>
    </row>
    <row r="4187" spans="1:12" x14ac:dyDescent="0.3">
      <c r="A4187" s="1" t="str">
        <f>Table2[[#This Row],[Product_ID]]</f>
        <v>PRO9624</v>
      </c>
      <c r="B4187" s="1" t="str">
        <f>Table2[[#This Row],[Customer_ID]]</f>
        <v>CUST10766</v>
      </c>
      <c r="C4187" s="14" t="str">
        <f>Table2[[#This Row],[Date]]</f>
        <v>09/03/2024</v>
      </c>
      <c r="D4187" s="1" t="str">
        <f>TRIM(PROPER(Table2[[#This Row],[Product_Name]]))</f>
        <v>Camera</v>
      </c>
      <c r="E4187" s="1" t="str">
        <f>TRIM(PROPER(Table2[[#This Row],[Country]]))</f>
        <v>Canada</v>
      </c>
      <c r="F4187" s="1" t="str">
        <f>TRIM(PROPER(Table2[[#This Row],[Category]]))</f>
        <v>Office Supplies</v>
      </c>
      <c r="G4187" s="1" t="str">
        <f>TRIM(PROPER(Table2[[#This Row],[Brand]]))</f>
        <v>Hp</v>
      </c>
      <c r="H4187" s="1">
        <f>Table2[[#This Row],[Supplier_ID]]</f>
        <v>1041</v>
      </c>
      <c r="I4187" s="1">
        <f>Table2[[#This Row],[Market_Price]]</f>
        <v>1927.72</v>
      </c>
      <c r="J4187" s="1">
        <f>Table2[[#This Row],[Selling_Price]]</f>
        <v>2391.89</v>
      </c>
      <c r="K4187" s="1">
        <f>Table2[[#This Row],[Quantity]]</f>
        <v>70</v>
      </c>
      <c r="L4187" s="1" t="str">
        <f>IF(ISBLANK(Table2[[#This Row],[Status]]), "No Data Entered", IFERROR(Table2[[#This Row],[Status]], "No Data Entered"))</f>
        <v>No Data Entered</v>
      </c>
    </row>
    <row r="4188" spans="1:12" x14ac:dyDescent="0.3">
      <c r="A4188" s="1" t="str">
        <f>Table2[[#This Row],[Product_ID]]</f>
        <v>PRO5120</v>
      </c>
      <c r="B4188" s="1" t="str">
        <f>Table2[[#This Row],[Customer_ID]]</f>
        <v>CUST10885</v>
      </c>
      <c r="C4188" s="14" t="str">
        <f>Table2[[#This Row],[Date]]</f>
        <v>08/01/2025</v>
      </c>
      <c r="D4188" s="1" t="str">
        <f>TRIM(PROPER(Table2[[#This Row],[Product_Name]]))</f>
        <v>Keyboard</v>
      </c>
      <c r="E4188" s="1" t="str">
        <f>TRIM(PROPER(Table2[[#This Row],[Country]]))</f>
        <v>Brazil</v>
      </c>
      <c r="F4188" s="1" t="str">
        <f>TRIM(PROPER(Table2[[#This Row],[Category]]))</f>
        <v>Accessories</v>
      </c>
      <c r="G4188" s="1" t="str">
        <f>TRIM(PROPER(Table2[[#This Row],[Brand]]))</f>
        <v>Asus</v>
      </c>
      <c r="H4188" s="1">
        <f>Table2[[#This Row],[Supplier_ID]]</f>
        <v>1057</v>
      </c>
      <c r="I4188" s="1">
        <f>Table2[[#This Row],[Market_Price]]</f>
        <v>1472.19</v>
      </c>
      <c r="J4188" s="1">
        <f>Table2[[#This Row],[Selling_Price]]</f>
        <v>2472</v>
      </c>
      <c r="K4188" s="1">
        <f>Table2[[#This Row],[Quantity]]</f>
        <v>462</v>
      </c>
      <c r="L4188" s="1" t="str">
        <f>IF(ISBLANK(Table2[[#This Row],[Status]]), "No Data Entered", IFERROR(Table2[[#This Row],[Status]], "No Data Entered"))</f>
        <v>No Data Entered</v>
      </c>
    </row>
    <row r="4189" spans="1:12" x14ac:dyDescent="0.3">
      <c r="A4189" s="1" t="str">
        <f>Table2[[#This Row],[Product_ID]]</f>
        <v>PRO6507</v>
      </c>
      <c r="B4189" s="1" t="str">
        <f>Table2[[#This Row],[Customer_ID]]</f>
        <v>CUST11018</v>
      </c>
      <c r="C4189" s="14" t="str">
        <f>Table2[[#This Row],[Date]]</f>
        <v>20/11/2025</v>
      </c>
      <c r="D4189" s="1" t="str">
        <f>TRIM(PROPER(Table2[[#This Row],[Product_Name]]))</f>
        <v>Smartphone</v>
      </c>
      <c r="E4189" s="1" t="str">
        <f>TRIM(PROPER(Table2[[#This Row],[Country]]))</f>
        <v>Usa</v>
      </c>
      <c r="F4189" s="1" t="str">
        <f>TRIM(PROPER(Table2[[#This Row],[Category]]))</f>
        <v>Computers</v>
      </c>
      <c r="G4189" s="1" t="str">
        <f>TRIM(PROPER(Table2[[#This Row],[Brand]]))</f>
        <v>Dell</v>
      </c>
      <c r="H4189" s="1">
        <f>Table2[[#This Row],[Supplier_ID]]</f>
        <v>1030</v>
      </c>
      <c r="I4189" s="1">
        <f>Table2[[#This Row],[Market_Price]]</f>
        <v>550.92999999999995</v>
      </c>
      <c r="J4189" s="1">
        <f>Table2[[#This Row],[Selling_Price]]</f>
        <v>747.43</v>
      </c>
      <c r="K4189" s="1">
        <f>Table2[[#This Row],[Quantity]]</f>
        <v>211</v>
      </c>
      <c r="L4189" s="1" t="str">
        <f>IF(ISBLANK(Table2[[#This Row],[Status]]), "No Data Entered", IFERROR(Table2[[#This Row],[Status]], "No Data Entered"))</f>
        <v>No Data Entered</v>
      </c>
    </row>
    <row r="4190" spans="1:12" x14ac:dyDescent="0.3">
      <c r="A4190" s="1" t="str">
        <f>Table2[[#This Row],[Product_ID]]</f>
        <v>PRO7391</v>
      </c>
      <c r="B4190" s="1" t="str">
        <f>Table2[[#This Row],[Customer_ID]]</f>
        <v>CUST11100</v>
      </c>
      <c r="C4190" s="14" t="str">
        <f>Table2[[#This Row],[Date]]</f>
        <v>22/12/2022</v>
      </c>
      <c r="D4190" s="1" t="str">
        <f>TRIM(PROPER(Table2[[#This Row],[Product_Name]]))</f>
        <v>Camera</v>
      </c>
      <c r="E4190" s="1" t="str">
        <f>TRIM(PROPER(Table2[[#This Row],[Country]]))</f>
        <v>Usa</v>
      </c>
      <c r="F4190" s="1" t="str">
        <f>TRIM(PROPER(Table2[[#This Row],[Category]]))</f>
        <v>Computers</v>
      </c>
      <c r="G4190" s="1" t="str">
        <f>TRIM(PROPER(Table2[[#This Row],[Brand]]))</f>
        <v>Apple</v>
      </c>
      <c r="H4190" s="1">
        <f>Table2[[#This Row],[Supplier_ID]]</f>
        <v>1003</v>
      </c>
      <c r="I4190" s="1">
        <f>Table2[[#This Row],[Market_Price]]</f>
        <v>1165.02</v>
      </c>
      <c r="J4190" s="1">
        <f>Table2[[#This Row],[Selling_Price]]</f>
        <v>2211.73</v>
      </c>
      <c r="K4190" s="1">
        <f>Table2[[#This Row],[Quantity]]</f>
        <v>497</v>
      </c>
      <c r="L4190" s="1" t="str">
        <f>IF(ISBLANK(Table2[[#This Row],[Status]]), "No Data Entered", IFERROR(Table2[[#This Row],[Status]], "No Data Entered"))</f>
        <v>No Data Entered</v>
      </c>
    </row>
    <row r="4191" spans="1:12" x14ac:dyDescent="0.3">
      <c r="A4191" s="1" t="str">
        <f>Table2[[#This Row],[Product_ID]]</f>
        <v>PRO9800</v>
      </c>
      <c r="B4191" s="1" t="str">
        <f>Table2[[#This Row],[Customer_ID]]</f>
        <v>CUST11106</v>
      </c>
      <c r="C4191" s="14" t="str">
        <f>Table2[[#This Row],[Date]]</f>
        <v>14/04/2025</v>
      </c>
      <c r="D4191" s="1" t="str">
        <f>TRIM(PROPER(Table2[[#This Row],[Product_Name]]))</f>
        <v>Keyboard</v>
      </c>
      <c r="E4191" s="1" t="str">
        <f>TRIM(PROPER(Table2[[#This Row],[Country]]))</f>
        <v>Usa</v>
      </c>
      <c r="F4191" s="1" t="str">
        <f>TRIM(PROPER(Table2[[#This Row],[Category]]))</f>
        <v>Office Supplies</v>
      </c>
      <c r="G4191" s="1" t="str">
        <f>TRIM(PROPER(Table2[[#This Row],[Brand]]))</f>
        <v>Lenovo</v>
      </c>
      <c r="H4191" s="1">
        <f>Table2[[#This Row],[Supplier_ID]]</f>
        <v>1043</v>
      </c>
      <c r="I4191" s="1">
        <f>Table2[[#This Row],[Market_Price]]</f>
        <v>1915.26</v>
      </c>
      <c r="J4191" s="1">
        <f>Table2[[#This Row],[Selling_Price]]</f>
        <v>2411.19</v>
      </c>
      <c r="K4191" s="1">
        <f>Table2[[#This Row],[Quantity]]</f>
        <v>172</v>
      </c>
      <c r="L4191" s="1" t="str">
        <f>IF(ISBLANK(Table2[[#This Row],[Status]]), "No Data Entered", IFERROR(Table2[[#This Row],[Status]], "No Data Entered"))</f>
        <v>No Data Entered</v>
      </c>
    </row>
    <row r="4192" spans="1:12" x14ac:dyDescent="0.3">
      <c r="A4192" s="1" t="str">
        <f>Table2[[#This Row],[Product_ID]]</f>
        <v>PRO5987</v>
      </c>
      <c r="B4192" s="1" t="str">
        <f>Table2[[#This Row],[Customer_ID]]</f>
        <v>CUST12798</v>
      </c>
      <c r="C4192" s="14" t="str">
        <f>Table2[[#This Row],[Date]]</f>
        <v>01/12/2020</v>
      </c>
      <c r="D4192" s="1" t="str">
        <f>TRIM(PROPER(Table2[[#This Row],[Product_Name]]))</f>
        <v>Printer</v>
      </c>
      <c r="E4192" s="1" t="str">
        <f>TRIM(PROPER(Table2[[#This Row],[Country]]))</f>
        <v>Japan</v>
      </c>
      <c r="F4192" s="1" t="str">
        <f>TRIM(PROPER(Table2[[#This Row],[Category]]))</f>
        <v>Accessories</v>
      </c>
      <c r="G4192" s="1" t="str">
        <f>TRIM(PROPER(Table2[[#This Row],[Brand]]))</f>
        <v>Asus</v>
      </c>
      <c r="H4192" s="1">
        <f>Table2[[#This Row],[Supplier_ID]]</f>
        <v>1032</v>
      </c>
      <c r="I4192" s="1">
        <f>Table2[[#This Row],[Market_Price]]</f>
        <v>484.48</v>
      </c>
      <c r="J4192" s="1">
        <f>Table2[[#This Row],[Selling_Price]]</f>
        <v>836.11</v>
      </c>
      <c r="K4192" s="1">
        <f>Table2[[#This Row],[Quantity]]</f>
        <v>94</v>
      </c>
      <c r="L4192" s="1" t="str">
        <f>IF(ISBLANK(Table2[[#This Row],[Status]]), "No Data Entered", IFERROR(Table2[[#This Row],[Status]], "No Data Entered"))</f>
        <v>No Data Entered</v>
      </c>
    </row>
    <row r="4193" spans="1:12" x14ac:dyDescent="0.3">
      <c r="A4193" s="1" t="str">
        <f>Table2[[#This Row],[Product_ID]]</f>
        <v>PRO3409</v>
      </c>
      <c r="B4193" s="1" t="str">
        <f>Table2[[#This Row],[Customer_ID]]</f>
        <v>CUST12833</v>
      </c>
      <c r="C4193" s="14" t="str">
        <f>Table2[[#This Row],[Date]]</f>
        <v>09/03/2021</v>
      </c>
      <c r="D4193" s="1" t="str">
        <f>TRIM(PROPER(Table2[[#This Row],[Product_Name]]))</f>
        <v>Keyboard</v>
      </c>
      <c r="E4193" s="1" t="str">
        <f>TRIM(PROPER(Table2[[#This Row],[Country]]))</f>
        <v>Germany</v>
      </c>
      <c r="F4193" s="1" t="str">
        <f>TRIM(PROPER(Table2[[#This Row],[Category]]))</f>
        <v>Office Supplies</v>
      </c>
      <c r="G4193" s="1" t="str">
        <f>TRIM(PROPER(Table2[[#This Row],[Brand]]))</f>
        <v>Lenovo</v>
      </c>
      <c r="H4193" s="1">
        <f>Table2[[#This Row],[Supplier_ID]]</f>
        <v>1023</v>
      </c>
      <c r="I4193" s="1">
        <f>Table2[[#This Row],[Market_Price]]</f>
        <v>965.54</v>
      </c>
      <c r="J4193" s="1">
        <f>Table2[[#This Row],[Selling_Price]]</f>
        <v>1591.7</v>
      </c>
      <c r="K4193" s="1">
        <f>Table2[[#This Row],[Quantity]]</f>
        <v>110</v>
      </c>
      <c r="L4193" s="1" t="str">
        <f>IF(ISBLANK(Table2[[#This Row],[Status]]), "No Data Entered", IFERROR(Table2[[#This Row],[Status]], "No Data Entered"))</f>
        <v>No Data Entered</v>
      </c>
    </row>
    <row r="4194" spans="1:12" x14ac:dyDescent="0.3">
      <c r="A4194" s="1" t="str">
        <f>Table2[[#This Row],[Product_ID]]</f>
        <v>PRO4001</v>
      </c>
      <c r="B4194" s="1" t="str">
        <f>Table2[[#This Row],[Customer_ID]]</f>
        <v>CUST13031</v>
      </c>
      <c r="C4194" s="14" t="str">
        <f>Table2[[#This Row],[Date]]</f>
        <v>12/12/2025</v>
      </c>
      <c r="D4194" s="1" t="str">
        <f>TRIM(PROPER(Table2[[#This Row],[Product_Name]]))</f>
        <v>Camera</v>
      </c>
      <c r="E4194" s="1" t="str">
        <f>TRIM(PROPER(Table2[[#This Row],[Country]]))</f>
        <v>Canada</v>
      </c>
      <c r="F4194" s="1" t="str">
        <f>TRIM(PROPER(Table2[[#This Row],[Category]]))</f>
        <v>Wearables</v>
      </c>
      <c r="G4194" s="1" t="str">
        <f>TRIM(PROPER(Table2[[#This Row],[Brand]]))</f>
        <v>Microsoft</v>
      </c>
      <c r="H4194" s="1">
        <f>Table2[[#This Row],[Supplier_ID]]</f>
        <v>1036</v>
      </c>
      <c r="I4194" s="1">
        <f>Table2[[#This Row],[Market_Price]]</f>
        <v>691.52</v>
      </c>
      <c r="J4194" s="1">
        <f>Table2[[#This Row],[Selling_Price]]</f>
        <v>1316.25</v>
      </c>
      <c r="K4194" s="1">
        <f>Table2[[#This Row],[Quantity]]</f>
        <v>490</v>
      </c>
      <c r="L4194" s="1" t="str">
        <f>IF(ISBLANK(Table2[[#This Row],[Status]]), "No Data Entered", IFERROR(Table2[[#This Row],[Status]], "No Data Entered"))</f>
        <v>No Data Entered</v>
      </c>
    </row>
    <row r="4195" spans="1:12" x14ac:dyDescent="0.3">
      <c r="A4195" s="1" t="str">
        <f>Table2[[#This Row],[Product_ID]]</f>
        <v>PRO2795</v>
      </c>
      <c r="B4195" s="1" t="str">
        <f>Table2[[#This Row],[Customer_ID]]</f>
        <v>CUST13226</v>
      </c>
      <c r="C4195" s="14" t="str">
        <f>Table2[[#This Row],[Date]]</f>
        <v>12/08/2022</v>
      </c>
      <c r="D4195" s="1" t="str">
        <f>TRIM(PROPER(Table2[[#This Row],[Product_Name]]))</f>
        <v>Tablet</v>
      </c>
      <c r="E4195" s="1" t="str">
        <f>TRIM(PROPER(Table2[[#This Row],[Country]]))</f>
        <v>Australia</v>
      </c>
      <c r="F4195" s="1" t="str">
        <f>TRIM(PROPER(Table2[[#This Row],[Category]]))</f>
        <v>Electronics</v>
      </c>
      <c r="G4195" s="1" t="str">
        <f>TRIM(PROPER(Table2[[#This Row],[Brand]]))</f>
        <v>Logitech</v>
      </c>
      <c r="H4195" s="1">
        <f>Table2[[#This Row],[Supplier_ID]]</f>
        <v>1093</v>
      </c>
      <c r="I4195" s="1">
        <f>Table2[[#This Row],[Market_Price]]</f>
        <v>1926.07</v>
      </c>
      <c r="J4195" s="1">
        <f>Table2[[#This Row],[Selling_Price]]</f>
        <v>3584.64</v>
      </c>
      <c r="K4195" s="1">
        <f>Table2[[#This Row],[Quantity]]</f>
        <v>443</v>
      </c>
      <c r="L4195" s="1" t="str">
        <f>IF(ISBLANK(Table2[[#This Row],[Status]]), "No Data Entered", IFERROR(Table2[[#This Row],[Status]], "No Data Entered"))</f>
        <v>No Data Entered</v>
      </c>
    </row>
    <row r="4196" spans="1:12" x14ac:dyDescent="0.3">
      <c r="A4196" s="1" t="str">
        <f>Table2[[#This Row],[Product_ID]]</f>
        <v>PRO4726</v>
      </c>
      <c r="B4196" s="1" t="str">
        <f>Table2[[#This Row],[Customer_ID]]</f>
        <v>CUST13418</v>
      </c>
      <c r="C4196" s="14" t="str">
        <f>Table2[[#This Row],[Date]]</f>
        <v>25/11/2024</v>
      </c>
      <c r="D4196" s="1" t="str">
        <f>TRIM(PROPER(Table2[[#This Row],[Product_Name]]))</f>
        <v>Smartphone</v>
      </c>
      <c r="E4196" s="1" t="str">
        <f>TRIM(PROPER(Table2[[#This Row],[Country]]))</f>
        <v>Brazil</v>
      </c>
      <c r="F4196" s="1" t="str">
        <f>TRIM(PROPER(Table2[[#This Row],[Category]]))</f>
        <v>Wearables</v>
      </c>
      <c r="G4196" s="1" t="str">
        <f>TRIM(PROPER(Table2[[#This Row],[Brand]]))</f>
        <v>Canon</v>
      </c>
      <c r="H4196" s="1">
        <f>Table2[[#This Row],[Supplier_ID]]</f>
        <v>1051</v>
      </c>
      <c r="I4196" s="1">
        <f>Table2[[#This Row],[Market_Price]]</f>
        <v>1293.97</v>
      </c>
      <c r="J4196" s="1">
        <f>Table2[[#This Row],[Selling_Price]]</f>
        <v>1571.97</v>
      </c>
      <c r="K4196" s="1">
        <f>Table2[[#This Row],[Quantity]]</f>
        <v>200</v>
      </c>
      <c r="L4196" s="1" t="str">
        <f>IF(ISBLANK(Table2[[#This Row],[Status]]), "No Data Entered", IFERROR(Table2[[#This Row],[Status]], "No Data Entered"))</f>
        <v>No Data Entered</v>
      </c>
    </row>
    <row r="4197" spans="1:12" x14ac:dyDescent="0.3">
      <c r="A4197" s="1" t="str">
        <f>Table2[[#This Row],[Product_ID]]</f>
        <v>PRO8067</v>
      </c>
      <c r="B4197" s="1" t="str">
        <f>Table2[[#This Row],[Customer_ID]]</f>
        <v>CUST13970</v>
      </c>
      <c r="C4197" s="14" t="str">
        <f>Table2[[#This Row],[Date]]</f>
        <v>05/10/2024</v>
      </c>
      <c r="D4197" s="1" t="str">
        <f>TRIM(PROPER(Table2[[#This Row],[Product_Name]]))</f>
        <v>Tablet</v>
      </c>
      <c r="E4197" s="1" t="str">
        <f>TRIM(PROPER(Table2[[#This Row],[Country]]))</f>
        <v>Australia</v>
      </c>
      <c r="F4197" s="1" t="str">
        <f>TRIM(PROPER(Table2[[#This Row],[Category]]))</f>
        <v>Office Supplies</v>
      </c>
      <c r="G4197" s="1" t="str">
        <f>TRIM(PROPER(Table2[[#This Row],[Brand]]))</f>
        <v>Logitech</v>
      </c>
      <c r="H4197" s="1">
        <f>Table2[[#This Row],[Supplier_ID]]</f>
        <v>1033</v>
      </c>
      <c r="I4197" s="1">
        <f>Table2[[#This Row],[Market_Price]]</f>
        <v>159.06</v>
      </c>
      <c r="J4197" s="1">
        <f>Table2[[#This Row],[Selling_Price]]</f>
        <v>213.3</v>
      </c>
      <c r="K4197" s="1">
        <f>Table2[[#This Row],[Quantity]]</f>
        <v>360</v>
      </c>
      <c r="L4197" s="1" t="str">
        <f>IF(ISBLANK(Table2[[#This Row],[Status]]), "No Data Entered", IFERROR(Table2[[#This Row],[Status]], "No Data Entered"))</f>
        <v>No Data Entered</v>
      </c>
    </row>
    <row r="4198" spans="1:12" x14ac:dyDescent="0.3">
      <c r="A4198" s="1" t="str">
        <f>Table2[[#This Row],[Product_ID]]</f>
        <v>PRO7768</v>
      </c>
      <c r="B4198" s="1" t="str">
        <f>Table2[[#This Row],[Customer_ID]]</f>
        <v>CUST14150</v>
      </c>
      <c r="C4198" s="14" t="str">
        <f>Table2[[#This Row],[Date]]</f>
        <v>17/01/2020</v>
      </c>
      <c r="D4198" s="1" t="str">
        <f>TRIM(PROPER(Table2[[#This Row],[Product_Name]]))</f>
        <v>Monitor</v>
      </c>
      <c r="E4198" s="1" t="str">
        <f>TRIM(PROPER(Table2[[#This Row],[Country]]))</f>
        <v>Germany</v>
      </c>
      <c r="F4198" s="1" t="str">
        <f>TRIM(PROPER(Table2[[#This Row],[Category]]))</f>
        <v>Accessories</v>
      </c>
      <c r="G4198" s="1" t="str">
        <f>TRIM(PROPER(Table2[[#This Row],[Brand]]))</f>
        <v>Dell</v>
      </c>
      <c r="H4198" s="1">
        <f>Table2[[#This Row],[Supplier_ID]]</f>
        <v>1058</v>
      </c>
      <c r="I4198" s="1">
        <f>Table2[[#This Row],[Market_Price]]</f>
        <v>1222.1199999999999</v>
      </c>
      <c r="J4198" s="1">
        <f>Table2[[#This Row],[Selling_Price]]</f>
        <v>2051.7600000000002</v>
      </c>
      <c r="K4198" s="1">
        <f>Table2[[#This Row],[Quantity]]</f>
        <v>257</v>
      </c>
      <c r="L4198" s="1" t="str">
        <f>IF(ISBLANK(Table2[[#This Row],[Status]]), "No Data Entered", IFERROR(Table2[[#This Row],[Status]], "No Data Entered"))</f>
        <v>No Data Entered</v>
      </c>
    </row>
    <row r="4199" spans="1:12" x14ac:dyDescent="0.3">
      <c r="A4199" s="1" t="str">
        <f>Table2[[#This Row],[Product_ID]]</f>
        <v>PRO6738</v>
      </c>
      <c r="B4199" s="1" t="str">
        <f>Table2[[#This Row],[Customer_ID]]</f>
        <v>CUST14329</v>
      </c>
      <c r="C4199" s="14" t="str">
        <f>Table2[[#This Row],[Date]]</f>
        <v>09/05/2025</v>
      </c>
      <c r="D4199" s="1" t="str">
        <f>TRIM(PROPER(Table2[[#This Row],[Product_Name]]))</f>
        <v>Tablet</v>
      </c>
      <c r="E4199" s="1" t="str">
        <f>TRIM(PROPER(Table2[[#This Row],[Country]]))</f>
        <v>Uk</v>
      </c>
      <c r="F4199" s="1" t="str">
        <f>TRIM(PROPER(Table2[[#This Row],[Category]]))</f>
        <v>Accessories</v>
      </c>
      <c r="G4199" s="1" t="str">
        <f>TRIM(PROPER(Table2[[#This Row],[Brand]]))</f>
        <v>Samsung</v>
      </c>
      <c r="H4199" s="1">
        <f>Table2[[#This Row],[Supplier_ID]]</f>
        <v>1016</v>
      </c>
      <c r="I4199" s="1">
        <f>Table2[[#This Row],[Market_Price]]</f>
        <v>352.76</v>
      </c>
      <c r="J4199" s="1">
        <f>Table2[[#This Row],[Selling_Price]]</f>
        <v>592.77</v>
      </c>
      <c r="K4199" s="1">
        <f>Table2[[#This Row],[Quantity]]</f>
        <v>500</v>
      </c>
      <c r="L4199" s="1" t="str">
        <f>IF(ISBLANK(Table2[[#This Row],[Status]]), "No Data Entered", IFERROR(Table2[[#This Row],[Status]], "No Data Entered"))</f>
        <v>No Data Entered</v>
      </c>
    </row>
    <row r="4200" spans="1:12" x14ac:dyDescent="0.3">
      <c r="A4200" s="1" t="str">
        <f>Table2[[#This Row],[Product_ID]]</f>
        <v>PRO9866</v>
      </c>
      <c r="B4200" s="1" t="str">
        <f>Table2[[#This Row],[Customer_ID]]</f>
        <v>CUST14432</v>
      </c>
      <c r="C4200" s="14" t="str">
        <f>Table2[[#This Row],[Date]]</f>
        <v>05/06/2022</v>
      </c>
      <c r="D4200" s="1" t="str">
        <f>TRIM(PROPER(Table2[[#This Row],[Product_Name]]))</f>
        <v>Keyboard</v>
      </c>
      <c r="E4200" s="1" t="str">
        <f>TRIM(PROPER(Table2[[#This Row],[Country]]))</f>
        <v>China</v>
      </c>
      <c r="F4200" s="1" t="str">
        <f>TRIM(PROPER(Table2[[#This Row],[Category]]))</f>
        <v>Computers</v>
      </c>
      <c r="G4200" s="1" t="str">
        <f>TRIM(PROPER(Table2[[#This Row],[Brand]]))</f>
        <v>Hp</v>
      </c>
      <c r="H4200" s="1">
        <f>Table2[[#This Row],[Supplier_ID]]</f>
        <v>1005</v>
      </c>
      <c r="I4200" s="1">
        <f>Table2[[#This Row],[Market_Price]]</f>
        <v>393.52</v>
      </c>
      <c r="J4200" s="1">
        <f>Table2[[#This Row],[Selling_Price]]</f>
        <v>434.17</v>
      </c>
      <c r="K4200" s="1">
        <f>Table2[[#This Row],[Quantity]]</f>
        <v>21</v>
      </c>
      <c r="L4200" s="1" t="str">
        <f>IF(ISBLANK(Table2[[#This Row],[Status]]), "No Data Entered", IFERROR(Table2[[#This Row],[Status]], "No Data Entered"))</f>
        <v>No Data Entered</v>
      </c>
    </row>
    <row r="4201" spans="1:12" x14ac:dyDescent="0.3">
      <c r="A4201" s="1" t="str">
        <f>Table2[[#This Row],[Product_ID]]</f>
        <v>PRO8962</v>
      </c>
      <c r="B4201" s="1" t="str">
        <f>Table2[[#This Row],[Customer_ID]]</f>
        <v>CUST14687</v>
      </c>
      <c r="C4201" s="14" t="str">
        <f>Table2[[#This Row],[Date]]</f>
        <v>08/07/2023</v>
      </c>
      <c r="D4201" s="1" t="str">
        <f>TRIM(PROPER(Table2[[#This Row],[Product_Name]]))</f>
        <v>Mouse</v>
      </c>
      <c r="E4201" s="1" t="str">
        <f>TRIM(PROPER(Table2[[#This Row],[Country]]))</f>
        <v>France</v>
      </c>
      <c r="F4201" s="1" t="str">
        <f>TRIM(PROPER(Table2[[#This Row],[Category]]))</f>
        <v>Office Supplies</v>
      </c>
      <c r="G4201" s="1" t="str">
        <f>TRIM(PROPER(Table2[[#This Row],[Brand]]))</f>
        <v>Logitech</v>
      </c>
      <c r="H4201" s="1">
        <f>Table2[[#This Row],[Supplier_ID]]</f>
        <v>1061</v>
      </c>
      <c r="I4201" s="1">
        <f>Table2[[#This Row],[Market_Price]]</f>
        <v>1946.39</v>
      </c>
      <c r="J4201" s="1">
        <f>Table2[[#This Row],[Selling_Price]]</f>
        <v>3836.09</v>
      </c>
      <c r="K4201" s="1">
        <f>Table2[[#This Row],[Quantity]]</f>
        <v>454</v>
      </c>
      <c r="L4201" s="1" t="str">
        <f>IF(ISBLANK(Table2[[#This Row],[Status]]), "No Data Entered", IFERROR(Table2[[#This Row],[Status]], "No Data Entered"))</f>
        <v>No Data Entered</v>
      </c>
    </row>
    <row r="4202" spans="1:12" x14ac:dyDescent="0.3">
      <c r="A4202" s="1" t="str">
        <f>Table2[[#This Row],[Product_ID]]</f>
        <v>PRO9072</v>
      </c>
      <c r="B4202" s="1" t="str">
        <f>Table2[[#This Row],[Customer_ID]]</f>
        <v>CUST15095</v>
      </c>
      <c r="C4202" s="14" t="str">
        <f>Table2[[#This Row],[Date]]</f>
        <v>11/07/2025</v>
      </c>
      <c r="D4202" s="1" t="str">
        <f>TRIM(PROPER(Table2[[#This Row],[Product_Name]]))</f>
        <v>Mouse</v>
      </c>
      <c r="E4202" s="1" t="str">
        <f>TRIM(PROPER(Table2[[#This Row],[Country]]))</f>
        <v>Uk</v>
      </c>
      <c r="F4202" s="1" t="str">
        <f>TRIM(PROPER(Table2[[#This Row],[Category]]))</f>
        <v>Wearables</v>
      </c>
      <c r="G4202" s="1" t="str">
        <f>TRIM(PROPER(Table2[[#This Row],[Brand]]))</f>
        <v>Lenovo</v>
      </c>
      <c r="H4202" s="1">
        <f>Table2[[#This Row],[Supplier_ID]]</f>
        <v>1003</v>
      </c>
      <c r="I4202" s="1">
        <f>Table2[[#This Row],[Market_Price]]</f>
        <v>1373.45</v>
      </c>
      <c r="J4202" s="1">
        <f>Table2[[#This Row],[Selling_Price]]</f>
        <v>1706.91</v>
      </c>
      <c r="K4202" s="1">
        <f>Table2[[#This Row],[Quantity]]</f>
        <v>339</v>
      </c>
      <c r="L4202" s="1" t="str">
        <f>IF(ISBLANK(Table2[[#This Row],[Status]]), "No Data Entered", IFERROR(Table2[[#This Row],[Status]], "No Data Entered"))</f>
        <v>No Data Entered</v>
      </c>
    </row>
    <row r="4203" spans="1:12" x14ac:dyDescent="0.3">
      <c r="A4203" s="1" t="str">
        <f>Table2[[#This Row],[Product_ID]]</f>
        <v>PRO9411</v>
      </c>
      <c r="B4203" s="1" t="str">
        <f>Table2[[#This Row],[Customer_ID]]</f>
        <v>CUST16289</v>
      </c>
      <c r="C4203" s="14" t="str">
        <f>Table2[[#This Row],[Date]]</f>
        <v>16/12/2020</v>
      </c>
      <c r="D4203" s="1" t="str">
        <f>TRIM(PROPER(Table2[[#This Row],[Product_Name]]))</f>
        <v>Headphones</v>
      </c>
      <c r="E4203" s="1" t="str">
        <f>TRIM(PROPER(Table2[[#This Row],[Country]]))</f>
        <v>Brazil</v>
      </c>
      <c r="F4203" s="1" t="str">
        <f>TRIM(PROPER(Table2[[#This Row],[Category]]))</f>
        <v>Electronics</v>
      </c>
      <c r="G4203" s="1" t="str">
        <f>TRIM(PROPER(Table2[[#This Row],[Brand]]))</f>
        <v>Hp</v>
      </c>
      <c r="H4203" s="1">
        <f>Table2[[#This Row],[Supplier_ID]]</f>
        <v>1037</v>
      </c>
      <c r="I4203" s="1">
        <f>Table2[[#This Row],[Market_Price]]</f>
        <v>1627.77</v>
      </c>
      <c r="J4203" s="1">
        <f>Table2[[#This Row],[Selling_Price]]</f>
        <v>2306.6799999999998</v>
      </c>
      <c r="K4203" s="1">
        <f>Table2[[#This Row],[Quantity]]</f>
        <v>33</v>
      </c>
      <c r="L4203" s="1" t="str">
        <f>IF(ISBLANK(Table2[[#This Row],[Status]]), "No Data Entered", IFERROR(Table2[[#This Row],[Status]], "No Data Entered"))</f>
        <v>No Data Entered</v>
      </c>
    </row>
    <row r="4204" spans="1:12" x14ac:dyDescent="0.3">
      <c r="A4204" s="1" t="str">
        <f>Table2[[#This Row],[Product_ID]]</f>
        <v>PRO2914</v>
      </c>
      <c r="B4204" s="1" t="str">
        <f>Table2[[#This Row],[Customer_ID]]</f>
        <v>CUST16698</v>
      </c>
      <c r="C4204" s="14" t="str">
        <f>Table2[[#This Row],[Date]]</f>
        <v>20/03/2021</v>
      </c>
      <c r="D4204" s="1" t="str">
        <f>TRIM(PROPER(Table2[[#This Row],[Product_Name]]))</f>
        <v>Printer</v>
      </c>
      <c r="E4204" s="1" t="str">
        <f>TRIM(PROPER(Table2[[#This Row],[Country]]))</f>
        <v>Usa</v>
      </c>
      <c r="F4204" s="1" t="str">
        <f>TRIM(PROPER(Table2[[#This Row],[Category]]))</f>
        <v>Office Supplies</v>
      </c>
      <c r="G4204" s="1" t="str">
        <f>TRIM(PROPER(Table2[[#This Row],[Brand]]))</f>
        <v>Apple</v>
      </c>
      <c r="H4204" s="1">
        <f>Table2[[#This Row],[Supplier_ID]]</f>
        <v>1061</v>
      </c>
      <c r="I4204" s="1">
        <f>Table2[[#This Row],[Market_Price]]</f>
        <v>295.92</v>
      </c>
      <c r="J4204" s="1">
        <f>Table2[[#This Row],[Selling_Price]]</f>
        <v>557.44000000000005</v>
      </c>
      <c r="K4204" s="1">
        <f>Table2[[#This Row],[Quantity]]</f>
        <v>216</v>
      </c>
      <c r="L4204" s="1" t="str">
        <f>IF(ISBLANK(Table2[[#This Row],[Status]]), "No Data Entered", IFERROR(Table2[[#This Row],[Status]], "No Data Entered"))</f>
        <v>No Data Entered</v>
      </c>
    </row>
    <row r="4205" spans="1:12" x14ac:dyDescent="0.3">
      <c r="A4205" s="1" t="str">
        <f>Table2[[#This Row],[Product_ID]]</f>
        <v>PRO2951</v>
      </c>
      <c r="B4205" s="1" t="str">
        <f>Table2[[#This Row],[Customer_ID]]</f>
        <v>CUST17260</v>
      </c>
      <c r="C4205" s="14" t="str">
        <f>Table2[[#This Row],[Date]]</f>
        <v>23/01/2020</v>
      </c>
      <c r="D4205" s="1" t="str">
        <f>TRIM(PROPER(Table2[[#This Row],[Product_Name]]))</f>
        <v>Smartwatch</v>
      </c>
      <c r="E4205" s="1" t="str">
        <f>TRIM(PROPER(Table2[[#This Row],[Country]]))</f>
        <v>Brazil</v>
      </c>
      <c r="F4205" s="1" t="str">
        <f>TRIM(PROPER(Table2[[#This Row],[Category]]))</f>
        <v>Computers</v>
      </c>
      <c r="G4205" s="1" t="str">
        <f>TRIM(PROPER(Table2[[#This Row],[Brand]]))</f>
        <v>Sony</v>
      </c>
      <c r="H4205" s="1">
        <f>Table2[[#This Row],[Supplier_ID]]</f>
        <v>1020</v>
      </c>
      <c r="I4205" s="1">
        <f>Table2[[#This Row],[Market_Price]]</f>
        <v>1964.48</v>
      </c>
      <c r="J4205" s="1">
        <f>Table2[[#This Row],[Selling_Price]]</f>
        <v>2876.87</v>
      </c>
      <c r="K4205" s="1">
        <f>Table2[[#This Row],[Quantity]]</f>
        <v>122</v>
      </c>
      <c r="L4205" s="1" t="str">
        <f>IF(ISBLANK(Table2[[#This Row],[Status]]), "No Data Entered", IFERROR(Table2[[#This Row],[Status]], "No Data Entered"))</f>
        <v>No Data Entered</v>
      </c>
    </row>
    <row r="4206" spans="1:12" x14ac:dyDescent="0.3">
      <c r="A4206" s="1" t="str">
        <f>Table2[[#This Row],[Product_ID]]</f>
        <v>PRO5995</v>
      </c>
      <c r="B4206" s="1" t="str">
        <f>Table2[[#This Row],[Customer_ID]]</f>
        <v>CUST17421</v>
      </c>
      <c r="C4206" s="14" t="str">
        <f>Table2[[#This Row],[Date]]</f>
        <v>24/03/2023</v>
      </c>
      <c r="D4206" s="1" t="str">
        <f>TRIM(PROPER(Table2[[#This Row],[Product_Name]]))</f>
        <v>Tablet</v>
      </c>
      <c r="E4206" s="1" t="str">
        <f>TRIM(PROPER(Table2[[#This Row],[Country]]))</f>
        <v>Germany</v>
      </c>
      <c r="F4206" s="1" t="str">
        <f>TRIM(PROPER(Table2[[#This Row],[Category]]))</f>
        <v>Computers</v>
      </c>
      <c r="G4206" s="1" t="str">
        <f>TRIM(PROPER(Table2[[#This Row],[Brand]]))</f>
        <v>Lenovo</v>
      </c>
      <c r="H4206" s="1">
        <f>Table2[[#This Row],[Supplier_ID]]</f>
        <v>1065</v>
      </c>
      <c r="I4206" s="1">
        <f>Table2[[#This Row],[Market_Price]]</f>
        <v>811.6</v>
      </c>
      <c r="J4206" s="1">
        <f>Table2[[#This Row],[Selling_Price]]</f>
        <v>1094.96</v>
      </c>
      <c r="K4206" s="1">
        <f>Table2[[#This Row],[Quantity]]</f>
        <v>131</v>
      </c>
      <c r="L4206" s="1" t="str">
        <f>IF(ISBLANK(Table2[[#This Row],[Status]]), "No Data Entered", IFERROR(Table2[[#This Row],[Status]], "No Data Entered"))</f>
        <v>No Data Entered</v>
      </c>
    </row>
    <row r="4207" spans="1:12" x14ac:dyDescent="0.3">
      <c r="A4207" s="1" t="str">
        <f>Table2[[#This Row],[Product_ID]]</f>
        <v>PRO6151</v>
      </c>
      <c r="B4207" s="1" t="str">
        <f>Table2[[#This Row],[Customer_ID]]</f>
        <v>CUST17919</v>
      </c>
      <c r="C4207" s="14" t="str">
        <f>Table2[[#This Row],[Date]]</f>
        <v>07/03/2024</v>
      </c>
      <c r="D4207" s="1" t="str">
        <f>TRIM(PROPER(Table2[[#This Row],[Product_Name]]))</f>
        <v>Monitor</v>
      </c>
      <c r="E4207" s="1" t="str">
        <f>TRIM(PROPER(Table2[[#This Row],[Country]]))</f>
        <v>Germany</v>
      </c>
      <c r="F4207" s="1" t="str">
        <f>TRIM(PROPER(Table2[[#This Row],[Category]]))</f>
        <v>Computers</v>
      </c>
      <c r="G4207" s="1" t="str">
        <f>TRIM(PROPER(Table2[[#This Row],[Brand]]))</f>
        <v>Sony</v>
      </c>
      <c r="H4207" s="1">
        <f>Table2[[#This Row],[Supplier_ID]]</f>
        <v>1022</v>
      </c>
      <c r="I4207" s="1">
        <f>Table2[[#This Row],[Market_Price]]</f>
        <v>338.93</v>
      </c>
      <c r="J4207" s="1">
        <f>Table2[[#This Row],[Selling_Price]]</f>
        <v>461.95</v>
      </c>
      <c r="K4207" s="1">
        <f>Table2[[#This Row],[Quantity]]</f>
        <v>299</v>
      </c>
      <c r="L4207" s="1" t="str">
        <f>IF(ISBLANK(Table2[[#This Row],[Status]]), "No Data Entered", IFERROR(Table2[[#This Row],[Status]], "No Data Entered"))</f>
        <v>No Data Entered</v>
      </c>
    </row>
    <row r="4208" spans="1:12" x14ac:dyDescent="0.3">
      <c r="A4208" s="1" t="str">
        <f>Table2[[#This Row],[Product_ID]]</f>
        <v>PRO1975</v>
      </c>
      <c r="B4208" s="1" t="str">
        <f>Table2[[#This Row],[Customer_ID]]</f>
        <v>CUST18451</v>
      </c>
      <c r="C4208" s="14" t="str">
        <f>Table2[[#This Row],[Date]]</f>
        <v>25/10/2022</v>
      </c>
      <c r="D4208" s="1" t="str">
        <f>TRIM(PROPER(Table2[[#This Row],[Product_Name]]))</f>
        <v>Headphones</v>
      </c>
      <c r="E4208" s="1" t="str">
        <f>TRIM(PROPER(Table2[[#This Row],[Country]]))</f>
        <v>India</v>
      </c>
      <c r="F4208" s="1" t="str">
        <f>TRIM(PROPER(Table2[[#This Row],[Category]]))</f>
        <v>Wearables</v>
      </c>
      <c r="G4208" s="1" t="str">
        <f>TRIM(PROPER(Table2[[#This Row],[Brand]]))</f>
        <v>Asus</v>
      </c>
      <c r="H4208" s="1">
        <f>Table2[[#This Row],[Supplier_ID]]</f>
        <v>1075</v>
      </c>
      <c r="I4208" s="1">
        <f>Table2[[#This Row],[Market_Price]]</f>
        <v>1869.29</v>
      </c>
      <c r="J4208" s="1">
        <f>Table2[[#This Row],[Selling_Price]]</f>
        <v>2081.36</v>
      </c>
      <c r="K4208" s="1">
        <f>Table2[[#This Row],[Quantity]]</f>
        <v>33</v>
      </c>
      <c r="L4208" s="1" t="str">
        <f>IF(ISBLANK(Table2[[#This Row],[Status]]), "No Data Entered", IFERROR(Table2[[#This Row],[Status]], "No Data Entered"))</f>
        <v>No Data Entered</v>
      </c>
    </row>
    <row r="4209" spans="1:12" x14ac:dyDescent="0.3">
      <c r="A4209" s="1" t="str">
        <f>Table2[[#This Row],[Product_ID]]</f>
        <v>PRO4829</v>
      </c>
      <c r="B4209" s="1" t="str">
        <f>Table2[[#This Row],[Customer_ID]]</f>
        <v>CUST18492</v>
      </c>
      <c r="C4209" s="14" t="str">
        <f>Table2[[#This Row],[Date]]</f>
        <v>22/01/2025</v>
      </c>
      <c r="D4209" s="1" t="str">
        <f>TRIM(PROPER(Table2[[#This Row],[Product_Name]]))</f>
        <v>Smartwatch</v>
      </c>
      <c r="E4209" s="1" t="str">
        <f>TRIM(PROPER(Table2[[#This Row],[Country]]))</f>
        <v>Usa</v>
      </c>
      <c r="F4209" s="1" t="str">
        <f>TRIM(PROPER(Table2[[#This Row],[Category]]))</f>
        <v>Office Supplies</v>
      </c>
      <c r="G4209" s="1" t="str">
        <f>TRIM(PROPER(Table2[[#This Row],[Brand]]))</f>
        <v>Samsung</v>
      </c>
      <c r="H4209" s="1">
        <f>Table2[[#This Row],[Supplier_ID]]</f>
        <v>1058</v>
      </c>
      <c r="I4209" s="1">
        <f>Table2[[#This Row],[Market_Price]]</f>
        <v>1101.95</v>
      </c>
      <c r="J4209" s="1">
        <f>Table2[[#This Row],[Selling_Price]]</f>
        <v>1313.41</v>
      </c>
      <c r="K4209" s="1">
        <f>Table2[[#This Row],[Quantity]]</f>
        <v>106</v>
      </c>
      <c r="L4209" s="1" t="str">
        <f>IF(ISBLANK(Table2[[#This Row],[Status]]), "No Data Entered", IFERROR(Table2[[#This Row],[Status]], "No Data Entered"))</f>
        <v>No Data Entered</v>
      </c>
    </row>
    <row r="4210" spans="1:12" x14ac:dyDescent="0.3">
      <c r="A4210" s="1" t="str">
        <f>Table2[[#This Row],[Product_ID]]</f>
        <v>PRO9024</v>
      </c>
      <c r="B4210" s="1" t="str">
        <f>Table2[[#This Row],[Customer_ID]]</f>
        <v>CUST19172</v>
      </c>
      <c r="C4210" s="14" t="str">
        <f>Table2[[#This Row],[Date]]</f>
        <v>10/10/2025</v>
      </c>
      <c r="D4210" s="1" t="str">
        <f>TRIM(PROPER(Table2[[#This Row],[Product_Name]]))</f>
        <v>Smartwatch</v>
      </c>
      <c r="E4210" s="1" t="str">
        <f>TRIM(PROPER(Table2[[#This Row],[Country]]))</f>
        <v>Brazil</v>
      </c>
      <c r="F4210" s="1" t="str">
        <f>TRIM(PROPER(Table2[[#This Row],[Category]]))</f>
        <v>Wearables</v>
      </c>
      <c r="G4210" s="1" t="str">
        <f>TRIM(PROPER(Table2[[#This Row],[Brand]]))</f>
        <v>Logitech</v>
      </c>
      <c r="H4210" s="1">
        <f>Table2[[#This Row],[Supplier_ID]]</f>
        <v>1086</v>
      </c>
      <c r="I4210" s="1">
        <f>Table2[[#This Row],[Market_Price]]</f>
        <v>1934.97</v>
      </c>
      <c r="J4210" s="1">
        <f>Table2[[#This Row],[Selling_Price]]</f>
        <v>3467.06</v>
      </c>
      <c r="K4210" s="1">
        <f>Table2[[#This Row],[Quantity]]</f>
        <v>32</v>
      </c>
      <c r="L4210" s="1" t="str">
        <f>IF(ISBLANK(Table2[[#This Row],[Status]]), "No Data Entered", IFERROR(Table2[[#This Row],[Status]], "No Data Entered"))</f>
        <v>No Data Entered</v>
      </c>
    </row>
    <row r="4211" spans="1:12" x14ac:dyDescent="0.3">
      <c r="A4211" s="1" t="str">
        <f>Table2[[#This Row],[Product_ID]]</f>
        <v>PRO5580</v>
      </c>
      <c r="B4211" s="1" t="str">
        <f>Table2[[#This Row],[Customer_ID]]</f>
        <v>CUST19695</v>
      </c>
      <c r="C4211" s="14" t="str">
        <f>Table2[[#This Row],[Date]]</f>
        <v>12/10/2023</v>
      </c>
      <c r="D4211" s="1" t="str">
        <f>TRIM(PROPER(Table2[[#This Row],[Product_Name]]))</f>
        <v>Mouse</v>
      </c>
      <c r="E4211" s="1" t="str">
        <f>TRIM(PROPER(Table2[[#This Row],[Country]]))</f>
        <v>Brazil</v>
      </c>
      <c r="F4211" s="1" t="str">
        <f>TRIM(PROPER(Table2[[#This Row],[Category]]))</f>
        <v>Office Supplies</v>
      </c>
      <c r="G4211" s="1" t="str">
        <f>TRIM(PROPER(Table2[[#This Row],[Brand]]))</f>
        <v>Sony</v>
      </c>
      <c r="H4211" s="1">
        <f>Table2[[#This Row],[Supplier_ID]]</f>
        <v>1037</v>
      </c>
      <c r="I4211" s="1">
        <f>Table2[[#This Row],[Market_Price]]</f>
        <v>1047.78</v>
      </c>
      <c r="J4211" s="1">
        <f>Table2[[#This Row],[Selling_Price]]</f>
        <v>2061.06</v>
      </c>
      <c r="K4211" s="1">
        <f>Table2[[#This Row],[Quantity]]</f>
        <v>444</v>
      </c>
      <c r="L4211" s="1" t="str">
        <f>IF(ISBLANK(Table2[[#This Row],[Status]]), "No Data Entered", IFERROR(Table2[[#This Row],[Status]], "No Data Entered"))</f>
        <v>No Data Entered</v>
      </c>
    </row>
    <row r="4212" spans="1:12" x14ac:dyDescent="0.3">
      <c r="A4212" s="1" t="str">
        <f>Table2[[#This Row],[Product_ID]]</f>
        <v>PRO9938</v>
      </c>
      <c r="B4212" s="1" t="str">
        <f>Table2[[#This Row],[Customer_ID]]</f>
        <v>CUST20313</v>
      </c>
      <c r="C4212" s="14" t="str">
        <f>Table2[[#This Row],[Date]]</f>
        <v>12/02/2024</v>
      </c>
      <c r="D4212" s="1" t="str">
        <f>TRIM(PROPER(Table2[[#This Row],[Product_Name]]))</f>
        <v>Monitor</v>
      </c>
      <c r="E4212" s="1" t="str">
        <f>TRIM(PROPER(Table2[[#This Row],[Country]]))</f>
        <v>China</v>
      </c>
      <c r="F4212" s="1" t="str">
        <f>TRIM(PROPER(Table2[[#This Row],[Category]]))</f>
        <v>Office Supplies</v>
      </c>
      <c r="G4212" s="1" t="str">
        <f>TRIM(PROPER(Table2[[#This Row],[Brand]]))</f>
        <v>Hp</v>
      </c>
      <c r="H4212" s="1">
        <f>Table2[[#This Row],[Supplier_ID]]</f>
        <v>1009</v>
      </c>
      <c r="I4212" s="1">
        <f>Table2[[#This Row],[Market_Price]]</f>
        <v>1419.79</v>
      </c>
      <c r="J4212" s="1">
        <f>Table2[[#This Row],[Selling_Price]]</f>
        <v>2388.39</v>
      </c>
      <c r="K4212" s="1">
        <f>Table2[[#This Row],[Quantity]]</f>
        <v>8</v>
      </c>
      <c r="L4212" s="1" t="str">
        <f>IF(ISBLANK(Table2[[#This Row],[Status]]), "No Data Entered", IFERROR(Table2[[#This Row],[Status]], "No Data Entered"))</f>
        <v>No Data Entered</v>
      </c>
    </row>
    <row r="4213" spans="1:12" x14ac:dyDescent="0.3">
      <c r="A4213" s="1" t="str">
        <f>Table2[[#This Row],[Product_ID]]</f>
        <v>PRO9332</v>
      </c>
      <c r="B4213" s="1" t="str">
        <f>Table2[[#This Row],[Customer_ID]]</f>
        <v>CUST21408</v>
      </c>
      <c r="C4213" s="14" t="str">
        <f>Table2[[#This Row],[Date]]</f>
        <v>03/08/2023</v>
      </c>
      <c r="D4213" s="1" t="str">
        <f>TRIM(PROPER(Table2[[#This Row],[Product_Name]]))</f>
        <v>Keyboard</v>
      </c>
      <c r="E4213" s="1" t="str">
        <f>TRIM(PROPER(Table2[[#This Row],[Country]]))</f>
        <v>China</v>
      </c>
      <c r="F4213" s="1" t="str">
        <f>TRIM(PROPER(Table2[[#This Row],[Category]]))</f>
        <v>Electronics</v>
      </c>
      <c r="G4213" s="1" t="str">
        <f>TRIM(PROPER(Table2[[#This Row],[Brand]]))</f>
        <v>Hp</v>
      </c>
      <c r="H4213" s="1">
        <f>Table2[[#This Row],[Supplier_ID]]</f>
        <v>1031</v>
      </c>
      <c r="I4213" s="1">
        <f>Table2[[#This Row],[Market_Price]]</f>
        <v>1994.8</v>
      </c>
      <c r="J4213" s="1">
        <f>Table2[[#This Row],[Selling_Price]]</f>
        <v>2759.38</v>
      </c>
      <c r="K4213" s="1">
        <f>Table2[[#This Row],[Quantity]]</f>
        <v>23</v>
      </c>
      <c r="L4213" s="1" t="str">
        <f>IF(ISBLANK(Table2[[#This Row],[Status]]), "No Data Entered", IFERROR(Table2[[#This Row],[Status]], "No Data Entered"))</f>
        <v>No Data Entered</v>
      </c>
    </row>
    <row r="4214" spans="1:12" x14ac:dyDescent="0.3">
      <c r="A4214" s="1" t="str">
        <f>Table2[[#This Row],[Product_ID]]</f>
        <v>PRO8617</v>
      </c>
      <c r="B4214" s="1" t="str">
        <f>Table2[[#This Row],[Customer_ID]]</f>
        <v>CUST21873</v>
      </c>
      <c r="C4214" s="14" t="str">
        <f>Table2[[#This Row],[Date]]</f>
        <v>02/09/2022</v>
      </c>
      <c r="D4214" s="1" t="str">
        <f>TRIM(PROPER(Table2[[#This Row],[Product_Name]]))</f>
        <v>Mouse</v>
      </c>
      <c r="E4214" s="1" t="str">
        <f>TRIM(PROPER(Table2[[#This Row],[Country]]))</f>
        <v>Germany</v>
      </c>
      <c r="F4214" s="1" t="str">
        <f>TRIM(PROPER(Table2[[#This Row],[Category]]))</f>
        <v>Office Supplies</v>
      </c>
      <c r="G4214" s="1" t="str">
        <f>TRIM(PROPER(Table2[[#This Row],[Brand]]))</f>
        <v>Asus</v>
      </c>
      <c r="H4214" s="1">
        <f>Table2[[#This Row],[Supplier_ID]]</f>
        <v>1014</v>
      </c>
      <c r="I4214" s="1">
        <f>Table2[[#This Row],[Market_Price]]</f>
        <v>1605.38</v>
      </c>
      <c r="J4214" s="1">
        <f>Table2[[#This Row],[Selling_Price]]</f>
        <v>2700.41</v>
      </c>
      <c r="K4214" s="1">
        <f>Table2[[#This Row],[Quantity]]</f>
        <v>38</v>
      </c>
      <c r="L4214" s="1" t="str">
        <f>IF(ISBLANK(Table2[[#This Row],[Status]]), "No Data Entered", IFERROR(Table2[[#This Row],[Status]], "No Data Entered"))</f>
        <v>No Data Entered</v>
      </c>
    </row>
    <row r="4215" spans="1:12" x14ac:dyDescent="0.3">
      <c r="A4215" s="1" t="str">
        <f>Table2[[#This Row],[Product_ID]]</f>
        <v>PRO4455</v>
      </c>
      <c r="B4215" s="1" t="str">
        <f>Table2[[#This Row],[Customer_ID]]</f>
        <v>CUST22922</v>
      </c>
      <c r="C4215" s="14" t="str">
        <f>Table2[[#This Row],[Date]]</f>
        <v>19/05/2024</v>
      </c>
      <c r="D4215" s="1" t="str">
        <f>TRIM(PROPER(Table2[[#This Row],[Product_Name]]))</f>
        <v>Printer</v>
      </c>
      <c r="E4215" s="1" t="str">
        <f>TRIM(PROPER(Table2[[#This Row],[Country]]))</f>
        <v>Usa</v>
      </c>
      <c r="F4215" s="1" t="str">
        <f>TRIM(PROPER(Table2[[#This Row],[Category]]))</f>
        <v>Wearables</v>
      </c>
      <c r="G4215" s="1" t="str">
        <f>TRIM(PROPER(Table2[[#This Row],[Brand]]))</f>
        <v>Apple</v>
      </c>
      <c r="H4215" s="1">
        <f>Table2[[#This Row],[Supplier_ID]]</f>
        <v>1027</v>
      </c>
      <c r="I4215" s="1">
        <f>Table2[[#This Row],[Market_Price]]</f>
        <v>1445.26</v>
      </c>
      <c r="J4215" s="1">
        <f>Table2[[#This Row],[Selling_Price]]</f>
        <v>1932.75</v>
      </c>
      <c r="K4215" s="1">
        <f>Table2[[#This Row],[Quantity]]</f>
        <v>489</v>
      </c>
      <c r="L4215" s="1" t="str">
        <f>IF(ISBLANK(Table2[[#This Row],[Status]]), "No Data Entered", IFERROR(Table2[[#This Row],[Status]], "No Data Entered"))</f>
        <v>No Data Entered</v>
      </c>
    </row>
    <row r="4216" spans="1:12" x14ac:dyDescent="0.3">
      <c r="A4216" s="1" t="str">
        <f>Table2[[#This Row],[Product_ID]]</f>
        <v>PRO8619</v>
      </c>
      <c r="B4216" s="1" t="str">
        <f>Table2[[#This Row],[Customer_ID]]</f>
        <v>CUST23089</v>
      </c>
      <c r="C4216" s="14" t="str">
        <f>Table2[[#This Row],[Date]]</f>
        <v>02/09/2024</v>
      </c>
      <c r="D4216" s="1" t="str">
        <f>TRIM(PROPER(Table2[[#This Row],[Product_Name]]))</f>
        <v>Monitor</v>
      </c>
      <c r="E4216" s="1" t="str">
        <f>TRIM(PROPER(Table2[[#This Row],[Country]]))</f>
        <v>China</v>
      </c>
      <c r="F4216" s="1" t="str">
        <f>TRIM(PROPER(Table2[[#This Row],[Category]]))</f>
        <v>Accessories</v>
      </c>
      <c r="G4216" s="1" t="str">
        <f>TRIM(PROPER(Table2[[#This Row],[Brand]]))</f>
        <v>Apple</v>
      </c>
      <c r="H4216" s="1">
        <f>Table2[[#This Row],[Supplier_ID]]</f>
        <v>1087</v>
      </c>
      <c r="I4216" s="1">
        <f>Table2[[#This Row],[Market_Price]]</f>
        <v>1750.3</v>
      </c>
      <c r="J4216" s="1">
        <f>Table2[[#This Row],[Selling_Price]]</f>
        <v>2272.73</v>
      </c>
      <c r="K4216" s="1">
        <f>Table2[[#This Row],[Quantity]]</f>
        <v>295</v>
      </c>
      <c r="L4216" s="1" t="str">
        <f>IF(ISBLANK(Table2[[#This Row],[Status]]), "No Data Entered", IFERROR(Table2[[#This Row],[Status]], "No Data Entered"))</f>
        <v>No Data Entered</v>
      </c>
    </row>
    <row r="4217" spans="1:12" x14ac:dyDescent="0.3">
      <c r="A4217" s="1" t="str">
        <f>Table2[[#This Row],[Product_ID]]</f>
        <v>PRO4814</v>
      </c>
      <c r="B4217" s="1" t="str">
        <f>Table2[[#This Row],[Customer_ID]]</f>
        <v>CUST23305</v>
      </c>
      <c r="C4217" s="14" t="str">
        <f>Table2[[#This Row],[Date]]</f>
        <v>13/05/2022</v>
      </c>
      <c r="D4217" s="1" t="str">
        <f>TRIM(PROPER(Table2[[#This Row],[Product_Name]]))</f>
        <v>Keyboard</v>
      </c>
      <c r="E4217" s="1" t="str">
        <f>TRIM(PROPER(Table2[[#This Row],[Country]]))</f>
        <v>Japan</v>
      </c>
      <c r="F4217" s="1" t="str">
        <f>TRIM(PROPER(Table2[[#This Row],[Category]]))</f>
        <v>Electronics</v>
      </c>
      <c r="G4217" s="1" t="str">
        <f>TRIM(PROPER(Table2[[#This Row],[Brand]]))</f>
        <v>Canon</v>
      </c>
      <c r="H4217" s="1">
        <f>Table2[[#This Row],[Supplier_ID]]</f>
        <v>1066</v>
      </c>
      <c r="I4217" s="1">
        <f>Table2[[#This Row],[Market_Price]]</f>
        <v>1928.54</v>
      </c>
      <c r="J4217" s="1">
        <f>Table2[[#This Row],[Selling_Price]]</f>
        <v>2193.4</v>
      </c>
      <c r="K4217" s="1">
        <f>Table2[[#This Row],[Quantity]]</f>
        <v>417</v>
      </c>
      <c r="L4217" s="1" t="str">
        <f>IF(ISBLANK(Table2[[#This Row],[Status]]), "No Data Entered", IFERROR(Table2[[#This Row],[Status]], "No Data Entered"))</f>
        <v>No Data Entered</v>
      </c>
    </row>
    <row r="4218" spans="1:12" x14ac:dyDescent="0.3">
      <c r="A4218" s="1" t="str">
        <f>Table2[[#This Row],[Product_ID]]</f>
        <v>PRO9143</v>
      </c>
      <c r="B4218" s="1" t="str">
        <f>Table2[[#This Row],[Customer_ID]]</f>
        <v>CUST23716</v>
      </c>
      <c r="C4218" s="14" t="str">
        <f>Table2[[#This Row],[Date]]</f>
        <v>15/01/2022</v>
      </c>
      <c r="D4218" s="1" t="str">
        <f>TRIM(PROPER(Table2[[#This Row],[Product_Name]]))</f>
        <v>Keyboard</v>
      </c>
      <c r="E4218" s="1" t="str">
        <f>TRIM(PROPER(Table2[[#This Row],[Country]]))</f>
        <v>India</v>
      </c>
      <c r="F4218" s="1" t="str">
        <f>TRIM(PROPER(Table2[[#This Row],[Category]]))</f>
        <v>Computers</v>
      </c>
      <c r="G4218" s="1" t="str">
        <f>TRIM(PROPER(Table2[[#This Row],[Brand]]))</f>
        <v>Hp</v>
      </c>
      <c r="H4218" s="1">
        <f>Table2[[#This Row],[Supplier_ID]]</f>
        <v>1094</v>
      </c>
      <c r="I4218" s="1">
        <f>Table2[[#This Row],[Market_Price]]</f>
        <v>942.34</v>
      </c>
      <c r="J4218" s="1">
        <f>Table2[[#This Row],[Selling_Price]]</f>
        <v>1738.15</v>
      </c>
      <c r="K4218" s="1">
        <f>Table2[[#This Row],[Quantity]]</f>
        <v>474</v>
      </c>
      <c r="L4218" s="1" t="str">
        <f>IF(ISBLANK(Table2[[#This Row],[Status]]), "No Data Entered", IFERROR(Table2[[#This Row],[Status]], "No Data Entered"))</f>
        <v>No Data Entered</v>
      </c>
    </row>
    <row r="4219" spans="1:12" x14ac:dyDescent="0.3">
      <c r="A4219" s="1" t="str">
        <f>Table2[[#This Row],[Product_ID]]</f>
        <v>PRO3120</v>
      </c>
      <c r="B4219" s="1" t="str">
        <f>Table2[[#This Row],[Customer_ID]]</f>
        <v>CUST24215</v>
      </c>
      <c r="C4219" s="14" t="str">
        <f>Table2[[#This Row],[Date]]</f>
        <v>01/07/2020</v>
      </c>
      <c r="D4219" s="1" t="str">
        <f>TRIM(PROPER(Table2[[#This Row],[Product_Name]]))</f>
        <v>Smartwatch</v>
      </c>
      <c r="E4219" s="1" t="str">
        <f>TRIM(PROPER(Table2[[#This Row],[Country]]))</f>
        <v>Usa</v>
      </c>
      <c r="F4219" s="1" t="str">
        <f>TRIM(PROPER(Table2[[#This Row],[Category]]))</f>
        <v>Wearables</v>
      </c>
      <c r="G4219" s="1" t="str">
        <f>TRIM(PROPER(Table2[[#This Row],[Brand]]))</f>
        <v>Samsung</v>
      </c>
      <c r="H4219" s="1">
        <f>Table2[[#This Row],[Supplier_ID]]</f>
        <v>1045</v>
      </c>
      <c r="I4219" s="1">
        <f>Table2[[#This Row],[Market_Price]]</f>
        <v>1058.1600000000001</v>
      </c>
      <c r="J4219" s="1">
        <f>Table2[[#This Row],[Selling_Price]]</f>
        <v>1792.46</v>
      </c>
      <c r="K4219" s="1">
        <f>Table2[[#This Row],[Quantity]]</f>
        <v>370</v>
      </c>
      <c r="L4219" s="1" t="str">
        <f>IF(ISBLANK(Table2[[#This Row],[Status]]), "No Data Entered", IFERROR(Table2[[#This Row],[Status]], "No Data Entered"))</f>
        <v>No Data Entered</v>
      </c>
    </row>
    <row r="4220" spans="1:12" x14ac:dyDescent="0.3">
      <c r="A4220" s="1" t="str">
        <f>Table2[[#This Row],[Product_ID]]</f>
        <v>PRO5721</v>
      </c>
      <c r="B4220" s="1" t="str">
        <f>Table2[[#This Row],[Customer_ID]]</f>
        <v>CUST25111</v>
      </c>
      <c r="C4220" s="14" t="str">
        <f>Table2[[#This Row],[Date]]</f>
        <v>04/02/2022</v>
      </c>
      <c r="D4220" s="1" t="str">
        <f>TRIM(PROPER(Table2[[#This Row],[Product_Name]]))</f>
        <v>Keyboard</v>
      </c>
      <c r="E4220" s="1" t="str">
        <f>TRIM(PROPER(Table2[[#This Row],[Country]]))</f>
        <v>Australia</v>
      </c>
      <c r="F4220" s="1" t="str">
        <f>TRIM(PROPER(Table2[[#This Row],[Category]]))</f>
        <v>Accessories</v>
      </c>
      <c r="G4220" s="1" t="str">
        <f>TRIM(PROPER(Table2[[#This Row],[Brand]]))</f>
        <v>Canon</v>
      </c>
      <c r="H4220" s="1">
        <f>Table2[[#This Row],[Supplier_ID]]</f>
        <v>1045</v>
      </c>
      <c r="I4220" s="1">
        <f>Table2[[#This Row],[Market_Price]]</f>
        <v>376.19</v>
      </c>
      <c r="J4220" s="1">
        <f>Table2[[#This Row],[Selling_Price]]</f>
        <v>591.36</v>
      </c>
      <c r="K4220" s="1">
        <f>Table2[[#This Row],[Quantity]]</f>
        <v>462</v>
      </c>
      <c r="L4220" s="1" t="str">
        <f>IF(ISBLANK(Table2[[#This Row],[Status]]), "No Data Entered", IFERROR(Table2[[#This Row],[Status]], "No Data Entered"))</f>
        <v>No Data Entered</v>
      </c>
    </row>
    <row r="4221" spans="1:12" x14ac:dyDescent="0.3">
      <c r="A4221" s="1" t="str">
        <f>Table2[[#This Row],[Product_ID]]</f>
        <v>PRO9943</v>
      </c>
      <c r="B4221" s="1" t="str">
        <f>Table2[[#This Row],[Customer_ID]]</f>
        <v>CUST25491</v>
      </c>
      <c r="C4221" s="14" t="str">
        <f>Table2[[#This Row],[Date]]</f>
        <v>31/03/2025</v>
      </c>
      <c r="D4221" s="1" t="str">
        <f>TRIM(PROPER(Table2[[#This Row],[Product_Name]]))</f>
        <v>Monitor</v>
      </c>
      <c r="E4221" s="1" t="str">
        <f>TRIM(PROPER(Table2[[#This Row],[Country]]))</f>
        <v>India</v>
      </c>
      <c r="F4221" s="1" t="str">
        <f>TRIM(PROPER(Table2[[#This Row],[Category]]))</f>
        <v>Computers</v>
      </c>
      <c r="G4221" s="1" t="str">
        <f>TRIM(PROPER(Table2[[#This Row],[Brand]]))</f>
        <v>Asus</v>
      </c>
      <c r="H4221" s="1">
        <f>Table2[[#This Row],[Supplier_ID]]</f>
        <v>1037</v>
      </c>
      <c r="I4221" s="1">
        <f>Table2[[#This Row],[Market_Price]]</f>
        <v>1091.2</v>
      </c>
      <c r="J4221" s="1">
        <f>Table2[[#This Row],[Selling_Price]]</f>
        <v>1865.14</v>
      </c>
      <c r="K4221" s="1">
        <f>Table2[[#This Row],[Quantity]]</f>
        <v>254</v>
      </c>
      <c r="L4221" s="1" t="str">
        <f>IF(ISBLANK(Table2[[#This Row],[Status]]), "No Data Entered", IFERROR(Table2[[#This Row],[Status]], "No Data Entered"))</f>
        <v>No Data Entered</v>
      </c>
    </row>
    <row r="4222" spans="1:12" x14ac:dyDescent="0.3">
      <c r="A4222" s="1" t="str">
        <f>Table2[[#This Row],[Product_ID]]</f>
        <v>PRO5385</v>
      </c>
      <c r="B4222" s="1" t="str">
        <f>Table2[[#This Row],[Customer_ID]]</f>
        <v>CUST26016</v>
      </c>
      <c r="C4222" s="14" t="str">
        <f>Table2[[#This Row],[Date]]</f>
        <v>31/10/2020</v>
      </c>
      <c r="D4222" s="1" t="str">
        <f>TRIM(PROPER(Table2[[#This Row],[Product_Name]]))</f>
        <v>Tablet</v>
      </c>
      <c r="E4222" s="1" t="str">
        <f>TRIM(PROPER(Table2[[#This Row],[Country]]))</f>
        <v>France</v>
      </c>
      <c r="F4222" s="1" t="str">
        <f>TRIM(PROPER(Table2[[#This Row],[Category]]))</f>
        <v>Office Supplies</v>
      </c>
      <c r="G4222" s="1" t="str">
        <f>TRIM(PROPER(Table2[[#This Row],[Brand]]))</f>
        <v>Apple</v>
      </c>
      <c r="H4222" s="1">
        <f>Table2[[#This Row],[Supplier_ID]]</f>
        <v>1053</v>
      </c>
      <c r="I4222" s="1">
        <f>Table2[[#This Row],[Market_Price]]</f>
        <v>1342.1</v>
      </c>
      <c r="J4222" s="1">
        <f>Table2[[#This Row],[Selling_Price]]</f>
        <v>1735.29</v>
      </c>
      <c r="K4222" s="1">
        <f>Table2[[#This Row],[Quantity]]</f>
        <v>215</v>
      </c>
      <c r="L4222" s="1" t="str">
        <f>IF(ISBLANK(Table2[[#This Row],[Status]]), "No Data Entered", IFERROR(Table2[[#This Row],[Status]], "No Data Entered"))</f>
        <v>No Data Entered</v>
      </c>
    </row>
    <row r="4223" spans="1:12" x14ac:dyDescent="0.3">
      <c r="A4223" s="1" t="str">
        <f>Table2[[#This Row],[Product_ID]]</f>
        <v>PRO1085</v>
      </c>
      <c r="B4223" s="1" t="str">
        <f>Table2[[#This Row],[Customer_ID]]</f>
        <v>CUST26373</v>
      </c>
      <c r="C4223" s="14" t="str">
        <f>Table2[[#This Row],[Date]]</f>
        <v>14/04/2024</v>
      </c>
      <c r="D4223" s="1" t="str">
        <f>TRIM(PROPER(Table2[[#This Row],[Product_Name]]))</f>
        <v>Tablet</v>
      </c>
      <c r="E4223" s="1" t="str">
        <f>TRIM(PROPER(Table2[[#This Row],[Country]]))</f>
        <v>Canada</v>
      </c>
      <c r="F4223" s="1" t="str">
        <f>TRIM(PROPER(Table2[[#This Row],[Category]]))</f>
        <v>Office Supplies</v>
      </c>
      <c r="G4223" s="1" t="str">
        <f>TRIM(PROPER(Table2[[#This Row],[Brand]]))</f>
        <v>Canon</v>
      </c>
      <c r="H4223" s="1">
        <f>Table2[[#This Row],[Supplier_ID]]</f>
        <v>1018</v>
      </c>
      <c r="I4223" s="1">
        <f>Table2[[#This Row],[Market_Price]]</f>
        <v>58.46</v>
      </c>
      <c r="J4223" s="1">
        <f>Table2[[#This Row],[Selling_Price]]</f>
        <v>65.94</v>
      </c>
      <c r="K4223" s="1">
        <f>Table2[[#This Row],[Quantity]]</f>
        <v>485</v>
      </c>
      <c r="L4223" s="1" t="str">
        <f>IF(ISBLANK(Table2[[#This Row],[Status]]), "No Data Entered", IFERROR(Table2[[#This Row],[Status]], "No Data Entered"))</f>
        <v>No Data Entered</v>
      </c>
    </row>
    <row r="4224" spans="1:12" x14ac:dyDescent="0.3">
      <c r="A4224" s="1" t="str">
        <f>Table2[[#This Row],[Product_ID]]</f>
        <v>PRO2479</v>
      </c>
      <c r="B4224" s="1" t="str">
        <f>Table2[[#This Row],[Customer_ID]]</f>
        <v>CUST27449</v>
      </c>
      <c r="C4224" s="14" t="str">
        <f>Table2[[#This Row],[Date]]</f>
        <v>22/01/2021</v>
      </c>
      <c r="D4224" s="1" t="str">
        <f>TRIM(PROPER(Table2[[#This Row],[Product_Name]]))</f>
        <v>Laptop</v>
      </c>
      <c r="E4224" s="1" t="str">
        <f>TRIM(PROPER(Table2[[#This Row],[Country]]))</f>
        <v>China</v>
      </c>
      <c r="F4224" s="1" t="str">
        <f>TRIM(PROPER(Table2[[#This Row],[Category]]))</f>
        <v>Electronics</v>
      </c>
      <c r="G4224" s="1" t="str">
        <f>TRIM(PROPER(Table2[[#This Row],[Brand]]))</f>
        <v>Microsoft</v>
      </c>
      <c r="H4224" s="1">
        <f>Table2[[#This Row],[Supplier_ID]]</f>
        <v>1077</v>
      </c>
      <c r="I4224" s="1">
        <f>Table2[[#This Row],[Market_Price]]</f>
        <v>1923</v>
      </c>
      <c r="J4224" s="1">
        <f>Table2[[#This Row],[Selling_Price]]</f>
        <v>3507.32</v>
      </c>
      <c r="K4224" s="1">
        <f>Table2[[#This Row],[Quantity]]</f>
        <v>192</v>
      </c>
      <c r="L4224" s="1" t="str">
        <f>IF(ISBLANK(Table2[[#This Row],[Status]]), "No Data Entered", IFERROR(Table2[[#This Row],[Status]], "No Data Entered"))</f>
        <v>No Data Entered</v>
      </c>
    </row>
    <row r="4225" spans="1:12" x14ac:dyDescent="0.3">
      <c r="A4225" s="1" t="str">
        <f>Table2[[#This Row],[Product_ID]]</f>
        <v>PRO9610</v>
      </c>
      <c r="B4225" s="1" t="str">
        <f>Table2[[#This Row],[Customer_ID]]</f>
        <v>CUST27548</v>
      </c>
      <c r="C4225" s="14" t="str">
        <f>Table2[[#This Row],[Date]]</f>
        <v>24/09/2023</v>
      </c>
      <c r="D4225" s="1" t="str">
        <f>TRIM(PROPER(Table2[[#This Row],[Product_Name]]))</f>
        <v>Laptop</v>
      </c>
      <c r="E4225" s="1" t="str">
        <f>TRIM(PROPER(Table2[[#This Row],[Country]]))</f>
        <v>Japan</v>
      </c>
      <c r="F4225" s="1" t="str">
        <f>TRIM(PROPER(Table2[[#This Row],[Category]]))</f>
        <v>Computers</v>
      </c>
      <c r="G4225" s="1" t="str">
        <f>TRIM(PROPER(Table2[[#This Row],[Brand]]))</f>
        <v>Canon</v>
      </c>
      <c r="H4225" s="1">
        <f>Table2[[#This Row],[Supplier_ID]]</f>
        <v>1100</v>
      </c>
      <c r="I4225" s="1">
        <f>Table2[[#This Row],[Market_Price]]</f>
        <v>548.62</v>
      </c>
      <c r="J4225" s="1">
        <f>Table2[[#This Row],[Selling_Price]]</f>
        <v>837.03</v>
      </c>
      <c r="K4225" s="1">
        <f>Table2[[#This Row],[Quantity]]</f>
        <v>233</v>
      </c>
      <c r="L4225" s="1" t="str">
        <f>IF(ISBLANK(Table2[[#This Row],[Status]]), "No Data Entered", IFERROR(Table2[[#This Row],[Status]], "No Data Entered"))</f>
        <v>No Data Entered</v>
      </c>
    </row>
    <row r="4226" spans="1:12" x14ac:dyDescent="0.3">
      <c r="A4226" s="1" t="str">
        <f>Table2[[#This Row],[Product_ID]]</f>
        <v>PRO1904</v>
      </c>
      <c r="B4226" s="1" t="str">
        <f>Table2[[#This Row],[Customer_ID]]</f>
        <v>CUST27646</v>
      </c>
      <c r="C4226" s="14" t="str">
        <f>Table2[[#This Row],[Date]]</f>
        <v>13/04/2023</v>
      </c>
      <c r="D4226" s="1" t="str">
        <f>TRIM(PROPER(Table2[[#This Row],[Product_Name]]))</f>
        <v>Printer</v>
      </c>
      <c r="E4226" s="1" t="str">
        <f>TRIM(PROPER(Table2[[#This Row],[Country]]))</f>
        <v>Australia</v>
      </c>
      <c r="F4226" s="1" t="str">
        <f>TRIM(PROPER(Table2[[#This Row],[Category]]))</f>
        <v>Electronics</v>
      </c>
      <c r="G4226" s="1" t="str">
        <f>TRIM(PROPER(Table2[[#This Row],[Brand]]))</f>
        <v>Apple</v>
      </c>
      <c r="H4226" s="1">
        <f>Table2[[#This Row],[Supplier_ID]]</f>
        <v>1060</v>
      </c>
      <c r="I4226" s="1">
        <f>Table2[[#This Row],[Market_Price]]</f>
        <v>1782.66</v>
      </c>
      <c r="J4226" s="1">
        <f>Table2[[#This Row],[Selling_Price]]</f>
        <v>2728.26</v>
      </c>
      <c r="K4226" s="1">
        <f>Table2[[#This Row],[Quantity]]</f>
        <v>479</v>
      </c>
      <c r="L4226" s="1" t="str">
        <f>IF(ISBLANK(Table2[[#This Row],[Status]]), "No Data Entered", IFERROR(Table2[[#This Row],[Status]], "No Data Entered"))</f>
        <v>No Data Entered</v>
      </c>
    </row>
    <row r="4227" spans="1:12" x14ac:dyDescent="0.3">
      <c r="A4227" s="1" t="str">
        <f>Table2[[#This Row],[Product_ID]]</f>
        <v>PRO3077</v>
      </c>
      <c r="B4227" s="1" t="str">
        <f>Table2[[#This Row],[Customer_ID]]</f>
        <v>CUST27787</v>
      </c>
      <c r="C4227" s="14" t="str">
        <f>Table2[[#This Row],[Date]]</f>
        <v>14/03/2020</v>
      </c>
      <c r="D4227" s="1" t="str">
        <f>TRIM(PROPER(Table2[[#This Row],[Product_Name]]))</f>
        <v>Smartphone</v>
      </c>
      <c r="E4227" s="1" t="str">
        <f>TRIM(PROPER(Table2[[#This Row],[Country]]))</f>
        <v>Australia</v>
      </c>
      <c r="F4227" s="1" t="str">
        <f>TRIM(PROPER(Table2[[#This Row],[Category]]))</f>
        <v>Computers</v>
      </c>
      <c r="G4227" s="1" t="str">
        <f>TRIM(PROPER(Table2[[#This Row],[Brand]]))</f>
        <v>Sony</v>
      </c>
      <c r="H4227" s="1">
        <f>Table2[[#This Row],[Supplier_ID]]</f>
        <v>1018</v>
      </c>
      <c r="I4227" s="1">
        <f>Table2[[#This Row],[Market_Price]]</f>
        <v>541.05999999999995</v>
      </c>
      <c r="J4227" s="1">
        <f>Table2[[#This Row],[Selling_Price]]</f>
        <v>883.52</v>
      </c>
      <c r="K4227" s="1">
        <f>Table2[[#This Row],[Quantity]]</f>
        <v>467</v>
      </c>
      <c r="L4227" s="1" t="str">
        <f>IF(ISBLANK(Table2[[#This Row],[Status]]), "No Data Entered", IFERROR(Table2[[#This Row],[Status]], "No Data Entered"))</f>
        <v>No Data Entered</v>
      </c>
    </row>
    <row r="4228" spans="1:12" x14ac:dyDescent="0.3">
      <c r="A4228" s="1" t="str">
        <f>Table2[[#This Row],[Product_ID]]</f>
        <v>PRO9109</v>
      </c>
      <c r="B4228" s="1" t="str">
        <f>Table2[[#This Row],[Customer_ID]]</f>
        <v>CUST28122</v>
      </c>
      <c r="C4228" s="14" t="str">
        <f>Table2[[#This Row],[Date]]</f>
        <v>10/11/2023</v>
      </c>
      <c r="D4228" s="1" t="str">
        <f>TRIM(PROPER(Table2[[#This Row],[Product_Name]]))</f>
        <v>Keyboard</v>
      </c>
      <c r="E4228" s="1" t="str">
        <f>TRIM(PROPER(Table2[[#This Row],[Country]]))</f>
        <v>India</v>
      </c>
      <c r="F4228" s="1" t="str">
        <f>TRIM(PROPER(Table2[[#This Row],[Category]]))</f>
        <v>Office Supplies</v>
      </c>
      <c r="G4228" s="1" t="str">
        <f>TRIM(PROPER(Table2[[#This Row],[Brand]]))</f>
        <v>Logitech</v>
      </c>
      <c r="H4228" s="1">
        <f>Table2[[#This Row],[Supplier_ID]]</f>
        <v>1015</v>
      </c>
      <c r="I4228" s="1">
        <f>Table2[[#This Row],[Market_Price]]</f>
        <v>1117.2</v>
      </c>
      <c r="J4228" s="1">
        <f>Table2[[#This Row],[Selling_Price]]</f>
        <v>1965.27</v>
      </c>
      <c r="K4228" s="1">
        <f>Table2[[#This Row],[Quantity]]</f>
        <v>129</v>
      </c>
      <c r="L4228" s="1" t="str">
        <f>IF(ISBLANK(Table2[[#This Row],[Status]]), "No Data Entered", IFERROR(Table2[[#This Row],[Status]], "No Data Entered"))</f>
        <v>No Data Entered</v>
      </c>
    </row>
    <row r="4229" spans="1:12" x14ac:dyDescent="0.3">
      <c r="A4229" s="1" t="str">
        <f>Table2[[#This Row],[Product_ID]]</f>
        <v>PRO8189</v>
      </c>
      <c r="B4229" s="1" t="str">
        <f>Table2[[#This Row],[Customer_ID]]</f>
        <v>CUST28380</v>
      </c>
      <c r="C4229" s="14" t="str">
        <f>Table2[[#This Row],[Date]]</f>
        <v>10/04/2020</v>
      </c>
      <c r="D4229" s="1" t="str">
        <f>TRIM(PROPER(Table2[[#This Row],[Product_Name]]))</f>
        <v>Smartwatch</v>
      </c>
      <c r="E4229" s="1" t="str">
        <f>TRIM(PROPER(Table2[[#This Row],[Country]]))</f>
        <v>India</v>
      </c>
      <c r="F4229" s="1" t="str">
        <f>TRIM(PROPER(Table2[[#This Row],[Category]]))</f>
        <v>Office Supplies</v>
      </c>
      <c r="G4229" s="1" t="str">
        <f>TRIM(PROPER(Table2[[#This Row],[Brand]]))</f>
        <v>Asus</v>
      </c>
      <c r="H4229" s="1">
        <f>Table2[[#This Row],[Supplier_ID]]</f>
        <v>1088</v>
      </c>
      <c r="I4229" s="1">
        <f>Table2[[#This Row],[Market_Price]]</f>
        <v>1631.52</v>
      </c>
      <c r="J4229" s="1">
        <f>Table2[[#This Row],[Selling_Price]]</f>
        <v>3003.98</v>
      </c>
      <c r="K4229" s="1">
        <f>Table2[[#This Row],[Quantity]]</f>
        <v>468</v>
      </c>
      <c r="L4229" s="1" t="str">
        <f>IF(ISBLANK(Table2[[#This Row],[Status]]), "No Data Entered", IFERROR(Table2[[#This Row],[Status]], "No Data Entered"))</f>
        <v>No Data Entered</v>
      </c>
    </row>
    <row r="4230" spans="1:12" x14ac:dyDescent="0.3">
      <c r="A4230" s="1" t="str">
        <f>Table2[[#This Row],[Product_ID]]</f>
        <v>PRO2191</v>
      </c>
      <c r="B4230" s="1" t="str">
        <f>Table2[[#This Row],[Customer_ID]]</f>
        <v>CUST28918</v>
      </c>
      <c r="C4230" s="14" t="str">
        <f>Table2[[#This Row],[Date]]</f>
        <v>16/03/2022</v>
      </c>
      <c r="D4230" s="1" t="str">
        <f>TRIM(PROPER(Table2[[#This Row],[Product_Name]]))</f>
        <v>Camera</v>
      </c>
      <c r="E4230" s="1" t="str">
        <f>TRIM(PROPER(Table2[[#This Row],[Country]]))</f>
        <v>India</v>
      </c>
      <c r="F4230" s="1" t="str">
        <f>TRIM(PROPER(Table2[[#This Row],[Category]]))</f>
        <v>Office Supplies</v>
      </c>
      <c r="G4230" s="1" t="str">
        <f>TRIM(PROPER(Table2[[#This Row],[Brand]]))</f>
        <v>Microsoft</v>
      </c>
      <c r="H4230" s="1">
        <f>Table2[[#This Row],[Supplier_ID]]</f>
        <v>1048</v>
      </c>
      <c r="I4230" s="1">
        <f>Table2[[#This Row],[Market_Price]]</f>
        <v>802.61</v>
      </c>
      <c r="J4230" s="1">
        <f>Table2[[#This Row],[Selling_Price]]</f>
        <v>1154.8900000000001</v>
      </c>
      <c r="K4230" s="1">
        <f>Table2[[#This Row],[Quantity]]</f>
        <v>440</v>
      </c>
      <c r="L4230" s="1" t="str">
        <f>IF(ISBLANK(Table2[[#This Row],[Status]]), "No Data Entered", IFERROR(Table2[[#This Row],[Status]], "No Data Entered"))</f>
        <v>No Data Entered</v>
      </c>
    </row>
    <row r="4231" spans="1:12" x14ac:dyDescent="0.3">
      <c r="A4231" s="1" t="str">
        <f>Table2[[#This Row],[Product_ID]]</f>
        <v>PRO1439</v>
      </c>
      <c r="B4231" s="1" t="str">
        <f>Table2[[#This Row],[Customer_ID]]</f>
        <v>CUST29930</v>
      </c>
      <c r="C4231" s="14" t="str">
        <f>Table2[[#This Row],[Date]]</f>
        <v>02/08/2024</v>
      </c>
      <c r="D4231" s="1" t="str">
        <f>TRIM(PROPER(Table2[[#This Row],[Product_Name]]))</f>
        <v>Mouse</v>
      </c>
      <c r="E4231" s="1" t="str">
        <f>TRIM(PROPER(Table2[[#This Row],[Country]]))</f>
        <v>Uk</v>
      </c>
      <c r="F4231" s="1" t="str">
        <f>TRIM(PROPER(Table2[[#This Row],[Category]]))</f>
        <v>Electronics</v>
      </c>
      <c r="G4231" s="1" t="str">
        <f>TRIM(PROPER(Table2[[#This Row],[Brand]]))</f>
        <v>Sony</v>
      </c>
      <c r="H4231" s="1">
        <f>Table2[[#This Row],[Supplier_ID]]</f>
        <v>1002</v>
      </c>
      <c r="I4231" s="1">
        <f>Table2[[#This Row],[Market_Price]]</f>
        <v>852.95</v>
      </c>
      <c r="J4231" s="1">
        <f>Table2[[#This Row],[Selling_Price]]</f>
        <v>1574.55</v>
      </c>
      <c r="K4231" s="1">
        <f>Table2[[#This Row],[Quantity]]</f>
        <v>445</v>
      </c>
      <c r="L4231" s="1" t="str">
        <f>IF(ISBLANK(Table2[[#This Row],[Status]]), "No Data Entered", IFERROR(Table2[[#This Row],[Status]], "No Data Entered"))</f>
        <v>No Data Entered</v>
      </c>
    </row>
    <row r="4232" spans="1:12" x14ac:dyDescent="0.3">
      <c r="A4232" s="1" t="str">
        <f>Table2[[#This Row],[Product_ID]]</f>
        <v>PRO7704</v>
      </c>
      <c r="B4232" s="1" t="str">
        <f>Table2[[#This Row],[Customer_ID]]</f>
        <v>CUST30081</v>
      </c>
      <c r="C4232" s="14" t="str">
        <f>Table2[[#This Row],[Date]]</f>
        <v>19/06/2021</v>
      </c>
      <c r="D4232" s="1" t="str">
        <f>TRIM(PROPER(Table2[[#This Row],[Product_Name]]))</f>
        <v>Camera</v>
      </c>
      <c r="E4232" s="1" t="str">
        <f>TRIM(PROPER(Table2[[#This Row],[Country]]))</f>
        <v>India</v>
      </c>
      <c r="F4232" s="1" t="str">
        <f>TRIM(PROPER(Table2[[#This Row],[Category]]))</f>
        <v>Accessories</v>
      </c>
      <c r="G4232" s="1" t="str">
        <f>TRIM(PROPER(Table2[[#This Row],[Brand]]))</f>
        <v>Asus</v>
      </c>
      <c r="H4232" s="1">
        <f>Table2[[#This Row],[Supplier_ID]]</f>
        <v>1044</v>
      </c>
      <c r="I4232" s="1">
        <f>Table2[[#This Row],[Market_Price]]</f>
        <v>1130.8</v>
      </c>
      <c r="J4232" s="1">
        <f>Table2[[#This Row],[Selling_Price]]</f>
        <v>1758.65</v>
      </c>
      <c r="K4232" s="1">
        <f>Table2[[#This Row],[Quantity]]</f>
        <v>202</v>
      </c>
      <c r="L4232" s="1" t="str">
        <f>IF(ISBLANK(Table2[[#This Row],[Status]]), "No Data Entered", IFERROR(Table2[[#This Row],[Status]], "No Data Entered"))</f>
        <v>No Data Entered</v>
      </c>
    </row>
    <row r="4233" spans="1:12" x14ac:dyDescent="0.3">
      <c r="A4233" s="1" t="str">
        <f>Table2[[#This Row],[Product_ID]]</f>
        <v>PRO6087</v>
      </c>
      <c r="B4233" s="1" t="str">
        <f>Table2[[#This Row],[Customer_ID]]</f>
        <v>CUST32052</v>
      </c>
      <c r="C4233" s="14" t="str">
        <f>Table2[[#This Row],[Date]]</f>
        <v>05/09/2024</v>
      </c>
      <c r="D4233" s="1" t="str">
        <f>TRIM(PROPER(Table2[[#This Row],[Product_Name]]))</f>
        <v>Camera</v>
      </c>
      <c r="E4233" s="1" t="str">
        <f>TRIM(PROPER(Table2[[#This Row],[Country]]))</f>
        <v>China</v>
      </c>
      <c r="F4233" s="1" t="str">
        <f>TRIM(PROPER(Table2[[#This Row],[Category]]))</f>
        <v>Computers</v>
      </c>
      <c r="G4233" s="1" t="str">
        <f>TRIM(PROPER(Table2[[#This Row],[Brand]]))</f>
        <v>Apple</v>
      </c>
      <c r="H4233" s="1">
        <f>Table2[[#This Row],[Supplier_ID]]</f>
        <v>1081</v>
      </c>
      <c r="I4233" s="1">
        <f>Table2[[#This Row],[Market_Price]]</f>
        <v>1620.38</v>
      </c>
      <c r="J4233" s="1">
        <f>Table2[[#This Row],[Selling_Price]]</f>
        <v>2606.23</v>
      </c>
      <c r="K4233" s="1">
        <f>Table2[[#This Row],[Quantity]]</f>
        <v>250</v>
      </c>
      <c r="L4233" s="1" t="str">
        <f>IF(ISBLANK(Table2[[#This Row],[Status]]), "No Data Entered", IFERROR(Table2[[#This Row],[Status]], "No Data Entered"))</f>
        <v>No Data Entered</v>
      </c>
    </row>
    <row r="4234" spans="1:12" x14ac:dyDescent="0.3">
      <c r="A4234" s="1" t="str">
        <f>Table2[[#This Row],[Product_ID]]</f>
        <v>PRO3747</v>
      </c>
      <c r="B4234" s="1" t="str">
        <f>Table2[[#This Row],[Customer_ID]]</f>
        <v>CUST32293</v>
      </c>
      <c r="C4234" s="14" t="str">
        <f>Table2[[#This Row],[Date]]</f>
        <v>11/10/2021</v>
      </c>
      <c r="D4234" s="1" t="str">
        <f>TRIM(PROPER(Table2[[#This Row],[Product_Name]]))</f>
        <v>Headphones</v>
      </c>
      <c r="E4234" s="1" t="str">
        <f>TRIM(PROPER(Table2[[#This Row],[Country]]))</f>
        <v>Usa</v>
      </c>
      <c r="F4234" s="1" t="str">
        <f>TRIM(PROPER(Table2[[#This Row],[Category]]))</f>
        <v>Accessories</v>
      </c>
      <c r="G4234" s="1" t="str">
        <f>TRIM(PROPER(Table2[[#This Row],[Brand]]))</f>
        <v>Canon</v>
      </c>
      <c r="H4234" s="1">
        <f>Table2[[#This Row],[Supplier_ID]]</f>
        <v>1018</v>
      </c>
      <c r="I4234" s="1">
        <f>Table2[[#This Row],[Market_Price]]</f>
        <v>851.77</v>
      </c>
      <c r="J4234" s="1">
        <f>Table2[[#This Row],[Selling_Price]]</f>
        <v>1202.94</v>
      </c>
      <c r="K4234" s="1">
        <f>Table2[[#This Row],[Quantity]]</f>
        <v>10</v>
      </c>
      <c r="L4234" s="1" t="str">
        <f>IF(ISBLANK(Table2[[#This Row],[Status]]), "No Data Entered", IFERROR(Table2[[#This Row],[Status]], "No Data Entered"))</f>
        <v>No Data Entered</v>
      </c>
    </row>
    <row r="4235" spans="1:12" x14ac:dyDescent="0.3">
      <c r="A4235" s="1" t="str">
        <f>Table2[[#This Row],[Product_ID]]</f>
        <v>PRO5779</v>
      </c>
      <c r="B4235" s="1" t="str">
        <f>Table2[[#This Row],[Customer_ID]]</f>
        <v>CUST33330</v>
      </c>
      <c r="C4235" s="14" t="str">
        <f>Table2[[#This Row],[Date]]</f>
        <v>27/08/2021</v>
      </c>
      <c r="D4235" s="1" t="str">
        <f>TRIM(PROPER(Table2[[#This Row],[Product_Name]]))</f>
        <v>Smartwatch</v>
      </c>
      <c r="E4235" s="1" t="str">
        <f>TRIM(PROPER(Table2[[#This Row],[Country]]))</f>
        <v>Japan</v>
      </c>
      <c r="F4235" s="1" t="str">
        <f>TRIM(PROPER(Table2[[#This Row],[Category]]))</f>
        <v>Wearables</v>
      </c>
      <c r="G4235" s="1" t="str">
        <f>TRIM(PROPER(Table2[[#This Row],[Brand]]))</f>
        <v>Lenovo</v>
      </c>
      <c r="H4235" s="1">
        <f>Table2[[#This Row],[Supplier_ID]]</f>
        <v>1069</v>
      </c>
      <c r="I4235" s="1">
        <f>Table2[[#This Row],[Market_Price]]</f>
        <v>764.15</v>
      </c>
      <c r="J4235" s="1">
        <f>Table2[[#This Row],[Selling_Price]]</f>
        <v>1440.77</v>
      </c>
      <c r="K4235" s="1">
        <f>Table2[[#This Row],[Quantity]]</f>
        <v>346</v>
      </c>
      <c r="L4235" s="1" t="str">
        <f>IF(ISBLANK(Table2[[#This Row],[Status]]), "No Data Entered", IFERROR(Table2[[#This Row],[Status]], "No Data Entered"))</f>
        <v>No Data Entered</v>
      </c>
    </row>
    <row r="4236" spans="1:12" x14ac:dyDescent="0.3">
      <c r="A4236" s="1" t="str">
        <f>Table2[[#This Row],[Product_ID]]</f>
        <v>PRO5795</v>
      </c>
      <c r="B4236" s="1" t="str">
        <f>Table2[[#This Row],[Customer_ID]]</f>
        <v>CUST33367</v>
      </c>
      <c r="C4236" s="14" t="str">
        <f>Table2[[#This Row],[Date]]</f>
        <v>19/06/2023</v>
      </c>
      <c r="D4236" s="1" t="str">
        <f>TRIM(PROPER(Table2[[#This Row],[Product_Name]]))</f>
        <v>Printer</v>
      </c>
      <c r="E4236" s="1" t="str">
        <f>TRIM(PROPER(Table2[[#This Row],[Country]]))</f>
        <v>Australia</v>
      </c>
      <c r="F4236" s="1" t="str">
        <f>TRIM(PROPER(Table2[[#This Row],[Category]]))</f>
        <v>Computers</v>
      </c>
      <c r="G4236" s="1" t="str">
        <f>TRIM(PROPER(Table2[[#This Row],[Brand]]))</f>
        <v>Lenovo</v>
      </c>
      <c r="H4236" s="1">
        <f>Table2[[#This Row],[Supplier_ID]]</f>
        <v>1091</v>
      </c>
      <c r="I4236" s="1">
        <f>Table2[[#This Row],[Market_Price]]</f>
        <v>382.76</v>
      </c>
      <c r="J4236" s="1">
        <f>Table2[[#This Row],[Selling_Price]]</f>
        <v>647.29</v>
      </c>
      <c r="K4236" s="1">
        <f>Table2[[#This Row],[Quantity]]</f>
        <v>491</v>
      </c>
      <c r="L4236" s="1" t="str">
        <f>IF(ISBLANK(Table2[[#This Row],[Status]]), "No Data Entered", IFERROR(Table2[[#This Row],[Status]], "No Data Entered"))</f>
        <v>No Data Entered</v>
      </c>
    </row>
    <row r="4237" spans="1:12" x14ac:dyDescent="0.3">
      <c r="A4237" s="1" t="str">
        <f>Table2[[#This Row],[Product_ID]]</f>
        <v>PRO5124</v>
      </c>
      <c r="B4237" s="1" t="str">
        <f>Table2[[#This Row],[Customer_ID]]</f>
        <v>CUST33616</v>
      </c>
      <c r="C4237" s="14" t="str">
        <f>Table2[[#This Row],[Date]]</f>
        <v>19/11/2020</v>
      </c>
      <c r="D4237" s="1" t="str">
        <f>TRIM(PROPER(Table2[[#This Row],[Product_Name]]))</f>
        <v>Laptop</v>
      </c>
      <c r="E4237" s="1" t="str">
        <f>TRIM(PROPER(Table2[[#This Row],[Country]]))</f>
        <v>Germany</v>
      </c>
      <c r="F4237" s="1" t="str">
        <f>TRIM(PROPER(Table2[[#This Row],[Category]]))</f>
        <v>Wearables</v>
      </c>
      <c r="G4237" s="1" t="str">
        <f>TRIM(PROPER(Table2[[#This Row],[Brand]]))</f>
        <v>Lenovo</v>
      </c>
      <c r="H4237" s="1">
        <f>Table2[[#This Row],[Supplier_ID]]</f>
        <v>1049</v>
      </c>
      <c r="I4237" s="1">
        <f>Table2[[#This Row],[Market_Price]]</f>
        <v>336.21</v>
      </c>
      <c r="J4237" s="1">
        <f>Table2[[#This Row],[Selling_Price]]</f>
        <v>636.79</v>
      </c>
      <c r="K4237" s="1">
        <f>Table2[[#This Row],[Quantity]]</f>
        <v>245</v>
      </c>
      <c r="L4237" s="1" t="str">
        <f>IF(ISBLANK(Table2[[#This Row],[Status]]), "No Data Entered", IFERROR(Table2[[#This Row],[Status]], "No Data Entered"))</f>
        <v>No Data Entered</v>
      </c>
    </row>
    <row r="4238" spans="1:12" x14ac:dyDescent="0.3">
      <c r="A4238" s="1" t="str">
        <f>Table2[[#This Row],[Product_ID]]</f>
        <v>PRO7147</v>
      </c>
      <c r="B4238" s="1" t="str">
        <f>Table2[[#This Row],[Customer_ID]]</f>
        <v>CUST33877</v>
      </c>
      <c r="C4238" s="14" t="str">
        <f>Table2[[#This Row],[Date]]</f>
        <v>06/07/2022</v>
      </c>
      <c r="D4238" s="1" t="str">
        <f>TRIM(PROPER(Table2[[#This Row],[Product_Name]]))</f>
        <v>Tablet</v>
      </c>
      <c r="E4238" s="1" t="str">
        <f>TRIM(PROPER(Table2[[#This Row],[Country]]))</f>
        <v>China</v>
      </c>
      <c r="F4238" s="1" t="str">
        <f>TRIM(PROPER(Table2[[#This Row],[Category]]))</f>
        <v>Electronics</v>
      </c>
      <c r="G4238" s="1" t="str">
        <f>TRIM(PROPER(Table2[[#This Row],[Brand]]))</f>
        <v>Samsung</v>
      </c>
      <c r="H4238" s="1">
        <f>Table2[[#This Row],[Supplier_ID]]</f>
        <v>1057</v>
      </c>
      <c r="I4238" s="1">
        <f>Table2[[#This Row],[Market_Price]]</f>
        <v>1550.57</v>
      </c>
      <c r="J4238" s="1">
        <f>Table2[[#This Row],[Selling_Price]]</f>
        <v>2983.49</v>
      </c>
      <c r="K4238" s="1">
        <f>Table2[[#This Row],[Quantity]]</f>
        <v>252</v>
      </c>
      <c r="L4238" s="1" t="str">
        <f>IF(ISBLANK(Table2[[#This Row],[Status]]), "No Data Entered", IFERROR(Table2[[#This Row],[Status]], "No Data Entered"))</f>
        <v>No Data Entered</v>
      </c>
    </row>
    <row r="4239" spans="1:12" x14ac:dyDescent="0.3">
      <c r="A4239" s="1" t="str">
        <f>Table2[[#This Row],[Product_ID]]</f>
        <v>PRO3863</v>
      </c>
      <c r="B4239" s="1" t="str">
        <f>Table2[[#This Row],[Customer_ID]]</f>
        <v>CUST34286</v>
      </c>
      <c r="C4239" s="14" t="str">
        <f>Table2[[#This Row],[Date]]</f>
        <v>25/11/2023</v>
      </c>
      <c r="D4239" s="1" t="str">
        <f>TRIM(PROPER(Table2[[#This Row],[Product_Name]]))</f>
        <v>Keyboard</v>
      </c>
      <c r="E4239" s="1" t="str">
        <f>TRIM(PROPER(Table2[[#This Row],[Country]]))</f>
        <v>Canada</v>
      </c>
      <c r="F4239" s="1" t="str">
        <f>TRIM(PROPER(Table2[[#This Row],[Category]]))</f>
        <v>Computers</v>
      </c>
      <c r="G4239" s="1" t="str">
        <f>TRIM(PROPER(Table2[[#This Row],[Brand]]))</f>
        <v>Samsung</v>
      </c>
      <c r="H4239" s="1">
        <f>Table2[[#This Row],[Supplier_ID]]</f>
        <v>1054</v>
      </c>
      <c r="I4239" s="1">
        <f>Table2[[#This Row],[Market_Price]]</f>
        <v>1192.6099999999999</v>
      </c>
      <c r="J4239" s="1">
        <f>Table2[[#This Row],[Selling_Price]]</f>
        <v>1885.44</v>
      </c>
      <c r="K4239" s="1">
        <f>Table2[[#This Row],[Quantity]]</f>
        <v>386</v>
      </c>
      <c r="L4239" s="1" t="str">
        <f>IF(ISBLANK(Table2[[#This Row],[Status]]), "No Data Entered", IFERROR(Table2[[#This Row],[Status]], "No Data Entered"))</f>
        <v>No Data Entered</v>
      </c>
    </row>
    <row r="4240" spans="1:12" x14ac:dyDescent="0.3">
      <c r="A4240" s="1" t="str">
        <f>Table2[[#This Row],[Product_ID]]</f>
        <v>PRO3908</v>
      </c>
      <c r="B4240" s="1" t="str">
        <f>Table2[[#This Row],[Customer_ID]]</f>
        <v>CUST35023</v>
      </c>
      <c r="C4240" s="14" t="str">
        <f>Table2[[#This Row],[Date]]</f>
        <v>09/08/2020</v>
      </c>
      <c r="D4240" s="1" t="str">
        <f>TRIM(PROPER(Table2[[#This Row],[Product_Name]]))</f>
        <v>Tablet</v>
      </c>
      <c r="E4240" s="1" t="str">
        <f>TRIM(PROPER(Table2[[#This Row],[Country]]))</f>
        <v>Uk</v>
      </c>
      <c r="F4240" s="1" t="str">
        <f>TRIM(PROPER(Table2[[#This Row],[Category]]))</f>
        <v>Electronics</v>
      </c>
      <c r="G4240" s="1" t="str">
        <f>TRIM(PROPER(Table2[[#This Row],[Brand]]))</f>
        <v>Hp</v>
      </c>
      <c r="H4240" s="1">
        <f>Table2[[#This Row],[Supplier_ID]]</f>
        <v>1064</v>
      </c>
      <c r="I4240" s="1">
        <f>Table2[[#This Row],[Market_Price]]</f>
        <v>1775.51</v>
      </c>
      <c r="J4240" s="1">
        <f>Table2[[#This Row],[Selling_Price]]</f>
        <v>3125.18</v>
      </c>
      <c r="K4240" s="1">
        <f>Table2[[#This Row],[Quantity]]</f>
        <v>296</v>
      </c>
      <c r="L4240" s="1" t="str">
        <f>IF(ISBLANK(Table2[[#This Row],[Status]]), "No Data Entered", IFERROR(Table2[[#This Row],[Status]], "No Data Entered"))</f>
        <v>No Data Entered</v>
      </c>
    </row>
    <row r="4241" spans="1:12" x14ac:dyDescent="0.3">
      <c r="A4241" s="1" t="str">
        <f>Table2[[#This Row],[Product_ID]]</f>
        <v>PRO8354</v>
      </c>
      <c r="B4241" s="1" t="str">
        <f>Table2[[#This Row],[Customer_ID]]</f>
        <v>CUST35167</v>
      </c>
      <c r="C4241" s="14" t="str">
        <f>Table2[[#This Row],[Date]]</f>
        <v>03/12/2025</v>
      </c>
      <c r="D4241" s="1" t="str">
        <f>TRIM(PROPER(Table2[[#This Row],[Product_Name]]))</f>
        <v>Smartphone</v>
      </c>
      <c r="E4241" s="1" t="str">
        <f>TRIM(PROPER(Table2[[#This Row],[Country]]))</f>
        <v>India</v>
      </c>
      <c r="F4241" s="1" t="str">
        <f>TRIM(PROPER(Table2[[#This Row],[Category]]))</f>
        <v>Office Supplies</v>
      </c>
      <c r="G4241" s="1" t="str">
        <f>TRIM(PROPER(Table2[[#This Row],[Brand]]))</f>
        <v>Samsung</v>
      </c>
      <c r="H4241" s="1">
        <f>Table2[[#This Row],[Supplier_ID]]</f>
        <v>1036</v>
      </c>
      <c r="I4241" s="1">
        <f>Table2[[#This Row],[Market_Price]]</f>
        <v>128.01</v>
      </c>
      <c r="J4241" s="1">
        <f>Table2[[#This Row],[Selling_Price]]</f>
        <v>149.36000000000001</v>
      </c>
      <c r="K4241" s="1">
        <f>Table2[[#This Row],[Quantity]]</f>
        <v>414</v>
      </c>
      <c r="L4241" s="1" t="str">
        <f>IF(ISBLANK(Table2[[#This Row],[Status]]), "No Data Entered", IFERROR(Table2[[#This Row],[Status]], "No Data Entered"))</f>
        <v>No Data Entered</v>
      </c>
    </row>
    <row r="4242" spans="1:12" x14ac:dyDescent="0.3">
      <c r="A4242" s="1" t="str">
        <f>Table2[[#This Row],[Product_ID]]</f>
        <v>PRO4595</v>
      </c>
      <c r="B4242" s="1" t="str">
        <f>Table2[[#This Row],[Customer_ID]]</f>
        <v>CUST35390</v>
      </c>
      <c r="C4242" s="14" t="str">
        <f>Table2[[#This Row],[Date]]</f>
        <v>20/07/2024</v>
      </c>
      <c r="D4242" s="1" t="str">
        <f>TRIM(PROPER(Table2[[#This Row],[Product_Name]]))</f>
        <v>Camera</v>
      </c>
      <c r="E4242" s="1" t="str">
        <f>TRIM(PROPER(Table2[[#This Row],[Country]]))</f>
        <v>Uk</v>
      </c>
      <c r="F4242" s="1" t="str">
        <f>TRIM(PROPER(Table2[[#This Row],[Category]]))</f>
        <v>Accessories</v>
      </c>
      <c r="G4242" s="1" t="str">
        <f>TRIM(PROPER(Table2[[#This Row],[Brand]]))</f>
        <v>Asus</v>
      </c>
      <c r="H4242" s="1">
        <f>Table2[[#This Row],[Supplier_ID]]</f>
        <v>1034</v>
      </c>
      <c r="I4242" s="1">
        <f>Table2[[#This Row],[Market_Price]]</f>
        <v>1866.17</v>
      </c>
      <c r="J4242" s="1">
        <f>Table2[[#This Row],[Selling_Price]]</f>
        <v>3070.81</v>
      </c>
      <c r="K4242" s="1">
        <f>Table2[[#This Row],[Quantity]]</f>
        <v>18</v>
      </c>
      <c r="L4242" s="1" t="str">
        <f>IF(ISBLANK(Table2[[#This Row],[Status]]), "No Data Entered", IFERROR(Table2[[#This Row],[Status]], "No Data Entered"))</f>
        <v>No Data Entered</v>
      </c>
    </row>
    <row r="4243" spans="1:12" x14ac:dyDescent="0.3">
      <c r="A4243" s="1" t="str">
        <f>Table2[[#This Row],[Product_ID]]</f>
        <v>PRO4349</v>
      </c>
      <c r="B4243" s="1" t="str">
        <f>Table2[[#This Row],[Customer_ID]]</f>
        <v>CUST35599</v>
      </c>
      <c r="C4243" s="14" t="str">
        <f>Table2[[#This Row],[Date]]</f>
        <v>04/02/2024</v>
      </c>
      <c r="D4243" s="1" t="str">
        <f>TRIM(PROPER(Table2[[#This Row],[Product_Name]]))</f>
        <v>Camera</v>
      </c>
      <c r="E4243" s="1" t="str">
        <f>TRIM(PROPER(Table2[[#This Row],[Country]]))</f>
        <v>France</v>
      </c>
      <c r="F4243" s="1" t="str">
        <f>TRIM(PROPER(Table2[[#This Row],[Category]]))</f>
        <v>Computers</v>
      </c>
      <c r="G4243" s="1" t="str">
        <f>TRIM(PROPER(Table2[[#This Row],[Brand]]))</f>
        <v>Hp</v>
      </c>
      <c r="H4243" s="1">
        <f>Table2[[#This Row],[Supplier_ID]]</f>
        <v>1046</v>
      </c>
      <c r="I4243" s="1">
        <f>Table2[[#This Row],[Market_Price]]</f>
        <v>1570.71</v>
      </c>
      <c r="J4243" s="1">
        <f>Table2[[#This Row],[Selling_Price]]</f>
        <v>2669.62</v>
      </c>
      <c r="K4243" s="1">
        <f>Table2[[#This Row],[Quantity]]</f>
        <v>216</v>
      </c>
      <c r="L4243" s="1" t="str">
        <f>IF(ISBLANK(Table2[[#This Row],[Status]]), "No Data Entered", IFERROR(Table2[[#This Row],[Status]], "No Data Entered"))</f>
        <v>No Data Entered</v>
      </c>
    </row>
    <row r="4244" spans="1:12" x14ac:dyDescent="0.3">
      <c r="A4244" s="1" t="str">
        <f>Table2[[#This Row],[Product_ID]]</f>
        <v>PRO7689</v>
      </c>
      <c r="B4244" s="1" t="str">
        <f>Table2[[#This Row],[Customer_ID]]</f>
        <v>CUST36929</v>
      </c>
      <c r="C4244" s="14" t="str">
        <f>Table2[[#This Row],[Date]]</f>
        <v>21/04/2022</v>
      </c>
      <c r="D4244" s="1" t="str">
        <f>TRIM(PROPER(Table2[[#This Row],[Product_Name]]))</f>
        <v>Laptop</v>
      </c>
      <c r="E4244" s="1" t="str">
        <f>TRIM(PROPER(Table2[[#This Row],[Country]]))</f>
        <v>Japan</v>
      </c>
      <c r="F4244" s="1" t="str">
        <f>TRIM(PROPER(Table2[[#This Row],[Category]]))</f>
        <v>Electronics</v>
      </c>
      <c r="G4244" s="1" t="str">
        <f>TRIM(PROPER(Table2[[#This Row],[Brand]]))</f>
        <v>Sony</v>
      </c>
      <c r="H4244" s="1">
        <f>Table2[[#This Row],[Supplier_ID]]</f>
        <v>1097</v>
      </c>
      <c r="I4244" s="1">
        <f>Table2[[#This Row],[Market_Price]]</f>
        <v>1879.76</v>
      </c>
      <c r="J4244" s="1">
        <f>Table2[[#This Row],[Selling_Price]]</f>
        <v>3507.37</v>
      </c>
      <c r="K4244" s="1">
        <f>Table2[[#This Row],[Quantity]]</f>
        <v>440</v>
      </c>
      <c r="L4244" s="1" t="str">
        <f>IF(ISBLANK(Table2[[#This Row],[Status]]), "No Data Entered", IFERROR(Table2[[#This Row],[Status]], "No Data Entered"))</f>
        <v>No Data Entered</v>
      </c>
    </row>
    <row r="4245" spans="1:12" x14ac:dyDescent="0.3">
      <c r="A4245" s="1" t="str">
        <f>Table2[[#This Row],[Product_ID]]</f>
        <v>PRO3309</v>
      </c>
      <c r="B4245" s="1" t="str">
        <f>Table2[[#This Row],[Customer_ID]]</f>
        <v>CUST38012</v>
      </c>
      <c r="C4245" s="14" t="str">
        <f>Table2[[#This Row],[Date]]</f>
        <v>03/05/2025</v>
      </c>
      <c r="D4245" s="1" t="str">
        <f>TRIM(PROPER(Table2[[#This Row],[Product_Name]]))</f>
        <v>Camera</v>
      </c>
      <c r="E4245" s="1" t="str">
        <f>TRIM(PROPER(Table2[[#This Row],[Country]]))</f>
        <v>Canada</v>
      </c>
      <c r="F4245" s="1" t="str">
        <f>TRIM(PROPER(Table2[[#This Row],[Category]]))</f>
        <v>Electronics</v>
      </c>
      <c r="G4245" s="1" t="str">
        <f>TRIM(PROPER(Table2[[#This Row],[Brand]]))</f>
        <v>Apple</v>
      </c>
      <c r="H4245" s="1">
        <f>Table2[[#This Row],[Supplier_ID]]</f>
        <v>1067</v>
      </c>
      <c r="I4245" s="1">
        <f>Table2[[#This Row],[Market_Price]]</f>
        <v>970.37</v>
      </c>
      <c r="J4245" s="1">
        <f>Table2[[#This Row],[Selling_Price]]</f>
        <v>1121.4000000000001</v>
      </c>
      <c r="K4245" s="1">
        <f>Table2[[#This Row],[Quantity]]</f>
        <v>472</v>
      </c>
      <c r="L4245" s="1" t="str">
        <f>IF(ISBLANK(Table2[[#This Row],[Status]]), "No Data Entered", IFERROR(Table2[[#This Row],[Status]], "No Data Entered"))</f>
        <v>No Data Entered</v>
      </c>
    </row>
    <row r="4246" spans="1:12" x14ac:dyDescent="0.3">
      <c r="A4246" s="1" t="str">
        <f>Table2[[#This Row],[Product_ID]]</f>
        <v>PRO4188</v>
      </c>
      <c r="B4246" s="1" t="str">
        <f>Table2[[#This Row],[Customer_ID]]</f>
        <v>CUST38311</v>
      </c>
      <c r="C4246" s="14" t="str">
        <f>Table2[[#This Row],[Date]]</f>
        <v>29/04/2024</v>
      </c>
      <c r="D4246" s="1" t="str">
        <f>TRIM(PROPER(Table2[[#This Row],[Product_Name]]))</f>
        <v>Headphones</v>
      </c>
      <c r="E4246" s="1" t="str">
        <f>TRIM(PROPER(Table2[[#This Row],[Country]]))</f>
        <v>Australia</v>
      </c>
      <c r="F4246" s="1" t="str">
        <f>TRIM(PROPER(Table2[[#This Row],[Category]]))</f>
        <v>Wearables</v>
      </c>
      <c r="G4246" s="1" t="str">
        <f>TRIM(PROPER(Table2[[#This Row],[Brand]]))</f>
        <v>Logitech</v>
      </c>
      <c r="H4246" s="1">
        <f>Table2[[#This Row],[Supplier_ID]]</f>
        <v>1010</v>
      </c>
      <c r="I4246" s="1">
        <f>Table2[[#This Row],[Market_Price]]</f>
        <v>1043.72</v>
      </c>
      <c r="J4246" s="1">
        <f>Table2[[#This Row],[Selling_Price]]</f>
        <v>1447.69</v>
      </c>
      <c r="K4246" s="1">
        <f>Table2[[#This Row],[Quantity]]</f>
        <v>226</v>
      </c>
      <c r="L4246" s="1" t="str">
        <f>IF(ISBLANK(Table2[[#This Row],[Status]]), "No Data Entered", IFERROR(Table2[[#This Row],[Status]], "No Data Entered"))</f>
        <v>No Data Entered</v>
      </c>
    </row>
    <row r="4247" spans="1:12" x14ac:dyDescent="0.3">
      <c r="A4247" s="1" t="str">
        <f>Table2[[#This Row],[Product_ID]]</f>
        <v>PRO7872</v>
      </c>
      <c r="B4247" s="1" t="str">
        <f>Table2[[#This Row],[Customer_ID]]</f>
        <v>CUST38487</v>
      </c>
      <c r="C4247" s="14" t="str">
        <f>Table2[[#This Row],[Date]]</f>
        <v>08/09/2024</v>
      </c>
      <c r="D4247" s="1" t="str">
        <f>TRIM(PROPER(Table2[[#This Row],[Product_Name]]))</f>
        <v>Keyboard</v>
      </c>
      <c r="E4247" s="1" t="str">
        <f>TRIM(PROPER(Table2[[#This Row],[Country]]))</f>
        <v>Brazil</v>
      </c>
      <c r="F4247" s="1" t="str">
        <f>TRIM(PROPER(Table2[[#This Row],[Category]]))</f>
        <v>Accessories</v>
      </c>
      <c r="G4247" s="1" t="str">
        <f>TRIM(PROPER(Table2[[#This Row],[Brand]]))</f>
        <v>Canon</v>
      </c>
      <c r="H4247" s="1">
        <f>Table2[[#This Row],[Supplier_ID]]</f>
        <v>1028</v>
      </c>
      <c r="I4247" s="1">
        <f>Table2[[#This Row],[Market_Price]]</f>
        <v>975.1</v>
      </c>
      <c r="J4247" s="1">
        <f>Table2[[#This Row],[Selling_Price]]</f>
        <v>1811.67</v>
      </c>
      <c r="K4247" s="1">
        <f>Table2[[#This Row],[Quantity]]</f>
        <v>380</v>
      </c>
      <c r="L4247" s="1" t="str">
        <f>IF(ISBLANK(Table2[[#This Row],[Status]]), "No Data Entered", IFERROR(Table2[[#This Row],[Status]], "No Data Entered"))</f>
        <v>No Data Entered</v>
      </c>
    </row>
    <row r="4248" spans="1:12" x14ac:dyDescent="0.3">
      <c r="A4248" s="1" t="str">
        <f>Table2[[#This Row],[Product_ID]]</f>
        <v>PRO4008</v>
      </c>
      <c r="B4248" s="1" t="str">
        <f>Table2[[#This Row],[Customer_ID]]</f>
        <v>CUST38961</v>
      </c>
      <c r="C4248" s="14" t="str">
        <f>Table2[[#This Row],[Date]]</f>
        <v>20/12/2021</v>
      </c>
      <c r="D4248" s="1" t="str">
        <f>TRIM(PROPER(Table2[[#This Row],[Product_Name]]))</f>
        <v>Laptop</v>
      </c>
      <c r="E4248" s="1" t="str">
        <f>TRIM(PROPER(Table2[[#This Row],[Country]]))</f>
        <v>Canada</v>
      </c>
      <c r="F4248" s="1" t="str">
        <f>TRIM(PROPER(Table2[[#This Row],[Category]]))</f>
        <v>Computers</v>
      </c>
      <c r="G4248" s="1" t="str">
        <f>TRIM(PROPER(Table2[[#This Row],[Brand]]))</f>
        <v>Dell</v>
      </c>
      <c r="H4248" s="1">
        <f>Table2[[#This Row],[Supplier_ID]]</f>
        <v>1016</v>
      </c>
      <c r="I4248" s="1">
        <f>Table2[[#This Row],[Market_Price]]</f>
        <v>51.89</v>
      </c>
      <c r="J4248" s="1">
        <f>Table2[[#This Row],[Selling_Price]]</f>
        <v>70.91</v>
      </c>
      <c r="K4248" s="1">
        <f>Table2[[#This Row],[Quantity]]</f>
        <v>148</v>
      </c>
      <c r="L4248" s="1" t="str">
        <f>IF(ISBLANK(Table2[[#This Row],[Status]]), "No Data Entered", IFERROR(Table2[[#This Row],[Status]], "No Data Entered"))</f>
        <v>No Data Entered</v>
      </c>
    </row>
    <row r="4249" spans="1:12" x14ac:dyDescent="0.3">
      <c r="A4249" s="1" t="str">
        <f>Table2[[#This Row],[Product_ID]]</f>
        <v>PRO4440</v>
      </c>
      <c r="B4249" s="1" t="str">
        <f>Table2[[#This Row],[Customer_ID]]</f>
        <v>CUST39136</v>
      </c>
      <c r="C4249" s="14" t="str">
        <f>Table2[[#This Row],[Date]]</f>
        <v>11/05/2025</v>
      </c>
      <c r="D4249" s="1" t="str">
        <f>TRIM(PROPER(Table2[[#This Row],[Product_Name]]))</f>
        <v>Mouse</v>
      </c>
      <c r="E4249" s="1" t="str">
        <f>TRIM(PROPER(Table2[[#This Row],[Country]]))</f>
        <v>India</v>
      </c>
      <c r="F4249" s="1" t="str">
        <f>TRIM(PROPER(Table2[[#This Row],[Category]]))</f>
        <v>Electronics</v>
      </c>
      <c r="G4249" s="1" t="str">
        <f>TRIM(PROPER(Table2[[#This Row],[Brand]]))</f>
        <v>Canon</v>
      </c>
      <c r="H4249" s="1">
        <f>Table2[[#This Row],[Supplier_ID]]</f>
        <v>1069</v>
      </c>
      <c r="I4249" s="1">
        <f>Table2[[#This Row],[Market_Price]]</f>
        <v>634.45000000000005</v>
      </c>
      <c r="J4249" s="1">
        <f>Table2[[#This Row],[Selling_Price]]</f>
        <v>973.6</v>
      </c>
      <c r="K4249" s="1">
        <f>Table2[[#This Row],[Quantity]]</f>
        <v>260</v>
      </c>
      <c r="L4249" s="1" t="str">
        <f>IF(ISBLANK(Table2[[#This Row],[Status]]), "No Data Entered", IFERROR(Table2[[#This Row],[Status]], "No Data Entered"))</f>
        <v>No Data Entered</v>
      </c>
    </row>
    <row r="4250" spans="1:12" x14ac:dyDescent="0.3">
      <c r="A4250" s="1" t="str">
        <f>Table2[[#This Row],[Product_ID]]</f>
        <v>PRO8284</v>
      </c>
      <c r="B4250" s="1" t="str">
        <f>Table2[[#This Row],[Customer_ID]]</f>
        <v>CUST39530</v>
      </c>
      <c r="C4250" s="14" t="str">
        <f>Table2[[#This Row],[Date]]</f>
        <v>08/10/2024</v>
      </c>
      <c r="D4250" s="1" t="str">
        <f>TRIM(PROPER(Table2[[#This Row],[Product_Name]]))</f>
        <v>Smartphone</v>
      </c>
      <c r="E4250" s="1" t="str">
        <f>TRIM(PROPER(Table2[[#This Row],[Country]]))</f>
        <v>Uk</v>
      </c>
      <c r="F4250" s="1" t="str">
        <f>TRIM(PROPER(Table2[[#This Row],[Category]]))</f>
        <v>Office Supplies</v>
      </c>
      <c r="G4250" s="1" t="str">
        <f>TRIM(PROPER(Table2[[#This Row],[Brand]]))</f>
        <v>Asus</v>
      </c>
      <c r="H4250" s="1">
        <f>Table2[[#This Row],[Supplier_ID]]</f>
        <v>1039</v>
      </c>
      <c r="I4250" s="1">
        <f>Table2[[#This Row],[Market_Price]]</f>
        <v>1280.06</v>
      </c>
      <c r="J4250" s="1">
        <f>Table2[[#This Row],[Selling_Price]]</f>
        <v>2309.7600000000002</v>
      </c>
      <c r="K4250" s="1">
        <f>Table2[[#This Row],[Quantity]]</f>
        <v>121</v>
      </c>
      <c r="L4250" s="1" t="str">
        <f>IF(ISBLANK(Table2[[#This Row],[Status]]), "No Data Entered", IFERROR(Table2[[#This Row],[Status]], "No Data Entered"))</f>
        <v>No Data Entered</v>
      </c>
    </row>
    <row r="4251" spans="1:12" x14ac:dyDescent="0.3">
      <c r="A4251" s="1" t="str">
        <f>Table2[[#This Row],[Product_ID]]</f>
        <v>PRO9802</v>
      </c>
      <c r="B4251" s="1" t="str">
        <f>Table2[[#This Row],[Customer_ID]]</f>
        <v>CUST40933</v>
      </c>
      <c r="C4251" s="14" t="str">
        <f>Table2[[#This Row],[Date]]</f>
        <v>30/05/2021</v>
      </c>
      <c r="D4251" s="1" t="str">
        <f>TRIM(PROPER(Table2[[#This Row],[Product_Name]]))</f>
        <v>Printer</v>
      </c>
      <c r="E4251" s="1" t="str">
        <f>TRIM(PROPER(Table2[[#This Row],[Country]]))</f>
        <v>France</v>
      </c>
      <c r="F4251" s="1" t="str">
        <f>TRIM(PROPER(Table2[[#This Row],[Category]]))</f>
        <v>Wearables</v>
      </c>
      <c r="G4251" s="1" t="str">
        <f>TRIM(PROPER(Table2[[#This Row],[Brand]]))</f>
        <v>Lenovo</v>
      </c>
      <c r="H4251" s="1">
        <f>Table2[[#This Row],[Supplier_ID]]</f>
        <v>1054</v>
      </c>
      <c r="I4251" s="1">
        <f>Table2[[#This Row],[Market_Price]]</f>
        <v>1686.52</v>
      </c>
      <c r="J4251" s="1">
        <f>Table2[[#This Row],[Selling_Price]]</f>
        <v>3309.7</v>
      </c>
      <c r="K4251" s="1">
        <f>Table2[[#This Row],[Quantity]]</f>
        <v>271</v>
      </c>
      <c r="L4251" s="1" t="str">
        <f>IF(ISBLANK(Table2[[#This Row],[Status]]), "No Data Entered", IFERROR(Table2[[#This Row],[Status]], "No Data Entered"))</f>
        <v>No Data Entered</v>
      </c>
    </row>
    <row r="4252" spans="1:12" x14ac:dyDescent="0.3">
      <c r="A4252" s="1" t="str">
        <f>Table2[[#This Row],[Product_ID]]</f>
        <v>PRO8857</v>
      </c>
      <c r="B4252" s="1" t="str">
        <f>Table2[[#This Row],[Customer_ID]]</f>
        <v>CUST40978</v>
      </c>
      <c r="C4252" s="14" t="str">
        <f>Table2[[#This Row],[Date]]</f>
        <v>04/11/2022</v>
      </c>
      <c r="D4252" s="1" t="str">
        <f>TRIM(PROPER(Table2[[#This Row],[Product_Name]]))</f>
        <v>Mouse</v>
      </c>
      <c r="E4252" s="1" t="str">
        <f>TRIM(PROPER(Table2[[#This Row],[Country]]))</f>
        <v>Brazil</v>
      </c>
      <c r="F4252" s="1" t="str">
        <f>TRIM(PROPER(Table2[[#This Row],[Category]]))</f>
        <v>Electronics</v>
      </c>
      <c r="G4252" s="1" t="str">
        <f>TRIM(PROPER(Table2[[#This Row],[Brand]]))</f>
        <v>Hp</v>
      </c>
      <c r="H4252" s="1">
        <f>Table2[[#This Row],[Supplier_ID]]</f>
        <v>1003</v>
      </c>
      <c r="I4252" s="1">
        <f>Table2[[#This Row],[Market_Price]]</f>
        <v>1211.54</v>
      </c>
      <c r="J4252" s="1">
        <f>Table2[[#This Row],[Selling_Price]]</f>
        <v>1622.07</v>
      </c>
      <c r="K4252" s="1">
        <f>Table2[[#This Row],[Quantity]]</f>
        <v>301</v>
      </c>
      <c r="L4252" s="1" t="str">
        <f>IF(ISBLANK(Table2[[#This Row],[Status]]), "No Data Entered", IFERROR(Table2[[#This Row],[Status]], "No Data Entered"))</f>
        <v>No Data Entered</v>
      </c>
    </row>
    <row r="4253" spans="1:12" x14ac:dyDescent="0.3">
      <c r="A4253" s="1" t="str">
        <f>Table2[[#This Row],[Product_ID]]</f>
        <v>PRO5950</v>
      </c>
      <c r="B4253" s="1" t="str">
        <f>Table2[[#This Row],[Customer_ID]]</f>
        <v>CUST41040</v>
      </c>
      <c r="C4253" s="14" t="str">
        <f>Table2[[#This Row],[Date]]</f>
        <v>02/05/2024</v>
      </c>
      <c r="D4253" s="1" t="str">
        <f>TRIM(PROPER(Table2[[#This Row],[Product_Name]]))</f>
        <v>Camera</v>
      </c>
      <c r="E4253" s="1" t="str">
        <f>TRIM(PROPER(Table2[[#This Row],[Country]]))</f>
        <v>Brazil</v>
      </c>
      <c r="F4253" s="1" t="str">
        <f>TRIM(PROPER(Table2[[#This Row],[Category]]))</f>
        <v>Wearables</v>
      </c>
      <c r="G4253" s="1" t="str">
        <f>TRIM(PROPER(Table2[[#This Row],[Brand]]))</f>
        <v>Samsung</v>
      </c>
      <c r="H4253" s="1">
        <f>Table2[[#This Row],[Supplier_ID]]</f>
        <v>1052</v>
      </c>
      <c r="I4253" s="1">
        <f>Table2[[#This Row],[Market_Price]]</f>
        <v>1844.56</v>
      </c>
      <c r="J4253" s="1">
        <f>Table2[[#This Row],[Selling_Price]]</f>
        <v>3575.15</v>
      </c>
      <c r="K4253" s="1">
        <f>Table2[[#This Row],[Quantity]]</f>
        <v>209</v>
      </c>
      <c r="L4253" s="1" t="str">
        <f>IF(ISBLANK(Table2[[#This Row],[Status]]), "No Data Entered", IFERROR(Table2[[#This Row],[Status]], "No Data Entered"))</f>
        <v>No Data Entered</v>
      </c>
    </row>
    <row r="4254" spans="1:12" x14ac:dyDescent="0.3">
      <c r="A4254" s="1" t="str">
        <f>Table2[[#This Row],[Product_ID]]</f>
        <v>PRO9359</v>
      </c>
      <c r="B4254" s="1" t="str">
        <f>Table2[[#This Row],[Customer_ID]]</f>
        <v>CUST41615</v>
      </c>
      <c r="C4254" s="14" t="str">
        <f>Table2[[#This Row],[Date]]</f>
        <v>09/10/2024</v>
      </c>
      <c r="D4254" s="1" t="str">
        <f>TRIM(PROPER(Table2[[#This Row],[Product_Name]]))</f>
        <v>Mouse</v>
      </c>
      <c r="E4254" s="1" t="str">
        <f>TRIM(PROPER(Table2[[#This Row],[Country]]))</f>
        <v>Brazil</v>
      </c>
      <c r="F4254" s="1" t="str">
        <f>TRIM(PROPER(Table2[[#This Row],[Category]]))</f>
        <v>Computers</v>
      </c>
      <c r="G4254" s="1" t="str">
        <f>TRIM(PROPER(Table2[[#This Row],[Brand]]))</f>
        <v>Sony</v>
      </c>
      <c r="H4254" s="1">
        <f>Table2[[#This Row],[Supplier_ID]]</f>
        <v>1053</v>
      </c>
      <c r="I4254" s="1">
        <f>Table2[[#This Row],[Market_Price]]</f>
        <v>147.38999999999999</v>
      </c>
      <c r="J4254" s="1">
        <f>Table2[[#This Row],[Selling_Price]]</f>
        <v>256.91000000000003</v>
      </c>
      <c r="K4254" s="1">
        <f>Table2[[#This Row],[Quantity]]</f>
        <v>33</v>
      </c>
      <c r="L4254" s="1" t="str">
        <f>IF(ISBLANK(Table2[[#This Row],[Status]]), "No Data Entered", IFERROR(Table2[[#This Row],[Status]], "No Data Entered"))</f>
        <v>No Data Entered</v>
      </c>
    </row>
    <row r="4255" spans="1:12" x14ac:dyDescent="0.3">
      <c r="A4255" s="1" t="str">
        <f>Table2[[#This Row],[Product_ID]]</f>
        <v>PRO7851</v>
      </c>
      <c r="B4255" s="1" t="str">
        <f>Table2[[#This Row],[Customer_ID]]</f>
        <v>CUST41764</v>
      </c>
      <c r="C4255" s="14" t="str">
        <f>Table2[[#This Row],[Date]]</f>
        <v>22/12/2025</v>
      </c>
      <c r="D4255" s="1" t="str">
        <f>TRIM(PROPER(Table2[[#This Row],[Product_Name]]))</f>
        <v>Smartwatch</v>
      </c>
      <c r="E4255" s="1" t="str">
        <f>TRIM(PROPER(Table2[[#This Row],[Country]]))</f>
        <v>France</v>
      </c>
      <c r="F4255" s="1" t="str">
        <f>TRIM(PROPER(Table2[[#This Row],[Category]]))</f>
        <v>Electronics</v>
      </c>
      <c r="G4255" s="1" t="str">
        <f>TRIM(PROPER(Table2[[#This Row],[Brand]]))</f>
        <v>Samsung</v>
      </c>
      <c r="H4255" s="1">
        <f>Table2[[#This Row],[Supplier_ID]]</f>
        <v>1026</v>
      </c>
      <c r="I4255" s="1">
        <f>Table2[[#This Row],[Market_Price]]</f>
        <v>282.67</v>
      </c>
      <c r="J4255" s="1">
        <f>Table2[[#This Row],[Selling_Price]]</f>
        <v>440.31</v>
      </c>
      <c r="K4255" s="1">
        <f>Table2[[#This Row],[Quantity]]</f>
        <v>240</v>
      </c>
      <c r="L4255" s="1" t="str">
        <f>IF(ISBLANK(Table2[[#This Row],[Status]]), "No Data Entered", IFERROR(Table2[[#This Row],[Status]], "No Data Entered"))</f>
        <v>No Data Entered</v>
      </c>
    </row>
    <row r="4256" spans="1:12" x14ac:dyDescent="0.3">
      <c r="A4256" s="1" t="str">
        <f>Table2[[#This Row],[Product_ID]]</f>
        <v>PRO4500</v>
      </c>
      <c r="B4256" s="1" t="str">
        <f>Table2[[#This Row],[Customer_ID]]</f>
        <v>CUST41855</v>
      </c>
      <c r="C4256" s="14" t="str">
        <f>Table2[[#This Row],[Date]]</f>
        <v>30/11/2024</v>
      </c>
      <c r="D4256" s="1" t="str">
        <f>TRIM(PROPER(Table2[[#This Row],[Product_Name]]))</f>
        <v>Camera</v>
      </c>
      <c r="E4256" s="1" t="str">
        <f>TRIM(PROPER(Table2[[#This Row],[Country]]))</f>
        <v>Australia</v>
      </c>
      <c r="F4256" s="1" t="str">
        <f>TRIM(PROPER(Table2[[#This Row],[Category]]))</f>
        <v>Wearables</v>
      </c>
      <c r="G4256" s="1" t="str">
        <f>TRIM(PROPER(Table2[[#This Row],[Brand]]))</f>
        <v>Logitech</v>
      </c>
      <c r="H4256" s="1">
        <f>Table2[[#This Row],[Supplier_ID]]</f>
        <v>1027</v>
      </c>
      <c r="I4256" s="1">
        <f>Table2[[#This Row],[Market_Price]]</f>
        <v>704.52</v>
      </c>
      <c r="J4256" s="1">
        <f>Table2[[#This Row],[Selling_Price]]</f>
        <v>1299.3900000000001</v>
      </c>
      <c r="K4256" s="1">
        <f>Table2[[#This Row],[Quantity]]</f>
        <v>448</v>
      </c>
      <c r="L4256" s="1" t="str">
        <f>IF(ISBLANK(Table2[[#This Row],[Status]]), "No Data Entered", IFERROR(Table2[[#This Row],[Status]], "No Data Entered"))</f>
        <v>No Data Entered</v>
      </c>
    </row>
    <row r="4257" spans="1:12" x14ac:dyDescent="0.3">
      <c r="A4257" s="1" t="str">
        <f>Table2[[#This Row],[Product_ID]]</f>
        <v>PRO7551</v>
      </c>
      <c r="B4257" s="1" t="str">
        <f>Table2[[#This Row],[Customer_ID]]</f>
        <v>CUST43359</v>
      </c>
      <c r="C4257" s="14" t="str">
        <f>Table2[[#This Row],[Date]]</f>
        <v>20/08/2024</v>
      </c>
      <c r="D4257" s="1" t="str">
        <f>TRIM(PROPER(Table2[[#This Row],[Product_Name]]))</f>
        <v>Laptop</v>
      </c>
      <c r="E4257" s="1" t="str">
        <f>TRIM(PROPER(Table2[[#This Row],[Country]]))</f>
        <v>Usa</v>
      </c>
      <c r="F4257" s="1" t="str">
        <f>TRIM(PROPER(Table2[[#This Row],[Category]]))</f>
        <v>Electronics</v>
      </c>
      <c r="G4257" s="1" t="str">
        <f>TRIM(PROPER(Table2[[#This Row],[Brand]]))</f>
        <v>Hp</v>
      </c>
      <c r="H4257" s="1">
        <f>Table2[[#This Row],[Supplier_ID]]</f>
        <v>1042</v>
      </c>
      <c r="I4257" s="1">
        <f>Table2[[#This Row],[Market_Price]]</f>
        <v>862.07</v>
      </c>
      <c r="J4257" s="1">
        <f>Table2[[#This Row],[Selling_Price]]</f>
        <v>1555.36</v>
      </c>
      <c r="K4257" s="1">
        <f>Table2[[#This Row],[Quantity]]</f>
        <v>198</v>
      </c>
      <c r="L4257" s="1" t="str">
        <f>IF(ISBLANK(Table2[[#This Row],[Status]]), "No Data Entered", IFERROR(Table2[[#This Row],[Status]], "No Data Entered"))</f>
        <v>No Data Entered</v>
      </c>
    </row>
    <row r="4258" spans="1:12" x14ac:dyDescent="0.3">
      <c r="A4258" s="1" t="str">
        <f>Table2[[#This Row],[Product_ID]]</f>
        <v>PRO3410</v>
      </c>
      <c r="B4258" s="1" t="str">
        <f>Table2[[#This Row],[Customer_ID]]</f>
        <v>CUST44525</v>
      </c>
      <c r="C4258" s="14" t="str">
        <f>Table2[[#This Row],[Date]]</f>
        <v>03/09/2020</v>
      </c>
      <c r="D4258" s="1" t="str">
        <f>TRIM(PROPER(Table2[[#This Row],[Product_Name]]))</f>
        <v>Printer</v>
      </c>
      <c r="E4258" s="1" t="str">
        <f>TRIM(PROPER(Table2[[#This Row],[Country]]))</f>
        <v>Germany</v>
      </c>
      <c r="F4258" s="1" t="str">
        <f>TRIM(PROPER(Table2[[#This Row],[Category]]))</f>
        <v>Office Supplies</v>
      </c>
      <c r="G4258" s="1" t="str">
        <f>TRIM(PROPER(Table2[[#This Row],[Brand]]))</f>
        <v>Canon</v>
      </c>
      <c r="H4258" s="1">
        <f>Table2[[#This Row],[Supplier_ID]]</f>
        <v>1088</v>
      </c>
      <c r="I4258" s="1">
        <f>Table2[[#This Row],[Market_Price]]</f>
        <v>238.01</v>
      </c>
      <c r="J4258" s="1">
        <f>Table2[[#This Row],[Selling_Price]]</f>
        <v>475.7</v>
      </c>
      <c r="K4258" s="1">
        <f>Table2[[#This Row],[Quantity]]</f>
        <v>251</v>
      </c>
      <c r="L4258" s="1" t="str">
        <f>IF(ISBLANK(Table2[[#This Row],[Status]]), "No Data Entered", IFERROR(Table2[[#This Row],[Status]], "No Data Entered"))</f>
        <v>No Data Entered</v>
      </c>
    </row>
    <row r="4259" spans="1:12" x14ac:dyDescent="0.3">
      <c r="A4259" s="1" t="str">
        <f>Table2[[#This Row],[Product_ID]]</f>
        <v>PRO4492</v>
      </c>
      <c r="B4259" s="1" t="str">
        <f>Table2[[#This Row],[Customer_ID]]</f>
        <v>CUST44997</v>
      </c>
      <c r="C4259" s="14" t="str">
        <f>Table2[[#This Row],[Date]]</f>
        <v>26/06/2023</v>
      </c>
      <c r="D4259" s="1" t="str">
        <f>TRIM(PROPER(Table2[[#This Row],[Product_Name]]))</f>
        <v>Keyboard</v>
      </c>
      <c r="E4259" s="1" t="str">
        <f>TRIM(PROPER(Table2[[#This Row],[Country]]))</f>
        <v>India</v>
      </c>
      <c r="F4259" s="1" t="str">
        <f>TRIM(PROPER(Table2[[#This Row],[Category]]))</f>
        <v>Computers</v>
      </c>
      <c r="G4259" s="1" t="str">
        <f>TRIM(PROPER(Table2[[#This Row],[Brand]]))</f>
        <v>Canon</v>
      </c>
      <c r="H4259" s="1">
        <f>Table2[[#This Row],[Supplier_ID]]</f>
        <v>1062</v>
      </c>
      <c r="I4259" s="1">
        <f>Table2[[#This Row],[Market_Price]]</f>
        <v>711.46</v>
      </c>
      <c r="J4259" s="1">
        <f>Table2[[#This Row],[Selling_Price]]</f>
        <v>955.05</v>
      </c>
      <c r="K4259" s="1">
        <f>Table2[[#This Row],[Quantity]]</f>
        <v>370</v>
      </c>
      <c r="L4259" s="1" t="str">
        <f>IF(ISBLANK(Table2[[#This Row],[Status]]), "No Data Entered", IFERROR(Table2[[#This Row],[Status]], "No Data Entered"))</f>
        <v>No Data Entered</v>
      </c>
    </row>
    <row r="4260" spans="1:12" x14ac:dyDescent="0.3">
      <c r="A4260" s="1" t="str">
        <f>Table2[[#This Row],[Product_ID]]</f>
        <v>PRO7868</v>
      </c>
      <c r="B4260" s="1" t="str">
        <f>Table2[[#This Row],[Customer_ID]]</f>
        <v>CUST45835</v>
      </c>
      <c r="C4260" s="14" t="str">
        <f>Table2[[#This Row],[Date]]</f>
        <v>16/01/2022</v>
      </c>
      <c r="D4260" s="1" t="str">
        <f>TRIM(PROPER(Table2[[#This Row],[Product_Name]]))</f>
        <v>Tablet</v>
      </c>
      <c r="E4260" s="1" t="str">
        <f>TRIM(PROPER(Table2[[#This Row],[Country]]))</f>
        <v>India</v>
      </c>
      <c r="F4260" s="1" t="str">
        <f>TRIM(PROPER(Table2[[#This Row],[Category]]))</f>
        <v>Electronics</v>
      </c>
      <c r="G4260" s="1" t="str">
        <f>TRIM(PROPER(Table2[[#This Row],[Brand]]))</f>
        <v>Microsoft</v>
      </c>
      <c r="H4260" s="1">
        <f>Table2[[#This Row],[Supplier_ID]]</f>
        <v>1039</v>
      </c>
      <c r="I4260" s="1">
        <f>Table2[[#This Row],[Market_Price]]</f>
        <v>1507.37</v>
      </c>
      <c r="J4260" s="1">
        <f>Table2[[#This Row],[Selling_Price]]</f>
        <v>1872.17</v>
      </c>
      <c r="K4260" s="1">
        <f>Table2[[#This Row],[Quantity]]</f>
        <v>227</v>
      </c>
      <c r="L4260" s="1" t="str">
        <f>IF(ISBLANK(Table2[[#This Row],[Status]]), "No Data Entered", IFERROR(Table2[[#This Row],[Status]], "No Data Entered"))</f>
        <v>No Data Entered</v>
      </c>
    </row>
    <row r="4261" spans="1:12" x14ac:dyDescent="0.3">
      <c r="A4261" s="1" t="str">
        <f>Table2[[#This Row],[Product_ID]]</f>
        <v>PRO5507</v>
      </c>
      <c r="B4261" s="1" t="str">
        <f>Table2[[#This Row],[Customer_ID]]</f>
        <v>CUST46634</v>
      </c>
      <c r="C4261" s="14" t="str">
        <f>Table2[[#This Row],[Date]]</f>
        <v>29/01/2022</v>
      </c>
      <c r="D4261" s="1" t="str">
        <f>TRIM(PROPER(Table2[[#This Row],[Product_Name]]))</f>
        <v>Laptop</v>
      </c>
      <c r="E4261" s="1" t="str">
        <f>TRIM(PROPER(Table2[[#This Row],[Country]]))</f>
        <v>China</v>
      </c>
      <c r="F4261" s="1" t="str">
        <f>TRIM(PROPER(Table2[[#This Row],[Category]]))</f>
        <v>Wearables</v>
      </c>
      <c r="G4261" s="1" t="str">
        <f>TRIM(PROPER(Table2[[#This Row],[Brand]]))</f>
        <v>Hp</v>
      </c>
      <c r="H4261" s="1">
        <f>Table2[[#This Row],[Supplier_ID]]</f>
        <v>1078</v>
      </c>
      <c r="I4261" s="1">
        <f>Table2[[#This Row],[Market_Price]]</f>
        <v>1748.28</v>
      </c>
      <c r="J4261" s="1">
        <f>Table2[[#This Row],[Selling_Price]]</f>
        <v>3439.05</v>
      </c>
      <c r="K4261" s="1">
        <f>Table2[[#This Row],[Quantity]]</f>
        <v>240</v>
      </c>
      <c r="L4261" s="1" t="str">
        <f>IF(ISBLANK(Table2[[#This Row],[Status]]), "No Data Entered", IFERROR(Table2[[#This Row],[Status]], "No Data Entered"))</f>
        <v>No Data Entered</v>
      </c>
    </row>
    <row r="4262" spans="1:12" x14ac:dyDescent="0.3">
      <c r="A4262" s="1" t="str">
        <f>Table2[[#This Row],[Product_ID]]</f>
        <v>PRO8246</v>
      </c>
      <c r="B4262" s="1" t="str">
        <f>Table2[[#This Row],[Customer_ID]]</f>
        <v>CUST47055</v>
      </c>
      <c r="C4262" s="14" t="str">
        <f>Table2[[#This Row],[Date]]</f>
        <v>04/01/2025</v>
      </c>
      <c r="D4262" s="1" t="str">
        <f>TRIM(PROPER(Table2[[#This Row],[Product_Name]]))</f>
        <v>Printer</v>
      </c>
      <c r="E4262" s="1" t="str">
        <f>TRIM(PROPER(Table2[[#This Row],[Country]]))</f>
        <v>India</v>
      </c>
      <c r="F4262" s="1" t="str">
        <f>TRIM(PROPER(Table2[[#This Row],[Category]]))</f>
        <v>Office Supplies</v>
      </c>
      <c r="G4262" s="1" t="str">
        <f>TRIM(PROPER(Table2[[#This Row],[Brand]]))</f>
        <v>Dell</v>
      </c>
      <c r="H4262" s="1">
        <f>Table2[[#This Row],[Supplier_ID]]</f>
        <v>1021</v>
      </c>
      <c r="I4262" s="1">
        <f>Table2[[#This Row],[Market_Price]]</f>
        <v>693.77</v>
      </c>
      <c r="J4262" s="1">
        <f>Table2[[#This Row],[Selling_Price]]</f>
        <v>1216.74</v>
      </c>
      <c r="K4262" s="1">
        <f>Table2[[#This Row],[Quantity]]</f>
        <v>91</v>
      </c>
      <c r="L4262" s="1" t="str">
        <f>IF(ISBLANK(Table2[[#This Row],[Status]]), "No Data Entered", IFERROR(Table2[[#This Row],[Status]], "No Data Entered"))</f>
        <v>No Data Entered</v>
      </c>
    </row>
    <row r="4263" spans="1:12" x14ac:dyDescent="0.3">
      <c r="A4263" s="1" t="str">
        <f>Table2[[#This Row],[Product_ID]]</f>
        <v>PRO6483</v>
      </c>
      <c r="B4263" s="1" t="str">
        <f>Table2[[#This Row],[Customer_ID]]</f>
        <v>CUST47089</v>
      </c>
      <c r="C4263" s="14" t="str">
        <f>Table2[[#This Row],[Date]]</f>
        <v>22/08/2021</v>
      </c>
      <c r="D4263" s="1" t="str">
        <f>TRIM(PROPER(Table2[[#This Row],[Product_Name]]))</f>
        <v>Mouse</v>
      </c>
      <c r="E4263" s="1" t="str">
        <f>TRIM(PROPER(Table2[[#This Row],[Country]]))</f>
        <v>Japan</v>
      </c>
      <c r="F4263" s="1" t="str">
        <f>TRIM(PROPER(Table2[[#This Row],[Category]]))</f>
        <v>Accessories</v>
      </c>
      <c r="G4263" s="1" t="str">
        <f>TRIM(PROPER(Table2[[#This Row],[Brand]]))</f>
        <v>Dell</v>
      </c>
      <c r="H4263" s="1">
        <f>Table2[[#This Row],[Supplier_ID]]</f>
        <v>1027</v>
      </c>
      <c r="I4263" s="1">
        <f>Table2[[#This Row],[Market_Price]]</f>
        <v>730.56</v>
      </c>
      <c r="J4263" s="1">
        <f>Table2[[#This Row],[Selling_Price]]</f>
        <v>1049.67</v>
      </c>
      <c r="K4263" s="1">
        <f>Table2[[#This Row],[Quantity]]</f>
        <v>150</v>
      </c>
      <c r="L4263" s="1" t="str">
        <f>IF(ISBLANK(Table2[[#This Row],[Status]]), "No Data Entered", IFERROR(Table2[[#This Row],[Status]], "No Data Entered"))</f>
        <v>No Data Entered</v>
      </c>
    </row>
    <row r="4264" spans="1:12" x14ac:dyDescent="0.3">
      <c r="A4264" s="1" t="str">
        <f>Table2[[#This Row],[Product_ID]]</f>
        <v>PRO1471</v>
      </c>
      <c r="B4264" s="1" t="str">
        <f>Table2[[#This Row],[Customer_ID]]</f>
        <v>CUST47298</v>
      </c>
      <c r="C4264" s="14" t="str">
        <f>Table2[[#This Row],[Date]]</f>
        <v>18/11/2022</v>
      </c>
      <c r="D4264" s="1" t="str">
        <f>TRIM(PROPER(Table2[[#This Row],[Product_Name]]))</f>
        <v>Monitor</v>
      </c>
      <c r="E4264" s="1" t="str">
        <f>TRIM(PROPER(Table2[[#This Row],[Country]]))</f>
        <v>Canada</v>
      </c>
      <c r="F4264" s="1" t="str">
        <f>TRIM(PROPER(Table2[[#This Row],[Category]]))</f>
        <v>Electronics</v>
      </c>
      <c r="G4264" s="1" t="str">
        <f>TRIM(PROPER(Table2[[#This Row],[Brand]]))</f>
        <v>Samsung</v>
      </c>
      <c r="H4264" s="1">
        <f>Table2[[#This Row],[Supplier_ID]]</f>
        <v>1041</v>
      </c>
      <c r="I4264" s="1">
        <f>Table2[[#This Row],[Market_Price]]</f>
        <v>1333.54</v>
      </c>
      <c r="J4264" s="1">
        <f>Table2[[#This Row],[Selling_Price]]</f>
        <v>1996.18</v>
      </c>
      <c r="K4264" s="1">
        <f>Table2[[#This Row],[Quantity]]</f>
        <v>184</v>
      </c>
      <c r="L4264" s="1" t="str">
        <f>IF(ISBLANK(Table2[[#This Row],[Status]]), "No Data Entered", IFERROR(Table2[[#This Row],[Status]], "No Data Entered"))</f>
        <v>No Data Entered</v>
      </c>
    </row>
    <row r="4265" spans="1:12" x14ac:dyDescent="0.3">
      <c r="A4265" s="1" t="str">
        <f>Table2[[#This Row],[Product_ID]]</f>
        <v>PRO5343</v>
      </c>
      <c r="B4265" s="1" t="str">
        <f>Table2[[#This Row],[Customer_ID]]</f>
        <v>CUST47785</v>
      </c>
      <c r="C4265" s="14" t="str">
        <f>Table2[[#This Row],[Date]]</f>
        <v>02/01/2021</v>
      </c>
      <c r="D4265" s="1" t="str">
        <f>TRIM(PROPER(Table2[[#This Row],[Product_Name]]))</f>
        <v>Mouse</v>
      </c>
      <c r="E4265" s="1" t="str">
        <f>TRIM(PROPER(Table2[[#This Row],[Country]]))</f>
        <v>Uk</v>
      </c>
      <c r="F4265" s="1" t="str">
        <f>TRIM(PROPER(Table2[[#This Row],[Category]]))</f>
        <v>Office Supplies</v>
      </c>
      <c r="G4265" s="1" t="str">
        <f>TRIM(PROPER(Table2[[#This Row],[Brand]]))</f>
        <v>Microsoft</v>
      </c>
      <c r="H4265" s="1">
        <f>Table2[[#This Row],[Supplier_ID]]</f>
        <v>1046</v>
      </c>
      <c r="I4265" s="1">
        <f>Table2[[#This Row],[Market_Price]]</f>
        <v>1649.85</v>
      </c>
      <c r="J4265" s="1">
        <f>Table2[[#This Row],[Selling_Price]]</f>
        <v>3255.31</v>
      </c>
      <c r="K4265" s="1">
        <f>Table2[[#This Row],[Quantity]]</f>
        <v>460</v>
      </c>
      <c r="L4265" s="1" t="str">
        <f>IF(ISBLANK(Table2[[#This Row],[Status]]), "No Data Entered", IFERROR(Table2[[#This Row],[Status]], "No Data Entered"))</f>
        <v>No Data Entered</v>
      </c>
    </row>
    <row r="4266" spans="1:12" x14ac:dyDescent="0.3">
      <c r="A4266" s="1" t="str">
        <f>Table2[[#This Row],[Product_ID]]</f>
        <v>PRO2967</v>
      </c>
      <c r="B4266" s="1" t="str">
        <f>Table2[[#This Row],[Customer_ID]]</f>
        <v>CUST48189</v>
      </c>
      <c r="C4266" s="14" t="str">
        <f>Table2[[#This Row],[Date]]</f>
        <v>08/12/2024</v>
      </c>
      <c r="D4266" s="1" t="str">
        <f>TRIM(PROPER(Table2[[#This Row],[Product_Name]]))</f>
        <v>Headphones</v>
      </c>
      <c r="E4266" s="1" t="str">
        <f>TRIM(PROPER(Table2[[#This Row],[Country]]))</f>
        <v>Uk</v>
      </c>
      <c r="F4266" s="1" t="str">
        <f>TRIM(PROPER(Table2[[#This Row],[Category]]))</f>
        <v>Accessories</v>
      </c>
      <c r="G4266" s="1" t="str">
        <f>TRIM(PROPER(Table2[[#This Row],[Brand]]))</f>
        <v>Apple</v>
      </c>
      <c r="H4266" s="1">
        <f>Table2[[#This Row],[Supplier_ID]]</f>
        <v>1073</v>
      </c>
      <c r="I4266" s="1">
        <f>Table2[[#This Row],[Market_Price]]</f>
        <v>707.38</v>
      </c>
      <c r="J4266" s="1">
        <f>Table2[[#This Row],[Selling_Price]]</f>
        <v>970.2</v>
      </c>
      <c r="K4266" s="1">
        <f>Table2[[#This Row],[Quantity]]</f>
        <v>127</v>
      </c>
      <c r="L4266" s="1" t="str">
        <f>IF(ISBLANK(Table2[[#This Row],[Status]]), "No Data Entered", IFERROR(Table2[[#This Row],[Status]], "No Data Entered"))</f>
        <v>No Data Entered</v>
      </c>
    </row>
    <row r="4267" spans="1:12" x14ac:dyDescent="0.3">
      <c r="A4267" s="1" t="str">
        <f>Table2[[#This Row],[Product_ID]]</f>
        <v>PRO3496</v>
      </c>
      <c r="B4267" s="1" t="str">
        <f>Table2[[#This Row],[Customer_ID]]</f>
        <v>CUST48559</v>
      </c>
      <c r="C4267" s="14" t="str">
        <f>Table2[[#This Row],[Date]]</f>
        <v>26/04/2025</v>
      </c>
      <c r="D4267" s="1" t="str">
        <f>TRIM(PROPER(Table2[[#This Row],[Product_Name]]))</f>
        <v>Camera</v>
      </c>
      <c r="E4267" s="1" t="str">
        <f>TRIM(PROPER(Table2[[#This Row],[Country]]))</f>
        <v>Japan</v>
      </c>
      <c r="F4267" s="1" t="str">
        <f>TRIM(PROPER(Table2[[#This Row],[Category]]))</f>
        <v>Wearables</v>
      </c>
      <c r="G4267" s="1" t="str">
        <f>TRIM(PROPER(Table2[[#This Row],[Brand]]))</f>
        <v>Sony</v>
      </c>
      <c r="H4267" s="1">
        <f>Table2[[#This Row],[Supplier_ID]]</f>
        <v>1029</v>
      </c>
      <c r="I4267" s="1">
        <f>Table2[[#This Row],[Market_Price]]</f>
        <v>1570.56</v>
      </c>
      <c r="J4267" s="1">
        <f>Table2[[#This Row],[Selling_Price]]</f>
        <v>2081.54</v>
      </c>
      <c r="K4267" s="1">
        <f>Table2[[#This Row],[Quantity]]</f>
        <v>21</v>
      </c>
      <c r="L4267" s="1" t="str">
        <f>IF(ISBLANK(Table2[[#This Row],[Status]]), "No Data Entered", IFERROR(Table2[[#This Row],[Status]], "No Data Entered"))</f>
        <v>No Data Entered</v>
      </c>
    </row>
    <row r="4268" spans="1:12" x14ac:dyDescent="0.3">
      <c r="A4268" s="1" t="str">
        <f>Table2[[#This Row],[Product_ID]]</f>
        <v>PRO7437</v>
      </c>
      <c r="B4268" s="1" t="str">
        <f>Table2[[#This Row],[Customer_ID]]</f>
        <v>CUST48984</v>
      </c>
      <c r="C4268" s="14" t="str">
        <f>Table2[[#This Row],[Date]]</f>
        <v>01/06/2024</v>
      </c>
      <c r="D4268" s="1" t="str">
        <f>TRIM(PROPER(Table2[[#This Row],[Product_Name]]))</f>
        <v>Tablet</v>
      </c>
      <c r="E4268" s="1" t="str">
        <f>TRIM(PROPER(Table2[[#This Row],[Country]]))</f>
        <v>Australia</v>
      </c>
      <c r="F4268" s="1" t="str">
        <f>TRIM(PROPER(Table2[[#This Row],[Category]]))</f>
        <v>Computers</v>
      </c>
      <c r="G4268" s="1" t="str">
        <f>TRIM(PROPER(Table2[[#This Row],[Brand]]))</f>
        <v>Apple</v>
      </c>
      <c r="H4268" s="1">
        <f>Table2[[#This Row],[Supplier_ID]]</f>
        <v>1050</v>
      </c>
      <c r="I4268" s="1">
        <f>Table2[[#This Row],[Market_Price]]</f>
        <v>627.35</v>
      </c>
      <c r="J4268" s="1">
        <f>Table2[[#This Row],[Selling_Price]]</f>
        <v>896.29</v>
      </c>
      <c r="K4268" s="1">
        <f>Table2[[#This Row],[Quantity]]</f>
        <v>102</v>
      </c>
      <c r="L4268" s="1" t="str">
        <f>IF(ISBLANK(Table2[[#This Row],[Status]]), "No Data Entered", IFERROR(Table2[[#This Row],[Status]], "No Data Entered"))</f>
        <v>No Data Entered</v>
      </c>
    </row>
    <row r="4269" spans="1:12" x14ac:dyDescent="0.3">
      <c r="A4269" s="1" t="str">
        <f>Table2[[#This Row],[Product_ID]]</f>
        <v>PRO4399</v>
      </c>
      <c r="B4269" s="1" t="str">
        <f>Table2[[#This Row],[Customer_ID]]</f>
        <v>CUST49134</v>
      </c>
      <c r="C4269" s="14" t="str">
        <f>Table2[[#This Row],[Date]]</f>
        <v>03/08/2024</v>
      </c>
      <c r="D4269" s="1" t="str">
        <f>TRIM(PROPER(Table2[[#This Row],[Product_Name]]))</f>
        <v>Monitor</v>
      </c>
      <c r="E4269" s="1" t="str">
        <f>TRIM(PROPER(Table2[[#This Row],[Country]]))</f>
        <v>China</v>
      </c>
      <c r="F4269" s="1" t="str">
        <f>TRIM(PROPER(Table2[[#This Row],[Category]]))</f>
        <v>Computers</v>
      </c>
      <c r="G4269" s="1" t="str">
        <f>TRIM(PROPER(Table2[[#This Row],[Brand]]))</f>
        <v>Canon</v>
      </c>
      <c r="H4269" s="1">
        <f>Table2[[#This Row],[Supplier_ID]]</f>
        <v>1057</v>
      </c>
      <c r="I4269" s="1">
        <f>Table2[[#This Row],[Market_Price]]</f>
        <v>384.38</v>
      </c>
      <c r="J4269" s="1">
        <f>Table2[[#This Row],[Selling_Price]]</f>
        <v>456.38</v>
      </c>
      <c r="K4269" s="1">
        <f>Table2[[#This Row],[Quantity]]</f>
        <v>357</v>
      </c>
      <c r="L4269" s="1" t="str">
        <f>IF(ISBLANK(Table2[[#This Row],[Status]]), "No Data Entered", IFERROR(Table2[[#This Row],[Status]], "No Data Entered"))</f>
        <v>No Data Entered</v>
      </c>
    </row>
    <row r="4270" spans="1:12" x14ac:dyDescent="0.3">
      <c r="A4270" s="1" t="str">
        <f>Table2[[#This Row],[Product_ID]]</f>
        <v>PRO2837</v>
      </c>
      <c r="B4270" s="1" t="str">
        <f>Table2[[#This Row],[Customer_ID]]</f>
        <v>CUST49401</v>
      </c>
      <c r="C4270" s="14" t="str">
        <f>Table2[[#This Row],[Date]]</f>
        <v>19/05/2025</v>
      </c>
      <c r="D4270" s="1" t="str">
        <f>TRIM(PROPER(Table2[[#This Row],[Product_Name]]))</f>
        <v>Monitor</v>
      </c>
      <c r="E4270" s="1" t="str">
        <f>TRIM(PROPER(Table2[[#This Row],[Country]]))</f>
        <v>China</v>
      </c>
      <c r="F4270" s="1" t="str">
        <f>TRIM(PROPER(Table2[[#This Row],[Category]]))</f>
        <v>Wearables</v>
      </c>
      <c r="G4270" s="1" t="str">
        <f>TRIM(PROPER(Table2[[#This Row],[Brand]]))</f>
        <v>Lenovo</v>
      </c>
      <c r="H4270" s="1">
        <f>Table2[[#This Row],[Supplier_ID]]</f>
        <v>1004</v>
      </c>
      <c r="I4270" s="1">
        <f>Table2[[#This Row],[Market_Price]]</f>
        <v>738.79</v>
      </c>
      <c r="J4270" s="1">
        <f>Table2[[#This Row],[Selling_Price]]</f>
        <v>1219.6400000000001</v>
      </c>
      <c r="K4270" s="1">
        <f>Table2[[#This Row],[Quantity]]</f>
        <v>435</v>
      </c>
      <c r="L4270" s="1" t="str">
        <f>IF(ISBLANK(Table2[[#This Row],[Status]]), "No Data Entered", IFERROR(Table2[[#This Row],[Status]], "No Data Entered"))</f>
        <v>No Data Entered</v>
      </c>
    </row>
    <row r="4271" spans="1:12" x14ac:dyDescent="0.3">
      <c r="A4271" s="1" t="str">
        <f>Table2[[#This Row],[Product_ID]]</f>
        <v>PRO9743</v>
      </c>
      <c r="B4271" s="1" t="str">
        <f>Table2[[#This Row],[Customer_ID]]</f>
        <v>CUST49892</v>
      </c>
      <c r="C4271" s="14" t="str">
        <f>Table2[[#This Row],[Date]]</f>
        <v>01/04/2023</v>
      </c>
      <c r="D4271" s="1" t="str">
        <f>TRIM(PROPER(Table2[[#This Row],[Product_Name]]))</f>
        <v>Tablet</v>
      </c>
      <c r="E4271" s="1" t="str">
        <f>TRIM(PROPER(Table2[[#This Row],[Country]]))</f>
        <v>Germany</v>
      </c>
      <c r="F4271" s="1" t="str">
        <f>TRIM(PROPER(Table2[[#This Row],[Category]]))</f>
        <v>Wearables</v>
      </c>
      <c r="G4271" s="1" t="str">
        <f>TRIM(PROPER(Table2[[#This Row],[Brand]]))</f>
        <v>Hp</v>
      </c>
      <c r="H4271" s="1">
        <f>Table2[[#This Row],[Supplier_ID]]</f>
        <v>1031</v>
      </c>
      <c r="I4271" s="1">
        <f>Table2[[#This Row],[Market_Price]]</f>
        <v>466.36</v>
      </c>
      <c r="J4271" s="1">
        <f>Table2[[#This Row],[Selling_Price]]</f>
        <v>522.42999999999995</v>
      </c>
      <c r="K4271" s="1">
        <f>Table2[[#This Row],[Quantity]]</f>
        <v>56</v>
      </c>
      <c r="L4271" s="1" t="str">
        <f>IF(ISBLANK(Table2[[#This Row],[Status]]), "No Data Entered", IFERROR(Table2[[#This Row],[Status]], "No Data Entered"))</f>
        <v>No Data Entered</v>
      </c>
    </row>
    <row r="4272" spans="1:12" x14ac:dyDescent="0.3">
      <c r="A4272" s="1" t="str">
        <f>Table2[[#This Row],[Product_ID]]</f>
        <v>PRO4631</v>
      </c>
      <c r="B4272" s="1" t="str">
        <f>Table2[[#This Row],[Customer_ID]]</f>
        <v>CUST49934</v>
      </c>
      <c r="C4272" s="14" t="str">
        <f>Table2[[#This Row],[Date]]</f>
        <v>18/11/2025</v>
      </c>
      <c r="D4272" s="1" t="str">
        <f>TRIM(PROPER(Table2[[#This Row],[Product_Name]]))</f>
        <v>Laptop</v>
      </c>
      <c r="E4272" s="1" t="str">
        <f>TRIM(PROPER(Table2[[#This Row],[Country]]))</f>
        <v>Australia</v>
      </c>
      <c r="F4272" s="1" t="str">
        <f>TRIM(PROPER(Table2[[#This Row],[Category]]))</f>
        <v>Wearables</v>
      </c>
      <c r="G4272" s="1" t="str">
        <f>TRIM(PROPER(Table2[[#This Row],[Brand]]))</f>
        <v>Logitech</v>
      </c>
      <c r="H4272" s="1">
        <f>Table2[[#This Row],[Supplier_ID]]</f>
        <v>1038</v>
      </c>
      <c r="I4272" s="1">
        <f>Table2[[#This Row],[Market_Price]]</f>
        <v>1215.6099999999999</v>
      </c>
      <c r="J4272" s="1">
        <f>Table2[[#This Row],[Selling_Price]]</f>
        <v>2341.4299999999998</v>
      </c>
      <c r="K4272" s="1">
        <f>Table2[[#This Row],[Quantity]]</f>
        <v>66</v>
      </c>
      <c r="L4272" s="1" t="str">
        <f>IF(ISBLANK(Table2[[#This Row],[Status]]), "No Data Entered", IFERROR(Table2[[#This Row],[Status]], "No Data Entered"))</f>
        <v>No Data Entered</v>
      </c>
    </row>
    <row r="4273" spans="1:12" x14ac:dyDescent="0.3">
      <c r="A4273" s="1" t="str">
        <f>Table2[[#This Row],[Product_ID]]</f>
        <v>PRO3134</v>
      </c>
      <c r="B4273" s="1" t="str">
        <f>Table2[[#This Row],[Customer_ID]]</f>
        <v>CUST51287</v>
      </c>
      <c r="C4273" s="14" t="str">
        <f>Table2[[#This Row],[Date]]</f>
        <v>28/12/2024</v>
      </c>
      <c r="D4273" s="1" t="str">
        <f>TRIM(PROPER(Table2[[#This Row],[Product_Name]]))</f>
        <v>Laptop</v>
      </c>
      <c r="E4273" s="1" t="str">
        <f>TRIM(PROPER(Table2[[#This Row],[Country]]))</f>
        <v>China</v>
      </c>
      <c r="F4273" s="1" t="str">
        <f>TRIM(PROPER(Table2[[#This Row],[Category]]))</f>
        <v>Electronics</v>
      </c>
      <c r="G4273" s="1" t="str">
        <f>TRIM(PROPER(Table2[[#This Row],[Brand]]))</f>
        <v>Asus</v>
      </c>
      <c r="H4273" s="1">
        <f>Table2[[#This Row],[Supplier_ID]]</f>
        <v>1063</v>
      </c>
      <c r="I4273" s="1">
        <f>Table2[[#This Row],[Market_Price]]</f>
        <v>959.16</v>
      </c>
      <c r="J4273" s="1">
        <f>Table2[[#This Row],[Selling_Price]]</f>
        <v>1874</v>
      </c>
      <c r="K4273" s="1">
        <f>Table2[[#This Row],[Quantity]]</f>
        <v>270</v>
      </c>
      <c r="L4273" s="1" t="str">
        <f>IF(ISBLANK(Table2[[#This Row],[Status]]), "No Data Entered", IFERROR(Table2[[#This Row],[Status]], "No Data Entered"))</f>
        <v>No Data Entered</v>
      </c>
    </row>
    <row r="4274" spans="1:12" x14ac:dyDescent="0.3">
      <c r="A4274" s="1" t="str">
        <f>Table2[[#This Row],[Product_ID]]</f>
        <v>PRO6013</v>
      </c>
      <c r="B4274" s="1" t="str">
        <f>Table2[[#This Row],[Customer_ID]]</f>
        <v>CUST51574</v>
      </c>
      <c r="C4274" s="14" t="str">
        <f>Table2[[#This Row],[Date]]</f>
        <v>12/08/2025</v>
      </c>
      <c r="D4274" s="1" t="str">
        <f>TRIM(PROPER(Table2[[#This Row],[Product_Name]]))</f>
        <v>Tablet</v>
      </c>
      <c r="E4274" s="1" t="str">
        <f>TRIM(PROPER(Table2[[#This Row],[Country]]))</f>
        <v>Japan</v>
      </c>
      <c r="F4274" s="1" t="str">
        <f>TRIM(PROPER(Table2[[#This Row],[Category]]))</f>
        <v>Wearables</v>
      </c>
      <c r="G4274" s="1" t="str">
        <f>TRIM(PROPER(Table2[[#This Row],[Brand]]))</f>
        <v>Microsoft</v>
      </c>
      <c r="H4274" s="1">
        <f>Table2[[#This Row],[Supplier_ID]]</f>
        <v>1019</v>
      </c>
      <c r="I4274" s="1">
        <f>Table2[[#This Row],[Market_Price]]</f>
        <v>1002.95</v>
      </c>
      <c r="J4274" s="1">
        <f>Table2[[#This Row],[Selling_Price]]</f>
        <v>1430.78</v>
      </c>
      <c r="K4274" s="1">
        <f>Table2[[#This Row],[Quantity]]</f>
        <v>118</v>
      </c>
      <c r="L4274" s="1" t="str">
        <f>IF(ISBLANK(Table2[[#This Row],[Status]]), "No Data Entered", IFERROR(Table2[[#This Row],[Status]], "No Data Entered"))</f>
        <v>No Data Entered</v>
      </c>
    </row>
    <row r="4275" spans="1:12" x14ac:dyDescent="0.3">
      <c r="A4275" s="1" t="str">
        <f>Table2[[#This Row],[Product_ID]]</f>
        <v>PRO1457</v>
      </c>
      <c r="B4275" s="1" t="str">
        <f>Table2[[#This Row],[Customer_ID]]</f>
        <v>CUST52377</v>
      </c>
      <c r="C4275" s="14" t="str">
        <f>Table2[[#This Row],[Date]]</f>
        <v>20/09/2020</v>
      </c>
      <c r="D4275" s="1" t="str">
        <f>TRIM(PROPER(Table2[[#This Row],[Product_Name]]))</f>
        <v>Monitor</v>
      </c>
      <c r="E4275" s="1" t="str">
        <f>TRIM(PROPER(Table2[[#This Row],[Country]]))</f>
        <v>China</v>
      </c>
      <c r="F4275" s="1" t="str">
        <f>TRIM(PROPER(Table2[[#This Row],[Category]]))</f>
        <v>Accessories</v>
      </c>
      <c r="G4275" s="1" t="str">
        <f>TRIM(PROPER(Table2[[#This Row],[Brand]]))</f>
        <v>Apple</v>
      </c>
      <c r="H4275" s="1">
        <f>Table2[[#This Row],[Supplier_ID]]</f>
        <v>1052</v>
      </c>
      <c r="I4275" s="1">
        <f>Table2[[#This Row],[Market_Price]]</f>
        <v>1182.42</v>
      </c>
      <c r="J4275" s="1">
        <f>Table2[[#This Row],[Selling_Price]]</f>
        <v>1500.6</v>
      </c>
      <c r="K4275" s="1">
        <f>Table2[[#This Row],[Quantity]]</f>
        <v>177</v>
      </c>
      <c r="L4275" s="1" t="str">
        <f>IF(ISBLANK(Table2[[#This Row],[Status]]), "No Data Entered", IFERROR(Table2[[#This Row],[Status]], "No Data Entered"))</f>
        <v>No Data Entered</v>
      </c>
    </row>
    <row r="4276" spans="1:12" x14ac:dyDescent="0.3">
      <c r="A4276" s="1" t="str">
        <f>Table2[[#This Row],[Product_ID]]</f>
        <v>PRO3461</v>
      </c>
      <c r="B4276" s="1" t="str">
        <f>Table2[[#This Row],[Customer_ID]]</f>
        <v>CUST52995</v>
      </c>
      <c r="C4276" s="14" t="str">
        <f>Table2[[#This Row],[Date]]</f>
        <v>21/07/2023</v>
      </c>
      <c r="D4276" s="1" t="str">
        <f>TRIM(PROPER(Table2[[#This Row],[Product_Name]]))</f>
        <v>Camera</v>
      </c>
      <c r="E4276" s="1" t="str">
        <f>TRIM(PROPER(Table2[[#This Row],[Country]]))</f>
        <v>France</v>
      </c>
      <c r="F4276" s="1" t="str">
        <f>TRIM(PROPER(Table2[[#This Row],[Category]]))</f>
        <v>Office Supplies</v>
      </c>
      <c r="G4276" s="1" t="str">
        <f>TRIM(PROPER(Table2[[#This Row],[Brand]]))</f>
        <v>Logitech</v>
      </c>
      <c r="H4276" s="1">
        <f>Table2[[#This Row],[Supplier_ID]]</f>
        <v>1025</v>
      </c>
      <c r="I4276" s="1">
        <f>Table2[[#This Row],[Market_Price]]</f>
        <v>74.25</v>
      </c>
      <c r="J4276" s="1">
        <f>Table2[[#This Row],[Selling_Price]]</f>
        <v>94.87</v>
      </c>
      <c r="K4276" s="1">
        <f>Table2[[#This Row],[Quantity]]</f>
        <v>276</v>
      </c>
      <c r="L4276" s="1" t="str">
        <f>IF(ISBLANK(Table2[[#This Row],[Status]]), "No Data Entered", IFERROR(Table2[[#This Row],[Status]], "No Data Entered"))</f>
        <v>No Data Entered</v>
      </c>
    </row>
    <row r="4277" spans="1:12" x14ac:dyDescent="0.3">
      <c r="A4277" s="1" t="str">
        <f>Table2[[#This Row],[Product_ID]]</f>
        <v>PRO6454</v>
      </c>
      <c r="B4277" s="1" t="str">
        <f>Table2[[#This Row],[Customer_ID]]</f>
        <v>CUST53223</v>
      </c>
      <c r="C4277" s="14" t="str">
        <f>Table2[[#This Row],[Date]]</f>
        <v>27/07/2022</v>
      </c>
      <c r="D4277" s="1" t="str">
        <f>TRIM(PROPER(Table2[[#This Row],[Product_Name]]))</f>
        <v>Laptop</v>
      </c>
      <c r="E4277" s="1" t="str">
        <f>TRIM(PROPER(Table2[[#This Row],[Country]]))</f>
        <v>China</v>
      </c>
      <c r="F4277" s="1" t="str">
        <f>TRIM(PROPER(Table2[[#This Row],[Category]]))</f>
        <v>Office Supplies</v>
      </c>
      <c r="G4277" s="1" t="str">
        <f>TRIM(PROPER(Table2[[#This Row],[Brand]]))</f>
        <v>Lenovo</v>
      </c>
      <c r="H4277" s="1">
        <f>Table2[[#This Row],[Supplier_ID]]</f>
        <v>1087</v>
      </c>
      <c r="I4277" s="1">
        <f>Table2[[#This Row],[Market_Price]]</f>
        <v>1887.68</v>
      </c>
      <c r="J4277" s="1">
        <f>Table2[[#This Row],[Selling_Price]]</f>
        <v>3408.22</v>
      </c>
      <c r="K4277" s="1">
        <f>Table2[[#This Row],[Quantity]]</f>
        <v>398</v>
      </c>
      <c r="L4277" s="1" t="str">
        <f>IF(ISBLANK(Table2[[#This Row],[Status]]), "No Data Entered", IFERROR(Table2[[#This Row],[Status]], "No Data Entered"))</f>
        <v>No Data Entered</v>
      </c>
    </row>
    <row r="4278" spans="1:12" x14ac:dyDescent="0.3">
      <c r="A4278" s="1" t="str">
        <f>Table2[[#This Row],[Product_ID]]</f>
        <v>PRO4581</v>
      </c>
      <c r="B4278" s="1" t="str">
        <f>Table2[[#This Row],[Customer_ID]]</f>
        <v>CUST53789</v>
      </c>
      <c r="C4278" s="14" t="str">
        <f>Table2[[#This Row],[Date]]</f>
        <v>18/09/2022</v>
      </c>
      <c r="D4278" s="1" t="str">
        <f>TRIM(PROPER(Table2[[#This Row],[Product_Name]]))</f>
        <v>Headphones</v>
      </c>
      <c r="E4278" s="1" t="str">
        <f>TRIM(PROPER(Table2[[#This Row],[Country]]))</f>
        <v>Brazil</v>
      </c>
      <c r="F4278" s="1" t="str">
        <f>TRIM(PROPER(Table2[[#This Row],[Category]]))</f>
        <v>Office Supplies</v>
      </c>
      <c r="G4278" s="1" t="str">
        <f>TRIM(PROPER(Table2[[#This Row],[Brand]]))</f>
        <v>Canon</v>
      </c>
      <c r="H4278" s="1">
        <f>Table2[[#This Row],[Supplier_ID]]</f>
        <v>1065</v>
      </c>
      <c r="I4278" s="1">
        <f>Table2[[#This Row],[Market_Price]]</f>
        <v>1403.13</v>
      </c>
      <c r="J4278" s="1">
        <f>Table2[[#This Row],[Selling_Price]]</f>
        <v>2805</v>
      </c>
      <c r="K4278" s="1">
        <f>Table2[[#This Row],[Quantity]]</f>
        <v>164</v>
      </c>
      <c r="L4278" s="1" t="str">
        <f>IF(ISBLANK(Table2[[#This Row],[Status]]), "No Data Entered", IFERROR(Table2[[#This Row],[Status]], "No Data Entered"))</f>
        <v>No Data Entered</v>
      </c>
    </row>
    <row r="4279" spans="1:12" x14ac:dyDescent="0.3">
      <c r="A4279" s="1" t="str">
        <f>Table2[[#This Row],[Product_ID]]</f>
        <v>PRO4449</v>
      </c>
      <c r="B4279" s="1" t="str">
        <f>Table2[[#This Row],[Customer_ID]]</f>
        <v>CUST54019</v>
      </c>
      <c r="C4279" s="14" t="str">
        <f>Table2[[#This Row],[Date]]</f>
        <v>16/04/2021</v>
      </c>
      <c r="D4279" s="1" t="str">
        <f>TRIM(PROPER(Table2[[#This Row],[Product_Name]]))</f>
        <v>Headphones</v>
      </c>
      <c r="E4279" s="1" t="str">
        <f>TRIM(PROPER(Table2[[#This Row],[Country]]))</f>
        <v>India</v>
      </c>
      <c r="F4279" s="1" t="str">
        <f>TRIM(PROPER(Table2[[#This Row],[Category]]))</f>
        <v>Computers</v>
      </c>
      <c r="G4279" s="1" t="str">
        <f>TRIM(PROPER(Table2[[#This Row],[Brand]]))</f>
        <v>Sony</v>
      </c>
      <c r="H4279" s="1">
        <f>Table2[[#This Row],[Supplier_ID]]</f>
        <v>1061</v>
      </c>
      <c r="I4279" s="1">
        <f>Table2[[#This Row],[Market_Price]]</f>
        <v>81.540000000000006</v>
      </c>
      <c r="J4279" s="1">
        <f>Table2[[#This Row],[Selling_Price]]</f>
        <v>121.9</v>
      </c>
      <c r="K4279" s="1">
        <f>Table2[[#This Row],[Quantity]]</f>
        <v>317</v>
      </c>
      <c r="L4279" s="1" t="str">
        <f>IF(ISBLANK(Table2[[#This Row],[Status]]), "No Data Entered", IFERROR(Table2[[#This Row],[Status]], "No Data Entered"))</f>
        <v>No Data Entered</v>
      </c>
    </row>
    <row r="4280" spans="1:12" x14ac:dyDescent="0.3">
      <c r="A4280" s="1" t="str">
        <f>Table2[[#This Row],[Product_ID]]</f>
        <v>PRO4983</v>
      </c>
      <c r="B4280" s="1" t="str">
        <f>Table2[[#This Row],[Customer_ID]]</f>
        <v>CUST55447</v>
      </c>
      <c r="C4280" s="14" t="str">
        <f>Table2[[#This Row],[Date]]</f>
        <v>06/05/2022</v>
      </c>
      <c r="D4280" s="1" t="str">
        <f>TRIM(PROPER(Table2[[#This Row],[Product_Name]]))</f>
        <v>Smartwatch</v>
      </c>
      <c r="E4280" s="1" t="str">
        <f>TRIM(PROPER(Table2[[#This Row],[Country]]))</f>
        <v>China</v>
      </c>
      <c r="F4280" s="1" t="str">
        <f>TRIM(PROPER(Table2[[#This Row],[Category]]))</f>
        <v>Wearables</v>
      </c>
      <c r="G4280" s="1" t="str">
        <f>TRIM(PROPER(Table2[[#This Row],[Brand]]))</f>
        <v>Canon</v>
      </c>
      <c r="H4280" s="1">
        <f>Table2[[#This Row],[Supplier_ID]]</f>
        <v>1098</v>
      </c>
      <c r="I4280" s="1">
        <f>Table2[[#This Row],[Market_Price]]</f>
        <v>1636.49</v>
      </c>
      <c r="J4280" s="1">
        <f>Table2[[#This Row],[Selling_Price]]</f>
        <v>2974.33</v>
      </c>
      <c r="K4280" s="1">
        <f>Table2[[#This Row],[Quantity]]</f>
        <v>360</v>
      </c>
      <c r="L4280" s="1" t="str">
        <f>IF(ISBLANK(Table2[[#This Row],[Status]]), "No Data Entered", IFERROR(Table2[[#This Row],[Status]], "No Data Entered"))</f>
        <v>No Data Entered</v>
      </c>
    </row>
    <row r="4281" spans="1:12" x14ac:dyDescent="0.3">
      <c r="A4281" s="1" t="str">
        <f>Table2[[#This Row],[Product_ID]]</f>
        <v>PRO2541</v>
      </c>
      <c r="B4281" s="1" t="str">
        <f>Table2[[#This Row],[Customer_ID]]</f>
        <v>CUST55499</v>
      </c>
      <c r="C4281" s="14" t="str">
        <f>Table2[[#This Row],[Date]]</f>
        <v>02/09/2024</v>
      </c>
      <c r="D4281" s="1" t="str">
        <f>TRIM(PROPER(Table2[[#This Row],[Product_Name]]))</f>
        <v>Keyboard</v>
      </c>
      <c r="E4281" s="1" t="str">
        <f>TRIM(PROPER(Table2[[#This Row],[Country]]))</f>
        <v>Japan</v>
      </c>
      <c r="F4281" s="1" t="str">
        <f>TRIM(PROPER(Table2[[#This Row],[Category]]))</f>
        <v>Electronics</v>
      </c>
      <c r="G4281" s="1" t="str">
        <f>TRIM(PROPER(Table2[[#This Row],[Brand]]))</f>
        <v>Logitech</v>
      </c>
      <c r="H4281" s="1">
        <f>Table2[[#This Row],[Supplier_ID]]</f>
        <v>1041</v>
      </c>
      <c r="I4281" s="1">
        <f>Table2[[#This Row],[Market_Price]]</f>
        <v>1494.39</v>
      </c>
      <c r="J4281" s="1">
        <f>Table2[[#This Row],[Selling_Price]]</f>
        <v>2589.23</v>
      </c>
      <c r="K4281" s="1">
        <f>Table2[[#This Row],[Quantity]]</f>
        <v>130</v>
      </c>
      <c r="L4281" s="1" t="str">
        <f>IF(ISBLANK(Table2[[#This Row],[Status]]), "No Data Entered", IFERROR(Table2[[#This Row],[Status]], "No Data Entered"))</f>
        <v>No Data Entered</v>
      </c>
    </row>
    <row r="4282" spans="1:12" x14ac:dyDescent="0.3">
      <c r="A4282" s="1" t="str">
        <f>Table2[[#This Row],[Product_ID]]</f>
        <v>PRO3771</v>
      </c>
      <c r="B4282" s="1" t="str">
        <f>Table2[[#This Row],[Customer_ID]]</f>
        <v>CUST55513</v>
      </c>
      <c r="C4282" s="14" t="str">
        <f>Table2[[#This Row],[Date]]</f>
        <v>15/01/2022</v>
      </c>
      <c r="D4282" s="1" t="str">
        <f>TRIM(PROPER(Table2[[#This Row],[Product_Name]]))</f>
        <v>Printer</v>
      </c>
      <c r="E4282" s="1" t="str">
        <f>TRIM(PROPER(Table2[[#This Row],[Country]]))</f>
        <v>Canada</v>
      </c>
      <c r="F4282" s="1" t="str">
        <f>TRIM(PROPER(Table2[[#This Row],[Category]]))</f>
        <v>Office Supplies</v>
      </c>
      <c r="G4282" s="1" t="str">
        <f>TRIM(PROPER(Table2[[#This Row],[Brand]]))</f>
        <v>Asus</v>
      </c>
      <c r="H4282" s="1">
        <f>Table2[[#This Row],[Supplier_ID]]</f>
        <v>1078</v>
      </c>
      <c r="I4282" s="1">
        <f>Table2[[#This Row],[Market_Price]]</f>
        <v>1849.42</v>
      </c>
      <c r="J4282" s="1">
        <f>Table2[[#This Row],[Selling_Price]]</f>
        <v>2234.4499999999998</v>
      </c>
      <c r="K4282" s="1">
        <f>Table2[[#This Row],[Quantity]]</f>
        <v>68</v>
      </c>
      <c r="L4282" s="1" t="str">
        <f>IF(ISBLANK(Table2[[#This Row],[Status]]), "No Data Entered", IFERROR(Table2[[#This Row],[Status]], "No Data Entered"))</f>
        <v>No Data Entered</v>
      </c>
    </row>
    <row r="4283" spans="1:12" x14ac:dyDescent="0.3">
      <c r="A4283" s="1" t="str">
        <f>Table2[[#This Row],[Product_ID]]</f>
        <v>PRO6469</v>
      </c>
      <c r="B4283" s="1" t="str">
        <f>Table2[[#This Row],[Customer_ID]]</f>
        <v>CUST55546</v>
      </c>
      <c r="C4283" s="14" t="str">
        <f>Table2[[#This Row],[Date]]</f>
        <v>22/07/2021</v>
      </c>
      <c r="D4283" s="1" t="str">
        <f>TRIM(PROPER(Table2[[#This Row],[Product_Name]]))</f>
        <v>Tablet</v>
      </c>
      <c r="E4283" s="1" t="str">
        <f>TRIM(PROPER(Table2[[#This Row],[Country]]))</f>
        <v>Australia</v>
      </c>
      <c r="F4283" s="1" t="str">
        <f>TRIM(PROPER(Table2[[#This Row],[Category]]))</f>
        <v>Electronics</v>
      </c>
      <c r="G4283" s="1" t="str">
        <f>TRIM(PROPER(Table2[[#This Row],[Brand]]))</f>
        <v>Logitech</v>
      </c>
      <c r="H4283" s="1">
        <f>Table2[[#This Row],[Supplier_ID]]</f>
        <v>1015</v>
      </c>
      <c r="I4283" s="1">
        <f>Table2[[#This Row],[Market_Price]]</f>
        <v>1744.2</v>
      </c>
      <c r="J4283" s="1">
        <f>Table2[[#This Row],[Selling_Price]]</f>
        <v>2871.62</v>
      </c>
      <c r="K4283" s="1">
        <f>Table2[[#This Row],[Quantity]]</f>
        <v>447</v>
      </c>
      <c r="L4283" s="1" t="str">
        <f>IF(ISBLANK(Table2[[#This Row],[Status]]), "No Data Entered", IFERROR(Table2[[#This Row],[Status]], "No Data Entered"))</f>
        <v>No Data Entered</v>
      </c>
    </row>
    <row r="4284" spans="1:12" x14ac:dyDescent="0.3">
      <c r="A4284" s="1" t="str">
        <f>Table2[[#This Row],[Product_ID]]</f>
        <v>PRO5973</v>
      </c>
      <c r="B4284" s="1" t="str">
        <f>Table2[[#This Row],[Customer_ID]]</f>
        <v>CUST55560</v>
      </c>
      <c r="C4284" s="14" t="str">
        <f>Table2[[#This Row],[Date]]</f>
        <v>07/11/2021</v>
      </c>
      <c r="D4284" s="1" t="str">
        <f>TRIM(PROPER(Table2[[#This Row],[Product_Name]]))</f>
        <v>Mouse</v>
      </c>
      <c r="E4284" s="1" t="str">
        <f>TRIM(PROPER(Table2[[#This Row],[Country]]))</f>
        <v>Japan</v>
      </c>
      <c r="F4284" s="1" t="str">
        <f>TRIM(PROPER(Table2[[#This Row],[Category]]))</f>
        <v>Computers</v>
      </c>
      <c r="G4284" s="1" t="str">
        <f>TRIM(PROPER(Table2[[#This Row],[Brand]]))</f>
        <v>Microsoft</v>
      </c>
      <c r="H4284" s="1">
        <f>Table2[[#This Row],[Supplier_ID]]</f>
        <v>1090</v>
      </c>
      <c r="I4284" s="1">
        <f>Table2[[#This Row],[Market_Price]]</f>
        <v>1554.52</v>
      </c>
      <c r="J4284" s="1">
        <f>Table2[[#This Row],[Selling_Price]]</f>
        <v>2895.19</v>
      </c>
      <c r="K4284" s="1">
        <f>Table2[[#This Row],[Quantity]]</f>
        <v>18</v>
      </c>
      <c r="L4284" s="1" t="str">
        <f>IF(ISBLANK(Table2[[#This Row],[Status]]), "No Data Entered", IFERROR(Table2[[#This Row],[Status]], "No Data Entered"))</f>
        <v>No Data Entered</v>
      </c>
    </row>
    <row r="4285" spans="1:12" x14ac:dyDescent="0.3">
      <c r="A4285" s="1" t="str">
        <f>Table2[[#This Row],[Product_ID]]</f>
        <v>PRO5594</v>
      </c>
      <c r="B4285" s="1" t="str">
        <f>Table2[[#This Row],[Customer_ID]]</f>
        <v>CUST55584</v>
      </c>
      <c r="C4285" s="14" t="str">
        <f>Table2[[#This Row],[Date]]</f>
        <v>22/10/2025</v>
      </c>
      <c r="D4285" s="1" t="str">
        <f>TRIM(PROPER(Table2[[#This Row],[Product_Name]]))</f>
        <v>Printer</v>
      </c>
      <c r="E4285" s="1" t="str">
        <f>TRIM(PROPER(Table2[[#This Row],[Country]]))</f>
        <v>China</v>
      </c>
      <c r="F4285" s="1" t="str">
        <f>TRIM(PROPER(Table2[[#This Row],[Category]]))</f>
        <v>Accessories</v>
      </c>
      <c r="G4285" s="1" t="str">
        <f>TRIM(PROPER(Table2[[#This Row],[Brand]]))</f>
        <v>Dell</v>
      </c>
      <c r="H4285" s="1">
        <f>Table2[[#This Row],[Supplier_ID]]</f>
        <v>1095</v>
      </c>
      <c r="I4285" s="1">
        <f>Table2[[#This Row],[Market_Price]]</f>
        <v>1668.16</v>
      </c>
      <c r="J4285" s="1">
        <f>Table2[[#This Row],[Selling_Price]]</f>
        <v>3026.83</v>
      </c>
      <c r="K4285" s="1">
        <f>Table2[[#This Row],[Quantity]]</f>
        <v>334</v>
      </c>
      <c r="L4285" s="1" t="str">
        <f>IF(ISBLANK(Table2[[#This Row],[Status]]), "No Data Entered", IFERROR(Table2[[#This Row],[Status]], "No Data Entered"))</f>
        <v>No Data Entered</v>
      </c>
    </row>
    <row r="4286" spans="1:12" x14ac:dyDescent="0.3">
      <c r="A4286" s="1" t="str">
        <f>Table2[[#This Row],[Product_ID]]</f>
        <v>PRO7043</v>
      </c>
      <c r="B4286" s="1" t="str">
        <f>Table2[[#This Row],[Customer_ID]]</f>
        <v>CUST55673</v>
      </c>
      <c r="C4286" s="14" t="str">
        <f>Table2[[#This Row],[Date]]</f>
        <v>30/10/2020</v>
      </c>
      <c r="D4286" s="1" t="str">
        <f>TRIM(PROPER(Table2[[#This Row],[Product_Name]]))</f>
        <v>Headphones</v>
      </c>
      <c r="E4286" s="1" t="str">
        <f>TRIM(PROPER(Table2[[#This Row],[Country]]))</f>
        <v>Australia</v>
      </c>
      <c r="F4286" s="1" t="str">
        <f>TRIM(PROPER(Table2[[#This Row],[Category]]))</f>
        <v>Wearables</v>
      </c>
      <c r="G4286" s="1" t="str">
        <f>TRIM(PROPER(Table2[[#This Row],[Brand]]))</f>
        <v>Microsoft</v>
      </c>
      <c r="H4286" s="1">
        <f>Table2[[#This Row],[Supplier_ID]]</f>
        <v>1049</v>
      </c>
      <c r="I4286" s="1">
        <f>Table2[[#This Row],[Market_Price]]</f>
        <v>1058.3800000000001</v>
      </c>
      <c r="J4286" s="1">
        <f>Table2[[#This Row],[Selling_Price]]</f>
        <v>1723.96</v>
      </c>
      <c r="K4286" s="1">
        <f>Table2[[#This Row],[Quantity]]</f>
        <v>383</v>
      </c>
      <c r="L4286" s="1" t="str">
        <f>IF(ISBLANK(Table2[[#This Row],[Status]]), "No Data Entered", IFERROR(Table2[[#This Row],[Status]], "No Data Entered"))</f>
        <v>No Data Entered</v>
      </c>
    </row>
    <row r="4287" spans="1:12" x14ac:dyDescent="0.3">
      <c r="A4287" s="1" t="str">
        <f>Table2[[#This Row],[Product_ID]]</f>
        <v>PRO2198</v>
      </c>
      <c r="B4287" s="1" t="str">
        <f>Table2[[#This Row],[Customer_ID]]</f>
        <v>CUST55699</v>
      </c>
      <c r="C4287" s="14" t="str">
        <f>Table2[[#This Row],[Date]]</f>
        <v>02/06/2022</v>
      </c>
      <c r="D4287" s="1" t="str">
        <f>TRIM(PROPER(Table2[[#This Row],[Product_Name]]))</f>
        <v>Mouse</v>
      </c>
      <c r="E4287" s="1" t="str">
        <f>TRIM(PROPER(Table2[[#This Row],[Country]]))</f>
        <v>Brazil</v>
      </c>
      <c r="F4287" s="1" t="str">
        <f>TRIM(PROPER(Table2[[#This Row],[Category]]))</f>
        <v>Computers</v>
      </c>
      <c r="G4287" s="1" t="str">
        <f>TRIM(PROPER(Table2[[#This Row],[Brand]]))</f>
        <v>Canon</v>
      </c>
      <c r="H4287" s="1">
        <f>Table2[[#This Row],[Supplier_ID]]</f>
        <v>1062</v>
      </c>
      <c r="I4287" s="1">
        <f>Table2[[#This Row],[Market_Price]]</f>
        <v>1768.84</v>
      </c>
      <c r="J4287" s="1">
        <f>Table2[[#This Row],[Selling_Price]]</f>
        <v>2678.16</v>
      </c>
      <c r="K4287" s="1">
        <f>Table2[[#This Row],[Quantity]]</f>
        <v>44</v>
      </c>
      <c r="L4287" s="1" t="str">
        <f>IF(ISBLANK(Table2[[#This Row],[Status]]), "No Data Entered", IFERROR(Table2[[#This Row],[Status]], "No Data Entered"))</f>
        <v>No Data Entered</v>
      </c>
    </row>
    <row r="4288" spans="1:12" x14ac:dyDescent="0.3">
      <c r="A4288" s="1" t="str">
        <f>Table2[[#This Row],[Product_ID]]</f>
        <v>PRO4231</v>
      </c>
      <c r="B4288" s="1" t="str">
        <f>Table2[[#This Row],[Customer_ID]]</f>
        <v>CUST56031</v>
      </c>
      <c r="C4288" s="14" t="str">
        <f>Table2[[#This Row],[Date]]</f>
        <v>13/03/2024</v>
      </c>
      <c r="D4288" s="1" t="str">
        <f>TRIM(PROPER(Table2[[#This Row],[Product_Name]]))</f>
        <v>Keyboard</v>
      </c>
      <c r="E4288" s="1" t="str">
        <f>TRIM(PROPER(Table2[[#This Row],[Country]]))</f>
        <v>India</v>
      </c>
      <c r="F4288" s="1" t="str">
        <f>TRIM(PROPER(Table2[[#This Row],[Category]]))</f>
        <v>Computers</v>
      </c>
      <c r="G4288" s="1" t="str">
        <f>TRIM(PROPER(Table2[[#This Row],[Brand]]))</f>
        <v>Samsung</v>
      </c>
      <c r="H4288" s="1">
        <f>Table2[[#This Row],[Supplier_ID]]</f>
        <v>1065</v>
      </c>
      <c r="I4288" s="1">
        <f>Table2[[#This Row],[Market_Price]]</f>
        <v>780.87</v>
      </c>
      <c r="J4288" s="1">
        <f>Table2[[#This Row],[Selling_Price]]</f>
        <v>1362.7</v>
      </c>
      <c r="K4288" s="1">
        <f>Table2[[#This Row],[Quantity]]</f>
        <v>25</v>
      </c>
      <c r="L4288" s="1" t="str">
        <f>IF(ISBLANK(Table2[[#This Row],[Status]]), "No Data Entered", IFERROR(Table2[[#This Row],[Status]], "No Data Entered"))</f>
        <v>No Data Entered</v>
      </c>
    </row>
    <row r="4289" spans="1:12" x14ac:dyDescent="0.3">
      <c r="A4289" s="1" t="str">
        <f>Table2[[#This Row],[Product_ID]]</f>
        <v>PRO4655</v>
      </c>
      <c r="B4289" s="1" t="str">
        <f>Table2[[#This Row],[Customer_ID]]</f>
        <v>CUST56115</v>
      </c>
      <c r="C4289" s="14" t="str">
        <f>Table2[[#This Row],[Date]]</f>
        <v>01/11/2020</v>
      </c>
      <c r="D4289" s="1" t="str">
        <f>TRIM(PROPER(Table2[[#This Row],[Product_Name]]))</f>
        <v>Mouse</v>
      </c>
      <c r="E4289" s="1" t="str">
        <f>TRIM(PROPER(Table2[[#This Row],[Country]]))</f>
        <v>China</v>
      </c>
      <c r="F4289" s="1" t="str">
        <f>TRIM(PROPER(Table2[[#This Row],[Category]]))</f>
        <v>Wearables</v>
      </c>
      <c r="G4289" s="1" t="str">
        <f>TRIM(PROPER(Table2[[#This Row],[Brand]]))</f>
        <v>Sony</v>
      </c>
      <c r="H4289" s="1">
        <f>Table2[[#This Row],[Supplier_ID]]</f>
        <v>1098</v>
      </c>
      <c r="I4289" s="1">
        <f>Table2[[#This Row],[Market_Price]]</f>
        <v>1056.68</v>
      </c>
      <c r="J4289" s="1">
        <f>Table2[[#This Row],[Selling_Price]]</f>
        <v>1972.34</v>
      </c>
      <c r="K4289" s="1">
        <f>Table2[[#This Row],[Quantity]]</f>
        <v>351</v>
      </c>
      <c r="L4289" s="1" t="str">
        <f>IF(ISBLANK(Table2[[#This Row],[Status]]), "No Data Entered", IFERROR(Table2[[#This Row],[Status]], "No Data Entered"))</f>
        <v>No Data Entered</v>
      </c>
    </row>
    <row r="4290" spans="1:12" x14ac:dyDescent="0.3">
      <c r="A4290" s="1" t="str">
        <f>Table2[[#This Row],[Product_ID]]</f>
        <v>PRO7022</v>
      </c>
      <c r="B4290" s="1" t="str">
        <f>Table2[[#This Row],[Customer_ID]]</f>
        <v>CUST56654</v>
      </c>
      <c r="C4290" s="14" t="str">
        <f>Table2[[#This Row],[Date]]</f>
        <v>24/09/2024</v>
      </c>
      <c r="D4290" s="1" t="str">
        <f>TRIM(PROPER(Table2[[#This Row],[Product_Name]]))</f>
        <v>Camera</v>
      </c>
      <c r="E4290" s="1" t="str">
        <f>TRIM(PROPER(Table2[[#This Row],[Country]]))</f>
        <v>Uk</v>
      </c>
      <c r="F4290" s="1" t="str">
        <f>TRIM(PROPER(Table2[[#This Row],[Category]]))</f>
        <v>Wearables</v>
      </c>
      <c r="G4290" s="1" t="str">
        <f>TRIM(PROPER(Table2[[#This Row],[Brand]]))</f>
        <v>Asus</v>
      </c>
      <c r="H4290" s="1">
        <f>Table2[[#This Row],[Supplier_ID]]</f>
        <v>1005</v>
      </c>
      <c r="I4290" s="1">
        <f>Table2[[#This Row],[Market_Price]]</f>
        <v>1594.54</v>
      </c>
      <c r="J4290" s="1">
        <f>Table2[[#This Row],[Selling_Price]]</f>
        <v>2793.18</v>
      </c>
      <c r="K4290" s="1">
        <f>Table2[[#This Row],[Quantity]]</f>
        <v>250</v>
      </c>
      <c r="L4290" s="1" t="str">
        <f>IF(ISBLANK(Table2[[#This Row],[Status]]), "No Data Entered", IFERROR(Table2[[#This Row],[Status]], "No Data Entered"))</f>
        <v>No Data Entered</v>
      </c>
    </row>
    <row r="4291" spans="1:12" x14ac:dyDescent="0.3">
      <c r="A4291" s="1" t="str">
        <f>Table2[[#This Row],[Product_ID]]</f>
        <v>PRO7332</v>
      </c>
      <c r="B4291" s="1" t="str">
        <f>Table2[[#This Row],[Customer_ID]]</f>
        <v>CUST56841</v>
      </c>
      <c r="C4291" s="14" t="str">
        <f>Table2[[#This Row],[Date]]</f>
        <v>10/06/2021</v>
      </c>
      <c r="D4291" s="1" t="str">
        <f>TRIM(PROPER(Table2[[#This Row],[Product_Name]]))</f>
        <v>Smartwatch</v>
      </c>
      <c r="E4291" s="1" t="str">
        <f>TRIM(PROPER(Table2[[#This Row],[Country]]))</f>
        <v>India</v>
      </c>
      <c r="F4291" s="1" t="str">
        <f>TRIM(PROPER(Table2[[#This Row],[Category]]))</f>
        <v>Electronics</v>
      </c>
      <c r="G4291" s="1" t="str">
        <f>TRIM(PROPER(Table2[[#This Row],[Brand]]))</f>
        <v>Canon</v>
      </c>
      <c r="H4291" s="1">
        <f>Table2[[#This Row],[Supplier_ID]]</f>
        <v>1012</v>
      </c>
      <c r="I4291" s="1">
        <f>Table2[[#This Row],[Market_Price]]</f>
        <v>140.82</v>
      </c>
      <c r="J4291" s="1">
        <f>Table2[[#This Row],[Selling_Price]]</f>
        <v>246.39</v>
      </c>
      <c r="K4291" s="1">
        <f>Table2[[#This Row],[Quantity]]</f>
        <v>200</v>
      </c>
      <c r="L4291" s="1" t="str">
        <f>IF(ISBLANK(Table2[[#This Row],[Status]]), "No Data Entered", IFERROR(Table2[[#This Row],[Status]], "No Data Entered"))</f>
        <v>No Data Entered</v>
      </c>
    </row>
    <row r="4292" spans="1:12" x14ac:dyDescent="0.3">
      <c r="A4292" s="1" t="str">
        <f>Table2[[#This Row],[Product_ID]]</f>
        <v>PRO7617</v>
      </c>
      <c r="B4292" s="1" t="str">
        <f>Table2[[#This Row],[Customer_ID]]</f>
        <v>CUST56914</v>
      </c>
      <c r="C4292" s="14" t="str">
        <f>Table2[[#This Row],[Date]]</f>
        <v>20/08/2024</v>
      </c>
      <c r="D4292" s="1" t="str">
        <f>TRIM(PROPER(Table2[[#This Row],[Product_Name]]))</f>
        <v>Monitor</v>
      </c>
      <c r="E4292" s="1" t="str">
        <f>TRIM(PROPER(Table2[[#This Row],[Country]]))</f>
        <v>Germany</v>
      </c>
      <c r="F4292" s="1" t="str">
        <f>TRIM(PROPER(Table2[[#This Row],[Category]]))</f>
        <v>Electronics</v>
      </c>
      <c r="G4292" s="1" t="str">
        <f>TRIM(PROPER(Table2[[#This Row],[Brand]]))</f>
        <v>Microsoft</v>
      </c>
      <c r="H4292" s="1">
        <f>Table2[[#This Row],[Supplier_ID]]</f>
        <v>1084</v>
      </c>
      <c r="I4292" s="1">
        <f>Table2[[#This Row],[Market_Price]]</f>
        <v>760.47</v>
      </c>
      <c r="J4292" s="1">
        <f>Table2[[#This Row],[Selling_Price]]</f>
        <v>1096.33</v>
      </c>
      <c r="K4292" s="1">
        <f>Table2[[#This Row],[Quantity]]</f>
        <v>267</v>
      </c>
      <c r="L4292" s="1" t="str">
        <f>IF(ISBLANK(Table2[[#This Row],[Status]]), "No Data Entered", IFERROR(Table2[[#This Row],[Status]], "No Data Entered"))</f>
        <v>No Data Entered</v>
      </c>
    </row>
    <row r="4293" spans="1:12" x14ac:dyDescent="0.3">
      <c r="A4293" s="1" t="str">
        <f>Table2[[#This Row],[Product_ID]]</f>
        <v>PRO6632</v>
      </c>
      <c r="B4293" s="1" t="str">
        <f>Table2[[#This Row],[Customer_ID]]</f>
        <v>CUST57361</v>
      </c>
      <c r="C4293" s="14" t="str">
        <f>Table2[[#This Row],[Date]]</f>
        <v>26/06/2021</v>
      </c>
      <c r="D4293" s="1" t="str">
        <f>TRIM(PROPER(Table2[[#This Row],[Product_Name]]))</f>
        <v>Camera</v>
      </c>
      <c r="E4293" s="1" t="str">
        <f>TRIM(PROPER(Table2[[#This Row],[Country]]))</f>
        <v>Usa</v>
      </c>
      <c r="F4293" s="1" t="str">
        <f>TRIM(PROPER(Table2[[#This Row],[Category]]))</f>
        <v>Electronics</v>
      </c>
      <c r="G4293" s="1" t="str">
        <f>TRIM(PROPER(Table2[[#This Row],[Brand]]))</f>
        <v>Logitech</v>
      </c>
      <c r="H4293" s="1">
        <f>Table2[[#This Row],[Supplier_ID]]</f>
        <v>1075</v>
      </c>
      <c r="I4293" s="1">
        <f>Table2[[#This Row],[Market_Price]]</f>
        <v>1070.1400000000001</v>
      </c>
      <c r="J4293" s="1">
        <f>Table2[[#This Row],[Selling_Price]]</f>
        <v>1648.97</v>
      </c>
      <c r="K4293" s="1">
        <f>Table2[[#This Row],[Quantity]]</f>
        <v>216</v>
      </c>
      <c r="L4293" s="1" t="str">
        <f>IF(ISBLANK(Table2[[#This Row],[Status]]), "No Data Entered", IFERROR(Table2[[#This Row],[Status]], "No Data Entered"))</f>
        <v>No Data Entered</v>
      </c>
    </row>
    <row r="4294" spans="1:12" x14ac:dyDescent="0.3">
      <c r="A4294" s="1" t="str">
        <f>Table2[[#This Row],[Product_ID]]</f>
        <v>PRO3156</v>
      </c>
      <c r="B4294" s="1" t="str">
        <f>Table2[[#This Row],[Customer_ID]]</f>
        <v>CUST57536</v>
      </c>
      <c r="C4294" s="14" t="str">
        <f>Table2[[#This Row],[Date]]</f>
        <v>05/08/2021</v>
      </c>
      <c r="D4294" s="1" t="str">
        <f>TRIM(PROPER(Table2[[#This Row],[Product_Name]]))</f>
        <v>Keyboard</v>
      </c>
      <c r="E4294" s="1" t="str">
        <f>TRIM(PROPER(Table2[[#This Row],[Country]]))</f>
        <v>France</v>
      </c>
      <c r="F4294" s="1" t="str">
        <f>TRIM(PROPER(Table2[[#This Row],[Category]]))</f>
        <v>Office Supplies</v>
      </c>
      <c r="G4294" s="1" t="str">
        <f>TRIM(PROPER(Table2[[#This Row],[Brand]]))</f>
        <v>Dell</v>
      </c>
      <c r="H4294" s="1">
        <f>Table2[[#This Row],[Supplier_ID]]</f>
        <v>1017</v>
      </c>
      <c r="I4294" s="1">
        <f>Table2[[#This Row],[Market_Price]]</f>
        <v>1092.71</v>
      </c>
      <c r="J4294" s="1">
        <f>Table2[[#This Row],[Selling_Price]]</f>
        <v>1638.44</v>
      </c>
      <c r="K4294" s="1">
        <f>Table2[[#This Row],[Quantity]]</f>
        <v>217</v>
      </c>
      <c r="L4294" s="1" t="str">
        <f>IF(ISBLANK(Table2[[#This Row],[Status]]), "No Data Entered", IFERROR(Table2[[#This Row],[Status]], "No Data Entered"))</f>
        <v>No Data Entered</v>
      </c>
    </row>
    <row r="4295" spans="1:12" x14ac:dyDescent="0.3">
      <c r="A4295" s="1" t="str">
        <f>Table2[[#This Row],[Product_ID]]</f>
        <v>PRO9593</v>
      </c>
      <c r="B4295" s="1" t="str">
        <f>Table2[[#This Row],[Customer_ID]]</f>
        <v>CUST57545</v>
      </c>
      <c r="C4295" s="14" t="str">
        <f>Table2[[#This Row],[Date]]</f>
        <v>13/02/2021</v>
      </c>
      <c r="D4295" s="1" t="str">
        <f>TRIM(PROPER(Table2[[#This Row],[Product_Name]]))</f>
        <v>Monitor</v>
      </c>
      <c r="E4295" s="1" t="str">
        <f>TRIM(PROPER(Table2[[#This Row],[Country]]))</f>
        <v>Australia</v>
      </c>
      <c r="F4295" s="1" t="str">
        <f>TRIM(PROPER(Table2[[#This Row],[Category]]))</f>
        <v>Electronics</v>
      </c>
      <c r="G4295" s="1" t="str">
        <f>TRIM(PROPER(Table2[[#This Row],[Brand]]))</f>
        <v>Dell</v>
      </c>
      <c r="H4295" s="1">
        <f>Table2[[#This Row],[Supplier_ID]]</f>
        <v>1092</v>
      </c>
      <c r="I4295" s="1">
        <f>Table2[[#This Row],[Market_Price]]</f>
        <v>1135.6600000000001</v>
      </c>
      <c r="J4295" s="1">
        <f>Table2[[#This Row],[Selling_Price]]</f>
        <v>1407.07</v>
      </c>
      <c r="K4295" s="1">
        <f>Table2[[#This Row],[Quantity]]</f>
        <v>192</v>
      </c>
      <c r="L4295" s="1" t="str">
        <f>IF(ISBLANK(Table2[[#This Row],[Status]]), "No Data Entered", IFERROR(Table2[[#This Row],[Status]], "No Data Entered"))</f>
        <v>No Data Entered</v>
      </c>
    </row>
    <row r="4296" spans="1:12" x14ac:dyDescent="0.3">
      <c r="A4296" s="1" t="str">
        <f>Table2[[#This Row],[Product_ID]]</f>
        <v>PRO4289</v>
      </c>
      <c r="B4296" s="1" t="str">
        <f>Table2[[#This Row],[Customer_ID]]</f>
        <v>CUST57752</v>
      </c>
      <c r="C4296" s="14" t="str">
        <f>Table2[[#This Row],[Date]]</f>
        <v>30/01/2022</v>
      </c>
      <c r="D4296" s="1" t="str">
        <f>TRIM(PROPER(Table2[[#This Row],[Product_Name]]))</f>
        <v>Keyboard</v>
      </c>
      <c r="E4296" s="1" t="str">
        <f>TRIM(PROPER(Table2[[#This Row],[Country]]))</f>
        <v>Brazil</v>
      </c>
      <c r="F4296" s="1" t="str">
        <f>TRIM(PROPER(Table2[[#This Row],[Category]]))</f>
        <v>Office Supplies</v>
      </c>
      <c r="G4296" s="1" t="str">
        <f>TRIM(PROPER(Table2[[#This Row],[Brand]]))</f>
        <v>Dell</v>
      </c>
      <c r="H4296" s="1">
        <f>Table2[[#This Row],[Supplier_ID]]</f>
        <v>1009</v>
      </c>
      <c r="I4296" s="1">
        <f>Table2[[#This Row],[Market_Price]]</f>
        <v>1055.08</v>
      </c>
      <c r="J4296" s="1">
        <f>Table2[[#This Row],[Selling_Price]]</f>
        <v>1362.36</v>
      </c>
      <c r="K4296" s="1">
        <f>Table2[[#This Row],[Quantity]]</f>
        <v>74</v>
      </c>
      <c r="L4296" s="1" t="str">
        <f>IF(ISBLANK(Table2[[#This Row],[Status]]), "No Data Entered", IFERROR(Table2[[#This Row],[Status]], "No Data Entered"))</f>
        <v>No Data Entered</v>
      </c>
    </row>
    <row r="4297" spans="1:12" x14ac:dyDescent="0.3">
      <c r="A4297" s="1" t="str">
        <f>Table2[[#This Row],[Product_ID]]</f>
        <v>PRO7431</v>
      </c>
      <c r="B4297" s="1" t="str">
        <f>Table2[[#This Row],[Customer_ID]]</f>
        <v>CUST58282</v>
      </c>
      <c r="C4297" s="14" t="str">
        <f>Table2[[#This Row],[Date]]</f>
        <v>18/01/2020</v>
      </c>
      <c r="D4297" s="1" t="str">
        <f>TRIM(PROPER(Table2[[#This Row],[Product_Name]]))</f>
        <v>Camera</v>
      </c>
      <c r="E4297" s="1" t="str">
        <f>TRIM(PROPER(Table2[[#This Row],[Country]]))</f>
        <v>Uk</v>
      </c>
      <c r="F4297" s="1" t="str">
        <f>TRIM(PROPER(Table2[[#This Row],[Category]]))</f>
        <v>Electronics</v>
      </c>
      <c r="G4297" s="1" t="str">
        <f>TRIM(PROPER(Table2[[#This Row],[Brand]]))</f>
        <v>Canon</v>
      </c>
      <c r="H4297" s="1">
        <f>Table2[[#This Row],[Supplier_ID]]</f>
        <v>1071</v>
      </c>
      <c r="I4297" s="1">
        <f>Table2[[#This Row],[Market_Price]]</f>
        <v>1811.19</v>
      </c>
      <c r="J4297" s="1">
        <f>Table2[[#This Row],[Selling_Price]]</f>
        <v>2548.7399999999998</v>
      </c>
      <c r="K4297" s="1">
        <f>Table2[[#This Row],[Quantity]]</f>
        <v>24</v>
      </c>
      <c r="L4297" s="1" t="str">
        <f>IF(ISBLANK(Table2[[#This Row],[Status]]), "No Data Entered", IFERROR(Table2[[#This Row],[Status]], "No Data Entered"))</f>
        <v>No Data Entered</v>
      </c>
    </row>
    <row r="4298" spans="1:12" x14ac:dyDescent="0.3">
      <c r="A4298" s="1" t="str">
        <f>Table2[[#This Row],[Product_ID]]</f>
        <v>PRO2062</v>
      </c>
      <c r="B4298" s="1" t="str">
        <f>Table2[[#This Row],[Customer_ID]]</f>
        <v>CUST58341</v>
      </c>
      <c r="C4298" s="14" t="str">
        <f>Table2[[#This Row],[Date]]</f>
        <v>09/09/2021</v>
      </c>
      <c r="D4298" s="1" t="str">
        <f>TRIM(PROPER(Table2[[#This Row],[Product_Name]]))</f>
        <v>Printer</v>
      </c>
      <c r="E4298" s="1" t="str">
        <f>TRIM(PROPER(Table2[[#This Row],[Country]]))</f>
        <v>Brazil</v>
      </c>
      <c r="F4298" s="1" t="str">
        <f>TRIM(PROPER(Table2[[#This Row],[Category]]))</f>
        <v>Accessories</v>
      </c>
      <c r="G4298" s="1" t="str">
        <f>TRIM(PROPER(Table2[[#This Row],[Brand]]))</f>
        <v>Lenovo</v>
      </c>
      <c r="H4298" s="1">
        <f>Table2[[#This Row],[Supplier_ID]]</f>
        <v>1027</v>
      </c>
      <c r="I4298" s="1">
        <f>Table2[[#This Row],[Market_Price]]</f>
        <v>534.08000000000004</v>
      </c>
      <c r="J4298" s="1">
        <f>Table2[[#This Row],[Selling_Price]]</f>
        <v>932.93</v>
      </c>
      <c r="K4298" s="1">
        <f>Table2[[#This Row],[Quantity]]</f>
        <v>91</v>
      </c>
      <c r="L4298" s="1" t="str">
        <f>IF(ISBLANK(Table2[[#This Row],[Status]]), "No Data Entered", IFERROR(Table2[[#This Row],[Status]], "No Data Entered"))</f>
        <v>No Data Entered</v>
      </c>
    </row>
    <row r="4299" spans="1:12" x14ac:dyDescent="0.3">
      <c r="A4299" s="1" t="str">
        <f>Table2[[#This Row],[Product_ID]]</f>
        <v>PRO5614</v>
      </c>
      <c r="B4299" s="1" t="str">
        <f>Table2[[#This Row],[Customer_ID]]</f>
        <v>CUST59125</v>
      </c>
      <c r="C4299" s="14" t="str">
        <f>Table2[[#This Row],[Date]]</f>
        <v>25/01/2025</v>
      </c>
      <c r="D4299" s="1" t="str">
        <f>TRIM(PROPER(Table2[[#This Row],[Product_Name]]))</f>
        <v>Laptop</v>
      </c>
      <c r="E4299" s="1" t="str">
        <f>TRIM(PROPER(Table2[[#This Row],[Country]]))</f>
        <v>India</v>
      </c>
      <c r="F4299" s="1" t="str">
        <f>TRIM(PROPER(Table2[[#This Row],[Category]]))</f>
        <v>Computers</v>
      </c>
      <c r="G4299" s="1" t="str">
        <f>TRIM(PROPER(Table2[[#This Row],[Brand]]))</f>
        <v>Lenovo</v>
      </c>
      <c r="H4299" s="1">
        <f>Table2[[#This Row],[Supplier_ID]]</f>
        <v>1026</v>
      </c>
      <c r="I4299" s="1">
        <f>Table2[[#This Row],[Market_Price]]</f>
        <v>535</v>
      </c>
      <c r="J4299" s="1">
        <f>Table2[[#This Row],[Selling_Price]]</f>
        <v>1045.8499999999999</v>
      </c>
      <c r="K4299" s="1">
        <f>Table2[[#This Row],[Quantity]]</f>
        <v>250</v>
      </c>
      <c r="L4299" s="1" t="str">
        <f>IF(ISBLANK(Table2[[#This Row],[Status]]), "No Data Entered", IFERROR(Table2[[#This Row],[Status]], "No Data Entered"))</f>
        <v>No Data Entered</v>
      </c>
    </row>
    <row r="4300" spans="1:12" x14ac:dyDescent="0.3">
      <c r="A4300" s="1" t="str">
        <f>Table2[[#This Row],[Product_ID]]</f>
        <v>PRO4698</v>
      </c>
      <c r="B4300" s="1" t="str">
        <f>Table2[[#This Row],[Customer_ID]]</f>
        <v>CUST59294</v>
      </c>
      <c r="C4300" s="14" t="str">
        <f>Table2[[#This Row],[Date]]</f>
        <v>03/06/2023</v>
      </c>
      <c r="D4300" s="1" t="str">
        <f>TRIM(PROPER(Table2[[#This Row],[Product_Name]]))</f>
        <v>Monitor</v>
      </c>
      <c r="E4300" s="1" t="str">
        <f>TRIM(PROPER(Table2[[#This Row],[Country]]))</f>
        <v>Usa</v>
      </c>
      <c r="F4300" s="1" t="str">
        <f>TRIM(PROPER(Table2[[#This Row],[Category]]))</f>
        <v>Office Supplies</v>
      </c>
      <c r="G4300" s="1" t="str">
        <f>TRIM(PROPER(Table2[[#This Row],[Brand]]))</f>
        <v>Dell</v>
      </c>
      <c r="H4300" s="1">
        <f>Table2[[#This Row],[Supplier_ID]]</f>
        <v>1076</v>
      </c>
      <c r="I4300" s="1">
        <f>Table2[[#This Row],[Market_Price]]</f>
        <v>331.18</v>
      </c>
      <c r="J4300" s="1">
        <f>Table2[[#This Row],[Selling_Price]]</f>
        <v>430.64</v>
      </c>
      <c r="K4300" s="1">
        <f>Table2[[#This Row],[Quantity]]</f>
        <v>24</v>
      </c>
      <c r="L4300" s="1" t="str">
        <f>IF(ISBLANK(Table2[[#This Row],[Status]]), "No Data Entered", IFERROR(Table2[[#This Row],[Status]], "No Data Entered"))</f>
        <v>No Data Entered</v>
      </c>
    </row>
    <row r="4301" spans="1:12" x14ac:dyDescent="0.3">
      <c r="A4301" s="1" t="str">
        <f>Table2[[#This Row],[Product_ID]]</f>
        <v>PRO7842</v>
      </c>
      <c r="B4301" s="1" t="str">
        <f>Table2[[#This Row],[Customer_ID]]</f>
        <v>CUST59807</v>
      </c>
      <c r="C4301" s="14" t="str">
        <f>Table2[[#This Row],[Date]]</f>
        <v>12/10/2022</v>
      </c>
      <c r="D4301" s="1" t="str">
        <f>TRIM(PROPER(Table2[[#This Row],[Product_Name]]))</f>
        <v>Smartwatch</v>
      </c>
      <c r="E4301" s="1" t="str">
        <f>TRIM(PROPER(Table2[[#This Row],[Country]]))</f>
        <v>Canada</v>
      </c>
      <c r="F4301" s="1" t="str">
        <f>TRIM(PROPER(Table2[[#This Row],[Category]]))</f>
        <v>Office Supplies</v>
      </c>
      <c r="G4301" s="1" t="str">
        <f>TRIM(PROPER(Table2[[#This Row],[Brand]]))</f>
        <v>Samsung</v>
      </c>
      <c r="H4301" s="1">
        <f>Table2[[#This Row],[Supplier_ID]]</f>
        <v>1065</v>
      </c>
      <c r="I4301" s="1">
        <f>Table2[[#This Row],[Market_Price]]</f>
        <v>1675.17</v>
      </c>
      <c r="J4301" s="1">
        <f>Table2[[#This Row],[Selling_Price]]</f>
        <v>2647.78</v>
      </c>
      <c r="K4301" s="1">
        <f>Table2[[#This Row],[Quantity]]</f>
        <v>337</v>
      </c>
      <c r="L4301" s="1" t="str">
        <f>IF(ISBLANK(Table2[[#This Row],[Status]]), "No Data Entered", IFERROR(Table2[[#This Row],[Status]], "No Data Entered"))</f>
        <v>No Data Entered</v>
      </c>
    </row>
    <row r="4302" spans="1:12" x14ac:dyDescent="0.3">
      <c r="A4302" s="1" t="str">
        <f>Table2[[#This Row],[Product_ID]]</f>
        <v>PRO4928</v>
      </c>
      <c r="B4302" s="1" t="str">
        <f>Table2[[#This Row],[Customer_ID]]</f>
        <v>CUST60127</v>
      </c>
      <c r="C4302" s="14" t="str">
        <f>Table2[[#This Row],[Date]]</f>
        <v>06/05/2025</v>
      </c>
      <c r="D4302" s="1" t="str">
        <f>TRIM(PROPER(Table2[[#This Row],[Product_Name]]))</f>
        <v>Mouse</v>
      </c>
      <c r="E4302" s="1" t="str">
        <f>TRIM(PROPER(Table2[[#This Row],[Country]]))</f>
        <v>Japan</v>
      </c>
      <c r="F4302" s="1" t="str">
        <f>TRIM(PROPER(Table2[[#This Row],[Category]]))</f>
        <v>Wearables</v>
      </c>
      <c r="G4302" s="1" t="str">
        <f>TRIM(PROPER(Table2[[#This Row],[Brand]]))</f>
        <v>Apple</v>
      </c>
      <c r="H4302" s="1">
        <f>Table2[[#This Row],[Supplier_ID]]</f>
        <v>1068</v>
      </c>
      <c r="I4302" s="1">
        <f>Table2[[#This Row],[Market_Price]]</f>
        <v>979.4</v>
      </c>
      <c r="J4302" s="1">
        <f>Table2[[#This Row],[Selling_Price]]</f>
        <v>1387.21</v>
      </c>
      <c r="K4302" s="1">
        <f>Table2[[#This Row],[Quantity]]</f>
        <v>381</v>
      </c>
      <c r="L4302" s="1" t="str">
        <f>IF(ISBLANK(Table2[[#This Row],[Status]]), "No Data Entered", IFERROR(Table2[[#This Row],[Status]], "No Data Entered"))</f>
        <v>No Data Entered</v>
      </c>
    </row>
    <row r="4303" spans="1:12" x14ac:dyDescent="0.3">
      <c r="A4303" s="1" t="str">
        <f>Table2[[#This Row],[Product_ID]]</f>
        <v>PRO2120</v>
      </c>
      <c r="B4303" s="1" t="str">
        <f>Table2[[#This Row],[Customer_ID]]</f>
        <v>CUST60186</v>
      </c>
      <c r="C4303" s="14" t="str">
        <f>Table2[[#This Row],[Date]]</f>
        <v>20/06/2025</v>
      </c>
      <c r="D4303" s="1" t="str">
        <f>TRIM(PROPER(Table2[[#This Row],[Product_Name]]))</f>
        <v>Smartwatch</v>
      </c>
      <c r="E4303" s="1" t="str">
        <f>TRIM(PROPER(Table2[[#This Row],[Country]]))</f>
        <v>Canada</v>
      </c>
      <c r="F4303" s="1" t="str">
        <f>TRIM(PROPER(Table2[[#This Row],[Category]]))</f>
        <v>Electronics</v>
      </c>
      <c r="G4303" s="1" t="str">
        <f>TRIM(PROPER(Table2[[#This Row],[Brand]]))</f>
        <v>Asus</v>
      </c>
      <c r="H4303" s="1">
        <f>Table2[[#This Row],[Supplier_ID]]</f>
        <v>1081</v>
      </c>
      <c r="I4303" s="1">
        <f>Table2[[#This Row],[Market_Price]]</f>
        <v>81.760000000000005</v>
      </c>
      <c r="J4303" s="1">
        <f>Table2[[#This Row],[Selling_Price]]</f>
        <v>99.24</v>
      </c>
      <c r="K4303" s="1">
        <f>Table2[[#This Row],[Quantity]]</f>
        <v>265</v>
      </c>
      <c r="L4303" s="1" t="str">
        <f>IF(ISBLANK(Table2[[#This Row],[Status]]), "No Data Entered", IFERROR(Table2[[#This Row],[Status]], "No Data Entered"))</f>
        <v>No Data Entered</v>
      </c>
    </row>
    <row r="4304" spans="1:12" x14ac:dyDescent="0.3">
      <c r="A4304" s="1" t="str">
        <f>Table2[[#This Row],[Product_ID]]</f>
        <v>PRO8150</v>
      </c>
      <c r="B4304" s="1" t="str">
        <f>Table2[[#This Row],[Customer_ID]]</f>
        <v>CUST60356</v>
      </c>
      <c r="C4304" s="14" t="str">
        <f>Table2[[#This Row],[Date]]</f>
        <v>28/11/2023</v>
      </c>
      <c r="D4304" s="1" t="str">
        <f>TRIM(PROPER(Table2[[#This Row],[Product_Name]]))</f>
        <v>Smartphone</v>
      </c>
      <c r="E4304" s="1" t="str">
        <f>TRIM(PROPER(Table2[[#This Row],[Country]]))</f>
        <v>Japan</v>
      </c>
      <c r="F4304" s="1" t="str">
        <f>TRIM(PROPER(Table2[[#This Row],[Category]]))</f>
        <v>Office Supplies</v>
      </c>
      <c r="G4304" s="1" t="str">
        <f>TRIM(PROPER(Table2[[#This Row],[Brand]]))</f>
        <v>Canon</v>
      </c>
      <c r="H4304" s="1">
        <f>Table2[[#This Row],[Supplier_ID]]</f>
        <v>1060</v>
      </c>
      <c r="I4304" s="1">
        <f>Table2[[#This Row],[Market_Price]]</f>
        <v>1588.32</v>
      </c>
      <c r="J4304" s="1">
        <f>Table2[[#This Row],[Selling_Price]]</f>
        <v>2510.88</v>
      </c>
      <c r="K4304" s="1">
        <f>Table2[[#This Row],[Quantity]]</f>
        <v>323</v>
      </c>
      <c r="L4304" s="1" t="str">
        <f>IF(ISBLANK(Table2[[#This Row],[Status]]), "No Data Entered", IFERROR(Table2[[#This Row],[Status]], "No Data Entered"))</f>
        <v>No Data Entered</v>
      </c>
    </row>
    <row r="4305" spans="1:12" x14ac:dyDescent="0.3">
      <c r="A4305" s="1" t="str">
        <f>Table2[[#This Row],[Product_ID]]</f>
        <v>PRO4584</v>
      </c>
      <c r="B4305" s="1" t="str">
        <f>Table2[[#This Row],[Customer_ID]]</f>
        <v>CUST60804</v>
      </c>
      <c r="C4305" s="14" t="str">
        <f>Table2[[#This Row],[Date]]</f>
        <v>24/03/2023</v>
      </c>
      <c r="D4305" s="1" t="str">
        <f>TRIM(PROPER(Table2[[#This Row],[Product_Name]]))</f>
        <v>Monitor</v>
      </c>
      <c r="E4305" s="1" t="str">
        <f>TRIM(PROPER(Table2[[#This Row],[Country]]))</f>
        <v>Uk</v>
      </c>
      <c r="F4305" s="1" t="str">
        <f>TRIM(PROPER(Table2[[#This Row],[Category]]))</f>
        <v>Wearables</v>
      </c>
      <c r="G4305" s="1" t="str">
        <f>TRIM(PROPER(Table2[[#This Row],[Brand]]))</f>
        <v>Logitech</v>
      </c>
      <c r="H4305" s="1">
        <f>Table2[[#This Row],[Supplier_ID]]</f>
        <v>1078</v>
      </c>
      <c r="I4305" s="1">
        <f>Table2[[#This Row],[Market_Price]]</f>
        <v>924.55</v>
      </c>
      <c r="J4305" s="1">
        <f>Table2[[#This Row],[Selling_Price]]</f>
        <v>1431.62</v>
      </c>
      <c r="K4305" s="1">
        <f>Table2[[#This Row],[Quantity]]</f>
        <v>441</v>
      </c>
      <c r="L4305" s="1" t="str">
        <f>IF(ISBLANK(Table2[[#This Row],[Status]]), "No Data Entered", IFERROR(Table2[[#This Row],[Status]], "No Data Entered"))</f>
        <v>No Data Entered</v>
      </c>
    </row>
    <row r="4306" spans="1:12" x14ac:dyDescent="0.3">
      <c r="A4306" s="1" t="str">
        <f>Table2[[#This Row],[Product_ID]]</f>
        <v>PRO7196</v>
      </c>
      <c r="B4306" s="1" t="str">
        <f>Table2[[#This Row],[Customer_ID]]</f>
        <v>CUST60913</v>
      </c>
      <c r="C4306" s="14" t="str">
        <f>Table2[[#This Row],[Date]]</f>
        <v>09/01/2023</v>
      </c>
      <c r="D4306" s="1" t="str">
        <f>TRIM(PROPER(Table2[[#This Row],[Product_Name]]))</f>
        <v>Smartwatch</v>
      </c>
      <c r="E4306" s="1" t="str">
        <f>TRIM(PROPER(Table2[[#This Row],[Country]]))</f>
        <v>France</v>
      </c>
      <c r="F4306" s="1" t="str">
        <f>TRIM(PROPER(Table2[[#This Row],[Category]]))</f>
        <v>Computers</v>
      </c>
      <c r="G4306" s="1" t="str">
        <f>TRIM(PROPER(Table2[[#This Row],[Brand]]))</f>
        <v>Sony</v>
      </c>
      <c r="H4306" s="1">
        <f>Table2[[#This Row],[Supplier_ID]]</f>
        <v>1032</v>
      </c>
      <c r="I4306" s="1">
        <f>Table2[[#This Row],[Market_Price]]</f>
        <v>319.60000000000002</v>
      </c>
      <c r="J4306" s="1">
        <f>Table2[[#This Row],[Selling_Price]]</f>
        <v>505.13</v>
      </c>
      <c r="K4306" s="1">
        <f>Table2[[#This Row],[Quantity]]</f>
        <v>262</v>
      </c>
      <c r="L4306" s="1" t="str">
        <f>IF(ISBLANK(Table2[[#This Row],[Status]]), "No Data Entered", IFERROR(Table2[[#This Row],[Status]], "No Data Entered"))</f>
        <v>No Data Entered</v>
      </c>
    </row>
    <row r="4307" spans="1:12" x14ac:dyDescent="0.3">
      <c r="A4307" s="1" t="str">
        <f>Table2[[#This Row],[Product_ID]]</f>
        <v>PRO9810</v>
      </c>
      <c r="B4307" s="1" t="str">
        <f>Table2[[#This Row],[Customer_ID]]</f>
        <v>CUST61164</v>
      </c>
      <c r="C4307" s="14" t="str">
        <f>Table2[[#This Row],[Date]]</f>
        <v>11/03/2021</v>
      </c>
      <c r="D4307" s="1" t="str">
        <f>TRIM(PROPER(Table2[[#This Row],[Product_Name]]))</f>
        <v>Laptop</v>
      </c>
      <c r="E4307" s="1" t="str">
        <f>TRIM(PROPER(Table2[[#This Row],[Country]]))</f>
        <v>China</v>
      </c>
      <c r="F4307" s="1" t="str">
        <f>TRIM(PROPER(Table2[[#This Row],[Category]]))</f>
        <v>Electronics</v>
      </c>
      <c r="G4307" s="1" t="str">
        <f>TRIM(PROPER(Table2[[#This Row],[Brand]]))</f>
        <v>Logitech</v>
      </c>
      <c r="H4307" s="1">
        <f>Table2[[#This Row],[Supplier_ID]]</f>
        <v>1060</v>
      </c>
      <c r="I4307" s="1">
        <f>Table2[[#This Row],[Market_Price]]</f>
        <v>334.38</v>
      </c>
      <c r="J4307" s="1">
        <f>Table2[[#This Row],[Selling_Price]]</f>
        <v>413.09</v>
      </c>
      <c r="K4307" s="1">
        <f>Table2[[#This Row],[Quantity]]</f>
        <v>446</v>
      </c>
      <c r="L4307" s="1" t="str">
        <f>IF(ISBLANK(Table2[[#This Row],[Status]]), "No Data Entered", IFERROR(Table2[[#This Row],[Status]], "No Data Entered"))</f>
        <v>No Data Entered</v>
      </c>
    </row>
    <row r="4308" spans="1:12" x14ac:dyDescent="0.3">
      <c r="A4308" s="1" t="str">
        <f>Table2[[#This Row],[Product_ID]]</f>
        <v>PRO3611</v>
      </c>
      <c r="B4308" s="1" t="str">
        <f>Table2[[#This Row],[Customer_ID]]</f>
        <v>CUST61639</v>
      </c>
      <c r="C4308" s="14" t="str">
        <f>Table2[[#This Row],[Date]]</f>
        <v>13/06/2025</v>
      </c>
      <c r="D4308" s="1" t="str">
        <f>TRIM(PROPER(Table2[[#This Row],[Product_Name]]))</f>
        <v>Smartphone</v>
      </c>
      <c r="E4308" s="1" t="str">
        <f>TRIM(PROPER(Table2[[#This Row],[Country]]))</f>
        <v>Japan</v>
      </c>
      <c r="F4308" s="1" t="str">
        <f>TRIM(PROPER(Table2[[#This Row],[Category]]))</f>
        <v>Computers</v>
      </c>
      <c r="G4308" s="1" t="str">
        <f>TRIM(PROPER(Table2[[#This Row],[Brand]]))</f>
        <v>Canon</v>
      </c>
      <c r="H4308" s="1">
        <f>Table2[[#This Row],[Supplier_ID]]</f>
        <v>1062</v>
      </c>
      <c r="I4308" s="1">
        <f>Table2[[#This Row],[Market_Price]]</f>
        <v>986.35</v>
      </c>
      <c r="J4308" s="1">
        <f>Table2[[#This Row],[Selling_Price]]</f>
        <v>1133.54</v>
      </c>
      <c r="K4308" s="1">
        <f>Table2[[#This Row],[Quantity]]</f>
        <v>387</v>
      </c>
      <c r="L4308" s="1" t="str">
        <f>IF(ISBLANK(Table2[[#This Row],[Status]]), "No Data Entered", IFERROR(Table2[[#This Row],[Status]], "No Data Entered"))</f>
        <v>No Data Entered</v>
      </c>
    </row>
    <row r="4309" spans="1:12" x14ac:dyDescent="0.3">
      <c r="A4309" s="1" t="str">
        <f>Table2[[#This Row],[Product_ID]]</f>
        <v>PRO7512</v>
      </c>
      <c r="B4309" s="1" t="str">
        <f>Table2[[#This Row],[Customer_ID]]</f>
        <v>CUST62232</v>
      </c>
      <c r="C4309" s="14" t="str">
        <f>Table2[[#This Row],[Date]]</f>
        <v>16/09/2020</v>
      </c>
      <c r="D4309" s="1" t="str">
        <f>TRIM(PROPER(Table2[[#This Row],[Product_Name]]))</f>
        <v>Keyboard</v>
      </c>
      <c r="E4309" s="1" t="str">
        <f>TRIM(PROPER(Table2[[#This Row],[Country]]))</f>
        <v>India</v>
      </c>
      <c r="F4309" s="1" t="str">
        <f>TRIM(PROPER(Table2[[#This Row],[Category]]))</f>
        <v>Computers</v>
      </c>
      <c r="G4309" s="1" t="str">
        <f>TRIM(PROPER(Table2[[#This Row],[Brand]]))</f>
        <v>Dell</v>
      </c>
      <c r="H4309" s="1">
        <f>Table2[[#This Row],[Supplier_ID]]</f>
        <v>1012</v>
      </c>
      <c r="I4309" s="1">
        <f>Table2[[#This Row],[Market_Price]]</f>
        <v>1239.1400000000001</v>
      </c>
      <c r="J4309" s="1">
        <f>Table2[[#This Row],[Selling_Price]]</f>
        <v>1454.6</v>
      </c>
      <c r="K4309" s="1">
        <f>Table2[[#This Row],[Quantity]]</f>
        <v>459</v>
      </c>
      <c r="L4309" s="1" t="str">
        <f>IF(ISBLANK(Table2[[#This Row],[Status]]), "No Data Entered", IFERROR(Table2[[#This Row],[Status]], "No Data Entered"))</f>
        <v>No Data Entered</v>
      </c>
    </row>
    <row r="4310" spans="1:12" x14ac:dyDescent="0.3">
      <c r="A4310" s="1" t="str">
        <f>Table2[[#This Row],[Product_ID]]</f>
        <v>PRO5497</v>
      </c>
      <c r="B4310" s="1" t="str">
        <f>Table2[[#This Row],[Customer_ID]]</f>
        <v>CUST62716</v>
      </c>
      <c r="C4310" s="14" t="str">
        <f>Table2[[#This Row],[Date]]</f>
        <v>31/01/2020</v>
      </c>
      <c r="D4310" s="1" t="str">
        <f>TRIM(PROPER(Table2[[#This Row],[Product_Name]]))</f>
        <v>Monitor</v>
      </c>
      <c r="E4310" s="1" t="str">
        <f>TRIM(PROPER(Table2[[#This Row],[Country]]))</f>
        <v>Canada</v>
      </c>
      <c r="F4310" s="1" t="str">
        <f>TRIM(PROPER(Table2[[#This Row],[Category]]))</f>
        <v>Office Supplies</v>
      </c>
      <c r="G4310" s="1" t="str">
        <f>TRIM(PROPER(Table2[[#This Row],[Brand]]))</f>
        <v>Sony</v>
      </c>
      <c r="H4310" s="1">
        <f>Table2[[#This Row],[Supplier_ID]]</f>
        <v>1069</v>
      </c>
      <c r="I4310" s="1">
        <f>Table2[[#This Row],[Market_Price]]</f>
        <v>416.39</v>
      </c>
      <c r="J4310" s="1">
        <f>Table2[[#This Row],[Selling_Price]]</f>
        <v>578.25</v>
      </c>
      <c r="K4310" s="1">
        <f>Table2[[#This Row],[Quantity]]</f>
        <v>236</v>
      </c>
      <c r="L4310" s="1" t="str">
        <f>IF(ISBLANK(Table2[[#This Row],[Status]]), "No Data Entered", IFERROR(Table2[[#This Row],[Status]], "No Data Entered"))</f>
        <v>No Data Entered</v>
      </c>
    </row>
    <row r="4311" spans="1:12" x14ac:dyDescent="0.3">
      <c r="A4311" s="1" t="str">
        <f>Table2[[#This Row],[Product_ID]]</f>
        <v>PRO9415</v>
      </c>
      <c r="B4311" s="1" t="str">
        <f>Table2[[#This Row],[Customer_ID]]</f>
        <v>CUST63767</v>
      </c>
      <c r="C4311" s="14" t="str">
        <f>Table2[[#This Row],[Date]]</f>
        <v>21/12/2022</v>
      </c>
      <c r="D4311" s="1" t="str">
        <f>TRIM(PROPER(Table2[[#This Row],[Product_Name]]))</f>
        <v>Headphones</v>
      </c>
      <c r="E4311" s="1" t="str">
        <f>TRIM(PROPER(Table2[[#This Row],[Country]]))</f>
        <v>Uk</v>
      </c>
      <c r="F4311" s="1" t="str">
        <f>TRIM(PROPER(Table2[[#This Row],[Category]]))</f>
        <v>Accessories</v>
      </c>
      <c r="G4311" s="1" t="str">
        <f>TRIM(PROPER(Table2[[#This Row],[Brand]]))</f>
        <v>Lenovo</v>
      </c>
      <c r="H4311" s="1">
        <f>Table2[[#This Row],[Supplier_ID]]</f>
        <v>1099</v>
      </c>
      <c r="I4311" s="1">
        <f>Table2[[#This Row],[Market_Price]]</f>
        <v>1803.85</v>
      </c>
      <c r="J4311" s="1">
        <f>Table2[[#This Row],[Selling_Price]]</f>
        <v>2709.55</v>
      </c>
      <c r="K4311" s="1">
        <f>Table2[[#This Row],[Quantity]]</f>
        <v>331</v>
      </c>
      <c r="L4311" s="1" t="str">
        <f>IF(ISBLANK(Table2[[#This Row],[Status]]), "No Data Entered", IFERROR(Table2[[#This Row],[Status]], "No Data Entered"))</f>
        <v>No Data Entered</v>
      </c>
    </row>
    <row r="4312" spans="1:12" x14ac:dyDescent="0.3">
      <c r="A4312" s="1" t="str">
        <f>Table2[[#This Row],[Product_ID]]</f>
        <v>PRO4783</v>
      </c>
      <c r="B4312" s="1" t="str">
        <f>Table2[[#This Row],[Customer_ID]]</f>
        <v>CUST64200</v>
      </c>
      <c r="C4312" s="14" t="str">
        <f>Table2[[#This Row],[Date]]</f>
        <v>15/06/2025</v>
      </c>
      <c r="D4312" s="1" t="str">
        <f>TRIM(PROPER(Table2[[#This Row],[Product_Name]]))</f>
        <v>Monitor</v>
      </c>
      <c r="E4312" s="1" t="str">
        <f>TRIM(PROPER(Table2[[#This Row],[Country]]))</f>
        <v>China</v>
      </c>
      <c r="F4312" s="1" t="str">
        <f>TRIM(PROPER(Table2[[#This Row],[Category]]))</f>
        <v>Computers</v>
      </c>
      <c r="G4312" s="1" t="str">
        <f>TRIM(PROPER(Table2[[#This Row],[Brand]]))</f>
        <v>Sony</v>
      </c>
      <c r="H4312" s="1">
        <f>Table2[[#This Row],[Supplier_ID]]</f>
        <v>1080</v>
      </c>
      <c r="I4312" s="1">
        <f>Table2[[#This Row],[Market_Price]]</f>
        <v>502.22</v>
      </c>
      <c r="J4312" s="1">
        <f>Table2[[#This Row],[Selling_Price]]</f>
        <v>775.37</v>
      </c>
      <c r="K4312" s="1">
        <f>Table2[[#This Row],[Quantity]]</f>
        <v>386</v>
      </c>
      <c r="L4312" s="1" t="str">
        <f>IF(ISBLANK(Table2[[#This Row],[Status]]), "No Data Entered", IFERROR(Table2[[#This Row],[Status]], "No Data Entered"))</f>
        <v>No Data Entered</v>
      </c>
    </row>
    <row r="4313" spans="1:12" x14ac:dyDescent="0.3">
      <c r="A4313" s="1" t="str">
        <f>Table2[[#This Row],[Product_ID]]</f>
        <v>PRO7763</v>
      </c>
      <c r="B4313" s="1" t="str">
        <f>Table2[[#This Row],[Customer_ID]]</f>
        <v>CUST64396</v>
      </c>
      <c r="C4313" s="14" t="str">
        <f>Table2[[#This Row],[Date]]</f>
        <v>05/10/2022</v>
      </c>
      <c r="D4313" s="1" t="str">
        <f>TRIM(PROPER(Table2[[#This Row],[Product_Name]]))</f>
        <v>Keyboard</v>
      </c>
      <c r="E4313" s="1" t="str">
        <f>TRIM(PROPER(Table2[[#This Row],[Country]]))</f>
        <v>Australia</v>
      </c>
      <c r="F4313" s="1" t="str">
        <f>TRIM(PROPER(Table2[[#This Row],[Category]]))</f>
        <v>Office Supplies</v>
      </c>
      <c r="G4313" s="1" t="str">
        <f>TRIM(PROPER(Table2[[#This Row],[Brand]]))</f>
        <v>Apple</v>
      </c>
      <c r="H4313" s="1">
        <f>Table2[[#This Row],[Supplier_ID]]</f>
        <v>1019</v>
      </c>
      <c r="I4313" s="1">
        <f>Table2[[#This Row],[Market_Price]]</f>
        <v>1582.33</v>
      </c>
      <c r="J4313" s="1">
        <f>Table2[[#This Row],[Selling_Price]]</f>
        <v>2630.18</v>
      </c>
      <c r="K4313" s="1">
        <f>Table2[[#This Row],[Quantity]]</f>
        <v>134</v>
      </c>
      <c r="L4313" s="1" t="str">
        <f>IF(ISBLANK(Table2[[#This Row],[Status]]), "No Data Entered", IFERROR(Table2[[#This Row],[Status]], "No Data Entered"))</f>
        <v>No Data Entered</v>
      </c>
    </row>
    <row r="4314" spans="1:12" x14ac:dyDescent="0.3">
      <c r="A4314" s="1" t="str">
        <f>Table2[[#This Row],[Product_ID]]</f>
        <v>PRO1046</v>
      </c>
      <c r="B4314" s="1" t="str">
        <f>Table2[[#This Row],[Customer_ID]]</f>
        <v>CUST64482</v>
      </c>
      <c r="C4314" s="14" t="str">
        <f>Table2[[#This Row],[Date]]</f>
        <v>20/12/2023</v>
      </c>
      <c r="D4314" s="1" t="str">
        <f>TRIM(PROPER(Table2[[#This Row],[Product_Name]]))</f>
        <v>Monitor</v>
      </c>
      <c r="E4314" s="1" t="str">
        <f>TRIM(PROPER(Table2[[#This Row],[Country]]))</f>
        <v>Uk</v>
      </c>
      <c r="F4314" s="1" t="str">
        <f>TRIM(PROPER(Table2[[#This Row],[Category]]))</f>
        <v>Wearables</v>
      </c>
      <c r="G4314" s="1" t="str">
        <f>TRIM(PROPER(Table2[[#This Row],[Brand]]))</f>
        <v>Microsoft</v>
      </c>
      <c r="H4314" s="1">
        <f>Table2[[#This Row],[Supplier_ID]]</f>
        <v>1026</v>
      </c>
      <c r="I4314" s="1">
        <f>Table2[[#This Row],[Market_Price]]</f>
        <v>770.31</v>
      </c>
      <c r="J4314" s="1">
        <f>Table2[[#This Row],[Selling_Price]]</f>
        <v>1103.79</v>
      </c>
      <c r="K4314" s="1">
        <f>Table2[[#This Row],[Quantity]]</f>
        <v>218</v>
      </c>
      <c r="L4314" s="1" t="str">
        <f>IF(ISBLANK(Table2[[#This Row],[Status]]), "No Data Entered", IFERROR(Table2[[#This Row],[Status]], "No Data Entered"))</f>
        <v>No Data Entered</v>
      </c>
    </row>
    <row r="4315" spans="1:12" x14ac:dyDescent="0.3">
      <c r="A4315" s="1" t="str">
        <f>Table2[[#This Row],[Product_ID]]</f>
        <v>PRO7523</v>
      </c>
      <c r="B4315" s="1" t="str">
        <f>Table2[[#This Row],[Customer_ID]]</f>
        <v>CUST64525</v>
      </c>
      <c r="C4315" s="14" t="str">
        <f>Table2[[#This Row],[Date]]</f>
        <v>13/02/2023</v>
      </c>
      <c r="D4315" s="1" t="str">
        <f>TRIM(PROPER(Table2[[#This Row],[Product_Name]]))</f>
        <v>Camera</v>
      </c>
      <c r="E4315" s="1" t="str">
        <f>TRIM(PROPER(Table2[[#This Row],[Country]]))</f>
        <v>Brazil</v>
      </c>
      <c r="F4315" s="1" t="str">
        <f>TRIM(PROPER(Table2[[#This Row],[Category]]))</f>
        <v>Electronics</v>
      </c>
      <c r="G4315" s="1" t="str">
        <f>TRIM(PROPER(Table2[[#This Row],[Brand]]))</f>
        <v>Asus</v>
      </c>
      <c r="H4315" s="1">
        <f>Table2[[#This Row],[Supplier_ID]]</f>
        <v>1057</v>
      </c>
      <c r="I4315" s="1">
        <f>Table2[[#This Row],[Market_Price]]</f>
        <v>98.55</v>
      </c>
      <c r="J4315" s="1">
        <f>Table2[[#This Row],[Selling_Price]]</f>
        <v>191.64</v>
      </c>
      <c r="K4315" s="1">
        <f>Table2[[#This Row],[Quantity]]</f>
        <v>346</v>
      </c>
      <c r="L4315" s="1" t="str">
        <f>IF(ISBLANK(Table2[[#This Row],[Status]]), "No Data Entered", IFERROR(Table2[[#This Row],[Status]], "No Data Entered"))</f>
        <v>No Data Entered</v>
      </c>
    </row>
    <row r="4316" spans="1:12" x14ac:dyDescent="0.3">
      <c r="A4316" s="1" t="str">
        <f>Table2[[#This Row],[Product_ID]]</f>
        <v>PRO2999</v>
      </c>
      <c r="B4316" s="1" t="str">
        <f>Table2[[#This Row],[Customer_ID]]</f>
        <v>CUST65248</v>
      </c>
      <c r="C4316" s="14" t="str">
        <f>Table2[[#This Row],[Date]]</f>
        <v>06/04/2025</v>
      </c>
      <c r="D4316" s="1" t="str">
        <f>TRIM(PROPER(Table2[[#This Row],[Product_Name]]))</f>
        <v>Laptop</v>
      </c>
      <c r="E4316" s="1" t="str">
        <f>TRIM(PROPER(Table2[[#This Row],[Country]]))</f>
        <v>Germany</v>
      </c>
      <c r="F4316" s="1" t="str">
        <f>TRIM(PROPER(Table2[[#This Row],[Category]]))</f>
        <v>Wearables</v>
      </c>
      <c r="G4316" s="1" t="str">
        <f>TRIM(PROPER(Table2[[#This Row],[Brand]]))</f>
        <v>Hp</v>
      </c>
      <c r="H4316" s="1">
        <f>Table2[[#This Row],[Supplier_ID]]</f>
        <v>1019</v>
      </c>
      <c r="I4316" s="1">
        <f>Table2[[#This Row],[Market_Price]]</f>
        <v>1433.26</v>
      </c>
      <c r="J4316" s="1">
        <f>Table2[[#This Row],[Selling_Price]]</f>
        <v>2115.89</v>
      </c>
      <c r="K4316" s="1">
        <f>Table2[[#This Row],[Quantity]]</f>
        <v>481</v>
      </c>
      <c r="L4316" s="1" t="str">
        <f>IF(ISBLANK(Table2[[#This Row],[Status]]), "No Data Entered", IFERROR(Table2[[#This Row],[Status]], "No Data Entered"))</f>
        <v>No Data Entered</v>
      </c>
    </row>
    <row r="4317" spans="1:12" x14ac:dyDescent="0.3">
      <c r="A4317" s="1" t="str">
        <f>Table2[[#This Row],[Product_ID]]</f>
        <v>PRO9462</v>
      </c>
      <c r="B4317" s="1" t="str">
        <f>Table2[[#This Row],[Customer_ID]]</f>
        <v>CUST65359</v>
      </c>
      <c r="C4317" s="14" t="str">
        <f>Table2[[#This Row],[Date]]</f>
        <v>06/07/2021</v>
      </c>
      <c r="D4317" s="1" t="str">
        <f>TRIM(PROPER(Table2[[#This Row],[Product_Name]]))</f>
        <v>Tablet</v>
      </c>
      <c r="E4317" s="1" t="str">
        <f>TRIM(PROPER(Table2[[#This Row],[Country]]))</f>
        <v>Germany</v>
      </c>
      <c r="F4317" s="1" t="str">
        <f>TRIM(PROPER(Table2[[#This Row],[Category]]))</f>
        <v>Accessories</v>
      </c>
      <c r="G4317" s="1" t="str">
        <f>TRIM(PROPER(Table2[[#This Row],[Brand]]))</f>
        <v>Samsung</v>
      </c>
      <c r="H4317" s="1">
        <f>Table2[[#This Row],[Supplier_ID]]</f>
        <v>1057</v>
      </c>
      <c r="I4317" s="1">
        <f>Table2[[#This Row],[Market_Price]]</f>
        <v>1242.58</v>
      </c>
      <c r="J4317" s="1">
        <f>Table2[[#This Row],[Selling_Price]]</f>
        <v>2104.38</v>
      </c>
      <c r="K4317" s="1">
        <f>Table2[[#This Row],[Quantity]]</f>
        <v>39</v>
      </c>
      <c r="L4317" s="1" t="str">
        <f>IF(ISBLANK(Table2[[#This Row],[Status]]), "No Data Entered", IFERROR(Table2[[#This Row],[Status]], "No Data Entered"))</f>
        <v>No Data Entered</v>
      </c>
    </row>
    <row r="4318" spans="1:12" x14ac:dyDescent="0.3">
      <c r="A4318" s="1" t="str">
        <f>Table2[[#This Row],[Product_ID]]</f>
        <v>PRO4626</v>
      </c>
      <c r="B4318" s="1" t="str">
        <f>Table2[[#This Row],[Customer_ID]]</f>
        <v>CUST65424</v>
      </c>
      <c r="C4318" s="14" t="str">
        <f>Table2[[#This Row],[Date]]</f>
        <v>28/08/2024</v>
      </c>
      <c r="D4318" s="1" t="str">
        <f>TRIM(PROPER(Table2[[#This Row],[Product_Name]]))</f>
        <v>Headphones</v>
      </c>
      <c r="E4318" s="1" t="str">
        <f>TRIM(PROPER(Table2[[#This Row],[Country]]))</f>
        <v>France</v>
      </c>
      <c r="F4318" s="1" t="str">
        <f>TRIM(PROPER(Table2[[#This Row],[Category]]))</f>
        <v>Office Supplies</v>
      </c>
      <c r="G4318" s="1" t="str">
        <f>TRIM(PROPER(Table2[[#This Row],[Brand]]))</f>
        <v>Asus</v>
      </c>
      <c r="H4318" s="1">
        <f>Table2[[#This Row],[Supplier_ID]]</f>
        <v>1030</v>
      </c>
      <c r="I4318" s="1">
        <f>Table2[[#This Row],[Market_Price]]</f>
        <v>935.7</v>
      </c>
      <c r="J4318" s="1">
        <f>Table2[[#This Row],[Selling_Price]]</f>
        <v>1410.07</v>
      </c>
      <c r="K4318" s="1">
        <f>Table2[[#This Row],[Quantity]]</f>
        <v>135</v>
      </c>
      <c r="L4318" s="1" t="str">
        <f>IF(ISBLANK(Table2[[#This Row],[Status]]), "No Data Entered", IFERROR(Table2[[#This Row],[Status]], "No Data Entered"))</f>
        <v>No Data Entered</v>
      </c>
    </row>
    <row r="4319" spans="1:12" x14ac:dyDescent="0.3">
      <c r="A4319" s="1" t="str">
        <f>Table2[[#This Row],[Product_ID]]</f>
        <v>PRO9540</v>
      </c>
      <c r="B4319" s="1" t="str">
        <f>Table2[[#This Row],[Customer_ID]]</f>
        <v>CUST66139</v>
      </c>
      <c r="C4319" s="14" t="str">
        <f>Table2[[#This Row],[Date]]</f>
        <v>05/05/2025</v>
      </c>
      <c r="D4319" s="1" t="str">
        <f>TRIM(PROPER(Table2[[#This Row],[Product_Name]]))</f>
        <v>Tablet</v>
      </c>
      <c r="E4319" s="1" t="str">
        <f>TRIM(PROPER(Table2[[#This Row],[Country]]))</f>
        <v>Uk</v>
      </c>
      <c r="F4319" s="1" t="str">
        <f>TRIM(PROPER(Table2[[#This Row],[Category]]))</f>
        <v>Wearables</v>
      </c>
      <c r="G4319" s="1" t="str">
        <f>TRIM(PROPER(Table2[[#This Row],[Brand]]))</f>
        <v>Hp</v>
      </c>
      <c r="H4319" s="1">
        <f>Table2[[#This Row],[Supplier_ID]]</f>
        <v>1068</v>
      </c>
      <c r="I4319" s="1">
        <f>Table2[[#This Row],[Market_Price]]</f>
        <v>1677.31</v>
      </c>
      <c r="J4319" s="1">
        <f>Table2[[#This Row],[Selling_Price]]</f>
        <v>1847.61</v>
      </c>
      <c r="K4319" s="1">
        <f>Table2[[#This Row],[Quantity]]</f>
        <v>360</v>
      </c>
      <c r="L4319" s="1" t="str">
        <f>IF(ISBLANK(Table2[[#This Row],[Status]]), "No Data Entered", IFERROR(Table2[[#This Row],[Status]], "No Data Entered"))</f>
        <v>No Data Entered</v>
      </c>
    </row>
    <row r="4320" spans="1:12" x14ac:dyDescent="0.3">
      <c r="A4320" s="1" t="str">
        <f>Table2[[#This Row],[Product_ID]]</f>
        <v>PRO1866</v>
      </c>
      <c r="B4320" s="1" t="str">
        <f>Table2[[#This Row],[Customer_ID]]</f>
        <v>CUST66492</v>
      </c>
      <c r="C4320" s="14" t="str">
        <f>Table2[[#This Row],[Date]]</f>
        <v>10/03/2024</v>
      </c>
      <c r="D4320" s="1" t="str">
        <f>TRIM(PROPER(Table2[[#This Row],[Product_Name]]))</f>
        <v>Monitor</v>
      </c>
      <c r="E4320" s="1" t="str">
        <f>TRIM(PROPER(Table2[[#This Row],[Country]]))</f>
        <v>Usa</v>
      </c>
      <c r="F4320" s="1" t="str">
        <f>TRIM(PROPER(Table2[[#This Row],[Category]]))</f>
        <v>Wearables</v>
      </c>
      <c r="G4320" s="1" t="str">
        <f>TRIM(PROPER(Table2[[#This Row],[Brand]]))</f>
        <v>Samsung</v>
      </c>
      <c r="H4320" s="1">
        <f>Table2[[#This Row],[Supplier_ID]]</f>
        <v>1097</v>
      </c>
      <c r="I4320" s="1">
        <f>Table2[[#This Row],[Market_Price]]</f>
        <v>636.99</v>
      </c>
      <c r="J4320" s="1">
        <f>Table2[[#This Row],[Selling_Price]]</f>
        <v>1185.5</v>
      </c>
      <c r="K4320" s="1">
        <f>Table2[[#This Row],[Quantity]]</f>
        <v>263</v>
      </c>
      <c r="L4320" s="1" t="str">
        <f>IF(ISBLANK(Table2[[#This Row],[Status]]), "No Data Entered", IFERROR(Table2[[#This Row],[Status]], "No Data Entered"))</f>
        <v>No Data Entered</v>
      </c>
    </row>
    <row r="4321" spans="1:12" x14ac:dyDescent="0.3">
      <c r="A4321" s="1" t="str">
        <f>Table2[[#This Row],[Product_ID]]</f>
        <v>PRO8887</v>
      </c>
      <c r="B4321" s="1" t="str">
        <f>Table2[[#This Row],[Customer_ID]]</f>
        <v>CUST66701</v>
      </c>
      <c r="C4321" s="14" t="str">
        <f>Table2[[#This Row],[Date]]</f>
        <v>15/09/2025</v>
      </c>
      <c r="D4321" s="1" t="str">
        <f>TRIM(PROPER(Table2[[#This Row],[Product_Name]]))</f>
        <v>Tablet</v>
      </c>
      <c r="E4321" s="1" t="str">
        <f>TRIM(PROPER(Table2[[#This Row],[Country]]))</f>
        <v>India</v>
      </c>
      <c r="F4321" s="1" t="str">
        <f>TRIM(PROPER(Table2[[#This Row],[Category]]))</f>
        <v>Wearables</v>
      </c>
      <c r="G4321" s="1" t="str">
        <f>TRIM(PROPER(Table2[[#This Row],[Brand]]))</f>
        <v>Hp</v>
      </c>
      <c r="H4321" s="1">
        <f>Table2[[#This Row],[Supplier_ID]]</f>
        <v>1071</v>
      </c>
      <c r="I4321" s="1">
        <f>Table2[[#This Row],[Market_Price]]</f>
        <v>644.79999999999995</v>
      </c>
      <c r="J4321" s="1">
        <f>Table2[[#This Row],[Selling_Price]]</f>
        <v>725.13</v>
      </c>
      <c r="K4321" s="1">
        <f>Table2[[#This Row],[Quantity]]</f>
        <v>45</v>
      </c>
      <c r="L4321" s="1" t="str">
        <f>IF(ISBLANK(Table2[[#This Row],[Status]]), "No Data Entered", IFERROR(Table2[[#This Row],[Status]], "No Data Entered"))</f>
        <v>No Data Entered</v>
      </c>
    </row>
    <row r="4322" spans="1:12" x14ac:dyDescent="0.3">
      <c r="A4322" s="1" t="str">
        <f>Table2[[#This Row],[Product_ID]]</f>
        <v>PRO8805</v>
      </c>
      <c r="B4322" s="1" t="str">
        <f>Table2[[#This Row],[Customer_ID]]</f>
        <v>CUST66766</v>
      </c>
      <c r="C4322" s="14" t="str">
        <f>Table2[[#This Row],[Date]]</f>
        <v>22/05/2024</v>
      </c>
      <c r="D4322" s="1" t="str">
        <f>TRIM(PROPER(Table2[[#This Row],[Product_Name]]))</f>
        <v>Printer</v>
      </c>
      <c r="E4322" s="1" t="str">
        <f>TRIM(PROPER(Table2[[#This Row],[Country]]))</f>
        <v>Uk</v>
      </c>
      <c r="F4322" s="1" t="str">
        <f>TRIM(PROPER(Table2[[#This Row],[Category]]))</f>
        <v>Accessories</v>
      </c>
      <c r="G4322" s="1" t="str">
        <f>TRIM(PROPER(Table2[[#This Row],[Brand]]))</f>
        <v>Microsoft</v>
      </c>
      <c r="H4322" s="1">
        <f>Table2[[#This Row],[Supplier_ID]]</f>
        <v>1081</v>
      </c>
      <c r="I4322" s="1">
        <f>Table2[[#This Row],[Market_Price]]</f>
        <v>915.41</v>
      </c>
      <c r="J4322" s="1">
        <f>Table2[[#This Row],[Selling_Price]]</f>
        <v>1507.68</v>
      </c>
      <c r="K4322" s="1">
        <f>Table2[[#This Row],[Quantity]]</f>
        <v>300</v>
      </c>
      <c r="L4322" s="1" t="str">
        <f>IF(ISBLANK(Table2[[#This Row],[Status]]), "No Data Entered", IFERROR(Table2[[#This Row],[Status]], "No Data Entered"))</f>
        <v>No Data Entered</v>
      </c>
    </row>
    <row r="4323" spans="1:12" x14ac:dyDescent="0.3">
      <c r="A4323" s="1" t="str">
        <f>Table2[[#This Row],[Product_ID]]</f>
        <v>PRO8227</v>
      </c>
      <c r="B4323" s="1" t="str">
        <f>Table2[[#This Row],[Customer_ID]]</f>
        <v>CUST66991</v>
      </c>
      <c r="C4323" s="14" t="str">
        <f>Table2[[#This Row],[Date]]</f>
        <v>13/08/2022</v>
      </c>
      <c r="D4323" s="1" t="str">
        <f>TRIM(PROPER(Table2[[#This Row],[Product_Name]]))</f>
        <v>Keyboard</v>
      </c>
      <c r="E4323" s="1" t="str">
        <f>TRIM(PROPER(Table2[[#This Row],[Country]]))</f>
        <v>Uk</v>
      </c>
      <c r="F4323" s="1" t="str">
        <f>TRIM(PROPER(Table2[[#This Row],[Category]]))</f>
        <v>Computers</v>
      </c>
      <c r="G4323" s="1" t="str">
        <f>TRIM(PROPER(Table2[[#This Row],[Brand]]))</f>
        <v>Apple</v>
      </c>
      <c r="H4323" s="1">
        <f>Table2[[#This Row],[Supplier_ID]]</f>
        <v>1096</v>
      </c>
      <c r="I4323" s="1">
        <f>Table2[[#This Row],[Market_Price]]</f>
        <v>249.05</v>
      </c>
      <c r="J4323" s="1">
        <f>Table2[[#This Row],[Selling_Price]]</f>
        <v>494.82</v>
      </c>
      <c r="K4323" s="1">
        <f>Table2[[#This Row],[Quantity]]</f>
        <v>84</v>
      </c>
      <c r="L4323" s="1" t="str">
        <f>IF(ISBLANK(Table2[[#This Row],[Status]]), "No Data Entered", IFERROR(Table2[[#This Row],[Status]], "No Data Entered"))</f>
        <v>No Data Entered</v>
      </c>
    </row>
    <row r="4324" spans="1:12" x14ac:dyDescent="0.3">
      <c r="A4324" s="1" t="str">
        <f>Table2[[#This Row],[Product_ID]]</f>
        <v>PRO2646</v>
      </c>
      <c r="B4324" s="1" t="str">
        <f>Table2[[#This Row],[Customer_ID]]</f>
        <v>CUST67263</v>
      </c>
      <c r="C4324" s="14" t="str">
        <f>Table2[[#This Row],[Date]]</f>
        <v>18/04/2022</v>
      </c>
      <c r="D4324" s="1" t="str">
        <f>TRIM(PROPER(Table2[[#This Row],[Product_Name]]))</f>
        <v>Monitor</v>
      </c>
      <c r="E4324" s="1" t="str">
        <f>TRIM(PROPER(Table2[[#This Row],[Country]]))</f>
        <v>Brazil</v>
      </c>
      <c r="F4324" s="1" t="str">
        <f>TRIM(PROPER(Table2[[#This Row],[Category]]))</f>
        <v>Computers</v>
      </c>
      <c r="G4324" s="1" t="str">
        <f>TRIM(PROPER(Table2[[#This Row],[Brand]]))</f>
        <v>Samsung</v>
      </c>
      <c r="H4324" s="1">
        <f>Table2[[#This Row],[Supplier_ID]]</f>
        <v>1016</v>
      </c>
      <c r="I4324" s="1">
        <f>Table2[[#This Row],[Market_Price]]</f>
        <v>1722.62</v>
      </c>
      <c r="J4324" s="1">
        <f>Table2[[#This Row],[Selling_Price]]</f>
        <v>3252.6</v>
      </c>
      <c r="K4324" s="1">
        <f>Table2[[#This Row],[Quantity]]</f>
        <v>158</v>
      </c>
      <c r="L4324" s="1" t="str">
        <f>IF(ISBLANK(Table2[[#This Row],[Status]]), "No Data Entered", IFERROR(Table2[[#This Row],[Status]], "No Data Entered"))</f>
        <v>No Data Entered</v>
      </c>
    </row>
    <row r="4325" spans="1:12" x14ac:dyDescent="0.3">
      <c r="A4325" s="1" t="str">
        <f>Table2[[#This Row],[Product_ID]]</f>
        <v>PRO2358</v>
      </c>
      <c r="B4325" s="1" t="str">
        <f>Table2[[#This Row],[Customer_ID]]</f>
        <v>CUST68024</v>
      </c>
      <c r="C4325" s="14" t="str">
        <f>Table2[[#This Row],[Date]]</f>
        <v>16/02/2022</v>
      </c>
      <c r="D4325" s="1" t="str">
        <f>TRIM(PROPER(Table2[[#This Row],[Product_Name]]))</f>
        <v>Tablet</v>
      </c>
      <c r="E4325" s="1" t="str">
        <f>TRIM(PROPER(Table2[[#This Row],[Country]]))</f>
        <v>Usa</v>
      </c>
      <c r="F4325" s="1" t="str">
        <f>TRIM(PROPER(Table2[[#This Row],[Category]]))</f>
        <v>Accessories</v>
      </c>
      <c r="G4325" s="1" t="str">
        <f>TRIM(PROPER(Table2[[#This Row],[Brand]]))</f>
        <v>Dell</v>
      </c>
      <c r="H4325" s="1">
        <f>Table2[[#This Row],[Supplier_ID]]</f>
        <v>1004</v>
      </c>
      <c r="I4325" s="1">
        <f>Table2[[#This Row],[Market_Price]]</f>
        <v>1403.72</v>
      </c>
      <c r="J4325" s="1">
        <f>Table2[[#This Row],[Selling_Price]]</f>
        <v>1697.22</v>
      </c>
      <c r="K4325" s="1">
        <f>Table2[[#This Row],[Quantity]]</f>
        <v>140</v>
      </c>
      <c r="L4325" s="1" t="str">
        <f>IF(ISBLANK(Table2[[#This Row],[Status]]), "No Data Entered", IFERROR(Table2[[#This Row],[Status]], "No Data Entered"))</f>
        <v>No Data Entered</v>
      </c>
    </row>
    <row r="4326" spans="1:12" x14ac:dyDescent="0.3">
      <c r="A4326" s="1" t="str">
        <f>Table2[[#This Row],[Product_ID]]</f>
        <v>PRO3302</v>
      </c>
      <c r="B4326" s="1" t="str">
        <f>Table2[[#This Row],[Customer_ID]]</f>
        <v>CUST68398</v>
      </c>
      <c r="C4326" s="14" t="str">
        <f>Table2[[#This Row],[Date]]</f>
        <v>27/06/2024</v>
      </c>
      <c r="D4326" s="1" t="str">
        <f>TRIM(PROPER(Table2[[#This Row],[Product_Name]]))</f>
        <v>Smartphone</v>
      </c>
      <c r="E4326" s="1" t="str">
        <f>TRIM(PROPER(Table2[[#This Row],[Country]]))</f>
        <v>China</v>
      </c>
      <c r="F4326" s="1" t="str">
        <f>TRIM(PROPER(Table2[[#This Row],[Category]]))</f>
        <v>Computers</v>
      </c>
      <c r="G4326" s="1" t="str">
        <f>TRIM(PROPER(Table2[[#This Row],[Brand]]))</f>
        <v>Asus</v>
      </c>
      <c r="H4326" s="1">
        <f>Table2[[#This Row],[Supplier_ID]]</f>
        <v>1074</v>
      </c>
      <c r="I4326" s="1">
        <f>Table2[[#This Row],[Market_Price]]</f>
        <v>644.95000000000005</v>
      </c>
      <c r="J4326" s="1">
        <f>Table2[[#This Row],[Selling_Price]]</f>
        <v>1030.0899999999999</v>
      </c>
      <c r="K4326" s="1">
        <f>Table2[[#This Row],[Quantity]]</f>
        <v>425</v>
      </c>
      <c r="L4326" s="1" t="str">
        <f>IF(ISBLANK(Table2[[#This Row],[Status]]), "No Data Entered", IFERROR(Table2[[#This Row],[Status]], "No Data Entered"))</f>
        <v>No Data Entered</v>
      </c>
    </row>
    <row r="4327" spans="1:12" x14ac:dyDescent="0.3">
      <c r="A4327" s="1" t="str">
        <f>Table2[[#This Row],[Product_ID]]</f>
        <v>PRO6420</v>
      </c>
      <c r="B4327" s="1" t="str">
        <f>Table2[[#This Row],[Customer_ID]]</f>
        <v>CUST68404</v>
      </c>
      <c r="C4327" s="14" t="str">
        <f>Table2[[#This Row],[Date]]</f>
        <v>29/03/2021</v>
      </c>
      <c r="D4327" s="1" t="str">
        <f>TRIM(PROPER(Table2[[#This Row],[Product_Name]]))</f>
        <v>Smartwatch</v>
      </c>
      <c r="E4327" s="1" t="str">
        <f>TRIM(PROPER(Table2[[#This Row],[Country]]))</f>
        <v>Germany</v>
      </c>
      <c r="F4327" s="1" t="str">
        <f>TRIM(PROPER(Table2[[#This Row],[Category]]))</f>
        <v>Office Supplies</v>
      </c>
      <c r="G4327" s="1" t="str">
        <f>TRIM(PROPER(Table2[[#This Row],[Brand]]))</f>
        <v>Samsung</v>
      </c>
      <c r="H4327" s="1">
        <f>Table2[[#This Row],[Supplier_ID]]</f>
        <v>1029</v>
      </c>
      <c r="I4327" s="1">
        <f>Table2[[#This Row],[Market_Price]]</f>
        <v>846.27</v>
      </c>
      <c r="J4327" s="1">
        <f>Table2[[#This Row],[Selling_Price]]</f>
        <v>1364.24</v>
      </c>
      <c r="K4327" s="1">
        <f>Table2[[#This Row],[Quantity]]</f>
        <v>46</v>
      </c>
      <c r="L4327" s="1" t="str">
        <f>IF(ISBLANK(Table2[[#This Row],[Status]]), "No Data Entered", IFERROR(Table2[[#This Row],[Status]], "No Data Entered"))</f>
        <v>No Data Entered</v>
      </c>
    </row>
    <row r="4328" spans="1:12" x14ac:dyDescent="0.3">
      <c r="A4328" s="1" t="str">
        <f>Table2[[#This Row],[Product_ID]]</f>
        <v>PRO2252</v>
      </c>
      <c r="B4328" s="1" t="str">
        <f>Table2[[#This Row],[Customer_ID]]</f>
        <v>CUST69044</v>
      </c>
      <c r="C4328" s="14" t="str">
        <f>Table2[[#This Row],[Date]]</f>
        <v>27/11/2020</v>
      </c>
      <c r="D4328" s="1" t="str">
        <f>TRIM(PROPER(Table2[[#This Row],[Product_Name]]))</f>
        <v>Printer</v>
      </c>
      <c r="E4328" s="1" t="str">
        <f>TRIM(PROPER(Table2[[#This Row],[Country]]))</f>
        <v>China</v>
      </c>
      <c r="F4328" s="1" t="str">
        <f>TRIM(PROPER(Table2[[#This Row],[Category]]))</f>
        <v>Office Supplies</v>
      </c>
      <c r="G4328" s="1" t="str">
        <f>TRIM(PROPER(Table2[[#This Row],[Brand]]))</f>
        <v>Logitech</v>
      </c>
      <c r="H4328" s="1">
        <f>Table2[[#This Row],[Supplier_ID]]</f>
        <v>1039</v>
      </c>
      <c r="I4328" s="1">
        <f>Table2[[#This Row],[Market_Price]]</f>
        <v>1417.71</v>
      </c>
      <c r="J4328" s="1">
        <f>Table2[[#This Row],[Selling_Price]]</f>
        <v>2707.45</v>
      </c>
      <c r="K4328" s="1">
        <f>Table2[[#This Row],[Quantity]]</f>
        <v>17</v>
      </c>
      <c r="L4328" s="1" t="str">
        <f>IF(ISBLANK(Table2[[#This Row],[Status]]), "No Data Entered", IFERROR(Table2[[#This Row],[Status]], "No Data Entered"))</f>
        <v>No Data Entered</v>
      </c>
    </row>
    <row r="4329" spans="1:12" x14ac:dyDescent="0.3">
      <c r="A4329" s="1" t="str">
        <f>Table2[[#This Row],[Product_ID]]</f>
        <v>PRO3221</v>
      </c>
      <c r="B4329" s="1" t="str">
        <f>Table2[[#This Row],[Customer_ID]]</f>
        <v>CUST69541</v>
      </c>
      <c r="C4329" s="14" t="str">
        <f>Table2[[#This Row],[Date]]</f>
        <v>05/08/2023</v>
      </c>
      <c r="D4329" s="1" t="str">
        <f>TRIM(PROPER(Table2[[#This Row],[Product_Name]]))</f>
        <v>Smartphone</v>
      </c>
      <c r="E4329" s="1" t="str">
        <f>TRIM(PROPER(Table2[[#This Row],[Country]]))</f>
        <v>Brazil</v>
      </c>
      <c r="F4329" s="1" t="str">
        <f>TRIM(PROPER(Table2[[#This Row],[Category]]))</f>
        <v>Office Supplies</v>
      </c>
      <c r="G4329" s="1" t="str">
        <f>TRIM(PROPER(Table2[[#This Row],[Brand]]))</f>
        <v>Logitech</v>
      </c>
      <c r="H4329" s="1">
        <f>Table2[[#This Row],[Supplier_ID]]</f>
        <v>1045</v>
      </c>
      <c r="I4329" s="1">
        <f>Table2[[#This Row],[Market_Price]]</f>
        <v>1252.06</v>
      </c>
      <c r="J4329" s="1">
        <f>Table2[[#This Row],[Selling_Price]]</f>
        <v>1546.97</v>
      </c>
      <c r="K4329" s="1">
        <f>Table2[[#This Row],[Quantity]]</f>
        <v>204</v>
      </c>
      <c r="L4329" s="1" t="str">
        <f>IF(ISBLANK(Table2[[#This Row],[Status]]), "No Data Entered", IFERROR(Table2[[#This Row],[Status]], "No Data Entered"))</f>
        <v>No Data Entered</v>
      </c>
    </row>
    <row r="4330" spans="1:12" x14ac:dyDescent="0.3">
      <c r="A4330" s="1" t="str">
        <f>Table2[[#This Row],[Product_ID]]</f>
        <v>PRO8230</v>
      </c>
      <c r="B4330" s="1" t="str">
        <f>Table2[[#This Row],[Customer_ID]]</f>
        <v>CUST69541</v>
      </c>
      <c r="C4330" s="14" t="str">
        <f>Table2[[#This Row],[Date]]</f>
        <v>30/07/2020</v>
      </c>
      <c r="D4330" s="1" t="str">
        <f>TRIM(PROPER(Table2[[#This Row],[Product_Name]]))</f>
        <v>Headphones</v>
      </c>
      <c r="E4330" s="1" t="str">
        <f>TRIM(PROPER(Table2[[#This Row],[Country]]))</f>
        <v>Uk</v>
      </c>
      <c r="F4330" s="1" t="str">
        <f>TRIM(PROPER(Table2[[#This Row],[Category]]))</f>
        <v>Office Supplies</v>
      </c>
      <c r="G4330" s="1" t="str">
        <f>TRIM(PROPER(Table2[[#This Row],[Brand]]))</f>
        <v>Microsoft</v>
      </c>
      <c r="H4330" s="1">
        <f>Table2[[#This Row],[Supplier_ID]]</f>
        <v>1039</v>
      </c>
      <c r="I4330" s="1">
        <f>Table2[[#This Row],[Market_Price]]</f>
        <v>920.38</v>
      </c>
      <c r="J4330" s="1">
        <f>Table2[[#This Row],[Selling_Price]]</f>
        <v>1777.8</v>
      </c>
      <c r="K4330" s="1">
        <f>Table2[[#This Row],[Quantity]]</f>
        <v>428</v>
      </c>
      <c r="L4330" s="1" t="str">
        <f>IF(ISBLANK(Table2[[#This Row],[Status]]), "No Data Entered", IFERROR(Table2[[#This Row],[Status]], "No Data Entered"))</f>
        <v>No Data Entered</v>
      </c>
    </row>
    <row r="4331" spans="1:12" x14ac:dyDescent="0.3">
      <c r="A4331" s="1" t="str">
        <f>Table2[[#This Row],[Product_ID]]</f>
        <v>PRO6737</v>
      </c>
      <c r="B4331" s="1" t="str">
        <f>Table2[[#This Row],[Customer_ID]]</f>
        <v>CUST69789</v>
      </c>
      <c r="C4331" s="14" t="str">
        <f>Table2[[#This Row],[Date]]</f>
        <v>16/04/2020</v>
      </c>
      <c r="D4331" s="1" t="str">
        <f>TRIM(PROPER(Table2[[#This Row],[Product_Name]]))</f>
        <v>Keyboard</v>
      </c>
      <c r="E4331" s="1" t="str">
        <f>TRIM(PROPER(Table2[[#This Row],[Country]]))</f>
        <v>Australia</v>
      </c>
      <c r="F4331" s="1" t="str">
        <f>TRIM(PROPER(Table2[[#This Row],[Category]]))</f>
        <v>Accessories</v>
      </c>
      <c r="G4331" s="1" t="str">
        <f>TRIM(PROPER(Table2[[#This Row],[Brand]]))</f>
        <v>Microsoft</v>
      </c>
      <c r="H4331" s="1">
        <f>Table2[[#This Row],[Supplier_ID]]</f>
        <v>1098</v>
      </c>
      <c r="I4331" s="1">
        <f>Table2[[#This Row],[Market_Price]]</f>
        <v>1779.33</v>
      </c>
      <c r="J4331" s="1">
        <f>Table2[[#This Row],[Selling_Price]]</f>
        <v>3459.05</v>
      </c>
      <c r="K4331" s="1">
        <f>Table2[[#This Row],[Quantity]]</f>
        <v>154</v>
      </c>
      <c r="L4331" s="1" t="str">
        <f>IF(ISBLANK(Table2[[#This Row],[Status]]), "No Data Entered", IFERROR(Table2[[#This Row],[Status]], "No Data Entered"))</f>
        <v>No Data Entered</v>
      </c>
    </row>
    <row r="4332" spans="1:12" x14ac:dyDescent="0.3">
      <c r="A4332" s="1" t="str">
        <f>Table2[[#This Row],[Product_ID]]</f>
        <v>PRO7706</v>
      </c>
      <c r="B4332" s="1" t="str">
        <f>Table2[[#This Row],[Customer_ID]]</f>
        <v>CUST69925</v>
      </c>
      <c r="C4332" s="14" t="str">
        <f>Table2[[#This Row],[Date]]</f>
        <v>13/01/2021</v>
      </c>
      <c r="D4332" s="1" t="str">
        <f>TRIM(PROPER(Table2[[#This Row],[Product_Name]]))</f>
        <v>Keyboard</v>
      </c>
      <c r="E4332" s="1" t="str">
        <f>TRIM(PROPER(Table2[[#This Row],[Country]]))</f>
        <v>Australia</v>
      </c>
      <c r="F4332" s="1" t="str">
        <f>TRIM(PROPER(Table2[[#This Row],[Category]]))</f>
        <v>Computers</v>
      </c>
      <c r="G4332" s="1" t="str">
        <f>TRIM(PROPER(Table2[[#This Row],[Brand]]))</f>
        <v>Sony</v>
      </c>
      <c r="H4332" s="1">
        <f>Table2[[#This Row],[Supplier_ID]]</f>
        <v>1036</v>
      </c>
      <c r="I4332" s="1">
        <f>Table2[[#This Row],[Market_Price]]</f>
        <v>680.76</v>
      </c>
      <c r="J4332" s="1">
        <f>Table2[[#This Row],[Selling_Price]]</f>
        <v>1088.55</v>
      </c>
      <c r="K4332" s="1">
        <f>Table2[[#This Row],[Quantity]]</f>
        <v>86</v>
      </c>
      <c r="L4332" s="1" t="str">
        <f>IF(ISBLANK(Table2[[#This Row],[Status]]), "No Data Entered", IFERROR(Table2[[#This Row],[Status]], "No Data Entered"))</f>
        <v>No Data Entered</v>
      </c>
    </row>
    <row r="4333" spans="1:12" x14ac:dyDescent="0.3">
      <c r="A4333" s="1" t="str">
        <f>Table2[[#This Row],[Product_ID]]</f>
        <v>PRO7445</v>
      </c>
      <c r="B4333" s="1" t="str">
        <f>Table2[[#This Row],[Customer_ID]]</f>
        <v>CUST70221</v>
      </c>
      <c r="C4333" s="14" t="str">
        <f>Table2[[#This Row],[Date]]</f>
        <v>23/10/2025</v>
      </c>
      <c r="D4333" s="1" t="str">
        <f>TRIM(PROPER(Table2[[#This Row],[Product_Name]]))</f>
        <v>Mouse</v>
      </c>
      <c r="E4333" s="1" t="str">
        <f>TRIM(PROPER(Table2[[#This Row],[Country]]))</f>
        <v>Brazil</v>
      </c>
      <c r="F4333" s="1" t="str">
        <f>TRIM(PROPER(Table2[[#This Row],[Category]]))</f>
        <v>Accessories</v>
      </c>
      <c r="G4333" s="1" t="str">
        <f>TRIM(PROPER(Table2[[#This Row],[Brand]]))</f>
        <v>Asus</v>
      </c>
      <c r="H4333" s="1">
        <f>Table2[[#This Row],[Supplier_ID]]</f>
        <v>1033</v>
      </c>
      <c r="I4333" s="1">
        <f>Table2[[#This Row],[Market_Price]]</f>
        <v>316.83999999999997</v>
      </c>
      <c r="J4333" s="1">
        <f>Table2[[#This Row],[Selling_Price]]</f>
        <v>378.62</v>
      </c>
      <c r="K4333" s="1">
        <f>Table2[[#This Row],[Quantity]]</f>
        <v>481</v>
      </c>
      <c r="L4333" s="1" t="str">
        <f>IF(ISBLANK(Table2[[#This Row],[Status]]), "No Data Entered", IFERROR(Table2[[#This Row],[Status]], "No Data Entered"))</f>
        <v>No Data Entered</v>
      </c>
    </row>
    <row r="4334" spans="1:12" x14ac:dyDescent="0.3">
      <c r="A4334" s="1" t="str">
        <f>Table2[[#This Row],[Product_ID]]</f>
        <v>PRO1462</v>
      </c>
      <c r="B4334" s="1" t="str">
        <f>Table2[[#This Row],[Customer_ID]]</f>
        <v>CUST71216</v>
      </c>
      <c r="C4334" s="14" t="str">
        <f>Table2[[#This Row],[Date]]</f>
        <v>01/10/2025</v>
      </c>
      <c r="D4334" s="1" t="str">
        <f>TRIM(PROPER(Table2[[#This Row],[Product_Name]]))</f>
        <v>Mouse</v>
      </c>
      <c r="E4334" s="1" t="str">
        <f>TRIM(PROPER(Table2[[#This Row],[Country]]))</f>
        <v>Germany</v>
      </c>
      <c r="F4334" s="1" t="str">
        <f>TRIM(PROPER(Table2[[#This Row],[Category]]))</f>
        <v>Accessories</v>
      </c>
      <c r="G4334" s="1" t="str">
        <f>TRIM(PROPER(Table2[[#This Row],[Brand]]))</f>
        <v>Microsoft</v>
      </c>
      <c r="H4334" s="1">
        <f>Table2[[#This Row],[Supplier_ID]]</f>
        <v>1024</v>
      </c>
      <c r="I4334" s="1">
        <f>Table2[[#This Row],[Market_Price]]</f>
        <v>1461.35</v>
      </c>
      <c r="J4334" s="1">
        <f>Table2[[#This Row],[Selling_Price]]</f>
        <v>2684.99</v>
      </c>
      <c r="K4334" s="1">
        <f>Table2[[#This Row],[Quantity]]</f>
        <v>23</v>
      </c>
      <c r="L4334" s="1" t="str">
        <f>IF(ISBLANK(Table2[[#This Row],[Status]]), "No Data Entered", IFERROR(Table2[[#This Row],[Status]], "No Data Entered"))</f>
        <v>No Data Entered</v>
      </c>
    </row>
    <row r="4335" spans="1:12" x14ac:dyDescent="0.3">
      <c r="A4335" s="1" t="str">
        <f>Table2[[#This Row],[Product_ID]]</f>
        <v>PRO7918</v>
      </c>
      <c r="B4335" s="1" t="str">
        <f>Table2[[#This Row],[Customer_ID]]</f>
        <v>CUST71499</v>
      </c>
      <c r="C4335" s="14" t="str">
        <f>Table2[[#This Row],[Date]]</f>
        <v>10/09/2023</v>
      </c>
      <c r="D4335" s="1" t="str">
        <f>TRIM(PROPER(Table2[[#This Row],[Product_Name]]))</f>
        <v>Laptop</v>
      </c>
      <c r="E4335" s="1" t="str">
        <f>TRIM(PROPER(Table2[[#This Row],[Country]]))</f>
        <v>Germany</v>
      </c>
      <c r="F4335" s="1" t="str">
        <f>TRIM(PROPER(Table2[[#This Row],[Category]]))</f>
        <v>Wearables</v>
      </c>
      <c r="G4335" s="1" t="str">
        <f>TRIM(PROPER(Table2[[#This Row],[Brand]]))</f>
        <v>Dell</v>
      </c>
      <c r="H4335" s="1">
        <f>Table2[[#This Row],[Supplier_ID]]</f>
        <v>1008</v>
      </c>
      <c r="I4335" s="1">
        <f>Table2[[#This Row],[Market_Price]]</f>
        <v>1683.78</v>
      </c>
      <c r="J4335" s="1">
        <f>Table2[[#This Row],[Selling_Price]]</f>
        <v>1989.37</v>
      </c>
      <c r="K4335" s="1">
        <f>Table2[[#This Row],[Quantity]]</f>
        <v>481</v>
      </c>
      <c r="L4335" s="1" t="str">
        <f>IF(ISBLANK(Table2[[#This Row],[Status]]), "No Data Entered", IFERROR(Table2[[#This Row],[Status]], "No Data Entered"))</f>
        <v>No Data Entered</v>
      </c>
    </row>
    <row r="4336" spans="1:12" x14ac:dyDescent="0.3">
      <c r="A4336" s="1" t="str">
        <f>Table2[[#This Row],[Product_ID]]</f>
        <v>PRO7835</v>
      </c>
      <c r="B4336" s="1" t="str">
        <f>Table2[[#This Row],[Customer_ID]]</f>
        <v>CUST71518</v>
      </c>
      <c r="C4336" s="14" t="str">
        <f>Table2[[#This Row],[Date]]</f>
        <v>05/03/2020</v>
      </c>
      <c r="D4336" s="1" t="str">
        <f>TRIM(PROPER(Table2[[#This Row],[Product_Name]]))</f>
        <v>Monitor</v>
      </c>
      <c r="E4336" s="1" t="str">
        <f>TRIM(PROPER(Table2[[#This Row],[Country]]))</f>
        <v>India</v>
      </c>
      <c r="F4336" s="1" t="str">
        <f>TRIM(PROPER(Table2[[#This Row],[Category]]))</f>
        <v>Electronics</v>
      </c>
      <c r="G4336" s="1" t="str">
        <f>TRIM(PROPER(Table2[[#This Row],[Brand]]))</f>
        <v>Canon</v>
      </c>
      <c r="H4336" s="1">
        <f>Table2[[#This Row],[Supplier_ID]]</f>
        <v>1032</v>
      </c>
      <c r="I4336" s="1">
        <f>Table2[[#This Row],[Market_Price]]</f>
        <v>1063.6500000000001</v>
      </c>
      <c r="J4336" s="1">
        <f>Table2[[#This Row],[Selling_Price]]</f>
        <v>1991.26</v>
      </c>
      <c r="K4336" s="1">
        <f>Table2[[#This Row],[Quantity]]</f>
        <v>7</v>
      </c>
      <c r="L4336" s="1" t="str">
        <f>IF(ISBLANK(Table2[[#This Row],[Status]]), "No Data Entered", IFERROR(Table2[[#This Row],[Status]], "No Data Entered"))</f>
        <v>No Data Entered</v>
      </c>
    </row>
    <row r="4337" spans="1:12" x14ac:dyDescent="0.3">
      <c r="A4337" s="1" t="str">
        <f>Table2[[#This Row],[Product_ID]]</f>
        <v>PRO9640</v>
      </c>
      <c r="B4337" s="1" t="str">
        <f>Table2[[#This Row],[Customer_ID]]</f>
        <v>CUST71533</v>
      </c>
      <c r="C4337" s="14" t="str">
        <f>Table2[[#This Row],[Date]]</f>
        <v>30/05/2020</v>
      </c>
      <c r="D4337" s="1" t="str">
        <f>TRIM(PROPER(Table2[[#This Row],[Product_Name]]))</f>
        <v>Mouse</v>
      </c>
      <c r="E4337" s="1" t="str">
        <f>TRIM(PROPER(Table2[[#This Row],[Country]]))</f>
        <v>France</v>
      </c>
      <c r="F4337" s="1" t="str">
        <f>TRIM(PROPER(Table2[[#This Row],[Category]]))</f>
        <v>Accessories</v>
      </c>
      <c r="G4337" s="1" t="str">
        <f>TRIM(PROPER(Table2[[#This Row],[Brand]]))</f>
        <v>Microsoft</v>
      </c>
      <c r="H4337" s="1">
        <f>Table2[[#This Row],[Supplier_ID]]</f>
        <v>1083</v>
      </c>
      <c r="I4337" s="1">
        <f>Table2[[#This Row],[Market_Price]]</f>
        <v>1942.31</v>
      </c>
      <c r="J4337" s="1">
        <f>Table2[[#This Row],[Selling_Price]]</f>
        <v>2456.8200000000002</v>
      </c>
      <c r="K4337" s="1">
        <f>Table2[[#This Row],[Quantity]]</f>
        <v>182</v>
      </c>
      <c r="L4337" s="1" t="str">
        <f>IF(ISBLANK(Table2[[#This Row],[Status]]), "No Data Entered", IFERROR(Table2[[#This Row],[Status]], "No Data Entered"))</f>
        <v>No Data Entered</v>
      </c>
    </row>
    <row r="4338" spans="1:12" x14ac:dyDescent="0.3">
      <c r="A4338" s="1" t="str">
        <f>Table2[[#This Row],[Product_ID]]</f>
        <v>PRO3944</v>
      </c>
      <c r="B4338" s="1" t="str">
        <f>Table2[[#This Row],[Customer_ID]]</f>
        <v>CUST71819</v>
      </c>
      <c r="C4338" s="14" t="str">
        <f>Table2[[#This Row],[Date]]</f>
        <v>19/12/2025</v>
      </c>
      <c r="D4338" s="1" t="str">
        <f>TRIM(PROPER(Table2[[#This Row],[Product_Name]]))</f>
        <v>Headphones</v>
      </c>
      <c r="E4338" s="1" t="str">
        <f>TRIM(PROPER(Table2[[#This Row],[Country]]))</f>
        <v>India</v>
      </c>
      <c r="F4338" s="1" t="str">
        <f>TRIM(PROPER(Table2[[#This Row],[Category]]))</f>
        <v>Accessories</v>
      </c>
      <c r="G4338" s="1" t="str">
        <f>TRIM(PROPER(Table2[[#This Row],[Brand]]))</f>
        <v>Asus</v>
      </c>
      <c r="H4338" s="1">
        <f>Table2[[#This Row],[Supplier_ID]]</f>
        <v>1097</v>
      </c>
      <c r="I4338" s="1">
        <f>Table2[[#This Row],[Market_Price]]</f>
        <v>1952.67</v>
      </c>
      <c r="J4338" s="1">
        <f>Table2[[#This Row],[Selling_Price]]</f>
        <v>2567.8000000000002</v>
      </c>
      <c r="K4338" s="1">
        <f>Table2[[#This Row],[Quantity]]</f>
        <v>444</v>
      </c>
      <c r="L4338" s="1" t="str">
        <f>IF(ISBLANK(Table2[[#This Row],[Status]]), "No Data Entered", IFERROR(Table2[[#This Row],[Status]], "No Data Entered"))</f>
        <v>No Data Entered</v>
      </c>
    </row>
    <row r="4339" spans="1:12" x14ac:dyDescent="0.3">
      <c r="A4339" s="1" t="str">
        <f>Table2[[#This Row],[Product_ID]]</f>
        <v>PRO2800</v>
      </c>
      <c r="B4339" s="1" t="str">
        <f>Table2[[#This Row],[Customer_ID]]</f>
        <v>CUST72216</v>
      </c>
      <c r="C4339" s="14" t="str">
        <f>Table2[[#This Row],[Date]]</f>
        <v>19/09/2023</v>
      </c>
      <c r="D4339" s="1" t="str">
        <f>TRIM(PROPER(Table2[[#This Row],[Product_Name]]))</f>
        <v>Laptop</v>
      </c>
      <c r="E4339" s="1" t="str">
        <f>TRIM(PROPER(Table2[[#This Row],[Country]]))</f>
        <v>Usa</v>
      </c>
      <c r="F4339" s="1" t="str">
        <f>TRIM(PROPER(Table2[[#This Row],[Category]]))</f>
        <v>Accessories</v>
      </c>
      <c r="G4339" s="1" t="str">
        <f>TRIM(PROPER(Table2[[#This Row],[Brand]]))</f>
        <v>Sony</v>
      </c>
      <c r="H4339" s="1">
        <f>Table2[[#This Row],[Supplier_ID]]</f>
        <v>1099</v>
      </c>
      <c r="I4339" s="1">
        <f>Table2[[#This Row],[Market_Price]]</f>
        <v>687.07</v>
      </c>
      <c r="J4339" s="1">
        <f>Table2[[#This Row],[Selling_Price]]</f>
        <v>813.18</v>
      </c>
      <c r="K4339" s="1">
        <f>Table2[[#This Row],[Quantity]]</f>
        <v>292</v>
      </c>
      <c r="L4339" s="1" t="str">
        <f>IF(ISBLANK(Table2[[#This Row],[Status]]), "No Data Entered", IFERROR(Table2[[#This Row],[Status]], "No Data Entered"))</f>
        <v>No Data Entered</v>
      </c>
    </row>
    <row r="4340" spans="1:12" x14ac:dyDescent="0.3">
      <c r="A4340" s="1" t="str">
        <f>Table2[[#This Row],[Product_ID]]</f>
        <v>PRO3070</v>
      </c>
      <c r="B4340" s="1" t="str">
        <f>Table2[[#This Row],[Customer_ID]]</f>
        <v>CUST72492</v>
      </c>
      <c r="C4340" s="14" t="str">
        <f>Table2[[#This Row],[Date]]</f>
        <v>31/08/2024</v>
      </c>
      <c r="D4340" s="1" t="str">
        <f>TRIM(PROPER(Table2[[#This Row],[Product_Name]]))</f>
        <v>Headphones</v>
      </c>
      <c r="E4340" s="1" t="str">
        <f>TRIM(PROPER(Table2[[#This Row],[Country]]))</f>
        <v>Uk</v>
      </c>
      <c r="F4340" s="1" t="str">
        <f>TRIM(PROPER(Table2[[#This Row],[Category]]))</f>
        <v>Computers</v>
      </c>
      <c r="G4340" s="1" t="str">
        <f>TRIM(PROPER(Table2[[#This Row],[Brand]]))</f>
        <v>Logitech</v>
      </c>
      <c r="H4340" s="1">
        <f>Table2[[#This Row],[Supplier_ID]]</f>
        <v>1066</v>
      </c>
      <c r="I4340" s="1">
        <f>Table2[[#This Row],[Market_Price]]</f>
        <v>1381.57</v>
      </c>
      <c r="J4340" s="1">
        <f>Table2[[#This Row],[Selling_Price]]</f>
        <v>2740.33</v>
      </c>
      <c r="K4340" s="1">
        <f>Table2[[#This Row],[Quantity]]</f>
        <v>392</v>
      </c>
      <c r="L4340" s="1" t="str">
        <f>IF(ISBLANK(Table2[[#This Row],[Status]]), "No Data Entered", IFERROR(Table2[[#This Row],[Status]], "No Data Entered"))</f>
        <v>No Data Entered</v>
      </c>
    </row>
    <row r="4341" spans="1:12" x14ac:dyDescent="0.3">
      <c r="A4341" s="1" t="str">
        <f>Table2[[#This Row],[Product_ID]]</f>
        <v>PRO6480</v>
      </c>
      <c r="B4341" s="1" t="str">
        <f>Table2[[#This Row],[Customer_ID]]</f>
        <v>CUST72882</v>
      </c>
      <c r="C4341" s="14" t="str">
        <f>Table2[[#This Row],[Date]]</f>
        <v>16/06/2025</v>
      </c>
      <c r="D4341" s="1" t="str">
        <f>TRIM(PROPER(Table2[[#This Row],[Product_Name]]))</f>
        <v>Smartwatch</v>
      </c>
      <c r="E4341" s="1" t="str">
        <f>TRIM(PROPER(Table2[[#This Row],[Country]]))</f>
        <v>Usa</v>
      </c>
      <c r="F4341" s="1" t="str">
        <f>TRIM(PROPER(Table2[[#This Row],[Category]]))</f>
        <v>Accessories</v>
      </c>
      <c r="G4341" s="1" t="str">
        <f>TRIM(PROPER(Table2[[#This Row],[Brand]]))</f>
        <v>Asus</v>
      </c>
      <c r="H4341" s="1">
        <f>Table2[[#This Row],[Supplier_ID]]</f>
        <v>1070</v>
      </c>
      <c r="I4341" s="1">
        <f>Table2[[#This Row],[Market_Price]]</f>
        <v>322.02</v>
      </c>
      <c r="J4341" s="1">
        <f>Table2[[#This Row],[Selling_Price]]</f>
        <v>596.97</v>
      </c>
      <c r="K4341" s="1">
        <f>Table2[[#This Row],[Quantity]]</f>
        <v>495</v>
      </c>
      <c r="L4341" s="1" t="str">
        <f>IF(ISBLANK(Table2[[#This Row],[Status]]), "No Data Entered", IFERROR(Table2[[#This Row],[Status]], "No Data Entered"))</f>
        <v>No Data Entered</v>
      </c>
    </row>
    <row r="4342" spans="1:12" x14ac:dyDescent="0.3">
      <c r="A4342" s="1" t="str">
        <f>Table2[[#This Row],[Product_ID]]</f>
        <v>PRO4762</v>
      </c>
      <c r="B4342" s="1" t="str">
        <f>Table2[[#This Row],[Customer_ID]]</f>
        <v>CUST73108</v>
      </c>
      <c r="C4342" s="14" t="str">
        <f>Table2[[#This Row],[Date]]</f>
        <v>09/01/2022</v>
      </c>
      <c r="D4342" s="1" t="str">
        <f>TRIM(PROPER(Table2[[#This Row],[Product_Name]]))</f>
        <v>Monitor</v>
      </c>
      <c r="E4342" s="1" t="str">
        <f>TRIM(PROPER(Table2[[#This Row],[Country]]))</f>
        <v>China</v>
      </c>
      <c r="F4342" s="1" t="str">
        <f>TRIM(PROPER(Table2[[#This Row],[Category]]))</f>
        <v>Wearables</v>
      </c>
      <c r="G4342" s="1" t="str">
        <f>TRIM(PROPER(Table2[[#This Row],[Brand]]))</f>
        <v>Lenovo</v>
      </c>
      <c r="H4342" s="1">
        <f>Table2[[#This Row],[Supplier_ID]]</f>
        <v>1097</v>
      </c>
      <c r="I4342" s="1">
        <f>Table2[[#This Row],[Market_Price]]</f>
        <v>1179.42</v>
      </c>
      <c r="J4342" s="1">
        <f>Table2[[#This Row],[Selling_Price]]</f>
        <v>1763.56</v>
      </c>
      <c r="K4342" s="1">
        <f>Table2[[#This Row],[Quantity]]</f>
        <v>287</v>
      </c>
      <c r="L4342" s="1" t="str">
        <f>IF(ISBLANK(Table2[[#This Row],[Status]]), "No Data Entered", IFERROR(Table2[[#This Row],[Status]], "No Data Entered"))</f>
        <v>No Data Entered</v>
      </c>
    </row>
    <row r="4343" spans="1:12" x14ac:dyDescent="0.3">
      <c r="A4343" s="1" t="str">
        <f>Table2[[#This Row],[Product_ID]]</f>
        <v>PRO3063</v>
      </c>
      <c r="B4343" s="1" t="str">
        <f>Table2[[#This Row],[Customer_ID]]</f>
        <v>CUST73442</v>
      </c>
      <c r="C4343" s="14" t="str">
        <f>Table2[[#This Row],[Date]]</f>
        <v>02/12/2024</v>
      </c>
      <c r="D4343" s="1" t="str">
        <f>TRIM(PROPER(Table2[[#This Row],[Product_Name]]))</f>
        <v>Smartphone</v>
      </c>
      <c r="E4343" s="1" t="str">
        <f>TRIM(PROPER(Table2[[#This Row],[Country]]))</f>
        <v>France</v>
      </c>
      <c r="F4343" s="1" t="str">
        <f>TRIM(PROPER(Table2[[#This Row],[Category]]))</f>
        <v>Office Supplies</v>
      </c>
      <c r="G4343" s="1" t="str">
        <f>TRIM(PROPER(Table2[[#This Row],[Brand]]))</f>
        <v>Canon</v>
      </c>
      <c r="H4343" s="1">
        <f>Table2[[#This Row],[Supplier_ID]]</f>
        <v>1020</v>
      </c>
      <c r="I4343" s="1">
        <f>Table2[[#This Row],[Market_Price]]</f>
        <v>1672.81</v>
      </c>
      <c r="J4343" s="1">
        <f>Table2[[#This Row],[Selling_Price]]</f>
        <v>2364.7399999999998</v>
      </c>
      <c r="K4343" s="1">
        <f>Table2[[#This Row],[Quantity]]</f>
        <v>87</v>
      </c>
      <c r="L4343" s="1" t="str">
        <f>IF(ISBLANK(Table2[[#This Row],[Status]]), "No Data Entered", IFERROR(Table2[[#This Row],[Status]], "No Data Entered"))</f>
        <v>No Data Entered</v>
      </c>
    </row>
    <row r="4344" spans="1:12" x14ac:dyDescent="0.3">
      <c r="A4344" s="1" t="str">
        <f>Table2[[#This Row],[Product_ID]]</f>
        <v>PRO5585</v>
      </c>
      <c r="B4344" s="1" t="str">
        <f>Table2[[#This Row],[Customer_ID]]</f>
        <v>CUST73711</v>
      </c>
      <c r="C4344" s="14" t="str">
        <f>Table2[[#This Row],[Date]]</f>
        <v>19/07/2020</v>
      </c>
      <c r="D4344" s="1" t="str">
        <f>TRIM(PROPER(Table2[[#This Row],[Product_Name]]))</f>
        <v>Smartwatch</v>
      </c>
      <c r="E4344" s="1" t="str">
        <f>TRIM(PROPER(Table2[[#This Row],[Country]]))</f>
        <v>China</v>
      </c>
      <c r="F4344" s="1" t="str">
        <f>TRIM(PROPER(Table2[[#This Row],[Category]]))</f>
        <v>Office Supplies</v>
      </c>
      <c r="G4344" s="1" t="str">
        <f>TRIM(PROPER(Table2[[#This Row],[Brand]]))</f>
        <v>Samsung</v>
      </c>
      <c r="H4344" s="1">
        <f>Table2[[#This Row],[Supplier_ID]]</f>
        <v>1050</v>
      </c>
      <c r="I4344" s="1">
        <f>Table2[[#This Row],[Market_Price]]</f>
        <v>272.04000000000002</v>
      </c>
      <c r="J4344" s="1">
        <f>Table2[[#This Row],[Selling_Price]]</f>
        <v>365.59</v>
      </c>
      <c r="K4344" s="1">
        <f>Table2[[#This Row],[Quantity]]</f>
        <v>56</v>
      </c>
      <c r="L4344" s="1" t="str">
        <f>IF(ISBLANK(Table2[[#This Row],[Status]]), "No Data Entered", IFERROR(Table2[[#This Row],[Status]], "No Data Entered"))</f>
        <v>No Data Entered</v>
      </c>
    </row>
    <row r="4345" spans="1:12" x14ac:dyDescent="0.3">
      <c r="A4345" s="1" t="str">
        <f>Table2[[#This Row],[Product_ID]]</f>
        <v>PRO3140</v>
      </c>
      <c r="B4345" s="1" t="str">
        <f>Table2[[#This Row],[Customer_ID]]</f>
        <v>CUST74708</v>
      </c>
      <c r="C4345" s="14" t="str">
        <f>Table2[[#This Row],[Date]]</f>
        <v>28/01/2020</v>
      </c>
      <c r="D4345" s="1" t="str">
        <f>TRIM(PROPER(Table2[[#This Row],[Product_Name]]))</f>
        <v>Smartwatch</v>
      </c>
      <c r="E4345" s="1" t="str">
        <f>TRIM(PROPER(Table2[[#This Row],[Country]]))</f>
        <v>Germany</v>
      </c>
      <c r="F4345" s="1" t="str">
        <f>TRIM(PROPER(Table2[[#This Row],[Category]]))</f>
        <v>Office Supplies</v>
      </c>
      <c r="G4345" s="1" t="str">
        <f>TRIM(PROPER(Table2[[#This Row],[Brand]]))</f>
        <v>Asus</v>
      </c>
      <c r="H4345" s="1">
        <f>Table2[[#This Row],[Supplier_ID]]</f>
        <v>1009</v>
      </c>
      <c r="I4345" s="1">
        <f>Table2[[#This Row],[Market_Price]]</f>
        <v>1108.27</v>
      </c>
      <c r="J4345" s="1">
        <f>Table2[[#This Row],[Selling_Price]]</f>
        <v>2202.85</v>
      </c>
      <c r="K4345" s="1">
        <f>Table2[[#This Row],[Quantity]]</f>
        <v>395</v>
      </c>
      <c r="L4345" s="1" t="str">
        <f>IF(ISBLANK(Table2[[#This Row],[Status]]), "No Data Entered", IFERROR(Table2[[#This Row],[Status]], "No Data Entered"))</f>
        <v>No Data Entered</v>
      </c>
    </row>
    <row r="4346" spans="1:12" x14ac:dyDescent="0.3">
      <c r="A4346" s="1" t="str">
        <f>Table2[[#This Row],[Product_ID]]</f>
        <v>PRO2751</v>
      </c>
      <c r="B4346" s="1" t="str">
        <f>Table2[[#This Row],[Customer_ID]]</f>
        <v>CUST75465</v>
      </c>
      <c r="C4346" s="14" t="str">
        <f>Table2[[#This Row],[Date]]</f>
        <v>13/07/2024</v>
      </c>
      <c r="D4346" s="1" t="str">
        <f>TRIM(PROPER(Table2[[#This Row],[Product_Name]]))</f>
        <v>Camera</v>
      </c>
      <c r="E4346" s="1" t="str">
        <f>TRIM(PROPER(Table2[[#This Row],[Country]]))</f>
        <v>Uk</v>
      </c>
      <c r="F4346" s="1" t="str">
        <f>TRIM(PROPER(Table2[[#This Row],[Category]]))</f>
        <v>Computers</v>
      </c>
      <c r="G4346" s="1" t="str">
        <f>TRIM(PROPER(Table2[[#This Row],[Brand]]))</f>
        <v>Lenovo</v>
      </c>
      <c r="H4346" s="1">
        <f>Table2[[#This Row],[Supplier_ID]]</f>
        <v>1058</v>
      </c>
      <c r="I4346" s="1">
        <f>Table2[[#This Row],[Market_Price]]</f>
        <v>83.66</v>
      </c>
      <c r="J4346" s="1">
        <f>Table2[[#This Row],[Selling_Price]]</f>
        <v>121.01</v>
      </c>
      <c r="K4346" s="1">
        <f>Table2[[#This Row],[Quantity]]</f>
        <v>391</v>
      </c>
      <c r="L4346" s="1" t="str">
        <f>IF(ISBLANK(Table2[[#This Row],[Status]]), "No Data Entered", IFERROR(Table2[[#This Row],[Status]], "No Data Entered"))</f>
        <v>No Data Entered</v>
      </c>
    </row>
    <row r="4347" spans="1:12" x14ac:dyDescent="0.3">
      <c r="A4347" s="1" t="str">
        <f>Table2[[#This Row],[Product_ID]]</f>
        <v>PRO4965</v>
      </c>
      <c r="B4347" s="1" t="str">
        <f>Table2[[#This Row],[Customer_ID]]</f>
        <v>CUST77560</v>
      </c>
      <c r="C4347" s="14" t="str">
        <f>Table2[[#This Row],[Date]]</f>
        <v>11/05/2024</v>
      </c>
      <c r="D4347" s="1" t="str">
        <f>TRIM(PROPER(Table2[[#This Row],[Product_Name]]))</f>
        <v>Keyboard</v>
      </c>
      <c r="E4347" s="1" t="str">
        <f>TRIM(PROPER(Table2[[#This Row],[Country]]))</f>
        <v>China</v>
      </c>
      <c r="F4347" s="1" t="str">
        <f>TRIM(PROPER(Table2[[#This Row],[Category]]))</f>
        <v>Accessories</v>
      </c>
      <c r="G4347" s="1" t="str">
        <f>TRIM(PROPER(Table2[[#This Row],[Brand]]))</f>
        <v>Apple</v>
      </c>
      <c r="H4347" s="1">
        <f>Table2[[#This Row],[Supplier_ID]]</f>
        <v>1090</v>
      </c>
      <c r="I4347" s="1">
        <f>Table2[[#This Row],[Market_Price]]</f>
        <v>891.89</v>
      </c>
      <c r="J4347" s="1">
        <f>Table2[[#This Row],[Selling_Price]]</f>
        <v>1286.56</v>
      </c>
      <c r="K4347" s="1">
        <f>Table2[[#This Row],[Quantity]]</f>
        <v>85</v>
      </c>
      <c r="L4347" s="1" t="str">
        <f>IF(ISBLANK(Table2[[#This Row],[Status]]), "No Data Entered", IFERROR(Table2[[#This Row],[Status]], "No Data Entered"))</f>
        <v>No Data Entered</v>
      </c>
    </row>
    <row r="4348" spans="1:12" x14ac:dyDescent="0.3">
      <c r="A4348" s="1" t="str">
        <f>Table2[[#This Row],[Product_ID]]</f>
        <v>PRO7745</v>
      </c>
      <c r="B4348" s="1" t="str">
        <f>Table2[[#This Row],[Customer_ID]]</f>
        <v>CUST78427</v>
      </c>
      <c r="C4348" s="14" t="str">
        <f>Table2[[#This Row],[Date]]</f>
        <v>08/07/2022</v>
      </c>
      <c r="D4348" s="1" t="str">
        <f>TRIM(PROPER(Table2[[#This Row],[Product_Name]]))</f>
        <v>Printer</v>
      </c>
      <c r="E4348" s="1" t="str">
        <f>TRIM(PROPER(Table2[[#This Row],[Country]]))</f>
        <v>Canada</v>
      </c>
      <c r="F4348" s="1" t="str">
        <f>TRIM(PROPER(Table2[[#This Row],[Category]]))</f>
        <v>Wearables</v>
      </c>
      <c r="G4348" s="1" t="str">
        <f>TRIM(PROPER(Table2[[#This Row],[Brand]]))</f>
        <v>Logitech</v>
      </c>
      <c r="H4348" s="1">
        <f>Table2[[#This Row],[Supplier_ID]]</f>
        <v>1001</v>
      </c>
      <c r="I4348" s="1">
        <f>Table2[[#This Row],[Market_Price]]</f>
        <v>129.65</v>
      </c>
      <c r="J4348" s="1">
        <f>Table2[[#This Row],[Selling_Price]]</f>
        <v>247.23</v>
      </c>
      <c r="K4348" s="1">
        <f>Table2[[#This Row],[Quantity]]</f>
        <v>210</v>
      </c>
      <c r="L4348" s="1" t="str">
        <f>IF(ISBLANK(Table2[[#This Row],[Status]]), "No Data Entered", IFERROR(Table2[[#This Row],[Status]], "No Data Entered"))</f>
        <v>No Data Entered</v>
      </c>
    </row>
    <row r="4349" spans="1:12" x14ac:dyDescent="0.3">
      <c r="A4349" s="1" t="str">
        <f>Table2[[#This Row],[Product_ID]]</f>
        <v>PRO1795</v>
      </c>
      <c r="B4349" s="1" t="str">
        <f>Table2[[#This Row],[Customer_ID]]</f>
        <v>CUST78543</v>
      </c>
      <c r="C4349" s="14" t="str">
        <f>Table2[[#This Row],[Date]]</f>
        <v>07/10/2025</v>
      </c>
      <c r="D4349" s="1" t="str">
        <f>TRIM(PROPER(Table2[[#This Row],[Product_Name]]))</f>
        <v>Laptop</v>
      </c>
      <c r="E4349" s="1" t="str">
        <f>TRIM(PROPER(Table2[[#This Row],[Country]]))</f>
        <v>Brazil</v>
      </c>
      <c r="F4349" s="1" t="str">
        <f>TRIM(PROPER(Table2[[#This Row],[Category]]))</f>
        <v>Computers</v>
      </c>
      <c r="G4349" s="1" t="str">
        <f>TRIM(PROPER(Table2[[#This Row],[Brand]]))</f>
        <v>Apple</v>
      </c>
      <c r="H4349" s="1">
        <f>Table2[[#This Row],[Supplier_ID]]</f>
        <v>1097</v>
      </c>
      <c r="I4349" s="1">
        <f>Table2[[#This Row],[Market_Price]]</f>
        <v>1631.43</v>
      </c>
      <c r="J4349" s="1">
        <f>Table2[[#This Row],[Selling_Price]]</f>
        <v>2824.01</v>
      </c>
      <c r="K4349" s="1">
        <f>Table2[[#This Row],[Quantity]]</f>
        <v>211</v>
      </c>
      <c r="L4349" s="1" t="str">
        <f>IF(ISBLANK(Table2[[#This Row],[Status]]), "No Data Entered", IFERROR(Table2[[#This Row],[Status]], "No Data Entered"))</f>
        <v>No Data Entered</v>
      </c>
    </row>
    <row r="4350" spans="1:12" x14ac:dyDescent="0.3">
      <c r="A4350" s="1" t="str">
        <f>Table2[[#This Row],[Product_ID]]</f>
        <v>PRO7834</v>
      </c>
      <c r="B4350" s="1" t="str">
        <f>Table2[[#This Row],[Customer_ID]]</f>
        <v>CUST80369</v>
      </c>
      <c r="C4350" s="14" t="str">
        <f>Table2[[#This Row],[Date]]</f>
        <v>26/11/2020</v>
      </c>
      <c r="D4350" s="1" t="str">
        <f>TRIM(PROPER(Table2[[#This Row],[Product_Name]]))</f>
        <v>Smartwatch</v>
      </c>
      <c r="E4350" s="1" t="str">
        <f>TRIM(PROPER(Table2[[#This Row],[Country]]))</f>
        <v>Uk</v>
      </c>
      <c r="F4350" s="1" t="str">
        <f>TRIM(PROPER(Table2[[#This Row],[Category]]))</f>
        <v>Wearables</v>
      </c>
      <c r="G4350" s="1" t="str">
        <f>TRIM(PROPER(Table2[[#This Row],[Brand]]))</f>
        <v>Hp</v>
      </c>
      <c r="H4350" s="1">
        <f>Table2[[#This Row],[Supplier_ID]]</f>
        <v>1007</v>
      </c>
      <c r="I4350" s="1">
        <f>Table2[[#This Row],[Market_Price]]</f>
        <v>1660.68</v>
      </c>
      <c r="J4350" s="1">
        <f>Table2[[#This Row],[Selling_Price]]</f>
        <v>2502.2199999999998</v>
      </c>
      <c r="K4350" s="1">
        <f>Table2[[#This Row],[Quantity]]</f>
        <v>100</v>
      </c>
      <c r="L4350" s="1" t="str">
        <f>IF(ISBLANK(Table2[[#This Row],[Status]]), "No Data Entered", IFERROR(Table2[[#This Row],[Status]], "No Data Entered"))</f>
        <v>No Data Entered</v>
      </c>
    </row>
    <row r="4351" spans="1:12" x14ac:dyDescent="0.3">
      <c r="A4351" s="1" t="str">
        <f>Table2[[#This Row],[Product_ID]]</f>
        <v>PRO6740</v>
      </c>
      <c r="B4351" s="1" t="str">
        <f>Table2[[#This Row],[Customer_ID]]</f>
        <v>CUST81294</v>
      </c>
      <c r="C4351" s="14" t="str">
        <f>Table2[[#This Row],[Date]]</f>
        <v>27/10/2024</v>
      </c>
      <c r="D4351" s="1" t="str">
        <f>TRIM(PROPER(Table2[[#This Row],[Product_Name]]))</f>
        <v>Smartphone</v>
      </c>
      <c r="E4351" s="1" t="str">
        <f>TRIM(PROPER(Table2[[#This Row],[Country]]))</f>
        <v>Australia</v>
      </c>
      <c r="F4351" s="1" t="str">
        <f>TRIM(PROPER(Table2[[#This Row],[Category]]))</f>
        <v>Accessories</v>
      </c>
      <c r="G4351" s="1" t="str">
        <f>TRIM(PROPER(Table2[[#This Row],[Brand]]))</f>
        <v>Samsung</v>
      </c>
      <c r="H4351" s="1">
        <f>Table2[[#This Row],[Supplier_ID]]</f>
        <v>1061</v>
      </c>
      <c r="I4351" s="1">
        <f>Table2[[#This Row],[Market_Price]]</f>
        <v>1185.8699999999999</v>
      </c>
      <c r="J4351" s="1">
        <f>Table2[[#This Row],[Selling_Price]]</f>
        <v>1921.88</v>
      </c>
      <c r="K4351" s="1">
        <f>Table2[[#This Row],[Quantity]]</f>
        <v>332</v>
      </c>
      <c r="L4351" s="1" t="str">
        <f>IF(ISBLANK(Table2[[#This Row],[Status]]), "No Data Entered", IFERROR(Table2[[#This Row],[Status]], "No Data Entered"))</f>
        <v>No Data Entered</v>
      </c>
    </row>
    <row r="4352" spans="1:12" x14ac:dyDescent="0.3">
      <c r="A4352" s="1" t="str">
        <f>Table2[[#This Row],[Product_ID]]</f>
        <v>PRO3301</v>
      </c>
      <c r="B4352" s="1" t="str">
        <f>Table2[[#This Row],[Customer_ID]]</f>
        <v>CUST81710</v>
      </c>
      <c r="C4352" s="14" t="str">
        <f>Table2[[#This Row],[Date]]</f>
        <v>28/07/2020</v>
      </c>
      <c r="D4352" s="1" t="str">
        <f>TRIM(PROPER(Table2[[#This Row],[Product_Name]]))</f>
        <v>Headphones</v>
      </c>
      <c r="E4352" s="1" t="str">
        <f>TRIM(PROPER(Table2[[#This Row],[Country]]))</f>
        <v>Brazil</v>
      </c>
      <c r="F4352" s="1" t="str">
        <f>TRIM(PROPER(Table2[[#This Row],[Category]]))</f>
        <v>Accessories</v>
      </c>
      <c r="G4352" s="1" t="str">
        <f>TRIM(PROPER(Table2[[#This Row],[Brand]]))</f>
        <v>Lenovo</v>
      </c>
      <c r="H4352" s="1">
        <f>Table2[[#This Row],[Supplier_ID]]</f>
        <v>1089</v>
      </c>
      <c r="I4352" s="1">
        <f>Table2[[#This Row],[Market_Price]]</f>
        <v>1718.18</v>
      </c>
      <c r="J4352" s="1">
        <f>Table2[[#This Row],[Selling_Price]]</f>
        <v>2695.35</v>
      </c>
      <c r="K4352" s="1">
        <f>Table2[[#This Row],[Quantity]]</f>
        <v>458</v>
      </c>
      <c r="L4352" s="1" t="str">
        <f>IF(ISBLANK(Table2[[#This Row],[Status]]), "No Data Entered", IFERROR(Table2[[#This Row],[Status]], "No Data Entered"))</f>
        <v>No Data Entered</v>
      </c>
    </row>
    <row r="4353" spans="1:12" x14ac:dyDescent="0.3">
      <c r="A4353" s="1" t="str">
        <f>Table2[[#This Row],[Product_ID]]</f>
        <v>PRO6377</v>
      </c>
      <c r="B4353" s="1" t="str">
        <f>Table2[[#This Row],[Customer_ID]]</f>
        <v>CUST81714</v>
      </c>
      <c r="C4353" s="14" t="str">
        <f>Table2[[#This Row],[Date]]</f>
        <v>18/01/2020</v>
      </c>
      <c r="D4353" s="1" t="str">
        <f>TRIM(PROPER(Table2[[#This Row],[Product_Name]]))</f>
        <v>Laptop</v>
      </c>
      <c r="E4353" s="1" t="str">
        <f>TRIM(PROPER(Table2[[#This Row],[Country]]))</f>
        <v>Brazil</v>
      </c>
      <c r="F4353" s="1" t="str">
        <f>TRIM(PROPER(Table2[[#This Row],[Category]]))</f>
        <v>Computers</v>
      </c>
      <c r="G4353" s="1" t="str">
        <f>TRIM(PROPER(Table2[[#This Row],[Brand]]))</f>
        <v>Hp</v>
      </c>
      <c r="H4353" s="1">
        <f>Table2[[#This Row],[Supplier_ID]]</f>
        <v>1055</v>
      </c>
      <c r="I4353" s="1">
        <f>Table2[[#This Row],[Market_Price]]</f>
        <v>1272.6099999999999</v>
      </c>
      <c r="J4353" s="1">
        <f>Table2[[#This Row],[Selling_Price]]</f>
        <v>1989.61</v>
      </c>
      <c r="K4353" s="1">
        <f>Table2[[#This Row],[Quantity]]</f>
        <v>36</v>
      </c>
      <c r="L4353" s="1" t="str">
        <f>IF(ISBLANK(Table2[[#This Row],[Status]]), "No Data Entered", IFERROR(Table2[[#This Row],[Status]], "No Data Entered"))</f>
        <v>No Data Entered</v>
      </c>
    </row>
    <row r="4354" spans="1:12" x14ac:dyDescent="0.3">
      <c r="A4354" s="1" t="str">
        <f>Table2[[#This Row],[Product_ID]]</f>
        <v>PRO9118</v>
      </c>
      <c r="B4354" s="1" t="str">
        <f>Table2[[#This Row],[Customer_ID]]</f>
        <v>CUST81744</v>
      </c>
      <c r="C4354" s="14" t="str">
        <f>Table2[[#This Row],[Date]]</f>
        <v>06/02/2024</v>
      </c>
      <c r="D4354" s="1" t="str">
        <f>TRIM(PROPER(Table2[[#This Row],[Product_Name]]))</f>
        <v>Camera</v>
      </c>
      <c r="E4354" s="1" t="str">
        <f>TRIM(PROPER(Table2[[#This Row],[Country]]))</f>
        <v>India</v>
      </c>
      <c r="F4354" s="1" t="str">
        <f>TRIM(PROPER(Table2[[#This Row],[Category]]))</f>
        <v>Computers</v>
      </c>
      <c r="G4354" s="1" t="str">
        <f>TRIM(PROPER(Table2[[#This Row],[Brand]]))</f>
        <v>Microsoft</v>
      </c>
      <c r="H4354" s="1">
        <f>Table2[[#This Row],[Supplier_ID]]</f>
        <v>1014</v>
      </c>
      <c r="I4354" s="1">
        <f>Table2[[#This Row],[Market_Price]]</f>
        <v>697.15</v>
      </c>
      <c r="J4354" s="1">
        <f>Table2[[#This Row],[Selling_Price]]</f>
        <v>955.47</v>
      </c>
      <c r="K4354" s="1">
        <f>Table2[[#This Row],[Quantity]]</f>
        <v>203</v>
      </c>
      <c r="L4354" s="1" t="str">
        <f>IF(ISBLANK(Table2[[#This Row],[Status]]), "No Data Entered", IFERROR(Table2[[#This Row],[Status]], "No Data Entered"))</f>
        <v>No Data Entered</v>
      </c>
    </row>
    <row r="4355" spans="1:12" x14ac:dyDescent="0.3">
      <c r="A4355" s="1" t="str">
        <f>Table2[[#This Row],[Product_ID]]</f>
        <v>PRO3671</v>
      </c>
      <c r="B4355" s="1" t="str">
        <f>Table2[[#This Row],[Customer_ID]]</f>
        <v>CUST82561</v>
      </c>
      <c r="C4355" s="14" t="str">
        <f>Table2[[#This Row],[Date]]</f>
        <v>22/03/2025</v>
      </c>
      <c r="D4355" s="1" t="str">
        <f>TRIM(PROPER(Table2[[#This Row],[Product_Name]]))</f>
        <v>Tablet</v>
      </c>
      <c r="E4355" s="1" t="str">
        <f>TRIM(PROPER(Table2[[#This Row],[Country]]))</f>
        <v>Germany</v>
      </c>
      <c r="F4355" s="1" t="str">
        <f>TRIM(PROPER(Table2[[#This Row],[Category]]))</f>
        <v>Accessories</v>
      </c>
      <c r="G4355" s="1" t="str">
        <f>TRIM(PROPER(Table2[[#This Row],[Brand]]))</f>
        <v>Logitech</v>
      </c>
      <c r="H4355" s="1">
        <f>Table2[[#This Row],[Supplier_ID]]</f>
        <v>1038</v>
      </c>
      <c r="I4355" s="1">
        <f>Table2[[#This Row],[Market_Price]]</f>
        <v>1733.82</v>
      </c>
      <c r="J4355" s="1">
        <f>Table2[[#This Row],[Selling_Price]]</f>
        <v>2295.89</v>
      </c>
      <c r="K4355" s="1">
        <f>Table2[[#This Row],[Quantity]]</f>
        <v>289</v>
      </c>
      <c r="L4355" s="1" t="str">
        <f>IF(ISBLANK(Table2[[#This Row],[Status]]), "No Data Entered", IFERROR(Table2[[#This Row],[Status]], "No Data Entered"))</f>
        <v>No Data Entered</v>
      </c>
    </row>
    <row r="4356" spans="1:12" x14ac:dyDescent="0.3">
      <c r="A4356" s="1" t="str">
        <f>Table2[[#This Row],[Product_ID]]</f>
        <v>PRO3379</v>
      </c>
      <c r="B4356" s="1" t="str">
        <f>Table2[[#This Row],[Customer_ID]]</f>
        <v>CUST82994</v>
      </c>
      <c r="C4356" s="14" t="str">
        <f>Table2[[#This Row],[Date]]</f>
        <v>23/11/2020</v>
      </c>
      <c r="D4356" s="1" t="str">
        <f>TRIM(PROPER(Table2[[#This Row],[Product_Name]]))</f>
        <v>Laptop</v>
      </c>
      <c r="E4356" s="1" t="str">
        <f>TRIM(PROPER(Table2[[#This Row],[Country]]))</f>
        <v>France</v>
      </c>
      <c r="F4356" s="1" t="str">
        <f>TRIM(PROPER(Table2[[#This Row],[Category]]))</f>
        <v>Accessories</v>
      </c>
      <c r="G4356" s="1" t="str">
        <f>TRIM(PROPER(Table2[[#This Row],[Brand]]))</f>
        <v>Canon</v>
      </c>
      <c r="H4356" s="1">
        <f>Table2[[#This Row],[Supplier_ID]]</f>
        <v>1045</v>
      </c>
      <c r="I4356" s="1">
        <f>Table2[[#This Row],[Market_Price]]</f>
        <v>848</v>
      </c>
      <c r="J4356" s="1">
        <f>Table2[[#This Row],[Selling_Price]]</f>
        <v>1324.18</v>
      </c>
      <c r="K4356" s="1">
        <f>Table2[[#This Row],[Quantity]]</f>
        <v>156</v>
      </c>
      <c r="L4356" s="1" t="str">
        <f>IF(ISBLANK(Table2[[#This Row],[Status]]), "No Data Entered", IFERROR(Table2[[#This Row],[Status]], "No Data Entered"))</f>
        <v>No Data Entered</v>
      </c>
    </row>
    <row r="4357" spans="1:12" x14ac:dyDescent="0.3">
      <c r="A4357" s="1" t="str">
        <f>Table2[[#This Row],[Product_ID]]</f>
        <v>PRO8240</v>
      </c>
      <c r="B4357" s="1" t="str">
        <f>Table2[[#This Row],[Customer_ID]]</f>
        <v>CUST83837</v>
      </c>
      <c r="C4357" s="14" t="str">
        <f>Table2[[#This Row],[Date]]</f>
        <v>20/01/2021</v>
      </c>
      <c r="D4357" s="1" t="str">
        <f>TRIM(PROPER(Table2[[#This Row],[Product_Name]]))</f>
        <v>Printer</v>
      </c>
      <c r="E4357" s="1" t="str">
        <f>TRIM(PROPER(Table2[[#This Row],[Country]]))</f>
        <v>Canada</v>
      </c>
      <c r="F4357" s="1" t="str">
        <f>TRIM(PROPER(Table2[[#This Row],[Category]]))</f>
        <v>Electronics</v>
      </c>
      <c r="G4357" s="1" t="str">
        <f>TRIM(PROPER(Table2[[#This Row],[Brand]]))</f>
        <v>Microsoft</v>
      </c>
      <c r="H4357" s="1">
        <f>Table2[[#This Row],[Supplier_ID]]</f>
        <v>1047</v>
      </c>
      <c r="I4357" s="1">
        <f>Table2[[#This Row],[Market_Price]]</f>
        <v>150.47999999999999</v>
      </c>
      <c r="J4357" s="1">
        <f>Table2[[#This Row],[Selling_Price]]</f>
        <v>190.46</v>
      </c>
      <c r="K4357" s="1">
        <f>Table2[[#This Row],[Quantity]]</f>
        <v>249</v>
      </c>
      <c r="L4357" s="1" t="str">
        <f>IF(ISBLANK(Table2[[#This Row],[Status]]), "No Data Entered", IFERROR(Table2[[#This Row],[Status]], "No Data Entered"))</f>
        <v>No Data Entered</v>
      </c>
    </row>
    <row r="4358" spans="1:12" x14ac:dyDescent="0.3">
      <c r="A4358" s="1" t="str">
        <f>Table2[[#This Row],[Product_ID]]</f>
        <v>PRO6074</v>
      </c>
      <c r="B4358" s="1" t="str">
        <f>Table2[[#This Row],[Customer_ID]]</f>
        <v>CUST84527</v>
      </c>
      <c r="C4358" s="14" t="str">
        <f>Table2[[#This Row],[Date]]</f>
        <v>08/04/2020</v>
      </c>
      <c r="D4358" s="1" t="str">
        <f>TRIM(PROPER(Table2[[#This Row],[Product_Name]]))</f>
        <v>Keyboard</v>
      </c>
      <c r="E4358" s="1" t="str">
        <f>TRIM(PROPER(Table2[[#This Row],[Country]]))</f>
        <v>India</v>
      </c>
      <c r="F4358" s="1" t="str">
        <f>TRIM(PROPER(Table2[[#This Row],[Category]]))</f>
        <v>Office Supplies</v>
      </c>
      <c r="G4358" s="1" t="str">
        <f>TRIM(PROPER(Table2[[#This Row],[Brand]]))</f>
        <v>Samsung</v>
      </c>
      <c r="H4358" s="1">
        <f>Table2[[#This Row],[Supplier_ID]]</f>
        <v>1009</v>
      </c>
      <c r="I4358" s="1">
        <f>Table2[[#This Row],[Market_Price]]</f>
        <v>1652.04</v>
      </c>
      <c r="J4358" s="1">
        <f>Table2[[#This Row],[Selling_Price]]</f>
        <v>1918.62</v>
      </c>
      <c r="K4358" s="1">
        <f>Table2[[#This Row],[Quantity]]</f>
        <v>117</v>
      </c>
      <c r="L4358" s="1" t="str">
        <f>IF(ISBLANK(Table2[[#This Row],[Status]]), "No Data Entered", IFERROR(Table2[[#This Row],[Status]], "No Data Entered"))</f>
        <v>No Data Entered</v>
      </c>
    </row>
    <row r="4359" spans="1:12" x14ac:dyDescent="0.3">
      <c r="A4359" s="1" t="str">
        <f>Table2[[#This Row],[Product_ID]]</f>
        <v>PRO6500</v>
      </c>
      <c r="B4359" s="1" t="str">
        <f>Table2[[#This Row],[Customer_ID]]</f>
        <v>CUST84802</v>
      </c>
      <c r="C4359" s="14" t="str">
        <f>Table2[[#This Row],[Date]]</f>
        <v>27/11/2022</v>
      </c>
      <c r="D4359" s="1" t="str">
        <f>TRIM(PROPER(Table2[[#This Row],[Product_Name]]))</f>
        <v>Headphones</v>
      </c>
      <c r="E4359" s="1" t="str">
        <f>TRIM(PROPER(Table2[[#This Row],[Country]]))</f>
        <v>Canada</v>
      </c>
      <c r="F4359" s="1" t="str">
        <f>TRIM(PROPER(Table2[[#This Row],[Category]]))</f>
        <v>Accessories</v>
      </c>
      <c r="G4359" s="1" t="str">
        <f>TRIM(PROPER(Table2[[#This Row],[Brand]]))</f>
        <v>Logitech</v>
      </c>
      <c r="H4359" s="1">
        <f>Table2[[#This Row],[Supplier_ID]]</f>
        <v>1042</v>
      </c>
      <c r="I4359" s="1">
        <f>Table2[[#This Row],[Market_Price]]</f>
        <v>583.48</v>
      </c>
      <c r="J4359" s="1">
        <f>Table2[[#This Row],[Selling_Price]]</f>
        <v>1031.44</v>
      </c>
      <c r="K4359" s="1">
        <f>Table2[[#This Row],[Quantity]]</f>
        <v>347</v>
      </c>
      <c r="L4359" s="1" t="str">
        <f>IF(ISBLANK(Table2[[#This Row],[Status]]), "No Data Entered", IFERROR(Table2[[#This Row],[Status]], "No Data Entered"))</f>
        <v>No Data Entered</v>
      </c>
    </row>
    <row r="4360" spans="1:12" x14ac:dyDescent="0.3">
      <c r="A4360" s="1" t="str">
        <f>Table2[[#This Row],[Product_ID]]</f>
        <v>PRO3440</v>
      </c>
      <c r="B4360" s="1" t="str">
        <f>Table2[[#This Row],[Customer_ID]]</f>
        <v>CUST85921</v>
      </c>
      <c r="C4360" s="14" t="str">
        <f>Table2[[#This Row],[Date]]</f>
        <v>19/04/2023</v>
      </c>
      <c r="D4360" s="1" t="str">
        <f>TRIM(PROPER(Table2[[#This Row],[Product_Name]]))</f>
        <v>Keyboard</v>
      </c>
      <c r="E4360" s="1" t="str">
        <f>TRIM(PROPER(Table2[[#This Row],[Country]]))</f>
        <v>Canada</v>
      </c>
      <c r="F4360" s="1" t="str">
        <f>TRIM(PROPER(Table2[[#This Row],[Category]]))</f>
        <v>Wearables</v>
      </c>
      <c r="G4360" s="1" t="str">
        <f>TRIM(PROPER(Table2[[#This Row],[Brand]]))</f>
        <v>Samsung</v>
      </c>
      <c r="H4360" s="1">
        <f>Table2[[#This Row],[Supplier_ID]]</f>
        <v>1031</v>
      </c>
      <c r="I4360" s="1">
        <f>Table2[[#This Row],[Market_Price]]</f>
        <v>1110.81</v>
      </c>
      <c r="J4360" s="1">
        <f>Table2[[#This Row],[Selling_Price]]</f>
        <v>1487</v>
      </c>
      <c r="K4360" s="1">
        <f>Table2[[#This Row],[Quantity]]</f>
        <v>237</v>
      </c>
      <c r="L4360" s="1" t="str">
        <f>IF(ISBLANK(Table2[[#This Row],[Status]]), "No Data Entered", IFERROR(Table2[[#This Row],[Status]], "No Data Entered"))</f>
        <v>No Data Entered</v>
      </c>
    </row>
    <row r="4361" spans="1:12" x14ac:dyDescent="0.3">
      <c r="A4361" s="1" t="str">
        <f>Table2[[#This Row],[Product_ID]]</f>
        <v>PRO4609</v>
      </c>
      <c r="B4361" s="1" t="str">
        <f>Table2[[#This Row],[Customer_ID]]</f>
        <v>CUST86246</v>
      </c>
      <c r="C4361" s="14" t="str">
        <f>Table2[[#This Row],[Date]]</f>
        <v>03/12/2025</v>
      </c>
      <c r="D4361" s="1" t="str">
        <f>TRIM(PROPER(Table2[[#This Row],[Product_Name]]))</f>
        <v>Smartphone</v>
      </c>
      <c r="E4361" s="1" t="str">
        <f>TRIM(PROPER(Table2[[#This Row],[Country]]))</f>
        <v>Australia</v>
      </c>
      <c r="F4361" s="1" t="str">
        <f>TRIM(PROPER(Table2[[#This Row],[Category]]))</f>
        <v>Accessories</v>
      </c>
      <c r="G4361" s="1" t="str">
        <f>TRIM(PROPER(Table2[[#This Row],[Brand]]))</f>
        <v>Samsung</v>
      </c>
      <c r="H4361" s="1">
        <f>Table2[[#This Row],[Supplier_ID]]</f>
        <v>1067</v>
      </c>
      <c r="I4361" s="1">
        <f>Table2[[#This Row],[Market_Price]]</f>
        <v>685.98</v>
      </c>
      <c r="J4361" s="1">
        <f>Table2[[#This Row],[Selling_Price]]</f>
        <v>1210.49</v>
      </c>
      <c r="K4361" s="1">
        <f>Table2[[#This Row],[Quantity]]</f>
        <v>417</v>
      </c>
      <c r="L4361" s="1" t="str">
        <f>IF(ISBLANK(Table2[[#This Row],[Status]]), "No Data Entered", IFERROR(Table2[[#This Row],[Status]], "No Data Entered"))</f>
        <v>No Data Entered</v>
      </c>
    </row>
    <row r="4362" spans="1:12" x14ac:dyDescent="0.3">
      <c r="A4362" s="1" t="str">
        <f>Table2[[#This Row],[Product_ID]]</f>
        <v>PRO7008</v>
      </c>
      <c r="B4362" s="1" t="str">
        <f>Table2[[#This Row],[Customer_ID]]</f>
        <v>CUST86487</v>
      </c>
      <c r="C4362" s="14" t="str">
        <f>Table2[[#This Row],[Date]]</f>
        <v>01/03/2024</v>
      </c>
      <c r="D4362" s="1" t="str">
        <f>TRIM(PROPER(Table2[[#This Row],[Product_Name]]))</f>
        <v>Tablet</v>
      </c>
      <c r="E4362" s="1" t="str">
        <f>TRIM(PROPER(Table2[[#This Row],[Country]]))</f>
        <v>Usa</v>
      </c>
      <c r="F4362" s="1" t="str">
        <f>TRIM(PROPER(Table2[[#This Row],[Category]]))</f>
        <v>Wearables</v>
      </c>
      <c r="G4362" s="1" t="str">
        <f>TRIM(PROPER(Table2[[#This Row],[Brand]]))</f>
        <v>Lenovo</v>
      </c>
      <c r="H4362" s="1">
        <f>Table2[[#This Row],[Supplier_ID]]</f>
        <v>1040</v>
      </c>
      <c r="I4362" s="1">
        <f>Table2[[#This Row],[Market_Price]]</f>
        <v>455.25</v>
      </c>
      <c r="J4362" s="1">
        <f>Table2[[#This Row],[Selling_Price]]</f>
        <v>849.33</v>
      </c>
      <c r="K4362" s="1">
        <f>Table2[[#This Row],[Quantity]]</f>
        <v>51</v>
      </c>
      <c r="L4362" s="1" t="str">
        <f>IF(ISBLANK(Table2[[#This Row],[Status]]), "No Data Entered", IFERROR(Table2[[#This Row],[Status]], "No Data Entered"))</f>
        <v>No Data Entered</v>
      </c>
    </row>
    <row r="4363" spans="1:12" x14ac:dyDescent="0.3">
      <c r="A4363" s="1" t="str">
        <f>Table2[[#This Row],[Product_ID]]</f>
        <v>PRO8145</v>
      </c>
      <c r="B4363" s="1" t="str">
        <f>Table2[[#This Row],[Customer_ID]]</f>
        <v>CUST86788</v>
      </c>
      <c r="C4363" s="14" t="str">
        <f>Table2[[#This Row],[Date]]</f>
        <v>21/10/2025</v>
      </c>
      <c r="D4363" s="1" t="str">
        <f>TRIM(PROPER(Table2[[#This Row],[Product_Name]]))</f>
        <v>Mouse</v>
      </c>
      <c r="E4363" s="1" t="str">
        <f>TRIM(PROPER(Table2[[#This Row],[Country]]))</f>
        <v>China</v>
      </c>
      <c r="F4363" s="1" t="str">
        <f>TRIM(PROPER(Table2[[#This Row],[Category]]))</f>
        <v>Wearables</v>
      </c>
      <c r="G4363" s="1" t="str">
        <f>TRIM(PROPER(Table2[[#This Row],[Brand]]))</f>
        <v>Hp</v>
      </c>
      <c r="H4363" s="1">
        <f>Table2[[#This Row],[Supplier_ID]]</f>
        <v>1017</v>
      </c>
      <c r="I4363" s="1">
        <f>Table2[[#This Row],[Market_Price]]</f>
        <v>1918.88</v>
      </c>
      <c r="J4363" s="1">
        <f>Table2[[#This Row],[Selling_Price]]</f>
        <v>3789.86</v>
      </c>
      <c r="K4363" s="1">
        <f>Table2[[#This Row],[Quantity]]</f>
        <v>32</v>
      </c>
      <c r="L4363" s="1" t="str">
        <f>IF(ISBLANK(Table2[[#This Row],[Status]]), "No Data Entered", IFERROR(Table2[[#This Row],[Status]], "No Data Entered"))</f>
        <v>No Data Entered</v>
      </c>
    </row>
    <row r="4364" spans="1:12" x14ac:dyDescent="0.3">
      <c r="A4364" s="1" t="str">
        <f>Table2[[#This Row],[Product_ID]]</f>
        <v>PRO2603</v>
      </c>
      <c r="B4364" s="1" t="str">
        <f>Table2[[#This Row],[Customer_ID]]</f>
        <v>CUST87167</v>
      </c>
      <c r="C4364" s="14" t="str">
        <f>Table2[[#This Row],[Date]]</f>
        <v>10/05/2025</v>
      </c>
      <c r="D4364" s="1" t="str">
        <f>TRIM(PROPER(Table2[[#This Row],[Product_Name]]))</f>
        <v>Monitor</v>
      </c>
      <c r="E4364" s="1" t="str">
        <f>TRIM(PROPER(Table2[[#This Row],[Country]]))</f>
        <v>Japan</v>
      </c>
      <c r="F4364" s="1" t="str">
        <f>TRIM(PROPER(Table2[[#This Row],[Category]]))</f>
        <v>Office Supplies</v>
      </c>
      <c r="G4364" s="1" t="str">
        <f>TRIM(PROPER(Table2[[#This Row],[Brand]]))</f>
        <v>Lenovo</v>
      </c>
      <c r="H4364" s="1">
        <f>Table2[[#This Row],[Supplier_ID]]</f>
        <v>1043</v>
      </c>
      <c r="I4364" s="1">
        <f>Table2[[#This Row],[Market_Price]]</f>
        <v>1924.38</v>
      </c>
      <c r="J4364" s="1">
        <f>Table2[[#This Row],[Selling_Price]]</f>
        <v>2372.37</v>
      </c>
      <c r="K4364" s="1">
        <f>Table2[[#This Row],[Quantity]]</f>
        <v>405</v>
      </c>
      <c r="L4364" s="1" t="str">
        <f>IF(ISBLANK(Table2[[#This Row],[Status]]), "No Data Entered", IFERROR(Table2[[#This Row],[Status]], "No Data Entered"))</f>
        <v>No Data Entered</v>
      </c>
    </row>
    <row r="4365" spans="1:12" x14ac:dyDescent="0.3">
      <c r="A4365" s="1" t="str">
        <f>Table2[[#This Row],[Product_ID]]</f>
        <v>PRO9707</v>
      </c>
      <c r="B4365" s="1" t="str">
        <f>Table2[[#This Row],[Customer_ID]]</f>
        <v>CUST87205</v>
      </c>
      <c r="C4365" s="14" t="str">
        <f>Table2[[#This Row],[Date]]</f>
        <v>30/10/2022</v>
      </c>
      <c r="D4365" s="1" t="str">
        <f>TRIM(PROPER(Table2[[#This Row],[Product_Name]]))</f>
        <v>Monitor</v>
      </c>
      <c r="E4365" s="1" t="str">
        <f>TRIM(PROPER(Table2[[#This Row],[Country]]))</f>
        <v>Brazil</v>
      </c>
      <c r="F4365" s="1" t="str">
        <f>TRIM(PROPER(Table2[[#This Row],[Category]]))</f>
        <v>Wearables</v>
      </c>
      <c r="G4365" s="1" t="str">
        <f>TRIM(PROPER(Table2[[#This Row],[Brand]]))</f>
        <v>Canon</v>
      </c>
      <c r="H4365" s="1">
        <f>Table2[[#This Row],[Supplier_ID]]</f>
        <v>1055</v>
      </c>
      <c r="I4365" s="1">
        <f>Table2[[#This Row],[Market_Price]]</f>
        <v>760.52</v>
      </c>
      <c r="J4365" s="1">
        <f>Table2[[#This Row],[Selling_Price]]</f>
        <v>1343.46</v>
      </c>
      <c r="K4365" s="1">
        <f>Table2[[#This Row],[Quantity]]</f>
        <v>45</v>
      </c>
      <c r="L4365" s="1" t="str">
        <f>IF(ISBLANK(Table2[[#This Row],[Status]]), "No Data Entered", IFERROR(Table2[[#This Row],[Status]], "No Data Entered"))</f>
        <v>No Data Entered</v>
      </c>
    </row>
    <row r="4366" spans="1:12" x14ac:dyDescent="0.3">
      <c r="A4366" s="1" t="str">
        <f>Table2[[#This Row],[Product_ID]]</f>
        <v>PRO3113</v>
      </c>
      <c r="B4366" s="1" t="str">
        <f>Table2[[#This Row],[Customer_ID]]</f>
        <v>CUST87304</v>
      </c>
      <c r="C4366" s="14" t="str">
        <f>Table2[[#This Row],[Date]]</f>
        <v>02/11/2024</v>
      </c>
      <c r="D4366" s="1" t="str">
        <f>TRIM(PROPER(Table2[[#This Row],[Product_Name]]))</f>
        <v>Keyboard</v>
      </c>
      <c r="E4366" s="1" t="str">
        <f>TRIM(PROPER(Table2[[#This Row],[Country]]))</f>
        <v>Australia</v>
      </c>
      <c r="F4366" s="1" t="str">
        <f>TRIM(PROPER(Table2[[#This Row],[Category]]))</f>
        <v>Accessories</v>
      </c>
      <c r="G4366" s="1" t="str">
        <f>TRIM(PROPER(Table2[[#This Row],[Brand]]))</f>
        <v>Canon</v>
      </c>
      <c r="H4366" s="1">
        <f>Table2[[#This Row],[Supplier_ID]]</f>
        <v>1068</v>
      </c>
      <c r="I4366" s="1">
        <f>Table2[[#This Row],[Market_Price]]</f>
        <v>594.29999999999995</v>
      </c>
      <c r="J4366" s="1">
        <f>Table2[[#This Row],[Selling_Price]]</f>
        <v>692.88</v>
      </c>
      <c r="K4366" s="1">
        <f>Table2[[#This Row],[Quantity]]</f>
        <v>357</v>
      </c>
      <c r="L4366" s="1" t="str">
        <f>IF(ISBLANK(Table2[[#This Row],[Status]]), "No Data Entered", IFERROR(Table2[[#This Row],[Status]], "No Data Entered"))</f>
        <v>No Data Entered</v>
      </c>
    </row>
    <row r="4367" spans="1:12" x14ac:dyDescent="0.3">
      <c r="A4367" s="1" t="str">
        <f>Table2[[#This Row],[Product_ID]]</f>
        <v>PRO5099</v>
      </c>
      <c r="B4367" s="1" t="str">
        <f>Table2[[#This Row],[Customer_ID]]</f>
        <v>CUST88472</v>
      </c>
      <c r="C4367" s="14" t="str">
        <f>Table2[[#This Row],[Date]]</f>
        <v>04/04/2022</v>
      </c>
      <c r="D4367" s="1" t="str">
        <f>TRIM(PROPER(Table2[[#This Row],[Product_Name]]))</f>
        <v>Camera</v>
      </c>
      <c r="E4367" s="1" t="str">
        <f>TRIM(PROPER(Table2[[#This Row],[Country]]))</f>
        <v>Australia</v>
      </c>
      <c r="F4367" s="1" t="str">
        <f>TRIM(PROPER(Table2[[#This Row],[Category]]))</f>
        <v>Electronics</v>
      </c>
      <c r="G4367" s="1" t="str">
        <f>TRIM(PROPER(Table2[[#This Row],[Brand]]))</f>
        <v>Canon</v>
      </c>
      <c r="H4367" s="1">
        <f>Table2[[#This Row],[Supplier_ID]]</f>
        <v>1040</v>
      </c>
      <c r="I4367" s="1">
        <f>Table2[[#This Row],[Market_Price]]</f>
        <v>1848.09</v>
      </c>
      <c r="J4367" s="1">
        <f>Table2[[#This Row],[Selling_Price]]</f>
        <v>2060.9499999999998</v>
      </c>
      <c r="K4367" s="1">
        <f>Table2[[#This Row],[Quantity]]</f>
        <v>212</v>
      </c>
      <c r="L4367" s="1" t="str">
        <f>IF(ISBLANK(Table2[[#This Row],[Status]]), "No Data Entered", IFERROR(Table2[[#This Row],[Status]], "No Data Entered"))</f>
        <v>No Data Entered</v>
      </c>
    </row>
    <row r="4368" spans="1:12" x14ac:dyDescent="0.3">
      <c r="A4368" s="1" t="str">
        <f>Table2[[#This Row],[Product_ID]]</f>
        <v>PRO4604</v>
      </c>
      <c r="B4368" s="1" t="str">
        <f>Table2[[#This Row],[Customer_ID]]</f>
        <v>CUST88472</v>
      </c>
      <c r="C4368" s="14" t="str">
        <f>Table2[[#This Row],[Date]]</f>
        <v>20/05/2020</v>
      </c>
      <c r="D4368" s="1" t="str">
        <f>TRIM(PROPER(Table2[[#This Row],[Product_Name]]))</f>
        <v>Laptop</v>
      </c>
      <c r="E4368" s="1" t="str">
        <f>TRIM(PROPER(Table2[[#This Row],[Country]]))</f>
        <v>Japan</v>
      </c>
      <c r="F4368" s="1" t="str">
        <f>TRIM(PROPER(Table2[[#This Row],[Category]]))</f>
        <v>Electronics</v>
      </c>
      <c r="G4368" s="1" t="str">
        <f>TRIM(PROPER(Table2[[#This Row],[Brand]]))</f>
        <v>Hp</v>
      </c>
      <c r="H4368" s="1">
        <f>Table2[[#This Row],[Supplier_ID]]</f>
        <v>1084</v>
      </c>
      <c r="I4368" s="1">
        <f>Table2[[#This Row],[Market_Price]]</f>
        <v>236.91</v>
      </c>
      <c r="J4368" s="1">
        <f>Table2[[#This Row],[Selling_Price]]</f>
        <v>272.23</v>
      </c>
      <c r="K4368" s="1">
        <f>Table2[[#This Row],[Quantity]]</f>
        <v>366</v>
      </c>
      <c r="L4368" s="1" t="str">
        <f>IF(ISBLANK(Table2[[#This Row],[Status]]), "No Data Entered", IFERROR(Table2[[#This Row],[Status]], "No Data Entered"))</f>
        <v>No Data Entered</v>
      </c>
    </row>
    <row r="4369" spans="1:12" x14ac:dyDescent="0.3">
      <c r="A4369" s="1" t="str">
        <f>Table2[[#This Row],[Product_ID]]</f>
        <v>PRO9208</v>
      </c>
      <c r="B4369" s="1" t="str">
        <f>Table2[[#This Row],[Customer_ID]]</f>
        <v>CUST88978</v>
      </c>
      <c r="C4369" s="14" t="str">
        <f>Table2[[#This Row],[Date]]</f>
        <v>12/08/2024</v>
      </c>
      <c r="D4369" s="1" t="str">
        <f>TRIM(PROPER(Table2[[#This Row],[Product_Name]]))</f>
        <v>Smartwatch</v>
      </c>
      <c r="E4369" s="1" t="str">
        <f>TRIM(PROPER(Table2[[#This Row],[Country]]))</f>
        <v>Canada</v>
      </c>
      <c r="F4369" s="1" t="str">
        <f>TRIM(PROPER(Table2[[#This Row],[Category]]))</f>
        <v>Accessories</v>
      </c>
      <c r="G4369" s="1" t="str">
        <f>TRIM(PROPER(Table2[[#This Row],[Brand]]))</f>
        <v>Apple</v>
      </c>
      <c r="H4369" s="1">
        <f>Table2[[#This Row],[Supplier_ID]]</f>
        <v>1013</v>
      </c>
      <c r="I4369" s="1">
        <f>Table2[[#This Row],[Market_Price]]</f>
        <v>1783.26</v>
      </c>
      <c r="J4369" s="1">
        <f>Table2[[#This Row],[Selling_Price]]</f>
        <v>3474.64</v>
      </c>
      <c r="K4369" s="1">
        <f>Table2[[#This Row],[Quantity]]</f>
        <v>378</v>
      </c>
      <c r="L4369" s="1" t="str">
        <f>IF(ISBLANK(Table2[[#This Row],[Status]]), "No Data Entered", IFERROR(Table2[[#This Row],[Status]], "No Data Entered"))</f>
        <v>No Data Entered</v>
      </c>
    </row>
    <row r="4370" spans="1:12" x14ac:dyDescent="0.3">
      <c r="A4370" s="1" t="str">
        <f>Table2[[#This Row],[Product_ID]]</f>
        <v>PRO8695</v>
      </c>
      <c r="B4370" s="1" t="str">
        <f>Table2[[#This Row],[Customer_ID]]</f>
        <v>CUST89180</v>
      </c>
      <c r="C4370" s="14" t="str">
        <f>Table2[[#This Row],[Date]]</f>
        <v>04/04/2020</v>
      </c>
      <c r="D4370" s="1" t="str">
        <f>TRIM(PROPER(Table2[[#This Row],[Product_Name]]))</f>
        <v>Smartwatch</v>
      </c>
      <c r="E4370" s="1" t="str">
        <f>TRIM(PROPER(Table2[[#This Row],[Country]]))</f>
        <v>India</v>
      </c>
      <c r="F4370" s="1" t="str">
        <f>TRIM(PROPER(Table2[[#This Row],[Category]]))</f>
        <v>Electronics</v>
      </c>
      <c r="G4370" s="1" t="str">
        <f>TRIM(PROPER(Table2[[#This Row],[Brand]]))</f>
        <v>Canon</v>
      </c>
      <c r="H4370" s="1">
        <f>Table2[[#This Row],[Supplier_ID]]</f>
        <v>1034</v>
      </c>
      <c r="I4370" s="1">
        <f>Table2[[#This Row],[Market_Price]]</f>
        <v>503.67</v>
      </c>
      <c r="J4370" s="1">
        <f>Table2[[#This Row],[Selling_Price]]</f>
        <v>691.54</v>
      </c>
      <c r="K4370" s="1">
        <f>Table2[[#This Row],[Quantity]]</f>
        <v>140</v>
      </c>
      <c r="L4370" s="1" t="str">
        <f>IF(ISBLANK(Table2[[#This Row],[Status]]), "No Data Entered", IFERROR(Table2[[#This Row],[Status]], "No Data Entered"))</f>
        <v>No Data Entered</v>
      </c>
    </row>
    <row r="4371" spans="1:12" x14ac:dyDescent="0.3">
      <c r="A4371" s="1" t="str">
        <f>Table2[[#This Row],[Product_ID]]</f>
        <v>PRO3945</v>
      </c>
      <c r="B4371" s="1" t="str">
        <f>Table2[[#This Row],[Customer_ID]]</f>
        <v>CUST90475</v>
      </c>
      <c r="C4371" s="14" t="str">
        <f>Table2[[#This Row],[Date]]</f>
        <v>10/01/2022</v>
      </c>
      <c r="D4371" s="1" t="str">
        <f>TRIM(PROPER(Table2[[#This Row],[Product_Name]]))</f>
        <v>Tablet</v>
      </c>
      <c r="E4371" s="1" t="str">
        <f>TRIM(PROPER(Table2[[#This Row],[Country]]))</f>
        <v>Japan</v>
      </c>
      <c r="F4371" s="1" t="str">
        <f>TRIM(PROPER(Table2[[#This Row],[Category]]))</f>
        <v>Office Supplies</v>
      </c>
      <c r="G4371" s="1" t="str">
        <f>TRIM(PROPER(Table2[[#This Row],[Brand]]))</f>
        <v>Lenovo</v>
      </c>
      <c r="H4371" s="1">
        <f>Table2[[#This Row],[Supplier_ID]]</f>
        <v>1013</v>
      </c>
      <c r="I4371" s="1">
        <f>Table2[[#This Row],[Market_Price]]</f>
        <v>898.42</v>
      </c>
      <c r="J4371" s="1">
        <f>Table2[[#This Row],[Selling_Price]]</f>
        <v>1313.45</v>
      </c>
      <c r="K4371" s="1">
        <f>Table2[[#This Row],[Quantity]]</f>
        <v>4</v>
      </c>
      <c r="L4371" s="1" t="str">
        <f>IF(ISBLANK(Table2[[#This Row],[Status]]), "No Data Entered", IFERROR(Table2[[#This Row],[Status]], "No Data Entered"))</f>
        <v>No Data Entered</v>
      </c>
    </row>
    <row r="4372" spans="1:12" x14ac:dyDescent="0.3">
      <c r="A4372" s="1" t="str">
        <f>Table2[[#This Row],[Product_ID]]</f>
        <v>PRO9440</v>
      </c>
      <c r="B4372" s="1" t="str">
        <f>Table2[[#This Row],[Customer_ID]]</f>
        <v>CUST90831</v>
      </c>
      <c r="C4372" s="14" t="str">
        <f>Table2[[#This Row],[Date]]</f>
        <v>18/12/2022</v>
      </c>
      <c r="D4372" s="1" t="str">
        <f>TRIM(PROPER(Table2[[#This Row],[Product_Name]]))</f>
        <v>Camera</v>
      </c>
      <c r="E4372" s="1" t="str">
        <f>TRIM(PROPER(Table2[[#This Row],[Country]]))</f>
        <v>Usa</v>
      </c>
      <c r="F4372" s="1" t="str">
        <f>TRIM(PROPER(Table2[[#This Row],[Category]]))</f>
        <v>Accessories</v>
      </c>
      <c r="G4372" s="1" t="str">
        <f>TRIM(PROPER(Table2[[#This Row],[Brand]]))</f>
        <v>Samsung</v>
      </c>
      <c r="H4372" s="1">
        <f>Table2[[#This Row],[Supplier_ID]]</f>
        <v>1050</v>
      </c>
      <c r="I4372" s="1">
        <f>Table2[[#This Row],[Market_Price]]</f>
        <v>976.15</v>
      </c>
      <c r="J4372" s="1">
        <f>Table2[[#This Row],[Selling_Price]]</f>
        <v>1281.5899999999999</v>
      </c>
      <c r="K4372" s="1">
        <f>Table2[[#This Row],[Quantity]]</f>
        <v>115</v>
      </c>
      <c r="L4372" s="1" t="str">
        <f>IF(ISBLANK(Table2[[#This Row],[Status]]), "No Data Entered", IFERROR(Table2[[#This Row],[Status]], "No Data Entered"))</f>
        <v>No Data Entered</v>
      </c>
    </row>
    <row r="4373" spans="1:12" x14ac:dyDescent="0.3">
      <c r="A4373" s="1" t="str">
        <f>Table2[[#This Row],[Product_ID]]</f>
        <v>PRO3267</v>
      </c>
      <c r="B4373" s="1" t="str">
        <f>Table2[[#This Row],[Customer_ID]]</f>
        <v>CUST92106</v>
      </c>
      <c r="C4373" s="14" t="str">
        <f>Table2[[#This Row],[Date]]</f>
        <v>02/11/2023</v>
      </c>
      <c r="D4373" s="1" t="str">
        <f>TRIM(PROPER(Table2[[#This Row],[Product_Name]]))</f>
        <v>Laptop</v>
      </c>
      <c r="E4373" s="1" t="str">
        <f>TRIM(PROPER(Table2[[#This Row],[Country]]))</f>
        <v>Japan</v>
      </c>
      <c r="F4373" s="1" t="str">
        <f>TRIM(PROPER(Table2[[#This Row],[Category]]))</f>
        <v>Wearables</v>
      </c>
      <c r="G4373" s="1" t="str">
        <f>TRIM(PROPER(Table2[[#This Row],[Brand]]))</f>
        <v>Hp</v>
      </c>
      <c r="H4373" s="1">
        <f>Table2[[#This Row],[Supplier_ID]]</f>
        <v>1015</v>
      </c>
      <c r="I4373" s="1">
        <f>Table2[[#This Row],[Market_Price]]</f>
        <v>423.58</v>
      </c>
      <c r="J4373" s="1">
        <f>Table2[[#This Row],[Selling_Price]]</f>
        <v>607.12</v>
      </c>
      <c r="K4373" s="1">
        <f>Table2[[#This Row],[Quantity]]</f>
        <v>322</v>
      </c>
      <c r="L4373" s="1" t="str">
        <f>IF(ISBLANK(Table2[[#This Row],[Status]]), "No Data Entered", IFERROR(Table2[[#This Row],[Status]], "No Data Entered"))</f>
        <v>No Data Entered</v>
      </c>
    </row>
    <row r="4374" spans="1:12" x14ac:dyDescent="0.3">
      <c r="A4374" s="1" t="str">
        <f>Table2[[#This Row],[Product_ID]]</f>
        <v>PRO8873</v>
      </c>
      <c r="B4374" s="1" t="str">
        <f>Table2[[#This Row],[Customer_ID]]</f>
        <v>CUST92306</v>
      </c>
      <c r="C4374" s="14" t="str">
        <f>Table2[[#This Row],[Date]]</f>
        <v>16/12/2020</v>
      </c>
      <c r="D4374" s="1" t="str">
        <f>TRIM(PROPER(Table2[[#This Row],[Product_Name]]))</f>
        <v>Tablet</v>
      </c>
      <c r="E4374" s="1" t="str">
        <f>TRIM(PROPER(Table2[[#This Row],[Country]]))</f>
        <v>Brazil</v>
      </c>
      <c r="F4374" s="1" t="str">
        <f>TRIM(PROPER(Table2[[#This Row],[Category]]))</f>
        <v>Office Supplies</v>
      </c>
      <c r="G4374" s="1" t="str">
        <f>TRIM(PROPER(Table2[[#This Row],[Brand]]))</f>
        <v>Apple</v>
      </c>
      <c r="H4374" s="1">
        <f>Table2[[#This Row],[Supplier_ID]]</f>
        <v>1076</v>
      </c>
      <c r="I4374" s="1">
        <f>Table2[[#This Row],[Market_Price]]</f>
        <v>1229.42</v>
      </c>
      <c r="J4374" s="1">
        <f>Table2[[#This Row],[Selling_Price]]</f>
        <v>2083.48</v>
      </c>
      <c r="K4374" s="1">
        <f>Table2[[#This Row],[Quantity]]</f>
        <v>455</v>
      </c>
      <c r="L4374" s="1" t="str">
        <f>IF(ISBLANK(Table2[[#This Row],[Status]]), "No Data Entered", IFERROR(Table2[[#This Row],[Status]], "No Data Entered"))</f>
        <v>No Data Entered</v>
      </c>
    </row>
    <row r="4375" spans="1:12" x14ac:dyDescent="0.3">
      <c r="A4375" s="1" t="str">
        <f>Table2[[#This Row],[Product_ID]]</f>
        <v>PRO6845</v>
      </c>
      <c r="B4375" s="1" t="str">
        <f>Table2[[#This Row],[Customer_ID]]</f>
        <v>CUST92771</v>
      </c>
      <c r="C4375" s="14" t="str">
        <f>Table2[[#This Row],[Date]]</f>
        <v>04/01/2020</v>
      </c>
      <c r="D4375" s="1" t="str">
        <f>TRIM(PROPER(Table2[[#This Row],[Product_Name]]))</f>
        <v>Smartphone</v>
      </c>
      <c r="E4375" s="1" t="str">
        <f>TRIM(PROPER(Table2[[#This Row],[Country]]))</f>
        <v>China</v>
      </c>
      <c r="F4375" s="1" t="str">
        <f>TRIM(PROPER(Table2[[#This Row],[Category]]))</f>
        <v>Computers</v>
      </c>
      <c r="G4375" s="1" t="str">
        <f>TRIM(PROPER(Table2[[#This Row],[Brand]]))</f>
        <v>Canon</v>
      </c>
      <c r="H4375" s="1">
        <f>Table2[[#This Row],[Supplier_ID]]</f>
        <v>1030</v>
      </c>
      <c r="I4375" s="1">
        <f>Table2[[#This Row],[Market_Price]]</f>
        <v>1710.91</v>
      </c>
      <c r="J4375" s="1">
        <f>Table2[[#This Row],[Selling_Price]]</f>
        <v>2703</v>
      </c>
      <c r="K4375" s="1">
        <f>Table2[[#This Row],[Quantity]]</f>
        <v>179</v>
      </c>
      <c r="L4375" s="1" t="str">
        <f>IF(ISBLANK(Table2[[#This Row],[Status]]), "No Data Entered", IFERROR(Table2[[#This Row],[Status]], "No Data Entered"))</f>
        <v>No Data Entered</v>
      </c>
    </row>
    <row r="4376" spans="1:12" x14ac:dyDescent="0.3">
      <c r="A4376" s="1" t="str">
        <f>Table2[[#This Row],[Product_ID]]</f>
        <v>PRO1687</v>
      </c>
      <c r="B4376" s="1" t="str">
        <f>Table2[[#This Row],[Customer_ID]]</f>
        <v>CUST92806</v>
      </c>
      <c r="C4376" s="14" t="str">
        <f>Table2[[#This Row],[Date]]</f>
        <v>19/01/2024</v>
      </c>
      <c r="D4376" s="1" t="str">
        <f>TRIM(PROPER(Table2[[#This Row],[Product_Name]]))</f>
        <v>Laptop</v>
      </c>
      <c r="E4376" s="1" t="str">
        <f>TRIM(PROPER(Table2[[#This Row],[Country]]))</f>
        <v>Canada</v>
      </c>
      <c r="F4376" s="1" t="str">
        <f>TRIM(PROPER(Table2[[#This Row],[Category]]))</f>
        <v>Wearables</v>
      </c>
      <c r="G4376" s="1" t="str">
        <f>TRIM(PROPER(Table2[[#This Row],[Brand]]))</f>
        <v>Lenovo</v>
      </c>
      <c r="H4376" s="1">
        <f>Table2[[#This Row],[Supplier_ID]]</f>
        <v>1073</v>
      </c>
      <c r="I4376" s="1">
        <f>Table2[[#This Row],[Market_Price]]</f>
        <v>333.86</v>
      </c>
      <c r="J4376" s="1">
        <f>Table2[[#This Row],[Selling_Price]]</f>
        <v>419.79</v>
      </c>
      <c r="K4376" s="1">
        <f>Table2[[#This Row],[Quantity]]</f>
        <v>489</v>
      </c>
      <c r="L4376" s="1" t="str">
        <f>IF(ISBLANK(Table2[[#This Row],[Status]]), "No Data Entered", IFERROR(Table2[[#This Row],[Status]], "No Data Entered"))</f>
        <v>No Data Entered</v>
      </c>
    </row>
    <row r="4377" spans="1:12" x14ac:dyDescent="0.3">
      <c r="A4377" s="1" t="str">
        <f>Table2[[#This Row],[Product_ID]]</f>
        <v>PRO6129</v>
      </c>
      <c r="B4377" s="1" t="str">
        <f>Table2[[#This Row],[Customer_ID]]</f>
        <v>CUST93106</v>
      </c>
      <c r="C4377" s="14" t="str">
        <f>Table2[[#This Row],[Date]]</f>
        <v>02/11/2022</v>
      </c>
      <c r="D4377" s="1" t="str">
        <f>TRIM(PROPER(Table2[[#This Row],[Product_Name]]))</f>
        <v>Monitor</v>
      </c>
      <c r="E4377" s="1" t="str">
        <f>TRIM(PROPER(Table2[[#This Row],[Country]]))</f>
        <v>Canada</v>
      </c>
      <c r="F4377" s="1" t="str">
        <f>TRIM(PROPER(Table2[[#This Row],[Category]]))</f>
        <v>Electronics</v>
      </c>
      <c r="G4377" s="1" t="str">
        <f>TRIM(PROPER(Table2[[#This Row],[Brand]]))</f>
        <v>Dell</v>
      </c>
      <c r="H4377" s="1">
        <f>Table2[[#This Row],[Supplier_ID]]</f>
        <v>1042</v>
      </c>
      <c r="I4377" s="1">
        <f>Table2[[#This Row],[Market_Price]]</f>
        <v>1754.67</v>
      </c>
      <c r="J4377" s="1">
        <f>Table2[[#This Row],[Selling_Price]]</f>
        <v>2648.31</v>
      </c>
      <c r="K4377" s="1">
        <f>Table2[[#This Row],[Quantity]]</f>
        <v>24</v>
      </c>
      <c r="L4377" s="1" t="str">
        <f>IF(ISBLANK(Table2[[#This Row],[Status]]), "No Data Entered", IFERROR(Table2[[#This Row],[Status]], "No Data Entered"))</f>
        <v>No Data Entered</v>
      </c>
    </row>
    <row r="4378" spans="1:12" x14ac:dyDescent="0.3">
      <c r="A4378" s="1" t="str">
        <f>Table2[[#This Row],[Product_ID]]</f>
        <v>PRO2331</v>
      </c>
      <c r="B4378" s="1" t="str">
        <f>Table2[[#This Row],[Customer_ID]]</f>
        <v>CUST93455</v>
      </c>
      <c r="C4378" s="14" t="str">
        <f>Table2[[#This Row],[Date]]</f>
        <v>21/03/2024</v>
      </c>
      <c r="D4378" s="1" t="str">
        <f>TRIM(PROPER(Table2[[#This Row],[Product_Name]]))</f>
        <v>Printer</v>
      </c>
      <c r="E4378" s="1" t="str">
        <f>TRIM(PROPER(Table2[[#This Row],[Country]]))</f>
        <v>China</v>
      </c>
      <c r="F4378" s="1" t="str">
        <f>TRIM(PROPER(Table2[[#This Row],[Category]]))</f>
        <v>Electronics</v>
      </c>
      <c r="G4378" s="1" t="str">
        <f>TRIM(PROPER(Table2[[#This Row],[Brand]]))</f>
        <v>Microsoft</v>
      </c>
      <c r="H4378" s="1">
        <f>Table2[[#This Row],[Supplier_ID]]</f>
        <v>1031</v>
      </c>
      <c r="I4378" s="1">
        <f>Table2[[#This Row],[Market_Price]]</f>
        <v>521.1</v>
      </c>
      <c r="J4378" s="1">
        <f>Table2[[#This Row],[Selling_Price]]</f>
        <v>836.3</v>
      </c>
      <c r="K4378" s="1">
        <f>Table2[[#This Row],[Quantity]]</f>
        <v>383</v>
      </c>
      <c r="L4378" s="1" t="str">
        <f>IF(ISBLANK(Table2[[#This Row],[Status]]), "No Data Entered", IFERROR(Table2[[#This Row],[Status]], "No Data Entered"))</f>
        <v>No Data Entered</v>
      </c>
    </row>
    <row r="4379" spans="1:12" x14ac:dyDescent="0.3">
      <c r="A4379" s="1" t="str">
        <f>Table2[[#This Row],[Product_ID]]</f>
        <v>PRO8225</v>
      </c>
      <c r="B4379" s="1" t="str">
        <f>Table2[[#This Row],[Customer_ID]]</f>
        <v>CUST93470</v>
      </c>
      <c r="C4379" s="14" t="str">
        <f>Table2[[#This Row],[Date]]</f>
        <v>14/03/2025</v>
      </c>
      <c r="D4379" s="1" t="str">
        <f>TRIM(PROPER(Table2[[#This Row],[Product_Name]]))</f>
        <v>Monitor</v>
      </c>
      <c r="E4379" s="1" t="str">
        <f>TRIM(PROPER(Table2[[#This Row],[Country]]))</f>
        <v>Australia</v>
      </c>
      <c r="F4379" s="1" t="str">
        <f>TRIM(PROPER(Table2[[#This Row],[Category]]))</f>
        <v>Wearables</v>
      </c>
      <c r="G4379" s="1" t="str">
        <f>TRIM(PROPER(Table2[[#This Row],[Brand]]))</f>
        <v>Logitech</v>
      </c>
      <c r="H4379" s="1">
        <f>Table2[[#This Row],[Supplier_ID]]</f>
        <v>1036</v>
      </c>
      <c r="I4379" s="1">
        <f>Table2[[#This Row],[Market_Price]]</f>
        <v>1336.29</v>
      </c>
      <c r="J4379" s="1">
        <f>Table2[[#This Row],[Selling_Price]]</f>
        <v>1708.51</v>
      </c>
      <c r="K4379" s="1">
        <f>Table2[[#This Row],[Quantity]]</f>
        <v>343</v>
      </c>
      <c r="L4379" s="1" t="str">
        <f>IF(ISBLANK(Table2[[#This Row],[Status]]), "No Data Entered", IFERROR(Table2[[#This Row],[Status]], "No Data Entered"))</f>
        <v>No Data Entered</v>
      </c>
    </row>
    <row r="4380" spans="1:12" x14ac:dyDescent="0.3">
      <c r="A4380" s="1" t="str">
        <f>Table2[[#This Row],[Product_ID]]</f>
        <v>PRO4256</v>
      </c>
      <c r="B4380" s="1" t="str">
        <f>Table2[[#This Row],[Customer_ID]]</f>
        <v>CUST93591</v>
      </c>
      <c r="C4380" s="14" t="str">
        <f>Table2[[#This Row],[Date]]</f>
        <v>02/10/2021</v>
      </c>
      <c r="D4380" s="1" t="str">
        <f>TRIM(PROPER(Table2[[#This Row],[Product_Name]]))</f>
        <v>Mouse</v>
      </c>
      <c r="E4380" s="1" t="str">
        <f>TRIM(PROPER(Table2[[#This Row],[Country]]))</f>
        <v>Uk</v>
      </c>
      <c r="F4380" s="1" t="str">
        <f>TRIM(PROPER(Table2[[#This Row],[Category]]))</f>
        <v>Wearables</v>
      </c>
      <c r="G4380" s="1" t="str">
        <f>TRIM(PROPER(Table2[[#This Row],[Brand]]))</f>
        <v>Sony</v>
      </c>
      <c r="H4380" s="1">
        <f>Table2[[#This Row],[Supplier_ID]]</f>
        <v>1088</v>
      </c>
      <c r="I4380" s="1">
        <f>Table2[[#This Row],[Market_Price]]</f>
        <v>1216.07</v>
      </c>
      <c r="J4380" s="1">
        <f>Table2[[#This Row],[Selling_Price]]</f>
        <v>1921.46</v>
      </c>
      <c r="K4380" s="1">
        <f>Table2[[#This Row],[Quantity]]</f>
        <v>298</v>
      </c>
      <c r="L4380" s="1" t="str">
        <f>IF(ISBLANK(Table2[[#This Row],[Status]]), "No Data Entered", IFERROR(Table2[[#This Row],[Status]], "No Data Entered"))</f>
        <v>No Data Entered</v>
      </c>
    </row>
    <row r="4381" spans="1:12" x14ac:dyDescent="0.3">
      <c r="A4381" s="1" t="str">
        <f>Table2[[#This Row],[Product_ID]]</f>
        <v>PRO1094</v>
      </c>
      <c r="B4381" s="1" t="str">
        <f>Table2[[#This Row],[Customer_ID]]</f>
        <v>CUST93681</v>
      </c>
      <c r="C4381" s="14" t="str">
        <f>Table2[[#This Row],[Date]]</f>
        <v>20/12/2025</v>
      </c>
      <c r="D4381" s="1" t="str">
        <f>TRIM(PROPER(Table2[[#This Row],[Product_Name]]))</f>
        <v>Mouse</v>
      </c>
      <c r="E4381" s="1" t="str">
        <f>TRIM(PROPER(Table2[[#This Row],[Country]]))</f>
        <v>Uk</v>
      </c>
      <c r="F4381" s="1" t="str">
        <f>TRIM(PROPER(Table2[[#This Row],[Category]]))</f>
        <v>Wearables</v>
      </c>
      <c r="G4381" s="1" t="str">
        <f>TRIM(PROPER(Table2[[#This Row],[Brand]]))</f>
        <v>Apple</v>
      </c>
      <c r="H4381" s="1">
        <f>Table2[[#This Row],[Supplier_ID]]</f>
        <v>1071</v>
      </c>
      <c r="I4381" s="1">
        <f>Table2[[#This Row],[Market_Price]]</f>
        <v>699.83</v>
      </c>
      <c r="J4381" s="1">
        <f>Table2[[#This Row],[Selling_Price]]</f>
        <v>1245.58</v>
      </c>
      <c r="K4381" s="1">
        <f>Table2[[#This Row],[Quantity]]</f>
        <v>114</v>
      </c>
      <c r="L4381" s="1" t="str">
        <f>IF(ISBLANK(Table2[[#This Row],[Status]]), "No Data Entered", IFERROR(Table2[[#This Row],[Status]], "No Data Entered"))</f>
        <v>No Data Entered</v>
      </c>
    </row>
    <row r="4382" spans="1:12" x14ac:dyDescent="0.3">
      <c r="A4382" s="1" t="str">
        <f>Table2[[#This Row],[Product_ID]]</f>
        <v>PRO8800</v>
      </c>
      <c r="B4382" s="1" t="str">
        <f>Table2[[#This Row],[Customer_ID]]</f>
        <v>CUST93945</v>
      </c>
      <c r="C4382" s="14" t="str">
        <f>Table2[[#This Row],[Date]]</f>
        <v>10/06/2020</v>
      </c>
      <c r="D4382" s="1" t="str">
        <f>TRIM(PROPER(Table2[[#This Row],[Product_Name]]))</f>
        <v>Keyboard</v>
      </c>
      <c r="E4382" s="1" t="str">
        <f>TRIM(PROPER(Table2[[#This Row],[Country]]))</f>
        <v>Uk</v>
      </c>
      <c r="F4382" s="1" t="str">
        <f>TRIM(PROPER(Table2[[#This Row],[Category]]))</f>
        <v>Wearables</v>
      </c>
      <c r="G4382" s="1" t="str">
        <f>TRIM(PROPER(Table2[[#This Row],[Brand]]))</f>
        <v>Samsung</v>
      </c>
      <c r="H4382" s="1">
        <f>Table2[[#This Row],[Supplier_ID]]</f>
        <v>1041</v>
      </c>
      <c r="I4382" s="1">
        <f>Table2[[#This Row],[Market_Price]]</f>
        <v>964.16</v>
      </c>
      <c r="J4382" s="1">
        <f>Table2[[#This Row],[Selling_Price]]</f>
        <v>1290.1400000000001</v>
      </c>
      <c r="K4382" s="1">
        <f>Table2[[#This Row],[Quantity]]</f>
        <v>441</v>
      </c>
      <c r="L4382" s="1" t="str">
        <f>IF(ISBLANK(Table2[[#This Row],[Status]]), "No Data Entered", IFERROR(Table2[[#This Row],[Status]], "No Data Entered"))</f>
        <v>No Data Entered</v>
      </c>
    </row>
    <row r="4383" spans="1:12" x14ac:dyDescent="0.3">
      <c r="A4383" s="1" t="str">
        <f>Table2[[#This Row],[Product_ID]]</f>
        <v>PRO7185</v>
      </c>
      <c r="B4383" s="1" t="str">
        <f>Table2[[#This Row],[Customer_ID]]</f>
        <v>CUST94746</v>
      </c>
      <c r="C4383" s="14" t="str">
        <f>Table2[[#This Row],[Date]]</f>
        <v>15/09/2021</v>
      </c>
      <c r="D4383" s="1" t="str">
        <f>TRIM(PROPER(Table2[[#This Row],[Product_Name]]))</f>
        <v>Headphones</v>
      </c>
      <c r="E4383" s="1" t="str">
        <f>TRIM(PROPER(Table2[[#This Row],[Country]]))</f>
        <v>Japan</v>
      </c>
      <c r="F4383" s="1" t="str">
        <f>TRIM(PROPER(Table2[[#This Row],[Category]]))</f>
        <v>Office Supplies</v>
      </c>
      <c r="G4383" s="1" t="str">
        <f>TRIM(PROPER(Table2[[#This Row],[Brand]]))</f>
        <v>Hp</v>
      </c>
      <c r="H4383" s="1">
        <f>Table2[[#This Row],[Supplier_ID]]</f>
        <v>1012</v>
      </c>
      <c r="I4383" s="1">
        <f>Table2[[#This Row],[Market_Price]]</f>
        <v>1556.75</v>
      </c>
      <c r="J4383" s="1">
        <f>Table2[[#This Row],[Selling_Price]]</f>
        <v>2851.64</v>
      </c>
      <c r="K4383" s="1">
        <f>Table2[[#This Row],[Quantity]]</f>
        <v>459</v>
      </c>
      <c r="L4383" s="1" t="str">
        <f>IF(ISBLANK(Table2[[#This Row],[Status]]), "No Data Entered", IFERROR(Table2[[#This Row],[Status]], "No Data Entered"))</f>
        <v>No Data Entered</v>
      </c>
    </row>
    <row r="4384" spans="1:12" x14ac:dyDescent="0.3">
      <c r="A4384" s="1" t="str">
        <f>Table2[[#This Row],[Product_ID]]</f>
        <v>PRO9692</v>
      </c>
      <c r="B4384" s="1" t="str">
        <f>Table2[[#This Row],[Customer_ID]]</f>
        <v>CUST96121</v>
      </c>
      <c r="C4384" s="14" t="str">
        <f>Table2[[#This Row],[Date]]</f>
        <v>01/03/2020</v>
      </c>
      <c r="D4384" s="1" t="str">
        <f>TRIM(PROPER(Table2[[#This Row],[Product_Name]]))</f>
        <v>Laptop</v>
      </c>
      <c r="E4384" s="1" t="str">
        <f>TRIM(PROPER(Table2[[#This Row],[Country]]))</f>
        <v>China</v>
      </c>
      <c r="F4384" s="1" t="str">
        <f>TRIM(PROPER(Table2[[#This Row],[Category]]))</f>
        <v>Accessories</v>
      </c>
      <c r="G4384" s="1" t="str">
        <f>TRIM(PROPER(Table2[[#This Row],[Brand]]))</f>
        <v>Microsoft</v>
      </c>
      <c r="H4384" s="1">
        <f>Table2[[#This Row],[Supplier_ID]]</f>
        <v>1093</v>
      </c>
      <c r="I4384" s="1">
        <f>Table2[[#This Row],[Market_Price]]</f>
        <v>776.56</v>
      </c>
      <c r="J4384" s="1">
        <f>Table2[[#This Row],[Selling_Price]]</f>
        <v>1547.06</v>
      </c>
      <c r="K4384" s="1">
        <f>Table2[[#This Row],[Quantity]]</f>
        <v>212</v>
      </c>
      <c r="L4384" s="1" t="str">
        <f>IF(ISBLANK(Table2[[#This Row],[Status]]), "No Data Entered", IFERROR(Table2[[#This Row],[Status]], "No Data Entered"))</f>
        <v>No Data Entered</v>
      </c>
    </row>
    <row r="4385" spans="1:12" x14ac:dyDescent="0.3">
      <c r="A4385" s="1" t="str">
        <f>Table2[[#This Row],[Product_ID]]</f>
        <v>PRO7406</v>
      </c>
      <c r="B4385" s="1" t="str">
        <f>Table2[[#This Row],[Customer_ID]]</f>
        <v>CUST96155</v>
      </c>
      <c r="C4385" s="14" t="str">
        <f>Table2[[#This Row],[Date]]</f>
        <v>05/08/2024</v>
      </c>
      <c r="D4385" s="1" t="str">
        <f>TRIM(PROPER(Table2[[#This Row],[Product_Name]]))</f>
        <v>Mouse</v>
      </c>
      <c r="E4385" s="1" t="str">
        <f>TRIM(PROPER(Table2[[#This Row],[Country]]))</f>
        <v>Usa</v>
      </c>
      <c r="F4385" s="1" t="str">
        <f>TRIM(PROPER(Table2[[#This Row],[Category]]))</f>
        <v>Accessories</v>
      </c>
      <c r="G4385" s="1" t="str">
        <f>TRIM(PROPER(Table2[[#This Row],[Brand]]))</f>
        <v>Apple</v>
      </c>
      <c r="H4385" s="1">
        <f>Table2[[#This Row],[Supplier_ID]]</f>
        <v>1032</v>
      </c>
      <c r="I4385" s="1">
        <f>Table2[[#This Row],[Market_Price]]</f>
        <v>1584.86</v>
      </c>
      <c r="J4385" s="1">
        <f>Table2[[#This Row],[Selling_Price]]</f>
        <v>2734.8</v>
      </c>
      <c r="K4385" s="1">
        <f>Table2[[#This Row],[Quantity]]</f>
        <v>139</v>
      </c>
      <c r="L4385" s="1" t="str">
        <f>IF(ISBLANK(Table2[[#This Row],[Status]]), "No Data Entered", IFERROR(Table2[[#This Row],[Status]], "No Data Entered"))</f>
        <v>No Data Entered</v>
      </c>
    </row>
    <row r="4386" spans="1:12" x14ac:dyDescent="0.3">
      <c r="A4386" s="1" t="str">
        <f>Table2[[#This Row],[Product_ID]]</f>
        <v>PRO7530</v>
      </c>
      <c r="B4386" s="1" t="str">
        <f>Table2[[#This Row],[Customer_ID]]</f>
        <v>CUST96936</v>
      </c>
      <c r="C4386" s="14" t="str">
        <f>Table2[[#This Row],[Date]]</f>
        <v>26/03/2022</v>
      </c>
      <c r="D4386" s="1" t="str">
        <f>TRIM(PROPER(Table2[[#This Row],[Product_Name]]))</f>
        <v>Camera</v>
      </c>
      <c r="E4386" s="1" t="str">
        <f>TRIM(PROPER(Table2[[#This Row],[Country]]))</f>
        <v>India</v>
      </c>
      <c r="F4386" s="1" t="str">
        <f>TRIM(PROPER(Table2[[#This Row],[Category]]))</f>
        <v>Computers</v>
      </c>
      <c r="G4386" s="1" t="str">
        <f>TRIM(PROPER(Table2[[#This Row],[Brand]]))</f>
        <v>Sony</v>
      </c>
      <c r="H4386" s="1">
        <f>Table2[[#This Row],[Supplier_ID]]</f>
        <v>1046</v>
      </c>
      <c r="I4386" s="1">
        <f>Table2[[#This Row],[Market_Price]]</f>
        <v>957.11</v>
      </c>
      <c r="J4386" s="1">
        <f>Table2[[#This Row],[Selling_Price]]</f>
        <v>1273.8699999999999</v>
      </c>
      <c r="K4386" s="1">
        <f>Table2[[#This Row],[Quantity]]</f>
        <v>37</v>
      </c>
      <c r="L4386" s="1" t="str">
        <f>IF(ISBLANK(Table2[[#This Row],[Status]]), "No Data Entered", IFERROR(Table2[[#This Row],[Status]], "No Data Entered"))</f>
        <v>No Data Entered</v>
      </c>
    </row>
    <row r="4387" spans="1:12" x14ac:dyDescent="0.3">
      <c r="A4387" s="1" t="str">
        <f>Table2[[#This Row],[Product_ID]]</f>
        <v>PRO8349</v>
      </c>
      <c r="B4387" s="1" t="str">
        <f>Table2[[#This Row],[Customer_ID]]</f>
        <v>CUST98551</v>
      </c>
      <c r="C4387" s="14" t="str">
        <f>Table2[[#This Row],[Date]]</f>
        <v>22/07/2023</v>
      </c>
      <c r="D4387" s="1" t="str">
        <f>TRIM(PROPER(Table2[[#This Row],[Product_Name]]))</f>
        <v>Monitor</v>
      </c>
      <c r="E4387" s="1" t="str">
        <f>TRIM(PROPER(Table2[[#This Row],[Country]]))</f>
        <v>Canada</v>
      </c>
      <c r="F4387" s="1" t="str">
        <f>TRIM(PROPER(Table2[[#This Row],[Category]]))</f>
        <v>Office Supplies</v>
      </c>
      <c r="G4387" s="1" t="str">
        <f>TRIM(PROPER(Table2[[#This Row],[Brand]]))</f>
        <v>Apple</v>
      </c>
      <c r="H4387" s="1">
        <f>Table2[[#This Row],[Supplier_ID]]</f>
        <v>1029</v>
      </c>
      <c r="I4387" s="1">
        <f>Table2[[#This Row],[Market_Price]]</f>
        <v>792.55</v>
      </c>
      <c r="J4387" s="1">
        <f>Table2[[#This Row],[Selling_Price]]</f>
        <v>1215.06</v>
      </c>
      <c r="K4387" s="1">
        <f>Table2[[#This Row],[Quantity]]</f>
        <v>472</v>
      </c>
      <c r="L4387" s="1" t="str">
        <f>IF(ISBLANK(Table2[[#This Row],[Status]]), "No Data Entered", IFERROR(Table2[[#This Row],[Status]], "No Data Entered"))</f>
        <v>No Data Entered</v>
      </c>
    </row>
    <row r="4388" spans="1:12" x14ac:dyDescent="0.3">
      <c r="A4388" s="1" t="str">
        <f>Table2[[#This Row],[Product_ID]]</f>
        <v>PRO6092</v>
      </c>
      <c r="B4388" s="1" t="str">
        <f>Table2[[#This Row],[Customer_ID]]</f>
        <v>CUST98897</v>
      </c>
      <c r="C4388" s="14" t="str">
        <f>Table2[[#This Row],[Date]]</f>
        <v>26/01/2022</v>
      </c>
      <c r="D4388" s="1" t="str">
        <f>TRIM(PROPER(Table2[[#This Row],[Product_Name]]))</f>
        <v>Laptop</v>
      </c>
      <c r="E4388" s="1" t="str">
        <f>TRIM(PROPER(Table2[[#This Row],[Country]]))</f>
        <v>France</v>
      </c>
      <c r="F4388" s="1" t="str">
        <f>TRIM(PROPER(Table2[[#This Row],[Category]]))</f>
        <v>Office Supplies</v>
      </c>
      <c r="G4388" s="1" t="str">
        <f>TRIM(PROPER(Table2[[#This Row],[Brand]]))</f>
        <v>Asus</v>
      </c>
      <c r="H4388" s="1">
        <f>Table2[[#This Row],[Supplier_ID]]</f>
        <v>1036</v>
      </c>
      <c r="I4388" s="1">
        <f>Table2[[#This Row],[Market_Price]]</f>
        <v>1172.32</v>
      </c>
      <c r="J4388" s="1">
        <f>Table2[[#This Row],[Selling_Price]]</f>
        <v>2237.87</v>
      </c>
      <c r="K4388" s="1">
        <f>Table2[[#This Row],[Quantity]]</f>
        <v>294</v>
      </c>
      <c r="L4388" s="1" t="str">
        <f>IF(ISBLANK(Table2[[#This Row],[Status]]), "No Data Entered", IFERROR(Table2[[#This Row],[Status]], "No Data Entered"))</f>
        <v>No Data Entered</v>
      </c>
    </row>
    <row r="4389" spans="1:12" x14ac:dyDescent="0.3">
      <c r="A4389" s="1" t="str">
        <f>Table2[[#This Row],[Product_ID]]</f>
        <v>PRO5599</v>
      </c>
      <c r="B4389" s="1" t="str">
        <f>Table2[[#This Row],[Customer_ID]]</f>
        <v>CUST98908</v>
      </c>
      <c r="C4389" s="14" t="str">
        <f>Table2[[#This Row],[Date]]</f>
        <v>18/03/2022</v>
      </c>
      <c r="D4389" s="1" t="str">
        <f>TRIM(PROPER(Table2[[#This Row],[Product_Name]]))</f>
        <v>Smartwatch</v>
      </c>
      <c r="E4389" s="1" t="str">
        <f>TRIM(PROPER(Table2[[#This Row],[Country]]))</f>
        <v>Australia</v>
      </c>
      <c r="F4389" s="1" t="str">
        <f>TRIM(PROPER(Table2[[#This Row],[Category]]))</f>
        <v>Computers</v>
      </c>
      <c r="G4389" s="1" t="str">
        <f>TRIM(PROPER(Table2[[#This Row],[Brand]]))</f>
        <v>Samsung</v>
      </c>
      <c r="H4389" s="1">
        <f>Table2[[#This Row],[Supplier_ID]]</f>
        <v>1048</v>
      </c>
      <c r="I4389" s="1">
        <f>Table2[[#This Row],[Market_Price]]</f>
        <v>483.99</v>
      </c>
      <c r="J4389" s="1">
        <f>Table2[[#This Row],[Selling_Price]]</f>
        <v>851.37</v>
      </c>
      <c r="K4389" s="1">
        <f>Table2[[#This Row],[Quantity]]</f>
        <v>237</v>
      </c>
      <c r="L4389" s="1" t="str">
        <f>IF(ISBLANK(Table2[[#This Row],[Status]]), "No Data Entered", IFERROR(Table2[[#This Row],[Status]], "No Data Entered"))</f>
        <v>No Data Entered</v>
      </c>
    </row>
    <row r="4390" spans="1:12" x14ac:dyDescent="0.3">
      <c r="A4390" s="1" t="str">
        <f>Table2[[#This Row],[Product_ID]]</f>
        <v>PRO7129</v>
      </c>
      <c r="B4390" s="1" t="str">
        <f>Table2[[#This Row],[Customer_ID]]</f>
        <v>CUST99089</v>
      </c>
      <c r="C4390" s="14" t="str">
        <f>Table2[[#This Row],[Date]]</f>
        <v>04/01/2023</v>
      </c>
      <c r="D4390" s="1" t="str">
        <f>TRIM(PROPER(Table2[[#This Row],[Product_Name]]))</f>
        <v>Printer</v>
      </c>
      <c r="E4390" s="1" t="str">
        <f>TRIM(PROPER(Table2[[#This Row],[Country]]))</f>
        <v>Japan</v>
      </c>
      <c r="F4390" s="1" t="str">
        <f>TRIM(PROPER(Table2[[#This Row],[Category]]))</f>
        <v>Office Supplies</v>
      </c>
      <c r="G4390" s="1" t="str">
        <f>TRIM(PROPER(Table2[[#This Row],[Brand]]))</f>
        <v>Apple</v>
      </c>
      <c r="H4390" s="1">
        <f>Table2[[#This Row],[Supplier_ID]]</f>
        <v>1025</v>
      </c>
      <c r="I4390" s="1">
        <f>Table2[[#This Row],[Market_Price]]</f>
        <v>1817.99</v>
      </c>
      <c r="J4390" s="1">
        <f>Table2[[#This Row],[Selling_Price]]</f>
        <v>3291.13</v>
      </c>
      <c r="K4390" s="1">
        <f>Table2[[#This Row],[Quantity]]</f>
        <v>31</v>
      </c>
      <c r="L4390" s="1" t="str">
        <f>IF(ISBLANK(Table2[[#This Row],[Status]]), "No Data Entered", IFERROR(Table2[[#This Row],[Status]], "No Data Entered"))</f>
        <v>No Data Entered</v>
      </c>
    </row>
    <row r="4391" spans="1:12" x14ac:dyDescent="0.3">
      <c r="A4391" s="1" t="str">
        <f>Table2[[#This Row],[Product_ID]]</f>
        <v>PRO6529</v>
      </c>
      <c r="B4391" s="1" t="str">
        <f>Table2[[#This Row],[Customer_ID]]</f>
        <v>CUST99741</v>
      </c>
      <c r="C4391" s="14" t="str">
        <f>Table2[[#This Row],[Date]]</f>
        <v>24/10/2021</v>
      </c>
      <c r="D4391" s="1" t="str">
        <f>TRIM(PROPER(Table2[[#This Row],[Product_Name]]))</f>
        <v>Tablet</v>
      </c>
      <c r="E4391" s="1" t="str">
        <f>TRIM(PROPER(Table2[[#This Row],[Country]]))</f>
        <v>Brazil</v>
      </c>
      <c r="F4391" s="1" t="str">
        <f>TRIM(PROPER(Table2[[#This Row],[Category]]))</f>
        <v>Computers</v>
      </c>
      <c r="G4391" s="1" t="str">
        <f>TRIM(PROPER(Table2[[#This Row],[Brand]]))</f>
        <v>Microsoft</v>
      </c>
      <c r="H4391" s="1">
        <f>Table2[[#This Row],[Supplier_ID]]</f>
        <v>1006</v>
      </c>
      <c r="I4391" s="1">
        <f>Table2[[#This Row],[Market_Price]]</f>
        <v>1986.71</v>
      </c>
      <c r="J4391" s="1">
        <f>Table2[[#This Row],[Selling_Price]]</f>
        <v>3047.79</v>
      </c>
      <c r="K4391" s="1">
        <f>Table2[[#This Row],[Quantity]]</f>
        <v>26</v>
      </c>
      <c r="L4391" s="1" t="str">
        <f>IF(ISBLANK(Table2[[#This Row],[Status]]), "No Data Entered", IFERROR(Table2[[#This Row],[Status]], "No Data Entered"))</f>
        <v>No Data Entered</v>
      </c>
    </row>
    <row r="4392" spans="1:12" x14ac:dyDescent="0.3">
      <c r="A4392"/>
      <c r="B4392"/>
      <c r="C4392"/>
      <c r="D4392"/>
      <c r="E4392"/>
      <c r="F4392"/>
      <c r="G4392"/>
      <c r="H4392"/>
      <c r="I4392"/>
      <c r="J4392"/>
      <c r="K4392"/>
      <c r="L4392"/>
    </row>
    <row r="4393" spans="1:12" x14ac:dyDescent="0.3">
      <c r="A4393"/>
      <c r="B4393"/>
      <c r="C4393"/>
      <c r="D4393"/>
      <c r="E4393"/>
      <c r="F4393"/>
      <c r="G4393"/>
      <c r="H4393"/>
      <c r="I4393"/>
      <c r="J4393"/>
      <c r="K4393"/>
      <c r="L4393"/>
    </row>
    <row r="4394" spans="1:12" x14ac:dyDescent="0.3">
      <c r="A4394"/>
      <c r="B4394"/>
      <c r="C4394"/>
      <c r="D4394"/>
      <c r="E4394"/>
      <c r="F4394"/>
      <c r="G4394"/>
      <c r="H4394"/>
      <c r="I4394"/>
      <c r="J4394"/>
      <c r="K4394"/>
      <c r="L4394"/>
    </row>
    <row r="4395" spans="1:12" x14ac:dyDescent="0.3">
      <c r="A4395"/>
      <c r="B4395"/>
      <c r="C4395"/>
      <c r="D4395"/>
      <c r="E4395"/>
      <c r="F4395"/>
      <c r="G4395"/>
      <c r="H4395"/>
      <c r="I4395"/>
      <c r="J4395"/>
      <c r="K4395"/>
      <c r="L4395"/>
    </row>
    <row r="4396" spans="1:12" x14ac:dyDescent="0.3">
      <c r="A4396"/>
      <c r="B4396"/>
      <c r="C4396"/>
      <c r="D4396"/>
      <c r="E4396"/>
      <c r="F4396"/>
      <c r="G4396"/>
      <c r="H4396"/>
      <c r="I4396"/>
      <c r="J4396"/>
      <c r="K4396"/>
      <c r="L4396"/>
    </row>
    <row r="4397" spans="1:12" x14ac:dyDescent="0.3">
      <c r="A4397"/>
      <c r="B4397"/>
      <c r="C4397"/>
      <c r="D4397"/>
      <c r="E4397"/>
      <c r="F4397"/>
      <c r="G4397"/>
      <c r="H4397"/>
      <c r="I4397"/>
      <c r="J4397"/>
      <c r="K4397"/>
      <c r="L4397"/>
    </row>
    <row r="4398" spans="1:12" x14ac:dyDescent="0.3">
      <c r="A4398"/>
      <c r="B4398"/>
      <c r="C4398"/>
      <c r="D4398"/>
      <c r="E4398"/>
      <c r="F4398"/>
      <c r="G4398"/>
      <c r="H4398"/>
      <c r="I4398"/>
      <c r="J4398"/>
      <c r="K4398"/>
      <c r="L4398"/>
    </row>
    <row r="4399" spans="1:12" x14ac:dyDescent="0.3">
      <c r="A4399"/>
      <c r="B4399"/>
      <c r="C4399"/>
      <c r="D4399"/>
      <c r="E4399"/>
      <c r="F4399"/>
      <c r="G4399"/>
      <c r="H4399"/>
      <c r="I4399"/>
      <c r="J4399"/>
      <c r="K4399"/>
      <c r="L4399"/>
    </row>
    <row r="4400" spans="1:12" x14ac:dyDescent="0.3">
      <c r="A4400"/>
      <c r="B4400"/>
      <c r="C4400"/>
      <c r="D4400"/>
      <c r="E4400"/>
      <c r="F4400"/>
      <c r="G4400"/>
      <c r="H4400"/>
      <c r="I4400"/>
      <c r="J4400"/>
      <c r="K4400"/>
      <c r="L4400"/>
    </row>
    <row r="4401" spans="1:12" x14ac:dyDescent="0.3">
      <c r="A4401"/>
      <c r="B4401"/>
      <c r="C4401"/>
      <c r="D4401"/>
      <c r="E4401"/>
      <c r="F4401"/>
      <c r="G4401"/>
      <c r="H4401"/>
      <c r="I4401"/>
      <c r="J4401"/>
      <c r="K4401"/>
      <c r="L4401"/>
    </row>
    <row r="4402" spans="1:12" x14ac:dyDescent="0.3">
      <c r="A4402"/>
      <c r="B4402"/>
      <c r="C4402"/>
      <c r="D4402"/>
      <c r="E4402"/>
      <c r="F4402"/>
      <c r="G4402"/>
      <c r="H4402"/>
      <c r="I4402"/>
      <c r="J4402"/>
      <c r="K4402"/>
      <c r="L4402"/>
    </row>
    <row r="4403" spans="1:12" x14ac:dyDescent="0.3">
      <c r="A4403"/>
      <c r="B4403"/>
      <c r="C4403"/>
      <c r="D4403"/>
      <c r="E4403"/>
      <c r="F4403"/>
      <c r="G4403"/>
      <c r="H4403"/>
      <c r="I4403"/>
      <c r="J4403"/>
      <c r="K4403"/>
      <c r="L4403"/>
    </row>
    <row r="4404" spans="1:12" x14ac:dyDescent="0.3">
      <c r="A4404"/>
      <c r="B4404"/>
      <c r="C4404"/>
      <c r="D4404"/>
      <c r="E4404"/>
      <c r="F4404"/>
      <c r="G4404"/>
      <c r="H4404"/>
      <c r="I4404"/>
      <c r="J4404"/>
      <c r="K4404"/>
      <c r="L4404"/>
    </row>
    <row r="4405" spans="1:12" x14ac:dyDescent="0.3">
      <c r="A4405"/>
      <c r="B4405"/>
      <c r="C4405"/>
      <c r="D4405"/>
      <c r="E4405"/>
      <c r="F4405"/>
      <c r="G4405"/>
      <c r="H4405"/>
      <c r="I4405"/>
      <c r="J4405"/>
      <c r="K4405"/>
      <c r="L4405"/>
    </row>
    <row r="4406" spans="1:12" x14ac:dyDescent="0.3">
      <c r="A4406"/>
      <c r="B4406"/>
      <c r="C4406"/>
      <c r="D4406"/>
      <c r="E4406"/>
      <c r="F4406"/>
      <c r="G4406"/>
      <c r="H4406"/>
      <c r="I4406"/>
      <c r="J4406"/>
      <c r="K4406"/>
      <c r="L4406"/>
    </row>
    <row r="4407" spans="1:12" x14ac:dyDescent="0.3">
      <c r="A4407"/>
      <c r="B4407"/>
      <c r="C4407"/>
      <c r="D4407"/>
      <c r="E4407"/>
      <c r="F4407"/>
      <c r="G4407"/>
      <c r="H4407"/>
      <c r="I4407"/>
      <c r="J4407"/>
      <c r="K4407"/>
      <c r="L4407"/>
    </row>
    <row r="4408" spans="1:12" x14ac:dyDescent="0.3">
      <c r="A4408"/>
      <c r="B4408"/>
      <c r="C4408"/>
      <c r="D4408"/>
      <c r="E4408"/>
      <c r="F4408"/>
      <c r="G4408"/>
      <c r="H4408"/>
      <c r="I4408"/>
      <c r="J4408"/>
      <c r="K4408"/>
      <c r="L4408"/>
    </row>
    <row r="4409" spans="1:12" x14ac:dyDescent="0.3">
      <c r="A4409"/>
      <c r="B4409"/>
      <c r="C4409"/>
      <c r="D4409"/>
      <c r="E4409"/>
      <c r="F4409"/>
      <c r="G4409"/>
      <c r="H4409"/>
      <c r="I4409"/>
      <c r="J4409"/>
      <c r="K4409"/>
      <c r="L4409"/>
    </row>
    <row r="4410" spans="1:12" x14ac:dyDescent="0.3">
      <c r="A4410"/>
      <c r="B4410"/>
      <c r="C4410"/>
      <c r="D4410"/>
      <c r="E4410"/>
      <c r="F4410"/>
      <c r="G4410"/>
      <c r="H4410"/>
      <c r="I4410"/>
      <c r="J4410"/>
      <c r="K4410"/>
      <c r="L4410"/>
    </row>
    <row r="4411" spans="1:12" x14ac:dyDescent="0.3">
      <c r="A4411"/>
      <c r="B4411"/>
      <c r="C4411"/>
      <c r="D4411"/>
      <c r="E4411"/>
      <c r="F4411"/>
      <c r="G4411"/>
      <c r="H4411"/>
      <c r="I4411"/>
      <c r="J4411"/>
      <c r="K4411"/>
      <c r="L4411"/>
    </row>
    <row r="4412" spans="1:12" x14ac:dyDescent="0.3">
      <c r="A4412"/>
      <c r="B4412"/>
      <c r="C4412"/>
      <c r="D4412"/>
      <c r="E4412"/>
      <c r="F4412"/>
      <c r="G4412"/>
      <c r="H4412"/>
      <c r="I4412"/>
      <c r="J4412"/>
      <c r="K4412"/>
      <c r="L4412"/>
    </row>
    <row r="4413" spans="1:12" x14ac:dyDescent="0.3">
      <c r="A4413"/>
      <c r="B4413"/>
      <c r="C4413"/>
      <c r="D4413"/>
      <c r="E4413"/>
      <c r="F4413"/>
      <c r="G4413"/>
      <c r="H4413"/>
      <c r="I4413"/>
      <c r="J4413"/>
      <c r="K4413"/>
      <c r="L4413"/>
    </row>
    <row r="4414" spans="1:12" x14ac:dyDescent="0.3">
      <c r="A4414"/>
      <c r="B4414"/>
      <c r="C4414"/>
      <c r="D4414"/>
      <c r="E4414"/>
      <c r="F4414"/>
      <c r="G4414"/>
      <c r="H4414"/>
      <c r="I4414"/>
      <c r="J4414"/>
      <c r="K4414"/>
      <c r="L4414"/>
    </row>
    <row r="4415" spans="1:12" x14ac:dyDescent="0.3">
      <c r="A4415"/>
      <c r="B4415"/>
      <c r="C4415"/>
      <c r="D4415"/>
      <c r="E4415"/>
      <c r="F4415"/>
      <c r="G4415"/>
      <c r="H4415"/>
      <c r="I4415"/>
      <c r="J4415"/>
      <c r="K4415"/>
      <c r="L4415"/>
    </row>
    <row r="4416" spans="1:12" x14ac:dyDescent="0.3">
      <c r="A4416"/>
      <c r="B4416"/>
      <c r="C4416"/>
      <c r="D4416"/>
      <c r="E4416"/>
      <c r="F4416"/>
      <c r="G4416"/>
      <c r="H4416"/>
      <c r="I4416"/>
      <c r="J4416"/>
      <c r="K4416"/>
      <c r="L4416"/>
    </row>
    <row r="4417" spans="1:12" x14ac:dyDescent="0.3">
      <c r="A4417"/>
      <c r="B4417"/>
      <c r="C4417"/>
      <c r="D4417"/>
      <c r="E4417"/>
      <c r="F4417"/>
      <c r="G4417"/>
      <c r="H4417"/>
      <c r="I4417"/>
      <c r="J4417"/>
      <c r="K4417"/>
      <c r="L4417"/>
    </row>
    <row r="4418" spans="1:12" x14ac:dyDescent="0.3">
      <c r="A4418"/>
      <c r="B4418"/>
      <c r="C4418"/>
      <c r="D4418"/>
      <c r="E4418"/>
      <c r="F4418"/>
      <c r="G4418"/>
      <c r="H4418"/>
      <c r="I4418"/>
      <c r="J4418"/>
      <c r="K4418"/>
      <c r="L4418"/>
    </row>
    <row r="4419" spans="1:12" x14ac:dyDescent="0.3">
      <c r="A4419"/>
      <c r="B4419"/>
      <c r="C4419"/>
      <c r="D4419"/>
      <c r="E4419"/>
      <c r="F4419"/>
      <c r="G4419"/>
      <c r="H4419"/>
      <c r="I4419"/>
      <c r="J4419"/>
      <c r="K4419"/>
      <c r="L4419"/>
    </row>
    <row r="4420" spans="1:12" x14ac:dyDescent="0.3">
      <c r="A4420"/>
      <c r="B4420"/>
      <c r="C4420"/>
      <c r="D4420"/>
      <c r="E4420"/>
      <c r="F4420"/>
      <c r="G4420"/>
      <c r="H4420"/>
      <c r="I4420"/>
      <c r="J4420"/>
      <c r="K4420"/>
      <c r="L4420"/>
    </row>
    <row r="4421" spans="1:12" x14ac:dyDescent="0.3">
      <c r="A4421"/>
      <c r="B4421"/>
      <c r="C4421"/>
      <c r="D4421"/>
      <c r="E4421"/>
      <c r="F4421"/>
      <c r="G4421"/>
      <c r="H4421"/>
      <c r="I4421"/>
      <c r="J4421"/>
      <c r="K4421"/>
      <c r="L4421"/>
    </row>
    <row r="4422" spans="1:12" x14ac:dyDescent="0.3">
      <c r="A4422"/>
      <c r="B4422"/>
      <c r="C4422"/>
      <c r="D4422"/>
      <c r="E4422"/>
      <c r="F4422"/>
      <c r="G4422"/>
      <c r="H4422"/>
      <c r="I4422"/>
      <c r="J4422"/>
      <c r="K4422"/>
      <c r="L4422"/>
    </row>
    <row r="4423" spans="1:12" x14ac:dyDescent="0.3">
      <c r="A4423"/>
      <c r="B4423"/>
      <c r="C4423"/>
      <c r="D4423"/>
      <c r="E4423"/>
      <c r="F4423"/>
      <c r="G4423"/>
      <c r="H4423"/>
      <c r="I4423"/>
      <c r="J4423"/>
      <c r="K4423"/>
      <c r="L4423"/>
    </row>
    <row r="4424" spans="1:12" x14ac:dyDescent="0.3">
      <c r="A4424"/>
      <c r="B4424"/>
      <c r="C4424"/>
      <c r="D4424"/>
      <c r="E4424"/>
      <c r="F4424"/>
      <c r="G4424"/>
      <c r="H4424"/>
      <c r="I4424"/>
      <c r="J4424"/>
      <c r="K4424"/>
      <c r="L4424"/>
    </row>
    <row r="4425" spans="1:12" x14ac:dyDescent="0.3">
      <c r="A4425"/>
      <c r="B4425"/>
      <c r="C4425"/>
      <c r="D4425"/>
      <c r="E4425"/>
      <c r="F4425"/>
      <c r="G4425"/>
      <c r="H4425"/>
      <c r="I4425"/>
      <c r="J4425"/>
      <c r="K4425"/>
      <c r="L4425"/>
    </row>
    <row r="4426" spans="1:12" x14ac:dyDescent="0.3">
      <c r="A4426"/>
      <c r="B4426"/>
      <c r="C4426"/>
      <c r="D4426"/>
      <c r="E4426"/>
      <c r="F4426"/>
      <c r="G4426"/>
      <c r="H4426"/>
      <c r="I4426"/>
      <c r="J4426"/>
      <c r="K4426"/>
      <c r="L4426"/>
    </row>
    <row r="4427" spans="1:12" x14ac:dyDescent="0.3">
      <c r="A4427"/>
      <c r="B4427"/>
      <c r="C4427"/>
      <c r="D4427"/>
      <c r="E4427"/>
      <c r="F4427"/>
      <c r="G4427"/>
      <c r="H4427"/>
      <c r="I4427"/>
      <c r="J4427"/>
      <c r="K4427"/>
      <c r="L4427"/>
    </row>
    <row r="4428" spans="1:12" x14ac:dyDescent="0.3">
      <c r="A4428"/>
      <c r="B4428"/>
      <c r="C4428"/>
      <c r="D4428"/>
      <c r="E4428"/>
      <c r="F4428"/>
      <c r="G4428"/>
      <c r="H4428"/>
      <c r="I4428"/>
      <c r="J4428"/>
      <c r="K4428"/>
      <c r="L4428"/>
    </row>
    <row r="4429" spans="1:12" x14ac:dyDescent="0.3">
      <c r="A4429"/>
      <c r="B4429"/>
      <c r="C4429"/>
      <c r="D4429"/>
      <c r="E4429"/>
      <c r="F4429"/>
      <c r="G4429"/>
      <c r="H4429"/>
      <c r="I4429"/>
      <c r="J4429"/>
      <c r="K4429"/>
      <c r="L4429"/>
    </row>
    <row r="4430" spans="1:12" x14ac:dyDescent="0.3">
      <c r="A4430"/>
      <c r="B4430"/>
      <c r="C4430"/>
      <c r="D4430"/>
      <c r="E4430"/>
      <c r="F4430"/>
      <c r="G4430"/>
      <c r="H4430"/>
      <c r="I4430"/>
      <c r="J4430"/>
      <c r="K4430"/>
      <c r="L4430"/>
    </row>
    <row r="4431" spans="1:12" x14ac:dyDescent="0.3">
      <c r="A4431"/>
      <c r="B4431"/>
      <c r="C4431"/>
      <c r="D4431"/>
      <c r="E4431"/>
      <c r="F4431"/>
      <c r="G4431"/>
      <c r="H4431"/>
      <c r="I4431"/>
      <c r="J4431"/>
      <c r="K4431"/>
      <c r="L4431"/>
    </row>
    <row r="4432" spans="1:12" x14ac:dyDescent="0.3">
      <c r="A4432"/>
      <c r="B4432"/>
      <c r="C4432"/>
      <c r="D4432"/>
      <c r="E4432"/>
      <c r="F4432"/>
      <c r="G4432"/>
      <c r="H4432"/>
      <c r="I4432"/>
      <c r="J4432"/>
      <c r="K4432"/>
      <c r="L4432"/>
    </row>
    <row r="4433" spans="1:12" x14ac:dyDescent="0.3">
      <c r="A4433"/>
      <c r="B4433"/>
      <c r="C4433"/>
      <c r="D4433"/>
      <c r="E4433"/>
      <c r="F4433"/>
      <c r="G4433"/>
      <c r="H4433"/>
      <c r="I4433"/>
      <c r="J4433"/>
      <c r="K4433"/>
      <c r="L4433"/>
    </row>
    <row r="4434" spans="1:12" x14ac:dyDescent="0.3">
      <c r="A4434"/>
      <c r="B4434"/>
      <c r="C4434"/>
      <c r="D4434"/>
      <c r="E4434"/>
      <c r="F4434"/>
      <c r="G4434"/>
      <c r="H4434"/>
      <c r="I4434"/>
      <c r="J4434"/>
      <c r="K4434"/>
      <c r="L4434"/>
    </row>
    <row r="4435" spans="1:12" x14ac:dyDescent="0.3">
      <c r="A4435"/>
      <c r="B4435"/>
      <c r="C4435"/>
      <c r="D4435"/>
      <c r="E4435"/>
      <c r="F4435"/>
      <c r="G4435"/>
      <c r="H4435"/>
      <c r="I4435"/>
      <c r="J4435"/>
      <c r="K4435"/>
      <c r="L4435"/>
    </row>
    <row r="4436" spans="1:12" x14ac:dyDescent="0.3">
      <c r="A4436"/>
      <c r="B4436"/>
      <c r="C4436"/>
      <c r="D4436"/>
      <c r="E4436"/>
      <c r="F4436"/>
      <c r="G4436"/>
      <c r="H4436"/>
      <c r="I4436"/>
      <c r="J4436"/>
      <c r="K4436"/>
      <c r="L4436"/>
    </row>
    <row r="4437" spans="1:12" x14ac:dyDescent="0.3">
      <c r="A4437"/>
      <c r="B4437"/>
      <c r="C4437"/>
      <c r="D4437"/>
      <c r="E4437"/>
      <c r="F4437"/>
      <c r="G4437"/>
      <c r="H4437"/>
      <c r="I4437"/>
      <c r="J4437"/>
      <c r="K4437"/>
      <c r="L4437"/>
    </row>
    <row r="4438" spans="1:12" x14ac:dyDescent="0.3">
      <c r="A4438"/>
      <c r="B4438"/>
      <c r="C4438"/>
      <c r="D4438"/>
      <c r="E4438"/>
      <c r="F4438"/>
      <c r="G4438"/>
      <c r="H4438"/>
      <c r="I4438"/>
      <c r="J4438"/>
      <c r="K4438"/>
      <c r="L4438"/>
    </row>
    <row r="4439" spans="1:12" x14ac:dyDescent="0.3">
      <c r="A4439"/>
      <c r="B4439"/>
      <c r="C4439"/>
      <c r="D4439"/>
      <c r="E4439"/>
      <c r="F4439"/>
      <c r="G4439"/>
      <c r="H4439"/>
      <c r="I4439"/>
      <c r="J4439"/>
      <c r="K4439"/>
      <c r="L4439"/>
    </row>
    <row r="4440" spans="1:12" x14ac:dyDescent="0.3">
      <c r="A4440"/>
      <c r="B4440"/>
      <c r="C4440"/>
      <c r="D4440"/>
      <c r="E4440"/>
      <c r="F4440"/>
      <c r="G4440"/>
      <c r="H4440"/>
      <c r="I4440"/>
      <c r="J4440"/>
      <c r="K4440"/>
      <c r="L4440"/>
    </row>
    <row r="4441" spans="1:12" x14ac:dyDescent="0.3">
      <c r="A4441"/>
      <c r="B4441"/>
      <c r="C4441"/>
      <c r="D4441"/>
      <c r="E4441"/>
      <c r="F4441"/>
      <c r="G4441"/>
      <c r="H4441"/>
      <c r="I4441"/>
      <c r="J4441"/>
      <c r="K4441"/>
      <c r="L4441"/>
    </row>
    <row r="4442" spans="1:12" x14ac:dyDescent="0.3">
      <c r="A4442"/>
      <c r="B4442"/>
      <c r="C4442"/>
      <c r="D4442"/>
      <c r="E4442"/>
      <c r="F4442"/>
      <c r="G4442"/>
      <c r="H4442"/>
      <c r="I4442"/>
      <c r="J4442"/>
      <c r="K4442"/>
      <c r="L4442"/>
    </row>
    <row r="4443" spans="1:12" x14ac:dyDescent="0.3">
      <c r="A4443"/>
      <c r="B4443"/>
      <c r="C4443"/>
      <c r="D4443"/>
      <c r="E4443"/>
      <c r="F4443"/>
      <c r="G4443"/>
      <c r="H4443"/>
      <c r="I4443"/>
      <c r="J4443"/>
      <c r="K4443"/>
      <c r="L4443"/>
    </row>
    <row r="4444" spans="1:12" x14ac:dyDescent="0.3">
      <c r="A4444"/>
      <c r="B4444"/>
      <c r="C4444"/>
      <c r="D4444"/>
      <c r="E4444"/>
      <c r="F4444"/>
      <c r="G4444"/>
      <c r="H4444"/>
      <c r="I4444"/>
      <c r="J4444"/>
      <c r="K4444"/>
      <c r="L4444"/>
    </row>
    <row r="4445" spans="1:12" x14ac:dyDescent="0.3">
      <c r="A4445"/>
      <c r="B4445"/>
      <c r="C4445"/>
      <c r="D4445"/>
      <c r="E4445"/>
      <c r="F4445"/>
      <c r="G4445"/>
      <c r="H4445"/>
      <c r="I4445"/>
      <c r="J4445"/>
      <c r="K4445"/>
      <c r="L4445"/>
    </row>
    <row r="4446" spans="1:12" x14ac:dyDescent="0.3">
      <c r="A4446"/>
      <c r="B4446"/>
      <c r="C4446"/>
      <c r="D4446"/>
      <c r="E4446"/>
      <c r="F4446"/>
      <c r="G4446"/>
      <c r="H4446"/>
      <c r="I4446"/>
      <c r="J4446"/>
      <c r="K4446"/>
      <c r="L4446"/>
    </row>
    <row r="4447" spans="1:12" x14ac:dyDescent="0.3">
      <c r="A4447"/>
      <c r="B4447"/>
      <c r="C4447"/>
      <c r="D4447"/>
      <c r="E4447"/>
      <c r="F4447"/>
      <c r="G4447"/>
      <c r="H4447"/>
      <c r="I4447"/>
      <c r="J4447"/>
      <c r="K4447"/>
      <c r="L4447"/>
    </row>
    <row r="4448" spans="1:12" x14ac:dyDescent="0.3">
      <c r="A4448"/>
      <c r="B4448"/>
      <c r="C4448"/>
      <c r="D4448"/>
      <c r="E4448"/>
      <c r="F4448"/>
      <c r="G4448"/>
      <c r="H4448"/>
      <c r="I4448"/>
      <c r="J4448"/>
      <c r="K4448"/>
      <c r="L4448"/>
    </row>
    <row r="4449" spans="1:12" x14ac:dyDescent="0.3">
      <c r="A4449"/>
      <c r="B4449"/>
      <c r="C4449"/>
      <c r="D4449"/>
      <c r="E4449"/>
      <c r="F4449"/>
      <c r="G4449"/>
      <c r="H4449"/>
      <c r="I4449"/>
      <c r="J4449"/>
      <c r="K4449"/>
      <c r="L4449"/>
    </row>
    <row r="4450" spans="1:12" x14ac:dyDescent="0.3">
      <c r="A4450"/>
      <c r="B4450"/>
      <c r="C4450"/>
      <c r="D4450"/>
      <c r="E4450"/>
      <c r="F4450"/>
      <c r="G4450"/>
      <c r="H4450"/>
      <c r="I4450"/>
      <c r="J4450"/>
      <c r="K4450"/>
      <c r="L4450"/>
    </row>
    <row r="4451" spans="1:12" x14ac:dyDescent="0.3">
      <c r="A4451"/>
      <c r="B4451"/>
      <c r="C4451"/>
      <c r="D4451"/>
      <c r="E4451"/>
      <c r="F4451"/>
      <c r="G4451"/>
      <c r="H4451"/>
      <c r="I4451"/>
      <c r="J4451"/>
      <c r="K4451"/>
      <c r="L4451"/>
    </row>
    <row r="4452" spans="1:12" x14ac:dyDescent="0.3">
      <c r="A4452"/>
      <c r="B4452"/>
      <c r="C4452"/>
      <c r="D4452"/>
      <c r="E4452"/>
      <c r="F4452"/>
      <c r="G4452"/>
      <c r="H4452"/>
      <c r="I4452"/>
      <c r="J4452"/>
      <c r="K4452"/>
      <c r="L4452"/>
    </row>
    <row r="4453" spans="1:12" x14ac:dyDescent="0.3">
      <c r="A4453"/>
      <c r="B4453"/>
      <c r="C4453"/>
      <c r="D4453"/>
      <c r="E4453"/>
      <c r="F4453"/>
      <c r="G4453"/>
      <c r="H4453"/>
      <c r="I4453"/>
      <c r="J4453"/>
      <c r="K4453"/>
      <c r="L4453"/>
    </row>
    <row r="4454" spans="1:12" x14ac:dyDescent="0.3">
      <c r="A4454"/>
      <c r="B4454"/>
      <c r="C4454"/>
      <c r="D4454"/>
      <c r="E4454"/>
      <c r="F4454"/>
      <c r="G4454"/>
      <c r="H4454"/>
      <c r="I4454"/>
      <c r="J4454"/>
      <c r="K4454"/>
      <c r="L4454"/>
    </row>
    <row r="4455" spans="1:12" x14ac:dyDescent="0.3">
      <c r="A4455"/>
      <c r="B4455"/>
      <c r="C4455"/>
      <c r="D4455"/>
      <c r="E4455"/>
      <c r="F4455"/>
      <c r="G4455"/>
      <c r="H4455"/>
      <c r="I4455"/>
      <c r="J4455"/>
      <c r="K4455"/>
      <c r="L4455"/>
    </row>
    <row r="4456" spans="1:12" x14ac:dyDescent="0.3">
      <c r="A4456"/>
      <c r="B4456"/>
      <c r="C4456"/>
      <c r="D4456"/>
      <c r="E4456"/>
      <c r="F4456"/>
      <c r="G4456"/>
      <c r="H4456"/>
      <c r="I4456"/>
      <c r="J4456"/>
      <c r="K4456"/>
      <c r="L4456"/>
    </row>
    <row r="4457" spans="1:12" x14ac:dyDescent="0.3">
      <c r="A4457"/>
      <c r="B4457"/>
      <c r="C4457"/>
      <c r="D4457"/>
      <c r="E4457"/>
      <c r="F4457"/>
      <c r="G4457"/>
      <c r="H4457"/>
      <c r="I4457"/>
      <c r="J4457"/>
      <c r="K4457"/>
      <c r="L4457"/>
    </row>
    <row r="4458" spans="1:12" x14ac:dyDescent="0.3">
      <c r="A4458"/>
      <c r="B4458"/>
      <c r="C4458"/>
      <c r="D4458"/>
      <c r="E4458"/>
      <c r="F4458"/>
      <c r="G4458"/>
      <c r="H4458"/>
      <c r="I4458"/>
      <c r="J4458"/>
      <c r="K4458"/>
      <c r="L4458"/>
    </row>
    <row r="4459" spans="1:12" x14ac:dyDescent="0.3">
      <c r="A4459"/>
      <c r="B4459"/>
      <c r="C4459"/>
      <c r="D4459"/>
      <c r="E4459"/>
      <c r="F4459"/>
      <c r="G4459"/>
      <c r="H4459"/>
      <c r="I4459"/>
      <c r="J4459"/>
      <c r="K4459"/>
      <c r="L4459"/>
    </row>
    <row r="4460" spans="1:12" x14ac:dyDescent="0.3">
      <c r="A4460"/>
      <c r="B4460"/>
      <c r="C4460"/>
      <c r="D4460"/>
      <c r="E4460"/>
      <c r="F4460"/>
      <c r="G4460"/>
      <c r="H4460"/>
      <c r="I4460"/>
      <c r="J4460"/>
      <c r="K4460"/>
      <c r="L4460"/>
    </row>
    <row r="4461" spans="1:12" x14ac:dyDescent="0.3">
      <c r="A4461"/>
      <c r="B4461"/>
      <c r="C4461"/>
      <c r="D4461"/>
      <c r="E4461"/>
      <c r="F4461"/>
      <c r="G4461"/>
      <c r="H4461"/>
      <c r="I4461"/>
      <c r="J4461"/>
      <c r="K4461"/>
      <c r="L4461"/>
    </row>
    <row r="4462" spans="1:12" x14ac:dyDescent="0.3">
      <c r="A4462"/>
      <c r="B4462"/>
      <c r="C4462"/>
      <c r="D4462"/>
      <c r="E4462"/>
      <c r="F4462"/>
      <c r="G4462"/>
      <c r="H4462"/>
      <c r="I4462"/>
      <c r="J4462"/>
      <c r="K4462"/>
      <c r="L4462"/>
    </row>
    <row r="4463" spans="1:12" x14ac:dyDescent="0.3">
      <c r="A4463"/>
      <c r="B4463"/>
      <c r="C4463"/>
      <c r="D4463"/>
      <c r="E4463"/>
      <c r="F4463"/>
      <c r="G4463"/>
      <c r="H4463"/>
      <c r="I4463"/>
      <c r="J4463"/>
      <c r="K4463"/>
      <c r="L4463"/>
    </row>
    <row r="4464" spans="1:12" x14ac:dyDescent="0.3">
      <c r="A4464"/>
      <c r="B4464"/>
      <c r="C4464"/>
      <c r="D4464"/>
      <c r="E4464"/>
      <c r="F4464"/>
      <c r="G4464"/>
      <c r="H4464"/>
      <c r="I4464"/>
      <c r="J4464"/>
      <c r="K4464"/>
      <c r="L4464"/>
    </row>
    <row r="4465" spans="1:12" x14ac:dyDescent="0.3">
      <c r="A4465"/>
      <c r="B4465"/>
      <c r="C4465"/>
      <c r="D4465"/>
      <c r="E4465"/>
      <c r="F4465"/>
      <c r="G4465"/>
      <c r="H4465"/>
      <c r="I4465"/>
      <c r="J4465"/>
      <c r="K4465"/>
      <c r="L4465"/>
    </row>
    <row r="4466" spans="1:12" x14ac:dyDescent="0.3">
      <c r="A4466"/>
      <c r="B4466"/>
      <c r="C4466"/>
      <c r="D4466"/>
      <c r="E4466"/>
      <c r="F4466"/>
      <c r="G4466"/>
      <c r="H4466"/>
      <c r="I4466"/>
      <c r="J4466"/>
      <c r="K4466"/>
      <c r="L4466"/>
    </row>
    <row r="4467" spans="1:12" x14ac:dyDescent="0.3">
      <c r="A4467"/>
      <c r="B4467"/>
      <c r="C4467"/>
      <c r="D4467"/>
      <c r="E4467"/>
      <c r="F4467"/>
      <c r="G4467"/>
      <c r="H4467"/>
      <c r="I4467"/>
      <c r="J4467"/>
      <c r="K4467"/>
      <c r="L4467"/>
    </row>
    <row r="4468" spans="1:12" x14ac:dyDescent="0.3">
      <c r="A4468"/>
      <c r="B4468"/>
      <c r="C4468"/>
      <c r="D4468"/>
      <c r="E4468"/>
      <c r="F4468"/>
      <c r="G4468"/>
      <c r="H4468"/>
      <c r="I4468"/>
      <c r="J4468"/>
      <c r="K4468"/>
      <c r="L4468"/>
    </row>
    <row r="4469" spans="1:12" x14ac:dyDescent="0.3">
      <c r="A4469"/>
      <c r="B4469"/>
      <c r="C4469"/>
      <c r="D4469"/>
      <c r="E4469"/>
      <c r="F4469"/>
      <c r="G4469"/>
      <c r="H4469"/>
      <c r="I4469"/>
      <c r="J4469"/>
      <c r="K4469"/>
      <c r="L4469"/>
    </row>
    <row r="4470" spans="1:12" x14ac:dyDescent="0.3">
      <c r="A4470"/>
      <c r="B4470"/>
      <c r="C4470"/>
      <c r="D4470"/>
      <c r="E4470"/>
      <c r="F4470"/>
      <c r="G4470"/>
      <c r="H4470"/>
      <c r="I4470"/>
      <c r="J4470"/>
      <c r="K4470"/>
      <c r="L4470"/>
    </row>
    <row r="4471" spans="1:12" x14ac:dyDescent="0.3">
      <c r="A4471"/>
      <c r="B4471"/>
      <c r="C4471"/>
      <c r="D4471"/>
      <c r="E4471"/>
      <c r="F4471"/>
      <c r="G4471"/>
      <c r="H4471"/>
      <c r="I4471"/>
      <c r="J4471"/>
      <c r="K4471"/>
      <c r="L4471"/>
    </row>
    <row r="4472" spans="1:12" x14ac:dyDescent="0.3">
      <c r="A4472"/>
      <c r="B4472"/>
      <c r="C4472"/>
      <c r="D4472"/>
      <c r="E4472"/>
      <c r="F4472"/>
      <c r="G4472"/>
      <c r="H4472"/>
      <c r="I4472"/>
      <c r="J4472"/>
      <c r="K4472"/>
      <c r="L4472"/>
    </row>
    <row r="4473" spans="1:12" x14ac:dyDescent="0.3">
      <c r="A4473"/>
      <c r="B4473"/>
      <c r="C4473"/>
      <c r="D4473"/>
      <c r="E4473"/>
      <c r="F4473"/>
      <c r="G4473"/>
      <c r="H4473"/>
      <c r="I4473"/>
      <c r="J4473"/>
      <c r="K4473"/>
      <c r="L4473"/>
    </row>
    <row r="4474" spans="1:12" x14ac:dyDescent="0.3">
      <c r="A4474"/>
      <c r="B4474"/>
      <c r="C4474"/>
      <c r="D4474"/>
      <c r="E4474"/>
      <c r="F4474"/>
      <c r="G4474"/>
      <c r="H4474"/>
      <c r="I4474"/>
      <c r="J4474"/>
      <c r="K4474"/>
      <c r="L4474"/>
    </row>
    <row r="4475" spans="1:12" x14ac:dyDescent="0.3">
      <c r="A4475"/>
      <c r="B4475"/>
      <c r="C4475"/>
      <c r="D4475"/>
      <c r="E4475"/>
      <c r="F4475"/>
      <c r="G4475"/>
      <c r="H4475"/>
      <c r="I4475"/>
      <c r="J4475"/>
      <c r="K4475"/>
      <c r="L4475"/>
    </row>
    <row r="4476" spans="1:12" x14ac:dyDescent="0.3">
      <c r="A4476"/>
      <c r="B4476"/>
      <c r="C4476"/>
      <c r="D4476"/>
      <c r="E4476"/>
      <c r="F4476"/>
      <c r="G4476"/>
      <c r="H4476"/>
      <c r="I4476"/>
      <c r="J4476"/>
      <c r="K4476"/>
      <c r="L4476"/>
    </row>
    <row r="4477" spans="1:12" x14ac:dyDescent="0.3">
      <c r="A4477"/>
      <c r="B4477"/>
      <c r="C4477"/>
      <c r="D4477"/>
      <c r="E4477"/>
      <c r="F4477"/>
      <c r="G4477"/>
      <c r="H4477"/>
      <c r="I4477"/>
      <c r="J4477"/>
      <c r="K4477"/>
      <c r="L4477"/>
    </row>
    <row r="4478" spans="1:12" x14ac:dyDescent="0.3">
      <c r="A4478"/>
      <c r="B4478"/>
      <c r="C4478"/>
      <c r="D4478"/>
      <c r="E4478"/>
      <c r="F4478"/>
      <c r="G4478"/>
      <c r="H4478"/>
      <c r="I4478"/>
      <c r="J4478"/>
      <c r="K4478"/>
      <c r="L4478"/>
    </row>
    <row r="4479" spans="1:12" x14ac:dyDescent="0.3">
      <c r="A4479"/>
      <c r="B4479"/>
      <c r="C4479"/>
      <c r="D4479"/>
      <c r="E4479"/>
      <c r="F4479"/>
      <c r="G4479"/>
      <c r="H4479"/>
      <c r="I4479"/>
      <c r="J4479"/>
      <c r="K4479"/>
      <c r="L4479"/>
    </row>
    <row r="4480" spans="1:12" x14ac:dyDescent="0.3">
      <c r="A4480"/>
      <c r="B4480"/>
      <c r="C4480"/>
      <c r="D4480"/>
      <c r="E4480"/>
      <c r="F4480"/>
      <c r="G4480"/>
      <c r="H4480"/>
      <c r="I4480"/>
      <c r="J4480"/>
      <c r="K4480"/>
      <c r="L4480"/>
    </row>
    <row r="4481" spans="1:12" x14ac:dyDescent="0.3">
      <c r="A4481"/>
      <c r="B4481"/>
      <c r="C4481"/>
      <c r="D4481"/>
      <c r="E4481"/>
      <c r="F4481"/>
      <c r="G4481"/>
      <c r="H4481"/>
      <c r="I4481"/>
      <c r="J4481"/>
      <c r="K4481"/>
      <c r="L4481"/>
    </row>
    <row r="4482" spans="1:12" x14ac:dyDescent="0.3">
      <c r="A4482"/>
      <c r="B4482"/>
      <c r="C4482"/>
      <c r="D4482"/>
      <c r="E4482"/>
      <c r="F4482"/>
      <c r="G4482"/>
      <c r="H4482"/>
      <c r="I4482"/>
      <c r="J4482"/>
      <c r="K4482"/>
      <c r="L4482"/>
    </row>
    <row r="4483" spans="1:12" x14ac:dyDescent="0.3">
      <c r="A4483"/>
      <c r="B4483"/>
      <c r="C4483"/>
      <c r="D4483"/>
      <c r="E4483"/>
      <c r="F4483"/>
      <c r="G4483"/>
      <c r="H4483"/>
      <c r="I4483"/>
      <c r="J4483"/>
      <c r="K4483"/>
      <c r="L4483"/>
    </row>
    <row r="4484" spans="1:12" x14ac:dyDescent="0.3">
      <c r="A4484"/>
      <c r="B4484"/>
      <c r="C4484"/>
      <c r="D4484"/>
      <c r="E4484"/>
      <c r="F4484"/>
      <c r="G4484"/>
      <c r="H4484"/>
      <c r="I4484"/>
      <c r="J4484"/>
      <c r="K4484"/>
      <c r="L4484"/>
    </row>
    <row r="4485" spans="1:12" x14ac:dyDescent="0.3">
      <c r="A4485"/>
      <c r="B4485"/>
      <c r="C4485"/>
      <c r="D4485"/>
      <c r="E4485"/>
      <c r="F4485"/>
      <c r="G4485"/>
      <c r="H4485"/>
      <c r="I4485"/>
      <c r="J4485"/>
      <c r="K4485"/>
      <c r="L4485"/>
    </row>
    <row r="4486" spans="1:12" x14ac:dyDescent="0.3">
      <c r="A4486"/>
      <c r="B4486"/>
      <c r="C4486"/>
      <c r="D4486"/>
      <c r="E4486"/>
      <c r="F4486"/>
      <c r="G4486"/>
      <c r="H4486"/>
      <c r="I4486"/>
      <c r="J4486"/>
      <c r="K4486"/>
      <c r="L4486"/>
    </row>
    <row r="4487" spans="1:12" x14ac:dyDescent="0.3">
      <c r="A4487"/>
      <c r="B4487"/>
      <c r="C4487"/>
      <c r="D4487"/>
      <c r="E4487"/>
      <c r="F4487"/>
      <c r="G4487"/>
      <c r="H4487"/>
      <c r="I4487"/>
      <c r="J4487"/>
      <c r="K4487"/>
      <c r="L4487"/>
    </row>
    <row r="4488" spans="1:12" x14ac:dyDescent="0.3">
      <c r="A4488"/>
      <c r="B4488"/>
      <c r="C4488"/>
      <c r="D4488"/>
      <c r="E4488"/>
      <c r="F4488"/>
      <c r="G4488"/>
      <c r="H4488"/>
      <c r="I4488"/>
      <c r="J4488"/>
      <c r="K4488"/>
      <c r="L4488"/>
    </row>
    <row r="4489" spans="1:12" x14ac:dyDescent="0.3">
      <c r="A4489"/>
      <c r="B4489"/>
      <c r="C4489"/>
      <c r="D4489"/>
      <c r="E4489"/>
      <c r="F4489"/>
      <c r="G4489"/>
      <c r="H4489"/>
      <c r="I4489"/>
      <c r="J4489"/>
      <c r="K4489"/>
      <c r="L4489"/>
    </row>
    <row r="4490" spans="1:12" x14ac:dyDescent="0.3">
      <c r="A4490"/>
      <c r="B4490"/>
      <c r="C4490"/>
      <c r="D4490"/>
      <c r="E4490"/>
      <c r="F4490"/>
      <c r="G4490"/>
      <c r="H4490"/>
      <c r="I4490"/>
      <c r="J4490"/>
      <c r="K4490"/>
      <c r="L4490"/>
    </row>
    <row r="4491" spans="1:12" x14ac:dyDescent="0.3">
      <c r="A4491"/>
      <c r="B4491"/>
      <c r="C4491"/>
      <c r="D4491"/>
      <c r="E4491"/>
      <c r="F4491"/>
      <c r="G4491"/>
      <c r="H4491"/>
      <c r="I4491"/>
      <c r="J4491"/>
      <c r="K4491"/>
      <c r="L4491"/>
    </row>
    <row r="4492" spans="1:12" x14ac:dyDescent="0.3">
      <c r="A4492"/>
      <c r="B4492"/>
      <c r="C4492"/>
      <c r="D4492"/>
      <c r="E4492"/>
      <c r="F4492"/>
      <c r="G4492"/>
      <c r="H4492"/>
      <c r="I4492"/>
      <c r="J4492"/>
      <c r="K4492"/>
      <c r="L4492"/>
    </row>
    <row r="4493" spans="1:12" x14ac:dyDescent="0.3">
      <c r="A4493"/>
      <c r="B4493"/>
      <c r="C4493"/>
      <c r="D4493"/>
      <c r="E4493"/>
      <c r="F4493"/>
      <c r="G4493"/>
      <c r="H4493"/>
      <c r="I4493"/>
      <c r="J4493"/>
      <c r="K4493"/>
      <c r="L4493"/>
    </row>
    <row r="4494" spans="1:12" x14ac:dyDescent="0.3">
      <c r="A4494"/>
      <c r="B4494"/>
      <c r="C4494"/>
      <c r="D4494"/>
      <c r="E4494"/>
      <c r="F4494"/>
      <c r="G4494"/>
      <c r="H4494"/>
      <c r="I4494"/>
      <c r="J4494"/>
      <c r="K4494"/>
      <c r="L4494"/>
    </row>
    <row r="4495" spans="1:12" x14ac:dyDescent="0.3">
      <c r="A4495"/>
      <c r="B4495"/>
      <c r="C4495"/>
      <c r="D4495"/>
      <c r="E4495"/>
      <c r="F4495"/>
      <c r="G4495"/>
      <c r="H4495"/>
      <c r="I4495"/>
      <c r="J4495"/>
      <c r="K4495"/>
      <c r="L4495"/>
    </row>
    <row r="4496" spans="1:12" x14ac:dyDescent="0.3">
      <c r="A4496"/>
      <c r="B4496"/>
      <c r="C4496"/>
      <c r="D4496"/>
      <c r="E4496"/>
      <c r="F4496"/>
      <c r="G4496"/>
      <c r="H4496"/>
      <c r="I4496"/>
      <c r="J4496"/>
      <c r="K4496"/>
      <c r="L4496"/>
    </row>
    <row r="4497" spans="1:12" x14ac:dyDescent="0.3">
      <c r="A4497"/>
      <c r="B4497"/>
      <c r="C4497"/>
      <c r="D4497"/>
      <c r="E4497"/>
      <c r="F4497"/>
      <c r="G4497"/>
      <c r="H4497"/>
      <c r="I4497"/>
      <c r="J4497"/>
      <c r="K4497"/>
      <c r="L4497"/>
    </row>
    <row r="4498" spans="1:12" x14ac:dyDescent="0.3">
      <c r="A4498"/>
      <c r="B4498"/>
      <c r="C4498"/>
      <c r="D4498"/>
      <c r="E4498"/>
      <c r="F4498"/>
      <c r="G4498"/>
      <c r="H4498"/>
      <c r="I4498"/>
      <c r="J4498"/>
      <c r="K4498"/>
      <c r="L4498"/>
    </row>
    <row r="4499" spans="1:12" x14ac:dyDescent="0.3">
      <c r="A4499"/>
      <c r="B4499"/>
      <c r="C4499"/>
      <c r="D4499"/>
      <c r="E4499"/>
      <c r="F4499"/>
      <c r="G4499"/>
      <c r="H4499"/>
      <c r="I4499"/>
      <c r="J4499"/>
      <c r="K4499"/>
      <c r="L4499"/>
    </row>
    <row r="4500" spans="1:12" x14ac:dyDescent="0.3">
      <c r="A4500"/>
      <c r="B4500"/>
      <c r="C4500"/>
      <c r="D4500"/>
      <c r="E4500"/>
      <c r="F4500"/>
      <c r="G4500"/>
      <c r="H4500"/>
      <c r="I4500"/>
      <c r="J4500"/>
      <c r="K4500"/>
      <c r="L4500"/>
    </row>
    <row r="4501" spans="1:12" x14ac:dyDescent="0.3">
      <c r="A4501"/>
      <c r="B4501"/>
      <c r="C4501"/>
      <c r="D4501"/>
      <c r="E4501"/>
      <c r="F4501"/>
      <c r="G4501"/>
      <c r="H4501"/>
      <c r="I4501"/>
      <c r="J4501"/>
      <c r="K4501"/>
      <c r="L4501"/>
    </row>
    <row r="4502" spans="1:12" x14ac:dyDescent="0.3">
      <c r="A4502"/>
      <c r="B4502"/>
      <c r="C4502"/>
      <c r="D4502"/>
      <c r="E4502"/>
      <c r="F4502"/>
      <c r="G4502"/>
      <c r="H4502"/>
      <c r="I4502"/>
      <c r="J4502"/>
      <c r="K4502"/>
      <c r="L4502"/>
    </row>
    <row r="4503" spans="1:12" x14ac:dyDescent="0.3">
      <c r="A4503"/>
      <c r="B4503"/>
      <c r="C4503"/>
      <c r="D4503"/>
      <c r="E4503"/>
      <c r="F4503"/>
      <c r="G4503"/>
      <c r="H4503"/>
      <c r="I4503"/>
      <c r="J4503"/>
      <c r="K4503"/>
      <c r="L4503"/>
    </row>
    <row r="4504" spans="1:12" x14ac:dyDescent="0.3">
      <c r="A4504"/>
      <c r="B4504"/>
      <c r="C4504"/>
      <c r="D4504"/>
      <c r="E4504"/>
      <c r="F4504"/>
      <c r="G4504"/>
      <c r="H4504"/>
      <c r="I4504"/>
      <c r="J4504"/>
      <c r="K4504"/>
      <c r="L4504"/>
    </row>
    <row r="4505" spans="1:12" x14ac:dyDescent="0.3">
      <c r="A4505"/>
      <c r="B4505"/>
      <c r="C4505"/>
      <c r="D4505"/>
      <c r="E4505"/>
      <c r="F4505"/>
      <c r="G4505"/>
      <c r="H4505"/>
      <c r="I4505"/>
      <c r="J4505"/>
      <c r="K4505"/>
      <c r="L4505"/>
    </row>
    <row r="4506" spans="1:12" x14ac:dyDescent="0.3">
      <c r="A4506"/>
      <c r="B4506"/>
      <c r="C4506"/>
      <c r="D4506"/>
      <c r="E4506"/>
      <c r="F4506"/>
      <c r="G4506"/>
      <c r="H4506"/>
      <c r="I4506"/>
      <c r="J4506"/>
      <c r="K4506"/>
      <c r="L4506"/>
    </row>
    <row r="4507" spans="1:12" x14ac:dyDescent="0.3">
      <c r="A4507"/>
      <c r="B4507"/>
      <c r="C4507"/>
      <c r="D4507"/>
      <c r="E4507"/>
      <c r="F4507"/>
      <c r="G4507"/>
      <c r="H4507"/>
      <c r="I4507"/>
      <c r="J4507"/>
      <c r="K4507"/>
      <c r="L4507"/>
    </row>
    <row r="4508" spans="1:12" x14ac:dyDescent="0.3">
      <c r="A4508"/>
      <c r="B4508"/>
      <c r="C4508"/>
      <c r="D4508"/>
      <c r="E4508"/>
      <c r="F4508"/>
      <c r="G4508"/>
      <c r="H4508"/>
      <c r="I4508"/>
      <c r="J4508"/>
      <c r="K4508"/>
      <c r="L4508"/>
    </row>
    <row r="4509" spans="1:12" x14ac:dyDescent="0.3">
      <c r="A4509"/>
      <c r="B4509"/>
      <c r="C4509"/>
      <c r="D4509"/>
      <c r="E4509"/>
      <c r="F4509"/>
      <c r="G4509"/>
      <c r="H4509"/>
      <c r="I4509"/>
      <c r="J4509"/>
      <c r="K4509"/>
      <c r="L4509"/>
    </row>
    <row r="4510" spans="1:12" x14ac:dyDescent="0.3">
      <c r="A4510"/>
      <c r="B4510"/>
      <c r="C4510"/>
      <c r="D4510"/>
      <c r="E4510"/>
      <c r="F4510"/>
      <c r="G4510"/>
      <c r="H4510"/>
      <c r="I4510"/>
      <c r="J4510"/>
      <c r="K4510"/>
      <c r="L4510"/>
    </row>
    <row r="4511" spans="1:12" x14ac:dyDescent="0.3">
      <c r="A4511"/>
      <c r="B4511"/>
      <c r="C4511"/>
      <c r="D4511"/>
      <c r="E4511"/>
      <c r="F4511"/>
      <c r="G4511"/>
      <c r="H4511"/>
      <c r="I4511"/>
      <c r="J4511"/>
      <c r="K4511"/>
      <c r="L4511"/>
    </row>
    <row r="4512" spans="1:12" x14ac:dyDescent="0.3">
      <c r="A4512"/>
      <c r="B4512"/>
      <c r="C4512"/>
      <c r="D4512"/>
      <c r="E4512"/>
      <c r="F4512"/>
      <c r="G4512"/>
      <c r="H4512"/>
      <c r="I4512"/>
      <c r="J4512"/>
      <c r="K4512"/>
      <c r="L4512"/>
    </row>
    <row r="4513" spans="1:12" x14ac:dyDescent="0.3">
      <c r="A4513"/>
      <c r="B4513"/>
      <c r="C4513"/>
      <c r="D4513"/>
      <c r="E4513"/>
      <c r="F4513"/>
      <c r="G4513"/>
      <c r="H4513"/>
      <c r="I4513"/>
      <c r="J4513"/>
      <c r="K4513"/>
      <c r="L4513"/>
    </row>
    <row r="4514" spans="1:12" x14ac:dyDescent="0.3">
      <c r="A4514"/>
      <c r="B4514"/>
      <c r="C4514"/>
      <c r="D4514"/>
      <c r="E4514"/>
      <c r="F4514"/>
      <c r="G4514"/>
      <c r="H4514"/>
      <c r="I4514"/>
      <c r="J4514"/>
      <c r="K4514"/>
      <c r="L4514"/>
    </row>
    <row r="4515" spans="1:12" x14ac:dyDescent="0.3">
      <c r="A4515"/>
      <c r="B4515"/>
      <c r="C4515"/>
      <c r="D4515"/>
      <c r="E4515"/>
      <c r="F4515"/>
      <c r="G4515"/>
      <c r="H4515"/>
      <c r="I4515"/>
      <c r="J4515"/>
      <c r="K4515"/>
      <c r="L4515"/>
    </row>
    <row r="4516" spans="1:12" x14ac:dyDescent="0.3">
      <c r="A4516"/>
      <c r="B4516"/>
      <c r="C4516"/>
      <c r="D4516"/>
      <c r="E4516"/>
      <c r="F4516"/>
      <c r="G4516"/>
      <c r="H4516"/>
      <c r="I4516"/>
      <c r="J4516"/>
      <c r="K4516"/>
      <c r="L4516"/>
    </row>
    <row r="4517" spans="1:12" x14ac:dyDescent="0.3">
      <c r="A4517"/>
      <c r="B4517"/>
      <c r="C4517"/>
      <c r="D4517"/>
      <c r="E4517"/>
      <c r="F4517"/>
      <c r="G4517"/>
      <c r="H4517"/>
      <c r="I4517"/>
      <c r="J4517"/>
      <c r="K4517"/>
      <c r="L4517"/>
    </row>
    <row r="4518" spans="1:12" x14ac:dyDescent="0.3">
      <c r="A4518"/>
      <c r="B4518"/>
      <c r="C4518"/>
      <c r="D4518"/>
      <c r="E4518"/>
      <c r="F4518"/>
      <c r="G4518"/>
      <c r="H4518"/>
      <c r="I4518"/>
      <c r="J4518"/>
      <c r="K4518"/>
      <c r="L4518"/>
    </row>
    <row r="4519" spans="1:12" x14ac:dyDescent="0.3">
      <c r="A4519"/>
      <c r="B4519"/>
      <c r="C4519"/>
      <c r="D4519"/>
      <c r="E4519"/>
      <c r="F4519"/>
      <c r="G4519"/>
      <c r="H4519"/>
      <c r="I4519"/>
      <c r="J4519"/>
      <c r="K4519"/>
      <c r="L4519"/>
    </row>
    <row r="4520" spans="1:12" x14ac:dyDescent="0.3">
      <c r="A4520"/>
      <c r="B4520"/>
      <c r="C4520"/>
      <c r="D4520"/>
      <c r="E4520"/>
      <c r="F4520"/>
      <c r="G4520"/>
      <c r="H4520"/>
      <c r="I4520"/>
      <c r="J4520"/>
      <c r="K4520"/>
      <c r="L4520"/>
    </row>
    <row r="4521" spans="1:12" x14ac:dyDescent="0.3">
      <c r="A4521"/>
      <c r="B4521"/>
      <c r="C4521"/>
      <c r="D4521"/>
      <c r="E4521"/>
      <c r="F4521"/>
      <c r="G4521"/>
      <c r="H4521"/>
      <c r="I4521"/>
      <c r="J4521"/>
      <c r="K4521"/>
      <c r="L4521"/>
    </row>
    <row r="4522" spans="1:12" x14ac:dyDescent="0.3">
      <c r="A4522"/>
      <c r="B4522"/>
      <c r="C4522"/>
      <c r="D4522"/>
      <c r="E4522"/>
      <c r="F4522"/>
      <c r="G4522"/>
      <c r="H4522"/>
      <c r="I4522"/>
      <c r="J4522"/>
      <c r="K4522"/>
      <c r="L4522"/>
    </row>
    <row r="4523" spans="1:12" x14ac:dyDescent="0.3">
      <c r="A4523"/>
      <c r="B4523"/>
      <c r="C4523"/>
      <c r="D4523"/>
      <c r="E4523"/>
      <c r="F4523"/>
      <c r="G4523"/>
      <c r="H4523"/>
      <c r="I4523"/>
      <c r="J4523"/>
      <c r="K4523"/>
      <c r="L4523"/>
    </row>
    <row r="4524" spans="1:12" x14ac:dyDescent="0.3">
      <c r="A4524"/>
      <c r="B4524"/>
      <c r="C4524"/>
      <c r="D4524"/>
      <c r="E4524"/>
      <c r="F4524"/>
      <c r="G4524"/>
      <c r="H4524"/>
      <c r="I4524"/>
      <c r="J4524"/>
      <c r="K4524"/>
      <c r="L4524"/>
    </row>
    <row r="4525" spans="1:12" x14ac:dyDescent="0.3">
      <c r="A4525"/>
      <c r="B4525"/>
      <c r="C4525"/>
      <c r="D4525"/>
      <c r="E4525"/>
      <c r="F4525"/>
      <c r="G4525"/>
      <c r="H4525"/>
      <c r="I4525"/>
      <c r="J4525"/>
      <c r="K4525"/>
      <c r="L4525"/>
    </row>
    <row r="4526" spans="1:12" x14ac:dyDescent="0.3">
      <c r="A4526"/>
      <c r="B4526"/>
      <c r="C4526"/>
      <c r="D4526"/>
      <c r="E4526"/>
      <c r="F4526"/>
      <c r="G4526"/>
      <c r="H4526"/>
      <c r="I4526"/>
      <c r="J4526"/>
      <c r="K4526"/>
      <c r="L4526"/>
    </row>
    <row r="4527" spans="1:12" x14ac:dyDescent="0.3">
      <c r="A4527"/>
      <c r="B4527"/>
      <c r="C4527"/>
      <c r="D4527"/>
      <c r="E4527"/>
      <c r="F4527"/>
      <c r="G4527"/>
      <c r="H4527"/>
      <c r="I4527"/>
      <c r="J4527"/>
      <c r="K4527"/>
      <c r="L4527"/>
    </row>
    <row r="4528" spans="1:12" x14ac:dyDescent="0.3">
      <c r="A4528"/>
      <c r="B4528"/>
      <c r="C4528"/>
      <c r="D4528"/>
      <c r="E4528"/>
      <c r="F4528"/>
      <c r="G4528"/>
      <c r="H4528"/>
      <c r="I4528"/>
      <c r="J4528"/>
      <c r="K4528"/>
      <c r="L4528"/>
    </row>
    <row r="4529" spans="1:12" x14ac:dyDescent="0.3">
      <c r="A4529"/>
      <c r="B4529"/>
      <c r="C4529"/>
      <c r="D4529"/>
      <c r="E4529"/>
      <c r="F4529"/>
      <c r="G4529"/>
      <c r="H4529"/>
      <c r="I4529"/>
      <c r="J4529"/>
      <c r="K4529"/>
      <c r="L4529"/>
    </row>
    <row r="4530" spans="1:12" x14ac:dyDescent="0.3">
      <c r="A4530"/>
      <c r="B4530"/>
      <c r="C4530"/>
      <c r="D4530"/>
      <c r="E4530"/>
      <c r="F4530"/>
      <c r="G4530"/>
      <c r="H4530"/>
      <c r="I4530"/>
      <c r="J4530"/>
      <c r="K4530"/>
      <c r="L4530"/>
    </row>
    <row r="4531" spans="1:12" x14ac:dyDescent="0.3">
      <c r="A4531"/>
      <c r="B4531"/>
      <c r="C4531"/>
      <c r="D4531"/>
      <c r="E4531"/>
      <c r="F4531"/>
      <c r="G4531"/>
      <c r="H4531"/>
      <c r="I4531"/>
      <c r="J4531"/>
      <c r="K4531"/>
      <c r="L4531"/>
    </row>
    <row r="4532" spans="1:12" x14ac:dyDescent="0.3">
      <c r="A4532"/>
      <c r="B4532"/>
      <c r="C4532"/>
      <c r="D4532"/>
      <c r="E4532"/>
      <c r="F4532"/>
      <c r="G4532"/>
      <c r="H4532"/>
      <c r="I4532"/>
      <c r="J4532"/>
      <c r="K4532"/>
      <c r="L4532"/>
    </row>
    <row r="4533" spans="1:12" x14ac:dyDescent="0.3">
      <c r="A4533"/>
      <c r="B4533"/>
      <c r="C4533"/>
      <c r="D4533"/>
      <c r="E4533"/>
      <c r="F4533"/>
      <c r="G4533"/>
      <c r="H4533"/>
      <c r="I4533"/>
      <c r="J4533"/>
      <c r="K4533"/>
      <c r="L4533"/>
    </row>
    <row r="4534" spans="1:12" x14ac:dyDescent="0.3">
      <c r="A4534"/>
      <c r="B4534"/>
      <c r="C4534"/>
      <c r="D4534"/>
      <c r="E4534"/>
      <c r="F4534"/>
      <c r="G4534"/>
      <c r="H4534"/>
      <c r="I4534"/>
      <c r="J4534"/>
      <c r="K4534"/>
      <c r="L4534"/>
    </row>
    <row r="4535" spans="1:12" x14ac:dyDescent="0.3">
      <c r="A4535"/>
      <c r="B4535"/>
      <c r="C4535"/>
      <c r="D4535"/>
      <c r="E4535"/>
      <c r="F4535"/>
      <c r="G4535"/>
      <c r="H4535"/>
      <c r="I4535"/>
      <c r="J4535"/>
      <c r="K4535"/>
      <c r="L4535"/>
    </row>
    <row r="4536" spans="1:12" x14ac:dyDescent="0.3">
      <c r="A4536"/>
      <c r="B4536"/>
      <c r="C4536"/>
      <c r="D4536"/>
      <c r="E4536"/>
      <c r="F4536"/>
      <c r="G4536"/>
      <c r="H4536"/>
      <c r="I4536"/>
      <c r="J4536"/>
      <c r="K4536"/>
      <c r="L4536"/>
    </row>
    <row r="4537" spans="1:12" x14ac:dyDescent="0.3">
      <c r="A4537"/>
      <c r="B4537"/>
      <c r="C4537"/>
      <c r="D4537"/>
      <c r="E4537"/>
      <c r="F4537"/>
      <c r="G4537"/>
      <c r="H4537"/>
      <c r="I4537"/>
      <c r="J4537"/>
      <c r="K4537"/>
      <c r="L4537"/>
    </row>
    <row r="4538" spans="1:12" x14ac:dyDescent="0.3">
      <c r="A4538"/>
      <c r="B4538"/>
      <c r="C4538"/>
      <c r="D4538"/>
      <c r="E4538"/>
      <c r="F4538"/>
      <c r="G4538"/>
      <c r="H4538"/>
      <c r="I4538"/>
      <c r="J4538"/>
      <c r="K4538"/>
      <c r="L4538"/>
    </row>
    <row r="4539" spans="1:12" x14ac:dyDescent="0.3">
      <c r="A4539"/>
      <c r="B4539"/>
      <c r="C4539"/>
      <c r="D4539"/>
      <c r="E4539"/>
      <c r="F4539"/>
      <c r="G4539"/>
      <c r="H4539"/>
      <c r="I4539"/>
      <c r="J4539"/>
      <c r="K4539"/>
      <c r="L4539"/>
    </row>
    <row r="4540" spans="1:12" x14ac:dyDescent="0.3">
      <c r="A4540"/>
      <c r="B4540"/>
      <c r="C4540"/>
      <c r="D4540"/>
      <c r="E4540"/>
      <c r="F4540"/>
      <c r="G4540"/>
      <c r="H4540"/>
      <c r="I4540"/>
      <c r="J4540"/>
      <c r="K4540"/>
      <c r="L4540"/>
    </row>
    <row r="4541" spans="1:12" x14ac:dyDescent="0.3">
      <c r="A4541"/>
      <c r="B4541"/>
      <c r="C4541"/>
      <c r="D4541"/>
      <c r="E4541"/>
      <c r="F4541"/>
      <c r="G4541"/>
      <c r="H4541"/>
      <c r="I4541"/>
      <c r="J4541"/>
      <c r="K4541"/>
      <c r="L4541"/>
    </row>
    <row r="4542" spans="1:12" x14ac:dyDescent="0.3">
      <c r="A4542"/>
      <c r="B4542"/>
      <c r="C4542"/>
      <c r="D4542"/>
      <c r="E4542"/>
      <c r="F4542"/>
      <c r="G4542"/>
      <c r="H4542"/>
      <c r="I4542"/>
      <c r="J4542"/>
      <c r="K4542"/>
      <c r="L4542"/>
    </row>
    <row r="4543" spans="1:12" x14ac:dyDescent="0.3">
      <c r="A4543"/>
      <c r="B4543"/>
      <c r="C4543"/>
      <c r="D4543"/>
      <c r="E4543"/>
      <c r="F4543"/>
      <c r="G4543"/>
      <c r="H4543"/>
      <c r="I4543"/>
      <c r="J4543"/>
      <c r="K4543"/>
      <c r="L4543"/>
    </row>
    <row r="4544" spans="1:12" x14ac:dyDescent="0.3">
      <c r="A4544"/>
      <c r="B4544"/>
      <c r="C4544"/>
      <c r="D4544"/>
      <c r="E4544"/>
      <c r="F4544"/>
      <c r="G4544"/>
      <c r="H4544"/>
      <c r="I4544"/>
      <c r="J4544"/>
      <c r="K4544"/>
      <c r="L4544"/>
    </row>
    <row r="4545" spans="1:12" x14ac:dyDescent="0.3">
      <c r="A4545"/>
      <c r="B4545"/>
      <c r="C4545"/>
      <c r="D4545"/>
      <c r="E4545"/>
      <c r="F4545"/>
      <c r="G4545"/>
      <c r="H4545"/>
      <c r="I4545"/>
      <c r="J4545"/>
      <c r="K4545"/>
      <c r="L4545"/>
    </row>
    <row r="4546" spans="1:12" x14ac:dyDescent="0.3">
      <c r="A4546"/>
      <c r="B4546"/>
      <c r="C4546"/>
      <c r="D4546"/>
      <c r="E4546"/>
      <c r="F4546"/>
      <c r="G4546"/>
      <c r="H4546"/>
      <c r="I4546"/>
      <c r="J4546"/>
      <c r="K4546"/>
      <c r="L4546"/>
    </row>
    <row r="4547" spans="1:12" x14ac:dyDescent="0.3">
      <c r="A4547"/>
      <c r="B4547"/>
      <c r="C4547"/>
      <c r="D4547"/>
      <c r="E4547"/>
      <c r="F4547"/>
      <c r="G4547"/>
      <c r="H4547"/>
      <c r="I4547"/>
      <c r="J4547"/>
      <c r="K4547"/>
      <c r="L4547"/>
    </row>
    <row r="4548" spans="1:12" x14ac:dyDescent="0.3">
      <c r="A4548"/>
      <c r="B4548"/>
      <c r="C4548"/>
      <c r="D4548"/>
      <c r="E4548"/>
      <c r="F4548"/>
      <c r="G4548"/>
      <c r="H4548"/>
      <c r="I4548"/>
      <c r="J4548"/>
      <c r="K4548"/>
      <c r="L4548"/>
    </row>
    <row r="4549" spans="1:12" x14ac:dyDescent="0.3">
      <c r="A4549"/>
      <c r="B4549"/>
      <c r="C4549"/>
      <c r="D4549"/>
      <c r="E4549"/>
      <c r="F4549"/>
      <c r="G4549"/>
      <c r="H4549"/>
      <c r="I4549"/>
      <c r="J4549"/>
      <c r="K4549"/>
      <c r="L4549"/>
    </row>
    <row r="4550" spans="1:12" x14ac:dyDescent="0.3">
      <c r="A4550"/>
      <c r="B4550"/>
      <c r="C4550"/>
      <c r="D4550"/>
      <c r="E4550"/>
      <c r="F4550"/>
      <c r="G4550"/>
      <c r="H4550"/>
      <c r="I4550"/>
      <c r="J4550"/>
      <c r="K4550"/>
      <c r="L4550"/>
    </row>
    <row r="4551" spans="1:12" x14ac:dyDescent="0.3">
      <c r="A4551"/>
      <c r="B4551"/>
      <c r="C4551"/>
      <c r="D4551"/>
      <c r="E4551"/>
      <c r="F4551"/>
      <c r="G4551"/>
      <c r="H4551"/>
      <c r="I4551"/>
      <c r="J4551"/>
      <c r="K4551"/>
      <c r="L4551"/>
    </row>
    <row r="4552" spans="1:12" x14ac:dyDescent="0.3">
      <c r="A4552"/>
      <c r="B4552"/>
      <c r="C4552"/>
      <c r="D4552"/>
      <c r="E4552"/>
      <c r="F4552"/>
      <c r="G4552"/>
      <c r="H4552"/>
      <c r="I4552"/>
      <c r="J4552"/>
      <c r="K4552"/>
      <c r="L4552"/>
    </row>
    <row r="4553" spans="1:12" x14ac:dyDescent="0.3">
      <c r="A4553"/>
      <c r="B4553"/>
      <c r="C4553"/>
      <c r="D4553"/>
      <c r="E4553"/>
      <c r="F4553"/>
      <c r="G4553"/>
      <c r="H4553"/>
      <c r="I4553"/>
      <c r="J4553"/>
      <c r="K4553"/>
      <c r="L4553"/>
    </row>
    <row r="4554" spans="1:12" x14ac:dyDescent="0.3">
      <c r="A4554"/>
      <c r="B4554"/>
      <c r="C4554"/>
      <c r="D4554"/>
      <c r="E4554"/>
      <c r="F4554"/>
      <c r="G4554"/>
      <c r="H4554"/>
      <c r="I4554"/>
      <c r="J4554"/>
      <c r="K4554"/>
      <c r="L4554"/>
    </row>
    <row r="4555" spans="1:12" x14ac:dyDescent="0.3">
      <c r="A4555"/>
      <c r="B4555"/>
      <c r="C4555"/>
      <c r="D4555"/>
      <c r="E4555"/>
      <c r="F4555"/>
      <c r="G4555"/>
      <c r="H4555"/>
      <c r="I4555"/>
      <c r="J4555"/>
      <c r="K4555"/>
      <c r="L4555"/>
    </row>
    <row r="4556" spans="1:12" x14ac:dyDescent="0.3">
      <c r="A4556"/>
      <c r="B4556"/>
      <c r="C4556"/>
      <c r="D4556"/>
      <c r="E4556"/>
      <c r="F4556"/>
      <c r="G4556"/>
      <c r="H4556"/>
      <c r="I4556"/>
      <c r="J4556"/>
      <c r="K4556"/>
      <c r="L4556"/>
    </row>
    <row r="4557" spans="1:12" x14ac:dyDescent="0.3">
      <c r="A4557"/>
      <c r="B4557"/>
      <c r="C4557"/>
      <c r="D4557"/>
      <c r="E4557"/>
      <c r="F4557"/>
      <c r="G4557"/>
      <c r="H4557"/>
      <c r="I4557"/>
      <c r="J4557"/>
      <c r="K4557"/>
      <c r="L4557"/>
    </row>
    <row r="4558" spans="1:12" x14ac:dyDescent="0.3">
      <c r="A4558"/>
      <c r="B4558"/>
      <c r="C4558"/>
      <c r="D4558"/>
      <c r="E4558"/>
      <c r="F4558"/>
      <c r="G4558"/>
      <c r="H4558"/>
      <c r="I4558"/>
      <c r="J4558"/>
      <c r="K4558"/>
      <c r="L4558"/>
    </row>
    <row r="4559" spans="1:12" x14ac:dyDescent="0.3">
      <c r="A4559"/>
      <c r="B4559"/>
      <c r="C4559"/>
      <c r="D4559"/>
      <c r="E4559"/>
      <c r="F4559"/>
      <c r="G4559"/>
      <c r="H4559"/>
      <c r="I4559"/>
      <c r="J4559"/>
      <c r="K4559"/>
      <c r="L4559"/>
    </row>
    <row r="4560" spans="1:12" x14ac:dyDescent="0.3">
      <c r="A4560"/>
      <c r="B4560"/>
      <c r="C4560"/>
      <c r="D4560"/>
      <c r="E4560"/>
      <c r="F4560"/>
      <c r="G4560"/>
      <c r="H4560"/>
      <c r="I4560"/>
      <c r="J4560"/>
      <c r="K4560"/>
      <c r="L4560"/>
    </row>
    <row r="4561" spans="1:12" x14ac:dyDescent="0.3">
      <c r="A4561"/>
      <c r="B4561"/>
      <c r="C4561"/>
      <c r="D4561"/>
      <c r="E4561"/>
      <c r="F4561"/>
      <c r="G4561"/>
      <c r="H4561"/>
      <c r="I4561"/>
      <c r="J4561"/>
      <c r="K4561"/>
      <c r="L4561"/>
    </row>
    <row r="4562" spans="1:12" x14ac:dyDescent="0.3">
      <c r="A4562"/>
      <c r="B4562"/>
      <c r="C4562"/>
      <c r="D4562"/>
      <c r="E4562"/>
      <c r="F4562"/>
      <c r="G4562"/>
      <c r="H4562"/>
      <c r="I4562"/>
      <c r="J4562"/>
      <c r="K4562"/>
      <c r="L4562"/>
    </row>
    <row r="4563" spans="1:12" x14ac:dyDescent="0.3">
      <c r="A4563"/>
      <c r="B4563"/>
      <c r="C4563"/>
      <c r="D4563"/>
      <c r="E4563"/>
      <c r="F4563"/>
      <c r="G4563"/>
      <c r="H4563"/>
      <c r="I4563"/>
      <c r="J4563"/>
      <c r="K4563"/>
      <c r="L4563"/>
    </row>
    <row r="4564" spans="1:12" x14ac:dyDescent="0.3">
      <c r="A4564"/>
      <c r="B4564"/>
      <c r="C4564"/>
      <c r="D4564"/>
      <c r="E4564"/>
      <c r="F4564"/>
      <c r="G4564"/>
      <c r="H4564"/>
      <c r="I4564"/>
      <c r="J4564"/>
      <c r="K4564"/>
      <c r="L4564"/>
    </row>
    <row r="4565" spans="1:12" x14ac:dyDescent="0.3">
      <c r="A4565"/>
      <c r="B4565"/>
      <c r="C4565"/>
      <c r="D4565"/>
      <c r="E4565"/>
      <c r="F4565"/>
      <c r="G4565"/>
      <c r="H4565"/>
      <c r="I4565"/>
      <c r="J4565"/>
      <c r="K4565"/>
      <c r="L4565"/>
    </row>
    <row r="4566" spans="1:12" x14ac:dyDescent="0.3">
      <c r="A4566"/>
      <c r="B4566"/>
      <c r="C4566"/>
      <c r="D4566"/>
      <c r="E4566"/>
      <c r="F4566"/>
      <c r="G4566"/>
      <c r="H4566"/>
      <c r="I4566"/>
      <c r="J4566"/>
      <c r="K4566"/>
      <c r="L4566"/>
    </row>
    <row r="4567" spans="1:12" x14ac:dyDescent="0.3">
      <c r="A4567"/>
      <c r="B4567"/>
      <c r="C4567"/>
      <c r="D4567"/>
      <c r="E4567"/>
      <c r="F4567"/>
      <c r="G4567"/>
      <c r="H4567"/>
      <c r="I4567"/>
      <c r="J4567"/>
      <c r="K4567"/>
      <c r="L4567"/>
    </row>
    <row r="4568" spans="1:12" x14ac:dyDescent="0.3">
      <c r="A4568"/>
      <c r="B4568"/>
      <c r="C4568"/>
      <c r="D4568"/>
      <c r="E4568"/>
      <c r="F4568"/>
      <c r="G4568"/>
      <c r="H4568"/>
      <c r="I4568"/>
      <c r="J4568"/>
      <c r="K4568"/>
      <c r="L4568"/>
    </row>
    <row r="4569" spans="1:12" x14ac:dyDescent="0.3">
      <c r="A4569"/>
      <c r="B4569"/>
      <c r="C4569"/>
      <c r="D4569"/>
      <c r="E4569"/>
      <c r="F4569"/>
      <c r="G4569"/>
      <c r="H4569"/>
      <c r="I4569"/>
      <c r="J4569"/>
      <c r="K4569"/>
      <c r="L4569"/>
    </row>
    <row r="4570" spans="1:12" x14ac:dyDescent="0.3">
      <c r="A4570"/>
      <c r="B4570"/>
      <c r="C4570"/>
      <c r="D4570"/>
      <c r="E4570"/>
      <c r="F4570"/>
      <c r="G4570"/>
      <c r="H4570"/>
      <c r="I4570"/>
      <c r="J4570"/>
      <c r="K4570"/>
      <c r="L4570"/>
    </row>
    <row r="4571" spans="1:12" x14ac:dyDescent="0.3">
      <c r="A4571"/>
      <c r="B4571"/>
      <c r="C4571"/>
      <c r="D4571"/>
      <c r="E4571"/>
      <c r="F4571"/>
      <c r="G4571"/>
      <c r="H4571"/>
      <c r="I4571"/>
      <c r="J4571"/>
      <c r="K4571"/>
      <c r="L4571"/>
    </row>
    <row r="4572" spans="1:12" x14ac:dyDescent="0.3">
      <c r="A4572"/>
      <c r="B4572"/>
      <c r="C4572"/>
      <c r="D4572"/>
      <c r="E4572"/>
      <c r="F4572"/>
      <c r="G4572"/>
      <c r="H4572"/>
      <c r="I4572"/>
      <c r="J4572"/>
      <c r="K4572"/>
      <c r="L4572"/>
    </row>
    <row r="4573" spans="1:12" x14ac:dyDescent="0.3">
      <c r="A4573"/>
      <c r="B4573"/>
      <c r="C4573"/>
      <c r="D4573"/>
      <c r="E4573"/>
      <c r="F4573"/>
      <c r="G4573"/>
      <c r="H4573"/>
      <c r="I4573"/>
      <c r="J4573"/>
      <c r="K4573"/>
      <c r="L4573"/>
    </row>
    <row r="4574" spans="1:12" x14ac:dyDescent="0.3">
      <c r="A4574"/>
      <c r="B4574"/>
      <c r="C4574"/>
      <c r="D4574"/>
      <c r="E4574"/>
      <c r="F4574"/>
      <c r="G4574"/>
      <c r="H4574"/>
      <c r="I4574"/>
      <c r="J4574"/>
      <c r="K4574"/>
      <c r="L4574"/>
    </row>
    <row r="4575" spans="1:12" x14ac:dyDescent="0.3">
      <c r="A4575"/>
      <c r="B4575"/>
      <c r="C4575"/>
      <c r="D4575"/>
      <c r="E4575"/>
      <c r="F4575"/>
      <c r="G4575"/>
      <c r="H4575"/>
      <c r="I4575"/>
      <c r="J4575"/>
      <c r="K4575"/>
      <c r="L4575"/>
    </row>
    <row r="4576" spans="1:12" x14ac:dyDescent="0.3">
      <c r="A4576"/>
      <c r="B4576"/>
      <c r="C4576"/>
      <c r="D4576"/>
      <c r="E4576"/>
      <c r="F4576"/>
      <c r="G4576"/>
      <c r="H4576"/>
      <c r="I4576"/>
      <c r="J4576"/>
      <c r="K4576"/>
      <c r="L4576"/>
    </row>
    <row r="4577" spans="1:12" x14ac:dyDescent="0.3">
      <c r="A4577"/>
      <c r="B4577"/>
      <c r="C4577"/>
      <c r="D4577"/>
      <c r="E4577"/>
      <c r="F4577"/>
      <c r="G4577"/>
      <c r="H4577"/>
      <c r="I4577"/>
      <c r="J4577"/>
      <c r="K4577"/>
      <c r="L4577"/>
    </row>
    <row r="4578" spans="1:12" x14ac:dyDescent="0.3">
      <c r="A4578"/>
      <c r="B4578"/>
      <c r="C4578"/>
      <c r="D4578"/>
      <c r="E4578"/>
      <c r="F4578"/>
      <c r="G4578"/>
      <c r="H4578"/>
      <c r="I4578"/>
      <c r="J4578"/>
      <c r="K4578"/>
      <c r="L4578"/>
    </row>
    <row r="4579" spans="1:12" x14ac:dyDescent="0.3">
      <c r="A4579"/>
      <c r="B4579"/>
      <c r="C4579"/>
      <c r="D4579"/>
      <c r="E4579"/>
      <c r="F4579"/>
      <c r="G4579"/>
      <c r="H4579"/>
      <c r="I4579"/>
      <c r="J4579"/>
      <c r="K4579"/>
      <c r="L4579"/>
    </row>
    <row r="4580" spans="1:12" x14ac:dyDescent="0.3">
      <c r="A4580"/>
      <c r="B4580"/>
      <c r="C4580"/>
      <c r="D4580"/>
      <c r="E4580"/>
      <c r="F4580"/>
      <c r="G4580"/>
      <c r="H4580"/>
      <c r="I4580"/>
      <c r="J4580"/>
      <c r="K4580"/>
      <c r="L4580"/>
    </row>
    <row r="4581" spans="1:12" x14ac:dyDescent="0.3">
      <c r="A4581"/>
      <c r="B4581"/>
      <c r="C4581"/>
      <c r="D4581"/>
      <c r="E4581"/>
      <c r="F4581"/>
      <c r="G4581"/>
      <c r="H4581"/>
      <c r="I4581"/>
      <c r="J4581"/>
      <c r="K4581"/>
      <c r="L4581"/>
    </row>
    <row r="4582" spans="1:12" x14ac:dyDescent="0.3">
      <c r="A4582"/>
      <c r="B4582"/>
      <c r="C4582"/>
      <c r="D4582"/>
      <c r="E4582"/>
      <c r="F4582"/>
      <c r="G4582"/>
      <c r="H4582"/>
      <c r="I4582"/>
      <c r="J4582"/>
      <c r="K4582"/>
      <c r="L4582"/>
    </row>
    <row r="4583" spans="1:12" x14ac:dyDescent="0.3">
      <c r="A4583"/>
      <c r="B4583"/>
      <c r="C4583"/>
      <c r="D4583"/>
      <c r="E4583"/>
      <c r="F4583"/>
      <c r="G4583"/>
      <c r="H4583"/>
      <c r="I4583"/>
      <c r="J4583"/>
      <c r="K4583"/>
      <c r="L4583"/>
    </row>
    <row r="4584" spans="1:12" x14ac:dyDescent="0.3">
      <c r="A4584"/>
      <c r="B4584"/>
      <c r="C4584"/>
      <c r="D4584"/>
      <c r="E4584"/>
      <c r="F4584"/>
      <c r="G4584"/>
      <c r="H4584"/>
      <c r="I4584"/>
      <c r="J4584"/>
      <c r="K4584"/>
      <c r="L4584"/>
    </row>
    <row r="4585" spans="1:12" x14ac:dyDescent="0.3">
      <c r="A4585"/>
      <c r="B4585"/>
      <c r="C4585"/>
      <c r="D4585"/>
      <c r="E4585"/>
      <c r="F4585"/>
      <c r="G4585"/>
      <c r="H4585"/>
      <c r="I4585"/>
      <c r="J4585"/>
      <c r="K4585"/>
      <c r="L4585"/>
    </row>
    <row r="4586" spans="1:12" x14ac:dyDescent="0.3">
      <c r="A4586"/>
      <c r="B4586"/>
      <c r="C4586"/>
      <c r="D4586"/>
      <c r="E4586"/>
      <c r="F4586"/>
      <c r="G4586"/>
      <c r="H4586"/>
      <c r="I4586"/>
      <c r="J4586"/>
      <c r="K4586"/>
      <c r="L4586"/>
    </row>
    <row r="4587" spans="1:12" x14ac:dyDescent="0.3">
      <c r="A4587"/>
      <c r="B4587"/>
      <c r="C4587"/>
      <c r="D4587"/>
      <c r="E4587"/>
      <c r="F4587"/>
      <c r="G4587"/>
      <c r="H4587"/>
      <c r="I4587"/>
      <c r="J4587"/>
      <c r="K4587"/>
      <c r="L4587"/>
    </row>
    <row r="4588" spans="1:12" x14ac:dyDescent="0.3">
      <c r="A4588"/>
      <c r="B4588"/>
      <c r="C4588"/>
      <c r="D4588"/>
      <c r="E4588"/>
      <c r="F4588"/>
      <c r="G4588"/>
      <c r="H4588"/>
      <c r="I4588"/>
      <c r="J4588"/>
      <c r="K4588"/>
      <c r="L4588"/>
    </row>
    <row r="4589" spans="1:12" x14ac:dyDescent="0.3">
      <c r="A4589"/>
      <c r="B4589"/>
      <c r="C4589"/>
      <c r="D4589"/>
      <c r="E4589"/>
      <c r="F4589"/>
      <c r="G4589"/>
      <c r="H4589"/>
      <c r="I4589"/>
      <c r="J4589"/>
      <c r="K4589"/>
      <c r="L4589"/>
    </row>
    <row r="4590" spans="1:12" x14ac:dyDescent="0.3">
      <c r="A4590"/>
      <c r="B4590"/>
      <c r="C4590"/>
      <c r="D4590"/>
      <c r="E4590"/>
      <c r="F4590"/>
      <c r="G4590"/>
      <c r="H4590"/>
      <c r="I4590"/>
      <c r="J4590"/>
      <c r="K4590"/>
      <c r="L4590"/>
    </row>
    <row r="4591" spans="1:12" x14ac:dyDescent="0.3">
      <c r="A4591"/>
      <c r="B4591"/>
      <c r="C4591"/>
      <c r="D4591"/>
      <c r="E4591"/>
      <c r="F4591"/>
      <c r="G4591"/>
      <c r="H4591"/>
      <c r="I4591"/>
      <c r="J4591"/>
      <c r="K4591"/>
      <c r="L4591"/>
    </row>
    <row r="4592" spans="1:12" x14ac:dyDescent="0.3">
      <c r="A4592"/>
      <c r="B4592"/>
      <c r="C4592"/>
      <c r="D4592"/>
      <c r="E4592"/>
      <c r="F4592"/>
      <c r="G4592"/>
      <c r="H4592"/>
      <c r="I4592"/>
      <c r="J4592"/>
      <c r="K4592"/>
      <c r="L4592"/>
    </row>
    <row r="4593" spans="1:12" x14ac:dyDescent="0.3">
      <c r="A4593"/>
      <c r="B4593"/>
      <c r="C4593"/>
      <c r="D4593"/>
      <c r="E4593"/>
      <c r="F4593"/>
      <c r="G4593"/>
      <c r="H4593"/>
      <c r="I4593"/>
      <c r="J4593"/>
      <c r="K4593"/>
      <c r="L4593"/>
    </row>
    <row r="4594" spans="1:12" x14ac:dyDescent="0.3">
      <c r="A4594"/>
      <c r="B4594"/>
      <c r="C4594"/>
      <c r="D4594"/>
      <c r="E4594"/>
      <c r="F4594"/>
      <c r="G4594"/>
      <c r="H4594"/>
      <c r="I4594"/>
      <c r="J4594"/>
      <c r="K4594"/>
      <c r="L4594"/>
    </row>
    <row r="4595" spans="1:12" x14ac:dyDescent="0.3">
      <c r="A4595"/>
      <c r="B4595"/>
      <c r="C4595"/>
      <c r="D4595"/>
      <c r="E4595"/>
      <c r="F4595"/>
      <c r="G4595"/>
      <c r="H4595"/>
      <c r="I4595"/>
      <c r="J4595"/>
      <c r="K4595"/>
      <c r="L4595"/>
    </row>
    <row r="4596" spans="1:12" x14ac:dyDescent="0.3">
      <c r="A4596"/>
      <c r="B4596"/>
      <c r="C4596"/>
      <c r="D4596"/>
      <c r="E4596"/>
      <c r="F4596"/>
      <c r="G4596"/>
      <c r="H4596"/>
      <c r="I4596"/>
      <c r="J4596"/>
      <c r="K4596"/>
      <c r="L4596"/>
    </row>
    <row r="4597" spans="1:12" x14ac:dyDescent="0.3">
      <c r="A4597"/>
      <c r="B4597"/>
      <c r="C4597"/>
      <c r="D4597"/>
      <c r="E4597"/>
      <c r="F4597"/>
      <c r="G4597"/>
      <c r="H4597"/>
      <c r="I4597"/>
      <c r="J4597"/>
      <c r="K4597"/>
      <c r="L4597"/>
    </row>
    <row r="4598" spans="1:12" x14ac:dyDescent="0.3">
      <c r="A4598"/>
      <c r="B4598"/>
      <c r="C4598"/>
      <c r="D4598"/>
      <c r="E4598"/>
      <c r="F4598"/>
      <c r="G4598"/>
      <c r="H4598"/>
      <c r="I4598"/>
      <c r="J4598"/>
      <c r="K4598"/>
      <c r="L4598"/>
    </row>
    <row r="4599" spans="1:12" x14ac:dyDescent="0.3">
      <c r="A4599"/>
      <c r="B4599"/>
      <c r="C4599"/>
      <c r="D4599"/>
      <c r="E4599"/>
      <c r="F4599"/>
      <c r="G4599"/>
      <c r="H4599"/>
      <c r="I4599"/>
      <c r="J4599"/>
      <c r="K4599"/>
      <c r="L4599"/>
    </row>
    <row r="4600" spans="1:12" x14ac:dyDescent="0.3">
      <c r="A4600"/>
      <c r="B4600"/>
      <c r="C4600"/>
      <c r="D4600"/>
      <c r="E4600"/>
      <c r="F4600"/>
      <c r="G4600"/>
      <c r="H4600"/>
      <c r="I4600"/>
      <c r="J4600"/>
      <c r="K4600"/>
      <c r="L4600"/>
    </row>
    <row r="4601" spans="1:12" x14ac:dyDescent="0.3">
      <c r="A4601"/>
      <c r="B4601"/>
      <c r="C4601"/>
      <c r="D4601"/>
      <c r="E4601"/>
      <c r="F4601"/>
      <c r="G4601"/>
      <c r="H4601"/>
      <c r="I4601"/>
      <c r="J4601"/>
      <c r="K4601"/>
      <c r="L4601"/>
    </row>
    <row r="4602" spans="1:12" x14ac:dyDescent="0.3">
      <c r="A4602"/>
      <c r="B4602"/>
      <c r="C4602"/>
      <c r="D4602"/>
      <c r="E4602"/>
      <c r="F4602"/>
      <c r="G4602"/>
      <c r="H4602"/>
      <c r="I4602"/>
      <c r="J4602"/>
      <c r="K4602"/>
      <c r="L4602"/>
    </row>
    <row r="4603" spans="1:12" x14ac:dyDescent="0.3">
      <c r="A4603"/>
      <c r="B4603"/>
      <c r="C4603"/>
      <c r="D4603"/>
      <c r="E4603"/>
      <c r="F4603"/>
      <c r="G4603"/>
      <c r="H4603"/>
      <c r="I4603"/>
      <c r="J4603"/>
      <c r="K4603"/>
      <c r="L4603"/>
    </row>
    <row r="4604" spans="1:12" x14ac:dyDescent="0.3">
      <c r="A4604"/>
      <c r="B4604"/>
      <c r="C4604"/>
      <c r="D4604"/>
      <c r="E4604"/>
      <c r="F4604"/>
      <c r="G4604"/>
      <c r="H4604"/>
      <c r="I4604"/>
      <c r="J4604"/>
      <c r="K4604"/>
      <c r="L4604"/>
    </row>
    <row r="4605" spans="1:12" x14ac:dyDescent="0.3">
      <c r="A4605"/>
      <c r="B4605"/>
      <c r="C4605"/>
      <c r="D4605"/>
      <c r="E4605"/>
      <c r="F4605"/>
      <c r="G4605"/>
      <c r="H4605"/>
      <c r="I4605"/>
      <c r="J4605"/>
      <c r="K4605"/>
      <c r="L4605"/>
    </row>
    <row r="4606" spans="1:12" x14ac:dyDescent="0.3">
      <c r="A4606"/>
      <c r="B4606"/>
      <c r="C4606"/>
      <c r="D4606"/>
      <c r="E4606"/>
      <c r="F4606"/>
      <c r="G4606"/>
      <c r="H4606"/>
      <c r="I4606"/>
      <c r="J4606"/>
      <c r="K4606"/>
      <c r="L4606"/>
    </row>
    <row r="4607" spans="1:12" x14ac:dyDescent="0.3">
      <c r="A4607"/>
      <c r="B4607"/>
      <c r="C4607"/>
      <c r="D4607"/>
      <c r="E4607"/>
      <c r="F4607"/>
      <c r="G4607"/>
      <c r="H4607"/>
      <c r="I4607"/>
      <c r="J4607"/>
      <c r="K4607"/>
      <c r="L4607"/>
    </row>
    <row r="4608" spans="1:12" x14ac:dyDescent="0.3">
      <c r="A4608"/>
      <c r="B4608"/>
      <c r="C4608"/>
      <c r="D4608"/>
      <c r="E4608"/>
      <c r="F4608"/>
      <c r="G4608"/>
      <c r="H4608"/>
      <c r="I4608"/>
      <c r="J4608"/>
      <c r="K4608"/>
      <c r="L4608"/>
    </row>
    <row r="4609" spans="1:12" x14ac:dyDescent="0.3">
      <c r="A4609"/>
      <c r="B4609"/>
      <c r="C4609"/>
      <c r="D4609"/>
      <c r="E4609"/>
      <c r="F4609"/>
      <c r="G4609"/>
      <c r="H4609"/>
      <c r="I4609"/>
      <c r="J4609"/>
      <c r="K4609"/>
      <c r="L4609"/>
    </row>
    <row r="4610" spans="1:12" x14ac:dyDescent="0.3">
      <c r="A4610"/>
      <c r="B4610"/>
      <c r="C4610"/>
      <c r="D4610"/>
      <c r="E4610"/>
      <c r="F4610"/>
      <c r="G4610"/>
      <c r="H4610"/>
      <c r="I4610"/>
      <c r="J4610"/>
      <c r="K4610"/>
      <c r="L4610"/>
    </row>
    <row r="4611" spans="1:12" x14ac:dyDescent="0.3">
      <c r="A4611"/>
      <c r="B4611"/>
      <c r="C4611"/>
      <c r="D4611"/>
      <c r="E4611"/>
      <c r="F4611"/>
      <c r="G4611"/>
      <c r="H4611"/>
      <c r="I4611"/>
      <c r="J4611"/>
      <c r="K4611"/>
      <c r="L4611"/>
    </row>
    <row r="4612" spans="1:12" x14ac:dyDescent="0.3">
      <c r="A4612"/>
      <c r="B4612"/>
      <c r="C4612"/>
      <c r="D4612"/>
      <c r="E4612"/>
      <c r="F4612"/>
      <c r="G4612"/>
      <c r="H4612"/>
      <c r="I4612"/>
      <c r="J4612"/>
      <c r="K4612"/>
      <c r="L4612"/>
    </row>
    <row r="4613" spans="1:12" x14ac:dyDescent="0.3">
      <c r="A4613"/>
      <c r="B4613"/>
      <c r="C4613"/>
      <c r="D4613"/>
      <c r="E4613"/>
      <c r="F4613"/>
      <c r="G4613"/>
      <c r="H4613"/>
      <c r="I4613"/>
      <c r="J4613"/>
      <c r="K4613"/>
      <c r="L4613"/>
    </row>
    <row r="4614" spans="1:12" x14ac:dyDescent="0.3">
      <c r="A4614"/>
      <c r="B4614"/>
      <c r="C4614"/>
      <c r="D4614"/>
      <c r="E4614"/>
      <c r="F4614"/>
      <c r="G4614"/>
      <c r="H4614"/>
      <c r="I4614"/>
      <c r="J4614"/>
      <c r="K4614"/>
      <c r="L4614"/>
    </row>
    <row r="4615" spans="1:12" x14ac:dyDescent="0.3">
      <c r="A4615"/>
      <c r="B4615"/>
      <c r="C4615"/>
      <c r="D4615"/>
      <c r="E4615"/>
      <c r="F4615"/>
      <c r="G4615"/>
      <c r="H4615"/>
      <c r="I4615"/>
      <c r="J4615"/>
      <c r="K4615"/>
      <c r="L4615"/>
    </row>
    <row r="4616" spans="1:12" x14ac:dyDescent="0.3">
      <c r="A4616"/>
      <c r="B4616"/>
      <c r="C4616"/>
      <c r="D4616"/>
      <c r="E4616"/>
      <c r="F4616"/>
      <c r="G4616"/>
      <c r="H4616"/>
      <c r="I4616"/>
      <c r="J4616"/>
      <c r="K4616"/>
      <c r="L4616"/>
    </row>
    <row r="4617" spans="1:12" x14ac:dyDescent="0.3">
      <c r="A4617"/>
      <c r="B4617"/>
      <c r="C4617"/>
      <c r="D4617"/>
      <c r="E4617"/>
      <c r="F4617"/>
      <c r="G4617"/>
      <c r="H4617"/>
      <c r="I4617"/>
      <c r="J4617"/>
      <c r="K4617"/>
      <c r="L4617"/>
    </row>
    <row r="4618" spans="1:12" x14ac:dyDescent="0.3">
      <c r="A4618"/>
      <c r="B4618"/>
      <c r="C4618"/>
      <c r="D4618"/>
      <c r="E4618"/>
      <c r="F4618"/>
      <c r="G4618"/>
      <c r="H4618"/>
      <c r="I4618"/>
      <c r="J4618"/>
      <c r="K4618"/>
      <c r="L4618"/>
    </row>
    <row r="4619" spans="1:12" x14ac:dyDescent="0.3">
      <c r="A4619"/>
      <c r="B4619"/>
      <c r="C4619"/>
      <c r="D4619"/>
      <c r="E4619"/>
      <c r="F4619"/>
      <c r="G4619"/>
      <c r="H4619"/>
      <c r="I4619"/>
      <c r="J4619"/>
      <c r="K4619"/>
      <c r="L4619"/>
    </row>
    <row r="4620" spans="1:12" x14ac:dyDescent="0.3">
      <c r="A4620"/>
      <c r="B4620"/>
      <c r="C4620"/>
      <c r="D4620"/>
      <c r="E4620"/>
      <c r="F4620"/>
      <c r="G4620"/>
      <c r="H4620"/>
      <c r="I4620"/>
      <c r="J4620"/>
      <c r="K4620"/>
      <c r="L4620"/>
    </row>
    <row r="4621" spans="1:12" x14ac:dyDescent="0.3">
      <c r="A4621"/>
      <c r="B4621"/>
      <c r="C4621"/>
      <c r="D4621"/>
      <c r="E4621"/>
      <c r="F4621"/>
      <c r="G4621"/>
      <c r="H4621"/>
      <c r="I4621"/>
      <c r="J4621"/>
      <c r="K4621"/>
      <c r="L4621"/>
    </row>
    <row r="4622" spans="1:12" x14ac:dyDescent="0.3">
      <c r="A4622"/>
      <c r="B4622"/>
      <c r="C4622"/>
      <c r="D4622"/>
      <c r="E4622"/>
      <c r="F4622"/>
      <c r="G4622"/>
      <c r="H4622"/>
      <c r="I4622"/>
      <c r="J4622"/>
      <c r="K4622"/>
      <c r="L4622"/>
    </row>
    <row r="4623" spans="1:12" x14ac:dyDescent="0.3">
      <c r="A4623"/>
      <c r="B4623"/>
      <c r="C4623"/>
      <c r="D4623"/>
      <c r="E4623"/>
      <c r="F4623"/>
      <c r="G4623"/>
      <c r="H4623"/>
      <c r="I4623"/>
      <c r="J4623"/>
      <c r="K4623"/>
      <c r="L4623"/>
    </row>
    <row r="4624" spans="1:12" x14ac:dyDescent="0.3">
      <c r="A4624"/>
      <c r="B4624"/>
      <c r="C4624"/>
      <c r="D4624"/>
      <c r="E4624"/>
      <c r="F4624"/>
      <c r="G4624"/>
      <c r="H4624"/>
      <c r="I4624"/>
      <c r="J4624"/>
      <c r="K4624"/>
      <c r="L4624"/>
    </row>
    <row r="4625" spans="1:12" x14ac:dyDescent="0.3">
      <c r="A4625"/>
      <c r="B4625"/>
      <c r="C4625"/>
      <c r="D4625"/>
      <c r="E4625"/>
      <c r="F4625"/>
      <c r="G4625"/>
      <c r="H4625"/>
      <c r="I4625"/>
      <c r="J4625"/>
      <c r="K4625"/>
      <c r="L4625"/>
    </row>
    <row r="4626" spans="1:12" x14ac:dyDescent="0.3">
      <c r="A4626"/>
      <c r="B4626"/>
      <c r="C4626"/>
      <c r="D4626"/>
      <c r="E4626"/>
      <c r="F4626"/>
      <c r="G4626"/>
      <c r="H4626"/>
      <c r="I4626"/>
      <c r="J4626"/>
      <c r="K4626"/>
      <c r="L4626"/>
    </row>
    <row r="4627" spans="1:12" x14ac:dyDescent="0.3">
      <c r="A4627"/>
      <c r="B4627"/>
      <c r="C4627"/>
      <c r="D4627"/>
      <c r="E4627"/>
      <c r="F4627"/>
      <c r="G4627"/>
      <c r="H4627"/>
      <c r="I4627"/>
      <c r="J4627"/>
      <c r="K4627"/>
      <c r="L4627"/>
    </row>
    <row r="4628" spans="1:12" x14ac:dyDescent="0.3">
      <c r="A4628"/>
      <c r="B4628"/>
      <c r="C4628"/>
      <c r="D4628"/>
      <c r="E4628"/>
      <c r="F4628"/>
      <c r="G4628"/>
      <c r="H4628"/>
      <c r="I4628"/>
      <c r="J4628"/>
      <c r="K4628"/>
      <c r="L4628"/>
    </row>
    <row r="4629" spans="1:12" x14ac:dyDescent="0.3">
      <c r="A4629"/>
      <c r="B4629"/>
      <c r="C4629"/>
      <c r="D4629"/>
      <c r="E4629"/>
      <c r="F4629"/>
      <c r="G4629"/>
      <c r="H4629"/>
      <c r="I4629"/>
      <c r="J4629"/>
      <c r="K4629"/>
      <c r="L4629"/>
    </row>
    <row r="4630" spans="1:12" x14ac:dyDescent="0.3">
      <c r="A4630"/>
      <c r="B4630"/>
      <c r="C4630"/>
      <c r="D4630"/>
      <c r="E4630"/>
      <c r="F4630"/>
      <c r="G4630"/>
      <c r="H4630"/>
      <c r="I4630"/>
      <c r="J4630"/>
      <c r="K4630"/>
      <c r="L4630"/>
    </row>
    <row r="4631" spans="1:12" x14ac:dyDescent="0.3">
      <c r="A4631"/>
      <c r="B4631"/>
      <c r="C4631"/>
      <c r="D4631"/>
      <c r="E4631"/>
      <c r="F4631"/>
      <c r="G4631"/>
      <c r="H4631"/>
      <c r="I4631"/>
      <c r="J4631"/>
      <c r="K4631"/>
      <c r="L4631"/>
    </row>
    <row r="4632" spans="1:12" x14ac:dyDescent="0.3">
      <c r="A4632"/>
      <c r="B4632"/>
      <c r="C4632"/>
      <c r="D4632"/>
      <c r="E4632"/>
      <c r="F4632"/>
      <c r="G4632"/>
      <c r="H4632"/>
      <c r="I4632"/>
      <c r="J4632"/>
      <c r="K4632"/>
      <c r="L4632"/>
    </row>
    <row r="4633" spans="1:12" x14ac:dyDescent="0.3">
      <c r="A4633"/>
      <c r="B4633"/>
      <c r="C4633"/>
      <c r="D4633"/>
      <c r="E4633"/>
      <c r="F4633"/>
      <c r="G4633"/>
      <c r="H4633"/>
      <c r="I4633"/>
      <c r="J4633"/>
      <c r="K4633"/>
      <c r="L4633"/>
    </row>
  </sheetData>
  <mergeCells count="3">
    <mergeCell ref="G2:J2"/>
    <mergeCell ref="N2:X2"/>
    <mergeCell ref="N5:U6"/>
  </mergeCells>
  <phoneticPr fontId="16" type="noConversion"/>
  <hyperlinks>
    <hyperlink ref="N5:U6" r:id="rId1" display="If you more information click this box" xr:uid="{C93D15D8-454C-4122-B121-67F2B85C8B98}"/>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4300A-DFEB-43E0-AC29-64E26E37F369}">
  <sheetPr codeName="Sheet4">
    <tabColor theme="7" tint="0.79998168889431442"/>
  </sheetPr>
  <dimension ref="A1:AJ4633"/>
  <sheetViews>
    <sheetView topLeftCell="D1" zoomScale="86" workbookViewId="0">
      <selection activeCell="AI9" sqref="AI9"/>
    </sheetView>
  </sheetViews>
  <sheetFormatPr defaultRowHeight="14.4" x14ac:dyDescent="0.3"/>
  <cols>
    <col min="1" max="1" width="16.21875" style="1" bestFit="1" customWidth="1"/>
    <col min="2" max="2" width="17.44140625" style="1" bestFit="1" customWidth="1"/>
    <col min="3" max="3" width="16.5546875" style="14" bestFit="1" customWidth="1"/>
    <col min="4" max="4" width="19.6640625" style="1" bestFit="1" customWidth="1"/>
    <col min="5" max="5" width="13.33203125" style="1" bestFit="1" customWidth="1"/>
    <col min="6" max="6" width="14.109375" style="1" bestFit="1" customWidth="1"/>
    <col min="7" max="7" width="11.44140625" style="1" bestFit="1" customWidth="1"/>
    <col min="8" max="8" width="16.44140625" style="1" bestFit="1" customWidth="1"/>
    <col min="9" max="9" width="18.109375" style="1" bestFit="1" customWidth="1"/>
    <col min="10" max="10" width="17.44140625" style="1" bestFit="1" customWidth="1"/>
    <col min="11" max="11" width="14.109375" style="1" bestFit="1" customWidth="1"/>
    <col min="12" max="12" width="25.33203125" style="1" bestFit="1" customWidth="1"/>
    <col min="13" max="13" width="19.5546875" style="1" bestFit="1" customWidth="1"/>
    <col min="14" max="14" width="16.88671875" style="1" bestFit="1" customWidth="1"/>
    <col min="15" max="15" width="15" style="1" bestFit="1" customWidth="1"/>
    <col min="16" max="16" width="15" style="1" customWidth="1"/>
    <col min="17" max="17" width="16.5546875" style="1" customWidth="1"/>
    <col min="18" max="19" width="15" style="1" customWidth="1"/>
    <col min="20" max="20" width="8.88671875" style="1"/>
    <col min="21" max="21" width="10.5546875" style="1" bestFit="1" customWidth="1"/>
    <col min="22" max="22" width="10.77734375" style="1" bestFit="1" customWidth="1"/>
    <col min="23" max="24" width="10.5546875" style="1" bestFit="1" customWidth="1"/>
    <col min="25" max="25" width="10.77734375" style="1" bestFit="1" customWidth="1"/>
    <col min="26" max="16384" width="8.88671875" style="1"/>
  </cols>
  <sheetData>
    <row r="1" spans="1:36" ht="14.4" customHeight="1" x14ac:dyDescent="0.3">
      <c r="C1" s="23"/>
      <c r="O1" s="23"/>
      <c r="P1" s="23"/>
      <c r="Q1" s="23"/>
      <c r="R1" s="23"/>
      <c r="S1" s="23"/>
      <c r="AC1" s="50" t="s">
        <v>10695</v>
      </c>
      <c r="AD1" s="50"/>
      <c r="AE1" s="50"/>
      <c r="AF1" s="50"/>
      <c r="AG1" s="50"/>
      <c r="AH1" s="50"/>
      <c r="AI1" s="50"/>
      <c r="AJ1" s="50"/>
    </row>
    <row r="2" spans="1:36" ht="32.4" customHeight="1" x14ac:dyDescent="0.6">
      <c r="C2" s="24"/>
      <c r="G2" s="65" t="s">
        <v>4355</v>
      </c>
      <c r="H2" s="65"/>
      <c r="I2" s="65"/>
      <c r="J2" s="65"/>
      <c r="O2" s="24"/>
      <c r="P2" s="24"/>
      <c r="Q2" s="66" t="s">
        <v>10680</v>
      </c>
      <c r="R2" s="66"/>
      <c r="S2" s="66"/>
      <c r="T2" s="66"/>
      <c r="U2" s="66"/>
      <c r="V2" s="66"/>
      <c r="W2" s="66"/>
      <c r="X2" s="66"/>
      <c r="Y2" s="66"/>
      <c r="Z2" s="66"/>
      <c r="AA2" s="66"/>
      <c r="AC2" s="50"/>
      <c r="AD2" s="50"/>
      <c r="AE2" s="50"/>
      <c r="AF2" s="50"/>
      <c r="AG2" s="50"/>
      <c r="AH2" s="50"/>
      <c r="AI2" s="50"/>
      <c r="AJ2" s="50"/>
    </row>
    <row r="3" spans="1:36" x14ac:dyDescent="0.3">
      <c r="C3" s="23"/>
      <c r="O3" s="23"/>
      <c r="P3" s="23"/>
      <c r="Q3" s="23"/>
      <c r="R3" s="23"/>
      <c r="S3" s="23"/>
    </row>
    <row r="4" spans="1:36" x14ac:dyDescent="0.3">
      <c r="A4" s="2" t="s">
        <v>0</v>
      </c>
      <c r="B4" s="2" t="s">
        <v>10</v>
      </c>
      <c r="C4" s="2" t="s">
        <v>9</v>
      </c>
      <c r="D4" s="2" t="s">
        <v>1</v>
      </c>
      <c r="E4" s="2" t="s">
        <v>2</v>
      </c>
      <c r="F4" s="2" t="s">
        <v>3</v>
      </c>
      <c r="G4" s="2" t="s">
        <v>4</v>
      </c>
      <c r="H4" s="2" t="s">
        <v>5</v>
      </c>
      <c r="I4" s="2" t="s">
        <v>4320</v>
      </c>
      <c r="J4" s="2" t="s">
        <v>6</v>
      </c>
      <c r="K4" s="41" t="s">
        <v>7</v>
      </c>
      <c r="L4" s="2" t="s">
        <v>4357</v>
      </c>
      <c r="M4" s="2" t="s">
        <v>4356</v>
      </c>
      <c r="N4" s="2" t="s">
        <v>4321</v>
      </c>
      <c r="O4" s="2" t="s">
        <v>8</v>
      </c>
      <c r="P4" s="46"/>
      <c r="Q4" s="46"/>
      <c r="R4" s="46"/>
      <c r="S4" s="46"/>
    </row>
    <row r="5" spans="1:36" ht="14.4" customHeight="1" x14ac:dyDescent="0.3">
      <c r="A5" s="1" t="s">
        <v>10334</v>
      </c>
      <c r="B5" s="1" t="s">
        <v>3763</v>
      </c>
      <c r="C5" s="14" t="s">
        <v>4883</v>
      </c>
      <c r="D5" s="1" t="s">
        <v>19</v>
      </c>
      <c r="E5" s="1" t="s">
        <v>26</v>
      </c>
      <c r="F5" s="1" t="s">
        <v>34</v>
      </c>
      <c r="G5" s="1" t="s">
        <v>4352</v>
      </c>
      <c r="H5" s="1">
        <v>1080</v>
      </c>
      <c r="I5" s="1">
        <v>1976.54</v>
      </c>
      <c r="J5" s="1">
        <v>2544.7399999999998</v>
      </c>
      <c r="K5" s="1">
        <v>-398</v>
      </c>
      <c r="L5" s="1">
        <f>Table49[[#This Row],[Selling_Price]]-Table49[[#This Row],[Market_Price]]</f>
        <v>568.19999999999982</v>
      </c>
      <c r="M5" s="1">
        <f>Table49[[#This Row],[Quantity]]*Table49[[#This Row],[Selling_Price]]</f>
        <v>-1012806.5199999999</v>
      </c>
      <c r="N5" s="1">
        <f>Table49[[#This Row],[Quantity]]*Table49[[#This Row],[Profit_Per_Quantity]]</f>
        <v>-226143.59999999992</v>
      </c>
      <c r="O5" s="1" t="s">
        <v>46</v>
      </c>
      <c r="Q5" s="71" t="s">
        <v>10681</v>
      </c>
      <c r="R5" s="71"/>
      <c r="S5" s="71"/>
      <c r="U5" s="72" t="s">
        <v>4366</v>
      </c>
      <c r="V5" s="72"/>
      <c r="W5" s="67" t="s">
        <v>4360</v>
      </c>
      <c r="X5" s="68"/>
      <c r="Y5" s="69">
        <f>AVERAGE(Table49[Total_Profit])</f>
        <v>53445.794059721789</v>
      </c>
      <c r="Z5" s="69"/>
      <c r="AC5" s="71" t="s">
        <v>8</v>
      </c>
      <c r="AD5" s="71"/>
      <c r="AE5" s="71"/>
      <c r="AF5" s="71"/>
      <c r="AG5" s="71"/>
    </row>
    <row r="6" spans="1:36" ht="14.4" customHeight="1" x14ac:dyDescent="0.3">
      <c r="A6" s="1" t="s">
        <v>7983</v>
      </c>
      <c r="B6" s="1" t="s">
        <v>3252</v>
      </c>
      <c r="C6" s="14" t="s">
        <v>4850</v>
      </c>
      <c r="D6" s="1" t="s">
        <v>16</v>
      </c>
      <c r="E6" s="1" t="s">
        <v>24</v>
      </c>
      <c r="F6" s="1" t="s">
        <v>34</v>
      </c>
      <c r="G6" s="1" t="s">
        <v>44</v>
      </c>
      <c r="H6" s="1">
        <v>1005</v>
      </c>
      <c r="I6" s="1">
        <v>1180.8</v>
      </c>
      <c r="J6" s="1">
        <v>2066.44</v>
      </c>
      <c r="K6" s="1">
        <v>-162</v>
      </c>
      <c r="L6" s="1">
        <f>Table49[[#This Row],[Selling_Price]]-Table49[[#This Row],[Market_Price]]</f>
        <v>885.6400000000001</v>
      </c>
      <c r="M6" s="1">
        <f>Table49[[#This Row],[Quantity]]*Table49[[#This Row],[Selling_Price]]</f>
        <v>-334763.28000000003</v>
      </c>
      <c r="N6" s="1">
        <f>Table49[[#This Row],[Quantity]]*Table49[[#This Row],[Profit_Per_Quantity]]</f>
        <v>-143473.68000000002</v>
      </c>
      <c r="O6" s="1" t="s">
        <v>46</v>
      </c>
      <c r="Q6" s="71"/>
      <c r="R6" s="71"/>
      <c r="S6" s="71"/>
      <c r="U6" s="72"/>
      <c r="V6" s="72"/>
      <c r="W6" s="67"/>
      <c r="X6" s="68"/>
      <c r="Y6" s="69"/>
      <c r="Z6" s="69"/>
      <c r="AC6" s="71"/>
      <c r="AD6" s="71"/>
      <c r="AE6" s="71"/>
      <c r="AF6" s="71"/>
      <c r="AG6" s="71"/>
    </row>
    <row r="7" spans="1:36" x14ac:dyDescent="0.3">
      <c r="A7" s="1" t="s">
        <v>6645</v>
      </c>
      <c r="B7" s="1" t="s">
        <v>322</v>
      </c>
      <c r="C7" s="14" t="s">
        <v>5313</v>
      </c>
      <c r="D7" s="1" t="s">
        <v>14</v>
      </c>
      <c r="E7" s="1" t="s">
        <v>4351</v>
      </c>
      <c r="F7" s="1" t="s">
        <v>33</v>
      </c>
      <c r="G7" s="1" t="s">
        <v>45</v>
      </c>
      <c r="H7" s="1">
        <v>1033</v>
      </c>
      <c r="I7" s="1">
        <v>193.4</v>
      </c>
      <c r="J7" s="1">
        <v>290.45</v>
      </c>
      <c r="K7" s="1">
        <v>-233</v>
      </c>
      <c r="L7" s="1">
        <f>Table49[[#This Row],[Selling_Price]]-Table49[[#This Row],[Market_Price]]</f>
        <v>97.049999999999983</v>
      </c>
      <c r="M7" s="1">
        <f>Table49[[#This Row],[Quantity]]*Table49[[#This Row],[Selling_Price]]</f>
        <v>-67674.849999999991</v>
      </c>
      <c r="N7" s="1">
        <f>Table49[[#This Row],[Quantity]]*Table49[[#This Row],[Profit_Per_Quantity]]</f>
        <v>-22612.649999999998</v>
      </c>
      <c r="O7" s="1" t="s">
        <v>46</v>
      </c>
      <c r="R7" s="47"/>
      <c r="U7" s="72"/>
      <c r="V7" s="72"/>
    </row>
    <row r="8" spans="1:36" x14ac:dyDescent="0.3">
      <c r="A8" s="1" t="s">
        <v>6313</v>
      </c>
      <c r="B8" s="1" t="s">
        <v>2489</v>
      </c>
      <c r="C8" s="14" t="s">
        <v>4767</v>
      </c>
      <c r="D8" s="1" t="s">
        <v>12</v>
      </c>
      <c r="E8" s="1" t="s">
        <v>27</v>
      </c>
      <c r="F8" s="1" t="s">
        <v>32</v>
      </c>
      <c r="G8" s="1" t="s">
        <v>37</v>
      </c>
      <c r="H8" s="1">
        <v>1093</v>
      </c>
      <c r="I8" s="1">
        <v>1080.1600000000001</v>
      </c>
      <c r="J8" s="1">
        <v>1702.2</v>
      </c>
      <c r="K8" s="1">
        <v>-491</v>
      </c>
      <c r="L8" s="1">
        <f>Table49[[#This Row],[Selling_Price]]-Table49[[#This Row],[Market_Price]]</f>
        <v>622.04</v>
      </c>
      <c r="M8" s="1">
        <f>Table49[[#This Row],[Quantity]]*Table49[[#This Row],[Selling_Price]]</f>
        <v>-835780.20000000007</v>
      </c>
      <c r="N8" s="1">
        <f>Table49[[#This Row],[Quantity]]*Table49[[#This Row],[Profit_Per_Quantity]]</f>
        <v>-305421.63999999996</v>
      </c>
      <c r="O8" s="1" t="s">
        <v>46</v>
      </c>
      <c r="R8"/>
      <c r="U8" s="72"/>
      <c r="V8" s="72"/>
      <c r="W8" s="70" t="s">
        <v>4358</v>
      </c>
      <c r="X8" s="69"/>
      <c r="Y8" s="69">
        <f>SUM(Table49[Total_Profit])</f>
        <v>234466698.53999949</v>
      </c>
      <c r="Z8" s="69"/>
    </row>
    <row r="9" spans="1:36" ht="14.4" customHeight="1" x14ac:dyDescent="0.3">
      <c r="A9" s="1" t="s">
        <v>10421</v>
      </c>
      <c r="B9" s="1" t="s">
        <v>3447</v>
      </c>
      <c r="C9" s="14" t="s">
        <v>4781</v>
      </c>
      <c r="D9" s="1" t="s">
        <v>12</v>
      </c>
      <c r="E9" s="1" t="s">
        <v>28</v>
      </c>
      <c r="F9" s="1" t="s">
        <v>35</v>
      </c>
      <c r="G9" s="1" t="s">
        <v>42</v>
      </c>
      <c r="H9" s="1">
        <v>1014</v>
      </c>
      <c r="I9" s="1">
        <v>592.92999999999995</v>
      </c>
      <c r="J9" s="1">
        <v>1162.8</v>
      </c>
      <c r="K9" s="1">
        <v>-283</v>
      </c>
      <c r="L9" s="1">
        <f>Table49[[#This Row],[Selling_Price]]-Table49[[#This Row],[Market_Price]]</f>
        <v>569.87</v>
      </c>
      <c r="M9" s="1">
        <f>Table49[[#This Row],[Quantity]]*Table49[[#This Row],[Selling_Price]]</f>
        <v>-329072.39999999997</v>
      </c>
      <c r="N9" s="1">
        <f>Table49[[#This Row],[Quantity]]*Table49[[#This Row],[Profit_Per_Quantity]]</f>
        <v>-161273.21</v>
      </c>
      <c r="O9" s="1" t="s">
        <v>46</v>
      </c>
      <c r="Q9" s="87" t="s">
        <v>10683</v>
      </c>
      <c r="R9" s="88" t="s">
        <v>7</v>
      </c>
      <c r="S9" s="88" t="s">
        <v>10682</v>
      </c>
      <c r="U9" s="72"/>
      <c r="V9" s="72"/>
      <c r="W9" s="70"/>
      <c r="X9" s="69"/>
      <c r="Y9" s="69"/>
      <c r="Z9" s="69"/>
      <c r="AC9" s="68" t="s">
        <v>4362</v>
      </c>
      <c r="AD9" s="68"/>
      <c r="AE9" s="68"/>
      <c r="AF9" s="69">
        <f>COUNTIF(Table49[Status],"No Data Entered")</f>
        <v>207</v>
      </c>
      <c r="AG9" s="69"/>
    </row>
    <row r="10" spans="1:36" ht="14.4" customHeight="1" x14ac:dyDescent="0.3">
      <c r="A10" s="1" t="s">
        <v>9272</v>
      </c>
      <c r="B10" s="1" t="s">
        <v>2108</v>
      </c>
      <c r="C10" s="14" t="s">
        <v>5825</v>
      </c>
      <c r="D10" s="1" t="s">
        <v>12</v>
      </c>
      <c r="E10" s="1" t="s">
        <v>28</v>
      </c>
      <c r="F10" s="1" t="s">
        <v>31</v>
      </c>
      <c r="G10" s="1" t="s">
        <v>43</v>
      </c>
      <c r="H10" s="1">
        <v>1016</v>
      </c>
      <c r="I10" s="1">
        <v>204.8</v>
      </c>
      <c r="J10" s="1">
        <v>270.38</v>
      </c>
      <c r="K10" s="1">
        <v>-124</v>
      </c>
      <c r="L10" s="1">
        <f>Table49[[#This Row],[Selling_Price]]-Table49[[#This Row],[Market_Price]]</f>
        <v>65.579999999999984</v>
      </c>
      <c r="M10" s="1">
        <f>Table49[[#This Row],[Quantity]]*Table49[[#This Row],[Selling_Price]]</f>
        <v>-33527.120000000003</v>
      </c>
      <c r="N10" s="1">
        <f>Table49[[#This Row],[Quantity]]*Table49[[#This Row],[Profit_Per_Quantity]]</f>
        <v>-8131.9199999999983</v>
      </c>
      <c r="O10" s="1" t="s">
        <v>46</v>
      </c>
      <c r="Q10" s="87"/>
      <c r="R10" s="88"/>
      <c r="S10" s="88"/>
      <c r="AC10" s="68"/>
      <c r="AD10" s="68"/>
      <c r="AE10" s="68"/>
      <c r="AF10" s="69"/>
      <c r="AG10" s="69"/>
    </row>
    <row r="11" spans="1:36" ht="14.4" customHeight="1" x14ac:dyDescent="0.3">
      <c r="A11" s="1" t="s">
        <v>7029</v>
      </c>
      <c r="B11" s="1" t="s">
        <v>2188</v>
      </c>
      <c r="C11" s="14" t="s">
        <v>5121</v>
      </c>
      <c r="D11" s="1" t="s">
        <v>14</v>
      </c>
      <c r="E11" s="1" t="s">
        <v>29</v>
      </c>
      <c r="F11" s="1" t="s">
        <v>32</v>
      </c>
      <c r="G11" s="1" t="s">
        <v>37</v>
      </c>
      <c r="H11" s="1">
        <v>1098</v>
      </c>
      <c r="I11" s="1">
        <v>133.13999999999999</v>
      </c>
      <c r="J11" s="1">
        <v>257.08</v>
      </c>
      <c r="K11" s="1">
        <v>-445</v>
      </c>
      <c r="L11" s="1">
        <f>Table49[[#This Row],[Selling_Price]]-Table49[[#This Row],[Market_Price]]</f>
        <v>123.94</v>
      </c>
      <c r="M11" s="1">
        <f>Table49[[#This Row],[Quantity]]*Table49[[#This Row],[Selling_Price]]</f>
        <v>-114400.59999999999</v>
      </c>
      <c r="N11" s="1">
        <f>Table49[[#This Row],[Quantity]]*Table49[[#This Row],[Profit_Per_Quantity]]</f>
        <v>-55153.299999999996</v>
      </c>
      <c r="O11" s="1" t="s">
        <v>46</v>
      </c>
      <c r="Q11" s="87"/>
      <c r="R11" s="88"/>
      <c r="S11" s="88"/>
      <c r="AC11" s="68"/>
      <c r="AD11" s="68"/>
      <c r="AE11" s="68"/>
      <c r="AF11" s="69"/>
      <c r="AG11" s="69"/>
    </row>
    <row r="12" spans="1:36" ht="14.4" customHeight="1" x14ac:dyDescent="0.3">
      <c r="A12" s="1" t="s">
        <v>6296</v>
      </c>
      <c r="B12" s="1" t="s">
        <v>4210</v>
      </c>
      <c r="C12" s="14" t="s">
        <v>4495</v>
      </c>
      <c r="D12" s="1" t="s">
        <v>15</v>
      </c>
      <c r="E12" s="1" t="s">
        <v>26</v>
      </c>
      <c r="F12" s="1" t="s">
        <v>31</v>
      </c>
      <c r="G12" s="1" t="s">
        <v>41</v>
      </c>
      <c r="H12" s="1">
        <v>1100</v>
      </c>
      <c r="I12" s="1">
        <v>1326.73</v>
      </c>
      <c r="J12" s="1">
        <v>2335.61</v>
      </c>
      <c r="K12" s="1">
        <v>-197</v>
      </c>
      <c r="L12" s="1">
        <f>Table49[[#This Row],[Selling_Price]]-Table49[[#This Row],[Market_Price]]</f>
        <v>1008.8800000000001</v>
      </c>
      <c r="M12" s="1">
        <f>Table49[[#This Row],[Quantity]]*Table49[[#This Row],[Selling_Price]]</f>
        <v>-460115.17000000004</v>
      </c>
      <c r="N12" s="1">
        <f>Table49[[#This Row],[Quantity]]*Table49[[#This Row],[Profit_Per_Quantity]]</f>
        <v>-198749.36000000002</v>
      </c>
      <c r="O12" s="1" t="s">
        <v>46</v>
      </c>
      <c r="Q12" s="85" t="s">
        <v>3763</v>
      </c>
      <c r="R12" s="86">
        <f>VLOOKUP($Q$12, Table49[[Customer_ID]:[Status]], 10, FALSE)</f>
        <v>-398</v>
      </c>
      <c r="S12" s="86">
        <f>VLOOKUP($Q$12, Table49[[Customer_ID]:[Status]], 13, FALSE)</f>
        <v>-226143.59999999992</v>
      </c>
    </row>
    <row r="13" spans="1:36" x14ac:dyDescent="0.3">
      <c r="A13" s="1" t="s">
        <v>8908</v>
      </c>
      <c r="B13" s="1" t="s">
        <v>1516</v>
      </c>
      <c r="C13" s="14" t="s">
        <v>5991</v>
      </c>
      <c r="D13" s="1" t="s">
        <v>11</v>
      </c>
      <c r="E13" s="1" t="s">
        <v>4349</v>
      </c>
      <c r="F13" s="1" t="s">
        <v>31</v>
      </c>
      <c r="G13" s="1" t="s">
        <v>4352</v>
      </c>
      <c r="H13" s="1">
        <v>1097</v>
      </c>
      <c r="I13" s="1">
        <v>1088.8699999999999</v>
      </c>
      <c r="J13" s="1">
        <v>1944.54</v>
      </c>
      <c r="K13" s="1">
        <v>-22</v>
      </c>
      <c r="L13" s="1">
        <f>Table49[[#This Row],[Selling_Price]]-Table49[[#This Row],[Market_Price]]</f>
        <v>855.67000000000007</v>
      </c>
      <c r="M13" s="1">
        <f>Table49[[#This Row],[Quantity]]*Table49[[#This Row],[Selling_Price]]</f>
        <v>-42779.88</v>
      </c>
      <c r="N13" s="1">
        <f>Table49[[#This Row],[Quantity]]*Table49[[#This Row],[Profit_Per_Quantity]]</f>
        <v>-18824.740000000002</v>
      </c>
      <c r="O13" s="1" t="s">
        <v>46</v>
      </c>
      <c r="Q13" s="86"/>
      <c r="R13" s="86"/>
      <c r="S13" s="86"/>
      <c r="AC13" s="68" t="s">
        <v>4363</v>
      </c>
      <c r="AD13" s="68"/>
      <c r="AE13" s="68"/>
      <c r="AF13" s="69">
        <f>COUNTIF(Table49[Status],"Cancelled")</f>
        <v>1412</v>
      </c>
      <c r="AG13" s="69"/>
    </row>
    <row r="14" spans="1:36" x14ac:dyDescent="0.3">
      <c r="A14" s="1" t="s">
        <v>9480</v>
      </c>
      <c r="B14" s="1" t="s">
        <v>2434</v>
      </c>
      <c r="C14" s="14" t="s">
        <v>5174</v>
      </c>
      <c r="D14" s="1" t="s">
        <v>14</v>
      </c>
      <c r="E14" s="1" t="s">
        <v>21</v>
      </c>
      <c r="F14" s="1" t="s">
        <v>33</v>
      </c>
      <c r="G14" s="1" t="s">
        <v>37</v>
      </c>
      <c r="H14" s="1">
        <v>1079</v>
      </c>
      <c r="I14" s="1">
        <v>1129</v>
      </c>
      <c r="J14" s="1">
        <v>1396.04</v>
      </c>
      <c r="K14" s="1">
        <v>-331</v>
      </c>
      <c r="L14" s="1">
        <f>Table49[[#This Row],[Selling_Price]]-Table49[[#This Row],[Market_Price]]</f>
        <v>267.03999999999996</v>
      </c>
      <c r="M14" s="1">
        <f>Table49[[#This Row],[Quantity]]*Table49[[#This Row],[Selling_Price]]</f>
        <v>-462089.24</v>
      </c>
      <c r="N14" s="1">
        <f>Table49[[#This Row],[Quantity]]*Table49[[#This Row],[Profit_Per_Quantity]]</f>
        <v>-88390.239999999991</v>
      </c>
      <c r="O14" s="1" t="s">
        <v>46</v>
      </c>
      <c r="U14" s="72" t="s">
        <v>4367</v>
      </c>
      <c r="V14" s="72"/>
      <c r="W14" s="69" t="s">
        <v>4361</v>
      </c>
      <c r="X14" s="69"/>
      <c r="Y14" s="69">
        <f>AVERAGE(Table49[Total_Revenue])</f>
        <v>146711.87155459283</v>
      </c>
      <c r="Z14" s="69"/>
      <c r="AC14" s="68"/>
      <c r="AD14" s="68"/>
      <c r="AE14" s="68"/>
      <c r="AF14" s="69"/>
      <c r="AG14" s="69"/>
    </row>
    <row r="15" spans="1:36" x14ac:dyDescent="0.3">
      <c r="A15" s="1" t="s">
        <v>8094</v>
      </c>
      <c r="B15" s="1" t="s">
        <v>174</v>
      </c>
      <c r="C15" s="14" t="s">
        <v>5049</v>
      </c>
      <c r="D15" s="1" t="s">
        <v>14</v>
      </c>
      <c r="E15" s="1" t="s">
        <v>21</v>
      </c>
      <c r="F15" s="1" t="s">
        <v>33</v>
      </c>
      <c r="G15" s="1" t="s">
        <v>43</v>
      </c>
      <c r="H15" s="1">
        <v>1038</v>
      </c>
      <c r="I15" s="1">
        <v>1365.3</v>
      </c>
      <c r="J15" s="1">
        <v>1982.09</v>
      </c>
      <c r="K15" s="1">
        <v>-305</v>
      </c>
      <c r="L15" s="1">
        <f>Table49[[#This Row],[Selling_Price]]-Table49[[#This Row],[Market_Price]]</f>
        <v>616.79</v>
      </c>
      <c r="M15" s="1">
        <f>Table49[[#This Row],[Quantity]]*Table49[[#This Row],[Selling_Price]]</f>
        <v>-604537.44999999995</v>
      </c>
      <c r="N15" s="1">
        <f>Table49[[#This Row],[Quantity]]*Table49[[#This Row],[Profit_Per_Quantity]]</f>
        <v>-188120.94999999998</v>
      </c>
      <c r="O15" s="1" t="s">
        <v>46</v>
      </c>
      <c r="Q15" s="87" t="s">
        <v>4367</v>
      </c>
      <c r="R15" s="88" t="s">
        <v>2</v>
      </c>
      <c r="S15" s="88" t="s">
        <v>8</v>
      </c>
      <c r="U15" s="72"/>
      <c r="V15" s="72"/>
      <c r="W15" s="69"/>
      <c r="X15" s="69"/>
      <c r="Y15" s="69"/>
      <c r="Z15" s="69"/>
      <c r="AC15" s="68"/>
      <c r="AD15" s="68"/>
      <c r="AE15" s="68"/>
      <c r="AF15" s="69"/>
      <c r="AG15" s="69"/>
    </row>
    <row r="16" spans="1:36" x14ac:dyDescent="0.3">
      <c r="A16" s="1" t="s">
        <v>7293</v>
      </c>
      <c r="B16" s="1" t="s">
        <v>1937</v>
      </c>
      <c r="C16" s="14" t="s">
        <v>4988</v>
      </c>
      <c r="D16" s="1" t="s">
        <v>15</v>
      </c>
      <c r="E16" s="1" t="s">
        <v>28</v>
      </c>
      <c r="F16" s="1" t="s">
        <v>31</v>
      </c>
      <c r="G16" s="1" t="s">
        <v>4352</v>
      </c>
      <c r="H16" s="1">
        <v>1003</v>
      </c>
      <c r="I16" s="1">
        <v>1676.45</v>
      </c>
      <c r="J16" s="1">
        <v>3233.21</v>
      </c>
      <c r="K16" s="1">
        <v>-166</v>
      </c>
      <c r="L16" s="1">
        <f>Table49[[#This Row],[Selling_Price]]-Table49[[#This Row],[Market_Price]]</f>
        <v>1556.76</v>
      </c>
      <c r="M16" s="1">
        <f>Table49[[#This Row],[Quantity]]*Table49[[#This Row],[Selling_Price]]</f>
        <v>-536712.86</v>
      </c>
      <c r="N16" s="1">
        <f>Table49[[#This Row],[Quantity]]*Table49[[#This Row],[Profit_Per_Quantity]]</f>
        <v>-258422.16</v>
      </c>
      <c r="O16" s="1" t="s">
        <v>46</v>
      </c>
      <c r="Q16" s="87"/>
      <c r="R16" s="88"/>
      <c r="S16" s="88"/>
      <c r="U16" s="72"/>
      <c r="V16" s="72"/>
    </row>
    <row r="17" spans="1:33" x14ac:dyDescent="0.3">
      <c r="A17" s="1" t="s">
        <v>6480</v>
      </c>
      <c r="B17" s="1" t="s">
        <v>2076</v>
      </c>
      <c r="C17" s="14" t="s">
        <v>5565</v>
      </c>
      <c r="D17" s="1" t="s">
        <v>15</v>
      </c>
      <c r="E17" s="1" t="s">
        <v>26</v>
      </c>
      <c r="F17" s="1" t="s">
        <v>32</v>
      </c>
      <c r="G17" s="1" t="s">
        <v>41</v>
      </c>
      <c r="H17" s="1">
        <v>1087</v>
      </c>
      <c r="I17" s="1">
        <v>1416.22</v>
      </c>
      <c r="J17" s="1">
        <v>2109.41</v>
      </c>
      <c r="K17" s="1">
        <v>-371</v>
      </c>
      <c r="L17" s="1">
        <f>Table49[[#This Row],[Selling_Price]]-Table49[[#This Row],[Market_Price]]</f>
        <v>693.18999999999983</v>
      </c>
      <c r="M17" s="1">
        <f>Table49[[#This Row],[Quantity]]*Table49[[#This Row],[Selling_Price]]</f>
        <v>-782591.11</v>
      </c>
      <c r="N17" s="1">
        <f>Table49[[#This Row],[Quantity]]*Table49[[#This Row],[Profit_Per_Quantity]]</f>
        <v>-257173.48999999993</v>
      </c>
      <c r="O17" s="1" t="s">
        <v>46</v>
      </c>
      <c r="Q17" s="87"/>
      <c r="R17" s="88"/>
      <c r="S17" s="88"/>
      <c r="U17" s="72"/>
      <c r="V17" s="72"/>
      <c r="W17" s="73" t="s">
        <v>4359</v>
      </c>
      <c r="X17" s="74"/>
      <c r="Y17" s="73">
        <f>SUM(Table49[Total_Revenue])</f>
        <v>643624980.50999868</v>
      </c>
      <c r="Z17" s="74"/>
      <c r="AC17" s="68" t="s">
        <v>4364</v>
      </c>
      <c r="AD17" s="68"/>
      <c r="AE17" s="68"/>
      <c r="AF17" s="69">
        <f>COUNTIF(Table49[Status],"Delivered")</f>
        <v>1382</v>
      </c>
      <c r="AG17" s="69"/>
    </row>
    <row r="18" spans="1:33" ht="14.4" customHeight="1" x14ac:dyDescent="0.3">
      <c r="A18" s="1" t="s">
        <v>7732</v>
      </c>
      <c r="B18" s="1" t="s">
        <v>2800</v>
      </c>
      <c r="C18" s="14" t="s">
        <v>5523</v>
      </c>
      <c r="D18" s="1" t="s">
        <v>13</v>
      </c>
      <c r="E18" s="1" t="s">
        <v>30</v>
      </c>
      <c r="F18" s="1" t="s">
        <v>34</v>
      </c>
      <c r="G18" s="1" t="s">
        <v>42</v>
      </c>
      <c r="H18" s="1">
        <v>1009</v>
      </c>
      <c r="I18" s="1">
        <v>537.83000000000004</v>
      </c>
      <c r="J18" s="1">
        <v>718.83</v>
      </c>
      <c r="K18" s="1">
        <v>-347</v>
      </c>
      <c r="L18" s="1">
        <f>Table49[[#This Row],[Selling_Price]]-Table49[[#This Row],[Market_Price]]</f>
        <v>181</v>
      </c>
      <c r="M18" s="1">
        <f>Table49[[#This Row],[Quantity]]*Table49[[#This Row],[Selling_Price]]</f>
        <v>-249434.01</v>
      </c>
      <c r="N18" s="1">
        <f>Table49[[#This Row],[Quantity]]*Table49[[#This Row],[Profit_Per_Quantity]]</f>
        <v>-62807</v>
      </c>
      <c r="O18" s="1" t="s">
        <v>46</v>
      </c>
      <c r="Q18" s="85">
        <f>VLOOKUP($Q$12, Table49[[Customer_ID]:[Status]], 12, FALSE)</f>
        <v>-1012806.5199999999</v>
      </c>
      <c r="R18" s="85" t="str">
        <f>VLOOKUP($Q$12, Table49[[Customer_ID]:[Status]], 4, FALSE)</f>
        <v>Australia</v>
      </c>
      <c r="S18" s="85" t="str">
        <f>VLOOKUP($Q$12, Table49[[Customer_ID]:[Status]], 14, FALSE)</f>
        <v>Cancelled</v>
      </c>
      <c r="U18" s="72"/>
      <c r="V18" s="72"/>
      <c r="W18" s="75"/>
      <c r="X18" s="76"/>
      <c r="Y18" s="75"/>
      <c r="Z18" s="76"/>
      <c r="AC18" s="68"/>
      <c r="AD18" s="68"/>
      <c r="AE18" s="68"/>
      <c r="AF18" s="69"/>
      <c r="AG18" s="69"/>
    </row>
    <row r="19" spans="1:33" ht="14.4" customHeight="1" x14ac:dyDescent="0.3">
      <c r="A19" s="1" t="s">
        <v>8155</v>
      </c>
      <c r="B19" s="1" t="s">
        <v>283</v>
      </c>
      <c r="C19" s="14" t="s">
        <v>5035</v>
      </c>
      <c r="D19" s="1" t="s">
        <v>12</v>
      </c>
      <c r="E19" s="1" t="s">
        <v>4349</v>
      </c>
      <c r="F19" s="1" t="s">
        <v>31</v>
      </c>
      <c r="G19" s="1" t="s">
        <v>43</v>
      </c>
      <c r="H19" s="1">
        <v>1091</v>
      </c>
      <c r="I19" s="1">
        <v>614.84</v>
      </c>
      <c r="J19" s="1">
        <v>943.1</v>
      </c>
      <c r="K19" s="1">
        <v>-233</v>
      </c>
      <c r="L19" s="1">
        <f>Table49[[#This Row],[Selling_Price]]-Table49[[#This Row],[Market_Price]]</f>
        <v>328.26</v>
      </c>
      <c r="M19" s="1">
        <f>Table49[[#This Row],[Quantity]]*Table49[[#This Row],[Selling_Price]]</f>
        <v>-219742.30000000002</v>
      </c>
      <c r="N19" s="1">
        <f>Table49[[#This Row],[Quantity]]*Table49[[#This Row],[Profit_Per_Quantity]]</f>
        <v>-76484.58</v>
      </c>
      <c r="O19" s="1" t="s">
        <v>46</v>
      </c>
      <c r="Q19" s="86"/>
      <c r="R19" s="86"/>
      <c r="S19" s="86"/>
      <c r="AC19" s="68"/>
      <c r="AD19" s="68"/>
      <c r="AE19" s="68"/>
      <c r="AF19" s="69"/>
      <c r="AG19" s="69"/>
    </row>
    <row r="20" spans="1:33" ht="14.4" customHeight="1" x14ac:dyDescent="0.3">
      <c r="A20" s="1" t="s">
        <v>7383</v>
      </c>
      <c r="B20" s="1" t="s">
        <v>1783</v>
      </c>
      <c r="C20" s="14" t="s">
        <v>4435</v>
      </c>
      <c r="D20" s="1" t="s">
        <v>12</v>
      </c>
      <c r="E20" s="1" t="s">
        <v>4349</v>
      </c>
      <c r="F20" s="1" t="s">
        <v>31</v>
      </c>
      <c r="G20" s="1" t="s">
        <v>42</v>
      </c>
      <c r="H20" s="1">
        <v>1033</v>
      </c>
      <c r="I20" s="1">
        <v>1959.25</v>
      </c>
      <c r="J20" s="1">
        <v>2522.79</v>
      </c>
      <c r="K20" s="1">
        <v>-431</v>
      </c>
      <c r="L20" s="1">
        <f>Table49[[#This Row],[Selling_Price]]-Table49[[#This Row],[Market_Price]]</f>
        <v>563.54</v>
      </c>
      <c r="M20" s="1">
        <f>Table49[[#This Row],[Quantity]]*Table49[[#This Row],[Selling_Price]]</f>
        <v>-1087322.49</v>
      </c>
      <c r="N20" s="1">
        <f>Table49[[#This Row],[Quantity]]*Table49[[#This Row],[Profit_Per_Quantity]]</f>
        <v>-242885.74</v>
      </c>
      <c r="O20" s="1" t="s">
        <v>46</v>
      </c>
    </row>
    <row r="21" spans="1:33" ht="14.4" customHeight="1" x14ac:dyDescent="0.3">
      <c r="A21" s="1" t="s">
        <v>9727</v>
      </c>
      <c r="B21" s="1" t="s">
        <v>2828</v>
      </c>
      <c r="C21" s="14" t="s">
        <v>5509</v>
      </c>
      <c r="D21" s="1" t="s">
        <v>18</v>
      </c>
      <c r="E21" s="1" t="s">
        <v>28</v>
      </c>
      <c r="F21" s="1" t="s">
        <v>31</v>
      </c>
      <c r="G21" s="1" t="s">
        <v>37</v>
      </c>
      <c r="H21" s="1">
        <v>1088</v>
      </c>
      <c r="I21" s="1">
        <v>837.92</v>
      </c>
      <c r="J21" s="1">
        <v>1352.1</v>
      </c>
      <c r="K21" s="1">
        <v>-91</v>
      </c>
      <c r="L21" s="1">
        <f>Table49[[#This Row],[Selling_Price]]-Table49[[#This Row],[Market_Price]]</f>
        <v>514.17999999999995</v>
      </c>
      <c r="M21" s="1">
        <f>Table49[[#This Row],[Quantity]]*Table49[[#This Row],[Selling_Price]]</f>
        <v>-123041.09999999999</v>
      </c>
      <c r="N21" s="1">
        <f>Table49[[#This Row],[Quantity]]*Table49[[#This Row],[Profit_Per_Quantity]]</f>
        <v>-46790.38</v>
      </c>
      <c r="O21" s="1" t="s">
        <v>46</v>
      </c>
      <c r="Q21" s="87" t="s">
        <v>1</v>
      </c>
      <c r="R21" s="88" t="s">
        <v>3</v>
      </c>
      <c r="S21" s="88" t="s">
        <v>4</v>
      </c>
      <c r="AC21" s="68" t="s">
        <v>4365</v>
      </c>
      <c r="AD21" s="68"/>
      <c r="AE21" s="68"/>
      <c r="AF21" s="69">
        <f>COUNTIF(Table49[Status],"Ongoing")</f>
        <v>1386</v>
      </c>
      <c r="AG21" s="69"/>
    </row>
    <row r="22" spans="1:33" ht="14.4" customHeight="1" x14ac:dyDescent="0.3">
      <c r="A22" s="1" t="s">
        <v>9060</v>
      </c>
      <c r="B22" s="1" t="s">
        <v>1769</v>
      </c>
      <c r="C22" s="14" t="s">
        <v>5918</v>
      </c>
      <c r="D22" s="1" t="s">
        <v>20</v>
      </c>
      <c r="E22" s="1" t="s">
        <v>27</v>
      </c>
      <c r="F22" s="1" t="s">
        <v>31</v>
      </c>
      <c r="G22" s="1" t="s">
        <v>41</v>
      </c>
      <c r="H22" s="1">
        <v>1037</v>
      </c>
      <c r="I22" s="1">
        <v>988.67</v>
      </c>
      <c r="J22" s="1">
        <v>1107.81</v>
      </c>
      <c r="K22" s="1">
        <v>-387</v>
      </c>
      <c r="L22" s="1">
        <f>Table49[[#This Row],[Selling_Price]]-Table49[[#This Row],[Market_Price]]</f>
        <v>119.13999999999999</v>
      </c>
      <c r="M22" s="1">
        <f>Table49[[#This Row],[Quantity]]*Table49[[#This Row],[Selling_Price]]</f>
        <v>-428722.47</v>
      </c>
      <c r="N22" s="1">
        <f>Table49[[#This Row],[Quantity]]*Table49[[#This Row],[Profit_Per_Quantity]]</f>
        <v>-46107.179999999993</v>
      </c>
      <c r="O22" s="1" t="s">
        <v>46</v>
      </c>
      <c r="Q22" s="87"/>
      <c r="R22" s="88"/>
      <c r="S22" s="88"/>
      <c r="AC22" s="68"/>
      <c r="AD22" s="68"/>
      <c r="AE22" s="68"/>
      <c r="AF22" s="69"/>
      <c r="AG22" s="69"/>
    </row>
    <row r="23" spans="1:33" ht="14.4" customHeight="1" x14ac:dyDescent="0.3">
      <c r="A23" s="1" t="s">
        <v>9212</v>
      </c>
      <c r="B23" s="1" t="s">
        <v>2014</v>
      </c>
      <c r="C23" s="14" t="s">
        <v>4721</v>
      </c>
      <c r="D23" s="1" t="s">
        <v>15</v>
      </c>
      <c r="E23" s="1" t="s">
        <v>24</v>
      </c>
      <c r="F23" s="1" t="s">
        <v>35</v>
      </c>
      <c r="G23" s="1" t="s">
        <v>45</v>
      </c>
      <c r="H23" s="1">
        <v>1044</v>
      </c>
      <c r="I23" s="1">
        <v>1941.27</v>
      </c>
      <c r="J23" s="1">
        <v>3285.54</v>
      </c>
      <c r="K23" s="1">
        <v>-16</v>
      </c>
      <c r="L23" s="1">
        <f>Table49[[#This Row],[Selling_Price]]-Table49[[#This Row],[Market_Price]]</f>
        <v>1344.27</v>
      </c>
      <c r="M23" s="1">
        <f>Table49[[#This Row],[Quantity]]*Table49[[#This Row],[Selling_Price]]</f>
        <v>-52568.639999999999</v>
      </c>
      <c r="N23" s="1">
        <f>Table49[[#This Row],[Quantity]]*Table49[[#This Row],[Profit_Per_Quantity]]</f>
        <v>-21508.32</v>
      </c>
      <c r="O23" s="1" t="s">
        <v>46</v>
      </c>
      <c r="Q23" s="87"/>
      <c r="R23" s="88"/>
      <c r="S23" s="88"/>
      <c r="U23" s="77" t="s">
        <v>4368</v>
      </c>
      <c r="V23" s="77"/>
      <c r="W23" s="77"/>
      <c r="Y23" s="78" t="s">
        <v>4370</v>
      </c>
      <c r="Z23" s="79"/>
      <c r="AC23" s="68"/>
      <c r="AD23" s="68"/>
      <c r="AE23" s="68"/>
      <c r="AF23" s="69"/>
      <c r="AG23" s="69"/>
    </row>
    <row r="24" spans="1:33" ht="14.4" customHeight="1" x14ac:dyDescent="0.3">
      <c r="A24" s="1" t="s">
        <v>9981</v>
      </c>
      <c r="B24" s="1" t="s">
        <v>3224</v>
      </c>
      <c r="C24" s="14" t="s">
        <v>5280</v>
      </c>
      <c r="D24" s="1" t="s">
        <v>12</v>
      </c>
      <c r="E24" s="1" t="s">
        <v>29</v>
      </c>
      <c r="F24" s="1" t="s">
        <v>33</v>
      </c>
      <c r="G24" s="1" t="s">
        <v>4352</v>
      </c>
      <c r="H24" s="1">
        <v>1042</v>
      </c>
      <c r="I24" s="1">
        <v>542.73</v>
      </c>
      <c r="J24" s="1">
        <v>837.24</v>
      </c>
      <c r="K24" s="1">
        <v>-14</v>
      </c>
      <c r="L24" s="1">
        <f>Table49[[#This Row],[Selling_Price]]-Table49[[#This Row],[Market_Price]]</f>
        <v>294.51</v>
      </c>
      <c r="M24" s="1">
        <f>Table49[[#This Row],[Quantity]]*Table49[[#This Row],[Selling_Price]]</f>
        <v>-11721.36</v>
      </c>
      <c r="N24" s="1">
        <f>Table49[[#This Row],[Quantity]]*Table49[[#This Row],[Profit_Per_Quantity]]</f>
        <v>-4123.1399999999994</v>
      </c>
      <c r="O24" s="1" t="s">
        <v>46</v>
      </c>
      <c r="Q24" s="85" t="str">
        <f>VLOOKUP($Q$12, Table49[[Customer_ID]:[Status]], 3, FALSE)</f>
        <v>Smartwatch</v>
      </c>
      <c r="R24" s="85" t="str">
        <f>VLOOKUP($Q$12, Table49[[Customer_ID]:[Status]], 5, FALSE)</f>
        <v>Wearables</v>
      </c>
      <c r="S24" s="85" t="str">
        <f>VLOOKUP($Q$12, Table49[[Customer_ID]:[Status]], 6, FALSE)</f>
        <v>Hp</v>
      </c>
      <c r="U24" s="77"/>
      <c r="V24" s="77"/>
      <c r="W24" s="77"/>
      <c r="Y24" s="80"/>
      <c r="Z24" s="81"/>
    </row>
    <row r="25" spans="1:33" ht="14.4" customHeight="1" x14ac:dyDescent="0.3">
      <c r="A25" s="1" t="s">
        <v>8028</v>
      </c>
      <c r="B25" s="1" t="s">
        <v>52</v>
      </c>
      <c r="C25" s="14" t="s">
        <v>5805</v>
      </c>
      <c r="D25" s="1" t="s">
        <v>12</v>
      </c>
      <c r="E25" s="1" t="s">
        <v>21</v>
      </c>
      <c r="F25" s="1" t="s">
        <v>32</v>
      </c>
      <c r="G25" s="1" t="s">
        <v>36</v>
      </c>
      <c r="H25" s="1">
        <v>1043</v>
      </c>
      <c r="I25" s="1">
        <v>1050.2</v>
      </c>
      <c r="J25" s="1">
        <v>2079.4699999999998</v>
      </c>
      <c r="K25" s="1">
        <v>-481</v>
      </c>
      <c r="L25" s="1">
        <f>Table49[[#This Row],[Selling_Price]]-Table49[[#This Row],[Market_Price]]</f>
        <v>1029.2699999999998</v>
      </c>
      <c r="M25" s="1">
        <f>Table49[[#This Row],[Quantity]]*Table49[[#This Row],[Selling_Price]]</f>
        <v>-1000225.07</v>
      </c>
      <c r="N25" s="1">
        <f>Table49[[#This Row],[Quantity]]*Table49[[#This Row],[Profit_Per_Quantity]]</f>
        <v>-495078.86999999988</v>
      </c>
      <c r="O25" s="1" t="s">
        <v>46</v>
      </c>
      <c r="Q25" s="86"/>
      <c r="R25" s="86"/>
      <c r="S25" s="86"/>
      <c r="U25" s="77"/>
      <c r="V25" s="77"/>
      <c r="W25" s="77"/>
      <c r="Y25" s="82"/>
      <c r="Z25" s="83"/>
    </row>
    <row r="26" spans="1:33" ht="17.399999999999999" customHeight="1" x14ac:dyDescent="0.3">
      <c r="A26" s="1" t="s">
        <v>9379</v>
      </c>
      <c r="B26" s="1" t="s">
        <v>2271</v>
      </c>
      <c r="C26" s="14" t="s">
        <v>5758</v>
      </c>
      <c r="D26" s="1" t="s">
        <v>13</v>
      </c>
      <c r="E26" s="1" t="s">
        <v>4349</v>
      </c>
      <c r="F26" s="1" t="s">
        <v>35</v>
      </c>
      <c r="G26" s="1" t="s">
        <v>45</v>
      </c>
      <c r="H26" s="1">
        <v>1001</v>
      </c>
      <c r="I26" s="1">
        <v>1096.75</v>
      </c>
      <c r="J26" s="1">
        <v>2105.65</v>
      </c>
      <c r="K26" s="1">
        <v>-45</v>
      </c>
      <c r="L26" s="1">
        <f>Table49[[#This Row],[Selling_Price]]-Table49[[#This Row],[Market_Price]]</f>
        <v>1008.9000000000001</v>
      </c>
      <c r="M26" s="1">
        <f>Table49[[#This Row],[Quantity]]*Table49[[#This Row],[Selling_Price]]</f>
        <v>-94754.25</v>
      </c>
      <c r="N26" s="1">
        <f>Table49[[#This Row],[Quantity]]*Table49[[#This Row],[Profit_Per_Quantity]]</f>
        <v>-45400.500000000007</v>
      </c>
      <c r="O26" s="1" t="s">
        <v>46</v>
      </c>
      <c r="U26" s="84" t="str">
        <f>INDEX(Table49[Customer_ID],MATCH(MAX(Table49[Quantity]),Table49[Quantity],0))</f>
        <v>CUST76171</v>
      </c>
      <c r="V26" s="84" t="str">
        <f>INDEX(Table49[Product_Name],MATCH(MAX(Table49[Quantity]),Table49[Quantity],0))</f>
        <v>Printer</v>
      </c>
      <c r="W26" s="84" t="str">
        <f>INDEX(Table49[Date],MATCH(MAX(Table49[Quantity]),Table49[Quantity],0))</f>
        <v>11/10/2024</v>
      </c>
      <c r="Y26" s="69">
        <f>SUM(Table49[Quantity])</f>
        <v>393704</v>
      </c>
      <c r="Z26" s="69"/>
    </row>
    <row r="27" spans="1:33" ht="17.399999999999999" customHeight="1" x14ac:dyDescent="0.3">
      <c r="A27" s="1" t="s">
        <v>8555</v>
      </c>
      <c r="B27" s="1" t="s">
        <v>936</v>
      </c>
      <c r="C27" s="14" t="s">
        <v>5082</v>
      </c>
      <c r="D27" s="1" t="s">
        <v>20</v>
      </c>
      <c r="E27" s="1" t="s">
        <v>29</v>
      </c>
      <c r="F27" s="1" t="s">
        <v>35</v>
      </c>
      <c r="G27" s="1" t="s">
        <v>42</v>
      </c>
      <c r="H27" s="1">
        <v>1093</v>
      </c>
      <c r="I27" s="1">
        <v>348.67</v>
      </c>
      <c r="J27" s="1">
        <v>669.75</v>
      </c>
      <c r="K27" s="1">
        <v>-98</v>
      </c>
      <c r="L27" s="1">
        <f>Table49[[#This Row],[Selling_Price]]-Table49[[#This Row],[Market_Price]]</f>
        <v>321.08</v>
      </c>
      <c r="M27" s="1">
        <f>Table49[[#This Row],[Quantity]]*Table49[[#This Row],[Selling_Price]]</f>
        <v>-65635.5</v>
      </c>
      <c r="N27" s="1">
        <f>Table49[[#This Row],[Quantity]]*Table49[[#This Row],[Profit_Per_Quantity]]</f>
        <v>-31465.84</v>
      </c>
      <c r="O27" s="1" t="s">
        <v>46</v>
      </c>
      <c r="U27" s="84"/>
      <c r="V27" s="84"/>
      <c r="W27" s="84"/>
      <c r="Y27" s="69"/>
      <c r="Z27" s="69"/>
    </row>
    <row r="28" spans="1:33" ht="17.399999999999999" customHeight="1" x14ac:dyDescent="0.3">
      <c r="A28" s="1" t="s">
        <v>7161</v>
      </c>
      <c r="B28" s="1" t="s">
        <v>1568</v>
      </c>
      <c r="C28" s="14" t="s">
        <v>5840</v>
      </c>
      <c r="D28" s="1" t="s">
        <v>18</v>
      </c>
      <c r="E28" s="1" t="s">
        <v>26</v>
      </c>
      <c r="F28" s="1" t="s">
        <v>35</v>
      </c>
      <c r="G28" s="1" t="s">
        <v>38</v>
      </c>
      <c r="H28" s="1">
        <v>1040</v>
      </c>
      <c r="I28" s="1">
        <v>1747.02</v>
      </c>
      <c r="J28" s="1">
        <v>2317.4</v>
      </c>
      <c r="K28" s="1">
        <v>-307</v>
      </c>
      <c r="L28" s="1">
        <f>Table49[[#This Row],[Selling_Price]]-Table49[[#This Row],[Market_Price]]</f>
        <v>570.38000000000011</v>
      </c>
      <c r="M28" s="1">
        <f>Table49[[#This Row],[Quantity]]*Table49[[#This Row],[Selling_Price]]</f>
        <v>-711441.8</v>
      </c>
      <c r="N28" s="1">
        <f>Table49[[#This Row],[Quantity]]*Table49[[#This Row],[Profit_Per_Quantity]]</f>
        <v>-175106.66000000003</v>
      </c>
      <c r="O28" s="1" t="s">
        <v>46</v>
      </c>
      <c r="U28" s="84" t="str">
        <f>INDEX(Table49[Country],MATCH(MAX(Table49[Quantity]),Table49[Quantity],0))</f>
        <v>Germany</v>
      </c>
      <c r="V28" s="84" t="str">
        <f>INDEX(Table49[Status],MATCH(MAX(Table49[Quantity]),Table49[Quantity],0))</f>
        <v>Delivered</v>
      </c>
      <c r="W28" s="84" t="str">
        <f>INDEX(Table49[Brand],MATCH(MAX(Table49[Quantity]),Table49[Quantity],0))</f>
        <v>Apple</v>
      </c>
    </row>
    <row r="29" spans="1:33" x14ac:dyDescent="0.3">
      <c r="A29" s="1" t="s">
        <v>8746</v>
      </c>
      <c r="B29" s="1" t="s">
        <v>1244</v>
      </c>
      <c r="C29" s="14" t="s">
        <v>6073</v>
      </c>
      <c r="D29" s="1" t="s">
        <v>19</v>
      </c>
      <c r="E29" s="1" t="s">
        <v>4351</v>
      </c>
      <c r="F29" s="1" t="s">
        <v>33</v>
      </c>
      <c r="G29" s="1" t="s">
        <v>4352</v>
      </c>
      <c r="H29" s="1">
        <v>1050</v>
      </c>
      <c r="I29" s="1">
        <v>815.53</v>
      </c>
      <c r="J29" s="1">
        <v>971.18</v>
      </c>
      <c r="K29" s="1">
        <v>-444</v>
      </c>
      <c r="L29" s="1">
        <f>Table49[[#This Row],[Selling_Price]]-Table49[[#This Row],[Market_Price]]</f>
        <v>155.64999999999998</v>
      </c>
      <c r="M29" s="1">
        <f>Table49[[#This Row],[Quantity]]*Table49[[#This Row],[Selling_Price]]</f>
        <v>-431203.92</v>
      </c>
      <c r="N29" s="1">
        <f>Table49[[#This Row],[Quantity]]*Table49[[#This Row],[Profit_Per_Quantity]]</f>
        <v>-69108.599999999991</v>
      </c>
      <c r="O29" s="1" t="s">
        <v>46</v>
      </c>
      <c r="U29" s="84"/>
      <c r="V29" s="84"/>
      <c r="W29" s="84"/>
      <c r="Y29" s="77" t="s">
        <v>4369</v>
      </c>
      <c r="Z29" s="77"/>
      <c r="AA29" s="77"/>
    </row>
    <row r="30" spans="1:33" x14ac:dyDescent="0.3">
      <c r="A30" s="1" t="s">
        <v>8886</v>
      </c>
      <c r="B30" s="1" t="s">
        <v>1483</v>
      </c>
      <c r="C30" s="14" t="s">
        <v>4592</v>
      </c>
      <c r="D30" s="1" t="s">
        <v>19</v>
      </c>
      <c r="E30" s="1" t="s">
        <v>26</v>
      </c>
      <c r="F30" s="1" t="s">
        <v>34</v>
      </c>
      <c r="G30" s="1" t="s">
        <v>38</v>
      </c>
      <c r="H30" s="1">
        <v>1031</v>
      </c>
      <c r="I30" s="1">
        <v>1746.34</v>
      </c>
      <c r="J30" s="1">
        <v>2183.52</v>
      </c>
      <c r="K30" s="1">
        <v>-133</v>
      </c>
      <c r="L30" s="1">
        <f>Table49[[#This Row],[Selling_Price]]-Table49[[#This Row],[Market_Price]]</f>
        <v>437.18000000000006</v>
      </c>
      <c r="M30" s="1">
        <f>Table49[[#This Row],[Quantity]]*Table49[[#This Row],[Selling_Price]]</f>
        <v>-290408.15999999997</v>
      </c>
      <c r="N30" s="1">
        <f>Table49[[#This Row],[Quantity]]*Table49[[#This Row],[Profit_Per_Quantity]]</f>
        <v>-58144.94000000001</v>
      </c>
      <c r="O30" s="1" t="s">
        <v>46</v>
      </c>
      <c r="U30" s="69">
        <f>INDEX(Table49[Quantity],MATCH(MAX(Table49[Quantity]),Table49[Quantity],0))</f>
        <v>500</v>
      </c>
      <c r="V30" s="69"/>
      <c r="W30" s="69"/>
      <c r="Y30" s="77"/>
      <c r="Z30" s="77"/>
      <c r="AA30" s="77"/>
    </row>
    <row r="31" spans="1:33" x14ac:dyDescent="0.3">
      <c r="A31" s="1" t="s">
        <v>8087</v>
      </c>
      <c r="B31" s="1" t="s">
        <v>159</v>
      </c>
      <c r="C31" s="14" t="s">
        <v>6276</v>
      </c>
      <c r="D31" s="1" t="s">
        <v>15</v>
      </c>
      <c r="E31" s="1" t="s">
        <v>26</v>
      </c>
      <c r="F31" s="1" t="s">
        <v>33</v>
      </c>
      <c r="G31" s="1" t="s">
        <v>37</v>
      </c>
      <c r="H31" s="1">
        <v>1081</v>
      </c>
      <c r="I31" s="1">
        <v>784.51</v>
      </c>
      <c r="J31" s="1">
        <v>1293.1600000000001</v>
      </c>
      <c r="K31" s="1">
        <v>-344</v>
      </c>
      <c r="L31" s="1">
        <f>Table49[[#This Row],[Selling_Price]]-Table49[[#This Row],[Market_Price]]</f>
        <v>508.65000000000009</v>
      </c>
      <c r="M31" s="1">
        <f>Table49[[#This Row],[Quantity]]*Table49[[#This Row],[Selling_Price]]</f>
        <v>-444847.04000000004</v>
      </c>
      <c r="N31" s="1">
        <f>Table49[[#This Row],[Quantity]]*Table49[[#This Row],[Profit_Per_Quantity]]</f>
        <v>-174975.60000000003</v>
      </c>
      <c r="O31" s="1" t="s">
        <v>46</v>
      </c>
      <c r="U31" s="69"/>
      <c r="V31" s="69"/>
      <c r="W31" s="69"/>
      <c r="Y31" s="77"/>
      <c r="Z31" s="77"/>
      <c r="AA31" s="77"/>
    </row>
    <row r="32" spans="1:33" x14ac:dyDescent="0.3">
      <c r="A32" s="1" t="s">
        <v>8346</v>
      </c>
      <c r="B32" s="1" t="s">
        <v>606</v>
      </c>
      <c r="C32" s="14" t="s">
        <v>4457</v>
      </c>
      <c r="D32" s="1" t="s">
        <v>16</v>
      </c>
      <c r="E32" s="1" t="s">
        <v>29</v>
      </c>
      <c r="F32" s="1" t="s">
        <v>32</v>
      </c>
      <c r="G32" s="1" t="s">
        <v>41</v>
      </c>
      <c r="H32" s="1">
        <v>1049</v>
      </c>
      <c r="I32" s="1">
        <v>1527.96</v>
      </c>
      <c r="J32" s="1">
        <v>2771.42</v>
      </c>
      <c r="K32" s="1">
        <v>-450</v>
      </c>
      <c r="L32" s="1">
        <f>Table49[[#This Row],[Selling_Price]]-Table49[[#This Row],[Market_Price]]</f>
        <v>1243.46</v>
      </c>
      <c r="M32" s="1">
        <f>Table49[[#This Row],[Quantity]]*Table49[[#This Row],[Selling_Price]]</f>
        <v>-1247139</v>
      </c>
      <c r="N32" s="1">
        <f>Table49[[#This Row],[Quantity]]*Table49[[#This Row],[Profit_Per_Quantity]]</f>
        <v>-559557</v>
      </c>
      <c r="O32" s="1" t="s">
        <v>46</v>
      </c>
      <c r="Y32" s="69" t="str">
        <f>INDEX(Table49[Brand],MATCH(MAX(Table49[Total_Profit]),Table49[Total_Profit],0))</f>
        <v>Microsoft</v>
      </c>
      <c r="Z32" s="69"/>
      <c r="AA32" s="69"/>
    </row>
    <row r="33" spans="1:27" x14ac:dyDescent="0.3">
      <c r="A33" s="1" t="s">
        <v>10178</v>
      </c>
      <c r="B33" s="1" t="s">
        <v>3547</v>
      </c>
      <c r="C33" s="14" t="s">
        <v>5057</v>
      </c>
      <c r="D33" s="1" t="s">
        <v>12</v>
      </c>
      <c r="E33" s="1" t="s">
        <v>24</v>
      </c>
      <c r="F33" s="1" t="s">
        <v>35</v>
      </c>
      <c r="G33" s="1" t="s">
        <v>38</v>
      </c>
      <c r="H33" s="1">
        <v>1085</v>
      </c>
      <c r="I33" s="1">
        <v>1410.04</v>
      </c>
      <c r="J33" s="1">
        <v>2532.4499999999998</v>
      </c>
      <c r="K33" s="1">
        <v>-241</v>
      </c>
      <c r="L33" s="1">
        <f>Table49[[#This Row],[Selling_Price]]-Table49[[#This Row],[Market_Price]]</f>
        <v>1122.4099999999999</v>
      </c>
      <c r="M33" s="1">
        <f>Table49[[#This Row],[Quantity]]*Table49[[#This Row],[Selling_Price]]</f>
        <v>-610320.44999999995</v>
      </c>
      <c r="N33" s="1">
        <f>Table49[[#This Row],[Quantity]]*Table49[[#This Row],[Profit_Per_Quantity]]</f>
        <v>-270500.80999999994</v>
      </c>
      <c r="O33" s="1" t="s">
        <v>46</v>
      </c>
      <c r="Y33" s="69"/>
      <c r="Z33" s="69"/>
      <c r="AA33" s="69"/>
    </row>
    <row r="34" spans="1:27" x14ac:dyDescent="0.3">
      <c r="A34" s="1" t="s">
        <v>7883</v>
      </c>
      <c r="B34" s="1" t="s">
        <v>541</v>
      </c>
      <c r="C34" s="14" t="s">
        <v>5805</v>
      </c>
      <c r="D34" s="1" t="s">
        <v>11</v>
      </c>
      <c r="E34" s="1" t="s">
        <v>4351</v>
      </c>
      <c r="F34" s="1" t="s">
        <v>35</v>
      </c>
      <c r="G34" s="1" t="s">
        <v>41</v>
      </c>
      <c r="H34" s="1">
        <v>1098</v>
      </c>
      <c r="I34" s="1">
        <v>569.92999999999995</v>
      </c>
      <c r="J34" s="1">
        <v>1002.39</v>
      </c>
      <c r="K34" s="1">
        <v>-420</v>
      </c>
      <c r="L34" s="1">
        <f>Table49[[#This Row],[Selling_Price]]-Table49[[#This Row],[Market_Price]]</f>
        <v>432.46000000000004</v>
      </c>
      <c r="M34" s="1">
        <f>Table49[[#This Row],[Quantity]]*Table49[[#This Row],[Selling_Price]]</f>
        <v>-421003.8</v>
      </c>
      <c r="N34" s="1">
        <f>Table49[[#This Row],[Quantity]]*Table49[[#This Row],[Profit_Per_Quantity]]</f>
        <v>-181633.2</v>
      </c>
      <c r="O34" s="1" t="s">
        <v>46</v>
      </c>
    </row>
    <row r="35" spans="1:27" x14ac:dyDescent="0.3">
      <c r="A35" s="1" t="s">
        <v>8241</v>
      </c>
      <c r="B35" s="1" t="s">
        <v>430</v>
      </c>
      <c r="C35" s="14" t="s">
        <v>6173</v>
      </c>
      <c r="D35" s="1" t="s">
        <v>11</v>
      </c>
      <c r="E35" s="1" t="s">
        <v>27</v>
      </c>
      <c r="F35" s="1" t="s">
        <v>35</v>
      </c>
      <c r="G35" s="1" t="s">
        <v>36</v>
      </c>
      <c r="H35" s="1">
        <v>1018</v>
      </c>
      <c r="I35" s="1">
        <v>1381.05</v>
      </c>
      <c r="J35" s="1">
        <v>2256.65</v>
      </c>
      <c r="K35" s="1">
        <v>-293</v>
      </c>
      <c r="L35" s="1">
        <f>Table49[[#This Row],[Selling_Price]]-Table49[[#This Row],[Market_Price]]</f>
        <v>875.60000000000014</v>
      </c>
      <c r="M35" s="1">
        <f>Table49[[#This Row],[Quantity]]*Table49[[#This Row],[Selling_Price]]</f>
        <v>-661198.45000000007</v>
      </c>
      <c r="N35" s="1">
        <f>Table49[[#This Row],[Quantity]]*Table49[[#This Row],[Profit_Per_Quantity]]</f>
        <v>-256550.80000000005</v>
      </c>
      <c r="O35" s="1" t="s">
        <v>46</v>
      </c>
    </row>
    <row r="36" spans="1:27" x14ac:dyDescent="0.3">
      <c r="A36" s="1" t="s">
        <v>9670</v>
      </c>
      <c r="B36" s="1" t="s">
        <v>2741</v>
      </c>
      <c r="C36" s="14" t="s">
        <v>4969</v>
      </c>
      <c r="D36" s="1" t="s">
        <v>15</v>
      </c>
      <c r="E36" s="1" t="s">
        <v>26</v>
      </c>
      <c r="F36" s="1" t="s">
        <v>35</v>
      </c>
      <c r="G36" s="1" t="s">
        <v>44</v>
      </c>
      <c r="H36" s="1">
        <v>1070</v>
      </c>
      <c r="I36" s="1">
        <v>248.25</v>
      </c>
      <c r="J36" s="1">
        <v>475.06</v>
      </c>
      <c r="K36" s="1">
        <v>-29</v>
      </c>
      <c r="L36" s="1">
        <f>Table49[[#This Row],[Selling_Price]]-Table49[[#This Row],[Market_Price]]</f>
        <v>226.81</v>
      </c>
      <c r="M36" s="1">
        <f>Table49[[#This Row],[Quantity]]*Table49[[#This Row],[Selling_Price]]</f>
        <v>-13776.74</v>
      </c>
      <c r="N36" s="1">
        <f>Table49[[#This Row],[Quantity]]*Table49[[#This Row],[Profit_Per_Quantity]]</f>
        <v>-6577.49</v>
      </c>
      <c r="O36" s="1" t="s">
        <v>46</v>
      </c>
    </row>
    <row r="37" spans="1:27" x14ac:dyDescent="0.3">
      <c r="A37" s="1" t="s">
        <v>10201</v>
      </c>
      <c r="B37" s="1" t="s">
        <v>2741</v>
      </c>
      <c r="C37" s="14" t="s">
        <v>4849</v>
      </c>
      <c r="D37" s="1" t="s">
        <v>11</v>
      </c>
      <c r="E37" s="1" t="s">
        <v>21</v>
      </c>
      <c r="F37" s="1" t="s">
        <v>32</v>
      </c>
      <c r="G37" s="1" t="s">
        <v>41</v>
      </c>
      <c r="H37" s="1">
        <v>1052</v>
      </c>
      <c r="I37" s="1">
        <v>976.9</v>
      </c>
      <c r="J37" s="1">
        <v>1258.31</v>
      </c>
      <c r="K37" s="1">
        <v>-386</v>
      </c>
      <c r="L37" s="1">
        <f>Table49[[#This Row],[Selling_Price]]-Table49[[#This Row],[Market_Price]]</f>
        <v>281.40999999999997</v>
      </c>
      <c r="M37" s="1">
        <f>Table49[[#This Row],[Quantity]]*Table49[[#This Row],[Selling_Price]]</f>
        <v>-485707.66</v>
      </c>
      <c r="N37" s="1">
        <f>Table49[[#This Row],[Quantity]]*Table49[[#This Row],[Profit_Per_Quantity]]</f>
        <v>-108624.26</v>
      </c>
      <c r="O37" s="1" t="s">
        <v>46</v>
      </c>
    </row>
    <row r="38" spans="1:27" x14ac:dyDescent="0.3">
      <c r="A38" s="1" t="s">
        <v>6596</v>
      </c>
      <c r="B38" s="1" t="s">
        <v>3184</v>
      </c>
      <c r="C38" s="14" t="s">
        <v>4477</v>
      </c>
      <c r="D38" s="1" t="s">
        <v>12</v>
      </c>
      <c r="E38" s="1" t="s">
        <v>28</v>
      </c>
      <c r="F38" s="1" t="s">
        <v>31</v>
      </c>
      <c r="G38" s="1" t="s">
        <v>44</v>
      </c>
      <c r="H38" s="1">
        <v>1035</v>
      </c>
      <c r="I38" s="1">
        <v>946.84</v>
      </c>
      <c r="J38" s="1">
        <v>1532.49</v>
      </c>
      <c r="K38" s="1">
        <v>-216</v>
      </c>
      <c r="L38" s="1">
        <f>Table49[[#This Row],[Selling_Price]]-Table49[[#This Row],[Market_Price]]</f>
        <v>585.65</v>
      </c>
      <c r="M38" s="1">
        <f>Table49[[#This Row],[Quantity]]*Table49[[#This Row],[Selling_Price]]</f>
        <v>-331017.84000000003</v>
      </c>
      <c r="N38" s="1">
        <f>Table49[[#This Row],[Quantity]]*Table49[[#This Row],[Profit_Per_Quantity]]</f>
        <v>-126500.4</v>
      </c>
      <c r="O38" s="1" t="s">
        <v>46</v>
      </c>
    </row>
    <row r="39" spans="1:27" x14ac:dyDescent="0.3">
      <c r="A39" s="1" t="s">
        <v>7516</v>
      </c>
      <c r="B39" s="1" t="s">
        <v>802</v>
      </c>
      <c r="C39" s="14" t="s">
        <v>4640</v>
      </c>
      <c r="D39" s="1" t="s">
        <v>18</v>
      </c>
      <c r="E39" s="1" t="s">
        <v>29</v>
      </c>
      <c r="F39" s="1" t="s">
        <v>32</v>
      </c>
      <c r="G39" s="1" t="s">
        <v>43</v>
      </c>
      <c r="H39" s="1">
        <v>1030</v>
      </c>
      <c r="I39" s="1">
        <v>1587.5</v>
      </c>
      <c r="J39" s="1">
        <v>2765.4</v>
      </c>
      <c r="K39" s="1">
        <v>-409</v>
      </c>
      <c r="L39" s="1">
        <f>Table49[[#This Row],[Selling_Price]]-Table49[[#This Row],[Market_Price]]</f>
        <v>1177.9000000000001</v>
      </c>
      <c r="M39" s="1">
        <f>Table49[[#This Row],[Quantity]]*Table49[[#This Row],[Selling_Price]]</f>
        <v>-1131048.6000000001</v>
      </c>
      <c r="N39" s="1">
        <f>Table49[[#This Row],[Quantity]]*Table49[[#This Row],[Profit_Per_Quantity]]</f>
        <v>-481761.10000000003</v>
      </c>
      <c r="O39" s="1" t="s">
        <v>46</v>
      </c>
    </row>
    <row r="40" spans="1:27" x14ac:dyDescent="0.3">
      <c r="A40" s="1" t="s">
        <v>9403</v>
      </c>
      <c r="B40" s="1" t="s">
        <v>2310</v>
      </c>
      <c r="C40" s="14" t="s">
        <v>5053</v>
      </c>
      <c r="D40" s="1" t="s">
        <v>17</v>
      </c>
      <c r="E40" s="1" t="s">
        <v>30</v>
      </c>
      <c r="F40" s="1" t="s">
        <v>35</v>
      </c>
      <c r="G40" s="1" t="s">
        <v>44</v>
      </c>
      <c r="H40" s="1">
        <v>1084</v>
      </c>
      <c r="I40" s="1">
        <v>1427.82</v>
      </c>
      <c r="J40" s="1">
        <v>2130.9299999999998</v>
      </c>
      <c r="K40" s="1">
        <v>-265</v>
      </c>
      <c r="L40" s="1">
        <f>Table49[[#This Row],[Selling_Price]]-Table49[[#This Row],[Market_Price]]</f>
        <v>703.1099999999999</v>
      </c>
      <c r="M40" s="1">
        <f>Table49[[#This Row],[Quantity]]*Table49[[#This Row],[Selling_Price]]</f>
        <v>-564696.44999999995</v>
      </c>
      <c r="N40" s="1">
        <f>Table49[[#This Row],[Quantity]]*Table49[[#This Row],[Profit_Per_Quantity]]</f>
        <v>-186324.14999999997</v>
      </c>
      <c r="O40" s="1" t="s">
        <v>46</v>
      </c>
    </row>
    <row r="41" spans="1:27" x14ac:dyDescent="0.3">
      <c r="A41" s="1" t="s">
        <v>8844</v>
      </c>
      <c r="B41" s="1" t="s">
        <v>1415</v>
      </c>
      <c r="C41" s="14" t="s">
        <v>6022</v>
      </c>
      <c r="D41" s="1" t="s">
        <v>19</v>
      </c>
      <c r="E41" s="1" t="s">
        <v>27</v>
      </c>
      <c r="F41" s="1" t="s">
        <v>34</v>
      </c>
      <c r="G41" s="1" t="s">
        <v>43</v>
      </c>
      <c r="H41" s="1">
        <v>1097</v>
      </c>
      <c r="I41" s="1">
        <v>1895.41</v>
      </c>
      <c r="J41" s="1">
        <v>3532.76</v>
      </c>
      <c r="K41" s="1">
        <v>-69</v>
      </c>
      <c r="L41" s="1">
        <f>Table49[[#This Row],[Selling_Price]]-Table49[[#This Row],[Market_Price]]</f>
        <v>1637.3500000000001</v>
      </c>
      <c r="M41" s="1">
        <f>Table49[[#This Row],[Quantity]]*Table49[[#This Row],[Selling_Price]]</f>
        <v>-243760.44</v>
      </c>
      <c r="N41" s="1">
        <f>Table49[[#This Row],[Quantity]]*Table49[[#This Row],[Profit_Per_Quantity]]</f>
        <v>-112977.15000000001</v>
      </c>
      <c r="O41" s="1" t="s">
        <v>46</v>
      </c>
    </row>
    <row r="42" spans="1:27" x14ac:dyDescent="0.3">
      <c r="A42" s="1" t="s">
        <v>7727</v>
      </c>
      <c r="B42" s="1" t="s">
        <v>3169</v>
      </c>
      <c r="C42" s="14" t="s">
        <v>5307</v>
      </c>
      <c r="D42" s="1" t="s">
        <v>17</v>
      </c>
      <c r="E42" s="1" t="s">
        <v>26</v>
      </c>
      <c r="F42" s="1" t="s">
        <v>35</v>
      </c>
      <c r="G42" s="1" t="s">
        <v>45</v>
      </c>
      <c r="H42" s="1">
        <v>1053</v>
      </c>
      <c r="I42" s="1">
        <v>612.66</v>
      </c>
      <c r="J42" s="1">
        <v>1000.34</v>
      </c>
      <c r="K42" s="1">
        <v>-49</v>
      </c>
      <c r="L42" s="1">
        <f>Table49[[#This Row],[Selling_Price]]-Table49[[#This Row],[Market_Price]]</f>
        <v>387.68000000000006</v>
      </c>
      <c r="M42" s="1">
        <f>Table49[[#This Row],[Quantity]]*Table49[[#This Row],[Selling_Price]]</f>
        <v>-49016.66</v>
      </c>
      <c r="N42" s="1">
        <f>Table49[[#This Row],[Quantity]]*Table49[[#This Row],[Profit_Per_Quantity]]</f>
        <v>-18996.320000000003</v>
      </c>
      <c r="O42" s="1" t="s">
        <v>46</v>
      </c>
    </row>
    <row r="43" spans="1:27" x14ac:dyDescent="0.3">
      <c r="A43" s="1" t="s">
        <v>7612</v>
      </c>
      <c r="B43" s="1" t="s">
        <v>1887</v>
      </c>
      <c r="C43" s="14" t="s">
        <v>5763</v>
      </c>
      <c r="D43" s="1" t="s">
        <v>13</v>
      </c>
      <c r="E43" s="1" t="s">
        <v>25</v>
      </c>
      <c r="F43" s="1" t="s">
        <v>34</v>
      </c>
      <c r="G43" s="1" t="s">
        <v>38</v>
      </c>
      <c r="H43" s="1">
        <v>1005</v>
      </c>
      <c r="I43" s="1">
        <v>822.94</v>
      </c>
      <c r="J43" s="1">
        <v>1204.67</v>
      </c>
      <c r="K43" s="1">
        <v>-260</v>
      </c>
      <c r="L43" s="1">
        <f>Table49[[#This Row],[Selling_Price]]-Table49[[#This Row],[Market_Price]]</f>
        <v>381.73</v>
      </c>
      <c r="M43" s="1">
        <f>Table49[[#This Row],[Quantity]]*Table49[[#This Row],[Selling_Price]]</f>
        <v>-313214.2</v>
      </c>
      <c r="N43" s="1">
        <f>Table49[[#This Row],[Quantity]]*Table49[[#This Row],[Profit_Per_Quantity]]</f>
        <v>-99249.8</v>
      </c>
      <c r="O43" s="1" t="s">
        <v>46</v>
      </c>
    </row>
    <row r="44" spans="1:27" x14ac:dyDescent="0.3">
      <c r="A44" s="1" t="s">
        <v>9159</v>
      </c>
      <c r="B44" s="1" t="s">
        <v>1921</v>
      </c>
      <c r="C44" s="14" t="s">
        <v>5193</v>
      </c>
      <c r="D44" s="1" t="s">
        <v>11</v>
      </c>
      <c r="E44" s="1" t="s">
        <v>21</v>
      </c>
      <c r="F44" s="1" t="s">
        <v>31</v>
      </c>
      <c r="G44" s="1" t="s">
        <v>44</v>
      </c>
      <c r="H44" s="1">
        <v>1067</v>
      </c>
      <c r="I44" s="1">
        <v>759.29</v>
      </c>
      <c r="J44" s="1">
        <v>1350.41</v>
      </c>
      <c r="K44" s="1">
        <v>-184</v>
      </c>
      <c r="L44" s="1">
        <f>Table49[[#This Row],[Selling_Price]]-Table49[[#This Row],[Market_Price]]</f>
        <v>591.12000000000012</v>
      </c>
      <c r="M44" s="1">
        <f>Table49[[#This Row],[Quantity]]*Table49[[#This Row],[Selling_Price]]</f>
        <v>-248475.44</v>
      </c>
      <c r="N44" s="1">
        <f>Table49[[#This Row],[Quantity]]*Table49[[#This Row],[Profit_Per_Quantity]]</f>
        <v>-108766.08000000002</v>
      </c>
      <c r="O44" s="1" t="s">
        <v>46</v>
      </c>
    </row>
    <row r="45" spans="1:27" x14ac:dyDescent="0.3">
      <c r="A45" s="1" t="s">
        <v>8402</v>
      </c>
      <c r="B45" s="1" t="s">
        <v>695</v>
      </c>
      <c r="C45" s="14" t="s">
        <v>6196</v>
      </c>
      <c r="D45" s="1" t="s">
        <v>16</v>
      </c>
      <c r="E45" s="1" t="s">
        <v>21</v>
      </c>
      <c r="F45" s="1" t="s">
        <v>31</v>
      </c>
      <c r="G45" s="1" t="s">
        <v>43</v>
      </c>
      <c r="H45" s="1">
        <v>1068</v>
      </c>
      <c r="I45" s="1">
        <v>1533.92</v>
      </c>
      <c r="J45" s="1">
        <v>2325.92</v>
      </c>
      <c r="K45" s="1">
        <v>-154</v>
      </c>
      <c r="L45" s="1">
        <f>Table49[[#This Row],[Selling_Price]]-Table49[[#This Row],[Market_Price]]</f>
        <v>792</v>
      </c>
      <c r="M45" s="1">
        <f>Table49[[#This Row],[Quantity]]*Table49[[#This Row],[Selling_Price]]</f>
        <v>-358191.68</v>
      </c>
      <c r="N45" s="1">
        <f>Table49[[#This Row],[Quantity]]*Table49[[#This Row],[Profit_Per_Quantity]]</f>
        <v>-121968</v>
      </c>
      <c r="O45" s="1" t="s">
        <v>46</v>
      </c>
    </row>
    <row r="46" spans="1:27" x14ac:dyDescent="0.3">
      <c r="A46" s="1" t="s">
        <v>9048</v>
      </c>
      <c r="B46" s="1" t="s">
        <v>1754</v>
      </c>
      <c r="C46" s="14" t="s">
        <v>4745</v>
      </c>
      <c r="D46" s="1" t="s">
        <v>15</v>
      </c>
      <c r="E46" s="1" t="s">
        <v>21</v>
      </c>
      <c r="F46" s="1" t="s">
        <v>32</v>
      </c>
      <c r="G46" s="1" t="s">
        <v>4352</v>
      </c>
      <c r="H46" s="1">
        <v>1019</v>
      </c>
      <c r="I46" s="1">
        <v>106.13</v>
      </c>
      <c r="J46" s="1">
        <v>174.23</v>
      </c>
      <c r="K46" s="1">
        <v>-126</v>
      </c>
      <c r="L46" s="1">
        <f>Table49[[#This Row],[Selling_Price]]-Table49[[#This Row],[Market_Price]]</f>
        <v>68.099999999999994</v>
      </c>
      <c r="M46" s="1">
        <f>Table49[[#This Row],[Quantity]]*Table49[[#This Row],[Selling_Price]]</f>
        <v>-21952.98</v>
      </c>
      <c r="N46" s="1">
        <f>Table49[[#This Row],[Quantity]]*Table49[[#This Row],[Profit_Per_Quantity]]</f>
        <v>-8580.5999999999985</v>
      </c>
      <c r="O46" s="1" t="s">
        <v>46</v>
      </c>
    </row>
    <row r="47" spans="1:27" x14ac:dyDescent="0.3">
      <c r="A47" s="1" t="s">
        <v>6469</v>
      </c>
      <c r="B47" s="1" t="s">
        <v>3314</v>
      </c>
      <c r="C47" s="14" t="s">
        <v>5220</v>
      </c>
      <c r="D47" s="1" t="s">
        <v>19</v>
      </c>
      <c r="E47" s="1" t="s">
        <v>4351</v>
      </c>
      <c r="F47" s="1" t="s">
        <v>33</v>
      </c>
      <c r="G47" s="1" t="s">
        <v>37</v>
      </c>
      <c r="H47" s="1">
        <v>1039</v>
      </c>
      <c r="I47" s="1">
        <v>746</v>
      </c>
      <c r="J47" s="1">
        <v>1331.64</v>
      </c>
      <c r="K47" s="1">
        <v>-283</v>
      </c>
      <c r="L47" s="1">
        <f>Table49[[#This Row],[Selling_Price]]-Table49[[#This Row],[Market_Price]]</f>
        <v>585.6400000000001</v>
      </c>
      <c r="M47" s="1">
        <f>Table49[[#This Row],[Quantity]]*Table49[[#This Row],[Selling_Price]]</f>
        <v>-376854.12000000005</v>
      </c>
      <c r="N47" s="1">
        <f>Table49[[#This Row],[Quantity]]*Table49[[#This Row],[Profit_Per_Quantity]]</f>
        <v>-165736.12000000002</v>
      </c>
      <c r="O47" s="1" t="s">
        <v>46</v>
      </c>
    </row>
    <row r="48" spans="1:27" x14ac:dyDescent="0.3">
      <c r="A48" s="1" t="s">
        <v>9224</v>
      </c>
      <c r="B48" s="1" t="s">
        <v>2029</v>
      </c>
      <c r="C48" s="14" t="s">
        <v>5767</v>
      </c>
      <c r="D48" s="1" t="s">
        <v>14</v>
      </c>
      <c r="E48" s="1" t="s">
        <v>4351</v>
      </c>
      <c r="F48" s="1" t="s">
        <v>32</v>
      </c>
      <c r="G48" s="1" t="s">
        <v>40</v>
      </c>
      <c r="H48" s="1">
        <v>1096</v>
      </c>
      <c r="I48" s="1">
        <v>1378.29</v>
      </c>
      <c r="J48" s="1">
        <v>2754.13</v>
      </c>
      <c r="K48" s="1">
        <v>-214</v>
      </c>
      <c r="L48" s="1">
        <f>Table49[[#This Row],[Selling_Price]]-Table49[[#This Row],[Market_Price]]</f>
        <v>1375.8400000000001</v>
      </c>
      <c r="M48" s="1">
        <f>Table49[[#This Row],[Quantity]]*Table49[[#This Row],[Selling_Price]]</f>
        <v>-589383.82000000007</v>
      </c>
      <c r="N48" s="1">
        <f>Table49[[#This Row],[Quantity]]*Table49[[#This Row],[Profit_Per_Quantity]]</f>
        <v>-294429.76</v>
      </c>
      <c r="O48" s="1" t="s">
        <v>46</v>
      </c>
    </row>
    <row r="49" spans="1:15" x14ac:dyDescent="0.3">
      <c r="A49" s="1" t="s">
        <v>10211</v>
      </c>
      <c r="B49" s="1" t="s">
        <v>3587</v>
      </c>
      <c r="C49" s="14" t="s">
        <v>5023</v>
      </c>
      <c r="D49" s="1" t="s">
        <v>16</v>
      </c>
      <c r="E49" s="1" t="s">
        <v>26</v>
      </c>
      <c r="F49" s="1" t="s">
        <v>34</v>
      </c>
      <c r="G49" s="1" t="s">
        <v>41</v>
      </c>
      <c r="H49" s="1">
        <v>1021</v>
      </c>
      <c r="I49" s="1">
        <v>1157.92</v>
      </c>
      <c r="J49" s="1">
        <v>1459.19</v>
      </c>
      <c r="K49" s="1">
        <v>-471</v>
      </c>
      <c r="L49" s="1">
        <f>Table49[[#This Row],[Selling_Price]]-Table49[[#This Row],[Market_Price]]</f>
        <v>301.27</v>
      </c>
      <c r="M49" s="1">
        <f>Table49[[#This Row],[Quantity]]*Table49[[#This Row],[Selling_Price]]</f>
        <v>-687278.49</v>
      </c>
      <c r="N49" s="1">
        <f>Table49[[#This Row],[Quantity]]*Table49[[#This Row],[Profit_Per_Quantity]]</f>
        <v>-141898.16999999998</v>
      </c>
      <c r="O49" s="1" t="s">
        <v>46</v>
      </c>
    </row>
    <row r="50" spans="1:15" x14ac:dyDescent="0.3">
      <c r="A50" s="1" t="s">
        <v>6332</v>
      </c>
      <c r="B50" s="1" t="s">
        <v>2084</v>
      </c>
      <c r="C50" s="14" t="s">
        <v>5831</v>
      </c>
      <c r="D50" s="1" t="s">
        <v>13</v>
      </c>
      <c r="E50" s="1" t="s">
        <v>21</v>
      </c>
      <c r="F50" s="1" t="s">
        <v>32</v>
      </c>
      <c r="G50" s="1" t="s">
        <v>36</v>
      </c>
      <c r="H50" s="1">
        <v>1076</v>
      </c>
      <c r="I50" s="1">
        <v>475.05</v>
      </c>
      <c r="J50" s="1">
        <v>727.22</v>
      </c>
      <c r="K50" s="1">
        <v>-267</v>
      </c>
      <c r="L50" s="1">
        <f>Table49[[#This Row],[Selling_Price]]-Table49[[#This Row],[Market_Price]]</f>
        <v>252.17000000000002</v>
      </c>
      <c r="M50" s="1">
        <f>Table49[[#This Row],[Quantity]]*Table49[[#This Row],[Selling_Price]]</f>
        <v>-194167.74000000002</v>
      </c>
      <c r="N50" s="1">
        <f>Table49[[#This Row],[Quantity]]*Table49[[#This Row],[Profit_Per_Quantity]]</f>
        <v>-67329.39</v>
      </c>
      <c r="O50" s="1" t="s">
        <v>46</v>
      </c>
    </row>
    <row r="51" spans="1:15" x14ac:dyDescent="0.3">
      <c r="A51" s="1" t="s">
        <v>10022</v>
      </c>
      <c r="B51" s="1" t="s">
        <v>2084</v>
      </c>
      <c r="C51" s="14" t="s">
        <v>4740</v>
      </c>
      <c r="D51" s="1" t="s">
        <v>13</v>
      </c>
      <c r="E51" s="1" t="s">
        <v>21</v>
      </c>
      <c r="F51" s="1" t="s">
        <v>35</v>
      </c>
      <c r="G51" s="1" t="s">
        <v>44</v>
      </c>
      <c r="H51" s="1">
        <v>1041</v>
      </c>
      <c r="I51" s="1">
        <v>1688.51</v>
      </c>
      <c r="J51" s="1">
        <v>2760.45</v>
      </c>
      <c r="K51" s="1">
        <v>-379</v>
      </c>
      <c r="L51" s="1">
        <f>Table49[[#This Row],[Selling_Price]]-Table49[[#This Row],[Market_Price]]</f>
        <v>1071.9399999999998</v>
      </c>
      <c r="M51" s="1">
        <f>Table49[[#This Row],[Quantity]]*Table49[[#This Row],[Selling_Price]]</f>
        <v>-1046210.5499999999</v>
      </c>
      <c r="N51" s="1">
        <f>Table49[[#This Row],[Quantity]]*Table49[[#This Row],[Profit_Per_Quantity]]</f>
        <v>-406265.25999999995</v>
      </c>
      <c r="O51" s="1" t="s">
        <v>46</v>
      </c>
    </row>
    <row r="52" spans="1:15" x14ac:dyDescent="0.3">
      <c r="A52" s="1" t="s">
        <v>9285</v>
      </c>
      <c r="B52" s="1" t="s">
        <v>2126</v>
      </c>
      <c r="C52" s="14" t="s">
        <v>4522</v>
      </c>
      <c r="D52" s="1" t="s">
        <v>20</v>
      </c>
      <c r="E52" s="1" t="s">
        <v>27</v>
      </c>
      <c r="F52" s="1" t="s">
        <v>34</v>
      </c>
      <c r="G52" s="1" t="s">
        <v>45</v>
      </c>
      <c r="H52" s="1">
        <v>1017</v>
      </c>
      <c r="I52" s="1">
        <v>516.53</v>
      </c>
      <c r="J52" s="1">
        <v>850.04</v>
      </c>
      <c r="K52" s="1">
        <v>-174</v>
      </c>
      <c r="L52" s="1">
        <f>Table49[[#This Row],[Selling_Price]]-Table49[[#This Row],[Market_Price]]</f>
        <v>333.51</v>
      </c>
      <c r="M52" s="1">
        <f>Table49[[#This Row],[Quantity]]*Table49[[#This Row],[Selling_Price]]</f>
        <v>-147906.96</v>
      </c>
      <c r="N52" s="1">
        <f>Table49[[#This Row],[Quantity]]*Table49[[#This Row],[Profit_Per_Quantity]]</f>
        <v>-58030.74</v>
      </c>
      <c r="O52" s="1" t="s">
        <v>46</v>
      </c>
    </row>
    <row r="53" spans="1:15" x14ac:dyDescent="0.3">
      <c r="A53" s="1" t="s">
        <v>8498</v>
      </c>
      <c r="B53" s="1" t="s">
        <v>853</v>
      </c>
      <c r="C53" s="14" t="s">
        <v>5799</v>
      </c>
      <c r="D53" s="1" t="s">
        <v>18</v>
      </c>
      <c r="E53" s="1" t="s">
        <v>25</v>
      </c>
      <c r="F53" s="1" t="s">
        <v>31</v>
      </c>
      <c r="G53" s="1" t="s">
        <v>43</v>
      </c>
      <c r="H53" s="1">
        <v>1030</v>
      </c>
      <c r="I53" s="1">
        <v>1343.86</v>
      </c>
      <c r="J53" s="1">
        <v>1964.11</v>
      </c>
      <c r="K53" s="1">
        <v>-466</v>
      </c>
      <c r="L53" s="1">
        <f>Table49[[#This Row],[Selling_Price]]-Table49[[#This Row],[Market_Price]]</f>
        <v>620.25</v>
      </c>
      <c r="M53" s="1">
        <f>Table49[[#This Row],[Quantity]]*Table49[[#This Row],[Selling_Price]]</f>
        <v>-915275.26</v>
      </c>
      <c r="N53" s="1">
        <f>Table49[[#This Row],[Quantity]]*Table49[[#This Row],[Profit_Per_Quantity]]</f>
        <v>-289036.5</v>
      </c>
      <c r="O53" s="1" t="s">
        <v>46</v>
      </c>
    </row>
    <row r="54" spans="1:15" x14ac:dyDescent="0.3">
      <c r="A54" s="1" t="s">
        <v>10528</v>
      </c>
      <c r="B54" s="1" t="s">
        <v>4071</v>
      </c>
      <c r="C54" s="14" t="s">
        <v>4624</v>
      </c>
      <c r="D54" s="1" t="s">
        <v>20</v>
      </c>
      <c r="E54" s="1" t="s">
        <v>29</v>
      </c>
      <c r="F54" s="1" t="s">
        <v>33</v>
      </c>
      <c r="G54" s="1" t="s">
        <v>42</v>
      </c>
      <c r="H54" s="1">
        <v>1048</v>
      </c>
      <c r="I54" s="1">
        <v>790.79</v>
      </c>
      <c r="J54" s="1">
        <v>1307.1500000000001</v>
      </c>
      <c r="K54" s="1">
        <v>-369</v>
      </c>
      <c r="L54" s="1">
        <f>Table49[[#This Row],[Selling_Price]]-Table49[[#This Row],[Market_Price]]</f>
        <v>516.36000000000013</v>
      </c>
      <c r="M54" s="1">
        <f>Table49[[#This Row],[Quantity]]*Table49[[#This Row],[Selling_Price]]</f>
        <v>-482338.35000000003</v>
      </c>
      <c r="N54" s="1">
        <f>Table49[[#This Row],[Quantity]]*Table49[[#This Row],[Profit_Per_Quantity]]</f>
        <v>-190536.84000000005</v>
      </c>
      <c r="O54" s="1" t="s">
        <v>46</v>
      </c>
    </row>
    <row r="55" spans="1:15" x14ac:dyDescent="0.3">
      <c r="A55" s="1" t="s">
        <v>10151</v>
      </c>
      <c r="B55" s="1" t="s">
        <v>3505</v>
      </c>
      <c r="C55" s="14" t="s">
        <v>4782</v>
      </c>
      <c r="D55" s="1" t="s">
        <v>14</v>
      </c>
      <c r="E55" s="1" t="s">
        <v>4349</v>
      </c>
      <c r="F55" s="1" t="s">
        <v>34</v>
      </c>
      <c r="G55" s="1" t="s">
        <v>44</v>
      </c>
      <c r="H55" s="1">
        <v>1061</v>
      </c>
      <c r="I55" s="1">
        <v>755.9</v>
      </c>
      <c r="J55" s="1">
        <v>1283.52</v>
      </c>
      <c r="K55" s="1">
        <v>-347</v>
      </c>
      <c r="L55" s="1">
        <f>Table49[[#This Row],[Selling_Price]]-Table49[[#This Row],[Market_Price]]</f>
        <v>527.62</v>
      </c>
      <c r="M55" s="1">
        <f>Table49[[#This Row],[Quantity]]*Table49[[#This Row],[Selling_Price]]</f>
        <v>-445381.44</v>
      </c>
      <c r="N55" s="1">
        <f>Table49[[#This Row],[Quantity]]*Table49[[#This Row],[Profit_Per_Quantity]]</f>
        <v>-183084.14</v>
      </c>
      <c r="O55" s="1" t="s">
        <v>46</v>
      </c>
    </row>
    <row r="56" spans="1:15" x14ac:dyDescent="0.3">
      <c r="A56" s="1" t="s">
        <v>9257</v>
      </c>
      <c r="B56" s="1" t="s">
        <v>2075</v>
      </c>
      <c r="C56" s="14" t="s">
        <v>5586</v>
      </c>
      <c r="D56" s="1" t="s">
        <v>17</v>
      </c>
      <c r="E56" s="1" t="s">
        <v>21</v>
      </c>
      <c r="F56" s="1" t="s">
        <v>34</v>
      </c>
      <c r="G56" s="1" t="s">
        <v>43</v>
      </c>
      <c r="H56" s="1">
        <v>1095</v>
      </c>
      <c r="I56" s="1">
        <v>350.24</v>
      </c>
      <c r="J56" s="1">
        <v>489.89</v>
      </c>
      <c r="K56" s="1">
        <v>-352</v>
      </c>
      <c r="L56" s="1">
        <f>Table49[[#This Row],[Selling_Price]]-Table49[[#This Row],[Market_Price]]</f>
        <v>139.64999999999998</v>
      </c>
      <c r="M56" s="1">
        <f>Table49[[#This Row],[Quantity]]*Table49[[#This Row],[Selling_Price]]</f>
        <v>-172441.28</v>
      </c>
      <c r="N56" s="1">
        <f>Table49[[#This Row],[Quantity]]*Table49[[#This Row],[Profit_Per_Quantity]]</f>
        <v>-49156.799999999988</v>
      </c>
      <c r="O56" s="1" t="s">
        <v>46</v>
      </c>
    </row>
    <row r="57" spans="1:15" x14ac:dyDescent="0.3">
      <c r="A57" s="1" t="s">
        <v>8725</v>
      </c>
      <c r="B57" s="1" t="s">
        <v>1204</v>
      </c>
      <c r="C57" s="14" t="s">
        <v>6084</v>
      </c>
      <c r="D57" s="1" t="s">
        <v>13</v>
      </c>
      <c r="E57" s="1" t="s">
        <v>4351</v>
      </c>
      <c r="F57" s="1" t="s">
        <v>32</v>
      </c>
      <c r="G57" s="1" t="s">
        <v>44</v>
      </c>
      <c r="H57" s="1">
        <v>1017</v>
      </c>
      <c r="I57" s="1">
        <v>1311.7</v>
      </c>
      <c r="J57" s="1">
        <v>2017.95</v>
      </c>
      <c r="K57" s="1">
        <v>-360</v>
      </c>
      <c r="L57" s="1">
        <f>Table49[[#This Row],[Selling_Price]]-Table49[[#This Row],[Market_Price]]</f>
        <v>706.25</v>
      </c>
      <c r="M57" s="1">
        <f>Table49[[#This Row],[Quantity]]*Table49[[#This Row],[Selling_Price]]</f>
        <v>-726462</v>
      </c>
      <c r="N57" s="1">
        <f>Table49[[#This Row],[Quantity]]*Table49[[#This Row],[Profit_Per_Quantity]]</f>
        <v>-254250</v>
      </c>
      <c r="O57" s="1" t="s">
        <v>46</v>
      </c>
    </row>
    <row r="58" spans="1:15" x14ac:dyDescent="0.3">
      <c r="A58" s="1" t="s">
        <v>9424</v>
      </c>
      <c r="B58" s="1" t="s">
        <v>2348</v>
      </c>
      <c r="C58" s="14" t="s">
        <v>4846</v>
      </c>
      <c r="D58" s="1" t="s">
        <v>14</v>
      </c>
      <c r="E58" s="1" t="s">
        <v>30</v>
      </c>
      <c r="F58" s="1" t="s">
        <v>32</v>
      </c>
      <c r="G58" s="1" t="s">
        <v>37</v>
      </c>
      <c r="H58" s="1">
        <v>1045</v>
      </c>
      <c r="I58" s="1">
        <v>1031.25</v>
      </c>
      <c r="J58" s="1">
        <v>1156.3599999999999</v>
      </c>
      <c r="K58" s="1">
        <v>-249</v>
      </c>
      <c r="L58" s="1">
        <f>Table49[[#This Row],[Selling_Price]]-Table49[[#This Row],[Market_Price]]</f>
        <v>125.1099999999999</v>
      </c>
      <c r="M58" s="1">
        <f>Table49[[#This Row],[Quantity]]*Table49[[#This Row],[Selling_Price]]</f>
        <v>-287933.63999999996</v>
      </c>
      <c r="N58" s="1">
        <f>Table49[[#This Row],[Quantity]]*Table49[[#This Row],[Profit_Per_Quantity]]</f>
        <v>-31152.389999999974</v>
      </c>
      <c r="O58" s="1" t="s">
        <v>46</v>
      </c>
    </row>
    <row r="59" spans="1:15" x14ac:dyDescent="0.3">
      <c r="A59" s="1" t="s">
        <v>8570</v>
      </c>
      <c r="B59" s="1" t="s">
        <v>967</v>
      </c>
      <c r="C59" s="14" t="s">
        <v>6138</v>
      </c>
      <c r="D59" s="1" t="s">
        <v>19</v>
      </c>
      <c r="E59" s="1" t="s">
        <v>4349</v>
      </c>
      <c r="F59" s="1" t="s">
        <v>32</v>
      </c>
      <c r="G59" s="1" t="s">
        <v>38</v>
      </c>
      <c r="H59" s="1">
        <v>1093</v>
      </c>
      <c r="I59" s="1">
        <v>1244.33</v>
      </c>
      <c r="J59" s="1">
        <v>1833.68</v>
      </c>
      <c r="K59" s="1">
        <v>-490</v>
      </c>
      <c r="L59" s="1">
        <f>Table49[[#This Row],[Selling_Price]]-Table49[[#This Row],[Market_Price]]</f>
        <v>589.35000000000014</v>
      </c>
      <c r="M59" s="1">
        <f>Table49[[#This Row],[Quantity]]*Table49[[#This Row],[Selling_Price]]</f>
        <v>-898503.20000000007</v>
      </c>
      <c r="N59" s="1">
        <f>Table49[[#This Row],[Quantity]]*Table49[[#This Row],[Profit_Per_Quantity]]</f>
        <v>-288781.50000000006</v>
      </c>
      <c r="O59" s="1" t="s">
        <v>46</v>
      </c>
    </row>
    <row r="60" spans="1:15" x14ac:dyDescent="0.3">
      <c r="A60" s="1" t="s">
        <v>10658</v>
      </c>
      <c r="B60" s="1" t="s">
        <v>4286</v>
      </c>
      <c r="C60" s="14" t="s">
        <v>4419</v>
      </c>
      <c r="D60" s="1" t="s">
        <v>19</v>
      </c>
      <c r="E60" s="1" t="s">
        <v>27</v>
      </c>
      <c r="F60" s="1" t="s">
        <v>31</v>
      </c>
      <c r="G60" s="1" t="s">
        <v>4352</v>
      </c>
      <c r="H60" s="1">
        <v>1099</v>
      </c>
      <c r="I60" s="1">
        <v>1293.44</v>
      </c>
      <c r="J60" s="1">
        <v>1679.73</v>
      </c>
      <c r="K60" s="1">
        <v>-412</v>
      </c>
      <c r="L60" s="1">
        <f>Table49[[#This Row],[Selling_Price]]-Table49[[#This Row],[Market_Price]]</f>
        <v>386.28999999999996</v>
      </c>
      <c r="M60" s="1">
        <f>Table49[[#This Row],[Quantity]]*Table49[[#This Row],[Selling_Price]]</f>
        <v>-692048.76</v>
      </c>
      <c r="N60" s="1">
        <f>Table49[[#This Row],[Quantity]]*Table49[[#This Row],[Profit_Per_Quantity]]</f>
        <v>-159151.47999999998</v>
      </c>
      <c r="O60" s="1" t="s">
        <v>46</v>
      </c>
    </row>
    <row r="61" spans="1:15" x14ac:dyDescent="0.3">
      <c r="A61" s="1" t="s">
        <v>8649</v>
      </c>
      <c r="B61" s="1" t="s">
        <v>1099</v>
      </c>
      <c r="C61" s="14" t="s">
        <v>5137</v>
      </c>
      <c r="D61" s="1" t="s">
        <v>13</v>
      </c>
      <c r="E61" s="1" t="s">
        <v>28</v>
      </c>
      <c r="F61" s="1" t="s">
        <v>34</v>
      </c>
      <c r="G61" s="1" t="s">
        <v>38</v>
      </c>
      <c r="H61" s="1">
        <v>1036</v>
      </c>
      <c r="I61" s="1">
        <v>285.63</v>
      </c>
      <c r="J61" s="1">
        <v>319.63</v>
      </c>
      <c r="K61" s="1">
        <v>-164</v>
      </c>
      <c r="L61" s="1">
        <f>Table49[[#This Row],[Selling_Price]]-Table49[[#This Row],[Market_Price]]</f>
        <v>34</v>
      </c>
      <c r="M61" s="1">
        <f>Table49[[#This Row],[Quantity]]*Table49[[#This Row],[Selling_Price]]</f>
        <v>-52419.32</v>
      </c>
      <c r="N61" s="1">
        <f>Table49[[#This Row],[Quantity]]*Table49[[#This Row],[Profit_Per_Quantity]]</f>
        <v>-5576</v>
      </c>
      <c r="O61" s="1" t="s">
        <v>46</v>
      </c>
    </row>
    <row r="62" spans="1:15" x14ac:dyDescent="0.3">
      <c r="A62" s="1" t="s">
        <v>7735</v>
      </c>
      <c r="B62" s="1" t="s">
        <v>1283</v>
      </c>
      <c r="C62" s="14" t="s">
        <v>6062</v>
      </c>
      <c r="D62" s="1" t="s">
        <v>11</v>
      </c>
      <c r="E62" s="1" t="s">
        <v>4349</v>
      </c>
      <c r="F62" s="1" t="s">
        <v>35</v>
      </c>
      <c r="G62" s="1" t="s">
        <v>43</v>
      </c>
      <c r="H62" s="1">
        <v>1023</v>
      </c>
      <c r="I62" s="1">
        <v>1789.13</v>
      </c>
      <c r="J62" s="1">
        <v>3287.42</v>
      </c>
      <c r="K62" s="1">
        <v>-200</v>
      </c>
      <c r="L62" s="1">
        <f>Table49[[#This Row],[Selling_Price]]-Table49[[#This Row],[Market_Price]]</f>
        <v>1498.29</v>
      </c>
      <c r="M62" s="1">
        <f>Table49[[#This Row],[Quantity]]*Table49[[#This Row],[Selling_Price]]</f>
        <v>-657484</v>
      </c>
      <c r="N62" s="1">
        <f>Table49[[#This Row],[Quantity]]*Table49[[#This Row],[Profit_Per_Quantity]]</f>
        <v>-299658</v>
      </c>
      <c r="O62" s="1" t="s">
        <v>46</v>
      </c>
    </row>
    <row r="63" spans="1:15" x14ac:dyDescent="0.3">
      <c r="A63" s="1" t="s">
        <v>9163</v>
      </c>
      <c r="B63" s="1" t="s">
        <v>1932</v>
      </c>
      <c r="C63" s="14" t="s">
        <v>5607</v>
      </c>
      <c r="D63" s="1" t="s">
        <v>19</v>
      </c>
      <c r="E63" s="1" t="s">
        <v>4349</v>
      </c>
      <c r="F63" s="1" t="s">
        <v>31</v>
      </c>
      <c r="G63" s="1" t="s">
        <v>40</v>
      </c>
      <c r="H63" s="1">
        <v>1085</v>
      </c>
      <c r="I63" s="1">
        <v>1660.78</v>
      </c>
      <c r="J63" s="1">
        <v>3239.91</v>
      </c>
      <c r="K63" s="1">
        <v>-22</v>
      </c>
      <c r="L63" s="1">
        <f>Table49[[#This Row],[Selling_Price]]-Table49[[#This Row],[Market_Price]]</f>
        <v>1579.1299999999999</v>
      </c>
      <c r="M63" s="1">
        <f>Table49[[#This Row],[Quantity]]*Table49[[#This Row],[Selling_Price]]</f>
        <v>-71278.01999999999</v>
      </c>
      <c r="N63" s="1">
        <f>Table49[[#This Row],[Quantity]]*Table49[[#This Row],[Profit_Per_Quantity]]</f>
        <v>-34740.86</v>
      </c>
      <c r="O63" s="1" t="s">
        <v>46</v>
      </c>
    </row>
    <row r="64" spans="1:15" x14ac:dyDescent="0.3">
      <c r="A64" s="1" t="s">
        <v>10277</v>
      </c>
      <c r="B64" s="1" t="s">
        <v>3681</v>
      </c>
      <c r="C64" s="14" t="s">
        <v>4498</v>
      </c>
      <c r="D64" s="1" t="s">
        <v>11</v>
      </c>
      <c r="E64" s="1" t="s">
        <v>26</v>
      </c>
      <c r="F64" s="1" t="s">
        <v>35</v>
      </c>
      <c r="G64" s="1" t="s">
        <v>44</v>
      </c>
      <c r="H64" s="1">
        <v>1056</v>
      </c>
      <c r="I64" s="1">
        <v>985.53</v>
      </c>
      <c r="J64" s="1">
        <v>1788.29</v>
      </c>
      <c r="K64" s="1">
        <v>-274</v>
      </c>
      <c r="L64" s="1">
        <f>Table49[[#This Row],[Selling_Price]]-Table49[[#This Row],[Market_Price]]</f>
        <v>802.76</v>
      </c>
      <c r="M64" s="1">
        <f>Table49[[#This Row],[Quantity]]*Table49[[#This Row],[Selling_Price]]</f>
        <v>-489991.45999999996</v>
      </c>
      <c r="N64" s="1">
        <f>Table49[[#This Row],[Quantity]]*Table49[[#This Row],[Profit_Per_Quantity]]</f>
        <v>-219956.24</v>
      </c>
      <c r="O64" s="1" t="s">
        <v>46</v>
      </c>
    </row>
    <row r="65" spans="1:15" x14ac:dyDescent="0.3">
      <c r="A65" s="1" t="s">
        <v>7679</v>
      </c>
      <c r="B65" s="1" t="s">
        <v>2713</v>
      </c>
      <c r="C65" s="14" t="s">
        <v>5569</v>
      </c>
      <c r="D65" s="1" t="s">
        <v>17</v>
      </c>
      <c r="E65" s="1" t="s">
        <v>21</v>
      </c>
      <c r="F65" s="1" t="s">
        <v>32</v>
      </c>
      <c r="G65" s="1" t="s">
        <v>37</v>
      </c>
      <c r="H65" s="1">
        <v>1068</v>
      </c>
      <c r="I65" s="1">
        <v>1829.35</v>
      </c>
      <c r="J65" s="1">
        <v>2835</v>
      </c>
      <c r="K65" s="1">
        <v>-75</v>
      </c>
      <c r="L65" s="1">
        <f>Table49[[#This Row],[Selling_Price]]-Table49[[#This Row],[Market_Price]]</f>
        <v>1005.6500000000001</v>
      </c>
      <c r="M65" s="1">
        <f>Table49[[#This Row],[Quantity]]*Table49[[#This Row],[Selling_Price]]</f>
        <v>-212625</v>
      </c>
      <c r="N65" s="1">
        <f>Table49[[#This Row],[Quantity]]*Table49[[#This Row],[Profit_Per_Quantity]]</f>
        <v>-75423.75</v>
      </c>
      <c r="O65" s="1" t="s">
        <v>46</v>
      </c>
    </row>
    <row r="66" spans="1:15" x14ac:dyDescent="0.3">
      <c r="A66" s="1" t="s">
        <v>10673</v>
      </c>
      <c r="B66" s="1" t="s">
        <v>4308</v>
      </c>
      <c r="C66" s="14" t="s">
        <v>4396</v>
      </c>
      <c r="D66" s="1" t="s">
        <v>18</v>
      </c>
      <c r="E66" s="1" t="s">
        <v>4351</v>
      </c>
      <c r="F66" s="1" t="s">
        <v>32</v>
      </c>
      <c r="G66" s="1" t="s">
        <v>42</v>
      </c>
      <c r="H66" s="1">
        <v>1016</v>
      </c>
      <c r="I66" s="1">
        <v>461.99</v>
      </c>
      <c r="J66" s="1">
        <v>886.47</v>
      </c>
      <c r="K66" s="1">
        <v>-429</v>
      </c>
      <c r="L66" s="1">
        <f>Table49[[#This Row],[Selling_Price]]-Table49[[#This Row],[Market_Price]]</f>
        <v>424.48</v>
      </c>
      <c r="M66" s="1">
        <f>Table49[[#This Row],[Quantity]]*Table49[[#This Row],[Selling_Price]]</f>
        <v>-380295.63</v>
      </c>
      <c r="N66" s="1">
        <f>Table49[[#This Row],[Quantity]]*Table49[[#This Row],[Profit_Per_Quantity]]</f>
        <v>-182101.92</v>
      </c>
      <c r="O66" s="1" t="s">
        <v>46</v>
      </c>
    </row>
    <row r="67" spans="1:15" x14ac:dyDescent="0.3">
      <c r="A67" s="1" t="s">
        <v>8385</v>
      </c>
      <c r="B67" s="1" t="s">
        <v>671</v>
      </c>
      <c r="C67" s="14" t="s">
        <v>5543</v>
      </c>
      <c r="D67" s="1" t="s">
        <v>14</v>
      </c>
      <c r="E67" s="1" t="s">
        <v>4349</v>
      </c>
      <c r="F67" s="1" t="s">
        <v>33</v>
      </c>
      <c r="G67" s="1" t="s">
        <v>36</v>
      </c>
      <c r="H67" s="1">
        <v>1078</v>
      </c>
      <c r="I67" s="1">
        <v>571.91</v>
      </c>
      <c r="J67" s="1">
        <v>700.74</v>
      </c>
      <c r="K67" s="1">
        <v>-411</v>
      </c>
      <c r="L67" s="1">
        <f>Table49[[#This Row],[Selling_Price]]-Table49[[#This Row],[Market_Price]]</f>
        <v>128.83000000000004</v>
      </c>
      <c r="M67" s="1">
        <f>Table49[[#This Row],[Quantity]]*Table49[[#This Row],[Selling_Price]]</f>
        <v>-288004.14</v>
      </c>
      <c r="N67" s="1">
        <f>Table49[[#This Row],[Quantity]]*Table49[[#This Row],[Profit_Per_Quantity]]</f>
        <v>-52949.130000000019</v>
      </c>
      <c r="O67" s="1" t="s">
        <v>46</v>
      </c>
    </row>
    <row r="68" spans="1:15" x14ac:dyDescent="0.3">
      <c r="A68" s="1" t="s">
        <v>6904</v>
      </c>
      <c r="B68" s="1" t="s">
        <v>420</v>
      </c>
      <c r="C68" s="14" t="s">
        <v>4493</v>
      </c>
      <c r="D68" s="1" t="s">
        <v>12</v>
      </c>
      <c r="E68" s="1" t="s">
        <v>4351</v>
      </c>
      <c r="F68" s="1" t="s">
        <v>32</v>
      </c>
      <c r="G68" s="1" t="s">
        <v>37</v>
      </c>
      <c r="H68" s="1">
        <v>1007</v>
      </c>
      <c r="I68" s="1">
        <v>409.7</v>
      </c>
      <c r="J68" s="1">
        <v>546.82000000000005</v>
      </c>
      <c r="K68" s="1">
        <v>-253</v>
      </c>
      <c r="L68" s="1">
        <f>Table49[[#This Row],[Selling_Price]]-Table49[[#This Row],[Market_Price]]</f>
        <v>137.12000000000006</v>
      </c>
      <c r="M68" s="1">
        <f>Table49[[#This Row],[Quantity]]*Table49[[#This Row],[Selling_Price]]</f>
        <v>-138345.46000000002</v>
      </c>
      <c r="N68" s="1">
        <f>Table49[[#This Row],[Quantity]]*Table49[[#This Row],[Profit_Per_Quantity]]</f>
        <v>-34691.360000000015</v>
      </c>
      <c r="O68" s="1" t="s">
        <v>46</v>
      </c>
    </row>
    <row r="69" spans="1:15" x14ac:dyDescent="0.3">
      <c r="A69" s="1" t="s">
        <v>7511</v>
      </c>
      <c r="B69" s="1" t="s">
        <v>1842</v>
      </c>
      <c r="C69" s="14" t="s">
        <v>4472</v>
      </c>
      <c r="D69" s="1" t="s">
        <v>11</v>
      </c>
      <c r="E69" s="1" t="s">
        <v>30</v>
      </c>
      <c r="F69" s="1" t="s">
        <v>33</v>
      </c>
      <c r="G69" s="1" t="s">
        <v>37</v>
      </c>
      <c r="H69" s="1">
        <v>1051</v>
      </c>
      <c r="I69" s="1">
        <v>882.44</v>
      </c>
      <c r="J69" s="1">
        <v>1686.87</v>
      </c>
      <c r="K69" s="1">
        <v>-465</v>
      </c>
      <c r="L69" s="1">
        <f>Table49[[#This Row],[Selling_Price]]-Table49[[#This Row],[Market_Price]]</f>
        <v>804.42999999999984</v>
      </c>
      <c r="M69" s="1">
        <f>Table49[[#This Row],[Quantity]]*Table49[[#This Row],[Selling_Price]]</f>
        <v>-784394.54999999993</v>
      </c>
      <c r="N69" s="1">
        <f>Table49[[#This Row],[Quantity]]*Table49[[#This Row],[Profit_Per_Quantity]]</f>
        <v>-374059.9499999999</v>
      </c>
      <c r="O69" s="1" t="s">
        <v>46</v>
      </c>
    </row>
    <row r="70" spans="1:15" x14ac:dyDescent="0.3">
      <c r="A70" s="1" t="s">
        <v>8545</v>
      </c>
      <c r="B70" s="1" t="s">
        <v>923</v>
      </c>
      <c r="C70" s="14" t="s">
        <v>5932</v>
      </c>
      <c r="D70" s="1" t="s">
        <v>11</v>
      </c>
      <c r="E70" s="1" t="s">
        <v>26</v>
      </c>
      <c r="F70" s="1" t="s">
        <v>33</v>
      </c>
      <c r="G70" s="1" t="s">
        <v>42</v>
      </c>
      <c r="H70" s="1">
        <v>1046</v>
      </c>
      <c r="I70" s="1">
        <v>337.09</v>
      </c>
      <c r="J70" s="1">
        <v>437.35</v>
      </c>
      <c r="K70" s="1">
        <v>-102</v>
      </c>
      <c r="L70" s="1">
        <f>Table49[[#This Row],[Selling_Price]]-Table49[[#This Row],[Market_Price]]</f>
        <v>100.26000000000005</v>
      </c>
      <c r="M70" s="1">
        <f>Table49[[#This Row],[Quantity]]*Table49[[#This Row],[Selling_Price]]</f>
        <v>-44609.700000000004</v>
      </c>
      <c r="N70" s="1">
        <f>Table49[[#This Row],[Quantity]]*Table49[[#This Row],[Profit_Per_Quantity]]</f>
        <v>-10226.520000000004</v>
      </c>
      <c r="O70" s="1" t="s">
        <v>46</v>
      </c>
    </row>
    <row r="71" spans="1:15" x14ac:dyDescent="0.3">
      <c r="A71" s="1" t="s">
        <v>10461</v>
      </c>
      <c r="B71" s="1" t="s">
        <v>3945</v>
      </c>
      <c r="C71" s="14" t="s">
        <v>4738</v>
      </c>
      <c r="D71" s="1" t="s">
        <v>13</v>
      </c>
      <c r="E71" s="1" t="s">
        <v>30</v>
      </c>
      <c r="F71" s="1" t="s">
        <v>32</v>
      </c>
      <c r="G71" s="1" t="s">
        <v>44</v>
      </c>
      <c r="H71" s="1">
        <v>1028</v>
      </c>
      <c r="I71" s="1">
        <v>58.8</v>
      </c>
      <c r="J71" s="1">
        <v>98.78</v>
      </c>
      <c r="K71" s="1">
        <v>-37</v>
      </c>
      <c r="L71" s="1">
        <f>Table49[[#This Row],[Selling_Price]]-Table49[[#This Row],[Market_Price]]</f>
        <v>39.980000000000004</v>
      </c>
      <c r="M71" s="1">
        <f>Table49[[#This Row],[Quantity]]*Table49[[#This Row],[Selling_Price]]</f>
        <v>-3654.86</v>
      </c>
      <c r="N71" s="1">
        <f>Table49[[#This Row],[Quantity]]*Table49[[#This Row],[Profit_Per_Quantity]]</f>
        <v>-1479.2600000000002</v>
      </c>
      <c r="O71" s="1" t="s">
        <v>46</v>
      </c>
    </row>
    <row r="72" spans="1:15" x14ac:dyDescent="0.3">
      <c r="A72" s="1" t="s">
        <v>6889</v>
      </c>
      <c r="B72" s="1" t="s">
        <v>3860</v>
      </c>
      <c r="C72" s="14" t="s">
        <v>4387</v>
      </c>
      <c r="D72" s="1" t="s">
        <v>12</v>
      </c>
      <c r="E72" s="1" t="s">
        <v>21</v>
      </c>
      <c r="F72" s="1" t="s">
        <v>35</v>
      </c>
      <c r="G72" s="1" t="s">
        <v>43</v>
      </c>
      <c r="H72" s="1">
        <v>1064</v>
      </c>
      <c r="I72" s="1">
        <v>280.73</v>
      </c>
      <c r="J72" s="1">
        <v>553.36</v>
      </c>
      <c r="K72" s="1">
        <v>-440</v>
      </c>
      <c r="L72" s="1">
        <f>Table49[[#This Row],[Selling_Price]]-Table49[[#This Row],[Market_Price]]</f>
        <v>272.63</v>
      </c>
      <c r="M72" s="1">
        <f>Table49[[#This Row],[Quantity]]*Table49[[#This Row],[Selling_Price]]</f>
        <v>-243478.39999999999</v>
      </c>
      <c r="N72" s="1">
        <f>Table49[[#This Row],[Quantity]]*Table49[[#This Row],[Profit_Per_Quantity]]</f>
        <v>-119957.2</v>
      </c>
      <c r="O72" s="1" t="s">
        <v>46</v>
      </c>
    </row>
    <row r="73" spans="1:15" x14ac:dyDescent="0.3">
      <c r="A73" s="1" t="s">
        <v>9082</v>
      </c>
      <c r="B73" s="1" t="s">
        <v>1810</v>
      </c>
      <c r="C73" s="14" t="s">
        <v>5035</v>
      </c>
      <c r="D73" s="1" t="s">
        <v>17</v>
      </c>
      <c r="E73" s="1" t="s">
        <v>21</v>
      </c>
      <c r="F73" s="1" t="s">
        <v>32</v>
      </c>
      <c r="G73" s="1" t="s">
        <v>40</v>
      </c>
      <c r="H73" s="1">
        <v>1002</v>
      </c>
      <c r="I73" s="1">
        <v>1791.52</v>
      </c>
      <c r="J73" s="1">
        <v>2874.17</v>
      </c>
      <c r="K73" s="1">
        <v>-51</v>
      </c>
      <c r="L73" s="1">
        <f>Table49[[#This Row],[Selling_Price]]-Table49[[#This Row],[Market_Price]]</f>
        <v>1082.6500000000001</v>
      </c>
      <c r="M73" s="1">
        <f>Table49[[#This Row],[Quantity]]*Table49[[#This Row],[Selling_Price]]</f>
        <v>-146582.67000000001</v>
      </c>
      <c r="N73" s="1">
        <f>Table49[[#This Row],[Quantity]]*Table49[[#This Row],[Profit_Per_Quantity]]</f>
        <v>-55215.15</v>
      </c>
      <c r="O73" s="1" t="s">
        <v>46</v>
      </c>
    </row>
    <row r="74" spans="1:15" x14ac:dyDescent="0.3">
      <c r="A74" s="1" t="s">
        <v>10303</v>
      </c>
      <c r="B74" s="1" t="s">
        <v>3718</v>
      </c>
      <c r="C74" s="14" t="s">
        <v>4919</v>
      </c>
      <c r="D74" s="1" t="s">
        <v>11</v>
      </c>
      <c r="E74" s="1" t="s">
        <v>27</v>
      </c>
      <c r="F74" s="1" t="s">
        <v>34</v>
      </c>
      <c r="G74" s="1" t="s">
        <v>42</v>
      </c>
      <c r="H74" s="1">
        <v>1064</v>
      </c>
      <c r="I74" s="1">
        <v>1322.77</v>
      </c>
      <c r="J74" s="1">
        <v>2048.58</v>
      </c>
      <c r="K74" s="1">
        <v>-439</v>
      </c>
      <c r="L74" s="1">
        <f>Table49[[#This Row],[Selling_Price]]-Table49[[#This Row],[Market_Price]]</f>
        <v>725.81</v>
      </c>
      <c r="M74" s="1">
        <f>Table49[[#This Row],[Quantity]]*Table49[[#This Row],[Selling_Price]]</f>
        <v>-899326.62</v>
      </c>
      <c r="N74" s="1">
        <f>Table49[[#This Row],[Quantity]]*Table49[[#This Row],[Profit_Per_Quantity]]</f>
        <v>-318630.58999999997</v>
      </c>
      <c r="O74" s="1" t="s">
        <v>46</v>
      </c>
    </row>
    <row r="75" spans="1:15" x14ac:dyDescent="0.3">
      <c r="A75" s="1" t="s">
        <v>7977</v>
      </c>
      <c r="B75" s="1" t="s">
        <v>1027</v>
      </c>
      <c r="C75" s="14" t="s">
        <v>6120</v>
      </c>
      <c r="D75" s="1" t="s">
        <v>14</v>
      </c>
      <c r="E75" s="1" t="s">
        <v>29</v>
      </c>
      <c r="F75" s="1" t="s">
        <v>34</v>
      </c>
      <c r="G75" s="1" t="s">
        <v>36</v>
      </c>
      <c r="H75" s="1">
        <v>1016</v>
      </c>
      <c r="I75" s="1">
        <v>1816.27</v>
      </c>
      <c r="J75" s="1">
        <v>3144.79</v>
      </c>
      <c r="K75" s="1">
        <v>-223</v>
      </c>
      <c r="L75" s="1">
        <f>Table49[[#This Row],[Selling_Price]]-Table49[[#This Row],[Market_Price]]</f>
        <v>1328.52</v>
      </c>
      <c r="M75" s="1">
        <f>Table49[[#This Row],[Quantity]]*Table49[[#This Row],[Selling_Price]]</f>
        <v>-701288.17</v>
      </c>
      <c r="N75" s="1">
        <f>Table49[[#This Row],[Quantity]]*Table49[[#This Row],[Profit_Per_Quantity]]</f>
        <v>-296259.96000000002</v>
      </c>
      <c r="O75" s="1" t="s">
        <v>46</v>
      </c>
    </row>
    <row r="76" spans="1:15" x14ac:dyDescent="0.3">
      <c r="A76" s="1" t="s">
        <v>9195</v>
      </c>
      <c r="B76" s="1" t="s">
        <v>1984</v>
      </c>
      <c r="C76" s="14" t="s">
        <v>5216</v>
      </c>
      <c r="D76" s="1" t="s">
        <v>16</v>
      </c>
      <c r="E76" s="1" t="s">
        <v>29</v>
      </c>
      <c r="F76" s="1" t="s">
        <v>34</v>
      </c>
      <c r="G76" s="1" t="s">
        <v>45</v>
      </c>
      <c r="H76" s="1">
        <v>1010</v>
      </c>
      <c r="I76" s="1">
        <v>1254.25</v>
      </c>
      <c r="J76" s="1">
        <v>2267.84</v>
      </c>
      <c r="K76" s="1">
        <v>-132</v>
      </c>
      <c r="L76" s="1">
        <f>Table49[[#This Row],[Selling_Price]]-Table49[[#This Row],[Market_Price]]</f>
        <v>1013.5900000000001</v>
      </c>
      <c r="M76" s="1">
        <f>Table49[[#This Row],[Quantity]]*Table49[[#This Row],[Selling_Price]]</f>
        <v>-299354.88</v>
      </c>
      <c r="N76" s="1">
        <f>Table49[[#This Row],[Quantity]]*Table49[[#This Row],[Profit_Per_Quantity]]</f>
        <v>-133793.88</v>
      </c>
      <c r="O76" s="1" t="s">
        <v>46</v>
      </c>
    </row>
    <row r="77" spans="1:15" x14ac:dyDescent="0.3">
      <c r="A77" s="1" t="s">
        <v>9823</v>
      </c>
      <c r="B77" s="1" t="s">
        <v>2981</v>
      </c>
      <c r="C77" s="14" t="s">
        <v>5424</v>
      </c>
      <c r="D77" s="1" t="s">
        <v>19</v>
      </c>
      <c r="E77" s="1" t="s">
        <v>28</v>
      </c>
      <c r="F77" s="1" t="s">
        <v>35</v>
      </c>
      <c r="G77" s="1" t="s">
        <v>4352</v>
      </c>
      <c r="H77" s="1">
        <v>1050</v>
      </c>
      <c r="I77" s="1">
        <v>1473.03</v>
      </c>
      <c r="J77" s="1">
        <v>2252.11</v>
      </c>
      <c r="K77" s="1">
        <v>-69</v>
      </c>
      <c r="L77" s="1">
        <f>Table49[[#This Row],[Selling_Price]]-Table49[[#This Row],[Market_Price]]</f>
        <v>779.08000000000015</v>
      </c>
      <c r="M77" s="1">
        <f>Table49[[#This Row],[Quantity]]*Table49[[#This Row],[Selling_Price]]</f>
        <v>-155395.59</v>
      </c>
      <c r="N77" s="1">
        <f>Table49[[#This Row],[Quantity]]*Table49[[#This Row],[Profit_Per_Quantity]]</f>
        <v>-53756.520000000011</v>
      </c>
      <c r="O77" s="1" t="s">
        <v>46</v>
      </c>
    </row>
    <row r="78" spans="1:15" x14ac:dyDescent="0.3">
      <c r="A78" s="1" t="s">
        <v>10566</v>
      </c>
      <c r="B78" s="1" t="s">
        <v>4143</v>
      </c>
      <c r="C78" s="14" t="s">
        <v>4557</v>
      </c>
      <c r="D78" s="1" t="s">
        <v>19</v>
      </c>
      <c r="E78" s="1" t="s">
        <v>4351</v>
      </c>
      <c r="F78" s="1" t="s">
        <v>32</v>
      </c>
      <c r="G78" s="1" t="s">
        <v>40</v>
      </c>
      <c r="H78" s="1">
        <v>1021</v>
      </c>
      <c r="I78" s="1">
        <v>602.79999999999995</v>
      </c>
      <c r="J78" s="1">
        <v>909.82</v>
      </c>
      <c r="K78" s="1">
        <v>-435</v>
      </c>
      <c r="L78" s="1">
        <f>Table49[[#This Row],[Selling_Price]]-Table49[[#This Row],[Market_Price]]</f>
        <v>307.0200000000001</v>
      </c>
      <c r="M78" s="1">
        <f>Table49[[#This Row],[Quantity]]*Table49[[#This Row],[Selling_Price]]</f>
        <v>-395771.7</v>
      </c>
      <c r="N78" s="1">
        <f>Table49[[#This Row],[Quantity]]*Table49[[#This Row],[Profit_Per_Quantity]]</f>
        <v>-133553.70000000004</v>
      </c>
      <c r="O78" s="1" t="s">
        <v>46</v>
      </c>
    </row>
    <row r="79" spans="1:15" x14ac:dyDescent="0.3">
      <c r="A79" s="1" t="s">
        <v>10090</v>
      </c>
      <c r="B79" s="1" t="s">
        <v>3417</v>
      </c>
      <c r="C79" s="14" t="s">
        <v>5152</v>
      </c>
      <c r="D79" s="1" t="s">
        <v>14</v>
      </c>
      <c r="E79" s="1" t="s">
        <v>29</v>
      </c>
      <c r="F79" s="1" t="s">
        <v>32</v>
      </c>
      <c r="G79" s="1" t="s">
        <v>41</v>
      </c>
      <c r="H79" s="1">
        <v>1052</v>
      </c>
      <c r="I79" s="1">
        <v>741.26</v>
      </c>
      <c r="J79" s="1">
        <v>1452.57</v>
      </c>
      <c r="K79" s="1">
        <v>-288</v>
      </c>
      <c r="L79" s="1">
        <f>Table49[[#This Row],[Selling_Price]]-Table49[[#This Row],[Market_Price]]</f>
        <v>711.31</v>
      </c>
      <c r="M79" s="1">
        <f>Table49[[#This Row],[Quantity]]*Table49[[#This Row],[Selling_Price]]</f>
        <v>-418340.16</v>
      </c>
      <c r="N79" s="1">
        <f>Table49[[#This Row],[Quantity]]*Table49[[#This Row],[Profit_Per_Quantity]]</f>
        <v>-204857.27999999997</v>
      </c>
      <c r="O79" s="1" t="s">
        <v>46</v>
      </c>
    </row>
    <row r="80" spans="1:15" x14ac:dyDescent="0.3">
      <c r="A80" s="1" t="s">
        <v>9171</v>
      </c>
      <c r="B80" s="1" t="s">
        <v>1945</v>
      </c>
      <c r="C80" s="14" t="s">
        <v>4642</v>
      </c>
      <c r="D80" s="1" t="s">
        <v>12</v>
      </c>
      <c r="E80" s="1" t="s">
        <v>4351</v>
      </c>
      <c r="F80" s="1" t="s">
        <v>34</v>
      </c>
      <c r="G80" s="1" t="s">
        <v>40</v>
      </c>
      <c r="H80" s="1">
        <v>1097</v>
      </c>
      <c r="I80" s="1">
        <v>1914.95</v>
      </c>
      <c r="J80" s="1">
        <v>2484.2199999999998</v>
      </c>
      <c r="K80" s="1">
        <v>-229</v>
      </c>
      <c r="L80" s="1">
        <f>Table49[[#This Row],[Selling_Price]]-Table49[[#This Row],[Market_Price]]</f>
        <v>569.26999999999975</v>
      </c>
      <c r="M80" s="1">
        <f>Table49[[#This Row],[Quantity]]*Table49[[#This Row],[Selling_Price]]</f>
        <v>-568886.38</v>
      </c>
      <c r="N80" s="1">
        <f>Table49[[#This Row],[Quantity]]*Table49[[#This Row],[Profit_Per_Quantity]]</f>
        <v>-130362.82999999994</v>
      </c>
      <c r="O80" s="1" t="s">
        <v>46</v>
      </c>
    </row>
    <row r="81" spans="1:15" x14ac:dyDescent="0.3">
      <c r="A81" s="1" t="s">
        <v>10133</v>
      </c>
      <c r="B81" s="1" t="s">
        <v>3479</v>
      </c>
      <c r="C81" s="14" t="s">
        <v>4976</v>
      </c>
      <c r="D81" s="1" t="s">
        <v>18</v>
      </c>
      <c r="E81" s="1" t="s">
        <v>21</v>
      </c>
      <c r="F81" s="1" t="s">
        <v>34</v>
      </c>
      <c r="G81" s="1" t="s">
        <v>37</v>
      </c>
      <c r="H81" s="1">
        <v>1057</v>
      </c>
      <c r="I81" s="1">
        <v>813.96</v>
      </c>
      <c r="J81" s="1">
        <v>1550.36</v>
      </c>
      <c r="K81" s="1">
        <v>-387</v>
      </c>
      <c r="L81" s="1">
        <f>Table49[[#This Row],[Selling_Price]]-Table49[[#This Row],[Market_Price]]</f>
        <v>736.39999999999986</v>
      </c>
      <c r="M81" s="1">
        <f>Table49[[#This Row],[Quantity]]*Table49[[#This Row],[Selling_Price]]</f>
        <v>-599989.31999999995</v>
      </c>
      <c r="N81" s="1">
        <f>Table49[[#This Row],[Quantity]]*Table49[[#This Row],[Profit_Per_Quantity]]</f>
        <v>-284986.79999999993</v>
      </c>
      <c r="O81" s="1" t="s">
        <v>46</v>
      </c>
    </row>
    <row r="82" spans="1:15" x14ac:dyDescent="0.3">
      <c r="A82" s="1" t="s">
        <v>6293</v>
      </c>
      <c r="B82" s="1" t="s">
        <v>2471</v>
      </c>
      <c r="C82" s="14" t="s">
        <v>4978</v>
      </c>
      <c r="D82" s="1" t="s">
        <v>15</v>
      </c>
      <c r="E82" s="1" t="s">
        <v>27</v>
      </c>
      <c r="F82" s="1" t="s">
        <v>33</v>
      </c>
      <c r="G82" s="1" t="s">
        <v>41</v>
      </c>
      <c r="H82" s="1">
        <v>1049</v>
      </c>
      <c r="I82" s="1">
        <v>1497.31</v>
      </c>
      <c r="J82" s="1">
        <v>2336.98</v>
      </c>
      <c r="K82" s="1">
        <v>-66</v>
      </c>
      <c r="L82" s="1">
        <f>Table49[[#This Row],[Selling_Price]]-Table49[[#This Row],[Market_Price]]</f>
        <v>839.67000000000007</v>
      </c>
      <c r="M82" s="1">
        <f>Table49[[#This Row],[Quantity]]*Table49[[#This Row],[Selling_Price]]</f>
        <v>-154240.68</v>
      </c>
      <c r="N82" s="1">
        <f>Table49[[#This Row],[Quantity]]*Table49[[#This Row],[Profit_Per_Quantity]]</f>
        <v>-55418.22</v>
      </c>
      <c r="O82" s="1" t="s">
        <v>46</v>
      </c>
    </row>
    <row r="83" spans="1:15" x14ac:dyDescent="0.3">
      <c r="A83" s="1" t="s">
        <v>7200</v>
      </c>
      <c r="B83" s="1" t="s">
        <v>3111</v>
      </c>
      <c r="C83" s="14" t="s">
        <v>4439</v>
      </c>
      <c r="D83" s="1" t="s">
        <v>13</v>
      </c>
      <c r="E83" s="1" t="s">
        <v>21</v>
      </c>
      <c r="F83" s="1" t="s">
        <v>34</v>
      </c>
      <c r="G83" s="1" t="s">
        <v>43</v>
      </c>
      <c r="H83" s="1">
        <v>1090</v>
      </c>
      <c r="I83" s="1">
        <v>882.36</v>
      </c>
      <c r="J83" s="1">
        <v>1601.02</v>
      </c>
      <c r="K83" s="1">
        <v>-475</v>
      </c>
      <c r="L83" s="1">
        <f>Table49[[#This Row],[Selling_Price]]-Table49[[#This Row],[Market_Price]]</f>
        <v>718.66</v>
      </c>
      <c r="M83" s="1">
        <f>Table49[[#This Row],[Quantity]]*Table49[[#This Row],[Selling_Price]]</f>
        <v>-760484.5</v>
      </c>
      <c r="N83" s="1">
        <f>Table49[[#This Row],[Quantity]]*Table49[[#This Row],[Profit_Per_Quantity]]</f>
        <v>-341363.5</v>
      </c>
      <c r="O83" s="1" t="s">
        <v>46</v>
      </c>
    </row>
    <row r="84" spans="1:15" x14ac:dyDescent="0.3">
      <c r="A84" s="1" t="s">
        <v>7093</v>
      </c>
      <c r="B84" s="1" t="s">
        <v>3177</v>
      </c>
      <c r="C84" s="14" t="s">
        <v>5302</v>
      </c>
      <c r="D84" s="1" t="s">
        <v>17</v>
      </c>
      <c r="E84" s="1" t="s">
        <v>29</v>
      </c>
      <c r="F84" s="1" t="s">
        <v>31</v>
      </c>
      <c r="G84" s="1" t="s">
        <v>37</v>
      </c>
      <c r="H84" s="1">
        <v>1084</v>
      </c>
      <c r="I84" s="1">
        <v>663.59</v>
      </c>
      <c r="J84" s="1">
        <v>1223.44</v>
      </c>
      <c r="K84" s="1">
        <v>0</v>
      </c>
      <c r="L84" s="1">
        <f>Table49[[#This Row],[Selling_Price]]-Table49[[#This Row],[Market_Price]]</f>
        <v>559.85</v>
      </c>
      <c r="M84" s="1">
        <f>Table49[[#This Row],[Quantity]]*Table49[[#This Row],[Selling_Price]]</f>
        <v>0</v>
      </c>
      <c r="N84" s="1">
        <f>Table49[[#This Row],[Quantity]]*Table49[[#This Row],[Profit_Per_Quantity]]</f>
        <v>0</v>
      </c>
      <c r="O84" s="1" t="s">
        <v>46</v>
      </c>
    </row>
    <row r="85" spans="1:15" x14ac:dyDescent="0.3">
      <c r="A85" s="1" t="s">
        <v>6528</v>
      </c>
      <c r="B85" s="1" t="s">
        <v>2291</v>
      </c>
      <c r="C85" s="14" t="s">
        <v>5246</v>
      </c>
      <c r="D85" s="1" t="s">
        <v>20</v>
      </c>
      <c r="E85" s="1" t="s">
        <v>4349</v>
      </c>
      <c r="F85" s="1" t="s">
        <v>31</v>
      </c>
      <c r="G85" s="1" t="s">
        <v>45</v>
      </c>
      <c r="H85" s="1">
        <v>1048</v>
      </c>
      <c r="I85" s="1">
        <v>1912.09</v>
      </c>
      <c r="J85" s="1">
        <v>2484.16</v>
      </c>
      <c r="K85" s="1">
        <v>-53</v>
      </c>
      <c r="L85" s="1">
        <f>Table49[[#This Row],[Selling_Price]]-Table49[[#This Row],[Market_Price]]</f>
        <v>572.06999999999994</v>
      </c>
      <c r="M85" s="1">
        <f>Table49[[#This Row],[Quantity]]*Table49[[#This Row],[Selling_Price]]</f>
        <v>-131660.47999999998</v>
      </c>
      <c r="N85" s="1">
        <f>Table49[[#This Row],[Quantity]]*Table49[[#This Row],[Profit_Per_Quantity]]</f>
        <v>-30319.709999999995</v>
      </c>
      <c r="O85" s="1" t="s">
        <v>46</v>
      </c>
    </row>
    <row r="86" spans="1:15" x14ac:dyDescent="0.3">
      <c r="A86" s="1" t="s">
        <v>8135</v>
      </c>
      <c r="B86" s="1" t="s">
        <v>238</v>
      </c>
      <c r="C86" s="14" t="s">
        <v>6264</v>
      </c>
      <c r="D86" s="1" t="s">
        <v>14</v>
      </c>
      <c r="E86" s="1" t="s">
        <v>30</v>
      </c>
      <c r="F86" s="1" t="s">
        <v>31</v>
      </c>
      <c r="G86" s="1" t="s">
        <v>44</v>
      </c>
      <c r="H86" s="1">
        <v>1031</v>
      </c>
      <c r="I86" s="1">
        <v>1055.29</v>
      </c>
      <c r="J86" s="1">
        <v>1641.75</v>
      </c>
      <c r="K86" s="1">
        <v>-168</v>
      </c>
      <c r="L86" s="1">
        <f>Table49[[#This Row],[Selling_Price]]-Table49[[#This Row],[Market_Price]]</f>
        <v>586.46</v>
      </c>
      <c r="M86" s="1">
        <f>Table49[[#This Row],[Quantity]]*Table49[[#This Row],[Selling_Price]]</f>
        <v>-275814</v>
      </c>
      <c r="N86" s="1">
        <f>Table49[[#This Row],[Quantity]]*Table49[[#This Row],[Profit_Per_Quantity]]</f>
        <v>-98525.28</v>
      </c>
      <c r="O86" s="1" t="s">
        <v>46</v>
      </c>
    </row>
    <row r="87" spans="1:15" x14ac:dyDescent="0.3">
      <c r="A87" s="1" t="s">
        <v>7424</v>
      </c>
      <c r="B87" s="1" t="s">
        <v>1284</v>
      </c>
      <c r="C87" s="14" t="s">
        <v>6061</v>
      </c>
      <c r="D87" s="1" t="s">
        <v>17</v>
      </c>
      <c r="E87" s="1" t="s">
        <v>30</v>
      </c>
      <c r="F87" s="1" t="s">
        <v>32</v>
      </c>
      <c r="G87" s="1" t="s">
        <v>37</v>
      </c>
      <c r="H87" s="1">
        <v>1075</v>
      </c>
      <c r="I87" s="1">
        <v>856.69</v>
      </c>
      <c r="J87" s="1">
        <v>1237.17</v>
      </c>
      <c r="K87" s="1">
        <v>-393</v>
      </c>
      <c r="L87" s="1">
        <f>Table49[[#This Row],[Selling_Price]]-Table49[[#This Row],[Market_Price]]</f>
        <v>380.48</v>
      </c>
      <c r="M87" s="1">
        <f>Table49[[#This Row],[Quantity]]*Table49[[#This Row],[Selling_Price]]</f>
        <v>-486207.81000000006</v>
      </c>
      <c r="N87" s="1">
        <f>Table49[[#This Row],[Quantity]]*Table49[[#This Row],[Profit_Per_Quantity]]</f>
        <v>-149528.64000000001</v>
      </c>
      <c r="O87" s="1" t="s">
        <v>46</v>
      </c>
    </row>
    <row r="88" spans="1:15" x14ac:dyDescent="0.3">
      <c r="A88" s="1" t="s">
        <v>8685</v>
      </c>
      <c r="B88" s="1" t="s">
        <v>1146</v>
      </c>
      <c r="C88" s="14" t="s">
        <v>4480</v>
      </c>
      <c r="D88" s="1" t="s">
        <v>14</v>
      </c>
      <c r="E88" s="1" t="s">
        <v>30</v>
      </c>
      <c r="F88" s="1" t="s">
        <v>32</v>
      </c>
      <c r="G88" s="1" t="s">
        <v>43</v>
      </c>
      <c r="H88" s="1">
        <v>1020</v>
      </c>
      <c r="I88" s="1">
        <v>847.87</v>
      </c>
      <c r="J88" s="1">
        <v>1320.61</v>
      </c>
      <c r="K88" s="1">
        <v>-33</v>
      </c>
      <c r="L88" s="1">
        <f>Table49[[#This Row],[Selling_Price]]-Table49[[#This Row],[Market_Price]]</f>
        <v>472.7399999999999</v>
      </c>
      <c r="M88" s="1">
        <f>Table49[[#This Row],[Quantity]]*Table49[[#This Row],[Selling_Price]]</f>
        <v>-43580.13</v>
      </c>
      <c r="N88" s="1">
        <f>Table49[[#This Row],[Quantity]]*Table49[[#This Row],[Profit_Per_Quantity]]</f>
        <v>-15600.419999999996</v>
      </c>
      <c r="O88" s="1" t="s">
        <v>46</v>
      </c>
    </row>
    <row r="89" spans="1:15" x14ac:dyDescent="0.3">
      <c r="A89" s="1" t="s">
        <v>10574</v>
      </c>
      <c r="B89" s="1" t="s">
        <v>4157</v>
      </c>
      <c r="C89" s="14" t="s">
        <v>4543</v>
      </c>
      <c r="D89" s="1" t="s">
        <v>20</v>
      </c>
      <c r="E89" s="1" t="s">
        <v>4351</v>
      </c>
      <c r="F89" s="1" t="s">
        <v>34</v>
      </c>
      <c r="G89" s="1" t="s">
        <v>4352</v>
      </c>
      <c r="H89" s="1">
        <v>1074</v>
      </c>
      <c r="I89" s="1">
        <v>813.75</v>
      </c>
      <c r="J89" s="1">
        <v>924.75</v>
      </c>
      <c r="K89" s="1">
        <v>-393</v>
      </c>
      <c r="L89" s="1">
        <f>Table49[[#This Row],[Selling_Price]]-Table49[[#This Row],[Market_Price]]</f>
        <v>111</v>
      </c>
      <c r="M89" s="1">
        <f>Table49[[#This Row],[Quantity]]*Table49[[#This Row],[Selling_Price]]</f>
        <v>-363426.75</v>
      </c>
      <c r="N89" s="1">
        <f>Table49[[#This Row],[Quantity]]*Table49[[#This Row],[Profit_Per_Quantity]]</f>
        <v>-43623</v>
      </c>
      <c r="O89" s="1" t="s">
        <v>46</v>
      </c>
    </row>
    <row r="90" spans="1:15" x14ac:dyDescent="0.3">
      <c r="A90" s="1" t="s">
        <v>10460</v>
      </c>
      <c r="B90" s="1" t="s">
        <v>3944</v>
      </c>
      <c r="C90" s="14" t="s">
        <v>4739</v>
      </c>
      <c r="D90" s="1" t="s">
        <v>15</v>
      </c>
      <c r="E90" s="1" t="s">
        <v>4351</v>
      </c>
      <c r="F90" s="1" t="s">
        <v>31</v>
      </c>
      <c r="G90" s="1" t="s">
        <v>40</v>
      </c>
      <c r="H90" s="1">
        <v>1081</v>
      </c>
      <c r="I90" s="1">
        <v>91.99</v>
      </c>
      <c r="J90" s="1">
        <v>138.25</v>
      </c>
      <c r="K90" s="1">
        <v>-435</v>
      </c>
      <c r="L90" s="1">
        <f>Table49[[#This Row],[Selling_Price]]-Table49[[#This Row],[Market_Price]]</f>
        <v>46.260000000000005</v>
      </c>
      <c r="M90" s="1">
        <f>Table49[[#This Row],[Quantity]]*Table49[[#This Row],[Selling_Price]]</f>
        <v>-60138.75</v>
      </c>
      <c r="N90" s="1">
        <f>Table49[[#This Row],[Quantity]]*Table49[[#This Row],[Profit_Per_Quantity]]</f>
        <v>-20123.100000000002</v>
      </c>
      <c r="O90" s="1" t="s">
        <v>46</v>
      </c>
    </row>
    <row r="91" spans="1:15" x14ac:dyDescent="0.3">
      <c r="A91" s="1" t="s">
        <v>10329</v>
      </c>
      <c r="B91" s="1" t="s">
        <v>3755</v>
      </c>
      <c r="C91" s="14" t="s">
        <v>4890</v>
      </c>
      <c r="D91" s="1" t="s">
        <v>17</v>
      </c>
      <c r="E91" s="1" t="s">
        <v>26</v>
      </c>
      <c r="F91" s="1" t="s">
        <v>31</v>
      </c>
      <c r="G91" s="1" t="s">
        <v>40</v>
      </c>
      <c r="H91" s="1">
        <v>1028</v>
      </c>
      <c r="I91" s="1">
        <v>774.64</v>
      </c>
      <c r="J91" s="1">
        <v>961.5</v>
      </c>
      <c r="K91" s="1">
        <v>-481</v>
      </c>
      <c r="L91" s="1">
        <f>Table49[[#This Row],[Selling_Price]]-Table49[[#This Row],[Market_Price]]</f>
        <v>186.86</v>
      </c>
      <c r="M91" s="1">
        <f>Table49[[#This Row],[Quantity]]*Table49[[#This Row],[Selling_Price]]</f>
        <v>-462481.5</v>
      </c>
      <c r="N91" s="1">
        <f>Table49[[#This Row],[Quantity]]*Table49[[#This Row],[Profit_Per_Quantity]]</f>
        <v>-89879.66</v>
      </c>
      <c r="O91" s="1" t="s">
        <v>46</v>
      </c>
    </row>
    <row r="92" spans="1:15" x14ac:dyDescent="0.3">
      <c r="A92" s="1" t="s">
        <v>9759</v>
      </c>
      <c r="B92" s="1" t="s">
        <v>2876</v>
      </c>
      <c r="C92" s="14" t="s">
        <v>5481</v>
      </c>
      <c r="D92" s="1" t="s">
        <v>20</v>
      </c>
      <c r="E92" s="1" t="s">
        <v>27</v>
      </c>
      <c r="F92" s="1" t="s">
        <v>35</v>
      </c>
      <c r="G92" s="1" t="s">
        <v>37</v>
      </c>
      <c r="H92" s="1">
        <v>1056</v>
      </c>
      <c r="I92" s="1">
        <v>1563.01</v>
      </c>
      <c r="J92" s="1">
        <v>2818.14</v>
      </c>
      <c r="K92" s="1">
        <v>-174</v>
      </c>
      <c r="L92" s="1">
        <f>Table49[[#This Row],[Selling_Price]]-Table49[[#This Row],[Market_Price]]</f>
        <v>1255.1299999999999</v>
      </c>
      <c r="M92" s="1">
        <f>Table49[[#This Row],[Quantity]]*Table49[[#This Row],[Selling_Price]]</f>
        <v>-490356.36</v>
      </c>
      <c r="N92" s="1">
        <f>Table49[[#This Row],[Quantity]]*Table49[[#This Row],[Profit_Per_Quantity]]</f>
        <v>-218392.61999999997</v>
      </c>
      <c r="O92" s="1" t="s">
        <v>46</v>
      </c>
    </row>
    <row r="93" spans="1:15" x14ac:dyDescent="0.3">
      <c r="A93" s="1" t="s">
        <v>9115</v>
      </c>
      <c r="B93" s="1" t="s">
        <v>1857</v>
      </c>
      <c r="C93" s="14" t="s">
        <v>4835</v>
      </c>
      <c r="D93" s="1" t="s">
        <v>20</v>
      </c>
      <c r="E93" s="1" t="s">
        <v>27</v>
      </c>
      <c r="F93" s="1" t="s">
        <v>31</v>
      </c>
      <c r="G93" s="1" t="s">
        <v>37</v>
      </c>
      <c r="H93" s="1">
        <v>1057</v>
      </c>
      <c r="I93" s="1">
        <v>710.96</v>
      </c>
      <c r="J93" s="1">
        <v>1189.68</v>
      </c>
      <c r="K93" s="1">
        <v>-3</v>
      </c>
      <c r="L93" s="1">
        <f>Table49[[#This Row],[Selling_Price]]-Table49[[#This Row],[Market_Price]]</f>
        <v>478.72</v>
      </c>
      <c r="M93" s="1">
        <f>Table49[[#This Row],[Quantity]]*Table49[[#This Row],[Selling_Price]]</f>
        <v>-3569.04</v>
      </c>
      <c r="N93" s="1">
        <f>Table49[[#This Row],[Quantity]]*Table49[[#This Row],[Profit_Per_Quantity]]</f>
        <v>-1436.16</v>
      </c>
      <c r="O93" s="1" t="s">
        <v>46</v>
      </c>
    </row>
    <row r="94" spans="1:15" x14ac:dyDescent="0.3">
      <c r="A94" s="1" t="s">
        <v>7675</v>
      </c>
      <c r="B94" s="1" t="s">
        <v>3005</v>
      </c>
      <c r="C94" s="14" t="s">
        <v>5406</v>
      </c>
      <c r="D94" s="1" t="s">
        <v>12</v>
      </c>
      <c r="E94" s="1" t="s">
        <v>4351</v>
      </c>
      <c r="F94" s="1" t="s">
        <v>32</v>
      </c>
      <c r="G94" s="1" t="s">
        <v>36</v>
      </c>
      <c r="H94" s="1">
        <v>1083</v>
      </c>
      <c r="I94" s="1">
        <v>426.98</v>
      </c>
      <c r="J94" s="1">
        <v>802.7</v>
      </c>
      <c r="K94" s="1">
        <v>-304</v>
      </c>
      <c r="L94" s="1">
        <f>Table49[[#This Row],[Selling_Price]]-Table49[[#This Row],[Market_Price]]</f>
        <v>375.72</v>
      </c>
      <c r="M94" s="1">
        <f>Table49[[#This Row],[Quantity]]*Table49[[#This Row],[Selling_Price]]</f>
        <v>-244020.80000000002</v>
      </c>
      <c r="N94" s="1">
        <f>Table49[[#This Row],[Quantity]]*Table49[[#This Row],[Profit_Per_Quantity]]</f>
        <v>-114218.88</v>
      </c>
      <c r="O94" s="1" t="s">
        <v>46</v>
      </c>
    </row>
    <row r="95" spans="1:15" x14ac:dyDescent="0.3">
      <c r="A95" s="1" t="s">
        <v>9513</v>
      </c>
      <c r="B95" s="1" t="s">
        <v>2493</v>
      </c>
      <c r="C95" s="14" t="s">
        <v>5440</v>
      </c>
      <c r="D95" s="1" t="s">
        <v>15</v>
      </c>
      <c r="E95" s="1" t="s">
        <v>21</v>
      </c>
      <c r="F95" s="1" t="s">
        <v>34</v>
      </c>
      <c r="G95" s="1" t="s">
        <v>36</v>
      </c>
      <c r="H95" s="1">
        <v>1034</v>
      </c>
      <c r="I95" s="1">
        <v>717.69</v>
      </c>
      <c r="J95" s="1">
        <v>935.92</v>
      </c>
      <c r="K95" s="1">
        <v>-402</v>
      </c>
      <c r="L95" s="1">
        <f>Table49[[#This Row],[Selling_Price]]-Table49[[#This Row],[Market_Price]]</f>
        <v>218.2299999999999</v>
      </c>
      <c r="M95" s="1">
        <f>Table49[[#This Row],[Quantity]]*Table49[[#This Row],[Selling_Price]]</f>
        <v>-376239.83999999997</v>
      </c>
      <c r="N95" s="1">
        <f>Table49[[#This Row],[Quantity]]*Table49[[#This Row],[Profit_Per_Quantity]]</f>
        <v>-87728.459999999963</v>
      </c>
      <c r="O95" s="1" t="s">
        <v>46</v>
      </c>
    </row>
    <row r="96" spans="1:15" x14ac:dyDescent="0.3">
      <c r="A96" s="1" t="s">
        <v>6577</v>
      </c>
      <c r="B96" s="1" t="s">
        <v>2560</v>
      </c>
      <c r="C96" s="14" t="s">
        <v>5196</v>
      </c>
      <c r="D96" s="1" t="s">
        <v>11</v>
      </c>
      <c r="E96" s="1" t="s">
        <v>4349</v>
      </c>
      <c r="F96" s="1" t="s">
        <v>32</v>
      </c>
      <c r="G96" s="1" t="s">
        <v>45</v>
      </c>
      <c r="H96" s="1">
        <v>1071</v>
      </c>
      <c r="I96" s="1">
        <v>1997.94</v>
      </c>
      <c r="J96" s="1">
        <v>3987.56</v>
      </c>
      <c r="K96" s="1">
        <v>-461</v>
      </c>
      <c r="L96" s="1">
        <f>Table49[[#This Row],[Selling_Price]]-Table49[[#This Row],[Market_Price]]</f>
        <v>1989.62</v>
      </c>
      <c r="M96" s="1">
        <f>Table49[[#This Row],[Quantity]]*Table49[[#This Row],[Selling_Price]]</f>
        <v>-1838265.16</v>
      </c>
      <c r="N96" s="1">
        <f>Table49[[#This Row],[Quantity]]*Table49[[#This Row],[Profit_Per_Quantity]]</f>
        <v>-917214.82</v>
      </c>
      <c r="O96" s="1" t="s">
        <v>46</v>
      </c>
    </row>
    <row r="97" spans="1:15" x14ac:dyDescent="0.3">
      <c r="A97" s="1" t="s">
        <v>7887</v>
      </c>
      <c r="B97" s="1" t="s">
        <v>151</v>
      </c>
      <c r="C97" s="14" t="s">
        <v>5680</v>
      </c>
      <c r="D97" s="1" t="s">
        <v>12</v>
      </c>
      <c r="E97" s="1" t="s">
        <v>27</v>
      </c>
      <c r="F97" s="1" t="s">
        <v>32</v>
      </c>
      <c r="G97" s="1" t="s">
        <v>36</v>
      </c>
      <c r="H97" s="1">
        <v>1035</v>
      </c>
      <c r="I97" s="1">
        <v>288.24</v>
      </c>
      <c r="J97" s="1">
        <v>427.97</v>
      </c>
      <c r="K97" s="1">
        <v>-387</v>
      </c>
      <c r="L97" s="1">
        <f>Table49[[#This Row],[Selling_Price]]-Table49[[#This Row],[Market_Price]]</f>
        <v>139.73000000000002</v>
      </c>
      <c r="M97" s="1">
        <f>Table49[[#This Row],[Quantity]]*Table49[[#This Row],[Selling_Price]]</f>
        <v>-165624.39000000001</v>
      </c>
      <c r="N97" s="1">
        <f>Table49[[#This Row],[Quantity]]*Table49[[#This Row],[Profit_Per_Quantity]]</f>
        <v>-54075.510000000009</v>
      </c>
      <c r="O97" s="1" t="s">
        <v>46</v>
      </c>
    </row>
    <row r="98" spans="1:15" x14ac:dyDescent="0.3">
      <c r="A98" s="1" t="s">
        <v>9172</v>
      </c>
      <c r="B98" s="1" t="s">
        <v>1946</v>
      </c>
      <c r="C98" s="14" t="s">
        <v>5374</v>
      </c>
      <c r="D98" s="1" t="s">
        <v>20</v>
      </c>
      <c r="E98" s="1" t="s">
        <v>4351</v>
      </c>
      <c r="F98" s="1" t="s">
        <v>34</v>
      </c>
      <c r="G98" s="1" t="s">
        <v>36</v>
      </c>
      <c r="H98" s="1">
        <v>1072</v>
      </c>
      <c r="I98" s="1">
        <v>1591.2</v>
      </c>
      <c r="J98" s="1">
        <v>2174.2600000000002</v>
      </c>
      <c r="K98" s="1">
        <v>-101</v>
      </c>
      <c r="L98" s="1">
        <f>Table49[[#This Row],[Selling_Price]]-Table49[[#This Row],[Market_Price]]</f>
        <v>583.06000000000017</v>
      </c>
      <c r="M98" s="1">
        <f>Table49[[#This Row],[Quantity]]*Table49[[#This Row],[Selling_Price]]</f>
        <v>-219600.26</v>
      </c>
      <c r="N98" s="1">
        <f>Table49[[#This Row],[Quantity]]*Table49[[#This Row],[Profit_Per_Quantity]]</f>
        <v>-58889.060000000019</v>
      </c>
      <c r="O98" s="1" t="s">
        <v>46</v>
      </c>
    </row>
    <row r="99" spans="1:15" x14ac:dyDescent="0.3">
      <c r="A99" s="1" t="s">
        <v>6879</v>
      </c>
      <c r="B99" s="1" t="s">
        <v>124</v>
      </c>
      <c r="C99" s="14" t="s">
        <v>6176</v>
      </c>
      <c r="D99" s="1" t="s">
        <v>12</v>
      </c>
      <c r="E99" s="1" t="s">
        <v>25</v>
      </c>
      <c r="F99" s="1" t="s">
        <v>34</v>
      </c>
      <c r="G99" s="1" t="s">
        <v>40</v>
      </c>
      <c r="H99" s="1">
        <v>1008</v>
      </c>
      <c r="I99" s="1">
        <v>1604.62</v>
      </c>
      <c r="J99" s="1">
        <v>2717.74</v>
      </c>
      <c r="K99" s="1">
        <v>-277</v>
      </c>
      <c r="L99" s="1">
        <f>Table49[[#This Row],[Selling_Price]]-Table49[[#This Row],[Market_Price]]</f>
        <v>1113.1199999999999</v>
      </c>
      <c r="M99" s="1">
        <f>Table49[[#This Row],[Quantity]]*Table49[[#This Row],[Selling_Price]]</f>
        <v>-752813.98</v>
      </c>
      <c r="N99" s="1">
        <f>Table49[[#This Row],[Quantity]]*Table49[[#This Row],[Profit_Per_Quantity]]</f>
        <v>-308334.24</v>
      </c>
      <c r="O99" s="1" t="s">
        <v>46</v>
      </c>
    </row>
    <row r="100" spans="1:15" x14ac:dyDescent="0.3">
      <c r="A100" s="1" t="s">
        <v>8412</v>
      </c>
      <c r="B100" s="1" t="s">
        <v>711</v>
      </c>
      <c r="C100" s="14" t="s">
        <v>6131</v>
      </c>
      <c r="D100" s="1" t="s">
        <v>16</v>
      </c>
      <c r="E100" s="1" t="s">
        <v>4351</v>
      </c>
      <c r="F100" s="1" t="s">
        <v>35</v>
      </c>
      <c r="G100" s="1" t="s">
        <v>44</v>
      </c>
      <c r="H100" s="1">
        <v>1021</v>
      </c>
      <c r="I100" s="1">
        <v>1332.04</v>
      </c>
      <c r="J100" s="1">
        <v>2316.98</v>
      </c>
      <c r="K100" s="1">
        <v>-136</v>
      </c>
      <c r="L100" s="1">
        <f>Table49[[#This Row],[Selling_Price]]-Table49[[#This Row],[Market_Price]]</f>
        <v>984.94</v>
      </c>
      <c r="M100" s="1">
        <f>Table49[[#This Row],[Quantity]]*Table49[[#This Row],[Selling_Price]]</f>
        <v>-315109.28000000003</v>
      </c>
      <c r="N100" s="1">
        <f>Table49[[#This Row],[Quantity]]*Table49[[#This Row],[Profit_Per_Quantity]]</f>
        <v>-133951.84</v>
      </c>
      <c r="O100" s="1" t="s">
        <v>46</v>
      </c>
    </row>
    <row r="101" spans="1:15" x14ac:dyDescent="0.3">
      <c r="A101" s="1" t="s">
        <v>6402</v>
      </c>
      <c r="B101" s="1" t="s">
        <v>1480</v>
      </c>
      <c r="C101" s="14" t="s">
        <v>6001</v>
      </c>
      <c r="D101" s="1" t="s">
        <v>18</v>
      </c>
      <c r="E101" s="1" t="s">
        <v>4351</v>
      </c>
      <c r="F101" s="1" t="s">
        <v>32</v>
      </c>
      <c r="G101" s="1" t="s">
        <v>45</v>
      </c>
      <c r="H101" s="1">
        <v>1097</v>
      </c>
      <c r="I101" s="1">
        <v>282.52</v>
      </c>
      <c r="J101" s="1">
        <v>407.54</v>
      </c>
      <c r="K101" s="1">
        <v>-455</v>
      </c>
      <c r="L101" s="1">
        <f>Table49[[#This Row],[Selling_Price]]-Table49[[#This Row],[Market_Price]]</f>
        <v>125.02000000000004</v>
      </c>
      <c r="M101" s="1">
        <f>Table49[[#This Row],[Quantity]]*Table49[[#This Row],[Selling_Price]]</f>
        <v>-185430.7</v>
      </c>
      <c r="N101" s="1">
        <f>Table49[[#This Row],[Quantity]]*Table49[[#This Row],[Profit_Per_Quantity]]</f>
        <v>-56884.10000000002</v>
      </c>
      <c r="O101" s="1" t="s">
        <v>46</v>
      </c>
    </row>
    <row r="102" spans="1:15" x14ac:dyDescent="0.3">
      <c r="A102" s="1" t="s">
        <v>7317</v>
      </c>
      <c r="B102" s="1" t="s">
        <v>3141</v>
      </c>
      <c r="C102" s="14" t="s">
        <v>4889</v>
      </c>
      <c r="D102" s="1" t="s">
        <v>16</v>
      </c>
      <c r="E102" s="1" t="s">
        <v>27</v>
      </c>
      <c r="F102" s="1" t="s">
        <v>34</v>
      </c>
      <c r="G102" s="1" t="s">
        <v>40</v>
      </c>
      <c r="H102" s="1">
        <v>1055</v>
      </c>
      <c r="I102" s="1">
        <v>211.47</v>
      </c>
      <c r="J102" s="1">
        <v>346.94</v>
      </c>
      <c r="K102" s="1">
        <v>-175</v>
      </c>
      <c r="L102" s="1">
        <f>Table49[[#This Row],[Selling_Price]]-Table49[[#This Row],[Market_Price]]</f>
        <v>135.47</v>
      </c>
      <c r="M102" s="1">
        <f>Table49[[#This Row],[Quantity]]*Table49[[#This Row],[Selling_Price]]</f>
        <v>-60714.5</v>
      </c>
      <c r="N102" s="1">
        <f>Table49[[#This Row],[Quantity]]*Table49[[#This Row],[Profit_Per_Quantity]]</f>
        <v>-23707.25</v>
      </c>
      <c r="O102" s="1" t="s">
        <v>46</v>
      </c>
    </row>
    <row r="103" spans="1:15" x14ac:dyDescent="0.3">
      <c r="A103" s="1" t="s">
        <v>8367</v>
      </c>
      <c r="B103" s="1" t="s">
        <v>646</v>
      </c>
      <c r="C103" s="14" t="s">
        <v>5949</v>
      </c>
      <c r="D103" s="1" t="s">
        <v>14</v>
      </c>
      <c r="E103" s="1" t="s">
        <v>30</v>
      </c>
      <c r="F103" s="1" t="s">
        <v>35</v>
      </c>
      <c r="G103" s="1" t="s">
        <v>36</v>
      </c>
      <c r="H103" s="1">
        <v>1082</v>
      </c>
      <c r="I103" s="1">
        <v>735.26</v>
      </c>
      <c r="J103" s="1">
        <v>1223.32</v>
      </c>
      <c r="K103" s="1">
        <v>-413</v>
      </c>
      <c r="L103" s="1">
        <f>Table49[[#This Row],[Selling_Price]]-Table49[[#This Row],[Market_Price]]</f>
        <v>488.05999999999995</v>
      </c>
      <c r="M103" s="1">
        <f>Table49[[#This Row],[Quantity]]*Table49[[#This Row],[Selling_Price]]</f>
        <v>-505231.16</v>
      </c>
      <c r="N103" s="1">
        <f>Table49[[#This Row],[Quantity]]*Table49[[#This Row],[Profit_Per_Quantity]]</f>
        <v>-201568.77999999997</v>
      </c>
      <c r="O103" s="1" t="s">
        <v>46</v>
      </c>
    </row>
    <row r="104" spans="1:15" x14ac:dyDescent="0.3">
      <c r="A104" s="1" t="s">
        <v>8063</v>
      </c>
      <c r="B104" s="1" t="s">
        <v>120</v>
      </c>
      <c r="C104" s="14" t="s">
        <v>6287</v>
      </c>
      <c r="D104" s="1" t="s">
        <v>17</v>
      </c>
      <c r="E104" s="1" t="s">
        <v>4349</v>
      </c>
      <c r="F104" s="1" t="s">
        <v>35</v>
      </c>
      <c r="G104" s="1" t="s">
        <v>37</v>
      </c>
      <c r="H104" s="1">
        <v>1024</v>
      </c>
      <c r="I104" s="1">
        <v>1110.01</v>
      </c>
      <c r="J104" s="1">
        <v>1519.67</v>
      </c>
      <c r="K104" s="1">
        <v>-309</v>
      </c>
      <c r="L104" s="1">
        <f>Table49[[#This Row],[Selling_Price]]-Table49[[#This Row],[Market_Price]]</f>
        <v>409.66000000000008</v>
      </c>
      <c r="M104" s="1">
        <f>Table49[[#This Row],[Quantity]]*Table49[[#This Row],[Selling_Price]]</f>
        <v>-469578.03</v>
      </c>
      <c r="N104" s="1">
        <f>Table49[[#This Row],[Quantity]]*Table49[[#This Row],[Profit_Per_Quantity]]</f>
        <v>-126584.94000000003</v>
      </c>
      <c r="O104" s="1" t="s">
        <v>46</v>
      </c>
    </row>
    <row r="105" spans="1:15" x14ac:dyDescent="0.3">
      <c r="A105" s="1" t="s">
        <v>7929</v>
      </c>
      <c r="B105" s="1" t="s">
        <v>1699</v>
      </c>
      <c r="C105" s="14" t="s">
        <v>5436</v>
      </c>
      <c r="D105" s="1" t="s">
        <v>12</v>
      </c>
      <c r="E105" s="1" t="s">
        <v>30</v>
      </c>
      <c r="F105" s="1" t="s">
        <v>31</v>
      </c>
      <c r="G105" s="1" t="s">
        <v>43</v>
      </c>
      <c r="H105" s="1">
        <v>1093</v>
      </c>
      <c r="I105" s="1">
        <v>1938.51</v>
      </c>
      <c r="J105" s="1">
        <v>3386.35</v>
      </c>
      <c r="K105" s="1">
        <v>-211</v>
      </c>
      <c r="L105" s="1">
        <f>Table49[[#This Row],[Selling_Price]]-Table49[[#This Row],[Market_Price]]</f>
        <v>1447.84</v>
      </c>
      <c r="M105" s="1">
        <f>Table49[[#This Row],[Quantity]]*Table49[[#This Row],[Selling_Price]]</f>
        <v>-714519.85</v>
      </c>
      <c r="N105" s="1">
        <f>Table49[[#This Row],[Quantity]]*Table49[[#This Row],[Profit_Per_Quantity]]</f>
        <v>-305494.24</v>
      </c>
      <c r="O105" s="1" t="s">
        <v>46</v>
      </c>
    </row>
    <row r="106" spans="1:15" x14ac:dyDescent="0.3">
      <c r="A106" s="1" t="s">
        <v>7521</v>
      </c>
      <c r="B106" s="1" t="s">
        <v>3528</v>
      </c>
      <c r="C106" s="14" t="s">
        <v>5071</v>
      </c>
      <c r="D106" s="1" t="s">
        <v>13</v>
      </c>
      <c r="E106" s="1" t="s">
        <v>28</v>
      </c>
      <c r="F106" s="1" t="s">
        <v>35</v>
      </c>
      <c r="G106" s="1" t="s">
        <v>41</v>
      </c>
      <c r="H106" s="1">
        <v>1012</v>
      </c>
      <c r="I106" s="1">
        <v>1865.39</v>
      </c>
      <c r="J106" s="1">
        <v>2131.7399999999998</v>
      </c>
      <c r="K106" s="1">
        <v>-360</v>
      </c>
      <c r="L106" s="1">
        <f>Table49[[#This Row],[Selling_Price]]-Table49[[#This Row],[Market_Price]]</f>
        <v>266.34999999999968</v>
      </c>
      <c r="M106" s="1">
        <f>Table49[[#This Row],[Quantity]]*Table49[[#This Row],[Selling_Price]]</f>
        <v>-767426.39999999991</v>
      </c>
      <c r="N106" s="1">
        <f>Table49[[#This Row],[Quantity]]*Table49[[#This Row],[Profit_Per_Quantity]]</f>
        <v>-95885.999999999884</v>
      </c>
      <c r="O106" s="1" t="s">
        <v>46</v>
      </c>
    </row>
    <row r="107" spans="1:15" x14ac:dyDescent="0.3">
      <c r="A107" s="1" t="s">
        <v>9794</v>
      </c>
      <c r="B107" s="1" t="s">
        <v>2931</v>
      </c>
      <c r="C107" s="14" t="s">
        <v>4582</v>
      </c>
      <c r="D107" s="1" t="s">
        <v>12</v>
      </c>
      <c r="E107" s="1" t="s">
        <v>21</v>
      </c>
      <c r="F107" s="1" t="s">
        <v>34</v>
      </c>
      <c r="G107" s="1" t="s">
        <v>45</v>
      </c>
      <c r="H107" s="1">
        <v>1023</v>
      </c>
      <c r="I107" s="1">
        <v>270.67</v>
      </c>
      <c r="J107" s="1">
        <v>440.98</v>
      </c>
      <c r="K107" s="1">
        <v>-471</v>
      </c>
      <c r="L107" s="1">
        <f>Table49[[#This Row],[Selling_Price]]-Table49[[#This Row],[Market_Price]]</f>
        <v>170.31</v>
      </c>
      <c r="M107" s="1">
        <f>Table49[[#This Row],[Quantity]]*Table49[[#This Row],[Selling_Price]]</f>
        <v>-207701.58000000002</v>
      </c>
      <c r="N107" s="1">
        <f>Table49[[#This Row],[Quantity]]*Table49[[#This Row],[Profit_Per_Quantity]]</f>
        <v>-80216.009999999995</v>
      </c>
      <c r="O107" s="1" t="s">
        <v>46</v>
      </c>
    </row>
    <row r="108" spans="1:15" x14ac:dyDescent="0.3">
      <c r="A108" s="1" t="s">
        <v>7804</v>
      </c>
      <c r="B108" s="1" t="s">
        <v>3266</v>
      </c>
      <c r="C108" s="14" t="s">
        <v>5256</v>
      </c>
      <c r="D108" s="1" t="s">
        <v>19</v>
      </c>
      <c r="E108" s="1" t="s">
        <v>25</v>
      </c>
      <c r="F108" s="1" t="s">
        <v>35</v>
      </c>
      <c r="G108" s="1" t="s">
        <v>36</v>
      </c>
      <c r="H108" s="1">
        <v>1081</v>
      </c>
      <c r="I108" s="1">
        <v>1781.62</v>
      </c>
      <c r="J108" s="1">
        <v>3407.14</v>
      </c>
      <c r="K108" s="1">
        <v>-338</v>
      </c>
      <c r="L108" s="1">
        <f>Table49[[#This Row],[Selling_Price]]-Table49[[#This Row],[Market_Price]]</f>
        <v>1625.52</v>
      </c>
      <c r="M108" s="1">
        <f>Table49[[#This Row],[Quantity]]*Table49[[#This Row],[Selling_Price]]</f>
        <v>-1151613.32</v>
      </c>
      <c r="N108" s="1">
        <f>Table49[[#This Row],[Quantity]]*Table49[[#This Row],[Profit_Per_Quantity]]</f>
        <v>-549425.76</v>
      </c>
      <c r="O108" s="1" t="s">
        <v>46</v>
      </c>
    </row>
    <row r="109" spans="1:15" x14ac:dyDescent="0.3">
      <c r="A109" s="1" t="s">
        <v>8739</v>
      </c>
      <c r="B109" s="1" t="s">
        <v>1234</v>
      </c>
      <c r="C109" s="14" t="s">
        <v>4648</v>
      </c>
      <c r="D109" s="1" t="s">
        <v>13</v>
      </c>
      <c r="E109" s="1" t="s">
        <v>29</v>
      </c>
      <c r="F109" s="1" t="s">
        <v>35</v>
      </c>
      <c r="G109" s="1" t="s">
        <v>40</v>
      </c>
      <c r="H109" s="1">
        <v>1081</v>
      </c>
      <c r="I109" s="1">
        <v>450.78</v>
      </c>
      <c r="J109" s="1">
        <v>858.6</v>
      </c>
      <c r="K109" s="1">
        <v>-408</v>
      </c>
      <c r="L109" s="1">
        <f>Table49[[#This Row],[Selling_Price]]-Table49[[#This Row],[Market_Price]]</f>
        <v>407.82000000000005</v>
      </c>
      <c r="M109" s="1">
        <f>Table49[[#This Row],[Quantity]]*Table49[[#This Row],[Selling_Price]]</f>
        <v>-350308.8</v>
      </c>
      <c r="N109" s="1">
        <f>Table49[[#This Row],[Quantity]]*Table49[[#This Row],[Profit_Per_Quantity]]</f>
        <v>-166390.56000000003</v>
      </c>
      <c r="O109" s="1" t="s">
        <v>46</v>
      </c>
    </row>
    <row r="110" spans="1:15" x14ac:dyDescent="0.3">
      <c r="A110" s="1" t="s">
        <v>8438</v>
      </c>
      <c r="B110" s="1" t="s">
        <v>758</v>
      </c>
      <c r="C110" s="14" t="s">
        <v>4387</v>
      </c>
      <c r="D110" s="1" t="s">
        <v>14</v>
      </c>
      <c r="E110" s="1" t="s">
        <v>4351</v>
      </c>
      <c r="F110" s="1" t="s">
        <v>32</v>
      </c>
      <c r="G110" s="1" t="s">
        <v>42</v>
      </c>
      <c r="H110" s="1">
        <v>1037</v>
      </c>
      <c r="I110" s="1">
        <v>1789.43</v>
      </c>
      <c r="J110" s="1">
        <v>2485.31</v>
      </c>
      <c r="K110" s="1">
        <v>-157</v>
      </c>
      <c r="L110" s="1">
        <f>Table49[[#This Row],[Selling_Price]]-Table49[[#This Row],[Market_Price]]</f>
        <v>695.87999999999988</v>
      </c>
      <c r="M110" s="1">
        <f>Table49[[#This Row],[Quantity]]*Table49[[#This Row],[Selling_Price]]</f>
        <v>-390193.67</v>
      </c>
      <c r="N110" s="1">
        <f>Table49[[#This Row],[Quantity]]*Table49[[#This Row],[Profit_Per_Quantity]]</f>
        <v>-109253.15999999997</v>
      </c>
      <c r="O110" s="1" t="s">
        <v>46</v>
      </c>
    </row>
    <row r="111" spans="1:15" x14ac:dyDescent="0.3">
      <c r="A111" s="1" t="s">
        <v>9231</v>
      </c>
      <c r="B111" s="1" t="s">
        <v>2038</v>
      </c>
      <c r="C111" s="14" t="s">
        <v>5842</v>
      </c>
      <c r="D111" s="1" t="s">
        <v>18</v>
      </c>
      <c r="E111" s="1" t="s">
        <v>21</v>
      </c>
      <c r="F111" s="1" t="s">
        <v>34</v>
      </c>
      <c r="G111" s="1" t="s">
        <v>38</v>
      </c>
      <c r="H111" s="1">
        <v>1006</v>
      </c>
      <c r="I111" s="1">
        <v>1525.77</v>
      </c>
      <c r="J111" s="1">
        <v>2925.7</v>
      </c>
      <c r="K111" s="1">
        <v>-260</v>
      </c>
      <c r="L111" s="1">
        <f>Table49[[#This Row],[Selling_Price]]-Table49[[#This Row],[Market_Price]]</f>
        <v>1399.9299999999998</v>
      </c>
      <c r="M111" s="1">
        <f>Table49[[#This Row],[Quantity]]*Table49[[#This Row],[Selling_Price]]</f>
        <v>-760682</v>
      </c>
      <c r="N111" s="1">
        <f>Table49[[#This Row],[Quantity]]*Table49[[#This Row],[Profit_Per_Quantity]]</f>
        <v>-363981.79999999993</v>
      </c>
      <c r="O111" s="1" t="s">
        <v>46</v>
      </c>
    </row>
    <row r="112" spans="1:15" x14ac:dyDescent="0.3">
      <c r="A112" s="1" t="s">
        <v>8688</v>
      </c>
      <c r="B112" s="1" t="s">
        <v>1151</v>
      </c>
      <c r="C112" s="14" t="s">
        <v>5928</v>
      </c>
      <c r="D112" s="1" t="s">
        <v>14</v>
      </c>
      <c r="E112" s="1" t="s">
        <v>4351</v>
      </c>
      <c r="F112" s="1" t="s">
        <v>34</v>
      </c>
      <c r="G112" s="1" t="s">
        <v>40</v>
      </c>
      <c r="H112" s="1">
        <v>1021</v>
      </c>
      <c r="I112" s="1">
        <v>492.4</v>
      </c>
      <c r="J112" s="1">
        <v>785.24</v>
      </c>
      <c r="K112" s="1">
        <v>-176</v>
      </c>
      <c r="L112" s="1">
        <f>Table49[[#This Row],[Selling_Price]]-Table49[[#This Row],[Market_Price]]</f>
        <v>292.84000000000003</v>
      </c>
      <c r="M112" s="1">
        <f>Table49[[#This Row],[Quantity]]*Table49[[#This Row],[Selling_Price]]</f>
        <v>-138202.23999999999</v>
      </c>
      <c r="N112" s="1">
        <f>Table49[[#This Row],[Quantity]]*Table49[[#This Row],[Profit_Per_Quantity]]</f>
        <v>-51539.840000000004</v>
      </c>
      <c r="O112" s="1" t="s">
        <v>46</v>
      </c>
    </row>
    <row r="113" spans="1:15" x14ac:dyDescent="0.3">
      <c r="A113" s="1" t="s">
        <v>7062</v>
      </c>
      <c r="B113" s="1" t="s">
        <v>1477</v>
      </c>
      <c r="C113" s="14" t="s">
        <v>6003</v>
      </c>
      <c r="D113" s="1" t="s">
        <v>12</v>
      </c>
      <c r="E113" s="1" t="s">
        <v>29</v>
      </c>
      <c r="F113" s="1" t="s">
        <v>31</v>
      </c>
      <c r="G113" s="1" t="s">
        <v>38</v>
      </c>
      <c r="H113" s="1">
        <v>1085</v>
      </c>
      <c r="I113" s="1">
        <v>1085.31</v>
      </c>
      <c r="J113" s="1">
        <v>1542.16</v>
      </c>
      <c r="K113" s="1">
        <v>-350</v>
      </c>
      <c r="L113" s="1">
        <f>Table49[[#This Row],[Selling_Price]]-Table49[[#This Row],[Market_Price]]</f>
        <v>456.85000000000014</v>
      </c>
      <c r="M113" s="1">
        <f>Table49[[#This Row],[Quantity]]*Table49[[#This Row],[Selling_Price]]</f>
        <v>-539756</v>
      </c>
      <c r="N113" s="1">
        <f>Table49[[#This Row],[Quantity]]*Table49[[#This Row],[Profit_Per_Quantity]]</f>
        <v>-159897.50000000006</v>
      </c>
      <c r="O113" s="1" t="s">
        <v>46</v>
      </c>
    </row>
    <row r="114" spans="1:15" x14ac:dyDescent="0.3">
      <c r="A114" s="1" t="s">
        <v>9079</v>
      </c>
      <c r="B114" s="1" t="s">
        <v>1805</v>
      </c>
      <c r="C114" s="14" t="s">
        <v>4967</v>
      </c>
      <c r="D114" s="1" t="s">
        <v>17</v>
      </c>
      <c r="E114" s="1" t="s">
        <v>28</v>
      </c>
      <c r="F114" s="1" t="s">
        <v>33</v>
      </c>
      <c r="G114" s="1" t="s">
        <v>40</v>
      </c>
      <c r="H114" s="1">
        <v>1069</v>
      </c>
      <c r="I114" s="1">
        <v>531.19000000000005</v>
      </c>
      <c r="J114" s="1">
        <v>922.85</v>
      </c>
      <c r="K114" s="1">
        <v>-341</v>
      </c>
      <c r="L114" s="1">
        <f>Table49[[#This Row],[Selling_Price]]-Table49[[#This Row],[Market_Price]]</f>
        <v>391.65999999999997</v>
      </c>
      <c r="M114" s="1">
        <f>Table49[[#This Row],[Quantity]]*Table49[[#This Row],[Selling_Price]]</f>
        <v>-314691.85000000003</v>
      </c>
      <c r="N114" s="1">
        <f>Table49[[#This Row],[Quantity]]*Table49[[#This Row],[Profit_Per_Quantity]]</f>
        <v>-133556.06</v>
      </c>
      <c r="O114" s="1" t="s">
        <v>46</v>
      </c>
    </row>
    <row r="115" spans="1:15" x14ac:dyDescent="0.3">
      <c r="A115" s="1" t="s">
        <v>9452</v>
      </c>
      <c r="B115" s="1" t="s">
        <v>2394</v>
      </c>
      <c r="C115" s="14" t="s">
        <v>5716</v>
      </c>
      <c r="D115" s="1" t="s">
        <v>17</v>
      </c>
      <c r="E115" s="1" t="s">
        <v>28</v>
      </c>
      <c r="F115" s="1" t="s">
        <v>32</v>
      </c>
      <c r="G115" s="1" t="s">
        <v>41</v>
      </c>
      <c r="H115" s="1">
        <v>1028</v>
      </c>
      <c r="I115" s="1">
        <v>1049.24</v>
      </c>
      <c r="J115" s="1">
        <v>1777.3</v>
      </c>
      <c r="K115" s="1">
        <v>-26</v>
      </c>
      <c r="L115" s="1">
        <f>Table49[[#This Row],[Selling_Price]]-Table49[[#This Row],[Market_Price]]</f>
        <v>728.06</v>
      </c>
      <c r="M115" s="1">
        <f>Table49[[#This Row],[Quantity]]*Table49[[#This Row],[Selling_Price]]</f>
        <v>-46209.799999999996</v>
      </c>
      <c r="N115" s="1">
        <f>Table49[[#This Row],[Quantity]]*Table49[[#This Row],[Profit_Per_Quantity]]</f>
        <v>-18929.559999999998</v>
      </c>
      <c r="O115" s="1" t="s">
        <v>46</v>
      </c>
    </row>
    <row r="116" spans="1:15" x14ac:dyDescent="0.3">
      <c r="A116" s="1" t="s">
        <v>9952</v>
      </c>
      <c r="B116" s="1" t="s">
        <v>3182</v>
      </c>
      <c r="C116" s="14" t="s">
        <v>5299</v>
      </c>
      <c r="D116" s="1" t="s">
        <v>13</v>
      </c>
      <c r="E116" s="1" t="s">
        <v>29</v>
      </c>
      <c r="F116" s="1" t="s">
        <v>32</v>
      </c>
      <c r="G116" s="1" t="s">
        <v>42</v>
      </c>
      <c r="H116" s="1">
        <v>1022</v>
      </c>
      <c r="I116" s="1">
        <v>501.02</v>
      </c>
      <c r="J116" s="1">
        <v>624.63</v>
      </c>
      <c r="K116" s="1">
        <v>-358</v>
      </c>
      <c r="L116" s="1">
        <f>Table49[[#This Row],[Selling_Price]]-Table49[[#This Row],[Market_Price]]</f>
        <v>123.61000000000001</v>
      </c>
      <c r="M116" s="1">
        <f>Table49[[#This Row],[Quantity]]*Table49[[#This Row],[Selling_Price]]</f>
        <v>-223617.54</v>
      </c>
      <c r="N116" s="1">
        <f>Table49[[#This Row],[Quantity]]*Table49[[#This Row],[Profit_Per_Quantity]]</f>
        <v>-44252.380000000005</v>
      </c>
      <c r="O116" s="1" t="s">
        <v>46</v>
      </c>
    </row>
    <row r="117" spans="1:15" x14ac:dyDescent="0.3">
      <c r="A117" s="1" t="s">
        <v>7881</v>
      </c>
      <c r="B117" s="1" t="s">
        <v>2976</v>
      </c>
      <c r="C117" s="14" t="s">
        <v>5324</v>
      </c>
      <c r="D117" s="1" t="s">
        <v>19</v>
      </c>
      <c r="E117" s="1" t="s">
        <v>24</v>
      </c>
      <c r="F117" s="1" t="s">
        <v>31</v>
      </c>
      <c r="G117" s="1" t="s">
        <v>43</v>
      </c>
      <c r="H117" s="1">
        <v>1057</v>
      </c>
      <c r="I117" s="1">
        <v>595.12</v>
      </c>
      <c r="J117" s="1">
        <v>807.5</v>
      </c>
      <c r="K117" s="1">
        <v>-292</v>
      </c>
      <c r="L117" s="1">
        <f>Table49[[#This Row],[Selling_Price]]-Table49[[#This Row],[Market_Price]]</f>
        <v>212.38</v>
      </c>
      <c r="M117" s="1">
        <f>Table49[[#This Row],[Quantity]]*Table49[[#This Row],[Selling_Price]]</f>
        <v>-235790</v>
      </c>
      <c r="N117" s="1">
        <f>Table49[[#This Row],[Quantity]]*Table49[[#This Row],[Profit_Per_Quantity]]</f>
        <v>-62014.96</v>
      </c>
      <c r="O117" s="1" t="s">
        <v>46</v>
      </c>
    </row>
    <row r="118" spans="1:15" x14ac:dyDescent="0.3">
      <c r="A118" s="1" t="s">
        <v>6403</v>
      </c>
      <c r="B118" s="1" t="s">
        <v>827</v>
      </c>
      <c r="C118" s="14" t="s">
        <v>5795</v>
      </c>
      <c r="D118" s="1" t="s">
        <v>17</v>
      </c>
      <c r="E118" s="1" t="s">
        <v>21</v>
      </c>
      <c r="F118" s="1" t="s">
        <v>33</v>
      </c>
      <c r="G118" s="1" t="s">
        <v>41</v>
      </c>
      <c r="H118" s="1">
        <v>1084</v>
      </c>
      <c r="I118" s="1">
        <v>875.04</v>
      </c>
      <c r="J118" s="1">
        <v>1697.1</v>
      </c>
      <c r="K118" s="1">
        <v>-361</v>
      </c>
      <c r="L118" s="1">
        <f>Table49[[#This Row],[Selling_Price]]-Table49[[#This Row],[Market_Price]]</f>
        <v>822.06</v>
      </c>
      <c r="M118" s="1">
        <f>Table49[[#This Row],[Quantity]]*Table49[[#This Row],[Selling_Price]]</f>
        <v>-612653.1</v>
      </c>
      <c r="N118" s="1">
        <f>Table49[[#This Row],[Quantity]]*Table49[[#This Row],[Profit_Per_Quantity]]</f>
        <v>-296763.65999999997</v>
      </c>
      <c r="O118" s="1" t="s">
        <v>46</v>
      </c>
    </row>
    <row r="119" spans="1:15" x14ac:dyDescent="0.3">
      <c r="A119" s="1" t="s">
        <v>9988</v>
      </c>
      <c r="B119" s="1" t="s">
        <v>3234</v>
      </c>
      <c r="C119" s="14" t="s">
        <v>5256</v>
      </c>
      <c r="D119" s="1" t="s">
        <v>13</v>
      </c>
      <c r="E119" s="1" t="s">
        <v>27</v>
      </c>
      <c r="F119" s="1" t="s">
        <v>34</v>
      </c>
      <c r="G119" s="1" t="s">
        <v>38</v>
      </c>
      <c r="H119" s="1">
        <v>1077</v>
      </c>
      <c r="I119" s="1">
        <v>1323.94</v>
      </c>
      <c r="J119" s="1">
        <v>2186.71</v>
      </c>
      <c r="K119" s="1">
        <v>-444</v>
      </c>
      <c r="L119" s="1">
        <f>Table49[[#This Row],[Selling_Price]]-Table49[[#This Row],[Market_Price]]</f>
        <v>862.77</v>
      </c>
      <c r="M119" s="1">
        <f>Table49[[#This Row],[Quantity]]*Table49[[#This Row],[Selling_Price]]</f>
        <v>-970899.24</v>
      </c>
      <c r="N119" s="1">
        <f>Table49[[#This Row],[Quantity]]*Table49[[#This Row],[Profit_Per_Quantity]]</f>
        <v>-383069.88</v>
      </c>
      <c r="O119" s="1" t="s">
        <v>46</v>
      </c>
    </row>
    <row r="120" spans="1:15" x14ac:dyDescent="0.3">
      <c r="A120" s="1" t="s">
        <v>6873</v>
      </c>
      <c r="B120" s="1" t="s">
        <v>4185</v>
      </c>
      <c r="C120" s="14" t="s">
        <v>4520</v>
      </c>
      <c r="D120" s="1" t="s">
        <v>14</v>
      </c>
      <c r="E120" s="1" t="s">
        <v>27</v>
      </c>
      <c r="F120" s="1" t="s">
        <v>32</v>
      </c>
      <c r="G120" s="1" t="s">
        <v>40</v>
      </c>
      <c r="H120" s="1">
        <v>1073</v>
      </c>
      <c r="I120" s="1">
        <v>818.38</v>
      </c>
      <c r="J120" s="1">
        <v>1122.06</v>
      </c>
      <c r="K120" s="1">
        <v>-469</v>
      </c>
      <c r="L120" s="1">
        <f>Table49[[#This Row],[Selling_Price]]-Table49[[#This Row],[Market_Price]]</f>
        <v>303.67999999999995</v>
      </c>
      <c r="M120" s="1">
        <f>Table49[[#This Row],[Quantity]]*Table49[[#This Row],[Selling_Price]]</f>
        <v>-526246.14</v>
      </c>
      <c r="N120" s="1">
        <f>Table49[[#This Row],[Quantity]]*Table49[[#This Row],[Profit_Per_Quantity]]</f>
        <v>-142425.91999999998</v>
      </c>
      <c r="O120" s="1" t="s">
        <v>46</v>
      </c>
    </row>
    <row r="121" spans="1:15" x14ac:dyDescent="0.3">
      <c r="A121" s="1" t="s">
        <v>9385</v>
      </c>
      <c r="B121" s="1" t="s">
        <v>2283</v>
      </c>
      <c r="C121" s="14" t="s">
        <v>4712</v>
      </c>
      <c r="D121" s="1" t="s">
        <v>13</v>
      </c>
      <c r="E121" s="1" t="s">
        <v>24</v>
      </c>
      <c r="F121" s="1" t="s">
        <v>32</v>
      </c>
      <c r="G121" s="1" t="s">
        <v>36</v>
      </c>
      <c r="H121" s="1">
        <v>1057</v>
      </c>
      <c r="I121" s="1">
        <v>171.57</v>
      </c>
      <c r="J121" s="1">
        <v>340.94</v>
      </c>
      <c r="K121" s="1">
        <v>-381</v>
      </c>
      <c r="L121" s="1">
        <f>Table49[[#This Row],[Selling_Price]]-Table49[[#This Row],[Market_Price]]</f>
        <v>169.37</v>
      </c>
      <c r="M121" s="1">
        <f>Table49[[#This Row],[Quantity]]*Table49[[#This Row],[Selling_Price]]</f>
        <v>-129898.14</v>
      </c>
      <c r="N121" s="1">
        <f>Table49[[#This Row],[Quantity]]*Table49[[#This Row],[Profit_Per_Quantity]]</f>
        <v>-64529.97</v>
      </c>
      <c r="O121" s="1" t="s">
        <v>46</v>
      </c>
    </row>
    <row r="122" spans="1:15" x14ac:dyDescent="0.3">
      <c r="A122" s="1" t="s">
        <v>6730</v>
      </c>
      <c r="B122" s="1" t="s">
        <v>902</v>
      </c>
      <c r="C122" s="14" t="s">
        <v>4608</v>
      </c>
      <c r="D122" s="1" t="s">
        <v>11</v>
      </c>
      <c r="E122" s="1" t="s">
        <v>4351</v>
      </c>
      <c r="F122" s="1" t="s">
        <v>32</v>
      </c>
      <c r="G122" s="1" t="s">
        <v>42</v>
      </c>
      <c r="H122" s="1">
        <v>1064</v>
      </c>
      <c r="I122" s="1">
        <v>1081.92</v>
      </c>
      <c r="J122" s="1">
        <v>1760.33</v>
      </c>
      <c r="K122" s="1">
        <v>-340</v>
      </c>
      <c r="L122" s="1">
        <f>Table49[[#This Row],[Selling_Price]]-Table49[[#This Row],[Market_Price]]</f>
        <v>678.40999999999985</v>
      </c>
      <c r="M122" s="1">
        <f>Table49[[#This Row],[Quantity]]*Table49[[#This Row],[Selling_Price]]</f>
        <v>-598512.19999999995</v>
      </c>
      <c r="N122" s="1">
        <f>Table49[[#This Row],[Quantity]]*Table49[[#This Row],[Profit_Per_Quantity]]</f>
        <v>-230659.39999999997</v>
      </c>
      <c r="O122" s="1" t="s">
        <v>46</v>
      </c>
    </row>
    <row r="123" spans="1:15" x14ac:dyDescent="0.3">
      <c r="A123" s="1" t="s">
        <v>10272</v>
      </c>
      <c r="B123" s="1" t="s">
        <v>3675</v>
      </c>
      <c r="C123" s="14" t="s">
        <v>4956</v>
      </c>
      <c r="D123" s="1" t="s">
        <v>18</v>
      </c>
      <c r="E123" s="1" t="s">
        <v>29</v>
      </c>
      <c r="F123" s="1" t="s">
        <v>33</v>
      </c>
      <c r="G123" s="1" t="s">
        <v>44</v>
      </c>
      <c r="H123" s="1">
        <v>1083</v>
      </c>
      <c r="I123" s="1">
        <v>880.02</v>
      </c>
      <c r="J123" s="1">
        <v>1239.6099999999999</v>
      </c>
      <c r="K123" s="1">
        <v>-329</v>
      </c>
      <c r="L123" s="1">
        <f>Table49[[#This Row],[Selling_Price]]-Table49[[#This Row],[Market_Price]]</f>
        <v>359.58999999999992</v>
      </c>
      <c r="M123" s="1">
        <f>Table49[[#This Row],[Quantity]]*Table49[[#This Row],[Selling_Price]]</f>
        <v>-407831.68999999994</v>
      </c>
      <c r="N123" s="1">
        <f>Table49[[#This Row],[Quantity]]*Table49[[#This Row],[Profit_Per_Quantity]]</f>
        <v>-118305.10999999997</v>
      </c>
      <c r="O123" s="1" t="s">
        <v>46</v>
      </c>
    </row>
    <row r="124" spans="1:15" x14ac:dyDescent="0.3">
      <c r="A124" s="1" t="s">
        <v>8166</v>
      </c>
      <c r="B124" s="1" t="s">
        <v>299</v>
      </c>
      <c r="C124" s="14" t="s">
        <v>5885</v>
      </c>
      <c r="D124" s="1" t="s">
        <v>20</v>
      </c>
      <c r="E124" s="1" t="s">
        <v>4351</v>
      </c>
      <c r="F124" s="1" t="s">
        <v>35</v>
      </c>
      <c r="G124" s="1" t="s">
        <v>41</v>
      </c>
      <c r="H124" s="1">
        <v>1100</v>
      </c>
      <c r="I124" s="1">
        <v>802.25</v>
      </c>
      <c r="J124" s="1">
        <v>1361.66</v>
      </c>
      <c r="K124" s="1">
        <v>-391</v>
      </c>
      <c r="L124" s="1">
        <f>Table49[[#This Row],[Selling_Price]]-Table49[[#This Row],[Market_Price]]</f>
        <v>559.41000000000008</v>
      </c>
      <c r="M124" s="1">
        <f>Table49[[#This Row],[Quantity]]*Table49[[#This Row],[Selling_Price]]</f>
        <v>-532409.06000000006</v>
      </c>
      <c r="N124" s="1">
        <f>Table49[[#This Row],[Quantity]]*Table49[[#This Row],[Profit_Per_Quantity]]</f>
        <v>-218729.31000000003</v>
      </c>
      <c r="O124" s="1" t="s">
        <v>46</v>
      </c>
    </row>
    <row r="125" spans="1:15" x14ac:dyDescent="0.3">
      <c r="A125" s="1" t="s">
        <v>8533</v>
      </c>
      <c r="B125" s="1" t="s">
        <v>906</v>
      </c>
      <c r="C125" s="14" t="s">
        <v>5109</v>
      </c>
      <c r="D125" s="1" t="s">
        <v>11</v>
      </c>
      <c r="E125" s="1" t="s">
        <v>25</v>
      </c>
      <c r="F125" s="1" t="s">
        <v>31</v>
      </c>
      <c r="G125" s="1" t="s">
        <v>36</v>
      </c>
      <c r="H125" s="1">
        <v>1028</v>
      </c>
      <c r="I125" s="1">
        <v>881.63</v>
      </c>
      <c r="J125" s="1">
        <v>993.62</v>
      </c>
      <c r="K125" s="1">
        <v>-385</v>
      </c>
      <c r="L125" s="1">
        <f>Table49[[#This Row],[Selling_Price]]-Table49[[#This Row],[Market_Price]]</f>
        <v>111.99000000000001</v>
      </c>
      <c r="M125" s="1">
        <f>Table49[[#This Row],[Quantity]]*Table49[[#This Row],[Selling_Price]]</f>
        <v>-382543.7</v>
      </c>
      <c r="N125" s="1">
        <f>Table49[[#This Row],[Quantity]]*Table49[[#This Row],[Profit_Per_Quantity]]</f>
        <v>-43116.15</v>
      </c>
      <c r="O125" s="1" t="s">
        <v>46</v>
      </c>
    </row>
    <row r="126" spans="1:15" x14ac:dyDescent="0.3">
      <c r="A126" s="1" t="s">
        <v>8120</v>
      </c>
      <c r="B126" s="1" t="s">
        <v>217</v>
      </c>
      <c r="C126" s="14" t="s">
        <v>6251</v>
      </c>
      <c r="D126" s="1" t="s">
        <v>16</v>
      </c>
      <c r="E126" s="1" t="s">
        <v>24</v>
      </c>
      <c r="F126" s="1" t="s">
        <v>32</v>
      </c>
      <c r="G126" s="1" t="s">
        <v>36</v>
      </c>
      <c r="H126" s="1">
        <v>1005</v>
      </c>
      <c r="I126" s="1">
        <v>146.1</v>
      </c>
      <c r="J126" s="1">
        <v>277.02999999999997</v>
      </c>
      <c r="K126" s="1">
        <v>-410</v>
      </c>
      <c r="L126" s="1">
        <f>Table49[[#This Row],[Selling_Price]]-Table49[[#This Row],[Market_Price]]</f>
        <v>130.92999999999998</v>
      </c>
      <c r="M126" s="1">
        <f>Table49[[#This Row],[Quantity]]*Table49[[#This Row],[Selling_Price]]</f>
        <v>-113582.29999999999</v>
      </c>
      <c r="N126" s="1">
        <f>Table49[[#This Row],[Quantity]]*Table49[[#This Row],[Profit_Per_Quantity]]</f>
        <v>-53681.299999999988</v>
      </c>
      <c r="O126" s="1" t="s">
        <v>46</v>
      </c>
    </row>
    <row r="127" spans="1:15" x14ac:dyDescent="0.3">
      <c r="A127" s="1" t="s">
        <v>7723</v>
      </c>
      <c r="B127" s="1" t="s">
        <v>359</v>
      </c>
      <c r="C127" s="14" t="s">
        <v>5415</v>
      </c>
      <c r="D127" s="1" t="s">
        <v>14</v>
      </c>
      <c r="E127" s="1" t="s">
        <v>27</v>
      </c>
      <c r="F127" s="1" t="s">
        <v>34</v>
      </c>
      <c r="G127" s="1" t="s">
        <v>42</v>
      </c>
      <c r="H127" s="1">
        <v>1030</v>
      </c>
      <c r="I127" s="1">
        <v>1891.21</v>
      </c>
      <c r="J127" s="1">
        <v>3547.77</v>
      </c>
      <c r="K127" s="1">
        <v>-464</v>
      </c>
      <c r="L127" s="1">
        <f>Table49[[#This Row],[Selling_Price]]-Table49[[#This Row],[Market_Price]]</f>
        <v>1656.56</v>
      </c>
      <c r="M127" s="1">
        <f>Table49[[#This Row],[Quantity]]*Table49[[#This Row],[Selling_Price]]</f>
        <v>-1646165.28</v>
      </c>
      <c r="N127" s="1">
        <f>Table49[[#This Row],[Quantity]]*Table49[[#This Row],[Profit_Per_Quantity]]</f>
        <v>-768643.84</v>
      </c>
      <c r="O127" s="1" t="s">
        <v>46</v>
      </c>
    </row>
    <row r="128" spans="1:15" x14ac:dyDescent="0.3">
      <c r="A128" s="1" t="s">
        <v>8889</v>
      </c>
      <c r="B128" s="1" t="s">
        <v>1487</v>
      </c>
      <c r="C128" s="14" t="s">
        <v>4798</v>
      </c>
      <c r="D128" s="1" t="s">
        <v>11</v>
      </c>
      <c r="E128" s="1" t="s">
        <v>30</v>
      </c>
      <c r="F128" s="1" t="s">
        <v>33</v>
      </c>
      <c r="G128" s="1" t="s">
        <v>36</v>
      </c>
      <c r="H128" s="1">
        <v>1079</v>
      </c>
      <c r="I128" s="1">
        <v>1341.98</v>
      </c>
      <c r="J128" s="1">
        <v>2211.3200000000002</v>
      </c>
      <c r="K128" s="1">
        <v>-410</v>
      </c>
      <c r="L128" s="1">
        <f>Table49[[#This Row],[Selling_Price]]-Table49[[#This Row],[Market_Price]]</f>
        <v>869.34000000000015</v>
      </c>
      <c r="M128" s="1">
        <f>Table49[[#This Row],[Quantity]]*Table49[[#This Row],[Selling_Price]]</f>
        <v>-906641.20000000007</v>
      </c>
      <c r="N128" s="1">
        <f>Table49[[#This Row],[Quantity]]*Table49[[#This Row],[Profit_Per_Quantity]]</f>
        <v>-356429.40000000008</v>
      </c>
      <c r="O128" s="1" t="s">
        <v>46</v>
      </c>
    </row>
    <row r="129" spans="1:15" x14ac:dyDescent="0.3">
      <c r="A129" s="1" t="s">
        <v>8871</v>
      </c>
      <c r="B129" s="1" t="s">
        <v>1462</v>
      </c>
      <c r="C129" s="14" t="s">
        <v>6007</v>
      </c>
      <c r="D129" s="1" t="s">
        <v>12</v>
      </c>
      <c r="E129" s="1" t="s">
        <v>27</v>
      </c>
      <c r="F129" s="1" t="s">
        <v>31</v>
      </c>
      <c r="G129" s="1" t="s">
        <v>44</v>
      </c>
      <c r="H129" s="1">
        <v>1052</v>
      </c>
      <c r="I129" s="1">
        <v>969.36</v>
      </c>
      <c r="J129" s="1">
        <v>1892.1</v>
      </c>
      <c r="K129" s="1">
        <v>-18</v>
      </c>
      <c r="L129" s="1">
        <f>Table49[[#This Row],[Selling_Price]]-Table49[[#This Row],[Market_Price]]</f>
        <v>922.7399999999999</v>
      </c>
      <c r="M129" s="1">
        <f>Table49[[#This Row],[Quantity]]*Table49[[#This Row],[Selling_Price]]</f>
        <v>-34057.799999999996</v>
      </c>
      <c r="N129" s="1">
        <f>Table49[[#This Row],[Quantity]]*Table49[[#This Row],[Profit_Per_Quantity]]</f>
        <v>-16609.32</v>
      </c>
      <c r="O129" s="1" t="s">
        <v>46</v>
      </c>
    </row>
    <row r="130" spans="1:15" x14ac:dyDescent="0.3">
      <c r="A130" s="1" t="s">
        <v>10196</v>
      </c>
      <c r="B130" s="1" t="s">
        <v>3566</v>
      </c>
      <c r="C130" s="14" t="s">
        <v>5041</v>
      </c>
      <c r="D130" s="1" t="s">
        <v>15</v>
      </c>
      <c r="E130" s="1" t="s">
        <v>29</v>
      </c>
      <c r="F130" s="1" t="s">
        <v>33</v>
      </c>
      <c r="G130" s="1" t="s">
        <v>42</v>
      </c>
      <c r="H130" s="1">
        <v>1029</v>
      </c>
      <c r="I130" s="1">
        <v>1164.58</v>
      </c>
      <c r="J130" s="1">
        <v>1621.73</v>
      </c>
      <c r="K130" s="1">
        <v>-132</v>
      </c>
      <c r="L130" s="1">
        <f>Table49[[#This Row],[Selling_Price]]-Table49[[#This Row],[Market_Price]]</f>
        <v>457.15000000000009</v>
      </c>
      <c r="M130" s="1">
        <f>Table49[[#This Row],[Quantity]]*Table49[[#This Row],[Selling_Price]]</f>
        <v>-214068.36000000002</v>
      </c>
      <c r="N130" s="1">
        <f>Table49[[#This Row],[Quantity]]*Table49[[#This Row],[Profit_Per_Quantity]]</f>
        <v>-60343.80000000001</v>
      </c>
      <c r="O130" s="1" t="s">
        <v>46</v>
      </c>
    </row>
    <row r="131" spans="1:15" x14ac:dyDescent="0.3">
      <c r="A131" s="1" t="s">
        <v>10263</v>
      </c>
      <c r="B131" s="1" t="s">
        <v>3663</v>
      </c>
      <c r="C131" s="14" t="s">
        <v>4964</v>
      </c>
      <c r="D131" s="1" t="s">
        <v>11</v>
      </c>
      <c r="E131" s="1" t="s">
        <v>24</v>
      </c>
      <c r="F131" s="1" t="s">
        <v>33</v>
      </c>
      <c r="G131" s="1" t="s">
        <v>36</v>
      </c>
      <c r="H131" s="1">
        <v>1052</v>
      </c>
      <c r="I131" s="1">
        <v>211.68</v>
      </c>
      <c r="J131" s="1">
        <v>274.33</v>
      </c>
      <c r="K131" s="1">
        <v>-364</v>
      </c>
      <c r="L131" s="1">
        <f>Table49[[#This Row],[Selling_Price]]-Table49[[#This Row],[Market_Price]]</f>
        <v>62.649999999999977</v>
      </c>
      <c r="M131" s="1">
        <f>Table49[[#This Row],[Quantity]]*Table49[[#This Row],[Selling_Price]]</f>
        <v>-99856.12</v>
      </c>
      <c r="N131" s="1">
        <f>Table49[[#This Row],[Quantity]]*Table49[[#This Row],[Profit_Per_Quantity]]</f>
        <v>-22804.599999999991</v>
      </c>
      <c r="O131" s="1" t="s">
        <v>46</v>
      </c>
    </row>
    <row r="132" spans="1:15" x14ac:dyDescent="0.3">
      <c r="A132" s="1" t="s">
        <v>9155</v>
      </c>
      <c r="B132" s="1" t="s">
        <v>1914</v>
      </c>
      <c r="C132" s="14" t="s">
        <v>5290</v>
      </c>
      <c r="D132" s="1" t="s">
        <v>15</v>
      </c>
      <c r="E132" s="1" t="s">
        <v>29</v>
      </c>
      <c r="F132" s="1" t="s">
        <v>32</v>
      </c>
      <c r="G132" s="1" t="s">
        <v>45</v>
      </c>
      <c r="H132" s="1">
        <v>1090</v>
      </c>
      <c r="I132" s="1">
        <v>719.7</v>
      </c>
      <c r="J132" s="1">
        <v>1087.08</v>
      </c>
      <c r="K132" s="1">
        <v>-17</v>
      </c>
      <c r="L132" s="1">
        <f>Table49[[#This Row],[Selling_Price]]-Table49[[#This Row],[Market_Price]]</f>
        <v>367.37999999999988</v>
      </c>
      <c r="M132" s="1">
        <f>Table49[[#This Row],[Quantity]]*Table49[[#This Row],[Selling_Price]]</f>
        <v>-18480.36</v>
      </c>
      <c r="N132" s="1">
        <f>Table49[[#This Row],[Quantity]]*Table49[[#This Row],[Profit_Per_Quantity]]</f>
        <v>-6245.4599999999982</v>
      </c>
      <c r="O132" s="1" t="s">
        <v>46</v>
      </c>
    </row>
    <row r="133" spans="1:15" x14ac:dyDescent="0.3">
      <c r="A133" s="1" t="s">
        <v>7782</v>
      </c>
      <c r="B133" s="1" t="s">
        <v>3342</v>
      </c>
      <c r="C133" s="14" t="s">
        <v>5202</v>
      </c>
      <c r="D133" s="1" t="s">
        <v>14</v>
      </c>
      <c r="E133" s="1" t="s">
        <v>24</v>
      </c>
      <c r="F133" s="1" t="s">
        <v>32</v>
      </c>
      <c r="G133" s="1" t="s">
        <v>44</v>
      </c>
      <c r="H133" s="1">
        <v>1002</v>
      </c>
      <c r="I133" s="1">
        <v>1327.52</v>
      </c>
      <c r="J133" s="1">
        <v>2581.2600000000002</v>
      </c>
      <c r="K133" s="1">
        <v>-249</v>
      </c>
      <c r="L133" s="1">
        <f>Table49[[#This Row],[Selling_Price]]-Table49[[#This Row],[Market_Price]]</f>
        <v>1253.7400000000002</v>
      </c>
      <c r="M133" s="1">
        <f>Table49[[#This Row],[Quantity]]*Table49[[#This Row],[Selling_Price]]</f>
        <v>-642733.74000000011</v>
      </c>
      <c r="N133" s="1">
        <f>Table49[[#This Row],[Quantity]]*Table49[[#This Row],[Profit_Per_Quantity]]</f>
        <v>-312181.26000000007</v>
      </c>
      <c r="O133" s="1" t="s">
        <v>46</v>
      </c>
    </row>
    <row r="134" spans="1:15" x14ac:dyDescent="0.3">
      <c r="A134" s="1" t="s">
        <v>6462</v>
      </c>
      <c r="B134" s="1" t="s">
        <v>3589</v>
      </c>
      <c r="C134" s="14" t="s">
        <v>5021</v>
      </c>
      <c r="D134" s="1" t="s">
        <v>18</v>
      </c>
      <c r="E134" s="1" t="s">
        <v>4349</v>
      </c>
      <c r="F134" s="1" t="s">
        <v>32</v>
      </c>
      <c r="G134" s="1" t="s">
        <v>43</v>
      </c>
      <c r="H134" s="1">
        <v>1002</v>
      </c>
      <c r="I134" s="1">
        <v>1977.93</v>
      </c>
      <c r="J134" s="1">
        <v>2639.9</v>
      </c>
      <c r="K134" s="1">
        <v>-12</v>
      </c>
      <c r="L134" s="1">
        <f>Table49[[#This Row],[Selling_Price]]-Table49[[#This Row],[Market_Price]]</f>
        <v>661.97</v>
      </c>
      <c r="M134" s="1">
        <f>Table49[[#This Row],[Quantity]]*Table49[[#This Row],[Selling_Price]]</f>
        <v>-31678.800000000003</v>
      </c>
      <c r="N134" s="1">
        <f>Table49[[#This Row],[Quantity]]*Table49[[#This Row],[Profit_Per_Quantity]]</f>
        <v>-7943.64</v>
      </c>
      <c r="O134" s="1" t="s">
        <v>46</v>
      </c>
    </row>
    <row r="135" spans="1:15" x14ac:dyDescent="0.3">
      <c r="A135" s="1" t="s">
        <v>7622</v>
      </c>
      <c r="B135" s="1" t="s">
        <v>1564</v>
      </c>
      <c r="C135" s="14" t="s">
        <v>5327</v>
      </c>
      <c r="D135" s="1" t="s">
        <v>12</v>
      </c>
      <c r="E135" s="1" t="s">
        <v>27</v>
      </c>
      <c r="F135" s="1" t="s">
        <v>35</v>
      </c>
      <c r="G135" s="1" t="s">
        <v>43</v>
      </c>
      <c r="H135" s="1">
        <v>1025</v>
      </c>
      <c r="I135" s="1">
        <v>1112.04</v>
      </c>
      <c r="J135" s="1">
        <v>2187.31</v>
      </c>
      <c r="K135" s="1">
        <v>-266</v>
      </c>
      <c r="L135" s="1">
        <f>Table49[[#This Row],[Selling_Price]]-Table49[[#This Row],[Market_Price]]</f>
        <v>1075.27</v>
      </c>
      <c r="M135" s="1">
        <f>Table49[[#This Row],[Quantity]]*Table49[[#This Row],[Selling_Price]]</f>
        <v>-581824.46</v>
      </c>
      <c r="N135" s="1">
        <f>Table49[[#This Row],[Quantity]]*Table49[[#This Row],[Profit_Per_Quantity]]</f>
        <v>-286021.82</v>
      </c>
      <c r="O135" s="1" t="s">
        <v>46</v>
      </c>
    </row>
    <row r="136" spans="1:15" x14ac:dyDescent="0.3">
      <c r="A136" s="1" t="s">
        <v>6817</v>
      </c>
      <c r="B136" s="1" t="s">
        <v>1851</v>
      </c>
      <c r="C136" s="14" t="s">
        <v>5894</v>
      </c>
      <c r="D136" s="1" t="s">
        <v>16</v>
      </c>
      <c r="E136" s="1" t="s">
        <v>24</v>
      </c>
      <c r="F136" s="1" t="s">
        <v>34</v>
      </c>
      <c r="G136" s="1" t="s">
        <v>40</v>
      </c>
      <c r="H136" s="1">
        <v>1019</v>
      </c>
      <c r="I136" s="1">
        <v>1986.43</v>
      </c>
      <c r="J136" s="1">
        <v>3962.85</v>
      </c>
      <c r="K136" s="1">
        <v>-464</v>
      </c>
      <c r="L136" s="1">
        <f>Table49[[#This Row],[Selling_Price]]-Table49[[#This Row],[Market_Price]]</f>
        <v>1976.4199999999998</v>
      </c>
      <c r="M136" s="1">
        <f>Table49[[#This Row],[Quantity]]*Table49[[#This Row],[Selling_Price]]</f>
        <v>-1838762.4</v>
      </c>
      <c r="N136" s="1">
        <f>Table49[[#This Row],[Quantity]]*Table49[[#This Row],[Profit_Per_Quantity]]</f>
        <v>-917058.87999999989</v>
      </c>
      <c r="O136" s="1" t="s">
        <v>46</v>
      </c>
    </row>
    <row r="137" spans="1:15" x14ac:dyDescent="0.3">
      <c r="A137" s="1" t="s">
        <v>6693</v>
      </c>
      <c r="B137" s="1" t="s">
        <v>685</v>
      </c>
      <c r="C137" s="14" t="s">
        <v>6018</v>
      </c>
      <c r="D137" s="1" t="s">
        <v>13</v>
      </c>
      <c r="E137" s="1" t="s">
        <v>29</v>
      </c>
      <c r="F137" s="1" t="s">
        <v>33</v>
      </c>
      <c r="G137" s="1" t="s">
        <v>4352</v>
      </c>
      <c r="H137" s="1">
        <v>1038</v>
      </c>
      <c r="I137" s="1">
        <v>1754.34</v>
      </c>
      <c r="J137" s="1">
        <v>2857.37</v>
      </c>
      <c r="K137" s="1">
        <v>-451</v>
      </c>
      <c r="L137" s="1">
        <f>Table49[[#This Row],[Selling_Price]]-Table49[[#This Row],[Market_Price]]</f>
        <v>1103.03</v>
      </c>
      <c r="M137" s="1">
        <f>Table49[[#This Row],[Quantity]]*Table49[[#This Row],[Selling_Price]]</f>
        <v>-1288673.8699999999</v>
      </c>
      <c r="N137" s="1">
        <f>Table49[[#This Row],[Quantity]]*Table49[[#This Row],[Profit_Per_Quantity]]</f>
        <v>-497466.52999999997</v>
      </c>
      <c r="O137" s="1" t="s">
        <v>46</v>
      </c>
    </row>
    <row r="138" spans="1:15" x14ac:dyDescent="0.3">
      <c r="A138" s="1" t="s">
        <v>8935</v>
      </c>
      <c r="B138" s="1" t="s">
        <v>1562</v>
      </c>
      <c r="C138" s="14" t="s">
        <v>4457</v>
      </c>
      <c r="D138" s="1" t="s">
        <v>20</v>
      </c>
      <c r="E138" s="1" t="s">
        <v>26</v>
      </c>
      <c r="F138" s="1" t="s">
        <v>33</v>
      </c>
      <c r="G138" s="1" t="s">
        <v>43</v>
      </c>
      <c r="H138" s="1">
        <v>1015</v>
      </c>
      <c r="I138" s="1">
        <v>1091.06</v>
      </c>
      <c r="J138" s="1">
        <v>1396.86</v>
      </c>
      <c r="K138" s="1">
        <v>-119</v>
      </c>
      <c r="L138" s="1">
        <f>Table49[[#This Row],[Selling_Price]]-Table49[[#This Row],[Market_Price]]</f>
        <v>305.79999999999995</v>
      </c>
      <c r="M138" s="1">
        <f>Table49[[#This Row],[Quantity]]*Table49[[#This Row],[Selling_Price]]</f>
        <v>-166226.34</v>
      </c>
      <c r="N138" s="1">
        <f>Table49[[#This Row],[Quantity]]*Table49[[#This Row],[Profit_Per_Quantity]]</f>
        <v>-36390.199999999997</v>
      </c>
      <c r="O138" s="1" t="s">
        <v>46</v>
      </c>
    </row>
    <row r="139" spans="1:15" x14ac:dyDescent="0.3">
      <c r="A139" s="1" t="s">
        <v>8198</v>
      </c>
      <c r="B139" s="1" t="s">
        <v>357</v>
      </c>
      <c r="C139" s="14" t="s">
        <v>5595</v>
      </c>
      <c r="D139" s="1" t="s">
        <v>16</v>
      </c>
      <c r="E139" s="1" t="s">
        <v>4349</v>
      </c>
      <c r="F139" s="1" t="s">
        <v>33</v>
      </c>
      <c r="G139" s="1" t="s">
        <v>37</v>
      </c>
      <c r="H139" s="1">
        <v>1057</v>
      </c>
      <c r="I139" s="1">
        <v>1876.62</v>
      </c>
      <c r="J139" s="1">
        <v>2135.92</v>
      </c>
      <c r="K139" s="1">
        <v>-196</v>
      </c>
      <c r="L139" s="1">
        <f>Table49[[#This Row],[Selling_Price]]-Table49[[#This Row],[Market_Price]]</f>
        <v>259.30000000000018</v>
      </c>
      <c r="M139" s="1">
        <f>Table49[[#This Row],[Quantity]]*Table49[[#This Row],[Selling_Price]]</f>
        <v>-418640.32</v>
      </c>
      <c r="N139" s="1">
        <f>Table49[[#This Row],[Quantity]]*Table49[[#This Row],[Profit_Per_Quantity]]</f>
        <v>-50822.800000000032</v>
      </c>
      <c r="O139" s="1" t="s">
        <v>46</v>
      </c>
    </row>
    <row r="140" spans="1:15" x14ac:dyDescent="0.3">
      <c r="A140" s="1" t="s">
        <v>10106</v>
      </c>
      <c r="B140" s="1" t="s">
        <v>3443</v>
      </c>
      <c r="C140" s="14" t="s">
        <v>5135</v>
      </c>
      <c r="D140" s="1" t="s">
        <v>20</v>
      </c>
      <c r="E140" s="1" t="s">
        <v>4349</v>
      </c>
      <c r="F140" s="1" t="s">
        <v>33</v>
      </c>
      <c r="G140" s="1" t="s">
        <v>36</v>
      </c>
      <c r="H140" s="1">
        <v>1097</v>
      </c>
      <c r="I140" s="1">
        <v>1989.67</v>
      </c>
      <c r="J140" s="1">
        <v>2973.46</v>
      </c>
      <c r="K140" s="1">
        <v>-332</v>
      </c>
      <c r="L140" s="1">
        <f>Table49[[#This Row],[Selling_Price]]-Table49[[#This Row],[Market_Price]]</f>
        <v>983.79</v>
      </c>
      <c r="M140" s="1">
        <f>Table49[[#This Row],[Quantity]]*Table49[[#This Row],[Selling_Price]]</f>
        <v>-987188.72</v>
      </c>
      <c r="N140" s="1">
        <f>Table49[[#This Row],[Quantity]]*Table49[[#This Row],[Profit_Per_Quantity]]</f>
        <v>-326618.27999999997</v>
      </c>
      <c r="O140" s="1" t="s">
        <v>46</v>
      </c>
    </row>
    <row r="141" spans="1:15" x14ac:dyDescent="0.3">
      <c r="A141" s="1" t="s">
        <v>7131</v>
      </c>
      <c r="B141" s="1" t="s">
        <v>3256</v>
      </c>
      <c r="C141" s="14" t="s">
        <v>4455</v>
      </c>
      <c r="D141" s="1" t="s">
        <v>20</v>
      </c>
      <c r="E141" s="1" t="s">
        <v>26</v>
      </c>
      <c r="F141" s="1" t="s">
        <v>31</v>
      </c>
      <c r="G141" s="1" t="s">
        <v>37</v>
      </c>
      <c r="H141" s="1">
        <v>1002</v>
      </c>
      <c r="I141" s="1">
        <v>495.99</v>
      </c>
      <c r="J141" s="1">
        <v>796.17</v>
      </c>
      <c r="K141" s="1">
        <v>-290</v>
      </c>
      <c r="L141" s="1">
        <f>Table49[[#This Row],[Selling_Price]]-Table49[[#This Row],[Market_Price]]</f>
        <v>300.17999999999995</v>
      </c>
      <c r="M141" s="1">
        <f>Table49[[#This Row],[Quantity]]*Table49[[#This Row],[Selling_Price]]</f>
        <v>-230889.3</v>
      </c>
      <c r="N141" s="1">
        <f>Table49[[#This Row],[Quantity]]*Table49[[#This Row],[Profit_Per_Quantity]]</f>
        <v>-87052.199999999983</v>
      </c>
      <c r="O141" s="1" t="s">
        <v>46</v>
      </c>
    </row>
    <row r="142" spans="1:15" x14ac:dyDescent="0.3">
      <c r="A142" s="1" t="s">
        <v>9363</v>
      </c>
      <c r="B142" s="1" t="s">
        <v>2248</v>
      </c>
      <c r="C142" s="14" t="s">
        <v>5765</v>
      </c>
      <c r="D142" s="1" t="s">
        <v>16</v>
      </c>
      <c r="E142" s="1" t="s">
        <v>24</v>
      </c>
      <c r="F142" s="1" t="s">
        <v>31</v>
      </c>
      <c r="G142" s="1" t="s">
        <v>45</v>
      </c>
      <c r="H142" s="1">
        <v>1098</v>
      </c>
      <c r="I142" s="1">
        <v>129.86000000000001</v>
      </c>
      <c r="J142" s="1">
        <v>218.2</v>
      </c>
      <c r="K142" s="1">
        <v>-358</v>
      </c>
      <c r="L142" s="1">
        <f>Table49[[#This Row],[Selling_Price]]-Table49[[#This Row],[Market_Price]]</f>
        <v>88.339999999999975</v>
      </c>
      <c r="M142" s="1">
        <f>Table49[[#This Row],[Quantity]]*Table49[[#This Row],[Selling_Price]]</f>
        <v>-78115.599999999991</v>
      </c>
      <c r="N142" s="1">
        <f>Table49[[#This Row],[Quantity]]*Table49[[#This Row],[Profit_Per_Quantity]]</f>
        <v>-31625.71999999999</v>
      </c>
      <c r="O142" s="1" t="s">
        <v>46</v>
      </c>
    </row>
    <row r="143" spans="1:15" x14ac:dyDescent="0.3">
      <c r="A143" s="1" t="s">
        <v>8529</v>
      </c>
      <c r="B143" s="1" t="s">
        <v>899</v>
      </c>
      <c r="C143" s="14" t="s">
        <v>6156</v>
      </c>
      <c r="D143" s="1" t="s">
        <v>18</v>
      </c>
      <c r="E143" s="1" t="s">
        <v>30</v>
      </c>
      <c r="F143" s="1" t="s">
        <v>33</v>
      </c>
      <c r="G143" s="1" t="s">
        <v>45</v>
      </c>
      <c r="H143" s="1">
        <v>1013</v>
      </c>
      <c r="I143" s="1">
        <v>1574.33</v>
      </c>
      <c r="J143" s="1">
        <v>2798.53</v>
      </c>
      <c r="K143" s="1">
        <v>-349</v>
      </c>
      <c r="L143" s="1">
        <f>Table49[[#This Row],[Selling_Price]]-Table49[[#This Row],[Market_Price]]</f>
        <v>1224.2000000000003</v>
      </c>
      <c r="M143" s="1">
        <f>Table49[[#This Row],[Quantity]]*Table49[[#This Row],[Selling_Price]]</f>
        <v>-976686.97000000009</v>
      </c>
      <c r="N143" s="1">
        <f>Table49[[#This Row],[Quantity]]*Table49[[#This Row],[Profit_Per_Quantity]]</f>
        <v>-427245.8000000001</v>
      </c>
      <c r="O143" s="1" t="s">
        <v>46</v>
      </c>
    </row>
    <row r="144" spans="1:15" x14ac:dyDescent="0.3">
      <c r="A144" s="1" t="s">
        <v>9251</v>
      </c>
      <c r="B144" s="1" t="s">
        <v>2068</v>
      </c>
      <c r="C144" s="14" t="s">
        <v>4807</v>
      </c>
      <c r="D144" s="1" t="s">
        <v>15</v>
      </c>
      <c r="E144" s="1" t="s">
        <v>26</v>
      </c>
      <c r="F144" s="1" t="s">
        <v>32</v>
      </c>
      <c r="G144" s="1" t="s">
        <v>43</v>
      </c>
      <c r="H144" s="1">
        <v>1032</v>
      </c>
      <c r="I144" s="1">
        <v>129.61000000000001</v>
      </c>
      <c r="J144" s="1">
        <v>230.96</v>
      </c>
      <c r="K144" s="1">
        <v>-10</v>
      </c>
      <c r="L144" s="1">
        <f>Table49[[#This Row],[Selling_Price]]-Table49[[#This Row],[Market_Price]]</f>
        <v>101.35</v>
      </c>
      <c r="M144" s="1">
        <f>Table49[[#This Row],[Quantity]]*Table49[[#This Row],[Selling_Price]]</f>
        <v>-2309.6</v>
      </c>
      <c r="N144" s="1">
        <f>Table49[[#This Row],[Quantity]]*Table49[[#This Row],[Profit_Per_Quantity]]</f>
        <v>-1013.5</v>
      </c>
      <c r="O144" s="1" t="s">
        <v>46</v>
      </c>
    </row>
    <row r="145" spans="1:15" x14ac:dyDescent="0.3">
      <c r="A145" s="1" t="s">
        <v>6735</v>
      </c>
      <c r="B145" s="1" t="s">
        <v>3647</v>
      </c>
      <c r="C145" s="14" t="s">
        <v>4978</v>
      </c>
      <c r="D145" s="1" t="s">
        <v>20</v>
      </c>
      <c r="E145" s="1" t="s">
        <v>29</v>
      </c>
      <c r="F145" s="1" t="s">
        <v>32</v>
      </c>
      <c r="G145" s="1" t="s">
        <v>37</v>
      </c>
      <c r="H145" s="1">
        <v>1057</v>
      </c>
      <c r="I145" s="1">
        <v>1705.5</v>
      </c>
      <c r="J145" s="1">
        <v>2298.3200000000002</v>
      </c>
      <c r="K145" s="1">
        <v>-71</v>
      </c>
      <c r="L145" s="1">
        <f>Table49[[#This Row],[Selling_Price]]-Table49[[#This Row],[Market_Price]]</f>
        <v>592.82000000000016</v>
      </c>
      <c r="M145" s="1">
        <f>Table49[[#This Row],[Quantity]]*Table49[[#This Row],[Selling_Price]]</f>
        <v>-163180.72</v>
      </c>
      <c r="N145" s="1">
        <f>Table49[[#This Row],[Quantity]]*Table49[[#This Row],[Profit_Per_Quantity]]</f>
        <v>-42090.220000000008</v>
      </c>
      <c r="O145" s="1" t="s">
        <v>46</v>
      </c>
    </row>
    <row r="146" spans="1:15" x14ac:dyDescent="0.3">
      <c r="A146" s="1" t="s">
        <v>9306</v>
      </c>
      <c r="B146" s="1" t="s">
        <v>2163</v>
      </c>
      <c r="C146" s="14" t="s">
        <v>5800</v>
      </c>
      <c r="D146" s="1" t="s">
        <v>13</v>
      </c>
      <c r="E146" s="1" t="s">
        <v>4351</v>
      </c>
      <c r="F146" s="1" t="s">
        <v>34</v>
      </c>
      <c r="G146" s="1" t="s">
        <v>38</v>
      </c>
      <c r="H146" s="1">
        <v>1098</v>
      </c>
      <c r="I146" s="1">
        <v>1602.22</v>
      </c>
      <c r="J146" s="1">
        <v>2918.42</v>
      </c>
      <c r="K146" s="1">
        <v>-132</v>
      </c>
      <c r="L146" s="1">
        <f>Table49[[#This Row],[Selling_Price]]-Table49[[#This Row],[Market_Price]]</f>
        <v>1316.2</v>
      </c>
      <c r="M146" s="1">
        <f>Table49[[#This Row],[Quantity]]*Table49[[#This Row],[Selling_Price]]</f>
        <v>-385231.44</v>
      </c>
      <c r="N146" s="1">
        <f>Table49[[#This Row],[Quantity]]*Table49[[#This Row],[Profit_Per_Quantity]]</f>
        <v>-173738.4</v>
      </c>
      <c r="O146" s="1" t="s">
        <v>46</v>
      </c>
    </row>
    <row r="147" spans="1:15" x14ac:dyDescent="0.3">
      <c r="A147" s="1" t="s">
        <v>8219</v>
      </c>
      <c r="B147" s="1" t="s">
        <v>392</v>
      </c>
      <c r="C147" s="14" t="s">
        <v>5485</v>
      </c>
      <c r="D147" s="1" t="s">
        <v>13</v>
      </c>
      <c r="E147" s="1" t="s">
        <v>4349</v>
      </c>
      <c r="F147" s="1" t="s">
        <v>32</v>
      </c>
      <c r="G147" s="1" t="s">
        <v>36</v>
      </c>
      <c r="H147" s="1">
        <v>1054</v>
      </c>
      <c r="I147" s="1">
        <v>1160.1600000000001</v>
      </c>
      <c r="J147" s="1">
        <v>1612.99</v>
      </c>
      <c r="K147" s="1">
        <v>-94</v>
      </c>
      <c r="L147" s="1">
        <f>Table49[[#This Row],[Selling_Price]]-Table49[[#This Row],[Market_Price]]</f>
        <v>452.82999999999993</v>
      </c>
      <c r="M147" s="1">
        <f>Table49[[#This Row],[Quantity]]*Table49[[#This Row],[Selling_Price]]</f>
        <v>-151621.06</v>
      </c>
      <c r="N147" s="1">
        <f>Table49[[#This Row],[Quantity]]*Table49[[#This Row],[Profit_Per_Quantity]]</f>
        <v>-42566.01999999999</v>
      </c>
      <c r="O147" s="1" t="s">
        <v>46</v>
      </c>
    </row>
    <row r="148" spans="1:15" x14ac:dyDescent="0.3">
      <c r="A148" s="1" t="s">
        <v>8735</v>
      </c>
      <c r="B148" s="1" t="s">
        <v>1228</v>
      </c>
      <c r="C148" s="14" t="s">
        <v>6075</v>
      </c>
      <c r="D148" s="1" t="s">
        <v>17</v>
      </c>
      <c r="E148" s="1" t="s">
        <v>28</v>
      </c>
      <c r="F148" s="1" t="s">
        <v>33</v>
      </c>
      <c r="G148" s="1" t="s">
        <v>40</v>
      </c>
      <c r="H148" s="1">
        <v>1025</v>
      </c>
      <c r="I148" s="1">
        <v>1594.32</v>
      </c>
      <c r="J148" s="1">
        <v>1834.36</v>
      </c>
      <c r="K148" s="1">
        <v>-453</v>
      </c>
      <c r="L148" s="1">
        <f>Table49[[#This Row],[Selling_Price]]-Table49[[#This Row],[Market_Price]]</f>
        <v>240.03999999999996</v>
      </c>
      <c r="M148" s="1">
        <f>Table49[[#This Row],[Quantity]]*Table49[[#This Row],[Selling_Price]]</f>
        <v>-830965.08</v>
      </c>
      <c r="N148" s="1">
        <f>Table49[[#This Row],[Quantity]]*Table49[[#This Row],[Profit_Per_Quantity]]</f>
        <v>-108738.11999999998</v>
      </c>
      <c r="O148" s="1" t="s">
        <v>46</v>
      </c>
    </row>
    <row r="149" spans="1:15" x14ac:dyDescent="0.3">
      <c r="A149" s="1" t="s">
        <v>9874</v>
      </c>
      <c r="B149" s="1" t="s">
        <v>3058</v>
      </c>
      <c r="C149" s="14" t="s">
        <v>4827</v>
      </c>
      <c r="D149" s="1" t="s">
        <v>13</v>
      </c>
      <c r="E149" s="1" t="s">
        <v>4351</v>
      </c>
      <c r="F149" s="1" t="s">
        <v>34</v>
      </c>
      <c r="G149" s="1" t="s">
        <v>41</v>
      </c>
      <c r="H149" s="1">
        <v>1068</v>
      </c>
      <c r="I149" s="1">
        <v>1771.71</v>
      </c>
      <c r="J149" s="1">
        <v>3369.44</v>
      </c>
      <c r="K149" s="1">
        <v>-179</v>
      </c>
      <c r="L149" s="1">
        <f>Table49[[#This Row],[Selling_Price]]-Table49[[#This Row],[Market_Price]]</f>
        <v>1597.73</v>
      </c>
      <c r="M149" s="1">
        <f>Table49[[#This Row],[Quantity]]*Table49[[#This Row],[Selling_Price]]</f>
        <v>-603129.76</v>
      </c>
      <c r="N149" s="1">
        <f>Table49[[#This Row],[Quantity]]*Table49[[#This Row],[Profit_Per_Quantity]]</f>
        <v>-285993.67</v>
      </c>
      <c r="O149" s="1" t="s">
        <v>46</v>
      </c>
    </row>
    <row r="150" spans="1:15" x14ac:dyDescent="0.3">
      <c r="A150" s="1" t="s">
        <v>7652</v>
      </c>
      <c r="B150" s="1" t="s">
        <v>410</v>
      </c>
      <c r="C150" s="14" t="s">
        <v>5080</v>
      </c>
      <c r="D150" s="1" t="s">
        <v>15</v>
      </c>
      <c r="E150" s="1" t="s">
        <v>29</v>
      </c>
      <c r="F150" s="1" t="s">
        <v>33</v>
      </c>
      <c r="G150" s="1" t="s">
        <v>44</v>
      </c>
      <c r="H150" s="1">
        <v>1017</v>
      </c>
      <c r="I150" s="1">
        <v>707.07</v>
      </c>
      <c r="J150" s="1">
        <v>1219.6199999999999</v>
      </c>
      <c r="K150" s="1">
        <v>-452</v>
      </c>
      <c r="L150" s="1">
        <f>Table49[[#This Row],[Selling_Price]]-Table49[[#This Row],[Market_Price]]</f>
        <v>512.54999999999984</v>
      </c>
      <c r="M150" s="1">
        <f>Table49[[#This Row],[Quantity]]*Table49[[#This Row],[Selling_Price]]</f>
        <v>-551268.24</v>
      </c>
      <c r="N150" s="1">
        <f>Table49[[#This Row],[Quantity]]*Table49[[#This Row],[Profit_Per_Quantity]]</f>
        <v>-231672.59999999992</v>
      </c>
      <c r="O150" s="1" t="s">
        <v>46</v>
      </c>
    </row>
    <row r="151" spans="1:15" x14ac:dyDescent="0.3">
      <c r="A151" s="1" t="s">
        <v>8286</v>
      </c>
      <c r="B151" s="1" t="s">
        <v>505</v>
      </c>
      <c r="C151" s="14" t="s">
        <v>4475</v>
      </c>
      <c r="D151" s="1" t="s">
        <v>16</v>
      </c>
      <c r="E151" s="1" t="s">
        <v>25</v>
      </c>
      <c r="F151" s="1" t="s">
        <v>35</v>
      </c>
      <c r="G151" s="1" t="s">
        <v>43</v>
      </c>
      <c r="H151" s="1">
        <v>1052</v>
      </c>
      <c r="I151" s="1">
        <v>655.5</v>
      </c>
      <c r="J151" s="1">
        <v>1083.6500000000001</v>
      </c>
      <c r="K151" s="1">
        <v>-421</v>
      </c>
      <c r="L151" s="1">
        <f>Table49[[#This Row],[Selling_Price]]-Table49[[#This Row],[Market_Price]]</f>
        <v>428.15000000000009</v>
      </c>
      <c r="M151" s="1">
        <f>Table49[[#This Row],[Quantity]]*Table49[[#This Row],[Selling_Price]]</f>
        <v>-456216.65</v>
      </c>
      <c r="N151" s="1">
        <f>Table49[[#This Row],[Quantity]]*Table49[[#This Row],[Profit_Per_Quantity]]</f>
        <v>-180251.15000000005</v>
      </c>
      <c r="O151" s="1" t="s">
        <v>46</v>
      </c>
    </row>
    <row r="152" spans="1:15" x14ac:dyDescent="0.3">
      <c r="A152" s="1" t="s">
        <v>7267</v>
      </c>
      <c r="B152" s="1" t="s">
        <v>1206</v>
      </c>
      <c r="C152" s="14" t="s">
        <v>6082</v>
      </c>
      <c r="D152" s="1" t="s">
        <v>18</v>
      </c>
      <c r="E152" s="1" t="s">
        <v>28</v>
      </c>
      <c r="F152" s="1" t="s">
        <v>35</v>
      </c>
      <c r="G152" s="1" t="s">
        <v>43</v>
      </c>
      <c r="H152" s="1">
        <v>1051</v>
      </c>
      <c r="I152" s="1">
        <v>1069.99</v>
      </c>
      <c r="J152" s="1">
        <v>1755.19</v>
      </c>
      <c r="K152" s="1">
        <v>-391</v>
      </c>
      <c r="L152" s="1">
        <f>Table49[[#This Row],[Selling_Price]]-Table49[[#This Row],[Market_Price]]</f>
        <v>685.2</v>
      </c>
      <c r="M152" s="1">
        <f>Table49[[#This Row],[Quantity]]*Table49[[#This Row],[Selling_Price]]</f>
        <v>-686279.29</v>
      </c>
      <c r="N152" s="1">
        <f>Table49[[#This Row],[Quantity]]*Table49[[#This Row],[Profit_Per_Quantity]]</f>
        <v>-267913.2</v>
      </c>
      <c r="O152" s="1" t="s">
        <v>46</v>
      </c>
    </row>
    <row r="153" spans="1:15" x14ac:dyDescent="0.3">
      <c r="A153" s="1" t="s">
        <v>10675</v>
      </c>
      <c r="B153" s="1" t="s">
        <v>4310</v>
      </c>
      <c r="C153" s="14" t="s">
        <v>4394</v>
      </c>
      <c r="D153" s="1" t="s">
        <v>12</v>
      </c>
      <c r="E153" s="1" t="s">
        <v>26</v>
      </c>
      <c r="F153" s="1" t="s">
        <v>32</v>
      </c>
      <c r="G153" s="1" t="s">
        <v>42</v>
      </c>
      <c r="H153" s="1">
        <v>1010</v>
      </c>
      <c r="I153" s="1">
        <v>746.93</v>
      </c>
      <c r="J153" s="1">
        <v>1160.69</v>
      </c>
      <c r="K153" s="1">
        <v>-1</v>
      </c>
      <c r="L153" s="1">
        <f>Table49[[#This Row],[Selling_Price]]-Table49[[#This Row],[Market_Price]]</f>
        <v>413.7600000000001</v>
      </c>
      <c r="M153" s="1">
        <f>Table49[[#This Row],[Quantity]]*Table49[[#This Row],[Selling_Price]]</f>
        <v>-1160.69</v>
      </c>
      <c r="N153" s="1">
        <f>Table49[[#This Row],[Quantity]]*Table49[[#This Row],[Profit_Per_Quantity]]</f>
        <v>-413.7600000000001</v>
      </c>
      <c r="O153" s="1" t="s">
        <v>46</v>
      </c>
    </row>
    <row r="154" spans="1:15" x14ac:dyDescent="0.3">
      <c r="A154" s="1" t="s">
        <v>8692</v>
      </c>
      <c r="B154" s="1" t="s">
        <v>1158</v>
      </c>
      <c r="C154" s="14" t="s">
        <v>4595</v>
      </c>
      <c r="D154" s="1" t="s">
        <v>12</v>
      </c>
      <c r="E154" s="1" t="s">
        <v>25</v>
      </c>
      <c r="F154" s="1" t="s">
        <v>31</v>
      </c>
      <c r="G154" s="1" t="s">
        <v>37</v>
      </c>
      <c r="H154" s="1">
        <v>1027</v>
      </c>
      <c r="I154" s="1">
        <v>1623.86</v>
      </c>
      <c r="J154" s="1">
        <v>2693.93</v>
      </c>
      <c r="K154" s="1">
        <v>-361</v>
      </c>
      <c r="L154" s="1">
        <f>Table49[[#This Row],[Selling_Price]]-Table49[[#This Row],[Market_Price]]</f>
        <v>1070.07</v>
      </c>
      <c r="M154" s="1">
        <f>Table49[[#This Row],[Quantity]]*Table49[[#This Row],[Selling_Price]]</f>
        <v>-972508.73</v>
      </c>
      <c r="N154" s="1">
        <f>Table49[[#This Row],[Quantity]]*Table49[[#This Row],[Profit_Per_Quantity]]</f>
        <v>-386295.26999999996</v>
      </c>
      <c r="O154" s="1" t="s">
        <v>46</v>
      </c>
    </row>
    <row r="155" spans="1:15" x14ac:dyDescent="0.3">
      <c r="A155" s="1" t="s">
        <v>9392</v>
      </c>
      <c r="B155" s="1" t="s">
        <v>2292</v>
      </c>
      <c r="C155" s="14" t="s">
        <v>5749</v>
      </c>
      <c r="D155" s="1" t="s">
        <v>18</v>
      </c>
      <c r="E155" s="1" t="s">
        <v>25</v>
      </c>
      <c r="F155" s="1" t="s">
        <v>31</v>
      </c>
      <c r="G155" s="1" t="s">
        <v>37</v>
      </c>
      <c r="H155" s="1">
        <v>1069</v>
      </c>
      <c r="I155" s="1">
        <v>226.15</v>
      </c>
      <c r="J155" s="1">
        <v>313.41000000000003</v>
      </c>
      <c r="K155" s="1">
        <v>-255</v>
      </c>
      <c r="L155" s="1">
        <f>Table49[[#This Row],[Selling_Price]]-Table49[[#This Row],[Market_Price]]</f>
        <v>87.260000000000019</v>
      </c>
      <c r="M155" s="1">
        <f>Table49[[#This Row],[Quantity]]*Table49[[#This Row],[Selling_Price]]</f>
        <v>-79919.55</v>
      </c>
      <c r="N155" s="1">
        <f>Table49[[#This Row],[Quantity]]*Table49[[#This Row],[Profit_Per_Quantity]]</f>
        <v>-22251.300000000007</v>
      </c>
      <c r="O155" s="1" t="s">
        <v>46</v>
      </c>
    </row>
    <row r="156" spans="1:15" x14ac:dyDescent="0.3">
      <c r="A156" s="1" t="s">
        <v>7483</v>
      </c>
      <c r="B156" s="1" t="s">
        <v>3296</v>
      </c>
      <c r="C156" s="14" t="s">
        <v>5236</v>
      </c>
      <c r="D156" s="1" t="s">
        <v>13</v>
      </c>
      <c r="E156" s="1" t="s">
        <v>24</v>
      </c>
      <c r="F156" s="1" t="s">
        <v>33</v>
      </c>
      <c r="G156" s="1" t="s">
        <v>43</v>
      </c>
      <c r="H156" s="1">
        <v>1016</v>
      </c>
      <c r="I156" s="1">
        <v>857.25</v>
      </c>
      <c r="J156" s="1">
        <v>1639.97</v>
      </c>
      <c r="K156" s="1">
        <v>-150</v>
      </c>
      <c r="L156" s="1">
        <f>Table49[[#This Row],[Selling_Price]]-Table49[[#This Row],[Market_Price]]</f>
        <v>782.72</v>
      </c>
      <c r="M156" s="1">
        <f>Table49[[#This Row],[Quantity]]*Table49[[#This Row],[Selling_Price]]</f>
        <v>-245995.5</v>
      </c>
      <c r="N156" s="1">
        <f>Table49[[#This Row],[Quantity]]*Table49[[#This Row],[Profit_Per_Quantity]]</f>
        <v>-117408</v>
      </c>
      <c r="O156" s="1" t="s">
        <v>46</v>
      </c>
    </row>
    <row r="157" spans="1:15" x14ac:dyDescent="0.3">
      <c r="A157" s="1" t="s">
        <v>10095</v>
      </c>
      <c r="B157" s="1" t="s">
        <v>3426</v>
      </c>
      <c r="C157" s="14" t="s">
        <v>5146</v>
      </c>
      <c r="D157" s="1" t="s">
        <v>15</v>
      </c>
      <c r="E157" s="1" t="s">
        <v>24</v>
      </c>
      <c r="F157" s="1" t="s">
        <v>32</v>
      </c>
      <c r="G157" s="1" t="s">
        <v>40</v>
      </c>
      <c r="H157" s="1">
        <v>1028</v>
      </c>
      <c r="I157" s="1">
        <v>1478.19</v>
      </c>
      <c r="J157" s="1">
        <v>1776.33</v>
      </c>
      <c r="K157" s="1">
        <v>-230</v>
      </c>
      <c r="L157" s="1">
        <f>Table49[[#This Row],[Selling_Price]]-Table49[[#This Row],[Market_Price]]</f>
        <v>298.13999999999987</v>
      </c>
      <c r="M157" s="1">
        <f>Table49[[#This Row],[Quantity]]*Table49[[#This Row],[Selling_Price]]</f>
        <v>-408555.89999999997</v>
      </c>
      <c r="N157" s="1">
        <f>Table49[[#This Row],[Quantity]]*Table49[[#This Row],[Profit_Per_Quantity]]</f>
        <v>-68572.199999999968</v>
      </c>
      <c r="O157" s="1" t="s">
        <v>46</v>
      </c>
    </row>
    <row r="158" spans="1:15" x14ac:dyDescent="0.3">
      <c r="A158" s="1" t="s">
        <v>6691</v>
      </c>
      <c r="B158" s="1" t="s">
        <v>1877</v>
      </c>
      <c r="C158" s="14" t="s">
        <v>5888</v>
      </c>
      <c r="D158" s="1" t="s">
        <v>14</v>
      </c>
      <c r="E158" s="1" t="s">
        <v>26</v>
      </c>
      <c r="F158" s="1" t="s">
        <v>34</v>
      </c>
      <c r="G158" s="1" t="s">
        <v>44</v>
      </c>
      <c r="H158" s="1">
        <v>1073</v>
      </c>
      <c r="I158" s="1">
        <v>191.59</v>
      </c>
      <c r="J158" s="1">
        <v>328.8</v>
      </c>
      <c r="K158" s="1">
        <v>-22</v>
      </c>
      <c r="L158" s="1">
        <f>Table49[[#This Row],[Selling_Price]]-Table49[[#This Row],[Market_Price]]</f>
        <v>137.21</v>
      </c>
      <c r="M158" s="1">
        <f>Table49[[#This Row],[Quantity]]*Table49[[#This Row],[Selling_Price]]</f>
        <v>-7233.6</v>
      </c>
      <c r="N158" s="1">
        <f>Table49[[#This Row],[Quantity]]*Table49[[#This Row],[Profit_Per_Quantity]]</f>
        <v>-3018.6200000000003</v>
      </c>
      <c r="O158" s="1" t="s">
        <v>46</v>
      </c>
    </row>
    <row r="159" spans="1:15" x14ac:dyDescent="0.3">
      <c r="A159" s="1" t="s">
        <v>6771</v>
      </c>
      <c r="B159" s="1" t="s">
        <v>1876</v>
      </c>
      <c r="C159" s="14" t="s">
        <v>4970</v>
      </c>
      <c r="D159" s="1" t="s">
        <v>19</v>
      </c>
      <c r="E159" s="1" t="s">
        <v>4349</v>
      </c>
      <c r="F159" s="1" t="s">
        <v>35</v>
      </c>
      <c r="G159" s="1" t="s">
        <v>37</v>
      </c>
      <c r="H159" s="1">
        <v>1064</v>
      </c>
      <c r="I159" s="1">
        <v>964.15</v>
      </c>
      <c r="J159" s="1">
        <v>1874.39</v>
      </c>
      <c r="K159" s="1">
        <v>-483</v>
      </c>
      <c r="L159" s="1">
        <f>Table49[[#This Row],[Selling_Price]]-Table49[[#This Row],[Market_Price]]</f>
        <v>910.24000000000012</v>
      </c>
      <c r="M159" s="1">
        <f>Table49[[#This Row],[Quantity]]*Table49[[#This Row],[Selling_Price]]</f>
        <v>-905330.37</v>
      </c>
      <c r="N159" s="1">
        <f>Table49[[#This Row],[Quantity]]*Table49[[#This Row],[Profit_Per_Quantity]]</f>
        <v>-439645.92000000004</v>
      </c>
      <c r="O159" s="1" t="s">
        <v>46</v>
      </c>
    </row>
    <row r="160" spans="1:15" x14ac:dyDescent="0.3">
      <c r="A160" s="1" t="s">
        <v>7181</v>
      </c>
      <c r="B160" s="1" t="s">
        <v>854</v>
      </c>
      <c r="C160" s="14" t="s">
        <v>5457</v>
      </c>
      <c r="D160" s="1" t="s">
        <v>11</v>
      </c>
      <c r="E160" s="1" t="s">
        <v>25</v>
      </c>
      <c r="F160" s="1" t="s">
        <v>33</v>
      </c>
      <c r="G160" s="1" t="s">
        <v>42</v>
      </c>
      <c r="H160" s="1">
        <v>1007</v>
      </c>
      <c r="I160" s="1">
        <v>829.79</v>
      </c>
      <c r="J160" s="1">
        <v>1288.6099999999999</v>
      </c>
      <c r="K160" s="1">
        <v>-242</v>
      </c>
      <c r="L160" s="1">
        <f>Table49[[#This Row],[Selling_Price]]-Table49[[#This Row],[Market_Price]]</f>
        <v>458.81999999999994</v>
      </c>
      <c r="M160" s="1">
        <f>Table49[[#This Row],[Quantity]]*Table49[[#This Row],[Selling_Price]]</f>
        <v>-311843.62</v>
      </c>
      <c r="N160" s="1">
        <f>Table49[[#This Row],[Quantity]]*Table49[[#This Row],[Profit_Per_Quantity]]</f>
        <v>-111034.43999999999</v>
      </c>
      <c r="O160" s="1" t="s">
        <v>46</v>
      </c>
    </row>
    <row r="161" spans="1:15" x14ac:dyDescent="0.3">
      <c r="A161" s="1" t="s">
        <v>7492</v>
      </c>
      <c r="B161" s="1" t="s">
        <v>2040</v>
      </c>
      <c r="C161" s="14" t="s">
        <v>5314</v>
      </c>
      <c r="D161" s="1" t="s">
        <v>20</v>
      </c>
      <c r="E161" s="1" t="s">
        <v>4349</v>
      </c>
      <c r="F161" s="1" t="s">
        <v>34</v>
      </c>
      <c r="G161" s="1" t="s">
        <v>36</v>
      </c>
      <c r="H161" s="1">
        <v>1074</v>
      </c>
      <c r="I161" s="1">
        <v>109.35</v>
      </c>
      <c r="J161" s="1">
        <v>208.68</v>
      </c>
      <c r="K161" s="1">
        <v>-25</v>
      </c>
      <c r="L161" s="1">
        <f>Table49[[#This Row],[Selling_Price]]-Table49[[#This Row],[Market_Price]]</f>
        <v>99.330000000000013</v>
      </c>
      <c r="M161" s="1">
        <f>Table49[[#This Row],[Quantity]]*Table49[[#This Row],[Selling_Price]]</f>
        <v>-5217</v>
      </c>
      <c r="N161" s="1">
        <f>Table49[[#This Row],[Quantity]]*Table49[[#This Row],[Profit_Per_Quantity]]</f>
        <v>-2483.2500000000005</v>
      </c>
      <c r="O161" s="1" t="s">
        <v>46</v>
      </c>
    </row>
    <row r="162" spans="1:15" x14ac:dyDescent="0.3">
      <c r="A162" s="1" t="s">
        <v>6888</v>
      </c>
      <c r="B162" s="1" t="s">
        <v>2086</v>
      </c>
      <c r="C162" s="14" t="s">
        <v>5702</v>
      </c>
      <c r="D162" s="1" t="s">
        <v>16</v>
      </c>
      <c r="E162" s="1" t="s">
        <v>24</v>
      </c>
      <c r="F162" s="1" t="s">
        <v>31</v>
      </c>
      <c r="G162" s="1" t="s">
        <v>44</v>
      </c>
      <c r="H162" s="1">
        <v>1005</v>
      </c>
      <c r="I162" s="1">
        <v>247.27</v>
      </c>
      <c r="J162" s="1">
        <v>290.55</v>
      </c>
      <c r="K162" s="1">
        <v>-255</v>
      </c>
      <c r="L162" s="1">
        <f>Table49[[#This Row],[Selling_Price]]-Table49[[#This Row],[Market_Price]]</f>
        <v>43.28</v>
      </c>
      <c r="M162" s="1">
        <f>Table49[[#This Row],[Quantity]]*Table49[[#This Row],[Selling_Price]]</f>
        <v>-74090.25</v>
      </c>
      <c r="N162" s="1">
        <f>Table49[[#This Row],[Quantity]]*Table49[[#This Row],[Profit_Per_Quantity]]</f>
        <v>-11036.4</v>
      </c>
      <c r="O162" s="1" t="s">
        <v>46</v>
      </c>
    </row>
    <row r="163" spans="1:15" x14ac:dyDescent="0.3">
      <c r="A163" s="1" t="s">
        <v>9827</v>
      </c>
      <c r="B163" s="1" t="s">
        <v>2988</v>
      </c>
      <c r="C163" s="14" t="s">
        <v>5418</v>
      </c>
      <c r="D163" s="1" t="s">
        <v>14</v>
      </c>
      <c r="E163" s="1" t="s">
        <v>27</v>
      </c>
      <c r="F163" s="1" t="s">
        <v>33</v>
      </c>
      <c r="G163" s="1" t="s">
        <v>36</v>
      </c>
      <c r="H163" s="1">
        <v>1024</v>
      </c>
      <c r="I163" s="1">
        <v>1872.74</v>
      </c>
      <c r="J163" s="1">
        <v>2213.08</v>
      </c>
      <c r="K163" s="1">
        <v>-215</v>
      </c>
      <c r="L163" s="1">
        <f>Table49[[#This Row],[Selling_Price]]-Table49[[#This Row],[Market_Price]]</f>
        <v>340.33999999999992</v>
      </c>
      <c r="M163" s="1">
        <f>Table49[[#This Row],[Quantity]]*Table49[[#This Row],[Selling_Price]]</f>
        <v>-475812.2</v>
      </c>
      <c r="N163" s="1">
        <f>Table49[[#This Row],[Quantity]]*Table49[[#This Row],[Profit_Per_Quantity]]</f>
        <v>-73173.099999999977</v>
      </c>
      <c r="O163" s="1" t="s">
        <v>46</v>
      </c>
    </row>
    <row r="164" spans="1:15" x14ac:dyDescent="0.3">
      <c r="A164" s="1" t="s">
        <v>9850</v>
      </c>
      <c r="B164" s="1" t="s">
        <v>3023</v>
      </c>
      <c r="C164" s="14" t="s">
        <v>4446</v>
      </c>
      <c r="D164" s="1" t="s">
        <v>13</v>
      </c>
      <c r="E164" s="1" t="s">
        <v>29</v>
      </c>
      <c r="F164" s="1" t="s">
        <v>32</v>
      </c>
      <c r="G164" s="1" t="s">
        <v>45</v>
      </c>
      <c r="H164" s="1">
        <v>1065</v>
      </c>
      <c r="I164" s="1">
        <v>1245.46</v>
      </c>
      <c r="J164" s="1">
        <v>2418.5</v>
      </c>
      <c r="K164" s="1">
        <v>-476</v>
      </c>
      <c r="L164" s="1">
        <f>Table49[[#This Row],[Selling_Price]]-Table49[[#This Row],[Market_Price]]</f>
        <v>1173.04</v>
      </c>
      <c r="M164" s="1">
        <f>Table49[[#This Row],[Quantity]]*Table49[[#This Row],[Selling_Price]]</f>
        <v>-1151206</v>
      </c>
      <c r="N164" s="1">
        <f>Table49[[#This Row],[Quantity]]*Table49[[#This Row],[Profit_Per_Quantity]]</f>
        <v>-558367.04</v>
      </c>
      <c r="O164" s="1" t="s">
        <v>46</v>
      </c>
    </row>
    <row r="165" spans="1:15" x14ac:dyDescent="0.3">
      <c r="A165" s="1" t="s">
        <v>9332</v>
      </c>
      <c r="B165" s="1" t="s">
        <v>2200</v>
      </c>
      <c r="C165" s="14" t="s">
        <v>5633</v>
      </c>
      <c r="D165" s="1" t="s">
        <v>18</v>
      </c>
      <c r="E165" s="1" t="s">
        <v>21</v>
      </c>
      <c r="F165" s="1" t="s">
        <v>31</v>
      </c>
      <c r="G165" s="1" t="s">
        <v>45</v>
      </c>
      <c r="H165" s="1">
        <v>1070</v>
      </c>
      <c r="I165" s="1">
        <v>307.54000000000002</v>
      </c>
      <c r="J165" s="1">
        <v>456.11</v>
      </c>
      <c r="K165" s="1">
        <v>-110</v>
      </c>
      <c r="L165" s="1">
        <f>Table49[[#This Row],[Selling_Price]]-Table49[[#This Row],[Market_Price]]</f>
        <v>148.57</v>
      </c>
      <c r="M165" s="1">
        <f>Table49[[#This Row],[Quantity]]*Table49[[#This Row],[Selling_Price]]</f>
        <v>-50172.1</v>
      </c>
      <c r="N165" s="1">
        <f>Table49[[#This Row],[Quantity]]*Table49[[#This Row],[Profit_Per_Quantity]]</f>
        <v>-16342.699999999999</v>
      </c>
      <c r="O165" s="1" t="s">
        <v>46</v>
      </c>
    </row>
    <row r="166" spans="1:15" x14ac:dyDescent="0.3">
      <c r="A166" s="1" t="s">
        <v>7523</v>
      </c>
      <c r="B166" s="1" t="s">
        <v>2736</v>
      </c>
      <c r="C166" s="14" t="s">
        <v>5205</v>
      </c>
      <c r="D166" s="1" t="s">
        <v>20</v>
      </c>
      <c r="E166" s="1" t="s">
        <v>26</v>
      </c>
      <c r="F166" s="1" t="s">
        <v>32</v>
      </c>
      <c r="G166" s="1" t="s">
        <v>45</v>
      </c>
      <c r="H166" s="1">
        <v>1068</v>
      </c>
      <c r="I166" s="1">
        <v>742.58</v>
      </c>
      <c r="J166" s="1">
        <v>1029.8399999999999</v>
      </c>
      <c r="K166" s="1">
        <v>-75</v>
      </c>
      <c r="L166" s="1">
        <f>Table49[[#This Row],[Selling_Price]]-Table49[[#This Row],[Market_Price]]</f>
        <v>287.25999999999988</v>
      </c>
      <c r="M166" s="1">
        <f>Table49[[#This Row],[Quantity]]*Table49[[#This Row],[Selling_Price]]</f>
        <v>-77238</v>
      </c>
      <c r="N166" s="1">
        <f>Table49[[#This Row],[Quantity]]*Table49[[#This Row],[Profit_Per_Quantity]]</f>
        <v>-21544.499999999989</v>
      </c>
      <c r="O166" s="1" t="s">
        <v>46</v>
      </c>
    </row>
    <row r="167" spans="1:15" x14ac:dyDescent="0.3">
      <c r="A167" s="1" t="s">
        <v>8966</v>
      </c>
      <c r="B167" s="1" t="s">
        <v>1623</v>
      </c>
      <c r="C167" s="14" t="s">
        <v>5777</v>
      </c>
      <c r="D167" s="1" t="s">
        <v>16</v>
      </c>
      <c r="E167" s="1" t="s">
        <v>4349</v>
      </c>
      <c r="F167" s="1" t="s">
        <v>35</v>
      </c>
      <c r="G167" s="1" t="s">
        <v>41</v>
      </c>
      <c r="H167" s="1">
        <v>1016</v>
      </c>
      <c r="I167" s="1">
        <v>138.13</v>
      </c>
      <c r="J167" s="1">
        <v>225.37</v>
      </c>
      <c r="K167" s="1">
        <v>-204</v>
      </c>
      <c r="L167" s="1">
        <f>Table49[[#This Row],[Selling_Price]]-Table49[[#This Row],[Market_Price]]</f>
        <v>87.240000000000009</v>
      </c>
      <c r="M167" s="1">
        <f>Table49[[#This Row],[Quantity]]*Table49[[#This Row],[Selling_Price]]</f>
        <v>-45975.48</v>
      </c>
      <c r="N167" s="1">
        <f>Table49[[#This Row],[Quantity]]*Table49[[#This Row],[Profit_Per_Quantity]]</f>
        <v>-17796.960000000003</v>
      </c>
      <c r="O167" s="1" t="s">
        <v>46</v>
      </c>
    </row>
    <row r="168" spans="1:15" x14ac:dyDescent="0.3">
      <c r="A168" s="1" t="s">
        <v>8952</v>
      </c>
      <c r="B168" s="1" t="s">
        <v>1591</v>
      </c>
      <c r="C168" s="14" t="s">
        <v>4908</v>
      </c>
      <c r="D168" s="1" t="s">
        <v>19</v>
      </c>
      <c r="E168" s="1" t="s">
        <v>24</v>
      </c>
      <c r="F168" s="1" t="s">
        <v>31</v>
      </c>
      <c r="G168" s="1" t="s">
        <v>45</v>
      </c>
      <c r="H168" s="1">
        <v>1048</v>
      </c>
      <c r="I168" s="1">
        <v>672.27</v>
      </c>
      <c r="J168" s="1">
        <v>1220.19</v>
      </c>
      <c r="K168" s="1">
        <v>-11</v>
      </c>
      <c r="L168" s="1">
        <f>Table49[[#This Row],[Selling_Price]]-Table49[[#This Row],[Market_Price]]</f>
        <v>547.92000000000007</v>
      </c>
      <c r="M168" s="1">
        <f>Table49[[#This Row],[Quantity]]*Table49[[#This Row],[Selling_Price]]</f>
        <v>-13422.09</v>
      </c>
      <c r="N168" s="1">
        <f>Table49[[#This Row],[Quantity]]*Table49[[#This Row],[Profit_Per_Quantity]]</f>
        <v>-6027.1200000000008</v>
      </c>
      <c r="O168" s="1" t="s">
        <v>46</v>
      </c>
    </row>
    <row r="169" spans="1:15" x14ac:dyDescent="0.3">
      <c r="A169" s="1" t="s">
        <v>10645</v>
      </c>
      <c r="B169" s="1" t="s">
        <v>4266</v>
      </c>
      <c r="C169" s="14" t="s">
        <v>4440</v>
      </c>
      <c r="D169" s="1" t="s">
        <v>14</v>
      </c>
      <c r="E169" s="1" t="s">
        <v>28</v>
      </c>
      <c r="F169" s="1" t="s">
        <v>34</v>
      </c>
      <c r="G169" s="1" t="s">
        <v>40</v>
      </c>
      <c r="H169" s="1">
        <v>1045</v>
      </c>
      <c r="I169" s="1">
        <v>962.04</v>
      </c>
      <c r="J169" s="1">
        <v>1116.04</v>
      </c>
      <c r="K169" s="1">
        <v>-113</v>
      </c>
      <c r="L169" s="1">
        <f>Table49[[#This Row],[Selling_Price]]-Table49[[#This Row],[Market_Price]]</f>
        <v>154</v>
      </c>
      <c r="M169" s="1">
        <f>Table49[[#This Row],[Quantity]]*Table49[[#This Row],[Selling_Price]]</f>
        <v>-126112.51999999999</v>
      </c>
      <c r="N169" s="1">
        <f>Table49[[#This Row],[Quantity]]*Table49[[#This Row],[Profit_Per_Quantity]]</f>
        <v>-17402</v>
      </c>
      <c r="O169" s="1" t="s">
        <v>46</v>
      </c>
    </row>
    <row r="170" spans="1:15" x14ac:dyDescent="0.3">
      <c r="A170" s="1" t="s">
        <v>7410</v>
      </c>
      <c r="B170" s="1" t="s">
        <v>2026</v>
      </c>
      <c r="C170" s="14" t="s">
        <v>5438</v>
      </c>
      <c r="D170" s="1" t="s">
        <v>11</v>
      </c>
      <c r="E170" s="1" t="s">
        <v>25</v>
      </c>
      <c r="F170" s="1" t="s">
        <v>33</v>
      </c>
      <c r="G170" s="1" t="s">
        <v>38</v>
      </c>
      <c r="H170" s="1">
        <v>1037</v>
      </c>
      <c r="I170" s="1">
        <v>1291.73</v>
      </c>
      <c r="J170" s="1">
        <v>1995.16</v>
      </c>
      <c r="K170" s="1">
        <v>-93</v>
      </c>
      <c r="L170" s="1">
        <f>Table49[[#This Row],[Selling_Price]]-Table49[[#This Row],[Market_Price]]</f>
        <v>703.43000000000006</v>
      </c>
      <c r="M170" s="1">
        <f>Table49[[#This Row],[Quantity]]*Table49[[#This Row],[Selling_Price]]</f>
        <v>-185549.88</v>
      </c>
      <c r="N170" s="1">
        <f>Table49[[#This Row],[Quantity]]*Table49[[#This Row],[Profit_Per_Quantity]]</f>
        <v>-65418.990000000005</v>
      </c>
      <c r="O170" s="1" t="s">
        <v>46</v>
      </c>
    </row>
    <row r="171" spans="1:15" x14ac:dyDescent="0.3">
      <c r="A171" s="1" t="s">
        <v>7777</v>
      </c>
      <c r="B171" s="1" t="s">
        <v>4198</v>
      </c>
      <c r="C171" s="14" t="s">
        <v>4507</v>
      </c>
      <c r="D171" s="1" t="s">
        <v>19</v>
      </c>
      <c r="E171" s="1" t="s">
        <v>24</v>
      </c>
      <c r="F171" s="1" t="s">
        <v>33</v>
      </c>
      <c r="G171" s="1" t="s">
        <v>40</v>
      </c>
      <c r="H171" s="1">
        <v>1004</v>
      </c>
      <c r="I171" s="1">
        <v>1234.69</v>
      </c>
      <c r="J171" s="1">
        <v>1924.35</v>
      </c>
      <c r="K171" s="1">
        <v>-458</v>
      </c>
      <c r="L171" s="1">
        <f>Table49[[#This Row],[Selling_Price]]-Table49[[#This Row],[Market_Price]]</f>
        <v>689.65999999999985</v>
      </c>
      <c r="M171" s="1">
        <f>Table49[[#This Row],[Quantity]]*Table49[[#This Row],[Selling_Price]]</f>
        <v>-881352.29999999993</v>
      </c>
      <c r="N171" s="1">
        <f>Table49[[#This Row],[Quantity]]*Table49[[#This Row],[Profit_Per_Quantity]]</f>
        <v>-315864.27999999991</v>
      </c>
      <c r="O171" s="1" t="s">
        <v>46</v>
      </c>
    </row>
    <row r="172" spans="1:15" x14ac:dyDescent="0.3">
      <c r="A172" s="1" t="s">
        <v>10410</v>
      </c>
      <c r="B172" s="1" t="s">
        <v>3880</v>
      </c>
      <c r="C172" s="14" t="s">
        <v>4795</v>
      </c>
      <c r="D172" s="1" t="s">
        <v>19</v>
      </c>
      <c r="E172" s="1" t="s">
        <v>30</v>
      </c>
      <c r="F172" s="1" t="s">
        <v>31</v>
      </c>
      <c r="G172" s="1" t="s">
        <v>37</v>
      </c>
      <c r="H172" s="1">
        <v>1032</v>
      </c>
      <c r="I172" s="1">
        <v>1700.64</v>
      </c>
      <c r="J172" s="1">
        <v>2299.2199999999998</v>
      </c>
      <c r="K172" s="1">
        <v>-294</v>
      </c>
      <c r="L172" s="1">
        <f>Table49[[#This Row],[Selling_Price]]-Table49[[#This Row],[Market_Price]]</f>
        <v>598.5799999999997</v>
      </c>
      <c r="M172" s="1">
        <f>Table49[[#This Row],[Quantity]]*Table49[[#This Row],[Selling_Price]]</f>
        <v>-675970.67999999993</v>
      </c>
      <c r="N172" s="1">
        <f>Table49[[#This Row],[Quantity]]*Table49[[#This Row],[Profit_Per_Quantity]]</f>
        <v>-175982.5199999999</v>
      </c>
      <c r="O172" s="1" t="s">
        <v>46</v>
      </c>
    </row>
    <row r="173" spans="1:15" x14ac:dyDescent="0.3">
      <c r="A173" s="1" t="s">
        <v>10445</v>
      </c>
      <c r="B173" s="1" t="s">
        <v>3930</v>
      </c>
      <c r="C173" s="14" t="s">
        <v>4677</v>
      </c>
      <c r="D173" s="1" t="s">
        <v>15</v>
      </c>
      <c r="E173" s="1" t="s">
        <v>26</v>
      </c>
      <c r="F173" s="1" t="s">
        <v>31</v>
      </c>
      <c r="G173" s="1" t="s">
        <v>36</v>
      </c>
      <c r="H173" s="1">
        <v>1097</v>
      </c>
      <c r="I173" s="1">
        <v>617.49</v>
      </c>
      <c r="J173" s="1">
        <v>1210.3599999999999</v>
      </c>
      <c r="K173" s="1">
        <v>-176</v>
      </c>
      <c r="L173" s="1">
        <f>Table49[[#This Row],[Selling_Price]]-Table49[[#This Row],[Market_Price]]</f>
        <v>592.86999999999989</v>
      </c>
      <c r="M173" s="1">
        <f>Table49[[#This Row],[Quantity]]*Table49[[#This Row],[Selling_Price]]</f>
        <v>-213023.35999999999</v>
      </c>
      <c r="N173" s="1">
        <f>Table49[[#This Row],[Quantity]]*Table49[[#This Row],[Profit_Per_Quantity]]</f>
        <v>-104345.11999999998</v>
      </c>
      <c r="O173" s="1" t="s">
        <v>46</v>
      </c>
    </row>
    <row r="174" spans="1:15" x14ac:dyDescent="0.3">
      <c r="A174" s="1" t="s">
        <v>9820</v>
      </c>
      <c r="B174" s="1" t="s">
        <v>2974</v>
      </c>
      <c r="C174" s="14" t="s">
        <v>4594</v>
      </c>
      <c r="D174" s="1" t="s">
        <v>14</v>
      </c>
      <c r="E174" s="1" t="s">
        <v>29</v>
      </c>
      <c r="F174" s="1" t="s">
        <v>34</v>
      </c>
      <c r="G174" s="1" t="s">
        <v>41</v>
      </c>
      <c r="H174" s="1">
        <v>1010</v>
      </c>
      <c r="I174" s="1">
        <v>672.02</v>
      </c>
      <c r="J174" s="1">
        <v>938.28</v>
      </c>
      <c r="K174" s="1">
        <v>-324</v>
      </c>
      <c r="L174" s="1">
        <f>Table49[[#This Row],[Selling_Price]]-Table49[[#This Row],[Market_Price]]</f>
        <v>266.26</v>
      </c>
      <c r="M174" s="1">
        <f>Table49[[#This Row],[Quantity]]*Table49[[#This Row],[Selling_Price]]</f>
        <v>-304002.71999999997</v>
      </c>
      <c r="N174" s="1">
        <f>Table49[[#This Row],[Quantity]]*Table49[[#This Row],[Profit_Per_Quantity]]</f>
        <v>-86268.239999999991</v>
      </c>
      <c r="O174" s="1" t="s">
        <v>46</v>
      </c>
    </row>
    <row r="175" spans="1:15" x14ac:dyDescent="0.3">
      <c r="A175" s="1" t="s">
        <v>9748</v>
      </c>
      <c r="B175" s="1" t="s">
        <v>2859</v>
      </c>
      <c r="C175" s="14" t="s">
        <v>4852</v>
      </c>
      <c r="D175" s="1" t="s">
        <v>11</v>
      </c>
      <c r="E175" s="1" t="s">
        <v>4349</v>
      </c>
      <c r="F175" s="1" t="s">
        <v>32</v>
      </c>
      <c r="G175" s="1" t="s">
        <v>43</v>
      </c>
      <c r="H175" s="1">
        <v>1070</v>
      </c>
      <c r="I175" s="1">
        <v>1178.33</v>
      </c>
      <c r="J175" s="1">
        <v>2000.04</v>
      </c>
      <c r="K175" s="1">
        <v>-101</v>
      </c>
      <c r="L175" s="1">
        <f>Table49[[#This Row],[Selling_Price]]-Table49[[#This Row],[Market_Price]]</f>
        <v>821.71</v>
      </c>
      <c r="M175" s="1">
        <f>Table49[[#This Row],[Quantity]]*Table49[[#This Row],[Selling_Price]]</f>
        <v>-202004.04</v>
      </c>
      <c r="N175" s="1">
        <f>Table49[[#This Row],[Quantity]]*Table49[[#This Row],[Profit_Per_Quantity]]</f>
        <v>-82992.710000000006</v>
      </c>
      <c r="O175" s="1" t="s">
        <v>46</v>
      </c>
    </row>
    <row r="176" spans="1:15" x14ac:dyDescent="0.3">
      <c r="A176" s="1" t="s">
        <v>7242</v>
      </c>
      <c r="B176" s="1" t="s">
        <v>573</v>
      </c>
      <c r="C176" s="14" t="s">
        <v>5404</v>
      </c>
      <c r="D176" s="1" t="s">
        <v>20</v>
      </c>
      <c r="E176" s="1" t="s">
        <v>25</v>
      </c>
      <c r="F176" s="1" t="s">
        <v>33</v>
      </c>
      <c r="G176" s="1" t="s">
        <v>41</v>
      </c>
      <c r="H176" s="1">
        <v>1037</v>
      </c>
      <c r="I176" s="1">
        <v>370.38</v>
      </c>
      <c r="J176" s="1">
        <v>566.27</v>
      </c>
      <c r="K176" s="1">
        <v>-239</v>
      </c>
      <c r="L176" s="1">
        <f>Table49[[#This Row],[Selling_Price]]-Table49[[#This Row],[Market_Price]]</f>
        <v>195.89</v>
      </c>
      <c r="M176" s="1">
        <f>Table49[[#This Row],[Quantity]]*Table49[[#This Row],[Selling_Price]]</f>
        <v>-135338.53</v>
      </c>
      <c r="N176" s="1">
        <f>Table49[[#This Row],[Quantity]]*Table49[[#This Row],[Profit_Per_Quantity]]</f>
        <v>-46817.71</v>
      </c>
      <c r="O176" s="1" t="s">
        <v>46</v>
      </c>
    </row>
    <row r="177" spans="1:15" x14ac:dyDescent="0.3">
      <c r="A177" s="1" t="s">
        <v>8596</v>
      </c>
      <c r="B177" s="1" t="s">
        <v>1006</v>
      </c>
      <c r="C177" s="14" t="s">
        <v>6124</v>
      </c>
      <c r="D177" s="1" t="s">
        <v>19</v>
      </c>
      <c r="E177" s="1" t="s">
        <v>29</v>
      </c>
      <c r="F177" s="1" t="s">
        <v>31</v>
      </c>
      <c r="G177" s="1" t="s">
        <v>43</v>
      </c>
      <c r="H177" s="1">
        <v>1003</v>
      </c>
      <c r="I177" s="1">
        <v>641.32000000000005</v>
      </c>
      <c r="J177" s="1">
        <v>1120.53</v>
      </c>
      <c r="K177" s="1">
        <v>-433</v>
      </c>
      <c r="L177" s="1">
        <f>Table49[[#This Row],[Selling_Price]]-Table49[[#This Row],[Market_Price]]</f>
        <v>479.20999999999992</v>
      </c>
      <c r="M177" s="1">
        <f>Table49[[#This Row],[Quantity]]*Table49[[#This Row],[Selling_Price]]</f>
        <v>-485189.49</v>
      </c>
      <c r="N177" s="1">
        <f>Table49[[#This Row],[Quantity]]*Table49[[#This Row],[Profit_Per_Quantity]]</f>
        <v>-207497.92999999996</v>
      </c>
      <c r="O177" s="1" t="s">
        <v>46</v>
      </c>
    </row>
    <row r="178" spans="1:15" x14ac:dyDescent="0.3">
      <c r="A178" s="1" t="s">
        <v>6563</v>
      </c>
      <c r="B178" s="1" t="s">
        <v>1147</v>
      </c>
      <c r="C178" s="14" t="s">
        <v>5403</v>
      </c>
      <c r="D178" s="1" t="s">
        <v>20</v>
      </c>
      <c r="E178" s="1" t="s">
        <v>4351</v>
      </c>
      <c r="F178" s="1" t="s">
        <v>34</v>
      </c>
      <c r="G178" s="1" t="s">
        <v>42</v>
      </c>
      <c r="H178" s="1">
        <v>1079</v>
      </c>
      <c r="I178" s="1">
        <v>117.03</v>
      </c>
      <c r="J178" s="1">
        <v>135.72</v>
      </c>
      <c r="K178" s="1">
        <v>-77</v>
      </c>
      <c r="L178" s="1">
        <f>Table49[[#This Row],[Selling_Price]]-Table49[[#This Row],[Market_Price]]</f>
        <v>18.689999999999998</v>
      </c>
      <c r="M178" s="1">
        <f>Table49[[#This Row],[Quantity]]*Table49[[#This Row],[Selling_Price]]</f>
        <v>-10450.44</v>
      </c>
      <c r="N178" s="1">
        <f>Table49[[#This Row],[Quantity]]*Table49[[#This Row],[Profit_Per_Quantity]]</f>
        <v>-1439.1299999999999</v>
      </c>
      <c r="O178" s="1" t="s">
        <v>46</v>
      </c>
    </row>
    <row r="179" spans="1:15" x14ac:dyDescent="0.3">
      <c r="A179" s="1" t="s">
        <v>8993</v>
      </c>
      <c r="B179" s="1" t="s">
        <v>1669</v>
      </c>
      <c r="C179" s="14" t="s">
        <v>5953</v>
      </c>
      <c r="D179" s="1" t="s">
        <v>12</v>
      </c>
      <c r="E179" s="1" t="s">
        <v>29</v>
      </c>
      <c r="F179" s="1" t="s">
        <v>34</v>
      </c>
      <c r="G179" s="1" t="s">
        <v>40</v>
      </c>
      <c r="H179" s="1">
        <v>1054</v>
      </c>
      <c r="I179" s="1">
        <v>1687.1</v>
      </c>
      <c r="J179" s="1">
        <v>2647</v>
      </c>
      <c r="K179" s="1">
        <v>-148</v>
      </c>
      <c r="L179" s="1">
        <f>Table49[[#This Row],[Selling_Price]]-Table49[[#This Row],[Market_Price]]</f>
        <v>959.90000000000009</v>
      </c>
      <c r="M179" s="1">
        <f>Table49[[#This Row],[Quantity]]*Table49[[#This Row],[Selling_Price]]</f>
        <v>-391756</v>
      </c>
      <c r="N179" s="1">
        <f>Table49[[#This Row],[Quantity]]*Table49[[#This Row],[Profit_Per_Quantity]]</f>
        <v>-142065.20000000001</v>
      </c>
      <c r="O179" s="1" t="s">
        <v>46</v>
      </c>
    </row>
    <row r="180" spans="1:15" x14ac:dyDescent="0.3">
      <c r="A180" s="1" t="s">
        <v>10040</v>
      </c>
      <c r="B180" s="1" t="s">
        <v>3337</v>
      </c>
      <c r="C180" s="14" t="s">
        <v>5182</v>
      </c>
      <c r="D180" s="1" t="s">
        <v>12</v>
      </c>
      <c r="E180" s="1" t="s">
        <v>28</v>
      </c>
      <c r="F180" s="1" t="s">
        <v>33</v>
      </c>
      <c r="G180" s="1" t="s">
        <v>38</v>
      </c>
      <c r="H180" s="1">
        <v>1069</v>
      </c>
      <c r="I180" s="1">
        <v>871.93</v>
      </c>
      <c r="J180" s="1">
        <v>1577.02</v>
      </c>
      <c r="K180" s="1">
        <v>-147</v>
      </c>
      <c r="L180" s="1">
        <f>Table49[[#This Row],[Selling_Price]]-Table49[[#This Row],[Market_Price]]</f>
        <v>705.09</v>
      </c>
      <c r="M180" s="1">
        <f>Table49[[#This Row],[Quantity]]*Table49[[#This Row],[Selling_Price]]</f>
        <v>-231821.94</v>
      </c>
      <c r="N180" s="1">
        <f>Table49[[#This Row],[Quantity]]*Table49[[#This Row],[Profit_Per_Quantity]]</f>
        <v>-103648.23000000001</v>
      </c>
      <c r="O180" s="1" t="s">
        <v>46</v>
      </c>
    </row>
    <row r="181" spans="1:15" x14ac:dyDescent="0.3">
      <c r="A181" s="1" t="s">
        <v>8183</v>
      </c>
      <c r="B181" s="1" t="s">
        <v>333</v>
      </c>
      <c r="C181" s="14" t="s">
        <v>5297</v>
      </c>
      <c r="D181" s="1" t="s">
        <v>13</v>
      </c>
      <c r="E181" s="1" t="s">
        <v>29</v>
      </c>
      <c r="F181" s="1" t="s">
        <v>32</v>
      </c>
      <c r="G181" s="1" t="s">
        <v>43</v>
      </c>
      <c r="H181" s="1">
        <v>1058</v>
      </c>
      <c r="I181" s="1">
        <v>549.29999999999995</v>
      </c>
      <c r="J181" s="1">
        <v>756.44</v>
      </c>
      <c r="K181" s="1">
        <v>-277</v>
      </c>
      <c r="L181" s="1">
        <f>Table49[[#This Row],[Selling_Price]]-Table49[[#This Row],[Market_Price]]</f>
        <v>207.1400000000001</v>
      </c>
      <c r="M181" s="1">
        <f>Table49[[#This Row],[Quantity]]*Table49[[#This Row],[Selling_Price]]</f>
        <v>-209533.88</v>
      </c>
      <c r="N181" s="1">
        <f>Table49[[#This Row],[Quantity]]*Table49[[#This Row],[Profit_Per_Quantity]]</f>
        <v>-57377.780000000028</v>
      </c>
      <c r="O181" s="1" t="s">
        <v>46</v>
      </c>
    </row>
    <row r="182" spans="1:15" x14ac:dyDescent="0.3">
      <c r="A182" s="1" t="s">
        <v>8288</v>
      </c>
      <c r="B182" s="1" t="s">
        <v>507</v>
      </c>
      <c r="C182" s="14" t="s">
        <v>6088</v>
      </c>
      <c r="D182" s="1" t="s">
        <v>15</v>
      </c>
      <c r="E182" s="1" t="s">
        <v>21</v>
      </c>
      <c r="F182" s="1" t="s">
        <v>32</v>
      </c>
      <c r="G182" s="1" t="s">
        <v>37</v>
      </c>
      <c r="H182" s="1">
        <v>1077</v>
      </c>
      <c r="I182" s="1">
        <v>1912.1</v>
      </c>
      <c r="J182" s="1">
        <v>2820.46</v>
      </c>
      <c r="K182" s="1">
        <v>-432</v>
      </c>
      <c r="L182" s="1">
        <f>Table49[[#This Row],[Selling_Price]]-Table49[[#This Row],[Market_Price]]</f>
        <v>908.36000000000013</v>
      </c>
      <c r="M182" s="1">
        <f>Table49[[#This Row],[Quantity]]*Table49[[#This Row],[Selling_Price]]</f>
        <v>-1218438.72</v>
      </c>
      <c r="N182" s="1">
        <f>Table49[[#This Row],[Quantity]]*Table49[[#This Row],[Profit_Per_Quantity]]</f>
        <v>-392411.52000000008</v>
      </c>
      <c r="O182" s="1" t="s">
        <v>46</v>
      </c>
    </row>
    <row r="183" spans="1:15" x14ac:dyDescent="0.3">
      <c r="A183" s="1" t="s">
        <v>7970</v>
      </c>
      <c r="B183" s="1" t="s">
        <v>2819</v>
      </c>
      <c r="C183" s="14" t="s">
        <v>4629</v>
      </c>
      <c r="D183" s="1" t="s">
        <v>13</v>
      </c>
      <c r="E183" s="1" t="s">
        <v>24</v>
      </c>
      <c r="F183" s="1" t="s">
        <v>34</v>
      </c>
      <c r="G183" s="1" t="s">
        <v>45</v>
      </c>
      <c r="H183" s="1">
        <v>1058</v>
      </c>
      <c r="I183" s="1">
        <v>301.89999999999998</v>
      </c>
      <c r="J183" s="1">
        <v>547</v>
      </c>
      <c r="K183" s="1">
        <v>-104</v>
      </c>
      <c r="L183" s="1">
        <f>Table49[[#This Row],[Selling_Price]]-Table49[[#This Row],[Market_Price]]</f>
        <v>245.10000000000002</v>
      </c>
      <c r="M183" s="1">
        <f>Table49[[#This Row],[Quantity]]*Table49[[#This Row],[Selling_Price]]</f>
        <v>-56888</v>
      </c>
      <c r="N183" s="1">
        <f>Table49[[#This Row],[Quantity]]*Table49[[#This Row],[Profit_Per_Quantity]]</f>
        <v>-25490.400000000001</v>
      </c>
      <c r="O183" s="1" t="s">
        <v>46</v>
      </c>
    </row>
    <row r="184" spans="1:15" x14ac:dyDescent="0.3">
      <c r="A184" s="1" t="s">
        <v>9387</v>
      </c>
      <c r="B184" s="1" t="s">
        <v>2285</v>
      </c>
      <c r="C184" s="14" t="s">
        <v>4581</v>
      </c>
      <c r="D184" s="1" t="s">
        <v>13</v>
      </c>
      <c r="E184" s="1" t="s">
        <v>25</v>
      </c>
      <c r="F184" s="1" t="s">
        <v>35</v>
      </c>
      <c r="G184" s="1" t="s">
        <v>45</v>
      </c>
      <c r="H184" s="1">
        <v>1100</v>
      </c>
      <c r="I184" s="1">
        <v>403.32</v>
      </c>
      <c r="J184" s="1">
        <v>559.79</v>
      </c>
      <c r="K184" s="1">
        <v>-488</v>
      </c>
      <c r="L184" s="1">
        <f>Table49[[#This Row],[Selling_Price]]-Table49[[#This Row],[Market_Price]]</f>
        <v>156.46999999999997</v>
      </c>
      <c r="M184" s="1">
        <f>Table49[[#This Row],[Quantity]]*Table49[[#This Row],[Selling_Price]]</f>
        <v>-273177.51999999996</v>
      </c>
      <c r="N184" s="1">
        <f>Table49[[#This Row],[Quantity]]*Table49[[#This Row],[Profit_Per_Quantity]]</f>
        <v>-76357.359999999986</v>
      </c>
      <c r="O184" s="1" t="s">
        <v>46</v>
      </c>
    </row>
    <row r="185" spans="1:15" x14ac:dyDescent="0.3">
      <c r="A185" s="1" t="s">
        <v>9528</v>
      </c>
      <c r="B185" s="1" t="s">
        <v>2510</v>
      </c>
      <c r="C185" s="14" t="s">
        <v>4993</v>
      </c>
      <c r="D185" s="1" t="s">
        <v>17</v>
      </c>
      <c r="E185" s="1" t="s">
        <v>25</v>
      </c>
      <c r="F185" s="1" t="s">
        <v>34</v>
      </c>
      <c r="G185" s="1" t="s">
        <v>44</v>
      </c>
      <c r="H185" s="1">
        <v>1030</v>
      </c>
      <c r="I185" s="1">
        <v>524.13</v>
      </c>
      <c r="J185" s="1">
        <v>701.97</v>
      </c>
      <c r="K185" s="1">
        <v>-101</v>
      </c>
      <c r="L185" s="1">
        <f>Table49[[#This Row],[Selling_Price]]-Table49[[#This Row],[Market_Price]]</f>
        <v>177.84000000000003</v>
      </c>
      <c r="M185" s="1">
        <f>Table49[[#This Row],[Quantity]]*Table49[[#This Row],[Selling_Price]]</f>
        <v>-70898.97</v>
      </c>
      <c r="N185" s="1">
        <f>Table49[[#This Row],[Quantity]]*Table49[[#This Row],[Profit_Per_Quantity]]</f>
        <v>-17961.840000000004</v>
      </c>
      <c r="O185" s="1" t="s">
        <v>46</v>
      </c>
    </row>
    <row r="186" spans="1:15" x14ac:dyDescent="0.3">
      <c r="A186" s="1" t="s">
        <v>7197</v>
      </c>
      <c r="B186" s="1" t="s">
        <v>3686</v>
      </c>
      <c r="C186" s="14" t="s">
        <v>4946</v>
      </c>
      <c r="D186" s="1" t="s">
        <v>18</v>
      </c>
      <c r="E186" s="1" t="s">
        <v>21</v>
      </c>
      <c r="F186" s="1" t="s">
        <v>33</v>
      </c>
      <c r="G186" s="1" t="s">
        <v>43</v>
      </c>
      <c r="H186" s="1">
        <v>1082</v>
      </c>
      <c r="I186" s="1">
        <v>187.96</v>
      </c>
      <c r="J186" s="1">
        <v>309.48</v>
      </c>
      <c r="K186" s="1">
        <v>-79</v>
      </c>
      <c r="L186" s="1">
        <f>Table49[[#This Row],[Selling_Price]]-Table49[[#This Row],[Market_Price]]</f>
        <v>121.52000000000001</v>
      </c>
      <c r="M186" s="1">
        <f>Table49[[#This Row],[Quantity]]*Table49[[#This Row],[Selling_Price]]</f>
        <v>-24448.920000000002</v>
      </c>
      <c r="N186" s="1">
        <f>Table49[[#This Row],[Quantity]]*Table49[[#This Row],[Profit_Per_Quantity]]</f>
        <v>-9600.08</v>
      </c>
      <c r="O186" s="1" t="s">
        <v>46</v>
      </c>
    </row>
    <row r="187" spans="1:15" x14ac:dyDescent="0.3">
      <c r="A187" s="1" t="s">
        <v>9456</v>
      </c>
      <c r="B187" s="1" t="s">
        <v>2400</v>
      </c>
      <c r="C187" s="14" t="s">
        <v>5713</v>
      </c>
      <c r="D187" s="1" t="s">
        <v>20</v>
      </c>
      <c r="E187" s="1" t="s">
        <v>21</v>
      </c>
      <c r="F187" s="1" t="s">
        <v>33</v>
      </c>
      <c r="G187" s="1" t="s">
        <v>4352</v>
      </c>
      <c r="H187" s="1">
        <v>1047</v>
      </c>
      <c r="I187" s="1">
        <v>781.36</v>
      </c>
      <c r="J187" s="1">
        <v>1118.3900000000001</v>
      </c>
      <c r="K187" s="1">
        <v>-165</v>
      </c>
      <c r="L187" s="1">
        <f>Table49[[#This Row],[Selling_Price]]-Table49[[#This Row],[Market_Price]]</f>
        <v>337.03000000000009</v>
      </c>
      <c r="M187" s="1">
        <f>Table49[[#This Row],[Quantity]]*Table49[[#This Row],[Selling_Price]]</f>
        <v>-184534.35</v>
      </c>
      <c r="N187" s="1">
        <f>Table49[[#This Row],[Quantity]]*Table49[[#This Row],[Profit_Per_Quantity]]</f>
        <v>-55609.950000000012</v>
      </c>
      <c r="O187" s="1" t="s">
        <v>46</v>
      </c>
    </row>
    <row r="188" spans="1:15" x14ac:dyDescent="0.3">
      <c r="A188" s="1" t="s">
        <v>8906</v>
      </c>
      <c r="B188" s="1" t="s">
        <v>1510</v>
      </c>
      <c r="C188" s="14" t="s">
        <v>4975</v>
      </c>
      <c r="D188" s="1" t="s">
        <v>17</v>
      </c>
      <c r="E188" s="1" t="s">
        <v>21</v>
      </c>
      <c r="F188" s="1" t="s">
        <v>35</v>
      </c>
      <c r="G188" s="1" t="s">
        <v>41</v>
      </c>
      <c r="H188" s="1">
        <v>1071</v>
      </c>
      <c r="I188" s="1">
        <v>451.75</v>
      </c>
      <c r="J188" s="1">
        <v>649.23</v>
      </c>
      <c r="K188" s="1">
        <v>-8</v>
      </c>
      <c r="L188" s="1">
        <f>Table49[[#This Row],[Selling_Price]]-Table49[[#This Row],[Market_Price]]</f>
        <v>197.48000000000002</v>
      </c>
      <c r="M188" s="1">
        <f>Table49[[#This Row],[Quantity]]*Table49[[#This Row],[Selling_Price]]</f>
        <v>-5193.84</v>
      </c>
      <c r="N188" s="1">
        <f>Table49[[#This Row],[Quantity]]*Table49[[#This Row],[Profit_Per_Quantity]]</f>
        <v>-1579.8400000000001</v>
      </c>
      <c r="O188" s="1" t="s">
        <v>46</v>
      </c>
    </row>
    <row r="189" spans="1:15" x14ac:dyDescent="0.3">
      <c r="A189" s="1" t="s">
        <v>9245</v>
      </c>
      <c r="B189" s="1" t="s">
        <v>2062</v>
      </c>
      <c r="C189" s="14" t="s">
        <v>5832</v>
      </c>
      <c r="D189" s="1" t="s">
        <v>14</v>
      </c>
      <c r="E189" s="1" t="s">
        <v>24</v>
      </c>
      <c r="F189" s="1" t="s">
        <v>31</v>
      </c>
      <c r="G189" s="1" t="s">
        <v>40</v>
      </c>
      <c r="H189" s="1">
        <v>1034</v>
      </c>
      <c r="I189" s="1">
        <v>1976.9</v>
      </c>
      <c r="J189" s="1">
        <v>3710.04</v>
      </c>
      <c r="K189" s="1">
        <v>-260</v>
      </c>
      <c r="L189" s="1">
        <f>Table49[[#This Row],[Selling_Price]]-Table49[[#This Row],[Market_Price]]</f>
        <v>1733.1399999999999</v>
      </c>
      <c r="M189" s="1">
        <f>Table49[[#This Row],[Quantity]]*Table49[[#This Row],[Selling_Price]]</f>
        <v>-964610.4</v>
      </c>
      <c r="N189" s="1">
        <f>Table49[[#This Row],[Quantity]]*Table49[[#This Row],[Profit_Per_Quantity]]</f>
        <v>-450616.39999999997</v>
      </c>
      <c r="O189" s="1" t="s">
        <v>46</v>
      </c>
    </row>
    <row r="190" spans="1:15" x14ac:dyDescent="0.3">
      <c r="A190" s="1" t="s">
        <v>9475</v>
      </c>
      <c r="B190" s="1" t="s">
        <v>2051</v>
      </c>
      <c r="C190" s="14" t="s">
        <v>4729</v>
      </c>
      <c r="D190" s="1" t="s">
        <v>19</v>
      </c>
      <c r="E190" s="1" t="s">
        <v>25</v>
      </c>
      <c r="F190" s="1" t="s">
        <v>34</v>
      </c>
      <c r="G190" s="1" t="s">
        <v>40</v>
      </c>
      <c r="H190" s="1">
        <v>1039</v>
      </c>
      <c r="I190" s="1">
        <v>1238.74</v>
      </c>
      <c r="J190" s="1">
        <v>1833.81</v>
      </c>
      <c r="K190" s="1">
        <v>-260</v>
      </c>
      <c r="L190" s="1">
        <f>Table49[[#This Row],[Selling_Price]]-Table49[[#This Row],[Market_Price]]</f>
        <v>595.06999999999994</v>
      </c>
      <c r="M190" s="1">
        <f>Table49[[#This Row],[Quantity]]*Table49[[#This Row],[Selling_Price]]</f>
        <v>-476790.6</v>
      </c>
      <c r="N190" s="1">
        <f>Table49[[#This Row],[Quantity]]*Table49[[#This Row],[Profit_Per_Quantity]]</f>
        <v>-154718.19999999998</v>
      </c>
      <c r="O190" s="1" t="s">
        <v>46</v>
      </c>
    </row>
    <row r="191" spans="1:15" x14ac:dyDescent="0.3">
      <c r="A191" s="1" t="s">
        <v>8673</v>
      </c>
      <c r="B191" s="1" t="s">
        <v>1129</v>
      </c>
      <c r="C191" s="14" t="s">
        <v>5810</v>
      </c>
      <c r="D191" s="1" t="s">
        <v>13</v>
      </c>
      <c r="E191" s="1" t="s">
        <v>24</v>
      </c>
      <c r="F191" s="1" t="s">
        <v>34</v>
      </c>
      <c r="G191" s="1" t="s">
        <v>40</v>
      </c>
      <c r="H191" s="1">
        <v>1006</v>
      </c>
      <c r="I191" s="1">
        <v>1980.12</v>
      </c>
      <c r="J191" s="1">
        <v>2357.38</v>
      </c>
      <c r="K191" s="1">
        <v>-264</v>
      </c>
      <c r="L191" s="1">
        <f>Table49[[#This Row],[Selling_Price]]-Table49[[#This Row],[Market_Price]]</f>
        <v>377.26000000000022</v>
      </c>
      <c r="M191" s="1">
        <f>Table49[[#This Row],[Quantity]]*Table49[[#This Row],[Selling_Price]]</f>
        <v>-622348.32000000007</v>
      </c>
      <c r="N191" s="1">
        <f>Table49[[#This Row],[Quantity]]*Table49[[#This Row],[Profit_Per_Quantity]]</f>
        <v>-99596.640000000058</v>
      </c>
      <c r="O191" s="1" t="s">
        <v>46</v>
      </c>
    </row>
    <row r="192" spans="1:15" x14ac:dyDescent="0.3">
      <c r="A192" s="1" t="s">
        <v>7689</v>
      </c>
      <c r="B192" s="1" t="s">
        <v>2457</v>
      </c>
      <c r="C192" s="14" t="s">
        <v>5687</v>
      </c>
      <c r="D192" s="1" t="s">
        <v>13</v>
      </c>
      <c r="E192" s="1" t="s">
        <v>27</v>
      </c>
      <c r="F192" s="1" t="s">
        <v>34</v>
      </c>
      <c r="G192" s="1" t="s">
        <v>43</v>
      </c>
      <c r="H192" s="1">
        <v>1015</v>
      </c>
      <c r="I192" s="1">
        <v>807.49</v>
      </c>
      <c r="J192" s="1">
        <v>1133.3399999999999</v>
      </c>
      <c r="K192" s="1">
        <v>-173</v>
      </c>
      <c r="L192" s="1">
        <f>Table49[[#This Row],[Selling_Price]]-Table49[[#This Row],[Market_Price]]</f>
        <v>325.84999999999991</v>
      </c>
      <c r="M192" s="1">
        <f>Table49[[#This Row],[Quantity]]*Table49[[#This Row],[Selling_Price]]</f>
        <v>-196067.81999999998</v>
      </c>
      <c r="N192" s="1">
        <f>Table49[[#This Row],[Quantity]]*Table49[[#This Row],[Profit_Per_Quantity]]</f>
        <v>-56372.049999999981</v>
      </c>
      <c r="O192" s="1" t="s">
        <v>46</v>
      </c>
    </row>
    <row r="193" spans="1:15" x14ac:dyDescent="0.3">
      <c r="A193" s="1" t="s">
        <v>6834</v>
      </c>
      <c r="B193" s="1" t="s">
        <v>2052</v>
      </c>
      <c r="C193" s="14" t="s">
        <v>5836</v>
      </c>
      <c r="D193" s="1" t="s">
        <v>20</v>
      </c>
      <c r="E193" s="1" t="s">
        <v>25</v>
      </c>
      <c r="F193" s="1" t="s">
        <v>31</v>
      </c>
      <c r="G193" s="1" t="s">
        <v>38</v>
      </c>
      <c r="H193" s="1">
        <v>1100</v>
      </c>
      <c r="I193" s="1">
        <v>655.44</v>
      </c>
      <c r="J193" s="1">
        <v>1246.4100000000001</v>
      </c>
      <c r="K193" s="1">
        <v>-336</v>
      </c>
      <c r="L193" s="1">
        <f>Table49[[#This Row],[Selling_Price]]-Table49[[#This Row],[Market_Price]]</f>
        <v>590.97</v>
      </c>
      <c r="M193" s="1">
        <f>Table49[[#This Row],[Quantity]]*Table49[[#This Row],[Selling_Price]]</f>
        <v>-418793.76</v>
      </c>
      <c r="N193" s="1">
        <f>Table49[[#This Row],[Quantity]]*Table49[[#This Row],[Profit_Per_Quantity]]</f>
        <v>-198565.92</v>
      </c>
      <c r="O193" s="1" t="s">
        <v>46</v>
      </c>
    </row>
    <row r="194" spans="1:15" x14ac:dyDescent="0.3">
      <c r="A194" s="1" t="s">
        <v>9326</v>
      </c>
      <c r="B194" s="1" t="s">
        <v>2191</v>
      </c>
      <c r="C194" s="14" t="s">
        <v>5791</v>
      </c>
      <c r="D194" s="1" t="s">
        <v>16</v>
      </c>
      <c r="E194" s="1" t="s">
        <v>28</v>
      </c>
      <c r="F194" s="1" t="s">
        <v>33</v>
      </c>
      <c r="G194" s="1" t="s">
        <v>42</v>
      </c>
      <c r="H194" s="1">
        <v>1068</v>
      </c>
      <c r="I194" s="1">
        <v>1963.3</v>
      </c>
      <c r="J194" s="1">
        <v>2286.12</v>
      </c>
      <c r="K194" s="1">
        <v>-427</v>
      </c>
      <c r="L194" s="1">
        <f>Table49[[#This Row],[Selling_Price]]-Table49[[#This Row],[Market_Price]]</f>
        <v>322.81999999999994</v>
      </c>
      <c r="M194" s="1">
        <f>Table49[[#This Row],[Quantity]]*Table49[[#This Row],[Selling_Price]]</f>
        <v>-976173.24</v>
      </c>
      <c r="N194" s="1">
        <f>Table49[[#This Row],[Quantity]]*Table49[[#This Row],[Profit_Per_Quantity]]</f>
        <v>-137844.13999999998</v>
      </c>
      <c r="O194" s="1" t="s">
        <v>46</v>
      </c>
    </row>
    <row r="195" spans="1:15" x14ac:dyDescent="0.3">
      <c r="A195" s="1" t="s">
        <v>8376</v>
      </c>
      <c r="B195" s="1" t="s">
        <v>656</v>
      </c>
      <c r="C195" s="14" t="s">
        <v>5915</v>
      </c>
      <c r="D195" s="1" t="s">
        <v>18</v>
      </c>
      <c r="E195" s="1" t="s">
        <v>25</v>
      </c>
      <c r="F195" s="1" t="s">
        <v>33</v>
      </c>
      <c r="G195" s="1" t="s">
        <v>43</v>
      </c>
      <c r="H195" s="1">
        <v>1053</v>
      </c>
      <c r="I195" s="1">
        <v>128.87</v>
      </c>
      <c r="J195" s="1">
        <v>209.77</v>
      </c>
      <c r="K195" s="1">
        <v>-49</v>
      </c>
      <c r="L195" s="1">
        <f>Table49[[#This Row],[Selling_Price]]-Table49[[#This Row],[Market_Price]]</f>
        <v>80.900000000000006</v>
      </c>
      <c r="M195" s="1">
        <f>Table49[[#This Row],[Quantity]]*Table49[[#This Row],[Selling_Price]]</f>
        <v>-10278.730000000001</v>
      </c>
      <c r="N195" s="1">
        <f>Table49[[#This Row],[Quantity]]*Table49[[#This Row],[Profit_Per_Quantity]]</f>
        <v>-3964.1000000000004</v>
      </c>
      <c r="O195" s="1" t="s">
        <v>46</v>
      </c>
    </row>
    <row r="196" spans="1:15" x14ac:dyDescent="0.3">
      <c r="A196" s="1" t="s">
        <v>9679</v>
      </c>
      <c r="B196" s="1" t="s">
        <v>2755</v>
      </c>
      <c r="C196" s="14" t="s">
        <v>5545</v>
      </c>
      <c r="D196" s="1" t="s">
        <v>11</v>
      </c>
      <c r="E196" s="1" t="s">
        <v>30</v>
      </c>
      <c r="F196" s="1" t="s">
        <v>31</v>
      </c>
      <c r="G196" s="1" t="s">
        <v>44</v>
      </c>
      <c r="H196" s="1">
        <v>1044</v>
      </c>
      <c r="I196" s="1">
        <v>1374.55</v>
      </c>
      <c r="J196" s="1">
        <v>2087.2199999999998</v>
      </c>
      <c r="K196" s="1">
        <v>-136</v>
      </c>
      <c r="L196" s="1">
        <f>Table49[[#This Row],[Selling_Price]]-Table49[[#This Row],[Market_Price]]</f>
        <v>712.66999999999985</v>
      </c>
      <c r="M196" s="1">
        <f>Table49[[#This Row],[Quantity]]*Table49[[#This Row],[Selling_Price]]</f>
        <v>-283861.92</v>
      </c>
      <c r="N196" s="1">
        <f>Table49[[#This Row],[Quantity]]*Table49[[#This Row],[Profit_Per_Quantity]]</f>
        <v>-96923.119999999981</v>
      </c>
      <c r="O196" s="1" t="s">
        <v>46</v>
      </c>
    </row>
    <row r="197" spans="1:15" x14ac:dyDescent="0.3">
      <c r="A197" s="1" t="s">
        <v>9751</v>
      </c>
      <c r="B197" s="1" t="s">
        <v>2863</v>
      </c>
      <c r="C197" s="14" t="s">
        <v>5491</v>
      </c>
      <c r="D197" s="1" t="s">
        <v>13</v>
      </c>
      <c r="E197" s="1" t="s">
        <v>29</v>
      </c>
      <c r="F197" s="1" t="s">
        <v>31</v>
      </c>
      <c r="G197" s="1" t="s">
        <v>40</v>
      </c>
      <c r="H197" s="1">
        <v>1021</v>
      </c>
      <c r="I197" s="1">
        <v>152.93</v>
      </c>
      <c r="J197" s="1">
        <v>222.56</v>
      </c>
      <c r="K197" s="1">
        <v>-157</v>
      </c>
      <c r="L197" s="1">
        <f>Table49[[#This Row],[Selling_Price]]-Table49[[#This Row],[Market_Price]]</f>
        <v>69.63</v>
      </c>
      <c r="M197" s="1">
        <f>Table49[[#This Row],[Quantity]]*Table49[[#This Row],[Selling_Price]]</f>
        <v>-34941.919999999998</v>
      </c>
      <c r="N197" s="1">
        <f>Table49[[#This Row],[Quantity]]*Table49[[#This Row],[Profit_Per_Quantity]]</f>
        <v>-10931.91</v>
      </c>
      <c r="O197" s="1" t="s">
        <v>46</v>
      </c>
    </row>
    <row r="198" spans="1:15" x14ac:dyDescent="0.3">
      <c r="A198" s="1" t="s">
        <v>6683</v>
      </c>
      <c r="B198" s="1" t="s">
        <v>1291</v>
      </c>
      <c r="C198" s="14" t="s">
        <v>5414</v>
      </c>
      <c r="D198" s="1" t="s">
        <v>20</v>
      </c>
      <c r="E198" s="1" t="s">
        <v>30</v>
      </c>
      <c r="F198" s="1" t="s">
        <v>35</v>
      </c>
      <c r="G198" s="1" t="s">
        <v>44</v>
      </c>
      <c r="H198" s="1">
        <v>1088</v>
      </c>
      <c r="I198" s="1">
        <v>1752.21</v>
      </c>
      <c r="J198" s="1">
        <v>2799.38</v>
      </c>
      <c r="K198" s="1">
        <v>-183</v>
      </c>
      <c r="L198" s="1">
        <f>Table49[[#This Row],[Selling_Price]]-Table49[[#This Row],[Market_Price]]</f>
        <v>1047.17</v>
      </c>
      <c r="M198" s="1">
        <f>Table49[[#This Row],[Quantity]]*Table49[[#This Row],[Selling_Price]]</f>
        <v>-512286.54000000004</v>
      </c>
      <c r="N198" s="1">
        <f>Table49[[#This Row],[Quantity]]*Table49[[#This Row],[Profit_Per_Quantity]]</f>
        <v>-191632.11000000002</v>
      </c>
      <c r="O198" s="1" t="s">
        <v>46</v>
      </c>
    </row>
    <row r="199" spans="1:15" x14ac:dyDescent="0.3">
      <c r="A199" s="1" t="s">
        <v>8202</v>
      </c>
      <c r="B199" s="1" t="s">
        <v>363</v>
      </c>
      <c r="C199" s="14" t="s">
        <v>5549</v>
      </c>
      <c r="D199" s="1" t="s">
        <v>12</v>
      </c>
      <c r="E199" s="1" t="s">
        <v>28</v>
      </c>
      <c r="F199" s="1" t="s">
        <v>32</v>
      </c>
      <c r="G199" s="1" t="s">
        <v>36</v>
      </c>
      <c r="H199" s="1">
        <v>1056</v>
      </c>
      <c r="I199" s="1">
        <v>746.92</v>
      </c>
      <c r="J199" s="1">
        <v>1339.06</v>
      </c>
      <c r="K199" s="1">
        <v>-384</v>
      </c>
      <c r="L199" s="1">
        <f>Table49[[#This Row],[Selling_Price]]-Table49[[#This Row],[Market_Price]]</f>
        <v>592.14</v>
      </c>
      <c r="M199" s="1">
        <f>Table49[[#This Row],[Quantity]]*Table49[[#This Row],[Selling_Price]]</f>
        <v>-514199.03999999998</v>
      </c>
      <c r="N199" s="1">
        <f>Table49[[#This Row],[Quantity]]*Table49[[#This Row],[Profit_Per_Quantity]]</f>
        <v>-227381.76000000001</v>
      </c>
      <c r="O199" s="1" t="s">
        <v>46</v>
      </c>
    </row>
    <row r="200" spans="1:15" x14ac:dyDescent="0.3">
      <c r="A200" s="1" t="s">
        <v>8992</v>
      </c>
      <c r="B200" s="1" t="s">
        <v>1667</v>
      </c>
      <c r="C200" s="14" t="s">
        <v>5394</v>
      </c>
      <c r="D200" s="1" t="s">
        <v>11</v>
      </c>
      <c r="E200" s="1" t="s">
        <v>26</v>
      </c>
      <c r="F200" s="1" t="s">
        <v>34</v>
      </c>
      <c r="G200" s="1" t="s">
        <v>45</v>
      </c>
      <c r="H200" s="1">
        <v>1071</v>
      </c>
      <c r="I200" s="1">
        <v>169.41</v>
      </c>
      <c r="J200" s="1">
        <v>190.06</v>
      </c>
      <c r="K200" s="1">
        <v>-325</v>
      </c>
      <c r="L200" s="1">
        <f>Table49[[#This Row],[Selling_Price]]-Table49[[#This Row],[Market_Price]]</f>
        <v>20.650000000000006</v>
      </c>
      <c r="M200" s="1">
        <f>Table49[[#This Row],[Quantity]]*Table49[[#This Row],[Selling_Price]]</f>
        <v>-61769.5</v>
      </c>
      <c r="N200" s="1">
        <f>Table49[[#This Row],[Quantity]]*Table49[[#This Row],[Profit_Per_Quantity]]</f>
        <v>-6711.2500000000018</v>
      </c>
      <c r="O200" s="1" t="s">
        <v>46</v>
      </c>
    </row>
    <row r="201" spans="1:15" x14ac:dyDescent="0.3">
      <c r="A201" s="1" t="s">
        <v>7913</v>
      </c>
      <c r="B201" s="1" t="s">
        <v>1593</v>
      </c>
      <c r="C201" s="14" t="s">
        <v>5970</v>
      </c>
      <c r="D201" s="1" t="s">
        <v>13</v>
      </c>
      <c r="E201" s="1" t="s">
        <v>21</v>
      </c>
      <c r="F201" s="1" t="s">
        <v>35</v>
      </c>
      <c r="G201" s="1" t="s">
        <v>38</v>
      </c>
      <c r="H201" s="1">
        <v>1020</v>
      </c>
      <c r="I201" s="1">
        <v>1510.51</v>
      </c>
      <c r="J201" s="1">
        <v>2413.67</v>
      </c>
      <c r="K201" s="1">
        <v>-151</v>
      </c>
      <c r="L201" s="1">
        <f>Table49[[#This Row],[Selling_Price]]-Table49[[#This Row],[Market_Price]]</f>
        <v>903.16000000000008</v>
      </c>
      <c r="M201" s="1">
        <f>Table49[[#This Row],[Quantity]]*Table49[[#This Row],[Selling_Price]]</f>
        <v>-364464.17</v>
      </c>
      <c r="N201" s="1">
        <f>Table49[[#This Row],[Quantity]]*Table49[[#This Row],[Profit_Per_Quantity]]</f>
        <v>-136377.16</v>
      </c>
      <c r="O201" s="1" t="s">
        <v>46</v>
      </c>
    </row>
    <row r="202" spans="1:15" x14ac:dyDescent="0.3">
      <c r="A202" s="1" t="s">
        <v>10603</v>
      </c>
      <c r="B202" s="1" t="s">
        <v>3470</v>
      </c>
      <c r="C202" s="14" t="s">
        <v>4509</v>
      </c>
      <c r="D202" s="1" t="s">
        <v>18</v>
      </c>
      <c r="E202" s="1" t="s">
        <v>29</v>
      </c>
      <c r="F202" s="1" t="s">
        <v>31</v>
      </c>
      <c r="G202" s="1" t="s">
        <v>43</v>
      </c>
      <c r="H202" s="1">
        <v>1093</v>
      </c>
      <c r="I202" s="1">
        <v>1199.26</v>
      </c>
      <c r="J202" s="1">
        <v>2118.6999999999998</v>
      </c>
      <c r="K202" s="1">
        <v>-128</v>
      </c>
      <c r="L202" s="1">
        <f>Table49[[#This Row],[Selling_Price]]-Table49[[#This Row],[Market_Price]]</f>
        <v>919.43999999999983</v>
      </c>
      <c r="M202" s="1">
        <f>Table49[[#This Row],[Quantity]]*Table49[[#This Row],[Selling_Price]]</f>
        <v>-271193.59999999998</v>
      </c>
      <c r="N202" s="1">
        <f>Table49[[#This Row],[Quantity]]*Table49[[#This Row],[Profit_Per_Quantity]]</f>
        <v>-117688.31999999998</v>
      </c>
      <c r="O202" s="1" t="s">
        <v>46</v>
      </c>
    </row>
    <row r="203" spans="1:15" x14ac:dyDescent="0.3">
      <c r="A203" s="1" t="s">
        <v>7789</v>
      </c>
      <c r="B203" s="1" t="s">
        <v>2306</v>
      </c>
      <c r="C203" s="14" t="s">
        <v>4598</v>
      </c>
      <c r="D203" s="1" t="s">
        <v>19</v>
      </c>
      <c r="E203" s="1" t="s">
        <v>21</v>
      </c>
      <c r="F203" s="1" t="s">
        <v>34</v>
      </c>
      <c r="G203" s="1" t="s">
        <v>44</v>
      </c>
      <c r="H203" s="1">
        <v>1001</v>
      </c>
      <c r="I203" s="1">
        <v>1268.44</v>
      </c>
      <c r="J203" s="1">
        <v>2256.59</v>
      </c>
      <c r="K203" s="1">
        <v>-30</v>
      </c>
      <c r="L203" s="1">
        <f>Table49[[#This Row],[Selling_Price]]-Table49[[#This Row],[Market_Price]]</f>
        <v>988.15000000000009</v>
      </c>
      <c r="M203" s="1">
        <f>Table49[[#This Row],[Quantity]]*Table49[[#This Row],[Selling_Price]]</f>
        <v>-67697.700000000012</v>
      </c>
      <c r="N203" s="1">
        <f>Table49[[#This Row],[Quantity]]*Table49[[#This Row],[Profit_Per_Quantity]]</f>
        <v>-29644.500000000004</v>
      </c>
      <c r="O203" s="1" t="s">
        <v>46</v>
      </c>
    </row>
    <row r="204" spans="1:15" x14ac:dyDescent="0.3">
      <c r="A204" s="1" t="s">
        <v>9400</v>
      </c>
      <c r="B204" s="1" t="s">
        <v>2306</v>
      </c>
      <c r="C204" s="14" t="s">
        <v>5743</v>
      </c>
      <c r="D204" s="1" t="s">
        <v>11</v>
      </c>
      <c r="E204" s="1" t="s">
        <v>28</v>
      </c>
      <c r="F204" s="1" t="s">
        <v>33</v>
      </c>
      <c r="G204" s="1" t="s">
        <v>36</v>
      </c>
      <c r="H204" s="1">
        <v>1018</v>
      </c>
      <c r="I204" s="1">
        <v>1039.3599999999999</v>
      </c>
      <c r="J204" s="1">
        <v>1771.31</v>
      </c>
      <c r="K204" s="1">
        <v>-228</v>
      </c>
      <c r="L204" s="1">
        <f>Table49[[#This Row],[Selling_Price]]-Table49[[#This Row],[Market_Price]]</f>
        <v>731.95</v>
      </c>
      <c r="M204" s="1">
        <f>Table49[[#This Row],[Quantity]]*Table49[[#This Row],[Selling_Price]]</f>
        <v>-403858.68</v>
      </c>
      <c r="N204" s="1">
        <f>Table49[[#This Row],[Quantity]]*Table49[[#This Row],[Profit_Per_Quantity]]</f>
        <v>-166884.6</v>
      </c>
      <c r="O204" s="1" t="s">
        <v>46</v>
      </c>
    </row>
    <row r="205" spans="1:15" x14ac:dyDescent="0.3">
      <c r="A205" s="1" t="s">
        <v>7000</v>
      </c>
      <c r="B205" s="1" t="s">
        <v>876</v>
      </c>
      <c r="C205" s="14" t="s">
        <v>4424</v>
      </c>
      <c r="D205" s="1" t="s">
        <v>11</v>
      </c>
      <c r="E205" s="1" t="s">
        <v>26</v>
      </c>
      <c r="F205" s="1" t="s">
        <v>31</v>
      </c>
      <c r="G205" s="1" t="s">
        <v>44</v>
      </c>
      <c r="H205" s="1">
        <v>1085</v>
      </c>
      <c r="I205" s="1">
        <v>1769.05</v>
      </c>
      <c r="J205" s="1">
        <v>2960.75</v>
      </c>
      <c r="K205" s="1">
        <v>-405</v>
      </c>
      <c r="L205" s="1">
        <f>Table49[[#This Row],[Selling_Price]]-Table49[[#This Row],[Market_Price]]</f>
        <v>1191.7</v>
      </c>
      <c r="M205" s="1">
        <f>Table49[[#This Row],[Quantity]]*Table49[[#This Row],[Selling_Price]]</f>
        <v>-1199103.75</v>
      </c>
      <c r="N205" s="1">
        <f>Table49[[#This Row],[Quantity]]*Table49[[#This Row],[Profit_Per_Quantity]]</f>
        <v>-482638.5</v>
      </c>
      <c r="O205" s="1" t="s">
        <v>46</v>
      </c>
    </row>
    <row r="206" spans="1:15" x14ac:dyDescent="0.3">
      <c r="A206" s="1" t="s">
        <v>7734</v>
      </c>
      <c r="B206" s="1" t="s">
        <v>1407</v>
      </c>
      <c r="C206" s="14" t="s">
        <v>6026</v>
      </c>
      <c r="D206" s="1" t="s">
        <v>20</v>
      </c>
      <c r="E206" s="1" t="s">
        <v>21</v>
      </c>
      <c r="F206" s="1" t="s">
        <v>34</v>
      </c>
      <c r="G206" s="1" t="s">
        <v>36</v>
      </c>
      <c r="H206" s="1">
        <v>1035</v>
      </c>
      <c r="I206" s="1">
        <v>1379.38</v>
      </c>
      <c r="J206" s="1">
        <v>2709.61</v>
      </c>
      <c r="K206" s="1">
        <v>-189</v>
      </c>
      <c r="L206" s="1">
        <f>Table49[[#This Row],[Selling_Price]]-Table49[[#This Row],[Market_Price]]</f>
        <v>1330.23</v>
      </c>
      <c r="M206" s="1">
        <f>Table49[[#This Row],[Quantity]]*Table49[[#This Row],[Selling_Price]]</f>
        <v>-512116.29000000004</v>
      </c>
      <c r="N206" s="1">
        <f>Table49[[#This Row],[Quantity]]*Table49[[#This Row],[Profit_Per_Quantity]]</f>
        <v>-251413.47</v>
      </c>
      <c r="O206" s="1" t="s">
        <v>46</v>
      </c>
    </row>
    <row r="207" spans="1:15" x14ac:dyDescent="0.3">
      <c r="A207" s="1" t="s">
        <v>6370</v>
      </c>
      <c r="B207" s="1" t="s">
        <v>2644</v>
      </c>
      <c r="C207" s="14" t="s">
        <v>5605</v>
      </c>
      <c r="D207" s="1" t="s">
        <v>13</v>
      </c>
      <c r="E207" s="1" t="s">
        <v>4349</v>
      </c>
      <c r="F207" s="1" t="s">
        <v>34</v>
      </c>
      <c r="G207" s="1" t="s">
        <v>44</v>
      </c>
      <c r="H207" s="1">
        <v>1029</v>
      </c>
      <c r="I207" s="1">
        <v>1285.3699999999999</v>
      </c>
      <c r="J207" s="1">
        <v>2495.39</v>
      </c>
      <c r="K207" s="1">
        <v>-436</v>
      </c>
      <c r="L207" s="1">
        <f>Table49[[#This Row],[Selling_Price]]-Table49[[#This Row],[Market_Price]]</f>
        <v>1210.02</v>
      </c>
      <c r="M207" s="1">
        <f>Table49[[#This Row],[Quantity]]*Table49[[#This Row],[Selling_Price]]</f>
        <v>-1087990.04</v>
      </c>
      <c r="N207" s="1">
        <f>Table49[[#This Row],[Quantity]]*Table49[[#This Row],[Profit_Per_Quantity]]</f>
        <v>-527568.72</v>
      </c>
      <c r="O207" s="1" t="s">
        <v>46</v>
      </c>
    </row>
    <row r="208" spans="1:15" x14ac:dyDescent="0.3">
      <c r="A208" s="1" t="s">
        <v>6593</v>
      </c>
      <c r="B208" s="1" t="s">
        <v>3696</v>
      </c>
      <c r="C208" s="14" t="s">
        <v>4939</v>
      </c>
      <c r="D208" s="1" t="s">
        <v>16</v>
      </c>
      <c r="E208" s="1" t="s">
        <v>4349</v>
      </c>
      <c r="F208" s="1" t="s">
        <v>32</v>
      </c>
      <c r="G208" s="1" t="s">
        <v>37</v>
      </c>
      <c r="H208" s="1">
        <v>1081</v>
      </c>
      <c r="I208" s="1">
        <v>303.31</v>
      </c>
      <c r="J208" s="1">
        <v>520.66</v>
      </c>
      <c r="K208" s="1">
        <v>-61</v>
      </c>
      <c r="L208" s="1">
        <f>Table49[[#This Row],[Selling_Price]]-Table49[[#This Row],[Market_Price]]</f>
        <v>217.34999999999997</v>
      </c>
      <c r="M208" s="1">
        <f>Table49[[#This Row],[Quantity]]*Table49[[#This Row],[Selling_Price]]</f>
        <v>-31760.26</v>
      </c>
      <c r="N208" s="1">
        <f>Table49[[#This Row],[Quantity]]*Table49[[#This Row],[Profit_Per_Quantity]]</f>
        <v>-13258.349999999999</v>
      </c>
      <c r="O208" s="1" t="s">
        <v>46</v>
      </c>
    </row>
    <row r="209" spans="1:15" x14ac:dyDescent="0.3">
      <c r="A209" s="1" t="s">
        <v>10260</v>
      </c>
      <c r="B209" s="1" t="s">
        <v>3660</v>
      </c>
      <c r="C209" s="14" t="s">
        <v>4967</v>
      </c>
      <c r="D209" s="1" t="s">
        <v>20</v>
      </c>
      <c r="E209" s="1" t="s">
        <v>4351</v>
      </c>
      <c r="F209" s="1" t="s">
        <v>33</v>
      </c>
      <c r="G209" s="1" t="s">
        <v>36</v>
      </c>
      <c r="H209" s="1">
        <v>1011</v>
      </c>
      <c r="I209" s="1">
        <v>984.82</v>
      </c>
      <c r="J209" s="1">
        <v>1723.51</v>
      </c>
      <c r="K209" s="1">
        <v>-498</v>
      </c>
      <c r="L209" s="1">
        <f>Table49[[#This Row],[Selling_Price]]-Table49[[#This Row],[Market_Price]]</f>
        <v>738.68999999999994</v>
      </c>
      <c r="M209" s="1">
        <f>Table49[[#This Row],[Quantity]]*Table49[[#This Row],[Selling_Price]]</f>
        <v>-858307.98</v>
      </c>
      <c r="N209" s="1">
        <f>Table49[[#This Row],[Quantity]]*Table49[[#This Row],[Profit_Per_Quantity]]</f>
        <v>-367867.62</v>
      </c>
      <c r="O209" s="1" t="s">
        <v>46</v>
      </c>
    </row>
    <row r="210" spans="1:15" x14ac:dyDescent="0.3">
      <c r="A210" s="1" t="s">
        <v>9458</v>
      </c>
      <c r="B210" s="1" t="s">
        <v>2402</v>
      </c>
      <c r="C210" s="14" t="s">
        <v>5205</v>
      </c>
      <c r="D210" s="1" t="s">
        <v>15</v>
      </c>
      <c r="E210" s="1" t="s">
        <v>21</v>
      </c>
      <c r="F210" s="1" t="s">
        <v>34</v>
      </c>
      <c r="G210" s="1" t="s">
        <v>41</v>
      </c>
      <c r="H210" s="1">
        <v>1015</v>
      </c>
      <c r="I210" s="1">
        <v>1489.83</v>
      </c>
      <c r="J210" s="1">
        <v>2415.0300000000002</v>
      </c>
      <c r="K210" s="1">
        <v>-207</v>
      </c>
      <c r="L210" s="1">
        <f>Table49[[#This Row],[Selling_Price]]-Table49[[#This Row],[Market_Price]]</f>
        <v>925.20000000000027</v>
      </c>
      <c r="M210" s="1">
        <f>Table49[[#This Row],[Quantity]]*Table49[[#This Row],[Selling_Price]]</f>
        <v>-499911.21</v>
      </c>
      <c r="N210" s="1">
        <f>Table49[[#This Row],[Quantity]]*Table49[[#This Row],[Profit_Per_Quantity]]</f>
        <v>-191516.40000000005</v>
      </c>
      <c r="O210" s="1" t="s">
        <v>46</v>
      </c>
    </row>
    <row r="211" spans="1:15" x14ac:dyDescent="0.3">
      <c r="A211" s="1" t="s">
        <v>6890</v>
      </c>
      <c r="B211" s="1" t="s">
        <v>2152</v>
      </c>
      <c r="C211" s="14" t="s">
        <v>5806</v>
      </c>
      <c r="D211" s="1" t="s">
        <v>14</v>
      </c>
      <c r="E211" s="1" t="s">
        <v>4351</v>
      </c>
      <c r="F211" s="1" t="s">
        <v>32</v>
      </c>
      <c r="G211" s="1" t="s">
        <v>42</v>
      </c>
      <c r="H211" s="1">
        <v>1016</v>
      </c>
      <c r="I211" s="1">
        <v>1069.4100000000001</v>
      </c>
      <c r="J211" s="1">
        <v>1387.21</v>
      </c>
      <c r="K211" s="1">
        <v>-304</v>
      </c>
      <c r="L211" s="1">
        <f>Table49[[#This Row],[Selling_Price]]-Table49[[#This Row],[Market_Price]]</f>
        <v>317.79999999999995</v>
      </c>
      <c r="M211" s="1">
        <f>Table49[[#This Row],[Quantity]]*Table49[[#This Row],[Selling_Price]]</f>
        <v>-421711.84</v>
      </c>
      <c r="N211" s="1">
        <f>Table49[[#This Row],[Quantity]]*Table49[[#This Row],[Profit_Per_Quantity]]</f>
        <v>-96611.199999999983</v>
      </c>
      <c r="O211" s="1" t="s">
        <v>46</v>
      </c>
    </row>
    <row r="212" spans="1:15" x14ac:dyDescent="0.3">
      <c r="A212" s="1" t="s">
        <v>6930</v>
      </c>
      <c r="B212" s="1" t="s">
        <v>2342</v>
      </c>
      <c r="C212" s="14" t="s">
        <v>5730</v>
      </c>
      <c r="D212" s="1" t="s">
        <v>20</v>
      </c>
      <c r="E212" s="1" t="s">
        <v>24</v>
      </c>
      <c r="F212" s="1" t="s">
        <v>35</v>
      </c>
      <c r="G212" s="1" t="s">
        <v>36</v>
      </c>
      <c r="H212" s="1">
        <v>1074</v>
      </c>
      <c r="I212" s="1">
        <v>821.52</v>
      </c>
      <c r="J212" s="1">
        <v>1225.9000000000001</v>
      </c>
      <c r="K212" s="1">
        <v>-477</v>
      </c>
      <c r="L212" s="1">
        <f>Table49[[#This Row],[Selling_Price]]-Table49[[#This Row],[Market_Price]]</f>
        <v>404.38000000000011</v>
      </c>
      <c r="M212" s="1">
        <f>Table49[[#This Row],[Quantity]]*Table49[[#This Row],[Selling_Price]]</f>
        <v>-584754.30000000005</v>
      </c>
      <c r="N212" s="1">
        <f>Table49[[#This Row],[Quantity]]*Table49[[#This Row],[Profit_Per_Quantity]]</f>
        <v>-192889.26000000004</v>
      </c>
      <c r="O212" s="1" t="s">
        <v>46</v>
      </c>
    </row>
    <row r="213" spans="1:15" x14ac:dyDescent="0.3">
      <c r="A213" s="1" t="s">
        <v>9662</v>
      </c>
      <c r="B213" s="1" t="s">
        <v>2730</v>
      </c>
      <c r="C213" s="14" t="s">
        <v>5561</v>
      </c>
      <c r="D213" s="1" t="s">
        <v>12</v>
      </c>
      <c r="E213" s="1" t="s">
        <v>29</v>
      </c>
      <c r="F213" s="1" t="s">
        <v>33</v>
      </c>
      <c r="G213" s="1" t="s">
        <v>4352</v>
      </c>
      <c r="H213" s="1">
        <v>1068</v>
      </c>
      <c r="I213" s="1">
        <v>982.66</v>
      </c>
      <c r="J213" s="1">
        <v>1198.08</v>
      </c>
      <c r="K213" s="1">
        <v>-459</v>
      </c>
      <c r="L213" s="1">
        <f>Table49[[#This Row],[Selling_Price]]-Table49[[#This Row],[Market_Price]]</f>
        <v>215.41999999999996</v>
      </c>
      <c r="M213" s="1">
        <f>Table49[[#This Row],[Quantity]]*Table49[[#This Row],[Selling_Price]]</f>
        <v>-549918.71999999997</v>
      </c>
      <c r="N213" s="1">
        <f>Table49[[#This Row],[Quantity]]*Table49[[#This Row],[Profit_Per_Quantity]]</f>
        <v>-98877.779999999984</v>
      </c>
      <c r="O213" s="1" t="s">
        <v>46</v>
      </c>
    </row>
    <row r="214" spans="1:15" x14ac:dyDescent="0.3">
      <c r="A214" s="1" t="s">
        <v>7750</v>
      </c>
      <c r="B214" s="1" t="s">
        <v>2250</v>
      </c>
      <c r="C214" s="14" t="s">
        <v>5764</v>
      </c>
      <c r="D214" s="1" t="s">
        <v>14</v>
      </c>
      <c r="E214" s="1" t="s">
        <v>26</v>
      </c>
      <c r="F214" s="1" t="s">
        <v>32</v>
      </c>
      <c r="G214" s="1" t="s">
        <v>38</v>
      </c>
      <c r="H214" s="1">
        <v>1041</v>
      </c>
      <c r="I214" s="1">
        <v>771.25</v>
      </c>
      <c r="J214" s="1">
        <v>1056.2</v>
      </c>
      <c r="K214" s="1">
        <v>-42</v>
      </c>
      <c r="L214" s="1">
        <f>Table49[[#This Row],[Selling_Price]]-Table49[[#This Row],[Market_Price]]</f>
        <v>284.95000000000005</v>
      </c>
      <c r="M214" s="1">
        <f>Table49[[#This Row],[Quantity]]*Table49[[#This Row],[Selling_Price]]</f>
        <v>-44360.4</v>
      </c>
      <c r="N214" s="1">
        <f>Table49[[#This Row],[Quantity]]*Table49[[#This Row],[Profit_Per_Quantity]]</f>
        <v>-11967.900000000001</v>
      </c>
      <c r="O214" s="1" t="s">
        <v>46</v>
      </c>
    </row>
    <row r="215" spans="1:15" x14ac:dyDescent="0.3">
      <c r="A215" s="1" t="s">
        <v>6555</v>
      </c>
      <c r="B215" s="1" t="s">
        <v>1661</v>
      </c>
      <c r="C215" s="14" t="s">
        <v>5093</v>
      </c>
      <c r="D215" s="1" t="s">
        <v>15</v>
      </c>
      <c r="E215" s="1" t="s">
        <v>21</v>
      </c>
      <c r="F215" s="1" t="s">
        <v>33</v>
      </c>
      <c r="G215" s="1" t="s">
        <v>38</v>
      </c>
      <c r="H215" s="1">
        <v>1007</v>
      </c>
      <c r="I215" s="1">
        <v>1646.87</v>
      </c>
      <c r="J215" s="1">
        <v>2396.12</v>
      </c>
      <c r="K215" s="1">
        <v>-162</v>
      </c>
      <c r="L215" s="1">
        <f>Table49[[#This Row],[Selling_Price]]-Table49[[#This Row],[Market_Price]]</f>
        <v>749.25</v>
      </c>
      <c r="M215" s="1">
        <f>Table49[[#This Row],[Quantity]]*Table49[[#This Row],[Selling_Price]]</f>
        <v>-388171.44</v>
      </c>
      <c r="N215" s="1">
        <f>Table49[[#This Row],[Quantity]]*Table49[[#This Row],[Profit_Per_Quantity]]</f>
        <v>-121378.5</v>
      </c>
      <c r="O215" s="1" t="s">
        <v>46</v>
      </c>
    </row>
    <row r="216" spans="1:15" x14ac:dyDescent="0.3">
      <c r="A216" s="1" t="s">
        <v>7308</v>
      </c>
      <c r="B216" s="1" t="s">
        <v>1598</v>
      </c>
      <c r="C216" s="14" t="s">
        <v>4989</v>
      </c>
      <c r="D216" s="1" t="s">
        <v>11</v>
      </c>
      <c r="E216" s="1" t="s">
        <v>24</v>
      </c>
      <c r="F216" s="1" t="s">
        <v>32</v>
      </c>
      <c r="G216" s="1" t="s">
        <v>43</v>
      </c>
      <c r="H216" s="1">
        <v>1031</v>
      </c>
      <c r="I216" s="1">
        <v>128.06</v>
      </c>
      <c r="J216" s="1">
        <v>153.54</v>
      </c>
      <c r="K216" s="1">
        <v>-118</v>
      </c>
      <c r="L216" s="1">
        <f>Table49[[#This Row],[Selling_Price]]-Table49[[#This Row],[Market_Price]]</f>
        <v>25.47999999999999</v>
      </c>
      <c r="M216" s="1">
        <f>Table49[[#This Row],[Quantity]]*Table49[[#This Row],[Selling_Price]]</f>
        <v>-18117.719999999998</v>
      </c>
      <c r="N216" s="1">
        <f>Table49[[#This Row],[Quantity]]*Table49[[#This Row],[Profit_Per_Quantity]]</f>
        <v>-3006.639999999999</v>
      </c>
      <c r="O216" s="1" t="s">
        <v>46</v>
      </c>
    </row>
    <row r="217" spans="1:15" x14ac:dyDescent="0.3">
      <c r="A217" s="1" t="s">
        <v>10647</v>
      </c>
      <c r="B217" s="1" t="s">
        <v>4270</v>
      </c>
      <c r="C217" s="14" t="s">
        <v>4436</v>
      </c>
      <c r="D217" s="1" t="s">
        <v>20</v>
      </c>
      <c r="E217" s="1" t="s">
        <v>30</v>
      </c>
      <c r="F217" s="1" t="s">
        <v>33</v>
      </c>
      <c r="G217" s="1" t="s">
        <v>42</v>
      </c>
      <c r="H217" s="1">
        <v>1079</v>
      </c>
      <c r="I217" s="1">
        <v>341.02</v>
      </c>
      <c r="J217" s="1">
        <v>592.72</v>
      </c>
      <c r="K217" s="1">
        <v>-359</v>
      </c>
      <c r="L217" s="1">
        <f>Table49[[#This Row],[Selling_Price]]-Table49[[#This Row],[Market_Price]]</f>
        <v>251.70000000000005</v>
      </c>
      <c r="M217" s="1">
        <f>Table49[[#This Row],[Quantity]]*Table49[[#This Row],[Selling_Price]]</f>
        <v>-212786.48</v>
      </c>
      <c r="N217" s="1">
        <f>Table49[[#This Row],[Quantity]]*Table49[[#This Row],[Profit_Per_Quantity]]</f>
        <v>-90360.300000000017</v>
      </c>
      <c r="O217" s="1" t="s">
        <v>46</v>
      </c>
    </row>
    <row r="218" spans="1:15" x14ac:dyDescent="0.3">
      <c r="A218" s="1" t="s">
        <v>6344</v>
      </c>
      <c r="B218" s="1" t="s">
        <v>4001</v>
      </c>
      <c r="C218" s="14" t="s">
        <v>4688</v>
      </c>
      <c r="D218" s="1" t="s">
        <v>14</v>
      </c>
      <c r="E218" s="1" t="s">
        <v>4351</v>
      </c>
      <c r="F218" s="1" t="s">
        <v>33</v>
      </c>
      <c r="G218" s="1" t="s">
        <v>42</v>
      </c>
      <c r="H218" s="1">
        <v>1054</v>
      </c>
      <c r="I218" s="1">
        <v>1501.4</v>
      </c>
      <c r="J218" s="1">
        <v>2383.87</v>
      </c>
      <c r="K218" s="1">
        <v>-415</v>
      </c>
      <c r="L218" s="1">
        <f>Table49[[#This Row],[Selling_Price]]-Table49[[#This Row],[Market_Price]]</f>
        <v>882.4699999999998</v>
      </c>
      <c r="M218" s="1">
        <f>Table49[[#This Row],[Quantity]]*Table49[[#This Row],[Selling_Price]]</f>
        <v>-989306.04999999993</v>
      </c>
      <c r="N218" s="1">
        <f>Table49[[#This Row],[Quantity]]*Table49[[#This Row],[Profit_Per_Quantity]]</f>
        <v>-366225.04999999993</v>
      </c>
      <c r="O218" s="1" t="s">
        <v>46</v>
      </c>
    </row>
    <row r="219" spans="1:15" x14ac:dyDescent="0.3">
      <c r="A219" s="1" t="s">
        <v>10395</v>
      </c>
      <c r="B219" s="1" t="s">
        <v>3861</v>
      </c>
      <c r="C219" s="14" t="s">
        <v>4811</v>
      </c>
      <c r="D219" s="1" t="s">
        <v>18</v>
      </c>
      <c r="E219" s="1" t="s">
        <v>4351</v>
      </c>
      <c r="F219" s="1" t="s">
        <v>32</v>
      </c>
      <c r="G219" s="1" t="s">
        <v>38</v>
      </c>
      <c r="H219" s="1">
        <v>1061</v>
      </c>
      <c r="I219" s="1">
        <v>229.68</v>
      </c>
      <c r="J219" s="1">
        <v>375.61</v>
      </c>
      <c r="K219" s="1">
        <v>-272</v>
      </c>
      <c r="L219" s="1">
        <f>Table49[[#This Row],[Selling_Price]]-Table49[[#This Row],[Market_Price]]</f>
        <v>145.93</v>
      </c>
      <c r="M219" s="1">
        <f>Table49[[#This Row],[Quantity]]*Table49[[#This Row],[Selling_Price]]</f>
        <v>-102165.92</v>
      </c>
      <c r="N219" s="1">
        <f>Table49[[#This Row],[Quantity]]*Table49[[#This Row],[Profit_Per_Quantity]]</f>
        <v>-39692.959999999999</v>
      </c>
      <c r="O219" s="1" t="s">
        <v>46</v>
      </c>
    </row>
    <row r="220" spans="1:15" x14ac:dyDescent="0.3">
      <c r="A220" s="1" t="s">
        <v>9787</v>
      </c>
      <c r="B220" s="1" t="s">
        <v>2923</v>
      </c>
      <c r="C220" s="14" t="s">
        <v>5440</v>
      </c>
      <c r="D220" s="1" t="s">
        <v>13</v>
      </c>
      <c r="E220" s="1" t="s">
        <v>4351</v>
      </c>
      <c r="F220" s="1" t="s">
        <v>31</v>
      </c>
      <c r="G220" s="1" t="s">
        <v>45</v>
      </c>
      <c r="H220" s="1">
        <v>1002</v>
      </c>
      <c r="I220" s="1">
        <v>445.5</v>
      </c>
      <c r="J220" s="1">
        <v>805.85</v>
      </c>
      <c r="K220" s="1">
        <v>-100</v>
      </c>
      <c r="L220" s="1">
        <f>Table49[[#This Row],[Selling_Price]]-Table49[[#This Row],[Market_Price]]</f>
        <v>360.35</v>
      </c>
      <c r="M220" s="1">
        <f>Table49[[#This Row],[Quantity]]*Table49[[#This Row],[Selling_Price]]</f>
        <v>-80585</v>
      </c>
      <c r="N220" s="1">
        <f>Table49[[#This Row],[Quantity]]*Table49[[#This Row],[Profit_Per_Quantity]]</f>
        <v>-36035</v>
      </c>
      <c r="O220" s="1" t="s">
        <v>46</v>
      </c>
    </row>
    <row r="221" spans="1:15" x14ac:dyDescent="0.3">
      <c r="A221" s="1" t="s">
        <v>6661</v>
      </c>
      <c r="B221" s="1" t="s">
        <v>668</v>
      </c>
      <c r="C221" s="14" t="s">
        <v>4918</v>
      </c>
      <c r="D221" s="1" t="s">
        <v>13</v>
      </c>
      <c r="E221" s="1" t="s">
        <v>4351</v>
      </c>
      <c r="F221" s="1" t="s">
        <v>34</v>
      </c>
      <c r="G221" s="1" t="s">
        <v>45</v>
      </c>
      <c r="H221" s="1">
        <v>1044</v>
      </c>
      <c r="I221" s="1">
        <v>890.88</v>
      </c>
      <c r="J221" s="1">
        <v>1666.79</v>
      </c>
      <c r="K221" s="1">
        <v>-251</v>
      </c>
      <c r="L221" s="1">
        <f>Table49[[#This Row],[Selling_Price]]-Table49[[#This Row],[Market_Price]]</f>
        <v>775.91</v>
      </c>
      <c r="M221" s="1">
        <f>Table49[[#This Row],[Quantity]]*Table49[[#This Row],[Selling_Price]]</f>
        <v>-418364.29</v>
      </c>
      <c r="N221" s="1">
        <f>Table49[[#This Row],[Quantity]]*Table49[[#This Row],[Profit_Per_Quantity]]</f>
        <v>-194753.41</v>
      </c>
      <c r="O221" s="1" t="s">
        <v>46</v>
      </c>
    </row>
    <row r="222" spans="1:15" x14ac:dyDescent="0.3">
      <c r="A222" s="1" t="s">
        <v>6968</v>
      </c>
      <c r="B222" s="1" t="s">
        <v>2901</v>
      </c>
      <c r="C222" s="14" t="s">
        <v>5467</v>
      </c>
      <c r="D222" s="1" t="s">
        <v>14</v>
      </c>
      <c r="E222" s="1" t="s">
        <v>25</v>
      </c>
      <c r="F222" s="1" t="s">
        <v>33</v>
      </c>
      <c r="G222" s="1" t="s">
        <v>45</v>
      </c>
      <c r="H222" s="1">
        <v>1061</v>
      </c>
      <c r="I222" s="1">
        <v>1887.67</v>
      </c>
      <c r="J222" s="1">
        <v>2486.4899999999998</v>
      </c>
      <c r="K222" s="1">
        <v>-445</v>
      </c>
      <c r="L222" s="1">
        <f>Table49[[#This Row],[Selling_Price]]-Table49[[#This Row],[Market_Price]]</f>
        <v>598.81999999999971</v>
      </c>
      <c r="M222" s="1">
        <f>Table49[[#This Row],[Quantity]]*Table49[[#This Row],[Selling_Price]]</f>
        <v>-1106488.0499999998</v>
      </c>
      <c r="N222" s="1">
        <f>Table49[[#This Row],[Quantity]]*Table49[[#This Row],[Profit_Per_Quantity]]</f>
        <v>-266474.89999999985</v>
      </c>
      <c r="O222" s="1" t="s">
        <v>46</v>
      </c>
    </row>
    <row r="223" spans="1:15" x14ac:dyDescent="0.3">
      <c r="A223" s="1" t="s">
        <v>9147</v>
      </c>
      <c r="B223" s="1" t="s">
        <v>1903</v>
      </c>
      <c r="C223" s="14" t="s">
        <v>4605</v>
      </c>
      <c r="D223" s="1" t="s">
        <v>20</v>
      </c>
      <c r="E223" s="1" t="s">
        <v>25</v>
      </c>
      <c r="F223" s="1" t="s">
        <v>31</v>
      </c>
      <c r="G223" s="1" t="s">
        <v>44</v>
      </c>
      <c r="H223" s="1">
        <v>1047</v>
      </c>
      <c r="I223" s="1">
        <v>1368.48</v>
      </c>
      <c r="J223" s="1">
        <v>2638.67</v>
      </c>
      <c r="K223" s="1">
        <v>-314</v>
      </c>
      <c r="L223" s="1">
        <f>Table49[[#This Row],[Selling_Price]]-Table49[[#This Row],[Market_Price]]</f>
        <v>1270.19</v>
      </c>
      <c r="M223" s="1">
        <f>Table49[[#This Row],[Quantity]]*Table49[[#This Row],[Selling_Price]]</f>
        <v>-828542.38</v>
      </c>
      <c r="N223" s="1">
        <f>Table49[[#This Row],[Quantity]]*Table49[[#This Row],[Profit_Per_Quantity]]</f>
        <v>-398839.66000000003</v>
      </c>
      <c r="O223" s="1" t="s">
        <v>46</v>
      </c>
    </row>
    <row r="224" spans="1:15" x14ac:dyDescent="0.3">
      <c r="A224" s="1" t="s">
        <v>8197</v>
      </c>
      <c r="B224" s="1" t="s">
        <v>356</v>
      </c>
      <c r="C224" s="14" t="s">
        <v>5250</v>
      </c>
      <c r="D224" s="1" t="s">
        <v>16</v>
      </c>
      <c r="E224" s="1" t="s">
        <v>28</v>
      </c>
      <c r="F224" s="1" t="s">
        <v>33</v>
      </c>
      <c r="G224" s="1" t="s">
        <v>45</v>
      </c>
      <c r="H224" s="1">
        <v>1100</v>
      </c>
      <c r="I224" s="1">
        <v>1715.16</v>
      </c>
      <c r="J224" s="1">
        <v>2268.88</v>
      </c>
      <c r="K224" s="1">
        <v>-464</v>
      </c>
      <c r="L224" s="1">
        <f>Table49[[#This Row],[Selling_Price]]-Table49[[#This Row],[Market_Price]]</f>
        <v>553.72</v>
      </c>
      <c r="M224" s="1">
        <f>Table49[[#This Row],[Quantity]]*Table49[[#This Row],[Selling_Price]]</f>
        <v>-1052760.32</v>
      </c>
      <c r="N224" s="1">
        <f>Table49[[#This Row],[Quantity]]*Table49[[#This Row],[Profit_Per_Quantity]]</f>
        <v>-256926.08000000002</v>
      </c>
      <c r="O224" s="1" t="s">
        <v>46</v>
      </c>
    </row>
    <row r="225" spans="1:15" x14ac:dyDescent="0.3">
      <c r="A225" s="1" t="s">
        <v>8115</v>
      </c>
      <c r="B225" s="1" t="s">
        <v>208</v>
      </c>
      <c r="C225" s="14" t="s">
        <v>6025</v>
      </c>
      <c r="D225" s="1" t="s">
        <v>12</v>
      </c>
      <c r="E225" s="1" t="s">
        <v>27</v>
      </c>
      <c r="F225" s="1" t="s">
        <v>32</v>
      </c>
      <c r="G225" s="1" t="s">
        <v>43</v>
      </c>
      <c r="H225" s="1">
        <v>1010</v>
      </c>
      <c r="I225" s="1">
        <v>1846.09</v>
      </c>
      <c r="J225" s="1">
        <v>3353.35</v>
      </c>
      <c r="K225" s="1">
        <v>-124</v>
      </c>
      <c r="L225" s="1">
        <f>Table49[[#This Row],[Selling_Price]]-Table49[[#This Row],[Market_Price]]</f>
        <v>1507.26</v>
      </c>
      <c r="M225" s="1">
        <f>Table49[[#This Row],[Quantity]]*Table49[[#This Row],[Selling_Price]]</f>
        <v>-415815.39999999997</v>
      </c>
      <c r="N225" s="1">
        <f>Table49[[#This Row],[Quantity]]*Table49[[#This Row],[Profit_Per_Quantity]]</f>
        <v>-186900.24</v>
      </c>
      <c r="O225" s="1" t="s">
        <v>46</v>
      </c>
    </row>
    <row r="226" spans="1:15" x14ac:dyDescent="0.3">
      <c r="A226" s="1" t="s">
        <v>6576</v>
      </c>
      <c r="B226" s="1" t="s">
        <v>4039</v>
      </c>
      <c r="C226" s="14" t="s">
        <v>4655</v>
      </c>
      <c r="D226" s="1" t="s">
        <v>20</v>
      </c>
      <c r="E226" s="1" t="s">
        <v>30</v>
      </c>
      <c r="F226" s="1" t="s">
        <v>34</v>
      </c>
      <c r="G226" s="1" t="s">
        <v>42</v>
      </c>
      <c r="H226" s="1">
        <v>1060</v>
      </c>
      <c r="I226" s="1">
        <v>1946.83</v>
      </c>
      <c r="J226" s="1">
        <v>3388.78</v>
      </c>
      <c r="K226" s="1">
        <v>-338</v>
      </c>
      <c r="L226" s="1">
        <f>Table49[[#This Row],[Selling_Price]]-Table49[[#This Row],[Market_Price]]</f>
        <v>1441.9500000000003</v>
      </c>
      <c r="M226" s="1">
        <f>Table49[[#This Row],[Quantity]]*Table49[[#This Row],[Selling_Price]]</f>
        <v>-1145407.6400000001</v>
      </c>
      <c r="N226" s="1">
        <f>Table49[[#This Row],[Quantity]]*Table49[[#This Row],[Profit_Per_Quantity]]</f>
        <v>-487379.10000000009</v>
      </c>
      <c r="O226" s="1" t="s">
        <v>46</v>
      </c>
    </row>
    <row r="227" spans="1:15" x14ac:dyDescent="0.3">
      <c r="A227" s="1" t="s">
        <v>7507</v>
      </c>
      <c r="B227" s="1" t="s">
        <v>1356</v>
      </c>
      <c r="C227" s="14" t="s">
        <v>5383</v>
      </c>
      <c r="D227" s="1" t="s">
        <v>12</v>
      </c>
      <c r="E227" s="1" t="s">
        <v>24</v>
      </c>
      <c r="F227" s="1" t="s">
        <v>31</v>
      </c>
      <c r="G227" s="1" t="s">
        <v>41</v>
      </c>
      <c r="H227" s="1">
        <v>1075</v>
      </c>
      <c r="I227" s="1">
        <v>1901.05</v>
      </c>
      <c r="J227" s="1">
        <v>3332.87</v>
      </c>
      <c r="K227" s="1">
        <v>-132</v>
      </c>
      <c r="L227" s="1">
        <f>Table49[[#This Row],[Selling_Price]]-Table49[[#This Row],[Market_Price]]</f>
        <v>1431.82</v>
      </c>
      <c r="M227" s="1">
        <f>Table49[[#This Row],[Quantity]]*Table49[[#This Row],[Selling_Price]]</f>
        <v>-439938.83999999997</v>
      </c>
      <c r="N227" s="1">
        <f>Table49[[#This Row],[Quantity]]*Table49[[#This Row],[Profit_Per_Quantity]]</f>
        <v>-189000.24</v>
      </c>
      <c r="O227" s="1" t="s">
        <v>46</v>
      </c>
    </row>
    <row r="228" spans="1:15" x14ac:dyDescent="0.3">
      <c r="A228" s="1" t="s">
        <v>9987</v>
      </c>
      <c r="B228" s="1" t="s">
        <v>3232</v>
      </c>
      <c r="C228" s="14" t="s">
        <v>5276</v>
      </c>
      <c r="D228" s="1" t="s">
        <v>12</v>
      </c>
      <c r="E228" s="1" t="s">
        <v>29</v>
      </c>
      <c r="F228" s="1" t="s">
        <v>34</v>
      </c>
      <c r="G228" s="1" t="s">
        <v>36</v>
      </c>
      <c r="H228" s="1">
        <v>1066</v>
      </c>
      <c r="I228" s="1">
        <v>398.01</v>
      </c>
      <c r="J228" s="1">
        <v>728.13</v>
      </c>
      <c r="K228" s="1">
        <v>-499</v>
      </c>
      <c r="L228" s="1">
        <f>Table49[[#This Row],[Selling_Price]]-Table49[[#This Row],[Market_Price]]</f>
        <v>330.12</v>
      </c>
      <c r="M228" s="1">
        <f>Table49[[#This Row],[Quantity]]*Table49[[#This Row],[Selling_Price]]</f>
        <v>-363336.87</v>
      </c>
      <c r="N228" s="1">
        <f>Table49[[#This Row],[Quantity]]*Table49[[#This Row],[Profit_Per_Quantity]]</f>
        <v>-164729.88</v>
      </c>
      <c r="O228" s="1" t="s">
        <v>46</v>
      </c>
    </row>
    <row r="229" spans="1:15" x14ac:dyDescent="0.3">
      <c r="A229" s="1" t="s">
        <v>9533</v>
      </c>
      <c r="B229" s="1" t="s">
        <v>2517</v>
      </c>
      <c r="C229" s="14" t="s">
        <v>5667</v>
      </c>
      <c r="D229" s="1" t="s">
        <v>15</v>
      </c>
      <c r="E229" s="1" t="s">
        <v>25</v>
      </c>
      <c r="F229" s="1" t="s">
        <v>33</v>
      </c>
      <c r="G229" s="1" t="s">
        <v>42</v>
      </c>
      <c r="H229" s="1">
        <v>1042</v>
      </c>
      <c r="I229" s="1">
        <v>1736.32</v>
      </c>
      <c r="J229" s="1">
        <v>2151.83</v>
      </c>
      <c r="K229" s="1">
        <v>-59</v>
      </c>
      <c r="L229" s="1">
        <f>Table49[[#This Row],[Selling_Price]]-Table49[[#This Row],[Market_Price]]</f>
        <v>415.51</v>
      </c>
      <c r="M229" s="1">
        <f>Table49[[#This Row],[Quantity]]*Table49[[#This Row],[Selling_Price]]</f>
        <v>-126957.97</v>
      </c>
      <c r="N229" s="1">
        <f>Table49[[#This Row],[Quantity]]*Table49[[#This Row],[Profit_Per_Quantity]]</f>
        <v>-24515.09</v>
      </c>
      <c r="O229" s="1" t="s">
        <v>46</v>
      </c>
    </row>
    <row r="230" spans="1:15" x14ac:dyDescent="0.3">
      <c r="A230" s="1" t="s">
        <v>9539</v>
      </c>
      <c r="B230" s="1" t="s">
        <v>2526</v>
      </c>
      <c r="C230" s="14" t="s">
        <v>5662</v>
      </c>
      <c r="D230" s="1" t="s">
        <v>17</v>
      </c>
      <c r="E230" s="1" t="s">
        <v>4349</v>
      </c>
      <c r="F230" s="1" t="s">
        <v>32</v>
      </c>
      <c r="G230" s="1" t="s">
        <v>42</v>
      </c>
      <c r="H230" s="1">
        <v>1073</v>
      </c>
      <c r="I230" s="1">
        <v>1105.94</v>
      </c>
      <c r="J230" s="1">
        <v>1658.4</v>
      </c>
      <c r="K230" s="1">
        <v>-208</v>
      </c>
      <c r="L230" s="1">
        <f>Table49[[#This Row],[Selling_Price]]-Table49[[#This Row],[Market_Price]]</f>
        <v>552.46</v>
      </c>
      <c r="M230" s="1">
        <f>Table49[[#This Row],[Quantity]]*Table49[[#This Row],[Selling_Price]]</f>
        <v>-344947.20000000001</v>
      </c>
      <c r="N230" s="1">
        <f>Table49[[#This Row],[Quantity]]*Table49[[#This Row],[Profit_Per_Quantity]]</f>
        <v>-114911.68000000001</v>
      </c>
      <c r="O230" s="1" t="s">
        <v>46</v>
      </c>
    </row>
    <row r="231" spans="1:15" x14ac:dyDescent="0.3">
      <c r="A231" s="1" t="s">
        <v>9701</v>
      </c>
      <c r="B231" s="1" t="s">
        <v>2783</v>
      </c>
      <c r="C231" s="14" t="s">
        <v>4524</v>
      </c>
      <c r="D231" s="1" t="s">
        <v>12</v>
      </c>
      <c r="E231" s="1" t="s">
        <v>21</v>
      </c>
      <c r="F231" s="1" t="s">
        <v>32</v>
      </c>
      <c r="G231" s="1" t="s">
        <v>43</v>
      </c>
      <c r="H231" s="1">
        <v>1029</v>
      </c>
      <c r="I231" s="1">
        <v>1074.3399999999999</v>
      </c>
      <c r="J231" s="1">
        <v>1808.13</v>
      </c>
      <c r="K231" s="1">
        <v>-332</v>
      </c>
      <c r="L231" s="1">
        <f>Table49[[#This Row],[Selling_Price]]-Table49[[#This Row],[Market_Price]]</f>
        <v>733.79000000000019</v>
      </c>
      <c r="M231" s="1">
        <f>Table49[[#This Row],[Quantity]]*Table49[[#This Row],[Selling_Price]]</f>
        <v>-600299.16</v>
      </c>
      <c r="N231" s="1">
        <f>Table49[[#This Row],[Quantity]]*Table49[[#This Row],[Profit_Per_Quantity]]</f>
        <v>-243618.28000000006</v>
      </c>
      <c r="O231" s="1" t="s">
        <v>46</v>
      </c>
    </row>
    <row r="232" spans="1:15" x14ac:dyDescent="0.3">
      <c r="A232" s="1" t="s">
        <v>9717</v>
      </c>
      <c r="B232" s="1" t="s">
        <v>2803</v>
      </c>
      <c r="C232" s="14" t="s">
        <v>5521</v>
      </c>
      <c r="D232" s="1" t="s">
        <v>14</v>
      </c>
      <c r="E232" s="1" t="s">
        <v>25</v>
      </c>
      <c r="F232" s="1" t="s">
        <v>35</v>
      </c>
      <c r="G232" s="1" t="s">
        <v>4352</v>
      </c>
      <c r="H232" s="1">
        <v>1088</v>
      </c>
      <c r="I232" s="1">
        <v>1455.97</v>
      </c>
      <c r="J232" s="1">
        <v>2108.5300000000002</v>
      </c>
      <c r="K232" s="1">
        <v>-380</v>
      </c>
      <c r="L232" s="1">
        <f>Table49[[#This Row],[Selling_Price]]-Table49[[#This Row],[Market_Price]]</f>
        <v>652.56000000000017</v>
      </c>
      <c r="M232" s="1">
        <f>Table49[[#This Row],[Quantity]]*Table49[[#This Row],[Selling_Price]]</f>
        <v>-801241.4</v>
      </c>
      <c r="N232" s="1">
        <f>Table49[[#This Row],[Quantity]]*Table49[[#This Row],[Profit_Per_Quantity]]</f>
        <v>-247972.80000000008</v>
      </c>
      <c r="O232" s="1" t="s">
        <v>46</v>
      </c>
    </row>
    <row r="233" spans="1:15" x14ac:dyDescent="0.3">
      <c r="A233" s="1" t="s">
        <v>9252</v>
      </c>
      <c r="B233" s="1" t="s">
        <v>2069</v>
      </c>
      <c r="C233" s="14" t="s">
        <v>4791</v>
      </c>
      <c r="D233" s="1" t="s">
        <v>17</v>
      </c>
      <c r="E233" s="1" t="s">
        <v>4351</v>
      </c>
      <c r="F233" s="1" t="s">
        <v>32</v>
      </c>
      <c r="G233" s="1" t="s">
        <v>45</v>
      </c>
      <c r="H233" s="1">
        <v>1071</v>
      </c>
      <c r="I233" s="1">
        <v>80.33</v>
      </c>
      <c r="J233" s="1">
        <v>116.89</v>
      </c>
      <c r="K233" s="1">
        <v>-448</v>
      </c>
      <c r="L233" s="1">
        <f>Table49[[#This Row],[Selling_Price]]-Table49[[#This Row],[Market_Price]]</f>
        <v>36.56</v>
      </c>
      <c r="M233" s="1">
        <f>Table49[[#This Row],[Quantity]]*Table49[[#This Row],[Selling_Price]]</f>
        <v>-52366.720000000001</v>
      </c>
      <c r="N233" s="1">
        <f>Table49[[#This Row],[Quantity]]*Table49[[#This Row],[Profit_Per_Quantity]]</f>
        <v>-16378.880000000001</v>
      </c>
      <c r="O233" s="1" t="s">
        <v>46</v>
      </c>
    </row>
    <row r="234" spans="1:15" x14ac:dyDescent="0.3">
      <c r="A234" s="1" t="s">
        <v>10588</v>
      </c>
      <c r="B234" s="1" t="s">
        <v>4178</v>
      </c>
      <c r="C234" s="14" t="s">
        <v>4524</v>
      </c>
      <c r="D234" s="1" t="s">
        <v>12</v>
      </c>
      <c r="E234" s="1" t="s">
        <v>30</v>
      </c>
      <c r="F234" s="1" t="s">
        <v>34</v>
      </c>
      <c r="G234" s="1" t="s">
        <v>43</v>
      </c>
      <c r="H234" s="1">
        <v>1046</v>
      </c>
      <c r="I234" s="1">
        <v>1630.38</v>
      </c>
      <c r="J234" s="1">
        <v>2599.13</v>
      </c>
      <c r="K234" s="1">
        <v>-146</v>
      </c>
      <c r="L234" s="1">
        <f>Table49[[#This Row],[Selling_Price]]-Table49[[#This Row],[Market_Price]]</f>
        <v>968.75</v>
      </c>
      <c r="M234" s="1">
        <f>Table49[[#This Row],[Quantity]]*Table49[[#This Row],[Selling_Price]]</f>
        <v>-379472.98000000004</v>
      </c>
      <c r="N234" s="1">
        <f>Table49[[#This Row],[Quantity]]*Table49[[#This Row],[Profit_Per_Quantity]]</f>
        <v>-141437.5</v>
      </c>
      <c r="O234" s="1" t="s">
        <v>46</v>
      </c>
    </row>
    <row r="235" spans="1:15" x14ac:dyDescent="0.3">
      <c r="A235" s="1" t="s">
        <v>8781</v>
      </c>
      <c r="B235" s="1" t="s">
        <v>1307</v>
      </c>
      <c r="C235" s="14" t="s">
        <v>5986</v>
      </c>
      <c r="D235" s="1" t="s">
        <v>20</v>
      </c>
      <c r="E235" s="1" t="s">
        <v>30</v>
      </c>
      <c r="F235" s="1" t="s">
        <v>35</v>
      </c>
      <c r="G235" s="1" t="s">
        <v>38</v>
      </c>
      <c r="H235" s="1">
        <v>1052</v>
      </c>
      <c r="I235" s="1">
        <v>714.39</v>
      </c>
      <c r="J235" s="1">
        <v>1278.69</v>
      </c>
      <c r="K235" s="1">
        <v>-375</v>
      </c>
      <c r="L235" s="1">
        <f>Table49[[#This Row],[Selling_Price]]-Table49[[#This Row],[Market_Price]]</f>
        <v>564.30000000000007</v>
      </c>
      <c r="M235" s="1">
        <f>Table49[[#This Row],[Quantity]]*Table49[[#This Row],[Selling_Price]]</f>
        <v>-479508.75</v>
      </c>
      <c r="N235" s="1">
        <f>Table49[[#This Row],[Quantity]]*Table49[[#This Row],[Profit_Per_Quantity]]</f>
        <v>-211612.50000000003</v>
      </c>
      <c r="O235" s="1" t="s">
        <v>46</v>
      </c>
    </row>
    <row r="236" spans="1:15" x14ac:dyDescent="0.3">
      <c r="A236" s="1" t="s">
        <v>7065</v>
      </c>
      <c r="B236" s="1" t="s">
        <v>268</v>
      </c>
      <c r="C236" s="14" t="s">
        <v>5608</v>
      </c>
      <c r="D236" s="1" t="s">
        <v>13</v>
      </c>
      <c r="E236" s="1" t="s">
        <v>27</v>
      </c>
      <c r="F236" s="1" t="s">
        <v>35</v>
      </c>
      <c r="G236" s="1" t="s">
        <v>42</v>
      </c>
      <c r="H236" s="1">
        <v>1055</v>
      </c>
      <c r="I236" s="1">
        <v>195.15</v>
      </c>
      <c r="J236" s="1">
        <v>305.29000000000002</v>
      </c>
      <c r="K236" s="1">
        <v>-91</v>
      </c>
      <c r="L236" s="1">
        <f>Table49[[#This Row],[Selling_Price]]-Table49[[#This Row],[Market_Price]]</f>
        <v>110.14000000000001</v>
      </c>
      <c r="M236" s="1">
        <f>Table49[[#This Row],[Quantity]]*Table49[[#This Row],[Selling_Price]]</f>
        <v>-27781.390000000003</v>
      </c>
      <c r="N236" s="1">
        <f>Table49[[#This Row],[Quantity]]*Table49[[#This Row],[Profit_Per_Quantity]]</f>
        <v>-10022.740000000002</v>
      </c>
      <c r="O236" s="1" t="s">
        <v>46</v>
      </c>
    </row>
    <row r="237" spans="1:15" x14ac:dyDescent="0.3">
      <c r="A237" s="1" t="s">
        <v>8114</v>
      </c>
      <c r="B237" s="1" t="s">
        <v>207</v>
      </c>
      <c r="C237" s="14" t="s">
        <v>4874</v>
      </c>
      <c r="D237" s="1" t="s">
        <v>17</v>
      </c>
      <c r="E237" s="1" t="s">
        <v>27</v>
      </c>
      <c r="F237" s="1" t="s">
        <v>32</v>
      </c>
      <c r="G237" s="1" t="s">
        <v>4352</v>
      </c>
      <c r="H237" s="1">
        <v>1030</v>
      </c>
      <c r="I237" s="1">
        <v>1374.47</v>
      </c>
      <c r="J237" s="1">
        <v>1659.27</v>
      </c>
      <c r="K237" s="1">
        <v>-39</v>
      </c>
      <c r="L237" s="1">
        <f>Table49[[#This Row],[Selling_Price]]-Table49[[#This Row],[Market_Price]]</f>
        <v>284.79999999999995</v>
      </c>
      <c r="M237" s="1">
        <f>Table49[[#This Row],[Quantity]]*Table49[[#This Row],[Selling_Price]]</f>
        <v>-64711.53</v>
      </c>
      <c r="N237" s="1">
        <f>Table49[[#This Row],[Quantity]]*Table49[[#This Row],[Profit_Per_Quantity]]</f>
        <v>-11107.199999999999</v>
      </c>
      <c r="O237" s="1" t="s">
        <v>46</v>
      </c>
    </row>
    <row r="238" spans="1:15" x14ac:dyDescent="0.3">
      <c r="A238" s="1" t="s">
        <v>6358</v>
      </c>
      <c r="B238" s="1" t="s">
        <v>720</v>
      </c>
      <c r="C238" s="14" t="s">
        <v>6193</v>
      </c>
      <c r="D238" s="1" t="s">
        <v>14</v>
      </c>
      <c r="E238" s="1" t="s">
        <v>4351</v>
      </c>
      <c r="F238" s="1" t="s">
        <v>35</v>
      </c>
      <c r="G238" s="1" t="s">
        <v>36</v>
      </c>
      <c r="H238" s="1">
        <v>1049</v>
      </c>
      <c r="I238" s="1">
        <v>108.09</v>
      </c>
      <c r="J238" s="1">
        <v>168.83</v>
      </c>
      <c r="K238" s="1">
        <v>-132</v>
      </c>
      <c r="L238" s="1">
        <f>Table49[[#This Row],[Selling_Price]]-Table49[[#This Row],[Market_Price]]</f>
        <v>60.740000000000009</v>
      </c>
      <c r="M238" s="1">
        <f>Table49[[#This Row],[Quantity]]*Table49[[#This Row],[Selling_Price]]</f>
        <v>-22285.56</v>
      </c>
      <c r="N238" s="1">
        <f>Table49[[#This Row],[Quantity]]*Table49[[#This Row],[Profit_Per_Quantity]]</f>
        <v>-8017.6800000000012</v>
      </c>
      <c r="O238" s="1" t="s">
        <v>46</v>
      </c>
    </row>
    <row r="239" spans="1:15" x14ac:dyDescent="0.3">
      <c r="A239" s="1" t="s">
        <v>8994</v>
      </c>
      <c r="B239" s="1" t="s">
        <v>1670</v>
      </c>
      <c r="C239" s="14" t="s">
        <v>4535</v>
      </c>
      <c r="D239" s="1" t="s">
        <v>16</v>
      </c>
      <c r="E239" s="1" t="s">
        <v>21</v>
      </c>
      <c r="F239" s="1" t="s">
        <v>34</v>
      </c>
      <c r="G239" s="1" t="s">
        <v>37</v>
      </c>
      <c r="H239" s="1">
        <v>1058</v>
      </c>
      <c r="I239" s="1">
        <v>724.03</v>
      </c>
      <c r="J239" s="1">
        <v>1004.8</v>
      </c>
      <c r="K239" s="1">
        <v>-162</v>
      </c>
      <c r="L239" s="1">
        <f>Table49[[#This Row],[Selling_Price]]-Table49[[#This Row],[Market_Price]]</f>
        <v>280.77</v>
      </c>
      <c r="M239" s="1">
        <f>Table49[[#This Row],[Quantity]]*Table49[[#This Row],[Selling_Price]]</f>
        <v>-162777.60000000001</v>
      </c>
      <c r="N239" s="1">
        <f>Table49[[#This Row],[Quantity]]*Table49[[#This Row],[Profit_Per_Quantity]]</f>
        <v>-45484.74</v>
      </c>
      <c r="O239" s="1" t="s">
        <v>46</v>
      </c>
    </row>
    <row r="240" spans="1:15" x14ac:dyDescent="0.3">
      <c r="A240" s="1" t="s">
        <v>9844</v>
      </c>
      <c r="B240" s="1" t="s">
        <v>3016</v>
      </c>
      <c r="C240" s="14" t="s">
        <v>5263</v>
      </c>
      <c r="D240" s="1" t="s">
        <v>11</v>
      </c>
      <c r="E240" s="1" t="s">
        <v>4351</v>
      </c>
      <c r="F240" s="1" t="s">
        <v>32</v>
      </c>
      <c r="G240" s="1" t="s">
        <v>38</v>
      </c>
      <c r="H240" s="1">
        <v>1063</v>
      </c>
      <c r="I240" s="1">
        <v>887.32</v>
      </c>
      <c r="J240" s="1">
        <v>1277.03</v>
      </c>
      <c r="K240" s="1">
        <v>-75</v>
      </c>
      <c r="L240" s="1">
        <f>Table49[[#This Row],[Selling_Price]]-Table49[[#This Row],[Market_Price]]</f>
        <v>389.70999999999992</v>
      </c>
      <c r="M240" s="1">
        <f>Table49[[#This Row],[Quantity]]*Table49[[#This Row],[Selling_Price]]</f>
        <v>-95777.25</v>
      </c>
      <c r="N240" s="1">
        <f>Table49[[#This Row],[Quantity]]*Table49[[#This Row],[Profit_Per_Quantity]]</f>
        <v>-29228.249999999993</v>
      </c>
      <c r="O240" s="1" t="s">
        <v>46</v>
      </c>
    </row>
    <row r="241" spans="1:15" x14ac:dyDescent="0.3">
      <c r="A241" s="1" t="s">
        <v>10621</v>
      </c>
      <c r="B241" s="1" t="s">
        <v>4222</v>
      </c>
      <c r="C241" s="14" t="s">
        <v>4483</v>
      </c>
      <c r="D241" s="1" t="s">
        <v>11</v>
      </c>
      <c r="E241" s="1" t="s">
        <v>28</v>
      </c>
      <c r="F241" s="1" t="s">
        <v>34</v>
      </c>
      <c r="G241" s="1" t="s">
        <v>4352</v>
      </c>
      <c r="H241" s="1">
        <v>1087</v>
      </c>
      <c r="I241" s="1">
        <v>645.95000000000005</v>
      </c>
      <c r="J241" s="1">
        <v>726.46</v>
      </c>
      <c r="K241" s="1">
        <v>-165</v>
      </c>
      <c r="L241" s="1">
        <f>Table49[[#This Row],[Selling_Price]]-Table49[[#This Row],[Market_Price]]</f>
        <v>80.509999999999991</v>
      </c>
      <c r="M241" s="1">
        <f>Table49[[#This Row],[Quantity]]*Table49[[#This Row],[Selling_Price]]</f>
        <v>-119865.90000000001</v>
      </c>
      <c r="N241" s="1">
        <f>Table49[[#This Row],[Quantity]]*Table49[[#This Row],[Profit_Per_Quantity]]</f>
        <v>-13284.149999999998</v>
      </c>
      <c r="O241" s="1" t="s">
        <v>46</v>
      </c>
    </row>
    <row r="242" spans="1:15" x14ac:dyDescent="0.3">
      <c r="A242" s="1" t="s">
        <v>9904</v>
      </c>
      <c r="B242" s="1" t="s">
        <v>3107</v>
      </c>
      <c r="C242" s="14" t="s">
        <v>5316</v>
      </c>
      <c r="D242" s="1" t="s">
        <v>16</v>
      </c>
      <c r="E242" s="1" t="s">
        <v>24</v>
      </c>
      <c r="F242" s="1" t="s">
        <v>34</v>
      </c>
      <c r="G242" s="1" t="s">
        <v>41</v>
      </c>
      <c r="H242" s="1">
        <v>1062</v>
      </c>
      <c r="I242" s="1">
        <v>1497.35</v>
      </c>
      <c r="J242" s="1">
        <v>1952.41</v>
      </c>
      <c r="K242" s="1">
        <v>-389</v>
      </c>
      <c r="L242" s="1">
        <f>Table49[[#This Row],[Selling_Price]]-Table49[[#This Row],[Market_Price]]</f>
        <v>455.06000000000017</v>
      </c>
      <c r="M242" s="1">
        <f>Table49[[#This Row],[Quantity]]*Table49[[#This Row],[Selling_Price]]</f>
        <v>-759487.49</v>
      </c>
      <c r="N242" s="1">
        <f>Table49[[#This Row],[Quantity]]*Table49[[#This Row],[Profit_Per_Quantity]]</f>
        <v>-177018.34000000005</v>
      </c>
      <c r="O242" s="1" t="s">
        <v>46</v>
      </c>
    </row>
    <row r="243" spans="1:15" x14ac:dyDescent="0.3">
      <c r="A243" s="1" t="s">
        <v>7905</v>
      </c>
      <c r="B243" s="1" t="s">
        <v>3650</v>
      </c>
      <c r="C243" s="14" t="s">
        <v>4975</v>
      </c>
      <c r="D243" s="1" t="s">
        <v>13</v>
      </c>
      <c r="E243" s="1" t="s">
        <v>21</v>
      </c>
      <c r="F243" s="1" t="s">
        <v>32</v>
      </c>
      <c r="G243" s="1" t="s">
        <v>42</v>
      </c>
      <c r="H243" s="1">
        <v>1035</v>
      </c>
      <c r="I243" s="1">
        <v>1470.23</v>
      </c>
      <c r="J243" s="1">
        <v>2114.5700000000002</v>
      </c>
      <c r="K243" s="1">
        <v>-300</v>
      </c>
      <c r="L243" s="1">
        <f>Table49[[#This Row],[Selling_Price]]-Table49[[#This Row],[Market_Price]]</f>
        <v>644.34000000000015</v>
      </c>
      <c r="M243" s="1">
        <f>Table49[[#This Row],[Quantity]]*Table49[[#This Row],[Selling_Price]]</f>
        <v>-634371</v>
      </c>
      <c r="N243" s="1">
        <f>Table49[[#This Row],[Quantity]]*Table49[[#This Row],[Profit_Per_Quantity]]</f>
        <v>-193302.00000000006</v>
      </c>
      <c r="O243" s="1" t="s">
        <v>46</v>
      </c>
    </row>
    <row r="244" spans="1:15" x14ac:dyDescent="0.3">
      <c r="A244" s="1" t="s">
        <v>8607</v>
      </c>
      <c r="B244" s="1" t="s">
        <v>1028</v>
      </c>
      <c r="C244" s="14" t="s">
        <v>6119</v>
      </c>
      <c r="D244" s="1" t="s">
        <v>20</v>
      </c>
      <c r="E244" s="1" t="s">
        <v>28</v>
      </c>
      <c r="F244" s="1" t="s">
        <v>35</v>
      </c>
      <c r="G244" s="1" t="s">
        <v>42</v>
      </c>
      <c r="H244" s="1">
        <v>1086</v>
      </c>
      <c r="I244" s="1">
        <v>931.43</v>
      </c>
      <c r="J244" s="1">
        <v>1589.22</v>
      </c>
      <c r="K244" s="1">
        <v>-126</v>
      </c>
      <c r="L244" s="1">
        <f>Table49[[#This Row],[Selling_Price]]-Table49[[#This Row],[Market_Price]]</f>
        <v>657.79000000000008</v>
      </c>
      <c r="M244" s="1">
        <f>Table49[[#This Row],[Quantity]]*Table49[[#This Row],[Selling_Price]]</f>
        <v>-200241.72</v>
      </c>
      <c r="N244" s="1">
        <f>Table49[[#This Row],[Quantity]]*Table49[[#This Row],[Profit_Per_Quantity]]</f>
        <v>-82881.540000000008</v>
      </c>
      <c r="O244" s="1" t="s">
        <v>46</v>
      </c>
    </row>
    <row r="245" spans="1:15" x14ac:dyDescent="0.3">
      <c r="A245" s="1" t="s">
        <v>6712</v>
      </c>
      <c r="B245" s="1" t="s">
        <v>404</v>
      </c>
      <c r="C245" s="14" t="s">
        <v>4734</v>
      </c>
      <c r="D245" s="1" t="s">
        <v>17</v>
      </c>
      <c r="E245" s="1" t="s">
        <v>29</v>
      </c>
      <c r="F245" s="1" t="s">
        <v>31</v>
      </c>
      <c r="G245" s="1" t="s">
        <v>41</v>
      </c>
      <c r="H245" s="1">
        <v>1030</v>
      </c>
      <c r="I245" s="1">
        <v>246.22</v>
      </c>
      <c r="J245" s="1">
        <v>367.3</v>
      </c>
      <c r="K245" s="1">
        <v>-374</v>
      </c>
      <c r="L245" s="1">
        <f>Table49[[#This Row],[Selling_Price]]-Table49[[#This Row],[Market_Price]]</f>
        <v>121.08000000000001</v>
      </c>
      <c r="M245" s="1">
        <f>Table49[[#This Row],[Quantity]]*Table49[[#This Row],[Selling_Price]]</f>
        <v>-137370.20000000001</v>
      </c>
      <c r="N245" s="1">
        <f>Table49[[#This Row],[Quantity]]*Table49[[#This Row],[Profit_Per_Quantity]]</f>
        <v>-45283.920000000006</v>
      </c>
      <c r="O245" s="1" t="s">
        <v>46</v>
      </c>
    </row>
    <row r="246" spans="1:15" x14ac:dyDescent="0.3">
      <c r="A246" s="1" t="s">
        <v>9269</v>
      </c>
      <c r="B246" s="1" t="s">
        <v>2102</v>
      </c>
      <c r="C246" s="14" t="s">
        <v>5364</v>
      </c>
      <c r="D246" s="1" t="s">
        <v>19</v>
      </c>
      <c r="E246" s="1" t="s">
        <v>4349</v>
      </c>
      <c r="F246" s="1" t="s">
        <v>31</v>
      </c>
      <c r="G246" s="1" t="s">
        <v>41</v>
      </c>
      <c r="H246" s="1">
        <v>1030</v>
      </c>
      <c r="I246" s="1">
        <v>977.76</v>
      </c>
      <c r="J246" s="1">
        <v>1421.71</v>
      </c>
      <c r="K246" s="1">
        <v>-49</v>
      </c>
      <c r="L246" s="1">
        <f>Table49[[#This Row],[Selling_Price]]-Table49[[#This Row],[Market_Price]]</f>
        <v>443.95000000000005</v>
      </c>
      <c r="M246" s="1">
        <f>Table49[[#This Row],[Quantity]]*Table49[[#This Row],[Selling_Price]]</f>
        <v>-69663.790000000008</v>
      </c>
      <c r="N246" s="1">
        <f>Table49[[#This Row],[Quantity]]*Table49[[#This Row],[Profit_Per_Quantity]]</f>
        <v>-21753.550000000003</v>
      </c>
      <c r="O246" s="1" t="s">
        <v>46</v>
      </c>
    </row>
    <row r="247" spans="1:15" x14ac:dyDescent="0.3">
      <c r="A247" s="1" t="s">
        <v>10280</v>
      </c>
      <c r="B247" s="1" t="s">
        <v>3684</v>
      </c>
      <c r="C247" s="14" t="s">
        <v>4949</v>
      </c>
      <c r="D247" s="1" t="s">
        <v>15</v>
      </c>
      <c r="E247" s="1" t="s">
        <v>27</v>
      </c>
      <c r="F247" s="1" t="s">
        <v>31</v>
      </c>
      <c r="G247" s="1" t="s">
        <v>44</v>
      </c>
      <c r="H247" s="1">
        <v>1014</v>
      </c>
      <c r="I247" s="1">
        <v>400.56</v>
      </c>
      <c r="J247" s="1">
        <v>741.39</v>
      </c>
      <c r="K247" s="1">
        <v>-288</v>
      </c>
      <c r="L247" s="1">
        <f>Table49[[#This Row],[Selling_Price]]-Table49[[#This Row],[Market_Price]]</f>
        <v>340.83</v>
      </c>
      <c r="M247" s="1">
        <f>Table49[[#This Row],[Quantity]]*Table49[[#This Row],[Selling_Price]]</f>
        <v>-213520.32</v>
      </c>
      <c r="N247" s="1">
        <f>Table49[[#This Row],[Quantity]]*Table49[[#This Row],[Profit_Per_Quantity]]</f>
        <v>-98159.039999999994</v>
      </c>
      <c r="O247" s="1" t="s">
        <v>46</v>
      </c>
    </row>
    <row r="248" spans="1:15" x14ac:dyDescent="0.3">
      <c r="A248" s="1" t="s">
        <v>6976</v>
      </c>
      <c r="B248" s="1" t="s">
        <v>4112</v>
      </c>
      <c r="C248" s="14" t="s">
        <v>4587</v>
      </c>
      <c r="D248" s="1" t="s">
        <v>17</v>
      </c>
      <c r="E248" s="1" t="s">
        <v>27</v>
      </c>
      <c r="F248" s="1" t="s">
        <v>31</v>
      </c>
      <c r="G248" s="1" t="s">
        <v>36</v>
      </c>
      <c r="H248" s="1">
        <v>1028</v>
      </c>
      <c r="I248" s="1">
        <v>1405.03</v>
      </c>
      <c r="J248" s="1">
        <v>1845.26</v>
      </c>
      <c r="K248" s="1">
        <v>-10</v>
      </c>
      <c r="L248" s="1">
        <f>Table49[[#This Row],[Selling_Price]]-Table49[[#This Row],[Market_Price]]</f>
        <v>440.23</v>
      </c>
      <c r="M248" s="1">
        <f>Table49[[#This Row],[Quantity]]*Table49[[#This Row],[Selling_Price]]</f>
        <v>-18452.599999999999</v>
      </c>
      <c r="N248" s="1">
        <f>Table49[[#This Row],[Quantity]]*Table49[[#This Row],[Profit_Per_Quantity]]</f>
        <v>-4402.3</v>
      </c>
      <c r="O248" s="1" t="s">
        <v>46</v>
      </c>
    </row>
    <row r="249" spans="1:15" x14ac:dyDescent="0.3">
      <c r="A249" s="1" t="s">
        <v>6646</v>
      </c>
      <c r="B249" s="1" t="s">
        <v>3379</v>
      </c>
      <c r="C249" s="14" t="s">
        <v>4617</v>
      </c>
      <c r="D249" s="1" t="s">
        <v>15</v>
      </c>
      <c r="E249" s="1" t="s">
        <v>26</v>
      </c>
      <c r="F249" s="1" t="s">
        <v>31</v>
      </c>
      <c r="G249" s="1" t="s">
        <v>37</v>
      </c>
      <c r="H249" s="1">
        <v>1070</v>
      </c>
      <c r="I249" s="1">
        <v>1804.7</v>
      </c>
      <c r="J249" s="1">
        <v>2645.65</v>
      </c>
      <c r="K249" s="1">
        <v>-315</v>
      </c>
      <c r="L249" s="1">
        <f>Table49[[#This Row],[Selling_Price]]-Table49[[#This Row],[Market_Price]]</f>
        <v>840.95</v>
      </c>
      <c r="M249" s="1">
        <f>Table49[[#This Row],[Quantity]]*Table49[[#This Row],[Selling_Price]]</f>
        <v>-833379.75</v>
      </c>
      <c r="N249" s="1">
        <f>Table49[[#This Row],[Quantity]]*Table49[[#This Row],[Profit_Per_Quantity]]</f>
        <v>-264899.25</v>
      </c>
      <c r="O249" s="1" t="s">
        <v>46</v>
      </c>
    </row>
    <row r="250" spans="1:15" x14ac:dyDescent="0.3">
      <c r="A250" s="1" t="s">
        <v>7706</v>
      </c>
      <c r="B250" s="1" t="s">
        <v>2748</v>
      </c>
      <c r="C250" s="14" t="s">
        <v>5551</v>
      </c>
      <c r="D250" s="1" t="s">
        <v>16</v>
      </c>
      <c r="E250" s="1" t="s">
        <v>26</v>
      </c>
      <c r="F250" s="1" t="s">
        <v>31</v>
      </c>
      <c r="G250" s="1" t="s">
        <v>38</v>
      </c>
      <c r="H250" s="1">
        <v>1054</v>
      </c>
      <c r="I250" s="1">
        <v>1051.0999999999999</v>
      </c>
      <c r="J250" s="1">
        <v>1532.56</v>
      </c>
      <c r="K250" s="1">
        <v>-384</v>
      </c>
      <c r="L250" s="1">
        <f>Table49[[#This Row],[Selling_Price]]-Table49[[#This Row],[Market_Price]]</f>
        <v>481.46000000000004</v>
      </c>
      <c r="M250" s="1">
        <f>Table49[[#This Row],[Quantity]]*Table49[[#This Row],[Selling_Price]]</f>
        <v>-588503.04000000004</v>
      </c>
      <c r="N250" s="1">
        <f>Table49[[#This Row],[Quantity]]*Table49[[#This Row],[Profit_Per_Quantity]]</f>
        <v>-184880.64000000001</v>
      </c>
      <c r="O250" s="1" t="s">
        <v>46</v>
      </c>
    </row>
    <row r="251" spans="1:15" x14ac:dyDescent="0.3">
      <c r="A251" s="1" t="s">
        <v>6342</v>
      </c>
      <c r="B251" s="1" t="s">
        <v>683</v>
      </c>
      <c r="C251" s="14" t="s">
        <v>6166</v>
      </c>
      <c r="D251" s="1" t="s">
        <v>12</v>
      </c>
      <c r="E251" s="1" t="s">
        <v>27</v>
      </c>
      <c r="F251" s="1" t="s">
        <v>31</v>
      </c>
      <c r="G251" s="1" t="s">
        <v>37</v>
      </c>
      <c r="H251" s="1">
        <v>1005</v>
      </c>
      <c r="I251" s="1">
        <v>1807.73</v>
      </c>
      <c r="J251" s="1">
        <v>2116.42</v>
      </c>
      <c r="K251" s="1">
        <v>-491</v>
      </c>
      <c r="L251" s="1">
        <f>Table49[[#This Row],[Selling_Price]]-Table49[[#This Row],[Market_Price]]</f>
        <v>308.69000000000005</v>
      </c>
      <c r="M251" s="1">
        <f>Table49[[#This Row],[Quantity]]*Table49[[#This Row],[Selling_Price]]</f>
        <v>-1039162.2200000001</v>
      </c>
      <c r="N251" s="1">
        <f>Table49[[#This Row],[Quantity]]*Table49[[#This Row],[Profit_Per_Quantity]]</f>
        <v>-151566.79000000004</v>
      </c>
      <c r="O251" s="1" t="s">
        <v>46</v>
      </c>
    </row>
    <row r="252" spans="1:15" x14ac:dyDescent="0.3">
      <c r="A252" s="1" t="s">
        <v>10602</v>
      </c>
      <c r="B252" s="1" t="s">
        <v>4195</v>
      </c>
      <c r="C252" s="14" t="s">
        <v>4426</v>
      </c>
      <c r="D252" s="1" t="s">
        <v>19</v>
      </c>
      <c r="E252" s="1" t="s">
        <v>28</v>
      </c>
      <c r="F252" s="1" t="s">
        <v>35</v>
      </c>
      <c r="G252" s="1" t="s">
        <v>37</v>
      </c>
      <c r="H252" s="1">
        <v>1045</v>
      </c>
      <c r="I252" s="1">
        <v>150.44999999999999</v>
      </c>
      <c r="J252" s="1">
        <v>249.89</v>
      </c>
      <c r="K252" s="1">
        <v>-195</v>
      </c>
      <c r="L252" s="1">
        <f>Table49[[#This Row],[Selling_Price]]-Table49[[#This Row],[Market_Price]]</f>
        <v>99.44</v>
      </c>
      <c r="M252" s="1">
        <f>Table49[[#This Row],[Quantity]]*Table49[[#This Row],[Selling_Price]]</f>
        <v>-48728.549999999996</v>
      </c>
      <c r="N252" s="1">
        <f>Table49[[#This Row],[Quantity]]*Table49[[#This Row],[Profit_Per_Quantity]]</f>
        <v>-19390.8</v>
      </c>
      <c r="O252" s="1" t="s">
        <v>46</v>
      </c>
    </row>
    <row r="253" spans="1:15" x14ac:dyDescent="0.3">
      <c r="A253" s="1" t="s">
        <v>10427</v>
      </c>
      <c r="B253" s="1" t="s">
        <v>3908</v>
      </c>
      <c r="C253" s="14" t="s">
        <v>4768</v>
      </c>
      <c r="D253" s="1" t="s">
        <v>12</v>
      </c>
      <c r="E253" s="1" t="s">
        <v>27</v>
      </c>
      <c r="F253" s="1" t="s">
        <v>35</v>
      </c>
      <c r="G253" s="1" t="s">
        <v>36</v>
      </c>
      <c r="H253" s="1">
        <v>1040</v>
      </c>
      <c r="I253" s="1">
        <v>377.34</v>
      </c>
      <c r="J253" s="1">
        <v>704.42</v>
      </c>
      <c r="K253" s="1">
        <v>-162</v>
      </c>
      <c r="L253" s="1">
        <f>Table49[[#This Row],[Selling_Price]]-Table49[[#This Row],[Market_Price]]</f>
        <v>327.08</v>
      </c>
      <c r="M253" s="1">
        <f>Table49[[#This Row],[Quantity]]*Table49[[#This Row],[Selling_Price]]</f>
        <v>-114116.04</v>
      </c>
      <c r="N253" s="1">
        <f>Table49[[#This Row],[Quantity]]*Table49[[#This Row],[Profit_Per_Quantity]]</f>
        <v>-52986.96</v>
      </c>
      <c r="O253" s="1" t="s">
        <v>46</v>
      </c>
    </row>
    <row r="254" spans="1:15" x14ac:dyDescent="0.3">
      <c r="A254" s="1" t="s">
        <v>10495</v>
      </c>
      <c r="B254" s="1" t="s">
        <v>4008</v>
      </c>
      <c r="C254" s="14" t="s">
        <v>4682</v>
      </c>
      <c r="D254" s="1" t="s">
        <v>16</v>
      </c>
      <c r="E254" s="1" t="s">
        <v>26</v>
      </c>
      <c r="F254" s="1" t="s">
        <v>32</v>
      </c>
      <c r="G254" s="1" t="s">
        <v>36</v>
      </c>
      <c r="H254" s="1">
        <v>1078</v>
      </c>
      <c r="I254" s="1">
        <v>1672.74</v>
      </c>
      <c r="J254" s="1">
        <v>2496.21</v>
      </c>
      <c r="K254" s="1">
        <v>-337</v>
      </c>
      <c r="L254" s="1">
        <f>Table49[[#This Row],[Selling_Price]]-Table49[[#This Row],[Market_Price]]</f>
        <v>823.47</v>
      </c>
      <c r="M254" s="1">
        <f>Table49[[#This Row],[Quantity]]*Table49[[#This Row],[Selling_Price]]</f>
        <v>-841222.77</v>
      </c>
      <c r="N254" s="1">
        <f>Table49[[#This Row],[Quantity]]*Table49[[#This Row],[Profit_Per_Quantity]]</f>
        <v>-277509.39</v>
      </c>
      <c r="O254" s="1" t="s">
        <v>46</v>
      </c>
    </row>
    <row r="255" spans="1:15" x14ac:dyDescent="0.3">
      <c r="A255" s="1" t="s">
        <v>7442</v>
      </c>
      <c r="B255" s="1" t="s">
        <v>1444</v>
      </c>
      <c r="C255" s="14" t="s">
        <v>5096</v>
      </c>
      <c r="D255" s="1" t="s">
        <v>17</v>
      </c>
      <c r="E255" s="1" t="s">
        <v>29</v>
      </c>
      <c r="F255" s="1" t="s">
        <v>35</v>
      </c>
      <c r="G255" s="1" t="s">
        <v>45</v>
      </c>
      <c r="H255" s="1">
        <v>1049</v>
      </c>
      <c r="I255" s="1">
        <v>129.6</v>
      </c>
      <c r="J255" s="1">
        <v>154.5</v>
      </c>
      <c r="K255" s="1">
        <v>-268</v>
      </c>
      <c r="L255" s="1">
        <f>Table49[[#This Row],[Selling_Price]]-Table49[[#This Row],[Market_Price]]</f>
        <v>24.900000000000006</v>
      </c>
      <c r="M255" s="1">
        <f>Table49[[#This Row],[Quantity]]*Table49[[#This Row],[Selling_Price]]</f>
        <v>-41406</v>
      </c>
      <c r="N255" s="1">
        <f>Table49[[#This Row],[Quantity]]*Table49[[#This Row],[Profit_Per_Quantity]]</f>
        <v>-6673.2000000000016</v>
      </c>
      <c r="O255" s="1" t="s">
        <v>46</v>
      </c>
    </row>
    <row r="256" spans="1:15" x14ac:dyDescent="0.3">
      <c r="A256" s="1" t="s">
        <v>7038</v>
      </c>
      <c r="B256" s="1" t="s">
        <v>2567</v>
      </c>
      <c r="C256" s="14" t="s">
        <v>5640</v>
      </c>
      <c r="D256" s="1" t="s">
        <v>15</v>
      </c>
      <c r="E256" s="1" t="s">
        <v>28</v>
      </c>
      <c r="F256" s="1" t="s">
        <v>35</v>
      </c>
      <c r="G256" s="1" t="s">
        <v>42</v>
      </c>
      <c r="H256" s="1">
        <v>1099</v>
      </c>
      <c r="I256" s="1">
        <v>1554.77</v>
      </c>
      <c r="J256" s="1">
        <v>2874.38</v>
      </c>
      <c r="K256" s="1">
        <v>-454</v>
      </c>
      <c r="L256" s="1">
        <f>Table49[[#This Row],[Selling_Price]]-Table49[[#This Row],[Market_Price]]</f>
        <v>1319.6100000000001</v>
      </c>
      <c r="M256" s="1">
        <f>Table49[[#This Row],[Quantity]]*Table49[[#This Row],[Selling_Price]]</f>
        <v>-1304968.52</v>
      </c>
      <c r="N256" s="1">
        <f>Table49[[#This Row],[Quantity]]*Table49[[#This Row],[Profit_Per_Quantity]]</f>
        <v>-599102.94000000006</v>
      </c>
      <c r="O256" s="1" t="s">
        <v>46</v>
      </c>
    </row>
    <row r="257" spans="1:15" x14ac:dyDescent="0.3">
      <c r="A257" s="1" t="s">
        <v>8638</v>
      </c>
      <c r="B257" s="1" t="s">
        <v>1082</v>
      </c>
      <c r="C257" s="14" t="s">
        <v>5587</v>
      </c>
      <c r="D257" s="1" t="s">
        <v>14</v>
      </c>
      <c r="E257" s="1" t="s">
        <v>25</v>
      </c>
      <c r="F257" s="1" t="s">
        <v>33</v>
      </c>
      <c r="G257" s="1" t="s">
        <v>40</v>
      </c>
      <c r="H257" s="1">
        <v>1069</v>
      </c>
      <c r="I257" s="1">
        <v>1090.05</v>
      </c>
      <c r="J257" s="1">
        <v>1278.26</v>
      </c>
      <c r="K257" s="1">
        <v>-362</v>
      </c>
      <c r="L257" s="1">
        <f>Table49[[#This Row],[Selling_Price]]-Table49[[#This Row],[Market_Price]]</f>
        <v>188.21000000000004</v>
      </c>
      <c r="M257" s="1">
        <f>Table49[[#This Row],[Quantity]]*Table49[[#This Row],[Selling_Price]]</f>
        <v>-462730.12</v>
      </c>
      <c r="N257" s="1">
        <f>Table49[[#This Row],[Quantity]]*Table49[[#This Row],[Profit_Per_Quantity]]</f>
        <v>-68132.020000000019</v>
      </c>
      <c r="O257" s="1" t="s">
        <v>46</v>
      </c>
    </row>
    <row r="258" spans="1:15" x14ac:dyDescent="0.3">
      <c r="A258" s="1" t="s">
        <v>7042</v>
      </c>
      <c r="B258" s="1" t="s">
        <v>74</v>
      </c>
      <c r="C258" s="14" t="s">
        <v>5113</v>
      </c>
      <c r="D258" s="1" t="s">
        <v>15</v>
      </c>
      <c r="E258" s="1" t="s">
        <v>4349</v>
      </c>
      <c r="F258" s="1" t="s">
        <v>35</v>
      </c>
      <c r="G258" s="1" t="s">
        <v>41</v>
      </c>
      <c r="H258" s="1">
        <v>1049</v>
      </c>
      <c r="I258" s="1">
        <v>792.28</v>
      </c>
      <c r="J258" s="1">
        <v>898.03</v>
      </c>
      <c r="K258" s="1">
        <v>-197</v>
      </c>
      <c r="L258" s="1">
        <f>Table49[[#This Row],[Selling_Price]]-Table49[[#This Row],[Market_Price]]</f>
        <v>105.75</v>
      </c>
      <c r="M258" s="1">
        <f>Table49[[#This Row],[Quantity]]*Table49[[#This Row],[Selling_Price]]</f>
        <v>-176911.91</v>
      </c>
      <c r="N258" s="1">
        <f>Table49[[#This Row],[Quantity]]*Table49[[#This Row],[Profit_Per_Quantity]]</f>
        <v>-20832.75</v>
      </c>
      <c r="O258" s="1" t="s">
        <v>46</v>
      </c>
    </row>
    <row r="259" spans="1:15" x14ac:dyDescent="0.3">
      <c r="A259" s="1" t="s">
        <v>8528</v>
      </c>
      <c r="B259" s="1" t="s">
        <v>898</v>
      </c>
      <c r="C259" s="14" t="s">
        <v>4953</v>
      </c>
      <c r="D259" s="1" t="s">
        <v>11</v>
      </c>
      <c r="E259" s="1" t="s">
        <v>24</v>
      </c>
      <c r="F259" s="1" t="s">
        <v>35</v>
      </c>
      <c r="G259" s="1" t="s">
        <v>37</v>
      </c>
      <c r="H259" s="1">
        <v>1025</v>
      </c>
      <c r="I259" s="1">
        <v>1850.34</v>
      </c>
      <c r="J259" s="1">
        <v>3001.65</v>
      </c>
      <c r="K259" s="1">
        <v>-169</v>
      </c>
      <c r="L259" s="1">
        <f>Table49[[#This Row],[Selling_Price]]-Table49[[#This Row],[Market_Price]]</f>
        <v>1151.3100000000002</v>
      </c>
      <c r="M259" s="1">
        <f>Table49[[#This Row],[Quantity]]*Table49[[#This Row],[Selling_Price]]</f>
        <v>-507278.85000000003</v>
      </c>
      <c r="N259" s="1">
        <f>Table49[[#This Row],[Quantity]]*Table49[[#This Row],[Profit_Per_Quantity]]</f>
        <v>-194571.39000000004</v>
      </c>
      <c r="O259" s="1" t="s">
        <v>46</v>
      </c>
    </row>
    <row r="260" spans="1:15" x14ac:dyDescent="0.3">
      <c r="A260" s="1" t="s">
        <v>9677</v>
      </c>
      <c r="B260" s="1" t="s">
        <v>2752</v>
      </c>
      <c r="C260" s="14" t="s">
        <v>5547</v>
      </c>
      <c r="D260" s="1" t="s">
        <v>12</v>
      </c>
      <c r="E260" s="1" t="s">
        <v>26</v>
      </c>
      <c r="F260" s="1" t="s">
        <v>34</v>
      </c>
      <c r="G260" s="1" t="s">
        <v>4352</v>
      </c>
      <c r="H260" s="1">
        <v>1038</v>
      </c>
      <c r="I260" s="1">
        <v>413.99</v>
      </c>
      <c r="J260" s="1">
        <v>721.13</v>
      </c>
      <c r="K260" s="1">
        <v>-386</v>
      </c>
      <c r="L260" s="1">
        <f>Table49[[#This Row],[Selling_Price]]-Table49[[#This Row],[Market_Price]]</f>
        <v>307.14</v>
      </c>
      <c r="M260" s="1">
        <f>Table49[[#This Row],[Quantity]]*Table49[[#This Row],[Selling_Price]]</f>
        <v>-278356.18</v>
      </c>
      <c r="N260" s="1">
        <f>Table49[[#This Row],[Quantity]]*Table49[[#This Row],[Profit_Per_Quantity]]</f>
        <v>-118556.04</v>
      </c>
      <c r="O260" s="1" t="s">
        <v>46</v>
      </c>
    </row>
    <row r="261" spans="1:15" x14ac:dyDescent="0.3">
      <c r="A261" s="1" t="s">
        <v>7781</v>
      </c>
      <c r="B261" s="1" t="s">
        <v>2083</v>
      </c>
      <c r="C261" s="14" t="s">
        <v>4804</v>
      </c>
      <c r="D261" s="1" t="s">
        <v>13</v>
      </c>
      <c r="E261" s="1" t="s">
        <v>26</v>
      </c>
      <c r="F261" s="1" t="s">
        <v>31</v>
      </c>
      <c r="G261" s="1" t="s">
        <v>44</v>
      </c>
      <c r="H261" s="1">
        <v>1090</v>
      </c>
      <c r="I261" s="1">
        <v>1270.0999999999999</v>
      </c>
      <c r="J261" s="1">
        <v>1551.48</v>
      </c>
      <c r="K261" s="1">
        <v>-404</v>
      </c>
      <c r="L261" s="1">
        <f>Table49[[#This Row],[Selling_Price]]-Table49[[#This Row],[Market_Price]]</f>
        <v>281.38000000000011</v>
      </c>
      <c r="M261" s="1">
        <f>Table49[[#This Row],[Quantity]]*Table49[[#This Row],[Selling_Price]]</f>
        <v>-626797.92000000004</v>
      </c>
      <c r="N261" s="1">
        <f>Table49[[#This Row],[Quantity]]*Table49[[#This Row],[Profit_Per_Quantity]]</f>
        <v>-113677.52000000005</v>
      </c>
      <c r="O261" s="1" t="s">
        <v>46</v>
      </c>
    </row>
    <row r="262" spans="1:15" x14ac:dyDescent="0.3">
      <c r="A262" s="1" t="s">
        <v>6531</v>
      </c>
      <c r="B262" s="1" t="s">
        <v>1972</v>
      </c>
      <c r="C262" s="14" t="s">
        <v>5295</v>
      </c>
      <c r="D262" s="1" t="s">
        <v>14</v>
      </c>
      <c r="E262" s="1" t="s">
        <v>24</v>
      </c>
      <c r="F262" s="1" t="s">
        <v>34</v>
      </c>
      <c r="G262" s="1" t="s">
        <v>42</v>
      </c>
      <c r="H262" s="1">
        <v>1020</v>
      </c>
      <c r="I262" s="1">
        <v>1990.6</v>
      </c>
      <c r="J262" s="1">
        <v>2974.04</v>
      </c>
      <c r="K262" s="1">
        <v>-220</v>
      </c>
      <c r="L262" s="1">
        <f>Table49[[#This Row],[Selling_Price]]-Table49[[#This Row],[Market_Price]]</f>
        <v>983.44</v>
      </c>
      <c r="M262" s="1">
        <f>Table49[[#This Row],[Quantity]]*Table49[[#This Row],[Selling_Price]]</f>
        <v>-654288.80000000005</v>
      </c>
      <c r="N262" s="1">
        <f>Table49[[#This Row],[Quantity]]*Table49[[#This Row],[Profit_Per_Quantity]]</f>
        <v>-216356.80000000002</v>
      </c>
      <c r="O262" s="1" t="s">
        <v>46</v>
      </c>
    </row>
    <row r="263" spans="1:15" x14ac:dyDescent="0.3">
      <c r="A263" s="1" t="s">
        <v>8475</v>
      </c>
      <c r="B263" s="1" t="s">
        <v>816</v>
      </c>
      <c r="C263" s="14" t="s">
        <v>5181</v>
      </c>
      <c r="D263" s="1" t="s">
        <v>13</v>
      </c>
      <c r="E263" s="1" t="s">
        <v>24</v>
      </c>
      <c r="F263" s="1" t="s">
        <v>31</v>
      </c>
      <c r="G263" s="1" t="s">
        <v>38</v>
      </c>
      <c r="H263" s="1">
        <v>1009</v>
      </c>
      <c r="I263" s="1">
        <v>1071.8</v>
      </c>
      <c r="J263" s="1">
        <v>1392.01</v>
      </c>
      <c r="K263" s="1">
        <v>-2</v>
      </c>
      <c r="L263" s="1">
        <f>Table49[[#This Row],[Selling_Price]]-Table49[[#This Row],[Market_Price]]</f>
        <v>320.21000000000004</v>
      </c>
      <c r="M263" s="1">
        <f>Table49[[#This Row],[Quantity]]*Table49[[#This Row],[Selling_Price]]</f>
        <v>-2784.02</v>
      </c>
      <c r="N263" s="1">
        <f>Table49[[#This Row],[Quantity]]*Table49[[#This Row],[Profit_Per_Quantity]]</f>
        <v>-640.42000000000007</v>
      </c>
      <c r="O263" s="1" t="s">
        <v>46</v>
      </c>
    </row>
    <row r="264" spans="1:15" x14ac:dyDescent="0.3">
      <c r="A264" s="1" t="s">
        <v>9752</v>
      </c>
      <c r="B264" s="1" t="s">
        <v>2864</v>
      </c>
      <c r="C264" s="14" t="s">
        <v>5490</v>
      </c>
      <c r="D264" s="1" t="s">
        <v>13</v>
      </c>
      <c r="E264" s="1" t="s">
        <v>27</v>
      </c>
      <c r="F264" s="1" t="s">
        <v>31</v>
      </c>
      <c r="G264" s="1" t="s">
        <v>44</v>
      </c>
      <c r="H264" s="1">
        <v>1053</v>
      </c>
      <c r="I264" s="1">
        <v>980.7</v>
      </c>
      <c r="J264" s="1">
        <v>1611.7</v>
      </c>
      <c r="K264" s="1">
        <v>-121</v>
      </c>
      <c r="L264" s="1">
        <f>Table49[[#This Row],[Selling_Price]]-Table49[[#This Row],[Market_Price]]</f>
        <v>631</v>
      </c>
      <c r="M264" s="1">
        <f>Table49[[#This Row],[Quantity]]*Table49[[#This Row],[Selling_Price]]</f>
        <v>-195015.7</v>
      </c>
      <c r="N264" s="1">
        <f>Table49[[#This Row],[Quantity]]*Table49[[#This Row],[Profit_Per_Quantity]]</f>
        <v>-76351</v>
      </c>
      <c r="O264" s="1" t="s">
        <v>46</v>
      </c>
    </row>
    <row r="265" spans="1:15" x14ac:dyDescent="0.3">
      <c r="A265" s="1" t="s">
        <v>8191</v>
      </c>
      <c r="B265" s="1" t="s">
        <v>346</v>
      </c>
      <c r="C265" s="14" t="s">
        <v>6244</v>
      </c>
      <c r="D265" s="1" t="s">
        <v>13</v>
      </c>
      <c r="E265" s="1" t="s">
        <v>30</v>
      </c>
      <c r="F265" s="1" t="s">
        <v>34</v>
      </c>
      <c r="G265" s="1" t="s">
        <v>40</v>
      </c>
      <c r="H265" s="1">
        <v>1018</v>
      </c>
      <c r="I265" s="1">
        <v>375.2</v>
      </c>
      <c r="J265" s="1">
        <v>680.51</v>
      </c>
      <c r="K265" s="1">
        <v>-134</v>
      </c>
      <c r="L265" s="1">
        <f>Table49[[#This Row],[Selling_Price]]-Table49[[#This Row],[Market_Price]]</f>
        <v>305.31</v>
      </c>
      <c r="M265" s="1">
        <f>Table49[[#This Row],[Quantity]]*Table49[[#This Row],[Selling_Price]]</f>
        <v>-91188.34</v>
      </c>
      <c r="N265" s="1">
        <f>Table49[[#This Row],[Quantity]]*Table49[[#This Row],[Profit_Per_Quantity]]</f>
        <v>-40911.54</v>
      </c>
      <c r="O265" s="1" t="s">
        <v>46</v>
      </c>
    </row>
    <row r="266" spans="1:15" x14ac:dyDescent="0.3">
      <c r="A266" s="1" t="s">
        <v>9840</v>
      </c>
      <c r="B266" s="1" t="s">
        <v>3010</v>
      </c>
      <c r="C266" s="14" t="s">
        <v>5403</v>
      </c>
      <c r="D266" s="1" t="s">
        <v>11</v>
      </c>
      <c r="E266" s="1" t="s">
        <v>29</v>
      </c>
      <c r="F266" s="1" t="s">
        <v>31</v>
      </c>
      <c r="G266" s="1" t="s">
        <v>40</v>
      </c>
      <c r="H266" s="1">
        <v>1041</v>
      </c>
      <c r="I266" s="1">
        <v>1440.46</v>
      </c>
      <c r="J266" s="1">
        <v>2251.56</v>
      </c>
      <c r="K266" s="1">
        <v>-374</v>
      </c>
      <c r="L266" s="1">
        <f>Table49[[#This Row],[Selling_Price]]-Table49[[#This Row],[Market_Price]]</f>
        <v>811.09999999999991</v>
      </c>
      <c r="M266" s="1">
        <f>Table49[[#This Row],[Quantity]]*Table49[[#This Row],[Selling_Price]]</f>
        <v>-842083.44</v>
      </c>
      <c r="N266" s="1">
        <f>Table49[[#This Row],[Quantity]]*Table49[[#This Row],[Profit_Per_Quantity]]</f>
        <v>-303351.39999999997</v>
      </c>
      <c r="O266" s="1" t="s">
        <v>46</v>
      </c>
    </row>
    <row r="267" spans="1:15" x14ac:dyDescent="0.3">
      <c r="A267" s="1" t="s">
        <v>10191</v>
      </c>
      <c r="B267" s="1" t="s">
        <v>3560</v>
      </c>
      <c r="C267" s="14" t="s">
        <v>4747</v>
      </c>
      <c r="D267" s="1" t="s">
        <v>19</v>
      </c>
      <c r="E267" s="1" t="s">
        <v>25</v>
      </c>
      <c r="F267" s="1" t="s">
        <v>33</v>
      </c>
      <c r="G267" s="1" t="s">
        <v>45</v>
      </c>
      <c r="H267" s="1">
        <v>1048</v>
      </c>
      <c r="I267" s="1">
        <v>1926.07</v>
      </c>
      <c r="J267" s="1">
        <v>2356.48</v>
      </c>
      <c r="K267" s="1">
        <v>-126</v>
      </c>
      <c r="L267" s="1">
        <f>Table49[[#This Row],[Selling_Price]]-Table49[[#This Row],[Market_Price]]</f>
        <v>430.41000000000008</v>
      </c>
      <c r="M267" s="1">
        <f>Table49[[#This Row],[Quantity]]*Table49[[#This Row],[Selling_Price]]</f>
        <v>-296916.47999999998</v>
      </c>
      <c r="N267" s="1">
        <f>Table49[[#This Row],[Quantity]]*Table49[[#This Row],[Profit_Per_Quantity]]</f>
        <v>-54231.660000000011</v>
      </c>
      <c r="O267" s="1" t="s">
        <v>46</v>
      </c>
    </row>
    <row r="268" spans="1:15" x14ac:dyDescent="0.3">
      <c r="A268" s="1" t="s">
        <v>8562</v>
      </c>
      <c r="B268" s="1" t="s">
        <v>948</v>
      </c>
      <c r="C268" s="14" t="s">
        <v>5326</v>
      </c>
      <c r="D268" s="1" t="s">
        <v>20</v>
      </c>
      <c r="E268" s="1" t="s">
        <v>30</v>
      </c>
      <c r="F268" s="1" t="s">
        <v>33</v>
      </c>
      <c r="G268" s="1" t="s">
        <v>43</v>
      </c>
      <c r="H268" s="1">
        <v>1007</v>
      </c>
      <c r="I268" s="1">
        <v>1385.75</v>
      </c>
      <c r="J268" s="1">
        <v>1559.78</v>
      </c>
      <c r="K268" s="1">
        <v>-496</v>
      </c>
      <c r="L268" s="1">
        <f>Table49[[#This Row],[Selling_Price]]-Table49[[#This Row],[Market_Price]]</f>
        <v>174.02999999999997</v>
      </c>
      <c r="M268" s="1">
        <f>Table49[[#This Row],[Quantity]]*Table49[[#This Row],[Selling_Price]]</f>
        <v>-773650.88</v>
      </c>
      <c r="N268" s="1">
        <f>Table49[[#This Row],[Quantity]]*Table49[[#This Row],[Profit_Per_Quantity]]</f>
        <v>-86318.87999999999</v>
      </c>
      <c r="O268" s="1" t="s">
        <v>46</v>
      </c>
    </row>
    <row r="269" spans="1:15" x14ac:dyDescent="0.3">
      <c r="A269" s="1" t="s">
        <v>9867</v>
      </c>
      <c r="B269" s="1" t="s">
        <v>3045</v>
      </c>
      <c r="C269" s="14" t="s">
        <v>5382</v>
      </c>
      <c r="D269" s="1" t="s">
        <v>15</v>
      </c>
      <c r="E269" s="1" t="s">
        <v>25</v>
      </c>
      <c r="F269" s="1" t="s">
        <v>35</v>
      </c>
      <c r="G269" s="1" t="s">
        <v>40</v>
      </c>
      <c r="H269" s="1">
        <v>1098</v>
      </c>
      <c r="I269" s="1">
        <v>1470.45</v>
      </c>
      <c r="J269" s="1">
        <v>2110.91</v>
      </c>
      <c r="K269" s="1">
        <v>-469</v>
      </c>
      <c r="L269" s="1">
        <f>Table49[[#This Row],[Selling_Price]]-Table49[[#This Row],[Market_Price]]</f>
        <v>640.45999999999981</v>
      </c>
      <c r="M269" s="1">
        <f>Table49[[#This Row],[Quantity]]*Table49[[#This Row],[Selling_Price]]</f>
        <v>-990016.78999999992</v>
      </c>
      <c r="N269" s="1">
        <f>Table49[[#This Row],[Quantity]]*Table49[[#This Row],[Profit_Per_Quantity]]</f>
        <v>-300375.73999999993</v>
      </c>
      <c r="O269" s="1" t="s">
        <v>46</v>
      </c>
    </row>
    <row r="270" spans="1:15" x14ac:dyDescent="0.3">
      <c r="A270" s="1" t="s">
        <v>6840</v>
      </c>
      <c r="B270" s="1" t="s">
        <v>3504</v>
      </c>
      <c r="C270" s="14" t="s">
        <v>5088</v>
      </c>
      <c r="D270" s="1" t="s">
        <v>14</v>
      </c>
      <c r="E270" s="1" t="s">
        <v>25</v>
      </c>
      <c r="F270" s="1" t="s">
        <v>33</v>
      </c>
      <c r="G270" s="1" t="s">
        <v>42</v>
      </c>
      <c r="H270" s="1">
        <v>1031</v>
      </c>
      <c r="I270" s="1">
        <v>85.66</v>
      </c>
      <c r="J270" s="1">
        <v>157.29</v>
      </c>
      <c r="K270" s="1">
        <v>-333</v>
      </c>
      <c r="L270" s="1">
        <f>Table49[[#This Row],[Selling_Price]]-Table49[[#This Row],[Market_Price]]</f>
        <v>71.63</v>
      </c>
      <c r="M270" s="1">
        <f>Table49[[#This Row],[Quantity]]*Table49[[#This Row],[Selling_Price]]</f>
        <v>-52377.57</v>
      </c>
      <c r="N270" s="1">
        <f>Table49[[#This Row],[Quantity]]*Table49[[#This Row],[Profit_Per_Quantity]]</f>
        <v>-23852.789999999997</v>
      </c>
      <c r="O270" s="1" t="s">
        <v>46</v>
      </c>
    </row>
    <row r="271" spans="1:15" x14ac:dyDescent="0.3">
      <c r="A271" s="1" t="s">
        <v>8945</v>
      </c>
      <c r="B271" s="1" t="s">
        <v>1583</v>
      </c>
      <c r="C271" s="14" t="s">
        <v>4529</v>
      </c>
      <c r="D271" s="1" t="s">
        <v>19</v>
      </c>
      <c r="E271" s="1" t="s">
        <v>29</v>
      </c>
      <c r="F271" s="1" t="s">
        <v>32</v>
      </c>
      <c r="G271" s="1" t="s">
        <v>36</v>
      </c>
      <c r="H271" s="1">
        <v>1072</v>
      </c>
      <c r="I271" s="1">
        <v>443.68</v>
      </c>
      <c r="J271" s="1">
        <v>829.77</v>
      </c>
      <c r="K271" s="1">
        <v>-322</v>
      </c>
      <c r="L271" s="1">
        <f>Table49[[#This Row],[Selling_Price]]-Table49[[#This Row],[Market_Price]]</f>
        <v>386.09</v>
      </c>
      <c r="M271" s="1">
        <f>Table49[[#This Row],[Quantity]]*Table49[[#This Row],[Selling_Price]]</f>
        <v>-267185.94</v>
      </c>
      <c r="N271" s="1">
        <f>Table49[[#This Row],[Quantity]]*Table49[[#This Row],[Profit_Per_Quantity]]</f>
        <v>-124320.98</v>
      </c>
      <c r="O271" s="1" t="s">
        <v>46</v>
      </c>
    </row>
    <row r="272" spans="1:15" x14ac:dyDescent="0.3">
      <c r="A272" s="1" t="s">
        <v>9848</v>
      </c>
      <c r="B272" s="1" t="s">
        <v>3021</v>
      </c>
      <c r="C272" s="14" t="s">
        <v>5397</v>
      </c>
      <c r="D272" s="1" t="s">
        <v>16</v>
      </c>
      <c r="E272" s="1" t="s">
        <v>30</v>
      </c>
      <c r="F272" s="1" t="s">
        <v>35</v>
      </c>
      <c r="G272" s="1" t="s">
        <v>38</v>
      </c>
      <c r="H272" s="1">
        <v>1096</v>
      </c>
      <c r="I272" s="1">
        <v>860.97</v>
      </c>
      <c r="J272" s="1">
        <v>1649.55</v>
      </c>
      <c r="K272" s="1">
        <v>-472</v>
      </c>
      <c r="L272" s="1">
        <f>Table49[[#This Row],[Selling_Price]]-Table49[[#This Row],[Market_Price]]</f>
        <v>788.57999999999993</v>
      </c>
      <c r="M272" s="1">
        <f>Table49[[#This Row],[Quantity]]*Table49[[#This Row],[Selling_Price]]</f>
        <v>-778587.6</v>
      </c>
      <c r="N272" s="1">
        <f>Table49[[#This Row],[Quantity]]*Table49[[#This Row],[Profit_Per_Quantity]]</f>
        <v>-372209.75999999995</v>
      </c>
      <c r="O272" s="1" t="s">
        <v>46</v>
      </c>
    </row>
    <row r="273" spans="1:15" x14ac:dyDescent="0.3">
      <c r="A273" s="1" t="s">
        <v>7039</v>
      </c>
      <c r="B273" s="1" t="s">
        <v>3274</v>
      </c>
      <c r="C273" s="14" t="s">
        <v>4779</v>
      </c>
      <c r="D273" s="1" t="s">
        <v>15</v>
      </c>
      <c r="E273" s="1" t="s">
        <v>27</v>
      </c>
      <c r="F273" s="1" t="s">
        <v>35</v>
      </c>
      <c r="G273" s="1" t="s">
        <v>42</v>
      </c>
      <c r="H273" s="1">
        <v>1036</v>
      </c>
      <c r="I273" s="1">
        <v>769.11</v>
      </c>
      <c r="J273" s="1">
        <v>1179.4100000000001</v>
      </c>
      <c r="K273" s="1">
        <v>-310</v>
      </c>
      <c r="L273" s="1">
        <f>Table49[[#This Row],[Selling_Price]]-Table49[[#This Row],[Market_Price]]</f>
        <v>410.30000000000007</v>
      </c>
      <c r="M273" s="1">
        <f>Table49[[#This Row],[Quantity]]*Table49[[#This Row],[Selling_Price]]</f>
        <v>-365617.10000000003</v>
      </c>
      <c r="N273" s="1">
        <f>Table49[[#This Row],[Quantity]]*Table49[[#This Row],[Profit_Per_Quantity]]</f>
        <v>-127193.00000000001</v>
      </c>
      <c r="O273" s="1" t="s">
        <v>46</v>
      </c>
    </row>
    <row r="274" spans="1:15" x14ac:dyDescent="0.3">
      <c r="A274" s="1" t="s">
        <v>7485</v>
      </c>
      <c r="B274" s="1" t="s">
        <v>3113</v>
      </c>
      <c r="C274" s="14" t="s">
        <v>5342</v>
      </c>
      <c r="D274" s="1" t="s">
        <v>19</v>
      </c>
      <c r="E274" s="1" t="s">
        <v>25</v>
      </c>
      <c r="F274" s="1" t="s">
        <v>34</v>
      </c>
      <c r="G274" s="1" t="s">
        <v>43</v>
      </c>
      <c r="H274" s="1">
        <v>1011</v>
      </c>
      <c r="I274" s="1">
        <v>1822.36</v>
      </c>
      <c r="J274" s="1">
        <v>2558.0100000000002</v>
      </c>
      <c r="K274" s="1">
        <v>-495</v>
      </c>
      <c r="L274" s="1">
        <f>Table49[[#This Row],[Selling_Price]]-Table49[[#This Row],[Market_Price]]</f>
        <v>735.65000000000032</v>
      </c>
      <c r="M274" s="1">
        <f>Table49[[#This Row],[Quantity]]*Table49[[#This Row],[Selling_Price]]</f>
        <v>-1266214.9500000002</v>
      </c>
      <c r="N274" s="1">
        <f>Table49[[#This Row],[Quantity]]*Table49[[#This Row],[Profit_Per_Quantity]]</f>
        <v>-364146.75000000017</v>
      </c>
      <c r="O274" s="1" t="s">
        <v>46</v>
      </c>
    </row>
    <row r="275" spans="1:15" x14ac:dyDescent="0.3">
      <c r="A275" s="1" t="s">
        <v>8340</v>
      </c>
      <c r="B275" s="1" t="s">
        <v>591</v>
      </c>
      <c r="C275" s="14" t="s">
        <v>5226</v>
      </c>
      <c r="D275" s="1" t="s">
        <v>14</v>
      </c>
      <c r="E275" s="1" t="s">
        <v>24</v>
      </c>
      <c r="F275" s="1" t="s">
        <v>31</v>
      </c>
      <c r="G275" s="1" t="s">
        <v>36</v>
      </c>
      <c r="H275" s="1">
        <v>1076</v>
      </c>
      <c r="I275" s="1">
        <v>61.22</v>
      </c>
      <c r="J275" s="1">
        <v>70.2</v>
      </c>
      <c r="K275" s="1">
        <v>-273</v>
      </c>
      <c r="L275" s="1">
        <f>Table49[[#This Row],[Selling_Price]]-Table49[[#This Row],[Market_Price]]</f>
        <v>8.980000000000004</v>
      </c>
      <c r="M275" s="1">
        <f>Table49[[#This Row],[Quantity]]*Table49[[#This Row],[Selling_Price]]</f>
        <v>-19164.600000000002</v>
      </c>
      <c r="N275" s="1">
        <f>Table49[[#This Row],[Quantity]]*Table49[[#This Row],[Profit_Per_Quantity]]</f>
        <v>-2451.5400000000009</v>
      </c>
      <c r="O275" s="1" t="s">
        <v>46</v>
      </c>
    </row>
    <row r="276" spans="1:15" x14ac:dyDescent="0.3">
      <c r="A276" s="1" t="s">
        <v>10269</v>
      </c>
      <c r="B276" s="1" t="s">
        <v>3671</v>
      </c>
      <c r="C276" s="14" t="s">
        <v>4959</v>
      </c>
      <c r="D276" s="1" t="s">
        <v>14</v>
      </c>
      <c r="E276" s="1" t="s">
        <v>27</v>
      </c>
      <c r="F276" s="1" t="s">
        <v>35</v>
      </c>
      <c r="G276" s="1" t="s">
        <v>40</v>
      </c>
      <c r="H276" s="1">
        <v>1070</v>
      </c>
      <c r="I276" s="1">
        <v>1605.06</v>
      </c>
      <c r="J276" s="1">
        <v>2635.7</v>
      </c>
      <c r="K276" s="1">
        <v>-228</v>
      </c>
      <c r="L276" s="1">
        <f>Table49[[#This Row],[Selling_Price]]-Table49[[#This Row],[Market_Price]]</f>
        <v>1030.6399999999999</v>
      </c>
      <c r="M276" s="1">
        <f>Table49[[#This Row],[Quantity]]*Table49[[#This Row],[Selling_Price]]</f>
        <v>-600939.6</v>
      </c>
      <c r="N276" s="1">
        <f>Table49[[#This Row],[Quantity]]*Table49[[#This Row],[Profit_Per_Quantity]]</f>
        <v>-234985.91999999998</v>
      </c>
      <c r="O276" s="1" t="s">
        <v>46</v>
      </c>
    </row>
    <row r="277" spans="1:15" x14ac:dyDescent="0.3">
      <c r="A277" s="1" t="s">
        <v>7986</v>
      </c>
      <c r="B277" s="1" t="s">
        <v>437</v>
      </c>
      <c r="C277" s="14" t="s">
        <v>5388</v>
      </c>
      <c r="D277" s="1" t="s">
        <v>18</v>
      </c>
      <c r="E277" s="1" t="s">
        <v>29</v>
      </c>
      <c r="F277" s="1" t="s">
        <v>33</v>
      </c>
      <c r="G277" s="1" t="s">
        <v>44</v>
      </c>
      <c r="H277" s="1">
        <v>1051</v>
      </c>
      <c r="I277" s="1">
        <v>1042.77</v>
      </c>
      <c r="J277" s="1">
        <v>1986.76</v>
      </c>
      <c r="K277" s="1">
        <v>-369</v>
      </c>
      <c r="L277" s="1">
        <f>Table49[[#This Row],[Selling_Price]]-Table49[[#This Row],[Market_Price]]</f>
        <v>943.99</v>
      </c>
      <c r="M277" s="1">
        <f>Table49[[#This Row],[Quantity]]*Table49[[#This Row],[Selling_Price]]</f>
        <v>-733114.44</v>
      </c>
      <c r="N277" s="1">
        <f>Table49[[#This Row],[Quantity]]*Table49[[#This Row],[Profit_Per_Quantity]]</f>
        <v>-348332.31</v>
      </c>
      <c r="O277" s="1" t="s">
        <v>46</v>
      </c>
    </row>
    <row r="278" spans="1:15" x14ac:dyDescent="0.3">
      <c r="A278" s="1" t="s">
        <v>10420</v>
      </c>
      <c r="B278" s="1" t="s">
        <v>3894</v>
      </c>
      <c r="C278" s="14" t="s">
        <v>4782</v>
      </c>
      <c r="D278" s="1" t="s">
        <v>12</v>
      </c>
      <c r="E278" s="1" t="s">
        <v>27</v>
      </c>
      <c r="F278" s="1" t="s">
        <v>32</v>
      </c>
      <c r="G278" s="1" t="s">
        <v>38</v>
      </c>
      <c r="H278" s="1">
        <v>1089</v>
      </c>
      <c r="I278" s="1">
        <v>862.47</v>
      </c>
      <c r="J278" s="1">
        <v>1354.95</v>
      </c>
      <c r="K278" s="1">
        <v>-40</v>
      </c>
      <c r="L278" s="1">
        <f>Table49[[#This Row],[Selling_Price]]-Table49[[#This Row],[Market_Price]]</f>
        <v>492.48</v>
      </c>
      <c r="M278" s="1">
        <f>Table49[[#This Row],[Quantity]]*Table49[[#This Row],[Selling_Price]]</f>
        <v>-54198</v>
      </c>
      <c r="N278" s="1">
        <f>Table49[[#This Row],[Quantity]]*Table49[[#This Row],[Profit_Per_Quantity]]</f>
        <v>-19699.2</v>
      </c>
      <c r="O278" s="1" t="s">
        <v>46</v>
      </c>
    </row>
    <row r="279" spans="1:15" x14ac:dyDescent="0.3">
      <c r="A279" s="1" t="s">
        <v>9595</v>
      </c>
      <c r="B279" s="1" t="s">
        <v>2619</v>
      </c>
      <c r="C279" s="14" t="s">
        <v>5498</v>
      </c>
      <c r="D279" s="1" t="s">
        <v>19</v>
      </c>
      <c r="E279" s="1" t="s">
        <v>24</v>
      </c>
      <c r="F279" s="1" t="s">
        <v>34</v>
      </c>
      <c r="G279" s="1" t="s">
        <v>45</v>
      </c>
      <c r="H279" s="1">
        <v>1084</v>
      </c>
      <c r="I279" s="1">
        <v>1282.6500000000001</v>
      </c>
      <c r="J279" s="1">
        <v>2370.09</v>
      </c>
      <c r="K279" s="1">
        <v>-102</v>
      </c>
      <c r="L279" s="1">
        <f>Table49[[#This Row],[Selling_Price]]-Table49[[#This Row],[Market_Price]]</f>
        <v>1087.44</v>
      </c>
      <c r="M279" s="1">
        <f>Table49[[#This Row],[Quantity]]*Table49[[#This Row],[Selling_Price]]</f>
        <v>-241749.18000000002</v>
      </c>
      <c r="N279" s="1">
        <f>Table49[[#This Row],[Quantity]]*Table49[[#This Row],[Profit_Per_Quantity]]</f>
        <v>-110918.88</v>
      </c>
      <c r="O279" s="1" t="s">
        <v>46</v>
      </c>
    </row>
    <row r="280" spans="1:15" x14ac:dyDescent="0.3">
      <c r="A280" s="1" t="s">
        <v>8391</v>
      </c>
      <c r="B280" s="1" t="s">
        <v>680</v>
      </c>
      <c r="C280" s="14" t="s">
        <v>6201</v>
      </c>
      <c r="D280" s="1" t="s">
        <v>13</v>
      </c>
      <c r="E280" s="1" t="s">
        <v>24</v>
      </c>
      <c r="F280" s="1" t="s">
        <v>32</v>
      </c>
      <c r="G280" s="1" t="s">
        <v>42</v>
      </c>
      <c r="H280" s="1">
        <v>1030</v>
      </c>
      <c r="I280" s="1">
        <v>915.8</v>
      </c>
      <c r="J280" s="1">
        <v>1549.88</v>
      </c>
      <c r="K280" s="1">
        <v>-192</v>
      </c>
      <c r="L280" s="1">
        <f>Table49[[#This Row],[Selling_Price]]-Table49[[#This Row],[Market_Price]]</f>
        <v>634.08000000000015</v>
      </c>
      <c r="M280" s="1">
        <f>Table49[[#This Row],[Quantity]]*Table49[[#This Row],[Selling_Price]]</f>
        <v>-297576.96000000002</v>
      </c>
      <c r="N280" s="1">
        <f>Table49[[#This Row],[Quantity]]*Table49[[#This Row],[Profit_Per_Quantity]]</f>
        <v>-121743.36000000003</v>
      </c>
      <c r="O280" s="1" t="s">
        <v>46</v>
      </c>
    </row>
    <row r="281" spans="1:15" x14ac:dyDescent="0.3">
      <c r="A281" s="1" t="s">
        <v>9025</v>
      </c>
      <c r="B281" s="1" t="s">
        <v>1716</v>
      </c>
      <c r="C281" s="14" t="s">
        <v>5652</v>
      </c>
      <c r="D281" s="1" t="s">
        <v>19</v>
      </c>
      <c r="E281" s="1" t="s">
        <v>25</v>
      </c>
      <c r="F281" s="1" t="s">
        <v>34</v>
      </c>
      <c r="G281" s="1" t="s">
        <v>37</v>
      </c>
      <c r="H281" s="1">
        <v>1049</v>
      </c>
      <c r="I281" s="1">
        <v>731.26</v>
      </c>
      <c r="J281" s="1">
        <v>1246.6300000000001</v>
      </c>
      <c r="K281" s="1">
        <v>-385</v>
      </c>
      <c r="L281" s="1">
        <f>Table49[[#This Row],[Selling_Price]]-Table49[[#This Row],[Market_Price]]</f>
        <v>515.37000000000012</v>
      </c>
      <c r="M281" s="1">
        <f>Table49[[#This Row],[Quantity]]*Table49[[#This Row],[Selling_Price]]</f>
        <v>-479952.55000000005</v>
      </c>
      <c r="N281" s="1">
        <f>Table49[[#This Row],[Quantity]]*Table49[[#This Row],[Profit_Per_Quantity]]</f>
        <v>-198417.45000000004</v>
      </c>
      <c r="O281" s="1" t="s">
        <v>46</v>
      </c>
    </row>
    <row r="282" spans="1:15" x14ac:dyDescent="0.3">
      <c r="A282" s="1" t="s">
        <v>8877</v>
      </c>
      <c r="B282" s="1" t="s">
        <v>1469</v>
      </c>
      <c r="C282" s="14" t="s">
        <v>5552</v>
      </c>
      <c r="D282" s="1" t="s">
        <v>15</v>
      </c>
      <c r="E282" s="1" t="s">
        <v>4349</v>
      </c>
      <c r="F282" s="1" t="s">
        <v>31</v>
      </c>
      <c r="G282" s="1" t="s">
        <v>42</v>
      </c>
      <c r="H282" s="1">
        <v>1039</v>
      </c>
      <c r="I282" s="1">
        <v>1787.95</v>
      </c>
      <c r="J282" s="1">
        <v>3196.48</v>
      </c>
      <c r="K282" s="1">
        <v>-114</v>
      </c>
      <c r="L282" s="1">
        <f>Table49[[#This Row],[Selling_Price]]-Table49[[#This Row],[Market_Price]]</f>
        <v>1408.53</v>
      </c>
      <c r="M282" s="1">
        <f>Table49[[#This Row],[Quantity]]*Table49[[#This Row],[Selling_Price]]</f>
        <v>-364398.72000000003</v>
      </c>
      <c r="N282" s="1">
        <f>Table49[[#This Row],[Quantity]]*Table49[[#This Row],[Profit_Per_Quantity]]</f>
        <v>-160572.41999999998</v>
      </c>
      <c r="O282" s="1" t="s">
        <v>46</v>
      </c>
    </row>
    <row r="283" spans="1:15" x14ac:dyDescent="0.3">
      <c r="A283" s="1" t="s">
        <v>7592</v>
      </c>
      <c r="B283" s="1" t="s">
        <v>1143</v>
      </c>
      <c r="C283" s="14" t="s">
        <v>4756</v>
      </c>
      <c r="D283" s="1" t="s">
        <v>14</v>
      </c>
      <c r="E283" s="1" t="s">
        <v>4351</v>
      </c>
      <c r="F283" s="1" t="s">
        <v>31</v>
      </c>
      <c r="G283" s="1" t="s">
        <v>43</v>
      </c>
      <c r="H283" s="1">
        <v>1016</v>
      </c>
      <c r="I283" s="1">
        <v>1795.08</v>
      </c>
      <c r="J283" s="1">
        <v>2921.05</v>
      </c>
      <c r="K283" s="1">
        <v>-260</v>
      </c>
      <c r="L283" s="1">
        <f>Table49[[#This Row],[Selling_Price]]-Table49[[#This Row],[Market_Price]]</f>
        <v>1125.9700000000003</v>
      </c>
      <c r="M283" s="1">
        <f>Table49[[#This Row],[Quantity]]*Table49[[#This Row],[Selling_Price]]</f>
        <v>-759473</v>
      </c>
      <c r="N283" s="1">
        <f>Table49[[#This Row],[Quantity]]*Table49[[#This Row],[Profit_Per_Quantity]]</f>
        <v>-292752.20000000007</v>
      </c>
      <c r="O283" s="1" t="s">
        <v>46</v>
      </c>
    </row>
    <row r="284" spans="1:15" x14ac:dyDescent="0.3">
      <c r="A284" s="1" t="s">
        <v>9236</v>
      </c>
      <c r="B284" s="1" t="s">
        <v>2050</v>
      </c>
      <c r="C284" s="14" t="s">
        <v>4851</v>
      </c>
      <c r="D284" s="1" t="s">
        <v>14</v>
      </c>
      <c r="E284" s="1" t="s">
        <v>28</v>
      </c>
      <c r="F284" s="1" t="s">
        <v>31</v>
      </c>
      <c r="G284" s="1" t="s">
        <v>41</v>
      </c>
      <c r="H284" s="1">
        <v>1100</v>
      </c>
      <c r="I284" s="1">
        <v>1050.01</v>
      </c>
      <c r="J284" s="1">
        <v>1205.6400000000001</v>
      </c>
      <c r="K284" s="1">
        <v>-66</v>
      </c>
      <c r="L284" s="1">
        <f>Table49[[#This Row],[Selling_Price]]-Table49[[#This Row],[Market_Price]]</f>
        <v>155.63000000000011</v>
      </c>
      <c r="M284" s="1">
        <f>Table49[[#This Row],[Quantity]]*Table49[[#This Row],[Selling_Price]]</f>
        <v>-79572.240000000005</v>
      </c>
      <c r="N284" s="1">
        <f>Table49[[#This Row],[Quantity]]*Table49[[#This Row],[Profit_Per_Quantity]]</f>
        <v>-10271.580000000007</v>
      </c>
      <c r="O284" s="1" t="s">
        <v>46</v>
      </c>
    </row>
    <row r="285" spans="1:15" x14ac:dyDescent="0.3">
      <c r="A285" s="1" t="s">
        <v>9293</v>
      </c>
      <c r="B285" s="1" t="s">
        <v>2143</v>
      </c>
      <c r="C285" s="14" t="s">
        <v>5445</v>
      </c>
      <c r="D285" s="1" t="s">
        <v>15</v>
      </c>
      <c r="E285" s="1" t="s">
        <v>28</v>
      </c>
      <c r="F285" s="1" t="s">
        <v>34</v>
      </c>
      <c r="G285" s="1" t="s">
        <v>45</v>
      </c>
      <c r="H285" s="1">
        <v>1094</v>
      </c>
      <c r="I285" s="1">
        <v>637.71</v>
      </c>
      <c r="J285" s="1">
        <v>891.5</v>
      </c>
      <c r="K285" s="1">
        <v>-444</v>
      </c>
      <c r="L285" s="1">
        <f>Table49[[#This Row],[Selling_Price]]-Table49[[#This Row],[Market_Price]]</f>
        <v>253.78999999999996</v>
      </c>
      <c r="M285" s="1">
        <f>Table49[[#This Row],[Quantity]]*Table49[[#This Row],[Selling_Price]]</f>
        <v>-395826</v>
      </c>
      <c r="N285" s="1">
        <f>Table49[[#This Row],[Quantity]]*Table49[[#This Row],[Profit_Per_Quantity]]</f>
        <v>-112682.75999999998</v>
      </c>
      <c r="O285" s="1" t="s">
        <v>46</v>
      </c>
    </row>
    <row r="286" spans="1:15" x14ac:dyDescent="0.3">
      <c r="A286" s="1" t="s">
        <v>6709</v>
      </c>
      <c r="B286" s="1" t="s">
        <v>3810</v>
      </c>
      <c r="C286" s="14" t="s">
        <v>4555</v>
      </c>
      <c r="D286" s="1" t="s">
        <v>20</v>
      </c>
      <c r="E286" s="1" t="s">
        <v>29</v>
      </c>
      <c r="F286" s="1" t="s">
        <v>31</v>
      </c>
      <c r="G286" s="1" t="s">
        <v>37</v>
      </c>
      <c r="H286" s="1">
        <v>1010</v>
      </c>
      <c r="I286" s="1">
        <v>114.78</v>
      </c>
      <c r="J286" s="1">
        <v>137.72</v>
      </c>
      <c r="K286" s="1">
        <v>-479</v>
      </c>
      <c r="L286" s="1">
        <f>Table49[[#This Row],[Selling_Price]]-Table49[[#This Row],[Market_Price]]</f>
        <v>22.939999999999998</v>
      </c>
      <c r="M286" s="1">
        <f>Table49[[#This Row],[Quantity]]*Table49[[#This Row],[Selling_Price]]</f>
        <v>-65967.88</v>
      </c>
      <c r="N286" s="1">
        <f>Table49[[#This Row],[Quantity]]*Table49[[#This Row],[Profit_Per_Quantity]]</f>
        <v>-10988.259999999998</v>
      </c>
      <c r="O286" s="1" t="s">
        <v>46</v>
      </c>
    </row>
    <row r="287" spans="1:15" x14ac:dyDescent="0.3">
      <c r="A287" s="1" t="s">
        <v>10244</v>
      </c>
      <c r="B287" s="1" t="s">
        <v>3637</v>
      </c>
      <c r="C287" s="14" t="s">
        <v>4553</v>
      </c>
      <c r="D287" s="1" t="s">
        <v>12</v>
      </c>
      <c r="E287" s="1" t="s">
        <v>4351</v>
      </c>
      <c r="F287" s="1" t="s">
        <v>35</v>
      </c>
      <c r="G287" s="1" t="s">
        <v>36</v>
      </c>
      <c r="H287" s="1">
        <v>1025</v>
      </c>
      <c r="I287" s="1">
        <v>381.83</v>
      </c>
      <c r="J287" s="1">
        <v>601.24</v>
      </c>
      <c r="K287" s="1">
        <v>-486</v>
      </c>
      <c r="L287" s="1">
        <f>Table49[[#This Row],[Selling_Price]]-Table49[[#This Row],[Market_Price]]</f>
        <v>219.41000000000003</v>
      </c>
      <c r="M287" s="1">
        <f>Table49[[#This Row],[Quantity]]*Table49[[#This Row],[Selling_Price]]</f>
        <v>-292202.64</v>
      </c>
      <c r="N287" s="1">
        <f>Table49[[#This Row],[Quantity]]*Table49[[#This Row],[Profit_Per_Quantity]]</f>
        <v>-106633.26000000001</v>
      </c>
      <c r="O287" s="1" t="s">
        <v>46</v>
      </c>
    </row>
    <row r="288" spans="1:15" x14ac:dyDescent="0.3">
      <c r="A288" s="1" t="s">
        <v>7219</v>
      </c>
      <c r="B288" s="1" t="s">
        <v>1578</v>
      </c>
      <c r="C288" s="14" t="s">
        <v>5534</v>
      </c>
      <c r="D288" s="1" t="s">
        <v>14</v>
      </c>
      <c r="E288" s="1" t="s">
        <v>27</v>
      </c>
      <c r="F288" s="1" t="s">
        <v>31</v>
      </c>
      <c r="G288" s="1" t="s">
        <v>4352</v>
      </c>
      <c r="H288" s="1">
        <v>1087</v>
      </c>
      <c r="I288" s="1">
        <v>1174.75</v>
      </c>
      <c r="J288" s="1">
        <v>1979.79</v>
      </c>
      <c r="K288" s="1">
        <v>-241</v>
      </c>
      <c r="L288" s="1">
        <f>Table49[[#This Row],[Selling_Price]]-Table49[[#This Row],[Market_Price]]</f>
        <v>805.04</v>
      </c>
      <c r="M288" s="1">
        <f>Table49[[#This Row],[Quantity]]*Table49[[#This Row],[Selling_Price]]</f>
        <v>-477129.39</v>
      </c>
      <c r="N288" s="1">
        <f>Table49[[#This Row],[Quantity]]*Table49[[#This Row],[Profit_Per_Quantity]]</f>
        <v>-194014.63999999998</v>
      </c>
      <c r="O288" s="1" t="s">
        <v>46</v>
      </c>
    </row>
    <row r="289" spans="1:15" x14ac:dyDescent="0.3">
      <c r="A289" s="1" t="s">
        <v>10122</v>
      </c>
      <c r="B289" s="1" t="s">
        <v>3465</v>
      </c>
      <c r="C289" s="14" t="s">
        <v>5117</v>
      </c>
      <c r="D289" s="1" t="s">
        <v>18</v>
      </c>
      <c r="E289" s="1" t="s">
        <v>4349</v>
      </c>
      <c r="F289" s="1" t="s">
        <v>35</v>
      </c>
      <c r="G289" s="1" t="s">
        <v>38</v>
      </c>
      <c r="H289" s="1">
        <v>1085</v>
      </c>
      <c r="I289" s="1">
        <v>729.58</v>
      </c>
      <c r="J289" s="1">
        <v>1061.97</v>
      </c>
      <c r="K289" s="1">
        <v>-236</v>
      </c>
      <c r="L289" s="1">
        <f>Table49[[#This Row],[Selling_Price]]-Table49[[#This Row],[Market_Price]]</f>
        <v>332.39</v>
      </c>
      <c r="M289" s="1">
        <f>Table49[[#This Row],[Quantity]]*Table49[[#This Row],[Selling_Price]]</f>
        <v>-250624.92</v>
      </c>
      <c r="N289" s="1">
        <f>Table49[[#This Row],[Quantity]]*Table49[[#This Row],[Profit_Per_Quantity]]</f>
        <v>-78444.039999999994</v>
      </c>
      <c r="O289" s="1" t="s">
        <v>46</v>
      </c>
    </row>
    <row r="290" spans="1:15" x14ac:dyDescent="0.3">
      <c r="A290" s="1" t="s">
        <v>10490</v>
      </c>
      <c r="B290" s="1" t="s">
        <v>3999</v>
      </c>
      <c r="C290" s="14" t="s">
        <v>4494</v>
      </c>
      <c r="D290" s="1" t="s">
        <v>20</v>
      </c>
      <c r="E290" s="1" t="s">
        <v>21</v>
      </c>
      <c r="F290" s="1" t="s">
        <v>32</v>
      </c>
      <c r="G290" s="1" t="s">
        <v>4352</v>
      </c>
      <c r="H290" s="1">
        <v>1073</v>
      </c>
      <c r="I290" s="1">
        <v>61.75</v>
      </c>
      <c r="J290" s="1">
        <v>102.92</v>
      </c>
      <c r="K290" s="1">
        <v>-75</v>
      </c>
      <c r="L290" s="1">
        <f>Table49[[#This Row],[Selling_Price]]-Table49[[#This Row],[Market_Price]]</f>
        <v>41.17</v>
      </c>
      <c r="M290" s="1">
        <f>Table49[[#This Row],[Quantity]]*Table49[[#This Row],[Selling_Price]]</f>
        <v>-7719</v>
      </c>
      <c r="N290" s="1">
        <f>Table49[[#This Row],[Quantity]]*Table49[[#This Row],[Profit_Per_Quantity]]</f>
        <v>-3087.75</v>
      </c>
      <c r="O290" s="1" t="s">
        <v>46</v>
      </c>
    </row>
    <row r="291" spans="1:15" x14ac:dyDescent="0.3">
      <c r="A291" s="1" t="s">
        <v>10239</v>
      </c>
      <c r="B291" s="1" t="s">
        <v>3630</v>
      </c>
      <c r="C291" s="14" t="s">
        <v>4991</v>
      </c>
      <c r="D291" s="1" t="s">
        <v>13</v>
      </c>
      <c r="E291" s="1" t="s">
        <v>29</v>
      </c>
      <c r="F291" s="1" t="s">
        <v>33</v>
      </c>
      <c r="G291" s="1" t="s">
        <v>43</v>
      </c>
      <c r="H291" s="1">
        <v>1049</v>
      </c>
      <c r="I291" s="1">
        <v>910</v>
      </c>
      <c r="J291" s="1">
        <v>1489.05</v>
      </c>
      <c r="K291" s="1">
        <v>-408</v>
      </c>
      <c r="L291" s="1">
        <f>Table49[[#This Row],[Selling_Price]]-Table49[[#This Row],[Market_Price]]</f>
        <v>579.04999999999995</v>
      </c>
      <c r="M291" s="1">
        <f>Table49[[#This Row],[Quantity]]*Table49[[#This Row],[Selling_Price]]</f>
        <v>-607532.4</v>
      </c>
      <c r="N291" s="1">
        <f>Table49[[#This Row],[Quantity]]*Table49[[#This Row],[Profit_Per_Quantity]]</f>
        <v>-236252.4</v>
      </c>
      <c r="O291" s="1" t="s">
        <v>46</v>
      </c>
    </row>
    <row r="292" spans="1:15" x14ac:dyDescent="0.3">
      <c r="A292" s="1" t="s">
        <v>6556</v>
      </c>
      <c r="B292" s="1" t="s">
        <v>966</v>
      </c>
      <c r="C292" s="14" t="s">
        <v>5098</v>
      </c>
      <c r="D292" s="1" t="s">
        <v>16</v>
      </c>
      <c r="E292" s="1" t="s">
        <v>25</v>
      </c>
      <c r="F292" s="1" t="s">
        <v>34</v>
      </c>
      <c r="G292" s="1" t="s">
        <v>38</v>
      </c>
      <c r="H292" s="1">
        <v>1092</v>
      </c>
      <c r="I292" s="1">
        <v>1439.78</v>
      </c>
      <c r="J292" s="1">
        <v>2151.37</v>
      </c>
      <c r="K292" s="1">
        <v>-473</v>
      </c>
      <c r="L292" s="1">
        <f>Table49[[#This Row],[Selling_Price]]-Table49[[#This Row],[Market_Price]]</f>
        <v>711.58999999999992</v>
      </c>
      <c r="M292" s="1">
        <f>Table49[[#This Row],[Quantity]]*Table49[[#This Row],[Selling_Price]]</f>
        <v>-1017598.0099999999</v>
      </c>
      <c r="N292" s="1">
        <f>Table49[[#This Row],[Quantity]]*Table49[[#This Row],[Profit_Per_Quantity]]</f>
        <v>-336582.06999999995</v>
      </c>
      <c r="O292" s="1" t="s">
        <v>46</v>
      </c>
    </row>
    <row r="293" spans="1:15" x14ac:dyDescent="0.3">
      <c r="A293" s="1" t="s">
        <v>9786</v>
      </c>
      <c r="B293" s="1" t="s">
        <v>2920</v>
      </c>
      <c r="C293" s="14" t="s">
        <v>4845</v>
      </c>
      <c r="D293" s="1" t="s">
        <v>19</v>
      </c>
      <c r="E293" s="1" t="s">
        <v>27</v>
      </c>
      <c r="F293" s="1" t="s">
        <v>32</v>
      </c>
      <c r="G293" s="1" t="s">
        <v>40</v>
      </c>
      <c r="H293" s="1">
        <v>1025</v>
      </c>
      <c r="I293" s="1">
        <v>125.88</v>
      </c>
      <c r="J293" s="1">
        <v>236.18</v>
      </c>
      <c r="K293" s="1">
        <v>-448</v>
      </c>
      <c r="L293" s="1">
        <f>Table49[[#This Row],[Selling_Price]]-Table49[[#This Row],[Market_Price]]</f>
        <v>110.30000000000001</v>
      </c>
      <c r="M293" s="1">
        <f>Table49[[#This Row],[Quantity]]*Table49[[#This Row],[Selling_Price]]</f>
        <v>-105808.64</v>
      </c>
      <c r="N293" s="1">
        <f>Table49[[#This Row],[Quantity]]*Table49[[#This Row],[Profit_Per_Quantity]]</f>
        <v>-49414.400000000009</v>
      </c>
      <c r="O293" s="1" t="s">
        <v>46</v>
      </c>
    </row>
    <row r="294" spans="1:15" x14ac:dyDescent="0.3">
      <c r="A294" s="1" t="s">
        <v>6573</v>
      </c>
      <c r="B294" s="1" t="s">
        <v>3090</v>
      </c>
      <c r="C294" s="14" t="s">
        <v>5216</v>
      </c>
      <c r="D294" s="1" t="s">
        <v>12</v>
      </c>
      <c r="E294" s="1" t="s">
        <v>25</v>
      </c>
      <c r="F294" s="1" t="s">
        <v>33</v>
      </c>
      <c r="G294" s="1" t="s">
        <v>42</v>
      </c>
      <c r="H294" s="1">
        <v>1071</v>
      </c>
      <c r="I294" s="1">
        <v>520.26</v>
      </c>
      <c r="J294" s="1">
        <v>647.77</v>
      </c>
      <c r="K294" s="1">
        <v>-269</v>
      </c>
      <c r="L294" s="1">
        <f>Table49[[#This Row],[Selling_Price]]-Table49[[#This Row],[Market_Price]]</f>
        <v>127.50999999999999</v>
      </c>
      <c r="M294" s="1">
        <f>Table49[[#This Row],[Quantity]]*Table49[[#This Row],[Selling_Price]]</f>
        <v>-174250.13</v>
      </c>
      <c r="N294" s="1">
        <f>Table49[[#This Row],[Quantity]]*Table49[[#This Row],[Profit_Per_Quantity]]</f>
        <v>-34300.189999999995</v>
      </c>
      <c r="O294" s="1" t="s">
        <v>46</v>
      </c>
    </row>
    <row r="295" spans="1:15" x14ac:dyDescent="0.3">
      <c r="A295" s="1" t="s">
        <v>8786</v>
      </c>
      <c r="B295" s="1" t="s">
        <v>1316</v>
      </c>
      <c r="C295" s="14" t="s">
        <v>4981</v>
      </c>
      <c r="D295" s="1" t="s">
        <v>15</v>
      </c>
      <c r="E295" s="1" t="s">
        <v>27</v>
      </c>
      <c r="F295" s="1" t="s">
        <v>34</v>
      </c>
      <c r="G295" s="1" t="s">
        <v>43</v>
      </c>
      <c r="H295" s="1">
        <v>1048</v>
      </c>
      <c r="I295" s="1">
        <v>350.72</v>
      </c>
      <c r="J295" s="1">
        <v>481</v>
      </c>
      <c r="K295" s="1">
        <v>-153</v>
      </c>
      <c r="L295" s="1">
        <f>Table49[[#This Row],[Selling_Price]]-Table49[[#This Row],[Market_Price]]</f>
        <v>130.27999999999997</v>
      </c>
      <c r="M295" s="1">
        <f>Table49[[#This Row],[Quantity]]*Table49[[#This Row],[Selling_Price]]</f>
        <v>-73593</v>
      </c>
      <c r="N295" s="1">
        <f>Table49[[#This Row],[Quantity]]*Table49[[#This Row],[Profit_Per_Quantity]]</f>
        <v>-19932.839999999997</v>
      </c>
      <c r="O295" s="1" t="s">
        <v>46</v>
      </c>
    </row>
    <row r="296" spans="1:15" x14ac:dyDescent="0.3">
      <c r="A296" s="1" t="s">
        <v>6917</v>
      </c>
      <c r="B296" s="1" t="s">
        <v>1948</v>
      </c>
      <c r="C296" s="14" t="s">
        <v>4386</v>
      </c>
      <c r="D296" s="1" t="s">
        <v>19</v>
      </c>
      <c r="E296" s="1" t="s">
        <v>24</v>
      </c>
      <c r="F296" s="1" t="s">
        <v>32</v>
      </c>
      <c r="G296" s="1" t="s">
        <v>36</v>
      </c>
      <c r="H296" s="1">
        <v>1035</v>
      </c>
      <c r="I296" s="1">
        <v>841.07</v>
      </c>
      <c r="J296" s="1">
        <v>1610.69</v>
      </c>
      <c r="K296" s="1">
        <v>-28</v>
      </c>
      <c r="L296" s="1">
        <f>Table49[[#This Row],[Selling_Price]]-Table49[[#This Row],[Market_Price]]</f>
        <v>769.62</v>
      </c>
      <c r="M296" s="1">
        <f>Table49[[#This Row],[Quantity]]*Table49[[#This Row],[Selling_Price]]</f>
        <v>-45099.32</v>
      </c>
      <c r="N296" s="1">
        <f>Table49[[#This Row],[Quantity]]*Table49[[#This Row],[Profit_Per_Quantity]]</f>
        <v>-21549.360000000001</v>
      </c>
      <c r="O296" s="1" t="s">
        <v>46</v>
      </c>
    </row>
    <row r="297" spans="1:15" x14ac:dyDescent="0.3">
      <c r="A297" s="1" t="s">
        <v>7480</v>
      </c>
      <c r="B297" s="1" t="s">
        <v>1116</v>
      </c>
      <c r="C297" s="14" t="s">
        <v>5818</v>
      </c>
      <c r="D297" s="1" t="s">
        <v>17</v>
      </c>
      <c r="E297" s="1" t="s">
        <v>29</v>
      </c>
      <c r="F297" s="1" t="s">
        <v>33</v>
      </c>
      <c r="G297" s="1" t="s">
        <v>37</v>
      </c>
      <c r="H297" s="1">
        <v>1036</v>
      </c>
      <c r="I297" s="1">
        <v>922.5</v>
      </c>
      <c r="J297" s="1">
        <v>1572.78</v>
      </c>
      <c r="K297" s="1">
        <v>-213</v>
      </c>
      <c r="L297" s="1">
        <f>Table49[[#This Row],[Selling_Price]]-Table49[[#This Row],[Market_Price]]</f>
        <v>650.28</v>
      </c>
      <c r="M297" s="1">
        <f>Table49[[#This Row],[Quantity]]*Table49[[#This Row],[Selling_Price]]</f>
        <v>-335002.14</v>
      </c>
      <c r="N297" s="1">
        <f>Table49[[#This Row],[Quantity]]*Table49[[#This Row],[Profit_Per_Quantity]]</f>
        <v>-138509.63999999998</v>
      </c>
      <c r="O297" s="1" t="s">
        <v>46</v>
      </c>
    </row>
    <row r="298" spans="1:15" x14ac:dyDescent="0.3">
      <c r="A298" s="1" t="s">
        <v>7438</v>
      </c>
      <c r="B298" s="1" t="s">
        <v>1923</v>
      </c>
      <c r="C298" s="14" t="s">
        <v>4711</v>
      </c>
      <c r="D298" s="1" t="s">
        <v>20</v>
      </c>
      <c r="E298" s="1" t="s">
        <v>28</v>
      </c>
      <c r="F298" s="1" t="s">
        <v>33</v>
      </c>
      <c r="G298" s="1" t="s">
        <v>41</v>
      </c>
      <c r="H298" s="1">
        <v>1016</v>
      </c>
      <c r="I298" s="1">
        <v>382.79</v>
      </c>
      <c r="J298" s="1">
        <v>427.98</v>
      </c>
      <c r="K298" s="1">
        <v>-154</v>
      </c>
      <c r="L298" s="1">
        <f>Table49[[#This Row],[Selling_Price]]-Table49[[#This Row],[Market_Price]]</f>
        <v>45.19</v>
      </c>
      <c r="M298" s="1">
        <f>Table49[[#This Row],[Quantity]]*Table49[[#This Row],[Selling_Price]]</f>
        <v>-65908.92</v>
      </c>
      <c r="N298" s="1">
        <f>Table49[[#This Row],[Quantity]]*Table49[[#This Row],[Profit_Per_Quantity]]</f>
        <v>-6959.2599999999993</v>
      </c>
      <c r="O298" s="1" t="s">
        <v>46</v>
      </c>
    </row>
    <row r="299" spans="1:15" x14ac:dyDescent="0.3">
      <c r="A299" s="1" t="s">
        <v>8039</v>
      </c>
      <c r="B299" s="1" t="s">
        <v>78</v>
      </c>
      <c r="C299" s="14" t="s">
        <v>5780</v>
      </c>
      <c r="D299" s="1" t="s">
        <v>19</v>
      </c>
      <c r="E299" s="1" t="s">
        <v>30</v>
      </c>
      <c r="F299" s="1" t="s">
        <v>34</v>
      </c>
      <c r="G299" s="1" t="s">
        <v>44</v>
      </c>
      <c r="H299" s="1">
        <v>1084</v>
      </c>
      <c r="I299" s="1">
        <v>1045.67</v>
      </c>
      <c r="J299" s="1">
        <v>1414.82</v>
      </c>
      <c r="K299" s="1">
        <v>-204</v>
      </c>
      <c r="L299" s="1">
        <f>Table49[[#This Row],[Selling_Price]]-Table49[[#This Row],[Market_Price]]</f>
        <v>369.14999999999986</v>
      </c>
      <c r="M299" s="1">
        <f>Table49[[#This Row],[Quantity]]*Table49[[#This Row],[Selling_Price]]</f>
        <v>-288623.27999999997</v>
      </c>
      <c r="N299" s="1">
        <f>Table49[[#This Row],[Quantity]]*Table49[[#This Row],[Profit_Per_Quantity]]</f>
        <v>-75306.599999999977</v>
      </c>
      <c r="O299" s="1" t="s">
        <v>46</v>
      </c>
    </row>
    <row r="300" spans="1:15" x14ac:dyDescent="0.3">
      <c r="A300" s="1" t="s">
        <v>9668</v>
      </c>
      <c r="B300" s="1" t="s">
        <v>2738</v>
      </c>
      <c r="C300" s="14" t="s">
        <v>4435</v>
      </c>
      <c r="D300" s="1" t="s">
        <v>14</v>
      </c>
      <c r="E300" s="1" t="s">
        <v>4351</v>
      </c>
      <c r="F300" s="1" t="s">
        <v>35</v>
      </c>
      <c r="G300" s="1" t="s">
        <v>38</v>
      </c>
      <c r="H300" s="1">
        <v>1036</v>
      </c>
      <c r="I300" s="1">
        <v>1299.24</v>
      </c>
      <c r="J300" s="1">
        <v>1718.6</v>
      </c>
      <c r="K300" s="1">
        <v>-201</v>
      </c>
      <c r="L300" s="1">
        <f>Table49[[#This Row],[Selling_Price]]-Table49[[#This Row],[Market_Price]]</f>
        <v>419.3599999999999</v>
      </c>
      <c r="M300" s="1">
        <f>Table49[[#This Row],[Quantity]]*Table49[[#This Row],[Selling_Price]]</f>
        <v>-345438.6</v>
      </c>
      <c r="N300" s="1">
        <f>Table49[[#This Row],[Quantity]]*Table49[[#This Row],[Profit_Per_Quantity]]</f>
        <v>-84291.359999999986</v>
      </c>
      <c r="O300" s="1" t="s">
        <v>46</v>
      </c>
    </row>
    <row r="301" spans="1:15" x14ac:dyDescent="0.3">
      <c r="A301" s="1" t="s">
        <v>10202</v>
      </c>
      <c r="B301" s="1" t="s">
        <v>3574</v>
      </c>
      <c r="C301" s="14" t="s">
        <v>5034</v>
      </c>
      <c r="D301" s="1" t="s">
        <v>14</v>
      </c>
      <c r="E301" s="1" t="s">
        <v>26</v>
      </c>
      <c r="F301" s="1" t="s">
        <v>34</v>
      </c>
      <c r="G301" s="1" t="s">
        <v>41</v>
      </c>
      <c r="H301" s="1">
        <v>1024</v>
      </c>
      <c r="I301" s="1">
        <v>513.78</v>
      </c>
      <c r="J301" s="1">
        <v>882.54</v>
      </c>
      <c r="K301" s="1">
        <v>-262</v>
      </c>
      <c r="L301" s="1">
        <f>Table49[[#This Row],[Selling_Price]]-Table49[[#This Row],[Market_Price]]</f>
        <v>368.76</v>
      </c>
      <c r="M301" s="1">
        <f>Table49[[#This Row],[Quantity]]*Table49[[#This Row],[Selling_Price]]</f>
        <v>-231225.47999999998</v>
      </c>
      <c r="N301" s="1">
        <f>Table49[[#This Row],[Quantity]]*Table49[[#This Row],[Profit_Per_Quantity]]</f>
        <v>-96615.12</v>
      </c>
      <c r="O301" s="1" t="s">
        <v>46</v>
      </c>
    </row>
    <row r="302" spans="1:15" x14ac:dyDescent="0.3">
      <c r="A302" s="1" t="s">
        <v>8460</v>
      </c>
      <c r="B302" s="1" t="s">
        <v>796</v>
      </c>
      <c r="C302" s="14" t="s">
        <v>5799</v>
      </c>
      <c r="D302" s="1" t="s">
        <v>16</v>
      </c>
      <c r="E302" s="1" t="s">
        <v>26</v>
      </c>
      <c r="F302" s="1" t="s">
        <v>32</v>
      </c>
      <c r="G302" s="1" t="s">
        <v>43</v>
      </c>
      <c r="H302" s="1">
        <v>1082</v>
      </c>
      <c r="I302" s="1">
        <v>453.44</v>
      </c>
      <c r="J302" s="1">
        <v>867.39</v>
      </c>
      <c r="K302" s="1">
        <v>-444</v>
      </c>
      <c r="L302" s="1">
        <f>Table49[[#This Row],[Selling_Price]]-Table49[[#This Row],[Market_Price]]</f>
        <v>413.95</v>
      </c>
      <c r="M302" s="1">
        <f>Table49[[#This Row],[Quantity]]*Table49[[#This Row],[Selling_Price]]</f>
        <v>-385121.16</v>
      </c>
      <c r="N302" s="1">
        <f>Table49[[#This Row],[Quantity]]*Table49[[#This Row],[Profit_Per_Quantity]]</f>
        <v>-183793.8</v>
      </c>
      <c r="O302" s="1" t="s">
        <v>46</v>
      </c>
    </row>
    <row r="303" spans="1:15" x14ac:dyDescent="0.3">
      <c r="A303" s="1" t="s">
        <v>7863</v>
      </c>
      <c r="B303" s="1" t="s">
        <v>2302</v>
      </c>
      <c r="C303" s="14" t="s">
        <v>5481</v>
      </c>
      <c r="D303" s="1" t="s">
        <v>19</v>
      </c>
      <c r="E303" s="1" t="s">
        <v>28</v>
      </c>
      <c r="F303" s="1" t="s">
        <v>32</v>
      </c>
      <c r="G303" s="1" t="s">
        <v>38</v>
      </c>
      <c r="H303" s="1">
        <v>1029</v>
      </c>
      <c r="I303" s="1">
        <v>462.61</v>
      </c>
      <c r="J303" s="1">
        <v>552.1</v>
      </c>
      <c r="K303" s="1">
        <v>-110</v>
      </c>
      <c r="L303" s="1">
        <f>Table49[[#This Row],[Selling_Price]]-Table49[[#This Row],[Market_Price]]</f>
        <v>89.490000000000009</v>
      </c>
      <c r="M303" s="1">
        <f>Table49[[#This Row],[Quantity]]*Table49[[#This Row],[Selling_Price]]</f>
        <v>-60731</v>
      </c>
      <c r="N303" s="1">
        <f>Table49[[#This Row],[Quantity]]*Table49[[#This Row],[Profit_Per_Quantity]]</f>
        <v>-9843.9000000000015</v>
      </c>
      <c r="O303" s="1" t="s">
        <v>46</v>
      </c>
    </row>
    <row r="304" spans="1:15" x14ac:dyDescent="0.3">
      <c r="A304" s="1" t="s">
        <v>9723</v>
      </c>
      <c r="B304" s="1" t="s">
        <v>2817</v>
      </c>
      <c r="C304" s="14" t="s">
        <v>5511</v>
      </c>
      <c r="D304" s="1" t="s">
        <v>19</v>
      </c>
      <c r="E304" s="1" t="s">
        <v>25</v>
      </c>
      <c r="F304" s="1" t="s">
        <v>35</v>
      </c>
      <c r="G304" s="1" t="s">
        <v>43</v>
      </c>
      <c r="H304" s="1">
        <v>1059</v>
      </c>
      <c r="I304" s="1">
        <v>785.52</v>
      </c>
      <c r="J304" s="1">
        <v>1187.75</v>
      </c>
      <c r="K304" s="1">
        <v>-94</v>
      </c>
      <c r="L304" s="1">
        <f>Table49[[#This Row],[Selling_Price]]-Table49[[#This Row],[Market_Price]]</f>
        <v>402.23</v>
      </c>
      <c r="M304" s="1">
        <f>Table49[[#This Row],[Quantity]]*Table49[[#This Row],[Selling_Price]]</f>
        <v>-111648.5</v>
      </c>
      <c r="N304" s="1">
        <f>Table49[[#This Row],[Quantity]]*Table49[[#This Row],[Profit_Per_Quantity]]</f>
        <v>-37809.620000000003</v>
      </c>
      <c r="O304" s="1" t="s">
        <v>46</v>
      </c>
    </row>
    <row r="305" spans="1:15" x14ac:dyDescent="0.3">
      <c r="A305" s="1" t="s">
        <v>7574</v>
      </c>
      <c r="B305" s="1" t="s">
        <v>2305</v>
      </c>
      <c r="C305" s="14" t="s">
        <v>5744</v>
      </c>
      <c r="D305" s="1" t="s">
        <v>14</v>
      </c>
      <c r="E305" s="1" t="s">
        <v>26</v>
      </c>
      <c r="F305" s="1" t="s">
        <v>32</v>
      </c>
      <c r="G305" s="1" t="s">
        <v>36</v>
      </c>
      <c r="H305" s="1">
        <v>1023</v>
      </c>
      <c r="I305" s="1">
        <v>437.28</v>
      </c>
      <c r="J305" s="1">
        <v>702.26</v>
      </c>
      <c r="K305" s="1">
        <v>-181</v>
      </c>
      <c r="L305" s="1">
        <f>Table49[[#This Row],[Selling_Price]]-Table49[[#This Row],[Market_Price]]</f>
        <v>264.98</v>
      </c>
      <c r="M305" s="1">
        <f>Table49[[#This Row],[Quantity]]*Table49[[#This Row],[Selling_Price]]</f>
        <v>-127109.06</v>
      </c>
      <c r="N305" s="1">
        <f>Table49[[#This Row],[Quantity]]*Table49[[#This Row],[Profit_Per_Quantity]]</f>
        <v>-47961.380000000005</v>
      </c>
      <c r="O305" s="1" t="s">
        <v>46</v>
      </c>
    </row>
    <row r="306" spans="1:15" x14ac:dyDescent="0.3">
      <c r="A306" s="1" t="s">
        <v>7024</v>
      </c>
      <c r="B306" s="1" t="s">
        <v>3155</v>
      </c>
      <c r="C306" s="14" t="s">
        <v>4856</v>
      </c>
      <c r="D306" s="1" t="s">
        <v>17</v>
      </c>
      <c r="E306" s="1" t="s">
        <v>29</v>
      </c>
      <c r="F306" s="1" t="s">
        <v>32</v>
      </c>
      <c r="G306" s="1" t="s">
        <v>37</v>
      </c>
      <c r="H306" s="1">
        <v>1030</v>
      </c>
      <c r="I306" s="1">
        <v>1158.19</v>
      </c>
      <c r="J306" s="1">
        <v>1426.47</v>
      </c>
      <c r="K306" s="1">
        <v>-231</v>
      </c>
      <c r="L306" s="1">
        <f>Table49[[#This Row],[Selling_Price]]-Table49[[#This Row],[Market_Price]]</f>
        <v>268.27999999999997</v>
      </c>
      <c r="M306" s="1">
        <f>Table49[[#This Row],[Quantity]]*Table49[[#This Row],[Selling_Price]]</f>
        <v>-329514.57</v>
      </c>
      <c r="N306" s="1">
        <f>Table49[[#This Row],[Quantity]]*Table49[[#This Row],[Profit_Per_Quantity]]</f>
        <v>-61972.679999999993</v>
      </c>
      <c r="O306" s="1" t="s">
        <v>46</v>
      </c>
    </row>
    <row r="307" spans="1:15" x14ac:dyDescent="0.3">
      <c r="A307" s="1" t="s">
        <v>6438</v>
      </c>
      <c r="B307" s="1" t="s">
        <v>1484</v>
      </c>
      <c r="C307" s="14" t="s">
        <v>5422</v>
      </c>
      <c r="D307" s="1" t="s">
        <v>11</v>
      </c>
      <c r="E307" s="1" t="s">
        <v>21</v>
      </c>
      <c r="F307" s="1" t="s">
        <v>31</v>
      </c>
      <c r="G307" s="1" t="s">
        <v>40</v>
      </c>
      <c r="H307" s="1">
        <v>1026</v>
      </c>
      <c r="I307" s="1">
        <v>1999.36</v>
      </c>
      <c r="J307" s="1">
        <v>2420.3000000000002</v>
      </c>
      <c r="K307" s="1">
        <v>-144</v>
      </c>
      <c r="L307" s="1">
        <f>Table49[[#This Row],[Selling_Price]]-Table49[[#This Row],[Market_Price]]</f>
        <v>420.94000000000028</v>
      </c>
      <c r="M307" s="1">
        <f>Table49[[#This Row],[Quantity]]*Table49[[#This Row],[Selling_Price]]</f>
        <v>-348523.2</v>
      </c>
      <c r="N307" s="1">
        <f>Table49[[#This Row],[Quantity]]*Table49[[#This Row],[Profit_Per_Quantity]]</f>
        <v>-60615.360000000044</v>
      </c>
      <c r="O307" s="1" t="s">
        <v>46</v>
      </c>
    </row>
    <row r="308" spans="1:15" x14ac:dyDescent="0.3">
      <c r="A308" s="1" t="s">
        <v>10580</v>
      </c>
      <c r="B308" s="1" t="s">
        <v>4164</v>
      </c>
      <c r="C308" s="14" t="s">
        <v>4535</v>
      </c>
      <c r="D308" s="1" t="s">
        <v>11</v>
      </c>
      <c r="E308" s="1" t="s">
        <v>28</v>
      </c>
      <c r="F308" s="1" t="s">
        <v>32</v>
      </c>
      <c r="G308" s="1" t="s">
        <v>40</v>
      </c>
      <c r="H308" s="1">
        <v>1062</v>
      </c>
      <c r="I308" s="1">
        <v>1873.78</v>
      </c>
      <c r="J308" s="1">
        <v>2182.3200000000002</v>
      </c>
      <c r="K308" s="1">
        <v>-321</v>
      </c>
      <c r="L308" s="1">
        <f>Table49[[#This Row],[Selling_Price]]-Table49[[#This Row],[Market_Price]]</f>
        <v>308.54000000000019</v>
      </c>
      <c r="M308" s="1">
        <f>Table49[[#This Row],[Quantity]]*Table49[[#This Row],[Selling_Price]]</f>
        <v>-700524.72000000009</v>
      </c>
      <c r="N308" s="1">
        <f>Table49[[#This Row],[Quantity]]*Table49[[#This Row],[Profit_Per_Quantity]]</f>
        <v>-99041.340000000055</v>
      </c>
      <c r="O308" s="1" t="s">
        <v>46</v>
      </c>
    </row>
    <row r="309" spans="1:15" x14ac:dyDescent="0.3">
      <c r="A309" s="1" t="s">
        <v>8526</v>
      </c>
      <c r="B309" s="1" t="s">
        <v>895</v>
      </c>
      <c r="C309" s="14" t="s">
        <v>4857</v>
      </c>
      <c r="D309" s="1" t="s">
        <v>17</v>
      </c>
      <c r="E309" s="1" t="s">
        <v>24</v>
      </c>
      <c r="F309" s="1" t="s">
        <v>33</v>
      </c>
      <c r="G309" s="1" t="s">
        <v>37</v>
      </c>
      <c r="H309" s="1">
        <v>1095</v>
      </c>
      <c r="I309" s="1">
        <v>1725.07</v>
      </c>
      <c r="J309" s="1">
        <v>2077.77</v>
      </c>
      <c r="K309" s="1">
        <v>-435</v>
      </c>
      <c r="L309" s="1">
        <f>Table49[[#This Row],[Selling_Price]]-Table49[[#This Row],[Market_Price]]</f>
        <v>352.70000000000005</v>
      </c>
      <c r="M309" s="1">
        <f>Table49[[#This Row],[Quantity]]*Table49[[#This Row],[Selling_Price]]</f>
        <v>-903829.95</v>
      </c>
      <c r="N309" s="1">
        <f>Table49[[#This Row],[Quantity]]*Table49[[#This Row],[Profit_Per_Quantity]]</f>
        <v>-153424.50000000003</v>
      </c>
      <c r="O309" s="1" t="s">
        <v>46</v>
      </c>
    </row>
    <row r="310" spans="1:15" x14ac:dyDescent="0.3">
      <c r="A310" s="1" t="s">
        <v>9659</v>
      </c>
      <c r="B310" s="1" t="s">
        <v>2724</v>
      </c>
      <c r="C310" s="14" t="s">
        <v>5563</v>
      </c>
      <c r="D310" s="1" t="s">
        <v>15</v>
      </c>
      <c r="E310" s="1" t="s">
        <v>28</v>
      </c>
      <c r="F310" s="1" t="s">
        <v>31</v>
      </c>
      <c r="G310" s="1" t="s">
        <v>44</v>
      </c>
      <c r="H310" s="1">
        <v>1051</v>
      </c>
      <c r="I310" s="1">
        <v>152.88</v>
      </c>
      <c r="J310" s="1">
        <v>303.8</v>
      </c>
      <c r="K310" s="1">
        <v>-3</v>
      </c>
      <c r="L310" s="1">
        <f>Table49[[#This Row],[Selling_Price]]-Table49[[#This Row],[Market_Price]]</f>
        <v>150.92000000000002</v>
      </c>
      <c r="M310" s="1">
        <f>Table49[[#This Row],[Quantity]]*Table49[[#This Row],[Selling_Price]]</f>
        <v>-911.40000000000009</v>
      </c>
      <c r="N310" s="1">
        <f>Table49[[#This Row],[Quantity]]*Table49[[#This Row],[Profit_Per_Quantity]]</f>
        <v>-452.76000000000005</v>
      </c>
      <c r="O310" s="1" t="s">
        <v>46</v>
      </c>
    </row>
    <row r="311" spans="1:15" x14ac:dyDescent="0.3">
      <c r="A311" s="1" t="s">
        <v>6777</v>
      </c>
      <c r="B311" s="1" t="s">
        <v>2929</v>
      </c>
      <c r="C311" s="14" t="s">
        <v>5451</v>
      </c>
      <c r="D311" s="1" t="s">
        <v>13</v>
      </c>
      <c r="E311" s="1" t="s">
        <v>21</v>
      </c>
      <c r="F311" s="1" t="s">
        <v>32</v>
      </c>
      <c r="G311" s="1" t="s">
        <v>38</v>
      </c>
      <c r="H311" s="1">
        <v>1029</v>
      </c>
      <c r="I311" s="1">
        <v>1933.12</v>
      </c>
      <c r="J311" s="1">
        <v>3030.28</v>
      </c>
      <c r="K311" s="1">
        <v>-493</v>
      </c>
      <c r="L311" s="1">
        <f>Table49[[#This Row],[Selling_Price]]-Table49[[#This Row],[Market_Price]]</f>
        <v>1097.1600000000003</v>
      </c>
      <c r="M311" s="1">
        <f>Table49[[#This Row],[Quantity]]*Table49[[#This Row],[Selling_Price]]</f>
        <v>-1493928.04</v>
      </c>
      <c r="N311" s="1">
        <f>Table49[[#This Row],[Quantity]]*Table49[[#This Row],[Profit_Per_Quantity]]</f>
        <v>-540899.88000000012</v>
      </c>
      <c r="O311" s="1" t="s">
        <v>46</v>
      </c>
    </row>
    <row r="312" spans="1:15" x14ac:dyDescent="0.3">
      <c r="A312" s="1" t="s">
        <v>8978</v>
      </c>
      <c r="B312" s="1" t="s">
        <v>1646</v>
      </c>
      <c r="C312" s="14" t="s">
        <v>5956</v>
      </c>
      <c r="D312" s="1" t="s">
        <v>12</v>
      </c>
      <c r="E312" s="1" t="s">
        <v>25</v>
      </c>
      <c r="F312" s="1" t="s">
        <v>33</v>
      </c>
      <c r="G312" s="1" t="s">
        <v>41</v>
      </c>
      <c r="H312" s="1">
        <v>1071</v>
      </c>
      <c r="I312" s="1">
        <v>86.76</v>
      </c>
      <c r="J312" s="1">
        <v>114.77</v>
      </c>
      <c r="K312" s="1">
        <v>-181</v>
      </c>
      <c r="L312" s="1">
        <f>Table49[[#This Row],[Selling_Price]]-Table49[[#This Row],[Market_Price]]</f>
        <v>28.009999999999991</v>
      </c>
      <c r="M312" s="1">
        <f>Table49[[#This Row],[Quantity]]*Table49[[#This Row],[Selling_Price]]</f>
        <v>-20773.37</v>
      </c>
      <c r="N312" s="1">
        <f>Table49[[#This Row],[Quantity]]*Table49[[#This Row],[Profit_Per_Quantity]]</f>
        <v>-5069.8099999999986</v>
      </c>
      <c r="O312" s="1" t="s">
        <v>46</v>
      </c>
    </row>
    <row r="313" spans="1:15" x14ac:dyDescent="0.3">
      <c r="A313" s="1" t="s">
        <v>7952</v>
      </c>
      <c r="B313" s="1" t="s">
        <v>2820</v>
      </c>
      <c r="C313" s="14" t="s">
        <v>5414</v>
      </c>
      <c r="D313" s="1" t="s">
        <v>20</v>
      </c>
      <c r="E313" s="1" t="s">
        <v>4349</v>
      </c>
      <c r="F313" s="1" t="s">
        <v>33</v>
      </c>
      <c r="G313" s="1" t="s">
        <v>43</v>
      </c>
      <c r="H313" s="1">
        <v>1088</v>
      </c>
      <c r="I313" s="1">
        <v>703.96</v>
      </c>
      <c r="J313" s="1">
        <v>881.76</v>
      </c>
      <c r="K313" s="1">
        <v>-454</v>
      </c>
      <c r="L313" s="1">
        <f>Table49[[#This Row],[Selling_Price]]-Table49[[#This Row],[Market_Price]]</f>
        <v>177.79999999999995</v>
      </c>
      <c r="M313" s="1">
        <f>Table49[[#This Row],[Quantity]]*Table49[[#This Row],[Selling_Price]]</f>
        <v>-400319.04</v>
      </c>
      <c r="N313" s="1">
        <f>Table49[[#This Row],[Quantity]]*Table49[[#This Row],[Profit_Per_Quantity]]</f>
        <v>-80721.199999999983</v>
      </c>
      <c r="O313" s="1" t="s">
        <v>46</v>
      </c>
    </row>
    <row r="314" spans="1:15" x14ac:dyDescent="0.3">
      <c r="A314" s="1" t="s">
        <v>8433</v>
      </c>
      <c r="B314" s="1" t="s">
        <v>743</v>
      </c>
      <c r="C314" s="14" t="s">
        <v>4614</v>
      </c>
      <c r="D314" s="1" t="s">
        <v>14</v>
      </c>
      <c r="E314" s="1" t="s">
        <v>24</v>
      </c>
      <c r="F314" s="1" t="s">
        <v>34</v>
      </c>
      <c r="G314" s="1" t="s">
        <v>44</v>
      </c>
      <c r="H314" s="1">
        <v>1065</v>
      </c>
      <c r="I314" s="1">
        <v>1746.43</v>
      </c>
      <c r="J314" s="1">
        <v>2874.78</v>
      </c>
      <c r="K314" s="1">
        <v>-217</v>
      </c>
      <c r="L314" s="1">
        <f>Table49[[#This Row],[Selling_Price]]-Table49[[#This Row],[Market_Price]]</f>
        <v>1128.3500000000001</v>
      </c>
      <c r="M314" s="1">
        <f>Table49[[#This Row],[Quantity]]*Table49[[#This Row],[Selling_Price]]</f>
        <v>-623827.26</v>
      </c>
      <c r="N314" s="1">
        <f>Table49[[#This Row],[Quantity]]*Table49[[#This Row],[Profit_Per_Quantity]]</f>
        <v>-244851.95000000004</v>
      </c>
      <c r="O314" s="1" t="s">
        <v>46</v>
      </c>
    </row>
    <row r="315" spans="1:15" x14ac:dyDescent="0.3">
      <c r="A315" s="1" t="s">
        <v>7207</v>
      </c>
      <c r="B315" s="1" t="s">
        <v>2205</v>
      </c>
      <c r="C315" s="14" t="s">
        <v>5304</v>
      </c>
      <c r="D315" s="1" t="s">
        <v>20</v>
      </c>
      <c r="E315" s="1" t="s">
        <v>28</v>
      </c>
      <c r="F315" s="1" t="s">
        <v>31</v>
      </c>
      <c r="G315" s="1" t="s">
        <v>40</v>
      </c>
      <c r="H315" s="1">
        <v>1044</v>
      </c>
      <c r="I315" s="1">
        <v>1169.6300000000001</v>
      </c>
      <c r="J315" s="1">
        <v>1564.92</v>
      </c>
      <c r="K315" s="1">
        <v>-42</v>
      </c>
      <c r="L315" s="1">
        <f>Table49[[#This Row],[Selling_Price]]-Table49[[#This Row],[Market_Price]]</f>
        <v>395.28999999999996</v>
      </c>
      <c r="M315" s="1">
        <f>Table49[[#This Row],[Quantity]]*Table49[[#This Row],[Selling_Price]]</f>
        <v>-65726.64</v>
      </c>
      <c r="N315" s="1">
        <f>Table49[[#This Row],[Quantity]]*Table49[[#This Row],[Profit_Per_Quantity]]</f>
        <v>-16602.18</v>
      </c>
      <c r="O315" s="1" t="s">
        <v>46</v>
      </c>
    </row>
    <row r="316" spans="1:15" x14ac:dyDescent="0.3">
      <c r="A316" s="1" t="s">
        <v>10075</v>
      </c>
      <c r="B316" s="1" t="s">
        <v>3391</v>
      </c>
      <c r="C316" s="14" t="s">
        <v>5168</v>
      </c>
      <c r="D316" s="1" t="s">
        <v>16</v>
      </c>
      <c r="E316" s="1" t="s">
        <v>21</v>
      </c>
      <c r="F316" s="1" t="s">
        <v>33</v>
      </c>
      <c r="G316" s="1" t="s">
        <v>41</v>
      </c>
      <c r="H316" s="1">
        <v>1037</v>
      </c>
      <c r="I316" s="1">
        <v>1835.15</v>
      </c>
      <c r="J316" s="1">
        <v>2184.04</v>
      </c>
      <c r="K316" s="1">
        <v>-285</v>
      </c>
      <c r="L316" s="1">
        <f>Table49[[#This Row],[Selling_Price]]-Table49[[#This Row],[Market_Price]]</f>
        <v>348.88999999999987</v>
      </c>
      <c r="M316" s="1">
        <f>Table49[[#This Row],[Quantity]]*Table49[[#This Row],[Selling_Price]]</f>
        <v>-622451.4</v>
      </c>
      <c r="N316" s="1">
        <f>Table49[[#This Row],[Quantity]]*Table49[[#This Row],[Profit_Per_Quantity]]</f>
        <v>-99433.649999999965</v>
      </c>
      <c r="O316" s="1" t="s">
        <v>46</v>
      </c>
    </row>
    <row r="317" spans="1:15" x14ac:dyDescent="0.3">
      <c r="A317" s="1" t="s">
        <v>8734</v>
      </c>
      <c r="B317" s="1" t="s">
        <v>1227</v>
      </c>
      <c r="C317" s="14" t="s">
        <v>6076</v>
      </c>
      <c r="D317" s="1" t="s">
        <v>19</v>
      </c>
      <c r="E317" s="1" t="s">
        <v>4349</v>
      </c>
      <c r="F317" s="1" t="s">
        <v>32</v>
      </c>
      <c r="G317" s="1" t="s">
        <v>41</v>
      </c>
      <c r="H317" s="1">
        <v>1035</v>
      </c>
      <c r="I317" s="1">
        <v>1825.71</v>
      </c>
      <c r="J317" s="1">
        <v>3274.14</v>
      </c>
      <c r="K317" s="1">
        <v>-103</v>
      </c>
      <c r="L317" s="1">
        <f>Table49[[#This Row],[Selling_Price]]-Table49[[#This Row],[Market_Price]]</f>
        <v>1448.4299999999998</v>
      </c>
      <c r="M317" s="1">
        <f>Table49[[#This Row],[Quantity]]*Table49[[#This Row],[Selling_Price]]</f>
        <v>-337236.42</v>
      </c>
      <c r="N317" s="1">
        <f>Table49[[#This Row],[Quantity]]*Table49[[#This Row],[Profit_Per_Quantity]]</f>
        <v>-149188.28999999998</v>
      </c>
      <c r="O317" s="1" t="s">
        <v>46</v>
      </c>
    </row>
    <row r="318" spans="1:15" x14ac:dyDescent="0.3">
      <c r="A318" s="1" t="s">
        <v>9938</v>
      </c>
      <c r="B318" s="1" t="s">
        <v>3162</v>
      </c>
      <c r="C318" s="14" t="s">
        <v>5311</v>
      </c>
      <c r="D318" s="1" t="s">
        <v>15</v>
      </c>
      <c r="E318" s="1" t="s">
        <v>29</v>
      </c>
      <c r="F318" s="1" t="s">
        <v>34</v>
      </c>
      <c r="G318" s="1" t="s">
        <v>4352</v>
      </c>
      <c r="H318" s="1">
        <v>1088</v>
      </c>
      <c r="I318" s="1">
        <v>174.64</v>
      </c>
      <c r="J318" s="1">
        <v>314.36</v>
      </c>
      <c r="K318" s="1">
        <v>-114</v>
      </c>
      <c r="L318" s="1">
        <f>Table49[[#This Row],[Selling_Price]]-Table49[[#This Row],[Market_Price]]</f>
        <v>139.72000000000003</v>
      </c>
      <c r="M318" s="1">
        <f>Table49[[#This Row],[Quantity]]*Table49[[#This Row],[Selling_Price]]</f>
        <v>-35837.040000000001</v>
      </c>
      <c r="N318" s="1">
        <f>Table49[[#This Row],[Quantity]]*Table49[[#This Row],[Profit_Per_Quantity]]</f>
        <v>-15928.080000000004</v>
      </c>
      <c r="O318" s="1" t="s">
        <v>46</v>
      </c>
    </row>
    <row r="319" spans="1:15" x14ac:dyDescent="0.3">
      <c r="A319" s="1" t="s">
        <v>8096</v>
      </c>
      <c r="B319" s="1" t="s">
        <v>176</v>
      </c>
      <c r="C319" s="14" t="s">
        <v>4518</v>
      </c>
      <c r="D319" s="1" t="s">
        <v>17</v>
      </c>
      <c r="E319" s="1" t="s">
        <v>30</v>
      </c>
      <c r="F319" s="1" t="s">
        <v>32</v>
      </c>
      <c r="G319" s="1" t="s">
        <v>4352</v>
      </c>
      <c r="H319" s="1">
        <v>1017</v>
      </c>
      <c r="I319" s="1">
        <v>1649.42</v>
      </c>
      <c r="J319" s="1">
        <v>3006.21</v>
      </c>
      <c r="K319" s="1">
        <v>-390</v>
      </c>
      <c r="L319" s="1">
        <f>Table49[[#This Row],[Selling_Price]]-Table49[[#This Row],[Market_Price]]</f>
        <v>1356.79</v>
      </c>
      <c r="M319" s="1">
        <f>Table49[[#This Row],[Quantity]]*Table49[[#This Row],[Selling_Price]]</f>
        <v>-1172421.8999999999</v>
      </c>
      <c r="N319" s="1">
        <f>Table49[[#This Row],[Quantity]]*Table49[[#This Row],[Profit_Per_Quantity]]</f>
        <v>-529148.1</v>
      </c>
      <c r="O319" s="1" t="s">
        <v>46</v>
      </c>
    </row>
    <row r="320" spans="1:15" x14ac:dyDescent="0.3">
      <c r="A320" s="1" t="s">
        <v>6835</v>
      </c>
      <c r="B320" s="1" t="s">
        <v>213</v>
      </c>
      <c r="C320" s="14" t="s">
        <v>5044</v>
      </c>
      <c r="D320" s="1" t="s">
        <v>11</v>
      </c>
      <c r="E320" s="1" t="s">
        <v>21</v>
      </c>
      <c r="F320" s="1" t="s">
        <v>33</v>
      </c>
      <c r="G320" s="1" t="s">
        <v>42</v>
      </c>
      <c r="H320" s="1">
        <v>1038</v>
      </c>
      <c r="I320" s="1">
        <v>635.09</v>
      </c>
      <c r="J320" s="1">
        <v>845.59</v>
      </c>
      <c r="K320" s="1">
        <v>-457</v>
      </c>
      <c r="L320" s="1">
        <f>Table49[[#This Row],[Selling_Price]]-Table49[[#This Row],[Market_Price]]</f>
        <v>210.5</v>
      </c>
      <c r="M320" s="1">
        <f>Table49[[#This Row],[Quantity]]*Table49[[#This Row],[Selling_Price]]</f>
        <v>-386434.63</v>
      </c>
      <c r="N320" s="1">
        <f>Table49[[#This Row],[Quantity]]*Table49[[#This Row],[Profit_Per_Quantity]]</f>
        <v>-96198.5</v>
      </c>
      <c r="O320" s="1" t="s">
        <v>46</v>
      </c>
    </row>
    <row r="321" spans="1:15" x14ac:dyDescent="0.3">
      <c r="A321" s="1" t="s">
        <v>8838</v>
      </c>
      <c r="B321" s="1" t="s">
        <v>1405</v>
      </c>
      <c r="C321" s="14" t="s">
        <v>4594</v>
      </c>
      <c r="D321" s="1" t="s">
        <v>11</v>
      </c>
      <c r="E321" s="1" t="s">
        <v>28</v>
      </c>
      <c r="F321" s="1" t="s">
        <v>34</v>
      </c>
      <c r="G321" s="1" t="s">
        <v>40</v>
      </c>
      <c r="H321" s="1">
        <v>1014</v>
      </c>
      <c r="I321" s="1">
        <v>463.1</v>
      </c>
      <c r="J321" s="1">
        <v>922.02</v>
      </c>
      <c r="K321" s="1">
        <v>-424</v>
      </c>
      <c r="L321" s="1">
        <f>Table49[[#This Row],[Selling_Price]]-Table49[[#This Row],[Market_Price]]</f>
        <v>458.91999999999996</v>
      </c>
      <c r="M321" s="1">
        <f>Table49[[#This Row],[Quantity]]*Table49[[#This Row],[Selling_Price]]</f>
        <v>-390936.48</v>
      </c>
      <c r="N321" s="1">
        <f>Table49[[#This Row],[Quantity]]*Table49[[#This Row],[Profit_Per_Quantity]]</f>
        <v>-194582.08</v>
      </c>
      <c r="O321" s="1" t="s">
        <v>46</v>
      </c>
    </row>
    <row r="322" spans="1:15" x14ac:dyDescent="0.3">
      <c r="A322" s="1" t="s">
        <v>8714</v>
      </c>
      <c r="B322" s="1" t="s">
        <v>1186</v>
      </c>
      <c r="C322" s="14" t="s">
        <v>4443</v>
      </c>
      <c r="D322" s="1" t="s">
        <v>12</v>
      </c>
      <c r="E322" s="1" t="s">
        <v>26</v>
      </c>
      <c r="F322" s="1" t="s">
        <v>32</v>
      </c>
      <c r="G322" s="1" t="s">
        <v>4352</v>
      </c>
      <c r="H322" s="1">
        <v>1088</v>
      </c>
      <c r="I322" s="1">
        <v>441.48</v>
      </c>
      <c r="J322" s="1">
        <v>737.79</v>
      </c>
      <c r="K322" s="1">
        <v>-316</v>
      </c>
      <c r="L322" s="1">
        <f>Table49[[#This Row],[Selling_Price]]-Table49[[#This Row],[Market_Price]]</f>
        <v>296.30999999999995</v>
      </c>
      <c r="M322" s="1">
        <f>Table49[[#This Row],[Quantity]]*Table49[[#This Row],[Selling_Price]]</f>
        <v>-233141.63999999998</v>
      </c>
      <c r="N322" s="1">
        <f>Table49[[#This Row],[Quantity]]*Table49[[#This Row],[Profit_Per_Quantity]]</f>
        <v>-93633.959999999977</v>
      </c>
      <c r="O322" s="1" t="s">
        <v>46</v>
      </c>
    </row>
    <row r="323" spans="1:15" x14ac:dyDescent="0.3">
      <c r="A323" s="1" t="s">
        <v>10212</v>
      </c>
      <c r="B323" s="1" t="s">
        <v>3588</v>
      </c>
      <c r="C323" s="14" t="s">
        <v>5022</v>
      </c>
      <c r="D323" s="1" t="s">
        <v>18</v>
      </c>
      <c r="E323" s="1" t="s">
        <v>30</v>
      </c>
      <c r="F323" s="1" t="s">
        <v>32</v>
      </c>
      <c r="G323" s="1" t="s">
        <v>43</v>
      </c>
      <c r="H323" s="1">
        <v>1088</v>
      </c>
      <c r="I323" s="1">
        <v>471.28</v>
      </c>
      <c r="J323" s="1">
        <v>754.54</v>
      </c>
      <c r="K323" s="1">
        <v>-338</v>
      </c>
      <c r="L323" s="1">
        <f>Table49[[#This Row],[Selling_Price]]-Table49[[#This Row],[Market_Price]]</f>
        <v>283.26</v>
      </c>
      <c r="M323" s="1">
        <f>Table49[[#This Row],[Quantity]]*Table49[[#This Row],[Selling_Price]]</f>
        <v>-255034.52</v>
      </c>
      <c r="N323" s="1">
        <f>Table49[[#This Row],[Quantity]]*Table49[[#This Row],[Profit_Per_Quantity]]</f>
        <v>-95741.87999999999</v>
      </c>
      <c r="O323" s="1" t="s">
        <v>46</v>
      </c>
    </row>
    <row r="324" spans="1:15" x14ac:dyDescent="0.3">
      <c r="A324" s="1" t="s">
        <v>7943</v>
      </c>
      <c r="B324" s="1" t="s">
        <v>3789</v>
      </c>
      <c r="C324" s="14" t="s">
        <v>4863</v>
      </c>
      <c r="D324" s="1" t="s">
        <v>13</v>
      </c>
      <c r="E324" s="1" t="s">
        <v>30</v>
      </c>
      <c r="F324" s="1" t="s">
        <v>32</v>
      </c>
      <c r="G324" s="1" t="s">
        <v>37</v>
      </c>
      <c r="H324" s="1">
        <v>1048</v>
      </c>
      <c r="I324" s="1">
        <v>302.18</v>
      </c>
      <c r="J324" s="1">
        <v>441.52</v>
      </c>
      <c r="K324" s="1">
        <v>-222</v>
      </c>
      <c r="L324" s="1">
        <f>Table49[[#This Row],[Selling_Price]]-Table49[[#This Row],[Market_Price]]</f>
        <v>139.33999999999997</v>
      </c>
      <c r="M324" s="1">
        <f>Table49[[#This Row],[Quantity]]*Table49[[#This Row],[Selling_Price]]</f>
        <v>-98017.44</v>
      </c>
      <c r="N324" s="1">
        <f>Table49[[#This Row],[Quantity]]*Table49[[#This Row],[Profit_Per_Quantity]]</f>
        <v>-30933.479999999996</v>
      </c>
      <c r="O324" s="1" t="s">
        <v>46</v>
      </c>
    </row>
    <row r="325" spans="1:15" x14ac:dyDescent="0.3">
      <c r="A325" s="1" t="s">
        <v>10268</v>
      </c>
      <c r="B325" s="1" t="s">
        <v>3670</v>
      </c>
      <c r="C325" s="14" t="s">
        <v>4960</v>
      </c>
      <c r="D325" s="1" t="s">
        <v>13</v>
      </c>
      <c r="E325" s="1" t="s">
        <v>21</v>
      </c>
      <c r="F325" s="1" t="s">
        <v>35</v>
      </c>
      <c r="G325" s="1" t="s">
        <v>44</v>
      </c>
      <c r="H325" s="1">
        <v>1016</v>
      </c>
      <c r="I325" s="1">
        <v>1798.36</v>
      </c>
      <c r="J325" s="1">
        <v>2498.25</v>
      </c>
      <c r="K325" s="1">
        <v>-188</v>
      </c>
      <c r="L325" s="1">
        <f>Table49[[#This Row],[Selling_Price]]-Table49[[#This Row],[Market_Price]]</f>
        <v>699.8900000000001</v>
      </c>
      <c r="M325" s="1">
        <f>Table49[[#This Row],[Quantity]]*Table49[[#This Row],[Selling_Price]]</f>
        <v>-469671</v>
      </c>
      <c r="N325" s="1">
        <f>Table49[[#This Row],[Quantity]]*Table49[[#This Row],[Profit_Per_Quantity]]</f>
        <v>-131579.32</v>
      </c>
      <c r="O325" s="1" t="s">
        <v>46</v>
      </c>
    </row>
    <row r="326" spans="1:15" x14ac:dyDescent="0.3">
      <c r="A326" s="1" t="s">
        <v>10630</v>
      </c>
      <c r="B326" s="1" t="s">
        <v>4240</v>
      </c>
      <c r="C326" s="14" t="s">
        <v>4466</v>
      </c>
      <c r="D326" s="1" t="s">
        <v>18</v>
      </c>
      <c r="E326" s="1" t="s">
        <v>4351</v>
      </c>
      <c r="F326" s="1" t="s">
        <v>34</v>
      </c>
      <c r="G326" s="1" t="s">
        <v>4352</v>
      </c>
      <c r="H326" s="1">
        <v>1073</v>
      </c>
      <c r="I326" s="1">
        <v>846.58</v>
      </c>
      <c r="J326" s="1">
        <v>1393.88</v>
      </c>
      <c r="K326" s="1">
        <v>-478</v>
      </c>
      <c r="L326" s="1">
        <f>Table49[[#This Row],[Selling_Price]]-Table49[[#This Row],[Market_Price]]</f>
        <v>547.30000000000007</v>
      </c>
      <c r="M326" s="1">
        <f>Table49[[#This Row],[Quantity]]*Table49[[#This Row],[Selling_Price]]</f>
        <v>-666274.64</v>
      </c>
      <c r="N326" s="1">
        <f>Table49[[#This Row],[Quantity]]*Table49[[#This Row],[Profit_Per_Quantity]]</f>
        <v>-261609.40000000002</v>
      </c>
      <c r="O326" s="1" t="s">
        <v>46</v>
      </c>
    </row>
    <row r="327" spans="1:15" x14ac:dyDescent="0.3">
      <c r="A327" s="1" t="s">
        <v>10181</v>
      </c>
      <c r="B327" s="1" t="s">
        <v>2540</v>
      </c>
      <c r="C327" s="14" t="s">
        <v>5011</v>
      </c>
      <c r="D327" s="1" t="s">
        <v>12</v>
      </c>
      <c r="E327" s="1" t="s">
        <v>24</v>
      </c>
      <c r="F327" s="1" t="s">
        <v>34</v>
      </c>
      <c r="G327" s="1" t="s">
        <v>4352</v>
      </c>
      <c r="H327" s="1">
        <v>1005</v>
      </c>
      <c r="I327" s="1">
        <v>1738.58</v>
      </c>
      <c r="J327" s="1">
        <v>2167.66</v>
      </c>
      <c r="K327" s="1">
        <v>-225</v>
      </c>
      <c r="L327" s="1">
        <f>Table49[[#This Row],[Selling_Price]]-Table49[[#This Row],[Market_Price]]</f>
        <v>429.07999999999993</v>
      </c>
      <c r="M327" s="1">
        <f>Table49[[#This Row],[Quantity]]*Table49[[#This Row],[Selling_Price]]</f>
        <v>-487723.49999999994</v>
      </c>
      <c r="N327" s="1">
        <f>Table49[[#This Row],[Quantity]]*Table49[[#This Row],[Profit_Per_Quantity]]</f>
        <v>-96542.999999999985</v>
      </c>
      <c r="O327" s="1" t="s">
        <v>46</v>
      </c>
    </row>
    <row r="328" spans="1:15" x14ac:dyDescent="0.3">
      <c r="A328" s="1" t="s">
        <v>9105</v>
      </c>
      <c r="B328" s="1" t="s">
        <v>1845</v>
      </c>
      <c r="C328" s="14" t="s">
        <v>5487</v>
      </c>
      <c r="D328" s="1" t="s">
        <v>16</v>
      </c>
      <c r="E328" s="1" t="s">
        <v>26</v>
      </c>
      <c r="F328" s="1" t="s">
        <v>34</v>
      </c>
      <c r="G328" s="1" t="s">
        <v>40</v>
      </c>
      <c r="H328" s="1">
        <v>1090</v>
      </c>
      <c r="I328" s="1">
        <v>1253.21</v>
      </c>
      <c r="J328" s="1">
        <v>2459.34</v>
      </c>
      <c r="K328" s="1">
        <v>-131</v>
      </c>
      <c r="L328" s="1">
        <f>Table49[[#This Row],[Selling_Price]]-Table49[[#This Row],[Market_Price]]</f>
        <v>1206.1300000000001</v>
      </c>
      <c r="M328" s="1">
        <f>Table49[[#This Row],[Quantity]]*Table49[[#This Row],[Selling_Price]]</f>
        <v>-322173.54000000004</v>
      </c>
      <c r="N328" s="1">
        <f>Table49[[#This Row],[Quantity]]*Table49[[#This Row],[Profit_Per_Quantity]]</f>
        <v>-158003.03000000003</v>
      </c>
      <c r="O328" s="1" t="s">
        <v>46</v>
      </c>
    </row>
    <row r="329" spans="1:15" x14ac:dyDescent="0.3">
      <c r="A329" s="1" t="s">
        <v>7703</v>
      </c>
      <c r="B329" s="1" t="s">
        <v>4111</v>
      </c>
      <c r="C329" s="14" t="s">
        <v>4588</v>
      </c>
      <c r="D329" s="1" t="s">
        <v>12</v>
      </c>
      <c r="E329" s="1" t="s">
        <v>27</v>
      </c>
      <c r="F329" s="1" t="s">
        <v>31</v>
      </c>
      <c r="G329" s="1" t="s">
        <v>38</v>
      </c>
      <c r="H329" s="1">
        <v>1012</v>
      </c>
      <c r="I329" s="1">
        <v>901.91</v>
      </c>
      <c r="J329" s="1">
        <v>1326.7</v>
      </c>
      <c r="K329" s="1">
        <v>-17</v>
      </c>
      <c r="L329" s="1">
        <f>Table49[[#This Row],[Selling_Price]]-Table49[[#This Row],[Market_Price]]</f>
        <v>424.79000000000008</v>
      </c>
      <c r="M329" s="1">
        <f>Table49[[#This Row],[Quantity]]*Table49[[#This Row],[Selling_Price]]</f>
        <v>-22553.9</v>
      </c>
      <c r="N329" s="1">
        <f>Table49[[#This Row],[Quantity]]*Table49[[#This Row],[Profit_Per_Quantity]]</f>
        <v>-7221.4300000000012</v>
      </c>
      <c r="O329" s="1" t="s">
        <v>46</v>
      </c>
    </row>
    <row r="330" spans="1:15" x14ac:dyDescent="0.3">
      <c r="A330" s="1" t="s">
        <v>7335</v>
      </c>
      <c r="B330" s="1" t="s">
        <v>1049</v>
      </c>
      <c r="C330" s="14" t="s">
        <v>5789</v>
      </c>
      <c r="D330" s="1" t="s">
        <v>20</v>
      </c>
      <c r="E330" s="1" t="s">
        <v>28</v>
      </c>
      <c r="F330" s="1" t="s">
        <v>32</v>
      </c>
      <c r="G330" s="1" t="s">
        <v>41</v>
      </c>
      <c r="H330" s="1">
        <v>1011</v>
      </c>
      <c r="I330" s="1">
        <v>181.75</v>
      </c>
      <c r="J330" s="1">
        <v>353.73</v>
      </c>
      <c r="K330" s="1">
        <v>-260</v>
      </c>
      <c r="L330" s="1">
        <f>Table49[[#This Row],[Selling_Price]]-Table49[[#This Row],[Market_Price]]</f>
        <v>171.98000000000002</v>
      </c>
      <c r="M330" s="1">
        <f>Table49[[#This Row],[Quantity]]*Table49[[#This Row],[Selling_Price]]</f>
        <v>-91969.8</v>
      </c>
      <c r="N330" s="1">
        <f>Table49[[#This Row],[Quantity]]*Table49[[#This Row],[Profit_Per_Quantity]]</f>
        <v>-44714.8</v>
      </c>
      <c r="O330" s="1" t="s">
        <v>46</v>
      </c>
    </row>
    <row r="331" spans="1:15" x14ac:dyDescent="0.3">
      <c r="A331" s="1" t="s">
        <v>10136</v>
      </c>
      <c r="B331" s="1" t="s">
        <v>3485</v>
      </c>
      <c r="C331" s="14" t="s">
        <v>5102</v>
      </c>
      <c r="D331" s="1" t="s">
        <v>17</v>
      </c>
      <c r="E331" s="1" t="s">
        <v>30</v>
      </c>
      <c r="F331" s="1" t="s">
        <v>31</v>
      </c>
      <c r="G331" s="1" t="s">
        <v>45</v>
      </c>
      <c r="H331" s="1">
        <v>1015</v>
      </c>
      <c r="I331" s="1">
        <v>931.39</v>
      </c>
      <c r="J331" s="1">
        <v>1759.37</v>
      </c>
      <c r="K331" s="1">
        <v>-333</v>
      </c>
      <c r="L331" s="1">
        <f>Table49[[#This Row],[Selling_Price]]-Table49[[#This Row],[Market_Price]]</f>
        <v>827.9799999999999</v>
      </c>
      <c r="M331" s="1">
        <f>Table49[[#This Row],[Quantity]]*Table49[[#This Row],[Selling_Price]]</f>
        <v>-585870.21</v>
      </c>
      <c r="N331" s="1">
        <f>Table49[[#This Row],[Quantity]]*Table49[[#This Row],[Profit_Per_Quantity]]</f>
        <v>-275717.33999999997</v>
      </c>
      <c r="O331" s="1" t="s">
        <v>46</v>
      </c>
    </row>
    <row r="332" spans="1:15" x14ac:dyDescent="0.3">
      <c r="A332" s="1" t="s">
        <v>8967</v>
      </c>
      <c r="B332" s="1" t="s">
        <v>1624</v>
      </c>
      <c r="C332" s="14" t="s">
        <v>5961</v>
      </c>
      <c r="D332" s="1" t="s">
        <v>12</v>
      </c>
      <c r="E332" s="1" t="s">
        <v>25</v>
      </c>
      <c r="F332" s="1" t="s">
        <v>33</v>
      </c>
      <c r="G332" s="1" t="s">
        <v>44</v>
      </c>
      <c r="H332" s="1">
        <v>1068</v>
      </c>
      <c r="I332" s="1">
        <v>1601.9</v>
      </c>
      <c r="J332" s="1">
        <v>2699.25</v>
      </c>
      <c r="K332" s="1">
        <v>-342</v>
      </c>
      <c r="L332" s="1">
        <f>Table49[[#This Row],[Selling_Price]]-Table49[[#This Row],[Market_Price]]</f>
        <v>1097.3499999999999</v>
      </c>
      <c r="M332" s="1">
        <f>Table49[[#This Row],[Quantity]]*Table49[[#This Row],[Selling_Price]]</f>
        <v>-923143.5</v>
      </c>
      <c r="N332" s="1">
        <f>Table49[[#This Row],[Quantity]]*Table49[[#This Row],[Profit_Per_Quantity]]</f>
        <v>-375293.69999999995</v>
      </c>
      <c r="O332" s="1" t="s">
        <v>46</v>
      </c>
    </row>
    <row r="333" spans="1:15" x14ac:dyDescent="0.3">
      <c r="A333" s="1" t="s">
        <v>8314</v>
      </c>
      <c r="B333" s="1" t="s">
        <v>548</v>
      </c>
      <c r="C333" s="14" t="s">
        <v>4511</v>
      </c>
      <c r="D333" s="1" t="s">
        <v>20</v>
      </c>
      <c r="E333" s="1" t="s">
        <v>4351</v>
      </c>
      <c r="F333" s="1" t="s">
        <v>34</v>
      </c>
      <c r="G333" s="1" t="s">
        <v>40</v>
      </c>
      <c r="H333" s="1">
        <v>1089</v>
      </c>
      <c r="I333" s="1">
        <v>255.42</v>
      </c>
      <c r="J333" s="1">
        <v>424.32</v>
      </c>
      <c r="K333" s="1">
        <v>-132</v>
      </c>
      <c r="L333" s="1">
        <f>Table49[[#This Row],[Selling_Price]]-Table49[[#This Row],[Market_Price]]</f>
        <v>168.9</v>
      </c>
      <c r="M333" s="1">
        <f>Table49[[#This Row],[Quantity]]*Table49[[#This Row],[Selling_Price]]</f>
        <v>-56010.239999999998</v>
      </c>
      <c r="N333" s="1">
        <f>Table49[[#This Row],[Quantity]]*Table49[[#This Row],[Profit_Per_Quantity]]</f>
        <v>-22294.799999999999</v>
      </c>
      <c r="O333" s="1" t="s">
        <v>46</v>
      </c>
    </row>
    <row r="334" spans="1:15" x14ac:dyDescent="0.3">
      <c r="A334" s="1" t="s">
        <v>7919</v>
      </c>
      <c r="B334" s="1" t="s">
        <v>1251</v>
      </c>
      <c r="C334" s="14" t="s">
        <v>5192</v>
      </c>
      <c r="D334" s="1" t="s">
        <v>16</v>
      </c>
      <c r="E334" s="1" t="s">
        <v>21</v>
      </c>
      <c r="F334" s="1" t="s">
        <v>32</v>
      </c>
      <c r="G334" s="1" t="s">
        <v>41</v>
      </c>
      <c r="H334" s="1">
        <v>1039</v>
      </c>
      <c r="I334" s="1">
        <v>1145.8499999999999</v>
      </c>
      <c r="J334" s="1">
        <v>1503.23</v>
      </c>
      <c r="K334" s="1">
        <v>-69</v>
      </c>
      <c r="L334" s="1">
        <f>Table49[[#This Row],[Selling_Price]]-Table49[[#This Row],[Market_Price]]</f>
        <v>357.38000000000011</v>
      </c>
      <c r="M334" s="1">
        <f>Table49[[#This Row],[Quantity]]*Table49[[#This Row],[Selling_Price]]</f>
        <v>-103722.87</v>
      </c>
      <c r="N334" s="1">
        <f>Table49[[#This Row],[Quantity]]*Table49[[#This Row],[Profit_Per_Quantity]]</f>
        <v>-24659.220000000008</v>
      </c>
      <c r="O334" s="1" t="s">
        <v>46</v>
      </c>
    </row>
    <row r="335" spans="1:15" x14ac:dyDescent="0.3">
      <c r="A335" s="1" t="s">
        <v>7217</v>
      </c>
      <c r="B335" s="1" t="s">
        <v>1532</v>
      </c>
      <c r="C335" s="14" t="s">
        <v>5577</v>
      </c>
      <c r="D335" s="1" t="s">
        <v>14</v>
      </c>
      <c r="E335" s="1" t="s">
        <v>29</v>
      </c>
      <c r="F335" s="1" t="s">
        <v>33</v>
      </c>
      <c r="G335" s="1" t="s">
        <v>44</v>
      </c>
      <c r="H335" s="1">
        <v>1062</v>
      </c>
      <c r="I335" s="1">
        <v>405.11</v>
      </c>
      <c r="J335" s="1">
        <v>669.76</v>
      </c>
      <c r="K335" s="1">
        <v>-32</v>
      </c>
      <c r="L335" s="1">
        <f>Table49[[#This Row],[Selling_Price]]-Table49[[#This Row],[Market_Price]]</f>
        <v>264.64999999999998</v>
      </c>
      <c r="M335" s="1">
        <f>Table49[[#This Row],[Quantity]]*Table49[[#This Row],[Selling_Price]]</f>
        <v>-21432.32</v>
      </c>
      <c r="N335" s="1">
        <f>Table49[[#This Row],[Quantity]]*Table49[[#This Row],[Profit_Per_Quantity]]</f>
        <v>-8468.7999999999993</v>
      </c>
      <c r="O335" s="1" t="s">
        <v>46</v>
      </c>
    </row>
    <row r="336" spans="1:15" x14ac:dyDescent="0.3">
      <c r="A336" s="1" t="s">
        <v>8325</v>
      </c>
      <c r="B336" s="1" t="s">
        <v>564</v>
      </c>
      <c r="C336" s="14" t="s">
        <v>6036</v>
      </c>
      <c r="D336" s="1" t="s">
        <v>15</v>
      </c>
      <c r="E336" s="1" t="s">
        <v>29</v>
      </c>
      <c r="F336" s="1" t="s">
        <v>34</v>
      </c>
      <c r="G336" s="1" t="s">
        <v>4352</v>
      </c>
      <c r="H336" s="1">
        <v>1040</v>
      </c>
      <c r="I336" s="1">
        <v>857.88</v>
      </c>
      <c r="J336" s="1">
        <v>1337.92</v>
      </c>
      <c r="K336" s="1">
        <v>-405</v>
      </c>
      <c r="L336" s="1">
        <f>Table49[[#This Row],[Selling_Price]]-Table49[[#This Row],[Market_Price]]</f>
        <v>480.04000000000008</v>
      </c>
      <c r="M336" s="1">
        <f>Table49[[#This Row],[Quantity]]*Table49[[#This Row],[Selling_Price]]</f>
        <v>-541857.6</v>
      </c>
      <c r="N336" s="1">
        <f>Table49[[#This Row],[Quantity]]*Table49[[#This Row],[Profit_Per_Quantity]]</f>
        <v>-194416.20000000004</v>
      </c>
      <c r="O336" s="1" t="s">
        <v>46</v>
      </c>
    </row>
    <row r="337" spans="1:15" x14ac:dyDescent="0.3">
      <c r="A337" s="1" t="s">
        <v>6419</v>
      </c>
      <c r="B337" s="1" t="s">
        <v>696</v>
      </c>
      <c r="C337" s="14" t="s">
        <v>5046</v>
      </c>
      <c r="D337" s="1" t="s">
        <v>17</v>
      </c>
      <c r="E337" s="1" t="s">
        <v>30</v>
      </c>
      <c r="F337" s="1" t="s">
        <v>35</v>
      </c>
      <c r="G337" s="1" t="s">
        <v>44</v>
      </c>
      <c r="H337" s="1">
        <v>1098</v>
      </c>
      <c r="I337" s="1">
        <v>209.16</v>
      </c>
      <c r="J337" s="1">
        <v>416.93</v>
      </c>
      <c r="K337" s="1">
        <v>-414</v>
      </c>
      <c r="L337" s="1">
        <f>Table49[[#This Row],[Selling_Price]]-Table49[[#This Row],[Market_Price]]</f>
        <v>207.77</v>
      </c>
      <c r="M337" s="1">
        <f>Table49[[#This Row],[Quantity]]*Table49[[#This Row],[Selling_Price]]</f>
        <v>-172609.02</v>
      </c>
      <c r="N337" s="1">
        <f>Table49[[#This Row],[Quantity]]*Table49[[#This Row],[Profit_Per_Quantity]]</f>
        <v>-86016.78</v>
      </c>
      <c r="O337" s="1" t="s">
        <v>46</v>
      </c>
    </row>
    <row r="338" spans="1:15" x14ac:dyDescent="0.3">
      <c r="A338" s="1" t="s">
        <v>6326</v>
      </c>
      <c r="B338" s="1" t="s">
        <v>1567</v>
      </c>
      <c r="C338" s="14" t="s">
        <v>4641</v>
      </c>
      <c r="D338" s="1" t="s">
        <v>15</v>
      </c>
      <c r="E338" s="1" t="s">
        <v>24</v>
      </c>
      <c r="F338" s="1" t="s">
        <v>34</v>
      </c>
      <c r="G338" s="1" t="s">
        <v>4352</v>
      </c>
      <c r="H338" s="1">
        <v>1053</v>
      </c>
      <c r="I338" s="1">
        <v>1429.5</v>
      </c>
      <c r="J338" s="1">
        <v>2741.74</v>
      </c>
      <c r="K338" s="1">
        <v>-50</v>
      </c>
      <c r="L338" s="1">
        <f>Table49[[#This Row],[Selling_Price]]-Table49[[#This Row],[Market_Price]]</f>
        <v>1312.2399999999998</v>
      </c>
      <c r="M338" s="1">
        <f>Table49[[#This Row],[Quantity]]*Table49[[#This Row],[Selling_Price]]</f>
        <v>-137087</v>
      </c>
      <c r="N338" s="1">
        <f>Table49[[#This Row],[Quantity]]*Table49[[#This Row],[Profit_Per_Quantity]]</f>
        <v>-65611.999999999985</v>
      </c>
      <c r="O338" s="1" t="s">
        <v>46</v>
      </c>
    </row>
    <row r="339" spans="1:15" x14ac:dyDescent="0.3">
      <c r="A339" s="1" t="s">
        <v>10297</v>
      </c>
      <c r="B339" s="1" t="s">
        <v>3705</v>
      </c>
      <c r="C339" s="14" t="s">
        <v>4930</v>
      </c>
      <c r="D339" s="1" t="s">
        <v>11</v>
      </c>
      <c r="E339" s="1" t="s">
        <v>25</v>
      </c>
      <c r="F339" s="1" t="s">
        <v>34</v>
      </c>
      <c r="G339" s="1" t="s">
        <v>43</v>
      </c>
      <c r="H339" s="1">
        <v>1062</v>
      </c>
      <c r="I339" s="1">
        <v>962.87</v>
      </c>
      <c r="J339" s="1">
        <v>1650.02</v>
      </c>
      <c r="K339" s="1">
        <v>-331</v>
      </c>
      <c r="L339" s="1">
        <f>Table49[[#This Row],[Selling_Price]]-Table49[[#This Row],[Market_Price]]</f>
        <v>687.15</v>
      </c>
      <c r="M339" s="1">
        <f>Table49[[#This Row],[Quantity]]*Table49[[#This Row],[Selling_Price]]</f>
        <v>-546156.62</v>
      </c>
      <c r="N339" s="1">
        <f>Table49[[#This Row],[Quantity]]*Table49[[#This Row],[Profit_Per_Quantity]]</f>
        <v>-227446.65</v>
      </c>
      <c r="O339" s="1" t="s">
        <v>46</v>
      </c>
    </row>
    <row r="340" spans="1:15" x14ac:dyDescent="0.3">
      <c r="A340" s="1" t="s">
        <v>9421</v>
      </c>
      <c r="B340" s="1" t="s">
        <v>2341</v>
      </c>
      <c r="C340" s="14" t="s">
        <v>4576</v>
      </c>
      <c r="D340" s="1" t="s">
        <v>17</v>
      </c>
      <c r="E340" s="1" t="s">
        <v>27</v>
      </c>
      <c r="F340" s="1" t="s">
        <v>35</v>
      </c>
      <c r="G340" s="1" t="s">
        <v>41</v>
      </c>
      <c r="H340" s="1">
        <v>1022</v>
      </c>
      <c r="I340" s="1">
        <v>1355.35</v>
      </c>
      <c r="J340" s="1">
        <v>1527.26</v>
      </c>
      <c r="K340" s="1">
        <v>-484</v>
      </c>
      <c r="L340" s="1">
        <f>Table49[[#This Row],[Selling_Price]]-Table49[[#This Row],[Market_Price]]</f>
        <v>171.91000000000008</v>
      </c>
      <c r="M340" s="1">
        <f>Table49[[#This Row],[Quantity]]*Table49[[#This Row],[Selling_Price]]</f>
        <v>-739193.84</v>
      </c>
      <c r="N340" s="1">
        <f>Table49[[#This Row],[Quantity]]*Table49[[#This Row],[Profit_Per_Quantity]]</f>
        <v>-83204.440000000046</v>
      </c>
      <c r="O340" s="1" t="s">
        <v>46</v>
      </c>
    </row>
    <row r="341" spans="1:15" x14ac:dyDescent="0.3">
      <c r="A341" s="1" t="s">
        <v>8722</v>
      </c>
      <c r="B341" s="1" t="s">
        <v>1197</v>
      </c>
      <c r="C341" s="14" t="s">
        <v>4577</v>
      </c>
      <c r="D341" s="1" t="s">
        <v>13</v>
      </c>
      <c r="E341" s="1" t="s">
        <v>4351</v>
      </c>
      <c r="F341" s="1" t="s">
        <v>34</v>
      </c>
      <c r="G341" s="1" t="s">
        <v>45</v>
      </c>
      <c r="H341" s="1">
        <v>1044</v>
      </c>
      <c r="I341" s="1">
        <v>68.31</v>
      </c>
      <c r="J341" s="1">
        <v>91.42</v>
      </c>
      <c r="K341" s="1">
        <v>-162</v>
      </c>
      <c r="L341" s="1">
        <f>Table49[[#This Row],[Selling_Price]]-Table49[[#This Row],[Market_Price]]</f>
        <v>23.11</v>
      </c>
      <c r="M341" s="1">
        <f>Table49[[#This Row],[Quantity]]*Table49[[#This Row],[Selling_Price]]</f>
        <v>-14810.04</v>
      </c>
      <c r="N341" s="1">
        <f>Table49[[#This Row],[Quantity]]*Table49[[#This Row],[Profit_Per_Quantity]]</f>
        <v>-3743.8199999999997</v>
      </c>
      <c r="O341" s="1" t="s">
        <v>46</v>
      </c>
    </row>
    <row r="342" spans="1:15" x14ac:dyDescent="0.3">
      <c r="A342" s="1" t="s">
        <v>9314</v>
      </c>
      <c r="B342" s="1" t="s">
        <v>2174</v>
      </c>
      <c r="C342" s="14" t="s">
        <v>5468</v>
      </c>
      <c r="D342" s="1" t="s">
        <v>12</v>
      </c>
      <c r="E342" s="1" t="s">
        <v>26</v>
      </c>
      <c r="F342" s="1" t="s">
        <v>34</v>
      </c>
      <c r="G342" s="1" t="s">
        <v>36</v>
      </c>
      <c r="H342" s="1">
        <v>1023</v>
      </c>
      <c r="I342" s="1">
        <v>1836.01</v>
      </c>
      <c r="J342" s="1">
        <v>2819.79</v>
      </c>
      <c r="K342" s="1">
        <v>-487</v>
      </c>
      <c r="L342" s="1">
        <f>Table49[[#This Row],[Selling_Price]]-Table49[[#This Row],[Market_Price]]</f>
        <v>983.78</v>
      </c>
      <c r="M342" s="1">
        <f>Table49[[#This Row],[Quantity]]*Table49[[#This Row],[Selling_Price]]</f>
        <v>-1373237.73</v>
      </c>
      <c r="N342" s="1">
        <f>Table49[[#This Row],[Quantity]]*Table49[[#This Row],[Profit_Per_Quantity]]</f>
        <v>-479100.86</v>
      </c>
      <c r="O342" s="1" t="s">
        <v>46</v>
      </c>
    </row>
    <row r="343" spans="1:15" x14ac:dyDescent="0.3">
      <c r="A343" s="1" t="s">
        <v>9308</v>
      </c>
      <c r="B343" s="1" t="s">
        <v>2167</v>
      </c>
      <c r="C343" s="14" t="s">
        <v>5196</v>
      </c>
      <c r="D343" s="1" t="s">
        <v>12</v>
      </c>
      <c r="E343" s="1" t="s">
        <v>30</v>
      </c>
      <c r="F343" s="1" t="s">
        <v>31</v>
      </c>
      <c r="G343" s="1" t="s">
        <v>40</v>
      </c>
      <c r="H343" s="1">
        <v>1063</v>
      </c>
      <c r="I343" s="1">
        <v>1216.78</v>
      </c>
      <c r="J343" s="1">
        <v>1894.31</v>
      </c>
      <c r="K343" s="1">
        <v>-92</v>
      </c>
      <c r="L343" s="1">
        <f>Table49[[#This Row],[Selling_Price]]-Table49[[#This Row],[Market_Price]]</f>
        <v>677.53</v>
      </c>
      <c r="M343" s="1">
        <f>Table49[[#This Row],[Quantity]]*Table49[[#This Row],[Selling_Price]]</f>
        <v>-174276.52</v>
      </c>
      <c r="N343" s="1">
        <f>Table49[[#This Row],[Quantity]]*Table49[[#This Row],[Profit_Per_Quantity]]</f>
        <v>-62332.759999999995</v>
      </c>
      <c r="O343" s="1" t="s">
        <v>46</v>
      </c>
    </row>
    <row r="344" spans="1:15" x14ac:dyDescent="0.3">
      <c r="A344" s="1" t="s">
        <v>7265</v>
      </c>
      <c r="B344" s="1" t="s">
        <v>2020</v>
      </c>
      <c r="C344" s="14" t="s">
        <v>5329</v>
      </c>
      <c r="D344" s="1" t="s">
        <v>17</v>
      </c>
      <c r="E344" s="1" t="s">
        <v>4351</v>
      </c>
      <c r="F344" s="1" t="s">
        <v>31</v>
      </c>
      <c r="G344" s="1" t="s">
        <v>40</v>
      </c>
      <c r="H344" s="1">
        <v>1033</v>
      </c>
      <c r="I344" s="1">
        <v>1941.1</v>
      </c>
      <c r="J344" s="1">
        <v>3539.89</v>
      </c>
      <c r="K344" s="1">
        <v>-45</v>
      </c>
      <c r="L344" s="1">
        <f>Table49[[#This Row],[Selling_Price]]-Table49[[#This Row],[Market_Price]]</f>
        <v>1598.79</v>
      </c>
      <c r="M344" s="1">
        <f>Table49[[#This Row],[Quantity]]*Table49[[#This Row],[Selling_Price]]</f>
        <v>-159295.04999999999</v>
      </c>
      <c r="N344" s="1">
        <f>Table49[[#This Row],[Quantity]]*Table49[[#This Row],[Profit_Per_Quantity]]</f>
        <v>-71945.55</v>
      </c>
      <c r="O344" s="1" t="s">
        <v>46</v>
      </c>
    </row>
    <row r="345" spans="1:15" x14ac:dyDescent="0.3">
      <c r="A345" s="1" t="s">
        <v>10227</v>
      </c>
      <c r="B345" s="1" t="s">
        <v>3612</v>
      </c>
      <c r="C345" s="14" t="s">
        <v>5004</v>
      </c>
      <c r="D345" s="1" t="s">
        <v>15</v>
      </c>
      <c r="E345" s="1" t="s">
        <v>24</v>
      </c>
      <c r="F345" s="1" t="s">
        <v>35</v>
      </c>
      <c r="G345" s="1" t="s">
        <v>45</v>
      </c>
      <c r="H345" s="1">
        <v>1036</v>
      </c>
      <c r="I345" s="1">
        <v>168.97</v>
      </c>
      <c r="J345" s="1">
        <v>249.53</v>
      </c>
      <c r="K345" s="1">
        <v>-218</v>
      </c>
      <c r="L345" s="1">
        <f>Table49[[#This Row],[Selling_Price]]-Table49[[#This Row],[Market_Price]]</f>
        <v>80.56</v>
      </c>
      <c r="M345" s="1">
        <f>Table49[[#This Row],[Quantity]]*Table49[[#This Row],[Selling_Price]]</f>
        <v>-54397.54</v>
      </c>
      <c r="N345" s="1">
        <f>Table49[[#This Row],[Quantity]]*Table49[[#This Row],[Profit_Per_Quantity]]</f>
        <v>-17562.080000000002</v>
      </c>
      <c r="O345" s="1" t="s">
        <v>46</v>
      </c>
    </row>
    <row r="346" spans="1:15" x14ac:dyDescent="0.3">
      <c r="A346" s="1" t="s">
        <v>7083</v>
      </c>
      <c r="B346" s="1" t="s">
        <v>3393</v>
      </c>
      <c r="C346" s="14" t="s">
        <v>4582</v>
      </c>
      <c r="D346" s="1" t="s">
        <v>15</v>
      </c>
      <c r="E346" s="1" t="s">
        <v>24</v>
      </c>
      <c r="F346" s="1" t="s">
        <v>34</v>
      </c>
      <c r="G346" s="1" t="s">
        <v>41</v>
      </c>
      <c r="H346" s="1">
        <v>1039</v>
      </c>
      <c r="I346" s="1">
        <v>907.15</v>
      </c>
      <c r="J346" s="1">
        <v>1001.86</v>
      </c>
      <c r="K346" s="1">
        <v>-51</v>
      </c>
      <c r="L346" s="1">
        <f>Table49[[#This Row],[Selling_Price]]-Table49[[#This Row],[Market_Price]]</f>
        <v>94.710000000000036</v>
      </c>
      <c r="M346" s="1">
        <f>Table49[[#This Row],[Quantity]]*Table49[[#This Row],[Selling_Price]]</f>
        <v>-51094.86</v>
      </c>
      <c r="N346" s="1">
        <f>Table49[[#This Row],[Quantity]]*Table49[[#This Row],[Profit_Per_Quantity]]</f>
        <v>-4830.2100000000019</v>
      </c>
      <c r="O346" s="1" t="s">
        <v>46</v>
      </c>
    </row>
    <row r="347" spans="1:15" x14ac:dyDescent="0.3">
      <c r="A347" s="1" t="s">
        <v>9795</v>
      </c>
      <c r="B347" s="1" t="s">
        <v>2932</v>
      </c>
      <c r="C347" s="14" t="s">
        <v>5306</v>
      </c>
      <c r="D347" s="1" t="s">
        <v>14</v>
      </c>
      <c r="E347" s="1" t="s">
        <v>4349</v>
      </c>
      <c r="F347" s="1" t="s">
        <v>34</v>
      </c>
      <c r="G347" s="1" t="s">
        <v>38</v>
      </c>
      <c r="H347" s="1">
        <v>1024</v>
      </c>
      <c r="I347" s="1">
        <v>337.85</v>
      </c>
      <c r="J347" s="1">
        <v>541.19000000000005</v>
      </c>
      <c r="K347" s="1">
        <v>-392</v>
      </c>
      <c r="L347" s="1">
        <f>Table49[[#This Row],[Selling_Price]]-Table49[[#This Row],[Market_Price]]</f>
        <v>203.34000000000003</v>
      </c>
      <c r="M347" s="1">
        <f>Table49[[#This Row],[Quantity]]*Table49[[#This Row],[Selling_Price]]</f>
        <v>-212146.48</v>
      </c>
      <c r="N347" s="1">
        <f>Table49[[#This Row],[Quantity]]*Table49[[#This Row],[Profit_Per_Quantity]]</f>
        <v>-79709.280000000013</v>
      </c>
      <c r="O347" s="1" t="s">
        <v>46</v>
      </c>
    </row>
    <row r="348" spans="1:15" x14ac:dyDescent="0.3">
      <c r="A348" s="1" t="s">
        <v>7660</v>
      </c>
      <c r="B348" s="1" t="s">
        <v>1211</v>
      </c>
      <c r="C348" s="14" t="s">
        <v>6080</v>
      </c>
      <c r="D348" s="1" t="s">
        <v>14</v>
      </c>
      <c r="E348" s="1" t="s">
        <v>24</v>
      </c>
      <c r="F348" s="1" t="s">
        <v>35</v>
      </c>
      <c r="G348" s="1" t="s">
        <v>4352</v>
      </c>
      <c r="H348" s="1">
        <v>1093</v>
      </c>
      <c r="I348" s="1">
        <v>1895.73</v>
      </c>
      <c r="J348" s="1">
        <v>2296.6</v>
      </c>
      <c r="K348" s="1">
        <v>-318</v>
      </c>
      <c r="L348" s="1">
        <f>Table49[[#This Row],[Selling_Price]]-Table49[[#This Row],[Market_Price]]</f>
        <v>400.86999999999989</v>
      </c>
      <c r="M348" s="1">
        <f>Table49[[#This Row],[Quantity]]*Table49[[#This Row],[Selling_Price]]</f>
        <v>-730318.79999999993</v>
      </c>
      <c r="N348" s="1">
        <f>Table49[[#This Row],[Quantity]]*Table49[[#This Row],[Profit_Per_Quantity]]</f>
        <v>-127476.65999999996</v>
      </c>
      <c r="O348" s="1" t="s">
        <v>46</v>
      </c>
    </row>
    <row r="349" spans="1:15" x14ac:dyDescent="0.3">
      <c r="A349" s="1" t="s">
        <v>7773</v>
      </c>
      <c r="B349" s="1" t="s">
        <v>4147</v>
      </c>
      <c r="C349" s="14" t="s">
        <v>4553</v>
      </c>
      <c r="D349" s="1" t="s">
        <v>19</v>
      </c>
      <c r="E349" s="1" t="s">
        <v>4349</v>
      </c>
      <c r="F349" s="1" t="s">
        <v>31</v>
      </c>
      <c r="G349" s="1" t="s">
        <v>37</v>
      </c>
      <c r="H349" s="1">
        <v>1072</v>
      </c>
      <c r="I349" s="1">
        <v>978.94</v>
      </c>
      <c r="J349" s="1">
        <v>1587.1</v>
      </c>
      <c r="K349" s="1">
        <v>-494</v>
      </c>
      <c r="L349" s="1">
        <f>Table49[[#This Row],[Selling_Price]]-Table49[[#This Row],[Market_Price]]</f>
        <v>608.15999999999985</v>
      </c>
      <c r="M349" s="1">
        <f>Table49[[#This Row],[Quantity]]*Table49[[#This Row],[Selling_Price]]</f>
        <v>-784027.39999999991</v>
      </c>
      <c r="N349" s="1">
        <f>Table49[[#This Row],[Quantity]]*Table49[[#This Row],[Profit_Per_Quantity]]</f>
        <v>-300431.03999999992</v>
      </c>
      <c r="O349" s="1" t="s">
        <v>46</v>
      </c>
    </row>
    <row r="350" spans="1:15" x14ac:dyDescent="0.3">
      <c r="A350" s="1" t="s">
        <v>9141</v>
      </c>
      <c r="B350" s="1" t="s">
        <v>1897</v>
      </c>
      <c r="C350" s="14" t="s">
        <v>5884</v>
      </c>
      <c r="D350" s="1" t="s">
        <v>15</v>
      </c>
      <c r="E350" s="1" t="s">
        <v>25</v>
      </c>
      <c r="F350" s="1" t="s">
        <v>33</v>
      </c>
      <c r="G350" s="1" t="s">
        <v>44</v>
      </c>
      <c r="H350" s="1">
        <v>1037</v>
      </c>
      <c r="I350" s="1">
        <v>1972.75</v>
      </c>
      <c r="J350" s="1">
        <v>3940.91</v>
      </c>
      <c r="K350" s="1">
        <v>-192</v>
      </c>
      <c r="L350" s="1">
        <f>Table49[[#This Row],[Selling_Price]]-Table49[[#This Row],[Market_Price]]</f>
        <v>1968.1599999999999</v>
      </c>
      <c r="M350" s="1">
        <f>Table49[[#This Row],[Quantity]]*Table49[[#This Row],[Selling_Price]]</f>
        <v>-756654.72</v>
      </c>
      <c r="N350" s="1">
        <f>Table49[[#This Row],[Quantity]]*Table49[[#This Row],[Profit_Per_Quantity]]</f>
        <v>-377886.71999999997</v>
      </c>
      <c r="O350" s="1" t="s">
        <v>46</v>
      </c>
    </row>
    <row r="351" spans="1:15" x14ac:dyDescent="0.3">
      <c r="A351" s="1" t="s">
        <v>10287</v>
      </c>
      <c r="B351" s="1" t="s">
        <v>3692</v>
      </c>
      <c r="C351" s="14" t="s">
        <v>4942</v>
      </c>
      <c r="D351" s="1" t="s">
        <v>19</v>
      </c>
      <c r="E351" s="1" t="s">
        <v>24</v>
      </c>
      <c r="F351" s="1" t="s">
        <v>31</v>
      </c>
      <c r="G351" s="1" t="s">
        <v>44</v>
      </c>
      <c r="H351" s="1">
        <v>1018</v>
      </c>
      <c r="I351" s="1">
        <v>1206.28</v>
      </c>
      <c r="J351" s="1">
        <v>1576.49</v>
      </c>
      <c r="K351" s="1">
        <v>-17</v>
      </c>
      <c r="L351" s="1">
        <f>Table49[[#This Row],[Selling_Price]]-Table49[[#This Row],[Market_Price]]</f>
        <v>370.21000000000004</v>
      </c>
      <c r="M351" s="1">
        <f>Table49[[#This Row],[Quantity]]*Table49[[#This Row],[Selling_Price]]</f>
        <v>-26800.33</v>
      </c>
      <c r="N351" s="1">
        <f>Table49[[#This Row],[Quantity]]*Table49[[#This Row],[Profit_Per_Quantity]]</f>
        <v>-6293.5700000000006</v>
      </c>
      <c r="O351" s="1" t="s">
        <v>46</v>
      </c>
    </row>
    <row r="352" spans="1:15" x14ac:dyDescent="0.3">
      <c r="A352" s="1" t="s">
        <v>6792</v>
      </c>
      <c r="B352" s="1" t="s">
        <v>1576</v>
      </c>
      <c r="C352" s="14" t="s">
        <v>5702</v>
      </c>
      <c r="D352" s="1" t="s">
        <v>15</v>
      </c>
      <c r="E352" s="1" t="s">
        <v>21</v>
      </c>
      <c r="F352" s="1" t="s">
        <v>35</v>
      </c>
      <c r="G352" s="1" t="s">
        <v>43</v>
      </c>
      <c r="H352" s="1">
        <v>1095</v>
      </c>
      <c r="I352" s="1">
        <v>86.66</v>
      </c>
      <c r="J352" s="1">
        <v>165.23</v>
      </c>
      <c r="K352" s="1">
        <v>-136</v>
      </c>
      <c r="L352" s="1">
        <f>Table49[[#This Row],[Selling_Price]]-Table49[[#This Row],[Market_Price]]</f>
        <v>78.569999999999993</v>
      </c>
      <c r="M352" s="1">
        <f>Table49[[#This Row],[Quantity]]*Table49[[#This Row],[Selling_Price]]</f>
        <v>-22471.279999999999</v>
      </c>
      <c r="N352" s="1">
        <f>Table49[[#This Row],[Quantity]]*Table49[[#This Row],[Profit_Per_Quantity]]</f>
        <v>-10685.519999999999</v>
      </c>
      <c r="O352" s="1" t="s">
        <v>46</v>
      </c>
    </row>
    <row r="353" spans="1:15" x14ac:dyDescent="0.3">
      <c r="A353" s="1" t="s">
        <v>7269</v>
      </c>
      <c r="B353" s="1" t="s">
        <v>2555</v>
      </c>
      <c r="C353" s="14" t="s">
        <v>5644</v>
      </c>
      <c r="D353" s="1" t="s">
        <v>12</v>
      </c>
      <c r="E353" s="1" t="s">
        <v>30</v>
      </c>
      <c r="F353" s="1" t="s">
        <v>33</v>
      </c>
      <c r="G353" s="1" t="s">
        <v>42</v>
      </c>
      <c r="H353" s="1">
        <v>1055</v>
      </c>
      <c r="I353" s="1">
        <v>116.93</v>
      </c>
      <c r="J353" s="1">
        <v>219.08</v>
      </c>
      <c r="K353" s="1">
        <v>-434</v>
      </c>
      <c r="L353" s="1">
        <f>Table49[[#This Row],[Selling_Price]]-Table49[[#This Row],[Market_Price]]</f>
        <v>102.15</v>
      </c>
      <c r="M353" s="1">
        <f>Table49[[#This Row],[Quantity]]*Table49[[#This Row],[Selling_Price]]</f>
        <v>-95080.72</v>
      </c>
      <c r="N353" s="1">
        <f>Table49[[#This Row],[Quantity]]*Table49[[#This Row],[Profit_Per_Quantity]]</f>
        <v>-44333.100000000006</v>
      </c>
      <c r="O353" s="1" t="s">
        <v>46</v>
      </c>
    </row>
    <row r="354" spans="1:15" x14ac:dyDescent="0.3">
      <c r="A354" s="1" t="s">
        <v>8926</v>
      </c>
      <c r="B354" s="1" t="s">
        <v>1549</v>
      </c>
      <c r="C354" s="14" t="s">
        <v>5982</v>
      </c>
      <c r="D354" s="1" t="s">
        <v>15</v>
      </c>
      <c r="E354" s="1" t="s">
        <v>30</v>
      </c>
      <c r="F354" s="1" t="s">
        <v>31</v>
      </c>
      <c r="G354" s="1" t="s">
        <v>43</v>
      </c>
      <c r="H354" s="1">
        <v>1067</v>
      </c>
      <c r="I354" s="1">
        <v>1351.98</v>
      </c>
      <c r="J354" s="1">
        <v>1950.15</v>
      </c>
      <c r="K354" s="1">
        <v>-407</v>
      </c>
      <c r="L354" s="1">
        <f>Table49[[#This Row],[Selling_Price]]-Table49[[#This Row],[Market_Price]]</f>
        <v>598.17000000000007</v>
      </c>
      <c r="M354" s="1">
        <f>Table49[[#This Row],[Quantity]]*Table49[[#This Row],[Selling_Price]]</f>
        <v>-793711.05</v>
      </c>
      <c r="N354" s="1">
        <f>Table49[[#This Row],[Quantity]]*Table49[[#This Row],[Profit_Per_Quantity]]</f>
        <v>-243455.19000000003</v>
      </c>
      <c r="O354" s="1" t="s">
        <v>46</v>
      </c>
    </row>
    <row r="355" spans="1:15" x14ac:dyDescent="0.3">
      <c r="A355" s="1" t="s">
        <v>8294</v>
      </c>
      <c r="B355" s="1" t="s">
        <v>522</v>
      </c>
      <c r="C355" s="14" t="s">
        <v>4781</v>
      </c>
      <c r="D355" s="1" t="s">
        <v>16</v>
      </c>
      <c r="E355" s="1" t="s">
        <v>29</v>
      </c>
      <c r="F355" s="1" t="s">
        <v>33</v>
      </c>
      <c r="G355" s="1" t="s">
        <v>45</v>
      </c>
      <c r="H355" s="1">
        <v>1039</v>
      </c>
      <c r="I355" s="1">
        <v>229.62</v>
      </c>
      <c r="J355" s="1">
        <v>373.95</v>
      </c>
      <c r="K355" s="1">
        <v>-250</v>
      </c>
      <c r="L355" s="1">
        <f>Table49[[#This Row],[Selling_Price]]-Table49[[#This Row],[Market_Price]]</f>
        <v>144.32999999999998</v>
      </c>
      <c r="M355" s="1">
        <f>Table49[[#This Row],[Quantity]]*Table49[[#This Row],[Selling_Price]]</f>
        <v>-93487.5</v>
      </c>
      <c r="N355" s="1">
        <f>Table49[[#This Row],[Quantity]]*Table49[[#This Row],[Profit_Per_Quantity]]</f>
        <v>-36082.499999999993</v>
      </c>
      <c r="O355" s="1" t="s">
        <v>46</v>
      </c>
    </row>
    <row r="356" spans="1:15" x14ac:dyDescent="0.3">
      <c r="A356" s="1" t="s">
        <v>9253</v>
      </c>
      <c r="B356" s="1" t="s">
        <v>2070</v>
      </c>
      <c r="C356" s="14" t="s">
        <v>5046</v>
      </c>
      <c r="D356" s="1" t="s">
        <v>20</v>
      </c>
      <c r="E356" s="1" t="s">
        <v>4351</v>
      </c>
      <c r="F356" s="1" t="s">
        <v>33</v>
      </c>
      <c r="G356" s="1" t="s">
        <v>42</v>
      </c>
      <c r="H356" s="1">
        <v>1091</v>
      </c>
      <c r="I356" s="1">
        <v>482.53</v>
      </c>
      <c r="J356" s="1">
        <v>835.17</v>
      </c>
      <c r="K356" s="1">
        <v>-181</v>
      </c>
      <c r="L356" s="1">
        <f>Table49[[#This Row],[Selling_Price]]-Table49[[#This Row],[Market_Price]]</f>
        <v>352.64</v>
      </c>
      <c r="M356" s="1">
        <f>Table49[[#This Row],[Quantity]]*Table49[[#This Row],[Selling_Price]]</f>
        <v>-151165.76999999999</v>
      </c>
      <c r="N356" s="1">
        <f>Table49[[#This Row],[Quantity]]*Table49[[#This Row],[Profit_Per_Quantity]]</f>
        <v>-63827.839999999997</v>
      </c>
      <c r="O356" s="1" t="s">
        <v>46</v>
      </c>
    </row>
    <row r="357" spans="1:15" x14ac:dyDescent="0.3">
      <c r="A357" s="1" t="s">
        <v>7989</v>
      </c>
      <c r="B357" s="1" t="s">
        <v>2485</v>
      </c>
      <c r="C357" s="14" t="s">
        <v>5372</v>
      </c>
      <c r="D357" s="1" t="s">
        <v>19</v>
      </c>
      <c r="E357" s="1" t="s">
        <v>24</v>
      </c>
      <c r="F357" s="1" t="s">
        <v>33</v>
      </c>
      <c r="G357" s="1" t="s">
        <v>40</v>
      </c>
      <c r="H357" s="1">
        <v>1029</v>
      </c>
      <c r="I357" s="1">
        <v>1558.32</v>
      </c>
      <c r="J357" s="1">
        <v>2617.23</v>
      </c>
      <c r="K357" s="1">
        <v>-357</v>
      </c>
      <c r="L357" s="1">
        <f>Table49[[#This Row],[Selling_Price]]-Table49[[#This Row],[Market_Price]]</f>
        <v>1058.9100000000001</v>
      </c>
      <c r="M357" s="1">
        <f>Table49[[#This Row],[Quantity]]*Table49[[#This Row],[Selling_Price]]</f>
        <v>-934351.11</v>
      </c>
      <c r="N357" s="1">
        <f>Table49[[#This Row],[Quantity]]*Table49[[#This Row],[Profit_Per_Quantity]]</f>
        <v>-378030.87000000005</v>
      </c>
      <c r="O357" s="1" t="s">
        <v>46</v>
      </c>
    </row>
    <row r="358" spans="1:15" x14ac:dyDescent="0.3">
      <c r="A358" s="1" t="s">
        <v>9991</v>
      </c>
      <c r="B358" s="1" t="s">
        <v>3240</v>
      </c>
      <c r="C358" s="14" t="s">
        <v>5271</v>
      </c>
      <c r="D358" s="1" t="s">
        <v>15</v>
      </c>
      <c r="E358" s="1" t="s">
        <v>4349</v>
      </c>
      <c r="F358" s="1" t="s">
        <v>34</v>
      </c>
      <c r="G358" s="1" t="s">
        <v>4352</v>
      </c>
      <c r="H358" s="1">
        <v>1077</v>
      </c>
      <c r="I358" s="1">
        <v>1704.98</v>
      </c>
      <c r="J358" s="1">
        <v>3400.45</v>
      </c>
      <c r="K358" s="1">
        <v>-133</v>
      </c>
      <c r="L358" s="1">
        <f>Table49[[#This Row],[Selling_Price]]-Table49[[#This Row],[Market_Price]]</f>
        <v>1695.4699999999998</v>
      </c>
      <c r="M358" s="1">
        <f>Table49[[#This Row],[Quantity]]*Table49[[#This Row],[Selling_Price]]</f>
        <v>-452259.85</v>
      </c>
      <c r="N358" s="1">
        <f>Table49[[#This Row],[Quantity]]*Table49[[#This Row],[Profit_Per_Quantity]]</f>
        <v>-225497.50999999998</v>
      </c>
      <c r="O358" s="1" t="s">
        <v>46</v>
      </c>
    </row>
    <row r="359" spans="1:15" x14ac:dyDescent="0.3">
      <c r="A359" s="1" t="s">
        <v>8170</v>
      </c>
      <c r="B359" s="1" t="s">
        <v>307</v>
      </c>
      <c r="C359" s="14" t="s">
        <v>4499</v>
      </c>
      <c r="D359" s="1" t="s">
        <v>16</v>
      </c>
      <c r="E359" s="1" t="s">
        <v>4349</v>
      </c>
      <c r="F359" s="1" t="s">
        <v>32</v>
      </c>
      <c r="G359" s="1" t="s">
        <v>4352</v>
      </c>
      <c r="H359" s="1">
        <v>1041</v>
      </c>
      <c r="I359" s="1">
        <v>646.9</v>
      </c>
      <c r="J359" s="1">
        <v>879.82</v>
      </c>
      <c r="K359" s="1">
        <v>-95</v>
      </c>
      <c r="L359" s="1">
        <f>Table49[[#This Row],[Selling_Price]]-Table49[[#This Row],[Market_Price]]</f>
        <v>232.92000000000007</v>
      </c>
      <c r="M359" s="1">
        <f>Table49[[#This Row],[Quantity]]*Table49[[#This Row],[Selling_Price]]</f>
        <v>-83582.900000000009</v>
      </c>
      <c r="N359" s="1">
        <f>Table49[[#This Row],[Quantity]]*Table49[[#This Row],[Profit_Per_Quantity]]</f>
        <v>-22127.400000000009</v>
      </c>
      <c r="O359" s="1" t="s">
        <v>46</v>
      </c>
    </row>
    <row r="360" spans="1:15" x14ac:dyDescent="0.3">
      <c r="A360" s="1" t="s">
        <v>9174</v>
      </c>
      <c r="B360" s="1" t="s">
        <v>1951</v>
      </c>
      <c r="C360" s="14" t="s">
        <v>5867</v>
      </c>
      <c r="D360" s="1" t="s">
        <v>18</v>
      </c>
      <c r="E360" s="1" t="s">
        <v>24</v>
      </c>
      <c r="F360" s="1" t="s">
        <v>35</v>
      </c>
      <c r="G360" s="1" t="s">
        <v>44</v>
      </c>
      <c r="H360" s="1">
        <v>1085</v>
      </c>
      <c r="I360" s="1">
        <v>1475.95</v>
      </c>
      <c r="J360" s="1">
        <v>1943.11</v>
      </c>
      <c r="K360" s="1">
        <v>0</v>
      </c>
      <c r="L360" s="1">
        <f>Table49[[#This Row],[Selling_Price]]-Table49[[#This Row],[Market_Price]]</f>
        <v>467.15999999999985</v>
      </c>
      <c r="M360" s="1">
        <f>Table49[[#This Row],[Quantity]]*Table49[[#This Row],[Selling_Price]]</f>
        <v>0</v>
      </c>
      <c r="N360" s="1">
        <f>Table49[[#This Row],[Quantity]]*Table49[[#This Row],[Profit_Per_Quantity]]</f>
        <v>0</v>
      </c>
      <c r="O360" s="1" t="s">
        <v>46</v>
      </c>
    </row>
    <row r="361" spans="1:15" x14ac:dyDescent="0.3">
      <c r="A361" s="1" t="s">
        <v>9016</v>
      </c>
      <c r="B361" s="1" t="s">
        <v>240</v>
      </c>
      <c r="C361" s="14" t="s">
        <v>5186</v>
      </c>
      <c r="D361" s="1" t="s">
        <v>14</v>
      </c>
      <c r="E361" s="1" t="s">
        <v>29</v>
      </c>
      <c r="F361" s="1" t="s">
        <v>33</v>
      </c>
      <c r="G361" s="1" t="s">
        <v>37</v>
      </c>
      <c r="H361" s="1">
        <v>1038</v>
      </c>
      <c r="I361" s="1">
        <v>1358.84</v>
      </c>
      <c r="J361" s="1">
        <v>2145.73</v>
      </c>
      <c r="K361" s="1">
        <v>-405</v>
      </c>
      <c r="L361" s="1">
        <f>Table49[[#This Row],[Selling_Price]]-Table49[[#This Row],[Market_Price]]</f>
        <v>786.8900000000001</v>
      </c>
      <c r="M361" s="1">
        <f>Table49[[#This Row],[Quantity]]*Table49[[#This Row],[Selling_Price]]</f>
        <v>-869020.65</v>
      </c>
      <c r="N361" s="1">
        <f>Table49[[#This Row],[Quantity]]*Table49[[#This Row],[Profit_Per_Quantity]]</f>
        <v>-318690.45</v>
      </c>
      <c r="O361" s="1" t="s">
        <v>46</v>
      </c>
    </row>
    <row r="362" spans="1:15" x14ac:dyDescent="0.3">
      <c r="A362" s="1" t="s">
        <v>7829</v>
      </c>
      <c r="B362" s="1" t="s">
        <v>1541</v>
      </c>
      <c r="C362" s="14" t="s">
        <v>5465</v>
      </c>
      <c r="D362" s="1" t="s">
        <v>20</v>
      </c>
      <c r="E362" s="1" t="s">
        <v>30</v>
      </c>
      <c r="F362" s="1" t="s">
        <v>35</v>
      </c>
      <c r="G362" s="1" t="s">
        <v>43</v>
      </c>
      <c r="H362" s="1">
        <v>1018</v>
      </c>
      <c r="I362" s="1">
        <v>1711.49</v>
      </c>
      <c r="J362" s="1">
        <v>2044.44</v>
      </c>
      <c r="K362" s="1">
        <v>-131</v>
      </c>
      <c r="L362" s="1">
        <f>Table49[[#This Row],[Selling_Price]]-Table49[[#This Row],[Market_Price]]</f>
        <v>332.95000000000005</v>
      </c>
      <c r="M362" s="1">
        <f>Table49[[#This Row],[Quantity]]*Table49[[#This Row],[Selling_Price]]</f>
        <v>-267821.64</v>
      </c>
      <c r="N362" s="1">
        <f>Table49[[#This Row],[Quantity]]*Table49[[#This Row],[Profit_Per_Quantity]]</f>
        <v>-43616.450000000004</v>
      </c>
      <c r="O362" s="1" t="s">
        <v>46</v>
      </c>
    </row>
    <row r="363" spans="1:15" x14ac:dyDescent="0.3">
      <c r="A363" s="1" t="s">
        <v>7107</v>
      </c>
      <c r="B363" s="1" t="s">
        <v>4183</v>
      </c>
      <c r="C363" s="14" t="s">
        <v>4458</v>
      </c>
      <c r="D363" s="1" t="s">
        <v>11</v>
      </c>
      <c r="E363" s="1" t="s">
        <v>24</v>
      </c>
      <c r="F363" s="1" t="s">
        <v>32</v>
      </c>
      <c r="G363" s="1" t="s">
        <v>40</v>
      </c>
      <c r="H363" s="1">
        <v>1057</v>
      </c>
      <c r="I363" s="1">
        <v>141.51</v>
      </c>
      <c r="J363" s="1">
        <v>200.94</v>
      </c>
      <c r="K363" s="1">
        <v>-419</v>
      </c>
      <c r="L363" s="1">
        <f>Table49[[#This Row],[Selling_Price]]-Table49[[#This Row],[Market_Price]]</f>
        <v>59.430000000000007</v>
      </c>
      <c r="M363" s="1">
        <f>Table49[[#This Row],[Quantity]]*Table49[[#This Row],[Selling_Price]]</f>
        <v>-84193.86</v>
      </c>
      <c r="N363" s="1">
        <f>Table49[[#This Row],[Quantity]]*Table49[[#This Row],[Profit_Per_Quantity]]</f>
        <v>-24901.170000000002</v>
      </c>
      <c r="O363" s="1" t="s">
        <v>46</v>
      </c>
    </row>
    <row r="364" spans="1:15" x14ac:dyDescent="0.3">
      <c r="A364" s="1" t="s">
        <v>9364</v>
      </c>
      <c r="B364" s="1" t="s">
        <v>2249</v>
      </c>
      <c r="C364" s="14" t="s">
        <v>5073</v>
      </c>
      <c r="D364" s="1" t="s">
        <v>14</v>
      </c>
      <c r="E364" s="1" t="s">
        <v>30</v>
      </c>
      <c r="F364" s="1" t="s">
        <v>31</v>
      </c>
      <c r="G364" s="1" t="s">
        <v>40</v>
      </c>
      <c r="H364" s="1">
        <v>1059</v>
      </c>
      <c r="I364" s="1">
        <v>1788.03</v>
      </c>
      <c r="J364" s="1">
        <v>3177.34</v>
      </c>
      <c r="K364" s="1">
        <v>-110</v>
      </c>
      <c r="L364" s="1">
        <f>Table49[[#This Row],[Selling_Price]]-Table49[[#This Row],[Market_Price]]</f>
        <v>1389.3100000000002</v>
      </c>
      <c r="M364" s="1">
        <f>Table49[[#This Row],[Quantity]]*Table49[[#This Row],[Selling_Price]]</f>
        <v>-349507.4</v>
      </c>
      <c r="N364" s="1">
        <f>Table49[[#This Row],[Quantity]]*Table49[[#This Row],[Profit_Per_Quantity]]</f>
        <v>-152824.1</v>
      </c>
      <c r="O364" s="1" t="s">
        <v>46</v>
      </c>
    </row>
    <row r="365" spans="1:15" x14ac:dyDescent="0.3">
      <c r="A365" s="1" t="s">
        <v>7719</v>
      </c>
      <c r="B365" s="1" t="s">
        <v>3299</v>
      </c>
      <c r="C365" s="14" t="s">
        <v>4937</v>
      </c>
      <c r="D365" s="1" t="s">
        <v>20</v>
      </c>
      <c r="E365" s="1" t="s">
        <v>26</v>
      </c>
      <c r="F365" s="1" t="s">
        <v>31</v>
      </c>
      <c r="G365" s="1" t="s">
        <v>44</v>
      </c>
      <c r="H365" s="1">
        <v>1067</v>
      </c>
      <c r="I365" s="1">
        <v>1079.31</v>
      </c>
      <c r="J365" s="1">
        <v>1541.74</v>
      </c>
      <c r="K365" s="1">
        <v>-267</v>
      </c>
      <c r="L365" s="1">
        <f>Table49[[#This Row],[Selling_Price]]-Table49[[#This Row],[Market_Price]]</f>
        <v>462.43000000000006</v>
      </c>
      <c r="M365" s="1">
        <f>Table49[[#This Row],[Quantity]]*Table49[[#This Row],[Selling_Price]]</f>
        <v>-411644.58</v>
      </c>
      <c r="N365" s="1">
        <f>Table49[[#This Row],[Quantity]]*Table49[[#This Row],[Profit_Per_Quantity]]</f>
        <v>-123468.81000000001</v>
      </c>
      <c r="O365" s="1" t="s">
        <v>46</v>
      </c>
    </row>
    <row r="366" spans="1:15" x14ac:dyDescent="0.3">
      <c r="A366" s="1" t="s">
        <v>8885</v>
      </c>
      <c r="B366" s="1" t="s">
        <v>1482</v>
      </c>
      <c r="C366" s="14" t="s">
        <v>5410</v>
      </c>
      <c r="D366" s="1" t="s">
        <v>19</v>
      </c>
      <c r="E366" s="1" t="s">
        <v>27</v>
      </c>
      <c r="F366" s="1" t="s">
        <v>35</v>
      </c>
      <c r="G366" s="1" t="s">
        <v>37</v>
      </c>
      <c r="H366" s="1">
        <v>1002</v>
      </c>
      <c r="I366" s="1">
        <v>364.06</v>
      </c>
      <c r="J366" s="1">
        <v>515.71</v>
      </c>
      <c r="K366" s="1">
        <v>-294</v>
      </c>
      <c r="L366" s="1">
        <f>Table49[[#This Row],[Selling_Price]]-Table49[[#This Row],[Market_Price]]</f>
        <v>151.65000000000003</v>
      </c>
      <c r="M366" s="1">
        <f>Table49[[#This Row],[Quantity]]*Table49[[#This Row],[Selling_Price]]</f>
        <v>-151618.74000000002</v>
      </c>
      <c r="N366" s="1">
        <f>Table49[[#This Row],[Quantity]]*Table49[[#This Row],[Profit_Per_Quantity]]</f>
        <v>-44585.100000000013</v>
      </c>
      <c r="O366" s="1" t="s">
        <v>46</v>
      </c>
    </row>
    <row r="367" spans="1:15" x14ac:dyDescent="0.3">
      <c r="A367" s="1" t="s">
        <v>10476</v>
      </c>
      <c r="B367" s="1" t="s">
        <v>1900</v>
      </c>
      <c r="C367" s="14" t="s">
        <v>4718</v>
      </c>
      <c r="D367" s="1" t="s">
        <v>16</v>
      </c>
      <c r="E367" s="1" t="s">
        <v>25</v>
      </c>
      <c r="F367" s="1" t="s">
        <v>35</v>
      </c>
      <c r="G367" s="1" t="s">
        <v>44</v>
      </c>
      <c r="H367" s="1">
        <v>1095</v>
      </c>
      <c r="I367" s="1">
        <v>1342.48</v>
      </c>
      <c r="J367" s="1">
        <v>2359.14</v>
      </c>
      <c r="K367" s="1">
        <v>-474</v>
      </c>
      <c r="L367" s="1">
        <f>Table49[[#This Row],[Selling_Price]]-Table49[[#This Row],[Market_Price]]</f>
        <v>1016.6599999999999</v>
      </c>
      <c r="M367" s="1">
        <f>Table49[[#This Row],[Quantity]]*Table49[[#This Row],[Selling_Price]]</f>
        <v>-1118232.3599999999</v>
      </c>
      <c r="N367" s="1">
        <f>Table49[[#This Row],[Quantity]]*Table49[[#This Row],[Profit_Per_Quantity]]</f>
        <v>-481896.83999999991</v>
      </c>
      <c r="O367" s="1" t="s">
        <v>46</v>
      </c>
    </row>
    <row r="368" spans="1:15" x14ac:dyDescent="0.3">
      <c r="A368" s="1" t="s">
        <v>8336</v>
      </c>
      <c r="B368" s="1" t="s">
        <v>585</v>
      </c>
      <c r="C368" s="14" t="s">
        <v>5494</v>
      </c>
      <c r="D368" s="1" t="s">
        <v>20</v>
      </c>
      <c r="E368" s="1" t="s">
        <v>28</v>
      </c>
      <c r="F368" s="1" t="s">
        <v>33</v>
      </c>
      <c r="G368" s="1" t="s">
        <v>36</v>
      </c>
      <c r="H368" s="1">
        <v>1050</v>
      </c>
      <c r="I368" s="1">
        <v>618.25</v>
      </c>
      <c r="J368" s="1">
        <v>913.38</v>
      </c>
      <c r="K368" s="1">
        <v>-443</v>
      </c>
      <c r="L368" s="1">
        <f>Table49[[#This Row],[Selling_Price]]-Table49[[#This Row],[Market_Price]]</f>
        <v>295.13</v>
      </c>
      <c r="M368" s="1">
        <f>Table49[[#This Row],[Quantity]]*Table49[[#This Row],[Selling_Price]]</f>
        <v>-404627.34</v>
      </c>
      <c r="N368" s="1">
        <f>Table49[[#This Row],[Quantity]]*Table49[[#This Row],[Profit_Per_Quantity]]</f>
        <v>-130742.59</v>
      </c>
      <c r="O368" s="1" t="s">
        <v>46</v>
      </c>
    </row>
    <row r="369" spans="1:15" x14ac:dyDescent="0.3">
      <c r="A369" s="1" t="s">
        <v>8177</v>
      </c>
      <c r="B369" s="1" t="s">
        <v>326</v>
      </c>
      <c r="C369" s="14" t="s">
        <v>5055</v>
      </c>
      <c r="D369" s="1" t="s">
        <v>14</v>
      </c>
      <c r="E369" s="1" t="s">
        <v>27</v>
      </c>
      <c r="F369" s="1" t="s">
        <v>31</v>
      </c>
      <c r="G369" s="1" t="s">
        <v>43</v>
      </c>
      <c r="H369" s="1">
        <v>1055</v>
      </c>
      <c r="I369" s="1">
        <v>342.89</v>
      </c>
      <c r="J369" s="1">
        <v>526.04999999999995</v>
      </c>
      <c r="K369" s="1">
        <v>-45</v>
      </c>
      <c r="L369" s="1">
        <f>Table49[[#This Row],[Selling_Price]]-Table49[[#This Row],[Market_Price]]</f>
        <v>183.15999999999997</v>
      </c>
      <c r="M369" s="1">
        <f>Table49[[#This Row],[Quantity]]*Table49[[#This Row],[Selling_Price]]</f>
        <v>-23672.249999999996</v>
      </c>
      <c r="N369" s="1">
        <f>Table49[[#This Row],[Quantity]]*Table49[[#This Row],[Profit_Per_Quantity]]</f>
        <v>-8242.1999999999989</v>
      </c>
      <c r="O369" s="1" t="s">
        <v>46</v>
      </c>
    </row>
    <row r="370" spans="1:15" x14ac:dyDescent="0.3">
      <c r="A370" s="1" t="s">
        <v>10359</v>
      </c>
      <c r="B370" s="1" t="s">
        <v>3794</v>
      </c>
      <c r="C370" s="14" t="s">
        <v>4859</v>
      </c>
      <c r="D370" s="1" t="s">
        <v>12</v>
      </c>
      <c r="E370" s="1" t="s">
        <v>29</v>
      </c>
      <c r="F370" s="1" t="s">
        <v>31</v>
      </c>
      <c r="G370" s="1" t="s">
        <v>4352</v>
      </c>
      <c r="H370" s="1">
        <v>1030</v>
      </c>
      <c r="I370" s="1">
        <v>728.78</v>
      </c>
      <c r="J370" s="1">
        <v>1264.6600000000001</v>
      </c>
      <c r="K370" s="1">
        <v>-217</v>
      </c>
      <c r="L370" s="1">
        <f>Table49[[#This Row],[Selling_Price]]-Table49[[#This Row],[Market_Price]]</f>
        <v>535.88000000000011</v>
      </c>
      <c r="M370" s="1">
        <f>Table49[[#This Row],[Quantity]]*Table49[[#This Row],[Selling_Price]]</f>
        <v>-274431.22000000003</v>
      </c>
      <c r="N370" s="1">
        <f>Table49[[#This Row],[Quantity]]*Table49[[#This Row],[Profit_Per_Quantity]]</f>
        <v>-116285.96000000002</v>
      </c>
      <c r="O370" s="1" t="s">
        <v>46</v>
      </c>
    </row>
    <row r="371" spans="1:15" x14ac:dyDescent="0.3">
      <c r="A371" s="1" t="s">
        <v>6562</v>
      </c>
      <c r="B371" s="1" t="s">
        <v>1201</v>
      </c>
      <c r="C371" s="14" t="s">
        <v>5664</v>
      </c>
      <c r="D371" s="1" t="s">
        <v>13</v>
      </c>
      <c r="E371" s="1" t="s">
        <v>28</v>
      </c>
      <c r="F371" s="1" t="s">
        <v>35</v>
      </c>
      <c r="G371" s="1" t="s">
        <v>37</v>
      </c>
      <c r="H371" s="1">
        <v>1074</v>
      </c>
      <c r="I371" s="1">
        <v>1658.5</v>
      </c>
      <c r="J371" s="1">
        <v>1851.77</v>
      </c>
      <c r="K371" s="1">
        <v>-129</v>
      </c>
      <c r="L371" s="1">
        <f>Table49[[#This Row],[Selling_Price]]-Table49[[#This Row],[Market_Price]]</f>
        <v>193.26999999999998</v>
      </c>
      <c r="M371" s="1">
        <f>Table49[[#This Row],[Quantity]]*Table49[[#This Row],[Selling_Price]]</f>
        <v>-238878.33</v>
      </c>
      <c r="N371" s="1">
        <f>Table49[[#This Row],[Quantity]]*Table49[[#This Row],[Profit_Per_Quantity]]</f>
        <v>-24931.829999999998</v>
      </c>
      <c r="O371" s="1" t="s">
        <v>46</v>
      </c>
    </row>
    <row r="372" spans="1:15" x14ac:dyDescent="0.3">
      <c r="A372" s="1" t="s">
        <v>8839</v>
      </c>
      <c r="B372" s="1" t="s">
        <v>1408</v>
      </c>
      <c r="C372" s="14" t="s">
        <v>6025</v>
      </c>
      <c r="D372" s="1" t="s">
        <v>13</v>
      </c>
      <c r="E372" s="1" t="s">
        <v>4351</v>
      </c>
      <c r="F372" s="1" t="s">
        <v>34</v>
      </c>
      <c r="G372" s="1" t="s">
        <v>36</v>
      </c>
      <c r="H372" s="1">
        <v>1079</v>
      </c>
      <c r="I372" s="1">
        <v>1656.09</v>
      </c>
      <c r="J372" s="1">
        <v>3236.44</v>
      </c>
      <c r="K372" s="1">
        <v>-344</v>
      </c>
      <c r="L372" s="1">
        <f>Table49[[#This Row],[Selling_Price]]-Table49[[#This Row],[Market_Price]]</f>
        <v>1580.3500000000001</v>
      </c>
      <c r="M372" s="1">
        <f>Table49[[#This Row],[Quantity]]*Table49[[#This Row],[Selling_Price]]</f>
        <v>-1113335.3600000001</v>
      </c>
      <c r="N372" s="1">
        <f>Table49[[#This Row],[Quantity]]*Table49[[#This Row],[Profit_Per_Quantity]]</f>
        <v>-543640.4</v>
      </c>
      <c r="O372" s="1" t="s">
        <v>46</v>
      </c>
    </row>
    <row r="373" spans="1:15" x14ac:dyDescent="0.3">
      <c r="A373" s="1" t="s">
        <v>6724</v>
      </c>
      <c r="B373" s="1" t="s">
        <v>1430</v>
      </c>
      <c r="C373" s="14" t="s">
        <v>5639</v>
      </c>
      <c r="D373" s="1" t="s">
        <v>19</v>
      </c>
      <c r="E373" s="1" t="s">
        <v>28</v>
      </c>
      <c r="F373" s="1" t="s">
        <v>31</v>
      </c>
      <c r="G373" s="1" t="s">
        <v>4352</v>
      </c>
      <c r="H373" s="1">
        <v>1017</v>
      </c>
      <c r="I373" s="1">
        <v>1308.42</v>
      </c>
      <c r="J373" s="1">
        <v>1587.17</v>
      </c>
      <c r="K373" s="1">
        <v>-391</v>
      </c>
      <c r="L373" s="1">
        <f>Table49[[#This Row],[Selling_Price]]-Table49[[#This Row],[Market_Price]]</f>
        <v>278.75</v>
      </c>
      <c r="M373" s="1">
        <f>Table49[[#This Row],[Quantity]]*Table49[[#This Row],[Selling_Price]]</f>
        <v>-620583.47</v>
      </c>
      <c r="N373" s="1">
        <f>Table49[[#This Row],[Quantity]]*Table49[[#This Row],[Profit_Per_Quantity]]</f>
        <v>-108991.25</v>
      </c>
      <c r="O373" s="1" t="s">
        <v>46</v>
      </c>
    </row>
    <row r="374" spans="1:15" x14ac:dyDescent="0.3">
      <c r="A374" s="1" t="s">
        <v>7332</v>
      </c>
      <c r="B374" s="1" t="s">
        <v>3914</v>
      </c>
      <c r="C374" s="14" t="s">
        <v>4763</v>
      </c>
      <c r="D374" s="1" t="s">
        <v>14</v>
      </c>
      <c r="E374" s="1" t="s">
        <v>24</v>
      </c>
      <c r="F374" s="1" t="s">
        <v>35</v>
      </c>
      <c r="G374" s="1" t="s">
        <v>43</v>
      </c>
      <c r="H374" s="1">
        <v>1036</v>
      </c>
      <c r="I374" s="1">
        <v>1209.31</v>
      </c>
      <c r="J374" s="1">
        <v>2196.4499999999998</v>
      </c>
      <c r="K374" s="1">
        <v>-190</v>
      </c>
      <c r="L374" s="1">
        <f>Table49[[#This Row],[Selling_Price]]-Table49[[#This Row],[Market_Price]]</f>
        <v>987.13999999999987</v>
      </c>
      <c r="M374" s="1">
        <f>Table49[[#This Row],[Quantity]]*Table49[[#This Row],[Selling_Price]]</f>
        <v>-417325.49999999994</v>
      </c>
      <c r="N374" s="1">
        <f>Table49[[#This Row],[Quantity]]*Table49[[#This Row],[Profit_Per_Quantity]]</f>
        <v>-187556.59999999998</v>
      </c>
      <c r="O374" s="1" t="s">
        <v>46</v>
      </c>
    </row>
    <row r="375" spans="1:15" x14ac:dyDescent="0.3">
      <c r="A375" s="1" t="s">
        <v>7081</v>
      </c>
      <c r="B375" s="1" t="s">
        <v>1684</v>
      </c>
      <c r="C375" s="14" t="s">
        <v>5950</v>
      </c>
      <c r="D375" s="1" t="s">
        <v>11</v>
      </c>
      <c r="E375" s="1" t="s">
        <v>21</v>
      </c>
      <c r="F375" s="1" t="s">
        <v>35</v>
      </c>
      <c r="G375" s="1" t="s">
        <v>37</v>
      </c>
      <c r="H375" s="1">
        <v>1088</v>
      </c>
      <c r="I375" s="1">
        <v>1166.31</v>
      </c>
      <c r="J375" s="1">
        <v>1308.73</v>
      </c>
      <c r="K375" s="1">
        <v>-471</v>
      </c>
      <c r="L375" s="1">
        <f>Table49[[#This Row],[Selling_Price]]-Table49[[#This Row],[Market_Price]]</f>
        <v>142.42000000000007</v>
      </c>
      <c r="M375" s="1">
        <f>Table49[[#This Row],[Quantity]]*Table49[[#This Row],[Selling_Price]]</f>
        <v>-616411.82999999996</v>
      </c>
      <c r="N375" s="1">
        <f>Table49[[#This Row],[Quantity]]*Table49[[#This Row],[Profit_Per_Quantity]]</f>
        <v>-67079.820000000036</v>
      </c>
      <c r="O375" s="1" t="s">
        <v>46</v>
      </c>
    </row>
    <row r="376" spans="1:15" x14ac:dyDescent="0.3">
      <c r="A376" s="1" t="s">
        <v>7744</v>
      </c>
      <c r="B376" s="1" t="s">
        <v>1493</v>
      </c>
      <c r="C376" s="14" t="s">
        <v>4396</v>
      </c>
      <c r="D376" s="1" t="s">
        <v>17</v>
      </c>
      <c r="E376" s="1" t="s">
        <v>25</v>
      </c>
      <c r="F376" s="1" t="s">
        <v>34</v>
      </c>
      <c r="G376" s="1" t="s">
        <v>37</v>
      </c>
      <c r="H376" s="1">
        <v>1097</v>
      </c>
      <c r="I376" s="1">
        <v>88.54</v>
      </c>
      <c r="J376" s="1">
        <v>174.05</v>
      </c>
      <c r="K376" s="1">
        <v>-439</v>
      </c>
      <c r="L376" s="1">
        <f>Table49[[#This Row],[Selling_Price]]-Table49[[#This Row],[Market_Price]]</f>
        <v>85.51</v>
      </c>
      <c r="M376" s="1">
        <f>Table49[[#This Row],[Quantity]]*Table49[[#This Row],[Selling_Price]]</f>
        <v>-76407.950000000012</v>
      </c>
      <c r="N376" s="1">
        <f>Table49[[#This Row],[Quantity]]*Table49[[#This Row],[Profit_Per_Quantity]]</f>
        <v>-37538.89</v>
      </c>
      <c r="O376" s="1" t="s">
        <v>46</v>
      </c>
    </row>
    <row r="377" spans="1:15" x14ac:dyDescent="0.3">
      <c r="A377" s="1" t="s">
        <v>9196</v>
      </c>
      <c r="B377" s="1" t="s">
        <v>1985</v>
      </c>
      <c r="C377" s="14" t="s">
        <v>4795</v>
      </c>
      <c r="D377" s="1" t="s">
        <v>11</v>
      </c>
      <c r="E377" s="1" t="s">
        <v>28</v>
      </c>
      <c r="F377" s="1" t="s">
        <v>34</v>
      </c>
      <c r="G377" s="1" t="s">
        <v>43</v>
      </c>
      <c r="H377" s="1">
        <v>1100</v>
      </c>
      <c r="I377" s="1">
        <v>1684.18</v>
      </c>
      <c r="J377" s="1">
        <v>1880.11</v>
      </c>
      <c r="K377" s="1">
        <v>-140</v>
      </c>
      <c r="L377" s="1">
        <f>Table49[[#This Row],[Selling_Price]]-Table49[[#This Row],[Market_Price]]</f>
        <v>195.92999999999984</v>
      </c>
      <c r="M377" s="1">
        <f>Table49[[#This Row],[Quantity]]*Table49[[#This Row],[Selling_Price]]</f>
        <v>-263215.39999999997</v>
      </c>
      <c r="N377" s="1">
        <f>Table49[[#This Row],[Quantity]]*Table49[[#This Row],[Profit_Per_Quantity]]</f>
        <v>-27430.199999999975</v>
      </c>
      <c r="O377" s="1" t="s">
        <v>46</v>
      </c>
    </row>
    <row r="378" spans="1:15" x14ac:dyDescent="0.3">
      <c r="A378" s="1" t="s">
        <v>10582</v>
      </c>
      <c r="B378" s="1" t="s">
        <v>4170</v>
      </c>
      <c r="C378" s="14" t="s">
        <v>4530</v>
      </c>
      <c r="D378" s="1" t="s">
        <v>17</v>
      </c>
      <c r="E378" s="1" t="s">
        <v>30</v>
      </c>
      <c r="F378" s="1" t="s">
        <v>31</v>
      </c>
      <c r="G378" s="1" t="s">
        <v>38</v>
      </c>
      <c r="H378" s="1">
        <v>1090</v>
      </c>
      <c r="I378" s="1">
        <v>1200.96</v>
      </c>
      <c r="J378" s="1">
        <v>1326.08</v>
      </c>
      <c r="K378" s="1">
        <v>-224</v>
      </c>
      <c r="L378" s="1">
        <f>Table49[[#This Row],[Selling_Price]]-Table49[[#This Row],[Market_Price]]</f>
        <v>125.11999999999989</v>
      </c>
      <c r="M378" s="1">
        <f>Table49[[#This Row],[Quantity]]*Table49[[#This Row],[Selling_Price]]</f>
        <v>-297041.91999999998</v>
      </c>
      <c r="N378" s="1">
        <f>Table49[[#This Row],[Quantity]]*Table49[[#This Row],[Profit_Per_Quantity]]</f>
        <v>-28026.879999999976</v>
      </c>
      <c r="O378" s="1" t="s">
        <v>46</v>
      </c>
    </row>
    <row r="379" spans="1:15" x14ac:dyDescent="0.3">
      <c r="A379" s="1" t="s">
        <v>9346</v>
      </c>
      <c r="B379" s="1" t="s">
        <v>2224</v>
      </c>
      <c r="C379" s="14" t="s">
        <v>5145</v>
      </c>
      <c r="D379" s="1" t="s">
        <v>15</v>
      </c>
      <c r="E379" s="1" t="s">
        <v>24</v>
      </c>
      <c r="F379" s="1" t="s">
        <v>33</v>
      </c>
      <c r="G379" s="1" t="s">
        <v>43</v>
      </c>
      <c r="H379" s="1">
        <v>1084</v>
      </c>
      <c r="I379" s="1">
        <v>1326.96</v>
      </c>
      <c r="J379" s="1">
        <v>1970.63</v>
      </c>
      <c r="K379" s="1">
        <v>-496</v>
      </c>
      <c r="L379" s="1">
        <f>Table49[[#This Row],[Selling_Price]]-Table49[[#This Row],[Market_Price]]</f>
        <v>643.67000000000007</v>
      </c>
      <c r="M379" s="1">
        <f>Table49[[#This Row],[Quantity]]*Table49[[#This Row],[Selling_Price]]</f>
        <v>-977432.4800000001</v>
      </c>
      <c r="N379" s="1">
        <f>Table49[[#This Row],[Quantity]]*Table49[[#This Row],[Profit_Per_Quantity]]</f>
        <v>-319260.32000000007</v>
      </c>
      <c r="O379" s="1" t="s">
        <v>46</v>
      </c>
    </row>
    <row r="380" spans="1:15" x14ac:dyDescent="0.3">
      <c r="A380" s="1" t="s">
        <v>8344</v>
      </c>
      <c r="B380" s="1" t="s">
        <v>602</v>
      </c>
      <c r="C380" s="14" t="s">
        <v>5195</v>
      </c>
      <c r="D380" s="1" t="s">
        <v>20</v>
      </c>
      <c r="E380" s="1" t="s">
        <v>29</v>
      </c>
      <c r="F380" s="1" t="s">
        <v>33</v>
      </c>
      <c r="G380" s="1" t="s">
        <v>43</v>
      </c>
      <c r="H380" s="1">
        <v>1051</v>
      </c>
      <c r="I380" s="1">
        <v>1638.32</v>
      </c>
      <c r="J380" s="1">
        <v>3013.25</v>
      </c>
      <c r="K380" s="1">
        <v>-80</v>
      </c>
      <c r="L380" s="1">
        <f>Table49[[#This Row],[Selling_Price]]-Table49[[#This Row],[Market_Price]]</f>
        <v>1374.93</v>
      </c>
      <c r="M380" s="1">
        <f>Table49[[#This Row],[Quantity]]*Table49[[#This Row],[Selling_Price]]</f>
        <v>-241060</v>
      </c>
      <c r="N380" s="1">
        <f>Table49[[#This Row],[Quantity]]*Table49[[#This Row],[Profit_Per_Quantity]]</f>
        <v>-109994.40000000001</v>
      </c>
      <c r="O380" s="1" t="s">
        <v>46</v>
      </c>
    </row>
    <row r="381" spans="1:15" x14ac:dyDescent="0.3">
      <c r="A381" s="1" t="s">
        <v>9406</v>
      </c>
      <c r="B381" s="1" t="s">
        <v>2318</v>
      </c>
      <c r="C381" s="14" t="s">
        <v>5033</v>
      </c>
      <c r="D381" s="1" t="s">
        <v>17</v>
      </c>
      <c r="E381" s="1" t="s">
        <v>21</v>
      </c>
      <c r="F381" s="1" t="s">
        <v>33</v>
      </c>
      <c r="G381" s="1" t="s">
        <v>40</v>
      </c>
      <c r="H381" s="1">
        <v>1073</v>
      </c>
      <c r="I381" s="1">
        <v>555.04999999999995</v>
      </c>
      <c r="J381" s="1">
        <v>956.17</v>
      </c>
      <c r="K381" s="1">
        <v>-178</v>
      </c>
      <c r="L381" s="1">
        <f>Table49[[#This Row],[Selling_Price]]-Table49[[#This Row],[Market_Price]]</f>
        <v>401.12</v>
      </c>
      <c r="M381" s="1">
        <f>Table49[[#This Row],[Quantity]]*Table49[[#This Row],[Selling_Price]]</f>
        <v>-170198.25999999998</v>
      </c>
      <c r="N381" s="1">
        <f>Table49[[#This Row],[Quantity]]*Table49[[#This Row],[Profit_Per_Quantity]]</f>
        <v>-71399.360000000001</v>
      </c>
      <c r="O381" s="1" t="s">
        <v>46</v>
      </c>
    </row>
    <row r="382" spans="1:15" x14ac:dyDescent="0.3">
      <c r="A382" s="1" t="s">
        <v>7538</v>
      </c>
      <c r="B382" s="1" t="s">
        <v>1956</v>
      </c>
      <c r="C382" s="14" t="s">
        <v>5785</v>
      </c>
      <c r="D382" s="1" t="s">
        <v>17</v>
      </c>
      <c r="E382" s="1" t="s">
        <v>30</v>
      </c>
      <c r="F382" s="1" t="s">
        <v>35</v>
      </c>
      <c r="G382" s="1" t="s">
        <v>44</v>
      </c>
      <c r="H382" s="1">
        <v>1001</v>
      </c>
      <c r="I382" s="1">
        <v>1143.47</v>
      </c>
      <c r="J382" s="1">
        <v>1716.12</v>
      </c>
      <c r="K382" s="1">
        <v>-393</v>
      </c>
      <c r="L382" s="1">
        <f>Table49[[#This Row],[Selling_Price]]-Table49[[#This Row],[Market_Price]]</f>
        <v>572.64999999999986</v>
      </c>
      <c r="M382" s="1">
        <f>Table49[[#This Row],[Quantity]]*Table49[[#This Row],[Selling_Price]]</f>
        <v>-674435.15999999992</v>
      </c>
      <c r="N382" s="1">
        <f>Table49[[#This Row],[Quantity]]*Table49[[#This Row],[Profit_Per_Quantity]]</f>
        <v>-225051.44999999995</v>
      </c>
      <c r="O382" s="1" t="s">
        <v>46</v>
      </c>
    </row>
    <row r="383" spans="1:15" x14ac:dyDescent="0.3">
      <c r="A383" s="1" t="s">
        <v>7530</v>
      </c>
      <c r="B383" s="1" t="s">
        <v>2319</v>
      </c>
      <c r="C383" s="14" t="s">
        <v>4550</v>
      </c>
      <c r="D383" s="1" t="s">
        <v>12</v>
      </c>
      <c r="E383" s="1" t="s">
        <v>27</v>
      </c>
      <c r="F383" s="1" t="s">
        <v>33</v>
      </c>
      <c r="G383" s="1" t="s">
        <v>4352</v>
      </c>
      <c r="H383" s="1">
        <v>1092</v>
      </c>
      <c r="I383" s="1">
        <v>1209.1099999999999</v>
      </c>
      <c r="J383" s="1">
        <v>1743.54</v>
      </c>
      <c r="K383" s="1">
        <v>-33</v>
      </c>
      <c r="L383" s="1">
        <f>Table49[[#This Row],[Selling_Price]]-Table49[[#This Row],[Market_Price]]</f>
        <v>534.43000000000006</v>
      </c>
      <c r="M383" s="1">
        <f>Table49[[#This Row],[Quantity]]*Table49[[#This Row],[Selling_Price]]</f>
        <v>-57536.82</v>
      </c>
      <c r="N383" s="1">
        <f>Table49[[#This Row],[Quantity]]*Table49[[#This Row],[Profit_Per_Quantity]]</f>
        <v>-17636.190000000002</v>
      </c>
      <c r="O383" s="1" t="s">
        <v>46</v>
      </c>
    </row>
    <row r="384" spans="1:15" x14ac:dyDescent="0.3">
      <c r="A384" s="1" t="s">
        <v>8457</v>
      </c>
      <c r="B384" s="1" t="s">
        <v>794</v>
      </c>
      <c r="C384" s="14" t="s">
        <v>6178</v>
      </c>
      <c r="D384" s="1" t="s">
        <v>17</v>
      </c>
      <c r="E384" s="1" t="s">
        <v>29</v>
      </c>
      <c r="F384" s="1" t="s">
        <v>32</v>
      </c>
      <c r="G384" s="1" t="s">
        <v>37</v>
      </c>
      <c r="H384" s="1">
        <v>1037</v>
      </c>
      <c r="I384" s="1">
        <v>1073.53</v>
      </c>
      <c r="J384" s="1">
        <v>1856.27</v>
      </c>
      <c r="K384" s="1">
        <v>-106</v>
      </c>
      <c r="L384" s="1">
        <f>Table49[[#This Row],[Selling_Price]]-Table49[[#This Row],[Market_Price]]</f>
        <v>782.74</v>
      </c>
      <c r="M384" s="1">
        <f>Table49[[#This Row],[Quantity]]*Table49[[#This Row],[Selling_Price]]</f>
        <v>-196764.62</v>
      </c>
      <c r="N384" s="1">
        <f>Table49[[#This Row],[Quantity]]*Table49[[#This Row],[Profit_Per_Quantity]]</f>
        <v>-82970.44</v>
      </c>
      <c r="O384" s="1" t="s">
        <v>46</v>
      </c>
    </row>
    <row r="385" spans="1:15" x14ac:dyDescent="0.3">
      <c r="A385" s="1" t="s">
        <v>9622</v>
      </c>
      <c r="B385" s="1" t="s">
        <v>2666</v>
      </c>
      <c r="C385" s="14" t="s">
        <v>5593</v>
      </c>
      <c r="D385" s="1" t="s">
        <v>17</v>
      </c>
      <c r="E385" s="1" t="s">
        <v>24</v>
      </c>
      <c r="F385" s="1" t="s">
        <v>34</v>
      </c>
      <c r="G385" s="1" t="s">
        <v>38</v>
      </c>
      <c r="H385" s="1">
        <v>1087</v>
      </c>
      <c r="I385" s="1">
        <v>721.67</v>
      </c>
      <c r="J385" s="1">
        <v>1156.1400000000001</v>
      </c>
      <c r="K385" s="1">
        <v>-333</v>
      </c>
      <c r="L385" s="1">
        <f>Table49[[#This Row],[Selling_Price]]-Table49[[#This Row],[Market_Price]]</f>
        <v>434.47000000000014</v>
      </c>
      <c r="M385" s="1">
        <f>Table49[[#This Row],[Quantity]]*Table49[[#This Row],[Selling_Price]]</f>
        <v>-384994.62000000005</v>
      </c>
      <c r="N385" s="1">
        <f>Table49[[#This Row],[Quantity]]*Table49[[#This Row],[Profit_Per_Quantity]]</f>
        <v>-144678.51000000004</v>
      </c>
      <c r="O385" s="1" t="s">
        <v>46</v>
      </c>
    </row>
    <row r="386" spans="1:15" x14ac:dyDescent="0.3">
      <c r="A386" s="1" t="s">
        <v>10608</v>
      </c>
      <c r="B386" s="1" t="s">
        <v>4203</v>
      </c>
      <c r="C386" s="14" t="s">
        <v>4502</v>
      </c>
      <c r="D386" s="1" t="s">
        <v>15</v>
      </c>
      <c r="E386" s="1" t="s">
        <v>25</v>
      </c>
      <c r="F386" s="1" t="s">
        <v>34</v>
      </c>
      <c r="G386" s="1" t="s">
        <v>43</v>
      </c>
      <c r="H386" s="1">
        <v>1016</v>
      </c>
      <c r="I386" s="1">
        <v>1078.01</v>
      </c>
      <c r="J386" s="1">
        <v>1765.33</v>
      </c>
      <c r="K386" s="1">
        <v>-102</v>
      </c>
      <c r="L386" s="1">
        <f>Table49[[#This Row],[Selling_Price]]-Table49[[#This Row],[Market_Price]]</f>
        <v>687.31999999999994</v>
      </c>
      <c r="M386" s="1">
        <f>Table49[[#This Row],[Quantity]]*Table49[[#This Row],[Selling_Price]]</f>
        <v>-180063.66</v>
      </c>
      <c r="N386" s="1">
        <f>Table49[[#This Row],[Quantity]]*Table49[[#This Row],[Profit_Per_Quantity]]</f>
        <v>-70106.64</v>
      </c>
      <c r="O386" s="1" t="s">
        <v>46</v>
      </c>
    </row>
    <row r="387" spans="1:15" x14ac:dyDescent="0.3">
      <c r="A387" s="1" t="s">
        <v>6979</v>
      </c>
      <c r="B387" s="1" t="s">
        <v>3384</v>
      </c>
      <c r="C387" s="14" t="s">
        <v>4655</v>
      </c>
      <c r="D387" s="1" t="s">
        <v>18</v>
      </c>
      <c r="E387" s="1" t="s">
        <v>25</v>
      </c>
      <c r="F387" s="1" t="s">
        <v>32</v>
      </c>
      <c r="G387" s="1" t="s">
        <v>44</v>
      </c>
      <c r="H387" s="1">
        <v>1043</v>
      </c>
      <c r="I387" s="1">
        <v>1242.8900000000001</v>
      </c>
      <c r="J387" s="1">
        <v>1394.71</v>
      </c>
      <c r="K387" s="1">
        <v>-102</v>
      </c>
      <c r="L387" s="1">
        <f>Table49[[#This Row],[Selling_Price]]-Table49[[#This Row],[Market_Price]]</f>
        <v>151.81999999999994</v>
      </c>
      <c r="M387" s="1">
        <f>Table49[[#This Row],[Quantity]]*Table49[[#This Row],[Selling_Price]]</f>
        <v>-142260.42000000001</v>
      </c>
      <c r="N387" s="1">
        <f>Table49[[#This Row],[Quantity]]*Table49[[#This Row],[Profit_Per_Quantity]]</f>
        <v>-15485.639999999994</v>
      </c>
      <c r="O387" s="1" t="s">
        <v>46</v>
      </c>
    </row>
    <row r="388" spans="1:15" x14ac:dyDescent="0.3">
      <c r="A388" s="1" t="s">
        <v>9890</v>
      </c>
      <c r="B388" s="1" t="s">
        <v>3081</v>
      </c>
      <c r="C388" s="14" t="s">
        <v>5363</v>
      </c>
      <c r="D388" s="1" t="s">
        <v>16</v>
      </c>
      <c r="E388" s="1" t="s">
        <v>25</v>
      </c>
      <c r="F388" s="1" t="s">
        <v>31</v>
      </c>
      <c r="G388" s="1" t="s">
        <v>41</v>
      </c>
      <c r="H388" s="1">
        <v>1050</v>
      </c>
      <c r="I388" s="1">
        <v>924.76</v>
      </c>
      <c r="J388" s="1">
        <v>1844.59</v>
      </c>
      <c r="K388" s="1">
        <v>-75</v>
      </c>
      <c r="L388" s="1">
        <f>Table49[[#This Row],[Selling_Price]]-Table49[[#This Row],[Market_Price]]</f>
        <v>919.82999999999993</v>
      </c>
      <c r="M388" s="1">
        <f>Table49[[#This Row],[Quantity]]*Table49[[#This Row],[Selling_Price]]</f>
        <v>-138344.25</v>
      </c>
      <c r="N388" s="1">
        <f>Table49[[#This Row],[Quantity]]*Table49[[#This Row],[Profit_Per_Quantity]]</f>
        <v>-68987.25</v>
      </c>
      <c r="O388" s="1" t="s">
        <v>46</v>
      </c>
    </row>
    <row r="389" spans="1:15" x14ac:dyDescent="0.3">
      <c r="A389" s="1" t="s">
        <v>8487</v>
      </c>
      <c r="B389" s="1" t="s">
        <v>834</v>
      </c>
      <c r="C389" s="14" t="s">
        <v>6168</v>
      </c>
      <c r="D389" s="1" t="s">
        <v>17</v>
      </c>
      <c r="E389" s="1" t="s">
        <v>29</v>
      </c>
      <c r="F389" s="1" t="s">
        <v>34</v>
      </c>
      <c r="G389" s="1" t="s">
        <v>44</v>
      </c>
      <c r="H389" s="1">
        <v>1061</v>
      </c>
      <c r="I389" s="1">
        <v>1222.81</v>
      </c>
      <c r="J389" s="1">
        <v>1871.05</v>
      </c>
      <c r="K389" s="1">
        <v>-6</v>
      </c>
      <c r="L389" s="1">
        <f>Table49[[#This Row],[Selling_Price]]-Table49[[#This Row],[Market_Price]]</f>
        <v>648.24</v>
      </c>
      <c r="M389" s="1">
        <f>Table49[[#This Row],[Quantity]]*Table49[[#This Row],[Selling_Price]]</f>
        <v>-11226.3</v>
      </c>
      <c r="N389" s="1">
        <f>Table49[[#This Row],[Quantity]]*Table49[[#This Row],[Profit_Per_Quantity]]</f>
        <v>-3889.44</v>
      </c>
      <c r="O389" s="1" t="s">
        <v>46</v>
      </c>
    </row>
    <row r="390" spans="1:15" x14ac:dyDescent="0.3">
      <c r="A390" s="1" t="s">
        <v>7033</v>
      </c>
      <c r="B390" s="1" t="s">
        <v>596</v>
      </c>
      <c r="C390" s="14" t="s">
        <v>5564</v>
      </c>
      <c r="D390" s="1" t="s">
        <v>19</v>
      </c>
      <c r="E390" s="1" t="s">
        <v>4351</v>
      </c>
      <c r="F390" s="1" t="s">
        <v>31</v>
      </c>
      <c r="G390" s="1" t="s">
        <v>38</v>
      </c>
      <c r="H390" s="1">
        <v>1082</v>
      </c>
      <c r="I390" s="1">
        <v>329.89</v>
      </c>
      <c r="J390" s="1">
        <v>384.11</v>
      </c>
      <c r="K390" s="1">
        <v>-363</v>
      </c>
      <c r="L390" s="1">
        <f>Table49[[#This Row],[Selling_Price]]-Table49[[#This Row],[Market_Price]]</f>
        <v>54.220000000000027</v>
      </c>
      <c r="M390" s="1">
        <f>Table49[[#This Row],[Quantity]]*Table49[[#This Row],[Selling_Price]]</f>
        <v>-139431.93</v>
      </c>
      <c r="N390" s="1">
        <f>Table49[[#This Row],[Quantity]]*Table49[[#This Row],[Profit_Per_Quantity]]</f>
        <v>-19681.860000000011</v>
      </c>
      <c r="O390" s="1" t="s">
        <v>46</v>
      </c>
    </row>
    <row r="391" spans="1:15" x14ac:dyDescent="0.3">
      <c r="A391" s="1" t="s">
        <v>9357</v>
      </c>
      <c r="B391" s="1" t="s">
        <v>2242</v>
      </c>
      <c r="C391" s="14" t="s">
        <v>4886</v>
      </c>
      <c r="D391" s="1" t="s">
        <v>17</v>
      </c>
      <c r="E391" s="1" t="s">
        <v>21</v>
      </c>
      <c r="F391" s="1" t="s">
        <v>35</v>
      </c>
      <c r="G391" s="1" t="s">
        <v>41</v>
      </c>
      <c r="H391" s="1">
        <v>1064</v>
      </c>
      <c r="I391" s="1">
        <v>1332.69</v>
      </c>
      <c r="J391" s="1">
        <v>1468.17</v>
      </c>
      <c r="K391" s="1">
        <v>-188</v>
      </c>
      <c r="L391" s="1">
        <f>Table49[[#This Row],[Selling_Price]]-Table49[[#This Row],[Market_Price]]</f>
        <v>135.48000000000002</v>
      </c>
      <c r="M391" s="1">
        <f>Table49[[#This Row],[Quantity]]*Table49[[#This Row],[Selling_Price]]</f>
        <v>-276015.96000000002</v>
      </c>
      <c r="N391" s="1">
        <f>Table49[[#This Row],[Quantity]]*Table49[[#This Row],[Profit_Per_Quantity]]</f>
        <v>-25470.240000000005</v>
      </c>
      <c r="O391" s="1" t="s">
        <v>46</v>
      </c>
    </row>
    <row r="392" spans="1:15" x14ac:dyDescent="0.3">
      <c r="A392" s="1" t="s">
        <v>9335</v>
      </c>
      <c r="B392" s="1" t="s">
        <v>2207</v>
      </c>
      <c r="C392" s="14" t="s">
        <v>5786</v>
      </c>
      <c r="D392" s="1" t="s">
        <v>17</v>
      </c>
      <c r="E392" s="1" t="s">
        <v>4351</v>
      </c>
      <c r="F392" s="1" t="s">
        <v>34</v>
      </c>
      <c r="G392" s="1" t="s">
        <v>44</v>
      </c>
      <c r="H392" s="1">
        <v>1015</v>
      </c>
      <c r="I392" s="1">
        <v>435.64</v>
      </c>
      <c r="J392" s="1">
        <v>775.53</v>
      </c>
      <c r="K392" s="1">
        <v>-158</v>
      </c>
      <c r="L392" s="1">
        <f>Table49[[#This Row],[Selling_Price]]-Table49[[#This Row],[Market_Price]]</f>
        <v>339.89</v>
      </c>
      <c r="M392" s="1">
        <f>Table49[[#This Row],[Quantity]]*Table49[[#This Row],[Selling_Price]]</f>
        <v>-122533.73999999999</v>
      </c>
      <c r="N392" s="1">
        <f>Table49[[#This Row],[Quantity]]*Table49[[#This Row],[Profit_Per_Quantity]]</f>
        <v>-53702.619999999995</v>
      </c>
      <c r="O392" s="1" t="s">
        <v>46</v>
      </c>
    </row>
    <row r="393" spans="1:15" x14ac:dyDescent="0.3">
      <c r="A393" s="1" t="s">
        <v>7259</v>
      </c>
      <c r="B393" s="1" t="s">
        <v>2797</v>
      </c>
      <c r="C393" s="14" t="s">
        <v>5076</v>
      </c>
      <c r="D393" s="1" t="s">
        <v>14</v>
      </c>
      <c r="E393" s="1" t="s">
        <v>4351</v>
      </c>
      <c r="F393" s="1" t="s">
        <v>33</v>
      </c>
      <c r="G393" s="1" t="s">
        <v>37</v>
      </c>
      <c r="H393" s="1">
        <v>1027</v>
      </c>
      <c r="I393" s="1">
        <v>1066.8699999999999</v>
      </c>
      <c r="J393" s="1">
        <v>1817.76</v>
      </c>
      <c r="K393" s="1">
        <v>-401</v>
      </c>
      <c r="L393" s="1">
        <f>Table49[[#This Row],[Selling_Price]]-Table49[[#This Row],[Market_Price]]</f>
        <v>750.8900000000001</v>
      </c>
      <c r="M393" s="1">
        <f>Table49[[#This Row],[Quantity]]*Table49[[#This Row],[Selling_Price]]</f>
        <v>-728921.76</v>
      </c>
      <c r="N393" s="1">
        <f>Table49[[#This Row],[Quantity]]*Table49[[#This Row],[Profit_Per_Quantity]]</f>
        <v>-301106.89</v>
      </c>
      <c r="O393" s="1" t="s">
        <v>46</v>
      </c>
    </row>
    <row r="394" spans="1:15" x14ac:dyDescent="0.3">
      <c r="A394" s="1" t="s">
        <v>7968</v>
      </c>
      <c r="B394" s="1" t="s">
        <v>2557</v>
      </c>
      <c r="C394" s="14" t="s">
        <v>5224</v>
      </c>
      <c r="D394" s="1" t="s">
        <v>14</v>
      </c>
      <c r="E394" s="1" t="s">
        <v>30</v>
      </c>
      <c r="F394" s="1" t="s">
        <v>31</v>
      </c>
      <c r="G394" s="1" t="s">
        <v>4352</v>
      </c>
      <c r="H394" s="1">
        <v>1016</v>
      </c>
      <c r="I394" s="1">
        <v>422.7</v>
      </c>
      <c r="J394" s="1">
        <v>634.97</v>
      </c>
      <c r="K394" s="1">
        <v>-226</v>
      </c>
      <c r="L394" s="1">
        <f>Table49[[#This Row],[Selling_Price]]-Table49[[#This Row],[Market_Price]]</f>
        <v>212.27000000000004</v>
      </c>
      <c r="M394" s="1">
        <f>Table49[[#This Row],[Quantity]]*Table49[[#This Row],[Selling_Price]]</f>
        <v>-143503.22</v>
      </c>
      <c r="N394" s="1">
        <f>Table49[[#This Row],[Quantity]]*Table49[[#This Row],[Profit_Per_Quantity]]</f>
        <v>-47973.020000000011</v>
      </c>
      <c r="O394" s="1" t="s">
        <v>46</v>
      </c>
    </row>
    <row r="395" spans="1:15" x14ac:dyDescent="0.3">
      <c r="A395" s="1" t="s">
        <v>7292</v>
      </c>
      <c r="B395" s="1" t="s">
        <v>2881</v>
      </c>
      <c r="C395" s="14" t="s">
        <v>5478</v>
      </c>
      <c r="D395" s="1" t="s">
        <v>12</v>
      </c>
      <c r="E395" s="1" t="s">
        <v>30</v>
      </c>
      <c r="F395" s="1" t="s">
        <v>33</v>
      </c>
      <c r="G395" s="1" t="s">
        <v>38</v>
      </c>
      <c r="H395" s="1">
        <v>1065</v>
      </c>
      <c r="I395" s="1">
        <v>405.96</v>
      </c>
      <c r="J395" s="1">
        <v>703.56</v>
      </c>
      <c r="K395" s="1">
        <v>-110</v>
      </c>
      <c r="L395" s="1">
        <f>Table49[[#This Row],[Selling_Price]]-Table49[[#This Row],[Market_Price]]</f>
        <v>297.59999999999997</v>
      </c>
      <c r="M395" s="1">
        <f>Table49[[#This Row],[Quantity]]*Table49[[#This Row],[Selling_Price]]</f>
        <v>-77391.599999999991</v>
      </c>
      <c r="N395" s="1">
        <f>Table49[[#This Row],[Quantity]]*Table49[[#This Row],[Profit_Per_Quantity]]</f>
        <v>-32735.999999999996</v>
      </c>
      <c r="O395" s="1" t="s">
        <v>46</v>
      </c>
    </row>
    <row r="396" spans="1:15" x14ac:dyDescent="0.3">
      <c r="A396" s="1" t="s">
        <v>7864</v>
      </c>
      <c r="B396" s="1" t="s">
        <v>2398</v>
      </c>
      <c r="C396" s="14" t="s">
        <v>5000</v>
      </c>
      <c r="D396" s="1" t="s">
        <v>18</v>
      </c>
      <c r="E396" s="1" t="s">
        <v>24</v>
      </c>
      <c r="F396" s="1" t="s">
        <v>32</v>
      </c>
      <c r="G396" s="1" t="s">
        <v>45</v>
      </c>
      <c r="H396" s="1">
        <v>1002</v>
      </c>
      <c r="I396" s="1">
        <v>220.23</v>
      </c>
      <c r="J396" s="1">
        <v>275.39</v>
      </c>
      <c r="K396" s="1">
        <v>-324</v>
      </c>
      <c r="L396" s="1">
        <f>Table49[[#This Row],[Selling_Price]]-Table49[[#This Row],[Market_Price]]</f>
        <v>55.16</v>
      </c>
      <c r="M396" s="1">
        <f>Table49[[#This Row],[Quantity]]*Table49[[#This Row],[Selling_Price]]</f>
        <v>-89226.36</v>
      </c>
      <c r="N396" s="1">
        <f>Table49[[#This Row],[Quantity]]*Table49[[#This Row],[Profit_Per_Quantity]]</f>
        <v>-17871.84</v>
      </c>
      <c r="O396" s="1" t="s">
        <v>46</v>
      </c>
    </row>
    <row r="397" spans="1:15" x14ac:dyDescent="0.3">
      <c r="A397" s="1" t="s">
        <v>7724</v>
      </c>
      <c r="B397" s="1" t="s">
        <v>3265</v>
      </c>
      <c r="C397" s="14" t="s">
        <v>5257</v>
      </c>
      <c r="D397" s="1" t="s">
        <v>15</v>
      </c>
      <c r="E397" s="1" t="s">
        <v>29</v>
      </c>
      <c r="F397" s="1" t="s">
        <v>35</v>
      </c>
      <c r="G397" s="1" t="s">
        <v>42</v>
      </c>
      <c r="H397" s="1">
        <v>1017</v>
      </c>
      <c r="I397" s="1">
        <v>1826.26</v>
      </c>
      <c r="J397" s="1">
        <v>3181.83</v>
      </c>
      <c r="K397" s="1">
        <v>-389</v>
      </c>
      <c r="L397" s="1">
        <f>Table49[[#This Row],[Selling_Price]]-Table49[[#This Row],[Market_Price]]</f>
        <v>1355.57</v>
      </c>
      <c r="M397" s="1">
        <f>Table49[[#This Row],[Quantity]]*Table49[[#This Row],[Selling_Price]]</f>
        <v>-1237731.8699999999</v>
      </c>
      <c r="N397" s="1">
        <f>Table49[[#This Row],[Quantity]]*Table49[[#This Row],[Profit_Per_Quantity]]</f>
        <v>-527316.73</v>
      </c>
      <c r="O397" s="1" t="s">
        <v>46</v>
      </c>
    </row>
    <row r="398" spans="1:15" x14ac:dyDescent="0.3">
      <c r="A398" s="1" t="s">
        <v>7790</v>
      </c>
      <c r="B398" s="1" t="s">
        <v>1032</v>
      </c>
      <c r="C398" s="14" t="s">
        <v>5900</v>
      </c>
      <c r="D398" s="1" t="s">
        <v>18</v>
      </c>
      <c r="E398" s="1" t="s">
        <v>25</v>
      </c>
      <c r="F398" s="1" t="s">
        <v>32</v>
      </c>
      <c r="G398" s="1" t="s">
        <v>45</v>
      </c>
      <c r="H398" s="1">
        <v>1015</v>
      </c>
      <c r="I398" s="1">
        <v>281.61</v>
      </c>
      <c r="J398" s="1">
        <v>483.11</v>
      </c>
      <c r="K398" s="1">
        <v>-114</v>
      </c>
      <c r="L398" s="1">
        <f>Table49[[#This Row],[Selling_Price]]-Table49[[#This Row],[Market_Price]]</f>
        <v>201.5</v>
      </c>
      <c r="M398" s="1">
        <f>Table49[[#This Row],[Quantity]]*Table49[[#This Row],[Selling_Price]]</f>
        <v>-55074.54</v>
      </c>
      <c r="N398" s="1">
        <f>Table49[[#This Row],[Quantity]]*Table49[[#This Row],[Profit_Per_Quantity]]</f>
        <v>-22971</v>
      </c>
      <c r="O398" s="1" t="s">
        <v>46</v>
      </c>
    </row>
    <row r="399" spans="1:15" x14ac:dyDescent="0.3">
      <c r="A399" s="1" t="s">
        <v>7527</v>
      </c>
      <c r="B399" s="1" t="s">
        <v>2862</v>
      </c>
      <c r="C399" s="14" t="s">
        <v>5492</v>
      </c>
      <c r="D399" s="1" t="s">
        <v>18</v>
      </c>
      <c r="E399" s="1" t="s">
        <v>4351</v>
      </c>
      <c r="F399" s="1" t="s">
        <v>31</v>
      </c>
      <c r="G399" s="1" t="s">
        <v>41</v>
      </c>
      <c r="H399" s="1">
        <v>1023</v>
      </c>
      <c r="I399" s="1">
        <v>477.55</v>
      </c>
      <c r="J399" s="1">
        <v>739.97</v>
      </c>
      <c r="K399" s="1">
        <v>-274</v>
      </c>
      <c r="L399" s="1">
        <f>Table49[[#This Row],[Selling_Price]]-Table49[[#This Row],[Market_Price]]</f>
        <v>262.42</v>
      </c>
      <c r="M399" s="1">
        <f>Table49[[#This Row],[Quantity]]*Table49[[#This Row],[Selling_Price]]</f>
        <v>-202751.78</v>
      </c>
      <c r="N399" s="1">
        <f>Table49[[#This Row],[Quantity]]*Table49[[#This Row],[Profit_Per_Quantity]]</f>
        <v>-71903.08</v>
      </c>
      <c r="O399" s="1" t="s">
        <v>46</v>
      </c>
    </row>
    <row r="400" spans="1:15" x14ac:dyDescent="0.3">
      <c r="A400" s="1" t="s">
        <v>10677</v>
      </c>
      <c r="B400" s="1" t="s">
        <v>4314</v>
      </c>
      <c r="C400" s="14" t="s">
        <v>4390</v>
      </c>
      <c r="D400" s="1" t="s">
        <v>13</v>
      </c>
      <c r="E400" s="1" t="s">
        <v>27</v>
      </c>
      <c r="F400" s="1" t="s">
        <v>33</v>
      </c>
      <c r="G400" s="1" t="s">
        <v>43</v>
      </c>
      <c r="H400" s="1">
        <v>1081</v>
      </c>
      <c r="I400" s="1">
        <v>1749.55</v>
      </c>
      <c r="J400" s="1">
        <v>2409.6799999999998</v>
      </c>
      <c r="K400" s="1">
        <v>-40</v>
      </c>
      <c r="L400" s="1">
        <f>Table49[[#This Row],[Selling_Price]]-Table49[[#This Row],[Market_Price]]</f>
        <v>660.12999999999988</v>
      </c>
      <c r="M400" s="1">
        <f>Table49[[#This Row],[Quantity]]*Table49[[#This Row],[Selling_Price]]</f>
        <v>-96387.199999999997</v>
      </c>
      <c r="N400" s="1">
        <f>Table49[[#This Row],[Quantity]]*Table49[[#This Row],[Profit_Per_Quantity]]</f>
        <v>-26405.199999999997</v>
      </c>
      <c r="O400" s="1" t="s">
        <v>46</v>
      </c>
    </row>
    <row r="401" spans="1:15" x14ac:dyDescent="0.3">
      <c r="A401" s="1" t="s">
        <v>7693</v>
      </c>
      <c r="B401" s="1" t="s">
        <v>383</v>
      </c>
      <c r="C401" s="14" t="s">
        <v>4426</v>
      </c>
      <c r="D401" s="1" t="s">
        <v>19</v>
      </c>
      <c r="E401" s="1" t="s">
        <v>29</v>
      </c>
      <c r="F401" s="1" t="s">
        <v>34</v>
      </c>
      <c r="G401" s="1" t="s">
        <v>41</v>
      </c>
      <c r="H401" s="1">
        <v>1062</v>
      </c>
      <c r="I401" s="1">
        <v>158.88</v>
      </c>
      <c r="J401" s="1">
        <v>316.83</v>
      </c>
      <c r="K401" s="1">
        <v>-415</v>
      </c>
      <c r="L401" s="1">
        <f>Table49[[#This Row],[Selling_Price]]-Table49[[#This Row],[Market_Price]]</f>
        <v>157.94999999999999</v>
      </c>
      <c r="M401" s="1">
        <f>Table49[[#This Row],[Quantity]]*Table49[[#This Row],[Selling_Price]]</f>
        <v>-131484.44999999998</v>
      </c>
      <c r="N401" s="1">
        <f>Table49[[#This Row],[Quantity]]*Table49[[#This Row],[Profit_Per_Quantity]]</f>
        <v>-65549.25</v>
      </c>
      <c r="O401" s="1" t="s">
        <v>46</v>
      </c>
    </row>
    <row r="402" spans="1:15" x14ac:dyDescent="0.3">
      <c r="A402" s="1" t="s">
        <v>9117</v>
      </c>
      <c r="B402" s="1" t="s">
        <v>1859</v>
      </c>
      <c r="C402" s="14" t="s">
        <v>5891</v>
      </c>
      <c r="D402" s="1" t="s">
        <v>11</v>
      </c>
      <c r="E402" s="1" t="s">
        <v>25</v>
      </c>
      <c r="F402" s="1" t="s">
        <v>31</v>
      </c>
      <c r="G402" s="1" t="s">
        <v>38</v>
      </c>
      <c r="H402" s="1">
        <v>1041</v>
      </c>
      <c r="I402" s="1">
        <v>110.5</v>
      </c>
      <c r="J402" s="1">
        <v>200.92</v>
      </c>
      <c r="K402" s="1">
        <v>-479</v>
      </c>
      <c r="L402" s="1">
        <f>Table49[[#This Row],[Selling_Price]]-Table49[[#This Row],[Market_Price]]</f>
        <v>90.419999999999987</v>
      </c>
      <c r="M402" s="1">
        <f>Table49[[#This Row],[Quantity]]*Table49[[#This Row],[Selling_Price]]</f>
        <v>-96240.68</v>
      </c>
      <c r="N402" s="1">
        <f>Table49[[#This Row],[Quantity]]*Table49[[#This Row],[Profit_Per_Quantity]]</f>
        <v>-43311.179999999993</v>
      </c>
      <c r="O402" s="1" t="s">
        <v>46</v>
      </c>
    </row>
    <row r="403" spans="1:15" x14ac:dyDescent="0.3">
      <c r="A403" s="1" t="s">
        <v>9067</v>
      </c>
      <c r="B403" s="1" t="s">
        <v>1780</v>
      </c>
      <c r="C403" s="14" t="s">
        <v>5321</v>
      </c>
      <c r="D403" s="1" t="s">
        <v>17</v>
      </c>
      <c r="E403" s="1" t="s">
        <v>29</v>
      </c>
      <c r="F403" s="1" t="s">
        <v>35</v>
      </c>
      <c r="G403" s="1" t="s">
        <v>4352</v>
      </c>
      <c r="H403" s="1">
        <v>1072</v>
      </c>
      <c r="I403" s="1">
        <v>913.92</v>
      </c>
      <c r="J403" s="1">
        <v>1259.44</v>
      </c>
      <c r="K403" s="1">
        <v>-77</v>
      </c>
      <c r="L403" s="1">
        <f>Table49[[#This Row],[Selling_Price]]-Table49[[#This Row],[Market_Price]]</f>
        <v>345.5200000000001</v>
      </c>
      <c r="M403" s="1">
        <f>Table49[[#This Row],[Quantity]]*Table49[[#This Row],[Selling_Price]]</f>
        <v>-96976.88</v>
      </c>
      <c r="N403" s="1">
        <f>Table49[[#This Row],[Quantity]]*Table49[[#This Row],[Profit_Per_Quantity]]</f>
        <v>-26605.040000000008</v>
      </c>
      <c r="O403" s="1" t="s">
        <v>46</v>
      </c>
    </row>
    <row r="404" spans="1:15" x14ac:dyDescent="0.3">
      <c r="A404" s="1" t="s">
        <v>7192</v>
      </c>
      <c r="B404" s="1" t="s">
        <v>700</v>
      </c>
      <c r="C404" s="14" t="s">
        <v>4626</v>
      </c>
      <c r="D404" s="1" t="s">
        <v>11</v>
      </c>
      <c r="E404" s="1" t="s">
        <v>4351</v>
      </c>
      <c r="F404" s="1" t="s">
        <v>31</v>
      </c>
      <c r="G404" s="1" t="s">
        <v>42</v>
      </c>
      <c r="H404" s="1">
        <v>1065</v>
      </c>
      <c r="I404" s="1">
        <v>984.02</v>
      </c>
      <c r="J404" s="1">
        <v>1755.73</v>
      </c>
      <c r="K404" s="1">
        <v>-84</v>
      </c>
      <c r="L404" s="1">
        <f>Table49[[#This Row],[Selling_Price]]-Table49[[#This Row],[Market_Price]]</f>
        <v>771.71</v>
      </c>
      <c r="M404" s="1">
        <f>Table49[[#This Row],[Quantity]]*Table49[[#This Row],[Selling_Price]]</f>
        <v>-147481.32</v>
      </c>
      <c r="N404" s="1">
        <f>Table49[[#This Row],[Quantity]]*Table49[[#This Row],[Profit_Per_Quantity]]</f>
        <v>-64823.64</v>
      </c>
      <c r="O404" s="1" t="s">
        <v>46</v>
      </c>
    </row>
    <row r="405" spans="1:15" x14ac:dyDescent="0.3">
      <c r="A405" s="1" t="s">
        <v>9575</v>
      </c>
      <c r="B405" s="1" t="s">
        <v>2581</v>
      </c>
      <c r="C405" s="14" t="s">
        <v>5631</v>
      </c>
      <c r="D405" s="1" t="s">
        <v>18</v>
      </c>
      <c r="E405" s="1" t="s">
        <v>28</v>
      </c>
      <c r="F405" s="1" t="s">
        <v>35</v>
      </c>
      <c r="G405" s="1" t="s">
        <v>45</v>
      </c>
      <c r="H405" s="1">
        <v>1041</v>
      </c>
      <c r="I405" s="1">
        <v>1490.4</v>
      </c>
      <c r="J405" s="1">
        <v>1991.57</v>
      </c>
      <c r="K405" s="1">
        <v>-241</v>
      </c>
      <c r="L405" s="1">
        <f>Table49[[#This Row],[Selling_Price]]-Table49[[#This Row],[Market_Price]]</f>
        <v>501.16999999999985</v>
      </c>
      <c r="M405" s="1">
        <f>Table49[[#This Row],[Quantity]]*Table49[[#This Row],[Selling_Price]]</f>
        <v>-479968.37</v>
      </c>
      <c r="N405" s="1">
        <f>Table49[[#This Row],[Quantity]]*Table49[[#This Row],[Profit_Per_Quantity]]</f>
        <v>-120781.96999999996</v>
      </c>
      <c r="O405" s="1" t="s">
        <v>46</v>
      </c>
    </row>
    <row r="406" spans="1:15" x14ac:dyDescent="0.3">
      <c r="A406" s="1" t="s">
        <v>9106</v>
      </c>
      <c r="B406" s="1" t="s">
        <v>1846</v>
      </c>
      <c r="C406" s="14" t="s">
        <v>4549</v>
      </c>
      <c r="D406" s="1" t="s">
        <v>19</v>
      </c>
      <c r="E406" s="1" t="s">
        <v>28</v>
      </c>
      <c r="F406" s="1" t="s">
        <v>34</v>
      </c>
      <c r="G406" s="1" t="s">
        <v>38</v>
      </c>
      <c r="H406" s="1">
        <v>1042</v>
      </c>
      <c r="I406" s="1">
        <v>1361.23</v>
      </c>
      <c r="J406" s="1">
        <v>1719.52</v>
      </c>
      <c r="K406" s="1">
        <v>-92</v>
      </c>
      <c r="L406" s="1">
        <f>Table49[[#This Row],[Selling_Price]]-Table49[[#This Row],[Market_Price]]</f>
        <v>358.28999999999996</v>
      </c>
      <c r="M406" s="1">
        <f>Table49[[#This Row],[Quantity]]*Table49[[#This Row],[Selling_Price]]</f>
        <v>-158195.84</v>
      </c>
      <c r="N406" s="1">
        <f>Table49[[#This Row],[Quantity]]*Table49[[#This Row],[Profit_Per_Quantity]]</f>
        <v>-32962.679999999993</v>
      </c>
      <c r="O406" s="1" t="s">
        <v>46</v>
      </c>
    </row>
    <row r="407" spans="1:15" x14ac:dyDescent="0.3">
      <c r="A407" s="1" t="s">
        <v>8517</v>
      </c>
      <c r="B407" s="1" t="s">
        <v>882</v>
      </c>
      <c r="C407" s="14" t="s">
        <v>5117</v>
      </c>
      <c r="D407" s="1" t="s">
        <v>13</v>
      </c>
      <c r="E407" s="1" t="s">
        <v>25</v>
      </c>
      <c r="F407" s="1" t="s">
        <v>31</v>
      </c>
      <c r="G407" s="1" t="s">
        <v>44</v>
      </c>
      <c r="H407" s="1">
        <v>1076</v>
      </c>
      <c r="I407" s="1">
        <v>129.72</v>
      </c>
      <c r="J407" s="1">
        <v>169.04</v>
      </c>
      <c r="K407" s="1">
        <v>-318</v>
      </c>
      <c r="L407" s="1">
        <f>Table49[[#This Row],[Selling_Price]]-Table49[[#This Row],[Market_Price]]</f>
        <v>39.319999999999993</v>
      </c>
      <c r="M407" s="1">
        <f>Table49[[#This Row],[Quantity]]*Table49[[#This Row],[Selling_Price]]</f>
        <v>-53754.719999999994</v>
      </c>
      <c r="N407" s="1">
        <f>Table49[[#This Row],[Quantity]]*Table49[[#This Row],[Profit_Per_Quantity]]</f>
        <v>-12503.759999999998</v>
      </c>
      <c r="O407" s="1" t="s">
        <v>46</v>
      </c>
    </row>
    <row r="408" spans="1:15" x14ac:dyDescent="0.3">
      <c r="A408" s="1" t="s">
        <v>8173</v>
      </c>
      <c r="B408" s="1" t="s">
        <v>316</v>
      </c>
      <c r="C408" s="14" t="s">
        <v>6097</v>
      </c>
      <c r="D408" s="1" t="s">
        <v>12</v>
      </c>
      <c r="E408" s="1" t="s">
        <v>25</v>
      </c>
      <c r="F408" s="1" t="s">
        <v>35</v>
      </c>
      <c r="G408" s="1" t="s">
        <v>42</v>
      </c>
      <c r="H408" s="1">
        <v>1074</v>
      </c>
      <c r="I408" s="1">
        <v>136.03</v>
      </c>
      <c r="J408" s="1">
        <v>214.74</v>
      </c>
      <c r="K408" s="1">
        <v>-280</v>
      </c>
      <c r="L408" s="1">
        <f>Table49[[#This Row],[Selling_Price]]-Table49[[#This Row],[Market_Price]]</f>
        <v>78.710000000000008</v>
      </c>
      <c r="M408" s="1">
        <f>Table49[[#This Row],[Quantity]]*Table49[[#This Row],[Selling_Price]]</f>
        <v>-60127.200000000004</v>
      </c>
      <c r="N408" s="1">
        <f>Table49[[#This Row],[Quantity]]*Table49[[#This Row],[Profit_Per_Quantity]]</f>
        <v>-22038.800000000003</v>
      </c>
      <c r="O408" s="1" t="s">
        <v>46</v>
      </c>
    </row>
    <row r="409" spans="1:15" x14ac:dyDescent="0.3">
      <c r="A409" s="1" t="s">
        <v>9691</v>
      </c>
      <c r="B409" s="1" t="s">
        <v>2091</v>
      </c>
      <c r="C409" s="14" t="s">
        <v>4450</v>
      </c>
      <c r="D409" s="1" t="s">
        <v>17</v>
      </c>
      <c r="E409" s="1" t="s">
        <v>28</v>
      </c>
      <c r="F409" s="1" t="s">
        <v>32</v>
      </c>
      <c r="G409" s="1" t="s">
        <v>38</v>
      </c>
      <c r="H409" s="1">
        <v>1062</v>
      </c>
      <c r="I409" s="1">
        <v>395.38</v>
      </c>
      <c r="J409" s="1">
        <v>688.11</v>
      </c>
      <c r="K409" s="1">
        <v>-187</v>
      </c>
      <c r="L409" s="1">
        <f>Table49[[#This Row],[Selling_Price]]-Table49[[#This Row],[Market_Price]]</f>
        <v>292.73</v>
      </c>
      <c r="M409" s="1">
        <f>Table49[[#This Row],[Quantity]]*Table49[[#This Row],[Selling_Price]]</f>
        <v>-128676.57</v>
      </c>
      <c r="N409" s="1">
        <f>Table49[[#This Row],[Quantity]]*Table49[[#This Row],[Profit_Per_Quantity]]</f>
        <v>-54740.51</v>
      </c>
      <c r="O409" s="1" t="s">
        <v>46</v>
      </c>
    </row>
    <row r="410" spans="1:15" x14ac:dyDescent="0.3">
      <c r="A410" s="1" t="s">
        <v>6894</v>
      </c>
      <c r="B410" s="1" t="s">
        <v>2220</v>
      </c>
      <c r="C410" s="14" t="s">
        <v>5721</v>
      </c>
      <c r="D410" s="1" t="s">
        <v>15</v>
      </c>
      <c r="E410" s="1" t="s">
        <v>25</v>
      </c>
      <c r="F410" s="1" t="s">
        <v>33</v>
      </c>
      <c r="G410" s="1" t="s">
        <v>4352</v>
      </c>
      <c r="H410" s="1">
        <v>1074</v>
      </c>
      <c r="I410" s="1">
        <v>1861.76</v>
      </c>
      <c r="J410" s="1">
        <v>2313.67</v>
      </c>
      <c r="K410" s="1">
        <v>-123</v>
      </c>
      <c r="L410" s="1">
        <f>Table49[[#This Row],[Selling_Price]]-Table49[[#This Row],[Market_Price]]</f>
        <v>451.91000000000008</v>
      </c>
      <c r="M410" s="1">
        <f>Table49[[#This Row],[Quantity]]*Table49[[#This Row],[Selling_Price]]</f>
        <v>-284581.41000000003</v>
      </c>
      <c r="N410" s="1">
        <f>Table49[[#This Row],[Quantity]]*Table49[[#This Row],[Profit_Per_Quantity]]</f>
        <v>-55584.930000000008</v>
      </c>
      <c r="O410" s="1" t="s">
        <v>46</v>
      </c>
    </row>
    <row r="411" spans="1:15" x14ac:dyDescent="0.3">
      <c r="A411" s="1" t="s">
        <v>7571</v>
      </c>
      <c r="B411" s="1" t="s">
        <v>446</v>
      </c>
      <c r="C411" s="14" t="s">
        <v>5368</v>
      </c>
      <c r="D411" s="1" t="s">
        <v>20</v>
      </c>
      <c r="E411" s="1" t="s">
        <v>25</v>
      </c>
      <c r="F411" s="1" t="s">
        <v>35</v>
      </c>
      <c r="G411" s="1" t="s">
        <v>37</v>
      </c>
      <c r="H411" s="1">
        <v>1082</v>
      </c>
      <c r="I411" s="1">
        <v>1368.2</v>
      </c>
      <c r="J411" s="1">
        <v>1829.26</v>
      </c>
      <c r="K411" s="1">
        <v>-438</v>
      </c>
      <c r="L411" s="1">
        <f>Table49[[#This Row],[Selling_Price]]-Table49[[#This Row],[Market_Price]]</f>
        <v>461.05999999999995</v>
      </c>
      <c r="M411" s="1">
        <f>Table49[[#This Row],[Quantity]]*Table49[[#This Row],[Selling_Price]]</f>
        <v>-801215.88</v>
      </c>
      <c r="N411" s="1">
        <f>Table49[[#This Row],[Quantity]]*Table49[[#This Row],[Profit_Per_Quantity]]</f>
        <v>-201944.27999999997</v>
      </c>
      <c r="O411" s="1" t="s">
        <v>46</v>
      </c>
    </row>
    <row r="412" spans="1:15" x14ac:dyDescent="0.3">
      <c r="A412" s="1" t="s">
        <v>7191</v>
      </c>
      <c r="B412" s="1" t="s">
        <v>771</v>
      </c>
      <c r="C412" s="14" t="s">
        <v>6181</v>
      </c>
      <c r="D412" s="1" t="s">
        <v>17</v>
      </c>
      <c r="E412" s="1" t="s">
        <v>29</v>
      </c>
      <c r="F412" s="1" t="s">
        <v>33</v>
      </c>
      <c r="G412" s="1" t="s">
        <v>4352</v>
      </c>
      <c r="H412" s="1">
        <v>1023</v>
      </c>
      <c r="I412" s="1">
        <v>140.72999999999999</v>
      </c>
      <c r="J412" s="1">
        <v>205.54</v>
      </c>
      <c r="K412" s="1">
        <v>-55</v>
      </c>
      <c r="L412" s="1">
        <f>Table49[[#This Row],[Selling_Price]]-Table49[[#This Row],[Market_Price]]</f>
        <v>64.81</v>
      </c>
      <c r="M412" s="1">
        <f>Table49[[#This Row],[Quantity]]*Table49[[#This Row],[Selling_Price]]</f>
        <v>-11304.699999999999</v>
      </c>
      <c r="N412" s="1">
        <f>Table49[[#This Row],[Quantity]]*Table49[[#This Row],[Profit_Per_Quantity]]</f>
        <v>-3564.55</v>
      </c>
      <c r="O412" s="1" t="s">
        <v>46</v>
      </c>
    </row>
    <row r="413" spans="1:15" x14ac:dyDescent="0.3">
      <c r="A413" s="1" t="s">
        <v>10063</v>
      </c>
      <c r="B413" s="1" t="s">
        <v>3372</v>
      </c>
      <c r="C413" s="14" t="s">
        <v>5118</v>
      </c>
      <c r="D413" s="1" t="s">
        <v>12</v>
      </c>
      <c r="E413" s="1" t="s">
        <v>24</v>
      </c>
      <c r="F413" s="1" t="s">
        <v>35</v>
      </c>
      <c r="G413" s="1" t="s">
        <v>40</v>
      </c>
      <c r="H413" s="1">
        <v>1013</v>
      </c>
      <c r="I413" s="1">
        <v>622</v>
      </c>
      <c r="J413" s="1">
        <v>1122.29</v>
      </c>
      <c r="K413" s="1">
        <v>-149</v>
      </c>
      <c r="L413" s="1">
        <f>Table49[[#This Row],[Selling_Price]]-Table49[[#This Row],[Market_Price]]</f>
        <v>500.28999999999996</v>
      </c>
      <c r="M413" s="1">
        <f>Table49[[#This Row],[Quantity]]*Table49[[#This Row],[Selling_Price]]</f>
        <v>-167221.21</v>
      </c>
      <c r="N413" s="1">
        <f>Table49[[#This Row],[Quantity]]*Table49[[#This Row],[Profit_Per_Quantity]]</f>
        <v>-74543.209999999992</v>
      </c>
      <c r="O413" s="1" t="s">
        <v>46</v>
      </c>
    </row>
    <row r="414" spans="1:15" x14ac:dyDescent="0.3">
      <c r="A414" s="1" t="s">
        <v>6557</v>
      </c>
      <c r="B414" s="1" t="s">
        <v>448</v>
      </c>
      <c r="C414" s="14" t="s">
        <v>5612</v>
      </c>
      <c r="D414" s="1" t="s">
        <v>11</v>
      </c>
      <c r="E414" s="1" t="s">
        <v>26</v>
      </c>
      <c r="F414" s="1" t="s">
        <v>35</v>
      </c>
      <c r="G414" s="1" t="s">
        <v>44</v>
      </c>
      <c r="H414" s="1">
        <v>1029</v>
      </c>
      <c r="I414" s="1">
        <v>407.63</v>
      </c>
      <c r="J414" s="1">
        <v>705.82</v>
      </c>
      <c r="K414" s="1">
        <v>-249</v>
      </c>
      <c r="L414" s="1">
        <f>Table49[[#This Row],[Selling_Price]]-Table49[[#This Row],[Market_Price]]</f>
        <v>298.19000000000005</v>
      </c>
      <c r="M414" s="1">
        <f>Table49[[#This Row],[Quantity]]*Table49[[#This Row],[Selling_Price]]</f>
        <v>-175749.18000000002</v>
      </c>
      <c r="N414" s="1">
        <f>Table49[[#This Row],[Quantity]]*Table49[[#This Row],[Profit_Per_Quantity]]</f>
        <v>-74249.310000000012</v>
      </c>
      <c r="O414" s="1" t="s">
        <v>46</v>
      </c>
    </row>
    <row r="415" spans="1:15" x14ac:dyDescent="0.3">
      <c r="A415" s="1" t="s">
        <v>7368</v>
      </c>
      <c r="B415" s="1" t="s">
        <v>1869</v>
      </c>
      <c r="C415" s="14" t="s">
        <v>4995</v>
      </c>
      <c r="D415" s="1" t="s">
        <v>18</v>
      </c>
      <c r="E415" s="1" t="s">
        <v>30</v>
      </c>
      <c r="F415" s="1" t="s">
        <v>31</v>
      </c>
      <c r="G415" s="1" t="s">
        <v>40</v>
      </c>
      <c r="H415" s="1">
        <v>1081</v>
      </c>
      <c r="I415" s="1">
        <v>1140.3800000000001</v>
      </c>
      <c r="J415" s="1">
        <v>2120.61</v>
      </c>
      <c r="K415" s="1">
        <v>-253</v>
      </c>
      <c r="L415" s="1">
        <f>Table49[[#This Row],[Selling_Price]]-Table49[[#This Row],[Market_Price]]</f>
        <v>980.23</v>
      </c>
      <c r="M415" s="1">
        <f>Table49[[#This Row],[Quantity]]*Table49[[#This Row],[Selling_Price]]</f>
        <v>-536514.33000000007</v>
      </c>
      <c r="N415" s="1">
        <f>Table49[[#This Row],[Quantity]]*Table49[[#This Row],[Profit_Per_Quantity]]</f>
        <v>-247998.19</v>
      </c>
      <c r="O415" s="1" t="s">
        <v>46</v>
      </c>
    </row>
    <row r="416" spans="1:15" x14ac:dyDescent="0.3">
      <c r="A416" s="1" t="s">
        <v>10094</v>
      </c>
      <c r="B416" s="1" t="s">
        <v>3425</v>
      </c>
      <c r="C416" s="14" t="s">
        <v>4888</v>
      </c>
      <c r="D416" s="1" t="s">
        <v>17</v>
      </c>
      <c r="E416" s="1" t="s">
        <v>4349</v>
      </c>
      <c r="F416" s="1" t="s">
        <v>33</v>
      </c>
      <c r="G416" s="1" t="s">
        <v>42</v>
      </c>
      <c r="H416" s="1">
        <v>1051</v>
      </c>
      <c r="I416" s="1">
        <v>1635.98</v>
      </c>
      <c r="J416" s="1">
        <v>2776.49</v>
      </c>
      <c r="K416" s="1">
        <v>-349</v>
      </c>
      <c r="L416" s="1">
        <f>Table49[[#This Row],[Selling_Price]]-Table49[[#This Row],[Market_Price]]</f>
        <v>1140.5099999999998</v>
      </c>
      <c r="M416" s="1">
        <f>Table49[[#This Row],[Quantity]]*Table49[[#This Row],[Selling_Price]]</f>
        <v>-968995.00999999989</v>
      </c>
      <c r="N416" s="1">
        <f>Table49[[#This Row],[Quantity]]*Table49[[#This Row],[Profit_Per_Quantity]]</f>
        <v>-398037.98999999993</v>
      </c>
      <c r="O416" s="1" t="s">
        <v>46</v>
      </c>
    </row>
    <row r="417" spans="1:15" x14ac:dyDescent="0.3">
      <c r="A417" s="1" t="s">
        <v>10296</v>
      </c>
      <c r="B417" s="1" t="s">
        <v>3704</v>
      </c>
      <c r="C417" s="14" t="s">
        <v>4931</v>
      </c>
      <c r="D417" s="1" t="s">
        <v>18</v>
      </c>
      <c r="E417" s="1" t="s">
        <v>4351</v>
      </c>
      <c r="F417" s="1" t="s">
        <v>35</v>
      </c>
      <c r="G417" s="1" t="s">
        <v>44</v>
      </c>
      <c r="H417" s="1">
        <v>1054</v>
      </c>
      <c r="I417" s="1">
        <v>1614.62</v>
      </c>
      <c r="J417" s="1">
        <v>2171.0100000000002</v>
      </c>
      <c r="K417" s="1">
        <v>-368</v>
      </c>
      <c r="L417" s="1">
        <f>Table49[[#This Row],[Selling_Price]]-Table49[[#This Row],[Market_Price]]</f>
        <v>556.39000000000033</v>
      </c>
      <c r="M417" s="1">
        <f>Table49[[#This Row],[Quantity]]*Table49[[#This Row],[Selling_Price]]</f>
        <v>-798931.68</v>
      </c>
      <c r="N417" s="1">
        <f>Table49[[#This Row],[Quantity]]*Table49[[#This Row],[Profit_Per_Quantity]]</f>
        <v>-204751.52000000014</v>
      </c>
      <c r="O417" s="1" t="s">
        <v>46</v>
      </c>
    </row>
    <row r="418" spans="1:15" x14ac:dyDescent="0.3">
      <c r="A418" s="1" t="s">
        <v>8953</v>
      </c>
      <c r="B418" s="1" t="s">
        <v>1594</v>
      </c>
      <c r="C418" s="14" t="s">
        <v>5717</v>
      </c>
      <c r="D418" s="1" t="s">
        <v>13</v>
      </c>
      <c r="E418" s="1" t="s">
        <v>27</v>
      </c>
      <c r="F418" s="1" t="s">
        <v>34</v>
      </c>
      <c r="G418" s="1" t="s">
        <v>42</v>
      </c>
      <c r="H418" s="1">
        <v>1042</v>
      </c>
      <c r="I418" s="1">
        <v>554.71</v>
      </c>
      <c r="J418" s="1">
        <v>860.54</v>
      </c>
      <c r="K418" s="1">
        <v>-51</v>
      </c>
      <c r="L418" s="1">
        <f>Table49[[#This Row],[Selling_Price]]-Table49[[#This Row],[Market_Price]]</f>
        <v>305.82999999999993</v>
      </c>
      <c r="M418" s="1">
        <f>Table49[[#This Row],[Quantity]]*Table49[[#This Row],[Selling_Price]]</f>
        <v>-43887.54</v>
      </c>
      <c r="N418" s="1">
        <f>Table49[[#This Row],[Quantity]]*Table49[[#This Row],[Profit_Per_Quantity]]</f>
        <v>-15597.329999999996</v>
      </c>
      <c r="O418" s="1" t="s">
        <v>46</v>
      </c>
    </row>
    <row r="419" spans="1:15" x14ac:dyDescent="0.3">
      <c r="A419" s="1" t="s">
        <v>10649</v>
      </c>
      <c r="B419" s="1" t="s">
        <v>4272</v>
      </c>
      <c r="C419" s="14" t="s">
        <v>4434</v>
      </c>
      <c r="D419" s="1" t="s">
        <v>20</v>
      </c>
      <c r="E419" s="1" t="s">
        <v>24</v>
      </c>
      <c r="F419" s="1" t="s">
        <v>35</v>
      </c>
      <c r="G419" s="1" t="s">
        <v>4352</v>
      </c>
      <c r="H419" s="1">
        <v>1083</v>
      </c>
      <c r="I419" s="1">
        <v>1206.1400000000001</v>
      </c>
      <c r="J419" s="1">
        <v>2073.09</v>
      </c>
      <c r="K419" s="1">
        <v>-83</v>
      </c>
      <c r="L419" s="1">
        <f>Table49[[#This Row],[Selling_Price]]-Table49[[#This Row],[Market_Price]]</f>
        <v>866.95</v>
      </c>
      <c r="M419" s="1">
        <f>Table49[[#This Row],[Quantity]]*Table49[[#This Row],[Selling_Price]]</f>
        <v>-172066.47</v>
      </c>
      <c r="N419" s="1">
        <f>Table49[[#This Row],[Quantity]]*Table49[[#This Row],[Profit_Per_Quantity]]</f>
        <v>-71956.850000000006</v>
      </c>
      <c r="O419" s="1" t="s">
        <v>46</v>
      </c>
    </row>
    <row r="420" spans="1:15" x14ac:dyDescent="0.3">
      <c r="A420" s="1" t="s">
        <v>8771</v>
      </c>
      <c r="B420" s="1" t="s">
        <v>1292</v>
      </c>
      <c r="C420" s="14" t="s">
        <v>4532</v>
      </c>
      <c r="D420" s="1" t="s">
        <v>15</v>
      </c>
      <c r="E420" s="1" t="s">
        <v>30</v>
      </c>
      <c r="F420" s="1" t="s">
        <v>35</v>
      </c>
      <c r="G420" s="1" t="s">
        <v>42</v>
      </c>
      <c r="H420" s="1">
        <v>1034</v>
      </c>
      <c r="I420" s="1">
        <v>358.51</v>
      </c>
      <c r="J420" s="1">
        <v>428.99</v>
      </c>
      <c r="K420" s="1">
        <v>-298</v>
      </c>
      <c r="L420" s="1">
        <f>Table49[[#This Row],[Selling_Price]]-Table49[[#This Row],[Market_Price]]</f>
        <v>70.480000000000018</v>
      </c>
      <c r="M420" s="1">
        <f>Table49[[#This Row],[Quantity]]*Table49[[#This Row],[Selling_Price]]</f>
        <v>-127839.02</v>
      </c>
      <c r="N420" s="1">
        <f>Table49[[#This Row],[Quantity]]*Table49[[#This Row],[Profit_Per_Quantity]]</f>
        <v>-21003.040000000005</v>
      </c>
      <c r="O420" s="1" t="s">
        <v>46</v>
      </c>
    </row>
    <row r="421" spans="1:15" x14ac:dyDescent="0.3">
      <c r="A421" s="1" t="s">
        <v>9114</v>
      </c>
      <c r="B421" s="1" t="s">
        <v>1855</v>
      </c>
      <c r="C421" s="14" t="s">
        <v>5074</v>
      </c>
      <c r="D421" s="1" t="s">
        <v>11</v>
      </c>
      <c r="E421" s="1" t="s">
        <v>28</v>
      </c>
      <c r="F421" s="1" t="s">
        <v>33</v>
      </c>
      <c r="G421" s="1" t="s">
        <v>40</v>
      </c>
      <c r="H421" s="1">
        <v>1087</v>
      </c>
      <c r="I421" s="1">
        <v>188.2</v>
      </c>
      <c r="J421" s="1">
        <v>220.2</v>
      </c>
      <c r="K421" s="1">
        <v>-457</v>
      </c>
      <c r="L421" s="1">
        <f>Table49[[#This Row],[Selling_Price]]-Table49[[#This Row],[Market_Price]]</f>
        <v>32</v>
      </c>
      <c r="M421" s="1">
        <f>Table49[[#This Row],[Quantity]]*Table49[[#This Row],[Selling_Price]]</f>
        <v>-100631.4</v>
      </c>
      <c r="N421" s="1">
        <f>Table49[[#This Row],[Quantity]]*Table49[[#This Row],[Profit_Per_Quantity]]</f>
        <v>-14624</v>
      </c>
      <c r="O421" s="1" t="s">
        <v>46</v>
      </c>
    </row>
    <row r="422" spans="1:15" x14ac:dyDescent="0.3">
      <c r="A422" s="1" t="s">
        <v>7573</v>
      </c>
      <c r="B422" s="1" t="s">
        <v>1009</v>
      </c>
      <c r="C422" s="14" t="s">
        <v>4720</v>
      </c>
      <c r="D422" s="1" t="s">
        <v>12</v>
      </c>
      <c r="E422" s="1" t="s">
        <v>25</v>
      </c>
      <c r="F422" s="1" t="s">
        <v>33</v>
      </c>
      <c r="G422" s="1" t="s">
        <v>4352</v>
      </c>
      <c r="H422" s="1">
        <v>1066</v>
      </c>
      <c r="I422" s="1">
        <v>1676.84</v>
      </c>
      <c r="J422" s="1">
        <v>2206.19</v>
      </c>
      <c r="K422" s="1">
        <v>-158</v>
      </c>
      <c r="L422" s="1">
        <f>Table49[[#This Row],[Selling_Price]]-Table49[[#This Row],[Market_Price]]</f>
        <v>529.35000000000014</v>
      </c>
      <c r="M422" s="1">
        <f>Table49[[#This Row],[Quantity]]*Table49[[#This Row],[Selling_Price]]</f>
        <v>-348578.02</v>
      </c>
      <c r="N422" s="1">
        <f>Table49[[#This Row],[Quantity]]*Table49[[#This Row],[Profit_Per_Quantity]]</f>
        <v>-83637.300000000017</v>
      </c>
      <c r="O422" s="1" t="s">
        <v>46</v>
      </c>
    </row>
    <row r="423" spans="1:15" x14ac:dyDescent="0.3">
      <c r="A423" s="1" t="s">
        <v>8343</v>
      </c>
      <c r="B423" s="1" t="s">
        <v>597</v>
      </c>
      <c r="C423" s="14" t="s">
        <v>4771</v>
      </c>
      <c r="D423" s="1" t="s">
        <v>12</v>
      </c>
      <c r="E423" s="1" t="s">
        <v>4351</v>
      </c>
      <c r="F423" s="1" t="s">
        <v>35</v>
      </c>
      <c r="G423" s="1" t="s">
        <v>37</v>
      </c>
      <c r="H423" s="1">
        <v>1054</v>
      </c>
      <c r="I423" s="1">
        <v>1050.58</v>
      </c>
      <c r="J423" s="1">
        <v>1247.21</v>
      </c>
      <c r="K423" s="1">
        <v>-112</v>
      </c>
      <c r="L423" s="1">
        <f>Table49[[#This Row],[Selling_Price]]-Table49[[#This Row],[Market_Price]]</f>
        <v>196.63000000000011</v>
      </c>
      <c r="M423" s="1">
        <f>Table49[[#This Row],[Quantity]]*Table49[[#This Row],[Selling_Price]]</f>
        <v>-139687.52000000002</v>
      </c>
      <c r="N423" s="1">
        <f>Table49[[#This Row],[Quantity]]*Table49[[#This Row],[Profit_Per_Quantity]]</f>
        <v>-22022.560000000012</v>
      </c>
      <c r="O423" s="1" t="s">
        <v>46</v>
      </c>
    </row>
    <row r="424" spans="1:15" x14ac:dyDescent="0.3">
      <c r="A424" s="1" t="s">
        <v>6315</v>
      </c>
      <c r="B424" s="1" t="s">
        <v>604</v>
      </c>
      <c r="C424" s="14" t="s">
        <v>5457</v>
      </c>
      <c r="D424" s="1" t="s">
        <v>16</v>
      </c>
      <c r="E424" s="1" t="s">
        <v>30</v>
      </c>
      <c r="F424" s="1" t="s">
        <v>33</v>
      </c>
      <c r="G424" s="1" t="s">
        <v>43</v>
      </c>
      <c r="H424" s="1">
        <v>1055</v>
      </c>
      <c r="I424" s="1">
        <v>1262.8900000000001</v>
      </c>
      <c r="J424" s="1">
        <v>2173.4899999999998</v>
      </c>
      <c r="K424" s="1">
        <v>-210</v>
      </c>
      <c r="L424" s="1">
        <f>Table49[[#This Row],[Selling_Price]]-Table49[[#This Row],[Market_Price]]</f>
        <v>910.59999999999968</v>
      </c>
      <c r="M424" s="1">
        <f>Table49[[#This Row],[Quantity]]*Table49[[#This Row],[Selling_Price]]</f>
        <v>-456432.89999999997</v>
      </c>
      <c r="N424" s="1">
        <f>Table49[[#This Row],[Quantity]]*Table49[[#This Row],[Profit_Per_Quantity]]</f>
        <v>-191225.99999999994</v>
      </c>
      <c r="O424" s="1" t="s">
        <v>46</v>
      </c>
    </row>
    <row r="425" spans="1:15" x14ac:dyDescent="0.3">
      <c r="A425" s="1" t="s">
        <v>7342</v>
      </c>
      <c r="B425" s="1" t="s">
        <v>3254</v>
      </c>
      <c r="C425" s="14" t="s">
        <v>5263</v>
      </c>
      <c r="D425" s="1" t="s">
        <v>17</v>
      </c>
      <c r="E425" s="1" t="s">
        <v>25</v>
      </c>
      <c r="F425" s="1" t="s">
        <v>32</v>
      </c>
      <c r="G425" s="1" t="s">
        <v>38</v>
      </c>
      <c r="H425" s="1">
        <v>1031</v>
      </c>
      <c r="I425" s="1">
        <v>221.48</v>
      </c>
      <c r="J425" s="1">
        <v>440.8</v>
      </c>
      <c r="K425" s="1">
        <v>-138</v>
      </c>
      <c r="L425" s="1">
        <f>Table49[[#This Row],[Selling_Price]]-Table49[[#This Row],[Market_Price]]</f>
        <v>219.32000000000002</v>
      </c>
      <c r="M425" s="1">
        <f>Table49[[#This Row],[Quantity]]*Table49[[#This Row],[Selling_Price]]</f>
        <v>-60830.400000000001</v>
      </c>
      <c r="N425" s="1">
        <f>Table49[[#This Row],[Quantity]]*Table49[[#This Row],[Profit_Per_Quantity]]</f>
        <v>-30266.160000000003</v>
      </c>
      <c r="O425" s="1" t="s">
        <v>46</v>
      </c>
    </row>
    <row r="426" spans="1:15" x14ac:dyDescent="0.3">
      <c r="A426" s="1" t="s">
        <v>8864</v>
      </c>
      <c r="B426" s="1" t="s">
        <v>1454</v>
      </c>
      <c r="C426" s="14" t="s">
        <v>6010</v>
      </c>
      <c r="D426" s="1" t="s">
        <v>20</v>
      </c>
      <c r="E426" s="1" t="s">
        <v>26</v>
      </c>
      <c r="F426" s="1" t="s">
        <v>34</v>
      </c>
      <c r="G426" s="1" t="s">
        <v>36</v>
      </c>
      <c r="H426" s="1">
        <v>1020</v>
      </c>
      <c r="I426" s="1">
        <v>427.38</v>
      </c>
      <c r="J426" s="1">
        <v>626.64</v>
      </c>
      <c r="K426" s="1">
        <v>-192</v>
      </c>
      <c r="L426" s="1">
        <f>Table49[[#This Row],[Selling_Price]]-Table49[[#This Row],[Market_Price]]</f>
        <v>199.26</v>
      </c>
      <c r="M426" s="1">
        <f>Table49[[#This Row],[Quantity]]*Table49[[#This Row],[Selling_Price]]</f>
        <v>-120314.88</v>
      </c>
      <c r="N426" s="1">
        <f>Table49[[#This Row],[Quantity]]*Table49[[#This Row],[Profit_Per_Quantity]]</f>
        <v>-38257.919999999998</v>
      </c>
      <c r="O426" s="1" t="s">
        <v>46</v>
      </c>
    </row>
    <row r="427" spans="1:15" x14ac:dyDescent="0.3">
      <c r="A427" s="1" t="s">
        <v>6483</v>
      </c>
      <c r="B427" s="1" t="s">
        <v>3727</v>
      </c>
      <c r="C427" s="14" t="s">
        <v>4898</v>
      </c>
      <c r="D427" s="1" t="s">
        <v>17</v>
      </c>
      <c r="E427" s="1" t="s">
        <v>28</v>
      </c>
      <c r="F427" s="1" t="s">
        <v>35</v>
      </c>
      <c r="G427" s="1" t="s">
        <v>4352</v>
      </c>
      <c r="H427" s="1">
        <v>1033</v>
      </c>
      <c r="I427" s="1">
        <v>85.08</v>
      </c>
      <c r="J427" s="1">
        <v>97.5</v>
      </c>
      <c r="K427" s="1">
        <v>-274</v>
      </c>
      <c r="L427" s="1">
        <f>Table49[[#This Row],[Selling_Price]]-Table49[[#This Row],[Market_Price]]</f>
        <v>12.420000000000002</v>
      </c>
      <c r="M427" s="1">
        <f>Table49[[#This Row],[Quantity]]*Table49[[#This Row],[Selling_Price]]</f>
        <v>-26715</v>
      </c>
      <c r="N427" s="1">
        <f>Table49[[#This Row],[Quantity]]*Table49[[#This Row],[Profit_Per_Quantity]]</f>
        <v>-3403.0800000000004</v>
      </c>
      <c r="O427" s="1" t="s">
        <v>46</v>
      </c>
    </row>
    <row r="428" spans="1:15" x14ac:dyDescent="0.3">
      <c r="A428" s="1" t="s">
        <v>8090</v>
      </c>
      <c r="B428" s="1" t="s">
        <v>165</v>
      </c>
      <c r="C428" s="14" t="s">
        <v>5426</v>
      </c>
      <c r="D428" s="1" t="s">
        <v>20</v>
      </c>
      <c r="E428" s="1" t="s">
        <v>4351</v>
      </c>
      <c r="F428" s="1" t="s">
        <v>31</v>
      </c>
      <c r="G428" s="1" t="s">
        <v>36</v>
      </c>
      <c r="H428" s="1">
        <v>1047</v>
      </c>
      <c r="I428" s="1">
        <v>79.290000000000006</v>
      </c>
      <c r="J428" s="1">
        <v>106.18</v>
      </c>
      <c r="K428" s="1">
        <v>-376</v>
      </c>
      <c r="L428" s="1">
        <f>Table49[[#This Row],[Selling_Price]]-Table49[[#This Row],[Market_Price]]</f>
        <v>26.89</v>
      </c>
      <c r="M428" s="1">
        <f>Table49[[#This Row],[Quantity]]*Table49[[#This Row],[Selling_Price]]</f>
        <v>-39923.68</v>
      </c>
      <c r="N428" s="1">
        <f>Table49[[#This Row],[Quantity]]*Table49[[#This Row],[Profit_Per_Quantity]]</f>
        <v>-10110.64</v>
      </c>
      <c r="O428" s="1" t="s">
        <v>46</v>
      </c>
    </row>
    <row r="429" spans="1:15" x14ac:dyDescent="0.3">
      <c r="A429" s="1" t="s">
        <v>10451</v>
      </c>
      <c r="B429" s="1" t="s">
        <v>3935</v>
      </c>
      <c r="C429" s="14" t="s">
        <v>4748</v>
      </c>
      <c r="D429" s="1" t="s">
        <v>12</v>
      </c>
      <c r="E429" s="1" t="s">
        <v>26</v>
      </c>
      <c r="F429" s="1" t="s">
        <v>33</v>
      </c>
      <c r="G429" s="1" t="s">
        <v>37</v>
      </c>
      <c r="H429" s="1">
        <v>1033</v>
      </c>
      <c r="I429" s="1">
        <v>127.4</v>
      </c>
      <c r="J429" s="1">
        <v>219.94</v>
      </c>
      <c r="K429" s="1">
        <v>-193</v>
      </c>
      <c r="L429" s="1">
        <f>Table49[[#This Row],[Selling_Price]]-Table49[[#This Row],[Market_Price]]</f>
        <v>92.539999999999992</v>
      </c>
      <c r="M429" s="1">
        <f>Table49[[#This Row],[Quantity]]*Table49[[#This Row],[Selling_Price]]</f>
        <v>-42448.42</v>
      </c>
      <c r="N429" s="1">
        <f>Table49[[#This Row],[Quantity]]*Table49[[#This Row],[Profit_Per_Quantity]]</f>
        <v>-17860.219999999998</v>
      </c>
      <c r="O429" s="1" t="s">
        <v>46</v>
      </c>
    </row>
    <row r="430" spans="1:15" x14ac:dyDescent="0.3">
      <c r="A430" s="1" t="s">
        <v>8462</v>
      </c>
      <c r="B430" s="1" t="s">
        <v>798</v>
      </c>
      <c r="C430" s="14" t="s">
        <v>5765</v>
      </c>
      <c r="D430" s="1" t="s">
        <v>15</v>
      </c>
      <c r="E430" s="1" t="s">
        <v>27</v>
      </c>
      <c r="F430" s="1" t="s">
        <v>31</v>
      </c>
      <c r="G430" s="1" t="s">
        <v>36</v>
      </c>
      <c r="H430" s="1">
        <v>1057</v>
      </c>
      <c r="I430" s="1">
        <v>222.8</v>
      </c>
      <c r="J430" s="1">
        <v>372.91</v>
      </c>
      <c r="K430" s="1">
        <v>-489</v>
      </c>
      <c r="L430" s="1">
        <f>Table49[[#This Row],[Selling_Price]]-Table49[[#This Row],[Market_Price]]</f>
        <v>150.11000000000001</v>
      </c>
      <c r="M430" s="1">
        <f>Table49[[#This Row],[Quantity]]*Table49[[#This Row],[Selling_Price]]</f>
        <v>-182352.99000000002</v>
      </c>
      <c r="N430" s="1">
        <f>Table49[[#This Row],[Quantity]]*Table49[[#This Row],[Profit_Per_Quantity]]</f>
        <v>-73403.790000000008</v>
      </c>
      <c r="O430" s="1" t="s">
        <v>46</v>
      </c>
    </row>
    <row r="431" spans="1:15" x14ac:dyDescent="0.3">
      <c r="A431" s="1" t="s">
        <v>10193</v>
      </c>
      <c r="B431" s="1" t="s">
        <v>3562</v>
      </c>
      <c r="C431" s="14" t="s">
        <v>5045</v>
      </c>
      <c r="D431" s="1" t="s">
        <v>15</v>
      </c>
      <c r="E431" s="1" t="s">
        <v>27</v>
      </c>
      <c r="F431" s="1" t="s">
        <v>35</v>
      </c>
      <c r="G431" s="1" t="s">
        <v>45</v>
      </c>
      <c r="H431" s="1">
        <v>1097</v>
      </c>
      <c r="I431" s="1">
        <v>999.25</v>
      </c>
      <c r="J431" s="1">
        <v>1358.96</v>
      </c>
      <c r="K431" s="1">
        <v>-229</v>
      </c>
      <c r="L431" s="1">
        <f>Table49[[#This Row],[Selling_Price]]-Table49[[#This Row],[Market_Price]]</f>
        <v>359.71000000000004</v>
      </c>
      <c r="M431" s="1">
        <f>Table49[[#This Row],[Quantity]]*Table49[[#This Row],[Selling_Price]]</f>
        <v>-311201.84000000003</v>
      </c>
      <c r="N431" s="1">
        <f>Table49[[#This Row],[Quantity]]*Table49[[#This Row],[Profit_Per_Quantity]]</f>
        <v>-82373.590000000011</v>
      </c>
      <c r="O431" s="1" t="s">
        <v>46</v>
      </c>
    </row>
    <row r="432" spans="1:15" x14ac:dyDescent="0.3">
      <c r="A432" s="1" t="s">
        <v>8337</v>
      </c>
      <c r="B432" s="1" t="s">
        <v>586</v>
      </c>
      <c r="C432" s="14" t="s">
        <v>5096</v>
      </c>
      <c r="D432" s="1" t="s">
        <v>11</v>
      </c>
      <c r="E432" s="1" t="s">
        <v>30</v>
      </c>
      <c r="F432" s="1" t="s">
        <v>32</v>
      </c>
      <c r="G432" s="1" t="s">
        <v>4352</v>
      </c>
      <c r="H432" s="1">
        <v>1059</v>
      </c>
      <c r="I432" s="1">
        <v>1921.3</v>
      </c>
      <c r="J432" s="1">
        <v>3611.76</v>
      </c>
      <c r="K432" s="1">
        <v>-216</v>
      </c>
      <c r="L432" s="1">
        <f>Table49[[#This Row],[Selling_Price]]-Table49[[#This Row],[Market_Price]]</f>
        <v>1690.4600000000003</v>
      </c>
      <c r="M432" s="1">
        <f>Table49[[#This Row],[Quantity]]*Table49[[#This Row],[Selling_Price]]</f>
        <v>-780140.16</v>
      </c>
      <c r="N432" s="1">
        <f>Table49[[#This Row],[Quantity]]*Table49[[#This Row],[Profit_Per_Quantity]]</f>
        <v>-365139.36000000004</v>
      </c>
      <c r="O432" s="1" t="s">
        <v>46</v>
      </c>
    </row>
    <row r="433" spans="1:15" x14ac:dyDescent="0.3">
      <c r="A433" s="1" t="s">
        <v>8076</v>
      </c>
      <c r="B433" s="1" t="s">
        <v>143</v>
      </c>
      <c r="C433" s="14" t="s">
        <v>6188</v>
      </c>
      <c r="D433" s="1" t="s">
        <v>14</v>
      </c>
      <c r="E433" s="1" t="s">
        <v>27</v>
      </c>
      <c r="F433" s="1" t="s">
        <v>33</v>
      </c>
      <c r="G433" s="1" t="s">
        <v>41</v>
      </c>
      <c r="H433" s="1">
        <v>1022</v>
      </c>
      <c r="I433" s="1">
        <v>1864.37</v>
      </c>
      <c r="J433" s="1">
        <v>3544.44</v>
      </c>
      <c r="K433" s="1">
        <v>-117</v>
      </c>
      <c r="L433" s="1">
        <f>Table49[[#This Row],[Selling_Price]]-Table49[[#This Row],[Market_Price]]</f>
        <v>1680.0700000000002</v>
      </c>
      <c r="M433" s="1">
        <f>Table49[[#This Row],[Quantity]]*Table49[[#This Row],[Selling_Price]]</f>
        <v>-414699.48</v>
      </c>
      <c r="N433" s="1">
        <f>Table49[[#This Row],[Quantity]]*Table49[[#This Row],[Profit_Per_Quantity]]</f>
        <v>-196568.19000000003</v>
      </c>
      <c r="O433" s="1" t="s">
        <v>46</v>
      </c>
    </row>
    <row r="434" spans="1:15" x14ac:dyDescent="0.3">
      <c r="A434" s="1" t="s">
        <v>9365</v>
      </c>
      <c r="B434" s="1" t="s">
        <v>2253</v>
      </c>
      <c r="C434" s="14" t="s">
        <v>4640</v>
      </c>
      <c r="D434" s="1" t="s">
        <v>18</v>
      </c>
      <c r="E434" s="1" t="s">
        <v>4349</v>
      </c>
      <c r="F434" s="1" t="s">
        <v>33</v>
      </c>
      <c r="G434" s="1" t="s">
        <v>41</v>
      </c>
      <c r="H434" s="1">
        <v>1076</v>
      </c>
      <c r="I434" s="1">
        <v>1811.54</v>
      </c>
      <c r="J434" s="1">
        <v>2188.2600000000002</v>
      </c>
      <c r="K434" s="1">
        <v>-62</v>
      </c>
      <c r="L434" s="1">
        <f>Table49[[#This Row],[Selling_Price]]-Table49[[#This Row],[Market_Price]]</f>
        <v>376.72000000000025</v>
      </c>
      <c r="M434" s="1">
        <f>Table49[[#This Row],[Quantity]]*Table49[[#This Row],[Selling_Price]]</f>
        <v>-135672.12000000002</v>
      </c>
      <c r="N434" s="1">
        <f>Table49[[#This Row],[Quantity]]*Table49[[#This Row],[Profit_Per_Quantity]]</f>
        <v>-23356.640000000014</v>
      </c>
      <c r="O434" s="1" t="s">
        <v>46</v>
      </c>
    </row>
    <row r="435" spans="1:15" x14ac:dyDescent="0.3">
      <c r="A435" s="1" t="s">
        <v>10319</v>
      </c>
      <c r="B435" s="1" t="s">
        <v>3741</v>
      </c>
      <c r="C435" s="14" t="s">
        <v>4902</v>
      </c>
      <c r="D435" s="1" t="s">
        <v>16</v>
      </c>
      <c r="E435" s="1" t="s">
        <v>21</v>
      </c>
      <c r="F435" s="1" t="s">
        <v>35</v>
      </c>
      <c r="G435" s="1" t="s">
        <v>42</v>
      </c>
      <c r="H435" s="1">
        <v>1053</v>
      </c>
      <c r="I435" s="1">
        <v>1969.68</v>
      </c>
      <c r="J435" s="1">
        <v>2220.4299999999998</v>
      </c>
      <c r="K435" s="1">
        <v>-53</v>
      </c>
      <c r="L435" s="1">
        <f>Table49[[#This Row],[Selling_Price]]-Table49[[#This Row],[Market_Price]]</f>
        <v>250.74999999999977</v>
      </c>
      <c r="M435" s="1">
        <f>Table49[[#This Row],[Quantity]]*Table49[[#This Row],[Selling_Price]]</f>
        <v>-117682.79</v>
      </c>
      <c r="N435" s="1">
        <f>Table49[[#This Row],[Quantity]]*Table49[[#This Row],[Profit_Per_Quantity]]</f>
        <v>-13289.749999999987</v>
      </c>
      <c r="O435" s="1" t="s">
        <v>46</v>
      </c>
    </row>
    <row r="436" spans="1:15" x14ac:dyDescent="0.3">
      <c r="A436" s="1" t="s">
        <v>9446</v>
      </c>
      <c r="B436" s="1" t="s">
        <v>2385</v>
      </c>
      <c r="C436" s="14" t="s">
        <v>4473</v>
      </c>
      <c r="D436" s="1" t="s">
        <v>11</v>
      </c>
      <c r="E436" s="1" t="s">
        <v>25</v>
      </c>
      <c r="F436" s="1" t="s">
        <v>34</v>
      </c>
      <c r="G436" s="1" t="s">
        <v>41</v>
      </c>
      <c r="H436" s="1">
        <v>1031</v>
      </c>
      <c r="I436" s="1">
        <v>876.75</v>
      </c>
      <c r="J436" s="1">
        <v>1344.41</v>
      </c>
      <c r="K436" s="1">
        <v>-83</v>
      </c>
      <c r="L436" s="1">
        <f>Table49[[#This Row],[Selling_Price]]-Table49[[#This Row],[Market_Price]]</f>
        <v>467.66000000000008</v>
      </c>
      <c r="M436" s="1">
        <f>Table49[[#This Row],[Quantity]]*Table49[[#This Row],[Selling_Price]]</f>
        <v>-111586.03000000001</v>
      </c>
      <c r="N436" s="1">
        <f>Table49[[#This Row],[Quantity]]*Table49[[#This Row],[Profit_Per_Quantity]]</f>
        <v>-38815.780000000006</v>
      </c>
      <c r="O436" s="1" t="s">
        <v>46</v>
      </c>
    </row>
    <row r="437" spans="1:15" x14ac:dyDescent="0.3">
      <c r="A437" s="1" t="s">
        <v>8036</v>
      </c>
      <c r="B437" s="1" t="s">
        <v>72</v>
      </c>
      <c r="C437" s="14" t="s">
        <v>6292</v>
      </c>
      <c r="D437" s="1" t="s">
        <v>15</v>
      </c>
      <c r="E437" s="1" t="s">
        <v>28</v>
      </c>
      <c r="F437" s="1" t="s">
        <v>34</v>
      </c>
      <c r="G437" s="1" t="s">
        <v>38</v>
      </c>
      <c r="H437" s="1">
        <v>1024</v>
      </c>
      <c r="I437" s="1">
        <v>1577.15</v>
      </c>
      <c r="J437" s="1">
        <v>2431.36</v>
      </c>
      <c r="K437" s="1">
        <v>0</v>
      </c>
      <c r="L437" s="1">
        <f>Table49[[#This Row],[Selling_Price]]-Table49[[#This Row],[Market_Price]]</f>
        <v>854.21</v>
      </c>
      <c r="M437" s="1">
        <f>Table49[[#This Row],[Quantity]]*Table49[[#This Row],[Selling_Price]]</f>
        <v>0</v>
      </c>
      <c r="N437" s="1">
        <f>Table49[[#This Row],[Quantity]]*Table49[[#This Row],[Profit_Per_Quantity]]</f>
        <v>0</v>
      </c>
      <c r="O437" s="1" t="s">
        <v>46</v>
      </c>
    </row>
    <row r="438" spans="1:15" x14ac:dyDescent="0.3">
      <c r="A438" s="1" t="s">
        <v>9973</v>
      </c>
      <c r="B438" s="1" t="s">
        <v>3210</v>
      </c>
      <c r="C438" s="14" t="s">
        <v>5286</v>
      </c>
      <c r="D438" s="1" t="s">
        <v>14</v>
      </c>
      <c r="E438" s="1" t="s">
        <v>30</v>
      </c>
      <c r="F438" s="1" t="s">
        <v>31</v>
      </c>
      <c r="G438" s="1" t="s">
        <v>45</v>
      </c>
      <c r="H438" s="1">
        <v>1055</v>
      </c>
      <c r="I438" s="1">
        <v>1708.17</v>
      </c>
      <c r="J438" s="1">
        <v>2876.83</v>
      </c>
      <c r="K438" s="1">
        <v>-373</v>
      </c>
      <c r="L438" s="1">
        <f>Table49[[#This Row],[Selling_Price]]-Table49[[#This Row],[Market_Price]]</f>
        <v>1168.6599999999999</v>
      </c>
      <c r="M438" s="1">
        <f>Table49[[#This Row],[Quantity]]*Table49[[#This Row],[Selling_Price]]</f>
        <v>-1073057.5900000001</v>
      </c>
      <c r="N438" s="1">
        <f>Table49[[#This Row],[Quantity]]*Table49[[#This Row],[Profit_Per_Quantity]]</f>
        <v>-435910.17999999993</v>
      </c>
      <c r="O438" s="1" t="s">
        <v>46</v>
      </c>
    </row>
    <row r="439" spans="1:15" x14ac:dyDescent="0.3">
      <c r="A439" s="1" t="s">
        <v>6513</v>
      </c>
      <c r="B439" s="1" t="s">
        <v>3356</v>
      </c>
      <c r="C439" s="14" t="s">
        <v>5189</v>
      </c>
      <c r="D439" s="1" t="s">
        <v>12</v>
      </c>
      <c r="E439" s="1" t="s">
        <v>30</v>
      </c>
      <c r="F439" s="1" t="s">
        <v>32</v>
      </c>
      <c r="G439" s="1" t="s">
        <v>36</v>
      </c>
      <c r="H439" s="1">
        <v>1018</v>
      </c>
      <c r="I439" s="1">
        <v>1940.69</v>
      </c>
      <c r="J439" s="1">
        <v>2539.71</v>
      </c>
      <c r="K439" s="1">
        <v>-48</v>
      </c>
      <c r="L439" s="1">
        <f>Table49[[#This Row],[Selling_Price]]-Table49[[#This Row],[Market_Price]]</f>
        <v>599.02</v>
      </c>
      <c r="M439" s="1">
        <f>Table49[[#This Row],[Quantity]]*Table49[[#This Row],[Selling_Price]]</f>
        <v>-121906.08</v>
      </c>
      <c r="N439" s="1">
        <f>Table49[[#This Row],[Quantity]]*Table49[[#This Row],[Profit_Per_Quantity]]</f>
        <v>-28752.959999999999</v>
      </c>
      <c r="O439" s="1" t="s">
        <v>46</v>
      </c>
    </row>
    <row r="440" spans="1:15" x14ac:dyDescent="0.3">
      <c r="A440" s="1" t="s">
        <v>6395</v>
      </c>
      <c r="B440" s="1" t="s">
        <v>1431</v>
      </c>
      <c r="C440" s="14" t="s">
        <v>5084</v>
      </c>
      <c r="D440" s="1" t="s">
        <v>15</v>
      </c>
      <c r="E440" s="1" t="s">
        <v>27</v>
      </c>
      <c r="F440" s="1" t="s">
        <v>33</v>
      </c>
      <c r="G440" s="1" t="s">
        <v>42</v>
      </c>
      <c r="H440" s="1">
        <v>1080</v>
      </c>
      <c r="I440" s="1">
        <v>1418.4</v>
      </c>
      <c r="J440" s="1">
        <v>2428.37</v>
      </c>
      <c r="K440" s="1">
        <v>-493</v>
      </c>
      <c r="L440" s="1">
        <f>Table49[[#This Row],[Selling_Price]]-Table49[[#This Row],[Market_Price]]</f>
        <v>1009.9699999999998</v>
      </c>
      <c r="M440" s="1">
        <f>Table49[[#This Row],[Quantity]]*Table49[[#This Row],[Selling_Price]]</f>
        <v>-1197186.4099999999</v>
      </c>
      <c r="N440" s="1">
        <f>Table49[[#This Row],[Quantity]]*Table49[[#This Row],[Profit_Per_Quantity]]</f>
        <v>-497915.2099999999</v>
      </c>
      <c r="O440" s="1" t="s">
        <v>46</v>
      </c>
    </row>
    <row r="441" spans="1:15" x14ac:dyDescent="0.3">
      <c r="A441" s="1" t="s">
        <v>6774</v>
      </c>
      <c r="B441" s="1" t="s">
        <v>70</v>
      </c>
      <c r="C441" s="14" t="s">
        <v>5167</v>
      </c>
      <c r="D441" s="1" t="s">
        <v>14</v>
      </c>
      <c r="E441" s="1" t="s">
        <v>28</v>
      </c>
      <c r="F441" s="1" t="s">
        <v>32</v>
      </c>
      <c r="G441" s="1" t="s">
        <v>40</v>
      </c>
      <c r="H441" s="1">
        <v>1090</v>
      </c>
      <c r="I441" s="1">
        <v>193.94</v>
      </c>
      <c r="J441" s="1">
        <v>289.57</v>
      </c>
      <c r="K441" s="1">
        <v>-188</v>
      </c>
      <c r="L441" s="1">
        <f>Table49[[#This Row],[Selling_Price]]-Table49[[#This Row],[Market_Price]]</f>
        <v>95.63</v>
      </c>
      <c r="M441" s="1">
        <f>Table49[[#This Row],[Quantity]]*Table49[[#This Row],[Selling_Price]]</f>
        <v>-54439.159999999996</v>
      </c>
      <c r="N441" s="1">
        <f>Table49[[#This Row],[Quantity]]*Table49[[#This Row],[Profit_Per_Quantity]]</f>
        <v>-17978.439999999999</v>
      </c>
      <c r="O441" s="1" t="s">
        <v>46</v>
      </c>
    </row>
    <row r="442" spans="1:15" x14ac:dyDescent="0.3">
      <c r="A442" s="1" t="s">
        <v>6310</v>
      </c>
      <c r="B442" s="1" t="s">
        <v>2759</v>
      </c>
      <c r="C442" s="14" t="s">
        <v>4730</v>
      </c>
      <c r="D442" s="1" t="s">
        <v>15</v>
      </c>
      <c r="E442" s="1" t="s">
        <v>30</v>
      </c>
      <c r="F442" s="1" t="s">
        <v>35</v>
      </c>
      <c r="G442" s="1" t="s">
        <v>40</v>
      </c>
      <c r="H442" s="1">
        <v>1066</v>
      </c>
      <c r="I442" s="1">
        <v>1730.52</v>
      </c>
      <c r="J442" s="1">
        <v>3255.29</v>
      </c>
      <c r="K442" s="1">
        <v>-282</v>
      </c>
      <c r="L442" s="1">
        <f>Table49[[#This Row],[Selling_Price]]-Table49[[#This Row],[Market_Price]]</f>
        <v>1524.77</v>
      </c>
      <c r="M442" s="1">
        <f>Table49[[#This Row],[Quantity]]*Table49[[#This Row],[Selling_Price]]</f>
        <v>-917991.78</v>
      </c>
      <c r="N442" s="1">
        <f>Table49[[#This Row],[Quantity]]*Table49[[#This Row],[Profit_Per_Quantity]]</f>
        <v>-429985.14</v>
      </c>
      <c r="O442" s="1" t="s">
        <v>46</v>
      </c>
    </row>
    <row r="443" spans="1:15" x14ac:dyDescent="0.3">
      <c r="A443" s="1" t="s">
        <v>7823</v>
      </c>
      <c r="B443" s="1" t="s">
        <v>587</v>
      </c>
      <c r="C443" s="14" t="s">
        <v>6220</v>
      </c>
      <c r="D443" s="1" t="s">
        <v>11</v>
      </c>
      <c r="E443" s="1" t="s">
        <v>27</v>
      </c>
      <c r="F443" s="1" t="s">
        <v>34</v>
      </c>
      <c r="G443" s="1" t="s">
        <v>43</v>
      </c>
      <c r="H443" s="1">
        <v>1058</v>
      </c>
      <c r="I443" s="1">
        <v>436.72</v>
      </c>
      <c r="J443" s="1">
        <v>546.63</v>
      </c>
      <c r="K443" s="1">
        <v>-209</v>
      </c>
      <c r="L443" s="1">
        <f>Table49[[#This Row],[Selling_Price]]-Table49[[#This Row],[Market_Price]]</f>
        <v>109.90999999999997</v>
      </c>
      <c r="M443" s="1">
        <f>Table49[[#This Row],[Quantity]]*Table49[[#This Row],[Selling_Price]]</f>
        <v>-114245.67</v>
      </c>
      <c r="N443" s="1">
        <f>Table49[[#This Row],[Quantity]]*Table49[[#This Row],[Profit_Per_Quantity]]</f>
        <v>-22971.189999999995</v>
      </c>
      <c r="O443" s="1" t="s">
        <v>46</v>
      </c>
    </row>
    <row r="444" spans="1:15" x14ac:dyDescent="0.3">
      <c r="A444" s="1" t="s">
        <v>8610</v>
      </c>
      <c r="B444" s="1" t="s">
        <v>1031</v>
      </c>
      <c r="C444" s="14" t="s">
        <v>6118</v>
      </c>
      <c r="D444" s="1" t="s">
        <v>15</v>
      </c>
      <c r="E444" s="1" t="s">
        <v>28</v>
      </c>
      <c r="F444" s="1" t="s">
        <v>32</v>
      </c>
      <c r="G444" s="1" t="s">
        <v>44</v>
      </c>
      <c r="H444" s="1">
        <v>1018</v>
      </c>
      <c r="I444" s="1">
        <v>696.12</v>
      </c>
      <c r="J444" s="1">
        <v>835.62</v>
      </c>
      <c r="K444" s="1">
        <v>-201</v>
      </c>
      <c r="L444" s="1">
        <f>Table49[[#This Row],[Selling_Price]]-Table49[[#This Row],[Market_Price]]</f>
        <v>139.5</v>
      </c>
      <c r="M444" s="1">
        <f>Table49[[#This Row],[Quantity]]*Table49[[#This Row],[Selling_Price]]</f>
        <v>-167959.62</v>
      </c>
      <c r="N444" s="1">
        <f>Table49[[#This Row],[Quantity]]*Table49[[#This Row],[Profit_Per_Quantity]]</f>
        <v>-28039.5</v>
      </c>
      <c r="O444" s="1" t="s">
        <v>46</v>
      </c>
    </row>
    <row r="445" spans="1:15" x14ac:dyDescent="0.3">
      <c r="A445" s="1" t="s">
        <v>9816</v>
      </c>
      <c r="B445" s="1" t="s">
        <v>2969</v>
      </c>
      <c r="C445" s="14" t="s">
        <v>5366</v>
      </c>
      <c r="D445" s="1" t="s">
        <v>17</v>
      </c>
      <c r="E445" s="1" t="s">
        <v>24</v>
      </c>
      <c r="F445" s="1" t="s">
        <v>34</v>
      </c>
      <c r="G445" s="1" t="s">
        <v>38</v>
      </c>
      <c r="H445" s="1">
        <v>1044</v>
      </c>
      <c r="I445" s="1">
        <v>1487.24</v>
      </c>
      <c r="J445" s="1">
        <v>1653.81</v>
      </c>
      <c r="K445" s="1">
        <v>-146</v>
      </c>
      <c r="L445" s="1">
        <f>Table49[[#This Row],[Selling_Price]]-Table49[[#This Row],[Market_Price]]</f>
        <v>166.56999999999994</v>
      </c>
      <c r="M445" s="1">
        <f>Table49[[#This Row],[Quantity]]*Table49[[#This Row],[Selling_Price]]</f>
        <v>-241456.25999999998</v>
      </c>
      <c r="N445" s="1">
        <f>Table49[[#This Row],[Quantity]]*Table49[[#This Row],[Profit_Per_Quantity]]</f>
        <v>-24319.21999999999</v>
      </c>
      <c r="O445" s="1" t="s">
        <v>46</v>
      </c>
    </row>
    <row r="446" spans="1:15" x14ac:dyDescent="0.3">
      <c r="A446" s="1" t="s">
        <v>10158</v>
      </c>
      <c r="B446" s="1" t="s">
        <v>3512</v>
      </c>
      <c r="C446" s="14" t="s">
        <v>5084</v>
      </c>
      <c r="D446" s="1" t="s">
        <v>16</v>
      </c>
      <c r="E446" s="1" t="s">
        <v>30</v>
      </c>
      <c r="F446" s="1" t="s">
        <v>33</v>
      </c>
      <c r="G446" s="1" t="s">
        <v>41</v>
      </c>
      <c r="H446" s="1">
        <v>1062</v>
      </c>
      <c r="I446" s="1">
        <v>1076.7</v>
      </c>
      <c r="J446" s="1">
        <v>2000.24</v>
      </c>
      <c r="K446" s="1">
        <v>-41</v>
      </c>
      <c r="L446" s="1">
        <f>Table49[[#This Row],[Selling_Price]]-Table49[[#This Row],[Market_Price]]</f>
        <v>923.54</v>
      </c>
      <c r="M446" s="1">
        <f>Table49[[#This Row],[Quantity]]*Table49[[#This Row],[Selling_Price]]</f>
        <v>-82009.84</v>
      </c>
      <c r="N446" s="1">
        <f>Table49[[#This Row],[Quantity]]*Table49[[#This Row],[Profit_Per_Quantity]]</f>
        <v>-37865.14</v>
      </c>
      <c r="O446" s="1" t="s">
        <v>46</v>
      </c>
    </row>
    <row r="447" spans="1:15" x14ac:dyDescent="0.3">
      <c r="A447" s="1" t="s">
        <v>9632</v>
      </c>
      <c r="B447" s="1" t="s">
        <v>1387</v>
      </c>
      <c r="C447" s="14" t="s">
        <v>5590</v>
      </c>
      <c r="D447" s="1" t="s">
        <v>11</v>
      </c>
      <c r="E447" s="1" t="s">
        <v>4349</v>
      </c>
      <c r="F447" s="1" t="s">
        <v>34</v>
      </c>
      <c r="G447" s="1" t="s">
        <v>40</v>
      </c>
      <c r="H447" s="1">
        <v>1050</v>
      </c>
      <c r="I447" s="1">
        <v>1627.1</v>
      </c>
      <c r="J447" s="1">
        <v>2623.38</v>
      </c>
      <c r="K447" s="1">
        <v>-410</v>
      </c>
      <c r="L447" s="1">
        <f>Table49[[#This Row],[Selling_Price]]-Table49[[#This Row],[Market_Price]]</f>
        <v>996.2800000000002</v>
      </c>
      <c r="M447" s="1">
        <f>Table49[[#This Row],[Quantity]]*Table49[[#This Row],[Selling_Price]]</f>
        <v>-1075585.8</v>
      </c>
      <c r="N447" s="1">
        <f>Table49[[#This Row],[Quantity]]*Table49[[#This Row],[Profit_Per_Quantity]]</f>
        <v>-408474.8000000001</v>
      </c>
      <c r="O447" s="1" t="s">
        <v>46</v>
      </c>
    </row>
    <row r="448" spans="1:15" x14ac:dyDescent="0.3">
      <c r="A448" s="1" t="s">
        <v>10385</v>
      </c>
      <c r="B448" s="1" t="s">
        <v>3844</v>
      </c>
      <c r="C448" s="14" t="s">
        <v>4742</v>
      </c>
      <c r="D448" s="1" t="s">
        <v>17</v>
      </c>
      <c r="E448" s="1" t="s">
        <v>30</v>
      </c>
      <c r="F448" s="1" t="s">
        <v>35</v>
      </c>
      <c r="G448" s="1" t="s">
        <v>41</v>
      </c>
      <c r="H448" s="1">
        <v>1069</v>
      </c>
      <c r="I448" s="1">
        <v>973.25</v>
      </c>
      <c r="J448" s="1">
        <v>1557.43</v>
      </c>
      <c r="K448" s="1">
        <v>-247</v>
      </c>
      <c r="L448" s="1">
        <f>Table49[[#This Row],[Selling_Price]]-Table49[[#This Row],[Market_Price]]</f>
        <v>584.18000000000006</v>
      </c>
      <c r="M448" s="1">
        <f>Table49[[#This Row],[Quantity]]*Table49[[#This Row],[Selling_Price]]</f>
        <v>-384685.21</v>
      </c>
      <c r="N448" s="1">
        <f>Table49[[#This Row],[Quantity]]*Table49[[#This Row],[Profit_Per_Quantity]]</f>
        <v>-144292.46000000002</v>
      </c>
      <c r="O448" s="1" t="s">
        <v>46</v>
      </c>
    </row>
    <row r="449" spans="1:15" x14ac:dyDescent="0.3">
      <c r="A449" s="1" t="s">
        <v>7678</v>
      </c>
      <c r="B449" s="1" t="s">
        <v>851</v>
      </c>
      <c r="C449" s="14" t="s">
        <v>6164</v>
      </c>
      <c r="D449" s="1" t="s">
        <v>15</v>
      </c>
      <c r="E449" s="1" t="s">
        <v>21</v>
      </c>
      <c r="F449" s="1" t="s">
        <v>33</v>
      </c>
      <c r="G449" s="1" t="s">
        <v>44</v>
      </c>
      <c r="H449" s="1">
        <v>1010</v>
      </c>
      <c r="I449" s="1">
        <v>1224.58</v>
      </c>
      <c r="J449" s="1">
        <v>1973.23</v>
      </c>
      <c r="K449" s="1">
        <v>-252</v>
      </c>
      <c r="L449" s="1">
        <f>Table49[[#This Row],[Selling_Price]]-Table49[[#This Row],[Market_Price]]</f>
        <v>748.65000000000009</v>
      </c>
      <c r="M449" s="1">
        <f>Table49[[#This Row],[Quantity]]*Table49[[#This Row],[Selling_Price]]</f>
        <v>-497253.96</v>
      </c>
      <c r="N449" s="1">
        <f>Table49[[#This Row],[Quantity]]*Table49[[#This Row],[Profit_Per_Quantity]]</f>
        <v>-188659.80000000002</v>
      </c>
      <c r="O449" s="1" t="s">
        <v>46</v>
      </c>
    </row>
    <row r="450" spans="1:15" x14ac:dyDescent="0.3">
      <c r="A450" s="1" t="s">
        <v>9546</v>
      </c>
      <c r="B450" s="1" t="s">
        <v>2534</v>
      </c>
      <c r="C450" s="14" t="s">
        <v>5656</v>
      </c>
      <c r="D450" s="1" t="s">
        <v>20</v>
      </c>
      <c r="E450" s="1" t="s">
        <v>21</v>
      </c>
      <c r="F450" s="1" t="s">
        <v>31</v>
      </c>
      <c r="G450" s="1" t="s">
        <v>45</v>
      </c>
      <c r="H450" s="1">
        <v>1010</v>
      </c>
      <c r="I450" s="1">
        <v>670.48</v>
      </c>
      <c r="J450" s="1">
        <v>1025.98</v>
      </c>
      <c r="K450" s="1">
        <v>-120</v>
      </c>
      <c r="L450" s="1">
        <f>Table49[[#This Row],[Selling_Price]]-Table49[[#This Row],[Market_Price]]</f>
        <v>355.5</v>
      </c>
      <c r="M450" s="1">
        <f>Table49[[#This Row],[Quantity]]*Table49[[#This Row],[Selling_Price]]</f>
        <v>-123117.6</v>
      </c>
      <c r="N450" s="1">
        <f>Table49[[#This Row],[Quantity]]*Table49[[#This Row],[Profit_Per_Quantity]]</f>
        <v>-42660</v>
      </c>
      <c r="O450" s="1" t="s">
        <v>46</v>
      </c>
    </row>
    <row r="451" spans="1:15" x14ac:dyDescent="0.3">
      <c r="A451" s="1" t="s">
        <v>7145</v>
      </c>
      <c r="B451" s="1" t="s">
        <v>1379</v>
      </c>
      <c r="C451" s="14" t="s">
        <v>5029</v>
      </c>
      <c r="D451" s="1" t="s">
        <v>14</v>
      </c>
      <c r="E451" s="1" t="s">
        <v>24</v>
      </c>
      <c r="F451" s="1" t="s">
        <v>31</v>
      </c>
      <c r="G451" s="1" t="s">
        <v>44</v>
      </c>
      <c r="H451" s="1">
        <v>1013</v>
      </c>
      <c r="I451" s="1">
        <v>684.74</v>
      </c>
      <c r="J451" s="1">
        <v>1152.46</v>
      </c>
      <c r="K451" s="1">
        <v>-421</v>
      </c>
      <c r="L451" s="1">
        <f>Table49[[#This Row],[Selling_Price]]-Table49[[#This Row],[Market_Price]]</f>
        <v>467.72</v>
      </c>
      <c r="M451" s="1">
        <f>Table49[[#This Row],[Quantity]]*Table49[[#This Row],[Selling_Price]]</f>
        <v>-485185.66000000003</v>
      </c>
      <c r="N451" s="1">
        <f>Table49[[#This Row],[Quantity]]*Table49[[#This Row],[Profit_Per_Quantity]]</f>
        <v>-196910.12000000002</v>
      </c>
      <c r="O451" s="1" t="s">
        <v>46</v>
      </c>
    </row>
    <row r="452" spans="1:15" x14ac:dyDescent="0.3">
      <c r="A452" s="1" t="s">
        <v>7899</v>
      </c>
      <c r="B452" s="1" t="s">
        <v>1379</v>
      </c>
      <c r="C452" s="14" t="s">
        <v>6024</v>
      </c>
      <c r="D452" s="1" t="s">
        <v>15</v>
      </c>
      <c r="E452" s="1" t="s">
        <v>4351</v>
      </c>
      <c r="F452" s="1" t="s">
        <v>35</v>
      </c>
      <c r="G452" s="1" t="s">
        <v>45</v>
      </c>
      <c r="H452" s="1">
        <v>1064</v>
      </c>
      <c r="I452" s="1">
        <v>1238.23</v>
      </c>
      <c r="J452" s="1">
        <v>2292.27</v>
      </c>
      <c r="K452" s="1">
        <v>-120</v>
      </c>
      <c r="L452" s="1">
        <f>Table49[[#This Row],[Selling_Price]]-Table49[[#This Row],[Market_Price]]</f>
        <v>1054.04</v>
      </c>
      <c r="M452" s="1">
        <f>Table49[[#This Row],[Quantity]]*Table49[[#This Row],[Selling_Price]]</f>
        <v>-275072.40000000002</v>
      </c>
      <c r="N452" s="1">
        <f>Table49[[#This Row],[Quantity]]*Table49[[#This Row],[Profit_Per_Quantity]]</f>
        <v>-126484.79999999999</v>
      </c>
      <c r="O452" s="1" t="s">
        <v>46</v>
      </c>
    </row>
    <row r="453" spans="1:15" x14ac:dyDescent="0.3">
      <c r="A453" s="1" t="s">
        <v>10355</v>
      </c>
      <c r="B453" s="1" t="s">
        <v>3790</v>
      </c>
      <c r="C453" s="14" t="s">
        <v>4862</v>
      </c>
      <c r="D453" s="1" t="s">
        <v>18</v>
      </c>
      <c r="E453" s="1" t="s">
        <v>26</v>
      </c>
      <c r="F453" s="1" t="s">
        <v>34</v>
      </c>
      <c r="G453" s="1" t="s">
        <v>43</v>
      </c>
      <c r="H453" s="1">
        <v>1097</v>
      </c>
      <c r="I453" s="1">
        <v>1714.93</v>
      </c>
      <c r="J453" s="1">
        <v>2117.0300000000002</v>
      </c>
      <c r="K453" s="1">
        <v>-240</v>
      </c>
      <c r="L453" s="1">
        <f>Table49[[#This Row],[Selling_Price]]-Table49[[#This Row],[Market_Price]]</f>
        <v>402.10000000000014</v>
      </c>
      <c r="M453" s="1">
        <f>Table49[[#This Row],[Quantity]]*Table49[[#This Row],[Selling_Price]]</f>
        <v>-508087.20000000007</v>
      </c>
      <c r="N453" s="1">
        <f>Table49[[#This Row],[Quantity]]*Table49[[#This Row],[Profit_Per_Quantity]]</f>
        <v>-96504.000000000029</v>
      </c>
      <c r="O453" s="1" t="s">
        <v>46</v>
      </c>
    </row>
    <row r="454" spans="1:15" x14ac:dyDescent="0.3">
      <c r="A454" s="1" t="s">
        <v>9499</v>
      </c>
      <c r="B454" s="1" t="s">
        <v>2469</v>
      </c>
      <c r="C454" s="14" t="s">
        <v>5680</v>
      </c>
      <c r="D454" s="1" t="s">
        <v>19</v>
      </c>
      <c r="E454" s="1" t="s">
        <v>28</v>
      </c>
      <c r="F454" s="1" t="s">
        <v>34</v>
      </c>
      <c r="G454" s="1" t="s">
        <v>38</v>
      </c>
      <c r="H454" s="1">
        <v>1048</v>
      </c>
      <c r="I454" s="1">
        <v>499.06</v>
      </c>
      <c r="J454" s="1">
        <v>908.28</v>
      </c>
      <c r="K454" s="1">
        <v>-494</v>
      </c>
      <c r="L454" s="1">
        <f>Table49[[#This Row],[Selling_Price]]-Table49[[#This Row],[Market_Price]]</f>
        <v>409.21999999999997</v>
      </c>
      <c r="M454" s="1">
        <f>Table49[[#This Row],[Quantity]]*Table49[[#This Row],[Selling_Price]]</f>
        <v>-448690.32</v>
      </c>
      <c r="N454" s="1">
        <f>Table49[[#This Row],[Quantity]]*Table49[[#This Row],[Profit_Per_Quantity]]</f>
        <v>-202154.68</v>
      </c>
      <c r="O454" s="1" t="s">
        <v>46</v>
      </c>
    </row>
    <row r="455" spans="1:15" x14ac:dyDescent="0.3">
      <c r="A455" s="1" t="s">
        <v>6599</v>
      </c>
      <c r="B455" s="1" t="s">
        <v>1738</v>
      </c>
      <c r="C455" s="14" t="s">
        <v>5310</v>
      </c>
      <c r="D455" s="1" t="s">
        <v>18</v>
      </c>
      <c r="E455" s="1" t="s">
        <v>26</v>
      </c>
      <c r="F455" s="1" t="s">
        <v>31</v>
      </c>
      <c r="G455" s="1" t="s">
        <v>44</v>
      </c>
      <c r="H455" s="1">
        <v>1030</v>
      </c>
      <c r="I455" s="1">
        <v>1096.22</v>
      </c>
      <c r="J455" s="1">
        <v>1869.86</v>
      </c>
      <c r="K455" s="1">
        <v>-230</v>
      </c>
      <c r="L455" s="1">
        <f>Table49[[#This Row],[Selling_Price]]-Table49[[#This Row],[Market_Price]]</f>
        <v>773.63999999999987</v>
      </c>
      <c r="M455" s="1">
        <f>Table49[[#This Row],[Quantity]]*Table49[[#This Row],[Selling_Price]]</f>
        <v>-430067.8</v>
      </c>
      <c r="N455" s="1">
        <f>Table49[[#This Row],[Quantity]]*Table49[[#This Row],[Profit_Per_Quantity]]</f>
        <v>-177937.19999999998</v>
      </c>
      <c r="O455" s="1" t="s">
        <v>46</v>
      </c>
    </row>
    <row r="456" spans="1:15" x14ac:dyDescent="0.3">
      <c r="A456" s="1" t="s">
        <v>10584</v>
      </c>
      <c r="B456" s="1" t="s">
        <v>4174</v>
      </c>
      <c r="C456" s="14" t="s">
        <v>4527</v>
      </c>
      <c r="D456" s="1" t="s">
        <v>16</v>
      </c>
      <c r="E456" s="1" t="s">
        <v>4349</v>
      </c>
      <c r="F456" s="1" t="s">
        <v>31</v>
      </c>
      <c r="G456" s="1" t="s">
        <v>45</v>
      </c>
      <c r="H456" s="1">
        <v>1016</v>
      </c>
      <c r="I456" s="1">
        <v>1512.57</v>
      </c>
      <c r="J456" s="1">
        <v>2380.0100000000002</v>
      </c>
      <c r="K456" s="1">
        <v>-142</v>
      </c>
      <c r="L456" s="1">
        <f>Table49[[#This Row],[Selling_Price]]-Table49[[#This Row],[Market_Price]]</f>
        <v>867.44000000000028</v>
      </c>
      <c r="M456" s="1">
        <f>Table49[[#This Row],[Quantity]]*Table49[[#This Row],[Selling_Price]]</f>
        <v>-337961.42000000004</v>
      </c>
      <c r="N456" s="1">
        <f>Table49[[#This Row],[Quantity]]*Table49[[#This Row],[Profit_Per_Quantity]]</f>
        <v>-123176.48000000004</v>
      </c>
      <c r="O456" s="1" t="s">
        <v>46</v>
      </c>
    </row>
    <row r="457" spans="1:15" x14ac:dyDescent="0.3">
      <c r="A457" s="1" t="s">
        <v>8439</v>
      </c>
      <c r="B457" s="1" t="s">
        <v>761</v>
      </c>
      <c r="C457" s="14" t="s">
        <v>5260</v>
      </c>
      <c r="D457" s="1" t="s">
        <v>16</v>
      </c>
      <c r="E457" s="1" t="s">
        <v>21</v>
      </c>
      <c r="F457" s="1" t="s">
        <v>32</v>
      </c>
      <c r="G457" s="1" t="s">
        <v>38</v>
      </c>
      <c r="H457" s="1">
        <v>1007</v>
      </c>
      <c r="I457" s="1">
        <v>1775.93</v>
      </c>
      <c r="J457" s="1">
        <v>2842.37</v>
      </c>
      <c r="K457" s="1">
        <v>-406</v>
      </c>
      <c r="L457" s="1">
        <f>Table49[[#This Row],[Selling_Price]]-Table49[[#This Row],[Market_Price]]</f>
        <v>1066.4399999999998</v>
      </c>
      <c r="M457" s="1">
        <f>Table49[[#This Row],[Quantity]]*Table49[[#This Row],[Selling_Price]]</f>
        <v>-1154002.22</v>
      </c>
      <c r="N457" s="1">
        <f>Table49[[#This Row],[Quantity]]*Table49[[#This Row],[Profit_Per_Quantity]]</f>
        <v>-432974.63999999996</v>
      </c>
      <c r="O457" s="1" t="s">
        <v>46</v>
      </c>
    </row>
    <row r="458" spans="1:15" x14ac:dyDescent="0.3">
      <c r="A458" s="1" t="s">
        <v>9428</v>
      </c>
      <c r="B458" s="1" t="s">
        <v>2357</v>
      </c>
      <c r="C458" s="14" t="s">
        <v>5375</v>
      </c>
      <c r="D458" s="1" t="s">
        <v>16</v>
      </c>
      <c r="E458" s="1" t="s">
        <v>25</v>
      </c>
      <c r="F458" s="1" t="s">
        <v>33</v>
      </c>
      <c r="G458" s="1" t="s">
        <v>38</v>
      </c>
      <c r="H458" s="1">
        <v>1073</v>
      </c>
      <c r="I458" s="1">
        <v>879.99</v>
      </c>
      <c r="J458" s="1">
        <v>1354.29</v>
      </c>
      <c r="K458" s="1">
        <v>-299</v>
      </c>
      <c r="L458" s="1">
        <f>Table49[[#This Row],[Selling_Price]]-Table49[[#This Row],[Market_Price]]</f>
        <v>474.29999999999995</v>
      </c>
      <c r="M458" s="1">
        <f>Table49[[#This Row],[Quantity]]*Table49[[#This Row],[Selling_Price]]</f>
        <v>-404932.70999999996</v>
      </c>
      <c r="N458" s="1">
        <f>Table49[[#This Row],[Quantity]]*Table49[[#This Row],[Profit_Per_Quantity]]</f>
        <v>-141815.69999999998</v>
      </c>
      <c r="O458" s="1" t="s">
        <v>46</v>
      </c>
    </row>
    <row r="459" spans="1:15" x14ac:dyDescent="0.3">
      <c r="A459" s="1" t="s">
        <v>9800</v>
      </c>
      <c r="B459" s="1" t="s">
        <v>2944</v>
      </c>
      <c r="C459" s="14" t="s">
        <v>4512</v>
      </c>
      <c r="D459" s="1" t="s">
        <v>17</v>
      </c>
      <c r="E459" s="1" t="s">
        <v>28</v>
      </c>
      <c r="F459" s="1" t="s">
        <v>32</v>
      </c>
      <c r="G459" s="1" t="s">
        <v>37</v>
      </c>
      <c r="H459" s="1">
        <v>1031</v>
      </c>
      <c r="I459" s="1">
        <v>521.02</v>
      </c>
      <c r="J459" s="1">
        <v>707.51</v>
      </c>
      <c r="K459" s="1">
        <v>-205</v>
      </c>
      <c r="L459" s="1">
        <f>Table49[[#This Row],[Selling_Price]]-Table49[[#This Row],[Market_Price]]</f>
        <v>186.49</v>
      </c>
      <c r="M459" s="1">
        <f>Table49[[#This Row],[Quantity]]*Table49[[#This Row],[Selling_Price]]</f>
        <v>-145039.54999999999</v>
      </c>
      <c r="N459" s="1">
        <f>Table49[[#This Row],[Quantity]]*Table49[[#This Row],[Profit_Per_Quantity]]</f>
        <v>-38230.450000000004</v>
      </c>
      <c r="O459" s="1" t="s">
        <v>46</v>
      </c>
    </row>
    <row r="460" spans="1:15" x14ac:dyDescent="0.3">
      <c r="A460" s="1" t="s">
        <v>8018</v>
      </c>
      <c r="B460" s="1" t="s">
        <v>2953</v>
      </c>
      <c r="C460" s="14" t="s">
        <v>5437</v>
      </c>
      <c r="D460" s="1" t="s">
        <v>17</v>
      </c>
      <c r="E460" s="1" t="s">
        <v>21</v>
      </c>
      <c r="F460" s="1" t="s">
        <v>31</v>
      </c>
      <c r="G460" s="1" t="s">
        <v>38</v>
      </c>
      <c r="H460" s="1">
        <v>1071</v>
      </c>
      <c r="I460" s="1">
        <v>912.18</v>
      </c>
      <c r="J460" s="1">
        <v>1104.54</v>
      </c>
      <c r="K460" s="1">
        <v>-29</v>
      </c>
      <c r="L460" s="1">
        <f>Table49[[#This Row],[Selling_Price]]-Table49[[#This Row],[Market_Price]]</f>
        <v>192.36</v>
      </c>
      <c r="M460" s="1">
        <f>Table49[[#This Row],[Quantity]]*Table49[[#This Row],[Selling_Price]]</f>
        <v>-32031.66</v>
      </c>
      <c r="N460" s="1">
        <f>Table49[[#This Row],[Quantity]]*Table49[[#This Row],[Profit_Per_Quantity]]</f>
        <v>-5578.4400000000005</v>
      </c>
      <c r="O460" s="1" t="s">
        <v>46</v>
      </c>
    </row>
    <row r="461" spans="1:15" x14ac:dyDescent="0.3">
      <c r="A461" s="1" t="s">
        <v>9937</v>
      </c>
      <c r="B461" s="1" t="s">
        <v>3161</v>
      </c>
      <c r="C461" s="14" t="s">
        <v>4428</v>
      </c>
      <c r="D461" s="1" t="s">
        <v>18</v>
      </c>
      <c r="E461" s="1" t="s">
        <v>26</v>
      </c>
      <c r="F461" s="1" t="s">
        <v>34</v>
      </c>
      <c r="G461" s="1" t="s">
        <v>45</v>
      </c>
      <c r="H461" s="1">
        <v>1019</v>
      </c>
      <c r="I461" s="1">
        <v>109.78</v>
      </c>
      <c r="J461" s="1">
        <v>148.85</v>
      </c>
      <c r="K461" s="1">
        <v>-254</v>
      </c>
      <c r="L461" s="1">
        <f>Table49[[#This Row],[Selling_Price]]-Table49[[#This Row],[Market_Price]]</f>
        <v>39.069999999999993</v>
      </c>
      <c r="M461" s="1">
        <f>Table49[[#This Row],[Quantity]]*Table49[[#This Row],[Selling_Price]]</f>
        <v>-37807.9</v>
      </c>
      <c r="N461" s="1">
        <f>Table49[[#This Row],[Quantity]]*Table49[[#This Row],[Profit_Per_Quantity]]</f>
        <v>-9923.7799999999988</v>
      </c>
      <c r="O461" s="1" t="s">
        <v>46</v>
      </c>
    </row>
    <row r="462" spans="1:15" x14ac:dyDescent="0.3">
      <c r="A462" s="1" t="s">
        <v>10070</v>
      </c>
      <c r="B462" s="1" t="s">
        <v>3381</v>
      </c>
      <c r="C462" s="14" t="s">
        <v>5176</v>
      </c>
      <c r="D462" s="1" t="s">
        <v>12</v>
      </c>
      <c r="E462" s="1" t="s">
        <v>30</v>
      </c>
      <c r="F462" s="1" t="s">
        <v>34</v>
      </c>
      <c r="G462" s="1" t="s">
        <v>4352</v>
      </c>
      <c r="H462" s="1">
        <v>1079</v>
      </c>
      <c r="I462" s="1">
        <v>819.09</v>
      </c>
      <c r="J462" s="1">
        <v>1526.72</v>
      </c>
      <c r="K462" s="1">
        <v>-133</v>
      </c>
      <c r="L462" s="1">
        <f>Table49[[#This Row],[Selling_Price]]-Table49[[#This Row],[Market_Price]]</f>
        <v>707.63</v>
      </c>
      <c r="M462" s="1">
        <f>Table49[[#This Row],[Quantity]]*Table49[[#This Row],[Selling_Price]]</f>
        <v>-203053.76</v>
      </c>
      <c r="N462" s="1">
        <f>Table49[[#This Row],[Quantity]]*Table49[[#This Row],[Profit_Per_Quantity]]</f>
        <v>-94114.79</v>
      </c>
      <c r="O462" s="1" t="s">
        <v>46</v>
      </c>
    </row>
    <row r="463" spans="1:15" x14ac:dyDescent="0.3">
      <c r="A463" s="1" t="s">
        <v>7156</v>
      </c>
      <c r="B463" s="1" t="s">
        <v>1949</v>
      </c>
      <c r="C463" s="14" t="s">
        <v>5797</v>
      </c>
      <c r="D463" s="1" t="s">
        <v>17</v>
      </c>
      <c r="E463" s="1" t="s">
        <v>30</v>
      </c>
      <c r="F463" s="1" t="s">
        <v>31</v>
      </c>
      <c r="G463" s="1" t="s">
        <v>36</v>
      </c>
      <c r="H463" s="1">
        <v>1090</v>
      </c>
      <c r="I463" s="1">
        <v>666.51</v>
      </c>
      <c r="J463" s="1">
        <v>899.41</v>
      </c>
      <c r="K463" s="1">
        <v>-143</v>
      </c>
      <c r="L463" s="1">
        <f>Table49[[#This Row],[Selling_Price]]-Table49[[#This Row],[Market_Price]]</f>
        <v>232.89999999999998</v>
      </c>
      <c r="M463" s="1">
        <f>Table49[[#This Row],[Quantity]]*Table49[[#This Row],[Selling_Price]]</f>
        <v>-128615.62999999999</v>
      </c>
      <c r="N463" s="1">
        <f>Table49[[#This Row],[Quantity]]*Table49[[#This Row],[Profit_Per_Quantity]]</f>
        <v>-33304.699999999997</v>
      </c>
      <c r="O463" s="1" t="s">
        <v>46</v>
      </c>
    </row>
    <row r="464" spans="1:15" x14ac:dyDescent="0.3">
      <c r="A464" s="1" t="s">
        <v>8266</v>
      </c>
      <c r="B464" s="1" t="s">
        <v>472</v>
      </c>
      <c r="C464" s="14" t="s">
        <v>5886</v>
      </c>
      <c r="D464" s="1" t="s">
        <v>16</v>
      </c>
      <c r="E464" s="1" t="s">
        <v>4351</v>
      </c>
      <c r="F464" s="1" t="s">
        <v>35</v>
      </c>
      <c r="G464" s="1" t="s">
        <v>42</v>
      </c>
      <c r="H464" s="1">
        <v>1040</v>
      </c>
      <c r="I464" s="1">
        <v>1919.88</v>
      </c>
      <c r="J464" s="1">
        <v>2804.16</v>
      </c>
      <c r="K464" s="1">
        <v>-330</v>
      </c>
      <c r="L464" s="1">
        <f>Table49[[#This Row],[Selling_Price]]-Table49[[#This Row],[Market_Price]]</f>
        <v>884.27999999999975</v>
      </c>
      <c r="M464" s="1">
        <f>Table49[[#This Row],[Quantity]]*Table49[[#This Row],[Selling_Price]]</f>
        <v>-925372.79999999993</v>
      </c>
      <c r="N464" s="1">
        <f>Table49[[#This Row],[Quantity]]*Table49[[#This Row],[Profit_Per_Quantity]]</f>
        <v>-291812.39999999991</v>
      </c>
      <c r="O464" s="1" t="s">
        <v>46</v>
      </c>
    </row>
    <row r="465" spans="1:15" x14ac:dyDescent="0.3">
      <c r="A465" s="1" t="s">
        <v>10219</v>
      </c>
      <c r="B465" s="1" t="s">
        <v>3599</v>
      </c>
      <c r="C465" s="14" t="s">
        <v>5013</v>
      </c>
      <c r="D465" s="1" t="s">
        <v>14</v>
      </c>
      <c r="E465" s="1" t="s">
        <v>4351</v>
      </c>
      <c r="F465" s="1" t="s">
        <v>32</v>
      </c>
      <c r="G465" s="1" t="s">
        <v>42</v>
      </c>
      <c r="H465" s="1">
        <v>1058</v>
      </c>
      <c r="I465" s="1">
        <v>226.15</v>
      </c>
      <c r="J465" s="1">
        <v>268.63</v>
      </c>
      <c r="K465" s="1">
        <v>-119</v>
      </c>
      <c r="L465" s="1">
        <f>Table49[[#This Row],[Selling_Price]]-Table49[[#This Row],[Market_Price]]</f>
        <v>42.47999999999999</v>
      </c>
      <c r="M465" s="1">
        <f>Table49[[#This Row],[Quantity]]*Table49[[#This Row],[Selling_Price]]</f>
        <v>-31966.97</v>
      </c>
      <c r="N465" s="1">
        <f>Table49[[#This Row],[Quantity]]*Table49[[#This Row],[Profit_Per_Quantity]]</f>
        <v>-5055.119999999999</v>
      </c>
      <c r="O465" s="1" t="s">
        <v>46</v>
      </c>
    </row>
    <row r="466" spans="1:15" x14ac:dyDescent="0.3">
      <c r="A466" s="1" t="s">
        <v>6509</v>
      </c>
      <c r="B466" s="1" t="s">
        <v>347</v>
      </c>
      <c r="C466" s="14" t="s">
        <v>4600</v>
      </c>
      <c r="D466" s="1" t="s">
        <v>16</v>
      </c>
      <c r="E466" s="1" t="s">
        <v>4349</v>
      </c>
      <c r="F466" s="1" t="s">
        <v>33</v>
      </c>
      <c r="G466" s="1" t="s">
        <v>37</v>
      </c>
      <c r="H466" s="1">
        <v>1037</v>
      </c>
      <c r="I466" s="1">
        <v>208.6</v>
      </c>
      <c r="J466" s="1">
        <v>326.41000000000003</v>
      </c>
      <c r="K466" s="1">
        <v>-252</v>
      </c>
      <c r="L466" s="1">
        <f>Table49[[#This Row],[Selling_Price]]-Table49[[#This Row],[Market_Price]]</f>
        <v>117.81000000000003</v>
      </c>
      <c r="M466" s="1">
        <f>Table49[[#This Row],[Quantity]]*Table49[[#This Row],[Selling_Price]]</f>
        <v>-82255.320000000007</v>
      </c>
      <c r="N466" s="1">
        <f>Table49[[#This Row],[Quantity]]*Table49[[#This Row],[Profit_Per_Quantity]]</f>
        <v>-29688.120000000006</v>
      </c>
      <c r="O466" s="1" t="s">
        <v>46</v>
      </c>
    </row>
    <row r="467" spans="1:15" x14ac:dyDescent="0.3">
      <c r="A467" s="1" t="s">
        <v>8830</v>
      </c>
      <c r="B467" s="1" t="s">
        <v>1393</v>
      </c>
      <c r="C467" s="14" t="s">
        <v>5859</v>
      </c>
      <c r="D467" s="1" t="s">
        <v>12</v>
      </c>
      <c r="E467" s="1" t="s">
        <v>21</v>
      </c>
      <c r="F467" s="1" t="s">
        <v>35</v>
      </c>
      <c r="G467" s="1" t="s">
        <v>38</v>
      </c>
      <c r="H467" s="1">
        <v>1025</v>
      </c>
      <c r="I467" s="1">
        <v>579.96</v>
      </c>
      <c r="J467" s="1">
        <v>939.16</v>
      </c>
      <c r="K467" s="1">
        <v>-117</v>
      </c>
      <c r="L467" s="1">
        <f>Table49[[#This Row],[Selling_Price]]-Table49[[#This Row],[Market_Price]]</f>
        <v>359.19999999999993</v>
      </c>
      <c r="M467" s="1">
        <f>Table49[[#This Row],[Quantity]]*Table49[[#This Row],[Selling_Price]]</f>
        <v>-109881.72</v>
      </c>
      <c r="N467" s="1">
        <f>Table49[[#This Row],[Quantity]]*Table49[[#This Row],[Profit_Per_Quantity]]</f>
        <v>-42026.399999999994</v>
      </c>
      <c r="O467" s="1" t="s">
        <v>46</v>
      </c>
    </row>
    <row r="468" spans="1:15" x14ac:dyDescent="0.3">
      <c r="A468" s="1" t="s">
        <v>8836</v>
      </c>
      <c r="B468" s="1" t="s">
        <v>1402</v>
      </c>
      <c r="C468" s="14" t="s">
        <v>5775</v>
      </c>
      <c r="D468" s="1" t="s">
        <v>16</v>
      </c>
      <c r="E468" s="1" t="s">
        <v>21</v>
      </c>
      <c r="F468" s="1" t="s">
        <v>31</v>
      </c>
      <c r="G468" s="1" t="s">
        <v>41</v>
      </c>
      <c r="H468" s="1">
        <v>1010</v>
      </c>
      <c r="I468" s="1">
        <v>918.96</v>
      </c>
      <c r="J468" s="1">
        <v>1535.86</v>
      </c>
      <c r="K468" s="1">
        <v>-53</v>
      </c>
      <c r="L468" s="1">
        <f>Table49[[#This Row],[Selling_Price]]-Table49[[#This Row],[Market_Price]]</f>
        <v>616.89999999999986</v>
      </c>
      <c r="M468" s="1">
        <f>Table49[[#This Row],[Quantity]]*Table49[[#This Row],[Selling_Price]]</f>
        <v>-81400.58</v>
      </c>
      <c r="N468" s="1">
        <f>Table49[[#This Row],[Quantity]]*Table49[[#This Row],[Profit_Per_Quantity]]</f>
        <v>-32695.699999999993</v>
      </c>
      <c r="O468" s="1" t="s">
        <v>46</v>
      </c>
    </row>
    <row r="469" spans="1:15" x14ac:dyDescent="0.3">
      <c r="A469" s="1" t="s">
        <v>7456</v>
      </c>
      <c r="B469" s="1" t="s">
        <v>384</v>
      </c>
      <c r="C469" s="14" t="s">
        <v>4901</v>
      </c>
      <c r="D469" s="1" t="s">
        <v>20</v>
      </c>
      <c r="E469" s="1" t="s">
        <v>21</v>
      </c>
      <c r="F469" s="1" t="s">
        <v>31</v>
      </c>
      <c r="G469" s="1" t="s">
        <v>36</v>
      </c>
      <c r="H469" s="1">
        <v>1059</v>
      </c>
      <c r="I469" s="1">
        <v>942.02</v>
      </c>
      <c r="J469" s="1">
        <v>1494.48</v>
      </c>
      <c r="K469" s="1">
        <v>-79</v>
      </c>
      <c r="L469" s="1">
        <f>Table49[[#This Row],[Selling_Price]]-Table49[[#This Row],[Market_Price]]</f>
        <v>552.46</v>
      </c>
      <c r="M469" s="1">
        <f>Table49[[#This Row],[Quantity]]*Table49[[#This Row],[Selling_Price]]</f>
        <v>-118063.92</v>
      </c>
      <c r="N469" s="1">
        <f>Table49[[#This Row],[Quantity]]*Table49[[#This Row],[Profit_Per_Quantity]]</f>
        <v>-43644.340000000004</v>
      </c>
      <c r="O469" s="1" t="s">
        <v>46</v>
      </c>
    </row>
    <row r="470" spans="1:15" x14ac:dyDescent="0.3">
      <c r="A470" s="1" t="s">
        <v>7194</v>
      </c>
      <c r="B470" s="1" t="s">
        <v>171</v>
      </c>
      <c r="C470" s="14" t="s">
        <v>6032</v>
      </c>
      <c r="D470" s="1" t="s">
        <v>13</v>
      </c>
      <c r="E470" s="1" t="s">
        <v>27</v>
      </c>
      <c r="F470" s="1" t="s">
        <v>34</v>
      </c>
      <c r="G470" s="1" t="s">
        <v>43</v>
      </c>
      <c r="H470" s="1">
        <v>1046</v>
      </c>
      <c r="I470" s="1">
        <v>94.14</v>
      </c>
      <c r="J470" s="1">
        <v>154</v>
      </c>
      <c r="K470" s="1">
        <v>-59</v>
      </c>
      <c r="L470" s="1">
        <f>Table49[[#This Row],[Selling_Price]]-Table49[[#This Row],[Market_Price]]</f>
        <v>59.86</v>
      </c>
      <c r="M470" s="1">
        <f>Table49[[#This Row],[Quantity]]*Table49[[#This Row],[Selling_Price]]</f>
        <v>-9086</v>
      </c>
      <c r="N470" s="1">
        <f>Table49[[#This Row],[Quantity]]*Table49[[#This Row],[Profit_Per_Quantity]]</f>
        <v>-3531.74</v>
      </c>
      <c r="O470" s="1" t="s">
        <v>46</v>
      </c>
    </row>
    <row r="471" spans="1:15" x14ac:dyDescent="0.3">
      <c r="A471" s="1" t="s">
        <v>6527</v>
      </c>
      <c r="B471" s="1" t="s">
        <v>1403</v>
      </c>
      <c r="C471" s="14" t="s">
        <v>4983</v>
      </c>
      <c r="D471" s="1" t="s">
        <v>12</v>
      </c>
      <c r="E471" s="1" t="s">
        <v>29</v>
      </c>
      <c r="F471" s="1" t="s">
        <v>32</v>
      </c>
      <c r="G471" s="1" t="s">
        <v>4352</v>
      </c>
      <c r="H471" s="1">
        <v>1030</v>
      </c>
      <c r="I471" s="1">
        <v>1960.21</v>
      </c>
      <c r="J471" s="1">
        <v>3031.4</v>
      </c>
      <c r="K471" s="1">
        <v>-265</v>
      </c>
      <c r="L471" s="1">
        <f>Table49[[#This Row],[Selling_Price]]-Table49[[#This Row],[Market_Price]]</f>
        <v>1071.19</v>
      </c>
      <c r="M471" s="1">
        <f>Table49[[#This Row],[Quantity]]*Table49[[#This Row],[Selling_Price]]</f>
        <v>-803321</v>
      </c>
      <c r="N471" s="1">
        <f>Table49[[#This Row],[Quantity]]*Table49[[#This Row],[Profit_Per_Quantity]]</f>
        <v>-283865.35000000003</v>
      </c>
      <c r="O471" s="1" t="s">
        <v>46</v>
      </c>
    </row>
    <row r="472" spans="1:15" x14ac:dyDescent="0.3">
      <c r="A472" s="1" t="s">
        <v>9855</v>
      </c>
      <c r="B472" s="1" t="s">
        <v>3031</v>
      </c>
      <c r="C472" s="14" t="s">
        <v>5391</v>
      </c>
      <c r="D472" s="1" t="s">
        <v>13</v>
      </c>
      <c r="E472" s="1" t="s">
        <v>30</v>
      </c>
      <c r="F472" s="1" t="s">
        <v>31</v>
      </c>
      <c r="G472" s="1" t="s">
        <v>38</v>
      </c>
      <c r="H472" s="1">
        <v>1027</v>
      </c>
      <c r="I472" s="1">
        <v>362.39</v>
      </c>
      <c r="J472" s="1">
        <v>634</v>
      </c>
      <c r="K472" s="1">
        <v>-380</v>
      </c>
      <c r="L472" s="1">
        <f>Table49[[#This Row],[Selling_Price]]-Table49[[#This Row],[Market_Price]]</f>
        <v>271.61</v>
      </c>
      <c r="M472" s="1">
        <f>Table49[[#This Row],[Quantity]]*Table49[[#This Row],[Selling_Price]]</f>
        <v>-240920</v>
      </c>
      <c r="N472" s="1">
        <f>Table49[[#This Row],[Quantity]]*Table49[[#This Row],[Profit_Per_Quantity]]</f>
        <v>-103211.8</v>
      </c>
      <c r="O472" s="1" t="s">
        <v>46</v>
      </c>
    </row>
    <row r="473" spans="1:15" x14ac:dyDescent="0.3">
      <c r="A473" s="1" t="s">
        <v>7009</v>
      </c>
      <c r="B473" s="1" t="s">
        <v>4295</v>
      </c>
      <c r="C473" s="14" t="s">
        <v>4410</v>
      </c>
      <c r="D473" s="1" t="s">
        <v>19</v>
      </c>
      <c r="E473" s="1" t="s">
        <v>28</v>
      </c>
      <c r="F473" s="1" t="s">
        <v>33</v>
      </c>
      <c r="G473" s="1" t="s">
        <v>40</v>
      </c>
      <c r="H473" s="1">
        <v>1030</v>
      </c>
      <c r="I473" s="1">
        <v>386.81</v>
      </c>
      <c r="J473" s="1">
        <v>740.58</v>
      </c>
      <c r="K473" s="1">
        <v>-253</v>
      </c>
      <c r="L473" s="1">
        <f>Table49[[#This Row],[Selling_Price]]-Table49[[#This Row],[Market_Price]]</f>
        <v>353.77000000000004</v>
      </c>
      <c r="M473" s="1">
        <f>Table49[[#This Row],[Quantity]]*Table49[[#This Row],[Selling_Price]]</f>
        <v>-187366.74000000002</v>
      </c>
      <c r="N473" s="1">
        <f>Table49[[#This Row],[Quantity]]*Table49[[#This Row],[Profit_Per_Quantity]]</f>
        <v>-89503.810000000012</v>
      </c>
      <c r="O473" s="1" t="s">
        <v>46</v>
      </c>
    </row>
    <row r="474" spans="1:15" x14ac:dyDescent="0.3">
      <c r="A474" s="1" t="s">
        <v>6297</v>
      </c>
      <c r="B474" s="1" t="s">
        <v>857</v>
      </c>
      <c r="C474" s="14" t="s">
        <v>5213</v>
      </c>
      <c r="D474" s="1" t="s">
        <v>18</v>
      </c>
      <c r="E474" s="1" t="s">
        <v>25</v>
      </c>
      <c r="F474" s="1" t="s">
        <v>31</v>
      </c>
      <c r="G474" s="1" t="s">
        <v>41</v>
      </c>
      <c r="H474" s="1">
        <v>1066</v>
      </c>
      <c r="I474" s="1">
        <v>1392.37</v>
      </c>
      <c r="J474" s="1">
        <v>1858.44</v>
      </c>
      <c r="K474" s="1">
        <v>-183</v>
      </c>
      <c r="L474" s="1">
        <f>Table49[[#This Row],[Selling_Price]]-Table49[[#This Row],[Market_Price]]</f>
        <v>466.07000000000016</v>
      </c>
      <c r="M474" s="1">
        <f>Table49[[#This Row],[Quantity]]*Table49[[#This Row],[Selling_Price]]</f>
        <v>-340094.52</v>
      </c>
      <c r="N474" s="1">
        <f>Table49[[#This Row],[Quantity]]*Table49[[#This Row],[Profit_Per_Quantity]]</f>
        <v>-85290.810000000027</v>
      </c>
      <c r="O474" s="1" t="s">
        <v>46</v>
      </c>
    </row>
    <row r="475" spans="1:15" x14ac:dyDescent="0.3">
      <c r="A475" s="1" t="s">
        <v>7800</v>
      </c>
      <c r="B475" s="1" t="s">
        <v>1102</v>
      </c>
      <c r="C475" s="14" t="s">
        <v>4866</v>
      </c>
      <c r="D475" s="1" t="s">
        <v>20</v>
      </c>
      <c r="E475" s="1" t="s">
        <v>24</v>
      </c>
      <c r="F475" s="1" t="s">
        <v>33</v>
      </c>
      <c r="G475" s="1" t="s">
        <v>42</v>
      </c>
      <c r="H475" s="1">
        <v>1003</v>
      </c>
      <c r="I475" s="1">
        <v>1526.55</v>
      </c>
      <c r="J475" s="1">
        <v>2679.18</v>
      </c>
      <c r="K475" s="1">
        <v>-382</v>
      </c>
      <c r="L475" s="1">
        <f>Table49[[#This Row],[Selling_Price]]-Table49[[#This Row],[Market_Price]]</f>
        <v>1152.6299999999999</v>
      </c>
      <c r="M475" s="1">
        <f>Table49[[#This Row],[Quantity]]*Table49[[#This Row],[Selling_Price]]</f>
        <v>-1023446.7599999999</v>
      </c>
      <c r="N475" s="1">
        <f>Table49[[#This Row],[Quantity]]*Table49[[#This Row],[Profit_Per_Quantity]]</f>
        <v>-440304.66</v>
      </c>
      <c r="O475" s="1" t="s">
        <v>46</v>
      </c>
    </row>
    <row r="476" spans="1:15" x14ac:dyDescent="0.3">
      <c r="A476" s="1" t="s">
        <v>10092</v>
      </c>
      <c r="B476" s="1" t="s">
        <v>3423</v>
      </c>
      <c r="C476" s="14" t="s">
        <v>5148</v>
      </c>
      <c r="D476" s="1" t="s">
        <v>14</v>
      </c>
      <c r="E476" s="1" t="s">
        <v>4349</v>
      </c>
      <c r="F476" s="1" t="s">
        <v>32</v>
      </c>
      <c r="G476" s="1" t="s">
        <v>45</v>
      </c>
      <c r="H476" s="1">
        <v>1081</v>
      </c>
      <c r="I476" s="1">
        <v>472.18</v>
      </c>
      <c r="J476" s="1">
        <v>921.45</v>
      </c>
      <c r="K476" s="1">
        <v>-488</v>
      </c>
      <c r="L476" s="1">
        <f>Table49[[#This Row],[Selling_Price]]-Table49[[#This Row],[Market_Price]]</f>
        <v>449.27000000000004</v>
      </c>
      <c r="M476" s="1">
        <f>Table49[[#This Row],[Quantity]]*Table49[[#This Row],[Selling_Price]]</f>
        <v>-449667.60000000003</v>
      </c>
      <c r="N476" s="1">
        <f>Table49[[#This Row],[Quantity]]*Table49[[#This Row],[Profit_Per_Quantity]]</f>
        <v>-219243.76</v>
      </c>
      <c r="O476" s="1" t="s">
        <v>46</v>
      </c>
    </row>
    <row r="477" spans="1:15" x14ac:dyDescent="0.3">
      <c r="A477" s="1" t="s">
        <v>8869</v>
      </c>
      <c r="B477" s="1" t="s">
        <v>1460</v>
      </c>
      <c r="C477" s="14" t="s">
        <v>4590</v>
      </c>
      <c r="D477" s="1" t="s">
        <v>15</v>
      </c>
      <c r="E477" s="1" t="s">
        <v>4349</v>
      </c>
      <c r="F477" s="1" t="s">
        <v>33</v>
      </c>
      <c r="G477" s="1" t="s">
        <v>43</v>
      </c>
      <c r="H477" s="1">
        <v>1067</v>
      </c>
      <c r="I477" s="1">
        <v>323.89999999999998</v>
      </c>
      <c r="J477" s="1">
        <v>478.42</v>
      </c>
      <c r="K477" s="1">
        <v>-475</v>
      </c>
      <c r="L477" s="1">
        <f>Table49[[#This Row],[Selling_Price]]-Table49[[#This Row],[Market_Price]]</f>
        <v>154.52000000000004</v>
      </c>
      <c r="M477" s="1">
        <f>Table49[[#This Row],[Quantity]]*Table49[[#This Row],[Selling_Price]]</f>
        <v>-227249.5</v>
      </c>
      <c r="N477" s="1">
        <f>Table49[[#This Row],[Quantity]]*Table49[[#This Row],[Profit_Per_Quantity]]</f>
        <v>-73397.000000000015</v>
      </c>
      <c r="O477" s="1" t="s">
        <v>46</v>
      </c>
    </row>
    <row r="478" spans="1:15" x14ac:dyDescent="0.3">
      <c r="A478" s="1" t="s">
        <v>8491</v>
      </c>
      <c r="B478" s="1" t="s">
        <v>842</v>
      </c>
      <c r="C478" s="14" t="s">
        <v>4970</v>
      </c>
      <c r="D478" s="1" t="s">
        <v>14</v>
      </c>
      <c r="E478" s="1" t="s">
        <v>26</v>
      </c>
      <c r="F478" s="1" t="s">
        <v>31</v>
      </c>
      <c r="G478" s="1" t="s">
        <v>40</v>
      </c>
      <c r="H478" s="1">
        <v>1057</v>
      </c>
      <c r="I478" s="1">
        <v>136.22</v>
      </c>
      <c r="J478" s="1">
        <v>225.79</v>
      </c>
      <c r="K478" s="1">
        <v>-329</v>
      </c>
      <c r="L478" s="1">
        <f>Table49[[#This Row],[Selling_Price]]-Table49[[#This Row],[Market_Price]]</f>
        <v>89.57</v>
      </c>
      <c r="M478" s="1">
        <f>Table49[[#This Row],[Quantity]]*Table49[[#This Row],[Selling_Price]]</f>
        <v>-74284.91</v>
      </c>
      <c r="N478" s="1">
        <f>Table49[[#This Row],[Quantity]]*Table49[[#This Row],[Profit_Per_Quantity]]</f>
        <v>-29468.53</v>
      </c>
      <c r="O478" s="1" t="s">
        <v>46</v>
      </c>
    </row>
    <row r="479" spans="1:15" x14ac:dyDescent="0.3">
      <c r="A479" s="1" t="s">
        <v>9203</v>
      </c>
      <c r="B479" s="1" t="s">
        <v>1997</v>
      </c>
      <c r="C479" s="14" t="s">
        <v>4851</v>
      </c>
      <c r="D479" s="1" t="s">
        <v>20</v>
      </c>
      <c r="E479" s="1" t="s">
        <v>25</v>
      </c>
      <c r="F479" s="1" t="s">
        <v>32</v>
      </c>
      <c r="G479" s="1" t="s">
        <v>44</v>
      </c>
      <c r="H479" s="1">
        <v>1095</v>
      </c>
      <c r="I479" s="1">
        <v>836.56</v>
      </c>
      <c r="J479" s="1">
        <v>927.5</v>
      </c>
      <c r="K479" s="1">
        <v>-496</v>
      </c>
      <c r="L479" s="1">
        <f>Table49[[#This Row],[Selling_Price]]-Table49[[#This Row],[Market_Price]]</f>
        <v>90.940000000000055</v>
      </c>
      <c r="M479" s="1">
        <f>Table49[[#This Row],[Quantity]]*Table49[[#This Row],[Selling_Price]]</f>
        <v>-460040</v>
      </c>
      <c r="N479" s="1">
        <f>Table49[[#This Row],[Quantity]]*Table49[[#This Row],[Profit_Per_Quantity]]</f>
        <v>-45106.240000000027</v>
      </c>
      <c r="O479" s="1" t="s">
        <v>46</v>
      </c>
    </row>
    <row r="480" spans="1:15" x14ac:dyDescent="0.3">
      <c r="A480" s="1" t="s">
        <v>9917</v>
      </c>
      <c r="B480" s="1" t="s">
        <v>3127</v>
      </c>
      <c r="C480" s="14" t="s">
        <v>5334</v>
      </c>
      <c r="D480" s="1" t="s">
        <v>20</v>
      </c>
      <c r="E480" s="1" t="s">
        <v>4349</v>
      </c>
      <c r="F480" s="1" t="s">
        <v>31</v>
      </c>
      <c r="G480" s="1" t="s">
        <v>37</v>
      </c>
      <c r="H480" s="1">
        <v>1099</v>
      </c>
      <c r="I480" s="1">
        <v>1133.3699999999999</v>
      </c>
      <c r="J480" s="1">
        <v>1851.06</v>
      </c>
      <c r="K480" s="1">
        <v>-181</v>
      </c>
      <c r="L480" s="1">
        <f>Table49[[#This Row],[Selling_Price]]-Table49[[#This Row],[Market_Price]]</f>
        <v>717.69</v>
      </c>
      <c r="M480" s="1">
        <f>Table49[[#This Row],[Quantity]]*Table49[[#This Row],[Selling_Price]]</f>
        <v>-335041.86</v>
      </c>
      <c r="N480" s="1">
        <f>Table49[[#This Row],[Quantity]]*Table49[[#This Row],[Profit_Per_Quantity]]</f>
        <v>-129901.89000000001</v>
      </c>
      <c r="O480" s="1" t="s">
        <v>46</v>
      </c>
    </row>
    <row r="481" spans="1:15" x14ac:dyDescent="0.3">
      <c r="A481" s="1" t="s">
        <v>7809</v>
      </c>
      <c r="B481" s="1" t="s">
        <v>2046</v>
      </c>
      <c r="C481" s="14" t="s">
        <v>5260</v>
      </c>
      <c r="D481" s="1" t="s">
        <v>14</v>
      </c>
      <c r="E481" s="1" t="s">
        <v>4349</v>
      </c>
      <c r="F481" s="1" t="s">
        <v>33</v>
      </c>
      <c r="G481" s="1" t="s">
        <v>41</v>
      </c>
      <c r="H481" s="1">
        <v>1076</v>
      </c>
      <c r="I481" s="1">
        <v>492.73</v>
      </c>
      <c r="J481" s="1">
        <v>852.98</v>
      </c>
      <c r="K481" s="1">
        <v>-76</v>
      </c>
      <c r="L481" s="1">
        <f>Table49[[#This Row],[Selling_Price]]-Table49[[#This Row],[Market_Price]]</f>
        <v>360.25</v>
      </c>
      <c r="M481" s="1">
        <f>Table49[[#This Row],[Quantity]]*Table49[[#This Row],[Selling_Price]]</f>
        <v>-64826.48</v>
      </c>
      <c r="N481" s="1">
        <f>Table49[[#This Row],[Quantity]]*Table49[[#This Row],[Profit_Per_Quantity]]</f>
        <v>-27379</v>
      </c>
      <c r="O481" s="1" t="s">
        <v>46</v>
      </c>
    </row>
    <row r="482" spans="1:15" x14ac:dyDescent="0.3">
      <c r="A482" s="1" t="s">
        <v>8201</v>
      </c>
      <c r="B482" s="1" t="s">
        <v>362</v>
      </c>
      <c r="C482" s="14" t="s">
        <v>5770</v>
      </c>
      <c r="D482" s="1" t="s">
        <v>15</v>
      </c>
      <c r="E482" s="1" t="s">
        <v>25</v>
      </c>
      <c r="F482" s="1" t="s">
        <v>31</v>
      </c>
      <c r="G482" s="1" t="s">
        <v>38</v>
      </c>
      <c r="H482" s="1">
        <v>1025</v>
      </c>
      <c r="I482" s="1">
        <v>746.88</v>
      </c>
      <c r="J482" s="1">
        <v>1100.19</v>
      </c>
      <c r="K482" s="1">
        <v>-285</v>
      </c>
      <c r="L482" s="1">
        <f>Table49[[#This Row],[Selling_Price]]-Table49[[#This Row],[Market_Price]]</f>
        <v>353.31000000000006</v>
      </c>
      <c r="M482" s="1">
        <f>Table49[[#This Row],[Quantity]]*Table49[[#This Row],[Selling_Price]]</f>
        <v>-313554.15000000002</v>
      </c>
      <c r="N482" s="1">
        <f>Table49[[#This Row],[Quantity]]*Table49[[#This Row],[Profit_Per_Quantity]]</f>
        <v>-100693.35000000002</v>
      </c>
      <c r="O482" s="1" t="s">
        <v>46</v>
      </c>
    </row>
    <row r="483" spans="1:15" x14ac:dyDescent="0.3">
      <c r="A483" s="1" t="s">
        <v>9628</v>
      </c>
      <c r="B483" s="1" t="s">
        <v>2675</v>
      </c>
      <c r="C483" s="14" t="s">
        <v>5591</v>
      </c>
      <c r="D483" s="1" t="s">
        <v>17</v>
      </c>
      <c r="E483" s="1" t="s">
        <v>21</v>
      </c>
      <c r="F483" s="1" t="s">
        <v>34</v>
      </c>
      <c r="G483" s="1" t="s">
        <v>36</v>
      </c>
      <c r="H483" s="1">
        <v>1096</v>
      </c>
      <c r="I483" s="1">
        <v>1092.97</v>
      </c>
      <c r="J483" s="1">
        <v>1593.39</v>
      </c>
      <c r="K483" s="1">
        <v>-438</v>
      </c>
      <c r="L483" s="1">
        <f>Table49[[#This Row],[Selling_Price]]-Table49[[#This Row],[Market_Price]]</f>
        <v>500.42000000000007</v>
      </c>
      <c r="M483" s="1">
        <f>Table49[[#This Row],[Quantity]]*Table49[[#This Row],[Selling_Price]]</f>
        <v>-697904.82000000007</v>
      </c>
      <c r="N483" s="1">
        <f>Table49[[#This Row],[Quantity]]*Table49[[#This Row],[Profit_Per_Quantity]]</f>
        <v>-219183.96000000002</v>
      </c>
      <c r="O483" s="1" t="s">
        <v>46</v>
      </c>
    </row>
    <row r="484" spans="1:15" x14ac:dyDescent="0.3">
      <c r="A484" s="1" t="s">
        <v>8915</v>
      </c>
      <c r="B484" s="1" t="s">
        <v>1526</v>
      </c>
      <c r="C484" s="14" t="s">
        <v>5337</v>
      </c>
      <c r="D484" s="1" t="s">
        <v>18</v>
      </c>
      <c r="E484" s="1" t="s">
        <v>24</v>
      </c>
      <c r="F484" s="1" t="s">
        <v>31</v>
      </c>
      <c r="G484" s="1" t="s">
        <v>42</v>
      </c>
      <c r="H484" s="1">
        <v>1029</v>
      </c>
      <c r="I484" s="1">
        <v>1854.06</v>
      </c>
      <c r="J484" s="1">
        <v>2213.0700000000002</v>
      </c>
      <c r="K484" s="1">
        <v>-412</v>
      </c>
      <c r="L484" s="1">
        <f>Table49[[#This Row],[Selling_Price]]-Table49[[#This Row],[Market_Price]]</f>
        <v>359.01000000000022</v>
      </c>
      <c r="M484" s="1">
        <f>Table49[[#This Row],[Quantity]]*Table49[[#This Row],[Selling_Price]]</f>
        <v>-911784.84000000008</v>
      </c>
      <c r="N484" s="1">
        <f>Table49[[#This Row],[Quantity]]*Table49[[#This Row],[Profit_Per_Quantity]]</f>
        <v>-147912.12000000008</v>
      </c>
      <c r="O484" s="1" t="s">
        <v>46</v>
      </c>
    </row>
    <row r="485" spans="1:15" x14ac:dyDescent="0.3">
      <c r="A485" s="1" t="s">
        <v>9336</v>
      </c>
      <c r="B485" s="1" t="s">
        <v>2208</v>
      </c>
      <c r="C485" s="14" t="s">
        <v>5785</v>
      </c>
      <c r="D485" s="1" t="s">
        <v>17</v>
      </c>
      <c r="E485" s="1" t="s">
        <v>25</v>
      </c>
      <c r="F485" s="1" t="s">
        <v>35</v>
      </c>
      <c r="G485" s="1" t="s">
        <v>44</v>
      </c>
      <c r="H485" s="1">
        <v>1059</v>
      </c>
      <c r="I485" s="1">
        <v>221.33</v>
      </c>
      <c r="J485" s="1">
        <v>425.78</v>
      </c>
      <c r="K485" s="1">
        <v>-423</v>
      </c>
      <c r="L485" s="1">
        <f>Table49[[#This Row],[Selling_Price]]-Table49[[#This Row],[Market_Price]]</f>
        <v>204.44999999999996</v>
      </c>
      <c r="M485" s="1">
        <f>Table49[[#This Row],[Quantity]]*Table49[[#This Row],[Selling_Price]]</f>
        <v>-180104.94</v>
      </c>
      <c r="N485" s="1">
        <f>Table49[[#This Row],[Quantity]]*Table49[[#This Row],[Profit_Per_Quantity]]</f>
        <v>-86482.349999999977</v>
      </c>
      <c r="O485" s="1" t="s">
        <v>46</v>
      </c>
    </row>
    <row r="486" spans="1:15" x14ac:dyDescent="0.3">
      <c r="A486" s="1" t="s">
        <v>10386</v>
      </c>
      <c r="B486" s="1" t="s">
        <v>3845</v>
      </c>
      <c r="C486" s="14" t="s">
        <v>4824</v>
      </c>
      <c r="D486" s="1" t="s">
        <v>14</v>
      </c>
      <c r="E486" s="1" t="s">
        <v>27</v>
      </c>
      <c r="F486" s="1" t="s">
        <v>32</v>
      </c>
      <c r="G486" s="1" t="s">
        <v>36</v>
      </c>
      <c r="H486" s="1">
        <v>1037</v>
      </c>
      <c r="I486" s="1">
        <v>1930.62</v>
      </c>
      <c r="J486" s="1">
        <v>2168.31</v>
      </c>
      <c r="K486" s="1">
        <v>-352</v>
      </c>
      <c r="L486" s="1">
        <f>Table49[[#This Row],[Selling_Price]]-Table49[[#This Row],[Market_Price]]</f>
        <v>237.69000000000005</v>
      </c>
      <c r="M486" s="1">
        <f>Table49[[#This Row],[Quantity]]*Table49[[#This Row],[Selling_Price]]</f>
        <v>-763245.12</v>
      </c>
      <c r="N486" s="1">
        <f>Table49[[#This Row],[Quantity]]*Table49[[#This Row],[Profit_Per_Quantity]]</f>
        <v>-83666.880000000019</v>
      </c>
      <c r="O486" s="1" t="s">
        <v>46</v>
      </c>
    </row>
    <row r="487" spans="1:15" x14ac:dyDescent="0.3">
      <c r="A487" s="1" t="s">
        <v>6756</v>
      </c>
      <c r="B487" s="1" t="s">
        <v>2290</v>
      </c>
      <c r="C487" s="14" t="s">
        <v>5750</v>
      </c>
      <c r="D487" s="1" t="s">
        <v>19</v>
      </c>
      <c r="E487" s="1" t="s">
        <v>21</v>
      </c>
      <c r="F487" s="1" t="s">
        <v>34</v>
      </c>
      <c r="G487" s="1" t="s">
        <v>4352</v>
      </c>
      <c r="H487" s="1">
        <v>1029</v>
      </c>
      <c r="I487" s="1">
        <v>1742.35</v>
      </c>
      <c r="J487" s="1">
        <v>3116.13</v>
      </c>
      <c r="K487" s="1">
        <v>-307</v>
      </c>
      <c r="L487" s="1">
        <f>Table49[[#This Row],[Selling_Price]]-Table49[[#This Row],[Market_Price]]</f>
        <v>1373.7800000000002</v>
      </c>
      <c r="M487" s="1">
        <f>Table49[[#This Row],[Quantity]]*Table49[[#This Row],[Selling_Price]]</f>
        <v>-956651.91</v>
      </c>
      <c r="N487" s="1">
        <f>Table49[[#This Row],[Quantity]]*Table49[[#This Row],[Profit_Per_Quantity]]</f>
        <v>-421750.46000000008</v>
      </c>
      <c r="O487" s="1" t="s">
        <v>46</v>
      </c>
    </row>
    <row r="488" spans="1:15" x14ac:dyDescent="0.3">
      <c r="A488" s="1" t="s">
        <v>8859</v>
      </c>
      <c r="B488" s="1" t="s">
        <v>1446</v>
      </c>
      <c r="C488" s="14" t="s">
        <v>5767</v>
      </c>
      <c r="D488" s="1" t="s">
        <v>13</v>
      </c>
      <c r="E488" s="1" t="s">
        <v>28</v>
      </c>
      <c r="F488" s="1" t="s">
        <v>32</v>
      </c>
      <c r="G488" s="1" t="s">
        <v>44</v>
      </c>
      <c r="H488" s="1">
        <v>1054</v>
      </c>
      <c r="I488" s="1">
        <v>161.18</v>
      </c>
      <c r="J488" s="1">
        <v>182.41</v>
      </c>
      <c r="K488" s="1">
        <v>-375</v>
      </c>
      <c r="L488" s="1">
        <f>Table49[[#This Row],[Selling_Price]]-Table49[[#This Row],[Market_Price]]</f>
        <v>21.22999999999999</v>
      </c>
      <c r="M488" s="1">
        <f>Table49[[#This Row],[Quantity]]*Table49[[#This Row],[Selling_Price]]</f>
        <v>-68403.75</v>
      </c>
      <c r="N488" s="1">
        <f>Table49[[#This Row],[Quantity]]*Table49[[#This Row],[Profit_Per_Quantity]]</f>
        <v>-7961.2499999999964</v>
      </c>
      <c r="O488" s="1" t="s">
        <v>46</v>
      </c>
    </row>
    <row r="489" spans="1:15" x14ac:dyDescent="0.3">
      <c r="A489" s="1" t="s">
        <v>7731</v>
      </c>
      <c r="B489" s="1" t="s">
        <v>1336</v>
      </c>
      <c r="C489" s="14" t="s">
        <v>4726</v>
      </c>
      <c r="D489" s="1" t="s">
        <v>16</v>
      </c>
      <c r="E489" s="1" t="s">
        <v>4349</v>
      </c>
      <c r="F489" s="1" t="s">
        <v>31</v>
      </c>
      <c r="G489" s="1" t="s">
        <v>42</v>
      </c>
      <c r="H489" s="1">
        <v>1029</v>
      </c>
      <c r="I489" s="1">
        <v>1006.43</v>
      </c>
      <c r="J489" s="1">
        <v>1733</v>
      </c>
      <c r="K489" s="1">
        <v>-106</v>
      </c>
      <c r="L489" s="1">
        <f>Table49[[#This Row],[Selling_Price]]-Table49[[#This Row],[Market_Price]]</f>
        <v>726.57</v>
      </c>
      <c r="M489" s="1">
        <f>Table49[[#This Row],[Quantity]]*Table49[[#This Row],[Selling_Price]]</f>
        <v>-183698</v>
      </c>
      <c r="N489" s="1">
        <f>Table49[[#This Row],[Quantity]]*Table49[[#This Row],[Profit_Per_Quantity]]</f>
        <v>-77016.42</v>
      </c>
      <c r="O489" s="1" t="s">
        <v>46</v>
      </c>
    </row>
    <row r="490" spans="1:15" x14ac:dyDescent="0.3">
      <c r="A490" s="1" t="s">
        <v>7322</v>
      </c>
      <c r="B490" s="1" t="s">
        <v>385</v>
      </c>
      <c r="C490" s="14" t="s">
        <v>5032</v>
      </c>
      <c r="D490" s="1" t="s">
        <v>16</v>
      </c>
      <c r="E490" s="1" t="s">
        <v>26</v>
      </c>
      <c r="F490" s="1" t="s">
        <v>32</v>
      </c>
      <c r="G490" s="1" t="s">
        <v>41</v>
      </c>
      <c r="H490" s="1">
        <v>1019</v>
      </c>
      <c r="I490" s="1">
        <v>730.26</v>
      </c>
      <c r="J490" s="1">
        <v>1067.42</v>
      </c>
      <c r="K490" s="1">
        <v>-285</v>
      </c>
      <c r="L490" s="1">
        <f>Table49[[#This Row],[Selling_Price]]-Table49[[#This Row],[Market_Price]]</f>
        <v>337.16000000000008</v>
      </c>
      <c r="M490" s="1">
        <f>Table49[[#This Row],[Quantity]]*Table49[[#This Row],[Selling_Price]]</f>
        <v>-304214.7</v>
      </c>
      <c r="N490" s="1">
        <f>Table49[[#This Row],[Quantity]]*Table49[[#This Row],[Profit_Per_Quantity]]</f>
        <v>-96090.60000000002</v>
      </c>
      <c r="O490" s="1" t="s">
        <v>46</v>
      </c>
    </row>
    <row r="491" spans="1:15" x14ac:dyDescent="0.3">
      <c r="A491" s="1" t="s">
        <v>9779</v>
      </c>
      <c r="B491" s="1" t="s">
        <v>2909</v>
      </c>
      <c r="C491" s="14" t="s">
        <v>5273</v>
      </c>
      <c r="D491" s="1" t="s">
        <v>14</v>
      </c>
      <c r="E491" s="1" t="s">
        <v>27</v>
      </c>
      <c r="F491" s="1" t="s">
        <v>31</v>
      </c>
      <c r="G491" s="1" t="s">
        <v>45</v>
      </c>
      <c r="H491" s="1">
        <v>1049</v>
      </c>
      <c r="I491" s="1">
        <v>290.55</v>
      </c>
      <c r="J491" s="1">
        <v>421.65</v>
      </c>
      <c r="K491" s="1">
        <v>-435</v>
      </c>
      <c r="L491" s="1">
        <f>Table49[[#This Row],[Selling_Price]]-Table49[[#This Row],[Market_Price]]</f>
        <v>131.09999999999997</v>
      </c>
      <c r="M491" s="1">
        <f>Table49[[#This Row],[Quantity]]*Table49[[#This Row],[Selling_Price]]</f>
        <v>-183417.75</v>
      </c>
      <c r="N491" s="1">
        <f>Table49[[#This Row],[Quantity]]*Table49[[#This Row],[Profit_Per_Quantity]]</f>
        <v>-57028.499999999985</v>
      </c>
      <c r="O491" s="1" t="s">
        <v>46</v>
      </c>
    </row>
    <row r="492" spans="1:15" x14ac:dyDescent="0.3">
      <c r="A492" s="1" t="s">
        <v>7539</v>
      </c>
      <c r="B492" s="1" t="s">
        <v>352</v>
      </c>
      <c r="C492" s="14" t="s">
        <v>6243</v>
      </c>
      <c r="D492" s="1" t="s">
        <v>17</v>
      </c>
      <c r="E492" s="1" t="s">
        <v>4349</v>
      </c>
      <c r="F492" s="1" t="s">
        <v>32</v>
      </c>
      <c r="G492" s="1" t="s">
        <v>42</v>
      </c>
      <c r="H492" s="1">
        <v>1033</v>
      </c>
      <c r="I492" s="1">
        <v>1677.95</v>
      </c>
      <c r="J492" s="1">
        <v>2301.98</v>
      </c>
      <c r="K492" s="1">
        <v>-165</v>
      </c>
      <c r="L492" s="1">
        <f>Table49[[#This Row],[Selling_Price]]-Table49[[#This Row],[Market_Price]]</f>
        <v>624.03</v>
      </c>
      <c r="M492" s="1">
        <f>Table49[[#This Row],[Quantity]]*Table49[[#This Row],[Selling_Price]]</f>
        <v>-379826.7</v>
      </c>
      <c r="N492" s="1">
        <f>Table49[[#This Row],[Quantity]]*Table49[[#This Row],[Profit_Per_Quantity]]</f>
        <v>-102964.95</v>
      </c>
      <c r="O492" s="1" t="s">
        <v>46</v>
      </c>
    </row>
    <row r="493" spans="1:15" x14ac:dyDescent="0.3">
      <c r="A493" s="1" t="s">
        <v>10539</v>
      </c>
      <c r="B493" s="1" t="s">
        <v>4094</v>
      </c>
      <c r="C493" s="14" t="s">
        <v>4603</v>
      </c>
      <c r="D493" s="1" t="s">
        <v>17</v>
      </c>
      <c r="E493" s="1" t="s">
        <v>4351</v>
      </c>
      <c r="F493" s="1" t="s">
        <v>33</v>
      </c>
      <c r="G493" s="1" t="s">
        <v>45</v>
      </c>
      <c r="H493" s="1">
        <v>1004</v>
      </c>
      <c r="I493" s="1">
        <v>1800.9</v>
      </c>
      <c r="J493" s="1">
        <v>3258.51</v>
      </c>
      <c r="K493" s="1">
        <v>-161</v>
      </c>
      <c r="L493" s="1">
        <f>Table49[[#This Row],[Selling_Price]]-Table49[[#This Row],[Market_Price]]</f>
        <v>1457.6100000000001</v>
      </c>
      <c r="M493" s="1">
        <f>Table49[[#This Row],[Quantity]]*Table49[[#This Row],[Selling_Price]]</f>
        <v>-524620.11</v>
      </c>
      <c r="N493" s="1">
        <f>Table49[[#This Row],[Quantity]]*Table49[[#This Row],[Profit_Per_Quantity]]</f>
        <v>-234675.21000000002</v>
      </c>
      <c r="O493" s="1" t="s">
        <v>46</v>
      </c>
    </row>
    <row r="494" spans="1:15" x14ac:dyDescent="0.3">
      <c r="A494" s="1" t="s">
        <v>6989</v>
      </c>
      <c r="B494" s="1" t="s">
        <v>1445</v>
      </c>
      <c r="C494" s="14" t="s">
        <v>5672</v>
      </c>
      <c r="D494" s="1" t="s">
        <v>16</v>
      </c>
      <c r="E494" s="1" t="s">
        <v>4349</v>
      </c>
      <c r="F494" s="1" t="s">
        <v>34</v>
      </c>
      <c r="G494" s="1" t="s">
        <v>45</v>
      </c>
      <c r="H494" s="1">
        <v>1024</v>
      </c>
      <c r="I494" s="1">
        <v>588.82000000000005</v>
      </c>
      <c r="J494" s="1">
        <v>880.44</v>
      </c>
      <c r="K494" s="1">
        <v>-391</v>
      </c>
      <c r="L494" s="1">
        <f>Table49[[#This Row],[Selling_Price]]-Table49[[#This Row],[Market_Price]]</f>
        <v>291.62</v>
      </c>
      <c r="M494" s="1">
        <f>Table49[[#This Row],[Quantity]]*Table49[[#This Row],[Selling_Price]]</f>
        <v>-344252.04000000004</v>
      </c>
      <c r="N494" s="1">
        <f>Table49[[#This Row],[Quantity]]*Table49[[#This Row],[Profit_Per_Quantity]]</f>
        <v>-114023.42</v>
      </c>
      <c r="O494" s="1" t="s">
        <v>46</v>
      </c>
    </row>
    <row r="495" spans="1:15" x14ac:dyDescent="0.3">
      <c r="A495" s="1" t="s">
        <v>9674</v>
      </c>
      <c r="B495" s="1" t="s">
        <v>2749</v>
      </c>
      <c r="C495" s="14" t="s">
        <v>5550</v>
      </c>
      <c r="D495" s="1" t="s">
        <v>16</v>
      </c>
      <c r="E495" s="1" t="s">
        <v>24</v>
      </c>
      <c r="F495" s="1" t="s">
        <v>31</v>
      </c>
      <c r="G495" s="1" t="s">
        <v>41</v>
      </c>
      <c r="H495" s="1">
        <v>1039</v>
      </c>
      <c r="I495" s="1">
        <v>1924.14</v>
      </c>
      <c r="J495" s="1">
        <v>3563.4</v>
      </c>
      <c r="K495" s="1">
        <v>-155</v>
      </c>
      <c r="L495" s="1">
        <f>Table49[[#This Row],[Selling_Price]]-Table49[[#This Row],[Market_Price]]</f>
        <v>1639.26</v>
      </c>
      <c r="M495" s="1">
        <f>Table49[[#This Row],[Quantity]]*Table49[[#This Row],[Selling_Price]]</f>
        <v>-552327</v>
      </c>
      <c r="N495" s="1">
        <f>Table49[[#This Row],[Quantity]]*Table49[[#This Row],[Profit_Per_Quantity]]</f>
        <v>-254085.3</v>
      </c>
      <c r="O495" s="1" t="s">
        <v>46</v>
      </c>
    </row>
    <row r="496" spans="1:15" x14ac:dyDescent="0.3">
      <c r="A496" s="1" t="s">
        <v>8015</v>
      </c>
      <c r="B496" s="1" t="s">
        <v>1548</v>
      </c>
      <c r="C496" s="14" t="s">
        <v>5179</v>
      </c>
      <c r="D496" s="1" t="s">
        <v>12</v>
      </c>
      <c r="E496" s="1" t="s">
        <v>21</v>
      </c>
      <c r="F496" s="1" t="s">
        <v>35</v>
      </c>
      <c r="G496" s="1" t="s">
        <v>4352</v>
      </c>
      <c r="H496" s="1">
        <v>1034</v>
      </c>
      <c r="I496" s="1">
        <v>1163.96</v>
      </c>
      <c r="J496" s="1">
        <v>1524.47</v>
      </c>
      <c r="K496" s="1">
        <v>-382</v>
      </c>
      <c r="L496" s="1">
        <f>Table49[[#This Row],[Selling_Price]]-Table49[[#This Row],[Market_Price]]</f>
        <v>360.51</v>
      </c>
      <c r="M496" s="1">
        <f>Table49[[#This Row],[Quantity]]*Table49[[#This Row],[Selling_Price]]</f>
        <v>-582347.54</v>
      </c>
      <c r="N496" s="1">
        <f>Table49[[#This Row],[Quantity]]*Table49[[#This Row],[Profit_Per_Quantity]]</f>
        <v>-137714.82</v>
      </c>
      <c r="O496" s="1" t="s">
        <v>46</v>
      </c>
    </row>
    <row r="497" spans="1:15" x14ac:dyDescent="0.3">
      <c r="A497" s="1" t="s">
        <v>7824</v>
      </c>
      <c r="B497" s="1" t="s">
        <v>950</v>
      </c>
      <c r="C497" s="14" t="s">
        <v>5397</v>
      </c>
      <c r="D497" s="1" t="s">
        <v>15</v>
      </c>
      <c r="E497" s="1" t="s">
        <v>21</v>
      </c>
      <c r="F497" s="1" t="s">
        <v>34</v>
      </c>
      <c r="G497" s="1" t="s">
        <v>4352</v>
      </c>
      <c r="H497" s="1">
        <v>1062</v>
      </c>
      <c r="I497" s="1">
        <v>836.18</v>
      </c>
      <c r="J497" s="1">
        <v>1220.52</v>
      </c>
      <c r="K497" s="1">
        <v>-257</v>
      </c>
      <c r="L497" s="1">
        <f>Table49[[#This Row],[Selling_Price]]-Table49[[#This Row],[Market_Price]]</f>
        <v>384.34000000000003</v>
      </c>
      <c r="M497" s="1">
        <f>Table49[[#This Row],[Quantity]]*Table49[[#This Row],[Selling_Price]]</f>
        <v>-313673.64</v>
      </c>
      <c r="N497" s="1">
        <f>Table49[[#This Row],[Quantity]]*Table49[[#This Row],[Profit_Per_Quantity]]</f>
        <v>-98775.38</v>
      </c>
      <c r="O497" s="1" t="s">
        <v>46</v>
      </c>
    </row>
    <row r="498" spans="1:15" x14ac:dyDescent="0.3">
      <c r="A498" s="1" t="s">
        <v>9033</v>
      </c>
      <c r="B498" s="1" t="s">
        <v>1728</v>
      </c>
      <c r="C498" s="14" t="s">
        <v>5931</v>
      </c>
      <c r="D498" s="1" t="s">
        <v>15</v>
      </c>
      <c r="E498" s="1" t="s">
        <v>25</v>
      </c>
      <c r="F498" s="1" t="s">
        <v>34</v>
      </c>
      <c r="G498" s="1" t="s">
        <v>43</v>
      </c>
      <c r="H498" s="1">
        <v>1077</v>
      </c>
      <c r="I498" s="1">
        <v>1138.32</v>
      </c>
      <c r="J498" s="1">
        <v>1992.16</v>
      </c>
      <c r="K498" s="1">
        <v>-318</v>
      </c>
      <c r="L498" s="1">
        <f>Table49[[#This Row],[Selling_Price]]-Table49[[#This Row],[Market_Price]]</f>
        <v>853.84000000000015</v>
      </c>
      <c r="M498" s="1">
        <f>Table49[[#This Row],[Quantity]]*Table49[[#This Row],[Selling_Price]]</f>
        <v>-633506.88</v>
      </c>
      <c r="N498" s="1">
        <f>Table49[[#This Row],[Quantity]]*Table49[[#This Row],[Profit_Per_Quantity]]</f>
        <v>-271521.12000000005</v>
      </c>
      <c r="O498" s="1" t="s">
        <v>46</v>
      </c>
    </row>
    <row r="499" spans="1:15" x14ac:dyDescent="0.3">
      <c r="A499" s="1" t="s">
        <v>7821</v>
      </c>
      <c r="B499" s="1" t="s">
        <v>3480</v>
      </c>
      <c r="C499" s="14" t="s">
        <v>5107</v>
      </c>
      <c r="D499" s="1" t="s">
        <v>12</v>
      </c>
      <c r="E499" s="1" t="s">
        <v>28</v>
      </c>
      <c r="F499" s="1" t="s">
        <v>32</v>
      </c>
      <c r="G499" s="1" t="s">
        <v>43</v>
      </c>
      <c r="H499" s="1">
        <v>1006</v>
      </c>
      <c r="I499" s="1">
        <v>1662.96</v>
      </c>
      <c r="J499" s="1">
        <v>1925.71</v>
      </c>
      <c r="K499" s="1">
        <v>-370</v>
      </c>
      <c r="L499" s="1">
        <f>Table49[[#This Row],[Selling_Price]]-Table49[[#This Row],[Market_Price]]</f>
        <v>262.75</v>
      </c>
      <c r="M499" s="1">
        <f>Table49[[#This Row],[Quantity]]*Table49[[#This Row],[Selling_Price]]</f>
        <v>-712512.70000000007</v>
      </c>
      <c r="N499" s="1">
        <f>Table49[[#This Row],[Quantity]]*Table49[[#This Row],[Profit_Per_Quantity]]</f>
        <v>-97217.5</v>
      </c>
      <c r="O499" s="1" t="s">
        <v>46</v>
      </c>
    </row>
    <row r="500" spans="1:15" x14ac:dyDescent="0.3">
      <c r="A500" s="1" t="s">
        <v>7555</v>
      </c>
      <c r="B500" s="1" t="s">
        <v>3009</v>
      </c>
      <c r="C500" s="14" t="s">
        <v>5237</v>
      </c>
      <c r="D500" s="1" t="s">
        <v>16</v>
      </c>
      <c r="E500" s="1" t="s">
        <v>27</v>
      </c>
      <c r="F500" s="1" t="s">
        <v>32</v>
      </c>
      <c r="G500" s="1" t="s">
        <v>42</v>
      </c>
      <c r="H500" s="1">
        <v>1060</v>
      </c>
      <c r="I500" s="1">
        <v>633.64</v>
      </c>
      <c r="J500" s="1">
        <v>905.24</v>
      </c>
      <c r="K500" s="1">
        <v>-162</v>
      </c>
      <c r="L500" s="1">
        <f>Table49[[#This Row],[Selling_Price]]-Table49[[#This Row],[Market_Price]]</f>
        <v>271.60000000000002</v>
      </c>
      <c r="M500" s="1">
        <f>Table49[[#This Row],[Quantity]]*Table49[[#This Row],[Selling_Price]]</f>
        <v>-146648.88</v>
      </c>
      <c r="N500" s="1">
        <f>Table49[[#This Row],[Quantity]]*Table49[[#This Row],[Profit_Per_Quantity]]</f>
        <v>-43999.200000000004</v>
      </c>
      <c r="O500" s="1" t="s">
        <v>46</v>
      </c>
    </row>
    <row r="501" spans="1:15" x14ac:dyDescent="0.3">
      <c r="A501" s="1" t="s">
        <v>8604</v>
      </c>
      <c r="B501" s="1" t="s">
        <v>1022</v>
      </c>
      <c r="C501" s="14" t="s">
        <v>4878</v>
      </c>
      <c r="D501" s="1" t="s">
        <v>19</v>
      </c>
      <c r="E501" s="1" t="s">
        <v>26</v>
      </c>
      <c r="F501" s="1" t="s">
        <v>31</v>
      </c>
      <c r="G501" s="1" t="s">
        <v>4352</v>
      </c>
      <c r="H501" s="1">
        <v>1070</v>
      </c>
      <c r="I501" s="1">
        <v>444.84</v>
      </c>
      <c r="J501" s="1">
        <v>864.3</v>
      </c>
      <c r="K501" s="1">
        <v>-109</v>
      </c>
      <c r="L501" s="1">
        <f>Table49[[#This Row],[Selling_Price]]-Table49[[#This Row],[Market_Price]]</f>
        <v>419.46</v>
      </c>
      <c r="M501" s="1">
        <f>Table49[[#This Row],[Quantity]]*Table49[[#This Row],[Selling_Price]]</f>
        <v>-94208.7</v>
      </c>
      <c r="N501" s="1">
        <f>Table49[[#This Row],[Quantity]]*Table49[[#This Row],[Profit_Per_Quantity]]</f>
        <v>-45721.14</v>
      </c>
      <c r="O501" s="1" t="s">
        <v>46</v>
      </c>
    </row>
    <row r="502" spans="1:15" x14ac:dyDescent="0.3">
      <c r="A502" s="1" t="s">
        <v>10162</v>
      </c>
      <c r="B502" s="1" t="s">
        <v>3519</v>
      </c>
      <c r="C502" s="14" t="s">
        <v>4910</v>
      </c>
      <c r="D502" s="1" t="s">
        <v>13</v>
      </c>
      <c r="E502" s="1" t="s">
        <v>26</v>
      </c>
      <c r="F502" s="1" t="s">
        <v>32</v>
      </c>
      <c r="G502" s="1" t="s">
        <v>38</v>
      </c>
      <c r="H502" s="1">
        <v>1074</v>
      </c>
      <c r="I502" s="1">
        <v>1187.4100000000001</v>
      </c>
      <c r="J502" s="1">
        <v>1388.46</v>
      </c>
      <c r="K502" s="1">
        <v>-256</v>
      </c>
      <c r="L502" s="1">
        <f>Table49[[#This Row],[Selling_Price]]-Table49[[#This Row],[Market_Price]]</f>
        <v>201.04999999999995</v>
      </c>
      <c r="M502" s="1">
        <f>Table49[[#This Row],[Quantity]]*Table49[[#This Row],[Selling_Price]]</f>
        <v>-355445.76000000001</v>
      </c>
      <c r="N502" s="1">
        <f>Table49[[#This Row],[Quantity]]*Table49[[#This Row],[Profit_Per_Quantity]]</f>
        <v>-51468.799999999988</v>
      </c>
      <c r="O502" s="1" t="s">
        <v>46</v>
      </c>
    </row>
    <row r="503" spans="1:15" x14ac:dyDescent="0.3">
      <c r="A503" s="1" t="s">
        <v>9958</v>
      </c>
      <c r="B503" s="1" t="s">
        <v>3191</v>
      </c>
      <c r="C503" s="14" t="s">
        <v>5294</v>
      </c>
      <c r="D503" s="1" t="s">
        <v>15</v>
      </c>
      <c r="E503" s="1" t="s">
        <v>26</v>
      </c>
      <c r="F503" s="1" t="s">
        <v>35</v>
      </c>
      <c r="G503" s="1" t="s">
        <v>42</v>
      </c>
      <c r="H503" s="1">
        <v>1097</v>
      </c>
      <c r="I503" s="1">
        <v>1427.05</v>
      </c>
      <c r="J503" s="1">
        <v>1600.25</v>
      </c>
      <c r="K503" s="1">
        <v>-219</v>
      </c>
      <c r="L503" s="1">
        <f>Table49[[#This Row],[Selling_Price]]-Table49[[#This Row],[Market_Price]]</f>
        <v>173.20000000000005</v>
      </c>
      <c r="M503" s="1">
        <f>Table49[[#This Row],[Quantity]]*Table49[[#This Row],[Selling_Price]]</f>
        <v>-350454.75</v>
      </c>
      <c r="N503" s="1">
        <f>Table49[[#This Row],[Quantity]]*Table49[[#This Row],[Profit_Per_Quantity]]</f>
        <v>-37930.80000000001</v>
      </c>
      <c r="O503" s="1" t="s">
        <v>46</v>
      </c>
    </row>
    <row r="504" spans="1:15" x14ac:dyDescent="0.3">
      <c r="A504" s="1" t="s">
        <v>6841</v>
      </c>
      <c r="B504" s="1" t="s">
        <v>3275</v>
      </c>
      <c r="C504" s="14" t="s">
        <v>5250</v>
      </c>
      <c r="D504" s="1" t="s">
        <v>19</v>
      </c>
      <c r="E504" s="1" t="s">
        <v>4349</v>
      </c>
      <c r="F504" s="1" t="s">
        <v>34</v>
      </c>
      <c r="G504" s="1" t="s">
        <v>36</v>
      </c>
      <c r="H504" s="1">
        <v>1091</v>
      </c>
      <c r="I504" s="1">
        <v>1387.96</v>
      </c>
      <c r="J504" s="1">
        <v>2219.7199999999998</v>
      </c>
      <c r="K504" s="1">
        <v>-61</v>
      </c>
      <c r="L504" s="1">
        <f>Table49[[#This Row],[Selling_Price]]-Table49[[#This Row],[Market_Price]]</f>
        <v>831.75999999999976</v>
      </c>
      <c r="M504" s="1">
        <f>Table49[[#This Row],[Quantity]]*Table49[[#This Row],[Selling_Price]]</f>
        <v>-135402.91999999998</v>
      </c>
      <c r="N504" s="1">
        <f>Table49[[#This Row],[Quantity]]*Table49[[#This Row],[Profit_Per_Quantity]]</f>
        <v>-50737.359999999986</v>
      </c>
      <c r="O504" s="1" t="s">
        <v>46</v>
      </c>
    </row>
    <row r="505" spans="1:15" x14ac:dyDescent="0.3">
      <c r="A505" s="1" t="s">
        <v>7032</v>
      </c>
      <c r="B505" s="1" t="s">
        <v>817</v>
      </c>
      <c r="C505" s="14" t="s">
        <v>5815</v>
      </c>
      <c r="D505" s="1" t="s">
        <v>19</v>
      </c>
      <c r="E505" s="1" t="s">
        <v>28</v>
      </c>
      <c r="F505" s="1" t="s">
        <v>33</v>
      </c>
      <c r="G505" s="1" t="s">
        <v>45</v>
      </c>
      <c r="H505" s="1">
        <v>1026</v>
      </c>
      <c r="I505" s="1">
        <v>1196.22</v>
      </c>
      <c r="J505" s="1">
        <v>1351.11</v>
      </c>
      <c r="K505" s="1">
        <v>-362</v>
      </c>
      <c r="L505" s="1">
        <f>Table49[[#This Row],[Selling_Price]]-Table49[[#This Row],[Market_Price]]</f>
        <v>154.88999999999987</v>
      </c>
      <c r="M505" s="1">
        <f>Table49[[#This Row],[Quantity]]*Table49[[#This Row],[Selling_Price]]</f>
        <v>-489101.81999999995</v>
      </c>
      <c r="N505" s="1">
        <f>Table49[[#This Row],[Quantity]]*Table49[[#This Row],[Profit_Per_Quantity]]</f>
        <v>-56070.179999999957</v>
      </c>
      <c r="O505" s="1" t="s">
        <v>46</v>
      </c>
    </row>
    <row r="506" spans="1:15" x14ac:dyDescent="0.3">
      <c r="A506" s="1" t="s">
        <v>6589</v>
      </c>
      <c r="B506" s="1" t="s">
        <v>249</v>
      </c>
      <c r="C506" s="14" t="s">
        <v>5485</v>
      </c>
      <c r="D506" s="1" t="s">
        <v>12</v>
      </c>
      <c r="E506" s="1" t="s">
        <v>4351</v>
      </c>
      <c r="F506" s="1" t="s">
        <v>35</v>
      </c>
      <c r="G506" s="1" t="s">
        <v>44</v>
      </c>
      <c r="H506" s="1">
        <v>1054</v>
      </c>
      <c r="I506" s="1">
        <v>332.28</v>
      </c>
      <c r="J506" s="1">
        <v>413.55</v>
      </c>
      <c r="K506" s="1">
        <v>-108</v>
      </c>
      <c r="L506" s="1">
        <f>Table49[[#This Row],[Selling_Price]]-Table49[[#This Row],[Market_Price]]</f>
        <v>81.270000000000039</v>
      </c>
      <c r="M506" s="1">
        <f>Table49[[#This Row],[Quantity]]*Table49[[#This Row],[Selling_Price]]</f>
        <v>-44663.4</v>
      </c>
      <c r="N506" s="1">
        <f>Table49[[#This Row],[Quantity]]*Table49[[#This Row],[Profit_Per_Quantity]]</f>
        <v>-8777.1600000000035</v>
      </c>
      <c r="O506" s="1" t="s">
        <v>46</v>
      </c>
    </row>
    <row r="507" spans="1:15" x14ac:dyDescent="0.3">
      <c r="A507" s="1" t="s">
        <v>9454</v>
      </c>
      <c r="B507" s="1" t="s">
        <v>2396</v>
      </c>
      <c r="C507" s="14" t="s">
        <v>5714</v>
      </c>
      <c r="D507" s="1" t="s">
        <v>14</v>
      </c>
      <c r="E507" s="1" t="s">
        <v>27</v>
      </c>
      <c r="F507" s="1" t="s">
        <v>34</v>
      </c>
      <c r="G507" s="1" t="s">
        <v>44</v>
      </c>
      <c r="H507" s="1">
        <v>1056</v>
      </c>
      <c r="I507" s="1">
        <v>426.28</v>
      </c>
      <c r="J507" s="1">
        <v>549.1</v>
      </c>
      <c r="K507" s="1">
        <v>-426</v>
      </c>
      <c r="L507" s="1">
        <f>Table49[[#This Row],[Selling_Price]]-Table49[[#This Row],[Market_Price]]</f>
        <v>122.82000000000005</v>
      </c>
      <c r="M507" s="1">
        <f>Table49[[#This Row],[Quantity]]*Table49[[#This Row],[Selling_Price]]</f>
        <v>-233916.6</v>
      </c>
      <c r="N507" s="1">
        <f>Table49[[#This Row],[Quantity]]*Table49[[#This Row],[Profit_Per_Quantity]]</f>
        <v>-52321.320000000022</v>
      </c>
      <c r="O507" s="1" t="s">
        <v>46</v>
      </c>
    </row>
    <row r="508" spans="1:15" x14ac:dyDescent="0.3">
      <c r="A508" s="1" t="s">
        <v>6392</v>
      </c>
      <c r="B508" s="1" t="s">
        <v>2267</v>
      </c>
      <c r="C508" s="14" t="s">
        <v>4783</v>
      </c>
      <c r="D508" s="1" t="s">
        <v>11</v>
      </c>
      <c r="E508" s="1" t="s">
        <v>4351</v>
      </c>
      <c r="F508" s="1" t="s">
        <v>35</v>
      </c>
      <c r="G508" s="1" t="s">
        <v>36</v>
      </c>
      <c r="H508" s="1">
        <v>1019</v>
      </c>
      <c r="I508" s="1">
        <v>1867.86</v>
      </c>
      <c r="J508" s="1">
        <v>2656.06</v>
      </c>
      <c r="K508" s="1">
        <v>-324</v>
      </c>
      <c r="L508" s="1">
        <f>Table49[[#This Row],[Selling_Price]]-Table49[[#This Row],[Market_Price]]</f>
        <v>788.2</v>
      </c>
      <c r="M508" s="1">
        <f>Table49[[#This Row],[Quantity]]*Table49[[#This Row],[Selling_Price]]</f>
        <v>-860563.44</v>
      </c>
      <c r="N508" s="1">
        <f>Table49[[#This Row],[Quantity]]*Table49[[#This Row],[Profit_Per_Quantity]]</f>
        <v>-255376.80000000002</v>
      </c>
      <c r="O508" s="1" t="s">
        <v>46</v>
      </c>
    </row>
    <row r="509" spans="1:15" x14ac:dyDescent="0.3">
      <c r="A509" s="1" t="s">
        <v>6981</v>
      </c>
      <c r="B509" s="1" t="s">
        <v>2935</v>
      </c>
      <c r="C509" s="14" t="s">
        <v>4990</v>
      </c>
      <c r="D509" s="1" t="s">
        <v>13</v>
      </c>
      <c r="E509" s="1" t="s">
        <v>29</v>
      </c>
      <c r="F509" s="1" t="s">
        <v>35</v>
      </c>
      <c r="G509" s="1" t="s">
        <v>37</v>
      </c>
      <c r="H509" s="1">
        <v>1081</v>
      </c>
      <c r="I509" s="1">
        <v>1996.84</v>
      </c>
      <c r="J509" s="1">
        <v>2669.97</v>
      </c>
      <c r="K509" s="1">
        <v>-168</v>
      </c>
      <c r="L509" s="1">
        <f>Table49[[#This Row],[Selling_Price]]-Table49[[#This Row],[Market_Price]]</f>
        <v>673.12999999999988</v>
      </c>
      <c r="M509" s="1">
        <f>Table49[[#This Row],[Quantity]]*Table49[[#This Row],[Selling_Price]]</f>
        <v>-448554.95999999996</v>
      </c>
      <c r="N509" s="1">
        <f>Table49[[#This Row],[Quantity]]*Table49[[#This Row],[Profit_Per_Quantity]]</f>
        <v>-113085.83999999998</v>
      </c>
      <c r="O509" s="1" t="s">
        <v>46</v>
      </c>
    </row>
    <row r="510" spans="1:15" x14ac:dyDescent="0.3">
      <c r="A510" s="1" t="s">
        <v>9085</v>
      </c>
      <c r="B510" s="1" t="s">
        <v>1814</v>
      </c>
      <c r="C510" s="14" t="s">
        <v>5110</v>
      </c>
      <c r="D510" s="1" t="s">
        <v>16</v>
      </c>
      <c r="E510" s="1" t="s">
        <v>21</v>
      </c>
      <c r="F510" s="1" t="s">
        <v>31</v>
      </c>
      <c r="G510" s="1" t="s">
        <v>4352</v>
      </c>
      <c r="H510" s="1">
        <v>1020</v>
      </c>
      <c r="I510" s="1">
        <v>1767.92</v>
      </c>
      <c r="J510" s="1">
        <v>2995.57</v>
      </c>
      <c r="K510" s="1">
        <v>-373</v>
      </c>
      <c r="L510" s="1">
        <f>Table49[[#This Row],[Selling_Price]]-Table49[[#This Row],[Market_Price]]</f>
        <v>1227.6500000000001</v>
      </c>
      <c r="M510" s="1">
        <f>Table49[[#This Row],[Quantity]]*Table49[[#This Row],[Selling_Price]]</f>
        <v>-1117347.6100000001</v>
      </c>
      <c r="N510" s="1">
        <f>Table49[[#This Row],[Quantity]]*Table49[[#This Row],[Profit_Per_Quantity]]</f>
        <v>-457913.45</v>
      </c>
      <c r="O510" s="1" t="s">
        <v>46</v>
      </c>
    </row>
    <row r="511" spans="1:15" x14ac:dyDescent="0.3">
      <c r="A511" s="1" t="s">
        <v>8763</v>
      </c>
      <c r="B511" s="1" t="s">
        <v>1276</v>
      </c>
      <c r="C511" s="14" t="s">
        <v>5802</v>
      </c>
      <c r="D511" s="1" t="s">
        <v>16</v>
      </c>
      <c r="E511" s="1" t="s">
        <v>27</v>
      </c>
      <c r="F511" s="1" t="s">
        <v>32</v>
      </c>
      <c r="G511" s="1" t="s">
        <v>45</v>
      </c>
      <c r="H511" s="1">
        <v>1063</v>
      </c>
      <c r="I511" s="1">
        <v>1746.79</v>
      </c>
      <c r="J511" s="1">
        <v>2899.97</v>
      </c>
      <c r="K511" s="1">
        <v>-155</v>
      </c>
      <c r="L511" s="1">
        <f>Table49[[#This Row],[Selling_Price]]-Table49[[#This Row],[Market_Price]]</f>
        <v>1153.1799999999998</v>
      </c>
      <c r="M511" s="1">
        <f>Table49[[#This Row],[Quantity]]*Table49[[#This Row],[Selling_Price]]</f>
        <v>-449495.35</v>
      </c>
      <c r="N511" s="1">
        <f>Table49[[#This Row],[Quantity]]*Table49[[#This Row],[Profit_Per_Quantity]]</f>
        <v>-178742.89999999997</v>
      </c>
      <c r="O511" s="1" t="s">
        <v>46</v>
      </c>
    </row>
    <row r="512" spans="1:15" x14ac:dyDescent="0.3">
      <c r="A512" s="1" t="s">
        <v>8149</v>
      </c>
      <c r="B512" s="1" t="s">
        <v>270</v>
      </c>
      <c r="C512" s="14" t="s">
        <v>6259</v>
      </c>
      <c r="D512" s="1" t="s">
        <v>17</v>
      </c>
      <c r="E512" s="1" t="s">
        <v>21</v>
      </c>
      <c r="F512" s="1" t="s">
        <v>33</v>
      </c>
      <c r="G512" s="1" t="s">
        <v>38</v>
      </c>
      <c r="H512" s="1">
        <v>1025</v>
      </c>
      <c r="I512" s="1">
        <v>1370.41</v>
      </c>
      <c r="J512" s="1">
        <v>2402.04</v>
      </c>
      <c r="K512" s="1">
        <v>-58</v>
      </c>
      <c r="L512" s="1">
        <f>Table49[[#This Row],[Selling_Price]]-Table49[[#This Row],[Market_Price]]</f>
        <v>1031.6299999999999</v>
      </c>
      <c r="M512" s="1">
        <f>Table49[[#This Row],[Quantity]]*Table49[[#This Row],[Selling_Price]]</f>
        <v>-139318.32</v>
      </c>
      <c r="N512" s="1">
        <f>Table49[[#This Row],[Quantity]]*Table49[[#This Row],[Profit_Per_Quantity]]</f>
        <v>-59834.539999999994</v>
      </c>
      <c r="O512" s="1" t="s">
        <v>46</v>
      </c>
    </row>
    <row r="513" spans="1:15" x14ac:dyDescent="0.3">
      <c r="A513" s="1" t="s">
        <v>6863</v>
      </c>
      <c r="B513" s="1" t="s">
        <v>909</v>
      </c>
      <c r="C513" s="14" t="s">
        <v>6152</v>
      </c>
      <c r="D513" s="1" t="s">
        <v>14</v>
      </c>
      <c r="E513" s="1" t="s">
        <v>27</v>
      </c>
      <c r="F513" s="1" t="s">
        <v>33</v>
      </c>
      <c r="G513" s="1" t="s">
        <v>38</v>
      </c>
      <c r="H513" s="1">
        <v>1046</v>
      </c>
      <c r="I513" s="1">
        <v>770.72</v>
      </c>
      <c r="J513" s="1">
        <v>1160.3800000000001</v>
      </c>
      <c r="K513" s="1">
        <v>-496</v>
      </c>
      <c r="L513" s="1">
        <f>Table49[[#This Row],[Selling_Price]]-Table49[[#This Row],[Market_Price]]</f>
        <v>389.66000000000008</v>
      </c>
      <c r="M513" s="1">
        <f>Table49[[#This Row],[Quantity]]*Table49[[#This Row],[Selling_Price]]</f>
        <v>-575548.4800000001</v>
      </c>
      <c r="N513" s="1">
        <f>Table49[[#This Row],[Quantity]]*Table49[[#This Row],[Profit_Per_Quantity]]</f>
        <v>-193271.36000000004</v>
      </c>
      <c r="O513" s="1" t="s">
        <v>46</v>
      </c>
    </row>
    <row r="514" spans="1:15" x14ac:dyDescent="0.3">
      <c r="A514" s="1" t="s">
        <v>7536</v>
      </c>
      <c r="B514" s="1" t="s">
        <v>289</v>
      </c>
      <c r="C514" s="14" t="s">
        <v>4510</v>
      </c>
      <c r="D514" s="1" t="s">
        <v>20</v>
      </c>
      <c r="E514" s="1" t="s">
        <v>30</v>
      </c>
      <c r="F514" s="1" t="s">
        <v>31</v>
      </c>
      <c r="G514" s="1" t="s">
        <v>38</v>
      </c>
      <c r="H514" s="1">
        <v>1061</v>
      </c>
      <c r="I514" s="1">
        <v>848.98</v>
      </c>
      <c r="J514" s="1">
        <v>1336.8</v>
      </c>
      <c r="K514" s="1">
        <v>-35</v>
      </c>
      <c r="L514" s="1">
        <f>Table49[[#This Row],[Selling_Price]]-Table49[[#This Row],[Market_Price]]</f>
        <v>487.81999999999994</v>
      </c>
      <c r="M514" s="1">
        <f>Table49[[#This Row],[Quantity]]*Table49[[#This Row],[Selling_Price]]</f>
        <v>-46788</v>
      </c>
      <c r="N514" s="1">
        <f>Table49[[#This Row],[Quantity]]*Table49[[#This Row],[Profit_Per_Quantity]]</f>
        <v>-17073.699999999997</v>
      </c>
      <c r="O514" s="1" t="s">
        <v>46</v>
      </c>
    </row>
    <row r="515" spans="1:15" x14ac:dyDescent="0.3">
      <c r="A515" s="1" t="s">
        <v>8615</v>
      </c>
      <c r="B515" s="1" t="s">
        <v>1041</v>
      </c>
      <c r="C515" s="14" t="s">
        <v>5592</v>
      </c>
      <c r="D515" s="1" t="s">
        <v>13</v>
      </c>
      <c r="E515" s="1" t="s">
        <v>30</v>
      </c>
      <c r="F515" s="1" t="s">
        <v>32</v>
      </c>
      <c r="G515" s="1" t="s">
        <v>41</v>
      </c>
      <c r="H515" s="1">
        <v>1054</v>
      </c>
      <c r="I515" s="1">
        <v>118.88</v>
      </c>
      <c r="J515" s="1">
        <v>185.61</v>
      </c>
      <c r="K515" s="1">
        <v>-284</v>
      </c>
      <c r="L515" s="1">
        <f>Table49[[#This Row],[Selling_Price]]-Table49[[#This Row],[Market_Price]]</f>
        <v>66.730000000000018</v>
      </c>
      <c r="M515" s="1">
        <f>Table49[[#This Row],[Quantity]]*Table49[[#This Row],[Selling_Price]]</f>
        <v>-52713.240000000005</v>
      </c>
      <c r="N515" s="1">
        <f>Table49[[#This Row],[Quantity]]*Table49[[#This Row],[Profit_Per_Quantity]]</f>
        <v>-18951.320000000007</v>
      </c>
      <c r="O515" s="1" t="s">
        <v>46</v>
      </c>
    </row>
    <row r="516" spans="1:15" x14ac:dyDescent="0.3">
      <c r="A516" s="1" t="s">
        <v>7775</v>
      </c>
      <c r="B516" s="1" t="s">
        <v>1086</v>
      </c>
      <c r="C516" s="14" t="s">
        <v>6109</v>
      </c>
      <c r="D516" s="1" t="s">
        <v>13</v>
      </c>
      <c r="E516" s="1" t="s">
        <v>21</v>
      </c>
      <c r="F516" s="1" t="s">
        <v>35</v>
      </c>
      <c r="G516" s="1" t="s">
        <v>44</v>
      </c>
      <c r="H516" s="1">
        <v>1011</v>
      </c>
      <c r="I516" s="1">
        <v>1787.86</v>
      </c>
      <c r="J516" s="1">
        <v>2061.91</v>
      </c>
      <c r="K516" s="1">
        <v>-201</v>
      </c>
      <c r="L516" s="1">
        <f>Table49[[#This Row],[Selling_Price]]-Table49[[#This Row],[Market_Price]]</f>
        <v>274.04999999999995</v>
      </c>
      <c r="M516" s="1">
        <f>Table49[[#This Row],[Quantity]]*Table49[[#This Row],[Selling_Price]]</f>
        <v>-414443.91</v>
      </c>
      <c r="N516" s="1">
        <f>Table49[[#This Row],[Quantity]]*Table49[[#This Row],[Profit_Per_Quantity]]</f>
        <v>-55084.049999999988</v>
      </c>
      <c r="O516" s="1" t="s">
        <v>46</v>
      </c>
    </row>
    <row r="517" spans="1:15" x14ac:dyDescent="0.3">
      <c r="A517" s="1" t="s">
        <v>10398</v>
      </c>
      <c r="B517" s="1" t="s">
        <v>3865</v>
      </c>
      <c r="C517" s="14" t="s">
        <v>4807</v>
      </c>
      <c r="D517" s="1" t="s">
        <v>13</v>
      </c>
      <c r="E517" s="1" t="s">
        <v>26</v>
      </c>
      <c r="F517" s="1" t="s">
        <v>34</v>
      </c>
      <c r="G517" s="1" t="s">
        <v>45</v>
      </c>
      <c r="H517" s="1">
        <v>1043</v>
      </c>
      <c r="I517" s="1">
        <v>1553.7</v>
      </c>
      <c r="J517" s="1">
        <v>2021.11</v>
      </c>
      <c r="K517" s="1">
        <v>-4</v>
      </c>
      <c r="L517" s="1">
        <f>Table49[[#This Row],[Selling_Price]]-Table49[[#This Row],[Market_Price]]</f>
        <v>467.40999999999985</v>
      </c>
      <c r="M517" s="1">
        <f>Table49[[#This Row],[Quantity]]*Table49[[#This Row],[Selling_Price]]</f>
        <v>-8084.44</v>
      </c>
      <c r="N517" s="1">
        <f>Table49[[#This Row],[Quantity]]*Table49[[#This Row],[Profit_Per_Quantity]]</f>
        <v>-1869.6399999999994</v>
      </c>
      <c r="O517" s="1" t="s">
        <v>46</v>
      </c>
    </row>
    <row r="518" spans="1:15" x14ac:dyDescent="0.3">
      <c r="A518" s="1" t="s">
        <v>8810</v>
      </c>
      <c r="B518" s="1" t="s">
        <v>1361</v>
      </c>
      <c r="C518" s="14" t="s">
        <v>5099</v>
      </c>
      <c r="D518" s="1" t="s">
        <v>17</v>
      </c>
      <c r="E518" s="1" t="s">
        <v>28</v>
      </c>
      <c r="F518" s="1" t="s">
        <v>35</v>
      </c>
      <c r="G518" s="1" t="s">
        <v>37</v>
      </c>
      <c r="H518" s="1">
        <v>1088</v>
      </c>
      <c r="I518" s="1">
        <v>1257.75</v>
      </c>
      <c r="J518" s="1">
        <v>2364.6999999999998</v>
      </c>
      <c r="K518" s="1">
        <v>-403</v>
      </c>
      <c r="L518" s="1">
        <f>Table49[[#This Row],[Selling_Price]]-Table49[[#This Row],[Market_Price]]</f>
        <v>1106.9499999999998</v>
      </c>
      <c r="M518" s="1">
        <f>Table49[[#This Row],[Quantity]]*Table49[[#This Row],[Selling_Price]]</f>
        <v>-952974.1</v>
      </c>
      <c r="N518" s="1">
        <f>Table49[[#This Row],[Quantity]]*Table49[[#This Row],[Profit_Per_Quantity]]</f>
        <v>-446100.84999999992</v>
      </c>
      <c r="O518" s="1" t="s">
        <v>46</v>
      </c>
    </row>
    <row r="519" spans="1:15" x14ac:dyDescent="0.3">
      <c r="A519" s="1" t="s">
        <v>7018</v>
      </c>
      <c r="B519" s="1" t="s">
        <v>2096</v>
      </c>
      <c r="C519" s="14" t="s">
        <v>5255</v>
      </c>
      <c r="D519" s="1" t="s">
        <v>19</v>
      </c>
      <c r="E519" s="1" t="s">
        <v>4351</v>
      </c>
      <c r="F519" s="1" t="s">
        <v>31</v>
      </c>
      <c r="G519" s="1" t="s">
        <v>45</v>
      </c>
      <c r="H519" s="1">
        <v>1069</v>
      </c>
      <c r="I519" s="1">
        <v>135.12</v>
      </c>
      <c r="J519" s="1">
        <v>205.62</v>
      </c>
      <c r="K519" s="1">
        <v>-14</v>
      </c>
      <c r="L519" s="1">
        <f>Table49[[#This Row],[Selling_Price]]-Table49[[#This Row],[Market_Price]]</f>
        <v>70.5</v>
      </c>
      <c r="M519" s="1">
        <f>Table49[[#This Row],[Quantity]]*Table49[[#This Row],[Selling_Price]]</f>
        <v>-2878.6800000000003</v>
      </c>
      <c r="N519" s="1">
        <f>Table49[[#This Row],[Quantity]]*Table49[[#This Row],[Profit_Per_Quantity]]</f>
        <v>-987</v>
      </c>
      <c r="O519" s="1" t="s">
        <v>46</v>
      </c>
    </row>
    <row r="520" spans="1:15" x14ac:dyDescent="0.3">
      <c r="A520" s="1" t="s">
        <v>6365</v>
      </c>
      <c r="B520" s="1" t="s">
        <v>3286</v>
      </c>
      <c r="C520" s="14" t="s">
        <v>5244</v>
      </c>
      <c r="D520" s="1" t="s">
        <v>18</v>
      </c>
      <c r="E520" s="1" t="s">
        <v>4351</v>
      </c>
      <c r="F520" s="1" t="s">
        <v>35</v>
      </c>
      <c r="G520" s="1" t="s">
        <v>4352</v>
      </c>
      <c r="H520" s="1">
        <v>1076</v>
      </c>
      <c r="I520" s="1">
        <v>1074.8699999999999</v>
      </c>
      <c r="J520" s="1">
        <v>1629.79</v>
      </c>
      <c r="K520" s="1">
        <v>-50</v>
      </c>
      <c r="L520" s="1">
        <f>Table49[[#This Row],[Selling_Price]]-Table49[[#This Row],[Market_Price]]</f>
        <v>554.92000000000007</v>
      </c>
      <c r="M520" s="1">
        <f>Table49[[#This Row],[Quantity]]*Table49[[#This Row],[Selling_Price]]</f>
        <v>-81489.5</v>
      </c>
      <c r="N520" s="1">
        <f>Table49[[#This Row],[Quantity]]*Table49[[#This Row],[Profit_Per_Quantity]]</f>
        <v>-27746.000000000004</v>
      </c>
      <c r="O520" s="1" t="s">
        <v>46</v>
      </c>
    </row>
    <row r="521" spans="1:15" x14ac:dyDescent="0.3">
      <c r="A521" s="1" t="s">
        <v>7337</v>
      </c>
      <c r="B521" s="1" t="s">
        <v>2608</v>
      </c>
      <c r="C521" s="14" t="s">
        <v>5442</v>
      </c>
      <c r="D521" s="1" t="s">
        <v>12</v>
      </c>
      <c r="E521" s="1" t="s">
        <v>25</v>
      </c>
      <c r="F521" s="1" t="s">
        <v>31</v>
      </c>
      <c r="G521" s="1" t="s">
        <v>36</v>
      </c>
      <c r="H521" s="1">
        <v>1058</v>
      </c>
      <c r="I521" s="1">
        <v>1718.72</v>
      </c>
      <c r="J521" s="1">
        <v>3190.4</v>
      </c>
      <c r="K521" s="1">
        <v>-43</v>
      </c>
      <c r="L521" s="1">
        <f>Table49[[#This Row],[Selling_Price]]-Table49[[#This Row],[Market_Price]]</f>
        <v>1471.68</v>
      </c>
      <c r="M521" s="1">
        <f>Table49[[#This Row],[Quantity]]*Table49[[#This Row],[Selling_Price]]</f>
        <v>-137187.20000000001</v>
      </c>
      <c r="N521" s="1">
        <f>Table49[[#This Row],[Quantity]]*Table49[[#This Row],[Profit_Per_Quantity]]</f>
        <v>-63282.240000000005</v>
      </c>
      <c r="O521" s="1" t="s">
        <v>46</v>
      </c>
    </row>
    <row r="522" spans="1:15" x14ac:dyDescent="0.3">
      <c r="A522" s="1" t="s">
        <v>7060</v>
      </c>
      <c r="B522" s="1" t="s">
        <v>161</v>
      </c>
      <c r="C522" s="14" t="s">
        <v>5857</v>
      </c>
      <c r="D522" s="1" t="s">
        <v>16</v>
      </c>
      <c r="E522" s="1" t="s">
        <v>4349</v>
      </c>
      <c r="F522" s="1" t="s">
        <v>34</v>
      </c>
      <c r="G522" s="1" t="s">
        <v>43</v>
      </c>
      <c r="H522" s="1">
        <v>1019</v>
      </c>
      <c r="I522" s="1">
        <v>573.87</v>
      </c>
      <c r="J522" s="1">
        <v>1017.16</v>
      </c>
      <c r="K522" s="1">
        <v>-377</v>
      </c>
      <c r="L522" s="1">
        <f>Table49[[#This Row],[Selling_Price]]-Table49[[#This Row],[Market_Price]]</f>
        <v>443.28999999999996</v>
      </c>
      <c r="M522" s="1">
        <f>Table49[[#This Row],[Quantity]]*Table49[[#This Row],[Selling_Price]]</f>
        <v>-383469.32</v>
      </c>
      <c r="N522" s="1">
        <f>Table49[[#This Row],[Quantity]]*Table49[[#This Row],[Profit_Per_Quantity]]</f>
        <v>-167120.32999999999</v>
      </c>
      <c r="O522" s="1" t="s">
        <v>46</v>
      </c>
    </row>
    <row r="523" spans="1:15" x14ac:dyDescent="0.3">
      <c r="A523" s="1" t="s">
        <v>7428</v>
      </c>
      <c r="B523" s="1" t="s">
        <v>2769</v>
      </c>
      <c r="C523" s="14" t="s">
        <v>5539</v>
      </c>
      <c r="D523" s="1" t="s">
        <v>17</v>
      </c>
      <c r="E523" s="1" t="s">
        <v>4351</v>
      </c>
      <c r="F523" s="1" t="s">
        <v>31</v>
      </c>
      <c r="G523" s="1" t="s">
        <v>43</v>
      </c>
      <c r="H523" s="1">
        <v>1067</v>
      </c>
      <c r="I523" s="1">
        <v>1665.73</v>
      </c>
      <c r="J523" s="1">
        <v>3059.68</v>
      </c>
      <c r="K523" s="1">
        <v>-365</v>
      </c>
      <c r="L523" s="1">
        <f>Table49[[#This Row],[Selling_Price]]-Table49[[#This Row],[Market_Price]]</f>
        <v>1393.9499999999998</v>
      </c>
      <c r="M523" s="1">
        <f>Table49[[#This Row],[Quantity]]*Table49[[#This Row],[Selling_Price]]</f>
        <v>-1116783.2</v>
      </c>
      <c r="N523" s="1">
        <f>Table49[[#This Row],[Quantity]]*Table49[[#This Row],[Profit_Per_Quantity]]</f>
        <v>-508791.74999999994</v>
      </c>
      <c r="O523" s="1" t="s">
        <v>46</v>
      </c>
    </row>
    <row r="524" spans="1:15" x14ac:dyDescent="0.3">
      <c r="A524" s="1" t="s">
        <v>8569</v>
      </c>
      <c r="B524" s="1" t="s">
        <v>965</v>
      </c>
      <c r="C524" s="14" t="s">
        <v>5231</v>
      </c>
      <c r="D524" s="1" t="s">
        <v>16</v>
      </c>
      <c r="E524" s="1" t="s">
        <v>25</v>
      </c>
      <c r="F524" s="1" t="s">
        <v>33</v>
      </c>
      <c r="G524" s="1" t="s">
        <v>45</v>
      </c>
      <c r="H524" s="1">
        <v>1084</v>
      </c>
      <c r="I524" s="1">
        <v>371.74</v>
      </c>
      <c r="J524" s="1">
        <v>684.15</v>
      </c>
      <c r="K524" s="1">
        <v>-261</v>
      </c>
      <c r="L524" s="1">
        <f>Table49[[#This Row],[Selling_Price]]-Table49[[#This Row],[Market_Price]]</f>
        <v>312.40999999999997</v>
      </c>
      <c r="M524" s="1">
        <f>Table49[[#This Row],[Quantity]]*Table49[[#This Row],[Selling_Price]]</f>
        <v>-178563.15</v>
      </c>
      <c r="N524" s="1">
        <f>Table49[[#This Row],[Quantity]]*Table49[[#This Row],[Profit_Per_Quantity]]</f>
        <v>-81539.009999999995</v>
      </c>
      <c r="O524" s="1" t="s">
        <v>46</v>
      </c>
    </row>
    <row r="525" spans="1:15" x14ac:dyDescent="0.3">
      <c r="A525" s="1" t="s">
        <v>10100</v>
      </c>
      <c r="B525" s="1" t="s">
        <v>3432</v>
      </c>
      <c r="C525" s="14" t="s">
        <v>5142</v>
      </c>
      <c r="D525" s="1" t="s">
        <v>20</v>
      </c>
      <c r="E525" s="1" t="s">
        <v>28</v>
      </c>
      <c r="F525" s="1" t="s">
        <v>33</v>
      </c>
      <c r="G525" s="1" t="s">
        <v>40</v>
      </c>
      <c r="H525" s="1">
        <v>1087</v>
      </c>
      <c r="I525" s="1">
        <v>1131.24</v>
      </c>
      <c r="J525" s="1">
        <v>1727.71</v>
      </c>
      <c r="K525" s="1">
        <v>-234</v>
      </c>
      <c r="L525" s="1">
        <f>Table49[[#This Row],[Selling_Price]]-Table49[[#This Row],[Market_Price]]</f>
        <v>596.47</v>
      </c>
      <c r="M525" s="1">
        <f>Table49[[#This Row],[Quantity]]*Table49[[#This Row],[Selling_Price]]</f>
        <v>-404284.14</v>
      </c>
      <c r="N525" s="1">
        <f>Table49[[#This Row],[Quantity]]*Table49[[#This Row],[Profit_Per_Quantity]]</f>
        <v>-139573.98000000001</v>
      </c>
      <c r="O525" s="1" t="s">
        <v>46</v>
      </c>
    </row>
    <row r="526" spans="1:15" x14ac:dyDescent="0.3">
      <c r="A526" s="1" t="s">
        <v>7157</v>
      </c>
      <c r="B526" s="1" t="s">
        <v>4015</v>
      </c>
      <c r="C526" s="14" t="s">
        <v>4676</v>
      </c>
      <c r="D526" s="1" t="s">
        <v>20</v>
      </c>
      <c r="E526" s="1" t="s">
        <v>28</v>
      </c>
      <c r="F526" s="1" t="s">
        <v>34</v>
      </c>
      <c r="G526" s="1" t="s">
        <v>40</v>
      </c>
      <c r="H526" s="1">
        <v>1099</v>
      </c>
      <c r="I526" s="1">
        <v>1457.09</v>
      </c>
      <c r="J526" s="1">
        <v>2286.6799999999998</v>
      </c>
      <c r="K526" s="1">
        <v>-331</v>
      </c>
      <c r="L526" s="1">
        <f>Table49[[#This Row],[Selling_Price]]-Table49[[#This Row],[Market_Price]]</f>
        <v>829.58999999999992</v>
      </c>
      <c r="M526" s="1">
        <f>Table49[[#This Row],[Quantity]]*Table49[[#This Row],[Selling_Price]]</f>
        <v>-756891.08</v>
      </c>
      <c r="N526" s="1">
        <f>Table49[[#This Row],[Quantity]]*Table49[[#This Row],[Profit_Per_Quantity]]</f>
        <v>-274594.28999999998</v>
      </c>
      <c r="O526" s="1" t="s">
        <v>46</v>
      </c>
    </row>
    <row r="527" spans="1:15" x14ac:dyDescent="0.3">
      <c r="A527" s="1" t="s">
        <v>6857</v>
      </c>
      <c r="B527" s="1" t="s">
        <v>1196</v>
      </c>
      <c r="C527" s="14" t="s">
        <v>6004</v>
      </c>
      <c r="D527" s="1" t="s">
        <v>14</v>
      </c>
      <c r="E527" s="1" t="s">
        <v>21</v>
      </c>
      <c r="F527" s="1" t="s">
        <v>31</v>
      </c>
      <c r="G527" s="1" t="s">
        <v>40</v>
      </c>
      <c r="H527" s="1">
        <v>1075</v>
      </c>
      <c r="I527" s="1">
        <v>1321.22</v>
      </c>
      <c r="J527" s="1">
        <v>1527.33</v>
      </c>
      <c r="K527" s="1">
        <v>-192</v>
      </c>
      <c r="L527" s="1">
        <f>Table49[[#This Row],[Selling_Price]]-Table49[[#This Row],[Market_Price]]</f>
        <v>206.1099999999999</v>
      </c>
      <c r="M527" s="1">
        <f>Table49[[#This Row],[Quantity]]*Table49[[#This Row],[Selling_Price]]</f>
        <v>-293247.35999999999</v>
      </c>
      <c r="N527" s="1">
        <f>Table49[[#This Row],[Quantity]]*Table49[[#This Row],[Profit_Per_Quantity]]</f>
        <v>-39573.119999999981</v>
      </c>
      <c r="O527" s="1" t="s">
        <v>46</v>
      </c>
    </row>
    <row r="528" spans="1:15" x14ac:dyDescent="0.3">
      <c r="A528" s="1" t="s">
        <v>9681</v>
      </c>
      <c r="B528" s="1" t="s">
        <v>2693</v>
      </c>
      <c r="C528" s="14" t="s">
        <v>5543</v>
      </c>
      <c r="D528" s="1" t="s">
        <v>16</v>
      </c>
      <c r="E528" s="1" t="s">
        <v>24</v>
      </c>
      <c r="F528" s="1" t="s">
        <v>31</v>
      </c>
      <c r="G528" s="1" t="s">
        <v>40</v>
      </c>
      <c r="H528" s="1">
        <v>1097</v>
      </c>
      <c r="I528" s="1">
        <v>646.91</v>
      </c>
      <c r="J528" s="1">
        <v>1284.03</v>
      </c>
      <c r="K528" s="1">
        <v>-418</v>
      </c>
      <c r="L528" s="1">
        <f>Table49[[#This Row],[Selling_Price]]-Table49[[#This Row],[Market_Price]]</f>
        <v>637.12</v>
      </c>
      <c r="M528" s="1">
        <f>Table49[[#This Row],[Quantity]]*Table49[[#This Row],[Selling_Price]]</f>
        <v>-536724.54</v>
      </c>
      <c r="N528" s="1">
        <f>Table49[[#This Row],[Quantity]]*Table49[[#This Row],[Profit_Per_Quantity]]</f>
        <v>-266316.15999999997</v>
      </c>
      <c r="O528" s="1" t="s">
        <v>46</v>
      </c>
    </row>
    <row r="529" spans="1:15" x14ac:dyDescent="0.3">
      <c r="A529" s="1" t="s">
        <v>9235</v>
      </c>
      <c r="B529" s="1" t="s">
        <v>2045</v>
      </c>
      <c r="C529" s="14" t="s">
        <v>5002</v>
      </c>
      <c r="D529" s="1" t="s">
        <v>17</v>
      </c>
      <c r="E529" s="1" t="s">
        <v>4349</v>
      </c>
      <c r="F529" s="1" t="s">
        <v>32</v>
      </c>
      <c r="G529" s="1" t="s">
        <v>45</v>
      </c>
      <c r="H529" s="1">
        <v>1092</v>
      </c>
      <c r="I529" s="1">
        <v>1935.85</v>
      </c>
      <c r="J529" s="1">
        <v>3593.09</v>
      </c>
      <c r="K529" s="1">
        <v>-457</v>
      </c>
      <c r="L529" s="1">
        <f>Table49[[#This Row],[Selling_Price]]-Table49[[#This Row],[Market_Price]]</f>
        <v>1657.2400000000002</v>
      </c>
      <c r="M529" s="1">
        <f>Table49[[#This Row],[Quantity]]*Table49[[#This Row],[Selling_Price]]</f>
        <v>-1642042.1300000001</v>
      </c>
      <c r="N529" s="1">
        <f>Table49[[#This Row],[Quantity]]*Table49[[#This Row],[Profit_Per_Quantity]]</f>
        <v>-757358.68</v>
      </c>
      <c r="O529" s="1" t="s">
        <v>46</v>
      </c>
    </row>
    <row r="530" spans="1:15" x14ac:dyDescent="0.3">
      <c r="A530" s="1" t="s">
        <v>10594</v>
      </c>
      <c r="B530" s="1" t="s">
        <v>4186</v>
      </c>
      <c r="C530" s="14" t="s">
        <v>4519</v>
      </c>
      <c r="D530" s="1" t="s">
        <v>13</v>
      </c>
      <c r="E530" s="1" t="s">
        <v>4351</v>
      </c>
      <c r="F530" s="1" t="s">
        <v>35</v>
      </c>
      <c r="G530" s="1" t="s">
        <v>42</v>
      </c>
      <c r="H530" s="1">
        <v>1020</v>
      </c>
      <c r="I530" s="1">
        <v>1741.64</v>
      </c>
      <c r="J530" s="1">
        <v>2749.52</v>
      </c>
      <c r="K530" s="1">
        <v>-397</v>
      </c>
      <c r="L530" s="1">
        <f>Table49[[#This Row],[Selling_Price]]-Table49[[#This Row],[Market_Price]]</f>
        <v>1007.8799999999999</v>
      </c>
      <c r="M530" s="1">
        <f>Table49[[#This Row],[Quantity]]*Table49[[#This Row],[Selling_Price]]</f>
        <v>-1091559.44</v>
      </c>
      <c r="N530" s="1">
        <f>Table49[[#This Row],[Quantity]]*Table49[[#This Row],[Profit_Per_Quantity]]</f>
        <v>-400128.35999999993</v>
      </c>
      <c r="O530" s="1" t="s">
        <v>46</v>
      </c>
    </row>
    <row r="531" spans="1:15" x14ac:dyDescent="0.3">
      <c r="A531" s="1" t="s">
        <v>8293</v>
      </c>
      <c r="B531" s="1" t="s">
        <v>520</v>
      </c>
      <c r="C531" s="14" t="s">
        <v>5006</v>
      </c>
      <c r="D531" s="1" t="s">
        <v>16</v>
      </c>
      <c r="E531" s="1" t="s">
        <v>29</v>
      </c>
      <c r="F531" s="1" t="s">
        <v>32</v>
      </c>
      <c r="G531" s="1" t="s">
        <v>44</v>
      </c>
      <c r="H531" s="1">
        <v>1038</v>
      </c>
      <c r="I531" s="1">
        <v>1961.38</v>
      </c>
      <c r="J531" s="1">
        <v>3064.37</v>
      </c>
      <c r="K531" s="1">
        <v>-343</v>
      </c>
      <c r="L531" s="1">
        <f>Table49[[#This Row],[Selling_Price]]-Table49[[#This Row],[Market_Price]]</f>
        <v>1102.9899999999998</v>
      </c>
      <c r="M531" s="1">
        <f>Table49[[#This Row],[Quantity]]*Table49[[#This Row],[Selling_Price]]</f>
        <v>-1051078.9099999999</v>
      </c>
      <c r="N531" s="1">
        <f>Table49[[#This Row],[Quantity]]*Table49[[#This Row],[Profit_Per_Quantity]]</f>
        <v>-378325.56999999995</v>
      </c>
      <c r="O531" s="1" t="s">
        <v>46</v>
      </c>
    </row>
    <row r="532" spans="1:15" x14ac:dyDescent="0.3">
      <c r="A532" s="1" t="s">
        <v>6544</v>
      </c>
      <c r="B532" s="1" t="s">
        <v>4074</v>
      </c>
      <c r="C532" s="14" t="s">
        <v>4621</v>
      </c>
      <c r="D532" s="1" t="s">
        <v>18</v>
      </c>
      <c r="E532" s="1" t="s">
        <v>28</v>
      </c>
      <c r="F532" s="1" t="s">
        <v>32</v>
      </c>
      <c r="G532" s="1" t="s">
        <v>45</v>
      </c>
      <c r="H532" s="1">
        <v>1061</v>
      </c>
      <c r="I532" s="1">
        <v>1132</v>
      </c>
      <c r="J532" s="1">
        <v>2135.39</v>
      </c>
      <c r="K532" s="1">
        <v>-72</v>
      </c>
      <c r="L532" s="1">
        <f>Table49[[#This Row],[Selling_Price]]-Table49[[#This Row],[Market_Price]]</f>
        <v>1003.3899999999999</v>
      </c>
      <c r="M532" s="1">
        <f>Table49[[#This Row],[Quantity]]*Table49[[#This Row],[Selling_Price]]</f>
        <v>-153748.07999999999</v>
      </c>
      <c r="N532" s="1">
        <f>Table49[[#This Row],[Quantity]]*Table49[[#This Row],[Profit_Per_Quantity]]</f>
        <v>-72244.079999999987</v>
      </c>
      <c r="O532" s="1" t="s">
        <v>46</v>
      </c>
    </row>
    <row r="533" spans="1:15" x14ac:dyDescent="0.3">
      <c r="A533" s="1" t="s">
        <v>9496</v>
      </c>
      <c r="B533" s="1" t="s">
        <v>2460</v>
      </c>
      <c r="C533" s="14" t="s">
        <v>4835</v>
      </c>
      <c r="D533" s="1" t="s">
        <v>20</v>
      </c>
      <c r="E533" s="1" t="s">
        <v>21</v>
      </c>
      <c r="F533" s="1" t="s">
        <v>32</v>
      </c>
      <c r="G533" s="1" t="s">
        <v>4352</v>
      </c>
      <c r="H533" s="1">
        <v>1085</v>
      </c>
      <c r="I533" s="1">
        <v>1922.65</v>
      </c>
      <c r="J533" s="1">
        <v>2121.2600000000002</v>
      </c>
      <c r="K533" s="1">
        <v>-209</v>
      </c>
      <c r="L533" s="1">
        <f>Table49[[#This Row],[Selling_Price]]-Table49[[#This Row],[Market_Price]]</f>
        <v>198.61000000000013</v>
      </c>
      <c r="M533" s="1">
        <f>Table49[[#This Row],[Quantity]]*Table49[[#This Row],[Selling_Price]]</f>
        <v>-443343.34</v>
      </c>
      <c r="N533" s="1">
        <f>Table49[[#This Row],[Quantity]]*Table49[[#This Row],[Profit_Per_Quantity]]</f>
        <v>-41509.490000000027</v>
      </c>
      <c r="O533" s="1" t="s">
        <v>46</v>
      </c>
    </row>
    <row r="534" spans="1:15" x14ac:dyDescent="0.3">
      <c r="A534" s="1" t="s">
        <v>10198</v>
      </c>
      <c r="B534" s="1" t="s">
        <v>3568</v>
      </c>
      <c r="C534" s="14" t="s">
        <v>5039</v>
      </c>
      <c r="D534" s="1" t="s">
        <v>19</v>
      </c>
      <c r="E534" s="1" t="s">
        <v>29</v>
      </c>
      <c r="F534" s="1" t="s">
        <v>31</v>
      </c>
      <c r="G534" s="1" t="s">
        <v>38</v>
      </c>
      <c r="H534" s="1">
        <v>1040</v>
      </c>
      <c r="I534" s="1">
        <v>1214.5999999999999</v>
      </c>
      <c r="J534" s="1">
        <v>2289.63</v>
      </c>
      <c r="K534" s="1">
        <v>-381</v>
      </c>
      <c r="L534" s="1">
        <f>Table49[[#This Row],[Selling_Price]]-Table49[[#This Row],[Market_Price]]</f>
        <v>1075.0300000000002</v>
      </c>
      <c r="M534" s="1">
        <f>Table49[[#This Row],[Quantity]]*Table49[[#This Row],[Selling_Price]]</f>
        <v>-872349.03</v>
      </c>
      <c r="N534" s="1">
        <f>Table49[[#This Row],[Quantity]]*Table49[[#This Row],[Profit_Per_Quantity]]</f>
        <v>-409586.43000000005</v>
      </c>
      <c r="O534" s="1" t="s">
        <v>46</v>
      </c>
    </row>
    <row r="535" spans="1:15" x14ac:dyDescent="0.3">
      <c r="A535" s="1" t="s">
        <v>8523</v>
      </c>
      <c r="B535" s="1" t="s">
        <v>890</v>
      </c>
      <c r="C535" s="14" t="s">
        <v>5285</v>
      </c>
      <c r="D535" s="1" t="s">
        <v>19</v>
      </c>
      <c r="E535" s="1" t="s">
        <v>28</v>
      </c>
      <c r="F535" s="1" t="s">
        <v>33</v>
      </c>
      <c r="G535" s="1" t="s">
        <v>41</v>
      </c>
      <c r="H535" s="1">
        <v>1076</v>
      </c>
      <c r="I535" s="1">
        <v>318.08999999999997</v>
      </c>
      <c r="J535" s="1">
        <v>408.37</v>
      </c>
      <c r="K535" s="1">
        <v>-466</v>
      </c>
      <c r="L535" s="1">
        <f>Table49[[#This Row],[Selling_Price]]-Table49[[#This Row],[Market_Price]]</f>
        <v>90.28000000000003</v>
      </c>
      <c r="M535" s="1">
        <f>Table49[[#This Row],[Quantity]]*Table49[[#This Row],[Selling_Price]]</f>
        <v>-190300.42</v>
      </c>
      <c r="N535" s="1">
        <f>Table49[[#This Row],[Quantity]]*Table49[[#This Row],[Profit_Per_Quantity]]</f>
        <v>-42070.48000000001</v>
      </c>
      <c r="O535" s="1" t="s">
        <v>46</v>
      </c>
    </row>
    <row r="536" spans="1:15" x14ac:dyDescent="0.3">
      <c r="A536" s="1" t="s">
        <v>6914</v>
      </c>
      <c r="B536" s="1" t="s">
        <v>4036</v>
      </c>
      <c r="C536" s="14" t="s">
        <v>4579</v>
      </c>
      <c r="D536" s="1" t="s">
        <v>16</v>
      </c>
      <c r="E536" s="1" t="s">
        <v>27</v>
      </c>
      <c r="F536" s="1" t="s">
        <v>31</v>
      </c>
      <c r="G536" s="1" t="s">
        <v>45</v>
      </c>
      <c r="H536" s="1">
        <v>1095</v>
      </c>
      <c r="I536" s="1">
        <v>358.5</v>
      </c>
      <c r="J536" s="1">
        <v>672.44</v>
      </c>
      <c r="K536" s="1">
        <v>-303</v>
      </c>
      <c r="L536" s="1">
        <f>Table49[[#This Row],[Selling_Price]]-Table49[[#This Row],[Market_Price]]</f>
        <v>313.94000000000005</v>
      </c>
      <c r="M536" s="1">
        <f>Table49[[#This Row],[Quantity]]*Table49[[#This Row],[Selling_Price]]</f>
        <v>-203749.32</v>
      </c>
      <c r="N536" s="1">
        <f>Table49[[#This Row],[Quantity]]*Table49[[#This Row],[Profit_Per_Quantity]]</f>
        <v>-95123.820000000022</v>
      </c>
      <c r="O536" s="1" t="s">
        <v>46</v>
      </c>
    </row>
    <row r="537" spans="1:15" x14ac:dyDescent="0.3">
      <c r="A537" s="1" t="s">
        <v>9460</v>
      </c>
      <c r="B537" s="1" t="s">
        <v>2406</v>
      </c>
      <c r="C537" s="14" t="s">
        <v>5069</v>
      </c>
      <c r="D537" s="1" t="s">
        <v>11</v>
      </c>
      <c r="E537" s="1" t="s">
        <v>29</v>
      </c>
      <c r="F537" s="1" t="s">
        <v>35</v>
      </c>
      <c r="G537" s="1" t="s">
        <v>43</v>
      </c>
      <c r="H537" s="1">
        <v>1052</v>
      </c>
      <c r="I537" s="1">
        <v>1922</v>
      </c>
      <c r="J537" s="1">
        <v>3030.49</v>
      </c>
      <c r="K537" s="1">
        <v>-48</v>
      </c>
      <c r="L537" s="1">
        <f>Table49[[#This Row],[Selling_Price]]-Table49[[#This Row],[Market_Price]]</f>
        <v>1108.4899999999998</v>
      </c>
      <c r="M537" s="1">
        <f>Table49[[#This Row],[Quantity]]*Table49[[#This Row],[Selling_Price]]</f>
        <v>-145463.51999999999</v>
      </c>
      <c r="N537" s="1">
        <f>Table49[[#This Row],[Quantity]]*Table49[[#This Row],[Profit_Per_Quantity]]</f>
        <v>-53207.51999999999</v>
      </c>
      <c r="O537" s="1" t="s">
        <v>46</v>
      </c>
    </row>
    <row r="538" spans="1:15" x14ac:dyDescent="0.3">
      <c r="A538" s="1" t="s">
        <v>8809</v>
      </c>
      <c r="B538" s="1" t="s">
        <v>1358</v>
      </c>
      <c r="C538" s="14" t="s">
        <v>4922</v>
      </c>
      <c r="D538" s="1" t="s">
        <v>18</v>
      </c>
      <c r="E538" s="1" t="s">
        <v>4351</v>
      </c>
      <c r="F538" s="1" t="s">
        <v>32</v>
      </c>
      <c r="G538" s="1" t="s">
        <v>45</v>
      </c>
      <c r="H538" s="1">
        <v>1060</v>
      </c>
      <c r="I538" s="1">
        <v>916.6</v>
      </c>
      <c r="J538" s="1">
        <v>1776.62</v>
      </c>
      <c r="K538" s="1">
        <v>-397</v>
      </c>
      <c r="L538" s="1">
        <f>Table49[[#This Row],[Selling_Price]]-Table49[[#This Row],[Market_Price]]</f>
        <v>860.01999999999987</v>
      </c>
      <c r="M538" s="1">
        <f>Table49[[#This Row],[Quantity]]*Table49[[#This Row],[Selling_Price]]</f>
        <v>-705318.14</v>
      </c>
      <c r="N538" s="1">
        <f>Table49[[#This Row],[Quantity]]*Table49[[#This Row],[Profit_Per_Quantity]]</f>
        <v>-341427.93999999994</v>
      </c>
      <c r="O538" s="1" t="s">
        <v>46</v>
      </c>
    </row>
    <row r="539" spans="1:15" x14ac:dyDescent="0.3">
      <c r="A539" s="1" t="s">
        <v>10492</v>
      </c>
      <c r="B539" s="1" t="s">
        <v>4002</v>
      </c>
      <c r="C539" s="14" t="s">
        <v>4687</v>
      </c>
      <c r="D539" s="1" t="s">
        <v>17</v>
      </c>
      <c r="E539" s="1" t="s">
        <v>27</v>
      </c>
      <c r="F539" s="1" t="s">
        <v>32</v>
      </c>
      <c r="G539" s="1" t="s">
        <v>4352</v>
      </c>
      <c r="H539" s="1">
        <v>1015</v>
      </c>
      <c r="I539" s="1">
        <v>1365.28</v>
      </c>
      <c r="J539" s="1">
        <v>2492.0100000000002</v>
      </c>
      <c r="K539" s="1">
        <v>-307</v>
      </c>
      <c r="L539" s="1">
        <f>Table49[[#This Row],[Selling_Price]]-Table49[[#This Row],[Market_Price]]</f>
        <v>1126.7300000000002</v>
      </c>
      <c r="M539" s="1">
        <f>Table49[[#This Row],[Quantity]]*Table49[[#This Row],[Selling_Price]]</f>
        <v>-765047.07000000007</v>
      </c>
      <c r="N539" s="1">
        <f>Table49[[#This Row],[Quantity]]*Table49[[#This Row],[Profit_Per_Quantity]]</f>
        <v>-345906.1100000001</v>
      </c>
      <c r="O539" s="1" t="s">
        <v>46</v>
      </c>
    </row>
    <row r="540" spans="1:15" x14ac:dyDescent="0.3">
      <c r="A540" s="1" t="s">
        <v>8162</v>
      </c>
      <c r="B540" s="1" t="s">
        <v>291</v>
      </c>
      <c r="C540" s="14" t="s">
        <v>6253</v>
      </c>
      <c r="D540" s="1" t="s">
        <v>17</v>
      </c>
      <c r="E540" s="1" t="s">
        <v>25</v>
      </c>
      <c r="F540" s="1" t="s">
        <v>35</v>
      </c>
      <c r="G540" s="1" t="s">
        <v>4352</v>
      </c>
      <c r="H540" s="1">
        <v>1081</v>
      </c>
      <c r="I540" s="1">
        <v>249.57</v>
      </c>
      <c r="J540" s="1">
        <v>437.66</v>
      </c>
      <c r="K540" s="1">
        <v>-251</v>
      </c>
      <c r="L540" s="1">
        <f>Table49[[#This Row],[Selling_Price]]-Table49[[#This Row],[Market_Price]]</f>
        <v>188.09000000000003</v>
      </c>
      <c r="M540" s="1">
        <f>Table49[[#This Row],[Quantity]]*Table49[[#This Row],[Selling_Price]]</f>
        <v>-109852.66</v>
      </c>
      <c r="N540" s="1">
        <f>Table49[[#This Row],[Quantity]]*Table49[[#This Row],[Profit_Per_Quantity]]</f>
        <v>-47210.590000000011</v>
      </c>
      <c r="O540" s="1" t="s">
        <v>46</v>
      </c>
    </row>
    <row r="541" spans="1:15" x14ac:dyDescent="0.3">
      <c r="A541" s="1" t="s">
        <v>7301</v>
      </c>
      <c r="B541" s="1" t="s">
        <v>2756</v>
      </c>
      <c r="C541" s="14" t="s">
        <v>5081</v>
      </c>
      <c r="D541" s="1" t="s">
        <v>16</v>
      </c>
      <c r="E541" s="1" t="s">
        <v>21</v>
      </c>
      <c r="F541" s="1" t="s">
        <v>35</v>
      </c>
      <c r="G541" s="1" t="s">
        <v>45</v>
      </c>
      <c r="H541" s="1">
        <v>1003</v>
      </c>
      <c r="I541" s="1">
        <v>1557.77</v>
      </c>
      <c r="J541" s="1">
        <v>3112.42</v>
      </c>
      <c r="K541" s="1">
        <v>-169</v>
      </c>
      <c r="L541" s="1">
        <f>Table49[[#This Row],[Selling_Price]]-Table49[[#This Row],[Market_Price]]</f>
        <v>1554.65</v>
      </c>
      <c r="M541" s="1">
        <f>Table49[[#This Row],[Quantity]]*Table49[[#This Row],[Selling_Price]]</f>
        <v>-525998.98</v>
      </c>
      <c r="N541" s="1">
        <f>Table49[[#This Row],[Quantity]]*Table49[[#This Row],[Profit_Per_Quantity]]</f>
        <v>-262735.85000000003</v>
      </c>
      <c r="O541" s="1" t="s">
        <v>46</v>
      </c>
    </row>
    <row r="542" spans="1:15" x14ac:dyDescent="0.3">
      <c r="A542" s="1" t="s">
        <v>6932</v>
      </c>
      <c r="B542" s="1" t="s">
        <v>626</v>
      </c>
      <c r="C542" s="14" t="s">
        <v>5235</v>
      </c>
      <c r="D542" s="1" t="s">
        <v>13</v>
      </c>
      <c r="E542" s="1" t="s">
        <v>4351</v>
      </c>
      <c r="F542" s="1" t="s">
        <v>34</v>
      </c>
      <c r="G542" s="1" t="s">
        <v>41</v>
      </c>
      <c r="H542" s="1">
        <v>1027</v>
      </c>
      <c r="I542" s="1">
        <v>184.03</v>
      </c>
      <c r="J542" s="1">
        <v>280.36</v>
      </c>
      <c r="K542" s="1">
        <v>-188</v>
      </c>
      <c r="L542" s="1">
        <f>Table49[[#This Row],[Selling_Price]]-Table49[[#This Row],[Market_Price]]</f>
        <v>96.330000000000013</v>
      </c>
      <c r="M542" s="1">
        <f>Table49[[#This Row],[Quantity]]*Table49[[#This Row],[Selling_Price]]</f>
        <v>-52707.68</v>
      </c>
      <c r="N542" s="1">
        <f>Table49[[#This Row],[Quantity]]*Table49[[#This Row],[Profit_Per_Quantity]]</f>
        <v>-18110.04</v>
      </c>
      <c r="O542" s="1" t="s">
        <v>46</v>
      </c>
    </row>
    <row r="543" spans="1:15" x14ac:dyDescent="0.3">
      <c r="A543" s="1" t="s">
        <v>9414</v>
      </c>
      <c r="B543" s="1" t="s">
        <v>2330</v>
      </c>
      <c r="C543" s="14" t="s">
        <v>4843</v>
      </c>
      <c r="D543" s="1" t="s">
        <v>12</v>
      </c>
      <c r="E543" s="1" t="s">
        <v>28</v>
      </c>
      <c r="F543" s="1" t="s">
        <v>33</v>
      </c>
      <c r="G543" s="1" t="s">
        <v>42</v>
      </c>
      <c r="H543" s="1">
        <v>1053</v>
      </c>
      <c r="I543" s="1">
        <v>1492.6</v>
      </c>
      <c r="J543" s="1">
        <v>1983.54</v>
      </c>
      <c r="K543" s="1">
        <v>-149</v>
      </c>
      <c r="L543" s="1">
        <f>Table49[[#This Row],[Selling_Price]]-Table49[[#This Row],[Market_Price]]</f>
        <v>490.94000000000005</v>
      </c>
      <c r="M543" s="1">
        <f>Table49[[#This Row],[Quantity]]*Table49[[#This Row],[Selling_Price]]</f>
        <v>-295547.46000000002</v>
      </c>
      <c r="N543" s="1">
        <f>Table49[[#This Row],[Quantity]]*Table49[[#This Row],[Profit_Per_Quantity]]</f>
        <v>-73150.060000000012</v>
      </c>
      <c r="O543" s="1" t="s">
        <v>46</v>
      </c>
    </row>
    <row r="544" spans="1:15" x14ac:dyDescent="0.3">
      <c r="A544" s="1" t="s">
        <v>7056</v>
      </c>
      <c r="B544" s="1" t="s">
        <v>50</v>
      </c>
      <c r="C544" s="14" t="s">
        <v>6078</v>
      </c>
      <c r="D544" s="1" t="s">
        <v>12</v>
      </c>
      <c r="E544" s="1" t="s">
        <v>4349</v>
      </c>
      <c r="F544" s="1" t="s">
        <v>32</v>
      </c>
      <c r="G544" s="1" t="s">
        <v>37</v>
      </c>
      <c r="H544" s="1">
        <v>1063</v>
      </c>
      <c r="I544" s="1">
        <v>914.1</v>
      </c>
      <c r="J544" s="1">
        <v>1783.18</v>
      </c>
      <c r="K544" s="1">
        <v>-8</v>
      </c>
      <c r="L544" s="1">
        <f>Table49[[#This Row],[Selling_Price]]-Table49[[#This Row],[Market_Price]]</f>
        <v>869.08</v>
      </c>
      <c r="M544" s="1">
        <f>Table49[[#This Row],[Quantity]]*Table49[[#This Row],[Selling_Price]]</f>
        <v>-14265.44</v>
      </c>
      <c r="N544" s="1">
        <f>Table49[[#This Row],[Quantity]]*Table49[[#This Row],[Profit_Per_Quantity]]</f>
        <v>-6952.64</v>
      </c>
      <c r="O544" s="1" t="s">
        <v>46</v>
      </c>
    </row>
    <row r="545" spans="1:15" x14ac:dyDescent="0.3">
      <c r="A545" s="1" t="s">
        <v>6501</v>
      </c>
      <c r="B545" s="1" t="s">
        <v>1750</v>
      </c>
      <c r="C545" s="14" t="s">
        <v>5923</v>
      </c>
      <c r="D545" s="1" t="s">
        <v>15</v>
      </c>
      <c r="E545" s="1" t="s">
        <v>4349</v>
      </c>
      <c r="F545" s="1" t="s">
        <v>33</v>
      </c>
      <c r="G545" s="1" t="s">
        <v>42</v>
      </c>
      <c r="H545" s="1">
        <v>1069</v>
      </c>
      <c r="I545" s="1">
        <v>840.4</v>
      </c>
      <c r="J545" s="1">
        <v>1464.18</v>
      </c>
      <c r="K545" s="1">
        <v>-408</v>
      </c>
      <c r="L545" s="1">
        <f>Table49[[#This Row],[Selling_Price]]-Table49[[#This Row],[Market_Price]]</f>
        <v>623.78000000000009</v>
      </c>
      <c r="M545" s="1">
        <f>Table49[[#This Row],[Quantity]]*Table49[[#This Row],[Selling_Price]]</f>
        <v>-597385.44000000006</v>
      </c>
      <c r="N545" s="1">
        <f>Table49[[#This Row],[Quantity]]*Table49[[#This Row],[Profit_Per_Quantity]]</f>
        <v>-254502.24000000005</v>
      </c>
      <c r="O545" s="1" t="s">
        <v>46</v>
      </c>
    </row>
    <row r="546" spans="1:15" x14ac:dyDescent="0.3">
      <c r="A546" s="1" t="s">
        <v>9107</v>
      </c>
      <c r="B546" s="1" t="s">
        <v>1847</v>
      </c>
      <c r="C546" s="14" t="s">
        <v>4958</v>
      </c>
      <c r="D546" s="1" t="s">
        <v>16</v>
      </c>
      <c r="E546" s="1" t="s">
        <v>28</v>
      </c>
      <c r="F546" s="1" t="s">
        <v>32</v>
      </c>
      <c r="G546" s="1" t="s">
        <v>40</v>
      </c>
      <c r="H546" s="1">
        <v>1085</v>
      </c>
      <c r="I546" s="1">
        <v>347.89</v>
      </c>
      <c r="J546" s="1">
        <v>422.22</v>
      </c>
      <c r="K546" s="1">
        <v>-351</v>
      </c>
      <c r="L546" s="1">
        <f>Table49[[#This Row],[Selling_Price]]-Table49[[#This Row],[Market_Price]]</f>
        <v>74.330000000000041</v>
      </c>
      <c r="M546" s="1">
        <f>Table49[[#This Row],[Quantity]]*Table49[[#This Row],[Selling_Price]]</f>
        <v>-148199.22</v>
      </c>
      <c r="N546" s="1">
        <f>Table49[[#This Row],[Quantity]]*Table49[[#This Row],[Profit_Per_Quantity]]</f>
        <v>-26089.830000000013</v>
      </c>
      <c r="O546" s="1" t="s">
        <v>46</v>
      </c>
    </row>
    <row r="547" spans="1:15" x14ac:dyDescent="0.3">
      <c r="A547" s="1" t="s">
        <v>7028</v>
      </c>
      <c r="B547" s="1" t="s">
        <v>49</v>
      </c>
      <c r="C547" s="14" t="s">
        <v>5637</v>
      </c>
      <c r="D547" s="1" t="s">
        <v>11</v>
      </c>
      <c r="E547" s="1" t="s">
        <v>21</v>
      </c>
      <c r="F547" s="1" t="s">
        <v>31</v>
      </c>
      <c r="G547" s="1" t="s">
        <v>36</v>
      </c>
      <c r="H547" s="1">
        <v>1030</v>
      </c>
      <c r="I547" s="1">
        <v>540.55999999999995</v>
      </c>
      <c r="J547" s="1">
        <v>732.72</v>
      </c>
      <c r="K547" s="1">
        <v>-261</v>
      </c>
      <c r="L547" s="1">
        <f>Table49[[#This Row],[Selling_Price]]-Table49[[#This Row],[Market_Price]]</f>
        <v>192.16000000000008</v>
      </c>
      <c r="M547" s="1">
        <f>Table49[[#This Row],[Quantity]]*Table49[[#This Row],[Selling_Price]]</f>
        <v>-191239.92</v>
      </c>
      <c r="N547" s="1">
        <f>Table49[[#This Row],[Quantity]]*Table49[[#This Row],[Profit_Per_Quantity]]</f>
        <v>-50153.760000000024</v>
      </c>
      <c r="O547" s="1" t="s">
        <v>46</v>
      </c>
    </row>
    <row r="548" spans="1:15" x14ac:dyDescent="0.3">
      <c r="A548" s="1" t="s">
        <v>8774</v>
      </c>
      <c r="B548" s="1" t="s">
        <v>1299</v>
      </c>
      <c r="C548" s="14" t="s">
        <v>4910</v>
      </c>
      <c r="D548" s="1" t="s">
        <v>17</v>
      </c>
      <c r="E548" s="1" t="s">
        <v>29</v>
      </c>
      <c r="F548" s="1" t="s">
        <v>33</v>
      </c>
      <c r="G548" s="1" t="s">
        <v>37</v>
      </c>
      <c r="H548" s="1">
        <v>1028</v>
      </c>
      <c r="I548" s="1">
        <v>764.22</v>
      </c>
      <c r="J548" s="1">
        <v>906.27</v>
      </c>
      <c r="K548" s="1">
        <v>-100</v>
      </c>
      <c r="L548" s="1">
        <f>Table49[[#This Row],[Selling_Price]]-Table49[[#This Row],[Market_Price]]</f>
        <v>142.04999999999995</v>
      </c>
      <c r="M548" s="1">
        <f>Table49[[#This Row],[Quantity]]*Table49[[#This Row],[Selling_Price]]</f>
        <v>-90627</v>
      </c>
      <c r="N548" s="1">
        <f>Table49[[#This Row],[Quantity]]*Table49[[#This Row],[Profit_Per_Quantity]]</f>
        <v>-14204.999999999996</v>
      </c>
      <c r="O548" s="1" t="s">
        <v>46</v>
      </c>
    </row>
    <row r="549" spans="1:15" x14ac:dyDescent="0.3">
      <c r="A549" s="1" t="s">
        <v>10499</v>
      </c>
      <c r="B549" s="1" t="s">
        <v>4019</v>
      </c>
      <c r="C549" s="14" t="s">
        <v>4673</v>
      </c>
      <c r="D549" s="1" t="s">
        <v>11</v>
      </c>
      <c r="E549" s="1" t="s">
        <v>30</v>
      </c>
      <c r="F549" s="1" t="s">
        <v>31</v>
      </c>
      <c r="G549" s="1" t="s">
        <v>38</v>
      </c>
      <c r="H549" s="1">
        <v>1071</v>
      </c>
      <c r="I549" s="1">
        <v>1358.9</v>
      </c>
      <c r="J549" s="1">
        <v>1616.73</v>
      </c>
      <c r="K549" s="1">
        <v>-359</v>
      </c>
      <c r="L549" s="1">
        <f>Table49[[#This Row],[Selling_Price]]-Table49[[#This Row],[Market_Price]]</f>
        <v>257.82999999999993</v>
      </c>
      <c r="M549" s="1">
        <f>Table49[[#This Row],[Quantity]]*Table49[[#This Row],[Selling_Price]]</f>
        <v>-580406.06999999995</v>
      </c>
      <c r="N549" s="1">
        <f>Table49[[#This Row],[Quantity]]*Table49[[#This Row],[Profit_Per_Quantity]]</f>
        <v>-92560.969999999972</v>
      </c>
      <c r="O549" s="1" t="s">
        <v>46</v>
      </c>
    </row>
    <row r="550" spans="1:15" x14ac:dyDescent="0.3">
      <c r="A550" s="1" t="s">
        <v>7577</v>
      </c>
      <c r="B550" s="1" t="s">
        <v>1452</v>
      </c>
      <c r="C550" s="14" t="s">
        <v>5507</v>
      </c>
      <c r="D550" s="1" t="s">
        <v>17</v>
      </c>
      <c r="E550" s="1" t="s">
        <v>25</v>
      </c>
      <c r="F550" s="1" t="s">
        <v>35</v>
      </c>
      <c r="G550" s="1" t="s">
        <v>37</v>
      </c>
      <c r="H550" s="1">
        <v>1042</v>
      </c>
      <c r="I550" s="1">
        <v>1310.72</v>
      </c>
      <c r="J550" s="1">
        <v>2056.65</v>
      </c>
      <c r="K550" s="1">
        <v>-90</v>
      </c>
      <c r="L550" s="1">
        <f>Table49[[#This Row],[Selling_Price]]-Table49[[#This Row],[Market_Price]]</f>
        <v>745.93000000000006</v>
      </c>
      <c r="M550" s="1">
        <f>Table49[[#This Row],[Quantity]]*Table49[[#This Row],[Selling_Price]]</f>
        <v>-185098.5</v>
      </c>
      <c r="N550" s="1">
        <f>Table49[[#This Row],[Quantity]]*Table49[[#This Row],[Profit_Per_Quantity]]</f>
        <v>-67133.700000000012</v>
      </c>
      <c r="O550" s="1" t="s">
        <v>46</v>
      </c>
    </row>
    <row r="551" spans="1:15" x14ac:dyDescent="0.3">
      <c r="A551" s="1" t="s">
        <v>6538</v>
      </c>
      <c r="B551" s="1" t="s">
        <v>2427</v>
      </c>
      <c r="C551" s="14" t="s">
        <v>5700</v>
      </c>
      <c r="D551" s="1" t="s">
        <v>16</v>
      </c>
      <c r="E551" s="1" t="s">
        <v>26</v>
      </c>
      <c r="F551" s="1" t="s">
        <v>34</v>
      </c>
      <c r="G551" s="1" t="s">
        <v>36</v>
      </c>
      <c r="H551" s="1">
        <v>1010</v>
      </c>
      <c r="I551" s="1">
        <v>1961.81</v>
      </c>
      <c r="J551" s="1">
        <v>2418.52</v>
      </c>
      <c r="K551" s="1">
        <v>-72</v>
      </c>
      <c r="L551" s="1">
        <f>Table49[[#This Row],[Selling_Price]]-Table49[[#This Row],[Market_Price]]</f>
        <v>456.71000000000004</v>
      </c>
      <c r="M551" s="1">
        <f>Table49[[#This Row],[Quantity]]*Table49[[#This Row],[Selling_Price]]</f>
        <v>-174133.44</v>
      </c>
      <c r="N551" s="1">
        <f>Table49[[#This Row],[Quantity]]*Table49[[#This Row],[Profit_Per_Quantity]]</f>
        <v>-32883.120000000003</v>
      </c>
      <c r="O551" s="1" t="s">
        <v>46</v>
      </c>
    </row>
    <row r="552" spans="1:15" x14ac:dyDescent="0.3">
      <c r="A552" s="1" t="s">
        <v>7921</v>
      </c>
      <c r="B552" s="1" t="s">
        <v>3897</v>
      </c>
      <c r="C552" s="14" t="s">
        <v>4778</v>
      </c>
      <c r="D552" s="1" t="s">
        <v>19</v>
      </c>
      <c r="E552" s="1" t="s">
        <v>25</v>
      </c>
      <c r="F552" s="1" t="s">
        <v>33</v>
      </c>
      <c r="G552" s="1" t="s">
        <v>42</v>
      </c>
      <c r="H552" s="1">
        <v>1026</v>
      </c>
      <c r="I552" s="1">
        <v>528.04</v>
      </c>
      <c r="J552" s="1">
        <v>806</v>
      </c>
      <c r="K552" s="1">
        <v>-442</v>
      </c>
      <c r="L552" s="1">
        <f>Table49[[#This Row],[Selling_Price]]-Table49[[#This Row],[Market_Price]]</f>
        <v>277.96000000000004</v>
      </c>
      <c r="M552" s="1">
        <f>Table49[[#This Row],[Quantity]]*Table49[[#This Row],[Selling_Price]]</f>
        <v>-356252</v>
      </c>
      <c r="N552" s="1">
        <f>Table49[[#This Row],[Quantity]]*Table49[[#This Row],[Profit_Per_Quantity]]</f>
        <v>-122858.32000000002</v>
      </c>
      <c r="O552" s="1" t="s">
        <v>46</v>
      </c>
    </row>
    <row r="553" spans="1:15" x14ac:dyDescent="0.3">
      <c r="A553" s="1" t="s">
        <v>8226</v>
      </c>
      <c r="B553" s="1" t="s">
        <v>407</v>
      </c>
      <c r="C553" s="14" t="s">
        <v>5633</v>
      </c>
      <c r="D553" s="1" t="s">
        <v>17</v>
      </c>
      <c r="E553" s="1" t="s">
        <v>4349</v>
      </c>
      <c r="F553" s="1" t="s">
        <v>34</v>
      </c>
      <c r="G553" s="1" t="s">
        <v>44</v>
      </c>
      <c r="H553" s="1">
        <v>1075</v>
      </c>
      <c r="I553" s="1">
        <v>1551.76</v>
      </c>
      <c r="J553" s="1">
        <v>2706.43</v>
      </c>
      <c r="K553" s="1">
        <v>-262</v>
      </c>
      <c r="L553" s="1">
        <f>Table49[[#This Row],[Selling_Price]]-Table49[[#This Row],[Market_Price]]</f>
        <v>1154.6699999999998</v>
      </c>
      <c r="M553" s="1">
        <f>Table49[[#This Row],[Quantity]]*Table49[[#This Row],[Selling_Price]]</f>
        <v>-709084.65999999992</v>
      </c>
      <c r="N553" s="1">
        <f>Table49[[#This Row],[Quantity]]*Table49[[#This Row],[Profit_Per_Quantity]]</f>
        <v>-302523.53999999998</v>
      </c>
      <c r="O553" s="1" t="s">
        <v>46</v>
      </c>
    </row>
    <row r="554" spans="1:15" x14ac:dyDescent="0.3">
      <c r="A554" s="1" t="s">
        <v>10650</v>
      </c>
      <c r="B554" s="1" t="s">
        <v>225</v>
      </c>
      <c r="C554" s="14" t="s">
        <v>4433</v>
      </c>
      <c r="D554" s="1" t="s">
        <v>13</v>
      </c>
      <c r="E554" s="1" t="s">
        <v>30</v>
      </c>
      <c r="F554" s="1" t="s">
        <v>34</v>
      </c>
      <c r="G554" s="1" t="s">
        <v>38</v>
      </c>
      <c r="H554" s="1">
        <v>1092</v>
      </c>
      <c r="I554" s="1">
        <v>274.76</v>
      </c>
      <c r="J554" s="1">
        <v>352.71</v>
      </c>
      <c r="K554" s="1">
        <v>-109</v>
      </c>
      <c r="L554" s="1">
        <f>Table49[[#This Row],[Selling_Price]]-Table49[[#This Row],[Market_Price]]</f>
        <v>77.949999999999989</v>
      </c>
      <c r="M554" s="1">
        <f>Table49[[#This Row],[Quantity]]*Table49[[#This Row],[Selling_Price]]</f>
        <v>-38445.39</v>
      </c>
      <c r="N554" s="1">
        <f>Table49[[#This Row],[Quantity]]*Table49[[#This Row],[Profit_Per_Quantity]]</f>
        <v>-8496.5499999999993</v>
      </c>
      <c r="O554" s="1" t="s">
        <v>46</v>
      </c>
    </row>
    <row r="555" spans="1:15" x14ac:dyDescent="0.3">
      <c r="A555" s="1" t="s">
        <v>9186</v>
      </c>
      <c r="B555" s="1" t="s">
        <v>1971</v>
      </c>
      <c r="C555" s="14" t="s">
        <v>5258</v>
      </c>
      <c r="D555" s="1" t="s">
        <v>20</v>
      </c>
      <c r="E555" s="1" t="s">
        <v>26</v>
      </c>
      <c r="F555" s="1" t="s">
        <v>33</v>
      </c>
      <c r="G555" s="1" t="s">
        <v>40</v>
      </c>
      <c r="H555" s="1">
        <v>1006</v>
      </c>
      <c r="I555" s="1">
        <v>1142.33</v>
      </c>
      <c r="J555" s="1">
        <v>1740.19</v>
      </c>
      <c r="K555" s="1">
        <v>-303</v>
      </c>
      <c r="L555" s="1">
        <f>Table49[[#This Row],[Selling_Price]]-Table49[[#This Row],[Market_Price]]</f>
        <v>597.86000000000013</v>
      </c>
      <c r="M555" s="1">
        <f>Table49[[#This Row],[Quantity]]*Table49[[#This Row],[Selling_Price]]</f>
        <v>-527277.57000000007</v>
      </c>
      <c r="N555" s="1">
        <f>Table49[[#This Row],[Quantity]]*Table49[[#This Row],[Profit_Per_Quantity]]</f>
        <v>-181151.58000000005</v>
      </c>
      <c r="O555" s="1" t="s">
        <v>46</v>
      </c>
    </row>
    <row r="556" spans="1:15" x14ac:dyDescent="0.3">
      <c r="A556" s="1" t="s">
        <v>9229</v>
      </c>
      <c r="B556" s="1" t="s">
        <v>2035</v>
      </c>
      <c r="C556" s="14" t="s">
        <v>5844</v>
      </c>
      <c r="D556" s="1" t="s">
        <v>18</v>
      </c>
      <c r="E556" s="1" t="s">
        <v>25</v>
      </c>
      <c r="F556" s="1" t="s">
        <v>33</v>
      </c>
      <c r="G556" s="1" t="s">
        <v>45</v>
      </c>
      <c r="H556" s="1">
        <v>1004</v>
      </c>
      <c r="I556" s="1">
        <v>1529.38</v>
      </c>
      <c r="J556" s="1">
        <v>3009.24</v>
      </c>
      <c r="K556" s="1">
        <v>-175</v>
      </c>
      <c r="L556" s="1">
        <f>Table49[[#This Row],[Selling_Price]]-Table49[[#This Row],[Market_Price]]</f>
        <v>1479.8599999999997</v>
      </c>
      <c r="M556" s="1">
        <f>Table49[[#This Row],[Quantity]]*Table49[[#This Row],[Selling_Price]]</f>
        <v>-526617</v>
      </c>
      <c r="N556" s="1">
        <f>Table49[[#This Row],[Quantity]]*Table49[[#This Row],[Profit_Per_Quantity]]</f>
        <v>-258975.49999999994</v>
      </c>
      <c r="O556" s="1" t="s">
        <v>46</v>
      </c>
    </row>
    <row r="557" spans="1:15" x14ac:dyDescent="0.3">
      <c r="A557" s="1" t="s">
        <v>10235</v>
      </c>
      <c r="B557" s="1" t="s">
        <v>3624</v>
      </c>
      <c r="C557" s="14" t="s">
        <v>4593</v>
      </c>
      <c r="D557" s="1" t="s">
        <v>19</v>
      </c>
      <c r="E557" s="1" t="s">
        <v>25</v>
      </c>
      <c r="F557" s="1" t="s">
        <v>32</v>
      </c>
      <c r="G557" s="1" t="s">
        <v>38</v>
      </c>
      <c r="H557" s="1">
        <v>1066</v>
      </c>
      <c r="I557" s="1">
        <v>1035.1300000000001</v>
      </c>
      <c r="J557" s="1">
        <v>1848.8</v>
      </c>
      <c r="K557" s="1">
        <v>-256</v>
      </c>
      <c r="L557" s="1">
        <f>Table49[[#This Row],[Selling_Price]]-Table49[[#This Row],[Market_Price]]</f>
        <v>813.66999999999985</v>
      </c>
      <c r="M557" s="1">
        <f>Table49[[#This Row],[Quantity]]*Table49[[#This Row],[Selling_Price]]</f>
        <v>-473292.79999999999</v>
      </c>
      <c r="N557" s="1">
        <f>Table49[[#This Row],[Quantity]]*Table49[[#This Row],[Profit_Per_Quantity]]</f>
        <v>-208299.51999999996</v>
      </c>
      <c r="O557" s="1" t="s">
        <v>46</v>
      </c>
    </row>
    <row r="558" spans="1:15" x14ac:dyDescent="0.3">
      <c r="A558" s="1" t="s">
        <v>7751</v>
      </c>
      <c r="B558" s="1" t="s">
        <v>4291</v>
      </c>
      <c r="C558" s="14" t="s">
        <v>4414</v>
      </c>
      <c r="D558" s="1" t="s">
        <v>13</v>
      </c>
      <c r="E558" s="1" t="s">
        <v>27</v>
      </c>
      <c r="F558" s="1" t="s">
        <v>32</v>
      </c>
      <c r="G558" s="1" t="s">
        <v>45</v>
      </c>
      <c r="H558" s="1">
        <v>1010</v>
      </c>
      <c r="I558" s="1">
        <v>688.42</v>
      </c>
      <c r="J558" s="1">
        <v>1288.4100000000001</v>
      </c>
      <c r="K558" s="1">
        <v>-349</v>
      </c>
      <c r="L558" s="1">
        <f>Table49[[#This Row],[Selling_Price]]-Table49[[#This Row],[Market_Price]]</f>
        <v>599.99000000000012</v>
      </c>
      <c r="M558" s="1">
        <f>Table49[[#This Row],[Quantity]]*Table49[[#This Row],[Selling_Price]]</f>
        <v>-449655.09</v>
      </c>
      <c r="N558" s="1">
        <f>Table49[[#This Row],[Quantity]]*Table49[[#This Row],[Profit_Per_Quantity]]</f>
        <v>-209396.51000000004</v>
      </c>
      <c r="O558" s="1" t="s">
        <v>46</v>
      </c>
    </row>
    <row r="559" spans="1:15" x14ac:dyDescent="0.3">
      <c r="A559" s="1" t="s">
        <v>7472</v>
      </c>
      <c r="B559" s="1" t="s">
        <v>2199</v>
      </c>
      <c r="C559" s="14" t="s">
        <v>5788</v>
      </c>
      <c r="D559" s="1" t="s">
        <v>12</v>
      </c>
      <c r="E559" s="1" t="s">
        <v>29</v>
      </c>
      <c r="F559" s="1" t="s">
        <v>31</v>
      </c>
      <c r="G559" s="1" t="s">
        <v>42</v>
      </c>
      <c r="H559" s="1">
        <v>1052</v>
      </c>
      <c r="I559" s="1">
        <v>421.47</v>
      </c>
      <c r="J559" s="1">
        <v>695.93</v>
      </c>
      <c r="K559" s="1">
        <v>-275</v>
      </c>
      <c r="L559" s="1">
        <f>Table49[[#This Row],[Selling_Price]]-Table49[[#This Row],[Market_Price]]</f>
        <v>274.45999999999992</v>
      </c>
      <c r="M559" s="1">
        <f>Table49[[#This Row],[Quantity]]*Table49[[#This Row],[Selling_Price]]</f>
        <v>-191380.75</v>
      </c>
      <c r="N559" s="1">
        <f>Table49[[#This Row],[Quantity]]*Table49[[#This Row],[Profit_Per_Quantity]]</f>
        <v>-75476.499999999985</v>
      </c>
      <c r="O559" s="1" t="s">
        <v>46</v>
      </c>
    </row>
    <row r="560" spans="1:15" x14ac:dyDescent="0.3">
      <c r="A560" s="1" t="s">
        <v>9015</v>
      </c>
      <c r="B560" s="1" t="s">
        <v>1701</v>
      </c>
      <c r="C560" s="14" t="s">
        <v>4442</v>
      </c>
      <c r="D560" s="1" t="s">
        <v>16</v>
      </c>
      <c r="E560" s="1" t="s">
        <v>21</v>
      </c>
      <c r="F560" s="1" t="s">
        <v>32</v>
      </c>
      <c r="G560" s="1" t="s">
        <v>44</v>
      </c>
      <c r="H560" s="1">
        <v>1022</v>
      </c>
      <c r="I560" s="1">
        <v>201.39</v>
      </c>
      <c r="J560" s="1">
        <v>374.67</v>
      </c>
      <c r="K560" s="1">
        <v>-216</v>
      </c>
      <c r="L560" s="1">
        <f>Table49[[#This Row],[Selling_Price]]-Table49[[#This Row],[Market_Price]]</f>
        <v>173.28000000000003</v>
      </c>
      <c r="M560" s="1">
        <f>Table49[[#This Row],[Quantity]]*Table49[[#This Row],[Selling_Price]]</f>
        <v>-80928.72</v>
      </c>
      <c r="N560" s="1">
        <f>Table49[[#This Row],[Quantity]]*Table49[[#This Row],[Profit_Per_Quantity]]</f>
        <v>-37428.480000000003</v>
      </c>
      <c r="O560" s="1" t="s">
        <v>46</v>
      </c>
    </row>
    <row r="561" spans="1:15" x14ac:dyDescent="0.3">
      <c r="A561" s="1" t="s">
        <v>7916</v>
      </c>
      <c r="B561" s="1" t="s">
        <v>620</v>
      </c>
      <c r="C561" s="14" t="s">
        <v>4457</v>
      </c>
      <c r="D561" s="1" t="s">
        <v>13</v>
      </c>
      <c r="E561" s="1" t="s">
        <v>24</v>
      </c>
      <c r="F561" s="1" t="s">
        <v>33</v>
      </c>
      <c r="G561" s="1" t="s">
        <v>42</v>
      </c>
      <c r="H561" s="1">
        <v>1042</v>
      </c>
      <c r="I561" s="1">
        <v>1815.48</v>
      </c>
      <c r="J561" s="1">
        <v>2982.13</v>
      </c>
      <c r="K561" s="1">
        <v>-112</v>
      </c>
      <c r="L561" s="1">
        <f>Table49[[#This Row],[Selling_Price]]-Table49[[#This Row],[Market_Price]]</f>
        <v>1166.6500000000001</v>
      </c>
      <c r="M561" s="1">
        <f>Table49[[#This Row],[Quantity]]*Table49[[#This Row],[Selling_Price]]</f>
        <v>-333998.56</v>
      </c>
      <c r="N561" s="1">
        <f>Table49[[#This Row],[Quantity]]*Table49[[#This Row],[Profit_Per_Quantity]]</f>
        <v>-130664.80000000002</v>
      </c>
      <c r="O561" s="1" t="s">
        <v>46</v>
      </c>
    </row>
    <row r="562" spans="1:15" x14ac:dyDescent="0.3">
      <c r="A562" s="1" t="s">
        <v>9119</v>
      </c>
      <c r="B562" s="1" t="s">
        <v>1861</v>
      </c>
      <c r="C562" s="14" t="s">
        <v>5300</v>
      </c>
      <c r="D562" s="1" t="s">
        <v>13</v>
      </c>
      <c r="E562" s="1" t="s">
        <v>30</v>
      </c>
      <c r="F562" s="1" t="s">
        <v>35</v>
      </c>
      <c r="G562" s="1" t="s">
        <v>4352</v>
      </c>
      <c r="H562" s="1">
        <v>1005</v>
      </c>
      <c r="I562" s="1">
        <v>1828.99</v>
      </c>
      <c r="J562" s="1">
        <v>3059.04</v>
      </c>
      <c r="K562" s="1">
        <v>-287</v>
      </c>
      <c r="L562" s="1">
        <f>Table49[[#This Row],[Selling_Price]]-Table49[[#This Row],[Market_Price]]</f>
        <v>1230.05</v>
      </c>
      <c r="M562" s="1">
        <f>Table49[[#This Row],[Quantity]]*Table49[[#This Row],[Selling_Price]]</f>
        <v>-877944.48</v>
      </c>
      <c r="N562" s="1">
        <f>Table49[[#This Row],[Quantity]]*Table49[[#This Row],[Profit_Per_Quantity]]</f>
        <v>-353024.35</v>
      </c>
      <c r="O562" s="1" t="s">
        <v>46</v>
      </c>
    </row>
    <row r="563" spans="1:15" x14ac:dyDescent="0.3">
      <c r="A563" s="1" t="s">
        <v>8905</v>
      </c>
      <c r="B563" s="1" t="s">
        <v>1509</v>
      </c>
      <c r="C563" s="14" t="s">
        <v>4810</v>
      </c>
      <c r="D563" s="1" t="s">
        <v>18</v>
      </c>
      <c r="E563" s="1" t="s">
        <v>21</v>
      </c>
      <c r="F563" s="1" t="s">
        <v>35</v>
      </c>
      <c r="G563" s="1" t="s">
        <v>41</v>
      </c>
      <c r="H563" s="1">
        <v>1004</v>
      </c>
      <c r="I563" s="1">
        <v>1711.1</v>
      </c>
      <c r="J563" s="1">
        <v>2210.4899999999998</v>
      </c>
      <c r="K563" s="1">
        <v>-371</v>
      </c>
      <c r="L563" s="1">
        <f>Table49[[#This Row],[Selling_Price]]-Table49[[#This Row],[Market_Price]]</f>
        <v>499.38999999999987</v>
      </c>
      <c r="M563" s="1">
        <f>Table49[[#This Row],[Quantity]]*Table49[[#This Row],[Selling_Price]]</f>
        <v>-820091.78999999992</v>
      </c>
      <c r="N563" s="1">
        <f>Table49[[#This Row],[Quantity]]*Table49[[#This Row],[Profit_Per_Quantity]]</f>
        <v>-185273.68999999994</v>
      </c>
      <c r="O563" s="1" t="s">
        <v>46</v>
      </c>
    </row>
    <row r="564" spans="1:15" x14ac:dyDescent="0.3">
      <c r="A564" s="1" t="s">
        <v>9184</v>
      </c>
      <c r="B564" s="1" t="s">
        <v>1969</v>
      </c>
      <c r="C564" s="14" t="s">
        <v>5859</v>
      </c>
      <c r="D564" s="1" t="s">
        <v>18</v>
      </c>
      <c r="E564" s="1" t="s">
        <v>30</v>
      </c>
      <c r="F564" s="1" t="s">
        <v>34</v>
      </c>
      <c r="G564" s="1" t="s">
        <v>40</v>
      </c>
      <c r="H564" s="1">
        <v>1031</v>
      </c>
      <c r="I564" s="1">
        <v>217.32</v>
      </c>
      <c r="J564" s="1">
        <v>408.79</v>
      </c>
      <c r="K564" s="1">
        <v>-92</v>
      </c>
      <c r="L564" s="1">
        <f>Table49[[#This Row],[Selling_Price]]-Table49[[#This Row],[Market_Price]]</f>
        <v>191.47000000000003</v>
      </c>
      <c r="M564" s="1">
        <f>Table49[[#This Row],[Quantity]]*Table49[[#This Row],[Selling_Price]]</f>
        <v>-37608.68</v>
      </c>
      <c r="N564" s="1">
        <f>Table49[[#This Row],[Quantity]]*Table49[[#This Row],[Profit_Per_Quantity]]</f>
        <v>-17615.240000000002</v>
      </c>
      <c r="O564" s="1" t="s">
        <v>46</v>
      </c>
    </row>
    <row r="565" spans="1:15" x14ac:dyDescent="0.3">
      <c r="A565" s="1" t="s">
        <v>10256</v>
      </c>
      <c r="B565" s="1" t="s">
        <v>3654</v>
      </c>
      <c r="C565" s="14" t="s">
        <v>4908</v>
      </c>
      <c r="D565" s="1" t="s">
        <v>12</v>
      </c>
      <c r="E565" s="1" t="s">
        <v>24</v>
      </c>
      <c r="F565" s="1" t="s">
        <v>33</v>
      </c>
      <c r="G565" s="1" t="s">
        <v>42</v>
      </c>
      <c r="H565" s="1">
        <v>1035</v>
      </c>
      <c r="I565" s="1">
        <v>1018.12</v>
      </c>
      <c r="J565" s="1">
        <v>2025.57</v>
      </c>
      <c r="K565" s="1">
        <v>-440</v>
      </c>
      <c r="L565" s="1">
        <f>Table49[[#This Row],[Selling_Price]]-Table49[[#This Row],[Market_Price]]</f>
        <v>1007.4499999999999</v>
      </c>
      <c r="M565" s="1">
        <f>Table49[[#This Row],[Quantity]]*Table49[[#This Row],[Selling_Price]]</f>
        <v>-891250.79999999993</v>
      </c>
      <c r="N565" s="1">
        <f>Table49[[#This Row],[Quantity]]*Table49[[#This Row],[Profit_Per_Quantity]]</f>
        <v>-443277.99999999994</v>
      </c>
      <c r="O565" s="1" t="s">
        <v>46</v>
      </c>
    </row>
    <row r="566" spans="1:15" x14ac:dyDescent="0.3">
      <c r="A566" s="1" t="s">
        <v>10583</v>
      </c>
      <c r="B566" s="1" t="s">
        <v>4171</v>
      </c>
      <c r="C566" s="14" t="s">
        <v>4529</v>
      </c>
      <c r="D566" s="1" t="s">
        <v>19</v>
      </c>
      <c r="E566" s="1" t="s">
        <v>4349</v>
      </c>
      <c r="F566" s="1" t="s">
        <v>33</v>
      </c>
      <c r="G566" s="1" t="s">
        <v>43</v>
      </c>
      <c r="H566" s="1">
        <v>1012</v>
      </c>
      <c r="I566" s="1">
        <v>1560.03</v>
      </c>
      <c r="J566" s="1">
        <v>2059.84</v>
      </c>
      <c r="K566" s="1">
        <v>-240</v>
      </c>
      <c r="L566" s="1">
        <f>Table49[[#This Row],[Selling_Price]]-Table49[[#This Row],[Market_Price]]</f>
        <v>499.81000000000017</v>
      </c>
      <c r="M566" s="1">
        <f>Table49[[#This Row],[Quantity]]*Table49[[#This Row],[Selling_Price]]</f>
        <v>-494361.60000000003</v>
      </c>
      <c r="N566" s="1">
        <f>Table49[[#This Row],[Quantity]]*Table49[[#This Row],[Profit_Per_Quantity]]</f>
        <v>-119954.40000000004</v>
      </c>
      <c r="O566" s="1" t="s">
        <v>46</v>
      </c>
    </row>
    <row r="567" spans="1:15" x14ac:dyDescent="0.3">
      <c r="A567" s="1" t="s">
        <v>10332</v>
      </c>
      <c r="B567" s="1" t="s">
        <v>3758</v>
      </c>
      <c r="C567" s="14" t="s">
        <v>4888</v>
      </c>
      <c r="D567" s="1" t="s">
        <v>15</v>
      </c>
      <c r="E567" s="1" t="s">
        <v>25</v>
      </c>
      <c r="F567" s="1" t="s">
        <v>31</v>
      </c>
      <c r="G567" s="1" t="s">
        <v>37</v>
      </c>
      <c r="H567" s="1">
        <v>1008</v>
      </c>
      <c r="I567" s="1">
        <v>809.65</v>
      </c>
      <c r="J567" s="1">
        <v>1619.07</v>
      </c>
      <c r="K567" s="1">
        <v>-457</v>
      </c>
      <c r="L567" s="1">
        <f>Table49[[#This Row],[Selling_Price]]-Table49[[#This Row],[Market_Price]]</f>
        <v>809.42</v>
      </c>
      <c r="M567" s="1">
        <f>Table49[[#This Row],[Quantity]]*Table49[[#This Row],[Selling_Price]]</f>
        <v>-739914.99</v>
      </c>
      <c r="N567" s="1">
        <f>Table49[[#This Row],[Quantity]]*Table49[[#This Row],[Profit_Per_Quantity]]</f>
        <v>-369904.94</v>
      </c>
      <c r="O567" s="1" t="s">
        <v>46</v>
      </c>
    </row>
    <row r="568" spans="1:15" x14ac:dyDescent="0.3">
      <c r="A568" s="1" t="s">
        <v>10001</v>
      </c>
      <c r="B568" s="1" t="s">
        <v>3270</v>
      </c>
      <c r="C568" s="14" t="s">
        <v>5254</v>
      </c>
      <c r="D568" s="1" t="s">
        <v>19</v>
      </c>
      <c r="E568" s="1" t="s">
        <v>29</v>
      </c>
      <c r="F568" s="1" t="s">
        <v>32</v>
      </c>
      <c r="G568" s="1" t="s">
        <v>38</v>
      </c>
      <c r="H568" s="1">
        <v>1045</v>
      </c>
      <c r="I568" s="1">
        <v>1545.67</v>
      </c>
      <c r="J568" s="1">
        <v>2296.88</v>
      </c>
      <c r="K568" s="1">
        <v>-412</v>
      </c>
      <c r="L568" s="1">
        <f>Table49[[#This Row],[Selling_Price]]-Table49[[#This Row],[Market_Price]]</f>
        <v>751.21</v>
      </c>
      <c r="M568" s="1">
        <f>Table49[[#This Row],[Quantity]]*Table49[[#This Row],[Selling_Price]]</f>
        <v>-946314.56</v>
      </c>
      <c r="N568" s="1">
        <f>Table49[[#This Row],[Quantity]]*Table49[[#This Row],[Profit_Per_Quantity]]</f>
        <v>-309498.52</v>
      </c>
      <c r="O568" s="1" t="s">
        <v>46</v>
      </c>
    </row>
    <row r="569" spans="1:15" x14ac:dyDescent="0.3">
      <c r="A569" s="1" t="s">
        <v>7870</v>
      </c>
      <c r="B569" s="1" t="s">
        <v>445</v>
      </c>
      <c r="C569" s="14" t="s">
        <v>5789</v>
      </c>
      <c r="D569" s="1" t="s">
        <v>19</v>
      </c>
      <c r="E569" s="1" t="s">
        <v>4349</v>
      </c>
      <c r="F569" s="1" t="s">
        <v>34</v>
      </c>
      <c r="G569" s="1" t="s">
        <v>40</v>
      </c>
      <c r="H569" s="1">
        <v>1092</v>
      </c>
      <c r="I569" s="1">
        <v>1028.3499999999999</v>
      </c>
      <c r="J569" s="1">
        <v>1266.44</v>
      </c>
      <c r="K569" s="1">
        <v>-356</v>
      </c>
      <c r="L569" s="1">
        <f>Table49[[#This Row],[Selling_Price]]-Table49[[#This Row],[Market_Price]]</f>
        <v>238.09000000000015</v>
      </c>
      <c r="M569" s="1">
        <f>Table49[[#This Row],[Quantity]]*Table49[[#This Row],[Selling_Price]]</f>
        <v>-450852.64</v>
      </c>
      <c r="N569" s="1">
        <f>Table49[[#This Row],[Quantity]]*Table49[[#This Row],[Profit_Per_Quantity]]</f>
        <v>-84760.040000000052</v>
      </c>
      <c r="O569" s="1" t="s">
        <v>46</v>
      </c>
    </row>
    <row r="570" spans="1:15" x14ac:dyDescent="0.3">
      <c r="A570" s="1" t="s">
        <v>8121</v>
      </c>
      <c r="B570" s="1" t="s">
        <v>219</v>
      </c>
      <c r="C570" s="14" t="s">
        <v>5544</v>
      </c>
      <c r="D570" s="1" t="s">
        <v>19</v>
      </c>
      <c r="E570" s="1" t="s">
        <v>25</v>
      </c>
      <c r="F570" s="1" t="s">
        <v>31</v>
      </c>
      <c r="G570" s="1" t="s">
        <v>36</v>
      </c>
      <c r="H570" s="1">
        <v>1060</v>
      </c>
      <c r="I570" s="1">
        <v>531.6</v>
      </c>
      <c r="J570" s="1">
        <v>1062.22</v>
      </c>
      <c r="K570" s="1">
        <v>-283</v>
      </c>
      <c r="L570" s="1">
        <f>Table49[[#This Row],[Selling_Price]]-Table49[[#This Row],[Market_Price]]</f>
        <v>530.62</v>
      </c>
      <c r="M570" s="1">
        <f>Table49[[#This Row],[Quantity]]*Table49[[#This Row],[Selling_Price]]</f>
        <v>-300608.26</v>
      </c>
      <c r="N570" s="1">
        <f>Table49[[#This Row],[Quantity]]*Table49[[#This Row],[Profit_Per_Quantity]]</f>
        <v>-150165.46</v>
      </c>
      <c r="O570" s="1" t="s">
        <v>46</v>
      </c>
    </row>
    <row r="571" spans="1:15" x14ac:dyDescent="0.3">
      <c r="A571" s="1" t="s">
        <v>8328</v>
      </c>
      <c r="B571" s="1" t="s">
        <v>571</v>
      </c>
      <c r="C571" s="14" t="s">
        <v>5716</v>
      </c>
      <c r="D571" s="1" t="s">
        <v>13</v>
      </c>
      <c r="E571" s="1" t="s">
        <v>4351</v>
      </c>
      <c r="F571" s="1" t="s">
        <v>32</v>
      </c>
      <c r="G571" s="1" t="s">
        <v>40</v>
      </c>
      <c r="H571" s="1">
        <v>1060</v>
      </c>
      <c r="I571" s="1">
        <v>450.2</v>
      </c>
      <c r="J571" s="1">
        <v>881.17</v>
      </c>
      <c r="K571" s="1">
        <v>-296</v>
      </c>
      <c r="L571" s="1">
        <f>Table49[[#This Row],[Selling_Price]]-Table49[[#This Row],[Market_Price]]</f>
        <v>430.96999999999997</v>
      </c>
      <c r="M571" s="1">
        <f>Table49[[#This Row],[Quantity]]*Table49[[#This Row],[Selling_Price]]</f>
        <v>-260826.31999999998</v>
      </c>
      <c r="N571" s="1">
        <f>Table49[[#This Row],[Quantity]]*Table49[[#This Row],[Profit_Per_Quantity]]</f>
        <v>-127567.12</v>
      </c>
      <c r="O571" s="1" t="s">
        <v>46</v>
      </c>
    </row>
    <row r="572" spans="1:15" x14ac:dyDescent="0.3">
      <c r="A572" s="1" t="s">
        <v>10143</v>
      </c>
      <c r="B572" s="1" t="s">
        <v>3495</v>
      </c>
      <c r="C572" s="14" t="s">
        <v>5096</v>
      </c>
      <c r="D572" s="1" t="s">
        <v>13</v>
      </c>
      <c r="E572" s="1" t="s">
        <v>24</v>
      </c>
      <c r="F572" s="1" t="s">
        <v>31</v>
      </c>
      <c r="G572" s="1" t="s">
        <v>38</v>
      </c>
      <c r="H572" s="1">
        <v>1056</v>
      </c>
      <c r="I572" s="1">
        <v>1410.96</v>
      </c>
      <c r="J572" s="1">
        <v>2565.1799999999998</v>
      </c>
      <c r="K572" s="1">
        <v>-378</v>
      </c>
      <c r="L572" s="1">
        <f>Table49[[#This Row],[Selling_Price]]-Table49[[#This Row],[Market_Price]]</f>
        <v>1154.2199999999998</v>
      </c>
      <c r="M572" s="1">
        <f>Table49[[#This Row],[Quantity]]*Table49[[#This Row],[Selling_Price]]</f>
        <v>-969638.03999999992</v>
      </c>
      <c r="N572" s="1">
        <f>Table49[[#This Row],[Quantity]]*Table49[[#This Row],[Profit_Per_Quantity]]</f>
        <v>-436295.15999999992</v>
      </c>
      <c r="O572" s="1" t="s">
        <v>46</v>
      </c>
    </row>
    <row r="573" spans="1:15" x14ac:dyDescent="0.3">
      <c r="A573" s="1" t="s">
        <v>7850</v>
      </c>
      <c r="B573" s="1" t="s">
        <v>3327</v>
      </c>
      <c r="C573" s="14" t="s">
        <v>4590</v>
      </c>
      <c r="D573" s="1" t="s">
        <v>20</v>
      </c>
      <c r="E573" s="1" t="s">
        <v>28</v>
      </c>
      <c r="F573" s="1" t="s">
        <v>32</v>
      </c>
      <c r="G573" s="1" t="s">
        <v>38</v>
      </c>
      <c r="H573" s="1">
        <v>1042</v>
      </c>
      <c r="I573" s="1">
        <v>242.42</v>
      </c>
      <c r="J573" s="1">
        <v>288.35000000000002</v>
      </c>
      <c r="K573" s="1">
        <v>-41</v>
      </c>
      <c r="L573" s="1">
        <f>Table49[[#This Row],[Selling_Price]]-Table49[[#This Row],[Market_Price]]</f>
        <v>45.930000000000035</v>
      </c>
      <c r="M573" s="1">
        <f>Table49[[#This Row],[Quantity]]*Table49[[#This Row],[Selling_Price]]</f>
        <v>-11822.35</v>
      </c>
      <c r="N573" s="1">
        <f>Table49[[#This Row],[Quantity]]*Table49[[#This Row],[Profit_Per_Quantity]]</f>
        <v>-1883.1300000000015</v>
      </c>
      <c r="O573" s="1" t="s">
        <v>46</v>
      </c>
    </row>
    <row r="574" spans="1:15" x14ac:dyDescent="0.3">
      <c r="A574" s="1" t="s">
        <v>10187</v>
      </c>
      <c r="B574" s="1" t="s">
        <v>3556</v>
      </c>
      <c r="C574" s="14" t="s">
        <v>4869</v>
      </c>
      <c r="D574" s="1" t="s">
        <v>12</v>
      </c>
      <c r="E574" s="1" t="s">
        <v>30</v>
      </c>
      <c r="F574" s="1" t="s">
        <v>35</v>
      </c>
      <c r="G574" s="1" t="s">
        <v>42</v>
      </c>
      <c r="H574" s="1">
        <v>1064</v>
      </c>
      <c r="I574" s="1">
        <v>347.67</v>
      </c>
      <c r="J574" s="1">
        <v>518.54</v>
      </c>
      <c r="K574" s="1">
        <v>-499</v>
      </c>
      <c r="L574" s="1">
        <f>Table49[[#This Row],[Selling_Price]]-Table49[[#This Row],[Market_Price]]</f>
        <v>170.86999999999995</v>
      </c>
      <c r="M574" s="1">
        <f>Table49[[#This Row],[Quantity]]*Table49[[#This Row],[Selling_Price]]</f>
        <v>-258751.46</v>
      </c>
      <c r="N574" s="1">
        <f>Table49[[#This Row],[Quantity]]*Table49[[#This Row],[Profit_Per_Quantity]]</f>
        <v>-85264.129999999976</v>
      </c>
      <c r="O574" s="1" t="s">
        <v>46</v>
      </c>
    </row>
    <row r="575" spans="1:15" x14ac:dyDescent="0.3">
      <c r="A575" s="1" t="s">
        <v>7875</v>
      </c>
      <c r="B575" s="1" t="s">
        <v>1447</v>
      </c>
      <c r="C575" s="14" t="s">
        <v>5301</v>
      </c>
      <c r="D575" s="1" t="s">
        <v>14</v>
      </c>
      <c r="E575" s="1" t="s">
        <v>29</v>
      </c>
      <c r="F575" s="1" t="s">
        <v>31</v>
      </c>
      <c r="G575" s="1" t="s">
        <v>41</v>
      </c>
      <c r="H575" s="1">
        <v>1094</v>
      </c>
      <c r="I575" s="1">
        <v>517.03</v>
      </c>
      <c r="J575" s="1">
        <v>592.21</v>
      </c>
      <c r="K575" s="1">
        <v>-139</v>
      </c>
      <c r="L575" s="1">
        <f>Table49[[#This Row],[Selling_Price]]-Table49[[#This Row],[Market_Price]]</f>
        <v>75.180000000000064</v>
      </c>
      <c r="M575" s="1">
        <f>Table49[[#This Row],[Quantity]]*Table49[[#This Row],[Selling_Price]]</f>
        <v>-82317.19</v>
      </c>
      <c r="N575" s="1">
        <f>Table49[[#This Row],[Quantity]]*Table49[[#This Row],[Profit_Per_Quantity]]</f>
        <v>-10450.02000000001</v>
      </c>
      <c r="O575" s="1" t="s">
        <v>46</v>
      </c>
    </row>
    <row r="576" spans="1:15" x14ac:dyDescent="0.3">
      <c r="A576" s="1" t="s">
        <v>9178</v>
      </c>
      <c r="B576" s="1" t="s">
        <v>1447</v>
      </c>
      <c r="C576" s="14" t="s">
        <v>5837</v>
      </c>
      <c r="D576" s="1" t="s">
        <v>14</v>
      </c>
      <c r="E576" s="1" t="s">
        <v>21</v>
      </c>
      <c r="F576" s="1" t="s">
        <v>35</v>
      </c>
      <c r="G576" s="1" t="s">
        <v>45</v>
      </c>
      <c r="H576" s="1">
        <v>1006</v>
      </c>
      <c r="I576" s="1">
        <v>936.12</v>
      </c>
      <c r="J576" s="1">
        <v>1677.8</v>
      </c>
      <c r="K576" s="1">
        <v>-462</v>
      </c>
      <c r="L576" s="1">
        <f>Table49[[#This Row],[Selling_Price]]-Table49[[#This Row],[Market_Price]]</f>
        <v>741.68</v>
      </c>
      <c r="M576" s="1">
        <f>Table49[[#This Row],[Quantity]]*Table49[[#This Row],[Selling_Price]]</f>
        <v>-775143.6</v>
      </c>
      <c r="N576" s="1">
        <f>Table49[[#This Row],[Quantity]]*Table49[[#This Row],[Profit_Per_Quantity]]</f>
        <v>-342656.16</v>
      </c>
      <c r="O576" s="1" t="s">
        <v>46</v>
      </c>
    </row>
    <row r="577" spans="1:15" x14ac:dyDescent="0.3">
      <c r="A577" s="1" t="s">
        <v>7509</v>
      </c>
      <c r="B577" s="1" t="s">
        <v>3225</v>
      </c>
      <c r="C577" s="14" t="s">
        <v>4432</v>
      </c>
      <c r="D577" s="1" t="s">
        <v>13</v>
      </c>
      <c r="E577" s="1" t="s">
        <v>4349</v>
      </c>
      <c r="F577" s="1" t="s">
        <v>34</v>
      </c>
      <c r="G577" s="1" t="s">
        <v>44</v>
      </c>
      <c r="H577" s="1">
        <v>1033</v>
      </c>
      <c r="I577" s="1">
        <v>1521.52</v>
      </c>
      <c r="J577" s="1">
        <v>2083.5300000000002</v>
      </c>
      <c r="K577" s="1">
        <v>-14</v>
      </c>
      <c r="L577" s="1">
        <f>Table49[[#This Row],[Selling_Price]]-Table49[[#This Row],[Market_Price]]</f>
        <v>562.01000000000022</v>
      </c>
      <c r="M577" s="1">
        <f>Table49[[#This Row],[Quantity]]*Table49[[#This Row],[Selling_Price]]</f>
        <v>-29169.420000000002</v>
      </c>
      <c r="N577" s="1">
        <f>Table49[[#This Row],[Quantity]]*Table49[[#This Row],[Profit_Per_Quantity]]</f>
        <v>-7868.1400000000031</v>
      </c>
      <c r="O577" s="1" t="s">
        <v>46</v>
      </c>
    </row>
    <row r="578" spans="1:15" x14ac:dyDescent="0.3">
      <c r="A578" s="1" t="s">
        <v>8358</v>
      </c>
      <c r="B578" s="1" t="s">
        <v>629</v>
      </c>
      <c r="C578" s="14" t="s">
        <v>4385</v>
      </c>
      <c r="D578" s="1" t="s">
        <v>20</v>
      </c>
      <c r="E578" s="1" t="s">
        <v>26</v>
      </c>
      <c r="F578" s="1" t="s">
        <v>31</v>
      </c>
      <c r="G578" s="1" t="s">
        <v>45</v>
      </c>
      <c r="H578" s="1">
        <v>1067</v>
      </c>
      <c r="I578" s="1">
        <v>1386.42</v>
      </c>
      <c r="J578" s="1">
        <v>2152.1</v>
      </c>
      <c r="K578" s="1">
        <v>-233</v>
      </c>
      <c r="L578" s="1">
        <f>Table49[[#This Row],[Selling_Price]]-Table49[[#This Row],[Market_Price]]</f>
        <v>765.67999999999984</v>
      </c>
      <c r="M578" s="1">
        <f>Table49[[#This Row],[Quantity]]*Table49[[#This Row],[Selling_Price]]</f>
        <v>-501439.3</v>
      </c>
      <c r="N578" s="1">
        <f>Table49[[#This Row],[Quantity]]*Table49[[#This Row],[Profit_Per_Quantity]]</f>
        <v>-178403.43999999997</v>
      </c>
      <c r="O578" s="1" t="s">
        <v>46</v>
      </c>
    </row>
    <row r="579" spans="1:15" x14ac:dyDescent="0.3">
      <c r="A579" s="1" t="s">
        <v>9358</v>
      </c>
      <c r="B579" s="1" t="s">
        <v>2243</v>
      </c>
      <c r="C579" s="14" t="s">
        <v>5767</v>
      </c>
      <c r="D579" s="1" t="s">
        <v>15</v>
      </c>
      <c r="E579" s="1" t="s">
        <v>4349</v>
      </c>
      <c r="F579" s="1" t="s">
        <v>35</v>
      </c>
      <c r="G579" s="1" t="s">
        <v>45</v>
      </c>
      <c r="H579" s="1">
        <v>1060</v>
      </c>
      <c r="I579" s="1">
        <v>1164.27</v>
      </c>
      <c r="J579" s="1">
        <v>1851.69</v>
      </c>
      <c r="K579" s="1">
        <v>-231</v>
      </c>
      <c r="L579" s="1">
        <f>Table49[[#This Row],[Selling_Price]]-Table49[[#This Row],[Market_Price]]</f>
        <v>687.42000000000007</v>
      </c>
      <c r="M579" s="1">
        <f>Table49[[#This Row],[Quantity]]*Table49[[#This Row],[Selling_Price]]</f>
        <v>-427740.39</v>
      </c>
      <c r="N579" s="1">
        <f>Table49[[#This Row],[Quantity]]*Table49[[#This Row],[Profit_Per_Quantity]]</f>
        <v>-158794.02000000002</v>
      </c>
      <c r="O579" s="1" t="s">
        <v>46</v>
      </c>
    </row>
    <row r="580" spans="1:15" x14ac:dyDescent="0.3">
      <c r="A580" s="1" t="s">
        <v>7012</v>
      </c>
      <c r="B580" s="1" t="s">
        <v>3698</v>
      </c>
      <c r="C580" s="14" t="s">
        <v>4936</v>
      </c>
      <c r="D580" s="1" t="s">
        <v>19</v>
      </c>
      <c r="E580" s="1" t="s">
        <v>28</v>
      </c>
      <c r="F580" s="1" t="s">
        <v>35</v>
      </c>
      <c r="G580" s="1" t="s">
        <v>40</v>
      </c>
      <c r="H580" s="1">
        <v>1022</v>
      </c>
      <c r="I580" s="1">
        <v>1725.87</v>
      </c>
      <c r="J580" s="1">
        <v>2353.9899999999998</v>
      </c>
      <c r="K580" s="1">
        <v>-256</v>
      </c>
      <c r="L580" s="1">
        <f>Table49[[#This Row],[Selling_Price]]-Table49[[#This Row],[Market_Price]]</f>
        <v>628.11999999999989</v>
      </c>
      <c r="M580" s="1">
        <f>Table49[[#This Row],[Quantity]]*Table49[[#This Row],[Selling_Price]]</f>
        <v>-602621.43999999994</v>
      </c>
      <c r="N580" s="1">
        <f>Table49[[#This Row],[Quantity]]*Table49[[#This Row],[Profit_Per_Quantity]]</f>
        <v>-160798.71999999997</v>
      </c>
      <c r="O580" s="1" t="s">
        <v>46</v>
      </c>
    </row>
    <row r="581" spans="1:15" x14ac:dyDescent="0.3">
      <c r="A581" s="1" t="s">
        <v>10565</v>
      </c>
      <c r="B581" s="1" t="s">
        <v>4141</v>
      </c>
      <c r="C581" s="14" t="s">
        <v>4559</v>
      </c>
      <c r="D581" s="1" t="s">
        <v>17</v>
      </c>
      <c r="E581" s="1" t="s">
        <v>24</v>
      </c>
      <c r="F581" s="1" t="s">
        <v>31</v>
      </c>
      <c r="G581" s="1" t="s">
        <v>38</v>
      </c>
      <c r="H581" s="1">
        <v>1096</v>
      </c>
      <c r="I581" s="1">
        <v>1150.99</v>
      </c>
      <c r="J581" s="1">
        <v>1824.62</v>
      </c>
      <c r="K581" s="1">
        <v>-457</v>
      </c>
      <c r="L581" s="1">
        <f>Table49[[#This Row],[Selling_Price]]-Table49[[#This Row],[Market_Price]]</f>
        <v>673.62999999999988</v>
      </c>
      <c r="M581" s="1">
        <f>Table49[[#This Row],[Quantity]]*Table49[[#This Row],[Selling_Price]]</f>
        <v>-833851.34</v>
      </c>
      <c r="N581" s="1">
        <f>Table49[[#This Row],[Quantity]]*Table49[[#This Row],[Profit_Per_Quantity]]</f>
        <v>-307848.90999999997</v>
      </c>
      <c r="O581" s="1" t="s">
        <v>46</v>
      </c>
    </row>
    <row r="582" spans="1:15" x14ac:dyDescent="0.3">
      <c r="A582" s="1" t="s">
        <v>9934</v>
      </c>
      <c r="B582" s="1" t="s">
        <v>3158</v>
      </c>
      <c r="C582" s="14" t="s">
        <v>5314</v>
      </c>
      <c r="D582" s="1" t="s">
        <v>12</v>
      </c>
      <c r="E582" s="1" t="s">
        <v>21</v>
      </c>
      <c r="F582" s="1" t="s">
        <v>34</v>
      </c>
      <c r="G582" s="1" t="s">
        <v>40</v>
      </c>
      <c r="H582" s="1">
        <v>1010</v>
      </c>
      <c r="I582" s="1">
        <v>369.02</v>
      </c>
      <c r="J582" s="1">
        <v>408.41</v>
      </c>
      <c r="K582" s="1">
        <v>-29</v>
      </c>
      <c r="L582" s="1">
        <f>Table49[[#This Row],[Selling_Price]]-Table49[[#This Row],[Market_Price]]</f>
        <v>39.390000000000043</v>
      </c>
      <c r="M582" s="1">
        <f>Table49[[#This Row],[Quantity]]*Table49[[#This Row],[Selling_Price]]</f>
        <v>-11843.890000000001</v>
      </c>
      <c r="N582" s="1">
        <f>Table49[[#This Row],[Quantity]]*Table49[[#This Row],[Profit_Per_Quantity]]</f>
        <v>-1142.3100000000013</v>
      </c>
      <c r="O582" s="1" t="s">
        <v>46</v>
      </c>
    </row>
    <row r="583" spans="1:15" x14ac:dyDescent="0.3">
      <c r="A583" s="1" t="s">
        <v>10635</v>
      </c>
      <c r="B583" s="1" t="s">
        <v>4248</v>
      </c>
      <c r="C583" s="14" t="s">
        <v>4458</v>
      </c>
      <c r="D583" s="1" t="s">
        <v>11</v>
      </c>
      <c r="E583" s="1" t="s">
        <v>4349</v>
      </c>
      <c r="F583" s="1" t="s">
        <v>31</v>
      </c>
      <c r="G583" s="1" t="s">
        <v>44</v>
      </c>
      <c r="H583" s="1">
        <v>1052</v>
      </c>
      <c r="I583" s="1">
        <v>1104.98</v>
      </c>
      <c r="J583" s="1">
        <v>1700.45</v>
      </c>
      <c r="K583" s="1">
        <v>-73</v>
      </c>
      <c r="L583" s="1">
        <f>Table49[[#This Row],[Selling_Price]]-Table49[[#This Row],[Market_Price]]</f>
        <v>595.47</v>
      </c>
      <c r="M583" s="1">
        <f>Table49[[#This Row],[Quantity]]*Table49[[#This Row],[Selling_Price]]</f>
        <v>-124132.85</v>
      </c>
      <c r="N583" s="1">
        <f>Table49[[#This Row],[Quantity]]*Table49[[#This Row],[Profit_Per_Quantity]]</f>
        <v>-43469.310000000005</v>
      </c>
      <c r="O583" s="1" t="s">
        <v>46</v>
      </c>
    </row>
    <row r="584" spans="1:15" x14ac:dyDescent="0.3">
      <c r="A584" s="1" t="s">
        <v>8661</v>
      </c>
      <c r="B584" s="1" t="s">
        <v>1113</v>
      </c>
      <c r="C584" s="14" t="s">
        <v>5271</v>
      </c>
      <c r="D584" s="1" t="s">
        <v>13</v>
      </c>
      <c r="E584" s="1" t="s">
        <v>30</v>
      </c>
      <c r="F584" s="1" t="s">
        <v>33</v>
      </c>
      <c r="G584" s="1" t="s">
        <v>42</v>
      </c>
      <c r="H584" s="1">
        <v>1098</v>
      </c>
      <c r="I584" s="1">
        <v>377.76</v>
      </c>
      <c r="J584" s="1">
        <v>443.09</v>
      </c>
      <c r="K584" s="1">
        <v>-112</v>
      </c>
      <c r="L584" s="1">
        <f>Table49[[#This Row],[Selling_Price]]-Table49[[#This Row],[Market_Price]]</f>
        <v>65.329999999999984</v>
      </c>
      <c r="M584" s="1">
        <f>Table49[[#This Row],[Quantity]]*Table49[[#This Row],[Selling_Price]]</f>
        <v>-49626.079999999994</v>
      </c>
      <c r="N584" s="1">
        <f>Table49[[#This Row],[Quantity]]*Table49[[#This Row],[Profit_Per_Quantity]]</f>
        <v>-7316.9599999999982</v>
      </c>
      <c r="O584" s="1" t="s">
        <v>46</v>
      </c>
    </row>
    <row r="585" spans="1:15" x14ac:dyDescent="0.3">
      <c r="A585" s="1" t="s">
        <v>9977</v>
      </c>
      <c r="B585" s="1" t="s">
        <v>3215</v>
      </c>
      <c r="C585" s="14" t="s">
        <v>4945</v>
      </c>
      <c r="D585" s="1" t="s">
        <v>18</v>
      </c>
      <c r="E585" s="1" t="s">
        <v>28</v>
      </c>
      <c r="F585" s="1" t="s">
        <v>32</v>
      </c>
      <c r="G585" s="1" t="s">
        <v>43</v>
      </c>
      <c r="H585" s="1">
        <v>1076</v>
      </c>
      <c r="I585" s="1">
        <v>802.71</v>
      </c>
      <c r="J585" s="1">
        <v>1549.87</v>
      </c>
      <c r="K585" s="1">
        <v>-97</v>
      </c>
      <c r="L585" s="1">
        <f>Table49[[#This Row],[Selling_Price]]-Table49[[#This Row],[Market_Price]]</f>
        <v>747.15999999999985</v>
      </c>
      <c r="M585" s="1">
        <f>Table49[[#This Row],[Quantity]]*Table49[[#This Row],[Selling_Price]]</f>
        <v>-150337.38999999998</v>
      </c>
      <c r="N585" s="1">
        <f>Table49[[#This Row],[Quantity]]*Table49[[#This Row],[Profit_Per_Quantity]]</f>
        <v>-72474.51999999999</v>
      </c>
      <c r="O585" s="1" t="s">
        <v>46</v>
      </c>
    </row>
    <row r="586" spans="1:15" x14ac:dyDescent="0.3">
      <c r="A586" s="1" t="s">
        <v>9494</v>
      </c>
      <c r="B586" s="1" t="s">
        <v>2458</v>
      </c>
      <c r="C586" s="14" t="s">
        <v>5686</v>
      </c>
      <c r="D586" s="1" t="s">
        <v>12</v>
      </c>
      <c r="E586" s="1" t="s">
        <v>28</v>
      </c>
      <c r="F586" s="1" t="s">
        <v>32</v>
      </c>
      <c r="G586" s="1" t="s">
        <v>36</v>
      </c>
      <c r="H586" s="1">
        <v>1085</v>
      </c>
      <c r="I586" s="1">
        <v>1530.37</v>
      </c>
      <c r="J586" s="1">
        <v>2743.63</v>
      </c>
      <c r="K586" s="1">
        <v>-279</v>
      </c>
      <c r="L586" s="1">
        <f>Table49[[#This Row],[Selling_Price]]-Table49[[#This Row],[Market_Price]]</f>
        <v>1213.2600000000002</v>
      </c>
      <c r="M586" s="1">
        <f>Table49[[#This Row],[Quantity]]*Table49[[#This Row],[Selling_Price]]</f>
        <v>-765472.77</v>
      </c>
      <c r="N586" s="1">
        <f>Table49[[#This Row],[Quantity]]*Table49[[#This Row],[Profit_Per_Quantity]]</f>
        <v>-338499.54000000004</v>
      </c>
      <c r="O586" s="1" t="s">
        <v>46</v>
      </c>
    </row>
    <row r="587" spans="1:15" x14ac:dyDescent="0.3">
      <c r="A587" s="1" t="s">
        <v>6803</v>
      </c>
      <c r="B587" s="1" t="s">
        <v>2351</v>
      </c>
      <c r="C587" s="14" t="s">
        <v>5724</v>
      </c>
      <c r="D587" s="1" t="s">
        <v>17</v>
      </c>
      <c r="E587" s="1" t="s">
        <v>28</v>
      </c>
      <c r="F587" s="1" t="s">
        <v>32</v>
      </c>
      <c r="G587" s="1" t="s">
        <v>36</v>
      </c>
      <c r="H587" s="1">
        <v>1019</v>
      </c>
      <c r="I587" s="1">
        <v>825.46</v>
      </c>
      <c r="J587" s="1">
        <v>1403.38</v>
      </c>
      <c r="K587" s="1">
        <v>-43</v>
      </c>
      <c r="L587" s="1">
        <f>Table49[[#This Row],[Selling_Price]]-Table49[[#This Row],[Market_Price]]</f>
        <v>577.92000000000007</v>
      </c>
      <c r="M587" s="1">
        <f>Table49[[#This Row],[Quantity]]*Table49[[#This Row],[Selling_Price]]</f>
        <v>-60345.340000000004</v>
      </c>
      <c r="N587" s="1">
        <f>Table49[[#This Row],[Quantity]]*Table49[[#This Row],[Profit_Per_Quantity]]</f>
        <v>-24850.560000000005</v>
      </c>
      <c r="O587" s="1" t="s">
        <v>46</v>
      </c>
    </row>
    <row r="588" spans="1:15" x14ac:dyDescent="0.3">
      <c r="A588" s="1" t="s">
        <v>8543</v>
      </c>
      <c r="B588" s="1" t="s">
        <v>921</v>
      </c>
      <c r="C588" s="14" t="s">
        <v>5676</v>
      </c>
      <c r="D588" s="1" t="s">
        <v>18</v>
      </c>
      <c r="E588" s="1" t="s">
        <v>4351</v>
      </c>
      <c r="F588" s="1" t="s">
        <v>35</v>
      </c>
      <c r="G588" s="1" t="s">
        <v>43</v>
      </c>
      <c r="H588" s="1">
        <v>1061</v>
      </c>
      <c r="I588" s="1">
        <v>161.56</v>
      </c>
      <c r="J588" s="1">
        <v>318.29000000000002</v>
      </c>
      <c r="K588" s="1">
        <v>-464</v>
      </c>
      <c r="L588" s="1">
        <f>Table49[[#This Row],[Selling_Price]]-Table49[[#This Row],[Market_Price]]</f>
        <v>156.73000000000002</v>
      </c>
      <c r="M588" s="1">
        <f>Table49[[#This Row],[Quantity]]*Table49[[#This Row],[Selling_Price]]</f>
        <v>-147686.56</v>
      </c>
      <c r="N588" s="1">
        <f>Table49[[#This Row],[Quantity]]*Table49[[#This Row],[Profit_Per_Quantity]]</f>
        <v>-72722.720000000001</v>
      </c>
      <c r="O588" s="1" t="s">
        <v>46</v>
      </c>
    </row>
    <row r="589" spans="1:15" x14ac:dyDescent="0.3">
      <c r="A589" s="1" t="s">
        <v>6845</v>
      </c>
      <c r="B589" s="1" t="s">
        <v>2977</v>
      </c>
      <c r="C589" s="14" t="s">
        <v>5346</v>
      </c>
      <c r="D589" s="1" t="s">
        <v>12</v>
      </c>
      <c r="E589" s="1" t="s">
        <v>30</v>
      </c>
      <c r="F589" s="1" t="s">
        <v>33</v>
      </c>
      <c r="G589" s="1" t="s">
        <v>41</v>
      </c>
      <c r="H589" s="1">
        <v>1009</v>
      </c>
      <c r="I589" s="1">
        <v>1279.08</v>
      </c>
      <c r="J589" s="1">
        <v>1666.93</v>
      </c>
      <c r="K589" s="1">
        <v>-319</v>
      </c>
      <c r="L589" s="1">
        <f>Table49[[#This Row],[Selling_Price]]-Table49[[#This Row],[Market_Price]]</f>
        <v>387.85000000000014</v>
      </c>
      <c r="M589" s="1">
        <f>Table49[[#This Row],[Quantity]]*Table49[[#This Row],[Selling_Price]]</f>
        <v>-531750.67000000004</v>
      </c>
      <c r="N589" s="1">
        <f>Table49[[#This Row],[Quantity]]*Table49[[#This Row],[Profit_Per_Quantity]]</f>
        <v>-123724.15000000004</v>
      </c>
      <c r="O589" s="1" t="s">
        <v>46</v>
      </c>
    </row>
    <row r="590" spans="1:15" x14ac:dyDescent="0.3">
      <c r="A590" s="1" t="s">
        <v>9968</v>
      </c>
      <c r="B590" s="1" t="s">
        <v>3203</v>
      </c>
      <c r="C590" s="14" t="s">
        <v>5288</v>
      </c>
      <c r="D590" s="1" t="s">
        <v>14</v>
      </c>
      <c r="E590" s="1" t="s">
        <v>29</v>
      </c>
      <c r="F590" s="1" t="s">
        <v>32</v>
      </c>
      <c r="G590" s="1" t="s">
        <v>43</v>
      </c>
      <c r="H590" s="1">
        <v>1013</v>
      </c>
      <c r="I590" s="1">
        <v>1373.62</v>
      </c>
      <c r="J590" s="1">
        <v>2055.2600000000002</v>
      </c>
      <c r="K590" s="1">
        <v>-314</v>
      </c>
      <c r="L590" s="1">
        <f>Table49[[#This Row],[Selling_Price]]-Table49[[#This Row],[Market_Price]]</f>
        <v>681.64000000000033</v>
      </c>
      <c r="M590" s="1">
        <f>Table49[[#This Row],[Quantity]]*Table49[[#This Row],[Selling_Price]]</f>
        <v>-645351.64</v>
      </c>
      <c r="N590" s="1">
        <f>Table49[[#This Row],[Quantity]]*Table49[[#This Row],[Profit_Per_Quantity]]</f>
        <v>-214034.96000000011</v>
      </c>
      <c r="O590" s="1" t="s">
        <v>46</v>
      </c>
    </row>
    <row r="591" spans="1:15" x14ac:dyDescent="0.3">
      <c r="A591" s="1" t="s">
        <v>6451</v>
      </c>
      <c r="B591" s="1" t="s">
        <v>3770</v>
      </c>
      <c r="C591" s="14" t="s">
        <v>4878</v>
      </c>
      <c r="D591" s="1" t="s">
        <v>14</v>
      </c>
      <c r="E591" s="1" t="s">
        <v>4349</v>
      </c>
      <c r="F591" s="1" t="s">
        <v>32</v>
      </c>
      <c r="G591" s="1" t="s">
        <v>41</v>
      </c>
      <c r="H591" s="1">
        <v>1065</v>
      </c>
      <c r="I591" s="1">
        <v>1220.96</v>
      </c>
      <c r="J591" s="1">
        <v>1653.67</v>
      </c>
      <c r="K591" s="1">
        <v>-489</v>
      </c>
      <c r="L591" s="1">
        <f>Table49[[#This Row],[Selling_Price]]-Table49[[#This Row],[Market_Price]]</f>
        <v>432.71000000000004</v>
      </c>
      <c r="M591" s="1">
        <f>Table49[[#This Row],[Quantity]]*Table49[[#This Row],[Selling_Price]]</f>
        <v>-808644.63</v>
      </c>
      <c r="N591" s="1">
        <f>Table49[[#This Row],[Quantity]]*Table49[[#This Row],[Profit_Per_Quantity]]</f>
        <v>-211595.19000000003</v>
      </c>
      <c r="O591" s="1" t="s">
        <v>46</v>
      </c>
    </row>
    <row r="592" spans="1:15" x14ac:dyDescent="0.3">
      <c r="A592" s="1" t="s">
        <v>8243</v>
      </c>
      <c r="B592" s="1" t="s">
        <v>433</v>
      </c>
      <c r="C592" s="14" t="s">
        <v>6050</v>
      </c>
      <c r="D592" s="1" t="s">
        <v>13</v>
      </c>
      <c r="E592" s="1" t="s">
        <v>28</v>
      </c>
      <c r="F592" s="1" t="s">
        <v>34</v>
      </c>
      <c r="G592" s="1" t="s">
        <v>38</v>
      </c>
      <c r="H592" s="1">
        <v>1005</v>
      </c>
      <c r="I592" s="1">
        <v>1616.89</v>
      </c>
      <c r="J592" s="1">
        <v>2320.92</v>
      </c>
      <c r="K592" s="1">
        <v>-321</v>
      </c>
      <c r="L592" s="1">
        <f>Table49[[#This Row],[Selling_Price]]-Table49[[#This Row],[Market_Price]]</f>
        <v>704.03</v>
      </c>
      <c r="M592" s="1">
        <f>Table49[[#This Row],[Quantity]]*Table49[[#This Row],[Selling_Price]]</f>
        <v>-745015.32000000007</v>
      </c>
      <c r="N592" s="1">
        <f>Table49[[#This Row],[Quantity]]*Table49[[#This Row],[Profit_Per_Quantity]]</f>
        <v>-225993.63</v>
      </c>
      <c r="O592" s="1" t="s">
        <v>46</v>
      </c>
    </row>
    <row r="593" spans="1:15" x14ac:dyDescent="0.3">
      <c r="A593" s="1" t="s">
        <v>6962</v>
      </c>
      <c r="B593" s="1" t="s">
        <v>1410</v>
      </c>
      <c r="C593" s="14" t="s">
        <v>4640</v>
      </c>
      <c r="D593" s="1" t="s">
        <v>16</v>
      </c>
      <c r="E593" s="1" t="s">
        <v>24</v>
      </c>
      <c r="F593" s="1" t="s">
        <v>35</v>
      </c>
      <c r="G593" s="1" t="s">
        <v>41</v>
      </c>
      <c r="H593" s="1">
        <v>1095</v>
      </c>
      <c r="I593" s="1">
        <v>956.32</v>
      </c>
      <c r="J593" s="1">
        <v>1500.4</v>
      </c>
      <c r="K593" s="1">
        <v>-282</v>
      </c>
      <c r="L593" s="1">
        <f>Table49[[#This Row],[Selling_Price]]-Table49[[#This Row],[Market_Price]]</f>
        <v>544.08000000000004</v>
      </c>
      <c r="M593" s="1">
        <f>Table49[[#This Row],[Quantity]]*Table49[[#This Row],[Selling_Price]]</f>
        <v>-423112.80000000005</v>
      </c>
      <c r="N593" s="1">
        <f>Table49[[#This Row],[Quantity]]*Table49[[#This Row],[Profit_Per_Quantity]]</f>
        <v>-153430.56</v>
      </c>
      <c r="O593" s="1" t="s">
        <v>46</v>
      </c>
    </row>
    <row r="594" spans="1:15" x14ac:dyDescent="0.3">
      <c r="A594" s="1" t="s">
        <v>9955</v>
      </c>
      <c r="B594" s="1" t="s">
        <v>3187</v>
      </c>
      <c r="C594" s="14" t="s">
        <v>5206</v>
      </c>
      <c r="D594" s="1" t="s">
        <v>15</v>
      </c>
      <c r="E594" s="1" t="s">
        <v>30</v>
      </c>
      <c r="F594" s="1" t="s">
        <v>33</v>
      </c>
      <c r="G594" s="1" t="s">
        <v>38</v>
      </c>
      <c r="H594" s="1">
        <v>1005</v>
      </c>
      <c r="I594" s="1">
        <v>927.54</v>
      </c>
      <c r="J594" s="1">
        <v>1048.68</v>
      </c>
      <c r="K594" s="1">
        <v>-207</v>
      </c>
      <c r="L594" s="1">
        <f>Table49[[#This Row],[Selling_Price]]-Table49[[#This Row],[Market_Price]]</f>
        <v>121.1400000000001</v>
      </c>
      <c r="M594" s="1">
        <f>Table49[[#This Row],[Quantity]]*Table49[[#This Row],[Selling_Price]]</f>
        <v>-217076.76</v>
      </c>
      <c r="N594" s="1">
        <f>Table49[[#This Row],[Quantity]]*Table49[[#This Row],[Profit_Per_Quantity]]</f>
        <v>-25075.980000000021</v>
      </c>
      <c r="O594" s="1" t="s">
        <v>46</v>
      </c>
    </row>
    <row r="595" spans="1:15" x14ac:dyDescent="0.3">
      <c r="A595" s="1" t="s">
        <v>6638</v>
      </c>
      <c r="B595" s="1" t="s">
        <v>2572</v>
      </c>
      <c r="C595" s="14" t="s">
        <v>5638</v>
      </c>
      <c r="D595" s="1" t="s">
        <v>15</v>
      </c>
      <c r="E595" s="1" t="s">
        <v>30</v>
      </c>
      <c r="F595" s="1" t="s">
        <v>31</v>
      </c>
      <c r="G595" s="1" t="s">
        <v>38</v>
      </c>
      <c r="H595" s="1">
        <v>1081</v>
      </c>
      <c r="I595" s="1">
        <v>1499.8</v>
      </c>
      <c r="J595" s="1">
        <v>2746.18</v>
      </c>
      <c r="K595" s="1">
        <v>-377</v>
      </c>
      <c r="L595" s="1">
        <f>Table49[[#This Row],[Selling_Price]]-Table49[[#This Row],[Market_Price]]</f>
        <v>1246.3799999999999</v>
      </c>
      <c r="M595" s="1">
        <f>Table49[[#This Row],[Quantity]]*Table49[[#This Row],[Selling_Price]]</f>
        <v>-1035309.86</v>
      </c>
      <c r="N595" s="1">
        <f>Table49[[#This Row],[Quantity]]*Table49[[#This Row],[Profit_Per_Quantity]]</f>
        <v>-469885.25999999995</v>
      </c>
      <c r="O595" s="1" t="s">
        <v>46</v>
      </c>
    </row>
    <row r="596" spans="1:15" x14ac:dyDescent="0.3">
      <c r="A596" s="1" t="s">
        <v>9826</v>
      </c>
      <c r="B596" s="1" t="s">
        <v>2986</v>
      </c>
      <c r="C596" s="14" t="s">
        <v>5420</v>
      </c>
      <c r="D596" s="1" t="s">
        <v>20</v>
      </c>
      <c r="E596" s="1" t="s">
        <v>26</v>
      </c>
      <c r="F596" s="1" t="s">
        <v>35</v>
      </c>
      <c r="G596" s="1" t="s">
        <v>43</v>
      </c>
      <c r="H596" s="1">
        <v>1084</v>
      </c>
      <c r="I596" s="1">
        <v>130.24</v>
      </c>
      <c r="J596" s="1">
        <v>184.9</v>
      </c>
      <c r="K596" s="1">
        <v>-460</v>
      </c>
      <c r="L596" s="1">
        <f>Table49[[#This Row],[Selling_Price]]-Table49[[#This Row],[Market_Price]]</f>
        <v>54.66</v>
      </c>
      <c r="M596" s="1">
        <f>Table49[[#This Row],[Quantity]]*Table49[[#This Row],[Selling_Price]]</f>
        <v>-85054</v>
      </c>
      <c r="N596" s="1">
        <f>Table49[[#This Row],[Quantity]]*Table49[[#This Row],[Profit_Per_Quantity]]</f>
        <v>-25143.599999999999</v>
      </c>
      <c r="O596" s="1" t="s">
        <v>46</v>
      </c>
    </row>
    <row r="597" spans="1:15" x14ac:dyDescent="0.3">
      <c r="A597" s="1" t="s">
        <v>6549</v>
      </c>
      <c r="B597" s="1" t="s">
        <v>907</v>
      </c>
      <c r="C597" s="14" t="s">
        <v>6154</v>
      </c>
      <c r="D597" s="1" t="s">
        <v>13</v>
      </c>
      <c r="E597" s="1" t="s">
        <v>25</v>
      </c>
      <c r="F597" s="1" t="s">
        <v>31</v>
      </c>
      <c r="G597" s="1" t="s">
        <v>43</v>
      </c>
      <c r="H597" s="1">
        <v>1021</v>
      </c>
      <c r="I597" s="1">
        <v>252.59</v>
      </c>
      <c r="J597" s="1">
        <v>311.26</v>
      </c>
      <c r="K597" s="1">
        <v>-79</v>
      </c>
      <c r="L597" s="1">
        <f>Table49[[#This Row],[Selling_Price]]-Table49[[#This Row],[Market_Price]]</f>
        <v>58.669999999999987</v>
      </c>
      <c r="M597" s="1">
        <f>Table49[[#This Row],[Quantity]]*Table49[[#This Row],[Selling_Price]]</f>
        <v>-24589.54</v>
      </c>
      <c r="N597" s="1">
        <f>Table49[[#This Row],[Quantity]]*Table49[[#This Row],[Profit_Per_Quantity]]</f>
        <v>-4634.9299999999994</v>
      </c>
      <c r="O597" s="1" t="s">
        <v>46</v>
      </c>
    </row>
    <row r="598" spans="1:15" x14ac:dyDescent="0.3">
      <c r="A598" s="1" t="s">
        <v>8004</v>
      </c>
      <c r="B598" s="1" t="s">
        <v>231</v>
      </c>
      <c r="C598" s="14" t="s">
        <v>4816</v>
      </c>
      <c r="D598" s="1" t="s">
        <v>12</v>
      </c>
      <c r="E598" s="1" t="s">
        <v>27</v>
      </c>
      <c r="F598" s="1" t="s">
        <v>33</v>
      </c>
      <c r="G598" s="1" t="s">
        <v>36</v>
      </c>
      <c r="H598" s="1">
        <v>1087</v>
      </c>
      <c r="I598" s="1">
        <v>585.52</v>
      </c>
      <c r="J598" s="1">
        <v>1145.97</v>
      </c>
      <c r="K598" s="1">
        <v>-125</v>
      </c>
      <c r="L598" s="1">
        <f>Table49[[#This Row],[Selling_Price]]-Table49[[#This Row],[Market_Price]]</f>
        <v>560.45000000000005</v>
      </c>
      <c r="M598" s="1">
        <f>Table49[[#This Row],[Quantity]]*Table49[[#This Row],[Selling_Price]]</f>
        <v>-143246.25</v>
      </c>
      <c r="N598" s="1">
        <f>Table49[[#This Row],[Quantity]]*Table49[[#This Row],[Profit_Per_Quantity]]</f>
        <v>-70056.25</v>
      </c>
      <c r="O598" s="1" t="s">
        <v>46</v>
      </c>
    </row>
    <row r="599" spans="1:15" x14ac:dyDescent="0.3">
      <c r="A599" s="1" t="s">
        <v>10403</v>
      </c>
      <c r="B599" s="1" t="s">
        <v>3871</v>
      </c>
      <c r="C599" s="14" t="s">
        <v>4802</v>
      </c>
      <c r="D599" s="1" t="s">
        <v>14</v>
      </c>
      <c r="E599" s="1" t="s">
        <v>25</v>
      </c>
      <c r="F599" s="1" t="s">
        <v>34</v>
      </c>
      <c r="G599" s="1" t="s">
        <v>40</v>
      </c>
      <c r="H599" s="1">
        <v>1075</v>
      </c>
      <c r="I599" s="1">
        <v>1255.0999999999999</v>
      </c>
      <c r="J599" s="1">
        <v>2203.75</v>
      </c>
      <c r="K599" s="1">
        <v>-477</v>
      </c>
      <c r="L599" s="1">
        <f>Table49[[#This Row],[Selling_Price]]-Table49[[#This Row],[Market_Price]]</f>
        <v>948.65000000000009</v>
      </c>
      <c r="M599" s="1">
        <f>Table49[[#This Row],[Quantity]]*Table49[[#This Row],[Selling_Price]]</f>
        <v>-1051188.75</v>
      </c>
      <c r="N599" s="1">
        <f>Table49[[#This Row],[Quantity]]*Table49[[#This Row],[Profit_Per_Quantity]]</f>
        <v>-452506.05000000005</v>
      </c>
      <c r="O599" s="1" t="s">
        <v>46</v>
      </c>
    </row>
    <row r="600" spans="1:15" x14ac:dyDescent="0.3">
      <c r="A600" s="1" t="s">
        <v>6787</v>
      </c>
      <c r="B600" s="1" t="s">
        <v>314</v>
      </c>
      <c r="C600" s="14" t="s">
        <v>5438</v>
      </c>
      <c r="D600" s="1" t="s">
        <v>19</v>
      </c>
      <c r="E600" s="1" t="s">
        <v>29</v>
      </c>
      <c r="F600" s="1" t="s">
        <v>32</v>
      </c>
      <c r="G600" s="1" t="s">
        <v>4352</v>
      </c>
      <c r="H600" s="1">
        <v>1031</v>
      </c>
      <c r="I600" s="1">
        <v>1707.36</v>
      </c>
      <c r="J600" s="1">
        <v>2526.35</v>
      </c>
      <c r="K600" s="1">
        <v>-86</v>
      </c>
      <c r="L600" s="1">
        <f>Table49[[#This Row],[Selling_Price]]-Table49[[#This Row],[Market_Price]]</f>
        <v>818.99</v>
      </c>
      <c r="M600" s="1">
        <f>Table49[[#This Row],[Quantity]]*Table49[[#This Row],[Selling_Price]]</f>
        <v>-217266.1</v>
      </c>
      <c r="N600" s="1">
        <f>Table49[[#This Row],[Quantity]]*Table49[[#This Row],[Profit_Per_Quantity]]</f>
        <v>-70433.14</v>
      </c>
      <c r="O600" s="1" t="s">
        <v>46</v>
      </c>
    </row>
    <row r="601" spans="1:15" x14ac:dyDescent="0.3">
      <c r="A601" s="1" t="s">
        <v>9559</v>
      </c>
      <c r="B601" s="1" t="s">
        <v>2551</v>
      </c>
      <c r="C601" s="14" t="s">
        <v>4735</v>
      </c>
      <c r="D601" s="1" t="s">
        <v>17</v>
      </c>
      <c r="E601" s="1" t="s">
        <v>4349</v>
      </c>
      <c r="F601" s="1" t="s">
        <v>31</v>
      </c>
      <c r="G601" s="1" t="s">
        <v>40</v>
      </c>
      <c r="H601" s="1">
        <v>1063</v>
      </c>
      <c r="I601" s="1">
        <v>957.19</v>
      </c>
      <c r="J601" s="1">
        <v>1832.35</v>
      </c>
      <c r="K601" s="1">
        <v>-256</v>
      </c>
      <c r="L601" s="1">
        <f>Table49[[#This Row],[Selling_Price]]-Table49[[#This Row],[Market_Price]]</f>
        <v>875.15999999999985</v>
      </c>
      <c r="M601" s="1">
        <f>Table49[[#This Row],[Quantity]]*Table49[[#This Row],[Selling_Price]]</f>
        <v>-469081.59999999998</v>
      </c>
      <c r="N601" s="1">
        <f>Table49[[#This Row],[Quantity]]*Table49[[#This Row],[Profit_Per_Quantity]]</f>
        <v>-224040.95999999996</v>
      </c>
      <c r="O601" s="1" t="s">
        <v>46</v>
      </c>
    </row>
    <row r="602" spans="1:15" x14ac:dyDescent="0.3">
      <c r="A602" s="1" t="s">
        <v>7707</v>
      </c>
      <c r="B602" s="1" t="s">
        <v>4128</v>
      </c>
      <c r="C602" s="14" t="s">
        <v>4572</v>
      </c>
      <c r="D602" s="1" t="s">
        <v>19</v>
      </c>
      <c r="E602" s="1" t="s">
        <v>30</v>
      </c>
      <c r="F602" s="1" t="s">
        <v>35</v>
      </c>
      <c r="G602" s="1" t="s">
        <v>43</v>
      </c>
      <c r="H602" s="1">
        <v>1077</v>
      </c>
      <c r="I602" s="1">
        <v>157.34</v>
      </c>
      <c r="J602" s="1">
        <v>284.88</v>
      </c>
      <c r="K602" s="1">
        <v>-210</v>
      </c>
      <c r="L602" s="1">
        <f>Table49[[#This Row],[Selling_Price]]-Table49[[#This Row],[Market_Price]]</f>
        <v>127.53999999999999</v>
      </c>
      <c r="M602" s="1">
        <f>Table49[[#This Row],[Quantity]]*Table49[[#This Row],[Selling_Price]]</f>
        <v>-59824.799999999996</v>
      </c>
      <c r="N602" s="1">
        <f>Table49[[#This Row],[Quantity]]*Table49[[#This Row],[Profit_Per_Quantity]]</f>
        <v>-26783.399999999998</v>
      </c>
      <c r="O602" s="1" t="s">
        <v>46</v>
      </c>
    </row>
    <row r="603" spans="1:15" x14ac:dyDescent="0.3">
      <c r="A603" s="1" t="s">
        <v>9690</v>
      </c>
      <c r="B603" s="1" t="s">
        <v>2768</v>
      </c>
      <c r="C603" s="14" t="s">
        <v>4941</v>
      </c>
      <c r="D603" s="1" t="s">
        <v>16</v>
      </c>
      <c r="E603" s="1" t="s">
        <v>25</v>
      </c>
      <c r="F603" s="1" t="s">
        <v>35</v>
      </c>
      <c r="G603" s="1" t="s">
        <v>42</v>
      </c>
      <c r="H603" s="1">
        <v>1021</v>
      </c>
      <c r="I603" s="1">
        <v>1051.29</v>
      </c>
      <c r="J603" s="1">
        <v>1916</v>
      </c>
      <c r="K603" s="1">
        <v>-189</v>
      </c>
      <c r="L603" s="1">
        <f>Table49[[#This Row],[Selling_Price]]-Table49[[#This Row],[Market_Price]]</f>
        <v>864.71</v>
      </c>
      <c r="M603" s="1">
        <f>Table49[[#This Row],[Quantity]]*Table49[[#This Row],[Selling_Price]]</f>
        <v>-362124</v>
      </c>
      <c r="N603" s="1">
        <f>Table49[[#This Row],[Quantity]]*Table49[[#This Row],[Profit_Per_Quantity]]</f>
        <v>-163430.19</v>
      </c>
      <c r="O603" s="1" t="s">
        <v>46</v>
      </c>
    </row>
    <row r="604" spans="1:15" x14ac:dyDescent="0.3">
      <c r="A604" s="1" t="s">
        <v>8081</v>
      </c>
      <c r="B604" s="1" t="s">
        <v>149</v>
      </c>
      <c r="C604" s="14" t="s">
        <v>5332</v>
      </c>
      <c r="D604" s="1" t="s">
        <v>13</v>
      </c>
      <c r="E604" s="1" t="s">
        <v>4349</v>
      </c>
      <c r="F604" s="1" t="s">
        <v>33</v>
      </c>
      <c r="G604" s="1" t="s">
        <v>4352</v>
      </c>
      <c r="H604" s="1">
        <v>1020</v>
      </c>
      <c r="I604" s="1">
        <v>1629.15</v>
      </c>
      <c r="J604" s="1">
        <v>2727.33</v>
      </c>
      <c r="K604" s="1">
        <v>-98</v>
      </c>
      <c r="L604" s="1">
        <f>Table49[[#This Row],[Selling_Price]]-Table49[[#This Row],[Market_Price]]</f>
        <v>1098.1799999999998</v>
      </c>
      <c r="M604" s="1">
        <f>Table49[[#This Row],[Quantity]]*Table49[[#This Row],[Selling_Price]]</f>
        <v>-267278.33999999997</v>
      </c>
      <c r="N604" s="1">
        <f>Table49[[#This Row],[Quantity]]*Table49[[#This Row],[Profit_Per_Quantity]]</f>
        <v>-107621.63999999998</v>
      </c>
      <c r="O604" s="1" t="s">
        <v>46</v>
      </c>
    </row>
    <row r="605" spans="1:15" x14ac:dyDescent="0.3">
      <c r="A605" s="1" t="s">
        <v>8213</v>
      </c>
      <c r="B605" s="1" t="s">
        <v>379</v>
      </c>
      <c r="C605" s="14" t="s">
        <v>4393</v>
      </c>
      <c r="D605" s="1" t="s">
        <v>11</v>
      </c>
      <c r="E605" s="1" t="s">
        <v>29</v>
      </c>
      <c r="F605" s="1" t="s">
        <v>31</v>
      </c>
      <c r="G605" s="1" t="s">
        <v>45</v>
      </c>
      <c r="H605" s="1">
        <v>1050</v>
      </c>
      <c r="I605" s="1">
        <v>661.72</v>
      </c>
      <c r="J605" s="1">
        <v>1102.8</v>
      </c>
      <c r="K605" s="1">
        <v>-482</v>
      </c>
      <c r="L605" s="1">
        <f>Table49[[#This Row],[Selling_Price]]-Table49[[#This Row],[Market_Price]]</f>
        <v>441.07999999999993</v>
      </c>
      <c r="M605" s="1">
        <f>Table49[[#This Row],[Quantity]]*Table49[[#This Row],[Selling_Price]]</f>
        <v>-531549.6</v>
      </c>
      <c r="N605" s="1">
        <f>Table49[[#This Row],[Quantity]]*Table49[[#This Row],[Profit_Per_Quantity]]</f>
        <v>-212600.55999999997</v>
      </c>
      <c r="O605" s="1" t="s">
        <v>46</v>
      </c>
    </row>
    <row r="606" spans="1:15" x14ac:dyDescent="0.3">
      <c r="A606" s="1" t="s">
        <v>8815</v>
      </c>
      <c r="B606" s="1" t="s">
        <v>1367</v>
      </c>
      <c r="C606" s="14" t="s">
        <v>4992</v>
      </c>
      <c r="D606" s="1" t="s">
        <v>13</v>
      </c>
      <c r="E606" s="1" t="s">
        <v>29</v>
      </c>
      <c r="F606" s="1" t="s">
        <v>31</v>
      </c>
      <c r="G606" s="1" t="s">
        <v>43</v>
      </c>
      <c r="H606" s="1">
        <v>1071</v>
      </c>
      <c r="I606" s="1">
        <v>1506.31</v>
      </c>
      <c r="J606" s="1">
        <v>2622.65</v>
      </c>
      <c r="K606" s="1">
        <v>-363</v>
      </c>
      <c r="L606" s="1">
        <f>Table49[[#This Row],[Selling_Price]]-Table49[[#This Row],[Market_Price]]</f>
        <v>1116.3400000000001</v>
      </c>
      <c r="M606" s="1">
        <f>Table49[[#This Row],[Quantity]]*Table49[[#This Row],[Selling_Price]]</f>
        <v>-952021.95000000007</v>
      </c>
      <c r="N606" s="1">
        <f>Table49[[#This Row],[Quantity]]*Table49[[#This Row],[Profit_Per_Quantity]]</f>
        <v>-405231.42000000004</v>
      </c>
      <c r="O606" s="1" t="s">
        <v>46</v>
      </c>
    </row>
    <row r="607" spans="1:15" x14ac:dyDescent="0.3">
      <c r="A607" s="1" t="s">
        <v>6775</v>
      </c>
      <c r="B607" s="1" t="s">
        <v>126</v>
      </c>
      <c r="C607" s="14" t="s">
        <v>6110</v>
      </c>
      <c r="D607" s="1" t="s">
        <v>19</v>
      </c>
      <c r="E607" s="1" t="s">
        <v>30</v>
      </c>
      <c r="F607" s="1" t="s">
        <v>35</v>
      </c>
      <c r="G607" s="1" t="s">
        <v>36</v>
      </c>
      <c r="H607" s="1">
        <v>1075</v>
      </c>
      <c r="I607" s="1">
        <v>1119.8</v>
      </c>
      <c r="J607" s="1">
        <v>2048.73</v>
      </c>
      <c r="K607" s="1">
        <v>-380</v>
      </c>
      <c r="L607" s="1">
        <f>Table49[[#This Row],[Selling_Price]]-Table49[[#This Row],[Market_Price]]</f>
        <v>928.93000000000006</v>
      </c>
      <c r="M607" s="1">
        <f>Table49[[#This Row],[Quantity]]*Table49[[#This Row],[Selling_Price]]</f>
        <v>-778517.4</v>
      </c>
      <c r="N607" s="1">
        <f>Table49[[#This Row],[Quantity]]*Table49[[#This Row],[Profit_Per_Quantity]]</f>
        <v>-352993.4</v>
      </c>
      <c r="O607" s="1" t="s">
        <v>46</v>
      </c>
    </row>
    <row r="608" spans="1:15" x14ac:dyDescent="0.3">
      <c r="A608" s="1" t="s">
        <v>9815</v>
      </c>
      <c r="B608" s="1" t="s">
        <v>2968</v>
      </c>
      <c r="C608" s="14" t="s">
        <v>5082</v>
      </c>
      <c r="D608" s="1" t="s">
        <v>16</v>
      </c>
      <c r="E608" s="1" t="s">
        <v>4349</v>
      </c>
      <c r="F608" s="1" t="s">
        <v>33</v>
      </c>
      <c r="G608" s="1" t="s">
        <v>38</v>
      </c>
      <c r="H608" s="1">
        <v>1077</v>
      </c>
      <c r="I608" s="1">
        <v>147.57</v>
      </c>
      <c r="J608" s="1">
        <v>261.2</v>
      </c>
      <c r="K608" s="1">
        <v>-2</v>
      </c>
      <c r="L608" s="1">
        <f>Table49[[#This Row],[Selling_Price]]-Table49[[#This Row],[Market_Price]]</f>
        <v>113.63</v>
      </c>
      <c r="M608" s="1">
        <f>Table49[[#This Row],[Quantity]]*Table49[[#This Row],[Selling_Price]]</f>
        <v>-522.4</v>
      </c>
      <c r="N608" s="1">
        <f>Table49[[#This Row],[Quantity]]*Table49[[#This Row],[Profit_Per_Quantity]]</f>
        <v>-227.26</v>
      </c>
      <c r="O608" s="1" t="s">
        <v>46</v>
      </c>
    </row>
    <row r="609" spans="1:15" x14ac:dyDescent="0.3">
      <c r="A609" s="1" t="s">
        <v>10517</v>
      </c>
      <c r="B609" s="1" t="s">
        <v>4054</v>
      </c>
      <c r="C609" s="14" t="s">
        <v>4640</v>
      </c>
      <c r="D609" s="1" t="s">
        <v>11</v>
      </c>
      <c r="E609" s="1" t="s">
        <v>24</v>
      </c>
      <c r="F609" s="1" t="s">
        <v>31</v>
      </c>
      <c r="G609" s="1" t="s">
        <v>43</v>
      </c>
      <c r="H609" s="1">
        <v>1079</v>
      </c>
      <c r="I609" s="1">
        <v>508.65</v>
      </c>
      <c r="J609" s="1">
        <v>990.54</v>
      </c>
      <c r="K609" s="1">
        <v>-30</v>
      </c>
      <c r="L609" s="1">
        <f>Table49[[#This Row],[Selling_Price]]-Table49[[#This Row],[Market_Price]]</f>
        <v>481.89</v>
      </c>
      <c r="M609" s="1">
        <f>Table49[[#This Row],[Quantity]]*Table49[[#This Row],[Selling_Price]]</f>
        <v>-29716.199999999997</v>
      </c>
      <c r="N609" s="1">
        <f>Table49[[#This Row],[Quantity]]*Table49[[#This Row],[Profit_Per_Quantity]]</f>
        <v>-14456.699999999999</v>
      </c>
      <c r="O609" s="1" t="s">
        <v>46</v>
      </c>
    </row>
    <row r="610" spans="1:15" x14ac:dyDescent="0.3">
      <c r="A610" s="1" t="s">
        <v>6995</v>
      </c>
      <c r="B610" s="1" t="s">
        <v>516</v>
      </c>
      <c r="C610" s="14" t="s">
        <v>6228</v>
      </c>
      <c r="D610" s="1" t="s">
        <v>15</v>
      </c>
      <c r="E610" s="1" t="s">
        <v>4349</v>
      </c>
      <c r="F610" s="1" t="s">
        <v>32</v>
      </c>
      <c r="G610" s="1" t="s">
        <v>45</v>
      </c>
      <c r="H610" s="1">
        <v>1071</v>
      </c>
      <c r="I610" s="1">
        <v>392.55</v>
      </c>
      <c r="J610" s="1">
        <v>732.18</v>
      </c>
      <c r="K610" s="1">
        <v>-133</v>
      </c>
      <c r="L610" s="1">
        <f>Table49[[#This Row],[Selling_Price]]-Table49[[#This Row],[Market_Price]]</f>
        <v>339.62999999999994</v>
      </c>
      <c r="M610" s="1">
        <f>Table49[[#This Row],[Quantity]]*Table49[[#This Row],[Selling_Price]]</f>
        <v>-97379.939999999988</v>
      </c>
      <c r="N610" s="1">
        <f>Table49[[#This Row],[Quantity]]*Table49[[#This Row],[Profit_Per_Quantity]]</f>
        <v>-45170.789999999994</v>
      </c>
      <c r="O610" s="1" t="s">
        <v>46</v>
      </c>
    </row>
    <row r="611" spans="1:15" x14ac:dyDescent="0.3">
      <c r="A611" s="1" t="s">
        <v>6330</v>
      </c>
      <c r="B611" s="1" t="s">
        <v>539</v>
      </c>
      <c r="C611" s="14" t="s">
        <v>6225</v>
      </c>
      <c r="D611" s="1" t="s">
        <v>17</v>
      </c>
      <c r="E611" s="1" t="s">
        <v>21</v>
      </c>
      <c r="F611" s="1" t="s">
        <v>34</v>
      </c>
      <c r="G611" s="1" t="s">
        <v>41</v>
      </c>
      <c r="H611" s="1">
        <v>1010</v>
      </c>
      <c r="I611" s="1">
        <v>1397.82</v>
      </c>
      <c r="J611" s="1">
        <v>1765.44</v>
      </c>
      <c r="K611" s="1">
        <v>-354</v>
      </c>
      <c r="L611" s="1">
        <f>Table49[[#This Row],[Selling_Price]]-Table49[[#This Row],[Market_Price]]</f>
        <v>367.62000000000012</v>
      </c>
      <c r="M611" s="1">
        <f>Table49[[#This Row],[Quantity]]*Table49[[#This Row],[Selling_Price]]</f>
        <v>-624965.76</v>
      </c>
      <c r="N611" s="1">
        <f>Table49[[#This Row],[Quantity]]*Table49[[#This Row],[Profit_Per_Quantity]]</f>
        <v>-130137.48000000004</v>
      </c>
      <c r="O611" s="1" t="s">
        <v>46</v>
      </c>
    </row>
    <row r="612" spans="1:15" x14ac:dyDescent="0.3">
      <c r="A612" s="1" t="s">
        <v>8718</v>
      </c>
      <c r="B612" s="1" t="s">
        <v>1191</v>
      </c>
      <c r="C612" s="14" t="s">
        <v>5864</v>
      </c>
      <c r="D612" s="1" t="s">
        <v>13</v>
      </c>
      <c r="E612" s="1" t="s">
        <v>29</v>
      </c>
      <c r="F612" s="1" t="s">
        <v>34</v>
      </c>
      <c r="G612" s="1" t="s">
        <v>41</v>
      </c>
      <c r="H612" s="1">
        <v>1009</v>
      </c>
      <c r="I612" s="1">
        <v>1861.49</v>
      </c>
      <c r="J612" s="1">
        <v>2853.57</v>
      </c>
      <c r="K612" s="1">
        <v>-329</v>
      </c>
      <c r="L612" s="1">
        <f>Table49[[#This Row],[Selling_Price]]-Table49[[#This Row],[Market_Price]]</f>
        <v>992.08000000000015</v>
      </c>
      <c r="M612" s="1">
        <f>Table49[[#This Row],[Quantity]]*Table49[[#This Row],[Selling_Price]]</f>
        <v>-938824.53</v>
      </c>
      <c r="N612" s="1">
        <f>Table49[[#This Row],[Quantity]]*Table49[[#This Row],[Profit_Per_Quantity]]</f>
        <v>-326394.32000000007</v>
      </c>
      <c r="O612" s="1" t="s">
        <v>46</v>
      </c>
    </row>
    <row r="613" spans="1:15" x14ac:dyDescent="0.3">
      <c r="A613" s="1" t="s">
        <v>7354</v>
      </c>
      <c r="B613" s="1" t="s">
        <v>2583</v>
      </c>
      <c r="C613" s="14" t="s">
        <v>4761</v>
      </c>
      <c r="D613" s="1" t="s">
        <v>11</v>
      </c>
      <c r="E613" s="1" t="s">
        <v>29</v>
      </c>
      <c r="F613" s="1" t="s">
        <v>31</v>
      </c>
      <c r="G613" s="1" t="s">
        <v>42</v>
      </c>
      <c r="H613" s="1">
        <v>1091</v>
      </c>
      <c r="I613" s="1">
        <v>1717.47</v>
      </c>
      <c r="J613" s="1">
        <v>3303.77</v>
      </c>
      <c r="K613" s="1">
        <v>-382</v>
      </c>
      <c r="L613" s="1">
        <f>Table49[[#This Row],[Selling_Price]]-Table49[[#This Row],[Market_Price]]</f>
        <v>1586.3</v>
      </c>
      <c r="M613" s="1">
        <f>Table49[[#This Row],[Quantity]]*Table49[[#This Row],[Selling_Price]]</f>
        <v>-1262040.1399999999</v>
      </c>
      <c r="N613" s="1">
        <f>Table49[[#This Row],[Quantity]]*Table49[[#This Row],[Profit_Per_Quantity]]</f>
        <v>-605966.6</v>
      </c>
      <c r="O613" s="1" t="s">
        <v>46</v>
      </c>
    </row>
    <row r="614" spans="1:15" x14ac:dyDescent="0.3">
      <c r="A614" s="1" t="s">
        <v>9175</v>
      </c>
      <c r="B614" s="1" t="s">
        <v>1952</v>
      </c>
      <c r="C614" s="14" t="s">
        <v>5660</v>
      </c>
      <c r="D614" s="1" t="s">
        <v>19</v>
      </c>
      <c r="E614" s="1" t="s">
        <v>26</v>
      </c>
      <c r="F614" s="1" t="s">
        <v>32</v>
      </c>
      <c r="G614" s="1" t="s">
        <v>42</v>
      </c>
      <c r="H614" s="1">
        <v>1092</v>
      </c>
      <c r="I614" s="1">
        <v>293.74</v>
      </c>
      <c r="J614" s="1">
        <v>464.71</v>
      </c>
      <c r="K614" s="1">
        <v>-36</v>
      </c>
      <c r="L614" s="1">
        <f>Table49[[#This Row],[Selling_Price]]-Table49[[#This Row],[Market_Price]]</f>
        <v>170.96999999999997</v>
      </c>
      <c r="M614" s="1">
        <f>Table49[[#This Row],[Quantity]]*Table49[[#This Row],[Selling_Price]]</f>
        <v>-16729.559999999998</v>
      </c>
      <c r="N614" s="1">
        <f>Table49[[#This Row],[Quantity]]*Table49[[#This Row],[Profit_Per_Quantity]]</f>
        <v>-6154.9199999999992</v>
      </c>
      <c r="O614" s="1" t="s">
        <v>46</v>
      </c>
    </row>
    <row r="615" spans="1:15" x14ac:dyDescent="0.3">
      <c r="A615" s="1" t="s">
        <v>6831</v>
      </c>
      <c r="B615" s="1" t="s">
        <v>1451</v>
      </c>
      <c r="C615" s="14" t="s">
        <v>6011</v>
      </c>
      <c r="D615" s="1" t="s">
        <v>12</v>
      </c>
      <c r="E615" s="1" t="s">
        <v>26</v>
      </c>
      <c r="F615" s="1" t="s">
        <v>34</v>
      </c>
      <c r="G615" s="1" t="s">
        <v>45</v>
      </c>
      <c r="H615" s="1">
        <v>1071</v>
      </c>
      <c r="I615" s="1">
        <v>1366.27</v>
      </c>
      <c r="J615" s="1">
        <v>2618.36</v>
      </c>
      <c r="K615" s="1">
        <v>-494</v>
      </c>
      <c r="L615" s="1">
        <f>Table49[[#This Row],[Selling_Price]]-Table49[[#This Row],[Market_Price]]</f>
        <v>1252.0900000000001</v>
      </c>
      <c r="M615" s="1">
        <f>Table49[[#This Row],[Quantity]]*Table49[[#This Row],[Selling_Price]]</f>
        <v>-1293469.8400000001</v>
      </c>
      <c r="N615" s="1">
        <f>Table49[[#This Row],[Quantity]]*Table49[[#This Row],[Profit_Per_Quantity]]</f>
        <v>-618532.46000000008</v>
      </c>
      <c r="O615" s="1" t="s">
        <v>46</v>
      </c>
    </row>
    <row r="616" spans="1:15" x14ac:dyDescent="0.3">
      <c r="A616" s="1" t="s">
        <v>8195</v>
      </c>
      <c r="B616" s="1" t="s">
        <v>354</v>
      </c>
      <c r="C616" s="14" t="s">
        <v>5710</v>
      </c>
      <c r="D616" s="1" t="s">
        <v>18</v>
      </c>
      <c r="E616" s="1" t="s">
        <v>4351</v>
      </c>
      <c r="F616" s="1" t="s">
        <v>34</v>
      </c>
      <c r="G616" s="1" t="s">
        <v>38</v>
      </c>
      <c r="H616" s="1">
        <v>1033</v>
      </c>
      <c r="I616" s="1">
        <v>1077.81</v>
      </c>
      <c r="J616" s="1">
        <v>1518.35</v>
      </c>
      <c r="K616" s="1">
        <v>-447</v>
      </c>
      <c r="L616" s="1">
        <f>Table49[[#This Row],[Selling_Price]]-Table49[[#This Row],[Market_Price]]</f>
        <v>440.53999999999996</v>
      </c>
      <c r="M616" s="1">
        <f>Table49[[#This Row],[Quantity]]*Table49[[#This Row],[Selling_Price]]</f>
        <v>-678702.45</v>
      </c>
      <c r="N616" s="1">
        <f>Table49[[#This Row],[Quantity]]*Table49[[#This Row],[Profit_Per_Quantity]]</f>
        <v>-196921.37999999998</v>
      </c>
      <c r="O616" s="1" t="s">
        <v>46</v>
      </c>
    </row>
    <row r="617" spans="1:15" x14ac:dyDescent="0.3">
      <c r="A617" s="1" t="s">
        <v>8716</v>
      </c>
      <c r="B617" s="1" t="s">
        <v>1188</v>
      </c>
      <c r="C617" s="14" t="s">
        <v>5538</v>
      </c>
      <c r="D617" s="1" t="s">
        <v>14</v>
      </c>
      <c r="E617" s="1" t="s">
        <v>26</v>
      </c>
      <c r="F617" s="1" t="s">
        <v>34</v>
      </c>
      <c r="G617" s="1" t="s">
        <v>36</v>
      </c>
      <c r="H617" s="1">
        <v>1024</v>
      </c>
      <c r="I617" s="1">
        <v>441.61</v>
      </c>
      <c r="J617" s="1">
        <v>548.13</v>
      </c>
      <c r="K617" s="1">
        <v>-236</v>
      </c>
      <c r="L617" s="1">
        <f>Table49[[#This Row],[Selling_Price]]-Table49[[#This Row],[Market_Price]]</f>
        <v>106.51999999999998</v>
      </c>
      <c r="M617" s="1">
        <f>Table49[[#This Row],[Quantity]]*Table49[[#This Row],[Selling_Price]]</f>
        <v>-129358.68</v>
      </c>
      <c r="N617" s="1">
        <f>Table49[[#This Row],[Quantity]]*Table49[[#This Row],[Profit_Per_Quantity]]</f>
        <v>-25138.719999999994</v>
      </c>
      <c r="O617" s="1" t="s">
        <v>46</v>
      </c>
    </row>
    <row r="618" spans="1:15" x14ac:dyDescent="0.3">
      <c r="A618" s="1" t="s">
        <v>10656</v>
      </c>
      <c r="B618" s="1" t="s">
        <v>4283</v>
      </c>
      <c r="C618" s="14" t="s">
        <v>4422</v>
      </c>
      <c r="D618" s="1" t="s">
        <v>12</v>
      </c>
      <c r="E618" s="1" t="s">
        <v>4351</v>
      </c>
      <c r="F618" s="1" t="s">
        <v>34</v>
      </c>
      <c r="G618" s="1" t="s">
        <v>43</v>
      </c>
      <c r="H618" s="1">
        <v>1018</v>
      </c>
      <c r="I618" s="1">
        <v>873.68</v>
      </c>
      <c r="J618" s="1">
        <v>1729.87</v>
      </c>
      <c r="K618" s="1">
        <v>-58</v>
      </c>
      <c r="L618" s="1">
        <f>Table49[[#This Row],[Selling_Price]]-Table49[[#This Row],[Market_Price]]</f>
        <v>856.18999999999994</v>
      </c>
      <c r="M618" s="1">
        <f>Table49[[#This Row],[Quantity]]*Table49[[#This Row],[Selling_Price]]</f>
        <v>-100332.45999999999</v>
      </c>
      <c r="N618" s="1">
        <f>Table49[[#This Row],[Quantity]]*Table49[[#This Row],[Profit_Per_Quantity]]</f>
        <v>-49659.02</v>
      </c>
      <c r="O618" s="1" t="s">
        <v>46</v>
      </c>
    </row>
    <row r="619" spans="1:15" x14ac:dyDescent="0.3">
      <c r="A619" s="1" t="s">
        <v>6870</v>
      </c>
      <c r="B619" s="1" t="s">
        <v>2369</v>
      </c>
      <c r="C619" s="14" t="s">
        <v>4874</v>
      </c>
      <c r="D619" s="1" t="s">
        <v>14</v>
      </c>
      <c r="E619" s="1" t="s">
        <v>27</v>
      </c>
      <c r="F619" s="1" t="s">
        <v>35</v>
      </c>
      <c r="G619" s="1" t="s">
        <v>38</v>
      </c>
      <c r="H619" s="1">
        <v>1052</v>
      </c>
      <c r="I619" s="1">
        <v>1575.48</v>
      </c>
      <c r="J619" s="1">
        <v>2842.24</v>
      </c>
      <c r="K619" s="1">
        <v>-40</v>
      </c>
      <c r="L619" s="1">
        <f>Table49[[#This Row],[Selling_Price]]-Table49[[#This Row],[Market_Price]]</f>
        <v>1266.7599999999998</v>
      </c>
      <c r="M619" s="1">
        <f>Table49[[#This Row],[Quantity]]*Table49[[#This Row],[Selling_Price]]</f>
        <v>-113689.59999999999</v>
      </c>
      <c r="N619" s="1">
        <f>Table49[[#This Row],[Quantity]]*Table49[[#This Row],[Profit_Per_Quantity]]</f>
        <v>-50670.399999999994</v>
      </c>
      <c r="O619" s="1" t="s">
        <v>46</v>
      </c>
    </row>
    <row r="620" spans="1:15" x14ac:dyDescent="0.3">
      <c r="A620" s="1" t="s">
        <v>10600</v>
      </c>
      <c r="B620" s="1" t="s">
        <v>4192</v>
      </c>
      <c r="C620" s="14" t="s">
        <v>4514</v>
      </c>
      <c r="D620" s="1" t="s">
        <v>15</v>
      </c>
      <c r="E620" s="1" t="s">
        <v>27</v>
      </c>
      <c r="F620" s="1" t="s">
        <v>33</v>
      </c>
      <c r="G620" s="1" t="s">
        <v>44</v>
      </c>
      <c r="H620" s="1">
        <v>1014</v>
      </c>
      <c r="I620" s="1">
        <v>1707.12</v>
      </c>
      <c r="J620" s="1">
        <v>1881.66</v>
      </c>
      <c r="K620" s="1">
        <v>-358</v>
      </c>
      <c r="L620" s="1">
        <f>Table49[[#This Row],[Selling_Price]]-Table49[[#This Row],[Market_Price]]</f>
        <v>174.54000000000019</v>
      </c>
      <c r="M620" s="1">
        <f>Table49[[#This Row],[Quantity]]*Table49[[#This Row],[Selling_Price]]</f>
        <v>-673634.28</v>
      </c>
      <c r="N620" s="1">
        <f>Table49[[#This Row],[Quantity]]*Table49[[#This Row],[Profit_Per_Quantity]]</f>
        <v>-62485.320000000065</v>
      </c>
      <c r="O620" s="1" t="s">
        <v>46</v>
      </c>
    </row>
    <row r="621" spans="1:15" x14ac:dyDescent="0.3">
      <c r="A621" s="1" t="s">
        <v>9122</v>
      </c>
      <c r="B621" s="1" t="s">
        <v>1866</v>
      </c>
      <c r="C621" s="14" t="s">
        <v>4600</v>
      </c>
      <c r="D621" s="1" t="s">
        <v>11</v>
      </c>
      <c r="E621" s="1" t="s">
        <v>24</v>
      </c>
      <c r="F621" s="1" t="s">
        <v>34</v>
      </c>
      <c r="G621" s="1" t="s">
        <v>41</v>
      </c>
      <c r="H621" s="1">
        <v>1085</v>
      </c>
      <c r="I621" s="1">
        <v>1148.44</v>
      </c>
      <c r="J621" s="1">
        <v>1707.38</v>
      </c>
      <c r="K621" s="1">
        <v>-192</v>
      </c>
      <c r="L621" s="1">
        <f>Table49[[#This Row],[Selling_Price]]-Table49[[#This Row],[Market_Price]]</f>
        <v>558.94000000000005</v>
      </c>
      <c r="M621" s="1">
        <f>Table49[[#This Row],[Quantity]]*Table49[[#This Row],[Selling_Price]]</f>
        <v>-327816.96000000002</v>
      </c>
      <c r="N621" s="1">
        <f>Table49[[#This Row],[Quantity]]*Table49[[#This Row],[Profit_Per_Quantity]]</f>
        <v>-107316.48000000001</v>
      </c>
      <c r="O621" s="1" t="s">
        <v>46</v>
      </c>
    </row>
    <row r="622" spans="1:15" x14ac:dyDescent="0.3">
      <c r="A622" s="1" t="s">
        <v>7962</v>
      </c>
      <c r="B622" s="1" t="s">
        <v>884</v>
      </c>
      <c r="C622" s="14" t="s">
        <v>5339</v>
      </c>
      <c r="D622" s="1" t="s">
        <v>11</v>
      </c>
      <c r="E622" s="1" t="s">
        <v>26</v>
      </c>
      <c r="F622" s="1" t="s">
        <v>32</v>
      </c>
      <c r="G622" s="1" t="s">
        <v>43</v>
      </c>
      <c r="H622" s="1">
        <v>1021</v>
      </c>
      <c r="I622" s="1">
        <v>1506.97</v>
      </c>
      <c r="J622" s="1">
        <v>1675.03</v>
      </c>
      <c r="K622" s="1">
        <v>-142</v>
      </c>
      <c r="L622" s="1">
        <f>Table49[[#This Row],[Selling_Price]]-Table49[[#This Row],[Market_Price]]</f>
        <v>168.05999999999995</v>
      </c>
      <c r="M622" s="1">
        <f>Table49[[#This Row],[Quantity]]*Table49[[#This Row],[Selling_Price]]</f>
        <v>-237854.26</v>
      </c>
      <c r="N622" s="1">
        <f>Table49[[#This Row],[Quantity]]*Table49[[#This Row],[Profit_Per_Quantity]]</f>
        <v>-23864.519999999993</v>
      </c>
      <c r="O622" s="1" t="s">
        <v>46</v>
      </c>
    </row>
    <row r="623" spans="1:15" x14ac:dyDescent="0.3">
      <c r="A623" s="1" t="s">
        <v>9695</v>
      </c>
      <c r="B623" s="1" t="s">
        <v>2774</v>
      </c>
      <c r="C623" s="14" t="s">
        <v>4964</v>
      </c>
      <c r="D623" s="1" t="s">
        <v>19</v>
      </c>
      <c r="E623" s="1" t="s">
        <v>21</v>
      </c>
      <c r="F623" s="1" t="s">
        <v>34</v>
      </c>
      <c r="G623" s="1" t="s">
        <v>41</v>
      </c>
      <c r="H623" s="1">
        <v>1021</v>
      </c>
      <c r="I623" s="1">
        <v>280.88</v>
      </c>
      <c r="J623" s="1">
        <v>385.37</v>
      </c>
      <c r="K623" s="1">
        <v>-47</v>
      </c>
      <c r="L623" s="1">
        <f>Table49[[#This Row],[Selling_Price]]-Table49[[#This Row],[Market_Price]]</f>
        <v>104.49000000000001</v>
      </c>
      <c r="M623" s="1">
        <f>Table49[[#This Row],[Quantity]]*Table49[[#This Row],[Selling_Price]]</f>
        <v>-18112.39</v>
      </c>
      <c r="N623" s="1">
        <f>Table49[[#This Row],[Quantity]]*Table49[[#This Row],[Profit_Per_Quantity]]</f>
        <v>-4911.0300000000007</v>
      </c>
      <c r="O623" s="1" t="s">
        <v>46</v>
      </c>
    </row>
    <row r="624" spans="1:15" x14ac:dyDescent="0.3">
      <c r="A624" s="1" t="s">
        <v>7900</v>
      </c>
      <c r="B624" s="1" t="s">
        <v>2166</v>
      </c>
      <c r="C624" s="14" t="s">
        <v>5798</v>
      </c>
      <c r="D624" s="1" t="s">
        <v>17</v>
      </c>
      <c r="E624" s="1" t="s">
        <v>30</v>
      </c>
      <c r="F624" s="1" t="s">
        <v>34</v>
      </c>
      <c r="G624" s="1" t="s">
        <v>37</v>
      </c>
      <c r="H624" s="1">
        <v>1004</v>
      </c>
      <c r="I624" s="1">
        <v>603.99</v>
      </c>
      <c r="J624" s="1">
        <v>1083.28</v>
      </c>
      <c r="K624" s="1">
        <v>-259</v>
      </c>
      <c r="L624" s="1">
        <f>Table49[[#This Row],[Selling_Price]]-Table49[[#This Row],[Market_Price]]</f>
        <v>479.28999999999996</v>
      </c>
      <c r="M624" s="1">
        <f>Table49[[#This Row],[Quantity]]*Table49[[#This Row],[Selling_Price]]</f>
        <v>-280569.52</v>
      </c>
      <c r="N624" s="1">
        <f>Table49[[#This Row],[Quantity]]*Table49[[#This Row],[Profit_Per_Quantity]]</f>
        <v>-124136.10999999999</v>
      </c>
      <c r="O624" s="1" t="s">
        <v>46</v>
      </c>
    </row>
    <row r="625" spans="1:15" x14ac:dyDescent="0.3">
      <c r="A625" s="1" t="s">
        <v>7797</v>
      </c>
      <c r="B625" s="1" t="s">
        <v>336</v>
      </c>
      <c r="C625" s="14" t="s">
        <v>6063</v>
      </c>
      <c r="D625" s="1" t="s">
        <v>14</v>
      </c>
      <c r="E625" s="1" t="s">
        <v>30</v>
      </c>
      <c r="F625" s="1" t="s">
        <v>34</v>
      </c>
      <c r="G625" s="1" t="s">
        <v>40</v>
      </c>
      <c r="H625" s="1">
        <v>1046</v>
      </c>
      <c r="I625" s="1">
        <v>1530.48</v>
      </c>
      <c r="J625" s="1">
        <v>3018.98</v>
      </c>
      <c r="K625" s="1">
        <v>-288</v>
      </c>
      <c r="L625" s="1">
        <f>Table49[[#This Row],[Selling_Price]]-Table49[[#This Row],[Market_Price]]</f>
        <v>1488.5</v>
      </c>
      <c r="M625" s="1">
        <f>Table49[[#This Row],[Quantity]]*Table49[[#This Row],[Selling_Price]]</f>
        <v>-869466.24</v>
      </c>
      <c r="N625" s="1">
        <f>Table49[[#This Row],[Quantity]]*Table49[[#This Row],[Profit_Per_Quantity]]</f>
        <v>-428688</v>
      </c>
      <c r="O625" s="1" t="s">
        <v>46</v>
      </c>
    </row>
    <row r="626" spans="1:15" x14ac:dyDescent="0.3">
      <c r="A626" s="1" t="s">
        <v>6325</v>
      </c>
      <c r="B626" s="1" t="s">
        <v>395</v>
      </c>
      <c r="C626" s="14" t="s">
        <v>5556</v>
      </c>
      <c r="D626" s="1" t="s">
        <v>14</v>
      </c>
      <c r="E626" s="1" t="s">
        <v>27</v>
      </c>
      <c r="F626" s="1" t="s">
        <v>31</v>
      </c>
      <c r="G626" s="1" t="s">
        <v>4352</v>
      </c>
      <c r="H626" s="1">
        <v>1013</v>
      </c>
      <c r="I626" s="1">
        <v>739.4</v>
      </c>
      <c r="J626" s="1">
        <v>1210.55</v>
      </c>
      <c r="K626" s="1">
        <v>-143</v>
      </c>
      <c r="L626" s="1">
        <f>Table49[[#This Row],[Selling_Price]]-Table49[[#This Row],[Market_Price]]</f>
        <v>471.15</v>
      </c>
      <c r="M626" s="1">
        <f>Table49[[#This Row],[Quantity]]*Table49[[#This Row],[Selling_Price]]</f>
        <v>-173108.65</v>
      </c>
      <c r="N626" s="1">
        <f>Table49[[#This Row],[Quantity]]*Table49[[#This Row],[Profit_Per_Quantity]]</f>
        <v>-67374.45</v>
      </c>
      <c r="O626" s="1" t="s">
        <v>46</v>
      </c>
    </row>
    <row r="627" spans="1:15" x14ac:dyDescent="0.3">
      <c r="A627" s="1" t="s">
        <v>8802</v>
      </c>
      <c r="B627" s="1" t="s">
        <v>1345</v>
      </c>
      <c r="C627" s="14" t="s">
        <v>4771</v>
      </c>
      <c r="D627" s="1" t="s">
        <v>13</v>
      </c>
      <c r="E627" s="1" t="s">
        <v>28</v>
      </c>
      <c r="F627" s="1" t="s">
        <v>32</v>
      </c>
      <c r="G627" s="1" t="s">
        <v>42</v>
      </c>
      <c r="H627" s="1">
        <v>1038</v>
      </c>
      <c r="I627" s="1">
        <v>1456.09</v>
      </c>
      <c r="J627" s="1">
        <v>1769.28</v>
      </c>
      <c r="K627" s="1">
        <v>-410</v>
      </c>
      <c r="L627" s="1">
        <f>Table49[[#This Row],[Selling_Price]]-Table49[[#This Row],[Market_Price]]</f>
        <v>313.19000000000005</v>
      </c>
      <c r="M627" s="1">
        <f>Table49[[#This Row],[Quantity]]*Table49[[#This Row],[Selling_Price]]</f>
        <v>-725404.8</v>
      </c>
      <c r="N627" s="1">
        <f>Table49[[#This Row],[Quantity]]*Table49[[#This Row],[Profit_Per_Quantity]]</f>
        <v>-128407.90000000002</v>
      </c>
      <c r="O627" s="1" t="s">
        <v>46</v>
      </c>
    </row>
    <row r="628" spans="1:15" x14ac:dyDescent="0.3">
      <c r="A628" s="1" t="s">
        <v>8265</v>
      </c>
      <c r="B628" s="1" t="s">
        <v>469</v>
      </c>
      <c r="C628" s="14" t="s">
        <v>5262</v>
      </c>
      <c r="D628" s="1" t="s">
        <v>20</v>
      </c>
      <c r="E628" s="1" t="s">
        <v>27</v>
      </c>
      <c r="F628" s="1" t="s">
        <v>35</v>
      </c>
      <c r="G628" s="1" t="s">
        <v>42</v>
      </c>
      <c r="H628" s="1">
        <v>1069</v>
      </c>
      <c r="I628" s="1">
        <v>920.02</v>
      </c>
      <c r="J628" s="1">
        <v>1656.95</v>
      </c>
      <c r="K628" s="1">
        <v>-321</v>
      </c>
      <c r="L628" s="1">
        <f>Table49[[#This Row],[Selling_Price]]-Table49[[#This Row],[Market_Price]]</f>
        <v>736.93000000000006</v>
      </c>
      <c r="M628" s="1">
        <f>Table49[[#This Row],[Quantity]]*Table49[[#This Row],[Selling_Price]]</f>
        <v>-531880.95000000007</v>
      </c>
      <c r="N628" s="1">
        <f>Table49[[#This Row],[Quantity]]*Table49[[#This Row],[Profit_Per_Quantity]]</f>
        <v>-236554.53000000003</v>
      </c>
      <c r="O628" s="1" t="s">
        <v>46</v>
      </c>
    </row>
    <row r="629" spans="1:15" x14ac:dyDescent="0.3">
      <c r="A629" s="1" t="s">
        <v>8767</v>
      </c>
      <c r="B629" s="1" t="s">
        <v>1285</v>
      </c>
      <c r="C629" s="14" t="s">
        <v>6060</v>
      </c>
      <c r="D629" s="1" t="s">
        <v>20</v>
      </c>
      <c r="E629" s="1" t="s">
        <v>4349</v>
      </c>
      <c r="F629" s="1" t="s">
        <v>33</v>
      </c>
      <c r="G629" s="1" t="s">
        <v>45</v>
      </c>
      <c r="H629" s="1">
        <v>1052</v>
      </c>
      <c r="I629" s="1">
        <v>881.31</v>
      </c>
      <c r="J629" s="1">
        <v>1345.5</v>
      </c>
      <c r="K629" s="1">
        <v>-471</v>
      </c>
      <c r="L629" s="1">
        <f>Table49[[#This Row],[Selling_Price]]-Table49[[#This Row],[Market_Price]]</f>
        <v>464.19000000000005</v>
      </c>
      <c r="M629" s="1">
        <f>Table49[[#This Row],[Quantity]]*Table49[[#This Row],[Selling_Price]]</f>
        <v>-633730.5</v>
      </c>
      <c r="N629" s="1">
        <f>Table49[[#This Row],[Quantity]]*Table49[[#This Row],[Profit_Per_Quantity]]</f>
        <v>-218633.49000000002</v>
      </c>
      <c r="O629" s="1" t="s">
        <v>46</v>
      </c>
    </row>
    <row r="630" spans="1:15" x14ac:dyDescent="0.3">
      <c r="A630" s="1" t="s">
        <v>10113</v>
      </c>
      <c r="B630" s="1" t="s">
        <v>3457</v>
      </c>
      <c r="C630" s="14" t="s">
        <v>4747</v>
      </c>
      <c r="D630" s="1" t="s">
        <v>18</v>
      </c>
      <c r="E630" s="1" t="s">
        <v>4351</v>
      </c>
      <c r="F630" s="1" t="s">
        <v>35</v>
      </c>
      <c r="G630" s="1" t="s">
        <v>43</v>
      </c>
      <c r="H630" s="1">
        <v>1100</v>
      </c>
      <c r="I630" s="1">
        <v>1685.68</v>
      </c>
      <c r="J630" s="1">
        <v>2092.36</v>
      </c>
      <c r="K630" s="1">
        <v>-124</v>
      </c>
      <c r="L630" s="1">
        <f>Table49[[#This Row],[Selling_Price]]-Table49[[#This Row],[Market_Price]]</f>
        <v>406.68000000000006</v>
      </c>
      <c r="M630" s="1">
        <f>Table49[[#This Row],[Quantity]]*Table49[[#This Row],[Selling_Price]]</f>
        <v>-259452.64</v>
      </c>
      <c r="N630" s="1">
        <f>Table49[[#This Row],[Quantity]]*Table49[[#This Row],[Profit_Per_Quantity]]</f>
        <v>-50428.320000000007</v>
      </c>
      <c r="O630" s="1" t="s">
        <v>46</v>
      </c>
    </row>
    <row r="631" spans="1:15" x14ac:dyDescent="0.3">
      <c r="A631" s="1" t="s">
        <v>6377</v>
      </c>
      <c r="B631" s="1" t="s">
        <v>1929</v>
      </c>
      <c r="C631" s="14" t="s">
        <v>5393</v>
      </c>
      <c r="D631" s="1" t="s">
        <v>16</v>
      </c>
      <c r="E631" s="1" t="s">
        <v>21</v>
      </c>
      <c r="F631" s="1" t="s">
        <v>33</v>
      </c>
      <c r="G631" s="1" t="s">
        <v>37</v>
      </c>
      <c r="H631" s="1">
        <v>1054</v>
      </c>
      <c r="I631" s="1">
        <v>1183.81</v>
      </c>
      <c r="J631" s="1">
        <v>1752.13</v>
      </c>
      <c r="K631" s="1">
        <v>-407</v>
      </c>
      <c r="L631" s="1">
        <f>Table49[[#This Row],[Selling_Price]]-Table49[[#This Row],[Market_Price]]</f>
        <v>568.32000000000016</v>
      </c>
      <c r="M631" s="1">
        <f>Table49[[#This Row],[Quantity]]*Table49[[#This Row],[Selling_Price]]</f>
        <v>-713116.91</v>
      </c>
      <c r="N631" s="1">
        <f>Table49[[#This Row],[Quantity]]*Table49[[#This Row],[Profit_Per_Quantity]]</f>
        <v>-231306.24000000008</v>
      </c>
      <c r="O631" s="1" t="s">
        <v>46</v>
      </c>
    </row>
    <row r="632" spans="1:15" x14ac:dyDescent="0.3">
      <c r="A632" s="1" t="s">
        <v>7572</v>
      </c>
      <c r="B632" s="1" t="s">
        <v>400</v>
      </c>
      <c r="C632" s="14" t="s">
        <v>5540</v>
      </c>
      <c r="D632" s="1" t="s">
        <v>19</v>
      </c>
      <c r="E632" s="1" t="s">
        <v>29</v>
      </c>
      <c r="F632" s="1" t="s">
        <v>31</v>
      </c>
      <c r="G632" s="1" t="s">
        <v>45</v>
      </c>
      <c r="H632" s="1">
        <v>1019</v>
      </c>
      <c r="I632" s="1">
        <v>1630.18</v>
      </c>
      <c r="J632" s="1">
        <v>2724.32</v>
      </c>
      <c r="K632" s="1">
        <v>-28</v>
      </c>
      <c r="L632" s="1">
        <f>Table49[[#This Row],[Selling_Price]]-Table49[[#This Row],[Market_Price]]</f>
        <v>1094.1400000000001</v>
      </c>
      <c r="M632" s="1">
        <f>Table49[[#This Row],[Quantity]]*Table49[[#This Row],[Selling_Price]]</f>
        <v>-76280.960000000006</v>
      </c>
      <c r="N632" s="1">
        <f>Table49[[#This Row],[Quantity]]*Table49[[#This Row],[Profit_Per_Quantity]]</f>
        <v>-30635.920000000002</v>
      </c>
      <c r="O632" s="1" t="s">
        <v>46</v>
      </c>
    </row>
    <row r="633" spans="1:15" x14ac:dyDescent="0.3">
      <c r="A633" s="1" t="s">
        <v>7665</v>
      </c>
      <c r="B633" s="1" t="s">
        <v>4059</v>
      </c>
      <c r="C633" s="14" t="s">
        <v>4635</v>
      </c>
      <c r="D633" s="1" t="s">
        <v>17</v>
      </c>
      <c r="E633" s="1" t="s">
        <v>25</v>
      </c>
      <c r="F633" s="1" t="s">
        <v>32</v>
      </c>
      <c r="G633" s="1" t="s">
        <v>4352</v>
      </c>
      <c r="H633" s="1">
        <v>1011</v>
      </c>
      <c r="I633" s="1">
        <v>907.72</v>
      </c>
      <c r="J633" s="1">
        <v>1661.45</v>
      </c>
      <c r="K633" s="1">
        <v>-135</v>
      </c>
      <c r="L633" s="1">
        <f>Table49[[#This Row],[Selling_Price]]-Table49[[#This Row],[Market_Price]]</f>
        <v>753.73</v>
      </c>
      <c r="M633" s="1">
        <f>Table49[[#This Row],[Quantity]]*Table49[[#This Row],[Selling_Price]]</f>
        <v>-224295.75</v>
      </c>
      <c r="N633" s="1">
        <f>Table49[[#This Row],[Quantity]]*Table49[[#This Row],[Profit_Per_Quantity]]</f>
        <v>-101753.55</v>
      </c>
      <c r="O633" s="1" t="s">
        <v>46</v>
      </c>
    </row>
    <row r="634" spans="1:15" x14ac:dyDescent="0.3">
      <c r="A634" s="1" t="s">
        <v>8263</v>
      </c>
      <c r="B634" s="1" t="s">
        <v>466</v>
      </c>
      <c r="C634" s="14" t="s">
        <v>6036</v>
      </c>
      <c r="D634" s="1" t="s">
        <v>19</v>
      </c>
      <c r="E634" s="1" t="s">
        <v>4349</v>
      </c>
      <c r="F634" s="1" t="s">
        <v>33</v>
      </c>
      <c r="G634" s="1" t="s">
        <v>41</v>
      </c>
      <c r="H634" s="1">
        <v>1066</v>
      </c>
      <c r="I634" s="1">
        <v>1604.7</v>
      </c>
      <c r="J634" s="1">
        <v>2293.71</v>
      </c>
      <c r="K634" s="1">
        <v>-277</v>
      </c>
      <c r="L634" s="1">
        <f>Table49[[#This Row],[Selling_Price]]-Table49[[#This Row],[Market_Price]]</f>
        <v>689.01</v>
      </c>
      <c r="M634" s="1">
        <f>Table49[[#This Row],[Quantity]]*Table49[[#This Row],[Selling_Price]]</f>
        <v>-635357.67000000004</v>
      </c>
      <c r="N634" s="1">
        <f>Table49[[#This Row],[Quantity]]*Table49[[#This Row],[Profit_Per_Quantity]]</f>
        <v>-190855.77</v>
      </c>
      <c r="O634" s="1" t="s">
        <v>46</v>
      </c>
    </row>
    <row r="635" spans="1:15" x14ac:dyDescent="0.3">
      <c r="A635" s="1" t="s">
        <v>7633</v>
      </c>
      <c r="B635" s="1" t="s">
        <v>2468</v>
      </c>
      <c r="C635" s="14" t="s">
        <v>4896</v>
      </c>
      <c r="D635" s="1" t="s">
        <v>13</v>
      </c>
      <c r="E635" s="1" t="s">
        <v>30</v>
      </c>
      <c r="F635" s="1" t="s">
        <v>32</v>
      </c>
      <c r="G635" s="1" t="s">
        <v>38</v>
      </c>
      <c r="H635" s="1">
        <v>1006</v>
      </c>
      <c r="I635" s="1">
        <v>857.3</v>
      </c>
      <c r="J635" s="1">
        <v>1047.6300000000001</v>
      </c>
      <c r="K635" s="1">
        <v>-333</v>
      </c>
      <c r="L635" s="1">
        <f>Table49[[#This Row],[Selling_Price]]-Table49[[#This Row],[Market_Price]]</f>
        <v>190.33000000000015</v>
      </c>
      <c r="M635" s="1">
        <f>Table49[[#This Row],[Quantity]]*Table49[[#This Row],[Selling_Price]]</f>
        <v>-348860.79000000004</v>
      </c>
      <c r="N635" s="1">
        <f>Table49[[#This Row],[Quantity]]*Table49[[#This Row],[Profit_Per_Quantity]]</f>
        <v>-63379.89000000005</v>
      </c>
      <c r="O635" s="1" t="s">
        <v>46</v>
      </c>
    </row>
    <row r="636" spans="1:15" x14ac:dyDescent="0.3">
      <c r="A636" s="1" t="s">
        <v>7621</v>
      </c>
      <c r="B636" s="1" t="s">
        <v>3154</v>
      </c>
      <c r="C636" s="14" t="s">
        <v>5316</v>
      </c>
      <c r="D636" s="1" t="s">
        <v>14</v>
      </c>
      <c r="E636" s="1" t="s">
        <v>30</v>
      </c>
      <c r="F636" s="1" t="s">
        <v>34</v>
      </c>
      <c r="G636" s="1" t="s">
        <v>38</v>
      </c>
      <c r="H636" s="1">
        <v>1035</v>
      </c>
      <c r="I636" s="1">
        <v>660.58</v>
      </c>
      <c r="J636" s="1">
        <v>977.44</v>
      </c>
      <c r="K636" s="1">
        <v>-338</v>
      </c>
      <c r="L636" s="1">
        <f>Table49[[#This Row],[Selling_Price]]-Table49[[#This Row],[Market_Price]]</f>
        <v>316.86</v>
      </c>
      <c r="M636" s="1">
        <f>Table49[[#This Row],[Quantity]]*Table49[[#This Row],[Selling_Price]]</f>
        <v>-330374.72000000003</v>
      </c>
      <c r="N636" s="1">
        <f>Table49[[#This Row],[Quantity]]*Table49[[#This Row],[Profit_Per_Quantity]]</f>
        <v>-107098.68000000001</v>
      </c>
      <c r="O636" s="1" t="s">
        <v>46</v>
      </c>
    </row>
    <row r="637" spans="1:15" x14ac:dyDescent="0.3">
      <c r="A637" s="1" t="s">
        <v>6551</v>
      </c>
      <c r="B637" s="1" t="s">
        <v>2150</v>
      </c>
      <c r="C637" s="14" t="s">
        <v>4965</v>
      </c>
      <c r="D637" s="1" t="s">
        <v>11</v>
      </c>
      <c r="E637" s="1" t="s">
        <v>25</v>
      </c>
      <c r="F637" s="1" t="s">
        <v>33</v>
      </c>
      <c r="G637" s="1" t="s">
        <v>36</v>
      </c>
      <c r="H637" s="1">
        <v>1062</v>
      </c>
      <c r="I637" s="1">
        <v>165.93</v>
      </c>
      <c r="J637" s="1">
        <v>193.5</v>
      </c>
      <c r="K637" s="1">
        <v>-262</v>
      </c>
      <c r="L637" s="1">
        <f>Table49[[#This Row],[Selling_Price]]-Table49[[#This Row],[Market_Price]]</f>
        <v>27.569999999999993</v>
      </c>
      <c r="M637" s="1">
        <f>Table49[[#This Row],[Quantity]]*Table49[[#This Row],[Selling_Price]]</f>
        <v>-50697</v>
      </c>
      <c r="N637" s="1">
        <f>Table49[[#This Row],[Quantity]]*Table49[[#This Row],[Profit_Per_Quantity]]</f>
        <v>-7223.3399999999983</v>
      </c>
      <c r="O637" s="1" t="s">
        <v>46</v>
      </c>
    </row>
    <row r="638" spans="1:15" x14ac:dyDescent="0.3">
      <c r="A638" s="1" t="s">
        <v>6806</v>
      </c>
      <c r="B638" s="1" t="s">
        <v>2851</v>
      </c>
      <c r="C638" s="14" t="s">
        <v>5497</v>
      </c>
      <c r="D638" s="1" t="s">
        <v>18</v>
      </c>
      <c r="E638" s="1" t="s">
        <v>25</v>
      </c>
      <c r="F638" s="1" t="s">
        <v>31</v>
      </c>
      <c r="G638" s="1" t="s">
        <v>36</v>
      </c>
      <c r="H638" s="1">
        <v>1006</v>
      </c>
      <c r="I638" s="1">
        <v>305.44</v>
      </c>
      <c r="J638" s="1">
        <v>412.04</v>
      </c>
      <c r="K638" s="1">
        <v>-241</v>
      </c>
      <c r="L638" s="1">
        <f>Table49[[#This Row],[Selling_Price]]-Table49[[#This Row],[Market_Price]]</f>
        <v>106.60000000000002</v>
      </c>
      <c r="M638" s="1">
        <f>Table49[[#This Row],[Quantity]]*Table49[[#This Row],[Selling_Price]]</f>
        <v>-99301.64</v>
      </c>
      <c r="N638" s="1">
        <f>Table49[[#This Row],[Quantity]]*Table49[[#This Row],[Profit_Per_Quantity]]</f>
        <v>-25690.600000000006</v>
      </c>
      <c r="O638" s="1" t="s">
        <v>46</v>
      </c>
    </row>
    <row r="639" spans="1:15" x14ac:dyDescent="0.3">
      <c r="A639" s="1" t="s">
        <v>8366</v>
      </c>
      <c r="B639" s="1" t="s">
        <v>642</v>
      </c>
      <c r="C639" s="14" t="s">
        <v>5517</v>
      </c>
      <c r="D639" s="1" t="s">
        <v>19</v>
      </c>
      <c r="E639" s="1" t="s">
        <v>28</v>
      </c>
      <c r="F639" s="1" t="s">
        <v>34</v>
      </c>
      <c r="G639" s="1" t="s">
        <v>43</v>
      </c>
      <c r="H639" s="1">
        <v>1024</v>
      </c>
      <c r="I639" s="1">
        <v>1674.36</v>
      </c>
      <c r="J639" s="1">
        <v>2737.79</v>
      </c>
      <c r="K639" s="1">
        <v>-30</v>
      </c>
      <c r="L639" s="1">
        <f>Table49[[#This Row],[Selling_Price]]-Table49[[#This Row],[Market_Price]]</f>
        <v>1063.43</v>
      </c>
      <c r="M639" s="1">
        <f>Table49[[#This Row],[Quantity]]*Table49[[#This Row],[Selling_Price]]</f>
        <v>-82133.7</v>
      </c>
      <c r="N639" s="1">
        <f>Table49[[#This Row],[Quantity]]*Table49[[#This Row],[Profit_Per_Quantity]]</f>
        <v>-31902.9</v>
      </c>
      <c r="O639" s="1" t="s">
        <v>46</v>
      </c>
    </row>
    <row r="640" spans="1:15" x14ac:dyDescent="0.3">
      <c r="A640" s="1" t="s">
        <v>7586</v>
      </c>
      <c r="B640" s="1" t="s">
        <v>201</v>
      </c>
      <c r="C640" s="14" t="s">
        <v>6035</v>
      </c>
      <c r="D640" s="1" t="s">
        <v>20</v>
      </c>
      <c r="E640" s="1" t="s">
        <v>30</v>
      </c>
      <c r="F640" s="1" t="s">
        <v>33</v>
      </c>
      <c r="G640" s="1" t="s">
        <v>44</v>
      </c>
      <c r="H640" s="1">
        <v>1041</v>
      </c>
      <c r="I640" s="1">
        <v>840.57</v>
      </c>
      <c r="J640" s="1">
        <v>1302.8699999999999</v>
      </c>
      <c r="K640" s="1">
        <v>-173</v>
      </c>
      <c r="L640" s="1">
        <f>Table49[[#This Row],[Selling_Price]]-Table49[[#This Row],[Market_Price]]</f>
        <v>462.29999999999984</v>
      </c>
      <c r="M640" s="1">
        <f>Table49[[#This Row],[Quantity]]*Table49[[#This Row],[Selling_Price]]</f>
        <v>-225396.50999999998</v>
      </c>
      <c r="N640" s="1">
        <f>Table49[[#This Row],[Quantity]]*Table49[[#This Row],[Profit_Per_Quantity]]</f>
        <v>-79977.89999999998</v>
      </c>
      <c r="O640" s="1" t="s">
        <v>46</v>
      </c>
    </row>
    <row r="641" spans="1:15" x14ac:dyDescent="0.3">
      <c r="A641" s="1" t="s">
        <v>9997</v>
      </c>
      <c r="B641" s="1" t="s">
        <v>3260</v>
      </c>
      <c r="C641" s="14" t="s">
        <v>5260</v>
      </c>
      <c r="D641" s="1" t="s">
        <v>20</v>
      </c>
      <c r="E641" s="1" t="s">
        <v>30</v>
      </c>
      <c r="F641" s="1" t="s">
        <v>34</v>
      </c>
      <c r="G641" s="1" t="s">
        <v>42</v>
      </c>
      <c r="H641" s="1">
        <v>1042</v>
      </c>
      <c r="I641" s="1">
        <v>1411.7</v>
      </c>
      <c r="J641" s="1">
        <v>1911.67</v>
      </c>
      <c r="K641" s="1">
        <v>-231</v>
      </c>
      <c r="L641" s="1">
        <f>Table49[[#This Row],[Selling_Price]]-Table49[[#This Row],[Market_Price]]</f>
        <v>499.97</v>
      </c>
      <c r="M641" s="1">
        <f>Table49[[#This Row],[Quantity]]*Table49[[#This Row],[Selling_Price]]</f>
        <v>-441595.77</v>
      </c>
      <c r="N641" s="1">
        <f>Table49[[#This Row],[Quantity]]*Table49[[#This Row],[Profit_Per_Quantity]]</f>
        <v>-115493.07</v>
      </c>
      <c r="O641" s="1" t="s">
        <v>46</v>
      </c>
    </row>
    <row r="642" spans="1:15" x14ac:dyDescent="0.3">
      <c r="A642" s="1" t="s">
        <v>7851</v>
      </c>
      <c r="B642" s="1" t="s">
        <v>1983</v>
      </c>
      <c r="C642" s="14" t="s">
        <v>4810</v>
      </c>
      <c r="D642" s="1" t="s">
        <v>19</v>
      </c>
      <c r="E642" s="1" t="s">
        <v>30</v>
      </c>
      <c r="F642" s="1" t="s">
        <v>31</v>
      </c>
      <c r="G642" s="1" t="s">
        <v>37</v>
      </c>
      <c r="H642" s="1">
        <v>1001</v>
      </c>
      <c r="I642" s="1">
        <v>267.83</v>
      </c>
      <c r="J642" s="1">
        <v>377.98</v>
      </c>
      <c r="K642" s="1">
        <v>-180</v>
      </c>
      <c r="L642" s="1">
        <f>Table49[[#This Row],[Selling_Price]]-Table49[[#This Row],[Market_Price]]</f>
        <v>110.15000000000003</v>
      </c>
      <c r="M642" s="1">
        <f>Table49[[#This Row],[Quantity]]*Table49[[#This Row],[Selling_Price]]</f>
        <v>-68036.400000000009</v>
      </c>
      <c r="N642" s="1">
        <f>Table49[[#This Row],[Quantity]]*Table49[[#This Row],[Profit_Per_Quantity]]</f>
        <v>-19827.000000000007</v>
      </c>
      <c r="O642" s="1" t="s">
        <v>46</v>
      </c>
    </row>
    <row r="643" spans="1:15" x14ac:dyDescent="0.3">
      <c r="A643" s="1" t="s">
        <v>8417</v>
      </c>
      <c r="B643" s="1" t="s">
        <v>719</v>
      </c>
      <c r="C643" s="14" t="s">
        <v>5784</v>
      </c>
      <c r="D643" s="1" t="s">
        <v>15</v>
      </c>
      <c r="E643" s="1" t="s">
        <v>25</v>
      </c>
      <c r="F643" s="1" t="s">
        <v>32</v>
      </c>
      <c r="G643" s="1" t="s">
        <v>42</v>
      </c>
      <c r="H643" s="1">
        <v>1007</v>
      </c>
      <c r="I643" s="1">
        <v>1754.77</v>
      </c>
      <c r="J643" s="1">
        <v>3480.41</v>
      </c>
      <c r="K643" s="1">
        <v>-11</v>
      </c>
      <c r="L643" s="1">
        <f>Table49[[#This Row],[Selling_Price]]-Table49[[#This Row],[Market_Price]]</f>
        <v>1725.6399999999999</v>
      </c>
      <c r="M643" s="1">
        <f>Table49[[#This Row],[Quantity]]*Table49[[#This Row],[Selling_Price]]</f>
        <v>-38284.509999999995</v>
      </c>
      <c r="N643" s="1">
        <f>Table49[[#This Row],[Quantity]]*Table49[[#This Row],[Profit_Per_Quantity]]</f>
        <v>-18982.039999999997</v>
      </c>
      <c r="O643" s="1" t="s">
        <v>46</v>
      </c>
    </row>
    <row r="644" spans="1:15" x14ac:dyDescent="0.3">
      <c r="A644" s="1" t="s">
        <v>8717</v>
      </c>
      <c r="B644" s="1" t="s">
        <v>1189</v>
      </c>
      <c r="C644" s="14" t="s">
        <v>4746</v>
      </c>
      <c r="D644" s="1" t="s">
        <v>15</v>
      </c>
      <c r="E644" s="1" t="s">
        <v>4349</v>
      </c>
      <c r="F644" s="1" t="s">
        <v>31</v>
      </c>
      <c r="G644" s="1" t="s">
        <v>4352</v>
      </c>
      <c r="H644" s="1">
        <v>1054</v>
      </c>
      <c r="I644" s="1">
        <v>198.7</v>
      </c>
      <c r="J644" s="1">
        <v>327.42</v>
      </c>
      <c r="K644" s="1">
        <v>-15</v>
      </c>
      <c r="L644" s="1">
        <f>Table49[[#This Row],[Selling_Price]]-Table49[[#This Row],[Market_Price]]</f>
        <v>128.72000000000003</v>
      </c>
      <c r="M644" s="1">
        <f>Table49[[#This Row],[Quantity]]*Table49[[#This Row],[Selling_Price]]</f>
        <v>-4911.3</v>
      </c>
      <c r="N644" s="1">
        <f>Table49[[#This Row],[Quantity]]*Table49[[#This Row],[Profit_Per_Quantity]]</f>
        <v>-1930.8000000000004</v>
      </c>
      <c r="O644" s="1" t="s">
        <v>46</v>
      </c>
    </row>
    <row r="645" spans="1:15" x14ac:dyDescent="0.3">
      <c r="A645" s="1" t="s">
        <v>7912</v>
      </c>
      <c r="B645" s="1" t="s">
        <v>1865</v>
      </c>
      <c r="C645" s="14" t="s">
        <v>4463</v>
      </c>
      <c r="D645" s="1" t="s">
        <v>12</v>
      </c>
      <c r="E645" s="1" t="s">
        <v>25</v>
      </c>
      <c r="F645" s="1" t="s">
        <v>31</v>
      </c>
      <c r="G645" s="1" t="s">
        <v>45</v>
      </c>
      <c r="H645" s="1">
        <v>1040</v>
      </c>
      <c r="I645" s="1">
        <v>167.7</v>
      </c>
      <c r="J645" s="1">
        <v>245.72</v>
      </c>
      <c r="K645" s="1">
        <v>-215</v>
      </c>
      <c r="L645" s="1">
        <f>Table49[[#This Row],[Selling_Price]]-Table49[[#This Row],[Market_Price]]</f>
        <v>78.02000000000001</v>
      </c>
      <c r="M645" s="1">
        <f>Table49[[#This Row],[Quantity]]*Table49[[#This Row],[Selling_Price]]</f>
        <v>-52829.8</v>
      </c>
      <c r="N645" s="1">
        <f>Table49[[#This Row],[Quantity]]*Table49[[#This Row],[Profit_Per_Quantity]]</f>
        <v>-16774.300000000003</v>
      </c>
      <c r="O645" s="1" t="s">
        <v>46</v>
      </c>
    </row>
    <row r="646" spans="1:15" x14ac:dyDescent="0.3">
      <c r="A646" s="1" t="s">
        <v>10302</v>
      </c>
      <c r="B646" s="1" t="s">
        <v>3715</v>
      </c>
      <c r="C646" s="14" t="s">
        <v>4922</v>
      </c>
      <c r="D646" s="1" t="s">
        <v>11</v>
      </c>
      <c r="E646" s="1" t="s">
        <v>4351</v>
      </c>
      <c r="F646" s="1" t="s">
        <v>31</v>
      </c>
      <c r="G646" s="1" t="s">
        <v>45</v>
      </c>
      <c r="H646" s="1">
        <v>1029</v>
      </c>
      <c r="I646" s="1">
        <v>1551.73</v>
      </c>
      <c r="J646" s="1">
        <v>2114.36</v>
      </c>
      <c r="K646" s="1">
        <v>-346</v>
      </c>
      <c r="L646" s="1">
        <f>Table49[[#This Row],[Selling_Price]]-Table49[[#This Row],[Market_Price]]</f>
        <v>562.63000000000011</v>
      </c>
      <c r="M646" s="1">
        <f>Table49[[#This Row],[Quantity]]*Table49[[#This Row],[Selling_Price]]</f>
        <v>-731568.56</v>
      </c>
      <c r="N646" s="1">
        <f>Table49[[#This Row],[Quantity]]*Table49[[#This Row],[Profit_Per_Quantity]]</f>
        <v>-194669.98000000004</v>
      </c>
      <c r="O646" s="1" t="s">
        <v>46</v>
      </c>
    </row>
    <row r="647" spans="1:15" x14ac:dyDescent="0.3">
      <c r="A647" s="1" t="s">
        <v>6667</v>
      </c>
      <c r="B647" s="1" t="s">
        <v>1349</v>
      </c>
      <c r="C647" s="14" t="s">
        <v>5552</v>
      </c>
      <c r="D647" s="1" t="s">
        <v>11</v>
      </c>
      <c r="E647" s="1" t="s">
        <v>26</v>
      </c>
      <c r="F647" s="1" t="s">
        <v>31</v>
      </c>
      <c r="G647" s="1" t="s">
        <v>43</v>
      </c>
      <c r="H647" s="1">
        <v>1059</v>
      </c>
      <c r="I647" s="1">
        <v>1765.58</v>
      </c>
      <c r="J647" s="1">
        <v>2087.67</v>
      </c>
      <c r="K647" s="1">
        <v>-368</v>
      </c>
      <c r="L647" s="1">
        <f>Table49[[#This Row],[Selling_Price]]-Table49[[#This Row],[Market_Price]]</f>
        <v>322.09000000000015</v>
      </c>
      <c r="M647" s="1">
        <f>Table49[[#This Row],[Quantity]]*Table49[[#This Row],[Selling_Price]]</f>
        <v>-768262.56</v>
      </c>
      <c r="N647" s="1">
        <f>Table49[[#This Row],[Quantity]]*Table49[[#This Row],[Profit_Per_Quantity]]</f>
        <v>-118529.12000000005</v>
      </c>
      <c r="O647" s="1" t="s">
        <v>46</v>
      </c>
    </row>
    <row r="648" spans="1:15" x14ac:dyDescent="0.3">
      <c r="A648" s="1" t="s">
        <v>6424</v>
      </c>
      <c r="B648" s="1" t="s">
        <v>1212</v>
      </c>
      <c r="C648" s="14" t="s">
        <v>5457</v>
      </c>
      <c r="D648" s="1" t="s">
        <v>13</v>
      </c>
      <c r="E648" s="1" t="s">
        <v>4349</v>
      </c>
      <c r="F648" s="1" t="s">
        <v>35</v>
      </c>
      <c r="G648" s="1" t="s">
        <v>40</v>
      </c>
      <c r="H648" s="1">
        <v>1090</v>
      </c>
      <c r="I648" s="1">
        <v>1307.05</v>
      </c>
      <c r="J648" s="1">
        <v>1842.95</v>
      </c>
      <c r="K648" s="1">
        <v>-140</v>
      </c>
      <c r="L648" s="1">
        <f>Table49[[#This Row],[Selling_Price]]-Table49[[#This Row],[Market_Price]]</f>
        <v>535.90000000000009</v>
      </c>
      <c r="M648" s="1">
        <f>Table49[[#This Row],[Quantity]]*Table49[[#This Row],[Selling_Price]]</f>
        <v>-258013</v>
      </c>
      <c r="N648" s="1">
        <f>Table49[[#This Row],[Quantity]]*Table49[[#This Row],[Profit_Per_Quantity]]</f>
        <v>-75026.000000000015</v>
      </c>
      <c r="O648" s="1" t="s">
        <v>46</v>
      </c>
    </row>
    <row r="649" spans="1:15" x14ac:dyDescent="0.3">
      <c r="A649" s="1" t="s">
        <v>8803</v>
      </c>
      <c r="B649" s="1" t="s">
        <v>1347</v>
      </c>
      <c r="C649" s="14" t="s">
        <v>6041</v>
      </c>
      <c r="D649" s="1" t="s">
        <v>19</v>
      </c>
      <c r="E649" s="1" t="s">
        <v>21</v>
      </c>
      <c r="F649" s="1" t="s">
        <v>33</v>
      </c>
      <c r="G649" s="1" t="s">
        <v>40</v>
      </c>
      <c r="H649" s="1">
        <v>1032</v>
      </c>
      <c r="I649" s="1">
        <v>695.06</v>
      </c>
      <c r="J649" s="1">
        <v>989.6</v>
      </c>
      <c r="K649" s="1">
        <v>-232</v>
      </c>
      <c r="L649" s="1">
        <f>Table49[[#This Row],[Selling_Price]]-Table49[[#This Row],[Market_Price]]</f>
        <v>294.54000000000008</v>
      </c>
      <c r="M649" s="1">
        <f>Table49[[#This Row],[Quantity]]*Table49[[#This Row],[Selling_Price]]</f>
        <v>-229587.20000000001</v>
      </c>
      <c r="N649" s="1">
        <f>Table49[[#This Row],[Quantity]]*Table49[[#This Row],[Profit_Per_Quantity]]</f>
        <v>-68333.280000000013</v>
      </c>
      <c r="O649" s="1" t="s">
        <v>46</v>
      </c>
    </row>
    <row r="650" spans="1:15" x14ac:dyDescent="0.3">
      <c r="A650" s="1" t="s">
        <v>8901</v>
      </c>
      <c r="B650" s="1" t="s">
        <v>1504</v>
      </c>
      <c r="C650" s="14" t="s">
        <v>5995</v>
      </c>
      <c r="D650" s="1" t="s">
        <v>20</v>
      </c>
      <c r="E650" s="1" t="s">
        <v>4351</v>
      </c>
      <c r="F650" s="1" t="s">
        <v>35</v>
      </c>
      <c r="G650" s="1" t="s">
        <v>36</v>
      </c>
      <c r="H650" s="1">
        <v>1075</v>
      </c>
      <c r="I650" s="1">
        <v>378.28</v>
      </c>
      <c r="J650" s="1">
        <v>442.5</v>
      </c>
      <c r="K650" s="1">
        <v>-352</v>
      </c>
      <c r="L650" s="1">
        <f>Table49[[#This Row],[Selling_Price]]-Table49[[#This Row],[Market_Price]]</f>
        <v>64.220000000000027</v>
      </c>
      <c r="M650" s="1">
        <f>Table49[[#This Row],[Quantity]]*Table49[[#This Row],[Selling_Price]]</f>
        <v>-155760</v>
      </c>
      <c r="N650" s="1">
        <f>Table49[[#This Row],[Quantity]]*Table49[[#This Row],[Profit_Per_Quantity]]</f>
        <v>-22605.44000000001</v>
      </c>
      <c r="O650" s="1" t="s">
        <v>46</v>
      </c>
    </row>
    <row r="651" spans="1:15" x14ac:dyDescent="0.3">
      <c r="A651" s="1" t="s">
        <v>10669</v>
      </c>
      <c r="B651" s="1" t="s">
        <v>4300</v>
      </c>
      <c r="C651" s="14" t="s">
        <v>4404</v>
      </c>
      <c r="D651" s="1" t="s">
        <v>15</v>
      </c>
      <c r="E651" s="1" t="s">
        <v>24</v>
      </c>
      <c r="F651" s="1" t="s">
        <v>31</v>
      </c>
      <c r="G651" s="1" t="s">
        <v>37</v>
      </c>
      <c r="H651" s="1">
        <v>1014</v>
      </c>
      <c r="I651" s="1">
        <v>664.27</v>
      </c>
      <c r="J651" s="1">
        <v>1115.17</v>
      </c>
      <c r="K651" s="1">
        <v>-306</v>
      </c>
      <c r="L651" s="1">
        <f>Table49[[#This Row],[Selling_Price]]-Table49[[#This Row],[Market_Price]]</f>
        <v>450.90000000000009</v>
      </c>
      <c r="M651" s="1">
        <f>Table49[[#This Row],[Quantity]]*Table49[[#This Row],[Selling_Price]]</f>
        <v>-341242.02</v>
      </c>
      <c r="N651" s="1">
        <f>Table49[[#This Row],[Quantity]]*Table49[[#This Row],[Profit_Per_Quantity]]</f>
        <v>-137975.40000000002</v>
      </c>
      <c r="O651" s="1" t="s">
        <v>46</v>
      </c>
    </row>
    <row r="652" spans="1:15" x14ac:dyDescent="0.3">
      <c r="A652" s="1" t="s">
        <v>8999</v>
      </c>
      <c r="B652" s="1" t="s">
        <v>1676</v>
      </c>
      <c r="C652" s="14" t="s">
        <v>4722</v>
      </c>
      <c r="D652" s="1" t="s">
        <v>17</v>
      </c>
      <c r="E652" s="1" t="s">
        <v>4351</v>
      </c>
      <c r="F652" s="1" t="s">
        <v>31</v>
      </c>
      <c r="G652" s="1" t="s">
        <v>41</v>
      </c>
      <c r="H652" s="1">
        <v>1056</v>
      </c>
      <c r="I652" s="1">
        <v>1780.7</v>
      </c>
      <c r="J652" s="1">
        <v>2988.23</v>
      </c>
      <c r="K652" s="1">
        <v>-465</v>
      </c>
      <c r="L652" s="1">
        <f>Table49[[#This Row],[Selling_Price]]-Table49[[#This Row],[Market_Price]]</f>
        <v>1207.53</v>
      </c>
      <c r="M652" s="1">
        <f>Table49[[#This Row],[Quantity]]*Table49[[#This Row],[Selling_Price]]</f>
        <v>-1389526.95</v>
      </c>
      <c r="N652" s="1">
        <f>Table49[[#This Row],[Quantity]]*Table49[[#This Row],[Profit_Per_Quantity]]</f>
        <v>-561501.44999999995</v>
      </c>
      <c r="O652" s="1" t="s">
        <v>46</v>
      </c>
    </row>
    <row r="653" spans="1:15" x14ac:dyDescent="0.3">
      <c r="A653" s="1" t="s">
        <v>10045</v>
      </c>
      <c r="B653" s="1" t="s">
        <v>3347</v>
      </c>
      <c r="C653" s="14" t="s">
        <v>5197</v>
      </c>
      <c r="D653" s="1" t="s">
        <v>17</v>
      </c>
      <c r="E653" s="1" t="s">
        <v>21</v>
      </c>
      <c r="F653" s="1" t="s">
        <v>35</v>
      </c>
      <c r="G653" s="1" t="s">
        <v>45</v>
      </c>
      <c r="H653" s="1">
        <v>1060</v>
      </c>
      <c r="I653" s="1">
        <v>1989.87</v>
      </c>
      <c r="J653" s="1">
        <v>2336.9299999999998</v>
      </c>
      <c r="K653" s="1">
        <v>-311</v>
      </c>
      <c r="L653" s="1">
        <f>Table49[[#This Row],[Selling_Price]]-Table49[[#This Row],[Market_Price]]</f>
        <v>347.05999999999995</v>
      </c>
      <c r="M653" s="1">
        <f>Table49[[#This Row],[Quantity]]*Table49[[#This Row],[Selling_Price]]</f>
        <v>-726785.23</v>
      </c>
      <c r="N653" s="1">
        <f>Table49[[#This Row],[Quantity]]*Table49[[#This Row],[Profit_Per_Quantity]]</f>
        <v>-107935.65999999999</v>
      </c>
      <c r="O653" s="1" t="s">
        <v>46</v>
      </c>
    </row>
    <row r="654" spans="1:15" x14ac:dyDescent="0.3">
      <c r="A654" s="1" t="s">
        <v>7391</v>
      </c>
      <c r="B654" s="1" t="s">
        <v>158</v>
      </c>
      <c r="C654" s="14" t="s">
        <v>5224</v>
      </c>
      <c r="D654" s="1" t="s">
        <v>15</v>
      </c>
      <c r="E654" s="1" t="s">
        <v>30</v>
      </c>
      <c r="F654" s="1" t="s">
        <v>31</v>
      </c>
      <c r="G654" s="1" t="s">
        <v>45</v>
      </c>
      <c r="H654" s="1">
        <v>1096</v>
      </c>
      <c r="I654" s="1">
        <v>1112.23</v>
      </c>
      <c r="J654" s="1">
        <v>1903.07</v>
      </c>
      <c r="K654" s="1">
        <v>-425</v>
      </c>
      <c r="L654" s="1">
        <f>Table49[[#This Row],[Selling_Price]]-Table49[[#This Row],[Market_Price]]</f>
        <v>790.83999999999992</v>
      </c>
      <c r="M654" s="1">
        <f>Table49[[#This Row],[Quantity]]*Table49[[#This Row],[Selling_Price]]</f>
        <v>-808804.75</v>
      </c>
      <c r="N654" s="1">
        <f>Table49[[#This Row],[Quantity]]*Table49[[#This Row],[Profit_Per_Quantity]]</f>
        <v>-336106.99999999994</v>
      </c>
      <c r="O654" s="1" t="s">
        <v>46</v>
      </c>
    </row>
    <row r="655" spans="1:15" x14ac:dyDescent="0.3">
      <c r="A655" s="1" t="s">
        <v>6572</v>
      </c>
      <c r="B655" s="1" t="s">
        <v>2754</v>
      </c>
      <c r="C655" s="14" t="s">
        <v>5546</v>
      </c>
      <c r="D655" s="1" t="s">
        <v>17</v>
      </c>
      <c r="E655" s="1" t="s">
        <v>28</v>
      </c>
      <c r="F655" s="1" t="s">
        <v>35</v>
      </c>
      <c r="G655" s="1" t="s">
        <v>43</v>
      </c>
      <c r="H655" s="1">
        <v>1036</v>
      </c>
      <c r="I655" s="1">
        <v>1654.77</v>
      </c>
      <c r="J655" s="1">
        <v>2563.48</v>
      </c>
      <c r="K655" s="1">
        <v>-316</v>
      </c>
      <c r="L655" s="1">
        <f>Table49[[#This Row],[Selling_Price]]-Table49[[#This Row],[Market_Price]]</f>
        <v>908.71</v>
      </c>
      <c r="M655" s="1">
        <f>Table49[[#This Row],[Quantity]]*Table49[[#This Row],[Selling_Price]]</f>
        <v>-810059.68</v>
      </c>
      <c r="N655" s="1">
        <f>Table49[[#This Row],[Quantity]]*Table49[[#This Row],[Profit_Per_Quantity]]</f>
        <v>-287152.36</v>
      </c>
      <c r="O655" s="1" t="s">
        <v>46</v>
      </c>
    </row>
    <row r="656" spans="1:15" x14ac:dyDescent="0.3">
      <c r="A656" s="1" t="s">
        <v>9327</v>
      </c>
      <c r="B656" s="1" t="s">
        <v>2192</v>
      </c>
      <c r="C656" s="14" t="s">
        <v>4487</v>
      </c>
      <c r="D656" s="1" t="s">
        <v>18</v>
      </c>
      <c r="E656" s="1" t="s">
        <v>26</v>
      </c>
      <c r="F656" s="1" t="s">
        <v>35</v>
      </c>
      <c r="G656" s="1" t="s">
        <v>43</v>
      </c>
      <c r="H656" s="1">
        <v>1020</v>
      </c>
      <c r="I656" s="1">
        <v>1299.3599999999999</v>
      </c>
      <c r="J656" s="1">
        <v>1902.28</v>
      </c>
      <c r="K656" s="1">
        <v>-270</v>
      </c>
      <c r="L656" s="1">
        <f>Table49[[#This Row],[Selling_Price]]-Table49[[#This Row],[Market_Price]]</f>
        <v>602.92000000000007</v>
      </c>
      <c r="M656" s="1">
        <f>Table49[[#This Row],[Quantity]]*Table49[[#This Row],[Selling_Price]]</f>
        <v>-513615.6</v>
      </c>
      <c r="N656" s="1">
        <f>Table49[[#This Row],[Quantity]]*Table49[[#This Row],[Profit_Per_Quantity]]</f>
        <v>-162788.40000000002</v>
      </c>
      <c r="O656" s="1" t="s">
        <v>46</v>
      </c>
    </row>
    <row r="657" spans="1:15" x14ac:dyDescent="0.3">
      <c r="A657" s="1" t="s">
        <v>6630</v>
      </c>
      <c r="B657" s="1" t="s">
        <v>4207</v>
      </c>
      <c r="C657" s="14" t="s">
        <v>4498</v>
      </c>
      <c r="D657" s="1" t="s">
        <v>17</v>
      </c>
      <c r="E657" s="1" t="s">
        <v>28</v>
      </c>
      <c r="F657" s="1" t="s">
        <v>31</v>
      </c>
      <c r="G657" s="1" t="s">
        <v>41</v>
      </c>
      <c r="H657" s="1">
        <v>1034</v>
      </c>
      <c r="I657" s="1">
        <v>600.27</v>
      </c>
      <c r="J657" s="1">
        <v>1106.05</v>
      </c>
      <c r="K657" s="1">
        <v>0</v>
      </c>
      <c r="L657" s="1">
        <f>Table49[[#This Row],[Selling_Price]]-Table49[[#This Row],[Market_Price]]</f>
        <v>505.78</v>
      </c>
      <c r="M657" s="1">
        <f>Table49[[#This Row],[Quantity]]*Table49[[#This Row],[Selling_Price]]</f>
        <v>0</v>
      </c>
      <c r="N657" s="1">
        <f>Table49[[#This Row],[Quantity]]*Table49[[#This Row],[Profit_Per_Quantity]]</f>
        <v>0</v>
      </c>
      <c r="O657" s="1" t="s">
        <v>46</v>
      </c>
    </row>
    <row r="658" spans="1:15" x14ac:dyDescent="0.3">
      <c r="A658" s="1" t="s">
        <v>9633</v>
      </c>
      <c r="B658" s="1" t="s">
        <v>2680</v>
      </c>
      <c r="C658" s="14" t="s">
        <v>5168</v>
      </c>
      <c r="D658" s="1" t="s">
        <v>17</v>
      </c>
      <c r="E658" s="1" t="s">
        <v>4351</v>
      </c>
      <c r="F658" s="1" t="s">
        <v>33</v>
      </c>
      <c r="G658" s="1" t="s">
        <v>4352</v>
      </c>
      <c r="H658" s="1">
        <v>1059</v>
      </c>
      <c r="I658" s="1">
        <v>1757.77</v>
      </c>
      <c r="J658" s="1">
        <v>1952.91</v>
      </c>
      <c r="K658" s="1">
        <v>-305</v>
      </c>
      <c r="L658" s="1">
        <f>Table49[[#This Row],[Selling_Price]]-Table49[[#This Row],[Market_Price]]</f>
        <v>195.1400000000001</v>
      </c>
      <c r="M658" s="1">
        <f>Table49[[#This Row],[Quantity]]*Table49[[#This Row],[Selling_Price]]</f>
        <v>-595637.55000000005</v>
      </c>
      <c r="N658" s="1">
        <f>Table49[[#This Row],[Quantity]]*Table49[[#This Row],[Profit_Per_Quantity]]</f>
        <v>-59517.700000000033</v>
      </c>
      <c r="O658" s="1" t="s">
        <v>46</v>
      </c>
    </row>
    <row r="659" spans="1:15" x14ac:dyDescent="0.3">
      <c r="A659" s="1" t="s">
        <v>9045</v>
      </c>
      <c r="B659" s="1" t="s">
        <v>1749</v>
      </c>
      <c r="C659" s="14" t="s">
        <v>5924</v>
      </c>
      <c r="D659" s="1" t="s">
        <v>15</v>
      </c>
      <c r="E659" s="1" t="s">
        <v>21</v>
      </c>
      <c r="F659" s="1" t="s">
        <v>34</v>
      </c>
      <c r="G659" s="1" t="s">
        <v>44</v>
      </c>
      <c r="H659" s="1">
        <v>1016</v>
      </c>
      <c r="I659" s="1">
        <v>1726.66</v>
      </c>
      <c r="J659" s="1">
        <v>3022</v>
      </c>
      <c r="K659" s="1">
        <v>-242</v>
      </c>
      <c r="L659" s="1">
        <f>Table49[[#This Row],[Selling_Price]]-Table49[[#This Row],[Market_Price]]</f>
        <v>1295.3399999999999</v>
      </c>
      <c r="M659" s="1">
        <f>Table49[[#This Row],[Quantity]]*Table49[[#This Row],[Selling_Price]]</f>
        <v>-731324</v>
      </c>
      <c r="N659" s="1">
        <f>Table49[[#This Row],[Quantity]]*Table49[[#This Row],[Profit_Per_Quantity]]</f>
        <v>-313472.27999999997</v>
      </c>
      <c r="O659" s="1" t="s">
        <v>46</v>
      </c>
    </row>
    <row r="660" spans="1:15" x14ac:dyDescent="0.3">
      <c r="A660" s="1" t="s">
        <v>8893</v>
      </c>
      <c r="B660" s="1" t="s">
        <v>1492</v>
      </c>
      <c r="C660" s="14" t="s">
        <v>5000</v>
      </c>
      <c r="D660" s="1" t="s">
        <v>16</v>
      </c>
      <c r="E660" s="1" t="s">
        <v>4349</v>
      </c>
      <c r="F660" s="1" t="s">
        <v>34</v>
      </c>
      <c r="G660" s="1" t="s">
        <v>38</v>
      </c>
      <c r="H660" s="1">
        <v>1013</v>
      </c>
      <c r="I660" s="1">
        <v>233.8</v>
      </c>
      <c r="J660" s="1">
        <v>362.54</v>
      </c>
      <c r="K660" s="1">
        <v>-446</v>
      </c>
      <c r="L660" s="1">
        <f>Table49[[#This Row],[Selling_Price]]-Table49[[#This Row],[Market_Price]]</f>
        <v>128.74</v>
      </c>
      <c r="M660" s="1">
        <f>Table49[[#This Row],[Quantity]]*Table49[[#This Row],[Selling_Price]]</f>
        <v>-161692.84</v>
      </c>
      <c r="N660" s="1">
        <f>Table49[[#This Row],[Quantity]]*Table49[[#This Row],[Profit_Per_Quantity]]</f>
        <v>-57418.04</v>
      </c>
      <c r="O660" s="1" t="s">
        <v>46</v>
      </c>
    </row>
    <row r="661" spans="1:15" x14ac:dyDescent="0.3">
      <c r="A661" s="1" t="s">
        <v>7459</v>
      </c>
      <c r="B661" s="1" t="s">
        <v>756</v>
      </c>
      <c r="C661" s="14" t="s">
        <v>6184</v>
      </c>
      <c r="D661" s="1" t="s">
        <v>15</v>
      </c>
      <c r="E661" s="1" t="s">
        <v>4349</v>
      </c>
      <c r="F661" s="1" t="s">
        <v>31</v>
      </c>
      <c r="G661" s="1" t="s">
        <v>38</v>
      </c>
      <c r="H661" s="1">
        <v>1007</v>
      </c>
      <c r="I661" s="1">
        <v>270.23</v>
      </c>
      <c r="J661" s="1">
        <v>431.66</v>
      </c>
      <c r="K661" s="1">
        <v>-148</v>
      </c>
      <c r="L661" s="1">
        <f>Table49[[#This Row],[Selling_Price]]-Table49[[#This Row],[Market_Price]]</f>
        <v>161.43</v>
      </c>
      <c r="M661" s="1">
        <f>Table49[[#This Row],[Quantity]]*Table49[[#This Row],[Selling_Price]]</f>
        <v>-63885.68</v>
      </c>
      <c r="N661" s="1">
        <f>Table49[[#This Row],[Quantity]]*Table49[[#This Row],[Profit_Per_Quantity]]</f>
        <v>-23891.64</v>
      </c>
      <c r="O661" s="1" t="s">
        <v>46</v>
      </c>
    </row>
    <row r="662" spans="1:15" x14ac:dyDescent="0.3">
      <c r="A662" s="1" t="s">
        <v>7961</v>
      </c>
      <c r="B662" s="1" t="s">
        <v>2815</v>
      </c>
      <c r="C662" s="14" t="s">
        <v>5513</v>
      </c>
      <c r="D662" s="1" t="s">
        <v>20</v>
      </c>
      <c r="E662" s="1" t="s">
        <v>26</v>
      </c>
      <c r="F662" s="1" t="s">
        <v>33</v>
      </c>
      <c r="G662" s="1" t="s">
        <v>43</v>
      </c>
      <c r="H662" s="1">
        <v>1053</v>
      </c>
      <c r="I662" s="1">
        <v>1591.16</v>
      </c>
      <c r="J662" s="1">
        <v>3094.13</v>
      </c>
      <c r="K662" s="1">
        <v>-431</v>
      </c>
      <c r="L662" s="1">
        <f>Table49[[#This Row],[Selling_Price]]-Table49[[#This Row],[Market_Price]]</f>
        <v>1502.97</v>
      </c>
      <c r="M662" s="1">
        <f>Table49[[#This Row],[Quantity]]*Table49[[#This Row],[Selling_Price]]</f>
        <v>-1333570.03</v>
      </c>
      <c r="N662" s="1">
        <f>Table49[[#This Row],[Quantity]]*Table49[[#This Row],[Profit_Per_Quantity]]</f>
        <v>-647780.07000000007</v>
      </c>
      <c r="O662" s="1" t="s">
        <v>46</v>
      </c>
    </row>
    <row r="663" spans="1:15" x14ac:dyDescent="0.3">
      <c r="A663" s="1" t="s">
        <v>9939</v>
      </c>
      <c r="B663" s="1" t="s">
        <v>3163</v>
      </c>
      <c r="C663" s="14" t="s">
        <v>5310</v>
      </c>
      <c r="D663" s="1" t="s">
        <v>11</v>
      </c>
      <c r="E663" s="1" t="s">
        <v>4349</v>
      </c>
      <c r="F663" s="1" t="s">
        <v>33</v>
      </c>
      <c r="G663" s="1" t="s">
        <v>40</v>
      </c>
      <c r="H663" s="1">
        <v>1044</v>
      </c>
      <c r="I663" s="1">
        <v>890.89</v>
      </c>
      <c r="J663" s="1">
        <v>1731.86</v>
      </c>
      <c r="K663" s="1">
        <v>-36</v>
      </c>
      <c r="L663" s="1">
        <f>Table49[[#This Row],[Selling_Price]]-Table49[[#This Row],[Market_Price]]</f>
        <v>840.96999999999991</v>
      </c>
      <c r="M663" s="1">
        <f>Table49[[#This Row],[Quantity]]*Table49[[#This Row],[Selling_Price]]</f>
        <v>-62346.96</v>
      </c>
      <c r="N663" s="1">
        <f>Table49[[#This Row],[Quantity]]*Table49[[#This Row],[Profit_Per_Quantity]]</f>
        <v>-30274.92</v>
      </c>
      <c r="O663" s="1" t="s">
        <v>46</v>
      </c>
    </row>
    <row r="664" spans="1:15" x14ac:dyDescent="0.3">
      <c r="A664" s="1" t="s">
        <v>9621</v>
      </c>
      <c r="B664" s="1" t="s">
        <v>2665</v>
      </c>
      <c r="C664" s="14" t="s">
        <v>4732</v>
      </c>
      <c r="D664" s="1" t="s">
        <v>18</v>
      </c>
      <c r="E664" s="1" t="s">
        <v>4349</v>
      </c>
      <c r="F664" s="1" t="s">
        <v>34</v>
      </c>
      <c r="G664" s="1" t="s">
        <v>44</v>
      </c>
      <c r="H664" s="1">
        <v>1068</v>
      </c>
      <c r="I664" s="1">
        <v>1985.31</v>
      </c>
      <c r="J664" s="1">
        <v>2904.75</v>
      </c>
      <c r="K664" s="1">
        <v>-39</v>
      </c>
      <c r="L664" s="1">
        <f>Table49[[#This Row],[Selling_Price]]-Table49[[#This Row],[Market_Price]]</f>
        <v>919.44</v>
      </c>
      <c r="M664" s="1">
        <f>Table49[[#This Row],[Quantity]]*Table49[[#This Row],[Selling_Price]]</f>
        <v>-113285.25</v>
      </c>
      <c r="N664" s="1">
        <f>Table49[[#This Row],[Quantity]]*Table49[[#This Row],[Profit_Per_Quantity]]</f>
        <v>-35858.160000000003</v>
      </c>
      <c r="O664" s="1" t="s">
        <v>46</v>
      </c>
    </row>
    <row r="665" spans="1:15" x14ac:dyDescent="0.3">
      <c r="A665" s="1" t="s">
        <v>7187</v>
      </c>
      <c r="B665" s="1" t="s">
        <v>1621</v>
      </c>
      <c r="C665" s="14" t="s">
        <v>5962</v>
      </c>
      <c r="D665" s="1" t="s">
        <v>15</v>
      </c>
      <c r="E665" s="1" t="s">
        <v>4351</v>
      </c>
      <c r="F665" s="1" t="s">
        <v>34</v>
      </c>
      <c r="G665" s="1" t="s">
        <v>43</v>
      </c>
      <c r="H665" s="1">
        <v>1091</v>
      </c>
      <c r="I665" s="1">
        <v>1401.98</v>
      </c>
      <c r="J665" s="1">
        <v>1709.78</v>
      </c>
      <c r="K665" s="1">
        <v>-31</v>
      </c>
      <c r="L665" s="1">
        <f>Table49[[#This Row],[Selling_Price]]-Table49[[#This Row],[Market_Price]]</f>
        <v>307.79999999999995</v>
      </c>
      <c r="M665" s="1">
        <f>Table49[[#This Row],[Quantity]]*Table49[[#This Row],[Selling_Price]]</f>
        <v>-53003.18</v>
      </c>
      <c r="N665" s="1">
        <f>Table49[[#This Row],[Quantity]]*Table49[[#This Row],[Profit_Per_Quantity]]</f>
        <v>-9541.7999999999993</v>
      </c>
      <c r="O665" s="1" t="s">
        <v>46</v>
      </c>
    </row>
    <row r="666" spans="1:15" x14ac:dyDescent="0.3">
      <c r="A666" s="1" t="s">
        <v>10480</v>
      </c>
      <c r="B666" s="1" t="s">
        <v>3978</v>
      </c>
      <c r="C666" s="14" t="s">
        <v>4708</v>
      </c>
      <c r="D666" s="1" t="s">
        <v>16</v>
      </c>
      <c r="E666" s="1" t="s">
        <v>30</v>
      </c>
      <c r="F666" s="1" t="s">
        <v>34</v>
      </c>
      <c r="G666" s="1" t="s">
        <v>4352</v>
      </c>
      <c r="H666" s="1">
        <v>1062</v>
      </c>
      <c r="I666" s="1">
        <v>215.43</v>
      </c>
      <c r="J666" s="1">
        <v>386.39</v>
      </c>
      <c r="K666" s="1">
        <v>-76</v>
      </c>
      <c r="L666" s="1">
        <f>Table49[[#This Row],[Selling_Price]]-Table49[[#This Row],[Market_Price]]</f>
        <v>170.95999999999998</v>
      </c>
      <c r="M666" s="1">
        <f>Table49[[#This Row],[Quantity]]*Table49[[#This Row],[Selling_Price]]</f>
        <v>-29365.64</v>
      </c>
      <c r="N666" s="1">
        <f>Table49[[#This Row],[Quantity]]*Table49[[#This Row],[Profit_Per_Quantity]]</f>
        <v>-12992.96</v>
      </c>
      <c r="O666" s="1" t="s">
        <v>46</v>
      </c>
    </row>
    <row r="667" spans="1:15" x14ac:dyDescent="0.3">
      <c r="A667" s="1" t="s">
        <v>8269</v>
      </c>
      <c r="B667" s="1" t="s">
        <v>478</v>
      </c>
      <c r="C667" s="14" t="s">
        <v>5521</v>
      </c>
      <c r="D667" s="1" t="s">
        <v>11</v>
      </c>
      <c r="E667" s="1" t="s">
        <v>25</v>
      </c>
      <c r="F667" s="1" t="s">
        <v>35</v>
      </c>
      <c r="G667" s="1" t="s">
        <v>42</v>
      </c>
      <c r="H667" s="1">
        <v>1083</v>
      </c>
      <c r="I667" s="1">
        <v>1566.67</v>
      </c>
      <c r="J667" s="1">
        <v>2983.5</v>
      </c>
      <c r="K667" s="1">
        <v>-130</v>
      </c>
      <c r="L667" s="1">
        <f>Table49[[#This Row],[Selling_Price]]-Table49[[#This Row],[Market_Price]]</f>
        <v>1416.83</v>
      </c>
      <c r="M667" s="1">
        <f>Table49[[#This Row],[Quantity]]*Table49[[#This Row],[Selling_Price]]</f>
        <v>-387855</v>
      </c>
      <c r="N667" s="1">
        <f>Table49[[#This Row],[Quantity]]*Table49[[#This Row],[Profit_Per_Quantity]]</f>
        <v>-184187.9</v>
      </c>
      <c r="O667" s="1" t="s">
        <v>46</v>
      </c>
    </row>
    <row r="668" spans="1:15" x14ac:dyDescent="0.3">
      <c r="A668" s="1" t="s">
        <v>8916</v>
      </c>
      <c r="B668" s="1" t="s">
        <v>1528</v>
      </c>
      <c r="C668" s="14" t="s">
        <v>4852</v>
      </c>
      <c r="D668" s="1" t="s">
        <v>15</v>
      </c>
      <c r="E668" s="1" t="s">
        <v>25</v>
      </c>
      <c r="F668" s="1" t="s">
        <v>33</v>
      </c>
      <c r="G668" s="1" t="s">
        <v>41</v>
      </c>
      <c r="H668" s="1">
        <v>1025</v>
      </c>
      <c r="I668" s="1">
        <v>1698.31</v>
      </c>
      <c r="J668" s="1">
        <v>3029.16</v>
      </c>
      <c r="K668" s="1">
        <v>-302</v>
      </c>
      <c r="L668" s="1">
        <f>Table49[[#This Row],[Selling_Price]]-Table49[[#This Row],[Market_Price]]</f>
        <v>1330.85</v>
      </c>
      <c r="M668" s="1">
        <f>Table49[[#This Row],[Quantity]]*Table49[[#This Row],[Selling_Price]]</f>
        <v>-914806.32</v>
      </c>
      <c r="N668" s="1">
        <f>Table49[[#This Row],[Quantity]]*Table49[[#This Row],[Profit_Per_Quantity]]</f>
        <v>-401916.69999999995</v>
      </c>
      <c r="O668" s="1" t="s">
        <v>46</v>
      </c>
    </row>
    <row r="669" spans="1:15" x14ac:dyDescent="0.3">
      <c r="A669" s="1" t="s">
        <v>9198</v>
      </c>
      <c r="B669" s="1" t="s">
        <v>1989</v>
      </c>
      <c r="C669" s="14" t="s">
        <v>4565</v>
      </c>
      <c r="D669" s="1" t="s">
        <v>18</v>
      </c>
      <c r="E669" s="1" t="s">
        <v>4351</v>
      </c>
      <c r="F669" s="1" t="s">
        <v>35</v>
      </c>
      <c r="G669" s="1" t="s">
        <v>36</v>
      </c>
      <c r="H669" s="1">
        <v>1008</v>
      </c>
      <c r="I669" s="1">
        <v>1082.1500000000001</v>
      </c>
      <c r="J669" s="1">
        <v>1569.12</v>
      </c>
      <c r="K669" s="1">
        <v>-231</v>
      </c>
      <c r="L669" s="1">
        <f>Table49[[#This Row],[Selling_Price]]-Table49[[#This Row],[Market_Price]]</f>
        <v>486.9699999999998</v>
      </c>
      <c r="M669" s="1">
        <f>Table49[[#This Row],[Quantity]]*Table49[[#This Row],[Selling_Price]]</f>
        <v>-362466.72</v>
      </c>
      <c r="N669" s="1">
        <f>Table49[[#This Row],[Quantity]]*Table49[[#This Row],[Profit_Per_Quantity]]</f>
        <v>-112490.06999999995</v>
      </c>
      <c r="O669" s="1" t="s">
        <v>46</v>
      </c>
    </row>
    <row r="670" spans="1:15" x14ac:dyDescent="0.3">
      <c r="A670" s="1" t="s">
        <v>7134</v>
      </c>
      <c r="B670" s="1" t="s">
        <v>381</v>
      </c>
      <c r="C670" s="14" t="s">
        <v>5578</v>
      </c>
      <c r="D670" s="1" t="s">
        <v>18</v>
      </c>
      <c r="E670" s="1" t="s">
        <v>25</v>
      </c>
      <c r="F670" s="1" t="s">
        <v>34</v>
      </c>
      <c r="G670" s="1" t="s">
        <v>40</v>
      </c>
      <c r="H670" s="1">
        <v>1045</v>
      </c>
      <c r="I670" s="1">
        <v>990.65</v>
      </c>
      <c r="J670" s="1">
        <v>1741.03</v>
      </c>
      <c r="K670" s="1">
        <v>-186</v>
      </c>
      <c r="L670" s="1">
        <f>Table49[[#This Row],[Selling_Price]]-Table49[[#This Row],[Market_Price]]</f>
        <v>750.38</v>
      </c>
      <c r="M670" s="1">
        <f>Table49[[#This Row],[Quantity]]*Table49[[#This Row],[Selling_Price]]</f>
        <v>-323831.58</v>
      </c>
      <c r="N670" s="1">
        <f>Table49[[#This Row],[Quantity]]*Table49[[#This Row],[Profit_Per_Quantity]]</f>
        <v>-139570.68</v>
      </c>
      <c r="O670" s="1" t="s">
        <v>46</v>
      </c>
    </row>
    <row r="671" spans="1:15" x14ac:dyDescent="0.3">
      <c r="A671" s="1" t="s">
        <v>10406</v>
      </c>
      <c r="B671" s="1" t="s">
        <v>3874</v>
      </c>
      <c r="C671" s="14" t="s">
        <v>4800</v>
      </c>
      <c r="D671" s="1" t="s">
        <v>18</v>
      </c>
      <c r="E671" s="1" t="s">
        <v>21</v>
      </c>
      <c r="F671" s="1" t="s">
        <v>32</v>
      </c>
      <c r="G671" s="1" t="s">
        <v>36</v>
      </c>
      <c r="H671" s="1">
        <v>1043</v>
      </c>
      <c r="I671" s="1">
        <v>1369.05</v>
      </c>
      <c r="J671" s="1">
        <v>2165.0300000000002</v>
      </c>
      <c r="K671" s="1">
        <v>-216</v>
      </c>
      <c r="L671" s="1">
        <f>Table49[[#This Row],[Selling_Price]]-Table49[[#This Row],[Market_Price]]</f>
        <v>795.98000000000025</v>
      </c>
      <c r="M671" s="1">
        <f>Table49[[#This Row],[Quantity]]*Table49[[#This Row],[Selling_Price]]</f>
        <v>-467646.48000000004</v>
      </c>
      <c r="N671" s="1">
        <f>Table49[[#This Row],[Quantity]]*Table49[[#This Row],[Profit_Per_Quantity]]</f>
        <v>-171931.68000000005</v>
      </c>
      <c r="O671" s="1" t="s">
        <v>46</v>
      </c>
    </row>
    <row r="672" spans="1:15" x14ac:dyDescent="0.3">
      <c r="A672" s="1" t="s">
        <v>7938</v>
      </c>
      <c r="B672" s="1" t="s">
        <v>4007</v>
      </c>
      <c r="C672" s="14" t="s">
        <v>4683</v>
      </c>
      <c r="D672" s="1" t="s">
        <v>12</v>
      </c>
      <c r="E672" s="1" t="s">
        <v>21</v>
      </c>
      <c r="F672" s="1" t="s">
        <v>31</v>
      </c>
      <c r="G672" s="1" t="s">
        <v>45</v>
      </c>
      <c r="H672" s="1">
        <v>1023</v>
      </c>
      <c r="I672" s="1">
        <v>217.87</v>
      </c>
      <c r="J672" s="1">
        <v>316.99</v>
      </c>
      <c r="K672" s="1">
        <v>-339</v>
      </c>
      <c r="L672" s="1">
        <f>Table49[[#This Row],[Selling_Price]]-Table49[[#This Row],[Market_Price]]</f>
        <v>99.12</v>
      </c>
      <c r="M672" s="1">
        <f>Table49[[#This Row],[Quantity]]*Table49[[#This Row],[Selling_Price]]</f>
        <v>-107459.61</v>
      </c>
      <c r="N672" s="1">
        <f>Table49[[#This Row],[Quantity]]*Table49[[#This Row],[Profit_Per_Quantity]]</f>
        <v>-33601.68</v>
      </c>
      <c r="O672" s="1" t="s">
        <v>46</v>
      </c>
    </row>
    <row r="673" spans="1:15" x14ac:dyDescent="0.3">
      <c r="A673" s="1" t="s">
        <v>7510</v>
      </c>
      <c r="B673" s="1" t="s">
        <v>2210</v>
      </c>
      <c r="C673" s="14" t="s">
        <v>5276</v>
      </c>
      <c r="D673" s="1" t="s">
        <v>12</v>
      </c>
      <c r="E673" s="1" t="s">
        <v>26</v>
      </c>
      <c r="F673" s="1" t="s">
        <v>33</v>
      </c>
      <c r="G673" s="1" t="s">
        <v>4352</v>
      </c>
      <c r="H673" s="1">
        <v>1100</v>
      </c>
      <c r="I673" s="1">
        <v>1627.82</v>
      </c>
      <c r="J673" s="1">
        <v>2984.77</v>
      </c>
      <c r="K673" s="1">
        <v>-250</v>
      </c>
      <c r="L673" s="1">
        <f>Table49[[#This Row],[Selling_Price]]-Table49[[#This Row],[Market_Price]]</f>
        <v>1356.95</v>
      </c>
      <c r="M673" s="1">
        <f>Table49[[#This Row],[Quantity]]*Table49[[#This Row],[Selling_Price]]</f>
        <v>-746192.5</v>
      </c>
      <c r="N673" s="1">
        <f>Table49[[#This Row],[Quantity]]*Table49[[#This Row],[Profit_Per_Quantity]]</f>
        <v>-339237.5</v>
      </c>
      <c r="O673" s="1" t="s">
        <v>46</v>
      </c>
    </row>
    <row r="674" spans="1:15" x14ac:dyDescent="0.3">
      <c r="A674" s="1" t="s">
        <v>9858</v>
      </c>
      <c r="B674" s="1" t="s">
        <v>3034</v>
      </c>
      <c r="C674" s="14" t="s">
        <v>5282</v>
      </c>
      <c r="D674" s="1" t="s">
        <v>11</v>
      </c>
      <c r="E674" s="1" t="s">
        <v>21</v>
      </c>
      <c r="F674" s="1" t="s">
        <v>31</v>
      </c>
      <c r="G674" s="1" t="s">
        <v>41</v>
      </c>
      <c r="H674" s="1">
        <v>1006</v>
      </c>
      <c r="I674" s="1">
        <v>1471.58</v>
      </c>
      <c r="J674" s="1">
        <v>2563.0500000000002</v>
      </c>
      <c r="K674" s="1">
        <v>-35</v>
      </c>
      <c r="L674" s="1">
        <f>Table49[[#This Row],[Selling_Price]]-Table49[[#This Row],[Market_Price]]</f>
        <v>1091.4700000000003</v>
      </c>
      <c r="M674" s="1">
        <f>Table49[[#This Row],[Quantity]]*Table49[[#This Row],[Selling_Price]]</f>
        <v>-89706.75</v>
      </c>
      <c r="N674" s="1">
        <f>Table49[[#This Row],[Quantity]]*Table49[[#This Row],[Profit_Per_Quantity]]</f>
        <v>-38201.450000000012</v>
      </c>
      <c r="O674" s="1" t="s">
        <v>46</v>
      </c>
    </row>
    <row r="675" spans="1:15" x14ac:dyDescent="0.3">
      <c r="A675" s="1" t="s">
        <v>9153</v>
      </c>
      <c r="B675" s="1" t="s">
        <v>1910</v>
      </c>
      <c r="C675" s="14" t="s">
        <v>5879</v>
      </c>
      <c r="D675" s="1" t="s">
        <v>13</v>
      </c>
      <c r="E675" s="1" t="s">
        <v>24</v>
      </c>
      <c r="F675" s="1" t="s">
        <v>33</v>
      </c>
      <c r="G675" s="1" t="s">
        <v>45</v>
      </c>
      <c r="H675" s="1">
        <v>1095</v>
      </c>
      <c r="I675" s="1">
        <v>403.24</v>
      </c>
      <c r="J675" s="1">
        <v>607.15</v>
      </c>
      <c r="K675" s="1">
        <v>-487</v>
      </c>
      <c r="L675" s="1">
        <f>Table49[[#This Row],[Selling_Price]]-Table49[[#This Row],[Market_Price]]</f>
        <v>203.90999999999997</v>
      </c>
      <c r="M675" s="1">
        <f>Table49[[#This Row],[Quantity]]*Table49[[#This Row],[Selling_Price]]</f>
        <v>-295682.05</v>
      </c>
      <c r="N675" s="1">
        <f>Table49[[#This Row],[Quantity]]*Table49[[#This Row],[Profit_Per_Quantity]]</f>
        <v>-99304.169999999984</v>
      </c>
      <c r="O675" s="1" t="s">
        <v>46</v>
      </c>
    </row>
    <row r="676" spans="1:15" x14ac:dyDescent="0.3">
      <c r="A676" s="1" t="s">
        <v>7462</v>
      </c>
      <c r="B676" s="1" t="s">
        <v>3091</v>
      </c>
      <c r="C676" s="14" t="s">
        <v>5157</v>
      </c>
      <c r="D676" s="1" t="s">
        <v>19</v>
      </c>
      <c r="E676" s="1" t="s">
        <v>29</v>
      </c>
      <c r="F676" s="1" t="s">
        <v>33</v>
      </c>
      <c r="G676" s="1" t="s">
        <v>4352</v>
      </c>
      <c r="H676" s="1">
        <v>1046</v>
      </c>
      <c r="I676" s="1">
        <v>1022.24</v>
      </c>
      <c r="J676" s="1">
        <v>1365.3</v>
      </c>
      <c r="K676" s="1">
        <v>-412</v>
      </c>
      <c r="L676" s="1">
        <f>Table49[[#This Row],[Selling_Price]]-Table49[[#This Row],[Market_Price]]</f>
        <v>343.05999999999995</v>
      </c>
      <c r="M676" s="1">
        <f>Table49[[#This Row],[Quantity]]*Table49[[#This Row],[Selling_Price]]</f>
        <v>-562503.6</v>
      </c>
      <c r="N676" s="1">
        <f>Table49[[#This Row],[Quantity]]*Table49[[#This Row],[Profit_Per_Quantity]]</f>
        <v>-141340.71999999997</v>
      </c>
      <c r="O676" s="1" t="s">
        <v>46</v>
      </c>
    </row>
    <row r="677" spans="1:15" x14ac:dyDescent="0.3">
      <c r="A677" s="1" t="s">
        <v>8138</v>
      </c>
      <c r="B677" s="1" t="s">
        <v>243</v>
      </c>
      <c r="C677" s="14" t="s">
        <v>5337</v>
      </c>
      <c r="D677" s="1" t="s">
        <v>18</v>
      </c>
      <c r="E677" s="1" t="s">
        <v>24</v>
      </c>
      <c r="F677" s="1" t="s">
        <v>35</v>
      </c>
      <c r="G677" s="1" t="s">
        <v>38</v>
      </c>
      <c r="H677" s="1">
        <v>1043</v>
      </c>
      <c r="I677" s="1">
        <v>542.79</v>
      </c>
      <c r="J677" s="1">
        <v>975.3</v>
      </c>
      <c r="K677" s="1">
        <v>-429</v>
      </c>
      <c r="L677" s="1">
        <f>Table49[[#This Row],[Selling_Price]]-Table49[[#This Row],[Market_Price]]</f>
        <v>432.51</v>
      </c>
      <c r="M677" s="1">
        <f>Table49[[#This Row],[Quantity]]*Table49[[#This Row],[Selling_Price]]</f>
        <v>-418403.69999999995</v>
      </c>
      <c r="N677" s="1">
        <f>Table49[[#This Row],[Quantity]]*Table49[[#This Row],[Profit_Per_Quantity]]</f>
        <v>-185546.79</v>
      </c>
      <c r="O677" s="1" t="s">
        <v>46</v>
      </c>
    </row>
    <row r="678" spans="1:15" x14ac:dyDescent="0.3">
      <c r="A678" s="1" t="s">
        <v>9817</v>
      </c>
      <c r="B678" s="1" t="s">
        <v>2971</v>
      </c>
      <c r="C678" s="14" t="s">
        <v>5429</v>
      </c>
      <c r="D678" s="1" t="s">
        <v>16</v>
      </c>
      <c r="E678" s="1" t="s">
        <v>28</v>
      </c>
      <c r="F678" s="1" t="s">
        <v>31</v>
      </c>
      <c r="G678" s="1" t="s">
        <v>38</v>
      </c>
      <c r="H678" s="1">
        <v>1072</v>
      </c>
      <c r="I678" s="1">
        <v>1294.8800000000001</v>
      </c>
      <c r="J678" s="1">
        <v>2208.13</v>
      </c>
      <c r="K678" s="1">
        <v>-151</v>
      </c>
      <c r="L678" s="1">
        <f>Table49[[#This Row],[Selling_Price]]-Table49[[#This Row],[Market_Price]]</f>
        <v>913.25</v>
      </c>
      <c r="M678" s="1">
        <f>Table49[[#This Row],[Quantity]]*Table49[[#This Row],[Selling_Price]]</f>
        <v>-333427.63</v>
      </c>
      <c r="N678" s="1">
        <f>Table49[[#This Row],[Quantity]]*Table49[[#This Row],[Profit_Per_Quantity]]</f>
        <v>-137900.75</v>
      </c>
      <c r="O678" s="1" t="s">
        <v>46</v>
      </c>
    </row>
    <row r="679" spans="1:15" x14ac:dyDescent="0.3">
      <c r="A679" s="1" t="s">
        <v>8995</v>
      </c>
      <c r="B679" s="1" t="s">
        <v>1672</v>
      </c>
      <c r="C679" s="14" t="s">
        <v>5508</v>
      </c>
      <c r="D679" s="1" t="s">
        <v>18</v>
      </c>
      <c r="E679" s="1" t="s">
        <v>26</v>
      </c>
      <c r="F679" s="1" t="s">
        <v>34</v>
      </c>
      <c r="G679" s="1" t="s">
        <v>37</v>
      </c>
      <c r="H679" s="1">
        <v>1002</v>
      </c>
      <c r="I679" s="1">
        <v>1662.12</v>
      </c>
      <c r="J679" s="1">
        <v>3048.49</v>
      </c>
      <c r="K679" s="1">
        <v>-118</v>
      </c>
      <c r="L679" s="1">
        <f>Table49[[#This Row],[Selling_Price]]-Table49[[#This Row],[Market_Price]]</f>
        <v>1386.37</v>
      </c>
      <c r="M679" s="1">
        <f>Table49[[#This Row],[Quantity]]*Table49[[#This Row],[Selling_Price]]</f>
        <v>-359721.81999999995</v>
      </c>
      <c r="N679" s="1">
        <f>Table49[[#This Row],[Quantity]]*Table49[[#This Row],[Profit_Per_Quantity]]</f>
        <v>-163591.65999999997</v>
      </c>
      <c r="O679" s="1" t="s">
        <v>46</v>
      </c>
    </row>
    <row r="680" spans="1:15" x14ac:dyDescent="0.3">
      <c r="A680" s="1" t="s">
        <v>7890</v>
      </c>
      <c r="B680" s="1" t="s">
        <v>2760</v>
      </c>
      <c r="C680" s="14" t="s">
        <v>5459</v>
      </c>
      <c r="D680" s="1" t="s">
        <v>11</v>
      </c>
      <c r="E680" s="1" t="s">
        <v>4349</v>
      </c>
      <c r="F680" s="1" t="s">
        <v>31</v>
      </c>
      <c r="G680" s="1" t="s">
        <v>44</v>
      </c>
      <c r="H680" s="1">
        <v>1012</v>
      </c>
      <c r="I680" s="1">
        <v>787.54</v>
      </c>
      <c r="J680" s="1">
        <v>1437.24</v>
      </c>
      <c r="K680" s="1">
        <v>-27</v>
      </c>
      <c r="L680" s="1">
        <f>Table49[[#This Row],[Selling_Price]]-Table49[[#This Row],[Market_Price]]</f>
        <v>649.70000000000005</v>
      </c>
      <c r="M680" s="1">
        <f>Table49[[#This Row],[Quantity]]*Table49[[#This Row],[Selling_Price]]</f>
        <v>-38805.480000000003</v>
      </c>
      <c r="N680" s="1">
        <f>Table49[[#This Row],[Quantity]]*Table49[[#This Row],[Profit_Per_Quantity]]</f>
        <v>-17541.900000000001</v>
      </c>
      <c r="O680" s="1" t="s">
        <v>46</v>
      </c>
    </row>
    <row r="681" spans="1:15" x14ac:dyDescent="0.3">
      <c r="A681" s="1" t="s">
        <v>6696</v>
      </c>
      <c r="B681" s="1" t="s">
        <v>3046</v>
      </c>
      <c r="C681" s="14" t="s">
        <v>4790</v>
      </c>
      <c r="D681" s="1" t="s">
        <v>19</v>
      </c>
      <c r="E681" s="1" t="s">
        <v>26</v>
      </c>
      <c r="F681" s="1" t="s">
        <v>32</v>
      </c>
      <c r="G681" s="1" t="s">
        <v>38</v>
      </c>
      <c r="H681" s="1">
        <v>1031</v>
      </c>
      <c r="I681" s="1">
        <v>1698.13</v>
      </c>
      <c r="J681" s="1">
        <v>3083.95</v>
      </c>
      <c r="K681" s="1">
        <v>-297</v>
      </c>
      <c r="L681" s="1">
        <f>Table49[[#This Row],[Selling_Price]]-Table49[[#This Row],[Market_Price]]</f>
        <v>1385.8199999999997</v>
      </c>
      <c r="M681" s="1">
        <f>Table49[[#This Row],[Quantity]]*Table49[[#This Row],[Selling_Price]]</f>
        <v>-915933.14999999991</v>
      </c>
      <c r="N681" s="1">
        <f>Table49[[#This Row],[Quantity]]*Table49[[#This Row],[Profit_Per_Quantity]]</f>
        <v>-411588.53999999992</v>
      </c>
      <c r="O681" s="1" t="s">
        <v>46</v>
      </c>
    </row>
    <row r="682" spans="1:15" x14ac:dyDescent="0.3">
      <c r="A682" s="1" t="s">
        <v>9948</v>
      </c>
      <c r="B682" s="1" t="s">
        <v>3176</v>
      </c>
      <c r="C682" s="14" t="s">
        <v>5083</v>
      </c>
      <c r="D682" s="1" t="s">
        <v>13</v>
      </c>
      <c r="E682" s="1" t="s">
        <v>25</v>
      </c>
      <c r="F682" s="1" t="s">
        <v>34</v>
      </c>
      <c r="G682" s="1" t="s">
        <v>4352</v>
      </c>
      <c r="H682" s="1">
        <v>1062</v>
      </c>
      <c r="I682" s="1">
        <v>1007.74</v>
      </c>
      <c r="J682" s="1">
        <v>1816.06</v>
      </c>
      <c r="K682" s="1">
        <v>-248</v>
      </c>
      <c r="L682" s="1">
        <f>Table49[[#This Row],[Selling_Price]]-Table49[[#This Row],[Market_Price]]</f>
        <v>808.31999999999994</v>
      </c>
      <c r="M682" s="1">
        <f>Table49[[#This Row],[Quantity]]*Table49[[#This Row],[Selling_Price]]</f>
        <v>-450382.88</v>
      </c>
      <c r="N682" s="1">
        <f>Table49[[#This Row],[Quantity]]*Table49[[#This Row],[Profit_Per_Quantity]]</f>
        <v>-200463.35999999999</v>
      </c>
      <c r="O682" s="1" t="s">
        <v>46</v>
      </c>
    </row>
    <row r="683" spans="1:15" x14ac:dyDescent="0.3">
      <c r="A683" s="1" t="s">
        <v>7328</v>
      </c>
      <c r="B683" s="1" t="s">
        <v>1084</v>
      </c>
      <c r="C683" s="14" t="s">
        <v>5917</v>
      </c>
      <c r="D683" s="1" t="s">
        <v>11</v>
      </c>
      <c r="E683" s="1" t="s">
        <v>25</v>
      </c>
      <c r="F683" s="1" t="s">
        <v>34</v>
      </c>
      <c r="G683" s="1" t="s">
        <v>36</v>
      </c>
      <c r="H683" s="1">
        <v>1044</v>
      </c>
      <c r="I683" s="1">
        <v>412.83</v>
      </c>
      <c r="J683" s="1">
        <v>662.81</v>
      </c>
      <c r="K683" s="1">
        <v>-119</v>
      </c>
      <c r="L683" s="1">
        <f>Table49[[#This Row],[Selling_Price]]-Table49[[#This Row],[Market_Price]]</f>
        <v>249.97999999999996</v>
      </c>
      <c r="M683" s="1">
        <f>Table49[[#This Row],[Quantity]]*Table49[[#This Row],[Selling_Price]]</f>
        <v>-78874.39</v>
      </c>
      <c r="N683" s="1">
        <f>Table49[[#This Row],[Quantity]]*Table49[[#This Row],[Profit_Per_Quantity]]</f>
        <v>-29747.619999999995</v>
      </c>
      <c r="O683" s="1" t="s">
        <v>46</v>
      </c>
    </row>
    <row r="684" spans="1:15" x14ac:dyDescent="0.3">
      <c r="A684" s="1" t="s">
        <v>9720</v>
      </c>
      <c r="B684" s="1" t="s">
        <v>2811</v>
      </c>
      <c r="C684" s="14" t="s">
        <v>5515</v>
      </c>
      <c r="D684" s="1" t="s">
        <v>13</v>
      </c>
      <c r="E684" s="1" t="s">
        <v>24</v>
      </c>
      <c r="F684" s="1" t="s">
        <v>33</v>
      </c>
      <c r="G684" s="1" t="s">
        <v>38</v>
      </c>
      <c r="H684" s="1">
        <v>1092</v>
      </c>
      <c r="I684" s="1">
        <v>937.18</v>
      </c>
      <c r="J684" s="1">
        <v>1578.36</v>
      </c>
      <c r="K684" s="1">
        <v>-20</v>
      </c>
      <c r="L684" s="1">
        <f>Table49[[#This Row],[Selling_Price]]-Table49[[#This Row],[Market_Price]]</f>
        <v>641.17999999999995</v>
      </c>
      <c r="M684" s="1">
        <f>Table49[[#This Row],[Quantity]]*Table49[[#This Row],[Selling_Price]]</f>
        <v>-31567.199999999997</v>
      </c>
      <c r="N684" s="1">
        <f>Table49[[#This Row],[Quantity]]*Table49[[#This Row],[Profit_Per_Quantity]]</f>
        <v>-12823.599999999999</v>
      </c>
      <c r="O684" s="1" t="s">
        <v>46</v>
      </c>
    </row>
    <row r="685" spans="1:15" x14ac:dyDescent="0.3">
      <c r="A685" s="1" t="s">
        <v>7656</v>
      </c>
      <c r="B685" s="1" t="s">
        <v>2437</v>
      </c>
      <c r="C685" s="14" t="s">
        <v>5239</v>
      </c>
      <c r="D685" s="1" t="s">
        <v>18</v>
      </c>
      <c r="E685" s="1" t="s">
        <v>25</v>
      </c>
      <c r="F685" s="1" t="s">
        <v>34</v>
      </c>
      <c r="G685" s="1" t="s">
        <v>44</v>
      </c>
      <c r="H685" s="1">
        <v>1068</v>
      </c>
      <c r="I685" s="1">
        <v>140.31</v>
      </c>
      <c r="J685" s="1">
        <v>271.69</v>
      </c>
      <c r="K685" s="1">
        <v>-33</v>
      </c>
      <c r="L685" s="1">
        <f>Table49[[#This Row],[Selling_Price]]-Table49[[#This Row],[Market_Price]]</f>
        <v>131.38</v>
      </c>
      <c r="M685" s="1">
        <f>Table49[[#This Row],[Quantity]]*Table49[[#This Row],[Selling_Price]]</f>
        <v>-8965.77</v>
      </c>
      <c r="N685" s="1">
        <f>Table49[[#This Row],[Quantity]]*Table49[[#This Row],[Profit_Per_Quantity]]</f>
        <v>-4335.54</v>
      </c>
      <c r="O685" s="1" t="s">
        <v>46</v>
      </c>
    </row>
    <row r="686" spans="1:15" x14ac:dyDescent="0.3">
      <c r="A686" s="1" t="s">
        <v>6687</v>
      </c>
      <c r="B686" s="1" t="s">
        <v>1025</v>
      </c>
      <c r="C686" s="14" t="s">
        <v>5388</v>
      </c>
      <c r="D686" s="1" t="s">
        <v>13</v>
      </c>
      <c r="E686" s="1" t="s">
        <v>25</v>
      </c>
      <c r="F686" s="1" t="s">
        <v>33</v>
      </c>
      <c r="G686" s="1" t="s">
        <v>45</v>
      </c>
      <c r="H686" s="1">
        <v>1072</v>
      </c>
      <c r="I686" s="1">
        <v>554.79999999999995</v>
      </c>
      <c r="J686" s="1">
        <v>1014.3</v>
      </c>
      <c r="K686" s="1">
        <v>-166</v>
      </c>
      <c r="L686" s="1">
        <f>Table49[[#This Row],[Selling_Price]]-Table49[[#This Row],[Market_Price]]</f>
        <v>459.5</v>
      </c>
      <c r="M686" s="1">
        <f>Table49[[#This Row],[Quantity]]*Table49[[#This Row],[Selling_Price]]</f>
        <v>-168373.8</v>
      </c>
      <c r="N686" s="1">
        <f>Table49[[#This Row],[Quantity]]*Table49[[#This Row],[Profit_Per_Quantity]]</f>
        <v>-76277</v>
      </c>
      <c r="O686" s="1" t="s">
        <v>46</v>
      </c>
    </row>
    <row r="687" spans="1:15" x14ac:dyDescent="0.3">
      <c r="A687" s="1" t="s">
        <v>10039</v>
      </c>
      <c r="B687" s="1" t="s">
        <v>3335</v>
      </c>
      <c r="C687" s="14" t="s">
        <v>4452</v>
      </c>
      <c r="D687" s="1" t="s">
        <v>13</v>
      </c>
      <c r="E687" s="1" t="s">
        <v>27</v>
      </c>
      <c r="F687" s="1" t="s">
        <v>34</v>
      </c>
      <c r="G687" s="1" t="s">
        <v>45</v>
      </c>
      <c r="H687" s="1">
        <v>1001</v>
      </c>
      <c r="I687" s="1">
        <v>1090.08</v>
      </c>
      <c r="J687" s="1">
        <v>2059.25</v>
      </c>
      <c r="K687" s="1">
        <v>-241</v>
      </c>
      <c r="L687" s="1">
        <f>Table49[[#This Row],[Selling_Price]]-Table49[[#This Row],[Market_Price]]</f>
        <v>969.17000000000007</v>
      </c>
      <c r="M687" s="1">
        <f>Table49[[#This Row],[Quantity]]*Table49[[#This Row],[Selling_Price]]</f>
        <v>-496279.25</v>
      </c>
      <c r="N687" s="1">
        <f>Table49[[#This Row],[Quantity]]*Table49[[#This Row],[Profit_Per_Quantity]]</f>
        <v>-233569.97000000003</v>
      </c>
      <c r="O687" s="1" t="s">
        <v>46</v>
      </c>
    </row>
    <row r="688" spans="1:15" x14ac:dyDescent="0.3">
      <c r="A688" s="1" t="s">
        <v>7578</v>
      </c>
      <c r="B688" s="1" t="s">
        <v>2579</v>
      </c>
      <c r="C688" s="14" t="s">
        <v>5633</v>
      </c>
      <c r="D688" s="1" t="s">
        <v>17</v>
      </c>
      <c r="E688" s="1" t="s">
        <v>24</v>
      </c>
      <c r="F688" s="1" t="s">
        <v>35</v>
      </c>
      <c r="G688" s="1" t="s">
        <v>38</v>
      </c>
      <c r="H688" s="1">
        <v>1071</v>
      </c>
      <c r="I688" s="1">
        <v>1230.45</v>
      </c>
      <c r="J688" s="1">
        <v>1994.46</v>
      </c>
      <c r="K688" s="1">
        <v>-423</v>
      </c>
      <c r="L688" s="1">
        <f>Table49[[#This Row],[Selling_Price]]-Table49[[#This Row],[Market_Price]]</f>
        <v>764.01</v>
      </c>
      <c r="M688" s="1">
        <f>Table49[[#This Row],[Quantity]]*Table49[[#This Row],[Selling_Price]]</f>
        <v>-843656.58</v>
      </c>
      <c r="N688" s="1">
        <f>Table49[[#This Row],[Quantity]]*Table49[[#This Row],[Profit_Per_Quantity]]</f>
        <v>-323176.23</v>
      </c>
      <c r="O688" s="1" t="s">
        <v>46</v>
      </c>
    </row>
    <row r="689" spans="1:15" x14ac:dyDescent="0.3">
      <c r="A689" s="1" t="s">
        <v>7803</v>
      </c>
      <c r="B689" s="1" t="s">
        <v>927</v>
      </c>
      <c r="C689" s="14" t="s">
        <v>6050</v>
      </c>
      <c r="D689" s="1" t="s">
        <v>18</v>
      </c>
      <c r="E689" s="1" t="s">
        <v>4351</v>
      </c>
      <c r="F689" s="1" t="s">
        <v>33</v>
      </c>
      <c r="G689" s="1" t="s">
        <v>42</v>
      </c>
      <c r="H689" s="1">
        <v>1016</v>
      </c>
      <c r="I689" s="1">
        <v>1706.18</v>
      </c>
      <c r="J689" s="1">
        <v>3350.47</v>
      </c>
      <c r="K689" s="1">
        <v>-169</v>
      </c>
      <c r="L689" s="1">
        <f>Table49[[#This Row],[Selling_Price]]-Table49[[#This Row],[Market_Price]]</f>
        <v>1644.2899999999997</v>
      </c>
      <c r="M689" s="1">
        <f>Table49[[#This Row],[Quantity]]*Table49[[#This Row],[Selling_Price]]</f>
        <v>-566229.42999999993</v>
      </c>
      <c r="N689" s="1">
        <f>Table49[[#This Row],[Quantity]]*Table49[[#This Row],[Profit_Per_Quantity]]</f>
        <v>-277885.00999999995</v>
      </c>
      <c r="O689" s="1" t="s">
        <v>46</v>
      </c>
    </row>
    <row r="690" spans="1:15" x14ac:dyDescent="0.3">
      <c r="A690" s="1" t="s">
        <v>9080</v>
      </c>
      <c r="B690" s="1" t="s">
        <v>1806</v>
      </c>
      <c r="C690" s="14" t="s">
        <v>5406</v>
      </c>
      <c r="D690" s="1" t="s">
        <v>18</v>
      </c>
      <c r="E690" s="1" t="s">
        <v>30</v>
      </c>
      <c r="F690" s="1" t="s">
        <v>32</v>
      </c>
      <c r="G690" s="1" t="s">
        <v>38</v>
      </c>
      <c r="H690" s="1">
        <v>1082</v>
      </c>
      <c r="I690" s="1">
        <v>328.09</v>
      </c>
      <c r="J690" s="1">
        <v>371.83</v>
      </c>
      <c r="K690" s="1">
        <v>-23</v>
      </c>
      <c r="L690" s="1">
        <f>Table49[[#This Row],[Selling_Price]]-Table49[[#This Row],[Market_Price]]</f>
        <v>43.740000000000009</v>
      </c>
      <c r="M690" s="1">
        <f>Table49[[#This Row],[Quantity]]*Table49[[#This Row],[Selling_Price]]</f>
        <v>-8552.09</v>
      </c>
      <c r="N690" s="1">
        <f>Table49[[#This Row],[Quantity]]*Table49[[#This Row],[Profit_Per_Quantity]]</f>
        <v>-1006.0200000000002</v>
      </c>
      <c r="O690" s="1" t="s">
        <v>46</v>
      </c>
    </row>
    <row r="691" spans="1:15" x14ac:dyDescent="0.3">
      <c r="A691" s="1" t="s">
        <v>6983</v>
      </c>
      <c r="B691" s="1" t="s">
        <v>871</v>
      </c>
      <c r="C691" s="14" t="s">
        <v>4700</v>
      </c>
      <c r="D691" s="1" t="s">
        <v>19</v>
      </c>
      <c r="E691" s="1" t="s">
        <v>26</v>
      </c>
      <c r="F691" s="1" t="s">
        <v>33</v>
      </c>
      <c r="G691" s="1" t="s">
        <v>4352</v>
      </c>
      <c r="H691" s="1">
        <v>1098</v>
      </c>
      <c r="I691" s="1">
        <v>316.35000000000002</v>
      </c>
      <c r="J691" s="1">
        <v>415.27</v>
      </c>
      <c r="K691" s="1">
        <v>-266</v>
      </c>
      <c r="L691" s="1">
        <f>Table49[[#This Row],[Selling_Price]]-Table49[[#This Row],[Market_Price]]</f>
        <v>98.919999999999959</v>
      </c>
      <c r="M691" s="1">
        <f>Table49[[#This Row],[Quantity]]*Table49[[#This Row],[Selling_Price]]</f>
        <v>-110461.81999999999</v>
      </c>
      <c r="N691" s="1">
        <f>Table49[[#This Row],[Quantity]]*Table49[[#This Row],[Profit_Per_Quantity]]</f>
        <v>-26312.71999999999</v>
      </c>
      <c r="O691" s="1" t="s">
        <v>46</v>
      </c>
    </row>
    <row r="692" spans="1:15" x14ac:dyDescent="0.3">
      <c r="A692" s="1" t="s">
        <v>7402</v>
      </c>
      <c r="B692" s="1" t="s">
        <v>2023</v>
      </c>
      <c r="C692" s="14" t="s">
        <v>5847</v>
      </c>
      <c r="D692" s="1" t="s">
        <v>14</v>
      </c>
      <c r="E692" s="1" t="s">
        <v>4351</v>
      </c>
      <c r="F692" s="1" t="s">
        <v>31</v>
      </c>
      <c r="G692" s="1" t="s">
        <v>4352</v>
      </c>
      <c r="H692" s="1">
        <v>1036</v>
      </c>
      <c r="I692" s="1">
        <v>288.37</v>
      </c>
      <c r="J692" s="1">
        <v>497.18</v>
      </c>
      <c r="K692" s="1">
        <v>-354</v>
      </c>
      <c r="L692" s="1">
        <f>Table49[[#This Row],[Selling_Price]]-Table49[[#This Row],[Market_Price]]</f>
        <v>208.81</v>
      </c>
      <c r="M692" s="1">
        <f>Table49[[#This Row],[Quantity]]*Table49[[#This Row],[Selling_Price]]</f>
        <v>-176001.72</v>
      </c>
      <c r="N692" s="1">
        <f>Table49[[#This Row],[Quantity]]*Table49[[#This Row],[Profit_Per_Quantity]]</f>
        <v>-73918.740000000005</v>
      </c>
      <c r="O692" s="1" t="s">
        <v>46</v>
      </c>
    </row>
    <row r="693" spans="1:15" x14ac:dyDescent="0.3">
      <c r="A693" s="1" t="s">
        <v>9562</v>
      </c>
      <c r="B693" s="1" t="s">
        <v>2558</v>
      </c>
      <c r="C693" s="14" t="s">
        <v>5058</v>
      </c>
      <c r="D693" s="1" t="s">
        <v>16</v>
      </c>
      <c r="E693" s="1" t="s">
        <v>29</v>
      </c>
      <c r="F693" s="1" t="s">
        <v>35</v>
      </c>
      <c r="G693" s="1" t="s">
        <v>36</v>
      </c>
      <c r="H693" s="1">
        <v>1021</v>
      </c>
      <c r="I693" s="1">
        <v>1725.58</v>
      </c>
      <c r="J693" s="1">
        <v>2628.46</v>
      </c>
      <c r="K693" s="1">
        <v>-480</v>
      </c>
      <c r="L693" s="1">
        <f>Table49[[#This Row],[Selling_Price]]-Table49[[#This Row],[Market_Price]]</f>
        <v>902.88000000000011</v>
      </c>
      <c r="M693" s="1">
        <f>Table49[[#This Row],[Quantity]]*Table49[[#This Row],[Selling_Price]]</f>
        <v>-1261660.8</v>
      </c>
      <c r="N693" s="1">
        <f>Table49[[#This Row],[Quantity]]*Table49[[#This Row],[Profit_Per_Quantity]]</f>
        <v>-433382.40000000002</v>
      </c>
      <c r="O693" s="1" t="s">
        <v>46</v>
      </c>
    </row>
    <row r="694" spans="1:15" x14ac:dyDescent="0.3">
      <c r="A694" s="1" t="s">
        <v>6376</v>
      </c>
      <c r="B694" s="1" t="s">
        <v>302</v>
      </c>
      <c r="C694" s="14" t="s">
        <v>4386</v>
      </c>
      <c r="D694" s="1" t="s">
        <v>13</v>
      </c>
      <c r="E694" s="1" t="s">
        <v>27</v>
      </c>
      <c r="F694" s="1" t="s">
        <v>34</v>
      </c>
      <c r="G694" s="1" t="s">
        <v>38</v>
      </c>
      <c r="H694" s="1">
        <v>1026</v>
      </c>
      <c r="I694" s="1">
        <v>1923.86</v>
      </c>
      <c r="J694" s="1">
        <v>3370.83</v>
      </c>
      <c r="K694" s="1">
        <v>-433</v>
      </c>
      <c r="L694" s="1">
        <f>Table49[[#This Row],[Selling_Price]]-Table49[[#This Row],[Market_Price]]</f>
        <v>1446.97</v>
      </c>
      <c r="M694" s="1">
        <f>Table49[[#This Row],[Quantity]]*Table49[[#This Row],[Selling_Price]]</f>
        <v>-1459569.39</v>
      </c>
      <c r="N694" s="1">
        <f>Table49[[#This Row],[Quantity]]*Table49[[#This Row],[Profit_Per_Quantity]]</f>
        <v>-626538.01</v>
      </c>
      <c r="O694" s="1" t="s">
        <v>46</v>
      </c>
    </row>
    <row r="695" spans="1:15" x14ac:dyDescent="0.3">
      <c r="A695" s="1" t="s">
        <v>8040</v>
      </c>
      <c r="B695" s="1" t="s">
        <v>79</v>
      </c>
      <c r="C695" s="14" t="s">
        <v>5389</v>
      </c>
      <c r="D695" s="1" t="s">
        <v>11</v>
      </c>
      <c r="E695" s="1" t="s">
        <v>4351</v>
      </c>
      <c r="F695" s="1" t="s">
        <v>34</v>
      </c>
      <c r="G695" s="1" t="s">
        <v>45</v>
      </c>
      <c r="H695" s="1">
        <v>1003</v>
      </c>
      <c r="I695" s="1">
        <v>1104.03</v>
      </c>
      <c r="J695" s="1">
        <v>1979.1</v>
      </c>
      <c r="K695" s="1">
        <v>-160</v>
      </c>
      <c r="L695" s="1">
        <f>Table49[[#This Row],[Selling_Price]]-Table49[[#This Row],[Market_Price]]</f>
        <v>875.06999999999994</v>
      </c>
      <c r="M695" s="1">
        <f>Table49[[#This Row],[Quantity]]*Table49[[#This Row],[Selling_Price]]</f>
        <v>-316656</v>
      </c>
      <c r="N695" s="1">
        <f>Table49[[#This Row],[Quantity]]*Table49[[#This Row],[Profit_Per_Quantity]]</f>
        <v>-140011.19999999998</v>
      </c>
      <c r="O695" s="1" t="s">
        <v>46</v>
      </c>
    </row>
    <row r="696" spans="1:15" x14ac:dyDescent="0.3">
      <c r="A696" s="1" t="s">
        <v>6671</v>
      </c>
      <c r="B696" s="1" t="s">
        <v>4193</v>
      </c>
      <c r="C696" s="14" t="s">
        <v>4513</v>
      </c>
      <c r="D696" s="1" t="s">
        <v>13</v>
      </c>
      <c r="E696" s="1" t="s">
        <v>30</v>
      </c>
      <c r="F696" s="1" t="s">
        <v>33</v>
      </c>
      <c r="G696" s="1" t="s">
        <v>38</v>
      </c>
      <c r="H696" s="1">
        <v>1024</v>
      </c>
      <c r="I696" s="1">
        <v>1100</v>
      </c>
      <c r="J696" s="1">
        <v>1556.35</v>
      </c>
      <c r="K696" s="1">
        <v>-79</v>
      </c>
      <c r="L696" s="1">
        <f>Table49[[#This Row],[Selling_Price]]-Table49[[#This Row],[Market_Price]]</f>
        <v>456.34999999999991</v>
      </c>
      <c r="M696" s="1">
        <f>Table49[[#This Row],[Quantity]]*Table49[[#This Row],[Selling_Price]]</f>
        <v>-122951.65</v>
      </c>
      <c r="N696" s="1">
        <f>Table49[[#This Row],[Quantity]]*Table49[[#This Row],[Profit_Per_Quantity]]</f>
        <v>-36051.649999999994</v>
      </c>
      <c r="O696" s="1" t="s">
        <v>46</v>
      </c>
    </row>
    <row r="697" spans="1:15" x14ac:dyDescent="0.3">
      <c r="A697" s="1" t="s">
        <v>6886</v>
      </c>
      <c r="B697" s="1" t="s">
        <v>750</v>
      </c>
      <c r="C697" s="14" t="s">
        <v>5109</v>
      </c>
      <c r="D697" s="1" t="s">
        <v>16</v>
      </c>
      <c r="E697" s="1" t="s">
        <v>4351</v>
      </c>
      <c r="F697" s="1" t="s">
        <v>35</v>
      </c>
      <c r="G697" s="1" t="s">
        <v>44</v>
      </c>
      <c r="H697" s="1">
        <v>1003</v>
      </c>
      <c r="I697" s="1">
        <v>830.81</v>
      </c>
      <c r="J697" s="1">
        <v>1128.99</v>
      </c>
      <c r="K697" s="1">
        <v>-170</v>
      </c>
      <c r="L697" s="1">
        <f>Table49[[#This Row],[Selling_Price]]-Table49[[#This Row],[Market_Price]]</f>
        <v>298.18000000000006</v>
      </c>
      <c r="M697" s="1">
        <f>Table49[[#This Row],[Quantity]]*Table49[[#This Row],[Selling_Price]]</f>
        <v>-191928.3</v>
      </c>
      <c r="N697" s="1">
        <f>Table49[[#This Row],[Quantity]]*Table49[[#This Row],[Profit_Per_Quantity]]</f>
        <v>-50690.600000000013</v>
      </c>
      <c r="O697" s="1" t="s">
        <v>46</v>
      </c>
    </row>
    <row r="698" spans="1:15" x14ac:dyDescent="0.3">
      <c r="A698" s="1" t="s">
        <v>10648</v>
      </c>
      <c r="B698" s="1" t="s">
        <v>4271</v>
      </c>
      <c r="C698" s="14" t="s">
        <v>4435</v>
      </c>
      <c r="D698" s="1" t="s">
        <v>14</v>
      </c>
      <c r="E698" s="1" t="s">
        <v>26</v>
      </c>
      <c r="F698" s="1" t="s">
        <v>35</v>
      </c>
      <c r="G698" s="1" t="s">
        <v>44</v>
      </c>
      <c r="H698" s="1">
        <v>1006</v>
      </c>
      <c r="I698" s="1">
        <v>690.54</v>
      </c>
      <c r="J698" s="1">
        <v>781.69</v>
      </c>
      <c r="K698" s="1">
        <v>-93</v>
      </c>
      <c r="L698" s="1">
        <f>Table49[[#This Row],[Selling_Price]]-Table49[[#This Row],[Market_Price]]</f>
        <v>91.150000000000091</v>
      </c>
      <c r="M698" s="1">
        <f>Table49[[#This Row],[Quantity]]*Table49[[#This Row],[Selling_Price]]</f>
        <v>-72697.17</v>
      </c>
      <c r="N698" s="1">
        <f>Table49[[#This Row],[Quantity]]*Table49[[#This Row],[Profit_Per_Quantity]]</f>
        <v>-8476.950000000008</v>
      </c>
      <c r="O698" s="1" t="s">
        <v>46</v>
      </c>
    </row>
    <row r="699" spans="1:15" x14ac:dyDescent="0.3">
      <c r="A699" s="1" t="s">
        <v>8833</v>
      </c>
      <c r="B699" s="1" t="s">
        <v>1396</v>
      </c>
      <c r="C699" s="14" t="s">
        <v>6029</v>
      </c>
      <c r="D699" s="1" t="s">
        <v>13</v>
      </c>
      <c r="E699" s="1" t="s">
        <v>24</v>
      </c>
      <c r="F699" s="1" t="s">
        <v>31</v>
      </c>
      <c r="G699" s="1" t="s">
        <v>36</v>
      </c>
      <c r="H699" s="1">
        <v>1074</v>
      </c>
      <c r="I699" s="1">
        <v>1150.67</v>
      </c>
      <c r="J699" s="1">
        <v>1605.96</v>
      </c>
      <c r="K699" s="1">
        <v>-103</v>
      </c>
      <c r="L699" s="1">
        <f>Table49[[#This Row],[Selling_Price]]-Table49[[#This Row],[Market_Price]]</f>
        <v>455.28999999999996</v>
      </c>
      <c r="M699" s="1">
        <f>Table49[[#This Row],[Quantity]]*Table49[[#This Row],[Selling_Price]]</f>
        <v>-165413.88</v>
      </c>
      <c r="N699" s="1">
        <f>Table49[[#This Row],[Quantity]]*Table49[[#This Row],[Profit_Per_Quantity]]</f>
        <v>-46894.869999999995</v>
      </c>
      <c r="O699" s="1" t="s">
        <v>46</v>
      </c>
    </row>
    <row r="700" spans="1:15" x14ac:dyDescent="0.3">
      <c r="A700" s="1" t="s">
        <v>8719</v>
      </c>
      <c r="B700" s="1" t="s">
        <v>1192</v>
      </c>
      <c r="C700" s="14" t="s">
        <v>5257</v>
      </c>
      <c r="D700" s="1" t="s">
        <v>13</v>
      </c>
      <c r="E700" s="1" t="s">
        <v>29</v>
      </c>
      <c r="F700" s="1" t="s">
        <v>31</v>
      </c>
      <c r="G700" s="1" t="s">
        <v>45</v>
      </c>
      <c r="H700" s="1">
        <v>1088</v>
      </c>
      <c r="I700" s="1">
        <v>222.36</v>
      </c>
      <c r="J700" s="1">
        <v>384.66</v>
      </c>
      <c r="K700" s="1">
        <v>-154</v>
      </c>
      <c r="L700" s="1">
        <f>Table49[[#This Row],[Selling_Price]]-Table49[[#This Row],[Market_Price]]</f>
        <v>162.30000000000001</v>
      </c>
      <c r="M700" s="1">
        <f>Table49[[#This Row],[Quantity]]*Table49[[#This Row],[Selling_Price]]</f>
        <v>-59237.640000000007</v>
      </c>
      <c r="N700" s="1">
        <f>Table49[[#This Row],[Quantity]]*Table49[[#This Row],[Profit_Per_Quantity]]</f>
        <v>-24994.2</v>
      </c>
      <c r="O700" s="1" t="s">
        <v>46</v>
      </c>
    </row>
    <row r="701" spans="1:15" x14ac:dyDescent="0.3">
      <c r="A701" s="1" t="s">
        <v>6883</v>
      </c>
      <c r="B701" s="1" t="s">
        <v>3709</v>
      </c>
      <c r="C701" s="14" t="s">
        <v>4915</v>
      </c>
      <c r="D701" s="1" t="s">
        <v>12</v>
      </c>
      <c r="E701" s="1" t="s">
        <v>21</v>
      </c>
      <c r="F701" s="1" t="s">
        <v>32</v>
      </c>
      <c r="G701" s="1" t="s">
        <v>44</v>
      </c>
      <c r="H701" s="1">
        <v>1009</v>
      </c>
      <c r="I701" s="1">
        <v>1339.04</v>
      </c>
      <c r="J701" s="1">
        <v>2620.4299999999998</v>
      </c>
      <c r="K701" s="1">
        <v>-162</v>
      </c>
      <c r="L701" s="1">
        <f>Table49[[#This Row],[Selling_Price]]-Table49[[#This Row],[Market_Price]]</f>
        <v>1281.3899999999999</v>
      </c>
      <c r="M701" s="1">
        <f>Table49[[#This Row],[Quantity]]*Table49[[#This Row],[Selling_Price]]</f>
        <v>-424509.66</v>
      </c>
      <c r="N701" s="1">
        <f>Table49[[#This Row],[Quantity]]*Table49[[#This Row],[Profit_Per_Quantity]]</f>
        <v>-207585.18</v>
      </c>
      <c r="O701" s="1" t="s">
        <v>46</v>
      </c>
    </row>
    <row r="702" spans="1:15" x14ac:dyDescent="0.3">
      <c r="A702" s="1" t="s">
        <v>10252</v>
      </c>
      <c r="B702" s="1" t="s">
        <v>3649</v>
      </c>
      <c r="C702" s="14" t="s">
        <v>4976</v>
      </c>
      <c r="D702" s="1" t="s">
        <v>14</v>
      </c>
      <c r="E702" s="1" t="s">
        <v>27</v>
      </c>
      <c r="F702" s="1" t="s">
        <v>32</v>
      </c>
      <c r="G702" s="1" t="s">
        <v>37</v>
      </c>
      <c r="H702" s="1">
        <v>1038</v>
      </c>
      <c r="I702" s="1">
        <v>1567.01</v>
      </c>
      <c r="J702" s="1">
        <v>2748.12</v>
      </c>
      <c r="K702" s="1">
        <v>-471</v>
      </c>
      <c r="L702" s="1">
        <f>Table49[[#This Row],[Selling_Price]]-Table49[[#This Row],[Market_Price]]</f>
        <v>1181.1099999999999</v>
      </c>
      <c r="M702" s="1">
        <f>Table49[[#This Row],[Quantity]]*Table49[[#This Row],[Selling_Price]]</f>
        <v>-1294364.52</v>
      </c>
      <c r="N702" s="1">
        <f>Table49[[#This Row],[Quantity]]*Table49[[#This Row],[Profit_Per_Quantity]]</f>
        <v>-556302.80999999994</v>
      </c>
      <c r="O702" s="1" t="s">
        <v>46</v>
      </c>
    </row>
    <row r="703" spans="1:15" x14ac:dyDescent="0.3">
      <c r="A703" s="1" t="s">
        <v>8669</v>
      </c>
      <c r="B703" s="1" t="s">
        <v>1126</v>
      </c>
      <c r="C703" s="14" t="s">
        <v>6100</v>
      </c>
      <c r="D703" s="1" t="s">
        <v>11</v>
      </c>
      <c r="E703" s="1" t="s">
        <v>21</v>
      </c>
      <c r="F703" s="1" t="s">
        <v>31</v>
      </c>
      <c r="G703" s="1" t="s">
        <v>4352</v>
      </c>
      <c r="H703" s="1">
        <v>1051</v>
      </c>
      <c r="I703" s="1">
        <v>1516.44</v>
      </c>
      <c r="J703" s="1">
        <v>1989.23</v>
      </c>
      <c r="K703" s="1">
        <v>-27</v>
      </c>
      <c r="L703" s="1">
        <f>Table49[[#This Row],[Selling_Price]]-Table49[[#This Row],[Market_Price]]</f>
        <v>472.78999999999996</v>
      </c>
      <c r="M703" s="1">
        <f>Table49[[#This Row],[Quantity]]*Table49[[#This Row],[Selling_Price]]</f>
        <v>-53709.21</v>
      </c>
      <c r="N703" s="1">
        <f>Table49[[#This Row],[Quantity]]*Table49[[#This Row],[Profit_Per_Quantity]]</f>
        <v>-12765.329999999998</v>
      </c>
      <c r="O703" s="1" t="s">
        <v>46</v>
      </c>
    </row>
    <row r="704" spans="1:15" x14ac:dyDescent="0.3">
      <c r="A704" s="1" t="s">
        <v>8088</v>
      </c>
      <c r="B704" s="1" t="s">
        <v>160</v>
      </c>
      <c r="C704" s="14" t="s">
        <v>4663</v>
      </c>
      <c r="D704" s="1" t="s">
        <v>20</v>
      </c>
      <c r="E704" s="1" t="s">
        <v>30</v>
      </c>
      <c r="F704" s="1" t="s">
        <v>35</v>
      </c>
      <c r="G704" s="1" t="s">
        <v>36</v>
      </c>
      <c r="H704" s="1">
        <v>1083</v>
      </c>
      <c r="I704" s="1">
        <v>1277.1400000000001</v>
      </c>
      <c r="J704" s="1">
        <v>1734.57</v>
      </c>
      <c r="K704" s="1">
        <v>-430</v>
      </c>
      <c r="L704" s="1">
        <f>Table49[[#This Row],[Selling_Price]]-Table49[[#This Row],[Market_Price]]</f>
        <v>457.42999999999984</v>
      </c>
      <c r="M704" s="1">
        <f>Table49[[#This Row],[Quantity]]*Table49[[#This Row],[Selling_Price]]</f>
        <v>-745865.1</v>
      </c>
      <c r="N704" s="1">
        <f>Table49[[#This Row],[Quantity]]*Table49[[#This Row],[Profit_Per_Quantity]]</f>
        <v>-196694.89999999994</v>
      </c>
      <c r="O704" s="1" t="s">
        <v>46</v>
      </c>
    </row>
    <row r="705" spans="1:15" x14ac:dyDescent="0.3">
      <c r="A705" s="1" t="s">
        <v>7271</v>
      </c>
      <c r="B705" s="1" t="s">
        <v>3842</v>
      </c>
      <c r="C705" s="14" t="s">
        <v>4827</v>
      </c>
      <c r="D705" s="1" t="s">
        <v>14</v>
      </c>
      <c r="E705" s="1" t="s">
        <v>4349</v>
      </c>
      <c r="F705" s="1" t="s">
        <v>31</v>
      </c>
      <c r="G705" s="1" t="s">
        <v>40</v>
      </c>
      <c r="H705" s="1">
        <v>1017</v>
      </c>
      <c r="I705" s="1">
        <v>95.88</v>
      </c>
      <c r="J705" s="1">
        <v>140.93</v>
      </c>
      <c r="K705" s="1">
        <v>-404</v>
      </c>
      <c r="L705" s="1">
        <f>Table49[[#This Row],[Selling_Price]]-Table49[[#This Row],[Market_Price]]</f>
        <v>45.050000000000011</v>
      </c>
      <c r="M705" s="1">
        <f>Table49[[#This Row],[Quantity]]*Table49[[#This Row],[Selling_Price]]</f>
        <v>-56935.72</v>
      </c>
      <c r="N705" s="1">
        <f>Table49[[#This Row],[Quantity]]*Table49[[#This Row],[Profit_Per_Quantity]]</f>
        <v>-18200.200000000004</v>
      </c>
      <c r="O705" s="1" t="s">
        <v>46</v>
      </c>
    </row>
    <row r="706" spans="1:15" x14ac:dyDescent="0.3">
      <c r="A706" s="1" t="s">
        <v>8181</v>
      </c>
      <c r="B706" s="1" t="s">
        <v>330</v>
      </c>
      <c r="C706" s="14" t="s">
        <v>5727</v>
      </c>
      <c r="D706" s="1" t="s">
        <v>19</v>
      </c>
      <c r="E706" s="1" t="s">
        <v>30</v>
      </c>
      <c r="F706" s="1" t="s">
        <v>34</v>
      </c>
      <c r="G706" s="1" t="s">
        <v>4352</v>
      </c>
      <c r="H706" s="1">
        <v>1009</v>
      </c>
      <c r="I706" s="1">
        <v>1160.23</v>
      </c>
      <c r="J706" s="1">
        <v>1702.25</v>
      </c>
      <c r="K706" s="1">
        <v>-377</v>
      </c>
      <c r="L706" s="1">
        <f>Table49[[#This Row],[Selling_Price]]-Table49[[#This Row],[Market_Price]]</f>
        <v>542.02</v>
      </c>
      <c r="M706" s="1">
        <f>Table49[[#This Row],[Quantity]]*Table49[[#This Row],[Selling_Price]]</f>
        <v>-641748.25</v>
      </c>
      <c r="N706" s="1">
        <f>Table49[[#This Row],[Quantity]]*Table49[[#This Row],[Profit_Per_Quantity]]</f>
        <v>-204341.53999999998</v>
      </c>
      <c r="O706" s="1" t="s">
        <v>46</v>
      </c>
    </row>
    <row r="707" spans="1:15" x14ac:dyDescent="0.3">
      <c r="A707" s="1" t="s">
        <v>10562</v>
      </c>
      <c r="B707" s="1" t="s">
        <v>4132</v>
      </c>
      <c r="C707" s="14" t="s">
        <v>4568</v>
      </c>
      <c r="D707" s="1" t="s">
        <v>17</v>
      </c>
      <c r="E707" s="1" t="s">
        <v>29</v>
      </c>
      <c r="F707" s="1" t="s">
        <v>33</v>
      </c>
      <c r="G707" s="1" t="s">
        <v>4352</v>
      </c>
      <c r="H707" s="1">
        <v>1035</v>
      </c>
      <c r="I707" s="1">
        <v>551.86</v>
      </c>
      <c r="J707" s="1">
        <v>629.15</v>
      </c>
      <c r="K707" s="1">
        <v>-181</v>
      </c>
      <c r="L707" s="1">
        <f>Table49[[#This Row],[Selling_Price]]-Table49[[#This Row],[Market_Price]]</f>
        <v>77.289999999999964</v>
      </c>
      <c r="M707" s="1">
        <f>Table49[[#This Row],[Quantity]]*Table49[[#This Row],[Selling_Price]]</f>
        <v>-113876.15</v>
      </c>
      <c r="N707" s="1">
        <f>Table49[[#This Row],[Quantity]]*Table49[[#This Row],[Profit_Per_Quantity]]</f>
        <v>-13989.489999999994</v>
      </c>
      <c r="O707" s="1" t="s">
        <v>46</v>
      </c>
    </row>
    <row r="708" spans="1:15" x14ac:dyDescent="0.3">
      <c r="A708" s="1" t="s">
        <v>6795</v>
      </c>
      <c r="B708" s="1" t="s">
        <v>2309</v>
      </c>
      <c r="C708" s="14" t="s">
        <v>4844</v>
      </c>
      <c r="D708" s="1" t="s">
        <v>15</v>
      </c>
      <c r="E708" s="1" t="s">
        <v>25</v>
      </c>
      <c r="F708" s="1" t="s">
        <v>34</v>
      </c>
      <c r="G708" s="1" t="s">
        <v>42</v>
      </c>
      <c r="H708" s="1">
        <v>1016</v>
      </c>
      <c r="I708" s="1">
        <v>1903.6</v>
      </c>
      <c r="J708" s="1">
        <v>3429.89</v>
      </c>
      <c r="K708" s="1">
        <v>-90</v>
      </c>
      <c r="L708" s="1">
        <f>Table49[[#This Row],[Selling_Price]]-Table49[[#This Row],[Market_Price]]</f>
        <v>1526.29</v>
      </c>
      <c r="M708" s="1">
        <f>Table49[[#This Row],[Quantity]]*Table49[[#This Row],[Selling_Price]]</f>
        <v>-308690.09999999998</v>
      </c>
      <c r="N708" s="1">
        <f>Table49[[#This Row],[Quantity]]*Table49[[#This Row],[Profit_Per_Quantity]]</f>
        <v>-137366.1</v>
      </c>
      <c r="O708" s="1" t="s">
        <v>46</v>
      </c>
    </row>
    <row r="709" spans="1:15" x14ac:dyDescent="0.3">
      <c r="A709" s="1" t="s">
        <v>10313</v>
      </c>
      <c r="B709" s="1" t="s">
        <v>3733</v>
      </c>
      <c r="C709" s="14" t="s">
        <v>4908</v>
      </c>
      <c r="D709" s="1" t="s">
        <v>15</v>
      </c>
      <c r="E709" s="1" t="s">
        <v>26</v>
      </c>
      <c r="F709" s="1" t="s">
        <v>35</v>
      </c>
      <c r="G709" s="1" t="s">
        <v>44</v>
      </c>
      <c r="H709" s="1">
        <v>1019</v>
      </c>
      <c r="I709" s="1">
        <v>1413.77</v>
      </c>
      <c r="J709" s="1">
        <v>1871.52</v>
      </c>
      <c r="K709" s="1">
        <v>-343</v>
      </c>
      <c r="L709" s="1">
        <f>Table49[[#This Row],[Selling_Price]]-Table49[[#This Row],[Market_Price]]</f>
        <v>457.75</v>
      </c>
      <c r="M709" s="1">
        <f>Table49[[#This Row],[Quantity]]*Table49[[#This Row],[Selling_Price]]</f>
        <v>-641931.36</v>
      </c>
      <c r="N709" s="1">
        <f>Table49[[#This Row],[Quantity]]*Table49[[#This Row],[Profit_Per_Quantity]]</f>
        <v>-157008.25</v>
      </c>
      <c r="O709" s="1" t="s">
        <v>46</v>
      </c>
    </row>
    <row r="710" spans="1:15" x14ac:dyDescent="0.3">
      <c r="A710" s="1" t="s">
        <v>6651</v>
      </c>
      <c r="B710" s="1" t="s">
        <v>3565</v>
      </c>
      <c r="C710" s="14" t="s">
        <v>5042</v>
      </c>
      <c r="D710" s="1" t="s">
        <v>14</v>
      </c>
      <c r="E710" s="1" t="s">
        <v>28</v>
      </c>
      <c r="F710" s="1" t="s">
        <v>34</v>
      </c>
      <c r="G710" s="1" t="s">
        <v>43</v>
      </c>
      <c r="H710" s="1">
        <v>1007</v>
      </c>
      <c r="I710" s="1">
        <v>1950.86</v>
      </c>
      <c r="J710" s="1">
        <v>2235.5</v>
      </c>
      <c r="K710" s="1">
        <v>-363</v>
      </c>
      <c r="L710" s="1">
        <f>Table49[[#This Row],[Selling_Price]]-Table49[[#This Row],[Market_Price]]</f>
        <v>284.6400000000001</v>
      </c>
      <c r="M710" s="1">
        <f>Table49[[#This Row],[Quantity]]*Table49[[#This Row],[Selling_Price]]</f>
        <v>-811486.5</v>
      </c>
      <c r="N710" s="1">
        <f>Table49[[#This Row],[Quantity]]*Table49[[#This Row],[Profit_Per_Quantity]]</f>
        <v>-103324.32000000004</v>
      </c>
      <c r="O710" s="1" t="s">
        <v>46</v>
      </c>
    </row>
    <row r="711" spans="1:15" x14ac:dyDescent="0.3">
      <c r="A711" s="1" t="s">
        <v>6799</v>
      </c>
      <c r="B711" s="1" t="s">
        <v>2116</v>
      </c>
      <c r="C711" s="14" t="s">
        <v>5821</v>
      </c>
      <c r="D711" s="1" t="s">
        <v>12</v>
      </c>
      <c r="E711" s="1" t="s">
        <v>25</v>
      </c>
      <c r="F711" s="1" t="s">
        <v>34</v>
      </c>
      <c r="G711" s="1" t="s">
        <v>38</v>
      </c>
      <c r="H711" s="1">
        <v>1066</v>
      </c>
      <c r="I711" s="1">
        <v>1104.8699999999999</v>
      </c>
      <c r="J711" s="1">
        <v>1867.19</v>
      </c>
      <c r="K711" s="1">
        <v>-463</v>
      </c>
      <c r="L711" s="1">
        <f>Table49[[#This Row],[Selling_Price]]-Table49[[#This Row],[Market_Price]]</f>
        <v>762.32000000000016</v>
      </c>
      <c r="M711" s="1">
        <f>Table49[[#This Row],[Quantity]]*Table49[[#This Row],[Selling_Price]]</f>
        <v>-864508.97</v>
      </c>
      <c r="N711" s="1">
        <f>Table49[[#This Row],[Quantity]]*Table49[[#This Row],[Profit_Per_Quantity]]</f>
        <v>-352954.16000000009</v>
      </c>
      <c r="O711" s="1" t="s">
        <v>46</v>
      </c>
    </row>
    <row r="712" spans="1:15" x14ac:dyDescent="0.3">
      <c r="A712" s="1" t="s">
        <v>7857</v>
      </c>
      <c r="B712" s="1" t="s">
        <v>1772</v>
      </c>
      <c r="C712" s="14" t="s">
        <v>5315</v>
      </c>
      <c r="D712" s="1" t="s">
        <v>11</v>
      </c>
      <c r="E712" s="1" t="s">
        <v>27</v>
      </c>
      <c r="F712" s="1" t="s">
        <v>31</v>
      </c>
      <c r="G712" s="1" t="s">
        <v>36</v>
      </c>
      <c r="H712" s="1">
        <v>1065</v>
      </c>
      <c r="I712" s="1">
        <v>699.06</v>
      </c>
      <c r="J712" s="1">
        <v>1356.33</v>
      </c>
      <c r="K712" s="1">
        <v>-208</v>
      </c>
      <c r="L712" s="1">
        <f>Table49[[#This Row],[Selling_Price]]-Table49[[#This Row],[Market_Price]]</f>
        <v>657.27</v>
      </c>
      <c r="M712" s="1">
        <f>Table49[[#This Row],[Quantity]]*Table49[[#This Row],[Selling_Price]]</f>
        <v>-282116.64</v>
      </c>
      <c r="N712" s="1">
        <f>Table49[[#This Row],[Quantity]]*Table49[[#This Row],[Profit_Per_Quantity]]</f>
        <v>-136712.16</v>
      </c>
      <c r="O712" s="1" t="s">
        <v>46</v>
      </c>
    </row>
    <row r="713" spans="1:15" x14ac:dyDescent="0.3">
      <c r="A713" s="1" t="s">
        <v>8538</v>
      </c>
      <c r="B713" s="1" t="s">
        <v>916</v>
      </c>
      <c r="C713" s="14" t="s">
        <v>5589</v>
      </c>
      <c r="D713" s="1" t="s">
        <v>12</v>
      </c>
      <c r="E713" s="1" t="s">
        <v>24</v>
      </c>
      <c r="F713" s="1" t="s">
        <v>31</v>
      </c>
      <c r="G713" s="1" t="s">
        <v>45</v>
      </c>
      <c r="H713" s="1">
        <v>1093</v>
      </c>
      <c r="I713" s="1">
        <v>1288.6400000000001</v>
      </c>
      <c r="J713" s="1">
        <v>2079.34</v>
      </c>
      <c r="K713" s="1">
        <v>-216</v>
      </c>
      <c r="L713" s="1">
        <f>Table49[[#This Row],[Selling_Price]]-Table49[[#This Row],[Market_Price]]</f>
        <v>790.7</v>
      </c>
      <c r="M713" s="1">
        <f>Table49[[#This Row],[Quantity]]*Table49[[#This Row],[Selling_Price]]</f>
        <v>-449137.44000000006</v>
      </c>
      <c r="N713" s="1">
        <f>Table49[[#This Row],[Quantity]]*Table49[[#This Row],[Profit_Per_Quantity]]</f>
        <v>-170791.2</v>
      </c>
      <c r="O713" s="1" t="s">
        <v>46</v>
      </c>
    </row>
    <row r="714" spans="1:15" x14ac:dyDescent="0.3">
      <c r="A714" s="1" t="s">
        <v>10179</v>
      </c>
      <c r="B714" s="1" t="s">
        <v>3548</v>
      </c>
      <c r="C714" s="14" t="s">
        <v>5056</v>
      </c>
      <c r="D714" s="1" t="s">
        <v>14</v>
      </c>
      <c r="E714" s="1" t="s">
        <v>21</v>
      </c>
      <c r="F714" s="1" t="s">
        <v>31</v>
      </c>
      <c r="G714" s="1" t="s">
        <v>44</v>
      </c>
      <c r="H714" s="1">
        <v>1064</v>
      </c>
      <c r="I714" s="1">
        <v>799.35</v>
      </c>
      <c r="J714" s="1">
        <v>1254.33</v>
      </c>
      <c r="K714" s="1">
        <v>-27</v>
      </c>
      <c r="L714" s="1">
        <f>Table49[[#This Row],[Selling_Price]]-Table49[[#This Row],[Market_Price]]</f>
        <v>454.9799999999999</v>
      </c>
      <c r="M714" s="1">
        <f>Table49[[#This Row],[Quantity]]*Table49[[#This Row],[Selling_Price]]</f>
        <v>-33866.909999999996</v>
      </c>
      <c r="N714" s="1">
        <f>Table49[[#This Row],[Quantity]]*Table49[[#This Row],[Profit_Per_Quantity]]</f>
        <v>-12284.459999999997</v>
      </c>
      <c r="O714" s="1" t="s">
        <v>46</v>
      </c>
    </row>
    <row r="715" spans="1:15" x14ac:dyDescent="0.3">
      <c r="A715" s="1" t="s">
        <v>8443</v>
      </c>
      <c r="B715" s="1" t="s">
        <v>770</v>
      </c>
      <c r="C715" s="14" t="s">
        <v>5179</v>
      </c>
      <c r="D715" s="1" t="s">
        <v>12</v>
      </c>
      <c r="E715" s="1" t="s">
        <v>21</v>
      </c>
      <c r="F715" s="1" t="s">
        <v>35</v>
      </c>
      <c r="G715" s="1" t="s">
        <v>37</v>
      </c>
      <c r="H715" s="1">
        <v>1057</v>
      </c>
      <c r="I715" s="1">
        <v>1747.28</v>
      </c>
      <c r="J715" s="1">
        <v>2158.36</v>
      </c>
      <c r="K715" s="1">
        <v>-459</v>
      </c>
      <c r="L715" s="1">
        <f>Table49[[#This Row],[Selling_Price]]-Table49[[#This Row],[Market_Price]]</f>
        <v>411.08000000000015</v>
      </c>
      <c r="M715" s="1">
        <f>Table49[[#This Row],[Quantity]]*Table49[[#This Row],[Selling_Price]]</f>
        <v>-990687.24000000011</v>
      </c>
      <c r="N715" s="1">
        <f>Table49[[#This Row],[Quantity]]*Table49[[#This Row],[Profit_Per_Quantity]]</f>
        <v>-188685.72000000006</v>
      </c>
      <c r="O715" s="1" t="s">
        <v>46</v>
      </c>
    </row>
    <row r="716" spans="1:15" x14ac:dyDescent="0.3">
      <c r="A716" s="1" t="s">
        <v>9087</v>
      </c>
      <c r="B716" s="1" t="s">
        <v>1816</v>
      </c>
      <c r="C716" s="14" t="s">
        <v>4547</v>
      </c>
      <c r="D716" s="1" t="s">
        <v>16</v>
      </c>
      <c r="E716" s="1" t="s">
        <v>26</v>
      </c>
      <c r="F716" s="1" t="s">
        <v>35</v>
      </c>
      <c r="G716" s="1" t="s">
        <v>44</v>
      </c>
      <c r="H716" s="1">
        <v>1088</v>
      </c>
      <c r="I716" s="1">
        <v>768.21</v>
      </c>
      <c r="J716" s="1">
        <v>1167.97</v>
      </c>
      <c r="K716" s="1">
        <v>-211</v>
      </c>
      <c r="L716" s="1">
        <f>Table49[[#This Row],[Selling_Price]]-Table49[[#This Row],[Market_Price]]</f>
        <v>399.76</v>
      </c>
      <c r="M716" s="1">
        <f>Table49[[#This Row],[Quantity]]*Table49[[#This Row],[Selling_Price]]</f>
        <v>-246441.67</v>
      </c>
      <c r="N716" s="1">
        <f>Table49[[#This Row],[Quantity]]*Table49[[#This Row],[Profit_Per_Quantity]]</f>
        <v>-84349.36</v>
      </c>
      <c r="O716" s="1" t="s">
        <v>46</v>
      </c>
    </row>
    <row r="717" spans="1:15" x14ac:dyDescent="0.3">
      <c r="A717" s="1" t="s">
        <v>6786</v>
      </c>
      <c r="B717" s="1" t="s">
        <v>2039</v>
      </c>
      <c r="C717" s="14" t="s">
        <v>5817</v>
      </c>
      <c r="D717" s="1" t="s">
        <v>17</v>
      </c>
      <c r="E717" s="1" t="s">
        <v>30</v>
      </c>
      <c r="F717" s="1" t="s">
        <v>31</v>
      </c>
      <c r="G717" s="1" t="s">
        <v>42</v>
      </c>
      <c r="H717" s="1">
        <v>1078</v>
      </c>
      <c r="I717" s="1">
        <v>953.59</v>
      </c>
      <c r="J717" s="1">
        <v>1320.74</v>
      </c>
      <c r="K717" s="1">
        <v>-263</v>
      </c>
      <c r="L717" s="1">
        <f>Table49[[#This Row],[Selling_Price]]-Table49[[#This Row],[Market_Price]]</f>
        <v>367.15</v>
      </c>
      <c r="M717" s="1">
        <f>Table49[[#This Row],[Quantity]]*Table49[[#This Row],[Selling_Price]]</f>
        <v>-347354.62</v>
      </c>
      <c r="N717" s="1">
        <f>Table49[[#This Row],[Quantity]]*Table49[[#This Row],[Profit_Per_Quantity]]</f>
        <v>-96560.45</v>
      </c>
      <c r="O717" s="1" t="s">
        <v>46</v>
      </c>
    </row>
    <row r="718" spans="1:15" x14ac:dyDescent="0.3">
      <c r="A718" s="1" t="s">
        <v>8588</v>
      </c>
      <c r="B718" s="1" t="s">
        <v>993</v>
      </c>
      <c r="C718" s="14" t="s">
        <v>5301</v>
      </c>
      <c r="D718" s="1" t="s">
        <v>14</v>
      </c>
      <c r="E718" s="1" t="s">
        <v>28</v>
      </c>
      <c r="F718" s="1" t="s">
        <v>31</v>
      </c>
      <c r="G718" s="1" t="s">
        <v>4352</v>
      </c>
      <c r="H718" s="1">
        <v>1061</v>
      </c>
      <c r="I718" s="1">
        <v>572.38</v>
      </c>
      <c r="J718" s="1">
        <v>944.77</v>
      </c>
      <c r="K718" s="1">
        <v>-313</v>
      </c>
      <c r="L718" s="1">
        <f>Table49[[#This Row],[Selling_Price]]-Table49[[#This Row],[Market_Price]]</f>
        <v>372.39</v>
      </c>
      <c r="M718" s="1">
        <f>Table49[[#This Row],[Quantity]]*Table49[[#This Row],[Selling_Price]]</f>
        <v>-295713.01</v>
      </c>
      <c r="N718" s="1">
        <f>Table49[[#This Row],[Quantity]]*Table49[[#This Row],[Profit_Per_Quantity]]</f>
        <v>-116558.06999999999</v>
      </c>
      <c r="O718" s="1" t="s">
        <v>46</v>
      </c>
    </row>
    <row r="719" spans="1:15" x14ac:dyDescent="0.3">
      <c r="A719" s="1" t="s">
        <v>7637</v>
      </c>
      <c r="B719" s="1" t="s">
        <v>1397</v>
      </c>
      <c r="C719" s="14" t="s">
        <v>6028</v>
      </c>
      <c r="D719" s="1" t="s">
        <v>14</v>
      </c>
      <c r="E719" s="1" t="s">
        <v>26</v>
      </c>
      <c r="F719" s="1" t="s">
        <v>35</v>
      </c>
      <c r="G719" s="1" t="s">
        <v>38</v>
      </c>
      <c r="H719" s="1">
        <v>1049</v>
      </c>
      <c r="I719" s="1">
        <v>259.35000000000002</v>
      </c>
      <c r="J719" s="1">
        <v>479</v>
      </c>
      <c r="K719" s="1">
        <v>-461</v>
      </c>
      <c r="L719" s="1">
        <f>Table49[[#This Row],[Selling_Price]]-Table49[[#This Row],[Market_Price]]</f>
        <v>219.64999999999998</v>
      </c>
      <c r="M719" s="1">
        <f>Table49[[#This Row],[Quantity]]*Table49[[#This Row],[Selling_Price]]</f>
        <v>-220819</v>
      </c>
      <c r="N719" s="1">
        <f>Table49[[#This Row],[Quantity]]*Table49[[#This Row],[Profit_Per_Quantity]]</f>
        <v>-101258.65</v>
      </c>
      <c r="O719" s="1" t="s">
        <v>46</v>
      </c>
    </row>
    <row r="720" spans="1:15" x14ac:dyDescent="0.3">
      <c r="A720" s="1" t="s">
        <v>7244</v>
      </c>
      <c r="B720" s="1" t="s">
        <v>350</v>
      </c>
      <c r="C720" s="14" t="s">
        <v>4933</v>
      </c>
      <c r="D720" s="1" t="s">
        <v>11</v>
      </c>
      <c r="E720" s="1" t="s">
        <v>30</v>
      </c>
      <c r="F720" s="1" t="s">
        <v>31</v>
      </c>
      <c r="G720" s="1" t="s">
        <v>40</v>
      </c>
      <c r="H720" s="1">
        <v>1054</v>
      </c>
      <c r="I720" s="1">
        <v>1338.27</v>
      </c>
      <c r="J720" s="1">
        <v>2087.7600000000002</v>
      </c>
      <c r="K720" s="1">
        <v>-358</v>
      </c>
      <c r="L720" s="1">
        <f>Table49[[#This Row],[Selling_Price]]-Table49[[#This Row],[Market_Price]]</f>
        <v>749.49000000000024</v>
      </c>
      <c r="M720" s="1">
        <f>Table49[[#This Row],[Quantity]]*Table49[[#This Row],[Selling_Price]]</f>
        <v>-747418.08000000007</v>
      </c>
      <c r="N720" s="1">
        <f>Table49[[#This Row],[Quantity]]*Table49[[#This Row],[Profit_Per_Quantity]]</f>
        <v>-268317.4200000001</v>
      </c>
      <c r="O720" s="1" t="s">
        <v>46</v>
      </c>
    </row>
    <row r="721" spans="1:15" x14ac:dyDescent="0.3">
      <c r="A721" s="1" t="s">
        <v>8932</v>
      </c>
      <c r="B721" s="1" t="s">
        <v>1557</v>
      </c>
      <c r="C721" s="14" t="s">
        <v>5289</v>
      </c>
      <c r="D721" s="1" t="s">
        <v>19</v>
      </c>
      <c r="E721" s="1" t="s">
        <v>24</v>
      </c>
      <c r="F721" s="1" t="s">
        <v>33</v>
      </c>
      <c r="G721" s="1" t="s">
        <v>37</v>
      </c>
      <c r="H721" s="1">
        <v>1064</v>
      </c>
      <c r="I721" s="1">
        <v>387.77</v>
      </c>
      <c r="J721" s="1">
        <v>775.07</v>
      </c>
      <c r="K721" s="1">
        <v>-324</v>
      </c>
      <c r="L721" s="1">
        <f>Table49[[#This Row],[Selling_Price]]-Table49[[#This Row],[Market_Price]]</f>
        <v>387.30000000000007</v>
      </c>
      <c r="M721" s="1">
        <f>Table49[[#This Row],[Quantity]]*Table49[[#This Row],[Selling_Price]]</f>
        <v>-251122.68000000002</v>
      </c>
      <c r="N721" s="1">
        <f>Table49[[#This Row],[Quantity]]*Table49[[#This Row],[Profit_Per_Quantity]]</f>
        <v>-125485.20000000003</v>
      </c>
      <c r="O721" s="1" t="s">
        <v>46</v>
      </c>
    </row>
    <row r="722" spans="1:15" x14ac:dyDescent="0.3">
      <c r="A722" s="1" t="s">
        <v>8248</v>
      </c>
      <c r="B722" s="1" t="s">
        <v>441</v>
      </c>
      <c r="C722" s="14" t="s">
        <v>5893</v>
      </c>
      <c r="D722" s="1" t="s">
        <v>12</v>
      </c>
      <c r="E722" s="1" t="s">
        <v>26</v>
      </c>
      <c r="F722" s="1" t="s">
        <v>34</v>
      </c>
      <c r="G722" s="1" t="s">
        <v>44</v>
      </c>
      <c r="H722" s="1">
        <v>1054</v>
      </c>
      <c r="I722" s="1">
        <v>920.94</v>
      </c>
      <c r="J722" s="1">
        <v>1800.25</v>
      </c>
      <c r="K722" s="1">
        <v>-286</v>
      </c>
      <c r="L722" s="1">
        <f>Table49[[#This Row],[Selling_Price]]-Table49[[#This Row],[Market_Price]]</f>
        <v>879.31</v>
      </c>
      <c r="M722" s="1">
        <f>Table49[[#This Row],[Quantity]]*Table49[[#This Row],[Selling_Price]]</f>
        <v>-514871.5</v>
      </c>
      <c r="N722" s="1">
        <f>Table49[[#This Row],[Quantity]]*Table49[[#This Row],[Profit_Per_Quantity]]</f>
        <v>-251482.65999999997</v>
      </c>
      <c r="O722" s="1" t="s">
        <v>46</v>
      </c>
    </row>
    <row r="723" spans="1:15" x14ac:dyDescent="0.3">
      <c r="A723" s="1" t="s">
        <v>9913</v>
      </c>
      <c r="B723" s="1" t="s">
        <v>3121</v>
      </c>
      <c r="C723" s="14" t="s">
        <v>5337</v>
      </c>
      <c r="D723" s="1" t="s">
        <v>15</v>
      </c>
      <c r="E723" s="1" t="s">
        <v>30</v>
      </c>
      <c r="F723" s="1" t="s">
        <v>33</v>
      </c>
      <c r="G723" s="1" t="s">
        <v>44</v>
      </c>
      <c r="H723" s="1">
        <v>1067</v>
      </c>
      <c r="I723" s="1">
        <v>1496.77</v>
      </c>
      <c r="J723" s="1">
        <v>2467.9</v>
      </c>
      <c r="K723" s="1">
        <v>-82</v>
      </c>
      <c r="L723" s="1">
        <f>Table49[[#This Row],[Selling_Price]]-Table49[[#This Row],[Market_Price]]</f>
        <v>971.13000000000011</v>
      </c>
      <c r="M723" s="1">
        <f>Table49[[#This Row],[Quantity]]*Table49[[#This Row],[Selling_Price]]</f>
        <v>-202367.80000000002</v>
      </c>
      <c r="N723" s="1">
        <f>Table49[[#This Row],[Quantity]]*Table49[[#This Row],[Profit_Per_Quantity]]</f>
        <v>-79632.66</v>
      </c>
      <c r="O723" s="1" t="s">
        <v>46</v>
      </c>
    </row>
    <row r="724" spans="1:15" x14ac:dyDescent="0.3">
      <c r="A724" s="1" t="s">
        <v>9755</v>
      </c>
      <c r="B724" s="1" t="s">
        <v>2867</v>
      </c>
      <c r="C724" s="14" t="s">
        <v>5487</v>
      </c>
      <c r="D724" s="1" t="s">
        <v>11</v>
      </c>
      <c r="E724" s="1" t="s">
        <v>4351</v>
      </c>
      <c r="F724" s="1" t="s">
        <v>31</v>
      </c>
      <c r="G724" s="1" t="s">
        <v>40</v>
      </c>
      <c r="H724" s="1">
        <v>1093</v>
      </c>
      <c r="I724" s="1">
        <v>769.33</v>
      </c>
      <c r="J724" s="1">
        <v>880.42</v>
      </c>
      <c r="K724" s="1">
        <v>-291</v>
      </c>
      <c r="L724" s="1">
        <f>Table49[[#This Row],[Selling_Price]]-Table49[[#This Row],[Market_Price]]</f>
        <v>111.08999999999992</v>
      </c>
      <c r="M724" s="1">
        <f>Table49[[#This Row],[Quantity]]*Table49[[#This Row],[Selling_Price]]</f>
        <v>-256202.22</v>
      </c>
      <c r="N724" s="1">
        <f>Table49[[#This Row],[Quantity]]*Table49[[#This Row],[Profit_Per_Quantity]]</f>
        <v>-32327.189999999977</v>
      </c>
      <c r="O724" s="1" t="s">
        <v>46</v>
      </c>
    </row>
    <row r="725" spans="1:15" x14ac:dyDescent="0.3">
      <c r="A725" s="1" t="s">
        <v>9419</v>
      </c>
      <c r="B725" s="1" t="s">
        <v>2339</v>
      </c>
      <c r="C725" s="14" t="s">
        <v>5731</v>
      </c>
      <c r="D725" s="1" t="s">
        <v>15</v>
      </c>
      <c r="E725" s="1" t="s">
        <v>24</v>
      </c>
      <c r="F725" s="1" t="s">
        <v>32</v>
      </c>
      <c r="G725" s="1" t="s">
        <v>42</v>
      </c>
      <c r="H725" s="1">
        <v>1064</v>
      </c>
      <c r="I725" s="1">
        <v>1794.01</v>
      </c>
      <c r="J725" s="1">
        <v>3152.43</v>
      </c>
      <c r="K725" s="1">
        <v>-218</v>
      </c>
      <c r="L725" s="1">
        <f>Table49[[#This Row],[Selling_Price]]-Table49[[#This Row],[Market_Price]]</f>
        <v>1358.4199999999998</v>
      </c>
      <c r="M725" s="1">
        <f>Table49[[#This Row],[Quantity]]*Table49[[#This Row],[Selling_Price]]</f>
        <v>-687229.74</v>
      </c>
      <c r="N725" s="1">
        <f>Table49[[#This Row],[Quantity]]*Table49[[#This Row],[Profit_Per_Quantity]]</f>
        <v>-296135.55999999994</v>
      </c>
      <c r="O725" s="1" t="s">
        <v>46</v>
      </c>
    </row>
    <row r="726" spans="1:15" x14ac:dyDescent="0.3">
      <c r="A726" s="1" t="s">
        <v>7247</v>
      </c>
      <c r="B726" s="1" t="s">
        <v>4080</v>
      </c>
      <c r="C726" s="14" t="s">
        <v>4615</v>
      </c>
      <c r="D726" s="1" t="s">
        <v>16</v>
      </c>
      <c r="E726" s="1" t="s">
        <v>28</v>
      </c>
      <c r="F726" s="1" t="s">
        <v>34</v>
      </c>
      <c r="G726" s="1" t="s">
        <v>40</v>
      </c>
      <c r="H726" s="1">
        <v>1088</v>
      </c>
      <c r="I726" s="1">
        <v>1479.01</v>
      </c>
      <c r="J726" s="1">
        <v>2671.53</v>
      </c>
      <c r="K726" s="1">
        <v>-409</v>
      </c>
      <c r="L726" s="1">
        <f>Table49[[#This Row],[Selling_Price]]-Table49[[#This Row],[Market_Price]]</f>
        <v>1192.5200000000002</v>
      </c>
      <c r="M726" s="1">
        <f>Table49[[#This Row],[Quantity]]*Table49[[#This Row],[Selling_Price]]</f>
        <v>-1092655.77</v>
      </c>
      <c r="N726" s="1">
        <f>Table49[[#This Row],[Quantity]]*Table49[[#This Row],[Profit_Per_Quantity]]</f>
        <v>-487740.68000000011</v>
      </c>
      <c r="O726" s="1" t="s">
        <v>46</v>
      </c>
    </row>
    <row r="727" spans="1:15" x14ac:dyDescent="0.3">
      <c r="A727" s="1" t="s">
        <v>7566</v>
      </c>
      <c r="B727" s="1" t="s">
        <v>2265</v>
      </c>
      <c r="C727" s="14" t="s">
        <v>5196</v>
      </c>
      <c r="D727" s="1" t="s">
        <v>13</v>
      </c>
      <c r="E727" s="1" t="s">
        <v>21</v>
      </c>
      <c r="F727" s="1" t="s">
        <v>32</v>
      </c>
      <c r="G727" s="1" t="s">
        <v>38</v>
      </c>
      <c r="H727" s="1">
        <v>1060</v>
      </c>
      <c r="I727" s="1">
        <v>1694.13</v>
      </c>
      <c r="J727" s="1">
        <v>2014.36</v>
      </c>
      <c r="K727" s="1">
        <v>-73</v>
      </c>
      <c r="L727" s="1">
        <f>Table49[[#This Row],[Selling_Price]]-Table49[[#This Row],[Market_Price]]</f>
        <v>320.22999999999979</v>
      </c>
      <c r="M727" s="1">
        <f>Table49[[#This Row],[Quantity]]*Table49[[#This Row],[Selling_Price]]</f>
        <v>-147048.28</v>
      </c>
      <c r="N727" s="1">
        <f>Table49[[#This Row],[Quantity]]*Table49[[#This Row],[Profit_Per_Quantity]]</f>
        <v>-23376.789999999986</v>
      </c>
      <c r="O727" s="1" t="s">
        <v>46</v>
      </c>
    </row>
    <row r="728" spans="1:15" x14ac:dyDescent="0.3">
      <c r="A728" s="1" t="s">
        <v>8158</v>
      </c>
      <c r="B728" s="1" t="s">
        <v>286</v>
      </c>
      <c r="C728" s="14" t="s">
        <v>5473</v>
      </c>
      <c r="D728" s="1" t="s">
        <v>14</v>
      </c>
      <c r="E728" s="1" t="s">
        <v>28</v>
      </c>
      <c r="F728" s="1" t="s">
        <v>32</v>
      </c>
      <c r="G728" s="1" t="s">
        <v>38</v>
      </c>
      <c r="H728" s="1">
        <v>1082</v>
      </c>
      <c r="I728" s="1">
        <v>72.760000000000005</v>
      </c>
      <c r="J728" s="1">
        <v>117.65</v>
      </c>
      <c r="K728" s="1">
        <v>-350</v>
      </c>
      <c r="L728" s="1">
        <f>Table49[[#This Row],[Selling_Price]]-Table49[[#This Row],[Market_Price]]</f>
        <v>44.89</v>
      </c>
      <c r="M728" s="1">
        <f>Table49[[#This Row],[Quantity]]*Table49[[#This Row],[Selling_Price]]</f>
        <v>-41177.5</v>
      </c>
      <c r="N728" s="1">
        <f>Table49[[#This Row],[Quantity]]*Table49[[#This Row],[Profit_Per_Quantity]]</f>
        <v>-15711.5</v>
      </c>
      <c r="O728" s="1" t="s">
        <v>46</v>
      </c>
    </row>
    <row r="729" spans="1:15" x14ac:dyDescent="0.3">
      <c r="A729" s="1" t="s">
        <v>7218</v>
      </c>
      <c r="B729" s="1" t="s">
        <v>1681</v>
      </c>
      <c r="C729" s="14" t="s">
        <v>5227</v>
      </c>
      <c r="D729" s="1" t="s">
        <v>13</v>
      </c>
      <c r="E729" s="1" t="s">
        <v>24</v>
      </c>
      <c r="F729" s="1" t="s">
        <v>34</v>
      </c>
      <c r="G729" s="1" t="s">
        <v>43</v>
      </c>
      <c r="H729" s="1">
        <v>1001</v>
      </c>
      <c r="I729" s="1">
        <v>1475.05</v>
      </c>
      <c r="J729" s="1">
        <v>1738.85</v>
      </c>
      <c r="K729" s="1">
        <v>-373</v>
      </c>
      <c r="L729" s="1">
        <f>Table49[[#This Row],[Selling_Price]]-Table49[[#This Row],[Market_Price]]</f>
        <v>263.79999999999995</v>
      </c>
      <c r="M729" s="1">
        <f>Table49[[#This Row],[Quantity]]*Table49[[#This Row],[Selling_Price]]</f>
        <v>-648591.04999999993</v>
      </c>
      <c r="N729" s="1">
        <f>Table49[[#This Row],[Quantity]]*Table49[[#This Row],[Profit_Per_Quantity]]</f>
        <v>-98397.39999999998</v>
      </c>
      <c r="O729" s="1" t="s">
        <v>46</v>
      </c>
    </row>
    <row r="730" spans="1:15" x14ac:dyDescent="0.3">
      <c r="A730" s="1" t="s">
        <v>6433</v>
      </c>
      <c r="B730" s="1" t="s">
        <v>180</v>
      </c>
      <c r="C730" s="14" t="s">
        <v>6039</v>
      </c>
      <c r="D730" s="1" t="s">
        <v>14</v>
      </c>
      <c r="E730" s="1" t="s">
        <v>4351</v>
      </c>
      <c r="F730" s="1" t="s">
        <v>31</v>
      </c>
      <c r="G730" s="1" t="s">
        <v>40</v>
      </c>
      <c r="H730" s="1">
        <v>1061</v>
      </c>
      <c r="I730" s="1">
        <v>1617.55</v>
      </c>
      <c r="J730" s="1">
        <v>2164.0300000000002</v>
      </c>
      <c r="K730" s="1">
        <v>-69</v>
      </c>
      <c r="L730" s="1">
        <f>Table49[[#This Row],[Selling_Price]]-Table49[[#This Row],[Market_Price]]</f>
        <v>546.48000000000025</v>
      </c>
      <c r="M730" s="1">
        <f>Table49[[#This Row],[Quantity]]*Table49[[#This Row],[Selling_Price]]</f>
        <v>-149318.07</v>
      </c>
      <c r="N730" s="1">
        <f>Table49[[#This Row],[Quantity]]*Table49[[#This Row],[Profit_Per_Quantity]]</f>
        <v>-37707.120000000017</v>
      </c>
      <c r="O730" s="1" t="s">
        <v>46</v>
      </c>
    </row>
    <row r="731" spans="1:15" x14ac:dyDescent="0.3">
      <c r="A731" s="1" t="s">
        <v>8447</v>
      </c>
      <c r="B731" s="1" t="s">
        <v>778</v>
      </c>
      <c r="C731" s="14" t="s">
        <v>5369</v>
      </c>
      <c r="D731" s="1" t="s">
        <v>13</v>
      </c>
      <c r="E731" s="1" t="s">
        <v>26</v>
      </c>
      <c r="F731" s="1" t="s">
        <v>34</v>
      </c>
      <c r="G731" s="1" t="s">
        <v>43</v>
      </c>
      <c r="H731" s="1">
        <v>1036</v>
      </c>
      <c r="I731" s="1">
        <v>1327.84</v>
      </c>
      <c r="J731" s="1">
        <v>2129.7399999999998</v>
      </c>
      <c r="K731" s="1">
        <v>-113</v>
      </c>
      <c r="L731" s="1">
        <f>Table49[[#This Row],[Selling_Price]]-Table49[[#This Row],[Market_Price]]</f>
        <v>801.89999999999986</v>
      </c>
      <c r="M731" s="1">
        <f>Table49[[#This Row],[Quantity]]*Table49[[#This Row],[Selling_Price]]</f>
        <v>-240660.61999999997</v>
      </c>
      <c r="N731" s="1">
        <f>Table49[[#This Row],[Quantity]]*Table49[[#This Row],[Profit_Per_Quantity]]</f>
        <v>-90614.699999999983</v>
      </c>
      <c r="O731" s="1" t="s">
        <v>46</v>
      </c>
    </row>
    <row r="732" spans="1:15" x14ac:dyDescent="0.3">
      <c r="A732" s="1" t="s">
        <v>10208</v>
      </c>
      <c r="B732" s="1" t="s">
        <v>3583</v>
      </c>
      <c r="C732" s="14" t="s">
        <v>5025</v>
      </c>
      <c r="D732" s="1" t="s">
        <v>19</v>
      </c>
      <c r="E732" s="1" t="s">
        <v>25</v>
      </c>
      <c r="F732" s="1" t="s">
        <v>32</v>
      </c>
      <c r="G732" s="1" t="s">
        <v>4352</v>
      </c>
      <c r="H732" s="1">
        <v>1044</v>
      </c>
      <c r="I732" s="1">
        <v>1914.81</v>
      </c>
      <c r="J732" s="1">
        <v>3635.14</v>
      </c>
      <c r="K732" s="1">
        <v>-310</v>
      </c>
      <c r="L732" s="1">
        <f>Table49[[#This Row],[Selling_Price]]-Table49[[#This Row],[Market_Price]]</f>
        <v>1720.33</v>
      </c>
      <c r="M732" s="1">
        <f>Table49[[#This Row],[Quantity]]*Table49[[#This Row],[Selling_Price]]</f>
        <v>-1126893.3999999999</v>
      </c>
      <c r="N732" s="1">
        <f>Table49[[#This Row],[Quantity]]*Table49[[#This Row],[Profit_Per_Quantity]]</f>
        <v>-533302.29999999993</v>
      </c>
      <c r="O732" s="1" t="s">
        <v>46</v>
      </c>
    </row>
    <row r="733" spans="1:15" x14ac:dyDescent="0.3">
      <c r="A733" s="1" t="s">
        <v>10444</v>
      </c>
      <c r="B733" s="1" t="s">
        <v>3929</v>
      </c>
      <c r="C733" s="14" t="s">
        <v>4753</v>
      </c>
      <c r="D733" s="1" t="s">
        <v>18</v>
      </c>
      <c r="E733" s="1" t="s">
        <v>4349</v>
      </c>
      <c r="F733" s="1" t="s">
        <v>33</v>
      </c>
      <c r="G733" s="1" t="s">
        <v>41</v>
      </c>
      <c r="H733" s="1">
        <v>1029</v>
      </c>
      <c r="I733" s="1">
        <v>740.14</v>
      </c>
      <c r="J733" s="1">
        <v>1161.6500000000001</v>
      </c>
      <c r="K733" s="1">
        <v>-90</v>
      </c>
      <c r="L733" s="1">
        <f>Table49[[#This Row],[Selling_Price]]-Table49[[#This Row],[Market_Price]]</f>
        <v>421.5100000000001</v>
      </c>
      <c r="M733" s="1">
        <f>Table49[[#This Row],[Quantity]]*Table49[[#This Row],[Selling_Price]]</f>
        <v>-104548.50000000001</v>
      </c>
      <c r="N733" s="1">
        <f>Table49[[#This Row],[Quantity]]*Table49[[#This Row],[Profit_Per_Quantity]]</f>
        <v>-37935.900000000009</v>
      </c>
      <c r="O733" s="1" t="s">
        <v>46</v>
      </c>
    </row>
    <row r="734" spans="1:15" x14ac:dyDescent="0.3">
      <c r="A734" s="1" t="s">
        <v>8660</v>
      </c>
      <c r="B734" s="1" t="s">
        <v>1112</v>
      </c>
      <c r="C734" s="14" t="s">
        <v>5153</v>
      </c>
      <c r="D734" s="1" t="s">
        <v>20</v>
      </c>
      <c r="E734" s="1" t="s">
        <v>25</v>
      </c>
      <c r="F734" s="1" t="s">
        <v>35</v>
      </c>
      <c r="G734" s="1" t="s">
        <v>44</v>
      </c>
      <c r="H734" s="1">
        <v>1054</v>
      </c>
      <c r="I734" s="1">
        <v>1108.1300000000001</v>
      </c>
      <c r="J734" s="1">
        <v>1646.4</v>
      </c>
      <c r="K734" s="1">
        <v>-437</v>
      </c>
      <c r="L734" s="1">
        <f>Table49[[#This Row],[Selling_Price]]-Table49[[#This Row],[Market_Price]]</f>
        <v>538.27</v>
      </c>
      <c r="M734" s="1">
        <f>Table49[[#This Row],[Quantity]]*Table49[[#This Row],[Selling_Price]]</f>
        <v>-719476.8</v>
      </c>
      <c r="N734" s="1">
        <f>Table49[[#This Row],[Quantity]]*Table49[[#This Row],[Profit_Per_Quantity]]</f>
        <v>-235223.99</v>
      </c>
      <c r="O734" s="1" t="s">
        <v>46</v>
      </c>
    </row>
    <row r="735" spans="1:15" x14ac:dyDescent="0.3">
      <c r="A735" s="1" t="s">
        <v>8765</v>
      </c>
      <c r="B735" s="1" t="s">
        <v>1280</v>
      </c>
      <c r="C735" s="14" t="s">
        <v>5453</v>
      </c>
      <c r="D735" s="1" t="s">
        <v>15</v>
      </c>
      <c r="E735" s="1" t="s">
        <v>27</v>
      </c>
      <c r="F735" s="1" t="s">
        <v>33</v>
      </c>
      <c r="G735" s="1" t="s">
        <v>36</v>
      </c>
      <c r="H735" s="1">
        <v>1046</v>
      </c>
      <c r="I735" s="1">
        <v>1829.65</v>
      </c>
      <c r="J735" s="1">
        <v>3154.45</v>
      </c>
      <c r="K735" s="1">
        <v>-442</v>
      </c>
      <c r="L735" s="1">
        <f>Table49[[#This Row],[Selling_Price]]-Table49[[#This Row],[Market_Price]]</f>
        <v>1324.7999999999997</v>
      </c>
      <c r="M735" s="1">
        <f>Table49[[#This Row],[Quantity]]*Table49[[#This Row],[Selling_Price]]</f>
        <v>-1394266.9</v>
      </c>
      <c r="N735" s="1">
        <f>Table49[[#This Row],[Quantity]]*Table49[[#This Row],[Profit_Per_Quantity]]</f>
        <v>-585561.59999999986</v>
      </c>
      <c r="O735" s="1" t="s">
        <v>46</v>
      </c>
    </row>
    <row r="736" spans="1:15" x14ac:dyDescent="0.3">
      <c r="A736" s="1" t="s">
        <v>10593</v>
      </c>
      <c r="B736" s="1" t="s">
        <v>4184</v>
      </c>
      <c r="C736" s="14" t="s">
        <v>4521</v>
      </c>
      <c r="D736" s="1" t="s">
        <v>14</v>
      </c>
      <c r="E736" s="1" t="s">
        <v>27</v>
      </c>
      <c r="F736" s="1" t="s">
        <v>32</v>
      </c>
      <c r="G736" s="1" t="s">
        <v>44</v>
      </c>
      <c r="H736" s="1">
        <v>1009</v>
      </c>
      <c r="I736" s="1">
        <v>1060.07</v>
      </c>
      <c r="J736" s="1">
        <v>1968.18</v>
      </c>
      <c r="K736" s="1">
        <v>-61</v>
      </c>
      <c r="L736" s="1">
        <f>Table49[[#This Row],[Selling_Price]]-Table49[[#This Row],[Market_Price]]</f>
        <v>908.11000000000013</v>
      </c>
      <c r="M736" s="1">
        <f>Table49[[#This Row],[Quantity]]*Table49[[#This Row],[Selling_Price]]</f>
        <v>-120058.98000000001</v>
      </c>
      <c r="N736" s="1">
        <f>Table49[[#This Row],[Quantity]]*Table49[[#This Row],[Profit_Per_Quantity]]</f>
        <v>-55394.710000000006</v>
      </c>
      <c r="O736" s="1" t="s">
        <v>46</v>
      </c>
    </row>
    <row r="737" spans="1:15" x14ac:dyDescent="0.3">
      <c r="A737" s="1" t="s">
        <v>9425</v>
      </c>
      <c r="B737" s="1" t="s">
        <v>2353</v>
      </c>
      <c r="C737" s="14" t="s">
        <v>5255</v>
      </c>
      <c r="D737" s="1" t="s">
        <v>16</v>
      </c>
      <c r="E737" s="1" t="s">
        <v>24</v>
      </c>
      <c r="F737" s="1" t="s">
        <v>32</v>
      </c>
      <c r="G737" s="1" t="s">
        <v>44</v>
      </c>
      <c r="H737" s="1">
        <v>1055</v>
      </c>
      <c r="I737" s="1">
        <v>262.99</v>
      </c>
      <c r="J737" s="1">
        <v>402.77</v>
      </c>
      <c r="K737" s="1">
        <v>-132</v>
      </c>
      <c r="L737" s="1">
        <f>Table49[[#This Row],[Selling_Price]]-Table49[[#This Row],[Market_Price]]</f>
        <v>139.77999999999997</v>
      </c>
      <c r="M737" s="1">
        <f>Table49[[#This Row],[Quantity]]*Table49[[#This Row],[Selling_Price]]</f>
        <v>-53165.64</v>
      </c>
      <c r="N737" s="1">
        <f>Table49[[#This Row],[Quantity]]*Table49[[#This Row],[Profit_Per_Quantity]]</f>
        <v>-18450.959999999995</v>
      </c>
      <c r="O737" s="1" t="s">
        <v>46</v>
      </c>
    </row>
    <row r="738" spans="1:15" x14ac:dyDescent="0.3">
      <c r="A738" s="1" t="s">
        <v>7356</v>
      </c>
      <c r="B738" s="1" t="s">
        <v>4137</v>
      </c>
      <c r="C738" s="14" t="s">
        <v>4504</v>
      </c>
      <c r="D738" s="1" t="s">
        <v>18</v>
      </c>
      <c r="E738" s="1" t="s">
        <v>25</v>
      </c>
      <c r="F738" s="1" t="s">
        <v>35</v>
      </c>
      <c r="G738" s="1" t="s">
        <v>38</v>
      </c>
      <c r="H738" s="1">
        <v>1065</v>
      </c>
      <c r="I738" s="1">
        <v>569.97</v>
      </c>
      <c r="J738" s="1">
        <v>1030.3</v>
      </c>
      <c r="K738" s="1">
        <v>-480</v>
      </c>
      <c r="L738" s="1">
        <f>Table49[[#This Row],[Selling_Price]]-Table49[[#This Row],[Market_Price]]</f>
        <v>460.32999999999993</v>
      </c>
      <c r="M738" s="1">
        <f>Table49[[#This Row],[Quantity]]*Table49[[#This Row],[Selling_Price]]</f>
        <v>-494544</v>
      </c>
      <c r="N738" s="1">
        <f>Table49[[#This Row],[Quantity]]*Table49[[#This Row],[Profit_Per_Quantity]]</f>
        <v>-220958.39999999997</v>
      </c>
      <c r="O738" s="1" t="s">
        <v>46</v>
      </c>
    </row>
    <row r="739" spans="1:15" x14ac:dyDescent="0.3">
      <c r="A739" s="1" t="s">
        <v>8969</v>
      </c>
      <c r="B739" s="1" t="s">
        <v>1628</v>
      </c>
      <c r="C739" s="14" t="s">
        <v>4894</v>
      </c>
      <c r="D739" s="1" t="s">
        <v>11</v>
      </c>
      <c r="E739" s="1" t="s">
        <v>21</v>
      </c>
      <c r="F739" s="1" t="s">
        <v>31</v>
      </c>
      <c r="G739" s="1" t="s">
        <v>36</v>
      </c>
      <c r="H739" s="1">
        <v>1045</v>
      </c>
      <c r="I739" s="1">
        <v>1462.45</v>
      </c>
      <c r="J739" s="1">
        <v>2698.86</v>
      </c>
      <c r="K739" s="1">
        <v>-488</v>
      </c>
      <c r="L739" s="1">
        <f>Table49[[#This Row],[Selling_Price]]-Table49[[#This Row],[Market_Price]]</f>
        <v>1236.4100000000001</v>
      </c>
      <c r="M739" s="1">
        <f>Table49[[#This Row],[Quantity]]*Table49[[#This Row],[Selling_Price]]</f>
        <v>-1317043.6800000002</v>
      </c>
      <c r="N739" s="1">
        <f>Table49[[#This Row],[Quantity]]*Table49[[#This Row],[Profit_Per_Quantity]]</f>
        <v>-603368.08000000007</v>
      </c>
      <c r="O739" s="1" t="s">
        <v>46</v>
      </c>
    </row>
    <row r="740" spans="1:15" x14ac:dyDescent="0.3">
      <c r="A740" s="1" t="s">
        <v>8082</v>
      </c>
      <c r="B740" s="1" t="s">
        <v>150</v>
      </c>
      <c r="C740" s="14" t="s">
        <v>6278</v>
      </c>
      <c r="D740" s="1" t="s">
        <v>15</v>
      </c>
      <c r="E740" s="1" t="s">
        <v>30</v>
      </c>
      <c r="F740" s="1" t="s">
        <v>35</v>
      </c>
      <c r="G740" s="1" t="s">
        <v>44</v>
      </c>
      <c r="H740" s="1">
        <v>1002</v>
      </c>
      <c r="I740" s="1">
        <v>1085.8399999999999</v>
      </c>
      <c r="J740" s="1">
        <v>1855.95</v>
      </c>
      <c r="K740" s="1">
        <v>0</v>
      </c>
      <c r="L740" s="1">
        <f>Table49[[#This Row],[Selling_Price]]-Table49[[#This Row],[Market_Price]]</f>
        <v>770.11000000000013</v>
      </c>
      <c r="M740" s="1">
        <f>Table49[[#This Row],[Quantity]]*Table49[[#This Row],[Selling_Price]]</f>
        <v>0</v>
      </c>
      <c r="N740" s="1">
        <f>Table49[[#This Row],[Quantity]]*Table49[[#This Row],[Profit_Per_Quantity]]</f>
        <v>0</v>
      </c>
      <c r="O740" s="1" t="s">
        <v>46</v>
      </c>
    </row>
    <row r="741" spans="1:15" x14ac:dyDescent="0.3">
      <c r="A741" s="1" t="s">
        <v>8244</v>
      </c>
      <c r="B741" s="1" t="s">
        <v>434</v>
      </c>
      <c r="C741" s="14" t="s">
        <v>5662</v>
      </c>
      <c r="D741" s="1" t="s">
        <v>13</v>
      </c>
      <c r="E741" s="1" t="s">
        <v>25</v>
      </c>
      <c r="F741" s="1" t="s">
        <v>35</v>
      </c>
      <c r="G741" s="1" t="s">
        <v>4352</v>
      </c>
      <c r="H741" s="1">
        <v>1044</v>
      </c>
      <c r="I741" s="1">
        <v>974.18</v>
      </c>
      <c r="J741" s="1">
        <v>1674.43</v>
      </c>
      <c r="K741" s="1">
        <v>-336</v>
      </c>
      <c r="L741" s="1">
        <f>Table49[[#This Row],[Selling_Price]]-Table49[[#This Row],[Market_Price]]</f>
        <v>700.25000000000011</v>
      </c>
      <c r="M741" s="1">
        <f>Table49[[#This Row],[Quantity]]*Table49[[#This Row],[Selling_Price]]</f>
        <v>-562608.48</v>
      </c>
      <c r="N741" s="1">
        <f>Table49[[#This Row],[Quantity]]*Table49[[#This Row],[Profit_Per_Quantity]]</f>
        <v>-235284.00000000003</v>
      </c>
      <c r="O741" s="1" t="s">
        <v>46</v>
      </c>
    </row>
    <row r="742" spans="1:15" x14ac:dyDescent="0.3">
      <c r="A742" s="1" t="s">
        <v>7831</v>
      </c>
      <c r="B742" s="1" t="s">
        <v>193</v>
      </c>
      <c r="C742" s="14" t="s">
        <v>6272</v>
      </c>
      <c r="D742" s="1" t="s">
        <v>18</v>
      </c>
      <c r="E742" s="1" t="s">
        <v>4351</v>
      </c>
      <c r="F742" s="1" t="s">
        <v>32</v>
      </c>
      <c r="G742" s="1" t="s">
        <v>45</v>
      </c>
      <c r="H742" s="1">
        <v>1037</v>
      </c>
      <c r="I742" s="1">
        <v>569.08000000000004</v>
      </c>
      <c r="J742" s="1">
        <v>838.5</v>
      </c>
      <c r="K742" s="1">
        <v>-229</v>
      </c>
      <c r="L742" s="1">
        <f>Table49[[#This Row],[Selling_Price]]-Table49[[#This Row],[Market_Price]]</f>
        <v>269.41999999999996</v>
      </c>
      <c r="M742" s="1">
        <f>Table49[[#This Row],[Quantity]]*Table49[[#This Row],[Selling_Price]]</f>
        <v>-192016.5</v>
      </c>
      <c r="N742" s="1">
        <f>Table49[[#This Row],[Quantity]]*Table49[[#This Row],[Profit_Per_Quantity]]</f>
        <v>-61697.179999999993</v>
      </c>
      <c r="O742" s="1" t="s">
        <v>46</v>
      </c>
    </row>
    <row r="743" spans="1:15" x14ac:dyDescent="0.3">
      <c r="A743" s="1" t="s">
        <v>9324</v>
      </c>
      <c r="B743" s="1" t="s">
        <v>2189</v>
      </c>
      <c r="C743" s="14" t="s">
        <v>5792</v>
      </c>
      <c r="D743" s="1" t="s">
        <v>11</v>
      </c>
      <c r="E743" s="1" t="s">
        <v>26</v>
      </c>
      <c r="F743" s="1" t="s">
        <v>35</v>
      </c>
      <c r="G743" s="1" t="s">
        <v>37</v>
      </c>
      <c r="H743" s="1">
        <v>1030</v>
      </c>
      <c r="I743" s="1">
        <v>1328.28</v>
      </c>
      <c r="J743" s="1">
        <v>2612.63</v>
      </c>
      <c r="K743" s="1">
        <v>-405</v>
      </c>
      <c r="L743" s="1">
        <f>Table49[[#This Row],[Selling_Price]]-Table49[[#This Row],[Market_Price]]</f>
        <v>1284.3500000000001</v>
      </c>
      <c r="M743" s="1">
        <f>Table49[[#This Row],[Quantity]]*Table49[[#This Row],[Selling_Price]]</f>
        <v>-1058115.1500000001</v>
      </c>
      <c r="N743" s="1">
        <f>Table49[[#This Row],[Quantity]]*Table49[[#This Row],[Profit_Per_Quantity]]</f>
        <v>-520161.75000000006</v>
      </c>
      <c r="O743" s="1" t="s">
        <v>46</v>
      </c>
    </row>
    <row r="744" spans="1:15" x14ac:dyDescent="0.3">
      <c r="A744" s="1" t="s">
        <v>9896</v>
      </c>
      <c r="B744" s="1" t="s">
        <v>3094</v>
      </c>
      <c r="C744" s="14" t="s">
        <v>4711</v>
      </c>
      <c r="D744" s="1" t="s">
        <v>14</v>
      </c>
      <c r="E744" s="1" t="s">
        <v>4349</v>
      </c>
      <c r="F744" s="1" t="s">
        <v>31</v>
      </c>
      <c r="G744" s="1" t="s">
        <v>4352</v>
      </c>
      <c r="H744" s="1">
        <v>1072</v>
      </c>
      <c r="I744" s="1">
        <v>134.38999999999999</v>
      </c>
      <c r="J744" s="1">
        <v>227</v>
      </c>
      <c r="K744" s="1">
        <v>-232</v>
      </c>
      <c r="L744" s="1">
        <f>Table49[[#This Row],[Selling_Price]]-Table49[[#This Row],[Market_Price]]</f>
        <v>92.610000000000014</v>
      </c>
      <c r="M744" s="1">
        <f>Table49[[#This Row],[Quantity]]*Table49[[#This Row],[Selling_Price]]</f>
        <v>-52664</v>
      </c>
      <c r="N744" s="1">
        <f>Table49[[#This Row],[Quantity]]*Table49[[#This Row],[Profit_Per_Quantity]]</f>
        <v>-21485.520000000004</v>
      </c>
      <c r="O744" s="1" t="s">
        <v>46</v>
      </c>
    </row>
    <row r="745" spans="1:15" x14ac:dyDescent="0.3">
      <c r="A745" s="1" t="s">
        <v>7672</v>
      </c>
      <c r="B745" s="1" t="s">
        <v>1506</v>
      </c>
      <c r="C745" s="14" t="s">
        <v>5994</v>
      </c>
      <c r="D745" s="1" t="s">
        <v>11</v>
      </c>
      <c r="E745" s="1" t="s">
        <v>29</v>
      </c>
      <c r="F745" s="1" t="s">
        <v>31</v>
      </c>
      <c r="G745" s="1" t="s">
        <v>43</v>
      </c>
      <c r="H745" s="1">
        <v>1031</v>
      </c>
      <c r="I745" s="1">
        <v>185.39</v>
      </c>
      <c r="J745" s="1">
        <v>346.58</v>
      </c>
      <c r="K745" s="1">
        <v>-334</v>
      </c>
      <c r="L745" s="1">
        <f>Table49[[#This Row],[Selling_Price]]-Table49[[#This Row],[Market_Price]]</f>
        <v>161.19</v>
      </c>
      <c r="M745" s="1">
        <f>Table49[[#This Row],[Quantity]]*Table49[[#This Row],[Selling_Price]]</f>
        <v>-115757.72</v>
      </c>
      <c r="N745" s="1">
        <f>Table49[[#This Row],[Quantity]]*Table49[[#This Row],[Profit_Per_Quantity]]</f>
        <v>-53837.46</v>
      </c>
      <c r="O745" s="1" t="s">
        <v>46</v>
      </c>
    </row>
    <row r="746" spans="1:15" x14ac:dyDescent="0.3">
      <c r="A746" s="1" t="s">
        <v>6386</v>
      </c>
      <c r="B746" s="1" t="s">
        <v>754</v>
      </c>
      <c r="C746" s="14" t="s">
        <v>5731</v>
      </c>
      <c r="D746" s="1" t="s">
        <v>20</v>
      </c>
      <c r="E746" s="1" t="s">
        <v>26</v>
      </c>
      <c r="F746" s="1" t="s">
        <v>32</v>
      </c>
      <c r="G746" s="1" t="s">
        <v>36</v>
      </c>
      <c r="H746" s="1">
        <v>1061</v>
      </c>
      <c r="I746" s="1">
        <v>699.9</v>
      </c>
      <c r="J746" s="1">
        <v>1131.67</v>
      </c>
      <c r="K746" s="1">
        <v>-138</v>
      </c>
      <c r="L746" s="1">
        <f>Table49[[#This Row],[Selling_Price]]-Table49[[#This Row],[Market_Price]]</f>
        <v>431.7700000000001</v>
      </c>
      <c r="M746" s="1">
        <f>Table49[[#This Row],[Quantity]]*Table49[[#This Row],[Selling_Price]]</f>
        <v>-156170.46000000002</v>
      </c>
      <c r="N746" s="1">
        <f>Table49[[#This Row],[Quantity]]*Table49[[#This Row],[Profit_Per_Quantity]]</f>
        <v>-59584.260000000017</v>
      </c>
      <c r="O746" s="1" t="s">
        <v>46</v>
      </c>
    </row>
    <row r="747" spans="1:15" x14ac:dyDescent="0.3">
      <c r="A747" s="1" t="s">
        <v>9898</v>
      </c>
      <c r="B747" s="1" t="s">
        <v>3099</v>
      </c>
      <c r="C747" s="14" t="s">
        <v>5351</v>
      </c>
      <c r="D747" s="1" t="s">
        <v>15</v>
      </c>
      <c r="E747" s="1" t="s">
        <v>30</v>
      </c>
      <c r="F747" s="1" t="s">
        <v>32</v>
      </c>
      <c r="G747" s="1" t="s">
        <v>40</v>
      </c>
      <c r="H747" s="1">
        <v>1074</v>
      </c>
      <c r="I747" s="1">
        <v>322.26</v>
      </c>
      <c r="J747" s="1">
        <v>611.99</v>
      </c>
      <c r="K747" s="1">
        <v>-287</v>
      </c>
      <c r="L747" s="1">
        <f>Table49[[#This Row],[Selling_Price]]-Table49[[#This Row],[Market_Price]]</f>
        <v>289.73</v>
      </c>
      <c r="M747" s="1">
        <f>Table49[[#This Row],[Quantity]]*Table49[[#This Row],[Selling_Price]]</f>
        <v>-175641.13</v>
      </c>
      <c r="N747" s="1">
        <f>Table49[[#This Row],[Quantity]]*Table49[[#This Row],[Profit_Per_Quantity]]</f>
        <v>-83152.510000000009</v>
      </c>
      <c r="O747" s="1" t="s">
        <v>46</v>
      </c>
    </row>
    <row r="748" spans="1:15" x14ac:dyDescent="0.3">
      <c r="A748" s="1" t="s">
        <v>8234</v>
      </c>
      <c r="B748" s="1" t="s">
        <v>419</v>
      </c>
      <c r="C748" s="14" t="s">
        <v>6111</v>
      </c>
      <c r="D748" s="1" t="s">
        <v>11</v>
      </c>
      <c r="E748" s="1" t="s">
        <v>28</v>
      </c>
      <c r="F748" s="1" t="s">
        <v>31</v>
      </c>
      <c r="G748" s="1" t="s">
        <v>40</v>
      </c>
      <c r="H748" s="1">
        <v>1066</v>
      </c>
      <c r="I748" s="1">
        <v>1851.15</v>
      </c>
      <c r="J748" s="1">
        <v>2747.26</v>
      </c>
      <c r="K748" s="1">
        <v>-327</v>
      </c>
      <c r="L748" s="1">
        <f>Table49[[#This Row],[Selling_Price]]-Table49[[#This Row],[Market_Price]]</f>
        <v>896.11000000000013</v>
      </c>
      <c r="M748" s="1">
        <f>Table49[[#This Row],[Quantity]]*Table49[[#This Row],[Selling_Price]]</f>
        <v>-898354.02</v>
      </c>
      <c r="N748" s="1">
        <f>Table49[[#This Row],[Quantity]]*Table49[[#This Row],[Profit_Per_Quantity]]</f>
        <v>-293027.97000000003</v>
      </c>
      <c r="O748" s="1" t="s">
        <v>46</v>
      </c>
    </row>
    <row r="749" spans="1:15" x14ac:dyDescent="0.3">
      <c r="A749" s="1" t="s">
        <v>8005</v>
      </c>
      <c r="B749" s="1" t="s">
        <v>1709</v>
      </c>
      <c r="C749" s="14" t="s">
        <v>4489</v>
      </c>
      <c r="D749" s="1" t="s">
        <v>13</v>
      </c>
      <c r="E749" s="1" t="s">
        <v>4349</v>
      </c>
      <c r="F749" s="1" t="s">
        <v>32</v>
      </c>
      <c r="G749" s="1" t="s">
        <v>43</v>
      </c>
      <c r="H749" s="1">
        <v>1054</v>
      </c>
      <c r="I749" s="1">
        <v>1751.94</v>
      </c>
      <c r="J749" s="1">
        <v>3089.73</v>
      </c>
      <c r="K749" s="1">
        <v>-457</v>
      </c>
      <c r="L749" s="1">
        <f>Table49[[#This Row],[Selling_Price]]-Table49[[#This Row],[Market_Price]]</f>
        <v>1337.79</v>
      </c>
      <c r="M749" s="1">
        <f>Table49[[#This Row],[Quantity]]*Table49[[#This Row],[Selling_Price]]</f>
        <v>-1412006.61</v>
      </c>
      <c r="N749" s="1">
        <f>Table49[[#This Row],[Quantity]]*Table49[[#This Row],[Profit_Per_Quantity]]</f>
        <v>-611370.03</v>
      </c>
      <c r="O749" s="1" t="s">
        <v>46</v>
      </c>
    </row>
    <row r="750" spans="1:15" x14ac:dyDescent="0.3">
      <c r="A750" s="1" t="s">
        <v>7978</v>
      </c>
      <c r="B750" s="1" t="s">
        <v>1254</v>
      </c>
      <c r="C750" s="14" t="s">
        <v>5653</v>
      </c>
      <c r="D750" s="1" t="s">
        <v>12</v>
      </c>
      <c r="E750" s="1" t="s">
        <v>24</v>
      </c>
      <c r="F750" s="1" t="s">
        <v>35</v>
      </c>
      <c r="G750" s="1" t="s">
        <v>40</v>
      </c>
      <c r="H750" s="1">
        <v>1016</v>
      </c>
      <c r="I750" s="1">
        <v>855.42</v>
      </c>
      <c r="J750" s="1">
        <v>1507.98</v>
      </c>
      <c r="K750" s="1">
        <v>-305</v>
      </c>
      <c r="L750" s="1">
        <f>Table49[[#This Row],[Selling_Price]]-Table49[[#This Row],[Market_Price]]</f>
        <v>652.56000000000006</v>
      </c>
      <c r="M750" s="1">
        <f>Table49[[#This Row],[Quantity]]*Table49[[#This Row],[Selling_Price]]</f>
        <v>-459933.9</v>
      </c>
      <c r="N750" s="1">
        <f>Table49[[#This Row],[Quantity]]*Table49[[#This Row],[Profit_Per_Quantity]]</f>
        <v>-199030.80000000002</v>
      </c>
      <c r="O750" s="1" t="s">
        <v>46</v>
      </c>
    </row>
    <row r="751" spans="1:15" x14ac:dyDescent="0.3">
      <c r="A751" s="1" t="s">
        <v>6813</v>
      </c>
      <c r="B751" s="1" t="s">
        <v>996</v>
      </c>
      <c r="C751" s="14" t="s">
        <v>6087</v>
      </c>
      <c r="D751" s="1" t="s">
        <v>19</v>
      </c>
      <c r="E751" s="1" t="s">
        <v>27</v>
      </c>
      <c r="F751" s="1" t="s">
        <v>32</v>
      </c>
      <c r="G751" s="1" t="s">
        <v>36</v>
      </c>
      <c r="H751" s="1">
        <v>1005</v>
      </c>
      <c r="I751" s="1">
        <v>1689.92</v>
      </c>
      <c r="J751" s="1">
        <v>2048.79</v>
      </c>
      <c r="K751" s="1">
        <v>-294</v>
      </c>
      <c r="L751" s="1">
        <f>Table49[[#This Row],[Selling_Price]]-Table49[[#This Row],[Market_Price]]</f>
        <v>358.86999999999989</v>
      </c>
      <c r="M751" s="1">
        <f>Table49[[#This Row],[Quantity]]*Table49[[#This Row],[Selling_Price]]</f>
        <v>-602344.26</v>
      </c>
      <c r="N751" s="1">
        <f>Table49[[#This Row],[Quantity]]*Table49[[#This Row],[Profit_Per_Quantity]]</f>
        <v>-105507.77999999997</v>
      </c>
      <c r="O751" s="1" t="s">
        <v>46</v>
      </c>
    </row>
    <row r="752" spans="1:15" x14ac:dyDescent="0.3">
      <c r="A752" s="1" t="s">
        <v>7915</v>
      </c>
      <c r="B752" s="1" t="s">
        <v>2095</v>
      </c>
      <c r="C752" s="14" t="s">
        <v>4385</v>
      </c>
      <c r="D752" s="1" t="s">
        <v>14</v>
      </c>
      <c r="E752" s="1" t="s">
        <v>4351</v>
      </c>
      <c r="F752" s="1" t="s">
        <v>31</v>
      </c>
      <c r="G752" s="1" t="s">
        <v>38</v>
      </c>
      <c r="H752" s="1">
        <v>1008</v>
      </c>
      <c r="I752" s="1">
        <v>927.63</v>
      </c>
      <c r="J752" s="1">
        <v>1076.29</v>
      </c>
      <c r="K752" s="1">
        <v>-311</v>
      </c>
      <c r="L752" s="1">
        <f>Table49[[#This Row],[Selling_Price]]-Table49[[#This Row],[Market_Price]]</f>
        <v>148.65999999999997</v>
      </c>
      <c r="M752" s="1">
        <f>Table49[[#This Row],[Quantity]]*Table49[[#This Row],[Selling_Price]]</f>
        <v>-334726.19</v>
      </c>
      <c r="N752" s="1">
        <f>Table49[[#This Row],[Quantity]]*Table49[[#This Row],[Profit_Per_Quantity]]</f>
        <v>-46233.259999999987</v>
      </c>
      <c r="O752" s="1" t="s">
        <v>46</v>
      </c>
    </row>
    <row r="753" spans="1:15" x14ac:dyDescent="0.3">
      <c r="A753" s="1" t="s">
        <v>6647</v>
      </c>
      <c r="B753" s="1" t="s">
        <v>4055</v>
      </c>
      <c r="C753" s="14" t="s">
        <v>4639</v>
      </c>
      <c r="D753" s="1" t="s">
        <v>20</v>
      </c>
      <c r="E753" s="1" t="s">
        <v>21</v>
      </c>
      <c r="F753" s="1" t="s">
        <v>34</v>
      </c>
      <c r="G753" s="1" t="s">
        <v>37</v>
      </c>
      <c r="H753" s="1">
        <v>1019</v>
      </c>
      <c r="I753" s="1">
        <v>1236.22</v>
      </c>
      <c r="J753" s="1">
        <v>1908.99</v>
      </c>
      <c r="K753" s="1">
        <v>-41</v>
      </c>
      <c r="L753" s="1">
        <f>Table49[[#This Row],[Selling_Price]]-Table49[[#This Row],[Market_Price]]</f>
        <v>672.77</v>
      </c>
      <c r="M753" s="1">
        <f>Table49[[#This Row],[Quantity]]*Table49[[#This Row],[Selling_Price]]</f>
        <v>-78268.59</v>
      </c>
      <c r="N753" s="1">
        <f>Table49[[#This Row],[Quantity]]*Table49[[#This Row],[Profit_Per_Quantity]]</f>
        <v>-27583.57</v>
      </c>
      <c r="O753" s="1" t="s">
        <v>46</v>
      </c>
    </row>
    <row r="754" spans="1:15" x14ac:dyDescent="0.3">
      <c r="A754" s="1" t="s">
        <v>7897</v>
      </c>
      <c r="B754" s="1" t="s">
        <v>1925</v>
      </c>
      <c r="C754" s="14" t="s">
        <v>4754</v>
      </c>
      <c r="D754" s="1" t="s">
        <v>20</v>
      </c>
      <c r="E754" s="1" t="s">
        <v>30</v>
      </c>
      <c r="F754" s="1" t="s">
        <v>35</v>
      </c>
      <c r="G754" s="1" t="s">
        <v>38</v>
      </c>
      <c r="H754" s="1">
        <v>1012</v>
      </c>
      <c r="I754" s="1">
        <v>1741.05</v>
      </c>
      <c r="J754" s="1">
        <v>3477.9</v>
      </c>
      <c r="K754" s="1">
        <v>-491</v>
      </c>
      <c r="L754" s="1">
        <f>Table49[[#This Row],[Selling_Price]]-Table49[[#This Row],[Market_Price]]</f>
        <v>1736.8500000000001</v>
      </c>
      <c r="M754" s="1">
        <f>Table49[[#This Row],[Quantity]]*Table49[[#This Row],[Selling_Price]]</f>
        <v>-1707648.9000000001</v>
      </c>
      <c r="N754" s="1">
        <f>Table49[[#This Row],[Quantity]]*Table49[[#This Row],[Profit_Per_Quantity]]</f>
        <v>-852793.35000000009</v>
      </c>
      <c r="O754" s="1" t="s">
        <v>46</v>
      </c>
    </row>
    <row r="755" spans="1:15" x14ac:dyDescent="0.3">
      <c r="A755" s="1" t="s">
        <v>7909</v>
      </c>
      <c r="B755" s="1" t="s">
        <v>3484</v>
      </c>
      <c r="C755" s="14" t="s">
        <v>5103</v>
      </c>
      <c r="D755" s="1" t="s">
        <v>18</v>
      </c>
      <c r="E755" s="1" t="s">
        <v>4351</v>
      </c>
      <c r="F755" s="1" t="s">
        <v>33</v>
      </c>
      <c r="G755" s="1" t="s">
        <v>42</v>
      </c>
      <c r="H755" s="1">
        <v>1044</v>
      </c>
      <c r="I755" s="1">
        <v>125.87</v>
      </c>
      <c r="J755" s="1">
        <v>246.87</v>
      </c>
      <c r="K755" s="1">
        <v>-198</v>
      </c>
      <c r="L755" s="1">
        <f>Table49[[#This Row],[Selling_Price]]-Table49[[#This Row],[Market_Price]]</f>
        <v>121</v>
      </c>
      <c r="M755" s="1">
        <f>Table49[[#This Row],[Quantity]]*Table49[[#This Row],[Selling_Price]]</f>
        <v>-48880.26</v>
      </c>
      <c r="N755" s="1">
        <f>Table49[[#This Row],[Quantity]]*Table49[[#This Row],[Profit_Per_Quantity]]</f>
        <v>-23958</v>
      </c>
      <c r="O755" s="1" t="s">
        <v>46</v>
      </c>
    </row>
    <row r="756" spans="1:15" x14ac:dyDescent="0.3">
      <c r="A756" s="1" t="s">
        <v>7663</v>
      </c>
      <c r="B756" s="1" t="s">
        <v>1695</v>
      </c>
      <c r="C756" s="14" t="s">
        <v>5374</v>
      </c>
      <c r="D756" s="1" t="s">
        <v>18</v>
      </c>
      <c r="E756" s="1" t="s">
        <v>27</v>
      </c>
      <c r="F756" s="1" t="s">
        <v>35</v>
      </c>
      <c r="G756" s="1" t="s">
        <v>40</v>
      </c>
      <c r="H756" s="1">
        <v>1032</v>
      </c>
      <c r="I756" s="1">
        <v>957.71</v>
      </c>
      <c r="J756" s="1">
        <v>1062.1500000000001</v>
      </c>
      <c r="K756" s="1">
        <v>-431</v>
      </c>
      <c r="L756" s="1">
        <f>Table49[[#This Row],[Selling_Price]]-Table49[[#This Row],[Market_Price]]</f>
        <v>104.44000000000005</v>
      </c>
      <c r="M756" s="1">
        <f>Table49[[#This Row],[Quantity]]*Table49[[#This Row],[Selling_Price]]</f>
        <v>-457786.65</v>
      </c>
      <c r="N756" s="1">
        <f>Table49[[#This Row],[Quantity]]*Table49[[#This Row],[Profit_Per_Quantity]]</f>
        <v>-45013.640000000021</v>
      </c>
      <c r="O756" s="1" t="s">
        <v>46</v>
      </c>
    </row>
    <row r="757" spans="1:15" x14ac:dyDescent="0.3">
      <c r="A757" s="1" t="s">
        <v>7701</v>
      </c>
      <c r="B757" s="1" t="s">
        <v>2790</v>
      </c>
      <c r="C757" s="14" t="s">
        <v>5529</v>
      </c>
      <c r="D757" s="1" t="s">
        <v>16</v>
      </c>
      <c r="E757" s="1" t="s">
        <v>26</v>
      </c>
      <c r="F757" s="1" t="s">
        <v>32</v>
      </c>
      <c r="G757" s="1" t="s">
        <v>44</v>
      </c>
      <c r="H757" s="1">
        <v>1036</v>
      </c>
      <c r="I757" s="1">
        <v>955.72</v>
      </c>
      <c r="J757" s="1">
        <v>1756.42</v>
      </c>
      <c r="K757" s="1">
        <v>-216</v>
      </c>
      <c r="L757" s="1">
        <f>Table49[[#This Row],[Selling_Price]]-Table49[[#This Row],[Market_Price]]</f>
        <v>800.7</v>
      </c>
      <c r="M757" s="1">
        <f>Table49[[#This Row],[Quantity]]*Table49[[#This Row],[Selling_Price]]</f>
        <v>-379386.72000000003</v>
      </c>
      <c r="N757" s="1">
        <f>Table49[[#This Row],[Quantity]]*Table49[[#This Row],[Profit_Per_Quantity]]</f>
        <v>-172951.2</v>
      </c>
      <c r="O757" s="1" t="s">
        <v>46</v>
      </c>
    </row>
    <row r="758" spans="1:15" x14ac:dyDescent="0.3">
      <c r="A758" s="1" t="s">
        <v>7111</v>
      </c>
      <c r="B758" s="1" t="s">
        <v>2092</v>
      </c>
      <c r="C758" s="14" t="s">
        <v>5528</v>
      </c>
      <c r="D758" s="1" t="s">
        <v>18</v>
      </c>
      <c r="E758" s="1" t="s">
        <v>26</v>
      </c>
      <c r="F758" s="1" t="s">
        <v>33</v>
      </c>
      <c r="G758" s="1" t="s">
        <v>38</v>
      </c>
      <c r="H758" s="1">
        <v>1065</v>
      </c>
      <c r="I758" s="1">
        <v>1633.25</v>
      </c>
      <c r="J758" s="1">
        <v>2511.86</v>
      </c>
      <c r="K758" s="1">
        <v>-414</v>
      </c>
      <c r="L758" s="1">
        <f>Table49[[#This Row],[Selling_Price]]-Table49[[#This Row],[Market_Price]]</f>
        <v>878.61000000000013</v>
      </c>
      <c r="M758" s="1">
        <f>Table49[[#This Row],[Quantity]]*Table49[[#This Row],[Selling_Price]]</f>
        <v>-1039910.04</v>
      </c>
      <c r="N758" s="1">
        <f>Table49[[#This Row],[Quantity]]*Table49[[#This Row],[Profit_Per_Quantity]]</f>
        <v>-363744.54000000004</v>
      </c>
      <c r="O758" s="1" t="s">
        <v>46</v>
      </c>
    </row>
    <row r="759" spans="1:15" x14ac:dyDescent="0.3">
      <c r="A759" s="1" t="s">
        <v>7120</v>
      </c>
      <c r="B759" s="1" t="s">
        <v>4236</v>
      </c>
      <c r="C759" s="14" t="s">
        <v>4470</v>
      </c>
      <c r="D759" s="1" t="s">
        <v>12</v>
      </c>
      <c r="E759" s="1" t="s">
        <v>27</v>
      </c>
      <c r="F759" s="1" t="s">
        <v>32</v>
      </c>
      <c r="G759" s="1" t="s">
        <v>40</v>
      </c>
      <c r="H759" s="1">
        <v>1040</v>
      </c>
      <c r="I759" s="1">
        <v>1865.9</v>
      </c>
      <c r="J759" s="1">
        <v>2851.72</v>
      </c>
      <c r="K759" s="1">
        <v>-389</v>
      </c>
      <c r="L759" s="1">
        <f>Table49[[#This Row],[Selling_Price]]-Table49[[#This Row],[Market_Price]]</f>
        <v>985.81999999999971</v>
      </c>
      <c r="M759" s="1">
        <f>Table49[[#This Row],[Quantity]]*Table49[[#This Row],[Selling_Price]]</f>
        <v>-1109319.0799999998</v>
      </c>
      <c r="N759" s="1">
        <f>Table49[[#This Row],[Quantity]]*Table49[[#This Row],[Profit_Per_Quantity]]</f>
        <v>-383483.97999999986</v>
      </c>
      <c r="O759" s="1" t="s">
        <v>46</v>
      </c>
    </row>
    <row r="760" spans="1:15" x14ac:dyDescent="0.3">
      <c r="A760" s="1" t="s">
        <v>9020</v>
      </c>
      <c r="B760" s="1" t="s">
        <v>1706</v>
      </c>
      <c r="C760" s="14" t="s">
        <v>5173</v>
      </c>
      <c r="D760" s="1" t="s">
        <v>13</v>
      </c>
      <c r="E760" s="1" t="s">
        <v>29</v>
      </c>
      <c r="F760" s="1" t="s">
        <v>34</v>
      </c>
      <c r="G760" s="1" t="s">
        <v>41</v>
      </c>
      <c r="H760" s="1">
        <v>1057</v>
      </c>
      <c r="I760" s="1">
        <v>691.63</v>
      </c>
      <c r="J760" s="1">
        <v>873.39</v>
      </c>
      <c r="K760" s="1">
        <v>-35</v>
      </c>
      <c r="L760" s="1">
        <f>Table49[[#This Row],[Selling_Price]]-Table49[[#This Row],[Market_Price]]</f>
        <v>181.76</v>
      </c>
      <c r="M760" s="1">
        <f>Table49[[#This Row],[Quantity]]*Table49[[#This Row],[Selling_Price]]</f>
        <v>-30568.649999999998</v>
      </c>
      <c r="N760" s="1">
        <f>Table49[[#This Row],[Quantity]]*Table49[[#This Row],[Profit_Per_Quantity]]</f>
        <v>-6361.5999999999995</v>
      </c>
      <c r="O760" s="1" t="s">
        <v>46</v>
      </c>
    </row>
    <row r="761" spans="1:15" x14ac:dyDescent="0.3">
      <c r="A761" s="1" t="s">
        <v>8875</v>
      </c>
      <c r="B761" s="1" t="s">
        <v>1076</v>
      </c>
      <c r="C761" s="14" t="s">
        <v>4884</v>
      </c>
      <c r="D761" s="1" t="s">
        <v>12</v>
      </c>
      <c r="E761" s="1" t="s">
        <v>26</v>
      </c>
      <c r="F761" s="1" t="s">
        <v>31</v>
      </c>
      <c r="G761" s="1" t="s">
        <v>44</v>
      </c>
      <c r="H761" s="1">
        <v>1056</v>
      </c>
      <c r="I761" s="1">
        <v>1105.25</v>
      </c>
      <c r="J761" s="1">
        <v>1375.29</v>
      </c>
      <c r="K761" s="1">
        <v>-101</v>
      </c>
      <c r="L761" s="1">
        <f>Table49[[#This Row],[Selling_Price]]-Table49[[#This Row],[Market_Price]]</f>
        <v>270.03999999999996</v>
      </c>
      <c r="M761" s="1">
        <f>Table49[[#This Row],[Quantity]]*Table49[[#This Row],[Selling_Price]]</f>
        <v>-138904.29</v>
      </c>
      <c r="N761" s="1">
        <f>Table49[[#This Row],[Quantity]]*Table49[[#This Row],[Profit_Per_Quantity]]</f>
        <v>-27274.039999999997</v>
      </c>
      <c r="O761" s="1" t="s">
        <v>46</v>
      </c>
    </row>
    <row r="762" spans="1:15" x14ac:dyDescent="0.3">
      <c r="A762" s="1" t="s">
        <v>6559</v>
      </c>
      <c r="B762" s="1" t="s">
        <v>4066</v>
      </c>
      <c r="C762" s="14" t="s">
        <v>4629</v>
      </c>
      <c r="D762" s="1" t="s">
        <v>16</v>
      </c>
      <c r="E762" s="1" t="s">
        <v>4349</v>
      </c>
      <c r="F762" s="1" t="s">
        <v>34</v>
      </c>
      <c r="G762" s="1" t="s">
        <v>42</v>
      </c>
      <c r="H762" s="1">
        <v>1001</v>
      </c>
      <c r="I762" s="1">
        <v>1713.77</v>
      </c>
      <c r="J762" s="1">
        <v>3138.54</v>
      </c>
      <c r="K762" s="1">
        <v>-363</v>
      </c>
      <c r="L762" s="1">
        <f>Table49[[#This Row],[Selling_Price]]-Table49[[#This Row],[Market_Price]]</f>
        <v>1424.77</v>
      </c>
      <c r="M762" s="1">
        <f>Table49[[#This Row],[Quantity]]*Table49[[#This Row],[Selling_Price]]</f>
        <v>-1139290.02</v>
      </c>
      <c r="N762" s="1">
        <f>Table49[[#This Row],[Quantity]]*Table49[[#This Row],[Profit_Per_Quantity]]</f>
        <v>-517191.51</v>
      </c>
      <c r="O762" s="1" t="s">
        <v>46</v>
      </c>
    </row>
    <row r="763" spans="1:15" x14ac:dyDescent="0.3">
      <c r="A763" s="1" t="s">
        <v>7058</v>
      </c>
      <c r="B763" s="1" t="s">
        <v>2985</v>
      </c>
      <c r="C763" s="14" t="s">
        <v>5421</v>
      </c>
      <c r="D763" s="1" t="s">
        <v>12</v>
      </c>
      <c r="E763" s="1" t="s">
        <v>29</v>
      </c>
      <c r="F763" s="1" t="s">
        <v>35</v>
      </c>
      <c r="G763" s="1" t="s">
        <v>43</v>
      </c>
      <c r="H763" s="1">
        <v>1078</v>
      </c>
      <c r="I763" s="1">
        <v>286.37</v>
      </c>
      <c r="J763" s="1">
        <v>498.77</v>
      </c>
      <c r="K763" s="1">
        <v>-151</v>
      </c>
      <c r="L763" s="1">
        <f>Table49[[#This Row],[Selling_Price]]-Table49[[#This Row],[Market_Price]]</f>
        <v>212.39999999999998</v>
      </c>
      <c r="M763" s="1">
        <f>Table49[[#This Row],[Quantity]]*Table49[[#This Row],[Selling_Price]]</f>
        <v>-75314.27</v>
      </c>
      <c r="N763" s="1">
        <f>Table49[[#This Row],[Quantity]]*Table49[[#This Row],[Profit_Per_Quantity]]</f>
        <v>-32072.399999999998</v>
      </c>
      <c r="O763" s="1" t="s">
        <v>46</v>
      </c>
    </row>
    <row r="764" spans="1:15" x14ac:dyDescent="0.3">
      <c r="A764" s="1" t="s">
        <v>9728</v>
      </c>
      <c r="B764" s="1" t="s">
        <v>2830</v>
      </c>
      <c r="C764" s="14" t="s">
        <v>4758</v>
      </c>
      <c r="D764" s="1" t="s">
        <v>12</v>
      </c>
      <c r="E764" s="1" t="s">
        <v>30</v>
      </c>
      <c r="F764" s="1" t="s">
        <v>33</v>
      </c>
      <c r="G764" s="1" t="s">
        <v>42</v>
      </c>
      <c r="H764" s="1">
        <v>1091</v>
      </c>
      <c r="I764" s="1">
        <v>962.85</v>
      </c>
      <c r="J764" s="1">
        <v>1440.57</v>
      </c>
      <c r="K764" s="1">
        <v>-18</v>
      </c>
      <c r="L764" s="1">
        <f>Table49[[#This Row],[Selling_Price]]-Table49[[#This Row],[Market_Price]]</f>
        <v>477.71999999999991</v>
      </c>
      <c r="M764" s="1">
        <f>Table49[[#This Row],[Quantity]]*Table49[[#This Row],[Selling_Price]]</f>
        <v>-25930.26</v>
      </c>
      <c r="N764" s="1">
        <f>Table49[[#This Row],[Quantity]]*Table49[[#This Row],[Profit_Per_Quantity]]</f>
        <v>-8598.9599999999991</v>
      </c>
      <c r="O764" s="1" t="s">
        <v>46</v>
      </c>
    </row>
    <row r="765" spans="1:15" x14ac:dyDescent="0.3">
      <c r="A765" s="1" t="s">
        <v>8977</v>
      </c>
      <c r="B765" s="1" t="s">
        <v>1644</v>
      </c>
      <c r="C765" s="14" t="s">
        <v>5063</v>
      </c>
      <c r="D765" s="1" t="s">
        <v>15</v>
      </c>
      <c r="E765" s="1" t="s">
        <v>27</v>
      </c>
      <c r="F765" s="1" t="s">
        <v>35</v>
      </c>
      <c r="G765" s="1" t="s">
        <v>36</v>
      </c>
      <c r="H765" s="1">
        <v>1030</v>
      </c>
      <c r="I765" s="1">
        <v>1319.27</v>
      </c>
      <c r="J765" s="1">
        <v>2292.17</v>
      </c>
      <c r="K765" s="1">
        <v>-377</v>
      </c>
      <c r="L765" s="1">
        <f>Table49[[#This Row],[Selling_Price]]-Table49[[#This Row],[Market_Price]]</f>
        <v>972.90000000000009</v>
      </c>
      <c r="M765" s="1">
        <f>Table49[[#This Row],[Quantity]]*Table49[[#This Row],[Selling_Price]]</f>
        <v>-864148.09000000008</v>
      </c>
      <c r="N765" s="1">
        <f>Table49[[#This Row],[Quantity]]*Table49[[#This Row],[Profit_Per_Quantity]]</f>
        <v>-366783.30000000005</v>
      </c>
      <c r="O765" s="1" t="s">
        <v>46</v>
      </c>
    </row>
    <row r="766" spans="1:15" x14ac:dyDescent="0.3">
      <c r="A766" s="1" t="s">
        <v>6497</v>
      </c>
      <c r="B766" s="1" t="s">
        <v>1690</v>
      </c>
      <c r="C766" s="14" t="s">
        <v>5944</v>
      </c>
      <c r="D766" s="1" t="s">
        <v>17</v>
      </c>
      <c r="E766" s="1" t="s">
        <v>29</v>
      </c>
      <c r="F766" s="1" t="s">
        <v>33</v>
      </c>
      <c r="G766" s="1" t="s">
        <v>44</v>
      </c>
      <c r="H766" s="1">
        <v>1045</v>
      </c>
      <c r="I766" s="1">
        <v>346.44</v>
      </c>
      <c r="J766" s="1">
        <v>631.45000000000005</v>
      </c>
      <c r="K766" s="1">
        <v>-23</v>
      </c>
      <c r="L766" s="1">
        <f>Table49[[#This Row],[Selling_Price]]-Table49[[#This Row],[Market_Price]]</f>
        <v>285.01000000000005</v>
      </c>
      <c r="M766" s="1">
        <f>Table49[[#This Row],[Quantity]]*Table49[[#This Row],[Selling_Price]]</f>
        <v>-14523.35</v>
      </c>
      <c r="N766" s="1">
        <f>Table49[[#This Row],[Quantity]]*Table49[[#This Row],[Profit_Per_Quantity]]</f>
        <v>-6555.2300000000014</v>
      </c>
      <c r="O766" s="1" t="s">
        <v>46</v>
      </c>
    </row>
    <row r="767" spans="1:15" x14ac:dyDescent="0.3">
      <c r="A767" s="1" t="s">
        <v>9501</v>
      </c>
      <c r="B767" s="1" t="s">
        <v>2472</v>
      </c>
      <c r="C767" s="14" t="s">
        <v>5679</v>
      </c>
      <c r="D767" s="1" t="s">
        <v>14</v>
      </c>
      <c r="E767" s="1" t="s">
        <v>28</v>
      </c>
      <c r="F767" s="1" t="s">
        <v>35</v>
      </c>
      <c r="G767" s="1" t="s">
        <v>45</v>
      </c>
      <c r="H767" s="1">
        <v>1051</v>
      </c>
      <c r="I767" s="1">
        <v>348.13</v>
      </c>
      <c r="J767" s="1">
        <v>397.03</v>
      </c>
      <c r="K767" s="1">
        <v>-76</v>
      </c>
      <c r="L767" s="1">
        <f>Table49[[#This Row],[Selling_Price]]-Table49[[#This Row],[Market_Price]]</f>
        <v>48.899999999999977</v>
      </c>
      <c r="M767" s="1">
        <f>Table49[[#This Row],[Quantity]]*Table49[[#This Row],[Selling_Price]]</f>
        <v>-30174.28</v>
      </c>
      <c r="N767" s="1">
        <f>Table49[[#This Row],[Quantity]]*Table49[[#This Row],[Profit_Per_Quantity]]</f>
        <v>-3716.3999999999983</v>
      </c>
      <c r="O767" s="1" t="s">
        <v>46</v>
      </c>
    </row>
    <row r="768" spans="1:15" x14ac:dyDescent="0.3">
      <c r="A768" s="1" t="s">
        <v>9918</v>
      </c>
      <c r="B768" s="1" t="s">
        <v>3128</v>
      </c>
      <c r="C768" s="14" t="s">
        <v>5333</v>
      </c>
      <c r="D768" s="1" t="s">
        <v>18</v>
      </c>
      <c r="E768" s="1" t="s">
        <v>27</v>
      </c>
      <c r="F768" s="1" t="s">
        <v>33</v>
      </c>
      <c r="G768" s="1" t="s">
        <v>45</v>
      </c>
      <c r="H768" s="1">
        <v>1045</v>
      </c>
      <c r="I768" s="1">
        <v>515.33000000000004</v>
      </c>
      <c r="J768" s="1">
        <v>674.12</v>
      </c>
      <c r="K768" s="1">
        <v>-61</v>
      </c>
      <c r="L768" s="1">
        <f>Table49[[#This Row],[Selling_Price]]-Table49[[#This Row],[Market_Price]]</f>
        <v>158.78999999999996</v>
      </c>
      <c r="M768" s="1">
        <f>Table49[[#This Row],[Quantity]]*Table49[[#This Row],[Selling_Price]]</f>
        <v>-41121.32</v>
      </c>
      <c r="N768" s="1">
        <f>Table49[[#This Row],[Quantity]]*Table49[[#This Row],[Profit_Per_Quantity]]</f>
        <v>-9686.1899999999987</v>
      </c>
      <c r="O768" s="1" t="s">
        <v>46</v>
      </c>
    </row>
    <row r="769" spans="1:15" x14ac:dyDescent="0.3">
      <c r="A769" s="1" t="s">
        <v>7926</v>
      </c>
      <c r="B769" s="1" t="s">
        <v>3546</v>
      </c>
      <c r="C769" s="14" t="s">
        <v>4768</v>
      </c>
      <c r="D769" s="1" t="s">
        <v>16</v>
      </c>
      <c r="E769" s="1" t="s">
        <v>29</v>
      </c>
      <c r="F769" s="1" t="s">
        <v>31</v>
      </c>
      <c r="G769" s="1" t="s">
        <v>40</v>
      </c>
      <c r="H769" s="1">
        <v>1001</v>
      </c>
      <c r="I769" s="1">
        <v>1027.17</v>
      </c>
      <c r="J769" s="1">
        <v>1248.6400000000001</v>
      </c>
      <c r="K769" s="1">
        <v>-64</v>
      </c>
      <c r="L769" s="1">
        <f>Table49[[#This Row],[Selling_Price]]-Table49[[#This Row],[Market_Price]]</f>
        <v>221.47000000000003</v>
      </c>
      <c r="M769" s="1">
        <f>Table49[[#This Row],[Quantity]]*Table49[[#This Row],[Selling_Price]]</f>
        <v>-79912.960000000006</v>
      </c>
      <c r="N769" s="1">
        <f>Table49[[#This Row],[Quantity]]*Table49[[#This Row],[Profit_Per_Quantity]]</f>
        <v>-14174.080000000002</v>
      </c>
      <c r="O769" s="1" t="s">
        <v>46</v>
      </c>
    </row>
    <row r="770" spans="1:15" x14ac:dyDescent="0.3">
      <c r="A770" s="1" t="s">
        <v>6629</v>
      </c>
      <c r="B770" s="1" t="s">
        <v>1233</v>
      </c>
      <c r="C770" s="14" t="s">
        <v>4501</v>
      </c>
      <c r="D770" s="1" t="s">
        <v>12</v>
      </c>
      <c r="E770" s="1" t="s">
        <v>27</v>
      </c>
      <c r="F770" s="1" t="s">
        <v>31</v>
      </c>
      <c r="G770" s="1" t="s">
        <v>37</v>
      </c>
      <c r="H770" s="1">
        <v>1059</v>
      </c>
      <c r="I770" s="1">
        <v>1782.39</v>
      </c>
      <c r="J770" s="1">
        <v>2642.58</v>
      </c>
      <c r="K770" s="1">
        <v>-53</v>
      </c>
      <c r="L770" s="1">
        <f>Table49[[#This Row],[Selling_Price]]-Table49[[#This Row],[Market_Price]]</f>
        <v>860.18999999999983</v>
      </c>
      <c r="M770" s="1">
        <f>Table49[[#This Row],[Quantity]]*Table49[[#This Row],[Selling_Price]]</f>
        <v>-140056.74</v>
      </c>
      <c r="N770" s="1">
        <f>Table49[[#This Row],[Quantity]]*Table49[[#This Row],[Profit_Per_Quantity]]</f>
        <v>-45590.069999999992</v>
      </c>
      <c r="O770" s="1" t="s">
        <v>46</v>
      </c>
    </row>
    <row r="771" spans="1:15" x14ac:dyDescent="0.3">
      <c r="A771" s="1" t="s">
        <v>6529</v>
      </c>
      <c r="B771" s="1" t="s">
        <v>1468</v>
      </c>
      <c r="C771" s="14" t="s">
        <v>5633</v>
      </c>
      <c r="D771" s="1" t="s">
        <v>14</v>
      </c>
      <c r="E771" s="1" t="s">
        <v>28</v>
      </c>
      <c r="F771" s="1" t="s">
        <v>33</v>
      </c>
      <c r="G771" s="1" t="s">
        <v>41</v>
      </c>
      <c r="H771" s="1">
        <v>1026</v>
      </c>
      <c r="I771" s="1">
        <v>1068.27</v>
      </c>
      <c r="J771" s="1">
        <v>1348.76</v>
      </c>
      <c r="K771" s="1">
        <v>-497</v>
      </c>
      <c r="L771" s="1">
        <f>Table49[[#This Row],[Selling_Price]]-Table49[[#This Row],[Market_Price]]</f>
        <v>280.49</v>
      </c>
      <c r="M771" s="1">
        <f>Table49[[#This Row],[Quantity]]*Table49[[#This Row],[Selling_Price]]</f>
        <v>-670333.72</v>
      </c>
      <c r="N771" s="1">
        <f>Table49[[#This Row],[Quantity]]*Table49[[#This Row],[Profit_Per_Quantity]]</f>
        <v>-139403.53</v>
      </c>
      <c r="O771" s="1" t="s">
        <v>46</v>
      </c>
    </row>
    <row r="772" spans="1:15" x14ac:dyDescent="0.3">
      <c r="A772" s="1" t="s">
        <v>10510</v>
      </c>
      <c r="B772" s="1" t="s">
        <v>4044</v>
      </c>
      <c r="C772" s="14" t="s">
        <v>4650</v>
      </c>
      <c r="D772" s="1" t="s">
        <v>17</v>
      </c>
      <c r="E772" s="1" t="s">
        <v>24</v>
      </c>
      <c r="F772" s="1" t="s">
        <v>31</v>
      </c>
      <c r="G772" s="1" t="s">
        <v>40</v>
      </c>
      <c r="H772" s="1">
        <v>1060</v>
      </c>
      <c r="I772" s="1">
        <v>905.53</v>
      </c>
      <c r="J772" s="1">
        <v>1362.58</v>
      </c>
      <c r="K772" s="1">
        <v>-112</v>
      </c>
      <c r="L772" s="1">
        <f>Table49[[#This Row],[Selling_Price]]-Table49[[#This Row],[Market_Price]]</f>
        <v>457.04999999999995</v>
      </c>
      <c r="M772" s="1">
        <f>Table49[[#This Row],[Quantity]]*Table49[[#This Row],[Selling_Price]]</f>
        <v>-152608.95999999999</v>
      </c>
      <c r="N772" s="1">
        <f>Table49[[#This Row],[Quantity]]*Table49[[#This Row],[Profit_Per_Quantity]]</f>
        <v>-51189.599999999991</v>
      </c>
      <c r="O772" s="1" t="s">
        <v>46</v>
      </c>
    </row>
    <row r="773" spans="1:15" x14ac:dyDescent="0.3">
      <c r="A773" s="1" t="s">
        <v>8363</v>
      </c>
      <c r="B773" s="1" t="s">
        <v>639</v>
      </c>
      <c r="C773" s="14" t="s">
        <v>4718</v>
      </c>
      <c r="D773" s="1" t="s">
        <v>11</v>
      </c>
      <c r="E773" s="1" t="s">
        <v>21</v>
      </c>
      <c r="F773" s="1" t="s">
        <v>34</v>
      </c>
      <c r="G773" s="1" t="s">
        <v>37</v>
      </c>
      <c r="H773" s="1">
        <v>1059</v>
      </c>
      <c r="I773" s="1">
        <v>1469.8</v>
      </c>
      <c r="J773" s="1">
        <v>2466.98</v>
      </c>
      <c r="K773" s="1">
        <v>-361</v>
      </c>
      <c r="L773" s="1">
        <f>Table49[[#This Row],[Selling_Price]]-Table49[[#This Row],[Market_Price]]</f>
        <v>997.18000000000006</v>
      </c>
      <c r="M773" s="1">
        <f>Table49[[#This Row],[Quantity]]*Table49[[#This Row],[Selling_Price]]</f>
        <v>-890579.78</v>
      </c>
      <c r="N773" s="1">
        <f>Table49[[#This Row],[Quantity]]*Table49[[#This Row],[Profit_Per_Quantity]]</f>
        <v>-359981.98000000004</v>
      </c>
      <c r="O773" s="1" t="s">
        <v>46</v>
      </c>
    </row>
    <row r="774" spans="1:15" x14ac:dyDescent="0.3">
      <c r="A774" s="1" t="s">
        <v>6489</v>
      </c>
      <c r="B774" s="1" t="s">
        <v>3419</v>
      </c>
      <c r="C774" s="14" t="s">
        <v>5150</v>
      </c>
      <c r="D774" s="1" t="s">
        <v>15</v>
      </c>
      <c r="E774" s="1" t="s">
        <v>24</v>
      </c>
      <c r="F774" s="1" t="s">
        <v>32</v>
      </c>
      <c r="G774" s="1" t="s">
        <v>45</v>
      </c>
      <c r="H774" s="1">
        <v>1071</v>
      </c>
      <c r="I774" s="1">
        <v>606.71</v>
      </c>
      <c r="J774" s="1">
        <v>957.29</v>
      </c>
      <c r="K774" s="1">
        <v>-349</v>
      </c>
      <c r="L774" s="1">
        <f>Table49[[#This Row],[Selling_Price]]-Table49[[#This Row],[Market_Price]]</f>
        <v>350.57999999999993</v>
      </c>
      <c r="M774" s="1">
        <f>Table49[[#This Row],[Quantity]]*Table49[[#This Row],[Selling_Price]]</f>
        <v>-334094.20999999996</v>
      </c>
      <c r="N774" s="1">
        <f>Table49[[#This Row],[Quantity]]*Table49[[#This Row],[Profit_Per_Quantity]]</f>
        <v>-122352.41999999997</v>
      </c>
      <c r="O774" s="1" t="s">
        <v>46</v>
      </c>
    </row>
    <row r="775" spans="1:15" x14ac:dyDescent="0.3">
      <c r="A775" s="1" t="s">
        <v>10376</v>
      </c>
      <c r="B775" s="1" t="s">
        <v>3824</v>
      </c>
      <c r="C775" s="14" t="s">
        <v>4839</v>
      </c>
      <c r="D775" s="1" t="s">
        <v>19</v>
      </c>
      <c r="E775" s="1" t="s">
        <v>29</v>
      </c>
      <c r="F775" s="1" t="s">
        <v>32</v>
      </c>
      <c r="G775" s="1" t="s">
        <v>37</v>
      </c>
      <c r="H775" s="1">
        <v>1024</v>
      </c>
      <c r="I775" s="1">
        <v>787.71</v>
      </c>
      <c r="J775" s="1">
        <v>896.93</v>
      </c>
      <c r="K775" s="1">
        <v>-10</v>
      </c>
      <c r="L775" s="1">
        <f>Table49[[#This Row],[Selling_Price]]-Table49[[#This Row],[Market_Price]]</f>
        <v>109.21999999999991</v>
      </c>
      <c r="M775" s="1">
        <f>Table49[[#This Row],[Quantity]]*Table49[[#This Row],[Selling_Price]]</f>
        <v>-8969.2999999999993</v>
      </c>
      <c r="N775" s="1">
        <f>Table49[[#This Row],[Quantity]]*Table49[[#This Row],[Profit_Per_Quantity]]</f>
        <v>-1092.1999999999991</v>
      </c>
      <c r="O775" s="1" t="s">
        <v>46</v>
      </c>
    </row>
    <row r="776" spans="1:15" x14ac:dyDescent="0.3">
      <c r="A776" s="1" t="s">
        <v>8605</v>
      </c>
      <c r="B776" s="1" t="s">
        <v>1024</v>
      </c>
      <c r="C776" s="14" t="s">
        <v>5679</v>
      </c>
      <c r="D776" s="1" t="s">
        <v>20</v>
      </c>
      <c r="E776" s="1" t="s">
        <v>25</v>
      </c>
      <c r="F776" s="1" t="s">
        <v>33</v>
      </c>
      <c r="G776" s="1" t="s">
        <v>36</v>
      </c>
      <c r="H776" s="1">
        <v>1026</v>
      </c>
      <c r="I776" s="1">
        <v>1241.8399999999999</v>
      </c>
      <c r="J776" s="1">
        <v>2326.63</v>
      </c>
      <c r="K776" s="1">
        <v>-473</v>
      </c>
      <c r="L776" s="1">
        <f>Table49[[#This Row],[Selling_Price]]-Table49[[#This Row],[Market_Price]]</f>
        <v>1084.7900000000002</v>
      </c>
      <c r="M776" s="1">
        <f>Table49[[#This Row],[Quantity]]*Table49[[#This Row],[Selling_Price]]</f>
        <v>-1100495.99</v>
      </c>
      <c r="N776" s="1">
        <f>Table49[[#This Row],[Quantity]]*Table49[[#This Row],[Profit_Per_Quantity]]</f>
        <v>-513105.6700000001</v>
      </c>
      <c r="O776" s="1" t="s">
        <v>46</v>
      </c>
    </row>
    <row r="777" spans="1:15" x14ac:dyDescent="0.3">
      <c r="A777" s="1" t="s">
        <v>6717</v>
      </c>
      <c r="B777" s="1" t="s">
        <v>1144</v>
      </c>
      <c r="C777" s="14" t="s">
        <v>5019</v>
      </c>
      <c r="D777" s="1" t="s">
        <v>17</v>
      </c>
      <c r="E777" s="1" t="s">
        <v>24</v>
      </c>
      <c r="F777" s="1" t="s">
        <v>31</v>
      </c>
      <c r="G777" s="1" t="s">
        <v>40</v>
      </c>
      <c r="H777" s="1">
        <v>1083</v>
      </c>
      <c r="I777" s="1">
        <v>803.92</v>
      </c>
      <c r="J777" s="1">
        <v>1223.08</v>
      </c>
      <c r="K777" s="1">
        <v>-105</v>
      </c>
      <c r="L777" s="1">
        <f>Table49[[#This Row],[Selling_Price]]-Table49[[#This Row],[Market_Price]]</f>
        <v>419.15999999999997</v>
      </c>
      <c r="M777" s="1">
        <f>Table49[[#This Row],[Quantity]]*Table49[[#This Row],[Selling_Price]]</f>
        <v>-128423.4</v>
      </c>
      <c r="N777" s="1">
        <f>Table49[[#This Row],[Quantity]]*Table49[[#This Row],[Profit_Per_Quantity]]</f>
        <v>-44011.799999999996</v>
      </c>
      <c r="O777" s="1" t="s">
        <v>46</v>
      </c>
    </row>
    <row r="778" spans="1:15" x14ac:dyDescent="0.3">
      <c r="A778" s="1" t="s">
        <v>10463</v>
      </c>
      <c r="B778" s="1" t="s">
        <v>3947</v>
      </c>
      <c r="C778" s="14" t="s">
        <v>4555</v>
      </c>
      <c r="D778" s="1" t="s">
        <v>11</v>
      </c>
      <c r="E778" s="1" t="s">
        <v>21</v>
      </c>
      <c r="F778" s="1" t="s">
        <v>32</v>
      </c>
      <c r="G778" s="1" t="s">
        <v>44</v>
      </c>
      <c r="H778" s="1">
        <v>1019</v>
      </c>
      <c r="I778" s="1">
        <v>545.39</v>
      </c>
      <c r="J778" s="1">
        <v>722.04</v>
      </c>
      <c r="K778" s="1">
        <v>-183</v>
      </c>
      <c r="L778" s="1">
        <f>Table49[[#This Row],[Selling_Price]]-Table49[[#This Row],[Market_Price]]</f>
        <v>176.64999999999998</v>
      </c>
      <c r="M778" s="1">
        <f>Table49[[#This Row],[Quantity]]*Table49[[#This Row],[Selling_Price]]</f>
        <v>-132133.32</v>
      </c>
      <c r="N778" s="1">
        <f>Table49[[#This Row],[Quantity]]*Table49[[#This Row],[Profit_Per_Quantity]]</f>
        <v>-32326.949999999997</v>
      </c>
      <c r="O778" s="1" t="s">
        <v>46</v>
      </c>
    </row>
    <row r="779" spans="1:15" x14ac:dyDescent="0.3">
      <c r="A779" s="1" t="s">
        <v>10622</v>
      </c>
      <c r="B779" s="1" t="s">
        <v>4227</v>
      </c>
      <c r="C779" s="14" t="s">
        <v>4478</v>
      </c>
      <c r="D779" s="1" t="s">
        <v>15</v>
      </c>
      <c r="E779" s="1" t="s">
        <v>25</v>
      </c>
      <c r="F779" s="1" t="s">
        <v>33</v>
      </c>
      <c r="G779" s="1" t="s">
        <v>36</v>
      </c>
      <c r="H779" s="1">
        <v>1086</v>
      </c>
      <c r="I779" s="1">
        <v>1606.53</v>
      </c>
      <c r="J779" s="1">
        <v>2028.04</v>
      </c>
      <c r="K779" s="1">
        <v>-261</v>
      </c>
      <c r="L779" s="1">
        <f>Table49[[#This Row],[Selling_Price]]-Table49[[#This Row],[Market_Price]]</f>
        <v>421.51</v>
      </c>
      <c r="M779" s="1">
        <f>Table49[[#This Row],[Quantity]]*Table49[[#This Row],[Selling_Price]]</f>
        <v>-529318.43999999994</v>
      </c>
      <c r="N779" s="1">
        <f>Table49[[#This Row],[Quantity]]*Table49[[#This Row],[Profit_Per_Quantity]]</f>
        <v>-110014.11</v>
      </c>
      <c r="O779" s="1" t="s">
        <v>46</v>
      </c>
    </row>
    <row r="780" spans="1:15" x14ac:dyDescent="0.3">
      <c r="A780" s="1" t="s">
        <v>10124</v>
      </c>
      <c r="B780" s="1" t="s">
        <v>3468</v>
      </c>
      <c r="C780" s="14" t="s">
        <v>5114</v>
      </c>
      <c r="D780" s="1" t="s">
        <v>20</v>
      </c>
      <c r="E780" s="1" t="s">
        <v>29</v>
      </c>
      <c r="F780" s="1" t="s">
        <v>31</v>
      </c>
      <c r="G780" s="1" t="s">
        <v>37</v>
      </c>
      <c r="H780" s="1">
        <v>1068</v>
      </c>
      <c r="I780" s="1">
        <v>172.65</v>
      </c>
      <c r="J780" s="1">
        <v>210.64</v>
      </c>
      <c r="K780" s="1">
        <v>-366</v>
      </c>
      <c r="L780" s="1">
        <f>Table49[[#This Row],[Selling_Price]]-Table49[[#This Row],[Market_Price]]</f>
        <v>37.989999999999981</v>
      </c>
      <c r="M780" s="1">
        <f>Table49[[#This Row],[Quantity]]*Table49[[#This Row],[Selling_Price]]</f>
        <v>-77094.239999999991</v>
      </c>
      <c r="N780" s="1">
        <f>Table49[[#This Row],[Quantity]]*Table49[[#This Row],[Profit_Per_Quantity]]</f>
        <v>-13904.339999999993</v>
      </c>
      <c r="O780" s="1" t="s">
        <v>46</v>
      </c>
    </row>
    <row r="781" spans="1:15" x14ac:dyDescent="0.3">
      <c r="A781" s="1" t="s">
        <v>8098</v>
      </c>
      <c r="B781" s="1" t="s">
        <v>178</v>
      </c>
      <c r="C781" s="14" t="s">
        <v>6009</v>
      </c>
      <c r="D781" s="1" t="s">
        <v>15</v>
      </c>
      <c r="E781" s="1" t="s">
        <v>21</v>
      </c>
      <c r="F781" s="1" t="s">
        <v>31</v>
      </c>
      <c r="G781" s="1" t="s">
        <v>41</v>
      </c>
      <c r="H781" s="1">
        <v>1025</v>
      </c>
      <c r="I781" s="1">
        <v>488.16</v>
      </c>
      <c r="J781" s="1">
        <v>807.14</v>
      </c>
      <c r="K781" s="1">
        <v>-378</v>
      </c>
      <c r="L781" s="1">
        <f>Table49[[#This Row],[Selling_Price]]-Table49[[#This Row],[Market_Price]]</f>
        <v>318.97999999999996</v>
      </c>
      <c r="M781" s="1">
        <f>Table49[[#This Row],[Quantity]]*Table49[[#This Row],[Selling_Price]]</f>
        <v>-305098.92</v>
      </c>
      <c r="N781" s="1">
        <f>Table49[[#This Row],[Quantity]]*Table49[[#This Row],[Profit_Per_Quantity]]</f>
        <v>-120574.43999999999</v>
      </c>
      <c r="O781" s="1" t="s">
        <v>46</v>
      </c>
    </row>
    <row r="782" spans="1:15" x14ac:dyDescent="0.3">
      <c r="A782" s="1" t="s">
        <v>8887</v>
      </c>
      <c r="B782" s="1" t="s">
        <v>1485</v>
      </c>
      <c r="C782" s="14" t="s">
        <v>4895</v>
      </c>
      <c r="D782" s="1" t="s">
        <v>15</v>
      </c>
      <c r="E782" s="1" t="s">
        <v>4349</v>
      </c>
      <c r="F782" s="1" t="s">
        <v>35</v>
      </c>
      <c r="G782" s="1" t="s">
        <v>44</v>
      </c>
      <c r="H782" s="1">
        <v>1074</v>
      </c>
      <c r="I782" s="1">
        <v>1163.07</v>
      </c>
      <c r="J782" s="1">
        <v>1893.74</v>
      </c>
      <c r="K782" s="1">
        <v>-485</v>
      </c>
      <c r="L782" s="1">
        <f>Table49[[#This Row],[Selling_Price]]-Table49[[#This Row],[Market_Price]]</f>
        <v>730.67000000000007</v>
      </c>
      <c r="M782" s="1">
        <f>Table49[[#This Row],[Quantity]]*Table49[[#This Row],[Selling_Price]]</f>
        <v>-918463.9</v>
      </c>
      <c r="N782" s="1">
        <f>Table49[[#This Row],[Quantity]]*Table49[[#This Row],[Profit_Per_Quantity]]</f>
        <v>-354374.95</v>
      </c>
      <c r="O782" s="1" t="s">
        <v>46</v>
      </c>
    </row>
    <row r="783" spans="1:15" x14ac:dyDescent="0.3">
      <c r="A783" s="1" t="s">
        <v>6758</v>
      </c>
      <c r="B783" s="1" t="s">
        <v>3282</v>
      </c>
      <c r="C783" s="14" t="s">
        <v>5246</v>
      </c>
      <c r="D783" s="1" t="s">
        <v>20</v>
      </c>
      <c r="E783" s="1" t="s">
        <v>24</v>
      </c>
      <c r="F783" s="1" t="s">
        <v>31</v>
      </c>
      <c r="G783" s="1" t="s">
        <v>40</v>
      </c>
      <c r="H783" s="1">
        <v>1090</v>
      </c>
      <c r="I783" s="1">
        <v>513</v>
      </c>
      <c r="J783" s="1">
        <v>613.33000000000004</v>
      </c>
      <c r="K783" s="1">
        <v>-13</v>
      </c>
      <c r="L783" s="1">
        <f>Table49[[#This Row],[Selling_Price]]-Table49[[#This Row],[Market_Price]]</f>
        <v>100.33000000000004</v>
      </c>
      <c r="M783" s="1">
        <f>Table49[[#This Row],[Quantity]]*Table49[[#This Row],[Selling_Price]]</f>
        <v>-7973.2900000000009</v>
      </c>
      <c r="N783" s="1">
        <f>Table49[[#This Row],[Quantity]]*Table49[[#This Row],[Profit_Per_Quantity]]</f>
        <v>-1304.2900000000004</v>
      </c>
      <c r="O783" s="1" t="s">
        <v>46</v>
      </c>
    </row>
    <row r="784" spans="1:15" x14ac:dyDescent="0.3">
      <c r="A784" s="1" t="s">
        <v>10446</v>
      </c>
      <c r="B784" s="1" t="s">
        <v>3931</v>
      </c>
      <c r="C784" s="14" t="s">
        <v>4752</v>
      </c>
      <c r="D784" s="1" t="s">
        <v>13</v>
      </c>
      <c r="E784" s="1" t="s">
        <v>28</v>
      </c>
      <c r="F784" s="1" t="s">
        <v>33</v>
      </c>
      <c r="G784" s="1" t="s">
        <v>43</v>
      </c>
      <c r="H784" s="1">
        <v>1013</v>
      </c>
      <c r="I784" s="1">
        <v>1098.28</v>
      </c>
      <c r="J784" s="1">
        <v>1737.18</v>
      </c>
      <c r="K784" s="1">
        <v>-26</v>
      </c>
      <c r="L784" s="1">
        <f>Table49[[#This Row],[Selling_Price]]-Table49[[#This Row],[Market_Price]]</f>
        <v>638.90000000000009</v>
      </c>
      <c r="M784" s="1">
        <f>Table49[[#This Row],[Quantity]]*Table49[[#This Row],[Selling_Price]]</f>
        <v>-45166.68</v>
      </c>
      <c r="N784" s="1">
        <f>Table49[[#This Row],[Quantity]]*Table49[[#This Row],[Profit_Per_Quantity]]</f>
        <v>-16611.400000000001</v>
      </c>
      <c r="O784" s="1" t="s">
        <v>46</v>
      </c>
    </row>
    <row r="785" spans="1:15" x14ac:dyDescent="0.3">
      <c r="A785" s="1" t="s">
        <v>8644</v>
      </c>
      <c r="B785" s="1" t="s">
        <v>1093</v>
      </c>
      <c r="C785" s="14" t="s">
        <v>4854</v>
      </c>
      <c r="D785" s="1" t="s">
        <v>11</v>
      </c>
      <c r="E785" s="1" t="s">
        <v>4349</v>
      </c>
      <c r="F785" s="1" t="s">
        <v>31</v>
      </c>
      <c r="G785" s="1" t="s">
        <v>45</v>
      </c>
      <c r="H785" s="1">
        <v>1027</v>
      </c>
      <c r="I785" s="1">
        <v>1974.59</v>
      </c>
      <c r="J785" s="1">
        <v>3154.43</v>
      </c>
      <c r="K785" s="1">
        <v>-105</v>
      </c>
      <c r="L785" s="1">
        <f>Table49[[#This Row],[Selling_Price]]-Table49[[#This Row],[Market_Price]]</f>
        <v>1179.8399999999999</v>
      </c>
      <c r="M785" s="1">
        <f>Table49[[#This Row],[Quantity]]*Table49[[#This Row],[Selling_Price]]</f>
        <v>-331215.14999999997</v>
      </c>
      <c r="N785" s="1">
        <f>Table49[[#This Row],[Quantity]]*Table49[[#This Row],[Profit_Per_Quantity]]</f>
        <v>-123883.2</v>
      </c>
      <c r="O785" s="1" t="s">
        <v>46</v>
      </c>
    </row>
    <row r="786" spans="1:15" x14ac:dyDescent="0.3">
      <c r="A786" s="1" t="s">
        <v>6808</v>
      </c>
      <c r="B786" s="1" t="s">
        <v>2910</v>
      </c>
      <c r="C786" s="14" t="s">
        <v>4692</v>
      </c>
      <c r="D786" s="1" t="s">
        <v>11</v>
      </c>
      <c r="E786" s="1" t="s">
        <v>27</v>
      </c>
      <c r="F786" s="1" t="s">
        <v>33</v>
      </c>
      <c r="G786" s="1" t="s">
        <v>42</v>
      </c>
      <c r="H786" s="1">
        <v>1022</v>
      </c>
      <c r="I786" s="1">
        <v>1417.82</v>
      </c>
      <c r="J786" s="1">
        <v>1895.26</v>
      </c>
      <c r="K786" s="1">
        <v>-238</v>
      </c>
      <c r="L786" s="1">
        <f>Table49[[#This Row],[Selling_Price]]-Table49[[#This Row],[Market_Price]]</f>
        <v>477.44000000000005</v>
      </c>
      <c r="M786" s="1">
        <f>Table49[[#This Row],[Quantity]]*Table49[[#This Row],[Selling_Price]]</f>
        <v>-451071.88</v>
      </c>
      <c r="N786" s="1">
        <f>Table49[[#This Row],[Quantity]]*Table49[[#This Row],[Profit_Per_Quantity]]</f>
        <v>-113630.72000000002</v>
      </c>
      <c r="O786" s="1" t="s">
        <v>46</v>
      </c>
    </row>
    <row r="787" spans="1:15" x14ac:dyDescent="0.3">
      <c r="A787" s="1" t="s">
        <v>7993</v>
      </c>
      <c r="B787" s="1" t="s">
        <v>2228</v>
      </c>
      <c r="C787" s="14" t="s">
        <v>5775</v>
      </c>
      <c r="D787" s="1" t="s">
        <v>20</v>
      </c>
      <c r="E787" s="1" t="s">
        <v>26</v>
      </c>
      <c r="F787" s="1" t="s">
        <v>35</v>
      </c>
      <c r="G787" s="1" t="s">
        <v>41</v>
      </c>
      <c r="H787" s="1">
        <v>1007</v>
      </c>
      <c r="I787" s="1">
        <v>1289.75</v>
      </c>
      <c r="J787" s="1">
        <v>1422</v>
      </c>
      <c r="K787" s="1">
        <v>-78</v>
      </c>
      <c r="L787" s="1">
        <f>Table49[[#This Row],[Selling_Price]]-Table49[[#This Row],[Market_Price]]</f>
        <v>132.25</v>
      </c>
      <c r="M787" s="1">
        <f>Table49[[#This Row],[Quantity]]*Table49[[#This Row],[Selling_Price]]</f>
        <v>-110916</v>
      </c>
      <c r="N787" s="1">
        <f>Table49[[#This Row],[Quantity]]*Table49[[#This Row],[Profit_Per_Quantity]]</f>
        <v>-10315.5</v>
      </c>
      <c r="O787" s="1" t="s">
        <v>46</v>
      </c>
    </row>
    <row r="788" spans="1:15" x14ac:dyDescent="0.3">
      <c r="A788" s="1" t="s">
        <v>10112</v>
      </c>
      <c r="B788" s="1" t="s">
        <v>3452</v>
      </c>
      <c r="C788" s="14" t="s">
        <v>5129</v>
      </c>
      <c r="D788" s="1" t="s">
        <v>20</v>
      </c>
      <c r="E788" s="1" t="s">
        <v>25</v>
      </c>
      <c r="F788" s="1" t="s">
        <v>32</v>
      </c>
      <c r="G788" s="1" t="s">
        <v>37</v>
      </c>
      <c r="H788" s="1">
        <v>1015</v>
      </c>
      <c r="I788" s="1">
        <v>1602.61</v>
      </c>
      <c r="J788" s="1">
        <v>2414.5</v>
      </c>
      <c r="K788" s="1">
        <v>-419</v>
      </c>
      <c r="L788" s="1">
        <f>Table49[[#This Row],[Selling_Price]]-Table49[[#This Row],[Market_Price]]</f>
        <v>811.8900000000001</v>
      </c>
      <c r="M788" s="1">
        <f>Table49[[#This Row],[Quantity]]*Table49[[#This Row],[Selling_Price]]</f>
        <v>-1011675.5</v>
      </c>
      <c r="N788" s="1">
        <f>Table49[[#This Row],[Quantity]]*Table49[[#This Row],[Profit_Per_Quantity]]</f>
        <v>-340181.91000000003</v>
      </c>
      <c r="O788" s="1" t="s">
        <v>46</v>
      </c>
    </row>
    <row r="789" spans="1:15" x14ac:dyDescent="0.3">
      <c r="A789" s="1" t="s">
        <v>9648</v>
      </c>
      <c r="B789" s="1" t="s">
        <v>2710</v>
      </c>
      <c r="C789" s="14" t="s">
        <v>5571</v>
      </c>
      <c r="D789" s="1" t="s">
        <v>13</v>
      </c>
      <c r="E789" s="1" t="s">
        <v>21</v>
      </c>
      <c r="F789" s="1" t="s">
        <v>33</v>
      </c>
      <c r="G789" s="1" t="s">
        <v>41</v>
      </c>
      <c r="H789" s="1">
        <v>1050</v>
      </c>
      <c r="I789" s="1">
        <v>707.75</v>
      </c>
      <c r="J789" s="1">
        <v>1342.61</v>
      </c>
      <c r="K789" s="1">
        <v>-67</v>
      </c>
      <c r="L789" s="1">
        <f>Table49[[#This Row],[Selling_Price]]-Table49[[#This Row],[Market_Price]]</f>
        <v>634.8599999999999</v>
      </c>
      <c r="M789" s="1">
        <f>Table49[[#This Row],[Quantity]]*Table49[[#This Row],[Selling_Price]]</f>
        <v>-89954.87</v>
      </c>
      <c r="N789" s="1">
        <f>Table49[[#This Row],[Quantity]]*Table49[[#This Row],[Profit_Per_Quantity]]</f>
        <v>-42535.619999999995</v>
      </c>
      <c r="O789" s="1" t="s">
        <v>46</v>
      </c>
    </row>
    <row r="790" spans="1:15" x14ac:dyDescent="0.3">
      <c r="A790" s="1" t="s">
        <v>7531</v>
      </c>
      <c r="B790" s="1" t="s">
        <v>1044</v>
      </c>
      <c r="C790" s="14" t="s">
        <v>5895</v>
      </c>
      <c r="D790" s="1" t="s">
        <v>11</v>
      </c>
      <c r="E790" s="1" t="s">
        <v>27</v>
      </c>
      <c r="F790" s="1" t="s">
        <v>34</v>
      </c>
      <c r="G790" s="1" t="s">
        <v>4352</v>
      </c>
      <c r="H790" s="1">
        <v>1097</v>
      </c>
      <c r="I790" s="1">
        <v>840.29</v>
      </c>
      <c r="J790" s="1">
        <v>1103.77</v>
      </c>
      <c r="K790" s="1">
        <v>-124</v>
      </c>
      <c r="L790" s="1">
        <f>Table49[[#This Row],[Selling_Price]]-Table49[[#This Row],[Market_Price]]</f>
        <v>263.48</v>
      </c>
      <c r="M790" s="1">
        <f>Table49[[#This Row],[Quantity]]*Table49[[#This Row],[Selling_Price]]</f>
        <v>-136867.48000000001</v>
      </c>
      <c r="N790" s="1">
        <f>Table49[[#This Row],[Quantity]]*Table49[[#This Row],[Profit_Per_Quantity]]</f>
        <v>-32671.520000000004</v>
      </c>
      <c r="O790" s="1" t="s">
        <v>46</v>
      </c>
    </row>
    <row r="791" spans="1:15" x14ac:dyDescent="0.3">
      <c r="A791" s="1" t="s">
        <v>9740</v>
      </c>
      <c r="B791" s="1" t="s">
        <v>2844</v>
      </c>
      <c r="C791" s="14" t="s">
        <v>5500</v>
      </c>
      <c r="D791" s="1" t="s">
        <v>13</v>
      </c>
      <c r="E791" s="1" t="s">
        <v>29</v>
      </c>
      <c r="F791" s="1" t="s">
        <v>34</v>
      </c>
      <c r="G791" s="1" t="s">
        <v>38</v>
      </c>
      <c r="H791" s="1">
        <v>1066</v>
      </c>
      <c r="I791" s="1">
        <v>1121</v>
      </c>
      <c r="J791" s="1">
        <v>1802.84</v>
      </c>
      <c r="K791" s="1">
        <v>-299</v>
      </c>
      <c r="L791" s="1">
        <f>Table49[[#This Row],[Selling_Price]]-Table49[[#This Row],[Market_Price]]</f>
        <v>681.83999999999992</v>
      </c>
      <c r="M791" s="1">
        <f>Table49[[#This Row],[Quantity]]*Table49[[#This Row],[Selling_Price]]</f>
        <v>-539049.16</v>
      </c>
      <c r="N791" s="1">
        <f>Table49[[#This Row],[Quantity]]*Table49[[#This Row],[Profit_Per_Quantity]]</f>
        <v>-203870.15999999997</v>
      </c>
      <c r="O791" s="1" t="s">
        <v>46</v>
      </c>
    </row>
    <row r="792" spans="1:15" x14ac:dyDescent="0.3">
      <c r="A792" s="1" t="s">
        <v>10586</v>
      </c>
      <c r="B792" s="1" t="s">
        <v>4176</v>
      </c>
      <c r="C792" s="14" t="s">
        <v>4525</v>
      </c>
      <c r="D792" s="1" t="s">
        <v>17</v>
      </c>
      <c r="E792" s="1" t="s">
        <v>30</v>
      </c>
      <c r="F792" s="1" t="s">
        <v>33</v>
      </c>
      <c r="G792" s="1" t="s">
        <v>45</v>
      </c>
      <c r="H792" s="1">
        <v>1049</v>
      </c>
      <c r="I792" s="1">
        <v>537.34</v>
      </c>
      <c r="J792" s="1">
        <v>671.86</v>
      </c>
      <c r="K792" s="1">
        <v>-466</v>
      </c>
      <c r="L792" s="1">
        <f>Table49[[#This Row],[Selling_Price]]-Table49[[#This Row],[Market_Price]]</f>
        <v>134.51999999999998</v>
      </c>
      <c r="M792" s="1">
        <f>Table49[[#This Row],[Quantity]]*Table49[[#This Row],[Selling_Price]]</f>
        <v>-313086.76</v>
      </c>
      <c r="N792" s="1">
        <f>Table49[[#This Row],[Quantity]]*Table49[[#This Row],[Profit_Per_Quantity]]</f>
        <v>-62686.319999999992</v>
      </c>
      <c r="O792" s="1" t="s">
        <v>46</v>
      </c>
    </row>
    <row r="793" spans="1:15" x14ac:dyDescent="0.3">
      <c r="A793" s="1" t="s">
        <v>6575</v>
      </c>
      <c r="B793" s="1" t="s">
        <v>4035</v>
      </c>
      <c r="C793" s="14" t="s">
        <v>4396</v>
      </c>
      <c r="D793" s="1" t="s">
        <v>11</v>
      </c>
      <c r="E793" s="1" t="s">
        <v>4351</v>
      </c>
      <c r="F793" s="1" t="s">
        <v>32</v>
      </c>
      <c r="G793" s="1" t="s">
        <v>43</v>
      </c>
      <c r="H793" s="1">
        <v>1084</v>
      </c>
      <c r="I793" s="1">
        <v>1468.42</v>
      </c>
      <c r="J793" s="1">
        <v>2487.12</v>
      </c>
      <c r="K793" s="1">
        <v>-17</v>
      </c>
      <c r="L793" s="1">
        <f>Table49[[#This Row],[Selling_Price]]-Table49[[#This Row],[Market_Price]]</f>
        <v>1018.6999999999998</v>
      </c>
      <c r="M793" s="1">
        <f>Table49[[#This Row],[Quantity]]*Table49[[#This Row],[Selling_Price]]</f>
        <v>-42281.04</v>
      </c>
      <c r="N793" s="1">
        <f>Table49[[#This Row],[Quantity]]*Table49[[#This Row],[Profit_Per_Quantity]]</f>
        <v>-17317.899999999998</v>
      </c>
      <c r="O793" s="1" t="s">
        <v>46</v>
      </c>
    </row>
    <row r="794" spans="1:15" x14ac:dyDescent="0.3">
      <c r="A794" s="1" t="s">
        <v>9889</v>
      </c>
      <c r="B794" s="1" t="s">
        <v>3080</v>
      </c>
      <c r="C794" s="14" t="s">
        <v>5364</v>
      </c>
      <c r="D794" s="1" t="s">
        <v>16</v>
      </c>
      <c r="E794" s="1" t="s">
        <v>25</v>
      </c>
      <c r="F794" s="1" t="s">
        <v>34</v>
      </c>
      <c r="G794" s="1" t="s">
        <v>38</v>
      </c>
      <c r="H794" s="1">
        <v>1017</v>
      </c>
      <c r="I794" s="1">
        <v>1255.5999999999999</v>
      </c>
      <c r="J794" s="1">
        <v>1873.93</v>
      </c>
      <c r="K794" s="1">
        <v>-222</v>
      </c>
      <c r="L794" s="1">
        <f>Table49[[#This Row],[Selling_Price]]-Table49[[#This Row],[Market_Price]]</f>
        <v>618.33000000000015</v>
      </c>
      <c r="M794" s="1">
        <f>Table49[[#This Row],[Quantity]]*Table49[[#This Row],[Selling_Price]]</f>
        <v>-416012.46</v>
      </c>
      <c r="N794" s="1">
        <f>Table49[[#This Row],[Quantity]]*Table49[[#This Row],[Profit_Per_Quantity]]</f>
        <v>-137269.26000000004</v>
      </c>
      <c r="O794" s="1" t="s">
        <v>46</v>
      </c>
    </row>
    <row r="795" spans="1:15" x14ac:dyDescent="0.3">
      <c r="A795" s="1" t="s">
        <v>6866</v>
      </c>
      <c r="B795" s="1" t="s">
        <v>1259</v>
      </c>
      <c r="C795" s="14" t="s">
        <v>5271</v>
      </c>
      <c r="D795" s="1" t="s">
        <v>18</v>
      </c>
      <c r="E795" s="1" t="s">
        <v>30</v>
      </c>
      <c r="F795" s="1" t="s">
        <v>34</v>
      </c>
      <c r="G795" s="1" t="s">
        <v>36</v>
      </c>
      <c r="H795" s="1">
        <v>1034</v>
      </c>
      <c r="I795" s="1">
        <v>740.02</v>
      </c>
      <c r="J795" s="1">
        <v>1443.32</v>
      </c>
      <c r="K795" s="1">
        <v>-295</v>
      </c>
      <c r="L795" s="1">
        <f>Table49[[#This Row],[Selling_Price]]-Table49[[#This Row],[Market_Price]]</f>
        <v>703.3</v>
      </c>
      <c r="M795" s="1">
        <f>Table49[[#This Row],[Quantity]]*Table49[[#This Row],[Selling_Price]]</f>
        <v>-425779.39999999997</v>
      </c>
      <c r="N795" s="1">
        <f>Table49[[#This Row],[Quantity]]*Table49[[#This Row],[Profit_Per_Quantity]]</f>
        <v>-207473.5</v>
      </c>
      <c r="O795" s="1" t="s">
        <v>46</v>
      </c>
    </row>
    <row r="796" spans="1:15" x14ac:dyDescent="0.3">
      <c r="A796" s="1" t="s">
        <v>7519</v>
      </c>
      <c r="B796" s="1" t="s">
        <v>312</v>
      </c>
      <c r="C796" s="14" t="s">
        <v>5405</v>
      </c>
      <c r="D796" s="1" t="s">
        <v>17</v>
      </c>
      <c r="E796" s="1" t="s">
        <v>28</v>
      </c>
      <c r="F796" s="1" t="s">
        <v>33</v>
      </c>
      <c r="G796" s="1" t="s">
        <v>37</v>
      </c>
      <c r="H796" s="1">
        <v>1021</v>
      </c>
      <c r="I796" s="1">
        <v>668.38</v>
      </c>
      <c r="J796" s="1">
        <v>921.32</v>
      </c>
      <c r="K796" s="1">
        <v>-317</v>
      </c>
      <c r="L796" s="1">
        <f>Table49[[#This Row],[Selling_Price]]-Table49[[#This Row],[Market_Price]]</f>
        <v>252.94000000000005</v>
      </c>
      <c r="M796" s="1">
        <f>Table49[[#This Row],[Quantity]]*Table49[[#This Row],[Selling_Price]]</f>
        <v>-292058.44</v>
      </c>
      <c r="N796" s="1">
        <f>Table49[[#This Row],[Quantity]]*Table49[[#This Row],[Profit_Per_Quantity]]</f>
        <v>-80181.98000000001</v>
      </c>
      <c r="O796" s="1" t="s">
        <v>46</v>
      </c>
    </row>
    <row r="797" spans="1:15" x14ac:dyDescent="0.3">
      <c r="A797" s="1" t="s">
        <v>8384</v>
      </c>
      <c r="B797" s="1" t="s">
        <v>670</v>
      </c>
      <c r="C797" s="14" t="s">
        <v>5983</v>
      </c>
      <c r="D797" s="1" t="s">
        <v>17</v>
      </c>
      <c r="E797" s="1" t="s">
        <v>21</v>
      </c>
      <c r="F797" s="1" t="s">
        <v>33</v>
      </c>
      <c r="G797" s="1" t="s">
        <v>40</v>
      </c>
      <c r="H797" s="1">
        <v>1052</v>
      </c>
      <c r="I797" s="1">
        <v>852.88</v>
      </c>
      <c r="J797" s="1">
        <v>1591.84</v>
      </c>
      <c r="K797" s="1">
        <v>-304</v>
      </c>
      <c r="L797" s="1">
        <f>Table49[[#This Row],[Selling_Price]]-Table49[[#This Row],[Market_Price]]</f>
        <v>738.95999999999992</v>
      </c>
      <c r="M797" s="1">
        <f>Table49[[#This Row],[Quantity]]*Table49[[#This Row],[Selling_Price]]</f>
        <v>-483919.35999999999</v>
      </c>
      <c r="N797" s="1">
        <f>Table49[[#This Row],[Quantity]]*Table49[[#This Row],[Profit_Per_Quantity]]</f>
        <v>-224643.83999999997</v>
      </c>
      <c r="O797" s="1" t="s">
        <v>46</v>
      </c>
    </row>
    <row r="798" spans="1:15" x14ac:dyDescent="0.3">
      <c r="A798" s="1" t="s">
        <v>8536</v>
      </c>
      <c r="B798" s="1" t="s">
        <v>912</v>
      </c>
      <c r="C798" s="14" t="s">
        <v>5586</v>
      </c>
      <c r="D798" s="1" t="s">
        <v>15</v>
      </c>
      <c r="E798" s="1" t="s">
        <v>28</v>
      </c>
      <c r="F798" s="1" t="s">
        <v>33</v>
      </c>
      <c r="G798" s="1" t="s">
        <v>42</v>
      </c>
      <c r="H798" s="1">
        <v>1031</v>
      </c>
      <c r="I798" s="1">
        <v>85.76</v>
      </c>
      <c r="J798" s="1">
        <v>127.18</v>
      </c>
      <c r="K798" s="1">
        <v>-113</v>
      </c>
      <c r="L798" s="1">
        <f>Table49[[#This Row],[Selling_Price]]-Table49[[#This Row],[Market_Price]]</f>
        <v>41.42</v>
      </c>
      <c r="M798" s="1">
        <f>Table49[[#This Row],[Quantity]]*Table49[[#This Row],[Selling_Price]]</f>
        <v>-14371.34</v>
      </c>
      <c r="N798" s="1">
        <f>Table49[[#This Row],[Quantity]]*Table49[[#This Row],[Profit_Per_Quantity]]</f>
        <v>-4680.46</v>
      </c>
      <c r="O798" s="1" t="s">
        <v>46</v>
      </c>
    </row>
    <row r="799" spans="1:15" x14ac:dyDescent="0.3">
      <c r="A799" s="1" t="s">
        <v>8913</v>
      </c>
      <c r="B799" s="1" t="s">
        <v>1523</v>
      </c>
      <c r="C799" s="14" t="s">
        <v>5324</v>
      </c>
      <c r="D799" s="1" t="s">
        <v>18</v>
      </c>
      <c r="E799" s="1" t="s">
        <v>24</v>
      </c>
      <c r="F799" s="1" t="s">
        <v>35</v>
      </c>
      <c r="G799" s="1" t="s">
        <v>36</v>
      </c>
      <c r="H799" s="1">
        <v>1088</v>
      </c>
      <c r="I799" s="1">
        <v>552.12</v>
      </c>
      <c r="J799" s="1">
        <v>1071.57</v>
      </c>
      <c r="K799" s="1">
        <v>-57</v>
      </c>
      <c r="L799" s="1">
        <f>Table49[[#This Row],[Selling_Price]]-Table49[[#This Row],[Market_Price]]</f>
        <v>519.44999999999993</v>
      </c>
      <c r="M799" s="1">
        <f>Table49[[#This Row],[Quantity]]*Table49[[#This Row],[Selling_Price]]</f>
        <v>-61079.49</v>
      </c>
      <c r="N799" s="1">
        <f>Table49[[#This Row],[Quantity]]*Table49[[#This Row],[Profit_Per_Quantity]]</f>
        <v>-29608.649999999998</v>
      </c>
      <c r="O799" s="1" t="s">
        <v>46</v>
      </c>
    </row>
    <row r="800" spans="1:15" x14ac:dyDescent="0.3">
      <c r="A800" s="1" t="s">
        <v>10415</v>
      </c>
      <c r="B800" s="1" t="s">
        <v>3888</v>
      </c>
      <c r="C800" s="14" t="s">
        <v>4787</v>
      </c>
      <c r="D800" s="1" t="s">
        <v>12</v>
      </c>
      <c r="E800" s="1" t="s">
        <v>27</v>
      </c>
      <c r="F800" s="1" t="s">
        <v>33</v>
      </c>
      <c r="G800" s="1" t="s">
        <v>43</v>
      </c>
      <c r="H800" s="1">
        <v>1096</v>
      </c>
      <c r="I800" s="1">
        <v>378.46</v>
      </c>
      <c r="J800" s="1">
        <v>670.06</v>
      </c>
      <c r="K800" s="1">
        <v>-26</v>
      </c>
      <c r="L800" s="1">
        <f>Table49[[#This Row],[Selling_Price]]-Table49[[#This Row],[Market_Price]]</f>
        <v>291.59999999999997</v>
      </c>
      <c r="M800" s="1">
        <f>Table49[[#This Row],[Quantity]]*Table49[[#This Row],[Selling_Price]]</f>
        <v>-17421.559999999998</v>
      </c>
      <c r="N800" s="1">
        <f>Table49[[#This Row],[Quantity]]*Table49[[#This Row],[Profit_Per_Quantity]]</f>
        <v>-7581.5999999999995</v>
      </c>
      <c r="O800" s="1" t="s">
        <v>46</v>
      </c>
    </row>
    <row r="801" spans="1:15" x14ac:dyDescent="0.3">
      <c r="A801" s="1" t="s">
        <v>10368</v>
      </c>
      <c r="B801" s="1" t="s">
        <v>3809</v>
      </c>
      <c r="C801" s="14" t="s">
        <v>4848</v>
      </c>
      <c r="D801" s="1" t="s">
        <v>12</v>
      </c>
      <c r="E801" s="1" t="s">
        <v>21</v>
      </c>
      <c r="F801" s="1" t="s">
        <v>34</v>
      </c>
      <c r="G801" s="1" t="s">
        <v>38</v>
      </c>
      <c r="H801" s="1">
        <v>1018</v>
      </c>
      <c r="I801" s="1">
        <v>1373.18</v>
      </c>
      <c r="J801" s="1">
        <v>1769.11</v>
      </c>
      <c r="K801" s="1">
        <v>-450</v>
      </c>
      <c r="L801" s="1">
        <f>Table49[[#This Row],[Selling_Price]]-Table49[[#This Row],[Market_Price]]</f>
        <v>395.92999999999984</v>
      </c>
      <c r="M801" s="1">
        <f>Table49[[#This Row],[Quantity]]*Table49[[#This Row],[Selling_Price]]</f>
        <v>-796099.5</v>
      </c>
      <c r="N801" s="1">
        <f>Table49[[#This Row],[Quantity]]*Table49[[#This Row],[Profit_Per_Quantity]]</f>
        <v>-178168.49999999991</v>
      </c>
      <c r="O801" s="1" t="s">
        <v>46</v>
      </c>
    </row>
    <row r="802" spans="1:15" x14ac:dyDescent="0.3">
      <c r="A802" s="1" t="s">
        <v>10298</v>
      </c>
      <c r="B802" s="1" t="s">
        <v>3706</v>
      </c>
      <c r="C802" s="14" t="s">
        <v>4929</v>
      </c>
      <c r="D802" s="1" t="s">
        <v>16</v>
      </c>
      <c r="E802" s="1" t="s">
        <v>4351</v>
      </c>
      <c r="F802" s="1" t="s">
        <v>31</v>
      </c>
      <c r="G802" s="1" t="s">
        <v>42</v>
      </c>
      <c r="H802" s="1">
        <v>1065</v>
      </c>
      <c r="I802" s="1">
        <v>1074.23</v>
      </c>
      <c r="J802" s="1">
        <v>1414.35</v>
      </c>
      <c r="K802" s="1">
        <v>-355</v>
      </c>
      <c r="L802" s="1">
        <f>Table49[[#This Row],[Selling_Price]]-Table49[[#This Row],[Market_Price]]</f>
        <v>340.11999999999989</v>
      </c>
      <c r="M802" s="1">
        <f>Table49[[#This Row],[Quantity]]*Table49[[#This Row],[Selling_Price]]</f>
        <v>-502094.24999999994</v>
      </c>
      <c r="N802" s="1">
        <f>Table49[[#This Row],[Quantity]]*Table49[[#This Row],[Profit_Per_Quantity]]</f>
        <v>-120742.59999999996</v>
      </c>
      <c r="O802" s="1" t="s">
        <v>46</v>
      </c>
    </row>
    <row r="803" spans="1:15" x14ac:dyDescent="0.3">
      <c r="A803" s="1" t="s">
        <v>7891</v>
      </c>
      <c r="B803" s="1" t="s">
        <v>956</v>
      </c>
      <c r="C803" s="14" t="s">
        <v>5835</v>
      </c>
      <c r="D803" s="1" t="s">
        <v>18</v>
      </c>
      <c r="E803" s="1" t="s">
        <v>28</v>
      </c>
      <c r="F803" s="1" t="s">
        <v>33</v>
      </c>
      <c r="G803" s="1" t="s">
        <v>4352</v>
      </c>
      <c r="H803" s="1">
        <v>1053</v>
      </c>
      <c r="I803" s="1">
        <v>1072.0899999999999</v>
      </c>
      <c r="J803" s="1">
        <v>1719.25</v>
      </c>
      <c r="K803" s="1">
        <v>-143</v>
      </c>
      <c r="L803" s="1">
        <f>Table49[[#This Row],[Selling_Price]]-Table49[[#This Row],[Market_Price]]</f>
        <v>647.16000000000008</v>
      </c>
      <c r="M803" s="1">
        <f>Table49[[#This Row],[Quantity]]*Table49[[#This Row],[Selling_Price]]</f>
        <v>-245852.75</v>
      </c>
      <c r="N803" s="1">
        <f>Table49[[#This Row],[Quantity]]*Table49[[#This Row],[Profit_Per_Quantity]]</f>
        <v>-92543.88</v>
      </c>
      <c r="O803" s="1" t="s">
        <v>46</v>
      </c>
    </row>
    <row r="804" spans="1:15" x14ac:dyDescent="0.3">
      <c r="A804" s="1" t="s">
        <v>8917</v>
      </c>
      <c r="B804" s="1" t="s">
        <v>1533</v>
      </c>
      <c r="C804" s="14" t="s">
        <v>5987</v>
      </c>
      <c r="D804" s="1" t="s">
        <v>14</v>
      </c>
      <c r="E804" s="1" t="s">
        <v>24</v>
      </c>
      <c r="F804" s="1" t="s">
        <v>32</v>
      </c>
      <c r="G804" s="1" t="s">
        <v>43</v>
      </c>
      <c r="H804" s="1">
        <v>1034</v>
      </c>
      <c r="I804" s="1">
        <v>465</v>
      </c>
      <c r="J804" s="1">
        <v>819.24</v>
      </c>
      <c r="K804" s="1">
        <v>-480</v>
      </c>
      <c r="L804" s="1">
        <f>Table49[[#This Row],[Selling_Price]]-Table49[[#This Row],[Market_Price]]</f>
        <v>354.24</v>
      </c>
      <c r="M804" s="1">
        <f>Table49[[#This Row],[Quantity]]*Table49[[#This Row],[Selling_Price]]</f>
        <v>-393235.20000000001</v>
      </c>
      <c r="N804" s="1">
        <f>Table49[[#This Row],[Quantity]]*Table49[[#This Row],[Profit_Per_Quantity]]</f>
        <v>-170035.20000000001</v>
      </c>
      <c r="O804" s="1" t="s">
        <v>46</v>
      </c>
    </row>
    <row r="805" spans="1:15" x14ac:dyDescent="0.3">
      <c r="A805" s="1" t="s">
        <v>8025</v>
      </c>
      <c r="B805" s="1" t="s">
        <v>2153</v>
      </c>
      <c r="C805" s="14" t="s">
        <v>5710</v>
      </c>
      <c r="D805" s="1" t="s">
        <v>13</v>
      </c>
      <c r="E805" s="1" t="s">
        <v>30</v>
      </c>
      <c r="F805" s="1" t="s">
        <v>31</v>
      </c>
      <c r="G805" s="1" t="s">
        <v>37</v>
      </c>
      <c r="H805" s="1">
        <v>1006</v>
      </c>
      <c r="I805" s="1">
        <v>1305.9000000000001</v>
      </c>
      <c r="J805" s="1">
        <v>2395.1799999999998</v>
      </c>
      <c r="K805" s="1">
        <v>-281</v>
      </c>
      <c r="L805" s="1">
        <f>Table49[[#This Row],[Selling_Price]]-Table49[[#This Row],[Market_Price]]</f>
        <v>1089.2799999999997</v>
      </c>
      <c r="M805" s="1">
        <f>Table49[[#This Row],[Quantity]]*Table49[[#This Row],[Selling_Price]]</f>
        <v>-673045.58</v>
      </c>
      <c r="N805" s="1">
        <f>Table49[[#This Row],[Quantity]]*Table49[[#This Row],[Profit_Per_Quantity]]</f>
        <v>-306087.67999999993</v>
      </c>
      <c r="O805" s="1" t="s">
        <v>46</v>
      </c>
    </row>
    <row r="806" spans="1:15" x14ac:dyDescent="0.3">
      <c r="A806" s="1" t="s">
        <v>8342</v>
      </c>
      <c r="B806" s="1" t="s">
        <v>594</v>
      </c>
      <c r="C806" s="14" t="s">
        <v>6217</v>
      </c>
      <c r="D806" s="1" t="s">
        <v>13</v>
      </c>
      <c r="E806" s="1" t="s">
        <v>25</v>
      </c>
      <c r="F806" s="1" t="s">
        <v>32</v>
      </c>
      <c r="G806" s="1" t="s">
        <v>44</v>
      </c>
      <c r="H806" s="1">
        <v>1064</v>
      </c>
      <c r="I806" s="1">
        <v>648.29</v>
      </c>
      <c r="J806" s="1">
        <v>971.44</v>
      </c>
      <c r="K806" s="1">
        <v>-498</v>
      </c>
      <c r="L806" s="1">
        <f>Table49[[#This Row],[Selling_Price]]-Table49[[#This Row],[Market_Price]]</f>
        <v>323.15000000000009</v>
      </c>
      <c r="M806" s="1">
        <f>Table49[[#This Row],[Quantity]]*Table49[[#This Row],[Selling_Price]]</f>
        <v>-483777.12000000005</v>
      </c>
      <c r="N806" s="1">
        <f>Table49[[#This Row],[Quantity]]*Table49[[#This Row],[Profit_Per_Quantity]]</f>
        <v>-160928.70000000004</v>
      </c>
      <c r="O806" s="1" t="s">
        <v>46</v>
      </c>
    </row>
    <row r="807" spans="1:15" x14ac:dyDescent="0.3">
      <c r="A807" s="1" t="s">
        <v>8503</v>
      </c>
      <c r="B807" s="1" t="s">
        <v>861</v>
      </c>
      <c r="C807" s="14" t="s">
        <v>4813</v>
      </c>
      <c r="D807" s="1" t="s">
        <v>13</v>
      </c>
      <c r="E807" s="1" t="s">
        <v>29</v>
      </c>
      <c r="F807" s="1" t="s">
        <v>34</v>
      </c>
      <c r="G807" s="1" t="s">
        <v>45</v>
      </c>
      <c r="H807" s="1">
        <v>1071</v>
      </c>
      <c r="I807" s="1">
        <v>785.58</v>
      </c>
      <c r="J807" s="1">
        <v>1508.37</v>
      </c>
      <c r="K807" s="1">
        <v>-63</v>
      </c>
      <c r="L807" s="1">
        <f>Table49[[#This Row],[Selling_Price]]-Table49[[#This Row],[Market_Price]]</f>
        <v>722.78999999999985</v>
      </c>
      <c r="M807" s="1">
        <f>Table49[[#This Row],[Quantity]]*Table49[[#This Row],[Selling_Price]]</f>
        <v>-95027.31</v>
      </c>
      <c r="N807" s="1">
        <f>Table49[[#This Row],[Quantity]]*Table49[[#This Row],[Profit_Per_Quantity]]</f>
        <v>-45535.76999999999</v>
      </c>
      <c r="O807" s="1" t="s">
        <v>46</v>
      </c>
    </row>
    <row r="808" spans="1:15" x14ac:dyDescent="0.3">
      <c r="A808" s="1" t="s">
        <v>10430</v>
      </c>
      <c r="B808" s="1" t="s">
        <v>3911</v>
      </c>
      <c r="C808" s="14" t="s">
        <v>4765</v>
      </c>
      <c r="D808" s="1" t="s">
        <v>13</v>
      </c>
      <c r="E808" s="1" t="s">
        <v>28</v>
      </c>
      <c r="F808" s="1" t="s">
        <v>33</v>
      </c>
      <c r="G808" s="1" t="s">
        <v>4352</v>
      </c>
      <c r="H808" s="1">
        <v>1062</v>
      </c>
      <c r="I808" s="1">
        <v>1252.47</v>
      </c>
      <c r="J808" s="1">
        <v>2184.09</v>
      </c>
      <c r="K808" s="1">
        <v>-233</v>
      </c>
      <c r="L808" s="1">
        <f>Table49[[#This Row],[Selling_Price]]-Table49[[#This Row],[Market_Price]]</f>
        <v>931.62000000000012</v>
      </c>
      <c r="M808" s="1">
        <f>Table49[[#This Row],[Quantity]]*Table49[[#This Row],[Selling_Price]]</f>
        <v>-508892.97000000003</v>
      </c>
      <c r="N808" s="1">
        <f>Table49[[#This Row],[Quantity]]*Table49[[#This Row],[Profit_Per_Quantity]]</f>
        <v>-217067.46000000002</v>
      </c>
      <c r="O808" s="1" t="s">
        <v>46</v>
      </c>
    </row>
    <row r="809" spans="1:15" x14ac:dyDescent="0.3">
      <c r="A809" s="1" t="s">
        <v>9837</v>
      </c>
      <c r="B809" s="1" t="s">
        <v>3000</v>
      </c>
      <c r="C809" s="14" t="s">
        <v>5411</v>
      </c>
      <c r="D809" s="1" t="s">
        <v>17</v>
      </c>
      <c r="E809" s="1" t="s">
        <v>26</v>
      </c>
      <c r="F809" s="1" t="s">
        <v>35</v>
      </c>
      <c r="G809" s="1" t="s">
        <v>45</v>
      </c>
      <c r="H809" s="1">
        <v>1044</v>
      </c>
      <c r="I809" s="1">
        <v>1326.36</v>
      </c>
      <c r="J809" s="1">
        <v>2079.06</v>
      </c>
      <c r="K809" s="1">
        <v>-207</v>
      </c>
      <c r="L809" s="1">
        <f>Table49[[#This Row],[Selling_Price]]-Table49[[#This Row],[Market_Price]]</f>
        <v>752.7</v>
      </c>
      <c r="M809" s="1">
        <f>Table49[[#This Row],[Quantity]]*Table49[[#This Row],[Selling_Price]]</f>
        <v>-430365.42</v>
      </c>
      <c r="N809" s="1">
        <f>Table49[[#This Row],[Quantity]]*Table49[[#This Row],[Profit_Per_Quantity]]</f>
        <v>-155808.90000000002</v>
      </c>
      <c r="O809" s="1" t="s">
        <v>46</v>
      </c>
    </row>
    <row r="810" spans="1:15" x14ac:dyDescent="0.3">
      <c r="A810" s="1" t="s">
        <v>10526</v>
      </c>
      <c r="B810" s="1" t="s">
        <v>4067</v>
      </c>
      <c r="C810" s="14" t="s">
        <v>4628</v>
      </c>
      <c r="D810" s="1" t="s">
        <v>14</v>
      </c>
      <c r="E810" s="1" t="s">
        <v>4351</v>
      </c>
      <c r="F810" s="1" t="s">
        <v>32</v>
      </c>
      <c r="G810" s="1" t="s">
        <v>45</v>
      </c>
      <c r="H810" s="1">
        <v>1052</v>
      </c>
      <c r="I810" s="1">
        <v>962.33</v>
      </c>
      <c r="J810" s="1">
        <v>1573.95</v>
      </c>
      <c r="K810" s="1">
        <v>-213</v>
      </c>
      <c r="L810" s="1">
        <f>Table49[[#This Row],[Selling_Price]]-Table49[[#This Row],[Market_Price]]</f>
        <v>611.62</v>
      </c>
      <c r="M810" s="1">
        <f>Table49[[#This Row],[Quantity]]*Table49[[#This Row],[Selling_Price]]</f>
        <v>-335251.35000000003</v>
      </c>
      <c r="N810" s="1">
        <f>Table49[[#This Row],[Quantity]]*Table49[[#This Row],[Profit_Per_Quantity]]</f>
        <v>-130275.06</v>
      </c>
      <c r="O810" s="1" t="s">
        <v>46</v>
      </c>
    </row>
    <row r="811" spans="1:15" x14ac:dyDescent="0.3">
      <c r="A811" s="1" t="s">
        <v>6779</v>
      </c>
      <c r="B811" s="1" t="s">
        <v>3238</v>
      </c>
      <c r="C811" s="14" t="s">
        <v>5273</v>
      </c>
      <c r="D811" s="1" t="s">
        <v>18</v>
      </c>
      <c r="E811" s="1" t="s">
        <v>4351</v>
      </c>
      <c r="F811" s="1" t="s">
        <v>35</v>
      </c>
      <c r="G811" s="1" t="s">
        <v>37</v>
      </c>
      <c r="H811" s="1">
        <v>1035</v>
      </c>
      <c r="I811" s="1">
        <v>1368.68</v>
      </c>
      <c r="J811" s="1">
        <v>2449.36</v>
      </c>
      <c r="K811" s="1">
        <v>-99</v>
      </c>
      <c r="L811" s="1">
        <f>Table49[[#This Row],[Selling_Price]]-Table49[[#This Row],[Market_Price]]</f>
        <v>1080.68</v>
      </c>
      <c r="M811" s="1">
        <f>Table49[[#This Row],[Quantity]]*Table49[[#This Row],[Selling_Price]]</f>
        <v>-242486.64</v>
      </c>
      <c r="N811" s="1">
        <f>Table49[[#This Row],[Quantity]]*Table49[[#This Row],[Profit_Per_Quantity]]</f>
        <v>-106987.32</v>
      </c>
      <c r="O811" s="1" t="s">
        <v>46</v>
      </c>
    </row>
    <row r="812" spans="1:15" x14ac:dyDescent="0.3">
      <c r="A812" s="1" t="s">
        <v>8083</v>
      </c>
      <c r="B812" s="1" t="s">
        <v>152</v>
      </c>
      <c r="C812" s="14" t="s">
        <v>5318</v>
      </c>
      <c r="D812" s="1" t="s">
        <v>20</v>
      </c>
      <c r="E812" s="1" t="s">
        <v>21</v>
      </c>
      <c r="F812" s="1" t="s">
        <v>31</v>
      </c>
      <c r="G812" s="1" t="s">
        <v>38</v>
      </c>
      <c r="H812" s="1">
        <v>1057</v>
      </c>
      <c r="I812" s="1">
        <v>1198.51</v>
      </c>
      <c r="J812" s="1">
        <v>1683.54</v>
      </c>
      <c r="K812" s="1">
        <v>-491</v>
      </c>
      <c r="L812" s="1">
        <f>Table49[[#This Row],[Selling_Price]]-Table49[[#This Row],[Market_Price]]</f>
        <v>485.03</v>
      </c>
      <c r="M812" s="1">
        <f>Table49[[#This Row],[Quantity]]*Table49[[#This Row],[Selling_Price]]</f>
        <v>-826618.14</v>
      </c>
      <c r="N812" s="1">
        <f>Table49[[#This Row],[Quantity]]*Table49[[#This Row],[Profit_Per_Quantity]]</f>
        <v>-238149.72999999998</v>
      </c>
      <c r="O812" s="1" t="s">
        <v>46</v>
      </c>
    </row>
    <row r="813" spans="1:15" x14ac:dyDescent="0.3">
      <c r="A813" s="1" t="s">
        <v>10251</v>
      </c>
      <c r="B813" s="1" t="s">
        <v>3648</v>
      </c>
      <c r="C813" s="14" t="s">
        <v>4977</v>
      </c>
      <c r="D813" s="1" t="s">
        <v>19</v>
      </c>
      <c r="E813" s="1" t="s">
        <v>4351</v>
      </c>
      <c r="F813" s="1" t="s">
        <v>34</v>
      </c>
      <c r="G813" s="1" t="s">
        <v>44</v>
      </c>
      <c r="H813" s="1">
        <v>1028</v>
      </c>
      <c r="I813" s="1">
        <v>1466.49</v>
      </c>
      <c r="J813" s="1">
        <v>2690.17</v>
      </c>
      <c r="K813" s="1">
        <v>-79</v>
      </c>
      <c r="L813" s="1">
        <f>Table49[[#This Row],[Selling_Price]]-Table49[[#This Row],[Market_Price]]</f>
        <v>1223.68</v>
      </c>
      <c r="M813" s="1">
        <f>Table49[[#This Row],[Quantity]]*Table49[[#This Row],[Selling_Price]]</f>
        <v>-212523.43</v>
      </c>
      <c r="N813" s="1">
        <f>Table49[[#This Row],[Quantity]]*Table49[[#This Row],[Profit_Per_Quantity]]</f>
        <v>-96670.720000000001</v>
      </c>
      <c r="O813" s="1" t="s">
        <v>46</v>
      </c>
    </row>
    <row r="814" spans="1:15" x14ac:dyDescent="0.3">
      <c r="A814" s="1" t="s">
        <v>9103</v>
      </c>
      <c r="B814" s="1" t="s">
        <v>1841</v>
      </c>
      <c r="C814" s="14" t="s">
        <v>5898</v>
      </c>
      <c r="D814" s="1" t="s">
        <v>20</v>
      </c>
      <c r="E814" s="1" t="s">
        <v>27</v>
      </c>
      <c r="F814" s="1" t="s">
        <v>33</v>
      </c>
      <c r="G814" s="1" t="s">
        <v>40</v>
      </c>
      <c r="H814" s="1">
        <v>1075</v>
      </c>
      <c r="I814" s="1">
        <v>813.15</v>
      </c>
      <c r="J814" s="1">
        <v>1157.18</v>
      </c>
      <c r="K814" s="1">
        <v>-277</v>
      </c>
      <c r="L814" s="1">
        <f>Table49[[#This Row],[Selling_Price]]-Table49[[#This Row],[Market_Price]]</f>
        <v>344.03000000000009</v>
      </c>
      <c r="M814" s="1">
        <f>Table49[[#This Row],[Quantity]]*Table49[[#This Row],[Selling_Price]]</f>
        <v>-320538.86000000004</v>
      </c>
      <c r="N814" s="1">
        <f>Table49[[#This Row],[Quantity]]*Table49[[#This Row],[Profit_Per_Quantity]]</f>
        <v>-95296.310000000027</v>
      </c>
      <c r="O814" s="1" t="s">
        <v>46</v>
      </c>
    </row>
    <row r="815" spans="1:15" x14ac:dyDescent="0.3">
      <c r="A815" s="1" t="s">
        <v>10660</v>
      </c>
      <c r="B815" s="1" t="s">
        <v>4288</v>
      </c>
      <c r="C815" s="14" t="s">
        <v>4417</v>
      </c>
      <c r="D815" s="1" t="s">
        <v>16</v>
      </c>
      <c r="E815" s="1" t="s">
        <v>24</v>
      </c>
      <c r="F815" s="1" t="s">
        <v>33</v>
      </c>
      <c r="G815" s="1" t="s">
        <v>44</v>
      </c>
      <c r="H815" s="1">
        <v>1016</v>
      </c>
      <c r="I815" s="1">
        <v>294.69</v>
      </c>
      <c r="J815" s="1">
        <v>531.39</v>
      </c>
      <c r="K815" s="1">
        <v>-30</v>
      </c>
      <c r="L815" s="1">
        <f>Table49[[#This Row],[Selling_Price]]-Table49[[#This Row],[Market_Price]]</f>
        <v>236.7</v>
      </c>
      <c r="M815" s="1">
        <f>Table49[[#This Row],[Quantity]]*Table49[[#This Row],[Selling_Price]]</f>
        <v>-15941.699999999999</v>
      </c>
      <c r="N815" s="1">
        <f>Table49[[#This Row],[Quantity]]*Table49[[#This Row],[Profit_Per_Quantity]]</f>
        <v>-7101</v>
      </c>
      <c r="O815" s="1" t="s">
        <v>46</v>
      </c>
    </row>
    <row r="816" spans="1:15" x14ac:dyDescent="0.3">
      <c r="A816" s="1" t="s">
        <v>6447</v>
      </c>
      <c r="B816" s="1" t="s">
        <v>313</v>
      </c>
      <c r="C816" s="14" t="s">
        <v>6249</v>
      </c>
      <c r="D816" s="1" t="s">
        <v>19</v>
      </c>
      <c r="E816" s="1" t="s">
        <v>29</v>
      </c>
      <c r="F816" s="1" t="s">
        <v>32</v>
      </c>
      <c r="G816" s="1" t="s">
        <v>45</v>
      </c>
      <c r="H816" s="1">
        <v>1044</v>
      </c>
      <c r="I816" s="1">
        <v>840.96</v>
      </c>
      <c r="J816" s="1">
        <v>1654.71</v>
      </c>
      <c r="K816" s="1">
        <v>-441</v>
      </c>
      <c r="L816" s="1">
        <f>Table49[[#This Row],[Selling_Price]]-Table49[[#This Row],[Market_Price]]</f>
        <v>813.75</v>
      </c>
      <c r="M816" s="1">
        <f>Table49[[#This Row],[Quantity]]*Table49[[#This Row],[Selling_Price]]</f>
        <v>-729727.11</v>
      </c>
      <c r="N816" s="1">
        <f>Table49[[#This Row],[Quantity]]*Table49[[#This Row],[Profit_Per_Quantity]]</f>
        <v>-358863.75</v>
      </c>
      <c r="O816" s="1" t="s">
        <v>46</v>
      </c>
    </row>
    <row r="817" spans="1:15" x14ac:dyDescent="0.3">
      <c r="A817" s="1" t="s">
        <v>8934</v>
      </c>
      <c r="B817" s="1" t="s">
        <v>1561</v>
      </c>
      <c r="C817" s="14" t="s">
        <v>5977</v>
      </c>
      <c r="D817" s="1" t="s">
        <v>11</v>
      </c>
      <c r="E817" s="1" t="s">
        <v>26</v>
      </c>
      <c r="F817" s="1" t="s">
        <v>35</v>
      </c>
      <c r="G817" s="1" t="s">
        <v>40</v>
      </c>
      <c r="H817" s="1">
        <v>1027</v>
      </c>
      <c r="I817" s="1">
        <v>479.95</v>
      </c>
      <c r="J817" s="1">
        <v>816.59</v>
      </c>
      <c r="K817" s="1">
        <v>-211</v>
      </c>
      <c r="L817" s="1">
        <f>Table49[[#This Row],[Selling_Price]]-Table49[[#This Row],[Market_Price]]</f>
        <v>336.64000000000004</v>
      </c>
      <c r="M817" s="1">
        <f>Table49[[#This Row],[Quantity]]*Table49[[#This Row],[Selling_Price]]</f>
        <v>-172300.49000000002</v>
      </c>
      <c r="N817" s="1">
        <f>Table49[[#This Row],[Quantity]]*Table49[[#This Row],[Profit_Per_Quantity]]</f>
        <v>-71031.040000000008</v>
      </c>
      <c r="O817" s="1" t="s">
        <v>46</v>
      </c>
    </row>
    <row r="818" spans="1:15" x14ac:dyDescent="0.3">
      <c r="A818" s="1" t="s">
        <v>7520</v>
      </c>
      <c r="B818" s="1" t="s">
        <v>2902</v>
      </c>
      <c r="C818" s="14" t="s">
        <v>4734</v>
      </c>
      <c r="D818" s="1" t="s">
        <v>13</v>
      </c>
      <c r="E818" s="1" t="s">
        <v>29</v>
      </c>
      <c r="F818" s="1" t="s">
        <v>32</v>
      </c>
      <c r="G818" s="1" t="s">
        <v>40</v>
      </c>
      <c r="H818" s="1">
        <v>1024</v>
      </c>
      <c r="I818" s="1">
        <v>1749.51</v>
      </c>
      <c r="J818" s="1">
        <v>2474.7600000000002</v>
      </c>
      <c r="K818" s="1">
        <v>-470</v>
      </c>
      <c r="L818" s="1">
        <f>Table49[[#This Row],[Selling_Price]]-Table49[[#This Row],[Market_Price]]</f>
        <v>725.25000000000023</v>
      </c>
      <c r="M818" s="1">
        <f>Table49[[#This Row],[Quantity]]*Table49[[#This Row],[Selling_Price]]</f>
        <v>-1163137.2000000002</v>
      </c>
      <c r="N818" s="1">
        <f>Table49[[#This Row],[Quantity]]*Table49[[#This Row],[Profit_Per_Quantity]]</f>
        <v>-340867.50000000012</v>
      </c>
      <c r="O818" s="1" t="s">
        <v>46</v>
      </c>
    </row>
    <row r="819" spans="1:15" x14ac:dyDescent="0.3">
      <c r="A819" s="1" t="s">
        <v>10073</v>
      </c>
      <c r="B819" s="1" t="s">
        <v>3386</v>
      </c>
      <c r="C819" s="14" t="s">
        <v>5172</v>
      </c>
      <c r="D819" s="1" t="s">
        <v>16</v>
      </c>
      <c r="E819" s="1" t="s">
        <v>25</v>
      </c>
      <c r="F819" s="1" t="s">
        <v>31</v>
      </c>
      <c r="G819" s="1" t="s">
        <v>40</v>
      </c>
      <c r="H819" s="1">
        <v>1042</v>
      </c>
      <c r="I819" s="1">
        <v>895.44</v>
      </c>
      <c r="J819" s="1">
        <v>1322.73</v>
      </c>
      <c r="K819" s="1">
        <v>-341</v>
      </c>
      <c r="L819" s="1">
        <f>Table49[[#This Row],[Selling_Price]]-Table49[[#This Row],[Market_Price]]</f>
        <v>427.28999999999996</v>
      </c>
      <c r="M819" s="1">
        <f>Table49[[#This Row],[Quantity]]*Table49[[#This Row],[Selling_Price]]</f>
        <v>-451050.93</v>
      </c>
      <c r="N819" s="1">
        <f>Table49[[#This Row],[Quantity]]*Table49[[#This Row],[Profit_Per_Quantity]]</f>
        <v>-145705.88999999998</v>
      </c>
      <c r="O819" s="1" t="s">
        <v>46</v>
      </c>
    </row>
    <row r="820" spans="1:15" x14ac:dyDescent="0.3">
      <c r="A820" s="1" t="s">
        <v>6329</v>
      </c>
      <c r="B820" s="1" t="s">
        <v>504</v>
      </c>
      <c r="C820" s="14" t="s">
        <v>5229</v>
      </c>
      <c r="D820" s="1" t="s">
        <v>19</v>
      </c>
      <c r="E820" s="1" t="s">
        <v>25</v>
      </c>
      <c r="F820" s="1" t="s">
        <v>33</v>
      </c>
      <c r="G820" s="1" t="s">
        <v>37</v>
      </c>
      <c r="H820" s="1">
        <v>1037</v>
      </c>
      <c r="I820" s="1">
        <v>332.86</v>
      </c>
      <c r="J820" s="1">
        <v>618.77</v>
      </c>
      <c r="K820" s="1">
        <v>-385</v>
      </c>
      <c r="L820" s="1">
        <f>Table49[[#This Row],[Selling_Price]]-Table49[[#This Row],[Market_Price]]</f>
        <v>285.90999999999997</v>
      </c>
      <c r="M820" s="1">
        <f>Table49[[#This Row],[Quantity]]*Table49[[#This Row],[Selling_Price]]</f>
        <v>-238226.44999999998</v>
      </c>
      <c r="N820" s="1">
        <f>Table49[[#This Row],[Quantity]]*Table49[[#This Row],[Profit_Per_Quantity]]</f>
        <v>-110075.34999999999</v>
      </c>
      <c r="O820" s="1" t="s">
        <v>46</v>
      </c>
    </row>
    <row r="821" spans="1:15" x14ac:dyDescent="0.3">
      <c r="A821" s="1" t="s">
        <v>7686</v>
      </c>
      <c r="B821" s="1" t="s">
        <v>2694</v>
      </c>
      <c r="C821" s="14" t="s">
        <v>5583</v>
      </c>
      <c r="D821" s="1" t="s">
        <v>20</v>
      </c>
      <c r="E821" s="1" t="s">
        <v>24</v>
      </c>
      <c r="F821" s="1" t="s">
        <v>33</v>
      </c>
      <c r="G821" s="1" t="s">
        <v>43</v>
      </c>
      <c r="H821" s="1">
        <v>1082</v>
      </c>
      <c r="I821" s="1">
        <v>1577.29</v>
      </c>
      <c r="J821" s="1">
        <v>2932.71</v>
      </c>
      <c r="K821" s="1">
        <v>-141</v>
      </c>
      <c r="L821" s="1">
        <f>Table49[[#This Row],[Selling_Price]]-Table49[[#This Row],[Market_Price]]</f>
        <v>1355.42</v>
      </c>
      <c r="M821" s="1">
        <f>Table49[[#This Row],[Quantity]]*Table49[[#This Row],[Selling_Price]]</f>
        <v>-413512.11</v>
      </c>
      <c r="N821" s="1">
        <f>Table49[[#This Row],[Quantity]]*Table49[[#This Row],[Profit_Per_Quantity]]</f>
        <v>-191114.22</v>
      </c>
      <c r="O821" s="1" t="s">
        <v>46</v>
      </c>
    </row>
    <row r="822" spans="1:15" x14ac:dyDescent="0.3">
      <c r="A822" s="1" t="s">
        <v>10324</v>
      </c>
      <c r="B822" s="1" t="s">
        <v>3748</v>
      </c>
      <c r="C822" s="14" t="s">
        <v>4895</v>
      </c>
      <c r="D822" s="1" t="s">
        <v>20</v>
      </c>
      <c r="E822" s="1" t="s">
        <v>30</v>
      </c>
      <c r="F822" s="1" t="s">
        <v>32</v>
      </c>
      <c r="G822" s="1" t="s">
        <v>44</v>
      </c>
      <c r="H822" s="1">
        <v>1077</v>
      </c>
      <c r="I822" s="1">
        <v>1538.6</v>
      </c>
      <c r="J822" s="1">
        <v>2434.5700000000002</v>
      </c>
      <c r="K822" s="1">
        <v>-48</v>
      </c>
      <c r="L822" s="1">
        <f>Table49[[#This Row],[Selling_Price]]-Table49[[#This Row],[Market_Price]]</f>
        <v>895.97000000000025</v>
      </c>
      <c r="M822" s="1">
        <f>Table49[[#This Row],[Quantity]]*Table49[[#This Row],[Selling_Price]]</f>
        <v>-116859.36000000002</v>
      </c>
      <c r="N822" s="1">
        <f>Table49[[#This Row],[Quantity]]*Table49[[#This Row],[Profit_Per_Quantity]]</f>
        <v>-43006.560000000012</v>
      </c>
      <c r="O822" s="1" t="s">
        <v>46</v>
      </c>
    </row>
    <row r="823" spans="1:15" x14ac:dyDescent="0.3">
      <c r="A823" s="1" t="s">
        <v>8323</v>
      </c>
      <c r="B823" s="1" t="s">
        <v>562</v>
      </c>
      <c r="C823" s="14" t="s">
        <v>5320</v>
      </c>
      <c r="D823" s="1" t="s">
        <v>17</v>
      </c>
      <c r="E823" s="1" t="s">
        <v>21</v>
      </c>
      <c r="F823" s="1" t="s">
        <v>34</v>
      </c>
      <c r="G823" s="1" t="s">
        <v>45</v>
      </c>
      <c r="H823" s="1">
        <v>1085</v>
      </c>
      <c r="I823" s="1">
        <v>1640.4</v>
      </c>
      <c r="J823" s="1">
        <v>1866.1</v>
      </c>
      <c r="K823" s="1">
        <v>-448</v>
      </c>
      <c r="L823" s="1">
        <f>Table49[[#This Row],[Selling_Price]]-Table49[[#This Row],[Market_Price]]</f>
        <v>225.69999999999982</v>
      </c>
      <c r="M823" s="1">
        <f>Table49[[#This Row],[Quantity]]*Table49[[#This Row],[Selling_Price]]</f>
        <v>-836012.79999999993</v>
      </c>
      <c r="N823" s="1">
        <f>Table49[[#This Row],[Quantity]]*Table49[[#This Row],[Profit_Per_Quantity]]</f>
        <v>-101113.59999999992</v>
      </c>
      <c r="O823" s="1" t="s">
        <v>46</v>
      </c>
    </row>
    <row r="824" spans="1:15" x14ac:dyDescent="0.3">
      <c r="A824" s="1" t="s">
        <v>8272</v>
      </c>
      <c r="B824" s="1" t="s">
        <v>482</v>
      </c>
      <c r="C824" s="14" t="s">
        <v>5338</v>
      </c>
      <c r="D824" s="1" t="s">
        <v>12</v>
      </c>
      <c r="E824" s="1" t="s">
        <v>21</v>
      </c>
      <c r="F824" s="1" t="s">
        <v>31</v>
      </c>
      <c r="G824" s="1" t="s">
        <v>37</v>
      </c>
      <c r="H824" s="1">
        <v>1008</v>
      </c>
      <c r="I824" s="1">
        <v>1386.54</v>
      </c>
      <c r="J824" s="1">
        <v>2715.13</v>
      </c>
      <c r="K824" s="1">
        <v>-89</v>
      </c>
      <c r="L824" s="1">
        <f>Table49[[#This Row],[Selling_Price]]-Table49[[#This Row],[Market_Price]]</f>
        <v>1328.5900000000001</v>
      </c>
      <c r="M824" s="1">
        <f>Table49[[#This Row],[Quantity]]*Table49[[#This Row],[Selling_Price]]</f>
        <v>-241646.57</v>
      </c>
      <c r="N824" s="1">
        <f>Table49[[#This Row],[Quantity]]*Table49[[#This Row],[Profit_Per_Quantity]]</f>
        <v>-118244.51000000001</v>
      </c>
      <c r="O824" s="1" t="s">
        <v>46</v>
      </c>
    </row>
    <row r="825" spans="1:15" x14ac:dyDescent="0.3">
      <c r="A825" s="1" t="s">
        <v>7080</v>
      </c>
      <c r="B825" s="1" t="s">
        <v>482</v>
      </c>
      <c r="C825" s="14" t="s">
        <v>5618</v>
      </c>
      <c r="D825" s="1" t="s">
        <v>15</v>
      </c>
      <c r="E825" s="1" t="s">
        <v>24</v>
      </c>
      <c r="F825" s="1" t="s">
        <v>35</v>
      </c>
      <c r="G825" s="1" t="s">
        <v>40</v>
      </c>
      <c r="H825" s="1">
        <v>1038</v>
      </c>
      <c r="I825" s="1">
        <v>208.06</v>
      </c>
      <c r="J825" s="1">
        <v>363.22</v>
      </c>
      <c r="K825" s="1">
        <v>-394</v>
      </c>
      <c r="L825" s="1">
        <f>Table49[[#This Row],[Selling_Price]]-Table49[[#This Row],[Market_Price]]</f>
        <v>155.16000000000003</v>
      </c>
      <c r="M825" s="1">
        <f>Table49[[#This Row],[Quantity]]*Table49[[#This Row],[Selling_Price]]</f>
        <v>-143108.68000000002</v>
      </c>
      <c r="N825" s="1">
        <f>Table49[[#This Row],[Quantity]]*Table49[[#This Row],[Profit_Per_Quantity]]</f>
        <v>-61133.040000000008</v>
      </c>
      <c r="O825" s="1" t="s">
        <v>46</v>
      </c>
    </row>
    <row r="826" spans="1:15" x14ac:dyDescent="0.3">
      <c r="A826" s="1" t="s">
        <v>10341</v>
      </c>
      <c r="B826" s="1" t="s">
        <v>3775</v>
      </c>
      <c r="C826" s="14" t="s">
        <v>4873</v>
      </c>
      <c r="D826" s="1" t="s">
        <v>20</v>
      </c>
      <c r="E826" s="1" t="s">
        <v>21</v>
      </c>
      <c r="F826" s="1" t="s">
        <v>32</v>
      </c>
      <c r="G826" s="1" t="s">
        <v>42</v>
      </c>
      <c r="H826" s="1">
        <v>1012</v>
      </c>
      <c r="I826" s="1">
        <v>1094.01</v>
      </c>
      <c r="J826" s="1">
        <v>2156.09</v>
      </c>
      <c r="K826" s="1">
        <v>-345</v>
      </c>
      <c r="L826" s="1">
        <f>Table49[[#This Row],[Selling_Price]]-Table49[[#This Row],[Market_Price]]</f>
        <v>1062.0800000000002</v>
      </c>
      <c r="M826" s="1">
        <f>Table49[[#This Row],[Quantity]]*Table49[[#This Row],[Selling_Price]]</f>
        <v>-743851.05</v>
      </c>
      <c r="N826" s="1">
        <f>Table49[[#This Row],[Quantity]]*Table49[[#This Row],[Profit_Per_Quantity]]</f>
        <v>-366417.60000000003</v>
      </c>
      <c r="O826" s="1" t="s">
        <v>46</v>
      </c>
    </row>
    <row r="827" spans="1:15" x14ac:dyDescent="0.3">
      <c r="A827" s="1" t="s">
        <v>8557</v>
      </c>
      <c r="B827" s="1" t="s">
        <v>938</v>
      </c>
      <c r="C827" s="14" t="s">
        <v>6145</v>
      </c>
      <c r="D827" s="1" t="s">
        <v>19</v>
      </c>
      <c r="E827" s="1" t="s">
        <v>21</v>
      </c>
      <c r="F827" s="1" t="s">
        <v>34</v>
      </c>
      <c r="G827" s="1" t="s">
        <v>40</v>
      </c>
      <c r="H827" s="1">
        <v>1047</v>
      </c>
      <c r="I827" s="1">
        <v>347.88</v>
      </c>
      <c r="J827" s="1">
        <v>592.34</v>
      </c>
      <c r="K827" s="1">
        <v>-15</v>
      </c>
      <c r="L827" s="1">
        <f>Table49[[#This Row],[Selling_Price]]-Table49[[#This Row],[Market_Price]]</f>
        <v>244.46000000000004</v>
      </c>
      <c r="M827" s="1">
        <f>Table49[[#This Row],[Quantity]]*Table49[[#This Row],[Selling_Price]]</f>
        <v>-8885.1</v>
      </c>
      <c r="N827" s="1">
        <f>Table49[[#This Row],[Quantity]]*Table49[[#This Row],[Profit_Per_Quantity]]</f>
        <v>-3666.9000000000005</v>
      </c>
      <c r="O827" s="1" t="s">
        <v>46</v>
      </c>
    </row>
    <row r="828" spans="1:15" x14ac:dyDescent="0.3">
      <c r="A828" s="1" t="s">
        <v>7948</v>
      </c>
      <c r="B828" s="1" t="s">
        <v>911</v>
      </c>
      <c r="C828" s="14" t="s">
        <v>5455</v>
      </c>
      <c r="D828" s="1" t="s">
        <v>14</v>
      </c>
      <c r="E828" s="1" t="s">
        <v>30</v>
      </c>
      <c r="F828" s="1" t="s">
        <v>31</v>
      </c>
      <c r="G828" s="1" t="s">
        <v>44</v>
      </c>
      <c r="H828" s="1">
        <v>1033</v>
      </c>
      <c r="I828" s="1">
        <v>377.68</v>
      </c>
      <c r="J828" s="1">
        <v>612.02</v>
      </c>
      <c r="K828" s="1">
        <v>-205</v>
      </c>
      <c r="L828" s="1">
        <f>Table49[[#This Row],[Selling_Price]]-Table49[[#This Row],[Market_Price]]</f>
        <v>234.33999999999997</v>
      </c>
      <c r="M828" s="1">
        <f>Table49[[#This Row],[Quantity]]*Table49[[#This Row],[Selling_Price]]</f>
        <v>-125464.09999999999</v>
      </c>
      <c r="N828" s="1">
        <f>Table49[[#This Row],[Quantity]]*Table49[[#This Row],[Profit_Per_Quantity]]</f>
        <v>-48039.7</v>
      </c>
      <c r="O828" s="1" t="s">
        <v>46</v>
      </c>
    </row>
    <row r="829" spans="1:15" x14ac:dyDescent="0.3">
      <c r="A829" s="1" t="s">
        <v>6960</v>
      </c>
      <c r="B829" s="1" t="s">
        <v>1203</v>
      </c>
      <c r="C829" s="14" t="s">
        <v>6083</v>
      </c>
      <c r="D829" s="1" t="s">
        <v>15</v>
      </c>
      <c r="E829" s="1" t="s">
        <v>26</v>
      </c>
      <c r="F829" s="1" t="s">
        <v>34</v>
      </c>
      <c r="G829" s="1" t="s">
        <v>43</v>
      </c>
      <c r="H829" s="1">
        <v>1051</v>
      </c>
      <c r="I829" s="1">
        <v>332.75</v>
      </c>
      <c r="J829" s="1">
        <v>389.33</v>
      </c>
      <c r="K829" s="1">
        <v>-292</v>
      </c>
      <c r="L829" s="1">
        <f>Table49[[#This Row],[Selling_Price]]-Table49[[#This Row],[Market_Price]]</f>
        <v>56.579999999999984</v>
      </c>
      <c r="M829" s="1">
        <f>Table49[[#This Row],[Quantity]]*Table49[[#This Row],[Selling_Price]]</f>
        <v>-113684.36</v>
      </c>
      <c r="N829" s="1">
        <f>Table49[[#This Row],[Quantity]]*Table49[[#This Row],[Profit_Per_Quantity]]</f>
        <v>-16521.359999999997</v>
      </c>
      <c r="O829" s="1" t="s">
        <v>46</v>
      </c>
    </row>
    <row r="830" spans="1:15" x14ac:dyDescent="0.3">
      <c r="A830" s="1" t="s">
        <v>8303</v>
      </c>
      <c r="B830" s="1" t="s">
        <v>534</v>
      </c>
      <c r="C830" s="14" t="s">
        <v>4725</v>
      </c>
      <c r="D830" s="1" t="s">
        <v>14</v>
      </c>
      <c r="E830" s="1" t="s">
        <v>27</v>
      </c>
      <c r="F830" s="1" t="s">
        <v>35</v>
      </c>
      <c r="G830" s="1" t="s">
        <v>36</v>
      </c>
      <c r="H830" s="1">
        <v>1070</v>
      </c>
      <c r="I830" s="1">
        <v>796.97</v>
      </c>
      <c r="J830" s="1">
        <v>1372.73</v>
      </c>
      <c r="K830" s="1">
        <v>-384</v>
      </c>
      <c r="L830" s="1">
        <f>Table49[[#This Row],[Selling_Price]]-Table49[[#This Row],[Market_Price]]</f>
        <v>575.76</v>
      </c>
      <c r="M830" s="1">
        <f>Table49[[#This Row],[Quantity]]*Table49[[#This Row],[Selling_Price]]</f>
        <v>-527128.32000000007</v>
      </c>
      <c r="N830" s="1">
        <f>Table49[[#This Row],[Quantity]]*Table49[[#This Row],[Profit_Per_Quantity]]</f>
        <v>-221091.84</v>
      </c>
      <c r="O830" s="1" t="s">
        <v>46</v>
      </c>
    </row>
    <row r="831" spans="1:15" x14ac:dyDescent="0.3">
      <c r="A831" s="1" t="s">
        <v>9340</v>
      </c>
      <c r="B831" s="1" t="s">
        <v>2213</v>
      </c>
      <c r="C831" s="14" t="s">
        <v>5782</v>
      </c>
      <c r="D831" s="1" t="s">
        <v>19</v>
      </c>
      <c r="E831" s="1" t="s">
        <v>27</v>
      </c>
      <c r="F831" s="1" t="s">
        <v>32</v>
      </c>
      <c r="G831" s="1" t="s">
        <v>37</v>
      </c>
      <c r="H831" s="1">
        <v>1027</v>
      </c>
      <c r="I831" s="1">
        <v>937.52</v>
      </c>
      <c r="J831" s="1">
        <v>1679.38</v>
      </c>
      <c r="K831" s="1">
        <v>-233</v>
      </c>
      <c r="L831" s="1">
        <f>Table49[[#This Row],[Selling_Price]]-Table49[[#This Row],[Market_Price]]</f>
        <v>741.86000000000013</v>
      </c>
      <c r="M831" s="1">
        <f>Table49[[#This Row],[Quantity]]*Table49[[#This Row],[Selling_Price]]</f>
        <v>-391295.54000000004</v>
      </c>
      <c r="N831" s="1">
        <f>Table49[[#This Row],[Quantity]]*Table49[[#This Row],[Profit_Per_Quantity]]</f>
        <v>-172853.38000000003</v>
      </c>
      <c r="O831" s="1" t="s">
        <v>46</v>
      </c>
    </row>
    <row r="832" spans="1:15" x14ac:dyDescent="0.3">
      <c r="A832" s="1" t="s">
        <v>6815</v>
      </c>
      <c r="B832" s="1" t="s">
        <v>3832</v>
      </c>
      <c r="C832" s="14" t="s">
        <v>4645</v>
      </c>
      <c r="D832" s="1" t="s">
        <v>20</v>
      </c>
      <c r="E832" s="1" t="s">
        <v>4349</v>
      </c>
      <c r="F832" s="1" t="s">
        <v>34</v>
      </c>
      <c r="G832" s="1" t="s">
        <v>41</v>
      </c>
      <c r="H832" s="1">
        <v>1012</v>
      </c>
      <c r="I832" s="1">
        <v>1825.87</v>
      </c>
      <c r="J832" s="1">
        <v>3553.89</v>
      </c>
      <c r="K832" s="1">
        <v>-84</v>
      </c>
      <c r="L832" s="1">
        <f>Table49[[#This Row],[Selling_Price]]-Table49[[#This Row],[Market_Price]]</f>
        <v>1728.02</v>
      </c>
      <c r="M832" s="1">
        <f>Table49[[#This Row],[Quantity]]*Table49[[#This Row],[Selling_Price]]</f>
        <v>-298526.76</v>
      </c>
      <c r="N832" s="1">
        <f>Table49[[#This Row],[Quantity]]*Table49[[#This Row],[Profit_Per_Quantity]]</f>
        <v>-145153.68</v>
      </c>
      <c r="O832" s="1" t="s">
        <v>46</v>
      </c>
    </row>
    <row r="833" spans="1:15" x14ac:dyDescent="0.3">
      <c r="A833" s="1" t="s">
        <v>9796</v>
      </c>
      <c r="B833" s="1" t="s">
        <v>2938</v>
      </c>
      <c r="C833" s="14" t="s">
        <v>5445</v>
      </c>
      <c r="D833" s="1" t="s">
        <v>15</v>
      </c>
      <c r="E833" s="1" t="s">
        <v>27</v>
      </c>
      <c r="F833" s="1" t="s">
        <v>31</v>
      </c>
      <c r="G833" s="1" t="s">
        <v>45</v>
      </c>
      <c r="H833" s="1">
        <v>1017</v>
      </c>
      <c r="I833" s="1">
        <v>1726.52</v>
      </c>
      <c r="J833" s="1">
        <v>2820.03</v>
      </c>
      <c r="K833" s="1">
        <v>-418</v>
      </c>
      <c r="L833" s="1">
        <f>Table49[[#This Row],[Selling_Price]]-Table49[[#This Row],[Market_Price]]</f>
        <v>1093.5100000000002</v>
      </c>
      <c r="M833" s="1">
        <f>Table49[[#This Row],[Quantity]]*Table49[[#This Row],[Selling_Price]]</f>
        <v>-1178772.54</v>
      </c>
      <c r="N833" s="1">
        <f>Table49[[#This Row],[Quantity]]*Table49[[#This Row],[Profit_Per_Quantity]]</f>
        <v>-457087.18000000011</v>
      </c>
      <c r="O833" s="1" t="s">
        <v>46</v>
      </c>
    </row>
    <row r="834" spans="1:15" x14ac:dyDescent="0.3">
      <c r="A834" s="1" t="s">
        <v>9540</v>
      </c>
      <c r="B834" s="1" t="s">
        <v>2528</v>
      </c>
      <c r="C834" s="14" t="s">
        <v>5661</v>
      </c>
      <c r="D834" s="1" t="s">
        <v>13</v>
      </c>
      <c r="E834" s="1" t="s">
        <v>28</v>
      </c>
      <c r="F834" s="1" t="s">
        <v>33</v>
      </c>
      <c r="G834" s="1" t="s">
        <v>42</v>
      </c>
      <c r="H834" s="1">
        <v>1094</v>
      </c>
      <c r="I834" s="1">
        <v>517.04999999999995</v>
      </c>
      <c r="J834" s="1">
        <v>640.61</v>
      </c>
      <c r="K834" s="1">
        <v>-402</v>
      </c>
      <c r="L834" s="1">
        <f>Table49[[#This Row],[Selling_Price]]-Table49[[#This Row],[Market_Price]]</f>
        <v>123.56000000000006</v>
      </c>
      <c r="M834" s="1">
        <f>Table49[[#This Row],[Quantity]]*Table49[[#This Row],[Selling_Price]]</f>
        <v>-257525.22</v>
      </c>
      <c r="N834" s="1">
        <f>Table49[[#This Row],[Quantity]]*Table49[[#This Row],[Profit_Per_Quantity]]</f>
        <v>-49671.120000000024</v>
      </c>
      <c r="O834" s="1" t="s">
        <v>46</v>
      </c>
    </row>
    <row r="835" spans="1:15" x14ac:dyDescent="0.3">
      <c r="A835" s="1" t="s">
        <v>8168</v>
      </c>
      <c r="B835" s="1" t="s">
        <v>305</v>
      </c>
      <c r="C835" s="14" t="s">
        <v>5315</v>
      </c>
      <c r="D835" s="1" t="s">
        <v>16</v>
      </c>
      <c r="E835" s="1" t="s">
        <v>21</v>
      </c>
      <c r="F835" s="1" t="s">
        <v>35</v>
      </c>
      <c r="G835" s="1" t="s">
        <v>44</v>
      </c>
      <c r="H835" s="1">
        <v>1076</v>
      </c>
      <c r="I835" s="1">
        <v>1874.3</v>
      </c>
      <c r="J835" s="1">
        <v>3640.11</v>
      </c>
      <c r="K835" s="1">
        <v>-457</v>
      </c>
      <c r="L835" s="1">
        <f>Table49[[#This Row],[Selling_Price]]-Table49[[#This Row],[Market_Price]]</f>
        <v>1765.8100000000002</v>
      </c>
      <c r="M835" s="1">
        <f>Table49[[#This Row],[Quantity]]*Table49[[#This Row],[Selling_Price]]</f>
        <v>-1663530.27</v>
      </c>
      <c r="N835" s="1">
        <f>Table49[[#This Row],[Quantity]]*Table49[[#This Row],[Profit_Per_Quantity]]</f>
        <v>-806975.17</v>
      </c>
      <c r="O835" s="1" t="s">
        <v>46</v>
      </c>
    </row>
    <row r="836" spans="1:15" x14ac:dyDescent="0.3">
      <c r="A836" s="1" t="s">
        <v>9641</v>
      </c>
      <c r="B836" s="1" t="s">
        <v>2696</v>
      </c>
      <c r="C836" s="14" t="s">
        <v>5581</v>
      </c>
      <c r="D836" s="1" t="s">
        <v>11</v>
      </c>
      <c r="E836" s="1" t="s">
        <v>24</v>
      </c>
      <c r="F836" s="1" t="s">
        <v>31</v>
      </c>
      <c r="G836" s="1" t="s">
        <v>41</v>
      </c>
      <c r="H836" s="1">
        <v>1002</v>
      </c>
      <c r="I836" s="1">
        <v>846.07</v>
      </c>
      <c r="J836" s="1">
        <v>1633.91</v>
      </c>
      <c r="K836" s="1">
        <v>-390</v>
      </c>
      <c r="L836" s="1">
        <f>Table49[[#This Row],[Selling_Price]]-Table49[[#This Row],[Market_Price]]</f>
        <v>787.84</v>
      </c>
      <c r="M836" s="1">
        <f>Table49[[#This Row],[Quantity]]*Table49[[#This Row],[Selling_Price]]</f>
        <v>-637224.9</v>
      </c>
      <c r="N836" s="1">
        <f>Table49[[#This Row],[Quantity]]*Table49[[#This Row],[Profit_Per_Quantity]]</f>
        <v>-307257.60000000003</v>
      </c>
      <c r="O836" s="1" t="s">
        <v>46</v>
      </c>
    </row>
    <row r="837" spans="1:15" x14ac:dyDescent="0.3">
      <c r="A837" s="1" t="s">
        <v>7768</v>
      </c>
      <c r="B837" s="1" t="s">
        <v>2729</v>
      </c>
      <c r="C837" s="14" t="s">
        <v>4968</v>
      </c>
      <c r="D837" s="1" t="s">
        <v>15</v>
      </c>
      <c r="E837" s="1" t="s">
        <v>27</v>
      </c>
      <c r="F837" s="1" t="s">
        <v>32</v>
      </c>
      <c r="G837" s="1" t="s">
        <v>41</v>
      </c>
      <c r="H837" s="1">
        <v>1038</v>
      </c>
      <c r="I837" s="1">
        <v>1490.22</v>
      </c>
      <c r="J837" s="1">
        <v>1744.22</v>
      </c>
      <c r="K837" s="1">
        <v>-356</v>
      </c>
      <c r="L837" s="1">
        <f>Table49[[#This Row],[Selling_Price]]-Table49[[#This Row],[Market_Price]]</f>
        <v>254</v>
      </c>
      <c r="M837" s="1">
        <f>Table49[[#This Row],[Quantity]]*Table49[[#This Row],[Selling_Price]]</f>
        <v>-620942.32000000007</v>
      </c>
      <c r="N837" s="1">
        <f>Table49[[#This Row],[Quantity]]*Table49[[#This Row],[Profit_Per_Quantity]]</f>
        <v>-90424</v>
      </c>
      <c r="O837" s="1" t="s">
        <v>46</v>
      </c>
    </row>
    <row r="838" spans="1:15" x14ac:dyDescent="0.3">
      <c r="A838" s="1" t="s">
        <v>7008</v>
      </c>
      <c r="B838" s="1" t="s">
        <v>1616</v>
      </c>
      <c r="C838" s="14" t="s">
        <v>5591</v>
      </c>
      <c r="D838" s="1" t="s">
        <v>14</v>
      </c>
      <c r="E838" s="1" t="s">
        <v>4351</v>
      </c>
      <c r="F838" s="1" t="s">
        <v>32</v>
      </c>
      <c r="G838" s="1" t="s">
        <v>38</v>
      </c>
      <c r="H838" s="1">
        <v>1100</v>
      </c>
      <c r="I838" s="1">
        <v>1392.33</v>
      </c>
      <c r="J838" s="1">
        <v>2642.44</v>
      </c>
      <c r="K838" s="1">
        <v>-365</v>
      </c>
      <c r="L838" s="1">
        <f>Table49[[#This Row],[Selling_Price]]-Table49[[#This Row],[Market_Price]]</f>
        <v>1250.1100000000001</v>
      </c>
      <c r="M838" s="1">
        <f>Table49[[#This Row],[Quantity]]*Table49[[#This Row],[Selling_Price]]</f>
        <v>-964490.6</v>
      </c>
      <c r="N838" s="1">
        <f>Table49[[#This Row],[Quantity]]*Table49[[#This Row],[Profit_Per_Quantity]]</f>
        <v>-456290.15</v>
      </c>
      <c r="O838" s="1" t="s">
        <v>46</v>
      </c>
    </row>
    <row r="839" spans="1:15" x14ac:dyDescent="0.3">
      <c r="A839" s="1" t="s">
        <v>8559</v>
      </c>
      <c r="B839" s="1" t="s">
        <v>941</v>
      </c>
      <c r="C839" s="14" t="s">
        <v>5884</v>
      </c>
      <c r="D839" s="1" t="s">
        <v>16</v>
      </c>
      <c r="E839" s="1" t="s">
        <v>26</v>
      </c>
      <c r="F839" s="1" t="s">
        <v>32</v>
      </c>
      <c r="G839" s="1" t="s">
        <v>44</v>
      </c>
      <c r="H839" s="1">
        <v>1066</v>
      </c>
      <c r="I839" s="1">
        <v>1887.8</v>
      </c>
      <c r="J839" s="1">
        <v>3692.13</v>
      </c>
      <c r="K839" s="1">
        <v>-44</v>
      </c>
      <c r="L839" s="1">
        <f>Table49[[#This Row],[Selling_Price]]-Table49[[#This Row],[Market_Price]]</f>
        <v>1804.3300000000002</v>
      </c>
      <c r="M839" s="1">
        <f>Table49[[#This Row],[Quantity]]*Table49[[#This Row],[Selling_Price]]</f>
        <v>-162453.72</v>
      </c>
      <c r="N839" s="1">
        <f>Table49[[#This Row],[Quantity]]*Table49[[#This Row],[Profit_Per_Quantity]]</f>
        <v>-79390.52</v>
      </c>
      <c r="O839" s="1" t="s">
        <v>46</v>
      </c>
    </row>
    <row r="840" spans="1:15" x14ac:dyDescent="0.3">
      <c r="A840" s="1" t="s">
        <v>7298</v>
      </c>
      <c r="B840" s="1" t="s">
        <v>2781</v>
      </c>
      <c r="C840" s="14" t="s">
        <v>5378</v>
      </c>
      <c r="D840" s="1" t="s">
        <v>16</v>
      </c>
      <c r="E840" s="1" t="s">
        <v>27</v>
      </c>
      <c r="F840" s="1" t="s">
        <v>33</v>
      </c>
      <c r="G840" s="1" t="s">
        <v>41</v>
      </c>
      <c r="H840" s="1">
        <v>1006</v>
      </c>
      <c r="I840" s="1">
        <v>506.24</v>
      </c>
      <c r="J840" s="1">
        <v>936.33</v>
      </c>
      <c r="K840" s="1">
        <v>-223</v>
      </c>
      <c r="L840" s="1">
        <f>Table49[[#This Row],[Selling_Price]]-Table49[[#This Row],[Market_Price]]</f>
        <v>430.09000000000003</v>
      </c>
      <c r="M840" s="1">
        <f>Table49[[#This Row],[Quantity]]*Table49[[#This Row],[Selling_Price]]</f>
        <v>-208801.59</v>
      </c>
      <c r="N840" s="1">
        <f>Table49[[#This Row],[Quantity]]*Table49[[#This Row],[Profit_Per_Quantity]]</f>
        <v>-95910.07</v>
      </c>
      <c r="O840" s="1" t="s">
        <v>46</v>
      </c>
    </row>
    <row r="841" spans="1:15" x14ac:dyDescent="0.3">
      <c r="A841" s="1" t="s">
        <v>7503</v>
      </c>
      <c r="B841" s="1" t="s">
        <v>258</v>
      </c>
      <c r="C841" s="14" t="s">
        <v>5726</v>
      </c>
      <c r="D841" s="1" t="s">
        <v>14</v>
      </c>
      <c r="E841" s="1" t="s">
        <v>30</v>
      </c>
      <c r="F841" s="1" t="s">
        <v>34</v>
      </c>
      <c r="G841" s="1" t="s">
        <v>44</v>
      </c>
      <c r="H841" s="1">
        <v>1085</v>
      </c>
      <c r="I841" s="1">
        <v>1070.83</v>
      </c>
      <c r="J841" s="1">
        <v>1238.31</v>
      </c>
      <c r="K841" s="1">
        <v>-241</v>
      </c>
      <c r="L841" s="1">
        <f>Table49[[#This Row],[Selling_Price]]-Table49[[#This Row],[Market_Price]]</f>
        <v>167.48000000000002</v>
      </c>
      <c r="M841" s="1">
        <f>Table49[[#This Row],[Quantity]]*Table49[[#This Row],[Selling_Price]]</f>
        <v>-298432.70999999996</v>
      </c>
      <c r="N841" s="1">
        <f>Table49[[#This Row],[Quantity]]*Table49[[#This Row],[Profit_Per_Quantity]]</f>
        <v>-40362.680000000008</v>
      </c>
      <c r="O841" s="1" t="s">
        <v>46</v>
      </c>
    </row>
    <row r="842" spans="1:15" x14ac:dyDescent="0.3">
      <c r="A842" s="1" t="s">
        <v>8267</v>
      </c>
      <c r="B842" s="1" t="s">
        <v>474</v>
      </c>
      <c r="C842" s="14" t="s">
        <v>5415</v>
      </c>
      <c r="D842" s="1" t="s">
        <v>14</v>
      </c>
      <c r="E842" s="1" t="s">
        <v>21</v>
      </c>
      <c r="F842" s="1" t="s">
        <v>33</v>
      </c>
      <c r="G842" s="1" t="s">
        <v>38</v>
      </c>
      <c r="H842" s="1">
        <v>1084</v>
      </c>
      <c r="I842" s="1">
        <v>467.85</v>
      </c>
      <c r="J842" s="1">
        <v>697.62</v>
      </c>
      <c r="K842" s="1">
        <v>-406</v>
      </c>
      <c r="L842" s="1">
        <f>Table49[[#This Row],[Selling_Price]]-Table49[[#This Row],[Market_Price]]</f>
        <v>229.76999999999998</v>
      </c>
      <c r="M842" s="1">
        <f>Table49[[#This Row],[Quantity]]*Table49[[#This Row],[Selling_Price]]</f>
        <v>-283233.72000000003</v>
      </c>
      <c r="N842" s="1">
        <f>Table49[[#This Row],[Quantity]]*Table49[[#This Row],[Profit_Per_Quantity]]</f>
        <v>-93286.62</v>
      </c>
      <c r="O842" s="1" t="s">
        <v>46</v>
      </c>
    </row>
    <row r="843" spans="1:15" x14ac:dyDescent="0.3">
      <c r="A843" s="1" t="s">
        <v>9702</v>
      </c>
      <c r="B843" s="1" t="s">
        <v>2784</v>
      </c>
      <c r="C843" s="14" t="s">
        <v>5532</v>
      </c>
      <c r="D843" s="1" t="s">
        <v>14</v>
      </c>
      <c r="E843" s="1" t="s">
        <v>26</v>
      </c>
      <c r="F843" s="1" t="s">
        <v>33</v>
      </c>
      <c r="G843" s="1" t="s">
        <v>42</v>
      </c>
      <c r="H843" s="1">
        <v>1054</v>
      </c>
      <c r="I843" s="1">
        <v>1821.87</v>
      </c>
      <c r="J843" s="1">
        <v>2042.57</v>
      </c>
      <c r="K843" s="1">
        <v>-70</v>
      </c>
      <c r="L843" s="1">
        <f>Table49[[#This Row],[Selling_Price]]-Table49[[#This Row],[Market_Price]]</f>
        <v>220.70000000000005</v>
      </c>
      <c r="M843" s="1">
        <f>Table49[[#This Row],[Quantity]]*Table49[[#This Row],[Selling_Price]]</f>
        <v>-142979.9</v>
      </c>
      <c r="N843" s="1">
        <f>Table49[[#This Row],[Quantity]]*Table49[[#This Row],[Profit_Per_Quantity]]</f>
        <v>-15449.000000000004</v>
      </c>
      <c r="O843" s="1" t="s">
        <v>46</v>
      </c>
    </row>
    <row r="844" spans="1:15" x14ac:dyDescent="0.3">
      <c r="A844" s="1" t="s">
        <v>9151</v>
      </c>
      <c r="B844" s="1" t="s">
        <v>1908</v>
      </c>
      <c r="C844" s="14" t="s">
        <v>5881</v>
      </c>
      <c r="D844" s="1" t="s">
        <v>12</v>
      </c>
      <c r="E844" s="1" t="s">
        <v>28</v>
      </c>
      <c r="F844" s="1" t="s">
        <v>34</v>
      </c>
      <c r="G844" s="1" t="s">
        <v>41</v>
      </c>
      <c r="H844" s="1">
        <v>1058</v>
      </c>
      <c r="I844" s="1">
        <v>1466.28</v>
      </c>
      <c r="J844" s="1">
        <v>2419</v>
      </c>
      <c r="K844" s="1">
        <v>-383</v>
      </c>
      <c r="L844" s="1">
        <f>Table49[[#This Row],[Selling_Price]]-Table49[[#This Row],[Market_Price]]</f>
        <v>952.72</v>
      </c>
      <c r="M844" s="1">
        <f>Table49[[#This Row],[Quantity]]*Table49[[#This Row],[Selling_Price]]</f>
        <v>-926477</v>
      </c>
      <c r="N844" s="1">
        <f>Table49[[#This Row],[Quantity]]*Table49[[#This Row],[Profit_Per_Quantity]]</f>
        <v>-364891.76</v>
      </c>
      <c r="O844" s="1" t="s">
        <v>46</v>
      </c>
    </row>
    <row r="845" spans="1:15" x14ac:dyDescent="0.3">
      <c r="A845" s="1" t="s">
        <v>6321</v>
      </c>
      <c r="B845" s="1" t="s">
        <v>440</v>
      </c>
      <c r="C845" s="14" t="s">
        <v>6235</v>
      </c>
      <c r="D845" s="1" t="s">
        <v>15</v>
      </c>
      <c r="E845" s="1" t="s">
        <v>28</v>
      </c>
      <c r="F845" s="1" t="s">
        <v>33</v>
      </c>
      <c r="G845" s="1" t="s">
        <v>41</v>
      </c>
      <c r="H845" s="1">
        <v>1014</v>
      </c>
      <c r="I845" s="1">
        <v>1172.9000000000001</v>
      </c>
      <c r="J845" s="1">
        <v>1584</v>
      </c>
      <c r="K845" s="1">
        <v>-235</v>
      </c>
      <c r="L845" s="1">
        <f>Table49[[#This Row],[Selling_Price]]-Table49[[#This Row],[Market_Price]]</f>
        <v>411.09999999999991</v>
      </c>
      <c r="M845" s="1">
        <f>Table49[[#This Row],[Quantity]]*Table49[[#This Row],[Selling_Price]]</f>
        <v>-372240</v>
      </c>
      <c r="N845" s="1">
        <f>Table49[[#This Row],[Quantity]]*Table49[[#This Row],[Profit_Per_Quantity]]</f>
        <v>-96608.499999999985</v>
      </c>
      <c r="O845" s="1" t="s">
        <v>46</v>
      </c>
    </row>
    <row r="846" spans="1:15" x14ac:dyDescent="0.3">
      <c r="A846" s="1" t="s">
        <v>7266</v>
      </c>
      <c r="B846" s="1" t="s">
        <v>4312</v>
      </c>
      <c r="C846" s="14" t="s">
        <v>4392</v>
      </c>
      <c r="D846" s="1" t="s">
        <v>18</v>
      </c>
      <c r="E846" s="1" t="s">
        <v>25</v>
      </c>
      <c r="F846" s="1" t="s">
        <v>32</v>
      </c>
      <c r="G846" s="1" t="s">
        <v>42</v>
      </c>
      <c r="H846" s="1">
        <v>1085</v>
      </c>
      <c r="I846" s="1">
        <v>1492.95</v>
      </c>
      <c r="J846" s="1">
        <v>2667.61</v>
      </c>
      <c r="K846" s="1">
        <v>-46</v>
      </c>
      <c r="L846" s="1">
        <f>Table49[[#This Row],[Selling_Price]]-Table49[[#This Row],[Market_Price]]</f>
        <v>1174.6600000000001</v>
      </c>
      <c r="M846" s="1">
        <f>Table49[[#This Row],[Quantity]]*Table49[[#This Row],[Selling_Price]]</f>
        <v>-122710.06000000001</v>
      </c>
      <c r="N846" s="1">
        <f>Table49[[#This Row],[Quantity]]*Table49[[#This Row],[Profit_Per_Quantity]]</f>
        <v>-54034.36</v>
      </c>
      <c r="O846" s="1" t="s">
        <v>46</v>
      </c>
    </row>
    <row r="847" spans="1:15" x14ac:dyDescent="0.3">
      <c r="A847" s="1" t="s">
        <v>9201</v>
      </c>
      <c r="B847" s="1" t="s">
        <v>1993</v>
      </c>
      <c r="C847" s="14" t="s">
        <v>5678</v>
      </c>
      <c r="D847" s="1" t="s">
        <v>17</v>
      </c>
      <c r="E847" s="1" t="s">
        <v>25</v>
      </c>
      <c r="F847" s="1" t="s">
        <v>34</v>
      </c>
      <c r="G847" s="1" t="s">
        <v>36</v>
      </c>
      <c r="H847" s="1">
        <v>1049</v>
      </c>
      <c r="I847" s="1">
        <v>505.83</v>
      </c>
      <c r="J847" s="1">
        <v>708.08</v>
      </c>
      <c r="K847" s="1">
        <v>-412</v>
      </c>
      <c r="L847" s="1">
        <f>Table49[[#This Row],[Selling_Price]]-Table49[[#This Row],[Market_Price]]</f>
        <v>202.25000000000006</v>
      </c>
      <c r="M847" s="1">
        <f>Table49[[#This Row],[Quantity]]*Table49[[#This Row],[Selling_Price]]</f>
        <v>-291728.96000000002</v>
      </c>
      <c r="N847" s="1">
        <f>Table49[[#This Row],[Quantity]]*Table49[[#This Row],[Profit_Per_Quantity]]</f>
        <v>-83327.000000000029</v>
      </c>
      <c r="O847" s="1" t="s">
        <v>46</v>
      </c>
    </row>
    <row r="848" spans="1:15" x14ac:dyDescent="0.3">
      <c r="A848" s="1" t="s">
        <v>10146</v>
      </c>
      <c r="B848" s="1" t="s">
        <v>3498</v>
      </c>
      <c r="C848" s="14" t="s">
        <v>5092</v>
      </c>
      <c r="D848" s="1" t="s">
        <v>14</v>
      </c>
      <c r="E848" s="1" t="s">
        <v>30</v>
      </c>
      <c r="F848" s="1" t="s">
        <v>31</v>
      </c>
      <c r="G848" s="1" t="s">
        <v>44</v>
      </c>
      <c r="H848" s="1">
        <v>1032</v>
      </c>
      <c r="I848" s="1">
        <v>304.97000000000003</v>
      </c>
      <c r="J848" s="1">
        <v>477.94</v>
      </c>
      <c r="K848" s="1">
        <v>-114</v>
      </c>
      <c r="L848" s="1">
        <f>Table49[[#This Row],[Selling_Price]]-Table49[[#This Row],[Market_Price]]</f>
        <v>172.96999999999997</v>
      </c>
      <c r="M848" s="1">
        <f>Table49[[#This Row],[Quantity]]*Table49[[#This Row],[Selling_Price]]</f>
        <v>-54485.159999999996</v>
      </c>
      <c r="N848" s="1">
        <f>Table49[[#This Row],[Quantity]]*Table49[[#This Row],[Profit_Per_Quantity]]</f>
        <v>-19718.579999999998</v>
      </c>
      <c r="O848" s="1" t="s">
        <v>46</v>
      </c>
    </row>
    <row r="849" spans="1:15" x14ac:dyDescent="0.3">
      <c r="A849" s="1" t="s">
        <v>7310</v>
      </c>
      <c r="B849" s="1" t="s">
        <v>2441</v>
      </c>
      <c r="C849" s="14" t="s">
        <v>4649</v>
      </c>
      <c r="D849" s="1" t="s">
        <v>12</v>
      </c>
      <c r="E849" s="1" t="s">
        <v>26</v>
      </c>
      <c r="F849" s="1" t="s">
        <v>33</v>
      </c>
      <c r="G849" s="1" t="s">
        <v>41</v>
      </c>
      <c r="H849" s="1">
        <v>1084</v>
      </c>
      <c r="I849" s="1">
        <v>760.36</v>
      </c>
      <c r="J849" s="1">
        <v>1059.26</v>
      </c>
      <c r="K849" s="1">
        <v>-99</v>
      </c>
      <c r="L849" s="1">
        <f>Table49[[#This Row],[Selling_Price]]-Table49[[#This Row],[Market_Price]]</f>
        <v>298.89999999999998</v>
      </c>
      <c r="M849" s="1">
        <f>Table49[[#This Row],[Quantity]]*Table49[[#This Row],[Selling_Price]]</f>
        <v>-104866.74</v>
      </c>
      <c r="N849" s="1">
        <f>Table49[[#This Row],[Quantity]]*Table49[[#This Row],[Profit_Per_Quantity]]</f>
        <v>-29591.1</v>
      </c>
      <c r="O849" s="1" t="s">
        <v>46</v>
      </c>
    </row>
    <row r="850" spans="1:15" x14ac:dyDescent="0.3">
      <c r="A850" s="1" t="s">
        <v>10512</v>
      </c>
      <c r="B850" s="1" t="s">
        <v>4047</v>
      </c>
      <c r="C850" s="14" t="s">
        <v>4648</v>
      </c>
      <c r="D850" s="1" t="s">
        <v>18</v>
      </c>
      <c r="E850" s="1" t="s">
        <v>25</v>
      </c>
      <c r="F850" s="1" t="s">
        <v>31</v>
      </c>
      <c r="G850" s="1" t="s">
        <v>40</v>
      </c>
      <c r="H850" s="1">
        <v>1011</v>
      </c>
      <c r="I850" s="1">
        <v>835.18</v>
      </c>
      <c r="J850" s="1">
        <v>990.25</v>
      </c>
      <c r="K850" s="1">
        <v>-431</v>
      </c>
      <c r="L850" s="1">
        <f>Table49[[#This Row],[Selling_Price]]-Table49[[#This Row],[Market_Price]]</f>
        <v>155.07000000000005</v>
      </c>
      <c r="M850" s="1">
        <f>Table49[[#This Row],[Quantity]]*Table49[[#This Row],[Selling_Price]]</f>
        <v>-426797.75</v>
      </c>
      <c r="N850" s="1">
        <f>Table49[[#This Row],[Quantity]]*Table49[[#This Row],[Profit_Per_Quantity]]</f>
        <v>-66835.170000000027</v>
      </c>
      <c r="O850" s="1" t="s">
        <v>46</v>
      </c>
    </row>
    <row r="851" spans="1:15" x14ac:dyDescent="0.3">
      <c r="A851" s="1" t="s">
        <v>10457</v>
      </c>
      <c r="B851" s="1" t="s">
        <v>3941</v>
      </c>
      <c r="C851" s="14" t="s">
        <v>4492</v>
      </c>
      <c r="D851" s="1" t="s">
        <v>18</v>
      </c>
      <c r="E851" s="1" t="s">
        <v>24</v>
      </c>
      <c r="F851" s="1" t="s">
        <v>33</v>
      </c>
      <c r="G851" s="1" t="s">
        <v>45</v>
      </c>
      <c r="H851" s="1">
        <v>1008</v>
      </c>
      <c r="I851" s="1">
        <v>375.12</v>
      </c>
      <c r="J851" s="1">
        <v>719.3</v>
      </c>
      <c r="K851" s="1">
        <v>-348</v>
      </c>
      <c r="L851" s="1">
        <f>Table49[[#This Row],[Selling_Price]]-Table49[[#This Row],[Market_Price]]</f>
        <v>344.17999999999995</v>
      </c>
      <c r="M851" s="1">
        <f>Table49[[#This Row],[Quantity]]*Table49[[#This Row],[Selling_Price]]</f>
        <v>-250316.4</v>
      </c>
      <c r="N851" s="1">
        <f>Table49[[#This Row],[Quantity]]*Table49[[#This Row],[Profit_Per_Quantity]]</f>
        <v>-119774.63999999998</v>
      </c>
      <c r="O851" s="1" t="s">
        <v>46</v>
      </c>
    </row>
    <row r="852" spans="1:15" x14ac:dyDescent="0.3">
      <c r="A852" s="1" t="s">
        <v>8372</v>
      </c>
      <c r="B852" s="1" t="s">
        <v>651</v>
      </c>
      <c r="C852" s="14" t="s">
        <v>5976</v>
      </c>
      <c r="D852" s="1" t="s">
        <v>20</v>
      </c>
      <c r="E852" s="1" t="s">
        <v>25</v>
      </c>
      <c r="F852" s="1" t="s">
        <v>35</v>
      </c>
      <c r="G852" s="1" t="s">
        <v>40</v>
      </c>
      <c r="H852" s="1">
        <v>1018</v>
      </c>
      <c r="I852" s="1">
        <v>813.87</v>
      </c>
      <c r="J852" s="1">
        <v>1600.33</v>
      </c>
      <c r="K852" s="1">
        <v>-282</v>
      </c>
      <c r="L852" s="1">
        <f>Table49[[#This Row],[Selling_Price]]-Table49[[#This Row],[Market_Price]]</f>
        <v>786.45999999999992</v>
      </c>
      <c r="M852" s="1">
        <f>Table49[[#This Row],[Quantity]]*Table49[[#This Row],[Selling_Price]]</f>
        <v>-451293.06</v>
      </c>
      <c r="N852" s="1">
        <f>Table49[[#This Row],[Quantity]]*Table49[[#This Row],[Profit_Per_Quantity]]</f>
        <v>-221781.71999999997</v>
      </c>
      <c r="O852" s="1" t="s">
        <v>46</v>
      </c>
    </row>
    <row r="853" spans="1:15" x14ac:dyDescent="0.3">
      <c r="A853" s="1" t="s">
        <v>6569</v>
      </c>
      <c r="B853" s="1" t="s">
        <v>1318</v>
      </c>
      <c r="C853" s="14" t="s">
        <v>4615</v>
      </c>
      <c r="D853" s="1" t="s">
        <v>14</v>
      </c>
      <c r="E853" s="1" t="s">
        <v>25</v>
      </c>
      <c r="F853" s="1" t="s">
        <v>32</v>
      </c>
      <c r="G853" s="1" t="s">
        <v>40</v>
      </c>
      <c r="H853" s="1">
        <v>1016</v>
      </c>
      <c r="I853" s="1">
        <v>1321.07</v>
      </c>
      <c r="J853" s="1">
        <v>2290.84</v>
      </c>
      <c r="K853" s="1">
        <v>-390</v>
      </c>
      <c r="L853" s="1">
        <f>Table49[[#This Row],[Selling_Price]]-Table49[[#This Row],[Market_Price]]</f>
        <v>969.77000000000021</v>
      </c>
      <c r="M853" s="1">
        <f>Table49[[#This Row],[Quantity]]*Table49[[#This Row],[Selling_Price]]</f>
        <v>-893427.60000000009</v>
      </c>
      <c r="N853" s="1">
        <f>Table49[[#This Row],[Quantity]]*Table49[[#This Row],[Profit_Per_Quantity]]</f>
        <v>-378210.3000000001</v>
      </c>
      <c r="O853" s="1" t="s">
        <v>46</v>
      </c>
    </row>
    <row r="854" spans="1:15" x14ac:dyDescent="0.3">
      <c r="A854" s="1" t="s">
        <v>9877</v>
      </c>
      <c r="B854" s="1" t="s">
        <v>3062</v>
      </c>
      <c r="C854" s="14" t="s">
        <v>4644</v>
      </c>
      <c r="D854" s="1" t="s">
        <v>17</v>
      </c>
      <c r="E854" s="1" t="s">
        <v>30</v>
      </c>
      <c r="F854" s="1" t="s">
        <v>32</v>
      </c>
      <c r="G854" s="1" t="s">
        <v>4352</v>
      </c>
      <c r="H854" s="1">
        <v>1083</v>
      </c>
      <c r="I854" s="1">
        <v>1718.14</v>
      </c>
      <c r="J854" s="1">
        <v>2627.37</v>
      </c>
      <c r="K854" s="1">
        <v>-233</v>
      </c>
      <c r="L854" s="1">
        <f>Table49[[#This Row],[Selling_Price]]-Table49[[#This Row],[Market_Price]]</f>
        <v>909.22999999999979</v>
      </c>
      <c r="M854" s="1">
        <f>Table49[[#This Row],[Quantity]]*Table49[[#This Row],[Selling_Price]]</f>
        <v>-612177.21</v>
      </c>
      <c r="N854" s="1">
        <f>Table49[[#This Row],[Quantity]]*Table49[[#This Row],[Profit_Per_Quantity]]</f>
        <v>-211850.58999999994</v>
      </c>
      <c r="O854" s="1" t="s">
        <v>46</v>
      </c>
    </row>
    <row r="855" spans="1:15" x14ac:dyDescent="0.3">
      <c r="A855" s="1" t="s">
        <v>6767</v>
      </c>
      <c r="B855" s="1" t="s">
        <v>471</v>
      </c>
      <c r="C855" s="14" t="s">
        <v>5593</v>
      </c>
      <c r="D855" s="1" t="s">
        <v>19</v>
      </c>
      <c r="E855" s="1" t="s">
        <v>25</v>
      </c>
      <c r="F855" s="1" t="s">
        <v>31</v>
      </c>
      <c r="G855" s="1" t="s">
        <v>36</v>
      </c>
      <c r="H855" s="1">
        <v>1036</v>
      </c>
      <c r="I855" s="1">
        <v>861.39</v>
      </c>
      <c r="J855" s="1">
        <v>1272.18</v>
      </c>
      <c r="K855" s="1">
        <v>-396</v>
      </c>
      <c r="L855" s="1">
        <f>Table49[[#This Row],[Selling_Price]]-Table49[[#This Row],[Market_Price]]</f>
        <v>410.79000000000008</v>
      </c>
      <c r="M855" s="1">
        <f>Table49[[#This Row],[Quantity]]*Table49[[#This Row],[Selling_Price]]</f>
        <v>-503783.28</v>
      </c>
      <c r="N855" s="1">
        <f>Table49[[#This Row],[Quantity]]*Table49[[#This Row],[Profit_Per_Quantity]]</f>
        <v>-162672.84000000003</v>
      </c>
      <c r="O855" s="1" t="s">
        <v>46</v>
      </c>
    </row>
    <row r="856" spans="1:15" x14ac:dyDescent="0.3">
      <c r="A856" s="1" t="s">
        <v>6745</v>
      </c>
      <c r="B856" s="1" t="s">
        <v>3328</v>
      </c>
      <c r="C856" s="14" t="s">
        <v>5211</v>
      </c>
      <c r="D856" s="1" t="s">
        <v>17</v>
      </c>
      <c r="E856" s="1" t="s">
        <v>25</v>
      </c>
      <c r="F856" s="1" t="s">
        <v>34</v>
      </c>
      <c r="G856" s="1" t="s">
        <v>4352</v>
      </c>
      <c r="H856" s="1">
        <v>1075</v>
      </c>
      <c r="I856" s="1">
        <v>195.06</v>
      </c>
      <c r="J856" s="1">
        <v>241.79</v>
      </c>
      <c r="K856" s="1">
        <v>-454</v>
      </c>
      <c r="L856" s="1">
        <f>Table49[[#This Row],[Selling_Price]]-Table49[[#This Row],[Market_Price]]</f>
        <v>46.72999999999999</v>
      </c>
      <c r="M856" s="1">
        <f>Table49[[#This Row],[Quantity]]*Table49[[#This Row],[Selling_Price]]</f>
        <v>-109772.66</v>
      </c>
      <c r="N856" s="1">
        <f>Table49[[#This Row],[Quantity]]*Table49[[#This Row],[Profit_Per_Quantity]]</f>
        <v>-21215.419999999995</v>
      </c>
      <c r="O856" s="1" t="s">
        <v>46</v>
      </c>
    </row>
    <row r="857" spans="1:15" x14ac:dyDescent="0.3">
      <c r="A857" s="1" t="s">
        <v>9038</v>
      </c>
      <c r="B857" s="1" t="s">
        <v>1739</v>
      </c>
      <c r="C857" s="14" t="s">
        <v>5928</v>
      </c>
      <c r="D857" s="1" t="s">
        <v>12</v>
      </c>
      <c r="E857" s="1" t="s">
        <v>26</v>
      </c>
      <c r="F857" s="1" t="s">
        <v>33</v>
      </c>
      <c r="G857" s="1" t="s">
        <v>41</v>
      </c>
      <c r="H857" s="1">
        <v>1086</v>
      </c>
      <c r="I857" s="1">
        <v>848.87</v>
      </c>
      <c r="J857" s="1">
        <v>1119.04</v>
      </c>
      <c r="K857" s="1">
        <v>-371</v>
      </c>
      <c r="L857" s="1">
        <f>Table49[[#This Row],[Selling_Price]]-Table49[[#This Row],[Market_Price]]</f>
        <v>270.16999999999996</v>
      </c>
      <c r="M857" s="1">
        <f>Table49[[#This Row],[Quantity]]*Table49[[#This Row],[Selling_Price]]</f>
        <v>-415163.83999999997</v>
      </c>
      <c r="N857" s="1">
        <f>Table49[[#This Row],[Quantity]]*Table49[[#This Row],[Profit_Per_Quantity]]</f>
        <v>-100233.06999999998</v>
      </c>
      <c r="O857" s="1" t="s">
        <v>46</v>
      </c>
    </row>
    <row r="858" spans="1:15" x14ac:dyDescent="0.3">
      <c r="A858" s="1" t="s">
        <v>10482</v>
      </c>
      <c r="B858" s="1" t="s">
        <v>3980</v>
      </c>
      <c r="C858" s="14" t="s">
        <v>4706</v>
      </c>
      <c r="D858" s="1" t="s">
        <v>15</v>
      </c>
      <c r="E858" s="1" t="s">
        <v>30</v>
      </c>
      <c r="F858" s="1" t="s">
        <v>34</v>
      </c>
      <c r="G858" s="1" t="s">
        <v>41</v>
      </c>
      <c r="H858" s="1">
        <v>1016</v>
      </c>
      <c r="I858" s="1">
        <v>1810.32</v>
      </c>
      <c r="J858" s="1">
        <v>3596.95</v>
      </c>
      <c r="K858" s="1">
        <v>-323</v>
      </c>
      <c r="L858" s="1">
        <f>Table49[[#This Row],[Selling_Price]]-Table49[[#This Row],[Market_Price]]</f>
        <v>1786.6299999999999</v>
      </c>
      <c r="M858" s="1">
        <f>Table49[[#This Row],[Quantity]]*Table49[[#This Row],[Selling_Price]]</f>
        <v>-1161814.8499999999</v>
      </c>
      <c r="N858" s="1">
        <f>Table49[[#This Row],[Quantity]]*Table49[[#This Row],[Profit_Per_Quantity]]</f>
        <v>-577081.49</v>
      </c>
      <c r="O858" s="1" t="s">
        <v>46</v>
      </c>
    </row>
    <row r="859" spans="1:15" x14ac:dyDescent="0.3">
      <c r="A859" s="1" t="s">
        <v>6937</v>
      </c>
      <c r="B859" s="1" t="s">
        <v>4052</v>
      </c>
      <c r="C859" s="14" t="s">
        <v>4642</v>
      </c>
      <c r="D859" s="1" t="s">
        <v>15</v>
      </c>
      <c r="E859" s="1" t="s">
        <v>27</v>
      </c>
      <c r="F859" s="1" t="s">
        <v>33</v>
      </c>
      <c r="G859" s="1" t="s">
        <v>45</v>
      </c>
      <c r="H859" s="1">
        <v>1038</v>
      </c>
      <c r="I859" s="1">
        <v>829.36</v>
      </c>
      <c r="J859" s="1">
        <v>1400.73</v>
      </c>
      <c r="K859" s="1">
        <v>-319</v>
      </c>
      <c r="L859" s="1">
        <f>Table49[[#This Row],[Selling_Price]]-Table49[[#This Row],[Market_Price]]</f>
        <v>571.37</v>
      </c>
      <c r="M859" s="1">
        <f>Table49[[#This Row],[Quantity]]*Table49[[#This Row],[Selling_Price]]</f>
        <v>-446832.87</v>
      </c>
      <c r="N859" s="1">
        <f>Table49[[#This Row],[Quantity]]*Table49[[#This Row],[Profit_Per_Quantity]]</f>
        <v>-182267.03</v>
      </c>
      <c r="O859" s="1" t="s">
        <v>46</v>
      </c>
    </row>
    <row r="860" spans="1:15" x14ac:dyDescent="0.3">
      <c r="A860" s="1" t="s">
        <v>10282</v>
      </c>
      <c r="B860" s="1" t="s">
        <v>3685</v>
      </c>
      <c r="C860" s="14" t="s">
        <v>4947</v>
      </c>
      <c r="D860" s="1" t="s">
        <v>17</v>
      </c>
      <c r="E860" s="1" t="s">
        <v>25</v>
      </c>
      <c r="F860" s="1" t="s">
        <v>35</v>
      </c>
      <c r="G860" s="1" t="s">
        <v>42</v>
      </c>
      <c r="H860" s="1">
        <v>1085</v>
      </c>
      <c r="I860" s="1">
        <v>1578.3</v>
      </c>
      <c r="J860" s="1">
        <v>2191.4699999999998</v>
      </c>
      <c r="K860" s="1">
        <v>-492</v>
      </c>
      <c r="L860" s="1">
        <f>Table49[[#This Row],[Selling_Price]]-Table49[[#This Row],[Market_Price]]</f>
        <v>613.16999999999985</v>
      </c>
      <c r="M860" s="1">
        <f>Table49[[#This Row],[Quantity]]*Table49[[#This Row],[Selling_Price]]</f>
        <v>-1078203.24</v>
      </c>
      <c r="N860" s="1">
        <f>Table49[[#This Row],[Quantity]]*Table49[[#This Row],[Profit_Per_Quantity]]</f>
        <v>-301679.6399999999</v>
      </c>
      <c r="O860" s="1" t="s">
        <v>46</v>
      </c>
    </row>
    <row r="861" spans="1:15" x14ac:dyDescent="0.3">
      <c r="A861" s="1" t="s">
        <v>8752</v>
      </c>
      <c r="B861" s="1" t="s">
        <v>1261</v>
      </c>
      <c r="C861" s="14" t="s">
        <v>5106</v>
      </c>
      <c r="D861" s="1" t="s">
        <v>19</v>
      </c>
      <c r="E861" s="1" t="s">
        <v>4349</v>
      </c>
      <c r="F861" s="1" t="s">
        <v>34</v>
      </c>
      <c r="G861" s="1" t="s">
        <v>36</v>
      </c>
      <c r="H861" s="1">
        <v>1041</v>
      </c>
      <c r="I861" s="1">
        <v>1110.24</v>
      </c>
      <c r="J861" s="1">
        <v>2012.34</v>
      </c>
      <c r="K861" s="1">
        <v>-431</v>
      </c>
      <c r="L861" s="1">
        <f>Table49[[#This Row],[Selling_Price]]-Table49[[#This Row],[Market_Price]]</f>
        <v>902.09999999999991</v>
      </c>
      <c r="M861" s="1">
        <f>Table49[[#This Row],[Quantity]]*Table49[[#This Row],[Selling_Price]]</f>
        <v>-867318.53999999992</v>
      </c>
      <c r="N861" s="1">
        <f>Table49[[#This Row],[Quantity]]*Table49[[#This Row],[Profit_Per_Quantity]]</f>
        <v>-388805.1</v>
      </c>
      <c r="O861" s="1" t="s">
        <v>46</v>
      </c>
    </row>
    <row r="862" spans="1:15" x14ac:dyDescent="0.3">
      <c r="A862" s="1" t="s">
        <v>10265</v>
      </c>
      <c r="B862" s="1" t="s">
        <v>3666</v>
      </c>
      <c r="C862" s="14" t="s">
        <v>4913</v>
      </c>
      <c r="D862" s="1" t="s">
        <v>17</v>
      </c>
      <c r="E862" s="1" t="s">
        <v>30</v>
      </c>
      <c r="F862" s="1" t="s">
        <v>35</v>
      </c>
      <c r="G862" s="1" t="s">
        <v>37</v>
      </c>
      <c r="H862" s="1">
        <v>1096</v>
      </c>
      <c r="I862" s="1">
        <v>969.65</v>
      </c>
      <c r="J862" s="1">
        <v>1492.09</v>
      </c>
      <c r="K862" s="1">
        <v>-434</v>
      </c>
      <c r="L862" s="1">
        <f>Table49[[#This Row],[Selling_Price]]-Table49[[#This Row],[Market_Price]]</f>
        <v>522.43999999999994</v>
      </c>
      <c r="M862" s="1">
        <f>Table49[[#This Row],[Quantity]]*Table49[[#This Row],[Selling_Price]]</f>
        <v>-647567.05999999994</v>
      </c>
      <c r="N862" s="1">
        <f>Table49[[#This Row],[Quantity]]*Table49[[#This Row],[Profit_Per_Quantity]]</f>
        <v>-226738.95999999996</v>
      </c>
      <c r="O862" s="1" t="s">
        <v>46</v>
      </c>
    </row>
    <row r="863" spans="1:15" x14ac:dyDescent="0.3">
      <c r="A863" s="1" t="s">
        <v>7423</v>
      </c>
      <c r="B863" s="1" t="s">
        <v>1052</v>
      </c>
      <c r="C863" s="14" t="s">
        <v>4497</v>
      </c>
      <c r="D863" s="1" t="s">
        <v>17</v>
      </c>
      <c r="E863" s="1" t="s">
        <v>25</v>
      </c>
      <c r="F863" s="1" t="s">
        <v>34</v>
      </c>
      <c r="G863" s="1" t="s">
        <v>45</v>
      </c>
      <c r="H863" s="1">
        <v>1036</v>
      </c>
      <c r="I863" s="1">
        <v>399.29</v>
      </c>
      <c r="J863" s="1">
        <v>754.47</v>
      </c>
      <c r="K863" s="1">
        <v>-390</v>
      </c>
      <c r="L863" s="1">
        <f>Table49[[#This Row],[Selling_Price]]-Table49[[#This Row],[Market_Price]]</f>
        <v>355.18</v>
      </c>
      <c r="M863" s="1">
        <f>Table49[[#This Row],[Quantity]]*Table49[[#This Row],[Selling_Price]]</f>
        <v>-294243.3</v>
      </c>
      <c r="N863" s="1">
        <f>Table49[[#This Row],[Quantity]]*Table49[[#This Row],[Profit_Per_Quantity]]</f>
        <v>-138520.20000000001</v>
      </c>
      <c r="O863" s="1" t="s">
        <v>46</v>
      </c>
    </row>
    <row r="864" spans="1:15" x14ac:dyDescent="0.3">
      <c r="A864" s="1" t="s">
        <v>9803</v>
      </c>
      <c r="B864" s="1" t="s">
        <v>2948</v>
      </c>
      <c r="C864" s="14" t="s">
        <v>5329</v>
      </c>
      <c r="D864" s="1" t="s">
        <v>13</v>
      </c>
      <c r="E864" s="1" t="s">
        <v>24</v>
      </c>
      <c r="F864" s="1" t="s">
        <v>31</v>
      </c>
      <c r="G864" s="1" t="s">
        <v>4352</v>
      </c>
      <c r="H864" s="1">
        <v>1003</v>
      </c>
      <c r="I864" s="1">
        <v>1687.4</v>
      </c>
      <c r="J864" s="1">
        <v>2210.54</v>
      </c>
      <c r="K864" s="1">
        <v>-55</v>
      </c>
      <c r="L864" s="1">
        <f>Table49[[#This Row],[Selling_Price]]-Table49[[#This Row],[Market_Price]]</f>
        <v>523.13999999999987</v>
      </c>
      <c r="M864" s="1">
        <f>Table49[[#This Row],[Quantity]]*Table49[[#This Row],[Selling_Price]]</f>
        <v>-121579.7</v>
      </c>
      <c r="N864" s="1">
        <f>Table49[[#This Row],[Quantity]]*Table49[[#This Row],[Profit_Per_Quantity]]</f>
        <v>-28772.699999999993</v>
      </c>
      <c r="O864" s="1" t="s">
        <v>46</v>
      </c>
    </row>
    <row r="865" spans="1:15" x14ac:dyDescent="0.3">
      <c r="A865" s="1" t="s">
        <v>9721</v>
      </c>
      <c r="B865" s="1" t="s">
        <v>2812</v>
      </c>
      <c r="C865" s="14" t="s">
        <v>5514</v>
      </c>
      <c r="D865" s="1" t="s">
        <v>11</v>
      </c>
      <c r="E865" s="1" t="s">
        <v>24</v>
      </c>
      <c r="F865" s="1" t="s">
        <v>35</v>
      </c>
      <c r="G865" s="1" t="s">
        <v>44</v>
      </c>
      <c r="H865" s="1">
        <v>1057</v>
      </c>
      <c r="I865" s="1">
        <v>79.72</v>
      </c>
      <c r="J865" s="1">
        <v>153.63999999999999</v>
      </c>
      <c r="K865" s="1">
        <v>-452</v>
      </c>
      <c r="L865" s="1">
        <f>Table49[[#This Row],[Selling_Price]]-Table49[[#This Row],[Market_Price]]</f>
        <v>73.919999999999987</v>
      </c>
      <c r="M865" s="1">
        <f>Table49[[#This Row],[Quantity]]*Table49[[#This Row],[Selling_Price]]</f>
        <v>-69445.279999999999</v>
      </c>
      <c r="N865" s="1">
        <f>Table49[[#This Row],[Quantity]]*Table49[[#This Row],[Profit_Per_Quantity]]</f>
        <v>-33411.839999999997</v>
      </c>
      <c r="O865" s="1" t="s">
        <v>46</v>
      </c>
    </row>
    <row r="866" spans="1:15" x14ac:dyDescent="0.3">
      <c r="A866" s="1" t="s">
        <v>6440</v>
      </c>
      <c r="B866" s="1" t="s">
        <v>1563</v>
      </c>
      <c r="C866" s="14" t="s">
        <v>5976</v>
      </c>
      <c r="D866" s="1" t="s">
        <v>13</v>
      </c>
      <c r="E866" s="1" t="s">
        <v>24</v>
      </c>
      <c r="F866" s="1" t="s">
        <v>32</v>
      </c>
      <c r="G866" s="1" t="s">
        <v>36</v>
      </c>
      <c r="H866" s="1">
        <v>1052</v>
      </c>
      <c r="I866" s="1">
        <v>1255.76</v>
      </c>
      <c r="J866" s="1">
        <v>2209.04</v>
      </c>
      <c r="K866" s="1">
        <v>-302</v>
      </c>
      <c r="L866" s="1">
        <f>Table49[[#This Row],[Selling_Price]]-Table49[[#This Row],[Market_Price]]</f>
        <v>953.28</v>
      </c>
      <c r="M866" s="1">
        <f>Table49[[#This Row],[Quantity]]*Table49[[#This Row],[Selling_Price]]</f>
        <v>-667130.07999999996</v>
      </c>
      <c r="N866" s="1">
        <f>Table49[[#This Row],[Quantity]]*Table49[[#This Row],[Profit_Per_Quantity]]</f>
        <v>-287890.56</v>
      </c>
      <c r="O866" s="1" t="s">
        <v>46</v>
      </c>
    </row>
    <row r="867" spans="1:15" x14ac:dyDescent="0.3">
      <c r="A867" s="1" t="s">
        <v>6660</v>
      </c>
      <c r="B867" s="1" t="s">
        <v>760</v>
      </c>
      <c r="C867" s="14" t="s">
        <v>5855</v>
      </c>
      <c r="D867" s="1" t="s">
        <v>17</v>
      </c>
      <c r="E867" s="1" t="s">
        <v>30</v>
      </c>
      <c r="F867" s="1" t="s">
        <v>35</v>
      </c>
      <c r="G867" s="1" t="s">
        <v>43</v>
      </c>
      <c r="H867" s="1">
        <v>1048</v>
      </c>
      <c r="I867" s="1">
        <v>540.79999999999995</v>
      </c>
      <c r="J867" s="1">
        <v>831.98</v>
      </c>
      <c r="K867" s="1">
        <v>-221</v>
      </c>
      <c r="L867" s="1">
        <f>Table49[[#This Row],[Selling_Price]]-Table49[[#This Row],[Market_Price]]</f>
        <v>291.18000000000006</v>
      </c>
      <c r="M867" s="1">
        <f>Table49[[#This Row],[Quantity]]*Table49[[#This Row],[Selling_Price]]</f>
        <v>-183867.58000000002</v>
      </c>
      <c r="N867" s="1">
        <f>Table49[[#This Row],[Quantity]]*Table49[[#This Row],[Profit_Per_Quantity]]</f>
        <v>-64350.780000000013</v>
      </c>
      <c r="O867" s="1" t="s">
        <v>46</v>
      </c>
    </row>
    <row r="868" spans="1:15" x14ac:dyDescent="0.3">
      <c r="A868" s="1" t="s">
        <v>8264</v>
      </c>
      <c r="B868" s="1" t="s">
        <v>467</v>
      </c>
      <c r="C868" s="14" t="s">
        <v>4615</v>
      </c>
      <c r="D868" s="1" t="s">
        <v>14</v>
      </c>
      <c r="E868" s="1" t="s">
        <v>26</v>
      </c>
      <c r="F868" s="1" t="s">
        <v>35</v>
      </c>
      <c r="G868" s="1" t="s">
        <v>37</v>
      </c>
      <c r="H868" s="1">
        <v>1074</v>
      </c>
      <c r="I868" s="1">
        <v>75.47</v>
      </c>
      <c r="J868" s="1">
        <v>104.06</v>
      </c>
      <c r="K868" s="1">
        <v>-408</v>
      </c>
      <c r="L868" s="1">
        <f>Table49[[#This Row],[Selling_Price]]-Table49[[#This Row],[Market_Price]]</f>
        <v>28.590000000000003</v>
      </c>
      <c r="M868" s="1">
        <f>Table49[[#This Row],[Quantity]]*Table49[[#This Row],[Selling_Price]]</f>
        <v>-42456.480000000003</v>
      </c>
      <c r="N868" s="1">
        <f>Table49[[#This Row],[Quantity]]*Table49[[#This Row],[Profit_Per_Quantity]]</f>
        <v>-11664.720000000001</v>
      </c>
      <c r="O868" s="1" t="s">
        <v>46</v>
      </c>
    </row>
    <row r="869" spans="1:15" x14ac:dyDescent="0.3">
      <c r="A869" s="1" t="s">
        <v>6893</v>
      </c>
      <c r="B869" s="1" t="s">
        <v>747</v>
      </c>
      <c r="C869" s="14" t="s">
        <v>5458</v>
      </c>
      <c r="D869" s="1" t="s">
        <v>17</v>
      </c>
      <c r="E869" s="1" t="s">
        <v>30</v>
      </c>
      <c r="F869" s="1" t="s">
        <v>34</v>
      </c>
      <c r="G869" s="1" t="s">
        <v>38</v>
      </c>
      <c r="H869" s="1">
        <v>1041</v>
      </c>
      <c r="I869" s="1">
        <v>1344.88</v>
      </c>
      <c r="J869" s="1">
        <v>1506.49</v>
      </c>
      <c r="K869" s="1">
        <v>-78</v>
      </c>
      <c r="L869" s="1">
        <f>Table49[[#This Row],[Selling_Price]]-Table49[[#This Row],[Market_Price]]</f>
        <v>161.6099999999999</v>
      </c>
      <c r="M869" s="1">
        <f>Table49[[#This Row],[Quantity]]*Table49[[#This Row],[Selling_Price]]</f>
        <v>-117506.22</v>
      </c>
      <c r="N869" s="1">
        <f>Table49[[#This Row],[Quantity]]*Table49[[#This Row],[Profit_Per_Quantity]]</f>
        <v>-12605.579999999993</v>
      </c>
      <c r="O869" s="1" t="s">
        <v>46</v>
      </c>
    </row>
    <row r="870" spans="1:15" x14ac:dyDescent="0.3">
      <c r="A870" s="1" t="s">
        <v>9839</v>
      </c>
      <c r="B870" s="1" t="s">
        <v>3003</v>
      </c>
      <c r="C870" s="14" t="s">
        <v>5408</v>
      </c>
      <c r="D870" s="1" t="s">
        <v>20</v>
      </c>
      <c r="E870" s="1" t="s">
        <v>26</v>
      </c>
      <c r="F870" s="1" t="s">
        <v>33</v>
      </c>
      <c r="G870" s="1" t="s">
        <v>37</v>
      </c>
      <c r="H870" s="1">
        <v>1001</v>
      </c>
      <c r="I870" s="1">
        <v>1597.8</v>
      </c>
      <c r="J870" s="1">
        <v>2436.65</v>
      </c>
      <c r="K870" s="1">
        <v>-144</v>
      </c>
      <c r="L870" s="1">
        <f>Table49[[#This Row],[Selling_Price]]-Table49[[#This Row],[Market_Price]]</f>
        <v>838.85000000000014</v>
      </c>
      <c r="M870" s="1">
        <f>Table49[[#This Row],[Quantity]]*Table49[[#This Row],[Selling_Price]]</f>
        <v>-350877.60000000003</v>
      </c>
      <c r="N870" s="1">
        <f>Table49[[#This Row],[Quantity]]*Table49[[#This Row],[Profit_Per_Quantity]]</f>
        <v>-120794.40000000002</v>
      </c>
      <c r="O870" s="1" t="s">
        <v>46</v>
      </c>
    </row>
    <row r="871" spans="1:15" x14ac:dyDescent="0.3">
      <c r="A871" s="1" t="s">
        <v>6980</v>
      </c>
      <c r="B871" s="1" t="s">
        <v>530</v>
      </c>
      <c r="C871" s="14" t="s">
        <v>5471</v>
      </c>
      <c r="D871" s="1" t="s">
        <v>19</v>
      </c>
      <c r="E871" s="1" t="s">
        <v>24</v>
      </c>
      <c r="F871" s="1" t="s">
        <v>33</v>
      </c>
      <c r="G871" s="1" t="s">
        <v>4352</v>
      </c>
      <c r="H871" s="1">
        <v>1043</v>
      </c>
      <c r="I871" s="1">
        <v>672.14</v>
      </c>
      <c r="J871" s="1">
        <v>778.85</v>
      </c>
      <c r="K871" s="1">
        <v>-131</v>
      </c>
      <c r="L871" s="1">
        <f>Table49[[#This Row],[Selling_Price]]-Table49[[#This Row],[Market_Price]]</f>
        <v>106.71000000000004</v>
      </c>
      <c r="M871" s="1">
        <f>Table49[[#This Row],[Quantity]]*Table49[[#This Row],[Selling_Price]]</f>
        <v>-102029.35</v>
      </c>
      <c r="N871" s="1">
        <f>Table49[[#This Row],[Quantity]]*Table49[[#This Row],[Profit_Per_Quantity]]</f>
        <v>-13979.010000000006</v>
      </c>
      <c r="O871" s="1" t="s">
        <v>46</v>
      </c>
    </row>
    <row r="872" spans="1:15" x14ac:dyDescent="0.3">
      <c r="A872" s="1" t="s">
        <v>8914</v>
      </c>
      <c r="B872" s="1" t="s">
        <v>1524</v>
      </c>
      <c r="C872" s="14" t="s">
        <v>5414</v>
      </c>
      <c r="D872" s="1" t="s">
        <v>15</v>
      </c>
      <c r="E872" s="1" t="s">
        <v>4351</v>
      </c>
      <c r="F872" s="1" t="s">
        <v>34</v>
      </c>
      <c r="G872" s="1" t="s">
        <v>44</v>
      </c>
      <c r="H872" s="1">
        <v>1068</v>
      </c>
      <c r="I872" s="1">
        <v>969.72</v>
      </c>
      <c r="J872" s="1">
        <v>1843.07</v>
      </c>
      <c r="K872" s="1">
        <v>-295</v>
      </c>
      <c r="L872" s="1">
        <f>Table49[[#This Row],[Selling_Price]]-Table49[[#This Row],[Market_Price]]</f>
        <v>873.34999999999991</v>
      </c>
      <c r="M872" s="1">
        <f>Table49[[#This Row],[Quantity]]*Table49[[#This Row],[Selling_Price]]</f>
        <v>-543705.65</v>
      </c>
      <c r="N872" s="1">
        <f>Table49[[#This Row],[Quantity]]*Table49[[#This Row],[Profit_Per_Quantity]]</f>
        <v>-257638.24999999997</v>
      </c>
      <c r="O872" s="1" t="s">
        <v>46</v>
      </c>
    </row>
    <row r="873" spans="1:15" x14ac:dyDescent="0.3">
      <c r="A873" s="1" t="s">
        <v>8894</v>
      </c>
      <c r="B873" s="1" t="s">
        <v>1494</v>
      </c>
      <c r="C873" s="14" t="s">
        <v>5959</v>
      </c>
      <c r="D873" s="1" t="s">
        <v>13</v>
      </c>
      <c r="E873" s="1" t="s">
        <v>4349</v>
      </c>
      <c r="F873" s="1" t="s">
        <v>35</v>
      </c>
      <c r="G873" s="1" t="s">
        <v>44</v>
      </c>
      <c r="H873" s="1">
        <v>1028</v>
      </c>
      <c r="I873" s="1">
        <v>1058.6500000000001</v>
      </c>
      <c r="J873" s="1">
        <v>1415.28</v>
      </c>
      <c r="K873" s="1">
        <v>-306</v>
      </c>
      <c r="L873" s="1">
        <f>Table49[[#This Row],[Selling_Price]]-Table49[[#This Row],[Market_Price]]</f>
        <v>356.62999999999988</v>
      </c>
      <c r="M873" s="1">
        <f>Table49[[#This Row],[Quantity]]*Table49[[#This Row],[Selling_Price]]</f>
        <v>-433075.68</v>
      </c>
      <c r="N873" s="1">
        <f>Table49[[#This Row],[Quantity]]*Table49[[#This Row],[Profit_Per_Quantity]]</f>
        <v>-109128.77999999997</v>
      </c>
      <c r="O873" s="1" t="s">
        <v>46</v>
      </c>
    </row>
    <row r="874" spans="1:15" x14ac:dyDescent="0.3">
      <c r="A874" s="1" t="s">
        <v>6928</v>
      </c>
      <c r="B874" s="1" t="s">
        <v>4235</v>
      </c>
      <c r="C874" s="14" t="s">
        <v>4471</v>
      </c>
      <c r="D874" s="1" t="s">
        <v>12</v>
      </c>
      <c r="E874" s="1" t="s">
        <v>27</v>
      </c>
      <c r="F874" s="1" t="s">
        <v>31</v>
      </c>
      <c r="G874" s="1" t="s">
        <v>38</v>
      </c>
      <c r="H874" s="1">
        <v>1040</v>
      </c>
      <c r="I874" s="1">
        <v>1571.44</v>
      </c>
      <c r="J874" s="1">
        <v>2095.14</v>
      </c>
      <c r="K874" s="1">
        <v>-181</v>
      </c>
      <c r="L874" s="1">
        <f>Table49[[#This Row],[Selling_Price]]-Table49[[#This Row],[Market_Price]]</f>
        <v>523.69999999999982</v>
      </c>
      <c r="M874" s="1">
        <f>Table49[[#This Row],[Quantity]]*Table49[[#This Row],[Selling_Price]]</f>
        <v>-379220.33999999997</v>
      </c>
      <c r="N874" s="1">
        <f>Table49[[#This Row],[Quantity]]*Table49[[#This Row],[Profit_Per_Quantity]]</f>
        <v>-94789.699999999968</v>
      </c>
      <c r="O874" s="1" t="s">
        <v>46</v>
      </c>
    </row>
    <row r="875" spans="1:15" x14ac:dyDescent="0.3">
      <c r="A875" s="1" t="s">
        <v>9267</v>
      </c>
      <c r="B875" s="1" t="s">
        <v>2099</v>
      </c>
      <c r="C875" s="14" t="s">
        <v>5828</v>
      </c>
      <c r="D875" s="1" t="s">
        <v>15</v>
      </c>
      <c r="E875" s="1" t="s">
        <v>21</v>
      </c>
      <c r="F875" s="1" t="s">
        <v>32</v>
      </c>
      <c r="G875" s="1" t="s">
        <v>41</v>
      </c>
      <c r="H875" s="1">
        <v>1070</v>
      </c>
      <c r="I875" s="1">
        <v>436.83</v>
      </c>
      <c r="J875" s="1">
        <v>826.16</v>
      </c>
      <c r="K875" s="1">
        <v>-68</v>
      </c>
      <c r="L875" s="1">
        <f>Table49[[#This Row],[Selling_Price]]-Table49[[#This Row],[Market_Price]]</f>
        <v>389.33</v>
      </c>
      <c r="M875" s="1">
        <f>Table49[[#This Row],[Quantity]]*Table49[[#This Row],[Selling_Price]]</f>
        <v>-56178.879999999997</v>
      </c>
      <c r="N875" s="1">
        <f>Table49[[#This Row],[Quantity]]*Table49[[#This Row],[Profit_Per_Quantity]]</f>
        <v>-26474.44</v>
      </c>
      <c r="O875" s="1" t="s">
        <v>46</v>
      </c>
    </row>
    <row r="876" spans="1:15" x14ac:dyDescent="0.3">
      <c r="A876" s="1" t="s">
        <v>6807</v>
      </c>
      <c r="B876" s="1" t="s">
        <v>3311</v>
      </c>
      <c r="C876" s="14" t="s">
        <v>5223</v>
      </c>
      <c r="D876" s="1" t="s">
        <v>12</v>
      </c>
      <c r="E876" s="1" t="s">
        <v>30</v>
      </c>
      <c r="F876" s="1" t="s">
        <v>32</v>
      </c>
      <c r="G876" s="1" t="s">
        <v>40</v>
      </c>
      <c r="H876" s="1">
        <v>1080</v>
      </c>
      <c r="I876" s="1">
        <v>346.31</v>
      </c>
      <c r="J876" s="1">
        <v>632.55999999999995</v>
      </c>
      <c r="K876" s="1">
        <v>-307</v>
      </c>
      <c r="L876" s="1">
        <f>Table49[[#This Row],[Selling_Price]]-Table49[[#This Row],[Market_Price]]</f>
        <v>286.24999999999994</v>
      </c>
      <c r="M876" s="1">
        <f>Table49[[#This Row],[Quantity]]*Table49[[#This Row],[Selling_Price]]</f>
        <v>-194195.91999999998</v>
      </c>
      <c r="N876" s="1">
        <f>Table49[[#This Row],[Quantity]]*Table49[[#This Row],[Profit_Per_Quantity]]</f>
        <v>-87878.749999999985</v>
      </c>
      <c r="O876" s="1" t="s">
        <v>46</v>
      </c>
    </row>
    <row r="877" spans="1:15" x14ac:dyDescent="0.3">
      <c r="A877" s="1" t="s">
        <v>9969</v>
      </c>
      <c r="B877" s="1" t="s">
        <v>3204</v>
      </c>
      <c r="C877" s="14" t="s">
        <v>4827</v>
      </c>
      <c r="D877" s="1" t="s">
        <v>18</v>
      </c>
      <c r="E877" s="1" t="s">
        <v>24</v>
      </c>
      <c r="F877" s="1" t="s">
        <v>34</v>
      </c>
      <c r="G877" s="1" t="s">
        <v>43</v>
      </c>
      <c r="H877" s="1">
        <v>1028</v>
      </c>
      <c r="I877" s="1">
        <v>1556.93</v>
      </c>
      <c r="J877" s="1">
        <v>2963.93</v>
      </c>
      <c r="K877" s="1">
        <v>-212</v>
      </c>
      <c r="L877" s="1">
        <f>Table49[[#This Row],[Selling_Price]]-Table49[[#This Row],[Market_Price]]</f>
        <v>1406.9999999999998</v>
      </c>
      <c r="M877" s="1">
        <f>Table49[[#This Row],[Quantity]]*Table49[[#This Row],[Selling_Price]]</f>
        <v>-628353.15999999992</v>
      </c>
      <c r="N877" s="1">
        <f>Table49[[#This Row],[Quantity]]*Table49[[#This Row],[Profit_Per_Quantity]]</f>
        <v>-298283.99999999994</v>
      </c>
      <c r="O877" s="1" t="s">
        <v>46</v>
      </c>
    </row>
    <row r="878" spans="1:15" x14ac:dyDescent="0.3">
      <c r="A878" s="1" t="s">
        <v>9126</v>
      </c>
      <c r="B878" s="1" t="s">
        <v>1872</v>
      </c>
      <c r="C878" s="14" t="s">
        <v>4447</v>
      </c>
      <c r="D878" s="1" t="s">
        <v>16</v>
      </c>
      <c r="E878" s="1" t="s">
        <v>29</v>
      </c>
      <c r="F878" s="1" t="s">
        <v>31</v>
      </c>
      <c r="G878" s="1" t="s">
        <v>43</v>
      </c>
      <c r="H878" s="1">
        <v>1018</v>
      </c>
      <c r="I878" s="1">
        <v>957.59</v>
      </c>
      <c r="J878" s="1">
        <v>1403.9</v>
      </c>
      <c r="K878" s="1">
        <v>-425</v>
      </c>
      <c r="L878" s="1">
        <f>Table49[[#This Row],[Selling_Price]]-Table49[[#This Row],[Market_Price]]</f>
        <v>446.31000000000006</v>
      </c>
      <c r="M878" s="1">
        <f>Table49[[#This Row],[Quantity]]*Table49[[#This Row],[Selling_Price]]</f>
        <v>-596657.5</v>
      </c>
      <c r="N878" s="1">
        <f>Table49[[#This Row],[Quantity]]*Table49[[#This Row],[Profit_Per_Quantity]]</f>
        <v>-189681.75000000003</v>
      </c>
      <c r="O878" s="1" t="s">
        <v>46</v>
      </c>
    </row>
    <row r="879" spans="1:15" x14ac:dyDescent="0.3">
      <c r="A879" s="1" t="s">
        <v>9579</v>
      </c>
      <c r="B879" s="1" t="s">
        <v>2588</v>
      </c>
      <c r="C879" s="14" t="s">
        <v>4972</v>
      </c>
      <c r="D879" s="1" t="s">
        <v>17</v>
      </c>
      <c r="E879" s="1" t="s">
        <v>24</v>
      </c>
      <c r="F879" s="1" t="s">
        <v>32</v>
      </c>
      <c r="G879" s="1" t="s">
        <v>42</v>
      </c>
      <c r="H879" s="1">
        <v>1039</v>
      </c>
      <c r="I879" s="1">
        <v>696.31</v>
      </c>
      <c r="J879" s="1">
        <v>1223.5899999999999</v>
      </c>
      <c r="K879" s="1">
        <v>-89</v>
      </c>
      <c r="L879" s="1">
        <f>Table49[[#This Row],[Selling_Price]]-Table49[[#This Row],[Market_Price]]</f>
        <v>527.28</v>
      </c>
      <c r="M879" s="1">
        <f>Table49[[#This Row],[Quantity]]*Table49[[#This Row],[Selling_Price]]</f>
        <v>-108899.51</v>
      </c>
      <c r="N879" s="1">
        <f>Table49[[#This Row],[Quantity]]*Table49[[#This Row],[Profit_Per_Quantity]]</f>
        <v>-46927.92</v>
      </c>
      <c r="O879" s="1" t="s">
        <v>46</v>
      </c>
    </row>
    <row r="880" spans="1:15" x14ac:dyDescent="0.3">
      <c r="A880" s="1" t="s">
        <v>6896</v>
      </c>
      <c r="B880" s="1" t="s">
        <v>3883</v>
      </c>
      <c r="C880" s="14" t="s">
        <v>4792</v>
      </c>
      <c r="D880" s="1" t="s">
        <v>12</v>
      </c>
      <c r="E880" s="1" t="s">
        <v>25</v>
      </c>
      <c r="F880" s="1" t="s">
        <v>33</v>
      </c>
      <c r="G880" s="1" t="s">
        <v>4352</v>
      </c>
      <c r="H880" s="1">
        <v>1097</v>
      </c>
      <c r="I880" s="1">
        <v>1140.33</v>
      </c>
      <c r="J880" s="1">
        <v>1616.25</v>
      </c>
      <c r="K880" s="1">
        <v>-229</v>
      </c>
      <c r="L880" s="1">
        <f>Table49[[#This Row],[Selling_Price]]-Table49[[#This Row],[Market_Price]]</f>
        <v>475.92000000000007</v>
      </c>
      <c r="M880" s="1">
        <f>Table49[[#This Row],[Quantity]]*Table49[[#This Row],[Selling_Price]]</f>
        <v>-370121.25</v>
      </c>
      <c r="N880" s="1">
        <f>Table49[[#This Row],[Quantity]]*Table49[[#This Row],[Profit_Per_Quantity]]</f>
        <v>-108985.68000000002</v>
      </c>
      <c r="O880" s="1" t="s">
        <v>46</v>
      </c>
    </row>
    <row r="881" spans="1:15" x14ac:dyDescent="0.3">
      <c r="A881" s="1" t="s">
        <v>9437</v>
      </c>
      <c r="B881" s="1" t="s">
        <v>2371</v>
      </c>
      <c r="C881" s="14" t="s">
        <v>5149</v>
      </c>
      <c r="D881" s="1" t="s">
        <v>18</v>
      </c>
      <c r="E881" s="1" t="s">
        <v>24</v>
      </c>
      <c r="F881" s="1" t="s">
        <v>35</v>
      </c>
      <c r="G881" s="1" t="s">
        <v>43</v>
      </c>
      <c r="H881" s="1">
        <v>1037</v>
      </c>
      <c r="I881" s="1">
        <v>968.48</v>
      </c>
      <c r="J881" s="1">
        <v>1285.98</v>
      </c>
      <c r="K881" s="1">
        <v>-476</v>
      </c>
      <c r="L881" s="1">
        <f>Table49[[#This Row],[Selling_Price]]-Table49[[#This Row],[Market_Price]]</f>
        <v>317.5</v>
      </c>
      <c r="M881" s="1">
        <f>Table49[[#This Row],[Quantity]]*Table49[[#This Row],[Selling_Price]]</f>
        <v>-612126.48</v>
      </c>
      <c r="N881" s="1">
        <f>Table49[[#This Row],[Quantity]]*Table49[[#This Row],[Profit_Per_Quantity]]</f>
        <v>-151130</v>
      </c>
      <c r="O881" s="1" t="s">
        <v>46</v>
      </c>
    </row>
    <row r="882" spans="1:15" x14ac:dyDescent="0.3">
      <c r="A882" s="1" t="s">
        <v>8095</v>
      </c>
      <c r="B882" s="1" t="s">
        <v>175</v>
      </c>
      <c r="C882" s="14" t="s">
        <v>4972</v>
      </c>
      <c r="D882" s="1" t="s">
        <v>13</v>
      </c>
      <c r="E882" s="1" t="s">
        <v>30</v>
      </c>
      <c r="F882" s="1" t="s">
        <v>34</v>
      </c>
      <c r="G882" s="1" t="s">
        <v>36</v>
      </c>
      <c r="H882" s="1">
        <v>1020</v>
      </c>
      <c r="I882" s="1">
        <v>422.3</v>
      </c>
      <c r="J882" s="1">
        <v>578.88</v>
      </c>
      <c r="K882" s="1">
        <v>-208</v>
      </c>
      <c r="L882" s="1">
        <f>Table49[[#This Row],[Selling_Price]]-Table49[[#This Row],[Market_Price]]</f>
        <v>156.57999999999998</v>
      </c>
      <c r="M882" s="1">
        <f>Table49[[#This Row],[Quantity]]*Table49[[#This Row],[Selling_Price]]</f>
        <v>-120407.03999999999</v>
      </c>
      <c r="N882" s="1">
        <f>Table49[[#This Row],[Quantity]]*Table49[[#This Row],[Profit_Per_Quantity]]</f>
        <v>-32568.639999999996</v>
      </c>
      <c r="O882" s="1" t="s">
        <v>46</v>
      </c>
    </row>
    <row r="883" spans="1:15" x14ac:dyDescent="0.3">
      <c r="A883" s="1" t="s">
        <v>9503</v>
      </c>
      <c r="B883" s="1" t="s">
        <v>2474</v>
      </c>
      <c r="C883" s="14" t="s">
        <v>4829</v>
      </c>
      <c r="D883" s="1" t="s">
        <v>20</v>
      </c>
      <c r="E883" s="1" t="s">
        <v>21</v>
      </c>
      <c r="F883" s="1" t="s">
        <v>33</v>
      </c>
      <c r="G883" s="1" t="s">
        <v>43</v>
      </c>
      <c r="H883" s="1">
        <v>1091</v>
      </c>
      <c r="I883" s="1">
        <v>1879.04</v>
      </c>
      <c r="J883" s="1">
        <v>3363.63</v>
      </c>
      <c r="K883" s="1">
        <v>-200</v>
      </c>
      <c r="L883" s="1">
        <f>Table49[[#This Row],[Selling_Price]]-Table49[[#This Row],[Market_Price]]</f>
        <v>1484.5900000000001</v>
      </c>
      <c r="M883" s="1">
        <f>Table49[[#This Row],[Quantity]]*Table49[[#This Row],[Selling_Price]]</f>
        <v>-672726</v>
      </c>
      <c r="N883" s="1">
        <f>Table49[[#This Row],[Quantity]]*Table49[[#This Row],[Profit_Per_Quantity]]</f>
        <v>-296918</v>
      </c>
      <c r="O883" s="1" t="s">
        <v>46</v>
      </c>
    </row>
    <row r="884" spans="1:15" x14ac:dyDescent="0.3">
      <c r="A884" s="1" t="s">
        <v>10194</v>
      </c>
      <c r="B884" s="1" t="s">
        <v>3563</v>
      </c>
      <c r="C884" s="14" t="s">
        <v>5044</v>
      </c>
      <c r="D884" s="1" t="s">
        <v>13</v>
      </c>
      <c r="E884" s="1" t="s">
        <v>4349</v>
      </c>
      <c r="F884" s="1" t="s">
        <v>35</v>
      </c>
      <c r="G884" s="1" t="s">
        <v>4352</v>
      </c>
      <c r="H884" s="1">
        <v>1039</v>
      </c>
      <c r="I884" s="1">
        <v>1994.27</v>
      </c>
      <c r="J884" s="1">
        <v>3333.53</v>
      </c>
      <c r="K884" s="1">
        <v>-160</v>
      </c>
      <c r="L884" s="1">
        <f>Table49[[#This Row],[Selling_Price]]-Table49[[#This Row],[Market_Price]]</f>
        <v>1339.2600000000002</v>
      </c>
      <c r="M884" s="1">
        <f>Table49[[#This Row],[Quantity]]*Table49[[#This Row],[Selling_Price]]</f>
        <v>-533364.80000000005</v>
      </c>
      <c r="N884" s="1">
        <f>Table49[[#This Row],[Quantity]]*Table49[[#This Row],[Profit_Per_Quantity]]</f>
        <v>-214281.60000000003</v>
      </c>
      <c r="O884" s="1" t="s">
        <v>46</v>
      </c>
    </row>
    <row r="885" spans="1:15" x14ac:dyDescent="0.3">
      <c r="A885" s="1" t="s">
        <v>7433</v>
      </c>
      <c r="B885" s="1" t="s">
        <v>3971</v>
      </c>
      <c r="C885" s="14" t="s">
        <v>4716</v>
      </c>
      <c r="D885" s="1" t="s">
        <v>12</v>
      </c>
      <c r="E885" s="1" t="s">
        <v>21</v>
      </c>
      <c r="F885" s="1" t="s">
        <v>32</v>
      </c>
      <c r="G885" s="1" t="s">
        <v>40</v>
      </c>
      <c r="H885" s="1">
        <v>1085</v>
      </c>
      <c r="I885" s="1">
        <v>1908.45</v>
      </c>
      <c r="J885" s="1">
        <v>2277.88</v>
      </c>
      <c r="K885" s="1">
        <v>-167</v>
      </c>
      <c r="L885" s="1">
        <f>Table49[[#This Row],[Selling_Price]]-Table49[[#This Row],[Market_Price]]</f>
        <v>369.43000000000006</v>
      </c>
      <c r="M885" s="1">
        <f>Table49[[#This Row],[Quantity]]*Table49[[#This Row],[Selling_Price]]</f>
        <v>-380405.96</v>
      </c>
      <c r="N885" s="1">
        <f>Table49[[#This Row],[Quantity]]*Table49[[#This Row],[Profit_Per_Quantity]]</f>
        <v>-61694.810000000012</v>
      </c>
      <c r="O885" s="1" t="s">
        <v>46</v>
      </c>
    </row>
    <row r="886" spans="1:15" x14ac:dyDescent="0.3">
      <c r="A886" s="1" t="s">
        <v>6821</v>
      </c>
      <c r="B886" s="1" t="s">
        <v>2281</v>
      </c>
      <c r="C886" s="14" t="s">
        <v>5048</v>
      </c>
      <c r="D886" s="1" t="s">
        <v>15</v>
      </c>
      <c r="E886" s="1" t="s">
        <v>4349</v>
      </c>
      <c r="F886" s="1" t="s">
        <v>35</v>
      </c>
      <c r="G886" s="1" t="s">
        <v>40</v>
      </c>
      <c r="H886" s="1">
        <v>1089</v>
      </c>
      <c r="I886" s="1">
        <v>1307.22</v>
      </c>
      <c r="J886" s="1">
        <v>2300.75</v>
      </c>
      <c r="K886" s="1">
        <v>-55</v>
      </c>
      <c r="L886" s="1">
        <f>Table49[[#This Row],[Selling_Price]]-Table49[[#This Row],[Market_Price]]</f>
        <v>993.53</v>
      </c>
      <c r="M886" s="1">
        <f>Table49[[#This Row],[Quantity]]*Table49[[#This Row],[Selling_Price]]</f>
        <v>-126541.25</v>
      </c>
      <c r="N886" s="1">
        <f>Table49[[#This Row],[Quantity]]*Table49[[#This Row],[Profit_Per_Quantity]]</f>
        <v>-54644.15</v>
      </c>
      <c r="O886" s="1" t="s">
        <v>46</v>
      </c>
    </row>
    <row r="887" spans="1:15" x14ac:dyDescent="0.3">
      <c r="A887" s="1" t="s">
        <v>6375</v>
      </c>
      <c r="B887" s="1" t="s">
        <v>2816</v>
      </c>
      <c r="C887" s="14" t="s">
        <v>5512</v>
      </c>
      <c r="D887" s="1" t="s">
        <v>14</v>
      </c>
      <c r="E887" s="1" t="s">
        <v>4351</v>
      </c>
      <c r="F887" s="1" t="s">
        <v>32</v>
      </c>
      <c r="G887" s="1" t="s">
        <v>42</v>
      </c>
      <c r="H887" s="1">
        <v>1032</v>
      </c>
      <c r="I887" s="1">
        <v>1042.26</v>
      </c>
      <c r="J887" s="1">
        <v>1573.23</v>
      </c>
      <c r="K887" s="1">
        <v>-58</v>
      </c>
      <c r="L887" s="1">
        <f>Table49[[#This Row],[Selling_Price]]-Table49[[#This Row],[Market_Price]]</f>
        <v>530.97</v>
      </c>
      <c r="M887" s="1">
        <f>Table49[[#This Row],[Quantity]]*Table49[[#This Row],[Selling_Price]]</f>
        <v>-91247.34</v>
      </c>
      <c r="N887" s="1">
        <f>Table49[[#This Row],[Quantity]]*Table49[[#This Row],[Profit_Per_Quantity]]</f>
        <v>-30796.260000000002</v>
      </c>
      <c r="O887" s="1" t="s">
        <v>46</v>
      </c>
    </row>
    <row r="888" spans="1:15" x14ac:dyDescent="0.3">
      <c r="A888" s="1" t="s">
        <v>6445</v>
      </c>
      <c r="B888" s="1" t="s">
        <v>370</v>
      </c>
      <c r="C888" s="14" t="s">
        <v>6242</v>
      </c>
      <c r="D888" s="1" t="s">
        <v>14</v>
      </c>
      <c r="E888" s="1" t="s">
        <v>4351</v>
      </c>
      <c r="F888" s="1" t="s">
        <v>34</v>
      </c>
      <c r="G888" s="1" t="s">
        <v>40</v>
      </c>
      <c r="H888" s="1">
        <v>1041</v>
      </c>
      <c r="I888" s="1">
        <v>1365.12</v>
      </c>
      <c r="J888" s="1">
        <v>2440.9299999999998</v>
      </c>
      <c r="K888" s="1">
        <v>-7</v>
      </c>
      <c r="L888" s="1">
        <f>Table49[[#This Row],[Selling_Price]]-Table49[[#This Row],[Market_Price]]</f>
        <v>1075.81</v>
      </c>
      <c r="M888" s="1">
        <f>Table49[[#This Row],[Quantity]]*Table49[[#This Row],[Selling_Price]]</f>
        <v>-17086.509999999998</v>
      </c>
      <c r="N888" s="1">
        <f>Table49[[#This Row],[Quantity]]*Table49[[#This Row],[Profit_Per_Quantity]]</f>
        <v>-7530.67</v>
      </c>
      <c r="O888" s="1" t="s">
        <v>46</v>
      </c>
    </row>
    <row r="889" spans="1:15" x14ac:dyDescent="0.3">
      <c r="A889" s="1" t="s">
        <v>9783</v>
      </c>
      <c r="B889" s="1" t="s">
        <v>2915</v>
      </c>
      <c r="C889" s="14" t="s">
        <v>5461</v>
      </c>
      <c r="D889" s="1" t="s">
        <v>15</v>
      </c>
      <c r="E889" s="1" t="s">
        <v>24</v>
      </c>
      <c r="F889" s="1" t="s">
        <v>31</v>
      </c>
      <c r="G889" s="1" t="s">
        <v>43</v>
      </c>
      <c r="H889" s="1">
        <v>1035</v>
      </c>
      <c r="I889" s="1">
        <v>1971.29</v>
      </c>
      <c r="J889" s="1">
        <v>3089.25</v>
      </c>
      <c r="K889" s="1">
        <v>-141</v>
      </c>
      <c r="L889" s="1">
        <f>Table49[[#This Row],[Selling_Price]]-Table49[[#This Row],[Market_Price]]</f>
        <v>1117.96</v>
      </c>
      <c r="M889" s="1">
        <f>Table49[[#This Row],[Quantity]]*Table49[[#This Row],[Selling_Price]]</f>
        <v>-435584.25</v>
      </c>
      <c r="N889" s="1">
        <f>Table49[[#This Row],[Quantity]]*Table49[[#This Row],[Profit_Per_Quantity]]</f>
        <v>-157632.36000000002</v>
      </c>
      <c r="O889" s="1" t="s">
        <v>46</v>
      </c>
    </row>
    <row r="890" spans="1:15" x14ac:dyDescent="0.3">
      <c r="A890" s="1" t="s">
        <v>8058</v>
      </c>
      <c r="B890" s="1" t="s">
        <v>111</v>
      </c>
      <c r="C890" s="14" t="s">
        <v>5879</v>
      </c>
      <c r="D890" s="1" t="s">
        <v>13</v>
      </c>
      <c r="E890" s="1" t="s">
        <v>21</v>
      </c>
      <c r="F890" s="1" t="s">
        <v>34</v>
      </c>
      <c r="G890" s="1" t="s">
        <v>41</v>
      </c>
      <c r="H890" s="1">
        <v>1079</v>
      </c>
      <c r="I890" s="1">
        <v>1055.1199999999999</v>
      </c>
      <c r="J890" s="1">
        <v>1220.68</v>
      </c>
      <c r="K890" s="1">
        <v>-102</v>
      </c>
      <c r="L890" s="1">
        <f>Table49[[#This Row],[Selling_Price]]-Table49[[#This Row],[Market_Price]]</f>
        <v>165.56000000000017</v>
      </c>
      <c r="M890" s="1">
        <f>Table49[[#This Row],[Quantity]]*Table49[[#This Row],[Selling_Price]]</f>
        <v>-124509.36</v>
      </c>
      <c r="N890" s="1">
        <f>Table49[[#This Row],[Quantity]]*Table49[[#This Row],[Profit_Per_Quantity]]</f>
        <v>-16887.120000000017</v>
      </c>
      <c r="O890" s="1" t="s">
        <v>46</v>
      </c>
    </row>
    <row r="891" spans="1:15" x14ac:dyDescent="0.3">
      <c r="A891" s="1" t="s">
        <v>7611</v>
      </c>
      <c r="B891" s="1" t="s">
        <v>2229</v>
      </c>
      <c r="C891" s="14" t="s">
        <v>5774</v>
      </c>
      <c r="D891" s="1" t="s">
        <v>19</v>
      </c>
      <c r="E891" s="1" t="s">
        <v>25</v>
      </c>
      <c r="F891" s="1" t="s">
        <v>33</v>
      </c>
      <c r="G891" s="1" t="s">
        <v>38</v>
      </c>
      <c r="H891" s="1">
        <v>1008</v>
      </c>
      <c r="I891" s="1">
        <v>1264.6500000000001</v>
      </c>
      <c r="J891" s="1">
        <v>2368.1799999999998</v>
      </c>
      <c r="K891" s="1">
        <v>-15</v>
      </c>
      <c r="L891" s="1">
        <f>Table49[[#This Row],[Selling_Price]]-Table49[[#This Row],[Market_Price]]</f>
        <v>1103.5299999999997</v>
      </c>
      <c r="M891" s="1">
        <f>Table49[[#This Row],[Quantity]]*Table49[[#This Row],[Selling_Price]]</f>
        <v>-35522.699999999997</v>
      </c>
      <c r="N891" s="1">
        <f>Table49[[#This Row],[Quantity]]*Table49[[#This Row],[Profit_Per_Quantity]]</f>
        <v>-16552.949999999997</v>
      </c>
      <c r="O891" s="1" t="s">
        <v>46</v>
      </c>
    </row>
    <row r="892" spans="1:15" x14ac:dyDescent="0.3">
      <c r="A892" s="1" t="s">
        <v>9211</v>
      </c>
      <c r="B892" s="1" t="s">
        <v>2013</v>
      </c>
      <c r="C892" s="14" t="s">
        <v>4996</v>
      </c>
      <c r="D892" s="1" t="s">
        <v>17</v>
      </c>
      <c r="E892" s="1" t="s">
        <v>24</v>
      </c>
      <c r="F892" s="1" t="s">
        <v>34</v>
      </c>
      <c r="G892" s="1" t="s">
        <v>36</v>
      </c>
      <c r="H892" s="1">
        <v>1033</v>
      </c>
      <c r="I892" s="1">
        <v>1942.55</v>
      </c>
      <c r="J892" s="1">
        <v>2720.94</v>
      </c>
      <c r="K892" s="1">
        <v>-480</v>
      </c>
      <c r="L892" s="1">
        <f>Table49[[#This Row],[Selling_Price]]-Table49[[#This Row],[Market_Price]]</f>
        <v>778.3900000000001</v>
      </c>
      <c r="M892" s="1">
        <f>Table49[[#This Row],[Quantity]]*Table49[[#This Row],[Selling_Price]]</f>
        <v>-1306051.2</v>
      </c>
      <c r="N892" s="1">
        <f>Table49[[#This Row],[Quantity]]*Table49[[#This Row],[Profit_Per_Quantity]]</f>
        <v>-373627.20000000007</v>
      </c>
      <c r="O892" s="1" t="s">
        <v>46</v>
      </c>
    </row>
    <row r="893" spans="1:15" x14ac:dyDescent="0.3">
      <c r="A893" s="1" t="s">
        <v>8699</v>
      </c>
      <c r="B893" s="1" t="s">
        <v>1165</v>
      </c>
      <c r="C893" s="14" t="s">
        <v>6092</v>
      </c>
      <c r="D893" s="1" t="s">
        <v>13</v>
      </c>
      <c r="E893" s="1" t="s">
        <v>4349</v>
      </c>
      <c r="F893" s="1" t="s">
        <v>31</v>
      </c>
      <c r="G893" s="1" t="s">
        <v>37</v>
      </c>
      <c r="H893" s="1">
        <v>1084</v>
      </c>
      <c r="I893" s="1">
        <v>497.14</v>
      </c>
      <c r="J893" s="1">
        <v>787.18</v>
      </c>
      <c r="K893" s="1">
        <v>-290</v>
      </c>
      <c r="L893" s="1">
        <f>Table49[[#This Row],[Selling_Price]]-Table49[[#This Row],[Market_Price]]</f>
        <v>290.03999999999996</v>
      </c>
      <c r="M893" s="1">
        <f>Table49[[#This Row],[Quantity]]*Table49[[#This Row],[Selling_Price]]</f>
        <v>-228282.19999999998</v>
      </c>
      <c r="N893" s="1">
        <f>Table49[[#This Row],[Quantity]]*Table49[[#This Row],[Profit_Per_Quantity]]</f>
        <v>-84111.599999999991</v>
      </c>
      <c r="O893" s="1" t="s">
        <v>46</v>
      </c>
    </row>
    <row r="894" spans="1:15" x14ac:dyDescent="0.3">
      <c r="A894" s="1" t="s">
        <v>6812</v>
      </c>
      <c r="B894" s="1" t="s">
        <v>1618</v>
      </c>
      <c r="C894" s="14" t="s">
        <v>4444</v>
      </c>
      <c r="D894" s="1" t="s">
        <v>18</v>
      </c>
      <c r="E894" s="1" t="s">
        <v>21</v>
      </c>
      <c r="F894" s="1" t="s">
        <v>32</v>
      </c>
      <c r="G894" s="1" t="s">
        <v>4352</v>
      </c>
      <c r="H894" s="1">
        <v>1023</v>
      </c>
      <c r="I894" s="1">
        <v>1144.95</v>
      </c>
      <c r="J894" s="1">
        <v>2119.9899999999998</v>
      </c>
      <c r="K894" s="1">
        <v>-181</v>
      </c>
      <c r="L894" s="1">
        <f>Table49[[#This Row],[Selling_Price]]-Table49[[#This Row],[Market_Price]]</f>
        <v>975.03999999999974</v>
      </c>
      <c r="M894" s="1">
        <f>Table49[[#This Row],[Quantity]]*Table49[[#This Row],[Selling_Price]]</f>
        <v>-383718.18999999994</v>
      </c>
      <c r="N894" s="1">
        <f>Table49[[#This Row],[Quantity]]*Table49[[#This Row],[Profit_Per_Quantity]]</f>
        <v>-176482.23999999996</v>
      </c>
      <c r="O894" s="1" t="s">
        <v>46</v>
      </c>
    </row>
    <row r="895" spans="1:15" x14ac:dyDescent="0.3">
      <c r="A895" s="1" t="s">
        <v>9544</v>
      </c>
      <c r="B895" s="1" t="s">
        <v>2532</v>
      </c>
      <c r="C895" s="14" t="s">
        <v>5162</v>
      </c>
      <c r="D895" s="1" t="s">
        <v>17</v>
      </c>
      <c r="E895" s="1" t="s">
        <v>28</v>
      </c>
      <c r="F895" s="1" t="s">
        <v>33</v>
      </c>
      <c r="G895" s="1" t="s">
        <v>45</v>
      </c>
      <c r="H895" s="1">
        <v>1047</v>
      </c>
      <c r="I895" s="1">
        <v>1161.6400000000001</v>
      </c>
      <c r="J895" s="1">
        <v>1938.01</v>
      </c>
      <c r="K895" s="1">
        <v>-409</v>
      </c>
      <c r="L895" s="1">
        <f>Table49[[#This Row],[Selling_Price]]-Table49[[#This Row],[Market_Price]]</f>
        <v>776.36999999999989</v>
      </c>
      <c r="M895" s="1">
        <f>Table49[[#This Row],[Quantity]]*Table49[[#This Row],[Selling_Price]]</f>
        <v>-792646.09</v>
      </c>
      <c r="N895" s="1">
        <f>Table49[[#This Row],[Quantity]]*Table49[[#This Row],[Profit_Per_Quantity]]</f>
        <v>-317535.32999999996</v>
      </c>
      <c r="O895" s="1" t="s">
        <v>46</v>
      </c>
    </row>
    <row r="896" spans="1:15" x14ac:dyDescent="0.3">
      <c r="A896" s="1" t="s">
        <v>8637</v>
      </c>
      <c r="B896" s="1" t="s">
        <v>1080</v>
      </c>
      <c r="C896" s="14" t="s">
        <v>6071</v>
      </c>
      <c r="D896" s="1" t="s">
        <v>19</v>
      </c>
      <c r="E896" s="1" t="s">
        <v>29</v>
      </c>
      <c r="F896" s="1" t="s">
        <v>31</v>
      </c>
      <c r="G896" s="1" t="s">
        <v>4352</v>
      </c>
      <c r="H896" s="1">
        <v>1034</v>
      </c>
      <c r="I896" s="1">
        <v>1858.77</v>
      </c>
      <c r="J896" s="1">
        <v>2312.21</v>
      </c>
      <c r="K896" s="1">
        <v>-421</v>
      </c>
      <c r="L896" s="1">
        <f>Table49[[#This Row],[Selling_Price]]-Table49[[#This Row],[Market_Price]]</f>
        <v>453.44000000000005</v>
      </c>
      <c r="M896" s="1">
        <f>Table49[[#This Row],[Quantity]]*Table49[[#This Row],[Selling_Price]]</f>
        <v>-973440.41</v>
      </c>
      <c r="N896" s="1">
        <f>Table49[[#This Row],[Quantity]]*Table49[[#This Row],[Profit_Per_Quantity]]</f>
        <v>-190898.24000000002</v>
      </c>
      <c r="O896" s="1" t="s">
        <v>46</v>
      </c>
    </row>
    <row r="897" spans="1:15" x14ac:dyDescent="0.3">
      <c r="A897" s="1" t="s">
        <v>8547</v>
      </c>
      <c r="B897" s="1" t="s">
        <v>925</v>
      </c>
      <c r="C897" s="14" t="s">
        <v>6145</v>
      </c>
      <c r="D897" s="1" t="s">
        <v>16</v>
      </c>
      <c r="E897" s="1" t="s">
        <v>29</v>
      </c>
      <c r="F897" s="1" t="s">
        <v>33</v>
      </c>
      <c r="G897" s="1" t="s">
        <v>38</v>
      </c>
      <c r="H897" s="1">
        <v>1083</v>
      </c>
      <c r="I897" s="1">
        <v>497.69</v>
      </c>
      <c r="J897" s="1">
        <v>965.4</v>
      </c>
      <c r="K897" s="1">
        <v>-479</v>
      </c>
      <c r="L897" s="1">
        <f>Table49[[#This Row],[Selling_Price]]-Table49[[#This Row],[Market_Price]]</f>
        <v>467.71</v>
      </c>
      <c r="M897" s="1">
        <f>Table49[[#This Row],[Quantity]]*Table49[[#This Row],[Selling_Price]]</f>
        <v>-462426.6</v>
      </c>
      <c r="N897" s="1">
        <f>Table49[[#This Row],[Quantity]]*Table49[[#This Row],[Profit_Per_Quantity]]</f>
        <v>-224033.09</v>
      </c>
      <c r="O897" s="1" t="s">
        <v>46</v>
      </c>
    </row>
    <row r="898" spans="1:15" x14ac:dyDescent="0.3">
      <c r="A898" s="1" t="s">
        <v>9483</v>
      </c>
      <c r="B898" s="1" t="s">
        <v>2440</v>
      </c>
      <c r="C898" s="14" t="s">
        <v>5692</v>
      </c>
      <c r="D898" s="1" t="s">
        <v>16</v>
      </c>
      <c r="E898" s="1" t="s">
        <v>28</v>
      </c>
      <c r="F898" s="1" t="s">
        <v>31</v>
      </c>
      <c r="G898" s="1" t="s">
        <v>40</v>
      </c>
      <c r="H898" s="1">
        <v>1083</v>
      </c>
      <c r="I898" s="1">
        <v>644.62</v>
      </c>
      <c r="J898" s="1">
        <v>1075.96</v>
      </c>
      <c r="K898" s="1">
        <v>-262</v>
      </c>
      <c r="L898" s="1">
        <f>Table49[[#This Row],[Selling_Price]]-Table49[[#This Row],[Market_Price]]</f>
        <v>431.34000000000003</v>
      </c>
      <c r="M898" s="1">
        <f>Table49[[#This Row],[Quantity]]*Table49[[#This Row],[Selling_Price]]</f>
        <v>-281901.52</v>
      </c>
      <c r="N898" s="1">
        <f>Table49[[#This Row],[Quantity]]*Table49[[#This Row],[Profit_Per_Quantity]]</f>
        <v>-113011.08</v>
      </c>
      <c r="O898" s="1" t="s">
        <v>46</v>
      </c>
    </row>
    <row r="899" spans="1:15" x14ac:dyDescent="0.3">
      <c r="A899" s="1" t="s">
        <v>9597</v>
      </c>
      <c r="B899" s="1" t="s">
        <v>2624</v>
      </c>
      <c r="C899" s="14" t="s">
        <v>4569</v>
      </c>
      <c r="D899" s="1" t="s">
        <v>14</v>
      </c>
      <c r="E899" s="1" t="s">
        <v>24</v>
      </c>
      <c r="F899" s="1" t="s">
        <v>34</v>
      </c>
      <c r="G899" s="1" t="s">
        <v>40</v>
      </c>
      <c r="H899" s="1">
        <v>1079</v>
      </c>
      <c r="I899" s="1">
        <v>987.83</v>
      </c>
      <c r="J899" s="1">
        <v>1923.22</v>
      </c>
      <c r="K899" s="1">
        <v>-38</v>
      </c>
      <c r="L899" s="1">
        <f>Table49[[#This Row],[Selling_Price]]-Table49[[#This Row],[Market_Price]]</f>
        <v>935.39</v>
      </c>
      <c r="M899" s="1">
        <f>Table49[[#This Row],[Quantity]]*Table49[[#This Row],[Selling_Price]]</f>
        <v>-73082.36</v>
      </c>
      <c r="N899" s="1">
        <f>Table49[[#This Row],[Quantity]]*Table49[[#This Row],[Profit_Per_Quantity]]</f>
        <v>-35544.82</v>
      </c>
      <c r="O899" s="1" t="s">
        <v>46</v>
      </c>
    </row>
    <row r="900" spans="1:15" x14ac:dyDescent="0.3">
      <c r="A900" s="1" t="s">
        <v>8632</v>
      </c>
      <c r="B900" s="1" t="s">
        <v>1067</v>
      </c>
      <c r="C900" s="14" t="s">
        <v>5211</v>
      </c>
      <c r="D900" s="1" t="s">
        <v>14</v>
      </c>
      <c r="E900" s="1" t="s">
        <v>25</v>
      </c>
      <c r="F900" s="1" t="s">
        <v>33</v>
      </c>
      <c r="G900" s="1" t="s">
        <v>37</v>
      </c>
      <c r="H900" s="1">
        <v>1073</v>
      </c>
      <c r="I900" s="1">
        <v>1495.03</v>
      </c>
      <c r="J900" s="1">
        <v>1895.81</v>
      </c>
      <c r="K900" s="1">
        <v>-106</v>
      </c>
      <c r="L900" s="1">
        <f>Table49[[#This Row],[Selling_Price]]-Table49[[#This Row],[Market_Price]]</f>
        <v>400.78</v>
      </c>
      <c r="M900" s="1">
        <f>Table49[[#This Row],[Quantity]]*Table49[[#This Row],[Selling_Price]]</f>
        <v>-200955.86</v>
      </c>
      <c r="N900" s="1">
        <f>Table49[[#This Row],[Quantity]]*Table49[[#This Row],[Profit_Per_Quantity]]</f>
        <v>-42482.68</v>
      </c>
      <c r="O900" s="1" t="s">
        <v>46</v>
      </c>
    </row>
    <row r="901" spans="1:15" x14ac:dyDescent="0.3">
      <c r="A901" s="1" t="s">
        <v>9132</v>
      </c>
      <c r="B901" s="1" t="s">
        <v>1883</v>
      </c>
      <c r="C901" s="14" t="s">
        <v>4940</v>
      </c>
      <c r="D901" s="1" t="s">
        <v>11</v>
      </c>
      <c r="E901" s="1" t="s">
        <v>30</v>
      </c>
      <c r="F901" s="1" t="s">
        <v>31</v>
      </c>
      <c r="G901" s="1" t="s">
        <v>43</v>
      </c>
      <c r="H901" s="1">
        <v>1076</v>
      </c>
      <c r="I901" s="1">
        <v>244.79</v>
      </c>
      <c r="J901" s="1">
        <v>431.45</v>
      </c>
      <c r="K901" s="1">
        <v>-462</v>
      </c>
      <c r="L901" s="1">
        <f>Table49[[#This Row],[Selling_Price]]-Table49[[#This Row],[Market_Price]]</f>
        <v>186.66</v>
      </c>
      <c r="M901" s="1">
        <f>Table49[[#This Row],[Quantity]]*Table49[[#This Row],[Selling_Price]]</f>
        <v>-199329.9</v>
      </c>
      <c r="N901" s="1">
        <f>Table49[[#This Row],[Quantity]]*Table49[[#This Row],[Profit_Per_Quantity]]</f>
        <v>-86236.92</v>
      </c>
      <c r="O901" s="1" t="s">
        <v>46</v>
      </c>
    </row>
    <row r="902" spans="1:15" x14ac:dyDescent="0.3">
      <c r="A902" s="1" t="s">
        <v>7828</v>
      </c>
      <c r="B902" s="1" t="s">
        <v>273</v>
      </c>
      <c r="C902" s="14" t="s">
        <v>5241</v>
      </c>
      <c r="D902" s="1" t="s">
        <v>11</v>
      </c>
      <c r="E902" s="1" t="s">
        <v>30</v>
      </c>
      <c r="F902" s="1" t="s">
        <v>34</v>
      </c>
      <c r="G902" s="1" t="s">
        <v>43</v>
      </c>
      <c r="H902" s="1">
        <v>1071</v>
      </c>
      <c r="I902" s="1">
        <v>1862.84</v>
      </c>
      <c r="J902" s="1">
        <v>3330.51</v>
      </c>
      <c r="K902" s="1">
        <v>-234</v>
      </c>
      <c r="L902" s="1">
        <f>Table49[[#This Row],[Selling_Price]]-Table49[[#This Row],[Market_Price]]</f>
        <v>1467.6700000000003</v>
      </c>
      <c r="M902" s="1">
        <f>Table49[[#This Row],[Quantity]]*Table49[[#This Row],[Selling_Price]]</f>
        <v>-779339.34000000008</v>
      </c>
      <c r="N902" s="1">
        <f>Table49[[#This Row],[Quantity]]*Table49[[#This Row],[Profit_Per_Quantity]]</f>
        <v>-343434.78000000009</v>
      </c>
      <c r="O902" s="1" t="s">
        <v>46</v>
      </c>
    </row>
    <row r="903" spans="1:15" x14ac:dyDescent="0.3">
      <c r="A903" s="1" t="s">
        <v>6446</v>
      </c>
      <c r="B903" s="1" t="s">
        <v>4263</v>
      </c>
      <c r="C903" s="14" t="s">
        <v>4443</v>
      </c>
      <c r="D903" s="1" t="s">
        <v>11</v>
      </c>
      <c r="E903" s="1" t="s">
        <v>25</v>
      </c>
      <c r="F903" s="1" t="s">
        <v>35</v>
      </c>
      <c r="G903" s="1" t="s">
        <v>40</v>
      </c>
      <c r="H903" s="1">
        <v>1010</v>
      </c>
      <c r="I903" s="1">
        <v>1545.65</v>
      </c>
      <c r="J903" s="1">
        <v>2287.2800000000002</v>
      </c>
      <c r="K903" s="1">
        <v>-169</v>
      </c>
      <c r="L903" s="1">
        <f>Table49[[#This Row],[Selling_Price]]-Table49[[#This Row],[Market_Price]]</f>
        <v>741.63000000000011</v>
      </c>
      <c r="M903" s="1">
        <f>Table49[[#This Row],[Quantity]]*Table49[[#This Row],[Selling_Price]]</f>
        <v>-386550.32</v>
      </c>
      <c r="N903" s="1">
        <f>Table49[[#This Row],[Quantity]]*Table49[[#This Row],[Profit_Per_Quantity]]</f>
        <v>-125335.47000000002</v>
      </c>
      <c r="O903" s="1" t="s">
        <v>46</v>
      </c>
    </row>
    <row r="904" spans="1:15" x14ac:dyDescent="0.3">
      <c r="A904" s="1" t="s">
        <v>8260</v>
      </c>
      <c r="B904" s="1" t="s">
        <v>462</v>
      </c>
      <c r="C904" s="14" t="s">
        <v>4392</v>
      </c>
      <c r="D904" s="1" t="s">
        <v>20</v>
      </c>
      <c r="E904" s="1" t="s">
        <v>4349</v>
      </c>
      <c r="F904" s="1" t="s">
        <v>32</v>
      </c>
      <c r="G904" s="1" t="s">
        <v>42</v>
      </c>
      <c r="H904" s="1">
        <v>1070</v>
      </c>
      <c r="I904" s="1">
        <v>1751.26</v>
      </c>
      <c r="J904" s="1">
        <v>2763.64</v>
      </c>
      <c r="K904" s="1">
        <v>-20</v>
      </c>
      <c r="L904" s="1">
        <f>Table49[[#This Row],[Selling_Price]]-Table49[[#This Row],[Market_Price]]</f>
        <v>1012.3799999999999</v>
      </c>
      <c r="M904" s="1">
        <f>Table49[[#This Row],[Quantity]]*Table49[[#This Row],[Selling_Price]]</f>
        <v>-55272.799999999996</v>
      </c>
      <c r="N904" s="1">
        <f>Table49[[#This Row],[Quantity]]*Table49[[#This Row],[Profit_Per_Quantity]]</f>
        <v>-20247.599999999999</v>
      </c>
      <c r="O904" s="1" t="s">
        <v>46</v>
      </c>
    </row>
    <row r="905" spans="1:15" x14ac:dyDescent="0.3">
      <c r="A905" s="1" t="s">
        <v>7208</v>
      </c>
      <c r="B905" s="1" t="s">
        <v>979</v>
      </c>
      <c r="C905" s="14" t="s">
        <v>4742</v>
      </c>
      <c r="D905" s="1" t="s">
        <v>19</v>
      </c>
      <c r="E905" s="1" t="s">
        <v>21</v>
      </c>
      <c r="F905" s="1" t="s">
        <v>34</v>
      </c>
      <c r="G905" s="1" t="s">
        <v>40</v>
      </c>
      <c r="H905" s="1">
        <v>1025</v>
      </c>
      <c r="I905" s="1">
        <v>800.12</v>
      </c>
      <c r="J905" s="1">
        <v>1416</v>
      </c>
      <c r="K905" s="1">
        <v>-342</v>
      </c>
      <c r="L905" s="1">
        <f>Table49[[#This Row],[Selling_Price]]-Table49[[#This Row],[Market_Price]]</f>
        <v>615.88</v>
      </c>
      <c r="M905" s="1">
        <f>Table49[[#This Row],[Quantity]]*Table49[[#This Row],[Selling_Price]]</f>
        <v>-484272</v>
      </c>
      <c r="N905" s="1">
        <f>Table49[[#This Row],[Quantity]]*Table49[[#This Row],[Profit_Per_Quantity]]</f>
        <v>-210630.96</v>
      </c>
      <c r="O905" s="1" t="s">
        <v>46</v>
      </c>
    </row>
    <row r="906" spans="1:15" x14ac:dyDescent="0.3">
      <c r="A906" s="1" t="s">
        <v>9965</v>
      </c>
      <c r="B906" s="1" t="s">
        <v>3199</v>
      </c>
      <c r="C906" s="14" t="s">
        <v>4925</v>
      </c>
      <c r="D906" s="1" t="s">
        <v>14</v>
      </c>
      <c r="E906" s="1" t="s">
        <v>28</v>
      </c>
      <c r="F906" s="1" t="s">
        <v>33</v>
      </c>
      <c r="G906" s="1" t="s">
        <v>4352</v>
      </c>
      <c r="H906" s="1">
        <v>1066</v>
      </c>
      <c r="I906" s="1">
        <v>1860.18</v>
      </c>
      <c r="J906" s="1">
        <v>2789.39</v>
      </c>
      <c r="K906" s="1">
        <v>-318</v>
      </c>
      <c r="L906" s="1">
        <f>Table49[[#This Row],[Selling_Price]]-Table49[[#This Row],[Market_Price]]</f>
        <v>929.20999999999981</v>
      </c>
      <c r="M906" s="1">
        <f>Table49[[#This Row],[Quantity]]*Table49[[#This Row],[Selling_Price]]</f>
        <v>-887026.0199999999</v>
      </c>
      <c r="N906" s="1">
        <f>Table49[[#This Row],[Quantity]]*Table49[[#This Row],[Profit_Per_Quantity]]</f>
        <v>-295488.77999999991</v>
      </c>
      <c r="O906" s="1" t="s">
        <v>46</v>
      </c>
    </row>
    <row r="907" spans="1:15" x14ac:dyDescent="0.3">
      <c r="A907" s="1" t="s">
        <v>7865</v>
      </c>
      <c r="B907" s="1" t="s">
        <v>2807</v>
      </c>
      <c r="C907" s="14" t="s">
        <v>5519</v>
      </c>
      <c r="D907" s="1" t="s">
        <v>18</v>
      </c>
      <c r="E907" s="1" t="s">
        <v>4349</v>
      </c>
      <c r="F907" s="1" t="s">
        <v>35</v>
      </c>
      <c r="G907" s="1" t="s">
        <v>42</v>
      </c>
      <c r="H907" s="1">
        <v>1040</v>
      </c>
      <c r="I907" s="1">
        <v>1704.59</v>
      </c>
      <c r="J907" s="1">
        <v>3331.16</v>
      </c>
      <c r="K907" s="1">
        <v>-225</v>
      </c>
      <c r="L907" s="1">
        <f>Table49[[#This Row],[Selling_Price]]-Table49[[#This Row],[Market_Price]]</f>
        <v>1626.57</v>
      </c>
      <c r="M907" s="1">
        <f>Table49[[#This Row],[Quantity]]*Table49[[#This Row],[Selling_Price]]</f>
        <v>-749511</v>
      </c>
      <c r="N907" s="1">
        <f>Table49[[#This Row],[Quantity]]*Table49[[#This Row],[Profit_Per_Quantity]]</f>
        <v>-365978.25</v>
      </c>
      <c r="O907" s="1" t="s">
        <v>46</v>
      </c>
    </row>
    <row r="908" spans="1:15" x14ac:dyDescent="0.3">
      <c r="A908" s="1" t="s">
        <v>10186</v>
      </c>
      <c r="B908" s="1" t="s">
        <v>3555</v>
      </c>
      <c r="C908" s="14" t="s">
        <v>5051</v>
      </c>
      <c r="D908" s="1" t="s">
        <v>12</v>
      </c>
      <c r="E908" s="1" t="s">
        <v>4351</v>
      </c>
      <c r="F908" s="1" t="s">
        <v>32</v>
      </c>
      <c r="G908" s="1" t="s">
        <v>43</v>
      </c>
      <c r="H908" s="1">
        <v>1089</v>
      </c>
      <c r="I908" s="1">
        <v>518.91</v>
      </c>
      <c r="J908" s="1">
        <v>978.06</v>
      </c>
      <c r="K908" s="1">
        <v>-181</v>
      </c>
      <c r="L908" s="1">
        <f>Table49[[#This Row],[Selling_Price]]-Table49[[#This Row],[Market_Price]]</f>
        <v>459.15</v>
      </c>
      <c r="M908" s="1">
        <f>Table49[[#This Row],[Quantity]]*Table49[[#This Row],[Selling_Price]]</f>
        <v>-177028.86</v>
      </c>
      <c r="N908" s="1">
        <f>Table49[[#This Row],[Quantity]]*Table49[[#This Row],[Profit_Per_Quantity]]</f>
        <v>-83106.149999999994</v>
      </c>
      <c r="O908" s="1" t="s">
        <v>46</v>
      </c>
    </row>
    <row r="909" spans="1:15" x14ac:dyDescent="0.3">
      <c r="A909" s="1" t="s">
        <v>6546</v>
      </c>
      <c r="B909" s="1" t="s">
        <v>3575</v>
      </c>
      <c r="C909" s="14" t="s">
        <v>5033</v>
      </c>
      <c r="D909" s="1" t="s">
        <v>12</v>
      </c>
      <c r="E909" s="1" t="s">
        <v>29</v>
      </c>
      <c r="F909" s="1" t="s">
        <v>33</v>
      </c>
      <c r="G909" s="1" t="s">
        <v>42</v>
      </c>
      <c r="H909" s="1">
        <v>1070</v>
      </c>
      <c r="I909" s="1">
        <v>905.75</v>
      </c>
      <c r="J909" s="1">
        <v>1014.66</v>
      </c>
      <c r="K909" s="1">
        <v>-257</v>
      </c>
      <c r="L909" s="1">
        <f>Table49[[#This Row],[Selling_Price]]-Table49[[#This Row],[Market_Price]]</f>
        <v>108.90999999999997</v>
      </c>
      <c r="M909" s="1">
        <f>Table49[[#This Row],[Quantity]]*Table49[[#This Row],[Selling_Price]]</f>
        <v>-260767.62</v>
      </c>
      <c r="N909" s="1">
        <f>Table49[[#This Row],[Quantity]]*Table49[[#This Row],[Profit_Per_Quantity]]</f>
        <v>-27989.869999999992</v>
      </c>
      <c r="O909" s="1" t="s">
        <v>46</v>
      </c>
    </row>
    <row r="910" spans="1:15" x14ac:dyDescent="0.3">
      <c r="A910" s="1" t="s">
        <v>8307</v>
      </c>
      <c r="B910" s="1" t="s">
        <v>538</v>
      </c>
      <c r="C910" s="14" t="s">
        <v>4900</v>
      </c>
      <c r="D910" s="1" t="s">
        <v>18</v>
      </c>
      <c r="E910" s="1" t="s">
        <v>4351</v>
      </c>
      <c r="F910" s="1" t="s">
        <v>35</v>
      </c>
      <c r="G910" s="1" t="s">
        <v>4352</v>
      </c>
      <c r="H910" s="1">
        <v>1038</v>
      </c>
      <c r="I910" s="1">
        <v>1758.49</v>
      </c>
      <c r="J910" s="1">
        <v>3108.64</v>
      </c>
      <c r="K910" s="1">
        <v>-205</v>
      </c>
      <c r="L910" s="1">
        <f>Table49[[#This Row],[Selling_Price]]-Table49[[#This Row],[Market_Price]]</f>
        <v>1350.1499999999999</v>
      </c>
      <c r="M910" s="1">
        <f>Table49[[#This Row],[Quantity]]*Table49[[#This Row],[Selling_Price]]</f>
        <v>-637271.19999999995</v>
      </c>
      <c r="N910" s="1">
        <f>Table49[[#This Row],[Quantity]]*Table49[[#This Row],[Profit_Per_Quantity]]</f>
        <v>-276780.75</v>
      </c>
      <c r="O910" s="1" t="s">
        <v>46</v>
      </c>
    </row>
    <row r="911" spans="1:15" x14ac:dyDescent="0.3">
      <c r="A911" s="1" t="s">
        <v>8890</v>
      </c>
      <c r="B911" s="1" t="s">
        <v>1488</v>
      </c>
      <c r="C911" s="14" t="s">
        <v>5090</v>
      </c>
      <c r="D911" s="1" t="s">
        <v>13</v>
      </c>
      <c r="E911" s="1" t="s">
        <v>21</v>
      </c>
      <c r="F911" s="1" t="s">
        <v>35</v>
      </c>
      <c r="G911" s="1" t="s">
        <v>42</v>
      </c>
      <c r="H911" s="1">
        <v>1057</v>
      </c>
      <c r="I911" s="1">
        <v>72.959999999999994</v>
      </c>
      <c r="J911" s="1">
        <v>138.18</v>
      </c>
      <c r="K911" s="1">
        <v>-281</v>
      </c>
      <c r="L911" s="1">
        <f>Table49[[#This Row],[Selling_Price]]-Table49[[#This Row],[Market_Price]]</f>
        <v>65.220000000000013</v>
      </c>
      <c r="M911" s="1">
        <f>Table49[[#This Row],[Quantity]]*Table49[[#This Row],[Selling_Price]]</f>
        <v>-38828.58</v>
      </c>
      <c r="N911" s="1">
        <f>Table49[[#This Row],[Quantity]]*Table49[[#This Row],[Profit_Per_Quantity]]</f>
        <v>-18326.820000000003</v>
      </c>
      <c r="O911" s="1" t="s">
        <v>46</v>
      </c>
    </row>
    <row r="912" spans="1:15" x14ac:dyDescent="0.3">
      <c r="A912" s="1" t="s">
        <v>10438</v>
      </c>
      <c r="B912" s="1" t="s">
        <v>3921</v>
      </c>
      <c r="C912" s="14" t="s">
        <v>4463</v>
      </c>
      <c r="D912" s="1" t="s">
        <v>12</v>
      </c>
      <c r="E912" s="1" t="s">
        <v>29</v>
      </c>
      <c r="F912" s="1" t="s">
        <v>31</v>
      </c>
      <c r="G912" s="1" t="s">
        <v>44</v>
      </c>
      <c r="H912" s="1">
        <v>1086</v>
      </c>
      <c r="I912" s="1">
        <v>938.08</v>
      </c>
      <c r="J912" s="1">
        <v>1101.1600000000001</v>
      </c>
      <c r="K912" s="1">
        <v>-216</v>
      </c>
      <c r="L912" s="1">
        <f>Table49[[#This Row],[Selling_Price]]-Table49[[#This Row],[Market_Price]]</f>
        <v>163.08000000000004</v>
      </c>
      <c r="M912" s="1">
        <f>Table49[[#This Row],[Quantity]]*Table49[[#This Row],[Selling_Price]]</f>
        <v>-237850.56000000003</v>
      </c>
      <c r="N912" s="1">
        <f>Table49[[#This Row],[Quantity]]*Table49[[#This Row],[Profit_Per_Quantity]]</f>
        <v>-35225.280000000006</v>
      </c>
      <c r="O912" s="1" t="s">
        <v>46</v>
      </c>
    </row>
    <row r="913" spans="1:15" x14ac:dyDescent="0.3">
      <c r="A913" s="1" t="s">
        <v>8693</v>
      </c>
      <c r="B913" s="1" t="s">
        <v>527</v>
      </c>
      <c r="C913" s="14" t="s">
        <v>5160</v>
      </c>
      <c r="D913" s="1" t="s">
        <v>20</v>
      </c>
      <c r="E913" s="1" t="s">
        <v>4351</v>
      </c>
      <c r="F913" s="1" t="s">
        <v>33</v>
      </c>
      <c r="G913" s="1" t="s">
        <v>4352</v>
      </c>
      <c r="H913" s="1">
        <v>1085</v>
      </c>
      <c r="I913" s="1">
        <v>912.59</v>
      </c>
      <c r="J913" s="1">
        <v>1146.07</v>
      </c>
      <c r="K913" s="1">
        <v>-134</v>
      </c>
      <c r="L913" s="1">
        <f>Table49[[#This Row],[Selling_Price]]-Table49[[#This Row],[Market_Price]]</f>
        <v>233.4799999999999</v>
      </c>
      <c r="M913" s="1">
        <f>Table49[[#This Row],[Quantity]]*Table49[[#This Row],[Selling_Price]]</f>
        <v>-153573.38</v>
      </c>
      <c r="N913" s="1">
        <f>Table49[[#This Row],[Quantity]]*Table49[[#This Row],[Profit_Per_Quantity]]</f>
        <v>-31286.319999999989</v>
      </c>
      <c r="O913" s="1" t="s">
        <v>46</v>
      </c>
    </row>
    <row r="914" spans="1:15" x14ac:dyDescent="0.3">
      <c r="A914" s="1" t="s">
        <v>6618</v>
      </c>
      <c r="B914" s="1" t="s">
        <v>1096</v>
      </c>
      <c r="C914" s="14" t="s">
        <v>5389</v>
      </c>
      <c r="D914" s="1" t="s">
        <v>17</v>
      </c>
      <c r="E914" s="1" t="s">
        <v>30</v>
      </c>
      <c r="F914" s="1" t="s">
        <v>33</v>
      </c>
      <c r="G914" s="1" t="s">
        <v>4352</v>
      </c>
      <c r="H914" s="1">
        <v>1019</v>
      </c>
      <c r="I914" s="1">
        <v>209.79</v>
      </c>
      <c r="J914" s="1">
        <v>313.08999999999997</v>
      </c>
      <c r="K914" s="1">
        <v>-17</v>
      </c>
      <c r="L914" s="1">
        <f>Table49[[#This Row],[Selling_Price]]-Table49[[#This Row],[Market_Price]]</f>
        <v>103.29999999999998</v>
      </c>
      <c r="M914" s="1">
        <f>Table49[[#This Row],[Quantity]]*Table49[[#This Row],[Selling_Price]]</f>
        <v>-5322.53</v>
      </c>
      <c r="N914" s="1">
        <f>Table49[[#This Row],[Quantity]]*Table49[[#This Row],[Profit_Per_Quantity]]</f>
        <v>-1756.0999999999997</v>
      </c>
      <c r="O914" s="1" t="s">
        <v>46</v>
      </c>
    </row>
    <row r="915" spans="1:15" x14ac:dyDescent="0.3">
      <c r="A915" s="1" t="s">
        <v>7422</v>
      </c>
      <c r="B915" s="1" t="s">
        <v>1615</v>
      </c>
      <c r="C915" s="14" t="s">
        <v>4955</v>
      </c>
      <c r="D915" s="1" t="s">
        <v>19</v>
      </c>
      <c r="E915" s="1" t="s">
        <v>28</v>
      </c>
      <c r="F915" s="1" t="s">
        <v>34</v>
      </c>
      <c r="G915" s="1" t="s">
        <v>42</v>
      </c>
      <c r="H915" s="1">
        <v>1018</v>
      </c>
      <c r="I915" s="1">
        <v>1831.28</v>
      </c>
      <c r="J915" s="1">
        <v>3549.91</v>
      </c>
      <c r="K915" s="1">
        <v>-325</v>
      </c>
      <c r="L915" s="1">
        <f>Table49[[#This Row],[Selling_Price]]-Table49[[#This Row],[Market_Price]]</f>
        <v>1718.6299999999999</v>
      </c>
      <c r="M915" s="1">
        <f>Table49[[#This Row],[Quantity]]*Table49[[#This Row],[Selling_Price]]</f>
        <v>-1153720.75</v>
      </c>
      <c r="N915" s="1">
        <f>Table49[[#This Row],[Quantity]]*Table49[[#This Row],[Profit_Per_Quantity]]</f>
        <v>-558554.75</v>
      </c>
      <c r="O915" s="1" t="s">
        <v>46</v>
      </c>
    </row>
    <row r="916" spans="1:15" x14ac:dyDescent="0.3">
      <c r="A916" s="1" t="s">
        <v>7406</v>
      </c>
      <c r="B916" s="1" t="s">
        <v>1117</v>
      </c>
      <c r="C916" s="14" t="s">
        <v>5831</v>
      </c>
      <c r="D916" s="1" t="s">
        <v>11</v>
      </c>
      <c r="E916" s="1" t="s">
        <v>27</v>
      </c>
      <c r="F916" s="1" t="s">
        <v>32</v>
      </c>
      <c r="G916" s="1" t="s">
        <v>4352</v>
      </c>
      <c r="H916" s="1">
        <v>1025</v>
      </c>
      <c r="I916" s="1">
        <v>1027.73</v>
      </c>
      <c r="J916" s="1">
        <v>1777.91</v>
      </c>
      <c r="K916" s="1">
        <v>-332</v>
      </c>
      <c r="L916" s="1">
        <f>Table49[[#This Row],[Selling_Price]]-Table49[[#This Row],[Market_Price]]</f>
        <v>750.18000000000006</v>
      </c>
      <c r="M916" s="1">
        <f>Table49[[#This Row],[Quantity]]*Table49[[#This Row],[Selling_Price]]</f>
        <v>-590266.12</v>
      </c>
      <c r="N916" s="1">
        <f>Table49[[#This Row],[Quantity]]*Table49[[#This Row],[Profit_Per_Quantity]]</f>
        <v>-249059.76</v>
      </c>
      <c r="O916" s="1" t="s">
        <v>46</v>
      </c>
    </row>
    <row r="917" spans="1:15" x14ac:dyDescent="0.3">
      <c r="A917" s="1" t="s">
        <v>6791</v>
      </c>
      <c r="B917" s="1" t="s">
        <v>1055</v>
      </c>
      <c r="C917" s="14" t="s">
        <v>5501</v>
      </c>
      <c r="D917" s="1" t="s">
        <v>12</v>
      </c>
      <c r="E917" s="1" t="s">
        <v>25</v>
      </c>
      <c r="F917" s="1" t="s">
        <v>31</v>
      </c>
      <c r="G917" s="1" t="s">
        <v>45</v>
      </c>
      <c r="H917" s="1">
        <v>1071</v>
      </c>
      <c r="I917" s="1">
        <v>1303.6199999999999</v>
      </c>
      <c r="J917" s="1">
        <v>1612.63</v>
      </c>
      <c r="K917" s="1">
        <v>-108</v>
      </c>
      <c r="L917" s="1">
        <f>Table49[[#This Row],[Selling_Price]]-Table49[[#This Row],[Market_Price]]</f>
        <v>309.01000000000022</v>
      </c>
      <c r="M917" s="1">
        <f>Table49[[#This Row],[Quantity]]*Table49[[#This Row],[Selling_Price]]</f>
        <v>-174164.04</v>
      </c>
      <c r="N917" s="1">
        <f>Table49[[#This Row],[Quantity]]*Table49[[#This Row],[Profit_Per_Quantity]]</f>
        <v>-33373.080000000024</v>
      </c>
      <c r="O917" s="1" t="s">
        <v>46</v>
      </c>
    </row>
    <row r="918" spans="1:15" x14ac:dyDescent="0.3">
      <c r="A918" s="1" t="s">
        <v>9571</v>
      </c>
      <c r="B918" s="1" t="s">
        <v>1326</v>
      </c>
      <c r="C918" s="14" t="s">
        <v>4414</v>
      </c>
      <c r="D918" s="1" t="s">
        <v>14</v>
      </c>
      <c r="E918" s="1" t="s">
        <v>25</v>
      </c>
      <c r="F918" s="1" t="s">
        <v>33</v>
      </c>
      <c r="G918" s="1" t="s">
        <v>41</v>
      </c>
      <c r="H918" s="1">
        <v>1021</v>
      </c>
      <c r="I918" s="1">
        <v>894.59</v>
      </c>
      <c r="J918" s="1">
        <v>1203.68</v>
      </c>
      <c r="K918" s="1">
        <v>-99</v>
      </c>
      <c r="L918" s="1">
        <f>Table49[[#This Row],[Selling_Price]]-Table49[[#This Row],[Market_Price]]</f>
        <v>309.09000000000003</v>
      </c>
      <c r="M918" s="1">
        <f>Table49[[#This Row],[Quantity]]*Table49[[#This Row],[Selling_Price]]</f>
        <v>-119164.32</v>
      </c>
      <c r="N918" s="1">
        <f>Table49[[#This Row],[Quantity]]*Table49[[#This Row],[Profit_Per_Quantity]]</f>
        <v>-30599.910000000003</v>
      </c>
      <c r="O918" s="1" t="s">
        <v>46</v>
      </c>
    </row>
    <row r="919" spans="1:15" x14ac:dyDescent="0.3">
      <c r="A919" s="1" t="s">
        <v>8298</v>
      </c>
      <c r="B919" s="1" t="s">
        <v>526</v>
      </c>
      <c r="C919" s="14" t="s">
        <v>5657</v>
      </c>
      <c r="D919" s="1" t="s">
        <v>19</v>
      </c>
      <c r="E919" s="1" t="s">
        <v>26</v>
      </c>
      <c r="F919" s="1" t="s">
        <v>33</v>
      </c>
      <c r="G919" s="1" t="s">
        <v>37</v>
      </c>
      <c r="H919" s="1">
        <v>1079</v>
      </c>
      <c r="I919" s="1">
        <v>1925.02</v>
      </c>
      <c r="J919" s="1">
        <v>3071.22</v>
      </c>
      <c r="K919" s="1">
        <v>-30</v>
      </c>
      <c r="L919" s="1">
        <f>Table49[[#This Row],[Selling_Price]]-Table49[[#This Row],[Market_Price]]</f>
        <v>1146.1999999999998</v>
      </c>
      <c r="M919" s="1">
        <f>Table49[[#This Row],[Quantity]]*Table49[[#This Row],[Selling_Price]]</f>
        <v>-92136.599999999991</v>
      </c>
      <c r="N919" s="1">
        <f>Table49[[#This Row],[Quantity]]*Table49[[#This Row],[Profit_Per_Quantity]]</f>
        <v>-34385.999999999993</v>
      </c>
      <c r="O919" s="1" t="s">
        <v>46</v>
      </c>
    </row>
    <row r="920" spans="1:15" x14ac:dyDescent="0.3">
      <c r="A920" s="1" t="s">
        <v>10209</v>
      </c>
      <c r="B920" s="1" t="s">
        <v>3584</v>
      </c>
      <c r="C920" s="14" t="s">
        <v>5026</v>
      </c>
      <c r="D920" s="1" t="s">
        <v>16</v>
      </c>
      <c r="E920" s="1" t="s">
        <v>29</v>
      </c>
      <c r="F920" s="1" t="s">
        <v>33</v>
      </c>
      <c r="G920" s="1" t="s">
        <v>38</v>
      </c>
      <c r="H920" s="1">
        <v>1086</v>
      </c>
      <c r="I920" s="1">
        <v>1686.81</v>
      </c>
      <c r="J920" s="1">
        <v>2922.05</v>
      </c>
      <c r="K920" s="1">
        <v>-51</v>
      </c>
      <c r="L920" s="1">
        <f>Table49[[#This Row],[Selling_Price]]-Table49[[#This Row],[Market_Price]]</f>
        <v>1235.2400000000002</v>
      </c>
      <c r="M920" s="1">
        <f>Table49[[#This Row],[Quantity]]*Table49[[#This Row],[Selling_Price]]</f>
        <v>-149024.55000000002</v>
      </c>
      <c r="N920" s="1">
        <f>Table49[[#This Row],[Quantity]]*Table49[[#This Row],[Profit_Per_Quantity]]</f>
        <v>-62997.240000000013</v>
      </c>
      <c r="O920" s="1" t="s">
        <v>46</v>
      </c>
    </row>
    <row r="921" spans="1:15" x14ac:dyDescent="0.3">
      <c r="A921" s="1" t="s">
        <v>9710</v>
      </c>
      <c r="B921" s="1" t="s">
        <v>2794</v>
      </c>
      <c r="C921" s="14" t="s">
        <v>5526</v>
      </c>
      <c r="D921" s="1" t="s">
        <v>14</v>
      </c>
      <c r="E921" s="1" t="s">
        <v>28</v>
      </c>
      <c r="F921" s="1" t="s">
        <v>35</v>
      </c>
      <c r="G921" s="1" t="s">
        <v>38</v>
      </c>
      <c r="H921" s="1">
        <v>1024</v>
      </c>
      <c r="I921" s="1">
        <v>164.92</v>
      </c>
      <c r="J921" s="1">
        <v>312.22000000000003</v>
      </c>
      <c r="K921" s="1">
        <v>-104</v>
      </c>
      <c r="L921" s="1">
        <f>Table49[[#This Row],[Selling_Price]]-Table49[[#This Row],[Market_Price]]</f>
        <v>147.30000000000004</v>
      </c>
      <c r="M921" s="1">
        <f>Table49[[#This Row],[Quantity]]*Table49[[#This Row],[Selling_Price]]</f>
        <v>-32470.880000000005</v>
      </c>
      <c r="N921" s="1">
        <f>Table49[[#This Row],[Quantity]]*Table49[[#This Row],[Profit_Per_Quantity]]</f>
        <v>-15319.200000000004</v>
      </c>
      <c r="O921" s="1" t="s">
        <v>46</v>
      </c>
    </row>
    <row r="922" spans="1:15" x14ac:dyDescent="0.3">
      <c r="A922" s="1" t="s">
        <v>7464</v>
      </c>
      <c r="B922" s="1" t="s">
        <v>1999</v>
      </c>
      <c r="C922" s="14" t="s">
        <v>5748</v>
      </c>
      <c r="D922" s="1" t="s">
        <v>18</v>
      </c>
      <c r="E922" s="1" t="s">
        <v>29</v>
      </c>
      <c r="F922" s="1" t="s">
        <v>31</v>
      </c>
      <c r="G922" s="1" t="s">
        <v>44</v>
      </c>
      <c r="H922" s="1">
        <v>1026</v>
      </c>
      <c r="I922" s="1">
        <v>1355.29</v>
      </c>
      <c r="J922" s="1">
        <v>1744.26</v>
      </c>
      <c r="K922" s="1">
        <v>-226</v>
      </c>
      <c r="L922" s="1">
        <f>Table49[[#This Row],[Selling_Price]]-Table49[[#This Row],[Market_Price]]</f>
        <v>388.97</v>
      </c>
      <c r="M922" s="1">
        <f>Table49[[#This Row],[Quantity]]*Table49[[#This Row],[Selling_Price]]</f>
        <v>-394202.76</v>
      </c>
      <c r="N922" s="1">
        <f>Table49[[#This Row],[Quantity]]*Table49[[#This Row],[Profit_Per_Quantity]]</f>
        <v>-87907.22</v>
      </c>
      <c r="O922" s="1" t="s">
        <v>46</v>
      </c>
    </row>
    <row r="923" spans="1:15" x14ac:dyDescent="0.3">
      <c r="A923" s="1" t="s">
        <v>7166</v>
      </c>
      <c r="B923" s="1" t="s">
        <v>1727</v>
      </c>
      <c r="C923" s="14" t="s">
        <v>5932</v>
      </c>
      <c r="D923" s="1" t="s">
        <v>17</v>
      </c>
      <c r="E923" s="1" t="s">
        <v>21</v>
      </c>
      <c r="F923" s="1" t="s">
        <v>35</v>
      </c>
      <c r="G923" s="1" t="s">
        <v>42</v>
      </c>
      <c r="H923" s="1">
        <v>1037</v>
      </c>
      <c r="I923" s="1">
        <v>1446.39</v>
      </c>
      <c r="J923" s="1">
        <v>2296.15</v>
      </c>
      <c r="K923" s="1">
        <v>-38</v>
      </c>
      <c r="L923" s="1">
        <f>Table49[[#This Row],[Selling_Price]]-Table49[[#This Row],[Market_Price]]</f>
        <v>849.76</v>
      </c>
      <c r="M923" s="1">
        <f>Table49[[#This Row],[Quantity]]*Table49[[#This Row],[Selling_Price]]</f>
        <v>-87253.7</v>
      </c>
      <c r="N923" s="1">
        <f>Table49[[#This Row],[Quantity]]*Table49[[#This Row],[Profit_Per_Quantity]]</f>
        <v>-32290.880000000001</v>
      </c>
      <c r="O923" s="1" t="s">
        <v>46</v>
      </c>
    </row>
    <row r="924" spans="1:15" x14ac:dyDescent="0.3">
      <c r="A924" s="1" t="s">
        <v>8499</v>
      </c>
      <c r="B924" s="1" t="s">
        <v>855</v>
      </c>
      <c r="C924" s="14" t="s">
        <v>5371</v>
      </c>
      <c r="D924" s="1" t="s">
        <v>17</v>
      </c>
      <c r="E924" s="1" t="s">
        <v>25</v>
      </c>
      <c r="F924" s="1" t="s">
        <v>31</v>
      </c>
      <c r="G924" s="1" t="s">
        <v>43</v>
      </c>
      <c r="H924" s="1">
        <v>1057</v>
      </c>
      <c r="I924" s="1">
        <v>536.77</v>
      </c>
      <c r="J924" s="1">
        <v>965.26</v>
      </c>
      <c r="K924" s="1">
        <v>-472</v>
      </c>
      <c r="L924" s="1">
        <f>Table49[[#This Row],[Selling_Price]]-Table49[[#This Row],[Market_Price]]</f>
        <v>428.49</v>
      </c>
      <c r="M924" s="1">
        <f>Table49[[#This Row],[Quantity]]*Table49[[#This Row],[Selling_Price]]</f>
        <v>-455602.72</v>
      </c>
      <c r="N924" s="1">
        <f>Table49[[#This Row],[Quantity]]*Table49[[#This Row],[Profit_Per_Quantity]]</f>
        <v>-202247.28</v>
      </c>
      <c r="O924" s="1" t="s">
        <v>46</v>
      </c>
    </row>
    <row r="925" spans="1:15" x14ac:dyDescent="0.3">
      <c r="A925" s="1" t="s">
        <v>9083</v>
      </c>
      <c r="B925" s="1" t="s">
        <v>1811</v>
      </c>
      <c r="C925" s="14" t="s">
        <v>4525</v>
      </c>
      <c r="D925" s="1" t="s">
        <v>16</v>
      </c>
      <c r="E925" s="1" t="s">
        <v>29</v>
      </c>
      <c r="F925" s="1" t="s">
        <v>33</v>
      </c>
      <c r="G925" s="1" t="s">
        <v>36</v>
      </c>
      <c r="H925" s="1">
        <v>1014</v>
      </c>
      <c r="I925" s="1">
        <v>1934.1</v>
      </c>
      <c r="J925" s="1">
        <v>2593.33</v>
      </c>
      <c r="K925" s="1">
        <v>-500</v>
      </c>
      <c r="L925" s="1">
        <f>Table49[[#This Row],[Selling_Price]]-Table49[[#This Row],[Market_Price]]</f>
        <v>659.23</v>
      </c>
      <c r="M925" s="1">
        <f>Table49[[#This Row],[Quantity]]*Table49[[#This Row],[Selling_Price]]</f>
        <v>-1296665</v>
      </c>
      <c r="N925" s="1">
        <f>Table49[[#This Row],[Quantity]]*Table49[[#This Row],[Profit_Per_Quantity]]</f>
        <v>-329615</v>
      </c>
      <c r="O925" s="1" t="s">
        <v>46</v>
      </c>
    </row>
    <row r="926" spans="1:15" x14ac:dyDescent="0.3">
      <c r="A926" s="1" t="s">
        <v>6716</v>
      </c>
      <c r="B926" s="1" t="s">
        <v>1928</v>
      </c>
      <c r="C926" s="14" t="s">
        <v>5250</v>
      </c>
      <c r="D926" s="1" t="s">
        <v>16</v>
      </c>
      <c r="E926" s="1" t="s">
        <v>21</v>
      </c>
      <c r="F926" s="1" t="s">
        <v>33</v>
      </c>
      <c r="G926" s="1" t="s">
        <v>45</v>
      </c>
      <c r="H926" s="1">
        <v>1055</v>
      </c>
      <c r="I926" s="1">
        <v>60.76</v>
      </c>
      <c r="J926" s="1">
        <v>105.48</v>
      </c>
      <c r="K926" s="1">
        <v>-174</v>
      </c>
      <c r="L926" s="1">
        <f>Table49[[#This Row],[Selling_Price]]-Table49[[#This Row],[Market_Price]]</f>
        <v>44.720000000000006</v>
      </c>
      <c r="M926" s="1">
        <f>Table49[[#This Row],[Quantity]]*Table49[[#This Row],[Selling_Price]]</f>
        <v>-18353.52</v>
      </c>
      <c r="N926" s="1">
        <f>Table49[[#This Row],[Quantity]]*Table49[[#This Row],[Profit_Per_Quantity]]</f>
        <v>-7781.2800000000007</v>
      </c>
      <c r="O926" s="1" t="s">
        <v>46</v>
      </c>
    </row>
    <row r="927" spans="1:15" x14ac:dyDescent="0.3">
      <c r="A927" s="1" t="s">
        <v>7647</v>
      </c>
      <c r="B927" s="1" t="s">
        <v>2924</v>
      </c>
      <c r="C927" s="14" t="s">
        <v>5456</v>
      </c>
      <c r="D927" s="1" t="s">
        <v>20</v>
      </c>
      <c r="E927" s="1" t="s">
        <v>21</v>
      </c>
      <c r="F927" s="1" t="s">
        <v>31</v>
      </c>
      <c r="G927" s="1" t="s">
        <v>37</v>
      </c>
      <c r="H927" s="1">
        <v>1058</v>
      </c>
      <c r="I927" s="1">
        <v>368.27</v>
      </c>
      <c r="J927" s="1">
        <v>730.03</v>
      </c>
      <c r="K927" s="1">
        <v>-404</v>
      </c>
      <c r="L927" s="1">
        <f>Table49[[#This Row],[Selling_Price]]-Table49[[#This Row],[Market_Price]]</f>
        <v>361.76</v>
      </c>
      <c r="M927" s="1">
        <f>Table49[[#This Row],[Quantity]]*Table49[[#This Row],[Selling_Price]]</f>
        <v>-294932.12</v>
      </c>
      <c r="N927" s="1">
        <f>Table49[[#This Row],[Quantity]]*Table49[[#This Row],[Profit_Per_Quantity]]</f>
        <v>-146151.04000000001</v>
      </c>
      <c r="O927" s="1" t="s">
        <v>46</v>
      </c>
    </row>
    <row r="928" spans="1:15" x14ac:dyDescent="0.3">
      <c r="A928" s="1" t="s">
        <v>9218</v>
      </c>
      <c r="B928" s="1" t="s">
        <v>2021</v>
      </c>
      <c r="C928" s="14" t="s">
        <v>4884</v>
      </c>
      <c r="D928" s="1" t="s">
        <v>19</v>
      </c>
      <c r="E928" s="1" t="s">
        <v>30</v>
      </c>
      <c r="F928" s="1" t="s">
        <v>34</v>
      </c>
      <c r="G928" s="1" t="s">
        <v>4352</v>
      </c>
      <c r="H928" s="1">
        <v>1008</v>
      </c>
      <c r="I928" s="1">
        <v>1840.57</v>
      </c>
      <c r="J928" s="1">
        <v>2703.73</v>
      </c>
      <c r="K928" s="1">
        <v>-436</v>
      </c>
      <c r="L928" s="1">
        <f>Table49[[#This Row],[Selling_Price]]-Table49[[#This Row],[Market_Price]]</f>
        <v>863.16000000000008</v>
      </c>
      <c r="M928" s="1">
        <f>Table49[[#This Row],[Quantity]]*Table49[[#This Row],[Selling_Price]]</f>
        <v>-1178826.28</v>
      </c>
      <c r="N928" s="1">
        <f>Table49[[#This Row],[Quantity]]*Table49[[#This Row],[Profit_Per_Quantity]]</f>
        <v>-376337.76</v>
      </c>
      <c r="O928" s="1" t="s">
        <v>46</v>
      </c>
    </row>
    <row r="929" spans="1:15" x14ac:dyDescent="0.3">
      <c r="A929" s="1" t="s">
        <v>7600</v>
      </c>
      <c r="B929" s="1" t="s">
        <v>608</v>
      </c>
      <c r="C929" s="14" t="s">
        <v>5540</v>
      </c>
      <c r="D929" s="1" t="s">
        <v>12</v>
      </c>
      <c r="E929" s="1" t="s">
        <v>25</v>
      </c>
      <c r="F929" s="1" t="s">
        <v>34</v>
      </c>
      <c r="G929" s="1" t="s">
        <v>41</v>
      </c>
      <c r="H929" s="1">
        <v>1084</v>
      </c>
      <c r="I929" s="1">
        <v>1342.39</v>
      </c>
      <c r="J929" s="1">
        <v>2558.7800000000002</v>
      </c>
      <c r="K929" s="1">
        <v>-185</v>
      </c>
      <c r="L929" s="1">
        <f>Table49[[#This Row],[Selling_Price]]-Table49[[#This Row],[Market_Price]]</f>
        <v>1216.3900000000001</v>
      </c>
      <c r="M929" s="1">
        <f>Table49[[#This Row],[Quantity]]*Table49[[#This Row],[Selling_Price]]</f>
        <v>-473374.30000000005</v>
      </c>
      <c r="N929" s="1">
        <f>Table49[[#This Row],[Quantity]]*Table49[[#This Row],[Profit_Per_Quantity]]</f>
        <v>-225032.15000000002</v>
      </c>
      <c r="O929" s="1" t="s">
        <v>46</v>
      </c>
    </row>
    <row r="930" spans="1:15" x14ac:dyDescent="0.3">
      <c r="A930" s="1" t="s">
        <v>9088</v>
      </c>
      <c r="B930" s="1" t="s">
        <v>1818</v>
      </c>
      <c r="C930" s="14" t="s">
        <v>5152</v>
      </c>
      <c r="D930" s="1" t="s">
        <v>13</v>
      </c>
      <c r="E930" s="1" t="s">
        <v>29</v>
      </c>
      <c r="F930" s="1" t="s">
        <v>34</v>
      </c>
      <c r="G930" s="1" t="s">
        <v>43</v>
      </c>
      <c r="H930" s="1">
        <v>1029</v>
      </c>
      <c r="I930" s="1">
        <v>154.11000000000001</v>
      </c>
      <c r="J930" s="1">
        <v>234.33</v>
      </c>
      <c r="K930" s="1">
        <v>-487</v>
      </c>
      <c r="L930" s="1">
        <f>Table49[[#This Row],[Selling_Price]]-Table49[[#This Row],[Market_Price]]</f>
        <v>80.22</v>
      </c>
      <c r="M930" s="1">
        <f>Table49[[#This Row],[Quantity]]*Table49[[#This Row],[Selling_Price]]</f>
        <v>-114118.71</v>
      </c>
      <c r="N930" s="1">
        <f>Table49[[#This Row],[Quantity]]*Table49[[#This Row],[Profit_Per_Quantity]]</f>
        <v>-39067.14</v>
      </c>
      <c r="O930" s="1" t="s">
        <v>46</v>
      </c>
    </row>
    <row r="931" spans="1:15" x14ac:dyDescent="0.3">
      <c r="A931" s="1" t="s">
        <v>9451</v>
      </c>
      <c r="B931" s="1" t="s">
        <v>2391</v>
      </c>
      <c r="C931" s="14" t="s">
        <v>5717</v>
      </c>
      <c r="D931" s="1" t="s">
        <v>14</v>
      </c>
      <c r="E931" s="1" t="s">
        <v>28</v>
      </c>
      <c r="F931" s="1" t="s">
        <v>31</v>
      </c>
      <c r="G931" s="1" t="s">
        <v>44</v>
      </c>
      <c r="H931" s="1">
        <v>1023</v>
      </c>
      <c r="I931" s="1">
        <v>804.75</v>
      </c>
      <c r="J931" s="1">
        <v>1432.86</v>
      </c>
      <c r="K931" s="1">
        <v>-3</v>
      </c>
      <c r="L931" s="1">
        <f>Table49[[#This Row],[Selling_Price]]-Table49[[#This Row],[Market_Price]]</f>
        <v>628.1099999999999</v>
      </c>
      <c r="M931" s="1">
        <f>Table49[[#This Row],[Quantity]]*Table49[[#This Row],[Selling_Price]]</f>
        <v>-4298.58</v>
      </c>
      <c r="N931" s="1">
        <f>Table49[[#This Row],[Quantity]]*Table49[[#This Row],[Profit_Per_Quantity]]</f>
        <v>-1884.3299999999997</v>
      </c>
      <c r="O931" s="1" t="s">
        <v>46</v>
      </c>
    </row>
    <row r="932" spans="1:15" x14ac:dyDescent="0.3">
      <c r="A932" s="1" t="s">
        <v>9572</v>
      </c>
      <c r="B932" s="1" t="s">
        <v>2574</v>
      </c>
      <c r="C932" s="14" t="s">
        <v>5240</v>
      </c>
      <c r="D932" s="1" t="s">
        <v>14</v>
      </c>
      <c r="E932" s="1" t="s">
        <v>28</v>
      </c>
      <c r="F932" s="1" t="s">
        <v>34</v>
      </c>
      <c r="G932" s="1" t="s">
        <v>37</v>
      </c>
      <c r="H932" s="1">
        <v>1041</v>
      </c>
      <c r="I932" s="1">
        <v>1863</v>
      </c>
      <c r="J932" s="1">
        <v>3257.95</v>
      </c>
      <c r="K932" s="1">
        <v>-378</v>
      </c>
      <c r="L932" s="1">
        <f>Table49[[#This Row],[Selling_Price]]-Table49[[#This Row],[Market_Price]]</f>
        <v>1394.9499999999998</v>
      </c>
      <c r="M932" s="1">
        <f>Table49[[#This Row],[Quantity]]*Table49[[#This Row],[Selling_Price]]</f>
        <v>-1231505.0999999999</v>
      </c>
      <c r="N932" s="1">
        <f>Table49[[#This Row],[Quantity]]*Table49[[#This Row],[Profit_Per_Quantity]]</f>
        <v>-527291.1</v>
      </c>
      <c r="O932" s="1" t="s">
        <v>46</v>
      </c>
    </row>
    <row r="933" spans="1:15" x14ac:dyDescent="0.3">
      <c r="A933" s="1" t="s">
        <v>9716</v>
      </c>
      <c r="B933" s="1" t="s">
        <v>2802</v>
      </c>
      <c r="C933" s="14" t="s">
        <v>5377</v>
      </c>
      <c r="D933" s="1" t="s">
        <v>18</v>
      </c>
      <c r="E933" s="1" t="s">
        <v>28</v>
      </c>
      <c r="F933" s="1" t="s">
        <v>32</v>
      </c>
      <c r="G933" s="1" t="s">
        <v>44</v>
      </c>
      <c r="H933" s="1">
        <v>1020</v>
      </c>
      <c r="I933" s="1">
        <v>329.6</v>
      </c>
      <c r="J933" s="1">
        <v>405.01</v>
      </c>
      <c r="K933" s="1">
        <v>-59</v>
      </c>
      <c r="L933" s="1">
        <f>Table49[[#This Row],[Selling_Price]]-Table49[[#This Row],[Market_Price]]</f>
        <v>75.409999999999968</v>
      </c>
      <c r="M933" s="1">
        <f>Table49[[#This Row],[Quantity]]*Table49[[#This Row],[Selling_Price]]</f>
        <v>-23895.59</v>
      </c>
      <c r="N933" s="1">
        <f>Table49[[#This Row],[Quantity]]*Table49[[#This Row],[Profit_Per_Quantity]]</f>
        <v>-4449.1899999999978</v>
      </c>
      <c r="O933" s="1" t="s">
        <v>46</v>
      </c>
    </row>
    <row r="934" spans="1:15" x14ac:dyDescent="0.3">
      <c r="A934" s="1" t="s">
        <v>8832</v>
      </c>
      <c r="B934" s="1" t="s">
        <v>1395</v>
      </c>
      <c r="C934" s="14" t="s">
        <v>4495</v>
      </c>
      <c r="D934" s="1" t="s">
        <v>11</v>
      </c>
      <c r="E934" s="1" t="s">
        <v>24</v>
      </c>
      <c r="F934" s="1" t="s">
        <v>34</v>
      </c>
      <c r="G934" s="1" t="s">
        <v>42</v>
      </c>
      <c r="H934" s="1">
        <v>1002</v>
      </c>
      <c r="I934" s="1">
        <v>876.71</v>
      </c>
      <c r="J934" s="1">
        <v>1544.32</v>
      </c>
      <c r="K934" s="1">
        <v>-288</v>
      </c>
      <c r="L934" s="1">
        <f>Table49[[#This Row],[Selling_Price]]-Table49[[#This Row],[Market_Price]]</f>
        <v>667.6099999999999</v>
      </c>
      <c r="M934" s="1">
        <f>Table49[[#This Row],[Quantity]]*Table49[[#This Row],[Selling_Price]]</f>
        <v>-444764.15999999997</v>
      </c>
      <c r="N934" s="1">
        <f>Table49[[#This Row],[Quantity]]*Table49[[#This Row],[Profit_Per_Quantity]]</f>
        <v>-192271.67999999996</v>
      </c>
      <c r="O934" s="1" t="s">
        <v>46</v>
      </c>
    </row>
    <row r="935" spans="1:15" x14ac:dyDescent="0.3">
      <c r="A935" s="1" t="s">
        <v>9566</v>
      </c>
      <c r="B935" s="1" t="s">
        <v>2566</v>
      </c>
      <c r="C935" s="14" t="s">
        <v>5193</v>
      </c>
      <c r="D935" s="1" t="s">
        <v>19</v>
      </c>
      <c r="E935" s="1" t="s">
        <v>30</v>
      </c>
      <c r="F935" s="1" t="s">
        <v>35</v>
      </c>
      <c r="G935" s="1" t="s">
        <v>38</v>
      </c>
      <c r="H935" s="1">
        <v>1016</v>
      </c>
      <c r="I935" s="1">
        <v>1953.14</v>
      </c>
      <c r="J935" s="1">
        <v>3133.36</v>
      </c>
      <c r="K935" s="1">
        <v>-114</v>
      </c>
      <c r="L935" s="1">
        <f>Table49[[#This Row],[Selling_Price]]-Table49[[#This Row],[Market_Price]]</f>
        <v>1180.22</v>
      </c>
      <c r="M935" s="1">
        <f>Table49[[#This Row],[Quantity]]*Table49[[#This Row],[Selling_Price]]</f>
        <v>-357203.04000000004</v>
      </c>
      <c r="N935" s="1">
        <f>Table49[[#This Row],[Quantity]]*Table49[[#This Row],[Profit_Per_Quantity]]</f>
        <v>-134545.08000000002</v>
      </c>
      <c r="O935" s="1" t="s">
        <v>46</v>
      </c>
    </row>
    <row r="936" spans="1:15" x14ac:dyDescent="0.3">
      <c r="A936" s="1" t="s">
        <v>6752</v>
      </c>
      <c r="B936" s="1" t="s">
        <v>2878</v>
      </c>
      <c r="C936" s="14" t="s">
        <v>5480</v>
      </c>
      <c r="D936" s="1" t="s">
        <v>14</v>
      </c>
      <c r="E936" s="1" t="s">
        <v>30</v>
      </c>
      <c r="F936" s="1" t="s">
        <v>33</v>
      </c>
      <c r="G936" s="1" t="s">
        <v>43</v>
      </c>
      <c r="H936" s="1">
        <v>1100</v>
      </c>
      <c r="I936" s="1">
        <v>1690.85</v>
      </c>
      <c r="J936" s="1">
        <v>2551.2800000000002</v>
      </c>
      <c r="K936" s="1">
        <v>-73</v>
      </c>
      <c r="L936" s="1">
        <f>Table49[[#This Row],[Selling_Price]]-Table49[[#This Row],[Market_Price]]</f>
        <v>860.43000000000029</v>
      </c>
      <c r="M936" s="1">
        <f>Table49[[#This Row],[Quantity]]*Table49[[#This Row],[Selling_Price]]</f>
        <v>-186243.44</v>
      </c>
      <c r="N936" s="1">
        <f>Table49[[#This Row],[Quantity]]*Table49[[#This Row],[Profit_Per_Quantity]]</f>
        <v>-62811.390000000021</v>
      </c>
      <c r="O936" s="1" t="s">
        <v>46</v>
      </c>
    </row>
    <row r="937" spans="1:15" x14ac:dyDescent="0.3">
      <c r="A937" s="1" t="s">
        <v>7136</v>
      </c>
      <c r="B937" s="1" t="s">
        <v>3012</v>
      </c>
      <c r="C937" s="14" t="s">
        <v>4716</v>
      </c>
      <c r="D937" s="1" t="s">
        <v>20</v>
      </c>
      <c r="E937" s="1" t="s">
        <v>27</v>
      </c>
      <c r="F937" s="1" t="s">
        <v>31</v>
      </c>
      <c r="G937" s="1" t="s">
        <v>40</v>
      </c>
      <c r="H937" s="1">
        <v>1066</v>
      </c>
      <c r="I937" s="1">
        <v>606.83000000000004</v>
      </c>
      <c r="J937" s="1">
        <v>754.83</v>
      </c>
      <c r="K937" s="1">
        <v>-351</v>
      </c>
      <c r="L937" s="1">
        <f>Table49[[#This Row],[Selling_Price]]-Table49[[#This Row],[Market_Price]]</f>
        <v>148</v>
      </c>
      <c r="M937" s="1">
        <f>Table49[[#This Row],[Quantity]]*Table49[[#This Row],[Selling_Price]]</f>
        <v>-264945.33</v>
      </c>
      <c r="N937" s="1">
        <f>Table49[[#This Row],[Quantity]]*Table49[[#This Row],[Profit_Per_Quantity]]</f>
        <v>-51948</v>
      </c>
      <c r="O937" s="1" t="s">
        <v>46</v>
      </c>
    </row>
    <row r="938" spans="1:15" x14ac:dyDescent="0.3">
      <c r="A938" s="1" t="s">
        <v>9350</v>
      </c>
      <c r="B938" s="1" t="s">
        <v>2231</v>
      </c>
      <c r="C938" s="14" t="s">
        <v>5772</v>
      </c>
      <c r="D938" s="1" t="s">
        <v>16</v>
      </c>
      <c r="E938" s="1" t="s">
        <v>25</v>
      </c>
      <c r="F938" s="1" t="s">
        <v>34</v>
      </c>
      <c r="G938" s="1" t="s">
        <v>37</v>
      </c>
      <c r="H938" s="1">
        <v>1010</v>
      </c>
      <c r="I938" s="1">
        <v>1572.74</v>
      </c>
      <c r="J938" s="1">
        <v>2381.0500000000002</v>
      </c>
      <c r="K938" s="1">
        <v>-392</v>
      </c>
      <c r="L938" s="1">
        <f>Table49[[#This Row],[Selling_Price]]-Table49[[#This Row],[Market_Price]]</f>
        <v>808.31000000000017</v>
      </c>
      <c r="M938" s="1">
        <f>Table49[[#This Row],[Quantity]]*Table49[[#This Row],[Selling_Price]]</f>
        <v>-933371.60000000009</v>
      </c>
      <c r="N938" s="1">
        <f>Table49[[#This Row],[Quantity]]*Table49[[#This Row],[Profit_Per_Quantity]]</f>
        <v>-316857.52000000008</v>
      </c>
      <c r="O938" s="1" t="s">
        <v>46</v>
      </c>
    </row>
    <row r="939" spans="1:15" x14ac:dyDescent="0.3">
      <c r="A939" s="1" t="s">
        <v>9943</v>
      </c>
      <c r="B939" s="1" t="s">
        <v>3168</v>
      </c>
      <c r="C939" s="14" t="s">
        <v>5179</v>
      </c>
      <c r="D939" s="1" t="s">
        <v>16</v>
      </c>
      <c r="E939" s="1" t="s">
        <v>4351</v>
      </c>
      <c r="F939" s="1" t="s">
        <v>31</v>
      </c>
      <c r="G939" s="1" t="s">
        <v>36</v>
      </c>
      <c r="H939" s="1">
        <v>1050</v>
      </c>
      <c r="I939" s="1">
        <v>1197.8699999999999</v>
      </c>
      <c r="J939" s="1">
        <v>2023.12</v>
      </c>
      <c r="K939" s="1">
        <v>-75</v>
      </c>
      <c r="L939" s="1">
        <f>Table49[[#This Row],[Selling_Price]]-Table49[[#This Row],[Market_Price]]</f>
        <v>825.25</v>
      </c>
      <c r="M939" s="1">
        <f>Table49[[#This Row],[Quantity]]*Table49[[#This Row],[Selling_Price]]</f>
        <v>-151734</v>
      </c>
      <c r="N939" s="1">
        <f>Table49[[#This Row],[Quantity]]*Table49[[#This Row],[Profit_Per_Quantity]]</f>
        <v>-61893.75</v>
      </c>
      <c r="O939" s="1" t="s">
        <v>46</v>
      </c>
    </row>
    <row r="940" spans="1:15" x14ac:dyDescent="0.3">
      <c r="A940" s="1" t="s">
        <v>6666</v>
      </c>
      <c r="B940" s="1" t="s">
        <v>2417</v>
      </c>
      <c r="C940" s="14" t="s">
        <v>5705</v>
      </c>
      <c r="D940" s="1" t="s">
        <v>11</v>
      </c>
      <c r="E940" s="1" t="s">
        <v>27</v>
      </c>
      <c r="F940" s="1" t="s">
        <v>33</v>
      </c>
      <c r="G940" s="1" t="s">
        <v>41</v>
      </c>
      <c r="H940" s="1">
        <v>1025</v>
      </c>
      <c r="I940" s="1">
        <v>800.81</v>
      </c>
      <c r="J940" s="1">
        <v>1036.19</v>
      </c>
      <c r="K940" s="1">
        <v>-293</v>
      </c>
      <c r="L940" s="1">
        <f>Table49[[#This Row],[Selling_Price]]-Table49[[#This Row],[Market_Price]]</f>
        <v>235.38000000000011</v>
      </c>
      <c r="M940" s="1">
        <f>Table49[[#This Row],[Quantity]]*Table49[[#This Row],[Selling_Price]]</f>
        <v>-303603.67000000004</v>
      </c>
      <c r="N940" s="1">
        <f>Table49[[#This Row],[Quantity]]*Table49[[#This Row],[Profit_Per_Quantity]]</f>
        <v>-68966.340000000026</v>
      </c>
      <c r="O940" s="1" t="s">
        <v>46</v>
      </c>
    </row>
    <row r="941" spans="1:15" x14ac:dyDescent="0.3">
      <c r="A941" s="1" t="s">
        <v>7815</v>
      </c>
      <c r="B941" s="1" t="s">
        <v>310</v>
      </c>
      <c r="C941" s="14" t="s">
        <v>4784</v>
      </c>
      <c r="D941" s="1" t="s">
        <v>12</v>
      </c>
      <c r="E941" s="1" t="s">
        <v>21</v>
      </c>
      <c r="F941" s="1" t="s">
        <v>35</v>
      </c>
      <c r="G941" s="1" t="s">
        <v>38</v>
      </c>
      <c r="H941" s="1">
        <v>1015</v>
      </c>
      <c r="I941" s="1">
        <v>501.41</v>
      </c>
      <c r="J941" s="1">
        <v>938.57</v>
      </c>
      <c r="K941" s="1">
        <v>-45</v>
      </c>
      <c r="L941" s="1">
        <f>Table49[[#This Row],[Selling_Price]]-Table49[[#This Row],[Market_Price]]</f>
        <v>437.16</v>
      </c>
      <c r="M941" s="1">
        <f>Table49[[#This Row],[Quantity]]*Table49[[#This Row],[Selling_Price]]</f>
        <v>-42235.65</v>
      </c>
      <c r="N941" s="1">
        <f>Table49[[#This Row],[Quantity]]*Table49[[#This Row],[Profit_Per_Quantity]]</f>
        <v>-19672.2</v>
      </c>
      <c r="O941" s="1" t="s">
        <v>46</v>
      </c>
    </row>
    <row r="942" spans="1:15" x14ac:dyDescent="0.3">
      <c r="A942" s="1" t="s">
        <v>8560</v>
      </c>
      <c r="B942" s="1" t="s">
        <v>945</v>
      </c>
      <c r="C942" s="14" t="s">
        <v>5651</v>
      </c>
      <c r="D942" s="1" t="s">
        <v>11</v>
      </c>
      <c r="E942" s="1" t="s">
        <v>27</v>
      </c>
      <c r="F942" s="1" t="s">
        <v>31</v>
      </c>
      <c r="G942" s="1" t="s">
        <v>36</v>
      </c>
      <c r="H942" s="1">
        <v>1080</v>
      </c>
      <c r="I942" s="1">
        <v>1746.25</v>
      </c>
      <c r="J942" s="1">
        <v>2791.83</v>
      </c>
      <c r="K942" s="1">
        <v>-164</v>
      </c>
      <c r="L942" s="1">
        <f>Table49[[#This Row],[Selling_Price]]-Table49[[#This Row],[Market_Price]]</f>
        <v>1045.58</v>
      </c>
      <c r="M942" s="1">
        <f>Table49[[#This Row],[Quantity]]*Table49[[#This Row],[Selling_Price]]</f>
        <v>-457860.12</v>
      </c>
      <c r="N942" s="1">
        <f>Table49[[#This Row],[Quantity]]*Table49[[#This Row],[Profit_Per_Quantity]]</f>
        <v>-171475.12</v>
      </c>
      <c r="O942" s="1" t="s">
        <v>46</v>
      </c>
    </row>
    <row r="943" spans="1:15" x14ac:dyDescent="0.3">
      <c r="A943" s="1" t="s">
        <v>8680</v>
      </c>
      <c r="B943" s="1" t="s">
        <v>1139</v>
      </c>
      <c r="C943" s="14" t="s">
        <v>6096</v>
      </c>
      <c r="D943" s="1" t="s">
        <v>17</v>
      </c>
      <c r="E943" s="1" t="s">
        <v>27</v>
      </c>
      <c r="F943" s="1" t="s">
        <v>32</v>
      </c>
      <c r="G943" s="1" t="s">
        <v>36</v>
      </c>
      <c r="H943" s="1">
        <v>1070</v>
      </c>
      <c r="I943" s="1">
        <v>94.99</v>
      </c>
      <c r="J943" s="1">
        <v>174.9</v>
      </c>
      <c r="K943" s="1">
        <v>-23</v>
      </c>
      <c r="L943" s="1">
        <f>Table49[[#This Row],[Selling_Price]]-Table49[[#This Row],[Market_Price]]</f>
        <v>79.910000000000011</v>
      </c>
      <c r="M943" s="1">
        <f>Table49[[#This Row],[Quantity]]*Table49[[#This Row],[Selling_Price]]</f>
        <v>-4022.7000000000003</v>
      </c>
      <c r="N943" s="1">
        <f>Table49[[#This Row],[Quantity]]*Table49[[#This Row],[Profit_Per_Quantity]]</f>
        <v>-1837.9300000000003</v>
      </c>
      <c r="O943" s="1" t="s">
        <v>46</v>
      </c>
    </row>
    <row r="944" spans="1:15" x14ac:dyDescent="0.3">
      <c r="A944" s="1" t="s">
        <v>7404</v>
      </c>
      <c r="B944" s="1" t="s">
        <v>3906</v>
      </c>
      <c r="C944" s="14" t="s">
        <v>4769</v>
      </c>
      <c r="D944" s="1" t="s">
        <v>15</v>
      </c>
      <c r="E944" s="1" t="s">
        <v>29</v>
      </c>
      <c r="F944" s="1" t="s">
        <v>35</v>
      </c>
      <c r="G944" s="1" t="s">
        <v>42</v>
      </c>
      <c r="H944" s="1">
        <v>1036</v>
      </c>
      <c r="I944" s="1">
        <v>493.35</v>
      </c>
      <c r="J944" s="1">
        <v>663.46</v>
      </c>
      <c r="K944" s="1">
        <v>-33</v>
      </c>
      <c r="L944" s="1">
        <f>Table49[[#This Row],[Selling_Price]]-Table49[[#This Row],[Market_Price]]</f>
        <v>170.11</v>
      </c>
      <c r="M944" s="1">
        <f>Table49[[#This Row],[Quantity]]*Table49[[#This Row],[Selling_Price]]</f>
        <v>-21894.18</v>
      </c>
      <c r="N944" s="1">
        <f>Table49[[#This Row],[Quantity]]*Table49[[#This Row],[Profit_Per_Quantity]]</f>
        <v>-5613.63</v>
      </c>
      <c r="O944" s="1" t="s">
        <v>46</v>
      </c>
    </row>
    <row r="945" spans="1:15" x14ac:dyDescent="0.3">
      <c r="A945" s="1" t="s">
        <v>10254</v>
      </c>
      <c r="B945" s="1" t="s">
        <v>3652</v>
      </c>
      <c r="C945" s="14" t="s">
        <v>4973</v>
      </c>
      <c r="D945" s="1" t="s">
        <v>14</v>
      </c>
      <c r="E945" s="1" t="s">
        <v>21</v>
      </c>
      <c r="F945" s="1" t="s">
        <v>34</v>
      </c>
      <c r="G945" s="1" t="s">
        <v>4352</v>
      </c>
      <c r="H945" s="1">
        <v>1016</v>
      </c>
      <c r="I945" s="1">
        <v>996.52</v>
      </c>
      <c r="J945" s="1">
        <v>1327.79</v>
      </c>
      <c r="K945" s="1">
        <v>-398</v>
      </c>
      <c r="L945" s="1">
        <f>Table49[[#This Row],[Selling_Price]]-Table49[[#This Row],[Market_Price]]</f>
        <v>331.27</v>
      </c>
      <c r="M945" s="1">
        <f>Table49[[#This Row],[Quantity]]*Table49[[#This Row],[Selling_Price]]</f>
        <v>-528460.42000000004</v>
      </c>
      <c r="N945" s="1">
        <f>Table49[[#This Row],[Quantity]]*Table49[[#This Row],[Profit_Per_Quantity]]</f>
        <v>-131845.46</v>
      </c>
      <c r="O945" s="1" t="s">
        <v>46</v>
      </c>
    </row>
    <row r="946" spans="1:15" x14ac:dyDescent="0.3">
      <c r="A946" s="1" t="s">
        <v>7446</v>
      </c>
      <c r="B946" s="1" t="s">
        <v>1733</v>
      </c>
      <c r="C946" s="14" t="s">
        <v>5096</v>
      </c>
      <c r="D946" s="1" t="s">
        <v>14</v>
      </c>
      <c r="E946" s="1" t="s">
        <v>28</v>
      </c>
      <c r="F946" s="1" t="s">
        <v>33</v>
      </c>
      <c r="G946" s="1" t="s">
        <v>42</v>
      </c>
      <c r="H946" s="1">
        <v>1011</v>
      </c>
      <c r="I946" s="1">
        <v>1442.21</v>
      </c>
      <c r="J946" s="1">
        <v>2163.7600000000002</v>
      </c>
      <c r="K946" s="1">
        <v>-331</v>
      </c>
      <c r="L946" s="1">
        <f>Table49[[#This Row],[Selling_Price]]-Table49[[#This Row],[Market_Price]]</f>
        <v>721.55000000000018</v>
      </c>
      <c r="M946" s="1">
        <f>Table49[[#This Row],[Quantity]]*Table49[[#This Row],[Selling_Price]]</f>
        <v>-716204.56</v>
      </c>
      <c r="N946" s="1">
        <f>Table49[[#This Row],[Quantity]]*Table49[[#This Row],[Profit_Per_Quantity]]</f>
        <v>-238833.05000000005</v>
      </c>
      <c r="O946" s="1" t="s">
        <v>46</v>
      </c>
    </row>
    <row r="947" spans="1:15" x14ac:dyDescent="0.3">
      <c r="A947" s="1" t="s">
        <v>7186</v>
      </c>
      <c r="B947" s="1" t="s">
        <v>3456</v>
      </c>
      <c r="C947" s="14" t="s">
        <v>4797</v>
      </c>
      <c r="D947" s="1" t="s">
        <v>18</v>
      </c>
      <c r="E947" s="1" t="s">
        <v>25</v>
      </c>
      <c r="F947" s="1" t="s">
        <v>31</v>
      </c>
      <c r="G947" s="1" t="s">
        <v>4352</v>
      </c>
      <c r="H947" s="1">
        <v>1038</v>
      </c>
      <c r="I947" s="1">
        <v>1582.44</v>
      </c>
      <c r="J947" s="1">
        <v>2132.44</v>
      </c>
      <c r="K947" s="1">
        <v>-203</v>
      </c>
      <c r="L947" s="1">
        <f>Table49[[#This Row],[Selling_Price]]-Table49[[#This Row],[Market_Price]]</f>
        <v>550</v>
      </c>
      <c r="M947" s="1">
        <f>Table49[[#This Row],[Quantity]]*Table49[[#This Row],[Selling_Price]]</f>
        <v>-432885.32</v>
      </c>
      <c r="N947" s="1">
        <f>Table49[[#This Row],[Quantity]]*Table49[[#This Row],[Profit_Per_Quantity]]</f>
        <v>-111650</v>
      </c>
      <c r="O947" s="1" t="s">
        <v>46</v>
      </c>
    </row>
    <row r="948" spans="1:15" x14ac:dyDescent="0.3">
      <c r="A948" s="1" t="s">
        <v>7126</v>
      </c>
      <c r="B948" s="1" t="s">
        <v>1262</v>
      </c>
      <c r="C948" s="14" t="s">
        <v>6067</v>
      </c>
      <c r="D948" s="1" t="s">
        <v>12</v>
      </c>
      <c r="E948" s="1" t="s">
        <v>25</v>
      </c>
      <c r="F948" s="1" t="s">
        <v>34</v>
      </c>
      <c r="G948" s="1" t="s">
        <v>40</v>
      </c>
      <c r="H948" s="1">
        <v>1073</v>
      </c>
      <c r="I948" s="1">
        <v>660.08</v>
      </c>
      <c r="J948" s="1">
        <v>734.71</v>
      </c>
      <c r="K948" s="1">
        <v>-400</v>
      </c>
      <c r="L948" s="1">
        <f>Table49[[#This Row],[Selling_Price]]-Table49[[#This Row],[Market_Price]]</f>
        <v>74.63</v>
      </c>
      <c r="M948" s="1">
        <f>Table49[[#This Row],[Quantity]]*Table49[[#This Row],[Selling_Price]]</f>
        <v>-293884</v>
      </c>
      <c r="N948" s="1">
        <f>Table49[[#This Row],[Quantity]]*Table49[[#This Row],[Profit_Per_Quantity]]</f>
        <v>-29852</v>
      </c>
      <c r="O948" s="1" t="s">
        <v>46</v>
      </c>
    </row>
    <row r="949" spans="1:15" x14ac:dyDescent="0.3">
      <c r="A949" s="1" t="s">
        <v>8674</v>
      </c>
      <c r="B949" s="1" t="s">
        <v>1130</v>
      </c>
      <c r="C949" s="14" t="s">
        <v>5388</v>
      </c>
      <c r="D949" s="1" t="s">
        <v>18</v>
      </c>
      <c r="E949" s="1" t="s">
        <v>30</v>
      </c>
      <c r="F949" s="1" t="s">
        <v>33</v>
      </c>
      <c r="G949" s="1" t="s">
        <v>36</v>
      </c>
      <c r="H949" s="1">
        <v>1051</v>
      </c>
      <c r="I949" s="1">
        <v>1583.37</v>
      </c>
      <c r="J949" s="1">
        <v>2058.3000000000002</v>
      </c>
      <c r="K949" s="1">
        <v>-428</v>
      </c>
      <c r="L949" s="1">
        <f>Table49[[#This Row],[Selling_Price]]-Table49[[#This Row],[Market_Price]]</f>
        <v>474.93000000000029</v>
      </c>
      <c r="M949" s="1">
        <f>Table49[[#This Row],[Quantity]]*Table49[[#This Row],[Selling_Price]]</f>
        <v>-880952.4</v>
      </c>
      <c r="N949" s="1">
        <f>Table49[[#This Row],[Quantity]]*Table49[[#This Row],[Profit_Per_Quantity]]</f>
        <v>-203270.04000000012</v>
      </c>
      <c r="O949" s="1" t="s">
        <v>46</v>
      </c>
    </row>
    <row r="950" spans="1:15" x14ac:dyDescent="0.3">
      <c r="A950" s="1" t="s">
        <v>7172</v>
      </c>
      <c r="B950" s="1" t="s">
        <v>1906</v>
      </c>
      <c r="C950" s="14" t="s">
        <v>4456</v>
      </c>
      <c r="D950" s="1" t="s">
        <v>17</v>
      </c>
      <c r="E950" s="1" t="s">
        <v>30</v>
      </c>
      <c r="F950" s="1" t="s">
        <v>33</v>
      </c>
      <c r="G950" s="1" t="s">
        <v>37</v>
      </c>
      <c r="H950" s="1">
        <v>1074</v>
      </c>
      <c r="I950" s="1">
        <v>826.91</v>
      </c>
      <c r="J950" s="1">
        <v>1396.93</v>
      </c>
      <c r="K950" s="1">
        <v>-149</v>
      </c>
      <c r="L950" s="1">
        <f>Table49[[#This Row],[Selling_Price]]-Table49[[#This Row],[Market_Price]]</f>
        <v>570.0200000000001</v>
      </c>
      <c r="M950" s="1">
        <f>Table49[[#This Row],[Quantity]]*Table49[[#This Row],[Selling_Price]]</f>
        <v>-208142.57</v>
      </c>
      <c r="N950" s="1">
        <f>Table49[[#This Row],[Quantity]]*Table49[[#This Row],[Profit_Per_Quantity]]</f>
        <v>-84932.98000000001</v>
      </c>
      <c r="O950" s="1" t="s">
        <v>46</v>
      </c>
    </row>
    <row r="951" spans="1:15" x14ac:dyDescent="0.3">
      <c r="A951" s="1" t="s">
        <v>8465</v>
      </c>
      <c r="B951" s="1" t="s">
        <v>801</v>
      </c>
      <c r="C951" s="14" t="s">
        <v>5997</v>
      </c>
      <c r="D951" s="1" t="s">
        <v>18</v>
      </c>
      <c r="E951" s="1" t="s">
        <v>4351</v>
      </c>
      <c r="F951" s="1" t="s">
        <v>33</v>
      </c>
      <c r="G951" s="1" t="s">
        <v>42</v>
      </c>
      <c r="H951" s="1">
        <v>1078</v>
      </c>
      <c r="I951" s="1">
        <v>809.75</v>
      </c>
      <c r="J951" s="1">
        <v>917.74</v>
      </c>
      <c r="K951" s="1">
        <v>-261</v>
      </c>
      <c r="L951" s="1">
        <f>Table49[[#This Row],[Selling_Price]]-Table49[[#This Row],[Market_Price]]</f>
        <v>107.99000000000001</v>
      </c>
      <c r="M951" s="1">
        <f>Table49[[#This Row],[Quantity]]*Table49[[#This Row],[Selling_Price]]</f>
        <v>-239530.14</v>
      </c>
      <c r="N951" s="1">
        <f>Table49[[#This Row],[Quantity]]*Table49[[#This Row],[Profit_Per_Quantity]]</f>
        <v>-28185.390000000003</v>
      </c>
      <c r="O951" s="1" t="s">
        <v>46</v>
      </c>
    </row>
    <row r="952" spans="1:15" x14ac:dyDescent="0.3">
      <c r="A952" s="1" t="s">
        <v>8037</v>
      </c>
      <c r="B952" s="1" t="s">
        <v>73</v>
      </c>
      <c r="C952" s="14" t="s">
        <v>6008</v>
      </c>
      <c r="D952" s="1" t="s">
        <v>19</v>
      </c>
      <c r="E952" s="1" t="s">
        <v>4351</v>
      </c>
      <c r="F952" s="1" t="s">
        <v>35</v>
      </c>
      <c r="G952" s="1" t="s">
        <v>36</v>
      </c>
      <c r="H952" s="1">
        <v>1052</v>
      </c>
      <c r="I952" s="1">
        <v>423.49</v>
      </c>
      <c r="J952" s="1">
        <v>777.22</v>
      </c>
      <c r="K952" s="1">
        <v>-176</v>
      </c>
      <c r="L952" s="1">
        <f>Table49[[#This Row],[Selling_Price]]-Table49[[#This Row],[Market_Price]]</f>
        <v>353.73</v>
      </c>
      <c r="M952" s="1">
        <f>Table49[[#This Row],[Quantity]]*Table49[[#This Row],[Selling_Price]]</f>
        <v>-136790.72</v>
      </c>
      <c r="N952" s="1">
        <f>Table49[[#This Row],[Quantity]]*Table49[[#This Row],[Profit_Per_Quantity]]</f>
        <v>-62256.480000000003</v>
      </c>
      <c r="O952" s="1" t="s">
        <v>46</v>
      </c>
    </row>
    <row r="953" spans="1:15" x14ac:dyDescent="0.3">
      <c r="A953" s="1" t="s">
        <v>8493</v>
      </c>
      <c r="B953" s="1" t="s">
        <v>845</v>
      </c>
      <c r="C953" s="14" t="s">
        <v>4776</v>
      </c>
      <c r="D953" s="1" t="s">
        <v>15</v>
      </c>
      <c r="E953" s="1" t="s">
        <v>30</v>
      </c>
      <c r="F953" s="1" t="s">
        <v>31</v>
      </c>
      <c r="G953" s="1" t="s">
        <v>40</v>
      </c>
      <c r="H953" s="1">
        <v>1054</v>
      </c>
      <c r="I953" s="1">
        <v>658.2</v>
      </c>
      <c r="J953" s="1">
        <v>1093.22</v>
      </c>
      <c r="K953" s="1">
        <v>-409</v>
      </c>
      <c r="L953" s="1">
        <f>Table49[[#This Row],[Selling_Price]]-Table49[[#This Row],[Market_Price]]</f>
        <v>435.02</v>
      </c>
      <c r="M953" s="1">
        <f>Table49[[#This Row],[Quantity]]*Table49[[#This Row],[Selling_Price]]</f>
        <v>-447126.98000000004</v>
      </c>
      <c r="N953" s="1">
        <f>Table49[[#This Row],[Quantity]]*Table49[[#This Row],[Profit_Per_Quantity]]</f>
        <v>-177923.18</v>
      </c>
      <c r="O953" s="1" t="s">
        <v>46</v>
      </c>
    </row>
    <row r="954" spans="1:15" x14ac:dyDescent="0.3">
      <c r="A954" s="1" t="s">
        <v>6486</v>
      </c>
      <c r="B954" s="1" t="s">
        <v>1171</v>
      </c>
      <c r="C954" s="14" t="s">
        <v>5085</v>
      </c>
      <c r="D954" s="1" t="s">
        <v>16</v>
      </c>
      <c r="E954" s="1" t="s">
        <v>26</v>
      </c>
      <c r="F954" s="1" t="s">
        <v>32</v>
      </c>
      <c r="G954" s="1" t="s">
        <v>4352</v>
      </c>
      <c r="H954" s="1">
        <v>1010</v>
      </c>
      <c r="I954" s="1">
        <v>1828.73</v>
      </c>
      <c r="J954" s="1">
        <v>2908.47</v>
      </c>
      <c r="K954" s="1">
        <v>-121</v>
      </c>
      <c r="L954" s="1">
        <f>Table49[[#This Row],[Selling_Price]]-Table49[[#This Row],[Market_Price]]</f>
        <v>1079.7399999999998</v>
      </c>
      <c r="M954" s="1">
        <f>Table49[[#This Row],[Quantity]]*Table49[[#This Row],[Selling_Price]]</f>
        <v>-351924.87</v>
      </c>
      <c r="N954" s="1">
        <f>Table49[[#This Row],[Quantity]]*Table49[[#This Row],[Profit_Per_Quantity]]</f>
        <v>-130648.53999999998</v>
      </c>
      <c r="O954" s="1" t="s">
        <v>46</v>
      </c>
    </row>
    <row r="955" spans="1:15" x14ac:dyDescent="0.3">
      <c r="A955" s="1" t="s">
        <v>10006</v>
      </c>
      <c r="B955" s="1" t="s">
        <v>3280</v>
      </c>
      <c r="C955" s="14" t="s">
        <v>5248</v>
      </c>
      <c r="D955" s="1" t="s">
        <v>15</v>
      </c>
      <c r="E955" s="1" t="s">
        <v>24</v>
      </c>
      <c r="F955" s="1" t="s">
        <v>33</v>
      </c>
      <c r="G955" s="1" t="s">
        <v>41</v>
      </c>
      <c r="H955" s="1">
        <v>1089</v>
      </c>
      <c r="I955" s="1">
        <v>521.33000000000004</v>
      </c>
      <c r="J955" s="1">
        <v>652.29999999999995</v>
      </c>
      <c r="K955" s="1">
        <v>-111</v>
      </c>
      <c r="L955" s="1">
        <f>Table49[[#This Row],[Selling_Price]]-Table49[[#This Row],[Market_Price]]</f>
        <v>130.96999999999991</v>
      </c>
      <c r="M955" s="1">
        <f>Table49[[#This Row],[Quantity]]*Table49[[#This Row],[Selling_Price]]</f>
        <v>-72405.299999999988</v>
      </c>
      <c r="N955" s="1">
        <f>Table49[[#This Row],[Quantity]]*Table49[[#This Row],[Profit_Per_Quantity]]</f>
        <v>-14537.669999999991</v>
      </c>
      <c r="O955" s="1" t="s">
        <v>46</v>
      </c>
    </row>
    <row r="956" spans="1:15" x14ac:dyDescent="0.3">
      <c r="A956" s="1" t="s">
        <v>7955</v>
      </c>
      <c r="B956" s="1" t="s">
        <v>3471</v>
      </c>
      <c r="C956" s="14" t="s">
        <v>5111</v>
      </c>
      <c r="D956" s="1" t="s">
        <v>11</v>
      </c>
      <c r="E956" s="1" t="s">
        <v>4351</v>
      </c>
      <c r="F956" s="1" t="s">
        <v>31</v>
      </c>
      <c r="G956" s="1" t="s">
        <v>37</v>
      </c>
      <c r="H956" s="1">
        <v>1056</v>
      </c>
      <c r="I956" s="1">
        <v>1878.68</v>
      </c>
      <c r="J956" s="1">
        <v>3658.67</v>
      </c>
      <c r="K956" s="1">
        <v>-38</v>
      </c>
      <c r="L956" s="1">
        <f>Table49[[#This Row],[Selling_Price]]-Table49[[#This Row],[Market_Price]]</f>
        <v>1779.99</v>
      </c>
      <c r="M956" s="1">
        <f>Table49[[#This Row],[Quantity]]*Table49[[#This Row],[Selling_Price]]</f>
        <v>-139029.46</v>
      </c>
      <c r="N956" s="1">
        <f>Table49[[#This Row],[Quantity]]*Table49[[#This Row],[Profit_Per_Quantity]]</f>
        <v>-67639.62</v>
      </c>
      <c r="O956" s="1" t="s">
        <v>46</v>
      </c>
    </row>
    <row r="957" spans="1:15" x14ac:dyDescent="0.3">
      <c r="A957" s="1" t="s">
        <v>6635</v>
      </c>
      <c r="B957" s="1" t="s">
        <v>1603</v>
      </c>
      <c r="C957" s="14" t="s">
        <v>5744</v>
      </c>
      <c r="D957" s="1" t="s">
        <v>12</v>
      </c>
      <c r="E957" s="1" t="s">
        <v>4349</v>
      </c>
      <c r="F957" s="1" t="s">
        <v>35</v>
      </c>
      <c r="G957" s="1" t="s">
        <v>43</v>
      </c>
      <c r="H957" s="1">
        <v>1029</v>
      </c>
      <c r="I957" s="1">
        <v>1898.65</v>
      </c>
      <c r="J957" s="1">
        <v>2503.0500000000002</v>
      </c>
      <c r="K957" s="1">
        <v>-489</v>
      </c>
      <c r="L957" s="1">
        <f>Table49[[#This Row],[Selling_Price]]-Table49[[#This Row],[Market_Price]]</f>
        <v>604.40000000000009</v>
      </c>
      <c r="M957" s="1">
        <f>Table49[[#This Row],[Quantity]]*Table49[[#This Row],[Selling_Price]]</f>
        <v>-1223991.4500000002</v>
      </c>
      <c r="N957" s="1">
        <f>Table49[[#This Row],[Quantity]]*Table49[[#This Row],[Profit_Per_Quantity]]</f>
        <v>-295551.60000000003</v>
      </c>
      <c r="O957" s="1" t="s">
        <v>46</v>
      </c>
    </row>
    <row r="958" spans="1:15" x14ac:dyDescent="0.3">
      <c r="A958" s="1" t="s">
        <v>8167</v>
      </c>
      <c r="B958" s="1" t="s">
        <v>301</v>
      </c>
      <c r="C958" s="14" t="s">
        <v>5156</v>
      </c>
      <c r="D958" s="1" t="s">
        <v>14</v>
      </c>
      <c r="E958" s="1" t="s">
        <v>28</v>
      </c>
      <c r="F958" s="1" t="s">
        <v>34</v>
      </c>
      <c r="G958" s="1" t="s">
        <v>45</v>
      </c>
      <c r="H958" s="1">
        <v>1033</v>
      </c>
      <c r="I958" s="1">
        <v>1324.67</v>
      </c>
      <c r="J958" s="1">
        <v>2153.06</v>
      </c>
      <c r="K958" s="1">
        <v>-6</v>
      </c>
      <c r="L958" s="1">
        <f>Table49[[#This Row],[Selling_Price]]-Table49[[#This Row],[Market_Price]]</f>
        <v>828.38999999999987</v>
      </c>
      <c r="M958" s="1">
        <f>Table49[[#This Row],[Quantity]]*Table49[[#This Row],[Selling_Price]]</f>
        <v>-12918.36</v>
      </c>
      <c r="N958" s="1">
        <f>Table49[[#This Row],[Quantity]]*Table49[[#This Row],[Profit_Per_Quantity]]</f>
        <v>-4970.3399999999992</v>
      </c>
      <c r="O958" s="1" t="s">
        <v>46</v>
      </c>
    </row>
    <row r="959" spans="1:15" x14ac:dyDescent="0.3">
      <c r="A959" s="1" t="s">
        <v>7704</v>
      </c>
      <c r="B959" s="1" t="s">
        <v>3881</v>
      </c>
      <c r="C959" s="14" t="s">
        <v>4794</v>
      </c>
      <c r="D959" s="1" t="s">
        <v>19</v>
      </c>
      <c r="E959" s="1" t="s">
        <v>21</v>
      </c>
      <c r="F959" s="1" t="s">
        <v>34</v>
      </c>
      <c r="G959" s="1" t="s">
        <v>45</v>
      </c>
      <c r="H959" s="1">
        <v>1044</v>
      </c>
      <c r="I959" s="1">
        <v>348.74</v>
      </c>
      <c r="J959" s="1">
        <v>413.47</v>
      </c>
      <c r="K959" s="1">
        <v>-400</v>
      </c>
      <c r="L959" s="1">
        <f>Table49[[#This Row],[Selling_Price]]-Table49[[#This Row],[Market_Price]]</f>
        <v>64.730000000000018</v>
      </c>
      <c r="M959" s="1">
        <f>Table49[[#This Row],[Quantity]]*Table49[[#This Row],[Selling_Price]]</f>
        <v>-165388</v>
      </c>
      <c r="N959" s="1">
        <f>Table49[[#This Row],[Quantity]]*Table49[[#This Row],[Profit_Per_Quantity]]</f>
        <v>-25892.000000000007</v>
      </c>
      <c r="O959" s="1" t="s">
        <v>46</v>
      </c>
    </row>
    <row r="960" spans="1:15" x14ac:dyDescent="0.3">
      <c r="A960" s="1" t="s">
        <v>6901</v>
      </c>
      <c r="B960" s="1" t="s">
        <v>3846</v>
      </c>
      <c r="C960" s="14" t="s">
        <v>4823</v>
      </c>
      <c r="D960" s="1" t="s">
        <v>20</v>
      </c>
      <c r="E960" s="1" t="s">
        <v>4349</v>
      </c>
      <c r="F960" s="1" t="s">
        <v>35</v>
      </c>
      <c r="G960" s="1" t="s">
        <v>4352</v>
      </c>
      <c r="H960" s="1">
        <v>1096</v>
      </c>
      <c r="I960" s="1">
        <v>246.68</v>
      </c>
      <c r="J960" s="1">
        <v>453.56</v>
      </c>
      <c r="K960" s="1">
        <v>-176</v>
      </c>
      <c r="L960" s="1">
        <f>Table49[[#This Row],[Selling_Price]]-Table49[[#This Row],[Market_Price]]</f>
        <v>206.88</v>
      </c>
      <c r="M960" s="1">
        <f>Table49[[#This Row],[Quantity]]*Table49[[#This Row],[Selling_Price]]</f>
        <v>-79826.559999999998</v>
      </c>
      <c r="N960" s="1">
        <f>Table49[[#This Row],[Quantity]]*Table49[[#This Row],[Profit_Per_Quantity]]</f>
        <v>-36410.879999999997</v>
      </c>
      <c r="O960" s="1" t="s">
        <v>46</v>
      </c>
    </row>
    <row r="961" spans="1:15" x14ac:dyDescent="0.3">
      <c r="A961" s="1" t="s">
        <v>9436</v>
      </c>
      <c r="B961" s="1" t="s">
        <v>2370</v>
      </c>
      <c r="C961" s="14" t="s">
        <v>4860</v>
      </c>
      <c r="D961" s="1" t="s">
        <v>13</v>
      </c>
      <c r="E961" s="1" t="s">
        <v>25</v>
      </c>
      <c r="F961" s="1" t="s">
        <v>34</v>
      </c>
      <c r="G961" s="1" t="s">
        <v>45</v>
      </c>
      <c r="H961" s="1">
        <v>1075</v>
      </c>
      <c r="I961" s="1">
        <v>1145.93</v>
      </c>
      <c r="J961" s="1">
        <v>1554.86</v>
      </c>
      <c r="K961" s="1">
        <v>-357</v>
      </c>
      <c r="L961" s="1">
        <f>Table49[[#This Row],[Selling_Price]]-Table49[[#This Row],[Market_Price]]</f>
        <v>408.92999999999984</v>
      </c>
      <c r="M961" s="1">
        <f>Table49[[#This Row],[Quantity]]*Table49[[#This Row],[Selling_Price]]</f>
        <v>-555085.02</v>
      </c>
      <c r="N961" s="1">
        <f>Table49[[#This Row],[Quantity]]*Table49[[#This Row],[Profit_Per_Quantity]]</f>
        <v>-145988.00999999995</v>
      </c>
      <c r="O961" s="1" t="s">
        <v>46</v>
      </c>
    </row>
    <row r="962" spans="1:15" x14ac:dyDescent="0.3">
      <c r="A962" s="1" t="s">
        <v>8119</v>
      </c>
      <c r="B962" s="1" t="s">
        <v>216</v>
      </c>
      <c r="C962" s="14" t="s">
        <v>6112</v>
      </c>
      <c r="D962" s="1" t="s">
        <v>17</v>
      </c>
      <c r="E962" s="1" t="s">
        <v>27</v>
      </c>
      <c r="F962" s="1" t="s">
        <v>32</v>
      </c>
      <c r="G962" s="1" t="s">
        <v>45</v>
      </c>
      <c r="H962" s="1">
        <v>1066</v>
      </c>
      <c r="I962" s="1">
        <v>1844.79</v>
      </c>
      <c r="J962" s="1">
        <v>3665.52</v>
      </c>
      <c r="K962" s="1">
        <v>-10</v>
      </c>
      <c r="L962" s="1">
        <f>Table49[[#This Row],[Selling_Price]]-Table49[[#This Row],[Market_Price]]</f>
        <v>1820.73</v>
      </c>
      <c r="M962" s="1">
        <f>Table49[[#This Row],[Quantity]]*Table49[[#This Row],[Selling_Price]]</f>
        <v>-36655.199999999997</v>
      </c>
      <c r="N962" s="1">
        <f>Table49[[#This Row],[Quantity]]*Table49[[#This Row],[Profit_Per_Quantity]]</f>
        <v>-18207.3</v>
      </c>
      <c r="O962" s="1" t="s">
        <v>46</v>
      </c>
    </row>
    <row r="963" spans="1:15" x14ac:dyDescent="0.3">
      <c r="A963" s="1" t="s">
        <v>7022</v>
      </c>
      <c r="B963" s="1" t="s">
        <v>3258</v>
      </c>
      <c r="C963" s="14" t="s">
        <v>5262</v>
      </c>
      <c r="D963" s="1" t="s">
        <v>12</v>
      </c>
      <c r="E963" s="1" t="s">
        <v>27</v>
      </c>
      <c r="F963" s="1" t="s">
        <v>33</v>
      </c>
      <c r="G963" s="1" t="s">
        <v>37</v>
      </c>
      <c r="H963" s="1">
        <v>1088</v>
      </c>
      <c r="I963" s="1">
        <v>847.54</v>
      </c>
      <c r="J963" s="1">
        <v>1233.1099999999999</v>
      </c>
      <c r="K963" s="1">
        <v>-231</v>
      </c>
      <c r="L963" s="1">
        <f>Table49[[#This Row],[Selling_Price]]-Table49[[#This Row],[Market_Price]]</f>
        <v>385.56999999999994</v>
      </c>
      <c r="M963" s="1">
        <f>Table49[[#This Row],[Quantity]]*Table49[[#This Row],[Selling_Price]]</f>
        <v>-284848.40999999997</v>
      </c>
      <c r="N963" s="1">
        <f>Table49[[#This Row],[Quantity]]*Table49[[#This Row],[Profit_Per_Quantity]]</f>
        <v>-89066.669999999984</v>
      </c>
      <c r="O963" s="1" t="s">
        <v>46</v>
      </c>
    </row>
    <row r="964" spans="1:15" x14ac:dyDescent="0.3">
      <c r="A964" s="1" t="s">
        <v>7477</v>
      </c>
      <c r="B964" s="1" t="s">
        <v>2554</v>
      </c>
      <c r="C964" s="14" t="s">
        <v>5645</v>
      </c>
      <c r="D964" s="1" t="s">
        <v>18</v>
      </c>
      <c r="E964" s="1" t="s">
        <v>26</v>
      </c>
      <c r="F964" s="1" t="s">
        <v>35</v>
      </c>
      <c r="G964" s="1" t="s">
        <v>36</v>
      </c>
      <c r="H964" s="1">
        <v>1041</v>
      </c>
      <c r="I964" s="1">
        <v>601.84</v>
      </c>
      <c r="J964" s="1">
        <v>1179.8399999999999</v>
      </c>
      <c r="K964" s="1">
        <v>-190</v>
      </c>
      <c r="L964" s="1">
        <f>Table49[[#This Row],[Selling_Price]]-Table49[[#This Row],[Market_Price]]</f>
        <v>577.99999999999989</v>
      </c>
      <c r="M964" s="1">
        <f>Table49[[#This Row],[Quantity]]*Table49[[#This Row],[Selling_Price]]</f>
        <v>-224169.59999999998</v>
      </c>
      <c r="N964" s="1">
        <f>Table49[[#This Row],[Quantity]]*Table49[[#This Row],[Profit_Per_Quantity]]</f>
        <v>-109819.99999999999</v>
      </c>
      <c r="O964" s="1" t="s">
        <v>46</v>
      </c>
    </row>
    <row r="965" spans="1:15" x14ac:dyDescent="0.3">
      <c r="A965" s="1" t="s">
        <v>7165</v>
      </c>
      <c r="B965" s="1" t="s">
        <v>792</v>
      </c>
      <c r="C965" s="14" t="s">
        <v>5650</v>
      </c>
      <c r="D965" s="1" t="s">
        <v>20</v>
      </c>
      <c r="E965" s="1" t="s">
        <v>4349</v>
      </c>
      <c r="F965" s="1" t="s">
        <v>32</v>
      </c>
      <c r="G965" s="1" t="s">
        <v>43</v>
      </c>
      <c r="H965" s="1">
        <v>1033</v>
      </c>
      <c r="I965" s="1">
        <v>1585.84</v>
      </c>
      <c r="J965" s="1">
        <v>2593.6799999999998</v>
      </c>
      <c r="K965" s="1">
        <v>-479</v>
      </c>
      <c r="L965" s="1">
        <f>Table49[[#This Row],[Selling_Price]]-Table49[[#This Row],[Market_Price]]</f>
        <v>1007.8399999999999</v>
      </c>
      <c r="M965" s="1">
        <f>Table49[[#This Row],[Quantity]]*Table49[[#This Row],[Selling_Price]]</f>
        <v>-1242372.72</v>
      </c>
      <c r="N965" s="1">
        <f>Table49[[#This Row],[Quantity]]*Table49[[#This Row],[Profit_Per_Quantity]]</f>
        <v>-482755.36</v>
      </c>
      <c r="O965" s="1" t="s">
        <v>46</v>
      </c>
    </row>
    <row r="966" spans="1:15" x14ac:dyDescent="0.3">
      <c r="A966" s="1" t="s">
        <v>9261</v>
      </c>
      <c r="B966" s="1" t="s">
        <v>2082</v>
      </c>
      <c r="C966" s="14" t="s">
        <v>5496</v>
      </c>
      <c r="D966" s="1" t="s">
        <v>17</v>
      </c>
      <c r="E966" s="1" t="s">
        <v>27</v>
      </c>
      <c r="F966" s="1" t="s">
        <v>34</v>
      </c>
      <c r="G966" s="1" t="s">
        <v>41</v>
      </c>
      <c r="H966" s="1">
        <v>1098</v>
      </c>
      <c r="I966" s="1">
        <v>446.92</v>
      </c>
      <c r="J966" s="1">
        <v>717.48</v>
      </c>
      <c r="K966" s="1">
        <v>-57</v>
      </c>
      <c r="L966" s="1">
        <f>Table49[[#This Row],[Selling_Price]]-Table49[[#This Row],[Market_Price]]</f>
        <v>270.56</v>
      </c>
      <c r="M966" s="1">
        <f>Table49[[#This Row],[Quantity]]*Table49[[#This Row],[Selling_Price]]</f>
        <v>-40896.36</v>
      </c>
      <c r="N966" s="1">
        <f>Table49[[#This Row],[Quantity]]*Table49[[#This Row],[Profit_Per_Quantity]]</f>
        <v>-15421.92</v>
      </c>
      <c r="O966" s="1" t="s">
        <v>46</v>
      </c>
    </row>
    <row r="967" spans="1:15" x14ac:dyDescent="0.3">
      <c r="A967" s="1" t="s">
        <v>7088</v>
      </c>
      <c r="B967" s="1" t="s">
        <v>2858</v>
      </c>
      <c r="C967" s="14" t="s">
        <v>5403</v>
      </c>
      <c r="D967" s="1" t="s">
        <v>20</v>
      </c>
      <c r="E967" s="1" t="s">
        <v>27</v>
      </c>
      <c r="F967" s="1" t="s">
        <v>34</v>
      </c>
      <c r="G967" s="1" t="s">
        <v>36</v>
      </c>
      <c r="H967" s="1">
        <v>1056</v>
      </c>
      <c r="I967" s="1">
        <v>765.02</v>
      </c>
      <c r="J967" s="1">
        <v>1157.83</v>
      </c>
      <c r="K967" s="1">
        <v>-17</v>
      </c>
      <c r="L967" s="1">
        <f>Table49[[#This Row],[Selling_Price]]-Table49[[#This Row],[Market_Price]]</f>
        <v>392.80999999999995</v>
      </c>
      <c r="M967" s="1">
        <f>Table49[[#This Row],[Quantity]]*Table49[[#This Row],[Selling_Price]]</f>
        <v>-19683.11</v>
      </c>
      <c r="N967" s="1">
        <f>Table49[[#This Row],[Quantity]]*Table49[[#This Row],[Profit_Per_Quantity]]</f>
        <v>-6677.7699999999986</v>
      </c>
      <c r="O967" s="1" t="s">
        <v>46</v>
      </c>
    </row>
    <row r="968" spans="1:15" x14ac:dyDescent="0.3">
      <c r="A968" s="1" t="s">
        <v>9154</v>
      </c>
      <c r="B968" s="1" t="s">
        <v>1911</v>
      </c>
      <c r="C968" s="14" t="s">
        <v>5878</v>
      </c>
      <c r="D968" s="1" t="s">
        <v>15</v>
      </c>
      <c r="E968" s="1" t="s">
        <v>21</v>
      </c>
      <c r="F968" s="1" t="s">
        <v>32</v>
      </c>
      <c r="G968" s="1" t="s">
        <v>43</v>
      </c>
      <c r="H968" s="1">
        <v>1068</v>
      </c>
      <c r="I968" s="1">
        <v>568.73</v>
      </c>
      <c r="J968" s="1">
        <v>709.19</v>
      </c>
      <c r="K968" s="1">
        <v>-438</v>
      </c>
      <c r="L968" s="1">
        <f>Table49[[#This Row],[Selling_Price]]-Table49[[#This Row],[Market_Price]]</f>
        <v>140.46000000000004</v>
      </c>
      <c r="M968" s="1">
        <f>Table49[[#This Row],[Quantity]]*Table49[[#This Row],[Selling_Price]]</f>
        <v>-310625.22000000003</v>
      </c>
      <c r="N968" s="1">
        <f>Table49[[#This Row],[Quantity]]*Table49[[#This Row],[Profit_Per_Quantity]]</f>
        <v>-61521.480000000018</v>
      </c>
      <c r="O968" s="1" t="s">
        <v>46</v>
      </c>
    </row>
    <row r="969" spans="1:15" x14ac:dyDescent="0.3">
      <c r="A969" s="1" t="s">
        <v>10233</v>
      </c>
      <c r="B969" s="1" t="s">
        <v>3619</v>
      </c>
      <c r="C969" s="14" t="s">
        <v>4998</v>
      </c>
      <c r="D969" s="1" t="s">
        <v>16</v>
      </c>
      <c r="E969" s="1" t="s">
        <v>27</v>
      </c>
      <c r="F969" s="1" t="s">
        <v>32</v>
      </c>
      <c r="G969" s="1" t="s">
        <v>38</v>
      </c>
      <c r="H969" s="1">
        <v>1047</v>
      </c>
      <c r="I969" s="1">
        <v>126.62</v>
      </c>
      <c r="J969" s="1">
        <v>169.72</v>
      </c>
      <c r="K969" s="1">
        <v>-114</v>
      </c>
      <c r="L969" s="1">
        <f>Table49[[#This Row],[Selling_Price]]-Table49[[#This Row],[Market_Price]]</f>
        <v>43.099999999999994</v>
      </c>
      <c r="M969" s="1">
        <f>Table49[[#This Row],[Quantity]]*Table49[[#This Row],[Selling_Price]]</f>
        <v>-19348.079999999998</v>
      </c>
      <c r="N969" s="1">
        <f>Table49[[#This Row],[Quantity]]*Table49[[#This Row],[Profit_Per_Quantity]]</f>
        <v>-4913.3999999999996</v>
      </c>
      <c r="O969" s="1" t="s">
        <v>46</v>
      </c>
    </row>
    <row r="970" spans="1:15" x14ac:dyDescent="0.3">
      <c r="A970" s="1" t="s">
        <v>8403</v>
      </c>
      <c r="B970" s="1" t="s">
        <v>697</v>
      </c>
      <c r="C970" s="14" t="s">
        <v>6195</v>
      </c>
      <c r="D970" s="1" t="s">
        <v>14</v>
      </c>
      <c r="E970" s="1" t="s">
        <v>24</v>
      </c>
      <c r="F970" s="1" t="s">
        <v>35</v>
      </c>
      <c r="G970" s="1" t="s">
        <v>44</v>
      </c>
      <c r="H970" s="1">
        <v>1057</v>
      </c>
      <c r="I970" s="1">
        <v>423.98</v>
      </c>
      <c r="J970" s="1">
        <v>702.55</v>
      </c>
      <c r="K970" s="1">
        <v>-219</v>
      </c>
      <c r="L970" s="1">
        <f>Table49[[#This Row],[Selling_Price]]-Table49[[#This Row],[Market_Price]]</f>
        <v>278.56999999999994</v>
      </c>
      <c r="M970" s="1">
        <f>Table49[[#This Row],[Quantity]]*Table49[[#This Row],[Selling_Price]]</f>
        <v>-153858.44999999998</v>
      </c>
      <c r="N970" s="1">
        <f>Table49[[#This Row],[Quantity]]*Table49[[#This Row],[Profit_Per_Quantity]]</f>
        <v>-61006.829999999987</v>
      </c>
      <c r="O970" s="1" t="s">
        <v>46</v>
      </c>
    </row>
    <row r="971" spans="1:15" x14ac:dyDescent="0.3">
      <c r="A971" s="1" t="s">
        <v>8971</v>
      </c>
      <c r="B971" s="1" t="s">
        <v>1635</v>
      </c>
      <c r="C971" s="14" t="s">
        <v>5291</v>
      </c>
      <c r="D971" s="1" t="s">
        <v>12</v>
      </c>
      <c r="E971" s="1" t="s">
        <v>28</v>
      </c>
      <c r="F971" s="1" t="s">
        <v>33</v>
      </c>
      <c r="G971" s="1" t="s">
        <v>42</v>
      </c>
      <c r="H971" s="1">
        <v>1094</v>
      </c>
      <c r="I971" s="1">
        <v>291.47000000000003</v>
      </c>
      <c r="J971" s="1">
        <v>502.67</v>
      </c>
      <c r="K971" s="1">
        <v>-177</v>
      </c>
      <c r="L971" s="1">
        <f>Table49[[#This Row],[Selling_Price]]-Table49[[#This Row],[Market_Price]]</f>
        <v>211.2</v>
      </c>
      <c r="M971" s="1">
        <f>Table49[[#This Row],[Quantity]]*Table49[[#This Row],[Selling_Price]]</f>
        <v>-88972.59</v>
      </c>
      <c r="N971" s="1">
        <f>Table49[[#This Row],[Quantity]]*Table49[[#This Row],[Profit_Per_Quantity]]</f>
        <v>-37382.400000000001</v>
      </c>
      <c r="O971" s="1" t="s">
        <v>46</v>
      </c>
    </row>
    <row r="972" spans="1:15" x14ac:dyDescent="0.3">
      <c r="A972" s="1" t="s">
        <v>10397</v>
      </c>
      <c r="B972" s="1" t="s">
        <v>3864</v>
      </c>
      <c r="C972" s="14" t="s">
        <v>4808</v>
      </c>
      <c r="D972" s="1" t="s">
        <v>15</v>
      </c>
      <c r="E972" s="1" t="s">
        <v>4351</v>
      </c>
      <c r="F972" s="1" t="s">
        <v>31</v>
      </c>
      <c r="G972" s="1" t="s">
        <v>40</v>
      </c>
      <c r="H972" s="1">
        <v>1088</v>
      </c>
      <c r="I972" s="1">
        <v>1084.3399999999999</v>
      </c>
      <c r="J972" s="1">
        <v>1939.43</v>
      </c>
      <c r="K972" s="1">
        <v>-434</v>
      </c>
      <c r="L972" s="1">
        <f>Table49[[#This Row],[Selling_Price]]-Table49[[#This Row],[Market_Price]]</f>
        <v>855.09000000000015</v>
      </c>
      <c r="M972" s="1">
        <f>Table49[[#This Row],[Quantity]]*Table49[[#This Row],[Selling_Price]]</f>
        <v>-841712.62</v>
      </c>
      <c r="N972" s="1">
        <f>Table49[[#This Row],[Quantity]]*Table49[[#This Row],[Profit_Per_Quantity]]</f>
        <v>-371109.06000000006</v>
      </c>
      <c r="O972" s="1" t="s">
        <v>46</v>
      </c>
    </row>
    <row r="973" spans="1:15" x14ac:dyDescent="0.3">
      <c r="A973" s="1" t="s">
        <v>7712</v>
      </c>
      <c r="B973" s="1" t="s">
        <v>858</v>
      </c>
      <c r="C973" s="14" t="s">
        <v>5340</v>
      </c>
      <c r="D973" s="1" t="s">
        <v>18</v>
      </c>
      <c r="E973" s="1" t="s">
        <v>27</v>
      </c>
      <c r="F973" s="1" t="s">
        <v>33</v>
      </c>
      <c r="G973" s="1" t="s">
        <v>41</v>
      </c>
      <c r="H973" s="1">
        <v>1093</v>
      </c>
      <c r="I973" s="1">
        <v>1272.5999999999999</v>
      </c>
      <c r="J973" s="1">
        <v>2388.59</v>
      </c>
      <c r="K973" s="1">
        <v>-237</v>
      </c>
      <c r="L973" s="1">
        <f>Table49[[#This Row],[Selling_Price]]-Table49[[#This Row],[Market_Price]]</f>
        <v>1115.9900000000002</v>
      </c>
      <c r="M973" s="1">
        <f>Table49[[#This Row],[Quantity]]*Table49[[#This Row],[Selling_Price]]</f>
        <v>-566095.83000000007</v>
      </c>
      <c r="N973" s="1">
        <f>Table49[[#This Row],[Quantity]]*Table49[[#This Row],[Profit_Per_Quantity]]</f>
        <v>-264489.63000000006</v>
      </c>
      <c r="O973" s="1" t="s">
        <v>46</v>
      </c>
    </row>
    <row r="974" spans="1:15" x14ac:dyDescent="0.3">
      <c r="A974" s="1" t="s">
        <v>7344</v>
      </c>
      <c r="B974" s="1" t="s">
        <v>2206</v>
      </c>
      <c r="C974" s="14" t="s">
        <v>4459</v>
      </c>
      <c r="D974" s="1" t="s">
        <v>15</v>
      </c>
      <c r="E974" s="1" t="s">
        <v>4349</v>
      </c>
      <c r="F974" s="1" t="s">
        <v>33</v>
      </c>
      <c r="G974" s="1" t="s">
        <v>41</v>
      </c>
      <c r="H974" s="1">
        <v>1011</v>
      </c>
      <c r="I974" s="1">
        <v>965.56</v>
      </c>
      <c r="J974" s="1">
        <v>1340.92</v>
      </c>
      <c r="K974" s="1">
        <v>-193</v>
      </c>
      <c r="L974" s="1">
        <f>Table49[[#This Row],[Selling_Price]]-Table49[[#This Row],[Market_Price]]</f>
        <v>375.36000000000013</v>
      </c>
      <c r="M974" s="1">
        <f>Table49[[#This Row],[Quantity]]*Table49[[#This Row],[Selling_Price]]</f>
        <v>-258797.56000000003</v>
      </c>
      <c r="N974" s="1">
        <f>Table49[[#This Row],[Quantity]]*Table49[[#This Row],[Profit_Per_Quantity]]</f>
        <v>-72444.480000000025</v>
      </c>
      <c r="O974" s="1" t="s">
        <v>46</v>
      </c>
    </row>
    <row r="975" spans="1:15" x14ac:dyDescent="0.3">
      <c r="A975" s="1" t="s">
        <v>8261</v>
      </c>
      <c r="B975" s="1" t="s">
        <v>464</v>
      </c>
      <c r="C975" s="14" t="s">
        <v>6232</v>
      </c>
      <c r="D975" s="1" t="s">
        <v>13</v>
      </c>
      <c r="E975" s="1" t="s">
        <v>4349</v>
      </c>
      <c r="F975" s="1" t="s">
        <v>33</v>
      </c>
      <c r="G975" s="1" t="s">
        <v>38</v>
      </c>
      <c r="H975" s="1">
        <v>1045</v>
      </c>
      <c r="I975" s="1">
        <v>350.64</v>
      </c>
      <c r="J975" s="1">
        <v>615.15</v>
      </c>
      <c r="K975" s="1">
        <v>-305</v>
      </c>
      <c r="L975" s="1">
        <f>Table49[[#This Row],[Selling_Price]]-Table49[[#This Row],[Market_Price]]</f>
        <v>264.51</v>
      </c>
      <c r="M975" s="1">
        <f>Table49[[#This Row],[Quantity]]*Table49[[#This Row],[Selling_Price]]</f>
        <v>-187620.75</v>
      </c>
      <c r="N975" s="1">
        <f>Table49[[#This Row],[Quantity]]*Table49[[#This Row],[Profit_Per_Quantity]]</f>
        <v>-80675.55</v>
      </c>
      <c r="O975" s="1" t="s">
        <v>46</v>
      </c>
    </row>
    <row r="976" spans="1:15" x14ac:dyDescent="0.3">
      <c r="A976" s="1" t="s">
        <v>7474</v>
      </c>
      <c r="B976" s="1" t="s">
        <v>1438</v>
      </c>
      <c r="C976" s="14" t="s">
        <v>4847</v>
      </c>
      <c r="D976" s="1" t="s">
        <v>12</v>
      </c>
      <c r="E976" s="1" t="s">
        <v>28</v>
      </c>
      <c r="F976" s="1" t="s">
        <v>35</v>
      </c>
      <c r="G976" s="1" t="s">
        <v>43</v>
      </c>
      <c r="H976" s="1">
        <v>1092</v>
      </c>
      <c r="I976" s="1">
        <v>1369.41</v>
      </c>
      <c r="J976" s="1">
        <v>1951.59</v>
      </c>
      <c r="K976" s="1">
        <v>-217</v>
      </c>
      <c r="L976" s="1">
        <f>Table49[[#This Row],[Selling_Price]]-Table49[[#This Row],[Market_Price]]</f>
        <v>582.17999999999984</v>
      </c>
      <c r="M976" s="1">
        <f>Table49[[#This Row],[Quantity]]*Table49[[#This Row],[Selling_Price]]</f>
        <v>-423495.02999999997</v>
      </c>
      <c r="N976" s="1">
        <f>Table49[[#This Row],[Quantity]]*Table49[[#This Row],[Profit_Per_Quantity]]</f>
        <v>-126333.05999999997</v>
      </c>
      <c r="O976" s="1" t="s">
        <v>46</v>
      </c>
    </row>
    <row r="977" spans="1:15" x14ac:dyDescent="0.3">
      <c r="A977" s="1" t="s">
        <v>8907</v>
      </c>
      <c r="B977" s="1" t="s">
        <v>1512</v>
      </c>
      <c r="C977" s="14" t="s">
        <v>5030</v>
      </c>
      <c r="D977" s="1" t="s">
        <v>20</v>
      </c>
      <c r="E977" s="1" t="s">
        <v>29</v>
      </c>
      <c r="F977" s="1" t="s">
        <v>33</v>
      </c>
      <c r="G977" s="1" t="s">
        <v>38</v>
      </c>
      <c r="H977" s="1">
        <v>1009</v>
      </c>
      <c r="I977" s="1">
        <v>1516.74</v>
      </c>
      <c r="J977" s="1">
        <v>2234.5500000000002</v>
      </c>
      <c r="K977" s="1">
        <v>-314</v>
      </c>
      <c r="L977" s="1">
        <f>Table49[[#This Row],[Selling_Price]]-Table49[[#This Row],[Market_Price]]</f>
        <v>717.81000000000017</v>
      </c>
      <c r="M977" s="1">
        <f>Table49[[#This Row],[Quantity]]*Table49[[#This Row],[Selling_Price]]</f>
        <v>-701648.70000000007</v>
      </c>
      <c r="N977" s="1">
        <f>Table49[[#This Row],[Quantity]]*Table49[[#This Row],[Profit_Per_Quantity]]</f>
        <v>-225392.34000000005</v>
      </c>
      <c r="O977" s="1" t="s">
        <v>46</v>
      </c>
    </row>
    <row r="978" spans="1:15" x14ac:dyDescent="0.3">
      <c r="A978" s="1" t="s">
        <v>10611</v>
      </c>
      <c r="B978" s="1" t="s">
        <v>4206</v>
      </c>
      <c r="C978" s="14" t="s">
        <v>4499</v>
      </c>
      <c r="D978" s="1" t="s">
        <v>15</v>
      </c>
      <c r="E978" s="1" t="s">
        <v>25</v>
      </c>
      <c r="F978" s="1" t="s">
        <v>35</v>
      </c>
      <c r="G978" s="1" t="s">
        <v>38</v>
      </c>
      <c r="H978" s="1">
        <v>1083</v>
      </c>
      <c r="I978" s="1">
        <v>602.16999999999996</v>
      </c>
      <c r="J978" s="1">
        <v>972.86</v>
      </c>
      <c r="K978" s="1">
        <v>-247</v>
      </c>
      <c r="L978" s="1">
        <f>Table49[[#This Row],[Selling_Price]]-Table49[[#This Row],[Market_Price]]</f>
        <v>370.69000000000005</v>
      </c>
      <c r="M978" s="1">
        <f>Table49[[#This Row],[Quantity]]*Table49[[#This Row],[Selling_Price]]</f>
        <v>-240296.42</v>
      </c>
      <c r="N978" s="1">
        <f>Table49[[#This Row],[Quantity]]*Table49[[#This Row],[Profit_Per_Quantity]]</f>
        <v>-91560.430000000008</v>
      </c>
      <c r="O978" s="1" t="s">
        <v>46</v>
      </c>
    </row>
    <row r="979" spans="1:15" x14ac:dyDescent="0.3">
      <c r="A979" s="1" t="s">
        <v>8182</v>
      </c>
      <c r="B979" s="1" t="s">
        <v>332</v>
      </c>
      <c r="C979" s="14" t="s">
        <v>4690</v>
      </c>
      <c r="D979" s="1" t="s">
        <v>15</v>
      </c>
      <c r="E979" s="1" t="s">
        <v>4351</v>
      </c>
      <c r="F979" s="1" t="s">
        <v>31</v>
      </c>
      <c r="G979" s="1" t="s">
        <v>45</v>
      </c>
      <c r="H979" s="1">
        <v>1062</v>
      </c>
      <c r="I979" s="1">
        <v>1318.22</v>
      </c>
      <c r="J979" s="1">
        <v>1945.06</v>
      </c>
      <c r="K979" s="1">
        <v>-269</v>
      </c>
      <c r="L979" s="1">
        <f>Table49[[#This Row],[Selling_Price]]-Table49[[#This Row],[Market_Price]]</f>
        <v>626.83999999999992</v>
      </c>
      <c r="M979" s="1">
        <f>Table49[[#This Row],[Quantity]]*Table49[[#This Row],[Selling_Price]]</f>
        <v>-523221.14</v>
      </c>
      <c r="N979" s="1">
        <f>Table49[[#This Row],[Quantity]]*Table49[[#This Row],[Profit_Per_Quantity]]</f>
        <v>-168619.96</v>
      </c>
      <c r="O979" s="1" t="s">
        <v>46</v>
      </c>
    </row>
    <row r="980" spans="1:15" x14ac:dyDescent="0.3">
      <c r="A980" s="1" t="s">
        <v>8395</v>
      </c>
      <c r="B980" s="1" t="s">
        <v>687</v>
      </c>
      <c r="C980" s="14" t="s">
        <v>5046</v>
      </c>
      <c r="D980" s="1" t="s">
        <v>12</v>
      </c>
      <c r="E980" s="1" t="s">
        <v>26</v>
      </c>
      <c r="F980" s="1" t="s">
        <v>31</v>
      </c>
      <c r="G980" s="1" t="s">
        <v>37</v>
      </c>
      <c r="H980" s="1">
        <v>1078</v>
      </c>
      <c r="I980" s="1">
        <v>797.8</v>
      </c>
      <c r="J980" s="1">
        <v>1099.46</v>
      </c>
      <c r="K980" s="1">
        <v>-76</v>
      </c>
      <c r="L980" s="1">
        <f>Table49[[#This Row],[Selling_Price]]-Table49[[#This Row],[Market_Price]]</f>
        <v>301.66000000000008</v>
      </c>
      <c r="M980" s="1">
        <f>Table49[[#This Row],[Quantity]]*Table49[[#This Row],[Selling_Price]]</f>
        <v>-83558.960000000006</v>
      </c>
      <c r="N980" s="1">
        <f>Table49[[#This Row],[Quantity]]*Table49[[#This Row],[Profit_Per_Quantity]]</f>
        <v>-22926.160000000007</v>
      </c>
      <c r="O980" s="1" t="s">
        <v>46</v>
      </c>
    </row>
    <row r="981" spans="1:15" x14ac:dyDescent="0.3">
      <c r="A981" s="1" t="s">
        <v>10318</v>
      </c>
      <c r="B981" s="1" t="s">
        <v>3739</v>
      </c>
      <c r="C981" s="14" t="s">
        <v>4407</v>
      </c>
      <c r="D981" s="1" t="s">
        <v>14</v>
      </c>
      <c r="E981" s="1" t="s">
        <v>30</v>
      </c>
      <c r="F981" s="1" t="s">
        <v>33</v>
      </c>
      <c r="G981" s="1" t="s">
        <v>43</v>
      </c>
      <c r="H981" s="1">
        <v>1055</v>
      </c>
      <c r="I981" s="1">
        <v>95.46</v>
      </c>
      <c r="J981" s="1">
        <v>136.16999999999999</v>
      </c>
      <c r="K981" s="1">
        <v>-495</v>
      </c>
      <c r="L981" s="1">
        <f>Table49[[#This Row],[Selling_Price]]-Table49[[#This Row],[Market_Price]]</f>
        <v>40.709999999999994</v>
      </c>
      <c r="M981" s="1">
        <f>Table49[[#This Row],[Quantity]]*Table49[[#This Row],[Selling_Price]]</f>
        <v>-67404.149999999994</v>
      </c>
      <c r="N981" s="1">
        <f>Table49[[#This Row],[Quantity]]*Table49[[#This Row],[Profit_Per_Quantity]]</f>
        <v>-20151.449999999997</v>
      </c>
      <c r="O981" s="1" t="s">
        <v>46</v>
      </c>
    </row>
    <row r="982" spans="1:15" x14ac:dyDescent="0.3">
      <c r="A982" s="1" t="s">
        <v>6570</v>
      </c>
      <c r="B982" s="1" t="s">
        <v>3831</v>
      </c>
      <c r="C982" s="14" t="s">
        <v>4835</v>
      </c>
      <c r="D982" s="1" t="s">
        <v>16</v>
      </c>
      <c r="E982" s="1" t="s">
        <v>28</v>
      </c>
      <c r="F982" s="1" t="s">
        <v>34</v>
      </c>
      <c r="G982" s="1" t="s">
        <v>37</v>
      </c>
      <c r="H982" s="1">
        <v>1033</v>
      </c>
      <c r="I982" s="1">
        <v>1619.37</v>
      </c>
      <c r="J982" s="1">
        <v>2801.18</v>
      </c>
      <c r="K982" s="1">
        <v>-437</v>
      </c>
      <c r="L982" s="1">
        <f>Table49[[#This Row],[Selling_Price]]-Table49[[#This Row],[Market_Price]]</f>
        <v>1181.81</v>
      </c>
      <c r="M982" s="1">
        <f>Table49[[#This Row],[Quantity]]*Table49[[#This Row],[Selling_Price]]</f>
        <v>-1224115.6599999999</v>
      </c>
      <c r="N982" s="1">
        <f>Table49[[#This Row],[Quantity]]*Table49[[#This Row],[Profit_Per_Quantity]]</f>
        <v>-516450.97</v>
      </c>
      <c r="O982" s="1" t="s">
        <v>46</v>
      </c>
    </row>
    <row r="983" spans="1:15" x14ac:dyDescent="0.3">
      <c r="A983" s="1" t="s">
        <v>6336</v>
      </c>
      <c r="B983" s="1" t="s">
        <v>2135</v>
      </c>
      <c r="C983" s="14" t="s">
        <v>5407</v>
      </c>
      <c r="D983" s="1" t="s">
        <v>19</v>
      </c>
      <c r="E983" s="1" t="s">
        <v>29</v>
      </c>
      <c r="F983" s="1" t="s">
        <v>35</v>
      </c>
      <c r="G983" s="1" t="s">
        <v>38</v>
      </c>
      <c r="H983" s="1">
        <v>1096</v>
      </c>
      <c r="I983" s="1">
        <v>68.14</v>
      </c>
      <c r="J983" s="1">
        <v>125.48</v>
      </c>
      <c r="K983" s="1">
        <v>-463</v>
      </c>
      <c r="L983" s="1">
        <f>Table49[[#This Row],[Selling_Price]]-Table49[[#This Row],[Market_Price]]</f>
        <v>57.34</v>
      </c>
      <c r="M983" s="1">
        <f>Table49[[#This Row],[Quantity]]*Table49[[#This Row],[Selling_Price]]</f>
        <v>-58097.240000000005</v>
      </c>
      <c r="N983" s="1">
        <f>Table49[[#This Row],[Quantity]]*Table49[[#This Row],[Profit_Per_Quantity]]</f>
        <v>-26548.420000000002</v>
      </c>
      <c r="O983" s="1" t="s">
        <v>46</v>
      </c>
    </row>
    <row r="984" spans="1:15" x14ac:dyDescent="0.3">
      <c r="A984" s="1" t="s">
        <v>7295</v>
      </c>
      <c r="B984" s="1" t="s">
        <v>773</v>
      </c>
      <c r="C984" s="14" t="s">
        <v>6180</v>
      </c>
      <c r="D984" s="1" t="s">
        <v>11</v>
      </c>
      <c r="E984" s="1" t="s">
        <v>4351</v>
      </c>
      <c r="F984" s="1" t="s">
        <v>33</v>
      </c>
      <c r="G984" s="1" t="s">
        <v>38</v>
      </c>
      <c r="H984" s="1">
        <v>1001</v>
      </c>
      <c r="I984" s="1">
        <v>1304.6199999999999</v>
      </c>
      <c r="J984" s="1">
        <v>1756.41</v>
      </c>
      <c r="K984" s="1">
        <v>-29</v>
      </c>
      <c r="L984" s="1">
        <f>Table49[[#This Row],[Selling_Price]]-Table49[[#This Row],[Market_Price]]</f>
        <v>451.79000000000019</v>
      </c>
      <c r="M984" s="1">
        <f>Table49[[#This Row],[Quantity]]*Table49[[#This Row],[Selling_Price]]</f>
        <v>-50935.89</v>
      </c>
      <c r="N984" s="1">
        <f>Table49[[#This Row],[Quantity]]*Table49[[#This Row],[Profit_Per_Quantity]]</f>
        <v>-13101.910000000005</v>
      </c>
      <c r="O984" s="1" t="s">
        <v>46</v>
      </c>
    </row>
    <row r="985" spans="1:15" x14ac:dyDescent="0.3">
      <c r="A985" s="1" t="s">
        <v>6391</v>
      </c>
      <c r="B985" s="1" t="s">
        <v>1046</v>
      </c>
      <c r="C985" s="14" t="s">
        <v>4779</v>
      </c>
      <c r="D985" s="1" t="s">
        <v>13</v>
      </c>
      <c r="E985" s="1" t="s">
        <v>28</v>
      </c>
      <c r="F985" s="1" t="s">
        <v>35</v>
      </c>
      <c r="G985" s="1" t="s">
        <v>4352</v>
      </c>
      <c r="H985" s="1">
        <v>1092</v>
      </c>
      <c r="I985" s="1">
        <v>1081.5</v>
      </c>
      <c r="J985" s="1">
        <v>2151.48</v>
      </c>
      <c r="K985" s="1">
        <v>-482</v>
      </c>
      <c r="L985" s="1">
        <f>Table49[[#This Row],[Selling_Price]]-Table49[[#This Row],[Market_Price]]</f>
        <v>1069.98</v>
      </c>
      <c r="M985" s="1">
        <f>Table49[[#This Row],[Quantity]]*Table49[[#This Row],[Selling_Price]]</f>
        <v>-1037013.36</v>
      </c>
      <c r="N985" s="1">
        <f>Table49[[#This Row],[Quantity]]*Table49[[#This Row],[Profit_Per_Quantity]]</f>
        <v>-515730.36</v>
      </c>
      <c r="O985" s="1" t="s">
        <v>46</v>
      </c>
    </row>
    <row r="986" spans="1:15" x14ac:dyDescent="0.3">
      <c r="A986" s="1" t="s">
        <v>9552</v>
      </c>
      <c r="B986" s="1" t="s">
        <v>2541</v>
      </c>
      <c r="C986" s="14" t="s">
        <v>5652</v>
      </c>
      <c r="D986" s="1" t="s">
        <v>12</v>
      </c>
      <c r="E986" s="1" t="s">
        <v>21</v>
      </c>
      <c r="F986" s="1" t="s">
        <v>35</v>
      </c>
      <c r="G986" s="1" t="s">
        <v>42</v>
      </c>
      <c r="H986" s="1">
        <v>1019</v>
      </c>
      <c r="I986" s="1">
        <v>1986.3</v>
      </c>
      <c r="J986" s="1">
        <v>2301.8000000000002</v>
      </c>
      <c r="K986" s="1">
        <v>-497</v>
      </c>
      <c r="L986" s="1">
        <f>Table49[[#This Row],[Selling_Price]]-Table49[[#This Row],[Market_Price]]</f>
        <v>315.50000000000023</v>
      </c>
      <c r="M986" s="1">
        <f>Table49[[#This Row],[Quantity]]*Table49[[#This Row],[Selling_Price]]</f>
        <v>-1143994.6000000001</v>
      </c>
      <c r="N986" s="1">
        <f>Table49[[#This Row],[Quantity]]*Table49[[#This Row],[Profit_Per_Quantity]]</f>
        <v>-156803.50000000012</v>
      </c>
      <c r="O986" s="1" t="s">
        <v>46</v>
      </c>
    </row>
    <row r="987" spans="1:15" x14ac:dyDescent="0.3">
      <c r="A987" s="1" t="s">
        <v>6916</v>
      </c>
      <c r="B987" s="1" t="s">
        <v>1125</v>
      </c>
      <c r="C987" s="14" t="s">
        <v>5917</v>
      </c>
      <c r="D987" s="1" t="s">
        <v>20</v>
      </c>
      <c r="E987" s="1" t="s">
        <v>4349</v>
      </c>
      <c r="F987" s="1" t="s">
        <v>35</v>
      </c>
      <c r="G987" s="1" t="s">
        <v>4352</v>
      </c>
      <c r="H987" s="1">
        <v>1091</v>
      </c>
      <c r="I987" s="1">
        <v>1003.81</v>
      </c>
      <c r="J987" s="1">
        <v>1977.01</v>
      </c>
      <c r="K987" s="1">
        <v>-353</v>
      </c>
      <c r="L987" s="1">
        <f>Table49[[#This Row],[Selling_Price]]-Table49[[#This Row],[Market_Price]]</f>
        <v>973.2</v>
      </c>
      <c r="M987" s="1">
        <f>Table49[[#This Row],[Quantity]]*Table49[[#This Row],[Selling_Price]]</f>
        <v>-697884.53</v>
      </c>
      <c r="N987" s="1">
        <f>Table49[[#This Row],[Quantity]]*Table49[[#This Row],[Profit_Per_Quantity]]</f>
        <v>-343539.60000000003</v>
      </c>
      <c r="O987" s="1" t="s">
        <v>46</v>
      </c>
    </row>
    <row r="988" spans="1:15" x14ac:dyDescent="0.3">
      <c r="A988" s="1" t="s">
        <v>8696</v>
      </c>
      <c r="B988" s="1" t="s">
        <v>1161</v>
      </c>
      <c r="C988" s="14" t="s">
        <v>6093</v>
      </c>
      <c r="D988" s="1" t="s">
        <v>18</v>
      </c>
      <c r="E988" s="1" t="s">
        <v>27</v>
      </c>
      <c r="F988" s="1" t="s">
        <v>34</v>
      </c>
      <c r="G988" s="1" t="s">
        <v>37</v>
      </c>
      <c r="H988" s="1">
        <v>1018</v>
      </c>
      <c r="I988" s="1">
        <v>248.41</v>
      </c>
      <c r="J988" s="1">
        <v>338.53</v>
      </c>
      <c r="K988" s="1">
        <v>-330</v>
      </c>
      <c r="L988" s="1">
        <f>Table49[[#This Row],[Selling_Price]]-Table49[[#This Row],[Market_Price]]</f>
        <v>90.119999999999976</v>
      </c>
      <c r="M988" s="1">
        <f>Table49[[#This Row],[Quantity]]*Table49[[#This Row],[Selling_Price]]</f>
        <v>-111714.9</v>
      </c>
      <c r="N988" s="1">
        <f>Table49[[#This Row],[Quantity]]*Table49[[#This Row],[Profit_Per_Quantity]]</f>
        <v>-29739.599999999991</v>
      </c>
      <c r="O988" s="1" t="s">
        <v>46</v>
      </c>
    </row>
    <row r="989" spans="1:15" x14ac:dyDescent="0.3">
      <c r="A989" s="1" t="s">
        <v>7877</v>
      </c>
      <c r="B989" s="1" t="s">
        <v>304</v>
      </c>
      <c r="C989" s="14" t="s">
        <v>5895</v>
      </c>
      <c r="D989" s="1" t="s">
        <v>17</v>
      </c>
      <c r="E989" s="1" t="s">
        <v>26</v>
      </c>
      <c r="F989" s="1" t="s">
        <v>35</v>
      </c>
      <c r="G989" s="1" t="s">
        <v>37</v>
      </c>
      <c r="H989" s="1">
        <v>1056</v>
      </c>
      <c r="I989" s="1">
        <v>586.63</v>
      </c>
      <c r="J989" s="1">
        <v>943.84</v>
      </c>
      <c r="K989" s="1">
        <v>-215</v>
      </c>
      <c r="L989" s="1">
        <f>Table49[[#This Row],[Selling_Price]]-Table49[[#This Row],[Market_Price]]</f>
        <v>357.21000000000004</v>
      </c>
      <c r="M989" s="1">
        <f>Table49[[#This Row],[Quantity]]*Table49[[#This Row],[Selling_Price]]</f>
        <v>-202925.6</v>
      </c>
      <c r="N989" s="1">
        <f>Table49[[#This Row],[Quantity]]*Table49[[#This Row],[Profit_Per_Quantity]]</f>
        <v>-76800.150000000009</v>
      </c>
      <c r="O989" s="1" t="s">
        <v>46</v>
      </c>
    </row>
    <row r="990" spans="1:15" x14ac:dyDescent="0.3">
      <c r="A990" s="1" t="s">
        <v>9729</v>
      </c>
      <c r="B990" s="1" t="s">
        <v>2831</v>
      </c>
      <c r="C990" s="14" t="s">
        <v>5286</v>
      </c>
      <c r="D990" s="1" t="s">
        <v>19</v>
      </c>
      <c r="E990" s="1" t="s">
        <v>24</v>
      </c>
      <c r="F990" s="1" t="s">
        <v>31</v>
      </c>
      <c r="G990" s="1" t="s">
        <v>4352</v>
      </c>
      <c r="H990" s="1">
        <v>1016</v>
      </c>
      <c r="I990" s="1">
        <v>839.04</v>
      </c>
      <c r="J990" s="1">
        <v>1090.8699999999999</v>
      </c>
      <c r="K990" s="1">
        <v>-176</v>
      </c>
      <c r="L990" s="1">
        <f>Table49[[#This Row],[Selling_Price]]-Table49[[#This Row],[Market_Price]]</f>
        <v>251.82999999999993</v>
      </c>
      <c r="M990" s="1">
        <f>Table49[[#This Row],[Quantity]]*Table49[[#This Row],[Selling_Price]]</f>
        <v>-191993.12</v>
      </c>
      <c r="N990" s="1">
        <f>Table49[[#This Row],[Quantity]]*Table49[[#This Row],[Profit_Per_Quantity]]</f>
        <v>-44322.079999999987</v>
      </c>
      <c r="O990" s="1" t="s">
        <v>46</v>
      </c>
    </row>
    <row r="991" spans="1:15" x14ac:dyDescent="0.3">
      <c r="A991" s="1" t="s">
        <v>6585</v>
      </c>
      <c r="B991" s="1" t="s">
        <v>1963</v>
      </c>
      <c r="C991" s="14" t="s">
        <v>5861</v>
      </c>
      <c r="D991" s="1" t="s">
        <v>19</v>
      </c>
      <c r="E991" s="1" t="s">
        <v>28</v>
      </c>
      <c r="F991" s="1" t="s">
        <v>31</v>
      </c>
      <c r="G991" s="1" t="s">
        <v>41</v>
      </c>
      <c r="H991" s="1">
        <v>1086</v>
      </c>
      <c r="I991" s="1">
        <v>336.88</v>
      </c>
      <c r="J991" s="1">
        <v>425.16</v>
      </c>
      <c r="K991" s="1">
        <v>-407</v>
      </c>
      <c r="L991" s="1">
        <f>Table49[[#This Row],[Selling_Price]]-Table49[[#This Row],[Market_Price]]</f>
        <v>88.28000000000003</v>
      </c>
      <c r="M991" s="1">
        <f>Table49[[#This Row],[Quantity]]*Table49[[#This Row],[Selling_Price]]</f>
        <v>-173040.12000000002</v>
      </c>
      <c r="N991" s="1">
        <f>Table49[[#This Row],[Quantity]]*Table49[[#This Row],[Profit_Per_Quantity]]</f>
        <v>-35929.960000000014</v>
      </c>
      <c r="O991" s="1" t="s">
        <v>46</v>
      </c>
    </row>
    <row r="992" spans="1:15" x14ac:dyDescent="0.3">
      <c r="A992" s="1" t="s">
        <v>10563</v>
      </c>
      <c r="B992" s="1" t="s">
        <v>4135</v>
      </c>
      <c r="C992" s="14" t="s">
        <v>4565</v>
      </c>
      <c r="D992" s="1" t="s">
        <v>12</v>
      </c>
      <c r="E992" s="1" t="s">
        <v>28</v>
      </c>
      <c r="F992" s="1" t="s">
        <v>31</v>
      </c>
      <c r="G992" s="1" t="s">
        <v>40</v>
      </c>
      <c r="H992" s="1">
        <v>1020</v>
      </c>
      <c r="I992" s="1">
        <v>1311.59</v>
      </c>
      <c r="J992" s="1">
        <v>2272.63</v>
      </c>
      <c r="K992" s="1">
        <v>-371</v>
      </c>
      <c r="L992" s="1">
        <f>Table49[[#This Row],[Selling_Price]]-Table49[[#This Row],[Market_Price]]</f>
        <v>961.04000000000019</v>
      </c>
      <c r="M992" s="1">
        <f>Table49[[#This Row],[Quantity]]*Table49[[#This Row],[Selling_Price]]</f>
        <v>-843145.7300000001</v>
      </c>
      <c r="N992" s="1">
        <f>Table49[[#This Row],[Quantity]]*Table49[[#This Row],[Profit_Per_Quantity]]</f>
        <v>-356545.84000000008</v>
      </c>
      <c r="O992" s="1" t="s">
        <v>46</v>
      </c>
    </row>
    <row r="993" spans="1:15" x14ac:dyDescent="0.3">
      <c r="A993" s="1" t="s">
        <v>8427</v>
      </c>
      <c r="B993" s="1" t="s">
        <v>734</v>
      </c>
      <c r="C993" s="14" t="s">
        <v>6190</v>
      </c>
      <c r="D993" s="1" t="s">
        <v>20</v>
      </c>
      <c r="E993" s="1" t="s">
        <v>25</v>
      </c>
      <c r="F993" s="1" t="s">
        <v>32</v>
      </c>
      <c r="G993" s="1" t="s">
        <v>4352</v>
      </c>
      <c r="H993" s="1">
        <v>1006</v>
      </c>
      <c r="I993" s="1">
        <v>1050.43</v>
      </c>
      <c r="J993" s="1">
        <v>1961.6</v>
      </c>
      <c r="K993" s="1">
        <v>-417</v>
      </c>
      <c r="L993" s="1">
        <f>Table49[[#This Row],[Selling_Price]]-Table49[[#This Row],[Market_Price]]</f>
        <v>911.16999999999985</v>
      </c>
      <c r="M993" s="1">
        <f>Table49[[#This Row],[Quantity]]*Table49[[#This Row],[Selling_Price]]</f>
        <v>-817987.2</v>
      </c>
      <c r="N993" s="1">
        <f>Table49[[#This Row],[Quantity]]*Table49[[#This Row],[Profit_Per_Quantity]]</f>
        <v>-379957.88999999996</v>
      </c>
      <c r="O993" s="1" t="s">
        <v>46</v>
      </c>
    </row>
    <row r="994" spans="1:15" x14ac:dyDescent="0.3">
      <c r="A994" s="1" t="s">
        <v>9026</v>
      </c>
      <c r="B994" s="1" t="s">
        <v>1717</v>
      </c>
      <c r="C994" s="14" t="s">
        <v>5936</v>
      </c>
      <c r="D994" s="1" t="s">
        <v>15</v>
      </c>
      <c r="E994" s="1" t="s">
        <v>21</v>
      </c>
      <c r="F994" s="1" t="s">
        <v>34</v>
      </c>
      <c r="G994" s="1" t="s">
        <v>42</v>
      </c>
      <c r="H994" s="1">
        <v>1071</v>
      </c>
      <c r="I994" s="1">
        <v>1702.72</v>
      </c>
      <c r="J994" s="1">
        <v>3259.65</v>
      </c>
      <c r="K994" s="1">
        <v>-496</v>
      </c>
      <c r="L994" s="1">
        <f>Table49[[#This Row],[Selling_Price]]-Table49[[#This Row],[Market_Price]]</f>
        <v>1556.93</v>
      </c>
      <c r="M994" s="1">
        <f>Table49[[#This Row],[Quantity]]*Table49[[#This Row],[Selling_Price]]</f>
        <v>-1616786.4000000001</v>
      </c>
      <c r="N994" s="1">
        <f>Table49[[#This Row],[Quantity]]*Table49[[#This Row],[Profit_Per_Quantity]]</f>
        <v>-772237.28</v>
      </c>
      <c r="O994" s="1" t="s">
        <v>46</v>
      </c>
    </row>
    <row r="995" spans="1:15" x14ac:dyDescent="0.3">
      <c r="A995" s="1" t="s">
        <v>10051</v>
      </c>
      <c r="B995" s="1" t="s">
        <v>3354</v>
      </c>
      <c r="C995" s="14" t="s">
        <v>5192</v>
      </c>
      <c r="D995" s="1" t="s">
        <v>15</v>
      </c>
      <c r="E995" s="1" t="s">
        <v>4349</v>
      </c>
      <c r="F995" s="1" t="s">
        <v>35</v>
      </c>
      <c r="G995" s="1" t="s">
        <v>36</v>
      </c>
      <c r="H995" s="1">
        <v>1022</v>
      </c>
      <c r="I995" s="1">
        <v>1431.61</v>
      </c>
      <c r="J995" s="1">
        <v>2781.51</v>
      </c>
      <c r="K995" s="1">
        <v>-457</v>
      </c>
      <c r="L995" s="1">
        <f>Table49[[#This Row],[Selling_Price]]-Table49[[#This Row],[Market_Price]]</f>
        <v>1349.9000000000003</v>
      </c>
      <c r="M995" s="1">
        <f>Table49[[#This Row],[Quantity]]*Table49[[#This Row],[Selling_Price]]</f>
        <v>-1271150.07</v>
      </c>
      <c r="N995" s="1">
        <f>Table49[[#This Row],[Quantity]]*Table49[[#This Row],[Profit_Per_Quantity]]</f>
        <v>-616904.30000000016</v>
      </c>
      <c r="O995" s="1" t="s">
        <v>46</v>
      </c>
    </row>
    <row r="996" spans="1:15" x14ac:dyDescent="0.3">
      <c r="A996" s="1" t="s">
        <v>10285</v>
      </c>
      <c r="B996" s="1" t="s">
        <v>3690</v>
      </c>
      <c r="C996" s="14" t="s">
        <v>4944</v>
      </c>
      <c r="D996" s="1" t="s">
        <v>18</v>
      </c>
      <c r="E996" s="1" t="s">
        <v>26</v>
      </c>
      <c r="F996" s="1" t="s">
        <v>33</v>
      </c>
      <c r="G996" s="1" t="s">
        <v>40</v>
      </c>
      <c r="H996" s="1">
        <v>1010</v>
      </c>
      <c r="I996" s="1">
        <v>675.99</v>
      </c>
      <c r="J996" s="1">
        <v>1065.24</v>
      </c>
      <c r="K996" s="1">
        <v>-321</v>
      </c>
      <c r="L996" s="1">
        <f>Table49[[#This Row],[Selling_Price]]-Table49[[#This Row],[Market_Price]]</f>
        <v>389.25</v>
      </c>
      <c r="M996" s="1">
        <f>Table49[[#This Row],[Quantity]]*Table49[[#This Row],[Selling_Price]]</f>
        <v>-341942.04</v>
      </c>
      <c r="N996" s="1">
        <f>Table49[[#This Row],[Quantity]]*Table49[[#This Row],[Profit_Per_Quantity]]</f>
        <v>-124949.25</v>
      </c>
      <c r="O996" s="1" t="s">
        <v>46</v>
      </c>
    </row>
    <row r="997" spans="1:15" x14ac:dyDescent="0.3">
      <c r="A997" s="1" t="s">
        <v>7473</v>
      </c>
      <c r="B997" s="1" t="s">
        <v>2777</v>
      </c>
      <c r="C997" s="14" t="s">
        <v>5163</v>
      </c>
      <c r="D997" s="1" t="s">
        <v>17</v>
      </c>
      <c r="E997" s="1" t="s">
        <v>4349</v>
      </c>
      <c r="F997" s="1" t="s">
        <v>35</v>
      </c>
      <c r="G997" s="1" t="s">
        <v>43</v>
      </c>
      <c r="H997" s="1">
        <v>1089</v>
      </c>
      <c r="I997" s="1">
        <v>581.75</v>
      </c>
      <c r="J997" s="1">
        <v>888.01</v>
      </c>
      <c r="K997" s="1">
        <v>-219</v>
      </c>
      <c r="L997" s="1">
        <f>Table49[[#This Row],[Selling_Price]]-Table49[[#This Row],[Market_Price]]</f>
        <v>306.26</v>
      </c>
      <c r="M997" s="1">
        <f>Table49[[#This Row],[Quantity]]*Table49[[#This Row],[Selling_Price]]</f>
        <v>-194474.19</v>
      </c>
      <c r="N997" s="1">
        <f>Table49[[#This Row],[Quantity]]*Table49[[#This Row],[Profit_Per_Quantity]]</f>
        <v>-67070.94</v>
      </c>
      <c r="O997" s="1" t="s">
        <v>46</v>
      </c>
    </row>
    <row r="998" spans="1:15" x14ac:dyDescent="0.3">
      <c r="A998" s="1" t="s">
        <v>8469</v>
      </c>
      <c r="B998" s="1" t="s">
        <v>810</v>
      </c>
      <c r="C998" s="14" t="s">
        <v>5391</v>
      </c>
      <c r="D998" s="1" t="s">
        <v>19</v>
      </c>
      <c r="E998" s="1" t="s">
        <v>21</v>
      </c>
      <c r="F998" s="1" t="s">
        <v>33</v>
      </c>
      <c r="G998" s="1" t="s">
        <v>41</v>
      </c>
      <c r="H998" s="1">
        <v>1021</v>
      </c>
      <c r="I998" s="1">
        <v>635.1</v>
      </c>
      <c r="J998" s="1">
        <v>1013.6</v>
      </c>
      <c r="K998" s="1">
        <v>-463</v>
      </c>
      <c r="L998" s="1">
        <f>Table49[[#This Row],[Selling_Price]]-Table49[[#This Row],[Market_Price]]</f>
        <v>378.5</v>
      </c>
      <c r="M998" s="1">
        <f>Table49[[#This Row],[Quantity]]*Table49[[#This Row],[Selling_Price]]</f>
        <v>-469296.8</v>
      </c>
      <c r="N998" s="1">
        <f>Table49[[#This Row],[Quantity]]*Table49[[#This Row],[Profit_Per_Quantity]]</f>
        <v>-175245.5</v>
      </c>
      <c r="O998" s="1" t="s">
        <v>46</v>
      </c>
    </row>
    <row r="999" spans="1:15" x14ac:dyDescent="0.3">
      <c r="A999" s="1" t="s">
        <v>7718</v>
      </c>
      <c r="B999" s="1" t="s">
        <v>621</v>
      </c>
      <c r="C999" s="14" t="s">
        <v>6209</v>
      </c>
      <c r="D999" s="1" t="s">
        <v>11</v>
      </c>
      <c r="E999" s="1" t="s">
        <v>27</v>
      </c>
      <c r="F999" s="1" t="s">
        <v>33</v>
      </c>
      <c r="G999" s="1" t="s">
        <v>44</v>
      </c>
      <c r="H999" s="1">
        <v>1052</v>
      </c>
      <c r="I999" s="1">
        <v>649.92999999999995</v>
      </c>
      <c r="J999" s="1">
        <v>1215.3800000000001</v>
      </c>
      <c r="K999" s="1">
        <v>-285</v>
      </c>
      <c r="L999" s="1">
        <f>Table49[[#This Row],[Selling_Price]]-Table49[[#This Row],[Market_Price]]</f>
        <v>565.45000000000016</v>
      </c>
      <c r="M999" s="1">
        <f>Table49[[#This Row],[Quantity]]*Table49[[#This Row],[Selling_Price]]</f>
        <v>-346383.30000000005</v>
      </c>
      <c r="N999" s="1">
        <f>Table49[[#This Row],[Quantity]]*Table49[[#This Row],[Profit_Per_Quantity]]</f>
        <v>-161153.25000000006</v>
      </c>
      <c r="O999" s="1" t="s">
        <v>46</v>
      </c>
    </row>
    <row r="1000" spans="1:15" x14ac:dyDescent="0.3">
      <c r="A1000" s="1" t="s">
        <v>6945</v>
      </c>
      <c r="B1000" s="1" t="s">
        <v>2833</v>
      </c>
      <c r="C1000" s="14" t="s">
        <v>5507</v>
      </c>
      <c r="D1000" s="1" t="s">
        <v>12</v>
      </c>
      <c r="E1000" s="1" t="s">
        <v>24</v>
      </c>
      <c r="F1000" s="1" t="s">
        <v>31</v>
      </c>
      <c r="G1000" s="1" t="s">
        <v>37</v>
      </c>
      <c r="H1000" s="1">
        <v>1100</v>
      </c>
      <c r="I1000" s="1">
        <v>1986.3</v>
      </c>
      <c r="J1000" s="1">
        <v>2257.7199999999998</v>
      </c>
      <c r="K1000" s="1">
        <v>-117</v>
      </c>
      <c r="L1000" s="1">
        <f>Table49[[#This Row],[Selling_Price]]-Table49[[#This Row],[Market_Price]]</f>
        <v>271.41999999999985</v>
      </c>
      <c r="M1000" s="1">
        <f>Table49[[#This Row],[Quantity]]*Table49[[#This Row],[Selling_Price]]</f>
        <v>-264153.24</v>
      </c>
      <c r="N1000" s="1">
        <f>Table49[[#This Row],[Quantity]]*Table49[[#This Row],[Profit_Per_Quantity]]</f>
        <v>-31756.139999999981</v>
      </c>
      <c r="O1000" s="1" t="s">
        <v>46</v>
      </c>
    </row>
    <row r="1001" spans="1:15" x14ac:dyDescent="0.3">
      <c r="A1001" s="1" t="s">
        <v>8355</v>
      </c>
      <c r="B1001" s="1" t="s">
        <v>624</v>
      </c>
      <c r="C1001" s="14" t="s">
        <v>4882</v>
      </c>
      <c r="D1001" s="1" t="s">
        <v>17</v>
      </c>
      <c r="E1001" s="1" t="s">
        <v>26</v>
      </c>
      <c r="F1001" s="1" t="s">
        <v>31</v>
      </c>
      <c r="G1001" s="1" t="s">
        <v>38</v>
      </c>
      <c r="H1001" s="1">
        <v>1045</v>
      </c>
      <c r="I1001" s="1">
        <v>197.44</v>
      </c>
      <c r="J1001" s="1">
        <v>306.42</v>
      </c>
      <c r="K1001" s="1">
        <v>-472</v>
      </c>
      <c r="L1001" s="1">
        <f>Table49[[#This Row],[Selling_Price]]-Table49[[#This Row],[Market_Price]]</f>
        <v>108.98000000000002</v>
      </c>
      <c r="M1001" s="1">
        <f>Table49[[#This Row],[Quantity]]*Table49[[#This Row],[Selling_Price]]</f>
        <v>-144630.24000000002</v>
      </c>
      <c r="N1001" s="1">
        <f>Table49[[#This Row],[Quantity]]*Table49[[#This Row],[Profit_Per_Quantity]]</f>
        <v>-51438.560000000012</v>
      </c>
      <c r="O1001" s="1" t="s">
        <v>46</v>
      </c>
    </row>
    <row r="1002" spans="1:15" x14ac:dyDescent="0.3">
      <c r="A1002" s="1" t="s">
        <v>6366</v>
      </c>
      <c r="B1002" s="1" t="s">
        <v>3261</v>
      </c>
      <c r="C1002" s="14" t="s">
        <v>4902</v>
      </c>
      <c r="D1002" s="1" t="s">
        <v>13</v>
      </c>
      <c r="E1002" s="1" t="s">
        <v>4351</v>
      </c>
      <c r="F1002" s="1" t="s">
        <v>31</v>
      </c>
      <c r="G1002" s="1" t="s">
        <v>40</v>
      </c>
      <c r="H1002" s="1">
        <v>1077</v>
      </c>
      <c r="I1002" s="1">
        <v>1737.16</v>
      </c>
      <c r="J1002" s="1">
        <v>1993.9</v>
      </c>
      <c r="K1002" s="1">
        <v>-122</v>
      </c>
      <c r="L1002" s="1">
        <f>Table49[[#This Row],[Selling_Price]]-Table49[[#This Row],[Market_Price]]</f>
        <v>256.74</v>
      </c>
      <c r="M1002" s="1">
        <f>Table49[[#This Row],[Quantity]]*Table49[[#This Row],[Selling_Price]]</f>
        <v>-243255.80000000002</v>
      </c>
      <c r="N1002" s="1">
        <f>Table49[[#This Row],[Quantity]]*Table49[[#This Row],[Profit_Per_Quantity]]</f>
        <v>-31322.280000000002</v>
      </c>
      <c r="O1002" s="1" t="s">
        <v>46</v>
      </c>
    </row>
    <row r="1003" spans="1:15" x14ac:dyDescent="0.3">
      <c r="A1003" s="1" t="s">
        <v>10238</v>
      </c>
      <c r="B1003" s="1" t="s">
        <v>3629</v>
      </c>
      <c r="C1003" s="14" t="s">
        <v>4992</v>
      </c>
      <c r="D1003" s="1" t="s">
        <v>19</v>
      </c>
      <c r="E1003" s="1" t="s">
        <v>28</v>
      </c>
      <c r="F1003" s="1" t="s">
        <v>34</v>
      </c>
      <c r="G1003" s="1" t="s">
        <v>36</v>
      </c>
      <c r="H1003" s="1">
        <v>1060</v>
      </c>
      <c r="I1003" s="1">
        <v>704.74</v>
      </c>
      <c r="J1003" s="1">
        <v>806.13</v>
      </c>
      <c r="K1003" s="1">
        <v>-319</v>
      </c>
      <c r="L1003" s="1">
        <f>Table49[[#This Row],[Selling_Price]]-Table49[[#This Row],[Market_Price]]</f>
        <v>101.38999999999999</v>
      </c>
      <c r="M1003" s="1">
        <f>Table49[[#This Row],[Quantity]]*Table49[[#This Row],[Selling_Price]]</f>
        <v>-257155.47</v>
      </c>
      <c r="N1003" s="1">
        <f>Table49[[#This Row],[Quantity]]*Table49[[#This Row],[Profit_Per_Quantity]]</f>
        <v>-32343.409999999996</v>
      </c>
      <c r="O1003" s="1" t="s">
        <v>46</v>
      </c>
    </row>
    <row r="1004" spans="1:15" x14ac:dyDescent="0.3">
      <c r="A1004" s="1" t="s">
        <v>10188</v>
      </c>
      <c r="B1004" s="1" t="s">
        <v>3558</v>
      </c>
      <c r="C1004" s="14" t="s">
        <v>5049</v>
      </c>
      <c r="D1004" s="1" t="s">
        <v>16</v>
      </c>
      <c r="E1004" s="1" t="s">
        <v>24</v>
      </c>
      <c r="F1004" s="1" t="s">
        <v>32</v>
      </c>
      <c r="G1004" s="1" t="s">
        <v>41</v>
      </c>
      <c r="H1004" s="1">
        <v>1035</v>
      </c>
      <c r="I1004" s="1">
        <v>1520.34</v>
      </c>
      <c r="J1004" s="1">
        <v>2473.37</v>
      </c>
      <c r="K1004" s="1">
        <v>-159</v>
      </c>
      <c r="L1004" s="1">
        <f>Table49[[#This Row],[Selling_Price]]-Table49[[#This Row],[Market_Price]]</f>
        <v>953.03</v>
      </c>
      <c r="M1004" s="1">
        <f>Table49[[#This Row],[Quantity]]*Table49[[#This Row],[Selling_Price]]</f>
        <v>-393265.82999999996</v>
      </c>
      <c r="N1004" s="1">
        <f>Table49[[#This Row],[Quantity]]*Table49[[#This Row],[Profit_Per_Quantity]]</f>
        <v>-151531.76999999999</v>
      </c>
      <c r="O1004" s="1" t="s">
        <v>46</v>
      </c>
    </row>
    <row r="1005" spans="1:15" x14ac:dyDescent="0.3">
      <c r="A1005" s="1" t="s">
        <v>7257</v>
      </c>
      <c r="B1005" s="1" t="s">
        <v>303</v>
      </c>
      <c r="C1005" s="14" t="s">
        <v>5493</v>
      </c>
      <c r="D1005" s="1" t="s">
        <v>12</v>
      </c>
      <c r="E1005" s="1" t="s">
        <v>30</v>
      </c>
      <c r="F1005" s="1" t="s">
        <v>31</v>
      </c>
      <c r="G1005" s="1" t="s">
        <v>42</v>
      </c>
      <c r="H1005" s="1">
        <v>1070</v>
      </c>
      <c r="I1005" s="1">
        <v>860.78</v>
      </c>
      <c r="J1005" s="1">
        <v>1697.28</v>
      </c>
      <c r="K1005" s="1">
        <v>-264</v>
      </c>
      <c r="L1005" s="1">
        <f>Table49[[#This Row],[Selling_Price]]-Table49[[#This Row],[Market_Price]]</f>
        <v>836.5</v>
      </c>
      <c r="M1005" s="1">
        <f>Table49[[#This Row],[Quantity]]*Table49[[#This Row],[Selling_Price]]</f>
        <v>-448081.91999999998</v>
      </c>
      <c r="N1005" s="1">
        <f>Table49[[#This Row],[Quantity]]*Table49[[#This Row],[Profit_Per_Quantity]]</f>
        <v>-220836</v>
      </c>
      <c r="O1005" s="1" t="s">
        <v>46</v>
      </c>
    </row>
    <row r="1006" spans="1:15" x14ac:dyDescent="0.3">
      <c r="A1006" s="1" t="s">
        <v>7785</v>
      </c>
      <c r="B1006" s="1" t="s">
        <v>2662</v>
      </c>
      <c r="C1006" s="14" t="s">
        <v>5595</v>
      </c>
      <c r="D1006" s="1" t="s">
        <v>11</v>
      </c>
      <c r="E1006" s="1" t="s">
        <v>24</v>
      </c>
      <c r="F1006" s="1" t="s">
        <v>34</v>
      </c>
      <c r="G1006" s="1" t="s">
        <v>37</v>
      </c>
      <c r="H1006" s="1">
        <v>1012</v>
      </c>
      <c r="I1006" s="1">
        <v>151.59</v>
      </c>
      <c r="J1006" s="1">
        <v>185.39</v>
      </c>
      <c r="K1006" s="1">
        <v>-324</v>
      </c>
      <c r="L1006" s="1">
        <f>Table49[[#This Row],[Selling_Price]]-Table49[[#This Row],[Market_Price]]</f>
        <v>33.799999999999983</v>
      </c>
      <c r="M1006" s="1">
        <f>Table49[[#This Row],[Quantity]]*Table49[[#This Row],[Selling_Price]]</f>
        <v>-60066.359999999993</v>
      </c>
      <c r="N1006" s="1">
        <f>Table49[[#This Row],[Quantity]]*Table49[[#This Row],[Profit_Per_Quantity]]</f>
        <v>-10951.199999999995</v>
      </c>
      <c r="O1006" s="1" t="s">
        <v>46</v>
      </c>
    </row>
    <row r="1007" spans="1:15" x14ac:dyDescent="0.3">
      <c r="A1007" s="1" t="s">
        <v>8599</v>
      </c>
      <c r="B1007" s="1" t="s">
        <v>1013</v>
      </c>
      <c r="C1007" s="14" t="s">
        <v>5822</v>
      </c>
      <c r="D1007" s="1" t="s">
        <v>12</v>
      </c>
      <c r="E1007" s="1" t="s">
        <v>26</v>
      </c>
      <c r="F1007" s="1" t="s">
        <v>31</v>
      </c>
      <c r="G1007" s="1" t="s">
        <v>43</v>
      </c>
      <c r="H1007" s="1">
        <v>1022</v>
      </c>
      <c r="I1007" s="1">
        <v>440.03</v>
      </c>
      <c r="J1007" s="1">
        <v>675.62</v>
      </c>
      <c r="K1007" s="1">
        <v>-494</v>
      </c>
      <c r="L1007" s="1">
        <f>Table49[[#This Row],[Selling_Price]]-Table49[[#This Row],[Market_Price]]</f>
        <v>235.59000000000003</v>
      </c>
      <c r="M1007" s="1">
        <f>Table49[[#This Row],[Quantity]]*Table49[[#This Row],[Selling_Price]]</f>
        <v>-333756.28000000003</v>
      </c>
      <c r="N1007" s="1">
        <f>Table49[[#This Row],[Quantity]]*Table49[[#This Row],[Profit_Per_Quantity]]</f>
        <v>-116381.46000000002</v>
      </c>
      <c r="O1007" s="1" t="s">
        <v>46</v>
      </c>
    </row>
    <row r="1008" spans="1:15" x14ac:dyDescent="0.3">
      <c r="A1008" s="1" t="s">
        <v>9062</v>
      </c>
      <c r="B1008" s="1" t="s">
        <v>1773</v>
      </c>
      <c r="C1008" s="14" t="s">
        <v>5060</v>
      </c>
      <c r="D1008" s="1" t="s">
        <v>12</v>
      </c>
      <c r="E1008" s="1" t="s">
        <v>21</v>
      </c>
      <c r="F1008" s="1" t="s">
        <v>33</v>
      </c>
      <c r="G1008" s="1" t="s">
        <v>41</v>
      </c>
      <c r="H1008" s="1">
        <v>1045</v>
      </c>
      <c r="I1008" s="1">
        <v>1365.41</v>
      </c>
      <c r="J1008" s="1">
        <v>2524.48</v>
      </c>
      <c r="K1008" s="1">
        <v>-184</v>
      </c>
      <c r="L1008" s="1">
        <f>Table49[[#This Row],[Selling_Price]]-Table49[[#This Row],[Market_Price]]</f>
        <v>1159.07</v>
      </c>
      <c r="M1008" s="1">
        <f>Table49[[#This Row],[Quantity]]*Table49[[#This Row],[Selling_Price]]</f>
        <v>-464504.32000000001</v>
      </c>
      <c r="N1008" s="1">
        <f>Table49[[#This Row],[Quantity]]*Table49[[#This Row],[Profit_Per_Quantity]]</f>
        <v>-213268.87999999998</v>
      </c>
      <c r="O1008" s="1" t="s">
        <v>46</v>
      </c>
    </row>
    <row r="1009" spans="1:15" x14ac:dyDescent="0.3">
      <c r="A1009" s="1" t="s">
        <v>8618</v>
      </c>
      <c r="B1009" s="1" t="s">
        <v>1045</v>
      </c>
      <c r="C1009" s="14" t="s">
        <v>4502</v>
      </c>
      <c r="D1009" s="1" t="s">
        <v>12</v>
      </c>
      <c r="E1009" s="1" t="s">
        <v>26</v>
      </c>
      <c r="F1009" s="1" t="s">
        <v>31</v>
      </c>
      <c r="G1009" s="1" t="s">
        <v>43</v>
      </c>
      <c r="H1009" s="1">
        <v>1021</v>
      </c>
      <c r="I1009" s="1">
        <v>1417.06</v>
      </c>
      <c r="J1009" s="1">
        <v>2596.9899999999998</v>
      </c>
      <c r="K1009" s="1">
        <v>-261</v>
      </c>
      <c r="L1009" s="1">
        <f>Table49[[#This Row],[Selling_Price]]-Table49[[#This Row],[Market_Price]]</f>
        <v>1179.9299999999998</v>
      </c>
      <c r="M1009" s="1">
        <f>Table49[[#This Row],[Quantity]]*Table49[[#This Row],[Selling_Price]]</f>
        <v>-677814.3899999999</v>
      </c>
      <c r="N1009" s="1">
        <f>Table49[[#This Row],[Quantity]]*Table49[[#This Row],[Profit_Per_Quantity]]</f>
        <v>-307961.73</v>
      </c>
      <c r="O1009" s="1" t="s">
        <v>46</v>
      </c>
    </row>
    <row r="1010" spans="1:15" x14ac:dyDescent="0.3">
      <c r="A1010" s="1" t="s">
        <v>10210</v>
      </c>
      <c r="B1010" s="1" t="s">
        <v>3586</v>
      </c>
      <c r="C1010" s="14" t="s">
        <v>5024</v>
      </c>
      <c r="D1010" s="1" t="s">
        <v>14</v>
      </c>
      <c r="E1010" s="1" t="s">
        <v>28</v>
      </c>
      <c r="F1010" s="1" t="s">
        <v>35</v>
      </c>
      <c r="G1010" s="1" t="s">
        <v>36</v>
      </c>
      <c r="H1010" s="1">
        <v>1007</v>
      </c>
      <c r="I1010" s="1">
        <v>1765.14</v>
      </c>
      <c r="J1010" s="1">
        <v>3412.71</v>
      </c>
      <c r="K1010" s="1">
        <v>-152</v>
      </c>
      <c r="L1010" s="1">
        <f>Table49[[#This Row],[Selling_Price]]-Table49[[#This Row],[Market_Price]]</f>
        <v>1647.57</v>
      </c>
      <c r="M1010" s="1">
        <f>Table49[[#This Row],[Quantity]]*Table49[[#This Row],[Selling_Price]]</f>
        <v>-518731.92</v>
      </c>
      <c r="N1010" s="1">
        <f>Table49[[#This Row],[Quantity]]*Table49[[#This Row],[Profit_Per_Quantity]]</f>
        <v>-250430.63999999998</v>
      </c>
      <c r="O1010" s="1" t="s">
        <v>46</v>
      </c>
    </row>
    <row r="1011" spans="1:15" x14ac:dyDescent="0.3">
      <c r="A1011" s="1" t="s">
        <v>7020</v>
      </c>
      <c r="B1011" s="1" t="s">
        <v>2349</v>
      </c>
      <c r="C1011" s="14" t="s">
        <v>5708</v>
      </c>
      <c r="D1011" s="1" t="s">
        <v>15</v>
      </c>
      <c r="E1011" s="1" t="s">
        <v>4351</v>
      </c>
      <c r="F1011" s="1" t="s">
        <v>34</v>
      </c>
      <c r="G1011" s="1" t="s">
        <v>42</v>
      </c>
      <c r="H1011" s="1">
        <v>1014</v>
      </c>
      <c r="I1011" s="1">
        <v>1707.59</v>
      </c>
      <c r="J1011" s="1">
        <v>2266.6</v>
      </c>
      <c r="K1011" s="1">
        <v>-123</v>
      </c>
      <c r="L1011" s="1">
        <f>Table49[[#This Row],[Selling_Price]]-Table49[[#This Row],[Market_Price]]</f>
        <v>559.01</v>
      </c>
      <c r="M1011" s="1">
        <f>Table49[[#This Row],[Quantity]]*Table49[[#This Row],[Selling_Price]]</f>
        <v>-278791.8</v>
      </c>
      <c r="N1011" s="1">
        <f>Table49[[#This Row],[Quantity]]*Table49[[#This Row],[Profit_Per_Quantity]]</f>
        <v>-68758.23</v>
      </c>
      <c r="O1011" s="1" t="s">
        <v>46</v>
      </c>
    </row>
    <row r="1012" spans="1:15" x14ac:dyDescent="0.3">
      <c r="A1012" s="1" t="s">
        <v>10642</v>
      </c>
      <c r="B1012" s="1" t="s">
        <v>4262</v>
      </c>
      <c r="C1012" s="14" t="s">
        <v>4444</v>
      </c>
      <c r="D1012" s="1" t="s">
        <v>14</v>
      </c>
      <c r="E1012" s="1" t="s">
        <v>26</v>
      </c>
      <c r="F1012" s="1" t="s">
        <v>33</v>
      </c>
      <c r="G1012" s="1" t="s">
        <v>37</v>
      </c>
      <c r="H1012" s="1">
        <v>1036</v>
      </c>
      <c r="I1012" s="1">
        <v>1248.25</v>
      </c>
      <c r="J1012" s="1">
        <v>2125.98</v>
      </c>
      <c r="K1012" s="1">
        <v>-378</v>
      </c>
      <c r="L1012" s="1">
        <f>Table49[[#This Row],[Selling_Price]]-Table49[[#This Row],[Market_Price]]</f>
        <v>877.73</v>
      </c>
      <c r="M1012" s="1">
        <f>Table49[[#This Row],[Quantity]]*Table49[[#This Row],[Selling_Price]]</f>
        <v>-803620.44000000006</v>
      </c>
      <c r="N1012" s="1">
        <f>Table49[[#This Row],[Quantity]]*Table49[[#This Row],[Profit_Per_Quantity]]</f>
        <v>-331781.94</v>
      </c>
      <c r="O1012" s="1" t="s">
        <v>46</v>
      </c>
    </row>
    <row r="1013" spans="1:15" x14ac:dyDescent="0.3">
      <c r="A1013" s="1" t="s">
        <v>6642</v>
      </c>
      <c r="B1013" s="1" t="s">
        <v>2921</v>
      </c>
      <c r="C1013" s="14" t="s">
        <v>5458</v>
      </c>
      <c r="D1013" s="1" t="s">
        <v>20</v>
      </c>
      <c r="E1013" s="1" t="s">
        <v>27</v>
      </c>
      <c r="F1013" s="1" t="s">
        <v>35</v>
      </c>
      <c r="G1013" s="1" t="s">
        <v>44</v>
      </c>
      <c r="H1013" s="1">
        <v>1003</v>
      </c>
      <c r="I1013" s="1">
        <v>1474.75</v>
      </c>
      <c r="J1013" s="1">
        <v>1820.67</v>
      </c>
      <c r="K1013" s="1">
        <v>-309</v>
      </c>
      <c r="L1013" s="1">
        <f>Table49[[#This Row],[Selling_Price]]-Table49[[#This Row],[Market_Price]]</f>
        <v>345.92000000000007</v>
      </c>
      <c r="M1013" s="1">
        <f>Table49[[#This Row],[Quantity]]*Table49[[#This Row],[Selling_Price]]</f>
        <v>-562587.03</v>
      </c>
      <c r="N1013" s="1">
        <f>Table49[[#This Row],[Quantity]]*Table49[[#This Row],[Profit_Per_Quantity]]</f>
        <v>-106889.28000000003</v>
      </c>
      <c r="O1013" s="1" t="s">
        <v>46</v>
      </c>
    </row>
    <row r="1014" spans="1:15" x14ac:dyDescent="0.3">
      <c r="A1014" s="1" t="s">
        <v>6397</v>
      </c>
      <c r="B1014" s="1" t="s">
        <v>418</v>
      </c>
      <c r="C1014" s="14" t="s">
        <v>4982</v>
      </c>
      <c r="D1014" s="1" t="s">
        <v>19</v>
      </c>
      <c r="E1014" s="1" t="s">
        <v>29</v>
      </c>
      <c r="F1014" s="1" t="s">
        <v>33</v>
      </c>
      <c r="G1014" s="1" t="s">
        <v>36</v>
      </c>
      <c r="H1014" s="1">
        <v>1063</v>
      </c>
      <c r="I1014" s="1">
        <v>1923.27</v>
      </c>
      <c r="J1014" s="1">
        <v>3199.56</v>
      </c>
      <c r="K1014" s="1">
        <v>-337</v>
      </c>
      <c r="L1014" s="1">
        <f>Table49[[#This Row],[Selling_Price]]-Table49[[#This Row],[Market_Price]]</f>
        <v>1276.29</v>
      </c>
      <c r="M1014" s="1">
        <f>Table49[[#This Row],[Quantity]]*Table49[[#This Row],[Selling_Price]]</f>
        <v>-1078251.72</v>
      </c>
      <c r="N1014" s="1">
        <f>Table49[[#This Row],[Quantity]]*Table49[[#This Row],[Profit_Per_Quantity]]</f>
        <v>-430109.73</v>
      </c>
      <c r="O1014" s="1" t="s">
        <v>46</v>
      </c>
    </row>
    <row r="1015" spans="1:15" x14ac:dyDescent="0.3">
      <c r="A1015" s="1" t="s">
        <v>7069</v>
      </c>
      <c r="B1015" s="1" t="s">
        <v>3029</v>
      </c>
      <c r="C1015" s="14" t="s">
        <v>5393</v>
      </c>
      <c r="D1015" s="1" t="s">
        <v>12</v>
      </c>
      <c r="E1015" s="1" t="s">
        <v>24</v>
      </c>
      <c r="F1015" s="1" t="s">
        <v>33</v>
      </c>
      <c r="G1015" s="1" t="s">
        <v>41</v>
      </c>
      <c r="H1015" s="1">
        <v>1042</v>
      </c>
      <c r="I1015" s="1">
        <v>627.84</v>
      </c>
      <c r="J1015" s="1">
        <v>913.05</v>
      </c>
      <c r="K1015" s="1">
        <v>-214</v>
      </c>
      <c r="L1015" s="1">
        <f>Table49[[#This Row],[Selling_Price]]-Table49[[#This Row],[Market_Price]]</f>
        <v>285.20999999999992</v>
      </c>
      <c r="M1015" s="1">
        <f>Table49[[#This Row],[Quantity]]*Table49[[#This Row],[Selling_Price]]</f>
        <v>-195392.69999999998</v>
      </c>
      <c r="N1015" s="1">
        <f>Table49[[#This Row],[Quantity]]*Table49[[#This Row],[Profit_Per_Quantity]]</f>
        <v>-61034.939999999981</v>
      </c>
      <c r="O1015" s="1" t="s">
        <v>46</v>
      </c>
    </row>
    <row r="1016" spans="1:15" x14ac:dyDescent="0.3">
      <c r="A1016" s="1" t="s">
        <v>6603</v>
      </c>
      <c r="B1016" s="1" t="s">
        <v>953</v>
      </c>
      <c r="C1016" s="14" t="s">
        <v>5160</v>
      </c>
      <c r="D1016" s="1" t="s">
        <v>14</v>
      </c>
      <c r="E1016" s="1" t="s">
        <v>4349</v>
      </c>
      <c r="F1016" s="1" t="s">
        <v>31</v>
      </c>
      <c r="G1016" s="1" t="s">
        <v>44</v>
      </c>
      <c r="H1016" s="1">
        <v>1074</v>
      </c>
      <c r="I1016" s="1">
        <v>1804.58</v>
      </c>
      <c r="J1016" s="1">
        <v>3406.16</v>
      </c>
      <c r="K1016" s="1">
        <v>-81</v>
      </c>
      <c r="L1016" s="1">
        <f>Table49[[#This Row],[Selling_Price]]-Table49[[#This Row],[Market_Price]]</f>
        <v>1601.58</v>
      </c>
      <c r="M1016" s="1">
        <f>Table49[[#This Row],[Quantity]]*Table49[[#This Row],[Selling_Price]]</f>
        <v>-275898.95999999996</v>
      </c>
      <c r="N1016" s="1">
        <f>Table49[[#This Row],[Quantity]]*Table49[[#This Row],[Profit_Per_Quantity]]</f>
        <v>-129727.98</v>
      </c>
      <c r="O1016" s="1" t="s">
        <v>46</v>
      </c>
    </row>
    <row r="1017" spans="1:15" x14ac:dyDescent="0.3">
      <c r="A1017" s="1" t="s">
        <v>9776</v>
      </c>
      <c r="B1017" s="1" t="s">
        <v>2904</v>
      </c>
      <c r="C1017" s="14" t="s">
        <v>5385</v>
      </c>
      <c r="D1017" s="1" t="s">
        <v>16</v>
      </c>
      <c r="E1017" s="1" t="s">
        <v>27</v>
      </c>
      <c r="F1017" s="1" t="s">
        <v>33</v>
      </c>
      <c r="G1017" s="1" t="s">
        <v>36</v>
      </c>
      <c r="H1017" s="1">
        <v>1095</v>
      </c>
      <c r="I1017" s="1">
        <v>261.01</v>
      </c>
      <c r="J1017" s="1">
        <v>423.18</v>
      </c>
      <c r="K1017" s="1">
        <v>-499</v>
      </c>
      <c r="L1017" s="1">
        <f>Table49[[#This Row],[Selling_Price]]-Table49[[#This Row],[Market_Price]]</f>
        <v>162.17000000000002</v>
      </c>
      <c r="M1017" s="1">
        <f>Table49[[#This Row],[Quantity]]*Table49[[#This Row],[Selling_Price]]</f>
        <v>-211166.82</v>
      </c>
      <c r="N1017" s="1">
        <f>Table49[[#This Row],[Quantity]]*Table49[[#This Row],[Profit_Per_Quantity]]</f>
        <v>-80922.83</v>
      </c>
      <c r="O1017" s="1" t="s">
        <v>46</v>
      </c>
    </row>
    <row r="1018" spans="1:15" x14ac:dyDescent="0.3">
      <c r="A1018" s="1" t="s">
        <v>10078</v>
      </c>
      <c r="B1018" s="1" t="s">
        <v>3396</v>
      </c>
      <c r="C1018" s="14" t="s">
        <v>5088</v>
      </c>
      <c r="D1018" s="1" t="s">
        <v>15</v>
      </c>
      <c r="E1018" s="1" t="s">
        <v>26</v>
      </c>
      <c r="F1018" s="1" t="s">
        <v>34</v>
      </c>
      <c r="G1018" s="1" t="s">
        <v>45</v>
      </c>
      <c r="H1018" s="1">
        <v>1086</v>
      </c>
      <c r="I1018" s="1">
        <v>1197.5</v>
      </c>
      <c r="J1018" s="1">
        <v>2109.4</v>
      </c>
      <c r="K1018" s="1">
        <v>-3</v>
      </c>
      <c r="L1018" s="1">
        <f>Table49[[#This Row],[Selling_Price]]-Table49[[#This Row],[Market_Price]]</f>
        <v>911.90000000000009</v>
      </c>
      <c r="M1018" s="1">
        <f>Table49[[#This Row],[Quantity]]*Table49[[#This Row],[Selling_Price]]</f>
        <v>-6328.2000000000007</v>
      </c>
      <c r="N1018" s="1">
        <f>Table49[[#This Row],[Quantity]]*Table49[[#This Row],[Profit_Per_Quantity]]</f>
        <v>-2735.7000000000003</v>
      </c>
      <c r="O1018" s="1" t="s">
        <v>46</v>
      </c>
    </row>
    <row r="1019" spans="1:15" x14ac:dyDescent="0.3">
      <c r="A1019" s="1" t="s">
        <v>7537</v>
      </c>
      <c r="B1019" s="1" t="s">
        <v>3056</v>
      </c>
      <c r="C1019" s="14" t="s">
        <v>4684</v>
      </c>
      <c r="D1019" s="1" t="s">
        <v>12</v>
      </c>
      <c r="E1019" s="1" t="s">
        <v>27</v>
      </c>
      <c r="F1019" s="1" t="s">
        <v>35</v>
      </c>
      <c r="G1019" s="1" t="s">
        <v>44</v>
      </c>
      <c r="H1019" s="1">
        <v>1031</v>
      </c>
      <c r="I1019" s="1">
        <v>52.85</v>
      </c>
      <c r="J1019" s="1">
        <v>92.99</v>
      </c>
      <c r="K1019" s="1">
        <v>-314</v>
      </c>
      <c r="L1019" s="1">
        <f>Table49[[#This Row],[Selling_Price]]-Table49[[#This Row],[Market_Price]]</f>
        <v>40.139999999999993</v>
      </c>
      <c r="M1019" s="1">
        <f>Table49[[#This Row],[Quantity]]*Table49[[#This Row],[Selling_Price]]</f>
        <v>-29198.859999999997</v>
      </c>
      <c r="N1019" s="1">
        <f>Table49[[#This Row],[Quantity]]*Table49[[#This Row],[Profit_Per_Quantity]]</f>
        <v>-12603.959999999997</v>
      </c>
      <c r="O1019" s="1" t="s">
        <v>46</v>
      </c>
    </row>
    <row r="1020" spans="1:15" x14ac:dyDescent="0.3">
      <c r="A1020" s="1" t="s">
        <v>6766</v>
      </c>
      <c r="B1020" s="1" t="s">
        <v>3114</v>
      </c>
      <c r="C1020" s="14" t="s">
        <v>5340</v>
      </c>
      <c r="D1020" s="1" t="s">
        <v>12</v>
      </c>
      <c r="E1020" s="1" t="s">
        <v>4351</v>
      </c>
      <c r="F1020" s="1" t="s">
        <v>34</v>
      </c>
      <c r="G1020" s="1" t="s">
        <v>36</v>
      </c>
      <c r="H1020" s="1">
        <v>1087</v>
      </c>
      <c r="I1020" s="1">
        <v>1237.77</v>
      </c>
      <c r="J1020" s="1">
        <v>2392.19</v>
      </c>
      <c r="K1020" s="1">
        <v>-277</v>
      </c>
      <c r="L1020" s="1">
        <f>Table49[[#This Row],[Selling_Price]]-Table49[[#This Row],[Market_Price]]</f>
        <v>1154.42</v>
      </c>
      <c r="M1020" s="1">
        <f>Table49[[#This Row],[Quantity]]*Table49[[#This Row],[Selling_Price]]</f>
        <v>-662636.63</v>
      </c>
      <c r="N1020" s="1">
        <f>Table49[[#This Row],[Quantity]]*Table49[[#This Row],[Profit_Per_Quantity]]</f>
        <v>-319774.34000000003</v>
      </c>
      <c r="O1020" s="1" t="s">
        <v>46</v>
      </c>
    </row>
    <row r="1021" spans="1:15" x14ac:dyDescent="0.3">
      <c r="A1021" s="1" t="s">
        <v>9215</v>
      </c>
      <c r="B1021" s="1" t="s">
        <v>2017</v>
      </c>
      <c r="C1021" s="14" t="s">
        <v>5453</v>
      </c>
      <c r="D1021" s="1" t="s">
        <v>13</v>
      </c>
      <c r="E1021" s="1" t="s">
        <v>21</v>
      </c>
      <c r="F1021" s="1" t="s">
        <v>35</v>
      </c>
      <c r="G1021" s="1" t="s">
        <v>42</v>
      </c>
      <c r="H1021" s="1">
        <v>1058</v>
      </c>
      <c r="I1021" s="1">
        <v>1569.97</v>
      </c>
      <c r="J1021" s="1">
        <v>2996.13</v>
      </c>
      <c r="K1021" s="1">
        <v>-147</v>
      </c>
      <c r="L1021" s="1">
        <f>Table49[[#This Row],[Selling_Price]]-Table49[[#This Row],[Market_Price]]</f>
        <v>1426.16</v>
      </c>
      <c r="M1021" s="1">
        <f>Table49[[#This Row],[Quantity]]*Table49[[#This Row],[Selling_Price]]</f>
        <v>-440431.11000000004</v>
      </c>
      <c r="N1021" s="1">
        <f>Table49[[#This Row],[Quantity]]*Table49[[#This Row],[Profit_Per_Quantity]]</f>
        <v>-209645.52000000002</v>
      </c>
      <c r="O1021" s="1" t="s">
        <v>46</v>
      </c>
    </row>
    <row r="1022" spans="1:15" x14ac:dyDescent="0.3">
      <c r="A1022" s="1" t="s">
        <v>10147</v>
      </c>
      <c r="B1022" s="1" t="s">
        <v>3499</v>
      </c>
      <c r="C1022" s="14" t="s">
        <v>5091</v>
      </c>
      <c r="D1022" s="1" t="s">
        <v>13</v>
      </c>
      <c r="E1022" s="1" t="s">
        <v>21</v>
      </c>
      <c r="F1022" s="1" t="s">
        <v>31</v>
      </c>
      <c r="G1022" s="1" t="s">
        <v>38</v>
      </c>
      <c r="H1022" s="1">
        <v>1091</v>
      </c>
      <c r="I1022" s="1">
        <v>1769.67</v>
      </c>
      <c r="J1022" s="1">
        <v>2375.2600000000002</v>
      </c>
      <c r="K1022" s="1">
        <v>-484</v>
      </c>
      <c r="L1022" s="1">
        <f>Table49[[#This Row],[Selling_Price]]-Table49[[#This Row],[Market_Price]]</f>
        <v>605.59000000000015</v>
      </c>
      <c r="M1022" s="1">
        <f>Table49[[#This Row],[Quantity]]*Table49[[#This Row],[Selling_Price]]</f>
        <v>-1149625.8400000001</v>
      </c>
      <c r="N1022" s="1">
        <f>Table49[[#This Row],[Quantity]]*Table49[[#This Row],[Profit_Per_Quantity]]</f>
        <v>-293105.56000000006</v>
      </c>
      <c r="O1022" s="1" t="s">
        <v>46</v>
      </c>
    </row>
    <row r="1023" spans="1:15" x14ac:dyDescent="0.3">
      <c r="A1023" s="1" t="s">
        <v>6707</v>
      </c>
      <c r="B1023" s="1" t="s">
        <v>331</v>
      </c>
      <c r="C1023" s="14" t="s">
        <v>6099</v>
      </c>
      <c r="D1023" s="1" t="s">
        <v>17</v>
      </c>
      <c r="E1023" s="1" t="s">
        <v>21</v>
      </c>
      <c r="F1023" s="1" t="s">
        <v>32</v>
      </c>
      <c r="G1023" s="1" t="s">
        <v>38</v>
      </c>
      <c r="H1023" s="1">
        <v>1096</v>
      </c>
      <c r="I1023" s="1">
        <v>591.57000000000005</v>
      </c>
      <c r="J1023" s="1">
        <v>1059.43</v>
      </c>
      <c r="K1023" s="1">
        <v>-57</v>
      </c>
      <c r="L1023" s="1">
        <f>Table49[[#This Row],[Selling_Price]]-Table49[[#This Row],[Market_Price]]</f>
        <v>467.86</v>
      </c>
      <c r="M1023" s="1">
        <f>Table49[[#This Row],[Quantity]]*Table49[[#This Row],[Selling_Price]]</f>
        <v>-60387.51</v>
      </c>
      <c r="N1023" s="1">
        <f>Table49[[#This Row],[Quantity]]*Table49[[#This Row],[Profit_Per_Quantity]]</f>
        <v>-26668.02</v>
      </c>
      <c r="O1023" s="1" t="s">
        <v>46</v>
      </c>
    </row>
    <row r="1024" spans="1:15" x14ac:dyDescent="0.3">
      <c r="A1024" s="1" t="s">
        <v>6913</v>
      </c>
      <c r="B1024" s="1" t="s">
        <v>2843</v>
      </c>
      <c r="C1024" s="14" t="s">
        <v>5501</v>
      </c>
      <c r="D1024" s="1" t="s">
        <v>14</v>
      </c>
      <c r="E1024" s="1" t="s">
        <v>26</v>
      </c>
      <c r="F1024" s="1" t="s">
        <v>34</v>
      </c>
      <c r="G1024" s="1" t="s">
        <v>4352</v>
      </c>
      <c r="H1024" s="1">
        <v>1027</v>
      </c>
      <c r="I1024" s="1">
        <v>1101.26</v>
      </c>
      <c r="J1024" s="1">
        <v>1381.89</v>
      </c>
      <c r="K1024" s="1">
        <v>-59</v>
      </c>
      <c r="L1024" s="1">
        <f>Table49[[#This Row],[Selling_Price]]-Table49[[#This Row],[Market_Price]]</f>
        <v>280.63000000000011</v>
      </c>
      <c r="M1024" s="1">
        <f>Table49[[#This Row],[Quantity]]*Table49[[#This Row],[Selling_Price]]</f>
        <v>-81531.510000000009</v>
      </c>
      <c r="N1024" s="1">
        <f>Table49[[#This Row],[Quantity]]*Table49[[#This Row],[Profit_Per_Quantity]]</f>
        <v>-16557.170000000006</v>
      </c>
      <c r="O1024" s="1" t="s">
        <v>46</v>
      </c>
    </row>
    <row r="1025" spans="1:15" x14ac:dyDescent="0.3">
      <c r="A1025" s="1" t="s">
        <v>9489</v>
      </c>
      <c r="B1025" s="1" t="s">
        <v>2448</v>
      </c>
      <c r="C1025" s="14" t="s">
        <v>5060</v>
      </c>
      <c r="D1025" s="1" t="s">
        <v>14</v>
      </c>
      <c r="E1025" s="1" t="s">
        <v>21</v>
      </c>
      <c r="F1025" s="1" t="s">
        <v>34</v>
      </c>
      <c r="G1025" s="1" t="s">
        <v>36</v>
      </c>
      <c r="H1025" s="1">
        <v>1081</v>
      </c>
      <c r="I1025" s="1">
        <v>959.98</v>
      </c>
      <c r="J1025" s="1">
        <v>1539.06</v>
      </c>
      <c r="K1025" s="1">
        <v>-299</v>
      </c>
      <c r="L1025" s="1">
        <f>Table49[[#This Row],[Selling_Price]]-Table49[[#This Row],[Market_Price]]</f>
        <v>579.07999999999993</v>
      </c>
      <c r="M1025" s="1">
        <f>Table49[[#This Row],[Quantity]]*Table49[[#This Row],[Selling_Price]]</f>
        <v>-460178.94</v>
      </c>
      <c r="N1025" s="1">
        <f>Table49[[#This Row],[Quantity]]*Table49[[#This Row],[Profit_Per_Quantity]]</f>
        <v>-173144.91999999998</v>
      </c>
      <c r="O1025" s="1" t="s">
        <v>46</v>
      </c>
    </row>
    <row r="1026" spans="1:15" x14ac:dyDescent="0.3">
      <c r="A1026" s="1" t="s">
        <v>9250</v>
      </c>
      <c r="B1026" s="1" t="s">
        <v>2067</v>
      </c>
      <c r="C1026" s="14" t="s">
        <v>4661</v>
      </c>
      <c r="D1026" s="1" t="s">
        <v>17</v>
      </c>
      <c r="E1026" s="1" t="s">
        <v>28</v>
      </c>
      <c r="F1026" s="1" t="s">
        <v>34</v>
      </c>
      <c r="G1026" s="1" t="s">
        <v>41</v>
      </c>
      <c r="H1026" s="1">
        <v>1059</v>
      </c>
      <c r="I1026" s="1">
        <v>1562.64</v>
      </c>
      <c r="J1026" s="1">
        <v>2189</v>
      </c>
      <c r="K1026" s="1">
        <v>-259</v>
      </c>
      <c r="L1026" s="1">
        <f>Table49[[#This Row],[Selling_Price]]-Table49[[#This Row],[Market_Price]]</f>
        <v>626.3599999999999</v>
      </c>
      <c r="M1026" s="1">
        <f>Table49[[#This Row],[Quantity]]*Table49[[#This Row],[Selling_Price]]</f>
        <v>-566951</v>
      </c>
      <c r="N1026" s="1">
        <f>Table49[[#This Row],[Quantity]]*Table49[[#This Row],[Profit_Per_Quantity]]</f>
        <v>-162227.23999999996</v>
      </c>
      <c r="O1026" s="1" t="s">
        <v>46</v>
      </c>
    </row>
    <row r="1027" spans="1:15" x14ac:dyDescent="0.3">
      <c r="A1027" s="1" t="s">
        <v>8813</v>
      </c>
      <c r="B1027" s="1" t="s">
        <v>1365</v>
      </c>
      <c r="C1027" s="14" t="s">
        <v>5546</v>
      </c>
      <c r="D1027" s="1" t="s">
        <v>14</v>
      </c>
      <c r="E1027" s="1" t="s">
        <v>4351</v>
      </c>
      <c r="F1027" s="1" t="s">
        <v>34</v>
      </c>
      <c r="G1027" s="1" t="s">
        <v>44</v>
      </c>
      <c r="H1027" s="1">
        <v>1044</v>
      </c>
      <c r="I1027" s="1">
        <v>491.54</v>
      </c>
      <c r="J1027" s="1">
        <v>893.4</v>
      </c>
      <c r="K1027" s="1">
        <v>-325</v>
      </c>
      <c r="L1027" s="1">
        <f>Table49[[#This Row],[Selling_Price]]-Table49[[#This Row],[Market_Price]]</f>
        <v>401.85999999999996</v>
      </c>
      <c r="M1027" s="1">
        <f>Table49[[#This Row],[Quantity]]*Table49[[#This Row],[Selling_Price]]</f>
        <v>-290355</v>
      </c>
      <c r="N1027" s="1">
        <f>Table49[[#This Row],[Quantity]]*Table49[[#This Row],[Profit_Per_Quantity]]</f>
        <v>-130604.49999999999</v>
      </c>
      <c r="O1027" s="1" t="s">
        <v>46</v>
      </c>
    </row>
    <row r="1028" spans="1:15" x14ac:dyDescent="0.3">
      <c r="A1028" s="1" t="s">
        <v>10544</v>
      </c>
      <c r="B1028" s="1" t="s">
        <v>4100</v>
      </c>
      <c r="C1028" s="14" t="s">
        <v>4597</v>
      </c>
      <c r="D1028" s="1" t="s">
        <v>13</v>
      </c>
      <c r="E1028" s="1" t="s">
        <v>4351</v>
      </c>
      <c r="F1028" s="1" t="s">
        <v>32</v>
      </c>
      <c r="G1028" s="1" t="s">
        <v>45</v>
      </c>
      <c r="H1028" s="1">
        <v>1085</v>
      </c>
      <c r="I1028" s="1">
        <v>976.64</v>
      </c>
      <c r="J1028" s="1">
        <v>1366.33</v>
      </c>
      <c r="K1028" s="1">
        <v>-462</v>
      </c>
      <c r="L1028" s="1">
        <f>Table49[[#This Row],[Selling_Price]]-Table49[[#This Row],[Market_Price]]</f>
        <v>389.68999999999994</v>
      </c>
      <c r="M1028" s="1">
        <f>Table49[[#This Row],[Quantity]]*Table49[[#This Row],[Selling_Price]]</f>
        <v>-631244.46</v>
      </c>
      <c r="N1028" s="1">
        <f>Table49[[#This Row],[Quantity]]*Table49[[#This Row],[Profit_Per_Quantity]]</f>
        <v>-180036.77999999997</v>
      </c>
      <c r="O1028" s="1" t="s">
        <v>46</v>
      </c>
    </row>
    <row r="1029" spans="1:15" x14ac:dyDescent="0.3">
      <c r="A1029" s="1" t="s">
        <v>6743</v>
      </c>
      <c r="B1029" s="1" t="s">
        <v>376</v>
      </c>
      <c r="C1029" s="14" t="s">
        <v>5922</v>
      </c>
      <c r="D1029" s="1" t="s">
        <v>14</v>
      </c>
      <c r="E1029" s="1" t="s">
        <v>25</v>
      </c>
      <c r="F1029" s="1" t="s">
        <v>35</v>
      </c>
      <c r="G1029" s="1" t="s">
        <v>36</v>
      </c>
      <c r="H1029" s="1">
        <v>1026</v>
      </c>
      <c r="I1029" s="1">
        <v>960.34</v>
      </c>
      <c r="J1029" s="1">
        <v>1803.58</v>
      </c>
      <c r="K1029" s="1">
        <v>-494</v>
      </c>
      <c r="L1029" s="1">
        <f>Table49[[#This Row],[Selling_Price]]-Table49[[#This Row],[Market_Price]]</f>
        <v>843.2399999999999</v>
      </c>
      <c r="M1029" s="1">
        <f>Table49[[#This Row],[Quantity]]*Table49[[#This Row],[Selling_Price]]</f>
        <v>-890968.52</v>
      </c>
      <c r="N1029" s="1">
        <f>Table49[[#This Row],[Quantity]]*Table49[[#This Row],[Profit_Per_Quantity]]</f>
        <v>-416560.55999999994</v>
      </c>
      <c r="O1029" s="1" t="s">
        <v>46</v>
      </c>
    </row>
    <row r="1030" spans="1:15" x14ac:dyDescent="0.3">
      <c r="A1030" s="1" t="s">
        <v>8172</v>
      </c>
      <c r="B1030" s="1" t="s">
        <v>315</v>
      </c>
      <c r="C1030" s="14" t="s">
        <v>5990</v>
      </c>
      <c r="D1030" s="1" t="s">
        <v>16</v>
      </c>
      <c r="E1030" s="1" t="s">
        <v>24</v>
      </c>
      <c r="F1030" s="1" t="s">
        <v>35</v>
      </c>
      <c r="G1030" s="1" t="s">
        <v>4352</v>
      </c>
      <c r="H1030" s="1">
        <v>1044</v>
      </c>
      <c r="I1030" s="1">
        <v>1443.2</v>
      </c>
      <c r="J1030" s="1">
        <v>2796.35</v>
      </c>
      <c r="K1030" s="1">
        <v>-288</v>
      </c>
      <c r="L1030" s="1">
        <f>Table49[[#This Row],[Selling_Price]]-Table49[[#This Row],[Market_Price]]</f>
        <v>1353.1499999999999</v>
      </c>
      <c r="M1030" s="1">
        <f>Table49[[#This Row],[Quantity]]*Table49[[#This Row],[Selling_Price]]</f>
        <v>-805348.79999999993</v>
      </c>
      <c r="N1030" s="1">
        <f>Table49[[#This Row],[Quantity]]*Table49[[#This Row],[Profit_Per_Quantity]]</f>
        <v>-389707.19999999995</v>
      </c>
      <c r="O1030" s="1" t="s">
        <v>46</v>
      </c>
    </row>
    <row r="1031" spans="1:15" x14ac:dyDescent="0.3">
      <c r="A1031" s="1" t="s">
        <v>10008</v>
      </c>
      <c r="B1031" s="1" t="s">
        <v>3283</v>
      </c>
      <c r="C1031" s="14" t="s">
        <v>5245</v>
      </c>
      <c r="D1031" s="1" t="s">
        <v>15</v>
      </c>
      <c r="E1031" s="1" t="s">
        <v>26</v>
      </c>
      <c r="F1031" s="1" t="s">
        <v>31</v>
      </c>
      <c r="G1031" s="1" t="s">
        <v>41</v>
      </c>
      <c r="H1031" s="1">
        <v>1066</v>
      </c>
      <c r="I1031" s="1">
        <v>1599.74</v>
      </c>
      <c r="J1031" s="1">
        <v>2905.62</v>
      </c>
      <c r="K1031" s="1">
        <v>-161</v>
      </c>
      <c r="L1031" s="1">
        <f>Table49[[#This Row],[Selling_Price]]-Table49[[#This Row],[Market_Price]]</f>
        <v>1305.8799999999999</v>
      </c>
      <c r="M1031" s="1">
        <f>Table49[[#This Row],[Quantity]]*Table49[[#This Row],[Selling_Price]]</f>
        <v>-467804.82</v>
      </c>
      <c r="N1031" s="1">
        <f>Table49[[#This Row],[Quantity]]*Table49[[#This Row],[Profit_Per_Quantity]]</f>
        <v>-210246.68</v>
      </c>
      <c r="O1031" s="1" t="s">
        <v>46</v>
      </c>
    </row>
    <row r="1032" spans="1:15" x14ac:dyDescent="0.3">
      <c r="A1032" s="1" t="s">
        <v>10375</v>
      </c>
      <c r="B1032" s="1" t="s">
        <v>3823</v>
      </c>
      <c r="C1032" s="14" t="s">
        <v>4639</v>
      </c>
      <c r="D1032" s="1" t="s">
        <v>13</v>
      </c>
      <c r="E1032" s="1" t="s">
        <v>4351</v>
      </c>
      <c r="F1032" s="1" t="s">
        <v>33</v>
      </c>
      <c r="G1032" s="1" t="s">
        <v>45</v>
      </c>
      <c r="H1032" s="1">
        <v>1040</v>
      </c>
      <c r="I1032" s="1">
        <v>428.93</v>
      </c>
      <c r="J1032" s="1">
        <v>530.9</v>
      </c>
      <c r="K1032" s="1">
        <v>-406</v>
      </c>
      <c r="L1032" s="1">
        <f>Table49[[#This Row],[Selling_Price]]-Table49[[#This Row],[Market_Price]]</f>
        <v>101.96999999999997</v>
      </c>
      <c r="M1032" s="1">
        <f>Table49[[#This Row],[Quantity]]*Table49[[#This Row],[Selling_Price]]</f>
        <v>-215545.4</v>
      </c>
      <c r="N1032" s="1">
        <f>Table49[[#This Row],[Quantity]]*Table49[[#This Row],[Profit_Per_Quantity]]</f>
        <v>-41399.819999999985</v>
      </c>
      <c r="O1032" s="1" t="s">
        <v>46</v>
      </c>
    </row>
    <row r="1033" spans="1:15" x14ac:dyDescent="0.3">
      <c r="A1033" s="1" t="s">
        <v>7185</v>
      </c>
      <c r="B1033" s="1" t="s">
        <v>1947</v>
      </c>
      <c r="C1033" s="14" t="s">
        <v>5868</v>
      </c>
      <c r="D1033" s="1" t="s">
        <v>11</v>
      </c>
      <c r="E1033" s="1" t="s">
        <v>29</v>
      </c>
      <c r="F1033" s="1" t="s">
        <v>35</v>
      </c>
      <c r="G1033" s="1" t="s">
        <v>42</v>
      </c>
      <c r="H1033" s="1">
        <v>1032</v>
      </c>
      <c r="I1033" s="1">
        <v>835.27</v>
      </c>
      <c r="J1033" s="1">
        <v>1360.08</v>
      </c>
      <c r="K1033" s="1">
        <v>-368</v>
      </c>
      <c r="L1033" s="1">
        <f>Table49[[#This Row],[Selling_Price]]-Table49[[#This Row],[Market_Price]]</f>
        <v>524.80999999999995</v>
      </c>
      <c r="M1033" s="1">
        <f>Table49[[#This Row],[Quantity]]*Table49[[#This Row],[Selling_Price]]</f>
        <v>-500509.43999999994</v>
      </c>
      <c r="N1033" s="1">
        <f>Table49[[#This Row],[Quantity]]*Table49[[#This Row],[Profit_Per_Quantity]]</f>
        <v>-193130.08</v>
      </c>
      <c r="O1033" s="1" t="s">
        <v>46</v>
      </c>
    </row>
    <row r="1034" spans="1:15" x14ac:dyDescent="0.3">
      <c r="A1034" s="1" t="s">
        <v>7871</v>
      </c>
      <c r="B1034" s="1" t="s">
        <v>1219</v>
      </c>
      <c r="C1034" s="14" t="s">
        <v>4912</v>
      </c>
      <c r="D1034" s="1" t="s">
        <v>13</v>
      </c>
      <c r="E1034" s="1" t="s">
        <v>30</v>
      </c>
      <c r="F1034" s="1" t="s">
        <v>32</v>
      </c>
      <c r="G1034" s="1" t="s">
        <v>42</v>
      </c>
      <c r="H1034" s="1">
        <v>1083</v>
      </c>
      <c r="I1034" s="1">
        <v>915.04</v>
      </c>
      <c r="J1034" s="1">
        <v>1647.42</v>
      </c>
      <c r="K1034" s="1">
        <v>-224</v>
      </c>
      <c r="L1034" s="1">
        <f>Table49[[#This Row],[Selling_Price]]-Table49[[#This Row],[Market_Price]]</f>
        <v>732.38000000000011</v>
      </c>
      <c r="M1034" s="1">
        <f>Table49[[#This Row],[Quantity]]*Table49[[#This Row],[Selling_Price]]</f>
        <v>-369022.08</v>
      </c>
      <c r="N1034" s="1">
        <f>Table49[[#This Row],[Quantity]]*Table49[[#This Row],[Profit_Per_Quantity]]</f>
        <v>-164053.12000000002</v>
      </c>
      <c r="O1034" s="1" t="s">
        <v>46</v>
      </c>
    </row>
    <row r="1035" spans="1:15" x14ac:dyDescent="0.3">
      <c r="A1035" s="1" t="s">
        <v>7819</v>
      </c>
      <c r="B1035" s="1" t="s">
        <v>1864</v>
      </c>
      <c r="C1035" s="14" t="s">
        <v>5535</v>
      </c>
      <c r="D1035" s="1" t="s">
        <v>19</v>
      </c>
      <c r="E1035" s="1" t="s">
        <v>4351</v>
      </c>
      <c r="F1035" s="1" t="s">
        <v>34</v>
      </c>
      <c r="G1035" s="1" t="s">
        <v>45</v>
      </c>
      <c r="H1035" s="1">
        <v>1087</v>
      </c>
      <c r="I1035" s="1">
        <v>1331.45</v>
      </c>
      <c r="J1035" s="1">
        <v>2344.02</v>
      </c>
      <c r="K1035" s="1">
        <v>-268</v>
      </c>
      <c r="L1035" s="1">
        <f>Table49[[#This Row],[Selling_Price]]-Table49[[#This Row],[Market_Price]]</f>
        <v>1012.5699999999999</v>
      </c>
      <c r="M1035" s="1">
        <f>Table49[[#This Row],[Quantity]]*Table49[[#This Row],[Selling_Price]]</f>
        <v>-628197.36</v>
      </c>
      <c r="N1035" s="1">
        <f>Table49[[#This Row],[Quantity]]*Table49[[#This Row],[Profit_Per_Quantity]]</f>
        <v>-271368.76</v>
      </c>
      <c r="O1035" s="1" t="s">
        <v>46</v>
      </c>
    </row>
    <row r="1036" spans="1:15" x14ac:dyDescent="0.3">
      <c r="A1036" s="1" t="s">
        <v>7979</v>
      </c>
      <c r="B1036" s="1" t="s">
        <v>2869</v>
      </c>
      <c r="C1036" s="14" t="s">
        <v>5485</v>
      </c>
      <c r="D1036" s="1" t="s">
        <v>13</v>
      </c>
      <c r="E1036" s="1" t="s">
        <v>24</v>
      </c>
      <c r="F1036" s="1" t="s">
        <v>35</v>
      </c>
      <c r="G1036" s="1" t="s">
        <v>41</v>
      </c>
      <c r="H1036" s="1">
        <v>1026</v>
      </c>
      <c r="I1036" s="1">
        <v>937.5</v>
      </c>
      <c r="J1036" s="1">
        <v>1032.95</v>
      </c>
      <c r="K1036" s="1">
        <v>-245</v>
      </c>
      <c r="L1036" s="1">
        <f>Table49[[#This Row],[Selling_Price]]-Table49[[#This Row],[Market_Price]]</f>
        <v>95.450000000000045</v>
      </c>
      <c r="M1036" s="1">
        <f>Table49[[#This Row],[Quantity]]*Table49[[#This Row],[Selling_Price]]</f>
        <v>-253072.75</v>
      </c>
      <c r="N1036" s="1">
        <f>Table49[[#This Row],[Quantity]]*Table49[[#This Row],[Profit_Per_Quantity]]</f>
        <v>-23385.250000000011</v>
      </c>
      <c r="O1036" s="1" t="s">
        <v>46</v>
      </c>
    </row>
    <row r="1037" spans="1:15" x14ac:dyDescent="0.3">
      <c r="A1037" s="1" t="s">
        <v>8568</v>
      </c>
      <c r="B1037" s="1" t="s">
        <v>962</v>
      </c>
      <c r="C1037" s="14" t="s">
        <v>6139</v>
      </c>
      <c r="D1037" s="1" t="s">
        <v>17</v>
      </c>
      <c r="E1037" s="1" t="s">
        <v>26</v>
      </c>
      <c r="F1037" s="1" t="s">
        <v>33</v>
      </c>
      <c r="G1037" s="1" t="s">
        <v>37</v>
      </c>
      <c r="H1037" s="1">
        <v>1055</v>
      </c>
      <c r="I1037" s="1">
        <v>1329.85</v>
      </c>
      <c r="J1037" s="1">
        <v>2399.52</v>
      </c>
      <c r="K1037" s="1">
        <v>-181</v>
      </c>
      <c r="L1037" s="1">
        <f>Table49[[#This Row],[Selling_Price]]-Table49[[#This Row],[Market_Price]]</f>
        <v>1069.67</v>
      </c>
      <c r="M1037" s="1">
        <f>Table49[[#This Row],[Quantity]]*Table49[[#This Row],[Selling_Price]]</f>
        <v>-434313.12</v>
      </c>
      <c r="N1037" s="1">
        <f>Table49[[#This Row],[Quantity]]*Table49[[#This Row],[Profit_Per_Quantity]]</f>
        <v>-193610.27000000002</v>
      </c>
      <c r="O1037" s="1" t="s">
        <v>46</v>
      </c>
    </row>
    <row r="1038" spans="1:15" x14ac:dyDescent="0.3">
      <c r="A1038" s="1" t="s">
        <v>7232</v>
      </c>
      <c r="B1038" s="1" t="s">
        <v>3585</v>
      </c>
      <c r="C1038" s="14" t="s">
        <v>5025</v>
      </c>
      <c r="D1038" s="1" t="s">
        <v>20</v>
      </c>
      <c r="E1038" s="1" t="s">
        <v>29</v>
      </c>
      <c r="F1038" s="1" t="s">
        <v>34</v>
      </c>
      <c r="G1038" s="1" t="s">
        <v>37</v>
      </c>
      <c r="H1038" s="1">
        <v>1027</v>
      </c>
      <c r="I1038" s="1">
        <v>546.97</v>
      </c>
      <c r="J1038" s="1">
        <v>839.16</v>
      </c>
      <c r="K1038" s="1">
        <v>-101</v>
      </c>
      <c r="L1038" s="1">
        <f>Table49[[#This Row],[Selling_Price]]-Table49[[#This Row],[Market_Price]]</f>
        <v>292.18999999999994</v>
      </c>
      <c r="M1038" s="1">
        <f>Table49[[#This Row],[Quantity]]*Table49[[#This Row],[Selling_Price]]</f>
        <v>-84755.16</v>
      </c>
      <c r="N1038" s="1">
        <f>Table49[[#This Row],[Quantity]]*Table49[[#This Row],[Profit_Per_Quantity]]</f>
        <v>-29511.189999999995</v>
      </c>
      <c r="O1038" s="1" t="s">
        <v>46</v>
      </c>
    </row>
    <row r="1039" spans="1:15" x14ac:dyDescent="0.3">
      <c r="A1039" s="1" t="s">
        <v>8075</v>
      </c>
      <c r="B1039" s="1" t="s">
        <v>142</v>
      </c>
      <c r="C1039" s="14" t="s">
        <v>5154</v>
      </c>
      <c r="D1039" s="1" t="s">
        <v>14</v>
      </c>
      <c r="E1039" s="1" t="s">
        <v>30</v>
      </c>
      <c r="F1039" s="1" t="s">
        <v>31</v>
      </c>
      <c r="G1039" s="1" t="s">
        <v>36</v>
      </c>
      <c r="H1039" s="1">
        <v>1003</v>
      </c>
      <c r="I1039" s="1">
        <v>1080.53</v>
      </c>
      <c r="J1039" s="1">
        <v>1590.72</v>
      </c>
      <c r="K1039" s="1">
        <v>-192</v>
      </c>
      <c r="L1039" s="1">
        <f>Table49[[#This Row],[Selling_Price]]-Table49[[#This Row],[Market_Price]]</f>
        <v>510.19000000000005</v>
      </c>
      <c r="M1039" s="1">
        <f>Table49[[#This Row],[Quantity]]*Table49[[#This Row],[Selling_Price]]</f>
        <v>-305418.23999999999</v>
      </c>
      <c r="N1039" s="1">
        <f>Table49[[#This Row],[Quantity]]*Table49[[#This Row],[Profit_Per_Quantity]]</f>
        <v>-97956.48000000001</v>
      </c>
      <c r="O1039" s="1" t="s">
        <v>46</v>
      </c>
    </row>
    <row r="1040" spans="1:15" x14ac:dyDescent="0.3">
      <c r="A1040" s="1" t="s">
        <v>8882</v>
      </c>
      <c r="B1040" s="1" t="s">
        <v>1476</v>
      </c>
      <c r="C1040" s="14" t="s">
        <v>6004</v>
      </c>
      <c r="D1040" s="1" t="s">
        <v>20</v>
      </c>
      <c r="E1040" s="1" t="s">
        <v>25</v>
      </c>
      <c r="F1040" s="1" t="s">
        <v>34</v>
      </c>
      <c r="G1040" s="1" t="s">
        <v>41</v>
      </c>
      <c r="H1040" s="1">
        <v>1095</v>
      </c>
      <c r="I1040" s="1">
        <v>744.71</v>
      </c>
      <c r="J1040" s="1">
        <v>916.06</v>
      </c>
      <c r="K1040" s="1">
        <v>-164</v>
      </c>
      <c r="L1040" s="1">
        <f>Table49[[#This Row],[Selling_Price]]-Table49[[#This Row],[Market_Price]]</f>
        <v>171.34999999999991</v>
      </c>
      <c r="M1040" s="1">
        <f>Table49[[#This Row],[Quantity]]*Table49[[#This Row],[Selling_Price]]</f>
        <v>-150233.84</v>
      </c>
      <c r="N1040" s="1">
        <f>Table49[[#This Row],[Quantity]]*Table49[[#This Row],[Profit_Per_Quantity]]</f>
        <v>-28101.399999999987</v>
      </c>
      <c r="O1040" s="1" t="s">
        <v>46</v>
      </c>
    </row>
    <row r="1041" spans="1:15" x14ac:dyDescent="0.3">
      <c r="A1041" s="1" t="s">
        <v>6782</v>
      </c>
      <c r="B1041" s="1" t="s">
        <v>4024</v>
      </c>
      <c r="C1041" s="14" t="s">
        <v>4668</v>
      </c>
      <c r="D1041" s="1" t="s">
        <v>14</v>
      </c>
      <c r="E1041" s="1" t="s">
        <v>28</v>
      </c>
      <c r="F1041" s="1" t="s">
        <v>35</v>
      </c>
      <c r="G1041" s="1" t="s">
        <v>40</v>
      </c>
      <c r="H1041" s="1">
        <v>1067</v>
      </c>
      <c r="I1041" s="1">
        <v>1390.73</v>
      </c>
      <c r="J1041" s="1">
        <v>2683.01</v>
      </c>
      <c r="K1041" s="1">
        <v>-303</v>
      </c>
      <c r="L1041" s="1">
        <f>Table49[[#This Row],[Selling_Price]]-Table49[[#This Row],[Market_Price]]</f>
        <v>1292.2800000000002</v>
      </c>
      <c r="M1041" s="1">
        <f>Table49[[#This Row],[Quantity]]*Table49[[#This Row],[Selling_Price]]</f>
        <v>-812952.03</v>
      </c>
      <c r="N1041" s="1">
        <f>Table49[[#This Row],[Quantity]]*Table49[[#This Row],[Profit_Per_Quantity]]</f>
        <v>-391560.84000000008</v>
      </c>
      <c r="O1041" s="1" t="s">
        <v>46</v>
      </c>
    </row>
    <row r="1042" spans="1:15" x14ac:dyDescent="0.3">
      <c r="A1042" s="1" t="s">
        <v>8834</v>
      </c>
      <c r="B1042" s="1" t="s">
        <v>1398</v>
      </c>
      <c r="C1042" s="14" t="s">
        <v>5817</v>
      </c>
      <c r="D1042" s="1" t="s">
        <v>18</v>
      </c>
      <c r="E1042" s="1" t="s">
        <v>26</v>
      </c>
      <c r="F1042" s="1" t="s">
        <v>35</v>
      </c>
      <c r="G1042" s="1" t="s">
        <v>37</v>
      </c>
      <c r="H1042" s="1">
        <v>1034</v>
      </c>
      <c r="I1042" s="1">
        <v>1438.78</v>
      </c>
      <c r="J1042" s="1">
        <v>2616.79</v>
      </c>
      <c r="K1042" s="1">
        <v>-221</v>
      </c>
      <c r="L1042" s="1">
        <f>Table49[[#This Row],[Selling_Price]]-Table49[[#This Row],[Market_Price]]</f>
        <v>1178.01</v>
      </c>
      <c r="M1042" s="1">
        <f>Table49[[#This Row],[Quantity]]*Table49[[#This Row],[Selling_Price]]</f>
        <v>-578310.59</v>
      </c>
      <c r="N1042" s="1">
        <f>Table49[[#This Row],[Quantity]]*Table49[[#This Row],[Profit_Per_Quantity]]</f>
        <v>-260340.21</v>
      </c>
      <c r="O1042" s="1" t="s">
        <v>46</v>
      </c>
    </row>
    <row r="1043" spans="1:15" x14ac:dyDescent="0.3">
      <c r="A1043" s="1" t="s">
        <v>10508</v>
      </c>
      <c r="B1043" s="1" t="s">
        <v>4041</v>
      </c>
      <c r="C1043" s="14" t="s">
        <v>4653</v>
      </c>
      <c r="D1043" s="1" t="s">
        <v>19</v>
      </c>
      <c r="E1043" s="1" t="s">
        <v>29</v>
      </c>
      <c r="F1043" s="1" t="s">
        <v>33</v>
      </c>
      <c r="G1043" s="1" t="s">
        <v>42</v>
      </c>
      <c r="H1043" s="1">
        <v>1065</v>
      </c>
      <c r="I1043" s="1">
        <v>703.83</v>
      </c>
      <c r="J1043" s="1">
        <v>1168.77</v>
      </c>
      <c r="K1043" s="1">
        <v>-464</v>
      </c>
      <c r="L1043" s="1">
        <f>Table49[[#This Row],[Selling_Price]]-Table49[[#This Row],[Market_Price]]</f>
        <v>464.93999999999994</v>
      </c>
      <c r="M1043" s="1">
        <f>Table49[[#This Row],[Quantity]]*Table49[[#This Row],[Selling_Price]]</f>
        <v>-542309.28</v>
      </c>
      <c r="N1043" s="1">
        <f>Table49[[#This Row],[Quantity]]*Table49[[#This Row],[Profit_Per_Quantity]]</f>
        <v>-215732.15999999997</v>
      </c>
      <c r="O1043" s="1" t="s">
        <v>46</v>
      </c>
    </row>
    <row r="1044" spans="1:15" x14ac:dyDescent="0.3">
      <c r="A1044" s="1" t="s">
        <v>9587</v>
      </c>
      <c r="B1044" s="1" t="s">
        <v>2603</v>
      </c>
      <c r="C1044" s="14" t="s">
        <v>5623</v>
      </c>
      <c r="D1044" s="1" t="s">
        <v>18</v>
      </c>
      <c r="E1044" s="1" t="s">
        <v>25</v>
      </c>
      <c r="F1044" s="1" t="s">
        <v>31</v>
      </c>
      <c r="G1044" s="1" t="s">
        <v>36</v>
      </c>
      <c r="H1044" s="1">
        <v>1074</v>
      </c>
      <c r="I1044" s="1">
        <v>1764.57</v>
      </c>
      <c r="J1044" s="1">
        <v>3421.07</v>
      </c>
      <c r="K1044" s="1">
        <v>-255</v>
      </c>
      <c r="L1044" s="1">
        <f>Table49[[#This Row],[Selling_Price]]-Table49[[#This Row],[Market_Price]]</f>
        <v>1656.5000000000002</v>
      </c>
      <c r="M1044" s="1">
        <f>Table49[[#This Row],[Quantity]]*Table49[[#This Row],[Selling_Price]]</f>
        <v>-872372.85000000009</v>
      </c>
      <c r="N1044" s="1">
        <f>Table49[[#This Row],[Quantity]]*Table49[[#This Row],[Profit_Per_Quantity]]</f>
        <v>-422407.50000000006</v>
      </c>
      <c r="O1044" s="1" t="s">
        <v>46</v>
      </c>
    </row>
    <row r="1045" spans="1:15" x14ac:dyDescent="0.3">
      <c r="A1045" s="1" t="s">
        <v>9222</v>
      </c>
      <c r="B1045" s="1" t="s">
        <v>2027</v>
      </c>
      <c r="C1045" s="14" t="s">
        <v>5740</v>
      </c>
      <c r="D1045" s="1" t="s">
        <v>17</v>
      </c>
      <c r="E1045" s="1" t="s">
        <v>4351</v>
      </c>
      <c r="F1045" s="1" t="s">
        <v>32</v>
      </c>
      <c r="G1045" s="1" t="s">
        <v>44</v>
      </c>
      <c r="H1045" s="1">
        <v>1041</v>
      </c>
      <c r="I1045" s="1">
        <v>557.22</v>
      </c>
      <c r="J1045" s="1">
        <v>771.96</v>
      </c>
      <c r="K1045" s="1">
        <v>-141</v>
      </c>
      <c r="L1045" s="1">
        <f>Table49[[#This Row],[Selling_Price]]-Table49[[#This Row],[Market_Price]]</f>
        <v>214.74</v>
      </c>
      <c r="M1045" s="1">
        <f>Table49[[#This Row],[Quantity]]*Table49[[#This Row],[Selling_Price]]</f>
        <v>-108846.36</v>
      </c>
      <c r="N1045" s="1">
        <f>Table49[[#This Row],[Quantity]]*Table49[[#This Row],[Profit_Per_Quantity]]</f>
        <v>-30278.34</v>
      </c>
      <c r="O1045" s="1" t="s">
        <v>46</v>
      </c>
    </row>
    <row r="1046" spans="1:15" x14ac:dyDescent="0.3">
      <c r="A1046" s="1" t="s">
        <v>8883</v>
      </c>
      <c r="B1046" s="1" t="s">
        <v>1478</v>
      </c>
      <c r="C1046" s="14" t="s">
        <v>5807</v>
      </c>
      <c r="D1046" s="1" t="s">
        <v>13</v>
      </c>
      <c r="E1046" s="1" t="s">
        <v>26</v>
      </c>
      <c r="F1046" s="1" t="s">
        <v>33</v>
      </c>
      <c r="G1046" s="1" t="s">
        <v>40</v>
      </c>
      <c r="H1046" s="1">
        <v>1062</v>
      </c>
      <c r="I1046" s="1">
        <v>1728.67</v>
      </c>
      <c r="J1046" s="1">
        <v>3383.95</v>
      </c>
      <c r="K1046" s="1">
        <v>-308</v>
      </c>
      <c r="L1046" s="1">
        <f>Table49[[#This Row],[Selling_Price]]-Table49[[#This Row],[Market_Price]]</f>
        <v>1655.2799999999997</v>
      </c>
      <c r="M1046" s="1">
        <f>Table49[[#This Row],[Quantity]]*Table49[[#This Row],[Selling_Price]]</f>
        <v>-1042256.6</v>
      </c>
      <c r="N1046" s="1">
        <f>Table49[[#This Row],[Quantity]]*Table49[[#This Row],[Profit_Per_Quantity]]</f>
        <v>-509826.23999999993</v>
      </c>
      <c r="O1046" s="1" t="s">
        <v>46</v>
      </c>
    </row>
    <row r="1047" spans="1:15" x14ac:dyDescent="0.3">
      <c r="A1047" s="1" t="s">
        <v>8389</v>
      </c>
      <c r="B1047" s="1" t="s">
        <v>677</v>
      </c>
      <c r="C1047" s="14" t="s">
        <v>6203</v>
      </c>
      <c r="D1047" s="1" t="s">
        <v>14</v>
      </c>
      <c r="E1047" s="1" t="s">
        <v>4351</v>
      </c>
      <c r="F1047" s="1" t="s">
        <v>31</v>
      </c>
      <c r="G1047" s="1" t="s">
        <v>44</v>
      </c>
      <c r="H1047" s="1">
        <v>1082</v>
      </c>
      <c r="I1047" s="1">
        <v>460.49</v>
      </c>
      <c r="J1047" s="1">
        <v>778.73</v>
      </c>
      <c r="K1047" s="1">
        <v>-81</v>
      </c>
      <c r="L1047" s="1">
        <f>Table49[[#This Row],[Selling_Price]]-Table49[[#This Row],[Market_Price]]</f>
        <v>318.24</v>
      </c>
      <c r="M1047" s="1">
        <f>Table49[[#This Row],[Quantity]]*Table49[[#This Row],[Selling_Price]]</f>
        <v>-63077.130000000005</v>
      </c>
      <c r="N1047" s="1">
        <f>Table49[[#This Row],[Quantity]]*Table49[[#This Row],[Profit_Per_Quantity]]</f>
        <v>-25777.440000000002</v>
      </c>
      <c r="O1047" s="1" t="s">
        <v>46</v>
      </c>
    </row>
    <row r="1048" spans="1:15" x14ac:dyDescent="0.3">
      <c r="A1048" s="1" t="s">
        <v>7155</v>
      </c>
      <c r="B1048" s="1" t="s">
        <v>4032</v>
      </c>
      <c r="C1048" s="14" t="s">
        <v>4661</v>
      </c>
      <c r="D1048" s="1" t="s">
        <v>19</v>
      </c>
      <c r="E1048" s="1" t="s">
        <v>24</v>
      </c>
      <c r="F1048" s="1" t="s">
        <v>31</v>
      </c>
      <c r="G1048" s="1" t="s">
        <v>41</v>
      </c>
      <c r="H1048" s="1">
        <v>1046</v>
      </c>
      <c r="I1048" s="1">
        <v>1041.19</v>
      </c>
      <c r="J1048" s="1">
        <v>1195.83</v>
      </c>
      <c r="K1048" s="1">
        <v>-380</v>
      </c>
      <c r="L1048" s="1">
        <f>Table49[[#This Row],[Selling_Price]]-Table49[[#This Row],[Market_Price]]</f>
        <v>154.63999999999987</v>
      </c>
      <c r="M1048" s="1">
        <f>Table49[[#This Row],[Quantity]]*Table49[[#This Row],[Selling_Price]]</f>
        <v>-454415.39999999997</v>
      </c>
      <c r="N1048" s="1">
        <f>Table49[[#This Row],[Quantity]]*Table49[[#This Row],[Profit_Per_Quantity]]</f>
        <v>-58763.199999999953</v>
      </c>
      <c r="O1048" s="1" t="s">
        <v>46</v>
      </c>
    </row>
    <row r="1049" spans="1:15" x14ac:dyDescent="0.3">
      <c r="A1049" s="1" t="s">
        <v>7487</v>
      </c>
      <c r="B1049" s="1" t="s">
        <v>3233</v>
      </c>
      <c r="C1049" s="14" t="s">
        <v>5275</v>
      </c>
      <c r="D1049" s="1" t="s">
        <v>18</v>
      </c>
      <c r="E1049" s="1" t="s">
        <v>27</v>
      </c>
      <c r="F1049" s="1" t="s">
        <v>34</v>
      </c>
      <c r="G1049" s="1" t="s">
        <v>44</v>
      </c>
      <c r="H1049" s="1">
        <v>1044</v>
      </c>
      <c r="I1049" s="1">
        <v>1745.28</v>
      </c>
      <c r="J1049" s="1">
        <v>3349.19</v>
      </c>
      <c r="K1049" s="1">
        <v>-124</v>
      </c>
      <c r="L1049" s="1">
        <f>Table49[[#This Row],[Selling_Price]]-Table49[[#This Row],[Market_Price]]</f>
        <v>1603.91</v>
      </c>
      <c r="M1049" s="1">
        <f>Table49[[#This Row],[Quantity]]*Table49[[#This Row],[Selling_Price]]</f>
        <v>-415299.56</v>
      </c>
      <c r="N1049" s="1">
        <f>Table49[[#This Row],[Quantity]]*Table49[[#This Row],[Profit_Per_Quantity]]</f>
        <v>-198884.84</v>
      </c>
      <c r="O1049" s="1" t="s">
        <v>46</v>
      </c>
    </row>
    <row r="1050" spans="1:15" x14ac:dyDescent="0.3">
      <c r="A1050" s="1" t="s">
        <v>7636</v>
      </c>
      <c r="B1050" s="1" t="s">
        <v>2107</v>
      </c>
      <c r="C1050" s="14" t="s">
        <v>4992</v>
      </c>
      <c r="D1050" s="1" t="s">
        <v>19</v>
      </c>
      <c r="E1050" s="1" t="s">
        <v>25</v>
      </c>
      <c r="F1050" s="1" t="s">
        <v>31</v>
      </c>
      <c r="G1050" s="1" t="s">
        <v>41</v>
      </c>
      <c r="H1050" s="1">
        <v>1085</v>
      </c>
      <c r="I1050" s="1">
        <v>781.37</v>
      </c>
      <c r="J1050" s="1">
        <v>891.07</v>
      </c>
      <c r="K1050" s="1">
        <v>-311</v>
      </c>
      <c r="L1050" s="1">
        <f>Table49[[#This Row],[Selling_Price]]-Table49[[#This Row],[Market_Price]]</f>
        <v>109.70000000000005</v>
      </c>
      <c r="M1050" s="1">
        <f>Table49[[#This Row],[Quantity]]*Table49[[#This Row],[Selling_Price]]</f>
        <v>-277122.77</v>
      </c>
      <c r="N1050" s="1">
        <f>Table49[[#This Row],[Quantity]]*Table49[[#This Row],[Profit_Per_Quantity]]</f>
        <v>-34116.700000000012</v>
      </c>
      <c r="O1050" s="1" t="s">
        <v>46</v>
      </c>
    </row>
    <row r="1051" spans="1:15" x14ac:dyDescent="0.3">
      <c r="A1051" s="1" t="s">
        <v>8843</v>
      </c>
      <c r="B1051" s="1" t="s">
        <v>1414</v>
      </c>
      <c r="C1051" s="14" t="s">
        <v>4396</v>
      </c>
      <c r="D1051" s="1" t="s">
        <v>13</v>
      </c>
      <c r="E1051" s="1" t="s">
        <v>30</v>
      </c>
      <c r="F1051" s="1" t="s">
        <v>34</v>
      </c>
      <c r="G1051" s="1" t="s">
        <v>38</v>
      </c>
      <c r="H1051" s="1">
        <v>1058</v>
      </c>
      <c r="I1051" s="1">
        <v>684.52</v>
      </c>
      <c r="J1051" s="1">
        <v>1081.54</v>
      </c>
      <c r="K1051" s="1">
        <v>-238</v>
      </c>
      <c r="L1051" s="1">
        <f>Table49[[#This Row],[Selling_Price]]-Table49[[#This Row],[Market_Price]]</f>
        <v>397.02</v>
      </c>
      <c r="M1051" s="1">
        <f>Table49[[#This Row],[Quantity]]*Table49[[#This Row],[Selling_Price]]</f>
        <v>-257406.52</v>
      </c>
      <c r="N1051" s="1">
        <f>Table49[[#This Row],[Quantity]]*Table49[[#This Row],[Profit_Per_Quantity]]</f>
        <v>-94490.76</v>
      </c>
      <c r="O1051" s="1" t="s">
        <v>46</v>
      </c>
    </row>
    <row r="1052" spans="1:15" x14ac:dyDescent="0.3">
      <c r="A1052" s="1" t="s">
        <v>10541</v>
      </c>
      <c r="B1052" s="1" t="s">
        <v>4097</v>
      </c>
      <c r="C1052" s="14" t="s">
        <v>4600</v>
      </c>
      <c r="D1052" s="1" t="s">
        <v>17</v>
      </c>
      <c r="E1052" s="1" t="s">
        <v>26</v>
      </c>
      <c r="F1052" s="1" t="s">
        <v>34</v>
      </c>
      <c r="G1052" s="1" t="s">
        <v>38</v>
      </c>
      <c r="H1052" s="1">
        <v>1006</v>
      </c>
      <c r="I1052" s="1">
        <v>372.49</v>
      </c>
      <c r="J1052" s="1">
        <v>420.02</v>
      </c>
      <c r="K1052" s="1">
        <v>-142</v>
      </c>
      <c r="L1052" s="1">
        <f>Table49[[#This Row],[Selling_Price]]-Table49[[#This Row],[Market_Price]]</f>
        <v>47.529999999999973</v>
      </c>
      <c r="M1052" s="1">
        <f>Table49[[#This Row],[Quantity]]*Table49[[#This Row],[Selling_Price]]</f>
        <v>-59642.84</v>
      </c>
      <c r="N1052" s="1">
        <f>Table49[[#This Row],[Quantity]]*Table49[[#This Row],[Profit_Per_Quantity]]</f>
        <v>-6749.2599999999966</v>
      </c>
      <c r="O1052" s="1" t="s">
        <v>46</v>
      </c>
    </row>
    <row r="1053" spans="1:15" x14ac:dyDescent="0.3">
      <c r="A1053" s="1" t="s">
        <v>9022</v>
      </c>
      <c r="B1053" s="1" t="s">
        <v>1711</v>
      </c>
      <c r="C1053" s="14" t="s">
        <v>4922</v>
      </c>
      <c r="D1053" s="1" t="s">
        <v>19</v>
      </c>
      <c r="E1053" s="1" t="s">
        <v>21</v>
      </c>
      <c r="F1053" s="1" t="s">
        <v>32</v>
      </c>
      <c r="G1053" s="1" t="s">
        <v>40</v>
      </c>
      <c r="H1053" s="1">
        <v>1060</v>
      </c>
      <c r="I1053" s="1">
        <v>1152.97</v>
      </c>
      <c r="J1053" s="1">
        <v>2076.12</v>
      </c>
      <c r="K1053" s="1">
        <v>-166</v>
      </c>
      <c r="L1053" s="1">
        <f>Table49[[#This Row],[Selling_Price]]-Table49[[#This Row],[Market_Price]]</f>
        <v>923.14999999999986</v>
      </c>
      <c r="M1053" s="1">
        <f>Table49[[#This Row],[Quantity]]*Table49[[#This Row],[Selling_Price]]</f>
        <v>-344635.92</v>
      </c>
      <c r="N1053" s="1">
        <f>Table49[[#This Row],[Quantity]]*Table49[[#This Row],[Profit_Per_Quantity]]</f>
        <v>-153242.89999999997</v>
      </c>
      <c r="O1053" s="1" t="s">
        <v>46</v>
      </c>
    </row>
    <row r="1054" spans="1:15" x14ac:dyDescent="0.3">
      <c r="A1054" s="1" t="s">
        <v>10496</v>
      </c>
      <c r="B1054" s="1" t="s">
        <v>4009</v>
      </c>
      <c r="C1054" s="14" t="s">
        <v>4681</v>
      </c>
      <c r="D1054" s="1" t="s">
        <v>12</v>
      </c>
      <c r="E1054" s="1" t="s">
        <v>27</v>
      </c>
      <c r="F1054" s="1" t="s">
        <v>33</v>
      </c>
      <c r="G1054" s="1" t="s">
        <v>37</v>
      </c>
      <c r="H1054" s="1">
        <v>1073</v>
      </c>
      <c r="I1054" s="1">
        <v>1755.94</v>
      </c>
      <c r="J1054" s="1">
        <v>3102.55</v>
      </c>
      <c r="K1054" s="1">
        <v>-59</v>
      </c>
      <c r="L1054" s="1">
        <f>Table49[[#This Row],[Selling_Price]]-Table49[[#This Row],[Market_Price]]</f>
        <v>1346.6100000000001</v>
      </c>
      <c r="M1054" s="1">
        <f>Table49[[#This Row],[Quantity]]*Table49[[#This Row],[Selling_Price]]</f>
        <v>-183050.45</v>
      </c>
      <c r="N1054" s="1">
        <f>Table49[[#This Row],[Quantity]]*Table49[[#This Row],[Profit_Per_Quantity]]</f>
        <v>-79449.990000000005</v>
      </c>
      <c r="O1054" s="1" t="s">
        <v>46</v>
      </c>
    </row>
    <row r="1055" spans="1:15" x14ac:dyDescent="0.3">
      <c r="A1055" s="1" t="s">
        <v>6614</v>
      </c>
      <c r="B1055" s="1" t="s">
        <v>4114</v>
      </c>
      <c r="C1055" s="14" t="s">
        <v>4586</v>
      </c>
      <c r="D1055" s="1" t="s">
        <v>13</v>
      </c>
      <c r="E1055" s="1" t="s">
        <v>26</v>
      </c>
      <c r="F1055" s="1" t="s">
        <v>32</v>
      </c>
      <c r="G1055" s="1" t="s">
        <v>37</v>
      </c>
      <c r="H1055" s="1">
        <v>1043</v>
      </c>
      <c r="I1055" s="1">
        <v>990.6</v>
      </c>
      <c r="J1055" s="1">
        <v>1531.97</v>
      </c>
      <c r="K1055" s="1">
        <v>-5</v>
      </c>
      <c r="L1055" s="1">
        <f>Table49[[#This Row],[Selling_Price]]-Table49[[#This Row],[Market_Price]]</f>
        <v>541.37</v>
      </c>
      <c r="M1055" s="1">
        <f>Table49[[#This Row],[Quantity]]*Table49[[#This Row],[Selling_Price]]</f>
        <v>-7659.85</v>
      </c>
      <c r="N1055" s="1">
        <f>Table49[[#This Row],[Quantity]]*Table49[[#This Row],[Profit_Per_Quantity]]</f>
        <v>-2706.85</v>
      </c>
      <c r="O1055" s="1" t="s">
        <v>46</v>
      </c>
    </row>
    <row r="1056" spans="1:15" x14ac:dyDescent="0.3">
      <c r="A1056" s="1" t="s">
        <v>8247</v>
      </c>
      <c r="B1056" s="1" t="s">
        <v>439</v>
      </c>
      <c r="C1056" s="14" t="s">
        <v>6236</v>
      </c>
      <c r="D1056" s="1" t="s">
        <v>13</v>
      </c>
      <c r="E1056" s="1" t="s">
        <v>25</v>
      </c>
      <c r="F1056" s="1" t="s">
        <v>33</v>
      </c>
      <c r="G1056" s="1" t="s">
        <v>45</v>
      </c>
      <c r="H1056" s="1">
        <v>1045</v>
      </c>
      <c r="I1056" s="1">
        <v>1237.77</v>
      </c>
      <c r="J1056" s="1">
        <v>1828.25</v>
      </c>
      <c r="K1056" s="1">
        <v>-428</v>
      </c>
      <c r="L1056" s="1">
        <f>Table49[[#This Row],[Selling_Price]]-Table49[[#This Row],[Market_Price]]</f>
        <v>590.48</v>
      </c>
      <c r="M1056" s="1">
        <f>Table49[[#This Row],[Quantity]]*Table49[[#This Row],[Selling_Price]]</f>
        <v>-782491</v>
      </c>
      <c r="N1056" s="1">
        <f>Table49[[#This Row],[Quantity]]*Table49[[#This Row],[Profit_Per_Quantity]]</f>
        <v>-252725.44</v>
      </c>
      <c r="O1056" s="1" t="s">
        <v>46</v>
      </c>
    </row>
    <row r="1057" spans="1:15" x14ac:dyDescent="0.3">
      <c r="A1057" s="1" t="s">
        <v>7347</v>
      </c>
      <c r="B1057" s="1" t="s">
        <v>3019</v>
      </c>
      <c r="C1057" s="14" t="s">
        <v>5169</v>
      </c>
      <c r="D1057" s="1" t="s">
        <v>18</v>
      </c>
      <c r="E1057" s="1" t="s">
        <v>29</v>
      </c>
      <c r="F1057" s="1" t="s">
        <v>35</v>
      </c>
      <c r="G1057" s="1" t="s">
        <v>42</v>
      </c>
      <c r="H1057" s="1">
        <v>1079</v>
      </c>
      <c r="I1057" s="1">
        <v>788.46</v>
      </c>
      <c r="J1057" s="1">
        <v>969.82</v>
      </c>
      <c r="K1057" s="1">
        <v>-490</v>
      </c>
      <c r="L1057" s="1">
        <f>Table49[[#This Row],[Selling_Price]]-Table49[[#This Row],[Market_Price]]</f>
        <v>181.36</v>
      </c>
      <c r="M1057" s="1">
        <f>Table49[[#This Row],[Quantity]]*Table49[[#This Row],[Selling_Price]]</f>
        <v>-475211.80000000005</v>
      </c>
      <c r="N1057" s="1">
        <f>Table49[[#This Row],[Quantity]]*Table49[[#This Row],[Profit_Per_Quantity]]</f>
        <v>-88866.400000000009</v>
      </c>
      <c r="O1057" s="1" t="s">
        <v>46</v>
      </c>
    </row>
    <row r="1058" spans="1:15" x14ac:dyDescent="0.3">
      <c r="A1058" s="1" t="s">
        <v>9339</v>
      </c>
      <c r="B1058" s="1" t="s">
        <v>2212</v>
      </c>
      <c r="C1058" s="14" t="s">
        <v>4625</v>
      </c>
      <c r="D1058" s="1" t="s">
        <v>17</v>
      </c>
      <c r="E1058" s="1" t="s">
        <v>30</v>
      </c>
      <c r="F1058" s="1" t="s">
        <v>34</v>
      </c>
      <c r="G1058" s="1" t="s">
        <v>37</v>
      </c>
      <c r="H1058" s="1">
        <v>1099</v>
      </c>
      <c r="I1058" s="1">
        <v>179.71</v>
      </c>
      <c r="J1058" s="1">
        <v>355.16</v>
      </c>
      <c r="K1058" s="1">
        <v>-160</v>
      </c>
      <c r="L1058" s="1">
        <f>Table49[[#This Row],[Selling_Price]]-Table49[[#This Row],[Market_Price]]</f>
        <v>175.45000000000002</v>
      </c>
      <c r="M1058" s="1">
        <f>Table49[[#This Row],[Quantity]]*Table49[[#This Row],[Selling_Price]]</f>
        <v>-56825.600000000006</v>
      </c>
      <c r="N1058" s="1">
        <f>Table49[[#This Row],[Quantity]]*Table49[[#This Row],[Profit_Per_Quantity]]</f>
        <v>-28072.000000000004</v>
      </c>
      <c r="O1058" s="1" t="s">
        <v>46</v>
      </c>
    </row>
    <row r="1059" spans="1:15" x14ac:dyDescent="0.3">
      <c r="A1059" s="1" t="s">
        <v>10441</v>
      </c>
      <c r="B1059" s="1" t="s">
        <v>3924</v>
      </c>
      <c r="C1059" s="14" t="s">
        <v>4756</v>
      </c>
      <c r="D1059" s="1" t="s">
        <v>12</v>
      </c>
      <c r="E1059" s="1" t="s">
        <v>27</v>
      </c>
      <c r="F1059" s="1" t="s">
        <v>33</v>
      </c>
      <c r="G1059" s="1" t="s">
        <v>38</v>
      </c>
      <c r="H1059" s="1">
        <v>1039</v>
      </c>
      <c r="I1059" s="1">
        <v>495.39</v>
      </c>
      <c r="J1059" s="1">
        <v>769.07</v>
      </c>
      <c r="K1059" s="1">
        <v>-452</v>
      </c>
      <c r="L1059" s="1">
        <f>Table49[[#This Row],[Selling_Price]]-Table49[[#This Row],[Market_Price]]</f>
        <v>273.68000000000006</v>
      </c>
      <c r="M1059" s="1">
        <f>Table49[[#This Row],[Quantity]]*Table49[[#This Row],[Selling_Price]]</f>
        <v>-347619.64</v>
      </c>
      <c r="N1059" s="1">
        <f>Table49[[#This Row],[Quantity]]*Table49[[#This Row],[Profit_Per_Quantity]]</f>
        <v>-123703.36000000003</v>
      </c>
      <c r="O1059" s="1" t="s">
        <v>46</v>
      </c>
    </row>
    <row r="1060" spans="1:15" x14ac:dyDescent="0.3">
      <c r="A1060" s="1" t="s">
        <v>7452</v>
      </c>
      <c r="B1060" s="1" t="s">
        <v>954</v>
      </c>
      <c r="C1060" s="14" t="s">
        <v>6142</v>
      </c>
      <c r="D1060" s="1" t="s">
        <v>16</v>
      </c>
      <c r="E1060" s="1" t="s">
        <v>4351</v>
      </c>
      <c r="F1060" s="1" t="s">
        <v>33</v>
      </c>
      <c r="G1060" s="1" t="s">
        <v>38</v>
      </c>
      <c r="H1060" s="1">
        <v>1089</v>
      </c>
      <c r="I1060" s="1">
        <v>1205.1500000000001</v>
      </c>
      <c r="J1060" s="1">
        <v>2327.1</v>
      </c>
      <c r="K1060" s="1">
        <v>-436</v>
      </c>
      <c r="L1060" s="1">
        <f>Table49[[#This Row],[Selling_Price]]-Table49[[#This Row],[Market_Price]]</f>
        <v>1121.9499999999998</v>
      </c>
      <c r="M1060" s="1">
        <f>Table49[[#This Row],[Quantity]]*Table49[[#This Row],[Selling_Price]]</f>
        <v>-1014615.6</v>
      </c>
      <c r="N1060" s="1">
        <f>Table49[[#This Row],[Quantity]]*Table49[[#This Row],[Profit_Per_Quantity]]</f>
        <v>-489170.1999999999</v>
      </c>
      <c r="O1060" s="1" t="s">
        <v>46</v>
      </c>
    </row>
    <row r="1061" spans="1:15" x14ac:dyDescent="0.3">
      <c r="A1061" s="1" t="s">
        <v>8109</v>
      </c>
      <c r="B1061" s="1" t="s">
        <v>197</v>
      </c>
      <c r="C1061" s="14" t="s">
        <v>4638</v>
      </c>
      <c r="D1061" s="1" t="s">
        <v>13</v>
      </c>
      <c r="E1061" s="1" t="s">
        <v>27</v>
      </c>
      <c r="F1061" s="1" t="s">
        <v>33</v>
      </c>
      <c r="G1061" s="1" t="s">
        <v>38</v>
      </c>
      <c r="H1061" s="1">
        <v>1006</v>
      </c>
      <c r="I1061" s="1">
        <v>395.07</v>
      </c>
      <c r="J1061" s="1">
        <v>437.24</v>
      </c>
      <c r="K1061" s="1">
        <v>-34</v>
      </c>
      <c r="L1061" s="1">
        <f>Table49[[#This Row],[Selling_Price]]-Table49[[#This Row],[Market_Price]]</f>
        <v>42.170000000000016</v>
      </c>
      <c r="M1061" s="1">
        <f>Table49[[#This Row],[Quantity]]*Table49[[#This Row],[Selling_Price]]</f>
        <v>-14866.16</v>
      </c>
      <c r="N1061" s="1">
        <f>Table49[[#This Row],[Quantity]]*Table49[[#This Row],[Profit_Per_Quantity]]</f>
        <v>-1433.7800000000007</v>
      </c>
      <c r="O1061" s="1" t="s">
        <v>46</v>
      </c>
    </row>
    <row r="1062" spans="1:15" x14ac:dyDescent="0.3">
      <c r="A1062" s="1" t="s">
        <v>7417</v>
      </c>
      <c r="B1062" s="1" t="s">
        <v>3773</v>
      </c>
      <c r="C1062" s="14" t="s">
        <v>4875</v>
      </c>
      <c r="D1062" s="1" t="s">
        <v>13</v>
      </c>
      <c r="E1062" s="1" t="s">
        <v>27</v>
      </c>
      <c r="F1062" s="1" t="s">
        <v>31</v>
      </c>
      <c r="G1062" s="1" t="s">
        <v>40</v>
      </c>
      <c r="H1062" s="1">
        <v>1077</v>
      </c>
      <c r="I1062" s="1">
        <v>1463.62</v>
      </c>
      <c r="J1062" s="1">
        <v>1734</v>
      </c>
      <c r="K1062" s="1">
        <v>-27</v>
      </c>
      <c r="L1062" s="1">
        <f>Table49[[#This Row],[Selling_Price]]-Table49[[#This Row],[Market_Price]]</f>
        <v>270.38000000000011</v>
      </c>
      <c r="M1062" s="1">
        <f>Table49[[#This Row],[Quantity]]*Table49[[#This Row],[Selling_Price]]</f>
        <v>-46818</v>
      </c>
      <c r="N1062" s="1">
        <f>Table49[[#This Row],[Quantity]]*Table49[[#This Row],[Profit_Per_Quantity]]</f>
        <v>-7300.2600000000029</v>
      </c>
      <c r="O1062" s="1" t="s">
        <v>46</v>
      </c>
    </row>
    <row r="1063" spans="1:15" x14ac:dyDescent="0.3">
      <c r="A1063" s="1" t="s">
        <v>6991</v>
      </c>
      <c r="B1063" s="1" t="s">
        <v>3321</v>
      </c>
      <c r="C1063" s="14" t="s">
        <v>5214</v>
      </c>
      <c r="D1063" s="1" t="s">
        <v>20</v>
      </c>
      <c r="E1063" s="1" t="s">
        <v>21</v>
      </c>
      <c r="F1063" s="1" t="s">
        <v>31</v>
      </c>
      <c r="G1063" s="1" t="s">
        <v>43</v>
      </c>
      <c r="H1063" s="1">
        <v>1054</v>
      </c>
      <c r="I1063" s="1">
        <v>466.73</v>
      </c>
      <c r="J1063" s="1">
        <v>837.28</v>
      </c>
      <c r="K1063" s="1">
        <v>-68</v>
      </c>
      <c r="L1063" s="1">
        <f>Table49[[#This Row],[Selling_Price]]-Table49[[#This Row],[Market_Price]]</f>
        <v>370.54999999999995</v>
      </c>
      <c r="M1063" s="1">
        <f>Table49[[#This Row],[Quantity]]*Table49[[#This Row],[Selling_Price]]</f>
        <v>-56935.040000000001</v>
      </c>
      <c r="N1063" s="1">
        <f>Table49[[#This Row],[Quantity]]*Table49[[#This Row],[Profit_Per_Quantity]]</f>
        <v>-25197.399999999998</v>
      </c>
      <c r="O1063" s="1" t="s">
        <v>46</v>
      </c>
    </row>
    <row r="1064" spans="1:15" x14ac:dyDescent="0.3">
      <c r="A1064" s="1" t="s">
        <v>9872</v>
      </c>
      <c r="B1064" s="1" t="s">
        <v>3055</v>
      </c>
      <c r="C1064" s="14" t="s">
        <v>5092</v>
      </c>
      <c r="D1064" s="1" t="s">
        <v>18</v>
      </c>
      <c r="E1064" s="1" t="s">
        <v>30</v>
      </c>
      <c r="F1064" s="1" t="s">
        <v>31</v>
      </c>
      <c r="G1064" s="1" t="s">
        <v>44</v>
      </c>
      <c r="H1064" s="1">
        <v>1037</v>
      </c>
      <c r="I1064" s="1">
        <v>1379.34</v>
      </c>
      <c r="J1064" s="1">
        <v>1525.88</v>
      </c>
      <c r="K1064" s="1">
        <v>-396</v>
      </c>
      <c r="L1064" s="1">
        <f>Table49[[#This Row],[Selling_Price]]-Table49[[#This Row],[Market_Price]]</f>
        <v>146.54000000000019</v>
      </c>
      <c r="M1064" s="1">
        <f>Table49[[#This Row],[Quantity]]*Table49[[#This Row],[Selling_Price]]</f>
        <v>-604248.4800000001</v>
      </c>
      <c r="N1064" s="1">
        <f>Table49[[#This Row],[Quantity]]*Table49[[#This Row],[Profit_Per_Quantity]]</f>
        <v>-58029.840000000077</v>
      </c>
      <c r="O1064" s="1" t="s">
        <v>46</v>
      </c>
    </row>
    <row r="1065" spans="1:15" x14ac:dyDescent="0.3">
      <c r="A1065" s="1" t="s">
        <v>9170</v>
      </c>
      <c r="B1065" s="1" t="s">
        <v>1944</v>
      </c>
      <c r="C1065" s="14" t="s">
        <v>4390</v>
      </c>
      <c r="D1065" s="1" t="s">
        <v>13</v>
      </c>
      <c r="E1065" s="1" t="s">
        <v>28</v>
      </c>
      <c r="F1065" s="1" t="s">
        <v>34</v>
      </c>
      <c r="G1065" s="1" t="s">
        <v>43</v>
      </c>
      <c r="H1065" s="1">
        <v>1100</v>
      </c>
      <c r="I1065" s="1">
        <v>208.19</v>
      </c>
      <c r="J1065" s="1">
        <v>415.64</v>
      </c>
      <c r="K1065" s="1">
        <v>-183</v>
      </c>
      <c r="L1065" s="1">
        <f>Table49[[#This Row],[Selling_Price]]-Table49[[#This Row],[Market_Price]]</f>
        <v>207.45</v>
      </c>
      <c r="M1065" s="1">
        <f>Table49[[#This Row],[Quantity]]*Table49[[#This Row],[Selling_Price]]</f>
        <v>-76062.12</v>
      </c>
      <c r="N1065" s="1">
        <f>Table49[[#This Row],[Quantity]]*Table49[[#This Row],[Profit_Per_Quantity]]</f>
        <v>-37963.35</v>
      </c>
      <c r="O1065" s="1" t="s">
        <v>46</v>
      </c>
    </row>
    <row r="1066" spans="1:15" x14ac:dyDescent="0.3">
      <c r="A1066" s="1" t="s">
        <v>7838</v>
      </c>
      <c r="B1066" s="1" t="s">
        <v>2256</v>
      </c>
      <c r="C1066" s="14" t="s">
        <v>4429</v>
      </c>
      <c r="D1066" s="1" t="s">
        <v>15</v>
      </c>
      <c r="E1066" s="1" t="s">
        <v>29</v>
      </c>
      <c r="F1066" s="1" t="s">
        <v>32</v>
      </c>
      <c r="G1066" s="1" t="s">
        <v>41</v>
      </c>
      <c r="H1066" s="1">
        <v>1023</v>
      </c>
      <c r="I1066" s="1">
        <v>448.22</v>
      </c>
      <c r="J1066" s="1">
        <v>894.12</v>
      </c>
      <c r="K1066" s="1">
        <v>-392</v>
      </c>
      <c r="L1066" s="1">
        <f>Table49[[#This Row],[Selling_Price]]-Table49[[#This Row],[Market_Price]]</f>
        <v>445.9</v>
      </c>
      <c r="M1066" s="1">
        <f>Table49[[#This Row],[Quantity]]*Table49[[#This Row],[Selling_Price]]</f>
        <v>-350495.04</v>
      </c>
      <c r="N1066" s="1">
        <f>Table49[[#This Row],[Quantity]]*Table49[[#This Row],[Profit_Per_Quantity]]</f>
        <v>-174792.8</v>
      </c>
      <c r="O1066" s="1" t="s">
        <v>46</v>
      </c>
    </row>
    <row r="1067" spans="1:15" x14ac:dyDescent="0.3">
      <c r="A1067" s="1" t="s">
        <v>9219</v>
      </c>
      <c r="B1067" s="1" t="s">
        <v>2022</v>
      </c>
      <c r="C1067" s="14" t="s">
        <v>4779</v>
      </c>
      <c r="D1067" s="1" t="s">
        <v>12</v>
      </c>
      <c r="E1067" s="1" t="s">
        <v>21</v>
      </c>
      <c r="F1067" s="1" t="s">
        <v>32</v>
      </c>
      <c r="G1067" s="1" t="s">
        <v>40</v>
      </c>
      <c r="H1067" s="1">
        <v>1008</v>
      </c>
      <c r="I1067" s="1">
        <v>977.48</v>
      </c>
      <c r="J1067" s="1">
        <v>1249.3699999999999</v>
      </c>
      <c r="K1067" s="1">
        <v>-306</v>
      </c>
      <c r="L1067" s="1">
        <f>Table49[[#This Row],[Selling_Price]]-Table49[[#This Row],[Market_Price]]</f>
        <v>271.88999999999987</v>
      </c>
      <c r="M1067" s="1">
        <f>Table49[[#This Row],[Quantity]]*Table49[[#This Row],[Selling_Price]]</f>
        <v>-382307.22</v>
      </c>
      <c r="N1067" s="1">
        <f>Table49[[#This Row],[Quantity]]*Table49[[#This Row],[Profit_Per_Quantity]]</f>
        <v>-83198.339999999967</v>
      </c>
      <c r="O1067" s="1" t="s">
        <v>46</v>
      </c>
    </row>
    <row r="1068" spans="1:15" x14ac:dyDescent="0.3">
      <c r="A1068" s="1" t="s">
        <v>8231</v>
      </c>
      <c r="B1068" s="1" t="s">
        <v>414</v>
      </c>
      <c r="C1068" s="14" t="s">
        <v>5171</v>
      </c>
      <c r="D1068" s="1" t="s">
        <v>20</v>
      </c>
      <c r="E1068" s="1" t="s">
        <v>28</v>
      </c>
      <c r="F1068" s="1" t="s">
        <v>33</v>
      </c>
      <c r="G1068" s="1" t="s">
        <v>36</v>
      </c>
      <c r="H1068" s="1">
        <v>1046</v>
      </c>
      <c r="I1068" s="1">
        <v>935.13</v>
      </c>
      <c r="J1068" s="1">
        <v>1366.38</v>
      </c>
      <c r="K1068" s="1">
        <v>-190</v>
      </c>
      <c r="L1068" s="1">
        <f>Table49[[#This Row],[Selling_Price]]-Table49[[#This Row],[Market_Price]]</f>
        <v>431.25000000000011</v>
      </c>
      <c r="M1068" s="1">
        <f>Table49[[#This Row],[Quantity]]*Table49[[#This Row],[Selling_Price]]</f>
        <v>-259612.2</v>
      </c>
      <c r="N1068" s="1">
        <f>Table49[[#This Row],[Quantity]]*Table49[[#This Row],[Profit_Per_Quantity]]</f>
        <v>-81937.500000000015</v>
      </c>
      <c r="O1068" s="1" t="s">
        <v>46</v>
      </c>
    </row>
    <row r="1069" spans="1:15" x14ac:dyDescent="0.3">
      <c r="A1069" s="1" t="s">
        <v>9371</v>
      </c>
      <c r="B1069" s="1" t="s">
        <v>2260</v>
      </c>
      <c r="C1069" s="14" t="s">
        <v>5236</v>
      </c>
      <c r="D1069" s="1" t="s">
        <v>12</v>
      </c>
      <c r="E1069" s="1" t="s">
        <v>27</v>
      </c>
      <c r="F1069" s="1" t="s">
        <v>31</v>
      </c>
      <c r="G1069" s="1" t="s">
        <v>41</v>
      </c>
      <c r="H1069" s="1">
        <v>1092</v>
      </c>
      <c r="I1069" s="1">
        <v>1211.22</v>
      </c>
      <c r="J1069" s="1">
        <v>1509.13</v>
      </c>
      <c r="K1069" s="1">
        <v>-343</v>
      </c>
      <c r="L1069" s="1">
        <f>Table49[[#This Row],[Selling_Price]]-Table49[[#This Row],[Market_Price]]</f>
        <v>297.91000000000008</v>
      </c>
      <c r="M1069" s="1">
        <f>Table49[[#This Row],[Quantity]]*Table49[[#This Row],[Selling_Price]]</f>
        <v>-517631.59</v>
      </c>
      <c r="N1069" s="1">
        <f>Table49[[#This Row],[Quantity]]*Table49[[#This Row],[Profit_Per_Quantity]]</f>
        <v>-102183.13000000003</v>
      </c>
      <c r="O1069" s="1" t="s">
        <v>46</v>
      </c>
    </row>
    <row r="1070" spans="1:15" x14ac:dyDescent="0.3">
      <c r="A1070" s="1" t="s">
        <v>7122</v>
      </c>
      <c r="B1070" s="1" t="s">
        <v>627</v>
      </c>
      <c r="C1070" s="14" t="s">
        <v>5120</v>
      </c>
      <c r="D1070" s="1" t="s">
        <v>19</v>
      </c>
      <c r="E1070" s="1" t="s">
        <v>30</v>
      </c>
      <c r="F1070" s="1" t="s">
        <v>31</v>
      </c>
      <c r="G1070" s="1" t="s">
        <v>40</v>
      </c>
      <c r="H1070" s="1">
        <v>1053</v>
      </c>
      <c r="I1070" s="1">
        <v>229.56</v>
      </c>
      <c r="J1070" s="1">
        <v>398.22</v>
      </c>
      <c r="K1070" s="1">
        <v>-357</v>
      </c>
      <c r="L1070" s="1">
        <f>Table49[[#This Row],[Selling_Price]]-Table49[[#This Row],[Market_Price]]</f>
        <v>168.66000000000003</v>
      </c>
      <c r="M1070" s="1">
        <f>Table49[[#This Row],[Quantity]]*Table49[[#This Row],[Selling_Price]]</f>
        <v>-142164.54</v>
      </c>
      <c r="N1070" s="1">
        <f>Table49[[#This Row],[Quantity]]*Table49[[#This Row],[Profit_Per_Quantity]]</f>
        <v>-60211.62000000001</v>
      </c>
      <c r="O1070" s="1" t="s">
        <v>46</v>
      </c>
    </row>
    <row r="1071" spans="1:15" x14ac:dyDescent="0.3">
      <c r="A1071" s="1" t="s">
        <v>8530</v>
      </c>
      <c r="B1071" s="1" t="s">
        <v>901</v>
      </c>
      <c r="C1071" s="14" t="s">
        <v>4904</v>
      </c>
      <c r="D1071" s="1" t="s">
        <v>15</v>
      </c>
      <c r="E1071" s="1" t="s">
        <v>27</v>
      </c>
      <c r="F1071" s="1" t="s">
        <v>35</v>
      </c>
      <c r="G1071" s="1" t="s">
        <v>41</v>
      </c>
      <c r="H1071" s="1">
        <v>1013</v>
      </c>
      <c r="I1071" s="1">
        <v>1406.99</v>
      </c>
      <c r="J1071" s="1">
        <v>2235.94</v>
      </c>
      <c r="K1071" s="1">
        <v>-397</v>
      </c>
      <c r="L1071" s="1">
        <f>Table49[[#This Row],[Selling_Price]]-Table49[[#This Row],[Market_Price]]</f>
        <v>828.95</v>
      </c>
      <c r="M1071" s="1">
        <f>Table49[[#This Row],[Quantity]]*Table49[[#This Row],[Selling_Price]]</f>
        <v>-887668.18</v>
      </c>
      <c r="N1071" s="1">
        <f>Table49[[#This Row],[Quantity]]*Table49[[#This Row],[Profit_Per_Quantity]]</f>
        <v>-329093.15000000002</v>
      </c>
      <c r="O1071" s="1" t="s">
        <v>46</v>
      </c>
    </row>
    <row r="1072" spans="1:15" x14ac:dyDescent="0.3">
      <c r="A1072" s="1" t="s">
        <v>8430</v>
      </c>
      <c r="B1072" s="1" t="s">
        <v>739</v>
      </c>
      <c r="C1072" s="14" t="s">
        <v>6188</v>
      </c>
      <c r="D1072" s="1" t="s">
        <v>17</v>
      </c>
      <c r="E1072" s="1" t="s">
        <v>25</v>
      </c>
      <c r="F1072" s="1" t="s">
        <v>32</v>
      </c>
      <c r="G1072" s="1" t="s">
        <v>38</v>
      </c>
      <c r="H1072" s="1">
        <v>1024</v>
      </c>
      <c r="I1072" s="1">
        <v>1327.15</v>
      </c>
      <c r="J1072" s="1">
        <v>2306.9899999999998</v>
      </c>
      <c r="K1072" s="1">
        <v>-492</v>
      </c>
      <c r="L1072" s="1">
        <f>Table49[[#This Row],[Selling_Price]]-Table49[[#This Row],[Market_Price]]</f>
        <v>979.83999999999969</v>
      </c>
      <c r="M1072" s="1">
        <f>Table49[[#This Row],[Quantity]]*Table49[[#This Row],[Selling_Price]]</f>
        <v>-1135039.0799999998</v>
      </c>
      <c r="N1072" s="1">
        <f>Table49[[#This Row],[Quantity]]*Table49[[#This Row],[Profit_Per_Quantity]]</f>
        <v>-482081.27999999985</v>
      </c>
      <c r="O1072" s="1" t="s">
        <v>46</v>
      </c>
    </row>
    <row r="1073" spans="1:15" x14ac:dyDescent="0.3">
      <c r="A1073" s="1" t="s">
        <v>9753</v>
      </c>
      <c r="B1073" s="1" t="s">
        <v>2865</v>
      </c>
      <c r="C1073" s="14" t="s">
        <v>5489</v>
      </c>
      <c r="D1073" s="1" t="s">
        <v>15</v>
      </c>
      <c r="E1073" s="1" t="s">
        <v>28</v>
      </c>
      <c r="F1073" s="1" t="s">
        <v>35</v>
      </c>
      <c r="G1073" s="1" t="s">
        <v>37</v>
      </c>
      <c r="H1073" s="1">
        <v>1006</v>
      </c>
      <c r="I1073" s="1">
        <v>724.4</v>
      </c>
      <c r="J1073" s="1">
        <v>940.64</v>
      </c>
      <c r="K1073" s="1">
        <v>-9</v>
      </c>
      <c r="L1073" s="1">
        <f>Table49[[#This Row],[Selling_Price]]-Table49[[#This Row],[Market_Price]]</f>
        <v>216.24</v>
      </c>
      <c r="M1073" s="1">
        <f>Table49[[#This Row],[Quantity]]*Table49[[#This Row],[Selling_Price]]</f>
        <v>-8465.76</v>
      </c>
      <c r="N1073" s="1">
        <f>Table49[[#This Row],[Quantity]]*Table49[[#This Row],[Profit_Per_Quantity]]</f>
        <v>-1946.16</v>
      </c>
      <c r="O1073" s="1" t="s">
        <v>46</v>
      </c>
    </row>
    <row r="1074" spans="1:15" x14ac:dyDescent="0.3">
      <c r="A1074" s="1" t="s">
        <v>8009</v>
      </c>
      <c r="B1074" s="1" t="s">
        <v>3221</v>
      </c>
      <c r="C1074" s="14" t="s">
        <v>5282</v>
      </c>
      <c r="D1074" s="1" t="s">
        <v>11</v>
      </c>
      <c r="E1074" s="1" t="s">
        <v>24</v>
      </c>
      <c r="F1074" s="1" t="s">
        <v>34</v>
      </c>
      <c r="G1074" s="1" t="s">
        <v>40</v>
      </c>
      <c r="H1074" s="1">
        <v>1011</v>
      </c>
      <c r="I1074" s="1">
        <v>654.80999999999995</v>
      </c>
      <c r="J1074" s="1">
        <v>1209.19</v>
      </c>
      <c r="K1074" s="1">
        <v>-3</v>
      </c>
      <c r="L1074" s="1">
        <f>Table49[[#This Row],[Selling_Price]]-Table49[[#This Row],[Market_Price]]</f>
        <v>554.38000000000011</v>
      </c>
      <c r="M1074" s="1">
        <f>Table49[[#This Row],[Quantity]]*Table49[[#This Row],[Selling_Price]]</f>
        <v>-3627.57</v>
      </c>
      <c r="N1074" s="1">
        <f>Table49[[#This Row],[Quantity]]*Table49[[#This Row],[Profit_Per_Quantity]]</f>
        <v>-1663.1400000000003</v>
      </c>
      <c r="O1074" s="1" t="s">
        <v>46</v>
      </c>
    </row>
    <row r="1075" spans="1:15" x14ac:dyDescent="0.3">
      <c r="A1075" s="1" t="s">
        <v>10026</v>
      </c>
      <c r="B1075" s="1" t="s">
        <v>3307</v>
      </c>
      <c r="C1075" s="14" t="s">
        <v>5226</v>
      </c>
      <c r="D1075" s="1" t="s">
        <v>20</v>
      </c>
      <c r="E1075" s="1" t="s">
        <v>24</v>
      </c>
      <c r="F1075" s="1" t="s">
        <v>32</v>
      </c>
      <c r="G1075" s="1" t="s">
        <v>45</v>
      </c>
      <c r="H1075" s="1">
        <v>1089</v>
      </c>
      <c r="I1075" s="1">
        <v>1398.95</v>
      </c>
      <c r="J1075" s="1">
        <v>2169.69</v>
      </c>
      <c r="K1075" s="1">
        <v>-387</v>
      </c>
      <c r="L1075" s="1">
        <f>Table49[[#This Row],[Selling_Price]]-Table49[[#This Row],[Market_Price]]</f>
        <v>770.74</v>
      </c>
      <c r="M1075" s="1">
        <f>Table49[[#This Row],[Quantity]]*Table49[[#This Row],[Selling_Price]]</f>
        <v>-839670.03</v>
      </c>
      <c r="N1075" s="1">
        <f>Table49[[#This Row],[Quantity]]*Table49[[#This Row],[Profit_Per_Quantity]]</f>
        <v>-298276.38</v>
      </c>
      <c r="O1075" s="1" t="s">
        <v>46</v>
      </c>
    </row>
    <row r="1076" spans="1:15" x14ac:dyDescent="0.3">
      <c r="A1076" s="1" t="s">
        <v>10572</v>
      </c>
      <c r="B1076" s="1" t="s">
        <v>4155</v>
      </c>
      <c r="C1076" s="14" t="s">
        <v>4545</v>
      </c>
      <c r="D1076" s="1" t="s">
        <v>20</v>
      </c>
      <c r="E1076" s="1" t="s">
        <v>30</v>
      </c>
      <c r="F1076" s="1" t="s">
        <v>35</v>
      </c>
      <c r="G1076" s="1" t="s">
        <v>40</v>
      </c>
      <c r="H1076" s="1">
        <v>1032</v>
      </c>
      <c r="I1076" s="1">
        <v>1731.27</v>
      </c>
      <c r="J1076" s="1">
        <v>3410.17</v>
      </c>
      <c r="K1076" s="1">
        <v>-233</v>
      </c>
      <c r="L1076" s="1">
        <f>Table49[[#This Row],[Selling_Price]]-Table49[[#This Row],[Market_Price]]</f>
        <v>1678.9</v>
      </c>
      <c r="M1076" s="1">
        <f>Table49[[#This Row],[Quantity]]*Table49[[#This Row],[Selling_Price]]</f>
        <v>-794569.61</v>
      </c>
      <c r="N1076" s="1">
        <f>Table49[[#This Row],[Quantity]]*Table49[[#This Row],[Profit_Per_Quantity]]</f>
        <v>-391183.7</v>
      </c>
      <c r="O1076" s="1" t="s">
        <v>46</v>
      </c>
    </row>
    <row r="1077" spans="1:15" x14ac:dyDescent="0.3">
      <c r="A1077" s="1" t="s">
        <v>7289</v>
      </c>
      <c r="B1077" s="1" t="s">
        <v>1689</v>
      </c>
      <c r="C1077" s="14" t="s">
        <v>5776</v>
      </c>
      <c r="D1077" s="1" t="s">
        <v>16</v>
      </c>
      <c r="E1077" s="1" t="s">
        <v>28</v>
      </c>
      <c r="F1077" s="1" t="s">
        <v>31</v>
      </c>
      <c r="G1077" s="1" t="s">
        <v>45</v>
      </c>
      <c r="H1077" s="1">
        <v>1045</v>
      </c>
      <c r="I1077" s="1">
        <v>910.3</v>
      </c>
      <c r="J1077" s="1">
        <v>1232.07</v>
      </c>
      <c r="K1077" s="1">
        <v>-403</v>
      </c>
      <c r="L1077" s="1">
        <f>Table49[[#This Row],[Selling_Price]]-Table49[[#This Row],[Market_Price]]</f>
        <v>321.77</v>
      </c>
      <c r="M1077" s="1">
        <f>Table49[[#This Row],[Quantity]]*Table49[[#This Row],[Selling_Price]]</f>
        <v>-496524.20999999996</v>
      </c>
      <c r="N1077" s="1">
        <f>Table49[[#This Row],[Quantity]]*Table49[[#This Row],[Profit_Per_Quantity]]</f>
        <v>-129673.31</v>
      </c>
      <c r="O1077" s="1" t="s">
        <v>46</v>
      </c>
    </row>
    <row r="1078" spans="1:15" x14ac:dyDescent="0.3">
      <c r="A1078" s="1" t="s">
        <v>10363</v>
      </c>
      <c r="B1078" s="1" t="s">
        <v>3798</v>
      </c>
      <c r="C1078" s="14" t="s">
        <v>4857</v>
      </c>
      <c r="D1078" s="1" t="s">
        <v>20</v>
      </c>
      <c r="E1078" s="1" t="s">
        <v>24</v>
      </c>
      <c r="F1078" s="1" t="s">
        <v>31</v>
      </c>
      <c r="G1078" s="1" t="s">
        <v>44</v>
      </c>
      <c r="H1078" s="1">
        <v>1058</v>
      </c>
      <c r="I1078" s="1">
        <v>1483.68</v>
      </c>
      <c r="J1078" s="1">
        <v>2786.67</v>
      </c>
      <c r="K1078" s="1">
        <v>-283</v>
      </c>
      <c r="L1078" s="1">
        <f>Table49[[#This Row],[Selling_Price]]-Table49[[#This Row],[Market_Price]]</f>
        <v>1302.99</v>
      </c>
      <c r="M1078" s="1">
        <f>Table49[[#This Row],[Quantity]]*Table49[[#This Row],[Selling_Price]]</f>
        <v>-788627.61</v>
      </c>
      <c r="N1078" s="1">
        <f>Table49[[#This Row],[Quantity]]*Table49[[#This Row],[Profit_Per_Quantity]]</f>
        <v>-368746.17</v>
      </c>
      <c r="O1078" s="1" t="s">
        <v>46</v>
      </c>
    </row>
    <row r="1079" spans="1:15" x14ac:dyDescent="0.3">
      <c r="A1079" s="1" t="s">
        <v>6729</v>
      </c>
      <c r="B1079" s="1" t="s">
        <v>1000</v>
      </c>
      <c r="C1079" s="14" t="s">
        <v>5937</v>
      </c>
      <c r="D1079" s="1" t="s">
        <v>19</v>
      </c>
      <c r="E1079" s="1" t="s">
        <v>24</v>
      </c>
      <c r="F1079" s="1" t="s">
        <v>32</v>
      </c>
      <c r="G1079" s="1" t="s">
        <v>44</v>
      </c>
      <c r="H1079" s="1">
        <v>1022</v>
      </c>
      <c r="I1079" s="1">
        <v>254.78</v>
      </c>
      <c r="J1079" s="1">
        <v>323.87</v>
      </c>
      <c r="K1079" s="1">
        <v>-41</v>
      </c>
      <c r="L1079" s="1">
        <f>Table49[[#This Row],[Selling_Price]]-Table49[[#This Row],[Market_Price]]</f>
        <v>69.09</v>
      </c>
      <c r="M1079" s="1">
        <f>Table49[[#This Row],[Quantity]]*Table49[[#This Row],[Selling_Price]]</f>
        <v>-13278.67</v>
      </c>
      <c r="N1079" s="1">
        <f>Table49[[#This Row],[Quantity]]*Table49[[#This Row],[Profit_Per_Quantity]]</f>
        <v>-2832.69</v>
      </c>
      <c r="O1079" s="1" t="s">
        <v>46</v>
      </c>
    </row>
    <row r="1080" spans="1:15" x14ac:dyDescent="0.3">
      <c r="A1080" s="1" t="s">
        <v>9500</v>
      </c>
      <c r="B1080" s="1" t="s">
        <v>2470</v>
      </c>
      <c r="C1080" s="14" t="s">
        <v>4807</v>
      </c>
      <c r="D1080" s="1" t="s">
        <v>17</v>
      </c>
      <c r="E1080" s="1" t="s">
        <v>29</v>
      </c>
      <c r="F1080" s="1" t="s">
        <v>34</v>
      </c>
      <c r="G1080" s="1" t="s">
        <v>36</v>
      </c>
      <c r="H1080" s="1">
        <v>1073</v>
      </c>
      <c r="I1080" s="1">
        <v>1058.5999999999999</v>
      </c>
      <c r="J1080" s="1">
        <v>1324.99</v>
      </c>
      <c r="K1080" s="1">
        <v>-296</v>
      </c>
      <c r="L1080" s="1">
        <f>Table49[[#This Row],[Selling_Price]]-Table49[[#This Row],[Market_Price]]</f>
        <v>266.3900000000001</v>
      </c>
      <c r="M1080" s="1">
        <f>Table49[[#This Row],[Quantity]]*Table49[[#This Row],[Selling_Price]]</f>
        <v>-392197.04</v>
      </c>
      <c r="N1080" s="1">
        <f>Table49[[#This Row],[Quantity]]*Table49[[#This Row],[Profit_Per_Quantity]]</f>
        <v>-78851.440000000031</v>
      </c>
      <c r="O1080" s="1" t="s">
        <v>46</v>
      </c>
    </row>
    <row r="1081" spans="1:15" x14ac:dyDescent="0.3">
      <c r="A1081" s="1" t="s">
        <v>6620</v>
      </c>
      <c r="B1081" s="1" t="s">
        <v>986</v>
      </c>
      <c r="C1081" s="14" t="s">
        <v>5684</v>
      </c>
      <c r="D1081" s="1" t="s">
        <v>14</v>
      </c>
      <c r="E1081" s="1" t="s">
        <v>29</v>
      </c>
      <c r="F1081" s="1" t="s">
        <v>31</v>
      </c>
      <c r="G1081" s="1" t="s">
        <v>42</v>
      </c>
      <c r="H1081" s="1">
        <v>1067</v>
      </c>
      <c r="I1081" s="1">
        <v>1790.07</v>
      </c>
      <c r="J1081" s="1">
        <v>2197.5500000000002</v>
      </c>
      <c r="K1081" s="1">
        <v>-281</v>
      </c>
      <c r="L1081" s="1">
        <f>Table49[[#This Row],[Selling_Price]]-Table49[[#This Row],[Market_Price]]</f>
        <v>407.48000000000025</v>
      </c>
      <c r="M1081" s="1">
        <f>Table49[[#This Row],[Quantity]]*Table49[[#This Row],[Selling_Price]]</f>
        <v>-617511.55000000005</v>
      </c>
      <c r="N1081" s="1">
        <f>Table49[[#This Row],[Quantity]]*Table49[[#This Row],[Profit_Per_Quantity]]</f>
        <v>-114501.88000000006</v>
      </c>
      <c r="O1081" s="1" t="s">
        <v>46</v>
      </c>
    </row>
    <row r="1082" spans="1:15" x14ac:dyDescent="0.3">
      <c r="A1082" s="1" t="s">
        <v>7087</v>
      </c>
      <c r="B1082" s="1" t="s">
        <v>266</v>
      </c>
      <c r="C1082" s="14" t="s">
        <v>5229</v>
      </c>
      <c r="D1082" s="1" t="s">
        <v>17</v>
      </c>
      <c r="E1082" s="1" t="s">
        <v>4351</v>
      </c>
      <c r="F1082" s="1" t="s">
        <v>31</v>
      </c>
      <c r="G1082" s="1" t="s">
        <v>40</v>
      </c>
      <c r="H1082" s="1">
        <v>1033</v>
      </c>
      <c r="I1082" s="1">
        <v>1117.2</v>
      </c>
      <c r="J1082" s="1">
        <v>1551.58</v>
      </c>
      <c r="K1082" s="1">
        <v>-188</v>
      </c>
      <c r="L1082" s="1">
        <f>Table49[[#This Row],[Selling_Price]]-Table49[[#This Row],[Market_Price]]</f>
        <v>434.37999999999988</v>
      </c>
      <c r="M1082" s="1">
        <f>Table49[[#This Row],[Quantity]]*Table49[[#This Row],[Selling_Price]]</f>
        <v>-291697.03999999998</v>
      </c>
      <c r="N1082" s="1">
        <f>Table49[[#This Row],[Quantity]]*Table49[[#This Row],[Profit_Per_Quantity]]</f>
        <v>-81663.439999999973</v>
      </c>
      <c r="O1082" s="1" t="s">
        <v>46</v>
      </c>
    </row>
    <row r="1083" spans="1:15" x14ac:dyDescent="0.3">
      <c r="A1083" s="1" t="s">
        <v>7479</v>
      </c>
      <c r="B1083" s="1" t="s">
        <v>717</v>
      </c>
      <c r="C1083" s="14" t="s">
        <v>5212</v>
      </c>
      <c r="D1083" s="1" t="s">
        <v>12</v>
      </c>
      <c r="E1083" s="1" t="s">
        <v>27</v>
      </c>
      <c r="F1083" s="1" t="s">
        <v>32</v>
      </c>
      <c r="G1083" s="1" t="s">
        <v>45</v>
      </c>
      <c r="H1083" s="1">
        <v>1084</v>
      </c>
      <c r="I1083" s="1">
        <v>531.30999999999995</v>
      </c>
      <c r="J1083" s="1">
        <v>707.43</v>
      </c>
      <c r="K1083" s="1">
        <v>-189</v>
      </c>
      <c r="L1083" s="1">
        <f>Table49[[#This Row],[Selling_Price]]-Table49[[#This Row],[Market_Price]]</f>
        <v>176.12</v>
      </c>
      <c r="M1083" s="1">
        <f>Table49[[#This Row],[Quantity]]*Table49[[#This Row],[Selling_Price]]</f>
        <v>-133704.26999999999</v>
      </c>
      <c r="N1083" s="1">
        <f>Table49[[#This Row],[Quantity]]*Table49[[#This Row],[Profit_Per_Quantity]]</f>
        <v>-33286.68</v>
      </c>
      <c r="O1083" s="1" t="s">
        <v>46</v>
      </c>
    </row>
    <row r="1084" spans="1:15" x14ac:dyDescent="0.3">
      <c r="A1084" s="1" t="s">
        <v>9044</v>
      </c>
      <c r="B1084" s="1" t="s">
        <v>1748</v>
      </c>
      <c r="C1084" s="14" t="s">
        <v>5925</v>
      </c>
      <c r="D1084" s="1" t="s">
        <v>19</v>
      </c>
      <c r="E1084" s="1" t="s">
        <v>21</v>
      </c>
      <c r="F1084" s="1" t="s">
        <v>32</v>
      </c>
      <c r="G1084" s="1" t="s">
        <v>36</v>
      </c>
      <c r="H1084" s="1">
        <v>1079</v>
      </c>
      <c r="I1084" s="1">
        <v>899.79</v>
      </c>
      <c r="J1084" s="1">
        <v>1604.53</v>
      </c>
      <c r="K1084" s="1">
        <v>-190</v>
      </c>
      <c r="L1084" s="1">
        <f>Table49[[#This Row],[Selling_Price]]-Table49[[#This Row],[Market_Price]]</f>
        <v>704.74</v>
      </c>
      <c r="M1084" s="1">
        <f>Table49[[#This Row],[Quantity]]*Table49[[#This Row],[Selling_Price]]</f>
        <v>-304860.7</v>
      </c>
      <c r="N1084" s="1">
        <f>Table49[[#This Row],[Quantity]]*Table49[[#This Row],[Profit_Per_Quantity]]</f>
        <v>-133900.6</v>
      </c>
      <c r="O1084" s="1" t="s">
        <v>46</v>
      </c>
    </row>
    <row r="1085" spans="1:15" x14ac:dyDescent="0.3">
      <c r="A1085" s="1" t="s">
        <v>9993</v>
      </c>
      <c r="B1085" s="1" t="s">
        <v>3245</v>
      </c>
      <c r="C1085" s="14" t="s">
        <v>5268</v>
      </c>
      <c r="D1085" s="1" t="s">
        <v>20</v>
      </c>
      <c r="E1085" s="1" t="s">
        <v>26</v>
      </c>
      <c r="F1085" s="1" t="s">
        <v>32</v>
      </c>
      <c r="G1085" s="1" t="s">
        <v>44</v>
      </c>
      <c r="H1085" s="1">
        <v>1047</v>
      </c>
      <c r="I1085" s="1">
        <v>867.09</v>
      </c>
      <c r="J1085" s="1">
        <v>1659.59</v>
      </c>
      <c r="K1085" s="1">
        <v>-161</v>
      </c>
      <c r="L1085" s="1">
        <f>Table49[[#This Row],[Selling_Price]]-Table49[[#This Row],[Market_Price]]</f>
        <v>792.49999999999989</v>
      </c>
      <c r="M1085" s="1">
        <f>Table49[[#This Row],[Quantity]]*Table49[[#This Row],[Selling_Price]]</f>
        <v>-267193.99</v>
      </c>
      <c r="N1085" s="1">
        <f>Table49[[#This Row],[Quantity]]*Table49[[#This Row],[Profit_Per_Quantity]]</f>
        <v>-127592.49999999999</v>
      </c>
      <c r="O1085" s="1" t="s">
        <v>46</v>
      </c>
    </row>
    <row r="1086" spans="1:15" x14ac:dyDescent="0.3">
      <c r="A1086" s="1" t="s">
        <v>6725</v>
      </c>
      <c r="B1086" s="1" t="s">
        <v>3202</v>
      </c>
      <c r="C1086" s="14" t="s">
        <v>5250</v>
      </c>
      <c r="D1086" s="1" t="s">
        <v>15</v>
      </c>
      <c r="E1086" s="1" t="s">
        <v>25</v>
      </c>
      <c r="F1086" s="1" t="s">
        <v>34</v>
      </c>
      <c r="G1086" s="1" t="s">
        <v>36</v>
      </c>
      <c r="H1086" s="1">
        <v>1084</v>
      </c>
      <c r="I1086" s="1">
        <v>898.25</v>
      </c>
      <c r="J1086" s="1">
        <v>1284.54</v>
      </c>
      <c r="K1086" s="1">
        <v>-227</v>
      </c>
      <c r="L1086" s="1">
        <f>Table49[[#This Row],[Selling_Price]]-Table49[[#This Row],[Market_Price]]</f>
        <v>386.28999999999996</v>
      </c>
      <c r="M1086" s="1">
        <f>Table49[[#This Row],[Quantity]]*Table49[[#This Row],[Selling_Price]]</f>
        <v>-291590.58</v>
      </c>
      <c r="N1086" s="1">
        <f>Table49[[#This Row],[Quantity]]*Table49[[#This Row],[Profit_Per_Quantity]]</f>
        <v>-87687.829999999987</v>
      </c>
      <c r="O1086" s="1" t="s">
        <v>46</v>
      </c>
    </row>
    <row r="1087" spans="1:15" x14ac:dyDescent="0.3">
      <c r="A1087" s="1" t="s">
        <v>8174</v>
      </c>
      <c r="B1087" s="1" t="s">
        <v>317</v>
      </c>
      <c r="C1087" s="14" t="s">
        <v>6043</v>
      </c>
      <c r="D1087" s="1" t="s">
        <v>13</v>
      </c>
      <c r="E1087" s="1" t="s">
        <v>30</v>
      </c>
      <c r="F1087" s="1" t="s">
        <v>31</v>
      </c>
      <c r="G1087" s="1" t="s">
        <v>41</v>
      </c>
      <c r="H1087" s="1">
        <v>1030</v>
      </c>
      <c r="I1087" s="1">
        <v>573.97</v>
      </c>
      <c r="J1087" s="1">
        <v>859.72</v>
      </c>
      <c r="K1087" s="1">
        <v>-191</v>
      </c>
      <c r="L1087" s="1">
        <f>Table49[[#This Row],[Selling_Price]]-Table49[[#This Row],[Market_Price]]</f>
        <v>285.75</v>
      </c>
      <c r="M1087" s="1">
        <f>Table49[[#This Row],[Quantity]]*Table49[[#This Row],[Selling_Price]]</f>
        <v>-164206.52000000002</v>
      </c>
      <c r="N1087" s="1">
        <f>Table49[[#This Row],[Quantity]]*Table49[[#This Row],[Profit_Per_Quantity]]</f>
        <v>-54578.25</v>
      </c>
      <c r="O1087" s="1" t="s">
        <v>46</v>
      </c>
    </row>
    <row r="1088" spans="1:15" x14ac:dyDescent="0.3">
      <c r="A1088" s="1" t="s">
        <v>10204</v>
      </c>
      <c r="B1088" s="1" t="s">
        <v>3577</v>
      </c>
      <c r="C1088" s="14" t="s">
        <v>5031</v>
      </c>
      <c r="D1088" s="1" t="s">
        <v>15</v>
      </c>
      <c r="E1088" s="1" t="s">
        <v>26</v>
      </c>
      <c r="F1088" s="1" t="s">
        <v>35</v>
      </c>
      <c r="G1088" s="1" t="s">
        <v>37</v>
      </c>
      <c r="H1088" s="1">
        <v>1046</v>
      </c>
      <c r="I1088" s="1">
        <v>1541.48</v>
      </c>
      <c r="J1088" s="1">
        <v>3000.73</v>
      </c>
      <c r="K1088" s="1">
        <v>-109</v>
      </c>
      <c r="L1088" s="1">
        <f>Table49[[#This Row],[Selling_Price]]-Table49[[#This Row],[Market_Price]]</f>
        <v>1459.25</v>
      </c>
      <c r="M1088" s="1">
        <f>Table49[[#This Row],[Quantity]]*Table49[[#This Row],[Selling_Price]]</f>
        <v>-327079.57</v>
      </c>
      <c r="N1088" s="1">
        <f>Table49[[#This Row],[Quantity]]*Table49[[#This Row],[Profit_Per_Quantity]]</f>
        <v>-159058.25</v>
      </c>
      <c r="O1088" s="1" t="s">
        <v>46</v>
      </c>
    </row>
    <row r="1089" spans="1:15" x14ac:dyDescent="0.3">
      <c r="A1089" s="1" t="s">
        <v>7813</v>
      </c>
      <c r="B1089" s="1" t="s">
        <v>3138</v>
      </c>
      <c r="C1089" s="14" t="s">
        <v>5327</v>
      </c>
      <c r="D1089" s="1" t="s">
        <v>18</v>
      </c>
      <c r="E1089" s="1" t="s">
        <v>29</v>
      </c>
      <c r="F1089" s="1" t="s">
        <v>32</v>
      </c>
      <c r="G1089" s="1" t="s">
        <v>43</v>
      </c>
      <c r="H1089" s="1">
        <v>1009</v>
      </c>
      <c r="I1089" s="1">
        <v>831.63</v>
      </c>
      <c r="J1089" s="1">
        <v>933.18</v>
      </c>
      <c r="K1089" s="1">
        <v>-149</v>
      </c>
      <c r="L1089" s="1">
        <f>Table49[[#This Row],[Selling_Price]]-Table49[[#This Row],[Market_Price]]</f>
        <v>101.54999999999995</v>
      </c>
      <c r="M1089" s="1">
        <f>Table49[[#This Row],[Quantity]]*Table49[[#This Row],[Selling_Price]]</f>
        <v>-139043.82</v>
      </c>
      <c r="N1089" s="1">
        <f>Table49[[#This Row],[Quantity]]*Table49[[#This Row],[Profit_Per_Quantity]]</f>
        <v>-15130.949999999993</v>
      </c>
      <c r="O1089" s="1" t="s">
        <v>46</v>
      </c>
    </row>
    <row r="1090" spans="1:15" x14ac:dyDescent="0.3">
      <c r="A1090" s="1" t="s">
        <v>7239</v>
      </c>
      <c r="B1090" s="1" t="s">
        <v>2061</v>
      </c>
      <c r="C1090" s="14" t="s">
        <v>4837</v>
      </c>
      <c r="D1090" s="1" t="s">
        <v>11</v>
      </c>
      <c r="E1090" s="1" t="s">
        <v>26</v>
      </c>
      <c r="F1090" s="1" t="s">
        <v>32</v>
      </c>
      <c r="G1090" s="1" t="s">
        <v>38</v>
      </c>
      <c r="H1090" s="1">
        <v>1040</v>
      </c>
      <c r="I1090" s="1">
        <v>916.85</v>
      </c>
      <c r="J1090" s="1">
        <v>1105.32</v>
      </c>
      <c r="K1090" s="1">
        <v>-49</v>
      </c>
      <c r="L1090" s="1">
        <f>Table49[[#This Row],[Selling_Price]]-Table49[[#This Row],[Market_Price]]</f>
        <v>188.46999999999991</v>
      </c>
      <c r="M1090" s="1">
        <f>Table49[[#This Row],[Quantity]]*Table49[[#This Row],[Selling_Price]]</f>
        <v>-54160.68</v>
      </c>
      <c r="N1090" s="1">
        <f>Table49[[#This Row],[Quantity]]*Table49[[#This Row],[Profit_Per_Quantity]]</f>
        <v>-9235.0299999999952</v>
      </c>
      <c r="O1090" s="1" t="s">
        <v>46</v>
      </c>
    </row>
    <row r="1091" spans="1:15" x14ac:dyDescent="0.3">
      <c r="A1091" s="1" t="s">
        <v>9577</v>
      </c>
      <c r="B1091" s="1" t="s">
        <v>2584</v>
      </c>
      <c r="C1091" s="14" t="s">
        <v>5629</v>
      </c>
      <c r="D1091" s="1" t="s">
        <v>19</v>
      </c>
      <c r="E1091" s="1" t="s">
        <v>28</v>
      </c>
      <c r="F1091" s="1" t="s">
        <v>31</v>
      </c>
      <c r="G1091" s="1" t="s">
        <v>44</v>
      </c>
      <c r="H1091" s="1">
        <v>1004</v>
      </c>
      <c r="I1091" s="1">
        <v>1424.7</v>
      </c>
      <c r="J1091" s="1">
        <v>1891.38</v>
      </c>
      <c r="K1091" s="1">
        <v>-261</v>
      </c>
      <c r="L1091" s="1">
        <f>Table49[[#This Row],[Selling_Price]]-Table49[[#This Row],[Market_Price]]</f>
        <v>466.68000000000006</v>
      </c>
      <c r="M1091" s="1">
        <f>Table49[[#This Row],[Quantity]]*Table49[[#This Row],[Selling_Price]]</f>
        <v>-493650.18000000005</v>
      </c>
      <c r="N1091" s="1">
        <f>Table49[[#This Row],[Quantity]]*Table49[[#This Row],[Profit_Per_Quantity]]</f>
        <v>-121803.48000000001</v>
      </c>
      <c r="O1091" s="1" t="s">
        <v>46</v>
      </c>
    </row>
    <row r="1092" spans="1:15" x14ac:dyDescent="0.3">
      <c r="A1092" s="1" t="s">
        <v>7285</v>
      </c>
      <c r="B1092" s="1" t="s">
        <v>1722</v>
      </c>
      <c r="C1092" s="14" t="s">
        <v>5307</v>
      </c>
      <c r="D1092" s="1" t="s">
        <v>19</v>
      </c>
      <c r="E1092" s="1" t="s">
        <v>28</v>
      </c>
      <c r="F1092" s="1" t="s">
        <v>33</v>
      </c>
      <c r="G1092" s="1" t="s">
        <v>40</v>
      </c>
      <c r="H1092" s="1">
        <v>1093</v>
      </c>
      <c r="I1092" s="1">
        <v>1672.83</v>
      </c>
      <c r="J1092" s="1">
        <v>2249.6999999999998</v>
      </c>
      <c r="K1092" s="1">
        <v>-412</v>
      </c>
      <c r="L1092" s="1">
        <f>Table49[[#This Row],[Selling_Price]]-Table49[[#This Row],[Market_Price]]</f>
        <v>576.86999999999989</v>
      </c>
      <c r="M1092" s="1">
        <f>Table49[[#This Row],[Quantity]]*Table49[[#This Row],[Selling_Price]]</f>
        <v>-926876.39999999991</v>
      </c>
      <c r="N1092" s="1">
        <f>Table49[[#This Row],[Quantity]]*Table49[[#This Row],[Profit_Per_Quantity]]</f>
        <v>-237670.43999999994</v>
      </c>
      <c r="O1092" s="1" t="s">
        <v>46</v>
      </c>
    </row>
    <row r="1093" spans="1:15" x14ac:dyDescent="0.3">
      <c r="A1093" s="1" t="s">
        <v>7228</v>
      </c>
      <c r="B1093" s="1" t="s">
        <v>1249</v>
      </c>
      <c r="C1093" s="14" t="s">
        <v>6070</v>
      </c>
      <c r="D1093" s="1" t="s">
        <v>12</v>
      </c>
      <c r="E1093" s="1" t="s">
        <v>21</v>
      </c>
      <c r="F1093" s="1" t="s">
        <v>32</v>
      </c>
      <c r="G1093" s="1" t="s">
        <v>42</v>
      </c>
      <c r="H1093" s="1">
        <v>1008</v>
      </c>
      <c r="I1093" s="1">
        <v>1473.3</v>
      </c>
      <c r="J1093" s="1">
        <v>2838.37</v>
      </c>
      <c r="K1093" s="1">
        <v>-85</v>
      </c>
      <c r="L1093" s="1">
        <f>Table49[[#This Row],[Selling_Price]]-Table49[[#This Row],[Market_Price]]</f>
        <v>1365.07</v>
      </c>
      <c r="M1093" s="1">
        <f>Table49[[#This Row],[Quantity]]*Table49[[#This Row],[Selling_Price]]</f>
        <v>-241261.44999999998</v>
      </c>
      <c r="N1093" s="1">
        <f>Table49[[#This Row],[Quantity]]*Table49[[#This Row],[Profit_Per_Quantity]]</f>
        <v>-116030.95</v>
      </c>
      <c r="O1093" s="1" t="s">
        <v>46</v>
      </c>
    </row>
    <row r="1094" spans="1:15" x14ac:dyDescent="0.3">
      <c r="A1094" s="1" t="s">
        <v>7867</v>
      </c>
      <c r="B1094" s="1" t="s">
        <v>2715</v>
      </c>
      <c r="C1094" s="14" t="s">
        <v>5409</v>
      </c>
      <c r="D1094" s="1" t="s">
        <v>16</v>
      </c>
      <c r="E1094" s="1" t="s">
        <v>26</v>
      </c>
      <c r="F1094" s="1" t="s">
        <v>31</v>
      </c>
      <c r="G1094" s="1" t="s">
        <v>38</v>
      </c>
      <c r="H1094" s="1">
        <v>1052</v>
      </c>
      <c r="I1094" s="1">
        <v>1217.9000000000001</v>
      </c>
      <c r="J1094" s="1">
        <v>2219.44</v>
      </c>
      <c r="K1094" s="1">
        <v>-21</v>
      </c>
      <c r="L1094" s="1">
        <f>Table49[[#This Row],[Selling_Price]]-Table49[[#This Row],[Market_Price]]</f>
        <v>1001.54</v>
      </c>
      <c r="M1094" s="1">
        <f>Table49[[#This Row],[Quantity]]*Table49[[#This Row],[Selling_Price]]</f>
        <v>-46608.24</v>
      </c>
      <c r="N1094" s="1">
        <f>Table49[[#This Row],[Quantity]]*Table49[[#This Row],[Profit_Per_Quantity]]</f>
        <v>-21032.34</v>
      </c>
      <c r="O1094" s="1" t="s">
        <v>46</v>
      </c>
    </row>
    <row r="1095" spans="1:15" x14ac:dyDescent="0.3">
      <c r="A1095" s="1" t="s">
        <v>6990</v>
      </c>
      <c r="B1095" s="1" t="s">
        <v>1216</v>
      </c>
      <c r="C1095" s="14" t="s">
        <v>6048</v>
      </c>
      <c r="D1095" s="1" t="s">
        <v>13</v>
      </c>
      <c r="E1095" s="1" t="s">
        <v>4349</v>
      </c>
      <c r="F1095" s="1" t="s">
        <v>31</v>
      </c>
      <c r="G1095" s="1" t="s">
        <v>45</v>
      </c>
      <c r="H1095" s="1">
        <v>1008</v>
      </c>
      <c r="I1095" s="1">
        <v>1119.9100000000001</v>
      </c>
      <c r="J1095" s="1">
        <v>1827.52</v>
      </c>
      <c r="K1095" s="1">
        <v>-89</v>
      </c>
      <c r="L1095" s="1">
        <f>Table49[[#This Row],[Selling_Price]]-Table49[[#This Row],[Market_Price]]</f>
        <v>707.6099999999999</v>
      </c>
      <c r="M1095" s="1">
        <f>Table49[[#This Row],[Quantity]]*Table49[[#This Row],[Selling_Price]]</f>
        <v>-162649.28</v>
      </c>
      <c r="N1095" s="1">
        <f>Table49[[#This Row],[Quantity]]*Table49[[#This Row],[Profit_Per_Quantity]]</f>
        <v>-62977.289999999994</v>
      </c>
      <c r="O1095" s="1" t="s">
        <v>46</v>
      </c>
    </row>
    <row r="1096" spans="1:15" x14ac:dyDescent="0.3">
      <c r="A1096" s="1" t="s">
        <v>8595</v>
      </c>
      <c r="B1096" s="1" t="s">
        <v>1003</v>
      </c>
      <c r="C1096" s="14" t="s">
        <v>5419</v>
      </c>
      <c r="D1096" s="1" t="s">
        <v>17</v>
      </c>
      <c r="E1096" s="1" t="s">
        <v>30</v>
      </c>
      <c r="F1096" s="1" t="s">
        <v>31</v>
      </c>
      <c r="G1096" s="1" t="s">
        <v>44</v>
      </c>
      <c r="H1096" s="1">
        <v>1005</v>
      </c>
      <c r="I1096" s="1">
        <v>680.03</v>
      </c>
      <c r="J1096" s="1">
        <v>1293.95</v>
      </c>
      <c r="K1096" s="1">
        <v>-498</v>
      </c>
      <c r="L1096" s="1">
        <f>Table49[[#This Row],[Selling_Price]]-Table49[[#This Row],[Market_Price]]</f>
        <v>613.92000000000007</v>
      </c>
      <c r="M1096" s="1">
        <f>Table49[[#This Row],[Quantity]]*Table49[[#This Row],[Selling_Price]]</f>
        <v>-644387.1</v>
      </c>
      <c r="N1096" s="1">
        <f>Table49[[#This Row],[Quantity]]*Table49[[#This Row],[Profit_Per_Quantity]]</f>
        <v>-305732.16000000003</v>
      </c>
      <c r="O1096" s="1" t="s">
        <v>46</v>
      </c>
    </row>
    <row r="1097" spans="1:15" x14ac:dyDescent="0.3">
      <c r="A1097" s="1" t="s">
        <v>8724</v>
      </c>
      <c r="B1097" s="1" t="s">
        <v>1202</v>
      </c>
      <c r="C1097" s="14" t="s">
        <v>6085</v>
      </c>
      <c r="D1097" s="1" t="s">
        <v>16</v>
      </c>
      <c r="E1097" s="1" t="s">
        <v>21</v>
      </c>
      <c r="F1097" s="1" t="s">
        <v>34</v>
      </c>
      <c r="G1097" s="1" t="s">
        <v>43</v>
      </c>
      <c r="H1097" s="1">
        <v>1012</v>
      </c>
      <c r="I1097" s="1">
        <v>377.67</v>
      </c>
      <c r="J1097" s="1">
        <v>503.53</v>
      </c>
      <c r="K1097" s="1">
        <v>-105</v>
      </c>
      <c r="L1097" s="1">
        <f>Table49[[#This Row],[Selling_Price]]-Table49[[#This Row],[Market_Price]]</f>
        <v>125.85999999999996</v>
      </c>
      <c r="M1097" s="1">
        <f>Table49[[#This Row],[Quantity]]*Table49[[#This Row],[Selling_Price]]</f>
        <v>-52870.649999999994</v>
      </c>
      <c r="N1097" s="1">
        <f>Table49[[#This Row],[Quantity]]*Table49[[#This Row],[Profit_Per_Quantity]]</f>
        <v>-13215.299999999996</v>
      </c>
      <c r="O1097" s="1" t="s">
        <v>46</v>
      </c>
    </row>
    <row r="1098" spans="1:15" x14ac:dyDescent="0.3">
      <c r="A1098" s="1" t="s">
        <v>8128</v>
      </c>
      <c r="B1098" s="1" t="s">
        <v>229</v>
      </c>
      <c r="C1098" s="14" t="s">
        <v>5797</v>
      </c>
      <c r="D1098" s="1" t="s">
        <v>11</v>
      </c>
      <c r="E1098" s="1" t="s">
        <v>21</v>
      </c>
      <c r="F1098" s="1" t="s">
        <v>32</v>
      </c>
      <c r="G1098" s="1" t="s">
        <v>45</v>
      </c>
      <c r="H1098" s="1">
        <v>1092</v>
      </c>
      <c r="I1098" s="1">
        <v>1769.69</v>
      </c>
      <c r="J1098" s="1">
        <v>2258.6999999999998</v>
      </c>
      <c r="K1098" s="1">
        <v>-207</v>
      </c>
      <c r="L1098" s="1">
        <f>Table49[[#This Row],[Selling_Price]]-Table49[[#This Row],[Market_Price]]</f>
        <v>489.00999999999976</v>
      </c>
      <c r="M1098" s="1">
        <f>Table49[[#This Row],[Quantity]]*Table49[[#This Row],[Selling_Price]]</f>
        <v>-467550.89999999997</v>
      </c>
      <c r="N1098" s="1">
        <f>Table49[[#This Row],[Quantity]]*Table49[[#This Row],[Profit_Per_Quantity]]</f>
        <v>-101225.06999999995</v>
      </c>
      <c r="O1098" s="1" t="s">
        <v>46</v>
      </c>
    </row>
    <row r="1099" spans="1:15" x14ac:dyDescent="0.3">
      <c r="A1099" s="1" t="s">
        <v>9146</v>
      </c>
      <c r="B1099" s="1" t="s">
        <v>1902</v>
      </c>
      <c r="C1099" s="14" t="s">
        <v>5882</v>
      </c>
      <c r="D1099" s="1" t="s">
        <v>19</v>
      </c>
      <c r="E1099" s="1" t="s">
        <v>30</v>
      </c>
      <c r="F1099" s="1" t="s">
        <v>31</v>
      </c>
      <c r="G1099" s="1" t="s">
        <v>40</v>
      </c>
      <c r="H1099" s="1">
        <v>1084</v>
      </c>
      <c r="I1099" s="1">
        <v>1940.91</v>
      </c>
      <c r="J1099" s="1">
        <v>2406.84</v>
      </c>
      <c r="K1099" s="1">
        <v>-101</v>
      </c>
      <c r="L1099" s="1">
        <f>Table49[[#This Row],[Selling_Price]]-Table49[[#This Row],[Market_Price]]</f>
        <v>465.93000000000006</v>
      </c>
      <c r="M1099" s="1">
        <f>Table49[[#This Row],[Quantity]]*Table49[[#This Row],[Selling_Price]]</f>
        <v>-243090.84000000003</v>
      </c>
      <c r="N1099" s="1">
        <f>Table49[[#This Row],[Quantity]]*Table49[[#This Row],[Profit_Per_Quantity]]</f>
        <v>-47058.930000000008</v>
      </c>
      <c r="O1099" s="1" t="s">
        <v>46</v>
      </c>
    </row>
    <row r="1100" spans="1:15" x14ac:dyDescent="0.3">
      <c r="A1100" s="1" t="s">
        <v>8892</v>
      </c>
      <c r="B1100" s="1" t="s">
        <v>1491</v>
      </c>
      <c r="C1100" s="14" t="s">
        <v>5533</v>
      </c>
      <c r="D1100" s="1" t="s">
        <v>17</v>
      </c>
      <c r="E1100" s="1" t="s">
        <v>29</v>
      </c>
      <c r="F1100" s="1" t="s">
        <v>34</v>
      </c>
      <c r="G1100" s="1" t="s">
        <v>38</v>
      </c>
      <c r="H1100" s="1">
        <v>1023</v>
      </c>
      <c r="I1100" s="1">
        <v>75.39</v>
      </c>
      <c r="J1100" s="1">
        <v>145.97999999999999</v>
      </c>
      <c r="K1100" s="1">
        <v>-35</v>
      </c>
      <c r="L1100" s="1">
        <f>Table49[[#This Row],[Selling_Price]]-Table49[[#This Row],[Market_Price]]</f>
        <v>70.589999999999989</v>
      </c>
      <c r="M1100" s="1">
        <f>Table49[[#This Row],[Quantity]]*Table49[[#This Row],[Selling_Price]]</f>
        <v>-5109.2999999999993</v>
      </c>
      <c r="N1100" s="1">
        <f>Table49[[#This Row],[Quantity]]*Table49[[#This Row],[Profit_Per_Quantity]]</f>
        <v>-2470.6499999999996</v>
      </c>
      <c r="O1100" s="1" t="s">
        <v>46</v>
      </c>
    </row>
    <row r="1101" spans="1:15" x14ac:dyDescent="0.3">
      <c r="A1101" s="1" t="s">
        <v>7237</v>
      </c>
      <c r="B1101" s="1" t="s">
        <v>763</v>
      </c>
      <c r="C1101" s="14" t="s">
        <v>5116</v>
      </c>
      <c r="D1101" s="1" t="s">
        <v>18</v>
      </c>
      <c r="E1101" s="1" t="s">
        <v>30</v>
      </c>
      <c r="F1101" s="1" t="s">
        <v>33</v>
      </c>
      <c r="G1101" s="1" t="s">
        <v>4352</v>
      </c>
      <c r="H1101" s="1">
        <v>1098</v>
      </c>
      <c r="I1101" s="1">
        <v>329.78</v>
      </c>
      <c r="J1101" s="1">
        <v>636.19000000000005</v>
      </c>
      <c r="K1101" s="1">
        <v>-346</v>
      </c>
      <c r="L1101" s="1">
        <f>Table49[[#This Row],[Selling_Price]]-Table49[[#This Row],[Market_Price]]</f>
        <v>306.41000000000008</v>
      </c>
      <c r="M1101" s="1">
        <f>Table49[[#This Row],[Quantity]]*Table49[[#This Row],[Selling_Price]]</f>
        <v>-220121.74000000002</v>
      </c>
      <c r="N1101" s="1">
        <f>Table49[[#This Row],[Quantity]]*Table49[[#This Row],[Profit_Per_Quantity]]</f>
        <v>-106017.86000000003</v>
      </c>
      <c r="O1101" s="1" t="s">
        <v>46</v>
      </c>
    </row>
    <row r="1102" spans="1:15" x14ac:dyDescent="0.3">
      <c r="A1102" s="1" t="s">
        <v>6398</v>
      </c>
      <c r="B1102" s="1" t="s">
        <v>2344</v>
      </c>
      <c r="C1102" s="14" t="s">
        <v>5728</v>
      </c>
      <c r="D1102" s="1" t="s">
        <v>19</v>
      </c>
      <c r="E1102" s="1" t="s">
        <v>27</v>
      </c>
      <c r="F1102" s="1" t="s">
        <v>33</v>
      </c>
      <c r="G1102" s="1" t="s">
        <v>4352</v>
      </c>
      <c r="H1102" s="1">
        <v>1052</v>
      </c>
      <c r="I1102" s="1">
        <v>1728.29</v>
      </c>
      <c r="J1102" s="1">
        <v>2335.69</v>
      </c>
      <c r="K1102" s="1">
        <v>-100</v>
      </c>
      <c r="L1102" s="1">
        <f>Table49[[#This Row],[Selling_Price]]-Table49[[#This Row],[Market_Price]]</f>
        <v>607.40000000000009</v>
      </c>
      <c r="M1102" s="1">
        <f>Table49[[#This Row],[Quantity]]*Table49[[#This Row],[Selling_Price]]</f>
        <v>-233569</v>
      </c>
      <c r="N1102" s="1">
        <f>Table49[[#This Row],[Quantity]]*Table49[[#This Row],[Profit_Per_Quantity]]</f>
        <v>-60740.000000000007</v>
      </c>
      <c r="O1102" s="1" t="s">
        <v>46</v>
      </c>
    </row>
    <row r="1103" spans="1:15" x14ac:dyDescent="0.3">
      <c r="A1103" s="1" t="s">
        <v>9225</v>
      </c>
      <c r="B1103" s="1" t="s">
        <v>2030</v>
      </c>
      <c r="C1103" s="14" t="s">
        <v>4648</v>
      </c>
      <c r="D1103" s="1" t="s">
        <v>19</v>
      </c>
      <c r="E1103" s="1" t="s">
        <v>24</v>
      </c>
      <c r="F1103" s="1" t="s">
        <v>34</v>
      </c>
      <c r="G1103" s="1" t="s">
        <v>37</v>
      </c>
      <c r="H1103" s="1">
        <v>1006</v>
      </c>
      <c r="I1103" s="1">
        <v>968.76</v>
      </c>
      <c r="J1103" s="1">
        <v>1852.86</v>
      </c>
      <c r="K1103" s="1">
        <v>-445</v>
      </c>
      <c r="L1103" s="1">
        <f>Table49[[#This Row],[Selling_Price]]-Table49[[#This Row],[Market_Price]]</f>
        <v>884.09999999999991</v>
      </c>
      <c r="M1103" s="1">
        <f>Table49[[#This Row],[Quantity]]*Table49[[#This Row],[Selling_Price]]</f>
        <v>-824522.7</v>
      </c>
      <c r="N1103" s="1">
        <f>Table49[[#This Row],[Quantity]]*Table49[[#This Row],[Profit_Per_Quantity]]</f>
        <v>-393424.49999999994</v>
      </c>
      <c r="O1103" s="1" t="s">
        <v>46</v>
      </c>
    </row>
    <row r="1104" spans="1:15" x14ac:dyDescent="0.3">
      <c r="A1104" s="1" t="s">
        <v>7605</v>
      </c>
      <c r="B1104" s="1" t="s">
        <v>3130</v>
      </c>
      <c r="C1104" s="14" t="s">
        <v>4752</v>
      </c>
      <c r="D1104" s="1" t="s">
        <v>13</v>
      </c>
      <c r="E1104" s="1" t="s">
        <v>4351</v>
      </c>
      <c r="F1104" s="1" t="s">
        <v>34</v>
      </c>
      <c r="G1104" s="1" t="s">
        <v>37</v>
      </c>
      <c r="H1104" s="1">
        <v>1087</v>
      </c>
      <c r="I1104" s="1">
        <v>1207.02</v>
      </c>
      <c r="J1104" s="1">
        <v>1998.15</v>
      </c>
      <c r="K1104" s="1">
        <v>-422</v>
      </c>
      <c r="L1104" s="1">
        <f>Table49[[#This Row],[Selling_Price]]-Table49[[#This Row],[Market_Price]]</f>
        <v>791.13000000000011</v>
      </c>
      <c r="M1104" s="1">
        <f>Table49[[#This Row],[Quantity]]*Table49[[#This Row],[Selling_Price]]</f>
        <v>-843219.3</v>
      </c>
      <c r="N1104" s="1">
        <f>Table49[[#This Row],[Quantity]]*Table49[[#This Row],[Profit_Per_Quantity]]</f>
        <v>-333856.86000000004</v>
      </c>
      <c r="O1104" s="1" t="s">
        <v>46</v>
      </c>
    </row>
    <row r="1105" spans="1:15" x14ac:dyDescent="0.3">
      <c r="A1105" s="1" t="s">
        <v>9352</v>
      </c>
      <c r="B1105" s="1" t="s">
        <v>2233</v>
      </c>
      <c r="C1105" s="14" t="s">
        <v>4424</v>
      </c>
      <c r="D1105" s="1" t="s">
        <v>19</v>
      </c>
      <c r="E1105" s="1" t="s">
        <v>30</v>
      </c>
      <c r="F1105" s="1" t="s">
        <v>33</v>
      </c>
      <c r="G1105" s="1" t="s">
        <v>36</v>
      </c>
      <c r="H1105" s="1">
        <v>1079</v>
      </c>
      <c r="I1105" s="1">
        <v>497.88</v>
      </c>
      <c r="J1105" s="1">
        <v>591.13</v>
      </c>
      <c r="K1105" s="1">
        <v>-297</v>
      </c>
      <c r="L1105" s="1">
        <f>Table49[[#This Row],[Selling_Price]]-Table49[[#This Row],[Market_Price]]</f>
        <v>93.25</v>
      </c>
      <c r="M1105" s="1">
        <f>Table49[[#This Row],[Quantity]]*Table49[[#This Row],[Selling_Price]]</f>
        <v>-175565.61</v>
      </c>
      <c r="N1105" s="1">
        <f>Table49[[#This Row],[Quantity]]*Table49[[#This Row],[Profit_Per_Quantity]]</f>
        <v>-27695.25</v>
      </c>
      <c r="O1105" s="1" t="s">
        <v>46</v>
      </c>
    </row>
    <row r="1106" spans="1:15" x14ac:dyDescent="0.3">
      <c r="A1106" s="1" t="s">
        <v>9381</v>
      </c>
      <c r="B1106" s="1" t="s">
        <v>2277</v>
      </c>
      <c r="C1106" s="14" t="s">
        <v>5371</v>
      </c>
      <c r="D1106" s="1" t="s">
        <v>19</v>
      </c>
      <c r="E1106" s="1" t="s">
        <v>26</v>
      </c>
      <c r="F1106" s="1" t="s">
        <v>35</v>
      </c>
      <c r="G1106" s="1" t="s">
        <v>41</v>
      </c>
      <c r="H1106" s="1">
        <v>1023</v>
      </c>
      <c r="I1106" s="1">
        <v>1626.92</v>
      </c>
      <c r="J1106" s="1">
        <v>2984.79</v>
      </c>
      <c r="K1106" s="1">
        <v>-14</v>
      </c>
      <c r="L1106" s="1">
        <f>Table49[[#This Row],[Selling_Price]]-Table49[[#This Row],[Market_Price]]</f>
        <v>1357.87</v>
      </c>
      <c r="M1106" s="1">
        <f>Table49[[#This Row],[Quantity]]*Table49[[#This Row],[Selling_Price]]</f>
        <v>-41787.06</v>
      </c>
      <c r="N1106" s="1">
        <f>Table49[[#This Row],[Quantity]]*Table49[[#This Row],[Profit_Per_Quantity]]</f>
        <v>-19010.18</v>
      </c>
      <c r="O1106" s="1" t="s">
        <v>46</v>
      </c>
    </row>
    <row r="1107" spans="1:15" x14ac:dyDescent="0.3">
      <c r="A1107" s="1" t="s">
        <v>8496</v>
      </c>
      <c r="B1107" s="1" t="s">
        <v>850</v>
      </c>
      <c r="C1107" s="14" t="s">
        <v>4889</v>
      </c>
      <c r="D1107" s="1" t="s">
        <v>13</v>
      </c>
      <c r="E1107" s="1" t="s">
        <v>21</v>
      </c>
      <c r="F1107" s="1" t="s">
        <v>33</v>
      </c>
      <c r="G1107" s="1" t="s">
        <v>36</v>
      </c>
      <c r="H1107" s="1">
        <v>1020</v>
      </c>
      <c r="I1107" s="1">
        <v>643.05999999999995</v>
      </c>
      <c r="J1107" s="1">
        <v>1093.44</v>
      </c>
      <c r="K1107" s="1">
        <v>-135</v>
      </c>
      <c r="L1107" s="1">
        <f>Table49[[#This Row],[Selling_Price]]-Table49[[#This Row],[Market_Price]]</f>
        <v>450.38000000000011</v>
      </c>
      <c r="M1107" s="1">
        <f>Table49[[#This Row],[Quantity]]*Table49[[#This Row],[Selling_Price]]</f>
        <v>-147614.39999999999</v>
      </c>
      <c r="N1107" s="1">
        <f>Table49[[#This Row],[Quantity]]*Table49[[#This Row],[Profit_Per_Quantity]]</f>
        <v>-60801.300000000017</v>
      </c>
      <c r="O1107" s="1" t="s">
        <v>46</v>
      </c>
    </row>
    <row r="1108" spans="1:15" x14ac:dyDescent="0.3">
      <c r="A1108" s="1" t="s">
        <v>8959</v>
      </c>
      <c r="B1108" s="1" t="s">
        <v>1609</v>
      </c>
      <c r="C1108" s="14" t="s">
        <v>5966</v>
      </c>
      <c r="D1108" s="1" t="s">
        <v>11</v>
      </c>
      <c r="E1108" s="1" t="s">
        <v>4351</v>
      </c>
      <c r="F1108" s="1" t="s">
        <v>34</v>
      </c>
      <c r="G1108" s="1" t="s">
        <v>38</v>
      </c>
      <c r="H1108" s="1">
        <v>1039</v>
      </c>
      <c r="I1108" s="1">
        <v>98.06</v>
      </c>
      <c r="J1108" s="1">
        <v>129.62</v>
      </c>
      <c r="K1108" s="1">
        <v>-208</v>
      </c>
      <c r="L1108" s="1">
        <f>Table49[[#This Row],[Selling_Price]]-Table49[[#This Row],[Market_Price]]</f>
        <v>31.560000000000002</v>
      </c>
      <c r="M1108" s="1">
        <f>Table49[[#This Row],[Quantity]]*Table49[[#This Row],[Selling_Price]]</f>
        <v>-26960.959999999999</v>
      </c>
      <c r="N1108" s="1">
        <f>Table49[[#This Row],[Quantity]]*Table49[[#This Row],[Profit_Per_Quantity]]</f>
        <v>-6564.4800000000005</v>
      </c>
      <c r="O1108" s="1" t="s">
        <v>46</v>
      </c>
    </row>
    <row r="1109" spans="1:15" x14ac:dyDescent="0.3">
      <c r="A1109" s="1" t="s">
        <v>9210</v>
      </c>
      <c r="B1109" s="1" t="s">
        <v>2012</v>
      </c>
      <c r="C1109" s="14" t="s">
        <v>4592</v>
      </c>
      <c r="D1109" s="1" t="s">
        <v>13</v>
      </c>
      <c r="E1109" s="1" t="s">
        <v>4351</v>
      </c>
      <c r="F1109" s="1" t="s">
        <v>35</v>
      </c>
      <c r="G1109" s="1" t="s">
        <v>38</v>
      </c>
      <c r="H1109" s="1">
        <v>1058</v>
      </c>
      <c r="I1109" s="1">
        <v>478.49</v>
      </c>
      <c r="J1109" s="1">
        <v>650.21</v>
      </c>
      <c r="K1109" s="1">
        <v>-309</v>
      </c>
      <c r="L1109" s="1">
        <f>Table49[[#This Row],[Selling_Price]]-Table49[[#This Row],[Market_Price]]</f>
        <v>171.72000000000003</v>
      </c>
      <c r="M1109" s="1">
        <f>Table49[[#This Row],[Quantity]]*Table49[[#This Row],[Selling_Price]]</f>
        <v>-200914.89</v>
      </c>
      <c r="N1109" s="1">
        <f>Table49[[#This Row],[Quantity]]*Table49[[#This Row],[Profit_Per_Quantity]]</f>
        <v>-53061.48000000001</v>
      </c>
      <c r="O1109" s="1" t="s">
        <v>46</v>
      </c>
    </row>
    <row r="1110" spans="1:15" x14ac:dyDescent="0.3">
      <c r="A1110" s="1" t="s">
        <v>6611</v>
      </c>
      <c r="B1110" s="1" t="s">
        <v>337</v>
      </c>
      <c r="C1110" s="14" t="s">
        <v>5775</v>
      </c>
      <c r="D1110" s="1" t="s">
        <v>11</v>
      </c>
      <c r="E1110" s="1" t="s">
        <v>30</v>
      </c>
      <c r="F1110" s="1" t="s">
        <v>31</v>
      </c>
      <c r="G1110" s="1" t="s">
        <v>4352</v>
      </c>
      <c r="H1110" s="1">
        <v>1079</v>
      </c>
      <c r="I1110" s="1">
        <v>774.79</v>
      </c>
      <c r="J1110" s="1">
        <v>1520.75</v>
      </c>
      <c r="K1110" s="1">
        <v>-427</v>
      </c>
      <c r="L1110" s="1">
        <f>Table49[[#This Row],[Selling_Price]]-Table49[[#This Row],[Market_Price]]</f>
        <v>745.96</v>
      </c>
      <c r="M1110" s="1">
        <f>Table49[[#This Row],[Quantity]]*Table49[[#This Row],[Selling_Price]]</f>
        <v>-649360.25</v>
      </c>
      <c r="N1110" s="1">
        <f>Table49[[#This Row],[Quantity]]*Table49[[#This Row],[Profit_Per_Quantity]]</f>
        <v>-318524.92000000004</v>
      </c>
      <c r="O1110" s="1" t="s">
        <v>46</v>
      </c>
    </row>
    <row r="1111" spans="1:15" x14ac:dyDescent="0.3">
      <c r="A1111" s="1" t="s">
        <v>9657</v>
      </c>
      <c r="B1111" s="1" t="s">
        <v>2722</v>
      </c>
      <c r="C1111" s="14" t="s">
        <v>5179</v>
      </c>
      <c r="D1111" s="1" t="s">
        <v>18</v>
      </c>
      <c r="E1111" s="1" t="s">
        <v>4349</v>
      </c>
      <c r="F1111" s="1" t="s">
        <v>33</v>
      </c>
      <c r="G1111" s="1" t="s">
        <v>36</v>
      </c>
      <c r="H1111" s="1">
        <v>1031</v>
      </c>
      <c r="I1111" s="1">
        <v>1846.43</v>
      </c>
      <c r="J1111" s="1">
        <v>3219.75</v>
      </c>
      <c r="K1111" s="1">
        <v>-389</v>
      </c>
      <c r="L1111" s="1">
        <f>Table49[[#This Row],[Selling_Price]]-Table49[[#This Row],[Market_Price]]</f>
        <v>1373.32</v>
      </c>
      <c r="M1111" s="1">
        <f>Table49[[#This Row],[Quantity]]*Table49[[#This Row],[Selling_Price]]</f>
        <v>-1252482.75</v>
      </c>
      <c r="N1111" s="1">
        <f>Table49[[#This Row],[Quantity]]*Table49[[#This Row],[Profit_Per_Quantity]]</f>
        <v>-534221.48</v>
      </c>
      <c r="O1111" s="1" t="s">
        <v>46</v>
      </c>
    </row>
    <row r="1112" spans="1:15" x14ac:dyDescent="0.3">
      <c r="A1112" s="1" t="s">
        <v>9323</v>
      </c>
      <c r="B1112" s="1" t="s">
        <v>2186</v>
      </c>
      <c r="C1112" s="14" t="s">
        <v>5284</v>
      </c>
      <c r="D1112" s="1" t="s">
        <v>18</v>
      </c>
      <c r="E1112" s="1" t="s">
        <v>4349</v>
      </c>
      <c r="F1112" s="1" t="s">
        <v>35</v>
      </c>
      <c r="G1112" s="1" t="s">
        <v>44</v>
      </c>
      <c r="H1112" s="1">
        <v>1067</v>
      </c>
      <c r="I1112" s="1">
        <v>682.99</v>
      </c>
      <c r="J1112" s="1">
        <v>1055.05</v>
      </c>
      <c r="K1112" s="1">
        <v>-151</v>
      </c>
      <c r="L1112" s="1">
        <f>Table49[[#This Row],[Selling_Price]]-Table49[[#This Row],[Market_Price]]</f>
        <v>372.05999999999995</v>
      </c>
      <c r="M1112" s="1">
        <f>Table49[[#This Row],[Quantity]]*Table49[[#This Row],[Selling_Price]]</f>
        <v>-159312.54999999999</v>
      </c>
      <c r="N1112" s="1">
        <f>Table49[[#This Row],[Quantity]]*Table49[[#This Row],[Profit_Per_Quantity]]</f>
        <v>-56181.05999999999</v>
      </c>
      <c r="O1112" s="1" t="s">
        <v>46</v>
      </c>
    </row>
    <row r="1113" spans="1:15" x14ac:dyDescent="0.3">
      <c r="A1113" s="1" t="s">
        <v>8818</v>
      </c>
      <c r="B1113" s="1" t="s">
        <v>1375</v>
      </c>
      <c r="C1113" s="14" t="s">
        <v>5541</v>
      </c>
      <c r="D1113" s="1" t="s">
        <v>18</v>
      </c>
      <c r="E1113" s="1" t="s">
        <v>4349</v>
      </c>
      <c r="F1113" s="1" t="s">
        <v>35</v>
      </c>
      <c r="G1113" s="1" t="s">
        <v>41</v>
      </c>
      <c r="H1113" s="1">
        <v>1031</v>
      </c>
      <c r="I1113" s="1">
        <v>358.85</v>
      </c>
      <c r="J1113" s="1">
        <v>423.64</v>
      </c>
      <c r="K1113" s="1">
        <v>-257</v>
      </c>
      <c r="L1113" s="1">
        <f>Table49[[#This Row],[Selling_Price]]-Table49[[#This Row],[Market_Price]]</f>
        <v>64.789999999999964</v>
      </c>
      <c r="M1113" s="1">
        <f>Table49[[#This Row],[Quantity]]*Table49[[#This Row],[Selling_Price]]</f>
        <v>-108875.48</v>
      </c>
      <c r="N1113" s="1">
        <f>Table49[[#This Row],[Quantity]]*Table49[[#This Row],[Profit_Per_Quantity]]</f>
        <v>-16651.029999999992</v>
      </c>
      <c r="O1113" s="1" t="s">
        <v>46</v>
      </c>
    </row>
    <row r="1114" spans="1:15" x14ac:dyDescent="0.3">
      <c r="A1114" s="1" t="s">
        <v>6541</v>
      </c>
      <c r="B1114" s="1" t="s">
        <v>1960</v>
      </c>
      <c r="C1114" s="14" t="s">
        <v>5863</v>
      </c>
      <c r="D1114" s="1" t="s">
        <v>11</v>
      </c>
      <c r="E1114" s="1" t="s">
        <v>24</v>
      </c>
      <c r="F1114" s="1" t="s">
        <v>34</v>
      </c>
      <c r="G1114" s="1" t="s">
        <v>41</v>
      </c>
      <c r="H1114" s="1">
        <v>1093</v>
      </c>
      <c r="I1114" s="1">
        <v>489.83</v>
      </c>
      <c r="J1114" s="1">
        <v>544.07000000000005</v>
      </c>
      <c r="K1114" s="1">
        <v>-135</v>
      </c>
      <c r="L1114" s="1">
        <f>Table49[[#This Row],[Selling_Price]]-Table49[[#This Row],[Market_Price]]</f>
        <v>54.240000000000066</v>
      </c>
      <c r="M1114" s="1">
        <f>Table49[[#This Row],[Quantity]]*Table49[[#This Row],[Selling_Price]]</f>
        <v>-73449.450000000012</v>
      </c>
      <c r="N1114" s="1">
        <f>Table49[[#This Row],[Quantity]]*Table49[[#This Row],[Profit_Per_Quantity]]</f>
        <v>-7322.4000000000087</v>
      </c>
      <c r="O1114" s="1" t="s">
        <v>46</v>
      </c>
    </row>
    <row r="1115" spans="1:15" x14ac:dyDescent="0.3">
      <c r="A1115" s="1" t="s">
        <v>6722</v>
      </c>
      <c r="B1115" s="1" t="s">
        <v>3414</v>
      </c>
      <c r="C1115" s="14" t="s">
        <v>5154</v>
      </c>
      <c r="D1115" s="1" t="s">
        <v>14</v>
      </c>
      <c r="E1115" s="1" t="s">
        <v>30</v>
      </c>
      <c r="F1115" s="1" t="s">
        <v>35</v>
      </c>
      <c r="G1115" s="1" t="s">
        <v>38</v>
      </c>
      <c r="H1115" s="1">
        <v>1055</v>
      </c>
      <c r="I1115" s="1">
        <v>1856.29</v>
      </c>
      <c r="J1115" s="1">
        <v>3549.86</v>
      </c>
      <c r="K1115" s="1">
        <v>-83</v>
      </c>
      <c r="L1115" s="1">
        <f>Table49[[#This Row],[Selling_Price]]-Table49[[#This Row],[Market_Price]]</f>
        <v>1693.5700000000002</v>
      </c>
      <c r="M1115" s="1">
        <f>Table49[[#This Row],[Quantity]]*Table49[[#This Row],[Selling_Price]]</f>
        <v>-294638.38</v>
      </c>
      <c r="N1115" s="1">
        <f>Table49[[#This Row],[Quantity]]*Table49[[#This Row],[Profit_Per_Quantity]]</f>
        <v>-140566.31000000003</v>
      </c>
      <c r="O1115" s="1" t="s">
        <v>46</v>
      </c>
    </row>
    <row r="1116" spans="1:15" x14ac:dyDescent="0.3">
      <c r="A1116" s="1" t="s">
        <v>7947</v>
      </c>
      <c r="B1116" s="1" t="s">
        <v>2657</v>
      </c>
      <c r="C1116" s="14" t="s">
        <v>5598</v>
      </c>
      <c r="D1116" s="1" t="s">
        <v>11</v>
      </c>
      <c r="E1116" s="1" t="s">
        <v>4351</v>
      </c>
      <c r="F1116" s="1" t="s">
        <v>35</v>
      </c>
      <c r="G1116" s="1" t="s">
        <v>43</v>
      </c>
      <c r="H1116" s="1">
        <v>1042</v>
      </c>
      <c r="I1116" s="1">
        <v>189.55</v>
      </c>
      <c r="J1116" s="1">
        <v>250.8</v>
      </c>
      <c r="K1116" s="1">
        <v>-30</v>
      </c>
      <c r="L1116" s="1">
        <f>Table49[[#This Row],[Selling_Price]]-Table49[[#This Row],[Market_Price]]</f>
        <v>61.25</v>
      </c>
      <c r="M1116" s="1">
        <f>Table49[[#This Row],[Quantity]]*Table49[[#This Row],[Selling_Price]]</f>
        <v>-7524</v>
      </c>
      <c r="N1116" s="1">
        <f>Table49[[#This Row],[Quantity]]*Table49[[#This Row],[Profit_Per_Quantity]]</f>
        <v>-1837.5</v>
      </c>
      <c r="O1116" s="1" t="s">
        <v>46</v>
      </c>
    </row>
    <row r="1117" spans="1:15" x14ac:dyDescent="0.3">
      <c r="A1117" s="1" t="s">
        <v>8900</v>
      </c>
      <c r="B1117" s="1" t="s">
        <v>1501</v>
      </c>
      <c r="C1117" s="14" t="s">
        <v>5814</v>
      </c>
      <c r="D1117" s="1" t="s">
        <v>19</v>
      </c>
      <c r="E1117" s="1" t="s">
        <v>24</v>
      </c>
      <c r="F1117" s="1" t="s">
        <v>34</v>
      </c>
      <c r="G1117" s="1" t="s">
        <v>45</v>
      </c>
      <c r="H1117" s="1">
        <v>1047</v>
      </c>
      <c r="I1117" s="1">
        <v>563.29999999999995</v>
      </c>
      <c r="J1117" s="1">
        <v>943.19</v>
      </c>
      <c r="K1117" s="1">
        <v>-235</v>
      </c>
      <c r="L1117" s="1">
        <f>Table49[[#This Row],[Selling_Price]]-Table49[[#This Row],[Market_Price]]</f>
        <v>379.8900000000001</v>
      </c>
      <c r="M1117" s="1">
        <f>Table49[[#This Row],[Quantity]]*Table49[[#This Row],[Selling_Price]]</f>
        <v>-221649.65000000002</v>
      </c>
      <c r="N1117" s="1">
        <f>Table49[[#This Row],[Quantity]]*Table49[[#This Row],[Profit_Per_Quantity]]</f>
        <v>-89274.150000000023</v>
      </c>
      <c r="O1117" s="1" t="s">
        <v>46</v>
      </c>
    </row>
    <row r="1118" spans="1:15" x14ac:dyDescent="0.3">
      <c r="A1118" s="1" t="s">
        <v>9541</v>
      </c>
      <c r="B1118" s="1" t="s">
        <v>2529</v>
      </c>
      <c r="C1118" s="14" t="s">
        <v>5660</v>
      </c>
      <c r="D1118" s="1" t="s">
        <v>14</v>
      </c>
      <c r="E1118" s="1" t="s">
        <v>28</v>
      </c>
      <c r="F1118" s="1" t="s">
        <v>35</v>
      </c>
      <c r="G1118" s="1" t="s">
        <v>4352</v>
      </c>
      <c r="H1118" s="1">
        <v>1058</v>
      </c>
      <c r="I1118" s="1">
        <v>597.72</v>
      </c>
      <c r="J1118" s="1">
        <v>908.55</v>
      </c>
      <c r="K1118" s="1">
        <v>-81</v>
      </c>
      <c r="L1118" s="1">
        <f>Table49[[#This Row],[Selling_Price]]-Table49[[#This Row],[Market_Price]]</f>
        <v>310.82999999999993</v>
      </c>
      <c r="M1118" s="1">
        <f>Table49[[#This Row],[Quantity]]*Table49[[#This Row],[Selling_Price]]</f>
        <v>-73592.55</v>
      </c>
      <c r="N1118" s="1">
        <f>Table49[[#This Row],[Quantity]]*Table49[[#This Row],[Profit_Per_Quantity]]</f>
        <v>-25177.229999999996</v>
      </c>
      <c r="O1118" s="1" t="s">
        <v>46</v>
      </c>
    </row>
    <row r="1119" spans="1:15" x14ac:dyDescent="0.3">
      <c r="A1119" s="1" t="s">
        <v>10401</v>
      </c>
      <c r="B1119" s="1" t="s">
        <v>3868</v>
      </c>
      <c r="C1119" s="14" t="s">
        <v>4804</v>
      </c>
      <c r="D1119" s="1" t="s">
        <v>14</v>
      </c>
      <c r="E1119" s="1" t="s">
        <v>28</v>
      </c>
      <c r="F1119" s="1" t="s">
        <v>33</v>
      </c>
      <c r="G1119" s="1" t="s">
        <v>38</v>
      </c>
      <c r="H1119" s="1">
        <v>1036</v>
      </c>
      <c r="I1119" s="1">
        <v>502.84</v>
      </c>
      <c r="J1119" s="1">
        <v>983.17</v>
      </c>
      <c r="K1119" s="1">
        <v>-318</v>
      </c>
      <c r="L1119" s="1">
        <f>Table49[[#This Row],[Selling_Price]]-Table49[[#This Row],[Market_Price]]</f>
        <v>480.33</v>
      </c>
      <c r="M1119" s="1">
        <f>Table49[[#This Row],[Quantity]]*Table49[[#This Row],[Selling_Price]]</f>
        <v>-312648.06</v>
      </c>
      <c r="N1119" s="1">
        <f>Table49[[#This Row],[Quantity]]*Table49[[#This Row],[Profit_Per_Quantity]]</f>
        <v>-152744.94</v>
      </c>
      <c r="O1119" s="1" t="s">
        <v>46</v>
      </c>
    </row>
    <row r="1120" spans="1:15" x14ac:dyDescent="0.3">
      <c r="A1120" s="1" t="s">
        <v>8577</v>
      </c>
      <c r="B1120" s="1" t="s">
        <v>974</v>
      </c>
      <c r="C1120" s="14" t="s">
        <v>6134</v>
      </c>
      <c r="D1120" s="1" t="s">
        <v>12</v>
      </c>
      <c r="E1120" s="1" t="s">
        <v>4351</v>
      </c>
      <c r="F1120" s="1" t="s">
        <v>34</v>
      </c>
      <c r="G1120" s="1" t="s">
        <v>40</v>
      </c>
      <c r="H1120" s="1">
        <v>1014</v>
      </c>
      <c r="I1120" s="1">
        <v>187.69</v>
      </c>
      <c r="J1120" s="1">
        <v>349.64</v>
      </c>
      <c r="K1120" s="1">
        <v>-452</v>
      </c>
      <c r="L1120" s="1">
        <f>Table49[[#This Row],[Selling_Price]]-Table49[[#This Row],[Market_Price]]</f>
        <v>161.94999999999999</v>
      </c>
      <c r="M1120" s="1">
        <f>Table49[[#This Row],[Quantity]]*Table49[[#This Row],[Selling_Price]]</f>
        <v>-158037.28</v>
      </c>
      <c r="N1120" s="1">
        <f>Table49[[#This Row],[Quantity]]*Table49[[#This Row],[Profit_Per_Quantity]]</f>
        <v>-73201.399999999994</v>
      </c>
      <c r="O1120" s="1" t="s">
        <v>46</v>
      </c>
    </row>
    <row r="1121" spans="1:15" x14ac:dyDescent="0.3">
      <c r="A1121" s="1" t="s">
        <v>9393</v>
      </c>
      <c r="B1121" s="1" t="s">
        <v>2293</v>
      </c>
      <c r="C1121" s="14" t="s">
        <v>5104</v>
      </c>
      <c r="D1121" s="1" t="s">
        <v>14</v>
      </c>
      <c r="E1121" s="1" t="s">
        <v>27</v>
      </c>
      <c r="F1121" s="1" t="s">
        <v>33</v>
      </c>
      <c r="G1121" s="1" t="s">
        <v>4352</v>
      </c>
      <c r="H1121" s="1">
        <v>1054</v>
      </c>
      <c r="I1121" s="1">
        <v>1218.1099999999999</v>
      </c>
      <c r="J1121" s="1">
        <v>2251.84</v>
      </c>
      <c r="K1121" s="1">
        <v>-374</v>
      </c>
      <c r="L1121" s="1">
        <f>Table49[[#This Row],[Selling_Price]]-Table49[[#This Row],[Market_Price]]</f>
        <v>1033.7300000000002</v>
      </c>
      <c r="M1121" s="1">
        <f>Table49[[#This Row],[Quantity]]*Table49[[#This Row],[Selling_Price]]</f>
        <v>-842188.16</v>
      </c>
      <c r="N1121" s="1">
        <f>Table49[[#This Row],[Quantity]]*Table49[[#This Row],[Profit_Per_Quantity]]</f>
        <v>-386615.02000000008</v>
      </c>
      <c r="O1121" s="1" t="s">
        <v>46</v>
      </c>
    </row>
    <row r="1122" spans="1:15" x14ac:dyDescent="0.3">
      <c r="A1122" s="1" t="s">
        <v>8831</v>
      </c>
      <c r="B1122" s="1" t="s">
        <v>1394</v>
      </c>
      <c r="C1122" s="14" t="s">
        <v>6030</v>
      </c>
      <c r="D1122" s="1" t="s">
        <v>13</v>
      </c>
      <c r="E1122" s="1" t="s">
        <v>29</v>
      </c>
      <c r="F1122" s="1" t="s">
        <v>34</v>
      </c>
      <c r="G1122" s="1" t="s">
        <v>42</v>
      </c>
      <c r="H1122" s="1">
        <v>1079</v>
      </c>
      <c r="I1122" s="1">
        <v>885.45</v>
      </c>
      <c r="J1122" s="1">
        <v>1747.83</v>
      </c>
      <c r="K1122" s="1">
        <v>-165</v>
      </c>
      <c r="L1122" s="1">
        <f>Table49[[#This Row],[Selling_Price]]-Table49[[#This Row],[Market_Price]]</f>
        <v>862.37999999999988</v>
      </c>
      <c r="M1122" s="1">
        <f>Table49[[#This Row],[Quantity]]*Table49[[#This Row],[Selling_Price]]</f>
        <v>-288391.95</v>
      </c>
      <c r="N1122" s="1">
        <f>Table49[[#This Row],[Quantity]]*Table49[[#This Row],[Profit_Per_Quantity]]</f>
        <v>-142292.69999999998</v>
      </c>
      <c r="O1122" s="1" t="s">
        <v>46</v>
      </c>
    </row>
    <row r="1123" spans="1:15" x14ac:dyDescent="0.3">
      <c r="A1123" s="1" t="s">
        <v>9254</v>
      </c>
      <c r="B1123" s="1" t="s">
        <v>2071</v>
      </c>
      <c r="C1123" s="14" t="s">
        <v>5249</v>
      </c>
      <c r="D1123" s="1" t="s">
        <v>16</v>
      </c>
      <c r="E1123" s="1" t="s">
        <v>4351</v>
      </c>
      <c r="F1123" s="1" t="s">
        <v>32</v>
      </c>
      <c r="G1123" s="1" t="s">
        <v>41</v>
      </c>
      <c r="H1123" s="1">
        <v>1014</v>
      </c>
      <c r="I1123" s="1">
        <v>1770.41</v>
      </c>
      <c r="J1123" s="1">
        <v>2360.5700000000002</v>
      </c>
      <c r="K1123" s="1">
        <v>-126</v>
      </c>
      <c r="L1123" s="1">
        <f>Table49[[#This Row],[Selling_Price]]-Table49[[#This Row],[Market_Price]]</f>
        <v>590.16000000000008</v>
      </c>
      <c r="M1123" s="1">
        <f>Table49[[#This Row],[Quantity]]*Table49[[#This Row],[Selling_Price]]</f>
        <v>-297431.82</v>
      </c>
      <c r="N1123" s="1">
        <f>Table49[[#This Row],[Quantity]]*Table49[[#This Row],[Profit_Per_Quantity]]</f>
        <v>-74360.160000000003</v>
      </c>
      <c r="O1123" s="1" t="s">
        <v>46</v>
      </c>
    </row>
    <row r="1124" spans="1:15" x14ac:dyDescent="0.3">
      <c r="A1124" s="1" t="s">
        <v>7651</v>
      </c>
      <c r="B1124" s="1" t="s">
        <v>3597</v>
      </c>
      <c r="C1124" s="14" t="s">
        <v>5015</v>
      </c>
      <c r="D1124" s="1" t="s">
        <v>19</v>
      </c>
      <c r="E1124" s="1" t="s">
        <v>4349</v>
      </c>
      <c r="F1124" s="1" t="s">
        <v>32</v>
      </c>
      <c r="G1124" s="1" t="s">
        <v>44</v>
      </c>
      <c r="H1124" s="1">
        <v>1013</v>
      </c>
      <c r="I1124" s="1">
        <v>963.8</v>
      </c>
      <c r="J1124" s="1">
        <v>1340.24</v>
      </c>
      <c r="K1124" s="1">
        <v>-32</v>
      </c>
      <c r="L1124" s="1">
        <f>Table49[[#This Row],[Selling_Price]]-Table49[[#This Row],[Market_Price]]</f>
        <v>376.44000000000005</v>
      </c>
      <c r="M1124" s="1">
        <f>Table49[[#This Row],[Quantity]]*Table49[[#This Row],[Selling_Price]]</f>
        <v>-42887.68</v>
      </c>
      <c r="N1124" s="1">
        <f>Table49[[#This Row],[Quantity]]*Table49[[#This Row],[Profit_Per_Quantity]]</f>
        <v>-12046.080000000002</v>
      </c>
      <c r="O1124" s="1" t="s">
        <v>46</v>
      </c>
    </row>
    <row r="1125" spans="1:15" x14ac:dyDescent="0.3">
      <c r="A1125" s="1" t="s">
        <v>7942</v>
      </c>
      <c r="B1125" s="1" t="s">
        <v>3109</v>
      </c>
      <c r="C1125" s="14" t="s">
        <v>5345</v>
      </c>
      <c r="D1125" s="1" t="s">
        <v>20</v>
      </c>
      <c r="E1125" s="1" t="s">
        <v>27</v>
      </c>
      <c r="F1125" s="1" t="s">
        <v>31</v>
      </c>
      <c r="G1125" s="1" t="s">
        <v>44</v>
      </c>
      <c r="H1125" s="1">
        <v>1004</v>
      </c>
      <c r="I1125" s="1">
        <v>938.06</v>
      </c>
      <c r="J1125" s="1">
        <v>1624.2</v>
      </c>
      <c r="K1125" s="1">
        <v>-116</v>
      </c>
      <c r="L1125" s="1">
        <f>Table49[[#This Row],[Selling_Price]]-Table49[[#This Row],[Market_Price]]</f>
        <v>686.1400000000001</v>
      </c>
      <c r="M1125" s="1">
        <f>Table49[[#This Row],[Quantity]]*Table49[[#This Row],[Selling_Price]]</f>
        <v>-188407.2</v>
      </c>
      <c r="N1125" s="1">
        <f>Table49[[#This Row],[Quantity]]*Table49[[#This Row],[Profit_Per_Quantity]]</f>
        <v>-79592.240000000005</v>
      </c>
      <c r="O1125" s="1" t="s">
        <v>46</v>
      </c>
    </row>
    <row r="1126" spans="1:15" x14ac:dyDescent="0.3">
      <c r="A1126" s="1" t="s">
        <v>8591</v>
      </c>
      <c r="B1126" s="1" t="s">
        <v>998</v>
      </c>
      <c r="C1126" s="14" t="s">
        <v>6129</v>
      </c>
      <c r="D1126" s="1" t="s">
        <v>15</v>
      </c>
      <c r="E1126" s="1" t="s">
        <v>26</v>
      </c>
      <c r="F1126" s="1" t="s">
        <v>33</v>
      </c>
      <c r="G1126" s="1" t="s">
        <v>43</v>
      </c>
      <c r="H1126" s="1">
        <v>1071</v>
      </c>
      <c r="I1126" s="1">
        <v>289.76</v>
      </c>
      <c r="J1126" s="1">
        <v>506.64</v>
      </c>
      <c r="K1126" s="1">
        <v>-426</v>
      </c>
      <c r="L1126" s="1">
        <f>Table49[[#This Row],[Selling_Price]]-Table49[[#This Row],[Market_Price]]</f>
        <v>216.88</v>
      </c>
      <c r="M1126" s="1">
        <f>Table49[[#This Row],[Quantity]]*Table49[[#This Row],[Selling_Price]]</f>
        <v>-215828.63999999998</v>
      </c>
      <c r="N1126" s="1">
        <f>Table49[[#This Row],[Quantity]]*Table49[[#This Row],[Profit_Per_Quantity]]</f>
        <v>-92390.88</v>
      </c>
      <c r="O1126" s="1" t="s">
        <v>46</v>
      </c>
    </row>
    <row r="1127" spans="1:15" x14ac:dyDescent="0.3">
      <c r="A1127" s="1" t="s">
        <v>6371</v>
      </c>
      <c r="B1127" s="1" t="s">
        <v>1423</v>
      </c>
      <c r="C1127" s="14" t="s">
        <v>6019</v>
      </c>
      <c r="D1127" s="1" t="s">
        <v>19</v>
      </c>
      <c r="E1127" s="1" t="s">
        <v>28</v>
      </c>
      <c r="F1127" s="1" t="s">
        <v>32</v>
      </c>
      <c r="G1127" s="1" t="s">
        <v>44</v>
      </c>
      <c r="H1127" s="1">
        <v>1015</v>
      </c>
      <c r="I1127" s="1">
        <v>1181.81</v>
      </c>
      <c r="J1127" s="1">
        <v>1680.78</v>
      </c>
      <c r="K1127" s="1">
        <v>-405</v>
      </c>
      <c r="L1127" s="1">
        <f>Table49[[#This Row],[Selling_Price]]-Table49[[#This Row],[Market_Price]]</f>
        <v>498.97</v>
      </c>
      <c r="M1127" s="1">
        <f>Table49[[#This Row],[Quantity]]*Table49[[#This Row],[Selling_Price]]</f>
        <v>-680715.9</v>
      </c>
      <c r="N1127" s="1">
        <f>Table49[[#This Row],[Quantity]]*Table49[[#This Row],[Profit_Per_Quantity]]</f>
        <v>-202082.85</v>
      </c>
      <c r="O1127" s="1" t="s">
        <v>46</v>
      </c>
    </row>
    <row r="1128" spans="1:15" x14ac:dyDescent="0.3">
      <c r="A1128" s="1" t="s">
        <v>10429</v>
      </c>
      <c r="B1128" s="1" t="s">
        <v>3910</v>
      </c>
      <c r="C1128" s="14" t="s">
        <v>4766</v>
      </c>
      <c r="D1128" s="1" t="s">
        <v>18</v>
      </c>
      <c r="E1128" s="1" t="s">
        <v>26</v>
      </c>
      <c r="F1128" s="1" t="s">
        <v>32</v>
      </c>
      <c r="G1128" s="1" t="s">
        <v>44</v>
      </c>
      <c r="H1128" s="1">
        <v>1036</v>
      </c>
      <c r="I1128" s="1">
        <v>833.29</v>
      </c>
      <c r="J1128" s="1">
        <v>1510.17</v>
      </c>
      <c r="K1128" s="1">
        <v>-146</v>
      </c>
      <c r="L1128" s="1">
        <f>Table49[[#This Row],[Selling_Price]]-Table49[[#This Row],[Market_Price]]</f>
        <v>676.88000000000011</v>
      </c>
      <c r="M1128" s="1">
        <f>Table49[[#This Row],[Quantity]]*Table49[[#This Row],[Selling_Price]]</f>
        <v>-220484.82</v>
      </c>
      <c r="N1128" s="1">
        <f>Table49[[#This Row],[Quantity]]*Table49[[#This Row],[Profit_Per_Quantity]]</f>
        <v>-98824.48000000001</v>
      </c>
      <c r="O1128" s="1" t="s">
        <v>46</v>
      </c>
    </row>
    <row r="1129" spans="1:15" x14ac:dyDescent="0.3">
      <c r="A1129" s="1" t="s">
        <v>7214</v>
      </c>
      <c r="B1129" s="1" t="s">
        <v>422</v>
      </c>
      <c r="C1129" s="14" t="s">
        <v>5212</v>
      </c>
      <c r="D1129" s="1" t="s">
        <v>13</v>
      </c>
      <c r="E1129" s="1" t="s">
        <v>21</v>
      </c>
      <c r="F1129" s="1" t="s">
        <v>31</v>
      </c>
      <c r="G1129" s="1" t="s">
        <v>45</v>
      </c>
      <c r="H1129" s="1">
        <v>1084</v>
      </c>
      <c r="I1129" s="1">
        <v>1728.36</v>
      </c>
      <c r="J1129" s="1">
        <v>2480.58</v>
      </c>
      <c r="K1129" s="1">
        <v>-207</v>
      </c>
      <c r="L1129" s="1">
        <f>Table49[[#This Row],[Selling_Price]]-Table49[[#This Row],[Market_Price]]</f>
        <v>752.22</v>
      </c>
      <c r="M1129" s="1">
        <f>Table49[[#This Row],[Quantity]]*Table49[[#This Row],[Selling_Price]]</f>
        <v>-513480.06</v>
      </c>
      <c r="N1129" s="1">
        <f>Table49[[#This Row],[Quantity]]*Table49[[#This Row],[Profit_Per_Quantity]]</f>
        <v>-155709.54</v>
      </c>
      <c r="O1129" s="1" t="s">
        <v>46</v>
      </c>
    </row>
    <row r="1130" spans="1:15" x14ac:dyDescent="0.3">
      <c r="A1130" s="1" t="s">
        <v>9782</v>
      </c>
      <c r="B1130" s="1" t="s">
        <v>2914</v>
      </c>
      <c r="C1130" s="14" t="s">
        <v>4681</v>
      </c>
      <c r="D1130" s="1" t="s">
        <v>20</v>
      </c>
      <c r="E1130" s="1" t="s">
        <v>28</v>
      </c>
      <c r="F1130" s="1" t="s">
        <v>31</v>
      </c>
      <c r="G1130" s="1" t="s">
        <v>40</v>
      </c>
      <c r="H1130" s="1">
        <v>1068</v>
      </c>
      <c r="I1130" s="1">
        <v>829.52</v>
      </c>
      <c r="J1130" s="1">
        <v>1276.43</v>
      </c>
      <c r="K1130" s="1">
        <v>-241</v>
      </c>
      <c r="L1130" s="1">
        <f>Table49[[#This Row],[Selling_Price]]-Table49[[#This Row],[Market_Price]]</f>
        <v>446.91000000000008</v>
      </c>
      <c r="M1130" s="1">
        <f>Table49[[#This Row],[Quantity]]*Table49[[#This Row],[Selling_Price]]</f>
        <v>-307619.63</v>
      </c>
      <c r="N1130" s="1">
        <f>Table49[[#This Row],[Quantity]]*Table49[[#This Row],[Profit_Per_Quantity]]</f>
        <v>-107705.31000000003</v>
      </c>
      <c r="O1130" s="1" t="s">
        <v>46</v>
      </c>
    </row>
    <row r="1131" spans="1:15" x14ac:dyDescent="0.3">
      <c r="A1131" s="1" t="s">
        <v>8728</v>
      </c>
      <c r="B1131" s="1" t="s">
        <v>1210</v>
      </c>
      <c r="C1131" s="14" t="s">
        <v>5027</v>
      </c>
      <c r="D1131" s="1" t="s">
        <v>11</v>
      </c>
      <c r="E1131" s="1" t="s">
        <v>30</v>
      </c>
      <c r="F1131" s="1" t="s">
        <v>33</v>
      </c>
      <c r="G1131" s="1" t="s">
        <v>42</v>
      </c>
      <c r="H1131" s="1">
        <v>1038</v>
      </c>
      <c r="I1131" s="1">
        <v>1068.93</v>
      </c>
      <c r="J1131" s="1">
        <v>1655.52</v>
      </c>
      <c r="K1131" s="1">
        <v>-476</v>
      </c>
      <c r="L1131" s="1">
        <f>Table49[[#This Row],[Selling_Price]]-Table49[[#This Row],[Market_Price]]</f>
        <v>586.58999999999992</v>
      </c>
      <c r="M1131" s="1">
        <f>Table49[[#This Row],[Quantity]]*Table49[[#This Row],[Selling_Price]]</f>
        <v>-788027.52</v>
      </c>
      <c r="N1131" s="1">
        <f>Table49[[#This Row],[Quantity]]*Table49[[#This Row],[Profit_Per_Quantity]]</f>
        <v>-279216.83999999997</v>
      </c>
      <c r="O1131" s="1" t="s">
        <v>46</v>
      </c>
    </row>
    <row r="1132" spans="1:15" x14ac:dyDescent="0.3">
      <c r="A1132" s="1" t="s">
        <v>8212</v>
      </c>
      <c r="B1132" s="1" t="s">
        <v>377</v>
      </c>
      <c r="C1132" s="14" t="s">
        <v>5453</v>
      </c>
      <c r="D1132" s="1" t="s">
        <v>16</v>
      </c>
      <c r="E1132" s="1" t="s">
        <v>29</v>
      </c>
      <c r="F1132" s="1" t="s">
        <v>31</v>
      </c>
      <c r="G1132" s="1" t="s">
        <v>40</v>
      </c>
      <c r="H1132" s="1">
        <v>1086</v>
      </c>
      <c r="I1132" s="1">
        <v>1707.98</v>
      </c>
      <c r="J1132" s="1">
        <v>2722.61</v>
      </c>
      <c r="K1132" s="1">
        <v>-457</v>
      </c>
      <c r="L1132" s="1">
        <f>Table49[[#This Row],[Selling_Price]]-Table49[[#This Row],[Market_Price]]</f>
        <v>1014.6300000000001</v>
      </c>
      <c r="M1132" s="1">
        <f>Table49[[#This Row],[Quantity]]*Table49[[#This Row],[Selling_Price]]</f>
        <v>-1244232.77</v>
      </c>
      <c r="N1132" s="1">
        <f>Table49[[#This Row],[Quantity]]*Table49[[#This Row],[Profit_Per_Quantity]]</f>
        <v>-463685.91000000003</v>
      </c>
      <c r="O1132" s="1" t="s">
        <v>46</v>
      </c>
    </row>
    <row r="1133" spans="1:15" x14ac:dyDescent="0.3">
      <c r="A1133" s="1" t="s">
        <v>10663</v>
      </c>
      <c r="B1133" s="1" t="s">
        <v>4292</v>
      </c>
      <c r="C1133" s="14" t="s">
        <v>4413</v>
      </c>
      <c r="D1133" s="1" t="s">
        <v>12</v>
      </c>
      <c r="E1133" s="1" t="s">
        <v>4351</v>
      </c>
      <c r="F1133" s="1" t="s">
        <v>34</v>
      </c>
      <c r="G1133" s="1" t="s">
        <v>42</v>
      </c>
      <c r="H1133" s="1">
        <v>1069</v>
      </c>
      <c r="I1133" s="1">
        <v>1309.99</v>
      </c>
      <c r="J1133" s="1">
        <v>1488.97</v>
      </c>
      <c r="K1133" s="1">
        <v>-381</v>
      </c>
      <c r="L1133" s="1">
        <f>Table49[[#This Row],[Selling_Price]]-Table49[[#This Row],[Market_Price]]</f>
        <v>178.98000000000002</v>
      </c>
      <c r="M1133" s="1">
        <f>Table49[[#This Row],[Quantity]]*Table49[[#This Row],[Selling_Price]]</f>
        <v>-567297.57000000007</v>
      </c>
      <c r="N1133" s="1">
        <f>Table49[[#This Row],[Quantity]]*Table49[[#This Row],[Profit_Per_Quantity]]</f>
        <v>-68191.38</v>
      </c>
      <c r="O1133" s="1" t="s">
        <v>46</v>
      </c>
    </row>
    <row r="1134" spans="1:15" x14ac:dyDescent="0.3">
      <c r="A1134" s="1" t="s">
        <v>6711</v>
      </c>
      <c r="B1134" s="1" t="s">
        <v>2465</v>
      </c>
      <c r="C1134" s="14" t="s">
        <v>5682</v>
      </c>
      <c r="D1134" s="1" t="s">
        <v>20</v>
      </c>
      <c r="E1134" s="1" t="s">
        <v>28</v>
      </c>
      <c r="F1134" s="1" t="s">
        <v>31</v>
      </c>
      <c r="G1134" s="1" t="s">
        <v>40</v>
      </c>
      <c r="H1134" s="1">
        <v>1043</v>
      </c>
      <c r="I1134" s="1">
        <v>1499.66</v>
      </c>
      <c r="J1134" s="1">
        <v>1940.87</v>
      </c>
      <c r="K1134" s="1">
        <v>-81</v>
      </c>
      <c r="L1134" s="1">
        <f>Table49[[#This Row],[Selling_Price]]-Table49[[#This Row],[Market_Price]]</f>
        <v>441.20999999999981</v>
      </c>
      <c r="M1134" s="1">
        <f>Table49[[#This Row],[Quantity]]*Table49[[#This Row],[Selling_Price]]</f>
        <v>-157210.47</v>
      </c>
      <c r="N1134" s="1">
        <f>Table49[[#This Row],[Quantity]]*Table49[[#This Row],[Profit_Per_Quantity]]</f>
        <v>-35738.009999999987</v>
      </c>
      <c r="O1134" s="1" t="s">
        <v>46</v>
      </c>
    </row>
    <row r="1135" spans="1:15" x14ac:dyDescent="0.3">
      <c r="A1135" s="1" t="s">
        <v>6658</v>
      </c>
      <c r="B1135" s="1" t="s">
        <v>2978</v>
      </c>
      <c r="C1135" s="14" t="s">
        <v>5427</v>
      </c>
      <c r="D1135" s="1" t="s">
        <v>18</v>
      </c>
      <c r="E1135" s="1" t="s">
        <v>28</v>
      </c>
      <c r="F1135" s="1" t="s">
        <v>31</v>
      </c>
      <c r="G1135" s="1" t="s">
        <v>45</v>
      </c>
      <c r="H1135" s="1">
        <v>1003</v>
      </c>
      <c r="I1135" s="1">
        <v>1920.72</v>
      </c>
      <c r="J1135" s="1">
        <v>2594.44</v>
      </c>
      <c r="K1135" s="1">
        <v>-106</v>
      </c>
      <c r="L1135" s="1">
        <f>Table49[[#This Row],[Selling_Price]]-Table49[[#This Row],[Market_Price]]</f>
        <v>673.72</v>
      </c>
      <c r="M1135" s="1">
        <f>Table49[[#This Row],[Quantity]]*Table49[[#This Row],[Selling_Price]]</f>
        <v>-275010.64</v>
      </c>
      <c r="N1135" s="1">
        <f>Table49[[#This Row],[Quantity]]*Table49[[#This Row],[Profit_Per_Quantity]]</f>
        <v>-71414.320000000007</v>
      </c>
      <c r="O1135" s="1" t="s">
        <v>46</v>
      </c>
    </row>
    <row r="1136" spans="1:15" x14ac:dyDescent="0.3">
      <c r="A1136" s="1" t="s">
        <v>6765</v>
      </c>
      <c r="B1136" s="1" t="s">
        <v>2317</v>
      </c>
      <c r="C1136" s="14" t="s">
        <v>4640</v>
      </c>
      <c r="D1136" s="1" t="s">
        <v>19</v>
      </c>
      <c r="E1136" s="1" t="s">
        <v>26</v>
      </c>
      <c r="F1136" s="1" t="s">
        <v>31</v>
      </c>
      <c r="G1136" s="1" t="s">
        <v>37</v>
      </c>
      <c r="H1136" s="1">
        <v>1056</v>
      </c>
      <c r="I1136" s="1">
        <v>1196.08</v>
      </c>
      <c r="J1136" s="1">
        <v>1828.34</v>
      </c>
      <c r="K1136" s="1">
        <v>-80</v>
      </c>
      <c r="L1136" s="1">
        <f>Table49[[#This Row],[Selling_Price]]-Table49[[#This Row],[Market_Price]]</f>
        <v>632.26</v>
      </c>
      <c r="M1136" s="1">
        <f>Table49[[#This Row],[Quantity]]*Table49[[#This Row],[Selling_Price]]</f>
        <v>-146267.19999999998</v>
      </c>
      <c r="N1136" s="1">
        <f>Table49[[#This Row],[Quantity]]*Table49[[#This Row],[Profit_Per_Quantity]]</f>
        <v>-50580.800000000003</v>
      </c>
      <c r="O1136" s="1" t="s">
        <v>46</v>
      </c>
    </row>
    <row r="1137" spans="1:15" x14ac:dyDescent="0.3">
      <c r="A1137" s="1" t="s">
        <v>7229</v>
      </c>
      <c r="B1137" s="1" t="s">
        <v>1918</v>
      </c>
      <c r="C1137" s="14" t="s">
        <v>5877</v>
      </c>
      <c r="D1137" s="1" t="s">
        <v>20</v>
      </c>
      <c r="E1137" s="1" t="s">
        <v>21</v>
      </c>
      <c r="F1137" s="1" t="s">
        <v>32</v>
      </c>
      <c r="G1137" s="1" t="s">
        <v>42</v>
      </c>
      <c r="H1137" s="1">
        <v>1042</v>
      </c>
      <c r="I1137" s="1">
        <v>1386.94</v>
      </c>
      <c r="J1137" s="1">
        <v>2503.62</v>
      </c>
      <c r="K1137" s="1">
        <v>-406</v>
      </c>
      <c r="L1137" s="1">
        <f>Table49[[#This Row],[Selling_Price]]-Table49[[#This Row],[Market_Price]]</f>
        <v>1116.6799999999998</v>
      </c>
      <c r="M1137" s="1">
        <f>Table49[[#This Row],[Quantity]]*Table49[[#This Row],[Selling_Price]]</f>
        <v>-1016469.72</v>
      </c>
      <c r="N1137" s="1">
        <f>Table49[[#This Row],[Quantity]]*Table49[[#This Row],[Profit_Per_Quantity]]</f>
        <v>-453372.07999999996</v>
      </c>
      <c r="O1137" s="1" t="s">
        <v>46</v>
      </c>
    </row>
    <row r="1138" spans="1:15" x14ac:dyDescent="0.3">
      <c r="A1138" s="1" t="s">
        <v>8500</v>
      </c>
      <c r="B1138" s="1" t="s">
        <v>856</v>
      </c>
      <c r="C1138" s="14" t="s">
        <v>5804</v>
      </c>
      <c r="D1138" s="1" t="s">
        <v>12</v>
      </c>
      <c r="E1138" s="1" t="s">
        <v>30</v>
      </c>
      <c r="F1138" s="1" t="s">
        <v>34</v>
      </c>
      <c r="G1138" s="1" t="s">
        <v>42</v>
      </c>
      <c r="H1138" s="1">
        <v>1075</v>
      </c>
      <c r="I1138" s="1">
        <v>1909.23</v>
      </c>
      <c r="J1138" s="1">
        <v>3598.57</v>
      </c>
      <c r="K1138" s="1">
        <v>-136</v>
      </c>
      <c r="L1138" s="1">
        <f>Table49[[#This Row],[Selling_Price]]-Table49[[#This Row],[Market_Price]]</f>
        <v>1689.3400000000001</v>
      </c>
      <c r="M1138" s="1">
        <f>Table49[[#This Row],[Quantity]]*Table49[[#This Row],[Selling_Price]]</f>
        <v>-489405.52</v>
      </c>
      <c r="N1138" s="1">
        <f>Table49[[#This Row],[Quantity]]*Table49[[#This Row],[Profit_Per_Quantity]]</f>
        <v>-229750.24000000002</v>
      </c>
      <c r="O1138" s="1" t="s">
        <v>46</v>
      </c>
    </row>
    <row r="1139" spans="1:15" x14ac:dyDescent="0.3">
      <c r="A1139" s="1" t="s">
        <v>8454</v>
      </c>
      <c r="B1139" s="1" t="s">
        <v>788</v>
      </c>
      <c r="C1139" s="14" t="s">
        <v>5266</v>
      </c>
      <c r="D1139" s="1" t="s">
        <v>11</v>
      </c>
      <c r="E1139" s="1" t="s">
        <v>24</v>
      </c>
      <c r="F1139" s="1" t="s">
        <v>32</v>
      </c>
      <c r="G1139" s="1" t="s">
        <v>41</v>
      </c>
      <c r="H1139" s="1">
        <v>1095</v>
      </c>
      <c r="I1139" s="1">
        <v>559.78</v>
      </c>
      <c r="J1139" s="1">
        <v>1094.31</v>
      </c>
      <c r="K1139" s="1">
        <v>-314</v>
      </c>
      <c r="L1139" s="1">
        <f>Table49[[#This Row],[Selling_Price]]-Table49[[#This Row],[Market_Price]]</f>
        <v>534.53</v>
      </c>
      <c r="M1139" s="1">
        <f>Table49[[#This Row],[Quantity]]*Table49[[#This Row],[Selling_Price]]</f>
        <v>-343613.33999999997</v>
      </c>
      <c r="N1139" s="1">
        <f>Table49[[#This Row],[Quantity]]*Table49[[#This Row],[Profit_Per_Quantity]]</f>
        <v>-167842.41999999998</v>
      </c>
      <c r="O1139" s="1" t="s">
        <v>46</v>
      </c>
    </row>
    <row r="1140" spans="1:15" x14ac:dyDescent="0.3">
      <c r="A1140" s="1" t="s">
        <v>9473</v>
      </c>
      <c r="B1140" s="1" t="s">
        <v>2423</v>
      </c>
      <c r="C1140" s="14" t="s">
        <v>5310</v>
      </c>
      <c r="D1140" s="1" t="s">
        <v>16</v>
      </c>
      <c r="E1140" s="1" t="s">
        <v>30</v>
      </c>
      <c r="F1140" s="1" t="s">
        <v>32</v>
      </c>
      <c r="G1140" s="1" t="s">
        <v>45</v>
      </c>
      <c r="H1140" s="1">
        <v>1046</v>
      </c>
      <c r="I1140" s="1">
        <v>233.73</v>
      </c>
      <c r="J1140" s="1">
        <v>344.57</v>
      </c>
      <c r="K1140" s="1">
        <v>-174</v>
      </c>
      <c r="L1140" s="1">
        <f>Table49[[#This Row],[Selling_Price]]-Table49[[#This Row],[Market_Price]]</f>
        <v>110.84</v>
      </c>
      <c r="M1140" s="1">
        <f>Table49[[#This Row],[Quantity]]*Table49[[#This Row],[Selling_Price]]</f>
        <v>-59955.18</v>
      </c>
      <c r="N1140" s="1">
        <f>Table49[[#This Row],[Quantity]]*Table49[[#This Row],[Profit_Per_Quantity]]</f>
        <v>-19286.16</v>
      </c>
      <c r="O1140" s="1" t="s">
        <v>46</v>
      </c>
    </row>
    <row r="1141" spans="1:15" x14ac:dyDescent="0.3">
      <c r="A1141" s="1" t="s">
        <v>8697</v>
      </c>
      <c r="B1141" s="1" t="s">
        <v>1162</v>
      </c>
      <c r="C1141" s="14" t="s">
        <v>4742</v>
      </c>
      <c r="D1141" s="1" t="s">
        <v>15</v>
      </c>
      <c r="E1141" s="1" t="s">
        <v>27</v>
      </c>
      <c r="F1141" s="1" t="s">
        <v>35</v>
      </c>
      <c r="G1141" s="1" t="s">
        <v>41</v>
      </c>
      <c r="H1141" s="1">
        <v>1072</v>
      </c>
      <c r="I1141" s="1">
        <v>373.96</v>
      </c>
      <c r="J1141" s="1">
        <v>576.89</v>
      </c>
      <c r="K1141" s="1">
        <v>-28</v>
      </c>
      <c r="L1141" s="1">
        <f>Table49[[#This Row],[Selling_Price]]-Table49[[#This Row],[Market_Price]]</f>
        <v>202.93</v>
      </c>
      <c r="M1141" s="1">
        <f>Table49[[#This Row],[Quantity]]*Table49[[#This Row],[Selling_Price]]</f>
        <v>-16152.92</v>
      </c>
      <c r="N1141" s="1">
        <f>Table49[[#This Row],[Quantity]]*Table49[[#This Row],[Profit_Per_Quantity]]</f>
        <v>-5682.04</v>
      </c>
      <c r="O1141" s="1" t="s">
        <v>46</v>
      </c>
    </row>
    <row r="1142" spans="1:15" x14ac:dyDescent="0.3">
      <c r="A1142" s="1" t="s">
        <v>7178</v>
      </c>
      <c r="B1142" s="1" t="s">
        <v>4091</v>
      </c>
      <c r="C1142" s="14" t="s">
        <v>4599</v>
      </c>
      <c r="D1142" s="1" t="s">
        <v>15</v>
      </c>
      <c r="E1142" s="1" t="s">
        <v>28</v>
      </c>
      <c r="F1142" s="1" t="s">
        <v>31</v>
      </c>
      <c r="G1142" s="1" t="s">
        <v>45</v>
      </c>
      <c r="H1142" s="1">
        <v>1001</v>
      </c>
      <c r="I1142" s="1">
        <v>1846.24</v>
      </c>
      <c r="J1142" s="1">
        <v>2142.88</v>
      </c>
      <c r="K1142" s="1">
        <v>-230</v>
      </c>
      <c r="L1142" s="1">
        <f>Table49[[#This Row],[Selling_Price]]-Table49[[#This Row],[Market_Price]]</f>
        <v>296.6400000000001</v>
      </c>
      <c r="M1142" s="1">
        <f>Table49[[#This Row],[Quantity]]*Table49[[#This Row],[Selling_Price]]</f>
        <v>-492862.4</v>
      </c>
      <c r="N1142" s="1">
        <f>Table49[[#This Row],[Quantity]]*Table49[[#This Row],[Profit_Per_Quantity]]</f>
        <v>-68227.200000000026</v>
      </c>
      <c r="O1142" s="1" t="s">
        <v>46</v>
      </c>
    </row>
    <row r="1143" spans="1:15" x14ac:dyDescent="0.3">
      <c r="A1143" s="1" t="s">
        <v>10047</v>
      </c>
      <c r="B1143" s="1" t="s">
        <v>3350</v>
      </c>
      <c r="C1143" s="14" t="s">
        <v>5023</v>
      </c>
      <c r="D1143" s="1" t="s">
        <v>15</v>
      </c>
      <c r="E1143" s="1" t="s">
        <v>29</v>
      </c>
      <c r="F1143" s="1" t="s">
        <v>33</v>
      </c>
      <c r="G1143" s="1" t="s">
        <v>45</v>
      </c>
      <c r="H1143" s="1">
        <v>1078</v>
      </c>
      <c r="I1143" s="1">
        <v>1507.9</v>
      </c>
      <c r="J1143" s="1">
        <v>2165.0500000000002</v>
      </c>
      <c r="K1143" s="1">
        <v>-81</v>
      </c>
      <c r="L1143" s="1">
        <f>Table49[[#This Row],[Selling_Price]]-Table49[[#This Row],[Market_Price]]</f>
        <v>657.15000000000009</v>
      </c>
      <c r="M1143" s="1">
        <f>Table49[[#This Row],[Quantity]]*Table49[[#This Row],[Selling_Price]]</f>
        <v>-175369.05000000002</v>
      </c>
      <c r="N1143" s="1">
        <f>Table49[[#This Row],[Quantity]]*Table49[[#This Row],[Profit_Per_Quantity]]</f>
        <v>-53229.150000000009</v>
      </c>
      <c r="O1143" s="1" t="s">
        <v>46</v>
      </c>
    </row>
    <row r="1144" spans="1:15" x14ac:dyDescent="0.3">
      <c r="A1144" s="1" t="s">
        <v>6637</v>
      </c>
      <c r="B1144" s="1" t="s">
        <v>609</v>
      </c>
      <c r="C1144" s="14" t="s">
        <v>4437</v>
      </c>
      <c r="D1144" s="1" t="s">
        <v>19</v>
      </c>
      <c r="E1144" s="1" t="s">
        <v>24</v>
      </c>
      <c r="F1144" s="1" t="s">
        <v>33</v>
      </c>
      <c r="G1144" s="1" t="s">
        <v>4352</v>
      </c>
      <c r="H1144" s="1">
        <v>1044</v>
      </c>
      <c r="I1144" s="1">
        <v>1020.28</v>
      </c>
      <c r="J1144" s="1">
        <v>1598.77</v>
      </c>
      <c r="K1144" s="1">
        <v>-200</v>
      </c>
      <c r="L1144" s="1">
        <f>Table49[[#This Row],[Selling_Price]]-Table49[[#This Row],[Market_Price]]</f>
        <v>578.49</v>
      </c>
      <c r="M1144" s="1">
        <f>Table49[[#This Row],[Quantity]]*Table49[[#This Row],[Selling_Price]]</f>
        <v>-319754</v>
      </c>
      <c r="N1144" s="1">
        <f>Table49[[#This Row],[Quantity]]*Table49[[#This Row],[Profit_Per_Quantity]]</f>
        <v>-115698</v>
      </c>
      <c r="O1144" s="1" t="s">
        <v>46</v>
      </c>
    </row>
    <row r="1145" spans="1:15" x14ac:dyDescent="0.3">
      <c r="A1145" s="1" t="s">
        <v>7935</v>
      </c>
      <c r="B1145" s="1" t="s">
        <v>2671</v>
      </c>
      <c r="C1145" s="14" t="s">
        <v>5203</v>
      </c>
      <c r="D1145" s="1" t="s">
        <v>11</v>
      </c>
      <c r="E1145" s="1" t="s">
        <v>4351</v>
      </c>
      <c r="F1145" s="1" t="s">
        <v>33</v>
      </c>
      <c r="G1145" s="1" t="s">
        <v>37</v>
      </c>
      <c r="H1145" s="1">
        <v>1082</v>
      </c>
      <c r="I1145" s="1">
        <v>1134.4100000000001</v>
      </c>
      <c r="J1145" s="1">
        <v>2015.41</v>
      </c>
      <c r="K1145" s="1">
        <v>-296</v>
      </c>
      <c r="L1145" s="1">
        <f>Table49[[#This Row],[Selling_Price]]-Table49[[#This Row],[Market_Price]]</f>
        <v>881</v>
      </c>
      <c r="M1145" s="1">
        <f>Table49[[#This Row],[Quantity]]*Table49[[#This Row],[Selling_Price]]</f>
        <v>-596561.36</v>
      </c>
      <c r="N1145" s="1">
        <f>Table49[[#This Row],[Quantity]]*Table49[[#This Row],[Profit_Per_Quantity]]</f>
        <v>-260776</v>
      </c>
      <c r="O1145" s="1" t="s">
        <v>46</v>
      </c>
    </row>
    <row r="1146" spans="1:15" x14ac:dyDescent="0.3">
      <c r="A1146" s="1" t="s">
        <v>10029</v>
      </c>
      <c r="B1146" s="1" t="s">
        <v>3315</v>
      </c>
      <c r="C1146" s="14" t="s">
        <v>5219</v>
      </c>
      <c r="D1146" s="1" t="s">
        <v>11</v>
      </c>
      <c r="E1146" s="1" t="s">
        <v>21</v>
      </c>
      <c r="F1146" s="1" t="s">
        <v>35</v>
      </c>
      <c r="G1146" s="1" t="s">
        <v>38</v>
      </c>
      <c r="H1146" s="1">
        <v>1099</v>
      </c>
      <c r="I1146" s="1">
        <v>1573.48</v>
      </c>
      <c r="J1146" s="1">
        <v>2905.78</v>
      </c>
      <c r="K1146" s="1">
        <v>-426</v>
      </c>
      <c r="L1146" s="1">
        <f>Table49[[#This Row],[Selling_Price]]-Table49[[#This Row],[Market_Price]]</f>
        <v>1332.3000000000002</v>
      </c>
      <c r="M1146" s="1">
        <f>Table49[[#This Row],[Quantity]]*Table49[[#This Row],[Selling_Price]]</f>
        <v>-1237862.28</v>
      </c>
      <c r="N1146" s="1">
        <f>Table49[[#This Row],[Quantity]]*Table49[[#This Row],[Profit_Per_Quantity]]</f>
        <v>-567559.80000000005</v>
      </c>
      <c r="O1146" s="1" t="s">
        <v>46</v>
      </c>
    </row>
    <row r="1147" spans="1:15" x14ac:dyDescent="0.3">
      <c r="A1147" s="1" t="s">
        <v>7544</v>
      </c>
      <c r="B1147" s="1" t="s">
        <v>2000</v>
      </c>
      <c r="C1147" s="14" t="s">
        <v>5853</v>
      </c>
      <c r="D1147" s="1" t="s">
        <v>13</v>
      </c>
      <c r="E1147" s="1" t="s">
        <v>25</v>
      </c>
      <c r="F1147" s="1" t="s">
        <v>32</v>
      </c>
      <c r="G1147" s="1" t="s">
        <v>37</v>
      </c>
      <c r="H1147" s="1">
        <v>1050</v>
      </c>
      <c r="I1147" s="1">
        <v>1023.36</v>
      </c>
      <c r="J1147" s="1">
        <v>1263.3</v>
      </c>
      <c r="K1147" s="1">
        <v>-278</v>
      </c>
      <c r="L1147" s="1">
        <f>Table49[[#This Row],[Selling_Price]]-Table49[[#This Row],[Market_Price]]</f>
        <v>239.93999999999994</v>
      </c>
      <c r="M1147" s="1">
        <f>Table49[[#This Row],[Quantity]]*Table49[[#This Row],[Selling_Price]]</f>
        <v>-351197.39999999997</v>
      </c>
      <c r="N1147" s="1">
        <f>Table49[[#This Row],[Quantity]]*Table49[[#This Row],[Profit_Per_Quantity]]</f>
        <v>-66703.319999999978</v>
      </c>
      <c r="O1147" s="1" t="s">
        <v>46</v>
      </c>
    </row>
    <row r="1148" spans="1:15" x14ac:dyDescent="0.3">
      <c r="A1148" s="1" t="s">
        <v>9879</v>
      </c>
      <c r="B1148" s="1" t="s">
        <v>3065</v>
      </c>
      <c r="C1148" s="14" t="s">
        <v>5175</v>
      </c>
      <c r="D1148" s="1" t="s">
        <v>11</v>
      </c>
      <c r="E1148" s="1" t="s">
        <v>24</v>
      </c>
      <c r="F1148" s="1" t="s">
        <v>34</v>
      </c>
      <c r="G1148" s="1" t="s">
        <v>36</v>
      </c>
      <c r="H1148" s="1">
        <v>1062</v>
      </c>
      <c r="I1148" s="1">
        <v>662</v>
      </c>
      <c r="J1148" s="1">
        <v>921.28</v>
      </c>
      <c r="K1148" s="1">
        <v>-496</v>
      </c>
      <c r="L1148" s="1">
        <f>Table49[[#This Row],[Selling_Price]]-Table49[[#This Row],[Market_Price]]</f>
        <v>259.27999999999997</v>
      </c>
      <c r="M1148" s="1">
        <f>Table49[[#This Row],[Quantity]]*Table49[[#This Row],[Selling_Price]]</f>
        <v>-456954.88</v>
      </c>
      <c r="N1148" s="1">
        <f>Table49[[#This Row],[Quantity]]*Table49[[#This Row],[Profit_Per_Quantity]]</f>
        <v>-128602.87999999999</v>
      </c>
      <c r="O1148" s="1" t="s">
        <v>46</v>
      </c>
    </row>
    <row r="1149" spans="1:15" x14ac:dyDescent="0.3">
      <c r="A1149" s="1" t="s">
        <v>9301</v>
      </c>
      <c r="B1149" s="1" t="s">
        <v>2158</v>
      </c>
      <c r="C1149" s="14" t="s">
        <v>5803</v>
      </c>
      <c r="D1149" s="1" t="s">
        <v>18</v>
      </c>
      <c r="E1149" s="1" t="s">
        <v>27</v>
      </c>
      <c r="F1149" s="1" t="s">
        <v>33</v>
      </c>
      <c r="G1149" s="1" t="s">
        <v>43</v>
      </c>
      <c r="H1149" s="1">
        <v>1002</v>
      </c>
      <c r="I1149" s="1">
        <v>1764.41</v>
      </c>
      <c r="J1149" s="1">
        <v>3162.21</v>
      </c>
      <c r="K1149" s="1">
        <v>-393</v>
      </c>
      <c r="L1149" s="1">
        <f>Table49[[#This Row],[Selling_Price]]-Table49[[#This Row],[Market_Price]]</f>
        <v>1397.8</v>
      </c>
      <c r="M1149" s="1">
        <f>Table49[[#This Row],[Quantity]]*Table49[[#This Row],[Selling_Price]]</f>
        <v>-1242748.53</v>
      </c>
      <c r="N1149" s="1">
        <f>Table49[[#This Row],[Quantity]]*Table49[[#This Row],[Profit_Per_Quantity]]</f>
        <v>-549335.4</v>
      </c>
      <c r="O1149" s="1" t="s">
        <v>46</v>
      </c>
    </row>
    <row r="1150" spans="1:15" x14ac:dyDescent="0.3">
      <c r="A1150" s="1" t="s">
        <v>7736</v>
      </c>
      <c r="B1150" s="1" t="s">
        <v>692</v>
      </c>
      <c r="C1150" s="14" t="s">
        <v>6197</v>
      </c>
      <c r="D1150" s="1" t="s">
        <v>18</v>
      </c>
      <c r="E1150" s="1" t="s">
        <v>29</v>
      </c>
      <c r="F1150" s="1" t="s">
        <v>32</v>
      </c>
      <c r="G1150" s="1" t="s">
        <v>4352</v>
      </c>
      <c r="H1150" s="1">
        <v>1019</v>
      </c>
      <c r="I1150" s="1">
        <v>1381.25</v>
      </c>
      <c r="J1150" s="1">
        <v>2130.33</v>
      </c>
      <c r="K1150" s="1">
        <v>-225</v>
      </c>
      <c r="L1150" s="1">
        <f>Table49[[#This Row],[Selling_Price]]-Table49[[#This Row],[Market_Price]]</f>
        <v>749.07999999999993</v>
      </c>
      <c r="M1150" s="1">
        <f>Table49[[#This Row],[Quantity]]*Table49[[#This Row],[Selling_Price]]</f>
        <v>-479324.25</v>
      </c>
      <c r="N1150" s="1">
        <f>Table49[[#This Row],[Quantity]]*Table49[[#This Row],[Profit_Per_Quantity]]</f>
        <v>-168542.99999999997</v>
      </c>
      <c r="O1150" s="1" t="s">
        <v>46</v>
      </c>
    </row>
    <row r="1151" spans="1:15" x14ac:dyDescent="0.3">
      <c r="A1151" s="1" t="s">
        <v>9482</v>
      </c>
      <c r="B1151" s="1" t="s">
        <v>2438</v>
      </c>
      <c r="C1151" s="14" t="s">
        <v>5693</v>
      </c>
      <c r="D1151" s="1" t="s">
        <v>15</v>
      </c>
      <c r="E1151" s="1" t="s">
        <v>30</v>
      </c>
      <c r="F1151" s="1" t="s">
        <v>35</v>
      </c>
      <c r="G1151" s="1" t="s">
        <v>36</v>
      </c>
      <c r="H1151" s="1">
        <v>1060</v>
      </c>
      <c r="I1151" s="1">
        <v>1915.59</v>
      </c>
      <c r="J1151" s="1">
        <v>2435.39</v>
      </c>
      <c r="K1151" s="1">
        <v>-271</v>
      </c>
      <c r="L1151" s="1">
        <f>Table49[[#This Row],[Selling_Price]]-Table49[[#This Row],[Market_Price]]</f>
        <v>519.79999999999995</v>
      </c>
      <c r="M1151" s="1">
        <f>Table49[[#This Row],[Quantity]]*Table49[[#This Row],[Selling_Price]]</f>
        <v>-659990.68999999994</v>
      </c>
      <c r="N1151" s="1">
        <f>Table49[[#This Row],[Quantity]]*Table49[[#This Row],[Profit_Per_Quantity]]</f>
        <v>-140865.79999999999</v>
      </c>
      <c r="O1151" s="1" t="s">
        <v>46</v>
      </c>
    </row>
    <row r="1152" spans="1:15" x14ac:dyDescent="0.3">
      <c r="A1152" s="1" t="s">
        <v>8489</v>
      </c>
      <c r="B1152" s="1" t="s">
        <v>840</v>
      </c>
      <c r="C1152" s="14" t="s">
        <v>6166</v>
      </c>
      <c r="D1152" s="1" t="s">
        <v>19</v>
      </c>
      <c r="E1152" s="1" t="s">
        <v>28</v>
      </c>
      <c r="F1152" s="1" t="s">
        <v>35</v>
      </c>
      <c r="G1152" s="1" t="s">
        <v>4352</v>
      </c>
      <c r="H1152" s="1">
        <v>1038</v>
      </c>
      <c r="I1152" s="1">
        <v>1195.53</v>
      </c>
      <c r="J1152" s="1">
        <v>2177.17</v>
      </c>
      <c r="K1152" s="1">
        <v>-242</v>
      </c>
      <c r="L1152" s="1">
        <f>Table49[[#This Row],[Selling_Price]]-Table49[[#This Row],[Market_Price]]</f>
        <v>981.6400000000001</v>
      </c>
      <c r="M1152" s="1">
        <f>Table49[[#This Row],[Quantity]]*Table49[[#This Row],[Selling_Price]]</f>
        <v>-526875.14</v>
      </c>
      <c r="N1152" s="1">
        <f>Table49[[#This Row],[Quantity]]*Table49[[#This Row],[Profit_Per_Quantity]]</f>
        <v>-237556.88000000003</v>
      </c>
      <c r="O1152" s="1" t="s">
        <v>46</v>
      </c>
    </row>
    <row r="1153" spans="1:15" x14ac:dyDescent="0.3">
      <c r="A1153" s="1" t="s">
        <v>7153</v>
      </c>
      <c r="B1153" s="1" t="s">
        <v>1957</v>
      </c>
      <c r="C1153" s="14" t="s">
        <v>5865</v>
      </c>
      <c r="D1153" s="1" t="s">
        <v>12</v>
      </c>
      <c r="E1153" s="1" t="s">
        <v>29</v>
      </c>
      <c r="F1153" s="1" t="s">
        <v>33</v>
      </c>
      <c r="G1153" s="1" t="s">
        <v>43</v>
      </c>
      <c r="H1153" s="1">
        <v>1080</v>
      </c>
      <c r="I1153" s="1">
        <v>126.34</v>
      </c>
      <c r="J1153" s="1">
        <v>188.14</v>
      </c>
      <c r="K1153" s="1">
        <v>-236</v>
      </c>
      <c r="L1153" s="1">
        <f>Table49[[#This Row],[Selling_Price]]-Table49[[#This Row],[Market_Price]]</f>
        <v>61.799999999999983</v>
      </c>
      <c r="M1153" s="1">
        <f>Table49[[#This Row],[Quantity]]*Table49[[#This Row],[Selling_Price]]</f>
        <v>-44401.039999999994</v>
      </c>
      <c r="N1153" s="1">
        <f>Table49[[#This Row],[Quantity]]*Table49[[#This Row],[Profit_Per_Quantity]]</f>
        <v>-14584.799999999996</v>
      </c>
      <c r="O1153" s="1" t="s">
        <v>46</v>
      </c>
    </row>
    <row r="1154" spans="1:15" x14ac:dyDescent="0.3">
      <c r="A1154" s="1" t="s">
        <v>6882</v>
      </c>
      <c r="B1154" s="1" t="s">
        <v>1457</v>
      </c>
      <c r="C1154" s="14" t="s">
        <v>5343</v>
      </c>
      <c r="D1154" s="1" t="s">
        <v>14</v>
      </c>
      <c r="E1154" s="1" t="s">
        <v>28</v>
      </c>
      <c r="F1154" s="1" t="s">
        <v>32</v>
      </c>
      <c r="G1154" s="1" t="s">
        <v>38</v>
      </c>
      <c r="H1154" s="1">
        <v>1027</v>
      </c>
      <c r="I1154" s="1">
        <v>839.46</v>
      </c>
      <c r="J1154" s="1">
        <v>1507.82</v>
      </c>
      <c r="K1154" s="1">
        <v>-342</v>
      </c>
      <c r="L1154" s="1">
        <f>Table49[[#This Row],[Selling_Price]]-Table49[[#This Row],[Market_Price]]</f>
        <v>668.3599999999999</v>
      </c>
      <c r="M1154" s="1">
        <f>Table49[[#This Row],[Quantity]]*Table49[[#This Row],[Selling_Price]]</f>
        <v>-515674.44</v>
      </c>
      <c r="N1154" s="1">
        <f>Table49[[#This Row],[Quantity]]*Table49[[#This Row],[Profit_Per_Quantity]]</f>
        <v>-228579.11999999997</v>
      </c>
      <c r="O1154" s="1" t="s">
        <v>46</v>
      </c>
    </row>
    <row r="1155" spans="1:15" x14ac:dyDescent="0.3">
      <c r="A1155" s="1" t="s">
        <v>7670</v>
      </c>
      <c r="B1155" s="1" t="s">
        <v>2708</v>
      </c>
      <c r="C1155" s="14" t="s">
        <v>5572</v>
      </c>
      <c r="D1155" s="1" t="s">
        <v>18</v>
      </c>
      <c r="E1155" s="1" t="s">
        <v>4351</v>
      </c>
      <c r="F1155" s="1" t="s">
        <v>34</v>
      </c>
      <c r="G1155" s="1" t="s">
        <v>44</v>
      </c>
      <c r="H1155" s="1">
        <v>1003</v>
      </c>
      <c r="I1155" s="1">
        <v>1188.31</v>
      </c>
      <c r="J1155" s="1">
        <v>1957.41</v>
      </c>
      <c r="K1155" s="1">
        <v>-351</v>
      </c>
      <c r="L1155" s="1">
        <f>Table49[[#This Row],[Selling_Price]]-Table49[[#This Row],[Market_Price]]</f>
        <v>769.10000000000014</v>
      </c>
      <c r="M1155" s="1">
        <f>Table49[[#This Row],[Quantity]]*Table49[[#This Row],[Selling_Price]]</f>
        <v>-687050.91</v>
      </c>
      <c r="N1155" s="1">
        <f>Table49[[#This Row],[Quantity]]*Table49[[#This Row],[Profit_Per_Quantity]]</f>
        <v>-269954.10000000003</v>
      </c>
      <c r="O1155" s="1" t="s">
        <v>46</v>
      </c>
    </row>
    <row r="1156" spans="1:15" x14ac:dyDescent="0.3">
      <c r="A1156" s="1" t="s">
        <v>7906</v>
      </c>
      <c r="B1156" s="1" t="s">
        <v>714</v>
      </c>
      <c r="C1156" s="14" t="s">
        <v>4656</v>
      </c>
      <c r="D1156" s="1" t="s">
        <v>15</v>
      </c>
      <c r="E1156" s="1" t="s">
        <v>21</v>
      </c>
      <c r="F1156" s="1" t="s">
        <v>32</v>
      </c>
      <c r="G1156" s="1" t="s">
        <v>36</v>
      </c>
      <c r="H1156" s="1">
        <v>1004</v>
      </c>
      <c r="I1156" s="1">
        <v>781.61</v>
      </c>
      <c r="J1156" s="1">
        <v>1153.03</v>
      </c>
      <c r="K1156" s="1">
        <v>-388</v>
      </c>
      <c r="L1156" s="1">
        <f>Table49[[#This Row],[Selling_Price]]-Table49[[#This Row],[Market_Price]]</f>
        <v>371.41999999999996</v>
      </c>
      <c r="M1156" s="1">
        <f>Table49[[#This Row],[Quantity]]*Table49[[#This Row],[Selling_Price]]</f>
        <v>-447375.64</v>
      </c>
      <c r="N1156" s="1">
        <f>Table49[[#This Row],[Quantity]]*Table49[[#This Row],[Profit_Per_Quantity]]</f>
        <v>-144110.96</v>
      </c>
      <c r="O1156" s="1" t="s">
        <v>46</v>
      </c>
    </row>
    <row r="1157" spans="1:15" x14ac:dyDescent="0.3">
      <c r="A1157" s="1" t="s">
        <v>9718</v>
      </c>
      <c r="B1157" s="1" t="s">
        <v>2809</v>
      </c>
      <c r="C1157" s="14" t="s">
        <v>5517</v>
      </c>
      <c r="D1157" s="1" t="s">
        <v>15</v>
      </c>
      <c r="E1157" s="1" t="s">
        <v>4349</v>
      </c>
      <c r="F1157" s="1" t="s">
        <v>34</v>
      </c>
      <c r="G1157" s="1" t="s">
        <v>43</v>
      </c>
      <c r="H1157" s="1">
        <v>1060</v>
      </c>
      <c r="I1157" s="1">
        <v>864.89</v>
      </c>
      <c r="J1157" s="1">
        <v>1025.1400000000001</v>
      </c>
      <c r="K1157" s="1">
        <v>-193</v>
      </c>
      <c r="L1157" s="1">
        <f>Table49[[#This Row],[Selling_Price]]-Table49[[#This Row],[Market_Price]]</f>
        <v>160.25000000000011</v>
      </c>
      <c r="M1157" s="1">
        <f>Table49[[#This Row],[Quantity]]*Table49[[#This Row],[Selling_Price]]</f>
        <v>-197852.02000000002</v>
      </c>
      <c r="N1157" s="1">
        <f>Table49[[#This Row],[Quantity]]*Table49[[#This Row],[Profit_Per_Quantity]]</f>
        <v>-30928.250000000022</v>
      </c>
      <c r="O1157" s="1" t="s">
        <v>46</v>
      </c>
    </row>
    <row r="1158" spans="1:15" x14ac:dyDescent="0.3">
      <c r="A1158" s="1" t="s">
        <v>7078</v>
      </c>
      <c r="B1158" s="1" t="s">
        <v>3646</v>
      </c>
      <c r="C1158" s="14" t="s">
        <v>4979</v>
      </c>
      <c r="D1158" s="1" t="s">
        <v>19</v>
      </c>
      <c r="E1158" s="1" t="s">
        <v>24</v>
      </c>
      <c r="F1158" s="1" t="s">
        <v>32</v>
      </c>
      <c r="G1158" s="1" t="s">
        <v>43</v>
      </c>
      <c r="H1158" s="1">
        <v>1096</v>
      </c>
      <c r="I1158" s="1">
        <v>1181.94</v>
      </c>
      <c r="J1158" s="1">
        <v>1498.6</v>
      </c>
      <c r="K1158" s="1">
        <v>-491</v>
      </c>
      <c r="L1158" s="1">
        <f>Table49[[#This Row],[Selling_Price]]-Table49[[#This Row],[Market_Price]]</f>
        <v>316.65999999999985</v>
      </c>
      <c r="M1158" s="1">
        <f>Table49[[#This Row],[Quantity]]*Table49[[#This Row],[Selling_Price]]</f>
        <v>-735812.6</v>
      </c>
      <c r="N1158" s="1">
        <f>Table49[[#This Row],[Quantity]]*Table49[[#This Row],[Profit_Per_Quantity]]</f>
        <v>-155480.05999999994</v>
      </c>
      <c r="O1158" s="1" t="s">
        <v>46</v>
      </c>
    </row>
    <row r="1159" spans="1:15" x14ac:dyDescent="0.3">
      <c r="A1159" s="1" t="s">
        <v>10323</v>
      </c>
      <c r="B1159" s="1" t="s">
        <v>3747</v>
      </c>
      <c r="C1159" s="14" t="s">
        <v>4896</v>
      </c>
      <c r="D1159" s="1" t="s">
        <v>17</v>
      </c>
      <c r="E1159" s="1" t="s">
        <v>26</v>
      </c>
      <c r="F1159" s="1" t="s">
        <v>34</v>
      </c>
      <c r="G1159" s="1" t="s">
        <v>43</v>
      </c>
      <c r="H1159" s="1">
        <v>1076</v>
      </c>
      <c r="I1159" s="1">
        <v>487.49</v>
      </c>
      <c r="J1159" s="1">
        <v>538.08000000000004</v>
      </c>
      <c r="K1159" s="1">
        <v>-280</v>
      </c>
      <c r="L1159" s="1">
        <f>Table49[[#This Row],[Selling_Price]]-Table49[[#This Row],[Market_Price]]</f>
        <v>50.590000000000032</v>
      </c>
      <c r="M1159" s="1">
        <f>Table49[[#This Row],[Quantity]]*Table49[[#This Row],[Selling_Price]]</f>
        <v>-150662.40000000002</v>
      </c>
      <c r="N1159" s="1">
        <f>Table49[[#This Row],[Quantity]]*Table49[[#This Row],[Profit_Per_Quantity]]</f>
        <v>-14165.200000000008</v>
      </c>
      <c r="O1159" s="1" t="s">
        <v>46</v>
      </c>
    </row>
    <row r="1160" spans="1:15" x14ac:dyDescent="0.3">
      <c r="A1160" s="1" t="s">
        <v>6802</v>
      </c>
      <c r="B1160" s="1" t="s">
        <v>1164</v>
      </c>
      <c r="C1160" s="14" t="s">
        <v>4495</v>
      </c>
      <c r="D1160" s="1" t="s">
        <v>19</v>
      </c>
      <c r="E1160" s="1" t="s">
        <v>21</v>
      </c>
      <c r="F1160" s="1" t="s">
        <v>34</v>
      </c>
      <c r="G1160" s="1" t="s">
        <v>43</v>
      </c>
      <c r="H1160" s="1">
        <v>1076</v>
      </c>
      <c r="I1160" s="1">
        <v>609.54999999999995</v>
      </c>
      <c r="J1160" s="1">
        <v>976.81</v>
      </c>
      <c r="K1160" s="1">
        <v>-341</v>
      </c>
      <c r="L1160" s="1">
        <f>Table49[[#This Row],[Selling_Price]]-Table49[[#This Row],[Market_Price]]</f>
        <v>367.26</v>
      </c>
      <c r="M1160" s="1">
        <f>Table49[[#This Row],[Quantity]]*Table49[[#This Row],[Selling_Price]]</f>
        <v>-333092.20999999996</v>
      </c>
      <c r="N1160" s="1">
        <f>Table49[[#This Row],[Quantity]]*Table49[[#This Row],[Profit_Per_Quantity]]</f>
        <v>-125235.66</v>
      </c>
      <c r="O1160" s="1" t="s">
        <v>46</v>
      </c>
    </row>
    <row r="1161" spans="1:15" x14ac:dyDescent="0.3">
      <c r="A1161" s="1" t="s">
        <v>7765</v>
      </c>
      <c r="B1161" s="1" t="s">
        <v>2141</v>
      </c>
      <c r="C1161" s="14" t="s">
        <v>5811</v>
      </c>
      <c r="D1161" s="1" t="s">
        <v>20</v>
      </c>
      <c r="E1161" s="1" t="s">
        <v>4351</v>
      </c>
      <c r="F1161" s="1" t="s">
        <v>33</v>
      </c>
      <c r="G1161" s="1" t="s">
        <v>41</v>
      </c>
      <c r="H1161" s="1">
        <v>1036</v>
      </c>
      <c r="I1161" s="1">
        <v>936.97</v>
      </c>
      <c r="J1161" s="1">
        <v>1607.48</v>
      </c>
      <c r="K1161" s="1">
        <v>-462</v>
      </c>
      <c r="L1161" s="1">
        <f>Table49[[#This Row],[Selling_Price]]-Table49[[#This Row],[Market_Price]]</f>
        <v>670.51</v>
      </c>
      <c r="M1161" s="1">
        <f>Table49[[#This Row],[Quantity]]*Table49[[#This Row],[Selling_Price]]</f>
        <v>-742655.76</v>
      </c>
      <c r="N1161" s="1">
        <f>Table49[[#This Row],[Quantity]]*Table49[[#This Row],[Profit_Per_Quantity]]</f>
        <v>-309775.62</v>
      </c>
      <c r="O1161" s="1" t="s">
        <v>46</v>
      </c>
    </row>
    <row r="1162" spans="1:15" x14ac:dyDescent="0.3">
      <c r="A1162" s="1" t="s">
        <v>8659</v>
      </c>
      <c r="B1162" s="1" t="s">
        <v>1110</v>
      </c>
      <c r="C1162" s="14" t="s">
        <v>5706</v>
      </c>
      <c r="D1162" s="1" t="s">
        <v>12</v>
      </c>
      <c r="E1162" s="1" t="s">
        <v>24</v>
      </c>
      <c r="F1162" s="1" t="s">
        <v>34</v>
      </c>
      <c r="G1162" s="1" t="s">
        <v>40</v>
      </c>
      <c r="H1162" s="1">
        <v>1058</v>
      </c>
      <c r="I1162" s="1">
        <v>1725.21</v>
      </c>
      <c r="J1162" s="1">
        <v>3043.07</v>
      </c>
      <c r="K1162" s="1">
        <v>-363</v>
      </c>
      <c r="L1162" s="1">
        <f>Table49[[#This Row],[Selling_Price]]-Table49[[#This Row],[Market_Price]]</f>
        <v>1317.8600000000001</v>
      </c>
      <c r="M1162" s="1">
        <f>Table49[[#This Row],[Quantity]]*Table49[[#This Row],[Selling_Price]]</f>
        <v>-1104634.4100000001</v>
      </c>
      <c r="N1162" s="1">
        <f>Table49[[#This Row],[Quantity]]*Table49[[#This Row],[Profit_Per_Quantity]]</f>
        <v>-478383.18000000005</v>
      </c>
      <c r="O1162" s="1" t="s">
        <v>46</v>
      </c>
    </row>
    <row r="1163" spans="1:15" x14ac:dyDescent="0.3">
      <c r="A1163" s="1" t="s">
        <v>8387</v>
      </c>
      <c r="B1163" s="1" t="s">
        <v>674</v>
      </c>
      <c r="C1163" s="14" t="s">
        <v>4474</v>
      </c>
      <c r="D1163" s="1" t="s">
        <v>11</v>
      </c>
      <c r="E1163" s="1" t="s">
        <v>27</v>
      </c>
      <c r="F1163" s="1" t="s">
        <v>34</v>
      </c>
      <c r="G1163" s="1" t="s">
        <v>42</v>
      </c>
      <c r="H1163" s="1">
        <v>1003</v>
      </c>
      <c r="I1163" s="1">
        <v>698.09</v>
      </c>
      <c r="J1163" s="1">
        <v>858.13</v>
      </c>
      <c r="K1163" s="1">
        <v>-458</v>
      </c>
      <c r="L1163" s="1">
        <f>Table49[[#This Row],[Selling_Price]]-Table49[[#This Row],[Market_Price]]</f>
        <v>160.03999999999996</v>
      </c>
      <c r="M1163" s="1">
        <f>Table49[[#This Row],[Quantity]]*Table49[[#This Row],[Selling_Price]]</f>
        <v>-393023.54</v>
      </c>
      <c r="N1163" s="1">
        <f>Table49[[#This Row],[Quantity]]*Table49[[#This Row],[Profit_Per_Quantity]]</f>
        <v>-73298.319999999978</v>
      </c>
      <c r="O1163" s="1" t="s">
        <v>46</v>
      </c>
    </row>
    <row r="1164" spans="1:15" x14ac:dyDescent="0.3">
      <c r="A1164" s="1" t="s">
        <v>7092</v>
      </c>
      <c r="B1164" s="1" t="s">
        <v>1253</v>
      </c>
      <c r="C1164" s="14" t="s">
        <v>4611</v>
      </c>
      <c r="D1164" s="1" t="s">
        <v>18</v>
      </c>
      <c r="E1164" s="1" t="s">
        <v>25</v>
      </c>
      <c r="F1164" s="1" t="s">
        <v>33</v>
      </c>
      <c r="G1164" s="1" t="s">
        <v>44</v>
      </c>
      <c r="H1164" s="1">
        <v>1017</v>
      </c>
      <c r="I1164" s="1">
        <v>595.36</v>
      </c>
      <c r="J1164" s="1">
        <v>716.29</v>
      </c>
      <c r="K1164" s="1">
        <v>-412</v>
      </c>
      <c r="L1164" s="1">
        <f>Table49[[#This Row],[Selling_Price]]-Table49[[#This Row],[Market_Price]]</f>
        <v>120.92999999999995</v>
      </c>
      <c r="M1164" s="1">
        <f>Table49[[#This Row],[Quantity]]*Table49[[#This Row],[Selling_Price]]</f>
        <v>-295111.48</v>
      </c>
      <c r="N1164" s="1">
        <f>Table49[[#This Row],[Quantity]]*Table49[[#This Row],[Profit_Per_Quantity]]</f>
        <v>-49823.159999999982</v>
      </c>
      <c r="O1164" s="1" t="s">
        <v>46</v>
      </c>
    </row>
    <row r="1165" spans="1:15" x14ac:dyDescent="0.3">
      <c r="A1165" s="1" t="s">
        <v>9966</v>
      </c>
      <c r="B1165" s="1" t="s">
        <v>3200</v>
      </c>
      <c r="C1165" s="14" t="s">
        <v>5013</v>
      </c>
      <c r="D1165" s="1" t="s">
        <v>17</v>
      </c>
      <c r="E1165" s="1" t="s">
        <v>28</v>
      </c>
      <c r="F1165" s="1" t="s">
        <v>32</v>
      </c>
      <c r="G1165" s="1" t="s">
        <v>36</v>
      </c>
      <c r="H1165" s="1">
        <v>1016</v>
      </c>
      <c r="I1165" s="1">
        <v>990.32</v>
      </c>
      <c r="J1165" s="1">
        <v>1769.28</v>
      </c>
      <c r="K1165" s="1">
        <v>-36</v>
      </c>
      <c r="L1165" s="1">
        <f>Table49[[#This Row],[Selling_Price]]-Table49[[#This Row],[Market_Price]]</f>
        <v>778.95999999999992</v>
      </c>
      <c r="M1165" s="1">
        <f>Table49[[#This Row],[Quantity]]*Table49[[#This Row],[Selling_Price]]</f>
        <v>-63694.080000000002</v>
      </c>
      <c r="N1165" s="1">
        <f>Table49[[#This Row],[Quantity]]*Table49[[#This Row],[Profit_Per_Quantity]]</f>
        <v>-28042.559999999998</v>
      </c>
      <c r="O1165" s="1" t="s">
        <v>46</v>
      </c>
    </row>
    <row r="1166" spans="1:15" x14ac:dyDescent="0.3">
      <c r="A1166" s="1" t="s">
        <v>6627</v>
      </c>
      <c r="B1166" s="1" t="s">
        <v>1596</v>
      </c>
      <c r="C1166" s="14" t="s">
        <v>5969</v>
      </c>
      <c r="D1166" s="1" t="s">
        <v>18</v>
      </c>
      <c r="E1166" s="1" t="s">
        <v>24</v>
      </c>
      <c r="F1166" s="1" t="s">
        <v>32</v>
      </c>
      <c r="G1166" s="1" t="s">
        <v>36</v>
      </c>
      <c r="H1166" s="1">
        <v>1046</v>
      </c>
      <c r="I1166" s="1">
        <v>761.33</v>
      </c>
      <c r="J1166" s="1">
        <v>1340.85</v>
      </c>
      <c r="K1166" s="1">
        <v>-115</v>
      </c>
      <c r="L1166" s="1">
        <f>Table49[[#This Row],[Selling_Price]]-Table49[[#This Row],[Market_Price]]</f>
        <v>579.51999999999987</v>
      </c>
      <c r="M1166" s="1">
        <f>Table49[[#This Row],[Quantity]]*Table49[[#This Row],[Selling_Price]]</f>
        <v>-154197.75</v>
      </c>
      <c r="N1166" s="1">
        <f>Table49[[#This Row],[Quantity]]*Table49[[#This Row],[Profit_Per_Quantity]]</f>
        <v>-66644.799999999988</v>
      </c>
      <c r="O1166" s="1" t="s">
        <v>46</v>
      </c>
    </row>
    <row r="1167" spans="1:15" x14ac:dyDescent="0.3">
      <c r="A1167" s="1" t="s">
        <v>9354</v>
      </c>
      <c r="B1167" s="1" t="s">
        <v>2238</v>
      </c>
      <c r="C1167" s="14" t="s">
        <v>5715</v>
      </c>
      <c r="D1167" s="1" t="s">
        <v>15</v>
      </c>
      <c r="E1167" s="1" t="s">
        <v>29</v>
      </c>
      <c r="F1167" s="1" t="s">
        <v>31</v>
      </c>
      <c r="G1167" s="1" t="s">
        <v>4352</v>
      </c>
      <c r="H1167" s="1">
        <v>1036</v>
      </c>
      <c r="I1167" s="1">
        <v>1224.23</v>
      </c>
      <c r="J1167" s="1">
        <v>2093.77</v>
      </c>
      <c r="K1167" s="1">
        <v>-193</v>
      </c>
      <c r="L1167" s="1">
        <f>Table49[[#This Row],[Selling_Price]]-Table49[[#This Row],[Market_Price]]</f>
        <v>869.54</v>
      </c>
      <c r="M1167" s="1">
        <f>Table49[[#This Row],[Quantity]]*Table49[[#This Row],[Selling_Price]]</f>
        <v>-404097.61</v>
      </c>
      <c r="N1167" s="1">
        <f>Table49[[#This Row],[Quantity]]*Table49[[#This Row],[Profit_Per_Quantity]]</f>
        <v>-167821.22</v>
      </c>
      <c r="O1167" s="1" t="s">
        <v>46</v>
      </c>
    </row>
    <row r="1168" spans="1:15" x14ac:dyDescent="0.3">
      <c r="A1168" s="1" t="s">
        <v>9813</v>
      </c>
      <c r="B1168" s="1" t="s">
        <v>2966</v>
      </c>
      <c r="C1168" s="14" t="s">
        <v>4750</v>
      </c>
      <c r="D1168" s="1" t="s">
        <v>20</v>
      </c>
      <c r="E1168" s="1" t="s">
        <v>29</v>
      </c>
      <c r="F1168" s="1" t="s">
        <v>31</v>
      </c>
      <c r="G1168" s="1" t="s">
        <v>4352</v>
      </c>
      <c r="H1168" s="1">
        <v>1086</v>
      </c>
      <c r="I1168" s="1">
        <v>1647.37</v>
      </c>
      <c r="J1168" s="1">
        <v>2181.63</v>
      </c>
      <c r="K1168" s="1">
        <v>-14</v>
      </c>
      <c r="L1168" s="1">
        <f>Table49[[#This Row],[Selling_Price]]-Table49[[#This Row],[Market_Price]]</f>
        <v>534.26000000000022</v>
      </c>
      <c r="M1168" s="1">
        <f>Table49[[#This Row],[Quantity]]*Table49[[#This Row],[Selling_Price]]</f>
        <v>-30542.82</v>
      </c>
      <c r="N1168" s="1">
        <f>Table49[[#This Row],[Quantity]]*Table49[[#This Row],[Profit_Per_Quantity]]</f>
        <v>-7479.6400000000031</v>
      </c>
      <c r="O1168" s="1" t="s">
        <v>46</v>
      </c>
    </row>
    <row r="1169" spans="1:15" x14ac:dyDescent="0.3">
      <c r="A1169" s="1" t="s">
        <v>8589</v>
      </c>
      <c r="B1169" s="1" t="s">
        <v>994</v>
      </c>
      <c r="C1169" s="14" t="s">
        <v>4656</v>
      </c>
      <c r="D1169" s="1" t="s">
        <v>19</v>
      </c>
      <c r="E1169" s="1" t="s">
        <v>30</v>
      </c>
      <c r="F1169" s="1" t="s">
        <v>34</v>
      </c>
      <c r="G1169" s="1" t="s">
        <v>37</v>
      </c>
      <c r="H1169" s="1">
        <v>1017</v>
      </c>
      <c r="I1169" s="1">
        <v>1379.99</v>
      </c>
      <c r="J1169" s="1">
        <v>2316.35</v>
      </c>
      <c r="K1169" s="1">
        <v>-139</v>
      </c>
      <c r="L1169" s="1">
        <f>Table49[[#This Row],[Selling_Price]]-Table49[[#This Row],[Market_Price]]</f>
        <v>936.3599999999999</v>
      </c>
      <c r="M1169" s="1">
        <f>Table49[[#This Row],[Quantity]]*Table49[[#This Row],[Selling_Price]]</f>
        <v>-321972.64999999997</v>
      </c>
      <c r="N1169" s="1">
        <f>Table49[[#This Row],[Quantity]]*Table49[[#This Row],[Profit_Per_Quantity]]</f>
        <v>-130154.03999999998</v>
      </c>
      <c r="O1169" s="1" t="s">
        <v>46</v>
      </c>
    </row>
    <row r="1170" spans="1:15" x14ac:dyDescent="0.3">
      <c r="A1170" s="1" t="s">
        <v>9924</v>
      </c>
      <c r="B1170" s="1" t="s">
        <v>3142</v>
      </c>
      <c r="C1170" s="14" t="s">
        <v>5140</v>
      </c>
      <c r="D1170" s="1" t="s">
        <v>11</v>
      </c>
      <c r="E1170" s="1" t="s">
        <v>24</v>
      </c>
      <c r="F1170" s="1" t="s">
        <v>34</v>
      </c>
      <c r="G1170" s="1" t="s">
        <v>37</v>
      </c>
      <c r="H1170" s="1">
        <v>1097</v>
      </c>
      <c r="I1170" s="1">
        <v>153.97</v>
      </c>
      <c r="J1170" s="1">
        <v>255.18</v>
      </c>
      <c r="K1170" s="1">
        <v>-297</v>
      </c>
      <c r="L1170" s="1">
        <f>Table49[[#This Row],[Selling_Price]]-Table49[[#This Row],[Market_Price]]</f>
        <v>101.21000000000001</v>
      </c>
      <c r="M1170" s="1">
        <f>Table49[[#This Row],[Quantity]]*Table49[[#This Row],[Selling_Price]]</f>
        <v>-75788.460000000006</v>
      </c>
      <c r="N1170" s="1">
        <f>Table49[[#This Row],[Quantity]]*Table49[[#This Row],[Profit_Per_Quantity]]</f>
        <v>-30059.370000000003</v>
      </c>
      <c r="O1170" s="1" t="s">
        <v>46</v>
      </c>
    </row>
    <row r="1171" spans="1:15" x14ac:dyDescent="0.3">
      <c r="A1171" s="1" t="s">
        <v>8214</v>
      </c>
      <c r="B1171" s="1" t="s">
        <v>380</v>
      </c>
      <c r="C1171" s="14" t="s">
        <v>6240</v>
      </c>
      <c r="D1171" s="1" t="s">
        <v>15</v>
      </c>
      <c r="E1171" s="1" t="s">
        <v>27</v>
      </c>
      <c r="F1171" s="1" t="s">
        <v>34</v>
      </c>
      <c r="G1171" s="1" t="s">
        <v>43</v>
      </c>
      <c r="H1171" s="1">
        <v>1067</v>
      </c>
      <c r="I1171" s="1">
        <v>1090.55</v>
      </c>
      <c r="J1171" s="1">
        <v>1395.18</v>
      </c>
      <c r="K1171" s="1">
        <v>-346</v>
      </c>
      <c r="L1171" s="1">
        <f>Table49[[#This Row],[Selling_Price]]-Table49[[#This Row],[Market_Price]]</f>
        <v>304.63000000000011</v>
      </c>
      <c r="M1171" s="1">
        <f>Table49[[#This Row],[Quantity]]*Table49[[#This Row],[Selling_Price]]</f>
        <v>-482732.28</v>
      </c>
      <c r="N1171" s="1">
        <f>Table49[[#This Row],[Quantity]]*Table49[[#This Row],[Profit_Per_Quantity]]</f>
        <v>-105401.98000000004</v>
      </c>
      <c r="O1171" s="1" t="s">
        <v>46</v>
      </c>
    </row>
    <row r="1172" spans="1:15" x14ac:dyDescent="0.3">
      <c r="A1172" s="1" t="s">
        <v>6876</v>
      </c>
      <c r="B1172" s="1" t="s">
        <v>1314</v>
      </c>
      <c r="C1172" s="14" t="s">
        <v>5833</v>
      </c>
      <c r="D1172" s="1" t="s">
        <v>15</v>
      </c>
      <c r="E1172" s="1" t="s">
        <v>29</v>
      </c>
      <c r="F1172" s="1" t="s">
        <v>33</v>
      </c>
      <c r="G1172" s="1" t="s">
        <v>41</v>
      </c>
      <c r="H1172" s="1">
        <v>1099</v>
      </c>
      <c r="I1172" s="1">
        <v>1478.25</v>
      </c>
      <c r="J1172" s="1">
        <v>2808.57</v>
      </c>
      <c r="K1172" s="1">
        <v>-282</v>
      </c>
      <c r="L1172" s="1">
        <f>Table49[[#This Row],[Selling_Price]]-Table49[[#This Row],[Market_Price]]</f>
        <v>1330.3200000000002</v>
      </c>
      <c r="M1172" s="1">
        <f>Table49[[#This Row],[Quantity]]*Table49[[#This Row],[Selling_Price]]</f>
        <v>-792016.74</v>
      </c>
      <c r="N1172" s="1">
        <f>Table49[[#This Row],[Quantity]]*Table49[[#This Row],[Profit_Per_Quantity]]</f>
        <v>-375150.24000000005</v>
      </c>
      <c r="O1172" s="1" t="s">
        <v>46</v>
      </c>
    </row>
    <row r="1173" spans="1:15" x14ac:dyDescent="0.3">
      <c r="A1173" s="1" t="s">
        <v>9394</v>
      </c>
      <c r="B1173" s="1" t="s">
        <v>2295</v>
      </c>
      <c r="C1173" s="14" t="s">
        <v>4682</v>
      </c>
      <c r="D1173" s="1" t="s">
        <v>12</v>
      </c>
      <c r="E1173" s="1" t="s">
        <v>25</v>
      </c>
      <c r="F1173" s="1" t="s">
        <v>34</v>
      </c>
      <c r="G1173" s="1" t="s">
        <v>43</v>
      </c>
      <c r="H1173" s="1">
        <v>1016</v>
      </c>
      <c r="I1173" s="1">
        <v>130.18</v>
      </c>
      <c r="J1173" s="1">
        <v>229.4</v>
      </c>
      <c r="K1173" s="1">
        <v>-249</v>
      </c>
      <c r="L1173" s="1">
        <f>Table49[[#This Row],[Selling_Price]]-Table49[[#This Row],[Market_Price]]</f>
        <v>99.22</v>
      </c>
      <c r="M1173" s="1">
        <f>Table49[[#This Row],[Quantity]]*Table49[[#This Row],[Selling_Price]]</f>
        <v>-57120.6</v>
      </c>
      <c r="N1173" s="1">
        <f>Table49[[#This Row],[Quantity]]*Table49[[#This Row],[Profit_Per_Quantity]]</f>
        <v>-24705.78</v>
      </c>
      <c r="O1173" s="1" t="s">
        <v>46</v>
      </c>
    </row>
    <row r="1174" spans="1:15" x14ac:dyDescent="0.3">
      <c r="A1174" s="1" t="s">
        <v>9179</v>
      </c>
      <c r="B1174" s="1" t="s">
        <v>1961</v>
      </c>
      <c r="C1174" s="14" t="s">
        <v>5823</v>
      </c>
      <c r="D1174" s="1" t="s">
        <v>17</v>
      </c>
      <c r="E1174" s="1" t="s">
        <v>24</v>
      </c>
      <c r="F1174" s="1" t="s">
        <v>35</v>
      </c>
      <c r="G1174" s="1" t="s">
        <v>38</v>
      </c>
      <c r="H1174" s="1">
        <v>1046</v>
      </c>
      <c r="I1174" s="1">
        <v>784.1</v>
      </c>
      <c r="J1174" s="1">
        <v>1333.52</v>
      </c>
      <c r="K1174" s="1">
        <v>-463</v>
      </c>
      <c r="L1174" s="1">
        <f>Table49[[#This Row],[Selling_Price]]-Table49[[#This Row],[Market_Price]]</f>
        <v>549.41999999999996</v>
      </c>
      <c r="M1174" s="1">
        <f>Table49[[#This Row],[Quantity]]*Table49[[#This Row],[Selling_Price]]</f>
        <v>-617419.76</v>
      </c>
      <c r="N1174" s="1">
        <f>Table49[[#This Row],[Quantity]]*Table49[[#This Row],[Profit_Per_Quantity]]</f>
        <v>-254381.46</v>
      </c>
      <c r="O1174" s="1" t="s">
        <v>46</v>
      </c>
    </row>
    <row r="1175" spans="1:15" x14ac:dyDescent="0.3">
      <c r="A1175" s="1" t="s">
        <v>8845</v>
      </c>
      <c r="B1175" s="1" t="s">
        <v>1417</v>
      </c>
      <c r="C1175" s="14" t="s">
        <v>4808</v>
      </c>
      <c r="D1175" s="1" t="s">
        <v>17</v>
      </c>
      <c r="E1175" s="1" t="s">
        <v>21</v>
      </c>
      <c r="F1175" s="1" t="s">
        <v>33</v>
      </c>
      <c r="G1175" s="1" t="s">
        <v>4352</v>
      </c>
      <c r="H1175" s="1">
        <v>1100</v>
      </c>
      <c r="I1175" s="1">
        <v>809.65</v>
      </c>
      <c r="J1175" s="1">
        <v>1585.53</v>
      </c>
      <c r="K1175" s="1">
        <v>-466</v>
      </c>
      <c r="L1175" s="1">
        <f>Table49[[#This Row],[Selling_Price]]-Table49[[#This Row],[Market_Price]]</f>
        <v>775.88</v>
      </c>
      <c r="M1175" s="1">
        <f>Table49[[#This Row],[Quantity]]*Table49[[#This Row],[Selling_Price]]</f>
        <v>-738856.98</v>
      </c>
      <c r="N1175" s="1">
        <f>Table49[[#This Row],[Quantity]]*Table49[[#This Row],[Profit_Per_Quantity]]</f>
        <v>-361560.08</v>
      </c>
      <c r="O1175" s="1" t="s">
        <v>46</v>
      </c>
    </row>
    <row r="1176" spans="1:15" x14ac:dyDescent="0.3">
      <c r="A1176" s="1" t="s">
        <v>8715</v>
      </c>
      <c r="B1176" s="1" t="s">
        <v>1187</v>
      </c>
      <c r="C1176" s="14" t="s">
        <v>6087</v>
      </c>
      <c r="D1176" s="1" t="s">
        <v>17</v>
      </c>
      <c r="E1176" s="1" t="s">
        <v>27</v>
      </c>
      <c r="F1176" s="1" t="s">
        <v>33</v>
      </c>
      <c r="G1176" s="1" t="s">
        <v>4352</v>
      </c>
      <c r="H1176" s="1">
        <v>1056</v>
      </c>
      <c r="I1176" s="1">
        <v>1597.02</v>
      </c>
      <c r="J1176" s="1">
        <v>2172.09</v>
      </c>
      <c r="K1176" s="1">
        <v>-182</v>
      </c>
      <c r="L1176" s="1">
        <f>Table49[[#This Row],[Selling_Price]]-Table49[[#This Row],[Market_Price]]</f>
        <v>575.07000000000016</v>
      </c>
      <c r="M1176" s="1">
        <f>Table49[[#This Row],[Quantity]]*Table49[[#This Row],[Selling_Price]]</f>
        <v>-395320.38</v>
      </c>
      <c r="N1176" s="1">
        <f>Table49[[#This Row],[Quantity]]*Table49[[#This Row],[Profit_Per_Quantity]]</f>
        <v>-104662.74000000003</v>
      </c>
      <c r="O1176" s="1" t="s">
        <v>46</v>
      </c>
    </row>
    <row r="1177" spans="1:15" x14ac:dyDescent="0.3">
      <c r="A1177" s="1" t="s">
        <v>6737</v>
      </c>
      <c r="B1177" s="1" t="s">
        <v>442</v>
      </c>
      <c r="C1177" s="14" t="s">
        <v>4833</v>
      </c>
      <c r="D1177" s="1" t="s">
        <v>15</v>
      </c>
      <c r="E1177" s="1" t="s">
        <v>30</v>
      </c>
      <c r="F1177" s="1" t="s">
        <v>35</v>
      </c>
      <c r="G1177" s="1" t="s">
        <v>37</v>
      </c>
      <c r="H1177" s="1">
        <v>1081</v>
      </c>
      <c r="I1177" s="1">
        <v>462.05</v>
      </c>
      <c r="J1177" s="1">
        <v>850.4</v>
      </c>
      <c r="K1177" s="1">
        <v>-500</v>
      </c>
      <c r="L1177" s="1">
        <f>Table49[[#This Row],[Selling_Price]]-Table49[[#This Row],[Market_Price]]</f>
        <v>388.34999999999997</v>
      </c>
      <c r="M1177" s="1">
        <f>Table49[[#This Row],[Quantity]]*Table49[[#This Row],[Selling_Price]]</f>
        <v>-425200</v>
      </c>
      <c r="N1177" s="1">
        <f>Table49[[#This Row],[Quantity]]*Table49[[#This Row],[Profit_Per_Quantity]]</f>
        <v>-194174.99999999997</v>
      </c>
      <c r="O1177" s="1" t="s">
        <v>46</v>
      </c>
    </row>
    <row r="1178" spans="1:15" x14ac:dyDescent="0.3">
      <c r="A1178" s="1" t="s">
        <v>8630</v>
      </c>
      <c r="B1178" s="1" t="s">
        <v>1065</v>
      </c>
      <c r="C1178" s="14" t="s">
        <v>5744</v>
      </c>
      <c r="D1178" s="1" t="s">
        <v>15</v>
      </c>
      <c r="E1178" s="1" t="s">
        <v>4351</v>
      </c>
      <c r="F1178" s="1" t="s">
        <v>35</v>
      </c>
      <c r="G1178" s="1" t="s">
        <v>36</v>
      </c>
      <c r="H1178" s="1">
        <v>1012</v>
      </c>
      <c r="I1178" s="1">
        <v>748.42</v>
      </c>
      <c r="J1178" s="1">
        <v>949.37</v>
      </c>
      <c r="K1178" s="1">
        <v>-294</v>
      </c>
      <c r="L1178" s="1">
        <f>Table49[[#This Row],[Selling_Price]]-Table49[[#This Row],[Market_Price]]</f>
        <v>200.95000000000005</v>
      </c>
      <c r="M1178" s="1">
        <f>Table49[[#This Row],[Quantity]]*Table49[[#This Row],[Selling_Price]]</f>
        <v>-279114.78000000003</v>
      </c>
      <c r="N1178" s="1">
        <f>Table49[[#This Row],[Quantity]]*Table49[[#This Row],[Profit_Per_Quantity]]</f>
        <v>-59079.30000000001</v>
      </c>
      <c r="O1178" s="1" t="s">
        <v>46</v>
      </c>
    </row>
    <row r="1179" spans="1:15" x14ac:dyDescent="0.3">
      <c r="A1179" s="1" t="s">
        <v>9639</v>
      </c>
      <c r="B1179" s="1" t="s">
        <v>2688</v>
      </c>
      <c r="C1179" s="14" t="s">
        <v>5552</v>
      </c>
      <c r="D1179" s="1" t="s">
        <v>20</v>
      </c>
      <c r="E1179" s="1" t="s">
        <v>4351</v>
      </c>
      <c r="F1179" s="1" t="s">
        <v>35</v>
      </c>
      <c r="G1179" s="1" t="s">
        <v>40</v>
      </c>
      <c r="H1179" s="1">
        <v>1048</v>
      </c>
      <c r="I1179" s="1">
        <v>746.07</v>
      </c>
      <c r="J1179" s="1">
        <v>1207.3699999999999</v>
      </c>
      <c r="K1179" s="1">
        <v>-325</v>
      </c>
      <c r="L1179" s="1">
        <f>Table49[[#This Row],[Selling_Price]]-Table49[[#This Row],[Market_Price]]</f>
        <v>461.29999999999984</v>
      </c>
      <c r="M1179" s="1">
        <f>Table49[[#This Row],[Quantity]]*Table49[[#This Row],[Selling_Price]]</f>
        <v>-392395.24999999994</v>
      </c>
      <c r="N1179" s="1">
        <f>Table49[[#This Row],[Quantity]]*Table49[[#This Row],[Profit_Per_Quantity]]</f>
        <v>-149922.49999999994</v>
      </c>
      <c r="O1179" s="1" t="s">
        <v>46</v>
      </c>
    </row>
    <row r="1180" spans="1:15" x14ac:dyDescent="0.3">
      <c r="A1180" s="1" t="s">
        <v>10304</v>
      </c>
      <c r="B1180" s="1" t="s">
        <v>3720</v>
      </c>
      <c r="C1180" s="14" t="s">
        <v>4599</v>
      </c>
      <c r="D1180" s="1" t="s">
        <v>12</v>
      </c>
      <c r="E1180" s="1" t="s">
        <v>4351</v>
      </c>
      <c r="F1180" s="1" t="s">
        <v>35</v>
      </c>
      <c r="G1180" s="1" t="s">
        <v>45</v>
      </c>
      <c r="H1180" s="1">
        <v>1099</v>
      </c>
      <c r="I1180" s="1">
        <v>356.91</v>
      </c>
      <c r="J1180" s="1">
        <v>609.37</v>
      </c>
      <c r="K1180" s="1">
        <v>-71</v>
      </c>
      <c r="L1180" s="1">
        <f>Table49[[#This Row],[Selling_Price]]-Table49[[#This Row],[Market_Price]]</f>
        <v>252.45999999999998</v>
      </c>
      <c r="M1180" s="1">
        <f>Table49[[#This Row],[Quantity]]*Table49[[#This Row],[Selling_Price]]</f>
        <v>-43265.27</v>
      </c>
      <c r="N1180" s="1">
        <f>Table49[[#This Row],[Quantity]]*Table49[[#This Row],[Profit_Per_Quantity]]</f>
        <v>-17924.66</v>
      </c>
      <c r="O1180" s="1" t="s">
        <v>46</v>
      </c>
    </row>
    <row r="1181" spans="1:15" x14ac:dyDescent="0.3">
      <c r="A1181" s="1" t="s">
        <v>7054</v>
      </c>
      <c r="B1181" s="1" t="s">
        <v>1015</v>
      </c>
      <c r="C1181" s="14" t="s">
        <v>5077</v>
      </c>
      <c r="D1181" s="1" t="s">
        <v>20</v>
      </c>
      <c r="E1181" s="1" t="s">
        <v>29</v>
      </c>
      <c r="F1181" s="1" t="s">
        <v>33</v>
      </c>
      <c r="G1181" s="1" t="s">
        <v>38</v>
      </c>
      <c r="H1181" s="1">
        <v>1003</v>
      </c>
      <c r="I1181" s="1">
        <v>1483.13</v>
      </c>
      <c r="J1181" s="1">
        <v>2097.0500000000002</v>
      </c>
      <c r="K1181" s="1">
        <v>-125</v>
      </c>
      <c r="L1181" s="1">
        <f>Table49[[#This Row],[Selling_Price]]-Table49[[#This Row],[Market_Price]]</f>
        <v>613.92000000000007</v>
      </c>
      <c r="M1181" s="1">
        <f>Table49[[#This Row],[Quantity]]*Table49[[#This Row],[Selling_Price]]</f>
        <v>-262131.25000000003</v>
      </c>
      <c r="N1181" s="1">
        <f>Table49[[#This Row],[Quantity]]*Table49[[#This Row],[Profit_Per_Quantity]]</f>
        <v>-76740.000000000015</v>
      </c>
      <c r="O1181" s="1" t="s">
        <v>46</v>
      </c>
    </row>
    <row r="1182" spans="1:15" x14ac:dyDescent="0.3">
      <c r="A1182" s="1" t="s">
        <v>9069</v>
      </c>
      <c r="B1182" s="1" t="s">
        <v>1784</v>
      </c>
      <c r="C1182" s="14" t="s">
        <v>4845</v>
      </c>
      <c r="D1182" s="1" t="s">
        <v>17</v>
      </c>
      <c r="E1182" s="1" t="s">
        <v>4351</v>
      </c>
      <c r="F1182" s="1" t="s">
        <v>32</v>
      </c>
      <c r="G1182" s="1" t="s">
        <v>45</v>
      </c>
      <c r="H1182" s="1">
        <v>1041</v>
      </c>
      <c r="I1182" s="1">
        <v>364.68</v>
      </c>
      <c r="J1182" s="1">
        <v>440.04</v>
      </c>
      <c r="K1182" s="1">
        <v>-274</v>
      </c>
      <c r="L1182" s="1">
        <f>Table49[[#This Row],[Selling_Price]]-Table49[[#This Row],[Market_Price]]</f>
        <v>75.360000000000014</v>
      </c>
      <c r="M1182" s="1">
        <f>Table49[[#This Row],[Quantity]]*Table49[[#This Row],[Selling_Price]]</f>
        <v>-120570.96</v>
      </c>
      <c r="N1182" s="1">
        <f>Table49[[#This Row],[Quantity]]*Table49[[#This Row],[Profit_Per_Quantity]]</f>
        <v>-20648.640000000003</v>
      </c>
      <c r="O1182" s="1" t="s">
        <v>46</v>
      </c>
    </row>
    <row r="1183" spans="1:15" x14ac:dyDescent="0.3">
      <c r="A1183" s="1" t="s">
        <v>8776</v>
      </c>
      <c r="B1183" s="1" t="s">
        <v>1301</v>
      </c>
      <c r="C1183" s="14" t="s">
        <v>4757</v>
      </c>
      <c r="D1183" s="1" t="s">
        <v>14</v>
      </c>
      <c r="E1183" s="1" t="s">
        <v>30</v>
      </c>
      <c r="F1183" s="1" t="s">
        <v>31</v>
      </c>
      <c r="G1183" s="1" t="s">
        <v>41</v>
      </c>
      <c r="H1183" s="1">
        <v>1083</v>
      </c>
      <c r="I1183" s="1">
        <v>1064.9000000000001</v>
      </c>
      <c r="J1183" s="1">
        <v>1254.9100000000001</v>
      </c>
      <c r="K1183" s="1">
        <v>-446</v>
      </c>
      <c r="L1183" s="1">
        <f>Table49[[#This Row],[Selling_Price]]-Table49[[#This Row],[Market_Price]]</f>
        <v>190.01</v>
      </c>
      <c r="M1183" s="1">
        <f>Table49[[#This Row],[Quantity]]*Table49[[#This Row],[Selling_Price]]</f>
        <v>-559689.86</v>
      </c>
      <c r="N1183" s="1">
        <f>Table49[[#This Row],[Quantity]]*Table49[[#This Row],[Profit_Per_Quantity]]</f>
        <v>-84744.459999999992</v>
      </c>
      <c r="O1183" s="1" t="s">
        <v>46</v>
      </c>
    </row>
    <row r="1184" spans="1:15" x14ac:dyDescent="0.3">
      <c r="A1184" s="1" t="s">
        <v>9507</v>
      </c>
      <c r="B1184" s="1" t="s">
        <v>2482</v>
      </c>
      <c r="C1184" s="14" t="s">
        <v>4575</v>
      </c>
      <c r="D1184" s="1" t="s">
        <v>18</v>
      </c>
      <c r="E1184" s="1" t="s">
        <v>25</v>
      </c>
      <c r="F1184" s="1" t="s">
        <v>33</v>
      </c>
      <c r="G1184" s="1" t="s">
        <v>45</v>
      </c>
      <c r="H1184" s="1">
        <v>1040</v>
      </c>
      <c r="I1184" s="1">
        <v>1441.5</v>
      </c>
      <c r="J1184" s="1">
        <v>2866.7</v>
      </c>
      <c r="K1184" s="1">
        <v>-294</v>
      </c>
      <c r="L1184" s="1">
        <f>Table49[[#This Row],[Selling_Price]]-Table49[[#This Row],[Market_Price]]</f>
        <v>1425.1999999999998</v>
      </c>
      <c r="M1184" s="1">
        <f>Table49[[#This Row],[Quantity]]*Table49[[#This Row],[Selling_Price]]</f>
        <v>-842809.79999999993</v>
      </c>
      <c r="N1184" s="1">
        <f>Table49[[#This Row],[Quantity]]*Table49[[#This Row],[Profit_Per_Quantity]]</f>
        <v>-419008.79999999993</v>
      </c>
      <c r="O1184" s="1" t="s">
        <v>46</v>
      </c>
    </row>
    <row r="1185" spans="1:15" x14ac:dyDescent="0.3">
      <c r="A1185" s="1" t="s">
        <v>8310</v>
      </c>
      <c r="B1185" s="1" t="s">
        <v>543</v>
      </c>
      <c r="C1185" s="14" t="s">
        <v>4909</v>
      </c>
      <c r="D1185" s="1" t="s">
        <v>12</v>
      </c>
      <c r="E1185" s="1" t="s">
        <v>26</v>
      </c>
      <c r="F1185" s="1" t="s">
        <v>34</v>
      </c>
      <c r="G1185" s="1" t="s">
        <v>44</v>
      </c>
      <c r="H1185" s="1">
        <v>1050</v>
      </c>
      <c r="I1185" s="1">
        <v>1283.6600000000001</v>
      </c>
      <c r="J1185" s="1">
        <v>1676.63</v>
      </c>
      <c r="K1185" s="1">
        <v>-227</v>
      </c>
      <c r="L1185" s="1">
        <f>Table49[[#This Row],[Selling_Price]]-Table49[[#This Row],[Market_Price]]</f>
        <v>392.97</v>
      </c>
      <c r="M1185" s="1">
        <f>Table49[[#This Row],[Quantity]]*Table49[[#This Row],[Selling_Price]]</f>
        <v>-380595.01</v>
      </c>
      <c r="N1185" s="1">
        <f>Table49[[#This Row],[Quantity]]*Table49[[#This Row],[Profit_Per_Quantity]]</f>
        <v>-89204.19</v>
      </c>
      <c r="O1185" s="1" t="s">
        <v>46</v>
      </c>
    </row>
    <row r="1186" spans="1:15" x14ac:dyDescent="0.3">
      <c r="A1186" s="1" t="s">
        <v>7099</v>
      </c>
      <c r="B1186" s="1" t="s">
        <v>881</v>
      </c>
      <c r="C1186" s="14" t="s">
        <v>5722</v>
      </c>
      <c r="D1186" s="1" t="s">
        <v>13</v>
      </c>
      <c r="E1186" s="1" t="s">
        <v>27</v>
      </c>
      <c r="F1186" s="1" t="s">
        <v>34</v>
      </c>
      <c r="G1186" s="1" t="s">
        <v>43</v>
      </c>
      <c r="H1186" s="1">
        <v>1084</v>
      </c>
      <c r="I1186" s="1">
        <v>1091.02</v>
      </c>
      <c r="J1186" s="1">
        <v>1319.98</v>
      </c>
      <c r="K1186" s="1">
        <v>-264</v>
      </c>
      <c r="L1186" s="1">
        <f>Table49[[#This Row],[Selling_Price]]-Table49[[#This Row],[Market_Price]]</f>
        <v>228.96000000000004</v>
      </c>
      <c r="M1186" s="1">
        <f>Table49[[#This Row],[Quantity]]*Table49[[#This Row],[Selling_Price]]</f>
        <v>-348474.72000000003</v>
      </c>
      <c r="N1186" s="1">
        <f>Table49[[#This Row],[Quantity]]*Table49[[#This Row],[Profit_Per_Quantity]]</f>
        <v>-60445.44000000001</v>
      </c>
      <c r="O1186" s="1" t="s">
        <v>46</v>
      </c>
    </row>
    <row r="1187" spans="1:15" x14ac:dyDescent="0.3">
      <c r="A1187" s="1" t="s">
        <v>9032</v>
      </c>
      <c r="B1187" s="1" t="s">
        <v>1725</v>
      </c>
      <c r="C1187" s="14" t="s">
        <v>5465</v>
      </c>
      <c r="D1187" s="1" t="s">
        <v>19</v>
      </c>
      <c r="E1187" s="1" t="s">
        <v>29</v>
      </c>
      <c r="F1187" s="1" t="s">
        <v>35</v>
      </c>
      <c r="G1187" s="1" t="s">
        <v>44</v>
      </c>
      <c r="H1187" s="1">
        <v>1026</v>
      </c>
      <c r="I1187" s="1">
        <v>175.62</v>
      </c>
      <c r="J1187" s="1">
        <v>242.86</v>
      </c>
      <c r="K1187" s="1">
        <v>-327</v>
      </c>
      <c r="L1187" s="1">
        <f>Table49[[#This Row],[Selling_Price]]-Table49[[#This Row],[Market_Price]]</f>
        <v>67.240000000000009</v>
      </c>
      <c r="M1187" s="1">
        <f>Table49[[#This Row],[Quantity]]*Table49[[#This Row],[Selling_Price]]</f>
        <v>-79415.22</v>
      </c>
      <c r="N1187" s="1">
        <f>Table49[[#This Row],[Quantity]]*Table49[[#This Row],[Profit_Per_Quantity]]</f>
        <v>-21987.480000000003</v>
      </c>
      <c r="O1187" s="1" t="s">
        <v>46</v>
      </c>
    </row>
    <row r="1188" spans="1:15" x14ac:dyDescent="0.3">
      <c r="A1188" s="1" t="s">
        <v>8985</v>
      </c>
      <c r="B1188" s="1" t="s">
        <v>1655</v>
      </c>
      <c r="C1188" s="14" t="s">
        <v>5833</v>
      </c>
      <c r="D1188" s="1" t="s">
        <v>12</v>
      </c>
      <c r="E1188" s="1" t="s">
        <v>4351</v>
      </c>
      <c r="F1188" s="1" t="s">
        <v>34</v>
      </c>
      <c r="G1188" s="1" t="s">
        <v>38</v>
      </c>
      <c r="H1188" s="1">
        <v>1097</v>
      </c>
      <c r="I1188" s="1">
        <v>1969.04</v>
      </c>
      <c r="J1188" s="1">
        <v>3903.49</v>
      </c>
      <c r="K1188" s="1">
        <v>-84</v>
      </c>
      <c r="L1188" s="1">
        <f>Table49[[#This Row],[Selling_Price]]-Table49[[#This Row],[Market_Price]]</f>
        <v>1934.4499999999998</v>
      </c>
      <c r="M1188" s="1">
        <f>Table49[[#This Row],[Quantity]]*Table49[[#This Row],[Selling_Price]]</f>
        <v>-327893.15999999997</v>
      </c>
      <c r="N1188" s="1">
        <f>Table49[[#This Row],[Quantity]]*Table49[[#This Row],[Profit_Per_Quantity]]</f>
        <v>-162493.79999999999</v>
      </c>
      <c r="O1188" s="1" t="s">
        <v>46</v>
      </c>
    </row>
    <row r="1189" spans="1:15" x14ac:dyDescent="0.3">
      <c r="A1189" s="1" t="s">
        <v>7721</v>
      </c>
      <c r="B1189" s="1" t="s">
        <v>1401</v>
      </c>
      <c r="C1189" s="14" t="s">
        <v>6027</v>
      </c>
      <c r="D1189" s="1" t="s">
        <v>14</v>
      </c>
      <c r="E1189" s="1" t="s">
        <v>26</v>
      </c>
      <c r="F1189" s="1" t="s">
        <v>31</v>
      </c>
      <c r="G1189" s="1" t="s">
        <v>45</v>
      </c>
      <c r="H1189" s="1">
        <v>1075</v>
      </c>
      <c r="I1189" s="1">
        <v>1204.9000000000001</v>
      </c>
      <c r="J1189" s="1">
        <v>1694.61</v>
      </c>
      <c r="K1189" s="1">
        <v>-414</v>
      </c>
      <c r="L1189" s="1">
        <f>Table49[[#This Row],[Selling_Price]]-Table49[[#This Row],[Market_Price]]</f>
        <v>489.70999999999981</v>
      </c>
      <c r="M1189" s="1">
        <f>Table49[[#This Row],[Quantity]]*Table49[[#This Row],[Selling_Price]]</f>
        <v>-701568.53999999992</v>
      </c>
      <c r="N1189" s="1">
        <f>Table49[[#This Row],[Quantity]]*Table49[[#This Row],[Profit_Per_Quantity]]</f>
        <v>-202739.93999999992</v>
      </c>
      <c r="O1189" s="1" t="s">
        <v>46</v>
      </c>
    </row>
    <row r="1190" spans="1:15" x14ac:dyDescent="0.3">
      <c r="A1190" s="1" t="s">
        <v>6564</v>
      </c>
      <c r="B1190" s="1" t="s">
        <v>1385</v>
      </c>
      <c r="C1190" s="14" t="s">
        <v>4421</v>
      </c>
      <c r="D1190" s="1" t="s">
        <v>19</v>
      </c>
      <c r="E1190" s="1" t="s">
        <v>4351</v>
      </c>
      <c r="F1190" s="1" t="s">
        <v>31</v>
      </c>
      <c r="G1190" s="1" t="s">
        <v>37</v>
      </c>
      <c r="H1190" s="1">
        <v>1059</v>
      </c>
      <c r="I1190" s="1">
        <v>1201.45</v>
      </c>
      <c r="J1190" s="1">
        <v>1684.45</v>
      </c>
      <c r="K1190" s="1">
        <v>-446</v>
      </c>
      <c r="L1190" s="1">
        <f>Table49[[#This Row],[Selling_Price]]-Table49[[#This Row],[Market_Price]]</f>
        <v>483</v>
      </c>
      <c r="M1190" s="1">
        <f>Table49[[#This Row],[Quantity]]*Table49[[#This Row],[Selling_Price]]</f>
        <v>-751264.70000000007</v>
      </c>
      <c r="N1190" s="1">
        <f>Table49[[#This Row],[Quantity]]*Table49[[#This Row],[Profit_Per_Quantity]]</f>
        <v>-215418</v>
      </c>
      <c r="O1190" s="1" t="s">
        <v>46</v>
      </c>
    </row>
    <row r="1191" spans="1:15" x14ac:dyDescent="0.3">
      <c r="A1191" s="1" t="s">
        <v>8441</v>
      </c>
      <c r="B1191" s="1" t="s">
        <v>764</v>
      </c>
      <c r="C1191" s="14" t="s">
        <v>5102</v>
      </c>
      <c r="D1191" s="1" t="s">
        <v>14</v>
      </c>
      <c r="E1191" s="1" t="s">
        <v>28</v>
      </c>
      <c r="F1191" s="1" t="s">
        <v>32</v>
      </c>
      <c r="G1191" s="1" t="s">
        <v>41</v>
      </c>
      <c r="H1191" s="1">
        <v>1067</v>
      </c>
      <c r="I1191" s="1">
        <v>545.95000000000005</v>
      </c>
      <c r="J1191" s="1">
        <v>853.76</v>
      </c>
      <c r="K1191" s="1">
        <v>-130</v>
      </c>
      <c r="L1191" s="1">
        <f>Table49[[#This Row],[Selling_Price]]-Table49[[#This Row],[Market_Price]]</f>
        <v>307.80999999999995</v>
      </c>
      <c r="M1191" s="1">
        <f>Table49[[#This Row],[Quantity]]*Table49[[#This Row],[Selling_Price]]</f>
        <v>-110988.8</v>
      </c>
      <c r="N1191" s="1">
        <f>Table49[[#This Row],[Quantity]]*Table49[[#This Row],[Profit_Per_Quantity]]</f>
        <v>-40015.299999999996</v>
      </c>
      <c r="O1191" s="1" t="s">
        <v>46</v>
      </c>
    </row>
    <row r="1192" spans="1:15" x14ac:dyDescent="0.3">
      <c r="A1192" s="1" t="s">
        <v>7766</v>
      </c>
      <c r="B1192" s="1" t="s">
        <v>1047</v>
      </c>
      <c r="C1192" s="14" t="s">
        <v>6117</v>
      </c>
      <c r="D1192" s="1" t="s">
        <v>13</v>
      </c>
      <c r="E1192" s="1" t="s">
        <v>25</v>
      </c>
      <c r="F1192" s="1" t="s">
        <v>31</v>
      </c>
      <c r="G1192" s="1" t="s">
        <v>44</v>
      </c>
      <c r="H1192" s="1">
        <v>1022</v>
      </c>
      <c r="I1192" s="1">
        <v>1321.96</v>
      </c>
      <c r="J1192" s="1">
        <v>1773.83</v>
      </c>
      <c r="K1192" s="1">
        <v>-276</v>
      </c>
      <c r="L1192" s="1">
        <f>Table49[[#This Row],[Selling_Price]]-Table49[[#This Row],[Market_Price]]</f>
        <v>451.86999999999989</v>
      </c>
      <c r="M1192" s="1">
        <f>Table49[[#This Row],[Quantity]]*Table49[[#This Row],[Selling_Price]]</f>
        <v>-489577.07999999996</v>
      </c>
      <c r="N1192" s="1">
        <f>Table49[[#This Row],[Quantity]]*Table49[[#This Row],[Profit_Per_Quantity]]</f>
        <v>-124716.11999999997</v>
      </c>
      <c r="O1192" s="1" t="s">
        <v>46</v>
      </c>
    </row>
    <row r="1193" spans="1:15" x14ac:dyDescent="0.3">
      <c r="A1193" s="1" t="s">
        <v>7047</v>
      </c>
      <c r="B1193" s="1" t="s">
        <v>847</v>
      </c>
      <c r="C1193" s="14" t="s">
        <v>5102</v>
      </c>
      <c r="D1193" s="1" t="s">
        <v>19</v>
      </c>
      <c r="E1193" s="1" t="s">
        <v>24</v>
      </c>
      <c r="F1193" s="1" t="s">
        <v>32</v>
      </c>
      <c r="G1193" s="1" t="s">
        <v>42</v>
      </c>
      <c r="H1193" s="1">
        <v>1053</v>
      </c>
      <c r="I1193" s="1">
        <v>64.69</v>
      </c>
      <c r="J1193" s="1">
        <v>76.91</v>
      </c>
      <c r="K1193" s="1">
        <v>-322</v>
      </c>
      <c r="L1193" s="1">
        <f>Table49[[#This Row],[Selling_Price]]-Table49[[#This Row],[Market_Price]]</f>
        <v>12.219999999999999</v>
      </c>
      <c r="M1193" s="1">
        <f>Table49[[#This Row],[Quantity]]*Table49[[#This Row],[Selling_Price]]</f>
        <v>-24765.02</v>
      </c>
      <c r="N1193" s="1">
        <f>Table49[[#This Row],[Quantity]]*Table49[[#This Row],[Profit_Per_Quantity]]</f>
        <v>-3934.8399999999997</v>
      </c>
      <c r="O1193" s="1" t="s">
        <v>46</v>
      </c>
    </row>
    <row r="1194" spans="1:15" x14ac:dyDescent="0.3">
      <c r="A1194" s="1" t="s">
        <v>9041</v>
      </c>
      <c r="B1194" s="1" t="s">
        <v>1745</v>
      </c>
      <c r="C1194" s="14" t="s">
        <v>4798</v>
      </c>
      <c r="D1194" s="1" t="s">
        <v>20</v>
      </c>
      <c r="E1194" s="1" t="s">
        <v>30</v>
      </c>
      <c r="F1194" s="1" t="s">
        <v>32</v>
      </c>
      <c r="G1194" s="1" t="s">
        <v>45</v>
      </c>
      <c r="H1194" s="1">
        <v>1040</v>
      </c>
      <c r="I1194" s="1">
        <v>1150.7</v>
      </c>
      <c r="J1194" s="1">
        <v>2247.48</v>
      </c>
      <c r="K1194" s="1">
        <v>-53</v>
      </c>
      <c r="L1194" s="1">
        <f>Table49[[#This Row],[Selling_Price]]-Table49[[#This Row],[Market_Price]]</f>
        <v>1096.78</v>
      </c>
      <c r="M1194" s="1">
        <f>Table49[[#This Row],[Quantity]]*Table49[[#This Row],[Selling_Price]]</f>
        <v>-119116.44</v>
      </c>
      <c r="N1194" s="1">
        <f>Table49[[#This Row],[Quantity]]*Table49[[#This Row],[Profit_Per_Quantity]]</f>
        <v>-58129.34</v>
      </c>
      <c r="O1194" s="1" t="s">
        <v>46</v>
      </c>
    </row>
    <row r="1195" spans="1:15" x14ac:dyDescent="0.3">
      <c r="A1195" s="1" t="s">
        <v>7738</v>
      </c>
      <c r="B1195" s="1" t="s">
        <v>255</v>
      </c>
      <c r="C1195" s="14" t="s">
        <v>5228</v>
      </c>
      <c r="D1195" s="1" t="s">
        <v>17</v>
      </c>
      <c r="E1195" s="1" t="s">
        <v>24</v>
      </c>
      <c r="F1195" s="1" t="s">
        <v>34</v>
      </c>
      <c r="G1195" s="1" t="s">
        <v>41</v>
      </c>
      <c r="H1195" s="1">
        <v>1094</v>
      </c>
      <c r="I1195" s="1">
        <v>1095.6300000000001</v>
      </c>
      <c r="J1195" s="1">
        <v>1404.76</v>
      </c>
      <c r="K1195" s="1">
        <v>-26</v>
      </c>
      <c r="L1195" s="1">
        <f>Table49[[#This Row],[Selling_Price]]-Table49[[#This Row],[Market_Price]]</f>
        <v>309.12999999999988</v>
      </c>
      <c r="M1195" s="1">
        <f>Table49[[#This Row],[Quantity]]*Table49[[#This Row],[Selling_Price]]</f>
        <v>-36523.760000000002</v>
      </c>
      <c r="N1195" s="1">
        <f>Table49[[#This Row],[Quantity]]*Table49[[#This Row],[Profit_Per_Quantity]]</f>
        <v>-8037.3799999999974</v>
      </c>
      <c r="O1195" s="1" t="s">
        <v>46</v>
      </c>
    </row>
    <row r="1196" spans="1:15" x14ac:dyDescent="0.3">
      <c r="A1196" s="1" t="s">
        <v>7560</v>
      </c>
      <c r="B1196" s="1" t="s">
        <v>255</v>
      </c>
      <c r="C1196" s="14" t="s">
        <v>5372</v>
      </c>
      <c r="D1196" s="1" t="s">
        <v>18</v>
      </c>
      <c r="E1196" s="1" t="s">
        <v>27</v>
      </c>
      <c r="F1196" s="1" t="s">
        <v>35</v>
      </c>
      <c r="G1196" s="1" t="s">
        <v>44</v>
      </c>
      <c r="H1196" s="1">
        <v>1039</v>
      </c>
      <c r="I1196" s="1">
        <v>1448.51</v>
      </c>
      <c r="J1196" s="1">
        <v>2245.79</v>
      </c>
      <c r="K1196" s="1">
        <v>-387</v>
      </c>
      <c r="L1196" s="1">
        <f>Table49[[#This Row],[Selling_Price]]-Table49[[#This Row],[Market_Price]]</f>
        <v>797.28</v>
      </c>
      <c r="M1196" s="1">
        <f>Table49[[#This Row],[Quantity]]*Table49[[#This Row],[Selling_Price]]</f>
        <v>-869120.73</v>
      </c>
      <c r="N1196" s="1">
        <f>Table49[[#This Row],[Quantity]]*Table49[[#This Row],[Profit_Per_Quantity]]</f>
        <v>-308547.36</v>
      </c>
      <c r="O1196" s="1" t="s">
        <v>46</v>
      </c>
    </row>
    <row r="1197" spans="1:15" x14ac:dyDescent="0.3">
      <c r="A1197" s="1" t="s">
        <v>7330</v>
      </c>
      <c r="B1197" s="1" t="s">
        <v>463</v>
      </c>
      <c r="C1197" s="14" t="s">
        <v>4789</v>
      </c>
      <c r="D1197" s="1" t="s">
        <v>19</v>
      </c>
      <c r="E1197" s="1" t="s">
        <v>21</v>
      </c>
      <c r="F1197" s="1" t="s">
        <v>33</v>
      </c>
      <c r="G1197" s="1" t="s">
        <v>38</v>
      </c>
      <c r="H1197" s="1">
        <v>1009</v>
      </c>
      <c r="I1197" s="1">
        <v>1535.65</v>
      </c>
      <c r="J1197" s="1">
        <v>2042.13</v>
      </c>
      <c r="K1197" s="1">
        <v>-461</v>
      </c>
      <c r="L1197" s="1">
        <f>Table49[[#This Row],[Selling_Price]]-Table49[[#This Row],[Market_Price]]</f>
        <v>506.48</v>
      </c>
      <c r="M1197" s="1">
        <f>Table49[[#This Row],[Quantity]]*Table49[[#This Row],[Selling_Price]]</f>
        <v>-941421.93</v>
      </c>
      <c r="N1197" s="1">
        <f>Table49[[#This Row],[Quantity]]*Table49[[#This Row],[Profit_Per_Quantity]]</f>
        <v>-233487.28</v>
      </c>
      <c r="O1197" s="1" t="s">
        <v>46</v>
      </c>
    </row>
    <row r="1198" spans="1:15" x14ac:dyDescent="0.3">
      <c r="A1198" s="1" t="s">
        <v>9281</v>
      </c>
      <c r="B1198" s="1" t="s">
        <v>2122</v>
      </c>
      <c r="C1198" s="14" t="s">
        <v>5449</v>
      </c>
      <c r="D1198" s="1" t="s">
        <v>20</v>
      </c>
      <c r="E1198" s="1" t="s">
        <v>26</v>
      </c>
      <c r="F1198" s="1" t="s">
        <v>34</v>
      </c>
      <c r="G1198" s="1" t="s">
        <v>37</v>
      </c>
      <c r="H1198" s="1">
        <v>1044</v>
      </c>
      <c r="I1198" s="1">
        <v>90.71</v>
      </c>
      <c r="J1198" s="1">
        <v>141.66999999999999</v>
      </c>
      <c r="K1198" s="1">
        <v>-70</v>
      </c>
      <c r="L1198" s="1">
        <f>Table49[[#This Row],[Selling_Price]]-Table49[[#This Row],[Market_Price]]</f>
        <v>50.959999999999994</v>
      </c>
      <c r="M1198" s="1">
        <f>Table49[[#This Row],[Quantity]]*Table49[[#This Row],[Selling_Price]]</f>
        <v>-9916.9</v>
      </c>
      <c r="N1198" s="1">
        <f>Table49[[#This Row],[Quantity]]*Table49[[#This Row],[Profit_Per_Quantity]]</f>
        <v>-3567.1999999999994</v>
      </c>
      <c r="O1198" s="1" t="s">
        <v>46</v>
      </c>
    </row>
    <row r="1199" spans="1:15" x14ac:dyDescent="0.3">
      <c r="A1199" s="1" t="s">
        <v>6859</v>
      </c>
      <c r="B1199" s="1" t="s">
        <v>3973</v>
      </c>
      <c r="C1199" s="14" t="s">
        <v>4714</v>
      </c>
      <c r="D1199" s="1" t="s">
        <v>17</v>
      </c>
      <c r="E1199" s="1" t="s">
        <v>28</v>
      </c>
      <c r="F1199" s="1" t="s">
        <v>31</v>
      </c>
      <c r="G1199" s="1" t="s">
        <v>43</v>
      </c>
      <c r="H1199" s="1">
        <v>1019</v>
      </c>
      <c r="I1199" s="1">
        <v>1729.65</v>
      </c>
      <c r="J1199" s="1">
        <v>2825.07</v>
      </c>
      <c r="K1199" s="1">
        <v>-417</v>
      </c>
      <c r="L1199" s="1">
        <f>Table49[[#This Row],[Selling_Price]]-Table49[[#This Row],[Market_Price]]</f>
        <v>1095.42</v>
      </c>
      <c r="M1199" s="1">
        <f>Table49[[#This Row],[Quantity]]*Table49[[#This Row],[Selling_Price]]</f>
        <v>-1178054.1900000002</v>
      </c>
      <c r="N1199" s="1">
        <f>Table49[[#This Row],[Quantity]]*Table49[[#This Row],[Profit_Per_Quantity]]</f>
        <v>-456790.14</v>
      </c>
      <c r="O1199" s="1" t="s">
        <v>46</v>
      </c>
    </row>
    <row r="1200" spans="1:15" x14ac:dyDescent="0.3">
      <c r="A1200" s="1" t="s">
        <v>8220</v>
      </c>
      <c r="B1200" s="1" t="s">
        <v>393</v>
      </c>
      <c r="C1200" s="14" t="s">
        <v>6005</v>
      </c>
      <c r="D1200" s="1" t="s">
        <v>16</v>
      </c>
      <c r="E1200" s="1" t="s">
        <v>29</v>
      </c>
      <c r="F1200" s="1" t="s">
        <v>31</v>
      </c>
      <c r="G1200" s="1" t="s">
        <v>40</v>
      </c>
      <c r="H1200" s="1">
        <v>1054</v>
      </c>
      <c r="I1200" s="1">
        <v>995.34</v>
      </c>
      <c r="J1200" s="1">
        <v>1119.73</v>
      </c>
      <c r="K1200" s="1">
        <v>-418</v>
      </c>
      <c r="L1200" s="1">
        <f>Table49[[#This Row],[Selling_Price]]-Table49[[#This Row],[Market_Price]]</f>
        <v>124.38999999999999</v>
      </c>
      <c r="M1200" s="1">
        <f>Table49[[#This Row],[Quantity]]*Table49[[#This Row],[Selling_Price]]</f>
        <v>-468047.14</v>
      </c>
      <c r="N1200" s="1">
        <f>Table49[[#This Row],[Quantity]]*Table49[[#This Row],[Profit_Per_Quantity]]</f>
        <v>-51995.02</v>
      </c>
      <c r="O1200" s="1" t="s">
        <v>46</v>
      </c>
    </row>
    <row r="1201" spans="1:15" x14ac:dyDescent="0.3">
      <c r="A1201" s="1" t="s">
        <v>10255</v>
      </c>
      <c r="B1201" s="1" t="s">
        <v>3653</v>
      </c>
      <c r="C1201" s="14" t="s">
        <v>4972</v>
      </c>
      <c r="D1201" s="1" t="s">
        <v>13</v>
      </c>
      <c r="E1201" s="1" t="s">
        <v>26</v>
      </c>
      <c r="F1201" s="1" t="s">
        <v>33</v>
      </c>
      <c r="G1201" s="1" t="s">
        <v>40</v>
      </c>
      <c r="H1201" s="1">
        <v>1096</v>
      </c>
      <c r="I1201" s="1">
        <v>1991.68</v>
      </c>
      <c r="J1201" s="1">
        <v>2926.89</v>
      </c>
      <c r="K1201" s="1">
        <v>-67</v>
      </c>
      <c r="L1201" s="1">
        <f>Table49[[#This Row],[Selling_Price]]-Table49[[#This Row],[Market_Price]]</f>
        <v>935.20999999999981</v>
      </c>
      <c r="M1201" s="1">
        <f>Table49[[#This Row],[Quantity]]*Table49[[#This Row],[Selling_Price]]</f>
        <v>-196101.63</v>
      </c>
      <c r="N1201" s="1">
        <f>Table49[[#This Row],[Quantity]]*Table49[[#This Row],[Profit_Per_Quantity]]</f>
        <v>-62659.069999999985</v>
      </c>
      <c r="O1201" s="1" t="s">
        <v>46</v>
      </c>
    </row>
    <row r="1202" spans="1:15" x14ac:dyDescent="0.3">
      <c r="A1202" s="1" t="s">
        <v>10038</v>
      </c>
      <c r="B1202" s="1" t="s">
        <v>3334</v>
      </c>
      <c r="C1202" s="14" t="s">
        <v>5206</v>
      </c>
      <c r="D1202" s="1" t="s">
        <v>13</v>
      </c>
      <c r="E1202" s="1" t="s">
        <v>30</v>
      </c>
      <c r="F1202" s="1" t="s">
        <v>35</v>
      </c>
      <c r="G1202" s="1" t="s">
        <v>45</v>
      </c>
      <c r="H1202" s="1">
        <v>1032</v>
      </c>
      <c r="I1202" s="1">
        <v>85.78</v>
      </c>
      <c r="J1202" s="1">
        <v>135.66</v>
      </c>
      <c r="K1202" s="1">
        <v>-241</v>
      </c>
      <c r="L1202" s="1">
        <f>Table49[[#This Row],[Selling_Price]]-Table49[[#This Row],[Market_Price]]</f>
        <v>49.879999999999995</v>
      </c>
      <c r="M1202" s="1">
        <f>Table49[[#This Row],[Quantity]]*Table49[[#This Row],[Selling_Price]]</f>
        <v>-32694.059999999998</v>
      </c>
      <c r="N1202" s="1">
        <f>Table49[[#This Row],[Quantity]]*Table49[[#This Row],[Profit_Per_Quantity]]</f>
        <v>-12021.079999999998</v>
      </c>
      <c r="O1202" s="1" t="s">
        <v>46</v>
      </c>
    </row>
    <row r="1203" spans="1:15" x14ac:dyDescent="0.3">
      <c r="A1203" s="1" t="s">
        <v>8276</v>
      </c>
      <c r="B1203" s="1" t="s">
        <v>488</v>
      </c>
      <c r="C1203" s="14" t="s">
        <v>4604</v>
      </c>
      <c r="D1203" s="1" t="s">
        <v>12</v>
      </c>
      <c r="E1203" s="1" t="s">
        <v>26</v>
      </c>
      <c r="F1203" s="1" t="s">
        <v>35</v>
      </c>
      <c r="G1203" s="1" t="s">
        <v>42</v>
      </c>
      <c r="H1203" s="1">
        <v>1099</v>
      </c>
      <c r="I1203" s="1">
        <v>1190.06</v>
      </c>
      <c r="J1203" s="1">
        <v>1715.42</v>
      </c>
      <c r="K1203" s="1">
        <v>-53</v>
      </c>
      <c r="L1203" s="1">
        <f>Table49[[#This Row],[Selling_Price]]-Table49[[#This Row],[Market_Price]]</f>
        <v>525.36000000000013</v>
      </c>
      <c r="M1203" s="1">
        <f>Table49[[#This Row],[Quantity]]*Table49[[#This Row],[Selling_Price]]</f>
        <v>-90917.260000000009</v>
      </c>
      <c r="N1203" s="1">
        <f>Table49[[#This Row],[Quantity]]*Table49[[#This Row],[Profit_Per_Quantity]]</f>
        <v>-27844.080000000005</v>
      </c>
      <c r="O1203" s="1" t="s">
        <v>46</v>
      </c>
    </row>
    <row r="1204" spans="1:15" x14ac:dyDescent="0.3">
      <c r="A1204" s="1" t="s">
        <v>8609</v>
      </c>
      <c r="B1204" s="1" t="s">
        <v>1030</v>
      </c>
      <c r="C1204" s="14" t="s">
        <v>4734</v>
      </c>
      <c r="D1204" s="1" t="s">
        <v>11</v>
      </c>
      <c r="E1204" s="1" t="s">
        <v>30</v>
      </c>
      <c r="F1204" s="1" t="s">
        <v>31</v>
      </c>
      <c r="G1204" s="1" t="s">
        <v>43</v>
      </c>
      <c r="H1204" s="1">
        <v>1076</v>
      </c>
      <c r="I1204" s="1">
        <v>612.20000000000005</v>
      </c>
      <c r="J1204" s="1">
        <v>693.79</v>
      </c>
      <c r="K1204" s="1">
        <v>-183</v>
      </c>
      <c r="L1204" s="1">
        <f>Table49[[#This Row],[Selling_Price]]-Table49[[#This Row],[Market_Price]]</f>
        <v>81.589999999999918</v>
      </c>
      <c r="M1204" s="1">
        <f>Table49[[#This Row],[Quantity]]*Table49[[#This Row],[Selling_Price]]</f>
        <v>-126963.56999999999</v>
      </c>
      <c r="N1204" s="1">
        <f>Table49[[#This Row],[Quantity]]*Table49[[#This Row],[Profit_Per_Quantity]]</f>
        <v>-14930.969999999985</v>
      </c>
      <c r="O1204" s="1" t="s">
        <v>46</v>
      </c>
    </row>
    <row r="1205" spans="1:15" x14ac:dyDescent="0.3">
      <c r="A1205" s="1" t="s">
        <v>7396</v>
      </c>
      <c r="B1205" s="1" t="s">
        <v>3133</v>
      </c>
      <c r="C1205" s="14" t="s">
        <v>5331</v>
      </c>
      <c r="D1205" s="1" t="s">
        <v>20</v>
      </c>
      <c r="E1205" s="1" t="s">
        <v>26</v>
      </c>
      <c r="F1205" s="1" t="s">
        <v>34</v>
      </c>
      <c r="G1205" s="1" t="s">
        <v>4352</v>
      </c>
      <c r="H1205" s="1">
        <v>1023</v>
      </c>
      <c r="I1205" s="1">
        <v>175.92</v>
      </c>
      <c r="J1205" s="1">
        <v>277.24</v>
      </c>
      <c r="K1205" s="1">
        <v>-32</v>
      </c>
      <c r="L1205" s="1">
        <f>Table49[[#This Row],[Selling_Price]]-Table49[[#This Row],[Market_Price]]</f>
        <v>101.32000000000002</v>
      </c>
      <c r="M1205" s="1">
        <f>Table49[[#This Row],[Quantity]]*Table49[[#This Row],[Selling_Price]]</f>
        <v>-8871.68</v>
      </c>
      <c r="N1205" s="1">
        <f>Table49[[#This Row],[Quantity]]*Table49[[#This Row],[Profit_Per_Quantity]]</f>
        <v>-3242.2400000000007</v>
      </c>
      <c r="O1205" s="1" t="s">
        <v>46</v>
      </c>
    </row>
    <row r="1206" spans="1:15" x14ac:dyDescent="0.3">
      <c r="A1206" s="1" t="s">
        <v>9260</v>
      </c>
      <c r="B1206" s="1" t="s">
        <v>2080</v>
      </c>
      <c r="C1206" s="14" t="s">
        <v>5563</v>
      </c>
      <c r="D1206" s="1" t="s">
        <v>15</v>
      </c>
      <c r="E1206" s="1" t="s">
        <v>27</v>
      </c>
      <c r="F1206" s="1" t="s">
        <v>34</v>
      </c>
      <c r="G1206" s="1" t="s">
        <v>41</v>
      </c>
      <c r="H1206" s="1">
        <v>1033</v>
      </c>
      <c r="I1206" s="1">
        <v>1490.1</v>
      </c>
      <c r="J1206" s="1">
        <v>1754.04</v>
      </c>
      <c r="K1206" s="1">
        <v>-295</v>
      </c>
      <c r="L1206" s="1">
        <f>Table49[[#This Row],[Selling_Price]]-Table49[[#This Row],[Market_Price]]</f>
        <v>263.94000000000005</v>
      </c>
      <c r="M1206" s="1">
        <f>Table49[[#This Row],[Quantity]]*Table49[[#This Row],[Selling_Price]]</f>
        <v>-517441.8</v>
      </c>
      <c r="N1206" s="1">
        <f>Table49[[#This Row],[Quantity]]*Table49[[#This Row],[Profit_Per_Quantity]]</f>
        <v>-77862.300000000017</v>
      </c>
      <c r="O1206" s="1" t="s">
        <v>46</v>
      </c>
    </row>
    <row r="1207" spans="1:15" x14ac:dyDescent="0.3">
      <c r="A1207" s="1" t="s">
        <v>10466</v>
      </c>
      <c r="B1207" s="1" t="s">
        <v>2272</v>
      </c>
      <c r="C1207" s="14" t="s">
        <v>4735</v>
      </c>
      <c r="D1207" s="1" t="s">
        <v>19</v>
      </c>
      <c r="E1207" s="1" t="s">
        <v>24</v>
      </c>
      <c r="F1207" s="1" t="s">
        <v>35</v>
      </c>
      <c r="G1207" s="1" t="s">
        <v>42</v>
      </c>
      <c r="H1207" s="1">
        <v>1041</v>
      </c>
      <c r="I1207" s="1">
        <v>657.3</v>
      </c>
      <c r="J1207" s="1">
        <v>838.3</v>
      </c>
      <c r="K1207" s="1">
        <v>-240</v>
      </c>
      <c r="L1207" s="1">
        <f>Table49[[#This Row],[Selling_Price]]-Table49[[#This Row],[Market_Price]]</f>
        <v>181</v>
      </c>
      <c r="M1207" s="1">
        <f>Table49[[#This Row],[Quantity]]*Table49[[#This Row],[Selling_Price]]</f>
        <v>-201192</v>
      </c>
      <c r="N1207" s="1">
        <f>Table49[[#This Row],[Quantity]]*Table49[[#This Row],[Profit_Per_Quantity]]</f>
        <v>-43440</v>
      </c>
      <c r="O1207" s="1" t="s">
        <v>46</v>
      </c>
    </row>
    <row r="1208" spans="1:15" x14ac:dyDescent="0.3">
      <c r="A1208" s="1" t="s">
        <v>8490</v>
      </c>
      <c r="B1208" s="1" t="s">
        <v>841</v>
      </c>
      <c r="C1208" s="14" t="s">
        <v>6165</v>
      </c>
      <c r="D1208" s="1" t="s">
        <v>18</v>
      </c>
      <c r="E1208" s="1" t="s">
        <v>4349</v>
      </c>
      <c r="F1208" s="1" t="s">
        <v>34</v>
      </c>
      <c r="G1208" s="1" t="s">
        <v>45</v>
      </c>
      <c r="H1208" s="1">
        <v>1087</v>
      </c>
      <c r="I1208" s="1">
        <v>1271.76</v>
      </c>
      <c r="J1208" s="1">
        <v>2170.9499999999998</v>
      </c>
      <c r="K1208" s="1">
        <v>-64</v>
      </c>
      <c r="L1208" s="1">
        <f>Table49[[#This Row],[Selling_Price]]-Table49[[#This Row],[Market_Price]]</f>
        <v>899.18999999999983</v>
      </c>
      <c r="M1208" s="1">
        <f>Table49[[#This Row],[Quantity]]*Table49[[#This Row],[Selling_Price]]</f>
        <v>-138940.79999999999</v>
      </c>
      <c r="N1208" s="1">
        <f>Table49[[#This Row],[Quantity]]*Table49[[#This Row],[Profit_Per_Quantity]]</f>
        <v>-57548.159999999989</v>
      </c>
      <c r="O1208" s="1" t="s">
        <v>46</v>
      </c>
    </row>
    <row r="1209" spans="1:15" x14ac:dyDescent="0.3">
      <c r="A1209" s="1" t="s">
        <v>10413</v>
      </c>
      <c r="B1209" s="1" t="s">
        <v>3886</v>
      </c>
      <c r="C1209" s="14" t="s">
        <v>4789</v>
      </c>
      <c r="D1209" s="1" t="s">
        <v>13</v>
      </c>
      <c r="E1209" s="1" t="s">
        <v>21</v>
      </c>
      <c r="F1209" s="1" t="s">
        <v>34</v>
      </c>
      <c r="G1209" s="1" t="s">
        <v>4352</v>
      </c>
      <c r="H1209" s="1">
        <v>1040</v>
      </c>
      <c r="I1209" s="1">
        <v>625.96</v>
      </c>
      <c r="J1209" s="1">
        <v>1067.57</v>
      </c>
      <c r="K1209" s="1">
        <v>-24</v>
      </c>
      <c r="L1209" s="1">
        <f>Table49[[#This Row],[Selling_Price]]-Table49[[#This Row],[Market_Price]]</f>
        <v>441.6099999999999</v>
      </c>
      <c r="M1209" s="1">
        <f>Table49[[#This Row],[Quantity]]*Table49[[#This Row],[Selling_Price]]</f>
        <v>-25621.68</v>
      </c>
      <c r="N1209" s="1">
        <f>Table49[[#This Row],[Quantity]]*Table49[[#This Row],[Profit_Per_Quantity]]</f>
        <v>-10598.639999999998</v>
      </c>
      <c r="O1209" s="1" t="s">
        <v>46</v>
      </c>
    </row>
    <row r="1210" spans="1:15" x14ac:dyDescent="0.3">
      <c r="A1210" s="1" t="s">
        <v>7041</v>
      </c>
      <c r="B1210" s="1" t="s">
        <v>3829</v>
      </c>
      <c r="C1210" s="14" t="s">
        <v>4837</v>
      </c>
      <c r="D1210" s="1" t="s">
        <v>11</v>
      </c>
      <c r="E1210" s="1" t="s">
        <v>30</v>
      </c>
      <c r="F1210" s="1" t="s">
        <v>34</v>
      </c>
      <c r="G1210" s="1" t="s">
        <v>38</v>
      </c>
      <c r="H1210" s="1">
        <v>1091</v>
      </c>
      <c r="I1210" s="1">
        <v>204.37</v>
      </c>
      <c r="J1210" s="1">
        <v>368.34</v>
      </c>
      <c r="K1210" s="1">
        <v>-498</v>
      </c>
      <c r="L1210" s="1">
        <f>Table49[[#This Row],[Selling_Price]]-Table49[[#This Row],[Market_Price]]</f>
        <v>163.96999999999997</v>
      </c>
      <c r="M1210" s="1">
        <f>Table49[[#This Row],[Quantity]]*Table49[[#This Row],[Selling_Price]]</f>
        <v>-183433.31999999998</v>
      </c>
      <c r="N1210" s="1">
        <f>Table49[[#This Row],[Quantity]]*Table49[[#This Row],[Profit_Per_Quantity]]</f>
        <v>-81657.059999999983</v>
      </c>
      <c r="O1210" s="1" t="s">
        <v>46</v>
      </c>
    </row>
    <row r="1211" spans="1:15" x14ac:dyDescent="0.3">
      <c r="A1211" s="1" t="s">
        <v>8468</v>
      </c>
      <c r="B1211" s="1" t="s">
        <v>808</v>
      </c>
      <c r="C1211" s="14" t="s">
        <v>6072</v>
      </c>
      <c r="D1211" s="1" t="s">
        <v>18</v>
      </c>
      <c r="E1211" s="1" t="s">
        <v>30</v>
      </c>
      <c r="F1211" s="1" t="s">
        <v>34</v>
      </c>
      <c r="G1211" s="1" t="s">
        <v>41</v>
      </c>
      <c r="H1211" s="1">
        <v>1096</v>
      </c>
      <c r="I1211" s="1">
        <v>727.88</v>
      </c>
      <c r="J1211" s="1">
        <v>1227.8800000000001</v>
      </c>
      <c r="K1211" s="1">
        <v>-328</v>
      </c>
      <c r="L1211" s="1">
        <f>Table49[[#This Row],[Selling_Price]]-Table49[[#This Row],[Market_Price]]</f>
        <v>500.00000000000011</v>
      </c>
      <c r="M1211" s="1">
        <f>Table49[[#This Row],[Quantity]]*Table49[[#This Row],[Selling_Price]]</f>
        <v>-402744.64</v>
      </c>
      <c r="N1211" s="1">
        <f>Table49[[#This Row],[Quantity]]*Table49[[#This Row],[Profit_Per_Quantity]]</f>
        <v>-164000.00000000003</v>
      </c>
      <c r="O1211" s="1" t="s">
        <v>46</v>
      </c>
    </row>
    <row r="1212" spans="1:15" x14ac:dyDescent="0.3">
      <c r="A1212" s="1" t="s">
        <v>9315</v>
      </c>
      <c r="B1212" s="1" t="s">
        <v>2175</v>
      </c>
      <c r="C1212" s="14" t="s">
        <v>5331</v>
      </c>
      <c r="D1212" s="1" t="s">
        <v>12</v>
      </c>
      <c r="E1212" s="1" t="s">
        <v>28</v>
      </c>
      <c r="F1212" s="1" t="s">
        <v>31</v>
      </c>
      <c r="G1212" s="1" t="s">
        <v>36</v>
      </c>
      <c r="H1212" s="1">
        <v>1014</v>
      </c>
      <c r="I1212" s="1">
        <v>1034.5999999999999</v>
      </c>
      <c r="J1212" s="1">
        <v>1903.68</v>
      </c>
      <c r="K1212" s="1">
        <v>-47</v>
      </c>
      <c r="L1212" s="1">
        <f>Table49[[#This Row],[Selling_Price]]-Table49[[#This Row],[Market_Price]]</f>
        <v>869.08000000000015</v>
      </c>
      <c r="M1212" s="1">
        <f>Table49[[#This Row],[Quantity]]*Table49[[#This Row],[Selling_Price]]</f>
        <v>-89472.960000000006</v>
      </c>
      <c r="N1212" s="1">
        <f>Table49[[#This Row],[Quantity]]*Table49[[#This Row],[Profit_Per_Quantity]]</f>
        <v>-40846.760000000009</v>
      </c>
      <c r="O1212" s="1" t="s">
        <v>46</v>
      </c>
    </row>
    <row r="1213" spans="1:15" x14ac:dyDescent="0.3">
      <c r="A1213" s="1" t="s">
        <v>9843</v>
      </c>
      <c r="B1213" s="1" t="s">
        <v>3015</v>
      </c>
      <c r="C1213" s="14" t="s">
        <v>5400</v>
      </c>
      <c r="D1213" s="1" t="s">
        <v>14</v>
      </c>
      <c r="E1213" s="1" t="s">
        <v>4351</v>
      </c>
      <c r="F1213" s="1" t="s">
        <v>31</v>
      </c>
      <c r="G1213" s="1" t="s">
        <v>43</v>
      </c>
      <c r="H1213" s="1">
        <v>1069</v>
      </c>
      <c r="I1213" s="1">
        <v>1846.25</v>
      </c>
      <c r="J1213" s="1">
        <v>3678.92</v>
      </c>
      <c r="K1213" s="1">
        <v>-362</v>
      </c>
      <c r="L1213" s="1">
        <f>Table49[[#This Row],[Selling_Price]]-Table49[[#This Row],[Market_Price]]</f>
        <v>1832.67</v>
      </c>
      <c r="M1213" s="1">
        <f>Table49[[#This Row],[Quantity]]*Table49[[#This Row],[Selling_Price]]</f>
        <v>-1331769.04</v>
      </c>
      <c r="N1213" s="1">
        <f>Table49[[#This Row],[Quantity]]*Table49[[#This Row],[Profit_Per_Quantity]]</f>
        <v>-663426.54</v>
      </c>
      <c r="O1213" s="1" t="s">
        <v>46</v>
      </c>
    </row>
    <row r="1214" spans="1:15" x14ac:dyDescent="0.3">
      <c r="A1214" s="1" t="s">
        <v>8578</v>
      </c>
      <c r="B1214" s="1" t="s">
        <v>975</v>
      </c>
      <c r="C1214" s="14" t="s">
        <v>4645</v>
      </c>
      <c r="D1214" s="1" t="s">
        <v>12</v>
      </c>
      <c r="E1214" s="1" t="s">
        <v>4349</v>
      </c>
      <c r="F1214" s="1" t="s">
        <v>33</v>
      </c>
      <c r="G1214" s="1" t="s">
        <v>4352</v>
      </c>
      <c r="H1214" s="1">
        <v>1078</v>
      </c>
      <c r="I1214" s="1">
        <v>1549.19</v>
      </c>
      <c r="J1214" s="1">
        <v>3046.92</v>
      </c>
      <c r="K1214" s="1">
        <v>-232</v>
      </c>
      <c r="L1214" s="1">
        <f>Table49[[#This Row],[Selling_Price]]-Table49[[#This Row],[Market_Price]]</f>
        <v>1497.73</v>
      </c>
      <c r="M1214" s="1">
        <f>Table49[[#This Row],[Quantity]]*Table49[[#This Row],[Selling_Price]]</f>
        <v>-706885.44000000006</v>
      </c>
      <c r="N1214" s="1">
        <f>Table49[[#This Row],[Quantity]]*Table49[[#This Row],[Profit_Per_Quantity]]</f>
        <v>-347473.36</v>
      </c>
      <c r="O1214" s="1" t="s">
        <v>46</v>
      </c>
    </row>
    <row r="1215" spans="1:15" x14ac:dyDescent="0.3">
      <c r="A1215" s="1" t="s">
        <v>10465</v>
      </c>
      <c r="B1215" s="1" t="s">
        <v>3949</v>
      </c>
      <c r="C1215" s="14" t="s">
        <v>4736</v>
      </c>
      <c r="D1215" s="1" t="s">
        <v>12</v>
      </c>
      <c r="E1215" s="1" t="s">
        <v>26</v>
      </c>
      <c r="F1215" s="1" t="s">
        <v>32</v>
      </c>
      <c r="G1215" s="1" t="s">
        <v>38</v>
      </c>
      <c r="H1215" s="1">
        <v>1089</v>
      </c>
      <c r="I1215" s="1">
        <v>1954.69</v>
      </c>
      <c r="J1215" s="1">
        <v>2986.57</v>
      </c>
      <c r="K1215" s="1">
        <v>-358</v>
      </c>
      <c r="L1215" s="1">
        <f>Table49[[#This Row],[Selling_Price]]-Table49[[#This Row],[Market_Price]]</f>
        <v>1031.8800000000001</v>
      </c>
      <c r="M1215" s="1">
        <f>Table49[[#This Row],[Quantity]]*Table49[[#This Row],[Selling_Price]]</f>
        <v>-1069192.06</v>
      </c>
      <c r="N1215" s="1">
        <f>Table49[[#This Row],[Quantity]]*Table49[[#This Row],[Profit_Per_Quantity]]</f>
        <v>-369413.04000000004</v>
      </c>
      <c r="O1215" s="1" t="s">
        <v>46</v>
      </c>
    </row>
    <row r="1216" spans="1:15" x14ac:dyDescent="0.3">
      <c r="A1216" s="1" t="s">
        <v>7254</v>
      </c>
      <c r="B1216" s="1" t="s">
        <v>1619</v>
      </c>
      <c r="C1216" s="14" t="s">
        <v>5964</v>
      </c>
      <c r="D1216" s="1" t="s">
        <v>15</v>
      </c>
      <c r="E1216" s="1" t="s">
        <v>24</v>
      </c>
      <c r="F1216" s="1" t="s">
        <v>34</v>
      </c>
      <c r="G1216" s="1" t="s">
        <v>45</v>
      </c>
      <c r="H1216" s="1">
        <v>1094</v>
      </c>
      <c r="I1216" s="1">
        <v>1784.89</v>
      </c>
      <c r="J1216" s="1">
        <v>3407.7</v>
      </c>
      <c r="K1216" s="1">
        <v>-338</v>
      </c>
      <c r="L1216" s="1">
        <f>Table49[[#This Row],[Selling_Price]]-Table49[[#This Row],[Market_Price]]</f>
        <v>1622.8099999999997</v>
      </c>
      <c r="M1216" s="1">
        <f>Table49[[#This Row],[Quantity]]*Table49[[#This Row],[Selling_Price]]</f>
        <v>-1151802.5999999999</v>
      </c>
      <c r="N1216" s="1">
        <f>Table49[[#This Row],[Quantity]]*Table49[[#This Row],[Profit_Per_Quantity]]</f>
        <v>-548509.77999999991</v>
      </c>
      <c r="O1216" s="1" t="s">
        <v>46</v>
      </c>
    </row>
    <row r="1217" spans="1:15" x14ac:dyDescent="0.3">
      <c r="A1217" s="1" t="s">
        <v>6414</v>
      </c>
      <c r="B1217" s="1" t="s">
        <v>129</v>
      </c>
      <c r="C1217" s="14" t="s">
        <v>4570</v>
      </c>
      <c r="D1217" s="1" t="s">
        <v>19</v>
      </c>
      <c r="E1217" s="1" t="s">
        <v>30</v>
      </c>
      <c r="F1217" s="1" t="s">
        <v>33</v>
      </c>
      <c r="G1217" s="1" t="s">
        <v>42</v>
      </c>
      <c r="H1217" s="1">
        <v>1099</v>
      </c>
      <c r="I1217" s="1">
        <v>691.12</v>
      </c>
      <c r="J1217" s="1">
        <v>943.9</v>
      </c>
      <c r="K1217" s="1">
        <v>-395</v>
      </c>
      <c r="L1217" s="1">
        <f>Table49[[#This Row],[Selling_Price]]-Table49[[#This Row],[Market_Price]]</f>
        <v>252.77999999999997</v>
      </c>
      <c r="M1217" s="1">
        <f>Table49[[#This Row],[Quantity]]*Table49[[#This Row],[Selling_Price]]</f>
        <v>-372840.5</v>
      </c>
      <c r="N1217" s="1">
        <f>Table49[[#This Row],[Quantity]]*Table49[[#This Row],[Profit_Per_Quantity]]</f>
        <v>-99848.099999999991</v>
      </c>
      <c r="O1217" s="1" t="s">
        <v>46</v>
      </c>
    </row>
    <row r="1218" spans="1:15" x14ac:dyDescent="0.3">
      <c r="A1218" s="1" t="s">
        <v>6322</v>
      </c>
      <c r="B1218" s="1" t="s">
        <v>1399</v>
      </c>
      <c r="C1218" s="14" t="s">
        <v>4855</v>
      </c>
      <c r="D1218" s="1" t="s">
        <v>20</v>
      </c>
      <c r="E1218" s="1" t="s">
        <v>25</v>
      </c>
      <c r="F1218" s="1" t="s">
        <v>35</v>
      </c>
      <c r="G1218" s="1" t="s">
        <v>4352</v>
      </c>
      <c r="H1218" s="1">
        <v>1070</v>
      </c>
      <c r="I1218" s="1">
        <v>194.22</v>
      </c>
      <c r="J1218" s="1">
        <v>357.94</v>
      </c>
      <c r="K1218" s="1">
        <v>-115</v>
      </c>
      <c r="L1218" s="1">
        <f>Table49[[#This Row],[Selling_Price]]-Table49[[#This Row],[Market_Price]]</f>
        <v>163.72</v>
      </c>
      <c r="M1218" s="1">
        <f>Table49[[#This Row],[Quantity]]*Table49[[#This Row],[Selling_Price]]</f>
        <v>-41163.1</v>
      </c>
      <c r="N1218" s="1">
        <f>Table49[[#This Row],[Quantity]]*Table49[[#This Row],[Profit_Per_Quantity]]</f>
        <v>-18827.8</v>
      </c>
      <c r="O1218" s="1" t="s">
        <v>46</v>
      </c>
    </row>
    <row r="1219" spans="1:15" x14ac:dyDescent="0.3">
      <c r="A1219" s="1" t="s">
        <v>8283</v>
      </c>
      <c r="B1219" s="1" t="s">
        <v>500</v>
      </c>
      <c r="C1219" s="14" t="s">
        <v>4753</v>
      </c>
      <c r="D1219" s="1" t="s">
        <v>17</v>
      </c>
      <c r="E1219" s="1" t="s">
        <v>24</v>
      </c>
      <c r="F1219" s="1" t="s">
        <v>33</v>
      </c>
      <c r="G1219" s="1" t="s">
        <v>36</v>
      </c>
      <c r="H1219" s="1">
        <v>1005</v>
      </c>
      <c r="I1219" s="1">
        <v>897.62</v>
      </c>
      <c r="J1219" s="1">
        <v>1272.42</v>
      </c>
      <c r="K1219" s="1">
        <v>-137</v>
      </c>
      <c r="L1219" s="1">
        <f>Table49[[#This Row],[Selling_Price]]-Table49[[#This Row],[Market_Price]]</f>
        <v>374.80000000000007</v>
      </c>
      <c r="M1219" s="1">
        <f>Table49[[#This Row],[Quantity]]*Table49[[#This Row],[Selling_Price]]</f>
        <v>-174321.54</v>
      </c>
      <c r="N1219" s="1">
        <f>Table49[[#This Row],[Quantity]]*Table49[[#This Row],[Profit_Per_Quantity]]</f>
        <v>-51347.600000000006</v>
      </c>
      <c r="O1219" s="1" t="s">
        <v>46</v>
      </c>
    </row>
    <row r="1220" spans="1:15" x14ac:dyDescent="0.3">
      <c r="A1220" s="1" t="s">
        <v>6753</v>
      </c>
      <c r="B1220" s="1" t="s">
        <v>3279</v>
      </c>
      <c r="C1220" s="14" t="s">
        <v>5249</v>
      </c>
      <c r="D1220" s="1" t="s">
        <v>12</v>
      </c>
      <c r="E1220" s="1" t="s">
        <v>29</v>
      </c>
      <c r="F1220" s="1" t="s">
        <v>34</v>
      </c>
      <c r="G1220" s="1" t="s">
        <v>42</v>
      </c>
      <c r="H1220" s="1">
        <v>1004</v>
      </c>
      <c r="I1220" s="1">
        <v>63.9</v>
      </c>
      <c r="J1220" s="1">
        <v>106.11</v>
      </c>
      <c r="K1220" s="1">
        <v>-236</v>
      </c>
      <c r="L1220" s="1">
        <f>Table49[[#This Row],[Selling_Price]]-Table49[[#This Row],[Market_Price]]</f>
        <v>42.21</v>
      </c>
      <c r="M1220" s="1">
        <f>Table49[[#This Row],[Quantity]]*Table49[[#This Row],[Selling_Price]]</f>
        <v>-25041.96</v>
      </c>
      <c r="N1220" s="1">
        <f>Table49[[#This Row],[Quantity]]*Table49[[#This Row],[Profit_Per_Quantity]]</f>
        <v>-9961.56</v>
      </c>
      <c r="O1220" s="1" t="s">
        <v>46</v>
      </c>
    </row>
    <row r="1221" spans="1:15" x14ac:dyDescent="0.3">
      <c r="A1221" s="1" t="s">
        <v>8478</v>
      </c>
      <c r="B1221" s="1" t="s">
        <v>820</v>
      </c>
      <c r="C1221" s="14" t="s">
        <v>5542</v>
      </c>
      <c r="D1221" s="1" t="s">
        <v>12</v>
      </c>
      <c r="E1221" s="1" t="s">
        <v>21</v>
      </c>
      <c r="F1221" s="1" t="s">
        <v>33</v>
      </c>
      <c r="G1221" s="1" t="s">
        <v>44</v>
      </c>
      <c r="H1221" s="1">
        <v>1017</v>
      </c>
      <c r="I1221" s="1">
        <v>1865.01</v>
      </c>
      <c r="J1221" s="1">
        <v>2743.78</v>
      </c>
      <c r="K1221" s="1">
        <v>-122</v>
      </c>
      <c r="L1221" s="1">
        <f>Table49[[#This Row],[Selling_Price]]-Table49[[#This Row],[Market_Price]]</f>
        <v>878.77000000000021</v>
      </c>
      <c r="M1221" s="1">
        <f>Table49[[#This Row],[Quantity]]*Table49[[#This Row],[Selling_Price]]</f>
        <v>-334741.16000000003</v>
      </c>
      <c r="N1221" s="1">
        <f>Table49[[#This Row],[Quantity]]*Table49[[#This Row],[Profit_Per_Quantity]]</f>
        <v>-107209.94000000003</v>
      </c>
      <c r="O1221" s="1" t="s">
        <v>46</v>
      </c>
    </row>
    <row r="1222" spans="1:15" x14ac:dyDescent="0.3">
      <c r="A1222" s="1" t="s">
        <v>10473</v>
      </c>
      <c r="B1222" s="1" t="s">
        <v>3964</v>
      </c>
      <c r="C1222" s="14" t="s">
        <v>4722</v>
      </c>
      <c r="D1222" s="1" t="s">
        <v>15</v>
      </c>
      <c r="E1222" s="1" t="s">
        <v>28</v>
      </c>
      <c r="F1222" s="1" t="s">
        <v>32</v>
      </c>
      <c r="G1222" s="1" t="s">
        <v>45</v>
      </c>
      <c r="H1222" s="1">
        <v>1076</v>
      </c>
      <c r="I1222" s="1">
        <v>912.33</v>
      </c>
      <c r="J1222" s="1">
        <v>1187.3499999999999</v>
      </c>
      <c r="K1222" s="1">
        <v>-48</v>
      </c>
      <c r="L1222" s="1">
        <f>Table49[[#This Row],[Selling_Price]]-Table49[[#This Row],[Market_Price]]</f>
        <v>275.01999999999987</v>
      </c>
      <c r="M1222" s="1">
        <f>Table49[[#This Row],[Quantity]]*Table49[[#This Row],[Selling_Price]]</f>
        <v>-56992.799999999996</v>
      </c>
      <c r="N1222" s="1">
        <f>Table49[[#This Row],[Quantity]]*Table49[[#This Row],[Profit_Per_Quantity]]</f>
        <v>-13200.959999999994</v>
      </c>
      <c r="O1222" s="1" t="s">
        <v>46</v>
      </c>
    </row>
    <row r="1223" spans="1:15" x14ac:dyDescent="0.3">
      <c r="A1223" s="1" t="s">
        <v>7500</v>
      </c>
      <c r="B1223" s="1" t="s">
        <v>4125</v>
      </c>
      <c r="C1223" s="14" t="s">
        <v>4575</v>
      </c>
      <c r="D1223" s="1" t="s">
        <v>17</v>
      </c>
      <c r="E1223" s="1" t="s">
        <v>4351</v>
      </c>
      <c r="F1223" s="1" t="s">
        <v>31</v>
      </c>
      <c r="G1223" s="1" t="s">
        <v>37</v>
      </c>
      <c r="H1223" s="1">
        <v>1045</v>
      </c>
      <c r="I1223" s="1">
        <v>924.32</v>
      </c>
      <c r="J1223" s="1">
        <v>1843.73</v>
      </c>
      <c r="K1223" s="1">
        <v>-285</v>
      </c>
      <c r="L1223" s="1">
        <f>Table49[[#This Row],[Selling_Price]]-Table49[[#This Row],[Market_Price]]</f>
        <v>919.41</v>
      </c>
      <c r="M1223" s="1">
        <f>Table49[[#This Row],[Quantity]]*Table49[[#This Row],[Selling_Price]]</f>
        <v>-525463.05000000005</v>
      </c>
      <c r="N1223" s="1">
        <f>Table49[[#This Row],[Quantity]]*Table49[[#This Row],[Profit_Per_Quantity]]</f>
        <v>-262031.84999999998</v>
      </c>
      <c r="O1223" s="1" t="s">
        <v>46</v>
      </c>
    </row>
    <row r="1224" spans="1:15" x14ac:dyDescent="0.3">
      <c r="A1224" s="1" t="s">
        <v>7567</v>
      </c>
      <c r="B1224" s="1" t="s">
        <v>550</v>
      </c>
      <c r="C1224" s="14" t="s">
        <v>6224</v>
      </c>
      <c r="D1224" s="1" t="s">
        <v>18</v>
      </c>
      <c r="E1224" s="1" t="s">
        <v>24</v>
      </c>
      <c r="F1224" s="1" t="s">
        <v>31</v>
      </c>
      <c r="G1224" s="1" t="s">
        <v>41</v>
      </c>
      <c r="H1224" s="1">
        <v>1048</v>
      </c>
      <c r="I1224" s="1">
        <v>1302.97</v>
      </c>
      <c r="J1224" s="1">
        <v>1470.09</v>
      </c>
      <c r="K1224" s="1">
        <v>-419</v>
      </c>
      <c r="L1224" s="1">
        <f>Table49[[#This Row],[Selling_Price]]-Table49[[#This Row],[Market_Price]]</f>
        <v>167.11999999999989</v>
      </c>
      <c r="M1224" s="1">
        <f>Table49[[#This Row],[Quantity]]*Table49[[#This Row],[Selling_Price]]</f>
        <v>-615967.71</v>
      </c>
      <c r="N1224" s="1">
        <f>Table49[[#This Row],[Quantity]]*Table49[[#This Row],[Profit_Per_Quantity]]</f>
        <v>-70023.279999999955</v>
      </c>
      <c r="O1224" s="1" t="s">
        <v>46</v>
      </c>
    </row>
    <row r="1225" spans="1:15" x14ac:dyDescent="0.3">
      <c r="A1225" s="1" t="s">
        <v>7854</v>
      </c>
      <c r="B1225" s="1" t="s">
        <v>3580</v>
      </c>
      <c r="C1225" s="14" t="s">
        <v>5028</v>
      </c>
      <c r="D1225" s="1" t="s">
        <v>11</v>
      </c>
      <c r="E1225" s="1" t="s">
        <v>26</v>
      </c>
      <c r="F1225" s="1" t="s">
        <v>31</v>
      </c>
      <c r="G1225" s="1" t="s">
        <v>41</v>
      </c>
      <c r="H1225" s="1">
        <v>1010</v>
      </c>
      <c r="I1225" s="1">
        <v>1874.69</v>
      </c>
      <c r="J1225" s="1">
        <v>3386.09</v>
      </c>
      <c r="K1225" s="1">
        <v>-419</v>
      </c>
      <c r="L1225" s="1">
        <f>Table49[[#This Row],[Selling_Price]]-Table49[[#This Row],[Market_Price]]</f>
        <v>1511.4</v>
      </c>
      <c r="M1225" s="1">
        <f>Table49[[#This Row],[Quantity]]*Table49[[#This Row],[Selling_Price]]</f>
        <v>-1418771.71</v>
      </c>
      <c r="N1225" s="1">
        <f>Table49[[#This Row],[Quantity]]*Table49[[#This Row],[Profit_Per_Quantity]]</f>
        <v>-633276.60000000009</v>
      </c>
      <c r="O1225" s="1" t="s">
        <v>46</v>
      </c>
    </row>
    <row r="1226" spans="1:15" x14ac:dyDescent="0.3">
      <c r="A1226" s="1" t="s">
        <v>9863</v>
      </c>
      <c r="B1226" s="1" t="s">
        <v>3041</v>
      </c>
      <c r="C1226" s="14" t="s">
        <v>5385</v>
      </c>
      <c r="D1226" s="1" t="s">
        <v>13</v>
      </c>
      <c r="E1226" s="1" t="s">
        <v>29</v>
      </c>
      <c r="F1226" s="1" t="s">
        <v>33</v>
      </c>
      <c r="G1226" s="1" t="s">
        <v>36</v>
      </c>
      <c r="H1226" s="1">
        <v>1055</v>
      </c>
      <c r="I1226" s="1">
        <v>591.15</v>
      </c>
      <c r="J1226" s="1">
        <v>987.14</v>
      </c>
      <c r="K1226" s="1">
        <v>-64</v>
      </c>
      <c r="L1226" s="1">
        <f>Table49[[#This Row],[Selling_Price]]-Table49[[#This Row],[Market_Price]]</f>
        <v>395.99</v>
      </c>
      <c r="M1226" s="1">
        <f>Table49[[#This Row],[Quantity]]*Table49[[#This Row],[Selling_Price]]</f>
        <v>-63176.959999999999</v>
      </c>
      <c r="N1226" s="1">
        <f>Table49[[#This Row],[Quantity]]*Table49[[#This Row],[Profit_Per_Quantity]]</f>
        <v>-25343.360000000001</v>
      </c>
      <c r="O1226" s="1" t="s">
        <v>46</v>
      </c>
    </row>
    <row r="1227" spans="1:15" x14ac:dyDescent="0.3">
      <c r="A1227" s="1" t="s">
        <v>10501</v>
      </c>
      <c r="B1227" s="1" t="s">
        <v>4022</v>
      </c>
      <c r="C1227" s="14" t="s">
        <v>4670</v>
      </c>
      <c r="D1227" s="1" t="s">
        <v>11</v>
      </c>
      <c r="E1227" s="1" t="s">
        <v>29</v>
      </c>
      <c r="F1227" s="1" t="s">
        <v>35</v>
      </c>
      <c r="G1227" s="1" t="s">
        <v>45</v>
      </c>
      <c r="H1227" s="1">
        <v>1062</v>
      </c>
      <c r="I1227" s="1">
        <v>522.39</v>
      </c>
      <c r="J1227" s="1">
        <v>594.76</v>
      </c>
      <c r="K1227" s="1">
        <v>-238</v>
      </c>
      <c r="L1227" s="1">
        <f>Table49[[#This Row],[Selling_Price]]-Table49[[#This Row],[Market_Price]]</f>
        <v>72.37</v>
      </c>
      <c r="M1227" s="1">
        <f>Table49[[#This Row],[Quantity]]*Table49[[#This Row],[Selling_Price]]</f>
        <v>-141552.88</v>
      </c>
      <c r="N1227" s="1">
        <f>Table49[[#This Row],[Quantity]]*Table49[[#This Row],[Profit_Per_Quantity]]</f>
        <v>-17224.060000000001</v>
      </c>
      <c r="O1227" s="1" t="s">
        <v>46</v>
      </c>
    </row>
    <row r="1228" spans="1:15" x14ac:dyDescent="0.3">
      <c r="A1228" s="1" t="s">
        <v>10036</v>
      </c>
      <c r="B1228" s="1" t="s">
        <v>3331</v>
      </c>
      <c r="C1228" s="14" t="s">
        <v>4483</v>
      </c>
      <c r="D1228" s="1" t="s">
        <v>12</v>
      </c>
      <c r="E1228" s="1" t="s">
        <v>30</v>
      </c>
      <c r="F1228" s="1" t="s">
        <v>34</v>
      </c>
      <c r="G1228" s="1" t="s">
        <v>40</v>
      </c>
      <c r="H1228" s="1">
        <v>1027</v>
      </c>
      <c r="I1228" s="1">
        <v>935.49</v>
      </c>
      <c r="J1228" s="1">
        <v>1429.02</v>
      </c>
      <c r="K1228" s="1">
        <v>-72</v>
      </c>
      <c r="L1228" s="1">
        <f>Table49[[#This Row],[Selling_Price]]-Table49[[#This Row],[Market_Price]]</f>
        <v>493.53</v>
      </c>
      <c r="M1228" s="1">
        <f>Table49[[#This Row],[Quantity]]*Table49[[#This Row],[Selling_Price]]</f>
        <v>-102889.44</v>
      </c>
      <c r="N1228" s="1">
        <f>Table49[[#This Row],[Quantity]]*Table49[[#This Row],[Profit_Per_Quantity]]</f>
        <v>-35534.159999999996</v>
      </c>
      <c r="O1228" s="1" t="s">
        <v>46</v>
      </c>
    </row>
    <row r="1229" spans="1:15" x14ac:dyDescent="0.3">
      <c r="A1229" s="1" t="s">
        <v>9510</v>
      </c>
      <c r="B1229" s="1" t="s">
        <v>2487</v>
      </c>
      <c r="C1229" s="14" t="s">
        <v>5325</v>
      </c>
      <c r="D1229" s="1" t="s">
        <v>11</v>
      </c>
      <c r="E1229" s="1" t="s">
        <v>24</v>
      </c>
      <c r="F1229" s="1" t="s">
        <v>31</v>
      </c>
      <c r="G1229" s="1" t="s">
        <v>43</v>
      </c>
      <c r="H1229" s="1">
        <v>1017</v>
      </c>
      <c r="I1229" s="1">
        <v>162.71</v>
      </c>
      <c r="J1229" s="1">
        <v>275.20999999999998</v>
      </c>
      <c r="K1229" s="1">
        <v>-50</v>
      </c>
      <c r="L1229" s="1">
        <f>Table49[[#This Row],[Selling_Price]]-Table49[[#This Row],[Market_Price]]</f>
        <v>112.49999999999997</v>
      </c>
      <c r="M1229" s="1">
        <f>Table49[[#This Row],[Quantity]]*Table49[[#This Row],[Selling_Price]]</f>
        <v>-13760.499999999998</v>
      </c>
      <c r="N1229" s="1">
        <f>Table49[[#This Row],[Quantity]]*Table49[[#This Row],[Profit_Per_Quantity]]</f>
        <v>-5624.9999999999982</v>
      </c>
      <c r="O1229" s="1" t="s">
        <v>46</v>
      </c>
    </row>
    <row r="1230" spans="1:15" x14ac:dyDescent="0.3">
      <c r="A1230" s="1" t="s">
        <v>9192</v>
      </c>
      <c r="B1230" s="1" t="s">
        <v>1980</v>
      </c>
      <c r="C1230" s="14" t="s">
        <v>4485</v>
      </c>
      <c r="D1230" s="1" t="s">
        <v>18</v>
      </c>
      <c r="E1230" s="1" t="s">
        <v>21</v>
      </c>
      <c r="F1230" s="1" t="s">
        <v>33</v>
      </c>
      <c r="G1230" s="1" t="s">
        <v>43</v>
      </c>
      <c r="H1230" s="1">
        <v>1035</v>
      </c>
      <c r="I1230" s="1">
        <v>1154.68</v>
      </c>
      <c r="J1230" s="1">
        <v>2280.85</v>
      </c>
      <c r="K1230" s="1">
        <v>-285</v>
      </c>
      <c r="L1230" s="1">
        <f>Table49[[#This Row],[Selling_Price]]-Table49[[#This Row],[Market_Price]]</f>
        <v>1126.1699999999998</v>
      </c>
      <c r="M1230" s="1">
        <f>Table49[[#This Row],[Quantity]]*Table49[[#This Row],[Selling_Price]]</f>
        <v>-650042.25</v>
      </c>
      <c r="N1230" s="1">
        <f>Table49[[#This Row],[Quantity]]*Table49[[#This Row],[Profit_Per_Quantity]]</f>
        <v>-320958.44999999995</v>
      </c>
      <c r="O1230" s="1" t="s">
        <v>46</v>
      </c>
    </row>
    <row r="1231" spans="1:15" x14ac:dyDescent="0.3">
      <c r="A1231" s="1" t="s">
        <v>9610</v>
      </c>
      <c r="B1231" s="1" t="s">
        <v>2645</v>
      </c>
      <c r="C1231" s="14" t="s">
        <v>4772</v>
      </c>
      <c r="D1231" s="1" t="s">
        <v>20</v>
      </c>
      <c r="E1231" s="1" t="s">
        <v>29</v>
      </c>
      <c r="F1231" s="1" t="s">
        <v>34</v>
      </c>
      <c r="G1231" s="1" t="s">
        <v>4352</v>
      </c>
      <c r="H1231" s="1">
        <v>1064</v>
      </c>
      <c r="I1231" s="1">
        <v>1558.54</v>
      </c>
      <c r="J1231" s="1">
        <v>2740.49</v>
      </c>
      <c r="K1231" s="1">
        <v>-185</v>
      </c>
      <c r="L1231" s="1">
        <f>Table49[[#This Row],[Selling_Price]]-Table49[[#This Row],[Market_Price]]</f>
        <v>1181.9499999999998</v>
      </c>
      <c r="M1231" s="1">
        <f>Table49[[#This Row],[Quantity]]*Table49[[#This Row],[Selling_Price]]</f>
        <v>-506990.64999999997</v>
      </c>
      <c r="N1231" s="1">
        <f>Table49[[#This Row],[Quantity]]*Table49[[#This Row],[Profit_Per_Quantity]]</f>
        <v>-218660.74999999997</v>
      </c>
      <c r="O1231" s="1" t="s">
        <v>46</v>
      </c>
    </row>
    <row r="1232" spans="1:15" x14ac:dyDescent="0.3">
      <c r="A1232" s="1" t="s">
        <v>7146</v>
      </c>
      <c r="B1232" s="1" t="s">
        <v>1830</v>
      </c>
      <c r="C1232" s="14" t="s">
        <v>5899</v>
      </c>
      <c r="D1232" s="1" t="s">
        <v>16</v>
      </c>
      <c r="E1232" s="1" t="s">
        <v>4351</v>
      </c>
      <c r="F1232" s="1" t="s">
        <v>31</v>
      </c>
      <c r="G1232" s="1" t="s">
        <v>37</v>
      </c>
      <c r="H1232" s="1">
        <v>1066</v>
      </c>
      <c r="I1232" s="1">
        <v>893.7</v>
      </c>
      <c r="J1232" s="1">
        <v>1712.48</v>
      </c>
      <c r="K1232" s="1">
        <v>-377</v>
      </c>
      <c r="L1232" s="1">
        <f>Table49[[#This Row],[Selling_Price]]-Table49[[#This Row],[Market_Price]]</f>
        <v>818.78</v>
      </c>
      <c r="M1232" s="1">
        <f>Table49[[#This Row],[Quantity]]*Table49[[#This Row],[Selling_Price]]</f>
        <v>-645604.96</v>
      </c>
      <c r="N1232" s="1">
        <f>Table49[[#This Row],[Quantity]]*Table49[[#This Row],[Profit_Per_Quantity]]</f>
        <v>-308680.06</v>
      </c>
      <c r="O1232" s="1" t="s">
        <v>46</v>
      </c>
    </row>
    <row r="1233" spans="1:15" x14ac:dyDescent="0.3">
      <c r="A1233" s="1" t="s">
        <v>7079</v>
      </c>
      <c r="B1233" s="1" t="s">
        <v>632</v>
      </c>
      <c r="C1233" s="14" t="s">
        <v>5422</v>
      </c>
      <c r="D1233" s="1" t="s">
        <v>20</v>
      </c>
      <c r="E1233" s="1" t="s">
        <v>28</v>
      </c>
      <c r="F1233" s="1" t="s">
        <v>33</v>
      </c>
      <c r="G1233" s="1" t="s">
        <v>42</v>
      </c>
      <c r="H1233" s="1">
        <v>1085</v>
      </c>
      <c r="I1233" s="1">
        <v>942.42</v>
      </c>
      <c r="J1233" s="1">
        <v>1219.29</v>
      </c>
      <c r="K1233" s="1">
        <v>-421</v>
      </c>
      <c r="L1233" s="1">
        <f>Table49[[#This Row],[Selling_Price]]-Table49[[#This Row],[Market_Price]]</f>
        <v>276.87</v>
      </c>
      <c r="M1233" s="1">
        <f>Table49[[#This Row],[Quantity]]*Table49[[#This Row],[Selling_Price]]</f>
        <v>-513321.08999999997</v>
      </c>
      <c r="N1233" s="1">
        <f>Table49[[#This Row],[Quantity]]*Table49[[#This Row],[Profit_Per_Quantity]]</f>
        <v>-116562.27</v>
      </c>
      <c r="O1233" s="1" t="s">
        <v>46</v>
      </c>
    </row>
    <row r="1234" spans="1:15" x14ac:dyDescent="0.3">
      <c r="A1234" s="1" t="s">
        <v>7886</v>
      </c>
      <c r="B1234" s="1" t="s">
        <v>1638</v>
      </c>
      <c r="C1234" s="14" t="s">
        <v>4785</v>
      </c>
      <c r="D1234" s="1" t="s">
        <v>11</v>
      </c>
      <c r="E1234" s="1" t="s">
        <v>25</v>
      </c>
      <c r="F1234" s="1" t="s">
        <v>35</v>
      </c>
      <c r="G1234" s="1" t="s">
        <v>36</v>
      </c>
      <c r="H1234" s="1">
        <v>1083</v>
      </c>
      <c r="I1234" s="1">
        <v>955.18</v>
      </c>
      <c r="J1234" s="1">
        <v>1122.71</v>
      </c>
      <c r="K1234" s="1">
        <v>-282</v>
      </c>
      <c r="L1234" s="1">
        <f>Table49[[#This Row],[Selling_Price]]-Table49[[#This Row],[Market_Price]]</f>
        <v>167.53000000000009</v>
      </c>
      <c r="M1234" s="1">
        <f>Table49[[#This Row],[Quantity]]*Table49[[#This Row],[Selling_Price]]</f>
        <v>-316604.22000000003</v>
      </c>
      <c r="N1234" s="1">
        <f>Table49[[#This Row],[Quantity]]*Table49[[#This Row],[Profit_Per_Quantity]]</f>
        <v>-47243.460000000021</v>
      </c>
      <c r="O1234" s="1" t="s">
        <v>46</v>
      </c>
    </row>
    <row r="1235" spans="1:15" x14ac:dyDescent="0.3">
      <c r="A1235" s="1" t="s">
        <v>9525</v>
      </c>
      <c r="B1235" s="1" t="s">
        <v>2507</v>
      </c>
      <c r="C1235" s="14" t="s">
        <v>4736</v>
      </c>
      <c r="D1235" s="1" t="s">
        <v>18</v>
      </c>
      <c r="E1235" s="1" t="s">
        <v>27</v>
      </c>
      <c r="F1235" s="1" t="s">
        <v>32</v>
      </c>
      <c r="G1235" s="1" t="s">
        <v>44</v>
      </c>
      <c r="H1235" s="1">
        <v>1030</v>
      </c>
      <c r="I1235" s="1">
        <v>1803.99</v>
      </c>
      <c r="J1235" s="1">
        <v>2182.6</v>
      </c>
      <c r="K1235" s="1">
        <v>-27</v>
      </c>
      <c r="L1235" s="1">
        <f>Table49[[#This Row],[Selling_Price]]-Table49[[#This Row],[Market_Price]]</f>
        <v>378.6099999999999</v>
      </c>
      <c r="M1235" s="1">
        <f>Table49[[#This Row],[Quantity]]*Table49[[#This Row],[Selling_Price]]</f>
        <v>-58930.2</v>
      </c>
      <c r="N1235" s="1">
        <f>Table49[[#This Row],[Quantity]]*Table49[[#This Row],[Profit_Per_Quantity]]</f>
        <v>-10222.469999999998</v>
      </c>
      <c r="O1235" s="1" t="s">
        <v>46</v>
      </c>
    </row>
    <row r="1236" spans="1:15" x14ac:dyDescent="0.3">
      <c r="A1236" s="1" t="s">
        <v>8943</v>
      </c>
      <c r="B1236" s="1" t="s">
        <v>1581</v>
      </c>
      <c r="C1236" s="14" t="s">
        <v>5703</v>
      </c>
      <c r="D1236" s="1" t="s">
        <v>19</v>
      </c>
      <c r="E1236" s="1" t="s">
        <v>29</v>
      </c>
      <c r="F1236" s="1" t="s">
        <v>33</v>
      </c>
      <c r="G1236" s="1" t="s">
        <v>41</v>
      </c>
      <c r="H1236" s="1">
        <v>1035</v>
      </c>
      <c r="I1236" s="1">
        <v>662.1</v>
      </c>
      <c r="J1236" s="1">
        <v>1261.1300000000001</v>
      </c>
      <c r="K1236" s="1">
        <v>-185</v>
      </c>
      <c r="L1236" s="1">
        <f>Table49[[#This Row],[Selling_Price]]-Table49[[#This Row],[Market_Price]]</f>
        <v>599.03000000000009</v>
      </c>
      <c r="M1236" s="1">
        <f>Table49[[#This Row],[Quantity]]*Table49[[#This Row],[Selling_Price]]</f>
        <v>-233309.05000000002</v>
      </c>
      <c r="N1236" s="1">
        <f>Table49[[#This Row],[Quantity]]*Table49[[#This Row],[Profit_Per_Quantity]]</f>
        <v>-110820.55000000002</v>
      </c>
      <c r="O1236" s="1" t="s">
        <v>46</v>
      </c>
    </row>
    <row r="1237" spans="1:15" x14ac:dyDescent="0.3">
      <c r="A1237" s="1" t="s">
        <v>6947</v>
      </c>
      <c r="B1237" s="1" t="s">
        <v>3134</v>
      </c>
      <c r="C1237" s="14" t="s">
        <v>5330</v>
      </c>
      <c r="D1237" s="1" t="s">
        <v>15</v>
      </c>
      <c r="E1237" s="1" t="s">
        <v>27</v>
      </c>
      <c r="F1237" s="1" t="s">
        <v>34</v>
      </c>
      <c r="G1237" s="1" t="s">
        <v>38</v>
      </c>
      <c r="H1237" s="1">
        <v>1063</v>
      </c>
      <c r="I1237" s="1">
        <v>1334.44</v>
      </c>
      <c r="J1237" s="1">
        <v>2370.02</v>
      </c>
      <c r="K1237" s="1">
        <v>-252</v>
      </c>
      <c r="L1237" s="1">
        <f>Table49[[#This Row],[Selling_Price]]-Table49[[#This Row],[Market_Price]]</f>
        <v>1035.58</v>
      </c>
      <c r="M1237" s="1">
        <f>Table49[[#This Row],[Quantity]]*Table49[[#This Row],[Selling_Price]]</f>
        <v>-597245.04</v>
      </c>
      <c r="N1237" s="1">
        <f>Table49[[#This Row],[Quantity]]*Table49[[#This Row],[Profit_Per_Quantity]]</f>
        <v>-260966.15999999997</v>
      </c>
      <c r="O1237" s="1" t="s">
        <v>46</v>
      </c>
    </row>
    <row r="1238" spans="1:15" x14ac:dyDescent="0.3">
      <c r="A1238" s="1" t="s">
        <v>7602</v>
      </c>
      <c r="B1238" s="1" t="s">
        <v>1988</v>
      </c>
      <c r="C1238" s="14" t="s">
        <v>5355</v>
      </c>
      <c r="D1238" s="1" t="s">
        <v>18</v>
      </c>
      <c r="E1238" s="1" t="s">
        <v>25</v>
      </c>
      <c r="F1238" s="1" t="s">
        <v>32</v>
      </c>
      <c r="G1238" s="1" t="s">
        <v>44</v>
      </c>
      <c r="H1238" s="1">
        <v>1087</v>
      </c>
      <c r="I1238" s="1">
        <v>652.53</v>
      </c>
      <c r="J1238" s="1">
        <v>723.53</v>
      </c>
      <c r="K1238" s="1">
        <v>-9</v>
      </c>
      <c r="L1238" s="1">
        <f>Table49[[#This Row],[Selling_Price]]-Table49[[#This Row],[Market_Price]]</f>
        <v>71</v>
      </c>
      <c r="M1238" s="1">
        <f>Table49[[#This Row],[Quantity]]*Table49[[#This Row],[Selling_Price]]</f>
        <v>-6511.7699999999995</v>
      </c>
      <c r="N1238" s="1">
        <f>Table49[[#This Row],[Quantity]]*Table49[[#This Row],[Profit_Per_Quantity]]</f>
        <v>-639</v>
      </c>
      <c r="O1238" s="1" t="s">
        <v>46</v>
      </c>
    </row>
    <row r="1239" spans="1:15" x14ac:dyDescent="0.3">
      <c r="A1239" s="1" t="s">
        <v>6626</v>
      </c>
      <c r="B1239" s="1" t="s">
        <v>1988</v>
      </c>
      <c r="C1239" s="14" t="s">
        <v>5857</v>
      </c>
      <c r="D1239" s="1" t="s">
        <v>18</v>
      </c>
      <c r="E1239" s="1" t="s">
        <v>30</v>
      </c>
      <c r="F1239" s="1" t="s">
        <v>35</v>
      </c>
      <c r="G1239" s="1" t="s">
        <v>45</v>
      </c>
      <c r="H1239" s="1">
        <v>1071</v>
      </c>
      <c r="I1239" s="1">
        <v>1509.52</v>
      </c>
      <c r="J1239" s="1">
        <v>2005.82</v>
      </c>
      <c r="K1239" s="1">
        <v>-334</v>
      </c>
      <c r="L1239" s="1">
        <f>Table49[[#This Row],[Selling_Price]]-Table49[[#This Row],[Market_Price]]</f>
        <v>496.29999999999995</v>
      </c>
      <c r="M1239" s="1">
        <f>Table49[[#This Row],[Quantity]]*Table49[[#This Row],[Selling_Price]]</f>
        <v>-669943.88</v>
      </c>
      <c r="N1239" s="1">
        <f>Table49[[#This Row],[Quantity]]*Table49[[#This Row],[Profit_Per_Quantity]]</f>
        <v>-165764.19999999998</v>
      </c>
      <c r="O1239" s="1" t="s">
        <v>46</v>
      </c>
    </row>
    <row r="1240" spans="1:15" x14ac:dyDescent="0.3">
      <c r="A1240" s="1" t="s">
        <v>8019</v>
      </c>
      <c r="B1240" s="1" t="s">
        <v>1034</v>
      </c>
      <c r="C1240" s="14" t="s">
        <v>5853</v>
      </c>
      <c r="D1240" s="1" t="s">
        <v>13</v>
      </c>
      <c r="E1240" s="1" t="s">
        <v>29</v>
      </c>
      <c r="F1240" s="1" t="s">
        <v>33</v>
      </c>
      <c r="G1240" s="1" t="s">
        <v>37</v>
      </c>
      <c r="H1240" s="1">
        <v>1040</v>
      </c>
      <c r="I1240" s="1">
        <v>553.64</v>
      </c>
      <c r="J1240" s="1">
        <v>1093.21</v>
      </c>
      <c r="K1240" s="1">
        <v>-161</v>
      </c>
      <c r="L1240" s="1">
        <f>Table49[[#This Row],[Selling_Price]]-Table49[[#This Row],[Market_Price]]</f>
        <v>539.57000000000005</v>
      </c>
      <c r="M1240" s="1">
        <f>Table49[[#This Row],[Quantity]]*Table49[[#This Row],[Selling_Price]]</f>
        <v>-176006.81</v>
      </c>
      <c r="N1240" s="1">
        <f>Table49[[#This Row],[Quantity]]*Table49[[#This Row],[Profit_Per_Quantity]]</f>
        <v>-86870.77</v>
      </c>
      <c r="O1240" s="1" t="s">
        <v>46</v>
      </c>
    </row>
    <row r="1241" spans="1:15" x14ac:dyDescent="0.3">
      <c r="A1241" s="1" t="s">
        <v>7514</v>
      </c>
      <c r="B1241" s="1" t="s">
        <v>2805</v>
      </c>
      <c r="C1241" s="14" t="s">
        <v>5493</v>
      </c>
      <c r="D1241" s="1" t="s">
        <v>19</v>
      </c>
      <c r="E1241" s="1" t="s">
        <v>27</v>
      </c>
      <c r="F1241" s="1" t="s">
        <v>34</v>
      </c>
      <c r="G1241" s="1" t="s">
        <v>36</v>
      </c>
      <c r="H1241" s="1">
        <v>1032</v>
      </c>
      <c r="I1241" s="1">
        <v>1373.83</v>
      </c>
      <c r="J1241" s="1">
        <v>2497.61</v>
      </c>
      <c r="K1241" s="1">
        <v>-218</v>
      </c>
      <c r="L1241" s="1">
        <f>Table49[[#This Row],[Selling_Price]]-Table49[[#This Row],[Market_Price]]</f>
        <v>1123.7800000000002</v>
      </c>
      <c r="M1241" s="1">
        <f>Table49[[#This Row],[Quantity]]*Table49[[#This Row],[Selling_Price]]</f>
        <v>-544478.98</v>
      </c>
      <c r="N1241" s="1">
        <f>Table49[[#This Row],[Quantity]]*Table49[[#This Row],[Profit_Per_Quantity]]</f>
        <v>-244984.04000000004</v>
      </c>
      <c r="O1241" s="1" t="s">
        <v>46</v>
      </c>
    </row>
    <row r="1242" spans="1:15" x14ac:dyDescent="0.3">
      <c r="A1242" s="1" t="s">
        <v>6522</v>
      </c>
      <c r="B1242" s="1" t="s">
        <v>3736</v>
      </c>
      <c r="C1242" s="14" t="s">
        <v>4494</v>
      </c>
      <c r="D1242" s="1" t="s">
        <v>19</v>
      </c>
      <c r="E1242" s="1" t="s">
        <v>24</v>
      </c>
      <c r="F1242" s="1" t="s">
        <v>33</v>
      </c>
      <c r="G1242" s="1" t="s">
        <v>43</v>
      </c>
      <c r="H1242" s="1">
        <v>1001</v>
      </c>
      <c r="I1242" s="1">
        <v>818.32</v>
      </c>
      <c r="J1242" s="1">
        <v>1318.86</v>
      </c>
      <c r="K1242" s="1">
        <v>-47</v>
      </c>
      <c r="L1242" s="1">
        <f>Table49[[#This Row],[Selling_Price]]-Table49[[#This Row],[Market_Price]]</f>
        <v>500.53999999999985</v>
      </c>
      <c r="M1242" s="1">
        <f>Table49[[#This Row],[Quantity]]*Table49[[#This Row],[Selling_Price]]</f>
        <v>-61986.42</v>
      </c>
      <c r="N1242" s="1">
        <f>Table49[[#This Row],[Quantity]]*Table49[[#This Row],[Profit_Per_Quantity]]</f>
        <v>-23525.379999999994</v>
      </c>
      <c r="O1242" s="1" t="s">
        <v>46</v>
      </c>
    </row>
    <row r="1243" spans="1:15" x14ac:dyDescent="0.3">
      <c r="A1243" s="1" t="s">
        <v>7714</v>
      </c>
      <c r="B1243" s="1" t="s">
        <v>1374</v>
      </c>
      <c r="C1243" s="14" t="s">
        <v>6036</v>
      </c>
      <c r="D1243" s="1" t="s">
        <v>19</v>
      </c>
      <c r="E1243" s="1" t="s">
        <v>29</v>
      </c>
      <c r="F1243" s="1" t="s">
        <v>34</v>
      </c>
      <c r="G1243" s="1" t="s">
        <v>4352</v>
      </c>
      <c r="H1243" s="1">
        <v>1009</v>
      </c>
      <c r="I1243" s="1">
        <v>320.49</v>
      </c>
      <c r="J1243" s="1">
        <v>582.53</v>
      </c>
      <c r="K1243" s="1">
        <v>-291</v>
      </c>
      <c r="L1243" s="1">
        <f>Table49[[#This Row],[Selling_Price]]-Table49[[#This Row],[Market_Price]]</f>
        <v>262.03999999999996</v>
      </c>
      <c r="M1243" s="1">
        <f>Table49[[#This Row],[Quantity]]*Table49[[#This Row],[Selling_Price]]</f>
        <v>-169516.22999999998</v>
      </c>
      <c r="N1243" s="1">
        <f>Table49[[#This Row],[Quantity]]*Table49[[#This Row],[Profit_Per_Quantity]]</f>
        <v>-76253.639999999985</v>
      </c>
      <c r="O1243" s="1" t="s">
        <v>46</v>
      </c>
    </row>
    <row r="1244" spans="1:15" x14ac:dyDescent="0.3">
      <c r="A1244" s="1" t="s">
        <v>7681</v>
      </c>
      <c r="B1244" s="1" t="s">
        <v>2131</v>
      </c>
      <c r="C1244" s="14" t="s">
        <v>5453</v>
      </c>
      <c r="D1244" s="1" t="s">
        <v>11</v>
      </c>
      <c r="E1244" s="1" t="s">
        <v>26</v>
      </c>
      <c r="F1244" s="1" t="s">
        <v>35</v>
      </c>
      <c r="G1244" s="1" t="s">
        <v>36</v>
      </c>
      <c r="H1244" s="1">
        <v>1004</v>
      </c>
      <c r="I1244" s="1">
        <v>786.12</v>
      </c>
      <c r="J1244" s="1">
        <v>1320.48</v>
      </c>
      <c r="K1244" s="1">
        <v>-416</v>
      </c>
      <c r="L1244" s="1">
        <f>Table49[[#This Row],[Selling_Price]]-Table49[[#This Row],[Market_Price]]</f>
        <v>534.36</v>
      </c>
      <c r="M1244" s="1">
        <f>Table49[[#This Row],[Quantity]]*Table49[[#This Row],[Selling_Price]]</f>
        <v>-549319.68000000005</v>
      </c>
      <c r="N1244" s="1">
        <f>Table49[[#This Row],[Quantity]]*Table49[[#This Row],[Profit_Per_Quantity]]</f>
        <v>-222293.76000000001</v>
      </c>
      <c r="O1244" s="1" t="s">
        <v>46</v>
      </c>
    </row>
    <row r="1245" spans="1:15" x14ac:dyDescent="0.3">
      <c r="A1245" s="1" t="s">
        <v>9098</v>
      </c>
      <c r="B1245" s="1" t="s">
        <v>1835</v>
      </c>
      <c r="C1245" s="14" t="s">
        <v>4764</v>
      </c>
      <c r="D1245" s="1" t="s">
        <v>14</v>
      </c>
      <c r="E1245" s="1" t="s">
        <v>24</v>
      </c>
      <c r="F1245" s="1" t="s">
        <v>34</v>
      </c>
      <c r="G1245" s="1" t="s">
        <v>37</v>
      </c>
      <c r="H1245" s="1">
        <v>1058</v>
      </c>
      <c r="I1245" s="1">
        <v>940.72</v>
      </c>
      <c r="J1245" s="1">
        <v>1870.63</v>
      </c>
      <c r="K1245" s="1">
        <v>-113</v>
      </c>
      <c r="L1245" s="1">
        <f>Table49[[#This Row],[Selling_Price]]-Table49[[#This Row],[Market_Price]]</f>
        <v>929.91000000000008</v>
      </c>
      <c r="M1245" s="1">
        <f>Table49[[#This Row],[Quantity]]*Table49[[#This Row],[Selling_Price]]</f>
        <v>-211381.19</v>
      </c>
      <c r="N1245" s="1">
        <f>Table49[[#This Row],[Quantity]]*Table49[[#This Row],[Profit_Per_Quantity]]</f>
        <v>-105079.83000000002</v>
      </c>
      <c r="O1245" s="1" t="s">
        <v>46</v>
      </c>
    </row>
    <row r="1246" spans="1:15" x14ac:dyDescent="0.3">
      <c r="A1246" s="1" t="s">
        <v>7535</v>
      </c>
      <c r="B1246" s="1" t="s">
        <v>3416</v>
      </c>
      <c r="C1246" s="14" t="s">
        <v>5153</v>
      </c>
      <c r="D1246" s="1" t="s">
        <v>11</v>
      </c>
      <c r="E1246" s="1" t="s">
        <v>27</v>
      </c>
      <c r="F1246" s="1" t="s">
        <v>35</v>
      </c>
      <c r="G1246" s="1" t="s">
        <v>42</v>
      </c>
      <c r="H1246" s="1">
        <v>1097</v>
      </c>
      <c r="I1246" s="1">
        <v>1522.46</v>
      </c>
      <c r="J1246" s="1">
        <v>2286.86</v>
      </c>
      <c r="K1246" s="1">
        <v>-414</v>
      </c>
      <c r="L1246" s="1">
        <f>Table49[[#This Row],[Selling_Price]]-Table49[[#This Row],[Market_Price]]</f>
        <v>764.40000000000009</v>
      </c>
      <c r="M1246" s="1">
        <f>Table49[[#This Row],[Quantity]]*Table49[[#This Row],[Selling_Price]]</f>
        <v>-946760.04</v>
      </c>
      <c r="N1246" s="1">
        <f>Table49[[#This Row],[Quantity]]*Table49[[#This Row],[Profit_Per_Quantity]]</f>
        <v>-316461.60000000003</v>
      </c>
      <c r="O1246" s="1" t="s">
        <v>46</v>
      </c>
    </row>
    <row r="1247" spans="1:15" x14ac:dyDescent="0.3">
      <c r="A1247" s="1" t="s">
        <v>9108</v>
      </c>
      <c r="B1247" s="1" t="s">
        <v>1848</v>
      </c>
      <c r="C1247" s="14" t="s">
        <v>5896</v>
      </c>
      <c r="D1247" s="1" t="s">
        <v>16</v>
      </c>
      <c r="E1247" s="1" t="s">
        <v>21</v>
      </c>
      <c r="F1247" s="1" t="s">
        <v>35</v>
      </c>
      <c r="G1247" s="1" t="s">
        <v>40</v>
      </c>
      <c r="H1247" s="1">
        <v>1060</v>
      </c>
      <c r="I1247" s="1">
        <v>1906.78</v>
      </c>
      <c r="J1247" s="1">
        <v>3109.78</v>
      </c>
      <c r="K1247" s="1">
        <v>-447</v>
      </c>
      <c r="L1247" s="1">
        <f>Table49[[#This Row],[Selling_Price]]-Table49[[#This Row],[Market_Price]]</f>
        <v>1203.0000000000002</v>
      </c>
      <c r="M1247" s="1">
        <f>Table49[[#This Row],[Quantity]]*Table49[[#This Row],[Selling_Price]]</f>
        <v>-1390071.6600000001</v>
      </c>
      <c r="N1247" s="1">
        <f>Table49[[#This Row],[Quantity]]*Table49[[#This Row],[Profit_Per_Quantity]]</f>
        <v>-537741.00000000012</v>
      </c>
      <c r="O1247" s="1" t="s">
        <v>46</v>
      </c>
    </row>
    <row r="1248" spans="1:15" x14ac:dyDescent="0.3">
      <c r="A1248" s="1" t="s">
        <v>9906</v>
      </c>
      <c r="B1248" s="1" t="s">
        <v>3110</v>
      </c>
      <c r="C1248" s="14" t="s">
        <v>5344</v>
      </c>
      <c r="D1248" s="1" t="s">
        <v>18</v>
      </c>
      <c r="E1248" s="1" t="s">
        <v>4351</v>
      </c>
      <c r="F1248" s="1" t="s">
        <v>32</v>
      </c>
      <c r="G1248" s="1" t="s">
        <v>36</v>
      </c>
      <c r="H1248" s="1">
        <v>1022</v>
      </c>
      <c r="I1248" s="1">
        <v>1426.02</v>
      </c>
      <c r="J1248" s="1">
        <v>1974.66</v>
      </c>
      <c r="K1248" s="1">
        <v>-201</v>
      </c>
      <c r="L1248" s="1">
        <f>Table49[[#This Row],[Selling_Price]]-Table49[[#This Row],[Market_Price]]</f>
        <v>548.6400000000001</v>
      </c>
      <c r="M1248" s="1">
        <f>Table49[[#This Row],[Quantity]]*Table49[[#This Row],[Selling_Price]]</f>
        <v>-396906.66000000003</v>
      </c>
      <c r="N1248" s="1">
        <f>Table49[[#This Row],[Quantity]]*Table49[[#This Row],[Profit_Per_Quantity]]</f>
        <v>-110276.64000000001</v>
      </c>
      <c r="O1248" s="1" t="s">
        <v>46</v>
      </c>
    </row>
    <row r="1249" spans="1:15" x14ac:dyDescent="0.3">
      <c r="A1249" s="1" t="s">
        <v>8512</v>
      </c>
      <c r="B1249" s="1" t="s">
        <v>874</v>
      </c>
      <c r="C1249" s="14" t="s">
        <v>6160</v>
      </c>
      <c r="D1249" s="1" t="s">
        <v>15</v>
      </c>
      <c r="E1249" s="1" t="s">
        <v>25</v>
      </c>
      <c r="F1249" s="1" t="s">
        <v>31</v>
      </c>
      <c r="G1249" s="1" t="s">
        <v>45</v>
      </c>
      <c r="H1249" s="1">
        <v>1062</v>
      </c>
      <c r="I1249" s="1">
        <v>1577.82</v>
      </c>
      <c r="J1249" s="1">
        <v>3089.62</v>
      </c>
      <c r="K1249" s="1">
        <v>-361</v>
      </c>
      <c r="L1249" s="1">
        <f>Table49[[#This Row],[Selling_Price]]-Table49[[#This Row],[Market_Price]]</f>
        <v>1511.8</v>
      </c>
      <c r="M1249" s="1">
        <f>Table49[[#This Row],[Quantity]]*Table49[[#This Row],[Selling_Price]]</f>
        <v>-1115352.82</v>
      </c>
      <c r="N1249" s="1">
        <f>Table49[[#This Row],[Quantity]]*Table49[[#This Row],[Profit_Per_Quantity]]</f>
        <v>-545759.79999999993</v>
      </c>
      <c r="O1249" s="1" t="s">
        <v>46</v>
      </c>
    </row>
    <row r="1250" spans="1:15" x14ac:dyDescent="0.3">
      <c r="A1250" s="1" t="s">
        <v>10247</v>
      </c>
      <c r="B1250" s="1" t="s">
        <v>3641</v>
      </c>
      <c r="C1250" s="14" t="s">
        <v>4436</v>
      </c>
      <c r="D1250" s="1" t="s">
        <v>12</v>
      </c>
      <c r="E1250" s="1" t="s">
        <v>27</v>
      </c>
      <c r="F1250" s="1" t="s">
        <v>33</v>
      </c>
      <c r="G1250" s="1" t="s">
        <v>43</v>
      </c>
      <c r="H1250" s="1">
        <v>1081</v>
      </c>
      <c r="I1250" s="1">
        <v>1566.88</v>
      </c>
      <c r="J1250" s="1">
        <v>2042.15</v>
      </c>
      <c r="K1250" s="1">
        <v>-249</v>
      </c>
      <c r="L1250" s="1">
        <f>Table49[[#This Row],[Selling_Price]]-Table49[[#This Row],[Market_Price]]</f>
        <v>475.27</v>
      </c>
      <c r="M1250" s="1">
        <f>Table49[[#This Row],[Quantity]]*Table49[[#This Row],[Selling_Price]]</f>
        <v>-508495.35000000003</v>
      </c>
      <c r="N1250" s="1">
        <f>Table49[[#This Row],[Quantity]]*Table49[[#This Row],[Profit_Per_Quantity]]</f>
        <v>-118342.23</v>
      </c>
      <c r="O1250" s="1" t="s">
        <v>46</v>
      </c>
    </row>
    <row r="1251" spans="1:15" x14ac:dyDescent="0.3">
      <c r="A1251" s="1" t="s">
        <v>7312</v>
      </c>
      <c r="B1251" s="1" t="s">
        <v>2917</v>
      </c>
      <c r="C1251" s="14" t="s">
        <v>5460</v>
      </c>
      <c r="D1251" s="1" t="s">
        <v>18</v>
      </c>
      <c r="E1251" s="1" t="s">
        <v>27</v>
      </c>
      <c r="F1251" s="1" t="s">
        <v>34</v>
      </c>
      <c r="G1251" s="1" t="s">
        <v>37</v>
      </c>
      <c r="H1251" s="1">
        <v>1094</v>
      </c>
      <c r="I1251" s="1">
        <v>516.52</v>
      </c>
      <c r="J1251" s="1">
        <v>1031.05</v>
      </c>
      <c r="K1251" s="1">
        <v>-331</v>
      </c>
      <c r="L1251" s="1">
        <f>Table49[[#This Row],[Selling_Price]]-Table49[[#This Row],[Market_Price]]</f>
        <v>514.53</v>
      </c>
      <c r="M1251" s="1">
        <f>Table49[[#This Row],[Quantity]]*Table49[[#This Row],[Selling_Price]]</f>
        <v>-341277.55</v>
      </c>
      <c r="N1251" s="1">
        <f>Table49[[#This Row],[Quantity]]*Table49[[#This Row],[Profit_Per_Quantity]]</f>
        <v>-170309.43</v>
      </c>
      <c r="O1251" s="1" t="s">
        <v>46</v>
      </c>
    </row>
    <row r="1252" spans="1:15" x14ac:dyDescent="0.3">
      <c r="A1252" s="1" t="s">
        <v>8561</v>
      </c>
      <c r="B1252" s="1" t="s">
        <v>947</v>
      </c>
      <c r="C1252" s="14" t="s">
        <v>6144</v>
      </c>
      <c r="D1252" s="1" t="s">
        <v>11</v>
      </c>
      <c r="E1252" s="1" t="s">
        <v>30</v>
      </c>
      <c r="F1252" s="1" t="s">
        <v>32</v>
      </c>
      <c r="G1252" s="1" t="s">
        <v>4352</v>
      </c>
      <c r="H1252" s="1">
        <v>1088</v>
      </c>
      <c r="I1252" s="1">
        <v>1897.44</v>
      </c>
      <c r="J1252" s="1">
        <v>3683.8</v>
      </c>
      <c r="K1252" s="1">
        <v>-400</v>
      </c>
      <c r="L1252" s="1">
        <f>Table49[[#This Row],[Selling_Price]]-Table49[[#This Row],[Market_Price]]</f>
        <v>1786.3600000000001</v>
      </c>
      <c r="M1252" s="1">
        <f>Table49[[#This Row],[Quantity]]*Table49[[#This Row],[Selling_Price]]</f>
        <v>-1473520</v>
      </c>
      <c r="N1252" s="1">
        <f>Table49[[#This Row],[Quantity]]*Table49[[#This Row],[Profit_Per_Quantity]]</f>
        <v>-714544</v>
      </c>
      <c r="O1252" s="1" t="s">
        <v>46</v>
      </c>
    </row>
    <row r="1253" spans="1:15" x14ac:dyDescent="0.3">
      <c r="A1253" s="1" t="s">
        <v>6463</v>
      </c>
      <c r="B1253" s="1" t="s">
        <v>468</v>
      </c>
      <c r="C1253" s="14" t="s">
        <v>4845</v>
      </c>
      <c r="D1253" s="1" t="s">
        <v>18</v>
      </c>
      <c r="E1253" s="1" t="s">
        <v>4349</v>
      </c>
      <c r="F1253" s="1" t="s">
        <v>33</v>
      </c>
      <c r="G1253" s="1" t="s">
        <v>40</v>
      </c>
      <c r="H1253" s="1">
        <v>1015</v>
      </c>
      <c r="I1253" s="1">
        <v>1753</v>
      </c>
      <c r="J1253" s="1">
        <v>2140.79</v>
      </c>
      <c r="K1253" s="1">
        <v>-309</v>
      </c>
      <c r="L1253" s="1">
        <f>Table49[[#This Row],[Selling_Price]]-Table49[[#This Row],[Market_Price]]</f>
        <v>387.78999999999996</v>
      </c>
      <c r="M1253" s="1">
        <f>Table49[[#This Row],[Quantity]]*Table49[[#This Row],[Selling_Price]]</f>
        <v>-661504.11</v>
      </c>
      <c r="N1253" s="1">
        <f>Table49[[#This Row],[Quantity]]*Table49[[#This Row],[Profit_Per_Quantity]]</f>
        <v>-119827.10999999999</v>
      </c>
      <c r="O1253" s="1" t="s">
        <v>46</v>
      </c>
    </row>
    <row r="1254" spans="1:15" x14ac:dyDescent="0.3">
      <c r="A1254" s="1" t="s">
        <v>6668</v>
      </c>
      <c r="B1254" s="1" t="s">
        <v>1954</v>
      </c>
      <c r="C1254" s="14" t="s">
        <v>4706</v>
      </c>
      <c r="D1254" s="1" t="s">
        <v>18</v>
      </c>
      <c r="E1254" s="1" t="s">
        <v>4349</v>
      </c>
      <c r="F1254" s="1" t="s">
        <v>32</v>
      </c>
      <c r="G1254" s="1" t="s">
        <v>36</v>
      </c>
      <c r="H1254" s="1">
        <v>1007</v>
      </c>
      <c r="I1254" s="1">
        <v>153.49</v>
      </c>
      <c r="J1254" s="1">
        <v>216.51</v>
      </c>
      <c r="K1254" s="1">
        <v>-302</v>
      </c>
      <c r="L1254" s="1">
        <f>Table49[[#This Row],[Selling_Price]]-Table49[[#This Row],[Market_Price]]</f>
        <v>63.019999999999982</v>
      </c>
      <c r="M1254" s="1">
        <f>Table49[[#This Row],[Quantity]]*Table49[[#This Row],[Selling_Price]]</f>
        <v>-65386.02</v>
      </c>
      <c r="N1254" s="1">
        <f>Table49[[#This Row],[Quantity]]*Table49[[#This Row],[Profit_Per_Quantity]]</f>
        <v>-19032.039999999994</v>
      </c>
      <c r="O1254" s="1" t="s">
        <v>46</v>
      </c>
    </row>
    <row r="1255" spans="1:15" x14ac:dyDescent="0.3">
      <c r="A1255" s="1" t="s">
        <v>7770</v>
      </c>
      <c r="B1255" s="1" t="s">
        <v>748</v>
      </c>
      <c r="C1255" s="14" t="s">
        <v>5756</v>
      </c>
      <c r="D1255" s="1" t="s">
        <v>18</v>
      </c>
      <c r="E1255" s="1" t="s">
        <v>4349</v>
      </c>
      <c r="F1255" s="1" t="s">
        <v>31</v>
      </c>
      <c r="G1255" s="1" t="s">
        <v>40</v>
      </c>
      <c r="H1255" s="1">
        <v>1018</v>
      </c>
      <c r="I1255" s="1">
        <v>1230.69</v>
      </c>
      <c r="J1255" s="1">
        <v>1879.07</v>
      </c>
      <c r="K1255" s="1">
        <v>-335</v>
      </c>
      <c r="L1255" s="1">
        <f>Table49[[#This Row],[Selling_Price]]-Table49[[#This Row],[Market_Price]]</f>
        <v>648.37999999999988</v>
      </c>
      <c r="M1255" s="1">
        <f>Table49[[#This Row],[Quantity]]*Table49[[#This Row],[Selling_Price]]</f>
        <v>-629488.44999999995</v>
      </c>
      <c r="N1255" s="1">
        <f>Table49[[#This Row],[Quantity]]*Table49[[#This Row],[Profit_Per_Quantity]]</f>
        <v>-217207.29999999996</v>
      </c>
      <c r="O1255" s="1" t="s">
        <v>46</v>
      </c>
    </row>
    <row r="1256" spans="1:15" x14ac:dyDescent="0.3">
      <c r="A1256" s="1" t="s">
        <v>6811</v>
      </c>
      <c r="B1256" s="1" t="s">
        <v>1238</v>
      </c>
      <c r="C1256" s="14" t="s">
        <v>4830</v>
      </c>
      <c r="D1256" s="1" t="s">
        <v>12</v>
      </c>
      <c r="E1256" s="1" t="s">
        <v>25</v>
      </c>
      <c r="F1256" s="1" t="s">
        <v>35</v>
      </c>
      <c r="G1256" s="1" t="s">
        <v>37</v>
      </c>
      <c r="H1256" s="1">
        <v>1099</v>
      </c>
      <c r="I1256" s="1">
        <v>604.15</v>
      </c>
      <c r="J1256" s="1">
        <v>1185.22</v>
      </c>
      <c r="K1256" s="1">
        <v>-443</v>
      </c>
      <c r="L1256" s="1">
        <f>Table49[[#This Row],[Selling_Price]]-Table49[[#This Row],[Market_Price]]</f>
        <v>581.07000000000005</v>
      </c>
      <c r="M1256" s="1">
        <f>Table49[[#This Row],[Quantity]]*Table49[[#This Row],[Selling_Price]]</f>
        <v>-525052.46</v>
      </c>
      <c r="N1256" s="1">
        <f>Table49[[#This Row],[Quantity]]*Table49[[#This Row],[Profit_Per_Quantity]]</f>
        <v>-257414.01</v>
      </c>
      <c r="O1256" s="1" t="s">
        <v>46</v>
      </c>
    </row>
    <row r="1257" spans="1:15" x14ac:dyDescent="0.3">
      <c r="A1257" s="1" t="s">
        <v>9471</v>
      </c>
      <c r="B1257" s="1" t="s">
        <v>2420</v>
      </c>
      <c r="C1257" s="14" t="s">
        <v>5057</v>
      </c>
      <c r="D1257" s="1" t="s">
        <v>20</v>
      </c>
      <c r="E1257" s="1" t="s">
        <v>4351</v>
      </c>
      <c r="F1257" s="1" t="s">
        <v>32</v>
      </c>
      <c r="G1257" s="1" t="s">
        <v>36</v>
      </c>
      <c r="H1257" s="1">
        <v>1085</v>
      </c>
      <c r="I1257" s="1">
        <v>420.39</v>
      </c>
      <c r="J1257" s="1">
        <v>541.6</v>
      </c>
      <c r="K1257" s="1">
        <v>-82</v>
      </c>
      <c r="L1257" s="1">
        <f>Table49[[#This Row],[Selling_Price]]-Table49[[#This Row],[Market_Price]]</f>
        <v>121.21000000000004</v>
      </c>
      <c r="M1257" s="1">
        <f>Table49[[#This Row],[Quantity]]*Table49[[#This Row],[Selling_Price]]</f>
        <v>-44411.200000000004</v>
      </c>
      <c r="N1257" s="1">
        <f>Table49[[#This Row],[Quantity]]*Table49[[#This Row],[Profit_Per_Quantity]]</f>
        <v>-9939.220000000003</v>
      </c>
      <c r="O1257" s="1" t="s">
        <v>46</v>
      </c>
    </row>
    <row r="1258" spans="1:15" x14ac:dyDescent="0.3">
      <c r="A1258" s="1" t="s">
        <v>9481</v>
      </c>
      <c r="B1258" s="1" t="s">
        <v>2436</v>
      </c>
      <c r="C1258" s="14" t="s">
        <v>5694</v>
      </c>
      <c r="D1258" s="1" t="s">
        <v>14</v>
      </c>
      <c r="E1258" s="1" t="s">
        <v>30</v>
      </c>
      <c r="F1258" s="1" t="s">
        <v>33</v>
      </c>
      <c r="G1258" s="1" t="s">
        <v>40</v>
      </c>
      <c r="H1258" s="1">
        <v>1012</v>
      </c>
      <c r="I1258" s="1">
        <v>1428.19</v>
      </c>
      <c r="J1258" s="1">
        <v>1699.53</v>
      </c>
      <c r="K1258" s="1">
        <v>-368</v>
      </c>
      <c r="L1258" s="1">
        <f>Table49[[#This Row],[Selling_Price]]-Table49[[#This Row],[Market_Price]]</f>
        <v>271.33999999999992</v>
      </c>
      <c r="M1258" s="1">
        <f>Table49[[#This Row],[Quantity]]*Table49[[#This Row],[Selling_Price]]</f>
        <v>-625427.04</v>
      </c>
      <c r="N1258" s="1">
        <f>Table49[[#This Row],[Quantity]]*Table49[[#This Row],[Profit_Per_Quantity]]</f>
        <v>-99853.119999999966</v>
      </c>
      <c r="O1258" s="1" t="s">
        <v>46</v>
      </c>
    </row>
    <row r="1259" spans="1:15" x14ac:dyDescent="0.3">
      <c r="A1259" s="1" t="s">
        <v>7992</v>
      </c>
      <c r="B1259" s="1" t="s">
        <v>499</v>
      </c>
      <c r="C1259" s="14" t="s">
        <v>5984</v>
      </c>
      <c r="D1259" s="1" t="s">
        <v>19</v>
      </c>
      <c r="E1259" s="1" t="s">
        <v>4349</v>
      </c>
      <c r="F1259" s="1" t="s">
        <v>32</v>
      </c>
      <c r="G1259" s="1" t="s">
        <v>41</v>
      </c>
      <c r="H1259" s="1">
        <v>1052</v>
      </c>
      <c r="I1259" s="1">
        <v>1950.16</v>
      </c>
      <c r="J1259" s="1">
        <v>2274.19</v>
      </c>
      <c r="K1259" s="1">
        <v>-409</v>
      </c>
      <c r="L1259" s="1">
        <f>Table49[[#This Row],[Selling_Price]]-Table49[[#This Row],[Market_Price]]</f>
        <v>324.02999999999997</v>
      </c>
      <c r="M1259" s="1">
        <f>Table49[[#This Row],[Quantity]]*Table49[[#This Row],[Selling_Price]]</f>
        <v>-930143.71000000008</v>
      </c>
      <c r="N1259" s="1">
        <f>Table49[[#This Row],[Quantity]]*Table49[[#This Row],[Profit_Per_Quantity]]</f>
        <v>-132528.26999999999</v>
      </c>
      <c r="O1259" s="1" t="s">
        <v>46</v>
      </c>
    </row>
    <row r="1260" spans="1:15" x14ac:dyDescent="0.3">
      <c r="A1260" s="1" t="s">
        <v>9021</v>
      </c>
      <c r="B1260" s="1" t="s">
        <v>1708</v>
      </c>
      <c r="C1260" s="14" t="s">
        <v>5753</v>
      </c>
      <c r="D1260" s="1" t="s">
        <v>18</v>
      </c>
      <c r="E1260" s="1" t="s">
        <v>27</v>
      </c>
      <c r="F1260" s="1" t="s">
        <v>35</v>
      </c>
      <c r="G1260" s="1" t="s">
        <v>38</v>
      </c>
      <c r="H1260" s="1">
        <v>1091</v>
      </c>
      <c r="I1260" s="1">
        <v>326.83</v>
      </c>
      <c r="J1260" s="1">
        <v>652.82000000000005</v>
      </c>
      <c r="K1260" s="1">
        <v>-235</v>
      </c>
      <c r="L1260" s="1">
        <f>Table49[[#This Row],[Selling_Price]]-Table49[[#This Row],[Market_Price]]</f>
        <v>325.99000000000007</v>
      </c>
      <c r="M1260" s="1">
        <f>Table49[[#This Row],[Quantity]]*Table49[[#This Row],[Selling_Price]]</f>
        <v>-153412.70000000001</v>
      </c>
      <c r="N1260" s="1">
        <f>Table49[[#This Row],[Quantity]]*Table49[[#This Row],[Profit_Per_Quantity]]</f>
        <v>-76607.650000000009</v>
      </c>
      <c r="O1260" s="1" t="s">
        <v>46</v>
      </c>
    </row>
    <row r="1261" spans="1:15" x14ac:dyDescent="0.3">
      <c r="A1261" s="1" t="s">
        <v>7236</v>
      </c>
      <c r="B1261" s="1" t="s">
        <v>1708</v>
      </c>
      <c r="C1261" s="14" t="s">
        <v>5230</v>
      </c>
      <c r="D1261" s="1" t="s">
        <v>13</v>
      </c>
      <c r="E1261" s="1" t="s">
        <v>4351</v>
      </c>
      <c r="F1261" s="1" t="s">
        <v>35</v>
      </c>
      <c r="G1261" s="1" t="s">
        <v>41</v>
      </c>
      <c r="H1261" s="1">
        <v>1004</v>
      </c>
      <c r="I1261" s="1">
        <v>1124.22</v>
      </c>
      <c r="J1261" s="1">
        <v>1952.7</v>
      </c>
      <c r="K1261" s="1">
        <v>-9</v>
      </c>
      <c r="L1261" s="1">
        <f>Table49[[#This Row],[Selling_Price]]-Table49[[#This Row],[Market_Price]]</f>
        <v>828.48</v>
      </c>
      <c r="M1261" s="1">
        <f>Table49[[#This Row],[Quantity]]*Table49[[#This Row],[Selling_Price]]</f>
        <v>-17574.3</v>
      </c>
      <c r="N1261" s="1">
        <f>Table49[[#This Row],[Quantity]]*Table49[[#This Row],[Profit_Per_Quantity]]</f>
        <v>-7456.32</v>
      </c>
      <c r="O1261" s="1" t="s">
        <v>46</v>
      </c>
    </row>
    <row r="1262" spans="1:15" x14ac:dyDescent="0.3">
      <c r="A1262" s="1" t="s">
        <v>10082</v>
      </c>
      <c r="B1262" s="1" t="s">
        <v>3401</v>
      </c>
      <c r="C1262" s="14" t="s">
        <v>4872</v>
      </c>
      <c r="D1262" s="1" t="s">
        <v>20</v>
      </c>
      <c r="E1262" s="1" t="s">
        <v>4349</v>
      </c>
      <c r="F1262" s="1" t="s">
        <v>33</v>
      </c>
      <c r="G1262" s="1" t="s">
        <v>37</v>
      </c>
      <c r="H1262" s="1">
        <v>1084</v>
      </c>
      <c r="I1262" s="1">
        <v>1698.78</v>
      </c>
      <c r="J1262" s="1">
        <v>2591.62</v>
      </c>
      <c r="K1262" s="1">
        <v>-13</v>
      </c>
      <c r="L1262" s="1">
        <f>Table49[[#This Row],[Selling_Price]]-Table49[[#This Row],[Market_Price]]</f>
        <v>892.83999999999992</v>
      </c>
      <c r="M1262" s="1">
        <f>Table49[[#This Row],[Quantity]]*Table49[[#This Row],[Selling_Price]]</f>
        <v>-33691.06</v>
      </c>
      <c r="N1262" s="1">
        <f>Table49[[#This Row],[Quantity]]*Table49[[#This Row],[Profit_Per_Quantity]]</f>
        <v>-11606.919999999998</v>
      </c>
      <c r="O1262" s="1" t="s">
        <v>46</v>
      </c>
    </row>
    <row r="1263" spans="1:15" x14ac:dyDescent="0.3">
      <c r="A1263" s="1" t="s">
        <v>7392</v>
      </c>
      <c r="B1263" s="1" t="s">
        <v>287</v>
      </c>
      <c r="C1263" s="14" t="s">
        <v>5063</v>
      </c>
      <c r="D1263" s="1" t="s">
        <v>16</v>
      </c>
      <c r="E1263" s="1" t="s">
        <v>28</v>
      </c>
      <c r="F1263" s="1" t="s">
        <v>33</v>
      </c>
      <c r="G1263" s="1" t="s">
        <v>41</v>
      </c>
      <c r="H1263" s="1">
        <v>1010</v>
      </c>
      <c r="I1263" s="1">
        <v>85.49</v>
      </c>
      <c r="J1263" s="1">
        <v>95.75</v>
      </c>
      <c r="K1263" s="1">
        <v>-124</v>
      </c>
      <c r="L1263" s="1">
        <f>Table49[[#This Row],[Selling_Price]]-Table49[[#This Row],[Market_Price]]</f>
        <v>10.260000000000005</v>
      </c>
      <c r="M1263" s="1">
        <f>Table49[[#This Row],[Quantity]]*Table49[[#This Row],[Selling_Price]]</f>
        <v>-11873</v>
      </c>
      <c r="N1263" s="1">
        <f>Table49[[#This Row],[Quantity]]*Table49[[#This Row],[Profit_Per_Quantity]]</f>
        <v>-1272.2400000000007</v>
      </c>
      <c r="O1263" s="1" t="s">
        <v>46</v>
      </c>
    </row>
    <row r="1264" spans="1:15" x14ac:dyDescent="0.3">
      <c r="A1264" s="1" t="s">
        <v>8860</v>
      </c>
      <c r="B1264" s="1" t="s">
        <v>1448</v>
      </c>
      <c r="C1264" s="14" t="s">
        <v>4454</v>
      </c>
      <c r="D1264" s="1" t="s">
        <v>18</v>
      </c>
      <c r="E1264" s="1" t="s">
        <v>4351</v>
      </c>
      <c r="F1264" s="1" t="s">
        <v>34</v>
      </c>
      <c r="G1264" s="1" t="s">
        <v>38</v>
      </c>
      <c r="H1264" s="1">
        <v>1025</v>
      </c>
      <c r="I1264" s="1">
        <v>291.52</v>
      </c>
      <c r="J1264" s="1">
        <v>491.36</v>
      </c>
      <c r="K1264" s="1">
        <v>-309</v>
      </c>
      <c r="L1264" s="1">
        <f>Table49[[#This Row],[Selling_Price]]-Table49[[#This Row],[Market_Price]]</f>
        <v>199.84000000000003</v>
      </c>
      <c r="M1264" s="1">
        <f>Table49[[#This Row],[Quantity]]*Table49[[#This Row],[Selling_Price]]</f>
        <v>-151830.24</v>
      </c>
      <c r="N1264" s="1">
        <f>Table49[[#This Row],[Quantity]]*Table49[[#This Row],[Profit_Per_Quantity]]</f>
        <v>-61750.560000000012</v>
      </c>
      <c r="O1264" s="1" t="s">
        <v>46</v>
      </c>
    </row>
    <row r="1265" spans="1:15" x14ac:dyDescent="0.3">
      <c r="A1265" s="1" t="s">
        <v>9409</v>
      </c>
      <c r="B1265" s="1" t="s">
        <v>2323</v>
      </c>
      <c r="C1265" s="14" t="s">
        <v>5192</v>
      </c>
      <c r="D1265" s="1" t="s">
        <v>12</v>
      </c>
      <c r="E1265" s="1" t="s">
        <v>30</v>
      </c>
      <c r="F1265" s="1" t="s">
        <v>31</v>
      </c>
      <c r="G1265" s="1" t="s">
        <v>42</v>
      </c>
      <c r="H1265" s="1">
        <v>1095</v>
      </c>
      <c r="I1265" s="1">
        <v>1001.55</v>
      </c>
      <c r="J1265" s="1">
        <v>1915.98</v>
      </c>
      <c r="K1265" s="1">
        <v>-385</v>
      </c>
      <c r="L1265" s="1">
        <f>Table49[[#This Row],[Selling_Price]]-Table49[[#This Row],[Market_Price]]</f>
        <v>914.43000000000006</v>
      </c>
      <c r="M1265" s="1">
        <f>Table49[[#This Row],[Quantity]]*Table49[[#This Row],[Selling_Price]]</f>
        <v>-737652.3</v>
      </c>
      <c r="N1265" s="1">
        <f>Table49[[#This Row],[Quantity]]*Table49[[#This Row],[Profit_Per_Quantity]]</f>
        <v>-352055.55000000005</v>
      </c>
      <c r="O1265" s="1" t="s">
        <v>46</v>
      </c>
    </row>
    <row r="1266" spans="1:15" x14ac:dyDescent="0.3">
      <c r="A1266" s="1" t="s">
        <v>9464</v>
      </c>
      <c r="B1266" s="1" t="s">
        <v>2409</v>
      </c>
      <c r="C1266" s="14" t="s">
        <v>4892</v>
      </c>
      <c r="D1266" s="1" t="s">
        <v>20</v>
      </c>
      <c r="E1266" s="1" t="s">
        <v>4351</v>
      </c>
      <c r="F1266" s="1" t="s">
        <v>34</v>
      </c>
      <c r="G1266" s="1" t="s">
        <v>36</v>
      </c>
      <c r="H1266" s="1">
        <v>1022</v>
      </c>
      <c r="I1266" s="1">
        <v>723.59</v>
      </c>
      <c r="J1266" s="1">
        <v>1072.5999999999999</v>
      </c>
      <c r="K1266" s="1">
        <v>-293</v>
      </c>
      <c r="L1266" s="1">
        <f>Table49[[#This Row],[Selling_Price]]-Table49[[#This Row],[Market_Price]]</f>
        <v>349.00999999999988</v>
      </c>
      <c r="M1266" s="1">
        <f>Table49[[#This Row],[Quantity]]*Table49[[#This Row],[Selling_Price]]</f>
        <v>-314271.8</v>
      </c>
      <c r="N1266" s="1">
        <f>Table49[[#This Row],[Quantity]]*Table49[[#This Row],[Profit_Per_Quantity]]</f>
        <v>-102259.92999999996</v>
      </c>
      <c r="O1266" s="1" t="s">
        <v>46</v>
      </c>
    </row>
    <row r="1267" spans="1:15" x14ac:dyDescent="0.3">
      <c r="A1267" s="1" t="s">
        <v>8614</v>
      </c>
      <c r="B1267" s="1" t="s">
        <v>1040</v>
      </c>
      <c r="C1267" s="14" t="s">
        <v>4789</v>
      </c>
      <c r="D1267" s="1" t="s">
        <v>14</v>
      </c>
      <c r="E1267" s="1" t="s">
        <v>25</v>
      </c>
      <c r="F1267" s="1" t="s">
        <v>33</v>
      </c>
      <c r="G1267" s="1" t="s">
        <v>43</v>
      </c>
      <c r="H1267" s="1">
        <v>1059</v>
      </c>
      <c r="I1267" s="1">
        <v>241.72</v>
      </c>
      <c r="J1267" s="1">
        <v>418.25</v>
      </c>
      <c r="K1267" s="1">
        <v>-69</v>
      </c>
      <c r="L1267" s="1">
        <f>Table49[[#This Row],[Selling_Price]]-Table49[[#This Row],[Market_Price]]</f>
        <v>176.53</v>
      </c>
      <c r="M1267" s="1">
        <f>Table49[[#This Row],[Quantity]]*Table49[[#This Row],[Selling_Price]]</f>
        <v>-28859.25</v>
      </c>
      <c r="N1267" s="1">
        <f>Table49[[#This Row],[Quantity]]*Table49[[#This Row],[Profit_Per_Quantity]]</f>
        <v>-12180.57</v>
      </c>
      <c r="O1267" s="1" t="s">
        <v>46</v>
      </c>
    </row>
    <row r="1268" spans="1:15" x14ac:dyDescent="0.3">
      <c r="A1268" s="1" t="s">
        <v>6435</v>
      </c>
      <c r="B1268" s="1" t="s">
        <v>4014</v>
      </c>
      <c r="C1268" s="14" t="s">
        <v>4677</v>
      </c>
      <c r="D1268" s="1" t="s">
        <v>11</v>
      </c>
      <c r="E1268" s="1" t="s">
        <v>26</v>
      </c>
      <c r="F1268" s="1" t="s">
        <v>31</v>
      </c>
      <c r="G1268" s="1" t="s">
        <v>36</v>
      </c>
      <c r="H1268" s="1">
        <v>1049</v>
      </c>
      <c r="I1268" s="1">
        <v>172.7</v>
      </c>
      <c r="J1268" s="1">
        <v>288.92</v>
      </c>
      <c r="K1268" s="1">
        <v>-135</v>
      </c>
      <c r="L1268" s="1">
        <f>Table49[[#This Row],[Selling_Price]]-Table49[[#This Row],[Market_Price]]</f>
        <v>116.22000000000003</v>
      </c>
      <c r="M1268" s="1">
        <f>Table49[[#This Row],[Quantity]]*Table49[[#This Row],[Selling_Price]]</f>
        <v>-39004.200000000004</v>
      </c>
      <c r="N1268" s="1">
        <f>Table49[[#This Row],[Quantity]]*Table49[[#This Row],[Profit_Per_Quantity]]</f>
        <v>-15689.700000000004</v>
      </c>
      <c r="O1268" s="1" t="s">
        <v>46</v>
      </c>
    </row>
    <row r="1269" spans="1:15" x14ac:dyDescent="0.3">
      <c r="A1269" s="1" t="s">
        <v>8249</v>
      </c>
      <c r="B1269" s="1" t="s">
        <v>444</v>
      </c>
      <c r="C1269" s="14" t="s">
        <v>6180</v>
      </c>
      <c r="D1269" s="1" t="s">
        <v>13</v>
      </c>
      <c r="E1269" s="1" t="s">
        <v>30</v>
      </c>
      <c r="F1269" s="1" t="s">
        <v>33</v>
      </c>
      <c r="G1269" s="1" t="s">
        <v>38</v>
      </c>
      <c r="H1269" s="1">
        <v>1076</v>
      </c>
      <c r="I1269" s="1">
        <v>1354.66</v>
      </c>
      <c r="J1269" s="1">
        <v>2604.1999999999998</v>
      </c>
      <c r="K1269" s="1">
        <v>-78</v>
      </c>
      <c r="L1269" s="1">
        <f>Table49[[#This Row],[Selling_Price]]-Table49[[#This Row],[Market_Price]]</f>
        <v>1249.5399999999997</v>
      </c>
      <c r="M1269" s="1">
        <f>Table49[[#This Row],[Quantity]]*Table49[[#This Row],[Selling_Price]]</f>
        <v>-203127.59999999998</v>
      </c>
      <c r="N1269" s="1">
        <f>Table49[[#This Row],[Quantity]]*Table49[[#This Row],[Profit_Per_Quantity]]</f>
        <v>-97464.119999999981</v>
      </c>
      <c r="O1269" s="1" t="s">
        <v>46</v>
      </c>
    </row>
    <row r="1270" spans="1:15" x14ac:dyDescent="0.3">
      <c r="A1270" s="1" t="s">
        <v>9519</v>
      </c>
      <c r="B1270" s="1" t="s">
        <v>2499</v>
      </c>
      <c r="C1270" s="14" t="s">
        <v>5219</v>
      </c>
      <c r="D1270" s="1" t="s">
        <v>15</v>
      </c>
      <c r="E1270" s="1" t="s">
        <v>24</v>
      </c>
      <c r="F1270" s="1" t="s">
        <v>32</v>
      </c>
      <c r="G1270" s="1" t="s">
        <v>45</v>
      </c>
      <c r="H1270" s="1">
        <v>1023</v>
      </c>
      <c r="I1270" s="1">
        <v>769.94</v>
      </c>
      <c r="J1270" s="1">
        <v>1441.85</v>
      </c>
      <c r="K1270" s="1">
        <v>-398</v>
      </c>
      <c r="L1270" s="1">
        <f>Table49[[#This Row],[Selling_Price]]-Table49[[#This Row],[Market_Price]]</f>
        <v>671.90999999999985</v>
      </c>
      <c r="M1270" s="1">
        <f>Table49[[#This Row],[Quantity]]*Table49[[#This Row],[Selling_Price]]</f>
        <v>-573856.29999999993</v>
      </c>
      <c r="N1270" s="1">
        <f>Table49[[#This Row],[Quantity]]*Table49[[#This Row],[Profit_Per_Quantity]]</f>
        <v>-267420.17999999993</v>
      </c>
      <c r="O1270" s="1" t="s">
        <v>46</v>
      </c>
    </row>
    <row r="1271" spans="1:15" x14ac:dyDescent="0.3">
      <c r="A1271" s="1" t="s">
        <v>9353</v>
      </c>
      <c r="B1271" s="1" t="s">
        <v>2237</v>
      </c>
      <c r="C1271" s="14" t="s">
        <v>5770</v>
      </c>
      <c r="D1271" s="1" t="s">
        <v>14</v>
      </c>
      <c r="E1271" s="1" t="s">
        <v>27</v>
      </c>
      <c r="F1271" s="1" t="s">
        <v>32</v>
      </c>
      <c r="G1271" s="1" t="s">
        <v>45</v>
      </c>
      <c r="H1271" s="1">
        <v>1070</v>
      </c>
      <c r="I1271" s="1">
        <v>302.16000000000003</v>
      </c>
      <c r="J1271" s="1">
        <v>469.06</v>
      </c>
      <c r="K1271" s="1">
        <v>-46</v>
      </c>
      <c r="L1271" s="1">
        <f>Table49[[#This Row],[Selling_Price]]-Table49[[#This Row],[Market_Price]]</f>
        <v>166.89999999999998</v>
      </c>
      <c r="M1271" s="1">
        <f>Table49[[#This Row],[Quantity]]*Table49[[#This Row],[Selling_Price]]</f>
        <v>-21576.76</v>
      </c>
      <c r="N1271" s="1">
        <f>Table49[[#This Row],[Quantity]]*Table49[[#This Row],[Profit_Per_Quantity]]</f>
        <v>-7677.3999999999987</v>
      </c>
      <c r="O1271" s="1" t="s">
        <v>46</v>
      </c>
    </row>
    <row r="1272" spans="1:15" x14ac:dyDescent="0.3">
      <c r="A1272" s="1" t="s">
        <v>8835</v>
      </c>
      <c r="B1272" s="1" t="s">
        <v>1400</v>
      </c>
      <c r="C1272" s="14" t="s">
        <v>5343</v>
      </c>
      <c r="D1272" s="1" t="s">
        <v>16</v>
      </c>
      <c r="E1272" s="1" t="s">
        <v>28</v>
      </c>
      <c r="F1272" s="1" t="s">
        <v>32</v>
      </c>
      <c r="G1272" s="1" t="s">
        <v>40</v>
      </c>
      <c r="H1272" s="1">
        <v>1059</v>
      </c>
      <c r="I1272" s="1">
        <v>779.93</v>
      </c>
      <c r="J1272" s="1">
        <v>1128.3399999999999</v>
      </c>
      <c r="K1272" s="1">
        <v>-229</v>
      </c>
      <c r="L1272" s="1">
        <f>Table49[[#This Row],[Selling_Price]]-Table49[[#This Row],[Market_Price]]</f>
        <v>348.40999999999997</v>
      </c>
      <c r="M1272" s="1">
        <f>Table49[[#This Row],[Quantity]]*Table49[[#This Row],[Selling_Price]]</f>
        <v>-258389.86</v>
      </c>
      <c r="N1272" s="1">
        <f>Table49[[#This Row],[Quantity]]*Table49[[#This Row],[Profit_Per_Quantity]]</f>
        <v>-79785.89</v>
      </c>
      <c r="O1272" s="1" t="s">
        <v>46</v>
      </c>
    </row>
    <row r="1273" spans="1:15" x14ac:dyDescent="0.3">
      <c r="A1273" s="1" t="s">
        <v>10043</v>
      </c>
      <c r="B1273" s="1" t="s">
        <v>3345</v>
      </c>
      <c r="C1273" s="14" t="s">
        <v>5199</v>
      </c>
      <c r="D1273" s="1" t="s">
        <v>20</v>
      </c>
      <c r="E1273" s="1" t="s">
        <v>29</v>
      </c>
      <c r="F1273" s="1" t="s">
        <v>32</v>
      </c>
      <c r="G1273" s="1" t="s">
        <v>42</v>
      </c>
      <c r="H1273" s="1">
        <v>1003</v>
      </c>
      <c r="I1273" s="1">
        <v>1902.1</v>
      </c>
      <c r="J1273" s="1">
        <v>2765.67</v>
      </c>
      <c r="K1273" s="1">
        <v>-128</v>
      </c>
      <c r="L1273" s="1">
        <f>Table49[[#This Row],[Selling_Price]]-Table49[[#This Row],[Market_Price]]</f>
        <v>863.57000000000016</v>
      </c>
      <c r="M1273" s="1">
        <f>Table49[[#This Row],[Quantity]]*Table49[[#This Row],[Selling_Price]]</f>
        <v>-354005.76000000001</v>
      </c>
      <c r="N1273" s="1">
        <f>Table49[[#This Row],[Quantity]]*Table49[[#This Row],[Profit_Per_Quantity]]</f>
        <v>-110536.96000000002</v>
      </c>
      <c r="O1273" s="1" t="s">
        <v>46</v>
      </c>
    </row>
    <row r="1274" spans="1:15" x14ac:dyDescent="0.3">
      <c r="A1274" s="1" t="s">
        <v>8780</v>
      </c>
      <c r="B1274" s="1" t="s">
        <v>1306</v>
      </c>
      <c r="C1274" s="14" t="s">
        <v>5478</v>
      </c>
      <c r="D1274" s="1" t="s">
        <v>16</v>
      </c>
      <c r="E1274" s="1" t="s">
        <v>4349</v>
      </c>
      <c r="F1274" s="1" t="s">
        <v>35</v>
      </c>
      <c r="G1274" s="1" t="s">
        <v>41</v>
      </c>
      <c r="H1274" s="1">
        <v>1010</v>
      </c>
      <c r="I1274" s="1">
        <v>61.52</v>
      </c>
      <c r="J1274" s="1">
        <v>92.44</v>
      </c>
      <c r="K1274" s="1">
        <v>-81</v>
      </c>
      <c r="L1274" s="1">
        <f>Table49[[#This Row],[Selling_Price]]-Table49[[#This Row],[Market_Price]]</f>
        <v>30.919999999999995</v>
      </c>
      <c r="M1274" s="1">
        <f>Table49[[#This Row],[Quantity]]*Table49[[#This Row],[Selling_Price]]</f>
        <v>-7487.6399999999994</v>
      </c>
      <c r="N1274" s="1">
        <f>Table49[[#This Row],[Quantity]]*Table49[[#This Row],[Profit_Per_Quantity]]</f>
        <v>-2504.5199999999995</v>
      </c>
      <c r="O1274" s="1" t="s">
        <v>46</v>
      </c>
    </row>
    <row r="1275" spans="1:15" x14ac:dyDescent="0.3">
      <c r="A1275" s="1" t="s">
        <v>6348</v>
      </c>
      <c r="B1275" s="1" t="s">
        <v>766</v>
      </c>
      <c r="C1275" s="14" t="s">
        <v>6182</v>
      </c>
      <c r="D1275" s="1" t="s">
        <v>11</v>
      </c>
      <c r="E1275" s="1" t="s">
        <v>26</v>
      </c>
      <c r="F1275" s="1" t="s">
        <v>33</v>
      </c>
      <c r="G1275" s="1" t="s">
        <v>45</v>
      </c>
      <c r="H1275" s="1">
        <v>1042</v>
      </c>
      <c r="I1275" s="1">
        <v>1630.94</v>
      </c>
      <c r="J1275" s="1">
        <v>2402.5300000000002</v>
      </c>
      <c r="K1275" s="1">
        <v>-156</v>
      </c>
      <c r="L1275" s="1">
        <f>Table49[[#This Row],[Selling_Price]]-Table49[[#This Row],[Market_Price]]</f>
        <v>771.59000000000015</v>
      </c>
      <c r="M1275" s="1">
        <f>Table49[[#This Row],[Quantity]]*Table49[[#This Row],[Selling_Price]]</f>
        <v>-374794.68000000005</v>
      </c>
      <c r="N1275" s="1">
        <f>Table49[[#This Row],[Quantity]]*Table49[[#This Row],[Profit_Per_Quantity]]</f>
        <v>-120368.04000000002</v>
      </c>
      <c r="O1275" s="1" t="s">
        <v>46</v>
      </c>
    </row>
    <row r="1276" spans="1:15" x14ac:dyDescent="0.3">
      <c r="A1276" s="1" t="s">
        <v>9199</v>
      </c>
      <c r="B1276" s="1" t="s">
        <v>1991</v>
      </c>
      <c r="C1276" s="14" t="s">
        <v>5299</v>
      </c>
      <c r="D1276" s="1" t="s">
        <v>13</v>
      </c>
      <c r="E1276" s="1" t="s">
        <v>21</v>
      </c>
      <c r="F1276" s="1" t="s">
        <v>34</v>
      </c>
      <c r="G1276" s="1" t="s">
        <v>37</v>
      </c>
      <c r="H1276" s="1">
        <v>1098</v>
      </c>
      <c r="I1276" s="1">
        <v>1064.68</v>
      </c>
      <c r="J1276" s="1">
        <v>1466.28</v>
      </c>
      <c r="K1276" s="1">
        <v>-220</v>
      </c>
      <c r="L1276" s="1">
        <f>Table49[[#This Row],[Selling_Price]]-Table49[[#This Row],[Market_Price]]</f>
        <v>401.59999999999991</v>
      </c>
      <c r="M1276" s="1">
        <f>Table49[[#This Row],[Quantity]]*Table49[[#This Row],[Selling_Price]]</f>
        <v>-322581.59999999998</v>
      </c>
      <c r="N1276" s="1">
        <f>Table49[[#This Row],[Quantity]]*Table49[[#This Row],[Profit_Per_Quantity]]</f>
        <v>-88351.999999999985</v>
      </c>
      <c r="O1276" s="1" t="s">
        <v>46</v>
      </c>
    </row>
    <row r="1277" spans="1:15" x14ac:dyDescent="0.3">
      <c r="A1277" s="1" t="s">
        <v>9101</v>
      </c>
      <c r="B1277" s="1" t="s">
        <v>1839</v>
      </c>
      <c r="C1277" s="14" t="s">
        <v>4493</v>
      </c>
      <c r="D1277" s="1" t="s">
        <v>20</v>
      </c>
      <c r="E1277" s="1" t="s">
        <v>30</v>
      </c>
      <c r="F1277" s="1" t="s">
        <v>31</v>
      </c>
      <c r="G1277" s="1" t="s">
        <v>37</v>
      </c>
      <c r="H1277" s="1">
        <v>1064</v>
      </c>
      <c r="I1277" s="1">
        <v>1624.8</v>
      </c>
      <c r="J1277" s="1">
        <v>1966.47</v>
      </c>
      <c r="K1277" s="1">
        <v>-56</v>
      </c>
      <c r="L1277" s="1">
        <f>Table49[[#This Row],[Selling_Price]]-Table49[[#This Row],[Market_Price]]</f>
        <v>341.67000000000007</v>
      </c>
      <c r="M1277" s="1">
        <f>Table49[[#This Row],[Quantity]]*Table49[[#This Row],[Selling_Price]]</f>
        <v>-110122.32</v>
      </c>
      <c r="N1277" s="1">
        <f>Table49[[#This Row],[Quantity]]*Table49[[#This Row],[Profit_Per_Quantity]]</f>
        <v>-19133.520000000004</v>
      </c>
      <c r="O1277" s="1" t="s">
        <v>46</v>
      </c>
    </row>
    <row r="1278" spans="1:15" x14ac:dyDescent="0.3">
      <c r="A1278" s="1" t="s">
        <v>10053</v>
      </c>
      <c r="B1278" s="1" t="s">
        <v>3357</v>
      </c>
      <c r="C1278" s="14" t="s">
        <v>5118</v>
      </c>
      <c r="D1278" s="1" t="s">
        <v>16</v>
      </c>
      <c r="E1278" s="1" t="s">
        <v>25</v>
      </c>
      <c r="F1278" s="1" t="s">
        <v>33</v>
      </c>
      <c r="G1278" s="1" t="s">
        <v>38</v>
      </c>
      <c r="H1278" s="1">
        <v>1083</v>
      </c>
      <c r="I1278" s="1">
        <v>731.69</v>
      </c>
      <c r="J1278" s="1">
        <v>1406.77</v>
      </c>
      <c r="K1278" s="1">
        <v>-355</v>
      </c>
      <c r="L1278" s="1">
        <f>Table49[[#This Row],[Selling_Price]]-Table49[[#This Row],[Market_Price]]</f>
        <v>675.07999999999993</v>
      </c>
      <c r="M1278" s="1">
        <f>Table49[[#This Row],[Quantity]]*Table49[[#This Row],[Selling_Price]]</f>
        <v>-499403.35</v>
      </c>
      <c r="N1278" s="1">
        <f>Table49[[#This Row],[Quantity]]*Table49[[#This Row],[Profit_Per_Quantity]]</f>
        <v>-239653.39999999997</v>
      </c>
      <c r="O1278" s="1" t="s">
        <v>46</v>
      </c>
    </row>
    <row r="1279" spans="1:15" x14ac:dyDescent="0.3">
      <c r="A1279" s="1" t="s">
        <v>9197</v>
      </c>
      <c r="B1279" s="1" t="s">
        <v>1986</v>
      </c>
      <c r="C1279" s="14" t="s">
        <v>4621</v>
      </c>
      <c r="D1279" s="1" t="s">
        <v>16</v>
      </c>
      <c r="E1279" s="1" t="s">
        <v>25</v>
      </c>
      <c r="F1279" s="1" t="s">
        <v>34</v>
      </c>
      <c r="G1279" s="1" t="s">
        <v>43</v>
      </c>
      <c r="H1279" s="1">
        <v>1041</v>
      </c>
      <c r="I1279" s="1">
        <v>1074.07</v>
      </c>
      <c r="J1279" s="1">
        <v>1486.1</v>
      </c>
      <c r="K1279" s="1">
        <v>-232</v>
      </c>
      <c r="L1279" s="1">
        <f>Table49[[#This Row],[Selling_Price]]-Table49[[#This Row],[Market_Price]]</f>
        <v>412.03</v>
      </c>
      <c r="M1279" s="1">
        <f>Table49[[#This Row],[Quantity]]*Table49[[#This Row],[Selling_Price]]</f>
        <v>-344775.19999999995</v>
      </c>
      <c r="N1279" s="1">
        <f>Table49[[#This Row],[Quantity]]*Table49[[#This Row],[Profit_Per_Quantity]]</f>
        <v>-95590.959999999992</v>
      </c>
      <c r="O1279" s="1" t="s">
        <v>46</v>
      </c>
    </row>
    <row r="1280" spans="1:15" x14ac:dyDescent="0.3">
      <c r="A1280" s="1" t="s">
        <v>8280</v>
      </c>
      <c r="B1280" s="1" t="s">
        <v>496</v>
      </c>
      <c r="C1280" s="14" t="s">
        <v>4810</v>
      </c>
      <c r="D1280" s="1" t="s">
        <v>18</v>
      </c>
      <c r="E1280" s="1" t="s">
        <v>28</v>
      </c>
      <c r="F1280" s="1" t="s">
        <v>31</v>
      </c>
      <c r="G1280" s="1" t="s">
        <v>44</v>
      </c>
      <c r="H1280" s="1">
        <v>1072</v>
      </c>
      <c r="I1280" s="1">
        <v>308.23</v>
      </c>
      <c r="J1280" s="1">
        <v>468.93</v>
      </c>
      <c r="K1280" s="1">
        <v>-175</v>
      </c>
      <c r="L1280" s="1">
        <f>Table49[[#This Row],[Selling_Price]]-Table49[[#This Row],[Market_Price]]</f>
        <v>160.69999999999999</v>
      </c>
      <c r="M1280" s="1">
        <f>Table49[[#This Row],[Quantity]]*Table49[[#This Row],[Selling_Price]]</f>
        <v>-82062.75</v>
      </c>
      <c r="N1280" s="1">
        <f>Table49[[#This Row],[Quantity]]*Table49[[#This Row],[Profit_Per_Quantity]]</f>
        <v>-28122.499999999996</v>
      </c>
      <c r="O1280" s="1" t="s">
        <v>46</v>
      </c>
    </row>
    <row r="1281" spans="1:15" x14ac:dyDescent="0.3">
      <c r="A1281" s="1" t="s">
        <v>7695</v>
      </c>
      <c r="B1281" s="1" t="s">
        <v>1875</v>
      </c>
      <c r="C1281" s="14" t="s">
        <v>4972</v>
      </c>
      <c r="D1281" s="1" t="s">
        <v>17</v>
      </c>
      <c r="E1281" s="1" t="s">
        <v>4351</v>
      </c>
      <c r="F1281" s="1" t="s">
        <v>35</v>
      </c>
      <c r="G1281" s="1" t="s">
        <v>42</v>
      </c>
      <c r="H1281" s="1">
        <v>1030</v>
      </c>
      <c r="I1281" s="1">
        <v>223.02</v>
      </c>
      <c r="J1281" s="1">
        <v>259.93</v>
      </c>
      <c r="K1281" s="1">
        <v>-185</v>
      </c>
      <c r="L1281" s="1">
        <f>Table49[[#This Row],[Selling_Price]]-Table49[[#This Row],[Market_Price]]</f>
        <v>36.909999999999997</v>
      </c>
      <c r="M1281" s="1">
        <f>Table49[[#This Row],[Quantity]]*Table49[[#This Row],[Selling_Price]]</f>
        <v>-48087.05</v>
      </c>
      <c r="N1281" s="1">
        <f>Table49[[#This Row],[Quantity]]*Table49[[#This Row],[Profit_Per_Quantity]]</f>
        <v>-6828.3499999999995</v>
      </c>
      <c r="O1281" s="1" t="s">
        <v>46</v>
      </c>
    </row>
    <row r="1282" spans="1:15" x14ac:dyDescent="0.3">
      <c r="A1282" s="1" t="s">
        <v>7447</v>
      </c>
      <c r="B1282" s="1" t="s">
        <v>1511</v>
      </c>
      <c r="C1282" s="14" t="s">
        <v>5992</v>
      </c>
      <c r="D1282" s="1" t="s">
        <v>16</v>
      </c>
      <c r="E1282" s="1" t="s">
        <v>29</v>
      </c>
      <c r="F1282" s="1" t="s">
        <v>31</v>
      </c>
      <c r="G1282" s="1" t="s">
        <v>38</v>
      </c>
      <c r="H1282" s="1">
        <v>1029</v>
      </c>
      <c r="I1282" s="1">
        <v>67.28</v>
      </c>
      <c r="J1282" s="1">
        <v>113.71</v>
      </c>
      <c r="K1282" s="1">
        <v>-232</v>
      </c>
      <c r="L1282" s="1">
        <f>Table49[[#This Row],[Selling_Price]]-Table49[[#This Row],[Market_Price]]</f>
        <v>46.429999999999993</v>
      </c>
      <c r="M1282" s="1">
        <f>Table49[[#This Row],[Quantity]]*Table49[[#This Row],[Selling_Price]]</f>
        <v>-26380.719999999998</v>
      </c>
      <c r="N1282" s="1">
        <f>Table49[[#This Row],[Quantity]]*Table49[[#This Row],[Profit_Per_Quantity]]</f>
        <v>-10771.759999999998</v>
      </c>
      <c r="O1282" s="1" t="s">
        <v>46</v>
      </c>
    </row>
    <row r="1283" spans="1:15" x14ac:dyDescent="0.3">
      <c r="A1283" s="1" t="s">
        <v>10462</v>
      </c>
      <c r="B1283" s="1" t="s">
        <v>3946</v>
      </c>
      <c r="C1283" s="14" t="s">
        <v>4737</v>
      </c>
      <c r="D1283" s="1" t="s">
        <v>18</v>
      </c>
      <c r="E1283" s="1" t="s">
        <v>29</v>
      </c>
      <c r="F1283" s="1" t="s">
        <v>32</v>
      </c>
      <c r="G1283" s="1" t="s">
        <v>37</v>
      </c>
      <c r="H1283" s="1">
        <v>1018</v>
      </c>
      <c r="I1283" s="1">
        <v>684.27</v>
      </c>
      <c r="J1283" s="1">
        <v>943.19</v>
      </c>
      <c r="K1283" s="1">
        <v>-294</v>
      </c>
      <c r="L1283" s="1">
        <f>Table49[[#This Row],[Selling_Price]]-Table49[[#This Row],[Market_Price]]</f>
        <v>258.92000000000007</v>
      </c>
      <c r="M1283" s="1">
        <f>Table49[[#This Row],[Quantity]]*Table49[[#This Row],[Selling_Price]]</f>
        <v>-277297.86000000004</v>
      </c>
      <c r="N1283" s="1">
        <f>Table49[[#This Row],[Quantity]]*Table49[[#This Row],[Profit_Per_Quantity]]</f>
        <v>-76122.480000000025</v>
      </c>
      <c r="O1283" s="1" t="s">
        <v>46</v>
      </c>
    </row>
    <row r="1284" spans="1:15" x14ac:dyDescent="0.3">
      <c r="A1284" s="1" t="s">
        <v>8708</v>
      </c>
      <c r="B1284" s="1" t="s">
        <v>1178</v>
      </c>
      <c r="C1284" s="14" t="s">
        <v>5393</v>
      </c>
      <c r="D1284" s="1" t="s">
        <v>20</v>
      </c>
      <c r="E1284" s="1" t="s">
        <v>30</v>
      </c>
      <c r="F1284" s="1" t="s">
        <v>31</v>
      </c>
      <c r="G1284" s="1" t="s">
        <v>4352</v>
      </c>
      <c r="H1284" s="1">
        <v>1052</v>
      </c>
      <c r="I1284" s="1">
        <v>159.44</v>
      </c>
      <c r="J1284" s="1">
        <v>306.27999999999997</v>
      </c>
      <c r="K1284" s="1">
        <v>-409</v>
      </c>
      <c r="L1284" s="1">
        <f>Table49[[#This Row],[Selling_Price]]-Table49[[#This Row],[Market_Price]]</f>
        <v>146.83999999999997</v>
      </c>
      <c r="M1284" s="1">
        <f>Table49[[#This Row],[Quantity]]*Table49[[#This Row],[Selling_Price]]</f>
        <v>-125268.51999999999</v>
      </c>
      <c r="N1284" s="1">
        <f>Table49[[#This Row],[Quantity]]*Table49[[#This Row],[Profit_Per_Quantity]]</f>
        <v>-60057.55999999999</v>
      </c>
      <c r="O1284" s="1" t="s">
        <v>46</v>
      </c>
    </row>
    <row r="1285" spans="1:15" x14ac:dyDescent="0.3">
      <c r="A1285" s="1" t="s">
        <v>7037</v>
      </c>
      <c r="B1285" s="1" t="s">
        <v>3750</v>
      </c>
      <c r="C1285" s="14" t="s">
        <v>4893</v>
      </c>
      <c r="D1285" s="1" t="s">
        <v>12</v>
      </c>
      <c r="E1285" s="1" t="s">
        <v>30</v>
      </c>
      <c r="F1285" s="1" t="s">
        <v>32</v>
      </c>
      <c r="G1285" s="1" t="s">
        <v>41</v>
      </c>
      <c r="H1285" s="1">
        <v>1042</v>
      </c>
      <c r="I1285" s="1">
        <v>1756.46</v>
      </c>
      <c r="J1285" s="1">
        <v>1998.82</v>
      </c>
      <c r="K1285" s="1">
        <v>-169</v>
      </c>
      <c r="L1285" s="1">
        <f>Table49[[#This Row],[Selling_Price]]-Table49[[#This Row],[Market_Price]]</f>
        <v>242.3599999999999</v>
      </c>
      <c r="M1285" s="1">
        <f>Table49[[#This Row],[Quantity]]*Table49[[#This Row],[Selling_Price]]</f>
        <v>-337800.58</v>
      </c>
      <c r="N1285" s="1">
        <f>Table49[[#This Row],[Quantity]]*Table49[[#This Row],[Profit_Per_Quantity]]</f>
        <v>-40958.839999999982</v>
      </c>
      <c r="O1285" s="1" t="s">
        <v>46</v>
      </c>
    </row>
    <row r="1286" spans="1:15" x14ac:dyDescent="0.3">
      <c r="A1286" s="1" t="s">
        <v>10503</v>
      </c>
      <c r="B1286" s="1" t="s">
        <v>4028</v>
      </c>
      <c r="C1286" s="14" t="s">
        <v>4664</v>
      </c>
      <c r="D1286" s="1" t="s">
        <v>14</v>
      </c>
      <c r="E1286" s="1" t="s">
        <v>30</v>
      </c>
      <c r="F1286" s="1" t="s">
        <v>33</v>
      </c>
      <c r="G1286" s="1" t="s">
        <v>44</v>
      </c>
      <c r="H1286" s="1">
        <v>1062</v>
      </c>
      <c r="I1286" s="1">
        <v>896.27</v>
      </c>
      <c r="J1286" s="1">
        <v>1433.25</v>
      </c>
      <c r="K1286" s="1">
        <v>-127</v>
      </c>
      <c r="L1286" s="1">
        <f>Table49[[#This Row],[Selling_Price]]-Table49[[#This Row],[Market_Price]]</f>
        <v>536.98</v>
      </c>
      <c r="M1286" s="1">
        <f>Table49[[#This Row],[Quantity]]*Table49[[#This Row],[Selling_Price]]</f>
        <v>-182022.75</v>
      </c>
      <c r="N1286" s="1">
        <f>Table49[[#This Row],[Quantity]]*Table49[[#This Row],[Profit_Per_Quantity]]</f>
        <v>-68196.460000000006</v>
      </c>
      <c r="O1286" s="1" t="s">
        <v>46</v>
      </c>
    </row>
    <row r="1287" spans="1:15" x14ac:dyDescent="0.3">
      <c r="A1287" s="1" t="s">
        <v>8359</v>
      </c>
      <c r="B1287" s="1" t="s">
        <v>633</v>
      </c>
      <c r="C1287" s="14" t="s">
        <v>4798</v>
      </c>
      <c r="D1287" s="1" t="s">
        <v>20</v>
      </c>
      <c r="E1287" s="1" t="s">
        <v>27</v>
      </c>
      <c r="F1287" s="1" t="s">
        <v>35</v>
      </c>
      <c r="G1287" s="1" t="s">
        <v>38</v>
      </c>
      <c r="H1287" s="1">
        <v>1009</v>
      </c>
      <c r="I1287" s="1">
        <v>956.93</v>
      </c>
      <c r="J1287" s="1">
        <v>1913.14</v>
      </c>
      <c r="K1287" s="1">
        <v>-45</v>
      </c>
      <c r="L1287" s="1">
        <f>Table49[[#This Row],[Selling_Price]]-Table49[[#This Row],[Market_Price]]</f>
        <v>956.21000000000015</v>
      </c>
      <c r="M1287" s="1">
        <f>Table49[[#This Row],[Quantity]]*Table49[[#This Row],[Selling_Price]]</f>
        <v>-86091.3</v>
      </c>
      <c r="N1287" s="1">
        <f>Table49[[#This Row],[Quantity]]*Table49[[#This Row],[Profit_Per_Quantity]]</f>
        <v>-43029.450000000004</v>
      </c>
      <c r="O1287" s="1" t="s">
        <v>46</v>
      </c>
    </row>
    <row r="1288" spans="1:15" x14ac:dyDescent="0.3">
      <c r="A1288" s="1" t="s">
        <v>8196</v>
      </c>
      <c r="B1288" s="1" t="s">
        <v>355</v>
      </c>
      <c r="C1288" s="14" t="s">
        <v>5705</v>
      </c>
      <c r="D1288" s="1" t="s">
        <v>12</v>
      </c>
      <c r="E1288" s="1" t="s">
        <v>25</v>
      </c>
      <c r="F1288" s="1" t="s">
        <v>34</v>
      </c>
      <c r="G1288" s="1" t="s">
        <v>44</v>
      </c>
      <c r="H1288" s="1">
        <v>1002</v>
      </c>
      <c r="I1288" s="1">
        <v>1438.14</v>
      </c>
      <c r="J1288" s="1">
        <v>1995.98</v>
      </c>
      <c r="K1288" s="1">
        <v>-263</v>
      </c>
      <c r="L1288" s="1">
        <f>Table49[[#This Row],[Selling_Price]]-Table49[[#This Row],[Market_Price]]</f>
        <v>557.83999999999992</v>
      </c>
      <c r="M1288" s="1">
        <f>Table49[[#This Row],[Quantity]]*Table49[[#This Row],[Selling_Price]]</f>
        <v>-524942.74</v>
      </c>
      <c r="N1288" s="1">
        <f>Table49[[#This Row],[Quantity]]*Table49[[#This Row],[Profit_Per_Quantity]]</f>
        <v>-146711.91999999998</v>
      </c>
      <c r="O1288" s="1" t="s">
        <v>46</v>
      </c>
    </row>
    <row r="1289" spans="1:15" x14ac:dyDescent="0.3">
      <c r="A1289" s="1" t="s">
        <v>6636</v>
      </c>
      <c r="B1289" s="1" t="s">
        <v>580</v>
      </c>
      <c r="C1289" s="14" t="s">
        <v>5918</v>
      </c>
      <c r="D1289" s="1" t="s">
        <v>20</v>
      </c>
      <c r="E1289" s="1" t="s">
        <v>21</v>
      </c>
      <c r="F1289" s="1" t="s">
        <v>32</v>
      </c>
      <c r="G1289" s="1" t="s">
        <v>37</v>
      </c>
      <c r="H1289" s="1">
        <v>1006</v>
      </c>
      <c r="I1289" s="1">
        <v>1330.24</v>
      </c>
      <c r="J1289" s="1">
        <v>2644.21</v>
      </c>
      <c r="K1289" s="1">
        <v>-56</v>
      </c>
      <c r="L1289" s="1">
        <f>Table49[[#This Row],[Selling_Price]]-Table49[[#This Row],[Market_Price]]</f>
        <v>1313.97</v>
      </c>
      <c r="M1289" s="1">
        <f>Table49[[#This Row],[Quantity]]*Table49[[#This Row],[Selling_Price]]</f>
        <v>-148075.76</v>
      </c>
      <c r="N1289" s="1">
        <f>Table49[[#This Row],[Quantity]]*Table49[[#This Row],[Profit_Per_Quantity]]</f>
        <v>-73582.320000000007</v>
      </c>
      <c r="O1289" s="1" t="s">
        <v>46</v>
      </c>
    </row>
    <row r="1290" spans="1:15" x14ac:dyDescent="0.3">
      <c r="A1290" s="1" t="s">
        <v>7550</v>
      </c>
      <c r="B1290" s="1" t="s">
        <v>2648</v>
      </c>
      <c r="C1290" s="14" t="s">
        <v>5603</v>
      </c>
      <c r="D1290" s="1" t="s">
        <v>18</v>
      </c>
      <c r="E1290" s="1" t="s">
        <v>24</v>
      </c>
      <c r="F1290" s="1" t="s">
        <v>32</v>
      </c>
      <c r="G1290" s="1" t="s">
        <v>45</v>
      </c>
      <c r="H1290" s="1">
        <v>1088</v>
      </c>
      <c r="I1290" s="1">
        <v>182.34</v>
      </c>
      <c r="J1290" s="1">
        <v>291.10000000000002</v>
      </c>
      <c r="K1290" s="1">
        <v>-286</v>
      </c>
      <c r="L1290" s="1">
        <f>Table49[[#This Row],[Selling_Price]]-Table49[[#This Row],[Market_Price]]</f>
        <v>108.76000000000002</v>
      </c>
      <c r="M1290" s="1">
        <f>Table49[[#This Row],[Quantity]]*Table49[[#This Row],[Selling_Price]]</f>
        <v>-83254.600000000006</v>
      </c>
      <c r="N1290" s="1">
        <f>Table49[[#This Row],[Quantity]]*Table49[[#This Row],[Profit_Per_Quantity]]</f>
        <v>-31105.360000000004</v>
      </c>
      <c r="O1290" s="1" t="s">
        <v>46</v>
      </c>
    </row>
    <row r="1291" spans="1:15" x14ac:dyDescent="0.3">
      <c r="A1291" s="1" t="s">
        <v>6740</v>
      </c>
      <c r="B1291" s="1" t="s">
        <v>1131</v>
      </c>
      <c r="C1291" s="14" t="s">
        <v>6099</v>
      </c>
      <c r="D1291" s="1" t="s">
        <v>15</v>
      </c>
      <c r="E1291" s="1" t="s">
        <v>29</v>
      </c>
      <c r="F1291" s="1" t="s">
        <v>35</v>
      </c>
      <c r="G1291" s="1" t="s">
        <v>41</v>
      </c>
      <c r="H1291" s="1">
        <v>1086</v>
      </c>
      <c r="I1291" s="1">
        <v>190.63</v>
      </c>
      <c r="J1291" s="1">
        <v>378.89</v>
      </c>
      <c r="K1291" s="1">
        <v>-339</v>
      </c>
      <c r="L1291" s="1">
        <f>Table49[[#This Row],[Selling_Price]]-Table49[[#This Row],[Market_Price]]</f>
        <v>188.26</v>
      </c>
      <c r="M1291" s="1">
        <f>Table49[[#This Row],[Quantity]]*Table49[[#This Row],[Selling_Price]]</f>
        <v>-128443.70999999999</v>
      </c>
      <c r="N1291" s="1">
        <f>Table49[[#This Row],[Quantity]]*Table49[[#This Row],[Profit_Per_Quantity]]</f>
        <v>-63820.14</v>
      </c>
      <c r="O1291" s="1" t="s">
        <v>46</v>
      </c>
    </row>
    <row r="1292" spans="1:15" x14ac:dyDescent="0.3">
      <c r="A1292" s="1" t="s">
        <v>9027</v>
      </c>
      <c r="B1292" s="1" t="s">
        <v>1718</v>
      </c>
      <c r="C1292" s="14" t="s">
        <v>5766</v>
      </c>
      <c r="D1292" s="1" t="s">
        <v>16</v>
      </c>
      <c r="E1292" s="1" t="s">
        <v>4351</v>
      </c>
      <c r="F1292" s="1" t="s">
        <v>34</v>
      </c>
      <c r="G1292" s="1" t="s">
        <v>43</v>
      </c>
      <c r="H1292" s="1">
        <v>1061</v>
      </c>
      <c r="I1292" s="1">
        <v>793.05</v>
      </c>
      <c r="J1292" s="1">
        <v>949.31</v>
      </c>
      <c r="K1292" s="1">
        <v>-432</v>
      </c>
      <c r="L1292" s="1">
        <f>Table49[[#This Row],[Selling_Price]]-Table49[[#This Row],[Market_Price]]</f>
        <v>156.26</v>
      </c>
      <c r="M1292" s="1">
        <f>Table49[[#This Row],[Quantity]]*Table49[[#This Row],[Selling_Price]]</f>
        <v>-410101.92</v>
      </c>
      <c r="N1292" s="1">
        <f>Table49[[#This Row],[Quantity]]*Table49[[#This Row],[Profit_Per_Quantity]]</f>
        <v>-67504.319999999992</v>
      </c>
      <c r="O1292" s="1" t="s">
        <v>46</v>
      </c>
    </row>
    <row r="1293" spans="1:15" x14ac:dyDescent="0.3">
      <c r="A1293" s="1" t="s">
        <v>8898</v>
      </c>
      <c r="B1293" s="1" t="s">
        <v>1499</v>
      </c>
      <c r="C1293" s="14" t="s">
        <v>5543</v>
      </c>
      <c r="D1293" s="1" t="s">
        <v>12</v>
      </c>
      <c r="E1293" s="1" t="s">
        <v>26</v>
      </c>
      <c r="F1293" s="1" t="s">
        <v>32</v>
      </c>
      <c r="G1293" s="1" t="s">
        <v>40</v>
      </c>
      <c r="H1293" s="1">
        <v>1006</v>
      </c>
      <c r="I1293" s="1">
        <v>1507.11</v>
      </c>
      <c r="J1293" s="1">
        <v>2245.5700000000002</v>
      </c>
      <c r="K1293" s="1">
        <v>-159</v>
      </c>
      <c r="L1293" s="1">
        <f>Table49[[#This Row],[Selling_Price]]-Table49[[#This Row],[Market_Price]]</f>
        <v>738.46000000000026</v>
      </c>
      <c r="M1293" s="1">
        <f>Table49[[#This Row],[Quantity]]*Table49[[#This Row],[Selling_Price]]</f>
        <v>-357045.63</v>
      </c>
      <c r="N1293" s="1">
        <f>Table49[[#This Row],[Quantity]]*Table49[[#This Row],[Profit_Per_Quantity]]</f>
        <v>-117415.14000000004</v>
      </c>
      <c r="O1293" s="1" t="s">
        <v>46</v>
      </c>
    </row>
    <row r="1294" spans="1:15" x14ac:dyDescent="0.3">
      <c r="A1294" s="1" t="s">
        <v>8339</v>
      </c>
      <c r="B1294" s="1" t="s">
        <v>589</v>
      </c>
      <c r="C1294" s="14" t="s">
        <v>4510</v>
      </c>
      <c r="D1294" s="1" t="s">
        <v>16</v>
      </c>
      <c r="E1294" s="1" t="s">
        <v>4351</v>
      </c>
      <c r="F1294" s="1" t="s">
        <v>34</v>
      </c>
      <c r="G1294" s="1" t="s">
        <v>37</v>
      </c>
      <c r="H1294" s="1">
        <v>1038</v>
      </c>
      <c r="I1294" s="1">
        <v>1922.58</v>
      </c>
      <c r="J1294" s="1">
        <v>3467.32</v>
      </c>
      <c r="K1294" s="1">
        <v>-159</v>
      </c>
      <c r="L1294" s="1">
        <f>Table49[[#This Row],[Selling_Price]]-Table49[[#This Row],[Market_Price]]</f>
        <v>1544.7400000000002</v>
      </c>
      <c r="M1294" s="1">
        <f>Table49[[#This Row],[Quantity]]*Table49[[#This Row],[Selling_Price]]</f>
        <v>-551303.88</v>
      </c>
      <c r="N1294" s="1">
        <f>Table49[[#This Row],[Quantity]]*Table49[[#This Row],[Profit_Per_Quantity]]</f>
        <v>-245613.66000000003</v>
      </c>
      <c r="O1294" s="1" t="s">
        <v>46</v>
      </c>
    </row>
    <row r="1295" spans="1:15" x14ac:dyDescent="0.3">
      <c r="A1295" s="1" t="s">
        <v>10150</v>
      </c>
      <c r="B1295" s="1" t="s">
        <v>3503</v>
      </c>
      <c r="C1295" s="14" t="s">
        <v>4412</v>
      </c>
      <c r="D1295" s="1" t="s">
        <v>18</v>
      </c>
      <c r="E1295" s="1" t="s">
        <v>29</v>
      </c>
      <c r="F1295" s="1" t="s">
        <v>32</v>
      </c>
      <c r="G1295" s="1" t="s">
        <v>37</v>
      </c>
      <c r="H1295" s="1">
        <v>1022</v>
      </c>
      <c r="I1295" s="1">
        <v>1297.6600000000001</v>
      </c>
      <c r="J1295" s="1">
        <v>2126.63</v>
      </c>
      <c r="K1295" s="1">
        <v>-6</v>
      </c>
      <c r="L1295" s="1">
        <f>Table49[[#This Row],[Selling_Price]]-Table49[[#This Row],[Market_Price]]</f>
        <v>828.97</v>
      </c>
      <c r="M1295" s="1">
        <f>Table49[[#This Row],[Quantity]]*Table49[[#This Row],[Selling_Price]]</f>
        <v>-12759.78</v>
      </c>
      <c r="N1295" s="1">
        <f>Table49[[#This Row],[Quantity]]*Table49[[#This Row],[Profit_Per_Quantity]]</f>
        <v>-4973.82</v>
      </c>
      <c r="O1295" s="1" t="s">
        <v>46</v>
      </c>
    </row>
    <row r="1296" spans="1:15" x14ac:dyDescent="0.3">
      <c r="A1296" s="1" t="s">
        <v>9181</v>
      </c>
      <c r="B1296" s="1" t="s">
        <v>1964</v>
      </c>
      <c r="C1296" s="14" t="s">
        <v>5752</v>
      </c>
      <c r="D1296" s="1" t="s">
        <v>15</v>
      </c>
      <c r="E1296" s="1" t="s">
        <v>30</v>
      </c>
      <c r="F1296" s="1" t="s">
        <v>33</v>
      </c>
      <c r="G1296" s="1" t="s">
        <v>41</v>
      </c>
      <c r="H1296" s="1">
        <v>1073</v>
      </c>
      <c r="I1296" s="1">
        <v>1434.41</v>
      </c>
      <c r="J1296" s="1">
        <v>1994.51</v>
      </c>
      <c r="K1296" s="1">
        <v>-347</v>
      </c>
      <c r="L1296" s="1">
        <f>Table49[[#This Row],[Selling_Price]]-Table49[[#This Row],[Market_Price]]</f>
        <v>560.09999999999991</v>
      </c>
      <c r="M1296" s="1">
        <f>Table49[[#This Row],[Quantity]]*Table49[[#This Row],[Selling_Price]]</f>
        <v>-692094.97</v>
      </c>
      <c r="N1296" s="1">
        <f>Table49[[#This Row],[Quantity]]*Table49[[#This Row],[Profit_Per_Quantity]]</f>
        <v>-194354.69999999998</v>
      </c>
      <c r="O1296" s="1" t="s">
        <v>46</v>
      </c>
    </row>
    <row r="1297" spans="1:15" x14ac:dyDescent="0.3">
      <c r="A1297" s="1" t="s">
        <v>6491</v>
      </c>
      <c r="B1297" s="1" t="s">
        <v>2145</v>
      </c>
      <c r="C1297" s="14" t="s">
        <v>5809</v>
      </c>
      <c r="D1297" s="1" t="s">
        <v>11</v>
      </c>
      <c r="E1297" s="1" t="s">
        <v>29</v>
      </c>
      <c r="F1297" s="1" t="s">
        <v>31</v>
      </c>
      <c r="G1297" s="1" t="s">
        <v>41</v>
      </c>
      <c r="H1297" s="1">
        <v>1017</v>
      </c>
      <c r="I1297" s="1">
        <v>1257.3800000000001</v>
      </c>
      <c r="J1297" s="1">
        <v>1899.19</v>
      </c>
      <c r="K1297" s="1">
        <v>-426</v>
      </c>
      <c r="L1297" s="1">
        <f>Table49[[#This Row],[Selling_Price]]-Table49[[#This Row],[Market_Price]]</f>
        <v>641.80999999999995</v>
      </c>
      <c r="M1297" s="1">
        <f>Table49[[#This Row],[Quantity]]*Table49[[#This Row],[Selling_Price]]</f>
        <v>-809054.94000000006</v>
      </c>
      <c r="N1297" s="1">
        <f>Table49[[#This Row],[Quantity]]*Table49[[#This Row],[Profit_Per_Quantity]]</f>
        <v>-273411.06</v>
      </c>
      <c r="O1297" s="1" t="s">
        <v>46</v>
      </c>
    </row>
    <row r="1298" spans="1:15" x14ac:dyDescent="0.3">
      <c r="A1298" s="1" t="s">
        <v>9160</v>
      </c>
      <c r="B1298" s="1" t="s">
        <v>1922</v>
      </c>
      <c r="C1298" s="14" t="s">
        <v>5876</v>
      </c>
      <c r="D1298" s="1" t="s">
        <v>19</v>
      </c>
      <c r="E1298" s="1" t="s">
        <v>27</v>
      </c>
      <c r="F1298" s="1" t="s">
        <v>34</v>
      </c>
      <c r="G1298" s="1" t="s">
        <v>43</v>
      </c>
      <c r="H1298" s="1">
        <v>1020</v>
      </c>
      <c r="I1298" s="1">
        <v>1939.15</v>
      </c>
      <c r="J1298" s="1">
        <v>2533.59</v>
      </c>
      <c r="K1298" s="1">
        <v>-496</v>
      </c>
      <c r="L1298" s="1">
        <f>Table49[[#This Row],[Selling_Price]]-Table49[[#This Row],[Market_Price]]</f>
        <v>594.44000000000005</v>
      </c>
      <c r="M1298" s="1">
        <f>Table49[[#This Row],[Quantity]]*Table49[[#This Row],[Selling_Price]]</f>
        <v>-1256660.6400000001</v>
      </c>
      <c r="N1298" s="1">
        <f>Table49[[#This Row],[Quantity]]*Table49[[#This Row],[Profit_Per_Quantity]]</f>
        <v>-294842.24000000005</v>
      </c>
      <c r="O1298" s="1" t="s">
        <v>46</v>
      </c>
    </row>
    <row r="1299" spans="1:15" x14ac:dyDescent="0.3">
      <c r="A1299" s="1" t="s">
        <v>10598</v>
      </c>
      <c r="B1299" s="1" t="s">
        <v>4190</v>
      </c>
      <c r="C1299" s="14" t="s">
        <v>4515</v>
      </c>
      <c r="D1299" s="1" t="s">
        <v>14</v>
      </c>
      <c r="E1299" s="1" t="s">
        <v>4351</v>
      </c>
      <c r="F1299" s="1" t="s">
        <v>33</v>
      </c>
      <c r="G1299" s="1" t="s">
        <v>44</v>
      </c>
      <c r="H1299" s="1">
        <v>1066</v>
      </c>
      <c r="I1299" s="1">
        <v>817.68</v>
      </c>
      <c r="J1299" s="1">
        <v>1182.25</v>
      </c>
      <c r="K1299" s="1">
        <v>-305</v>
      </c>
      <c r="L1299" s="1">
        <f>Table49[[#This Row],[Selling_Price]]-Table49[[#This Row],[Market_Price]]</f>
        <v>364.57000000000005</v>
      </c>
      <c r="M1299" s="1">
        <f>Table49[[#This Row],[Quantity]]*Table49[[#This Row],[Selling_Price]]</f>
        <v>-360586.25</v>
      </c>
      <c r="N1299" s="1">
        <f>Table49[[#This Row],[Quantity]]*Table49[[#This Row],[Profit_Per_Quantity]]</f>
        <v>-111193.85000000002</v>
      </c>
      <c r="O1299" s="1" t="s">
        <v>46</v>
      </c>
    </row>
    <row r="1300" spans="1:15" x14ac:dyDescent="0.3">
      <c r="A1300" s="1" t="s">
        <v>8534</v>
      </c>
      <c r="B1300" s="1" t="s">
        <v>908</v>
      </c>
      <c r="C1300" s="14" t="s">
        <v>6153</v>
      </c>
      <c r="D1300" s="1" t="s">
        <v>16</v>
      </c>
      <c r="E1300" s="1" t="s">
        <v>24</v>
      </c>
      <c r="F1300" s="1" t="s">
        <v>32</v>
      </c>
      <c r="G1300" s="1" t="s">
        <v>36</v>
      </c>
      <c r="H1300" s="1">
        <v>1091</v>
      </c>
      <c r="I1300" s="1">
        <v>395.96</v>
      </c>
      <c r="J1300" s="1">
        <v>567.65</v>
      </c>
      <c r="K1300" s="1">
        <v>-466</v>
      </c>
      <c r="L1300" s="1">
        <f>Table49[[#This Row],[Selling_Price]]-Table49[[#This Row],[Market_Price]]</f>
        <v>171.69</v>
      </c>
      <c r="M1300" s="1">
        <f>Table49[[#This Row],[Quantity]]*Table49[[#This Row],[Selling_Price]]</f>
        <v>-264524.89999999997</v>
      </c>
      <c r="N1300" s="1">
        <f>Table49[[#This Row],[Quantity]]*Table49[[#This Row],[Profit_Per_Quantity]]</f>
        <v>-80007.539999999994</v>
      </c>
      <c r="O1300" s="1" t="s">
        <v>46</v>
      </c>
    </row>
    <row r="1301" spans="1:15" x14ac:dyDescent="0.3">
      <c r="A1301" s="1" t="s">
        <v>7158</v>
      </c>
      <c r="B1301" s="1" t="s">
        <v>3289</v>
      </c>
      <c r="C1301" s="14" t="s">
        <v>5242</v>
      </c>
      <c r="D1301" s="1" t="s">
        <v>17</v>
      </c>
      <c r="E1301" s="1" t="s">
        <v>28</v>
      </c>
      <c r="F1301" s="1" t="s">
        <v>31</v>
      </c>
      <c r="G1301" s="1" t="s">
        <v>4352</v>
      </c>
      <c r="H1301" s="1">
        <v>1038</v>
      </c>
      <c r="I1301" s="1">
        <v>1847.91</v>
      </c>
      <c r="J1301" s="1">
        <v>2704.86</v>
      </c>
      <c r="K1301" s="1">
        <v>-181</v>
      </c>
      <c r="L1301" s="1">
        <f>Table49[[#This Row],[Selling_Price]]-Table49[[#This Row],[Market_Price]]</f>
        <v>856.95</v>
      </c>
      <c r="M1301" s="1">
        <f>Table49[[#This Row],[Quantity]]*Table49[[#This Row],[Selling_Price]]</f>
        <v>-489579.66000000003</v>
      </c>
      <c r="N1301" s="1">
        <f>Table49[[#This Row],[Quantity]]*Table49[[#This Row],[Profit_Per_Quantity]]</f>
        <v>-155107.95000000001</v>
      </c>
      <c r="O1301" s="1" t="s">
        <v>46</v>
      </c>
    </row>
    <row r="1302" spans="1:15" x14ac:dyDescent="0.3">
      <c r="A1302" s="1" t="s">
        <v>7221</v>
      </c>
      <c r="B1302" s="1" t="s">
        <v>3825</v>
      </c>
      <c r="C1302" s="14" t="s">
        <v>4424</v>
      </c>
      <c r="D1302" s="1" t="s">
        <v>18</v>
      </c>
      <c r="E1302" s="1" t="s">
        <v>4351</v>
      </c>
      <c r="F1302" s="1" t="s">
        <v>35</v>
      </c>
      <c r="G1302" s="1" t="s">
        <v>41</v>
      </c>
      <c r="H1302" s="1">
        <v>1056</v>
      </c>
      <c r="I1302" s="1">
        <v>1224.9000000000001</v>
      </c>
      <c r="J1302" s="1">
        <v>1603.62</v>
      </c>
      <c r="K1302" s="1">
        <v>-131</v>
      </c>
      <c r="L1302" s="1">
        <f>Table49[[#This Row],[Selling_Price]]-Table49[[#This Row],[Market_Price]]</f>
        <v>378.7199999999998</v>
      </c>
      <c r="M1302" s="1">
        <f>Table49[[#This Row],[Quantity]]*Table49[[#This Row],[Selling_Price]]</f>
        <v>-210074.21999999997</v>
      </c>
      <c r="N1302" s="1">
        <f>Table49[[#This Row],[Quantity]]*Table49[[#This Row],[Profit_Per_Quantity]]</f>
        <v>-49612.319999999971</v>
      </c>
      <c r="O1302" s="1" t="s">
        <v>46</v>
      </c>
    </row>
    <row r="1303" spans="1:15" x14ac:dyDescent="0.3">
      <c r="A1303" s="1" t="s">
        <v>6300</v>
      </c>
      <c r="B1303" s="1" t="s">
        <v>686</v>
      </c>
      <c r="C1303" s="14" t="s">
        <v>6149</v>
      </c>
      <c r="D1303" s="1" t="s">
        <v>19</v>
      </c>
      <c r="E1303" s="1" t="s">
        <v>21</v>
      </c>
      <c r="F1303" s="1" t="s">
        <v>34</v>
      </c>
      <c r="G1303" s="1" t="s">
        <v>45</v>
      </c>
      <c r="H1303" s="1">
        <v>1064</v>
      </c>
      <c r="I1303" s="1">
        <v>989.18</v>
      </c>
      <c r="J1303" s="1">
        <v>1717.18</v>
      </c>
      <c r="K1303" s="1">
        <v>-425</v>
      </c>
      <c r="L1303" s="1">
        <f>Table49[[#This Row],[Selling_Price]]-Table49[[#This Row],[Market_Price]]</f>
        <v>728.00000000000011</v>
      </c>
      <c r="M1303" s="1">
        <f>Table49[[#This Row],[Quantity]]*Table49[[#This Row],[Selling_Price]]</f>
        <v>-729801.5</v>
      </c>
      <c r="N1303" s="1">
        <f>Table49[[#This Row],[Quantity]]*Table49[[#This Row],[Profit_Per_Quantity]]</f>
        <v>-309400.00000000006</v>
      </c>
      <c r="O1303" s="1" t="s">
        <v>46</v>
      </c>
    </row>
    <row r="1304" spans="1:15" x14ac:dyDescent="0.3">
      <c r="A1304" s="1" t="s">
        <v>8386</v>
      </c>
      <c r="B1304" s="1" t="s">
        <v>673</v>
      </c>
      <c r="C1304" s="14" t="s">
        <v>5767</v>
      </c>
      <c r="D1304" s="1" t="s">
        <v>20</v>
      </c>
      <c r="E1304" s="1" t="s">
        <v>24</v>
      </c>
      <c r="F1304" s="1" t="s">
        <v>33</v>
      </c>
      <c r="G1304" s="1" t="s">
        <v>36</v>
      </c>
      <c r="H1304" s="1">
        <v>1047</v>
      </c>
      <c r="I1304" s="1">
        <v>1227.4000000000001</v>
      </c>
      <c r="J1304" s="1">
        <v>2123.1799999999998</v>
      </c>
      <c r="K1304" s="1">
        <v>-200</v>
      </c>
      <c r="L1304" s="1">
        <f>Table49[[#This Row],[Selling_Price]]-Table49[[#This Row],[Market_Price]]</f>
        <v>895.77999999999975</v>
      </c>
      <c r="M1304" s="1">
        <f>Table49[[#This Row],[Quantity]]*Table49[[#This Row],[Selling_Price]]</f>
        <v>-424635.99999999994</v>
      </c>
      <c r="N1304" s="1">
        <f>Table49[[#This Row],[Quantity]]*Table49[[#This Row],[Profit_Per_Quantity]]</f>
        <v>-179155.99999999994</v>
      </c>
      <c r="O1304" s="1" t="s">
        <v>46</v>
      </c>
    </row>
    <row r="1305" spans="1:15" x14ac:dyDescent="0.3">
      <c r="A1305" s="1" t="s">
        <v>9554</v>
      </c>
      <c r="B1305" s="1" t="s">
        <v>2545</v>
      </c>
      <c r="C1305" s="14" t="s">
        <v>5651</v>
      </c>
      <c r="D1305" s="1" t="s">
        <v>13</v>
      </c>
      <c r="E1305" s="1" t="s">
        <v>21</v>
      </c>
      <c r="F1305" s="1" t="s">
        <v>34</v>
      </c>
      <c r="G1305" s="1" t="s">
        <v>43</v>
      </c>
      <c r="H1305" s="1">
        <v>1053</v>
      </c>
      <c r="I1305" s="1">
        <v>248.66</v>
      </c>
      <c r="J1305" s="1">
        <v>432.41</v>
      </c>
      <c r="K1305" s="1">
        <v>-8</v>
      </c>
      <c r="L1305" s="1">
        <f>Table49[[#This Row],[Selling_Price]]-Table49[[#This Row],[Market_Price]]</f>
        <v>183.75000000000003</v>
      </c>
      <c r="M1305" s="1">
        <f>Table49[[#This Row],[Quantity]]*Table49[[#This Row],[Selling_Price]]</f>
        <v>-3459.28</v>
      </c>
      <c r="N1305" s="1">
        <f>Table49[[#This Row],[Quantity]]*Table49[[#This Row],[Profit_Per_Quantity]]</f>
        <v>-1470.0000000000002</v>
      </c>
      <c r="O1305" s="1" t="s">
        <v>46</v>
      </c>
    </row>
    <row r="1306" spans="1:15" x14ac:dyDescent="0.3">
      <c r="A1306" s="1" t="s">
        <v>6951</v>
      </c>
      <c r="B1306" s="1" t="s">
        <v>3997</v>
      </c>
      <c r="C1306" s="14" t="s">
        <v>4691</v>
      </c>
      <c r="D1306" s="1" t="s">
        <v>17</v>
      </c>
      <c r="E1306" s="1" t="s">
        <v>28</v>
      </c>
      <c r="F1306" s="1" t="s">
        <v>33</v>
      </c>
      <c r="G1306" s="1" t="s">
        <v>42</v>
      </c>
      <c r="H1306" s="1">
        <v>1031</v>
      </c>
      <c r="I1306" s="1">
        <v>1446.22</v>
      </c>
      <c r="J1306" s="1">
        <v>2321.0100000000002</v>
      </c>
      <c r="K1306" s="1">
        <v>-202</v>
      </c>
      <c r="L1306" s="1">
        <f>Table49[[#This Row],[Selling_Price]]-Table49[[#This Row],[Market_Price]]</f>
        <v>874.79000000000019</v>
      </c>
      <c r="M1306" s="1">
        <f>Table49[[#This Row],[Quantity]]*Table49[[#This Row],[Selling_Price]]</f>
        <v>-468844.02</v>
      </c>
      <c r="N1306" s="1">
        <f>Table49[[#This Row],[Quantity]]*Table49[[#This Row],[Profit_Per_Quantity]]</f>
        <v>-176707.58000000005</v>
      </c>
      <c r="O1306" s="1" t="s">
        <v>46</v>
      </c>
    </row>
    <row r="1307" spans="1:15" x14ac:dyDescent="0.3">
      <c r="A1307" s="1" t="s">
        <v>7969</v>
      </c>
      <c r="B1307" s="1" t="s">
        <v>3510</v>
      </c>
      <c r="C1307" s="14" t="s">
        <v>4681</v>
      </c>
      <c r="D1307" s="1" t="s">
        <v>15</v>
      </c>
      <c r="E1307" s="1" t="s">
        <v>21</v>
      </c>
      <c r="F1307" s="1" t="s">
        <v>32</v>
      </c>
      <c r="G1307" s="1" t="s">
        <v>41</v>
      </c>
      <c r="H1307" s="1">
        <v>1031</v>
      </c>
      <c r="I1307" s="1">
        <v>374.06</v>
      </c>
      <c r="J1307" s="1">
        <v>492.45</v>
      </c>
      <c r="K1307" s="1">
        <v>-36</v>
      </c>
      <c r="L1307" s="1">
        <f>Table49[[#This Row],[Selling_Price]]-Table49[[#This Row],[Market_Price]]</f>
        <v>118.38999999999999</v>
      </c>
      <c r="M1307" s="1">
        <f>Table49[[#This Row],[Quantity]]*Table49[[#This Row],[Selling_Price]]</f>
        <v>-17728.2</v>
      </c>
      <c r="N1307" s="1">
        <f>Table49[[#This Row],[Quantity]]*Table49[[#This Row],[Profit_Per_Quantity]]</f>
        <v>-4262.0399999999991</v>
      </c>
      <c r="O1307" s="1" t="s">
        <v>46</v>
      </c>
    </row>
    <row r="1308" spans="1:15" x14ac:dyDescent="0.3">
      <c r="A1308" s="1" t="s">
        <v>10170</v>
      </c>
      <c r="B1308" s="1" t="s">
        <v>3531</v>
      </c>
      <c r="C1308" s="14" t="s">
        <v>5069</v>
      </c>
      <c r="D1308" s="1" t="s">
        <v>16</v>
      </c>
      <c r="E1308" s="1" t="s">
        <v>30</v>
      </c>
      <c r="F1308" s="1" t="s">
        <v>33</v>
      </c>
      <c r="G1308" s="1" t="s">
        <v>36</v>
      </c>
      <c r="H1308" s="1">
        <v>1032</v>
      </c>
      <c r="I1308" s="1">
        <v>528.9</v>
      </c>
      <c r="J1308" s="1">
        <v>633.95000000000005</v>
      </c>
      <c r="K1308" s="1">
        <v>-485</v>
      </c>
      <c r="L1308" s="1">
        <f>Table49[[#This Row],[Selling_Price]]-Table49[[#This Row],[Market_Price]]</f>
        <v>105.05000000000007</v>
      </c>
      <c r="M1308" s="1">
        <f>Table49[[#This Row],[Quantity]]*Table49[[#This Row],[Selling_Price]]</f>
        <v>-307465.75</v>
      </c>
      <c r="N1308" s="1">
        <f>Table49[[#This Row],[Quantity]]*Table49[[#This Row],[Profit_Per_Quantity]]</f>
        <v>-50949.250000000036</v>
      </c>
      <c r="O1308" s="1" t="s">
        <v>46</v>
      </c>
    </row>
    <row r="1309" spans="1:15" x14ac:dyDescent="0.3">
      <c r="A1309" s="1" t="s">
        <v>8829</v>
      </c>
      <c r="B1309" s="1" t="s">
        <v>1392</v>
      </c>
      <c r="C1309" s="14" t="s">
        <v>4981</v>
      </c>
      <c r="D1309" s="1" t="s">
        <v>17</v>
      </c>
      <c r="E1309" s="1" t="s">
        <v>4351</v>
      </c>
      <c r="F1309" s="1" t="s">
        <v>31</v>
      </c>
      <c r="G1309" s="1" t="s">
        <v>37</v>
      </c>
      <c r="H1309" s="1">
        <v>1010</v>
      </c>
      <c r="I1309" s="1">
        <v>397.56</v>
      </c>
      <c r="J1309" s="1">
        <v>688.04</v>
      </c>
      <c r="K1309" s="1">
        <v>-134</v>
      </c>
      <c r="L1309" s="1">
        <f>Table49[[#This Row],[Selling_Price]]-Table49[[#This Row],[Market_Price]]</f>
        <v>290.47999999999996</v>
      </c>
      <c r="M1309" s="1">
        <f>Table49[[#This Row],[Quantity]]*Table49[[#This Row],[Selling_Price]]</f>
        <v>-92197.36</v>
      </c>
      <c r="N1309" s="1">
        <f>Table49[[#This Row],[Quantity]]*Table49[[#This Row],[Profit_Per_Quantity]]</f>
        <v>-38924.319999999992</v>
      </c>
      <c r="O1309" s="1" t="s">
        <v>46</v>
      </c>
    </row>
    <row r="1310" spans="1:15" x14ac:dyDescent="0.3">
      <c r="A1310" s="1" t="s">
        <v>7147</v>
      </c>
      <c r="B1310" s="1" t="s">
        <v>334</v>
      </c>
      <c r="C1310" s="14" t="s">
        <v>5841</v>
      </c>
      <c r="D1310" s="1" t="s">
        <v>12</v>
      </c>
      <c r="E1310" s="1" t="s">
        <v>21</v>
      </c>
      <c r="F1310" s="1" t="s">
        <v>35</v>
      </c>
      <c r="G1310" s="1" t="s">
        <v>36</v>
      </c>
      <c r="H1310" s="1">
        <v>1094</v>
      </c>
      <c r="I1310" s="1">
        <v>1070.26</v>
      </c>
      <c r="J1310" s="1">
        <v>1444.13</v>
      </c>
      <c r="K1310" s="1">
        <v>-202</v>
      </c>
      <c r="L1310" s="1">
        <f>Table49[[#This Row],[Selling_Price]]-Table49[[#This Row],[Market_Price]]</f>
        <v>373.87000000000012</v>
      </c>
      <c r="M1310" s="1">
        <f>Table49[[#This Row],[Quantity]]*Table49[[#This Row],[Selling_Price]]</f>
        <v>-291714.26</v>
      </c>
      <c r="N1310" s="1">
        <f>Table49[[#This Row],[Quantity]]*Table49[[#This Row],[Profit_Per_Quantity]]</f>
        <v>-75521.74000000002</v>
      </c>
      <c r="O1310" s="1" t="s">
        <v>46</v>
      </c>
    </row>
    <row r="1311" spans="1:15" x14ac:dyDescent="0.3">
      <c r="A1311" s="1" t="s">
        <v>9435</v>
      </c>
      <c r="B1311" s="1" t="s">
        <v>2367</v>
      </c>
      <c r="C1311" s="14" t="s">
        <v>5722</v>
      </c>
      <c r="D1311" s="1" t="s">
        <v>14</v>
      </c>
      <c r="E1311" s="1" t="s">
        <v>29</v>
      </c>
      <c r="F1311" s="1" t="s">
        <v>34</v>
      </c>
      <c r="G1311" s="1" t="s">
        <v>43</v>
      </c>
      <c r="H1311" s="1">
        <v>1038</v>
      </c>
      <c r="I1311" s="1">
        <v>1989.63</v>
      </c>
      <c r="J1311" s="1">
        <v>2784.68</v>
      </c>
      <c r="K1311" s="1">
        <v>-438</v>
      </c>
      <c r="L1311" s="1">
        <f>Table49[[#This Row],[Selling_Price]]-Table49[[#This Row],[Market_Price]]</f>
        <v>795.04999999999973</v>
      </c>
      <c r="M1311" s="1">
        <f>Table49[[#This Row],[Quantity]]*Table49[[#This Row],[Selling_Price]]</f>
        <v>-1219689.8399999999</v>
      </c>
      <c r="N1311" s="1">
        <f>Table49[[#This Row],[Quantity]]*Table49[[#This Row],[Profit_Per_Quantity]]</f>
        <v>-348231.89999999991</v>
      </c>
      <c r="O1311" s="1" t="s">
        <v>46</v>
      </c>
    </row>
    <row r="1312" spans="1:15" x14ac:dyDescent="0.3">
      <c r="A1312" s="1" t="s">
        <v>8065</v>
      </c>
      <c r="B1312" s="1" t="s">
        <v>122</v>
      </c>
      <c r="C1312" s="14" t="s">
        <v>5547</v>
      </c>
      <c r="D1312" s="1" t="s">
        <v>13</v>
      </c>
      <c r="E1312" s="1" t="s">
        <v>21</v>
      </c>
      <c r="F1312" s="1" t="s">
        <v>35</v>
      </c>
      <c r="G1312" s="1" t="s">
        <v>41</v>
      </c>
      <c r="H1312" s="1">
        <v>1016</v>
      </c>
      <c r="I1312" s="1">
        <v>1279.81</v>
      </c>
      <c r="J1312" s="1">
        <v>1682.88</v>
      </c>
      <c r="K1312" s="1">
        <v>-484</v>
      </c>
      <c r="L1312" s="1">
        <f>Table49[[#This Row],[Selling_Price]]-Table49[[#This Row],[Market_Price]]</f>
        <v>403.07000000000016</v>
      </c>
      <c r="M1312" s="1">
        <f>Table49[[#This Row],[Quantity]]*Table49[[#This Row],[Selling_Price]]</f>
        <v>-814513.92</v>
      </c>
      <c r="N1312" s="1">
        <f>Table49[[#This Row],[Quantity]]*Table49[[#This Row],[Profit_Per_Quantity]]</f>
        <v>-195085.88000000009</v>
      </c>
      <c r="O1312" s="1" t="s">
        <v>46</v>
      </c>
    </row>
    <row r="1313" spans="1:15" x14ac:dyDescent="0.3">
      <c r="A1313" s="1" t="s">
        <v>8134</v>
      </c>
      <c r="B1313" s="1" t="s">
        <v>237</v>
      </c>
      <c r="C1313" s="14" t="s">
        <v>4813</v>
      </c>
      <c r="D1313" s="1" t="s">
        <v>17</v>
      </c>
      <c r="E1313" s="1" t="s">
        <v>24</v>
      </c>
      <c r="F1313" s="1" t="s">
        <v>31</v>
      </c>
      <c r="G1313" s="1" t="s">
        <v>40</v>
      </c>
      <c r="H1313" s="1">
        <v>1077</v>
      </c>
      <c r="I1313" s="1">
        <v>1744.71</v>
      </c>
      <c r="J1313" s="1">
        <v>2912.47</v>
      </c>
      <c r="K1313" s="1">
        <v>-120</v>
      </c>
      <c r="L1313" s="1">
        <f>Table49[[#This Row],[Selling_Price]]-Table49[[#This Row],[Market_Price]]</f>
        <v>1167.7599999999998</v>
      </c>
      <c r="M1313" s="1">
        <f>Table49[[#This Row],[Quantity]]*Table49[[#This Row],[Selling_Price]]</f>
        <v>-349496.39999999997</v>
      </c>
      <c r="N1313" s="1">
        <f>Table49[[#This Row],[Quantity]]*Table49[[#This Row],[Profit_Per_Quantity]]</f>
        <v>-140131.19999999998</v>
      </c>
      <c r="O1313" s="1" t="s">
        <v>46</v>
      </c>
    </row>
    <row r="1314" spans="1:15" x14ac:dyDescent="0.3">
      <c r="A1314" s="1" t="s">
        <v>8059</v>
      </c>
      <c r="B1314" s="1" t="s">
        <v>112</v>
      </c>
      <c r="C1314" s="14" t="s">
        <v>5974</v>
      </c>
      <c r="D1314" s="1" t="s">
        <v>18</v>
      </c>
      <c r="E1314" s="1" t="s">
        <v>27</v>
      </c>
      <c r="F1314" s="1" t="s">
        <v>32</v>
      </c>
      <c r="G1314" s="1" t="s">
        <v>45</v>
      </c>
      <c r="H1314" s="1">
        <v>1051</v>
      </c>
      <c r="I1314" s="1">
        <v>1581.47</v>
      </c>
      <c r="J1314" s="1">
        <v>1893.59</v>
      </c>
      <c r="K1314" s="1">
        <v>-183</v>
      </c>
      <c r="L1314" s="1">
        <f>Table49[[#This Row],[Selling_Price]]-Table49[[#This Row],[Market_Price]]</f>
        <v>312.11999999999989</v>
      </c>
      <c r="M1314" s="1">
        <f>Table49[[#This Row],[Quantity]]*Table49[[#This Row],[Selling_Price]]</f>
        <v>-346526.97</v>
      </c>
      <c r="N1314" s="1">
        <f>Table49[[#This Row],[Quantity]]*Table49[[#This Row],[Profit_Per_Quantity]]</f>
        <v>-57117.959999999977</v>
      </c>
      <c r="O1314" s="1" t="s">
        <v>46</v>
      </c>
    </row>
    <row r="1315" spans="1:15" x14ac:dyDescent="0.3">
      <c r="A1315" s="1" t="s">
        <v>6387</v>
      </c>
      <c r="B1315" s="1" t="s">
        <v>3665</v>
      </c>
      <c r="C1315" s="14" t="s">
        <v>4963</v>
      </c>
      <c r="D1315" s="1" t="s">
        <v>12</v>
      </c>
      <c r="E1315" s="1" t="s">
        <v>24</v>
      </c>
      <c r="F1315" s="1" t="s">
        <v>31</v>
      </c>
      <c r="G1315" s="1" t="s">
        <v>45</v>
      </c>
      <c r="H1315" s="1">
        <v>1012</v>
      </c>
      <c r="I1315" s="1">
        <v>1985.61</v>
      </c>
      <c r="J1315" s="1">
        <v>2332.2199999999998</v>
      </c>
      <c r="K1315" s="1">
        <v>-420</v>
      </c>
      <c r="L1315" s="1">
        <f>Table49[[#This Row],[Selling_Price]]-Table49[[#This Row],[Market_Price]]</f>
        <v>346.6099999999999</v>
      </c>
      <c r="M1315" s="1">
        <f>Table49[[#This Row],[Quantity]]*Table49[[#This Row],[Selling_Price]]</f>
        <v>-979532.39999999991</v>
      </c>
      <c r="N1315" s="1">
        <f>Table49[[#This Row],[Quantity]]*Table49[[#This Row],[Profit_Per_Quantity]]</f>
        <v>-145576.19999999995</v>
      </c>
      <c r="O1315" s="1" t="s">
        <v>46</v>
      </c>
    </row>
    <row r="1316" spans="1:15" x14ac:dyDescent="0.3">
      <c r="A1316" s="1" t="s">
        <v>6503</v>
      </c>
      <c r="B1316" s="1" t="s">
        <v>3186</v>
      </c>
      <c r="C1316" s="14" t="s">
        <v>5296</v>
      </c>
      <c r="D1316" s="1" t="s">
        <v>11</v>
      </c>
      <c r="E1316" s="1" t="s">
        <v>26</v>
      </c>
      <c r="F1316" s="1" t="s">
        <v>34</v>
      </c>
      <c r="G1316" s="1" t="s">
        <v>38</v>
      </c>
      <c r="H1316" s="1">
        <v>1093</v>
      </c>
      <c r="I1316" s="1">
        <v>1590.42</v>
      </c>
      <c r="J1316" s="1">
        <v>1883.36</v>
      </c>
      <c r="K1316" s="1">
        <v>-46</v>
      </c>
      <c r="L1316" s="1">
        <f>Table49[[#This Row],[Selling_Price]]-Table49[[#This Row],[Market_Price]]</f>
        <v>292.93999999999983</v>
      </c>
      <c r="M1316" s="1">
        <f>Table49[[#This Row],[Quantity]]*Table49[[#This Row],[Selling_Price]]</f>
        <v>-86634.559999999998</v>
      </c>
      <c r="N1316" s="1">
        <f>Table49[[#This Row],[Quantity]]*Table49[[#This Row],[Profit_Per_Quantity]]</f>
        <v>-13475.239999999993</v>
      </c>
      <c r="O1316" s="1" t="s">
        <v>46</v>
      </c>
    </row>
    <row r="1317" spans="1:15" x14ac:dyDescent="0.3">
      <c r="A1317" s="1" t="s">
        <v>10121</v>
      </c>
      <c r="B1317" s="1" t="s">
        <v>3464</v>
      </c>
      <c r="C1317" s="14" t="s">
        <v>5118</v>
      </c>
      <c r="D1317" s="1" t="s">
        <v>16</v>
      </c>
      <c r="E1317" s="1" t="s">
        <v>30</v>
      </c>
      <c r="F1317" s="1" t="s">
        <v>34</v>
      </c>
      <c r="G1317" s="1" t="s">
        <v>45</v>
      </c>
      <c r="H1317" s="1">
        <v>1086</v>
      </c>
      <c r="I1317" s="1">
        <v>829.13</v>
      </c>
      <c r="J1317" s="1">
        <v>1168.3699999999999</v>
      </c>
      <c r="K1317" s="1">
        <v>-465</v>
      </c>
      <c r="L1317" s="1">
        <f>Table49[[#This Row],[Selling_Price]]-Table49[[#This Row],[Market_Price]]</f>
        <v>339.2399999999999</v>
      </c>
      <c r="M1317" s="1">
        <f>Table49[[#This Row],[Quantity]]*Table49[[#This Row],[Selling_Price]]</f>
        <v>-543292.04999999993</v>
      </c>
      <c r="N1317" s="1">
        <f>Table49[[#This Row],[Quantity]]*Table49[[#This Row],[Profit_Per_Quantity]]</f>
        <v>-157746.59999999995</v>
      </c>
      <c r="O1317" s="1" t="s">
        <v>46</v>
      </c>
    </row>
    <row r="1318" spans="1:15" x14ac:dyDescent="0.3">
      <c r="A1318" s="1" t="s">
        <v>10104</v>
      </c>
      <c r="B1318" s="1" t="s">
        <v>3440</v>
      </c>
      <c r="C1318" s="14" t="s">
        <v>5137</v>
      </c>
      <c r="D1318" s="1" t="s">
        <v>11</v>
      </c>
      <c r="E1318" s="1" t="s">
        <v>24</v>
      </c>
      <c r="F1318" s="1" t="s">
        <v>35</v>
      </c>
      <c r="G1318" s="1" t="s">
        <v>43</v>
      </c>
      <c r="H1318" s="1">
        <v>1042</v>
      </c>
      <c r="I1318" s="1">
        <v>1424.08</v>
      </c>
      <c r="J1318" s="1">
        <v>1584.18</v>
      </c>
      <c r="K1318" s="1">
        <v>-386</v>
      </c>
      <c r="L1318" s="1">
        <f>Table49[[#This Row],[Selling_Price]]-Table49[[#This Row],[Market_Price]]</f>
        <v>160.10000000000014</v>
      </c>
      <c r="M1318" s="1">
        <f>Table49[[#This Row],[Quantity]]*Table49[[#This Row],[Selling_Price]]</f>
        <v>-611493.48</v>
      </c>
      <c r="N1318" s="1">
        <f>Table49[[#This Row],[Quantity]]*Table49[[#This Row],[Profit_Per_Quantity]]</f>
        <v>-61798.600000000049</v>
      </c>
      <c r="O1318" s="1" t="s">
        <v>46</v>
      </c>
    </row>
    <row r="1319" spans="1:15" x14ac:dyDescent="0.3">
      <c r="A1319" s="1" t="s">
        <v>7117</v>
      </c>
      <c r="B1319" s="1" t="s">
        <v>2435</v>
      </c>
      <c r="C1319" s="14" t="s">
        <v>5695</v>
      </c>
      <c r="D1319" s="1" t="s">
        <v>16</v>
      </c>
      <c r="E1319" s="1" t="s">
        <v>30</v>
      </c>
      <c r="F1319" s="1" t="s">
        <v>31</v>
      </c>
      <c r="G1319" s="1" t="s">
        <v>42</v>
      </c>
      <c r="H1319" s="1">
        <v>1018</v>
      </c>
      <c r="I1319" s="1">
        <v>110.22</v>
      </c>
      <c r="J1319" s="1">
        <v>147.4</v>
      </c>
      <c r="K1319" s="1">
        <v>-104</v>
      </c>
      <c r="L1319" s="1">
        <f>Table49[[#This Row],[Selling_Price]]-Table49[[#This Row],[Market_Price]]</f>
        <v>37.180000000000007</v>
      </c>
      <c r="M1319" s="1">
        <f>Table49[[#This Row],[Quantity]]*Table49[[#This Row],[Selling_Price]]</f>
        <v>-15329.6</v>
      </c>
      <c r="N1319" s="1">
        <f>Table49[[#This Row],[Quantity]]*Table49[[#This Row],[Profit_Per_Quantity]]</f>
        <v>-3866.7200000000007</v>
      </c>
      <c r="O1319" s="1" t="s">
        <v>46</v>
      </c>
    </row>
    <row r="1320" spans="1:15" x14ac:dyDescent="0.3">
      <c r="A1320" s="1" t="s">
        <v>7709</v>
      </c>
      <c r="B1320" s="1" t="s">
        <v>3983</v>
      </c>
      <c r="C1320" s="14" t="s">
        <v>4703</v>
      </c>
      <c r="D1320" s="1" t="s">
        <v>12</v>
      </c>
      <c r="E1320" s="1" t="s">
        <v>21</v>
      </c>
      <c r="F1320" s="1" t="s">
        <v>32</v>
      </c>
      <c r="G1320" s="1" t="s">
        <v>41</v>
      </c>
      <c r="H1320" s="1">
        <v>1030</v>
      </c>
      <c r="I1320" s="1">
        <v>1271.25</v>
      </c>
      <c r="J1320" s="1">
        <v>2358.65</v>
      </c>
      <c r="K1320" s="1">
        <v>-109</v>
      </c>
      <c r="L1320" s="1">
        <f>Table49[[#This Row],[Selling_Price]]-Table49[[#This Row],[Market_Price]]</f>
        <v>1087.4000000000001</v>
      </c>
      <c r="M1320" s="1">
        <f>Table49[[#This Row],[Quantity]]*Table49[[#This Row],[Selling_Price]]</f>
        <v>-257092.85</v>
      </c>
      <c r="N1320" s="1">
        <f>Table49[[#This Row],[Quantity]]*Table49[[#This Row],[Profit_Per_Quantity]]</f>
        <v>-118526.6</v>
      </c>
      <c r="O1320" s="1" t="s">
        <v>46</v>
      </c>
    </row>
    <row r="1321" spans="1:15" x14ac:dyDescent="0.3">
      <c r="A1321" s="1" t="s">
        <v>8827</v>
      </c>
      <c r="B1321" s="1" t="s">
        <v>1388</v>
      </c>
      <c r="C1321" s="14" t="s">
        <v>4780</v>
      </c>
      <c r="D1321" s="1" t="s">
        <v>20</v>
      </c>
      <c r="E1321" s="1" t="s">
        <v>4349</v>
      </c>
      <c r="F1321" s="1" t="s">
        <v>35</v>
      </c>
      <c r="G1321" s="1" t="s">
        <v>44</v>
      </c>
      <c r="H1321" s="1">
        <v>1069</v>
      </c>
      <c r="I1321" s="1">
        <v>158.66</v>
      </c>
      <c r="J1321" s="1">
        <v>248.02</v>
      </c>
      <c r="K1321" s="1">
        <v>-121</v>
      </c>
      <c r="L1321" s="1">
        <f>Table49[[#This Row],[Selling_Price]]-Table49[[#This Row],[Market_Price]]</f>
        <v>89.360000000000014</v>
      </c>
      <c r="M1321" s="1">
        <f>Table49[[#This Row],[Quantity]]*Table49[[#This Row],[Selling_Price]]</f>
        <v>-30010.420000000002</v>
      </c>
      <c r="N1321" s="1">
        <f>Table49[[#This Row],[Quantity]]*Table49[[#This Row],[Profit_Per_Quantity]]</f>
        <v>-10812.560000000001</v>
      </c>
      <c r="O1321" s="1" t="s">
        <v>46</v>
      </c>
    </row>
    <row r="1322" spans="1:15" x14ac:dyDescent="0.3">
      <c r="A1322" s="1" t="s">
        <v>8824</v>
      </c>
      <c r="B1322" s="1" t="s">
        <v>1383</v>
      </c>
      <c r="C1322" s="14" t="s">
        <v>4922</v>
      </c>
      <c r="D1322" s="1" t="s">
        <v>16</v>
      </c>
      <c r="E1322" s="1" t="s">
        <v>28</v>
      </c>
      <c r="F1322" s="1" t="s">
        <v>31</v>
      </c>
      <c r="G1322" s="1" t="s">
        <v>45</v>
      </c>
      <c r="H1322" s="1">
        <v>1079</v>
      </c>
      <c r="I1322" s="1">
        <v>939.94</v>
      </c>
      <c r="J1322" s="1">
        <v>1221.1400000000001</v>
      </c>
      <c r="K1322" s="1">
        <v>-354</v>
      </c>
      <c r="L1322" s="1">
        <f>Table49[[#This Row],[Selling_Price]]-Table49[[#This Row],[Market_Price]]</f>
        <v>281.20000000000005</v>
      </c>
      <c r="M1322" s="1">
        <f>Table49[[#This Row],[Quantity]]*Table49[[#This Row],[Selling_Price]]</f>
        <v>-432283.56000000006</v>
      </c>
      <c r="N1322" s="1">
        <f>Table49[[#This Row],[Quantity]]*Table49[[#This Row],[Profit_Per_Quantity]]</f>
        <v>-99544.800000000017</v>
      </c>
      <c r="O1322" s="1" t="s">
        <v>46</v>
      </c>
    </row>
    <row r="1323" spans="1:15" x14ac:dyDescent="0.3">
      <c r="A1323" s="1" t="s">
        <v>8628</v>
      </c>
      <c r="B1323" s="1" t="s">
        <v>1061</v>
      </c>
      <c r="C1323" s="14" t="s">
        <v>5943</v>
      </c>
      <c r="D1323" s="1" t="s">
        <v>17</v>
      </c>
      <c r="E1323" s="1" t="s">
        <v>4351</v>
      </c>
      <c r="F1323" s="1" t="s">
        <v>35</v>
      </c>
      <c r="G1323" s="1" t="s">
        <v>44</v>
      </c>
      <c r="H1323" s="1">
        <v>1076</v>
      </c>
      <c r="I1323" s="1">
        <v>1464.95</v>
      </c>
      <c r="J1323" s="1">
        <v>2035.91</v>
      </c>
      <c r="K1323" s="1">
        <v>-207</v>
      </c>
      <c r="L1323" s="1">
        <f>Table49[[#This Row],[Selling_Price]]-Table49[[#This Row],[Market_Price]]</f>
        <v>570.96</v>
      </c>
      <c r="M1323" s="1">
        <f>Table49[[#This Row],[Quantity]]*Table49[[#This Row],[Selling_Price]]</f>
        <v>-421433.37</v>
      </c>
      <c r="N1323" s="1">
        <f>Table49[[#This Row],[Quantity]]*Table49[[#This Row],[Profit_Per_Quantity]]</f>
        <v>-118188.72</v>
      </c>
      <c r="O1323" s="1" t="s">
        <v>46</v>
      </c>
    </row>
    <row r="1324" spans="1:15" x14ac:dyDescent="0.3">
      <c r="A1324" s="1" t="s">
        <v>7752</v>
      </c>
      <c r="B1324" s="1" t="s">
        <v>887</v>
      </c>
      <c r="C1324" s="14" t="s">
        <v>6158</v>
      </c>
      <c r="D1324" s="1" t="s">
        <v>12</v>
      </c>
      <c r="E1324" s="1" t="s">
        <v>26</v>
      </c>
      <c r="F1324" s="1" t="s">
        <v>33</v>
      </c>
      <c r="G1324" s="1" t="s">
        <v>37</v>
      </c>
      <c r="H1324" s="1">
        <v>1004</v>
      </c>
      <c r="I1324" s="1">
        <v>148.78</v>
      </c>
      <c r="J1324" s="1">
        <v>214.87</v>
      </c>
      <c r="K1324" s="1">
        <v>-315</v>
      </c>
      <c r="L1324" s="1">
        <f>Table49[[#This Row],[Selling_Price]]-Table49[[#This Row],[Market_Price]]</f>
        <v>66.09</v>
      </c>
      <c r="M1324" s="1">
        <f>Table49[[#This Row],[Quantity]]*Table49[[#This Row],[Selling_Price]]</f>
        <v>-67684.05</v>
      </c>
      <c r="N1324" s="1">
        <f>Table49[[#This Row],[Quantity]]*Table49[[#This Row],[Profit_Per_Quantity]]</f>
        <v>-20818.350000000002</v>
      </c>
      <c r="O1324" s="1" t="s">
        <v>46</v>
      </c>
    </row>
    <row r="1325" spans="1:15" x14ac:dyDescent="0.3">
      <c r="A1325" s="1" t="s">
        <v>6828</v>
      </c>
      <c r="B1325" s="1" t="s">
        <v>1595</v>
      </c>
      <c r="C1325" s="14" t="s">
        <v>5221</v>
      </c>
      <c r="D1325" s="1" t="s">
        <v>13</v>
      </c>
      <c r="E1325" s="1" t="s">
        <v>28</v>
      </c>
      <c r="F1325" s="1" t="s">
        <v>32</v>
      </c>
      <c r="G1325" s="1" t="s">
        <v>45</v>
      </c>
      <c r="H1325" s="1">
        <v>1012</v>
      </c>
      <c r="I1325" s="1">
        <v>1921.63</v>
      </c>
      <c r="J1325" s="1">
        <v>2323.2399999999998</v>
      </c>
      <c r="K1325" s="1">
        <v>-456</v>
      </c>
      <c r="L1325" s="1">
        <f>Table49[[#This Row],[Selling_Price]]-Table49[[#This Row],[Market_Price]]</f>
        <v>401.60999999999967</v>
      </c>
      <c r="M1325" s="1">
        <f>Table49[[#This Row],[Quantity]]*Table49[[#This Row],[Selling_Price]]</f>
        <v>-1059397.44</v>
      </c>
      <c r="N1325" s="1">
        <f>Table49[[#This Row],[Quantity]]*Table49[[#This Row],[Profit_Per_Quantity]]</f>
        <v>-183134.15999999986</v>
      </c>
      <c r="O1325" s="1" t="s">
        <v>46</v>
      </c>
    </row>
    <row r="1326" spans="1:15" x14ac:dyDescent="0.3">
      <c r="A1326" s="1" t="s">
        <v>8991</v>
      </c>
      <c r="B1326" s="1" t="s">
        <v>1664</v>
      </c>
      <c r="C1326" s="14" t="s">
        <v>5205</v>
      </c>
      <c r="D1326" s="1" t="s">
        <v>15</v>
      </c>
      <c r="E1326" s="1" t="s">
        <v>28</v>
      </c>
      <c r="F1326" s="1" t="s">
        <v>34</v>
      </c>
      <c r="G1326" s="1" t="s">
        <v>44</v>
      </c>
      <c r="H1326" s="1">
        <v>1007</v>
      </c>
      <c r="I1326" s="1">
        <v>1912.42</v>
      </c>
      <c r="J1326" s="1">
        <v>3511.8</v>
      </c>
      <c r="K1326" s="1">
        <v>-175</v>
      </c>
      <c r="L1326" s="1">
        <f>Table49[[#This Row],[Selling_Price]]-Table49[[#This Row],[Market_Price]]</f>
        <v>1599.38</v>
      </c>
      <c r="M1326" s="1">
        <f>Table49[[#This Row],[Quantity]]*Table49[[#This Row],[Selling_Price]]</f>
        <v>-614565</v>
      </c>
      <c r="N1326" s="1">
        <f>Table49[[#This Row],[Quantity]]*Table49[[#This Row],[Profit_Per_Quantity]]</f>
        <v>-279891.5</v>
      </c>
      <c r="O1326" s="1" t="s">
        <v>46</v>
      </c>
    </row>
    <row r="1327" spans="1:15" x14ac:dyDescent="0.3">
      <c r="A1327" s="1" t="s">
        <v>7585</v>
      </c>
      <c r="B1327" s="1" t="s">
        <v>3146</v>
      </c>
      <c r="C1327" s="14" t="s">
        <v>5153</v>
      </c>
      <c r="D1327" s="1" t="s">
        <v>12</v>
      </c>
      <c r="E1327" s="1" t="s">
        <v>21</v>
      </c>
      <c r="F1327" s="1" t="s">
        <v>33</v>
      </c>
      <c r="G1327" s="1" t="s">
        <v>41</v>
      </c>
      <c r="H1327" s="1">
        <v>1005</v>
      </c>
      <c r="I1327" s="1">
        <v>114.15</v>
      </c>
      <c r="J1327" s="1">
        <v>161.46</v>
      </c>
      <c r="K1327" s="1">
        <v>-77</v>
      </c>
      <c r="L1327" s="1">
        <f>Table49[[#This Row],[Selling_Price]]-Table49[[#This Row],[Market_Price]]</f>
        <v>47.31</v>
      </c>
      <c r="M1327" s="1">
        <f>Table49[[#This Row],[Quantity]]*Table49[[#This Row],[Selling_Price]]</f>
        <v>-12432.42</v>
      </c>
      <c r="N1327" s="1">
        <f>Table49[[#This Row],[Quantity]]*Table49[[#This Row],[Profit_Per_Quantity]]</f>
        <v>-3642.8700000000003</v>
      </c>
      <c r="O1327" s="1" t="s">
        <v>46</v>
      </c>
    </row>
    <row r="1328" spans="1:15" x14ac:dyDescent="0.3">
      <c r="A1328" s="1" t="s">
        <v>7381</v>
      </c>
      <c r="B1328" s="1" t="s">
        <v>1339</v>
      </c>
      <c r="C1328" s="14" t="s">
        <v>6046</v>
      </c>
      <c r="D1328" s="1" t="s">
        <v>19</v>
      </c>
      <c r="E1328" s="1" t="s">
        <v>28</v>
      </c>
      <c r="F1328" s="1" t="s">
        <v>31</v>
      </c>
      <c r="G1328" s="1" t="s">
        <v>4352</v>
      </c>
      <c r="H1328" s="1">
        <v>1026</v>
      </c>
      <c r="I1328" s="1">
        <v>1651.95</v>
      </c>
      <c r="J1328" s="1">
        <v>1862.55</v>
      </c>
      <c r="K1328" s="1">
        <v>-337</v>
      </c>
      <c r="L1328" s="1">
        <f>Table49[[#This Row],[Selling_Price]]-Table49[[#This Row],[Market_Price]]</f>
        <v>210.59999999999991</v>
      </c>
      <c r="M1328" s="1">
        <f>Table49[[#This Row],[Quantity]]*Table49[[#This Row],[Selling_Price]]</f>
        <v>-627679.35</v>
      </c>
      <c r="N1328" s="1">
        <f>Table49[[#This Row],[Quantity]]*Table49[[#This Row],[Profit_Per_Quantity]]</f>
        <v>-70972.199999999968</v>
      </c>
      <c r="O1328" s="1" t="s">
        <v>46</v>
      </c>
    </row>
    <row r="1329" spans="1:15" x14ac:dyDescent="0.3">
      <c r="A1329" s="1" t="s">
        <v>8675</v>
      </c>
      <c r="B1329" s="1" t="s">
        <v>1132</v>
      </c>
      <c r="C1329" s="14" t="s">
        <v>5852</v>
      </c>
      <c r="D1329" s="1" t="s">
        <v>14</v>
      </c>
      <c r="E1329" s="1" t="s">
        <v>27</v>
      </c>
      <c r="F1329" s="1" t="s">
        <v>35</v>
      </c>
      <c r="G1329" s="1" t="s">
        <v>36</v>
      </c>
      <c r="H1329" s="1">
        <v>1067</v>
      </c>
      <c r="I1329" s="1">
        <v>1063.68</v>
      </c>
      <c r="J1329" s="1">
        <v>1577.05</v>
      </c>
      <c r="K1329" s="1">
        <v>-106</v>
      </c>
      <c r="L1329" s="1">
        <f>Table49[[#This Row],[Selling_Price]]-Table49[[#This Row],[Market_Price]]</f>
        <v>513.36999999999989</v>
      </c>
      <c r="M1329" s="1">
        <f>Table49[[#This Row],[Quantity]]*Table49[[#This Row],[Selling_Price]]</f>
        <v>-167167.29999999999</v>
      </c>
      <c r="N1329" s="1">
        <f>Table49[[#This Row],[Quantity]]*Table49[[#This Row],[Profit_Per_Quantity]]</f>
        <v>-54417.219999999987</v>
      </c>
      <c r="O1329" s="1" t="s">
        <v>46</v>
      </c>
    </row>
    <row r="1330" spans="1:15" x14ac:dyDescent="0.3">
      <c r="A1330" s="1" t="s">
        <v>6309</v>
      </c>
      <c r="B1330" s="1" t="s">
        <v>3040</v>
      </c>
      <c r="C1330" s="14" t="s">
        <v>5386</v>
      </c>
      <c r="D1330" s="1" t="s">
        <v>12</v>
      </c>
      <c r="E1330" s="1" t="s">
        <v>4349</v>
      </c>
      <c r="F1330" s="1" t="s">
        <v>32</v>
      </c>
      <c r="G1330" s="1" t="s">
        <v>44</v>
      </c>
      <c r="H1330" s="1">
        <v>1037</v>
      </c>
      <c r="I1330" s="1">
        <v>1183.58</v>
      </c>
      <c r="J1330" s="1">
        <v>1424.33</v>
      </c>
      <c r="K1330" s="1">
        <v>-206</v>
      </c>
      <c r="L1330" s="1">
        <f>Table49[[#This Row],[Selling_Price]]-Table49[[#This Row],[Market_Price]]</f>
        <v>240.75</v>
      </c>
      <c r="M1330" s="1">
        <f>Table49[[#This Row],[Quantity]]*Table49[[#This Row],[Selling_Price]]</f>
        <v>-293411.98</v>
      </c>
      <c r="N1330" s="1">
        <f>Table49[[#This Row],[Quantity]]*Table49[[#This Row],[Profit_Per_Quantity]]</f>
        <v>-49594.5</v>
      </c>
      <c r="O1330" s="1" t="s">
        <v>46</v>
      </c>
    </row>
    <row r="1331" spans="1:15" x14ac:dyDescent="0.3">
      <c r="A1331" s="1" t="s">
        <v>7162</v>
      </c>
      <c r="B1331" s="1" t="s">
        <v>716</v>
      </c>
      <c r="C1331" s="14" t="s">
        <v>5554</v>
      </c>
      <c r="D1331" s="1" t="s">
        <v>17</v>
      </c>
      <c r="E1331" s="1" t="s">
        <v>21</v>
      </c>
      <c r="F1331" s="1" t="s">
        <v>34</v>
      </c>
      <c r="G1331" s="1" t="s">
        <v>38</v>
      </c>
      <c r="H1331" s="1">
        <v>1011</v>
      </c>
      <c r="I1331" s="1">
        <v>1356.99</v>
      </c>
      <c r="J1331" s="1">
        <v>2633.09</v>
      </c>
      <c r="K1331" s="1">
        <v>-469</v>
      </c>
      <c r="L1331" s="1">
        <f>Table49[[#This Row],[Selling_Price]]-Table49[[#This Row],[Market_Price]]</f>
        <v>1276.1000000000001</v>
      </c>
      <c r="M1331" s="1">
        <f>Table49[[#This Row],[Quantity]]*Table49[[#This Row],[Selling_Price]]</f>
        <v>-1234919.21</v>
      </c>
      <c r="N1331" s="1">
        <f>Table49[[#This Row],[Quantity]]*Table49[[#This Row],[Profit_Per_Quantity]]</f>
        <v>-598490.9</v>
      </c>
      <c r="O1331" s="1" t="s">
        <v>46</v>
      </c>
    </row>
    <row r="1332" spans="1:15" x14ac:dyDescent="0.3">
      <c r="A1332" s="1" t="s">
        <v>6723</v>
      </c>
      <c r="B1332" s="1" t="s">
        <v>716</v>
      </c>
      <c r="C1332" s="14" t="s">
        <v>4471</v>
      </c>
      <c r="D1332" s="1" t="s">
        <v>13</v>
      </c>
      <c r="E1332" s="1" t="s">
        <v>4351</v>
      </c>
      <c r="F1332" s="1" t="s">
        <v>35</v>
      </c>
      <c r="G1332" s="1" t="s">
        <v>4352</v>
      </c>
      <c r="H1332" s="1">
        <v>1060</v>
      </c>
      <c r="I1332" s="1">
        <v>1627.67</v>
      </c>
      <c r="J1332" s="1">
        <v>1899.97</v>
      </c>
      <c r="K1332" s="1">
        <v>-117</v>
      </c>
      <c r="L1332" s="1">
        <f>Table49[[#This Row],[Selling_Price]]-Table49[[#This Row],[Market_Price]]</f>
        <v>272.29999999999995</v>
      </c>
      <c r="M1332" s="1">
        <f>Table49[[#This Row],[Quantity]]*Table49[[#This Row],[Selling_Price]]</f>
        <v>-222296.49</v>
      </c>
      <c r="N1332" s="1">
        <f>Table49[[#This Row],[Quantity]]*Table49[[#This Row],[Profit_Per_Quantity]]</f>
        <v>-31859.099999999995</v>
      </c>
      <c r="O1332" s="1" t="s">
        <v>46</v>
      </c>
    </row>
    <row r="1333" spans="1:15" x14ac:dyDescent="0.3">
      <c r="A1333" s="1" t="s">
        <v>6663</v>
      </c>
      <c r="B1333" s="1" t="s">
        <v>894</v>
      </c>
      <c r="C1333" s="14" t="s">
        <v>5272</v>
      </c>
      <c r="D1333" s="1" t="s">
        <v>15</v>
      </c>
      <c r="E1333" s="1" t="s">
        <v>30</v>
      </c>
      <c r="F1333" s="1" t="s">
        <v>33</v>
      </c>
      <c r="G1333" s="1" t="s">
        <v>40</v>
      </c>
      <c r="H1333" s="1">
        <v>1016</v>
      </c>
      <c r="I1333" s="1">
        <v>1962.62</v>
      </c>
      <c r="J1333" s="1">
        <v>2813.3</v>
      </c>
      <c r="K1333" s="1">
        <v>-377</v>
      </c>
      <c r="L1333" s="1">
        <f>Table49[[#This Row],[Selling_Price]]-Table49[[#This Row],[Market_Price]]</f>
        <v>850.68000000000029</v>
      </c>
      <c r="M1333" s="1">
        <f>Table49[[#This Row],[Quantity]]*Table49[[#This Row],[Selling_Price]]</f>
        <v>-1060614.1000000001</v>
      </c>
      <c r="N1333" s="1">
        <f>Table49[[#This Row],[Quantity]]*Table49[[#This Row],[Profit_Per_Quantity]]</f>
        <v>-320706.3600000001</v>
      </c>
      <c r="O1333" s="1" t="s">
        <v>46</v>
      </c>
    </row>
    <row r="1334" spans="1:15" x14ac:dyDescent="0.3">
      <c r="A1334" s="1" t="s">
        <v>7427</v>
      </c>
      <c r="B1334" s="1" t="s">
        <v>1085</v>
      </c>
      <c r="C1334" s="14" t="s">
        <v>5823</v>
      </c>
      <c r="D1334" s="1" t="s">
        <v>13</v>
      </c>
      <c r="E1334" s="1" t="s">
        <v>21</v>
      </c>
      <c r="F1334" s="1" t="s">
        <v>34</v>
      </c>
      <c r="G1334" s="1" t="s">
        <v>36</v>
      </c>
      <c r="H1334" s="1">
        <v>1058</v>
      </c>
      <c r="I1334" s="1">
        <v>1418.06</v>
      </c>
      <c r="J1334" s="1">
        <v>1753.74</v>
      </c>
      <c r="K1334" s="1">
        <v>-27</v>
      </c>
      <c r="L1334" s="1">
        <f>Table49[[#This Row],[Selling_Price]]-Table49[[#This Row],[Market_Price]]</f>
        <v>335.68000000000006</v>
      </c>
      <c r="M1334" s="1">
        <f>Table49[[#This Row],[Quantity]]*Table49[[#This Row],[Selling_Price]]</f>
        <v>-47350.98</v>
      </c>
      <c r="N1334" s="1">
        <f>Table49[[#This Row],[Quantity]]*Table49[[#This Row],[Profit_Per_Quantity]]</f>
        <v>-9063.3600000000024</v>
      </c>
      <c r="O1334" s="1" t="s">
        <v>46</v>
      </c>
    </row>
    <row r="1335" spans="1:15" x14ac:dyDescent="0.3">
      <c r="A1335" s="1" t="s">
        <v>8549</v>
      </c>
      <c r="B1335" s="1" t="s">
        <v>929</v>
      </c>
      <c r="C1335" s="14" t="s">
        <v>5255</v>
      </c>
      <c r="D1335" s="1" t="s">
        <v>11</v>
      </c>
      <c r="E1335" s="1" t="s">
        <v>27</v>
      </c>
      <c r="F1335" s="1" t="s">
        <v>34</v>
      </c>
      <c r="G1335" s="1" t="s">
        <v>4352</v>
      </c>
      <c r="H1335" s="1">
        <v>1074</v>
      </c>
      <c r="I1335" s="1">
        <v>1225.76</v>
      </c>
      <c r="J1335" s="1">
        <v>2169.25</v>
      </c>
      <c r="K1335" s="1">
        <v>-356</v>
      </c>
      <c r="L1335" s="1">
        <f>Table49[[#This Row],[Selling_Price]]-Table49[[#This Row],[Market_Price]]</f>
        <v>943.49</v>
      </c>
      <c r="M1335" s="1">
        <f>Table49[[#This Row],[Quantity]]*Table49[[#This Row],[Selling_Price]]</f>
        <v>-772253</v>
      </c>
      <c r="N1335" s="1">
        <f>Table49[[#This Row],[Quantity]]*Table49[[#This Row],[Profit_Per_Quantity]]</f>
        <v>-335882.44</v>
      </c>
      <c r="O1335" s="1" t="s">
        <v>46</v>
      </c>
    </row>
    <row r="1336" spans="1:15" x14ac:dyDescent="0.3">
      <c r="A1336" s="1" t="s">
        <v>6922</v>
      </c>
      <c r="B1336" s="1" t="s">
        <v>3702</v>
      </c>
      <c r="C1336" s="14" t="s">
        <v>4933</v>
      </c>
      <c r="D1336" s="1" t="s">
        <v>18</v>
      </c>
      <c r="E1336" s="1" t="s">
        <v>26</v>
      </c>
      <c r="F1336" s="1" t="s">
        <v>34</v>
      </c>
      <c r="G1336" s="1" t="s">
        <v>38</v>
      </c>
      <c r="H1336" s="1">
        <v>1017</v>
      </c>
      <c r="I1336" s="1">
        <v>353.56</v>
      </c>
      <c r="J1336" s="1">
        <v>406.09</v>
      </c>
      <c r="K1336" s="1">
        <v>-171</v>
      </c>
      <c r="L1336" s="1">
        <f>Table49[[#This Row],[Selling_Price]]-Table49[[#This Row],[Market_Price]]</f>
        <v>52.529999999999973</v>
      </c>
      <c r="M1336" s="1">
        <f>Table49[[#This Row],[Quantity]]*Table49[[#This Row],[Selling_Price]]</f>
        <v>-69441.39</v>
      </c>
      <c r="N1336" s="1">
        <f>Table49[[#This Row],[Quantity]]*Table49[[#This Row],[Profit_Per_Quantity]]</f>
        <v>-8982.6299999999956</v>
      </c>
      <c r="O1336" s="1" t="s">
        <v>46</v>
      </c>
    </row>
    <row r="1337" spans="1:15" x14ac:dyDescent="0.3">
      <c r="A1337" s="1" t="s">
        <v>8863</v>
      </c>
      <c r="B1337" s="1" t="s">
        <v>1453</v>
      </c>
      <c r="C1337" s="14" t="s">
        <v>5618</v>
      </c>
      <c r="D1337" s="1" t="s">
        <v>15</v>
      </c>
      <c r="E1337" s="1" t="s">
        <v>25</v>
      </c>
      <c r="F1337" s="1" t="s">
        <v>33</v>
      </c>
      <c r="G1337" s="1" t="s">
        <v>42</v>
      </c>
      <c r="H1337" s="1">
        <v>1083</v>
      </c>
      <c r="I1337" s="1">
        <v>422.27</v>
      </c>
      <c r="J1337" s="1">
        <v>497.84</v>
      </c>
      <c r="K1337" s="1">
        <v>-433</v>
      </c>
      <c r="L1337" s="1">
        <f>Table49[[#This Row],[Selling_Price]]-Table49[[#This Row],[Market_Price]]</f>
        <v>75.569999999999993</v>
      </c>
      <c r="M1337" s="1">
        <f>Table49[[#This Row],[Quantity]]*Table49[[#This Row],[Selling_Price]]</f>
        <v>-215564.72</v>
      </c>
      <c r="N1337" s="1">
        <f>Table49[[#This Row],[Quantity]]*Table49[[#This Row],[Profit_Per_Quantity]]</f>
        <v>-32721.809999999998</v>
      </c>
      <c r="O1337" s="1" t="s">
        <v>46</v>
      </c>
    </row>
    <row r="1338" spans="1:15" x14ac:dyDescent="0.3">
      <c r="A1338" s="1" t="s">
        <v>8792</v>
      </c>
      <c r="B1338" s="1" t="s">
        <v>1330</v>
      </c>
      <c r="C1338" s="14" t="s">
        <v>6048</v>
      </c>
      <c r="D1338" s="1" t="s">
        <v>17</v>
      </c>
      <c r="E1338" s="1" t="s">
        <v>28</v>
      </c>
      <c r="F1338" s="1" t="s">
        <v>35</v>
      </c>
      <c r="G1338" s="1" t="s">
        <v>36</v>
      </c>
      <c r="H1338" s="1">
        <v>1005</v>
      </c>
      <c r="I1338" s="1">
        <v>712.32</v>
      </c>
      <c r="J1338" s="1">
        <v>1267.28</v>
      </c>
      <c r="K1338" s="1">
        <v>-199</v>
      </c>
      <c r="L1338" s="1">
        <f>Table49[[#This Row],[Selling_Price]]-Table49[[#This Row],[Market_Price]]</f>
        <v>554.95999999999992</v>
      </c>
      <c r="M1338" s="1">
        <f>Table49[[#This Row],[Quantity]]*Table49[[#This Row],[Selling_Price]]</f>
        <v>-252188.72</v>
      </c>
      <c r="N1338" s="1">
        <f>Table49[[#This Row],[Quantity]]*Table49[[#This Row],[Profit_Per_Quantity]]</f>
        <v>-110437.03999999998</v>
      </c>
      <c r="O1338" s="1" t="s">
        <v>46</v>
      </c>
    </row>
    <row r="1339" spans="1:15" x14ac:dyDescent="0.3">
      <c r="A1339" s="1" t="s">
        <v>10295</v>
      </c>
      <c r="B1339" s="1" t="s">
        <v>3703</v>
      </c>
      <c r="C1339" s="14" t="s">
        <v>4932</v>
      </c>
      <c r="D1339" s="1" t="s">
        <v>11</v>
      </c>
      <c r="E1339" s="1" t="s">
        <v>28</v>
      </c>
      <c r="F1339" s="1" t="s">
        <v>34</v>
      </c>
      <c r="G1339" s="1" t="s">
        <v>37</v>
      </c>
      <c r="H1339" s="1">
        <v>1038</v>
      </c>
      <c r="I1339" s="1">
        <v>1794.58</v>
      </c>
      <c r="J1339" s="1">
        <v>2141.46</v>
      </c>
      <c r="K1339" s="1">
        <v>-311</v>
      </c>
      <c r="L1339" s="1">
        <f>Table49[[#This Row],[Selling_Price]]-Table49[[#This Row],[Market_Price]]</f>
        <v>346.88000000000011</v>
      </c>
      <c r="M1339" s="1">
        <f>Table49[[#This Row],[Quantity]]*Table49[[#This Row],[Selling_Price]]</f>
        <v>-665994.06000000006</v>
      </c>
      <c r="N1339" s="1">
        <f>Table49[[#This Row],[Quantity]]*Table49[[#This Row],[Profit_Per_Quantity]]</f>
        <v>-107879.68000000004</v>
      </c>
      <c r="O1339" s="1" t="s">
        <v>46</v>
      </c>
    </row>
    <row r="1340" spans="1:15" x14ac:dyDescent="0.3">
      <c r="A1340" s="1" t="s">
        <v>9017</v>
      </c>
      <c r="B1340" s="1" t="s">
        <v>1702</v>
      </c>
      <c r="C1340" s="14" t="s">
        <v>5942</v>
      </c>
      <c r="D1340" s="1" t="s">
        <v>14</v>
      </c>
      <c r="E1340" s="1" t="s">
        <v>26</v>
      </c>
      <c r="F1340" s="1" t="s">
        <v>34</v>
      </c>
      <c r="G1340" s="1" t="s">
        <v>45</v>
      </c>
      <c r="H1340" s="1">
        <v>1068</v>
      </c>
      <c r="I1340" s="1">
        <v>652.4</v>
      </c>
      <c r="J1340" s="1">
        <v>1076.57</v>
      </c>
      <c r="K1340" s="1">
        <v>-355</v>
      </c>
      <c r="L1340" s="1">
        <f>Table49[[#This Row],[Selling_Price]]-Table49[[#This Row],[Market_Price]]</f>
        <v>424.16999999999996</v>
      </c>
      <c r="M1340" s="1">
        <f>Table49[[#This Row],[Quantity]]*Table49[[#This Row],[Selling_Price]]</f>
        <v>-382182.35</v>
      </c>
      <c r="N1340" s="1">
        <f>Table49[[#This Row],[Quantity]]*Table49[[#This Row],[Profit_Per_Quantity]]</f>
        <v>-150580.34999999998</v>
      </c>
      <c r="O1340" s="1" t="s">
        <v>46</v>
      </c>
    </row>
    <row r="1341" spans="1:15" x14ac:dyDescent="0.3">
      <c r="A1341" s="1" t="s">
        <v>9490</v>
      </c>
      <c r="B1341" s="1" t="s">
        <v>2450</v>
      </c>
      <c r="C1341" s="14" t="s">
        <v>4390</v>
      </c>
      <c r="D1341" s="1" t="s">
        <v>14</v>
      </c>
      <c r="E1341" s="1" t="s">
        <v>4349</v>
      </c>
      <c r="F1341" s="1" t="s">
        <v>32</v>
      </c>
      <c r="G1341" s="1" t="s">
        <v>36</v>
      </c>
      <c r="H1341" s="1">
        <v>1011</v>
      </c>
      <c r="I1341" s="1">
        <v>1430.91</v>
      </c>
      <c r="J1341" s="1">
        <v>1969.97</v>
      </c>
      <c r="K1341" s="1">
        <v>-243</v>
      </c>
      <c r="L1341" s="1">
        <f>Table49[[#This Row],[Selling_Price]]-Table49[[#This Row],[Market_Price]]</f>
        <v>539.05999999999995</v>
      </c>
      <c r="M1341" s="1">
        <f>Table49[[#This Row],[Quantity]]*Table49[[#This Row],[Selling_Price]]</f>
        <v>-478702.71</v>
      </c>
      <c r="N1341" s="1">
        <f>Table49[[#This Row],[Quantity]]*Table49[[#This Row],[Profit_Per_Quantity]]</f>
        <v>-130991.57999999999</v>
      </c>
      <c r="O1341" s="1" t="s">
        <v>46</v>
      </c>
    </row>
    <row r="1342" spans="1:15" x14ac:dyDescent="0.3">
      <c r="A1342" s="1" t="s">
        <v>7044</v>
      </c>
      <c r="B1342" s="1" t="s">
        <v>896</v>
      </c>
      <c r="C1342" s="14" t="s">
        <v>6082</v>
      </c>
      <c r="D1342" s="1" t="s">
        <v>12</v>
      </c>
      <c r="E1342" s="1" t="s">
        <v>28</v>
      </c>
      <c r="F1342" s="1" t="s">
        <v>32</v>
      </c>
      <c r="G1342" s="1" t="s">
        <v>45</v>
      </c>
      <c r="H1342" s="1">
        <v>1060</v>
      </c>
      <c r="I1342" s="1">
        <v>778.65</v>
      </c>
      <c r="J1342" s="1">
        <v>965.15</v>
      </c>
      <c r="K1342" s="1">
        <v>-475</v>
      </c>
      <c r="L1342" s="1">
        <f>Table49[[#This Row],[Selling_Price]]-Table49[[#This Row],[Market_Price]]</f>
        <v>186.5</v>
      </c>
      <c r="M1342" s="1">
        <f>Table49[[#This Row],[Quantity]]*Table49[[#This Row],[Selling_Price]]</f>
        <v>-458446.25</v>
      </c>
      <c r="N1342" s="1">
        <f>Table49[[#This Row],[Quantity]]*Table49[[#This Row],[Profit_Per_Quantity]]</f>
        <v>-88587.5</v>
      </c>
      <c r="O1342" s="1" t="s">
        <v>46</v>
      </c>
    </row>
    <row r="1343" spans="1:15" x14ac:dyDescent="0.3">
      <c r="A1343" s="1" t="s">
        <v>8551</v>
      </c>
      <c r="B1343" s="1" t="s">
        <v>931</v>
      </c>
      <c r="C1343" s="14" t="s">
        <v>6147</v>
      </c>
      <c r="D1343" s="1" t="s">
        <v>13</v>
      </c>
      <c r="E1343" s="1" t="s">
        <v>4351</v>
      </c>
      <c r="F1343" s="1" t="s">
        <v>35</v>
      </c>
      <c r="G1343" s="1" t="s">
        <v>42</v>
      </c>
      <c r="H1343" s="1">
        <v>1013</v>
      </c>
      <c r="I1343" s="1">
        <v>951.92</v>
      </c>
      <c r="J1343" s="1">
        <v>1546.97</v>
      </c>
      <c r="K1343" s="1">
        <v>-426</v>
      </c>
      <c r="L1343" s="1">
        <f>Table49[[#This Row],[Selling_Price]]-Table49[[#This Row],[Market_Price]]</f>
        <v>595.05000000000007</v>
      </c>
      <c r="M1343" s="1">
        <f>Table49[[#This Row],[Quantity]]*Table49[[#This Row],[Selling_Price]]</f>
        <v>-659009.22</v>
      </c>
      <c r="N1343" s="1">
        <f>Table49[[#This Row],[Quantity]]*Table49[[#This Row],[Profit_Per_Quantity]]</f>
        <v>-253491.30000000002</v>
      </c>
      <c r="O1343" s="1" t="s">
        <v>46</v>
      </c>
    </row>
    <row r="1344" spans="1:15" x14ac:dyDescent="0.3">
      <c r="A1344" s="1" t="s">
        <v>7316</v>
      </c>
      <c r="B1344" s="1" t="s">
        <v>2443</v>
      </c>
      <c r="C1344" s="14" t="s">
        <v>5691</v>
      </c>
      <c r="D1344" s="1" t="s">
        <v>20</v>
      </c>
      <c r="E1344" s="1" t="s">
        <v>24</v>
      </c>
      <c r="F1344" s="1" t="s">
        <v>31</v>
      </c>
      <c r="G1344" s="1" t="s">
        <v>38</v>
      </c>
      <c r="H1344" s="1">
        <v>1023</v>
      </c>
      <c r="I1344" s="1">
        <v>897.1</v>
      </c>
      <c r="J1344" s="1">
        <v>1037.0899999999999</v>
      </c>
      <c r="K1344" s="1">
        <v>-415</v>
      </c>
      <c r="L1344" s="1">
        <f>Table49[[#This Row],[Selling_Price]]-Table49[[#This Row],[Market_Price]]</f>
        <v>139.9899999999999</v>
      </c>
      <c r="M1344" s="1">
        <f>Table49[[#This Row],[Quantity]]*Table49[[#This Row],[Selling_Price]]</f>
        <v>-430392.35</v>
      </c>
      <c r="N1344" s="1">
        <f>Table49[[#This Row],[Quantity]]*Table49[[#This Row],[Profit_Per_Quantity]]</f>
        <v>-58095.849999999955</v>
      </c>
      <c r="O1344" s="1" t="s">
        <v>46</v>
      </c>
    </row>
    <row r="1345" spans="1:15" x14ac:dyDescent="0.3">
      <c r="A1345" s="1" t="s">
        <v>9883</v>
      </c>
      <c r="B1345" s="1" t="s">
        <v>3071</v>
      </c>
      <c r="C1345" s="14" t="s">
        <v>4529</v>
      </c>
      <c r="D1345" s="1" t="s">
        <v>12</v>
      </c>
      <c r="E1345" s="1" t="s">
        <v>26</v>
      </c>
      <c r="F1345" s="1" t="s">
        <v>31</v>
      </c>
      <c r="G1345" s="1" t="s">
        <v>43</v>
      </c>
      <c r="H1345" s="1">
        <v>1084</v>
      </c>
      <c r="I1345" s="1">
        <v>1830.88</v>
      </c>
      <c r="J1345" s="1">
        <v>2502.2600000000002</v>
      </c>
      <c r="K1345" s="1">
        <v>-9</v>
      </c>
      <c r="L1345" s="1">
        <f>Table49[[#This Row],[Selling_Price]]-Table49[[#This Row],[Market_Price]]</f>
        <v>671.38000000000011</v>
      </c>
      <c r="M1345" s="1">
        <f>Table49[[#This Row],[Quantity]]*Table49[[#This Row],[Selling_Price]]</f>
        <v>-22520.340000000004</v>
      </c>
      <c r="N1345" s="1">
        <f>Table49[[#This Row],[Quantity]]*Table49[[#This Row],[Profit_Per_Quantity]]</f>
        <v>-6042.420000000001</v>
      </c>
      <c r="O1345" s="1" t="s">
        <v>46</v>
      </c>
    </row>
    <row r="1346" spans="1:15" x14ac:dyDescent="0.3">
      <c r="A1346" s="1" t="s">
        <v>6526</v>
      </c>
      <c r="B1346" s="1" t="s">
        <v>1931</v>
      </c>
      <c r="C1346" s="14" t="s">
        <v>5468</v>
      </c>
      <c r="D1346" s="1" t="s">
        <v>19</v>
      </c>
      <c r="E1346" s="1" t="s">
        <v>28</v>
      </c>
      <c r="F1346" s="1" t="s">
        <v>35</v>
      </c>
      <c r="G1346" s="1" t="s">
        <v>41</v>
      </c>
      <c r="H1346" s="1">
        <v>1100</v>
      </c>
      <c r="I1346" s="1">
        <v>379.41</v>
      </c>
      <c r="J1346" s="1">
        <v>551.34</v>
      </c>
      <c r="K1346" s="1">
        <v>-167</v>
      </c>
      <c r="L1346" s="1">
        <f>Table49[[#This Row],[Selling_Price]]-Table49[[#This Row],[Market_Price]]</f>
        <v>171.93</v>
      </c>
      <c r="M1346" s="1">
        <f>Table49[[#This Row],[Quantity]]*Table49[[#This Row],[Selling_Price]]</f>
        <v>-92073.78</v>
      </c>
      <c r="N1346" s="1">
        <f>Table49[[#This Row],[Quantity]]*Table49[[#This Row],[Profit_Per_Quantity]]</f>
        <v>-28712.31</v>
      </c>
      <c r="O1346" s="1" t="s">
        <v>46</v>
      </c>
    </row>
    <row r="1347" spans="1:15" x14ac:dyDescent="0.3">
      <c r="A1347" s="1" t="s">
        <v>7680</v>
      </c>
      <c r="B1347" s="1" t="s">
        <v>2382</v>
      </c>
      <c r="C1347" s="14" t="s">
        <v>5071</v>
      </c>
      <c r="D1347" s="1" t="s">
        <v>14</v>
      </c>
      <c r="E1347" s="1" t="s">
        <v>28</v>
      </c>
      <c r="F1347" s="1" t="s">
        <v>34</v>
      </c>
      <c r="G1347" s="1" t="s">
        <v>40</v>
      </c>
      <c r="H1347" s="1">
        <v>1082</v>
      </c>
      <c r="I1347" s="1">
        <v>198.14</v>
      </c>
      <c r="J1347" s="1">
        <v>294.27</v>
      </c>
      <c r="K1347" s="1">
        <v>-192</v>
      </c>
      <c r="L1347" s="1">
        <f>Table49[[#This Row],[Selling_Price]]-Table49[[#This Row],[Market_Price]]</f>
        <v>96.13</v>
      </c>
      <c r="M1347" s="1">
        <f>Table49[[#This Row],[Quantity]]*Table49[[#This Row],[Selling_Price]]</f>
        <v>-56499.839999999997</v>
      </c>
      <c r="N1347" s="1">
        <f>Table49[[#This Row],[Quantity]]*Table49[[#This Row],[Profit_Per_Quantity]]</f>
        <v>-18456.96</v>
      </c>
      <c r="O1347" s="1" t="s">
        <v>46</v>
      </c>
    </row>
    <row r="1348" spans="1:15" x14ac:dyDescent="0.3">
      <c r="A1348" s="1" t="s">
        <v>7830</v>
      </c>
      <c r="B1348" s="1" t="s">
        <v>3537</v>
      </c>
      <c r="C1348" s="14" t="s">
        <v>4765</v>
      </c>
      <c r="D1348" s="1" t="s">
        <v>18</v>
      </c>
      <c r="E1348" s="1" t="s">
        <v>21</v>
      </c>
      <c r="F1348" s="1" t="s">
        <v>31</v>
      </c>
      <c r="G1348" s="1" t="s">
        <v>36</v>
      </c>
      <c r="H1348" s="1">
        <v>1093</v>
      </c>
      <c r="I1348" s="1">
        <v>1255.94</v>
      </c>
      <c r="J1348" s="1">
        <v>2375.1999999999998</v>
      </c>
      <c r="K1348" s="1">
        <v>-69</v>
      </c>
      <c r="L1348" s="1">
        <f>Table49[[#This Row],[Selling_Price]]-Table49[[#This Row],[Market_Price]]</f>
        <v>1119.2599999999998</v>
      </c>
      <c r="M1348" s="1">
        <f>Table49[[#This Row],[Quantity]]*Table49[[#This Row],[Selling_Price]]</f>
        <v>-163888.79999999999</v>
      </c>
      <c r="N1348" s="1">
        <f>Table49[[#This Row],[Quantity]]*Table49[[#This Row],[Profit_Per_Quantity]]</f>
        <v>-77228.939999999988</v>
      </c>
      <c r="O1348" s="1" t="s">
        <v>46</v>
      </c>
    </row>
    <row r="1349" spans="1:15" x14ac:dyDescent="0.3">
      <c r="A1349" s="1" t="s">
        <v>8756</v>
      </c>
      <c r="B1349" s="1" t="s">
        <v>1266</v>
      </c>
      <c r="C1349" s="14" t="s">
        <v>5304</v>
      </c>
      <c r="D1349" s="1" t="s">
        <v>19</v>
      </c>
      <c r="E1349" s="1" t="s">
        <v>30</v>
      </c>
      <c r="F1349" s="1" t="s">
        <v>33</v>
      </c>
      <c r="G1349" s="1" t="s">
        <v>42</v>
      </c>
      <c r="H1349" s="1">
        <v>1075</v>
      </c>
      <c r="I1349" s="1">
        <v>1746.31</v>
      </c>
      <c r="J1349" s="1">
        <v>2812.41</v>
      </c>
      <c r="K1349" s="1">
        <v>-98</v>
      </c>
      <c r="L1349" s="1">
        <f>Table49[[#This Row],[Selling_Price]]-Table49[[#This Row],[Market_Price]]</f>
        <v>1066.0999999999999</v>
      </c>
      <c r="M1349" s="1">
        <f>Table49[[#This Row],[Quantity]]*Table49[[#This Row],[Selling_Price]]</f>
        <v>-275616.18</v>
      </c>
      <c r="N1349" s="1">
        <f>Table49[[#This Row],[Quantity]]*Table49[[#This Row],[Profit_Per_Quantity]]</f>
        <v>-104477.79999999999</v>
      </c>
      <c r="O1349" s="1" t="s">
        <v>46</v>
      </c>
    </row>
    <row r="1350" spans="1:15" x14ac:dyDescent="0.3">
      <c r="A1350" s="1" t="s">
        <v>10132</v>
      </c>
      <c r="B1350" s="1" t="s">
        <v>3478</v>
      </c>
      <c r="C1350" s="14" t="s">
        <v>4402</v>
      </c>
      <c r="D1350" s="1" t="s">
        <v>13</v>
      </c>
      <c r="E1350" s="1" t="s">
        <v>29</v>
      </c>
      <c r="F1350" s="1" t="s">
        <v>34</v>
      </c>
      <c r="G1350" s="1" t="s">
        <v>4352</v>
      </c>
      <c r="H1350" s="1">
        <v>1080</v>
      </c>
      <c r="I1350" s="1">
        <v>1546.99</v>
      </c>
      <c r="J1350" s="1">
        <v>1968.28</v>
      </c>
      <c r="K1350" s="1">
        <v>-60</v>
      </c>
      <c r="L1350" s="1">
        <f>Table49[[#This Row],[Selling_Price]]-Table49[[#This Row],[Market_Price]]</f>
        <v>421.28999999999996</v>
      </c>
      <c r="M1350" s="1">
        <f>Table49[[#This Row],[Quantity]]*Table49[[#This Row],[Selling_Price]]</f>
        <v>-118096.8</v>
      </c>
      <c r="N1350" s="1">
        <f>Table49[[#This Row],[Quantity]]*Table49[[#This Row],[Profit_Per_Quantity]]</f>
        <v>-25277.399999999998</v>
      </c>
      <c r="O1350" s="1" t="s">
        <v>46</v>
      </c>
    </row>
    <row r="1351" spans="1:15" x14ac:dyDescent="0.3">
      <c r="A1351" s="1" t="s">
        <v>7683</v>
      </c>
      <c r="B1351" s="1" t="s">
        <v>3974</v>
      </c>
      <c r="C1351" s="14" t="s">
        <v>4713</v>
      </c>
      <c r="D1351" s="1" t="s">
        <v>18</v>
      </c>
      <c r="E1351" s="1" t="s">
        <v>21</v>
      </c>
      <c r="F1351" s="1" t="s">
        <v>31</v>
      </c>
      <c r="G1351" s="1" t="s">
        <v>45</v>
      </c>
      <c r="H1351" s="1">
        <v>1016</v>
      </c>
      <c r="I1351" s="1">
        <v>631.9</v>
      </c>
      <c r="J1351" s="1">
        <v>919.97</v>
      </c>
      <c r="K1351" s="1">
        <v>-357</v>
      </c>
      <c r="L1351" s="1">
        <f>Table49[[#This Row],[Selling_Price]]-Table49[[#This Row],[Market_Price]]</f>
        <v>288.07000000000005</v>
      </c>
      <c r="M1351" s="1">
        <f>Table49[[#This Row],[Quantity]]*Table49[[#This Row],[Selling_Price]]</f>
        <v>-328429.29000000004</v>
      </c>
      <c r="N1351" s="1">
        <f>Table49[[#This Row],[Quantity]]*Table49[[#This Row],[Profit_Per_Quantity]]</f>
        <v>-102840.99000000002</v>
      </c>
      <c r="O1351" s="1" t="s">
        <v>46</v>
      </c>
    </row>
    <row r="1352" spans="1:15" x14ac:dyDescent="0.3">
      <c r="A1352" s="1" t="s">
        <v>8736</v>
      </c>
      <c r="B1352" s="1" t="s">
        <v>1229</v>
      </c>
      <c r="C1352" s="14" t="s">
        <v>4657</v>
      </c>
      <c r="D1352" s="1" t="s">
        <v>19</v>
      </c>
      <c r="E1352" s="1" t="s">
        <v>30</v>
      </c>
      <c r="F1352" s="1" t="s">
        <v>35</v>
      </c>
      <c r="G1352" s="1" t="s">
        <v>36</v>
      </c>
      <c r="H1352" s="1">
        <v>1096</v>
      </c>
      <c r="I1352" s="1">
        <v>1709.8</v>
      </c>
      <c r="J1352" s="1">
        <v>3389.16</v>
      </c>
      <c r="K1352" s="1">
        <v>-153</v>
      </c>
      <c r="L1352" s="1">
        <f>Table49[[#This Row],[Selling_Price]]-Table49[[#This Row],[Market_Price]]</f>
        <v>1679.36</v>
      </c>
      <c r="M1352" s="1">
        <f>Table49[[#This Row],[Quantity]]*Table49[[#This Row],[Selling_Price]]</f>
        <v>-518541.48</v>
      </c>
      <c r="N1352" s="1">
        <f>Table49[[#This Row],[Quantity]]*Table49[[#This Row],[Profit_Per_Quantity]]</f>
        <v>-256942.07999999999</v>
      </c>
      <c r="O1352" s="1" t="s">
        <v>46</v>
      </c>
    </row>
    <row r="1353" spans="1:15" x14ac:dyDescent="0.3">
      <c r="A1353" s="1" t="s">
        <v>10077</v>
      </c>
      <c r="B1353" s="1" t="s">
        <v>61</v>
      </c>
      <c r="C1353" s="14" t="s">
        <v>5036</v>
      </c>
      <c r="D1353" s="1" t="s">
        <v>12</v>
      </c>
      <c r="E1353" s="1" t="s">
        <v>24</v>
      </c>
      <c r="F1353" s="1" t="s">
        <v>34</v>
      </c>
      <c r="G1353" s="1" t="s">
        <v>44</v>
      </c>
      <c r="H1353" s="1">
        <v>1016</v>
      </c>
      <c r="I1353" s="1">
        <v>1973.06</v>
      </c>
      <c r="J1353" s="1">
        <v>3724.52</v>
      </c>
      <c r="K1353" s="1">
        <v>-13</v>
      </c>
      <c r="L1353" s="1">
        <f>Table49[[#This Row],[Selling_Price]]-Table49[[#This Row],[Market_Price]]</f>
        <v>1751.46</v>
      </c>
      <c r="M1353" s="1">
        <f>Table49[[#This Row],[Quantity]]*Table49[[#This Row],[Selling_Price]]</f>
        <v>-48418.76</v>
      </c>
      <c r="N1353" s="1">
        <f>Table49[[#This Row],[Quantity]]*Table49[[#This Row],[Profit_Per_Quantity]]</f>
        <v>-22768.98</v>
      </c>
      <c r="O1353" s="1" t="s">
        <v>46</v>
      </c>
    </row>
    <row r="1354" spans="1:15" x14ac:dyDescent="0.3">
      <c r="A1354" s="1" t="s">
        <v>10034</v>
      </c>
      <c r="B1354" s="1" t="s">
        <v>3326</v>
      </c>
      <c r="C1354" s="14" t="s">
        <v>4970</v>
      </c>
      <c r="D1354" s="1" t="s">
        <v>16</v>
      </c>
      <c r="E1354" s="1" t="s">
        <v>24</v>
      </c>
      <c r="F1354" s="1" t="s">
        <v>32</v>
      </c>
      <c r="G1354" s="1" t="s">
        <v>38</v>
      </c>
      <c r="H1354" s="1">
        <v>1078</v>
      </c>
      <c r="I1354" s="1">
        <v>881.92</v>
      </c>
      <c r="J1354" s="1">
        <v>1629.34</v>
      </c>
      <c r="K1354" s="1">
        <v>-430</v>
      </c>
      <c r="L1354" s="1">
        <f>Table49[[#This Row],[Selling_Price]]-Table49[[#This Row],[Market_Price]]</f>
        <v>747.42</v>
      </c>
      <c r="M1354" s="1">
        <f>Table49[[#This Row],[Quantity]]*Table49[[#This Row],[Selling_Price]]</f>
        <v>-700616.2</v>
      </c>
      <c r="N1354" s="1">
        <f>Table49[[#This Row],[Quantity]]*Table49[[#This Row],[Profit_Per_Quantity]]</f>
        <v>-321390.59999999998</v>
      </c>
      <c r="O1354" s="1" t="s">
        <v>46</v>
      </c>
    </row>
    <row r="1355" spans="1:15" x14ac:dyDescent="0.3">
      <c r="A1355" s="1" t="s">
        <v>9520</v>
      </c>
      <c r="B1355" s="1" t="s">
        <v>2500</v>
      </c>
      <c r="C1355" s="14" t="s">
        <v>5389</v>
      </c>
      <c r="D1355" s="1" t="s">
        <v>11</v>
      </c>
      <c r="E1355" s="1" t="s">
        <v>21</v>
      </c>
      <c r="F1355" s="1" t="s">
        <v>34</v>
      </c>
      <c r="G1355" s="1" t="s">
        <v>44</v>
      </c>
      <c r="H1355" s="1">
        <v>1032</v>
      </c>
      <c r="I1355" s="1">
        <v>1222.5</v>
      </c>
      <c r="J1355" s="1">
        <v>2050.96</v>
      </c>
      <c r="K1355" s="1">
        <v>-333</v>
      </c>
      <c r="L1355" s="1">
        <f>Table49[[#This Row],[Selling_Price]]-Table49[[#This Row],[Market_Price]]</f>
        <v>828.46</v>
      </c>
      <c r="M1355" s="1">
        <f>Table49[[#This Row],[Quantity]]*Table49[[#This Row],[Selling_Price]]</f>
        <v>-682969.68</v>
      </c>
      <c r="N1355" s="1">
        <f>Table49[[#This Row],[Quantity]]*Table49[[#This Row],[Profit_Per_Quantity]]</f>
        <v>-275877.18</v>
      </c>
      <c r="O1355" s="1" t="s">
        <v>46</v>
      </c>
    </row>
    <row r="1356" spans="1:15" x14ac:dyDescent="0.3">
      <c r="A1356" s="1" t="s">
        <v>9317</v>
      </c>
      <c r="B1356" s="1" t="s">
        <v>2177</v>
      </c>
      <c r="C1356" s="14" t="s">
        <v>5362</v>
      </c>
      <c r="D1356" s="1" t="s">
        <v>19</v>
      </c>
      <c r="E1356" s="1" t="s">
        <v>25</v>
      </c>
      <c r="F1356" s="1" t="s">
        <v>34</v>
      </c>
      <c r="G1356" s="1" t="s">
        <v>43</v>
      </c>
      <c r="H1356" s="1">
        <v>1056</v>
      </c>
      <c r="I1356" s="1">
        <v>1367.5</v>
      </c>
      <c r="J1356" s="1">
        <v>1918.32</v>
      </c>
      <c r="K1356" s="1">
        <v>-452</v>
      </c>
      <c r="L1356" s="1">
        <f>Table49[[#This Row],[Selling_Price]]-Table49[[#This Row],[Market_Price]]</f>
        <v>550.81999999999994</v>
      </c>
      <c r="M1356" s="1">
        <f>Table49[[#This Row],[Quantity]]*Table49[[#This Row],[Selling_Price]]</f>
        <v>-867080.64</v>
      </c>
      <c r="N1356" s="1">
        <f>Table49[[#This Row],[Quantity]]*Table49[[#This Row],[Profit_Per_Quantity]]</f>
        <v>-248970.63999999998</v>
      </c>
      <c r="O1356" s="1" t="s">
        <v>46</v>
      </c>
    </row>
    <row r="1357" spans="1:15" x14ac:dyDescent="0.3">
      <c r="A1357" s="1" t="s">
        <v>7278</v>
      </c>
      <c r="B1357" s="1" t="s">
        <v>2081</v>
      </c>
      <c r="C1357" s="14" t="s">
        <v>5741</v>
      </c>
      <c r="D1357" s="1" t="s">
        <v>12</v>
      </c>
      <c r="E1357" s="1" t="s">
        <v>30</v>
      </c>
      <c r="F1357" s="1" t="s">
        <v>34</v>
      </c>
      <c r="G1357" s="1" t="s">
        <v>43</v>
      </c>
      <c r="H1357" s="1">
        <v>1091</v>
      </c>
      <c r="I1357" s="1">
        <v>1285.1400000000001</v>
      </c>
      <c r="J1357" s="1">
        <v>1757.63</v>
      </c>
      <c r="K1357" s="1">
        <v>-288</v>
      </c>
      <c r="L1357" s="1">
        <f>Table49[[#This Row],[Selling_Price]]-Table49[[#This Row],[Market_Price]]</f>
        <v>472.49</v>
      </c>
      <c r="M1357" s="1">
        <f>Table49[[#This Row],[Quantity]]*Table49[[#This Row],[Selling_Price]]</f>
        <v>-506197.44000000006</v>
      </c>
      <c r="N1357" s="1">
        <f>Table49[[#This Row],[Quantity]]*Table49[[#This Row],[Profit_Per_Quantity]]</f>
        <v>-136077.12</v>
      </c>
      <c r="O1357" s="1" t="s">
        <v>46</v>
      </c>
    </row>
    <row r="1358" spans="1:15" x14ac:dyDescent="0.3">
      <c r="A1358" s="1" t="s">
        <v>8576</v>
      </c>
      <c r="B1358" s="1" t="s">
        <v>973</v>
      </c>
      <c r="C1358" s="14" t="s">
        <v>5000</v>
      </c>
      <c r="D1358" s="1" t="s">
        <v>15</v>
      </c>
      <c r="E1358" s="1" t="s">
        <v>4349</v>
      </c>
      <c r="F1358" s="1" t="s">
        <v>33</v>
      </c>
      <c r="G1358" s="1" t="s">
        <v>42</v>
      </c>
      <c r="H1358" s="1">
        <v>1046</v>
      </c>
      <c r="I1358" s="1">
        <v>272.2</v>
      </c>
      <c r="J1358" s="1">
        <v>327.35000000000002</v>
      </c>
      <c r="K1358" s="1">
        <v>-272</v>
      </c>
      <c r="L1358" s="1">
        <f>Table49[[#This Row],[Selling_Price]]-Table49[[#This Row],[Market_Price]]</f>
        <v>55.150000000000034</v>
      </c>
      <c r="M1358" s="1">
        <f>Table49[[#This Row],[Quantity]]*Table49[[#This Row],[Selling_Price]]</f>
        <v>-89039.200000000012</v>
      </c>
      <c r="N1358" s="1">
        <f>Table49[[#This Row],[Quantity]]*Table49[[#This Row],[Profit_Per_Quantity]]</f>
        <v>-15000.80000000001</v>
      </c>
      <c r="O1358" s="1" t="s">
        <v>46</v>
      </c>
    </row>
    <row r="1359" spans="1:15" x14ac:dyDescent="0.3">
      <c r="A1359" s="1" t="s">
        <v>9240</v>
      </c>
      <c r="B1359" s="1" t="s">
        <v>2056</v>
      </c>
      <c r="C1359" s="14" t="s">
        <v>5834</v>
      </c>
      <c r="D1359" s="1" t="s">
        <v>17</v>
      </c>
      <c r="E1359" s="1" t="s">
        <v>25</v>
      </c>
      <c r="F1359" s="1" t="s">
        <v>32</v>
      </c>
      <c r="G1359" s="1" t="s">
        <v>42</v>
      </c>
      <c r="H1359" s="1">
        <v>1073</v>
      </c>
      <c r="I1359" s="1">
        <v>528.55999999999995</v>
      </c>
      <c r="J1359" s="1">
        <v>720.89</v>
      </c>
      <c r="K1359" s="1">
        <v>-55</v>
      </c>
      <c r="L1359" s="1">
        <f>Table49[[#This Row],[Selling_Price]]-Table49[[#This Row],[Market_Price]]</f>
        <v>192.33000000000004</v>
      </c>
      <c r="M1359" s="1">
        <f>Table49[[#This Row],[Quantity]]*Table49[[#This Row],[Selling_Price]]</f>
        <v>-39648.949999999997</v>
      </c>
      <c r="N1359" s="1">
        <f>Table49[[#This Row],[Quantity]]*Table49[[#This Row],[Profit_Per_Quantity]]</f>
        <v>-10578.150000000001</v>
      </c>
      <c r="O1359" s="1" t="s">
        <v>46</v>
      </c>
    </row>
    <row r="1360" spans="1:15" x14ac:dyDescent="0.3">
      <c r="A1360" s="1" t="s">
        <v>10069</v>
      </c>
      <c r="B1360" s="1" t="s">
        <v>3380</v>
      </c>
      <c r="C1360" s="14" t="s">
        <v>5019</v>
      </c>
      <c r="D1360" s="1" t="s">
        <v>12</v>
      </c>
      <c r="E1360" s="1" t="s">
        <v>29</v>
      </c>
      <c r="F1360" s="1" t="s">
        <v>35</v>
      </c>
      <c r="G1360" s="1" t="s">
        <v>45</v>
      </c>
      <c r="H1360" s="1">
        <v>1015</v>
      </c>
      <c r="I1360" s="1">
        <v>920.24</v>
      </c>
      <c r="J1360" s="1">
        <v>1720.77</v>
      </c>
      <c r="K1360" s="1">
        <v>-169</v>
      </c>
      <c r="L1360" s="1">
        <f>Table49[[#This Row],[Selling_Price]]-Table49[[#This Row],[Market_Price]]</f>
        <v>800.53</v>
      </c>
      <c r="M1360" s="1">
        <f>Table49[[#This Row],[Quantity]]*Table49[[#This Row],[Selling_Price]]</f>
        <v>-290810.13</v>
      </c>
      <c r="N1360" s="1">
        <f>Table49[[#This Row],[Quantity]]*Table49[[#This Row],[Profit_Per_Quantity]]</f>
        <v>-135289.57</v>
      </c>
      <c r="O1360" s="1" t="s">
        <v>46</v>
      </c>
    </row>
    <row r="1361" spans="1:15" x14ac:dyDescent="0.3">
      <c r="A1361" s="1" t="s">
        <v>7366</v>
      </c>
      <c r="B1361" s="1" t="s">
        <v>3249</v>
      </c>
      <c r="C1361" s="14" t="s">
        <v>4593</v>
      </c>
      <c r="D1361" s="1" t="s">
        <v>19</v>
      </c>
      <c r="E1361" s="1" t="s">
        <v>4349</v>
      </c>
      <c r="F1361" s="1" t="s">
        <v>35</v>
      </c>
      <c r="G1361" s="1" t="s">
        <v>43</v>
      </c>
      <c r="H1361" s="1">
        <v>1036</v>
      </c>
      <c r="I1361" s="1">
        <v>1507.51</v>
      </c>
      <c r="J1361" s="1">
        <v>1731.38</v>
      </c>
      <c r="K1361" s="1">
        <v>-126</v>
      </c>
      <c r="L1361" s="1">
        <f>Table49[[#This Row],[Selling_Price]]-Table49[[#This Row],[Market_Price]]</f>
        <v>223.87000000000012</v>
      </c>
      <c r="M1361" s="1">
        <f>Table49[[#This Row],[Quantity]]*Table49[[#This Row],[Selling_Price]]</f>
        <v>-218153.88</v>
      </c>
      <c r="N1361" s="1">
        <f>Table49[[#This Row],[Quantity]]*Table49[[#This Row],[Profit_Per_Quantity]]</f>
        <v>-28207.620000000014</v>
      </c>
      <c r="O1361" s="1" t="s">
        <v>46</v>
      </c>
    </row>
    <row r="1362" spans="1:15" x14ac:dyDescent="0.3">
      <c r="A1362" s="1" t="s">
        <v>7502</v>
      </c>
      <c r="B1362" s="1" t="s">
        <v>737</v>
      </c>
      <c r="C1362" s="14" t="s">
        <v>5675</v>
      </c>
      <c r="D1362" s="1" t="s">
        <v>19</v>
      </c>
      <c r="E1362" s="1" t="s">
        <v>24</v>
      </c>
      <c r="F1362" s="1" t="s">
        <v>31</v>
      </c>
      <c r="G1362" s="1" t="s">
        <v>45</v>
      </c>
      <c r="H1362" s="1">
        <v>1016</v>
      </c>
      <c r="I1362" s="1">
        <v>275.08</v>
      </c>
      <c r="J1362" s="1">
        <v>497.98</v>
      </c>
      <c r="K1362" s="1">
        <v>-337</v>
      </c>
      <c r="L1362" s="1">
        <f>Table49[[#This Row],[Selling_Price]]-Table49[[#This Row],[Market_Price]]</f>
        <v>222.90000000000003</v>
      </c>
      <c r="M1362" s="1">
        <f>Table49[[#This Row],[Quantity]]*Table49[[#This Row],[Selling_Price]]</f>
        <v>-167819.26</v>
      </c>
      <c r="N1362" s="1">
        <f>Table49[[#This Row],[Quantity]]*Table49[[#This Row],[Profit_Per_Quantity]]</f>
        <v>-75117.300000000017</v>
      </c>
      <c r="O1362" s="1" t="s">
        <v>46</v>
      </c>
    </row>
    <row r="1363" spans="1:15" x14ac:dyDescent="0.3">
      <c r="A1363" s="1" t="s">
        <v>10152</v>
      </c>
      <c r="B1363" s="1" t="s">
        <v>3506</v>
      </c>
      <c r="C1363" s="14" t="s">
        <v>4718</v>
      </c>
      <c r="D1363" s="1" t="s">
        <v>16</v>
      </c>
      <c r="E1363" s="1" t="s">
        <v>29</v>
      </c>
      <c r="F1363" s="1" t="s">
        <v>34</v>
      </c>
      <c r="G1363" s="1" t="s">
        <v>42</v>
      </c>
      <c r="H1363" s="1">
        <v>1075</v>
      </c>
      <c r="I1363" s="1">
        <v>1116.93</v>
      </c>
      <c r="J1363" s="1">
        <v>1710.2</v>
      </c>
      <c r="K1363" s="1">
        <v>-241</v>
      </c>
      <c r="L1363" s="1">
        <f>Table49[[#This Row],[Selling_Price]]-Table49[[#This Row],[Market_Price]]</f>
        <v>593.27</v>
      </c>
      <c r="M1363" s="1">
        <f>Table49[[#This Row],[Quantity]]*Table49[[#This Row],[Selling_Price]]</f>
        <v>-412158.2</v>
      </c>
      <c r="N1363" s="1">
        <f>Table49[[#This Row],[Quantity]]*Table49[[#This Row],[Profit_Per_Quantity]]</f>
        <v>-142978.07</v>
      </c>
      <c r="O1363" s="1" t="s">
        <v>46</v>
      </c>
    </row>
    <row r="1364" spans="1:15" x14ac:dyDescent="0.3">
      <c r="A1364" s="1" t="s">
        <v>8504</v>
      </c>
      <c r="B1364" s="1" t="s">
        <v>862</v>
      </c>
      <c r="C1364" s="14" t="s">
        <v>6163</v>
      </c>
      <c r="D1364" s="1" t="s">
        <v>17</v>
      </c>
      <c r="E1364" s="1" t="s">
        <v>26</v>
      </c>
      <c r="F1364" s="1" t="s">
        <v>34</v>
      </c>
      <c r="G1364" s="1" t="s">
        <v>36</v>
      </c>
      <c r="H1364" s="1">
        <v>1012</v>
      </c>
      <c r="I1364" s="1">
        <v>1515.03</v>
      </c>
      <c r="J1364" s="1">
        <v>1949.33</v>
      </c>
      <c r="K1364" s="1">
        <v>-316</v>
      </c>
      <c r="L1364" s="1">
        <f>Table49[[#This Row],[Selling_Price]]-Table49[[#This Row],[Market_Price]]</f>
        <v>434.29999999999995</v>
      </c>
      <c r="M1364" s="1">
        <f>Table49[[#This Row],[Quantity]]*Table49[[#This Row],[Selling_Price]]</f>
        <v>-615988.28</v>
      </c>
      <c r="N1364" s="1">
        <f>Table49[[#This Row],[Quantity]]*Table49[[#This Row],[Profit_Per_Quantity]]</f>
        <v>-137238.79999999999</v>
      </c>
      <c r="O1364" s="1" t="s">
        <v>46</v>
      </c>
    </row>
    <row r="1365" spans="1:15" x14ac:dyDescent="0.3">
      <c r="A1365" s="1" t="s">
        <v>7003</v>
      </c>
      <c r="B1365" s="1" t="s">
        <v>146</v>
      </c>
      <c r="C1365" s="14" t="s">
        <v>5707</v>
      </c>
      <c r="D1365" s="1" t="s">
        <v>12</v>
      </c>
      <c r="E1365" s="1" t="s">
        <v>24</v>
      </c>
      <c r="F1365" s="1" t="s">
        <v>34</v>
      </c>
      <c r="G1365" s="1" t="s">
        <v>38</v>
      </c>
      <c r="H1365" s="1">
        <v>1045</v>
      </c>
      <c r="I1365" s="1">
        <v>75.75</v>
      </c>
      <c r="J1365" s="1">
        <v>95.53</v>
      </c>
      <c r="K1365" s="1">
        <v>-184</v>
      </c>
      <c r="L1365" s="1">
        <f>Table49[[#This Row],[Selling_Price]]-Table49[[#This Row],[Market_Price]]</f>
        <v>19.78</v>
      </c>
      <c r="M1365" s="1">
        <f>Table49[[#This Row],[Quantity]]*Table49[[#This Row],[Selling_Price]]</f>
        <v>-17577.52</v>
      </c>
      <c r="N1365" s="1">
        <f>Table49[[#This Row],[Quantity]]*Table49[[#This Row],[Profit_Per_Quantity]]</f>
        <v>-3639.5200000000004</v>
      </c>
      <c r="O1365" s="1" t="s">
        <v>46</v>
      </c>
    </row>
    <row r="1366" spans="1:15" x14ac:dyDescent="0.3">
      <c r="A1366" s="1" t="s">
        <v>9094</v>
      </c>
      <c r="B1366" s="1" t="s">
        <v>1831</v>
      </c>
      <c r="C1366" s="14" t="s">
        <v>5709</v>
      </c>
      <c r="D1366" s="1" t="s">
        <v>18</v>
      </c>
      <c r="E1366" s="1" t="s">
        <v>24</v>
      </c>
      <c r="F1366" s="1" t="s">
        <v>35</v>
      </c>
      <c r="G1366" s="1" t="s">
        <v>37</v>
      </c>
      <c r="H1366" s="1">
        <v>1066</v>
      </c>
      <c r="I1366" s="1">
        <v>1865.31</v>
      </c>
      <c r="J1366" s="1">
        <v>2382.34</v>
      </c>
      <c r="K1366" s="1">
        <v>-129</v>
      </c>
      <c r="L1366" s="1">
        <f>Table49[[#This Row],[Selling_Price]]-Table49[[#This Row],[Market_Price]]</f>
        <v>517.0300000000002</v>
      </c>
      <c r="M1366" s="1">
        <f>Table49[[#This Row],[Quantity]]*Table49[[#This Row],[Selling_Price]]</f>
        <v>-307321.86000000004</v>
      </c>
      <c r="N1366" s="1">
        <f>Table49[[#This Row],[Quantity]]*Table49[[#This Row],[Profit_Per_Quantity]]</f>
        <v>-66696.870000000024</v>
      </c>
      <c r="O1366" s="1" t="s">
        <v>46</v>
      </c>
    </row>
    <row r="1367" spans="1:15" x14ac:dyDescent="0.3">
      <c r="A1367" s="1" t="s">
        <v>6704</v>
      </c>
      <c r="B1367" s="1" t="s">
        <v>570</v>
      </c>
      <c r="C1367" s="14" t="s">
        <v>5856</v>
      </c>
      <c r="D1367" s="1" t="s">
        <v>18</v>
      </c>
      <c r="E1367" s="1" t="s">
        <v>21</v>
      </c>
      <c r="F1367" s="1" t="s">
        <v>34</v>
      </c>
      <c r="G1367" s="1" t="s">
        <v>44</v>
      </c>
      <c r="H1367" s="1">
        <v>1065</v>
      </c>
      <c r="I1367" s="1">
        <v>1517.14</v>
      </c>
      <c r="J1367" s="1">
        <v>2301.6799999999998</v>
      </c>
      <c r="K1367" s="1">
        <v>-144</v>
      </c>
      <c r="L1367" s="1">
        <f>Table49[[#This Row],[Selling_Price]]-Table49[[#This Row],[Market_Price]]</f>
        <v>784.53999999999974</v>
      </c>
      <c r="M1367" s="1">
        <f>Table49[[#This Row],[Quantity]]*Table49[[#This Row],[Selling_Price]]</f>
        <v>-331441.91999999998</v>
      </c>
      <c r="N1367" s="1">
        <f>Table49[[#This Row],[Quantity]]*Table49[[#This Row],[Profit_Per_Quantity]]</f>
        <v>-112973.75999999997</v>
      </c>
      <c r="O1367" s="1" t="s">
        <v>46</v>
      </c>
    </row>
    <row r="1368" spans="1:15" x14ac:dyDescent="0.3">
      <c r="A1368" s="1" t="s">
        <v>7541</v>
      </c>
      <c r="B1368" s="1" t="s">
        <v>1817</v>
      </c>
      <c r="C1368" s="14" t="s">
        <v>5037</v>
      </c>
      <c r="D1368" s="1" t="s">
        <v>17</v>
      </c>
      <c r="E1368" s="1" t="s">
        <v>26</v>
      </c>
      <c r="F1368" s="1" t="s">
        <v>34</v>
      </c>
      <c r="G1368" s="1" t="s">
        <v>40</v>
      </c>
      <c r="H1368" s="1">
        <v>1069</v>
      </c>
      <c r="I1368" s="1">
        <v>1878.65</v>
      </c>
      <c r="J1368" s="1">
        <v>3365.03</v>
      </c>
      <c r="K1368" s="1">
        <v>-130</v>
      </c>
      <c r="L1368" s="1">
        <f>Table49[[#This Row],[Selling_Price]]-Table49[[#This Row],[Market_Price]]</f>
        <v>1486.38</v>
      </c>
      <c r="M1368" s="1">
        <f>Table49[[#This Row],[Quantity]]*Table49[[#This Row],[Selling_Price]]</f>
        <v>-437453.9</v>
      </c>
      <c r="N1368" s="1">
        <f>Table49[[#This Row],[Quantity]]*Table49[[#This Row],[Profit_Per_Quantity]]</f>
        <v>-193229.40000000002</v>
      </c>
      <c r="O1368" s="1" t="s">
        <v>46</v>
      </c>
    </row>
    <row r="1369" spans="1:15" x14ac:dyDescent="0.3">
      <c r="A1369" s="1" t="s">
        <v>6909</v>
      </c>
      <c r="B1369" s="1" t="s">
        <v>1195</v>
      </c>
      <c r="C1369" s="14" t="s">
        <v>5326</v>
      </c>
      <c r="D1369" s="1" t="s">
        <v>11</v>
      </c>
      <c r="E1369" s="1" t="s">
        <v>26</v>
      </c>
      <c r="F1369" s="1" t="s">
        <v>35</v>
      </c>
      <c r="G1369" s="1" t="s">
        <v>40</v>
      </c>
      <c r="H1369" s="1">
        <v>1012</v>
      </c>
      <c r="I1369" s="1">
        <v>1599.34</v>
      </c>
      <c r="J1369" s="1">
        <v>2232.85</v>
      </c>
      <c r="K1369" s="1">
        <v>-240</v>
      </c>
      <c r="L1369" s="1">
        <f>Table49[[#This Row],[Selling_Price]]-Table49[[#This Row],[Market_Price]]</f>
        <v>633.51</v>
      </c>
      <c r="M1369" s="1">
        <f>Table49[[#This Row],[Quantity]]*Table49[[#This Row],[Selling_Price]]</f>
        <v>-535884</v>
      </c>
      <c r="N1369" s="1">
        <f>Table49[[#This Row],[Quantity]]*Table49[[#This Row],[Profit_Per_Quantity]]</f>
        <v>-152042.4</v>
      </c>
      <c r="O1369" s="1" t="s">
        <v>46</v>
      </c>
    </row>
    <row r="1370" spans="1:15" x14ac:dyDescent="0.3">
      <c r="A1370" s="1" t="s">
        <v>10012</v>
      </c>
      <c r="B1370" s="1" t="s">
        <v>3288</v>
      </c>
      <c r="C1370" s="14" t="s">
        <v>4742</v>
      </c>
      <c r="D1370" s="1" t="s">
        <v>14</v>
      </c>
      <c r="E1370" s="1" t="s">
        <v>4351</v>
      </c>
      <c r="F1370" s="1" t="s">
        <v>35</v>
      </c>
      <c r="G1370" s="1" t="s">
        <v>42</v>
      </c>
      <c r="H1370" s="1">
        <v>1063</v>
      </c>
      <c r="I1370" s="1">
        <v>564.91</v>
      </c>
      <c r="J1370" s="1">
        <v>776.92</v>
      </c>
      <c r="K1370" s="1">
        <v>-356</v>
      </c>
      <c r="L1370" s="1">
        <f>Table49[[#This Row],[Selling_Price]]-Table49[[#This Row],[Market_Price]]</f>
        <v>212.01</v>
      </c>
      <c r="M1370" s="1">
        <f>Table49[[#This Row],[Quantity]]*Table49[[#This Row],[Selling_Price]]</f>
        <v>-276583.51999999996</v>
      </c>
      <c r="N1370" s="1">
        <f>Table49[[#This Row],[Quantity]]*Table49[[#This Row],[Profit_Per_Quantity]]</f>
        <v>-75475.56</v>
      </c>
      <c r="O1370" s="1" t="s">
        <v>46</v>
      </c>
    </row>
    <row r="1371" spans="1:15" x14ac:dyDescent="0.3">
      <c r="A1371" s="1" t="s">
        <v>7856</v>
      </c>
      <c r="B1371" s="1" t="s">
        <v>424</v>
      </c>
      <c r="C1371" s="14" t="s">
        <v>6144</v>
      </c>
      <c r="D1371" s="1" t="s">
        <v>20</v>
      </c>
      <c r="E1371" s="1" t="s">
        <v>30</v>
      </c>
      <c r="F1371" s="1" t="s">
        <v>34</v>
      </c>
      <c r="G1371" s="1" t="s">
        <v>43</v>
      </c>
      <c r="H1371" s="1">
        <v>1100</v>
      </c>
      <c r="I1371" s="1">
        <v>829.44</v>
      </c>
      <c r="J1371" s="1">
        <v>1422.45</v>
      </c>
      <c r="K1371" s="1">
        <v>-351</v>
      </c>
      <c r="L1371" s="1">
        <f>Table49[[#This Row],[Selling_Price]]-Table49[[#This Row],[Market_Price]]</f>
        <v>593.01</v>
      </c>
      <c r="M1371" s="1">
        <f>Table49[[#This Row],[Quantity]]*Table49[[#This Row],[Selling_Price]]</f>
        <v>-499279.95</v>
      </c>
      <c r="N1371" s="1">
        <f>Table49[[#This Row],[Quantity]]*Table49[[#This Row],[Profit_Per_Quantity]]</f>
        <v>-208146.51</v>
      </c>
      <c r="O1371" s="1" t="s">
        <v>46</v>
      </c>
    </row>
    <row r="1372" spans="1:15" x14ac:dyDescent="0.3">
      <c r="A1372" s="1" t="s">
        <v>8485</v>
      </c>
      <c r="B1372" s="1" t="s">
        <v>831</v>
      </c>
      <c r="C1372" s="14" t="s">
        <v>6170</v>
      </c>
      <c r="D1372" s="1" t="s">
        <v>11</v>
      </c>
      <c r="E1372" s="1" t="s">
        <v>28</v>
      </c>
      <c r="F1372" s="1" t="s">
        <v>35</v>
      </c>
      <c r="G1372" s="1" t="s">
        <v>44</v>
      </c>
      <c r="H1372" s="1">
        <v>1044</v>
      </c>
      <c r="I1372" s="1">
        <v>131.19999999999999</v>
      </c>
      <c r="J1372" s="1">
        <v>146.16999999999999</v>
      </c>
      <c r="K1372" s="1">
        <v>-387</v>
      </c>
      <c r="L1372" s="1">
        <f>Table49[[#This Row],[Selling_Price]]-Table49[[#This Row],[Market_Price]]</f>
        <v>14.969999999999999</v>
      </c>
      <c r="M1372" s="1">
        <f>Table49[[#This Row],[Quantity]]*Table49[[#This Row],[Selling_Price]]</f>
        <v>-56567.789999999994</v>
      </c>
      <c r="N1372" s="1">
        <f>Table49[[#This Row],[Quantity]]*Table49[[#This Row],[Profit_Per_Quantity]]</f>
        <v>-5793.3899999999994</v>
      </c>
      <c r="O1372" s="1" t="s">
        <v>46</v>
      </c>
    </row>
    <row r="1373" spans="1:15" x14ac:dyDescent="0.3">
      <c r="A1373" s="1" t="s">
        <v>8880</v>
      </c>
      <c r="B1373" s="1" t="s">
        <v>1474</v>
      </c>
      <c r="C1373" s="14" t="s">
        <v>5628</v>
      </c>
      <c r="D1373" s="1" t="s">
        <v>12</v>
      </c>
      <c r="E1373" s="1" t="s">
        <v>21</v>
      </c>
      <c r="F1373" s="1" t="s">
        <v>33</v>
      </c>
      <c r="G1373" s="1" t="s">
        <v>38</v>
      </c>
      <c r="H1373" s="1">
        <v>1007</v>
      </c>
      <c r="I1373" s="1">
        <v>1324.27</v>
      </c>
      <c r="J1373" s="1">
        <v>1629.3</v>
      </c>
      <c r="K1373" s="1">
        <v>-431</v>
      </c>
      <c r="L1373" s="1">
        <f>Table49[[#This Row],[Selling_Price]]-Table49[[#This Row],[Market_Price]]</f>
        <v>305.02999999999997</v>
      </c>
      <c r="M1373" s="1">
        <f>Table49[[#This Row],[Quantity]]*Table49[[#This Row],[Selling_Price]]</f>
        <v>-702228.29999999993</v>
      </c>
      <c r="N1373" s="1">
        <f>Table49[[#This Row],[Quantity]]*Table49[[#This Row],[Profit_Per_Quantity]]</f>
        <v>-131467.93</v>
      </c>
      <c r="O1373" s="1" t="s">
        <v>46</v>
      </c>
    </row>
    <row r="1374" spans="1:15" x14ac:dyDescent="0.3">
      <c r="A1374" s="1" t="s">
        <v>9426</v>
      </c>
      <c r="B1374" s="1" t="s">
        <v>2354</v>
      </c>
      <c r="C1374" s="14" t="s">
        <v>5723</v>
      </c>
      <c r="D1374" s="1" t="s">
        <v>18</v>
      </c>
      <c r="E1374" s="1" t="s">
        <v>28</v>
      </c>
      <c r="F1374" s="1" t="s">
        <v>35</v>
      </c>
      <c r="G1374" s="1" t="s">
        <v>38</v>
      </c>
      <c r="H1374" s="1">
        <v>1062</v>
      </c>
      <c r="I1374" s="1">
        <v>1090.99</v>
      </c>
      <c r="J1374" s="1">
        <v>1465.8</v>
      </c>
      <c r="K1374" s="1">
        <v>-100</v>
      </c>
      <c r="L1374" s="1">
        <f>Table49[[#This Row],[Selling_Price]]-Table49[[#This Row],[Market_Price]]</f>
        <v>374.80999999999995</v>
      </c>
      <c r="M1374" s="1">
        <f>Table49[[#This Row],[Quantity]]*Table49[[#This Row],[Selling_Price]]</f>
        <v>-146580</v>
      </c>
      <c r="N1374" s="1">
        <f>Table49[[#This Row],[Quantity]]*Table49[[#This Row],[Profit_Per_Quantity]]</f>
        <v>-37480.999999999993</v>
      </c>
      <c r="O1374" s="1" t="s">
        <v>46</v>
      </c>
    </row>
    <row r="1375" spans="1:15" x14ac:dyDescent="0.3">
      <c r="A1375" s="1" t="s">
        <v>8165</v>
      </c>
      <c r="B1375" s="1" t="s">
        <v>296</v>
      </c>
      <c r="C1375" s="14" t="s">
        <v>6055</v>
      </c>
      <c r="D1375" s="1" t="s">
        <v>16</v>
      </c>
      <c r="E1375" s="1" t="s">
        <v>4349</v>
      </c>
      <c r="F1375" s="1" t="s">
        <v>31</v>
      </c>
      <c r="G1375" s="1" t="s">
        <v>38</v>
      </c>
      <c r="H1375" s="1">
        <v>1055</v>
      </c>
      <c r="I1375" s="1">
        <v>1916.99</v>
      </c>
      <c r="J1375" s="1">
        <v>3298.64</v>
      </c>
      <c r="K1375" s="1">
        <v>-420</v>
      </c>
      <c r="L1375" s="1">
        <f>Table49[[#This Row],[Selling_Price]]-Table49[[#This Row],[Market_Price]]</f>
        <v>1381.6499999999999</v>
      </c>
      <c r="M1375" s="1">
        <f>Table49[[#This Row],[Quantity]]*Table49[[#This Row],[Selling_Price]]</f>
        <v>-1385428.8</v>
      </c>
      <c r="N1375" s="1">
        <f>Table49[[#This Row],[Quantity]]*Table49[[#This Row],[Profit_Per_Quantity]]</f>
        <v>-580293</v>
      </c>
      <c r="O1375" s="1" t="s">
        <v>46</v>
      </c>
    </row>
    <row r="1376" spans="1:15" x14ac:dyDescent="0.3">
      <c r="A1376" s="1" t="s">
        <v>9457</v>
      </c>
      <c r="B1376" s="1" t="s">
        <v>2401</v>
      </c>
      <c r="C1376" s="14" t="s">
        <v>4951</v>
      </c>
      <c r="D1376" s="1" t="s">
        <v>20</v>
      </c>
      <c r="E1376" s="1" t="s">
        <v>27</v>
      </c>
      <c r="F1376" s="1" t="s">
        <v>31</v>
      </c>
      <c r="G1376" s="1" t="s">
        <v>38</v>
      </c>
      <c r="H1376" s="1">
        <v>1075</v>
      </c>
      <c r="I1376" s="1">
        <v>75.680000000000007</v>
      </c>
      <c r="J1376" s="1">
        <v>131.37</v>
      </c>
      <c r="K1376" s="1">
        <v>-483</v>
      </c>
      <c r="L1376" s="1">
        <f>Table49[[#This Row],[Selling_Price]]-Table49[[#This Row],[Market_Price]]</f>
        <v>55.69</v>
      </c>
      <c r="M1376" s="1">
        <f>Table49[[#This Row],[Quantity]]*Table49[[#This Row],[Selling_Price]]</f>
        <v>-63451.71</v>
      </c>
      <c r="N1376" s="1">
        <f>Table49[[#This Row],[Quantity]]*Table49[[#This Row],[Profit_Per_Quantity]]</f>
        <v>-26898.27</v>
      </c>
      <c r="O1376" s="1" t="s">
        <v>46</v>
      </c>
    </row>
    <row r="1377" spans="1:15" x14ac:dyDescent="0.3">
      <c r="A1377" s="1" t="s">
        <v>7966</v>
      </c>
      <c r="B1377" s="1" t="s">
        <v>2824</v>
      </c>
      <c r="C1377" s="14" t="s">
        <v>4825</v>
      </c>
      <c r="D1377" s="1" t="s">
        <v>16</v>
      </c>
      <c r="E1377" s="1" t="s">
        <v>4349</v>
      </c>
      <c r="F1377" s="1" t="s">
        <v>34</v>
      </c>
      <c r="G1377" s="1" t="s">
        <v>40</v>
      </c>
      <c r="H1377" s="1">
        <v>1074</v>
      </c>
      <c r="I1377" s="1">
        <v>266.19</v>
      </c>
      <c r="J1377" s="1">
        <v>295.01</v>
      </c>
      <c r="K1377" s="1">
        <v>-281</v>
      </c>
      <c r="L1377" s="1">
        <f>Table49[[#This Row],[Selling_Price]]-Table49[[#This Row],[Market_Price]]</f>
        <v>28.819999999999993</v>
      </c>
      <c r="M1377" s="1">
        <f>Table49[[#This Row],[Quantity]]*Table49[[#This Row],[Selling_Price]]</f>
        <v>-82897.81</v>
      </c>
      <c r="N1377" s="1">
        <f>Table49[[#This Row],[Quantity]]*Table49[[#This Row],[Profit_Per_Quantity]]</f>
        <v>-8098.4199999999983</v>
      </c>
      <c r="O1377" s="1" t="s">
        <v>46</v>
      </c>
    </row>
    <row r="1378" spans="1:15" x14ac:dyDescent="0.3">
      <c r="A1378" s="1" t="s">
        <v>6739</v>
      </c>
      <c r="B1378" s="1" t="s">
        <v>3412</v>
      </c>
      <c r="C1378" s="14" t="s">
        <v>4712</v>
      </c>
      <c r="D1378" s="1" t="s">
        <v>15</v>
      </c>
      <c r="E1378" s="1" t="s">
        <v>24</v>
      </c>
      <c r="F1378" s="1" t="s">
        <v>32</v>
      </c>
      <c r="G1378" s="1" t="s">
        <v>43</v>
      </c>
      <c r="H1378" s="1">
        <v>1052</v>
      </c>
      <c r="I1378" s="1">
        <v>442.06</v>
      </c>
      <c r="J1378" s="1">
        <v>856.53</v>
      </c>
      <c r="K1378" s="1">
        <v>-112</v>
      </c>
      <c r="L1378" s="1">
        <f>Table49[[#This Row],[Selling_Price]]-Table49[[#This Row],[Market_Price]]</f>
        <v>414.46999999999997</v>
      </c>
      <c r="M1378" s="1">
        <f>Table49[[#This Row],[Quantity]]*Table49[[#This Row],[Selling_Price]]</f>
        <v>-95931.36</v>
      </c>
      <c r="N1378" s="1">
        <f>Table49[[#This Row],[Quantity]]*Table49[[#This Row],[Profit_Per_Quantity]]</f>
        <v>-46420.639999999999</v>
      </c>
      <c r="O1378" s="1" t="s">
        <v>46</v>
      </c>
    </row>
    <row r="1379" spans="1:15" x14ac:dyDescent="0.3">
      <c r="A1379" s="1" t="s">
        <v>8010</v>
      </c>
      <c r="B1379" s="1" t="s">
        <v>2146</v>
      </c>
      <c r="C1379" s="14" t="s">
        <v>4839</v>
      </c>
      <c r="D1379" s="1" t="s">
        <v>16</v>
      </c>
      <c r="E1379" s="1" t="s">
        <v>4349</v>
      </c>
      <c r="F1379" s="1" t="s">
        <v>35</v>
      </c>
      <c r="G1379" s="1" t="s">
        <v>44</v>
      </c>
      <c r="H1379" s="1">
        <v>1046</v>
      </c>
      <c r="I1379" s="1">
        <v>1568.33</v>
      </c>
      <c r="J1379" s="1">
        <v>2645.45</v>
      </c>
      <c r="K1379" s="1">
        <v>-462</v>
      </c>
      <c r="L1379" s="1">
        <f>Table49[[#This Row],[Selling_Price]]-Table49[[#This Row],[Market_Price]]</f>
        <v>1077.1199999999999</v>
      </c>
      <c r="M1379" s="1">
        <f>Table49[[#This Row],[Quantity]]*Table49[[#This Row],[Selling_Price]]</f>
        <v>-1222197.8999999999</v>
      </c>
      <c r="N1379" s="1">
        <f>Table49[[#This Row],[Quantity]]*Table49[[#This Row],[Profit_Per_Quantity]]</f>
        <v>-497629.43999999994</v>
      </c>
      <c r="O1379" s="1" t="s">
        <v>46</v>
      </c>
    </row>
    <row r="1380" spans="1:15" x14ac:dyDescent="0.3">
      <c r="A1380" s="1" t="s">
        <v>7668</v>
      </c>
      <c r="B1380" s="1" t="s">
        <v>2235</v>
      </c>
      <c r="C1380" s="14" t="s">
        <v>5017</v>
      </c>
      <c r="D1380" s="1" t="s">
        <v>13</v>
      </c>
      <c r="E1380" s="1" t="s">
        <v>26</v>
      </c>
      <c r="F1380" s="1" t="s">
        <v>34</v>
      </c>
      <c r="G1380" s="1" t="s">
        <v>41</v>
      </c>
      <c r="H1380" s="1">
        <v>1036</v>
      </c>
      <c r="I1380" s="1">
        <v>1305.2</v>
      </c>
      <c r="J1380" s="1">
        <v>2554.7800000000002</v>
      </c>
      <c r="K1380" s="1">
        <v>-410</v>
      </c>
      <c r="L1380" s="1">
        <f>Table49[[#This Row],[Selling_Price]]-Table49[[#This Row],[Market_Price]]</f>
        <v>1249.5800000000002</v>
      </c>
      <c r="M1380" s="1">
        <f>Table49[[#This Row],[Quantity]]*Table49[[#This Row],[Selling_Price]]</f>
        <v>-1047459.8</v>
      </c>
      <c r="N1380" s="1">
        <f>Table49[[#This Row],[Quantity]]*Table49[[#This Row],[Profit_Per_Quantity]]</f>
        <v>-512327.80000000005</v>
      </c>
      <c r="O1380" s="1" t="s">
        <v>46</v>
      </c>
    </row>
    <row r="1381" spans="1:15" x14ac:dyDescent="0.3">
      <c r="A1381" s="1" t="s">
        <v>7987</v>
      </c>
      <c r="B1381" s="1" t="s">
        <v>4140</v>
      </c>
      <c r="C1381" s="14" t="s">
        <v>4560</v>
      </c>
      <c r="D1381" s="1" t="s">
        <v>17</v>
      </c>
      <c r="E1381" s="1" t="s">
        <v>30</v>
      </c>
      <c r="F1381" s="1" t="s">
        <v>32</v>
      </c>
      <c r="G1381" s="1" t="s">
        <v>45</v>
      </c>
      <c r="H1381" s="1">
        <v>1044</v>
      </c>
      <c r="I1381" s="1">
        <v>1850.94</v>
      </c>
      <c r="J1381" s="1">
        <v>3573.22</v>
      </c>
      <c r="K1381" s="1">
        <v>-232</v>
      </c>
      <c r="L1381" s="1">
        <f>Table49[[#This Row],[Selling_Price]]-Table49[[#This Row],[Market_Price]]</f>
        <v>1722.2799999999997</v>
      </c>
      <c r="M1381" s="1">
        <f>Table49[[#This Row],[Quantity]]*Table49[[#This Row],[Selling_Price]]</f>
        <v>-828987.03999999992</v>
      </c>
      <c r="N1381" s="1">
        <f>Table49[[#This Row],[Quantity]]*Table49[[#This Row],[Profit_Per_Quantity]]</f>
        <v>-399568.95999999996</v>
      </c>
      <c r="O1381" s="1" t="s">
        <v>46</v>
      </c>
    </row>
    <row r="1382" spans="1:15" x14ac:dyDescent="0.3">
      <c r="A1382" s="1" t="s">
        <v>10567</v>
      </c>
      <c r="B1382" s="1" t="s">
        <v>4145</v>
      </c>
      <c r="C1382" s="14" t="s">
        <v>4555</v>
      </c>
      <c r="D1382" s="1" t="s">
        <v>19</v>
      </c>
      <c r="E1382" s="1" t="s">
        <v>24</v>
      </c>
      <c r="F1382" s="1" t="s">
        <v>31</v>
      </c>
      <c r="G1382" s="1" t="s">
        <v>44</v>
      </c>
      <c r="H1382" s="1">
        <v>1057</v>
      </c>
      <c r="I1382" s="1">
        <v>1406.21</v>
      </c>
      <c r="J1382" s="1">
        <v>1718.42</v>
      </c>
      <c r="K1382" s="1">
        <v>-318</v>
      </c>
      <c r="L1382" s="1">
        <f>Table49[[#This Row],[Selling_Price]]-Table49[[#This Row],[Market_Price]]</f>
        <v>312.21000000000004</v>
      </c>
      <c r="M1382" s="1">
        <f>Table49[[#This Row],[Quantity]]*Table49[[#This Row],[Selling_Price]]</f>
        <v>-546457.56000000006</v>
      </c>
      <c r="N1382" s="1">
        <f>Table49[[#This Row],[Quantity]]*Table49[[#This Row],[Profit_Per_Quantity]]</f>
        <v>-99282.780000000013</v>
      </c>
      <c r="O1382" s="1" t="s">
        <v>46</v>
      </c>
    </row>
    <row r="1383" spans="1:15" x14ac:dyDescent="0.3">
      <c r="A1383" s="1" t="s">
        <v>8891</v>
      </c>
      <c r="B1383" s="1" t="s">
        <v>1490</v>
      </c>
      <c r="C1383" s="14" t="s">
        <v>5904</v>
      </c>
      <c r="D1383" s="1" t="s">
        <v>11</v>
      </c>
      <c r="E1383" s="1" t="s">
        <v>26</v>
      </c>
      <c r="F1383" s="1" t="s">
        <v>35</v>
      </c>
      <c r="G1383" s="1" t="s">
        <v>42</v>
      </c>
      <c r="H1383" s="1">
        <v>1041</v>
      </c>
      <c r="I1383" s="1">
        <v>156.84</v>
      </c>
      <c r="J1383" s="1">
        <v>268.04000000000002</v>
      </c>
      <c r="K1383" s="1">
        <v>-77</v>
      </c>
      <c r="L1383" s="1">
        <f>Table49[[#This Row],[Selling_Price]]-Table49[[#This Row],[Market_Price]]</f>
        <v>111.20000000000002</v>
      </c>
      <c r="M1383" s="1">
        <f>Table49[[#This Row],[Quantity]]*Table49[[#This Row],[Selling_Price]]</f>
        <v>-20639.080000000002</v>
      </c>
      <c r="N1383" s="1">
        <f>Table49[[#This Row],[Quantity]]*Table49[[#This Row],[Profit_Per_Quantity]]</f>
        <v>-8562.4000000000015</v>
      </c>
      <c r="O1383" s="1" t="s">
        <v>46</v>
      </c>
    </row>
    <row r="1384" spans="1:15" x14ac:dyDescent="0.3">
      <c r="A1384" s="1" t="s">
        <v>9672</v>
      </c>
      <c r="B1384" s="1" t="s">
        <v>2746</v>
      </c>
      <c r="C1384" s="14" t="s">
        <v>5457</v>
      </c>
      <c r="D1384" s="1" t="s">
        <v>17</v>
      </c>
      <c r="E1384" s="1" t="s">
        <v>25</v>
      </c>
      <c r="F1384" s="1" t="s">
        <v>31</v>
      </c>
      <c r="G1384" s="1" t="s">
        <v>44</v>
      </c>
      <c r="H1384" s="1">
        <v>1020</v>
      </c>
      <c r="I1384" s="1">
        <v>1738.12</v>
      </c>
      <c r="J1384" s="1">
        <v>3189.66</v>
      </c>
      <c r="K1384" s="1">
        <v>-344</v>
      </c>
      <c r="L1384" s="1">
        <f>Table49[[#This Row],[Selling_Price]]-Table49[[#This Row],[Market_Price]]</f>
        <v>1451.54</v>
      </c>
      <c r="M1384" s="1">
        <f>Table49[[#This Row],[Quantity]]*Table49[[#This Row],[Selling_Price]]</f>
        <v>-1097243.04</v>
      </c>
      <c r="N1384" s="1">
        <f>Table49[[#This Row],[Quantity]]*Table49[[#This Row],[Profit_Per_Quantity]]</f>
        <v>-499329.76</v>
      </c>
      <c r="O1384" s="1" t="s">
        <v>46</v>
      </c>
    </row>
    <row r="1385" spans="1:15" x14ac:dyDescent="0.3">
      <c r="A1385" s="1" t="s">
        <v>6479</v>
      </c>
      <c r="B1385" s="1" t="s">
        <v>872</v>
      </c>
      <c r="C1385" s="14" t="s">
        <v>6101</v>
      </c>
      <c r="D1385" s="1" t="s">
        <v>12</v>
      </c>
      <c r="E1385" s="1" t="s">
        <v>24</v>
      </c>
      <c r="F1385" s="1" t="s">
        <v>32</v>
      </c>
      <c r="G1385" s="1" t="s">
        <v>43</v>
      </c>
      <c r="H1385" s="1">
        <v>1003</v>
      </c>
      <c r="I1385" s="1">
        <v>244.12</v>
      </c>
      <c r="J1385" s="1">
        <v>411.55</v>
      </c>
      <c r="K1385" s="1">
        <v>-162</v>
      </c>
      <c r="L1385" s="1">
        <f>Table49[[#This Row],[Selling_Price]]-Table49[[#This Row],[Market_Price]]</f>
        <v>167.43</v>
      </c>
      <c r="M1385" s="1">
        <f>Table49[[#This Row],[Quantity]]*Table49[[#This Row],[Selling_Price]]</f>
        <v>-66671.100000000006</v>
      </c>
      <c r="N1385" s="1">
        <f>Table49[[#This Row],[Quantity]]*Table49[[#This Row],[Profit_Per_Quantity]]</f>
        <v>-27123.66</v>
      </c>
      <c r="O1385" s="1" t="s">
        <v>46</v>
      </c>
    </row>
    <row r="1386" spans="1:15" x14ac:dyDescent="0.3">
      <c r="A1386" s="1" t="s">
        <v>9990</v>
      </c>
      <c r="B1386" s="1" t="s">
        <v>3237</v>
      </c>
      <c r="C1386" s="14" t="s">
        <v>4451</v>
      </c>
      <c r="D1386" s="1" t="s">
        <v>19</v>
      </c>
      <c r="E1386" s="1" t="s">
        <v>4349</v>
      </c>
      <c r="F1386" s="1" t="s">
        <v>35</v>
      </c>
      <c r="G1386" s="1" t="s">
        <v>40</v>
      </c>
      <c r="H1386" s="1">
        <v>1074</v>
      </c>
      <c r="I1386" s="1">
        <v>270.42</v>
      </c>
      <c r="J1386" s="1">
        <v>343.35</v>
      </c>
      <c r="K1386" s="1">
        <v>-45</v>
      </c>
      <c r="L1386" s="1">
        <f>Table49[[#This Row],[Selling_Price]]-Table49[[#This Row],[Market_Price]]</f>
        <v>72.930000000000007</v>
      </c>
      <c r="M1386" s="1">
        <f>Table49[[#This Row],[Quantity]]*Table49[[#This Row],[Selling_Price]]</f>
        <v>-15450.750000000002</v>
      </c>
      <c r="N1386" s="1">
        <f>Table49[[#This Row],[Quantity]]*Table49[[#This Row],[Profit_Per_Quantity]]</f>
        <v>-3281.8500000000004</v>
      </c>
      <c r="O1386" s="1" t="s">
        <v>46</v>
      </c>
    </row>
    <row r="1387" spans="1:15" x14ac:dyDescent="0.3">
      <c r="A1387" s="1" t="s">
        <v>6897</v>
      </c>
      <c r="B1387" s="1" t="s">
        <v>2544</v>
      </c>
      <c r="C1387" s="14" t="s">
        <v>4489</v>
      </c>
      <c r="D1387" s="1" t="s">
        <v>12</v>
      </c>
      <c r="E1387" s="1" t="s">
        <v>30</v>
      </c>
      <c r="F1387" s="1" t="s">
        <v>33</v>
      </c>
      <c r="G1387" s="1" t="s">
        <v>43</v>
      </c>
      <c r="H1387" s="1">
        <v>1006</v>
      </c>
      <c r="I1387" s="1">
        <v>1753.68</v>
      </c>
      <c r="J1387" s="1">
        <v>2837.38</v>
      </c>
      <c r="K1387" s="1">
        <v>-482</v>
      </c>
      <c r="L1387" s="1">
        <f>Table49[[#This Row],[Selling_Price]]-Table49[[#This Row],[Market_Price]]</f>
        <v>1083.7</v>
      </c>
      <c r="M1387" s="1">
        <f>Table49[[#This Row],[Quantity]]*Table49[[#This Row],[Selling_Price]]</f>
        <v>-1367617.1600000001</v>
      </c>
      <c r="N1387" s="1">
        <f>Table49[[#This Row],[Quantity]]*Table49[[#This Row],[Profit_Per_Quantity]]</f>
        <v>-522343.4</v>
      </c>
      <c r="O1387" s="1" t="s">
        <v>46</v>
      </c>
    </row>
    <row r="1388" spans="1:15" x14ac:dyDescent="0.3">
      <c r="A1388" s="1" t="s">
        <v>9810</v>
      </c>
      <c r="B1388" s="1" t="s">
        <v>2960</v>
      </c>
      <c r="C1388" s="14" t="s">
        <v>4717</v>
      </c>
      <c r="D1388" s="1" t="s">
        <v>20</v>
      </c>
      <c r="E1388" s="1" t="s">
        <v>27</v>
      </c>
      <c r="F1388" s="1" t="s">
        <v>32</v>
      </c>
      <c r="G1388" s="1" t="s">
        <v>38</v>
      </c>
      <c r="H1388" s="1">
        <v>1069</v>
      </c>
      <c r="I1388" s="1">
        <v>831.47</v>
      </c>
      <c r="J1388" s="1">
        <v>960.15</v>
      </c>
      <c r="K1388" s="1">
        <v>-402</v>
      </c>
      <c r="L1388" s="1">
        <f>Table49[[#This Row],[Selling_Price]]-Table49[[#This Row],[Market_Price]]</f>
        <v>128.67999999999995</v>
      </c>
      <c r="M1388" s="1">
        <f>Table49[[#This Row],[Quantity]]*Table49[[#This Row],[Selling_Price]]</f>
        <v>-385980.3</v>
      </c>
      <c r="N1388" s="1">
        <f>Table49[[#This Row],[Quantity]]*Table49[[#This Row],[Profit_Per_Quantity]]</f>
        <v>-51729.359999999979</v>
      </c>
      <c r="O1388" s="1" t="s">
        <v>46</v>
      </c>
    </row>
    <row r="1389" spans="1:15" x14ac:dyDescent="0.3">
      <c r="A1389" s="1" t="s">
        <v>8621</v>
      </c>
      <c r="B1389" s="1" t="s">
        <v>1051</v>
      </c>
      <c r="C1389" s="14" t="s">
        <v>6116</v>
      </c>
      <c r="D1389" s="1" t="s">
        <v>19</v>
      </c>
      <c r="E1389" s="1" t="s">
        <v>29</v>
      </c>
      <c r="F1389" s="1" t="s">
        <v>35</v>
      </c>
      <c r="G1389" s="1" t="s">
        <v>41</v>
      </c>
      <c r="H1389" s="1">
        <v>1096</v>
      </c>
      <c r="I1389" s="1">
        <v>1372.71</v>
      </c>
      <c r="J1389" s="1">
        <v>1534.41</v>
      </c>
      <c r="K1389" s="1">
        <v>-294</v>
      </c>
      <c r="L1389" s="1">
        <f>Table49[[#This Row],[Selling_Price]]-Table49[[#This Row],[Market_Price]]</f>
        <v>161.70000000000005</v>
      </c>
      <c r="M1389" s="1">
        <f>Table49[[#This Row],[Quantity]]*Table49[[#This Row],[Selling_Price]]</f>
        <v>-451116.54000000004</v>
      </c>
      <c r="N1389" s="1">
        <f>Table49[[#This Row],[Quantity]]*Table49[[#This Row],[Profit_Per_Quantity]]</f>
        <v>-47539.80000000001</v>
      </c>
      <c r="O1389" s="1" t="s">
        <v>46</v>
      </c>
    </row>
    <row r="1390" spans="1:15" x14ac:dyDescent="0.3">
      <c r="A1390" s="1" t="s">
        <v>8670</v>
      </c>
      <c r="B1390" s="1" t="s">
        <v>1051</v>
      </c>
      <c r="C1390" s="14" t="s">
        <v>5435</v>
      </c>
      <c r="D1390" s="1" t="s">
        <v>20</v>
      </c>
      <c r="E1390" s="1" t="s">
        <v>24</v>
      </c>
      <c r="F1390" s="1" t="s">
        <v>35</v>
      </c>
      <c r="G1390" s="1" t="s">
        <v>44</v>
      </c>
      <c r="H1390" s="1">
        <v>1092</v>
      </c>
      <c r="I1390" s="1">
        <v>846.4</v>
      </c>
      <c r="J1390" s="1">
        <v>1089.96</v>
      </c>
      <c r="K1390" s="1">
        <v>-339</v>
      </c>
      <c r="L1390" s="1">
        <f>Table49[[#This Row],[Selling_Price]]-Table49[[#This Row],[Market_Price]]</f>
        <v>243.56000000000006</v>
      </c>
      <c r="M1390" s="1">
        <f>Table49[[#This Row],[Quantity]]*Table49[[#This Row],[Selling_Price]]</f>
        <v>-369496.44</v>
      </c>
      <c r="N1390" s="1">
        <f>Table49[[#This Row],[Quantity]]*Table49[[#This Row],[Profit_Per_Quantity]]</f>
        <v>-82566.840000000026</v>
      </c>
      <c r="O1390" s="1" t="s">
        <v>46</v>
      </c>
    </row>
    <row r="1391" spans="1:15" x14ac:dyDescent="0.3">
      <c r="A1391" s="1" t="s">
        <v>6688</v>
      </c>
      <c r="B1391" s="1" t="s">
        <v>460</v>
      </c>
      <c r="C1391" s="14" t="s">
        <v>6141</v>
      </c>
      <c r="D1391" s="1" t="s">
        <v>14</v>
      </c>
      <c r="E1391" s="1" t="s">
        <v>4349</v>
      </c>
      <c r="F1391" s="1" t="s">
        <v>34</v>
      </c>
      <c r="G1391" s="1" t="s">
        <v>43</v>
      </c>
      <c r="H1391" s="1">
        <v>1059</v>
      </c>
      <c r="I1391" s="1">
        <v>1819.59</v>
      </c>
      <c r="J1391" s="1">
        <v>2087.54</v>
      </c>
      <c r="K1391" s="1">
        <v>-326</v>
      </c>
      <c r="L1391" s="1">
        <f>Table49[[#This Row],[Selling_Price]]-Table49[[#This Row],[Market_Price]]</f>
        <v>267.95000000000005</v>
      </c>
      <c r="M1391" s="1">
        <f>Table49[[#This Row],[Quantity]]*Table49[[#This Row],[Selling_Price]]</f>
        <v>-680538.04</v>
      </c>
      <c r="N1391" s="1">
        <f>Table49[[#This Row],[Quantity]]*Table49[[#This Row],[Profit_Per_Quantity]]</f>
        <v>-87351.700000000012</v>
      </c>
      <c r="O1391" s="1" t="s">
        <v>46</v>
      </c>
    </row>
    <row r="1392" spans="1:15" x14ac:dyDescent="0.3">
      <c r="A1392" s="1" t="s">
        <v>7772</v>
      </c>
      <c r="B1392" s="1" t="s">
        <v>1666</v>
      </c>
      <c r="C1392" s="14" t="s">
        <v>4957</v>
      </c>
      <c r="D1392" s="1" t="s">
        <v>15</v>
      </c>
      <c r="E1392" s="1" t="s">
        <v>28</v>
      </c>
      <c r="F1392" s="1" t="s">
        <v>31</v>
      </c>
      <c r="G1392" s="1" t="s">
        <v>45</v>
      </c>
      <c r="H1392" s="1">
        <v>1086</v>
      </c>
      <c r="I1392" s="1">
        <v>1879.84</v>
      </c>
      <c r="J1392" s="1">
        <v>3041.8</v>
      </c>
      <c r="K1392" s="1">
        <v>-112</v>
      </c>
      <c r="L1392" s="1">
        <f>Table49[[#This Row],[Selling_Price]]-Table49[[#This Row],[Market_Price]]</f>
        <v>1161.9600000000003</v>
      </c>
      <c r="M1392" s="1">
        <f>Table49[[#This Row],[Quantity]]*Table49[[#This Row],[Selling_Price]]</f>
        <v>-340681.60000000003</v>
      </c>
      <c r="N1392" s="1">
        <f>Table49[[#This Row],[Quantity]]*Table49[[#This Row],[Profit_Per_Quantity]]</f>
        <v>-130139.52000000003</v>
      </c>
      <c r="O1392" s="1" t="s">
        <v>46</v>
      </c>
    </row>
    <row r="1393" spans="1:15" x14ac:dyDescent="0.3">
      <c r="A1393" s="1" t="s">
        <v>7231</v>
      </c>
      <c r="B1393" s="1" t="s">
        <v>2347</v>
      </c>
      <c r="C1393" s="14" t="s">
        <v>4715</v>
      </c>
      <c r="D1393" s="1" t="s">
        <v>20</v>
      </c>
      <c r="E1393" s="1" t="s">
        <v>29</v>
      </c>
      <c r="F1393" s="1" t="s">
        <v>34</v>
      </c>
      <c r="G1393" s="1" t="s">
        <v>43</v>
      </c>
      <c r="H1393" s="1">
        <v>1049</v>
      </c>
      <c r="I1393" s="1">
        <v>1820.99</v>
      </c>
      <c r="J1393" s="1">
        <v>2099.91</v>
      </c>
      <c r="K1393" s="1">
        <v>-472</v>
      </c>
      <c r="L1393" s="1">
        <f>Table49[[#This Row],[Selling_Price]]-Table49[[#This Row],[Market_Price]]</f>
        <v>278.91999999999985</v>
      </c>
      <c r="M1393" s="1">
        <f>Table49[[#This Row],[Quantity]]*Table49[[#This Row],[Selling_Price]]</f>
        <v>-991157.5199999999</v>
      </c>
      <c r="N1393" s="1">
        <f>Table49[[#This Row],[Quantity]]*Table49[[#This Row],[Profit_Per_Quantity]]</f>
        <v>-131650.23999999993</v>
      </c>
      <c r="O1393" s="1" t="s">
        <v>46</v>
      </c>
    </row>
    <row r="1394" spans="1:15" x14ac:dyDescent="0.3">
      <c r="A1394" s="1" t="s">
        <v>7169</v>
      </c>
      <c r="B1394" s="1" t="s">
        <v>3049</v>
      </c>
      <c r="C1394" s="14" t="s">
        <v>5381</v>
      </c>
      <c r="D1394" s="1" t="s">
        <v>11</v>
      </c>
      <c r="E1394" s="1" t="s">
        <v>21</v>
      </c>
      <c r="F1394" s="1" t="s">
        <v>32</v>
      </c>
      <c r="G1394" s="1" t="s">
        <v>40</v>
      </c>
      <c r="H1394" s="1">
        <v>1090</v>
      </c>
      <c r="I1394" s="1">
        <v>1267.1099999999999</v>
      </c>
      <c r="J1394" s="1">
        <v>2119.13</v>
      </c>
      <c r="K1394" s="1">
        <v>-344</v>
      </c>
      <c r="L1394" s="1">
        <f>Table49[[#This Row],[Selling_Price]]-Table49[[#This Row],[Market_Price]]</f>
        <v>852.02000000000021</v>
      </c>
      <c r="M1394" s="1">
        <f>Table49[[#This Row],[Quantity]]*Table49[[#This Row],[Selling_Price]]</f>
        <v>-728980.72000000009</v>
      </c>
      <c r="N1394" s="1">
        <f>Table49[[#This Row],[Quantity]]*Table49[[#This Row],[Profit_Per_Quantity]]</f>
        <v>-293094.88000000006</v>
      </c>
      <c r="O1394" s="1" t="s">
        <v>46</v>
      </c>
    </row>
    <row r="1395" spans="1:15" x14ac:dyDescent="0.3">
      <c r="A1395" s="1" t="s">
        <v>9036</v>
      </c>
      <c r="B1395" s="1" t="s">
        <v>1735</v>
      </c>
      <c r="C1395" s="14" t="s">
        <v>5508</v>
      </c>
      <c r="D1395" s="1" t="s">
        <v>15</v>
      </c>
      <c r="E1395" s="1" t="s">
        <v>27</v>
      </c>
      <c r="F1395" s="1" t="s">
        <v>31</v>
      </c>
      <c r="G1395" s="1" t="s">
        <v>37</v>
      </c>
      <c r="H1395" s="1">
        <v>1014</v>
      </c>
      <c r="I1395" s="1">
        <v>796.08</v>
      </c>
      <c r="J1395" s="1">
        <v>1556.22</v>
      </c>
      <c r="K1395" s="1">
        <v>-142</v>
      </c>
      <c r="L1395" s="1">
        <f>Table49[[#This Row],[Selling_Price]]-Table49[[#This Row],[Market_Price]]</f>
        <v>760.14</v>
      </c>
      <c r="M1395" s="1">
        <f>Table49[[#This Row],[Quantity]]*Table49[[#This Row],[Selling_Price]]</f>
        <v>-220983.24</v>
      </c>
      <c r="N1395" s="1">
        <f>Table49[[#This Row],[Quantity]]*Table49[[#This Row],[Profit_Per_Quantity]]</f>
        <v>-107939.88</v>
      </c>
      <c r="O1395" s="1" t="s">
        <v>46</v>
      </c>
    </row>
    <row r="1396" spans="1:15" x14ac:dyDescent="0.3">
      <c r="A1396" s="1" t="s">
        <v>9847</v>
      </c>
      <c r="B1396" s="1" t="s">
        <v>3020</v>
      </c>
      <c r="C1396" s="14" t="s">
        <v>5398</v>
      </c>
      <c r="D1396" s="1" t="s">
        <v>19</v>
      </c>
      <c r="E1396" s="1" t="s">
        <v>27</v>
      </c>
      <c r="F1396" s="1" t="s">
        <v>31</v>
      </c>
      <c r="G1396" s="1" t="s">
        <v>40</v>
      </c>
      <c r="H1396" s="1">
        <v>1028</v>
      </c>
      <c r="I1396" s="1">
        <v>719.78</v>
      </c>
      <c r="J1396" s="1">
        <v>890.09</v>
      </c>
      <c r="K1396" s="1">
        <v>-257</v>
      </c>
      <c r="L1396" s="1">
        <f>Table49[[#This Row],[Selling_Price]]-Table49[[#This Row],[Market_Price]]</f>
        <v>170.31000000000006</v>
      </c>
      <c r="M1396" s="1">
        <f>Table49[[#This Row],[Quantity]]*Table49[[#This Row],[Selling_Price]]</f>
        <v>-228753.13</v>
      </c>
      <c r="N1396" s="1">
        <f>Table49[[#This Row],[Quantity]]*Table49[[#This Row],[Profit_Per_Quantity]]</f>
        <v>-43769.670000000013</v>
      </c>
      <c r="O1396" s="1" t="s">
        <v>46</v>
      </c>
    </row>
    <row r="1397" spans="1:15" x14ac:dyDescent="0.3">
      <c r="A1397" s="1" t="s">
        <v>6525</v>
      </c>
      <c r="B1397" s="1" t="s">
        <v>2178</v>
      </c>
      <c r="C1397" s="14" t="s">
        <v>5795</v>
      </c>
      <c r="D1397" s="1" t="s">
        <v>20</v>
      </c>
      <c r="E1397" s="1" t="s">
        <v>21</v>
      </c>
      <c r="F1397" s="1" t="s">
        <v>35</v>
      </c>
      <c r="G1397" s="1" t="s">
        <v>43</v>
      </c>
      <c r="H1397" s="1">
        <v>1097</v>
      </c>
      <c r="I1397" s="1">
        <v>259.73</v>
      </c>
      <c r="J1397" s="1">
        <v>416.6</v>
      </c>
      <c r="K1397" s="1">
        <v>-211</v>
      </c>
      <c r="L1397" s="1">
        <f>Table49[[#This Row],[Selling_Price]]-Table49[[#This Row],[Market_Price]]</f>
        <v>156.87</v>
      </c>
      <c r="M1397" s="1">
        <f>Table49[[#This Row],[Quantity]]*Table49[[#This Row],[Selling_Price]]</f>
        <v>-87902.6</v>
      </c>
      <c r="N1397" s="1">
        <f>Table49[[#This Row],[Quantity]]*Table49[[#This Row],[Profit_Per_Quantity]]</f>
        <v>-33099.57</v>
      </c>
      <c r="O1397" s="1" t="s">
        <v>46</v>
      </c>
    </row>
    <row r="1398" spans="1:15" x14ac:dyDescent="0.3">
      <c r="A1398" s="1" t="s">
        <v>10440</v>
      </c>
      <c r="B1398" s="1" t="s">
        <v>3923</v>
      </c>
      <c r="C1398" s="14" t="s">
        <v>4441</v>
      </c>
      <c r="D1398" s="1" t="s">
        <v>17</v>
      </c>
      <c r="E1398" s="1" t="s">
        <v>29</v>
      </c>
      <c r="F1398" s="1" t="s">
        <v>34</v>
      </c>
      <c r="G1398" s="1" t="s">
        <v>42</v>
      </c>
      <c r="H1398" s="1">
        <v>1042</v>
      </c>
      <c r="I1398" s="1">
        <v>1602.43</v>
      </c>
      <c r="J1398" s="1">
        <v>2448.86</v>
      </c>
      <c r="K1398" s="1">
        <v>-131</v>
      </c>
      <c r="L1398" s="1">
        <f>Table49[[#This Row],[Selling_Price]]-Table49[[#This Row],[Market_Price]]</f>
        <v>846.43000000000006</v>
      </c>
      <c r="M1398" s="1">
        <f>Table49[[#This Row],[Quantity]]*Table49[[#This Row],[Selling_Price]]</f>
        <v>-320800.66000000003</v>
      </c>
      <c r="N1398" s="1">
        <f>Table49[[#This Row],[Quantity]]*Table49[[#This Row],[Profit_Per_Quantity]]</f>
        <v>-110882.33</v>
      </c>
      <c r="O1398" s="1" t="s">
        <v>46</v>
      </c>
    </row>
    <row r="1399" spans="1:15" x14ac:dyDescent="0.3">
      <c r="A1399" s="1" t="s">
        <v>8027</v>
      </c>
      <c r="B1399" s="1" t="s">
        <v>51</v>
      </c>
      <c r="C1399" s="14" t="s">
        <v>4832</v>
      </c>
      <c r="D1399" s="1" t="s">
        <v>13</v>
      </c>
      <c r="E1399" s="1" t="s">
        <v>21</v>
      </c>
      <c r="F1399" s="1" t="s">
        <v>33</v>
      </c>
      <c r="G1399" s="1" t="s">
        <v>38</v>
      </c>
      <c r="H1399" s="1">
        <v>1085</v>
      </c>
      <c r="I1399" s="1">
        <v>548.55999999999995</v>
      </c>
      <c r="J1399" s="1">
        <v>673.33</v>
      </c>
      <c r="K1399" s="1">
        <v>-17</v>
      </c>
      <c r="L1399" s="1">
        <f>Table49[[#This Row],[Selling_Price]]-Table49[[#This Row],[Market_Price]]</f>
        <v>124.7700000000001</v>
      </c>
      <c r="M1399" s="1">
        <f>Table49[[#This Row],[Quantity]]*Table49[[#This Row],[Selling_Price]]</f>
        <v>-11446.61</v>
      </c>
      <c r="N1399" s="1">
        <f>Table49[[#This Row],[Quantity]]*Table49[[#This Row],[Profit_Per_Quantity]]</f>
        <v>-2121.0900000000015</v>
      </c>
      <c r="O1399" s="1" t="s">
        <v>46</v>
      </c>
    </row>
    <row r="1400" spans="1:15" x14ac:dyDescent="0.3">
      <c r="A1400" s="1" t="s">
        <v>6384</v>
      </c>
      <c r="B1400" s="1" t="s">
        <v>1525</v>
      </c>
      <c r="C1400" s="14" t="s">
        <v>4577</v>
      </c>
      <c r="D1400" s="1" t="s">
        <v>17</v>
      </c>
      <c r="E1400" s="1" t="s">
        <v>21</v>
      </c>
      <c r="F1400" s="1" t="s">
        <v>31</v>
      </c>
      <c r="G1400" s="1" t="s">
        <v>42</v>
      </c>
      <c r="H1400" s="1">
        <v>1030</v>
      </c>
      <c r="I1400" s="1">
        <v>1140.28</v>
      </c>
      <c r="J1400" s="1">
        <v>1488.04</v>
      </c>
      <c r="K1400" s="1">
        <v>-428</v>
      </c>
      <c r="L1400" s="1">
        <f>Table49[[#This Row],[Selling_Price]]-Table49[[#This Row],[Market_Price]]</f>
        <v>347.76</v>
      </c>
      <c r="M1400" s="1">
        <f>Table49[[#This Row],[Quantity]]*Table49[[#This Row],[Selling_Price]]</f>
        <v>-636881.12</v>
      </c>
      <c r="N1400" s="1">
        <f>Table49[[#This Row],[Quantity]]*Table49[[#This Row],[Profit_Per_Quantity]]</f>
        <v>-148841.28</v>
      </c>
      <c r="O1400" s="1" t="s">
        <v>46</v>
      </c>
    </row>
    <row r="1401" spans="1:15" x14ac:dyDescent="0.3">
      <c r="A1401" s="1" t="s">
        <v>9563</v>
      </c>
      <c r="B1401" s="1" t="s">
        <v>2182</v>
      </c>
      <c r="C1401" s="14" t="s">
        <v>5506</v>
      </c>
      <c r="D1401" s="1" t="s">
        <v>17</v>
      </c>
      <c r="E1401" s="1" t="s">
        <v>4349</v>
      </c>
      <c r="F1401" s="1" t="s">
        <v>33</v>
      </c>
      <c r="G1401" s="1" t="s">
        <v>4352</v>
      </c>
      <c r="H1401" s="1">
        <v>1044</v>
      </c>
      <c r="I1401" s="1">
        <v>1966.38</v>
      </c>
      <c r="J1401" s="1">
        <v>3253.21</v>
      </c>
      <c r="K1401" s="1">
        <v>-460</v>
      </c>
      <c r="L1401" s="1">
        <f>Table49[[#This Row],[Selling_Price]]-Table49[[#This Row],[Market_Price]]</f>
        <v>1286.83</v>
      </c>
      <c r="M1401" s="1">
        <f>Table49[[#This Row],[Quantity]]*Table49[[#This Row],[Selling_Price]]</f>
        <v>-1496476.6</v>
      </c>
      <c r="N1401" s="1">
        <f>Table49[[#This Row],[Quantity]]*Table49[[#This Row],[Profit_Per_Quantity]]</f>
        <v>-591941.79999999993</v>
      </c>
      <c r="O1401" s="1" t="s">
        <v>46</v>
      </c>
    </row>
    <row r="1402" spans="1:15" x14ac:dyDescent="0.3">
      <c r="A1402" s="1" t="s">
        <v>10524</v>
      </c>
      <c r="B1402" s="1" t="s">
        <v>4064</v>
      </c>
      <c r="C1402" s="14" t="s">
        <v>4631</v>
      </c>
      <c r="D1402" s="1" t="s">
        <v>11</v>
      </c>
      <c r="E1402" s="1" t="s">
        <v>30</v>
      </c>
      <c r="F1402" s="1" t="s">
        <v>31</v>
      </c>
      <c r="G1402" s="1" t="s">
        <v>43</v>
      </c>
      <c r="H1402" s="1">
        <v>1007</v>
      </c>
      <c r="I1402" s="1">
        <v>1831.93</v>
      </c>
      <c r="J1402" s="1">
        <v>2510.91</v>
      </c>
      <c r="K1402" s="1">
        <v>-364</v>
      </c>
      <c r="L1402" s="1">
        <f>Table49[[#This Row],[Selling_Price]]-Table49[[#This Row],[Market_Price]]</f>
        <v>678.97999999999979</v>
      </c>
      <c r="M1402" s="1">
        <f>Table49[[#This Row],[Quantity]]*Table49[[#This Row],[Selling_Price]]</f>
        <v>-913971.24</v>
      </c>
      <c r="N1402" s="1">
        <f>Table49[[#This Row],[Quantity]]*Table49[[#This Row],[Profit_Per_Quantity]]</f>
        <v>-247148.71999999991</v>
      </c>
      <c r="O1402" s="1" t="s">
        <v>46</v>
      </c>
    </row>
    <row r="1403" spans="1:15" x14ac:dyDescent="0.3">
      <c r="A1403" s="1" t="s">
        <v>9542</v>
      </c>
      <c r="B1403" s="1" t="s">
        <v>2530</v>
      </c>
      <c r="C1403" s="14" t="s">
        <v>5659</v>
      </c>
      <c r="D1403" s="1" t="s">
        <v>11</v>
      </c>
      <c r="E1403" s="1" t="s">
        <v>21</v>
      </c>
      <c r="F1403" s="1" t="s">
        <v>31</v>
      </c>
      <c r="G1403" s="1" t="s">
        <v>44</v>
      </c>
      <c r="H1403" s="1">
        <v>1089</v>
      </c>
      <c r="I1403" s="1">
        <v>1138.5999999999999</v>
      </c>
      <c r="J1403" s="1">
        <v>1671.58</v>
      </c>
      <c r="K1403" s="1">
        <v>-461</v>
      </c>
      <c r="L1403" s="1">
        <f>Table49[[#This Row],[Selling_Price]]-Table49[[#This Row],[Market_Price]]</f>
        <v>532.98</v>
      </c>
      <c r="M1403" s="1">
        <f>Table49[[#This Row],[Quantity]]*Table49[[#This Row],[Selling_Price]]</f>
        <v>-770598.38</v>
      </c>
      <c r="N1403" s="1">
        <f>Table49[[#This Row],[Quantity]]*Table49[[#This Row],[Profit_Per_Quantity]]</f>
        <v>-245703.78</v>
      </c>
      <c r="O1403" s="1" t="s">
        <v>46</v>
      </c>
    </row>
    <row r="1404" spans="1:15" x14ac:dyDescent="0.3">
      <c r="A1404" s="1" t="s">
        <v>6966</v>
      </c>
      <c r="B1404" s="1" t="s">
        <v>212</v>
      </c>
      <c r="C1404" s="14" t="s">
        <v>6019</v>
      </c>
      <c r="D1404" s="1" t="s">
        <v>16</v>
      </c>
      <c r="E1404" s="1" t="s">
        <v>21</v>
      </c>
      <c r="F1404" s="1" t="s">
        <v>33</v>
      </c>
      <c r="G1404" s="1" t="s">
        <v>38</v>
      </c>
      <c r="H1404" s="1">
        <v>1095</v>
      </c>
      <c r="I1404" s="1">
        <v>309.82</v>
      </c>
      <c r="J1404" s="1">
        <v>345.18</v>
      </c>
      <c r="K1404" s="1">
        <v>-384</v>
      </c>
      <c r="L1404" s="1">
        <f>Table49[[#This Row],[Selling_Price]]-Table49[[#This Row],[Market_Price]]</f>
        <v>35.360000000000014</v>
      </c>
      <c r="M1404" s="1">
        <f>Table49[[#This Row],[Quantity]]*Table49[[#This Row],[Selling_Price]]</f>
        <v>-132549.12</v>
      </c>
      <c r="N1404" s="1">
        <f>Table49[[#This Row],[Quantity]]*Table49[[#This Row],[Profit_Per_Quantity]]</f>
        <v>-13578.240000000005</v>
      </c>
      <c r="O1404" s="1" t="s">
        <v>46</v>
      </c>
    </row>
    <row r="1405" spans="1:15" x14ac:dyDescent="0.3">
      <c r="A1405" s="1" t="s">
        <v>9967</v>
      </c>
      <c r="B1405" s="1" t="s">
        <v>3201</v>
      </c>
      <c r="C1405" s="14" t="s">
        <v>5289</v>
      </c>
      <c r="D1405" s="1" t="s">
        <v>19</v>
      </c>
      <c r="E1405" s="1" t="s">
        <v>25</v>
      </c>
      <c r="F1405" s="1" t="s">
        <v>35</v>
      </c>
      <c r="G1405" s="1" t="s">
        <v>44</v>
      </c>
      <c r="H1405" s="1">
        <v>1016</v>
      </c>
      <c r="I1405" s="1">
        <v>1740.19</v>
      </c>
      <c r="J1405" s="1">
        <v>3415.6</v>
      </c>
      <c r="K1405" s="1">
        <v>-38</v>
      </c>
      <c r="L1405" s="1">
        <f>Table49[[#This Row],[Selling_Price]]-Table49[[#This Row],[Market_Price]]</f>
        <v>1675.4099999999999</v>
      </c>
      <c r="M1405" s="1">
        <f>Table49[[#This Row],[Quantity]]*Table49[[#This Row],[Selling_Price]]</f>
        <v>-129792.8</v>
      </c>
      <c r="N1405" s="1">
        <f>Table49[[#This Row],[Quantity]]*Table49[[#This Row],[Profit_Per_Quantity]]</f>
        <v>-63665.579999999994</v>
      </c>
      <c r="O1405" s="1" t="s">
        <v>46</v>
      </c>
    </row>
    <row r="1406" spans="1:15" x14ac:dyDescent="0.3">
      <c r="A1406" s="1" t="s">
        <v>6872</v>
      </c>
      <c r="B1406" s="1" t="s">
        <v>4172</v>
      </c>
      <c r="C1406" s="14" t="s">
        <v>4444</v>
      </c>
      <c r="D1406" s="1" t="s">
        <v>13</v>
      </c>
      <c r="E1406" s="1" t="s">
        <v>29</v>
      </c>
      <c r="F1406" s="1" t="s">
        <v>34</v>
      </c>
      <c r="G1406" s="1" t="s">
        <v>45</v>
      </c>
      <c r="H1406" s="1">
        <v>1090</v>
      </c>
      <c r="I1406" s="1">
        <v>404.61</v>
      </c>
      <c r="J1406" s="1">
        <v>529.20000000000005</v>
      </c>
      <c r="K1406" s="1">
        <v>-299</v>
      </c>
      <c r="L1406" s="1">
        <f>Table49[[#This Row],[Selling_Price]]-Table49[[#This Row],[Market_Price]]</f>
        <v>124.59000000000003</v>
      </c>
      <c r="M1406" s="1">
        <f>Table49[[#This Row],[Quantity]]*Table49[[#This Row],[Selling_Price]]</f>
        <v>-158230.80000000002</v>
      </c>
      <c r="N1406" s="1">
        <f>Table49[[#This Row],[Quantity]]*Table49[[#This Row],[Profit_Per_Quantity]]</f>
        <v>-37252.410000000011</v>
      </c>
      <c r="O1406" s="1" t="s">
        <v>46</v>
      </c>
    </row>
    <row r="1407" spans="1:15" x14ac:dyDescent="0.3">
      <c r="A1407" s="1" t="s">
        <v>10477</v>
      </c>
      <c r="B1407" s="1" t="s">
        <v>3975</v>
      </c>
      <c r="C1407" s="14" t="s">
        <v>4711</v>
      </c>
      <c r="D1407" s="1" t="s">
        <v>19</v>
      </c>
      <c r="E1407" s="1" t="s">
        <v>27</v>
      </c>
      <c r="F1407" s="1" t="s">
        <v>33</v>
      </c>
      <c r="G1407" s="1" t="s">
        <v>40</v>
      </c>
      <c r="H1407" s="1">
        <v>1025</v>
      </c>
      <c r="I1407" s="1">
        <v>478.64</v>
      </c>
      <c r="J1407" s="1">
        <v>561.39</v>
      </c>
      <c r="K1407" s="1">
        <v>-76</v>
      </c>
      <c r="L1407" s="1">
        <f>Table49[[#This Row],[Selling_Price]]-Table49[[#This Row],[Market_Price]]</f>
        <v>82.75</v>
      </c>
      <c r="M1407" s="1">
        <f>Table49[[#This Row],[Quantity]]*Table49[[#This Row],[Selling_Price]]</f>
        <v>-42665.64</v>
      </c>
      <c r="N1407" s="1">
        <f>Table49[[#This Row],[Quantity]]*Table49[[#This Row],[Profit_Per_Quantity]]</f>
        <v>-6289</v>
      </c>
      <c r="O1407" s="1" t="s">
        <v>46</v>
      </c>
    </row>
    <row r="1408" spans="1:15" x14ac:dyDescent="0.3">
      <c r="A1408" s="1" t="s">
        <v>8789</v>
      </c>
      <c r="B1408" s="1" t="s">
        <v>1323</v>
      </c>
      <c r="C1408" s="14" t="s">
        <v>5494</v>
      </c>
      <c r="D1408" s="1" t="s">
        <v>17</v>
      </c>
      <c r="E1408" s="1" t="s">
        <v>25</v>
      </c>
      <c r="F1408" s="1" t="s">
        <v>35</v>
      </c>
      <c r="G1408" s="1" t="s">
        <v>40</v>
      </c>
      <c r="H1408" s="1">
        <v>1060</v>
      </c>
      <c r="I1408" s="1">
        <v>544.17999999999995</v>
      </c>
      <c r="J1408" s="1">
        <v>785.99</v>
      </c>
      <c r="K1408" s="1">
        <v>-310</v>
      </c>
      <c r="L1408" s="1">
        <f>Table49[[#This Row],[Selling_Price]]-Table49[[#This Row],[Market_Price]]</f>
        <v>241.81000000000006</v>
      </c>
      <c r="M1408" s="1">
        <f>Table49[[#This Row],[Quantity]]*Table49[[#This Row],[Selling_Price]]</f>
        <v>-243656.9</v>
      </c>
      <c r="N1408" s="1">
        <f>Table49[[#This Row],[Quantity]]*Table49[[#This Row],[Profit_Per_Quantity]]</f>
        <v>-74961.10000000002</v>
      </c>
      <c r="O1408" s="1" t="s">
        <v>46</v>
      </c>
    </row>
    <row r="1409" spans="1:15" x14ac:dyDescent="0.3">
      <c r="A1409" s="1" t="s">
        <v>9931</v>
      </c>
      <c r="B1409" s="1" t="s">
        <v>3150</v>
      </c>
      <c r="C1409" s="14" t="s">
        <v>5319</v>
      </c>
      <c r="D1409" s="1" t="s">
        <v>14</v>
      </c>
      <c r="E1409" s="1" t="s">
        <v>25</v>
      </c>
      <c r="F1409" s="1" t="s">
        <v>31</v>
      </c>
      <c r="G1409" s="1" t="s">
        <v>37</v>
      </c>
      <c r="H1409" s="1">
        <v>1021</v>
      </c>
      <c r="I1409" s="1">
        <v>529.1</v>
      </c>
      <c r="J1409" s="1">
        <v>887.65</v>
      </c>
      <c r="K1409" s="1">
        <v>-444</v>
      </c>
      <c r="L1409" s="1">
        <f>Table49[[#This Row],[Selling_Price]]-Table49[[#This Row],[Market_Price]]</f>
        <v>358.54999999999995</v>
      </c>
      <c r="M1409" s="1">
        <f>Table49[[#This Row],[Quantity]]*Table49[[#This Row],[Selling_Price]]</f>
        <v>-394116.6</v>
      </c>
      <c r="N1409" s="1">
        <f>Table49[[#This Row],[Quantity]]*Table49[[#This Row],[Profit_Per_Quantity]]</f>
        <v>-159196.19999999998</v>
      </c>
      <c r="O1409" s="1" t="s">
        <v>46</v>
      </c>
    </row>
    <row r="1410" spans="1:15" x14ac:dyDescent="0.3">
      <c r="A1410" s="1" t="s">
        <v>9535</v>
      </c>
      <c r="B1410" s="1" t="s">
        <v>2521</v>
      </c>
      <c r="C1410" s="14" t="s">
        <v>5664</v>
      </c>
      <c r="D1410" s="1" t="s">
        <v>18</v>
      </c>
      <c r="E1410" s="1" t="s">
        <v>30</v>
      </c>
      <c r="F1410" s="1" t="s">
        <v>34</v>
      </c>
      <c r="G1410" s="1" t="s">
        <v>44</v>
      </c>
      <c r="H1410" s="1">
        <v>1063</v>
      </c>
      <c r="I1410" s="1">
        <v>676.7</v>
      </c>
      <c r="J1410" s="1">
        <v>1241.45</v>
      </c>
      <c r="K1410" s="1">
        <v>-342</v>
      </c>
      <c r="L1410" s="1">
        <f>Table49[[#This Row],[Selling_Price]]-Table49[[#This Row],[Market_Price]]</f>
        <v>564.75</v>
      </c>
      <c r="M1410" s="1">
        <f>Table49[[#This Row],[Quantity]]*Table49[[#This Row],[Selling_Price]]</f>
        <v>-424575.9</v>
      </c>
      <c r="N1410" s="1">
        <f>Table49[[#This Row],[Quantity]]*Table49[[#This Row],[Profit_Per_Quantity]]</f>
        <v>-193144.5</v>
      </c>
      <c r="O1410" s="1" t="s">
        <v>46</v>
      </c>
    </row>
    <row r="1411" spans="1:15" x14ac:dyDescent="0.3">
      <c r="A1411" s="1" t="s">
        <v>9799</v>
      </c>
      <c r="B1411" s="1" t="s">
        <v>2943</v>
      </c>
      <c r="C1411" s="14" t="s">
        <v>5441</v>
      </c>
      <c r="D1411" s="1" t="s">
        <v>14</v>
      </c>
      <c r="E1411" s="1" t="s">
        <v>27</v>
      </c>
      <c r="F1411" s="1" t="s">
        <v>33</v>
      </c>
      <c r="G1411" s="1" t="s">
        <v>43</v>
      </c>
      <c r="H1411" s="1">
        <v>1084</v>
      </c>
      <c r="I1411" s="1">
        <v>252.93</v>
      </c>
      <c r="J1411" s="1">
        <v>477.42</v>
      </c>
      <c r="K1411" s="1">
        <v>-139</v>
      </c>
      <c r="L1411" s="1">
        <f>Table49[[#This Row],[Selling_Price]]-Table49[[#This Row],[Market_Price]]</f>
        <v>224.49</v>
      </c>
      <c r="M1411" s="1">
        <f>Table49[[#This Row],[Quantity]]*Table49[[#This Row],[Selling_Price]]</f>
        <v>-66361.38</v>
      </c>
      <c r="N1411" s="1">
        <f>Table49[[#This Row],[Quantity]]*Table49[[#This Row],[Profit_Per_Quantity]]</f>
        <v>-31204.11</v>
      </c>
      <c r="O1411" s="1" t="s">
        <v>46</v>
      </c>
    </row>
    <row r="1412" spans="1:15" x14ac:dyDescent="0.3">
      <c r="A1412" s="1" t="s">
        <v>7486</v>
      </c>
      <c r="B1412" s="1" t="s">
        <v>3618</v>
      </c>
      <c r="C1412" s="14" t="s">
        <v>4999</v>
      </c>
      <c r="D1412" s="1" t="s">
        <v>13</v>
      </c>
      <c r="E1412" s="1" t="s">
        <v>26</v>
      </c>
      <c r="F1412" s="1" t="s">
        <v>33</v>
      </c>
      <c r="G1412" s="1" t="s">
        <v>42</v>
      </c>
      <c r="H1412" s="1">
        <v>1092</v>
      </c>
      <c r="I1412" s="1">
        <v>109.05</v>
      </c>
      <c r="J1412" s="1">
        <v>198.53</v>
      </c>
      <c r="K1412" s="1">
        <v>-265</v>
      </c>
      <c r="L1412" s="1">
        <f>Table49[[#This Row],[Selling_Price]]-Table49[[#This Row],[Market_Price]]</f>
        <v>89.48</v>
      </c>
      <c r="M1412" s="1">
        <f>Table49[[#This Row],[Quantity]]*Table49[[#This Row],[Selling_Price]]</f>
        <v>-52610.45</v>
      </c>
      <c r="N1412" s="1">
        <f>Table49[[#This Row],[Quantity]]*Table49[[#This Row],[Profit_Per_Quantity]]</f>
        <v>-23712.2</v>
      </c>
      <c r="O1412" s="1" t="s">
        <v>46</v>
      </c>
    </row>
    <row r="1413" spans="1:15" x14ac:dyDescent="0.3">
      <c r="A1413" s="1" t="s">
        <v>7745</v>
      </c>
      <c r="B1413" s="1" t="s">
        <v>3246</v>
      </c>
      <c r="C1413" s="14" t="s">
        <v>5267</v>
      </c>
      <c r="D1413" s="1" t="s">
        <v>18</v>
      </c>
      <c r="E1413" s="1" t="s">
        <v>4351</v>
      </c>
      <c r="F1413" s="1" t="s">
        <v>31</v>
      </c>
      <c r="G1413" s="1" t="s">
        <v>43</v>
      </c>
      <c r="H1413" s="1">
        <v>1006</v>
      </c>
      <c r="I1413" s="1">
        <v>1336.43</v>
      </c>
      <c r="J1413" s="1">
        <v>2030.07</v>
      </c>
      <c r="K1413" s="1">
        <v>-334</v>
      </c>
      <c r="L1413" s="1">
        <f>Table49[[#This Row],[Selling_Price]]-Table49[[#This Row],[Market_Price]]</f>
        <v>693.63999999999987</v>
      </c>
      <c r="M1413" s="1">
        <f>Table49[[#This Row],[Quantity]]*Table49[[#This Row],[Selling_Price]]</f>
        <v>-678043.38</v>
      </c>
      <c r="N1413" s="1">
        <f>Table49[[#This Row],[Quantity]]*Table49[[#This Row],[Profit_Per_Quantity]]</f>
        <v>-231675.75999999995</v>
      </c>
      <c r="O1413" s="1" t="s">
        <v>46</v>
      </c>
    </row>
    <row r="1414" spans="1:15" x14ac:dyDescent="0.3">
      <c r="A1414" s="1" t="s">
        <v>8024</v>
      </c>
      <c r="B1414" s="1" t="s">
        <v>4134</v>
      </c>
      <c r="C1414" s="14" t="s">
        <v>4566</v>
      </c>
      <c r="D1414" s="1" t="s">
        <v>17</v>
      </c>
      <c r="E1414" s="1" t="s">
        <v>30</v>
      </c>
      <c r="F1414" s="1" t="s">
        <v>31</v>
      </c>
      <c r="G1414" s="1" t="s">
        <v>41</v>
      </c>
      <c r="H1414" s="1">
        <v>1077</v>
      </c>
      <c r="I1414" s="1">
        <v>956.15</v>
      </c>
      <c r="J1414" s="1">
        <v>1084.67</v>
      </c>
      <c r="K1414" s="1">
        <v>-477</v>
      </c>
      <c r="L1414" s="1">
        <f>Table49[[#This Row],[Selling_Price]]-Table49[[#This Row],[Market_Price]]</f>
        <v>128.5200000000001</v>
      </c>
      <c r="M1414" s="1">
        <f>Table49[[#This Row],[Quantity]]*Table49[[#This Row],[Selling_Price]]</f>
        <v>-517387.59</v>
      </c>
      <c r="N1414" s="1">
        <f>Table49[[#This Row],[Quantity]]*Table49[[#This Row],[Profit_Per_Quantity]]</f>
        <v>-61304.040000000045</v>
      </c>
      <c r="O1414" s="1" t="s">
        <v>46</v>
      </c>
    </row>
    <row r="1415" spans="1:15" x14ac:dyDescent="0.3">
      <c r="A1415" s="1" t="s">
        <v>9736</v>
      </c>
      <c r="B1415" s="1" t="s">
        <v>2839</v>
      </c>
      <c r="C1415" s="14" t="s">
        <v>4839</v>
      </c>
      <c r="D1415" s="1" t="s">
        <v>18</v>
      </c>
      <c r="E1415" s="1" t="s">
        <v>27</v>
      </c>
      <c r="F1415" s="1" t="s">
        <v>33</v>
      </c>
      <c r="G1415" s="1" t="s">
        <v>43</v>
      </c>
      <c r="H1415" s="1">
        <v>1005</v>
      </c>
      <c r="I1415" s="1">
        <v>1149.02</v>
      </c>
      <c r="J1415" s="1">
        <v>2095.4499999999998</v>
      </c>
      <c r="K1415" s="1">
        <v>-54</v>
      </c>
      <c r="L1415" s="1">
        <f>Table49[[#This Row],[Selling_Price]]-Table49[[#This Row],[Market_Price]]</f>
        <v>946.42999999999984</v>
      </c>
      <c r="M1415" s="1">
        <f>Table49[[#This Row],[Quantity]]*Table49[[#This Row],[Selling_Price]]</f>
        <v>-113154.29999999999</v>
      </c>
      <c r="N1415" s="1">
        <f>Table49[[#This Row],[Quantity]]*Table49[[#This Row],[Profit_Per_Quantity]]</f>
        <v>-51107.219999999994</v>
      </c>
      <c r="O1415" s="1" t="s">
        <v>46</v>
      </c>
    </row>
    <row r="1416" spans="1:15" x14ac:dyDescent="0.3">
      <c r="A1416" s="1" t="s">
        <v>8683</v>
      </c>
      <c r="B1416" s="1" t="s">
        <v>1142</v>
      </c>
      <c r="C1416" s="14" t="s">
        <v>5763</v>
      </c>
      <c r="D1416" s="1" t="s">
        <v>11</v>
      </c>
      <c r="E1416" s="1" t="s">
        <v>24</v>
      </c>
      <c r="F1416" s="1" t="s">
        <v>34</v>
      </c>
      <c r="G1416" s="1" t="s">
        <v>41</v>
      </c>
      <c r="H1416" s="1">
        <v>1004</v>
      </c>
      <c r="I1416" s="1">
        <v>1214.1400000000001</v>
      </c>
      <c r="J1416" s="1">
        <v>1630.07</v>
      </c>
      <c r="K1416" s="1">
        <v>-319</v>
      </c>
      <c r="L1416" s="1">
        <f>Table49[[#This Row],[Selling_Price]]-Table49[[#This Row],[Market_Price]]</f>
        <v>415.92999999999984</v>
      </c>
      <c r="M1416" s="1">
        <f>Table49[[#This Row],[Quantity]]*Table49[[#This Row],[Selling_Price]]</f>
        <v>-519992.32999999996</v>
      </c>
      <c r="N1416" s="1">
        <f>Table49[[#This Row],[Quantity]]*Table49[[#This Row],[Profit_Per_Quantity]]</f>
        <v>-132681.66999999995</v>
      </c>
      <c r="O1416" s="1" t="s">
        <v>46</v>
      </c>
    </row>
    <row r="1417" spans="1:15" x14ac:dyDescent="0.3">
      <c r="A1417" s="1" t="s">
        <v>8455</v>
      </c>
      <c r="B1417" s="1" t="s">
        <v>789</v>
      </c>
      <c r="C1417" s="14" t="s">
        <v>4831</v>
      </c>
      <c r="D1417" s="1" t="s">
        <v>18</v>
      </c>
      <c r="E1417" s="1" t="s">
        <v>26</v>
      </c>
      <c r="F1417" s="1" t="s">
        <v>33</v>
      </c>
      <c r="G1417" s="1" t="s">
        <v>45</v>
      </c>
      <c r="H1417" s="1">
        <v>1091</v>
      </c>
      <c r="I1417" s="1">
        <v>808.72</v>
      </c>
      <c r="J1417" s="1">
        <v>1331.77</v>
      </c>
      <c r="K1417" s="1">
        <v>51</v>
      </c>
      <c r="L1417" s="1">
        <f>Table49[[#This Row],[Selling_Price]]-Table49[[#This Row],[Market_Price]]</f>
        <v>523.04999999999995</v>
      </c>
      <c r="M1417" s="1">
        <f>Table49[[#This Row],[Quantity]]*Table49[[#This Row],[Selling_Price]]</f>
        <v>67920.27</v>
      </c>
      <c r="N1417" s="1">
        <f>Table49[[#This Row],[Quantity]]*Table49[[#This Row],[Profit_Per_Quantity]]</f>
        <v>26675.55</v>
      </c>
      <c r="O1417" s="1" t="s">
        <v>48</v>
      </c>
    </row>
    <row r="1418" spans="1:15" x14ac:dyDescent="0.3">
      <c r="A1418" s="1" t="s">
        <v>10223</v>
      </c>
      <c r="B1418" s="1" t="s">
        <v>3605</v>
      </c>
      <c r="C1418" s="14" t="s">
        <v>5009</v>
      </c>
      <c r="D1418" s="1" t="s">
        <v>19</v>
      </c>
      <c r="E1418" s="1" t="s">
        <v>25</v>
      </c>
      <c r="F1418" s="1" t="s">
        <v>32</v>
      </c>
      <c r="G1418" s="1" t="s">
        <v>36</v>
      </c>
      <c r="H1418" s="1">
        <v>1006</v>
      </c>
      <c r="I1418" s="1">
        <v>1965.61</v>
      </c>
      <c r="J1418" s="1">
        <v>3840.34</v>
      </c>
      <c r="K1418" s="1">
        <v>407</v>
      </c>
      <c r="L1418" s="1">
        <f>Table49[[#This Row],[Selling_Price]]-Table49[[#This Row],[Market_Price]]</f>
        <v>1874.7300000000002</v>
      </c>
      <c r="M1418" s="1">
        <f>Table49[[#This Row],[Quantity]]*Table49[[#This Row],[Selling_Price]]</f>
        <v>1563018.3800000001</v>
      </c>
      <c r="N1418" s="1">
        <f>Table49[[#This Row],[Quantity]]*Table49[[#This Row],[Profit_Per_Quantity]]</f>
        <v>763015.1100000001</v>
      </c>
      <c r="O1418" s="1" t="s">
        <v>48</v>
      </c>
    </row>
    <row r="1419" spans="1:15" x14ac:dyDescent="0.3">
      <c r="A1419" s="1" t="s">
        <v>8700</v>
      </c>
      <c r="B1419" s="1" t="s">
        <v>1166</v>
      </c>
      <c r="C1419" s="14" t="s">
        <v>4863</v>
      </c>
      <c r="D1419" s="1" t="s">
        <v>15</v>
      </c>
      <c r="E1419" s="1" t="s">
        <v>30</v>
      </c>
      <c r="F1419" s="1" t="s">
        <v>32</v>
      </c>
      <c r="G1419" s="1" t="s">
        <v>37</v>
      </c>
      <c r="H1419" s="1">
        <v>1005</v>
      </c>
      <c r="I1419" s="1">
        <v>1131.0899999999999</v>
      </c>
      <c r="J1419" s="1">
        <v>1427.45</v>
      </c>
      <c r="K1419" s="1">
        <v>161</v>
      </c>
      <c r="L1419" s="1">
        <f>Table49[[#This Row],[Selling_Price]]-Table49[[#This Row],[Market_Price]]</f>
        <v>296.36000000000013</v>
      </c>
      <c r="M1419" s="1">
        <f>Table49[[#This Row],[Quantity]]*Table49[[#This Row],[Selling_Price]]</f>
        <v>229819.45</v>
      </c>
      <c r="N1419" s="1">
        <f>Table49[[#This Row],[Quantity]]*Table49[[#This Row],[Profit_Per_Quantity]]</f>
        <v>47713.960000000021</v>
      </c>
      <c r="O1419" s="1" t="s">
        <v>48</v>
      </c>
    </row>
    <row r="1420" spans="1:15" x14ac:dyDescent="0.3">
      <c r="A1420" s="1" t="s">
        <v>10109</v>
      </c>
      <c r="B1420" s="1" t="s">
        <v>3447</v>
      </c>
      <c r="C1420" s="14" t="s">
        <v>5134</v>
      </c>
      <c r="D1420" s="1" t="s">
        <v>17</v>
      </c>
      <c r="E1420" s="1" t="s">
        <v>4349</v>
      </c>
      <c r="F1420" s="1" t="s">
        <v>33</v>
      </c>
      <c r="G1420" s="1" t="s">
        <v>38</v>
      </c>
      <c r="H1420" s="1">
        <v>1010</v>
      </c>
      <c r="I1420" s="1">
        <v>460.66</v>
      </c>
      <c r="J1420" s="1">
        <v>654.65</v>
      </c>
      <c r="K1420" s="1">
        <v>474</v>
      </c>
      <c r="L1420" s="1">
        <f>Table49[[#This Row],[Selling_Price]]-Table49[[#This Row],[Market_Price]]</f>
        <v>193.98999999999995</v>
      </c>
      <c r="M1420" s="1">
        <f>Table49[[#This Row],[Quantity]]*Table49[[#This Row],[Selling_Price]]</f>
        <v>310304.09999999998</v>
      </c>
      <c r="N1420" s="1">
        <f>Table49[[#This Row],[Quantity]]*Table49[[#This Row],[Profit_Per_Quantity]]</f>
        <v>91951.25999999998</v>
      </c>
      <c r="O1420" s="1" t="s">
        <v>48</v>
      </c>
    </row>
    <row r="1421" spans="1:15" x14ac:dyDescent="0.3">
      <c r="A1421" s="1" t="s">
        <v>9950</v>
      </c>
      <c r="B1421" s="1" t="s">
        <v>3179</v>
      </c>
      <c r="C1421" s="14" t="s">
        <v>4769</v>
      </c>
      <c r="D1421" s="1" t="s">
        <v>13</v>
      </c>
      <c r="E1421" s="1" t="s">
        <v>4351</v>
      </c>
      <c r="F1421" s="1" t="s">
        <v>31</v>
      </c>
      <c r="G1421" s="1" t="s">
        <v>42</v>
      </c>
      <c r="H1421" s="1">
        <v>1046</v>
      </c>
      <c r="I1421" s="1">
        <v>422.05</v>
      </c>
      <c r="J1421" s="1">
        <v>466.85</v>
      </c>
      <c r="K1421" s="1">
        <v>188</v>
      </c>
      <c r="L1421" s="1">
        <f>Table49[[#This Row],[Selling_Price]]-Table49[[#This Row],[Market_Price]]</f>
        <v>44.800000000000011</v>
      </c>
      <c r="M1421" s="1">
        <f>Table49[[#This Row],[Quantity]]*Table49[[#This Row],[Selling_Price]]</f>
        <v>87767.8</v>
      </c>
      <c r="N1421" s="1">
        <f>Table49[[#This Row],[Quantity]]*Table49[[#This Row],[Profit_Per_Quantity]]</f>
        <v>8422.4000000000015</v>
      </c>
      <c r="O1421" s="1" t="s">
        <v>48</v>
      </c>
    </row>
    <row r="1422" spans="1:15" x14ac:dyDescent="0.3">
      <c r="A1422" s="1" t="s">
        <v>6324</v>
      </c>
      <c r="B1422" s="1" t="s">
        <v>1489</v>
      </c>
      <c r="C1422" s="14" t="s">
        <v>5998</v>
      </c>
      <c r="D1422" s="1" t="s">
        <v>14</v>
      </c>
      <c r="E1422" s="1" t="s">
        <v>4349</v>
      </c>
      <c r="F1422" s="1" t="s">
        <v>35</v>
      </c>
      <c r="G1422" s="1" t="s">
        <v>40</v>
      </c>
      <c r="H1422" s="1">
        <v>1065</v>
      </c>
      <c r="I1422" s="1">
        <v>698.33</v>
      </c>
      <c r="J1422" s="1">
        <v>1207.77</v>
      </c>
      <c r="K1422" s="1">
        <v>241</v>
      </c>
      <c r="L1422" s="1">
        <f>Table49[[#This Row],[Selling_Price]]-Table49[[#This Row],[Market_Price]]</f>
        <v>509.43999999999994</v>
      </c>
      <c r="M1422" s="1">
        <f>Table49[[#This Row],[Quantity]]*Table49[[#This Row],[Selling_Price]]</f>
        <v>291072.57</v>
      </c>
      <c r="N1422" s="1">
        <f>Table49[[#This Row],[Quantity]]*Table49[[#This Row],[Profit_Per_Quantity]]</f>
        <v>122775.03999999998</v>
      </c>
      <c r="O1422" s="1" t="s">
        <v>48</v>
      </c>
    </row>
    <row r="1423" spans="1:15" x14ac:dyDescent="0.3">
      <c r="A1423" s="1" t="s">
        <v>10025</v>
      </c>
      <c r="B1423" s="1" t="s">
        <v>3306</v>
      </c>
      <c r="C1423" s="14" t="s">
        <v>5227</v>
      </c>
      <c r="D1423" s="1" t="s">
        <v>15</v>
      </c>
      <c r="E1423" s="1" t="s">
        <v>24</v>
      </c>
      <c r="F1423" s="1" t="s">
        <v>32</v>
      </c>
      <c r="G1423" s="1" t="s">
        <v>36</v>
      </c>
      <c r="H1423" s="1">
        <v>1063</v>
      </c>
      <c r="I1423" s="1">
        <v>488.48</v>
      </c>
      <c r="J1423" s="1">
        <v>690.02</v>
      </c>
      <c r="K1423" s="1">
        <v>119</v>
      </c>
      <c r="L1423" s="1">
        <f>Table49[[#This Row],[Selling_Price]]-Table49[[#This Row],[Market_Price]]</f>
        <v>201.53999999999996</v>
      </c>
      <c r="M1423" s="1">
        <f>Table49[[#This Row],[Quantity]]*Table49[[#This Row],[Selling_Price]]</f>
        <v>82112.38</v>
      </c>
      <c r="N1423" s="1">
        <f>Table49[[#This Row],[Quantity]]*Table49[[#This Row],[Profit_Per_Quantity]]</f>
        <v>23983.259999999995</v>
      </c>
      <c r="O1423" s="1" t="s">
        <v>48</v>
      </c>
    </row>
    <row r="1424" spans="1:15" x14ac:dyDescent="0.3">
      <c r="A1424" s="1" t="s">
        <v>9724</v>
      </c>
      <c r="B1424" s="1" t="s">
        <v>2821</v>
      </c>
      <c r="C1424" s="14" t="s">
        <v>4778</v>
      </c>
      <c r="D1424" s="1" t="s">
        <v>17</v>
      </c>
      <c r="E1424" s="1" t="s">
        <v>30</v>
      </c>
      <c r="F1424" s="1" t="s">
        <v>34</v>
      </c>
      <c r="G1424" s="1" t="s">
        <v>38</v>
      </c>
      <c r="H1424" s="1">
        <v>1043</v>
      </c>
      <c r="I1424" s="1">
        <v>795.36</v>
      </c>
      <c r="J1424" s="1">
        <v>1107.75</v>
      </c>
      <c r="K1424" s="1">
        <v>264</v>
      </c>
      <c r="L1424" s="1">
        <f>Table49[[#This Row],[Selling_Price]]-Table49[[#This Row],[Market_Price]]</f>
        <v>312.39</v>
      </c>
      <c r="M1424" s="1">
        <f>Table49[[#This Row],[Quantity]]*Table49[[#This Row],[Selling_Price]]</f>
        <v>292446</v>
      </c>
      <c r="N1424" s="1">
        <f>Table49[[#This Row],[Quantity]]*Table49[[#This Row],[Profit_Per_Quantity]]</f>
        <v>82470.959999999992</v>
      </c>
      <c r="O1424" s="1" t="s">
        <v>48</v>
      </c>
    </row>
    <row r="1425" spans="1:15" x14ac:dyDescent="0.3">
      <c r="A1425" s="1" t="s">
        <v>10467</v>
      </c>
      <c r="B1425" s="1" t="s">
        <v>3950</v>
      </c>
      <c r="C1425" s="14" t="s">
        <v>4547</v>
      </c>
      <c r="D1425" s="1" t="s">
        <v>20</v>
      </c>
      <c r="E1425" s="1" t="s">
        <v>24</v>
      </c>
      <c r="F1425" s="1" t="s">
        <v>31</v>
      </c>
      <c r="G1425" s="1" t="s">
        <v>37</v>
      </c>
      <c r="H1425" s="1">
        <v>1002</v>
      </c>
      <c r="I1425" s="1">
        <v>1754.53</v>
      </c>
      <c r="J1425" s="1">
        <v>2349.77</v>
      </c>
      <c r="K1425" s="1">
        <v>341</v>
      </c>
      <c r="L1425" s="1">
        <f>Table49[[#This Row],[Selling_Price]]-Table49[[#This Row],[Market_Price]]</f>
        <v>595.24</v>
      </c>
      <c r="M1425" s="1">
        <f>Table49[[#This Row],[Quantity]]*Table49[[#This Row],[Selling_Price]]</f>
        <v>801271.57</v>
      </c>
      <c r="N1425" s="1">
        <f>Table49[[#This Row],[Quantity]]*Table49[[#This Row],[Profit_Per_Quantity]]</f>
        <v>202976.84</v>
      </c>
      <c r="O1425" s="1" t="s">
        <v>48</v>
      </c>
    </row>
    <row r="1426" spans="1:15" x14ac:dyDescent="0.3">
      <c r="A1426" s="1" t="s">
        <v>9204</v>
      </c>
      <c r="B1426" s="1" t="s">
        <v>2002</v>
      </c>
      <c r="C1426" s="14" t="s">
        <v>4714</v>
      </c>
      <c r="D1426" s="1" t="s">
        <v>13</v>
      </c>
      <c r="E1426" s="1" t="s">
        <v>4351</v>
      </c>
      <c r="F1426" s="1" t="s">
        <v>32</v>
      </c>
      <c r="G1426" s="1" t="s">
        <v>43</v>
      </c>
      <c r="H1426" s="1">
        <v>1054</v>
      </c>
      <c r="I1426" s="1">
        <v>106.91</v>
      </c>
      <c r="J1426" s="1">
        <v>174.41</v>
      </c>
      <c r="K1426" s="1">
        <v>339</v>
      </c>
      <c r="L1426" s="1">
        <f>Table49[[#This Row],[Selling_Price]]-Table49[[#This Row],[Market_Price]]</f>
        <v>67.5</v>
      </c>
      <c r="M1426" s="1">
        <f>Table49[[#This Row],[Quantity]]*Table49[[#This Row],[Selling_Price]]</f>
        <v>59124.99</v>
      </c>
      <c r="N1426" s="1">
        <f>Table49[[#This Row],[Quantity]]*Table49[[#This Row],[Profit_Per_Quantity]]</f>
        <v>22882.5</v>
      </c>
      <c r="O1426" s="1" t="s">
        <v>48</v>
      </c>
    </row>
    <row r="1427" spans="1:15" x14ac:dyDescent="0.3">
      <c r="A1427" s="1" t="s">
        <v>8502</v>
      </c>
      <c r="B1427" s="1" t="s">
        <v>860</v>
      </c>
      <c r="C1427" s="14" t="s">
        <v>4792</v>
      </c>
      <c r="D1427" s="1" t="s">
        <v>16</v>
      </c>
      <c r="E1427" s="1" t="s">
        <v>4351</v>
      </c>
      <c r="F1427" s="1" t="s">
        <v>35</v>
      </c>
      <c r="G1427" s="1" t="s">
        <v>4352</v>
      </c>
      <c r="H1427" s="1">
        <v>1091</v>
      </c>
      <c r="I1427" s="1">
        <v>293.51</v>
      </c>
      <c r="J1427" s="1">
        <v>536.80999999999995</v>
      </c>
      <c r="K1427" s="1">
        <v>329</v>
      </c>
      <c r="L1427" s="1">
        <f>Table49[[#This Row],[Selling_Price]]-Table49[[#This Row],[Market_Price]]</f>
        <v>243.29999999999995</v>
      </c>
      <c r="M1427" s="1">
        <f>Table49[[#This Row],[Quantity]]*Table49[[#This Row],[Selling_Price]]</f>
        <v>176610.49</v>
      </c>
      <c r="N1427" s="1">
        <f>Table49[[#This Row],[Quantity]]*Table49[[#This Row],[Profit_Per_Quantity]]</f>
        <v>80045.699999999983</v>
      </c>
      <c r="O1427" s="1" t="s">
        <v>48</v>
      </c>
    </row>
    <row r="1428" spans="1:15" x14ac:dyDescent="0.3">
      <c r="A1428" s="1" t="s">
        <v>9853</v>
      </c>
      <c r="B1428" s="1" t="s">
        <v>3028</v>
      </c>
      <c r="C1428" s="14" t="s">
        <v>5066</v>
      </c>
      <c r="D1428" s="1" t="s">
        <v>15</v>
      </c>
      <c r="E1428" s="1" t="s">
        <v>4351</v>
      </c>
      <c r="F1428" s="1" t="s">
        <v>33</v>
      </c>
      <c r="G1428" s="1" t="s">
        <v>42</v>
      </c>
      <c r="H1428" s="1">
        <v>1042</v>
      </c>
      <c r="I1428" s="1">
        <v>787.87</v>
      </c>
      <c r="J1428" s="1">
        <v>1044.1199999999999</v>
      </c>
      <c r="K1428" s="1">
        <v>143</v>
      </c>
      <c r="L1428" s="1">
        <f>Table49[[#This Row],[Selling_Price]]-Table49[[#This Row],[Market_Price]]</f>
        <v>256.24999999999989</v>
      </c>
      <c r="M1428" s="1">
        <f>Table49[[#This Row],[Quantity]]*Table49[[#This Row],[Selling_Price]]</f>
        <v>149309.15999999997</v>
      </c>
      <c r="N1428" s="1">
        <f>Table49[[#This Row],[Quantity]]*Table49[[#This Row],[Profit_Per_Quantity]]</f>
        <v>36643.749999999985</v>
      </c>
      <c r="O1428" s="1" t="s">
        <v>48</v>
      </c>
    </row>
    <row r="1429" spans="1:15" x14ac:dyDescent="0.3">
      <c r="A1429" s="1" t="s">
        <v>10214</v>
      </c>
      <c r="B1429" s="1" t="s">
        <v>3591</v>
      </c>
      <c r="C1429" s="14" t="s">
        <v>4588</v>
      </c>
      <c r="D1429" s="1" t="s">
        <v>12</v>
      </c>
      <c r="E1429" s="1" t="s">
        <v>25</v>
      </c>
      <c r="F1429" s="1" t="s">
        <v>31</v>
      </c>
      <c r="G1429" s="1" t="s">
        <v>37</v>
      </c>
      <c r="H1429" s="1">
        <v>1076</v>
      </c>
      <c r="I1429" s="1">
        <v>149.6</v>
      </c>
      <c r="J1429" s="1">
        <v>245.73</v>
      </c>
      <c r="K1429" s="1">
        <v>75</v>
      </c>
      <c r="L1429" s="1">
        <f>Table49[[#This Row],[Selling_Price]]-Table49[[#This Row],[Market_Price]]</f>
        <v>96.13</v>
      </c>
      <c r="M1429" s="1">
        <f>Table49[[#This Row],[Quantity]]*Table49[[#This Row],[Selling_Price]]</f>
        <v>18429.75</v>
      </c>
      <c r="N1429" s="1">
        <f>Table49[[#This Row],[Quantity]]*Table49[[#This Row],[Profit_Per_Quantity]]</f>
        <v>7209.75</v>
      </c>
      <c r="O1429" s="1" t="s">
        <v>48</v>
      </c>
    </row>
    <row r="1430" spans="1:15" x14ac:dyDescent="0.3">
      <c r="A1430" s="1" t="s">
        <v>9511</v>
      </c>
      <c r="B1430" s="1" t="s">
        <v>2488</v>
      </c>
      <c r="C1430" s="14" t="s">
        <v>5675</v>
      </c>
      <c r="D1430" s="1" t="s">
        <v>12</v>
      </c>
      <c r="E1430" s="1" t="s">
        <v>4351</v>
      </c>
      <c r="F1430" s="1" t="s">
        <v>31</v>
      </c>
      <c r="G1430" s="1" t="s">
        <v>41</v>
      </c>
      <c r="H1430" s="1">
        <v>1015</v>
      </c>
      <c r="I1430" s="1">
        <v>291.87</v>
      </c>
      <c r="J1430" s="1">
        <v>372.41</v>
      </c>
      <c r="K1430" s="1">
        <v>440</v>
      </c>
      <c r="L1430" s="1">
        <f>Table49[[#This Row],[Selling_Price]]-Table49[[#This Row],[Market_Price]]</f>
        <v>80.54000000000002</v>
      </c>
      <c r="M1430" s="1">
        <f>Table49[[#This Row],[Quantity]]*Table49[[#This Row],[Selling_Price]]</f>
        <v>163860.40000000002</v>
      </c>
      <c r="N1430" s="1">
        <f>Table49[[#This Row],[Quantity]]*Table49[[#This Row],[Profit_Per_Quantity]]</f>
        <v>35437.600000000006</v>
      </c>
      <c r="O1430" s="1" t="s">
        <v>48</v>
      </c>
    </row>
    <row r="1431" spans="1:15" x14ac:dyDescent="0.3">
      <c r="A1431" s="1" t="s">
        <v>9558</v>
      </c>
      <c r="B1431" s="1" t="s">
        <v>2550</v>
      </c>
      <c r="C1431" s="14" t="s">
        <v>5647</v>
      </c>
      <c r="D1431" s="1" t="s">
        <v>19</v>
      </c>
      <c r="E1431" s="1" t="s">
        <v>30</v>
      </c>
      <c r="F1431" s="1" t="s">
        <v>35</v>
      </c>
      <c r="G1431" s="1" t="s">
        <v>44</v>
      </c>
      <c r="H1431" s="1">
        <v>1055</v>
      </c>
      <c r="I1431" s="1">
        <v>891.97</v>
      </c>
      <c r="J1431" s="1">
        <v>1705.73</v>
      </c>
      <c r="K1431" s="1">
        <v>339</v>
      </c>
      <c r="L1431" s="1">
        <f>Table49[[#This Row],[Selling_Price]]-Table49[[#This Row],[Market_Price]]</f>
        <v>813.76</v>
      </c>
      <c r="M1431" s="1">
        <f>Table49[[#This Row],[Quantity]]*Table49[[#This Row],[Selling_Price]]</f>
        <v>578242.47</v>
      </c>
      <c r="N1431" s="1">
        <f>Table49[[#This Row],[Quantity]]*Table49[[#This Row],[Profit_Per_Quantity]]</f>
        <v>275864.64</v>
      </c>
      <c r="O1431" s="1" t="s">
        <v>48</v>
      </c>
    </row>
    <row r="1432" spans="1:15" x14ac:dyDescent="0.3">
      <c r="A1432" s="1" t="s">
        <v>9465</v>
      </c>
      <c r="B1432" s="1" t="s">
        <v>2410</v>
      </c>
      <c r="C1432" s="14" t="s">
        <v>5709</v>
      </c>
      <c r="D1432" s="1" t="s">
        <v>12</v>
      </c>
      <c r="E1432" s="1" t="s">
        <v>25</v>
      </c>
      <c r="F1432" s="1" t="s">
        <v>35</v>
      </c>
      <c r="G1432" s="1" t="s">
        <v>4352</v>
      </c>
      <c r="H1432" s="1">
        <v>1090</v>
      </c>
      <c r="I1432" s="1">
        <v>658.85</v>
      </c>
      <c r="J1432" s="1">
        <v>936.13</v>
      </c>
      <c r="K1432" s="1">
        <v>286</v>
      </c>
      <c r="L1432" s="1">
        <f>Table49[[#This Row],[Selling_Price]]-Table49[[#This Row],[Market_Price]]</f>
        <v>277.27999999999997</v>
      </c>
      <c r="M1432" s="1">
        <f>Table49[[#This Row],[Quantity]]*Table49[[#This Row],[Selling_Price]]</f>
        <v>267733.18</v>
      </c>
      <c r="N1432" s="1">
        <f>Table49[[#This Row],[Quantity]]*Table49[[#This Row],[Profit_Per_Quantity]]</f>
        <v>79302.079999999987</v>
      </c>
      <c r="O1432" s="1" t="s">
        <v>48</v>
      </c>
    </row>
    <row r="1433" spans="1:15" x14ac:dyDescent="0.3">
      <c r="A1433" s="1" t="s">
        <v>7874</v>
      </c>
      <c r="B1433" s="1" t="s">
        <v>698</v>
      </c>
      <c r="C1433" s="14" t="s">
        <v>4394</v>
      </c>
      <c r="D1433" s="1" t="s">
        <v>15</v>
      </c>
      <c r="E1433" s="1" t="s">
        <v>30</v>
      </c>
      <c r="F1433" s="1" t="s">
        <v>33</v>
      </c>
      <c r="G1433" s="1" t="s">
        <v>37</v>
      </c>
      <c r="H1433" s="1">
        <v>1051</v>
      </c>
      <c r="I1433" s="1">
        <v>1173.18</v>
      </c>
      <c r="J1433" s="1">
        <v>1789.98</v>
      </c>
      <c r="K1433" s="1">
        <v>320</v>
      </c>
      <c r="L1433" s="1">
        <f>Table49[[#This Row],[Selling_Price]]-Table49[[#This Row],[Market_Price]]</f>
        <v>616.79999999999995</v>
      </c>
      <c r="M1433" s="1">
        <f>Table49[[#This Row],[Quantity]]*Table49[[#This Row],[Selling_Price]]</f>
        <v>572793.59999999998</v>
      </c>
      <c r="N1433" s="1">
        <f>Table49[[#This Row],[Quantity]]*Table49[[#This Row],[Profit_Per_Quantity]]</f>
        <v>197376</v>
      </c>
      <c r="O1433" s="1" t="s">
        <v>48</v>
      </c>
    </row>
    <row r="1434" spans="1:15" x14ac:dyDescent="0.3">
      <c r="A1434" s="1" t="s">
        <v>7669</v>
      </c>
      <c r="B1434" s="1" t="s">
        <v>1974</v>
      </c>
      <c r="C1434" s="14" t="s">
        <v>4629</v>
      </c>
      <c r="D1434" s="1" t="s">
        <v>16</v>
      </c>
      <c r="E1434" s="1" t="s">
        <v>4351</v>
      </c>
      <c r="F1434" s="1" t="s">
        <v>31</v>
      </c>
      <c r="G1434" s="1" t="s">
        <v>40</v>
      </c>
      <c r="H1434" s="1">
        <v>1031</v>
      </c>
      <c r="I1434" s="1">
        <v>1284.17</v>
      </c>
      <c r="J1434" s="1">
        <v>1697.35</v>
      </c>
      <c r="K1434" s="1">
        <v>321</v>
      </c>
      <c r="L1434" s="1">
        <f>Table49[[#This Row],[Selling_Price]]-Table49[[#This Row],[Market_Price]]</f>
        <v>413.17999999999984</v>
      </c>
      <c r="M1434" s="1">
        <f>Table49[[#This Row],[Quantity]]*Table49[[#This Row],[Selling_Price]]</f>
        <v>544849.35</v>
      </c>
      <c r="N1434" s="1">
        <f>Table49[[#This Row],[Quantity]]*Table49[[#This Row],[Profit_Per_Quantity]]</f>
        <v>132630.77999999994</v>
      </c>
      <c r="O1434" s="1" t="s">
        <v>48</v>
      </c>
    </row>
    <row r="1435" spans="1:15" x14ac:dyDescent="0.3">
      <c r="A1435" s="1" t="s">
        <v>9555</v>
      </c>
      <c r="B1435" s="1" t="s">
        <v>2546</v>
      </c>
      <c r="C1435" s="14" t="s">
        <v>5650</v>
      </c>
      <c r="D1435" s="1" t="s">
        <v>16</v>
      </c>
      <c r="E1435" s="1" t="s">
        <v>26</v>
      </c>
      <c r="F1435" s="1" t="s">
        <v>32</v>
      </c>
      <c r="G1435" s="1" t="s">
        <v>38</v>
      </c>
      <c r="H1435" s="1">
        <v>1048</v>
      </c>
      <c r="I1435" s="1">
        <v>916.06</v>
      </c>
      <c r="J1435" s="1">
        <v>1784.21</v>
      </c>
      <c r="K1435" s="1">
        <v>231</v>
      </c>
      <c r="L1435" s="1">
        <f>Table49[[#This Row],[Selling_Price]]-Table49[[#This Row],[Market_Price]]</f>
        <v>868.15000000000009</v>
      </c>
      <c r="M1435" s="1">
        <f>Table49[[#This Row],[Quantity]]*Table49[[#This Row],[Selling_Price]]</f>
        <v>412152.51</v>
      </c>
      <c r="N1435" s="1">
        <f>Table49[[#This Row],[Quantity]]*Table49[[#This Row],[Profit_Per_Quantity]]</f>
        <v>200542.65000000002</v>
      </c>
      <c r="O1435" s="1" t="s">
        <v>48</v>
      </c>
    </row>
    <row r="1436" spans="1:15" x14ac:dyDescent="0.3">
      <c r="A1436" s="1" t="s">
        <v>6655</v>
      </c>
      <c r="B1436" s="1" t="s">
        <v>3437</v>
      </c>
      <c r="C1436" s="14" t="s">
        <v>5138</v>
      </c>
      <c r="D1436" s="1" t="s">
        <v>11</v>
      </c>
      <c r="E1436" s="1" t="s">
        <v>4351</v>
      </c>
      <c r="F1436" s="1" t="s">
        <v>32</v>
      </c>
      <c r="G1436" s="1" t="s">
        <v>45</v>
      </c>
      <c r="H1436" s="1">
        <v>1015</v>
      </c>
      <c r="I1436" s="1">
        <v>951.25</v>
      </c>
      <c r="J1436" s="1">
        <v>1156.73</v>
      </c>
      <c r="K1436" s="1">
        <v>186</v>
      </c>
      <c r="L1436" s="1">
        <f>Table49[[#This Row],[Selling_Price]]-Table49[[#This Row],[Market_Price]]</f>
        <v>205.48000000000002</v>
      </c>
      <c r="M1436" s="1">
        <f>Table49[[#This Row],[Quantity]]*Table49[[#This Row],[Selling_Price]]</f>
        <v>215151.78</v>
      </c>
      <c r="N1436" s="1">
        <f>Table49[[#This Row],[Quantity]]*Table49[[#This Row],[Profit_Per_Quantity]]</f>
        <v>38219.280000000006</v>
      </c>
      <c r="O1436" s="1" t="s">
        <v>48</v>
      </c>
    </row>
    <row r="1437" spans="1:15" x14ac:dyDescent="0.3">
      <c r="A1437" s="1" t="s">
        <v>7687</v>
      </c>
      <c r="B1437" s="1" t="s">
        <v>4016</v>
      </c>
      <c r="C1437" s="14" t="s">
        <v>4409</v>
      </c>
      <c r="D1437" s="1" t="s">
        <v>13</v>
      </c>
      <c r="E1437" s="1" t="s">
        <v>24</v>
      </c>
      <c r="F1437" s="1" t="s">
        <v>35</v>
      </c>
      <c r="G1437" s="1" t="s">
        <v>38</v>
      </c>
      <c r="H1437" s="1">
        <v>1074</v>
      </c>
      <c r="I1437" s="1">
        <v>449.39</v>
      </c>
      <c r="J1437" s="1">
        <v>509.54</v>
      </c>
      <c r="K1437" s="1">
        <v>455</v>
      </c>
      <c r="L1437" s="1">
        <f>Table49[[#This Row],[Selling_Price]]-Table49[[#This Row],[Market_Price]]</f>
        <v>60.150000000000034</v>
      </c>
      <c r="M1437" s="1">
        <f>Table49[[#This Row],[Quantity]]*Table49[[#This Row],[Selling_Price]]</f>
        <v>231840.7</v>
      </c>
      <c r="N1437" s="1">
        <f>Table49[[#This Row],[Quantity]]*Table49[[#This Row],[Profit_Per_Quantity]]</f>
        <v>27368.250000000015</v>
      </c>
      <c r="O1437" s="1" t="s">
        <v>48</v>
      </c>
    </row>
    <row r="1438" spans="1:15" x14ac:dyDescent="0.3">
      <c r="A1438" s="1" t="s">
        <v>6804</v>
      </c>
      <c r="B1438" s="1" t="s">
        <v>2365</v>
      </c>
      <c r="C1438" s="14" t="s">
        <v>5369</v>
      </c>
      <c r="D1438" s="1" t="s">
        <v>14</v>
      </c>
      <c r="E1438" s="1" t="s">
        <v>30</v>
      </c>
      <c r="F1438" s="1" t="s">
        <v>33</v>
      </c>
      <c r="G1438" s="1" t="s">
        <v>41</v>
      </c>
      <c r="H1438" s="1">
        <v>1062</v>
      </c>
      <c r="I1438" s="1">
        <v>459.54</v>
      </c>
      <c r="J1438" s="1">
        <v>889.07</v>
      </c>
      <c r="K1438" s="1">
        <v>348</v>
      </c>
      <c r="L1438" s="1">
        <f>Table49[[#This Row],[Selling_Price]]-Table49[[#This Row],[Market_Price]]</f>
        <v>429.53000000000003</v>
      </c>
      <c r="M1438" s="1">
        <f>Table49[[#This Row],[Quantity]]*Table49[[#This Row],[Selling_Price]]</f>
        <v>309396.36000000004</v>
      </c>
      <c r="N1438" s="1">
        <f>Table49[[#This Row],[Quantity]]*Table49[[#This Row],[Profit_Per_Quantity]]</f>
        <v>149476.44</v>
      </c>
      <c r="O1438" s="1" t="s">
        <v>48</v>
      </c>
    </row>
    <row r="1439" spans="1:15" x14ac:dyDescent="0.3">
      <c r="A1439" s="1" t="s">
        <v>8100</v>
      </c>
      <c r="B1439" s="1" t="s">
        <v>181</v>
      </c>
      <c r="C1439" s="14" t="s">
        <v>6118</v>
      </c>
      <c r="D1439" s="1" t="s">
        <v>13</v>
      </c>
      <c r="E1439" s="1" t="s">
        <v>25</v>
      </c>
      <c r="F1439" s="1" t="s">
        <v>32</v>
      </c>
      <c r="G1439" s="1" t="s">
        <v>41</v>
      </c>
      <c r="H1439" s="1">
        <v>1093</v>
      </c>
      <c r="I1439" s="1">
        <v>1474.38</v>
      </c>
      <c r="J1439" s="1">
        <v>1676.9</v>
      </c>
      <c r="K1439" s="1">
        <v>435</v>
      </c>
      <c r="L1439" s="1">
        <f>Table49[[#This Row],[Selling_Price]]-Table49[[#This Row],[Market_Price]]</f>
        <v>202.51999999999998</v>
      </c>
      <c r="M1439" s="1">
        <f>Table49[[#This Row],[Quantity]]*Table49[[#This Row],[Selling_Price]]</f>
        <v>729451.5</v>
      </c>
      <c r="N1439" s="1">
        <f>Table49[[#This Row],[Quantity]]*Table49[[#This Row],[Profit_Per_Quantity]]</f>
        <v>88096.2</v>
      </c>
      <c r="O1439" s="1" t="s">
        <v>48</v>
      </c>
    </row>
    <row r="1440" spans="1:15" x14ac:dyDescent="0.3">
      <c r="A1440" s="1" t="s">
        <v>7749</v>
      </c>
      <c r="B1440" s="1" t="s">
        <v>3521</v>
      </c>
      <c r="C1440" s="14" t="s">
        <v>4757</v>
      </c>
      <c r="D1440" s="1" t="s">
        <v>16</v>
      </c>
      <c r="E1440" s="1" t="s">
        <v>21</v>
      </c>
      <c r="F1440" s="1" t="s">
        <v>31</v>
      </c>
      <c r="G1440" s="1" t="s">
        <v>38</v>
      </c>
      <c r="H1440" s="1">
        <v>1042</v>
      </c>
      <c r="I1440" s="1">
        <v>894.19</v>
      </c>
      <c r="J1440" s="1">
        <v>1650.35</v>
      </c>
      <c r="K1440" s="1">
        <v>45</v>
      </c>
      <c r="L1440" s="1">
        <f>Table49[[#This Row],[Selling_Price]]-Table49[[#This Row],[Market_Price]]</f>
        <v>756.15999999999985</v>
      </c>
      <c r="M1440" s="1">
        <f>Table49[[#This Row],[Quantity]]*Table49[[#This Row],[Selling_Price]]</f>
        <v>74265.75</v>
      </c>
      <c r="N1440" s="1">
        <f>Table49[[#This Row],[Quantity]]*Table49[[#This Row],[Profit_Per_Quantity]]</f>
        <v>34027.199999999997</v>
      </c>
      <c r="O1440" s="1" t="s">
        <v>48</v>
      </c>
    </row>
    <row r="1441" spans="1:15" x14ac:dyDescent="0.3">
      <c r="A1441" s="1" t="s">
        <v>8740</v>
      </c>
      <c r="B1441" s="1" t="s">
        <v>1236</v>
      </c>
      <c r="C1441" s="14" t="s">
        <v>4603</v>
      </c>
      <c r="D1441" s="1" t="s">
        <v>19</v>
      </c>
      <c r="E1441" s="1" t="s">
        <v>29</v>
      </c>
      <c r="F1441" s="1" t="s">
        <v>31</v>
      </c>
      <c r="G1441" s="1" t="s">
        <v>44</v>
      </c>
      <c r="H1441" s="1">
        <v>1092</v>
      </c>
      <c r="I1441" s="1">
        <v>775.8</v>
      </c>
      <c r="J1441" s="1">
        <v>1532.87</v>
      </c>
      <c r="K1441" s="1">
        <v>51</v>
      </c>
      <c r="L1441" s="1">
        <f>Table49[[#This Row],[Selling_Price]]-Table49[[#This Row],[Market_Price]]</f>
        <v>757.06999999999994</v>
      </c>
      <c r="M1441" s="1">
        <f>Table49[[#This Row],[Quantity]]*Table49[[#This Row],[Selling_Price]]</f>
        <v>78176.37</v>
      </c>
      <c r="N1441" s="1">
        <f>Table49[[#This Row],[Quantity]]*Table49[[#This Row],[Profit_Per_Quantity]]</f>
        <v>38610.57</v>
      </c>
      <c r="O1441" s="1" t="s">
        <v>48</v>
      </c>
    </row>
    <row r="1442" spans="1:15" x14ac:dyDescent="0.3">
      <c r="A1442" s="1" t="s">
        <v>9355</v>
      </c>
      <c r="B1442" s="1" t="s">
        <v>2240</v>
      </c>
      <c r="C1442" s="14" t="s">
        <v>5769</v>
      </c>
      <c r="D1442" s="1" t="s">
        <v>11</v>
      </c>
      <c r="E1442" s="1" t="s">
        <v>24</v>
      </c>
      <c r="F1442" s="1" t="s">
        <v>33</v>
      </c>
      <c r="G1442" s="1" t="s">
        <v>36</v>
      </c>
      <c r="H1442" s="1">
        <v>1012</v>
      </c>
      <c r="I1442" s="1">
        <v>583.77</v>
      </c>
      <c r="J1442" s="1">
        <v>736.23</v>
      </c>
      <c r="K1442" s="1">
        <v>372</v>
      </c>
      <c r="L1442" s="1">
        <f>Table49[[#This Row],[Selling_Price]]-Table49[[#This Row],[Market_Price]]</f>
        <v>152.46000000000004</v>
      </c>
      <c r="M1442" s="1">
        <f>Table49[[#This Row],[Quantity]]*Table49[[#This Row],[Selling_Price]]</f>
        <v>273877.56</v>
      </c>
      <c r="N1442" s="1">
        <f>Table49[[#This Row],[Quantity]]*Table49[[#This Row],[Profit_Per_Quantity]]</f>
        <v>56715.12000000001</v>
      </c>
      <c r="O1442" s="1" t="s">
        <v>48</v>
      </c>
    </row>
    <row r="1443" spans="1:15" x14ac:dyDescent="0.3">
      <c r="A1443" s="1" t="s">
        <v>10489</v>
      </c>
      <c r="B1443" s="1" t="s">
        <v>3993</v>
      </c>
      <c r="C1443" s="14" t="s">
        <v>4644</v>
      </c>
      <c r="D1443" s="1" t="s">
        <v>15</v>
      </c>
      <c r="E1443" s="1" t="s">
        <v>21</v>
      </c>
      <c r="F1443" s="1" t="s">
        <v>32</v>
      </c>
      <c r="G1443" s="1" t="s">
        <v>37</v>
      </c>
      <c r="H1443" s="1">
        <v>1081</v>
      </c>
      <c r="I1443" s="1">
        <v>1146.3</v>
      </c>
      <c r="J1443" s="1">
        <v>1946.05</v>
      </c>
      <c r="K1443" s="1">
        <v>138</v>
      </c>
      <c r="L1443" s="1">
        <f>Table49[[#This Row],[Selling_Price]]-Table49[[#This Row],[Market_Price]]</f>
        <v>799.75</v>
      </c>
      <c r="M1443" s="1">
        <f>Table49[[#This Row],[Quantity]]*Table49[[#This Row],[Selling_Price]]</f>
        <v>268554.89999999997</v>
      </c>
      <c r="N1443" s="1">
        <f>Table49[[#This Row],[Quantity]]*Table49[[#This Row],[Profit_Per_Quantity]]</f>
        <v>110365.5</v>
      </c>
      <c r="O1443" s="1" t="s">
        <v>48</v>
      </c>
    </row>
    <row r="1444" spans="1:15" x14ac:dyDescent="0.3">
      <c r="A1444" s="1" t="s">
        <v>9296</v>
      </c>
      <c r="B1444" s="1" t="s">
        <v>2149</v>
      </c>
      <c r="C1444" s="14" t="s">
        <v>5807</v>
      </c>
      <c r="D1444" s="1" t="s">
        <v>14</v>
      </c>
      <c r="E1444" s="1" t="s">
        <v>25</v>
      </c>
      <c r="F1444" s="1" t="s">
        <v>33</v>
      </c>
      <c r="G1444" s="1" t="s">
        <v>41</v>
      </c>
      <c r="H1444" s="1">
        <v>1053</v>
      </c>
      <c r="I1444" s="1">
        <v>256.45</v>
      </c>
      <c r="J1444" s="1">
        <v>427.42</v>
      </c>
      <c r="K1444" s="1">
        <v>457</v>
      </c>
      <c r="L1444" s="1">
        <f>Table49[[#This Row],[Selling_Price]]-Table49[[#This Row],[Market_Price]]</f>
        <v>170.97000000000003</v>
      </c>
      <c r="M1444" s="1">
        <f>Table49[[#This Row],[Quantity]]*Table49[[#This Row],[Selling_Price]]</f>
        <v>195330.94</v>
      </c>
      <c r="N1444" s="1">
        <f>Table49[[#This Row],[Quantity]]*Table49[[#This Row],[Profit_Per_Quantity]]</f>
        <v>78133.290000000008</v>
      </c>
      <c r="O1444" s="1" t="s">
        <v>48</v>
      </c>
    </row>
    <row r="1445" spans="1:15" x14ac:dyDescent="0.3">
      <c r="A1445" s="1" t="s">
        <v>7720</v>
      </c>
      <c r="B1445" s="1" t="s">
        <v>128</v>
      </c>
      <c r="C1445" s="14" t="s">
        <v>4940</v>
      </c>
      <c r="D1445" s="1" t="s">
        <v>13</v>
      </c>
      <c r="E1445" s="1" t="s">
        <v>28</v>
      </c>
      <c r="F1445" s="1" t="s">
        <v>33</v>
      </c>
      <c r="G1445" s="1" t="s">
        <v>41</v>
      </c>
      <c r="H1445" s="1">
        <v>1038</v>
      </c>
      <c r="I1445" s="1">
        <v>1606.4</v>
      </c>
      <c r="J1445" s="1">
        <v>2236.81</v>
      </c>
      <c r="K1445" s="1">
        <v>152</v>
      </c>
      <c r="L1445" s="1">
        <f>Table49[[#This Row],[Selling_Price]]-Table49[[#This Row],[Market_Price]]</f>
        <v>630.40999999999985</v>
      </c>
      <c r="M1445" s="1">
        <f>Table49[[#This Row],[Quantity]]*Table49[[#This Row],[Selling_Price]]</f>
        <v>339995.12</v>
      </c>
      <c r="N1445" s="1">
        <f>Table49[[#This Row],[Quantity]]*Table49[[#This Row],[Profit_Per_Quantity]]</f>
        <v>95822.319999999978</v>
      </c>
      <c r="O1445" s="1" t="s">
        <v>48</v>
      </c>
    </row>
    <row r="1446" spans="1:15" x14ac:dyDescent="0.3">
      <c r="A1446" s="1" t="s">
        <v>6574</v>
      </c>
      <c r="B1446" s="1" t="s">
        <v>1829</v>
      </c>
      <c r="C1446" s="14" t="s">
        <v>5466</v>
      </c>
      <c r="D1446" s="1" t="s">
        <v>11</v>
      </c>
      <c r="E1446" s="1" t="s">
        <v>26</v>
      </c>
      <c r="F1446" s="1" t="s">
        <v>35</v>
      </c>
      <c r="G1446" s="1" t="s">
        <v>44</v>
      </c>
      <c r="H1446" s="1">
        <v>1029</v>
      </c>
      <c r="I1446" s="1">
        <v>544.58000000000004</v>
      </c>
      <c r="J1446" s="1">
        <v>681.05</v>
      </c>
      <c r="K1446" s="1">
        <v>474</v>
      </c>
      <c r="L1446" s="1">
        <f>Table49[[#This Row],[Selling_Price]]-Table49[[#This Row],[Market_Price]]</f>
        <v>136.46999999999991</v>
      </c>
      <c r="M1446" s="1">
        <f>Table49[[#This Row],[Quantity]]*Table49[[#This Row],[Selling_Price]]</f>
        <v>322817.69999999995</v>
      </c>
      <c r="N1446" s="1">
        <f>Table49[[#This Row],[Quantity]]*Table49[[#This Row],[Profit_Per_Quantity]]</f>
        <v>64686.779999999962</v>
      </c>
      <c r="O1446" s="1" t="s">
        <v>48</v>
      </c>
    </row>
    <row r="1447" spans="1:15" x14ac:dyDescent="0.3">
      <c r="A1447" s="1" t="s">
        <v>10540</v>
      </c>
      <c r="B1447" s="1" t="s">
        <v>4096</v>
      </c>
      <c r="C1447" s="14" t="s">
        <v>4601</v>
      </c>
      <c r="D1447" s="1" t="s">
        <v>18</v>
      </c>
      <c r="E1447" s="1" t="s">
        <v>28</v>
      </c>
      <c r="F1447" s="1" t="s">
        <v>32</v>
      </c>
      <c r="G1447" s="1" t="s">
        <v>43</v>
      </c>
      <c r="H1447" s="1">
        <v>1015</v>
      </c>
      <c r="I1447" s="1">
        <v>752.72</v>
      </c>
      <c r="J1447" s="1">
        <v>1324.46</v>
      </c>
      <c r="K1447" s="1">
        <v>444</v>
      </c>
      <c r="L1447" s="1">
        <f>Table49[[#This Row],[Selling_Price]]-Table49[[#This Row],[Market_Price]]</f>
        <v>571.74</v>
      </c>
      <c r="M1447" s="1">
        <f>Table49[[#This Row],[Quantity]]*Table49[[#This Row],[Selling_Price]]</f>
        <v>588060.24</v>
      </c>
      <c r="N1447" s="1">
        <f>Table49[[#This Row],[Quantity]]*Table49[[#This Row],[Profit_Per_Quantity]]</f>
        <v>253852.56</v>
      </c>
      <c r="O1447" s="1" t="s">
        <v>48</v>
      </c>
    </row>
    <row r="1448" spans="1:15" x14ac:dyDescent="0.3">
      <c r="A1448" s="1" t="s">
        <v>6847</v>
      </c>
      <c r="B1448" s="1" t="s">
        <v>3579</v>
      </c>
      <c r="C1448" s="14" t="s">
        <v>5029</v>
      </c>
      <c r="D1448" s="1" t="s">
        <v>18</v>
      </c>
      <c r="E1448" s="1" t="s">
        <v>25</v>
      </c>
      <c r="F1448" s="1" t="s">
        <v>35</v>
      </c>
      <c r="G1448" s="1" t="s">
        <v>38</v>
      </c>
      <c r="H1448" s="1">
        <v>1054</v>
      </c>
      <c r="I1448" s="1">
        <v>1368.57</v>
      </c>
      <c r="J1448" s="1">
        <v>1778.72</v>
      </c>
      <c r="K1448" s="1">
        <v>327</v>
      </c>
      <c r="L1448" s="1">
        <f>Table49[[#This Row],[Selling_Price]]-Table49[[#This Row],[Market_Price]]</f>
        <v>410.15000000000009</v>
      </c>
      <c r="M1448" s="1">
        <f>Table49[[#This Row],[Quantity]]*Table49[[#This Row],[Selling_Price]]</f>
        <v>581641.44000000006</v>
      </c>
      <c r="N1448" s="1">
        <f>Table49[[#This Row],[Quantity]]*Table49[[#This Row],[Profit_Per_Quantity]]</f>
        <v>134119.05000000002</v>
      </c>
      <c r="O1448" s="1" t="s">
        <v>48</v>
      </c>
    </row>
    <row r="1449" spans="1:15" x14ac:dyDescent="0.3">
      <c r="A1449" s="1" t="s">
        <v>7624</v>
      </c>
      <c r="B1449" s="1" t="s">
        <v>257</v>
      </c>
      <c r="C1449" s="14" t="s">
        <v>5919</v>
      </c>
      <c r="D1449" s="1" t="s">
        <v>19</v>
      </c>
      <c r="E1449" s="1" t="s">
        <v>24</v>
      </c>
      <c r="F1449" s="1" t="s">
        <v>34</v>
      </c>
      <c r="G1449" s="1" t="s">
        <v>41</v>
      </c>
      <c r="H1449" s="1">
        <v>1012</v>
      </c>
      <c r="I1449" s="1">
        <v>1078.9100000000001</v>
      </c>
      <c r="J1449" s="1">
        <v>2066.06</v>
      </c>
      <c r="K1449" s="1">
        <v>2</v>
      </c>
      <c r="L1449" s="1">
        <f>Table49[[#This Row],[Selling_Price]]-Table49[[#This Row],[Market_Price]]</f>
        <v>987.14999999999986</v>
      </c>
      <c r="M1449" s="1">
        <f>Table49[[#This Row],[Quantity]]*Table49[[#This Row],[Selling_Price]]</f>
        <v>4132.12</v>
      </c>
      <c r="N1449" s="1">
        <f>Table49[[#This Row],[Quantity]]*Table49[[#This Row],[Profit_Per_Quantity]]</f>
        <v>1974.2999999999997</v>
      </c>
      <c r="O1449" s="1" t="s">
        <v>48</v>
      </c>
    </row>
    <row r="1450" spans="1:15" x14ac:dyDescent="0.3">
      <c r="A1450" s="1" t="s">
        <v>9396</v>
      </c>
      <c r="B1450" s="1" t="s">
        <v>2298</v>
      </c>
      <c r="C1450" s="14" t="s">
        <v>5747</v>
      </c>
      <c r="D1450" s="1" t="s">
        <v>19</v>
      </c>
      <c r="E1450" s="1" t="s">
        <v>25</v>
      </c>
      <c r="F1450" s="1" t="s">
        <v>33</v>
      </c>
      <c r="G1450" s="1" t="s">
        <v>42</v>
      </c>
      <c r="H1450" s="1">
        <v>1011</v>
      </c>
      <c r="I1450" s="1">
        <v>1755.65</v>
      </c>
      <c r="J1450" s="1">
        <v>2649.74</v>
      </c>
      <c r="K1450" s="1">
        <v>67</v>
      </c>
      <c r="L1450" s="1">
        <f>Table49[[#This Row],[Selling_Price]]-Table49[[#This Row],[Market_Price]]</f>
        <v>894.08999999999969</v>
      </c>
      <c r="M1450" s="1">
        <f>Table49[[#This Row],[Quantity]]*Table49[[#This Row],[Selling_Price]]</f>
        <v>177532.58</v>
      </c>
      <c r="N1450" s="1">
        <f>Table49[[#This Row],[Quantity]]*Table49[[#This Row],[Profit_Per_Quantity]]</f>
        <v>59904.029999999977</v>
      </c>
      <c r="O1450" s="1" t="s">
        <v>48</v>
      </c>
    </row>
    <row r="1451" spans="1:15" x14ac:dyDescent="0.3">
      <c r="A1451" s="1" t="s">
        <v>9466</v>
      </c>
      <c r="B1451" s="1" t="s">
        <v>2412</v>
      </c>
      <c r="C1451" s="14" t="s">
        <v>5707</v>
      </c>
      <c r="D1451" s="1" t="s">
        <v>12</v>
      </c>
      <c r="E1451" s="1" t="s">
        <v>28</v>
      </c>
      <c r="F1451" s="1" t="s">
        <v>32</v>
      </c>
      <c r="G1451" s="1" t="s">
        <v>44</v>
      </c>
      <c r="H1451" s="1">
        <v>1090</v>
      </c>
      <c r="I1451" s="1">
        <v>1576.84</v>
      </c>
      <c r="J1451" s="1">
        <v>2188.9899999999998</v>
      </c>
      <c r="K1451" s="1">
        <v>144</v>
      </c>
      <c r="L1451" s="1">
        <f>Table49[[#This Row],[Selling_Price]]-Table49[[#This Row],[Market_Price]]</f>
        <v>612.14999999999986</v>
      </c>
      <c r="M1451" s="1">
        <f>Table49[[#This Row],[Quantity]]*Table49[[#This Row],[Selling_Price]]</f>
        <v>315214.55999999994</v>
      </c>
      <c r="N1451" s="1">
        <f>Table49[[#This Row],[Quantity]]*Table49[[#This Row],[Profit_Per_Quantity]]</f>
        <v>88149.599999999977</v>
      </c>
      <c r="O1451" s="1" t="s">
        <v>48</v>
      </c>
    </row>
    <row r="1452" spans="1:15" x14ac:dyDescent="0.3">
      <c r="A1452" s="1" t="s">
        <v>6801</v>
      </c>
      <c r="B1452" s="1" t="s">
        <v>1296</v>
      </c>
      <c r="C1452" s="14" t="s">
        <v>5177</v>
      </c>
      <c r="D1452" s="1" t="s">
        <v>17</v>
      </c>
      <c r="E1452" s="1" t="s">
        <v>29</v>
      </c>
      <c r="F1452" s="1" t="s">
        <v>32</v>
      </c>
      <c r="G1452" s="1" t="s">
        <v>43</v>
      </c>
      <c r="H1452" s="1">
        <v>1080</v>
      </c>
      <c r="I1452" s="1">
        <v>1003.59</v>
      </c>
      <c r="J1452" s="1">
        <v>1760.54</v>
      </c>
      <c r="K1452" s="1">
        <v>493</v>
      </c>
      <c r="L1452" s="1">
        <f>Table49[[#This Row],[Selling_Price]]-Table49[[#This Row],[Market_Price]]</f>
        <v>756.94999999999993</v>
      </c>
      <c r="M1452" s="1">
        <f>Table49[[#This Row],[Quantity]]*Table49[[#This Row],[Selling_Price]]</f>
        <v>867946.22</v>
      </c>
      <c r="N1452" s="1">
        <f>Table49[[#This Row],[Quantity]]*Table49[[#This Row],[Profit_Per_Quantity]]</f>
        <v>373176.35</v>
      </c>
      <c r="O1452" s="1" t="s">
        <v>48</v>
      </c>
    </row>
    <row r="1453" spans="1:15" x14ac:dyDescent="0.3">
      <c r="A1453" s="1" t="s">
        <v>10083</v>
      </c>
      <c r="B1453" s="1" t="s">
        <v>3403</v>
      </c>
      <c r="C1453" s="14" t="s">
        <v>4656</v>
      </c>
      <c r="D1453" s="1" t="s">
        <v>15</v>
      </c>
      <c r="E1453" s="1" t="s">
        <v>4349</v>
      </c>
      <c r="F1453" s="1" t="s">
        <v>33</v>
      </c>
      <c r="G1453" s="1" t="s">
        <v>4352</v>
      </c>
      <c r="H1453" s="1">
        <v>1087</v>
      </c>
      <c r="I1453" s="1">
        <v>399.97</v>
      </c>
      <c r="J1453" s="1">
        <v>557.92999999999995</v>
      </c>
      <c r="K1453" s="1">
        <v>422</v>
      </c>
      <c r="L1453" s="1">
        <f>Table49[[#This Row],[Selling_Price]]-Table49[[#This Row],[Market_Price]]</f>
        <v>157.95999999999992</v>
      </c>
      <c r="M1453" s="1">
        <f>Table49[[#This Row],[Quantity]]*Table49[[#This Row],[Selling_Price]]</f>
        <v>235446.46</v>
      </c>
      <c r="N1453" s="1">
        <f>Table49[[#This Row],[Quantity]]*Table49[[#This Row],[Profit_Per_Quantity]]</f>
        <v>66659.119999999966</v>
      </c>
      <c r="O1453" s="1" t="s">
        <v>48</v>
      </c>
    </row>
    <row r="1454" spans="1:15" x14ac:dyDescent="0.3">
      <c r="A1454" s="1" t="s">
        <v>8587</v>
      </c>
      <c r="B1454" s="1" t="s">
        <v>992</v>
      </c>
      <c r="C1454" s="14" t="s">
        <v>6130</v>
      </c>
      <c r="D1454" s="1" t="s">
        <v>20</v>
      </c>
      <c r="E1454" s="1" t="s">
        <v>26</v>
      </c>
      <c r="F1454" s="1" t="s">
        <v>35</v>
      </c>
      <c r="G1454" s="1" t="s">
        <v>42</v>
      </c>
      <c r="H1454" s="1">
        <v>1041</v>
      </c>
      <c r="I1454" s="1">
        <v>1495</v>
      </c>
      <c r="J1454" s="1">
        <v>1906</v>
      </c>
      <c r="K1454" s="1">
        <v>252</v>
      </c>
      <c r="L1454" s="1">
        <f>Table49[[#This Row],[Selling_Price]]-Table49[[#This Row],[Market_Price]]</f>
        <v>411</v>
      </c>
      <c r="M1454" s="1">
        <f>Table49[[#This Row],[Quantity]]*Table49[[#This Row],[Selling_Price]]</f>
        <v>480312</v>
      </c>
      <c r="N1454" s="1">
        <f>Table49[[#This Row],[Quantity]]*Table49[[#This Row],[Profit_Per_Quantity]]</f>
        <v>103572</v>
      </c>
      <c r="O1454" s="1" t="s">
        <v>48</v>
      </c>
    </row>
    <row r="1455" spans="1:15" x14ac:dyDescent="0.3">
      <c r="A1455" s="1" t="s">
        <v>7360</v>
      </c>
      <c r="B1455" s="1" t="s">
        <v>2586</v>
      </c>
      <c r="C1455" s="14" t="s">
        <v>5327</v>
      </c>
      <c r="D1455" s="1" t="s">
        <v>18</v>
      </c>
      <c r="E1455" s="1" t="s">
        <v>4349</v>
      </c>
      <c r="F1455" s="1" t="s">
        <v>32</v>
      </c>
      <c r="G1455" s="1" t="s">
        <v>45</v>
      </c>
      <c r="H1455" s="1">
        <v>1083</v>
      </c>
      <c r="I1455" s="1">
        <v>786.71</v>
      </c>
      <c r="J1455" s="1">
        <v>1290.58</v>
      </c>
      <c r="K1455" s="1">
        <v>189</v>
      </c>
      <c r="L1455" s="1">
        <f>Table49[[#This Row],[Selling_Price]]-Table49[[#This Row],[Market_Price]]</f>
        <v>503.86999999999989</v>
      </c>
      <c r="M1455" s="1">
        <f>Table49[[#This Row],[Quantity]]*Table49[[#This Row],[Selling_Price]]</f>
        <v>243919.62</v>
      </c>
      <c r="N1455" s="1">
        <f>Table49[[#This Row],[Quantity]]*Table49[[#This Row],[Profit_Per_Quantity]]</f>
        <v>95231.429999999978</v>
      </c>
      <c r="O1455" s="1" t="s">
        <v>48</v>
      </c>
    </row>
    <row r="1456" spans="1:15" x14ac:dyDescent="0.3">
      <c r="A1456" s="1" t="s">
        <v>9130</v>
      </c>
      <c r="B1456" s="1" t="s">
        <v>1880</v>
      </c>
      <c r="C1456" s="14" t="s">
        <v>5252</v>
      </c>
      <c r="D1456" s="1" t="s">
        <v>16</v>
      </c>
      <c r="E1456" s="1" t="s">
        <v>21</v>
      </c>
      <c r="F1456" s="1" t="s">
        <v>35</v>
      </c>
      <c r="G1456" s="1" t="s">
        <v>45</v>
      </c>
      <c r="H1456" s="1">
        <v>1002</v>
      </c>
      <c r="I1456" s="1">
        <v>1787.97</v>
      </c>
      <c r="J1456" s="1">
        <v>3102.97</v>
      </c>
      <c r="K1456" s="1">
        <v>280</v>
      </c>
      <c r="L1456" s="1">
        <f>Table49[[#This Row],[Selling_Price]]-Table49[[#This Row],[Market_Price]]</f>
        <v>1314.9999999999998</v>
      </c>
      <c r="M1456" s="1">
        <f>Table49[[#This Row],[Quantity]]*Table49[[#This Row],[Selling_Price]]</f>
        <v>868831.6</v>
      </c>
      <c r="N1456" s="1">
        <f>Table49[[#This Row],[Quantity]]*Table49[[#This Row],[Profit_Per_Quantity]]</f>
        <v>368199.99999999994</v>
      </c>
      <c r="O1456" s="1" t="s">
        <v>48</v>
      </c>
    </row>
    <row r="1457" spans="1:15" x14ac:dyDescent="0.3">
      <c r="A1457" s="1" t="s">
        <v>9297</v>
      </c>
      <c r="B1457" s="1" t="s">
        <v>2151</v>
      </c>
      <c r="C1457" s="14" t="s">
        <v>5592</v>
      </c>
      <c r="D1457" s="1" t="s">
        <v>16</v>
      </c>
      <c r="E1457" s="1" t="s">
        <v>21</v>
      </c>
      <c r="F1457" s="1" t="s">
        <v>32</v>
      </c>
      <c r="G1457" s="1" t="s">
        <v>45</v>
      </c>
      <c r="H1457" s="1">
        <v>1014</v>
      </c>
      <c r="I1457" s="1">
        <v>1608.19</v>
      </c>
      <c r="J1457" s="1">
        <v>3088.22</v>
      </c>
      <c r="K1457" s="1">
        <v>432</v>
      </c>
      <c r="L1457" s="1">
        <f>Table49[[#This Row],[Selling_Price]]-Table49[[#This Row],[Market_Price]]</f>
        <v>1480.0299999999997</v>
      </c>
      <c r="M1457" s="1">
        <f>Table49[[#This Row],[Quantity]]*Table49[[#This Row],[Selling_Price]]</f>
        <v>1334111.0399999998</v>
      </c>
      <c r="N1457" s="1">
        <f>Table49[[#This Row],[Quantity]]*Table49[[#This Row],[Profit_Per_Quantity]]</f>
        <v>639372.95999999985</v>
      </c>
      <c r="O1457" s="1" t="s">
        <v>48</v>
      </c>
    </row>
    <row r="1458" spans="1:15" x14ac:dyDescent="0.3">
      <c r="A1458" s="1" t="s">
        <v>7305</v>
      </c>
      <c r="B1458" s="1" t="s">
        <v>3462</v>
      </c>
      <c r="C1458" s="14" t="s">
        <v>5120</v>
      </c>
      <c r="D1458" s="1" t="s">
        <v>13</v>
      </c>
      <c r="E1458" s="1" t="s">
        <v>26</v>
      </c>
      <c r="F1458" s="1" t="s">
        <v>32</v>
      </c>
      <c r="G1458" s="1" t="s">
        <v>42</v>
      </c>
      <c r="H1458" s="1">
        <v>1039</v>
      </c>
      <c r="I1458" s="1">
        <v>945.46</v>
      </c>
      <c r="J1458" s="1">
        <v>1381.43</v>
      </c>
      <c r="K1458" s="1">
        <v>154</v>
      </c>
      <c r="L1458" s="1">
        <f>Table49[[#This Row],[Selling_Price]]-Table49[[#This Row],[Market_Price]]</f>
        <v>435.97</v>
      </c>
      <c r="M1458" s="1">
        <f>Table49[[#This Row],[Quantity]]*Table49[[#This Row],[Selling_Price]]</f>
        <v>212740.22</v>
      </c>
      <c r="N1458" s="1">
        <f>Table49[[#This Row],[Quantity]]*Table49[[#This Row],[Profit_Per_Quantity]]</f>
        <v>67139.38</v>
      </c>
      <c r="O1458" s="1" t="s">
        <v>48</v>
      </c>
    </row>
    <row r="1459" spans="1:15" x14ac:dyDescent="0.3">
      <c r="A1459" s="1" t="s">
        <v>9109</v>
      </c>
      <c r="B1459" s="1" t="s">
        <v>1849</v>
      </c>
      <c r="C1459" s="14" t="s">
        <v>5895</v>
      </c>
      <c r="D1459" s="1" t="s">
        <v>17</v>
      </c>
      <c r="E1459" s="1" t="s">
        <v>29</v>
      </c>
      <c r="F1459" s="1" t="s">
        <v>35</v>
      </c>
      <c r="G1459" s="1" t="s">
        <v>36</v>
      </c>
      <c r="H1459" s="1">
        <v>1086</v>
      </c>
      <c r="I1459" s="1">
        <v>254.48</v>
      </c>
      <c r="J1459" s="1">
        <v>448.51</v>
      </c>
      <c r="K1459" s="1">
        <v>491</v>
      </c>
      <c r="L1459" s="1">
        <f>Table49[[#This Row],[Selling_Price]]-Table49[[#This Row],[Market_Price]]</f>
        <v>194.03</v>
      </c>
      <c r="M1459" s="1">
        <f>Table49[[#This Row],[Quantity]]*Table49[[#This Row],[Selling_Price]]</f>
        <v>220218.41</v>
      </c>
      <c r="N1459" s="1">
        <f>Table49[[#This Row],[Quantity]]*Table49[[#This Row],[Profit_Per_Quantity]]</f>
        <v>95268.73</v>
      </c>
      <c r="O1459" s="1" t="s">
        <v>48</v>
      </c>
    </row>
    <row r="1460" spans="1:15" x14ac:dyDescent="0.3">
      <c r="A1460" s="1" t="s">
        <v>10046</v>
      </c>
      <c r="B1460" s="1" t="s">
        <v>3349</v>
      </c>
      <c r="C1460" s="14" t="s">
        <v>5195</v>
      </c>
      <c r="D1460" s="1" t="s">
        <v>16</v>
      </c>
      <c r="E1460" s="1" t="s">
        <v>4349</v>
      </c>
      <c r="F1460" s="1" t="s">
        <v>35</v>
      </c>
      <c r="G1460" s="1" t="s">
        <v>37</v>
      </c>
      <c r="H1460" s="1">
        <v>1039</v>
      </c>
      <c r="I1460" s="1">
        <v>1190.49</v>
      </c>
      <c r="J1460" s="1">
        <v>1742.09</v>
      </c>
      <c r="K1460" s="1">
        <v>35</v>
      </c>
      <c r="L1460" s="1">
        <f>Table49[[#This Row],[Selling_Price]]-Table49[[#This Row],[Market_Price]]</f>
        <v>551.59999999999991</v>
      </c>
      <c r="M1460" s="1">
        <f>Table49[[#This Row],[Quantity]]*Table49[[#This Row],[Selling_Price]]</f>
        <v>60973.149999999994</v>
      </c>
      <c r="N1460" s="1">
        <f>Table49[[#This Row],[Quantity]]*Table49[[#This Row],[Profit_Per_Quantity]]</f>
        <v>19305.999999999996</v>
      </c>
      <c r="O1460" s="1" t="s">
        <v>48</v>
      </c>
    </row>
    <row r="1461" spans="1:15" x14ac:dyDescent="0.3">
      <c r="A1461" s="1" t="s">
        <v>8775</v>
      </c>
      <c r="B1461" s="1" t="s">
        <v>1300</v>
      </c>
      <c r="C1461" s="14" t="s">
        <v>5733</v>
      </c>
      <c r="D1461" s="1" t="s">
        <v>14</v>
      </c>
      <c r="E1461" s="1" t="s">
        <v>4349</v>
      </c>
      <c r="F1461" s="1" t="s">
        <v>35</v>
      </c>
      <c r="G1461" s="1" t="s">
        <v>42</v>
      </c>
      <c r="H1461" s="1">
        <v>1048</v>
      </c>
      <c r="I1461" s="1">
        <v>746.38</v>
      </c>
      <c r="J1461" s="1">
        <v>1228.52</v>
      </c>
      <c r="K1461" s="1">
        <v>132</v>
      </c>
      <c r="L1461" s="1">
        <f>Table49[[#This Row],[Selling_Price]]-Table49[[#This Row],[Market_Price]]</f>
        <v>482.14</v>
      </c>
      <c r="M1461" s="1">
        <f>Table49[[#This Row],[Quantity]]*Table49[[#This Row],[Selling_Price]]</f>
        <v>162164.63999999998</v>
      </c>
      <c r="N1461" s="1">
        <f>Table49[[#This Row],[Quantity]]*Table49[[#This Row],[Profit_Per_Quantity]]</f>
        <v>63642.479999999996</v>
      </c>
      <c r="O1461" s="1" t="s">
        <v>48</v>
      </c>
    </row>
    <row r="1462" spans="1:15" x14ac:dyDescent="0.3">
      <c r="A1462" s="1" t="s">
        <v>9946</v>
      </c>
      <c r="B1462" s="1" t="s">
        <v>3172</v>
      </c>
      <c r="C1462" s="14" t="s">
        <v>5305</v>
      </c>
      <c r="D1462" s="1" t="s">
        <v>11</v>
      </c>
      <c r="E1462" s="1" t="s">
        <v>4351</v>
      </c>
      <c r="F1462" s="1" t="s">
        <v>32</v>
      </c>
      <c r="G1462" s="1" t="s">
        <v>41</v>
      </c>
      <c r="H1462" s="1">
        <v>1007</v>
      </c>
      <c r="I1462" s="1">
        <v>1405.64</v>
      </c>
      <c r="J1462" s="1">
        <v>2416.06</v>
      </c>
      <c r="K1462" s="1">
        <v>27</v>
      </c>
      <c r="L1462" s="1">
        <f>Table49[[#This Row],[Selling_Price]]-Table49[[#This Row],[Market_Price]]</f>
        <v>1010.4199999999998</v>
      </c>
      <c r="M1462" s="1">
        <f>Table49[[#This Row],[Quantity]]*Table49[[#This Row],[Selling_Price]]</f>
        <v>65233.619999999995</v>
      </c>
      <c r="N1462" s="1">
        <f>Table49[[#This Row],[Quantity]]*Table49[[#This Row],[Profit_Per_Quantity]]</f>
        <v>27281.339999999997</v>
      </c>
      <c r="O1462" s="1" t="s">
        <v>48</v>
      </c>
    </row>
    <row r="1463" spans="1:15" x14ac:dyDescent="0.3">
      <c r="A1463" s="1" t="s">
        <v>8253</v>
      </c>
      <c r="B1463" s="1" t="s">
        <v>453</v>
      </c>
      <c r="C1463" s="14" t="s">
        <v>5678</v>
      </c>
      <c r="D1463" s="1" t="s">
        <v>16</v>
      </c>
      <c r="E1463" s="1" t="s">
        <v>24</v>
      </c>
      <c r="F1463" s="1" t="s">
        <v>32</v>
      </c>
      <c r="G1463" s="1" t="s">
        <v>4352</v>
      </c>
      <c r="H1463" s="1">
        <v>1048</v>
      </c>
      <c r="I1463" s="1">
        <v>246.58</v>
      </c>
      <c r="J1463" s="1">
        <v>448.39</v>
      </c>
      <c r="K1463" s="1">
        <v>139</v>
      </c>
      <c r="L1463" s="1">
        <f>Table49[[#This Row],[Selling_Price]]-Table49[[#This Row],[Market_Price]]</f>
        <v>201.80999999999997</v>
      </c>
      <c r="M1463" s="1">
        <f>Table49[[#This Row],[Quantity]]*Table49[[#This Row],[Selling_Price]]</f>
        <v>62326.21</v>
      </c>
      <c r="N1463" s="1">
        <f>Table49[[#This Row],[Quantity]]*Table49[[#This Row],[Profit_Per_Quantity]]</f>
        <v>28051.589999999997</v>
      </c>
      <c r="O1463" s="1" t="s">
        <v>48</v>
      </c>
    </row>
    <row r="1464" spans="1:15" x14ac:dyDescent="0.3">
      <c r="A1464" s="1" t="s">
        <v>9824</v>
      </c>
      <c r="B1464" s="1" t="s">
        <v>2982</v>
      </c>
      <c r="C1464" s="14" t="s">
        <v>4646</v>
      </c>
      <c r="D1464" s="1" t="s">
        <v>18</v>
      </c>
      <c r="E1464" s="1" t="s">
        <v>21</v>
      </c>
      <c r="F1464" s="1" t="s">
        <v>33</v>
      </c>
      <c r="G1464" s="1" t="s">
        <v>4352</v>
      </c>
      <c r="H1464" s="1">
        <v>1071</v>
      </c>
      <c r="I1464" s="1">
        <v>1900.52</v>
      </c>
      <c r="J1464" s="1">
        <v>3326.22</v>
      </c>
      <c r="K1464" s="1">
        <v>181</v>
      </c>
      <c r="L1464" s="1">
        <f>Table49[[#This Row],[Selling_Price]]-Table49[[#This Row],[Market_Price]]</f>
        <v>1425.6999999999998</v>
      </c>
      <c r="M1464" s="1">
        <f>Table49[[#This Row],[Quantity]]*Table49[[#This Row],[Selling_Price]]</f>
        <v>602045.81999999995</v>
      </c>
      <c r="N1464" s="1">
        <f>Table49[[#This Row],[Quantity]]*Table49[[#This Row],[Profit_Per_Quantity]]</f>
        <v>258051.69999999995</v>
      </c>
      <c r="O1464" s="1" t="s">
        <v>48</v>
      </c>
    </row>
    <row r="1465" spans="1:15" x14ac:dyDescent="0.3">
      <c r="A1465" s="1" t="s">
        <v>6534</v>
      </c>
      <c r="B1465" s="1" t="s">
        <v>3126</v>
      </c>
      <c r="C1465" s="14" t="s">
        <v>4978</v>
      </c>
      <c r="D1465" s="1" t="s">
        <v>13</v>
      </c>
      <c r="E1465" s="1" t="s">
        <v>29</v>
      </c>
      <c r="F1465" s="1" t="s">
        <v>34</v>
      </c>
      <c r="G1465" s="1" t="s">
        <v>43</v>
      </c>
      <c r="H1465" s="1">
        <v>1045</v>
      </c>
      <c r="I1465" s="1">
        <v>1113.27</v>
      </c>
      <c r="J1465" s="1">
        <v>2067.0300000000002</v>
      </c>
      <c r="K1465" s="1">
        <v>193</v>
      </c>
      <c r="L1465" s="1">
        <f>Table49[[#This Row],[Selling_Price]]-Table49[[#This Row],[Market_Price]]</f>
        <v>953.76000000000022</v>
      </c>
      <c r="M1465" s="1">
        <f>Table49[[#This Row],[Quantity]]*Table49[[#This Row],[Selling_Price]]</f>
        <v>398936.79000000004</v>
      </c>
      <c r="N1465" s="1">
        <f>Table49[[#This Row],[Quantity]]*Table49[[#This Row],[Profit_Per_Quantity]]</f>
        <v>184075.68000000005</v>
      </c>
      <c r="O1465" s="1" t="s">
        <v>48</v>
      </c>
    </row>
    <row r="1466" spans="1:15" x14ac:dyDescent="0.3">
      <c r="A1466" s="1" t="s">
        <v>9302</v>
      </c>
      <c r="B1466" s="1" t="s">
        <v>2159</v>
      </c>
      <c r="C1466" s="14" t="s">
        <v>5142</v>
      </c>
      <c r="D1466" s="1" t="s">
        <v>14</v>
      </c>
      <c r="E1466" s="1" t="s">
        <v>27</v>
      </c>
      <c r="F1466" s="1" t="s">
        <v>31</v>
      </c>
      <c r="G1466" s="1" t="s">
        <v>44</v>
      </c>
      <c r="H1466" s="1">
        <v>1054</v>
      </c>
      <c r="I1466" s="1">
        <v>1052.69</v>
      </c>
      <c r="J1466" s="1">
        <v>1733.7</v>
      </c>
      <c r="K1466" s="1">
        <v>456</v>
      </c>
      <c r="L1466" s="1">
        <f>Table49[[#This Row],[Selling_Price]]-Table49[[#This Row],[Market_Price]]</f>
        <v>681.01</v>
      </c>
      <c r="M1466" s="1">
        <f>Table49[[#This Row],[Quantity]]*Table49[[#This Row],[Selling_Price]]</f>
        <v>790567.20000000007</v>
      </c>
      <c r="N1466" s="1">
        <f>Table49[[#This Row],[Quantity]]*Table49[[#This Row],[Profit_Per_Quantity]]</f>
        <v>310540.56</v>
      </c>
      <c r="O1466" s="1" t="s">
        <v>48</v>
      </c>
    </row>
    <row r="1467" spans="1:15" x14ac:dyDescent="0.3">
      <c r="A1467" s="1" t="s">
        <v>7168</v>
      </c>
      <c r="B1467" s="1" t="s">
        <v>1148</v>
      </c>
      <c r="C1467" s="14" t="s">
        <v>4666</v>
      </c>
      <c r="D1467" s="1" t="s">
        <v>12</v>
      </c>
      <c r="E1467" s="1" t="s">
        <v>28</v>
      </c>
      <c r="F1467" s="1" t="s">
        <v>31</v>
      </c>
      <c r="G1467" s="1" t="s">
        <v>40</v>
      </c>
      <c r="H1467" s="1">
        <v>1037</v>
      </c>
      <c r="I1467" s="1">
        <v>451.61</v>
      </c>
      <c r="J1467" s="1">
        <v>507.54</v>
      </c>
      <c r="K1467" s="1">
        <v>19</v>
      </c>
      <c r="L1467" s="1">
        <f>Table49[[#This Row],[Selling_Price]]-Table49[[#This Row],[Market_Price]]</f>
        <v>55.930000000000007</v>
      </c>
      <c r="M1467" s="1">
        <f>Table49[[#This Row],[Quantity]]*Table49[[#This Row],[Selling_Price]]</f>
        <v>9643.26</v>
      </c>
      <c r="N1467" s="1">
        <f>Table49[[#This Row],[Quantity]]*Table49[[#This Row],[Profit_Per_Quantity]]</f>
        <v>1062.67</v>
      </c>
      <c r="O1467" s="1" t="s">
        <v>48</v>
      </c>
    </row>
    <row r="1468" spans="1:15" x14ac:dyDescent="0.3">
      <c r="A1468" s="1" t="s">
        <v>7261</v>
      </c>
      <c r="B1468" s="1" t="s">
        <v>891</v>
      </c>
      <c r="C1468" s="14" t="s">
        <v>6157</v>
      </c>
      <c r="D1468" s="1" t="s">
        <v>14</v>
      </c>
      <c r="E1468" s="1" t="s">
        <v>26</v>
      </c>
      <c r="F1468" s="1" t="s">
        <v>35</v>
      </c>
      <c r="G1468" s="1" t="s">
        <v>43</v>
      </c>
      <c r="H1468" s="1">
        <v>1048</v>
      </c>
      <c r="I1468" s="1">
        <v>825.02</v>
      </c>
      <c r="J1468" s="1">
        <v>935.03</v>
      </c>
      <c r="K1468" s="1">
        <v>246</v>
      </c>
      <c r="L1468" s="1">
        <f>Table49[[#This Row],[Selling_Price]]-Table49[[#This Row],[Market_Price]]</f>
        <v>110.00999999999999</v>
      </c>
      <c r="M1468" s="1">
        <f>Table49[[#This Row],[Quantity]]*Table49[[#This Row],[Selling_Price]]</f>
        <v>230017.38</v>
      </c>
      <c r="N1468" s="1">
        <f>Table49[[#This Row],[Quantity]]*Table49[[#This Row],[Profit_Per_Quantity]]</f>
        <v>27062.46</v>
      </c>
      <c r="O1468" s="1" t="s">
        <v>48</v>
      </c>
    </row>
    <row r="1469" spans="1:15" x14ac:dyDescent="0.3">
      <c r="A1469" s="1" t="s">
        <v>7437</v>
      </c>
      <c r="B1469" s="1" t="s">
        <v>3766</v>
      </c>
      <c r="C1469" s="14" t="s">
        <v>4673</v>
      </c>
      <c r="D1469" s="1" t="s">
        <v>13</v>
      </c>
      <c r="E1469" s="1" t="s">
        <v>27</v>
      </c>
      <c r="F1469" s="1" t="s">
        <v>31</v>
      </c>
      <c r="G1469" s="1" t="s">
        <v>40</v>
      </c>
      <c r="H1469" s="1">
        <v>1003</v>
      </c>
      <c r="I1469" s="1">
        <v>746.89</v>
      </c>
      <c r="J1469" s="1">
        <v>922.12</v>
      </c>
      <c r="K1469" s="1">
        <v>353</v>
      </c>
      <c r="L1469" s="1">
        <f>Table49[[#This Row],[Selling_Price]]-Table49[[#This Row],[Market_Price]]</f>
        <v>175.23000000000002</v>
      </c>
      <c r="M1469" s="1">
        <f>Table49[[#This Row],[Quantity]]*Table49[[#This Row],[Selling_Price]]</f>
        <v>325508.36</v>
      </c>
      <c r="N1469" s="1">
        <f>Table49[[#This Row],[Quantity]]*Table49[[#This Row],[Profit_Per_Quantity]]</f>
        <v>61856.19000000001</v>
      </c>
      <c r="O1469" s="1" t="s">
        <v>48</v>
      </c>
    </row>
    <row r="1470" spans="1:15" x14ac:dyDescent="0.3">
      <c r="A1470" s="1" t="s">
        <v>9487</v>
      </c>
      <c r="B1470" s="1" t="s">
        <v>2446</v>
      </c>
      <c r="C1470" s="14" t="s">
        <v>4833</v>
      </c>
      <c r="D1470" s="1" t="s">
        <v>17</v>
      </c>
      <c r="E1470" s="1" t="s">
        <v>26</v>
      </c>
      <c r="F1470" s="1" t="s">
        <v>35</v>
      </c>
      <c r="G1470" s="1" t="s">
        <v>45</v>
      </c>
      <c r="H1470" s="1">
        <v>1064</v>
      </c>
      <c r="I1470" s="1">
        <v>974.02</v>
      </c>
      <c r="J1470" s="1">
        <v>1353.43</v>
      </c>
      <c r="K1470" s="1">
        <v>211</v>
      </c>
      <c r="L1470" s="1">
        <f>Table49[[#This Row],[Selling_Price]]-Table49[[#This Row],[Market_Price]]</f>
        <v>379.41000000000008</v>
      </c>
      <c r="M1470" s="1">
        <f>Table49[[#This Row],[Quantity]]*Table49[[#This Row],[Selling_Price]]</f>
        <v>285573.73000000004</v>
      </c>
      <c r="N1470" s="1">
        <f>Table49[[#This Row],[Quantity]]*Table49[[#This Row],[Profit_Per_Quantity]]</f>
        <v>80055.510000000024</v>
      </c>
      <c r="O1470" s="1" t="s">
        <v>48</v>
      </c>
    </row>
    <row r="1471" spans="1:15" x14ac:dyDescent="0.3">
      <c r="A1471" s="1" t="s">
        <v>6762</v>
      </c>
      <c r="B1471" s="1" t="s">
        <v>2962</v>
      </c>
      <c r="C1471" s="14" t="s">
        <v>5433</v>
      </c>
      <c r="D1471" s="1" t="s">
        <v>17</v>
      </c>
      <c r="E1471" s="1" t="s">
        <v>26</v>
      </c>
      <c r="F1471" s="1" t="s">
        <v>32</v>
      </c>
      <c r="G1471" s="1" t="s">
        <v>43</v>
      </c>
      <c r="H1471" s="1">
        <v>1049</v>
      </c>
      <c r="I1471" s="1">
        <v>1382.01</v>
      </c>
      <c r="J1471" s="1">
        <v>2147.65</v>
      </c>
      <c r="K1471" s="1">
        <v>467</v>
      </c>
      <c r="L1471" s="1">
        <f>Table49[[#This Row],[Selling_Price]]-Table49[[#This Row],[Market_Price]]</f>
        <v>765.6400000000001</v>
      </c>
      <c r="M1471" s="1">
        <f>Table49[[#This Row],[Quantity]]*Table49[[#This Row],[Selling_Price]]</f>
        <v>1002952.55</v>
      </c>
      <c r="N1471" s="1">
        <f>Table49[[#This Row],[Quantity]]*Table49[[#This Row],[Profit_Per_Quantity]]</f>
        <v>357553.88000000006</v>
      </c>
      <c r="O1471" s="1" t="s">
        <v>48</v>
      </c>
    </row>
    <row r="1472" spans="1:15" x14ac:dyDescent="0.3">
      <c r="A1472" s="1" t="s">
        <v>7746</v>
      </c>
      <c r="B1472" s="1" t="s">
        <v>1538</v>
      </c>
      <c r="C1472" s="14" t="s">
        <v>5267</v>
      </c>
      <c r="D1472" s="1" t="s">
        <v>20</v>
      </c>
      <c r="E1472" s="1" t="s">
        <v>29</v>
      </c>
      <c r="F1472" s="1" t="s">
        <v>34</v>
      </c>
      <c r="G1472" s="1" t="s">
        <v>43</v>
      </c>
      <c r="H1472" s="1">
        <v>1088</v>
      </c>
      <c r="I1472" s="1">
        <v>807.28</v>
      </c>
      <c r="J1472" s="1">
        <v>1495.72</v>
      </c>
      <c r="K1472" s="1">
        <v>329</v>
      </c>
      <c r="L1472" s="1">
        <f>Table49[[#This Row],[Selling_Price]]-Table49[[#This Row],[Market_Price]]</f>
        <v>688.44</v>
      </c>
      <c r="M1472" s="1">
        <f>Table49[[#This Row],[Quantity]]*Table49[[#This Row],[Selling_Price]]</f>
        <v>492091.88</v>
      </c>
      <c r="N1472" s="1">
        <f>Table49[[#This Row],[Quantity]]*Table49[[#This Row],[Profit_Per_Quantity]]</f>
        <v>226496.76</v>
      </c>
      <c r="O1472" s="1" t="s">
        <v>48</v>
      </c>
    </row>
    <row r="1473" spans="1:15" x14ac:dyDescent="0.3">
      <c r="A1473" s="1" t="s">
        <v>9066</v>
      </c>
      <c r="B1473" s="1" t="s">
        <v>1778</v>
      </c>
      <c r="C1473" s="14" t="s">
        <v>4548</v>
      </c>
      <c r="D1473" s="1" t="s">
        <v>13</v>
      </c>
      <c r="E1473" s="1" t="s">
        <v>21</v>
      </c>
      <c r="F1473" s="1" t="s">
        <v>32</v>
      </c>
      <c r="G1473" s="1" t="s">
        <v>37</v>
      </c>
      <c r="H1473" s="1">
        <v>1075</v>
      </c>
      <c r="I1473" s="1">
        <v>1442.64</v>
      </c>
      <c r="J1473" s="1">
        <v>2296.3200000000002</v>
      </c>
      <c r="K1473" s="1">
        <v>275</v>
      </c>
      <c r="L1473" s="1">
        <f>Table49[[#This Row],[Selling_Price]]-Table49[[#This Row],[Market_Price]]</f>
        <v>853.68000000000006</v>
      </c>
      <c r="M1473" s="1">
        <f>Table49[[#This Row],[Quantity]]*Table49[[#This Row],[Selling_Price]]</f>
        <v>631488</v>
      </c>
      <c r="N1473" s="1">
        <f>Table49[[#This Row],[Quantity]]*Table49[[#This Row],[Profit_Per_Quantity]]</f>
        <v>234762.00000000003</v>
      </c>
      <c r="O1473" s="1" t="s">
        <v>48</v>
      </c>
    </row>
    <row r="1474" spans="1:15" x14ac:dyDescent="0.3">
      <c r="A1474" s="1" t="s">
        <v>8216</v>
      </c>
      <c r="B1474" s="1" t="s">
        <v>387</v>
      </c>
      <c r="C1474" s="14" t="s">
        <v>4528</v>
      </c>
      <c r="D1474" s="1" t="s">
        <v>13</v>
      </c>
      <c r="E1474" s="1" t="s">
        <v>25</v>
      </c>
      <c r="F1474" s="1" t="s">
        <v>34</v>
      </c>
      <c r="G1474" s="1" t="s">
        <v>43</v>
      </c>
      <c r="H1474" s="1">
        <v>1062</v>
      </c>
      <c r="I1474" s="1">
        <v>1616.63</v>
      </c>
      <c r="J1474" s="1">
        <v>2741.35</v>
      </c>
      <c r="K1474" s="1">
        <v>364</v>
      </c>
      <c r="L1474" s="1">
        <f>Table49[[#This Row],[Selling_Price]]-Table49[[#This Row],[Market_Price]]</f>
        <v>1124.7199999999998</v>
      </c>
      <c r="M1474" s="1">
        <f>Table49[[#This Row],[Quantity]]*Table49[[#This Row],[Selling_Price]]</f>
        <v>997851.4</v>
      </c>
      <c r="N1474" s="1">
        <f>Table49[[#This Row],[Quantity]]*Table49[[#This Row],[Profit_Per_Quantity]]</f>
        <v>409398.0799999999</v>
      </c>
      <c r="O1474" s="1" t="s">
        <v>48</v>
      </c>
    </row>
    <row r="1475" spans="1:15" x14ac:dyDescent="0.3">
      <c r="A1475" s="1" t="s">
        <v>6885</v>
      </c>
      <c r="B1475" s="1" t="s">
        <v>476</v>
      </c>
      <c r="C1475" s="14" t="s">
        <v>5375</v>
      </c>
      <c r="D1475" s="1" t="s">
        <v>16</v>
      </c>
      <c r="E1475" s="1" t="s">
        <v>26</v>
      </c>
      <c r="F1475" s="1" t="s">
        <v>34</v>
      </c>
      <c r="G1475" s="1" t="s">
        <v>42</v>
      </c>
      <c r="H1475" s="1">
        <v>1071</v>
      </c>
      <c r="I1475" s="1">
        <v>1679.01</v>
      </c>
      <c r="J1475" s="1">
        <v>3190.57</v>
      </c>
      <c r="K1475" s="1">
        <v>274</v>
      </c>
      <c r="L1475" s="1">
        <f>Table49[[#This Row],[Selling_Price]]-Table49[[#This Row],[Market_Price]]</f>
        <v>1511.5600000000002</v>
      </c>
      <c r="M1475" s="1">
        <f>Table49[[#This Row],[Quantity]]*Table49[[#This Row],[Selling_Price]]</f>
        <v>874216.18</v>
      </c>
      <c r="N1475" s="1">
        <f>Table49[[#This Row],[Quantity]]*Table49[[#This Row],[Profit_Per_Quantity]]</f>
        <v>414167.44000000006</v>
      </c>
      <c r="O1475" s="1" t="s">
        <v>48</v>
      </c>
    </row>
    <row r="1476" spans="1:15" x14ac:dyDescent="0.3">
      <c r="A1476" s="1" t="s">
        <v>8846</v>
      </c>
      <c r="B1476" s="1" t="s">
        <v>1418</v>
      </c>
      <c r="C1476" s="14" t="s">
        <v>5103</v>
      </c>
      <c r="D1476" s="1" t="s">
        <v>20</v>
      </c>
      <c r="E1476" s="1" t="s">
        <v>26</v>
      </c>
      <c r="F1476" s="1" t="s">
        <v>31</v>
      </c>
      <c r="G1476" s="1" t="s">
        <v>38</v>
      </c>
      <c r="H1476" s="1">
        <v>1080</v>
      </c>
      <c r="I1476" s="1">
        <v>1254.45</v>
      </c>
      <c r="J1476" s="1">
        <v>1867.41</v>
      </c>
      <c r="K1476" s="1">
        <v>79</v>
      </c>
      <c r="L1476" s="1">
        <f>Table49[[#This Row],[Selling_Price]]-Table49[[#This Row],[Market_Price]]</f>
        <v>612.96</v>
      </c>
      <c r="M1476" s="1">
        <f>Table49[[#This Row],[Quantity]]*Table49[[#This Row],[Selling_Price]]</f>
        <v>147525.39000000001</v>
      </c>
      <c r="N1476" s="1">
        <f>Table49[[#This Row],[Quantity]]*Table49[[#This Row],[Profit_Per_Quantity]]</f>
        <v>48423.840000000004</v>
      </c>
      <c r="O1476" s="1" t="s">
        <v>48</v>
      </c>
    </row>
    <row r="1477" spans="1:15" x14ac:dyDescent="0.3">
      <c r="A1477" s="1" t="s">
        <v>8975</v>
      </c>
      <c r="B1477" s="1" t="s">
        <v>1642</v>
      </c>
      <c r="C1477" s="14" t="s">
        <v>5958</v>
      </c>
      <c r="D1477" s="1" t="s">
        <v>15</v>
      </c>
      <c r="E1477" s="1" t="s">
        <v>4351</v>
      </c>
      <c r="F1477" s="1" t="s">
        <v>32</v>
      </c>
      <c r="G1477" s="1" t="s">
        <v>45</v>
      </c>
      <c r="H1477" s="1">
        <v>1067</v>
      </c>
      <c r="I1477" s="1">
        <v>424.57</v>
      </c>
      <c r="J1477" s="1">
        <v>747.34</v>
      </c>
      <c r="K1477" s="1">
        <v>165</v>
      </c>
      <c r="L1477" s="1">
        <f>Table49[[#This Row],[Selling_Price]]-Table49[[#This Row],[Market_Price]]</f>
        <v>322.77000000000004</v>
      </c>
      <c r="M1477" s="1">
        <f>Table49[[#This Row],[Quantity]]*Table49[[#This Row],[Selling_Price]]</f>
        <v>123311.1</v>
      </c>
      <c r="N1477" s="1">
        <f>Table49[[#This Row],[Quantity]]*Table49[[#This Row],[Profit_Per_Quantity]]</f>
        <v>53257.05</v>
      </c>
      <c r="O1477" s="1" t="s">
        <v>48</v>
      </c>
    </row>
    <row r="1478" spans="1:15" x14ac:dyDescent="0.3">
      <c r="A1478" s="1" t="s">
        <v>7055</v>
      </c>
      <c r="B1478" s="1" t="s">
        <v>1785</v>
      </c>
      <c r="C1478" s="14" t="s">
        <v>5916</v>
      </c>
      <c r="D1478" s="1" t="s">
        <v>15</v>
      </c>
      <c r="E1478" s="1" t="s">
        <v>4349</v>
      </c>
      <c r="F1478" s="1" t="s">
        <v>35</v>
      </c>
      <c r="G1478" s="1" t="s">
        <v>43</v>
      </c>
      <c r="H1478" s="1">
        <v>1082</v>
      </c>
      <c r="I1478" s="1">
        <v>1710.98</v>
      </c>
      <c r="J1478" s="1">
        <v>1913.31</v>
      </c>
      <c r="K1478" s="1">
        <v>263</v>
      </c>
      <c r="L1478" s="1">
        <f>Table49[[#This Row],[Selling_Price]]-Table49[[#This Row],[Market_Price]]</f>
        <v>202.32999999999993</v>
      </c>
      <c r="M1478" s="1">
        <f>Table49[[#This Row],[Quantity]]*Table49[[#This Row],[Selling_Price]]</f>
        <v>503200.52999999997</v>
      </c>
      <c r="N1478" s="1">
        <f>Table49[[#This Row],[Quantity]]*Table49[[#This Row],[Profit_Per_Quantity]]</f>
        <v>53212.789999999979</v>
      </c>
      <c r="O1478" s="1" t="s">
        <v>48</v>
      </c>
    </row>
    <row r="1479" spans="1:15" x14ac:dyDescent="0.3">
      <c r="A1479" s="1" t="s">
        <v>9862</v>
      </c>
      <c r="B1479" s="1" t="s">
        <v>3039</v>
      </c>
      <c r="C1479" s="14" t="s">
        <v>4604</v>
      </c>
      <c r="D1479" s="1" t="s">
        <v>20</v>
      </c>
      <c r="E1479" s="1" t="s">
        <v>28</v>
      </c>
      <c r="F1479" s="1" t="s">
        <v>34</v>
      </c>
      <c r="G1479" s="1" t="s">
        <v>4352</v>
      </c>
      <c r="H1479" s="1">
        <v>1082</v>
      </c>
      <c r="I1479" s="1">
        <v>1056.43</v>
      </c>
      <c r="J1479" s="1">
        <v>1541.12</v>
      </c>
      <c r="K1479" s="1">
        <v>123</v>
      </c>
      <c r="L1479" s="1">
        <f>Table49[[#This Row],[Selling_Price]]-Table49[[#This Row],[Market_Price]]</f>
        <v>484.68999999999983</v>
      </c>
      <c r="M1479" s="1">
        <f>Table49[[#This Row],[Quantity]]*Table49[[#This Row],[Selling_Price]]</f>
        <v>189557.75999999998</v>
      </c>
      <c r="N1479" s="1">
        <f>Table49[[#This Row],[Quantity]]*Table49[[#This Row],[Profit_Per_Quantity]]</f>
        <v>59616.869999999981</v>
      </c>
      <c r="O1479" s="1" t="s">
        <v>48</v>
      </c>
    </row>
    <row r="1480" spans="1:15" x14ac:dyDescent="0.3">
      <c r="A1480" s="1" t="s">
        <v>9488</v>
      </c>
      <c r="B1480" s="1" t="s">
        <v>2447</v>
      </c>
      <c r="C1480" s="14" t="s">
        <v>5592</v>
      </c>
      <c r="D1480" s="1" t="s">
        <v>19</v>
      </c>
      <c r="E1480" s="1" t="s">
        <v>29</v>
      </c>
      <c r="F1480" s="1" t="s">
        <v>33</v>
      </c>
      <c r="G1480" s="1" t="s">
        <v>40</v>
      </c>
      <c r="H1480" s="1">
        <v>1033</v>
      </c>
      <c r="I1480" s="1">
        <v>1780.63</v>
      </c>
      <c r="J1480" s="1">
        <v>2498.61</v>
      </c>
      <c r="K1480" s="1">
        <v>54</v>
      </c>
      <c r="L1480" s="1">
        <f>Table49[[#This Row],[Selling_Price]]-Table49[[#This Row],[Market_Price]]</f>
        <v>717.98</v>
      </c>
      <c r="M1480" s="1">
        <f>Table49[[#This Row],[Quantity]]*Table49[[#This Row],[Selling_Price]]</f>
        <v>134924.94</v>
      </c>
      <c r="N1480" s="1">
        <f>Table49[[#This Row],[Quantity]]*Table49[[#This Row],[Profit_Per_Quantity]]</f>
        <v>38770.92</v>
      </c>
      <c r="O1480" s="1" t="s">
        <v>48</v>
      </c>
    </row>
    <row r="1481" spans="1:15" x14ac:dyDescent="0.3">
      <c r="A1481" s="1" t="s">
        <v>8784</v>
      </c>
      <c r="B1481" s="1" t="s">
        <v>1311</v>
      </c>
      <c r="C1481" s="14" t="s">
        <v>6052</v>
      </c>
      <c r="D1481" s="1" t="s">
        <v>19</v>
      </c>
      <c r="E1481" s="1" t="s">
        <v>30</v>
      </c>
      <c r="F1481" s="1" t="s">
        <v>32</v>
      </c>
      <c r="G1481" s="1" t="s">
        <v>40</v>
      </c>
      <c r="H1481" s="1">
        <v>1012</v>
      </c>
      <c r="I1481" s="1">
        <v>905.13</v>
      </c>
      <c r="J1481" s="1">
        <v>1773.76</v>
      </c>
      <c r="K1481" s="1">
        <v>8</v>
      </c>
      <c r="L1481" s="1">
        <f>Table49[[#This Row],[Selling_Price]]-Table49[[#This Row],[Market_Price]]</f>
        <v>868.63</v>
      </c>
      <c r="M1481" s="1">
        <f>Table49[[#This Row],[Quantity]]*Table49[[#This Row],[Selling_Price]]</f>
        <v>14190.08</v>
      </c>
      <c r="N1481" s="1">
        <f>Table49[[#This Row],[Quantity]]*Table49[[#This Row],[Profit_Per_Quantity]]</f>
        <v>6949.04</v>
      </c>
      <c r="O1481" s="1" t="s">
        <v>48</v>
      </c>
    </row>
    <row r="1482" spans="1:15" x14ac:dyDescent="0.3">
      <c r="A1482" s="1" t="s">
        <v>7855</v>
      </c>
      <c r="B1482" s="1" t="s">
        <v>746</v>
      </c>
      <c r="C1482" s="14" t="s">
        <v>5634</v>
      </c>
      <c r="D1482" s="1" t="s">
        <v>12</v>
      </c>
      <c r="E1482" s="1" t="s">
        <v>29</v>
      </c>
      <c r="F1482" s="1" t="s">
        <v>31</v>
      </c>
      <c r="G1482" s="1" t="s">
        <v>44</v>
      </c>
      <c r="H1482" s="1">
        <v>1032</v>
      </c>
      <c r="I1482" s="1">
        <v>1499.08</v>
      </c>
      <c r="J1482" s="1">
        <v>2489.6999999999998</v>
      </c>
      <c r="K1482" s="1">
        <v>309</v>
      </c>
      <c r="L1482" s="1">
        <f>Table49[[#This Row],[Selling_Price]]-Table49[[#This Row],[Market_Price]]</f>
        <v>990.61999999999989</v>
      </c>
      <c r="M1482" s="1">
        <f>Table49[[#This Row],[Quantity]]*Table49[[#This Row],[Selling_Price]]</f>
        <v>769317.29999999993</v>
      </c>
      <c r="N1482" s="1">
        <f>Table49[[#This Row],[Quantity]]*Table49[[#This Row],[Profit_Per_Quantity]]</f>
        <v>306101.57999999996</v>
      </c>
      <c r="O1482" s="1" t="s">
        <v>48</v>
      </c>
    </row>
    <row r="1483" spans="1:15" x14ac:dyDescent="0.3">
      <c r="A1483" s="1" t="s">
        <v>10020</v>
      </c>
      <c r="B1483" s="1" t="s">
        <v>3298</v>
      </c>
      <c r="C1483" s="14" t="s">
        <v>5201</v>
      </c>
      <c r="D1483" s="1" t="s">
        <v>14</v>
      </c>
      <c r="E1483" s="1" t="s">
        <v>26</v>
      </c>
      <c r="F1483" s="1" t="s">
        <v>34</v>
      </c>
      <c r="G1483" s="1" t="s">
        <v>44</v>
      </c>
      <c r="H1483" s="1">
        <v>1070</v>
      </c>
      <c r="I1483" s="1">
        <v>222.25</v>
      </c>
      <c r="J1483" s="1">
        <v>345.76</v>
      </c>
      <c r="K1483" s="1">
        <v>440</v>
      </c>
      <c r="L1483" s="1">
        <f>Table49[[#This Row],[Selling_Price]]-Table49[[#This Row],[Market_Price]]</f>
        <v>123.50999999999999</v>
      </c>
      <c r="M1483" s="1">
        <f>Table49[[#This Row],[Quantity]]*Table49[[#This Row],[Selling_Price]]</f>
        <v>152134.39999999999</v>
      </c>
      <c r="N1483" s="1">
        <f>Table49[[#This Row],[Quantity]]*Table49[[#This Row],[Profit_Per_Quantity]]</f>
        <v>54344.399999999994</v>
      </c>
      <c r="O1483" s="1" t="s">
        <v>48</v>
      </c>
    </row>
    <row r="1484" spans="1:15" x14ac:dyDescent="0.3">
      <c r="A1484" s="1" t="s">
        <v>7920</v>
      </c>
      <c r="B1484" s="1" t="s">
        <v>3600</v>
      </c>
      <c r="C1484" s="14" t="s">
        <v>5012</v>
      </c>
      <c r="D1484" s="1" t="s">
        <v>15</v>
      </c>
      <c r="E1484" s="1" t="s">
        <v>25</v>
      </c>
      <c r="F1484" s="1" t="s">
        <v>35</v>
      </c>
      <c r="G1484" s="1" t="s">
        <v>43</v>
      </c>
      <c r="H1484" s="1">
        <v>1029</v>
      </c>
      <c r="I1484" s="1">
        <v>1480.06</v>
      </c>
      <c r="J1484" s="1">
        <v>2578.37</v>
      </c>
      <c r="K1484" s="1">
        <v>144</v>
      </c>
      <c r="L1484" s="1">
        <f>Table49[[#This Row],[Selling_Price]]-Table49[[#This Row],[Market_Price]]</f>
        <v>1098.31</v>
      </c>
      <c r="M1484" s="1">
        <f>Table49[[#This Row],[Quantity]]*Table49[[#This Row],[Selling_Price]]</f>
        <v>371285.27999999997</v>
      </c>
      <c r="N1484" s="1">
        <f>Table49[[#This Row],[Quantity]]*Table49[[#This Row],[Profit_Per_Quantity]]</f>
        <v>158156.63999999998</v>
      </c>
      <c r="O1484" s="1" t="s">
        <v>48</v>
      </c>
    </row>
    <row r="1485" spans="1:15" x14ac:dyDescent="0.3">
      <c r="A1485" s="1" t="s">
        <v>7859</v>
      </c>
      <c r="B1485" s="1" t="s">
        <v>1625</v>
      </c>
      <c r="C1485" s="14" t="s">
        <v>5645</v>
      </c>
      <c r="D1485" s="1" t="s">
        <v>14</v>
      </c>
      <c r="E1485" s="1" t="s">
        <v>24</v>
      </c>
      <c r="F1485" s="1" t="s">
        <v>31</v>
      </c>
      <c r="G1485" s="1" t="s">
        <v>40</v>
      </c>
      <c r="H1485" s="1">
        <v>1072</v>
      </c>
      <c r="I1485" s="1">
        <v>893.62</v>
      </c>
      <c r="J1485" s="1">
        <v>1600.94</v>
      </c>
      <c r="K1485" s="1">
        <v>256</v>
      </c>
      <c r="L1485" s="1">
        <f>Table49[[#This Row],[Selling_Price]]-Table49[[#This Row],[Market_Price]]</f>
        <v>707.32</v>
      </c>
      <c r="M1485" s="1">
        <f>Table49[[#This Row],[Quantity]]*Table49[[#This Row],[Selling_Price]]</f>
        <v>409840.64000000001</v>
      </c>
      <c r="N1485" s="1">
        <f>Table49[[#This Row],[Quantity]]*Table49[[#This Row],[Profit_Per_Quantity]]</f>
        <v>181073.92000000001</v>
      </c>
      <c r="O1485" s="1" t="s">
        <v>48</v>
      </c>
    </row>
    <row r="1486" spans="1:15" x14ac:dyDescent="0.3">
      <c r="A1486" s="1" t="s">
        <v>8480</v>
      </c>
      <c r="B1486" s="1" t="s">
        <v>822</v>
      </c>
      <c r="C1486" s="14" t="s">
        <v>5394</v>
      </c>
      <c r="D1486" s="1" t="s">
        <v>19</v>
      </c>
      <c r="E1486" s="1" t="s">
        <v>21</v>
      </c>
      <c r="F1486" s="1" t="s">
        <v>34</v>
      </c>
      <c r="G1486" s="1" t="s">
        <v>43</v>
      </c>
      <c r="H1486" s="1">
        <v>1011</v>
      </c>
      <c r="I1486" s="1">
        <v>1987.98</v>
      </c>
      <c r="J1486" s="1">
        <v>3531.93</v>
      </c>
      <c r="K1486" s="1">
        <v>233</v>
      </c>
      <c r="L1486" s="1">
        <f>Table49[[#This Row],[Selling_Price]]-Table49[[#This Row],[Market_Price]]</f>
        <v>1543.9499999999998</v>
      </c>
      <c r="M1486" s="1">
        <f>Table49[[#This Row],[Quantity]]*Table49[[#This Row],[Selling_Price]]</f>
        <v>822939.69</v>
      </c>
      <c r="N1486" s="1">
        <f>Table49[[#This Row],[Quantity]]*Table49[[#This Row],[Profit_Per_Quantity]]</f>
        <v>359740.35</v>
      </c>
      <c r="O1486" s="1" t="s">
        <v>48</v>
      </c>
    </row>
    <row r="1487" spans="1:15" x14ac:dyDescent="0.3">
      <c r="A1487" s="1" t="s">
        <v>6363</v>
      </c>
      <c r="B1487" s="1" t="s">
        <v>1062</v>
      </c>
      <c r="C1487" s="14" t="s">
        <v>4920</v>
      </c>
      <c r="D1487" s="1" t="s">
        <v>12</v>
      </c>
      <c r="E1487" s="1" t="s">
        <v>28</v>
      </c>
      <c r="F1487" s="1" t="s">
        <v>35</v>
      </c>
      <c r="G1487" s="1" t="s">
        <v>37</v>
      </c>
      <c r="H1487" s="1">
        <v>1067</v>
      </c>
      <c r="I1487" s="1">
        <v>1495.62</v>
      </c>
      <c r="J1487" s="1">
        <v>2966.77</v>
      </c>
      <c r="K1487" s="1">
        <v>223</v>
      </c>
      <c r="L1487" s="1">
        <f>Table49[[#This Row],[Selling_Price]]-Table49[[#This Row],[Market_Price]]</f>
        <v>1471.15</v>
      </c>
      <c r="M1487" s="1">
        <f>Table49[[#This Row],[Quantity]]*Table49[[#This Row],[Selling_Price]]</f>
        <v>661589.71</v>
      </c>
      <c r="N1487" s="1">
        <f>Table49[[#This Row],[Quantity]]*Table49[[#This Row],[Profit_Per_Quantity]]</f>
        <v>328066.45</v>
      </c>
      <c r="O1487" s="1" t="s">
        <v>48</v>
      </c>
    </row>
    <row r="1488" spans="1:15" x14ac:dyDescent="0.3">
      <c r="A1488" s="1" t="s">
        <v>10027</v>
      </c>
      <c r="B1488" s="1" t="s">
        <v>3309</v>
      </c>
      <c r="C1488" s="14" t="s">
        <v>5224</v>
      </c>
      <c r="D1488" s="1" t="s">
        <v>16</v>
      </c>
      <c r="E1488" s="1" t="s">
        <v>4349</v>
      </c>
      <c r="F1488" s="1" t="s">
        <v>35</v>
      </c>
      <c r="G1488" s="1" t="s">
        <v>37</v>
      </c>
      <c r="H1488" s="1">
        <v>1074</v>
      </c>
      <c r="I1488" s="1">
        <v>1371.04</v>
      </c>
      <c r="J1488" s="1">
        <v>2186.09</v>
      </c>
      <c r="K1488" s="1">
        <v>130</v>
      </c>
      <c r="L1488" s="1">
        <f>Table49[[#This Row],[Selling_Price]]-Table49[[#This Row],[Market_Price]]</f>
        <v>815.05000000000018</v>
      </c>
      <c r="M1488" s="1">
        <f>Table49[[#This Row],[Quantity]]*Table49[[#This Row],[Selling_Price]]</f>
        <v>284191.7</v>
      </c>
      <c r="N1488" s="1">
        <f>Table49[[#This Row],[Quantity]]*Table49[[#This Row],[Profit_Per_Quantity]]</f>
        <v>105956.50000000003</v>
      </c>
      <c r="O1488" s="1" t="s">
        <v>48</v>
      </c>
    </row>
    <row r="1489" spans="1:15" x14ac:dyDescent="0.3">
      <c r="A1489" s="1" t="s">
        <v>7395</v>
      </c>
      <c r="B1489" s="1" t="s">
        <v>242</v>
      </c>
      <c r="C1489" s="14" t="s">
        <v>4987</v>
      </c>
      <c r="D1489" s="1" t="s">
        <v>12</v>
      </c>
      <c r="E1489" s="1" t="s">
        <v>4349</v>
      </c>
      <c r="F1489" s="1" t="s">
        <v>35</v>
      </c>
      <c r="G1489" s="1" t="s">
        <v>37</v>
      </c>
      <c r="H1489" s="1">
        <v>1032</v>
      </c>
      <c r="I1489" s="1">
        <v>1952.61</v>
      </c>
      <c r="J1489" s="1">
        <v>3883.51</v>
      </c>
      <c r="K1489" s="1">
        <v>251</v>
      </c>
      <c r="L1489" s="1">
        <f>Table49[[#This Row],[Selling_Price]]-Table49[[#This Row],[Market_Price]]</f>
        <v>1930.9000000000003</v>
      </c>
      <c r="M1489" s="1">
        <f>Table49[[#This Row],[Quantity]]*Table49[[#This Row],[Selling_Price]]</f>
        <v>974761.01</v>
      </c>
      <c r="N1489" s="1">
        <f>Table49[[#This Row],[Quantity]]*Table49[[#This Row],[Profit_Per_Quantity]]</f>
        <v>484655.90000000008</v>
      </c>
      <c r="O1489" s="1" t="s">
        <v>48</v>
      </c>
    </row>
    <row r="1490" spans="1:15" x14ac:dyDescent="0.3">
      <c r="A1490" s="1" t="s">
        <v>7287</v>
      </c>
      <c r="B1490" s="1" t="s">
        <v>2426</v>
      </c>
      <c r="C1490" s="14" t="s">
        <v>5701</v>
      </c>
      <c r="D1490" s="1" t="s">
        <v>14</v>
      </c>
      <c r="E1490" s="1" t="s">
        <v>4351</v>
      </c>
      <c r="F1490" s="1" t="s">
        <v>32</v>
      </c>
      <c r="G1490" s="1" t="s">
        <v>36</v>
      </c>
      <c r="H1490" s="1">
        <v>1071</v>
      </c>
      <c r="I1490" s="1">
        <v>767.02</v>
      </c>
      <c r="J1490" s="1">
        <v>961.13</v>
      </c>
      <c r="K1490" s="1">
        <v>215</v>
      </c>
      <c r="L1490" s="1">
        <f>Table49[[#This Row],[Selling_Price]]-Table49[[#This Row],[Market_Price]]</f>
        <v>194.11</v>
      </c>
      <c r="M1490" s="1">
        <f>Table49[[#This Row],[Quantity]]*Table49[[#This Row],[Selling_Price]]</f>
        <v>206642.95</v>
      </c>
      <c r="N1490" s="1">
        <f>Table49[[#This Row],[Quantity]]*Table49[[#This Row],[Profit_Per_Quantity]]</f>
        <v>41733.65</v>
      </c>
      <c r="O1490" s="1" t="s">
        <v>48</v>
      </c>
    </row>
    <row r="1491" spans="1:15" x14ac:dyDescent="0.3">
      <c r="A1491" s="1" t="s">
        <v>8239</v>
      </c>
      <c r="B1491" s="1" t="s">
        <v>428</v>
      </c>
      <c r="C1491" s="14" t="s">
        <v>6237</v>
      </c>
      <c r="D1491" s="1" t="s">
        <v>15</v>
      </c>
      <c r="E1491" s="1" t="s">
        <v>29</v>
      </c>
      <c r="F1491" s="1" t="s">
        <v>31</v>
      </c>
      <c r="G1491" s="1" t="s">
        <v>37</v>
      </c>
      <c r="H1491" s="1">
        <v>1089</v>
      </c>
      <c r="I1491" s="1">
        <v>172.18</v>
      </c>
      <c r="J1491" s="1">
        <v>197.2</v>
      </c>
      <c r="K1491" s="1">
        <v>120</v>
      </c>
      <c r="L1491" s="1">
        <f>Table49[[#This Row],[Selling_Price]]-Table49[[#This Row],[Market_Price]]</f>
        <v>25.019999999999982</v>
      </c>
      <c r="M1491" s="1">
        <f>Table49[[#This Row],[Quantity]]*Table49[[#This Row],[Selling_Price]]</f>
        <v>23664</v>
      </c>
      <c r="N1491" s="1">
        <f>Table49[[#This Row],[Quantity]]*Table49[[#This Row],[Profit_Per_Quantity]]</f>
        <v>3002.3999999999978</v>
      </c>
      <c r="O1491" s="1" t="s">
        <v>48</v>
      </c>
    </row>
    <row r="1492" spans="1:15" x14ac:dyDescent="0.3">
      <c r="A1492" s="1" t="s">
        <v>10610</v>
      </c>
      <c r="B1492" s="1" t="s">
        <v>4205</v>
      </c>
      <c r="C1492" s="14" t="s">
        <v>4500</v>
      </c>
      <c r="D1492" s="1" t="s">
        <v>13</v>
      </c>
      <c r="E1492" s="1" t="s">
        <v>4351</v>
      </c>
      <c r="F1492" s="1" t="s">
        <v>31</v>
      </c>
      <c r="G1492" s="1" t="s">
        <v>4352</v>
      </c>
      <c r="H1492" s="1">
        <v>1052</v>
      </c>
      <c r="I1492" s="1">
        <v>190.13</v>
      </c>
      <c r="J1492" s="1">
        <v>264.13</v>
      </c>
      <c r="K1492" s="1">
        <v>76</v>
      </c>
      <c r="L1492" s="1">
        <f>Table49[[#This Row],[Selling_Price]]-Table49[[#This Row],[Market_Price]]</f>
        <v>74</v>
      </c>
      <c r="M1492" s="1">
        <f>Table49[[#This Row],[Quantity]]*Table49[[#This Row],[Selling_Price]]</f>
        <v>20073.88</v>
      </c>
      <c r="N1492" s="1">
        <f>Table49[[#This Row],[Quantity]]*Table49[[#This Row],[Profit_Per_Quantity]]</f>
        <v>5624</v>
      </c>
      <c r="O1492" s="1" t="s">
        <v>48</v>
      </c>
    </row>
    <row r="1493" spans="1:15" x14ac:dyDescent="0.3">
      <c r="A1493" s="1" t="s">
        <v>10392</v>
      </c>
      <c r="B1493" s="1" t="s">
        <v>3854</v>
      </c>
      <c r="C1493" s="14" t="s">
        <v>4816</v>
      </c>
      <c r="D1493" s="1" t="s">
        <v>20</v>
      </c>
      <c r="E1493" s="1" t="s">
        <v>29</v>
      </c>
      <c r="F1493" s="1" t="s">
        <v>33</v>
      </c>
      <c r="G1493" s="1" t="s">
        <v>4352</v>
      </c>
      <c r="H1493" s="1">
        <v>1091</v>
      </c>
      <c r="I1493" s="1">
        <v>1809.28</v>
      </c>
      <c r="J1493" s="1">
        <v>3468.6</v>
      </c>
      <c r="K1493" s="1">
        <v>315</v>
      </c>
      <c r="L1493" s="1">
        <f>Table49[[#This Row],[Selling_Price]]-Table49[[#This Row],[Market_Price]]</f>
        <v>1659.32</v>
      </c>
      <c r="M1493" s="1">
        <f>Table49[[#This Row],[Quantity]]*Table49[[#This Row],[Selling_Price]]</f>
        <v>1092609</v>
      </c>
      <c r="N1493" s="1">
        <f>Table49[[#This Row],[Quantity]]*Table49[[#This Row],[Profit_Per_Quantity]]</f>
        <v>522685.8</v>
      </c>
      <c r="O1493" s="1" t="s">
        <v>48</v>
      </c>
    </row>
    <row r="1494" spans="1:15" x14ac:dyDescent="0.3">
      <c r="A1494" s="1" t="s">
        <v>7817</v>
      </c>
      <c r="B1494" s="1" t="s">
        <v>3635</v>
      </c>
      <c r="C1494" s="14" t="s">
        <v>4988</v>
      </c>
      <c r="D1494" s="1" t="s">
        <v>14</v>
      </c>
      <c r="E1494" s="1" t="s">
        <v>29</v>
      </c>
      <c r="F1494" s="1" t="s">
        <v>33</v>
      </c>
      <c r="G1494" s="1" t="s">
        <v>43</v>
      </c>
      <c r="H1494" s="1">
        <v>1045</v>
      </c>
      <c r="I1494" s="1">
        <v>1095.26</v>
      </c>
      <c r="J1494" s="1">
        <v>2073.12</v>
      </c>
      <c r="K1494" s="1">
        <v>32</v>
      </c>
      <c r="L1494" s="1">
        <f>Table49[[#This Row],[Selling_Price]]-Table49[[#This Row],[Market_Price]]</f>
        <v>977.8599999999999</v>
      </c>
      <c r="M1494" s="1">
        <f>Table49[[#This Row],[Quantity]]*Table49[[#This Row],[Selling_Price]]</f>
        <v>66339.839999999997</v>
      </c>
      <c r="N1494" s="1">
        <f>Table49[[#This Row],[Quantity]]*Table49[[#This Row],[Profit_Per_Quantity]]</f>
        <v>31291.519999999997</v>
      </c>
      <c r="O1494" s="1" t="s">
        <v>48</v>
      </c>
    </row>
    <row r="1495" spans="1:15" x14ac:dyDescent="0.3">
      <c r="A1495" s="1" t="s">
        <v>6998</v>
      </c>
      <c r="B1495" s="1" t="s">
        <v>1600</v>
      </c>
      <c r="C1495" s="14" t="s">
        <v>5313</v>
      </c>
      <c r="D1495" s="1" t="s">
        <v>18</v>
      </c>
      <c r="E1495" s="1" t="s">
        <v>29</v>
      </c>
      <c r="F1495" s="1" t="s">
        <v>31</v>
      </c>
      <c r="G1495" s="1" t="s">
        <v>37</v>
      </c>
      <c r="H1495" s="1">
        <v>1078</v>
      </c>
      <c r="I1495" s="1">
        <v>1623.7</v>
      </c>
      <c r="J1495" s="1">
        <v>2660.3</v>
      </c>
      <c r="K1495" s="1">
        <v>381</v>
      </c>
      <c r="L1495" s="1">
        <f>Table49[[#This Row],[Selling_Price]]-Table49[[#This Row],[Market_Price]]</f>
        <v>1036.6000000000001</v>
      </c>
      <c r="M1495" s="1">
        <f>Table49[[#This Row],[Quantity]]*Table49[[#This Row],[Selling_Price]]</f>
        <v>1013574.3</v>
      </c>
      <c r="N1495" s="1">
        <f>Table49[[#This Row],[Quantity]]*Table49[[#This Row],[Profit_Per_Quantity]]</f>
        <v>394944.60000000003</v>
      </c>
      <c r="O1495" s="1" t="s">
        <v>48</v>
      </c>
    </row>
    <row r="1496" spans="1:15" x14ac:dyDescent="0.3">
      <c r="A1496" s="1" t="s">
        <v>9227</v>
      </c>
      <c r="B1496" s="1" t="s">
        <v>2032</v>
      </c>
      <c r="C1496" s="14" t="s">
        <v>4421</v>
      </c>
      <c r="D1496" s="1" t="s">
        <v>12</v>
      </c>
      <c r="E1496" s="1" t="s">
        <v>29</v>
      </c>
      <c r="F1496" s="1" t="s">
        <v>35</v>
      </c>
      <c r="G1496" s="1" t="s">
        <v>44</v>
      </c>
      <c r="H1496" s="1">
        <v>1024</v>
      </c>
      <c r="I1496" s="1">
        <v>1538.03</v>
      </c>
      <c r="J1496" s="1">
        <v>1968.54</v>
      </c>
      <c r="K1496" s="1">
        <v>60</v>
      </c>
      <c r="L1496" s="1">
        <f>Table49[[#This Row],[Selling_Price]]-Table49[[#This Row],[Market_Price]]</f>
        <v>430.51</v>
      </c>
      <c r="M1496" s="1">
        <f>Table49[[#This Row],[Quantity]]*Table49[[#This Row],[Selling_Price]]</f>
        <v>118112.4</v>
      </c>
      <c r="N1496" s="1">
        <f>Table49[[#This Row],[Quantity]]*Table49[[#This Row],[Profit_Per_Quantity]]</f>
        <v>25830.6</v>
      </c>
      <c r="O1496" s="1" t="s">
        <v>48</v>
      </c>
    </row>
    <row r="1497" spans="1:15" x14ac:dyDescent="0.3">
      <c r="A1497" s="1" t="s">
        <v>9831</v>
      </c>
      <c r="B1497" s="1" t="s">
        <v>2991</v>
      </c>
      <c r="C1497" s="14" t="s">
        <v>5127</v>
      </c>
      <c r="D1497" s="1" t="s">
        <v>13</v>
      </c>
      <c r="E1497" s="1" t="s">
        <v>24</v>
      </c>
      <c r="F1497" s="1" t="s">
        <v>34</v>
      </c>
      <c r="G1497" s="1" t="s">
        <v>40</v>
      </c>
      <c r="H1497" s="1">
        <v>1061</v>
      </c>
      <c r="I1497" s="1">
        <v>446.41</v>
      </c>
      <c r="J1497" s="1">
        <v>585.58000000000004</v>
      </c>
      <c r="K1497" s="1">
        <v>384</v>
      </c>
      <c r="L1497" s="1">
        <f>Table49[[#This Row],[Selling_Price]]-Table49[[#This Row],[Market_Price]]</f>
        <v>139.17000000000002</v>
      </c>
      <c r="M1497" s="1">
        <f>Table49[[#This Row],[Quantity]]*Table49[[#This Row],[Selling_Price]]</f>
        <v>224862.72000000003</v>
      </c>
      <c r="N1497" s="1">
        <f>Table49[[#This Row],[Quantity]]*Table49[[#This Row],[Profit_Per_Quantity]]</f>
        <v>53441.280000000006</v>
      </c>
      <c r="O1497" s="1" t="s">
        <v>48</v>
      </c>
    </row>
    <row r="1498" spans="1:15" x14ac:dyDescent="0.3">
      <c r="A1498" s="1" t="s">
        <v>7861</v>
      </c>
      <c r="B1498" s="1" t="s">
        <v>3100</v>
      </c>
      <c r="C1498" s="14" t="s">
        <v>5350</v>
      </c>
      <c r="D1498" s="1" t="s">
        <v>12</v>
      </c>
      <c r="E1498" s="1" t="s">
        <v>24</v>
      </c>
      <c r="F1498" s="1" t="s">
        <v>35</v>
      </c>
      <c r="G1498" s="1" t="s">
        <v>44</v>
      </c>
      <c r="H1498" s="1">
        <v>1094</v>
      </c>
      <c r="I1498" s="1">
        <v>1638.76</v>
      </c>
      <c r="J1498" s="1">
        <v>2636.8</v>
      </c>
      <c r="K1498" s="1">
        <v>320</v>
      </c>
      <c r="L1498" s="1">
        <f>Table49[[#This Row],[Selling_Price]]-Table49[[#This Row],[Market_Price]]</f>
        <v>998.04000000000019</v>
      </c>
      <c r="M1498" s="1">
        <f>Table49[[#This Row],[Quantity]]*Table49[[#This Row],[Selling_Price]]</f>
        <v>843776</v>
      </c>
      <c r="N1498" s="1">
        <f>Table49[[#This Row],[Quantity]]*Table49[[#This Row],[Profit_Per_Quantity]]</f>
        <v>319372.80000000005</v>
      </c>
      <c r="O1498" s="1" t="s">
        <v>48</v>
      </c>
    </row>
    <row r="1499" spans="1:15" x14ac:dyDescent="0.3">
      <c r="A1499" s="1" t="s">
        <v>6608</v>
      </c>
      <c r="B1499" s="1" t="s">
        <v>1258</v>
      </c>
      <c r="C1499" s="14" t="s">
        <v>4899</v>
      </c>
      <c r="D1499" s="1" t="s">
        <v>15</v>
      </c>
      <c r="E1499" s="1" t="s">
        <v>26</v>
      </c>
      <c r="F1499" s="1" t="s">
        <v>32</v>
      </c>
      <c r="G1499" s="1" t="s">
        <v>41</v>
      </c>
      <c r="H1499" s="1">
        <v>1082</v>
      </c>
      <c r="I1499" s="1">
        <v>1535.26</v>
      </c>
      <c r="J1499" s="1">
        <v>2607.9899999999998</v>
      </c>
      <c r="K1499" s="1">
        <v>417</v>
      </c>
      <c r="L1499" s="1">
        <f>Table49[[#This Row],[Selling_Price]]-Table49[[#This Row],[Market_Price]]</f>
        <v>1072.7299999999998</v>
      </c>
      <c r="M1499" s="1">
        <f>Table49[[#This Row],[Quantity]]*Table49[[#This Row],[Selling_Price]]</f>
        <v>1087531.8299999998</v>
      </c>
      <c r="N1499" s="1">
        <f>Table49[[#This Row],[Quantity]]*Table49[[#This Row],[Profit_Per_Quantity]]</f>
        <v>447328.40999999992</v>
      </c>
      <c r="O1499" s="1" t="s">
        <v>48</v>
      </c>
    </row>
    <row r="1500" spans="1:15" x14ac:dyDescent="0.3">
      <c r="A1500" s="1" t="s">
        <v>9321</v>
      </c>
      <c r="B1500" s="1" t="s">
        <v>2183</v>
      </c>
      <c r="C1500" s="14" t="s">
        <v>4815</v>
      </c>
      <c r="D1500" s="1" t="s">
        <v>16</v>
      </c>
      <c r="E1500" s="1" t="s">
        <v>28</v>
      </c>
      <c r="F1500" s="1" t="s">
        <v>34</v>
      </c>
      <c r="G1500" s="1" t="s">
        <v>37</v>
      </c>
      <c r="H1500" s="1">
        <v>1098</v>
      </c>
      <c r="I1500" s="1">
        <v>1952.47</v>
      </c>
      <c r="J1500" s="1">
        <v>2877.84</v>
      </c>
      <c r="K1500" s="1">
        <v>215</v>
      </c>
      <c r="L1500" s="1">
        <f>Table49[[#This Row],[Selling_Price]]-Table49[[#This Row],[Market_Price]]</f>
        <v>925.37000000000012</v>
      </c>
      <c r="M1500" s="1">
        <f>Table49[[#This Row],[Quantity]]*Table49[[#This Row],[Selling_Price]]</f>
        <v>618735.6</v>
      </c>
      <c r="N1500" s="1">
        <f>Table49[[#This Row],[Quantity]]*Table49[[#This Row],[Profit_Per_Quantity]]</f>
        <v>198954.55000000002</v>
      </c>
      <c r="O1500" s="1" t="s">
        <v>48</v>
      </c>
    </row>
    <row r="1501" spans="1:15" x14ac:dyDescent="0.3">
      <c r="A1501" s="1" t="s">
        <v>7893</v>
      </c>
      <c r="B1501" s="1" t="s">
        <v>3389</v>
      </c>
      <c r="C1501" s="14" t="s">
        <v>5170</v>
      </c>
      <c r="D1501" s="1" t="s">
        <v>12</v>
      </c>
      <c r="E1501" s="1" t="s">
        <v>24</v>
      </c>
      <c r="F1501" s="1" t="s">
        <v>33</v>
      </c>
      <c r="G1501" s="1" t="s">
        <v>38</v>
      </c>
      <c r="H1501" s="1">
        <v>1091</v>
      </c>
      <c r="I1501" s="1">
        <v>1754.25</v>
      </c>
      <c r="J1501" s="1">
        <v>2426.63</v>
      </c>
      <c r="K1501" s="1">
        <v>199</v>
      </c>
      <c r="L1501" s="1">
        <f>Table49[[#This Row],[Selling_Price]]-Table49[[#This Row],[Market_Price]]</f>
        <v>672.38000000000011</v>
      </c>
      <c r="M1501" s="1">
        <f>Table49[[#This Row],[Quantity]]*Table49[[#This Row],[Selling_Price]]</f>
        <v>482899.37</v>
      </c>
      <c r="N1501" s="1">
        <f>Table49[[#This Row],[Quantity]]*Table49[[#This Row],[Profit_Per_Quantity]]</f>
        <v>133803.62000000002</v>
      </c>
      <c r="O1501" s="1" t="s">
        <v>48</v>
      </c>
    </row>
    <row r="1502" spans="1:15" x14ac:dyDescent="0.3">
      <c r="A1502" s="1" t="s">
        <v>6415</v>
      </c>
      <c r="B1502" s="1" t="s">
        <v>4214</v>
      </c>
      <c r="C1502" s="14" t="s">
        <v>4491</v>
      </c>
      <c r="D1502" s="1" t="s">
        <v>19</v>
      </c>
      <c r="E1502" s="1" t="s">
        <v>29</v>
      </c>
      <c r="F1502" s="1" t="s">
        <v>35</v>
      </c>
      <c r="G1502" s="1" t="s">
        <v>36</v>
      </c>
      <c r="H1502" s="1">
        <v>1076</v>
      </c>
      <c r="I1502" s="1">
        <v>1530.01</v>
      </c>
      <c r="J1502" s="1">
        <v>1887.92</v>
      </c>
      <c r="K1502" s="1">
        <v>473</v>
      </c>
      <c r="L1502" s="1">
        <f>Table49[[#This Row],[Selling_Price]]-Table49[[#This Row],[Market_Price]]</f>
        <v>357.91000000000008</v>
      </c>
      <c r="M1502" s="1">
        <f>Table49[[#This Row],[Quantity]]*Table49[[#This Row],[Selling_Price]]</f>
        <v>892986.16</v>
      </c>
      <c r="N1502" s="1">
        <f>Table49[[#This Row],[Quantity]]*Table49[[#This Row],[Profit_Per_Quantity]]</f>
        <v>169291.43000000005</v>
      </c>
      <c r="O1502" s="1" t="s">
        <v>48</v>
      </c>
    </row>
    <row r="1503" spans="1:15" x14ac:dyDescent="0.3">
      <c r="A1503" s="1" t="s">
        <v>8687</v>
      </c>
      <c r="B1503" s="1" t="s">
        <v>1150</v>
      </c>
      <c r="C1503" s="14" t="s">
        <v>4418</v>
      </c>
      <c r="D1503" s="1" t="s">
        <v>17</v>
      </c>
      <c r="E1503" s="1" t="s">
        <v>21</v>
      </c>
      <c r="F1503" s="1" t="s">
        <v>33</v>
      </c>
      <c r="G1503" s="1" t="s">
        <v>36</v>
      </c>
      <c r="H1503" s="1">
        <v>1072</v>
      </c>
      <c r="I1503" s="1">
        <v>1628.78</v>
      </c>
      <c r="J1503" s="1">
        <v>2672.95</v>
      </c>
      <c r="K1503" s="1">
        <v>246</v>
      </c>
      <c r="L1503" s="1">
        <f>Table49[[#This Row],[Selling_Price]]-Table49[[#This Row],[Market_Price]]</f>
        <v>1044.1699999999998</v>
      </c>
      <c r="M1503" s="1">
        <f>Table49[[#This Row],[Quantity]]*Table49[[#This Row],[Selling_Price]]</f>
        <v>657545.69999999995</v>
      </c>
      <c r="N1503" s="1">
        <f>Table49[[#This Row],[Quantity]]*Table49[[#This Row],[Profit_Per_Quantity]]</f>
        <v>256865.81999999995</v>
      </c>
      <c r="O1503" s="1" t="s">
        <v>48</v>
      </c>
    </row>
    <row r="1504" spans="1:15" x14ac:dyDescent="0.3">
      <c r="A1504" s="1" t="s">
        <v>9951</v>
      </c>
      <c r="B1504" s="1" t="s">
        <v>3180</v>
      </c>
      <c r="C1504" s="14" t="s">
        <v>5142</v>
      </c>
      <c r="D1504" s="1" t="s">
        <v>17</v>
      </c>
      <c r="E1504" s="1" t="s">
        <v>21</v>
      </c>
      <c r="F1504" s="1" t="s">
        <v>35</v>
      </c>
      <c r="G1504" s="1" t="s">
        <v>38</v>
      </c>
      <c r="H1504" s="1">
        <v>1038</v>
      </c>
      <c r="I1504" s="1">
        <v>1710.83</v>
      </c>
      <c r="J1504" s="1">
        <v>2325.58</v>
      </c>
      <c r="K1504" s="1">
        <v>165</v>
      </c>
      <c r="L1504" s="1">
        <f>Table49[[#This Row],[Selling_Price]]-Table49[[#This Row],[Market_Price]]</f>
        <v>614.75</v>
      </c>
      <c r="M1504" s="1">
        <f>Table49[[#This Row],[Quantity]]*Table49[[#This Row],[Selling_Price]]</f>
        <v>383720.7</v>
      </c>
      <c r="N1504" s="1">
        <f>Table49[[#This Row],[Quantity]]*Table49[[#This Row],[Profit_Per_Quantity]]</f>
        <v>101433.75</v>
      </c>
      <c r="O1504" s="1" t="s">
        <v>48</v>
      </c>
    </row>
    <row r="1505" spans="1:15" x14ac:dyDescent="0.3">
      <c r="A1505" s="1" t="s">
        <v>9156</v>
      </c>
      <c r="B1505" s="1" t="s">
        <v>1915</v>
      </c>
      <c r="C1505" s="14" t="s">
        <v>5833</v>
      </c>
      <c r="D1505" s="1" t="s">
        <v>20</v>
      </c>
      <c r="E1505" s="1" t="s">
        <v>4349</v>
      </c>
      <c r="F1505" s="1" t="s">
        <v>35</v>
      </c>
      <c r="G1505" s="1" t="s">
        <v>37</v>
      </c>
      <c r="H1505" s="1">
        <v>1026</v>
      </c>
      <c r="I1505" s="1">
        <v>1290.55</v>
      </c>
      <c r="J1505" s="1">
        <v>2205.02</v>
      </c>
      <c r="K1505" s="1">
        <v>287</v>
      </c>
      <c r="L1505" s="1">
        <f>Table49[[#This Row],[Selling_Price]]-Table49[[#This Row],[Market_Price]]</f>
        <v>914.47</v>
      </c>
      <c r="M1505" s="1">
        <f>Table49[[#This Row],[Quantity]]*Table49[[#This Row],[Selling_Price]]</f>
        <v>632840.74</v>
      </c>
      <c r="N1505" s="1">
        <f>Table49[[#This Row],[Quantity]]*Table49[[#This Row],[Profit_Per_Quantity]]</f>
        <v>262452.89</v>
      </c>
      <c r="O1505" s="1" t="s">
        <v>48</v>
      </c>
    </row>
    <row r="1506" spans="1:15" x14ac:dyDescent="0.3">
      <c r="A1506" s="1" t="s">
        <v>10205</v>
      </c>
      <c r="B1506" s="1" t="s">
        <v>3578</v>
      </c>
      <c r="C1506" s="14" t="s">
        <v>4475</v>
      </c>
      <c r="D1506" s="1" t="s">
        <v>15</v>
      </c>
      <c r="E1506" s="1" t="s">
        <v>4351</v>
      </c>
      <c r="F1506" s="1" t="s">
        <v>34</v>
      </c>
      <c r="G1506" s="1" t="s">
        <v>42</v>
      </c>
      <c r="H1506" s="1">
        <v>1030</v>
      </c>
      <c r="I1506" s="1">
        <v>1692.15</v>
      </c>
      <c r="J1506" s="1">
        <v>2503.52</v>
      </c>
      <c r="K1506" s="1">
        <v>188</v>
      </c>
      <c r="L1506" s="1">
        <f>Table49[[#This Row],[Selling_Price]]-Table49[[#This Row],[Market_Price]]</f>
        <v>811.36999999999989</v>
      </c>
      <c r="M1506" s="1">
        <f>Table49[[#This Row],[Quantity]]*Table49[[#This Row],[Selling_Price]]</f>
        <v>470661.76</v>
      </c>
      <c r="N1506" s="1">
        <f>Table49[[#This Row],[Quantity]]*Table49[[#This Row],[Profit_Per_Quantity]]</f>
        <v>152537.55999999997</v>
      </c>
      <c r="O1506" s="1" t="s">
        <v>48</v>
      </c>
    </row>
    <row r="1507" spans="1:15" x14ac:dyDescent="0.3">
      <c r="A1507" s="1" t="s">
        <v>10546</v>
      </c>
      <c r="B1507" s="1" t="s">
        <v>4102</v>
      </c>
      <c r="C1507" s="14" t="s">
        <v>4595</v>
      </c>
      <c r="D1507" s="1" t="s">
        <v>18</v>
      </c>
      <c r="E1507" s="1" t="s">
        <v>29</v>
      </c>
      <c r="F1507" s="1" t="s">
        <v>34</v>
      </c>
      <c r="G1507" s="1" t="s">
        <v>44</v>
      </c>
      <c r="H1507" s="1">
        <v>1074</v>
      </c>
      <c r="I1507" s="1">
        <v>1813.38</v>
      </c>
      <c r="J1507" s="1">
        <v>2478.21</v>
      </c>
      <c r="K1507" s="1">
        <v>428</v>
      </c>
      <c r="L1507" s="1">
        <f>Table49[[#This Row],[Selling_Price]]-Table49[[#This Row],[Market_Price]]</f>
        <v>664.82999999999993</v>
      </c>
      <c r="M1507" s="1">
        <f>Table49[[#This Row],[Quantity]]*Table49[[#This Row],[Selling_Price]]</f>
        <v>1060673.8800000001</v>
      </c>
      <c r="N1507" s="1">
        <f>Table49[[#This Row],[Quantity]]*Table49[[#This Row],[Profit_Per_Quantity]]</f>
        <v>284547.24</v>
      </c>
      <c r="O1507" s="1" t="s">
        <v>48</v>
      </c>
    </row>
    <row r="1508" spans="1:15" x14ac:dyDescent="0.3">
      <c r="A1508" s="1" t="s">
        <v>8434</v>
      </c>
      <c r="B1508" s="1" t="s">
        <v>749</v>
      </c>
      <c r="C1508" s="14" t="s">
        <v>5682</v>
      </c>
      <c r="D1508" s="1" t="s">
        <v>11</v>
      </c>
      <c r="E1508" s="1" t="s">
        <v>24</v>
      </c>
      <c r="F1508" s="1" t="s">
        <v>35</v>
      </c>
      <c r="G1508" s="1" t="s">
        <v>44</v>
      </c>
      <c r="H1508" s="1">
        <v>1057</v>
      </c>
      <c r="I1508" s="1">
        <v>659.63</v>
      </c>
      <c r="J1508" s="1">
        <v>736.81</v>
      </c>
      <c r="K1508" s="1">
        <v>242</v>
      </c>
      <c r="L1508" s="1">
        <f>Table49[[#This Row],[Selling_Price]]-Table49[[#This Row],[Market_Price]]</f>
        <v>77.17999999999995</v>
      </c>
      <c r="M1508" s="1">
        <f>Table49[[#This Row],[Quantity]]*Table49[[#This Row],[Selling_Price]]</f>
        <v>178308.02</v>
      </c>
      <c r="N1508" s="1">
        <f>Table49[[#This Row],[Quantity]]*Table49[[#This Row],[Profit_Per_Quantity]]</f>
        <v>18677.559999999987</v>
      </c>
      <c r="O1508" s="1" t="s">
        <v>48</v>
      </c>
    </row>
    <row r="1509" spans="1:15" x14ac:dyDescent="0.3">
      <c r="A1509" s="1" t="s">
        <v>8766</v>
      </c>
      <c r="B1509" s="1" t="s">
        <v>1281</v>
      </c>
      <c r="C1509" s="14" t="s">
        <v>5626</v>
      </c>
      <c r="D1509" s="1" t="s">
        <v>12</v>
      </c>
      <c r="E1509" s="1" t="s">
        <v>28</v>
      </c>
      <c r="F1509" s="1" t="s">
        <v>33</v>
      </c>
      <c r="G1509" s="1" t="s">
        <v>36</v>
      </c>
      <c r="H1509" s="1">
        <v>1004</v>
      </c>
      <c r="I1509" s="1">
        <v>291.74</v>
      </c>
      <c r="J1509" s="1">
        <v>520.52</v>
      </c>
      <c r="K1509" s="1">
        <v>166</v>
      </c>
      <c r="L1509" s="1">
        <f>Table49[[#This Row],[Selling_Price]]-Table49[[#This Row],[Market_Price]]</f>
        <v>228.77999999999997</v>
      </c>
      <c r="M1509" s="1">
        <f>Table49[[#This Row],[Quantity]]*Table49[[#This Row],[Selling_Price]]</f>
        <v>86406.319999999992</v>
      </c>
      <c r="N1509" s="1">
        <f>Table49[[#This Row],[Quantity]]*Table49[[#This Row],[Profit_Per_Quantity]]</f>
        <v>37977.479999999996</v>
      </c>
      <c r="O1509" s="1" t="s">
        <v>48</v>
      </c>
    </row>
    <row r="1510" spans="1:15" x14ac:dyDescent="0.3">
      <c r="A1510" s="1" t="s">
        <v>8421</v>
      </c>
      <c r="B1510" s="1" t="s">
        <v>727</v>
      </c>
      <c r="C1510" s="14" t="s">
        <v>4619</v>
      </c>
      <c r="D1510" s="1" t="s">
        <v>19</v>
      </c>
      <c r="E1510" s="1" t="s">
        <v>29</v>
      </c>
      <c r="F1510" s="1" t="s">
        <v>33</v>
      </c>
      <c r="G1510" s="1" t="s">
        <v>42</v>
      </c>
      <c r="H1510" s="1">
        <v>1005</v>
      </c>
      <c r="I1510" s="1">
        <v>771.25</v>
      </c>
      <c r="J1510" s="1">
        <v>1456.3</v>
      </c>
      <c r="K1510" s="1">
        <v>401</v>
      </c>
      <c r="L1510" s="1">
        <f>Table49[[#This Row],[Selling_Price]]-Table49[[#This Row],[Market_Price]]</f>
        <v>685.05</v>
      </c>
      <c r="M1510" s="1">
        <f>Table49[[#This Row],[Quantity]]*Table49[[#This Row],[Selling_Price]]</f>
        <v>583976.29999999993</v>
      </c>
      <c r="N1510" s="1">
        <f>Table49[[#This Row],[Quantity]]*Table49[[#This Row],[Profit_Per_Quantity]]</f>
        <v>274705.05</v>
      </c>
      <c r="O1510" s="1" t="s">
        <v>48</v>
      </c>
    </row>
    <row r="1511" spans="1:15" x14ac:dyDescent="0.3">
      <c r="A1511" s="1" t="s">
        <v>9056</v>
      </c>
      <c r="B1511" s="1" t="s">
        <v>1762</v>
      </c>
      <c r="C1511" s="14" t="s">
        <v>5919</v>
      </c>
      <c r="D1511" s="1" t="s">
        <v>19</v>
      </c>
      <c r="E1511" s="1" t="s">
        <v>30</v>
      </c>
      <c r="F1511" s="1" t="s">
        <v>34</v>
      </c>
      <c r="G1511" s="1" t="s">
        <v>45</v>
      </c>
      <c r="H1511" s="1">
        <v>1075</v>
      </c>
      <c r="I1511" s="1">
        <v>1857.8</v>
      </c>
      <c r="J1511" s="1">
        <v>3649.24</v>
      </c>
      <c r="K1511" s="1">
        <v>64</v>
      </c>
      <c r="L1511" s="1">
        <f>Table49[[#This Row],[Selling_Price]]-Table49[[#This Row],[Market_Price]]</f>
        <v>1791.4399999999998</v>
      </c>
      <c r="M1511" s="1">
        <f>Table49[[#This Row],[Quantity]]*Table49[[#This Row],[Selling_Price]]</f>
        <v>233551.35999999999</v>
      </c>
      <c r="N1511" s="1">
        <f>Table49[[#This Row],[Quantity]]*Table49[[#This Row],[Profit_Per_Quantity]]</f>
        <v>114652.15999999999</v>
      </c>
      <c r="O1511" s="1" t="s">
        <v>48</v>
      </c>
    </row>
    <row r="1512" spans="1:15" x14ac:dyDescent="0.3">
      <c r="A1512" s="1" t="s">
        <v>10062</v>
      </c>
      <c r="B1512" s="1" t="s">
        <v>3370</v>
      </c>
      <c r="C1512" s="14" t="s">
        <v>5181</v>
      </c>
      <c r="D1512" s="1" t="s">
        <v>20</v>
      </c>
      <c r="E1512" s="1" t="s">
        <v>26</v>
      </c>
      <c r="F1512" s="1" t="s">
        <v>31</v>
      </c>
      <c r="G1512" s="1" t="s">
        <v>36</v>
      </c>
      <c r="H1512" s="1">
        <v>1047</v>
      </c>
      <c r="I1512" s="1">
        <v>1555.04</v>
      </c>
      <c r="J1512" s="1">
        <v>2149.58</v>
      </c>
      <c r="K1512" s="1">
        <v>246</v>
      </c>
      <c r="L1512" s="1">
        <f>Table49[[#This Row],[Selling_Price]]-Table49[[#This Row],[Market_Price]]</f>
        <v>594.54</v>
      </c>
      <c r="M1512" s="1">
        <f>Table49[[#This Row],[Quantity]]*Table49[[#This Row],[Selling_Price]]</f>
        <v>528796.67999999993</v>
      </c>
      <c r="N1512" s="1">
        <f>Table49[[#This Row],[Quantity]]*Table49[[#This Row],[Profit_Per_Quantity]]</f>
        <v>146256.84</v>
      </c>
      <c r="O1512" s="1" t="s">
        <v>48</v>
      </c>
    </row>
    <row r="1513" spans="1:15" x14ac:dyDescent="0.3">
      <c r="A1513" s="1" t="s">
        <v>9399</v>
      </c>
      <c r="B1513" s="1" t="s">
        <v>2304</v>
      </c>
      <c r="C1513" s="14" t="s">
        <v>5745</v>
      </c>
      <c r="D1513" s="1" t="s">
        <v>20</v>
      </c>
      <c r="E1513" s="1" t="s">
        <v>21</v>
      </c>
      <c r="F1513" s="1" t="s">
        <v>31</v>
      </c>
      <c r="G1513" s="1" t="s">
        <v>42</v>
      </c>
      <c r="H1513" s="1">
        <v>1081</v>
      </c>
      <c r="I1513" s="1">
        <v>1994.09</v>
      </c>
      <c r="J1513" s="1">
        <v>2463.66</v>
      </c>
      <c r="K1513" s="1">
        <v>418</v>
      </c>
      <c r="L1513" s="1">
        <f>Table49[[#This Row],[Selling_Price]]-Table49[[#This Row],[Market_Price]]</f>
        <v>469.56999999999994</v>
      </c>
      <c r="M1513" s="1">
        <f>Table49[[#This Row],[Quantity]]*Table49[[#This Row],[Selling_Price]]</f>
        <v>1029809.8799999999</v>
      </c>
      <c r="N1513" s="1">
        <f>Table49[[#This Row],[Quantity]]*Table49[[#This Row],[Profit_Per_Quantity]]</f>
        <v>196280.25999999998</v>
      </c>
      <c r="O1513" s="1" t="s">
        <v>48</v>
      </c>
    </row>
    <row r="1514" spans="1:15" x14ac:dyDescent="0.3">
      <c r="A1514" s="1" t="s">
        <v>6381</v>
      </c>
      <c r="B1514" s="1" t="s">
        <v>3408</v>
      </c>
      <c r="C1514" s="14" t="s">
        <v>5158</v>
      </c>
      <c r="D1514" s="1" t="s">
        <v>20</v>
      </c>
      <c r="E1514" s="1" t="s">
        <v>26</v>
      </c>
      <c r="F1514" s="1" t="s">
        <v>35</v>
      </c>
      <c r="G1514" s="1" t="s">
        <v>42</v>
      </c>
      <c r="H1514" s="1">
        <v>1068</v>
      </c>
      <c r="I1514" s="1">
        <v>1703.25</v>
      </c>
      <c r="J1514" s="1">
        <v>2983.98</v>
      </c>
      <c r="K1514" s="1">
        <v>43</v>
      </c>
      <c r="L1514" s="1">
        <f>Table49[[#This Row],[Selling_Price]]-Table49[[#This Row],[Market_Price]]</f>
        <v>1280.73</v>
      </c>
      <c r="M1514" s="1">
        <f>Table49[[#This Row],[Quantity]]*Table49[[#This Row],[Selling_Price]]</f>
        <v>128311.14</v>
      </c>
      <c r="N1514" s="1">
        <f>Table49[[#This Row],[Quantity]]*Table49[[#This Row],[Profit_Per_Quantity]]</f>
        <v>55071.39</v>
      </c>
      <c r="O1514" s="1" t="s">
        <v>48</v>
      </c>
    </row>
    <row r="1515" spans="1:15" x14ac:dyDescent="0.3">
      <c r="A1515" s="1" t="s">
        <v>9932</v>
      </c>
      <c r="B1515" s="1" t="s">
        <v>3153</v>
      </c>
      <c r="C1515" s="14" t="s">
        <v>5317</v>
      </c>
      <c r="D1515" s="1" t="s">
        <v>13</v>
      </c>
      <c r="E1515" s="1" t="s">
        <v>28</v>
      </c>
      <c r="F1515" s="1" t="s">
        <v>35</v>
      </c>
      <c r="G1515" s="1" t="s">
        <v>37</v>
      </c>
      <c r="H1515" s="1">
        <v>1030</v>
      </c>
      <c r="I1515" s="1">
        <v>1843.47</v>
      </c>
      <c r="J1515" s="1">
        <v>2467.17</v>
      </c>
      <c r="K1515" s="1">
        <v>153</v>
      </c>
      <c r="L1515" s="1">
        <f>Table49[[#This Row],[Selling_Price]]-Table49[[#This Row],[Market_Price]]</f>
        <v>623.70000000000005</v>
      </c>
      <c r="M1515" s="1">
        <f>Table49[[#This Row],[Quantity]]*Table49[[#This Row],[Selling_Price]]</f>
        <v>377477.01</v>
      </c>
      <c r="N1515" s="1">
        <f>Table49[[#This Row],[Quantity]]*Table49[[#This Row],[Profit_Per_Quantity]]</f>
        <v>95426.1</v>
      </c>
      <c r="O1515" s="1" t="s">
        <v>48</v>
      </c>
    </row>
    <row r="1516" spans="1:15" x14ac:dyDescent="0.3">
      <c r="A1516" s="1" t="s">
        <v>9135</v>
      </c>
      <c r="B1516" s="1" t="s">
        <v>1889</v>
      </c>
      <c r="C1516" s="14" t="s">
        <v>5328</v>
      </c>
      <c r="D1516" s="1" t="s">
        <v>13</v>
      </c>
      <c r="E1516" s="1" t="s">
        <v>21</v>
      </c>
      <c r="F1516" s="1" t="s">
        <v>32</v>
      </c>
      <c r="G1516" s="1" t="s">
        <v>40</v>
      </c>
      <c r="H1516" s="1">
        <v>1083</v>
      </c>
      <c r="I1516" s="1">
        <v>647.57000000000005</v>
      </c>
      <c r="J1516" s="1">
        <v>884.68</v>
      </c>
      <c r="K1516" s="1">
        <v>294</v>
      </c>
      <c r="L1516" s="1">
        <f>Table49[[#This Row],[Selling_Price]]-Table49[[#This Row],[Market_Price]]</f>
        <v>237.1099999999999</v>
      </c>
      <c r="M1516" s="1">
        <f>Table49[[#This Row],[Quantity]]*Table49[[#This Row],[Selling_Price]]</f>
        <v>260095.91999999998</v>
      </c>
      <c r="N1516" s="1">
        <f>Table49[[#This Row],[Quantity]]*Table49[[#This Row],[Profit_Per_Quantity]]</f>
        <v>69710.339999999967</v>
      </c>
      <c r="O1516" s="1" t="s">
        <v>48</v>
      </c>
    </row>
    <row r="1517" spans="1:15" x14ac:dyDescent="0.3">
      <c r="A1517" s="1" t="s">
        <v>9921</v>
      </c>
      <c r="B1517" s="1" t="s">
        <v>3132</v>
      </c>
      <c r="C1517" s="14" t="s">
        <v>4867</v>
      </c>
      <c r="D1517" s="1" t="s">
        <v>15</v>
      </c>
      <c r="E1517" s="1" t="s">
        <v>27</v>
      </c>
      <c r="F1517" s="1" t="s">
        <v>32</v>
      </c>
      <c r="G1517" s="1" t="s">
        <v>41</v>
      </c>
      <c r="H1517" s="1">
        <v>1089</v>
      </c>
      <c r="I1517" s="1">
        <v>686.45</v>
      </c>
      <c r="J1517" s="1">
        <v>1363.87</v>
      </c>
      <c r="K1517" s="1">
        <v>4</v>
      </c>
      <c r="L1517" s="1">
        <f>Table49[[#This Row],[Selling_Price]]-Table49[[#This Row],[Market_Price]]</f>
        <v>677.41999999999985</v>
      </c>
      <c r="M1517" s="1">
        <f>Table49[[#This Row],[Quantity]]*Table49[[#This Row],[Selling_Price]]</f>
        <v>5455.48</v>
      </c>
      <c r="N1517" s="1">
        <f>Table49[[#This Row],[Quantity]]*Table49[[#This Row],[Profit_Per_Quantity]]</f>
        <v>2709.6799999999994</v>
      </c>
      <c r="O1517" s="1" t="s">
        <v>48</v>
      </c>
    </row>
    <row r="1518" spans="1:15" x14ac:dyDescent="0.3">
      <c r="A1518" s="1" t="s">
        <v>6487</v>
      </c>
      <c r="B1518" s="1" t="s">
        <v>2569</v>
      </c>
      <c r="C1518" s="14" t="s">
        <v>4788</v>
      </c>
      <c r="D1518" s="1" t="s">
        <v>15</v>
      </c>
      <c r="E1518" s="1" t="s">
        <v>26</v>
      </c>
      <c r="F1518" s="1" t="s">
        <v>35</v>
      </c>
      <c r="G1518" s="1" t="s">
        <v>45</v>
      </c>
      <c r="H1518" s="1">
        <v>1008</v>
      </c>
      <c r="I1518" s="1">
        <v>588.29</v>
      </c>
      <c r="J1518" s="1">
        <v>858.31</v>
      </c>
      <c r="K1518" s="1">
        <v>92</v>
      </c>
      <c r="L1518" s="1">
        <f>Table49[[#This Row],[Selling_Price]]-Table49[[#This Row],[Market_Price]]</f>
        <v>270.02</v>
      </c>
      <c r="M1518" s="1">
        <f>Table49[[#This Row],[Quantity]]*Table49[[#This Row],[Selling_Price]]</f>
        <v>78964.51999999999</v>
      </c>
      <c r="N1518" s="1">
        <f>Table49[[#This Row],[Quantity]]*Table49[[#This Row],[Profit_Per_Quantity]]</f>
        <v>24841.839999999997</v>
      </c>
      <c r="O1518" s="1" t="s">
        <v>48</v>
      </c>
    </row>
    <row r="1519" spans="1:15" x14ac:dyDescent="0.3">
      <c r="A1519" s="1" t="s">
        <v>9854</v>
      </c>
      <c r="B1519" s="1" t="s">
        <v>3030</v>
      </c>
      <c r="C1519" s="14" t="s">
        <v>5392</v>
      </c>
      <c r="D1519" s="1" t="s">
        <v>17</v>
      </c>
      <c r="E1519" s="1" t="s">
        <v>24</v>
      </c>
      <c r="F1519" s="1" t="s">
        <v>34</v>
      </c>
      <c r="G1519" s="1" t="s">
        <v>42</v>
      </c>
      <c r="H1519" s="1">
        <v>1047</v>
      </c>
      <c r="I1519" s="1">
        <v>448.15</v>
      </c>
      <c r="J1519" s="1">
        <v>716.82</v>
      </c>
      <c r="K1519" s="1">
        <v>135</v>
      </c>
      <c r="L1519" s="1">
        <f>Table49[[#This Row],[Selling_Price]]-Table49[[#This Row],[Market_Price]]</f>
        <v>268.67000000000007</v>
      </c>
      <c r="M1519" s="1">
        <f>Table49[[#This Row],[Quantity]]*Table49[[#This Row],[Selling_Price]]</f>
        <v>96770.700000000012</v>
      </c>
      <c r="N1519" s="1">
        <f>Table49[[#This Row],[Quantity]]*Table49[[#This Row],[Profit_Per_Quantity]]</f>
        <v>36270.450000000012</v>
      </c>
      <c r="O1519" s="1" t="s">
        <v>48</v>
      </c>
    </row>
    <row r="1520" spans="1:15" x14ac:dyDescent="0.3">
      <c r="A1520" s="1" t="s">
        <v>9214</v>
      </c>
      <c r="B1520" s="1" t="s">
        <v>2016</v>
      </c>
      <c r="C1520" s="14" t="s">
        <v>5262</v>
      </c>
      <c r="D1520" s="1" t="s">
        <v>18</v>
      </c>
      <c r="E1520" s="1" t="s">
        <v>4351</v>
      </c>
      <c r="F1520" s="1" t="s">
        <v>32</v>
      </c>
      <c r="G1520" s="1" t="s">
        <v>36</v>
      </c>
      <c r="H1520" s="1">
        <v>1074</v>
      </c>
      <c r="I1520" s="1">
        <v>541.41999999999996</v>
      </c>
      <c r="J1520" s="1">
        <v>802</v>
      </c>
      <c r="K1520" s="1">
        <v>468</v>
      </c>
      <c r="L1520" s="1">
        <f>Table49[[#This Row],[Selling_Price]]-Table49[[#This Row],[Market_Price]]</f>
        <v>260.58000000000004</v>
      </c>
      <c r="M1520" s="1">
        <f>Table49[[#This Row],[Quantity]]*Table49[[#This Row],[Selling_Price]]</f>
        <v>375336</v>
      </c>
      <c r="N1520" s="1">
        <f>Table49[[#This Row],[Quantity]]*Table49[[#This Row],[Profit_Per_Quantity]]</f>
        <v>121951.44000000002</v>
      </c>
      <c r="O1520" s="1" t="s">
        <v>48</v>
      </c>
    </row>
    <row r="1521" spans="1:15" x14ac:dyDescent="0.3">
      <c r="A1521" s="1" t="s">
        <v>9337</v>
      </c>
      <c r="B1521" s="1" t="s">
        <v>2209</v>
      </c>
      <c r="C1521" s="14" t="s">
        <v>5784</v>
      </c>
      <c r="D1521" s="1" t="s">
        <v>13</v>
      </c>
      <c r="E1521" s="1" t="s">
        <v>4349</v>
      </c>
      <c r="F1521" s="1" t="s">
        <v>35</v>
      </c>
      <c r="G1521" s="1" t="s">
        <v>4352</v>
      </c>
      <c r="H1521" s="1">
        <v>1010</v>
      </c>
      <c r="I1521" s="1">
        <v>1310.3</v>
      </c>
      <c r="J1521" s="1">
        <v>2230.46</v>
      </c>
      <c r="K1521" s="1">
        <v>402</v>
      </c>
      <c r="L1521" s="1">
        <f>Table49[[#This Row],[Selling_Price]]-Table49[[#This Row],[Market_Price]]</f>
        <v>920.16000000000008</v>
      </c>
      <c r="M1521" s="1">
        <f>Table49[[#This Row],[Quantity]]*Table49[[#This Row],[Selling_Price]]</f>
        <v>896644.92</v>
      </c>
      <c r="N1521" s="1">
        <f>Table49[[#This Row],[Quantity]]*Table49[[#This Row],[Profit_Per_Quantity]]</f>
        <v>369904.32</v>
      </c>
      <c r="O1521" s="1" t="s">
        <v>48</v>
      </c>
    </row>
    <row r="1522" spans="1:15" x14ac:dyDescent="0.3">
      <c r="A1522" s="1" t="s">
        <v>10180</v>
      </c>
      <c r="B1522" s="1" t="s">
        <v>3549</v>
      </c>
      <c r="C1522" s="14" t="s">
        <v>5055</v>
      </c>
      <c r="D1522" s="1" t="s">
        <v>16</v>
      </c>
      <c r="E1522" s="1" t="s">
        <v>30</v>
      </c>
      <c r="F1522" s="1" t="s">
        <v>35</v>
      </c>
      <c r="G1522" s="1" t="s">
        <v>42</v>
      </c>
      <c r="H1522" s="1">
        <v>1090</v>
      </c>
      <c r="I1522" s="1">
        <v>159.88999999999999</v>
      </c>
      <c r="J1522" s="1">
        <v>272.61</v>
      </c>
      <c r="K1522" s="1">
        <v>423</v>
      </c>
      <c r="L1522" s="1">
        <f>Table49[[#This Row],[Selling_Price]]-Table49[[#This Row],[Market_Price]]</f>
        <v>112.72000000000003</v>
      </c>
      <c r="M1522" s="1">
        <f>Table49[[#This Row],[Quantity]]*Table49[[#This Row],[Selling_Price]]</f>
        <v>115314.03</v>
      </c>
      <c r="N1522" s="1">
        <f>Table49[[#This Row],[Quantity]]*Table49[[#This Row],[Profit_Per_Quantity]]</f>
        <v>47680.560000000012</v>
      </c>
      <c r="O1522" s="1" t="s">
        <v>48</v>
      </c>
    </row>
    <row r="1523" spans="1:15" x14ac:dyDescent="0.3">
      <c r="A1523" s="1" t="s">
        <v>6468</v>
      </c>
      <c r="B1523" s="1" t="s">
        <v>1039</v>
      </c>
      <c r="C1523" s="14" t="s">
        <v>5026</v>
      </c>
      <c r="D1523" s="1" t="s">
        <v>17</v>
      </c>
      <c r="E1523" s="1" t="s">
        <v>30</v>
      </c>
      <c r="F1523" s="1" t="s">
        <v>32</v>
      </c>
      <c r="G1523" s="1" t="s">
        <v>42</v>
      </c>
      <c r="H1523" s="1">
        <v>1070</v>
      </c>
      <c r="I1523" s="1">
        <v>155.36000000000001</v>
      </c>
      <c r="J1523" s="1">
        <v>279.83</v>
      </c>
      <c r="K1523" s="1">
        <v>280</v>
      </c>
      <c r="L1523" s="1">
        <f>Table49[[#This Row],[Selling_Price]]-Table49[[#This Row],[Market_Price]]</f>
        <v>124.46999999999997</v>
      </c>
      <c r="M1523" s="1">
        <f>Table49[[#This Row],[Quantity]]*Table49[[#This Row],[Selling_Price]]</f>
        <v>78352.399999999994</v>
      </c>
      <c r="N1523" s="1">
        <f>Table49[[#This Row],[Quantity]]*Table49[[#This Row],[Profit_Per_Quantity]]</f>
        <v>34851.599999999991</v>
      </c>
      <c r="O1523" s="1" t="s">
        <v>48</v>
      </c>
    </row>
    <row r="1524" spans="1:15" x14ac:dyDescent="0.3">
      <c r="A1524" s="1" t="s">
        <v>6588</v>
      </c>
      <c r="B1524" s="1" t="s">
        <v>4142</v>
      </c>
      <c r="C1524" s="14" t="s">
        <v>4558</v>
      </c>
      <c r="D1524" s="1" t="s">
        <v>19</v>
      </c>
      <c r="E1524" s="1" t="s">
        <v>4351</v>
      </c>
      <c r="F1524" s="1" t="s">
        <v>32</v>
      </c>
      <c r="G1524" s="1" t="s">
        <v>45</v>
      </c>
      <c r="H1524" s="1">
        <v>1033</v>
      </c>
      <c r="I1524" s="1">
        <v>557.69000000000005</v>
      </c>
      <c r="J1524" s="1">
        <v>770.01</v>
      </c>
      <c r="K1524" s="1">
        <v>80</v>
      </c>
      <c r="L1524" s="1">
        <f>Table49[[#This Row],[Selling_Price]]-Table49[[#This Row],[Market_Price]]</f>
        <v>212.31999999999994</v>
      </c>
      <c r="M1524" s="1">
        <f>Table49[[#This Row],[Quantity]]*Table49[[#This Row],[Selling_Price]]</f>
        <v>61600.800000000003</v>
      </c>
      <c r="N1524" s="1">
        <f>Table49[[#This Row],[Quantity]]*Table49[[#This Row],[Profit_Per_Quantity]]</f>
        <v>16985.599999999995</v>
      </c>
      <c r="O1524" s="1" t="s">
        <v>48</v>
      </c>
    </row>
    <row r="1525" spans="1:15" x14ac:dyDescent="0.3">
      <c r="A1525" s="1" t="s">
        <v>7811</v>
      </c>
      <c r="B1525" s="1" t="s">
        <v>1471</v>
      </c>
      <c r="C1525" s="14" t="s">
        <v>4615</v>
      </c>
      <c r="D1525" s="1" t="s">
        <v>13</v>
      </c>
      <c r="E1525" s="1" t="s">
        <v>29</v>
      </c>
      <c r="F1525" s="1" t="s">
        <v>35</v>
      </c>
      <c r="G1525" s="1" t="s">
        <v>4352</v>
      </c>
      <c r="H1525" s="1">
        <v>1096</v>
      </c>
      <c r="I1525" s="1">
        <v>1939.9</v>
      </c>
      <c r="J1525" s="1">
        <v>3680.7</v>
      </c>
      <c r="K1525" s="1">
        <v>214</v>
      </c>
      <c r="L1525" s="1">
        <f>Table49[[#This Row],[Selling_Price]]-Table49[[#This Row],[Market_Price]]</f>
        <v>1740.7999999999997</v>
      </c>
      <c r="M1525" s="1">
        <f>Table49[[#This Row],[Quantity]]*Table49[[#This Row],[Selling_Price]]</f>
        <v>787669.79999999993</v>
      </c>
      <c r="N1525" s="1">
        <f>Table49[[#This Row],[Quantity]]*Table49[[#This Row],[Profit_Per_Quantity]]</f>
        <v>372531.19999999995</v>
      </c>
      <c r="O1525" s="1" t="s">
        <v>48</v>
      </c>
    </row>
    <row r="1526" spans="1:15" x14ac:dyDescent="0.3">
      <c r="A1526" s="1" t="s">
        <v>10378</v>
      </c>
      <c r="B1526" s="1" t="s">
        <v>3828</v>
      </c>
      <c r="C1526" s="14" t="s">
        <v>4601</v>
      </c>
      <c r="D1526" s="1" t="s">
        <v>15</v>
      </c>
      <c r="E1526" s="1" t="s">
        <v>29</v>
      </c>
      <c r="F1526" s="1" t="s">
        <v>35</v>
      </c>
      <c r="G1526" s="1" t="s">
        <v>45</v>
      </c>
      <c r="H1526" s="1">
        <v>1039</v>
      </c>
      <c r="I1526" s="1">
        <v>1797.67</v>
      </c>
      <c r="J1526" s="1">
        <v>2765.61</v>
      </c>
      <c r="K1526" s="1">
        <v>105</v>
      </c>
      <c r="L1526" s="1">
        <f>Table49[[#This Row],[Selling_Price]]-Table49[[#This Row],[Market_Price]]</f>
        <v>967.94</v>
      </c>
      <c r="M1526" s="1">
        <f>Table49[[#This Row],[Quantity]]*Table49[[#This Row],[Selling_Price]]</f>
        <v>290389.05</v>
      </c>
      <c r="N1526" s="1">
        <f>Table49[[#This Row],[Quantity]]*Table49[[#This Row],[Profit_Per_Quantity]]</f>
        <v>101633.70000000001</v>
      </c>
      <c r="O1526" s="1" t="s">
        <v>48</v>
      </c>
    </row>
    <row r="1527" spans="1:15" x14ac:dyDescent="0.3">
      <c r="A1527" s="1" t="s">
        <v>9410</v>
      </c>
      <c r="B1527" s="1" t="s">
        <v>2326</v>
      </c>
      <c r="C1527" s="14" t="s">
        <v>5737</v>
      </c>
      <c r="D1527" s="1" t="s">
        <v>15</v>
      </c>
      <c r="E1527" s="1" t="s">
        <v>4349</v>
      </c>
      <c r="F1527" s="1" t="s">
        <v>31</v>
      </c>
      <c r="G1527" s="1" t="s">
        <v>45</v>
      </c>
      <c r="H1527" s="1">
        <v>1007</v>
      </c>
      <c r="I1527" s="1">
        <v>1647.03</v>
      </c>
      <c r="J1527" s="1">
        <v>2169.4299999999998</v>
      </c>
      <c r="K1527" s="1">
        <v>379</v>
      </c>
      <c r="L1527" s="1">
        <f>Table49[[#This Row],[Selling_Price]]-Table49[[#This Row],[Market_Price]]</f>
        <v>522.39999999999986</v>
      </c>
      <c r="M1527" s="1">
        <f>Table49[[#This Row],[Quantity]]*Table49[[#This Row],[Selling_Price]]</f>
        <v>822213.97</v>
      </c>
      <c r="N1527" s="1">
        <f>Table49[[#This Row],[Quantity]]*Table49[[#This Row],[Profit_Per_Quantity]]</f>
        <v>197989.59999999995</v>
      </c>
      <c r="O1527" s="1" t="s">
        <v>48</v>
      </c>
    </row>
    <row r="1528" spans="1:15" x14ac:dyDescent="0.3">
      <c r="A1528" s="1" t="s">
        <v>9596</v>
      </c>
      <c r="B1528" s="1" t="s">
        <v>2623</v>
      </c>
      <c r="C1528" s="14" t="s">
        <v>5004</v>
      </c>
      <c r="D1528" s="1" t="s">
        <v>14</v>
      </c>
      <c r="E1528" s="1" t="s">
        <v>30</v>
      </c>
      <c r="F1528" s="1" t="s">
        <v>33</v>
      </c>
      <c r="G1528" s="1" t="s">
        <v>43</v>
      </c>
      <c r="H1528" s="1">
        <v>1055</v>
      </c>
      <c r="I1528" s="1">
        <v>1321.05</v>
      </c>
      <c r="J1528" s="1">
        <v>2207.79</v>
      </c>
      <c r="K1528" s="1">
        <v>327</v>
      </c>
      <c r="L1528" s="1">
        <f>Table49[[#This Row],[Selling_Price]]-Table49[[#This Row],[Market_Price]]</f>
        <v>886.74</v>
      </c>
      <c r="M1528" s="1">
        <f>Table49[[#This Row],[Quantity]]*Table49[[#This Row],[Selling_Price]]</f>
        <v>721947.33</v>
      </c>
      <c r="N1528" s="1">
        <f>Table49[[#This Row],[Quantity]]*Table49[[#This Row],[Profit_Per_Quantity]]</f>
        <v>289963.98</v>
      </c>
      <c r="O1528" s="1" t="s">
        <v>48</v>
      </c>
    </row>
    <row r="1529" spans="1:15" x14ac:dyDescent="0.3">
      <c r="A1529" s="1" t="s">
        <v>6701</v>
      </c>
      <c r="B1529" s="1" t="s">
        <v>378</v>
      </c>
      <c r="C1529" s="14" t="s">
        <v>5501</v>
      </c>
      <c r="D1529" s="1" t="s">
        <v>16</v>
      </c>
      <c r="E1529" s="1" t="s">
        <v>29</v>
      </c>
      <c r="F1529" s="1" t="s">
        <v>31</v>
      </c>
      <c r="G1529" s="1" t="s">
        <v>44</v>
      </c>
      <c r="H1529" s="1">
        <v>1003</v>
      </c>
      <c r="I1529" s="1">
        <v>1792.81</v>
      </c>
      <c r="J1529" s="1">
        <v>2655.4</v>
      </c>
      <c r="K1529" s="1">
        <v>358</v>
      </c>
      <c r="L1529" s="1">
        <f>Table49[[#This Row],[Selling_Price]]-Table49[[#This Row],[Market_Price]]</f>
        <v>862.59000000000015</v>
      </c>
      <c r="M1529" s="1">
        <f>Table49[[#This Row],[Quantity]]*Table49[[#This Row],[Selling_Price]]</f>
        <v>950633.20000000007</v>
      </c>
      <c r="N1529" s="1">
        <f>Table49[[#This Row],[Quantity]]*Table49[[#This Row],[Profit_Per_Quantity]]</f>
        <v>308807.22000000003</v>
      </c>
      <c r="O1529" s="1" t="s">
        <v>48</v>
      </c>
    </row>
    <row r="1530" spans="1:15" x14ac:dyDescent="0.3">
      <c r="A1530" s="1" t="s">
        <v>7414</v>
      </c>
      <c r="B1530" s="1" t="s">
        <v>269</v>
      </c>
      <c r="C1530" s="14" t="s">
        <v>6039</v>
      </c>
      <c r="D1530" s="1" t="s">
        <v>18</v>
      </c>
      <c r="E1530" s="1" t="s">
        <v>30</v>
      </c>
      <c r="F1530" s="1" t="s">
        <v>33</v>
      </c>
      <c r="G1530" s="1" t="s">
        <v>45</v>
      </c>
      <c r="H1530" s="1">
        <v>1034</v>
      </c>
      <c r="I1530" s="1">
        <v>1571.08</v>
      </c>
      <c r="J1530" s="1">
        <v>2881.94</v>
      </c>
      <c r="K1530" s="1">
        <v>412</v>
      </c>
      <c r="L1530" s="1">
        <f>Table49[[#This Row],[Selling_Price]]-Table49[[#This Row],[Market_Price]]</f>
        <v>1310.8600000000001</v>
      </c>
      <c r="M1530" s="1">
        <f>Table49[[#This Row],[Quantity]]*Table49[[#This Row],[Selling_Price]]</f>
        <v>1187359.28</v>
      </c>
      <c r="N1530" s="1">
        <f>Table49[[#This Row],[Quantity]]*Table49[[#This Row],[Profit_Per_Quantity]]</f>
        <v>540074.32000000007</v>
      </c>
      <c r="O1530" s="1" t="s">
        <v>48</v>
      </c>
    </row>
    <row r="1531" spans="1:15" x14ac:dyDescent="0.3">
      <c r="A1531" s="1" t="s">
        <v>9262</v>
      </c>
      <c r="B1531" s="1" t="s">
        <v>2088</v>
      </c>
      <c r="C1531" s="14" t="s">
        <v>5565</v>
      </c>
      <c r="D1531" s="1" t="s">
        <v>12</v>
      </c>
      <c r="E1531" s="1" t="s">
        <v>4351</v>
      </c>
      <c r="F1531" s="1" t="s">
        <v>31</v>
      </c>
      <c r="G1531" s="1" t="s">
        <v>4352</v>
      </c>
      <c r="H1531" s="1">
        <v>1029</v>
      </c>
      <c r="I1531" s="1">
        <v>171.17</v>
      </c>
      <c r="J1531" s="1">
        <v>259.55</v>
      </c>
      <c r="K1531" s="1">
        <v>389</v>
      </c>
      <c r="L1531" s="1">
        <f>Table49[[#This Row],[Selling_Price]]-Table49[[#This Row],[Market_Price]]</f>
        <v>88.380000000000024</v>
      </c>
      <c r="M1531" s="1">
        <f>Table49[[#This Row],[Quantity]]*Table49[[#This Row],[Selling_Price]]</f>
        <v>100964.95000000001</v>
      </c>
      <c r="N1531" s="1">
        <f>Table49[[#This Row],[Quantity]]*Table49[[#This Row],[Profit_Per_Quantity]]</f>
        <v>34379.820000000007</v>
      </c>
      <c r="O1531" s="1" t="s">
        <v>48</v>
      </c>
    </row>
    <row r="1532" spans="1:15" x14ac:dyDescent="0.3">
      <c r="A1532" s="1" t="s">
        <v>10224</v>
      </c>
      <c r="B1532" s="1" t="s">
        <v>3608</v>
      </c>
      <c r="C1532" s="14" t="s">
        <v>5007</v>
      </c>
      <c r="D1532" s="1" t="s">
        <v>16</v>
      </c>
      <c r="E1532" s="1" t="s">
        <v>25</v>
      </c>
      <c r="F1532" s="1" t="s">
        <v>35</v>
      </c>
      <c r="G1532" s="1" t="s">
        <v>44</v>
      </c>
      <c r="H1532" s="1">
        <v>1088</v>
      </c>
      <c r="I1532" s="1">
        <v>1621.19</v>
      </c>
      <c r="J1532" s="1">
        <v>2793.99</v>
      </c>
      <c r="K1532" s="1">
        <v>379</v>
      </c>
      <c r="L1532" s="1">
        <f>Table49[[#This Row],[Selling_Price]]-Table49[[#This Row],[Market_Price]]</f>
        <v>1172.7999999999997</v>
      </c>
      <c r="M1532" s="1">
        <f>Table49[[#This Row],[Quantity]]*Table49[[#This Row],[Selling_Price]]</f>
        <v>1058922.21</v>
      </c>
      <c r="N1532" s="1">
        <f>Table49[[#This Row],[Quantity]]*Table49[[#This Row],[Profit_Per_Quantity]]</f>
        <v>444491.1999999999</v>
      </c>
      <c r="O1532" s="1" t="s">
        <v>48</v>
      </c>
    </row>
    <row r="1533" spans="1:15" x14ac:dyDescent="0.3">
      <c r="A1533" s="1" t="s">
        <v>9741</v>
      </c>
      <c r="B1533" s="1" t="s">
        <v>2845</v>
      </c>
      <c r="C1533" s="14" t="s">
        <v>4610</v>
      </c>
      <c r="D1533" s="1" t="s">
        <v>15</v>
      </c>
      <c r="E1533" s="1" t="s">
        <v>26</v>
      </c>
      <c r="F1533" s="1" t="s">
        <v>33</v>
      </c>
      <c r="G1533" s="1" t="s">
        <v>42</v>
      </c>
      <c r="H1533" s="1">
        <v>1074</v>
      </c>
      <c r="I1533" s="1">
        <v>1302.01</v>
      </c>
      <c r="J1533" s="1">
        <v>1519.69</v>
      </c>
      <c r="K1533" s="1">
        <v>281</v>
      </c>
      <c r="L1533" s="1">
        <f>Table49[[#This Row],[Selling_Price]]-Table49[[#This Row],[Market_Price]]</f>
        <v>217.68000000000006</v>
      </c>
      <c r="M1533" s="1">
        <f>Table49[[#This Row],[Quantity]]*Table49[[#This Row],[Selling_Price]]</f>
        <v>427032.89</v>
      </c>
      <c r="N1533" s="1">
        <f>Table49[[#This Row],[Quantity]]*Table49[[#This Row],[Profit_Per_Quantity]]</f>
        <v>61168.080000000016</v>
      </c>
      <c r="O1533" s="1" t="s">
        <v>48</v>
      </c>
    </row>
    <row r="1534" spans="1:15" x14ac:dyDescent="0.3">
      <c r="A1534" s="1" t="s">
        <v>9378</v>
      </c>
      <c r="B1534" s="1" t="s">
        <v>2270</v>
      </c>
      <c r="C1534" s="14" t="s">
        <v>5759</v>
      </c>
      <c r="D1534" s="1" t="s">
        <v>11</v>
      </c>
      <c r="E1534" s="1" t="s">
        <v>26</v>
      </c>
      <c r="F1534" s="1" t="s">
        <v>35</v>
      </c>
      <c r="G1534" s="1" t="s">
        <v>37</v>
      </c>
      <c r="H1534" s="1">
        <v>1030</v>
      </c>
      <c r="I1534" s="1">
        <v>1834.89</v>
      </c>
      <c r="J1534" s="1">
        <v>2235.67</v>
      </c>
      <c r="K1534" s="1">
        <v>255</v>
      </c>
      <c r="L1534" s="1">
        <f>Table49[[#This Row],[Selling_Price]]-Table49[[#This Row],[Market_Price]]</f>
        <v>400.78</v>
      </c>
      <c r="M1534" s="1">
        <f>Table49[[#This Row],[Quantity]]*Table49[[#This Row],[Selling_Price]]</f>
        <v>570095.85</v>
      </c>
      <c r="N1534" s="1">
        <f>Table49[[#This Row],[Quantity]]*Table49[[#This Row],[Profit_Per_Quantity]]</f>
        <v>102198.9</v>
      </c>
      <c r="O1534" s="1" t="s">
        <v>48</v>
      </c>
    </row>
    <row r="1535" spans="1:15" x14ac:dyDescent="0.3">
      <c r="A1535" s="1" t="s">
        <v>7807</v>
      </c>
      <c r="B1535" s="1" t="s">
        <v>2223</v>
      </c>
      <c r="C1535" s="14" t="s">
        <v>5241</v>
      </c>
      <c r="D1535" s="1" t="s">
        <v>12</v>
      </c>
      <c r="E1535" s="1" t="s">
        <v>4351</v>
      </c>
      <c r="F1535" s="1" t="s">
        <v>32</v>
      </c>
      <c r="G1535" s="1" t="s">
        <v>40</v>
      </c>
      <c r="H1535" s="1">
        <v>1020</v>
      </c>
      <c r="I1535" s="1">
        <v>1216.3399999999999</v>
      </c>
      <c r="J1535" s="1">
        <v>2338.2800000000002</v>
      </c>
      <c r="K1535" s="1">
        <v>426</v>
      </c>
      <c r="L1535" s="1">
        <f>Table49[[#This Row],[Selling_Price]]-Table49[[#This Row],[Market_Price]]</f>
        <v>1121.9400000000003</v>
      </c>
      <c r="M1535" s="1">
        <f>Table49[[#This Row],[Quantity]]*Table49[[#This Row],[Selling_Price]]</f>
        <v>996107.28</v>
      </c>
      <c r="N1535" s="1">
        <f>Table49[[#This Row],[Quantity]]*Table49[[#This Row],[Profit_Per_Quantity]]</f>
        <v>477946.44000000012</v>
      </c>
      <c r="O1535" s="1" t="s">
        <v>48</v>
      </c>
    </row>
    <row r="1536" spans="1:15" x14ac:dyDescent="0.3">
      <c r="A1536" s="1" t="s">
        <v>10230</v>
      </c>
      <c r="B1536" s="1" t="s">
        <v>3615</v>
      </c>
      <c r="C1536" s="14" t="s">
        <v>5001</v>
      </c>
      <c r="D1536" s="1" t="s">
        <v>12</v>
      </c>
      <c r="E1536" s="1" t="s">
        <v>24</v>
      </c>
      <c r="F1536" s="1" t="s">
        <v>33</v>
      </c>
      <c r="G1536" s="1" t="s">
        <v>44</v>
      </c>
      <c r="H1536" s="1">
        <v>1093</v>
      </c>
      <c r="I1536" s="1">
        <v>877.62</v>
      </c>
      <c r="J1536" s="1">
        <v>1330.27</v>
      </c>
      <c r="K1536" s="1">
        <v>443</v>
      </c>
      <c r="L1536" s="1">
        <f>Table49[[#This Row],[Selling_Price]]-Table49[[#This Row],[Market_Price]]</f>
        <v>452.65</v>
      </c>
      <c r="M1536" s="1">
        <f>Table49[[#This Row],[Quantity]]*Table49[[#This Row],[Selling_Price]]</f>
        <v>589309.61</v>
      </c>
      <c r="N1536" s="1">
        <f>Table49[[#This Row],[Quantity]]*Table49[[#This Row],[Profit_Per_Quantity]]</f>
        <v>200523.94999999998</v>
      </c>
      <c r="O1536" s="1" t="s">
        <v>48</v>
      </c>
    </row>
    <row r="1537" spans="1:15" x14ac:dyDescent="0.3">
      <c r="A1537" s="1" t="s">
        <v>7558</v>
      </c>
      <c r="B1537" s="1" t="s">
        <v>2393</v>
      </c>
      <c r="C1537" s="14" t="s">
        <v>5715</v>
      </c>
      <c r="D1537" s="1" t="s">
        <v>17</v>
      </c>
      <c r="E1537" s="1" t="s">
        <v>28</v>
      </c>
      <c r="F1537" s="1" t="s">
        <v>35</v>
      </c>
      <c r="G1537" s="1" t="s">
        <v>38</v>
      </c>
      <c r="H1537" s="1">
        <v>1090</v>
      </c>
      <c r="I1537" s="1">
        <v>1417.48</v>
      </c>
      <c r="J1537" s="1">
        <v>2774.82</v>
      </c>
      <c r="K1537" s="1">
        <v>412</v>
      </c>
      <c r="L1537" s="1">
        <f>Table49[[#This Row],[Selling_Price]]-Table49[[#This Row],[Market_Price]]</f>
        <v>1357.3400000000001</v>
      </c>
      <c r="M1537" s="1">
        <f>Table49[[#This Row],[Quantity]]*Table49[[#This Row],[Selling_Price]]</f>
        <v>1143225.8400000001</v>
      </c>
      <c r="N1537" s="1">
        <f>Table49[[#This Row],[Quantity]]*Table49[[#This Row],[Profit_Per_Quantity]]</f>
        <v>559224.08000000007</v>
      </c>
      <c r="O1537" s="1" t="s">
        <v>48</v>
      </c>
    </row>
    <row r="1538" spans="1:15" x14ac:dyDescent="0.3">
      <c r="A1538" s="1" t="s">
        <v>9294</v>
      </c>
      <c r="B1538" s="1" t="s">
        <v>2144</v>
      </c>
      <c r="C1538" s="14" t="s">
        <v>4978</v>
      </c>
      <c r="D1538" s="1" t="s">
        <v>12</v>
      </c>
      <c r="E1538" s="1" t="s">
        <v>27</v>
      </c>
      <c r="F1538" s="1" t="s">
        <v>35</v>
      </c>
      <c r="G1538" s="1" t="s">
        <v>37</v>
      </c>
      <c r="H1538" s="1">
        <v>1023</v>
      </c>
      <c r="I1538" s="1">
        <v>120.81</v>
      </c>
      <c r="J1538" s="1">
        <v>180.31</v>
      </c>
      <c r="K1538" s="1">
        <v>28</v>
      </c>
      <c r="L1538" s="1">
        <f>Table49[[#This Row],[Selling_Price]]-Table49[[#This Row],[Market_Price]]</f>
        <v>59.5</v>
      </c>
      <c r="M1538" s="1">
        <f>Table49[[#This Row],[Quantity]]*Table49[[#This Row],[Selling_Price]]</f>
        <v>5048.68</v>
      </c>
      <c r="N1538" s="1">
        <f>Table49[[#This Row],[Quantity]]*Table49[[#This Row],[Profit_Per_Quantity]]</f>
        <v>1666</v>
      </c>
      <c r="O1538" s="1" t="s">
        <v>48</v>
      </c>
    </row>
    <row r="1539" spans="1:15" x14ac:dyDescent="0.3">
      <c r="A1539" s="1" t="s">
        <v>10242</v>
      </c>
      <c r="B1539" s="1" t="s">
        <v>3634</v>
      </c>
      <c r="C1539" s="14" t="s">
        <v>4989</v>
      </c>
      <c r="D1539" s="1" t="s">
        <v>16</v>
      </c>
      <c r="E1539" s="1" t="s">
        <v>21</v>
      </c>
      <c r="F1539" s="1" t="s">
        <v>35</v>
      </c>
      <c r="G1539" s="1" t="s">
        <v>42</v>
      </c>
      <c r="H1539" s="1">
        <v>1082</v>
      </c>
      <c r="I1539" s="1">
        <v>1472.39</v>
      </c>
      <c r="J1539" s="1">
        <v>1850.39</v>
      </c>
      <c r="K1539" s="1">
        <v>226</v>
      </c>
      <c r="L1539" s="1">
        <f>Table49[[#This Row],[Selling_Price]]-Table49[[#This Row],[Market_Price]]</f>
        <v>378</v>
      </c>
      <c r="M1539" s="1">
        <f>Table49[[#This Row],[Quantity]]*Table49[[#This Row],[Selling_Price]]</f>
        <v>418188.14</v>
      </c>
      <c r="N1539" s="1">
        <f>Table49[[#This Row],[Quantity]]*Table49[[#This Row],[Profit_Per_Quantity]]</f>
        <v>85428</v>
      </c>
      <c r="O1539" s="1" t="s">
        <v>48</v>
      </c>
    </row>
    <row r="1540" spans="1:15" x14ac:dyDescent="0.3">
      <c r="A1540" s="1" t="s">
        <v>10573</v>
      </c>
      <c r="B1540" s="1" t="s">
        <v>4156</v>
      </c>
      <c r="C1540" s="14" t="s">
        <v>4544</v>
      </c>
      <c r="D1540" s="1" t="s">
        <v>12</v>
      </c>
      <c r="E1540" s="1" t="s">
        <v>24</v>
      </c>
      <c r="F1540" s="1" t="s">
        <v>35</v>
      </c>
      <c r="G1540" s="1" t="s">
        <v>4352</v>
      </c>
      <c r="H1540" s="1">
        <v>1098</v>
      </c>
      <c r="I1540" s="1">
        <v>1091.44</v>
      </c>
      <c r="J1540" s="1">
        <v>2058.13</v>
      </c>
      <c r="K1540" s="1">
        <v>240</v>
      </c>
      <c r="L1540" s="1">
        <f>Table49[[#This Row],[Selling_Price]]-Table49[[#This Row],[Market_Price]]</f>
        <v>966.69</v>
      </c>
      <c r="M1540" s="1">
        <f>Table49[[#This Row],[Quantity]]*Table49[[#This Row],[Selling_Price]]</f>
        <v>493951.2</v>
      </c>
      <c r="N1540" s="1">
        <f>Table49[[#This Row],[Quantity]]*Table49[[#This Row],[Profit_Per_Quantity]]</f>
        <v>232005.6</v>
      </c>
      <c r="O1540" s="1" t="s">
        <v>48</v>
      </c>
    </row>
    <row r="1541" spans="1:15" x14ac:dyDescent="0.3">
      <c r="A1541" s="1" t="s">
        <v>6581</v>
      </c>
      <c r="B1541" s="1" t="s">
        <v>4045</v>
      </c>
      <c r="C1541" s="14" t="s">
        <v>4649</v>
      </c>
      <c r="D1541" s="1" t="s">
        <v>13</v>
      </c>
      <c r="E1541" s="1" t="s">
        <v>24</v>
      </c>
      <c r="F1541" s="1" t="s">
        <v>34</v>
      </c>
      <c r="G1541" s="1" t="s">
        <v>40</v>
      </c>
      <c r="H1541" s="1">
        <v>1012</v>
      </c>
      <c r="I1541" s="1">
        <v>363.19</v>
      </c>
      <c r="J1541" s="1">
        <v>571.62</v>
      </c>
      <c r="K1541" s="1">
        <v>37</v>
      </c>
      <c r="L1541" s="1">
        <f>Table49[[#This Row],[Selling_Price]]-Table49[[#This Row],[Market_Price]]</f>
        <v>208.43</v>
      </c>
      <c r="M1541" s="1">
        <f>Table49[[#This Row],[Quantity]]*Table49[[#This Row],[Selling_Price]]</f>
        <v>21149.94</v>
      </c>
      <c r="N1541" s="1">
        <f>Table49[[#This Row],[Quantity]]*Table49[[#This Row],[Profit_Per_Quantity]]</f>
        <v>7711.91</v>
      </c>
      <c r="O1541" s="1" t="s">
        <v>48</v>
      </c>
    </row>
    <row r="1542" spans="1:15" x14ac:dyDescent="0.3">
      <c r="A1542" s="1" t="s">
        <v>9407</v>
      </c>
      <c r="B1542" s="1" t="s">
        <v>2320</v>
      </c>
      <c r="C1542" s="14" t="s">
        <v>5739</v>
      </c>
      <c r="D1542" s="1" t="s">
        <v>14</v>
      </c>
      <c r="E1542" s="1" t="s">
        <v>25</v>
      </c>
      <c r="F1542" s="1" t="s">
        <v>35</v>
      </c>
      <c r="G1542" s="1" t="s">
        <v>36</v>
      </c>
      <c r="H1542" s="1">
        <v>1066</v>
      </c>
      <c r="I1542" s="1">
        <v>1182.28</v>
      </c>
      <c r="J1542" s="1">
        <v>2025.94</v>
      </c>
      <c r="K1542" s="1">
        <v>12</v>
      </c>
      <c r="L1542" s="1">
        <f>Table49[[#This Row],[Selling_Price]]-Table49[[#This Row],[Market_Price]]</f>
        <v>843.66000000000008</v>
      </c>
      <c r="M1542" s="1">
        <f>Table49[[#This Row],[Quantity]]*Table49[[#This Row],[Selling_Price]]</f>
        <v>24311.279999999999</v>
      </c>
      <c r="N1542" s="1">
        <f>Table49[[#This Row],[Quantity]]*Table49[[#This Row],[Profit_Per_Quantity]]</f>
        <v>10123.920000000002</v>
      </c>
      <c r="O1542" s="1" t="s">
        <v>48</v>
      </c>
    </row>
    <row r="1543" spans="1:15" x14ac:dyDescent="0.3">
      <c r="A1543" s="1" t="s">
        <v>9739</v>
      </c>
      <c r="B1543" s="1" t="s">
        <v>2842</v>
      </c>
      <c r="C1543" s="14" t="s">
        <v>5502</v>
      </c>
      <c r="D1543" s="1" t="s">
        <v>18</v>
      </c>
      <c r="E1543" s="1" t="s">
        <v>24</v>
      </c>
      <c r="F1543" s="1" t="s">
        <v>32</v>
      </c>
      <c r="G1543" s="1" t="s">
        <v>40</v>
      </c>
      <c r="H1543" s="1">
        <v>1074</v>
      </c>
      <c r="I1543" s="1">
        <v>1973.78</v>
      </c>
      <c r="J1543" s="1">
        <v>3353.04</v>
      </c>
      <c r="K1543" s="1">
        <v>261</v>
      </c>
      <c r="L1543" s="1">
        <f>Table49[[#This Row],[Selling_Price]]-Table49[[#This Row],[Market_Price]]</f>
        <v>1379.26</v>
      </c>
      <c r="M1543" s="1">
        <f>Table49[[#This Row],[Quantity]]*Table49[[#This Row],[Selling_Price]]</f>
        <v>875143.44</v>
      </c>
      <c r="N1543" s="1">
        <f>Table49[[#This Row],[Quantity]]*Table49[[#This Row],[Profit_Per_Quantity]]</f>
        <v>359986.86</v>
      </c>
      <c r="O1543" s="1" t="s">
        <v>48</v>
      </c>
    </row>
    <row r="1544" spans="1:15" x14ac:dyDescent="0.3">
      <c r="A1544" s="1" t="s">
        <v>6485</v>
      </c>
      <c r="B1544" s="1" t="s">
        <v>250</v>
      </c>
      <c r="C1544" s="14" t="s">
        <v>4466</v>
      </c>
      <c r="D1544" s="1" t="s">
        <v>19</v>
      </c>
      <c r="E1544" s="1" t="s">
        <v>25</v>
      </c>
      <c r="F1544" s="1" t="s">
        <v>32</v>
      </c>
      <c r="G1544" s="1" t="s">
        <v>36</v>
      </c>
      <c r="H1544" s="1">
        <v>1067</v>
      </c>
      <c r="I1544" s="1">
        <v>1619.63</v>
      </c>
      <c r="J1544" s="1">
        <v>3041.07</v>
      </c>
      <c r="K1544" s="1">
        <v>255</v>
      </c>
      <c r="L1544" s="1">
        <f>Table49[[#This Row],[Selling_Price]]-Table49[[#This Row],[Market_Price]]</f>
        <v>1421.44</v>
      </c>
      <c r="M1544" s="1">
        <f>Table49[[#This Row],[Quantity]]*Table49[[#This Row],[Selling_Price]]</f>
        <v>775472.85000000009</v>
      </c>
      <c r="N1544" s="1">
        <f>Table49[[#This Row],[Quantity]]*Table49[[#This Row],[Profit_Per_Quantity]]</f>
        <v>362467.2</v>
      </c>
      <c r="O1544" s="1" t="s">
        <v>48</v>
      </c>
    </row>
    <row r="1545" spans="1:15" x14ac:dyDescent="0.3">
      <c r="A1545" s="1" t="s">
        <v>10032</v>
      </c>
      <c r="B1545" s="1" t="s">
        <v>3322</v>
      </c>
      <c r="C1545" s="14" t="s">
        <v>5213</v>
      </c>
      <c r="D1545" s="1" t="s">
        <v>13</v>
      </c>
      <c r="E1545" s="1" t="s">
        <v>28</v>
      </c>
      <c r="F1545" s="1" t="s">
        <v>32</v>
      </c>
      <c r="G1545" s="1" t="s">
        <v>37</v>
      </c>
      <c r="H1545" s="1">
        <v>1078</v>
      </c>
      <c r="I1545" s="1">
        <v>541.75</v>
      </c>
      <c r="J1545" s="1">
        <v>763.17</v>
      </c>
      <c r="K1545" s="1">
        <v>432</v>
      </c>
      <c r="L1545" s="1">
        <f>Table49[[#This Row],[Selling_Price]]-Table49[[#This Row],[Market_Price]]</f>
        <v>221.41999999999996</v>
      </c>
      <c r="M1545" s="1">
        <f>Table49[[#This Row],[Quantity]]*Table49[[#This Row],[Selling_Price]]</f>
        <v>329689.44</v>
      </c>
      <c r="N1545" s="1">
        <f>Table49[[#This Row],[Quantity]]*Table49[[#This Row],[Profit_Per_Quantity]]</f>
        <v>95653.439999999988</v>
      </c>
      <c r="O1545" s="1" t="s">
        <v>48</v>
      </c>
    </row>
    <row r="1546" spans="1:15" x14ac:dyDescent="0.3">
      <c r="A1546" s="1" t="s">
        <v>9580</v>
      </c>
      <c r="B1546" s="1" t="s">
        <v>2590</v>
      </c>
      <c r="C1546" s="14" t="s">
        <v>5493</v>
      </c>
      <c r="D1546" s="1" t="s">
        <v>11</v>
      </c>
      <c r="E1546" s="1" t="s">
        <v>21</v>
      </c>
      <c r="F1546" s="1" t="s">
        <v>32</v>
      </c>
      <c r="G1546" s="1" t="s">
        <v>40</v>
      </c>
      <c r="H1546" s="1">
        <v>1051</v>
      </c>
      <c r="I1546" s="1">
        <v>1620.36</v>
      </c>
      <c r="J1546" s="1">
        <v>2526.23</v>
      </c>
      <c r="K1546" s="1">
        <v>116</v>
      </c>
      <c r="L1546" s="1">
        <f>Table49[[#This Row],[Selling_Price]]-Table49[[#This Row],[Market_Price]]</f>
        <v>905.87000000000012</v>
      </c>
      <c r="M1546" s="1">
        <f>Table49[[#This Row],[Quantity]]*Table49[[#This Row],[Selling_Price]]</f>
        <v>293042.68</v>
      </c>
      <c r="N1546" s="1">
        <f>Table49[[#This Row],[Quantity]]*Table49[[#This Row],[Profit_Per_Quantity]]</f>
        <v>105080.92000000001</v>
      </c>
      <c r="O1546" s="1" t="s">
        <v>48</v>
      </c>
    </row>
    <row r="1547" spans="1:15" x14ac:dyDescent="0.3">
      <c r="A1547" s="1" t="s">
        <v>9391</v>
      </c>
      <c r="B1547" s="1" t="s">
        <v>2289</v>
      </c>
      <c r="C1547" s="14" t="s">
        <v>5751</v>
      </c>
      <c r="D1547" s="1" t="s">
        <v>15</v>
      </c>
      <c r="E1547" s="1" t="s">
        <v>30</v>
      </c>
      <c r="F1547" s="1" t="s">
        <v>34</v>
      </c>
      <c r="G1547" s="1" t="s">
        <v>41</v>
      </c>
      <c r="H1547" s="1">
        <v>1018</v>
      </c>
      <c r="I1547" s="1">
        <v>1473.4</v>
      </c>
      <c r="J1547" s="1">
        <v>2141.71</v>
      </c>
      <c r="K1547" s="1">
        <v>446</v>
      </c>
      <c r="L1547" s="1">
        <f>Table49[[#This Row],[Selling_Price]]-Table49[[#This Row],[Market_Price]]</f>
        <v>668.31</v>
      </c>
      <c r="M1547" s="1">
        <f>Table49[[#This Row],[Quantity]]*Table49[[#This Row],[Selling_Price]]</f>
        <v>955202.66</v>
      </c>
      <c r="N1547" s="1">
        <f>Table49[[#This Row],[Quantity]]*Table49[[#This Row],[Profit_Per_Quantity]]</f>
        <v>298066.25999999995</v>
      </c>
      <c r="O1547" s="1" t="s">
        <v>48</v>
      </c>
    </row>
    <row r="1548" spans="1:15" x14ac:dyDescent="0.3">
      <c r="A1548" s="1" t="s">
        <v>10453</v>
      </c>
      <c r="B1548" s="1" t="s">
        <v>3936</v>
      </c>
      <c r="C1548" s="14" t="s">
        <v>4746</v>
      </c>
      <c r="D1548" s="1" t="s">
        <v>12</v>
      </c>
      <c r="E1548" s="1" t="s">
        <v>4351</v>
      </c>
      <c r="F1548" s="1" t="s">
        <v>32</v>
      </c>
      <c r="G1548" s="1" t="s">
        <v>37</v>
      </c>
      <c r="H1548" s="1">
        <v>1075</v>
      </c>
      <c r="I1548" s="1">
        <v>702.26</v>
      </c>
      <c r="J1548" s="1">
        <v>1146.73</v>
      </c>
      <c r="K1548" s="1">
        <v>250</v>
      </c>
      <c r="L1548" s="1">
        <f>Table49[[#This Row],[Selling_Price]]-Table49[[#This Row],[Market_Price]]</f>
        <v>444.47</v>
      </c>
      <c r="M1548" s="1">
        <f>Table49[[#This Row],[Quantity]]*Table49[[#This Row],[Selling_Price]]</f>
        <v>286682.5</v>
      </c>
      <c r="N1548" s="1">
        <f>Table49[[#This Row],[Quantity]]*Table49[[#This Row],[Profit_Per_Quantity]]</f>
        <v>111117.5</v>
      </c>
      <c r="O1548" s="1" t="s">
        <v>48</v>
      </c>
    </row>
    <row r="1549" spans="1:15" x14ac:dyDescent="0.3">
      <c r="A1549" s="1" t="s">
        <v>6757</v>
      </c>
      <c r="B1549" s="1" t="s">
        <v>2714</v>
      </c>
      <c r="C1549" s="14" t="s">
        <v>5254</v>
      </c>
      <c r="D1549" s="1" t="s">
        <v>13</v>
      </c>
      <c r="E1549" s="1" t="s">
        <v>28</v>
      </c>
      <c r="F1549" s="1" t="s">
        <v>34</v>
      </c>
      <c r="G1549" s="1" t="s">
        <v>43</v>
      </c>
      <c r="H1549" s="1">
        <v>1091</v>
      </c>
      <c r="I1549" s="1">
        <v>1842.98</v>
      </c>
      <c r="J1549" s="1">
        <v>3455.63</v>
      </c>
      <c r="K1549" s="1">
        <v>118</v>
      </c>
      <c r="L1549" s="1">
        <f>Table49[[#This Row],[Selling_Price]]-Table49[[#This Row],[Market_Price]]</f>
        <v>1612.65</v>
      </c>
      <c r="M1549" s="1">
        <f>Table49[[#This Row],[Quantity]]*Table49[[#This Row],[Selling_Price]]</f>
        <v>407764.34</v>
      </c>
      <c r="N1549" s="1">
        <f>Table49[[#This Row],[Quantity]]*Table49[[#This Row],[Profit_Per_Quantity]]</f>
        <v>190292.7</v>
      </c>
      <c r="O1549" s="1" t="s">
        <v>48</v>
      </c>
    </row>
    <row r="1550" spans="1:15" x14ac:dyDescent="0.3">
      <c r="A1550" s="1" t="s">
        <v>7385</v>
      </c>
      <c r="B1550" s="1" t="s">
        <v>3268</v>
      </c>
      <c r="C1550" s="14" t="s">
        <v>5255</v>
      </c>
      <c r="D1550" s="1" t="s">
        <v>15</v>
      </c>
      <c r="E1550" s="1" t="s">
        <v>27</v>
      </c>
      <c r="F1550" s="1" t="s">
        <v>34</v>
      </c>
      <c r="G1550" s="1" t="s">
        <v>4352</v>
      </c>
      <c r="H1550" s="1">
        <v>1064</v>
      </c>
      <c r="I1550" s="1">
        <v>1405.91</v>
      </c>
      <c r="J1550" s="1">
        <v>2523.63</v>
      </c>
      <c r="K1550" s="1">
        <v>267</v>
      </c>
      <c r="L1550" s="1">
        <f>Table49[[#This Row],[Selling_Price]]-Table49[[#This Row],[Market_Price]]</f>
        <v>1117.72</v>
      </c>
      <c r="M1550" s="1">
        <f>Table49[[#This Row],[Quantity]]*Table49[[#This Row],[Selling_Price]]</f>
        <v>673809.21000000008</v>
      </c>
      <c r="N1550" s="1">
        <f>Table49[[#This Row],[Quantity]]*Table49[[#This Row],[Profit_Per_Quantity]]</f>
        <v>298431.24</v>
      </c>
      <c r="O1550" s="1" t="s">
        <v>48</v>
      </c>
    </row>
    <row r="1551" spans="1:15" x14ac:dyDescent="0.3">
      <c r="A1551" s="1" t="s">
        <v>8085</v>
      </c>
      <c r="B1551" s="1" t="s">
        <v>154</v>
      </c>
      <c r="C1551" s="14" t="s">
        <v>5399</v>
      </c>
      <c r="D1551" s="1" t="s">
        <v>12</v>
      </c>
      <c r="E1551" s="1" t="s">
        <v>4349</v>
      </c>
      <c r="F1551" s="1" t="s">
        <v>32</v>
      </c>
      <c r="G1551" s="1" t="s">
        <v>43</v>
      </c>
      <c r="H1551" s="1">
        <v>1080</v>
      </c>
      <c r="I1551" s="1">
        <v>1441.2</v>
      </c>
      <c r="J1551" s="1">
        <v>2588.9</v>
      </c>
      <c r="K1551" s="1">
        <v>219</v>
      </c>
      <c r="L1551" s="1">
        <f>Table49[[#This Row],[Selling_Price]]-Table49[[#This Row],[Market_Price]]</f>
        <v>1147.7</v>
      </c>
      <c r="M1551" s="1">
        <f>Table49[[#This Row],[Quantity]]*Table49[[#This Row],[Selling_Price]]</f>
        <v>566969.1</v>
      </c>
      <c r="N1551" s="1">
        <f>Table49[[#This Row],[Quantity]]*Table49[[#This Row],[Profit_Per_Quantity]]</f>
        <v>251346.30000000002</v>
      </c>
      <c r="O1551" s="1" t="s">
        <v>48</v>
      </c>
    </row>
    <row r="1552" spans="1:15" x14ac:dyDescent="0.3">
      <c r="A1552" s="1" t="s">
        <v>10437</v>
      </c>
      <c r="B1552" s="1" t="s">
        <v>3920</v>
      </c>
      <c r="C1552" s="14" t="s">
        <v>4758</v>
      </c>
      <c r="D1552" s="1" t="s">
        <v>11</v>
      </c>
      <c r="E1552" s="1" t="s">
        <v>28</v>
      </c>
      <c r="F1552" s="1" t="s">
        <v>33</v>
      </c>
      <c r="G1552" s="1" t="s">
        <v>38</v>
      </c>
      <c r="H1552" s="1">
        <v>1059</v>
      </c>
      <c r="I1552" s="1">
        <v>1476.89</v>
      </c>
      <c r="J1552" s="1">
        <v>1796.43</v>
      </c>
      <c r="K1552" s="1">
        <v>206</v>
      </c>
      <c r="L1552" s="1">
        <f>Table49[[#This Row],[Selling_Price]]-Table49[[#This Row],[Market_Price]]</f>
        <v>319.53999999999996</v>
      </c>
      <c r="M1552" s="1">
        <f>Table49[[#This Row],[Quantity]]*Table49[[#This Row],[Selling_Price]]</f>
        <v>370064.58</v>
      </c>
      <c r="N1552" s="1">
        <f>Table49[[#This Row],[Quantity]]*Table49[[#This Row],[Profit_Per_Quantity]]</f>
        <v>65825.239999999991</v>
      </c>
      <c r="O1552" s="1" t="s">
        <v>48</v>
      </c>
    </row>
    <row r="1553" spans="1:15" x14ac:dyDescent="0.3">
      <c r="A1553" s="1" t="s">
        <v>8552</v>
      </c>
      <c r="B1553" s="1" t="s">
        <v>932</v>
      </c>
      <c r="C1553" s="14" t="s">
        <v>4622</v>
      </c>
      <c r="D1553" s="1" t="s">
        <v>16</v>
      </c>
      <c r="E1553" s="1" t="s">
        <v>4349</v>
      </c>
      <c r="F1553" s="1" t="s">
        <v>34</v>
      </c>
      <c r="G1553" s="1" t="s">
        <v>44</v>
      </c>
      <c r="H1553" s="1">
        <v>1058</v>
      </c>
      <c r="I1553" s="1">
        <v>373.43</v>
      </c>
      <c r="J1553" s="1">
        <v>705.8</v>
      </c>
      <c r="K1553" s="1">
        <v>137</v>
      </c>
      <c r="L1553" s="1">
        <f>Table49[[#This Row],[Selling_Price]]-Table49[[#This Row],[Market_Price]]</f>
        <v>332.36999999999995</v>
      </c>
      <c r="M1553" s="1">
        <f>Table49[[#This Row],[Quantity]]*Table49[[#This Row],[Selling_Price]]</f>
        <v>96694.599999999991</v>
      </c>
      <c r="N1553" s="1">
        <f>Table49[[#This Row],[Quantity]]*Table49[[#This Row],[Profit_Per_Quantity]]</f>
        <v>45534.689999999995</v>
      </c>
      <c r="O1553" s="1" t="s">
        <v>48</v>
      </c>
    </row>
    <row r="1554" spans="1:15" x14ac:dyDescent="0.3">
      <c r="A1554" s="1" t="s">
        <v>9915</v>
      </c>
      <c r="B1554" s="1" t="s">
        <v>3124</v>
      </c>
      <c r="C1554" s="14" t="s">
        <v>5335</v>
      </c>
      <c r="D1554" s="1" t="s">
        <v>19</v>
      </c>
      <c r="E1554" s="1" t="s">
        <v>28</v>
      </c>
      <c r="F1554" s="1" t="s">
        <v>34</v>
      </c>
      <c r="G1554" s="1" t="s">
        <v>44</v>
      </c>
      <c r="H1554" s="1">
        <v>1025</v>
      </c>
      <c r="I1554" s="1">
        <v>533.30999999999995</v>
      </c>
      <c r="J1554" s="1">
        <v>920.18</v>
      </c>
      <c r="K1554" s="1">
        <v>357</v>
      </c>
      <c r="L1554" s="1">
        <f>Table49[[#This Row],[Selling_Price]]-Table49[[#This Row],[Market_Price]]</f>
        <v>386.87</v>
      </c>
      <c r="M1554" s="1">
        <f>Table49[[#This Row],[Quantity]]*Table49[[#This Row],[Selling_Price]]</f>
        <v>328504.26</v>
      </c>
      <c r="N1554" s="1">
        <f>Table49[[#This Row],[Quantity]]*Table49[[#This Row],[Profit_Per_Quantity]]</f>
        <v>138112.59</v>
      </c>
      <c r="O1554" s="1" t="s">
        <v>48</v>
      </c>
    </row>
    <row r="1555" spans="1:15" x14ac:dyDescent="0.3">
      <c r="A1555" s="1" t="s">
        <v>9433</v>
      </c>
      <c r="B1555" s="1" t="s">
        <v>2363</v>
      </c>
      <c r="C1555" s="14" t="s">
        <v>4702</v>
      </c>
      <c r="D1555" s="1" t="s">
        <v>19</v>
      </c>
      <c r="E1555" s="1" t="s">
        <v>25</v>
      </c>
      <c r="F1555" s="1" t="s">
        <v>35</v>
      </c>
      <c r="G1555" s="1" t="s">
        <v>42</v>
      </c>
      <c r="H1555" s="1">
        <v>1057</v>
      </c>
      <c r="I1555" s="1">
        <v>394.31</v>
      </c>
      <c r="J1555" s="1">
        <v>514.35</v>
      </c>
      <c r="K1555" s="1">
        <v>36</v>
      </c>
      <c r="L1555" s="1">
        <f>Table49[[#This Row],[Selling_Price]]-Table49[[#This Row],[Market_Price]]</f>
        <v>120.04000000000002</v>
      </c>
      <c r="M1555" s="1">
        <f>Table49[[#This Row],[Quantity]]*Table49[[#This Row],[Selling_Price]]</f>
        <v>18516.600000000002</v>
      </c>
      <c r="N1555" s="1">
        <f>Table49[[#This Row],[Quantity]]*Table49[[#This Row],[Profit_Per_Quantity]]</f>
        <v>4321.4400000000005</v>
      </c>
      <c r="O1555" s="1" t="s">
        <v>48</v>
      </c>
    </row>
    <row r="1556" spans="1:15" x14ac:dyDescent="0.3">
      <c r="A1556" s="1" t="s">
        <v>8867</v>
      </c>
      <c r="B1556" s="1" t="s">
        <v>1458</v>
      </c>
      <c r="C1556" s="14" t="s">
        <v>5261</v>
      </c>
      <c r="D1556" s="1" t="s">
        <v>13</v>
      </c>
      <c r="E1556" s="1" t="s">
        <v>28</v>
      </c>
      <c r="F1556" s="1" t="s">
        <v>33</v>
      </c>
      <c r="G1556" s="1" t="s">
        <v>36</v>
      </c>
      <c r="H1556" s="1">
        <v>1085</v>
      </c>
      <c r="I1556" s="1">
        <v>1980.86</v>
      </c>
      <c r="J1556" s="1">
        <v>3664.77</v>
      </c>
      <c r="K1556" s="1">
        <v>337</v>
      </c>
      <c r="L1556" s="1">
        <f>Table49[[#This Row],[Selling_Price]]-Table49[[#This Row],[Market_Price]]</f>
        <v>1683.91</v>
      </c>
      <c r="M1556" s="1">
        <f>Table49[[#This Row],[Quantity]]*Table49[[#This Row],[Selling_Price]]</f>
        <v>1235027.49</v>
      </c>
      <c r="N1556" s="1">
        <f>Table49[[#This Row],[Quantity]]*Table49[[#This Row],[Profit_Per_Quantity]]</f>
        <v>567477.67000000004</v>
      </c>
      <c r="O1556" s="1" t="s">
        <v>48</v>
      </c>
    </row>
    <row r="1557" spans="1:15" x14ac:dyDescent="0.3">
      <c r="A1557" s="1" t="s">
        <v>6964</v>
      </c>
      <c r="B1557" s="1" t="s">
        <v>2350</v>
      </c>
      <c r="C1557" s="14" t="s">
        <v>5725</v>
      </c>
      <c r="D1557" s="1" t="s">
        <v>20</v>
      </c>
      <c r="E1557" s="1" t="s">
        <v>21</v>
      </c>
      <c r="F1557" s="1" t="s">
        <v>34</v>
      </c>
      <c r="G1557" s="1" t="s">
        <v>36</v>
      </c>
      <c r="H1557" s="1">
        <v>1050</v>
      </c>
      <c r="I1557" s="1">
        <v>1953.73</v>
      </c>
      <c r="J1557" s="1">
        <v>3220.75</v>
      </c>
      <c r="K1557" s="1">
        <v>468</v>
      </c>
      <c r="L1557" s="1">
        <f>Table49[[#This Row],[Selling_Price]]-Table49[[#This Row],[Market_Price]]</f>
        <v>1267.02</v>
      </c>
      <c r="M1557" s="1">
        <f>Table49[[#This Row],[Quantity]]*Table49[[#This Row],[Selling_Price]]</f>
        <v>1507311</v>
      </c>
      <c r="N1557" s="1">
        <f>Table49[[#This Row],[Quantity]]*Table49[[#This Row],[Profit_Per_Quantity]]</f>
        <v>592965.36</v>
      </c>
      <c r="O1557" s="1" t="s">
        <v>48</v>
      </c>
    </row>
    <row r="1558" spans="1:15" x14ac:dyDescent="0.3">
      <c r="A1558" s="1" t="s">
        <v>10523</v>
      </c>
      <c r="B1558" s="1" t="s">
        <v>4062</v>
      </c>
      <c r="C1558" s="14" t="s">
        <v>4633</v>
      </c>
      <c r="D1558" s="1" t="s">
        <v>12</v>
      </c>
      <c r="E1558" s="1" t="s">
        <v>26</v>
      </c>
      <c r="F1558" s="1" t="s">
        <v>34</v>
      </c>
      <c r="G1558" s="1" t="s">
        <v>41</v>
      </c>
      <c r="H1558" s="1">
        <v>1035</v>
      </c>
      <c r="I1558" s="1">
        <v>1942.56</v>
      </c>
      <c r="J1558" s="1">
        <v>2933.72</v>
      </c>
      <c r="K1558" s="1">
        <v>66</v>
      </c>
      <c r="L1558" s="1">
        <f>Table49[[#This Row],[Selling_Price]]-Table49[[#This Row],[Market_Price]]</f>
        <v>991.15999999999985</v>
      </c>
      <c r="M1558" s="1">
        <f>Table49[[#This Row],[Quantity]]*Table49[[#This Row],[Selling_Price]]</f>
        <v>193625.52</v>
      </c>
      <c r="N1558" s="1">
        <f>Table49[[#This Row],[Quantity]]*Table49[[#This Row],[Profit_Per_Quantity]]</f>
        <v>65416.55999999999</v>
      </c>
      <c r="O1558" s="1" t="s">
        <v>48</v>
      </c>
    </row>
    <row r="1559" spans="1:15" x14ac:dyDescent="0.3">
      <c r="A1559" s="1" t="s">
        <v>8879</v>
      </c>
      <c r="B1559" s="1" t="s">
        <v>1473</v>
      </c>
      <c r="C1559" s="14" t="s">
        <v>5054</v>
      </c>
      <c r="D1559" s="1" t="s">
        <v>11</v>
      </c>
      <c r="E1559" s="1" t="s">
        <v>26</v>
      </c>
      <c r="F1559" s="1" t="s">
        <v>34</v>
      </c>
      <c r="G1559" s="1" t="s">
        <v>44</v>
      </c>
      <c r="H1559" s="1">
        <v>1018</v>
      </c>
      <c r="I1559" s="1">
        <v>1088.97</v>
      </c>
      <c r="J1559" s="1">
        <v>2109.17</v>
      </c>
      <c r="K1559" s="1">
        <v>44</v>
      </c>
      <c r="L1559" s="1">
        <f>Table49[[#This Row],[Selling_Price]]-Table49[[#This Row],[Market_Price]]</f>
        <v>1020.2</v>
      </c>
      <c r="M1559" s="1">
        <f>Table49[[#This Row],[Quantity]]*Table49[[#This Row],[Selling_Price]]</f>
        <v>92803.48000000001</v>
      </c>
      <c r="N1559" s="1">
        <f>Table49[[#This Row],[Quantity]]*Table49[[#This Row],[Profit_Per_Quantity]]</f>
        <v>44888.800000000003</v>
      </c>
      <c r="O1559" s="1" t="s">
        <v>48</v>
      </c>
    </row>
    <row r="1560" spans="1:15" x14ac:dyDescent="0.3">
      <c r="A1560" s="1" t="s">
        <v>10657</v>
      </c>
      <c r="B1560" s="1" t="s">
        <v>4285</v>
      </c>
      <c r="C1560" s="14" t="s">
        <v>4420</v>
      </c>
      <c r="D1560" s="1" t="s">
        <v>11</v>
      </c>
      <c r="E1560" s="1" t="s">
        <v>24</v>
      </c>
      <c r="F1560" s="1" t="s">
        <v>32</v>
      </c>
      <c r="G1560" s="1" t="s">
        <v>44</v>
      </c>
      <c r="H1560" s="1">
        <v>1100</v>
      </c>
      <c r="I1560" s="1">
        <v>1919.79</v>
      </c>
      <c r="J1560" s="1">
        <v>3549.91</v>
      </c>
      <c r="K1560" s="1">
        <v>234</v>
      </c>
      <c r="L1560" s="1">
        <f>Table49[[#This Row],[Selling_Price]]-Table49[[#This Row],[Market_Price]]</f>
        <v>1630.12</v>
      </c>
      <c r="M1560" s="1">
        <f>Table49[[#This Row],[Quantity]]*Table49[[#This Row],[Selling_Price]]</f>
        <v>830678.94</v>
      </c>
      <c r="N1560" s="1">
        <f>Table49[[#This Row],[Quantity]]*Table49[[#This Row],[Profit_Per_Quantity]]</f>
        <v>381448.07999999996</v>
      </c>
      <c r="O1560" s="1" t="s">
        <v>48</v>
      </c>
    </row>
    <row r="1561" spans="1:15" x14ac:dyDescent="0.3">
      <c r="A1561" s="1" t="s">
        <v>9643</v>
      </c>
      <c r="B1561" s="1" t="s">
        <v>2701</v>
      </c>
      <c r="C1561" s="14" t="s">
        <v>4698</v>
      </c>
      <c r="D1561" s="1" t="s">
        <v>14</v>
      </c>
      <c r="E1561" s="1" t="s">
        <v>29</v>
      </c>
      <c r="F1561" s="1" t="s">
        <v>35</v>
      </c>
      <c r="G1561" s="1" t="s">
        <v>44</v>
      </c>
      <c r="H1561" s="1">
        <v>1045</v>
      </c>
      <c r="I1561" s="1">
        <v>1830.29</v>
      </c>
      <c r="J1561" s="1">
        <v>2906.62</v>
      </c>
      <c r="K1561" s="1">
        <v>11</v>
      </c>
      <c r="L1561" s="1">
        <f>Table49[[#This Row],[Selling_Price]]-Table49[[#This Row],[Market_Price]]</f>
        <v>1076.33</v>
      </c>
      <c r="M1561" s="1">
        <f>Table49[[#This Row],[Quantity]]*Table49[[#This Row],[Selling_Price]]</f>
        <v>31972.82</v>
      </c>
      <c r="N1561" s="1">
        <f>Table49[[#This Row],[Quantity]]*Table49[[#This Row],[Profit_Per_Quantity]]</f>
        <v>11839.63</v>
      </c>
      <c r="O1561" s="1" t="s">
        <v>48</v>
      </c>
    </row>
    <row r="1562" spans="1:15" x14ac:dyDescent="0.3">
      <c r="A1562" s="1" t="s">
        <v>7177</v>
      </c>
      <c r="B1562" s="1" t="s">
        <v>942</v>
      </c>
      <c r="C1562" s="14" t="s">
        <v>5210</v>
      </c>
      <c r="D1562" s="1" t="s">
        <v>14</v>
      </c>
      <c r="E1562" s="1" t="s">
        <v>27</v>
      </c>
      <c r="F1562" s="1" t="s">
        <v>32</v>
      </c>
      <c r="G1562" s="1" t="s">
        <v>40</v>
      </c>
      <c r="H1562" s="1">
        <v>1019</v>
      </c>
      <c r="I1562" s="1">
        <v>1748.19</v>
      </c>
      <c r="J1562" s="1">
        <v>2637.19</v>
      </c>
      <c r="K1562" s="1">
        <v>319</v>
      </c>
      <c r="L1562" s="1">
        <f>Table49[[#This Row],[Selling_Price]]-Table49[[#This Row],[Market_Price]]</f>
        <v>889</v>
      </c>
      <c r="M1562" s="1">
        <f>Table49[[#This Row],[Quantity]]*Table49[[#This Row],[Selling_Price]]</f>
        <v>841263.61</v>
      </c>
      <c r="N1562" s="1">
        <f>Table49[[#This Row],[Quantity]]*Table49[[#This Row],[Profit_Per_Quantity]]</f>
        <v>283591</v>
      </c>
      <c r="O1562" s="1" t="s">
        <v>48</v>
      </c>
    </row>
    <row r="1563" spans="1:15" x14ac:dyDescent="0.3">
      <c r="A1563" s="1" t="s">
        <v>6307</v>
      </c>
      <c r="B1563" s="1" t="s">
        <v>4168</v>
      </c>
      <c r="C1563" s="14" t="s">
        <v>4531</v>
      </c>
      <c r="D1563" s="1" t="s">
        <v>14</v>
      </c>
      <c r="E1563" s="1" t="s">
        <v>29</v>
      </c>
      <c r="F1563" s="1" t="s">
        <v>35</v>
      </c>
      <c r="G1563" s="1" t="s">
        <v>4352</v>
      </c>
      <c r="H1563" s="1">
        <v>1013</v>
      </c>
      <c r="I1563" s="1">
        <v>1841.04</v>
      </c>
      <c r="J1563" s="1">
        <v>2071.98</v>
      </c>
      <c r="K1563" s="1">
        <v>319</v>
      </c>
      <c r="L1563" s="1">
        <f>Table49[[#This Row],[Selling_Price]]-Table49[[#This Row],[Market_Price]]</f>
        <v>230.94000000000005</v>
      </c>
      <c r="M1563" s="1">
        <f>Table49[[#This Row],[Quantity]]*Table49[[#This Row],[Selling_Price]]</f>
        <v>660961.62</v>
      </c>
      <c r="N1563" s="1">
        <f>Table49[[#This Row],[Quantity]]*Table49[[#This Row],[Profit_Per_Quantity]]</f>
        <v>73669.860000000015</v>
      </c>
      <c r="O1563" s="1" t="s">
        <v>48</v>
      </c>
    </row>
    <row r="1564" spans="1:15" x14ac:dyDescent="0.3">
      <c r="A1564" s="1" t="s">
        <v>7508</v>
      </c>
      <c r="B1564" s="1" t="s">
        <v>3025</v>
      </c>
      <c r="C1564" s="14" t="s">
        <v>5225</v>
      </c>
      <c r="D1564" s="1" t="s">
        <v>18</v>
      </c>
      <c r="E1564" s="1" t="s">
        <v>27</v>
      </c>
      <c r="F1564" s="1" t="s">
        <v>33</v>
      </c>
      <c r="G1564" s="1" t="s">
        <v>38</v>
      </c>
      <c r="H1564" s="1">
        <v>1012</v>
      </c>
      <c r="I1564" s="1">
        <v>1938.25</v>
      </c>
      <c r="J1564" s="1">
        <v>3407.08</v>
      </c>
      <c r="K1564" s="1">
        <v>347</v>
      </c>
      <c r="L1564" s="1">
        <f>Table49[[#This Row],[Selling_Price]]-Table49[[#This Row],[Market_Price]]</f>
        <v>1468.83</v>
      </c>
      <c r="M1564" s="1">
        <f>Table49[[#This Row],[Quantity]]*Table49[[#This Row],[Selling_Price]]</f>
        <v>1182256.76</v>
      </c>
      <c r="N1564" s="1">
        <f>Table49[[#This Row],[Quantity]]*Table49[[#This Row],[Profit_Per_Quantity]]</f>
        <v>509684.00999999995</v>
      </c>
      <c r="O1564" s="1" t="s">
        <v>48</v>
      </c>
    </row>
    <row r="1565" spans="1:15" x14ac:dyDescent="0.3">
      <c r="A1565" s="1" t="s">
        <v>6613</v>
      </c>
      <c r="B1565" s="1" t="s">
        <v>1235</v>
      </c>
      <c r="C1565" s="14" t="s">
        <v>4811</v>
      </c>
      <c r="D1565" s="1" t="s">
        <v>19</v>
      </c>
      <c r="E1565" s="1" t="s">
        <v>26</v>
      </c>
      <c r="F1565" s="1" t="s">
        <v>32</v>
      </c>
      <c r="G1565" s="1" t="s">
        <v>43</v>
      </c>
      <c r="H1565" s="1">
        <v>1012</v>
      </c>
      <c r="I1565" s="1">
        <v>1232.24</v>
      </c>
      <c r="J1565" s="1">
        <v>1539.3</v>
      </c>
      <c r="K1565" s="1">
        <v>491</v>
      </c>
      <c r="L1565" s="1">
        <f>Table49[[#This Row],[Selling_Price]]-Table49[[#This Row],[Market_Price]]</f>
        <v>307.05999999999995</v>
      </c>
      <c r="M1565" s="1">
        <f>Table49[[#This Row],[Quantity]]*Table49[[#This Row],[Selling_Price]]</f>
        <v>755796.29999999993</v>
      </c>
      <c r="N1565" s="1">
        <f>Table49[[#This Row],[Quantity]]*Table49[[#This Row],[Profit_Per_Quantity]]</f>
        <v>150766.45999999996</v>
      </c>
      <c r="O1565" s="1" t="s">
        <v>48</v>
      </c>
    </row>
    <row r="1566" spans="1:15" x14ac:dyDescent="0.3">
      <c r="A1566" s="1" t="s">
        <v>8772</v>
      </c>
      <c r="B1566" s="1" t="s">
        <v>1293</v>
      </c>
      <c r="C1566" s="14" t="s">
        <v>5212</v>
      </c>
      <c r="D1566" s="1" t="s">
        <v>13</v>
      </c>
      <c r="E1566" s="1" t="s">
        <v>4349</v>
      </c>
      <c r="F1566" s="1" t="s">
        <v>31</v>
      </c>
      <c r="G1566" s="1" t="s">
        <v>37</v>
      </c>
      <c r="H1566" s="1">
        <v>1005</v>
      </c>
      <c r="I1566" s="1">
        <v>1820.28</v>
      </c>
      <c r="J1566" s="1">
        <v>2993.03</v>
      </c>
      <c r="K1566" s="1">
        <v>115</v>
      </c>
      <c r="L1566" s="1">
        <f>Table49[[#This Row],[Selling_Price]]-Table49[[#This Row],[Market_Price]]</f>
        <v>1172.7500000000002</v>
      </c>
      <c r="M1566" s="1">
        <f>Table49[[#This Row],[Quantity]]*Table49[[#This Row],[Selling_Price]]</f>
        <v>344198.45</v>
      </c>
      <c r="N1566" s="1">
        <f>Table49[[#This Row],[Quantity]]*Table49[[#This Row],[Profit_Per_Quantity]]</f>
        <v>134866.25000000003</v>
      </c>
      <c r="O1566" s="1" t="s">
        <v>48</v>
      </c>
    </row>
    <row r="1567" spans="1:15" x14ac:dyDescent="0.3">
      <c r="A1567" s="1" t="s">
        <v>7128</v>
      </c>
      <c r="B1567" s="1" t="s">
        <v>2009</v>
      </c>
      <c r="C1567" s="14" t="s">
        <v>5766</v>
      </c>
      <c r="D1567" s="1" t="s">
        <v>13</v>
      </c>
      <c r="E1567" s="1" t="s">
        <v>4351</v>
      </c>
      <c r="F1567" s="1" t="s">
        <v>34</v>
      </c>
      <c r="G1567" s="1" t="s">
        <v>44</v>
      </c>
      <c r="H1567" s="1">
        <v>1024</v>
      </c>
      <c r="I1567" s="1">
        <v>1036.8599999999999</v>
      </c>
      <c r="J1567" s="1">
        <v>1957.57</v>
      </c>
      <c r="K1567" s="1">
        <v>295</v>
      </c>
      <c r="L1567" s="1">
        <f>Table49[[#This Row],[Selling_Price]]-Table49[[#This Row],[Market_Price]]</f>
        <v>920.71</v>
      </c>
      <c r="M1567" s="1">
        <f>Table49[[#This Row],[Quantity]]*Table49[[#This Row],[Selling_Price]]</f>
        <v>577483.15</v>
      </c>
      <c r="N1567" s="1">
        <f>Table49[[#This Row],[Quantity]]*Table49[[#This Row],[Profit_Per_Quantity]]</f>
        <v>271609.45</v>
      </c>
      <c r="O1567" s="1" t="s">
        <v>48</v>
      </c>
    </row>
    <row r="1568" spans="1:15" x14ac:dyDescent="0.3">
      <c r="A1568" s="1" t="s">
        <v>9626</v>
      </c>
      <c r="B1568" s="1" t="s">
        <v>2670</v>
      </c>
      <c r="C1568" s="14" t="s">
        <v>4416</v>
      </c>
      <c r="D1568" s="1" t="s">
        <v>19</v>
      </c>
      <c r="E1568" s="1" t="s">
        <v>29</v>
      </c>
      <c r="F1568" s="1" t="s">
        <v>31</v>
      </c>
      <c r="G1568" s="1" t="s">
        <v>43</v>
      </c>
      <c r="H1568" s="1">
        <v>1048</v>
      </c>
      <c r="I1568" s="1">
        <v>288.94</v>
      </c>
      <c r="J1568" s="1">
        <v>415.04</v>
      </c>
      <c r="K1568" s="1">
        <v>7</v>
      </c>
      <c r="L1568" s="1">
        <f>Table49[[#This Row],[Selling_Price]]-Table49[[#This Row],[Market_Price]]</f>
        <v>126.10000000000002</v>
      </c>
      <c r="M1568" s="1">
        <f>Table49[[#This Row],[Quantity]]*Table49[[#This Row],[Selling_Price]]</f>
        <v>2905.28</v>
      </c>
      <c r="N1568" s="1">
        <f>Table49[[#This Row],[Quantity]]*Table49[[#This Row],[Profit_Per_Quantity]]</f>
        <v>882.70000000000016</v>
      </c>
      <c r="O1568" s="1" t="s">
        <v>48</v>
      </c>
    </row>
    <row r="1569" spans="1:15" x14ac:dyDescent="0.3">
      <c r="A1569" s="1" t="s">
        <v>9688</v>
      </c>
      <c r="B1569" s="1" t="s">
        <v>2766</v>
      </c>
      <c r="C1569" s="14" t="s">
        <v>4856</v>
      </c>
      <c r="D1569" s="1" t="s">
        <v>11</v>
      </c>
      <c r="E1569" s="1" t="s">
        <v>4351</v>
      </c>
      <c r="F1569" s="1" t="s">
        <v>32</v>
      </c>
      <c r="G1569" s="1" t="s">
        <v>44</v>
      </c>
      <c r="H1569" s="1">
        <v>1036</v>
      </c>
      <c r="I1569" s="1">
        <v>1132.1500000000001</v>
      </c>
      <c r="J1569" s="1">
        <v>1353.58</v>
      </c>
      <c r="K1569" s="1">
        <v>22</v>
      </c>
      <c r="L1569" s="1">
        <f>Table49[[#This Row],[Selling_Price]]-Table49[[#This Row],[Market_Price]]</f>
        <v>221.42999999999984</v>
      </c>
      <c r="M1569" s="1">
        <f>Table49[[#This Row],[Quantity]]*Table49[[#This Row],[Selling_Price]]</f>
        <v>29778.76</v>
      </c>
      <c r="N1569" s="1">
        <f>Table49[[#This Row],[Quantity]]*Table49[[#This Row],[Profit_Per_Quantity]]</f>
        <v>4871.4599999999964</v>
      </c>
      <c r="O1569" s="1" t="s">
        <v>48</v>
      </c>
    </row>
    <row r="1570" spans="1:15" x14ac:dyDescent="0.3">
      <c r="A1570" s="1" t="s">
        <v>9037</v>
      </c>
      <c r="B1570" s="1" t="s">
        <v>1736</v>
      </c>
      <c r="C1570" s="14" t="s">
        <v>5315</v>
      </c>
      <c r="D1570" s="1" t="s">
        <v>11</v>
      </c>
      <c r="E1570" s="1" t="s">
        <v>29</v>
      </c>
      <c r="F1570" s="1" t="s">
        <v>34</v>
      </c>
      <c r="G1570" s="1" t="s">
        <v>37</v>
      </c>
      <c r="H1570" s="1">
        <v>1075</v>
      </c>
      <c r="I1570" s="1">
        <v>1183.67</v>
      </c>
      <c r="J1570" s="1">
        <v>1781.1</v>
      </c>
      <c r="K1570" s="1">
        <v>129</v>
      </c>
      <c r="L1570" s="1">
        <f>Table49[[#This Row],[Selling_Price]]-Table49[[#This Row],[Market_Price]]</f>
        <v>597.42999999999984</v>
      </c>
      <c r="M1570" s="1">
        <f>Table49[[#This Row],[Quantity]]*Table49[[#This Row],[Selling_Price]]</f>
        <v>229761.9</v>
      </c>
      <c r="N1570" s="1">
        <f>Table49[[#This Row],[Quantity]]*Table49[[#This Row],[Profit_Per_Quantity]]</f>
        <v>77068.469999999972</v>
      </c>
      <c r="O1570" s="1" t="s">
        <v>48</v>
      </c>
    </row>
    <row r="1571" spans="1:15" x14ac:dyDescent="0.3">
      <c r="A1571" s="1" t="s">
        <v>10661</v>
      </c>
      <c r="B1571" s="1" t="s">
        <v>4289</v>
      </c>
      <c r="C1571" s="14" t="s">
        <v>4416</v>
      </c>
      <c r="D1571" s="1" t="s">
        <v>18</v>
      </c>
      <c r="E1571" s="1" t="s">
        <v>28</v>
      </c>
      <c r="F1571" s="1" t="s">
        <v>35</v>
      </c>
      <c r="G1571" s="1" t="s">
        <v>38</v>
      </c>
      <c r="H1571" s="1">
        <v>1064</v>
      </c>
      <c r="I1571" s="1">
        <v>439.54</v>
      </c>
      <c r="J1571" s="1">
        <v>716.8</v>
      </c>
      <c r="K1571" s="1">
        <v>242</v>
      </c>
      <c r="L1571" s="1">
        <f>Table49[[#This Row],[Selling_Price]]-Table49[[#This Row],[Market_Price]]</f>
        <v>277.25999999999993</v>
      </c>
      <c r="M1571" s="1">
        <f>Table49[[#This Row],[Quantity]]*Table49[[#This Row],[Selling_Price]]</f>
        <v>173465.59999999998</v>
      </c>
      <c r="N1571" s="1">
        <f>Table49[[#This Row],[Quantity]]*Table49[[#This Row],[Profit_Per_Quantity]]</f>
        <v>67096.919999999984</v>
      </c>
      <c r="O1571" s="1" t="s">
        <v>48</v>
      </c>
    </row>
    <row r="1572" spans="1:15" x14ac:dyDescent="0.3">
      <c r="A1572" s="1" t="s">
        <v>9630</v>
      </c>
      <c r="B1572" s="1" t="s">
        <v>2677</v>
      </c>
      <c r="C1572" s="14" t="s">
        <v>5522</v>
      </c>
      <c r="D1572" s="1" t="s">
        <v>15</v>
      </c>
      <c r="E1572" s="1" t="s">
        <v>24</v>
      </c>
      <c r="F1572" s="1" t="s">
        <v>34</v>
      </c>
      <c r="G1572" s="1" t="s">
        <v>40</v>
      </c>
      <c r="H1572" s="1">
        <v>1073</v>
      </c>
      <c r="I1572" s="1">
        <v>352.49</v>
      </c>
      <c r="J1572" s="1">
        <v>420.7</v>
      </c>
      <c r="K1572" s="1">
        <v>18</v>
      </c>
      <c r="L1572" s="1">
        <f>Table49[[#This Row],[Selling_Price]]-Table49[[#This Row],[Market_Price]]</f>
        <v>68.20999999999998</v>
      </c>
      <c r="M1572" s="1">
        <f>Table49[[#This Row],[Quantity]]*Table49[[#This Row],[Selling_Price]]</f>
        <v>7572.5999999999995</v>
      </c>
      <c r="N1572" s="1">
        <f>Table49[[#This Row],[Quantity]]*Table49[[#This Row],[Profit_Per_Quantity]]</f>
        <v>1227.7799999999997</v>
      </c>
      <c r="O1572" s="1" t="s">
        <v>48</v>
      </c>
    </row>
    <row r="1573" spans="1:15" x14ac:dyDescent="0.3">
      <c r="A1573" s="1" t="s">
        <v>6673</v>
      </c>
      <c r="B1573" s="1" t="s">
        <v>2679</v>
      </c>
      <c r="C1573" s="14" t="s">
        <v>5285</v>
      </c>
      <c r="D1573" s="1" t="s">
        <v>11</v>
      </c>
      <c r="E1573" s="1" t="s">
        <v>24</v>
      </c>
      <c r="F1573" s="1" t="s">
        <v>35</v>
      </c>
      <c r="G1573" s="1" t="s">
        <v>44</v>
      </c>
      <c r="H1573" s="1">
        <v>1030</v>
      </c>
      <c r="I1573" s="1">
        <v>219.78</v>
      </c>
      <c r="J1573" s="1">
        <v>359.58</v>
      </c>
      <c r="K1573" s="1">
        <v>461</v>
      </c>
      <c r="L1573" s="1">
        <f>Table49[[#This Row],[Selling_Price]]-Table49[[#This Row],[Market_Price]]</f>
        <v>139.79999999999998</v>
      </c>
      <c r="M1573" s="1">
        <f>Table49[[#This Row],[Quantity]]*Table49[[#This Row],[Selling_Price]]</f>
        <v>165766.38</v>
      </c>
      <c r="N1573" s="1">
        <f>Table49[[#This Row],[Quantity]]*Table49[[#This Row],[Profit_Per_Quantity]]</f>
        <v>64447.799999999996</v>
      </c>
      <c r="O1573" s="1" t="s">
        <v>48</v>
      </c>
    </row>
    <row r="1574" spans="1:15" x14ac:dyDescent="0.3">
      <c r="A1574" s="1" t="s">
        <v>10283</v>
      </c>
      <c r="B1574" s="1" t="s">
        <v>3688</v>
      </c>
      <c r="C1574" s="14" t="s">
        <v>4945</v>
      </c>
      <c r="D1574" s="1" t="s">
        <v>18</v>
      </c>
      <c r="E1574" s="1" t="s">
        <v>26</v>
      </c>
      <c r="F1574" s="1" t="s">
        <v>32</v>
      </c>
      <c r="G1574" s="1" t="s">
        <v>36</v>
      </c>
      <c r="H1574" s="1">
        <v>1070</v>
      </c>
      <c r="I1574" s="1">
        <v>249.34</v>
      </c>
      <c r="J1574" s="1">
        <v>410.71</v>
      </c>
      <c r="K1574" s="1">
        <v>176</v>
      </c>
      <c r="L1574" s="1">
        <f>Table49[[#This Row],[Selling_Price]]-Table49[[#This Row],[Market_Price]]</f>
        <v>161.36999999999998</v>
      </c>
      <c r="M1574" s="1">
        <f>Table49[[#This Row],[Quantity]]*Table49[[#This Row],[Selling_Price]]</f>
        <v>72284.959999999992</v>
      </c>
      <c r="N1574" s="1">
        <f>Table49[[#This Row],[Quantity]]*Table49[[#This Row],[Profit_Per_Quantity]]</f>
        <v>28401.119999999995</v>
      </c>
      <c r="O1574" s="1" t="s">
        <v>48</v>
      </c>
    </row>
    <row r="1575" spans="1:15" x14ac:dyDescent="0.3">
      <c r="A1575" s="1" t="s">
        <v>10361</v>
      </c>
      <c r="B1575" s="1" t="s">
        <v>3796</v>
      </c>
      <c r="C1575" s="14" t="s">
        <v>4761</v>
      </c>
      <c r="D1575" s="1" t="s">
        <v>17</v>
      </c>
      <c r="E1575" s="1" t="s">
        <v>29</v>
      </c>
      <c r="F1575" s="1" t="s">
        <v>35</v>
      </c>
      <c r="G1575" s="1" t="s">
        <v>43</v>
      </c>
      <c r="H1575" s="1">
        <v>1100</v>
      </c>
      <c r="I1575" s="1">
        <v>80.819999999999993</v>
      </c>
      <c r="J1575" s="1">
        <v>120.24</v>
      </c>
      <c r="K1575" s="1">
        <v>402</v>
      </c>
      <c r="L1575" s="1">
        <f>Table49[[#This Row],[Selling_Price]]-Table49[[#This Row],[Market_Price]]</f>
        <v>39.42</v>
      </c>
      <c r="M1575" s="1">
        <f>Table49[[#This Row],[Quantity]]*Table49[[#This Row],[Selling_Price]]</f>
        <v>48336.479999999996</v>
      </c>
      <c r="N1575" s="1">
        <f>Table49[[#This Row],[Quantity]]*Table49[[#This Row],[Profit_Per_Quantity]]</f>
        <v>15846.84</v>
      </c>
      <c r="O1575" s="1" t="s">
        <v>48</v>
      </c>
    </row>
    <row r="1576" spans="1:15" x14ac:dyDescent="0.3">
      <c r="A1576" s="1" t="s">
        <v>6864</v>
      </c>
      <c r="B1576" s="1" t="s">
        <v>3052</v>
      </c>
      <c r="C1576" s="14" t="s">
        <v>4752</v>
      </c>
      <c r="D1576" s="1" t="s">
        <v>12</v>
      </c>
      <c r="E1576" s="1" t="s">
        <v>24</v>
      </c>
      <c r="F1576" s="1" t="s">
        <v>35</v>
      </c>
      <c r="G1576" s="1" t="s">
        <v>43</v>
      </c>
      <c r="H1576" s="1">
        <v>1099</v>
      </c>
      <c r="I1576" s="1">
        <v>1298.6400000000001</v>
      </c>
      <c r="J1576" s="1">
        <v>2593.6999999999998</v>
      </c>
      <c r="K1576" s="1">
        <v>264</v>
      </c>
      <c r="L1576" s="1">
        <f>Table49[[#This Row],[Selling_Price]]-Table49[[#This Row],[Market_Price]]</f>
        <v>1295.0599999999997</v>
      </c>
      <c r="M1576" s="1">
        <f>Table49[[#This Row],[Quantity]]*Table49[[#This Row],[Selling_Price]]</f>
        <v>684736.79999999993</v>
      </c>
      <c r="N1576" s="1">
        <f>Table49[[#This Row],[Quantity]]*Table49[[#This Row],[Profit_Per_Quantity]]</f>
        <v>341895.83999999991</v>
      </c>
      <c r="O1576" s="1" t="s">
        <v>48</v>
      </c>
    </row>
    <row r="1577" spans="1:15" x14ac:dyDescent="0.3">
      <c r="A1577" s="1" t="s">
        <v>9194</v>
      </c>
      <c r="B1577" s="1" t="s">
        <v>1982</v>
      </c>
      <c r="C1577" s="14" t="s">
        <v>4625</v>
      </c>
      <c r="D1577" s="1" t="s">
        <v>13</v>
      </c>
      <c r="E1577" s="1" t="s">
        <v>21</v>
      </c>
      <c r="F1577" s="1" t="s">
        <v>35</v>
      </c>
      <c r="G1577" s="1" t="s">
        <v>42</v>
      </c>
      <c r="H1577" s="1">
        <v>1030</v>
      </c>
      <c r="I1577" s="1">
        <v>1647</v>
      </c>
      <c r="J1577" s="1">
        <v>3285.4</v>
      </c>
      <c r="K1577" s="1">
        <v>343</v>
      </c>
      <c r="L1577" s="1">
        <f>Table49[[#This Row],[Selling_Price]]-Table49[[#This Row],[Market_Price]]</f>
        <v>1638.4</v>
      </c>
      <c r="M1577" s="1">
        <f>Table49[[#This Row],[Quantity]]*Table49[[#This Row],[Selling_Price]]</f>
        <v>1126892.2</v>
      </c>
      <c r="N1577" s="1">
        <f>Table49[[#This Row],[Quantity]]*Table49[[#This Row],[Profit_Per_Quantity]]</f>
        <v>561971.20000000007</v>
      </c>
      <c r="O1577" s="1" t="s">
        <v>48</v>
      </c>
    </row>
    <row r="1578" spans="1:15" x14ac:dyDescent="0.3">
      <c r="A1578" s="1" t="s">
        <v>7450</v>
      </c>
      <c r="B1578" s="1" t="s">
        <v>3913</v>
      </c>
      <c r="C1578" s="14" t="s">
        <v>4531</v>
      </c>
      <c r="D1578" s="1" t="s">
        <v>12</v>
      </c>
      <c r="E1578" s="1" t="s">
        <v>28</v>
      </c>
      <c r="F1578" s="1" t="s">
        <v>31</v>
      </c>
      <c r="G1578" s="1" t="s">
        <v>42</v>
      </c>
      <c r="H1578" s="1">
        <v>1098</v>
      </c>
      <c r="I1578" s="1">
        <v>1631.9</v>
      </c>
      <c r="J1578" s="1">
        <v>2554.73</v>
      </c>
      <c r="K1578" s="1">
        <v>141</v>
      </c>
      <c r="L1578" s="1">
        <f>Table49[[#This Row],[Selling_Price]]-Table49[[#This Row],[Market_Price]]</f>
        <v>922.82999999999993</v>
      </c>
      <c r="M1578" s="1">
        <f>Table49[[#This Row],[Quantity]]*Table49[[#This Row],[Selling_Price]]</f>
        <v>360216.93</v>
      </c>
      <c r="N1578" s="1">
        <f>Table49[[#This Row],[Quantity]]*Table49[[#This Row],[Profit_Per_Quantity]]</f>
        <v>130119.02999999998</v>
      </c>
      <c r="O1578" s="1" t="s">
        <v>48</v>
      </c>
    </row>
    <row r="1579" spans="1:15" x14ac:dyDescent="0.3">
      <c r="A1579" s="1" t="s">
        <v>7760</v>
      </c>
      <c r="B1579" s="1" t="s">
        <v>1978</v>
      </c>
      <c r="C1579" s="14" t="s">
        <v>4514</v>
      </c>
      <c r="D1579" s="1" t="s">
        <v>13</v>
      </c>
      <c r="E1579" s="1" t="s">
        <v>4349</v>
      </c>
      <c r="F1579" s="1" t="s">
        <v>31</v>
      </c>
      <c r="G1579" s="1" t="s">
        <v>38</v>
      </c>
      <c r="H1579" s="1">
        <v>1014</v>
      </c>
      <c r="I1579" s="1">
        <v>1539.96</v>
      </c>
      <c r="J1579" s="1">
        <v>2953.23</v>
      </c>
      <c r="K1579" s="1">
        <v>163</v>
      </c>
      <c r="L1579" s="1">
        <f>Table49[[#This Row],[Selling_Price]]-Table49[[#This Row],[Market_Price]]</f>
        <v>1413.27</v>
      </c>
      <c r="M1579" s="1">
        <f>Table49[[#This Row],[Quantity]]*Table49[[#This Row],[Selling_Price]]</f>
        <v>481376.49</v>
      </c>
      <c r="N1579" s="1">
        <f>Table49[[#This Row],[Quantity]]*Table49[[#This Row],[Profit_Per_Quantity]]</f>
        <v>230363.01</v>
      </c>
      <c r="O1579" s="1" t="s">
        <v>48</v>
      </c>
    </row>
    <row r="1580" spans="1:15" x14ac:dyDescent="0.3">
      <c r="A1580" s="1" t="s">
        <v>6846</v>
      </c>
      <c r="B1580" s="1" t="s">
        <v>3140</v>
      </c>
      <c r="C1580" s="14" t="s">
        <v>5297</v>
      </c>
      <c r="D1580" s="1" t="s">
        <v>19</v>
      </c>
      <c r="E1580" s="1" t="s">
        <v>26</v>
      </c>
      <c r="F1580" s="1" t="s">
        <v>35</v>
      </c>
      <c r="G1580" s="1" t="s">
        <v>45</v>
      </c>
      <c r="H1580" s="1">
        <v>1076</v>
      </c>
      <c r="I1580" s="1">
        <v>1283.69</v>
      </c>
      <c r="J1580" s="1">
        <v>2239</v>
      </c>
      <c r="K1580" s="1">
        <v>185</v>
      </c>
      <c r="L1580" s="1">
        <f>Table49[[#This Row],[Selling_Price]]-Table49[[#This Row],[Market_Price]]</f>
        <v>955.31</v>
      </c>
      <c r="M1580" s="1">
        <f>Table49[[#This Row],[Quantity]]*Table49[[#This Row],[Selling_Price]]</f>
        <v>414215</v>
      </c>
      <c r="N1580" s="1">
        <f>Table49[[#This Row],[Quantity]]*Table49[[#This Row],[Profit_Per_Quantity]]</f>
        <v>176732.34999999998</v>
      </c>
      <c r="O1580" s="1" t="s">
        <v>48</v>
      </c>
    </row>
    <row r="1581" spans="1:15" x14ac:dyDescent="0.3">
      <c r="A1581" s="1" t="s">
        <v>8274</v>
      </c>
      <c r="B1581" s="1" t="s">
        <v>485</v>
      </c>
      <c r="C1581" s="14" t="s">
        <v>6231</v>
      </c>
      <c r="D1581" s="1" t="s">
        <v>12</v>
      </c>
      <c r="E1581" s="1" t="s">
        <v>21</v>
      </c>
      <c r="F1581" s="1" t="s">
        <v>33</v>
      </c>
      <c r="G1581" s="1" t="s">
        <v>36</v>
      </c>
      <c r="H1581" s="1">
        <v>1030</v>
      </c>
      <c r="I1581" s="1">
        <v>744.43</v>
      </c>
      <c r="J1581" s="1">
        <v>1317.51</v>
      </c>
      <c r="K1581" s="1">
        <v>169</v>
      </c>
      <c r="L1581" s="1">
        <f>Table49[[#This Row],[Selling_Price]]-Table49[[#This Row],[Market_Price]]</f>
        <v>573.08000000000004</v>
      </c>
      <c r="M1581" s="1">
        <f>Table49[[#This Row],[Quantity]]*Table49[[#This Row],[Selling_Price]]</f>
        <v>222659.19</v>
      </c>
      <c r="N1581" s="1">
        <f>Table49[[#This Row],[Quantity]]*Table49[[#This Row],[Profit_Per_Quantity]]</f>
        <v>96850.52</v>
      </c>
      <c r="O1581" s="1" t="s">
        <v>48</v>
      </c>
    </row>
    <row r="1582" spans="1:15" x14ac:dyDescent="0.3">
      <c r="A1582" s="1" t="s">
        <v>10486</v>
      </c>
      <c r="B1582" s="1" t="s">
        <v>3986</v>
      </c>
      <c r="C1582" s="14" t="s">
        <v>4700</v>
      </c>
      <c r="D1582" s="1" t="s">
        <v>11</v>
      </c>
      <c r="E1582" s="1" t="s">
        <v>4349</v>
      </c>
      <c r="F1582" s="1" t="s">
        <v>32</v>
      </c>
      <c r="G1582" s="1" t="s">
        <v>4352</v>
      </c>
      <c r="H1582" s="1">
        <v>1013</v>
      </c>
      <c r="I1582" s="1">
        <v>1370.6</v>
      </c>
      <c r="J1582" s="1">
        <v>2343.91</v>
      </c>
      <c r="K1582" s="1">
        <v>363</v>
      </c>
      <c r="L1582" s="1">
        <f>Table49[[#This Row],[Selling_Price]]-Table49[[#This Row],[Market_Price]]</f>
        <v>973.31</v>
      </c>
      <c r="M1582" s="1">
        <f>Table49[[#This Row],[Quantity]]*Table49[[#This Row],[Selling_Price]]</f>
        <v>850839.33</v>
      </c>
      <c r="N1582" s="1">
        <f>Table49[[#This Row],[Quantity]]*Table49[[#This Row],[Profit_Per_Quantity]]</f>
        <v>353311.52999999997</v>
      </c>
      <c r="O1582" s="1" t="s">
        <v>48</v>
      </c>
    </row>
    <row r="1583" spans="1:15" x14ac:dyDescent="0.3">
      <c r="A1583" s="1" t="s">
        <v>9625</v>
      </c>
      <c r="B1583" s="1" t="s">
        <v>2669</v>
      </c>
      <c r="C1583" s="14" t="s">
        <v>4999</v>
      </c>
      <c r="D1583" s="1" t="s">
        <v>18</v>
      </c>
      <c r="E1583" s="1" t="s">
        <v>28</v>
      </c>
      <c r="F1583" s="1" t="s">
        <v>32</v>
      </c>
      <c r="G1583" s="1" t="s">
        <v>4352</v>
      </c>
      <c r="H1583" s="1">
        <v>1038</v>
      </c>
      <c r="I1583" s="1">
        <v>1060.27</v>
      </c>
      <c r="J1583" s="1">
        <v>2106.06</v>
      </c>
      <c r="K1583" s="1">
        <v>20</v>
      </c>
      <c r="L1583" s="1">
        <f>Table49[[#This Row],[Selling_Price]]-Table49[[#This Row],[Market_Price]]</f>
        <v>1045.79</v>
      </c>
      <c r="M1583" s="1">
        <f>Table49[[#This Row],[Quantity]]*Table49[[#This Row],[Selling_Price]]</f>
        <v>42121.2</v>
      </c>
      <c r="N1583" s="1">
        <f>Table49[[#This Row],[Quantity]]*Table49[[#This Row],[Profit_Per_Quantity]]</f>
        <v>20915.8</v>
      </c>
      <c r="O1583" s="1" t="s">
        <v>48</v>
      </c>
    </row>
    <row r="1584" spans="1:15" x14ac:dyDescent="0.3">
      <c r="A1584" s="1" t="s">
        <v>10054</v>
      </c>
      <c r="B1584" s="1" t="s">
        <v>3358</v>
      </c>
      <c r="C1584" s="14" t="s">
        <v>4805</v>
      </c>
      <c r="D1584" s="1" t="s">
        <v>11</v>
      </c>
      <c r="E1584" s="1" t="s">
        <v>28</v>
      </c>
      <c r="F1584" s="1" t="s">
        <v>32</v>
      </c>
      <c r="G1584" s="1" t="s">
        <v>37</v>
      </c>
      <c r="H1584" s="1">
        <v>1084</v>
      </c>
      <c r="I1584" s="1">
        <v>1458.08</v>
      </c>
      <c r="J1584" s="1">
        <v>2702.9</v>
      </c>
      <c r="K1584" s="1">
        <v>408</v>
      </c>
      <c r="L1584" s="1">
        <f>Table49[[#This Row],[Selling_Price]]-Table49[[#This Row],[Market_Price]]</f>
        <v>1244.8200000000002</v>
      </c>
      <c r="M1584" s="1">
        <f>Table49[[#This Row],[Quantity]]*Table49[[#This Row],[Selling_Price]]</f>
        <v>1102783.2</v>
      </c>
      <c r="N1584" s="1">
        <f>Table49[[#This Row],[Quantity]]*Table49[[#This Row],[Profit_Per_Quantity]]</f>
        <v>507886.56000000006</v>
      </c>
      <c r="O1584" s="1" t="s">
        <v>48</v>
      </c>
    </row>
    <row r="1585" spans="1:15" x14ac:dyDescent="0.3">
      <c r="A1585" s="1" t="s">
        <v>9508</v>
      </c>
      <c r="B1585" s="1" t="s">
        <v>2483</v>
      </c>
      <c r="C1585" s="14" t="s">
        <v>5677</v>
      </c>
      <c r="D1585" s="1" t="s">
        <v>13</v>
      </c>
      <c r="E1585" s="1" t="s">
        <v>25</v>
      </c>
      <c r="F1585" s="1" t="s">
        <v>32</v>
      </c>
      <c r="G1585" s="1" t="s">
        <v>38</v>
      </c>
      <c r="H1585" s="1">
        <v>1034</v>
      </c>
      <c r="I1585" s="1">
        <v>1499.43</v>
      </c>
      <c r="J1585" s="1">
        <v>2606.25</v>
      </c>
      <c r="K1585" s="1">
        <v>487</v>
      </c>
      <c r="L1585" s="1">
        <f>Table49[[#This Row],[Selling_Price]]-Table49[[#This Row],[Market_Price]]</f>
        <v>1106.82</v>
      </c>
      <c r="M1585" s="1">
        <f>Table49[[#This Row],[Quantity]]*Table49[[#This Row],[Selling_Price]]</f>
        <v>1269243.75</v>
      </c>
      <c r="N1585" s="1">
        <f>Table49[[#This Row],[Quantity]]*Table49[[#This Row],[Profit_Per_Quantity]]</f>
        <v>539021.34</v>
      </c>
      <c r="O1585" s="1" t="s">
        <v>48</v>
      </c>
    </row>
    <row r="1586" spans="1:15" x14ac:dyDescent="0.3">
      <c r="A1586" s="1" t="s">
        <v>9543</v>
      </c>
      <c r="B1586" s="1" t="s">
        <v>2531</v>
      </c>
      <c r="C1586" s="14" t="s">
        <v>5658</v>
      </c>
      <c r="D1586" s="1" t="s">
        <v>18</v>
      </c>
      <c r="E1586" s="1" t="s">
        <v>29</v>
      </c>
      <c r="F1586" s="1" t="s">
        <v>34</v>
      </c>
      <c r="G1586" s="1" t="s">
        <v>43</v>
      </c>
      <c r="H1586" s="1">
        <v>1090</v>
      </c>
      <c r="I1586" s="1">
        <v>1477.1</v>
      </c>
      <c r="J1586" s="1">
        <v>2216.17</v>
      </c>
      <c r="K1586" s="1">
        <v>239</v>
      </c>
      <c r="L1586" s="1">
        <f>Table49[[#This Row],[Selling_Price]]-Table49[[#This Row],[Market_Price]]</f>
        <v>739.07000000000016</v>
      </c>
      <c r="M1586" s="1">
        <f>Table49[[#This Row],[Quantity]]*Table49[[#This Row],[Selling_Price]]</f>
        <v>529664.63</v>
      </c>
      <c r="N1586" s="1">
        <f>Table49[[#This Row],[Quantity]]*Table49[[#This Row],[Profit_Per_Quantity]]</f>
        <v>176637.73000000004</v>
      </c>
      <c r="O1586" s="1" t="s">
        <v>48</v>
      </c>
    </row>
    <row r="1587" spans="1:15" x14ac:dyDescent="0.3">
      <c r="A1587" s="1" t="s">
        <v>9666</v>
      </c>
      <c r="B1587" s="1" t="s">
        <v>2734</v>
      </c>
      <c r="C1587" s="14" t="s">
        <v>5558</v>
      </c>
      <c r="D1587" s="1" t="s">
        <v>20</v>
      </c>
      <c r="E1587" s="1" t="s">
        <v>27</v>
      </c>
      <c r="F1587" s="1" t="s">
        <v>34</v>
      </c>
      <c r="G1587" s="1" t="s">
        <v>43</v>
      </c>
      <c r="H1587" s="1">
        <v>1021</v>
      </c>
      <c r="I1587" s="1">
        <v>186.07</v>
      </c>
      <c r="J1587" s="1">
        <v>228.69</v>
      </c>
      <c r="K1587" s="1">
        <v>361</v>
      </c>
      <c r="L1587" s="1">
        <f>Table49[[#This Row],[Selling_Price]]-Table49[[#This Row],[Market_Price]]</f>
        <v>42.620000000000005</v>
      </c>
      <c r="M1587" s="1">
        <f>Table49[[#This Row],[Quantity]]*Table49[[#This Row],[Selling_Price]]</f>
        <v>82557.09</v>
      </c>
      <c r="N1587" s="1">
        <f>Table49[[#This Row],[Quantity]]*Table49[[#This Row],[Profit_Per_Quantity]]</f>
        <v>15385.820000000002</v>
      </c>
      <c r="O1587" s="1" t="s">
        <v>48</v>
      </c>
    </row>
    <row r="1588" spans="1:15" x14ac:dyDescent="0.3">
      <c r="A1588" s="1" t="s">
        <v>10432</v>
      </c>
      <c r="B1588" s="1" t="s">
        <v>3915</v>
      </c>
      <c r="C1588" s="14" t="s">
        <v>4452</v>
      </c>
      <c r="D1588" s="1" t="s">
        <v>16</v>
      </c>
      <c r="E1588" s="1" t="s">
        <v>27</v>
      </c>
      <c r="F1588" s="1" t="s">
        <v>31</v>
      </c>
      <c r="G1588" s="1" t="s">
        <v>38</v>
      </c>
      <c r="H1588" s="1">
        <v>1096</v>
      </c>
      <c r="I1588" s="1">
        <v>1779.29</v>
      </c>
      <c r="J1588" s="1">
        <v>2626.82</v>
      </c>
      <c r="K1588" s="1">
        <v>231</v>
      </c>
      <c r="L1588" s="1">
        <f>Table49[[#This Row],[Selling_Price]]-Table49[[#This Row],[Market_Price]]</f>
        <v>847.5300000000002</v>
      </c>
      <c r="M1588" s="1">
        <f>Table49[[#This Row],[Quantity]]*Table49[[#This Row],[Selling_Price]]</f>
        <v>606795.42000000004</v>
      </c>
      <c r="N1588" s="1">
        <f>Table49[[#This Row],[Quantity]]*Table49[[#This Row],[Profit_Per_Quantity]]</f>
        <v>195779.43000000005</v>
      </c>
      <c r="O1588" s="1" t="s">
        <v>48</v>
      </c>
    </row>
    <row r="1589" spans="1:15" x14ac:dyDescent="0.3">
      <c r="A1589" s="1" t="s">
        <v>8302</v>
      </c>
      <c r="B1589" s="1" t="s">
        <v>533</v>
      </c>
      <c r="C1589" s="14" t="s">
        <v>4785</v>
      </c>
      <c r="D1589" s="1" t="s">
        <v>20</v>
      </c>
      <c r="E1589" s="1" t="s">
        <v>27</v>
      </c>
      <c r="F1589" s="1" t="s">
        <v>34</v>
      </c>
      <c r="G1589" s="1" t="s">
        <v>42</v>
      </c>
      <c r="H1589" s="1">
        <v>1005</v>
      </c>
      <c r="I1589" s="1">
        <v>421.61</v>
      </c>
      <c r="J1589" s="1">
        <v>543.4</v>
      </c>
      <c r="K1589" s="1">
        <v>139</v>
      </c>
      <c r="L1589" s="1">
        <f>Table49[[#This Row],[Selling_Price]]-Table49[[#This Row],[Market_Price]]</f>
        <v>121.78999999999996</v>
      </c>
      <c r="M1589" s="1">
        <f>Table49[[#This Row],[Quantity]]*Table49[[#This Row],[Selling_Price]]</f>
        <v>75532.599999999991</v>
      </c>
      <c r="N1589" s="1">
        <f>Table49[[#This Row],[Quantity]]*Table49[[#This Row],[Profit_Per_Quantity]]</f>
        <v>16928.809999999994</v>
      </c>
      <c r="O1589" s="1" t="s">
        <v>48</v>
      </c>
    </row>
    <row r="1590" spans="1:15" x14ac:dyDescent="0.3">
      <c r="A1590" s="1" t="s">
        <v>9699</v>
      </c>
      <c r="B1590" s="1" t="s">
        <v>2779</v>
      </c>
      <c r="C1590" s="14" t="s">
        <v>5535</v>
      </c>
      <c r="D1590" s="1" t="s">
        <v>11</v>
      </c>
      <c r="E1590" s="1" t="s">
        <v>4349</v>
      </c>
      <c r="F1590" s="1" t="s">
        <v>32</v>
      </c>
      <c r="G1590" s="1" t="s">
        <v>44</v>
      </c>
      <c r="H1590" s="1">
        <v>1002</v>
      </c>
      <c r="I1590" s="1">
        <v>445.38</v>
      </c>
      <c r="J1590" s="1">
        <v>547.02</v>
      </c>
      <c r="K1590" s="1">
        <v>103</v>
      </c>
      <c r="L1590" s="1">
        <f>Table49[[#This Row],[Selling_Price]]-Table49[[#This Row],[Market_Price]]</f>
        <v>101.63999999999999</v>
      </c>
      <c r="M1590" s="1">
        <f>Table49[[#This Row],[Quantity]]*Table49[[#This Row],[Selling_Price]]</f>
        <v>56343.06</v>
      </c>
      <c r="N1590" s="1">
        <f>Table49[[#This Row],[Quantity]]*Table49[[#This Row],[Profit_Per_Quantity]]</f>
        <v>10468.919999999998</v>
      </c>
      <c r="O1590" s="1" t="s">
        <v>48</v>
      </c>
    </row>
    <row r="1591" spans="1:15" x14ac:dyDescent="0.3">
      <c r="A1591" s="1" t="s">
        <v>8104</v>
      </c>
      <c r="B1591" s="1" t="s">
        <v>190</v>
      </c>
      <c r="C1591" s="14" t="s">
        <v>4836</v>
      </c>
      <c r="D1591" s="1" t="s">
        <v>16</v>
      </c>
      <c r="E1591" s="1" t="s">
        <v>25</v>
      </c>
      <c r="F1591" s="1" t="s">
        <v>31</v>
      </c>
      <c r="G1591" s="1" t="s">
        <v>41</v>
      </c>
      <c r="H1591" s="1">
        <v>1072</v>
      </c>
      <c r="I1591" s="1">
        <v>973.83</v>
      </c>
      <c r="J1591" s="1">
        <v>1868.56</v>
      </c>
      <c r="K1591" s="1">
        <v>354</v>
      </c>
      <c r="L1591" s="1">
        <f>Table49[[#This Row],[Selling_Price]]-Table49[[#This Row],[Market_Price]]</f>
        <v>894.7299999999999</v>
      </c>
      <c r="M1591" s="1">
        <f>Table49[[#This Row],[Quantity]]*Table49[[#This Row],[Selling_Price]]</f>
        <v>661470.24</v>
      </c>
      <c r="N1591" s="1">
        <f>Table49[[#This Row],[Quantity]]*Table49[[#This Row],[Profit_Per_Quantity]]</f>
        <v>316734.42</v>
      </c>
      <c r="O1591" s="1" t="s">
        <v>48</v>
      </c>
    </row>
    <row r="1592" spans="1:15" x14ac:dyDescent="0.3">
      <c r="A1592" s="1" t="s">
        <v>7587</v>
      </c>
      <c r="B1592" s="1" t="s">
        <v>4284</v>
      </c>
      <c r="C1592" s="14" t="s">
        <v>4421</v>
      </c>
      <c r="D1592" s="1" t="s">
        <v>13</v>
      </c>
      <c r="E1592" s="1" t="s">
        <v>29</v>
      </c>
      <c r="F1592" s="1" t="s">
        <v>32</v>
      </c>
      <c r="G1592" s="1" t="s">
        <v>38</v>
      </c>
      <c r="H1592" s="1">
        <v>1005</v>
      </c>
      <c r="I1592" s="1">
        <v>812.12</v>
      </c>
      <c r="J1592" s="1">
        <v>1481.58</v>
      </c>
      <c r="K1592" s="1">
        <v>482</v>
      </c>
      <c r="L1592" s="1">
        <f>Table49[[#This Row],[Selling_Price]]-Table49[[#This Row],[Market_Price]]</f>
        <v>669.45999999999992</v>
      </c>
      <c r="M1592" s="1">
        <f>Table49[[#This Row],[Quantity]]*Table49[[#This Row],[Selling_Price]]</f>
        <v>714121.55999999994</v>
      </c>
      <c r="N1592" s="1">
        <f>Table49[[#This Row],[Quantity]]*Table49[[#This Row],[Profit_Per_Quantity]]</f>
        <v>322679.71999999997</v>
      </c>
      <c r="O1592" s="1" t="s">
        <v>48</v>
      </c>
    </row>
    <row r="1593" spans="1:15" x14ac:dyDescent="0.3">
      <c r="A1593" s="1" t="s">
        <v>8798</v>
      </c>
      <c r="B1593" s="1" t="s">
        <v>1338</v>
      </c>
      <c r="C1593" s="14" t="s">
        <v>6019</v>
      </c>
      <c r="D1593" s="1" t="s">
        <v>16</v>
      </c>
      <c r="E1593" s="1" t="s">
        <v>26</v>
      </c>
      <c r="F1593" s="1" t="s">
        <v>35</v>
      </c>
      <c r="G1593" s="1" t="s">
        <v>4352</v>
      </c>
      <c r="H1593" s="1">
        <v>1046</v>
      </c>
      <c r="I1593" s="1">
        <v>400.53</v>
      </c>
      <c r="J1593" s="1">
        <v>610.79</v>
      </c>
      <c r="K1593" s="1">
        <v>415</v>
      </c>
      <c r="L1593" s="1">
        <f>Table49[[#This Row],[Selling_Price]]-Table49[[#This Row],[Market_Price]]</f>
        <v>210.26</v>
      </c>
      <c r="M1593" s="1">
        <f>Table49[[#This Row],[Quantity]]*Table49[[#This Row],[Selling_Price]]</f>
        <v>253477.84999999998</v>
      </c>
      <c r="N1593" s="1">
        <f>Table49[[#This Row],[Quantity]]*Table49[[#This Row],[Profit_Per_Quantity]]</f>
        <v>87257.9</v>
      </c>
      <c r="O1593" s="1" t="s">
        <v>48</v>
      </c>
    </row>
    <row r="1594" spans="1:15" x14ac:dyDescent="0.3">
      <c r="A1594" s="1" t="s">
        <v>9642</v>
      </c>
      <c r="B1594" s="1" t="s">
        <v>2698</v>
      </c>
      <c r="C1594" s="14" t="s">
        <v>5579</v>
      </c>
      <c r="D1594" s="1" t="s">
        <v>12</v>
      </c>
      <c r="E1594" s="1" t="s">
        <v>24</v>
      </c>
      <c r="F1594" s="1" t="s">
        <v>33</v>
      </c>
      <c r="G1594" s="1" t="s">
        <v>45</v>
      </c>
      <c r="H1594" s="1">
        <v>1001</v>
      </c>
      <c r="I1594" s="1">
        <v>1964.55</v>
      </c>
      <c r="J1594" s="1">
        <v>3271.7</v>
      </c>
      <c r="K1594" s="1">
        <v>400</v>
      </c>
      <c r="L1594" s="1">
        <f>Table49[[#This Row],[Selling_Price]]-Table49[[#This Row],[Market_Price]]</f>
        <v>1307.1499999999999</v>
      </c>
      <c r="M1594" s="1">
        <f>Table49[[#This Row],[Quantity]]*Table49[[#This Row],[Selling_Price]]</f>
        <v>1308680</v>
      </c>
      <c r="N1594" s="1">
        <f>Table49[[#This Row],[Quantity]]*Table49[[#This Row],[Profit_Per_Quantity]]</f>
        <v>522859.99999999994</v>
      </c>
      <c r="O1594" s="1" t="s">
        <v>48</v>
      </c>
    </row>
    <row r="1595" spans="1:15" x14ac:dyDescent="0.3">
      <c r="A1595" s="1" t="s">
        <v>7151</v>
      </c>
      <c r="B1595" s="1" t="s">
        <v>1503</v>
      </c>
      <c r="C1595" s="14" t="s">
        <v>5996</v>
      </c>
      <c r="D1595" s="1" t="s">
        <v>20</v>
      </c>
      <c r="E1595" s="1" t="s">
        <v>28</v>
      </c>
      <c r="F1595" s="1" t="s">
        <v>33</v>
      </c>
      <c r="G1595" s="1" t="s">
        <v>44</v>
      </c>
      <c r="H1595" s="1">
        <v>1092</v>
      </c>
      <c r="I1595" s="1">
        <v>1662.44</v>
      </c>
      <c r="J1595" s="1">
        <v>2586.36</v>
      </c>
      <c r="K1595" s="1">
        <v>221</v>
      </c>
      <c r="L1595" s="1">
        <f>Table49[[#This Row],[Selling_Price]]-Table49[[#This Row],[Market_Price]]</f>
        <v>923.92000000000007</v>
      </c>
      <c r="M1595" s="1">
        <f>Table49[[#This Row],[Quantity]]*Table49[[#This Row],[Selling_Price]]</f>
        <v>571585.56000000006</v>
      </c>
      <c r="N1595" s="1">
        <f>Table49[[#This Row],[Quantity]]*Table49[[#This Row],[Profit_Per_Quantity]]</f>
        <v>204186.32</v>
      </c>
      <c r="O1595" s="1" t="s">
        <v>48</v>
      </c>
    </row>
    <row r="1596" spans="1:15" x14ac:dyDescent="0.3">
      <c r="A1596" s="1" t="s">
        <v>7250</v>
      </c>
      <c r="B1596" s="1" t="s">
        <v>1550</v>
      </c>
      <c r="C1596" s="14" t="s">
        <v>4984</v>
      </c>
      <c r="D1596" s="1" t="s">
        <v>20</v>
      </c>
      <c r="E1596" s="1" t="s">
        <v>4351</v>
      </c>
      <c r="F1596" s="1" t="s">
        <v>31</v>
      </c>
      <c r="G1596" s="1" t="s">
        <v>45</v>
      </c>
      <c r="H1596" s="1">
        <v>1067</v>
      </c>
      <c r="I1596" s="1">
        <v>1529.16</v>
      </c>
      <c r="J1596" s="1">
        <v>2246.84</v>
      </c>
      <c r="K1596" s="1">
        <v>58</v>
      </c>
      <c r="L1596" s="1">
        <f>Table49[[#This Row],[Selling_Price]]-Table49[[#This Row],[Market_Price]]</f>
        <v>717.68000000000006</v>
      </c>
      <c r="M1596" s="1">
        <f>Table49[[#This Row],[Quantity]]*Table49[[#This Row],[Selling_Price]]</f>
        <v>130316.72</v>
      </c>
      <c r="N1596" s="1">
        <f>Table49[[#This Row],[Quantity]]*Table49[[#This Row],[Profit_Per_Quantity]]</f>
        <v>41625.440000000002</v>
      </c>
      <c r="O1596" s="1" t="s">
        <v>48</v>
      </c>
    </row>
    <row r="1597" spans="1:15" x14ac:dyDescent="0.3">
      <c r="A1597" s="1" t="s">
        <v>7121</v>
      </c>
      <c r="B1597" s="1" t="s">
        <v>2276</v>
      </c>
      <c r="C1597" s="14" t="s">
        <v>5754</v>
      </c>
      <c r="D1597" s="1" t="s">
        <v>12</v>
      </c>
      <c r="E1597" s="1" t="s">
        <v>4349</v>
      </c>
      <c r="F1597" s="1" t="s">
        <v>34</v>
      </c>
      <c r="G1597" s="1" t="s">
        <v>36</v>
      </c>
      <c r="H1597" s="1">
        <v>1096</v>
      </c>
      <c r="I1597" s="1">
        <v>1450.96</v>
      </c>
      <c r="J1597" s="1">
        <v>2779.24</v>
      </c>
      <c r="K1597" s="1">
        <v>30</v>
      </c>
      <c r="L1597" s="1">
        <f>Table49[[#This Row],[Selling_Price]]-Table49[[#This Row],[Market_Price]]</f>
        <v>1328.2799999999997</v>
      </c>
      <c r="M1597" s="1">
        <f>Table49[[#This Row],[Quantity]]*Table49[[#This Row],[Selling_Price]]</f>
        <v>83377.2</v>
      </c>
      <c r="N1597" s="1">
        <f>Table49[[#This Row],[Quantity]]*Table49[[#This Row],[Profit_Per_Quantity]]</f>
        <v>39848.399999999994</v>
      </c>
      <c r="O1597" s="1" t="s">
        <v>48</v>
      </c>
    </row>
    <row r="1598" spans="1:15" x14ac:dyDescent="0.3">
      <c r="A1598" s="1" t="s">
        <v>8721</v>
      </c>
      <c r="B1598" s="1" t="s">
        <v>1194</v>
      </c>
      <c r="C1598" s="14" t="s">
        <v>4669</v>
      </c>
      <c r="D1598" s="1" t="s">
        <v>12</v>
      </c>
      <c r="E1598" s="1" t="s">
        <v>29</v>
      </c>
      <c r="F1598" s="1" t="s">
        <v>35</v>
      </c>
      <c r="G1598" s="1" t="s">
        <v>42</v>
      </c>
      <c r="H1598" s="1">
        <v>1035</v>
      </c>
      <c r="I1598" s="1">
        <v>469.79</v>
      </c>
      <c r="J1598" s="1">
        <v>834.89</v>
      </c>
      <c r="K1598" s="1">
        <v>277</v>
      </c>
      <c r="L1598" s="1">
        <f>Table49[[#This Row],[Selling_Price]]-Table49[[#This Row],[Market_Price]]</f>
        <v>365.09999999999997</v>
      </c>
      <c r="M1598" s="1">
        <f>Table49[[#This Row],[Quantity]]*Table49[[#This Row],[Selling_Price]]</f>
        <v>231264.53</v>
      </c>
      <c r="N1598" s="1">
        <f>Table49[[#This Row],[Quantity]]*Table49[[#This Row],[Profit_Per_Quantity]]</f>
        <v>101132.7</v>
      </c>
      <c r="O1598" s="1" t="s">
        <v>48</v>
      </c>
    </row>
    <row r="1599" spans="1:15" x14ac:dyDescent="0.3">
      <c r="A1599" s="1" t="s">
        <v>7030</v>
      </c>
      <c r="B1599" s="1" t="s">
        <v>1319</v>
      </c>
      <c r="C1599" s="14" t="s">
        <v>4793</v>
      </c>
      <c r="D1599" s="1" t="s">
        <v>18</v>
      </c>
      <c r="E1599" s="1" t="s">
        <v>21</v>
      </c>
      <c r="F1599" s="1" t="s">
        <v>33</v>
      </c>
      <c r="G1599" s="1" t="s">
        <v>45</v>
      </c>
      <c r="H1599" s="1">
        <v>1005</v>
      </c>
      <c r="I1599" s="1">
        <v>588.37</v>
      </c>
      <c r="J1599" s="1">
        <v>767.84</v>
      </c>
      <c r="K1599" s="1">
        <v>482</v>
      </c>
      <c r="L1599" s="1">
        <f>Table49[[#This Row],[Selling_Price]]-Table49[[#This Row],[Market_Price]]</f>
        <v>179.47000000000003</v>
      </c>
      <c r="M1599" s="1">
        <f>Table49[[#This Row],[Quantity]]*Table49[[#This Row],[Selling_Price]]</f>
        <v>370098.88</v>
      </c>
      <c r="N1599" s="1">
        <f>Table49[[#This Row],[Quantity]]*Table49[[#This Row],[Profit_Per_Quantity]]</f>
        <v>86504.540000000008</v>
      </c>
      <c r="O1599" s="1" t="s">
        <v>48</v>
      </c>
    </row>
    <row r="1600" spans="1:15" x14ac:dyDescent="0.3">
      <c r="A1600" s="1" t="s">
        <v>6805</v>
      </c>
      <c r="B1600" s="1" t="s">
        <v>3640</v>
      </c>
      <c r="C1600" s="14" t="s">
        <v>4985</v>
      </c>
      <c r="D1600" s="1" t="s">
        <v>14</v>
      </c>
      <c r="E1600" s="1" t="s">
        <v>30</v>
      </c>
      <c r="F1600" s="1" t="s">
        <v>32</v>
      </c>
      <c r="G1600" s="1" t="s">
        <v>36</v>
      </c>
      <c r="H1600" s="1">
        <v>1044</v>
      </c>
      <c r="I1600" s="1">
        <v>1276.1400000000001</v>
      </c>
      <c r="J1600" s="1">
        <v>1711.32</v>
      </c>
      <c r="K1600" s="1">
        <v>438</v>
      </c>
      <c r="L1600" s="1">
        <f>Table49[[#This Row],[Selling_Price]]-Table49[[#This Row],[Market_Price]]</f>
        <v>435.17999999999984</v>
      </c>
      <c r="M1600" s="1">
        <f>Table49[[#This Row],[Quantity]]*Table49[[#This Row],[Selling_Price]]</f>
        <v>749558.15999999992</v>
      </c>
      <c r="N1600" s="1">
        <f>Table49[[#This Row],[Quantity]]*Table49[[#This Row],[Profit_Per_Quantity]]</f>
        <v>190608.83999999994</v>
      </c>
      <c r="O1600" s="1" t="s">
        <v>48</v>
      </c>
    </row>
    <row r="1601" spans="1:15" x14ac:dyDescent="0.3">
      <c r="A1601" s="1" t="s">
        <v>8652</v>
      </c>
      <c r="B1601" s="1" t="s">
        <v>1103</v>
      </c>
      <c r="C1601" s="14" t="s">
        <v>5010</v>
      </c>
      <c r="D1601" s="1" t="s">
        <v>16</v>
      </c>
      <c r="E1601" s="1" t="s">
        <v>25</v>
      </c>
      <c r="F1601" s="1" t="s">
        <v>34</v>
      </c>
      <c r="G1601" s="1" t="s">
        <v>45</v>
      </c>
      <c r="H1601" s="1">
        <v>1017</v>
      </c>
      <c r="I1601" s="1">
        <v>768.43</v>
      </c>
      <c r="J1601" s="1">
        <v>940.9</v>
      </c>
      <c r="K1601" s="1">
        <v>480</v>
      </c>
      <c r="L1601" s="1">
        <f>Table49[[#This Row],[Selling_Price]]-Table49[[#This Row],[Market_Price]]</f>
        <v>172.47000000000003</v>
      </c>
      <c r="M1601" s="1">
        <f>Table49[[#This Row],[Quantity]]*Table49[[#This Row],[Selling_Price]]</f>
        <v>451632</v>
      </c>
      <c r="N1601" s="1">
        <f>Table49[[#This Row],[Quantity]]*Table49[[#This Row],[Profit_Per_Quantity]]</f>
        <v>82785.600000000006</v>
      </c>
      <c r="O1601" s="1" t="s">
        <v>48</v>
      </c>
    </row>
    <row r="1602" spans="1:15" x14ac:dyDescent="0.3">
      <c r="A1602" s="1" t="s">
        <v>7007</v>
      </c>
      <c r="B1602" s="1" t="s">
        <v>1881</v>
      </c>
      <c r="C1602" s="14" t="s">
        <v>5886</v>
      </c>
      <c r="D1602" s="1" t="s">
        <v>18</v>
      </c>
      <c r="E1602" s="1" t="s">
        <v>29</v>
      </c>
      <c r="F1602" s="1" t="s">
        <v>33</v>
      </c>
      <c r="G1602" s="1" t="s">
        <v>38</v>
      </c>
      <c r="H1602" s="1">
        <v>1044</v>
      </c>
      <c r="I1602" s="1">
        <v>1029.22</v>
      </c>
      <c r="J1602" s="1">
        <v>1520.28</v>
      </c>
      <c r="K1602" s="1">
        <v>454</v>
      </c>
      <c r="L1602" s="1">
        <f>Table49[[#This Row],[Selling_Price]]-Table49[[#This Row],[Market_Price]]</f>
        <v>491.05999999999995</v>
      </c>
      <c r="M1602" s="1">
        <f>Table49[[#This Row],[Quantity]]*Table49[[#This Row],[Selling_Price]]</f>
        <v>690207.12</v>
      </c>
      <c r="N1602" s="1">
        <f>Table49[[#This Row],[Quantity]]*Table49[[#This Row],[Profit_Per_Quantity]]</f>
        <v>222941.23999999996</v>
      </c>
      <c r="O1602" s="1" t="s">
        <v>48</v>
      </c>
    </row>
    <row r="1603" spans="1:15" x14ac:dyDescent="0.3">
      <c r="A1603" s="1" t="s">
        <v>7664</v>
      </c>
      <c r="B1603" s="1" t="s">
        <v>2808</v>
      </c>
      <c r="C1603" s="14" t="s">
        <v>5518</v>
      </c>
      <c r="D1603" s="1" t="s">
        <v>17</v>
      </c>
      <c r="E1603" s="1" t="s">
        <v>30</v>
      </c>
      <c r="F1603" s="1" t="s">
        <v>33</v>
      </c>
      <c r="G1603" s="1" t="s">
        <v>40</v>
      </c>
      <c r="H1603" s="1">
        <v>1087</v>
      </c>
      <c r="I1603" s="1">
        <v>582.13</v>
      </c>
      <c r="J1603" s="1">
        <v>1029.26</v>
      </c>
      <c r="K1603" s="1">
        <v>187</v>
      </c>
      <c r="L1603" s="1">
        <f>Table49[[#This Row],[Selling_Price]]-Table49[[#This Row],[Market_Price]]</f>
        <v>447.13</v>
      </c>
      <c r="M1603" s="1">
        <f>Table49[[#This Row],[Quantity]]*Table49[[#This Row],[Selling_Price]]</f>
        <v>192471.62</v>
      </c>
      <c r="N1603" s="1">
        <f>Table49[[#This Row],[Quantity]]*Table49[[#This Row],[Profit_Per_Quantity]]</f>
        <v>83613.31</v>
      </c>
      <c r="O1603" s="1" t="s">
        <v>48</v>
      </c>
    </row>
    <row r="1604" spans="1:15" x14ac:dyDescent="0.3">
      <c r="A1604" s="1" t="s">
        <v>6902</v>
      </c>
      <c r="B1604" s="1" t="s">
        <v>3366</v>
      </c>
      <c r="C1604" s="14" t="s">
        <v>4951</v>
      </c>
      <c r="D1604" s="1" t="s">
        <v>17</v>
      </c>
      <c r="E1604" s="1" t="s">
        <v>27</v>
      </c>
      <c r="F1604" s="1" t="s">
        <v>35</v>
      </c>
      <c r="G1604" s="1" t="s">
        <v>45</v>
      </c>
      <c r="H1604" s="1">
        <v>1015</v>
      </c>
      <c r="I1604" s="1">
        <v>1770.17</v>
      </c>
      <c r="J1604" s="1">
        <v>2981.44</v>
      </c>
      <c r="K1604" s="1">
        <v>64</v>
      </c>
      <c r="L1604" s="1">
        <f>Table49[[#This Row],[Selling_Price]]-Table49[[#This Row],[Market_Price]]</f>
        <v>1211.27</v>
      </c>
      <c r="M1604" s="1">
        <f>Table49[[#This Row],[Quantity]]*Table49[[#This Row],[Selling_Price]]</f>
        <v>190812.16</v>
      </c>
      <c r="N1604" s="1">
        <f>Table49[[#This Row],[Quantity]]*Table49[[#This Row],[Profit_Per_Quantity]]</f>
        <v>77521.279999999999</v>
      </c>
      <c r="O1604" s="1" t="s">
        <v>48</v>
      </c>
    </row>
    <row r="1605" spans="1:15" x14ac:dyDescent="0.3">
      <c r="A1605" s="1" t="s">
        <v>6994</v>
      </c>
      <c r="B1605" s="1" t="s">
        <v>2689</v>
      </c>
      <c r="C1605" s="14" t="s">
        <v>5248</v>
      </c>
      <c r="D1605" s="1" t="s">
        <v>12</v>
      </c>
      <c r="E1605" s="1" t="s">
        <v>26</v>
      </c>
      <c r="F1605" s="1" t="s">
        <v>33</v>
      </c>
      <c r="G1605" s="1" t="s">
        <v>4352</v>
      </c>
      <c r="H1605" s="1">
        <v>1032</v>
      </c>
      <c r="I1605" s="1">
        <v>671.79</v>
      </c>
      <c r="J1605" s="1">
        <v>912.84</v>
      </c>
      <c r="K1605" s="1">
        <v>469</v>
      </c>
      <c r="L1605" s="1">
        <f>Table49[[#This Row],[Selling_Price]]-Table49[[#This Row],[Market_Price]]</f>
        <v>241.05000000000007</v>
      </c>
      <c r="M1605" s="1">
        <f>Table49[[#This Row],[Quantity]]*Table49[[#This Row],[Selling_Price]]</f>
        <v>428121.96</v>
      </c>
      <c r="N1605" s="1">
        <f>Table49[[#This Row],[Quantity]]*Table49[[#This Row],[Profit_Per_Quantity]]</f>
        <v>113052.45000000003</v>
      </c>
      <c r="O1605" s="1" t="s">
        <v>48</v>
      </c>
    </row>
    <row r="1606" spans="1:15" x14ac:dyDescent="0.3">
      <c r="A1606" s="1" t="s">
        <v>7471</v>
      </c>
      <c r="B1606" s="1" t="s">
        <v>3557</v>
      </c>
      <c r="C1606" s="14" t="s">
        <v>5050</v>
      </c>
      <c r="D1606" s="1" t="s">
        <v>20</v>
      </c>
      <c r="E1606" s="1" t="s">
        <v>4351</v>
      </c>
      <c r="F1606" s="1" t="s">
        <v>33</v>
      </c>
      <c r="G1606" s="1" t="s">
        <v>40</v>
      </c>
      <c r="H1606" s="1">
        <v>1006</v>
      </c>
      <c r="I1606" s="1">
        <v>1001.55</v>
      </c>
      <c r="J1606" s="1">
        <v>1913.38</v>
      </c>
      <c r="K1606" s="1">
        <v>114</v>
      </c>
      <c r="L1606" s="1">
        <f>Table49[[#This Row],[Selling_Price]]-Table49[[#This Row],[Market_Price]]</f>
        <v>911.83000000000015</v>
      </c>
      <c r="M1606" s="1">
        <f>Table49[[#This Row],[Quantity]]*Table49[[#This Row],[Selling_Price]]</f>
        <v>218125.32</v>
      </c>
      <c r="N1606" s="1">
        <f>Table49[[#This Row],[Quantity]]*Table49[[#This Row],[Profit_Per_Quantity]]</f>
        <v>103948.62000000002</v>
      </c>
      <c r="O1606" s="1" t="s">
        <v>48</v>
      </c>
    </row>
    <row r="1607" spans="1:15" x14ac:dyDescent="0.3">
      <c r="A1607" s="1" t="s">
        <v>7832</v>
      </c>
      <c r="B1607" s="1" t="s">
        <v>1714</v>
      </c>
      <c r="C1607" s="14" t="s">
        <v>5938</v>
      </c>
      <c r="D1607" s="1" t="s">
        <v>11</v>
      </c>
      <c r="E1607" s="1" t="s">
        <v>4351</v>
      </c>
      <c r="F1607" s="1" t="s">
        <v>32</v>
      </c>
      <c r="G1607" s="1" t="s">
        <v>37</v>
      </c>
      <c r="H1607" s="1">
        <v>1083</v>
      </c>
      <c r="I1607" s="1">
        <v>398.4</v>
      </c>
      <c r="J1607" s="1">
        <v>663.54</v>
      </c>
      <c r="K1607" s="1">
        <v>256</v>
      </c>
      <c r="L1607" s="1">
        <f>Table49[[#This Row],[Selling_Price]]-Table49[[#This Row],[Market_Price]]</f>
        <v>265.14</v>
      </c>
      <c r="M1607" s="1">
        <f>Table49[[#This Row],[Quantity]]*Table49[[#This Row],[Selling_Price]]</f>
        <v>169866.23999999999</v>
      </c>
      <c r="N1607" s="1">
        <f>Table49[[#This Row],[Quantity]]*Table49[[#This Row],[Profit_Per_Quantity]]</f>
        <v>67875.839999999997</v>
      </c>
      <c r="O1607" s="1" t="s">
        <v>48</v>
      </c>
    </row>
    <row r="1608" spans="1:15" x14ac:dyDescent="0.3">
      <c r="A1608" s="1" t="s">
        <v>9942</v>
      </c>
      <c r="B1608" s="1" t="s">
        <v>3167</v>
      </c>
      <c r="C1608" s="14" t="s">
        <v>5308</v>
      </c>
      <c r="D1608" s="1" t="s">
        <v>20</v>
      </c>
      <c r="E1608" s="1" t="s">
        <v>26</v>
      </c>
      <c r="F1608" s="1" t="s">
        <v>31</v>
      </c>
      <c r="G1608" s="1" t="s">
        <v>38</v>
      </c>
      <c r="H1608" s="1">
        <v>1087</v>
      </c>
      <c r="I1608" s="1">
        <v>282.94</v>
      </c>
      <c r="J1608" s="1">
        <v>453.22</v>
      </c>
      <c r="K1608" s="1">
        <v>121</v>
      </c>
      <c r="L1608" s="1">
        <f>Table49[[#This Row],[Selling_Price]]-Table49[[#This Row],[Market_Price]]</f>
        <v>170.28000000000003</v>
      </c>
      <c r="M1608" s="1">
        <f>Table49[[#This Row],[Quantity]]*Table49[[#This Row],[Selling_Price]]</f>
        <v>54839.62</v>
      </c>
      <c r="N1608" s="1">
        <f>Table49[[#This Row],[Quantity]]*Table49[[#This Row],[Profit_Per_Quantity]]</f>
        <v>20603.880000000005</v>
      </c>
      <c r="O1608" s="1" t="s">
        <v>48</v>
      </c>
    </row>
    <row r="1609" spans="1:15" x14ac:dyDescent="0.3">
      <c r="A1609" s="1" t="s">
        <v>7565</v>
      </c>
      <c r="B1609" s="1" t="s">
        <v>2691</v>
      </c>
      <c r="C1609" s="14" t="s">
        <v>4515</v>
      </c>
      <c r="D1609" s="1" t="s">
        <v>12</v>
      </c>
      <c r="E1609" s="1" t="s">
        <v>26</v>
      </c>
      <c r="F1609" s="1" t="s">
        <v>31</v>
      </c>
      <c r="G1609" s="1" t="s">
        <v>40</v>
      </c>
      <c r="H1609" s="1">
        <v>1048</v>
      </c>
      <c r="I1609" s="1">
        <v>409.93</v>
      </c>
      <c r="J1609" s="1">
        <v>761.42</v>
      </c>
      <c r="K1609" s="1">
        <v>215</v>
      </c>
      <c r="L1609" s="1">
        <f>Table49[[#This Row],[Selling_Price]]-Table49[[#This Row],[Market_Price]]</f>
        <v>351.48999999999995</v>
      </c>
      <c r="M1609" s="1">
        <f>Table49[[#This Row],[Quantity]]*Table49[[#This Row],[Selling_Price]]</f>
        <v>163705.29999999999</v>
      </c>
      <c r="N1609" s="1">
        <f>Table49[[#This Row],[Quantity]]*Table49[[#This Row],[Profit_Per_Quantity]]</f>
        <v>75570.349999999991</v>
      </c>
      <c r="O1609" s="1" t="s">
        <v>48</v>
      </c>
    </row>
    <row r="1610" spans="1:15" x14ac:dyDescent="0.3">
      <c r="A1610" s="1" t="s">
        <v>6454</v>
      </c>
      <c r="B1610" s="1" t="s">
        <v>3903</v>
      </c>
      <c r="C1610" s="14" t="s">
        <v>4772</v>
      </c>
      <c r="D1610" s="1" t="s">
        <v>19</v>
      </c>
      <c r="E1610" s="1" t="s">
        <v>28</v>
      </c>
      <c r="F1610" s="1" t="s">
        <v>35</v>
      </c>
      <c r="G1610" s="1" t="s">
        <v>43</v>
      </c>
      <c r="H1610" s="1">
        <v>1096</v>
      </c>
      <c r="I1610" s="1">
        <v>651.16</v>
      </c>
      <c r="J1610" s="1">
        <v>863.33</v>
      </c>
      <c r="K1610" s="1">
        <v>169</v>
      </c>
      <c r="L1610" s="1">
        <f>Table49[[#This Row],[Selling_Price]]-Table49[[#This Row],[Market_Price]]</f>
        <v>212.17000000000007</v>
      </c>
      <c r="M1610" s="1">
        <f>Table49[[#This Row],[Quantity]]*Table49[[#This Row],[Selling_Price]]</f>
        <v>145902.77000000002</v>
      </c>
      <c r="N1610" s="1">
        <f>Table49[[#This Row],[Quantity]]*Table49[[#This Row],[Profit_Per_Quantity]]</f>
        <v>35856.73000000001</v>
      </c>
      <c r="O1610" s="1" t="s">
        <v>48</v>
      </c>
    </row>
    <row r="1611" spans="1:15" x14ac:dyDescent="0.3">
      <c r="A1611" s="1" t="s">
        <v>8370</v>
      </c>
      <c r="B1611" s="1" t="s">
        <v>649</v>
      </c>
      <c r="C1611" s="14" t="s">
        <v>4408</v>
      </c>
      <c r="D1611" s="1" t="s">
        <v>12</v>
      </c>
      <c r="E1611" s="1" t="s">
        <v>25</v>
      </c>
      <c r="F1611" s="1" t="s">
        <v>33</v>
      </c>
      <c r="G1611" s="1" t="s">
        <v>4352</v>
      </c>
      <c r="H1611" s="1">
        <v>1066</v>
      </c>
      <c r="I1611" s="1">
        <v>929.03</v>
      </c>
      <c r="J1611" s="1">
        <v>1397.5</v>
      </c>
      <c r="K1611" s="1">
        <v>19</v>
      </c>
      <c r="L1611" s="1">
        <f>Table49[[#This Row],[Selling_Price]]-Table49[[#This Row],[Market_Price]]</f>
        <v>468.47</v>
      </c>
      <c r="M1611" s="1">
        <f>Table49[[#This Row],[Quantity]]*Table49[[#This Row],[Selling_Price]]</f>
        <v>26552.5</v>
      </c>
      <c r="N1611" s="1">
        <f>Table49[[#This Row],[Quantity]]*Table49[[#This Row],[Profit_Per_Quantity]]</f>
        <v>8900.93</v>
      </c>
      <c r="O1611" s="1" t="s">
        <v>48</v>
      </c>
    </row>
    <row r="1612" spans="1:15" x14ac:dyDescent="0.3">
      <c r="A1612" s="1" t="s">
        <v>8373</v>
      </c>
      <c r="B1612" s="1" t="s">
        <v>652</v>
      </c>
      <c r="C1612" s="14" t="s">
        <v>5564</v>
      </c>
      <c r="D1612" s="1" t="s">
        <v>19</v>
      </c>
      <c r="E1612" s="1" t="s">
        <v>28</v>
      </c>
      <c r="F1612" s="1" t="s">
        <v>34</v>
      </c>
      <c r="G1612" s="1" t="s">
        <v>38</v>
      </c>
      <c r="H1612" s="1">
        <v>1019</v>
      </c>
      <c r="I1612" s="1">
        <v>960.79</v>
      </c>
      <c r="J1612" s="1">
        <v>1824.2</v>
      </c>
      <c r="K1612" s="1">
        <v>292</v>
      </c>
      <c r="L1612" s="1">
        <f>Table49[[#This Row],[Selling_Price]]-Table49[[#This Row],[Market_Price]]</f>
        <v>863.41000000000008</v>
      </c>
      <c r="M1612" s="1">
        <f>Table49[[#This Row],[Quantity]]*Table49[[#This Row],[Selling_Price]]</f>
        <v>532666.4</v>
      </c>
      <c r="N1612" s="1">
        <f>Table49[[#This Row],[Quantity]]*Table49[[#This Row],[Profit_Per_Quantity]]</f>
        <v>252115.72000000003</v>
      </c>
      <c r="O1612" s="1" t="s">
        <v>48</v>
      </c>
    </row>
    <row r="1613" spans="1:15" x14ac:dyDescent="0.3">
      <c r="A1613" s="1" t="s">
        <v>10129</v>
      </c>
      <c r="B1613" s="1" t="s">
        <v>3475</v>
      </c>
      <c r="C1613" s="14" t="s">
        <v>4868</v>
      </c>
      <c r="D1613" s="1" t="s">
        <v>15</v>
      </c>
      <c r="E1613" s="1" t="s">
        <v>4349</v>
      </c>
      <c r="F1613" s="1" t="s">
        <v>31</v>
      </c>
      <c r="G1613" s="1" t="s">
        <v>43</v>
      </c>
      <c r="H1613" s="1">
        <v>1050</v>
      </c>
      <c r="I1613" s="1">
        <v>1032.79</v>
      </c>
      <c r="J1613" s="1">
        <v>1956.45</v>
      </c>
      <c r="K1613" s="1">
        <v>57</v>
      </c>
      <c r="L1613" s="1">
        <f>Table49[[#This Row],[Selling_Price]]-Table49[[#This Row],[Market_Price]]</f>
        <v>923.66000000000008</v>
      </c>
      <c r="M1613" s="1">
        <f>Table49[[#This Row],[Quantity]]*Table49[[#This Row],[Selling_Price]]</f>
        <v>111517.65000000001</v>
      </c>
      <c r="N1613" s="1">
        <f>Table49[[#This Row],[Quantity]]*Table49[[#This Row],[Profit_Per_Quantity]]</f>
        <v>52648.62</v>
      </c>
      <c r="O1613" s="1" t="s">
        <v>48</v>
      </c>
    </row>
    <row r="1614" spans="1:15" x14ac:dyDescent="0.3">
      <c r="A1614" s="1" t="s">
        <v>7362</v>
      </c>
      <c r="B1614" s="1" t="s">
        <v>3849</v>
      </c>
      <c r="C1614" s="14" t="s">
        <v>4820</v>
      </c>
      <c r="D1614" s="1" t="s">
        <v>18</v>
      </c>
      <c r="E1614" s="1" t="s">
        <v>4351</v>
      </c>
      <c r="F1614" s="1" t="s">
        <v>34</v>
      </c>
      <c r="G1614" s="1" t="s">
        <v>45</v>
      </c>
      <c r="H1614" s="1">
        <v>1054</v>
      </c>
      <c r="I1614" s="1">
        <v>845.56</v>
      </c>
      <c r="J1614" s="1">
        <v>1033.82</v>
      </c>
      <c r="K1614" s="1">
        <v>439</v>
      </c>
      <c r="L1614" s="1">
        <f>Table49[[#This Row],[Selling_Price]]-Table49[[#This Row],[Market_Price]]</f>
        <v>188.26</v>
      </c>
      <c r="M1614" s="1">
        <f>Table49[[#This Row],[Quantity]]*Table49[[#This Row],[Selling_Price]]</f>
        <v>453846.98</v>
      </c>
      <c r="N1614" s="1">
        <f>Table49[[#This Row],[Quantity]]*Table49[[#This Row],[Profit_Per_Quantity]]</f>
        <v>82646.14</v>
      </c>
      <c r="O1614" s="1" t="s">
        <v>48</v>
      </c>
    </row>
    <row r="1615" spans="1:15" x14ac:dyDescent="0.3">
      <c r="A1615" s="1" t="s">
        <v>10533</v>
      </c>
      <c r="B1615" s="1" t="s">
        <v>4081</v>
      </c>
      <c r="C1615" s="14" t="s">
        <v>4464</v>
      </c>
      <c r="D1615" s="1" t="s">
        <v>19</v>
      </c>
      <c r="E1615" s="1" t="s">
        <v>27</v>
      </c>
      <c r="F1615" s="1" t="s">
        <v>32</v>
      </c>
      <c r="G1615" s="1" t="s">
        <v>38</v>
      </c>
      <c r="H1615" s="1">
        <v>1015</v>
      </c>
      <c r="I1615" s="1">
        <v>823.14</v>
      </c>
      <c r="J1615" s="1">
        <v>1482.97</v>
      </c>
      <c r="K1615" s="1">
        <v>261</v>
      </c>
      <c r="L1615" s="1">
        <f>Table49[[#This Row],[Selling_Price]]-Table49[[#This Row],[Market_Price]]</f>
        <v>659.83</v>
      </c>
      <c r="M1615" s="1">
        <f>Table49[[#This Row],[Quantity]]*Table49[[#This Row],[Selling_Price]]</f>
        <v>387055.17</v>
      </c>
      <c r="N1615" s="1">
        <f>Table49[[#This Row],[Quantity]]*Table49[[#This Row],[Profit_Per_Quantity]]</f>
        <v>172215.63</v>
      </c>
      <c r="O1615" s="1" t="s">
        <v>48</v>
      </c>
    </row>
    <row r="1616" spans="1:15" x14ac:dyDescent="0.3">
      <c r="A1616" s="1" t="s">
        <v>9237</v>
      </c>
      <c r="B1616" s="1" t="s">
        <v>2051</v>
      </c>
      <c r="C1616" s="14" t="s">
        <v>4670</v>
      </c>
      <c r="D1616" s="1" t="s">
        <v>18</v>
      </c>
      <c r="E1616" s="1" t="s">
        <v>24</v>
      </c>
      <c r="F1616" s="1" t="s">
        <v>31</v>
      </c>
      <c r="G1616" s="1" t="s">
        <v>41</v>
      </c>
      <c r="H1616" s="1">
        <v>1070</v>
      </c>
      <c r="I1616" s="1">
        <v>1511.26</v>
      </c>
      <c r="J1616" s="1">
        <v>2308.08</v>
      </c>
      <c r="K1616" s="1">
        <v>213</v>
      </c>
      <c r="L1616" s="1">
        <f>Table49[[#This Row],[Selling_Price]]-Table49[[#This Row],[Market_Price]]</f>
        <v>796.81999999999994</v>
      </c>
      <c r="M1616" s="1">
        <f>Table49[[#This Row],[Quantity]]*Table49[[#This Row],[Selling_Price]]</f>
        <v>491621.04</v>
      </c>
      <c r="N1616" s="1">
        <f>Table49[[#This Row],[Quantity]]*Table49[[#This Row],[Profit_Per_Quantity]]</f>
        <v>169722.65999999997</v>
      </c>
      <c r="O1616" s="1" t="s">
        <v>48</v>
      </c>
    </row>
    <row r="1617" spans="1:15" x14ac:dyDescent="0.3">
      <c r="A1617" s="1" t="s">
        <v>6343</v>
      </c>
      <c r="B1617" s="1" t="s">
        <v>4095</v>
      </c>
      <c r="C1617" s="14" t="s">
        <v>4602</v>
      </c>
      <c r="D1617" s="1" t="s">
        <v>15</v>
      </c>
      <c r="E1617" s="1" t="s">
        <v>24</v>
      </c>
      <c r="F1617" s="1" t="s">
        <v>32</v>
      </c>
      <c r="G1617" s="1" t="s">
        <v>43</v>
      </c>
      <c r="H1617" s="1">
        <v>1028</v>
      </c>
      <c r="I1617" s="1">
        <v>1592.65</v>
      </c>
      <c r="J1617" s="1">
        <v>2703.51</v>
      </c>
      <c r="K1617" s="1">
        <v>113</v>
      </c>
      <c r="L1617" s="1">
        <f>Table49[[#This Row],[Selling_Price]]-Table49[[#This Row],[Market_Price]]</f>
        <v>1110.8600000000001</v>
      </c>
      <c r="M1617" s="1">
        <f>Table49[[#This Row],[Quantity]]*Table49[[#This Row],[Selling_Price]]</f>
        <v>305496.63</v>
      </c>
      <c r="N1617" s="1">
        <f>Table49[[#This Row],[Quantity]]*Table49[[#This Row],[Profit_Per_Quantity]]</f>
        <v>125527.18000000001</v>
      </c>
      <c r="O1617" s="1" t="s">
        <v>48</v>
      </c>
    </row>
    <row r="1618" spans="1:15" x14ac:dyDescent="0.3">
      <c r="A1618" s="1" t="s">
        <v>7001</v>
      </c>
      <c r="B1618" s="1" t="s">
        <v>4232</v>
      </c>
      <c r="C1618" s="14" t="s">
        <v>4473</v>
      </c>
      <c r="D1618" s="1" t="s">
        <v>18</v>
      </c>
      <c r="E1618" s="1" t="s">
        <v>29</v>
      </c>
      <c r="F1618" s="1" t="s">
        <v>34</v>
      </c>
      <c r="G1618" s="1" t="s">
        <v>38</v>
      </c>
      <c r="H1618" s="1">
        <v>1092</v>
      </c>
      <c r="I1618" s="1">
        <v>1608.14</v>
      </c>
      <c r="J1618" s="1">
        <v>2741.01</v>
      </c>
      <c r="K1618" s="1">
        <v>419</v>
      </c>
      <c r="L1618" s="1">
        <f>Table49[[#This Row],[Selling_Price]]-Table49[[#This Row],[Market_Price]]</f>
        <v>1132.8700000000001</v>
      </c>
      <c r="M1618" s="1">
        <f>Table49[[#This Row],[Quantity]]*Table49[[#This Row],[Selling_Price]]</f>
        <v>1148483.1900000002</v>
      </c>
      <c r="N1618" s="1">
        <f>Table49[[#This Row],[Quantity]]*Table49[[#This Row],[Profit_Per_Quantity]]</f>
        <v>474672.53</v>
      </c>
      <c r="O1618" s="1" t="s">
        <v>48</v>
      </c>
    </row>
    <row r="1619" spans="1:15" x14ac:dyDescent="0.3">
      <c r="A1619" s="1" t="s">
        <v>7852</v>
      </c>
      <c r="B1619" s="1" t="s">
        <v>2480</v>
      </c>
      <c r="C1619" s="14" t="s">
        <v>4534</v>
      </c>
      <c r="D1619" s="1" t="s">
        <v>13</v>
      </c>
      <c r="E1619" s="1" t="s">
        <v>27</v>
      </c>
      <c r="F1619" s="1" t="s">
        <v>32</v>
      </c>
      <c r="G1619" s="1" t="s">
        <v>45</v>
      </c>
      <c r="H1619" s="1">
        <v>1010</v>
      </c>
      <c r="I1619" s="1">
        <v>348.52</v>
      </c>
      <c r="J1619" s="1">
        <v>438.63</v>
      </c>
      <c r="K1619" s="1">
        <v>42</v>
      </c>
      <c r="L1619" s="1">
        <f>Table49[[#This Row],[Selling_Price]]-Table49[[#This Row],[Market_Price]]</f>
        <v>90.110000000000014</v>
      </c>
      <c r="M1619" s="1">
        <f>Table49[[#This Row],[Quantity]]*Table49[[#This Row],[Selling_Price]]</f>
        <v>18422.46</v>
      </c>
      <c r="N1619" s="1">
        <f>Table49[[#This Row],[Quantity]]*Table49[[#This Row],[Profit_Per_Quantity]]</f>
        <v>3784.6200000000008</v>
      </c>
      <c r="O1619" s="1" t="s">
        <v>48</v>
      </c>
    </row>
    <row r="1620" spans="1:15" x14ac:dyDescent="0.3">
      <c r="A1620" s="1" t="s">
        <v>7741</v>
      </c>
      <c r="B1620" s="1" t="s">
        <v>405</v>
      </c>
      <c r="C1620" s="14" t="s">
        <v>5070</v>
      </c>
      <c r="D1620" s="1" t="s">
        <v>17</v>
      </c>
      <c r="E1620" s="1" t="s">
        <v>26</v>
      </c>
      <c r="F1620" s="1" t="s">
        <v>35</v>
      </c>
      <c r="G1620" s="1" t="s">
        <v>42</v>
      </c>
      <c r="H1620" s="1">
        <v>1034</v>
      </c>
      <c r="I1620" s="1">
        <v>1572.93</v>
      </c>
      <c r="J1620" s="1">
        <v>2511.44</v>
      </c>
      <c r="K1620" s="1">
        <v>127</v>
      </c>
      <c r="L1620" s="1">
        <f>Table49[[#This Row],[Selling_Price]]-Table49[[#This Row],[Market_Price]]</f>
        <v>938.51</v>
      </c>
      <c r="M1620" s="1">
        <f>Table49[[#This Row],[Quantity]]*Table49[[#This Row],[Selling_Price]]</f>
        <v>318952.88</v>
      </c>
      <c r="N1620" s="1">
        <f>Table49[[#This Row],[Quantity]]*Table49[[#This Row],[Profit_Per_Quantity]]</f>
        <v>119190.77</v>
      </c>
      <c r="O1620" s="1" t="s">
        <v>48</v>
      </c>
    </row>
    <row r="1621" spans="1:15" x14ac:dyDescent="0.3">
      <c r="A1621" s="1" t="s">
        <v>7626</v>
      </c>
      <c r="B1621" s="1" t="s">
        <v>2490</v>
      </c>
      <c r="C1621" s="14" t="s">
        <v>5673</v>
      </c>
      <c r="D1621" s="1" t="s">
        <v>14</v>
      </c>
      <c r="E1621" s="1" t="s">
        <v>25</v>
      </c>
      <c r="F1621" s="1" t="s">
        <v>31</v>
      </c>
      <c r="G1621" s="1" t="s">
        <v>41</v>
      </c>
      <c r="H1621" s="1">
        <v>1062</v>
      </c>
      <c r="I1621" s="1">
        <v>401.38</v>
      </c>
      <c r="J1621" s="1">
        <v>444.99</v>
      </c>
      <c r="K1621" s="1">
        <v>96</v>
      </c>
      <c r="L1621" s="1">
        <f>Table49[[#This Row],[Selling_Price]]-Table49[[#This Row],[Market_Price]]</f>
        <v>43.610000000000014</v>
      </c>
      <c r="M1621" s="1">
        <f>Table49[[#This Row],[Quantity]]*Table49[[#This Row],[Selling_Price]]</f>
        <v>42719.040000000001</v>
      </c>
      <c r="N1621" s="1">
        <f>Table49[[#This Row],[Quantity]]*Table49[[#This Row],[Profit_Per_Quantity]]</f>
        <v>4186.5600000000013</v>
      </c>
      <c r="O1621" s="1" t="s">
        <v>48</v>
      </c>
    </row>
    <row r="1622" spans="1:15" x14ac:dyDescent="0.3">
      <c r="A1622" s="1" t="s">
        <v>9209</v>
      </c>
      <c r="B1622" s="1" t="s">
        <v>2011</v>
      </c>
      <c r="C1622" s="14" t="s">
        <v>5166</v>
      </c>
      <c r="D1622" s="1" t="s">
        <v>17</v>
      </c>
      <c r="E1622" s="1" t="s">
        <v>26</v>
      </c>
      <c r="F1622" s="1" t="s">
        <v>31</v>
      </c>
      <c r="G1622" s="1" t="s">
        <v>41</v>
      </c>
      <c r="H1622" s="1">
        <v>1011</v>
      </c>
      <c r="I1622" s="1">
        <v>1142.99</v>
      </c>
      <c r="J1622" s="1">
        <v>1742.43</v>
      </c>
      <c r="K1622" s="1">
        <v>438</v>
      </c>
      <c r="L1622" s="1">
        <f>Table49[[#This Row],[Selling_Price]]-Table49[[#This Row],[Market_Price]]</f>
        <v>599.44000000000005</v>
      </c>
      <c r="M1622" s="1">
        <f>Table49[[#This Row],[Quantity]]*Table49[[#This Row],[Selling_Price]]</f>
        <v>763184.34000000008</v>
      </c>
      <c r="N1622" s="1">
        <f>Table49[[#This Row],[Quantity]]*Table49[[#This Row],[Profit_Per_Quantity]]</f>
        <v>262554.72000000003</v>
      </c>
      <c r="O1622" s="1" t="s">
        <v>48</v>
      </c>
    </row>
    <row r="1623" spans="1:15" x14ac:dyDescent="0.3">
      <c r="A1623" s="1" t="s">
        <v>6854</v>
      </c>
      <c r="B1623" s="1" t="s">
        <v>3470</v>
      </c>
      <c r="C1623" s="14" t="s">
        <v>5112</v>
      </c>
      <c r="D1623" s="1" t="s">
        <v>14</v>
      </c>
      <c r="E1623" s="1" t="s">
        <v>21</v>
      </c>
      <c r="F1623" s="1" t="s">
        <v>31</v>
      </c>
      <c r="G1623" s="1" t="s">
        <v>37</v>
      </c>
      <c r="H1623" s="1">
        <v>1023</v>
      </c>
      <c r="I1623" s="1">
        <v>1547.04</v>
      </c>
      <c r="J1623" s="1">
        <v>2950.56</v>
      </c>
      <c r="K1623" s="1">
        <v>217</v>
      </c>
      <c r="L1623" s="1">
        <f>Table49[[#This Row],[Selling_Price]]-Table49[[#This Row],[Market_Price]]</f>
        <v>1403.52</v>
      </c>
      <c r="M1623" s="1">
        <f>Table49[[#This Row],[Quantity]]*Table49[[#This Row],[Selling_Price]]</f>
        <v>640271.52</v>
      </c>
      <c r="N1623" s="1">
        <f>Table49[[#This Row],[Quantity]]*Table49[[#This Row],[Profit_Per_Quantity]]</f>
        <v>304563.83999999997</v>
      </c>
      <c r="O1623" s="1" t="s">
        <v>48</v>
      </c>
    </row>
    <row r="1624" spans="1:15" x14ac:dyDescent="0.3">
      <c r="A1624" s="1" t="s">
        <v>7393</v>
      </c>
      <c r="B1624" s="1" t="s">
        <v>117</v>
      </c>
      <c r="C1624" s="14" t="s">
        <v>5154</v>
      </c>
      <c r="D1624" s="1" t="s">
        <v>17</v>
      </c>
      <c r="E1624" s="1" t="s">
        <v>25</v>
      </c>
      <c r="F1624" s="1" t="s">
        <v>33</v>
      </c>
      <c r="G1624" s="1" t="s">
        <v>40</v>
      </c>
      <c r="H1624" s="1">
        <v>1082</v>
      </c>
      <c r="I1624" s="1">
        <v>1129.2</v>
      </c>
      <c r="J1624" s="1">
        <v>2160.98</v>
      </c>
      <c r="K1624" s="1">
        <v>455</v>
      </c>
      <c r="L1624" s="1">
        <f>Table49[[#This Row],[Selling_Price]]-Table49[[#This Row],[Market_Price]]</f>
        <v>1031.78</v>
      </c>
      <c r="M1624" s="1">
        <f>Table49[[#This Row],[Quantity]]*Table49[[#This Row],[Selling_Price]]</f>
        <v>983245.9</v>
      </c>
      <c r="N1624" s="1">
        <f>Table49[[#This Row],[Quantity]]*Table49[[#This Row],[Profit_Per_Quantity]]</f>
        <v>469459.89999999997</v>
      </c>
      <c r="O1624" s="1" t="s">
        <v>48</v>
      </c>
    </row>
    <row r="1625" spans="1:15" x14ac:dyDescent="0.3">
      <c r="A1625" s="1" t="s">
        <v>9777</v>
      </c>
      <c r="B1625" s="1" t="s">
        <v>2907</v>
      </c>
      <c r="C1625" s="14" t="s">
        <v>5407</v>
      </c>
      <c r="D1625" s="1" t="s">
        <v>16</v>
      </c>
      <c r="E1625" s="1" t="s">
        <v>25</v>
      </c>
      <c r="F1625" s="1" t="s">
        <v>34</v>
      </c>
      <c r="G1625" s="1" t="s">
        <v>42</v>
      </c>
      <c r="H1625" s="1">
        <v>1099</v>
      </c>
      <c r="I1625" s="1">
        <v>1917.1</v>
      </c>
      <c r="J1625" s="1">
        <v>3558.83</v>
      </c>
      <c r="K1625" s="1">
        <v>306</v>
      </c>
      <c r="L1625" s="1">
        <f>Table49[[#This Row],[Selling_Price]]-Table49[[#This Row],[Market_Price]]</f>
        <v>1641.73</v>
      </c>
      <c r="M1625" s="1">
        <f>Table49[[#This Row],[Quantity]]*Table49[[#This Row],[Selling_Price]]</f>
        <v>1089001.98</v>
      </c>
      <c r="N1625" s="1">
        <f>Table49[[#This Row],[Quantity]]*Table49[[#This Row],[Profit_Per_Quantity]]</f>
        <v>502369.38</v>
      </c>
      <c r="O1625" s="1" t="s">
        <v>48</v>
      </c>
    </row>
    <row r="1626" spans="1:15" x14ac:dyDescent="0.3">
      <c r="A1626" s="1" t="s">
        <v>6547</v>
      </c>
      <c r="B1626" s="1" t="s">
        <v>4297</v>
      </c>
      <c r="C1626" s="14" t="s">
        <v>4407</v>
      </c>
      <c r="D1626" s="1" t="s">
        <v>15</v>
      </c>
      <c r="E1626" s="1" t="s">
        <v>30</v>
      </c>
      <c r="F1626" s="1" t="s">
        <v>31</v>
      </c>
      <c r="G1626" s="1" t="s">
        <v>40</v>
      </c>
      <c r="H1626" s="1">
        <v>1050</v>
      </c>
      <c r="I1626" s="1">
        <v>115.24</v>
      </c>
      <c r="J1626" s="1">
        <v>188.58</v>
      </c>
      <c r="K1626" s="1">
        <v>358</v>
      </c>
      <c r="L1626" s="1">
        <f>Table49[[#This Row],[Selling_Price]]-Table49[[#This Row],[Market_Price]]</f>
        <v>73.340000000000018</v>
      </c>
      <c r="M1626" s="1">
        <f>Table49[[#This Row],[Quantity]]*Table49[[#This Row],[Selling_Price]]</f>
        <v>67511.64</v>
      </c>
      <c r="N1626" s="1">
        <f>Table49[[#This Row],[Quantity]]*Table49[[#This Row],[Profit_Per_Quantity]]</f>
        <v>26255.720000000005</v>
      </c>
      <c r="O1626" s="1" t="s">
        <v>48</v>
      </c>
    </row>
    <row r="1627" spans="1:15" x14ac:dyDescent="0.3">
      <c r="A1627" s="1" t="s">
        <v>8656</v>
      </c>
      <c r="B1627" s="1" t="s">
        <v>1107</v>
      </c>
      <c r="C1627" s="14" t="s">
        <v>6105</v>
      </c>
      <c r="D1627" s="1" t="s">
        <v>20</v>
      </c>
      <c r="E1627" s="1" t="s">
        <v>21</v>
      </c>
      <c r="F1627" s="1" t="s">
        <v>32</v>
      </c>
      <c r="G1627" s="1" t="s">
        <v>40</v>
      </c>
      <c r="H1627" s="1">
        <v>1041</v>
      </c>
      <c r="I1627" s="1">
        <v>1600.15</v>
      </c>
      <c r="J1627" s="1">
        <v>2475.04</v>
      </c>
      <c r="K1627" s="1">
        <v>430</v>
      </c>
      <c r="L1627" s="1">
        <f>Table49[[#This Row],[Selling_Price]]-Table49[[#This Row],[Market_Price]]</f>
        <v>874.88999999999987</v>
      </c>
      <c r="M1627" s="1">
        <f>Table49[[#This Row],[Quantity]]*Table49[[#This Row],[Selling_Price]]</f>
        <v>1064267.2</v>
      </c>
      <c r="N1627" s="1">
        <f>Table49[[#This Row],[Quantity]]*Table49[[#This Row],[Profit_Per_Quantity]]</f>
        <v>376202.69999999995</v>
      </c>
      <c r="O1627" s="1" t="s">
        <v>48</v>
      </c>
    </row>
    <row r="1628" spans="1:15" x14ac:dyDescent="0.3">
      <c r="A1628" s="1" t="s">
        <v>9516</v>
      </c>
      <c r="B1628" s="1" t="s">
        <v>2496</v>
      </c>
      <c r="C1628" s="14" t="s">
        <v>5671</v>
      </c>
      <c r="D1628" s="1" t="s">
        <v>11</v>
      </c>
      <c r="E1628" s="1" t="s">
        <v>27</v>
      </c>
      <c r="F1628" s="1" t="s">
        <v>32</v>
      </c>
      <c r="G1628" s="1" t="s">
        <v>37</v>
      </c>
      <c r="H1628" s="1">
        <v>1059</v>
      </c>
      <c r="I1628" s="1">
        <v>1269.3900000000001</v>
      </c>
      <c r="J1628" s="1">
        <v>1606.79</v>
      </c>
      <c r="K1628" s="1">
        <v>435</v>
      </c>
      <c r="L1628" s="1">
        <f>Table49[[#This Row],[Selling_Price]]-Table49[[#This Row],[Market_Price]]</f>
        <v>337.39999999999986</v>
      </c>
      <c r="M1628" s="1">
        <f>Table49[[#This Row],[Quantity]]*Table49[[#This Row],[Selling_Price]]</f>
        <v>698953.65</v>
      </c>
      <c r="N1628" s="1">
        <f>Table49[[#This Row],[Quantity]]*Table49[[#This Row],[Profit_Per_Quantity]]</f>
        <v>146768.99999999994</v>
      </c>
      <c r="O1628" s="1" t="s">
        <v>48</v>
      </c>
    </row>
    <row r="1629" spans="1:15" x14ac:dyDescent="0.3">
      <c r="A1629" s="1" t="s">
        <v>9362</v>
      </c>
      <c r="B1629" s="1" t="s">
        <v>2247</v>
      </c>
      <c r="C1629" s="14" t="s">
        <v>5766</v>
      </c>
      <c r="D1629" s="1" t="s">
        <v>19</v>
      </c>
      <c r="E1629" s="1" t="s">
        <v>29</v>
      </c>
      <c r="F1629" s="1" t="s">
        <v>35</v>
      </c>
      <c r="G1629" s="1" t="s">
        <v>40</v>
      </c>
      <c r="H1629" s="1">
        <v>1044</v>
      </c>
      <c r="I1629" s="1">
        <v>540.36</v>
      </c>
      <c r="J1629" s="1">
        <v>676.02</v>
      </c>
      <c r="K1629" s="1">
        <v>292</v>
      </c>
      <c r="L1629" s="1">
        <f>Table49[[#This Row],[Selling_Price]]-Table49[[#This Row],[Market_Price]]</f>
        <v>135.65999999999997</v>
      </c>
      <c r="M1629" s="1">
        <f>Table49[[#This Row],[Quantity]]*Table49[[#This Row],[Selling_Price]]</f>
        <v>197397.84</v>
      </c>
      <c r="N1629" s="1">
        <f>Table49[[#This Row],[Quantity]]*Table49[[#This Row],[Profit_Per_Quantity]]</f>
        <v>39612.719999999994</v>
      </c>
      <c r="O1629" s="1" t="s">
        <v>48</v>
      </c>
    </row>
    <row r="1630" spans="1:15" x14ac:dyDescent="0.3">
      <c r="A1630" s="1" t="s">
        <v>10640</v>
      </c>
      <c r="B1630" s="1" t="s">
        <v>4256</v>
      </c>
      <c r="C1630" s="14" t="s">
        <v>4450</v>
      </c>
      <c r="D1630" s="1" t="s">
        <v>19</v>
      </c>
      <c r="E1630" s="1" t="s">
        <v>30</v>
      </c>
      <c r="F1630" s="1" t="s">
        <v>32</v>
      </c>
      <c r="G1630" s="1" t="s">
        <v>44</v>
      </c>
      <c r="H1630" s="1">
        <v>1093</v>
      </c>
      <c r="I1630" s="1">
        <v>1554.92</v>
      </c>
      <c r="J1630" s="1">
        <v>2730.82</v>
      </c>
      <c r="K1630" s="1">
        <v>153</v>
      </c>
      <c r="L1630" s="1">
        <f>Table49[[#This Row],[Selling_Price]]-Table49[[#This Row],[Market_Price]]</f>
        <v>1175.9000000000001</v>
      </c>
      <c r="M1630" s="1">
        <f>Table49[[#This Row],[Quantity]]*Table49[[#This Row],[Selling_Price]]</f>
        <v>417815.46</v>
      </c>
      <c r="N1630" s="1">
        <f>Table49[[#This Row],[Quantity]]*Table49[[#This Row],[Profit_Per_Quantity]]</f>
        <v>179912.7</v>
      </c>
      <c r="O1630" s="1" t="s">
        <v>48</v>
      </c>
    </row>
    <row r="1631" spans="1:15" x14ac:dyDescent="0.3">
      <c r="A1631" s="1" t="s">
        <v>9441</v>
      </c>
      <c r="B1631" s="1" t="s">
        <v>2378</v>
      </c>
      <c r="C1631" s="14" t="s">
        <v>4424</v>
      </c>
      <c r="D1631" s="1" t="s">
        <v>12</v>
      </c>
      <c r="E1631" s="1" t="s">
        <v>21</v>
      </c>
      <c r="F1631" s="1" t="s">
        <v>34</v>
      </c>
      <c r="G1631" s="1" t="s">
        <v>36</v>
      </c>
      <c r="H1631" s="1">
        <v>1070</v>
      </c>
      <c r="I1631" s="1">
        <v>1423.27</v>
      </c>
      <c r="J1631" s="1">
        <v>2552.67</v>
      </c>
      <c r="K1631" s="1">
        <v>133</v>
      </c>
      <c r="L1631" s="1">
        <f>Table49[[#This Row],[Selling_Price]]-Table49[[#This Row],[Market_Price]]</f>
        <v>1129.4000000000001</v>
      </c>
      <c r="M1631" s="1">
        <f>Table49[[#This Row],[Quantity]]*Table49[[#This Row],[Selling_Price]]</f>
        <v>339505.11</v>
      </c>
      <c r="N1631" s="1">
        <f>Table49[[#This Row],[Quantity]]*Table49[[#This Row],[Profit_Per_Quantity]]</f>
        <v>150210.20000000001</v>
      </c>
      <c r="O1631" s="1" t="s">
        <v>48</v>
      </c>
    </row>
    <row r="1632" spans="1:15" x14ac:dyDescent="0.3">
      <c r="A1632" s="1" t="s">
        <v>7068</v>
      </c>
      <c r="B1632" s="1" t="s">
        <v>2378</v>
      </c>
      <c r="C1632" s="14" t="s">
        <v>4948</v>
      </c>
      <c r="D1632" s="1" t="s">
        <v>20</v>
      </c>
      <c r="E1632" s="1" t="s">
        <v>28</v>
      </c>
      <c r="F1632" s="1" t="s">
        <v>33</v>
      </c>
      <c r="G1632" s="1" t="s">
        <v>41</v>
      </c>
      <c r="H1632" s="1">
        <v>1075</v>
      </c>
      <c r="I1632" s="1">
        <v>898.42</v>
      </c>
      <c r="J1632" s="1">
        <v>1662.75</v>
      </c>
      <c r="K1632" s="1">
        <v>3</v>
      </c>
      <c r="L1632" s="1">
        <f>Table49[[#This Row],[Selling_Price]]-Table49[[#This Row],[Market_Price]]</f>
        <v>764.33</v>
      </c>
      <c r="M1632" s="1">
        <f>Table49[[#This Row],[Quantity]]*Table49[[#This Row],[Selling_Price]]</f>
        <v>4988.25</v>
      </c>
      <c r="N1632" s="1">
        <f>Table49[[#This Row],[Quantity]]*Table49[[#This Row],[Profit_Per_Quantity]]</f>
        <v>2292.9900000000002</v>
      </c>
      <c r="O1632" s="1" t="s">
        <v>48</v>
      </c>
    </row>
    <row r="1633" spans="1:15" x14ac:dyDescent="0.3">
      <c r="A1633" s="1" t="s">
        <v>6880</v>
      </c>
      <c r="B1633" s="1" t="s">
        <v>4004</v>
      </c>
      <c r="C1633" s="14" t="s">
        <v>4686</v>
      </c>
      <c r="D1633" s="1" t="s">
        <v>18</v>
      </c>
      <c r="E1633" s="1" t="s">
        <v>4351</v>
      </c>
      <c r="F1633" s="1" t="s">
        <v>33</v>
      </c>
      <c r="G1633" s="1" t="s">
        <v>38</v>
      </c>
      <c r="H1633" s="1">
        <v>1087</v>
      </c>
      <c r="I1633" s="1">
        <v>207.39</v>
      </c>
      <c r="J1633" s="1">
        <v>293.20999999999998</v>
      </c>
      <c r="K1633" s="1">
        <v>199</v>
      </c>
      <c r="L1633" s="1">
        <f>Table49[[#This Row],[Selling_Price]]-Table49[[#This Row],[Market_Price]]</f>
        <v>85.82</v>
      </c>
      <c r="M1633" s="1">
        <f>Table49[[#This Row],[Quantity]]*Table49[[#This Row],[Selling_Price]]</f>
        <v>58348.789999999994</v>
      </c>
      <c r="N1633" s="1">
        <f>Table49[[#This Row],[Quantity]]*Table49[[#This Row],[Profit_Per_Quantity]]</f>
        <v>17078.18</v>
      </c>
      <c r="O1633" s="1" t="s">
        <v>48</v>
      </c>
    </row>
    <row r="1634" spans="1:15" x14ac:dyDescent="0.3">
      <c r="A1634" s="1" t="s">
        <v>9061</v>
      </c>
      <c r="B1634" s="1" t="s">
        <v>1771</v>
      </c>
      <c r="C1634" s="14" t="s">
        <v>4661</v>
      </c>
      <c r="D1634" s="1" t="s">
        <v>15</v>
      </c>
      <c r="E1634" s="1" t="s">
        <v>4349</v>
      </c>
      <c r="F1634" s="1" t="s">
        <v>34</v>
      </c>
      <c r="G1634" s="1" t="s">
        <v>36</v>
      </c>
      <c r="H1634" s="1">
        <v>1083</v>
      </c>
      <c r="I1634" s="1">
        <v>77.930000000000007</v>
      </c>
      <c r="J1634" s="1">
        <v>135.16999999999999</v>
      </c>
      <c r="K1634" s="1">
        <v>83</v>
      </c>
      <c r="L1634" s="1">
        <f>Table49[[#This Row],[Selling_Price]]-Table49[[#This Row],[Market_Price]]</f>
        <v>57.239999999999981</v>
      </c>
      <c r="M1634" s="1">
        <f>Table49[[#This Row],[Quantity]]*Table49[[#This Row],[Selling_Price]]</f>
        <v>11219.109999999999</v>
      </c>
      <c r="N1634" s="1">
        <f>Table49[[#This Row],[Quantity]]*Table49[[#This Row],[Profit_Per_Quantity]]</f>
        <v>4750.9199999999983</v>
      </c>
      <c r="O1634" s="1" t="s">
        <v>48</v>
      </c>
    </row>
    <row r="1635" spans="1:15" x14ac:dyDescent="0.3">
      <c r="A1635" s="1" t="s">
        <v>9247</v>
      </c>
      <c r="B1635" s="1" t="s">
        <v>2064</v>
      </c>
      <c r="C1635" s="14" t="s">
        <v>5461</v>
      </c>
      <c r="D1635" s="1" t="s">
        <v>11</v>
      </c>
      <c r="E1635" s="1" t="s">
        <v>24</v>
      </c>
      <c r="F1635" s="1" t="s">
        <v>32</v>
      </c>
      <c r="G1635" s="1" t="s">
        <v>4352</v>
      </c>
      <c r="H1635" s="1">
        <v>1050</v>
      </c>
      <c r="I1635" s="1">
        <v>309.47000000000003</v>
      </c>
      <c r="J1635" s="1">
        <v>568.59</v>
      </c>
      <c r="K1635" s="1">
        <v>49</v>
      </c>
      <c r="L1635" s="1">
        <f>Table49[[#This Row],[Selling_Price]]-Table49[[#This Row],[Market_Price]]</f>
        <v>259.12</v>
      </c>
      <c r="M1635" s="1">
        <f>Table49[[#This Row],[Quantity]]*Table49[[#This Row],[Selling_Price]]</f>
        <v>27860.91</v>
      </c>
      <c r="N1635" s="1">
        <f>Table49[[#This Row],[Quantity]]*Table49[[#This Row],[Profit_Per_Quantity]]</f>
        <v>12696.880000000001</v>
      </c>
      <c r="O1635" s="1" t="s">
        <v>48</v>
      </c>
    </row>
    <row r="1636" spans="1:15" x14ac:dyDescent="0.3">
      <c r="A1636" s="1" t="s">
        <v>7595</v>
      </c>
      <c r="B1636" s="1" t="s">
        <v>509</v>
      </c>
      <c r="C1636" s="14" t="s">
        <v>5387</v>
      </c>
      <c r="D1636" s="1" t="s">
        <v>11</v>
      </c>
      <c r="E1636" s="1" t="s">
        <v>4349</v>
      </c>
      <c r="F1636" s="1" t="s">
        <v>31</v>
      </c>
      <c r="G1636" s="1" t="s">
        <v>38</v>
      </c>
      <c r="H1636" s="1">
        <v>1066</v>
      </c>
      <c r="I1636" s="1">
        <v>763.04</v>
      </c>
      <c r="J1636" s="1">
        <v>1463.25</v>
      </c>
      <c r="K1636" s="1">
        <v>277</v>
      </c>
      <c r="L1636" s="1">
        <f>Table49[[#This Row],[Selling_Price]]-Table49[[#This Row],[Market_Price]]</f>
        <v>700.21</v>
      </c>
      <c r="M1636" s="1">
        <f>Table49[[#This Row],[Quantity]]*Table49[[#This Row],[Selling_Price]]</f>
        <v>405320.25</v>
      </c>
      <c r="N1636" s="1">
        <f>Table49[[#This Row],[Quantity]]*Table49[[#This Row],[Profit_Per_Quantity]]</f>
        <v>193958.17</v>
      </c>
      <c r="O1636" s="1" t="s">
        <v>48</v>
      </c>
    </row>
    <row r="1637" spans="1:15" x14ac:dyDescent="0.3">
      <c r="A1637" s="1" t="s">
        <v>10225</v>
      </c>
      <c r="B1637" s="1" t="s">
        <v>3610</v>
      </c>
      <c r="C1637" s="14" t="s">
        <v>4979</v>
      </c>
      <c r="D1637" s="1" t="s">
        <v>16</v>
      </c>
      <c r="E1637" s="1" t="s">
        <v>27</v>
      </c>
      <c r="F1637" s="1" t="s">
        <v>31</v>
      </c>
      <c r="G1637" s="1" t="s">
        <v>36</v>
      </c>
      <c r="H1637" s="1">
        <v>1002</v>
      </c>
      <c r="I1637" s="1">
        <v>1451.91</v>
      </c>
      <c r="J1637" s="1">
        <v>2580.35</v>
      </c>
      <c r="K1637" s="1">
        <v>354</v>
      </c>
      <c r="L1637" s="1">
        <f>Table49[[#This Row],[Selling_Price]]-Table49[[#This Row],[Market_Price]]</f>
        <v>1128.4399999999998</v>
      </c>
      <c r="M1637" s="1">
        <f>Table49[[#This Row],[Quantity]]*Table49[[#This Row],[Selling_Price]]</f>
        <v>913443.9</v>
      </c>
      <c r="N1637" s="1">
        <f>Table49[[#This Row],[Quantity]]*Table49[[#This Row],[Profit_Per_Quantity]]</f>
        <v>399467.75999999995</v>
      </c>
      <c r="O1637" s="1" t="s">
        <v>48</v>
      </c>
    </row>
    <row r="1638" spans="1:15" x14ac:dyDescent="0.3">
      <c r="A1638" s="1" t="s">
        <v>9592</v>
      </c>
      <c r="B1638" s="1" t="s">
        <v>2612</v>
      </c>
      <c r="C1638" s="14" t="s">
        <v>5117</v>
      </c>
      <c r="D1638" s="1" t="s">
        <v>16</v>
      </c>
      <c r="E1638" s="1" t="s">
        <v>27</v>
      </c>
      <c r="F1638" s="1" t="s">
        <v>32</v>
      </c>
      <c r="G1638" s="1" t="s">
        <v>36</v>
      </c>
      <c r="H1638" s="1">
        <v>1059</v>
      </c>
      <c r="I1638" s="1">
        <v>396.45</v>
      </c>
      <c r="J1638" s="1">
        <v>578.29</v>
      </c>
      <c r="K1638" s="1">
        <v>169</v>
      </c>
      <c r="L1638" s="1">
        <f>Table49[[#This Row],[Selling_Price]]-Table49[[#This Row],[Market_Price]]</f>
        <v>181.83999999999997</v>
      </c>
      <c r="M1638" s="1">
        <f>Table49[[#This Row],[Quantity]]*Table49[[#This Row],[Selling_Price]]</f>
        <v>97731.01</v>
      </c>
      <c r="N1638" s="1">
        <f>Table49[[#This Row],[Quantity]]*Table49[[#This Row],[Profit_Per_Quantity]]</f>
        <v>30730.959999999995</v>
      </c>
      <c r="O1638" s="1" t="s">
        <v>48</v>
      </c>
    </row>
    <row r="1639" spans="1:15" x14ac:dyDescent="0.3">
      <c r="A1639" s="1" t="s">
        <v>7461</v>
      </c>
      <c r="B1639" s="1" t="s">
        <v>2065</v>
      </c>
      <c r="C1639" s="14" t="s">
        <v>4821</v>
      </c>
      <c r="D1639" s="1" t="s">
        <v>12</v>
      </c>
      <c r="E1639" s="1" t="s">
        <v>24</v>
      </c>
      <c r="F1639" s="1" t="s">
        <v>32</v>
      </c>
      <c r="G1639" s="1" t="s">
        <v>37</v>
      </c>
      <c r="H1639" s="1">
        <v>1067</v>
      </c>
      <c r="I1639" s="1">
        <v>340.9</v>
      </c>
      <c r="J1639" s="1">
        <v>391.04</v>
      </c>
      <c r="K1639" s="1">
        <v>28</v>
      </c>
      <c r="L1639" s="1">
        <f>Table49[[#This Row],[Selling_Price]]-Table49[[#This Row],[Market_Price]]</f>
        <v>50.140000000000043</v>
      </c>
      <c r="M1639" s="1">
        <f>Table49[[#This Row],[Quantity]]*Table49[[#This Row],[Selling_Price]]</f>
        <v>10949.12</v>
      </c>
      <c r="N1639" s="1">
        <f>Table49[[#This Row],[Quantity]]*Table49[[#This Row],[Profit_Per_Quantity]]</f>
        <v>1403.9200000000012</v>
      </c>
      <c r="O1639" s="1" t="s">
        <v>48</v>
      </c>
    </row>
    <row r="1640" spans="1:15" x14ac:dyDescent="0.3">
      <c r="A1640" s="1" t="s">
        <v>6972</v>
      </c>
      <c r="B1640" s="1" t="s">
        <v>2403</v>
      </c>
      <c r="C1640" s="14" t="s">
        <v>5657</v>
      </c>
      <c r="D1640" s="1" t="s">
        <v>14</v>
      </c>
      <c r="E1640" s="1" t="s">
        <v>21</v>
      </c>
      <c r="F1640" s="1" t="s">
        <v>34</v>
      </c>
      <c r="G1640" s="1" t="s">
        <v>40</v>
      </c>
      <c r="H1640" s="1">
        <v>1089</v>
      </c>
      <c r="I1640" s="1">
        <v>376.28</v>
      </c>
      <c r="J1640" s="1">
        <v>554.26</v>
      </c>
      <c r="K1640" s="1">
        <v>95</v>
      </c>
      <c r="L1640" s="1">
        <f>Table49[[#This Row],[Selling_Price]]-Table49[[#This Row],[Market_Price]]</f>
        <v>177.98000000000002</v>
      </c>
      <c r="M1640" s="1">
        <f>Table49[[#This Row],[Quantity]]*Table49[[#This Row],[Selling_Price]]</f>
        <v>52654.7</v>
      </c>
      <c r="N1640" s="1">
        <f>Table49[[#This Row],[Quantity]]*Table49[[#This Row],[Profit_Per_Quantity]]</f>
        <v>16908.100000000002</v>
      </c>
      <c r="O1640" s="1" t="s">
        <v>48</v>
      </c>
    </row>
    <row r="1641" spans="1:15" x14ac:dyDescent="0.3">
      <c r="A1641" s="1" t="s">
        <v>8769</v>
      </c>
      <c r="B1641" s="1" t="s">
        <v>1289</v>
      </c>
      <c r="C1641" s="14" t="s">
        <v>5176</v>
      </c>
      <c r="D1641" s="1" t="s">
        <v>19</v>
      </c>
      <c r="E1641" s="1" t="s">
        <v>24</v>
      </c>
      <c r="F1641" s="1" t="s">
        <v>31</v>
      </c>
      <c r="G1641" s="1" t="s">
        <v>45</v>
      </c>
      <c r="H1641" s="1">
        <v>1092</v>
      </c>
      <c r="I1641" s="1">
        <v>1347.13</v>
      </c>
      <c r="J1641" s="1">
        <v>2446.6999999999998</v>
      </c>
      <c r="K1641" s="1">
        <v>61</v>
      </c>
      <c r="L1641" s="1">
        <f>Table49[[#This Row],[Selling_Price]]-Table49[[#This Row],[Market_Price]]</f>
        <v>1099.5699999999997</v>
      </c>
      <c r="M1641" s="1">
        <f>Table49[[#This Row],[Quantity]]*Table49[[#This Row],[Selling_Price]]</f>
        <v>149248.69999999998</v>
      </c>
      <c r="N1641" s="1">
        <f>Table49[[#This Row],[Quantity]]*Table49[[#This Row],[Profit_Per_Quantity]]</f>
        <v>67073.76999999999</v>
      </c>
      <c r="O1641" s="1" t="s">
        <v>48</v>
      </c>
    </row>
    <row r="1642" spans="1:15" x14ac:dyDescent="0.3">
      <c r="A1642" s="1" t="s">
        <v>7106</v>
      </c>
      <c r="B1642" s="1" t="s">
        <v>3336</v>
      </c>
      <c r="C1642" s="14" t="s">
        <v>5071</v>
      </c>
      <c r="D1642" s="1" t="s">
        <v>11</v>
      </c>
      <c r="E1642" s="1" t="s">
        <v>25</v>
      </c>
      <c r="F1642" s="1" t="s">
        <v>32</v>
      </c>
      <c r="G1642" s="1" t="s">
        <v>38</v>
      </c>
      <c r="H1642" s="1">
        <v>1085</v>
      </c>
      <c r="I1642" s="1">
        <v>602.59</v>
      </c>
      <c r="J1642" s="1">
        <v>878.31</v>
      </c>
      <c r="K1642" s="1">
        <v>479</v>
      </c>
      <c r="L1642" s="1">
        <f>Table49[[#This Row],[Selling_Price]]-Table49[[#This Row],[Market_Price]]</f>
        <v>275.71999999999991</v>
      </c>
      <c r="M1642" s="1">
        <f>Table49[[#This Row],[Quantity]]*Table49[[#This Row],[Selling_Price]]</f>
        <v>420710.49</v>
      </c>
      <c r="N1642" s="1">
        <f>Table49[[#This Row],[Quantity]]*Table49[[#This Row],[Profit_Per_Quantity]]</f>
        <v>132069.87999999995</v>
      </c>
      <c r="O1642" s="1" t="s">
        <v>48</v>
      </c>
    </row>
    <row r="1643" spans="1:15" x14ac:dyDescent="0.3">
      <c r="A1643" s="1" t="s">
        <v>7222</v>
      </c>
      <c r="B1643" s="1" t="s">
        <v>3026</v>
      </c>
      <c r="C1643" s="14" t="s">
        <v>5395</v>
      </c>
      <c r="D1643" s="1" t="s">
        <v>14</v>
      </c>
      <c r="E1643" s="1" t="s">
        <v>26</v>
      </c>
      <c r="F1643" s="1" t="s">
        <v>33</v>
      </c>
      <c r="G1643" s="1" t="s">
        <v>36</v>
      </c>
      <c r="H1643" s="1">
        <v>1059</v>
      </c>
      <c r="I1643" s="1">
        <v>465.48</v>
      </c>
      <c r="J1643" s="1">
        <v>710.76</v>
      </c>
      <c r="K1643" s="1">
        <v>476</v>
      </c>
      <c r="L1643" s="1">
        <f>Table49[[#This Row],[Selling_Price]]-Table49[[#This Row],[Market_Price]]</f>
        <v>245.27999999999997</v>
      </c>
      <c r="M1643" s="1">
        <f>Table49[[#This Row],[Quantity]]*Table49[[#This Row],[Selling_Price]]</f>
        <v>338321.76</v>
      </c>
      <c r="N1643" s="1">
        <f>Table49[[#This Row],[Quantity]]*Table49[[#This Row],[Profit_Per_Quantity]]</f>
        <v>116753.27999999998</v>
      </c>
      <c r="O1643" s="1" t="s">
        <v>48</v>
      </c>
    </row>
    <row r="1644" spans="1:15" x14ac:dyDescent="0.3">
      <c r="A1644" s="1" t="s">
        <v>8812</v>
      </c>
      <c r="B1644" s="1" t="s">
        <v>1364</v>
      </c>
      <c r="C1644" s="14" t="s">
        <v>5291</v>
      </c>
      <c r="D1644" s="1" t="s">
        <v>12</v>
      </c>
      <c r="E1644" s="1" t="s">
        <v>24</v>
      </c>
      <c r="F1644" s="1" t="s">
        <v>32</v>
      </c>
      <c r="G1644" s="1" t="s">
        <v>44</v>
      </c>
      <c r="H1644" s="1">
        <v>1071</v>
      </c>
      <c r="I1644" s="1">
        <v>1473.22</v>
      </c>
      <c r="J1644" s="1">
        <v>2046.15</v>
      </c>
      <c r="K1644" s="1">
        <v>159</v>
      </c>
      <c r="L1644" s="1">
        <f>Table49[[#This Row],[Selling_Price]]-Table49[[#This Row],[Market_Price]]</f>
        <v>572.93000000000006</v>
      </c>
      <c r="M1644" s="1">
        <f>Table49[[#This Row],[Quantity]]*Table49[[#This Row],[Selling_Price]]</f>
        <v>325337.85000000003</v>
      </c>
      <c r="N1644" s="1">
        <f>Table49[[#This Row],[Quantity]]*Table49[[#This Row],[Profit_Per_Quantity]]</f>
        <v>91095.87000000001</v>
      </c>
      <c r="O1644" s="1" t="s">
        <v>48</v>
      </c>
    </row>
    <row r="1645" spans="1:15" x14ac:dyDescent="0.3">
      <c r="A1645" s="1" t="s">
        <v>9493</v>
      </c>
      <c r="B1645" s="1" t="s">
        <v>2454</v>
      </c>
      <c r="C1645" s="14" t="s">
        <v>5689</v>
      </c>
      <c r="D1645" s="1" t="s">
        <v>11</v>
      </c>
      <c r="E1645" s="1" t="s">
        <v>28</v>
      </c>
      <c r="F1645" s="1" t="s">
        <v>34</v>
      </c>
      <c r="G1645" s="1" t="s">
        <v>41</v>
      </c>
      <c r="H1645" s="1">
        <v>1049</v>
      </c>
      <c r="I1645" s="1">
        <v>1443.89</v>
      </c>
      <c r="J1645" s="1">
        <v>2717.35</v>
      </c>
      <c r="K1645" s="1">
        <v>452</v>
      </c>
      <c r="L1645" s="1">
        <f>Table49[[#This Row],[Selling_Price]]-Table49[[#This Row],[Market_Price]]</f>
        <v>1273.4599999999998</v>
      </c>
      <c r="M1645" s="1">
        <f>Table49[[#This Row],[Quantity]]*Table49[[#This Row],[Selling_Price]]</f>
        <v>1228242.2</v>
      </c>
      <c r="N1645" s="1">
        <f>Table49[[#This Row],[Quantity]]*Table49[[#This Row],[Profit_Per_Quantity]]</f>
        <v>575603.91999999993</v>
      </c>
      <c r="O1645" s="1" t="s">
        <v>48</v>
      </c>
    </row>
    <row r="1646" spans="1:15" x14ac:dyDescent="0.3">
      <c r="A1646" s="1" t="s">
        <v>6416</v>
      </c>
      <c r="B1646" s="1" t="s">
        <v>3875</v>
      </c>
      <c r="C1646" s="14" t="s">
        <v>4799</v>
      </c>
      <c r="D1646" s="1" t="s">
        <v>19</v>
      </c>
      <c r="E1646" s="1" t="s">
        <v>26</v>
      </c>
      <c r="F1646" s="1" t="s">
        <v>33</v>
      </c>
      <c r="G1646" s="1" t="s">
        <v>37</v>
      </c>
      <c r="H1646" s="1">
        <v>1019</v>
      </c>
      <c r="I1646" s="1">
        <v>410.13</v>
      </c>
      <c r="J1646" s="1">
        <v>627.34</v>
      </c>
      <c r="K1646" s="1">
        <v>45</v>
      </c>
      <c r="L1646" s="1">
        <f>Table49[[#This Row],[Selling_Price]]-Table49[[#This Row],[Market_Price]]</f>
        <v>217.21000000000004</v>
      </c>
      <c r="M1646" s="1">
        <f>Table49[[#This Row],[Quantity]]*Table49[[#This Row],[Selling_Price]]</f>
        <v>28230.300000000003</v>
      </c>
      <c r="N1646" s="1">
        <f>Table49[[#This Row],[Quantity]]*Table49[[#This Row],[Profit_Per_Quantity]]</f>
        <v>9774.4500000000007</v>
      </c>
      <c r="O1646" s="1" t="s">
        <v>48</v>
      </c>
    </row>
    <row r="1647" spans="1:15" x14ac:dyDescent="0.3">
      <c r="A1647" s="1" t="s">
        <v>7667</v>
      </c>
      <c r="B1647" s="1" t="s">
        <v>2772</v>
      </c>
      <c r="C1647" s="14" t="s">
        <v>5537</v>
      </c>
      <c r="D1647" s="1" t="s">
        <v>12</v>
      </c>
      <c r="E1647" s="1" t="s">
        <v>4349</v>
      </c>
      <c r="F1647" s="1" t="s">
        <v>34</v>
      </c>
      <c r="G1647" s="1" t="s">
        <v>38</v>
      </c>
      <c r="H1647" s="1">
        <v>1054</v>
      </c>
      <c r="I1647" s="1">
        <v>1701.83</v>
      </c>
      <c r="J1647" s="1">
        <v>1962.82</v>
      </c>
      <c r="K1647" s="1">
        <v>34</v>
      </c>
      <c r="L1647" s="1">
        <f>Table49[[#This Row],[Selling_Price]]-Table49[[#This Row],[Market_Price]]</f>
        <v>260.99</v>
      </c>
      <c r="M1647" s="1">
        <f>Table49[[#This Row],[Quantity]]*Table49[[#This Row],[Selling_Price]]</f>
        <v>66735.88</v>
      </c>
      <c r="N1647" s="1">
        <f>Table49[[#This Row],[Quantity]]*Table49[[#This Row],[Profit_Per_Quantity]]</f>
        <v>8873.66</v>
      </c>
      <c r="O1647" s="1" t="s">
        <v>48</v>
      </c>
    </row>
    <row r="1648" spans="1:15" x14ac:dyDescent="0.3">
      <c r="A1648" s="1" t="s">
        <v>6453</v>
      </c>
      <c r="B1648" s="1" t="s">
        <v>568</v>
      </c>
      <c r="C1648" s="14" t="s">
        <v>4748</v>
      </c>
      <c r="D1648" s="1" t="s">
        <v>19</v>
      </c>
      <c r="E1648" s="1" t="s">
        <v>4349</v>
      </c>
      <c r="F1648" s="1" t="s">
        <v>33</v>
      </c>
      <c r="G1648" s="1" t="s">
        <v>40</v>
      </c>
      <c r="H1648" s="1">
        <v>1030</v>
      </c>
      <c r="I1648" s="1">
        <v>1129.74</v>
      </c>
      <c r="J1648" s="1">
        <v>2163.9</v>
      </c>
      <c r="K1648" s="1">
        <v>33</v>
      </c>
      <c r="L1648" s="1">
        <f>Table49[[#This Row],[Selling_Price]]-Table49[[#This Row],[Market_Price]]</f>
        <v>1034.1600000000001</v>
      </c>
      <c r="M1648" s="1">
        <f>Table49[[#This Row],[Quantity]]*Table49[[#This Row],[Selling_Price]]</f>
        <v>71408.7</v>
      </c>
      <c r="N1648" s="1">
        <f>Table49[[#This Row],[Quantity]]*Table49[[#This Row],[Profit_Per_Quantity]]</f>
        <v>34127.280000000006</v>
      </c>
      <c r="O1648" s="1" t="s">
        <v>48</v>
      </c>
    </row>
    <row r="1649" spans="1:15" x14ac:dyDescent="0.3">
      <c r="A1649" s="1" t="s">
        <v>7682</v>
      </c>
      <c r="B1649" s="1" t="s">
        <v>4274</v>
      </c>
      <c r="C1649" s="14" t="s">
        <v>4431</v>
      </c>
      <c r="D1649" s="1" t="s">
        <v>14</v>
      </c>
      <c r="E1649" s="1" t="s">
        <v>21</v>
      </c>
      <c r="F1649" s="1" t="s">
        <v>35</v>
      </c>
      <c r="G1649" s="1" t="s">
        <v>41</v>
      </c>
      <c r="H1649" s="1">
        <v>1091</v>
      </c>
      <c r="I1649" s="1">
        <v>167.5</v>
      </c>
      <c r="J1649" s="1">
        <v>297.29000000000002</v>
      </c>
      <c r="K1649" s="1">
        <v>12</v>
      </c>
      <c r="L1649" s="1">
        <f>Table49[[#This Row],[Selling_Price]]-Table49[[#This Row],[Market_Price]]</f>
        <v>129.79000000000002</v>
      </c>
      <c r="M1649" s="1">
        <f>Table49[[#This Row],[Quantity]]*Table49[[#This Row],[Selling_Price]]</f>
        <v>3567.4800000000005</v>
      </c>
      <c r="N1649" s="1">
        <f>Table49[[#This Row],[Quantity]]*Table49[[#This Row],[Profit_Per_Quantity]]</f>
        <v>1557.4800000000002</v>
      </c>
      <c r="O1649" s="1" t="s">
        <v>48</v>
      </c>
    </row>
    <row r="1650" spans="1:15" x14ac:dyDescent="0.3">
      <c r="A1650" s="1" t="s">
        <v>9023</v>
      </c>
      <c r="B1650" s="1" t="s">
        <v>1712</v>
      </c>
      <c r="C1650" s="14" t="s">
        <v>5874</v>
      </c>
      <c r="D1650" s="1" t="s">
        <v>18</v>
      </c>
      <c r="E1650" s="1" t="s">
        <v>28</v>
      </c>
      <c r="F1650" s="1" t="s">
        <v>34</v>
      </c>
      <c r="G1650" s="1" t="s">
        <v>37</v>
      </c>
      <c r="H1650" s="1">
        <v>1070</v>
      </c>
      <c r="I1650" s="1">
        <v>683.24</v>
      </c>
      <c r="J1650" s="1">
        <v>968.11</v>
      </c>
      <c r="K1650" s="1">
        <v>233</v>
      </c>
      <c r="L1650" s="1">
        <f>Table49[[#This Row],[Selling_Price]]-Table49[[#This Row],[Market_Price]]</f>
        <v>284.87</v>
      </c>
      <c r="M1650" s="1">
        <f>Table49[[#This Row],[Quantity]]*Table49[[#This Row],[Selling_Price]]</f>
        <v>225569.63</v>
      </c>
      <c r="N1650" s="1">
        <f>Table49[[#This Row],[Quantity]]*Table49[[#This Row],[Profit_Per_Quantity]]</f>
        <v>66374.710000000006</v>
      </c>
      <c r="O1650" s="1" t="s">
        <v>48</v>
      </c>
    </row>
    <row r="1651" spans="1:15" x14ac:dyDescent="0.3">
      <c r="A1651" s="1" t="s">
        <v>7004</v>
      </c>
      <c r="B1651" s="1" t="s">
        <v>3418</v>
      </c>
      <c r="C1651" s="14" t="s">
        <v>5151</v>
      </c>
      <c r="D1651" s="1" t="s">
        <v>13</v>
      </c>
      <c r="E1651" s="1" t="s">
        <v>26</v>
      </c>
      <c r="F1651" s="1" t="s">
        <v>31</v>
      </c>
      <c r="G1651" s="1" t="s">
        <v>37</v>
      </c>
      <c r="H1651" s="1">
        <v>1080</v>
      </c>
      <c r="I1651" s="1">
        <v>1199.17</v>
      </c>
      <c r="J1651" s="1">
        <v>2116.96</v>
      </c>
      <c r="K1651" s="1">
        <v>82</v>
      </c>
      <c r="L1651" s="1">
        <f>Table49[[#This Row],[Selling_Price]]-Table49[[#This Row],[Market_Price]]</f>
        <v>917.79</v>
      </c>
      <c r="M1651" s="1">
        <f>Table49[[#This Row],[Quantity]]*Table49[[#This Row],[Selling_Price]]</f>
        <v>173590.72</v>
      </c>
      <c r="N1651" s="1">
        <f>Table49[[#This Row],[Quantity]]*Table49[[#This Row],[Profit_Per_Quantity]]</f>
        <v>75258.78</v>
      </c>
      <c r="O1651" s="1" t="s">
        <v>48</v>
      </c>
    </row>
    <row r="1652" spans="1:15" x14ac:dyDescent="0.3">
      <c r="A1652" s="1" t="s">
        <v>10218</v>
      </c>
      <c r="B1652" s="1" t="s">
        <v>3596</v>
      </c>
      <c r="C1652" s="14" t="s">
        <v>5016</v>
      </c>
      <c r="D1652" s="1" t="s">
        <v>15</v>
      </c>
      <c r="E1652" s="1" t="s">
        <v>25</v>
      </c>
      <c r="F1652" s="1" t="s">
        <v>32</v>
      </c>
      <c r="G1652" s="1" t="s">
        <v>36</v>
      </c>
      <c r="H1652" s="1">
        <v>1039</v>
      </c>
      <c r="I1652" s="1">
        <v>1973.87</v>
      </c>
      <c r="J1652" s="1">
        <v>3461.4</v>
      </c>
      <c r="K1652" s="1">
        <v>436</v>
      </c>
      <c r="L1652" s="1">
        <f>Table49[[#This Row],[Selling_Price]]-Table49[[#This Row],[Market_Price]]</f>
        <v>1487.5300000000002</v>
      </c>
      <c r="M1652" s="1">
        <f>Table49[[#This Row],[Quantity]]*Table49[[#This Row],[Selling_Price]]</f>
        <v>1509170.4000000001</v>
      </c>
      <c r="N1652" s="1">
        <f>Table49[[#This Row],[Quantity]]*Table49[[#This Row],[Profit_Per_Quantity]]</f>
        <v>648563.08000000007</v>
      </c>
      <c r="O1652" s="1" t="s">
        <v>48</v>
      </c>
    </row>
    <row r="1653" spans="1:15" x14ac:dyDescent="0.3">
      <c r="A1653" s="1" t="s">
        <v>7418</v>
      </c>
      <c r="B1653" s="1" t="s">
        <v>2087</v>
      </c>
      <c r="C1653" s="14" t="s">
        <v>5012</v>
      </c>
      <c r="D1653" s="1" t="s">
        <v>17</v>
      </c>
      <c r="E1653" s="1" t="s">
        <v>28</v>
      </c>
      <c r="F1653" s="1" t="s">
        <v>34</v>
      </c>
      <c r="G1653" s="1" t="s">
        <v>40</v>
      </c>
      <c r="H1653" s="1">
        <v>1042</v>
      </c>
      <c r="I1653" s="1">
        <v>1254</v>
      </c>
      <c r="J1653" s="1">
        <v>1451.01</v>
      </c>
      <c r="K1653" s="1">
        <v>44</v>
      </c>
      <c r="L1653" s="1">
        <f>Table49[[#This Row],[Selling_Price]]-Table49[[#This Row],[Market_Price]]</f>
        <v>197.01</v>
      </c>
      <c r="M1653" s="1">
        <f>Table49[[#This Row],[Quantity]]*Table49[[#This Row],[Selling_Price]]</f>
        <v>63844.44</v>
      </c>
      <c r="N1653" s="1">
        <f>Table49[[#This Row],[Quantity]]*Table49[[#This Row],[Profit_Per_Quantity]]</f>
        <v>8668.4399999999987</v>
      </c>
      <c r="O1653" s="1" t="s">
        <v>48</v>
      </c>
    </row>
    <row r="1654" spans="1:15" x14ac:dyDescent="0.3">
      <c r="A1654" s="1" t="s">
        <v>9228</v>
      </c>
      <c r="B1654" s="1" t="s">
        <v>2033</v>
      </c>
      <c r="C1654" s="14" t="s">
        <v>5845</v>
      </c>
      <c r="D1654" s="1" t="s">
        <v>12</v>
      </c>
      <c r="E1654" s="1" t="s">
        <v>26</v>
      </c>
      <c r="F1654" s="1" t="s">
        <v>35</v>
      </c>
      <c r="G1654" s="1" t="s">
        <v>37</v>
      </c>
      <c r="H1654" s="1">
        <v>1013</v>
      </c>
      <c r="I1654" s="1">
        <v>1000.01</v>
      </c>
      <c r="J1654" s="1">
        <v>1938.39</v>
      </c>
      <c r="K1654" s="1">
        <v>273</v>
      </c>
      <c r="L1654" s="1">
        <f>Table49[[#This Row],[Selling_Price]]-Table49[[#This Row],[Market_Price]]</f>
        <v>938.38000000000011</v>
      </c>
      <c r="M1654" s="1">
        <f>Table49[[#This Row],[Quantity]]*Table49[[#This Row],[Selling_Price]]</f>
        <v>529180.47</v>
      </c>
      <c r="N1654" s="1">
        <f>Table49[[#This Row],[Quantity]]*Table49[[#This Row],[Profit_Per_Quantity]]</f>
        <v>256177.74000000002</v>
      </c>
      <c r="O1654" s="1" t="s">
        <v>48</v>
      </c>
    </row>
    <row r="1655" spans="1:15" x14ac:dyDescent="0.3">
      <c r="A1655" s="1" t="s">
        <v>7553</v>
      </c>
      <c r="B1655" s="1" t="s">
        <v>1809</v>
      </c>
      <c r="C1655" s="14" t="s">
        <v>5908</v>
      </c>
      <c r="D1655" s="1" t="s">
        <v>12</v>
      </c>
      <c r="E1655" s="1" t="s">
        <v>29</v>
      </c>
      <c r="F1655" s="1" t="s">
        <v>32</v>
      </c>
      <c r="G1655" s="1" t="s">
        <v>45</v>
      </c>
      <c r="H1655" s="1">
        <v>1045</v>
      </c>
      <c r="I1655" s="1">
        <v>917.38</v>
      </c>
      <c r="J1655" s="1">
        <v>1388.6</v>
      </c>
      <c r="K1655" s="1">
        <v>166</v>
      </c>
      <c r="L1655" s="1">
        <f>Table49[[#This Row],[Selling_Price]]-Table49[[#This Row],[Market_Price]]</f>
        <v>471.21999999999991</v>
      </c>
      <c r="M1655" s="1">
        <f>Table49[[#This Row],[Quantity]]*Table49[[#This Row],[Selling_Price]]</f>
        <v>230507.59999999998</v>
      </c>
      <c r="N1655" s="1">
        <f>Table49[[#This Row],[Quantity]]*Table49[[#This Row],[Profit_Per_Quantity]]</f>
        <v>78222.51999999999</v>
      </c>
      <c r="O1655" s="1" t="s">
        <v>48</v>
      </c>
    </row>
    <row r="1656" spans="1:15" x14ac:dyDescent="0.3">
      <c r="A1656" s="1" t="s">
        <v>10619</v>
      </c>
      <c r="B1656" s="1" t="s">
        <v>4220</v>
      </c>
      <c r="C1656" s="14" t="s">
        <v>4485</v>
      </c>
      <c r="D1656" s="1" t="s">
        <v>17</v>
      </c>
      <c r="E1656" s="1" t="s">
        <v>29</v>
      </c>
      <c r="F1656" s="1" t="s">
        <v>32</v>
      </c>
      <c r="G1656" s="1" t="s">
        <v>36</v>
      </c>
      <c r="H1656" s="1">
        <v>1001</v>
      </c>
      <c r="I1656" s="1">
        <v>1448.63</v>
      </c>
      <c r="J1656" s="1">
        <v>2367.21</v>
      </c>
      <c r="K1656" s="1">
        <v>257</v>
      </c>
      <c r="L1656" s="1">
        <f>Table49[[#This Row],[Selling_Price]]-Table49[[#This Row],[Market_Price]]</f>
        <v>918.57999999999993</v>
      </c>
      <c r="M1656" s="1">
        <f>Table49[[#This Row],[Quantity]]*Table49[[#This Row],[Selling_Price]]</f>
        <v>608372.97</v>
      </c>
      <c r="N1656" s="1">
        <f>Table49[[#This Row],[Quantity]]*Table49[[#This Row],[Profit_Per_Quantity]]</f>
        <v>236075.05999999997</v>
      </c>
      <c r="O1656" s="1" t="s">
        <v>48</v>
      </c>
    </row>
    <row r="1657" spans="1:15" x14ac:dyDescent="0.3">
      <c r="A1657" s="1" t="s">
        <v>7203</v>
      </c>
      <c r="B1657" s="1" t="s">
        <v>2870</v>
      </c>
      <c r="C1657" s="14" t="s">
        <v>5353</v>
      </c>
      <c r="D1657" s="1" t="s">
        <v>12</v>
      </c>
      <c r="E1657" s="1" t="s">
        <v>27</v>
      </c>
      <c r="F1657" s="1" t="s">
        <v>35</v>
      </c>
      <c r="G1657" s="1" t="s">
        <v>44</v>
      </c>
      <c r="H1657" s="1">
        <v>1084</v>
      </c>
      <c r="I1657" s="1">
        <v>362.21</v>
      </c>
      <c r="J1657" s="1">
        <v>705.56</v>
      </c>
      <c r="K1657" s="1">
        <v>97</v>
      </c>
      <c r="L1657" s="1">
        <f>Table49[[#This Row],[Selling_Price]]-Table49[[#This Row],[Market_Price]]</f>
        <v>343.34999999999997</v>
      </c>
      <c r="M1657" s="1">
        <f>Table49[[#This Row],[Quantity]]*Table49[[#This Row],[Selling_Price]]</f>
        <v>68439.319999999992</v>
      </c>
      <c r="N1657" s="1">
        <f>Table49[[#This Row],[Quantity]]*Table49[[#This Row],[Profit_Per_Quantity]]</f>
        <v>33304.949999999997</v>
      </c>
      <c r="O1657" s="1" t="s">
        <v>48</v>
      </c>
    </row>
    <row r="1658" spans="1:15" x14ac:dyDescent="0.3">
      <c r="A1658" s="1" t="s">
        <v>9448</v>
      </c>
      <c r="B1658" s="1" t="s">
        <v>2387</v>
      </c>
      <c r="C1658" s="14" t="s">
        <v>5719</v>
      </c>
      <c r="D1658" s="1" t="s">
        <v>12</v>
      </c>
      <c r="E1658" s="1" t="s">
        <v>27</v>
      </c>
      <c r="F1658" s="1" t="s">
        <v>34</v>
      </c>
      <c r="G1658" s="1" t="s">
        <v>41</v>
      </c>
      <c r="H1658" s="1">
        <v>1008</v>
      </c>
      <c r="I1658" s="1">
        <v>1475.56</v>
      </c>
      <c r="J1658" s="1">
        <v>1691.74</v>
      </c>
      <c r="K1658" s="1">
        <v>447</v>
      </c>
      <c r="L1658" s="1">
        <f>Table49[[#This Row],[Selling_Price]]-Table49[[#This Row],[Market_Price]]</f>
        <v>216.18000000000006</v>
      </c>
      <c r="M1658" s="1">
        <f>Table49[[#This Row],[Quantity]]*Table49[[#This Row],[Selling_Price]]</f>
        <v>756207.78</v>
      </c>
      <c r="N1658" s="1">
        <f>Table49[[#This Row],[Quantity]]*Table49[[#This Row],[Profit_Per_Quantity]]</f>
        <v>96632.460000000036</v>
      </c>
      <c r="O1658" s="1" t="s">
        <v>48</v>
      </c>
    </row>
    <row r="1659" spans="1:15" x14ac:dyDescent="0.3">
      <c r="A1659" s="1" t="s">
        <v>9640</v>
      </c>
      <c r="B1659" s="1" t="s">
        <v>2695</v>
      </c>
      <c r="C1659" s="14" t="s">
        <v>5582</v>
      </c>
      <c r="D1659" s="1" t="s">
        <v>13</v>
      </c>
      <c r="E1659" s="1" t="s">
        <v>28</v>
      </c>
      <c r="F1659" s="1" t="s">
        <v>33</v>
      </c>
      <c r="G1659" s="1" t="s">
        <v>44</v>
      </c>
      <c r="H1659" s="1">
        <v>1030</v>
      </c>
      <c r="I1659" s="1">
        <v>475.47</v>
      </c>
      <c r="J1659" s="1">
        <v>776.87</v>
      </c>
      <c r="K1659" s="1">
        <v>327</v>
      </c>
      <c r="L1659" s="1">
        <f>Table49[[#This Row],[Selling_Price]]-Table49[[#This Row],[Market_Price]]</f>
        <v>301.39999999999998</v>
      </c>
      <c r="M1659" s="1">
        <f>Table49[[#This Row],[Quantity]]*Table49[[#This Row],[Selling_Price]]</f>
        <v>254036.49</v>
      </c>
      <c r="N1659" s="1">
        <f>Table49[[#This Row],[Quantity]]*Table49[[#This Row],[Profit_Per_Quantity]]</f>
        <v>98557.799999999988</v>
      </c>
      <c r="O1659" s="1" t="s">
        <v>48</v>
      </c>
    </row>
    <row r="1660" spans="1:15" x14ac:dyDescent="0.3">
      <c r="A1660" s="1" t="s">
        <v>7300</v>
      </c>
      <c r="B1660" s="1" t="s">
        <v>1665</v>
      </c>
      <c r="C1660" s="14" t="s">
        <v>4975</v>
      </c>
      <c r="D1660" s="1" t="s">
        <v>14</v>
      </c>
      <c r="E1660" s="1" t="s">
        <v>30</v>
      </c>
      <c r="F1660" s="1" t="s">
        <v>31</v>
      </c>
      <c r="G1660" s="1" t="s">
        <v>45</v>
      </c>
      <c r="H1660" s="1">
        <v>1058</v>
      </c>
      <c r="I1660" s="1">
        <v>317.27</v>
      </c>
      <c r="J1660" s="1">
        <v>564.78</v>
      </c>
      <c r="K1660" s="1">
        <v>213</v>
      </c>
      <c r="L1660" s="1">
        <f>Table49[[#This Row],[Selling_Price]]-Table49[[#This Row],[Market_Price]]</f>
        <v>247.51</v>
      </c>
      <c r="M1660" s="1">
        <f>Table49[[#This Row],[Quantity]]*Table49[[#This Row],[Selling_Price]]</f>
        <v>120298.14</v>
      </c>
      <c r="N1660" s="1">
        <f>Table49[[#This Row],[Quantity]]*Table49[[#This Row],[Profit_Per_Quantity]]</f>
        <v>52719.63</v>
      </c>
      <c r="O1660" s="1" t="s">
        <v>48</v>
      </c>
    </row>
    <row r="1661" spans="1:15" x14ac:dyDescent="0.3">
      <c r="A1661" s="1" t="s">
        <v>7711</v>
      </c>
      <c r="B1661" s="1" t="s">
        <v>2829</v>
      </c>
      <c r="C1661" s="14" t="s">
        <v>5508</v>
      </c>
      <c r="D1661" s="1" t="s">
        <v>19</v>
      </c>
      <c r="E1661" s="1" t="s">
        <v>24</v>
      </c>
      <c r="F1661" s="1" t="s">
        <v>32</v>
      </c>
      <c r="G1661" s="1" t="s">
        <v>41</v>
      </c>
      <c r="H1661" s="1">
        <v>1020</v>
      </c>
      <c r="I1661" s="1">
        <v>1577.35</v>
      </c>
      <c r="J1661" s="1">
        <v>2245.39</v>
      </c>
      <c r="K1661" s="1">
        <v>13</v>
      </c>
      <c r="L1661" s="1">
        <f>Table49[[#This Row],[Selling_Price]]-Table49[[#This Row],[Market_Price]]</f>
        <v>668.04</v>
      </c>
      <c r="M1661" s="1">
        <f>Table49[[#This Row],[Quantity]]*Table49[[#This Row],[Selling_Price]]</f>
        <v>29190.07</v>
      </c>
      <c r="N1661" s="1">
        <f>Table49[[#This Row],[Quantity]]*Table49[[#This Row],[Profit_Per_Quantity]]</f>
        <v>8684.52</v>
      </c>
      <c r="O1661" s="1" t="s">
        <v>48</v>
      </c>
    </row>
    <row r="1662" spans="1:15" x14ac:dyDescent="0.3">
      <c r="A1662" s="1" t="s">
        <v>8233</v>
      </c>
      <c r="B1662" s="1" t="s">
        <v>417</v>
      </c>
      <c r="C1662" s="14" t="s">
        <v>4876</v>
      </c>
      <c r="D1662" s="1" t="s">
        <v>12</v>
      </c>
      <c r="E1662" s="1" t="s">
        <v>4351</v>
      </c>
      <c r="F1662" s="1" t="s">
        <v>31</v>
      </c>
      <c r="G1662" s="1" t="s">
        <v>41</v>
      </c>
      <c r="H1662" s="1">
        <v>1068</v>
      </c>
      <c r="I1662" s="1">
        <v>1328.39</v>
      </c>
      <c r="J1662" s="1">
        <v>1486.22</v>
      </c>
      <c r="K1662" s="1">
        <v>81</v>
      </c>
      <c r="L1662" s="1">
        <f>Table49[[#This Row],[Selling_Price]]-Table49[[#This Row],[Market_Price]]</f>
        <v>157.82999999999993</v>
      </c>
      <c r="M1662" s="1">
        <f>Table49[[#This Row],[Quantity]]*Table49[[#This Row],[Selling_Price]]</f>
        <v>120383.82</v>
      </c>
      <c r="N1662" s="1">
        <f>Table49[[#This Row],[Quantity]]*Table49[[#This Row],[Profit_Per_Quantity]]</f>
        <v>12784.229999999994</v>
      </c>
      <c r="O1662" s="1" t="s">
        <v>48</v>
      </c>
    </row>
    <row r="1663" spans="1:15" x14ac:dyDescent="0.3">
      <c r="A1663" s="1" t="s">
        <v>8805</v>
      </c>
      <c r="B1663" s="1" t="s">
        <v>1352</v>
      </c>
      <c r="C1663" s="14" t="s">
        <v>5633</v>
      </c>
      <c r="D1663" s="1" t="s">
        <v>14</v>
      </c>
      <c r="E1663" s="1" t="s">
        <v>4349</v>
      </c>
      <c r="F1663" s="1" t="s">
        <v>34</v>
      </c>
      <c r="G1663" s="1" t="s">
        <v>41</v>
      </c>
      <c r="H1663" s="1">
        <v>1036</v>
      </c>
      <c r="I1663" s="1">
        <v>458.58</v>
      </c>
      <c r="J1663" s="1">
        <v>743.88</v>
      </c>
      <c r="K1663" s="1">
        <v>315</v>
      </c>
      <c r="L1663" s="1">
        <f>Table49[[#This Row],[Selling_Price]]-Table49[[#This Row],[Market_Price]]</f>
        <v>285.3</v>
      </c>
      <c r="M1663" s="1">
        <f>Table49[[#This Row],[Quantity]]*Table49[[#This Row],[Selling_Price]]</f>
        <v>234322.2</v>
      </c>
      <c r="N1663" s="1">
        <f>Table49[[#This Row],[Quantity]]*Table49[[#This Row],[Profit_Per_Quantity]]</f>
        <v>89869.5</v>
      </c>
      <c r="O1663" s="1" t="s">
        <v>48</v>
      </c>
    </row>
    <row r="1664" spans="1:15" x14ac:dyDescent="0.3">
      <c r="A1664" s="1" t="s">
        <v>6340</v>
      </c>
      <c r="B1664" s="1" t="s">
        <v>3064</v>
      </c>
      <c r="C1664" s="14" t="s">
        <v>4861</v>
      </c>
      <c r="D1664" s="1" t="s">
        <v>20</v>
      </c>
      <c r="E1664" s="1" t="s">
        <v>25</v>
      </c>
      <c r="F1664" s="1" t="s">
        <v>33</v>
      </c>
      <c r="G1664" s="1" t="s">
        <v>42</v>
      </c>
      <c r="H1664" s="1">
        <v>1053</v>
      </c>
      <c r="I1664" s="1">
        <v>1642.67</v>
      </c>
      <c r="J1664" s="1">
        <v>1877.71</v>
      </c>
      <c r="K1664" s="1">
        <v>178</v>
      </c>
      <c r="L1664" s="1">
        <f>Table49[[#This Row],[Selling_Price]]-Table49[[#This Row],[Market_Price]]</f>
        <v>235.03999999999996</v>
      </c>
      <c r="M1664" s="1">
        <f>Table49[[#This Row],[Quantity]]*Table49[[#This Row],[Selling_Price]]</f>
        <v>334232.38</v>
      </c>
      <c r="N1664" s="1">
        <f>Table49[[#This Row],[Quantity]]*Table49[[#This Row],[Profit_Per_Quantity]]</f>
        <v>41837.119999999995</v>
      </c>
      <c r="O1664" s="1" t="s">
        <v>48</v>
      </c>
    </row>
    <row r="1665" spans="1:15" x14ac:dyDescent="0.3">
      <c r="A1665" s="1" t="s">
        <v>8003</v>
      </c>
      <c r="B1665" s="1" t="s">
        <v>759</v>
      </c>
      <c r="C1665" s="14" t="s">
        <v>4858</v>
      </c>
      <c r="D1665" s="1" t="s">
        <v>15</v>
      </c>
      <c r="E1665" s="1" t="s">
        <v>24</v>
      </c>
      <c r="F1665" s="1" t="s">
        <v>33</v>
      </c>
      <c r="G1665" s="1" t="s">
        <v>36</v>
      </c>
      <c r="H1665" s="1">
        <v>1015</v>
      </c>
      <c r="I1665" s="1">
        <v>816.67</v>
      </c>
      <c r="J1665" s="1">
        <v>1072.21</v>
      </c>
      <c r="K1665" s="1">
        <v>62</v>
      </c>
      <c r="L1665" s="1">
        <f>Table49[[#This Row],[Selling_Price]]-Table49[[#This Row],[Market_Price]]</f>
        <v>255.54000000000008</v>
      </c>
      <c r="M1665" s="1">
        <f>Table49[[#This Row],[Quantity]]*Table49[[#This Row],[Selling_Price]]</f>
        <v>66477.02</v>
      </c>
      <c r="N1665" s="1">
        <f>Table49[[#This Row],[Quantity]]*Table49[[#This Row],[Profit_Per_Quantity]]</f>
        <v>15843.480000000005</v>
      </c>
      <c r="O1665" s="1" t="s">
        <v>48</v>
      </c>
    </row>
    <row r="1666" spans="1:15" x14ac:dyDescent="0.3">
      <c r="A1666" s="1" t="s">
        <v>6592</v>
      </c>
      <c r="B1666" s="1" t="s">
        <v>4113</v>
      </c>
      <c r="C1666" s="14" t="s">
        <v>4505</v>
      </c>
      <c r="D1666" s="1" t="s">
        <v>15</v>
      </c>
      <c r="E1666" s="1" t="s">
        <v>21</v>
      </c>
      <c r="F1666" s="1" t="s">
        <v>35</v>
      </c>
      <c r="G1666" s="1" t="s">
        <v>40</v>
      </c>
      <c r="H1666" s="1">
        <v>1041</v>
      </c>
      <c r="I1666" s="1">
        <v>1787.07</v>
      </c>
      <c r="J1666" s="1">
        <v>3074.38</v>
      </c>
      <c r="K1666" s="1">
        <v>287</v>
      </c>
      <c r="L1666" s="1">
        <f>Table49[[#This Row],[Selling_Price]]-Table49[[#This Row],[Market_Price]]</f>
        <v>1287.3100000000002</v>
      </c>
      <c r="M1666" s="1">
        <f>Table49[[#This Row],[Quantity]]*Table49[[#This Row],[Selling_Price]]</f>
        <v>882347.06</v>
      </c>
      <c r="N1666" s="1">
        <f>Table49[[#This Row],[Quantity]]*Table49[[#This Row],[Profit_Per_Quantity]]</f>
        <v>369457.97000000003</v>
      </c>
      <c r="O1666" s="1" t="s">
        <v>48</v>
      </c>
    </row>
    <row r="1667" spans="1:15" x14ac:dyDescent="0.3">
      <c r="A1667" s="1" t="s">
        <v>7372</v>
      </c>
      <c r="B1667" s="1" t="s">
        <v>4253</v>
      </c>
      <c r="C1667" s="14" t="s">
        <v>4453</v>
      </c>
      <c r="D1667" s="1" t="s">
        <v>15</v>
      </c>
      <c r="E1667" s="1" t="s">
        <v>21</v>
      </c>
      <c r="F1667" s="1" t="s">
        <v>31</v>
      </c>
      <c r="G1667" s="1" t="s">
        <v>38</v>
      </c>
      <c r="H1667" s="1">
        <v>1046</v>
      </c>
      <c r="I1667" s="1">
        <v>1381.03</v>
      </c>
      <c r="J1667" s="1">
        <v>1638.74</v>
      </c>
      <c r="K1667" s="1">
        <v>7</v>
      </c>
      <c r="L1667" s="1">
        <f>Table49[[#This Row],[Selling_Price]]-Table49[[#This Row],[Market_Price]]</f>
        <v>257.71000000000004</v>
      </c>
      <c r="M1667" s="1">
        <f>Table49[[#This Row],[Quantity]]*Table49[[#This Row],[Selling_Price]]</f>
        <v>11471.18</v>
      </c>
      <c r="N1667" s="1">
        <f>Table49[[#This Row],[Quantity]]*Table49[[#This Row],[Profit_Per_Quantity]]</f>
        <v>1803.9700000000003</v>
      </c>
      <c r="O1667" s="1" t="s">
        <v>48</v>
      </c>
    </row>
    <row r="1668" spans="1:15" x14ac:dyDescent="0.3">
      <c r="A1668" s="1" t="s">
        <v>6567</v>
      </c>
      <c r="B1668" s="1" t="s">
        <v>1668</v>
      </c>
      <c r="C1668" s="14" t="s">
        <v>5254</v>
      </c>
      <c r="D1668" s="1" t="s">
        <v>14</v>
      </c>
      <c r="E1668" s="1" t="s">
        <v>25</v>
      </c>
      <c r="F1668" s="1" t="s">
        <v>34</v>
      </c>
      <c r="G1668" s="1" t="s">
        <v>40</v>
      </c>
      <c r="H1668" s="1">
        <v>1031</v>
      </c>
      <c r="I1668" s="1">
        <v>1887.15</v>
      </c>
      <c r="J1668" s="1">
        <v>2334.2600000000002</v>
      </c>
      <c r="K1668" s="1">
        <v>251</v>
      </c>
      <c r="L1668" s="1">
        <f>Table49[[#This Row],[Selling_Price]]-Table49[[#This Row],[Market_Price]]</f>
        <v>447.11000000000013</v>
      </c>
      <c r="M1668" s="1">
        <f>Table49[[#This Row],[Quantity]]*Table49[[#This Row],[Selling_Price]]</f>
        <v>585899.26</v>
      </c>
      <c r="N1668" s="1">
        <f>Table49[[#This Row],[Quantity]]*Table49[[#This Row],[Profit_Per_Quantity]]</f>
        <v>112224.61000000003</v>
      </c>
      <c r="O1668" s="1" t="s">
        <v>48</v>
      </c>
    </row>
    <row r="1669" spans="1:15" x14ac:dyDescent="0.3">
      <c r="A1669" s="1" t="s">
        <v>9878</v>
      </c>
      <c r="B1669" s="1" t="s">
        <v>3063</v>
      </c>
      <c r="C1669" s="14" t="s">
        <v>5112</v>
      </c>
      <c r="D1669" s="1" t="s">
        <v>18</v>
      </c>
      <c r="E1669" s="1" t="s">
        <v>26</v>
      </c>
      <c r="F1669" s="1" t="s">
        <v>35</v>
      </c>
      <c r="G1669" s="1" t="s">
        <v>37</v>
      </c>
      <c r="H1669" s="1">
        <v>1067</v>
      </c>
      <c r="I1669" s="1">
        <v>80.09</v>
      </c>
      <c r="J1669" s="1">
        <v>102.57</v>
      </c>
      <c r="K1669" s="1">
        <v>236</v>
      </c>
      <c r="L1669" s="1">
        <f>Table49[[#This Row],[Selling_Price]]-Table49[[#This Row],[Market_Price]]</f>
        <v>22.47999999999999</v>
      </c>
      <c r="M1669" s="1">
        <f>Table49[[#This Row],[Quantity]]*Table49[[#This Row],[Selling_Price]]</f>
        <v>24206.519999999997</v>
      </c>
      <c r="N1669" s="1">
        <f>Table49[[#This Row],[Quantity]]*Table49[[#This Row],[Profit_Per_Quantity]]</f>
        <v>5305.2799999999979</v>
      </c>
      <c r="O1669" s="1" t="s">
        <v>48</v>
      </c>
    </row>
    <row r="1670" spans="1:15" x14ac:dyDescent="0.3">
      <c r="A1670" s="1" t="s">
        <v>8857</v>
      </c>
      <c r="B1670" s="1" t="s">
        <v>1441</v>
      </c>
      <c r="C1670" s="14" t="s">
        <v>6013</v>
      </c>
      <c r="D1670" s="1" t="s">
        <v>14</v>
      </c>
      <c r="E1670" s="1" t="s">
        <v>24</v>
      </c>
      <c r="F1670" s="1" t="s">
        <v>32</v>
      </c>
      <c r="G1670" s="1" t="s">
        <v>42</v>
      </c>
      <c r="H1670" s="1">
        <v>1049</v>
      </c>
      <c r="I1670" s="1">
        <v>958.39</v>
      </c>
      <c r="J1670" s="1">
        <v>1438.32</v>
      </c>
      <c r="K1670" s="1">
        <v>416</v>
      </c>
      <c r="L1670" s="1">
        <f>Table49[[#This Row],[Selling_Price]]-Table49[[#This Row],[Market_Price]]</f>
        <v>479.92999999999995</v>
      </c>
      <c r="M1670" s="1">
        <f>Table49[[#This Row],[Quantity]]*Table49[[#This Row],[Selling_Price]]</f>
        <v>598341.12</v>
      </c>
      <c r="N1670" s="1">
        <f>Table49[[#This Row],[Quantity]]*Table49[[#This Row],[Profit_Per_Quantity]]</f>
        <v>199650.87999999998</v>
      </c>
      <c r="O1670" s="1" t="s">
        <v>48</v>
      </c>
    </row>
    <row r="1671" spans="1:15" x14ac:dyDescent="0.3">
      <c r="A1671" s="1" t="s">
        <v>8760</v>
      </c>
      <c r="B1671" s="1" t="s">
        <v>1272</v>
      </c>
      <c r="C1671" s="14" t="s">
        <v>5161</v>
      </c>
      <c r="D1671" s="1" t="s">
        <v>12</v>
      </c>
      <c r="E1671" s="1" t="s">
        <v>29</v>
      </c>
      <c r="F1671" s="1" t="s">
        <v>33</v>
      </c>
      <c r="G1671" s="1" t="s">
        <v>43</v>
      </c>
      <c r="H1671" s="1">
        <v>1048</v>
      </c>
      <c r="I1671" s="1">
        <v>1984.5</v>
      </c>
      <c r="J1671" s="1">
        <v>2385.2399999999998</v>
      </c>
      <c r="K1671" s="1">
        <v>427</v>
      </c>
      <c r="L1671" s="1">
        <f>Table49[[#This Row],[Selling_Price]]-Table49[[#This Row],[Market_Price]]</f>
        <v>400.73999999999978</v>
      </c>
      <c r="M1671" s="1">
        <f>Table49[[#This Row],[Quantity]]*Table49[[#This Row],[Selling_Price]]</f>
        <v>1018497.4799999999</v>
      </c>
      <c r="N1671" s="1">
        <f>Table49[[#This Row],[Quantity]]*Table49[[#This Row],[Profit_Per_Quantity]]</f>
        <v>171115.97999999989</v>
      </c>
      <c r="O1671" s="1" t="s">
        <v>48</v>
      </c>
    </row>
    <row r="1672" spans="1:15" x14ac:dyDescent="0.3">
      <c r="A1672" s="1" t="s">
        <v>10339</v>
      </c>
      <c r="B1672" s="1" t="s">
        <v>3772</v>
      </c>
      <c r="C1672" s="14" t="s">
        <v>4876</v>
      </c>
      <c r="D1672" s="1" t="s">
        <v>15</v>
      </c>
      <c r="E1672" s="1" t="s">
        <v>27</v>
      </c>
      <c r="F1672" s="1" t="s">
        <v>32</v>
      </c>
      <c r="G1672" s="1" t="s">
        <v>45</v>
      </c>
      <c r="H1672" s="1">
        <v>1043</v>
      </c>
      <c r="I1672" s="1">
        <v>1543.54</v>
      </c>
      <c r="J1672" s="1">
        <v>2260.86</v>
      </c>
      <c r="K1672" s="1">
        <v>259</v>
      </c>
      <c r="L1672" s="1">
        <f>Table49[[#This Row],[Selling_Price]]-Table49[[#This Row],[Market_Price]]</f>
        <v>717.32000000000016</v>
      </c>
      <c r="M1672" s="1">
        <f>Table49[[#This Row],[Quantity]]*Table49[[#This Row],[Selling_Price]]</f>
        <v>585562.74</v>
      </c>
      <c r="N1672" s="1">
        <f>Table49[[#This Row],[Quantity]]*Table49[[#This Row],[Profit_Per_Quantity]]</f>
        <v>185785.88000000003</v>
      </c>
      <c r="O1672" s="1" t="s">
        <v>48</v>
      </c>
    </row>
    <row r="1673" spans="1:15" x14ac:dyDescent="0.3">
      <c r="A1673" s="1" t="s">
        <v>6624</v>
      </c>
      <c r="B1673" s="1" t="s">
        <v>713</v>
      </c>
      <c r="C1673" s="14" t="s">
        <v>4945</v>
      </c>
      <c r="D1673" s="1" t="s">
        <v>18</v>
      </c>
      <c r="E1673" s="1" t="s">
        <v>29</v>
      </c>
      <c r="F1673" s="1" t="s">
        <v>32</v>
      </c>
      <c r="G1673" s="1" t="s">
        <v>4352</v>
      </c>
      <c r="H1673" s="1">
        <v>1046</v>
      </c>
      <c r="I1673" s="1">
        <v>382.53</v>
      </c>
      <c r="J1673" s="1">
        <v>602.83000000000004</v>
      </c>
      <c r="K1673" s="1">
        <v>397</v>
      </c>
      <c r="L1673" s="1">
        <f>Table49[[#This Row],[Selling_Price]]-Table49[[#This Row],[Market_Price]]</f>
        <v>220.30000000000007</v>
      </c>
      <c r="M1673" s="1">
        <f>Table49[[#This Row],[Quantity]]*Table49[[#This Row],[Selling_Price]]</f>
        <v>239323.51</v>
      </c>
      <c r="N1673" s="1">
        <f>Table49[[#This Row],[Quantity]]*Table49[[#This Row],[Profit_Per_Quantity]]</f>
        <v>87459.10000000002</v>
      </c>
      <c r="O1673" s="1" t="s">
        <v>48</v>
      </c>
    </row>
    <row r="1674" spans="1:15" x14ac:dyDescent="0.3">
      <c r="A1674" s="1" t="s">
        <v>7505</v>
      </c>
      <c r="B1674" s="1" t="s">
        <v>2001</v>
      </c>
      <c r="C1674" s="14" t="s">
        <v>5057</v>
      </c>
      <c r="D1674" s="1" t="s">
        <v>19</v>
      </c>
      <c r="E1674" s="1" t="s">
        <v>29</v>
      </c>
      <c r="F1674" s="1" t="s">
        <v>33</v>
      </c>
      <c r="G1674" s="1" t="s">
        <v>44</v>
      </c>
      <c r="H1674" s="1">
        <v>1065</v>
      </c>
      <c r="I1674" s="1">
        <v>1967.98</v>
      </c>
      <c r="J1674" s="1">
        <v>2635.45</v>
      </c>
      <c r="K1674" s="1">
        <v>145</v>
      </c>
      <c r="L1674" s="1">
        <f>Table49[[#This Row],[Selling_Price]]-Table49[[#This Row],[Market_Price]]</f>
        <v>667.4699999999998</v>
      </c>
      <c r="M1674" s="1">
        <f>Table49[[#This Row],[Quantity]]*Table49[[#This Row],[Selling_Price]]</f>
        <v>382140.25</v>
      </c>
      <c r="N1674" s="1">
        <f>Table49[[#This Row],[Quantity]]*Table49[[#This Row],[Profit_Per_Quantity]]</f>
        <v>96783.149999999965</v>
      </c>
      <c r="O1674" s="1" t="s">
        <v>48</v>
      </c>
    </row>
    <row r="1675" spans="1:15" x14ac:dyDescent="0.3">
      <c r="A1675" s="1" t="s">
        <v>8684</v>
      </c>
      <c r="B1675" s="1" t="s">
        <v>1145</v>
      </c>
      <c r="C1675" s="14" t="s">
        <v>5807</v>
      </c>
      <c r="D1675" s="1" t="s">
        <v>18</v>
      </c>
      <c r="E1675" s="1" t="s">
        <v>27</v>
      </c>
      <c r="F1675" s="1" t="s">
        <v>33</v>
      </c>
      <c r="G1675" s="1" t="s">
        <v>41</v>
      </c>
      <c r="H1675" s="1">
        <v>1063</v>
      </c>
      <c r="I1675" s="1">
        <v>937.72</v>
      </c>
      <c r="J1675" s="1">
        <v>1356.68</v>
      </c>
      <c r="K1675" s="1">
        <v>266</v>
      </c>
      <c r="L1675" s="1">
        <f>Table49[[#This Row],[Selling_Price]]-Table49[[#This Row],[Market_Price]]</f>
        <v>418.96000000000004</v>
      </c>
      <c r="M1675" s="1">
        <f>Table49[[#This Row],[Quantity]]*Table49[[#This Row],[Selling_Price]]</f>
        <v>360876.88</v>
      </c>
      <c r="N1675" s="1">
        <f>Table49[[#This Row],[Quantity]]*Table49[[#This Row],[Profit_Per_Quantity]]</f>
        <v>111443.36000000002</v>
      </c>
      <c r="O1675" s="1" t="s">
        <v>48</v>
      </c>
    </row>
    <row r="1676" spans="1:15" x14ac:dyDescent="0.3">
      <c r="A1676" s="1" t="s">
        <v>7182</v>
      </c>
      <c r="B1676" s="1" t="s">
        <v>457</v>
      </c>
      <c r="C1676" s="14" t="s">
        <v>4476</v>
      </c>
      <c r="D1676" s="1" t="s">
        <v>17</v>
      </c>
      <c r="E1676" s="1" t="s">
        <v>4349</v>
      </c>
      <c r="F1676" s="1" t="s">
        <v>35</v>
      </c>
      <c r="G1676" s="1" t="s">
        <v>4352</v>
      </c>
      <c r="H1676" s="1">
        <v>1084</v>
      </c>
      <c r="I1676" s="1">
        <v>1828.01</v>
      </c>
      <c r="J1676" s="1">
        <v>2261.75</v>
      </c>
      <c r="K1676" s="1">
        <v>297</v>
      </c>
      <c r="L1676" s="1">
        <f>Table49[[#This Row],[Selling_Price]]-Table49[[#This Row],[Market_Price]]</f>
        <v>433.74</v>
      </c>
      <c r="M1676" s="1">
        <f>Table49[[#This Row],[Quantity]]*Table49[[#This Row],[Selling_Price]]</f>
        <v>671739.75</v>
      </c>
      <c r="N1676" s="1">
        <f>Table49[[#This Row],[Quantity]]*Table49[[#This Row],[Profit_Per_Quantity]]</f>
        <v>128820.78</v>
      </c>
      <c r="O1676" s="1" t="s">
        <v>48</v>
      </c>
    </row>
    <row r="1677" spans="1:15" x14ac:dyDescent="0.3">
      <c r="A1677" s="1" t="s">
        <v>7517</v>
      </c>
      <c r="B1677" s="1" t="s">
        <v>4093</v>
      </c>
      <c r="C1677" s="14" t="s">
        <v>4604</v>
      </c>
      <c r="D1677" s="1" t="s">
        <v>14</v>
      </c>
      <c r="E1677" s="1" t="s">
        <v>21</v>
      </c>
      <c r="F1677" s="1" t="s">
        <v>35</v>
      </c>
      <c r="G1677" s="1" t="s">
        <v>36</v>
      </c>
      <c r="H1677" s="1">
        <v>1068</v>
      </c>
      <c r="I1677" s="1">
        <v>1455.05</v>
      </c>
      <c r="J1677" s="1">
        <v>1793.12</v>
      </c>
      <c r="K1677" s="1">
        <v>193</v>
      </c>
      <c r="L1677" s="1">
        <f>Table49[[#This Row],[Selling_Price]]-Table49[[#This Row],[Market_Price]]</f>
        <v>338.06999999999994</v>
      </c>
      <c r="M1677" s="1">
        <f>Table49[[#This Row],[Quantity]]*Table49[[#This Row],[Selling_Price]]</f>
        <v>346072.16</v>
      </c>
      <c r="N1677" s="1">
        <f>Table49[[#This Row],[Quantity]]*Table49[[#This Row],[Profit_Per_Quantity]]</f>
        <v>65247.509999999987</v>
      </c>
      <c r="O1677" s="1" t="s">
        <v>48</v>
      </c>
    </row>
    <row r="1678" spans="1:15" x14ac:dyDescent="0.3">
      <c r="A1678" s="1" t="s">
        <v>7233</v>
      </c>
      <c r="B1678" s="1" t="s">
        <v>2874</v>
      </c>
      <c r="C1678" s="14" t="s">
        <v>5483</v>
      </c>
      <c r="D1678" s="1" t="s">
        <v>12</v>
      </c>
      <c r="E1678" s="1" t="s">
        <v>21</v>
      </c>
      <c r="F1678" s="1" t="s">
        <v>35</v>
      </c>
      <c r="G1678" s="1" t="s">
        <v>37</v>
      </c>
      <c r="H1678" s="1">
        <v>1050</v>
      </c>
      <c r="I1678" s="1">
        <v>158.13999999999999</v>
      </c>
      <c r="J1678" s="1">
        <v>257.81</v>
      </c>
      <c r="K1678" s="1">
        <v>169</v>
      </c>
      <c r="L1678" s="1">
        <f>Table49[[#This Row],[Selling_Price]]-Table49[[#This Row],[Market_Price]]</f>
        <v>99.670000000000016</v>
      </c>
      <c r="M1678" s="1">
        <f>Table49[[#This Row],[Quantity]]*Table49[[#This Row],[Selling_Price]]</f>
        <v>43569.89</v>
      </c>
      <c r="N1678" s="1">
        <f>Table49[[#This Row],[Quantity]]*Table49[[#This Row],[Profit_Per_Quantity]]</f>
        <v>16844.230000000003</v>
      </c>
      <c r="O1678" s="1" t="s">
        <v>48</v>
      </c>
    </row>
    <row r="1679" spans="1:15" x14ac:dyDescent="0.3">
      <c r="A1679" s="1" t="s">
        <v>7582</v>
      </c>
      <c r="B1679" s="1" t="s">
        <v>2874</v>
      </c>
      <c r="C1679" s="14" t="s">
        <v>4464</v>
      </c>
      <c r="D1679" s="1" t="s">
        <v>13</v>
      </c>
      <c r="E1679" s="1" t="s">
        <v>30</v>
      </c>
      <c r="F1679" s="1" t="s">
        <v>34</v>
      </c>
      <c r="G1679" s="1" t="s">
        <v>42</v>
      </c>
      <c r="H1679" s="1">
        <v>1064</v>
      </c>
      <c r="I1679" s="1">
        <v>486.81</v>
      </c>
      <c r="J1679" s="1">
        <v>886.4</v>
      </c>
      <c r="K1679" s="1">
        <v>253</v>
      </c>
      <c r="L1679" s="1">
        <f>Table49[[#This Row],[Selling_Price]]-Table49[[#This Row],[Market_Price]]</f>
        <v>399.59</v>
      </c>
      <c r="M1679" s="1">
        <f>Table49[[#This Row],[Quantity]]*Table49[[#This Row],[Selling_Price]]</f>
        <v>224259.19999999998</v>
      </c>
      <c r="N1679" s="1">
        <f>Table49[[#This Row],[Quantity]]*Table49[[#This Row],[Profit_Per_Quantity]]</f>
        <v>101096.26999999999</v>
      </c>
      <c r="O1679" s="1" t="s">
        <v>48</v>
      </c>
    </row>
    <row r="1680" spans="1:15" x14ac:dyDescent="0.3">
      <c r="A1680" s="1" t="s">
        <v>10221</v>
      </c>
      <c r="B1680" s="1" t="s">
        <v>3603</v>
      </c>
      <c r="C1680" s="14" t="s">
        <v>4609</v>
      </c>
      <c r="D1680" s="1" t="s">
        <v>14</v>
      </c>
      <c r="E1680" s="1" t="s">
        <v>27</v>
      </c>
      <c r="F1680" s="1" t="s">
        <v>35</v>
      </c>
      <c r="G1680" s="1" t="s">
        <v>37</v>
      </c>
      <c r="H1680" s="1">
        <v>1035</v>
      </c>
      <c r="I1680" s="1">
        <v>1132.47</v>
      </c>
      <c r="J1680" s="1">
        <v>2141.8000000000002</v>
      </c>
      <c r="K1680" s="1">
        <v>486</v>
      </c>
      <c r="L1680" s="1">
        <f>Table49[[#This Row],[Selling_Price]]-Table49[[#This Row],[Market_Price]]</f>
        <v>1009.3300000000002</v>
      </c>
      <c r="M1680" s="1">
        <f>Table49[[#This Row],[Quantity]]*Table49[[#This Row],[Selling_Price]]</f>
        <v>1040914.8</v>
      </c>
      <c r="N1680" s="1">
        <f>Table49[[#This Row],[Quantity]]*Table49[[#This Row],[Profit_Per_Quantity]]</f>
        <v>490534.38000000006</v>
      </c>
      <c r="O1680" s="1" t="s">
        <v>48</v>
      </c>
    </row>
    <row r="1681" spans="1:15" x14ac:dyDescent="0.3">
      <c r="A1681" s="1" t="s">
        <v>9989</v>
      </c>
      <c r="B1681" s="1" t="s">
        <v>3235</v>
      </c>
      <c r="C1681" s="14" t="s">
        <v>4879</v>
      </c>
      <c r="D1681" s="1" t="s">
        <v>15</v>
      </c>
      <c r="E1681" s="1" t="s">
        <v>4351</v>
      </c>
      <c r="F1681" s="1" t="s">
        <v>32</v>
      </c>
      <c r="G1681" s="1" t="s">
        <v>40</v>
      </c>
      <c r="H1681" s="1">
        <v>1041</v>
      </c>
      <c r="I1681" s="1">
        <v>474.05</v>
      </c>
      <c r="J1681" s="1">
        <v>727.99</v>
      </c>
      <c r="K1681" s="1">
        <v>111</v>
      </c>
      <c r="L1681" s="1">
        <f>Table49[[#This Row],[Selling_Price]]-Table49[[#This Row],[Market_Price]]</f>
        <v>253.94</v>
      </c>
      <c r="M1681" s="1">
        <f>Table49[[#This Row],[Quantity]]*Table49[[#This Row],[Selling_Price]]</f>
        <v>80806.89</v>
      </c>
      <c r="N1681" s="1">
        <f>Table49[[#This Row],[Quantity]]*Table49[[#This Row],[Profit_Per_Quantity]]</f>
        <v>28187.34</v>
      </c>
      <c r="O1681" s="1" t="s">
        <v>48</v>
      </c>
    </row>
    <row r="1682" spans="1:15" x14ac:dyDescent="0.3">
      <c r="A1682" s="1" t="s">
        <v>9349</v>
      </c>
      <c r="B1682" s="1" t="s">
        <v>2227</v>
      </c>
      <c r="C1682" s="14" t="s">
        <v>5733</v>
      </c>
      <c r="D1682" s="1" t="s">
        <v>14</v>
      </c>
      <c r="E1682" s="1" t="s">
        <v>28</v>
      </c>
      <c r="F1682" s="1" t="s">
        <v>35</v>
      </c>
      <c r="G1682" s="1" t="s">
        <v>40</v>
      </c>
      <c r="H1682" s="1">
        <v>1031</v>
      </c>
      <c r="I1682" s="1">
        <v>677.47</v>
      </c>
      <c r="J1682" s="1">
        <v>1308.03</v>
      </c>
      <c r="K1682" s="1">
        <v>485</v>
      </c>
      <c r="L1682" s="1">
        <f>Table49[[#This Row],[Selling_Price]]-Table49[[#This Row],[Market_Price]]</f>
        <v>630.55999999999995</v>
      </c>
      <c r="M1682" s="1">
        <f>Table49[[#This Row],[Quantity]]*Table49[[#This Row],[Selling_Price]]</f>
        <v>634394.54999999993</v>
      </c>
      <c r="N1682" s="1">
        <f>Table49[[#This Row],[Quantity]]*Table49[[#This Row],[Profit_Per_Quantity]]</f>
        <v>305821.59999999998</v>
      </c>
      <c r="O1682" s="1" t="s">
        <v>48</v>
      </c>
    </row>
    <row r="1683" spans="1:15" x14ac:dyDescent="0.3">
      <c r="A1683" s="1" t="s">
        <v>7533</v>
      </c>
      <c r="B1683" s="1" t="s">
        <v>618</v>
      </c>
      <c r="C1683" s="14" t="s">
        <v>5158</v>
      </c>
      <c r="D1683" s="1" t="s">
        <v>20</v>
      </c>
      <c r="E1683" s="1" t="s">
        <v>4351</v>
      </c>
      <c r="F1683" s="1" t="s">
        <v>34</v>
      </c>
      <c r="G1683" s="1" t="s">
        <v>42</v>
      </c>
      <c r="H1683" s="1">
        <v>1041</v>
      </c>
      <c r="I1683" s="1">
        <v>70.5</v>
      </c>
      <c r="J1683" s="1">
        <v>125.99</v>
      </c>
      <c r="K1683" s="1">
        <v>78</v>
      </c>
      <c r="L1683" s="1">
        <f>Table49[[#This Row],[Selling_Price]]-Table49[[#This Row],[Market_Price]]</f>
        <v>55.489999999999995</v>
      </c>
      <c r="M1683" s="1">
        <f>Table49[[#This Row],[Quantity]]*Table49[[#This Row],[Selling_Price]]</f>
        <v>9827.2199999999993</v>
      </c>
      <c r="N1683" s="1">
        <f>Table49[[#This Row],[Quantity]]*Table49[[#This Row],[Profit_Per_Quantity]]</f>
        <v>4328.2199999999993</v>
      </c>
      <c r="O1683" s="1" t="s">
        <v>48</v>
      </c>
    </row>
    <row r="1684" spans="1:15" x14ac:dyDescent="0.3">
      <c r="A1684" s="1" t="s">
        <v>6514</v>
      </c>
      <c r="B1684" s="1" t="s">
        <v>3989</v>
      </c>
      <c r="C1684" s="14" t="s">
        <v>4696</v>
      </c>
      <c r="D1684" s="1" t="s">
        <v>13</v>
      </c>
      <c r="E1684" s="1" t="s">
        <v>29</v>
      </c>
      <c r="F1684" s="1" t="s">
        <v>33</v>
      </c>
      <c r="G1684" s="1" t="s">
        <v>42</v>
      </c>
      <c r="H1684" s="1">
        <v>1066</v>
      </c>
      <c r="I1684" s="1">
        <v>1223.8</v>
      </c>
      <c r="J1684" s="1">
        <v>1801.55</v>
      </c>
      <c r="K1684" s="1">
        <v>148</v>
      </c>
      <c r="L1684" s="1">
        <f>Table49[[#This Row],[Selling_Price]]-Table49[[#This Row],[Market_Price]]</f>
        <v>577.75</v>
      </c>
      <c r="M1684" s="1">
        <f>Table49[[#This Row],[Quantity]]*Table49[[#This Row],[Selling_Price]]</f>
        <v>266629.39999999997</v>
      </c>
      <c r="N1684" s="1">
        <f>Table49[[#This Row],[Quantity]]*Table49[[#This Row],[Profit_Per_Quantity]]</f>
        <v>85507</v>
      </c>
      <c r="O1684" s="1" t="s">
        <v>48</v>
      </c>
    </row>
    <row r="1685" spans="1:15" x14ac:dyDescent="0.3">
      <c r="A1685" s="1" t="s">
        <v>10000</v>
      </c>
      <c r="B1685" s="1" t="s">
        <v>3269</v>
      </c>
      <c r="C1685" s="14" t="s">
        <v>4988</v>
      </c>
      <c r="D1685" s="1" t="s">
        <v>19</v>
      </c>
      <c r="E1685" s="1" t="s">
        <v>4349</v>
      </c>
      <c r="F1685" s="1" t="s">
        <v>31</v>
      </c>
      <c r="G1685" s="1" t="s">
        <v>43</v>
      </c>
      <c r="H1685" s="1">
        <v>1086</v>
      </c>
      <c r="I1685" s="1">
        <v>521.79999999999995</v>
      </c>
      <c r="J1685" s="1">
        <v>951.53</v>
      </c>
      <c r="K1685" s="1">
        <v>288</v>
      </c>
      <c r="L1685" s="1">
        <f>Table49[[#This Row],[Selling_Price]]-Table49[[#This Row],[Market_Price]]</f>
        <v>429.73</v>
      </c>
      <c r="M1685" s="1">
        <f>Table49[[#This Row],[Quantity]]*Table49[[#This Row],[Selling_Price]]</f>
        <v>274040.64</v>
      </c>
      <c r="N1685" s="1">
        <f>Table49[[#This Row],[Quantity]]*Table49[[#This Row],[Profit_Per_Quantity]]</f>
        <v>123762.24000000001</v>
      </c>
      <c r="O1685" s="1" t="s">
        <v>48</v>
      </c>
    </row>
    <row r="1686" spans="1:15" x14ac:dyDescent="0.3">
      <c r="A1686" s="1" t="s">
        <v>8761</v>
      </c>
      <c r="B1686" s="1" t="s">
        <v>1273</v>
      </c>
      <c r="C1686" s="14" t="s">
        <v>4980</v>
      </c>
      <c r="D1686" s="1" t="s">
        <v>20</v>
      </c>
      <c r="E1686" s="1" t="s">
        <v>30</v>
      </c>
      <c r="F1686" s="1" t="s">
        <v>35</v>
      </c>
      <c r="G1686" s="1" t="s">
        <v>45</v>
      </c>
      <c r="H1686" s="1">
        <v>1060</v>
      </c>
      <c r="I1686" s="1">
        <v>1952.07</v>
      </c>
      <c r="J1686" s="1">
        <v>2423.06</v>
      </c>
      <c r="K1686" s="1">
        <v>240</v>
      </c>
      <c r="L1686" s="1">
        <f>Table49[[#This Row],[Selling_Price]]-Table49[[#This Row],[Market_Price]]</f>
        <v>470.99</v>
      </c>
      <c r="M1686" s="1">
        <f>Table49[[#This Row],[Quantity]]*Table49[[#This Row],[Selling_Price]]</f>
        <v>581534.4</v>
      </c>
      <c r="N1686" s="1">
        <f>Table49[[#This Row],[Quantity]]*Table49[[#This Row],[Profit_Per_Quantity]]</f>
        <v>113037.6</v>
      </c>
      <c r="O1686" s="1" t="s">
        <v>48</v>
      </c>
    </row>
    <row r="1687" spans="1:15" x14ac:dyDescent="0.3">
      <c r="A1687" s="1" t="s">
        <v>10353</v>
      </c>
      <c r="B1687" s="1" t="s">
        <v>3787</v>
      </c>
      <c r="C1687" s="14" t="s">
        <v>4864</v>
      </c>
      <c r="D1687" s="1" t="s">
        <v>13</v>
      </c>
      <c r="E1687" s="1" t="s">
        <v>21</v>
      </c>
      <c r="F1687" s="1" t="s">
        <v>35</v>
      </c>
      <c r="G1687" s="1" t="s">
        <v>4352</v>
      </c>
      <c r="H1687" s="1">
        <v>1043</v>
      </c>
      <c r="I1687" s="1">
        <v>564.5</v>
      </c>
      <c r="J1687" s="1">
        <v>635.80999999999995</v>
      </c>
      <c r="K1687" s="1">
        <v>142</v>
      </c>
      <c r="L1687" s="1">
        <f>Table49[[#This Row],[Selling_Price]]-Table49[[#This Row],[Market_Price]]</f>
        <v>71.309999999999945</v>
      </c>
      <c r="M1687" s="1">
        <f>Table49[[#This Row],[Quantity]]*Table49[[#This Row],[Selling_Price]]</f>
        <v>90285.01999999999</v>
      </c>
      <c r="N1687" s="1">
        <f>Table49[[#This Row],[Quantity]]*Table49[[#This Row],[Profit_Per_Quantity]]</f>
        <v>10126.019999999993</v>
      </c>
      <c r="O1687" s="1" t="s">
        <v>48</v>
      </c>
    </row>
    <row r="1688" spans="1:15" x14ac:dyDescent="0.3">
      <c r="A1688" s="1" t="s">
        <v>9892</v>
      </c>
      <c r="B1688" s="1" t="s">
        <v>3084</v>
      </c>
      <c r="C1688" s="14" t="s">
        <v>5360</v>
      </c>
      <c r="D1688" s="1" t="s">
        <v>14</v>
      </c>
      <c r="E1688" s="1" t="s">
        <v>4349</v>
      </c>
      <c r="F1688" s="1" t="s">
        <v>35</v>
      </c>
      <c r="G1688" s="1" t="s">
        <v>36</v>
      </c>
      <c r="H1688" s="1">
        <v>1082</v>
      </c>
      <c r="I1688" s="1">
        <v>1869.06</v>
      </c>
      <c r="J1688" s="1">
        <v>3280.54</v>
      </c>
      <c r="K1688" s="1">
        <v>469</v>
      </c>
      <c r="L1688" s="1">
        <f>Table49[[#This Row],[Selling_Price]]-Table49[[#This Row],[Market_Price]]</f>
        <v>1411.48</v>
      </c>
      <c r="M1688" s="1">
        <f>Table49[[#This Row],[Quantity]]*Table49[[#This Row],[Selling_Price]]</f>
        <v>1538573.26</v>
      </c>
      <c r="N1688" s="1">
        <f>Table49[[#This Row],[Quantity]]*Table49[[#This Row],[Profit_Per_Quantity]]</f>
        <v>661984.12</v>
      </c>
      <c r="O1688" s="1" t="s">
        <v>48</v>
      </c>
    </row>
    <row r="1689" spans="1:15" x14ac:dyDescent="0.3">
      <c r="A1689" s="1" t="s">
        <v>8431</v>
      </c>
      <c r="B1689" s="1" t="s">
        <v>740</v>
      </c>
      <c r="C1689" s="14" t="s">
        <v>6187</v>
      </c>
      <c r="D1689" s="1" t="s">
        <v>14</v>
      </c>
      <c r="E1689" s="1" t="s">
        <v>4351</v>
      </c>
      <c r="F1689" s="1" t="s">
        <v>35</v>
      </c>
      <c r="G1689" s="1" t="s">
        <v>41</v>
      </c>
      <c r="H1689" s="1">
        <v>1070</v>
      </c>
      <c r="I1689" s="1">
        <v>1114.97</v>
      </c>
      <c r="J1689" s="1">
        <v>1842.44</v>
      </c>
      <c r="K1689" s="1">
        <v>262</v>
      </c>
      <c r="L1689" s="1">
        <f>Table49[[#This Row],[Selling_Price]]-Table49[[#This Row],[Market_Price]]</f>
        <v>727.47</v>
      </c>
      <c r="M1689" s="1">
        <f>Table49[[#This Row],[Quantity]]*Table49[[#This Row],[Selling_Price]]</f>
        <v>482719.28</v>
      </c>
      <c r="N1689" s="1">
        <f>Table49[[#This Row],[Quantity]]*Table49[[#This Row],[Profit_Per_Quantity]]</f>
        <v>190597.14</v>
      </c>
      <c r="O1689" s="1" t="s">
        <v>48</v>
      </c>
    </row>
    <row r="1690" spans="1:15" x14ac:dyDescent="0.3">
      <c r="A1690" s="1" t="s">
        <v>9188</v>
      </c>
      <c r="B1690" s="1" t="s">
        <v>1975</v>
      </c>
      <c r="C1690" s="14" t="s">
        <v>5824</v>
      </c>
      <c r="D1690" s="1" t="s">
        <v>14</v>
      </c>
      <c r="E1690" s="1" t="s">
        <v>29</v>
      </c>
      <c r="F1690" s="1" t="s">
        <v>33</v>
      </c>
      <c r="G1690" s="1" t="s">
        <v>38</v>
      </c>
      <c r="H1690" s="1">
        <v>1076</v>
      </c>
      <c r="I1690" s="1">
        <v>211.15</v>
      </c>
      <c r="J1690" s="1">
        <v>287.11</v>
      </c>
      <c r="K1690" s="1">
        <v>74</v>
      </c>
      <c r="L1690" s="1">
        <f>Table49[[#This Row],[Selling_Price]]-Table49[[#This Row],[Market_Price]]</f>
        <v>75.960000000000008</v>
      </c>
      <c r="M1690" s="1">
        <f>Table49[[#This Row],[Quantity]]*Table49[[#This Row],[Selling_Price]]</f>
        <v>21246.14</v>
      </c>
      <c r="N1690" s="1">
        <f>Table49[[#This Row],[Quantity]]*Table49[[#This Row],[Profit_Per_Quantity]]</f>
        <v>5621.0400000000009</v>
      </c>
      <c r="O1690" s="1" t="s">
        <v>48</v>
      </c>
    </row>
    <row r="1691" spans="1:15" x14ac:dyDescent="0.3">
      <c r="A1691" s="1" t="s">
        <v>7397</v>
      </c>
      <c r="B1691" s="1" t="s">
        <v>2203</v>
      </c>
      <c r="C1691" s="14" t="s">
        <v>5329</v>
      </c>
      <c r="D1691" s="1" t="s">
        <v>11</v>
      </c>
      <c r="E1691" s="1" t="s">
        <v>26</v>
      </c>
      <c r="F1691" s="1" t="s">
        <v>35</v>
      </c>
      <c r="G1691" s="1" t="s">
        <v>40</v>
      </c>
      <c r="H1691" s="1">
        <v>1095</v>
      </c>
      <c r="I1691" s="1">
        <v>250.78</v>
      </c>
      <c r="J1691" s="1">
        <v>388.1</v>
      </c>
      <c r="K1691" s="1">
        <v>327</v>
      </c>
      <c r="L1691" s="1">
        <f>Table49[[#This Row],[Selling_Price]]-Table49[[#This Row],[Market_Price]]</f>
        <v>137.32000000000002</v>
      </c>
      <c r="M1691" s="1">
        <f>Table49[[#This Row],[Quantity]]*Table49[[#This Row],[Selling_Price]]</f>
        <v>126908.70000000001</v>
      </c>
      <c r="N1691" s="1">
        <f>Table49[[#This Row],[Quantity]]*Table49[[#This Row],[Profit_Per_Quantity]]</f>
        <v>44903.640000000007</v>
      </c>
      <c r="O1691" s="1" t="s">
        <v>48</v>
      </c>
    </row>
    <row r="1692" spans="1:15" x14ac:dyDescent="0.3">
      <c r="A1692" s="1" t="s">
        <v>8768</v>
      </c>
      <c r="B1692" s="1" t="s">
        <v>1288</v>
      </c>
      <c r="C1692" s="14" t="s">
        <v>6058</v>
      </c>
      <c r="D1692" s="1" t="s">
        <v>14</v>
      </c>
      <c r="E1692" s="1" t="s">
        <v>27</v>
      </c>
      <c r="F1692" s="1" t="s">
        <v>34</v>
      </c>
      <c r="G1692" s="1" t="s">
        <v>40</v>
      </c>
      <c r="H1692" s="1">
        <v>1065</v>
      </c>
      <c r="I1692" s="1">
        <v>903.3</v>
      </c>
      <c r="J1692" s="1">
        <v>1740.25</v>
      </c>
      <c r="K1692" s="1">
        <v>357</v>
      </c>
      <c r="L1692" s="1">
        <f>Table49[[#This Row],[Selling_Price]]-Table49[[#This Row],[Market_Price]]</f>
        <v>836.95</v>
      </c>
      <c r="M1692" s="1">
        <f>Table49[[#This Row],[Quantity]]*Table49[[#This Row],[Selling_Price]]</f>
        <v>621269.25</v>
      </c>
      <c r="N1692" s="1">
        <f>Table49[[#This Row],[Quantity]]*Table49[[#This Row],[Profit_Per_Quantity]]</f>
        <v>298791.15000000002</v>
      </c>
      <c r="O1692" s="1" t="s">
        <v>48</v>
      </c>
    </row>
    <row r="1693" spans="1:15" x14ac:dyDescent="0.3">
      <c r="A1693" s="1" t="s">
        <v>6372</v>
      </c>
      <c r="B1693" s="1" t="s">
        <v>1111</v>
      </c>
      <c r="C1693" s="14" t="s">
        <v>5021</v>
      </c>
      <c r="D1693" s="1" t="s">
        <v>19</v>
      </c>
      <c r="E1693" s="1" t="s">
        <v>26</v>
      </c>
      <c r="F1693" s="1" t="s">
        <v>31</v>
      </c>
      <c r="G1693" s="1" t="s">
        <v>37</v>
      </c>
      <c r="H1693" s="1">
        <v>1070</v>
      </c>
      <c r="I1693" s="1">
        <v>464.94</v>
      </c>
      <c r="J1693" s="1">
        <v>709.7</v>
      </c>
      <c r="K1693" s="1">
        <v>245</v>
      </c>
      <c r="L1693" s="1">
        <f>Table49[[#This Row],[Selling_Price]]-Table49[[#This Row],[Market_Price]]</f>
        <v>244.76000000000005</v>
      </c>
      <c r="M1693" s="1">
        <f>Table49[[#This Row],[Quantity]]*Table49[[#This Row],[Selling_Price]]</f>
        <v>173876.5</v>
      </c>
      <c r="N1693" s="1">
        <f>Table49[[#This Row],[Quantity]]*Table49[[#This Row],[Profit_Per_Quantity]]</f>
        <v>59966.200000000012</v>
      </c>
      <c r="O1693" s="1" t="s">
        <v>48</v>
      </c>
    </row>
    <row r="1694" spans="1:15" x14ac:dyDescent="0.3">
      <c r="A1694" s="1" t="s">
        <v>10048</v>
      </c>
      <c r="B1694" s="1" t="s">
        <v>3351</v>
      </c>
      <c r="C1694" s="14" t="s">
        <v>5194</v>
      </c>
      <c r="D1694" s="1" t="s">
        <v>17</v>
      </c>
      <c r="E1694" s="1" t="s">
        <v>25</v>
      </c>
      <c r="F1694" s="1" t="s">
        <v>32</v>
      </c>
      <c r="G1694" s="1" t="s">
        <v>4352</v>
      </c>
      <c r="H1694" s="1">
        <v>1059</v>
      </c>
      <c r="I1694" s="1">
        <v>1258.1400000000001</v>
      </c>
      <c r="J1694" s="1">
        <v>1947.9</v>
      </c>
      <c r="K1694" s="1">
        <v>300</v>
      </c>
      <c r="L1694" s="1">
        <f>Table49[[#This Row],[Selling_Price]]-Table49[[#This Row],[Market_Price]]</f>
        <v>689.76</v>
      </c>
      <c r="M1694" s="1">
        <f>Table49[[#This Row],[Quantity]]*Table49[[#This Row],[Selling_Price]]</f>
        <v>584370</v>
      </c>
      <c r="N1694" s="1">
        <f>Table49[[#This Row],[Quantity]]*Table49[[#This Row],[Profit_Per_Quantity]]</f>
        <v>206928</v>
      </c>
      <c r="O1694" s="1" t="s">
        <v>48</v>
      </c>
    </row>
    <row r="1695" spans="1:15" x14ac:dyDescent="0.3">
      <c r="A1695" s="1" t="s">
        <v>8956</v>
      </c>
      <c r="B1695" s="1" t="s">
        <v>1604</v>
      </c>
      <c r="C1695" s="14" t="s">
        <v>5910</v>
      </c>
      <c r="D1695" s="1" t="s">
        <v>16</v>
      </c>
      <c r="E1695" s="1" t="s">
        <v>25</v>
      </c>
      <c r="F1695" s="1" t="s">
        <v>33</v>
      </c>
      <c r="G1695" s="1" t="s">
        <v>45</v>
      </c>
      <c r="H1695" s="1">
        <v>1058</v>
      </c>
      <c r="I1695" s="1">
        <v>450.22</v>
      </c>
      <c r="J1695" s="1">
        <v>753.5</v>
      </c>
      <c r="K1695" s="1">
        <v>253</v>
      </c>
      <c r="L1695" s="1">
        <f>Table49[[#This Row],[Selling_Price]]-Table49[[#This Row],[Market_Price]]</f>
        <v>303.27999999999997</v>
      </c>
      <c r="M1695" s="1">
        <f>Table49[[#This Row],[Quantity]]*Table49[[#This Row],[Selling_Price]]</f>
        <v>190635.5</v>
      </c>
      <c r="N1695" s="1">
        <f>Table49[[#This Row],[Quantity]]*Table49[[#This Row],[Profit_Per_Quantity]]</f>
        <v>76729.84</v>
      </c>
      <c r="O1695" s="1" t="s">
        <v>48</v>
      </c>
    </row>
    <row r="1696" spans="1:15" x14ac:dyDescent="0.3">
      <c r="A1696" s="1" t="s">
        <v>9014</v>
      </c>
      <c r="B1696" s="1" t="s">
        <v>591</v>
      </c>
      <c r="C1696" s="14" t="s">
        <v>5943</v>
      </c>
      <c r="D1696" s="1" t="s">
        <v>18</v>
      </c>
      <c r="E1696" s="1" t="s">
        <v>26</v>
      </c>
      <c r="F1696" s="1" t="s">
        <v>34</v>
      </c>
      <c r="G1696" s="1" t="s">
        <v>38</v>
      </c>
      <c r="H1696" s="1">
        <v>1019</v>
      </c>
      <c r="I1696" s="1">
        <v>1418.82</v>
      </c>
      <c r="J1696" s="1">
        <v>2572.3200000000002</v>
      </c>
      <c r="K1696" s="1">
        <v>283</v>
      </c>
      <c r="L1696" s="1">
        <f>Table49[[#This Row],[Selling_Price]]-Table49[[#This Row],[Market_Price]]</f>
        <v>1153.5000000000002</v>
      </c>
      <c r="M1696" s="1">
        <f>Table49[[#This Row],[Quantity]]*Table49[[#This Row],[Selling_Price]]</f>
        <v>727966.56</v>
      </c>
      <c r="N1696" s="1">
        <f>Table49[[#This Row],[Quantity]]*Table49[[#This Row],[Profit_Per_Quantity]]</f>
        <v>326440.50000000006</v>
      </c>
      <c r="O1696" s="1" t="s">
        <v>48</v>
      </c>
    </row>
    <row r="1697" spans="1:15" x14ac:dyDescent="0.3">
      <c r="A1697" s="1" t="s">
        <v>6974</v>
      </c>
      <c r="B1697" s="1" t="s">
        <v>2658</v>
      </c>
      <c r="C1697" s="14" t="s">
        <v>5170</v>
      </c>
      <c r="D1697" s="1" t="s">
        <v>12</v>
      </c>
      <c r="E1697" s="1" t="s">
        <v>24</v>
      </c>
      <c r="F1697" s="1" t="s">
        <v>35</v>
      </c>
      <c r="G1697" s="1" t="s">
        <v>44</v>
      </c>
      <c r="H1697" s="1">
        <v>1081</v>
      </c>
      <c r="I1697" s="1">
        <v>270.51</v>
      </c>
      <c r="J1697" s="1">
        <v>363.44</v>
      </c>
      <c r="K1697" s="1">
        <v>156</v>
      </c>
      <c r="L1697" s="1">
        <f>Table49[[#This Row],[Selling_Price]]-Table49[[#This Row],[Market_Price]]</f>
        <v>92.93</v>
      </c>
      <c r="M1697" s="1">
        <f>Table49[[#This Row],[Quantity]]*Table49[[#This Row],[Selling_Price]]</f>
        <v>56696.639999999999</v>
      </c>
      <c r="N1697" s="1">
        <f>Table49[[#This Row],[Quantity]]*Table49[[#This Row],[Profit_Per_Quantity]]</f>
        <v>14497.080000000002</v>
      </c>
      <c r="O1697" s="1" t="s">
        <v>48</v>
      </c>
    </row>
    <row r="1698" spans="1:15" x14ac:dyDescent="0.3">
      <c r="A1698" s="1" t="s">
        <v>10459</v>
      </c>
      <c r="B1698" s="1" t="s">
        <v>3943</v>
      </c>
      <c r="C1698" s="14" t="s">
        <v>4740</v>
      </c>
      <c r="D1698" s="1" t="s">
        <v>20</v>
      </c>
      <c r="E1698" s="1" t="s">
        <v>27</v>
      </c>
      <c r="F1698" s="1" t="s">
        <v>31</v>
      </c>
      <c r="G1698" s="1" t="s">
        <v>37</v>
      </c>
      <c r="H1698" s="1">
        <v>1018</v>
      </c>
      <c r="I1698" s="1">
        <v>1732.51</v>
      </c>
      <c r="J1698" s="1">
        <v>2051.44</v>
      </c>
      <c r="K1698" s="1">
        <v>407</v>
      </c>
      <c r="L1698" s="1">
        <f>Table49[[#This Row],[Selling_Price]]-Table49[[#This Row],[Market_Price]]</f>
        <v>318.93000000000006</v>
      </c>
      <c r="M1698" s="1">
        <f>Table49[[#This Row],[Quantity]]*Table49[[#This Row],[Selling_Price]]</f>
        <v>834936.08000000007</v>
      </c>
      <c r="N1698" s="1">
        <f>Table49[[#This Row],[Quantity]]*Table49[[#This Row],[Profit_Per_Quantity]]</f>
        <v>129804.51000000002</v>
      </c>
      <c r="O1698" s="1" t="s">
        <v>48</v>
      </c>
    </row>
    <row r="1699" spans="1:15" x14ac:dyDescent="0.3">
      <c r="A1699" s="1" t="s">
        <v>9012</v>
      </c>
      <c r="B1699" s="1" t="s">
        <v>1694</v>
      </c>
      <c r="C1699" s="14" t="s">
        <v>5311</v>
      </c>
      <c r="D1699" s="1" t="s">
        <v>13</v>
      </c>
      <c r="E1699" s="1" t="s">
        <v>25</v>
      </c>
      <c r="F1699" s="1" t="s">
        <v>34</v>
      </c>
      <c r="G1699" s="1" t="s">
        <v>4352</v>
      </c>
      <c r="H1699" s="1">
        <v>1051</v>
      </c>
      <c r="I1699" s="1">
        <v>848.78</v>
      </c>
      <c r="J1699" s="1">
        <v>1497.28</v>
      </c>
      <c r="K1699" s="1">
        <v>321</v>
      </c>
      <c r="L1699" s="1">
        <f>Table49[[#This Row],[Selling_Price]]-Table49[[#This Row],[Market_Price]]</f>
        <v>648.5</v>
      </c>
      <c r="M1699" s="1">
        <f>Table49[[#This Row],[Quantity]]*Table49[[#This Row],[Selling_Price]]</f>
        <v>480626.88</v>
      </c>
      <c r="N1699" s="1">
        <f>Table49[[#This Row],[Quantity]]*Table49[[#This Row],[Profit_Per_Quantity]]</f>
        <v>208168.5</v>
      </c>
      <c r="O1699" s="1" t="s">
        <v>48</v>
      </c>
    </row>
    <row r="1700" spans="1:15" x14ac:dyDescent="0.3">
      <c r="A1700" s="1" t="s">
        <v>6327</v>
      </c>
      <c r="B1700" s="1" t="s">
        <v>1008</v>
      </c>
      <c r="C1700" s="14" t="s">
        <v>5529</v>
      </c>
      <c r="D1700" s="1" t="s">
        <v>15</v>
      </c>
      <c r="E1700" s="1" t="s">
        <v>4351</v>
      </c>
      <c r="F1700" s="1" t="s">
        <v>34</v>
      </c>
      <c r="G1700" s="1" t="s">
        <v>45</v>
      </c>
      <c r="H1700" s="1">
        <v>1083</v>
      </c>
      <c r="I1700" s="1">
        <v>288.14</v>
      </c>
      <c r="J1700" s="1">
        <v>328.48</v>
      </c>
      <c r="K1700" s="1">
        <v>228</v>
      </c>
      <c r="L1700" s="1">
        <f>Table49[[#This Row],[Selling_Price]]-Table49[[#This Row],[Market_Price]]</f>
        <v>40.340000000000032</v>
      </c>
      <c r="M1700" s="1">
        <f>Table49[[#This Row],[Quantity]]*Table49[[#This Row],[Selling_Price]]</f>
        <v>74893.440000000002</v>
      </c>
      <c r="N1700" s="1">
        <f>Table49[[#This Row],[Quantity]]*Table49[[#This Row],[Profit_Per_Quantity]]</f>
        <v>9197.5200000000077</v>
      </c>
      <c r="O1700" s="1" t="s">
        <v>48</v>
      </c>
    </row>
    <row r="1701" spans="1:15" x14ac:dyDescent="0.3">
      <c r="A1701" s="1" t="s">
        <v>6955</v>
      </c>
      <c r="B1701" s="1" t="s">
        <v>2553</v>
      </c>
      <c r="C1701" s="14" t="s">
        <v>5156</v>
      </c>
      <c r="D1701" s="1" t="s">
        <v>19</v>
      </c>
      <c r="E1701" s="1" t="s">
        <v>30</v>
      </c>
      <c r="F1701" s="1" t="s">
        <v>31</v>
      </c>
      <c r="G1701" s="1" t="s">
        <v>41</v>
      </c>
      <c r="H1701" s="1">
        <v>1043</v>
      </c>
      <c r="I1701" s="1">
        <v>1055.23</v>
      </c>
      <c r="J1701" s="1">
        <v>1999.32</v>
      </c>
      <c r="K1701" s="1">
        <v>459</v>
      </c>
      <c r="L1701" s="1">
        <f>Table49[[#This Row],[Selling_Price]]-Table49[[#This Row],[Market_Price]]</f>
        <v>944.08999999999992</v>
      </c>
      <c r="M1701" s="1">
        <f>Table49[[#This Row],[Quantity]]*Table49[[#This Row],[Selling_Price]]</f>
        <v>917687.88</v>
      </c>
      <c r="N1701" s="1">
        <f>Table49[[#This Row],[Quantity]]*Table49[[#This Row],[Profit_Per_Quantity]]</f>
        <v>433337.30999999994</v>
      </c>
      <c r="O1701" s="1" t="s">
        <v>48</v>
      </c>
    </row>
    <row r="1702" spans="1:15" x14ac:dyDescent="0.3">
      <c r="A1702" s="1" t="s">
        <v>8984</v>
      </c>
      <c r="B1702" s="1" t="s">
        <v>1654</v>
      </c>
      <c r="C1702" s="14" t="s">
        <v>5406</v>
      </c>
      <c r="D1702" s="1" t="s">
        <v>20</v>
      </c>
      <c r="E1702" s="1" t="s">
        <v>21</v>
      </c>
      <c r="F1702" s="1" t="s">
        <v>35</v>
      </c>
      <c r="G1702" s="1" t="s">
        <v>41</v>
      </c>
      <c r="H1702" s="1">
        <v>1015</v>
      </c>
      <c r="I1702" s="1">
        <v>344.49</v>
      </c>
      <c r="J1702" s="1">
        <v>389.82</v>
      </c>
      <c r="K1702" s="1">
        <v>308</v>
      </c>
      <c r="L1702" s="1">
        <f>Table49[[#This Row],[Selling_Price]]-Table49[[#This Row],[Market_Price]]</f>
        <v>45.329999999999984</v>
      </c>
      <c r="M1702" s="1">
        <f>Table49[[#This Row],[Quantity]]*Table49[[#This Row],[Selling_Price]]</f>
        <v>120064.56</v>
      </c>
      <c r="N1702" s="1">
        <f>Table49[[#This Row],[Quantity]]*Table49[[#This Row],[Profit_Per_Quantity]]</f>
        <v>13961.639999999996</v>
      </c>
      <c r="O1702" s="1" t="s">
        <v>48</v>
      </c>
    </row>
    <row r="1703" spans="1:15" x14ac:dyDescent="0.3">
      <c r="A1703" s="1" t="s">
        <v>9673</v>
      </c>
      <c r="B1703" s="1" t="s">
        <v>2747</v>
      </c>
      <c r="C1703" s="14" t="s">
        <v>4465</v>
      </c>
      <c r="D1703" s="1" t="s">
        <v>14</v>
      </c>
      <c r="E1703" s="1" t="s">
        <v>24</v>
      </c>
      <c r="F1703" s="1" t="s">
        <v>35</v>
      </c>
      <c r="G1703" s="1" t="s">
        <v>4352</v>
      </c>
      <c r="H1703" s="1">
        <v>1077</v>
      </c>
      <c r="I1703" s="1">
        <v>1085.1400000000001</v>
      </c>
      <c r="J1703" s="1">
        <v>1987.38</v>
      </c>
      <c r="K1703" s="1">
        <v>382</v>
      </c>
      <c r="L1703" s="1">
        <f>Table49[[#This Row],[Selling_Price]]-Table49[[#This Row],[Market_Price]]</f>
        <v>902.24</v>
      </c>
      <c r="M1703" s="1">
        <f>Table49[[#This Row],[Quantity]]*Table49[[#This Row],[Selling_Price]]</f>
        <v>759179.16</v>
      </c>
      <c r="N1703" s="1">
        <f>Table49[[#This Row],[Quantity]]*Table49[[#This Row],[Profit_Per_Quantity]]</f>
        <v>344655.68</v>
      </c>
      <c r="O1703" s="1" t="s">
        <v>48</v>
      </c>
    </row>
    <row r="1704" spans="1:15" x14ac:dyDescent="0.3">
      <c r="A1704" s="1" t="s">
        <v>8518</v>
      </c>
      <c r="B1704" s="1" t="s">
        <v>883</v>
      </c>
      <c r="C1704" s="14" t="s">
        <v>5669</v>
      </c>
      <c r="D1704" s="1" t="s">
        <v>20</v>
      </c>
      <c r="E1704" s="1" t="s">
        <v>4349</v>
      </c>
      <c r="F1704" s="1" t="s">
        <v>35</v>
      </c>
      <c r="G1704" s="1" t="s">
        <v>38</v>
      </c>
      <c r="H1704" s="1">
        <v>1031</v>
      </c>
      <c r="I1704" s="1">
        <v>1634.39</v>
      </c>
      <c r="J1704" s="1">
        <v>2283.4</v>
      </c>
      <c r="K1704" s="1">
        <v>368</v>
      </c>
      <c r="L1704" s="1">
        <f>Table49[[#This Row],[Selling_Price]]-Table49[[#This Row],[Market_Price]]</f>
        <v>649.01</v>
      </c>
      <c r="M1704" s="1">
        <f>Table49[[#This Row],[Quantity]]*Table49[[#This Row],[Selling_Price]]</f>
        <v>840291.20000000007</v>
      </c>
      <c r="N1704" s="1">
        <f>Table49[[#This Row],[Quantity]]*Table49[[#This Row],[Profit_Per_Quantity]]</f>
        <v>238835.68</v>
      </c>
      <c r="O1704" s="1" t="s">
        <v>48</v>
      </c>
    </row>
    <row r="1705" spans="1:15" x14ac:dyDescent="0.3">
      <c r="A1705" s="1" t="s">
        <v>7653</v>
      </c>
      <c r="B1705" s="1" t="s">
        <v>253</v>
      </c>
      <c r="C1705" s="14" t="s">
        <v>5595</v>
      </c>
      <c r="D1705" s="1" t="s">
        <v>16</v>
      </c>
      <c r="E1705" s="1" t="s">
        <v>30</v>
      </c>
      <c r="F1705" s="1" t="s">
        <v>35</v>
      </c>
      <c r="G1705" s="1" t="s">
        <v>36</v>
      </c>
      <c r="H1705" s="1">
        <v>1079</v>
      </c>
      <c r="I1705" s="1">
        <v>867.06</v>
      </c>
      <c r="J1705" s="1">
        <v>1529.31</v>
      </c>
      <c r="K1705" s="1">
        <v>115</v>
      </c>
      <c r="L1705" s="1">
        <f>Table49[[#This Row],[Selling_Price]]-Table49[[#This Row],[Market_Price]]</f>
        <v>662.25</v>
      </c>
      <c r="M1705" s="1">
        <f>Table49[[#This Row],[Quantity]]*Table49[[#This Row],[Selling_Price]]</f>
        <v>175870.65</v>
      </c>
      <c r="N1705" s="1">
        <f>Table49[[#This Row],[Quantity]]*Table49[[#This Row],[Profit_Per_Quantity]]</f>
        <v>76158.75</v>
      </c>
      <c r="O1705" s="1" t="s">
        <v>48</v>
      </c>
    </row>
    <row r="1706" spans="1:15" x14ac:dyDescent="0.3">
      <c r="A1706" s="1" t="s">
        <v>8353</v>
      </c>
      <c r="B1706" s="1" t="s">
        <v>619</v>
      </c>
      <c r="C1706" s="14" t="s">
        <v>5010</v>
      </c>
      <c r="D1706" s="1" t="s">
        <v>16</v>
      </c>
      <c r="E1706" s="1" t="s">
        <v>27</v>
      </c>
      <c r="F1706" s="1" t="s">
        <v>34</v>
      </c>
      <c r="G1706" s="1" t="s">
        <v>42</v>
      </c>
      <c r="H1706" s="1">
        <v>1008</v>
      </c>
      <c r="I1706" s="1">
        <v>375.54</v>
      </c>
      <c r="J1706" s="1">
        <v>431.56</v>
      </c>
      <c r="K1706" s="1">
        <v>251</v>
      </c>
      <c r="L1706" s="1">
        <f>Table49[[#This Row],[Selling_Price]]-Table49[[#This Row],[Market_Price]]</f>
        <v>56.019999999999982</v>
      </c>
      <c r="M1706" s="1">
        <f>Table49[[#This Row],[Quantity]]*Table49[[#This Row],[Selling_Price]]</f>
        <v>108321.56</v>
      </c>
      <c r="N1706" s="1">
        <f>Table49[[#This Row],[Quantity]]*Table49[[#This Row],[Profit_Per_Quantity]]</f>
        <v>14061.019999999995</v>
      </c>
      <c r="O1706" s="1" t="s">
        <v>48</v>
      </c>
    </row>
    <row r="1707" spans="1:15" x14ac:dyDescent="0.3">
      <c r="A1707" s="1" t="s">
        <v>9894</v>
      </c>
      <c r="B1707" s="1" t="s">
        <v>3092</v>
      </c>
      <c r="C1707" s="14" t="s">
        <v>5356</v>
      </c>
      <c r="D1707" s="1" t="s">
        <v>19</v>
      </c>
      <c r="E1707" s="1" t="s">
        <v>29</v>
      </c>
      <c r="F1707" s="1" t="s">
        <v>32</v>
      </c>
      <c r="G1707" s="1" t="s">
        <v>4352</v>
      </c>
      <c r="H1707" s="1">
        <v>1044</v>
      </c>
      <c r="I1707" s="1">
        <v>1525.34</v>
      </c>
      <c r="J1707" s="1">
        <v>2970.64</v>
      </c>
      <c r="K1707" s="1">
        <v>35</v>
      </c>
      <c r="L1707" s="1">
        <f>Table49[[#This Row],[Selling_Price]]-Table49[[#This Row],[Market_Price]]</f>
        <v>1445.3</v>
      </c>
      <c r="M1707" s="1">
        <f>Table49[[#This Row],[Quantity]]*Table49[[#This Row],[Selling_Price]]</f>
        <v>103972.4</v>
      </c>
      <c r="N1707" s="1">
        <f>Table49[[#This Row],[Quantity]]*Table49[[#This Row],[Profit_Per_Quantity]]</f>
        <v>50585.5</v>
      </c>
      <c r="O1707" s="1" t="s">
        <v>48</v>
      </c>
    </row>
    <row r="1708" spans="1:15" x14ac:dyDescent="0.3">
      <c r="A1708" s="1" t="s">
        <v>6763</v>
      </c>
      <c r="B1708" s="1" t="s">
        <v>4273</v>
      </c>
      <c r="C1708" s="14" t="s">
        <v>4432</v>
      </c>
      <c r="D1708" s="1" t="s">
        <v>15</v>
      </c>
      <c r="E1708" s="1" t="s">
        <v>4349</v>
      </c>
      <c r="F1708" s="1" t="s">
        <v>35</v>
      </c>
      <c r="G1708" s="1" t="s">
        <v>38</v>
      </c>
      <c r="H1708" s="1">
        <v>1038</v>
      </c>
      <c r="I1708" s="1">
        <v>1040.24</v>
      </c>
      <c r="J1708" s="1">
        <v>1152.94</v>
      </c>
      <c r="K1708" s="1">
        <v>434</v>
      </c>
      <c r="L1708" s="1">
        <f>Table49[[#This Row],[Selling_Price]]-Table49[[#This Row],[Market_Price]]</f>
        <v>112.70000000000005</v>
      </c>
      <c r="M1708" s="1">
        <f>Table49[[#This Row],[Quantity]]*Table49[[#This Row],[Selling_Price]]</f>
        <v>500375.96</v>
      </c>
      <c r="N1708" s="1">
        <f>Table49[[#This Row],[Quantity]]*Table49[[#This Row],[Profit_Per_Quantity]]</f>
        <v>48911.800000000017</v>
      </c>
      <c r="O1708" s="1" t="s">
        <v>48</v>
      </c>
    </row>
    <row r="1709" spans="1:15" x14ac:dyDescent="0.3">
      <c r="A1709" s="1" t="s">
        <v>9291</v>
      </c>
      <c r="B1709" s="1" t="s">
        <v>2140</v>
      </c>
      <c r="C1709" s="14" t="s">
        <v>4955</v>
      </c>
      <c r="D1709" s="1" t="s">
        <v>15</v>
      </c>
      <c r="E1709" s="1" t="s">
        <v>28</v>
      </c>
      <c r="F1709" s="1" t="s">
        <v>34</v>
      </c>
      <c r="G1709" s="1" t="s">
        <v>41</v>
      </c>
      <c r="H1709" s="1">
        <v>1020</v>
      </c>
      <c r="I1709" s="1">
        <v>1964.92</v>
      </c>
      <c r="J1709" s="1">
        <v>2512.38</v>
      </c>
      <c r="K1709" s="1">
        <v>402</v>
      </c>
      <c r="L1709" s="1">
        <f>Table49[[#This Row],[Selling_Price]]-Table49[[#This Row],[Market_Price]]</f>
        <v>547.46</v>
      </c>
      <c r="M1709" s="1">
        <f>Table49[[#This Row],[Quantity]]*Table49[[#This Row],[Selling_Price]]</f>
        <v>1009976.76</v>
      </c>
      <c r="N1709" s="1">
        <f>Table49[[#This Row],[Quantity]]*Table49[[#This Row],[Profit_Per_Quantity]]</f>
        <v>220078.92</v>
      </c>
      <c r="O1709" s="1" t="s">
        <v>48</v>
      </c>
    </row>
    <row r="1710" spans="1:15" x14ac:dyDescent="0.3">
      <c r="A1710" s="1" t="s">
        <v>6566</v>
      </c>
      <c r="B1710" s="1" t="s">
        <v>2872</v>
      </c>
      <c r="C1710" s="14" t="s">
        <v>5484</v>
      </c>
      <c r="D1710" s="1" t="s">
        <v>11</v>
      </c>
      <c r="E1710" s="1" t="s">
        <v>24</v>
      </c>
      <c r="F1710" s="1" t="s">
        <v>32</v>
      </c>
      <c r="G1710" s="1" t="s">
        <v>43</v>
      </c>
      <c r="H1710" s="1">
        <v>1098</v>
      </c>
      <c r="I1710" s="1">
        <v>1535.02</v>
      </c>
      <c r="J1710" s="1">
        <v>2657.66</v>
      </c>
      <c r="K1710" s="1">
        <v>39</v>
      </c>
      <c r="L1710" s="1">
        <f>Table49[[#This Row],[Selling_Price]]-Table49[[#This Row],[Market_Price]]</f>
        <v>1122.6399999999999</v>
      </c>
      <c r="M1710" s="1">
        <f>Table49[[#This Row],[Quantity]]*Table49[[#This Row],[Selling_Price]]</f>
        <v>103648.73999999999</v>
      </c>
      <c r="N1710" s="1">
        <f>Table49[[#This Row],[Quantity]]*Table49[[#This Row],[Profit_Per_Quantity]]</f>
        <v>43782.959999999992</v>
      </c>
      <c r="O1710" s="1" t="s">
        <v>48</v>
      </c>
    </row>
    <row r="1711" spans="1:15" x14ac:dyDescent="0.3">
      <c r="A1711" s="1" t="s">
        <v>7455</v>
      </c>
      <c r="B1711" s="1" t="s">
        <v>900</v>
      </c>
      <c r="C1711" s="14" t="s">
        <v>4552</v>
      </c>
      <c r="D1711" s="1" t="s">
        <v>15</v>
      </c>
      <c r="E1711" s="1" t="s">
        <v>25</v>
      </c>
      <c r="F1711" s="1" t="s">
        <v>32</v>
      </c>
      <c r="G1711" s="1" t="s">
        <v>4352</v>
      </c>
      <c r="H1711" s="1">
        <v>1052</v>
      </c>
      <c r="I1711" s="1">
        <v>1023.01</v>
      </c>
      <c r="J1711" s="1">
        <v>1651.87</v>
      </c>
      <c r="K1711" s="1">
        <v>89</v>
      </c>
      <c r="L1711" s="1">
        <f>Table49[[#This Row],[Selling_Price]]-Table49[[#This Row],[Market_Price]]</f>
        <v>628.8599999999999</v>
      </c>
      <c r="M1711" s="1">
        <f>Table49[[#This Row],[Quantity]]*Table49[[#This Row],[Selling_Price]]</f>
        <v>147016.43</v>
      </c>
      <c r="N1711" s="1">
        <f>Table49[[#This Row],[Quantity]]*Table49[[#This Row],[Profit_Per_Quantity]]</f>
        <v>55968.539999999994</v>
      </c>
      <c r="O1711" s="1" t="s">
        <v>48</v>
      </c>
    </row>
    <row r="1712" spans="1:15" x14ac:dyDescent="0.3">
      <c r="A1712" s="1" t="s">
        <v>10674</v>
      </c>
      <c r="B1712" s="1" t="s">
        <v>4309</v>
      </c>
      <c r="C1712" s="14" t="s">
        <v>4395</v>
      </c>
      <c r="D1712" s="1" t="s">
        <v>19</v>
      </c>
      <c r="E1712" s="1" t="s">
        <v>30</v>
      </c>
      <c r="F1712" s="1" t="s">
        <v>35</v>
      </c>
      <c r="G1712" s="1" t="s">
        <v>38</v>
      </c>
      <c r="H1712" s="1">
        <v>1089</v>
      </c>
      <c r="I1712" s="1">
        <v>1280.82</v>
      </c>
      <c r="J1712" s="1">
        <v>2497.56</v>
      </c>
      <c r="K1712" s="1">
        <v>137</v>
      </c>
      <c r="L1712" s="1">
        <f>Table49[[#This Row],[Selling_Price]]-Table49[[#This Row],[Market_Price]]</f>
        <v>1216.74</v>
      </c>
      <c r="M1712" s="1">
        <f>Table49[[#This Row],[Quantity]]*Table49[[#This Row],[Selling_Price]]</f>
        <v>342165.72</v>
      </c>
      <c r="N1712" s="1">
        <f>Table49[[#This Row],[Quantity]]*Table49[[#This Row],[Profit_Per_Quantity]]</f>
        <v>166693.38</v>
      </c>
      <c r="O1712" s="1" t="s">
        <v>48</v>
      </c>
    </row>
    <row r="1713" spans="1:15" x14ac:dyDescent="0.3">
      <c r="A1713" s="1" t="s">
        <v>6851</v>
      </c>
      <c r="B1713" s="1" t="s">
        <v>2970</v>
      </c>
      <c r="C1713" s="14" t="s">
        <v>5430</v>
      </c>
      <c r="D1713" s="1" t="s">
        <v>15</v>
      </c>
      <c r="E1713" s="1" t="s">
        <v>25</v>
      </c>
      <c r="F1713" s="1" t="s">
        <v>35</v>
      </c>
      <c r="G1713" s="1" t="s">
        <v>43</v>
      </c>
      <c r="H1713" s="1">
        <v>1015</v>
      </c>
      <c r="I1713" s="1">
        <v>477.23</v>
      </c>
      <c r="J1713" s="1">
        <v>654.25</v>
      </c>
      <c r="K1713" s="1">
        <v>315</v>
      </c>
      <c r="L1713" s="1">
        <f>Table49[[#This Row],[Selling_Price]]-Table49[[#This Row],[Market_Price]]</f>
        <v>177.01999999999998</v>
      </c>
      <c r="M1713" s="1">
        <f>Table49[[#This Row],[Quantity]]*Table49[[#This Row],[Selling_Price]]</f>
        <v>206088.75</v>
      </c>
      <c r="N1713" s="1">
        <f>Table49[[#This Row],[Quantity]]*Table49[[#This Row],[Profit_Per_Quantity]]</f>
        <v>55761.299999999996</v>
      </c>
      <c r="O1713" s="1" t="s">
        <v>48</v>
      </c>
    </row>
    <row r="1714" spans="1:15" x14ac:dyDescent="0.3">
      <c r="A1714" s="1" t="s">
        <v>10655</v>
      </c>
      <c r="B1714" s="1" t="s">
        <v>4282</v>
      </c>
      <c r="C1714" s="14" t="s">
        <v>4423</v>
      </c>
      <c r="D1714" s="1" t="s">
        <v>20</v>
      </c>
      <c r="E1714" s="1" t="s">
        <v>27</v>
      </c>
      <c r="F1714" s="1" t="s">
        <v>34</v>
      </c>
      <c r="G1714" s="1" t="s">
        <v>4352</v>
      </c>
      <c r="H1714" s="1">
        <v>1001</v>
      </c>
      <c r="I1714" s="1">
        <v>1383.56</v>
      </c>
      <c r="J1714" s="1">
        <v>2704.49</v>
      </c>
      <c r="K1714" s="1">
        <v>430</v>
      </c>
      <c r="L1714" s="1">
        <f>Table49[[#This Row],[Selling_Price]]-Table49[[#This Row],[Market_Price]]</f>
        <v>1320.9299999999998</v>
      </c>
      <c r="M1714" s="1">
        <f>Table49[[#This Row],[Quantity]]*Table49[[#This Row],[Selling_Price]]</f>
        <v>1162930.7</v>
      </c>
      <c r="N1714" s="1">
        <f>Table49[[#This Row],[Quantity]]*Table49[[#This Row],[Profit_Per_Quantity]]</f>
        <v>567999.89999999991</v>
      </c>
      <c r="O1714" s="1" t="s">
        <v>48</v>
      </c>
    </row>
    <row r="1715" spans="1:15" x14ac:dyDescent="0.3">
      <c r="A1715" s="1" t="s">
        <v>9738</v>
      </c>
      <c r="B1715" s="1" t="s">
        <v>2841</v>
      </c>
      <c r="C1715" s="14" t="s">
        <v>5503</v>
      </c>
      <c r="D1715" s="1" t="s">
        <v>13</v>
      </c>
      <c r="E1715" s="1" t="s">
        <v>28</v>
      </c>
      <c r="F1715" s="1" t="s">
        <v>34</v>
      </c>
      <c r="G1715" s="1" t="s">
        <v>43</v>
      </c>
      <c r="H1715" s="1">
        <v>1085</v>
      </c>
      <c r="I1715" s="1">
        <v>1365.03</v>
      </c>
      <c r="J1715" s="1">
        <v>2349.85</v>
      </c>
      <c r="K1715" s="1">
        <v>442</v>
      </c>
      <c r="L1715" s="1">
        <f>Table49[[#This Row],[Selling_Price]]-Table49[[#This Row],[Market_Price]]</f>
        <v>984.81999999999994</v>
      </c>
      <c r="M1715" s="1">
        <f>Table49[[#This Row],[Quantity]]*Table49[[#This Row],[Selling_Price]]</f>
        <v>1038633.7</v>
      </c>
      <c r="N1715" s="1">
        <f>Table49[[#This Row],[Quantity]]*Table49[[#This Row],[Profit_Per_Quantity]]</f>
        <v>435290.43999999994</v>
      </c>
      <c r="O1715" s="1" t="s">
        <v>48</v>
      </c>
    </row>
    <row r="1716" spans="1:15" x14ac:dyDescent="0.3">
      <c r="A1716" s="1" t="s">
        <v>6690</v>
      </c>
      <c r="B1716" s="1" t="s">
        <v>2952</v>
      </c>
      <c r="C1716" s="14" t="s">
        <v>4702</v>
      </c>
      <c r="D1716" s="1" t="s">
        <v>17</v>
      </c>
      <c r="E1716" s="1" t="s">
        <v>29</v>
      </c>
      <c r="F1716" s="1" t="s">
        <v>33</v>
      </c>
      <c r="G1716" s="1" t="s">
        <v>44</v>
      </c>
      <c r="H1716" s="1">
        <v>1019</v>
      </c>
      <c r="I1716" s="1">
        <v>1436.86</v>
      </c>
      <c r="J1716" s="1">
        <v>2250.06</v>
      </c>
      <c r="K1716" s="1">
        <v>116</v>
      </c>
      <c r="L1716" s="1">
        <f>Table49[[#This Row],[Selling_Price]]-Table49[[#This Row],[Market_Price]]</f>
        <v>813.2</v>
      </c>
      <c r="M1716" s="1">
        <f>Table49[[#This Row],[Quantity]]*Table49[[#This Row],[Selling_Price]]</f>
        <v>261006.96</v>
      </c>
      <c r="N1716" s="1">
        <f>Table49[[#This Row],[Quantity]]*Table49[[#This Row],[Profit_Per_Quantity]]</f>
        <v>94331.200000000012</v>
      </c>
      <c r="O1716" s="1" t="s">
        <v>48</v>
      </c>
    </row>
    <row r="1717" spans="1:15" x14ac:dyDescent="0.3">
      <c r="A1717" s="1" t="s">
        <v>8312</v>
      </c>
      <c r="B1717" s="1" t="s">
        <v>545</v>
      </c>
      <c r="C1717" s="14" t="s">
        <v>5854</v>
      </c>
      <c r="D1717" s="1" t="s">
        <v>14</v>
      </c>
      <c r="E1717" s="1" t="s">
        <v>4351</v>
      </c>
      <c r="F1717" s="1" t="s">
        <v>31</v>
      </c>
      <c r="G1717" s="1" t="s">
        <v>38</v>
      </c>
      <c r="H1717" s="1">
        <v>1001</v>
      </c>
      <c r="I1717" s="1">
        <v>375.96</v>
      </c>
      <c r="J1717" s="1">
        <v>525.28</v>
      </c>
      <c r="K1717" s="1">
        <v>19</v>
      </c>
      <c r="L1717" s="1">
        <f>Table49[[#This Row],[Selling_Price]]-Table49[[#This Row],[Market_Price]]</f>
        <v>149.32</v>
      </c>
      <c r="M1717" s="1">
        <f>Table49[[#This Row],[Quantity]]*Table49[[#This Row],[Selling_Price]]</f>
        <v>9980.32</v>
      </c>
      <c r="N1717" s="1">
        <f>Table49[[#This Row],[Quantity]]*Table49[[#This Row],[Profit_Per_Quantity]]</f>
        <v>2837.08</v>
      </c>
      <c r="O1717" s="1" t="s">
        <v>48</v>
      </c>
    </row>
    <row r="1718" spans="1:15" x14ac:dyDescent="0.3">
      <c r="A1718" s="1" t="s">
        <v>6354</v>
      </c>
      <c r="B1718" s="1" t="s">
        <v>188</v>
      </c>
      <c r="C1718" s="14" t="s">
        <v>5151</v>
      </c>
      <c r="D1718" s="1" t="s">
        <v>14</v>
      </c>
      <c r="E1718" s="1" t="s">
        <v>4349</v>
      </c>
      <c r="F1718" s="1" t="s">
        <v>32</v>
      </c>
      <c r="G1718" s="1" t="s">
        <v>4352</v>
      </c>
      <c r="H1718" s="1">
        <v>1039</v>
      </c>
      <c r="I1718" s="1">
        <v>1982.77</v>
      </c>
      <c r="J1718" s="1">
        <v>2669.48</v>
      </c>
      <c r="K1718" s="1">
        <v>41</v>
      </c>
      <c r="L1718" s="1">
        <f>Table49[[#This Row],[Selling_Price]]-Table49[[#This Row],[Market_Price]]</f>
        <v>686.71</v>
      </c>
      <c r="M1718" s="1">
        <f>Table49[[#This Row],[Quantity]]*Table49[[#This Row],[Selling_Price]]</f>
        <v>109448.68000000001</v>
      </c>
      <c r="N1718" s="1">
        <f>Table49[[#This Row],[Quantity]]*Table49[[#This Row],[Profit_Per_Quantity]]</f>
        <v>28155.11</v>
      </c>
      <c r="O1718" s="1" t="s">
        <v>48</v>
      </c>
    </row>
    <row r="1719" spans="1:15" x14ac:dyDescent="0.3">
      <c r="A1719" s="1" t="s">
        <v>7350</v>
      </c>
      <c r="B1719" s="1" t="s">
        <v>1346</v>
      </c>
      <c r="C1719" s="14" t="s">
        <v>6042</v>
      </c>
      <c r="D1719" s="1" t="s">
        <v>17</v>
      </c>
      <c r="E1719" s="1" t="s">
        <v>29</v>
      </c>
      <c r="F1719" s="1" t="s">
        <v>35</v>
      </c>
      <c r="G1719" s="1" t="s">
        <v>44</v>
      </c>
      <c r="H1719" s="1">
        <v>1100</v>
      </c>
      <c r="I1719" s="1">
        <v>981.78</v>
      </c>
      <c r="J1719" s="1">
        <v>1900.9</v>
      </c>
      <c r="K1719" s="1">
        <v>453</v>
      </c>
      <c r="L1719" s="1">
        <f>Table49[[#This Row],[Selling_Price]]-Table49[[#This Row],[Market_Price]]</f>
        <v>919.12000000000012</v>
      </c>
      <c r="M1719" s="1">
        <f>Table49[[#This Row],[Quantity]]*Table49[[#This Row],[Selling_Price]]</f>
        <v>861107.70000000007</v>
      </c>
      <c r="N1719" s="1">
        <f>Table49[[#This Row],[Quantity]]*Table49[[#This Row],[Profit_Per_Quantity]]</f>
        <v>416361.36000000004</v>
      </c>
      <c r="O1719" s="1" t="s">
        <v>48</v>
      </c>
    </row>
    <row r="1720" spans="1:15" x14ac:dyDescent="0.3">
      <c r="A1720" s="1" t="s">
        <v>6496</v>
      </c>
      <c r="B1720" s="1" t="s">
        <v>3038</v>
      </c>
      <c r="C1720" s="14" t="s">
        <v>5387</v>
      </c>
      <c r="D1720" s="1" t="s">
        <v>11</v>
      </c>
      <c r="E1720" s="1" t="s">
        <v>30</v>
      </c>
      <c r="F1720" s="1" t="s">
        <v>32</v>
      </c>
      <c r="G1720" s="1" t="s">
        <v>43</v>
      </c>
      <c r="H1720" s="1">
        <v>1020</v>
      </c>
      <c r="I1720" s="1">
        <v>1666.64</v>
      </c>
      <c r="J1720" s="1">
        <v>3105.02</v>
      </c>
      <c r="K1720" s="1">
        <v>92</v>
      </c>
      <c r="L1720" s="1">
        <f>Table49[[#This Row],[Selling_Price]]-Table49[[#This Row],[Market_Price]]</f>
        <v>1438.3799999999999</v>
      </c>
      <c r="M1720" s="1">
        <f>Table49[[#This Row],[Quantity]]*Table49[[#This Row],[Selling_Price]]</f>
        <v>285661.84000000003</v>
      </c>
      <c r="N1720" s="1">
        <f>Table49[[#This Row],[Quantity]]*Table49[[#This Row],[Profit_Per_Quantity]]</f>
        <v>132330.96</v>
      </c>
      <c r="O1720" s="1" t="s">
        <v>48</v>
      </c>
    </row>
    <row r="1721" spans="1:15" x14ac:dyDescent="0.3">
      <c r="A1721" s="1" t="s">
        <v>9775</v>
      </c>
      <c r="B1721" s="1" t="s">
        <v>2900</v>
      </c>
      <c r="C1721" s="14" t="s">
        <v>5468</v>
      </c>
      <c r="D1721" s="1" t="s">
        <v>18</v>
      </c>
      <c r="E1721" s="1" t="s">
        <v>4349</v>
      </c>
      <c r="F1721" s="1" t="s">
        <v>33</v>
      </c>
      <c r="G1721" s="1" t="s">
        <v>41</v>
      </c>
      <c r="H1721" s="1">
        <v>1079</v>
      </c>
      <c r="I1721" s="1">
        <v>1371.94</v>
      </c>
      <c r="J1721" s="1">
        <v>2338.27</v>
      </c>
      <c r="K1721" s="1">
        <v>390</v>
      </c>
      <c r="L1721" s="1">
        <f>Table49[[#This Row],[Selling_Price]]-Table49[[#This Row],[Market_Price]]</f>
        <v>966.32999999999993</v>
      </c>
      <c r="M1721" s="1">
        <f>Table49[[#This Row],[Quantity]]*Table49[[#This Row],[Selling_Price]]</f>
        <v>911925.3</v>
      </c>
      <c r="N1721" s="1">
        <f>Table49[[#This Row],[Quantity]]*Table49[[#This Row],[Profit_Per_Quantity]]</f>
        <v>376868.69999999995</v>
      </c>
      <c r="O1721" s="1" t="s">
        <v>48</v>
      </c>
    </row>
    <row r="1722" spans="1:15" x14ac:dyDescent="0.3">
      <c r="A1722" s="1" t="s">
        <v>8858</v>
      </c>
      <c r="B1722" s="1" t="s">
        <v>1443</v>
      </c>
      <c r="C1722" s="14" t="s">
        <v>6012</v>
      </c>
      <c r="D1722" s="1" t="s">
        <v>14</v>
      </c>
      <c r="E1722" s="1" t="s">
        <v>4351</v>
      </c>
      <c r="F1722" s="1" t="s">
        <v>32</v>
      </c>
      <c r="G1722" s="1" t="s">
        <v>44</v>
      </c>
      <c r="H1722" s="1">
        <v>1063</v>
      </c>
      <c r="I1722" s="1">
        <v>427.43</v>
      </c>
      <c r="J1722" s="1">
        <v>535.85</v>
      </c>
      <c r="K1722" s="1">
        <v>392</v>
      </c>
      <c r="L1722" s="1">
        <f>Table49[[#This Row],[Selling_Price]]-Table49[[#This Row],[Market_Price]]</f>
        <v>108.42000000000002</v>
      </c>
      <c r="M1722" s="1">
        <f>Table49[[#This Row],[Quantity]]*Table49[[#This Row],[Selling_Price]]</f>
        <v>210053.2</v>
      </c>
      <c r="N1722" s="1">
        <f>Table49[[#This Row],[Quantity]]*Table49[[#This Row],[Profit_Per_Quantity]]</f>
        <v>42500.640000000007</v>
      </c>
      <c r="O1722" s="1" t="s">
        <v>48</v>
      </c>
    </row>
    <row r="1723" spans="1:15" x14ac:dyDescent="0.3">
      <c r="A1723" s="1" t="s">
        <v>9976</v>
      </c>
      <c r="B1723" s="1" t="s">
        <v>3214</v>
      </c>
      <c r="C1723" s="14" t="s">
        <v>5284</v>
      </c>
      <c r="D1723" s="1" t="s">
        <v>12</v>
      </c>
      <c r="E1723" s="1" t="s">
        <v>26</v>
      </c>
      <c r="F1723" s="1" t="s">
        <v>35</v>
      </c>
      <c r="G1723" s="1" t="s">
        <v>44</v>
      </c>
      <c r="H1723" s="1">
        <v>1089</v>
      </c>
      <c r="I1723" s="1">
        <v>976.5</v>
      </c>
      <c r="J1723" s="1">
        <v>1457.49</v>
      </c>
      <c r="K1723" s="1">
        <v>499</v>
      </c>
      <c r="L1723" s="1">
        <f>Table49[[#This Row],[Selling_Price]]-Table49[[#This Row],[Market_Price]]</f>
        <v>480.99</v>
      </c>
      <c r="M1723" s="1">
        <f>Table49[[#This Row],[Quantity]]*Table49[[#This Row],[Selling_Price]]</f>
        <v>727287.51</v>
      </c>
      <c r="N1723" s="1">
        <f>Table49[[#This Row],[Quantity]]*Table49[[#This Row],[Profit_Per_Quantity]]</f>
        <v>240014.01</v>
      </c>
      <c r="O1723" s="1" t="s">
        <v>48</v>
      </c>
    </row>
    <row r="1724" spans="1:15" x14ac:dyDescent="0.3">
      <c r="A1724" s="1" t="s">
        <v>6609</v>
      </c>
      <c r="B1724" s="1" t="s">
        <v>1406</v>
      </c>
      <c r="C1724" s="14" t="s">
        <v>4569</v>
      </c>
      <c r="D1724" s="1" t="s">
        <v>11</v>
      </c>
      <c r="E1724" s="1" t="s">
        <v>24</v>
      </c>
      <c r="F1724" s="1" t="s">
        <v>34</v>
      </c>
      <c r="G1724" s="1" t="s">
        <v>4352</v>
      </c>
      <c r="H1724" s="1">
        <v>1022</v>
      </c>
      <c r="I1724" s="1">
        <v>732.71</v>
      </c>
      <c r="J1724" s="1">
        <v>1016.72</v>
      </c>
      <c r="K1724" s="1">
        <v>234</v>
      </c>
      <c r="L1724" s="1">
        <f>Table49[[#This Row],[Selling_Price]]-Table49[[#This Row],[Market_Price]]</f>
        <v>284.01</v>
      </c>
      <c r="M1724" s="1">
        <f>Table49[[#This Row],[Quantity]]*Table49[[#This Row],[Selling_Price]]</f>
        <v>237912.48</v>
      </c>
      <c r="N1724" s="1">
        <f>Table49[[#This Row],[Quantity]]*Table49[[#This Row],[Profit_Per_Quantity]]</f>
        <v>66458.34</v>
      </c>
      <c r="O1724" s="1" t="s">
        <v>48</v>
      </c>
    </row>
    <row r="1725" spans="1:15" x14ac:dyDescent="0.3">
      <c r="A1725" s="1" t="s">
        <v>8793</v>
      </c>
      <c r="B1725" s="1" t="s">
        <v>1332</v>
      </c>
      <c r="C1725" s="14" t="s">
        <v>5013</v>
      </c>
      <c r="D1725" s="1" t="s">
        <v>14</v>
      </c>
      <c r="E1725" s="1" t="s">
        <v>27</v>
      </c>
      <c r="F1725" s="1" t="s">
        <v>34</v>
      </c>
      <c r="G1725" s="1" t="s">
        <v>4352</v>
      </c>
      <c r="H1725" s="1">
        <v>1012</v>
      </c>
      <c r="I1725" s="1">
        <v>82.25</v>
      </c>
      <c r="J1725" s="1">
        <v>93.49</v>
      </c>
      <c r="K1725" s="1">
        <v>105</v>
      </c>
      <c r="L1725" s="1">
        <f>Table49[[#This Row],[Selling_Price]]-Table49[[#This Row],[Market_Price]]</f>
        <v>11.239999999999995</v>
      </c>
      <c r="M1725" s="1">
        <f>Table49[[#This Row],[Quantity]]*Table49[[#This Row],[Selling_Price]]</f>
        <v>9816.4499999999989</v>
      </c>
      <c r="N1725" s="1">
        <f>Table49[[#This Row],[Quantity]]*Table49[[#This Row],[Profit_Per_Quantity]]</f>
        <v>1180.1999999999994</v>
      </c>
      <c r="O1725" s="1" t="s">
        <v>48</v>
      </c>
    </row>
    <row r="1726" spans="1:15" x14ac:dyDescent="0.3">
      <c r="A1726" s="1" t="s">
        <v>8663</v>
      </c>
      <c r="B1726" s="1" t="s">
        <v>1115</v>
      </c>
      <c r="C1726" s="14" t="s">
        <v>6102</v>
      </c>
      <c r="D1726" s="1" t="s">
        <v>13</v>
      </c>
      <c r="E1726" s="1" t="s">
        <v>4349</v>
      </c>
      <c r="F1726" s="1" t="s">
        <v>33</v>
      </c>
      <c r="G1726" s="1" t="s">
        <v>44</v>
      </c>
      <c r="H1726" s="1">
        <v>1087</v>
      </c>
      <c r="I1726" s="1">
        <v>1501.17</v>
      </c>
      <c r="J1726" s="1">
        <v>2056.06</v>
      </c>
      <c r="K1726" s="1">
        <v>448</v>
      </c>
      <c r="L1726" s="1">
        <f>Table49[[#This Row],[Selling_Price]]-Table49[[#This Row],[Market_Price]]</f>
        <v>554.88999999999987</v>
      </c>
      <c r="M1726" s="1">
        <f>Table49[[#This Row],[Quantity]]*Table49[[#This Row],[Selling_Price]]</f>
        <v>921114.88</v>
      </c>
      <c r="N1726" s="1">
        <f>Table49[[#This Row],[Quantity]]*Table49[[#This Row],[Profit_Per_Quantity]]</f>
        <v>248590.71999999994</v>
      </c>
      <c r="O1726" s="1" t="s">
        <v>48</v>
      </c>
    </row>
    <row r="1727" spans="1:15" x14ac:dyDescent="0.3">
      <c r="A1727" s="1" t="s">
        <v>7834</v>
      </c>
      <c r="B1727" s="1" t="s">
        <v>1115</v>
      </c>
      <c r="C1727" s="14" t="s">
        <v>4792</v>
      </c>
      <c r="D1727" s="1" t="s">
        <v>11</v>
      </c>
      <c r="E1727" s="1" t="s">
        <v>27</v>
      </c>
      <c r="F1727" s="1" t="s">
        <v>33</v>
      </c>
      <c r="G1727" s="1" t="s">
        <v>38</v>
      </c>
      <c r="H1727" s="1">
        <v>1066</v>
      </c>
      <c r="I1727" s="1">
        <v>51.86</v>
      </c>
      <c r="J1727" s="1">
        <v>70.86</v>
      </c>
      <c r="K1727" s="1">
        <v>241</v>
      </c>
      <c r="L1727" s="1">
        <f>Table49[[#This Row],[Selling_Price]]-Table49[[#This Row],[Market_Price]]</f>
        <v>19</v>
      </c>
      <c r="M1727" s="1">
        <f>Table49[[#This Row],[Quantity]]*Table49[[#This Row],[Selling_Price]]</f>
        <v>17077.259999999998</v>
      </c>
      <c r="N1727" s="1">
        <f>Table49[[#This Row],[Quantity]]*Table49[[#This Row],[Profit_Per_Quantity]]</f>
        <v>4579</v>
      </c>
      <c r="O1727" s="1" t="s">
        <v>48</v>
      </c>
    </row>
    <row r="1728" spans="1:15" x14ac:dyDescent="0.3">
      <c r="A1728" s="1" t="s">
        <v>10575</v>
      </c>
      <c r="B1728" s="1" t="s">
        <v>937</v>
      </c>
      <c r="C1728" s="14" t="s">
        <v>4542</v>
      </c>
      <c r="D1728" s="1" t="s">
        <v>16</v>
      </c>
      <c r="E1728" s="1" t="s">
        <v>26</v>
      </c>
      <c r="F1728" s="1" t="s">
        <v>31</v>
      </c>
      <c r="G1728" s="1" t="s">
        <v>42</v>
      </c>
      <c r="H1728" s="1">
        <v>1065</v>
      </c>
      <c r="I1728" s="1">
        <v>1269.32</v>
      </c>
      <c r="J1728" s="1">
        <v>1906.11</v>
      </c>
      <c r="K1728" s="1">
        <v>9</v>
      </c>
      <c r="L1728" s="1">
        <f>Table49[[#This Row],[Selling_Price]]-Table49[[#This Row],[Market_Price]]</f>
        <v>636.79</v>
      </c>
      <c r="M1728" s="1">
        <f>Table49[[#This Row],[Quantity]]*Table49[[#This Row],[Selling_Price]]</f>
        <v>17154.989999999998</v>
      </c>
      <c r="N1728" s="1">
        <f>Table49[[#This Row],[Quantity]]*Table49[[#This Row],[Profit_Per_Quantity]]</f>
        <v>5731.11</v>
      </c>
      <c r="O1728" s="1" t="s">
        <v>48</v>
      </c>
    </row>
    <row r="1729" spans="1:15" x14ac:dyDescent="0.3">
      <c r="A1729" s="1" t="s">
        <v>9342</v>
      </c>
      <c r="B1729" s="1" t="s">
        <v>2215</v>
      </c>
      <c r="C1729" s="14" t="s">
        <v>5780</v>
      </c>
      <c r="D1729" s="1" t="s">
        <v>13</v>
      </c>
      <c r="E1729" s="1" t="s">
        <v>30</v>
      </c>
      <c r="F1729" s="1" t="s">
        <v>35</v>
      </c>
      <c r="G1729" s="1" t="s">
        <v>43</v>
      </c>
      <c r="H1729" s="1">
        <v>1091</v>
      </c>
      <c r="I1729" s="1">
        <v>1674.26</v>
      </c>
      <c r="J1729" s="1">
        <v>2294.63</v>
      </c>
      <c r="K1729" s="1">
        <v>332</v>
      </c>
      <c r="L1729" s="1">
        <f>Table49[[#This Row],[Selling_Price]]-Table49[[#This Row],[Market_Price]]</f>
        <v>620.37000000000012</v>
      </c>
      <c r="M1729" s="1">
        <f>Table49[[#This Row],[Quantity]]*Table49[[#This Row],[Selling_Price]]</f>
        <v>761817.16</v>
      </c>
      <c r="N1729" s="1">
        <f>Table49[[#This Row],[Quantity]]*Table49[[#This Row],[Profit_Per_Quantity]]</f>
        <v>205962.84000000003</v>
      </c>
      <c r="O1729" s="1" t="s">
        <v>48</v>
      </c>
    </row>
    <row r="1730" spans="1:15" x14ac:dyDescent="0.3">
      <c r="A1730" s="1" t="s">
        <v>8482</v>
      </c>
      <c r="B1730" s="1" t="s">
        <v>825</v>
      </c>
      <c r="C1730" s="14" t="s">
        <v>4644</v>
      </c>
      <c r="D1730" s="1" t="s">
        <v>20</v>
      </c>
      <c r="E1730" s="1" t="s">
        <v>24</v>
      </c>
      <c r="F1730" s="1" t="s">
        <v>35</v>
      </c>
      <c r="G1730" s="1" t="s">
        <v>44</v>
      </c>
      <c r="H1730" s="1">
        <v>1019</v>
      </c>
      <c r="I1730" s="1">
        <v>1523.79</v>
      </c>
      <c r="J1730" s="1">
        <v>1684.85</v>
      </c>
      <c r="K1730" s="1">
        <v>495</v>
      </c>
      <c r="L1730" s="1">
        <f>Table49[[#This Row],[Selling_Price]]-Table49[[#This Row],[Market_Price]]</f>
        <v>161.05999999999995</v>
      </c>
      <c r="M1730" s="1">
        <f>Table49[[#This Row],[Quantity]]*Table49[[#This Row],[Selling_Price]]</f>
        <v>834000.75</v>
      </c>
      <c r="N1730" s="1">
        <f>Table49[[#This Row],[Quantity]]*Table49[[#This Row],[Profit_Per_Quantity]]</f>
        <v>79724.699999999968</v>
      </c>
      <c r="O1730" s="1" t="s">
        <v>48</v>
      </c>
    </row>
    <row r="1731" spans="1:15" x14ac:dyDescent="0.3">
      <c r="A1731" s="1" t="s">
        <v>7534</v>
      </c>
      <c r="B1731" s="1" t="s">
        <v>946</v>
      </c>
      <c r="C1731" s="14" t="s">
        <v>4499</v>
      </c>
      <c r="D1731" s="1" t="s">
        <v>15</v>
      </c>
      <c r="E1731" s="1" t="s">
        <v>4351</v>
      </c>
      <c r="F1731" s="1" t="s">
        <v>32</v>
      </c>
      <c r="G1731" s="1" t="s">
        <v>43</v>
      </c>
      <c r="H1731" s="1">
        <v>1006</v>
      </c>
      <c r="I1731" s="1">
        <v>259.55</v>
      </c>
      <c r="J1731" s="1">
        <v>302.13</v>
      </c>
      <c r="K1731" s="1">
        <v>144</v>
      </c>
      <c r="L1731" s="1">
        <f>Table49[[#This Row],[Selling_Price]]-Table49[[#This Row],[Market_Price]]</f>
        <v>42.579999999999984</v>
      </c>
      <c r="M1731" s="1">
        <f>Table49[[#This Row],[Quantity]]*Table49[[#This Row],[Selling_Price]]</f>
        <v>43506.720000000001</v>
      </c>
      <c r="N1731" s="1">
        <f>Table49[[#This Row],[Quantity]]*Table49[[#This Row],[Profit_Per_Quantity]]</f>
        <v>6131.5199999999977</v>
      </c>
      <c r="O1731" s="1" t="s">
        <v>48</v>
      </c>
    </row>
    <row r="1732" spans="1:15" x14ac:dyDescent="0.3">
      <c r="A1732" s="1" t="s">
        <v>10365</v>
      </c>
      <c r="B1732" s="1" t="s">
        <v>3805</v>
      </c>
      <c r="C1732" s="14" t="s">
        <v>4851</v>
      </c>
      <c r="D1732" s="1" t="s">
        <v>11</v>
      </c>
      <c r="E1732" s="1" t="s">
        <v>27</v>
      </c>
      <c r="F1732" s="1" t="s">
        <v>35</v>
      </c>
      <c r="G1732" s="1" t="s">
        <v>36</v>
      </c>
      <c r="H1732" s="1">
        <v>1058</v>
      </c>
      <c r="I1732" s="1">
        <v>1987.12</v>
      </c>
      <c r="J1732" s="1">
        <v>2290.38</v>
      </c>
      <c r="K1732" s="1">
        <v>374</v>
      </c>
      <c r="L1732" s="1">
        <f>Table49[[#This Row],[Selling_Price]]-Table49[[#This Row],[Market_Price]]</f>
        <v>303.26000000000022</v>
      </c>
      <c r="M1732" s="1">
        <f>Table49[[#This Row],[Quantity]]*Table49[[#This Row],[Selling_Price]]</f>
        <v>856602.12</v>
      </c>
      <c r="N1732" s="1">
        <f>Table49[[#This Row],[Quantity]]*Table49[[#This Row],[Profit_Per_Quantity]]</f>
        <v>113419.24000000008</v>
      </c>
      <c r="O1732" s="1" t="s">
        <v>48</v>
      </c>
    </row>
    <row r="1733" spans="1:15" x14ac:dyDescent="0.3">
      <c r="A1733" s="1" t="s">
        <v>8623</v>
      </c>
      <c r="B1733" s="1" t="s">
        <v>1056</v>
      </c>
      <c r="C1733" s="14" t="s">
        <v>4838</v>
      </c>
      <c r="D1733" s="1" t="s">
        <v>18</v>
      </c>
      <c r="E1733" s="1" t="s">
        <v>25</v>
      </c>
      <c r="F1733" s="1" t="s">
        <v>33</v>
      </c>
      <c r="G1733" s="1" t="s">
        <v>40</v>
      </c>
      <c r="H1733" s="1">
        <v>1062</v>
      </c>
      <c r="I1733" s="1">
        <v>1355.71</v>
      </c>
      <c r="J1733" s="1">
        <v>2626.85</v>
      </c>
      <c r="K1733" s="1">
        <v>497</v>
      </c>
      <c r="L1733" s="1">
        <f>Table49[[#This Row],[Selling_Price]]-Table49[[#This Row],[Market_Price]]</f>
        <v>1271.1399999999999</v>
      </c>
      <c r="M1733" s="1">
        <f>Table49[[#This Row],[Quantity]]*Table49[[#This Row],[Selling_Price]]</f>
        <v>1305544.45</v>
      </c>
      <c r="N1733" s="1">
        <f>Table49[[#This Row],[Quantity]]*Table49[[#This Row],[Profit_Per_Quantity]]</f>
        <v>631756.57999999996</v>
      </c>
      <c r="O1733" s="1" t="s">
        <v>48</v>
      </c>
    </row>
    <row r="1734" spans="1:15" x14ac:dyDescent="0.3">
      <c r="A1734" s="1" t="s">
        <v>9413</v>
      </c>
      <c r="B1734" s="1" t="s">
        <v>2329</v>
      </c>
      <c r="C1734" s="14" t="s">
        <v>5141</v>
      </c>
      <c r="D1734" s="1" t="s">
        <v>19</v>
      </c>
      <c r="E1734" s="1" t="s">
        <v>30</v>
      </c>
      <c r="F1734" s="1" t="s">
        <v>32</v>
      </c>
      <c r="G1734" s="1" t="s">
        <v>42</v>
      </c>
      <c r="H1734" s="1">
        <v>1013</v>
      </c>
      <c r="I1734" s="1">
        <v>1909.76</v>
      </c>
      <c r="J1734" s="1">
        <v>2781.99</v>
      </c>
      <c r="K1734" s="1">
        <v>30</v>
      </c>
      <c r="L1734" s="1">
        <f>Table49[[#This Row],[Selling_Price]]-Table49[[#This Row],[Market_Price]]</f>
        <v>872.22999999999979</v>
      </c>
      <c r="M1734" s="1">
        <f>Table49[[#This Row],[Quantity]]*Table49[[#This Row],[Selling_Price]]</f>
        <v>83459.7</v>
      </c>
      <c r="N1734" s="1">
        <f>Table49[[#This Row],[Quantity]]*Table49[[#This Row],[Profit_Per_Quantity]]</f>
        <v>26166.899999999994</v>
      </c>
      <c r="O1734" s="1" t="s">
        <v>48</v>
      </c>
    </row>
    <row r="1735" spans="1:15" x14ac:dyDescent="0.3">
      <c r="A1735" s="1" t="s">
        <v>6788</v>
      </c>
      <c r="B1735" s="1" t="s">
        <v>2850</v>
      </c>
      <c r="C1735" s="14" t="s">
        <v>5498</v>
      </c>
      <c r="D1735" s="1" t="s">
        <v>14</v>
      </c>
      <c r="E1735" s="1" t="s">
        <v>4351</v>
      </c>
      <c r="F1735" s="1" t="s">
        <v>33</v>
      </c>
      <c r="G1735" s="1" t="s">
        <v>40</v>
      </c>
      <c r="H1735" s="1">
        <v>1043</v>
      </c>
      <c r="I1735" s="1">
        <v>632.75</v>
      </c>
      <c r="J1735" s="1">
        <v>854.62</v>
      </c>
      <c r="K1735" s="1">
        <v>129</v>
      </c>
      <c r="L1735" s="1">
        <f>Table49[[#This Row],[Selling_Price]]-Table49[[#This Row],[Market_Price]]</f>
        <v>221.87</v>
      </c>
      <c r="M1735" s="1">
        <f>Table49[[#This Row],[Quantity]]*Table49[[#This Row],[Selling_Price]]</f>
        <v>110245.98</v>
      </c>
      <c r="N1735" s="1">
        <f>Table49[[#This Row],[Quantity]]*Table49[[#This Row],[Profit_Per_Quantity]]</f>
        <v>28621.23</v>
      </c>
      <c r="O1735" s="1" t="s">
        <v>48</v>
      </c>
    </row>
    <row r="1736" spans="1:15" x14ac:dyDescent="0.3">
      <c r="A1736" s="1" t="s">
        <v>8726</v>
      </c>
      <c r="B1736" s="1" t="s">
        <v>1205</v>
      </c>
      <c r="C1736" s="14" t="s">
        <v>6083</v>
      </c>
      <c r="D1736" s="1" t="s">
        <v>16</v>
      </c>
      <c r="E1736" s="1" t="s">
        <v>28</v>
      </c>
      <c r="F1736" s="1" t="s">
        <v>33</v>
      </c>
      <c r="G1736" s="1" t="s">
        <v>42</v>
      </c>
      <c r="H1736" s="1">
        <v>1039</v>
      </c>
      <c r="I1736" s="1">
        <v>1741.5</v>
      </c>
      <c r="J1736" s="1">
        <v>3346.57</v>
      </c>
      <c r="K1736" s="1">
        <v>324</v>
      </c>
      <c r="L1736" s="1">
        <f>Table49[[#This Row],[Selling_Price]]-Table49[[#This Row],[Market_Price]]</f>
        <v>1605.0700000000002</v>
      </c>
      <c r="M1736" s="1">
        <f>Table49[[#This Row],[Quantity]]*Table49[[#This Row],[Selling_Price]]</f>
        <v>1084288.6800000002</v>
      </c>
      <c r="N1736" s="1">
        <f>Table49[[#This Row],[Quantity]]*Table49[[#This Row],[Profit_Per_Quantity]]</f>
        <v>520042.68000000005</v>
      </c>
      <c r="O1736" s="1" t="s">
        <v>48</v>
      </c>
    </row>
    <row r="1737" spans="1:15" x14ac:dyDescent="0.3">
      <c r="A1737" s="1" t="s">
        <v>9118</v>
      </c>
      <c r="B1737" s="1" t="s">
        <v>1860</v>
      </c>
      <c r="C1737" s="14" t="s">
        <v>5157</v>
      </c>
      <c r="D1737" s="1" t="s">
        <v>19</v>
      </c>
      <c r="E1737" s="1" t="s">
        <v>26</v>
      </c>
      <c r="F1737" s="1" t="s">
        <v>34</v>
      </c>
      <c r="G1737" s="1" t="s">
        <v>38</v>
      </c>
      <c r="H1737" s="1">
        <v>1063</v>
      </c>
      <c r="I1737" s="1">
        <v>431.19</v>
      </c>
      <c r="J1737" s="1">
        <v>600.73</v>
      </c>
      <c r="K1737" s="1">
        <v>282</v>
      </c>
      <c r="L1737" s="1">
        <f>Table49[[#This Row],[Selling_Price]]-Table49[[#This Row],[Market_Price]]</f>
        <v>169.54000000000002</v>
      </c>
      <c r="M1737" s="1">
        <f>Table49[[#This Row],[Quantity]]*Table49[[#This Row],[Selling_Price]]</f>
        <v>169405.86000000002</v>
      </c>
      <c r="N1737" s="1">
        <f>Table49[[#This Row],[Quantity]]*Table49[[#This Row],[Profit_Per_Quantity]]</f>
        <v>47810.280000000006</v>
      </c>
      <c r="O1737" s="1" t="s">
        <v>48</v>
      </c>
    </row>
    <row r="1738" spans="1:15" x14ac:dyDescent="0.3">
      <c r="A1738" s="1" t="s">
        <v>9081</v>
      </c>
      <c r="B1738" s="1" t="s">
        <v>1807</v>
      </c>
      <c r="C1738" s="14" t="s">
        <v>4747</v>
      </c>
      <c r="D1738" s="1" t="s">
        <v>13</v>
      </c>
      <c r="E1738" s="1" t="s">
        <v>24</v>
      </c>
      <c r="F1738" s="1" t="s">
        <v>31</v>
      </c>
      <c r="G1738" s="1" t="s">
        <v>43</v>
      </c>
      <c r="H1738" s="1">
        <v>1078</v>
      </c>
      <c r="I1738" s="1">
        <v>1518.93</v>
      </c>
      <c r="J1738" s="1">
        <v>2706.41</v>
      </c>
      <c r="K1738" s="1">
        <v>481</v>
      </c>
      <c r="L1738" s="1">
        <f>Table49[[#This Row],[Selling_Price]]-Table49[[#This Row],[Market_Price]]</f>
        <v>1187.4799999999998</v>
      </c>
      <c r="M1738" s="1">
        <f>Table49[[#This Row],[Quantity]]*Table49[[#This Row],[Selling_Price]]</f>
        <v>1301783.21</v>
      </c>
      <c r="N1738" s="1">
        <f>Table49[[#This Row],[Quantity]]*Table49[[#This Row],[Profit_Per_Quantity]]</f>
        <v>571177.87999999989</v>
      </c>
      <c r="O1738" s="1" t="s">
        <v>48</v>
      </c>
    </row>
    <row r="1739" spans="1:15" x14ac:dyDescent="0.3">
      <c r="A1739" s="1" t="s">
        <v>10347</v>
      </c>
      <c r="B1739" s="1" t="s">
        <v>3781</v>
      </c>
      <c r="C1739" s="14" t="s">
        <v>4869</v>
      </c>
      <c r="D1739" s="1" t="s">
        <v>12</v>
      </c>
      <c r="E1739" s="1" t="s">
        <v>4349</v>
      </c>
      <c r="F1739" s="1" t="s">
        <v>34</v>
      </c>
      <c r="G1739" s="1" t="s">
        <v>36</v>
      </c>
      <c r="H1739" s="1">
        <v>1051</v>
      </c>
      <c r="I1739" s="1">
        <v>1730.98</v>
      </c>
      <c r="J1739" s="1">
        <v>3238.46</v>
      </c>
      <c r="K1739" s="1">
        <v>487</v>
      </c>
      <c r="L1739" s="1">
        <f>Table49[[#This Row],[Selling_Price]]-Table49[[#This Row],[Market_Price]]</f>
        <v>1507.48</v>
      </c>
      <c r="M1739" s="1">
        <f>Table49[[#This Row],[Quantity]]*Table49[[#This Row],[Selling_Price]]</f>
        <v>1577130.02</v>
      </c>
      <c r="N1739" s="1">
        <f>Table49[[#This Row],[Quantity]]*Table49[[#This Row],[Profit_Per_Quantity]]</f>
        <v>734142.76</v>
      </c>
      <c r="O1739" s="1" t="s">
        <v>48</v>
      </c>
    </row>
    <row r="1740" spans="1:15" x14ac:dyDescent="0.3">
      <c r="A1740" s="1" t="s">
        <v>7150</v>
      </c>
      <c r="B1740" s="1" t="s">
        <v>4151</v>
      </c>
      <c r="C1740" s="14" t="s">
        <v>4549</v>
      </c>
      <c r="D1740" s="1" t="s">
        <v>12</v>
      </c>
      <c r="E1740" s="1" t="s">
        <v>21</v>
      </c>
      <c r="F1740" s="1" t="s">
        <v>32</v>
      </c>
      <c r="G1740" s="1" t="s">
        <v>44</v>
      </c>
      <c r="H1740" s="1">
        <v>1037</v>
      </c>
      <c r="I1740" s="1">
        <v>337.61</v>
      </c>
      <c r="J1740" s="1">
        <v>562.03</v>
      </c>
      <c r="K1740" s="1">
        <v>108</v>
      </c>
      <c r="L1740" s="1">
        <f>Table49[[#This Row],[Selling_Price]]-Table49[[#This Row],[Market_Price]]</f>
        <v>224.41999999999996</v>
      </c>
      <c r="M1740" s="1">
        <f>Table49[[#This Row],[Quantity]]*Table49[[#This Row],[Selling_Price]]</f>
        <v>60699.24</v>
      </c>
      <c r="N1740" s="1">
        <f>Table49[[#This Row],[Quantity]]*Table49[[#This Row],[Profit_Per_Quantity]]</f>
        <v>24237.359999999997</v>
      </c>
      <c r="O1740" s="1" t="s">
        <v>48</v>
      </c>
    </row>
    <row r="1741" spans="1:15" x14ac:dyDescent="0.3">
      <c r="A1741" s="1" t="s">
        <v>6362</v>
      </c>
      <c r="B1741" s="1" t="s">
        <v>3467</v>
      </c>
      <c r="C1741" s="14" t="s">
        <v>5115</v>
      </c>
      <c r="D1741" s="1" t="s">
        <v>12</v>
      </c>
      <c r="E1741" s="1" t="s">
        <v>28</v>
      </c>
      <c r="F1741" s="1" t="s">
        <v>32</v>
      </c>
      <c r="G1741" s="1" t="s">
        <v>40</v>
      </c>
      <c r="H1741" s="1">
        <v>1038</v>
      </c>
      <c r="I1741" s="1">
        <v>928.82</v>
      </c>
      <c r="J1741" s="1">
        <v>1336.56</v>
      </c>
      <c r="K1741" s="1">
        <v>80</v>
      </c>
      <c r="L1741" s="1">
        <f>Table49[[#This Row],[Selling_Price]]-Table49[[#This Row],[Market_Price]]</f>
        <v>407.7399999999999</v>
      </c>
      <c r="M1741" s="1">
        <f>Table49[[#This Row],[Quantity]]*Table49[[#This Row],[Selling_Price]]</f>
        <v>106924.79999999999</v>
      </c>
      <c r="N1741" s="1">
        <f>Table49[[#This Row],[Quantity]]*Table49[[#This Row],[Profit_Per_Quantity]]</f>
        <v>32619.19999999999</v>
      </c>
      <c r="O1741" s="1" t="s">
        <v>48</v>
      </c>
    </row>
    <row r="1742" spans="1:15" x14ac:dyDescent="0.3">
      <c r="A1742" s="1" t="s">
        <v>9746</v>
      </c>
      <c r="B1742" s="1" t="s">
        <v>2855</v>
      </c>
      <c r="C1742" s="14" t="s">
        <v>5495</v>
      </c>
      <c r="D1742" s="1" t="s">
        <v>11</v>
      </c>
      <c r="E1742" s="1" t="s">
        <v>4349</v>
      </c>
      <c r="F1742" s="1" t="s">
        <v>31</v>
      </c>
      <c r="G1742" s="1" t="s">
        <v>38</v>
      </c>
      <c r="H1742" s="1">
        <v>1007</v>
      </c>
      <c r="I1742" s="1">
        <v>65.25</v>
      </c>
      <c r="J1742" s="1">
        <v>96.32</v>
      </c>
      <c r="K1742" s="1">
        <v>354</v>
      </c>
      <c r="L1742" s="1">
        <f>Table49[[#This Row],[Selling_Price]]-Table49[[#This Row],[Market_Price]]</f>
        <v>31.069999999999993</v>
      </c>
      <c r="M1742" s="1">
        <f>Table49[[#This Row],[Quantity]]*Table49[[#This Row],[Selling_Price]]</f>
        <v>34097.279999999999</v>
      </c>
      <c r="N1742" s="1">
        <f>Table49[[#This Row],[Quantity]]*Table49[[#This Row],[Profit_Per_Quantity]]</f>
        <v>10998.779999999997</v>
      </c>
      <c r="O1742" s="1" t="s">
        <v>48</v>
      </c>
    </row>
    <row r="1743" spans="1:15" x14ac:dyDescent="0.3">
      <c r="A1743" s="1" t="s">
        <v>9646</v>
      </c>
      <c r="B1743" s="1" t="s">
        <v>2706</v>
      </c>
      <c r="C1743" s="14" t="s">
        <v>5574</v>
      </c>
      <c r="D1743" s="1" t="s">
        <v>15</v>
      </c>
      <c r="E1743" s="1" t="s">
        <v>4351</v>
      </c>
      <c r="F1743" s="1" t="s">
        <v>35</v>
      </c>
      <c r="G1743" s="1" t="s">
        <v>44</v>
      </c>
      <c r="H1743" s="1">
        <v>1017</v>
      </c>
      <c r="I1743" s="1">
        <v>1881.63</v>
      </c>
      <c r="J1743" s="1">
        <v>2842.35</v>
      </c>
      <c r="K1743" s="1">
        <v>11</v>
      </c>
      <c r="L1743" s="1">
        <f>Table49[[#This Row],[Selling_Price]]-Table49[[#This Row],[Market_Price]]</f>
        <v>960.7199999999998</v>
      </c>
      <c r="M1743" s="1">
        <f>Table49[[#This Row],[Quantity]]*Table49[[#This Row],[Selling_Price]]</f>
        <v>31265.85</v>
      </c>
      <c r="N1743" s="1">
        <f>Table49[[#This Row],[Quantity]]*Table49[[#This Row],[Profit_Per_Quantity]]</f>
        <v>10567.919999999998</v>
      </c>
      <c r="O1743" s="1" t="s">
        <v>48</v>
      </c>
    </row>
    <row r="1744" spans="1:15" x14ac:dyDescent="0.3">
      <c r="A1744" s="1" t="s">
        <v>6793</v>
      </c>
      <c r="B1744" s="1" t="s">
        <v>3375</v>
      </c>
      <c r="C1744" s="14" t="s">
        <v>5179</v>
      </c>
      <c r="D1744" s="1" t="s">
        <v>14</v>
      </c>
      <c r="E1744" s="1" t="s">
        <v>4351</v>
      </c>
      <c r="F1744" s="1" t="s">
        <v>35</v>
      </c>
      <c r="G1744" s="1" t="s">
        <v>45</v>
      </c>
      <c r="H1744" s="1">
        <v>1003</v>
      </c>
      <c r="I1744" s="1">
        <v>1662.04</v>
      </c>
      <c r="J1744" s="1">
        <v>2541.62</v>
      </c>
      <c r="K1744" s="1">
        <v>73</v>
      </c>
      <c r="L1744" s="1">
        <f>Table49[[#This Row],[Selling_Price]]-Table49[[#This Row],[Market_Price]]</f>
        <v>879.57999999999993</v>
      </c>
      <c r="M1744" s="1">
        <f>Table49[[#This Row],[Quantity]]*Table49[[#This Row],[Selling_Price]]</f>
        <v>185538.25999999998</v>
      </c>
      <c r="N1744" s="1">
        <f>Table49[[#This Row],[Quantity]]*Table49[[#This Row],[Profit_Per_Quantity]]</f>
        <v>64209.34</v>
      </c>
      <c r="O1744" s="1" t="s">
        <v>48</v>
      </c>
    </row>
    <row r="1745" spans="1:15" x14ac:dyDescent="0.3">
      <c r="A1745" s="1" t="s">
        <v>10294</v>
      </c>
      <c r="B1745" s="1" t="s">
        <v>3701</v>
      </c>
      <c r="C1745" s="14" t="s">
        <v>4504</v>
      </c>
      <c r="D1745" s="1" t="s">
        <v>16</v>
      </c>
      <c r="E1745" s="1" t="s">
        <v>21</v>
      </c>
      <c r="F1745" s="1" t="s">
        <v>34</v>
      </c>
      <c r="G1745" s="1" t="s">
        <v>41</v>
      </c>
      <c r="H1745" s="1">
        <v>1081</v>
      </c>
      <c r="I1745" s="1">
        <v>813.19</v>
      </c>
      <c r="J1745" s="1">
        <v>1464.25</v>
      </c>
      <c r="K1745" s="1">
        <v>106</v>
      </c>
      <c r="L1745" s="1">
        <f>Table49[[#This Row],[Selling_Price]]-Table49[[#This Row],[Market_Price]]</f>
        <v>651.05999999999995</v>
      </c>
      <c r="M1745" s="1">
        <f>Table49[[#This Row],[Quantity]]*Table49[[#This Row],[Selling_Price]]</f>
        <v>155210.5</v>
      </c>
      <c r="N1745" s="1">
        <f>Table49[[#This Row],[Quantity]]*Table49[[#This Row],[Profit_Per_Quantity]]</f>
        <v>69012.36</v>
      </c>
      <c r="O1745" s="1" t="s">
        <v>48</v>
      </c>
    </row>
    <row r="1746" spans="1:15" x14ac:dyDescent="0.3">
      <c r="A1746" s="1" t="s">
        <v>10596</v>
      </c>
      <c r="B1746" s="1" t="s">
        <v>4188</v>
      </c>
      <c r="C1746" s="14" t="s">
        <v>4517</v>
      </c>
      <c r="D1746" s="1" t="s">
        <v>12</v>
      </c>
      <c r="E1746" s="1" t="s">
        <v>27</v>
      </c>
      <c r="F1746" s="1" t="s">
        <v>31</v>
      </c>
      <c r="G1746" s="1" t="s">
        <v>40</v>
      </c>
      <c r="H1746" s="1">
        <v>1031</v>
      </c>
      <c r="I1746" s="1">
        <v>1707.78</v>
      </c>
      <c r="J1746" s="1">
        <v>3292.66</v>
      </c>
      <c r="K1746" s="1">
        <v>452</v>
      </c>
      <c r="L1746" s="1">
        <f>Table49[[#This Row],[Selling_Price]]-Table49[[#This Row],[Market_Price]]</f>
        <v>1584.8799999999999</v>
      </c>
      <c r="M1746" s="1">
        <f>Table49[[#This Row],[Quantity]]*Table49[[#This Row],[Selling_Price]]</f>
        <v>1488282.3199999998</v>
      </c>
      <c r="N1746" s="1">
        <f>Table49[[#This Row],[Quantity]]*Table49[[#This Row],[Profit_Per_Quantity]]</f>
        <v>716365.75999999989</v>
      </c>
      <c r="O1746" s="1" t="s">
        <v>48</v>
      </c>
    </row>
    <row r="1747" spans="1:15" x14ac:dyDescent="0.3">
      <c r="A1747" s="1" t="s">
        <v>7209</v>
      </c>
      <c r="B1747" s="1" t="s">
        <v>1916</v>
      </c>
      <c r="C1747" s="14" t="s">
        <v>5677</v>
      </c>
      <c r="D1747" s="1" t="s">
        <v>16</v>
      </c>
      <c r="E1747" s="1" t="s">
        <v>29</v>
      </c>
      <c r="F1747" s="1" t="s">
        <v>31</v>
      </c>
      <c r="G1747" s="1" t="s">
        <v>38</v>
      </c>
      <c r="H1747" s="1">
        <v>1095</v>
      </c>
      <c r="I1747" s="1">
        <v>552.32000000000005</v>
      </c>
      <c r="J1747" s="1">
        <v>725.11</v>
      </c>
      <c r="K1747" s="1">
        <v>472</v>
      </c>
      <c r="L1747" s="1">
        <f>Table49[[#This Row],[Selling_Price]]-Table49[[#This Row],[Market_Price]]</f>
        <v>172.78999999999996</v>
      </c>
      <c r="M1747" s="1">
        <f>Table49[[#This Row],[Quantity]]*Table49[[#This Row],[Selling_Price]]</f>
        <v>342251.92</v>
      </c>
      <c r="N1747" s="1">
        <f>Table49[[#This Row],[Quantity]]*Table49[[#This Row],[Profit_Per_Quantity]]</f>
        <v>81556.879999999976</v>
      </c>
      <c r="O1747" s="1" t="s">
        <v>48</v>
      </c>
    </row>
    <row r="1748" spans="1:15" x14ac:dyDescent="0.3">
      <c r="A1748" s="1" t="s">
        <v>7448</v>
      </c>
      <c r="B1748" s="1" t="s">
        <v>4163</v>
      </c>
      <c r="C1748" s="14" t="s">
        <v>4536</v>
      </c>
      <c r="D1748" s="1" t="s">
        <v>12</v>
      </c>
      <c r="E1748" s="1" t="s">
        <v>4351</v>
      </c>
      <c r="F1748" s="1" t="s">
        <v>35</v>
      </c>
      <c r="G1748" s="1" t="s">
        <v>37</v>
      </c>
      <c r="H1748" s="1">
        <v>1054</v>
      </c>
      <c r="I1748" s="1">
        <v>1304.8699999999999</v>
      </c>
      <c r="J1748" s="1">
        <v>2227.71</v>
      </c>
      <c r="K1748" s="1">
        <v>247</v>
      </c>
      <c r="L1748" s="1">
        <f>Table49[[#This Row],[Selling_Price]]-Table49[[#This Row],[Market_Price]]</f>
        <v>922.84000000000015</v>
      </c>
      <c r="M1748" s="1">
        <f>Table49[[#This Row],[Quantity]]*Table49[[#This Row],[Selling_Price]]</f>
        <v>550244.37</v>
      </c>
      <c r="N1748" s="1">
        <f>Table49[[#This Row],[Quantity]]*Table49[[#This Row],[Profit_Per_Quantity]]</f>
        <v>227941.48000000004</v>
      </c>
      <c r="O1748" s="1" t="s">
        <v>48</v>
      </c>
    </row>
    <row r="1749" spans="1:15" x14ac:dyDescent="0.3">
      <c r="A1749" s="1" t="s">
        <v>7528</v>
      </c>
      <c r="B1749" s="1" t="s">
        <v>205</v>
      </c>
      <c r="C1749" s="14" t="s">
        <v>5368</v>
      </c>
      <c r="D1749" s="1" t="s">
        <v>19</v>
      </c>
      <c r="E1749" s="1" t="s">
        <v>30</v>
      </c>
      <c r="F1749" s="1" t="s">
        <v>32</v>
      </c>
      <c r="G1749" s="1" t="s">
        <v>41</v>
      </c>
      <c r="H1749" s="1">
        <v>1072</v>
      </c>
      <c r="I1749" s="1">
        <v>1907.94</v>
      </c>
      <c r="J1749" s="1">
        <v>2860.37</v>
      </c>
      <c r="K1749" s="1">
        <v>244</v>
      </c>
      <c r="L1749" s="1">
        <f>Table49[[#This Row],[Selling_Price]]-Table49[[#This Row],[Market_Price]]</f>
        <v>952.42999999999984</v>
      </c>
      <c r="M1749" s="1">
        <f>Table49[[#This Row],[Quantity]]*Table49[[#This Row],[Selling_Price]]</f>
        <v>697930.28</v>
      </c>
      <c r="N1749" s="1">
        <f>Table49[[#This Row],[Quantity]]*Table49[[#This Row],[Profit_Per_Quantity]]</f>
        <v>232392.91999999995</v>
      </c>
      <c r="O1749" s="1" t="s">
        <v>48</v>
      </c>
    </row>
    <row r="1750" spans="1:15" x14ac:dyDescent="0.3">
      <c r="A1750" s="1" t="s">
        <v>7641</v>
      </c>
      <c r="B1750" s="1" t="s">
        <v>4258</v>
      </c>
      <c r="C1750" s="14" t="s">
        <v>4448</v>
      </c>
      <c r="D1750" s="1" t="s">
        <v>16</v>
      </c>
      <c r="E1750" s="1" t="s">
        <v>21</v>
      </c>
      <c r="F1750" s="1" t="s">
        <v>34</v>
      </c>
      <c r="G1750" s="1" t="s">
        <v>42</v>
      </c>
      <c r="H1750" s="1">
        <v>1076</v>
      </c>
      <c r="I1750" s="1">
        <v>1214.8699999999999</v>
      </c>
      <c r="J1750" s="1">
        <v>1813.72</v>
      </c>
      <c r="K1750" s="1">
        <v>354</v>
      </c>
      <c r="L1750" s="1">
        <f>Table49[[#This Row],[Selling_Price]]-Table49[[#This Row],[Market_Price]]</f>
        <v>598.85000000000014</v>
      </c>
      <c r="M1750" s="1">
        <f>Table49[[#This Row],[Quantity]]*Table49[[#This Row],[Selling_Price]]</f>
        <v>642056.88</v>
      </c>
      <c r="N1750" s="1">
        <f>Table49[[#This Row],[Quantity]]*Table49[[#This Row],[Profit_Per_Quantity]]</f>
        <v>211992.90000000005</v>
      </c>
      <c r="O1750" s="1" t="s">
        <v>48</v>
      </c>
    </row>
    <row r="1751" spans="1:15" x14ac:dyDescent="0.3">
      <c r="A1751" s="1" t="s">
        <v>8111</v>
      </c>
      <c r="B1751" s="1" t="s">
        <v>199</v>
      </c>
      <c r="C1751" s="14" t="s">
        <v>6054</v>
      </c>
      <c r="D1751" s="1" t="s">
        <v>17</v>
      </c>
      <c r="E1751" s="1" t="s">
        <v>4349</v>
      </c>
      <c r="F1751" s="1" t="s">
        <v>31</v>
      </c>
      <c r="G1751" s="1" t="s">
        <v>40</v>
      </c>
      <c r="H1751" s="1">
        <v>1075</v>
      </c>
      <c r="I1751" s="1">
        <v>394.47</v>
      </c>
      <c r="J1751" s="1">
        <v>499.67</v>
      </c>
      <c r="K1751" s="1">
        <v>226</v>
      </c>
      <c r="L1751" s="1">
        <f>Table49[[#This Row],[Selling_Price]]-Table49[[#This Row],[Market_Price]]</f>
        <v>105.19999999999999</v>
      </c>
      <c r="M1751" s="1">
        <f>Table49[[#This Row],[Quantity]]*Table49[[#This Row],[Selling_Price]]</f>
        <v>112925.42</v>
      </c>
      <c r="N1751" s="1">
        <f>Table49[[#This Row],[Quantity]]*Table49[[#This Row],[Profit_Per_Quantity]]</f>
        <v>23775.199999999997</v>
      </c>
      <c r="O1751" s="1" t="s">
        <v>48</v>
      </c>
    </row>
    <row r="1752" spans="1:15" x14ac:dyDescent="0.3">
      <c r="A1752" s="1" t="s">
        <v>9893</v>
      </c>
      <c r="B1752" s="1" t="s">
        <v>3086</v>
      </c>
      <c r="C1752" s="14" t="s">
        <v>5252</v>
      </c>
      <c r="D1752" s="1" t="s">
        <v>11</v>
      </c>
      <c r="E1752" s="1" t="s">
        <v>27</v>
      </c>
      <c r="F1752" s="1" t="s">
        <v>32</v>
      </c>
      <c r="G1752" s="1" t="s">
        <v>37</v>
      </c>
      <c r="H1752" s="1">
        <v>1088</v>
      </c>
      <c r="I1752" s="1">
        <v>1285.81</v>
      </c>
      <c r="J1752" s="1">
        <v>2219.02</v>
      </c>
      <c r="K1752" s="1">
        <v>47</v>
      </c>
      <c r="L1752" s="1">
        <f>Table49[[#This Row],[Selling_Price]]-Table49[[#This Row],[Market_Price]]</f>
        <v>933.21</v>
      </c>
      <c r="M1752" s="1">
        <f>Table49[[#This Row],[Quantity]]*Table49[[#This Row],[Selling_Price]]</f>
        <v>104293.94</v>
      </c>
      <c r="N1752" s="1">
        <f>Table49[[#This Row],[Quantity]]*Table49[[#This Row],[Profit_Per_Quantity]]</f>
        <v>43860.87</v>
      </c>
      <c r="O1752" s="1" t="s">
        <v>48</v>
      </c>
    </row>
    <row r="1753" spans="1:15" x14ac:dyDescent="0.3">
      <c r="A1753" s="1" t="s">
        <v>7112</v>
      </c>
      <c r="B1753" s="1" t="s">
        <v>449</v>
      </c>
      <c r="C1753" s="14" t="s">
        <v>4867</v>
      </c>
      <c r="D1753" s="1" t="s">
        <v>16</v>
      </c>
      <c r="E1753" s="1" t="s">
        <v>4349</v>
      </c>
      <c r="F1753" s="1" t="s">
        <v>35</v>
      </c>
      <c r="G1753" s="1" t="s">
        <v>37</v>
      </c>
      <c r="H1753" s="1">
        <v>1004</v>
      </c>
      <c r="I1753" s="1">
        <v>525.91999999999996</v>
      </c>
      <c r="J1753" s="1">
        <v>600.59</v>
      </c>
      <c r="K1753" s="1">
        <v>224</v>
      </c>
      <c r="L1753" s="1">
        <f>Table49[[#This Row],[Selling_Price]]-Table49[[#This Row],[Market_Price]]</f>
        <v>74.670000000000073</v>
      </c>
      <c r="M1753" s="1">
        <f>Table49[[#This Row],[Quantity]]*Table49[[#This Row],[Selling_Price]]</f>
        <v>134532.16</v>
      </c>
      <c r="N1753" s="1">
        <f>Table49[[#This Row],[Quantity]]*Table49[[#This Row],[Profit_Per_Quantity]]</f>
        <v>16726.080000000016</v>
      </c>
      <c r="O1753" s="1" t="s">
        <v>48</v>
      </c>
    </row>
    <row r="1754" spans="1:15" x14ac:dyDescent="0.3">
      <c r="A1754" s="1" t="s">
        <v>6383</v>
      </c>
      <c r="B1754" s="1" t="s">
        <v>2195</v>
      </c>
      <c r="C1754" s="14" t="s">
        <v>4442</v>
      </c>
      <c r="D1754" s="1" t="s">
        <v>19</v>
      </c>
      <c r="E1754" s="1" t="s">
        <v>29</v>
      </c>
      <c r="F1754" s="1" t="s">
        <v>32</v>
      </c>
      <c r="G1754" s="1" t="s">
        <v>41</v>
      </c>
      <c r="H1754" s="1">
        <v>1027</v>
      </c>
      <c r="I1754" s="1">
        <v>307.92</v>
      </c>
      <c r="J1754" s="1">
        <v>376.44</v>
      </c>
      <c r="K1754" s="1">
        <v>210</v>
      </c>
      <c r="L1754" s="1">
        <f>Table49[[#This Row],[Selling_Price]]-Table49[[#This Row],[Market_Price]]</f>
        <v>68.519999999999982</v>
      </c>
      <c r="M1754" s="1">
        <f>Table49[[#This Row],[Quantity]]*Table49[[#This Row],[Selling_Price]]</f>
        <v>79052.399999999994</v>
      </c>
      <c r="N1754" s="1">
        <f>Table49[[#This Row],[Quantity]]*Table49[[#This Row],[Profit_Per_Quantity]]</f>
        <v>14389.199999999997</v>
      </c>
      <c r="O1754" s="1" t="s">
        <v>48</v>
      </c>
    </row>
    <row r="1755" spans="1:15" x14ac:dyDescent="0.3">
      <c r="A1755" s="1" t="s">
        <v>9439</v>
      </c>
      <c r="B1755" s="1" t="s">
        <v>2374</v>
      </c>
      <c r="C1755" s="14" t="s">
        <v>4738</v>
      </c>
      <c r="D1755" s="1" t="s">
        <v>11</v>
      </c>
      <c r="E1755" s="1" t="s">
        <v>29</v>
      </c>
      <c r="F1755" s="1" t="s">
        <v>35</v>
      </c>
      <c r="G1755" s="1" t="s">
        <v>40</v>
      </c>
      <c r="H1755" s="1">
        <v>1029</v>
      </c>
      <c r="I1755" s="1">
        <v>1881</v>
      </c>
      <c r="J1755" s="1">
        <v>2897.22</v>
      </c>
      <c r="K1755" s="1">
        <v>18</v>
      </c>
      <c r="L1755" s="1">
        <f>Table49[[#This Row],[Selling_Price]]-Table49[[#This Row],[Market_Price]]</f>
        <v>1016.2199999999998</v>
      </c>
      <c r="M1755" s="1">
        <f>Table49[[#This Row],[Quantity]]*Table49[[#This Row],[Selling_Price]]</f>
        <v>52149.96</v>
      </c>
      <c r="N1755" s="1">
        <f>Table49[[#This Row],[Quantity]]*Table49[[#This Row],[Profit_Per_Quantity]]</f>
        <v>18291.959999999995</v>
      </c>
      <c r="O1755" s="1" t="s">
        <v>48</v>
      </c>
    </row>
    <row r="1756" spans="1:15" x14ac:dyDescent="0.3">
      <c r="A1756" s="1" t="s">
        <v>7036</v>
      </c>
      <c r="B1756" s="1" t="s">
        <v>398</v>
      </c>
      <c r="C1756" s="14" t="s">
        <v>6239</v>
      </c>
      <c r="D1756" s="1" t="s">
        <v>14</v>
      </c>
      <c r="E1756" s="1" t="s">
        <v>30</v>
      </c>
      <c r="F1756" s="1" t="s">
        <v>34</v>
      </c>
      <c r="G1756" s="1" t="s">
        <v>41</v>
      </c>
      <c r="H1756" s="1">
        <v>1056</v>
      </c>
      <c r="I1756" s="1">
        <v>336.37</v>
      </c>
      <c r="J1756" s="1">
        <v>526.17999999999995</v>
      </c>
      <c r="K1756" s="1">
        <v>441</v>
      </c>
      <c r="L1756" s="1">
        <f>Table49[[#This Row],[Selling_Price]]-Table49[[#This Row],[Market_Price]]</f>
        <v>189.80999999999995</v>
      </c>
      <c r="M1756" s="1">
        <f>Table49[[#This Row],[Quantity]]*Table49[[#This Row],[Selling_Price]]</f>
        <v>232045.37999999998</v>
      </c>
      <c r="N1756" s="1">
        <f>Table49[[#This Row],[Quantity]]*Table49[[#This Row],[Profit_Per_Quantity]]</f>
        <v>83706.209999999977</v>
      </c>
      <c r="O1756" s="1" t="s">
        <v>48</v>
      </c>
    </row>
    <row r="1757" spans="1:15" x14ac:dyDescent="0.3">
      <c r="A1757" s="1" t="s">
        <v>6425</v>
      </c>
      <c r="B1757" s="1" t="s">
        <v>2919</v>
      </c>
      <c r="C1757" s="14" t="s">
        <v>4841</v>
      </c>
      <c r="D1757" s="1" t="s">
        <v>15</v>
      </c>
      <c r="E1757" s="1" t="s">
        <v>4351</v>
      </c>
      <c r="F1757" s="1" t="s">
        <v>34</v>
      </c>
      <c r="G1757" s="1" t="s">
        <v>42</v>
      </c>
      <c r="H1757" s="1">
        <v>1072</v>
      </c>
      <c r="I1757" s="1">
        <v>765.78</v>
      </c>
      <c r="J1757" s="1">
        <v>1358.32</v>
      </c>
      <c r="K1757" s="1">
        <v>354</v>
      </c>
      <c r="L1757" s="1">
        <f>Table49[[#This Row],[Selling_Price]]-Table49[[#This Row],[Market_Price]]</f>
        <v>592.54</v>
      </c>
      <c r="M1757" s="1">
        <f>Table49[[#This Row],[Quantity]]*Table49[[#This Row],[Selling_Price]]</f>
        <v>480845.27999999997</v>
      </c>
      <c r="N1757" s="1">
        <f>Table49[[#This Row],[Quantity]]*Table49[[#This Row],[Profit_Per_Quantity]]</f>
        <v>209759.15999999997</v>
      </c>
      <c r="O1757" s="1" t="s">
        <v>48</v>
      </c>
    </row>
    <row r="1758" spans="1:15" x14ac:dyDescent="0.3">
      <c r="A1758" s="1" t="s">
        <v>8918</v>
      </c>
      <c r="B1758" s="1" t="s">
        <v>1534</v>
      </c>
      <c r="C1758" s="14" t="s">
        <v>5370</v>
      </c>
      <c r="D1758" s="1" t="s">
        <v>12</v>
      </c>
      <c r="E1758" s="1" t="s">
        <v>28</v>
      </c>
      <c r="F1758" s="1" t="s">
        <v>33</v>
      </c>
      <c r="G1758" s="1" t="s">
        <v>36</v>
      </c>
      <c r="H1758" s="1">
        <v>1032</v>
      </c>
      <c r="I1758" s="1">
        <v>1787.12</v>
      </c>
      <c r="J1758" s="1">
        <v>3129.67</v>
      </c>
      <c r="K1758" s="1">
        <v>453</v>
      </c>
      <c r="L1758" s="1">
        <f>Table49[[#This Row],[Selling_Price]]-Table49[[#This Row],[Market_Price]]</f>
        <v>1342.5500000000002</v>
      </c>
      <c r="M1758" s="1">
        <f>Table49[[#This Row],[Quantity]]*Table49[[#This Row],[Selling_Price]]</f>
        <v>1417740.51</v>
      </c>
      <c r="N1758" s="1">
        <f>Table49[[#This Row],[Quantity]]*Table49[[#This Row],[Profit_Per_Quantity]]</f>
        <v>608175.15000000014</v>
      </c>
      <c r="O1758" s="1" t="s">
        <v>48</v>
      </c>
    </row>
    <row r="1759" spans="1:15" x14ac:dyDescent="0.3">
      <c r="A1759" s="1" t="s">
        <v>7716</v>
      </c>
      <c r="B1759" s="1" t="s">
        <v>772</v>
      </c>
      <c r="C1759" s="14" t="s">
        <v>4427</v>
      </c>
      <c r="D1759" s="1" t="s">
        <v>18</v>
      </c>
      <c r="E1759" s="1" t="s">
        <v>4349</v>
      </c>
      <c r="F1759" s="1" t="s">
        <v>33</v>
      </c>
      <c r="G1759" s="1" t="s">
        <v>44</v>
      </c>
      <c r="H1759" s="1">
        <v>1069</v>
      </c>
      <c r="I1759" s="1">
        <v>1445.61</v>
      </c>
      <c r="J1759" s="1">
        <v>1775.12</v>
      </c>
      <c r="K1759" s="1">
        <v>421</v>
      </c>
      <c r="L1759" s="1">
        <f>Table49[[#This Row],[Selling_Price]]-Table49[[#This Row],[Market_Price]]</f>
        <v>329.51</v>
      </c>
      <c r="M1759" s="1">
        <f>Table49[[#This Row],[Quantity]]*Table49[[#This Row],[Selling_Price]]</f>
        <v>747325.5199999999</v>
      </c>
      <c r="N1759" s="1">
        <f>Table49[[#This Row],[Quantity]]*Table49[[#This Row],[Profit_Per_Quantity]]</f>
        <v>138723.71</v>
      </c>
      <c r="O1759" s="1" t="s">
        <v>48</v>
      </c>
    </row>
    <row r="1760" spans="1:15" x14ac:dyDescent="0.3">
      <c r="A1760" s="1" t="s">
        <v>7443</v>
      </c>
      <c r="B1760" s="1" t="s">
        <v>2439</v>
      </c>
      <c r="C1760" s="14" t="s">
        <v>5655</v>
      </c>
      <c r="D1760" s="1" t="s">
        <v>19</v>
      </c>
      <c r="E1760" s="1" t="s">
        <v>30</v>
      </c>
      <c r="F1760" s="1" t="s">
        <v>35</v>
      </c>
      <c r="G1760" s="1" t="s">
        <v>38</v>
      </c>
      <c r="H1760" s="1">
        <v>1022</v>
      </c>
      <c r="I1760" s="1">
        <v>234.74</v>
      </c>
      <c r="J1760" s="1">
        <v>452.94</v>
      </c>
      <c r="K1760" s="1">
        <v>440</v>
      </c>
      <c r="L1760" s="1">
        <f>Table49[[#This Row],[Selling_Price]]-Table49[[#This Row],[Market_Price]]</f>
        <v>218.2</v>
      </c>
      <c r="M1760" s="1">
        <f>Table49[[#This Row],[Quantity]]*Table49[[#This Row],[Selling_Price]]</f>
        <v>199293.6</v>
      </c>
      <c r="N1760" s="1">
        <f>Table49[[#This Row],[Quantity]]*Table49[[#This Row],[Profit_Per_Quantity]]</f>
        <v>96008</v>
      </c>
      <c r="O1760" s="1" t="s">
        <v>48</v>
      </c>
    </row>
    <row r="1761" spans="1:15" x14ac:dyDescent="0.3">
      <c r="A1761" s="1" t="s">
        <v>10568</v>
      </c>
      <c r="B1761" s="1" t="s">
        <v>4146</v>
      </c>
      <c r="C1761" s="14" t="s">
        <v>4554</v>
      </c>
      <c r="D1761" s="1" t="s">
        <v>18</v>
      </c>
      <c r="E1761" s="1" t="s">
        <v>4351</v>
      </c>
      <c r="F1761" s="1" t="s">
        <v>35</v>
      </c>
      <c r="G1761" s="1" t="s">
        <v>45</v>
      </c>
      <c r="H1761" s="1">
        <v>1041</v>
      </c>
      <c r="I1761" s="1">
        <v>865.2</v>
      </c>
      <c r="J1761" s="1">
        <v>1523.95</v>
      </c>
      <c r="K1761" s="1">
        <v>176</v>
      </c>
      <c r="L1761" s="1">
        <f>Table49[[#This Row],[Selling_Price]]-Table49[[#This Row],[Market_Price]]</f>
        <v>658.75</v>
      </c>
      <c r="M1761" s="1">
        <f>Table49[[#This Row],[Quantity]]*Table49[[#This Row],[Selling_Price]]</f>
        <v>268215.2</v>
      </c>
      <c r="N1761" s="1">
        <f>Table49[[#This Row],[Quantity]]*Table49[[#This Row],[Profit_Per_Quantity]]</f>
        <v>115940</v>
      </c>
      <c r="O1761" s="1" t="s">
        <v>48</v>
      </c>
    </row>
    <row r="1762" spans="1:15" x14ac:dyDescent="0.3">
      <c r="A1762" s="1" t="s">
        <v>8117</v>
      </c>
      <c r="B1762" s="1" t="s">
        <v>214</v>
      </c>
      <c r="C1762" s="14" t="s">
        <v>5997</v>
      </c>
      <c r="D1762" s="1" t="s">
        <v>11</v>
      </c>
      <c r="E1762" s="1" t="s">
        <v>25</v>
      </c>
      <c r="F1762" s="1" t="s">
        <v>35</v>
      </c>
      <c r="G1762" s="1" t="s">
        <v>4352</v>
      </c>
      <c r="H1762" s="1">
        <v>1085</v>
      </c>
      <c r="I1762" s="1">
        <v>1740.52</v>
      </c>
      <c r="J1762" s="1">
        <v>3362.17</v>
      </c>
      <c r="K1762" s="1">
        <v>4</v>
      </c>
      <c r="L1762" s="1">
        <f>Table49[[#This Row],[Selling_Price]]-Table49[[#This Row],[Market_Price]]</f>
        <v>1621.65</v>
      </c>
      <c r="M1762" s="1">
        <f>Table49[[#This Row],[Quantity]]*Table49[[#This Row],[Selling_Price]]</f>
        <v>13448.68</v>
      </c>
      <c r="N1762" s="1">
        <f>Table49[[#This Row],[Quantity]]*Table49[[#This Row],[Profit_Per_Quantity]]</f>
        <v>6486.6</v>
      </c>
      <c r="O1762" s="1" t="s">
        <v>48</v>
      </c>
    </row>
    <row r="1763" spans="1:15" x14ac:dyDescent="0.3">
      <c r="A1763" s="1" t="s">
        <v>10229</v>
      </c>
      <c r="B1763" s="1" t="s">
        <v>3614</v>
      </c>
      <c r="C1763" s="14" t="s">
        <v>5002</v>
      </c>
      <c r="D1763" s="1" t="s">
        <v>15</v>
      </c>
      <c r="E1763" s="1" t="s">
        <v>24</v>
      </c>
      <c r="F1763" s="1" t="s">
        <v>32</v>
      </c>
      <c r="G1763" s="1" t="s">
        <v>38</v>
      </c>
      <c r="H1763" s="1">
        <v>1075</v>
      </c>
      <c r="I1763" s="1">
        <v>665.17</v>
      </c>
      <c r="J1763" s="1">
        <v>1185.75</v>
      </c>
      <c r="K1763" s="1">
        <v>46</v>
      </c>
      <c r="L1763" s="1">
        <f>Table49[[#This Row],[Selling_Price]]-Table49[[#This Row],[Market_Price]]</f>
        <v>520.58000000000004</v>
      </c>
      <c r="M1763" s="1">
        <f>Table49[[#This Row],[Quantity]]*Table49[[#This Row],[Selling_Price]]</f>
        <v>54544.5</v>
      </c>
      <c r="N1763" s="1">
        <f>Table49[[#This Row],[Quantity]]*Table49[[#This Row],[Profit_Per_Quantity]]</f>
        <v>23946.68</v>
      </c>
      <c r="O1763" s="1" t="s">
        <v>48</v>
      </c>
    </row>
    <row r="1764" spans="1:15" x14ac:dyDescent="0.3">
      <c r="A1764" s="1" t="s">
        <v>6732</v>
      </c>
      <c r="B1764" s="1" t="s">
        <v>1209</v>
      </c>
      <c r="C1764" s="14" t="s">
        <v>6081</v>
      </c>
      <c r="D1764" s="1" t="s">
        <v>17</v>
      </c>
      <c r="E1764" s="1" t="s">
        <v>4349</v>
      </c>
      <c r="F1764" s="1" t="s">
        <v>34</v>
      </c>
      <c r="G1764" s="1" t="s">
        <v>43</v>
      </c>
      <c r="H1764" s="1">
        <v>1070</v>
      </c>
      <c r="I1764" s="1">
        <v>1423.87</v>
      </c>
      <c r="J1764" s="1">
        <v>2242.75</v>
      </c>
      <c r="K1764" s="1">
        <v>462</v>
      </c>
      <c r="L1764" s="1">
        <f>Table49[[#This Row],[Selling_Price]]-Table49[[#This Row],[Market_Price]]</f>
        <v>818.88000000000011</v>
      </c>
      <c r="M1764" s="1">
        <f>Table49[[#This Row],[Quantity]]*Table49[[#This Row],[Selling_Price]]</f>
        <v>1036150.5</v>
      </c>
      <c r="N1764" s="1">
        <f>Table49[[#This Row],[Quantity]]*Table49[[#This Row],[Profit_Per_Quantity]]</f>
        <v>378322.56000000006</v>
      </c>
      <c r="O1764" s="1" t="s">
        <v>48</v>
      </c>
    </row>
    <row r="1765" spans="1:15" x14ac:dyDescent="0.3">
      <c r="A1765" s="1" t="s">
        <v>7419</v>
      </c>
      <c r="B1765" s="1" t="s">
        <v>2527</v>
      </c>
      <c r="C1765" s="14" t="s">
        <v>5384</v>
      </c>
      <c r="D1765" s="1" t="s">
        <v>15</v>
      </c>
      <c r="E1765" s="1" t="s">
        <v>24</v>
      </c>
      <c r="F1765" s="1" t="s">
        <v>32</v>
      </c>
      <c r="G1765" s="1" t="s">
        <v>41</v>
      </c>
      <c r="H1765" s="1">
        <v>1097</v>
      </c>
      <c r="I1765" s="1">
        <v>935.68</v>
      </c>
      <c r="J1765" s="1">
        <v>1376.26</v>
      </c>
      <c r="K1765" s="1">
        <v>239</v>
      </c>
      <c r="L1765" s="1">
        <f>Table49[[#This Row],[Selling_Price]]-Table49[[#This Row],[Market_Price]]</f>
        <v>440.58000000000004</v>
      </c>
      <c r="M1765" s="1">
        <f>Table49[[#This Row],[Quantity]]*Table49[[#This Row],[Selling_Price]]</f>
        <v>328926.14</v>
      </c>
      <c r="N1765" s="1">
        <f>Table49[[#This Row],[Quantity]]*Table49[[#This Row],[Profit_Per_Quantity]]</f>
        <v>105298.62000000001</v>
      </c>
      <c r="O1765" s="1" t="s">
        <v>48</v>
      </c>
    </row>
    <row r="1766" spans="1:15" x14ac:dyDescent="0.3">
      <c r="A1766" s="1" t="s">
        <v>9986</v>
      </c>
      <c r="B1766" s="1" t="s">
        <v>3231</v>
      </c>
      <c r="C1766" s="14" t="s">
        <v>4742</v>
      </c>
      <c r="D1766" s="1" t="s">
        <v>14</v>
      </c>
      <c r="E1766" s="1" t="s">
        <v>4351</v>
      </c>
      <c r="F1766" s="1" t="s">
        <v>35</v>
      </c>
      <c r="G1766" s="1" t="s">
        <v>45</v>
      </c>
      <c r="H1766" s="1">
        <v>1050</v>
      </c>
      <c r="I1766" s="1">
        <v>185.23</v>
      </c>
      <c r="J1766" s="1">
        <v>247.65</v>
      </c>
      <c r="K1766" s="1">
        <v>398</v>
      </c>
      <c r="L1766" s="1">
        <f>Table49[[#This Row],[Selling_Price]]-Table49[[#This Row],[Market_Price]]</f>
        <v>62.420000000000016</v>
      </c>
      <c r="M1766" s="1">
        <f>Table49[[#This Row],[Quantity]]*Table49[[#This Row],[Selling_Price]]</f>
        <v>98564.7</v>
      </c>
      <c r="N1766" s="1">
        <f>Table49[[#This Row],[Quantity]]*Table49[[#This Row],[Profit_Per_Quantity]]</f>
        <v>24843.160000000007</v>
      </c>
      <c r="O1766" s="1" t="s">
        <v>48</v>
      </c>
    </row>
    <row r="1767" spans="1:15" x14ac:dyDescent="0.3">
      <c r="A1767" s="1" t="s">
        <v>8925</v>
      </c>
      <c r="B1767" s="1" t="s">
        <v>1547</v>
      </c>
      <c r="C1767" s="14" t="s">
        <v>5050</v>
      </c>
      <c r="D1767" s="1" t="s">
        <v>15</v>
      </c>
      <c r="E1767" s="1" t="s">
        <v>4349</v>
      </c>
      <c r="F1767" s="1" t="s">
        <v>35</v>
      </c>
      <c r="G1767" s="1" t="s">
        <v>37</v>
      </c>
      <c r="H1767" s="1">
        <v>1034</v>
      </c>
      <c r="I1767" s="1">
        <v>536.41</v>
      </c>
      <c r="J1767" s="1">
        <v>981.9</v>
      </c>
      <c r="K1767" s="1">
        <v>178</v>
      </c>
      <c r="L1767" s="1">
        <f>Table49[[#This Row],[Selling_Price]]-Table49[[#This Row],[Market_Price]]</f>
        <v>445.49</v>
      </c>
      <c r="M1767" s="1">
        <f>Table49[[#This Row],[Quantity]]*Table49[[#This Row],[Selling_Price]]</f>
        <v>174778.19999999998</v>
      </c>
      <c r="N1767" s="1">
        <f>Table49[[#This Row],[Quantity]]*Table49[[#This Row],[Profit_Per_Quantity]]</f>
        <v>79297.22</v>
      </c>
      <c r="O1767" s="1" t="s">
        <v>48</v>
      </c>
    </row>
    <row r="1768" spans="1:15" x14ac:dyDescent="0.3">
      <c r="A1768" s="1" t="s">
        <v>8854</v>
      </c>
      <c r="B1768" s="1" t="s">
        <v>1437</v>
      </c>
      <c r="C1768" s="14" t="s">
        <v>5207</v>
      </c>
      <c r="D1768" s="1" t="s">
        <v>12</v>
      </c>
      <c r="E1768" s="1" t="s">
        <v>29</v>
      </c>
      <c r="F1768" s="1" t="s">
        <v>34</v>
      </c>
      <c r="G1768" s="1" t="s">
        <v>40</v>
      </c>
      <c r="H1768" s="1">
        <v>1001</v>
      </c>
      <c r="I1768" s="1">
        <v>691.24</v>
      </c>
      <c r="J1768" s="1">
        <v>1013.28</v>
      </c>
      <c r="K1768" s="1">
        <v>339</v>
      </c>
      <c r="L1768" s="1">
        <f>Table49[[#This Row],[Selling_Price]]-Table49[[#This Row],[Market_Price]]</f>
        <v>322.03999999999996</v>
      </c>
      <c r="M1768" s="1">
        <f>Table49[[#This Row],[Quantity]]*Table49[[#This Row],[Selling_Price]]</f>
        <v>343501.92</v>
      </c>
      <c r="N1768" s="1">
        <f>Table49[[#This Row],[Quantity]]*Table49[[#This Row],[Profit_Per_Quantity]]</f>
        <v>109171.55999999998</v>
      </c>
      <c r="O1768" s="1" t="s">
        <v>48</v>
      </c>
    </row>
    <row r="1769" spans="1:15" x14ac:dyDescent="0.3">
      <c r="A1769" s="1" t="s">
        <v>7504</v>
      </c>
      <c r="B1769" s="1" t="s">
        <v>3799</v>
      </c>
      <c r="C1769" s="14" t="s">
        <v>4856</v>
      </c>
      <c r="D1769" s="1" t="s">
        <v>16</v>
      </c>
      <c r="E1769" s="1" t="s">
        <v>26</v>
      </c>
      <c r="F1769" s="1" t="s">
        <v>33</v>
      </c>
      <c r="G1769" s="1" t="s">
        <v>38</v>
      </c>
      <c r="H1769" s="1">
        <v>1093</v>
      </c>
      <c r="I1769" s="1">
        <v>1938.65</v>
      </c>
      <c r="J1769" s="1">
        <v>3367.84</v>
      </c>
      <c r="K1769" s="1">
        <v>365</v>
      </c>
      <c r="L1769" s="1">
        <f>Table49[[#This Row],[Selling_Price]]-Table49[[#This Row],[Market_Price]]</f>
        <v>1429.19</v>
      </c>
      <c r="M1769" s="1">
        <f>Table49[[#This Row],[Quantity]]*Table49[[#This Row],[Selling_Price]]</f>
        <v>1229261.6000000001</v>
      </c>
      <c r="N1769" s="1">
        <f>Table49[[#This Row],[Quantity]]*Table49[[#This Row],[Profit_Per_Quantity]]</f>
        <v>521654.35000000003</v>
      </c>
      <c r="O1769" s="1" t="s">
        <v>48</v>
      </c>
    </row>
    <row r="1770" spans="1:15" x14ac:dyDescent="0.3">
      <c r="A1770" s="1" t="s">
        <v>8422</v>
      </c>
      <c r="B1770" s="1" t="s">
        <v>728</v>
      </c>
      <c r="C1770" s="14" t="s">
        <v>5527</v>
      </c>
      <c r="D1770" s="1" t="s">
        <v>14</v>
      </c>
      <c r="E1770" s="1" t="s">
        <v>28</v>
      </c>
      <c r="F1770" s="1" t="s">
        <v>32</v>
      </c>
      <c r="G1770" s="1" t="s">
        <v>43</v>
      </c>
      <c r="H1770" s="1">
        <v>1020</v>
      </c>
      <c r="I1770" s="1">
        <v>600.91999999999996</v>
      </c>
      <c r="J1770" s="1">
        <v>774.94</v>
      </c>
      <c r="K1770" s="1">
        <v>287</v>
      </c>
      <c r="L1770" s="1">
        <f>Table49[[#This Row],[Selling_Price]]-Table49[[#This Row],[Market_Price]]</f>
        <v>174.0200000000001</v>
      </c>
      <c r="M1770" s="1">
        <f>Table49[[#This Row],[Quantity]]*Table49[[#This Row],[Selling_Price]]</f>
        <v>222407.78000000003</v>
      </c>
      <c r="N1770" s="1">
        <f>Table49[[#This Row],[Quantity]]*Table49[[#This Row],[Profit_Per_Quantity]]</f>
        <v>49943.740000000027</v>
      </c>
      <c r="O1770" s="1" t="s">
        <v>48</v>
      </c>
    </row>
    <row r="1771" spans="1:15" x14ac:dyDescent="0.3">
      <c r="A1771" s="1" t="s">
        <v>6816</v>
      </c>
      <c r="B1771" s="1" t="s">
        <v>3409</v>
      </c>
      <c r="C1771" s="14" t="s">
        <v>5016</v>
      </c>
      <c r="D1771" s="1" t="s">
        <v>16</v>
      </c>
      <c r="E1771" s="1" t="s">
        <v>24</v>
      </c>
      <c r="F1771" s="1" t="s">
        <v>34</v>
      </c>
      <c r="G1771" s="1" t="s">
        <v>43</v>
      </c>
      <c r="H1771" s="1">
        <v>1010</v>
      </c>
      <c r="I1771" s="1">
        <v>1339.57</v>
      </c>
      <c r="J1771" s="1">
        <v>1731.29</v>
      </c>
      <c r="K1771" s="1">
        <v>77</v>
      </c>
      <c r="L1771" s="1">
        <f>Table49[[#This Row],[Selling_Price]]-Table49[[#This Row],[Market_Price]]</f>
        <v>391.72</v>
      </c>
      <c r="M1771" s="1">
        <f>Table49[[#This Row],[Quantity]]*Table49[[#This Row],[Selling_Price]]</f>
        <v>133309.32999999999</v>
      </c>
      <c r="N1771" s="1">
        <f>Table49[[#This Row],[Quantity]]*Table49[[#This Row],[Profit_Per_Quantity]]</f>
        <v>30162.440000000002</v>
      </c>
      <c r="O1771" s="1" t="s">
        <v>48</v>
      </c>
    </row>
    <row r="1772" spans="1:15" x14ac:dyDescent="0.3">
      <c r="A1772" s="1" t="s">
        <v>8822</v>
      </c>
      <c r="B1772" s="1" t="s">
        <v>1381</v>
      </c>
      <c r="C1772" s="14" t="s">
        <v>6034</v>
      </c>
      <c r="D1772" s="1" t="s">
        <v>14</v>
      </c>
      <c r="E1772" s="1" t="s">
        <v>27</v>
      </c>
      <c r="F1772" s="1" t="s">
        <v>33</v>
      </c>
      <c r="G1772" s="1" t="s">
        <v>38</v>
      </c>
      <c r="H1772" s="1">
        <v>1081</v>
      </c>
      <c r="I1772" s="1">
        <v>1173.82</v>
      </c>
      <c r="J1772" s="1">
        <v>2053.6</v>
      </c>
      <c r="K1772" s="1">
        <v>291</v>
      </c>
      <c r="L1772" s="1">
        <f>Table49[[#This Row],[Selling_Price]]-Table49[[#This Row],[Market_Price]]</f>
        <v>879.78</v>
      </c>
      <c r="M1772" s="1">
        <f>Table49[[#This Row],[Quantity]]*Table49[[#This Row],[Selling_Price]]</f>
        <v>597597.6</v>
      </c>
      <c r="N1772" s="1">
        <f>Table49[[#This Row],[Quantity]]*Table49[[#This Row],[Profit_Per_Quantity]]</f>
        <v>256015.97999999998</v>
      </c>
      <c r="O1772" s="1" t="s">
        <v>48</v>
      </c>
    </row>
    <row r="1773" spans="1:15" x14ac:dyDescent="0.3">
      <c r="A1773" s="1" t="s">
        <v>10089</v>
      </c>
      <c r="B1773" s="1" t="s">
        <v>3415</v>
      </c>
      <c r="C1773" s="14" t="s">
        <v>4851</v>
      </c>
      <c r="D1773" s="1" t="s">
        <v>14</v>
      </c>
      <c r="E1773" s="1" t="s">
        <v>26</v>
      </c>
      <c r="F1773" s="1" t="s">
        <v>34</v>
      </c>
      <c r="G1773" s="1" t="s">
        <v>40</v>
      </c>
      <c r="H1773" s="1">
        <v>1073</v>
      </c>
      <c r="I1773" s="1">
        <v>527.38</v>
      </c>
      <c r="J1773" s="1">
        <v>661.64</v>
      </c>
      <c r="K1773" s="1">
        <v>322</v>
      </c>
      <c r="L1773" s="1">
        <f>Table49[[#This Row],[Selling_Price]]-Table49[[#This Row],[Market_Price]]</f>
        <v>134.26</v>
      </c>
      <c r="M1773" s="1">
        <f>Table49[[#This Row],[Quantity]]*Table49[[#This Row],[Selling_Price]]</f>
        <v>213048.08</v>
      </c>
      <c r="N1773" s="1">
        <f>Table49[[#This Row],[Quantity]]*Table49[[#This Row],[Profit_Per_Quantity]]</f>
        <v>43231.719999999994</v>
      </c>
      <c r="O1773" s="1" t="s">
        <v>48</v>
      </c>
    </row>
    <row r="1774" spans="1:15" x14ac:dyDescent="0.3">
      <c r="A1774" s="1" t="s">
        <v>8524</v>
      </c>
      <c r="B1774" s="1" t="s">
        <v>892</v>
      </c>
      <c r="C1774" s="14" t="s">
        <v>4531</v>
      </c>
      <c r="D1774" s="1" t="s">
        <v>19</v>
      </c>
      <c r="E1774" s="1" t="s">
        <v>4349</v>
      </c>
      <c r="F1774" s="1" t="s">
        <v>31</v>
      </c>
      <c r="G1774" s="1" t="s">
        <v>41</v>
      </c>
      <c r="H1774" s="1">
        <v>1059</v>
      </c>
      <c r="I1774" s="1">
        <v>1665.27</v>
      </c>
      <c r="J1774" s="1">
        <v>1895.62</v>
      </c>
      <c r="K1774" s="1">
        <v>334</v>
      </c>
      <c r="L1774" s="1">
        <f>Table49[[#This Row],[Selling_Price]]-Table49[[#This Row],[Market_Price]]</f>
        <v>230.34999999999991</v>
      </c>
      <c r="M1774" s="1">
        <f>Table49[[#This Row],[Quantity]]*Table49[[#This Row],[Selling_Price]]</f>
        <v>633137.07999999996</v>
      </c>
      <c r="N1774" s="1">
        <f>Table49[[#This Row],[Quantity]]*Table49[[#This Row],[Profit_Per_Quantity]]</f>
        <v>76936.899999999965</v>
      </c>
      <c r="O1774" s="1" t="s">
        <v>48</v>
      </c>
    </row>
    <row r="1775" spans="1:15" x14ac:dyDescent="0.3">
      <c r="A1775" s="1" t="s">
        <v>8450</v>
      </c>
      <c r="B1775" s="1" t="s">
        <v>783</v>
      </c>
      <c r="C1775" s="14" t="s">
        <v>6036</v>
      </c>
      <c r="D1775" s="1" t="s">
        <v>12</v>
      </c>
      <c r="E1775" s="1" t="s">
        <v>4351</v>
      </c>
      <c r="F1775" s="1" t="s">
        <v>35</v>
      </c>
      <c r="G1775" s="1" t="s">
        <v>40</v>
      </c>
      <c r="H1775" s="1">
        <v>1007</v>
      </c>
      <c r="I1775" s="1">
        <v>1152.99</v>
      </c>
      <c r="J1775" s="1">
        <v>1556.81</v>
      </c>
      <c r="K1775" s="1">
        <v>286</v>
      </c>
      <c r="L1775" s="1">
        <f>Table49[[#This Row],[Selling_Price]]-Table49[[#This Row],[Market_Price]]</f>
        <v>403.81999999999994</v>
      </c>
      <c r="M1775" s="1">
        <f>Table49[[#This Row],[Quantity]]*Table49[[#This Row],[Selling_Price]]</f>
        <v>445247.66</v>
      </c>
      <c r="N1775" s="1">
        <f>Table49[[#This Row],[Quantity]]*Table49[[#This Row],[Profit_Per_Quantity]]</f>
        <v>115492.51999999997</v>
      </c>
      <c r="O1775" s="1" t="s">
        <v>48</v>
      </c>
    </row>
    <row r="1776" spans="1:15" x14ac:dyDescent="0.3">
      <c r="A1776" s="1" t="s">
        <v>7444</v>
      </c>
      <c r="B1776" s="1" t="s">
        <v>2389</v>
      </c>
      <c r="C1776" s="14" t="s">
        <v>5718</v>
      </c>
      <c r="D1776" s="1" t="s">
        <v>14</v>
      </c>
      <c r="E1776" s="1" t="s">
        <v>4349</v>
      </c>
      <c r="F1776" s="1" t="s">
        <v>31</v>
      </c>
      <c r="G1776" s="1" t="s">
        <v>4352</v>
      </c>
      <c r="H1776" s="1">
        <v>1003</v>
      </c>
      <c r="I1776" s="1">
        <v>900.49</v>
      </c>
      <c r="J1776" s="1">
        <v>1295.5</v>
      </c>
      <c r="K1776" s="1">
        <v>499</v>
      </c>
      <c r="L1776" s="1">
        <f>Table49[[#This Row],[Selling_Price]]-Table49[[#This Row],[Market_Price]]</f>
        <v>395.01</v>
      </c>
      <c r="M1776" s="1">
        <f>Table49[[#This Row],[Quantity]]*Table49[[#This Row],[Selling_Price]]</f>
        <v>646454.5</v>
      </c>
      <c r="N1776" s="1">
        <f>Table49[[#This Row],[Quantity]]*Table49[[#This Row],[Profit_Per_Quantity]]</f>
        <v>197109.99</v>
      </c>
      <c r="O1776" s="1" t="s">
        <v>48</v>
      </c>
    </row>
    <row r="1777" spans="1:15" x14ac:dyDescent="0.3">
      <c r="A1777" s="1" t="s">
        <v>6858</v>
      </c>
      <c r="B1777" s="1" t="s">
        <v>1088</v>
      </c>
      <c r="C1777" s="14" t="s">
        <v>5295</v>
      </c>
      <c r="D1777" s="1" t="s">
        <v>17</v>
      </c>
      <c r="E1777" s="1" t="s">
        <v>21</v>
      </c>
      <c r="F1777" s="1" t="s">
        <v>33</v>
      </c>
      <c r="G1777" s="1" t="s">
        <v>37</v>
      </c>
      <c r="H1777" s="1">
        <v>1013</v>
      </c>
      <c r="I1777" s="1">
        <v>1609.96</v>
      </c>
      <c r="J1777" s="1">
        <v>2858.48</v>
      </c>
      <c r="K1777" s="1">
        <v>344</v>
      </c>
      <c r="L1777" s="1">
        <f>Table49[[#This Row],[Selling_Price]]-Table49[[#This Row],[Market_Price]]</f>
        <v>1248.52</v>
      </c>
      <c r="M1777" s="1">
        <f>Table49[[#This Row],[Quantity]]*Table49[[#This Row],[Selling_Price]]</f>
        <v>983317.12</v>
      </c>
      <c r="N1777" s="1">
        <f>Table49[[#This Row],[Quantity]]*Table49[[#This Row],[Profit_Per_Quantity]]</f>
        <v>429490.88</v>
      </c>
      <c r="O1777" s="1" t="s">
        <v>48</v>
      </c>
    </row>
    <row r="1778" spans="1:15" x14ac:dyDescent="0.3">
      <c r="A1778" s="1" t="s">
        <v>6742</v>
      </c>
      <c r="B1778" s="1" t="s">
        <v>3267</v>
      </c>
      <c r="C1778" s="14" t="s">
        <v>5007</v>
      </c>
      <c r="D1778" s="1" t="s">
        <v>18</v>
      </c>
      <c r="E1778" s="1" t="s">
        <v>28</v>
      </c>
      <c r="F1778" s="1" t="s">
        <v>31</v>
      </c>
      <c r="G1778" s="1" t="s">
        <v>45</v>
      </c>
      <c r="H1778" s="1">
        <v>1062</v>
      </c>
      <c r="I1778" s="1">
        <v>919.82</v>
      </c>
      <c r="J1778" s="1">
        <v>1421.82</v>
      </c>
      <c r="K1778" s="1">
        <v>91</v>
      </c>
      <c r="L1778" s="1">
        <f>Table49[[#This Row],[Selling_Price]]-Table49[[#This Row],[Market_Price]]</f>
        <v>501.99999999999989</v>
      </c>
      <c r="M1778" s="1">
        <f>Table49[[#This Row],[Quantity]]*Table49[[#This Row],[Selling_Price]]</f>
        <v>129385.62</v>
      </c>
      <c r="N1778" s="1">
        <f>Table49[[#This Row],[Quantity]]*Table49[[#This Row],[Profit_Per_Quantity]]</f>
        <v>45681.999999999993</v>
      </c>
      <c r="O1778" s="1" t="s">
        <v>48</v>
      </c>
    </row>
    <row r="1779" spans="1:15" x14ac:dyDescent="0.3">
      <c r="A1779" s="1" t="s">
        <v>6312</v>
      </c>
      <c r="B1779" s="1" t="s">
        <v>4027</v>
      </c>
      <c r="C1779" s="14" t="s">
        <v>4665</v>
      </c>
      <c r="D1779" s="1" t="s">
        <v>16</v>
      </c>
      <c r="E1779" s="1" t="s">
        <v>29</v>
      </c>
      <c r="F1779" s="1" t="s">
        <v>31</v>
      </c>
      <c r="G1779" s="1" t="s">
        <v>40</v>
      </c>
      <c r="H1779" s="1">
        <v>1083</v>
      </c>
      <c r="I1779" s="1">
        <v>1761.65</v>
      </c>
      <c r="J1779" s="1">
        <v>3446.8</v>
      </c>
      <c r="K1779" s="1">
        <v>289</v>
      </c>
      <c r="L1779" s="1">
        <f>Table49[[#This Row],[Selling_Price]]-Table49[[#This Row],[Market_Price]]</f>
        <v>1685.15</v>
      </c>
      <c r="M1779" s="1">
        <f>Table49[[#This Row],[Quantity]]*Table49[[#This Row],[Selling_Price]]</f>
        <v>996125.20000000007</v>
      </c>
      <c r="N1779" s="1">
        <f>Table49[[#This Row],[Quantity]]*Table49[[#This Row],[Profit_Per_Quantity]]</f>
        <v>487008.35000000003</v>
      </c>
      <c r="O1779" s="1" t="s">
        <v>48</v>
      </c>
    </row>
    <row r="1780" spans="1:15" x14ac:dyDescent="0.3">
      <c r="A1780" s="1" t="s">
        <v>8603</v>
      </c>
      <c r="B1780" s="1" t="s">
        <v>1020</v>
      </c>
      <c r="C1780" s="14" t="s">
        <v>6102</v>
      </c>
      <c r="D1780" s="1" t="s">
        <v>17</v>
      </c>
      <c r="E1780" s="1" t="s">
        <v>25</v>
      </c>
      <c r="F1780" s="1" t="s">
        <v>33</v>
      </c>
      <c r="G1780" s="1" t="s">
        <v>38</v>
      </c>
      <c r="H1780" s="1">
        <v>1001</v>
      </c>
      <c r="I1780" s="1">
        <v>475.12</v>
      </c>
      <c r="J1780" s="1">
        <v>531.63</v>
      </c>
      <c r="K1780" s="1">
        <v>434</v>
      </c>
      <c r="L1780" s="1">
        <f>Table49[[#This Row],[Selling_Price]]-Table49[[#This Row],[Market_Price]]</f>
        <v>56.509999999999991</v>
      </c>
      <c r="M1780" s="1">
        <f>Table49[[#This Row],[Quantity]]*Table49[[#This Row],[Selling_Price]]</f>
        <v>230727.41999999998</v>
      </c>
      <c r="N1780" s="1">
        <f>Table49[[#This Row],[Quantity]]*Table49[[#This Row],[Profit_Per_Quantity]]</f>
        <v>24525.339999999997</v>
      </c>
      <c r="O1780" s="1" t="s">
        <v>48</v>
      </c>
    </row>
    <row r="1781" spans="1:15" x14ac:dyDescent="0.3">
      <c r="A1781" s="1" t="s">
        <v>9010</v>
      </c>
      <c r="B1781" s="1" t="s">
        <v>510</v>
      </c>
      <c r="C1781" s="14" t="s">
        <v>4569</v>
      </c>
      <c r="D1781" s="1" t="s">
        <v>15</v>
      </c>
      <c r="E1781" s="1" t="s">
        <v>27</v>
      </c>
      <c r="F1781" s="1" t="s">
        <v>32</v>
      </c>
      <c r="G1781" s="1" t="s">
        <v>38</v>
      </c>
      <c r="H1781" s="1">
        <v>1013</v>
      </c>
      <c r="I1781" s="1">
        <v>1666.34</v>
      </c>
      <c r="J1781" s="1">
        <v>3084.28</v>
      </c>
      <c r="K1781" s="1">
        <v>36</v>
      </c>
      <c r="L1781" s="1">
        <f>Table49[[#This Row],[Selling_Price]]-Table49[[#This Row],[Market_Price]]</f>
        <v>1417.9400000000003</v>
      </c>
      <c r="M1781" s="1">
        <f>Table49[[#This Row],[Quantity]]*Table49[[#This Row],[Selling_Price]]</f>
        <v>111034.08</v>
      </c>
      <c r="N1781" s="1">
        <f>Table49[[#This Row],[Quantity]]*Table49[[#This Row],[Profit_Per_Quantity]]</f>
        <v>51045.840000000011</v>
      </c>
      <c r="O1781" s="1" t="s">
        <v>48</v>
      </c>
    </row>
    <row r="1782" spans="1:15" x14ac:dyDescent="0.3">
      <c r="A1782" s="1" t="s">
        <v>10076</v>
      </c>
      <c r="B1782" s="1" t="s">
        <v>3395</v>
      </c>
      <c r="C1782" s="14" t="s">
        <v>5165</v>
      </c>
      <c r="D1782" s="1" t="s">
        <v>17</v>
      </c>
      <c r="E1782" s="1" t="s">
        <v>29</v>
      </c>
      <c r="F1782" s="1" t="s">
        <v>31</v>
      </c>
      <c r="G1782" s="1" t="s">
        <v>4352</v>
      </c>
      <c r="H1782" s="1">
        <v>1018</v>
      </c>
      <c r="I1782" s="1">
        <v>1939.51</v>
      </c>
      <c r="J1782" s="1">
        <v>2534.7600000000002</v>
      </c>
      <c r="K1782" s="1">
        <v>205</v>
      </c>
      <c r="L1782" s="1">
        <f>Table49[[#This Row],[Selling_Price]]-Table49[[#This Row],[Market_Price]]</f>
        <v>595.25000000000023</v>
      </c>
      <c r="M1782" s="1">
        <f>Table49[[#This Row],[Quantity]]*Table49[[#This Row],[Selling_Price]]</f>
        <v>519625.80000000005</v>
      </c>
      <c r="N1782" s="1">
        <f>Table49[[#This Row],[Quantity]]*Table49[[#This Row],[Profit_Per_Quantity]]</f>
        <v>122026.25000000004</v>
      </c>
      <c r="O1782" s="1" t="s">
        <v>48</v>
      </c>
    </row>
    <row r="1783" spans="1:15" x14ac:dyDescent="0.3">
      <c r="A1783" s="1" t="s">
        <v>7371</v>
      </c>
      <c r="B1783" s="1" t="s">
        <v>1936</v>
      </c>
      <c r="C1783" s="14" t="s">
        <v>5566</v>
      </c>
      <c r="D1783" s="1" t="s">
        <v>13</v>
      </c>
      <c r="E1783" s="1" t="s">
        <v>4349</v>
      </c>
      <c r="F1783" s="1" t="s">
        <v>32</v>
      </c>
      <c r="G1783" s="1" t="s">
        <v>42</v>
      </c>
      <c r="H1783" s="1">
        <v>1008</v>
      </c>
      <c r="I1783" s="1">
        <v>724.93</v>
      </c>
      <c r="J1783" s="1">
        <v>1254.2</v>
      </c>
      <c r="K1783" s="1">
        <v>123</v>
      </c>
      <c r="L1783" s="1">
        <f>Table49[[#This Row],[Selling_Price]]-Table49[[#This Row],[Market_Price]]</f>
        <v>529.2700000000001</v>
      </c>
      <c r="M1783" s="1">
        <f>Table49[[#This Row],[Quantity]]*Table49[[#This Row],[Selling_Price]]</f>
        <v>154266.6</v>
      </c>
      <c r="N1783" s="1">
        <f>Table49[[#This Row],[Quantity]]*Table49[[#This Row],[Profit_Per_Quantity]]</f>
        <v>65100.210000000014</v>
      </c>
      <c r="O1783" s="1" t="s">
        <v>48</v>
      </c>
    </row>
    <row r="1784" spans="1:15" x14ac:dyDescent="0.3">
      <c r="A1784" s="1" t="s">
        <v>6488</v>
      </c>
      <c r="B1784" s="1" t="s">
        <v>3545</v>
      </c>
      <c r="C1784" s="14" t="s">
        <v>5058</v>
      </c>
      <c r="D1784" s="1" t="s">
        <v>11</v>
      </c>
      <c r="E1784" s="1" t="s">
        <v>29</v>
      </c>
      <c r="F1784" s="1" t="s">
        <v>31</v>
      </c>
      <c r="G1784" s="1" t="s">
        <v>44</v>
      </c>
      <c r="H1784" s="1">
        <v>1073</v>
      </c>
      <c r="I1784" s="1">
        <v>1725.38</v>
      </c>
      <c r="J1784" s="1">
        <v>2991.33</v>
      </c>
      <c r="K1784" s="1">
        <v>238</v>
      </c>
      <c r="L1784" s="1">
        <f>Table49[[#This Row],[Selling_Price]]-Table49[[#This Row],[Market_Price]]</f>
        <v>1265.9499999999998</v>
      </c>
      <c r="M1784" s="1">
        <f>Table49[[#This Row],[Quantity]]*Table49[[#This Row],[Selling_Price]]</f>
        <v>711936.54</v>
      </c>
      <c r="N1784" s="1">
        <f>Table49[[#This Row],[Quantity]]*Table49[[#This Row],[Profit_Per_Quantity]]</f>
        <v>301296.09999999998</v>
      </c>
      <c r="O1784" s="1" t="s">
        <v>48</v>
      </c>
    </row>
    <row r="1785" spans="1:15" x14ac:dyDescent="0.3">
      <c r="A1785" s="1" t="s">
        <v>6610</v>
      </c>
      <c r="B1785" s="1" t="s">
        <v>3340</v>
      </c>
      <c r="C1785" s="14" t="s">
        <v>5077</v>
      </c>
      <c r="D1785" s="1" t="s">
        <v>11</v>
      </c>
      <c r="E1785" s="1" t="s">
        <v>28</v>
      </c>
      <c r="F1785" s="1" t="s">
        <v>33</v>
      </c>
      <c r="G1785" s="1" t="s">
        <v>41</v>
      </c>
      <c r="H1785" s="1">
        <v>1012</v>
      </c>
      <c r="I1785" s="1">
        <v>1546.47</v>
      </c>
      <c r="J1785" s="1">
        <v>2743.22</v>
      </c>
      <c r="K1785" s="1">
        <v>423</v>
      </c>
      <c r="L1785" s="1">
        <f>Table49[[#This Row],[Selling_Price]]-Table49[[#This Row],[Market_Price]]</f>
        <v>1196.7499999999998</v>
      </c>
      <c r="M1785" s="1">
        <f>Table49[[#This Row],[Quantity]]*Table49[[#This Row],[Selling_Price]]</f>
        <v>1160382.0599999998</v>
      </c>
      <c r="N1785" s="1">
        <f>Table49[[#This Row],[Quantity]]*Table49[[#This Row],[Profit_Per_Quantity]]</f>
        <v>506225.24999999988</v>
      </c>
      <c r="O1785" s="1" t="s">
        <v>48</v>
      </c>
    </row>
    <row r="1786" spans="1:15" x14ac:dyDescent="0.3">
      <c r="A1786" s="1" t="s">
        <v>8409</v>
      </c>
      <c r="B1786" s="1" t="s">
        <v>706</v>
      </c>
      <c r="C1786" s="14" t="s">
        <v>5029</v>
      </c>
      <c r="D1786" s="1" t="s">
        <v>13</v>
      </c>
      <c r="E1786" s="1" t="s">
        <v>30</v>
      </c>
      <c r="F1786" s="1" t="s">
        <v>32</v>
      </c>
      <c r="G1786" s="1" t="s">
        <v>40</v>
      </c>
      <c r="H1786" s="1">
        <v>1080</v>
      </c>
      <c r="I1786" s="1">
        <v>764.9</v>
      </c>
      <c r="J1786" s="1">
        <v>962.54</v>
      </c>
      <c r="K1786" s="1">
        <v>1</v>
      </c>
      <c r="L1786" s="1">
        <f>Table49[[#This Row],[Selling_Price]]-Table49[[#This Row],[Market_Price]]</f>
        <v>197.64</v>
      </c>
      <c r="M1786" s="1">
        <f>Table49[[#This Row],[Quantity]]*Table49[[#This Row],[Selling_Price]]</f>
        <v>962.54</v>
      </c>
      <c r="N1786" s="1">
        <f>Table49[[#This Row],[Quantity]]*Table49[[#This Row],[Profit_Per_Quantity]]</f>
        <v>197.64</v>
      </c>
      <c r="O1786" s="1" t="s">
        <v>48</v>
      </c>
    </row>
    <row r="1787" spans="1:15" x14ac:dyDescent="0.3">
      <c r="A1787" s="1" t="s">
        <v>8550</v>
      </c>
      <c r="B1787" s="1" t="s">
        <v>930</v>
      </c>
      <c r="C1787" s="14" t="s">
        <v>5240</v>
      </c>
      <c r="D1787" s="1" t="s">
        <v>17</v>
      </c>
      <c r="E1787" s="1" t="s">
        <v>4351</v>
      </c>
      <c r="F1787" s="1" t="s">
        <v>34</v>
      </c>
      <c r="G1787" s="1" t="s">
        <v>4352</v>
      </c>
      <c r="H1787" s="1">
        <v>1044</v>
      </c>
      <c r="I1787" s="1">
        <v>1449.96</v>
      </c>
      <c r="J1787" s="1">
        <v>1877.05</v>
      </c>
      <c r="K1787" s="1">
        <v>88</v>
      </c>
      <c r="L1787" s="1">
        <f>Table49[[#This Row],[Selling_Price]]-Table49[[#This Row],[Market_Price]]</f>
        <v>427.08999999999992</v>
      </c>
      <c r="M1787" s="1">
        <f>Table49[[#This Row],[Quantity]]*Table49[[#This Row],[Selling_Price]]</f>
        <v>165180.4</v>
      </c>
      <c r="N1787" s="1">
        <f>Table49[[#This Row],[Quantity]]*Table49[[#This Row],[Profit_Per_Quantity]]</f>
        <v>37583.919999999991</v>
      </c>
      <c r="O1787" s="1" t="s">
        <v>48</v>
      </c>
    </row>
    <row r="1788" spans="1:15" x14ac:dyDescent="0.3">
      <c r="A1788" s="1" t="s">
        <v>6465</v>
      </c>
      <c r="B1788" s="1" t="s">
        <v>2725</v>
      </c>
      <c r="C1788" s="14" t="s">
        <v>4675</v>
      </c>
      <c r="D1788" s="1" t="s">
        <v>17</v>
      </c>
      <c r="E1788" s="1" t="s">
        <v>26</v>
      </c>
      <c r="F1788" s="1" t="s">
        <v>35</v>
      </c>
      <c r="G1788" s="1" t="s">
        <v>43</v>
      </c>
      <c r="H1788" s="1">
        <v>1050</v>
      </c>
      <c r="I1788" s="1">
        <v>421.59</v>
      </c>
      <c r="J1788" s="1">
        <v>592.96</v>
      </c>
      <c r="K1788" s="1">
        <v>465</v>
      </c>
      <c r="L1788" s="1">
        <f>Table49[[#This Row],[Selling_Price]]-Table49[[#This Row],[Market_Price]]</f>
        <v>171.37000000000006</v>
      </c>
      <c r="M1788" s="1">
        <f>Table49[[#This Row],[Quantity]]*Table49[[#This Row],[Selling_Price]]</f>
        <v>275726.40000000002</v>
      </c>
      <c r="N1788" s="1">
        <f>Table49[[#This Row],[Quantity]]*Table49[[#This Row],[Profit_Per_Quantity]]</f>
        <v>79687.050000000032</v>
      </c>
      <c r="O1788" s="1" t="s">
        <v>48</v>
      </c>
    </row>
    <row r="1789" spans="1:15" x14ac:dyDescent="0.3">
      <c r="A1789" s="1" t="s">
        <v>7609</v>
      </c>
      <c r="B1789" s="1" t="s">
        <v>438</v>
      </c>
      <c r="C1789" s="14" t="s">
        <v>4891</v>
      </c>
      <c r="D1789" s="1" t="s">
        <v>19</v>
      </c>
      <c r="E1789" s="1" t="s">
        <v>28</v>
      </c>
      <c r="F1789" s="1" t="s">
        <v>33</v>
      </c>
      <c r="G1789" s="1" t="s">
        <v>44</v>
      </c>
      <c r="H1789" s="1">
        <v>1012</v>
      </c>
      <c r="I1789" s="1">
        <v>975.83</v>
      </c>
      <c r="J1789" s="1">
        <v>1092.73</v>
      </c>
      <c r="K1789" s="1">
        <v>45</v>
      </c>
      <c r="L1789" s="1">
        <f>Table49[[#This Row],[Selling_Price]]-Table49[[#This Row],[Market_Price]]</f>
        <v>116.89999999999998</v>
      </c>
      <c r="M1789" s="1">
        <f>Table49[[#This Row],[Quantity]]*Table49[[#This Row],[Selling_Price]]</f>
        <v>49172.85</v>
      </c>
      <c r="N1789" s="1">
        <f>Table49[[#This Row],[Quantity]]*Table49[[#This Row],[Profit_Per_Quantity]]</f>
        <v>5260.4999999999991</v>
      </c>
      <c r="O1789" s="1" t="s">
        <v>48</v>
      </c>
    </row>
    <row r="1790" spans="1:15" x14ac:dyDescent="0.3">
      <c r="A1790" s="1" t="s">
        <v>6299</v>
      </c>
      <c r="B1790" s="1" t="s">
        <v>561</v>
      </c>
      <c r="C1790" s="14" t="s">
        <v>5357</v>
      </c>
      <c r="D1790" s="1" t="s">
        <v>19</v>
      </c>
      <c r="E1790" s="1" t="s">
        <v>21</v>
      </c>
      <c r="F1790" s="1" t="s">
        <v>33</v>
      </c>
      <c r="G1790" s="1" t="s">
        <v>37</v>
      </c>
      <c r="H1790" s="1">
        <v>1063</v>
      </c>
      <c r="I1790" s="1">
        <v>1647.1</v>
      </c>
      <c r="J1790" s="1">
        <v>2330.79</v>
      </c>
      <c r="K1790" s="1">
        <v>234</v>
      </c>
      <c r="L1790" s="1">
        <f>Table49[[#This Row],[Selling_Price]]-Table49[[#This Row],[Market_Price]]</f>
        <v>683.69</v>
      </c>
      <c r="M1790" s="1">
        <f>Table49[[#This Row],[Quantity]]*Table49[[#This Row],[Selling_Price]]</f>
        <v>545404.86</v>
      </c>
      <c r="N1790" s="1">
        <f>Table49[[#This Row],[Quantity]]*Table49[[#This Row],[Profit_Per_Quantity]]</f>
        <v>159983.46000000002</v>
      </c>
      <c r="O1790" s="1" t="s">
        <v>48</v>
      </c>
    </row>
    <row r="1791" spans="1:15" x14ac:dyDescent="0.3">
      <c r="A1791" s="1" t="s">
        <v>7338</v>
      </c>
      <c r="B1791" s="1" t="s">
        <v>2377</v>
      </c>
      <c r="C1791" s="14" t="s">
        <v>5721</v>
      </c>
      <c r="D1791" s="1" t="s">
        <v>14</v>
      </c>
      <c r="E1791" s="1" t="s">
        <v>28</v>
      </c>
      <c r="F1791" s="1" t="s">
        <v>33</v>
      </c>
      <c r="G1791" s="1" t="s">
        <v>42</v>
      </c>
      <c r="H1791" s="1">
        <v>1011</v>
      </c>
      <c r="I1791" s="1">
        <v>275.66000000000003</v>
      </c>
      <c r="J1791" s="1">
        <v>403.56</v>
      </c>
      <c r="K1791" s="1">
        <v>429</v>
      </c>
      <c r="L1791" s="1">
        <f>Table49[[#This Row],[Selling_Price]]-Table49[[#This Row],[Market_Price]]</f>
        <v>127.89999999999998</v>
      </c>
      <c r="M1791" s="1">
        <f>Table49[[#This Row],[Quantity]]*Table49[[#This Row],[Selling_Price]]</f>
        <v>173127.24</v>
      </c>
      <c r="N1791" s="1">
        <f>Table49[[#This Row],[Quantity]]*Table49[[#This Row],[Profit_Per_Quantity]]</f>
        <v>54869.099999999991</v>
      </c>
      <c r="O1791" s="1" t="s">
        <v>48</v>
      </c>
    </row>
    <row r="1792" spans="1:15" x14ac:dyDescent="0.3">
      <c r="A1792" s="1" t="s">
        <v>6659</v>
      </c>
      <c r="B1792" s="1" t="s">
        <v>4050</v>
      </c>
      <c r="C1792" s="14" t="s">
        <v>4645</v>
      </c>
      <c r="D1792" s="1" t="s">
        <v>14</v>
      </c>
      <c r="E1792" s="1" t="s">
        <v>21</v>
      </c>
      <c r="F1792" s="1" t="s">
        <v>31</v>
      </c>
      <c r="G1792" s="1" t="s">
        <v>42</v>
      </c>
      <c r="H1792" s="1">
        <v>1018</v>
      </c>
      <c r="I1792" s="1">
        <v>792.23</v>
      </c>
      <c r="J1792" s="1">
        <v>1452.07</v>
      </c>
      <c r="K1792" s="1">
        <v>21</v>
      </c>
      <c r="L1792" s="1">
        <f>Table49[[#This Row],[Selling_Price]]-Table49[[#This Row],[Market_Price]]</f>
        <v>659.83999999999992</v>
      </c>
      <c r="M1792" s="1">
        <f>Table49[[#This Row],[Quantity]]*Table49[[#This Row],[Selling_Price]]</f>
        <v>30493.469999999998</v>
      </c>
      <c r="N1792" s="1">
        <f>Table49[[#This Row],[Quantity]]*Table49[[#This Row],[Profit_Per_Quantity]]</f>
        <v>13856.639999999998</v>
      </c>
      <c r="O1792" s="1" t="s">
        <v>48</v>
      </c>
    </row>
    <row r="1793" spans="1:15" x14ac:dyDescent="0.3">
      <c r="A1793" s="1" t="s">
        <v>10643</v>
      </c>
      <c r="B1793" s="1" t="s">
        <v>4264</v>
      </c>
      <c r="C1793" s="14" t="s">
        <v>4442</v>
      </c>
      <c r="D1793" s="1" t="s">
        <v>13</v>
      </c>
      <c r="E1793" s="1" t="s">
        <v>24</v>
      </c>
      <c r="F1793" s="1" t="s">
        <v>34</v>
      </c>
      <c r="G1793" s="1" t="s">
        <v>41</v>
      </c>
      <c r="H1793" s="1">
        <v>1084</v>
      </c>
      <c r="I1793" s="1">
        <v>1903.15</v>
      </c>
      <c r="J1793" s="1">
        <v>3659.08</v>
      </c>
      <c r="K1793" s="1">
        <v>498</v>
      </c>
      <c r="L1793" s="1">
        <f>Table49[[#This Row],[Selling_Price]]-Table49[[#This Row],[Market_Price]]</f>
        <v>1755.9299999999998</v>
      </c>
      <c r="M1793" s="1">
        <f>Table49[[#This Row],[Quantity]]*Table49[[#This Row],[Selling_Price]]</f>
        <v>1822221.8399999999</v>
      </c>
      <c r="N1793" s="1">
        <f>Table49[[#This Row],[Quantity]]*Table49[[#This Row],[Profit_Per_Quantity]]</f>
        <v>874453.1399999999</v>
      </c>
      <c r="O1793" s="1" t="s">
        <v>48</v>
      </c>
    </row>
    <row r="1794" spans="1:15" x14ac:dyDescent="0.3">
      <c r="A1794" s="1" t="s">
        <v>10306</v>
      </c>
      <c r="B1794" s="1" t="s">
        <v>3722</v>
      </c>
      <c r="C1794" s="14" t="s">
        <v>4835</v>
      </c>
      <c r="D1794" s="1" t="s">
        <v>18</v>
      </c>
      <c r="E1794" s="1" t="s">
        <v>27</v>
      </c>
      <c r="F1794" s="1" t="s">
        <v>35</v>
      </c>
      <c r="G1794" s="1" t="s">
        <v>43</v>
      </c>
      <c r="H1794" s="1">
        <v>1015</v>
      </c>
      <c r="I1794" s="1">
        <v>307.83</v>
      </c>
      <c r="J1794" s="1">
        <v>425.42</v>
      </c>
      <c r="K1794" s="1">
        <v>487</v>
      </c>
      <c r="L1794" s="1">
        <f>Table49[[#This Row],[Selling_Price]]-Table49[[#This Row],[Market_Price]]</f>
        <v>117.59000000000003</v>
      </c>
      <c r="M1794" s="1">
        <f>Table49[[#This Row],[Quantity]]*Table49[[#This Row],[Selling_Price]]</f>
        <v>207179.54</v>
      </c>
      <c r="N1794" s="1">
        <f>Table49[[#This Row],[Quantity]]*Table49[[#This Row],[Profit_Per_Quantity]]</f>
        <v>57266.330000000016</v>
      </c>
      <c r="O1794" s="1" t="s">
        <v>48</v>
      </c>
    </row>
    <row r="1795" spans="1:15" x14ac:dyDescent="0.3">
      <c r="A1795" s="1" t="s">
        <v>9658</v>
      </c>
      <c r="B1795" s="1" t="s">
        <v>2723</v>
      </c>
      <c r="C1795" s="14" t="s">
        <v>4754</v>
      </c>
      <c r="D1795" s="1" t="s">
        <v>20</v>
      </c>
      <c r="E1795" s="1" t="s">
        <v>4349</v>
      </c>
      <c r="F1795" s="1" t="s">
        <v>32</v>
      </c>
      <c r="G1795" s="1" t="s">
        <v>43</v>
      </c>
      <c r="H1795" s="1">
        <v>1067</v>
      </c>
      <c r="I1795" s="1">
        <v>1074.79</v>
      </c>
      <c r="J1795" s="1">
        <v>1206.76</v>
      </c>
      <c r="K1795" s="1">
        <v>66</v>
      </c>
      <c r="L1795" s="1">
        <f>Table49[[#This Row],[Selling_Price]]-Table49[[#This Row],[Market_Price]]</f>
        <v>131.97000000000003</v>
      </c>
      <c r="M1795" s="1">
        <f>Table49[[#This Row],[Quantity]]*Table49[[#This Row],[Selling_Price]]</f>
        <v>79646.16</v>
      </c>
      <c r="N1795" s="1">
        <f>Table49[[#This Row],[Quantity]]*Table49[[#This Row],[Profit_Per_Quantity]]</f>
        <v>8710.0200000000023</v>
      </c>
      <c r="O1795" s="1" t="s">
        <v>48</v>
      </c>
    </row>
    <row r="1796" spans="1:15" x14ac:dyDescent="0.3">
      <c r="A1796" s="1" t="s">
        <v>10331</v>
      </c>
      <c r="B1796" s="1" t="s">
        <v>3757</v>
      </c>
      <c r="C1796" s="14" t="s">
        <v>4860</v>
      </c>
      <c r="D1796" s="1" t="s">
        <v>17</v>
      </c>
      <c r="E1796" s="1" t="s">
        <v>29</v>
      </c>
      <c r="F1796" s="1" t="s">
        <v>32</v>
      </c>
      <c r="G1796" s="1" t="s">
        <v>44</v>
      </c>
      <c r="H1796" s="1">
        <v>1069</v>
      </c>
      <c r="I1796" s="1">
        <v>1644.67</v>
      </c>
      <c r="J1796" s="1">
        <v>1933.76</v>
      </c>
      <c r="K1796" s="1">
        <v>78</v>
      </c>
      <c r="L1796" s="1">
        <f>Table49[[#This Row],[Selling_Price]]-Table49[[#This Row],[Market_Price]]</f>
        <v>289.08999999999992</v>
      </c>
      <c r="M1796" s="1">
        <f>Table49[[#This Row],[Quantity]]*Table49[[#This Row],[Selling_Price]]</f>
        <v>150833.28</v>
      </c>
      <c r="N1796" s="1">
        <f>Table49[[#This Row],[Quantity]]*Table49[[#This Row],[Profit_Per_Quantity]]</f>
        <v>22549.019999999993</v>
      </c>
      <c r="O1796" s="1" t="s">
        <v>48</v>
      </c>
    </row>
    <row r="1797" spans="1:15" x14ac:dyDescent="0.3">
      <c r="A1797" s="1" t="s">
        <v>10569</v>
      </c>
      <c r="B1797" s="1" t="s">
        <v>4149</v>
      </c>
      <c r="C1797" s="14" t="s">
        <v>4551</v>
      </c>
      <c r="D1797" s="1" t="s">
        <v>11</v>
      </c>
      <c r="E1797" s="1" t="s">
        <v>30</v>
      </c>
      <c r="F1797" s="1" t="s">
        <v>31</v>
      </c>
      <c r="G1797" s="1" t="s">
        <v>38</v>
      </c>
      <c r="H1797" s="1">
        <v>1018</v>
      </c>
      <c r="I1797" s="1">
        <v>770.5</v>
      </c>
      <c r="J1797" s="1">
        <v>1122.51</v>
      </c>
      <c r="K1797" s="1">
        <v>221</v>
      </c>
      <c r="L1797" s="1">
        <f>Table49[[#This Row],[Selling_Price]]-Table49[[#This Row],[Market_Price]]</f>
        <v>352.01</v>
      </c>
      <c r="M1797" s="1">
        <f>Table49[[#This Row],[Quantity]]*Table49[[#This Row],[Selling_Price]]</f>
        <v>248074.71</v>
      </c>
      <c r="N1797" s="1">
        <f>Table49[[#This Row],[Quantity]]*Table49[[#This Row],[Profit_Per_Quantity]]</f>
        <v>77794.209999999992</v>
      </c>
      <c r="O1797" s="1" t="s">
        <v>48</v>
      </c>
    </row>
    <row r="1798" spans="1:15" x14ac:dyDescent="0.3">
      <c r="A1798" s="1" t="s">
        <v>6670</v>
      </c>
      <c r="B1798" s="1" t="s">
        <v>1763</v>
      </c>
      <c r="C1798" s="14" t="s">
        <v>4792</v>
      </c>
      <c r="D1798" s="1" t="s">
        <v>17</v>
      </c>
      <c r="E1798" s="1" t="s">
        <v>26</v>
      </c>
      <c r="F1798" s="1" t="s">
        <v>31</v>
      </c>
      <c r="G1798" s="1" t="s">
        <v>42</v>
      </c>
      <c r="H1798" s="1">
        <v>1008</v>
      </c>
      <c r="I1798" s="1">
        <v>1983.76</v>
      </c>
      <c r="J1798" s="1">
        <v>2565.98</v>
      </c>
      <c r="K1798" s="1">
        <v>341</v>
      </c>
      <c r="L1798" s="1">
        <f>Table49[[#This Row],[Selling_Price]]-Table49[[#This Row],[Market_Price]]</f>
        <v>582.22</v>
      </c>
      <c r="M1798" s="1">
        <f>Table49[[#This Row],[Quantity]]*Table49[[#This Row],[Selling_Price]]</f>
        <v>874999.18</v>
      </c>
      <c r="N1798" s="1">
        <f>Table49[[#This Row],[Quantity]]*Table49[[#This Row],[Profit_Per_Quantity]]</f>
        <v>198537.02000000002</v>
      </c>
      <c r="O1798" s="1" t="s">
        <v>48</v>
      </c>
    </row>
    <row r="1799" spans="1:15" x14ac:dyDescent="0.3">
      <c r="A1799" s="1" t="s">
        <v>6985</v>
      </c>
      <c r="B1799" s="1" t="s">
        <v>2093</v>
      </c>
      <c r="C1799" s="14" t="s">
        <v>5462</v>
      </c>
      <c r="D1799" s="1" t="s">
        <v>14</v>
      </c>
      <c r="E1799" s="1" t="s">
        <v>21</v>
      </c>
      <c r="F1799" s="1" t="s">
        <v>32</v>
      </c>
      <c r="G1799" s="1" t="s">
        <v>38</v>
      </c>
      <c r="H1799" s="1">
        <v>1088</v>
      </c>
      <c r="I1799" s="1">
        <v>1428.79</v>
      </c>
      <c r="J1799" s="1">
        <v>2062.35</v>
      </c>
      <c r="K1799" s="1">
        <v>402</v>
      </c>
      <c r="L1799" s="1">
        <f>Table49[[#This Row],[Selling_Price]]-Table49[[#This Row],[Market_Price]]</f>
        <v>633.55999999999995</v>
      </c>
      <c r="M1799" s="1">
        <f>Table49[[#This Row],[Quantity]]*Table49[[#This Row],[Selling_Price]]</f>
        <v>829064.7</v>
      </c>
      <c r="N1799" s="1">
        <f>Table49[[#This Row],[Quantity]]*Table49[[#This Row],[Profit_Per_Quantity]]</f>
        <v>254691.11999999997</v>
      </c>
      <c r="O1799" s="1" t="s">
        <v>48</v>
      </c>
    </row>
    <row r="1800" spans="1:15" x14ac:dyDescent="0.3">
      <c r="A1800" s="1" t="s">
        <v>8814</v>
      </c>
      <c r="B1800" s="1" t="s">
        <v>1366</v>
      </c>
      <c r="C1800" s="14" t="s">
        <v>4557</v>
      </c>
      <c r="D1800" s="1" t="s">
        <v>14</v>
      </c>
      <c r="E1800" s="1" t="s">
        <v>21</v>
      </c>
      <c r="F1800" s="1" t="s">
        <v>34</v>
      </c>
      <c r="G1800" s="1" t="s">
        <v>41</v>
      </c>
      <c r="H1800" s="1">
        <v>1046</v>
      </c>
      <c r="I1800" s="1">
        <v>1066.18</v>
      </c>
      <c r="J1800" s="1">
        <v>1242.6400000000001</v>
      </c>
      <c r="K1800" s="1">
        <v>390</v>
      </c>
      <c r="L1800" s="1">
        <f>Table49[[#This Row],[Selling_Price]]-Table49[[#This Row],[Market_Price]]</f>
        <v>176.46000000000004</v>
      </c>
      <c r="M1800" s="1">
        <f>Table49[[#This Row],[Quantity]]*Table49[[#This Row],[Selling_Price]]</f>
        <v>484629.60000000003</v>
      </c>
      <c r="N1800" s="1">
        <f>Table49[[#This Row],[Quantity]]*Table49[[#This Row],[Profit_Per_Quantity]]</f>
        <v>68819.400000000009</v>
      </c>
      <c r="O1800" s="1" t="s">
        <v>48</v>
      </c>
    </row>
    <row r="1801" spans="1:15" x14ac:dyDescent="0.3">
      <c r="A1801" s="1" t="s">
        <v>8208</v>
      </c>
      <c r="B1801" s="1" t="s">
        <v>371</v>
      </c>
      <c r="C1801" s="14" t="s">
        <v>5185</v>
      </c>
      <c r="D1801" s="1" t="s">
        <v>15</v>
      </c>
      <c r="E1801" s="1" t="s">
        <v>29</v>
      </c>
      <c r="F1801" s="1" t="s">
        <v>31</v>
      </c>
      <c r="G1801" s="1" t="s">
        <v>36</v>
      </c>
      <c r="H1801" s="1">
        <v>1053</v>
      </c>
      <c r="I1801" s="1">
        <v>173.93</v>
      </c>
      <c r="J1801" s="1">
        <v>236.15</v>
      </c>
      <c r="K1801" s="1">
        <v>310</v>
      </c>
      <c r="L1801" s="1">
        <f>Table49[[#This Row],[Selling_Price]]-Table49[[#This Row],[Market_Price]]</f>
        <v>62.22</v>
      </c>
      <c r="M1801" s="1">
        <f>Table49[[#This Row],[Quantity]]*Table49[[#This Row],[Selling_Price]]</f>
        <v>73206.5</v>
      </c>
      <c r="N1801" s="1">
        <f>Table49[[#This Row],[Quantity]]*Table49[[#This Row],[Profit_Per_Quantity]]</f>
        <v>19288.2</v>
      </c>
      <c r="O1801" s="1" t="s">
        <v>48</v>
      </c>
    </row>
    <row r="1802" spans="1:15" x14ac:dyDescent="0.3">
      <c r="A1802" s="1" t="s">
        <v>9429</v>
      </c>
      <c r="B1802" s="1" t="s">
        <v>2358</v>
      </c>
      <c r="C1802" s="14" t="s">
        <v>4889</v>
      </c>
      <c r="D1802" s="1" t="s">
        <v>14</v>
      </c>
      <c r="E1802" s="1" t="s">
        <v>4351</v>
      </c>
      <c r="F1802" s="1" t="s">
        <v>32</v>
      </c>
      <c r="G1802" s="1" t="s">
        <v>42</v>
      </c>
      <c r="H1802" s="1">
        <v>1063</v>
      </c>
      <c r="I1802" s="1">
        <v>1867.63</v>
      </c>
      <c r="J1802" s="1">
        <v>2215.86</v>
      </c>
      <c r="K1802" s="1">
        <v>40</v>
      </c>
      <c r="L1802" s="1">
        <f>Table49[[#This Row],[Selling_Price]]-Table49[[#This Row],[Market_Price]]</f>
        <v>348.23</v>
      </c>
      <c r="M1802" s="1">
        <f>Table49[[#This Row],[Quantity]]*Table49[[#This Row],[Selling_Price]]</f>
        <v>88634.400000000009</v>
      </c>
      <c r="N1802" s="1">
        <f>Table49[[#This Row],[Quantity]]*Table49[[#This Row],[Profit_Per_Quantity]]</f>
        <v>13929.2</v>
      </c>
      <c r="O1802" s="1" t="s">
        <v>48</v>
      </c>
    </row>
    <row r="1803" spans="1:15" x14ac:dyDescent="0.3">
      <c r="A1803" s="1" t="s">
        <v>6925</v>
      </c>
      <c r="B1803" s="1" t="s">
        <v>4201</v>
      </c>
      <c r="C1803" s="14" t="s">
        <v>4504</v>
      </c>
      <c r="D1803" s="1" t="s">
        <v>17</v>
      </c>
      <c r="E1803" s="1" t="s">
        <v>21</v>
      </c>
      <c r="F1803" s="1" t="s">
        <v>32</v>
      </c>
      <c r="G1803" s="1" t="s">
        <v>43</v>
      </c>
      <c r="H1803" s="1">
        <v>1033</v>
      </c>
      <c r="I1803" s="1">
        <v>142.97</v>
      </c>
      <c r="J1803" s="1">
        <v>245.25</v>
      </c>
      <c r="K1803" s="1">
        <v>264</v>
      </c>
      <c r="L1803" s="1">
        <f>Table49[[#This Row],[Selling_Price]]-Table49[[#This Row],[Market_Price]]</f>
        <v>102.28</v>
      </c>
      <c r="M1803" s="1">
        <f>Table49[[#This Row],[Quantity]]*Table49[[#This Row],[Selling_Price]]</f>
        <v>64746</v>
      </c>
      <c r="N1803" s="1">
        <f>Table49[[#This Row],[Quantity]]*Table49[[#This Row],[Profit_Per_Quantity]]</f>
        <v>27001.920000000002</v>
      </c>
      <c r="O1803" s="1" t="s">
        <v>48</v>
      </c>
    </row>
    <row r="1804" spans="1:15" x14ac:dyDescent="0.3">
      <c r="A1804" s="1" t="s">
        <v>8571</v>
      </c>
      <c r="B1804" s="1" t="s">
        <v>968</v>
      </c>
      <c r="C1804" s="14" t="s">
        <v>6137</v>
      </c>
      <c r="D1804" s="1" t="s">
        <v>14</v>
      </c>
      <c r="E1804" s="1" t="s">
        <v>25</v>
      </c>
      <c r="F1804" s="1" t="s">
        <v>35</v>
      </c>
      <c r="G1804" s="1" t="s">
        <v>43</v>
      </c>
      <c r="H1804" s="1">
        <v>1010</v>
      </c>
      <c r="I1804" s="1">
        <v>1912.37</v>
      </c>
      <c r="J1804" s="1">
        <v>2733.91</v>
      </c>
      <c r="K1804" s="1">
        <v>236</v>
      </c>
      <c r="L1804" s="1">
        <f>Table49[[#This Row],[Selling_Price]]-Table49[[#This Row],[Market_Price]]</f>
        <v>821.54</v>
      </c>
      <c r="M1804" s="1">
        <f>Table49[[#This Row],[Quantity]]*Table49[[#This Row],[Selling_Price]]</f>
        <v>645202.76</v>
      </c>
      <c r="N1804" s="1">
        <f>Table49[[#This Row],[Quantity]]*Table49[[#This Row],[Profit_Per_Quantity]]</f>
        <v>193883.44</v>
      </c>
      <c r="O1804" s="1" t="s">
        <v>48</v>
      </c>
    </row>
    <row r="1805" spans="1:15" x14ac:dyDescent="0.3">
      <c r="A1805" s="1" t="s">
        <v>9328</v>
      </c>
      <c r="B1805" s="1" t="s">
        <v>2193</v>
      </c>
      <c r="C1805" s="14" t="s">
        <v>5025</v>
      </c>
      <c r="D1805" s="1" t="s">
        <v>13</v>
      </c>
      <c r="E1805" s="1" t="s">
        <v>30</v>
      </c>
      <c r="F1805" s="1" t="s">
        <v>35</v>
      </c>
      <c r="G1805" s="1" t="s">
        <v>40</v>
      </c>
      <c r="H1805" s="1">
        <v>1030</v>
      </c>
      <c r="I1805" s="1">
        <v>542.76</v>
      </c>
      <c r="J1805" s="1">
        <v>974.93</v>
      </c>
      <c r="K1805" s="1">
        <v>245</v>
      </c>
      <c r="L1805" s="1">
        <f>Table49[[#This Row],[Selling_Price]]-Table49[[#This Row],[Market_Price]]</f>
        <v>432.16999999999996</v>
      </c>
      <c r="M1805" s="1">
        <f>Table49[[#This Row],[Quantity]]*Table49[[#This Row],[Selling_Price]]</f>
        <v>238857.84999999998</v>
      </c>
      <c r="N1805" s="1">
        <f>Table49[[#This Row],[Quantity]]*Table49[[#This Row],[Profit_Per_Quantity]]</f>
        <v>105881.65</v>
      </c>
      <c r="O1805" s="1" t="s">
        <v>48</v>
      </c>
    </row>
    <row r="1806" spans="1:15" x14ac:dyDescent="0.3">
      <c r="A1806" s="1" t="s">
        <v>10504</v>
      </c>
      <c r="B1806" s="1" t="s">
        <v>4029</v>
      </c>
      <c r="C1806" s="14" t="s">
        <v>4663</v>
      </c>
      <c r="D1806" s="1" t="s">
        <v>18</v>
      </c>
      <c r="E1806" s="1" t="s">
        <v>21</v>
      </c>
      <c r="F1806" s="1" t="s">
        <v>32</v>
      </c>
      <c r="G1806" s="1" t="s">
        <v>36</v>
      </c>
      <c r="H1806" s="1">
        <v>1041</v>
      </c>
      <c r="I1806" s="1">
        <v>786.78</v>
      </c>
      <c r="J1806" s="1">
        <v>893.12</v>
      </c>
      <c r="K1806" s="1">
        <v>107</v>
      </c>
      <c r="L1806" s="1">
        <f>Table49[[#This Row],[Selling_Price]]-Table49[[#This Row],[Market_Price]]</f>
        <v>106.34000000000003</v>
      </c>
      <c r="M1806" s="1">
        <f>Table49[[#This Row],[Quantity]]*Table49[[#This Row],[Selling_Price]]</f>
        <v>95563.839999999997</v>
      </c>
      <c r="N1806" s="1">
        <f>Table49[[#This Row],[Quantity]]*Table49[[#This Row],[Profit_Per_Quantity]]</f>
        <v>11378.380000000003</v>
      </c>
      <c r="O1806" s="1" t="s">
        <v>48</v>
      </c>
    </row>
    <row r="1807" spans="1:15" x14ac:dyDescent="0.3">
      <c r="A1807" s="1" t="s">
        <v>8442</v>
      </c>
      <c r="B1807" s="1" t="s">
        <v>768</v>
      </c>
      <c r="C1807" s="14" t="s">
        <v>5168</v>
      </c>
      <c r="D1807" s="1" t="s">
        <v>15</v>
      </c>
      <c r="E1807" s="1" t="s">
        <v>30</v>
      </c>
      <c r="F1807" s="1" t="s">
        <v>33</v>
      </c>
      <c r="G1807" s="1" t="s">
        <v>43</v>
      </c>
      <c r="H1807" s="1">
        <v>1003</v>
      </c>
      <c r="I1807" s="1">
        <v>64.31</v>
      </c>
      <c r="J1807" s="1">
        <v>111.11</v>
      </c>
      <c r="K1807" s="1">
        <v>452</v>
      </c>
      <c r="L1807" s="1">
        <f>Table49[[#This Row],[Selling_Price]]-Table49[[#This Row],[Market_Price]]</f>
        <v>46.8</v>
      </c>
      <c r="M1807" s="1">
        <f>Table49[[#This Row],[Quantity]]*Table49[[#This Row],[Selling_Price]]</f>
        <v>50221.72</v>
      </c>
      <c r="N1807" s="1">
        <f>Table49[[#This Row],[Quantity]]*Table49[[#This Row],[Profit_Per_Quantity]]</f>
        <v>21153.599999999999</v>
      </c>
      <c r="O1807" s="1" t="s">
        <v>48</v>
      </c>
    </row>
    <row r="1808" spans="1:15" x14ac:dyDescent="0.3">
      <c r="A1808" s="1" t="s">
        <v>7594</v>
      </c>
      <c r="B1808" s="1" t="s">
        <v>155</v>
      </c>
      <c r="C1808" s="14" t="s">
        <v>5670</v>
      </c>
      <c r="D1808" s="1" t="s">
        <v>18</v>
      </c>
      <c r="E1808" s="1" t="s">
        <v>25</v>
      </c>
      <c r="F1808" s="1" t="s">
        <v>33</v>
      </c>
      <c r="G1808" s="1" t="s">
        <v>45</v>
      </c>
      <c r="H1808" s="1">
        <v>1046</v>
      </c>
      <c r="I1808" s="1">
        <v>243.87</v>
      </c>
      <c r="J1808" s="1">
        <v>384.16</v>
      </c>
      <c r="K1808" s="1">
        <v>324</v>
      </c>
      <c r="L1808" s="1">
        <f>Table49[[#This Row],[Selling_Price]]-Table49[[#This Row],[Market_Price]]</f>
        <v>140.29000000000002</v>
      </c>
      <c r="M1808" s="1">
        <f>Table49[[#This Row],[Quantity]]*Table49[[#This Row],[Selling_Price]]</f>
        <v>124467.84000000001</v>
      </c>
      <c r="N1808" s="1">
        <f>Table49[[#This Row],[Quantity]]*Table49[[#This Row],[Profit_Per_Quantity]]</f>
        <v>45453.960000000006</v>
      </c>
      <c r="O1808" s="1" t="s">
        <v>48</v>
      </c>
    </row>
    <row r="1809" spans="1:15" x14ac:dyDescent="0.3">
      <c r="A1809" s="1" t="s">
        <v>10381</v>
      </c>
      <c r="B1809" s="1" t="s">
        <v>3836</v>
      </c>
      <c r="C1809" s="14" t="s">
        <v>4833</v>
      </c>
      <c r="D1809" s="1" t="s">
        <v>14</v>
      </c>
      <c r="E1809" s="1" t="s">
        <v>25</v>
      </c>
      <c r="F1809" s="1" t="s">
        <v>33</v>
      </c>
      <c r="G1809" s="1" t="s">
        <v>40</v>
      </c>
      <c r="H1809" s="1">
        <v>1079</v>
      </c>
      <c r="I1809" s="1">
        <v>786.44</v>
      </c>
      <c r="J1809" s="1">
        <v>1068.6400000000001</v>
      </c>
      <c r="K1809" s="1">
        <v>370</v>
      </c>
      <c r="L1809" s="1">
        <f>Table49[[#This Row],[Selling_Price]]-Table49[[#This Row],[Market_Price]]</f>
        <v>282.20000000000005</v>
      </c>
      <c r="M1809" s="1">
        <f>Table49[[#This Row],[Quantity]]*Table49[[#This Row],[Selling_Price]]</f>
        <v>395396.80000000005</v>
      </c>
      <c r="N1809" s="1">
        <f>Table49[[#This Row],[Quantity]]*Table49[[#This Row],[Profit_Per_Quantity]]</f>
        <v>104414.00000000001</v>
      </c>
      <c r="O1809" s="1" t="s">
        <v>48</v>
      </c>
    </row>
    <row r="1810" spans="1:15" x14ac:dyDescent="0.3">
      <c r="A1810" s="1" t="s">
        <v>10035</v>
      </c>
      <c r="B1810" s="1" t="s">
        <v>3329</v>
      </c>
      <c r="C1810" s="14" t="s">
        <v>5210</v>
      </c>
      <c r="D1810" s="1" t="s">
        <v>17</v>
      </c>
      <c r="E1810" s="1" t="s">
        <v>4351</v>
      </c>
      <c r="F1810" s="1" t="s">
        <v>33</v>
      </c>
      <c r="G1810" s="1" t="s">
        <v>36</v>
      </c>
      <c r="H1810" s="1">
        <v>1019</v>
      </c>
      <c r="I1810" s="1">
        <v>537.96</v>
      </c>
      <c r="J1810" s="1">
        <v>1061.6199999999999</v>
      </c>
      <c r="K1810" s="1">
        <v>298</v>
      </c>
      <c r="L1810" s="1">
        <f>Table49[[#This Row],[Selling_Price]]-Table49[[#This Row],[Market_Price]]</f>
        <v>523.65999999999985</v>
      </c>
      <c r="M1810" s="1">
        <f>Table49[[#This Row],[Quantity]]*Table49[[#This Row],[Selling_Price]]</f>
        <v>316362.75999999995</v>
      </c>
      <c r="N1810" s="1">
        <f>Table49[[#This Row],[Quantity]]*Table49[[#This Row],[Profit_Per_Quantity]]</f>
        <v>156050.67999999996</v>
      </c>
      <c r="O1810" s="1" t="s">
        <v>48</v>
      </c>
    </row>
    <row r="1811" spans="1:15" x14ac:dyDescent="0.3">
      <c r="A1811" s="1" t="s">
        <v>9411</v>
      </c>
      <c r="B1811" s="1" t="s">
        <v>2327</v>
      </c>
      <c r="C1811" s="14" t="s">
        <v>5736</v>
      </c>
      <c r="D1811" s="1" t="s">
        <v>17</v>
      </c>
      <c r="E1811" s="1" t="s">
        <v>29</v>
      </c>
      <c r="F1811" s="1" t="s">
        <v>31</v>
      </c>
      <c r="G1811" s="1" t="s">
        <v>37</v>
      </c>
      <c r="H1811" s="1">
        <v>1002</v>
      </c>
      <c r="I1811" s="1">
        <v>281.45</v>
      </c>
      <c r="J1811" s="1">
        <v>409.23</v>
      </c>
      <c r="K1811" s="1">
        <v>103</v>
      </c>
      <c r="L1811" s="1">
        <f>Table49[[#This Row],[Selling_Price]]-Table49[[#This Row],[Market_Price]]</f>
        <v>127.78000000000003</v>
      </c>
      <c r="M1811" s="1">
        <f>Table49[[#This Row],[Quantity]]*Table49[[#This Row],[Selling_Price]]</f>
        <v>42150.69</v>
      </c>
      <c r="N1811" s="1">
        <f>Table49[[#This Row],[Quantity]]*Table49[[#This Row],[Profit_Per_Quantity]]</f>
        <v>13161.340000000004</v>
      </c>
      <c r="O1811" s="1" t="s">
        <v>48</v>
      </c>
    </row>
    <row r="1812" spans="1:15" x14ac:dyDescent="0.3">
      <c r="A1812" s="1" t="s">
        <v>6797</v>
      </c>
      <c r="B1812" s="1" t="s">
        <v>2180</v>
      </c>
      <c r="C1812" s="14" t="s">
        <v>5794</v>
      </c>
      <c r="D1812" s="1" t="s">
        <v>20</v>
      </c>
      <c r="E1812" s="1" t="s">
        <v>24</v>
      </c>
      <c r="F1812" s="1" t="s">
        <v>35</v>
      </c>
      <c r="G1812" s="1" t="s">
        <v>43</v>
      </c>
      <c r="H1812" s="1">
        <v>1010</v>
      </c>
      <c r="I1812" s="1">
        <v>1907.76</v>
      </c>
      <c r="J1812" s="1">
        <v>2869.99</v>
      </c>
      <c r="K1812" s="1">
        <v>352</v>
      </c>
      <c r="L1812" s="1">
        <f>Table49[[#This Row],[Selling_Price]]-Table49[[#This Row],[Market_Price]]</f>
        <v>962.22999999999979</v>
      </c>
      <c r="M1812" s="1">
        <f>Table49[[#This Row],[Quantity]]*Table49[[#This Row],[Selling_Price]]</f>
        <v>1010236.48</v>
      </c>
      <c r="N1812" s="1">
        <f>Table49[[#This Row],[Quantity]]*Table49[[#This Row],[Profit_Per_Quantity]]</f>
        <v>338704.9599999999</v>
      </c>
      <c r="O1812" s="1" t="s">
        <v>48</v>
      </c>
    </row>
    <row r="1813" spans="1:15" x14ac:dyDescent="0.3">
      <c r="A1813" s="1" t="s">
        <v>9654</v>
      </c>
      <c r="B1813" s="1" t="s">
        <v>2719</v>
      </c>
      <c r="C1813" s="14" t="s">
        <v>5566</v>
      </c>
      <c r="D1813" s="1" t="s">
        <v>18</v>
      </c>
      <c r="E1813" s="1" t="s">
        <v>25</v>
      </c>
      <c r="F1813" s="1" t="s">
        <v>34</v>
      </c>
      <c r="G1813" s="1" t="s">
        <v>45</v>
      </c>
      <c r="H1813" s="1">
        <v>1065</v>
      </c>
      <c r="I1813" s="1">
        <v>319.16000000000003</v>
      </c>
      <c r="J1813" s="1">
        <v>393.17</v>
      </c>
      <c r="K1813" s="1">
        <v>466</v>
      </c>
      <c r="L1813" s="1">
        <f>Table49[[#This Row],[Selling_Price]]-Table49[[#This Row],[Market_Price]]</f>
        <v>74.009999999999991</v>
      </c>
      <c r="M1813" s="1">
        <f>Table49[[#This Row],[Quantity]]*Table49[[#This Row],[Selling_Price]]</f>
        <v>183217.22</v>
      </c>
      <c r="N1813" s="1">
        <f>Table49[[#This Row],[Quantity]]*Table49[[#This Row],[Profit_Per_Quantity]]</f>
        <v>34488.659999999996</v>
      </c>
      <c r="O1813" s="1" t="s">
        <v>48</v>
      </c>
    </row>
    <row r="1814" spans="1:15" x14ac:dyDescent="0.3">
      <c r="A1814" s="1" t="s">
        <v>6421</v>
      </c>
      <c r="B1814" s="1" t="s">
        <v>636</v>
      </c>
      <c r="C1814" s="14" t="s">
        <v>5810</v>
      </c>
      <c r="D1814" s="1" t="s">
        <v>20</v>
      </c>
      <c r="E1814" s="1" t="s">
        <v>4351</v>
      </c>
      <c r="F1814" s="1" t="s">
        <v>32</v>
      </c>
      <c r="G1814" s="1" t="s">
        <v>4352</v>
      </c>
      <c r="H1814" s="1">
        <v>1096</v>
      </c>
      <c r="I1814" s="1">
        <v>1850.31</v>
      </c>
      <c r="J1814" s="1">
        <v>2319.88</v>
      </c>
      <c r="K1814" s="1">
        <v>442</v>
      </c>
      <c r="L1814" s="1">
        <f>Table49[[#This Row],[Selling_Price]]-Table49[[#This Row],[Market_Price]]</f>
        <v>469.57000000000016</v>
      </c>
      <c r="M1814" s="1">
        <f>Table49[[#This Row],[Quantity]]*Table49[[#This Row],[Selling_Price]]</f>
        <v>1025386.9600000001</v>
      </c>
      <c r="N1814" s="1">
        <f>Table49[[#This Row],[Quantity]]*Table49[[#This Row],[Profit_Per_Quantity]]</f>
        <v>207549.94000000006</v>
      </c>
      <c r="O1814" s="1" t="s">
        <v>48</v>
      </c>
    </row>
    <row r="1815" spans="1:15" x14ac:dyDescent="0.3">
      <c r="A1815" s="1" t="s">
        <v>9631</v>
      </c>
      <c r="B1815" s="1" t="s">
        <v>2678</v>
      </c>
      <c r="C1815" s="14" t="s">
        <v>4999</v>
      </c>
      <c r="D1815" s="1" t="s">
        <v>13</v>
      </c>
      <c r="E1815" s="1" t="s">
        <v>28</v>
      </c>
      <c r="F1815" s="1" t="s">
        <v>32</v>
      </c>
      <c r="G1815" s="1" t="s">
        <v>37</v>
      </c>
      <c r="H1815" s="1">
        <v>1072</v>
      </c>
      <c r="I1815" s="1">
        <v>1721.16</v>
      </c>
      <c r="J1815" s="1">
        <v>2144.1</v>
      </c>
      <c r="K1815" s="1">
        <v>207</v>
      </c>
      <c r="L1815" s="1">
        <f>Table49[[#This Row],[Selling_Price]]-Table49[[#This Row],[Market_Price]]</f>
        <v>422.93999999999983</v>
      </c>
      <c r="M1815" s="1">
        <f>Table49[[#This Row],[Quantity]]*Table49[[#This Row],[Selling_Price]]</f>
        <v>443828.69999999995</v>
      </c>
      <c r="N1815" s="1">
        <f>Table49[[#This Row],[Quantity]]*Table49[[#This Row],[Profit_Per_Quantity]]</f>
        <v>87548.579999999958</v>
      </c>
      <c r="O1815" s="1" t="s">
        <v>48</v>
      </c>
    </row>
    <row r="1816" spans="1:15" x14ac:dyDescent="0.3">
      <c r="A1816" s="1" t="s">
        <v>7014</v>
      </c>
      <c r="B1816" s="1" t="s">
        <v>1325</v>
      </c>
      <c r="C1816" s="14" t="s">
        <v>4466</v>
      </c>
      <c r="D1816" s="1" t="s">
        <v>16</v>
      </c>
      <c r="E1816" s="1" t="s">
        <v>4351</v>
      </c>
      <c r="F1816" s="1" t="s">
        <v>34</v>
      </c>
      <c r="G1816" s="1" t="s">
        <v>38</v>
      </c>
      <c r="H1816" s="1">
        <v>1077</v>
      </c>
      <c r="I1816" s="1">
        <v>1189.72</v>
      </c>
      <c r="J1816" s="1">
        <v>2245.4</v>
      </c>
      <c r="K1816" s="1">
        <v>335</v>
      </c>
      <c r="L1816" s="1">
        <f>Table49[[#This Row],[Selling_Price]]-Table49[[#This Row],[Market_Price]]</f>
        <v>1055.68</v>
      </c>
      <c r="M1816" s="1">
        <f>Table49[[#This Row],[Quantity]]*Table49[[#This Row],[Selling_Price]]</f>
        <v>752209</v>
      </c>
      <c r="N1816" s="1">
        <f>Table49[[#This Row],[Quantity]]*Table49[[#This Row],[Profit_Per_Quantity]]</f>
        <v>353652.80000000005</v>
      </c>
      <c r="O1816" s="1" t="s">
        <v>48</v>
      </c>
    </row>
    <row r="1817" spans="1:15" x14ac:dyDescent="0.3">
      <c r="A1817" s="1" t="s">
        <v>6780</v>
      </c>
      <c r="B1817" s="1" t="s">
        <v>2905</v>
      </c>
      <c r="C1817" s="14" t="s">
        <v>5466</v>
      </c>
      <c r="D1817" s="1" t="s">
        <v>12</v>
      </c>
      <c r="E1817" s="1" t="s">
        <v>30</v>
      </c>
      <c r="F1817" s="1" t="s">
        <v>33</v>
      </c>
      <c r="G1817" s="1" t="s">
        <v>36</v>
      </c>
      <c r="H1817" s="1">
        <v>1052</v>
      </c>
      <c r="I1817" s="1">
        <v>1783.85</v>
      </c>
      <c r="J1817" s="1">
        <v>2547.39</v>
      </c>
      <c r="K1817" s="1">
        <v>222</v>
      </c>
      <c r="L1817" s="1">
        <f>Table49[[#This Row],[Selling_Price]]-Table49[[#This Row],[Market_Price]]</f>
        <v>763.54</v>
      </c>
      <c r="M1817" s="1">
        <f>Table49[[#This Row],[Quantity]]*Table49[[#This Row],[Selling_Price]]</f>
        <v>565520.57999999996</v>
      </c>
      <c r="N1817" s="1">
        <f>Table49[[#This Row],[Quantity]]*Table49[[#This Row],[Profit_Per_Quantity]]</f>
        <v>169505.88</v>
      </c>
      <c r="O1817" s="1" t="s">
        <v>48</v>
      </c>
    </row>
    <row r="1818" spans="1:15" x14ac:dyDescent="0.3">
      <c r="A1818" s="1" t="s">
        <v>7878</v>
      </c>
      <c r="B1818" s="1" t="s">
        <v>2814</v>
      </c>
      <c r="C1818" s="14" t="s">
        <v>5080</v>
      </c>
      <c r="D1818" s="1" t="s">
        <v>19</v>
      </c>
      <c r="E1818" s="1" t="s">
        <v>28</v>
      </c>
      <c r="F1818" s="1" t="s">
        <v>33</v>
      </c>
      <c r="G1818" s="1" t="s">
        <v>44</v>
      </c>
      <c r="H1818" s="1">
        <v>1098</v>
      </c>
      <c r="I1818" s="1">
        <v>127</v>
      </c>
      <c r="J1818" s="1">
        <v>216.94</v>
      </c>
      <c r="K1818" s="1">
        <v>240</v>
      </c>
      <c r="L1818" s="1">
        <f>Table49[[#This Row],[Selling_Price]]-Table49[[#This Row],[Market_Price]]</f>
        <v>89.94</v>
      </c>
      <c r="M1818" s="1">
        <f>Table49[[#This Row],[Quantity]]*Table49[[#This Row],[Selling_Price]]</f>
        <v>52065.599999999999</v>
      </c>
      <c r="N1818" s="1">
        <f>Table49[[#This Row],[Quantity]]*Table49[[#This Row],[Profit_Per_Quantity]]</f>
        <v>21585.599999999999</v>
      </c>
      <c r="O1818" s="1" t="s">
        <v>48</v>
      </c>
    </row>
    <row r="1819" spans="1:15" x14ac:dyDescent="0.3">
      <c r="A1819" s="1" t="s">
        <v>9334</v>
      </c>
      <c r="B1819" s="1" t="s">
        <v>2202</v>
      </c>
      <c r="C1819" s="14" t="s">
        <v>5787</v>
      </c>
      <c r="D1819" s="1" t="s">
        <v>18</v>
      </c>
      <c r="E1819" s="1" t="s">
        <v>21</v>
      </c>
      <c r="F1819" s="1" t="s">
        <v>32</v>
      </c>
      <c r="G1819" s="1" t="s">
        <v>40</v>
      </c>
      <c r="H1819" s="1">
        <v>1089</v>
      </c>
      <c r="I1819" s="1">
        <v>1646.39</v>
      </c>
      <c r="J1819" s="1">
        <v>2914.97</v>
      </c>
      <c r="K1819" s="1">
        <v>104</v>
      </c>
      <c r="L1819" s="1">
        <f>Table49[[#This Row],[Selling_Price]]-Table49[[#This Row],[Market_Price]]</f>
        <v>1268.5799999999997</v>
      </c>
      <c r="M1819" s="1">
        <f>Table49[[#This Row],[Quantity]]*Table49[[#This Row],[Selling_Price]]</f>
        <v>303156.88</v>
      </c>
      <c r="N1819" s="1">
        <f>Table49[[#This Row],[Quantity]]*Table49[[#This Row],[Profit_Per_Quantity]]</f>
        <v>131932.31999999998</v>
      </c>
      <c r="O1819" s="1" t="s">
        <v>48</v>
      </c>
    </row>
    <row r="1820" spans="1:15" x14ac:dyDescent="0.3">
      <c r="A1820" s="1" t="s">
        <v>8151</v>
      </c>
      <c r="B1820" s="1" t="s">
        <v>274</v>
      </c>
      <c r="C1820" s="14" t="s">
        <v>5844</v>
      </c>
      <c r="D1820" s="1" t="s">
        <v>13</v>
      </c>
      <c r="E1820" s="1" t="s">
        <v>24</v>
      </c>
      <c r="F1820" s="1" t="s">
        <v>31</v>
      </c>
      <c r="G1820" s="1" t="s">
        <v>38</v>
      </c>
      <c r="H1820" s="1">
        <v>1081</v>
      </c>
      <c r="I1820" s="1">
        <v>431.41</v>
      </c>
      <c r="J1820" s="1">
        <v>826.94</v>
      </c>
      <c r="K1820" s="1">
        <v>140</v>
      </c>
      <c r="L1820" s="1">
        <f>Table49[[#This Row],[Selling_Price]]-Table49[[#This Row],[Market_Price]]</f>
        <v>395.53000000000003</v>
      </c>
      <c r="M1820" s="1">
        <f>Table49[[#This Row],[Quantity]]*Table49[[#This Row],[Selling_Price]]</f>
        <v>115771.6</v>
      </c>
      <c r="N1820" s="1">
        <f>Table49[[#This Row],[Quantity]]*Table49[[#This Row],[Profit_Per_Quantity]]</f>
        <v>55374.200000000004</v>
      </c>
      <c r="O1820" s="1" t="s">
        <v>48</v>
      </c>
    </row>
    <row r="1821" spans="1:15" x14ac:dyDescent="0.3">
      <c r="A1821" s="1" t="s">
        <v>7260</v>
      </c>
      <c r="B1821" s="1" t="s">
        <v>295</v>
      </c>
      <c r="C1821" s="14" t="s">
        <v>6252</v>
      </c>
      <c r="D1821" s="1" t="s">
        <v>16</v>
      </c>
      <c r="E1821" s="1" t="s">
        <v>24</v>
      </c>
      <c r="F1821" s="1" t="s">
        <v>33</v>
      </c>
      <c r="G1821" s="1" t="s">
        <v>36</v>
      </c>
      <c r="H1821" s="1">
        <v>1030</v>
      </c>
      <c r="I1821" s="1">
        <v>503.96</v>
      </c>
      <c r="J1821" s="1">
        <v>826.52</v>
      </c>
      <c r="K1821" s="1">
        <v>241</v>
      </c>
      <c r="L1821" s="1">
        <f>Table49[[#This Row],[Selling_Price]]-Table49[[#This Row],[Market_Price]]</f>
        <v>322.56</v>
      </c>
      <c r="M1821" s="1">
        <f>Table49[[#This Row],[Quantity]]*Table49[[#This Row],[Selling_Price]]</f>
        <v>199191.32</v>
      </c>
      <c r="N1821" s="1">
        <f>Table49[[#This Row],[Quantity]]*Table49[[#This Row],[Profit_Per_Quantity]]</f>
        <v>77736.960000000006</v>
      </c>
      <c r="O1821" s="1" t="s">
        <v>48</v>
      </c>
    </row>
    <row r="1822" spans="1:15" x14ac:dyDescent="0.3">
      <c r="A1822" s="1" t="s">
        <v>10614</v>
      </c>
      <c r="B1822" s="1" t="s">
        <v>4211</v>
      </c>
      <c r="C1822" s="14" t="s">
        <v>4494</v>
      </c>
      <c r="D1822" s="1" t="s">
        <v>20</v>
      </c>
      <c r="E1822" s="1" t="s">
        <v>21</v>
      </c>
      <c r="F1822" s="1" t="s">
        <v>33</v>
      </c>
      <c r="G1822" s="1" t="s">
        <v>43</v>
      </c>
      <c r="H1822" s="1">
        <v>1014</v>
      </c>
      <c r="I1822" s="1">
        <v>1803.22</v>
      </c>
      <c r="J1822" s="1">
        <v>2393.6999999999998</v>
      </c>
      <c r="K1822" s="1">
        <v>357</v>
      </c>
      <c r="L1822" s="1">
        <f>Table49[[#This Row],[Selling_Price]]-Table49[[#This Row],[Market_Price]]</f>
        <v>590.47999999999979</v>
      </c>
      <c r="M1822" s="1">
        <f>Table49[[#This Row],[Quantity]]*Table49[[#This Row],[Selling_Price]]</f>
        <v>854550.89999999991</v>
      </c>
      <c r="N1822" s="1">
        <f>Table49[[#This Row],[Quantity]]*Table49[[#This Row],[Profit_Per_Quantity]]</f>
        <v>210801.35999999993</v>
      </c>
      <c r="O1822" s="1" t="s">
        <v>48</v>
      </c>
    </row>
    <row r="1823" spans="1:15" x14ac:dyDescent="0.3">
      <c r="A1823" s="1" t="s">
        <v>10383</v>
      </c>
      <c r="B1823" s="1" t="s">
        <v>3840</v>
      </c>
      <c r="C1823" s="14" t="s">
        <v>4829</v>
      </c>
      <c r="D1823" s="1" t="s">
        <v>13</v>
      </c>
      <c r="E1823" s="1" t="s">
        <v>29</v>
      </c>
      <c r="F1823" s="1" t="s">
        <v>33</v>
      </c>
      <c r="G1823" s="1" t="s">
        <v>42</v>
      </c>
      <c r="H1823" s="1">
        <v>1026</v>
      </c>
      <c r="I1823" s="1">
        <v>1365.81</v>
      </c>
      <c r="J1823" s="1">
        <v>2391.46</v>
      </c>
      <c r="K1823" s="1">
        <v>92</v>
      </c>
      <c r="L1823" s="1">
        <f>Table49[[#This Row],[Selling_Price]]-Table49[[#This Row],[Market_Price]]</f>
        <v>1025.6500000000001</v>
      </c>
      <c r="M1823" s="1">
        <f>Table49[[#This Row],[Quantity]]*Table49[[#This Row],[Selling_Price]]</f>
        <v>220014.32</v>
      </c>
      <c r="N1823" s="1">
        <f>Table49[[#This Row],[Quantity]]*Table49[[#This Row],[Profit_Per_Quantity]]</f>
        <v>94359.8</v>
      </c>
      <c r="O1823" s="1" t="s">
        <v>48</v>
      </c>
    </row>
    <row r="1824" spans="1:15" x14ac:dyDescent="0.3">
      <c r="A1824" s="1" t="s">
        <v>10346</v>
      </c>
      <c r="B1824" s="1" t="s">
        <v>3780</v>
      </c>
      <c r="C1824" s="14" t="s">
        <v>4870</v>
      </c>
      <c r="D1824" s="1" t="s">
        <v>18</v>
      </c>
      <c r="E1824" s="1" t="s">
        <v>21</v>
      </c>
      <c r="F1824" s="1" t="s">
        <v>33</v>
      </c>
      <c r="G1824" s="1" t="s">
        <v>43</v>
      </c>
      <c r="H1824" s="1">
        <v>1070</v>
      </c>
      <c r="I1824" s="1">
        <v>558.96</v>
      </c>
      <c r="J1824" s="1">
        <v>684.41</v>
      </c>
      <c r="K1824" s="1">
        <v>485</v>
      </c>
      <c r="L1824" s="1">
        <f>Table49[[#This Row],[Selling_Price]]-Table49[[#This Row],[Market_Price]]</f>
        <v>125.44999999999993</v>
      </c>
      <c r="M1824" s="1">
        <f>Table49[[#This Row],[Quantity]]*Table49[[#This Row],[Selling_Price]]</f>
        <v>331938.84999999998</v>
      </c>
      <c r="N1824" s="1">
        <f>Table49[[#This Row],[Quantity]]*Table49[[#This Row],[Profit_Per_Quantity]]</f>
        <v>60843.249999999964</v>
      </c>
      <c r="O1824" s="1" t="s">
        <v>48</v>
      </c>
    </row>
    <row r="1825" spans="1:15" x14ac:dyDescent="0.3">
      <c r="A1825" s="1" t="s">
        <v>10061</v>
      </c>
      <c r="B1825" s="1" t="s">
        <v>3369</v>
      </c>
      <c r="C1825" s="14" t="s">
        <v>5182</v>
      </c>
      <c r="D1825" s="1" t="s">
        <v>11</v>
      </c>
      <c r="E1825" s="1" t="s">
        <v>29</v>
      </c>
      <c r="F1825" s="1" t="s">
        <v>35</v>
      </c>
      <c r="G1825" s="1" t="s">
        <v>4352</v>
      </c>
      <c r="H1825" s="1">
        <v>1029</v>
      </c>
      <c r="I1825" s="1">
        <v>1544.54</v>
      </c>
      <c r="J1825" s="1">
        <v>2684.72</v>
      </c>
      <c r="K1825" s="1">
        <v>307</v>
      </c>
      <c r="L1825" s="1">
        <f>Table49[[#This Row],[Selling_Price]]-Table49[[#This Row],[Market_Price]]</f>
        <v>1140.1799999999998</v>
      </c>
      <c r="M1825" s="1">
        <f>Table49[[#This Row],[Quantity]]*Table49[[#This Row],[Selling_Price]]</f>
        <v>824209.03999999992</v>
      </c>
      <c r="N1825" s="1">
        <f>Table49[[#This Row],[Quantity]]*Table49[[#This Row],[Profit_Per_Quantity]]</f>
        <v>350035.25999999995</v>
      </c>
      <c r="O1825" s="1" t="s">
        <v>48</v>
      </c>
    </row>
    <row r="1826" spans="1:15" x14ac:dyDescent="0.3">
      <c r="A1826" s="1" t="s">
        <v>8426</v>
      </c>
      <c r="B1826" s="1" t="s">
        <v>733</v>
      </c>
      <c r="C1826" s="14" t="s">
        <v>6191</v>
      </c>
      <c r="D1826" s="1" t="s">
        <v>13</v>
      </c>
      <c r="E1826" s="1" t="s">
        <v>30</v>
      </c>
      <c r="F1826" s="1" t="s">
        <v>34</v>
      </c>
      <c r="G1826" s="1" t="s">
        <v>37</v>
      </c>
      <c r="H1826" s="1">
        <v>1020</v>
      </c>
      <c r="I1826" s="1">
        <v>508.86</v>
      </c>
      <c r="J1826" s="1">
        <v>609.35</v>
      </c>
      <c r="K1826" s="1">
        <v>382</v>
      </c>
      <c r="L1826" s="1">
        <f>Table49[[#This Row],[Selling_Price]]-Table49[[#This Row],[Market_Price]]</f>
        <v>100.49000000000001</v>
      </c>
      <c r="M1826" s="1">
        <f>Table49[[#This Row],[Quantity]]*Table49[[#This Row],[Selling_Price]]</f>
        <v>232771.7</v>
      </c>
      <c r="N1826" s="1">
        <f>Table49[[#This Row],[Quantity]]*Table49[[#This Row],[Profit_Per_Quantity]]</f>
        <v>38387.18</v>
      </c>
      <c r="O1826" s="1" t="s">
        <v>48</v>
      </c>
    </row>
    <row r="1827" spans="1:15" x14ac:dyDescent="0.3">
      <c r="A1827" s="1" t="s">
        <v>6664</v>
      </c>
      <c r="B1827" s="1" t="s">
        <v>341</v>
      </c>
      <c r="C1827" s="14" t="s">
        <v>6246</v>
      </c>
      <c r="D1827" s="1" t="s">
        <v>17</v>
      </c>
      <c r="E1827" s="1" t="s">
        <v>28</v>
      </c>
      <c r="F1827" s="1" t="s">
        <v>31</v>
      </c>
      <c r="G1827" s="1" t="s">
        <v>41</v>
      </c>
      <c r="H1827" s="1">
        <v>1095</v>
      </c>
      <c r="I1827" s="1">
        <v>1678.27</v>
      </c>
      <c r="J1827" s="1">
        <v>2079.59</v>
      </c>
      <c r="K1827" s="1">
        <v>245</v>
      </c>
      <c r="L1827" s="1">
        <f>Table49[[#This Row],[Selling_Price]]-Table49[[#This Row],[Market_Price]]</f>
        <v>401.32000000000016</v>
      </c>
      <c r="M1827" s="1">
        <f>Table49[[#This Row],[Quantity]]*Table49[[#This Row],[Selling_Price]]</f>
        <v>509499.55000000005</v>
      </c>
      <c r="N1827" s="1">
        <f>Table49[[#This Row],[Quantity]]*Table49[[#This Row],[Profit_Per_Quantity]]</f>
        <v>98323.400000000038</v>
      </c>
      <c r="O1827" s="1" t="s">
        <v>48</v>
      </c>
    </row>
    <row r="1828" spans="1:15" x14ac:dyDescent="0.3">
      <c r="A1828" s="1" t="s">
        <v>8068</v>
      </c>
      <c r="B1828" s="1" t="s">
        <v>127</v>
      </c>
      <c r="C1828" s="14" t="s">
        <v>6285</v>
      </c>
      <c r="D1828" s="1" t="s">
        <v>20</v>
      </c>
      <c r="E1828" s="1" t="s">
        <v>21</v>
      </c>
      <c r="F1828" s="1" t="s">
        <v>32</v>
      </c>
      <c r="G1828" s="1" t="s">
        <v>37</v>
      </c>
      <c r="H1828" s="1">
        <v>1069</v>
      </c>
      <c r="I1828" s="1">
        <v>713.36</v>
      </c>
      <c r="J1828" s="1">
        <v>927.56</v>
      </c>
      <c r="K1828" s="1">
        <v>295</v>
      </c>
      <c r="L1828" s="1">
        <f>Table49[[#This Row],[Selling_Price]]-Table49[[#This Row],[Market_Price]]</f>
        <v>214.19999999999993</v>
      </c>
      <c r="M1828" s="1">
        <f>Table49[[#This Row],[Quantity]]*Table49[[#This Row],[Selling_Price]]</f>
        <v>273630.2</v>
      </c>
      <c r="N1828" s="1">
        <f>Table49[[#This Row],[Quantity]]*Table49[[#This Row],[Profit_Per_Quantity]]</f>
        <v>63188.999999999978</v>
      </c>
      <c r="O1828" s="1" t="s">
        <v>48</v>
      </c>
    </row>
    <row r="1829" spans="1:15" x14ac:dyDescent="0.3">
      <c r="A1829" s="1" t="s">
        <v>6940</v>
      </c>
      <c r="B1829" s="1" t="s">
        <v>1812</v>
      </c>
      <c r="C1829" s="14" t="s">
        <v>5907</v>
      </c>
      <c r="D1829" s="1" t="s">
        <v>19</v>
      </c>
      <c r="E1829" s="1" t="s">
        <v>27</v>
      </c>
      <c r="F1829" s="1" t="s">
        <v>35</v>
      </c>
      <c r="G1829" s="1" t="s">
        <v>41</v>
      </c>
      <c r="H1829" s="1">
        <v>1081</v>
      </c>
      <c r="I1829" s="1">
        <v>1131.3699999999999</v>
      </c>
      <c r="J1829" s="1">
        <v>2066.89</v>
      </c>
      <c r="K1829" s="1">
        <v>253</v>
      </c>
      <c r="L1829" s="1">
        <f>Table49[[#This Row],[Selling_Price]]-Table49[[#This Row],[Market_Price]]</f>
        <v>935.52</v>
      </c>
      <c r="M1829" s="1">
        <f>Table49[[#This Row],[Quantity]]*Table49[[#This Row],[Selling_Price]]</f>
        <v>522923.17</v>
      </c>
      <c r="N1829" s="1">
        <f>Table49[[#This Row],[Quantity]]*Table49[[#This Row],[Profit_Per_Quantity]]</f>
        <v>236686.56</v>
      </c>
      <c r="O1829" s="1" t="s">
        <v>48</v>
      </c>
    </row>
    <row r="1830" spans="1:15" x14ac:dyDescent="0.3">
      <c r="A1830" s="1" t="s">
        <v>7512</v>
      </c>
      <c r="B1830" s="1" t="s">
        <v>1389</v>
      </c>
      <c r="C1830" s="14" t="s">
        <v>6032</v>
      </c>
      <c r="D1830" s="1" t="s">
        <v>19</v>
      </c>
      <c r="E1830" s="1" t="s">
        <v>26</v>
      </c>
      <c r="F1830" s="1" t="s">
        <v>34</v>
      </c>
      <c r="G1830" s="1" t="s">
        <v>41</v>
      </c>
      <c r="H1830" s="1">
        <v>1072</v>
      </c>
      <c r="I1830" s="1">
        <v>808.5</v>
      </c>
      <c r="J1830" s="1">
        <v>954.16</v>
      </c>
      <c r="K1830" s="1">
        <v>175</v>
      </c>
      <c r="L1830" s="1">
        <f>Table49[[#This Row],[Selling_Price]]-Table49[[#This Row],[Market_Price]]</f>
        <v>145.65999999999997</v>
      </c>
      <c r="M1830" s="1">
        <f>Table49[[#This Row],[Quantity]]*Table49[[#This Row],[Selling_Price]]</f>
        <v>166978</v>
      </c>
      <c r="N1830" s="1">
        <f>Table49[[#This Row],[Quantity]]*Table49[[#This Row],[Profit_Per_Quantity]]</f>
        <v>25490.499999999993</v>
      </c>
      <c r="O1830" s="1" t="s">
        <v>48</v>
      </c>
    </row>
    <row r="1831" spans="1:15" x14ac:dyDescent="0.3">
      <c r="A1831" s="1" t="s">
        <v>9287</v>
      </c>
      <c r="B1831" s="1" t="s">
        <v>2130</v>
      </c>
      <c r="C1831" s="14" t="s">
        <v>5155</v>
      </c>
      <c r="D1831" s="1" t="s">
        <v>16</v>
      </c>
      <c r="E1831" s="1" t="s">
        <v>29</v>
      </c>
      <c r="F1831" s="1" t="s">
        <v>35</v>
      </c>
      <c r="G1831" s="1" t="s">
        <v>43</v>
      </c>
      <c r="H1831" s="1">
        <v>1040</v>
      </c>
      <c r="I1831" s="1">
        <v>1913.62</v>
      </c>
      <c r="J1831" s="1">
        <v>2466.1799999999998</v>
      </c>
      <c r="K1831" s="1">
        <v>394</v>
      </c>
      <c r="L1831" s="1">
        <f>Table49[[#This Row],[Selling_Price]]-Table49[[#This Row],[Market_Price]]</f>
        <v>552.55999999999995</v>
      </c>
      <c r="M1831" s="1">
        <f>Table49[[#This Row],[Quantity]]*Table49[[#This Row],[Selling_Price]]</f>
        <v>971674.91999999993</v>
      </c>
      <c r="N1831" s="1">
        <f>Table49[[#This Row],[Quantity]]*Table49[[#This Row],[Profit_Per_Quantity]]</f>
        <v>217708.63999999998</v>
      </c>
      <c r="O1831" s="1" t="s">
        <v>48</v>
      </c>
    </row>
    <row r="1832" spans="1:15" x14ac:dyDescent="0.3">
      <c r="A1832" s="1" t="s">
        <v>7249</v>
      </c>
      <c r="B1832" s="1" t="s">
        <v>3995</v>
      </c>
      <c r="C1832" s="14" t="s">
        <v>4405</v>
      </c>
      <c r="D1832" s="1" t="s">
        <v>17</v>
      </c>
      <c r="E1832" s="1" t="s">
        <v>4351</v>
      </c>
      <c r="F1832" s="1" t="s">
        <v>31</v>
      </c>
      <c r="G1832" s="1" t="s">
        <v>44</v>
      </c>
      <c r="H1832" s="1">
        <v>1063</v>
      </c>
      <c r="I1832" s="1">
        <v>1417.53</v>
      </c>
      <c r="J1832" s="1">
        <v>2773.27</v>
      </c>
      <c r="K1832" s="1">
        <v>176</v>
      </c>
      <c r="L1832" s="1">
        <f>Table49[[#This Row],[Selling_Price]]-Table49[[#This Row],[Market_Price]]</f>
        <v>1355.74</v>
      </c>
      <c r="M1832" s="1">
        <f>Table49[[#This Row],[Quantity]]*Table49[[#This Row],[Selling_Price]]</f>
        <v>488095.52</v>
      </c>
      <c r="N1832" s="1">
        <f>Table49[[#This Row],[Quantity]]*Table49[[#This Row],[Profit_Per_Quantity]]</f>
        <v>238610.24</v>
      </c>
      <c r="O1832" s="1" t="s">
        <v>48</v>
      </c>
    </row>
    <row r="1833" spans="1:15" x14ac:dyDescent="0.3">
      <c r="A1833" s="1" t="s">
        <v>10168</v>
      </c>
      <c r="B1833" s="1" t="s">
        <v>3529</v>
      </c>
      <c r="C1833" s="14" t="s">
        <v>4677</v>
      </c>
      <c r="D1833" s="1" t="s">
        <v>16</v>
      </c>
      <c r="E1833" s="1" t="s">
        <v>24</v>
      </c>
      <c r="F1833" s="1" t="s">
        <v>35</v>
      </c>
      <c r="G1833" s="1" t="s">
        <v>42</v>
      </c>
      <c r="H1833" s="1">
        <v>1062</v>
      </c>
      <c r="I1833" s="1">
        <v>1310.52</v>
      </c>
      <c r="J1833" s="1">
        <v>1783.98</v>
      </c>
      <c r="K1833" s="1">
        <v>353</v>
      </c>
      <c r="L1833" s="1">
        <f>Table49[[#This Row],[Selling_Price]]-Table49[[#This Row],[Market_Price]]</f>
        <v>473.46000000000004</v>
      </c>
      <c r="M1833" s="1">
        <f>Table49[[#This Row],[Quantity]]*Table49[[#This Row],[Selling_Price]]</f>
        <v>629744.94000000006</v>
      </c>
      <c r="N1833" s="1">
        <f>Table49[[#This Row],[Quantity]]*Table49[[#This Row],[Profit_Per_Quantity]]</f>
        <v>167131.38</v>
      </c>
      <c r="O1833" s="1" t="s">
        <v>48</v>
      </c>
    </row>
    <row r="1834" spans="1:15" x14ac:dyDescent="0.3">
      <c r="A1834" s="1" t="s">
        <v>8553</v>
      </c>
      <c r="B1834" s="1" t="s">
        <v>933</v>
      </c>
      <c r="C1834" s="14" t="s">
        <v>5242</v>
      </c>
      <c r="D1834" s="1" t="s">
        <v>12</v>
      </c>
      <c r="E1834" s="1" t="s">
        <v>27</v>
      </c>
      <c r="F1834" s="1" t="s">
        <v>32</v>
      </c>
      <c r="G1834" s="1" t="s">
        <v>37</v>
      </c>
      <c r="H1834" s="1">
        <v>1020</v>
      </c>
      <c r="I1834" s="1">
        <v>1872.45</v>
      </c>
      <c r="J1834" s="1">
        <v>2955.75</v>
      </c>
      <c r="K1834" s="1">
        <v>468</v>
      </c>
      <c r="L1834" s="1">
        <f>Table49[[#This Row],[Selling_Price]]-Table49[[#This Row],[Market_Price]]</f>
        <v>1083.3</v>
      </c>
      <c r="M1834" s="1">
        <f>Table49[[#This Row],[Quantity]]*Table49[[#This Row],[Selling_Price]]</f>
        <v>1383291</v>
      </c>
      <c r="N1834" s="1">
        <f>Table49[[#This Row],[Quantity]]*Table49[[#This Row],[Profit_Per_Quantity]]</f>
        <v>506984.39999999997</v>
      </c>
      <c r="O1834" s="1" t="s">
        <v>48</v>
      </c>
    </row>
    <row r="1835" spans="1:15" x14ac:dyDescent="0.3">
      <c r="A1835" s="1" t="s">
        <v>7171</v>
      </c>
      <c r="B1835" s="1" t="s">
        <v>4165</v>
      </c>
      <c r="C1835" s="14" t="s">
        <v>4534</v>
      </c>
      <c r="D1835" s="1" t="s">
        <v>13</v>
      </c>
      <c r="E1835" s="1" t="s">
        <v>27</v>
      </c>
      <c r="F1835" s="1" t="s">
        <v>33</v>
      </c>
      <c r="G1835" s="1" t="s">
        <v>38</v>
      </c>
      <c r="H1835" s="1">
        <v>1024</v>
      </c>
      <c r="I1835" s="1">
        <v>1712.42</v>
      </c>
      <c r="J1835" s="1">
        <v>2416.16</v>
      </c>
      <c r="K1835" s="1">
        <v>152</v>
      </c>
      <c r="L1835" s="1">
        <f>Table49[[#This Row],[Selling_Price]]-Table49[[#This Row],[Market_Price]]</f>
        <v>703.73999999999978</v>
      </c>
      <c r="M1835" s="1">
        <f>Table49[[#This Row],[Quantity]]*Table49[[#This Row],[Selling_Price]]</f>
        <v>367256.31999999995</v>
      </c>
      <c r="N1835" s="1">
        <f>Table49[[#This Row],[Quantity]]*Table49[[#This Row],[Profit_Per_Quantity]]</f>
        <v>106968.47999999997</v>
      </c>
      <c r="O1835" s="1" t="s">
        <v>48</v>
      </c>
    </row>
    <row r="1836" spans="1:15" x14ac:dyDescent="0.3">
      <c r="A1836" s="1" t="s">
        <v>10436</v>
      </c>
      <c r="B1836" s="1" t="s">
        <v>3919</v>
      </c>
      <c r="C1836" s="14" t="s">
        <v>4759</v>
      </c>
      <c r="D1836" s="1" t="s">
        <v>16</v>
      </c>
      <c r="E1836" s="1" t="s">
        <v>30</v>
      </c>
      <c r="F1836" s="1" t="s">
        <v>32</v>
      </c>
      <c r="G1836" s="1" t="s">
        <v>38</v>
      </c>
      <c r="H1836" s="1">
        <v>1016</v>
      </c>
      <c r="I1836" s="1">
        <v>1031.42</v>
      </c>
      <c r="J1836" s="1">
        <v>2007.73</v>
      </c>
      <c r="K1836" s="1">
        <v>140</v>
      </c>
      <c r="L1836" s="1">
        <f>Table49[[#This Row],[Selling_Price]]-Table49[[#This Row],[Market_Price]]</f>
        <v>976.31</v>
      </c>
      <c r="M1836" s="1">
        <f>Table49[[#This Row],[Quantity]]*Table49[[#This Row],[Selling_Price]]</f>
        <v>281082.2</v>
      </c>
      <c r="N1836" s="1">
        <f>Table49[[#This Row],[Quantity]]*Table49[[#This Row],[Profit_Per_Quantity]]</f>
        <v>136683.4</v>
      </c>
      <c r="O1836" s="1" t="s">
        <v>48</v>
      </c>
    </row>
    <row r="1837" spans="1:15" x14ac:dyDescent="0.3">
      <c r="A1837" s="1" t="s">
        <v>6597</v>
      </c>
      <c r="B1837" s="1" t="s">
        <v>3813</v>
      </c>
      <c r="C1837" s="14" t="s">
        <v>4846</v>
      </c>
      <c r="D1837" s="1" t="s">
        <v>20</v>
      </c>
      <c r="E1837" s="1" t="s">
        <v>4351</v>
      </c>
      <c r="F1837" s="1" t="s">
        <v>32</v>
      </c>
      <c r="G1837" s="1" t="s">
        <v>42</v>
      </c>
      <c r="H1837" s="1">
        <v>1082</v>
      </c>
      <c r="I1837" s="1">
        <v>1367.89</v>
      </c>
      <c r="J1837" s="1">
        <v>2513.38</v>
      </c>
      <c r="K1837" s="1">
        <v>51</v>
      </c>
      <c r="L1837" s="1">
        <f>Table49[[#This Row],[Selling_Price]]-Table49[[#This Row],[Market_Price]]</f>
        <v>1145.49</v>
      </c>
      <c r="M1837" s="1">
        <f>Table49[[#This Row],[Quantity]]*Table49[[#This Row],[Selling_Price]]</f>
        <v>128182.38</v>
      </c>
      <c r="N1837" s="1">
        <f>Table49[[#This Row],[Quantity]]*Table49[[#This Row],[Profit_Per_Quantity]]</f>
        <v>58419.99</v>
      </c>
      <c r="O1837" s="1" t="s">
        <v>48</v>
      </c>
    </row>
    <row r="1838" spans="1:15" x14ac:dyDescent="0.3">
      <c r="A1838" s="1" t="s">
        <v>8667</v>
      </c>
      <c r="B1838" s="1" t="s">
        <v>1123</v>
      </c>
      <c r="C1838" s="14" t="s">
        <v>5746</v>
      </c>
      <c r="D1838" s="1" t="s">
        <v>13</v>
      </c>
      <c r="E1838" s="1" t="s">
        <v>30</v>
      </c>
      <c r="F1838" s="1" t="s">
        <v>31</v>
      </c>
      <c r="G1838" s="1" t="s">
        <v>41</v>
      </c>
      <c r="H1838" s="1">
        <v>1092</v>
      </c>
      <c r="I1838" s="1">
        <v>1003.92</v>
      </c>
      <c r="J1838" s="1">
        <v>1315.27</v>
      </c>
      <c r="K1838" s="1">
        <v>406</v>
      </c>
      <c r="L1838" s="1">
        <f>Table49[[#This Row],[Selling_Price]]-Table49[[#This Row],[Market_Price]]</f>
        <v>311.35000000000002</v>
      </c>
      <c r="M1838" s="1">
        <f>Table49[[#This Row],[Quantity]]*Table49[[#This Row],[Selling_Price]]</f>
        <v>533999.62</v>
      </c>
      <c r="N1838" s="1">
        <f>Table49[[#This Row],[Quantity]]*Table49[[#This Row],[Profit_Per_Quantity]]</f>
        <v>126408.1</v>
      </c>
      <c r="O1838" s="1" t="s">
        <v>48</v>
      </c>
    </row>
    <row r="1839" spans="1:15" x14ac:dyDescent="0.3">
      <c r="A1839" s="1" t="s">
        <v>9388</v>
      </c>
      <c r="B1839" s="1" t="s">
        <v>2286</v>
      </c>
      <c r="C1839" s="14" t="s">
        <v>5174</v>
      </c>
      <c r="D1839" s="1" t="s">
        <v>16</v>
      </c>
      <c r="E1839" s="1" t="s">
        <v>4351</v>
      </c>
      <c r="F1839" s="1" t="s">
        <v>31</v>
      </c>
      <c r="G1839" s="1" t="s">
        <v>42</v>
      </c>
      <c r="H1839" s="1">
        <v>1083</v>
      </c>
      <c r="I1839" s="1">
        <v>1271.24</v>
      </c>
      <c r="J1839" s="1">
        <v>2189.7199999999998</v>
      </c>
      <c r="K1839" s="1">
        <v>199</v>
      </c>
      <c r="L1839" s="1">
        <f>Table49[[#This Row],[Selling_Price]]-Table49[[#This Row],[Market_Price]]</f>
        <v>918.47999999999979</v>
      </c>
      <c r="M1839" s="1">
        <f>Table49[[#This Row],[Quantity]]*Table49[[#This Row],[Selling_Price]]</f>
        <v>435754.27999999997</v>
      </c>
      <c r="N1839" s="1">
        <f>Table49[[#This Row],[Quantity]]*Table49[[#This Row],[Profit_Per_Quantity]]</f>
        <v>182777.51999999996</v>
      </c>
      <c r="O1839" s="1" t="s">
        <v>48</v>
      </c>
    </row>
    <row r="1840" spans="1:15" x14ac:dyDescent="0.3">
      <c r="A1840" s="1" t="s">
        <v>8275</v>
      </c>
      <c r="B1840" s="1" t="s">
        <v>486</v>
      </c>
      <c r="C1840" s="14" t="s">
        <v>5738</v>
      </c>
      <c r="D1840" s="1" t="s">
        <v>19</v>
      </c>
      <c r="E1840" s="1" t="s">
        <v>4349</v>
      </c>
      <c r="F1840" s="1" t="s">
        <v>34</v>
      </c>
      <c r="G1840" s="1" t="s">
        <v>41</v>
      </c>
      <c r="H1840" s="1">
        <v>1043</v>
      </c>
      <c r="I1840" s="1">
        <v>103.56</v>
      </c>
      <c r="J1840" s="1">
        <v>180.03</v>
      </c>
      <c r="K1840" s="1">
        <v>297</v>
      </c>
      <c r="L1840" s="1">
        <f>Table49[[#This Row],[Selling_Price]]-Table49[[#This Row],[Market_Price]]</f>
        <v>76.47</v>
      </c>
      <c r="M1840" s="1">
        <f>Table49[[#This Row],[Quantity]]*Table49[[#This Row],[Selling_Price]]</f>
        <v>53468.91</v>
      </c>
      <c r="N1840" s="1">
        <f>Table49[[#This Row],[Quantity]]*Table49[[#This Row],[Profit_Per_Quantity]]</f>
        <v>22711.59</v>
      </c>
      <c r="O1840" s="1" t="s">
        <v>48</v>
      </c>
    </row>
    <row r="1841" spans="1:15" x14ac:dyDescent="0.3">
      <c r="A1841" s="1" t="s">
        <v>7375</v>
      </c>
      <c r="B1841" s="1" t="s">
        <v>2969</v>
      </c>
      <c r="C1841" s="14" t="s">
        <v>4573</v>
      </c>
      <c r="D1841" s="1" t="s">
        <v>20</v>
      </c>
      <c r="E1841" s="1" t="s">
        <v>25</v>
      </c>
      <c r="F1841" s="1" t="s">
        <v>32</v>
      </c>
      <c r="G1841" s="1" t="s">
        <v>37</v>
      </c>
      <c r="H1841" s="1">
        <v>1003</v>
      </c>
      <c r="I1841" s="1">
        <v>282.73</v>
      </c>
      <c r="J1841" s="1">
        <v>456.17</v>
      </c>
      <c r="K1841" s="1">
        <v>418</v>
      </c>
      <c r="L1841" s="1">
        <f>Table49[[#This Row],[Selling_Price]]-Table49[[#This Row],[Market_Price]]</f>
        <v>173.44</v>
      </c>
      <c r="M1841" s="1">
        <f>Table49[[#This Row],[Quantity]]*Table49[[#This Row],[Selling_Price]]</f>
        <v>190679.06</v>
      </c>
      <c r="N1841" s="1">
        <f>Table49[[#This Row],[Quantity]]*Table49[[#This Row],[Profit_Per_Quantity]]</f>
        <v>72497.919999999998</v>
      </c>
      <c r="O1841" s="1" t="s">
        <v>48</v>
      </c>
    </row>
    <row r="1842" spans="1:15" x14ac:dyDescent="0.3">
      <c r="A1842" s="1" t="s">
        <v>7598</v>
      </c>
      <c r="B1842" s="1" t="s">
        <v>3365</v>
      </c>
      <c r="C1842" s="14" t="s">
        <v>5184</v>
      </c>
      <c r="D1842" s="1" t="s">
        <v>13</v>
      </c>
      <c r="E1842" s="1" t="s">
        <v>28</v>
      </c>
      <c r="F1842" s="1" t="s">
        <v>34</v>
      </c>
      <c r="G1842" s="1" t="s">
        <v>42</v>
      </c>
      <c r="H1842" s="1">
        <v>1067</v>
      </c>
      <c r="I1842" s="1">
        <v>830.64</v>
      </c>
      <c r="J1842" s="1">
        <v>1414.53</v>
      </c>
      <c r="K1842" s="1">
        <v>8</v>
      </c>
      <c r="L1842" s="1">
        <f>Table49[[#This Row],[Selling_Price]]-Table49[[#This Row],[Market_Price]]</f>
        <v>583.89</v>
      </c>
      <c r="M1842" s="1">
        <f>Table49[[#This Row],[Quantity]]*Table49[[#This Row],[Selling_Price]]</f>
        <v>11316.24</v>
      </c>
      <c r="N1842" s="1">
        <f>Table49[[#This Row],[Quantity]]*Table49[[#This Row],[Profit_Per_Quantity]]</f>
        <v>4671.12</v>
      </c>
      <c r="O1842" s="1" t="s">
        <v>48</v>
      </c>
    </row>
    <row r="1843" spans="1:15" x14ac:dyDescent="0.3">
      <c r="A1843" s="1" t="s">
        <v>6957</v>
      </c>
      <c r="B1843" s="1" t="s">
        <v>521</v>
      </c>
      <c r="C1843" s="14" t="s">
        <v>5175</v>
      </c>
      <c r="D1843" s="1" t="s">
        <v>13</v>
      </c>
      <c r="E1843" s="1" t="s">
        <v>27</v>
      </c>
      <c r="F1843" s="1" t="s">
        <v>33</v>
      </c>
      <c r="G1843" s="1" t="s">
        <v>36</v>
      </c>
      <c r="H1843" s="1">
        <v>1098</v>
      </c>
      <c r="I1843" s="1">
        <v>858.43</v>
      </c>
      <c r="J1843" s="1">
        <v>1197.9000000000001</v>
      </c>
      <c r="K1843" s="1">
        <v>212</v>
      </c>
      <c r="L1843" s="1">
        <f>Table49[[#This Row],[Selling_Price]]-Table49[[#This Row],[Market_Price]]</f>
        <v>339.47000000000014</v>
      </c>
      <c r="M1843" s="1">
        <f>Table49[[#This Row],[Quantity]]*Table49[[#This Row],[Selling_Price]]</f>
        <v>253954.80000000002</v>
      </c>
      <c r="N1843" s="1">
        <f>Table49[[#This Row],[Quantity]]*Table49[[#This Row],[Profit_Per_Quantity]]</f>
        <v>71967.640000000029</v>
      </c>
      <c r="O1843" s="1" t="s">
        <v>48</v>
      </c>
    </row>
    <row r="1844" spans="1:15" x14ac:dyDescent="0.3">
      <c r="A1844" s="1" t="s">
        <v>6751</v>
      </c>
      <c r="B1844" s="1" t="s">
        <v>803</v>
      </c>
      <c r="C1844" s="14" t="s">
        <v>5963</v>
      </c>
      <c r="D1844" s="1" t="s">
        <v>15</v>
      </c>
      <c r="E1844" s="1" t="s">
        <v>27</v>
      </c>
      <c r="F1844" s="1" t="s">
        <v>33</v>
      </c>
      <c r="G1844" s="1" t="s">
        <v>36</v>
      </c>
      <c r="H1844" s="1">
        <v>1085</v>
      </c>
      <c r="I1844" s="1">
        <v>1766.93</v>
      </c>
      <c r="J1844" s="1">
        <v>2975.99</v>
      </c>
      <c r="K1844" s="1">
        <v>498</v>
      </c>
      <c r="L1844" s="1">
        <f>Table49[[#This Row],[Selling_Price]]-Table49[[#This Row],[Market_Price]]</f>
        <v>1209.0599999999997</v>
      </c>
      <c r="M1844" s="1">
        <f>Table49[[#This Row],[Quantity]]*Table49[[#This Row],[Selling_Price]]</f>
        <v>1482043.0199999998</v>
      </c>
      <c r="N1844" s="1">
        <f>Table49[[#This Row],[Quantity]]*Table49[[#This Row],[Profit_Per_Quantity]]</f>
        <v>602111.87999999989</v>
      </c>
      <c r="O1844" s="1" t="s">
        <v>48</v>
      </c>
    </row>
    <row r="1845" spans="1:15" x14ac:dyDescent="0.3">
      <c r="A1845" s="1" t="s">
        <v>9092</v>
      </c>
      <c r="B1845" s="1" t="s">
        <v>1827</v>
      </c>
      <c r="C1845" s="14" t="s">
        <v>5900</v>
      </c>
      <c r="D1845" s="1" t="s">
        <v>15</v>
      </c>
      <c r="E1845" s="1" t="s">
        <v>24</v>
      </c>
      <c r="F1845" s="1" t="s">
        <v>34</v>
      </c>
      <c r="G1845" s="1" t="s">
        <v>36</v>
      </c>
      <c r="H1845" s="1">
        <v>1026</v>
      </c>
      <c r="I1845" s="1">
        <v>1420.22</v>
      </c>
      <c r="J1845" s="1">
        <v>2664.59</v>
      </c>
      <c r="K1845" s="1">
        <v>278</v>
      </c>
      <c r="L1845" s="1">
        <f>Table49[[#This Row],[Selling_Price]]-Table49[[#This Row],[Market_Price]]</f>
        <v>1244.3700000000001</v>
      </c>
      <c r="M1845" s="1">
        <f>Table49[[#This Row],[Quantity]]*Table49[[#This Row],[Selling_Price]]</f>
        <v>740756.02</v>
      </c>
      <c r="N1845" s="1">
        <f>Table49[[#This Row],[Quantity]]*Table49[[#This Row],[Profit_Per_Quantity]]</f>
        <v>345934.86000000004</v>
      </c>
      <c r="O1845" s="1" t="s">
        <v>48</v>
      </c>
    </row>
    <row r="1846" spans="1:15" x14ac:dyDescent="0.3">
      <c r="A1846" s="1" t="s">
        <v>8521</v>
      </c>
      <c r="B1846" s="1" t="s">
        <v>886</v>
      </c>
      <c r="C1846" s="14" t="s">
        <v>6159</v>
      </c>
      <c r="D1846" s="1" t="s">
        <v>20</v>
      </c>
      <c r="E1846" s="1" t="s">
        <v>28</v>
      </c>
      <c r="F1846" s="1" t="s">
        <v>35</v>
      </c>
      <c r="G1846" s="1" t="s">
        <v>43</v>
      </c>
      <c r="H1846" s="1">
        <v>1051</v>
      </c>
      <c r="I1846" s="1">
        <v>1322.22</v>
      </c>
      <c r="J1846" s="1">
        <v>1514.56</v>
      </c>
      <c r="K1846" s="1">
        <v>145</v>
      </c>
      <c r="L1846" s="1">
        <f>Table49[[#This Row],[Selling_Price]]-Table49[[#This Row],[Market_Price]]</f>
        <v>192.33999999999992</v>
      </c>
      <c r="M1846" s="1">
        <f>Table49[[#This Row],[Quantity]]*Table49[[#This Row],[Selling_Price]]</f>
        <v>219611.19999999998</v>
      </c>
      <c r="N1846" s="1">
        <f>Table49[[#This Row],[Quantity]]*Table49[[#This Row],[Profit_Per_Quantity]]</f>
        <v>27889.299999999988</v>
      </c>
      <c r="O1846" s="1" t="s">
        <v>48</v>
      </c>
    </row>
    <row r="1847" spans="1:15" x14ac:dyDescent="0.3">
      <c r="A1847" s="1" t="s">
        <v>8147</v>
      </c>
      <c r="B1847" s="1" t="s">
        <v>264</v>
      </c>
      <c r="C1847" s="14" t="s">
        <v>4826</v>
      </c>
      <c r="D1847" s="1" t="s">
        <v>12</v>
      </c>
      <c r="E1847" s="1" t="s">
        <v>27</v>
      </c>
      <c r="F1847" s="1" t="s">
        <v>34</v>
      </c>
      <c r="G1847" s="1" t="s">
        <v>4352</v>
      </c>
      <c r="H1847" s="1">
        <v>1008</v>
      </c>
      <c r="I1847" s="1">
        <v>865.67</v>
      </c>
      <c r="J1847" s="1">
        <v>1676.01</v>
      </c>
      <c r="K1847" s="1">
        <v>203</v>
      </c>
      <c r="L1847" s="1">
        <f>Table49[[#This Row],[Selling_Price]]-Table49[[#This Row],[Market_Price]]</f>
        <v>810.34</v>
      </c>
      <c r="M1847" s="1">
        <f>Table49[[#This Row],[Quantity]]*Table49[[#This Row],[Selling_Price]]</f>
        <v>340230.02999999997</v>
      </c>
      <c r="N1847" s="1">
        <f>Table49[[#This Row],[Quantity]]*Table49[[#This Row],[Profit_Per_Quantity]]</f>
        <v>164499.02000000002</v>
      </c>
      <c r="O1847" s="1" t="s">
        <v>48</v>
      </c>
    </row>
    <row r="1848" spans="1:15" x14ac:dyDescent="0.3">
      <c r="A1848" s="1" t="s">
        <v>10115</v>
      </c>
      <c r="B1848" s="1" t="s">
        <v>3459</v>
      </c>
      <c r="C1848" s="14" t="s">
        <v>5125</v>
      </c>
      <c r="D1848" s="1" t="s">
        <v>19</v>
      </c>
      <c r="E1848" s="1" t="s">
        <v>26</v>
      </c>
      <c r="F1848" s="1" t="s">
        <v>33</v>
      </c>
      <c r="G1848" s="1" t="s">
        <v>44</v>
      </c>
      <c r="H1848" s="1">
        <v>1097</v>
      </c>
      <c r="I1848" s="1">
        <v>722.37</v>
      </c>
      <c r="J1848" s="1">
        <v>1180.29</v>
      </c>
      <c r="K1848" s="1">
        <v>71</v>
      </c>
      <c r="L1848" s="1">
        <f>Table49[[#This Row],[Selling_Price]]-Table49[[#This Row],[Market_Price]]</f>
        <v>457.91999999999996</v>
      </c>
      <c r="M1848" s="1">
        <f>Table49[[#This Row],[Quantity]]*Table49[[#This Row],[Selling_Price]]</f>
        <v>83800.59</v>
      </c>
      <c r="N1848" s="1">
        <f>Table49[[#This Row],[Quantity]]*Table49[[#This Row],[Profit_Per_Quantity]]</f>
        <v>32512.319999999996</v>
      </c>
      <c r="O1848" s="1" t="s">
        <v>48</v>
      </c>
    </row>
    <row r="1849" spans="1:15" x14ac:dyDescent="0.3">
      <c r="A1849" s="1" t="s">
        <v>10362</v>
      </c>
      <c r="B1849" s="1" t="s">
        <v>3797</v>
      </c>
      <c r="C1849" s="14" t="s">
        <v>4858</v>
      </c>
      <c r="D1849" s="1" t="s">
        <v>18</v>
      </c>
      <c r="E1849" s="1" t="s">
        <v>4351</v>
      </c>
      <c r="F1849" s="1" t="s">
        <v>35</v>
      </c>
      <c r="G1849" s="1" t="s">
        <v>36</v>
      </c>
      <c r="H1849" s="1">
        <v>1082</v>
      </c>
      <c r="I1849" s="1">
        <v>93.06</v>
      </c>
      <c r="J1849" s="1">
        <v>172.24</v>
      </c>
      <c r="K1849" s="1">
        <v>124</v>
      </c>
      <c r="L1849" s="1">
        <f>Table49[[#This Row],[Selling_Price]]-Table49[[#This Row],[Market_Price]]</f>
        <v>79.180000000000007</v>
      </c>
      <c r="M1849" s="1">
        <f>Table49[[#This Row],[Quantity]]*Table49[[#This Row],[Selling_Price]]</f>
        <v>21357.760000000002</v>
      </c>
      <c r="N1849" s="1">
        <f>Table49[[#This Row],[Quantity]]*Table49[[#This Row],[Profit_Per_Quantity]]</f>
        <v>9818.3200000000015</v>
      </c>
      <c r="O1849" s="1" t="s">
        <v>48</v>
      </c>
    </row>
    <row r="1850" spans="1:15" x14ac:dyDescent="0.3">
      <c r="A1850" s="1" t="s">
        <v>8497</v>
      </c>
      <c r="B1850" s="1" t="s">
        <v>852</v>
      </c>
      <c r="C1850" s="14" t="s">
        <v>5441</v>
      </c>
      <c r="D1850" s="1" t="s">
        <v>13</v>
      </c>
      <c r="E1850" s="1" t="s">
        <v>28</v>
      </c>
      <c r="F1850" s="1" t="s">
        <v>34</v>
      </c>
      <c r="G1850" s="1" t="s">
        <v>44</v>
      </c>
      <c r="H1850" s="1">
        <v>1041</v>
      </c>
      <c r="I1850" s="1">
        <v>1375.29</v>
      </c>
      <c r="J1850" s="1">
        <v>2277.13</v>
      </c>
      <c r="K1850" s="1">
        <v>112</v>
      </c>
      <c r="L1850" s="1">
        <f>Table49[[#This Row],[Selling_Price]]-Table49[[#This Row],[Market_Price]]</f>
        <v>901.84000000000015</v>
      </c>
      <c r="M1850" s="1">
        <f>Table49[[#This Row],[Quantity]]*Table49[[#This Row],[Selling_Price]]</f>
        <v>255038.56</v>
      </c>
      <c r="N1850" s="1">
        <f>Table49[[#This Row],[Quantity]]*Table49[[#This Row],[Profit_Per_Quantity]]</f>
        <v>101006.08000000002</v>
      </c>
      <c r="O1850" s="1" t="s">
        <v>48</v>
      </c>
    </row>
    <row r="1851" spans="1:15" x14ac:dyDescent="0.3">
      <c r="A1851" s="1" t="s">
        <v>8703</v>
      </c>
      <c r="B1851" s="1" t="s">
        <v>1169</v>
      </c>
      <c r="C1851" s="14" t="s">
        <v>4759</v>
      </c>
      <c r="D1851" s="1" t="s">
        <v>17</v>
      </c>
      <c r="E1851" s="1" t="s">
        <v>24</v>
      </c>
      <c r="F1851" s="1" t="s">
        <v>34</v>
      </c>
      <c r="G1851" s="1" t="s">
        <v>38</v>
      </c>
      <c r="H1851" s="1">
        <v>1044</v>
      </c>
      <c r="I1851" s="1">
        <v>337.57</v>
      </c>
      <c r="J1851" s="1">
        <v>656.66</v>
      </c>
      <c r="K1851" s="1">
        <v>418</v>
      </c>
      <c r="L1851" s="1">
        <f>Table49[[#This Row],[Selling_Price]]-Table49[[#This Row],[Market_Price]]</f>
        <v>319.08999999999997</v>
      </c>
      <c r="M1851" s="1">
        <f>Table49[[#This Row],[Quantity]]*Table49[[#This Row],[Selling_Price]]</f>
        <v>274483.88</v>
      </c>
      <c r="N1851" s="1">
        <f>Table49[[#This Row],[Quantity]]*Table49[[#This Row],[Profit_Per_Quantity]]</f>
        <v>133379.62</v>
      </c>
      <c r="O1851" s="1" t="s">
        <v>48</v>
      </c>
    </row>
    <row r="1852" spans="1:15" x14ac:dyDescent="0.3">
      <c r="A1852" s="1" t="s">
        <v>7031</v>
      </c>
      <c r="B1852" s="1" t="s">
        <v>1704</v>
      </c>
      <c r="C1852" s="14" t="s">
        <v>5941</v>
      </c>
      <c r="D1852" s="1" t="s">
        <v>19</v>
      </c>
      <c r="E1852" s="1" t="s">
        <v>26</v>
      </c>
      <c r="F1852" s="1" t="s">
        <v>34</v>
      </c>
      <c r="G1852" s="1" t="s">
        <v>37</v>
      </c>
      <c r="H1852" s="1">
        <v>1089</v>
      </c>
      <c r="I1852" s="1">
        <v>190.83</v>
      </c>
      <c r="J1852" s="1">
        <v>340.87</v>
      </c>
      <c r="K1852" s="1">
        <v>325</v>
      </c>
      <c r="L1852" s="1">
        <f>Table49[[#This Row],[Selling_Price]]-Table49[[#This Row],[Market_Price]]</f>
        <v>150.04</v>
      </c>
      <c r="M1852" s="1">
        <f>Table49[[#This Row],[Quantity]]*Table49[[#This Row],[Selling_Price]]</f>
        <v>110782.75</v>
      </c>
      <c r="N1852" s="1">
        <f>Table49[[#This Row],[Quantity]]*Table49[[#This Row],[Profit_Per_Quantity]]</f>
        <v>48763</v>
      </c>
      <c r="O1852" s="1" t="s">
        <v>48</v>
      </c>
    </row>
    <row r="1853" spans="1:15" x14ac:dyDescent="0.3">
      <c r="A1853" s="1" t="s">
        <v>9806</v>
      </c>
      <c r="B1853" s="1" t="s">
        <v>2954</v>
      </c>
      <c r="C1853" s="14" t="s">
        <v>5436</v>
      </c>
      <c r="D1853" s="1" t="s">
        <v>14</v>
      </c>
      <c r="E1853" s="1" t="s">
        <v>25</v>
      </c>
      <c r="F1853" s="1" t="s">
        <v>32</v>
      </c>
      <c r="G1853" s="1" t="s">
        <v>37</v>
      </c>
      <c r="H1853" s="1">
        <v>1094</v>
      </c>
      <c r="I1853" s="1">
        <v>1043.92</v>
      </c>
      <c r="J1853" s="1">
        <v>1748.57</v>
      </c>
      <c r="K1853" s="1">
        <v>397</v>
      </c>
      <c r="L1853" s="1">
        <f>Table49[[#This Row],[Selling_Price]]-Table49[[#This Row],[Market_Price]]</f>
        <v>704.64999999999986</v>
      </c>
      <c r="M1853" s="1">
        <f>Table49[[#This Row],[Quantity]]*Table49[[#This Row],[Selling_Price]]</f>
        <v>694182.28999999992</v>
      </c>
      <c r="N1853" s="1">
        <f>Table49[[#This Row],[Quantity]]*Table49[[#This Row],[Profit_Per_Quantity]]</f>
        <v>279746.04999999993</v>
      </c>
      <c r="O1853" s="1" t="s">
        <v>48</v>
      </c>
    </row>
    <row r="1854" spans="1:15" x14ac:dyDescent="0.3">
      <c r="A1854" s="1" t="s">
        <v>9618</v>
      </c>
      <c r="B1854" s="1" t="s">
        <v>2655</v>
      </c>
      <c r="C1854" s="14" t="s">
        <v>5144</v>
      </c>
      <c r="D1854" s="1" t="s">
        <v>16</v>
      </c>
      <c r="E1854" s="1" t="s">
        <v>27</v>
      </c>
      <c r="F1854" s="1" t="s">
        <v>31</v>
      </c>
      <c r="G1854" s="1" t="s">
        <v>41</v>
      </c>
      <c r="H1854" s="1">
        <v>1076</v>
      </c>
      <c r="I1854" s="1">
        <v>603.45000000000005</v>
      </c>
      <c r="J1854" s="1">
        <v>808.36</v>
      </c>
      <c r="K1854" s="1">
        <v>355</v>
      </c>
      <c r="L1854" s="1">
        <f>Table49[[#This Row],[Selling_Price]]-Table49[[#This Row],[Market_Price]]</f>
        <v>204.90999999999997</v>
      </c>
      <c r="M1854" s="1">
        <f>Table49[[#This Row],[Quantity]]*Table49[[#This Row],[Selling_Price]]</f>
        <v>286967.8</v>
      </c>
      <c r="N1854" s="1">
        <f>Table49[[#This Row],[Quantity]]*Table49[[#This Row],[Profit_Per_Quantity]]</f>
        <v>72743.049999999988</v>
      </c>
      <c r="O1854" s="1" t="s">
        <v>48</v>
      </c>
    </row>
    <row r="1855" spans="1:15" x14ac:dyDescent="0.3">
      <c r="A1855" s="1" t="s">
        <v>8055</v>
      </c>
      <c r="B1855" s="1" t="s">
        <v>107</v>
      </c>
      <c r="C1855" s="14" t="s">
        <v>6230</v>
      </c>
      <c r="D1855" s="1" t="s">
        <v>19</v>
      </c>
      <c r="E1855" s="1" t="s">
        <v>30</v>
      </c>
      <c r="F1855" s="1" t="s">
        <v>35</v>
      </c>
      <c r="G1855" s="1" t="s">
        <v>45</v>
      </c>
      <c r="H1855" s="1">
        <v>1076</v>
      </c>
      <c r="I1855" s="1">
        <v>114.18</v>
      </c>
      <c r="J1855" s="1">
        <v>153.06</v>
      </c>
      <c r="K1855" s="1">
        <v>371</v>
      </c>
      <c r="L1855" s="1">
        <f>Table49[[#This Row],[Selling_Price]]-Table49[[#This Row],[Market_Price]]</f>
        <v>38.879999999999995</v>
      </c>
      <c r="M1855" s="1">
        <f>Table49[[#This Row],[Quantity]]*Table49[[#This Row],[Selling_Price]]</f>
        <v>56785.26</v>
      </c>
      <c r="N1855" s="1">
        <f>Table49[[#This Row],[Quantity]]*Table49[[#This Row],[Profit_Per_Quantity]]</f>
        <v>14424.479999999998</v>
      </c>
      <c r="O1855" s="1" t="s">
        <v>48</v>
      </c>
    </row>
    <row r="1856" spans="1:15" x14ac:dyDescent="0.3">
      <c r="A1856" s="1" t="s">
        <v>7199</v>
      </c>
      <c r="B1856" s="1" t="s">
        <v>1172</v>
      </c>
      <c r="C1856" s="14" t="s">
        <v>4779</v>
      </c>
      <c r="D1856" s="1" t="s">
        <v>18</v>
      </c>
      <c r="E1856" s="1" t="s">
        <v>25</v>
      </c>
      <c r="F1856" s="1" t="s">
        <v>34</v>
      </c>
      <c r="G1856" s="1" t="s">
        <v>43</v>
      </c>
      <c r="H1856" s="1">
        <v>1030</v>
      </c>
      <c r="I1856" s="1">
        <v>1896.62</v>
      </c>
      <c r="J1856" s="1">
        <v>2588.1799999999998</v>
      </c>
      <c r="K1856" s="1">
        <v>112</v>
      </c>
      <c r="L1856" s="1">
        <f>Table49[[#This Row],[Selling_Price]]-Table49[[#This Row],[Market_Price]]</f>
        <v>691.56</v>
      </c>
      <c r="M1856" s="1">
        <f>Table49[[#This Row],[Quantity]]*Table49[[#This Row],[Selling_Price]]</f>
        <v>289876.15999999997</v>
      </c>
      <c r="N1856" s="1">
        <f>Table49[[#This Row],[Quantity]]*Table49[[#This Row],[Profit_Per_Quantity]]</f>
        <v>77454.720000000001</v>
      </c>
      <c r="O1856" s="1" t="s">
        <v>48</v>
      </c>
    </row>
    <row r="1857" spans="1:15" x14ac:dyDescent="0.3">
      <c r="A1857" s="1" t="s">
        <v>7382</v>
      </c>
      <c r="B1857" s="1" t="s">
        <v>2275</v>
      </c>
      <c r="C1857" s="14" t="s">
        <v>5755</v>
      </c>
      <c r="D1857" s="1" t="s">
        <v>12</v>
      </c>
      <c r="E1857" s="1" t="s">
        <v>24</v>
      </c>
      <c r="F1857" s="1" t="s">
        <v>33</v>
      </c>
      <c r="G1857" s="1" t="s">
        <v>4352</v>
      </c>
      <c r="H1857" s="1">
        <v>1079</v>
      </c>
      <c r="I1857" s="1">
        <v>1421.25</v>
      </c>
      <c r="J1857" s="1">
        <v>1714.79</v>
      </c>
      <c r="K1857" s="1">
        <v>267</v>
      </c>
      <c r="L1857" s="1">
        <f>Table49[[#This Row],[Selling_Price]]-Table49[[#This Row],[Market_Price]]</f>
        <v>293.53999999999996</v>
      </c>
      <c r="M1857" s="1">
        <f>Table49[[#This Row],[Quantity]]*Table49[[#This Row],[Selling_Price]]</f>
        <v>457848.93</v>
      </c>
      <c r="N1857" s="1">
        <f>Table49[[#This Row],[Quantity]]*Table49[[#This Row],[Profit_Per_Quantity]]</f>
        <v>78375.179999999993</v>
      </c>
      <c r="O1857" s="1" t="s">
        <v>48</v>
      </c>
    </row>
    <row r="1858" spans="1:15" x14ac:dyDescent="0.3">
      <c r="A1858" s="1" t="s">
        <v>6408</v>
      </c>
      <c r="B1858" s="1" t="s">
        <v>3076</v>
      </c>
      <c r="C1858" s="14" t="s">
        <v>5367</v>
      </c>
      <c r="D1858" s="1" t="s">
        <v>18</v>
      </c>
      <c r="E1858" s="1" t="s">
        <v>26</v>
      </c>
      <c r="F1858" s="1" t="s">
        <v>33</v>
      </c>
      <c r="G1858" s="1" t="s">
        <v>45</v>
      </c>
      <c r="H1858" s="1">
        <v>1086</v>
      </c>
      <c r="I1858" s="1">
        <v>446.37</v>
      </c>
      <c r="J1858" s="1">
        <v>857.21</v>
      </c>
      <c r="K1858" s="1">
        <v>320</v>
      </c>
      <c r="L1858" s="1">
        <f>Table49[[#This Row],[Selling_Price]]-Table49[[#This Row],[Market_Price]]</f>
        <v>410.84000000000003</v>
      </c>
      <c r="M1858" s="1">
        <f>Table49[[#This Row],[Quantity]]*Table49[[#This Row],[Selling_Price]]</f>
        <v>274307.20000000001</v>
      </c>
      <c r="N1858" s="1">
        <f>Table49[[#This Row],[Quantity]]*Table49[[#This Row],[Profit_Per_Quantity]]</f>
        <v>131468.80000000002</v>
      </c>
      <c r="O1858" s="1" t="s">
        <v>48</v>
      </c>
    </row>
    <row r="1859" spans="1:15" x14ac:dyDescent="0.3">
      <c r="A1859" s="1" t="s">
        <v>7351</v>
      </c>
      <c r="B1859" s="1" t="s">
        <v>3244</v>
      </c>
      <c r="C1859" s="14" t="s">
        <v>4642</v>
      </c>
      <c r="D1859" s="1" t="s">
        <v>14</v>
      </c>
      <c r="E1859" s="1" t="s">
        <v>4349</v>
      </c>
      <c r="F1859" s="1" t="s">
        <v>33</v>
      </c>
      <c r="G1859" s="1" t="s">
        <v>42</v>
      </c>
      <c r="H1859" s="1">
        <v>1075</v>
      </c>
      <c r="I1859" s="1">
        <v>1538.21</v>
      </c>
      <c r="J1859" s="1">
        <v>2137.5500000000002</v>
      </c>
      <c r="K1859" s="1">
        <v>470</v>
      </c>
      <c r="L1859" s="1">
        <f>Table49[[#This Row],[Selling_Price]]-Table49[[#This Row],[Market_Price]]</f>
        <v>599.34000000000015</v>
      </c>
      <c r="M1859" s="1">
        <f>Table49[[#This Row],[Quantity]]*Table49[[#This Row],[Selling_Price]]</f>
        <v>1004648.5000000001</v>
      </c>
      <c r="N1859" s="1">
        <f>Table49[[#This Row],[Quantity]]*Table49[[#This Row],[Profit_Per_Quantity]]</f>
        <v>281689.80000000005</v>
      </c>
      <c r="O1859" s="1" t="s">
        <v>48</v>
      </c>
    </row>
    <row r="1860" spans="1:15" x14ac:dyDescent="0.3">
      <c r="A1860" s="1" t="s">
        <v>7102</v>
      </c>
      <c r="B1860" s="1" t="s">
        <v>983</v>
      </c>
      <c r="C1860" s="14" t="s">
        <v>5277</v>
      </c>
      <c r="D1860" s="1" t="s">
        <v>16</v>
      </c>
      <c r="E1860" s="1" t="s">
        <v>26</v>
      </c>
      <c r="F1860" s="1" t="s">
        <v>33</v>
      </c>
      <c r="G1860" s="1" t="s">
        <v>36</v>
      </c>
      <c r="H1860" s="1">
        <v>1085</v>
      </c>
      <c r="I1860" s="1">
        <v>1623.33</v>
      </c>
      <c r="J1860" s="1">
        <v>1847.43</v>
      </c>
      <c r="K1860" s="1">
        <v>82</v>
      </c>
      <c r="L1860" s="1">
        <f>Table49[[#This Row],[Selling_Price]]-Table49[[#This Row],[Market_Price]]</f>
        <v>224.10000000000014</v>
      </c>
      <c r="M1860" s="1">
        <f>Table49[[#This Row],[Quantity]]*Table49[[#This Row],[Selling_Price]]</f>
        <v>151489.26</v>
      </c>
      <c r="N1860" s="1">
        <f>Table49[[#This Row],[Quantity]]*Table49[[#This Row],[Profit_Per_Quantity]]</f>
        <v>18376.200000000012</v>
      </c>
      <c r="O1860" s="1" t="s">
        <v>48</v>
      </c>
    </row>
    <row r="1861" spans="1:15" x14ac:dyDescent="0.3">
      <c r="A1861" s="1" t="s">
        <v>8033</v>
      </c>
      <c r="B1861" s="1" t="s">
        <v>65</v>
      </c>
      <c r="C1861" s="14" t="s">
        <v>5347</v>
      </c>
      <c r="D1861" s="1" t="s">
        <v>13</v>
      </c>
      <c r="E1861" s="1" t="s">
        <v>21</v>
      </c>
      <c r="F1861" s="1" t="s">
        <v>33</v>
      </c>
      <c r="G1861" s="1" t="s">
        <v>44</v>
      </c>
      <c r="H1861" s="1">
        <v>1051</v>
      </c>
      <c r="I1861" s="1">
        <v>956.61</v>
      </c>
      <c r="J1861" s="1">
        <v>1212</v>
      </c>
      <c r="K1861" s="1">
        <v>126</v>
      </c>
      <c r="L1861" s="1">
        <f>Table49[[#This Row],[Selling_Price]]-Table49[[#This Row],[Market_Price]]</f>
        <v>255.39</v>
      </c>
      <c r="M1861" s="1">
        <f>Table49[[#This Row],[Quantity]]*Table49[[#This Row],[Selling_Price]]</f>
        <v>152712</v>
      </c>
      <c r="N1861" s="1">
        <f>Table49[[#This Row],[Quantity]]*Table49[[#This Row],[Profit_Per_Quantity]]</f>
        <v>32179.14</v>
      </c>
      <c r="O1861" s="1" t="s">
        <v>48</v>
      </c>
    </row>
    <row r="1862" spans="1:15" x14ac:dyDescent="0.3">
      <c r="A1862" s="1" t="s">
        <v>10422</v>
      </c>
      <c r="B1862" s="1" t="s">
        <v>3895</v>
      </c>
      <c r="C1862" s="14" t="s">
        <v>4780</v>
      </c>
      <c r="D1862" s="1" t="s">
        <v>11</v>
      </c>
      <c r="E1862" s="1" t="s">
        <v>4349</v>
      </c>
      <c r="F1862" s="1" t="s">
        <v>31</v>
      </c>
      <c r="G1862" s="1" t="s">
        <v>40</v>
      </c>
      <c r="H1862" s="1">
        <v>1080</v>
      </c>
      <c r="I1862" s="1">
        <v>381.27</v>
      </c>
      <c r="J1862" s="1">
        <v>654.79999999999995</v>
      </c>
      <c r="K1862" s="1">
        <v>21</v>
      </c>
      <c r="L1862" s="1">
        <f>Table49[[#This Row],[Selling_Price]]-Table49[[#This Row],[Market_Price]]</f>
        <v>273.52999999999997</v>
      </c>
      <c r="M1862" s="1">
        <f>Table49[[#This Row],[Quantity]]*Table49[[#This Row],[Selling_Price]]</f>
        <v>13750.8</v>
      </c>
      <c r="N1862" s="1">
        <f>Table49[[#This Row],[Quantity]]*Table49[[#This Row],[Profit_Per_Quantity]]</f>
        <v>5744.1299999999992</v>
      </c>
      <c r="O1862" s="1" t="s">
        <v>48</v>
      </c>
    </row>
    <row r="1863" spans="1:15" x14ac:dyDescent="0.3">
      <c r="A1863" s="1" t="s">
        <v>6783</v>
      </c>
      <c r="B1863" s="1" t="s">
        <v>2846</v>
      </c>
      <c r="C1863" s="14" t="s">
        <v>5374</v>
      </c>
      <c r="D1863" s="1" t="s">
        <v>16</v>
      </c>
      <c r="E1863" s="1" t="s">
        <v>25</v>
      </c>
      <c r="F1863" s="1" t="s">
        <v>31</v>
      </c>
      <c r="G1863" s="1" t="s">
        <v>38</v>
      </c>
      <c r="H1863" s="1">
        <v>1093</v>
      </c>
      <c r="I1863" s="1">
        <v>982.39</v>
      </c>
      <c r="J1863" s="1">
        <v>1625.3</v>
      </c>
      <c r="K1863" s="1">
        <v>244</v>
      </c>
      <c r="L1863" s="1">
        <f>Table49[[#This Row],[Selling_Price]]-Table49[[#This Row],[Market_Price]]</f>
        <v>642.91</v>
      </c>
      <c r="M1863" s="1">
        <f>Table49[[#This Row],[Quantity]]*Table49[[#This Row],[Selling_Price]]</f>
        <v>396573.2</v>
      </c>
      <c r="N1863" s="1">
        <f>Table49[[#This Row],[Quantity]]*Table49[[#This Row],[Profit_Per_Quantity]]</f>
        <v>156870.03999999998</v>
      </c>
      <c r="O1863" s="1" t="s">
        <v>48</v>
      </c>
    </row>
    <row r="1864" spans="1:15" x14ac:dyDescent="0.3">
      <c r="A1864" s="1" t="s">
        <v>8773</v>
      </c>
      <c r="B1864" s="1" t="s">
        <v>1297</v>
      </c>
      <c r="C1864" s="14" t="s">
        <v>4715</v>
      </c>
      <c r="D1864" s="1" t="s">
        <v>20</v>
      </c>
      <c r="E1864" s="1" t="s">
        <v>26</v>
      </c>
      <c r="F1864" s="1" t="s">
        <v>34</v>
      </c>
      <c r="G1864" s="1" t="s">
        <v>38</v>
      </c>
      <c r="H1864" s="1">
        <v>1049</v>
      </c>
      <c r="I1864" s="1">
        <v>1971.53</v>
      </c>
      <c r="J1864" s="1">
        <v>2676.88</v>
      </c>
      <c r="K1864" s="1">
        <v>188</v>
      </c>
      <c r="L1864" s="1">
        <f>Table49[[#This Row],[Selling_Price]]-Table49[[#This Row],[Market_Price]]</f>
        <v>705.35000000000014</v>
      </c>
      <c r="M1864" s="1">
        <f>Table49[[#This Row],[Quantity]]*Table49[[#This Row],[Selling_Price]]</f>
        <v>503253.44</v>
      </c>
      <c r="N1864" s="1">
        <f>Table49[[#This Row],[Quantity]]*Table49[[#This Row],[Profit_Per_Quantity]]</f>
        <v>132605.80000000002</v>
      </c>
      <c r="O1864" s="1" t="s">
        <v>48</v>
      </c>
    </row>
    <row r="1865" spans="1:15" x14ac:dyDescent="0.3">
      <c r="A1865" s="1" t="s">
        <v>7175</v>
      </c>
      <c r="B1865" s="1" t="s">
        <v>4302</v>
      </c>
      <c r="C1865" s="14" t="s">
        <v>4402</v>
      </c>
      <c r="D1865" s="1" t="s">
        <v>20</v>
      </c>
      <c r="E1865" s="1" t="s">
        <v>28</v>
      </c>
      <c r="F1865" s="1" t="s">
        <v>32</v>
      </c>
      <c r="G1865" s="1" t="s">
        <v>43</v>
      </c>
      <c r="H1865" s="1">
        <v>1072</v>
      </c>
      <c r="I1865" s="1">
        <v>811.54</v>
      </c>
      <c r="J1865" s="1">
        <v>1452.49</v>
      </c>
      <c r="K1865" s="1">
        <v>448</v>
      </c>
      <c r="L1865" s="1">
        <f>Table49[[#This Row],[Selling_Price]]-Table49[[#This Row],[Market_Price]]</f>
        <v>640.95000000000005</v>
      </c>
      <c r="M1865" s="1">
        <f>Table49[[#This Row],[Quantity]]*Table49[[#This Row],[Selling_Price]]</f>
        <v>650715.52</v>
      </c>
      <c r="N1865" s="1">
        <f>Table49[[#This Row],[Quantity]]*Table49[[#This Row],[Profit_Per_Quantity]]</f>
        <v>287145.60000000003</v>
      </c>
      <c r="O1865" s="1" t="s">
        <v>48</v>
      </c>
    </row>
    <row r="1866" spans="1:15" x14ac:dyDescent="0.3">
      <c r="A1866" s="1" t="s">
        <v>7084</v>
      </c>
      <c r="B1866" s="1" t="s">
        <v>470</v>
      </c>
      <c r="C1866" s="14" t="s">
        <v>5326</v>
      </c>
      <c r="D1866" s="1" t="s">
        <v>17</v>
      </c>
      <c r="E1866" s="1" t="s">
        <v>26</v>
      </c>
      <c r="F1866" s="1" t="s">
        <v>33</v>
      </c>
      <c r="G1866" s="1" t="s">
        <v>42</v>
      </c>
      <c r="H1866" s="1">
        <v>1018</v>
      </c>
      <c r="I1866" s="1">
        <v>1625.91</v>
      </c>
      <c r="J1866" s="1">
        <v>2224.71</v>
      </c>
      <c r="K1866" s="1">
        <v>105</v>
      </c>
      <c r="L1866" s="1">
        <f>Table49[[#This Row],[Selling_Price]]-Table49[[#This Row],[Market_Price]]</f>
        <v>598.79999999999995</v>
      </c>
      <c r="M1866" s="1">
        <f>Table49[[#This Row],[Quantity]]*Table49[[#This Row],[Selling_Price]]</f>
        <v>233594.55000000002</v>
      </c>
      <c r="N1866" s="1">
        <f>Table49[[#This Row],[Quantity]]*Table49[[#This Row],[Profit_Per_Quantity]]</f>
        <v>62873.999999999993</v>
      </c>
      <c r="O1866" s="1" t="s">
        <v>48</v>
      </c>
    </row>
    <row r="1867" spans="1:15" x14ac:dyDescent="0.3">
      <c r="A1867" s="1" t="s">
        <v>10349</v>
      </c>
      <c r="B1867" s="1" t="s">
        <v>3783</v>
      </c>
      <c r="C1867" s="14" t="s">
        <v>4867</v>
      </c>
      <c r="D1867" s="1" t="s">
        <v>18</v>
      </c>
      <c r="E1867" s="1" t="s">
        <v>24</v>
      </c>
      <c r="F1867" s="1" t="s">
        <v>31</v>
      </c>
      <c r="G1867" s="1" t="s">
        <v>41</v>
      </c>
      <c r="H1867" s="1">
        <v>1076</v>
      </c>
      <c r="I1867" s="1">
        <v>1769.99</v>
      </c>
      <c r="J1867" s="1">
        <v>2876.67</v>
      </c>
      <c r="K1867" s="1">
        <v>479</v>
      </c>
      <c r="L1867" s="1">
        <f>Table49[[#This Row],[Selling_Price]]-Table49[[#This Row],[Market_Price]]</f>
        <v>1106.68</v>
      </c>
      <c r="M1867" s="1">
        <f>Table49[[#This Row],[Quantity]]*Table49[[#This Row],[Selling_Price]]</f>
        <v>1377924.93</v>
      </c>
      <c r="N1867" s="1">
        <f>Table49[[#This Row],[Quantity]]*Table49[[#This Row],[Profit_Per_Quantity]]</f>
        <v>530099.72000000009</v>
      </c>
      <c r="O1867" s="1" t="s">
        <v>48</v>
      </c>
    </row>
    <row r="1868" spans="1:15" x14ac:dyDescent="0.3">
      <c r="A1868" s="1" t="s">
        <v>9754</v>
      </c>
      <c r="B1868" s="1" t="s">
        <v>2866</v>
      </c>
      <c r="C1868" s="14" t="s">
        <v>5488</v>
      </c>
      <c r="D1868" s="1" t="s">
        <v>17</v>
      </c>
      <c r="E1868" s="1" t="s">
        <v>21</v>
      </c>
      <c r="F1868" s="1" t="s">
        <v>34</v>
      </c>
      <c r="G1868" s="1" t="s">
        <v>42</v>
      </c>
      <c r="H1868" s="1">
        <v>1048</v>
      </c>
      <c r="I1868" s="1">
        <v>1788.59</v>
      </c>
      <c r="J1868" s="1">
        <v>2812.02</v>
      </c>
      <c r="K1868" s="1">
        <v>382</v>
      </c>
      <c r="L1868" s="1">
        <f>Table49[[#This Row],[Selling_Price]]-Table49[[#This Row],[Market_Price]]</f>
        <v>1023.4300000000001</v>
      </c>
      <c r="M1868" s="1">
        <f>Table49[[#This Row],[Quantity]]*Table49[[#This Row],[Selling_Price]]</f>
        <v>1074191.6399999999</v>
      </c>
      <c r="N1868" s="1">
        <f>Table49[[#This Row],[Quantity]]*Table49[[#This Row],[Profit_Per_Quantity]]</f>
        <v>390950.26</v>
      </c>
      <c r="O1868" s="1" t="s">
        <v>48</v>
      </c>
    </row>
    <row r="1869" spans="1:15" x14ac:dyDescent="0.3">
      <c r="A1869" s="1" t="s">
        <v>8193</v>
      </c>
      <c r="B1869" s="1" t="s">
        <v>351</v>
      </c>
      <c r="C1869" s="14" t="s">
        <v>5985</v>
      </c>
      <c r="D1869" s="1" t="s">
        <v>12</v>
      </c>
      <c r="E1869" s="1" t="s">
        <v>4351</v>
      </c>
      <c r="F1869" s="1" t="s">
        <v>35</v>
      </c>
      <c r="G1869" s="1" t="s">
        <v>40</v>
      </c>
      <c r="H1869" s="1">
        <v>1003</v>
      </c>
      <c r="I1869" s="1">
        <v>323.14999999999998</v>
      </c>
      <c r="J1869" s="1">
        <v>507.86</v>
      </c>
      <c r="K1869" s="1">
        <v>121</v>
      </c>
      <c r="L1869" s="1">
        <f>Table49[[#This Row],[Selling_Price]]-Table49[[#This Row],[Market_Price]]</f>
        <v>184.71000000000004</v>
      </c>
      <c r="M1869" s="1">
        <f>Table49[[#This Row],[Quantity]]*Table49[[#This Row],[Selling_Price]]</f>
        <v>61451.060000000005</v>
      </c>
      <c r="N1869" s="1">
        <f>Table49[[#This Row],[Quantity]]*Table49[[#This Row],[Profit_Per_Quantity]]</f>
        <v>22349.910000000003</v>
      </c>
      <c r="O1869" s="1" t="s">
        <v>48</v>
      </c>
    </row>
    <row r="1870" spans="1:15" x14ac:dyDescent="0.3">
      <c r="A1870" s="1" t="s">
        <v>7931</v>
      </c>
      <c r="B1870" s="1" t="s">
        <v>955</v>
      </c>
      <c r="C1870" s="14" t="s">
        <v>6141</v>
      </c>
      <c r="D1870" s="1" t="s">
        <v>16</v>
      </c>
      <c r="E1870" s="1" t="s">
        <v>28</v>
      </c>
      <c r="F1870" s="1" t="s">
        <v>35</v>
      </c>
      <c r="G1870" s="1" t="s">
        <v>36</v>
      </c>
      <c r="H1870" s="1">
        <v>1091</v>
      </c>
      <c r="I1870" s="1">
        <v>189.05</v>
      </c>
      <c r="J1870" s="1">
        <v>333.44</v>
      </c>
      <c r="K1870" s="1">
        <v>339</v>
      </c>
      <c r="L1870" s="1">
        <f>Table49[[#This Row],[Selling_Price]]-Table49[[#This Row],[Market_Price]]</f>
        <v>144.38999999999999</v>
      </c>
      <c r="M1870" s="1">
        <f>Table49[[#This Row],[Quantity]]*Table49[[#This Row],[Selling_Price]]</f>
        <v>113036.16</v>
      </c>
      <c r="N1870" s="1">
        <f>Table49[[#This Row],[Quantity]]*Table49[[#This Row],[Profit_Per_Quantity]]</f>
        <v>48948.209999999992</v>
      </c>
      <c r="O1870" s="1" t="s">
        <v>48</v>
      </c>
    </row>
    <row r="1871" spans="1:15" x14ac:dyDescent="0.3">
      <c r="A1871" s="1" t="s">
        <v>6931</v>
      </c>
      <c r="B1871" s="1" t="s">
        <v>2709</v>
      </c>
      <c r="C1871" s="14" t="s">
        <v>5088</v>
      </c>
      <c r="D1871" s="1" t="s">
        <v>11</v>
      </c>
      <c r="E1871" s="1" t="s">
        <v>4349</v>
      </c>
      <c r="F1871" s="1" t="s">
        <v>31</v>
      </c>
      <c r="G1871" s="1" t="s">
        <v>41</v>
      </c>
      <c r="H1871" s="1">
        <v>1010</v>
      </c>
      <c r="I1871" s="1">
        <v>1089.74</v>
      </c>
      <c r="J1871" s="1">
        <v>1698.21</v>
      </c>
      <c r="K1871" s="1">
        <v>403</v>
      </c>
      <c r="L1871" s="1">
        <f>Table49[[#This Row],[Selling_Price]]-Table49[[#This Row],[Market_Price]]</f>
        <v>608.47</v>
      </c>
      <c r="M1871" s="1">
        <f>Table49[[#This Row],[Quantity]]*Table49[[#This Row],[Selling_Price]]</f>
        <v>684378.63</v>
      </c>
      <c r="N1871" s="1">
        <f>Table49[[#This Row],[Quantity]]*Table49[[#This Row],[Profit_Per_Quantity]]</f>
        <v>245213.41</v>
      </c>
      <c r="O1871" s="1" t="s">
        <v>48</v>
      </c>
    </row>
    <row r="1872" spans="1:15" x14ac:dyDescent="0.3">
      <c r="A1872" s="1" t="s">
        <v>7958</v>
      </c>
      <c r="B1872" s="1" t="s">
        <v>3812</v>
      </c>
      <c r="C1872" s="14" t="s">
        <v>4579</v>
      </c>
      <c r="D1872" s="1" t="s">
        <v>11</v>
      </c>
      <c r="E1872" s="1" t="s">
        <v>21</v>
      </c>
      <c r="F1872" s="1" t="s">
        <v>33</v>
      </c>
      <c r="G1872" s="1" t="s">
        <v>43</v>
      </c>
      <c r="H1872" s="1">
        <v>1051</v>
      </c>
      <c r="I1872" s="1">
        <v>1385.1</v>
      </c>
      <c r="J1872" s="1">
        <v>1704.06</v>
      </c>
      <c r="K1872" s="1">
        <v>217</v>
      </c>
      <c r="L1872" s="1">
        <f>Table49[[#This Row],[Selling_Price]]-Table49[[#This Row],[Market_Price]]</f>
        <v>318.96000000000004</v>
      </c>
      <c r="M1872" s="1">
        <f>Table49[[#This Row],[Quantity]]*Table49[[#This Row],[Selling_Price]]</f>
        <v>369781.01999999996</v>
      </c>
      <c r="N1872" s="1">
        <f>Table49[[#This Row],[Quantity]]*Table49[[#This Row],[Profit_Per_Quantity]]</f>
        <v>69214.320000000007</v>
      </c>
      <c r="O1872" s="1" t="s">
        <v>48</v>
      </c>
    </row>
    <row r="1873" spans="1:15" x14ac:dyDescent="0.3">
      <c r="A1873" s="1" t="s">
        <v>6741</v>
      </c>
      <c r="B1873" s="1" t="s">
        <v>519</v>
      </c>
      <c r="C1873" s="14" t="s">
        <v>5517</v>
      </c>
      <c r="D1873" s="1" t="s">
        <v>14</v>
      </c>
      <c r="E1873" s="1" t="s">
        <v>4349</v>
      </c>
      <c r="F1873" s="1" t="s">
        <v>33</v>
      </c>
      <c r="G1873" s="1" t="s">
        <v>40</v>
      </c>
      <c r="H1873" s="1">
        <v>1048</v>
      </c>
      <c r="I1873" s="1">
        <v>1428.29</v>
      </c>
      <c r="J1873" s="1">
        <v>2756.57</v>
      </c>
      <c r="K1873" s="1">
        <v>338</v>
      </c>
      <c r="L1873" s="1">
        <f>Table49[[#This Row],[Selling_Price]]-Table49[[#This Row],[Market_Price]]</f>
        <v>1328.2800000000002</v>
      </c>
      <c r="M1873" s="1">
        <f>Table49[[#This Row],[Quantity]]*Table49[[#This Row],[Selling_Price]]</f>
        <v>931720.66</v>
      </c>
      <c r="N1873" s="1">
        <f>Table49[[#This Row],[Quantity]]*Table49[[#This Row],[Profit_Per_Quantity]]</f>
        <v>448958.64000000007</v>
      </c>
      <c r="O1873" s="1" t="s">
        <v>48</v>
      </c>
    </row>
    <row r="1874" spans="1:15" x14ac:dyDescent="0.3">
      <c r="A1874" s="1" t="s">
        <v>7840</v>
      </c>
      <c r="B1874" s="1" t="s">
        <v>4159</v>
      </c>
      <c r="C1874" s="14" t="s">
        <v>4540</v>
      </c>
      <c r="D1874" s="1" t="s">
        <v>13</v>
      </c>
      <c r="E1874" s="1" t="s">
        <v>30</v>
      </c>
      <c r="F1874" s="1" t="s">
        <v>33</v>
      </c>
      <c r="G1874" s="1" t="s">
        <v>43</v>
      </c>
      <c r="H1874" s="1">
        <v>1095</v>
      </c>
      <c r="I1874" s="1">
        <v>693.4</v>
      </c>
      <c r="J1874" s="1">
        <v>1275.92</v>
      </c>
      <c r="K1874" s="1">
        <v>135</v>
      </c>
      <c r="L1874" s="1">
        <f>Table49[[#This Row],[Selling_Price]]-Table49[[#This Row],[Market_Price]]</f>
        <v>582.5200000000001</v>
      </c>
      <c r="M1874" s="1">
        <f>Table49[[#This Row],[Quantity]]*Table49[[#This Row],[Selling_Price]]</f>
        <v>172249.2</v>
      </c>
      <c r="N1874" s="1">
        <f>Table49[[#This Row],[Quantity]]*Table49[[#This Row],[Profit_Per_Quantity]]</f>
        <v>78640.200000000012</v>
      </c>
      <c r="O1874" s="1" t="s">
        <v>48</v>
      </c>
    </row>
    <row r="1875" spans="1:15" x14ac:dyDescent="0.3">
      <c r="A1875" s="1" t="s">
        <v>7488</v>
      </c>
      <c r="B1875" s="1" t="s">
        <v>1843</v>
      </c>
      <c r="C1875" s="14" t="s">
        <v>5897</v>
      </c>
      <c r="D1875" s="1" t="s">
        <v>15</v>
      </c>
      <c r="E1875" s="1" t="s">
        <v>29</v>
      </c>
      <c r="F1875" s="1" t="s">
        <v>31</v>
      </c>
      <c r="G1875" s="1" t="s">
        <v>38</v>
      </c>
      <c r="H1875" s="1">
        <v>1037</v>
      </c>
      <c r="I1875" s="1">
        <v>137.82</v>
      </c>
      <c r="J1875" s="1">
        <v>243.67</v>
      </c>
      <c r="K1875" s="1">
        <v>185</v>
      </c>
      <c r="L1875" s="1">
        <f>Table49[[#This Row],[Selling_Price]]-Table49[[#This Row],[Market_Price]]</f>
        <v>105.85</v>
      </c>
      <c r="M1875" s="1">
        <f>Table49[[#This Row],[Quantity]]*Table49[[#This Row],[Selling_Price]]</f>
        <v>45078.95</v>
      </c>
      <c r="N1875" s="1">
        <f>Table49[[#This Row],[Quantity]]*Table49[[#This Row],[Profit_Per_Quantity]]</f>
        <v>19582.25</v>
      </c>
      <c r="O1875" s="1" t="s">
        <v>48</v>
      </c>
    </row>
    <row r="1876" spans="1:15" x14ac:dyDescent="0.3">
      <c r="A1876" s="1" t="s">
        <v>10590</v>
      </c>
      <c r="B1876" s="1" t="s">
        <v>4180</v>
      </c>
      <c r="C1876" s="14" t="s">
        <v>4522</v>
      </c>
      <c r="D1876" s="1" t="s">
        <v>13</v>
      </c>
      <c r="E1876" s="1" t="s">
        <v>21</v>
      </c>
      <c r="F1876" s="1" t="s">
        <v>31</v>
      </c>
      <c r="G1876" s="1" t="s">
        <v>42</v>
      </c>
      <c r="H1876" s="1">
        <v>1039</v>
      </c>
      <c r="I1876" s="1">
        <v>813.91</v>
      </c>
      <c r="J1876" s="1">
        <v>1451.17</v>
      </c>
      <c r="K1876" s="1">
        <v>416</v>
      </c>
      <c r="L1876" s="1">
        <f>Table49[[#This Row],[Selling_Price]]-Table49[[#This Row],[Market_Price]]</f>
        <v>637.2600000000001</v>
      </c>
      <c r="M1876" s="1">
        <f>Table49[[#This Row],[Quantity]]*Table49[[#This Row],[Selling_Price]]</f>
        <v>603686.72</v>
      </c>
      <c r="N1876" s="1">
        <f>Table49[[#This Row],[Quantity]]*Table49[[#This Row],[Profit_Per_Quantity]]</f>
        <v>265100.16000000003</v>
      </c>
      <c r="O1876" s="1" t="s">
        <v>48</v>
      </c>
    </row>
    <row r="1877" spans="1:15" x14ac:dyDescent="0.3">
      <c r="A1877" s="1" t="s">
        <v>8349</v>
      </c>
      <c r="B1877" s="1" t="s">
        <v>612</v>
      </c>
      <c r="C1877" s="14" t="s">
        <v>6214</v>
      </c>
      <c r="D1877" s="1" t="s">
        <v>18</v>
      </c>
      <c r="E1877" s="1" t="s">
        <v>30</v>
      </c>
      <c r="F1877" s="1" t="s">
        <v>32</v>
      </c>
      <c r="G1877" s="1" t="s">
        <v>40</v>
      </c>
      <c r="H1877" s="1">
        <v>1098</v>
      </c>
      <c r="I1877" s="1">
        <v>1678.69</v>
      </c>
      <c r="J1877" s="1">
        <v>1939.26</v>
      </c>
      <c r="K1877" s="1">
        <v>288</v>
      </c>
      <c r="L1877" s="1">
        <f>Table49[[#This Row],[Selling_Price]]-Table49[[#This Row],[Market_Price]]</f>
        <v>260.56999999999994</v>
      </c>
      <c r="M1877" s="1">
        <f>Table49[[#This Row],[Quantity]]*Table49[[#This Row],[Selling_Price]]</f>
        <v>558506.88</v>
      </c>
      <c r="N1877" s="1">
        <f>Table49[[#This Row],[Quantity]]*Table49[[#This Row],[Profit_Per_Quantity]]</f>
        <v>75044.159999999974</v>
      </c>
      <c r="O1877" s="1" t="s">
        <v>48</v>
      </c>
    </row>
    <row r="1878" spans="1:15" x14ac:dyDescent="0.3">
      <c r="A1878" s="1" t="s">
        <v>7988</v>
      </c>
      <c r="B1878" s="1" t="s">
        <v>839</v>
      </c>
      <c r="C1878" s="14" t="s">
        <v>6139</v>
      </c>
      <c r="D1878" s="1" t="s">
        <v>12</v>
      </c>
      <c r="E1878" s="1" t="s">
        <v>30</v>
      </c>
      <c r="F1878" s="1" t="s">
        <v>33</v>
      </c>
      <c r="G1878" s="1" t="s">
        <v>37</v>
      </c>
      <c r="H1878" s="1">
        <v>1041</v>
      </c>
      <c r="I1878" s="1">
        <v>1859.56</v>
      </c>
      <c r="J1878" s="1">
        <v>2355.5300000000002</v>
      </c>
      <c r="K1878" s="1">
        <v>188</v>
      </c>
      <c r="L1878" s="1">
        <f>Table49[[#This Row],[Selling_Price]]-Table49[[#This Row],[Market_Price]]</f>
        <v>495.97000000000025</v>
      </c>
      <c r="M1878" s="1">
        <f>Table49[[#This Row],[Quantity]]*Table49[[#This Row],[Selling_Price]]</f>
        <v>442839.64</v>
      </c>
      <c r="N1878" s="1">
        <f>Table49[[#This Row],[Quantity]]*Table49[[#This Row],[Profit_Per_Quantity]]</f>
        <v>93242.360000000044</v>
      </c>
      <c r="O1878" s="1" t="s">
        <v>48</v>
      </c>
    </row>
    <row r="1879" spans="1:15" x14ac:dyDescent="0.3">
      <c r="A1879" s="1" t="s">
        <v>9369</v>
      </c>
      <c r="B1879" s="1" t="s">
        <v>2258</v>
      </c>
      <c r="C1879" s="14" t="s">
        <v>5551</v>
      </c>
      <c r="D1879" s="1" t="s">
        <v>19</v>
      </c>
      <c r="E1879" s="1" t="s">
        <v>29</v>
      </c>
      <c r="F1879" s="1" t="s">
        <v>35</v>
      </c>
      <c r="G1879" s="1" t="s">
        <v>40</v>
      </c>
      <c r="H1879" s="1">
        <v>1042</v>
      </c>
      <c r="I1879" s="1">
        <v>1845.67</v>
      </c>
      <c r="J1879" s="1">
        <v>2977.85</v>
      </c>
      <c r="K1879" s="1">
        <v>201</v>
      </c>
      <c r="L1879" s="1">
        <f>Table49[[#This Row],[Selling_Price]]-Table49[[#This Row],[Market_Price]]</f>
        <v>1132.1799999999998</v>
      </c>
      <c r="M1879" s="1">
        <f>Table49[[#This Row],[Quantity]]*Table49[[#This Row],[Selling_Price]]</f>
        <v>598547.85</v>
      </c>
      <c r="N1879" s="1">
        <f>Table49[[#This Row],[Quantity]]*Table49[[#This Row],[Profit_Per_Quantity]]</f>
        <v>227568.17999999996</v>
      </c>
      <c r="O1879" s="1" t="s">
        <v>48</v>
      </c>
    </row>
    <row r="1880" spans="1:15" x14ac:dyDescent="0.3">
      <c r="A1880" s="1" t="s">
        <v>9805</v>
      </c>
      <c r="B1880" s="1" t="s">
        <v>2950</v>
      </c>
      <c r="C1880" s="14" t="s">
        <v>5439</v>
      </c>
      <c r="D1880" s="1" t="s">
        <v>18</v>
      </c>
      <c r="E1880" s="1" t="s">
        <v>27</v>
      </c>
      <c r="F1880" s="1" t="s">
        <v>35</v>
      </c>
      <c r="G1880" s="1" t="s">
        <v>44</v>
      </c>
      <c r="H1880" s="1">
        <v>1019</v>
      </c>
      <c r="I1880" s="1">
        <v>1738.4</v>
      </c>
      <c r="J1880" s="1">
        <v>2419.86</v>
      </c>
      <c r="K1880" s="1">
        <v>459</v>
      </c>
      <c r="L1880" s="1">
        <f>Table49[[#This Row],[Selling_Price]]-Table49[[#This Row],[Market_Price]]</f>
        <v>681.46</v>
      </c>
      <c r="M1880" s="1">
        <f>Table49[[#This Row],[Quantity]]*Table49[[#This Row],[Selling_Price]]</f>
        <v>1110715.74</v>
      </c>
      <c r="N1880" s="1">
        <f>Table49[[#This Row],[Quantity]]*Table49[[#This Row],[Profit_Per_Quantity]]</f>
        <v>312790.14</v>
      </c>
      <c r="O1880" s="1" t="s">
        <v>48</v>
      </c>
    </row>
    <row r="1881" spans="1:15" x14ac:dyDescent="0.3">
      <c r="A1881" s="1" t="s">
        <v>8287</v>
      </c>
      <c r="B1881" s="1" t="s">
        <v>506</v>
      </c>
      <c r="C1881" s="14" t="s">
        <v>6229</v>
      </c>
      <c r="D1881" s="1" t="s">
        <v>11</v>
      </c>
      <c r="E1881" s="1" t="s">
        <v>29</v>
      </c>
      <c r="F1881" s="1" t="s">
        <v>33</v>
      </c>
      <c r="G1881" s="1" t="s">
        <v>36</v>
      </c>
      <c r="H1881" s="1">
        <v>1091</v>
      </c>
      <c r="I1881" s="1">
        <v>1135.8599999999999</v>
      </c>
      <c r="J1881" s="1">
        <v>1999.11</v>
      </c>
      <c r="K1881" s="1">
        <v>117</v>
      </c>
      <c r="L1881" s="1">
        <f>Table49[[#This Row],[Selling_Price]]-Table49[[#This Row],[Market_Price]]</f>
        <v>863.25</v>
      </c>
      <c r="M1881" s="1">
        <f>Table49[[#This Row],[Quantity]]*Table49[[#This Row],[Selling_Price]]</f>
        <v>233895.87</v>
      </c>
      <c r="N1881" s="1">
        <f>Table49[[#This Row],[Quantity]]*Table49[[#This Row],[Profit_Per_Quantity]]</f>
        <v>101000.25</v>
      </c>
      <c r="O1881" s="1" t="s">
        <v>48</v>
      </c>
    </row>
    <row r="1882" spans="1:15" x14ac:dyDescent="0.3">
      <c r="A1882" s="1" t="s">
        <v>7631</v>
      </c>
      <c r="B1882" s="1" t="s">
        <v>3991</v>
      </c>
      <c r="C1882" s="14" t="s">
        <v>4534</v>
      </c>
      <c r="D1882" s="1" t="s">
        <v>18</v>
      </c>
      <c r="E1882" s="1" t="s">
        <v>4351</v>
      </c>
      <c r="F1882" s="1" t="s">
        <v>33</v>
      </c>
      <c r="G1882" s="1" t="s">
        <v>41</v>
      </c>
      <c r="H1882" s="1">
        <v>1088</v>
      </c>
      <c r="I1882" s="1">
        <v>1044.3</v>
      </c>
      <c r="J1882" s="1">
        <v>1824.72</v>
      </c>
      <c r="K1882" s="1">
        <v>269</v>
      </c>
      <c r="L1882" s="1">
        <f>Table49[[#This Row],[Selling_Price]]-Table49[[#This Row],[Market_Price]]</f>
        <v>780.42000000000007</v>
      </c>
      <c r="M1882" s="1">
        <f>Table49[[#This Row],[Quantity]]*Table49[[#This Row],[Selling_Price]]</f>
        <v>490849.68</v>
      </c>
      <c r="N1882" s="1">
        <f>Table49[[#This Row],[Quantity]]*Table49[[#This Row],[Profit_Per_Quantity]]</f>
        <v>209932.98</v>
      </c>
      <c r="O1882" s="1" t="s">
        <v>48</v>
      </c>
    </row>
    <row r="1883" spans="1:15" x14ac:dyDescent="0.3">
      <c r="A1883" s="1" t="s">
        <v>7387</v>
      </c>
      <c r="B1883" s="1" t="s">
        <v>475</v>
      </c>
      <c r="C1883" s="14" t="s">
        <v>5734</v>
      </c>
      <c r="D1883" s="1" t="s">
        <v>12</v>
      </c>
      <c r="E1883" s="1" t="s">
        <v>30</v>
      </c>
      <c r="F1883" s="1" t="s">
        <v>32</v>
      </c>
      <c r="G1883" s="1" t="s">
        <v>40</v>
      </c>
      <c r="H1883" s="1">
        <v>1061</v>
      </c>
      <c r="I1883" s="1">
        <v>1824.63</v>
      </c>
      <c r="J1883" s="1">
        <v>2271.8000000000002</v>
      </c>
      <c r="K1883" s="1">
        <v>169</v>
      </c>
      <c r="L1883" s="1">
        <f>Table49[[#This Row],[Selling_Price]]-Table49[[#This Row],[Market_Price]]</f>
        <v>447.17000000000007</v>
      </c>
      <c r="M1883" s="1">
        <f>Table49[[#This Row],[Quantity]]*Table49[[#This Row],[Selling_Price]]</f>
        <v>383934.2</v>
      </c>
      <c r="N1883" s="1">
        <f>Table49[[#This Row],[Quantity]]*Table49[[#This Row],[Profit_Per_Quantity]]</f>
        <v>75571.73000000001</v>
      </c>
      <c r="O1883" s="1" t="s">
        <v>48</v>
      </c>
    </row>
    <row r="1884" spans="1:15" x14ac:dyDescent="0.3">
      <c r="A1884" s="1" t="s">
        <v>8449</v>
      </c>
      <c r="B1884" s="1" t="s">
        <v>781</v>
      </c>
      <c r="C1884" s="14" t="s">
        <v>6179</v>
      </c>
      <c r="D1884" s="1" t="s">
        <v>14</v>
      </c>
      <c r="E1884" s="1" t="s">
        <v>24</v>
      </c>
      <c r="F1884" s="1" t="s">
        <v>33</v>
      </c>
      <c r="G1884" s="1" t="s">
        <v>36</v>
      </c>
      <c r="H1884" s="1">
        <v>1095</v>
      </c>
      <c r="I1884" s="1">
        <v>586.79</v>
      </c>
      <c r="J1884" s="1">
        <v>1119.99</v>
      </c>
      <c r="K1884" s="1">
        <v>384</v>
      </c>
      <c r="L1884" s="1">
        <f>Table49[[#This Row],[Selling_Price]]-Table49[[#This Row],[Market_Price]]</f>
        <v>533.20000000000005</v>
      </c>
      <c r="M1884" s="1">
        <f>Table49[[#This Row],[Quantity]]*Table49[[#This Row],[Selling_Price]]</f>
        <v>430076.16000000003</v>
      </c>
      <c r="N1884" s="1">
        <f>Table49[[#This Row],[Quantity]]*Table49[[#This Row],[Profit_Per_Quantity]]</f>
        <v>204748.80000000002</v>
      </c>
      <c r="O1884" s="1" t="s">
        <v>48</v>
      </c>
    </row>
    <row r="1885" spans="1:15" x14ac:dyDescent="0.3">
      <c r="A1885" s="1" t="s">
        <v>9614</v>
      </c>
      <c r="B1885" s="1" t="s">
        <v>2650</v>
      </c>
      <c r="C1885" s="14" t="s">
        <v>5058</v>
      </c>
      <c r="D1885" s="1" t="s">
        <v>13</v>
      </c>
      <c r="E1885" s="1" t="s">
        <v>4349</v>
      </c>
      <c r="F1885" s="1" t="s">
        <v>32</v>
      </c>
      <c r="G1885" s="1" t="s">
        <v>38</v>
      </c>
      <c r="H1885" s="1">
        <v>1015</v>
      </c>
      <c r="I1885" s="1">
        <v>1204.8900000000001</v>
      </c>
      <c r="J1885" s="1">
        <v>1726.13</v>
      </c>
      <c r="K1885" s="1">
        <v>45</v>
      </c>
      <c r="L1885" s="1">
        <f>Table49[[#This Row],[Selling_Price]]-Table49[[#This Row],[Market_Price]]</f>
        <v>521.24</v>
      </c>
      <c r="M1885" s="1">
        <f>Table49[[#This Row],[Quantity]]*Table49[[#This Row],[Selling_Price]]</f>
        <v>77675.850000000006</v>
      </c>
      <c r="N1885" s="1">
        <f>Table49[[#This Row],[Quantity]]*Table49[[#This Row],[Profit_Per_Quantity]]</f>
        <v>23455.8</v>
      </c>
      <c r="O1885" s="1" t="s">
        <v>48</v>
      </c>
    </row>
    <row r="1886" spans="1:15" x14ac:dyDescent="0.3">
      <c r="A1886" s="1" t="s">
        <v>6644</v>
      </c>
      <c r="B1886" s="1" t="s">
        <v>4129</v>
      </c>
      <c r="C1886" s="14" t="s">
        <v>4571</v>
      </c>
      <c r="D1886" s="1" t="s">
        <v>11</v>
      </c>
      <c r="E1886" s="1" t="s">
        <v>21</v>
      </c>
      <c r="F1886" s="1" t="s">
        <v>31</v>
      </c>
      <c r="G1886" s="1" t="s">
        <v>45</v>
      </c>
      <c r="H1886" s="1">
        <v>1070</v>
      </c>
      <c r="I1886" s="1">
        <v>1008.25</v>
      </c>
      <c r="J1886" s="1">
        <v>1396.57</v>
      </c>
      <c r="K1886" s="1">
        <v>164</v>
      </c>
      <c r="L1886" s="1">
        <f>Table49[[#This Row],[Selling_Price]]-Table49[[#This Row],[Market_Price]]</f>
        <v>388.31999999999994</v>
      </c>
      <c r="M1886" s="1">
        <f>Table49[[#This Row],[Quantity]]*Table49[[#This Row],[Selling_Price]]</f>
        <v>229037.47999999998</v>
      </c>
      <c r="N1886" s="1">
        <f>Table49[[#This Row],[Quantity]]*Table49[[#This Row],[Profit_Per_Quantity]]</f>
        <v>63684.479999999989</v>
      </c>
      <c r="O1886" s="1" t="s">
        <v>48</v>
      </c>
    </row>
    <row r="1887" spans="1:15" x14ac:dyDescent="0.3">
      <c r="A1887" s="1" t="s">
        <v>10388</v>
      </c>
      <c r="B1887" s="1" t="s">
        <v>3850</v>
      </c>
      <c r="C1887" s="14" t="s">
        <v>4819</v>
      </c>
      <c r="D1887" s="1" t="s">
        <v>16</v>
      </c>
      <c r="E1887" s="1" t="s">
        <v>27</v>
      </c>
      <c r="F1887" s="1" t="s">
        <v>34</v>
      </c>
      <c r="G1887" s="1" t="s">
        <v>42</v>
      </c>
      <c r="H1887" s="1">
        <v>1095</v>
      </c>
      <c r="I1887" s="1">
        <v>1623.48</v>
      </c>
      <c r="J1887" s="1">
        <v>2896.13</v>
      </c>
      <c r="K1887" s="1">
        <v>307</v>
      </c>
      <c r="L1887" s="1">
        <f>Table49[[#This Row],[Selling_Price]]-Table49[[#This Row],[Market_Price]]</f>
        <v>1272.6500000000001</v>
      </c>
      <c r="M1887" s="1">
        <f>Table49[[#This Row],[Quantity]]*Table49[[#This Row],[Selling_Price]]</f>
        <v>889111.91</v>
      </c>
      <c r="N1887" s="1">
        <f>Table49[[#This Row],[Quantity]]*Table49[[#This Row],[Profit_Per_Quantity]]</f>
        <v>390703.55000000005</v>
      </c>
      <c r="O1887" s="1" t="s">
        <v>48</v>
      </c>
    </row>
    <row r="1888" spans="1:15" x14ac:dyDescent="0.3">
      <c r="A1888" s="1" t="s">
        <v>9689</v>
      </c>
      <c r="B1888" s="1" t="s">
        <v>2767</v>
      </c>
      <c r="C1888" s="14" t="s">
        <v>5540</v>
      </c>
      <c r="D1888" s="1" t="s">
        <v>13</v>
      </c>
      <c r="E1888" s="1" t="s">
        <v>27</v>
      </c>
      <c r="F1888" s="1" t="s">
        <v>32</v>
      </c>
      <c r="G1888" s="1" t="s">
        <v>41</v>
      </c>
      <c r="H1888" s="1">
        <v>1070</v>
      </c>
      <c r="I1888" s="1">
        <v>376.54</v>
      </c>
      <c r="J1888" s="1">
        <v>739.33</v>
      </c>
      <c r="K1888" s="1">
        <v>488</v>
      </c>
      <c r="L1888" s="1">
        <f>Table49[[#This Row],[Selling_Price]]-Table49[[#This Row],[Market_Price]]</f>
        <v>362.79</v>
      </c>
      <c r="M1888" s="1">
        <f>Table49[[#This Row],[Quantity]]*Table49[[#This Row],[Selling_Price]]</f>
        <v>360793.04000000004</v>
      </c>
      <c r="N1888" s="1">
        <f>Table49[[#This Row],[Quantity]]*Table49[[#This Row],[Profit_Per_Quantity]]</f>
        <v>177041.52000000002</v>
      </c>
      <c r="O1888" s="1" t="s">
        <v>48</v>
      </c>
    </row>
    <row r="1889" spans="1:15" x14ac:dyDescent="0.3">
      <c r="A1889" s="1" t="s">
        <v>8876</v>
      </c>
      <c r="B1889" s="1" t="s">
        <v>1467</v>
      </c>
      <c r="C1889" s="14" t="s">
        <v>6005</v>
      </c>
      <c r="D1889" s="1" t="s">
        <v>16</v>
      </c>
      <c r="E1889" s="1" t="s">
        <v>24</v>
      </c>
      <c r="F1889" s="1" t="s">
        <v>31</v>
      </c>
      <c r="G1889" s="1" t="s">
        <v>38</v>
      </c>
      <c r="H1889" s="1">
        <v>1077</v>
      </c>
      <c r="I1889" s="1">
        <v>345.16</v>
      </c>
      <c r="J1889" s="1">
        <v>634.29999999999995</v>
      </c>
      <c r="K1889" s="1">
        <v>91</v>
      </c>
      <c r="L1889" s="1">
        <f>Table49[[#This Row],[Selling_Price]]-Table49[[#This Row],[Market_Price]]</f>
        <v>289.13999999999993</v>
      </c>
      <c r="M1889" s="1">
        <f>Table49[[#This Row],[Quantity]]*Table49[[#This Row],[Selling_Price]]</f>
        <v>57721.299999999996</v>
      </c>
      <c r="N1889" s="1">
        <f>Table49[[#This Row],[Quantity]]*Table49[[#This Row],[Profit_Per_Quantity]]</f>
        <v>26311.739999999994</v>
      </c>
      <c r="O1889" s="1" t="s">
        <v>48</v>
      </c>
    </row>
    <row r="1890" spans="1:15" x14ac:dyDescent="0.3">
      <c r="A1890" s="1" t="s">
        <v>9469</v>
      </c>
      <c r="B1890" s="1" t="s">
        <v>2416</v>
      </c>
      <c r="C1890" s="14" t="s">
        <v>4509</v>
      </c>
      <c r="D1890" s="1" t="s">
        <v>11</v>
      </c>
      <c r="E1890" s="1" t="s">
        <v>24</v>
      </c>
      <c r="F1890" s="1" t="s">
        <v>34</v>
      </c>
      <c r="G1890" s="1" t="s">
        <v>43</v>
      </c>
      <c r="H1890" s="1">
        <v>1098</v>
      </c>
      <c r="I1890" s="1">
        <v>842.79</v>
      </c>
      <c r="J1890" s="1">
        <v>1110.33</v>
      </c>
      <c r="K1890" s="1">
        <v>150</v>
      </c>
      <c r="L1890" s="1">
        <f>Table49[[#This Row],[Selling_Price]]-Table49[[#This Row],[Market_Price]]</f>
        <v>267.53999999999996</v>
      </c>
      <c r="M1890" s="1">
        <f>Table49[[#This Row],[Quantity]]*Table49[[#This Row],[Selling_Price]]</f>
        <v>166549.5</v>
      </c>
      <c r="N1890" s="1">
        <f>Table49[[#This Row],[Quantity]]*Table49[[#This Row],[Profit_Per_Quantity]]</f>
        <v>40130.999999999993</v>
      </c>
      <c r="O1890" s="1" t="s">
        <v>48</v>
      </c>
    </row>
    <row r="1891" spans="1:15" x14ac:dyDescent="0.3">
      <c r="A1891" s="1" t="s">
        <v>9370</v>
      </c>
      <c r="B1891" s="1" t="s">
        <v>2259</v>
      </c>
      <c r="C1891" s="14" t="s">
        <v>4740</v>
      </c>
      <c r="D1891" s="1" t="s">
        <v>11</v>
      </c>
      <c r="E1891" s="1" t="s">
        <v>29</v>
      </c>
      <c r="F1891" s="1" t="s">
        <v>31</v>
      </c>
      <c r="G1891" s="1" t="s">
        <v>44</v>
      </c>
      <c r="H1891" s="1">
        <v>1021</v>
      </c>
      <c r="I1891" s="1">
        <v>718.9</v>
      </c>
      <c r="J1891" s="1">
        <v>1201.47</v>
      </c>
      <c r="K1891" s="1">
        <v>177</v>
      </c>
      <c r="L1891" s="1">
        <f>Table49[[#This Row],[Selling_Price]]-Table49[[#This Row],[Market_Price]]</f>
        <v>482.57000000000005</v>
      </c>
      <c r="M1891" s="1">
        <f>Table49[[#This Row],[Quantity]]*Table49[[#This Row],[Selling_Price]]</f>
        <v>212660.19</v>
      </c>
      <c r="N1891" s="1">
        <f>Table49[[#This Row],[Quantity]]*Table49[[#This Row],[Profit_Per_Quantity]]</f>
        <v>85414.890000000014</v>
      </c>
      <c r="O1891" s="1" t="s">
        <v>48</v>
      </c>
    </row>
    <row r="1892" spans="1:15" x14ac:dyDescent="0.3">
      <c r="A1892" s="1" t="s">
        <v>8743</v>
      </c>
      <c r="B1892" s="1" t="s">
        <v>131</v>
      </c>
      <c r="C1892" s="14" t="s">
        <v>6074</v>
      </c>
      <c r="D1892" s="1" t="s">
        <v>15</v>
      </c>
      <c r="E1892" s="1" t="s">
        <v>30</v>
      </c>
      <c r="F1892" s="1" t="s">
        <v>33</v>
      </c>
      <c r="G1892" s="1" t="s">
        <v>36</v>
      </c>
      <c r="H1892" s="1">
        <v>1025</v>
      </c>
      <c r="I1892" s="1">
        <v>296.25</v>
      </c>
      <c r="J1892" s="1">
        <v>581.99</v>
      </c>
      <c r="K1892" s="1">
        <v>231</v>
      </c>
      <c r="L1892" s="1">
        <f>Table49[[#This Row],[Selling_Price]]-Table49[[#This Row],[Market_Price]]</f>
        <v>285.74</v>
      </c>
      <c r="M1892" s="1">
        <f>Table49[[#This Row],[Quantity]]*Table49[[#This Row],[Selling_Price]]</f>
        <v>134439.69</v>
      </c>
      <c r="N1892" s="1">
        <f>Table49[[#This Row],[Quantity]]*Table49[[#This Row],[Profit_Per_Quantity]]</f>
        <v>66005.94</v>
      </c>
      <c r="O1892" s="1" t="s">
        <v>48</v>
      </c>
    </row>
    <row r="1893" spans="1:15" x14ac:dyDescent="0.3">
      <c r="A1893" s="1" t="s">
        <v>8093</v>
      </c>
      <c r="B1893" s="1" t="s">
        <v>172</v>
      </c>
      <c r="C1893" s="14" t="s">
        <v>6274</v>
      </c>
      <c r="D1893" s="1" t="s">
        <v>20</v>
      </c>
      <c r="E1893" s="1" t="s">
        <v>24</v>
      </c>
      <c r="F1893" s="1" t="s">
        <v>34</v>
      </c>
      <c r="G1893" s="1" t="s">
        <v>43</v>
      </c>
      <c r="H1893" s="1">
        <v>1051</v>
      </c>
      <c r="I1893" s="1">
        <v>1566.69</v>
      </c>
      <c r="J1893" s="1">
        <v>1965.89</v>
      </c>
      <c r="K1893" s="1">
        <v>347</v>
      </c>
      <c r="L1893" s="1">
        <f>Table49[[#This Row],[Selling_Price]]-Table49[[#This Row],[Market_Price]]</f>
        <v>399.20000000000005</v>
      </c>
      <c r="M1893" s="1">
        <f>Table49[[#This Row],[Quantity]]*Table49[[#This Row],[Selling_Price]]</f>
        <v>682163.83000000007</v>
      </c>
      <c r="N1893" s="1">
        <f>Table49[[#This Row],[Quantity]]*Table49[[#This Row],[Profit_Per_Quantity]]</f>
        <v>138522.40000000002</v>
      </c>
      <c r="O1893" s="1" t="s">
        <v>48</v>
      </c>
    </row>
    <row r="1894" spans="1:15" x14ac:dyDescent="0.3">
      <c r="A1894" s="1" t="s">
        <v>7757</v>
      </c>
      <c r="B1894" s="1" t="s">
        <v>2505</v>
      </c>
      <c r="C1894" s="14" t="s">
        <v>5668</v>
      </c>
      <c r="D1894" s="1" t="s">
        <v>14</v>
      </c>
      <c r="E1894" s="1" t="s">
        <v>24</v>
      </c>
      <c r="F1894" s="1" t="s">
        <v>31</v>
      </c>
      <c r="G1894" s="1" t="s">
        <v>42</v>
      </c>
      <c r="H1894" s="1">
        <v>1007</v>
      </c>
      <c r="I1894" s="1">
        <v>827.81</v>
      </c>
      <c r="J1894" s="1">
        <v>1569.26</v>
      </c>
      <c r="K1894" s="1">
        <v>244</v>
      </c>
      <c r="L1894" s="1">
        <f>Table49[[#This Row],[Selling_Price]]-Table49[[#This Row],[Market_Price]]</f>
        <v>741.45</v>
      </c>
      <c r="M1894" s="1">
        <f>Table49[[#This Row],[Quantity]]*Table49[[#This Row],[Selling_Price]]</f>
        <v>382899.44</v>
      </c>
      <c r="N1894" s="1">
        <f>Table49[[#This Row],[Quantity]]*Table49[[#This Row],[Profit_Per_Quantity]]</f>
        <v>180913.80000000002</v>
      </c>
      <c r="O1894" s="1" t="s">
        <v>48</v>
      </c>
    </row>
    <row r="1895" spans="1:15" x14ac:dyDescent="0.3">
      <c r="A1895" s="1" t="s">
        <v>8432</v>
      </c>
      <c r="B1895" s="1" t="s">
        <v>742</v>
      </c>
      <c r="C1895" s="14" t="s">
        <v>5547</v>
      </c>
      <c r="D1895" s="1" t="s">
        <v>12</v>
      </c>
      <c r="E1895" s="1" t="s">
        <v>28</v>
      </c>
      <c r="F1895" s="1" t="s">
        <v>35</v>
      </c>
      <c r="G1895" s="1" t="s">
        <v>40</v>
      </c>
      <c r="H1895" s="1">
        <v>1052</v>
      </c>
      <c r="I1895" s="1">
        <v>1722.77</v>
      </c>
      <c r="J1895" s="1">
        <v>2177.11</v>
      </c>
      <c r="K1895" s="1">
        <v>81</v>
      </c>
      <c r="L1895" s="1">
        <f>Table49[[#This Row],[Selling_Price]]-Table49[[#This Row],[Market_Price]]</f>
        <v>454.34000000000015</v>
      </c>
      <c r="M1895" s="1">
        <f>Table49[[#This Row],[Quantity]]*Table49[[#This Row],[Selling_Price]]</f>
        <v>176345.91</v>
      </c>
      <c r="N1895" s="1">
        <f>Table49[[#This Row],[Quantity]]*Table49[[#This Row],[Profit_Per_Quantity]]</f>
        <v>36801.540000000008</v>
      </c>
      <c r="O1895" s="1" t="s">
        <v>48</v>
      </c>
    </row>
    <row r="1896" spans="1:15" x14ac:dyDescent="0.3">
      <c r="A1896" s="1" t="s">
        <v>9206</v>
      </c>
      <c r="B1896" s="1" t="s">
        <v>2007</v>
      </c>
      <c r="C1896" s="14" t="s">
        <v>4931</v>
      </c>
      <c r="D1896" s="1" t="s">
        <v>11</v>
      </c>
      <c r="E1896" s="1" t="s">
        <v>25</v>
      </c>
      <c r="F1896" s="1" t="s">
        <v>34</v>
      </c>
      <c r="G1896" s="1" t="s">
        <v>36</v>
      </c>
      <c r="H1896" s="1">
        <v>1037</v>
      </c>
      <c r="I1896" s="1">
        <v>1252.04</v>
      </c>
      <c r="J1896" s="1">
        <v>1484.01</v>
      </c>
      <c r="K1896" s="1">
        <v>442</v>
      </c>
      <c r="L1896" s="1">
        <f>Table49[[#This Row],[Selling_Price]]-Table49[[#This Row],[Market_Price]]</f>
        <v>231.97000000000003</v>
      </c>
      <c r="M1896" s="1">
        <f>Table49[[#This Row],[Quantity]]*Table49[[#This Row],[Selling_Price]]</f>
        <v>655932.42000000004</v>
      </c>
      <c r="N1896" s="1">
        <f>Table49[[#This Row],[Quantity]]*Table49[[#This Row],[Profit_Per_Quantity]]</f>
        <v>102530.74</v>
      </c>
      <c r="O1896" s="1" t="s">
        <v>48</v>
      </c>
    </row>
    <row r="1897" spans="1:15" x14ac:dyDescent="0.3">
      <c r="A1897" s="1" t="s">
        <v>10449</v>
      </c>
      <c r="B1897" s="1" t="s">
        <v>3934</v>
      </c>
      <c r="C1897" s="14" t="s">
        <v>4749</v>
      </c>
      <c r="D1897" s="1" t="s">
        <v>11</v>
      </c>
      <c r="E1897" s="1" t="s">
        <v>25</v>
      </c>
      <c r="F1897" s="1" t="s">
        <v>33</v>
      </c>
      <c r="G1897" s="1" t="s">
        <v>40</v>
      </c>
      <c r="H1897" s="1">
        <v>1029</v>
      </c>
      <c r="I1897" s="1">
        <v>1647.36</v>
      </c>
      <c r="J1897" s="1">
        <v>2371.4299999999998</v>
      </c>
      <c r="K1897" s="1">
        <v>489</v>
      </c>
      <c r="L1897" s="1">
        <f>Table49[[#This Row],[Selling_Price]]-Table49[[#This Row],[Market_Price]]</f>
        <v>724.06999999999994</v>
      </c>
      <c r="M1897" s="1">
        <f>Table49[[#This Row],[Quantity]]*Table49[[#This Row],[Selling_Price]]</f>
        <v>1159629.27</v>
      </c>
      <c r="N1897" s="1">
        <f>Table49[[#This Row],[Quantity]]*Table49[[#This Row],[Profit_Per_Quantity]]</f>
        <v>354070.23</v>
      </c>
      <c r="O1897" s="1" t="s">
        <v>48</v>
      </c>
    </row>
    <row r="1898" spans="1:15" x14ac:dyDescent="0.3">
      <c r="A1898" s="1" t="s">
        <v>6874</v>
      </c>
      <c r="B1898" s="1" t="s">
        <v>1270</v>
      </c>
      <c r="C1898" s="14" t="s">
        <v>5036</v>
      </c>
      <c r="D1898" s="1" t="s">
        <v>15</v>
      </c>
      <c r="E1898" s="1" t="s">
        <v>25</v>
      </c>
      <c r="F1898" s="1" t="s">
        <v>33</v>
      </c>
      <c r="G1898" s="1" t="s">
        <v>4352</v>
      </c>
      <c r="H1898" s="1">
        <v>1056</v>
      </c>
      <c r="I1898" s="1">
        <v>1066.8</v>
      </c>
      <c r="J1898" s="1">
        <v>1588.49</v>
      </c>
      <c r="K1898" s="1">
        <v>62</v>
      </c>
      <c r="L1898" s="1">
        <f>Table49[[#This Row],[Selling_Price]]-Table49[[#This Row],[Market_Price]]</f>
        <v>521.69000000000005</v>
      </c>
      <c r="M1898" s="1">
        <f>Table49[[#This Row],[Quantity]]*Table49[[#This Row],[Selling_Price]]</f>
        <v>98486.38</v>
      </c>
      <c r="N1898" s="1">
        <f>Table49[[#This Row],[Quantity]]*Table49[[#This Row],[Profit_Per_Quantity]]</f>
        <v>32344.780000000002</v>
      </c>
      <c r="O1898" s="1" t="s">
        <v>48</v>
      </c>
    </row>
    <row r="1899" spans="1:15" x14ac:dyDescent="0.3">
      <c r="A1899" s="1" t="s">
        <v>7761</v>
      </c>
      <c r="B1899" s="1" t="s">
        <v>2959</v>
      </c>
      <c r="C1899" s="14" t="s">
        <v>5237</v>
      </c>
      <c r="D1899" s="1" t="s">
        <v>12</v>
      </c>
      <c r="E1899" s="1" t="s">
        <v>27</v>
      </c>
      <c r="F1899" s="1" t="s">
        <v>33</v>
      </c>
      <c r="G1899" s="1" t="s">
        <v>43</v>
      </c>
      <c r="H1899" s="1">
        <v>1042</v>
      </c>
      <c r="I1899" s="1">
        <v>1804.23</v>
      </c>
      <c r="J1899" s="1">
        <v>2096.34</v>
      </c>
      <c r="K1899" s="1">
        <v>110</v>
      </c>
      <c r="L1899" s="1">
        <f>Table49[[#This Row],[Selling_Price]]-Table49[[#This Row],[Market_Price]]</f>
        <v>292.11000000000013</v>
      </c>
      <c r="M1899" s="1">
        <f>Table49[[#This Row],[Quantity]]*Table49[[#This Row],[Selling_Price]]</f>
        <v>230597.40000000002</v>
      </c>
      <c r="N1899" s="1">
        <f>Table49[[#This Row],[Quantity]]*Table49[[#This Row],[Profit_Per_Quantity]]</f>
        <v>32132.100000000013</v>
      </c>
      <c r="O1899" s="1" t="s">
        <v>48</v>
      </c>
    </row>
    <row r="1900" spans="1:15" x14ac:dyDescent="0.3">
      <c r="A1900" s="1" t="s">
        <v>9076</v>
      </c>
      <c r="B1900" s="1" t="s">
        <v>1801</v>
      </c>
      <c r="C1900" s="14" t="s">
        <v>4799</v>
      </c>
      <c r="D1900" s="1" t="s">
        <v>17</v>
      </c>
      <c r="E1900" s="1" t="s">
        <v>30</v>
      </c>
      <c r="F1900" s="1" t="s">
        <v>31</v>
      </c>
      <c r="G1900" s="1" t="s">
        <v>44</v>
      </c>
      <c r="H1900" s="1">
        <v>1074</v>
      </c>
      <c r="I1900" s="1">
        <v>1212.92</v>
      </c>
      <c r="J1900" s="1">
        <v>2393.77</v>
      </c>
      <c r="K1900" s="1">
        <v>351</v>
      </c>
      <c r="L1900" s="1">
        <f>Table49[[#This Row],[Selling_Price]]-Table49[[#This Row],[Market_Price]]</f>
        <v>1180.8499999999999</v>
      </c>
      <c r="M1900" s="1">
        <f>Table49[[#This Row],[Quantity]]*Table49[[#This Row],[Selling_Price]]</f>
        <v>840213.27</v>
      </c>
      <c r="N1900" s="1">
        <f>Table49[[#This Row],[Quantity]]*Table49[[#This Row],[Profit_Per_Quantity]]</f>
        <v>414478.35</v>
      </c>
      <c r="O1900" s="1" t="s">
        <v>48</v>
      </c>
    </row>
    <row r="1901" spans="1:15" x14ac:dyDescent="0.3">
      <c r="A1901" s="1" t="s">
        <v>8944</v>
      </c>
      <c r="B1901" s="1" t="s">
        <v>1582</v>
      </c>
      <c r="C1901" s="14" t="s">
        <v>4993</v>
      </c>
      <c r="D1901" s="1" t="s">
        <v>18</v>
      </c>
      <c r="E1901" s="1" t="s">
        <v>24</v>
      </c>
      <c r="F1901" s="1" t="s">
        <v>31</v>
      </c>
      <c r="G1901" s="1" t="s">
        <v>45</v>
      </c>
      <c r="H1901" s="1">
        <v>1008</v>
      </c>
      <c r="I1901" s="1">
        <v>893.48</v>
      </c>
      <c r="J1901" s="1">
        <v>1571.5</v>
      </c>
      <c r="K1901" s="1">
        <v>452</v>
      </c>
      <c r="L1901" s="1">
        <f>Table49[[#This Row],[Selling_Price]]-Table49[[#This Row],[Market_Price]]</f>
        <v>678.02</v>
      </c>
      <c r="M1901" s="1">
        <f>Table49[[#This Row],[Quantity]]*Table49[[#This Row],[Selling_Price]]</f>
        <v>710318</v>
      </c>
      <c r="N1901" s="1">
        <f>Table49[[#This Row],[Quantity]]*Table49[[#This Row],[Profit_Per_Quantity]]</f>
        <v>306465.03999999998</v>
      </c>
      <c r="O1901" s="1" t="s">
        <v>48</v>
      </c>
    </row>
    <row r="1902" spans="1:15" x14ac:dyDescent="0.3">
      <c r="A1902" s="1" t="s">
        <v>8777</v>
      </c>
      <c r="B1902" s="1" t="s">
        <v>1302</v>
      </c>
      <c r="C1902" s="14" t="s">
        <v>6056</v>
      </c>
      <c r="D1902" s="1" t="s">
        <v>12</v>
      </c>
      <c r="E1902" s="1" t="s">
        <v>30</v>
      </c>
      <c r="F1902" s="1" t="s">
        <v>35</v>
      </c>
      <c r="G1902" s="1" t="s">
        <v>36</v>
      </c>
      <c r="H1902" s="1">
        <v>1072</v>
      </c>
      <c r="I1902" s="1">
        <v>1273.8499999999999</v>
      </c>
      <c r="J1902" s="1">
        <v>1632.12</v>
      </c>
      <c r="K1902" s="1">
        <v>363</v>
      </c>
      <c r="L1902" s="1">
        <f>Table49[[#This Row],[Selling_Price]]-Table49[[#This Row],[Market_Price]]</f>
        <v>358.27</v>
      </c>
      <c r="M1902" s="1">
        <f>Table49[[#This Row],[Quantity]]*Table49[[#This Row],[Selling_Price]]</f>
        <v>592459.55999999994</v>
      </c>
      <c r="N1902" s="1">
        <f>Table49[[#This Row],[Quantity]]*Table49[[#This Row],[Profit_Per_Quantity]]</f>
        <v>130052.01</v>
      </c>
      <c r="O1902" s="1" t="s">
        <v>48</v>
      </c>
    </row>
    <row r="1903" spans="1:15" x14ac:dyDescent="0.3">
      <c r="A1903" s="1" t="s">
        <v>10372</v>
      </c>
      <c r="B1903" s="1" t="s">
        <v>3817</v>
      </c>
      <c r="C1903" s="14" t="s">
        <v>4509</v>
      </c>
      <c r="D1903" s="1" t="s">
        <v>20</v>
      </c>
      <c r="E1903" s="1" t="s">
        <v>24</v>
      </c>
      <c r="F1903" s="1" t="s">
        <v>33</v>
      </c>
      <c r="G1903" s="1" t="s">
        <v>38</v>
      </c>
      <c r="H1903" s="1">
        <v>1074</v>
      </c>
      <c r="I1903" s="1">
        <v>801.85</v>
      </c>
      <c r="J1903" s="1">
        <v>938.4</v>
      </c>
      <c r="K1903" s="1">
        <v>48</v>
      </c>
      <c r="L1903" s="1">
        <f>Table49[[#This Row],[Selling_Price]]-Table49[[#This Row],[Market_Price]]</f>
        <v>136.54999999999995</v>
      </c>
      <c r="M1903" s="1">
        <f>Table49[[#This Row],[Quantity]]*Table49[[#This Row],[Selling_Price]]</f>
        <v>45043.199999999997</v>
      </c>
      <c r="N1903" s="1">
        <f>Table49[[#This Row],[Quantity]]*Table49[[#This Row],[Profit_Per_Quantity]]</f>
        <v>6554.3999999999978</v>
      </c>
      <c r="O1903" s="1" t="s">
        <v>48</v>
      </c>
    </row>
    <row r="1904" spans="1:15" x14ac:dyDescent="0.3">
      <c r="A1904" s="1" t="s">
        <v>7976</v>
      </c>
      <c r="B1904" s="1" t="s">
        <v>1645</v>
      </c>
      <c r="C1904" s="14" t="s">
        <v>5163</v>
      </c>
      <c r="D1904" s="1" t="s">
        <v>17</v>
      </c>
      <c r="E1904" s="1" t="s">
        <v>27</v>
      </c>
      <c r="F1904" s="1" t="s">
        <v>35</v>
      </c>
      <c r="G1904" s="1" t="s">
        <v>45</v>
      </c>
      <c r="H1904" s="1">
        <v>1054</v>
      </c>
      <c r="I1904" s="1">
        <v>1807.9</v>
      </c>
      <c r="J1904" s="1">
        <v>2740.91</v>
      </c>
      <c r="K1904" s="1">
        <v>25</v>
      </c>
      <c r="L1904" s="1">
        <f>Table49[[#This Row],[Selling_Price]]-Table49[[#This Row],[Market_Price]]</f>
        <v>933.00999999999976</v>
      </c>
      <c r="M1904" s="1">
        <f>Table49[[#This Row],[Quantity]]*Table49[[#This Row],[Selling_Price]]</f>
        <v>68522.75</v>
      </c>
      <c r="N1904" s="1">
        <f>Table49[[#This Row],[Quantity]]*Table49[[#This Row],[Profit_Per_Quantity]]</f>
        <v>23325.249999999993</v>
      </c>
      <c r="O1904" s="1" t="s">
        <v>48</v>
      </c>
    </row>
    <row r="1905" spans="1:15" x14ac:dyDescent="0.3">
      <c r="A1905" s="1" t="s">
        <v>7176</v>
      </c>
      <c r="B1905" s="1" t="s">
        <v>3152</v>
      </c>
      <c r="C1905" s="14" t="s">
        <v>4737</v>
      </c>
      <c r="D1905" s="1" t="s">
        <v>16</v>
      </c>
      <c r="E1905" s="1" t="s">
        <v>25</v>
      </c>
      <c r="F1905" s="1" t="s">
        <v>31</v>
      </c>
      <c r="G1905" s="1" t="s">
        <v>42</v>
      </c>
      <c r="H1905" s="1">
        <v>1096</v>
      </c>
      <c r="I1905" s="1">
        <v>1155.18</v>
      </c>
      <c r="J1905" s="1">
        <v>1885.67</v>
      </c>
      <c r="K1905" s="1">
        <v>470</v>
      </c>
      <c r="L1905" s="1">
        <f>Table49[[#This Row],[Selling_Price]]-Table49[[#This Row],[Market_Price]]</f>
        <v>730.49</v>
      </c>
      <c r="M1905" s="1">
        <f>Table49[[#This Row],[Quantity]]*Table49[[#This Row],[Selling_Price]]</f>
        <v>886264.9</v>
      </c>
      <c r="N1905" s="1">
        <f>Table49[[#This Row],[Quantity]]*Table49[[#This Row],[Profit_Per_Quantity]]</f>
        <v>343330.3</v>
      </c>
      <c r="O1905" s="1" t="s">
        <v>48</v>
      </c>
    </row>
    <row r="1906" spans="1:15" x14ac:dyDescent="0.3">
      <c r="A1906" s="1" t="s">
        <v>8110</v>
      </c>
      <c r="B1906" s="1" t="s">
        <v>198</v>
      </c>
      <c r="C1906" s="14" t="s">
        <v>5374</v>
      </c>
      <c r="D1906" s="1" t="s">
        <v>20</v>
      </c>
      <c r="E1906" s="1" t="s">
        <v>28</v>
      </c>
      <c r="F1906" s="1" t="s">
        <v>33</v>
      </c>
      <c r="G1906" s="1" t="s">
        <v>38</v>
      </c>
      <c r="H1906" s="1">
        <v>1058</v>
      </c>
      <c r="I1906" s="1">
        <v>134.58000000000001</v>
      </c>
      <c r="J1906" s="1">
        <v>187.7</v>
      </c>
      <c r="K1906" s="1">
        <v>148</v>
      </c>
      <c r="L1906" s="1">
        <f>Table49[[#This Row],[Selling_Price]]-Table49[[#This Row],[Market_Price]]</f>
        <v>53.119999999999976</v>
      </c>
      <c r="M1906" s="1">
        <f>Table49[[#This Row],[Quantity]]*Table49[[#This Row],[Selling_Price]]</f>
        <v>27779.599999999999</v>
      </c>
      <c r="N1906" s="1">
        <f>Table49[[#This Row],[Quantity]]*Table49[[#This Row],[Profit_Per_Quantity]]</f>
        <v>7861.7599999999966</v>
      </c>
      <c r="O1906" s="1" t="s">
        <v>48</v>
      </c>
    </row>
    <row r="1907" spans="1:15" x14ac:dyDescent="0.3">
      <c r="A1907" s="1" t="s">
        <v>7453</v>
      </c>
      <c r="B1907" s="1" t="s">
        <v>198</v>
      </c>
      <c r="C1907" s="14" t="s">
        <v>4461</v>
      </c>
      <c r="D1907" s="1" t="s">
        <v>16</v>
      </c>
      <c r="E1907" s="1" t="s">
        <v>4351</v>
      </c>
      <c r="F1907" s="1" t="s">
        <v>33</v>
      </c>
      <c r="G1907" s="1" t="s">
        <v>36</v>
      </c>
      <c r="H1907" s="1">
        <v>1012</v>
      </c>
      <c r="I1907" s="1">
        <v>1810.04</v>
      </c>
      <c r="J1907" s="1">
        <v>2004.49</v>
      </c>
      <c r="K1907" s="1">
        <v>235</v>
      </c>
      <c r="L1907" s="1">
        <f>Table49[[#This Row],[Selling_Price]]-Table49[[#This Row],[Market_Price]]</f>
        <v>194.45000000000005</v>
      </c>
      <c r="M1907" s="1">
        <f>Table49[[#This Row],[Quantity]]*Table49[[#This Row],[Selling_Price]]</f>
        <v>471055.15</v>
      </c>
      <c r="N1907" s="1">
        <f>Table49[[#This Row],[Quantity]]*Table49[[#This Row],[Profit_Per_Quantity]]</f>
        <v>45695.750000000007</v>
      </c>
      <c r="O1907" s="1" t="s">
        <v>48</v>
      </c>
    </row>
    <row r="1908" spans="1:15" x14ac:dyDescent="0.3">
      <c r="A1908" s="1" t="s">
        <v>7441</v>
      </c>
      <c r="B1908" s="1" t="s">
        <v>3815</v>
      </c>
      <c r="C1908" s="14" t="s">
        <v>4832</v>
      </c>
      <c r="D1908" s="1" t="s">
        <v>14</v>
      </c>
      <c r="E1908" s="1" t="s">
        <v>28</v>
      </c>
      <c r="F1908" s="1" t="s">
        <v>31</v>
      </c>
      <c r="G1908" s="1" t="s">
        <v>40</v>
      </c>
      <c r="H1908" s="1">
        <v>1034</v>
      </c>
      <c r="I1908" s="1">
        <v>341.89</v>
      </c>
      <c r="J1908" s="1">
        <v>539.32000000000005</v>
      </c>
      <c r="K1908" s="1">
        <v>26</v>
      </c>
      <c r="L1908" s="1">
        <f>Table49[[#This Row],[Selling_Price]]-Table49[[#This Row],[Market_Price]]</f>
        <v>197.43000000000006</v>
      </c>
      <c r="M1908" s="1">
        <f>Table49[[#This Row],[Quantity]]*Table49[[#This Row],[Selling_Price]]</f>
        <v>14022.320000000002</v>
      </c>
      <c r="N1908" s="1">
        <f>Table49[[#This Row],[Quantity]]*Table49[[#This Row],[Profit_Per_Quantity]]</f>
        <v>5133.1800000000021</v>
      </c>
      <c r="O1908" s="1" t="s">
        <v>48</v>
      </c>
    </row>
    <row r="1909" spans="1:15" x14ac:dyDescent="0.3">
      <c r="A1909" s="1" t="s">
        <v>8089</v>
      </c>
      <c r="B1909" s="1" t="s">
        <v>163</v>
      </c>
      <c r="C1909" s="14" t="s">
        <v>5074</v>
      </c>
      <c r="D1909" s="1" t="s">
        <v>11</v>
      </c>
      <c r="E1909" s="1" t="s">
        <v>4349</v>
      </c>
      <c r="F1909" s="1" t="s">
        <v>35</v>
      </c>
      <c r="G1909" s="1" t="s">
        <v>40</v>
      </c>
      <c r="H1909" s="1">
        <v>1012</v>
      </c>
      <c r="I1909" s="1">
        <v>1727.92</v>
      </c>
      <c r="J1909" s="1">
        <v>2172.7199999999998</v>
      </c>
      <c r="K1909" s="1">
        <v>133</v>
      </c>
      <c r="L1909" s="1">
        <f>Table49[[#This Row],[Selling_Price]]-Table49[[#This Row],[Market_Price]]</f>
        <v>444.79999999999973</v>
      </c>
      <c r="M1909" s="1">
        <f>Table49[[#This Row],[Quantity]]*Table49[[#This Row],[Selling_Price]]</f>
        <v>288971.75999999995</v>
      </c>
      <c r="N1909" s="1">
        <f>Table49[[#This Row],[Quantity]]*Table49[[#This Row],[Profit_Per_Quantity]]</f>
        <v>59158.399999999965</v>
      </c>
      <c r="O1909" s="1" t="s">
        <v>48</v>
      </c>
    </row>
    <row r="1910" spans="1:15" x14ac:dyDescent="0.3">
      <c r="A1910" s="1" t="s">
        <v>7820</v>
      </c>
      <c r="B1910" s="1" t="s">
        <v>4033</v>
      </c>
      <c r="C1910" s="14" t="s">
        <v>4659</v>
      </c>
      <c r="D1910" s="1" t="s">
        <v>12</v>
      </c>
      <c r="E1910" s="1" t="s">
        <v>24</v>
      </c>
      <c r="F1910" s="1" t="s">
        <v>34</v>
      </c>
      <c r="G1910" s="1" t="s">
        <v>4352</v>
      </c>
      <c r="H1910" s="1">
        <v>1006</v>
      </c>
      <c r="I1910" s="1">
        <v>1734.83</v>
      </c>
      <c r="J1910" s="1">
        <v>2580.35</v>
      </c>
      <c r="K1910" s="1">
        <v>383</v>
      </c>
      <c r="L1910" s="1">
        <f>Table49[[#This Row],[Selling_Price]]-Table49[[#This Row],[Market_Price]]</f>
        <v>845.52</v>
      </c>
      <c r="M1910" s="1">
        <f>Table49[[#This Row],[Quantity]]*Table49[[#This Row],[Selling_Price]]</f>
        <v>988274.04999999993</v>
      </c>
      <c r="N1910" s="1">
        <f>Table49[[#This Row],[Quantity]]*Table49[[#This Row],[Profit_Per_Quantity]]</f>
        <v>323834.15999999997</v>
      </c>
      <c r="O1910" s="1" t="s">
        <v>48</v>
      </c>
    </row>
    <row r="1911" spans="1:15" x14ac:dyDescent="0.3">
      <c r="A1911" s="1" t="s">
        <v>7286</v>
      </c>
      <c r="B1911" s="1" t="s">
        <v>1927</v>
      </c>
      <c r="C1911" s="14" t="s">
        <v>4411</v>
      </c>
      <c r="D1911" s="1" t="s">
        <v>12</v>
      </c>
      <c r="E1911" s="1" t="s">
        <v>26</v>
      </c>
      <c r="F1911" s="1" t="s">
        <v>31</v>
      </c>
      <c r="G1911" s="1" t="s">
        <v>45</v>
      </c>
      <c r="H1911" s="1">
        <v>1028</v>
      </c>
      <c r="I1911" s="1">
        <v>50.65</v>
      </c>
      <c r="J1911" s="1">
        <v>82.53</v>
      </c>
      <c r="K1911" s="1">
        <v>130</v>
      </c>
      <c r="L1911" s="1">
        <f>Table49[[#This Row],[Selling_Price]]-Table49[[#This Row],[Market_Price]]</f>
        <v>31.880000000000003</v>
      </c>
      <c r="M1911" s="1">
        <f>Table49[[#This Row],[Quantity]]*Table49[[#This Row],[Selling_Price]]</f>
        <v>10728.9</v>
      </c>
      <c r="N1911" s="1">
        <f>Table49[[#This Row],[Quantity]]*Table49[[#This Row],[Profit_Per_Quantity]]</f>
        <v>4144.4000000000005</v>
      </c>
      <c r="O1911" s="1" t="s">
        <v>48</v>
      </c>
    </row>
    <row r="1912" spans="1:15" x14ac:dyDescent="0.3">
      <c r="A1912" s="1" t="s">
        <v>8245</v>
      </c>
      <c r="B1912" s="1" t="s">
        <v>435</v>
      </c>
      <c r="C1912" s="14" t="s">
        <v>5234</v>
      </c>
      <c r="D1912" s="1" t="s">
        <v>17</v>
      </c>
      <c r="E1912" s="1" t="s">
        <v>26</v>
      </c>
      <c r="F1912" s="1" t="s">
        <v>32</v>
      </c>
      <c r="G1912" s="1" t="s">
        <v>44</v>
      </c>
      <c r="H1912" s="1">
        <v>1009</v>
      </c>
      <c r="I1912" s="1">
        <v>1500.17</v>
      </c>
      <c r="J1912" s="1">
        <v>2644.73</v>
      </c>
      <c r="K1912" s="1">
        <v>346</v>
      </c>
      <c r="L1912" s="1">
        <f>Table49[[#This Row],[Selling_Price]]-Table49[[#This Row],[Market_Price]]</f>
        <v>1144.56</v>
      </c>
      <c r="M1912" s="1">
        <f>Table49[[#This Row],[Quantity]]*Table49[[#This Row],[Selling_Price]]</f>
        <v>915076.58</v>
      </c>
      <c r="N1912" s="1">
        <f>Table49[[#This Row],[Quantity]]*Table49[[#This Row],[Profit_Per_Quantity]]</f>
        <v>396017.76</v>
      </c>
      <c r="O1912" s="1" t="s">
        <v>48</v>
      </c>
    </row>
    <row r="1913" spans="1:15" x14ac:dyDescent="0.3">
      <c r="A1913" s="1" t="s">
        <v>7023</v>
      </c>
      <c r="B1913" s="1" t="s">
        <v>546</v>
      </c>
      <c r="C1913" s="14" t="s">
        <v>5599</v>
      </c>
      <c r="D1913" s="1" t="s">
        <v>17</v>
      </c>
      <c r="E1913" s="1" t="s">
        <v>29</v>
      </c>
      <c r="F1913" s="1" t="s">
        <v>35</v>
      </c>
      <c r="G1913" s="1" t="s">
        <v>44</v>
      </c>
      <c r="H1913" s="1">
        <v>1061</v>
      </c>
      <c r="I1913" s="1">
        <v>1377.9</v>
      </c>
      <c r="J1913" s="1">
        <v>2653.16</v>
      </c>
      <c r="K1913" s="1">
        <v>478</v>
      </c>
      <c r="L1913" s="1">
        <f>Table49[[#This Row],[Selling_Price]]-Table49[[#This Row],[Market_Price]]</f>
        <v>1275.2599999999998</v>
      </c>
      <c r="M1913" s="1">
        <f>Table49[[#This Row],[Quantity]]*Table49[[#This Row],[Selling_Price]]</f>
        <v>1268210.48</v>
      </c>
      <c r="N1913" s="1">
        <f>Table49[[#This Row],[Quantity]]*Table49[[#This Row],[Profit_Per_Quantity]]</f>
        <v>609574.27999999991</v>
      </c>
      <c r="O1913" s="1" t="s">
        <v>48</v>
      </c>
    </row>
    <row r="1914" spans="1:15" x14ac:dyDescent="0.3">
      <c r="A1914" s="1" t="s">
        <v>10521</v>
      </c>
      <c r="B1914" s="1" t="s">
        <v>4060</v>
      </c>
      <c r="C1914" s="14" t="s">
        <v>4419</v>
      </c>
      <c r="D1914" s="1" t="s">
        <v>16</v>
      </c>
      <c r="E1914" s="1" t="s">
        <v>28</v>
      </c>
      <c r="F1914" s="1" t="s">
        <v>35</v>
      </c>
      <c r="G1914" s="1" t="s">
        <v>37</v>
      </c>
      <c r="H1914" s="1">
        <v>1090</v>
      </c>
      <c r="I1914" s="1">
        <v>389.36</v>
      </c>
      <c r="J1914" s="1">
        <v>714.11</v>
      </c>
      <c r="K1914" s="1">
        <v>23</v>
      </c>
      <c r="L1914" s="1">
        <f>Table49[[#This Row],[Selling_Price]]-Table49[[#This Row],[Market_Price]]</f>
        <v>324.75</v>
      </c>
      <c r="M1914" s="1">
        <f>Table49[[#This Row],[Quantity]]*Table49[[#This Row],[Selling_Price]]</f>
        <v>16424.53</v>
      </c>
      <c r="N1914" s="1">
        <f>Table49[[#This Row],[Quantity]]*Table49[[#This Row],[Profit_Per_Quantity]]</f>
        <v>7469.25</v>
      </c>
      <c r="O1914" s="1" t="s">
        <v>48</v>
      </c>
    </row>
    <row r="1915" spans="1:15" x14ac:dyDescent="0.3">
      <c r="A1915" s="1" t="s">
        <v>8581</v>
      </c>
      <c r="B1915" s="1" t="s">
        <v>980</v>
      </c>
      <c r="C1915" s="14" t="s">
        <v>5356</v>
      </c>
      <c r="D1915" s="1" t="s">
        <v>20</v>
      </c>
      <c r="E1915" s="1" t="s">
        <v>27</v>
      </c>
      <c r="F1915" s="1" t="s">
        <v>35</v>
      </c>
      <c r="G1915" s="1" t="s">
        <v>40</v>
      </c>
      <c r="H1915" s="1">
        <v>1011</v>
      </c>
      <c r="I1915" s="1">
        <v>1701.63</v>
      </c>
      <c r="J1915" s="1">
        <v>2519.5700000000002</v>
      </c>
      <c r="K1915" s="1">
        <v>44</v>
      </c>
      <c r="L1915" s="1">
        <f>Table49[[#This Row],[Selling_Price]]-Table49[[#This Row],[Market_Price]]</f>
        <v>817.94</v>
      </c>
      <c r="M1915" s="1">
        <f>Table49[[#This Row],[Quantity]]*Table49[[#This Row],[Selling_Price]]</f>
        <v>110861.08</v>
      </c>
      <c r="N1915" s="1">
        <f>Table49[[#This Row],[Quantity]]*Table49[[#This Row],[Profit_Per_Quantity]]</f>
        <v>35989.360000000001</v>
      </c>
      <c r="O1915" s="1" t="s">
        <v>48</v>
      </c>
    </row>
    <row r="1916" spans="1:15" x14ac:dyDescent="0.3">
      <c r="A1916" s="1" t="s">
        <v>10299</v>
      </c>
      <c r="B1916" s="1" t="s">
        <v>3707</v>
      </c>
      <c r="C1916" s="14" t="s">
        <v>4928</v>
      </c>
      <c r="D1916" s="1" t="s">
        <v>15</v>
      </c>
      <c r="E1916" s="1" t="s">
        <v>4351</v>
      </c>
      <c r="F1916" s="1" t="s">
        <v>35</v>
      </c>
      <c r="G1916" s="1" t="s">
        <v>45</v>
      </c>
      <c r="H1916" s="1">
        <v>1064</v>
      </c>
      <c r="I1916" s="1">
        <v>1249.47</v>
      </c>
      <c r="J1916" s="1">
        <v>2268.36</v>
      </c>
      <c r="K1916" s="1">
        <v>292</v>
      </c>
      <c r="L1916" s="1">
        <f>Table49[[#This Row],[Selling_Price]]-Table49[[#This Row],[Market_Price]]</f>
        <v>1018.8900000000001</v>
      </c>
      <c r="M1916" s="1">
        <f>Table49[[#This Row],[Quantity]]*Table49[[#This Row],[Selling_Price]]</f>
        <v>662361.12</v>
      </c>
      <c r="N1916" s="1">
        <f>Table49[[#This Row],[Quantity]]*Table49[[#This Row],[Profit_Per_Quantity]]</f>
        <v>297515.88</v>
      </c>
      <c r="O1916" s="1" t="s">
        <v>48</v>
      </c>
    </row>
    <row r="1917" spans="1:15" x14ac:dyDescent="0.3">
      <c r="A1917" s="1" t="s">
        <v>6657</v>
      </c>
      <c r="B1917" s="1" t="s">
        <v>676</v>
      </c>
      <c r="C1917" s="14" t="s">
        <v>5312</v>
      </c>
      <c r="D1917" s="1" t="s">
        <v>14</v>
      </c>
      <c r="E1917" s="1" t="s">
        <v>4349</v>
      </c>
      <c r="F1917" s="1" t="s">
        <v>31</v>
      </c>
      <c r="G1917" s="1" t="s">
        <v>4352</v>
      </c>
      <c r="H1917" s="1">
        <v>1024</v>
      </c>
      <c r="I1917" s="1">
        <v>191.99</v>
      </c>
      <c r="J1917" s="1">
        <v>366.1</v>
      </c>
      <c r="K1917" s="1">
        <v>145</v>
      </c>
      <c r="L1917" s="1">
        <f>Table49[[#This Row],[Selling_Price]]-Table49[[#This Row],[Market_Price]]</f>
        <v>174.11</v>
      </c>
      <c r="M1917" s="1">
        <f>Table49[[#This Row],[Quantity]]*Table49[[#This Row],[Selling_Price]]</f>
        <v>53084.5</v>
      </c>
      <c r="N1917" s="1">
        <f>Table49[[#This Row],[Quantity]]*Table49[[#This Row],[Profit_Per_Quantity]]</f>
        <v>25245.95</v>
      </c>
      <c r="O1917" s="1" t="s">
        <v>48</v>
      </c>
    </row>
    <row r="1918" spans="1:15" x14ac:dyDescent="0.3">
      <c r="A1918" s="1" t="s">
        <v>9024</v>
      </c>
      <c r="B1918" s="1" t="s">
        <v>1713</v>
      </c>
      <c r="C1918" s="14" t="s">
        <v>4517</v>
      </c>
      <c r="D1918" s="1" t="s">
        <v>18</v>
      </c>
      <c r="E1918" s="1" t="s">
        <v>25</v>
      </c>
      <c r="F1918" s="1" t="s">
        <v>34</v>
      </c>
      <c r="G1918" s="1" t="s">
        <v>38</v>
      </c>
      <c r="H1918" s="1">
        <v>1081</v>
      </c>
      <c r="I1918" s="1">
        <v>1788.78</v>
      </c>
      <c r="J1918" s="1">
        <v>3556.56</v>
      </c>
      <c r="K1918" s="1">
        <v>172</v>
      </c>
      <c r="L1918" s="1">
        <f>Table49[[#This Row],[Selling_Price]]-Table49[[#This Row],[Market_Price]]</f>
        <v>1767.78</v>
      </c>
      <c r="M1918" s="1">
        <f>Table49[[#This Row],[Quantity]]*Table49[[#This Row],[Selling_Price]]</f>
        <v>611728.31999999995</v>
      </c>
      <c r="N1918" s="1">
        <f>Table49[[#This Row],[Quantity]]*Table49[[#This Row],[Profit_Per_Quantity]]</f>
        <v>304058.15999999997</v>
      </c>
      <c r="O1918" s="1" t="s">
        <v>48</v>
      </c>
    </row>
    <row r="1919" spans="1:15" x14ac:dyDescent="0.3">
      <c r="A1919" s="1" t="s">
        <v>8318</v>
      </c>
      <c r="B1919" s="1" t="s">
        <v>553</v>
      </c>
      <c r="C1919" s="14" t="s">
        <v>5213</v>
      </c>
      <c r="D1919" s="1" t="s">
        <v>16</v>
      </c>
      <c r="E1919" s="1" t="s">
        <v>26</v>
      </c>
      <c r="F1919" s="1" t="s">
        <v>34</v>
      </c>
      <c r="G1919" s="1" t="s">
        <v>43</v>
      </c>
      <c r="H1919" s="1">
        <v>1050</v>
      </c>
      <c r="I1919" s="1">
        <v>765.85</v>
      </c>
      <c r="J1919" s="1">
        <v>1269.49</v>
      </c>
      <c r="K1919" s="1">
        <v>59</v>
      </c>
      <c r="L1919" s="1">
        <f>Table49[[#This Row],[Selling_Price]]-Table49[[#This Row],[Market_Price]]</f>
        <v>503.64</v>
      </c>
      <c r="M1919" s="1">
        <f>Table49[[#This Row],[Quantity]]*Table49[[#This Row],[Selling_Price]]</f>
        <v>74899.91</v>
      </c>
      <c r="N1919" s="1">
        <f>Table49[[#This Row],[Quantity]]*Table49[[#This Row],[Profit_Per_Quantity]]</f>
        <v>29714.76</v>
      </c>
      <c r="O1919" s="1" t="s">
        <v>48</v>
      </c>
    </row>
    <row r="1920" spans="1:15" x14ac:dyDescent="0.3">
      <c r="A1920" s="1" t="s">
        <v>9629</v>
      </c>
      <c r="B1920" s="1" t="s">
        <v>2676</v>
      </c>
      <c r="C1920" s="14" t="s">
        <v>5249</v>
      </c>
      <c r="D1920" s="1" t="s">
        <v>13</v>
      </c>
      <c r="E1920" s="1" t="s">
        <v>24</v>
      </c>
      <c r="F1920" s="1" t="s">
        <v>32</v>
      </c>
      <c r="G1920" s="1" t="s">
        <v>43</v>
      </c>
      <c r="H1920" s="1">
        <v>1074</v>
      </c>
      <c r="I1920" s="1">
        <v>873.58</v>
      </c>
      <c r="J1920" s="1">
        <v>1718.62</v>
      </c>
      <c r="K1920" s="1">
        <v>289</v>
      </c>
      <c r="L1920" s="1">
        <f>Table49[[#This Row],[Selling_Price]]-Table49[[#This Row],[Market_Price]]</f>
        <v>845.03999999999985</v>
      </c>
      <c r="M1920" s="1">
        <f>Table49[[#This Row],[Quantity]]*Table49[[#This Row],[Selling_Price]]</f>
        <v>496681.18</v>
      </c>
      <c r="N1920" s="1">
        <f>Table49[[#This Row],[Quantity]]*Table49[[#This Row],[Profit_Per_Quantity]]</f>
        <v>244216.55999999997</v>
      </c>
      <c r="O1920" s="1" t="s">
        <v>48</v>
      </c>
    </row>
    <row r="1921" spans="1:15" x14ac:dyDescent="0.3">
      <c r="A1921" s="1" t="s">
        <v>9793</v>
      </c>
      <c r="B1921" s="1" t="s">
        <v>2930</v>
      </c>
      <c r="C1921" s="14" t="s">
        <v>5450</v>
      </c>
      <c r="D1921" s="1" t="s">
        <v>19</v>
      </c>
      <c r="E1921" s="1" t="s">
        <v>27</v>
      </c>
      <c r="F1921" s="1" t="s">
        <v>32</v>
      </c>
      <c r="G1921" s="1" t="s">
        <v>44</v>
      </c>
      <c r="H1921" s="1">
        <v>1088</v>
      </c>
      <c r="I1921" s="1">
        <v>1731.83</v>
      </c>
      <c r="J1921" s="1">
        <v>2299.5300000000002</v>
      </c>
      <c r="K1921" s="1">
        <v>348</v>
      </c>
      <c r="L1921" s="1">
        <f>Table49[[#This Row],[Selling_Price]]-Table49[[#This Row],[Market_Price]]</f>
        <v>567.70000000000027</v>
      </c>
      <c r="M1921" s="1">
        <f>Table49[[#This Row],[Quantity]]*Table49[[#This Row],[Selling_Price]]</f>
        <v>800236.44000000006</v>
      </c>
      <c r="N1921" s="1">
        <f>Table49[[#This Row],[Quantity]]*Table49[[#This Row],[Profit_Per_Quantity]]</f>
        <v>197559.60000000009</v>
      </c>
      <c r="O1921" s="1" t="s">
        <v>48</v>
      </c>
    </row>
    <row r="1922" spans="1:15" x14ac:dyDescent="0.3">
      <c r="A1922" s="1" t="s">
        <v>10607</v>
      </c>
      <c r="B1922" s="1" t="s">
        <v>4202</v>
      </c>
      <c r="C1922" s="14" t="s">
        <v>4503</v>
      </c>
      <c r="D1922" s="1" t="s">
        <v>18</v>
      </c>
      <c r="E1922" s="1" t="s">
        <v>28</v>
      </c>
      <c r="F1922" s="1" t="s">
        <v>31</v>
      </c>
      <c r="G1922" s="1" t="s">
        <v>42</v>
      </c>
      <c r="H1922" s="1">
        <v>1039</v>
      </c>
      <c r="I1922" s="1">
        <v>403.35</v>
      </c>
      <c r="J1922" s="1">
        <v>642.54999999999995</v>
      </c>
      <c r="K1922" s="1">
        <v>291</v>
      </c>
      <c r="L1922" s="1">
        <f>Table49[[#This Row],[Selling_Price]]-Table49[[#This Row],[Market_Price]]</f>
        <v>239.19999999999993</v>
      </c>
      <c r="M1922" s="1">
        <f>Table49[[#This Row],[Quantity]]*Table49[[#This Row],[Selling_Price]]</f>
        <v>186982.05</v>
      </c>
      <c r="N1922" s="1">
        <f>Table49[[#This Row],[Quantity]]*Table49[[#This Row],[Profit_Per_Quantity]]</f>
        <v>69607.199999999983</v>
      </c>
      <c r="O1922" s="1" t="s">
        <v>48</v>
      </c>
    </row>
    <row r="1923" spans="1:15" x14ac:dyDescent="0.3">
      <c r="A1923" s="1" t="s">
        <v>8572</v>
      </c>
      <c r="B1923" s="1" t="s">
        <v>969</v>
      </c>
      <c r="C1923" s="14" t="s">
        <v>6136</v>
      </c>
      <c r="D1923" s="1" t="s">
        <v>13</v>
      </c>
      <c r="E1923" s="1" t="s">
        <v>30</v>
      </c>
      <c r="F1923" s="1" t="s">
        <v>31</v>
      </c>
      <c r="G1923" s="1" t="s">
        <v>36</v>
      </c>
      <c r="H1923" s="1">
        <v>1093</v>
      </c>
      <c r="I1923" s="1">
        <v>336.52</v>
      </c>
      <c r="J1923" s="1">
        <v>518.34</v>
      </c>
      <c r="K1923" s="1">
        <v>313</v>
      </c>
      <c r="L1923" s="1">
        <f>Table49[[#This Row],[Selling_Price]]-Table49[[#This Row],[Market_Price]]</f>
        <v>181.82000000000005</v>
      </c>
      <c r="M1923" s="1">
        <f>Table49[[#This Row],[Quantity]]*Table49[[#This Row],[Selling_Price]]</f>
        <v>162240.42000000001</v>
      </c>
      <c r="N1923" s="1">
        <f>Table49[[#This Row],[Quantity]]*Table49[[#This Row],[Profit_Per_Quantity]]</f>
        <v>56909.660000000018</v>
      </c>
      <c r="O1923" s="1" t="s">
        <v>48</v>
      </c>
    </row>
    <row r="1924" spans="1:15" x14ac:dyDescent="0.3">
      <c r="A1924" s="1" t="s">
        <v>8345</v>
      </c>
      <c r="B1924" s="1" t="s">
        <v>605</v>
      </c>
      <c r="C1924" s="14" t="s">
        <v>4494</v>
      </c>
      <c r="D1924" s="1" t="s">
        <v>20</v>
      </c>
      <c r="E1924" s="1" t="s">
        <v>27</v>
      </c>
      <c r="F1924" s="1" t="s">
        <v>31</v>
      </c>
      <c r="G1924" s="1" t="s">
        <v>4352</v>
      </c>
      <c r="H1924" s="1">
        <v>1030</v>
      </c>
      <c r="I1924" s="1">
        <v>1911.36</v>
      </c>
      <c r="J1924" s="1">
        <v>2500.65</v>
      </c>
      <c r="K1924" s="1">
        <v>239</v>
      </c>
      <c r="L1924" s="1">
        <f>Table49[[#This Row],[Selling_Price]]-Table49[[#This Row],[Market_Price]]</f>
        <v>589.29000000000019</v>
      </c>
      <c r="M1924" s="1">
        <f>Table49[[#This Row],[Quantity]]*Table49[[#This Row],[Selling_Price]]</f>
        <v>597655.35</v>
      </c>
      <c r="N1924" s="1">
        <f>Table49[[#This Row],[Quantity]]*Table49[[#This Row],[Profit_Per_Quantity]]</f>
        <v>140840.31000000006</v>
      </c>
      <c r="O1924" s="1" t="s">
        <v>48</v>
      </c>
    </row>
    <row r="1925" spans="1:15" x14ac:dyDescent="0.3">
      <c r="A1925" s="1" t="s">
        <v>7204</v>
      </c>
      <c r="B1925" s="1" t="s">
        <v>1004</v>
      </c>
      <c r="C1925" s="14" t="s">
        <v>6126</v>
      </c>
      <c r="D1925" s="1" t="s">
        <v>19</v>
      </c>
      <c r="E1925" s="1" t="s">
        <v>30</v>
      </c>
      <c r="F1925" s="1" t="s">
        <v>34</v>
      </c>
      <c r="G1925" s="1" t="s">
        <v>37</v>
      </c>
      <c r="H1925" s="1">
        <v>1013</v>
      </c>
      <c r="I1925" s="1">
        <v>106.62</v>
      </c>
      <c r="J1925" s="1">
        <v>194.94</v>
      </c>
      <c r="K1925" s="1">
        <v>271</v>
      </c>
      <c r="L1925" s="1">
        <f>Table49[[#This Row],[Selling_Price]]-Table49[[#This Row],[Market_Price]]</f>
        <v>88.32</v>
      </c>
      <c r="M1925" s="1">
        <f>Table49[[#This Row],[Quantity]]*Table49[[#This Row],[Selling_Price]]</f>
        <v>52828.74</v>
      </c>
      <c r="N1925" s="1">
        <f>Table49[[#This Row],[Quantity]]*Table49[[#This Row],[Profit_Per_Quantity]]</f>
        <v>23934.719999999998</v>
      </c>
      <c r="O1925" s="1" t="s">
        <v>48</v>
      </c>
    </row>
    <row r="1926" spans="1:15" x14ac:dyDescent="0.3">
      <c r="A1926" s="1" t="s">
        <v>7754</v>
      </c>
      <c r="B1926" s="1" t="s">
        <v>479</v>
      </c>
      <c r="C1926" s="14" t="s">
        <v>4675</v>
      </c>
      <c r="D1926" s="1" t="s">
        <v>17</v>
      </c>
      <c r="E1926" s="1" t="s">
        <v>4349</v>
      </c>
      <c r="F1926" s="1" t="s">
        <v>35</v>
      </c>
      <c r="G1926" s="1" t="s">
        <v>38</v>
      </c>
      <c r="H1926" s="1">
        <v>1064</v>
      </c>
      <c r="I1926" s="1">
        <v>1851.12</v>
      </c>
      <c r="J1926" s="1">
        <v>2809.43</v>
      </c>
      <c r="K1926" s="1">
        <v>492</v>
      </c>
      <c r="L1926" s="1">
        <f>Table49[[#This Row],[Selling_Price]]-Table49[[#This Row],[Market_Price]]</f>
        <v>958.31</v>
      </c>
      <c r="M1926" s="1">
        <f>Table49[[#This Row],[Quantity]]*Table49[[#This Row],[Selling_Price]]</f>
        <v>1382239.5599999998</v>
      </c>
      <c r="N1926" s="1">
        <f>Table49[[#This Row],[Quantity]]*Table49[[#This Row],[Profit_Per_Quantity]]</f>
        <v>471488.51999999996</v>
      </c>
      <c r="O1926" s="1" t="s">
        <v>48</v>
      </c>
    </row>
    <row r="1927" spans="1:15" x14ac:dyDescent="0.3">
      <c r="A1927" s="1" t="s">
        <v>8313</v>
      </c>
      <c r="B1927" s="1" t="s">
        <v>547</v>
      </c>
      <c r="C1927" s="14" t="s">
        <v>5295</v>
      </c>
      <c r="D1927" s="1" t="s">
        <v>18</v>
      </c>
      <c r="E1927" s="1" t="s">
        <v>21</v>
      </c>
      <c r="F1927" s="1" t="s">
        <v>32</v>
      </c>
      <c r="G1927" s="1" t="s">
        <v>4352</v>
      </c>
      <c r="H1927" s="1">
        <v>1041</v>
      </c>
      <c r="I1927" s="1">
        <v>1377.71</v>
      </c>
      <c r="J1927" s="1">
        <v>1908.31</v>
      </c>
      <c r="K1927" s="1">
        <v>424</v>
      </c>
      <c r="L1927" s="1">
        <f>Table49[[#This Row],[Selling_Price]]-Table49[[#This Row],[Market_Price]]</f>
        <v>530.59999999999991</v>
      </c>
      <c r="M1927" s="1">
        <f>Table49[[#This Row],[Quantity]]*Table49[[#This Row],[Selling_Price]]</f>
        <v>809123.44</v>
      </c>
      <c r="N1927" s="1">
        <f>Table49[[#This Row],[Quantity]]*Table49[[#This Row],[Profit_Per_Quantity]]</f>
        <v>224974.39999999997</v>
      </c>
      <c r="O1927" s="1" t="s">
        <v>48</v>
      </c>
    </row>
    <row r="1928" spans="1:15" x14ac:dyDescent="0.3">
      <c r="A1928" s="1" t="s">
        <v>9280</v>
      </c>
      <c r="B1928" s="1" t="s">
        <v>2120</v>
      </c>
      <c r="C1928" s="14" t="s">
        <v>4964</v>
      </c>
      <c r="D1928" s="1" t="s">
        <v>19</v>
      </c>
      <c r="E1928" s="1" t="s">
        <v>24</v>
      </c>
      <c r="F1928" s="1" t="s">
        <v>35</v>
      </c>
      <c r="G1928" s="1" t="s">
        <v>41</v>
      </c>
      <c r="H1928" s="1">
        <v>1069</v>
      </c>
      <c r="I1928" s="1">
        <v>954.41</v>
      </c>
      <c r="J1928" s="1">
        <v>1481.92</v>
      </c>
      <c r="K1928" s="1">
        <v>484</v>
      </c>
      <c r="L1928" s="1">
        <f>Table49[[#This Row],[Selling_Price]]-Table49[[#This Row],[Market_Price]]</f>
        <v>527.5100000000001</v>
      </c>
      <c r="M1928" s="1">
        <f>Table49[[#This Row],[Quantity]]*Table49[[#This Row],[Selling_Price]]</f>
        <v>717249.28</v>
      </c>
      <c r="N1928" s="1">
        <f>Table49[[#This Row],[Quantity]]*Table49[[#This Row],[Profit_Per_Quantity]]</f>
        <v>255314.84000000005</v>
      </c>
      <c r="O1928" s="1" t="s">
        <v>48</v>
      </c>
    </row>
    <row r="1929" spans="1:15" x14ac:dyDescent="0.3">
      <c r="A1929" s="1" t="s">
        <v>6744</v>
      </c>
      <c r="B1929" s="1" t="s">
        <v>54</v>
      </c>
      <c r="C1929" s="14" t="s">
        <v>5872</v>
      </c>
      <c r="D1929" s="1" t="s">
        <v>15</v>
      </c>
      <c r="E1929" s="1" t="s">
        <v>24</v>
      </c>
      <c r="F1929" s="1" t="s">
        <v>32</v>
      </c>
      <c r="G1929" s="1" t="s">
        <v>40</v>
      </c>
      <c r="H1929" s="1">
        <v>1016</v>
      </c>
      <c r="I1929" s="1">
        <v>1566.98</v>
      </c>
      <c r="J1929" s="1">
        <v>1824.95</v>
      </c>
      <c r="K1929" s="1">
        <v>449</v>
      </c>
      <c r="L1929" s="1">
        <f>Table49[[#This Row],[Selling_Price]]-Table49[[#This Row],[Market_Price]]</f>
        <v>257.97000000000003</v>
      </c>
      <c r="M1929" s="1">
        <f>Table49[[#This Row],[Quantity]]*Table49[[#This Row],[Selling_Price]]</f>
        <v>819402.55</v>
      </c>
      <c r="N1929" s="1">
        <f>Table49[[#This Row],[Quantity]]*Table49[[#This Row],[Profit_Per_Quantity]]</f>
        <v>115828.53000000001</v>
      </c>
      <c r="O1929" s="1" t="s">
        <v>48</v>
      </c>
    </row>
    <row r="1930" spans="1:15" x14ac:dyDescent="0.3">
      <c r="A1930" s="1" t="s">
        <v>9047</v>
      </c>
      <c r="B1930" s="1" t="s">
        <v>1753</v>
      </c>
      <c r="C1930" s="14" t="s">
        <v>5922</v>
      </c>
      <c r="D1930" s="1" t="s">
        <v>15</v>
      </c>
      <c r="E1930" s="1" t="s">
        <v>4351</v>
      </c>
      <c r="F1930" s="1" t="s">
        <v>33</v>
      </c>
      <c r="G1930" s="1" t="s">
        <v>43</v>
      </c>
      <c r="H1930" s="1">
        <v>1084</v>
      </c>
      <c r="I1930" s="1">
        <v>533.69000000000005</v>
      </c>
      <c r="J1930" s="1">
        <v>661.67</v>
      </c>
      <c r="K1930" s="1">
        <v>91</v>
      </c>
      <c r="L1930" s="1">
        <f>Table49[[#This Row],[Selling_Price]]-Table49[[#This Row],[Market_Price]]</f>
        <v>127.9799999999999</v>
      </c>
      <c r="M1930" s="1">
        <f>Table49[[#This Row],[Quantity]]*Table49[[#This Row],[Selling_Price]]</f>
        <v>60211.969999999994</v>
      </c>
      <c r="N1930" s="1">
        <f>Table49[[#This Row],[Quantity]]*Table49[[#This Row],[Profit_Per_Quantity]]</f>
        <v>11646.179999999991</v>
      </c>
      <c r="O1930" s="1" t="s">
        <v>48</v>
      </c>
    </row>
    <row r="1931" spans="1:15" x14ac:dyDescent="0.3">
      <c r="A1931" s="1" t="s">
        <v>10336</v>
      </c>
      <c r="B1931" s="1" t="s">
        <v>3765</v>
      </c>
      <c r="C1931" s="14" t="s">
        <v>4671</v>
      </c>
      <c r="D1931" s="1" t="s">
        <v>18</v>
      </c>
      <c r="E1931" s="1" t="s">
        <v>4351</v>
      </c>
      <c r="F1931" s="1" t="s">
        <v>33</v>
      </c>
      <c r="G1931" s="1" t="s">
        <v>37</v>
      </c>
      <c r="H1931" s="1">
        <v>1009</v>
      </c>
      <c r="I1931" s="1">
        <v>1766.43</v>
      </c>
      <c r="J1931" s="1">
        <v>3082.48</v>
      </c>
      <c r="K1931" s="1">
        <v>135</v>
      </c>
      <c r="L1931" s="1">
        <f>Table49[[#This Row],[Selling_Price]]-Table49[[#This Row],[Market_Price]]</f>
        <v>1316.05</v>
      </c>
      <c r="M1931" s="1">
        <f>Table49[[#This Row],[Quantity]]*Table49[[#This Row],[Selling_Price]]</f>
        <v>416134.8</v>
      </c>
      <c r="N1931" s="1">
        <f>Table49[[#This Row],[Quantity]]*Table49[[#This Row],[Profit_Per_Quantity]]</f>
        <v>177666.75</v>
      </c>
      <c r="O1931" s="1" t="s">
        <v>48</v>
      </c>
    </row>
    <row r="1932" spans="1:15" x14ac:dyDescent="0.3">
      <c r="A1932" s="1" t="s">
        <v>8317</v>
      </c>
      <c r="B1932" s="1" t="s">
        <v>552</v>
      </c>
      <c r="C1932" s="14" t="s">
        <v>5533</v>
      </c>
      <c r="D1932" s="1" t="s">
        <v>19</v>
      </c>
      <c r="E1932" s="1" t="s">
        <v>4349</v>
      </c>
      <c r="F1932" s="1" t="s">
        <v>31</v>
      </c>
      <c r="G1932" s="1" t="s">
        <v>42</v>
      </c>
      <c r="H1932" s="1">
        <v>1082</v>
      </c>
      <c r="I1932" s="1">
        <v>1795.1</v>
      </c>
      <c r="J1932" s="1">
        <v>2681.43</v>
      </c>
      <c r="K1932" s="1">
        <v>431</v>
      </c>
      <c r="L1932" s="1">
        <f>Table49[[#This Row],[Selling_Price]]-Table49[[#This Row],[Market_Price]]</f>
        <v>886.32999999999993</v>
      </c>
      <c r="M1932" s="1">
        <f>Table49[[#This Row],[Quantity]]*Table49[[#This Row],[Selling_Price]]</f>
        <v>1155696.3299999998</v>
      </c>
      <c r="N1932" s="1">
        <f>Table49[[#This Row],[Quantity]]*Table49[[#This Row],[Profit_Per_Quantity]]</f>
        <v>382008.23</v>
      </c>
      <c r="O1932" s="1" t="s">
        <v>48</v>
      </c>
    </row>
    <row r="1933" spans="1:15" x14ac:dyDescent="0.3">
      <c r="A1933" s="1" t="s">
        <v>8745</v>
      </c>
      <c r="B1933" s="1" t="s">
        <v>1243</v>
      </c>
      <c r="C1933" s="14" t="s">
        <v>5845</v>
      </c>
      <c r="D1933" s="1" t="s">
        <v>15</v>
      </c>
      <c r="E1933" s="1" t="s">
        <v>26</v>
      </c>
      <c r="F1933" s="1" t="s">
        <v>35</v>
      </c>
      <c r="G1933" s="1" t="s">
        <v>36</v>
      </c>
      <c r="H1933" s="1">
        <v>1050</v>
      </c>
      <c r="I1933" s="1">
        <v>660.08</v>
      </c>
      <c r="J1933" s="1">
        <v>1128.25</v>
      </c>
      <c r="K1933" s="1">
        <v>457</v>
      </c>
      <c r="L1933" s="1">
        <f>Table49[[#This Row],[Selling_Price]]-Table49[[#This Row],[Market_Price]]</f>
        <v>468.16999999999996</v>
      </c>
      <c r="M1933" s="1">
        <f>Table49[[#This Row],[Quantity]]*Table49[[#This Row],[Selling_Price]]</f>
        <v>515610.25</v>
      </c>
      <c r="N1933" s="1">
        <f>Table49[[#This Row],[Quantity]]*Table49[[#This Row],[Profit_Per_Quantity]]</f>
        <v>213953.68999999997</v>
      </c>
      <c r="O1933" s="1" t="s">
        <v>48</v>
      </c>
    </row>
    <row r="1934" spans="1:15" x14ac:dyDescent="0.3">
      <c r="A1934" s="1" t="s">
        <v>8400</v>
      </c>
      <c r="B1934" s="1" t="s">
        <v>693</v>
      </c>
      <c r="C1934" s="14" t="s">
        <v>5861</v>
      </c>
      <c r="D1934" s="1" t="s">
        <v>18</v>
      </c>
      <c r="E1934" s="1" t="s">
        <v>4349</v>
      </c>
      <c r="F1934" s="1" t="s">
        <v>32</v>
      </c>
      <c r="G1934" s="1" t="s">
        <v>44</v>
      </c>
      <c r="H1934" s="1">
        <v>1058</v>
      </c>
      <c r="I1934" s="1">
        <v>404.41</v>
      </c>
      <c r="J1934" s="1">
        <v>694.35</v>
      </c>
      <c r="K1934" s="1">
        <v>123</v>
      </c>
      <c r="L1934" s="1">
        <f>Table49[[#This Row],[Selling_Price]]-Table49[[#This Row],[Market_Price]]</f>
        <v>289.94</v>
      </c>
      <c r="M1934" s="1">
        <f>Table49[[#This Row],[Quantity]]*Table49[[#This Row],[Selling_Price]]</f>
        <v>85405.05</v>
      </c>
      <c r="N1934" s="1">
        <f>Table49[[#This Row],[Quantity]]*Table49[[#This Row],[Profit_Per_Quantity]]</f>
        <v>35662.620000000003</v>
      </c>
      <c r="O1934" s="1" t="s">
        <v>48</v>
      </c>
    </row>
    <row r="1935" spans="1:15" x14ac:dyDescent="0.3">
      <c r="A1935" s="1" t="s">
        <v>7430</v>
      </c>
      <c r="B1935" s="1" t="s">
        <v>2693</v>
      </c>
      <c r="C1935" s="14" t="s">
        <v>5584</v>
      </c>
      <c r="D1935" s="1" t="s">
        <v>11</v>
      </c>
      <c r="E1935" s="1" t="s">
        <v>24</v>
      </c>
      <c r="F1935" s="1" t="s">
        <v>33</v>
      </c>
      <c r="G1935" s="1" t="s">
        <v>4352</v>
      </c>
      <c r="H1935" s="1">
        <v>1005</v>
      </c>
      <c r="I1935" s="1">
        <v>175.39</v>
      </c>
      <c r="J1935" s="1">
        <v>260.33999999999997</v>
      </c>
      <c r="K1935" s="1">
        <v>130</v>
      </c>
      <c r="L1935" s="1">
        <f>Table49[[#This Row],[Selling_Price]]-Table49[[#This Row],[Market_Price]]</f>
        <v>84.949999999999989</v>
      </c>
      <c r="M1935" s="1">
        <f>Table49[[#This Row],[Quantity]]*Table49[[#This Row],[Selling_Price]]</f>
        <v>33844.199999999997</v>
      </c>
      <c r="N1935" s="1">
        <f>Table49[[#This Row],[Quantity]]*Table49[[#This Row],[Profit_Per_Quantity]]</f>
        <v>11043.499999999998</v>
      </c>
      <c r="O1935" s="1" t="s">
        <v>48</v>
      </c>
    </row>
    <row r="1936" spans="1:15" x14ac:dyDescent="0.3">
      <c r="A1936" s="1" t="s">
        <v>10161</v>
      </c>
      <c r="B1936" s="1" t="s">
        <v>3517</v>
      </c>
      <c r="C1936" s="14" t="s">
        <v>5079</v>
      </c>
      <c r="D1936" s="1" t="s">
        <v>11</v>
      </c>
      <c r="E1936" s="1" t="s">
        <v>30</v>
      </c>
      <c r="F1936" s="1" t="s">
        <v>34</v>
      </c>
      <c r="G1936" s="1" t="s">
        <v>44</v>
      </c>
      <c r="H1936" s="1">
        <v>1053</v>
      </c>
      <c r="I1936" s="1">
        <v>287.45999999999998</v>
      </c>
      <c r="J1936" s="1">
        <v>410.32</v>
      </c>
      <c r="K1936" s="1">
        <v>389</v>
      </c>
      <c r="L1936" s="1">
        <f>Table49[[#This Row],[Selling_Price]]-Table49[[#This Row],[Market_Price]]</f>
        <v>122.86000000000001</v>
      </c>
      <c r="M1936" s="1">
        <f>Table49[[#This Row],[Quantity]]*Table49[[#This Row],[Selling_Price]]</f>
        <v>159614.48000000001</v>
      </c>
      <c r="N1936" s="1">
        <f>Table49[[#This Row],[Quantity]]*Table49[[#This Row],[Profit_Per_Quantity]]</f>
        <v>47792.540000000008</v>
      </c>
      <c r="O1936" s="1" t="s">
        <v>48</v>
      </c>
    </row>
    <row r="1937" spans="1:15" x14ac:dyDescent="0.3">
      <c r="A1937" s="1" t="s">
        <v>8334</v>
      </c>
      <c r="B1937" s="1" t="s">
        <v>583</v>
      </c>
      <c r="C1937" s="14" t="s">
        <v>4964</v>
      </c>
      <c r="D1937" s="1" t="s">
        <v>16</v>
      </c>
      <c r="E1937" s="1" t="s">
        <v>24</v>
      </c>
      <c r="F1937" s="1" t="s">
        <v>32</v>
      </c>
      <c r="G1937" s="1" t="s">
        <v>41</v>
      </c>
      <c r="H1937" s="1">
        <v>1030</v>
      </c>
      <c r="I1937" s="1">
        <v>1567.16</v>
      </c>
      <c r="J1937" s="1">
        <v>2776.64</v>
      </c>
      <c r="K1937" s="1">
        <v>476</v>
      </c>
      <c r="L1937" s="1">
        <f>Table49[[#This Row],[Selling_Price]]-Table49[[#This Row],[Market_Price]]</f>
        <v>1209.4799999999998</v>
      </c>
      <c r="M1937" s="1">
        <f>Table49[[#This Row],[Quantity]]*Table49[[#This Row],[Selling_Price]]</f>
        <v>1321680.6399999999</v>
      </c>
      <c r="N1937" s="1">
        <f>Table49[[#This Row],[Quantity]]*Table49[[#This Row],[Profit_Per_Quantity]]</f>
        <v>575712.47999999986</v>
      </c>
      <c r="O1937" s="1" t="s">
        <v>48</v>
      </c>
    </row>
    <row r="1938" spans="1:15" x14ac:dyDescent="0.3">
      <c r="A1938" s="1" t="s">
        <v>7836</v>
      </c>
      <c r="B1938" s="1" t="s">
        <v>2042</v>
      </c>
      <c r="C1938" s="14" t="s">
        <v>5839</v>
      </c>
      <c r="D1938" s="1" t="s">
        <v>19</v>
      </c>
      <c r="E1938" s="1" t="s">
        <v>27</v>
      </c>
      <c r="F1938" s="1" t="s">
        <v>35</v>
      </c>
      <c r="G1938" s="1" t="s">
        <v>43</v>
      </c>
      <c r="H1938" s="1">
        <v>1048</v>
      </c>
      <c r="I1938" s="1">
        <v>807.69</v>
      </c>
      <c r="J1938" s="1">
        <v>1005.69</v>
      </c>
      <c r="K1938" s="1">
        <v>67</v>
      </c>
      <c r="L1938" s="1">
        <f>Table49[[#This Row],[Selling_Price]]-Table49[[#This Row],[Market_Price]]</f>
        <v>198</v>
      </c>
      <c r="M1938" s="1">
        <f>Table49[[#This Row],[Quantity]]*Table49[[#This Row],[Selling_Price]]</f>
        <v>67381.23000000001</v>
      </c>
      <c r="N1938" s="1">
        <f>Table49[[#This Row],[Quantity]]*Table49[[#This Row],[Profit_Per_Quantity]]</f>
        <v>13266</v>
      </c>
      <c r="O1938" s="1" t="s">
        <v>48</v>
      </c>
    </row>
    <row r="1939" spans="1:15" x14ac:dyDescent="0.3">
      <c r="A1939" s="1" t="s">
        <v>6685</v>
      </c>
      <c r="B1939" s="1" t="s">
        <v>601</v>
      </c>
      <c r="C1939" s="14" t="s">
        <v>5541</v>
      </c>
      <c r="D1939" s="1" t="s">
        <v>20</v>
      </c>
      <c r="E1939" s="1" t="s">
        <v>26</v>
      </c>
      <c r="F1939" s="1" t="s">
        <v>32</v>
      </c>
      <c r="G1939" s="1" t="s">
        <v>41</v>
      </c>
      <c r="H1939" s="1">
        <v>1027</v>
      </c>
      <c r="I1939" s="1">
        <v>1548.31</v>
      </c>
      <c r="J1939" s="1">
        <v>3088.85</v>
      </c>
      <c r="K1939" s="1">
        <v>192</v>
      </c>
      <c r="L1939" s="1">
        <f>Table49[[#This Row],[Selling_Price]]-Table49[[#This Row],[Market_Price]]</f>
        <v>1540.54</v>
      </c>
      <c r="M1939" s="1">
        <f>Table49[[#This Row],[Quantity]]*Table49[[#This Row],[Selling_Price]]</f>
        <v>593059.19999999995</v>
      </c>
      <c r="N1939" s="1">
        <f>Table49[[#This Row],[Quantity]]*Table49[[#This Row],[Profit_Per_Quantity]]</f>
        <v>295783.67999999999</v>
      </c>
      <c r="O1939" s="1" t="s">
        <v>48</v>
      </c>
    </row>
    <row r="1940" spans="1:15" x14ac:dyDescent="0.3">
      <c r="A1940" s="1" t="s">
        <v>7119</v>
      </c>
      <c r="B1940" s="1" t="s">
        <v>484</v>
      </c>
      <c r="C1940" s="14" t="s">
        <v>5476</v>
      </c>
      <c r="D1940" s="1" t="s">
        <v>14</v>
      </c>
      <c r="E1940" s="1" t="s">
        <v>27</v>
      </c>
      <c r="F1940" s="1" t="s">
        <v>32</v>
      </c>
      <c r="G1940" s="1" t="s">
        <v>43</v>
      </c>
      <c r="H1940" s="1">
        <v>1005</v>
      </c>
      <c r="I1940" s="1">
        <v>1382.16</v>
      </c>
      <c r="J1940" s="1">
        <v>2397.52</v>
      </c>
      <c r="K1940" s="1">
        <v>259</v>
      </c>
      <c r="L1940" s="1">
        <f>Table49[[#This Row],[Selling_Price]]-Table49[[#This Row],[Market_Price]]</f>
        <v>1015.3599999999999</v>
      </c>
      <c r="M1940" s="1">
        <f>Table49[[#This Row],[Quantity]]*Table49[[#This Row],[Selling_Price]]</f>
        <v>620957.68000000005</v>
      </c>
      <c r="N1940" s="1">
        <f>Table49[[#This Row],[Quantity]]*Table49[[#This Row],[Profit_Per_Quantity]]</f>
        <v>262978.24</v>
      </c>
      <c r="O1940" s="1" t="s">
        <v>48</v>
      </c>
    </row>
    <row r="1941" spans="1:15" x14ac:dyDescent="0.3">
      <c r="A1941" s="1" t="s">
        <v>9002</v>
      </c>
      <c r="B1941" s="1" t="s">
        <v>1679</v>
      </c>
      <c r="C1941" s="14" t="s">
        <v>5445</v>
      </c>
      <c r="D1941" s="1" t="s">
        <v>14</v>
      </c>
      <c r="E1941" s="1" t="s">
        <v>24</v>
      </c>
      <c r="F1941" s="1" t="s">
        <v>32</v>
      </c>
      <c r="G1941" s="1" t="s">
        <v>41</v>
      </c>
      <c r="H1941" s="1">
        <v>1005</v>
      </c>
      <c r="I1941" s="1">
        <v>133.75</v>
      </c>
      <c r="J1941" s="1">
        <v>259.5</v>
      </c>
      <c r="K1941" s="1">
        <v>271</v>
      </c>
      <c r="L1941" s="1">
        <f>Table49[[#This Row],[Selling_Price]]-Table49[[#This Row],[Market_Price]]</f>
        <v>125.75</v>
      </c>
      <c r="M1941" s="1">
        <f>Table49[[#This Row],[Quantity]]*Table49[[#This Row],[Selling_Price]]</f>
        <v>70324.5</v>
      </c>
      <c r="N1941" s="1">
        <f>Table49[[#This Row],[Quantity]]*Table49[[#This Row],[Profit_Per_Quantity]]</f>
        <v>34078.25</v>
      </c>
      <c r="O1941" s="1" t="s">
        <v>48</v>
      </c>
    </row>
    <row r="1942" spans="1:15" x14ac:dyDescent="0.3">
      <c r="A1942" s="1" t="s">
        <v>10483</v>
      </c>
      <c r="B1942" s="1" t="s">
        <v>3981</v>
      </c>
      <c r="C1942" s="14" t="s">
        <v>4705</v>
      </c>
      <c r="D1942" s="1" t="s">
        <v>17</v>
      </c>
      <c r="E1942" s="1" t="s">
        <v>4349</v>
      </c>
      <c r="F1942" s="1" t="s">
        <v>33</v>
      </c>
      <c r="G1942" s="1" t="s">
        <v>42</v>
      </c>
      <c r="H1942" s="1">
        <v>1081</v>
      </c>
      <c r="I1942" s="1">
        <v>989.37</v>
      </c>
      <c r="J1942" s="1">
        <v>1266.1199999999999</v>
      </c>
      <c r="K1942" s="1">
        <v>96</v>
      </c>
      <c r="L1942" s="1">
        <f>Table49[[#This Row],[Selling_Price]]-Table49[[#This Row],[Market_Price]]</f>
        <v>276.74999999999989</v>
      </c>
      <c r="M1942" s="1">
        <f>Table49[[#This Row],[Quantity]]*Table49[[#This Row],[Selling_Price]]</f>
        <v>121547.51999999999</v>
      </c>
      <c r="N1942" s="1">
        <f>Table49[[#This Row],[Quantity]]*Table49[[#This Row],[Profit_Per_Quantity]]</f>
        <v>26567.999999999989</v>
      </c>
      <c r="O1942" s="1" t="s">
        <v>48</v>
      </c>
    </row>
    <row r="1943" spans="1:15" x14ac:dyDescent="0.3">
      <c r="A1943" s="1" t="s">
        <v>7439</v>
      </c>
      <c r="B1943" s="1" t="s">
        <v>511</v>
      </c>
      <c r="C1943" s="14" t="s">
        <v>5911</v>
      </c>
      <c r="D1943" s="1" t="s">
        <v>13</v>
      </c>
      <c r="E1943" s="1" t="s">
        <v>28</v>
      </c>
      <c r="F1943" s="1" t="s">
        <v>33</v>
      </c>
      <c r="G1943" s="1" t="s">
        <v>4352</v>
      </c>
      <c r="H1943" s="1">
        <v>1090</v>
      </c>
      <c r="I1943" s="1">
        <v>1729.92</v>
      </c>
      <c r="J1943" s="1">
        <v>3055.51</v>
      </c>
      <c r="K1943" s="1">
        <v>350</v>
      </c>
      <c r="L1943" s="1">
        <f>Table49[[#This Row],[Selling_Price]]-Table49[[#This Row],[Market_Price]]</f>
        <v>1325.5900000000001</v>
      </c>
      <c r="M1943" s="1">
        <f>Table49[[#This Row],[Quantity]]*Table49[[#This Row],[Selling_Price]]</f>
        <v>1069428.5</v>
      </c>
      <c r="N1943" s="1">
        <f>Table49[[#This Row],[Quantity]]*Table49[[#This Row],[Profit_Per_Quantity]]</f>
        <v>463956.50000000006</v>
      </c>
      <c r="O1943" s="1" t="s">
        <v>48</v>
      </c>
    </row>
    <row r="1944" spans="1:15" x14ac:dyDescent="0.3">
      <c r="A1944" s="1" t="s">
        <v>6542</v>
      </c>
      <c r="B1944" s="1" t="s">
        <v>2672</v>
      </c>
      <c r="C1944" s="14" t="s">
        <v>4643</v>
      </c>
      <c r="D1944" s="1" t="s">
        <v>19</v>
      </c>
      <c r="E1944" s="1" t="s">
        <v>21</v>
      </c>
      <c r="F1944" s="1" t="s">
        <v>32</v>
      </c>
      <c r="G1944" s="1" t="s">
        <v>43</v>
      </c>
      <c r="H1944" s="1">
        <v>1098</v>
      </c>
      <c r="I1944" s="1">
        <v>966.99</v>
      </c>
      <c r="J1944" s="1">
        <v>1340.8</v>
      </c>
      <c r="K1944" s="1">
        <v>271</v>
      </c>
      <c r="L1944" s="1">
        <f>Table49[[#This Row],[Selling_Price]]-Table49[[#This Row],[Market_Price]]</f>
        <v>373.80999999999995</v>
      </c>
      <c r="M1944" s="1">
        <f>Table49[[#This Row],[Quantity]]*Table49[[#This Row],[Selling_Price]]</f>
        <v>363356.8</v>
      </c>
      <c r="N1944" s="1">
        <f>Table49[[#This Row],[Quantity]]*Table49[[#This Row],[Profit_Per_Quantity]]</f>
        <v>101302.50999999998</v>
      </c>
      <c r="O1944" s="1" t="s">
        <v>48</v>
      </c>
    </row>
    <row r="1945" spans="1:15" x14ac:dyDescent="0.3">
      <c r="A1945" s="1" t="s">
        <v>9226</v>
      </c>
      <c r="B1945" s="1" t="s">
        <v>2031</v>
      </c>
      <c r="C1945" s="14" t="s">
        <v>5846</v>
      </c>
      <c r="D1945" s="1" t="s">
        <v>14</v>
      </c>
      <c r="E1945" s="1" t="s">
        <v>21</v>
      </c>
      <c r="F1945" s="1" t="s">
        <v>34</v>
      </c>
      <c r="G1945" s="1" t="s">
        <v>42</v>
      </c>
      <c r="H1945" s="1">
        <v>1078</v>
      </c>
      <c r="I1945" s="1">
        <v>336.81</v>
      </c>
      <c r="J1945" s="1">
        <v>385.63</v>
      </c>
      <c r="K1945" s="1">
        <v>427</v>
      </c>
      <c r="L1945" s="1">
        <f>Table49[[#This Row],[Selling_Price]]-Table49[[#This Row],[Market_Price]]</f>
        <v>48.819999999999993</v>
      </c>
      <c r="M1945" s="1">
        <f>Table49[[#This Row],[Quantity]]*Table49[[#This Row],[Selling_Price]]</f>
        <v>164664.01</v>
      </c>
      <c r="N1945" s="1">
        <f>Table49[[#This Row],[Quantity]]*Table49[[#This Row],[Profit_Per_Quantity]]</f>
        <v>20846.139999999996</v>
      </c>
      <c r="O1945" s="1" t="s">
        <v>48</v>
      </c>
    </row>
    <row r="1946" spans="1:15" x14ac:dyDescent="0.3">
      <c r="A1946" s="1" t="s">
        <v>10253</v>
      </c>
      <c r="B1946" s="1" t="s">
        <v>3651</v>
      </c>
      <c r="C1946" s="14" t="s">
        <v>4974</v>
      </c>
      <c r="D1946" s="1" t="s">
        <v>19</v>
      </c>
      <c r="E1946" s="1" t="s">
        <v>25</v>
      </c>
      <c r="F1946" s="1" t="s">
        <v>33</v>
      </c>
      <c r="G1946" s="1" t="s">
        <v>42</v>
      </c>
      <c r="H1946" s="1">
        <v>1091</v>
      </c>
      <c r="I1946" s="1">
        <v>705.66</v>
      </c>
      <c r="J1946" s="1">
        <v>1409.09</v>
      </c>
      <c r="K1946" s="1">
        <v>346</v>
      </c>
      <c r="L1946" s="1">
        <f>Table49[[#This Row],[Selling_Price]]-Table49[[#This Row],[Market_Price]]</f>
        <v>703.43</v>
      </c>
      <c r="M1946" s="1">
        <f>Table49[[#This Row],[Quantity]]*Table49[[#This Row],[Selling_Price]]</f>
        <v>487545.13999999996</v>
      </c>
      <c r="N1946" s="1">
        <f>Table49[[#This Row],[Quantity]]*Table49[[#This Row],[Profit_Per_Quantity]]</f>
        <v>243386.77999999997</v>
      </c>
      <c r="O1946" s="1" t="s">
        <v>48</v>
      </c>
    </row>
    <row r="1947" spans="1:15" x14ac:dyDescent="0.3">
      <c r="A1947" s="1" t="s">
        <v>6921</v>
      </c>
      <c r="B1947" s="1" t="s">
        <v>752</v>
      </c>
      <c r="C1947" s="14" t="s">
        <v>5207</v>
      </c>
      <c r="D1947" s="1" t="s">
        <v>14</v>
      </c>
      <c r="E1947" s="1" t="s">
        <v>4349</v>
      </c>
      <c r="F1947" s="1" t="s">
        <v>34</v>
      </c>
      <c r="G1947" s="1" t="s">
        <v>36</v>
      </c>
      <c r="H1947" s="1">
        <v>1042</v>
      </c>
      <c r="I1947" s="1">
        <v>1399.13</v>
      </c>
      <c r="J1947" s="1">
        <v>2651.64</v>
      </c>
      <c r="K1947" s="1">
        <v>313</v>
      </c>
      <c r="L1947" s="1">
        <f>Table49[[#This Row],[Selling_Price]]-Table49[[#This Row],[Market_Price]]</f>
        <v>1252.5099999999998</v>
      </c>
      <c r="M1947" s="1">
        <f>Table49[[#This Row],[Quantity]]*Table49[[#This Row],[Selling_Price]]</f>
        <v>829963.32</v>
      </c>
      <c r="N1947" s="1">
        <f>Table49[[#This Row],[Quantity]]*Table49[[#This Row],[Profit_Per_Quantity]]</f>
        <v>392035.62999999995</v>
      </c>
      <c r="O1947" s="1" t="s">
        <v>48</v>
      </c>
    </row>
    <row r="1948" spans="1:15" x14ac:dyDescent="0.3">
      <c r="A1948" s="1" t="s">
        <v>8113</v>
      </c>
      <c r="B1948" s="1" t="s">
        <v>203</v>
      </c>
      <c r="C1948" s="14" t="s">
        <v>5759</v>
      </c>
      <c r="D1948" s="1" t="s">
        <v>13</v>
      </c>
      <c r="E1948" s="1" t="s">
        <v>21</v>
      </c>
      <c r="F1948" s="1" t="s">
        <v>31</v>
      </c>
      <c r="G1948" s="1" t="s">
        <v>44</v>
      </c>
      <c r="H1948" s="1">
        <v>1033</v>
      </c>
      <c r="I1948" s="1">
        <v>100.07</v>
      </c>
      <c r="J1948" s="1">
        <v>174.9</v>
      </c>
      <c r="K1948" s="1">
        <v>383</v>
      </c>
      <c r="L1948" s="1">
        <f>Table49[[#This Row],[Selling_Price]]-Table49[[#This Row],[Market_Price]]</f>
        <v>74.830000000000013</v>
      </c>
      <c r="M1948" s="1">
        <f>Table49[[#This Row],[Quantity]]*Table49[[#This Row],[Selling_Price]]</f>
        <v>66986.7</v>
      </c>
      <c r="N1948" s="1">
        <f>Table49[[#This Row],[Quantity]]*Table49[[#This Row],[Profit_Per_Quantity]]</f>
        <v>28659.890000000003</v>
      </c>
      <c r="O1948" s="1" t="s">
        <v>48</v>
      </c>
    </row>
    <row r="1949" spans="1:15" x14ac:dyDescent="0.3">
      <c r="A1949" s="1" t="s">
        <v>7779</v>
      </c>
      <c r="B1949" s="1" t="s">
        <v>3421</v>
      </c>
      <c r="C1949" s="14" t="s">
        <v>5149</v>
      </c>
      <c r="D1949" s="1" t="s">
        <v>17</v>
      </c>
      <c r="E1949" s="1" t="s">
        <v>29</v>
      </c>
      <c r="F1949" s="1" t="s">
        <v>33</v>
      </c>
      <c r="G1949" s="1" t="s">
        <v>38</v>
      </c>
      <c r="H1949" s="1">
        <v>1068</v>
      </c>
      <c r="I1949" s="1">
        <v>527.11</v>
      </c>
      <c r="J1949" s="1">
        <v>900.5</v>
      </c>
      <c r="K1949" s="1">
        <v>304</v>
      </c>
      <c r="L1949" s="1">
        <f>Table49[[#This Row],[Selling_Price]]-Table49[[#This Row],[Market_Price]]</f>
        <v>373.39</v>
      </c>
      <c r="M1949" s="1">
        <f>Table49[[#This Row],[Quantity]]*Table49[[#This Row],[Selling_Price]]</f>
        <v>273752</v>
      </c>
      <c r="N1949" s="1">
        <f>Table49[[#This Row],[Quantity]]*Table49[[#This Row],[Profit_Per_Quantity]]</f>
        <v>113510.56</v>
      </c>
      <c r="O1949" s="1" t="s">
        <v>48</v>
      </c>
    </row>
    <row r="1950" spans="1:15" x14ac:dyDescent="0.3">
      <c r="A1950" s="1" t="s">
        <v>7639</v>
      </c>
      <c r="B1950" s="1" t="s">
        <v>3632</v>
      </c>
      <c r="C1950" s="14" t="s">
        <v>4990</v>
      </c>
      <c r="D1950" s="1" t="s">
        <v>11</v>
      </c>
      <c r="E1950" s="1" t="s">
        <v>24</v>
      </c>
      <c r="F1950" s="1" t="s">
        <v>35</v>
      </c>
      <c r="G1950" s="1" t="s">
        <v>4352</v>
      </c>
      <c r="H1950" s="1">
        <v>1063</v>
      </c>
      <c r="I1950" s="1">
        <v>533.70000000000005</v>
      </c>
      <c r="J1950" s="1">
        <v>626.41</v>
      </c>
      <c r="K1950" s="1">
        <v>336</v>
      </c>
      <c r="L1950" s="1">
        <f>Table49[[#This Row],[Selling_Price]]-Table49[[#This Row],[Market_Price]]</f>
        <v>92.709999999999923</v>
      </c>
      <c r="M1950" s="1">
        <f>Table49[[#This Row],[Quantity]]*Table49[[#This Row],[Selling_Price]]</f>
        <v>210473.75999999998</v>
      </c>
      <c r="N1950" s="1">
        <f>Table49[[#This Row],[Quantity]]*Table49[[#This Row],[Profit_Per_Quantity]]</f>
        <v>31150.559999999976</v>
      </c>
      <c r="O1950" s="1" t="s">
        <v>48</v>
      </c>
    </row>
    <row r="1951" spans="1:15" x14ac:dyDescent="0.3">
      <c r="A1951" s="1" t="s">
        <v>7440</v>
      </c>
      <c r="B1951" s="1" t="s">
        <v>3638</v>
      </c>
      <c r="C1951" s="14" t="s">
        <v>4987</v>
      </c>
      <c r="D1951" s="1" t="s">
        <v>19</v>
      </c>
      <c r="E1951" s="1" t="s">
        <v>25</v>
      </c>
      <c r="F1951" s="1" t="s">
        <v>32</v>
      </c>
      <c r="G1951" s="1" t="s">
        <v>37</v>
      </c>
      <c r="H1951" s="1">
        <v>1001</v>
      </c>
      <c r="I1951" s="1">
        <v>502.38</v>
      </c>
      <c r="J1951" s="1">
        <v>678.52</v>
      </c>
      <c r="K1951" s="1">
        <v>204</v>
      </c>
      <c r="L1951" s="1">
        <f>Table49[[#This Row],[Selling_Price]]-Table49[[#This Row],[Market_Price]]</f>
        <v>176.14</v>
      </c>
      <c r="M1951" s="1">
        <f>Table49[[#This Row],[Quantity]]*Table49[[#This Row],[Selling_Price]]</f>
        <v>138418.07999999999</v>
      </c>
      <c r="N1951" s="1">
        <f>Table49[[#This Row],[Quantity]]*Table49[[#This Row],[Profit_Per_Quantity]]</f>
        <v>35932.559999999998</v>
      </c>
      <c r="O1951" s="1" t="s">
        <v>48</v>
      </c>
    </row>
    <row r="1952" spans="1:15" x14ac:dyDescent="0.3">
      <c r="A1952" s="1" t="s">
        <v>8631</v>
      </c>
      <c r="B1952" s="1" t="s">
        <v>1066</v>
      </c>
      <c r="C1952" s="14" t="s">
        <v>6112</v>
      </c>
      <c r="D1952" s="1" t="s">
        <v>18</v>
      </c>
      <c r="E1952" s="1" t="s">
        <v>30</v>
      </c>
      <c r="F1952" s="1" t="s">
        <v>35</v>
      </c>
      <c r="G1952" s="1" t="s">
        <v>42</v>
      </c>
      <c r="H1952" s="1">
        <v>1069</v>
      </c>
      <c r="I1952" s="1">
        <v>1263.96</v>
      </c>
      <c r="J1952" s="1">
        <v>2460.16</v>
      </c>
      <c r="K1952" s="1">
        <v>307</v>
      </c>
      <c r="L1952" s="1">
        <f>Table49[[#This Row],[Selling_Price]]-Table49[[#This Row],[Market_Price]]</f>
        <v>1196.1999999999998</v>
      </c>
      <c r="M1952" s="1">
        <f>Table49[[#This Row],[Quantity]]*Table49[[#This Row],[Selling_Price]]</f>
        <v>755269.12</v>
      </c>
      <c r="N1952" s="1">
        <f>Table49[[#This Row],[Quantity]]*Table49[[#This Row],[Profit_Per_Quantity]]</f>
        <v>367233.39999999997</v>
      </c>
      <c r="O1952" s="1" t="s">
        <v>48</v>
      </c>
    </row>
    <row r="1953" spans="1:15" x14ac:dyDescent="0.3">
      <c r="A1953" s="1" t="s">
        <v>9880</v>
      </c>
      <c r="B1953" s="1" t="s">
        <v>3067</v>
      </c>
      <c r="C1953" s="14" t="s">
        <v>5374</v>
      </c>
      <c r="D1953" s="1" t="s">
        <v>20</v>
      </c>
      <c r="E1953" s="1" t="s">
        <v>25</v>
      </c>
      <c r="F1953" s="1" t="s">
        <v>32</v>
      </c>
      <c r="G1953" s="1" t="s">
        <v>42</v>
      </c>
      <c r="H1953" s="1">
        <v>1073</v>
      </c>
      <c r="I1953" s="1">
        <v>1579.36</v>
      </c>
      <c r="J1953" s="1">
        <v>2622.74</v>
      </c>
      <c r="K1953" s="1">
        <v>352</v>
      </c>
      <c r="L1953" s="1">
        <f>Table49[[#This Row],[Selling_Price]]-Table49[[#This Row],[Market_Price]]</f>
        <v>1043.3799999999999</v>
      </c>
      <c r="M1953" s="1">
        <f>Table49[[#This Row],[Quantity]]*Table49[[#This Row],[Selling_Price]]</f>
        <v>923204.48</v>
      </c>
      <c r="N1953" s="1">
        <f>Table49[[#This Row],[Quantity]]*Table49[[#This Row],[Profit_Per_Quantity]]</f>
        <v>367269.75999999995</v>
      </c>
      <c r="O1953" s="1" t="s">
        <v>48</v>
      </c>
    </row>
    <row r="1954" spans="1:15" x14ac:dyDescent="0.3">
      <c r="A1954" s="1" t="s">
        <v>10589</v>
      </c>
      <c r="B1954" s="1" t="s">
        <v>4179</v>
      </c>
      <c r="C1954" s="14" t="s">
        <v>4523</v>
      </c>
      <c r="D1954" s="1" t="s">
        <v>20</v>
      </c>
      <c r="E1954" s="1" t="s">
        <v>24</v>
      </c>
      <c r="F1954" s="1" t="s">
        <v>35</v>
      </c>
      <c r="G1954" s="1" t="s">
        <v>40</v>
      </c>
      <c r="H1954" s="1">
        <v>1012</v>
      </c>
      <c r="I1954" s="1">
        <v>1155.72</v>
      </c>
      <c r="J1954" s="1">
        <v>1809.78</v>
      </c>
      <c r="K1954" s="1">
        <v>118</v>
      </c>
      <c r="L1954" s="1">
        <f>Table49[[#This Row],[Selling_Price]]-Table49[[#This Row],[Market_Price]]</f>
        <v>654.05999999999995</v>
      </c>
      <c r="M1954" s="1">
        <f>Table49[[#This Row],[Quantity]]*Table49[[#This Row],[Selling_Price]]</f>
        <v>213554.04</v>
      </c>
      <c r="N1954" s="1">
        <f>Table49[[#This Row],[Quantity]]*Table49[[#This Row],[Profit_Per_Quantity]]</f>
        <v>77179.079999999987</v>
      </c>
      <c r="O1954" s="1" t="s">
        <v>48</v>
      </c>
    </row>
    <row r="1955" spans="1:15" x14ac:dyDescent="0.3">
      <c r="A1955" s="1" t="s">
        <v>7607</v>
      </c>
      <c r="B1955" s="1" t="s">
        <v>2429</v>
      </c>
      <c r="C1955" s="14" t="s">
        <v>5698</v>
      </c>
      <c r="D1955" s="1" t="s">
        <v>16</v>
      </c>
      <c r="E1955" s="1" t="s">
        <v>27</v>
      </c>
      <c r="F1955" s="1" t="s">
        <v>31</v>
      </c>
      <c r="G1955" s="1" t="s">
        <v>41</v>
      </c>
      <c r="H1955" s="1">
        <v>1043</v>
      </c>
      <c r="I1955" s="1">
        <v>1694.15</v>
      </c>
      <c r="J1955" s="1">
        <v>2306.41</v>
      </c>
      <c r="K1955" s="1">
        <v>143</v>
      </c>
      <c r="L1955" s="1">
        <f>Table49[[#This Row],[Selling_Price]]-Table49[[#This Row],[Market_Price]]</f>
        <v>612.25999999999976</v>
      </c>
      <c r="M1955" s="1">
        <f>Table49[[#This Row],[Quantity]]*Table49[[#This Row],[Selling_Price]]</f>
        <v>329816.63</v>
      </c>
      <c r="N1955" s="1">
        <f>Table49[[#This Row],[Quantity]]*Table49[[#This Row],[Profit_Per_Quantity]]</f>
        <v>87553.179999999964</v>
      </c>
      <c r="O1955" s="1" t="s">
        <v>48</v>
      </c>
    </row>
    <row r="1956" spans="1:15" x14ac:dyDescent="0.3">
      <c r="A1956" s="1" t="s">
        <v>8622</v>
      </c>
      <c r="B1956" s="1" t="s">
        <v>1054</v>
      </c>
      <c r="C1956" s="14" t="s">
        <v>4405</v>
      </c>
      <c r="D1956" s="1" t="s">
        <v>20</v>
      </c>
      <c r="E1956" s="1" t="s">
        <v>4349</v>
      </c>
      <c r="F1956" s="1" t="s">
        <v>35</v>
      </c>
      <c r="G1956" s="1" t="s">
        <v>37</v>
      </c>
      <c r="H1956" s="1">
        <v>1091</v>
      </c>
      <c r="I1956" s="1">
        <v>411.21</v>
      </c>
      <c r="J1956" s="1">
        <v>784.44</v>
      </c>
      <c r="K1956" s="1">
        <v>194</v>
      </c>
      <c r="L1956" s="1">
        <f>Table49[[#This Row],[Selling_Price]]-Table49[[#This Row],[Market_Price]]</f>
        <v>373.23000000000008</v>
      </c>
      <c r="M1956" s="1">
        <f>Table49[[#This Row],[Quantity]]*Table49[[#This Row],[Selling_Price]]</f>
        <v>152181.36000000002</v>
      </c>
      <c r="N1956" s="1">
        <f>Table49[[#This Row],[Quantity]]*Table49[[#This Row],[Profit_Per_Quantity]]</f>
        <v>72406.62000000001</v>
      </c>
      <c r="O1956" s="1" t="s">
        <v>48</v>
      </c>
    </row>
    <row r="1957" spans="1:15" x14ac:dyDescent="0.3">
      <c r="A1957" s="1" t="s">
        <v>8657</v>
      </c>
      <c r="B1957" s="1" t="s">
        <v>1108</v>
      </c>
      <c r="C1957" s="14" t="s">
        <v>6104</v>
      </c>
      <c r="D1957" s="1" t="s">
        <v>16</v>
      </c>
      <c r="E1957" s="1" t="s">
        <v>26</v>
      </c>
      <c r="F1957" s="1" t="s">
        <v>33</v>
      </c>
      <c r="G1957" s="1" t="s">
        <v>44</v>
      </c>
      <c r="H1957" s="1">
        <v>1080</v>
      </c>
      <c r="I1957" s="1">
        <v>229.84</v>
      </c>
      <c r="J1957" s="1">
        <v>409.97</v>
      </c>
      <c r="K1957" s="1">
        <v>448</v>
      </c>
      <c r="L1957" s="1">
        <f>Table49[[#This Row],[Selling_Price]]-Table49[[#This Row],[Market_Price]]</f>
        <v>180.13000000000002</v>
      </c>
      <c r="M1957" s="1">
        <f>Table49[[#This Row],[Quantity]]*Table49[[#This Row],[Selling_Price]]</f>
        <v>183666.56</v>
      </c>
      <c r="N1957" s="1">
        <f>Table49[[#This Row],[Quantity]]*Table49[[#This Row],[Profit_Per_Quantity]]</f>
        <v>80698.240000000005</v>
      </c>
      <c r="O1957" s="1" t="s">
        <v>48</v>
      </c>
    </row>
    <row r="1958" spans="1:15" x14ac:dyDescent="0.3">
      <c r="A1958" s="1" t="s">
        <v>10103</v>
      </c>
      <c r="B1958" s="1" t="s">
        <v>3439</v>
      </c>
      <c r="C1958" s="14" t="s">
        <v>4828</v>
      </c>
      <c r="D1958" s="1" t="s">
        <v>12</v>
      </c>
      <c r="E1958" s="1" t="s">
        <v>26</v>
      </c>
      <c r="F1958" s="1" t="s">
        <v>34</v>
      </c>
      <c r="G1958" s="1" t="s">
        <v>44</v>
      </c>
      <c r="H1958" s="1">
        <v>1036</v>
      </c>
      <c r="I1958" s="1">
        <v>1258.05</v>
      </c>
      <c r="J1958" s="1">
        <v>1610.56</v>
      </c>
      <c r="K1958" s="1">
        <v>375</v>
      </c>
      <c r="L1958" s="1">
        <f>Table49[[#This Row],[Selling_Price]]-Table49[[#This Row],[Market_Price]]</f>
        <v>352.51</v>
      </c>
      <c r="M1958" s="1">
        <f>Table49[[#This Row],[Quantity]]*Table49[[#This Row],[Selling_Price]]</f>
        <v>603960</v>
      </c>
      <c r="N1958" s="1">
        <f>Table49[[#This Row],[Quantity]]*Table49[[#This Row],[Profit_Per_Quantity]]</f>
        <v>132191.25</v>
      </c>
      <c r="O1958" s="1" t="s">
        <v>48</v>
      </c>
    </row>
    <row r="1959" spans="1:15" x14ac:dyDescent="0.3">
      <c r="A1959" s="1" t="s">
        <v>6910</v>
      </c>
      <c r="B1959" s="1" t="s">
        <v>2048</v>
      </c>
      <c r="C1959" s="14" t="s">
        <v>5837</v>
      </c>
      <c r="D1959" s="1" t="s">
        <v>15</v>
      </c>
      <c r="E1959" s="1" t="s">
        <v>4349</v>
      </c>
      <c r="F1959" s="1" t="s">
        <v>34</v>
      </c>
      <c r="G1959" s="1" t="s">
        <v>36</v>
      </c>
      <c r="H1959" s="1">
        <v>1093</v>
      </c>
      <c r="I1959" s="1">
        <v>1960.37</v>
      </c>
      <c r="J1959" s="1">
        <v>2659.48</v>
      </c>
      <c r="K1959" s="1">
        <v>103</v>
      </c>
      <c r="L1959" s="1">
        <f>Table49[[#This Row],[Selling_Price]]-Table49[[#This Row],[Market_Price]]</f>
        <v>699.11000000000013</v>
      </c>
      <c r="M1959" s="1">
        <f>Table49[[#This Row],[Quantity]]*Table49[[#This Row],[Selling_Price]]</f>
        <v>273926.44</v>
      </c>
      <c r="N1959" s="1">
        <f>Table49[[#This Row],[Quantity]]*Table49[[#This Row],[Profit_Per_Quantity]]</f>
        <v>72008.330000000016</v>
      </c>
      <c r="O1959" s="1" t="s">
        <v>48</v>
      </c>
    </row>
    <row r="1960" spans="1:15" x14ac:dyDescent="0.3">
      <c r="A1960" s="1" t="s">
        <v>7190</v>
      </c>
      <c r="B1960" s="1" t="s">
        <v>225</v>
      </c>
      <c r="C1960" s="14" t="s">
        <v>5638</v>
      </c>
      <c r="D1960" s="1" t="s">
        <v>16</v>
      </c>
      <c r="E1960" s="1" t="s">
        <v>4351</v>
      </c>
      <c r="F1960" s="1" t="s">
        <v>33</v>
      </c>
      <c r="G1960" s="1" t="s">
        <v>4352</v>
      </c>
      <c r="H1960" s="1">
        <v>1071</v>
      </c>
      <c r="I1960" s="1">
        <v>1856.89</v>
      </c>
      <c r="J1960" s="1">
        <v>3414.75</v>
      </c>
      <c r="K1960" s="1">
        <v>264</v>
      </c>
      <c r="L1960" s="1">
        <f>Table49[[#This Row],[Selling_Price]]-Table49[[#This Row],[Market_Price]]</f>
        <v>1557.86</v>
      </c>
      <c r="M1960" s="1">
        <f>Table49[[#This Row],[Quantity]]*Table49[[#This Row],[Selling_Price]]</f>
        <v>901494</v>
      </c>
      <c r="N1960" s="1">
        <f>Table49[[#This Row],[Quantity]]*Table49[[#This Row],[Profit_Per_Quantity]]</f>
        <v>411275.04</v>
      </c>
      <c r="O1960" s="1" t="s">
        <v>48</v>
      </c>
    </row>
    <row r="1961" spans="1:15" x14ac:dyDescent="0.3">
      <c r="A1961" s="1" t="s">
        <v>6346</v>
      </c>
      <c r="B1961" s="1" t="s">
        <v>978</v>
      </c>
      <c r="C1961" s="14" t="s">
        <v>6133</v>
      </c>
      <c r="D1961" s="1" t="s">
        <v>15</v>
      </c>
      <c r="E1961" s="1" t="s">
        <v>27</v>
      </c>
      <c r="F1961" s="1" t="s">
        <v>35</v>
      </c>
      <c r="G1961" s="1" t="s">
        <v>40</v>
      </c>
      <c r="H1961" s="1">
        <v>1062</v>
      </c>
      <c r="I1961" s="1">
        <v>1900.34</v>
      </c>
      <c r="J1961" s="1">
        <v>2099.04</v>
      </c>
      <c r="K1961" s="1">
        <v>149</v>
      </c>
      <c r="L1961" s="1">
        <f>Table49[[#This Row],[Selling_Price]]-Table49[[#This Row],[Market_Price]]</f>
        <v>198.70000000000005</v>
      </c>
      <c r="M1961" s="1">
        <f>Table49[[#This Row],[Quantity]]*Table49[[#This Row],[Selling_Price]]</f>
        <v>312756.96000000002</v>
      </c>
      <c r="N1961" s="1">
        <f>Table49[[#This Row],[Quantity]]*Table49[[#This Row],[Profit_Per_Quantity]]</f>
        <v>29606.300000000007</v>
      </c>
      <c r="O1961" s="1" t="s">
        <v>48</v>
      </c>
    </row>
    <row r="1962" spans="1:15" x14ac:dyDescent="0.3">
      <c r="A1962" s="1" t="s">
        <v>8361</v>
      </c>
      <c r="B1962" s="1" t="s">
        <v>635</v>
      </c>
      <c r="C1962" s="14" t="s">
        <v>6212</v>
      </c>
      <c r="D1962" s="1" t="s">
        <v>18</v>
      </c>
      <c r="E1962" s="1" t="s">
        <v>25</v>
      </c>
      <c r="F1962" s="1" t="s">
        <v>32</v>
      </c>
      <c r="G1962" s="1" t="s">
        <v>45</v>
      </c>
      <c r="H1962" s="1">
        <v>1034</v>
      </c>
      <c r="I1962" s="1">
        <v>253.98</v>
      </c>
      <c r="J1962" s="1">
        <v>358.75</v>
      </c>
      <c r="K1962" s="1">
        <v>313</v>
      </c>
      <c r="L1962" s="1">
        <f>Table49[[#This Row],[Selling_Price]]-Table49[[#This Row],[Market_Price]]</f>
        <v>104.77000000000001</v>
      </c>
      <c r="M1962" s="1">
        <f>Table49[[#This Row],[Quantity]]*Table49[[#This Row],[Selling_Price]]</f>
        <v>112288.75</v>
      </c>
      <c r="N1962" s="1">
        <f>Table49[[#This Row],[Quantity]]*Table49[[#This Row],[Profit_Per_Quantity]]</f>
        <v>32793.01</v>
      </c>
      <c r="O1962" s="1" t="s">
        <v>48</v>
      </c>
    </row>
    <row r="1963" spans="1:15" x14ac:dyDescent="0.3">
      <c r="A1963" s="1" t="s">
        <v>6842</v>
      </c>
      <c r="B1963" s="1" t="s">
        <v>297</v>
      </c>
      <c r="C1963" s="14" t="s">
        <v>5471</v>
      </c>
      <c r="D1963" s="1" t="s">
        <v>11</v>
      </c>
      <c r="E1963" s="1" t="s">
        <v>25</v>
      </c>
      <c r="F1963" s="1" t="s">
        <v>32</v>
      </c>
      <c r="G1963" s="1" t="s">
        <v>38</v>
      </c>
      <c r="H1963" s="1">
        <v>1087</v>
      </c>
      <c r="I1963" s="1">
        <v>1622.99</v>
      </c>
      <c r="J1963" s="1">
        <v>2833.61</v>
      </c>
      <c r="K1963" s="1">
        <v>5</v>
      </c>
      <c r="L1963" s="1">
        <f>Table49[[#This Row],[Selling_Price]]-Table49[[#This Row],[Market_Price]]</f>
        <v>1210.6200000000001</v>
      </c>
      <c r="M1963" s="1">
        <f>Table49[[#This Row],[Quantity]]*Table49[[#This Row],[Selling_Price]]</f>
        <v>14168.050000000001</v>
      </c>
      <c r="N1963" s="1">
        <f>Table49[[#This Row],[Quantity]]*Table49[[#This Row],[Profit_Per_Quantity]]</f>
        <v>6053.1</v>
      </c>
      <c r="O1963" s="1" t="s">
        <v>48</v>
      </c>
    </row>
    <row r="1964" spans="1:15" x14ac:dyDescent="0.3">
      <c r="A1964" s="1" t="s">
        <v>10509</v>
      </c>
      <c r="B1964" s="1" t="s">
        <v>4043</v>
      </c>
      <c r="C1964" s="14" t="s">
        <v>4651</v>
      </c>
      <c r="D1964" s="1" t="s">
        <v>14</v>
      </c>
      <c r="E1964" s="1" t="s">
        <v>27</v>
      </c>
      <c r="F1964" s="1" t="s">
        <v>35</v>
      </c>
      <c r="G1964" s="1" t="s">
        <v>45</v>
      </c>
      <c r="H1964" s="1">
        <v>1099</v>
      </c>
      <c r="I1964" s="1">
        <v>1790.49</v>
      </c>
      <c r="J1964" s="1">
        <v>3410.52</v>
      </c>
      <c r="K1964" s="1">
        <v>369</v>
      </c>
      <c r="L1964" s="1">
        <f>Table49[[#This Row],[Selling_Price]]-Table49[[#This Row],[Market_Price]]</f>
        <v>1620.03</v>
      </c>
      <c r="M1964" s="1">
        <f>Table49[[#This Row],[Quantity]]*Table49[[#This Row],[Selling_Price]]</f>
        <v>1258481.8799999999</v>
      </c>
      <c r="N1964" s="1">
        <f>Table49[[#This Row],[Quantity]]*Table49[[#This Row],[Profit_Per_Quantity]]</f>
        <v>597791.06999999995</v>
      </c>
      <c r="O1964" s="1" t="s">
        <v>48</v>
      </c>
    </row>
    <row r="1965" spans="1:15" x14ac:dyDescent="0.3">
      <c r="A1965" s="1" t="s">
        <v>7583</v>
      </c>
      <c r="B1965" s="1" t="s">
        <v>62</v>
      </c>
      <c r="C1965" s="14" t="s">
        <v>5462</v>
      </c>
      <c r="D1965" s="1" t="s">
        <v>11</v>
      </c>
      <c r="E1965" s="1" t="s">
        <v>21</v>
      </c>
      <c r="F1965" s="1" t="s">
        <v>33</v>
      </c>
      <c r="G1965" s="1" t="s">
        <v>38</v>
      </c>
      <c r="H1965" s="1">
        <v>1080</v>
      </c>
      <c r="I1965" s="1">
        <v>1149.42</v>
      </c>
      <c r="J1965" s="1">
        <v>1603.59</v>
      </c>
      <c r="K1965" s="1">
        <v>395</v>
      </c>
      <c r="L1965" s="1">
        <f>Table49[[#This Row],[Selling_Price]]-Table49[[#This Row],[Market_Price]]</f>
        <v>454.16999999999985</v>
      </c>
      <c r="M1965" s="1">
        <f>Table49[[#This Row],[Quantity]]*Table49[[#This Row],[Selling_Price]]</f>
        <v>633418.04999999993</v>
      </c>
      <c r="N1965" s="1">
        <f>Table49[[#This Row],[Quantity]]*Table49[[#This Row],[Profit_Per_Quantity]]</f>
        <v>179397.14999999994</v>
      </c>
      <c r="O1965" s="1" t="s">
        <v>48</v>
      </c>
    </row>
    <row r="1966" spans="1:15" x14ac:dyDescent="0.3">
      <c r="A1966" s="1" t="s">
        <v>9318</v>
      </c>
      <c r="B1966" s="1" t="s">
        <v>2179</v>
      </c>
      <c r="C1966" s="14" t="s">
        <v>4387</v>
      </c>
      <c r="D1966" s="1" t="s">
        <v>19</v>
      </c>
      <c r="E1966" s="1" t="s">
        <v>30</v>
      </c>
      <c r="F1966" s="1" t="s">
        <v>31</v>
      </c>
      <c r="G1966" s="1" t="s">
        <v>40</v>
      </c>
      <c r="H1966" s="1">
        <v>1036</v>
      </c>
      <c r="I1966" s="1">
        <v>1674.43</v>
      </c>
      <c r="J1966" s="1">
        <v>3325.83</v>
      </c>
      <c r="K1966" s="1">
        <v>232</v>
      </c>
      <c r="L1966" s="1">
        <f>Table49[[#This Row],[Selling_Price]]-Table49[[#This Row],[Market_Price]]</f>
        <v>1651.3999999999999</v>
      </c>
      <c r="M1966" s="1">
        <f>Table49[[#This Row],[Quantity]]*Table49[[#This Row],[Selling_Price]]</f>
        <v>771592.55999999994</v>
      </c>
      <c r="N1966" s="1">
        <f>Table49[[#This Row],[Quantity]]*Table49[[#This Row],[Profit_Per_Quantity]]</f>
        <v>383124.8</v>
      </c>
      <c r="O1966" s="1" t="s">
        <v>48</v>
      </c>
    </row>
    <row r="1967" spans="1:15" x14ac:dyDescent="0.3">
      <c r="A1967" s="1" t="s">
        <v>6959</v>
      </c>
      <c r="B1967" s="1" t="s">
        <v>1715</v>
      </c>
      <c r="C1967" s="14" t="s">
        <v>5937</v>
      </c>
      <c r="D1967" s="1" t="s">
        <v>17</v>
      </c>
      <c r="E1967" s="1" t="s">
        <v>29</v>
      </c>
      <c r="F1967" s="1" t="s">
        <v>35</v>
      </c>
      <c r="G1967" s="1" t="s">
        <v>42</v>
      </c>
      <c r="H1967" s="1">
        <v>1073</v>
      </c>
      <c r="I1967" s="1">
        <v>609.19000000000005</v>
      </c>
      <c r="J1967" s="1">
        <v>878.18</v>
      </c>
      <c r="K1967" s="1">
        <v>485</v>
      </c>
      <c r="L1967" s="1">
        <f>Table49[[#This Row],[Selling_Price]]-Table49[[#This Row],[Market_Price]]</f>
        <v>268.9899999999999</v>
      </c>
      <c r="M1967" s="1">
        <f>Table49[[#This Row],[Quantity]]*Table49[[#This Row],[Selling_Price]]</f>
        <v>425917.3</v>
      </c>
      <c r="N1967" s="1">
        <f>Table49[[#This Row],[Quantity]]*Table49[[#This Row],[Profit_Per_Quantity]]</f>
        <v>130460.14999999995</v>
      </c>
      <c r="O1967" s="1" t="s">
        <v>48</v>
      </c>
    </row>
    <row r="1968" spans="1:15" x14ac:dyDescent="0.3">
      <c r="A1968" s="1" t="s">
        <v>9084</v>
      </c>
      <c r="B1968" s="1" t="s">
        <v>1813</v>
      </c>
      <c r="C1968" s="14" t="s">
        <v>4699</v>
      </c>
      <c r="D1968" s="1" t="s">
        <v>11</v>
      </c>
      <c r="E1968" s="1" t="s">
        <v>27</v>
      </c>
      <c r="F1968" s="1" t="s">
        <v>33</v>
      </c>
      <c r="G1968" s="1" t="s">
        <v>40</v>
      </c>
      <c r="H1968" s="1">
        <v>1089</v>
      </c>
      <c r="I1968" s="1">
        <v>1376.7</v>
      </c>
      <c r="J1968" s="1">
        <v>1605.78</v>
      </c>
      <c r="K1968" s="1">
        <v>479</v>
      </c>
      <c r="L1968" s="1">
        <f>Table49[[#This Row],[Selling_Price]]-Table49[[#This Row],[Market_Price]]</f>
        <v>229.07999999999993</v>
      </c>
      <c r="M1968" s="1">
        <f>Table49[[#This Row],[Quantity]]*Table49[[#This Row],[Selling_Price]]</f>
        <v>769168.62</v>
      </c>
      <c r="N1968" s="1">
        <f>Table49[[#This Row],[Quantity]]*Table49[[#This Row],[Profit_Per_Quantity]]</f>
        <v>109729.31999999996</v>
      </c>
      <c r="O1968" s="1" t="s">
        <v>48</v>
      </c>
    </row>
    <row r="1969" spans="1:15" x14ac:dyDescent="0.3">
      <c r="A1969" s="1" t="s">
        <v>9051</v>
      </c>
      <c r="B1969" s="1" t="s">
        <v>1757</v>
      </c>
      <c r="C1969" s="14" t="s">
        <v>4587</v>
      </c>
      <c r="D1969" s="1" t="s">
        <v>11</v>
      </c>
      <c r="E1969" s="1" t="s">
        <v>24</v>
      </c>
      <c r="F1969" s="1" t="s">
        <v>31</v>
      </c>
      <c r="G1969" s="1" t="s">
        <v>44</v>
      </c>
      <c r="H1969" s="1">
        <v>1048</v>
      </c>
      <c r="I1969" s="1">
        <v>1686.85</v>
      </c>
      <c r="J1969" s="1">
        <v>2898.19</v>
      </c>
      <c r="K1969" s="1">
        <v>164</v>
      </c>
      <c r="L1969" s="1">
        <f>Table49[[#This Row],[Selling_Price]]-Table49[[#This Row],[Market_Price]]</f>
        <v>1211.3400000000001</v>
      </c>
      <c r="M1969" s="1">
        <f>Table49[[#This Row],[Quantity]]*Table49[[#This Row],[Selling_Price]]</f>
        <v>475303.16000000003</v>
      </c>
      <c r="N1969" s="1">
        <f>Table49[[#This Row],[Quantity]]*Table49[[#This Row],[Profit_Per_Quantity]]</f>
        <v>198659.76</v>
      </c>
      <c r="O1969" s="1" t="s">
        <v>48</v>
      </c>
    </row>
    <row r="1970" spans="1:15" x14ac:dyDescent="0.3">
      <c r="A1970" s="1" t="s">
        <v>9553</v>
      </c>
      <c r="B1970" s="1" t="s">
        <v>2543</v>
      </c>
      <c r="C1970" s="14" t="s">
        <v>5306</v>
      </c>
      <c r="D1970" s="1" t="s">
        <v>16</v>
      </c>
      <c r="E1970" s="1" t="s">
        <v>25</v>
      </c>
      <c r="F1970" s="1" t="s">
        <v>34</v>
      </c>
      <c r="G1970" s="1" t="s">
        <v>38</v>
      </c>
      <c r="H1970" s="1">
        <v>1085</v>
      </c>
      <c r="I1970" s="1">
        <v>236.79</v>
      </c>
      <c r="J1970" s="1">
        <v>268.86</v>
      </c>
      <c r="K1970" s="1">
        <v>173</v>
      </c>
      <c r="L1970" s="1">
        <f>Table49[[#This Row],[Selling_Price]]-Table49[[#This Row],[Market_Price]]</f>
        <v>32.070000000000022</v>
      </c>
      <c r="M1970" s="1">
        <f>Table49[[#This Row],[Quantity]]*Table49[[#This Row],[Selling_Price]]</f>
        <v>46512.78</v>
      </c>
      <c r="N1970" s="1">
        <f>Table49[[#This Row],[Quantity]]*Table49[[#This Row],[Profit_Per_Quantity]]</f>
        <v>5548.1100000000033</v>
      </c>
      <c r="O1970" s="1" t="s">
        <v>48</v>
      </c>
    </row>
    <row r="1971" spans="1:15" x14ac:dyDescent="0.3">
      <c r="A1971" s="1" t="s">
        <v>9941</v>
      </c>
      <c r="B1971" s="1" t="s">
        <v>3166</v>
      </c>
      <c r="C1971" s="14" t="s">
        <v>5104</v>
      </c>
      <c r="D1971" s="1" t="s">
        <v>13</v>
      </c>
      <c r="E1971" s="1" t="s">
        <v>29</v>
      </c>
      <c r="F1971" s="1" t="s">
        <v>35</v>
      </c>
      <c r="G1971" s="1" t="s">
        <v>42</v>
      </c>
      <c r="H1971" s="1">
        <v>1081</v>
      </c>
      <c r="I1971" s="1">
        <v>1185.76</v>
      </c>
      <c r="J1971" s="1">
        <v>2013.52</v>
      </c>
      <c r="K1971" s="1">
        <v>312</v>
      </c>
      <c r="L1971" s="1">
        <f>Table49[[#This Row],[Selling_Price]]-Table49[[#This Row],[Market_Price]]</f>
        <v>827.76</v>
      </c>
      <c r="M1971" s="1">
        <f>Table49[[#This Row],[Quantity]]*Table49[[#This Row],[Selling_Price]]</f>
        <v>628218.24</v>
      </c>
      <c r="N1971" s="1">
        <f>Table49[[#This Row],[Quantity]]*Table49[[#This Row],[Profit_Per_Quantity]]</f>
        <v>258261.12</v>
      </c>
      <c r="O1971" s="1" t="s">
        <v>48</v>
      </c>
    </row>
    <row r="1972" spans="1:15" x14ac:dyDescent="0.3">
      <c r="A1972" s="1" t="s">
        <v>7644</v>
      </c>
      <c r="B1972" s="1" t="s">
        <v>490</v>
      </c>
      <c r="C1972" s="14" t="s">
        <v>4674</v>
      </c>
      <c r="D1972" s="1" t="s">
        <v>15</v>
      </c>
      <c r="E1972" s="1" t="s">
        <v>29</v>
      </c>
      <c r="F1972" s="1" t="s">
        <v>35</v>
      </c>
      <c r="G1972" s="1" t="s">
        <v>44</v>
      </c>
      <c r="H1972" s="1">
        <v>1093</v>
      </c>
      <c r="I1972" s="1">
        <v>951.83</v>
      </c>
      <c r="J1972" s="1">
        <v>1834.31</v>
      </c>
      <c r="K1972" s="1">
        <v>148</v>
      </c>
      <c r="L1972" s="1">
        <f>Table49[[#This Row],[Selling_Price]]-Table49[[#This Row],[Market_Price]]</f>
        <v>882.4799999999999</v>
      </c>
      <c r="M1972" s="1">
        <f>Table49[[#This Row],[Quantity]]*Table49[[#This Row],[Selling_Price]]</f>
        <v>271477.88</v>
      </c>
      <c r="N1972" s="1">
        <f>Table49[[#This Row],[Quantity]]*Table49[[#This Row],[Profit_Per_Quantity]]</f>
        <v>130607.03999999998</v>
      </c>
      <c r="O1972" s="1" t="s">
        <v>48</v>
      </c>
    </row>
    <row r="1973" spans="1:15" x14ac:dyDescent="0.3">
      <c r="A1973" s="1" t="s">
        <v>9139</v>
      </c>
      <c r="B1973" s="1" t="s">
        <v>1895</v>
      </c>
      <c r="C1973" s="14" t="s">
        <v>4850</v>
      </c>
      <c r="D1973" s="1" t="s">
        <v>14</v>
      </c>
      <c r="E1973" s="1" t="s">
        <v>4349</v>
      </c>
      <c r="F1973" s="1" t="s">
        <v>31</v>
      </c>
      <c r="G1973" s="1" t="s">
        <v>40</v>
      </c>
      <c r="H1973" s="1">
        <v>1005</v>
      </c>
      <c r="I1973" s="1">
        <v>786.17</v>
      </c>
      <c r="J1973" s="1">
        <v>1074.32</v>
      </c>
      <c r="K1973" s="1">
        <v>444</v>
      </c>
      <c r="L1973" s="1">
        <f>Table49[[#This Row],[Selling_Price]]-Table49[[#This Row],[Market_Price]]</f>
        <v>288.14999999999998</v>
      </c>
      <c r="M1973" s="1">
        <f>Table49[[#This Row],[Quantity]]*Table49[[#This Row],[Selling_Price]]</f>
        <v>476998.07999999996</v>
      </c>
      <c r="N1973" s="1">
        <f>Table49[[#This Row],[Quantity]]*Table49[[#This Row],[Profit_Per_Quantity]]</f>
        <v>127938.59999999999</v>
      </c>
      <c r="O1973" s="1" t="s">
        <v>48</v>
      </c>
    </row>
    <row r="1974" spans="1:15" x14ac:dyDescent="0.3">
      <c r="A1974" s="1" t="s">
        <v>6827</v>
      </c>
      <c r="B1974" s="1" t="s">
        <v>1256</v>
      </c>
      <c r="C1974" s="14" t="s">
        <v>6068</v>
      </c>
      <c r="D1974" s="1" t="s">
        <v>16</v>
      </c>
      <c r="E1974" s="1" t="s">
        <v>27</v>
      </c>
      <c r="F1974" s="1" t="s">
        <v>35</v>
      </c>
      <c r="G1974" s="1" t="s">
        <v>37</v>
      </c>
      <c r="H1974" s="1">
        <v>1019</v>
      </c>
      <c r="I1974" s="1">
        <v>520.14</v>
      </c>
      <c r="J1974" s="1">
        <v>807.31</v>
      </c>
      <c r="K1974" s="1">
        <v>440</v>
      </c>
      <c r="L1974" s="1">
        <f>Table49[[#This Row],[Selling_Price]]-Table49[[#This Row],[Market_Price]]</f>
        <v>287.16999999999996</v>
      </c>
      <c r="M1974" s="1">
        <f>Table49[[#This Row],[Quantity]]*Table49[[#This Row],[Selling_Price]]</f>
        <v>355216.39999999997</v>
      </c>
      <c r="N1974" s="1">
        <f>Table49[[#This Row],[Quantity]]*Table49[[#This Row],[Profit_Per_Quantity]]</f>
        <v>126354.79999999999</v>
      </c>
      <c r="O1974" s="1" t="s">
        <v>48</v>
      </c>
    </row>
    <row r="1975" spans="1:15" x14ac:dyDescent="0.3">
      <c r="A1975" s="1" t="s">
        <v>9042</v>
      </c>
      <c r="B1975" s="1" t="s">
        <v>1746</v>
      </c>
      <c r="C1975" s="14" t="s">
        <v>5927</v>
      </c>
      <c r="D1975" s="1" t="s">
        <v>15</v>
      </c>
      <c r="E1975" s="1" t="s">
        <v>30</v>
      </c>
      <c r="F1975" s="1" t="s">
        <v>35</v>
      </c>
      <c r="G1975" s="1" t="s">
        <v>42</v>
      </c>
      <c r="H1975" s="1">
        <v>1036</v>
      </c>
      <c r="I1975" s="1">
        <v>1021.3</v>
      </c>
      <c r="J1975" s="1">
        <v>1564.48</v>
      </c>
      <c r="K1975" s="1">
        <v>315</v>
      </c>
      <c r="L1975" s="1">
        <f>Table49[[#This Row],[Selling_Price]]-Table49[[#This Row],[Market_Price]]</f>
        <v>543.18000000000006</v>
      </c>
      <c r="M1975" s="1">
        <f>Table49[[#This Row],[Quantity]]*Table49[[#This Row],[Selling_Price]]</f>
        <v>492811.2</v>
      </c>
      <c r="N1975" s="1">
        <f>Table49[[#This Row],[Quantity]]*Table49[[#This Row],[Profit_Per_Quantity]]</f>
        <v>171101.7</v>
      </c>
      <c r="O1975" s="1" t="s">
        <v>48</v>
      </c>
    </row>
    <row r="1976" spans="1:15" x14ac:dyDescent="0.3">
      <c r="A1976" s="1" t="s">
        <v>6785</v>
      </c>
      <c r="B1976" s="1" t="s">
        <v>1789</v>
      </c>
      <c r="C1976" s="14" t="s">
        <v>4699</v>
      </c>
      <c r="D1976" s="1" t="s">
        <v>18</v>
      </c>
      <c r="E1976" s="1" t="s">
        <v>4351</v>
      </c>
      <c r="F1976" s="1" t="s">
        <v>35</v>
      </c>
      <c r="G1976" s="1" t="s">
        <v>43</v>
      </c>
      <c r="H1976" s="1">
        <v>1005</v>
      </c>
      <c r="I1976" s="1">
        <v>571.79</v>
      </c>
      <c r="J1976" s="1">
        <v>1063.0999999999999</v>
      </c>
      <c r="K1976" s="1">
        <v>208</v>
      </c>
      <c r="L1976" s="1">
        <f>Table49[[#This Row],[Selling_Price]]-Table49[[#This Row],[Market_Price]]</f>
        <v>491.30999999999995</v>
      </c>
      <c r="M1976" s="1">
        <f>Table49[[#This Row],[Quantity]]*Table49[[#This Row],[Selling_Price]]</f>
        <v>221124.8</v>
      </c>
      <c r="N1976" s="1">
        <f>Table49[[#This Row],[Quantity]]*Table49[[#This Row],[Profit_Per_Quantity]]</f>
        <v>102192.47999999998</v>
      </c>
      <c r="O1976" s="1" t="s">
        <v>48</v>
      </c>
    </row>
    <row r="1977" spans="1:15" x14ac:dyDescent="0.3">
      <c r="A1977" s="1" t="s">
        <v>8821</v>
      </c>
      <c r="B1977" s="1" t="s">
        <v>1380</v>
      </c>
      <c r="C1977" s="14" t="s">
        <v>5431</v>
      </c>
      <c r="D1977" s="1" t="s">
        <v>12</v>
      </c>
      <c r="E1977" s="1" t="s">
        <v>28</v>
      </c>
      <c r="F1977" s="1" t="s">
        <v>34</v>
      </c>
      <c r="G1977" s="1" t="s">
        <v>44</v>
      </c>
      <c r="H1977" s="1">
        <v>1084</v>
      </c>
      <c r="I1977" s="1">
        <v>898.31</v>
      </c>
      <c r="J1977" s="1">
        <v>1455.63</v>
      </c>
      <c r="K1977" s="1">
        <v>180</v>
      </c>
      <c r="L1977" s="1">
        <f>Table49[[#This Row],[Selling_Price]]-Table49[[#This Row],[Market_Price]]</f>
        <v>557.32000000000016</v>
      </c>
      <c r="M1977" s="1">
        <f>Table49[[#This Row],[Quantity]]*Table49[[#This Row],[Selling_Price]]</f>
        <v>262013.40000000002</v>
      </c>
      <c r="N1977" s="1">
        <f>Table49[[#This Row],[Quantity]]*Table49[[#This Row],[Profit_Per_Quantity]]</f>
        <v>100317.60000000003</v>
      </c>
      <c r="O1977" s="1" t="s">
        <v>48</v>
      </c>
    </row>
    <row r="1978" spans="1:15" x14ac:dyDescent="0.3">
      <c r="A1978" s="1" t="s">
        <v>8399</v>
      </c>
      <c r="B1978" s="1" t="s">
        <v>691</v>
      </c>
      <c r="C1978" s="14" t="s">
        <v>6108</v>
      </c>
      <c r="D1978" s="1" t="s">
        <v>13</v>
      </c>
      <c r="E1978" s="1" t="s">
        <v>26</v>
      </c>
      <c r="F1978" s="1" t="s">
        <v>31</v>
      </c>
      <c r="G1978" s="1" t="s">
        <v>41</v>
      </c>
      <c r="H1978" s="1">
        <v>1079</v>
      </c>
      <c r="I1978" s="1">
        <v>373.36</v>
      </c>
      <c r="J1978" s="1">
        <v>481.28</v>
      </c>
      <c r="K1978" s="1">
        <v>476</v>
      </c>
      <c r="L1978" s="1">
        <f>Table49[[#This Row],[Selling_Price]]-Table49[[#This Row],[Market_Price]]</f>
        <v>107.91999999999996</v>
      </c>
      <c r="M1978" s="1">
        <f>Table49[[#This Row],[Quantity]]*Table49[[#This Row],[Selling_Price]]</f>
        <v>229089.28</v>
      </c>
      <c r="N1978" s="1">
        <f>Table49[[#This Row],[Quantity]]*Table49[[#This Row],[Profit_Per_Quantity]]</f>
        <v>51369.919999999984</v>
      </c>
      <c r="O1978" s="1" t="s">
        <v>48</v>
      </c>
    </row>
    <row r="1979" spans="1:15" x14ac:dyDescent="0.3">
      <c r="A1979" s="1" t="s">
        <v>7927</v>
      </c>
      <c r="B1979" s="1" t="s">
        <v>2475</v>
      </c>
      <c r="C1979" s="14" t="s">
        <v>5587</v>
      </c>
      <c r="D1979" s="1" t="s">
        <v>12</v>
      </c>
      <c r="E1979" s="1" t="s">
        <v>26</v>
      </c>
      <c r="F1979" s="1" t="s">
        <v>33</v>
      </c>
      <c r="G1979" s="1" t="s">
        <v>40</v>
      </c>
      <c r="H1979" s="1">
        <v>1082</v>
      </c>
      <c r="I1979" s="1">
        <v>1685.22</v>
      </c>
      <c r="J1979" s="1">
        <v>2111.08</v>
      </c>
      <c r="K1979" s="1">
        <v>438</v>
      </c>
      <c r="L1979" s="1">
        <f>Table49[[#This Row],[Selling_Price]]-Table49[[#This Row],[Market_Price]]</f>
        <v>425.8599999999999</v>
      </c>
      <c r="M1979" s="1">
        <f>Table49[[#This Row],[Quantity]]*Table49[[#This Row],[Selling_Price]]</f>
        <v>924653.03999999992</v>
      </c>
      <c r="N1979" s="1">
        <f>Table49[[#This Row],[Quantity]]*Table49[[#This Row],[Profit_Per_Quantity]]</f>
        <v>186526.67999999996</v>
      </c>
      <c r="O1979" s="1" t="s">
        <v>48</v>
      </c>
    </row>
    <row r="1980" spans="1:15" x14ac:dyDescent="0.3">
      <c r="A1980" s="1" t="s">
        <v>9962</v>
      </c>
      <c r="B1980" s="1" t="s">
        <v>3196</v>
      </c>
      <c r="C1980" s="14" t="s">
        <v>5291</v>
      </c>
      <c r="D1980" s="1" t="s">
        <v>16</v>
      </c>
      <c r="E1980" s="1" t="s">
        <v>30</v>
      </c>
      <c r="F1980" s="1" t="s">
        <v>31</v>
      </c>
      <c r="G1980" s="1" t="s">
        <v>4352</v>
      </c>
      <c r="H1980" s="1">
        <v>1009</v>
      </c>
      <c r="I1980" s="1">
        <v>607.54999999999995</v>
      </c>
      <c r="J1980" s="1">
        <v>781.27</v>
      </c>
      <c r="K1980" s="1">
        <v>87</v>
      </c>
      <c r="L1980" s="1">
        <f>Table49[[#This Row],[Selling_Price]]-Table49[[#This Row],[Market_Price]]</f>
        <v>173.72000000000003</v>
      </c>
      <c r="M1980" s="1">
        <f>Table49[[#This Row],[Quantity]]*Table49[[#This Row],[Selling_Price]]</f>
        <v>67970.490000000005</v>
      </c>
      <c r="N1980" s="1">
        <f>Table49[[#This Row],[Quantity]]*Table49[[#This Row],[Profit_Per_Quantity]]</f>
        <v>15113.640000000003</v>
      </c>
      <c r="O1980" s="1" t="s">
        <v>48</v>
      </c>
    </row>
    <row r="1981" spans="1:15" x14ac:dyDescent="0.3">
      <c r="A1981" s="1" t="s">
        <v>10494</v>
      </c>
      <c r="B1981" s="1" t="s">
        <v>4006</v>
      </c>
      <c r="C1981" s="14" t="s">
        <v>4684</v>
      </c>
      <c r="D1981" s="1" t="s">
        <v>18</v>
      </c>
      <c r="E1981" s="1" t="s">
        <v>4349</v>
      </c>
      <c r="F1981" s="1" t="s">
        <v>35</v>
      </c>
      <c r="G1981" s="1" t="s">
        <v>41</v>
      </c>
      <c r="H1981" s="1">
        <v>1050</v>
      </c>
      <c r="I1981" s="1">
        <v>811.31</v>
      </c>
      <c r="J1981" s="1">
        <v>934.25</v>
      </c>
      <c r="K1981" s="1">
        <v>168</v>
      </c>
      <c r="L1981" s="1">
        <f>Table49[[#This Row],[Selling_Price]]-Table49[[#This Row],[Market_Price]]</f>
        <v>122.94000000000005</v>
      </c>
      <c r="M1981" s="1">
        <f>Table49[[#This Row],[Quantity]]*Table49[[#This Row],[Selling_Price]]</f>
        <v>156954</v>
      </c>
      <c r="N1981" s="1">
        <f>Table49[[#This Row],[Quantity]]*Table49[[#This Row],[Profit_Per_Quantity]]</f>
        <v>20653.920000000009</v>
      </c>
      <c r="O1981" s="1" t="s">
        <v>48</v>
      </c>
    </row>
    <row r="1982" spans="1:15" x14ac:dyDescent="0.3">
      <c r="A1982" s="1" t="s">
        <v>7944</v>
      </c>
      <c r="B1982" s="1" t="s">
        <v>184</v>
      </c>
      <c r="C1982" s="14" t="s">
        <v>6007</v>
      </c>
      <c r="D1982" s="1" t="s">
        <v>17</v>
      </c>
      <c r="E1982" s="1" t="s">
        <v>27</v>
      </c>
      <c r="F1982" s="1" t="s">
        <v>34</v>
      </c>
      <c r="G1982" s="1" t="s">
        <v>36</v>
      </c>
      <c r="H1982" s="1">
        <v>1060</v>
      </c>
      <c r="I1982" s="1">
        <v>1059.44</v>
      </c>
      <c r="J1982" s="1">
        <v>1173.72</v>
      </c>
      <c r="K1982" s="1">
        <v>6</v>
      </c>
      <c r="L1982" s="1">
        <f>Table49[[#This Row],[Selling_Price]]-Table49[[#This Row],[Market_Price]]</f>
        <v>114.27999999999997</v>
      </c>
      <c r="M1982" s="1">
        <f>Table49[[#This Row],[Quantity]]*Table49[[#This Row],[Selling_Price]]</f>
        <v>7042.32</v>
      </c>
      <c r="N1982" s="1">
        <f>Table49[[#This Row],[Quantity]]*Table49[[#This Row],[Profit_Per_Quantity]]</f>
        <v>685.67999999999984</v>
      </c>
      <c r="O1982" s="1" t="s">
        <v>48</v>
      </c>
    </row>
    <row r="1983" spans="1:15" x14ac:dyDescent="0.3">
      <c r="A1983" s="1" t="s">
        <v>8976</v>
      </c>
      <c r="B1983" s="1" t="s">
        <v>1643</v>
      </c>
      <c r="C1983" s="14" t="s">
        <v>5957</v>
      </c>
      <c r="D1983" s="1" t="s">
        <v>14</v>
      </c>
      <c r="E1983" s="1" t="s">
        <v>27</v>
      </c>
      <c r="F1983" s="1" t="s">
        <v>35</v>
      </c>
      <c r="G1983" s="1" t="s">
        <v>38</v>
      </c>
      <c r="H1983" s="1">
        <v>1061</v>
      </c>
      <c r="I1983" s="1">
        <v>1978.87</v>
      </c>
      <c r="J1983" s="1">
        <v>2546.5100000000002</v>
      </c>
      <c r="K1983" s="1">
        <v>103</v>
      </c>
      <c r="L1983" s="1">
        <f>Table49[[#This Row],[Selling_Price]]-Table49[[#This Row],[Market_Price]]</f>
        <v>567.64000000000033</v>
      </c>
      <c r="M1983" s="1">
        <f>Table49[[#This Row],[Quantity]]*Table49[[#This Row],[Selling_Price]]</f>
        <v>262290.53000000003</v>
      </c>
      <c r="N1983" s="1">
        <f>Table49[[#This Row],[Quantity]]*Table49[[#This Row],[Profit_Per_Quantity]]</f>
        <v>58466.920000000035</v>
      </c>
      <c r="O1983" s="1" t="s">
        <v>48</v>
      </c>
    </row>
    <row r="1984" spans="1:15" x14ac:dyDescent="0.3">
      <c r="A1984" s="1" t="s">
        <v>10099</v>
      </c>
      <c r="B1984" s="1" t="s">
        <v>3431</v>
      </c>
      <c r="C1984" s="14" t="s">
        <v>5143</v>
      </c>
      <c r="D1984" s="1" t="s">
        <v>20</v>
      </c>
      <c r="E1984" s="1" t="s">
        <v>26</v>
      </c>
      <c r="F1984" s="1" t="s">
        <v>35</v>
      </c>
      <c r="G1984" s="1" t="s">
        <v>41</v>
      </c>
      <c r="H1984" s="1">
        <v>1098</v>
      </c>
      <c r="I1984" s="1">
        <v>530.4</v>
      </c>
      <c r="J1984" s="1">
        <v>963.94</v>
      </c>
      <c r="K1984" s="1">
        <v>446</v>
      </c>
      <c r="L1984" s="1">
        <f>Table49[[#This Row],[Selling_Price]]-Table49[[#This Row],[Market_Price]]</f>
        <v>433.54000000000008</v>
      </c>
      <c r="M1984" s="1">
        <f>Table49[[#This Row],[Quantity]]*Table49[[#This Row],[Selling_Price]]</f>
        <v>429917.24000000005</v>
      </c>
      <c r="N1984" s="1">
        <f>Table49[[#This Row],[Quantity]]*Table49[[#This Row],[Profit_Per_Quantity]]</f>
        <v>193358.84000000003</v>
      </c>
      <c r="O1984" s="1" t="s">
        <v>48</v>
      </c>
    </row>
    <row r="1985" spans="1:15" x14ac:dyDescent="0.3">
      <c r="A1985" s="1" t="s">
        <v>8754</v>
      </c>
      <c r="B1985" s="1" t="s">
        <v>1264</v>
      </c>
      <c r="C1985" s="14" t="s">
        <v>5791</v>
      </c>
      <c r="D1985" s="1" t="s">
        <v>17</v>
      </c>
      <c r="E1985" s="1" t="s">
        <v>4349</v>
      </c>
      <c r="F1985" s="1" t="s">
        <v>33</v>
      </c>
      <c r="G1985" s="1" t="s">
        <v>41</v>
      </c>
      <c r="H1985" s="1">
        <v>1089</v>
      </c>
      <c r="I1985" s="1">
        <v>342.96</v>
      </c>
      <c r="J1985" s="1">
        <v>422.54</v>
      </c>
      <c r="K1985" s="1">
        <v>274</v>
      </c>
      <c r="L1985" s="1">
        <f>Table49[[#This Row],[Selling_Price]]-Table49[[#This Row],[Market_Price]]</f>
        <v>79.580000000000041</v>
      </c>
      <c r="M1985" s="1">
        <f>Table49[[#This Row],[Quantity]]*Table49[[#This Row],[Selling_Price]]</f>
        <v>115775.96</v>
      </c>
      <c r="N1985" s="1">
        <f>Table49[[#This Row],[Quantity]]*Table49[[#This Row],[Profit_Per_Quantity]]</f>
        <v>21804.920000000013</v>
      </c>
      <c r="O1985" s="1" t="s">
        <v>48</v>
      </c>
    </row>
    <row r="1986" spans="1:15" x14ac:dyDescent="0.3">
      <c r="A1986" s="1" t="s">
        <v>9703</v>
      </c>
      <c r="B1986" s="1" t="s">
        <v>2785</v>
      </c>
      <c r="C1986" s="14" t="s">
        <v>4644</v>
      </c>
      <c r="D1986" s="1" t="s">
        <v>15</v>
      </c>
      <c r="E1986" s="1" t="s">
        <v>24</v>
      </c>
      <c r="F1986" s="1" t="s">
        <v>35</v>
      </c>
      <c r="G1986" s="1" t="s">
        <v>43</v>
      </c>
      <c r="H1986" s="1">
        <v>1083</v>
      </c>
      <c r="I1986" s="1">
        <v>1670.86</v>
      </c>
      <c r="J1986" s="1">
        <v>3241.91</v>
      </c>
      <c r="K1986" s="1">
        <v>357</v>
      </c>
      <c r="L1986" s="1">
        <f>Table49[[#This Row],[Selling_Price]]-Table49[[#This Row],[Market_Price]]</f>
        <v>1571.05</v>
      </c>
      <c r="M1986" s="1">
        <f>Table49[[#This Row],[Quantity]]*Table49[[#This Row],[Selling_Price]]</f>
        <v>1157361.8699999999</v>
      </c>
      <c r="N1986" s="1">
        <f>Table49[[#This Row],[Quantity]]*Table49[[#This Row],[Profit_Per_Quantity]]</f>
        <v>560864.85</v>
      </c>
      <c r="O1986" s="1" t="s">
        <v>48</v>
      </c>
    </row>
    <row r="1987" spans="1:15" x14ac:dyDescent="0.3">
      <c r="A1987" s="1" t="s">
        <v>9111</v>
      </c>
      <c r="B1987" s="1" t="s">
        <v>1852</v>
      </c>
      <c r="C1987" s="14" t="s">
        <v>5893</v>
      </c>
      <c r="D1987" s="1" t="s">
        <v>14</v>
      </c>
      <c r="E1987" s="1" t="s">
        <v>4349</v>
      </c>
      <c r="F1987" s="1" t="s">
        <v>31</v>
      </c>
      <c r="G1987" s="1" t="s">
        <v>38</v>
      </c>
      <c r="H1987" s="1">
        <v>1004</v>
      </c>
      <c r="I1987" s="1">
        <v>1203.3499999999999</v>
      </c>
      <c r="J1987" s="1">
        <v>1638.51</v>
      </c>
      <c r="K1987" s="1">
        <v>320</v>
      </c>
      <c r="L1987" s="1">
        <f>Table49[[#This Row],[Selling_Price]]-Table49[[#This Row],[Market_Price]]</f>
        <v>435.16000000000008</v>
      </c>
      <c r="M1987" s="1">
        <f>Table49[[#This Row],[Quantity]]*Table49[[#This Row],[Selling_Price]]</f>
        <v>524323.19999999995</v>
      </c>
      <c r="N1987" s="1">
        <f>Table49[[#This Row],[Quantity]]*Table49[[#This Row],[Profit_Per_Quantity]]</f>
        <v>139251.20000000001</v>
      </c>
      <c r="O1987" s="1" t="s">
        <v>48</v>
      </c>
    </row>
    <row r="1988" spans="1:15" x14ac:dyDescent="0.3">
      <c r="A1988" s="1" t="s">
        <v>8806</v>
      </c>
      <c r="B1988" s="1" t="s">
        <v>1353</v>
      </c>
      <c r="C1988" s="14" t="s">
        <v>4706</v>
      </c>
      <c r="D1988" s="1" t="s">
        <v>14</v>
      </c>
      <c r="E1988" s="1" t="s">
        <v>25</v>
      </c>
      <c r="F1988" s="1" t="s">
        <v>33</v>
      </c>
      <c r="G1988" s="1" t="s">
        <v>45</v>
      </c>
      <c r="H1988" s="1">
        <v>1055</v>
      </c>
      <c r="I1988" s="1">
        <v>976.43</v>
      </c>
      <c r="J1988" s="1">
        <v>1737.75</v>
      </c>
      <c r="K1988" s="1">
        <v>269</v>
      </c>
      <c r="L1988" s="1">
        <f>Table49[[#This Row],[Selling_Price]]-Table49[[#This Row],[Market_Price]]</f>
        <v>761.32</v>
      </c>
      <c r="M1988" s="1">
        <f>Table49[[#This Row],[Quantity]]*Table49[[#This Row],[Selling_Price]]</f>
        <v>467454.75</v>
      </c>
      <c r="N1988" s="1">
        <f>Table49[[#This Row],[Quantity]]*Table49[[#This Row],[Profit_Per_Quantity]]</f>
        <v>204795.08000000002</v>
      </c>
      <c r="O1988" s="1" t="s">
        <v>48</v>
      </c>
    </row>
    <row r="1989" spans="1:15" x14ac:dyDescent="0.3">
      <c r="A1989" s="1" t="s">
        <v>6941</v>
      </c>
      <c r="B1989" s="1" t="s">
        <v>300</v>
      </c>
      <c r="C1989" s="14" t="s">
        <v>6172</v>
      </c>
      <c r="D1989" s="1" t="s">
        <v>16</v>
      </c>
      <c r="E1989" s="1" t="s">
        <v>25</v>
      </c>
      <c r="F1989" s="1" t="s">
        <v>31</v>
      </c>
      <c r="G1989" s="1" t="s">
        <v>36</v>
      </c>
      <c r="H1989" s="1">
        <v>1084</v>
      </c>
      <c r="I1989" s="1">
        <v>252.56</v>
      </c>
      <c r="J1989" s="1">
        <v>444.83</v>
      </c>
      <c r="K1989" s="1">
        <v>433</v>
      </c>
      <c r="L1989" s="1">
        <f>Table49[[#This Row],[Selling_Price]]-Table49[[#This Row],[Market_Price]]</f>
        <v>192.26999999999998</v>
      </c>
      <c r="M1989" s="1">
        <f>Table49[[#This Row],[Quantity]]*Table49[[#This Row],[Selling_Price]]</f>
        <v>192611.38999999998</v>
      </c>
      <c r="N1989" s="1">
        <f>Table49[[#This Row],[Quantity]]*Table49[[#This Row],[Profit_Per_Quantity]]</f>
        <v>83252.909999999989</v>
      </c>
      <c r="O1989" s="1" t="s">
        <v>48</v>
      </c>
    </row>
    <row r="1990" spans="1:15" x14ac:dyDescent="0.3">
      <c r="A1990" s="1" t="s">
        <v>8030</v>
      </c>
      <c r="B1990" s="1" t="s">
        <v>55</v>
      </c>
      <c r="C1990" s="14" t="s">
        <v>6086</v>
      </c>
      <c r="D1990" s="1" t="s">
        <v>12</v>
      </c>
      <c r="E1990" s="1" t="s">
        <v>25</v>
      </c>
      <c r="F1990" s="1" t="s">
        <v>31</v>
      </c>
      <c r="G1990" s="1" t="s">
        <v>41</v>
      </c>
      <c r="H1990" s="1">
        <v>1048</v>
      </c>
      <c r="I1990" s="1">
        <v>283.49</v>
      </c>
      <c r="J1990" s="1">
        <v>517.51</v>
      </c>
      <c r="K1990" s="1">
        <v>422</v>
      </c>
      <c r="L1990" s="1">
        <f>Table49[[#This Row],[Selling_Price]]-Table49[[#This Row],[Market_Price]]</f>
        <v>234.01999999999998</v>
      </c>
      <c r="M1990" s="1">
        <f>Table49[[#This Row],[Quantity]]*Table49[[#This Row],[Selling_Price]]</f>
        <v>218389.22</v>
      </c>
      <c r="N1990" s="1">
        <f>Table49[[#This Row],[Quantity]]*Table49[[#This Row],[Profit_Per_Quantity]]</f>
        <v>98756.439999999988</v>
      </c>
      <c r="O1990" s="1" t="s">
        <v>48</v>
      </c>
    </row>
    <row r="1991" spans="1:15" x14ac:dyDescent="0.3">
      <c r="A1991" s="1" t="s">
        <v>8856</v>
      </c>
      <c r="B1991" s="1" t="s">
        <v>1440</v>
      </c>
      <c r="C1991" s="14" t="s">
        <v>6014</v>
      </c>
      <c r="D1991" s="1" t="s">
        <v>14</v>
      </c>
      <c r="E1991" s="1" t="s">
        <v>30</v>
      </c>
      <c r="F1991" s="1" t="s">
        <v>31</v>
      </c>
      <c r="G1991" s="1" t="s">
        <v>4352</v>
      </c>
      <c r="H1991" s="1">
        <v>1035</v>
      </c>
      <c r="I1991" s="1">
        <v>544.94000000000005</v>
      </c>
      <c r="J1991" s="1">
        <v>798.42</v>
      </c>
      <c r="K1991" s="1">
        <v>181</v>
      </c>
      <c r="L1991" s="1">
        <f>Table49[[#This Row],[Selling_Price]]-Table49[[#This Row],[Market_Price]]</f>
        <v>253.4799999999999</v>
      </c>
      <c r="M1991" s="1">
        <f>Table49[[#This Row],[Quantity]]*Table49[[#This Row],[Selling_Price]]</f>
        <v>144514.01999999999</v>
      </c>
      <c r="N1991" s="1">
        <f>Table49[[#This Row],[Quantity]]*Table49[[#This Row],[Profit_Per_Quantity]]</f>
        <v>45879.879999999983</v>
      </c>
      <c r="O1991" s="1" t="s">
        <v>48</v>
      </c>
    </row>
    <row r="1992" spans="1:15" x14ac:dyDescent="0.3">
      <c r="A1992" s="1" t="s">
        <v>7945</v>
      </c>
      <c r="B1992" s="1" t="s">
        <v>183</v>
      </c>
      <c r="C1992" s="14" t="s">
        <v>5951</v>
      </c>
      <c r="D1992" s="1" t="s">
        <v>13</v>
      </c>
      <c r="E1992" s="1" t="s">
        <v>4351</v>
      </c>
      <c r="F1992" s="1" t="s">
        <v>31</v>
      </c>
      <c r="G1992" s="1" t="s">
        <v>40</v>
      </c>
      <c r="H1992" s="1">
        <v>1037</v>
      </c>
      <c r="I1992" s="1">
        <v>521.79</v>
      </c>
      <c r="J1992" s="1">
        <v>909.31</v>
      </c>
      <c r="K1992" s="1">
        <v>261</v>
      </c>
      <c r="L1992" s="1">
        <f>Table49[[#This Row],[Selling_Price]]-Table49[[#This Row],[Market_Price]]</f>
        <v>387.52</v>
      </c>
      <c r="M1992" s="1">
        <f>Table49[[#This Row],[Quantity]]*Table49[[#This Row],[Selling_Price]]</f>
        <v>237329.90999999997</v>
      </c>
      <c r="N1992" s="1">
        <f>Table49[[#This Row],[Quantity]]*Table49[[#This Row],[Profit_Per_Quantity]]</f>
        <v>101142.72</v>
      </c>
      <c r="O1992" s="1" t="s">
        <v>48</v>
      </c>
    </row>
    <row r="1993" spans="1:15" x14ac:dyDescent="0.3">
      <c r="A1993" s="1" t="s">
        <v>8924</v>
      </c>
      <c r="B1993" s="1" t="s">
        <v>1546</v>
      </c>
      <c r="C1993" s="14" t="s">
        <v>5225</v>
      </c>
      <c r="D1993" s="1" t="s">
        <v>20</v>
      </c>
      <c r="E1993" s="1" t="s">
        <v>30</v>
      </c>
      <c r="F1993" s="1" t="s">
        <v>31</v>
      </c>
      <c r="G1993" s="1" t="s">
        <v>42</v>
      </c>
      <c r="H1993" s="1">
        <v>1072</v>
      </c>
      <c r="I1993" s="1">
        <v>693.67</v>
      </c>
      <c r="J1993" s="1">
        <v>1234.46</v>
      </c>
      <c r="K1993" s="1">
        <v>158</v>
      </c>
      <c r="L1993" s="1">
        <f>Table49[[#This Row],[Selling_Price]]-Table49[[#This Row],[Market_Price]]</f>
        <v>540.79000000000008</v>
      </c>
      <c r="M1993" s="1">
        <f>Table49[[#This Row],[Quantity]]*Table49[[#This Row],[Selling_Price]]</f>
        <v>195044.68</v>
      </c>
      <c r="N1993" s="1">
        <f>Table49[[#This Row],[Quantity]]*Table49[[#This Row],[Profit_Per_Quantity]]</f>
        <v>85444.82</v>
      </c>
      <c r="O1993" s="1" t="s">
        <v>48</v>
      </c>
    </row>
    <row r="1994" spans="1:15" x14ac:dyDescent="0.3">
      <c r="A1994" s="1" t="s">
        <v>7253</v>
      </c>
      <c r="B1994" s="1" t="s">
        <v>1959</v>
      </c>
      <c r="C1994" s="14" t="s">
        <v>5830</v>
      </c>
      <c r="D1994" s="1" t="s">
        <v>19</v>
      </c>
      <c r="E1994" s="1" t="s">
        <v>30</v>
      </c>
      <c r="F1994" s="1" t="s">
        <v>33</v>
      </c>
      <c r="G1994" s="1" t="s">
        <v>37</v>
      </c>
      <c r="H1994" s="1">
        <v>1055</v>
      </c>
      <c r="I1994" s="1">
        <v>1508.54</v>
      </c>
      <c r="J1994" s="1">
        <v>2849.95</v>
      </c>
      <c r="K1994" s="1">
        <v>183</v>
      </c>
      <c r="L1994" s="1">
        <f>Table49[[#This Row],[Selling_Price]]-Table49[[#This Row],[Market_Price]]</f>
        <v>1341.4099999999999</v>
      </c>
      <c r="M1994" s="1">
        <f>Table49[[#This Row],[Quantity]]*Table49[[#This Row],[Selling_Price]]</f>
        <v>521540.85</v>
      </c>
      <c r="N1994" s="1">
        <f>Table49[[#This Row],[Quantity]]*Table49[[#This Row],[Profit_Per_Quantity]]</f>
        <v>245478.02999999997</v>
      </c>
      <c r="O1994" s="1" t="s">
        <v>48</v>
      </c>
    </row>
    <row r="1995" spans="1:15" x14ac:dyDescent="0.3">
      <c r="A1995" s="1" t="s">
        <v>7179</v>
      </c>
      <c r="B1995" s="1" t="s">
        <v>838</v>
      </c>
      <c r="C1995" s="14" t="s">
        <v>5452</v>
      </c>
      <c r="D1995" s="1" t="s">
        <v>12</v>
      </c>
      <c r="E1995" s="1" t="s">
        <v>21</v>
      </c>
      <c r="F1995" s="1" t="s">
        <v>31</v>
      </c>
      <c r="G1995" s="1" t="s">
        <v>41</v>
      </c>
      <c r="H1995" s="1">
        <v>1091</v>
      </c>
      <c r="I1995" s="1">
        <v>952.95</v>
      </c>
      <c r="J1995" s="1">
        <v>1157.71</v>
      </c>
      <c r="K1995" s="1">
        <v>345</v>
      </c>
      <c r="L1995" s="1">
        <f>Table49[[#This Row],[Selling_Price]]-Table49[[#This Row],[Market_Price]]</f>
        <v>204.76</v>
      </c>
      <c r="M1995" s="1">
        <f>Table49[[#This Row],[Quantity]]*Table49[[#This Row],[Selling_Price]]</f>
        <v>399409.95</v>
      </c>
      <c r="N1995" s="1">
        <f>Table49[[#This Row],[Quantity]]*Table49[[#This Row],[Profit_Per_Quantity]]</f>
        <v>70642.2</v>
      </c>
      <c r="O1995" s="1" t="s">
        <v>48</v>
      </c>
    </row>
    <row r="1996" spans="1:15" x14ac:dyDescent="0.3">
      <c r="A1996" s="1" t="s">
        <v>6759</v>
      </c>
      <c r="B1996" s="1" t="s">
        <v>2984</v>
      </c>
      <c r="C1996" s="14" t="s">
        <v>5422</v>
      </c>
      <c r="D1996" s="1" t="s">
        <v>17</v>
      </c>
      <c r="E1996" s="1" t="s">
        <v>28</v>
      </c>
      <c r="F1996" s="1" t="s">
        <v>31</v>
      </c>
      <c r="G1996" s="1" t="s">
        <v>43</v>
      </c>
      <c r="H1996" s="1">
        <v>1008</v>
      </c>
      <c r="I1996" s="1">
        <v>681.48</v>
      </c>
      <c r="J1996" s="1">
        <v>1008.04</v>
      </c>
      <c r="K1996" s="1">
        <v>25</v>
      </c>
      <c r="L1996" s="1">
        <f>Table49[[#This Row],[Selling_Price]]-Table49[[#This Row],[Market_Price]]</f>
        <v>326.55999999999995</v>
      </c>
      <c r="M1996" s="1">
        <f>Table49[[#This Row],[Quantity]]*Table49[[#This Row],[Selling_Price]]</f>
        <v>25201</v>
      </c>
      <c r="N1996" s="1">
        <f>Table49[[#This Row],[Quantity]]*Table49[[#This Row],[Profit_Per_Quantity]]</f>
        <v>8163.9999999999982</v>
      </c>
      <c r="O1996" s="1" t="s">
        <v>48</v>
      </c>
    </row>
    <row r="1997" spans="1:15" x14ac:dyDescent="0.3">
      <c r="A1997" s="1" t="s">
        <v>10597</v>
      </c>
      <c r="B1997" s="1" t="s">
        <v>4189</v>
      </c>
      <c r="C1997" s="14" t="s">
        <v>4516</v>
      </c>
      <c r="D1997" s="1" t="s">
        <v>13</v>
      </c>
      <c r="E1997" s="1" t="s">
        <v>24</v>
      </c>
      <c r="F1997" s="1" t="s">
        <v>33</v>
      </c>
      <c r="G1997" s="1" t="s">
        <v>43</v>
      </c>
      <c r="H1997" s="1">
        <v>1074</v>
      </c>
      <c r="I1997" s="1">
        <v>824.2</v>
      </c>
      <c r="J1997" s="1">
        <v>1578.68</v>
      </c>
      <c r="K1997" s="1">
        <v>471</v>
      </c>
      <c r="L1997" s="1">
        <f>Table49[[#This Row],[Selling_Price]]-Table49[[#This Row],[Market_Price]]</f>
        <v>754.48</v>
      </c>
      <c r="M1997" s="1">
        <f>Table49[[#This Row],[Quantity]]*Table49[[#This Row],[Selling_Price]]</f>
        <v>743558.28</v>
      </c>
      <c r="N1997" s="1">
        <f>Table49[[#This Row],[Quantity]]*Table49[[#This Row],[Profit_Per_Quantity]]</f>
        <v>355360.08</v>
      </c>
      <c r="O1997" s="1" t="s">
        <v>48</v>
      </c>
    </row>
    <row r="1998" spans="1:15" x14ac:dyDescent="0.3">
      <c r="A1998" s="1" t="s">
        <v>9097</v>
      </c>
      <c r="B1998" s="1" t="s">
        <v>1834</v>
      </c>
      <c r="C1998" s="14" t="s">
        <v>4955</v>
      </c>
      <c r="D1998" s="1" t="s">
        <v>12</v>
      </c>
      <c r="E1998" s="1" t="s">
        <v>26</v>
      </c>
      <c r="F1998" s="1" t="s">
        <v>31</v>
      </c>
      <c r="G1998" s="1" t="s">
        <v>37</v>
      </c>
      <c r="H1998" s="1">
        <v>1005</v>
      </c>
      <c r="I1998" s="1">
        <v>219.77</v>
      </c>
      <c r="J1998" s="1">
        <v>298.10000000000002</v>
      </c>
      <c r="K1998" s="1">
        <v>286</v>
      </c>
      <c r="L1998" s="1">
        <f>Table49[[#This Row],[Selling_Price]]-Table49[[#This Row],[Market_Price]]</f>
        <v>78.330000000000013</v>
      </c>
      <c r="M1998" s="1">
        <f>Table49[[#This Row],[Quantity]]*Table49[[#This Row],[Selling_Price]]</f>
        <v>85256.6</v>
      </c>
      <c r="N1998" s="1">
        <f>Table49[[#This Row],[Quantity]]*Table49[[#This Row],[Profit_Per_Quantity]]</f>
        <v>22402.380000000005</v>
      </c>
      <c r="O1998" s="1" t="s">
        <v>48</v>
      </c>
    </row>
    <row r="1999" spans="1:15" x14ac:dyDescent="0.3">
      <c r="A1999" s="1" t="s">
        <v>9591</v>
      </c>
      <c r="B1999" s="1" t="s">
        <v>2610</v>
      </c>
      <c r="C1999" s="14" t="s">
        <v>5619</v>
      </c>
      <c r="D1999" s="1" t="s">
        <v>13</v>
      </c>
      <c r="E1999" s="1" t="s">
        <v>26</v>
      </c>
      <c r="F1999" s="1" t="s">
        <v>34</v>
      </c>
      <c r="G1999" s="1" t="s">
        <v>45</v>
      </c>
      <c r="H1999" s="1">
        <v>1066</v>
      </c>
      <c r="I1999" s="1">
        <v>314.39999999999998</v>
      </c>
      <c r="J1999" s="1">
        <v>513.6</v>
      </c>
      <c r="K1999" s="1">
        <v>409</v>
      </c>
      <c r="L1999" s="1">
        <f>Table49[[#This Row],[Selling_Price]]-Table49[[#This Row],[Market_Price]]</f>
        <v>199.20000000000005</v>
      </c>
      <c r="M1999" s="1">
        <f>Table49[[#This Row],[Quantity]]*Table49[[#This Row],[Selling_Price]]</f>
        <v>210062.40000000002</v>
      </c>
      <c r="N1999" s="1">
        <f>Table49[[#This Row],[Quantity]]*Table49[[#This Row],[Profit_Per_Quantity]]</f>
        <v>81472.800000000017</v>
      </c>
      <c r="O1999" s="1" t="s">
        <v>48</v>
      </c>
    </row>
    <row r="2000" spans="1:15" x14ac:dyDescent="0.3">
      <c r="A2000" s="1" t="s">
        <v>10213</v>
      </c>
      <c r="B2000" s="1" t="s">
        <v>3590</v>
      </c>
      <c r="C2000" s="14" t="s">
        <v>5020</v>
      </c>
      <c r="D2000" s="1" t="s">
        <v>20</v>
      </c>
      <c r="E2000" s="1" t="s">
        <v>26</v>
      </c>
      <c r="F2000" s="1" t="s">
        <v>31</v>
      </c>
      <c r="G2000" s="1" t="s">
        <v>36</v>
      </c>
      <c r="H2000" s="1">
        <v>1040</v>
      </c>
      <c r="I2000" s="1">
        <v>1636.46</v>
      </c>
      <c r="J2000" s="1">
        <v>2439.15</v>
      </c>
      <c r="K2000" s="1">
        <v>237</v>
      </c>
      <c r="L2000" s="1">
        <f>Table49[[#This Row],[Selling_Price]]-Table49[[#This Row],[Market_Price]]</f>
        <v>802.69</v>
      </c>
      <c r="M2000" s="1">
        <f>Table49[[#This Row],[Quantity]]*Table49[[#This Row],[Selling_Price]]</f>
        <v>578078.55000000005</v>
      </c>
      <c r="N2000" s="1">
        <f>Table49[[#This Row],[Quantity]]*Table49[[#This Row],[Profit_Per_Quantity]]</f>
        <v>190237.53</v>
      </c>
      <c r="O2000" s="1" t="s">
        <v>48</v>
      </c>
    </row>
    <row r="2001" spans="1:15" x14ac:dyDescent="0.3">
      <c r="A2001" s="1" t="s">
        <v>6584</v>
      </c>
      <c r="B2001" s="1" t="s">
        <v>3316</v>
      </c>
      <c r="C2001" s="14" t="s">
        <v>5218</v>
      </c>
      <c r="D2001" s="1" t="s">
        <v>11</v>
      </c>
      <c r="E2001" s="1" t="s">
        <v>29</v>
      </c>
      <c r="F2001" s="1" t="s">
        <v>34</v>
      </c>
      <c r="G2001" s="1" t="s">
        <v>38</v>
      </c>
      <c r="H2001" s="1">
        <v>1036</v>
      </c>
      <c r="I2001" s="1">
        <v>514.28</v>
      </c>
      <c r="J2001" s="1">
        <v>663.99</v>
      </c>
      <c r="K2001" s="1">
        <v>354</v>
      </c>
      <c r="L2001" s="1">
        <f>Table49[[#This Row],[Selling_Price]]-Table49[[#This Row],[Market_Price]]</f>
        <v>149.71000000000004</v>
      </c>
      <c r="M2001" s="1">
        <f>Table49[[#This Row],[Quantity]]*Table49[[#This Row],[Selling_Price]]</f>
        <v>235052.46</v>
      </c>
      <c r="N2001" s="1">
        <f>Table49[[#This Row],[Quantity]]*Table49[[#This Row],[Profit_Per_Quantity]]</f>
        <v>52997.340000000011</v>
      </c>
      <c r="O2001" s="1" t="s">
        <v>48</v>
      </c>
    </row>
    <row r="2002" spans="1:15" x14ac:dyDescent="0.3">
      <c r="A2002" s="1" t="s">
        <v>8186</v>
      </c>
      <c r="B2002" s="1" t="s">
        <v>338</v>
      </c>
      <c r="C2002" s="14" t="s">
        <v>5021</v>
      </c>
      <c r="D2002" s="1" t="s">
        <v>19</v>
      </c>
      <c r="E2002" s="1" t="s">
        <v>28</v>
      </c>
      <c r="F2002" s="1" t="s">
        <v>33</v>
      </c>
      <c r="G2002" s="1" t="s">
        <v>45</v>
      </c>
      <c r="H2002" s="1">
        <v>1076</v>
      </c>
      <c r="I2002" s="1">
        <v>1056.72</v>
      </c>
      <c r="J2002" s="1">
        <v>1805.79</v>
      </c>
      <c r="K2002" s="1">
        <v>219</v>
      </c>
      <c r="L2002" s="1">
        <f>Table49[[#This Row],[Selling_Price]]-Table49[[#This Row],[Market_Price]]</f>
        <v>749.06999999999994</v>
      </c>
      <c r="M2002" s="1">
        <f>Table49[[#This Row],[Quantity]]*Table49[[#This Row],[Selling_Price]]</f>
        <v>395468.01</v>
      </c>
      <c r="N2002" s="1">
        <f>Table49[[#This Row],[Quantity]]*Table49[[#This Row],[Profit_Per_Quantity]]</f>
        <v>164046.32999999999</v>
      </c>
      <c r="O2002" s="1" t="s">
        <v>48</v>
      </c>
    </row>
    <row r="2003" spans="1:15" x14ac:dyDescent="0.3">
      <c r="A2003" s="1" t="s">
        <v>7632</v>
      </c>
      <c r="B2003" s="1" t="s">
        <v>2692</v>
      </c>
      <c r="C2003" s="14" t="s">
        <v>5117</v>
      </c>
      <c r="D2003" s="1" t="s">
        <v>15</v>
      </c>
      <c r="E2003" s="1" t="s">
        <v>24</v>
      </c>
      <c r="F2003" s="1" t="s">
        <v>32</v>
      </c>
      <c r="G2003" s="1" t="s">
        <v>45</v>
      </c>
      <c r="H2003" s="1">
        <v>1016</v>
      </c>
      <c r="I2003" s="1">
        <v>676.86</v>
      </c>
      <c r="J2003" s="1">
        <v>1270.3499999999999</v>
      </c>
      <c r="K2003" s="1">
        <v>317</v>
      </c>
      <c r="L2003" s="1">
        <f>Table49[[#This Row],[Selling_Price]]-Table49[[#This Row],[Market_Price]]</f>
        <v>593.4899999999999</v>
      </c>
      <c r="M2003" s="1">
        <f>Table49[[#This Row],[Quantity]]*Table49[[#This Row],[Selling_Price]]</f>
        <v>402700.94999999995</v>
      </c>
      <c r="N2003" s="1">
        <f>Table49[[#This Row],[Quantity]]*Table49[[#This Row],[Profit_Per_Quantity]]</f>
        <v>188136.32999999996</v>
      </c>
      <c r="O2003" s="1" t="s">
        <v>48</v>
      </c>
    </row>
    <row r="2004" spans="1:15" x14ac:dyDescent="0.3">
      <c r="A2004" s="1" t="s">
        <v>10293</v>
      </c>
      <c r="B2004" s="1" t="s">
        <v>3700</v>
      </c>
      <c r="C2004" s="14" t="s">
        <v>4934</v>
      </c>
      <c r="D2004" s="1" t="s">
        <v>14</v>
      </c>
      <c r="E2004" s="1" t="s">
        <v>28</v>
      </c>
      <c r="F2004" s="1" t="s">
        <v>32</v>
      </c>
      <c r="G2004" s="1" t="s">
        <v>42</v>
      </c>
      <c r="H2004" s="1">
        <v>1064</v>
      </c>
      <c r="I2004" s="1">
        <v>999.37</v>
      </c>
      <c r="J2004" s="1">
        <v>1615.71</v>
      </c>
      <c r="K2004" s="1">
        <v>307</v>
      </c>
      <c r="L2004" s="1">
        <f>Table49[[#This Row],[Selling_Price]]-Table49[[#This Row],[Market_Price]]</f>
        <v>616.34</v>
      </c>
      <c r="M2004" s="1">
        <f>Table49[[#This Row],[Quantity]]*Table49[[#This Row],[Selling_Price]]</f>
        <v>496022.97000000003</v>
      </c>
      <c r="N2004" s="1">
        <f>Table49[[#This Row],[Quantity]]*Table49[[#This Row],[Profit_Per_Quantity]]</f>
        <v>189216.38</v>
      </c>
      <c r="O2004" s="1" t="s">
        <v>48</v>
      </c>
    </row>
    <row r="2005" spans="1:15" x14ac:dyDescent="0.3">
      <c r="A2005" s="1" t="s">
        <v>6700</v>
      </c>
      <c r="B2005" s="1" t="s">
        <v>3096</v>
      </c>
      <c r="C2005" s="14" t="s">
        <v>5354</v>
      </c>
      <c r="D2005" s="1" t="s">
        <v>11</v>
      </c>
      <c r="E2005" s="1" t="s">
        <v>28</v>
      </c>
      <c r="F2005" s="1" t="s">
        <v>33</v>
      </c>
      <c r="G2005" s="1" t="s">
        <v>40</v>
      </c>
      <c r="H2005" s="1">
        <v>1006</v>
      </c>
      <c r="I2005" s="1">
        <v>1954.89</v>
      </c>
      <c r="J2005" s="1">
        <v>2863.74</v>
      </c>
      <c r="K2005" s="1">
        <v>163</v>
      </c>
      <c r="L2005" s="1">
        <f>Table49[[#This Row],[Selling_Price]]-Table49[[#This Row],[Market_Price]]</f>
        <v>908.84999999999968</v>
      </c>
      <c r="M2005" s="1">
        <f>Table49[[#This Row],[Quantity]]*Table49[[#This Row],[Selling_Price]]</f>
        <v>466789.61999999994</v>
      </c>
      <c r="N2005" s="1">
        <f>Table49[[#This Row],[Quantity]]*Table49[[#This Row],[Profit_Per_Quantity]]</f>
        <v>148142.54999999996</v>
      </c>
      <c r="O2005" s="1" t="s">
        <v>48</v>
      </c>
    </row>
    <row r="2006" spans="1:15" x14ac:dyDescent="0.3">
      <c r="A2006" s="1" t="s">
        <v>8519</v>
      </c>
      <c r="B2006" s="1" t="s">
        <v>884</v>
      </c>
      <c r="C2006" s="14" t="s">
        <v>5620</v>
      </c>
      <c r="D2006" s="1" t="s">
        <v>17</v>
      </c>
      <c r="E2006" s="1" t="s">
        <v>28</v>
      </c>
      <c r="F2006" s="1" t="s">
        <v>31</v>
      </c>
      <c r="G2006" s="1" t="s">
        <v>41</v>
      </c>
      <c r="H2006" s="1">
        <v>1004</v>
      </c>
      <c r="I2006" s="1">
        <v>1706.16</v>
      </c>
      <c r="J2006" s="1">
        <v>3283.03</v>
      </c>
      <c r="K2006" s="1">
        <v>268</v>
      </c>
      <c r="L2006" s="1">
        <f>Table49[[#This Row],[Selling_Price]]-Table49[[#This Row],[Market_Price]]</f>
        <v>1576.8700000000001</v>
      </c>
      <c r="M2006" s="1">
        <f>Table49[[#This Row],[Quantity]]*Table49[[#This Row],[Selling_Price]]</f>
        <v>879852.04</v>
      </c>
      <c r="N2006" s="1">
        <f>Table49[[#This Row],[Quantity]]*Table49[[#This Row],[Profit_Per_Quantity]]</f>
        <v>422601.16000000003</v>
      </c>
      <c r="O2006" s="1" t="s">
        <v>48</v>
      </c>
    </row>
    <row r="2007" spans="1:15" x14ac:dyDescent="0.3">
      <c r="A2007" s="1" t="s">
        <v>9472</v>
      </c>
      <c r="B2007" s="1" t="s">
        <v>2421</v>
      </c>
      <c r="C2007" s="14" t="s">
        <v>5537</v>
      </c>
      <c r="D2007" s="1" t="s">
        <v>16</v>
      </c>
      <c r="E2007" s="1" t="s">
        <v>26</v>
      </c>
      <c r="F2007" s="1" t="s">
        <v>33</v>
      </c>
      <c r="G2007" s="1" t="s">
        <v>38</v>
      </c>
      <c r="H2007" s="1">
        <v>1071</v>
      </c>
      <c r="I2007" s="1">
        <v>1242.9000000000001</v>
      </c>
      <c r="J2007" s="1">
        <v>2127.61</v>
      </c>
      <c r="K2007" s="1">
        <v>330</v>
      </c>
      <c r="L2007" s="1">
        <f>Table49[[#This Row],[Selling_Price]]-Table49[[#This Row],[Market_Price]]</f>
        <v>884.71</v>
      </c>
      <c r="M2007" s="1">
        <f>Table49[[#This Row],[Quantity]]*Table49[[#This Row],[Selling_Price]]</f>
        <v>702111.3</v>
      </c>
      <c r="N2007" s="1">
        <f>Table49[[#This Row],[Quantity]]*Table49[[#This Row],[Profit_Per_Quantity]]</f>
        <v>291954.3</v>
      </c>
      <c r="O2007" s="1" t="s">
        <v>48</v>
      </c>
    </row>
    <row r="2008" spans="1:15" x14ac:dyDescent="0.3">
      <c r="A2008" s="1" t="s">
        <v>8520</v>
      </c>
      <c r="B2008" s="1" t="s">
        <v>885</v>
      </c>
      <c r="C2008" s="14" t="s">
        <v>4732</v>
      </c>
      <c r="D2008" s="1" t="s">
        <v>13</v>
      </c>
      <c r="E2008" s="1" t="s">
        <v>29</v>
      </c>
      <c r="F2008" s="1" t="s">
        <v>33</v>
      </c>
      <c r="G2008" s="1" t="s">
        <v>43</v>
      </c>
      <c r="H2008" s="1">
        <v>1021</v>
      </c>
      <c r="I2008" s="1">
        <v>704.14</v>
      </c>
      <c r="J2008" s="1">
        <v>1035.44</v>
      </c>
      <c r="K2008" s="1">
        <v>413</v>
      </c>
      <c r="L2008" s="1">
        <f>Table49[[#This Row],[Selling_Price]]-Table49[[#This Row],[Market_Price]]</f>
        <v>331.30000000000007</v>
      </c>
      <c r="M2008" s="1">
        <f>Table49[[#This Row],[Quantity]]*Table49[[#This Row],[Selling_Price]]</f>
        <v>427636.72000000003</v>
      </c>
      <c r="N2008" s="1">
        <f>Table49[[#This Row],[Quantity]]*Table49[[#This Row],[Profit_Per_Quantity]]</f>
        <v>136826.90000000002</v>
      </c>
      <c r="O2008" s="1" t="s">
        <v>48</v>
      </c>
    </row>
    <row r="2009" spans="1:15" x14ac:dyDescent="0.3">
      <c r="A2009" s="1" t="s">
        <v>6364</v>
      </c>
      <c r="B2009" s="1" t="s">
        <v>1156</v>
      </c>
      <c r="C2009" s="14" t="s">
        <v>5908</v>
      </c>
      <c r="D2009" s="1" t="s">
        <v>14</v>
      </c>
      <c r="E2009" s="1" t="s">
        <v>30</v>
      </c>
      <c r="F2009" s="1" t="s">
        <v>31</v>
      </c>
      <c r="G2009" s="1" t="s">
        <v>43</v>
      </c>
      <c r="H2009" s="1">
        <v>1059</v>
      </c>
      <c r="I2009" s="1">
        <v>1034.68</v>
      </c>
      <c r="J2009" s="1">
        <v>1980.31</v>
      </c>
      <c r="K2009" s="1">
        <v>457</v>
      </c>
      <c r="L2009" s="1">
        <f>Table49[[#This Row],[Selling_Price]]-Table49[[#This Row],[Market_Price]]</f>
        <v>945.62999999999988</v>
      </c>
      <c r="M2009" s="1">
        <f>Table49[[#This Row],[Quantity]]*Table49[[#This Row],[Selling_Price]]</f>
        <v>905001.66999999993</v>
      </c>
      <c r="N2009" s="1">
        <f>Table49[[#This Row],[Quantity]]*Table49[[#This Row],[Profit_Per_Quantity]]</f>
        <v>432152.91</v>
      </c>
      <c r="O2009" s="1" t="s">
        <v>48</v>
      </c>
    </row>
    <row r="2010" spans="1:15" x14ac:dyDescent="0.3">
      <c r="A2010" s="1" t="s">
        <v>6871</v>
      </c>
      <c r="B2010" s="1" t="s">
        <v>3869</v>
      </c>
      <c r="C2010" s="14" t="s">
        <v>4803</v>
      </c>
      <c r="D2010" s="1" t="s">
        <v>17</v>
      </c>
      <c r="E2010" s="1" t="s">
        <v>25</v>
      </c>
      <c r="F2010" s="1" t="s">
        <v>34</v>
      </c>
      <c r="G2010" s="1" t="s">
        <v>38</v>
      </c>
      <c r="H2010" s="1">
        <v>1055</v>
      </c>
      <c r="I2010" s="1">
        <v>461.72</v>
      </c>
      <c r="J2010" s="1">
        <v>893.91</v>
      </c>
      <c r="K2010" s="1">
        <v>107</v>
      </c>
      <c r="L2010" s="1">
        <f>Table49[[#This Row],[Selling_Price]]-Table49[[#This Row],[Market_Price]]</f>
        <v>432.18999999999994</v>
      </c>
      <c r="M2010" s="1">
        <f>Table49[[#This Row],[Quantity]]*Table49[[#This Row],[Selling_Price]]</f>
        <v>95648.37</v>
      </c>
      <c r="N2010" s="1">
        <f>Table49[[#This Row],[Quantity]]*Table49[[#This Row],[Profit_Per_Quantity]]</f>
        <v>46244.329999999994</v>
      </c>
      <c r="O2010" s="1" t="s">
        <v>48</v>
      </c>
    </row>
    <row r="2011" spans="1:15" x14ac:dyDescent="0.3">
      <c r="A2011" s="1" t="s">
        <v>6457</v>
      </c>
      <c r="B2011" s="1" t="s">
        <v>1344</v>
      </c>
      <c r="C2011" s="14" t="s">
        <v>6043</v>
      </c>
      <c r="D2011" s="1" t="s">
        <v>17</v>
      </c>
      <c r="E2011" s="1" t="s">
        <v>30</v>
      </c>
      <c r="F2011" s="1" t="s">
        <v>35</v>
      </c>
      <c r="G2011" s="1" t="s">
        <v>45</v>
      </c>
      <c r="H2011" s="1">
        <v>1042</v>
      </c>
      <c r="I2011" s="1">
        <v>1525</v>
      </c>
      <c r="J2011" s="1">
        <v>2475.75</v>
      </c>
      <c r="K2011" s="1">
        <v>170</v>
      </c>
      <c r="L2011" s="1">
        <f>Table49[[#This Row],[Selling_Price]]-Table49[[#This Row],[Market_Price]]</f>
        <v>950.75</v>
      </c>
      <c r="M2011" s="1">
        <f>Table49[[#This Row],[Quantity]]*Table49[[#This Row],[Selling_Price]]</f>
        <v>420877.5</v>
      </c>
      <c r="N2011" s="1">
        <f>Table49[[#This Row],[Quantity]]*Table49[[#This Row],[Profit_Per_Quantity]]</f>
        <v>161627.5</v>
      </c>
      <c r="O2011" s="1" t="s">
        <v>48</v>
      </c>
    </row>
    <row r="2012" spans="1:15" x14ac:dyDescent="0.3">
      <c r="A2012" s="1" t="s">
        <v>8626</v>
      </c>
      <c r="B2012" s="1" t="s">
        <v>1059</v>
      </c>
      <c r="C2012" s="14" t="s">
        <v>6114</v>
      </c>
      <c r="D2012" s="1" t="s">
        <v>12</v>
      </c>
      <c r="E2012" s="1" t="s">
        <v>28</v>
      </c>
      <c r="F2012" s="1" t="s">
        <v>34</v>
      </c>
      <c r="G2012" s="1" t="s">
        <v>40</v>
      </c>
      <c r="H2012" s="1">
        <v>1087</v>
      </c>
      <c r="I2012" s="1">
        <v>1243.82</v>
      </c>
      <c r="J2012" s="1">
        <v>2454.36</v>
      </c>
      <c r="K2012" s="1">
        <v>221</v>
      </c>
      <c r="L2012" s="1">
        <f>Table49[[#This Row],[Selling_Price]]-Table49[[#This Row],[Market_Price]]</f>
        <v>1210.5400000000002</v>
      </c>
      <c r="M2012" s="1">
        <f>Table49[[#This Row],[Quantity]]*Table49[[#This Row],[Selling_Price]]</f>
        <v>542413.56000000006</v>
      </c>
      <c r="N2012" s="1">
        <f>Table49[[#This Row],[Quantity]]*Table49[[#This Row],[Profit_Per_Quantity]]</f>
        <v>267529.34000000003</v>
      </c>
      <c r="O2012" s="1" t="s">
        <v>48</v>
      </c>
    </row>
    <row r="2013" spans="1:15" x14ac:dyDescent="0.3">
      <c r="A2013" s="1" t="s">
        <v>9001</v>
      </c>
      <c r="B2013" s="1" t="s">
        <v>1678</v>
      </c>
      <c r="C2013" s="14" t="s">
        <v>5313</v>
      </c>
      <c r="D2013" s="1" t="s">
        <v>14</v>
      </c>
      <c r="E2013" s="1" t="s">
        <v>4351</v>
      </c>
      <c r="F2013" s="1" t="s">
        <v>31</v>
      </c>
      <c r="G2013" s="1" t="s">
        <v>4352</v>
      </c>
      <c r="H2013" s="1">
        <v>1099</v>
      </c>
      <c r="I2013" s="1">
        <v>1014.99</v>
      </c>
      <c r="J2013" s="1">
        <v>1985.45</v>
      </c>
      <c r="K2013" s="1">
        <v>362</v>
      </c>
      <c r="L2013" s="1">
        <f>Table49[[#This Row],[Selling_Price]]-Table49[[#This Row],[Market_Price]]</f>
        <v>970.46</v>
      </c>
      <c r="M2013" s="1">
        <f>Table49[[#This Row],[Quantity]]*Table49[[#This Row],[Selling_Price]]</f>
        <v>718732.9</v>
      </c>
      <c r="N2013" s="1">
        <f>Table49[[#This Row],[Quantity]]*Table49[[#This Row],[Profit_Per_Quantity]]</f>
        <v>351306.52</v>
      </c>
      <c r="O2013" s="1" t="s">
        <v>48</v>
      </c>
    </row>
    <row r="2014" spans="1:15" x14ac:dyDescent="0.3">
      <c r="A2014" s="1" t="s">
        <v>10183</v>
      </c>
      <c r="B2014" s="1" t="s">
        <v>3551</v>
      </c>
      <c r="C2014" s="14" t="s">
        <v>4948</v>
      </c>
      <c r="D2014" s="1" t="s">
        <v>14</v>
      </c>
      <c r="E2014" s="1" t="s">
        <v>4351</v>
      </c>
      <c r="F2014" s="1" t="s">
        <v>31</v>
      </c>
      <c r="G2014" s="1" t="s">
        <v>42</v>
      </c>
      <c r="H2014" s="1">
        <v>1013</v>
      </c>
      <c r="I2014" s="1">
        <v>221.09</v>
      </c>
      <c r="J2014" s="1">
        <v>435.06</v>
      </c>
      <c r="K2014" s="1">
        <v>229</v>
      </c>
      <c r="L2014" s="1">
        <f>Table49[[#This Row],[Selling_Price]]-Table49[[#This Row],[Market_Price]]</f>
        <v>213.97</v>
      </c>
      <c r="M2014" s="1">
        <f>Table49[[#This Row],[Quantity]]*Table49[[#This Row],[Selling_Price]]</f>
        <v>99628.74</v>
      </c>
      <c r="N2014" s="1">
        <f>Table49[[#This Row],[Quantity]]*Table49[[#This Row],[Profit_Per_Quantity]]</f>
        <v>48999.13</v>
      </c>
      <c r="O2014" s="1" t="s">
        <v>48</v>
      </c>
    </row>
    <row r="2015" spans="1:15" x14ac:dyDescent="0.3">
      <c r="A2015" s="1" t="s">
        <v>7365</v>
      </c>
      <c r="B2015" s="1" t="s">
        <v>2392</v>
      </c>
      <c r="C2015" s="14" t="s">
        <v>4915</v>
      </c>
      <c r="D2015" s="1" t="s">
        <v>13</v>
      </c>
      <c r="E2015" s="1" t="s">
        <v>4349</v>
      </c>
      <c r="F2015" s="1" t="s">
        <v>31</v>
      </c>
      <c r="G2015" s="1" t="s">
        <v>36</v>
      </c>
      <c r="H2015" s="1">
        <v>1071</v>
      </c>
      <c r="I2015" s="1">
        <v>1660.79</v>
      </c>
      <c r="J2015" s="1">
        <v>2281.92</v>
      </c>
      <c r="K2015" s="1">
        <v>33</v>
      </c>
      <c r="L2015" s="1">
        <f>Table49[[#This Row],[Selling_Price]]-Table49[[#This Row],[Market_Price]]</f>
        <v>621.13000000000011</v>
      </c>
      <c r="M2015" s="1">
        <f>Table49[[#This Row],[Quantity]]*Table49[[#This Row],[Selling_Price]]</f>
        <v>75303.360000000001</v>
      </c>
      <c r="N2015" s="1">
        <f>Table49[[#This Row],[Quantity]]*Table49[[#This Row],[Profit_Per_Quantity]]</f>
        <v>20497.290000000005</v>
      </c>
      <c r="O2015" s="1" t="s">
        <v>48</v>
      </c>
    </row>
    <row r="2016" spans="1:15" x14ac:dyDescent="0.3">
      <c r="A2016" s="1" t="s">
        <v>6878</v>
      </c>
      <c r="B2016" s="1" t="s">
        <v>2951</v>
      </c>
      <c r="C2016" s="14" t="s">
        <v>5438</v>
      </c>
      <c r="D2016" s="1" t="s">
        <v>14</v>
      </c>
      <c r="E2016" s="1" t="s">
        <v>28</v>
      </c>
      <c r="F2016" s="1" t="s">
        <v>34</v>
      </c>
      <c r="G2016" s="1" t="s">
        <v>43</v>
      </c>
      <c r="H2016" s="1">
        <v>1092</v>
      </c>
      <c r="I2016" s="1">
        <v>120.49</v>
      </c>
      <c r="J2016" s="1">
        <v>208.59</v>
      </c>
      <c r="K2016" s="1">
        <v>453</v>
      </c>
      <c r="L2016" s="1">
        <f>Table49[[#This Row],[Selling_Price]]-Table49[[#This Row],[Market_Price]]</f>
        <v>88.100000000000009</v>
      </c>
      <c r="M2016" s="1">
        <f>Table49[[#This Row],[Quantity]]*Table49[[#This Row],[Selling_Price]]</f>
        <v>94491.27</v>
      </c>
      <c r="N2016" s="1">
        <f>Table49[[#This Row],[Quantity]]*Table49[[#This Row],[Profit_Per_Quantity]]</f>
        <v>39909.300000000003</v>
      </c>
      <c r="O2016" s="1" t="s">
        <v>48</v>
      </c>
    </row>
    <row r="2017" spans="1:15" x14ac:dyDescent="0.3">
      <c r="A2017" s="1" t="s">
        <v>10497</v>
      </c>
      <c r="B2017" s="1" t="s">
        <v>4011</v>
      </c>
      <c r="C2017" s="14" t="s">
        <v>4680</v>
      </c>
      <c r="D2017" s="1" t="s">
        <v>16</v>
      </c>
      <c r="E2017" s="1" t="s">
        <v>21</v>
      </c>
      <c r="F2017" s="1" t="s">
        <v>33</v>
      </c>
      <c r="G2017" s="1" t="s">
        <v>37</v>
      </c>
      <c r="H2017" s="1">
        <v>1016</v>
      </c>
      <c r="I2017" s="1">
        <v>544.82000000000005</v>
      </c>
      <c r="J2017" s="1">
        <v>801.83</v>
      </c>
      <c r="K2017" s="1">
        <v>438</v>
      </c>
      <c r="L2017" s="1">
        <f>Table49[[#This Row],[Selling_Price]]-Table49[[#This Row],[Market_Price]]</f>
        <v>257.01</v>
      </c>
      <c r="M2017" s="1">
        <f>Table49[[#This Row],[Quantity]]*Table49[[#This Row],[Selling_Price]]</f>
        <v>351201.54000000004</v>
      </c>
      <c r="N2017" s="1">
        <f>Table49[[#This Row],[Quantity]]*Table49[[#This Row],[Profit_Per_Quantity]]</f>
        <v>112570.37999999999</v>
      </c>
      <c r="O2017" s="1" t="s">
        <v>48</v>
      </c>
    </row>
    <row r="2018" spans="1:15" x14ac:dyDescent="0.3">
      <c r="A2018" s="1" t="s">
        <v>9947</v>
      </c>
      <c r="B2018" s="1" t="s">
        <v>3174</v>
      </c>
      <c r="C2018" s="14" t="s">
        <v>4824</v>
      </c>
      <c r="D2018" s="1" t="s">
        <v>12</v>
      </c>
      <c r="E2018" s="1" t="s">
        <v>25</v>
      </c>
      <c r="F2018" s="1" t="s">
        <v>35</v>
      </c>
      <c r="G2018" s="1" t="s">
        <v>45</v>
      </c>
      <c r="H2018" s="1">
        <v>1011</v>
      </c>
      <c r="I2018" s="1">
        <v>1889.74</v>
      </c>
      <c r="J2018" s="1">
        <v>3211.93</v>
      </c>
      <c r="K2018" s="1">
        <v>302</v>
      </c>
      <c r="L2018" s="1">
        <f>Table49[[#This Row],[Selling_Price]]-Table49[[#This Row],[Market_Price]]</f>
        <v>1322.1899999999998</v>
      </c>
      <c r="M2018" s="1">
        <f>Table49[[#This Row],[Quantity]]*Table49[[#This Row],[Selling_Price]]</f>
        <v>970002.86</v>
      </c>
      <c r="N2018" s="1">
        <f>Table49[[#This Row],[Quantity]]*Table49[[#This Row],[Profit_Per_Quantity]]</f>
        <v>399301.37999999995</v>
      </c>
      <c r="O2018" s="1" t="s">
        <v>48</v>
      </c>
    </row>
    <row r="2019" spans="1:15" x14ac:dyDescent="0.3">
      <c r="A2019" s="1" t="s">
        <v>7123</v>
      </c>
      <c r="B2019" s="1" t="s">
        <v>3657</v>
      </c>
      <c r="C2019" s="14" t="s">
        <v>4943</v>
      </c>
      <c r="D2019" s="1" t="s">
        <v>13</v>
      </c>
      <c r="E2019" s="1" t="s">
        <v>21</v>
      </c>
      <c r="F2019" s="1" t="s">
        <v>32</v>
      </c>
      <c r="G2019" s="1" t="s">
        <v>45</v>
      </c>
      <c r="H2019" s="1">
        <v>1012</v>
      </c>
      <c r="I2019" s="1">
        <v>727.79</v>
      </c>
      <c r="J2019" s="1">
        <v>1410.51</v>
      </c>
      <c r="K2019" s="1">
        <v>5</v>
      </c>
      <c r="L2019" s="1">
        <f>Table49[[#This Row],[Selling_Price]]-Table49[[#This Row],[Market_Price]]</f>
        <v>682.72</v>
      </c>
      <c r="M2019" s="1">
        <f>Table49[[#This Row],[Quantity]]*Table49[[#This Row],[Selling_Price]]</f>
        <v>7052.55</v>
      </c>
      <c r="N2019" s="1">
        <f>Table49[[#This Row],[Quantity]]*Table49[[#This Row],[Profit_Per_Quantity]]</f>
        <v>3413.6000000000004</v>
      </c>
      <c r="O2019" s="1" t="s">
        <v>48</v>
      </c>
    </row>
    <row r="2020" spans="1:15" x14ac:dyDescent="0.3">
      <c r="A2020" s="1" t="s">
        <v>7101</v>
      </c>
      <c r="B2020" s="1" t="s">
        <v>3304</v>
      </c>
      <c r="C2020" s="14" t="s">
        <v>5229</v>
      </c>
      <c r="D2020" s="1" t="s">
        <v>13</v>
      </c>
      <c r="E2020" s="1" t="s">
        <v>27</v>
      </c>
      <c r="F2020" s="1" t="s">
        <v>33</v>
      </c>
      <c r="G2020" s="1" t="s">
        <v>45</v>
      </c>
      <c r="H2020" s="1">
        <v>1045</v>
      </c>
      <c r="I2020" s="1">
        <v>693.8</v>
      </c>
      <c r="J2020" s="1">
        <v>900.51</v>
      </c>
      <c r="K2020" s="1">
        <v>78</v>
      </c>
      <c r="L2020" s="1">
        <f>Table49[[#This Row],[Selling_Price]]-Table49[[#This Row],[Market_Price]]</f>
        <v>206.71000000000004</v>
      </c>
      <c r="M2020" s="1">
        <f>Table49[[#This Row],[Quantity]]*Table49[[#This Row],[Selling_Price]]</f>
        <v>70239.78</v>
      </c>
      <c r="N2020" s="1">
        <f>Table49[[#This Row],[Quantity]]*Table49[[#This Row],[Profit_Per_Quantity]]</f>
        <v>16123.380000000003</v>
      </c>
      <c r="O2020" s="1" t="s">
        <v>48</v>
      </c>
    </row>
    <row r="2021" spans="1:15" x14ac:dyDescent="0.3">
      <c r="A2021" s="1" t="s">
        <v>6958</v>
      </c>
      <c r="B2021" s="1" t="s">
        <v>272</v>
      </c>
      <c r="C2021" s="14" t="s">
        <v>6258</v>
      </c>
      <c r="D2021" s="1" t="s">
        <v>14</v>
      </c>
      <c r="E2021" s="1" t="s">
        <v>28</v>
      </c>
      <c r="F2021" s="1" t="s">
        <v>31</v>
      </c>
      <c r="G2021" s="1" t="s">
        <v>40</v>
      </c>
      <c r="H2021" s="1">
        <v>1076</v>
      </c>
      <c r="I2021" s="1">
        <v>1197.1500000000001</v>
      </c>
      <c r="J2021" s="1">
        <v>1458.98</v>
      </c>
      <c r="K2021" s="1">
        <v>341</v>
      </c>
      <c r="L2021" s="1">
        <f>Table49[[#This Row],[Selling_Price]]-Table49[[#This Row],[Market_Price]]</f>
        <v>261.82999999999993</v>
      </c>
      <c r="M2021" s="1">
        <f>Table49[[#This Row],[Quantity]]*Table49[[#This Row],[Selling_Price]]</f>
        <v>497512.18</v>
      </c>
      <c r="N2021" s="1">
        <f>Table49[[#This Row],[Quantity]]*Table49[[#This Row],[Profit_Per_Quantity]]</f>
        <v>89284.02999999997</v>
      </c>
      <c r="O2021" s="1" t="s">
        <v>48</v>
      </c>
    </row>
    <row r="2022" spans="1:15" x14ac:dyDescent="0.3">
      <c r="A2022" s="1" t="s">
        <v>7077</v>
      </c>
      <c r="B2022" s="1" t="s">
        <v>191</v>
      </c>
      <c r="C2022" s="14" t="s">
        <v>6006</v>
      </c>
      <c r="D2022" s="1" t="s">
        <v>19</v>
      </c>
      <c r="E2022" s="1" t="s">
        <v>4349</v>
      </c>
      <c r="F2022" s="1" t="s">
        <v>31</v>
      </c>
      <c r="G2022" s="1" t="s">
        <v>43</v>
      </c>
      <c r="H2022" s="1">
        <v>1028</v>
      </c>
      <c r="I2022" s="1">
        <v>1858.54</v>
      </c>
      <c r="J2022" s="1">
        <v>2914.68</v>
      </c>
      <c r="K2022" s="1">
        <v>201</v>
      </c>
      <c r="L2022" s="1">
        <f>Table49[[#This Row],[Selling_Price]]-Table49[[#This Row],[Market_Price]]</f>
        <v>1056.1399999999999</v>
      </c>
      <c r="M2022" s="1">
        <f>Table49[[#This Row],[Quantity]]*Table49[[#This Row],[Selling_Price]]</f>
        <v>585850.67999999993</v>
      </c>
      <c r="N2022" s="1">
        <f>Table49[[#This Row],[Quantity]]*Table49[[#This Row],[Profit_Per_Quantity]]</f>
        <v>212284.13999999998</v>
      </c>
      <c r="O2022" s="1" t="s">
        <v>48</v>
      </c>
    </row>
    <row r="2023" spans="1:15" x14ac:dyDescent="0.3">
      <c r="A2023" s="1" t="s">
        <v>8510</v>
      </c>
      <c r="B2023" s="1" t="s">
        <v>870</v>
      </c>
      <c r="C2023" s="14" t="s">
        <v>6161</v>
      </c>
      <c r="D2023" s="1" t="s">
        <v>13</v>
      </c>
      <c r="E2023" s="1" t="s">
        <v>25</v>
      </c>
      <c r="F2023" s="1" t="s">
        <v>31</v>
      </c>
      <c r="G2023" s="1" t="s">
        <v>40</v>
      </c>
      <c r="H2023" s="1">
        <v>1084</v>
      </c>
      <c r="I2023" s="1">
        <v>1915.01</v>
      </c>
      <c r="J2023" s="1">
        <v>2233.31</v>
      </c>
      <c r="K2023" s="1">
        <v>133</v>
      </c>
      <c r="L2023" s="1">
        <f>Table49[[#This Row],[Selling_Price]]-Table49[[#This Row],[Market_Price]]</f>
        <v>318.29999999999995</v>
      </c>
      <c r="M2023" s="1">
        <f>Table49[[#This Row],[Quantity]]*Table49[[#This Row],[Selling_Price]]</f>
        <v>297030.23</v>
      </c>
      <c r="N2023" s="1">
        <f>Table49[[#This Row],[Quantity]]*Table49[[#This Row],[Profit_Per_Quantity]]</f>
        <v>42333.899999999994</v>
      </c>
      <c r="O2023" s="1" t="s">
        <v>48</v>
      </c>
    </row>
    <row r="2024" spans="1:15" x14ac:dyDescent="0.3">
      <c r="A2024" s="1" t="s">
        <v>7174</v>
      </c>
      <c r="B2024" s="1" t="s">
        <v>914</v>
      </c>
      <c r="C2024" s="14" t="s">
        <v>4809</v>
      </c>
      <c r="D2024" s="1" t="s">
        <v>17</v>
      </c>
      <c r="E2024" s="1" t="s">
        <v>27</v>
      </c>
      <c r="F2024" s="1" t="s">
        <v>31</v>
      </c>
      <c r="G2024" s="1" t="s">
        <v>4352</v>
      </c>
      <c r="H2024" s="1">
        <v>1087</v>
      </c>
      <c r="I2024" s="1">
        <v>1193.27</v>
      </c>
      <c r="J2024" s="1">
        <v>2030.97</v>
      </c>
      <c r="K2024" s="1">
        <v>294</v>
      </c>
      <c r="L2024" s="1">
        <f>Table49[[#This Row],[Selling_Price]]-Table49[[#This Row],[Market_Price]]</f>
        <v>837.7</v>
      </c>
      <c r="M2024" s="1">
        <f>Table49[[#This Row],[Quantity]]*Table49[[#This Row],[Selling_Price]]</f>
        <v>597105.18000000005</v>
      </c>
      <c r="N2024" s="1">
        <f>Table49[[#This Row],[Quantity]]*Table49[[#This Row],[Profit_Per_Quantity]]</f>
        <v>246283.80000000002</v>
      </c>
      <c r="O2024" s="1" t="s">
        <v>48</v>
      </c>
    </row>
    <row r="2025" spans="1:15" x14ac:dyDescent="0.3">
      <c r="A2025" s="1" t="s">
        <v>10644</v>
      </c>
      <c r="B2025" s="1" t="s">
        <v>4265</v>
      </c>
      <c r="C2025" s="14" t="s">
        <v>4441</v>
      </c>
      <c r="D2025" s="1" t="s">
        <v>11</v>
      </c>
      <c r="E2025" s="1" t="s">
        <v>21</v>
      </c>
      <c r="F2025" s="1" t="s">
        <v>32</v>
      </c>
      <c r="G2025" s="1" t="s">
        <v>41</v>
      </c>
      <c r="H2025" s="1">
        <v>1072</v>
      </c>
      <c r="I2025" s="1">
        <v>1119.5899999999999</v>
      </c>
      <c r="J2025" s="1">
        <v>1803.76</v>
      </c>
      <c r="K2025" s="1">
        <v>393</v>
      </c>
      <c r="L2025" s="1">
        <f>Table49[[#This Row],[Selling_Price]]-Table49[[#This Row],[Market_Price]]</f>
        <v>684.17000000000007</v>
      </c>
      <c r="M2025" s="1">
        <f>Table49[[#This Row],[Quantity]]*Table49[[#This Row],[Selling_Price]]</f>
        <v>708877.68</v>
      </c>
      <c r="N2025" s="1">
        <f>Table49[[#This Row],[Quantity]]*Table49[[#This Row],[Profit_Per_Quantity]]</f>
        <v>268878.81000000006</v>
      </c>
      <c r="O2025" s="1" t="s">
        <v>48</v>
      </c>
    </row>
    <row r="2026" spans="1:15" x14ac:dyDescent="0.3">
      <c r="A2026" s="1" t="s">
        <v>7995</v>
      </c>
      <c r="B2026" s="1" t="s">
        <v>2004</v>
      </c>
      <c r="C2026" s="14" t="s">
        <v>5558</v>
      </c>
      <c r="D2026" s="1" t="s">
        <v>20</v>
      </c>
      <c r="E2026" s="1" t="s">
        <v>4351</v>
      </c>
      <c r="F2026" s="1" t="s">
        <v>33</v>
      </c>
      <c r="G2026" s="1" t="s">
        <v>45</v>
      </c>
      <c r="H2026" s="1">
        <v>1083</v>
      </c>
      <c r="I2026" s="1">
        <v>1710.49</v>
      </c>
      <c r="J2026" s="1">
        <v>2085.34</v>
      </c>
      <c r="K2026" s="1">
        <v>393</v>
      </c>
      <c r="L2026" s="1">
        <f>Table49[[#This Row],[Selling_Price]]-Table49[[#This Row],[Market_Price]]</f>
        <v>374.85000000000014</v>
      </c>
      <c r="M2026" s="1">
        <f>Table49[[#This Row],[Quantity]]*Table49[[#This Row],[Selling_Price]]</f>
        <v>819538.62000000011</v>
      </c>
      <c r="N2026" s="1">
        <f>Table49[[#This Row],[Quantity]]*Table49[[#This Row],[Profit_Per_Quantity]]</f>
        <v>147316.05000000005</v>
      </c>
      <c r="O2026" s="1" t="s">
        <v>48</v>
      </c>
    </row>
    <row r="2027" spans="1:15" x14ac:dyDescent="0.3">
      <c r="A2027" s="1" t="s">
        <v>8862</v>
      </c>
      <c r="B2027" s="1" t="s">
        <v>1450</v>
      </c>
      <c r="C2027" s="14" t="s">
        <v>5047</v>
      </c>
      <c r="D2027" s="1" t="s">
        <v>12</v>
      </c>
      <c r="E2027" s="1" t="s">
        <v>24</v>
      </c>
      <c r="F2027" s="1" t="s">
        <v>32</v>
      </c>
      <c r="G2027" s="1" t="s">
        <v>43</v>
      </c>
      <c r="H2027" s="1">
        <v>1014</v>
      </c>
      <c r="I2027" s="1">
        <v>1531.95</v>
      </c>
      <c r="J2027" s="1">
        <v>2554.31</v>
      </c>
      <c r="K2027" s="1">
        <v>470</v>
      </c>
      <c r="L2027" s="1">
        <f>Table49[[#This Row],[Selling_Price]]-Table49[[#This Row],[Market_Price]]</f>
        <v>1022.3599999999999</v>
      </c>
      <c r="M2027" s="1">
        <f>Table49[[#This Row],[Quantity]]*Table49[[#This Row],[Selling_Price]]</f>
        <v>1200525.7</v>
      </c>
      <c r="N2027" s="1">
        <f>Table49[[#This Row],[Quantity]]*Table49[[#This Row],[Profit_Per_Quantity]]</f>
        <v>480509.19999999995</v>
      </c>
      <c r="O2027" s="1" t="s">
        <v>48</v>
      </c>
    </row>
    <row r="2028" spans="1:15" x14ac:dyDescent="0.3">
      <c r="A2028" s="1" t="s">
        <v>9461</v>
      </c>
      <c r="B2028" s="1" t="s">
        <v>2407</v>
      </c>
      <c r="C2028" s="14" t="s">
        <v>5710</v>
      </c>
      <c r="D2028" s="1" t="s">
        <v>13</v>
      </c>
      <c r="E2028" s="1" t="s">
        <v>4351</v>
      </c>
      <c r="F2028" s="1" t="s">
        <v>34</v>
      </c>
      <c r="G2028" s="1" t="s">
        <v>45</v>
      </c>
      <c r="H2028" s="1">
        <v>1095</v>
      </c>
      <c r="I2028" s="1">
        <v>476.12</v>
      </c>
      <c r="J2028" s="1">
        <v>711.2</v>
      </c>
      <c r="K2028" s="1">
        <v>244</v>
      </c>
      <c r="L2028" s="1">
        <f>Table49[[#This Row],[Selling_Price]]-Table49[[#This Row],[Market_Price]]</f>
        <v>235.08000000000004</v>
      </c>
      <c r="M2028" s="1">
        <f>Table49[[#This Row],[Quantity]]*Table49[[#This Row],[Selling_Price]]</f>
        <v>173532.80000000002</v>
      </c>
      <c r="N2028" s="1">
        <f>Table49[[#This Row],[Quantity]]*Table49[[#This Row],[Profit_Per_Quantity]]</f>
        <v>57359.520000000011</v>
      </c>
      <c r="O2028" s="1" t="s">
        <v>48</v>
      </c>
    </row>
    <row r="2029" spans="1:15" x14ac:dyDescent="0.3">
      <c r="A2029" s="1" t="s">
        <v>9284</v>
      </c>
      <c r="B2029" s="1" t="s">
        <v>2125</v>
      </c>
      <c r="C2029" s="14" t="s">
        <v>4962</v>
      </c>
      <c r="D2029" s="1" t="s">
        <v>11</v>
      </c>
      <c r="E2029" s="1" t="s">
        <v>25</v>
      </c>
      <c r="F2029" s="1" t="s">
        <v>34</v>
      </c>
      <c r="G2029" s="1" t="s">
        <v>45</v>
      </c>
      <c r="H2029" s="1">
        <v>1077</v>
      </c>
      <c r="I2029" s="1">
        <v>601.08000000000004</v>
      </c>
      <c r="J2029" s="1">
        <v>1003.89</v>
      </c>
      <c r="K2029" s="1">
        <v>419</v>
      </c>
      <c r="L2029" s="1">
        <f>Table49[[#This Row],[Selling_Price]]-Table49[[#This Row],[Market_Price]]</f>
        <v>402.80999999999995</v>
      </c>
      <c r="M2029" s="1">
        <f>Table49[[#This Row],[Quantity]]*Table49[[#This Row],[Selling_Price]]</f>
        <v>420629.91</v>
      </c>
      <c r="N2029" s="1">
        <f>Table49[[#This Row],[Quantity]]*Table49[[#This Row],[Profit_Per_Quantity]]</f>
        <v>168777.38999999998</v>
      </c>
      <c r="O2029" s="1" t="s">
        <v>48</v>
      </c>
    </row>
    <row r="2030" spans="1:15" x14ac:dyDescent="0.3">
      <c r="A2030" s="1" t="s">
        <v>7650</v>
      </c>
      <c r="B2030" s="1" t="s">
        <v>2346</v>
      </c>
      <c r="C2030" s="14" t="s">
        <v>5726</v>
      </c>
      <c r="D2030" s="1" t="s">
        <v>11</v>
      </c>
      <c r="E2030" s="1" t="s">
        <v>30</v>
      </c>
      <c r="F2030" s="1" t="s">
        <v>31</v>
      </c>
      <c r="G2030" s="1" t="s">
        <v>38</v>
      </c>
      <c r="H2030" s="1">
        <v>1041</v>
      </c>
      <c r="I2030" s="1">
        <v>255.07</v>
      </c>
      <c r="J2030" s="1">
        <v>507.47</v>
      </c>
      <c r="K2030" s="1">
        <v>96</v>
      </c>
      <c r="L2030" s="1">
        <f>Table49[[#This Row],[Selling_Price]]-Table49[[#This Row],[Market_Price]]</f>
        <v>252.40000000000003</v>
      </c>
      <c r="M2030" s="1">
        <f>Table49[[#This Row],[Quantity]]*Table49[[#This Row],[Selling_Price]]</f>
        <v>48717.120000000003</v>
      </c>
      <c r="N2030" s="1">
        <f>Table49[[#This Row],[Quantity]]*Table49[[#This Row],[Profit_Per_Quantity]]</f>
        <v>24230.400000000001</v>
      </c>
      <c r="O2030" s="1" t="s">
        <v>48</v>
      </c>
    </row>
    <row r="2031" spans="1:15" x14ac:dyDescent="0.3">
      <c r="A2031" s="1" t="s">
        <v>9065</v>
      </c>
      <c r="B2031" s="1" t="s">
        <v>1776</v>
      </c>
      <c r="C2031" s="14" t="s">
        <v>4728</v>
      </c>
      <c r="D2031" s="1" t="s">
        <v>20</v>
      </c>
      <c r="E2031" s="1" t="s">
        <v>30</v>
      </c>
      <c r="F2031" s="1" t="s">
        <v>34</v>
      </c>
      <c r="G2031" s="1" t="s">
        <v>36</v>
      </c>
      <c r="H2031" s="1">
        <v>1005</v>
      </c>
      <c r="I2031" s="1">
        <v>606.14</v>
      </c>
      <c r="J2031" s="1">
        <v>990.48</v>
      </c>
      <c r="K2031" s="1">
        <v>143</v>
      </c>
      <c r="L2031" s="1">
        <f>Table49[[#This Row],[Selling_Price]]-Table49[[#This Row],[Market_Price]]</f>
        <v>384.34000000000003</v>
      </c>
      <c r="M2031" s="1">
        <f>Table49[[#This Row],[Quantity]]*Table49[[#This Row],[Selling_Price]]</f>
        <v>141638.64000000001</v>
      </c>
      <c r="N2031" s="1">
        <f>Table49[[#This Row],[Quantity]]*Table49[[#This Row],[Profit_Per_Quantity]]</f>
        <v>54960.62</v>
      </c>
      <c r="O2031" s="1" t="s">
        <v>48</v>
      </c>
    </row>
    <row r="2032" spans="1:15" x14ac:dyDescent="0.3">
      <c r="A2032" s="1" t="s">
        <v>6820</v>
      </c>
      <c r="B2032" s="1" t="s">
        <v>2313</v>
      </c>
      <c r="C2032" s="14" t="s">
        <v>5675</v>
      </c>
      <c r="D2032" s="1" t="s">
        <v>19</v>
      </c>
      <c r="E2032" s="1" t="s">
        <v>29</v>
      </c>
      <c r="F2032" s="1" t="s">
        <v>31</v>
      </c>
      <c r="G2032" s="1" t="s">
        <v>38</v>
      </c>
      <c r="H2032" s="1">
        <v>1015</v>
      </c>
      <c r="I2032" s="1">
        <v>1738.12</v>
      </c>
      <c r="J2032" s="1">
        <v>2502.1799999999998</v>
      </c>
      <c r="K2032" s="1">
        <v>397</v>
      </c>
      <c r="L2032" s="1">
        <f>Table49[[#This Row],[Selling_Price]]-Table49[[#This Row],[Market_Price]]</f>
        <v>764.06</v>
      </c>
      <c r="M2032" s="1">
        <f>Table49[[#This Row],[Quantity]]*Table49[[#This Row],[Selling_Price]]</f>
        <v>993365.46</v>
      </c>
      <c r="N2032" s="1">
        <f>Table49[[#This Row],[Quantity]]*Table49[[#This Row],[Profit_Per_Quantity]]</f>
        <v>303331.82</v>
      </c>
      <c r="O2032" s="1" t="s">
        <v>48</v>
      </c>
    </row>
    <row r="2033" spans="1:15" x14ac:dyDescent="0.3">
      <c r="A2033" s="1" t="s">
        <v>10217</v>
      </c>
      <c r="B2033" s="1" t="s">
        <v>3595</v>
      </c>
      <c r="C2033" s="14" t="s">
        <v>5017</v>
      </c>
      <c r="D2033" s="1" t="s">
        <v>19</v>
      </c>
      <c r="E2033" s="1" t="s">
        <v>21</v>
      </c>
      <c r="F2033" s="1" t="s">
        <v>33</v>
      </c>
      <c r="G2033" s="1" t="s">
        <v>41</v>
      </c>
      <c r="H2033" s="1">
        <v>1087</v>
      </c>
      <c r="I2033" s="1">
        <v>1676.82</v>
      </c>
      <c r="J2033" s="1">
        <v>1969.02</v>
      </c>
      <c r="K2033" s="1">
        <v>210</v>
      </c>
      <c r="L2033" s="1">
        <f>Table49[[#This Row],[Selling_Price]]-Table49[[#This Row],[Market_Price]]</f>
        <v>292.20000000000005</v>
      </c>
      <c r="M2033" s="1">
        <f>Table49[[#This Row],[Quantity]]*Table49[[#This Row],[Selling_Price]]</f>
        <v>413494.2</v>
      </c>
      <c r="N2033" s="1">
        <f>Table49[[#This Row],[Quantity]]*Table49[[#This Row],[Profit_Per_Quantity]]</f>
        <v>61362.000000000007</v>
      </c>
      <c r="O2033" s="1" t="s">
        <v>48</v>
      </c>
    </row>
    <row r="2034" spans="1:15" x14ac:dyDescent="0.3">
      <c r="A2034" s="1" t="s">
        <v>10433</v>
      </c>
      <c r="B2034" s="1" t="s">
        <v>3916</v>
      </c>
      <c r="C2034" s="14" t="s">
        <v>4762</v>
      </c>
      <c r="D2034" s="1" t="s">
        <v>18</v>
      </c>
      <c r="E2034" s="1" t="s">
        <v>24</v>
      </c>
      <c r="F2034" s="1" t="s">
        <v>32</v>
      </c>
      <c r="G2034" s="1" t="s">
        <v>4352</v>
      </c>
      <c r="H2034" s="1">
        <v>1056</v>
      </c>
      <c r="I2034" s="1">
        <v>1399.81</v>
      </c>
      <c r="J2034" s="1">
        <v>2129.9499999999998</v>
      </c>
      <c r="K2034" s="1">
        <v>96</v>
      </c>
      <c r="L2034" s="1">
        <f>Table49[[#This Row],[Selling_Price]]-Table49[[#This Row],[Market_Price]]</f>
        <v>730.13999999999987</v>
      </c>
      <c r="M2034" s="1">
        <f>Table49[[#This Row],[Quantity]]*Table49[[#This Row],[Selling_Price]]</f>
        <v>204475.19999999998</v>
      </c>
      <c r="N2034" s="1">
        <f>Table49[[#This Row],[Quantity]]*Table49[[#This Row],[Profit_Per_Quantity]]</f>
        <v>70093.439999999988</v>
      </c>
      <c r="O2034" s="1" t="s">
        <v>48</v>
      </c>
    </row>
    <row r="2035" spans="1:15" x14ac:dyDescent="0.3">
      <c r="A2035" s="1" t="s">
        <v>8222</v>
      </c>
      <c r="B2035" s="1" t="s">
        <v>396</v>
      </c>
      <c r="C2035" s="14" t="s">
        <v>5131</v>
      </c>
      <c r="D2035" s="1" t="s">
        <v>16</v>
      </c>
      <c r="E2035" s="1" t="s">
        <v>29</v>
      </c>
      <c r="F2035" s="1" t="s">
        <v>33</v>
      </c>
      <c r="G2035" s="1" t="s">
        <v>44</v>
      </c>
      <c r="H2035" s="1">
        <v>1100</v>
      </c>
      <c r="I2035" s="1">
        <v>1808.26</v>
      </c>
      <c r="J2035" s="1">
        <v>2020.15</v>
      </c>
      <c r="K2035" s="1">
        <v>10</v>
      </c>
      <c r="L2035" s="1">
        <f>Table49[[#This Row],[Selling_Price]]-Table49[[#This Row],[Market_Price]]</f>
        <v>211.8900000000001</v>
      </c>
      <c r="M2035" s="1">
        <f>Table49[[#This Row],[Quantity]]*Table49[[#This Row],[Selling_Price]]</f>
        <v>20201.5</v>
      </c>
      <c r="N2035" s="1">
        <f>Table49[[#This Row],[Quantity]]*Table49[[#This Row],[Profit_Per_Quantity]]</f>
        <v>2118.900000000001</v>
      </c>
      <c r="O2035" s="1" t="s">
        <v>48</v>
      </c>
    </row>
    <row r="2036" spans="1:15" x14ac:dyDescent="0.3">
      <c r="A2036" s="1" t="s">
        <v>10118</v>
      </c>
      <c r="B2036" s="1" t="s">
        <v>3461</v>
      </c>
      <c r="C2036" s="14" t="s">
        <v>5122</v>
      </c>
      <c r="D2036" s="1" t="s">
        <v>16</v>
      </c>
      <c r="E2036" s="1" t="s">
        <v>24</v>
      </c>
      <c r="F2036" s="1" t="s">
        <v>31</v>
      </c>
      <c r="G2036" s="1" t="s">
        <v>45</v>
      </c>
      <c r="H2036" s="1">
        <v>1039</v>
      </c>
      <c r="I2036" s="1">
        <v>756.94</v>
      </c>
      <c r="J2036" s="1">
        <v>1097.24</v>
      </c>
      <c r="K2036" s="1">
        <v>87</v>
      </c>
      <c r="L2036" s="1">
        <f>Table49[[#This Row],[Selling_Price]]-Table49[[#This Row],[Market_Price]]</f>
        <v>340.29999999999995</v>
      </c>
      <c r="M2036" s="1">
        <f>Table49[[#This Row],[Quantity]]*Table49[[#This Row],[Selling_Price]]</f>
        <v>95459.88</v>
      </c>
      <c r="N2036" s="1">
        <f>Table49[[#This Row],[Quantity]]*Table49[[#This Row],[Profit_Per_Quantity]]</f>
        <v>29606.099999999995</v>
      </c>
      <c r="O2036" s="1" t="s">
        <v>48</v>
      </c>
    </row>
    <row r="2037" spans="1:15" x14ac:dyDescent="0.3">
      <c r="A2037" s="1" t="s">
        <v>7314</v>
      </c>
      <c r="B2037" s="1" t="s">
        <v>56</v>
      </c>
      <c r="C2037" s="14" t="s">
        <v>6260</v>
      </c>
      <c r="D2037" s="1" t="s">
        <v>13</v>
      </c>
      <c r="E2037" s="1" t="s">
        <v>26</v>
      </c>
      <c r="F2037" s="1" t="s">
        <v>33</v>
      </c>
      <c r="G2037" s="1" t="s">
        <v>42</v>
      </c>
      <c r="H2037" s="1">
        <v>1053</v>
      </c>
      <c r="I2037" s="1">
        <v>1826.16</v>
      </c>
      <c r="J2037" s="1">
        <v>3577.2</v>
      </c>
      <c r="K2037" s="1">
        <v>435</v>
      </c>
      <c r="L2037" s="1">
        <f>Table49[[#This Row],[Selling_Price]]-Table49[[#This Row],[Market_Price]]</f>
        <v>1751.0399999999997</v>
      </c>
      <c r="M2037" s="1">
        <f>Table49[[#This Row],[Quantity]]*Table49[[#This Row],[Selling_Price]]</f>
        <v>1556082</v>
      </c>
      <c r="N2037" s="1">
        <f>Table49[[#This Row],[Quantity]]*Table49[[#This Row],[Profit_Per_Quantity]]</f>
        <v>761702.39999999991</v>
      </c>
      <c r="O2037" s="1" t="s">
        <v>48</v>
      </c>
    </row>
    <row r="2038" spans="1:15" x14ac:dyDescent="0.3">
      <c r="A2038" s="1" t="s">
        <v>9851</v>
      </c>
      <c r="B2038" s="1" t="s">
        <v>3024</v>
      </c>
      <c r="C2038" s="14" t="s">
        <v>4676</v>
      </c>
      <c r="D2038" s="1" t="s">
        <v>17</v>
      </c>
      <c r="E2038" s="1" t="s">
        <v>4349</v>
      </c>
      <c r="F2038" s="1" t="s">
        <v>31</v>
      </c>
      <c r="G2038" s="1" t="s">
        <v>45</v>
      </c>
      <c r="H2038" s="1">
        <v>1056</v>
      </c>
      <c r="I2038" s="1">
        <v>1747.7</v>
      </c>
      <c r="J2038" s="1">
        <v>2538.8000000000002</v>
      </c>
      <c r="K2038" s="1">
        <v>250</v>
      </c>
      <c r="L2038" s="1">
        <f>Table49[[#This Row],[Selling_Price]]-Table49[[#This Row],[Market_Price]]</f>
        <v>791.10000000000014</v>
      </c>
      <c r="M2038" s="1">
        <f>Table49[[#This Row],[Quantity]]*Table49[[#This Row],[Selling_Price]]</f>
        <v>634700</v>
      </c>
      <c r="N2038" s="1">
        <f>Table49[[#This Row],[Quantity]]*Table49[[#This Row],[Profit_Per_Quantity]]</f>
        <v>197775.00000000003</v>
      </c>
      <c r="O2038" s="1" t="s">
        <v>48</v>
      </c>
    </row>
    <row r="2039" spans="1:15" x14ac:dyDescent="0.3">
      <c r="A2039" s="1" t="s">
        <v>9386</v>
      </c>
      <c r="B2039" s="1" t="s">
        <v>2284</v>
      </c>
      <c r="C2039" s="14" t="s">
        <v>4846</v>
      </c>
      <c r="D2039" s="1" t="s">
        <v>19</v>
      </c>
      <c r="E2039" s="1" t="s">
        <v>28</v>
      </c>
      <c r="F2039" s="1" t="s">
        <v>33</v>
      </c>
      <c r="G2039" s="1" t="s">
        <v>43</v>
      </c>
      <c r="H2039" s="1">
        <v>1035</v>
      </c>
      <c r="I2039" s="1">
        <v>431.04</v>
      </c>
      <c r="J2039" s="1">
        <v>648.99</v>
      </c>
      <c r="K2039" s="1">
        <v>373</v>
      </c>
      <c r="L2039" s="1">
        <f>Table49[[#This Row],[Selling_Price]]-Table49[[#This Row],[Market_Price]]</f>
        <v>217.95</v>
      </c>
      <c r="M2039" s="1">
        <f>Table49[[#This Row],[Quantity]]*Table49[[#This Row],[Selling_Price]]</f>
        <v>242073.27</v>
      </c>
      <c r="N2039" s="1">
        <f>Table49[[#This Row],[Quantity]]*Table49[[#This Row],[Profit_Per_Quantity]]</f>
        <v>81295.349999999991</v>
      </c>
      <c r="O2039" s="1" t="s">
        <v>48</v>
      </c>
    </row>
    <row r="2040" spans="1:15" x14ac:dyDescent="0.3">
      <c r="A2040" s="1" t="s">
        <v>10671</v>
      </c>
      <c r="B2040" s="1" t="s">
        <v>4306</v>
      </c>
      <c r="C2040" s="14" t="s">
        <v>4398</v>
      </c>
      <c r="D2040" s="1" t="s">
        <v>19</v>
      </c>
      <c r="E2040" s="1" t="s">
        <v>30</v>
      </c>
      <c r="F2040" s="1" t="s">
        <v>31</v>
      </c>
      <c r="G2040" s="1" t="s">
        <v>45</v>
      </c>
      <c r="H2040" s="1">
        <v>1043</v>
      </c>
      <c r="I2040" s="1">
        <v>1126.0999999999999</v>
      </c>
      <c r="J2040" s="1">
        <v>2184.04</v>
      </c>
      <c r="K2040" s="1">
        <v>102</v>
      </c>
      <c r="L2040" s="1">
        <f>Table49[[#This Row],[Selling_Price]]-Table49[[#This Row],[Market_Price]]</f>
        <v>1057.94</v>
      </c>
      <c r="M2040" s="1">
        <f>Table49[[#This Row],[Quantity]]*Table49[[#This Row],[Selling_Price]]</f>
        <v>222772.08</v>
      </c>
      <c r="N2040" s="1">
        <f>Table49[[#This Row],[Quantity]]*Table49[[#This Row],[Profit_Per_Quantity]]</f>
        <v>107909.88</v>
      </c>
      <c r="O2040" s="1" t="s">
        <v>48</v>
      </c>
    </row>
    <row r="2041" spans="1:15" x14ac:dyDescent="0.3">
      <c r="A2041" s="1" t="s">
        <v>8580</v>
      </c>
      <c r="B2041" s="1" t="s">
        <v>977</v>
      </c>
      <c r="C2041" s="14" t="s">
        <v>4897</v>
      </c>
      <c r="D2041" s="1" t="s">
        <v>17</v>
      </c>
      <c r="E2041" s="1" t="s">
        <v>4349</v>
      </c>
      <c r="F2041" s="1" t="s">
        <v>33</v>
      </c>
      <c r="G2041" s="1" t="s">
        <v>43</v>
      </c>
      <c r="H2041" s="1">
        <v>1073</v>
      </c>
      <c r="I2041" s="1">
        <v>900.05</v>
      </c>
      <c r="J2041" s="1">
        <v>1241.68</v>
      </c>
      <c r="K2041" s="1">
        <v>152</v>
      </c>
      <c r="L2041" s="1">
        <f>Table49[[#This Row],[Selling_Price]]-Table49[[#This Row],[Market_Price]]</f>
        <v>341.63000000000011</v>
      </c>
      <c r="M2041" s="1">
        <f>Table49[[#This Row],[Quantity]]*Table49[[#This Row],[Selling_Price]]</f>
        <v>188735.36000000002</v>
      </c>
      <c r="N2041" s="1">
        <f>Table49[[#This Row],[Quantity]]*Table49[[#This Row],[Profit_Per_Quantity]]</f>
        <v>51927.760000000017</v>
      </c>
      <c r="O2041" s="1" t="s">
        <v>48</v>
      </c>
    </row>
    <row r="2042" spans="1:15" x14ac:dyDescent="0.3">
      <c r="A2042" s="1" t="s">
        <v>8600</v>
      </c>
      <c r="B2042" s="1" t="s">
        <v>1014</v>
      </c>
      <c r="C2042" s="14" t="s">
        <v>4984</v>
      </c>
      <c r="D2042" s="1" t="s">
        <v>17</v>
      </c>
      <c r="E2042" s="1" t="s">
        <v>27</v>
      </c>
      <c r="F2042" s="1" t="s">
        <v>31</v>
      </c>
      <c r="G2042" s="1" t="s">
        <v>41</v>
      </c>
      <c r="H2042" s="1">
        <v>1059</v>
      </c>
      <c r="I2042" s="1">
        <v>1899.4</v>
      </c>
      <c r="J2042" s="1">
        <v>2369.96</v>
      </c>
      <c r="K2042" s="1">
        <v>195</v>
      </c>
      <c r="L2042" s="1">
        <f>Table49[[#This Row],[Selling_Price]]-Table49[[#This Row],[Market_Price]]</f>
        <v>470.55999999999995</v>
      </c>
      <c r="M2042" s="1">
        <f>Table49[[#This Row],[Quantity]]*Table49[[#This Row],[Selling_Price]]</f>
        <v>462142.2</v>
      </c>
      <c r="N2042" s="1">
        <f>Table49[[#This Row],[Quantity]]*Table49[[#This Row],[Profit_Per_Quantity]]</f>
        <v>91759.199999999983</v>
      </c>
      <c r="O2042" s="1" t="s">
        <v>48</v>
      </c>
    </row>
    <row r="2043" spans="1:15" x14ac:dyDescent="0.3">
      <c r="A2043" s="1" t="s">
        <v>8378</v>
      </c>
      <c r="B2043" s="1" t="s">
        <v>660</v>
      </c>
      <c r="C2043" s="14" t="s">
        <v>4821</v>
      </c>
      <c r="D2043" s="1" t="s">
        <v>17</v>
      </c>
      <c r="E2043" s="1" t="s">
        <v>26</v>
      </c>
      <c r="F2043" s="1" t="s">
        <v>34</v>
      </c>
      <c r="G2043" s="1" t="s">
        <v>42</v>
      </c>
      <c r="H2043" s="1">
        <v>1048</v>
      </c>
      <c r="I2043" s="1">
        <v>1564.97</v>
      </c>
      <c r="J2043" s="1">
        <v>2007</v>
      </c>
      <c r="K2043" s="1">
        <v>300</v>
      </c>
      <c r="L2043" s="1">
        <f>Table49[[#This Row],[Selling_Price]]-Table49[[#This Row],[Market_Price]]</f>
        <v>442.03</v>
      </c>
      <c r="M2043" s="1">
        <f>Table49[[#This Row],[Quantity]]*Table49[[#This Row],[Selling_Price]]</f>
        <v>602100</v>
      </c>
      <c r="N2043" s="1">
        <f>Table49[[#This Row],[Quantity]]*Table49[[#This Row],[Profit_Per_Quantity]]</f>
        <v>132609</v>
      </c>
      <c r="O2043" s="1" t="s">
        <v>48</v>
      </c>
    </row>
    <row r="2044" spans="1:15" x14ac:dyDescent="0.3">
      <c r="A2044" s="1" t="s">
        <v>10618</v>
      </c>
      <c r="B2044" s="1" t="s">
        <v>4219</v>
      </c>
      <c r="C2044" s="14" t="s">
        <v>4486</v>
      </c>
      <c r="D2044" s="1" t="s">
        <v>18</v>
      </c>
      <c r="E2044" s="1" t="s">
        <v>4351</v>
      </c>
      <c r="F2044" s="1" t="s">
        <v>34</v>
      </c>
      <c r="G2044" s="1" t="s">
        <v>37</v>
      </c>
      <c r="H2044" s="1">
        <v>1007</v>
      </c>
      <c r="I2044" s="1">
        <v>538.23</v>
      </c>
      <c r="J2044" s="1">
        <v>872.55</v>
      </c>
      <c r="K2044" s="1">
        <v>280</v>
      </c>
      <c r="L2044" s="1">
        <f>Table49[[#This Row],[Selling_Price]]-Table49[[#This Row],[Market_Price]]</f>
        <v>334.31999999999994</v>
      </c>
      <c r="M2044" s="1">
        <f>Table49[[#This Row],[Quantity]]*Table49[[#This Row],[Selling_Price]]</f>
        <v>244314</v>
      </c>
      <c r="N2044" s="1">
        <f>Table49[[#This Row],[Quantity]]*Table49[[#This Row],[Profit_Per_Quantity]]</f>
        <v>93609.599999999977</v>
      </c>
      <c r="O2044" s="1" t="s">
        <v>48</v>
      </c>
    </row>
    <row r="2045" spans="1:15" x14ac:dyDescent="0.3">
      <c r="A2045" s="1" t="s">
        <v>7196</v>
      </c>
      <c r="B2045" s="1" t="s">
        <v>3220</v>
      </c>
      <c r="C2045" s="14" t="s">
        <v>5283</v>
      </c>
      <c r="D2045" s="1" t="s">
        <v>13</v>
      </c>
      <c r="E2045" s="1" t="s">
        <v>28</v>
      </c>
      <c r="F2045" s="1" t="s">
        <v>34</v>
      </c>
      <c r="G2045" s="1" t="s">
        <v>45</v>
      </c>
      <c r="H2045" s="1">
        <v>1032</v>
      </c>
      <c r="I2045" s="1">
        <v>644.72</v>
      </c>
      <c r="J2045" s="1">
        <v>886.35</v>
      </c>
      <c r="K2045" s="1">
        <v>368</v>
      </c>
      <c r="L2045" s="1">
        <f>Table49[[#This Row],[Selling_Price]]-Table49[[#This Row],[Market_Price]]</f>
        <v>241.63</v>
      </c>
      <c r="M2045" s="1">
        <f>Table49[[#This Row],[Quantity]]*Table49[[#This Row],[Selling_Price]]</f>
        <v>326176.8</v>
      </c>
      <c r="N2045" s="1">
        <f>Table49[[#This Row],[Quantity]]*Table49[[#This Row],[Profit_Per_Quantity]]</f>
        <v>88919.84</v>
      </c>
      <c r="O2045" s="1" t="s">
        <v>48</v>
      </c>
    </row>
    <row r="2046" spans="1:15" x14ac:dyDescent="0.3">
      <c r="A2046" s="1" t="s">
        <v>9585</v>
      </c>
      <c r="B2046" s="1" t="s">
        <v>2598</v>
      </c>
      <c r="C2046" s="14" t="s">
        <v>4509</v>
      </c>
      <c r="D2046" s="1" t="s">
        <v>13</v>
      </c>
      <c r="E2046" s="1" t="s">
        <v>30</v>
      </c>
      <c r="F2046" s="1" t="s">
        <v>34</v>
      </c>
      <c r="G2046" s="1" t="s">
        <v>45</v>
      </c>
      <c r="H2046" s="1">
        <v>1054</v>
      </c>
      <c r="I2046" s="1">
        <v>1228.51</v>
      </c>
      <c r="J2046" s="1">
        <v>1560.23</v>
      </c>
      <c r="K2046" s="1">
        <v>294</v>
      </c>
      <c r="L2046" s="1">
        <f>Table49[[#This Row],[Selling_Price]]-Table49[[#This Row],[Market_Price]]</f>
        <v>331.72</v>
      </c>
      <c r="M2046" s="1">
        <f>Table49[[#This Row],[Quantity]]*Table49[[#This Row],[Selling_Price]]</f>
        <v>458707.62</v>
      </c>
      <c r="N2046" s="1">
        <f>Table49[[#This Row],[Quantity]]*Table49[[#This Row],[Profit_Per_Quantity]]</f>
        <v>97525.680000000008</v>
      </c>
      <c r="O2046" s="1" t="s">
        <v>48</v>
      </c>
    </row>
    <row r="2047" spans="1:15" x14ac:dyDescent="0.3">
      <c r="A2047" s="1" t="s">
        <v>9423</v>
      </c>
      <c r="B2047" s="1" t="s">
        <v>2345</v>
      </c>
      <c r="C2047" s="14" t="s">
        <v>5727</v>
      </c>
      <c r="D2047" s="1" t="s">
        <v>18</v>
      </c>
      <c r="E2047" s="1" t="s">
        <v>25</v>
      </c>
      <c r="F2047" s="1" t="s">
        <v>33</v>
      </c>
      <c r="G2047" s="1" t="s">
        <v>41</v>
      </c>
      <c r="H2047" s="1">
        <v>1069</v>
      </c>
      <c r="I2047" s="1">
        <v>1361.2</v>
      </c>
      <c r="J2047" s="1">
        <v>1768.57</v>
      </c>
      <c r="K2047" s="1">
        <v>80</v>
      </c>
      <c r="L2047" s="1">
        <f>Table49[[#This Row],[Selling_Price]]-Table49[[#This Row],[Market_Price]]</f>
        <v>407.36999999999989</v>
      </c>
      <c r="M2047" s="1">
        <f>Table49[[#This Row],[Quantity]]*Table49[[#This Row],[Selling_Price]]</f>
        <v>141485.6</v>
      </c>
      <c r="N2047" s="1">
        <f>Table49[[#This Row],[Quantity]]*Table49[[#This Row],[Profit_Per_Quantity]]</f>
        <v>32589.599999999991</v>
      </c>
      <c r="O2047" s="1" t="s">
        <v>48</v>
      </c>
    </row>
    <row r="2048" spans="1:15" x14ac:dyDescent="0.3">
      <c r="A2048" s="1" t="s">
        <v>6351</v>
      </c>
      <c r="B2048" s="1" t="s">
        <v>592</v>
      </c>
      <c r="C2048" s="14" t="s">
        <v>6218</v>
      </c>
      <c r="D2048" s="1" t="s">
        <v>17</v>
      </c>
      <c r="E2048" s="1" t="s">
        <v>30</v>
      </c>
      <c r="F2048" s="1" t="s">
        <v>31</v>
      </c>
      <c r="G2048" s="1" t="s">
        <v>41</v>
      </c>
      <c r="H2048" s="1">
        <v>1086</v>
      </c>
      <c r="I2048" s="1">
        <v>1413.27</v>
      </c>
      <c r="J2048" s="1">
        <v>2747.01</v>
      </c>
      <c r="K2048" s="1">
        <v>422</v>
      </c>
      <c r="L2048" s="1">
        <f>Table49[[#This Row],[Selling_Price]]-Table49[[#This Row],[Market_Price]]</f>
        <v>1333.7400000000002</v>
      </c>
      <c r="M2048" s="1">
        <f>Table49[[#This Row],[Quantity]]*Table49[[#This Row],[Selling_Price]]</f>
        <v>1159238.2200000002</v>
      </c>
      <c r="N2048" s="1">
        <f>Table49[[#This Row],[Quantity]]*Table49[[#This Row],[Profit_Per_Quantity]]</f>
        <v>562838.28000000014</v>
      </c>
      <c r="O2048" s="1" t="s">
        <v>48</v>
      </c>
    </row>
    <row r="2049" spans="1:15" x14ac:dyDescent="0.3">
      <c r="A2049" s="1" t="s">
        <v>8225</v>
      </c>
      <c r="B2049" s="1" t="s">
        <v>406</v>
      </c>
      <c r="C2049" s="14" t="s">
        <v>5967</v>
      </c>
      <c r="D2049" s="1" t="s">
        <v>19</v>
      </c>
      <c r="E2049" s="1" t="s">
        <v>27</v>
      </c>
      <c r="F2049" s="1" t="s">
        <v>34</v>
      </c>
      <c r="G2049" s="1" t="s">
        <v>36</v>
      </c>
      <c r="H2049" s="1">
        <v>1094</v>
      </c>
      <c r="I2049" s="1">
        <v>554.69000000000005</v>
      </c>
      <c r="J2049" s="1">
        <v>818.82</v>
      </c>
      <c r="K2049" s="1">
        <v>20</v>
      </c>
      <c r="L2049" s="1">
        <f>Table49[[#This Row],[Selling_Price]]-Table49[[#This Row],[Market_Price]]</f>
        <v>264.13</v>
      </c>
      <c r="M2049" s="1">
        <f>Table49[[#This Row],[Quantity]]*Table49[[#This Row],[Selling_Price]]</f>
        <v>16376.400000000001</v>
      </c>
      <c r="N2049" s="1">
        <f>Table49[[#This Row],[Quantity]]*Table49[[#This Row],[Profit_Per_Quantity]]</f>
        <v>5282.6</v>
      </c>
      <c r="O2049" s="1" t="s">
        <v>48</v>
      </c>
    </row>
    <row r="2050" spans="1:15" x14ac:dyDescent="0.3">
      <c r="A2050" s="1" t="s">
        <v>7052</v>
      </c>
      <c r="B2050" s="1" t="s">
        <v>2334</v>
      </c>
      <c r="C2050" s="14" t="s">
        <v>4465</v>
      </c>
      <c r="D2050" s="1" t="s">
        <v>13</v>
      </c>
      <c r="E2050" s="1" t="s">
        <v>26</v>
      </c>
      <c r="F2050" s="1" t="s">
        <v>32</v>
      </c>
      <c r="G2050" s="1" t="s">
        <v>37</v>
      </c>
      <c r="H2050" s="1">
        <v>1073</v>
      </c>
      <c r="I2050" s="1">
        <v>801.38</v>
      </c>
      <c r="J2050" s="1">
        <v>1554.27</v>
      </c>
      <c r="K2050" s="1">
        <v>443</v>
      </c>
      <c r="L2050" s="1">
        <f>Table49[[#This Row],[Selling_Price]]-Table49[[#This Row],[Market_Price]]</f>
        <v>752.89</v>
      </c>
      <c r="M2050" s="1">
        <f>Table49[[#This Row],[Quantity]]*Table49[[#This Row],[Selling_Price]]</f>
        <v>688541.61</v>
      </c>
      <c r="N2050" s="1">
        <f>Table49[[#This Row],[Quantity]]*Table49[[#This Row],[Profit_Per_Quantity]]</f>
        <v>333530.27</v>
      </c>
      <c r="O2050" s="1" t="s">
        <v>48</v>
      </c>
    </row>
    <row r="2051" spans="1:15" x14ac:dyDescent="0.3">
      <c r="A2051" s="1" t="s">
        <v>8252</v>
      </c>
      <c r="B2051" s="1" t="s">
        <v>452</v>
      </c>
      <c r="C2051" s="14" t="s">
        <v>5356</v>
      </c>
      <c r="D2051" s="1" t="s">
        <v>17</v>
      </c>
      <c r="E2051" s="1" t="s">
        <v>29</v>
      </c>
      <c r="F2051" s="1" t="s">
        <v>31</v>
      </c>
      <c r="G2051" s="1" t="s">
        <v>42</v>
      </c>
      <c r="H2051" s="1">
        <v>1091</v>
      </c>
      <c r="I2051" s="1">
        <v>1873.23</v>
      </c>
      <c r="J2051" s="1">
        <v>2924.98</v>
      </c>
      <c r="K2051" s="1">
        <v>229</v>
      </c>
      <c r="L2051" s="1">
        <f>Table49[[#This Row],[Selling_Price]]-Table49[[#This Row],[Market_Price]]</f>
        <v>1051.75</v>
      </c>
      <c r="M2051" s="1">
        <f>Table49[[#This Row],[Quantity]]*Table49[[#This Row],[Selling_Price]]</f>
        <v>669820.42000000004</v>
      </c>
      <c r="N2051" s="1">
        <f>Table49[[#This Row],[Quantity]]*Table49[[#This Row],[Profit_Per_Quantity]]</f>
        <v>240850.75</v>
      </c>
      <c r="O2051" s="1" t="s">
        <v>48</v>
      </c>
    </row>
    <row r="2052" spans="1:15" x14ac:dyDescent="0.3">
      <c r="A2052" s="1" t="s">
        <v>7315</v>
      </c>
      <c r="B2052" s="1" t="s">
        <v>2856</v>
      </c>
      <c r="C2052" s="14" t="s">
        <v>5494</v>
      </c>
      <c r="D2052" s="1" t="s">
        <v>20</v>
      </c>
      <c r="E2052" s="1" t="s">
        <v>30</v>
      </c>
      <c r="F2052" s="1" t="s">
        <v>33</v>
      </c>
      <c r="G2052" s="1" t="s">
        <v>36</v>
      </c>
      <c r="H2052" s="1">
        <v>1066</v>
      </c>
      <c r="I2052" s="1">
        <v>257.61</v>
      </c>
      <c r="J2052" s="1">
        <v>286.20999999999998</v>
      </c>
      <c r="K2052" s="1">
        <v>101</v>
      </c>
      <c r="L2052" s="1">
        <f>Table49[[#This Row],[Selling_Price]]-Table49[[#This Row],[Market_Price]]</f>
        <v>28.599999999999966</v>
      </c>
      <c r="M2052" s="1">
        <f>Table49[[#This Row],[Quantity]]*Table49[[#This Row],[Selling_Price]]</f>
        <v>28907.21</v>
      </c>
      <c r="N2052" s="1">
        <f>Table49[[#This Row],[Quantity]]*Table49[[#This Row],[Profit_Per_Quantity]]</f>
        <v>2888.5999999999967</v>
      </c>
      <c r="O2052" s="1" t="s">
        <v>48</v>
      </c>
    </row>
    <row r="2053" spans="1:15" x14ac:dyDescent="0.3">
      <c r="A2053" s="1" t="s">
        <v>10033</v>
      </c>
      <c r="B2053" s="1" t="s">
        <v>3323</v>
      </c>
      <c r="C2053" s="14" t="s">
        <v>5212</v>
      </c>
      <c r="D2053" s="1" t="s">
        <v>17</v>
      </c>
      <c r="E2053" s="1" t="s">
        <v>30</v>
      </c>
      <c r="F2053" s="1" t="s">
        <v>33</v>
      </c>
      <c r="G2053" s="1" t="s">
        <v>40</v>
      </c>
      <c r="H2053" s="1">
        <v>1009</v>
      </c>
      <c r="I2053" s="1">
        <v>1239.22</v>
      </c>
      <c r="J2053" s="1">
        <v>2415.69</v>
      </c>
      <c r="K2053" s="1">
        <v>25</v>
      </c>
      <c r="L2053" s="1">
        <f>Table49[[#This Row],[Selling_Price]]-Table49[[#This Row],[Market_Price]]</f>
        <v>1176.47</v>
      </c>
      <c r="M2053" s="1">
        <f>Table49[[#This Row],[Quantity]]*Table49[[#This Row],[Selling_Price]]</f>
        <v>60392.25</v>
      </c>
      <c r="N2053" s="1">
        <f>Table49[[#This Row],[Quantity]]*Table49[[#This Row],[Profit_Per_Quantity]]</f>
        <v>29411.75</v>
      </c>
      <c r="O2053" s="1" t="s">
        <v>48</v>
      </c>
    </row>
    <row r="2054" spans="1:15" x14ac:dyDescent="0.3">
      <c r="A2054" s="1" t="s">
        <v>6819</v>
      </c>
      <c r="B2054" s="1" t="s">
        <v>1181</v>
      </c>
      <c r="C2054" s="14" t="s">
        <v>4492</v>
      </c>
      <c r="D2054" s="1" t="s">
        <v>13</v>
      </c>
      <c r="E2054" s="1" t="s">
        <v>4349</v>
      </c>
      <c r="F2054" s="1" t="s">
        <v>33</v>
      </c>
      <c r="G2054" s="1" t="s">
        <v>4352</v>
      </c>
      <c r="H2054" s="1">
        <v>1036</v>
      </c>
      <c r="I2054" s="1">
        <v>1817.58</v>
      </c>
      <c r="J2054" s="1">
        <v>3150.89</v>
      </c>
      <c r="K2054" s="1">
        <v>190</v>
      </c>
      <c r="L2054" s="1">
        <f>Table49[[#This Row],[Selling_Price]]-Table49[[#This Row],[Market_Price]]</f>
        <v>1333.31</v>
      </c>
      <c r="M2054" s="1">
        <f>Table49[[#This Row],[Quantity]]*Table49[[#This Row],[Selling_Price]]</f>
        <v>598669.1</v>
      </c>
      <c r="N2054" s="1">
        <f>Table49[[#This Row],[Quantity]]*Table49[[#This Row],[Profit_Per_Quantity]]</f>
        <v>253328.9</v>
      </c>
      <c r="O2054" s="1" t="s">
        <v>48</v>
      </c>
    </row>
    <row r="2055" spans="1:15" x14ac:dyDescent="0.3">
      <c r="A2055" s="1" t="s">
        <v>9933</v>
      </c>
      <c r="B2055" s="1" t="s">
        <v>3157</v>
      </c>
      <c r="C2055" s="14" t="s">
        <v>4587</v>
      </c>
      <c r="D2055" s="1" t="s">
        <v>14</v>
      </c>
      <c r="E2055" s="1" t="s">
        <v>27</v>
      </c>
      <c r="F2055" s="1" t="s">
        <v>34</v>
      </c>
      <c r="G2055" s="1" t="s">
        <v>43</v>
      </c>
      <c r="H2055" s="1">
        <v>1095</v>
      </c>
      <c r="I2055" s="1">
        <v>1155.6199999999999</v>
      </c>
      <c r="J2055" s="1">
        <v>2128.64</v>
      </c>
      <c r="K2055" s="1">
        <v>258</v>
      </c>
      <c r="L2055" s="1">
        <f>Table49[[#This Row],[Selling_Price]]-Table49[[#This Row],[Market_Price]]</f>
        <v>973.02</v>
      </c>
      <c r="M2055" s="1">
        <f>Table49[[#This Row],[Quantity]]*Table49[[#This Row],[Selling_Price]]</f>
        <v>549189.12</v>
      </c>
      <c r="N2055" s="1">
        <f>Table49[[#This Row],[Quantity]]*Table49[[#This Row],[Profit_Per_Quantity]]</f>
        <v>251039.16</v>
      </c>
      <c r="O2055" s="1" t="s">
        <v>48</v>
      </c>
    </row>
    <row r="2056" spans="1:15" x14ac:dyDescent="0.3">
      <c r="A2056" s="1" t="s">
        <v>6867</v>
      </c>
      <c r="B2056" s="1" t="s">
        <v>2818</v>
      </c>
      <c r="C2056" s="14" t="s">
        <v>4856</v>
      </c>
      <c r="D2056" s="1" t="s">
        <v>14</v>
      </c>
      <c r="E2056" s="1" t="s">
        <v>24</v>
      </c>
      <c r="F2056" s="1" t="s">
        <v>33</v>
      </c>
      <c r="G2056" s="1" t="s">
        <v>41</v>
      </c>
      <c r="H2056" s="1">
        <v>1090</v>
      </c>
      <c r="I2056" s="1">
        <v>545.55999999999995</v>
      </c>
      <c r="J2056" s="1">
        <v>613.65</v>
      </c>
      <c r="K2056" s="1">
        <v>66</v>
      </c>
      <c r="L2056" s="1">
        <f>Table49[[#This Row],[Selling_Price]]-Table49[[#This Row],[Market_Price]]</f>
        <v>68.090000000000032</v>
      </c>
      <c r="M2056" s="1">
        <f>Table49[[#This Row],[Quantity]]*Table49[[#This Row],[Selling_Price]]</f>
        <v>40500.9</v>
      </c>
      <c r="N2056" s="1">
        <f>Table49[[#This Row],[Quantity]]*Table49[[#This Row],[Profit_Per_Quantity]]</f>
        <v>4493.9400000000023</v>
      </c>
      <c r="O2056" s="1" t="s">
        <v>48</v>
      </c>
    </row>
    <row r="2057" spans="1:15" x14ac:dyDescent="0.3">
      <c r="A2057" s="1" t="s">
        <v>9791</v>
      </c>
      <c r="B2057" s="1" t="s">
        <v>2927</v>
      </c>
      <c r="C2057" s="14" t="s">
        <v>5391</v>
      </c>
      <c r="D2057" s="1" t="s">
        <v>16</v>
      </c>
      <c r="E2057" s="1" t="s">
        <v>28</v>
      </c>
      <c r="F2057" s="1" t="s">
        <v>34</v>
      </c>
      <c r="G2057" s="1" t="s">
        <v>4352</v>
      </c>
      <c r="H2057" s="1">
        <v>1005</v>
      </c>
      <c r="I2057" s="1">
        <v>203.47</v>
      </c>
      <c r="J2057" s="1">
        <v>227.38</v>
      </c>
      <c r="K2057" s="1">
        <v>104</v>
      </c>
      <c r="L2057" s="1">
        <f>Table49[[#This Row],[Selling_Price]]-Table49[[#This Row],[Market_Price]]</f>
        <v>23.909999999999997</v>
      </c>
      <c r="M2057" s="1">
        <f>Table49[[#This Row],[Quantity]]*Table49[[#This Row],[Selling_Price]]</f>
        <v>23647.52</v>
      </c>
      <c r="N2057" s="1">
        <f>Table49[[#This Row],[Quantity]]*Table49[[#This Row],[Profit_Per_Quantity]]</f>
        <v>2486.6399999999994</v>
      </c>
      <c r="O2057" s="1" t="s">
        <v>48</v>
      </c>
    </row>
    <row r="2058" spans="1:15" x14ac:dyDescent="0.3">
      <c r="A2058" s="1" t="s">
        <v>6695</v>
      </c>
      <c r="B2058" s="1" t="s">
        <v>162</v>
      </c>
      <c r="C2058" s="14" t="s">
        <v>4705</v>
      </c>
      <c r="D2058" s="1" t="s">
        <v>17</v>
      </c>
      <c r="E2058" s="1" t="s">
        <v>24</v>
      </c>
      <c r="F2058" s="1" t="s">
        <v>33</v>
      </c>
      <c r="G2058" s="1" t="s">
        <v>36</v>
      </c>
      <c r="H2058" s="1">
        <v>1026</v>
      </c>
      <c r="I2058" s="1">
        <v>1940.37</v>
      </c>
      <c r="J2058" s="1">
        <v>2552.44</v>
      </c>
      <c r="K2058" s="1">
        <v>228</v>
      </c>
      <c r="L2058" s="1">
        <f>Table49[[#This Row],[Selling_Price]]-Table49[[#This Row],[Market_Price]]</f>
        <v>612.07000000000016</v>
      </c>
      <c r="M2058" s="1">
        <f>Table49[[#This Row],[Quantity]]*Table49[[#This Row],[Selling_Price]]</f>
        <v>581956.32000000007</v>
      </c>
      <c r="N2058" s="1">
        <f>Table49[[#This Row],[Quantity]]*Table49[[#This Row],[Profit_Per_Quantity]]</f>
        <v>139551.96000000005</v>
      </c>
      <c r="O2058" s="1" t="s">
        <v>48</v>
      </c>
    </row>
    <row r="2059" spans="1:15" x14ac:dyDescent="0.3">
      <c r="A2059" s="1" t="s">
        <v>10405</v>
      </c>
      <c r="B2059" s="1" t="s">
        <v>3873</v>
      </c>
      <c r="C2059" s="14" t="s">
        <v>4801</v>
      </c>
      <c r="D2059" s="1" t="s">
        <v>16</v>
      </c>
      <c r="E2059" s="1" t="s">
        <v>28</v>
      </c>
      <c r="F2059" s="1" t="s">
        <v>31</v>
      </c>
      <c r="G2059" s="1" t="s">
        <v>36</v>
      </c>
      <c r="H2059" s="1">
        <v>1041</v>
      </c>
      <c r="I2059" s="1">
        <v>70.260000000000005</v>
      </c>
      <c r="J2059" s="1">
        <v>123.32</v>
      </c>
      <c r="K2059" s="1">
        <v>20</v>
      </c>
      <c r="L2059" s="1">
        <f>Table49[[#This Row],[Selling_Price]]-Table49[[#This Row],[Market_Price]]</f>
        <v>53.059999999999988</v>
      </c>
      <c r="M2059" s="1">
        <f>Table49[[#This Row],[Quantity]]*Table49[[#This Row],[Selling_Price]]</f>
        <v>2466.3999999999996</v>
      </c>
      <c r="N2059" s="1">
        <f>Table49[[#This Row],[Quantity]]*Table49[[#This Row],[Profit_Per_Quantity]]</f>
        <v>1061.1999999999998</v>
      </c>
      <c r="O2059" s="1" t="s">
        <v>48</v>
      </c>
    </row>
    <row r="2060" spans="1:15" x14ac:dyDescent="0.3">
      <c r="A2060" s="1" t="s">
        <v>8911</v>
      </c>
      <c r="B2060" s="1" t="s">
        <v>1521</v>
      </c>
      <c r="C2060" s="14" t="s">
        <v>4797</v>
      </c>
      <c r="D2060" s="1" t="s">
        <v>20</v>
      </c>
      <c r="E2060" s="1" t="s">
        <v>25</v>
      </c>
      <c r="F2060" s="1" t="s">
        <v>33</v>
      </c>
      <c r="G2060" s="1" t="s">
        <v>38</v>
      </c>
      <c r="H2060" s="1">
        <v>1080</v>
      </c>
      <c r="I2060" s="1">
        <v>1830.26</v>
      </c>
      <c r="J2060" s="1">
        <v>3653.93</v>
      </c>
      <c r="K2060" s="1">
        <v>55</v>
      </c>
      <c r="L2060" s="1">
        <f>Table49[[#This Row],[Selling_Price]]-Table49[[#This Row],[Market_Price]]</f>
        <v>1823.6699999999998</v>
      </c>
      <c r="M2060" s="1">
        <f>Table49[[#This Row],[Quantity]]*Table49[[#This Row],[Selling_Price]]</f>
        <v>200966.15</v>
      </c>
      <c r="N2060" s="1">
        <f>Table49[[#This Row],[Quantity]]*Table49[[#This Row],[Profit_Per_Quantity]]</f>
        <v>100301.84999999999</v>
      </c>
      <c r="O2060" s="1" t="s">
        <v>48</v>
      </c>
    </row>
    <row r="2061" spans="1:15" x14ac:dyDescent="0.3">
      <c r="A2061" s="1" t="s">
        <v>6619</v>
      </c>
      <c r="B2061" s="1" t="s">
        <v>2172</v>
      </c>
      <c r="C2061" s="14" t="s">
        <v>5010</v>
      </c>
      <c r="D2061" s="1" t="s">
        <v>12</v>
      </c>
      <c r="E2061" s="1" t="s">
        <v>29</v>
      </c>
      <c r="F2061" s="1" t="s">
        <v>33</v>
      </c>
      <c r="G2061" s="1" t="s">
        <v>45</v>
      </c>
      <c r="H2061" s="1">
        <v>1014</v>
      </c>
      <c r="I2061" s="1">
        <v>1525</v>
      </c>
      <c r="J2061" s="1">
        <v>2171.7800000000002</v>
      </c>
      <c r="K2061" s="1">
        <v>38</v>
      </c>
      <c r="L2061" s="1">
        <f>Table49[[#This Row],[Selling_Price]]-Table49[[#This Row],[Market_Price]]</f>
        <v>646.7800000000002</v>
      </c>
      <c r="M2061" s="1">
        <f>Table49[[#This Row],[Quantity]]*Table49[[#This Row],[Selling_Price]]</f>
        <v>82527.640000000014</v>
      </c>
      <c r="N2061" s="1">
        <f>Table49[[#This Row],[Quantity]]*Table49[[#This Row],[Profit_Per_Quantity]]</f>
        <v>24577.640000000007</v>
      </c>
      <c r="O2061" s="1" t="s">
        <v>48</v>
      </c>
    </row>
    <row r="2062" spans="1:15" x14ac:dyDescent="0.3">
      <c r="A2062" s="1" t="s">
        <v>7658</v>
      </c>
      <c r="B2062" s="1" t="s">
        <v>3533</v>
      </c>
      <c r="C2062" s="14" t="s">
        <v>5005</v>
      </c>
      <c r="D2062" s="1" t="s">
        <v>11</v>
      </c>
      <c r="E2062" s="1" t="s">
        <v>26</v>
      </c>
      <c r="F2062" s="1" t="s">
        <v>31</v>
      </c>
      <c r="G2062" s="1" t="s">
        <v>43</v>
      </c>
      <c r="H2062" s="1">
        <v>1088</v>
      </c>
      <c r="I2062" s="1">
        <v>1555.21</v>
      </c>
      <c r="J2062" s="1">
        <v>2594.17</v>
      </c>
      <c r="K2062" s="1">
        <v>452</v>
      </c>
      <c r="L2062" s="1">
        <f>Table49[[#This Row],[Selling_Price]]-Table49[[#This Row],[Market_Price]]</f>
        <v>1038.96</v>
      </c>
      <c r="M2062" s="1">
        <f>Table49[[#This Row],[Quantity]]*Table49[[#This Row],[Selling_Price]]</f>
        <v>1172564.8400000001</v>
      </c>
      <c r="N2062" s="1">
        <f>Table49[[#This Row],[Quantity]]*Table49[[#This Row],[Profit_Per_Quantity]]</f>
        <v>469609.92000000004</v>
      </c>
      <c r="O2062" s="1" t="s">
        <v>48</v>
      </c>
    </row>
    <row r="2063" spans="1:15" x14ac:dyDescent="0.3">
      <c r="A2063" s="1" t="s">
        <v>8022</v>
      </c>
      <c r="B2063" s="1" t="s">
        <v>3848</v>
      </c>
      <c r="C2063" s="14" t="s">
        <v>4821</v>
      </c>
      <c r="D2063" s="1" t="s">
        <v>19</v>
      </c>
      <c r="E2063" s="1" t="s">
        <v>24</v>
      </c>
      <c r="F2063" s="1" t="s">
        <v>32</v>
      </c>
      <c r="G2063" s="1" t="s">
        <v>40</v>
      </c>
      <c r="H2063" s="1">
        <v>1095</v>
      </c>
      <c r="I2063" s="1">
        <v>813.81</v>
      </c>
      <c r="J2063" s="1">
        <v>1327.63</v>
      </c>
      <c r="K2063" s="1">
        <v>273</v>
      </c>
      <c r="L2063" s="1">
        <f>Table49[[#This Row],[Selling_Price]]-Table49[[#This Row],[Market_Price]]</f>
        <v>513.82000000000016</v>
      </c>
      <c r="M2063" s="1">
        <f>Table49[[#This Row],[Quantity]]*Table49[[#This Row],[Selling_Price]]</f>
        <v>362442.99000000005</v>
      </c>
      <c r="N2063" s="1">
        <f>Table49[[#This Row],[Quantity]]*Table49[[#This Row],[Profit_Per_Quantity]]</f>
        <v>140272.86000000004</v>
      </c>
      <c r="O2063" s="1" t="s">
        <v>48</v>
      </c>
    </row>
    <row r="2064" spans="1:15" x14ac:dyDescent="0.3">
      <c r="A2064" s="1" t="s">
        <v>8041</v>
      </c>
      <c r="B2064" s="1" t="s">
        <v>80</v>
      </c>
      <c r="C2064" s="14" t="s">
        <v>4966</v>
      </c>
      <c r="D2064" s="1" t="s">
        <v>12</v>
      </c>
      <c r="E2064" s="1" t="s">
        <v>24</v>
      </c>
      <c r="F2064" s="1" t="s">
        <v>34</v>
      </c>
      <c r="G2064" s="1" t="s">
        <v>40</v>
      </c>
      <c r="H2064" s="1">
        <v>1037</v>
      </c>
      <c r="I2064" s="1">
        <v>189.43</v>
      </c>
      <c r="J2064" s="1">
        <v>313.06</v>
      </c>
      <c r="K2064" s="1">
        <v>74</v>
      </c>
      <c r="L2064" s="1">
        <f>Table49[[#This Row],[Selling_Price]]-Table49[[#This Row],[Market_Price]]</f>
        <v>123.63</v>
      </c>
      <c r="M2064" s="1">
        <f>Table49[[#This Row],[Quantity]]*Table49[[#This Row],[Selling_Price]]</f>
        <v>23166.44</v>
      </c>
      <c r="N2064" s="1">
        <f>Table49[[#This Row],[Quantity]]*Table49[[#This Row],[Profit_Per_Quantity]]</f>
        <v>9148.619999999999</v>
      </c>
      <c r="O2064" s="1" t="s">
        <v>48</v>
      </c>
    </row>
    <row r="2065" spans="1:15" x14ac:dyDescent="0.3">
      <c r="A2065" s="1" t="s">
        <v>7198</v>
      </c>
      <c r="B2065" s="1" t="s">
        <v>2184</v>
      </c>
      <c r="C2065" s="14" t="s">
        <v>5447</v>
      </c>
      <c r="D2065" s="1" t="s">
        <v>14</v>
      </c>
      <c r="E2065" s="1" t="s">
        <v>4349</v>
      </c>
      <c r="F2065" s="1" t="s">
        <v>34</v>
      </c>
      <c r="G2065" s="1" t="s">
        <v>36</v>
      </c>
      <c r="H2065" s="1">
        <v>1072</v>
      </c>
      <c r="I2065" s="1">
        <v>976.92</v>
      </c>
      <c r="J2065" s="1">
        <v>1753.13</v>
      </c>
      <c r="K2065" s="1">
        <v>195</v>
      </c>
      <c r="L2065" s="1">
        <f>Table49[[#This Row],[Selling_Price]]-Table49[[#This Row],[Market_Price]]</f>
        <v>776.21000000000015</v>
      </c>
      <c r="M2065" s="1">
        <f>Table49[[#This Row],[Quantity]]*Table49[[#This Row],[Selling_Price]]</f>
        <v>341860.35000000003</v>
      </c>
      <c r="N2065" s="1">
        <f>Table49[[#This Row],[Quantity]]*Table49[[#This Row],[Profit_Per_Quantity]]</f>
        <v>151360.95000000004</v>
      </c>
      <c r="O2065" s="1" t="s">
        <v>48</v>
      </c>
    </row>
    <row r="2066" spans="1:15" x14ac:dyDescent="0.3">
      <c r="A2066" s="1" t="s">
        <v>8755</v>
      </c>
      <c r="B2066" s="1" t="s">
        <v>1265</v>
      </c>
      <c r="C2066" s="14" t="s">
        <v>5531</v>
      </c>
      <c r="D2066" s="1" t="s">
        <v>13</v>
      </c>
      <c r="E2066" s="1" t="s">
        <v>26</v>
      </c>
      <c r="F2066" s="1" t="s">
        <v>33</v>
      </c>
      <c r="G2066" s="1" t="s">
        <v>38</v>
      </c>
      <c r="H2066" s="1">
        <v>1040</v>
      </c>
      <c r="I2066" s="1">
        <v>1236.3599999999999</v>
      </c>
      <c r="J2066" s="1">
        <v>2272.94</v>
      </c>
      <c r="K2066" s="1">
        <v>445</v>
      </c>
      <c r="L2066" s="1">
        <f>Table49[[#This Row],[Selling_Price]]-Table49[[#This Row],[Market_Price]]</f>
        <v>1036.5800000000002</v>
      </c>
      <c r="M2066" s="1">
        <f>Table49[[#This Row],[Quantity]]*Table49[[#This Row],[Selling_Price]]</f>
        <v>1011458.3</v>
      </c>
      <c r="N2066" s="1">
        <f>Table49[[#This Row],[Quantity]]*Table49[[#This Row],[Profit_Per_Quantity]]</f>
        <v>461278.10000000009</v>
      </c>
      <c r="O2066" s="1" t="s">
        <v>48</v>
      </c>
    </row>
    <row r="2067" spans="1:15" x14ac:dyDescent="0.3">
      <c r="A2067" s="1" t="s">
        <v>7469</v>
      </c>
      <c r="B2067" s="1" t="s">
        <v>3442</v>
      </c>
      <c r="C2067" s="14" t="s">
        <v>4637</v>
      </c>
      <c r="D2067" s="1" t="s">
        <v>18</v>
      </c>
      <c r="E2067" s="1" t="s">
        <v>24</v>
      </c>
      <c r="F2067" s="1" t="s">
        <v>33</v>
      </c>
      <c r="G2067" s="1" t="s">
        <v>45</v>
      </c>
      <c r="H2067" s="1">
        <v>1026</v>
      </c>
      <c r="I2067" s="1">
        <v>1320.83</v>
      </c>
      <c r="J2067" s="1">
        <v>2359.14</v>
      </c>
      <c r="K2067" s="1">
        <v>394</v>
      </c>
      <c r="L2067" s="1">
        <f>Table49[[#This Row],[Selling_Price]]-Table49[[#This Row],[Market_Price]]</f>
        <v>1038.31</v>
      </c>
      <c r="M2067" s="1">
        <f>Table49[[#This Row],[Quantity]]*Table49[[#This Row],[Selling_Price]]</f>
        <v>929501.15999999992</v>
      </c>
      <c r="N2067" s="1">
        <f>Table49[[#This Row],[Quantity]]*Table49[[#This Row],[Profit_Per_Quantity]]</f>
        <v>409094.13999999996</v>
      </c>
      <c r="O2067" s="1" t="s">
        <v>48</v>
      </c>
    </row>
    <row r="2068" spans="1:15" x14ac:dyDescent="0.3">
      <c r="A2068" s="1" t="s">
        <v>9282</v>
      </c>
      <c r="B2068" s="1" t="s">
        <v>2123</v>
      </c>
      <c r="C2068" s="14" t="s">
        <v>5236</v>
      </c>
      <c r="D2068" s="1" t="s">
        <v>15</v>
      </c>
      <c r="E2068" s="1" t="s">
        <v>30</v>
      </c>
      <c r="F2068" s="1" t="s">
        <v>34</v>
      </c>
      <c r="G2068" s="1" t="s">
        <v>43</v>
      </c>
      <c r="H2068" s="1">
        <v>1094</v>
      </c>
      <c r="I2068" s="1">
        <v>312.95</v>
      </c>
      <c r="J2068" s="1">
        <v>447.9</v>
      </c>
      <c r="K2068" s="1">
        <v>472</v>
      </c>
      <c r="L2068" s="1">
        <f>Table49[[#This Row],[Selling_Price]]-Table49[[#This Row],[Market_Price]]</f>
        <v>134.94999999999999</v>
      </c>
      <c r="M2068" s="1">
        <f>Table49[[#This Row],[Quantity]]*Table49[[#This Row],[Selling_Price]]</f>
        <v>211408.8</v>
      </c>
      <c r="N2068" s="1">
        <f>Table49[[#This Row],[Quantity]]*Table49[[#This Row],[Profit_Per_Quantity]]</f>
        <v>63696.399999999994</v>
      </c>
      <c r="O2068" s="1" t="s">
        <v>48</v>
      </c>
    </row>
    <row r="2069" spans="1:15" x14ac:dyDescent="0.3">
      <c r="A2069" s="1" t="s">
        <v>6938</v>
      </c>
      <c r="B2069" s="1" t="s">
        <v>280</v>
      </c>
      <c r="C2069" s="14" t="s">
        <v>5272</v>
      </c>
      <c r="D2069" s="1" t="s">
        <v>16</v>
      </c>
      <c r="E2069" s="1" t="s">
        <v>30</v>
      </c>
      <c r="F2069" s="1" t="s">
        <v>34</v>
      </c>
      <c r="G2069" s="1" t="s">
        <v>36</v>
      </c>
      <c r="H2069" s="1">
        <v>1092</v>
      </c>
      <c r="I2069" s="1">
        <v>1660.18</v>
      </c>
      <c r="J2069" s="1">
        <v>2270.6</v>
      </c>
      <c r="K2069" s="1">
        <v>258</v>
      </c>
      <c r="L2069" s="1">
        <f>Table49[[#This Row],[Selling_Price]]-Table49[[#This Row],[Market_Price]]</f>
        <v>610.41999999999985</v>
      </c>
      <c r="M2069" s="1">
        <f>Table49[[#This Row],[Quantity]]*Table49[[#This Row],[Selling_Price]]</f>
        <v>585814.79999999993</v>
      </c>
      <c r="N2069" s="1">
        <f>Table49[[#This Row],[Quantity]]*Table49[[#This Row],[Profit_Per_Quantity]]</f>
        <v>157488.35999999996</v>
      </c>
      <c r="O2069" s="1" t="s">
        <v>48</v>
      </c>
    </row>
    <row r="2070" spans="1:15" x14ac:dyDescent="0.3">
      <c r="A2070" s="1" t="s">
        <v>7972</v>
      </c>
      <c r="B2070" s="1" t="s">
        <v>961</v>
      </c>
      <c r="C2070" s="14" t="s">
        <v>4404</v>
      </c>
      <c r="D2070" s="1" t="s">
        <v>14</v>
      </c>
      <c r="E2070" s="1" t="s">
        <v>26</v>
      </c>
      <c r="F2070" s="1" t="s">
        <v>32</v>
      </c>
      <c r="G2070" s="1" t="s">
        <v>43</v>
      </c>
      <c r="H2070" s="1">
        <v>1077</v>
      </c>
      <c r="I2070" s="1">
        <v>274.52</v>
      </c>
      <c r="J2070" s="1">
        <v>388.49</v>
      </c>
      <c r="K2070" s="1">
        <v>492</v>
      </c>
      <c r="L2070" s="1">
        <f>Table49[[#This Row],[Selling_Price]]-Table49[[#This Row],[Market_Price]]</f>
        <v>113.97000000000003</v>
      </c>
      <c r="M2070" s="1">
        <f>Table49[[#This Row],[Quantity]]*Table49[[#This Row],[Selling_Price]]</f>
        <v>191137.08000000002</v>
      </c>
      <c r="N2070" s="1">
        <f>Table49[[#This Row],[Quantity]]*Table49[[#This Row],[Profit_Per_Quantity]]</f>
        <v>56073.240000000013</v>
      </c>
      <c r="O2070" s="1" t="s">
        <v>48</v>
      </c>
    </row>
    <row r="2071" spans="1:15" x14ac:dyDescent="0.3">
      <c r="A2071" s="1" t="s">
        <v>7432</v>
      </c>
      <c r="B2071" s="1" t="s">
        <v>1824</v>
      </c>
      <c r="C2071" s="14" t="s">
        <v>5902</v>
      </c>
      <c r="D2071" s="1" t="s">
        <v>11</v>
      </c>
      <c r="E2071" s="1" t="s">
        <v>25</v>
      </c>
      <c r="F2071" s="1" t="s">
        <v>34</v>
      </c>
      <c r="G2071" s="1" t="s">
        <v>38</v>
      </c>
      <c r="H2071" s="1">
        <v>1043</v>
      </c>
      <c r="I2071" s="1">
        <v>1205.77</v>
      </c>
      <c r="J2071" s="1">
        <v>2283.4699999999998</v>
      </c>
      <c r="K2071" s="1">
        <v>26</v>
      </c>
      <c r="L2071" s="1">
        <f>Table49[[#This Row],[Selling_Price]]-Table49[[#This Row],[Market_Price]]</f>
        <v>1077.6999999999998</v>
      </c>
      <c r="M2071" s="1">
        <f>Table49[[#This Row],[Quantity]]*Table49[[#This Row],[Selling_Price]]</f>
        <v>59370.219999999994</v>
      </c>
      <c r="N2071" s="1">
        <f>Table49[[#This Row],[Quantity]]*Table49[[#This Row],[Profit_Per_Quantity]]</f>
        <v>28020.199999999997</v>
      </c>
      <c r="O2071" s="1" t="s">
        <v>48</v>
      </c>
    </row>
    <row r="2072" spans="1:15" x14ac:dyDescent="0.3">
      <c r="A2072" s="1" t="s">
        <v>10369</v>
      </c>
      <c r="B2072" s="1" t="s">
        <v>3811</v>
      </c>
      <c r="C2072" s="14" t="s">
        <v>4847</v>
      </c>
      <c r="D2072" s="1" t="s">
        <v>16</v>
      </c>
      <c r="E2072" s="1" t="s">
        <v>29</v>
      </c>
      <c r="F2072" s="1" t="s">
        <v>32</v>
      </c>
      <c r="G2072" s="1" t="s">
        <v>45</v>
      </c>
      <c r="H2072" s="1">
        <v>1007</v>
      </c>
      <c r="I2072" s="1">
        <v>1516.41</v>
      </c>
      <c r="J2072" s="1">
        <v>1910.98</v>
      </c>
      <c r="K2072" s="1">
        <v>414</v>
      </c>
      <c r="L2072" s="1">
        <f>Table49[[#This Row],[Selling_Price]]-Table49[[#This Row],[Market_Price]]</f>
        <v>394.56999999999994</v>
      </c>
      <c r="M2072" s="1">
        <f>Table49[[#This Row],[Quantity]]*Table49[[#This Row],[Selling_Price]]</f>
        <v>791145.72</v>
      </c>
      <c r="N2072" s="1">
        <f>Table49[[#This Row],[Quantity]]*Table49[[#This Row],[Profit_Per_Quantity]]</f>
        <v>163351.97999999998</v>
      </c>
      <c r="O2072" s="1" t="s">
        <v>48</v>
      </c>
    </row>
    <row r="2073" spans="1:15" x14ac:dyDescent="0.3">
      <c r="A2073" s="1" t="s">
        <v>10356</v>
      </c>
      <c r="B2073" s="1" t="s">
        <v>3791</v>
      </c>
      <c r="C2073" s="14" t="s">
        <v>4811</v>
      </c>
      <c r="D2073" s="1" t="s">
        <v>11</v>
      </c>
      <c r="E2073" s="1" t="s">
        <v>24</v>
      </c>
      <c r="F2073" s="1" t="s">
        <v>31</v>
      </c>
      <c r="G2073" s="1" t="s">
        <v>43</v>
      </c>
      <c r="H2073" s="1">
        <v>1059</v>
      </c>
      <c r="I2073" s="1">
        <v>1574.63</v>
      </c>
      <c r="J2073" s="1">
        <v>2357.89</v>
      </c>
      <c r="K2073" s="1">
        <v>419</v>
      </c>
      <c r="L2073" s="1">
        <f>Table49[[#This Row],[Selling_Price]]-Table49[[#This Row],[Market_Price]]</f>
        <v>783.25999999999976</v>
      </c>
      <c r="M2073" s="1">
        <f>Table49[[#This Row],[Quantity]]*Table49[[#This Row],[Selling_Price]]</f>
        <v>987955.90999999992</v>
      </c>
      <c r="N2073" s="1">
        <f>Table49[[#This Row],[Quantity]]*Table49[[#This Row],[Profit_Per_Quantity]]</f>
        <v>328185.93999999989</v>
      </c>
      <c r="O2073" s="1" t="s">
        <v>48</v>
      </c>
    </row>
    <row r="2074" spans="1:15" x14ac:dyDescent="0.3">
      <c r="A2074" s="1" t="s">
        <v>7728</v>
      </c>
      <c r="B2074" s="1" t="s">
        <v>2218</v>
      </c>
      <c r="C2074" s="14" t="s">
        <v>5338</v>
      </c>
      <c r="D2074" s="1" t="s">
        <v>17</v>
      </c>
      <c r="E2074" s="1" t="s">
        <v>21</v>
      </c>
      <c r="F2074" s="1" t="s">
        <v>34</v>
      </c>
      <c r="G2074" s="1" t="s">
        <v>40</v>
      </c>
      <c r="H2074" s="1">
        <v>1083</v>
      </c>
      <c r="I2074" s="1">
        <v>1586.42</v>
      </c>
      <c r="J2074" s="1">
        <v>2534.8200000000002</v>
      </c>
      <c r="K2074" s="1">
        <v>497</v>
      </c>
      <c r="L2074" s="1">
        <f>Table49[[#This Row],[Selling_Price]]-Table49[[#This Row],[Market_Price]]</f>
        <v>948.40000000000009</v>
      </c>
      <c r="M2074" s="1">
        <f>Table49[[#This Row],[Quantity]]*Table49[[#This Row],[Selling_Price]]</f>
        <v>1259805.54</v>
      </c>
      <c r="N2074" s="1">
        <f>Table49[[#This Row],[Quantity]]*Table49[[#This Row],[Profit_Per_Quantity]]</f>
        <v>471354.80000000005</v>
      </c>
      <c r="O2074" s="1" t="s">
        <v>48</v>
      </c>
    </row>
    <row r="2075" spans="1:15" x14ac:dyDescent="0.3">
      <c r="A2075" s="1" t="s">
        <v>7628</v>
      </c>
      <c r="B2075" s="1" t="s">
        <v>2822</v>
      </c>
      <c r="C2075" s="14" t="s">
        <v>4478</v>
      </c>
      <c r="D2075" s="1" t="s">
        <v>11</v>
      </c>
      <c r="E2075" s="1" t="s">
        <v>29</v>
      </c>
      <c r="F2075" s="1" t="s">
        <v>31</v>
      </c>
      <c r="G2075" s="1" t="s">
        <v>36</v>
      </c>
      <c r="H2075" s="1">
        <v>1033</v>
      </c>
      <c r="I2075" s="1">
        <v>1622.08</v>
      </c>
      <c r="J2075" s="1">
        <v>2715.36</v>
      </c>
      <c r="K2075" s="1">
        <v>436</v>
      </c>
      <c r="L2075" s="1">
        <f>Table49[[#This Row],[Selling_Price]]-Table49[[#This Row],[Market_Price]]</f>
        <v>1093.2800000000002</v>
      </c>
      <c r="M2075" s="1">
        <f>Table49[[#This Row],[Quantity]]*Table49[[#This Row],[Selling_Price]]</f>
        <v>1183896.96</v>
      </c>
      <c r="N2075" s="1">
        <f>Table49[[#This Row],[Quantity]]*Table49[[#This Row],[Profit_Per_Quantity]]</f>
        <v>476670.08000000007</v>
      </c>
      <c r="O2075" s="1" t="s">
        <v>48</v>
      </c>
    </row>
    <row r="2076" spans="1:15" x14ac:dyDescent="0.3">
      <c r="A2076" s="1" t="s">
        <v>6677</v>
      </c>
      <c r="B2076" s="1" t="s">
        <v>4148</v>
      </c>
      <c r="C2076" s="14" t="s">
        <v>4552</v>
      </c>
      <c r="D2076" s="1" t="s">
        <v>17</v>
      </c>
      <c r="E2076" s="1" t="s">
        <v>24</v>
      </c>
      <c r="F2076" s="1" t="s">
        <v>35</v>
      </c>
      <c r="G2076" s="1" t="s">
        <v>40</v>
      </c>
      <c r="H2076" s="1">
        <v>1048</v>
      </c>
      <c r="I2076" s="1">
        <v>78.489999999999995</v>
      </c>
      <c r="J2076" s="1">
        <v>120.03</v>
      </c>
      <c r="K2076" s="1">
        <v>230</v>
      </c>
      <c r="L2076" s="1">
        <f>Table49[[#This Row],[Selling_Price]]-Table49[[#This Row],[Market_Price]]</f>
        <v>41.540000000000006</v>
      </c>
      <c r="M2076" s="1">
        <f>Table49[[#This Row],[Quantity]]*Table49[[#This Row],[Selling_Price]]</f>
        <v>27606.9</v>
      </c>
      <c r="N2076" s="1">
        <f>Table49[[#This Row],[Quantity]]*Table49[[#This Row],[Profit_Per_Quantity]]</f>
        <v>9554.2000000000007</v>
      </c>
      <c r="O2076" s="1" t="s">
        <v>48</v>
      </c>
    </row>
    <row r="2077" spans="1:15" x14ac:dyDescent="0.3">
      <c r="A2077" s="1" t="s">
        <v>9270</v>
      </c>
      <c r="B2077" s="1" t="s">
        <v>2103</v>
      </c>
      <c r="C2077" s="14" t="s">
        <v>5281</v>
      </c>
      <c r="D2077" s="1" t="s">
        <v>19</v>
      </c>
      <c r="E2077" s="1" t="s">
        <v>4351</v>
      </c>
      <c r="F2077" s="1" t="s">
        <v>34</v>
      </c>
      <c r="G2077" s="1" t="s">
        <v>37</v>
      </c>
      <c r="H2077" s="1">
        <v>1047</v>
      </c>
      <c r="I2077" s="1">
        <v>1765.12</v>
      </c>
      <c r="J2077" s="1">
        <v>3512.3</v>
      </c>
      <c r="K2077" s="1">
        <v>221</v>
      </c>
      <c r="L2077" s="1">
        <f>Table49[[#This Row],[Selling_Price]]-Table49[[#This Row],[Market_Price]]</f>
        <v>1747.1800000000003</v>
      </c>
      <c r="M2077" s="1">
        <f>Table49[[#This Row],[Quantity]]*Table49[[#This Row],[Selling_Price]]</f>
        <v>776218.3</v>
      </c>
      <c r="N2077" s="1">
        <f>Table49[[#This Row],[Quantity]]*Table49[[#This Row],[Profit_Per_Quantity]]</f>
        <v>386126.78000000009</v>
      </c>
      <c r="O2077" s="1" t="s">
        <v>48</v>
      </c>
    </row>
    <row r="2078" spans="1:15" x14ac:dyDescent="0.3">
      <c r="A2078" s="1" t="s">
        <v>8566</v>
      </c>
      <c r="B2078" s="1" t="s">
        <v>958</v>
      </c>
      <c r="C2078" s="14" t="s">
        <v>5751</v>
      </c>
      <c r="D2078" s="1" t="s">
        <v>20</v>
      </c>
      <c r="E2078" s="1" t="s">
        <v>30</v>
      </c>
      <c r="F2078" s="1" t="s">
        <v>33</v>
      </c>
      <c r="G2078" s="1" t="s">
        <v>45</v>
      </c>
      <c r="H2078" s="1">
        <v>1091</v>
      </c>
      <c r="I2078" s="1">
        <v>1321.35</v>
      </c>
      <c r="J2078" s="1">
        <v>2143.4499999999998</v>
      </c>
      <c r="K2078" s="1">
        <v>229</v>
      </c>
      <c r="L2078" s="1">
        <f>Table49[[#This Row],[Selling_Price]]-Table49[[#This Row],[Market_Price]]</f>
        <v>822.09999999999991</v>
      </c>
      <c r="M2078" s="1">
        <f>Table49[[#This Row],[Quantity]]*Table49[[#This Row],[Selling_Price]]</f>
        <v>490850.04999999993</v>
      </c>
      <c r="N2078" s="1">
        <f>Table49[[#This Row],[Quantity]]*Table49[[#This Row],[Profit_Per_Quantity]]</f>
        <v>188260.89999999997</v>
      </c>
      <c r="O2078" s="1" t="s">
        <v>48</v>
      </c>
    </row>
    <row r="2079" spans="1:15" x14ac:dyDescent="0.3">
      <c r="A2079" s="1" t="s">
        <v>8333</v>
      </c>
      <c r="B2079" s="1" t="s">
        <v>582</v>
      </c>
      <c r="C2079" s="14" t="s">
        <v>4892</v>
      </c>
      <c r="D2079" s="1" t="s">
        <v>14</v>
      </c>
      <c r="E2079" s="1" t="s">
        <v>4349</v>
      </c>
      <c r="F2079" s="1" t="s">
        <v>35</v>
      </c>
      <c r="G2079" s="1" t="s">
        <v>42</v>
      </c>
      <c r="H2079" s="1">
        <v>1067</v>
      </c>
      <c r="I2079" s="1">
        <v>1493.73</v>
      </c>
      <c r="J2079" s="1">
        <v>2958.17</v>
      </c>
      <c r="K2079" s="1">
        <v>58</v>
      </c>
      <c r="L2079" s="1">
        <f>Table49[[#This Row],[Selling_Price]]-Table49[[#This Row],[Market_Price]]</f>
        <v>1464.44</v>
      </c>
      <c r="M2079" s="1">
        <f>Table49[[#This Row],[Quantity]]*Table49[[#This Row],[Selling_Price]]</f>
        <v>171573.86000000002</v>
      </c>
      <c r="N2079" s="1">
        <f>Table49[[#This Row],[Quantity]]*Table49[[#This Row],[Profit_Per_Quantity]]</f>
        <v>84937.52</v>
      </c>
      <c r="O2079" s="1" t="s">
        <v>48</v>
      </c>
    </row>
    <row r="2080" spans="1:15" x14ac:dyDescent="0.3">
      <c r="A2080" s="1" t="s">
        <v>10093</v>
      </c>
      <c r="B2080" s="1" t="s">
        <v>3424</v>
      </c>
      <c r="C2080" s="14" t="s">
        <v>5147</v>
      </c>
      <c r="D2080" s="1" t="s">
        <v>12</v>
      </c>
      <c r="E2080" s="1" t="s">
        <v>26</v>
      </c>
      <c r="F2080" s="1" t="s">
        <v>32</v>
      </c>
      <c r="G2080" s="1" t="s">
        <v>41</v>
      </c>
      <c r="H2080" s="1">
        <v>1012</v>
      </c>
      <c r="I2080" s="1">
        <v>1252.51</v>
      </c>
      <c r="J2080" s="1">
        <v>2343.9299999999998</v>
      </c>
      <c r="K2080" s="1">
        <v>416</v>
      </c>
      <c r="L2080" s="1">
        <f>Table49[[#This Row],[Selling_Price]]-Table49[[#This Row],[Market_Price]]</f>
        <v>1091.4199999999998</v>
      </c>
      <c r="M2080" s="1">
        <f>Table49[[#This Row],[Quantity]]*Table49[[#This Row],[Selling_Price]]</f>
        <v>975074.87999999989</v>
      </c>
      <c r="N2080" s="1">
        <f>Table49[[#This Row],[Quantity]]*Table49[[#This Row],[Profit_Per_Quantity]]</f>
        <v>454030.71999999991</v>
      </c>
      <c r="O2080" s="1" t="s">
        <v>48</v>
      </c>
    </row>
    <row r="2081" spans="1:15" x14ac:dyDescent="0.3">
      <c r="A2081" s="1" t="s">
        <v>8987</v>
      </c>
      <c r="B2081" s="1" t="s">
        <v>1657</v>
      </c>
      <c r="C2081" s="14" t="s">
        <v>4907</v>
      </c>
      <c r="D2081" s="1" t="s">
        <v>19</v>
      </c>
      <c r="E2081" s="1" t="s">
        <v>4349</v>
      </c>
      <c r="F2081" s="1" t="s">
        <v>31</v>
      </c>
      <c r="G2081" s="1" t="s">
        <v>36</v>
      </c>
      <c r="H2081" s="1">
        <v>1053</v>
      </c>
      <c r="I2081" s="1">
        <v>104.55</v>
      </c>
      <c r="J2081" s="1">
        <v>162.13999999999999</v>
      </c>
      <c r="K2081" s="1">
        <v>366</v>
      </c>
      <c r="L2081" s="1">
        <f>Table49[[#This Row],[Selling_Price]]-Table49[[#This Row],[Market_Price]]</f>
        <v>57.589999999999989</v>
      </c>
      <c r="M2081" s="1">
        <f>Table49[[#This Row],[Quantity]]*Table49[[#This Row],[Selling_Price]]</f>
        <v>59343.24</v>
      </c>
      <c r="N2081" s="1">
        <f>Table49[[#This Row],[Quantity]]*Table49[[#This Row],[Profit_Per_Quantity]]</f>
        <v>21077.939999999995</v>
      </c>
      <c r="O2081" s="1" t="s">
        <v>48</v>
      </c>
    </row>
    <row r="2082" spans="1:15" x14ac:dyDescent="0.3">
      <c r="A2082" s="1" t="s">
        <v>9613</v>
      </c>
      <c r="B2082" s="1" t="s">
        <v>2649</v>
      </c>
      <c r="C2082" s="14" t="s">
        <v>4628</v>
      </c>
      <c r="D2082" s="1" t="s">
        <v>15</v>
      </c>
      <c r="E2082" s="1" t="s">
        <v>21</v>
      </c>
      <c r="F2082" s="1" t="s">
        <v>34</v>
      </c>
      <c r="G2082" s="1" t="s">
        <v>37</v>
      </c>
      <c r="H2082" s="1">
        <v>1071</v>
      </c>
      <c r="I2082" s="1">
        <v>143.41999999999999</v>
      </c>
      <c r="J2082" s="1">
        <v>217.51</v>
      </c>
      <c r="K2082" s="1">
        <v>470</v>
      </c>
      <c r="L2082" s="1">
        <f>Table49[[#This Row],[Selling_Price]]-Table49[[#This Row],[Market_Price]]</f>
        <v>74.09</v>
      </c>
      <c r="M2082" s="1">
        <f>Table49[[#This Row],[Quantity]]*Table49[[#This Row],[Selling_Price]]</f>
        <v>102229.7</v>
      </c>
      <c r="N2082" s="1">
        <f>Table49[[#This Row],[Quantity]]*Table49[[#This Row],[Profit_Per_Quantity]]</f>
        <v>34822.300000000003</v>
      </c>
      <c r="O2082" s="1" t="s">
        <v>48</v>
      </c>
    </row>
    <row r="2083" spans="1:15" x14ac:dyDescent="0.3">
      <c r="A2083" s="1" t="s">
        <v>8671</v>
      </c>
      <c r="B2083" s="1" t="s">
        <v>1127</v>
      </c>
      <c r="C2083" s="14" t="s">
        <v>5141</v>
      </c>
      <c r="D2083" s="1" t="s">
        <v>15</v>
      </c>
      <c r="E2083" s="1" t="s">
        <v>24</v>
      </c>
      <c r="F2083" s="1" t="s">
        <v>33</v>
      </c>
      <c r="G2083" s="1" t="s">
        <v>43</v>
      </c>
      <c r="H2083" s="1">
        <v>1068</v>
      </c>
      <c r="I2083" s="1">
        <v>387</v>
      </c>
      <c r="J2083" s="1">
        <v>513.79999999999995</v>
      </c>
      <c r="K2083" s="1">
        <v>480</v>
      </c>
      <c r="L2083" s="1">
        <f>Table49[[#This Row],[Selling_Price]]-Table49[[#This Row],[Market_Price]]</f>
        <v>126.79999999999995</v>
      </c>
      <c r="M2083" s="1">
        <f>Table49[[#This Row],[Quantity]]*Table49[[#This Row],[Selling_Price]]</f>
        <v>246623.99999999997</v>
      </c>
      <c r="N2083" s="1">
        <f>Table49[[#This Row],[Quantity]]*Table49[[#This Row],[Profit_Per_Quantity]]</f>
        <v>60863.999999999978</v>
      </c>
      <c r="O2083" s="1" t="s">
        <v>48</v>
      </c>
    </row>
    <row r="2084" spans="1:15" x14ac:dyDescent="0.3">
      <c r="A2084" s="1" t="s">
        <v>7434</v>
      </c>
      <c r="B2084" s="1" t="s">
        <v>3175</v>
      </c>
      <c r="C2084" s="14" t="s">
        <v>5303</v>
      </c>
      <c r="D2084" s="1" t="s">
        <v>15</v>
      </c>
      <c r="E2084" s="1" t="s">
        <v>27</v>
      </c>
      <c r="F2084" s="1" t="s">
        <v>31</v>
      </c>
      <c r="G2084" s="1" t="s">
        <v>43</v>
      </c>
      <c r="H2084" s="1">
        <v>1072</v>
      </c>
      <c r="I2084" s="1">
        <v>1473.51</v>
      </c>
      <c r="J2084" s="1">
        <v>2304.79</v>
      </c>
      <c r="K2084" s="1">
        <v>387</v>
      </c>
      <c r="L2084" s="1">
        <f>Table49[[#This Row],[Selling_Price]]-Table49[[#This Row],[Market_Price]]</f>
        <v>831.28</v>
      </c>
      <c r="M2084" s="1">
        <f>Table49[[#This Row],[Quantity]]*Table49[[#This Row],[Selling_Price]]</f>
        <v>891953.73</v>
      </c>
      <c r="N2084" s="1">
        <f>Table49[[#This Row],[Quantity]]*Table49[[#This Row],[Profit_Per_Quantity]]</f>
        <v>321705.36</v>
      </c>
      <c r="O2084" s="1" t="s">
        <v>48</v>
      </c>
    </row>
    <row r="2085" spans="1:15" x14ac:dyDescent="0.3">
      <c r="A2085" s="1" t="s">
        <v>7189</v>
      </c>
      <c r="B2085" s="1" t="s">
        <v>2564</v>
      </c>
      <c r="C2085" s="14" t="s">
        <v>4596</v>
      </c>
      <c r="D2085" s="1" t="s">
        <v>19</v>
      </c>
      <c r="E2085" s="1" t="s">
        <v>26</v>
      </c>
      <c r="F2085" s="1" t="s">
        <v>32</v>
      </c>
      <c r="G2085" s="1" t="s">
        <v>38</v>
      </c>
      <c r="H2085" s="1">
        <v>1057</v>
      </c>
      <c r="I2085" s="1">
        <v>1386.33</v>
      </c>
      <c r="J2085" s="1">
        <v>2637.88</v>
      </c>
      <c r="K2085" s="1">
        <v>440</v>
      </c>
      <c r="L2085" s="1">
        <f>Table49[[#This Row],[Selling_Price]]-Table49[[#This Row],[Market_Price]]</f>
        <v>1251.5500000000002</v>
      </c>
      <c r="M2085" s="1">
        <f>Table49[[#This Row],[Quantity]]*Table49[[#This Row],[Selling_Price]]</f>
        <v>1160667.2</v>
      </c>
      <c r="N2085" s="1">
        <f>Table49[[#This Row],[Quantity]]*Table49[[#This Row],[Profit_Per_Quantity]]</f>
        <v>550682.00000000012</v>
      </c>
      <c r="O2085" s="1" t="s">
        <v>48</v>
      </c>
    </row>
    <row r="2086" spans="1:15" x14ac:dyDescent="0.3">
      <c r="A2086" s="1" t="s">
        <v>8411</v>
      </c>
      <c r="B2086" s="1" t="s">
        <v>710</v>
      </c>
      <c r="C2086" s="14" t="s">
        <v>5974</v>
      </c>
      <c r="D2086" s="1" t="s">
        <v>16</v>
      </c>
      <c r="E2086" s="1" t="s">
        <v>25</v>
      </c>
      <c r="F2086" s="1" t="s">
        <v>31</v>
      </c>
      <c r="G2086" s="1" t="s">
        <v>42</v>
      </c>
      <c r="H2086" s="1">
        <v>1041</v>
      </c>
      <c r="I2086" s="1">
        <v>1459.17</v>
      </c>
      <c r="J2086" s="1">
        <v>1736.12</v>
      </c>
      <c r="K2086" s="1">
        <v>55</v>
      </c>
      <c r="L2086" s="1">
        <f>Table49[[#This Row],[Selling_Price]]-Table49[[#This Row],[Market_Price]]</f>
        <v>276.94999999999982</v>
      </c>
      <c r="M2086" s="1">
        <f>Table49[[#This Row],[Quantity]]*Table49[[#This Row],[Selling_Price]]</f>
        <v>95486.599999999991</v>
      </c>
      <c r="N2086" s="1">
        <f>Table49[[#This Row],[Quantity]]*Table49[[#This Row],[Profit_Per_Quantity]]</f>
        <v>15232.249999999989</v>
      </c>
      <c r="O2086" s="1" t="s">
        <v>48</v>
      </c>
    </row>
    <row r="2087" spans="1:15" x14ac:dyDescent="0.3">
      <c r="A2087" s="1" t="s">
        <v>8668</v>
      </c>
      <c r="B2087" s="1" t="s">
        <v>1124</v>
      </c>
      <c r="C2087" s="14" t="s">
        <v>4952</v>
      </c>
      <c r="D2087" s="1" t="s">
        <v>14</v>
      </c>
      <c r="E2087" s="1" t="s">
        <v>4351</v>
      </c>
      <c r="F2087" s="1" t="s">
        <v>35</v>
      </c>
      <c r="G2087" s="1" t="s">
        <v>40</v>
      </c>
      <c r="H2087" s="1">
        <v>1036</v>
      </c>
      <c r="I2087" s="1">
        <v>463.38</v>
      </c>
      <c r="J2087" s="1">
        <v>902.92</v>
      </c>
      <c r="K2087" s="1">
        <v>145</v>
      </c>
      <c r="L2087" s="1">
        <f>Table49[[#This Row],[Selling_Price]]-Table49[[#This Row],[Market_Price]]</f>
        <v>439.53999999999996</v>
      </c>
      <c r="M2087" s="1">
        <f>Table49[[#This Row],[Quantity]]*Table49[[#This Row],[Selling_Price]]</f>
        <v>130923.4</v>
      </c>
      <c r="N2087" s="1">
        <f>Table49[[#This Row],[Quantity]]*Table49[[#This Row],[Profit_Per_Quantity]]</f>
        <v>63733.299999999996</v>
      </c>
      <c r="O2087" s="1" t="s">
        <v>48</v>
      </c>
    </row>
    <row r="2088" spans="1:15" x14ac:dyDescent="0.3">
      <c r="A2088" s="1" t="s">
        <v>8613</v>
      </c>
      <c r="B2088" s="1" t="s">
        <v>1037</v>
      </c>
      <c r="C2088" s="14" t="s">
        <v>4547</v>
      </c>
      <c r="D2088" s="1" t="s">
        <v>17</v>
      </c>
      <c r="E2088" s="1" t="s">
        <v>27</v>
      </c>
      <c r="F2088" s="1" t="s">
        <v>34</v>
      </c>
      <c r="G2088" s="1" t="s">
        <v>4352</v>
      </c>
      <c r="H2088" s="1">
        <v>1091</v>
      </c>
      <c r="I2088" s="1">
        <v>1929.77</v>
      </c>
      <c r="J2088" s="1">
        <v>3624.23</v>
      </c>
      <c r="K2088" s="1">
        <v>495</v>
      </c>
      <c r="L2088" s="1">
        <f>Table49[[#This Row],[Selling_Price]]-Table49[[#This Row],[Market_Price]]</f>
        <v>1694.46</v>
      </c>
      <c r="M2088" s="1">
        <f>Table49[[#This Row],[Quantity]]*Table49[[#This Row],[Selling_Price]]</f>
        <v>1793993.85</v>
      </c>
      <c r="N2088" s="1">
        <f>Table49[[#This Row],[Quantity]]*Table49[[#This Row],[Profit_Per_Quantity]]</f>
        <v>838757.70000000007</v>
      </c>
      <c r="O2088" s="1" t="s">
        <v>48</v>
      </c>
    </row>
    <row r="2089" spans="1:15" x14ac:dyDescent="0.3">
      <c r="A2089" s="1" t="s">
        <v>9442</v>
      </c>
      <c r="B2089" s="1" t="s">
        <v>2379</v>
      </c>
      <c r="C2089" s="14" t="s">
        <v>4974</v>
      </c>
      <c r="D2089" s="1" t="s">
        <v>14</v>
      </c>
      <c r="E2089" s="1" t="s">
        <v>27</v>
      </c>
      <c r="F2089" s="1" t="s">
        <v>33</v>
      </c>
      <c r="G2089" s="1" t="s">
        <v>40</v>
      </c>
      <c r="H2089" s="1">
        <v>1017</v>
      </c>
      <c r="I2089" s="1">
        <v>1846.72</v>
      </c>
      <c r="J2089" s="1">
        <v>2094.58</v>
      </c>
      <c r="K2089" s="1">
        <v>84</v>
      </c>
      <c r="L2089" s="1">
        <f>Table49[[#This Row],[Selling_Price]]-Table49[[#This Row],[Market_Price]]</f>
        <v>247.8599999999999</v>
      </c>
      <c r="M2089" s="1">
        <f>Table49[[#This Row],[Quantity]]*Table49[[#This Row],[Selling_Price]]</f>
        <v>175944.72</v>
      </c>
      <c r="N2089" s="1">
        <f>Table49[[#This Row],[Quantity]]*Table49[[#This Row],[Profit_Per_Quantity]]</f>
        <v>20820.239999999991</v>
      </c>
      <c r="O2089" s="1" t="s">
        <v>48</v>
      </c>
    </row>
    <row r="2090" spans="1:15" x14ac:dyDescent="0.3">
      <c r="A2090" s="1" t="s">
        <v>9852</v>
      </c>
      <c r="B2090" s="1" t="s">
        <v>3027</v>
      </c>
      <c r="C2090" s="14" t="s">
        <v>5394</v>
      </c>
      <c r="D2090" s="1" t="s">
        <v>13</v>
      </c>
      <c r="E2090" s="1" t="s">
        <v>28</v>
      </c>
      <c r="F2090" s="1" t="s">
        <v>35</v>
      </c>
      <c r="G2090" s="1" t="s">
        <v>45</v>
      </c>
      <c r="H2090" s="1">
        <v>1066</v>
      </c>
      <c r="I2090" s="1">
        <v>1192.18</v>
      </c>
      <c r="J2090" s="1">
        <v>2072.02</v>
      </c>
      <c r="K2090" s="1">
        <v>14</v>
      </c>
      <c r="L2090" s="1">
        <f>Table49[[#This Row],[Selling_Price]]-Table49[[#This Row],[Market_Price]]</f>
        <v>879.83999999999992</v>
      </c>
      <c r="M2090" s="1">
        <f>Table49[[#This Row],[Quantity]]*Table49[[#This Row],[Selling_Price]]</f>
        <v>29008.28</v>
      </c>
      <c r="N2090" s="1">
        <f>Table49[[#This Row],[Quantity]]*Table49[[#This Row],[Profit_Per_Quantity]]</f>
        <v>12317.759999999998</v>
      </c>
      <c r="O2090" s="1" t="s">
        <v>48</v>
      </c>
    </row>
    <row r="2091" spans="1:15" x14ac:dyDescent="0.3">
      <c r="A2091" s="1" t="s">
        <v>7949</v>
      </c>
      <c r="B2091" s="1" t="s">
        <v>4072</v>
      </c>
      <c r="C2091" s="14" t="s">
        <v>4623</v>
      </c>
      <c r="D2091" s="1" t="s">
        <v>17</v>
      </c>
      <c r="E2091" s="1" t="s">
        <v>25</v>
      </c>
      <c r="F2091" s="1" t="s">
        <v>32</v>
      </c>
      <c r="G2091" s="1" t="s">
        <v>40</v>
      </c>
      <c r="H2091" s="1">
        <v>1007</v>
      </c>
      <c r="I2091" s="1">
        <v>520.24</v>
      </c>
      <c r="J2091" s="1">
        <v>1014.61</v>
      </c>
      <c r="K2091" s="1">
        <v>455</v>
      </c>
      <c r="L2091" s="1">
        <f>Table49[[#This Row],[Selling_Price]]-Table49[[#This Row],[Market_Price]]</f>
        <v>494.37</v>
      </c>
      <c r="M2091" s="1">
        <f>Table49[[#This Row],[Quantity]]*Table49[[#This Row],[Selling_Price]]</f>
        <v>461647.55</v>
      </c>
      <c r="N2091" s="1">
        <f>Table49[[#This Row],[Quantity]]*Table49[[#This Row],[Profit_Per_Quantity]]</f>
        <v>224938.35</v>
      </c>
      <c r="O2091" s="1" t="s">
        <v>48</v>
      </c>
    </row>
    <row r="2092" spans="1:15" x14ac:dyDescent="0.3">
      <c r="A2092" s="1" t="s">
        <v>9980</v>
      </c>
      <c r="B2092" s="1" t="s">
        <v>3223</v>
      </c>
      <c r="C2092" s="14" t="s">
        <v>4399</v>
      </c>
      <c r="D2092" s="1" t="s">
        <v>12</v>
      </c>
      <c r="E2092" s="1" t="s">
        <v>29</v>
      </c>
      <c r="F2092" s="1" t="s">
        <v>33</v>
      </c>
      <c r="G2092" s="1" t="s">
        <v>38</v>
      </c>
      <c r="H2092" s="1">
        <v>1062</v>
      </c>
      <c r="I2092" s="1">
        <v>130.29</v>
      </c>
      <c r="J2092" s="1">
        <v>239.36</v>
      </c>
      <c r="K2092" s="1">
        <v>444</v>
      </c>
      <c r="L2092" s="1">
        <f>Table49[[#This Row],[Selling_Price]]-Table49[[#This Row],[Market_Price]]</f>
        <v>109.07000000000002</v>
      </c>
      <c r="M2092" s="1">
        <f>Table49[[#This Row],[Quantity]]*Table49[[#This Row],[Selling_Price]]</f>
        <v>106275.84000000001</v>
      </c>
      <c r="N2092" s="1">
        <f>Table49[[#This Row],[Quantity]]*Table49[[#This Row],[Profit_Per_Quantity]]</f>
        <v>48427.080000000009</v>
      </c>
      <c r="O2092" s="1" t="s">
        <v>48</v>
      </c>
    </row>
    <row r="2093" spans="1:15" x14ac:dyDescent="0.3">
      <c r="A2093" s="1" t="s">
        <v>9828</v>
      </c>
      <c r="B2093" s="1" t="s">
        <v>2989</v>
      </c>
      <c r="C2093" s="14" t="s">
        <v>5417</v>
      </c>
      <c r="D2093" s="1" t="s">
        <v>14</v>
      </c>
      <c r="E2093" s="1" t="s">
        <v>27</v>
      </c>
      <c r="F2093" s="1" t="s">
        <v>31</v>
      </c>
      <c r="G2093" s="1" t="s">
        <v>44</v>
      </c>
      <c r="H2093" s="1">
        <v>1011</v>
      </c>
      <c r="I2093" s="1">
        <v>945.65</v>
      </c>
      <c r="J2093" s="1">
        <v>1769.18</v>
      </c>
      <c r="K2093" s="1">
        <v>102</v>
      </c>
      <c r="L2093" s="1">
        <f>Table49[[#This Row],[Selling_Price]]-Table49[[#This Row],[Market_Price]]</f>
        <v>823.53000000000009</v>
      </c>
      <c r="M2093" s="1">
        <f>Table49[[#This Row],[Quantity]]*Table49[[#This Row],[Selling_Price]]</f>
        <v>180456.36000000002</v>
      </c>
      <c r="N2093" s="1">
        <f>Table49[[#This Row],[Quantity]]*Table49[[#This Row],[Profit_Per_Quantity]]</f>
        <v>84000.060000000012</v>
      </c>
      <c r="O2093" s="1" t="s">
        <v>48</v>
      </c>
    </row>
    <row r="2094" spans="1:15" x14ac:dyDescent="0.3">
      <c r="A2094" s="1" t="s">
        <v>8800</v>
      </c>
      <c r="B2094" s="1" t="s">
        <v>1342</v>
      </c>
      <c r="C2094" s="14" t="s">
        <v>6044</v>
      </c>
      <c r="D2094" s="1" t="s">
        <v>11</v>
      </c>
      <c r="E2094" s="1" t="s">
        <v>30</v>
      </c>
      <c r="F2094" s="1" t="s">
        <v>34</v>
      </c>
      <c r="G2094" s="1" t="s">
        <v>45</v>
      </c>
      <c r="H2094" s="1">
        <v>1064</v>
      </c>
      <c r="I2094" s="1">
        <v>1960.49</v>
      </c>
      <c r="J2094" s="1">
        <v>3249.93</v>
      </c>
      <c r="K2094" s="1">
        <v>453</v>
      </c>
      <c r="L2094" s="1">
        <f>Table49[[#This Row],[Selling_Price]]-Table49[[#This Row],[Market_Price]]</f>
        <v>1289.4399999999998</v>
      </c>
      <c r="M2094" s="1">
        <f>Table49[[#This Row],[Quantity]]*Table49[[#This Row],[Selling_Price]]</f>
        <v>1472218.29</v>
      </c>
      <c r="N2094" s="1">
        <f>Table49[[#This Row],[Quantity]]*Table49[[#This Row],[Profit_Per_Quantity]]</f>
        <v>584116.31999999995</v>
      </c>
      <c r="O2094" s="1" t="s">
        <v>48</v>
      </c>
    </row>
    <row r="2095" spans="1:15" x14ac:dyDescent="0.3">
      <c r="A2095" s="1" t="s">
        <v>7659</v>
      </c>
      <c r="B2095" s="1" t="s">
        <v>1390</v>
      </c>
      <c r="C2095" s="14" t="s">
        <v>6031</v>
      </c>
      <c r="D2095" s="1" t="s">
        <v>16</v>
      </c>
      <c r="E2095" s="1" t="s">
        <v>30</v>
      </c>
      <c r="F2095" s="1" t="s">
        <v>33</v>
      </c>
      <c r="G2095" s="1" t="s">
        <v>43</v>
      </c>
      <c r="H2095" s="1">
        <v>1082</v>
      </c>
      <c r="I2095" s="1">
        <v>92.39</v>
      </c>
      <c r="J2095" s="1">
        <v>106.97</v>
      </c>
      <c r="K2095" s="1">
        <v>473</v>
      </c>
      <c r="L2095" s="1">
        <f>Table49[[#This Row],[Selling_Price]]-Table49[[#This Row],[Market_Price]]</f>
        <v>14.579999999999998</v>
      </c>
      <c r="M2095" s="1">
        <f>Table49[[#This Row],[Quantity]]*Table49[[#This Row],[Selling_Price]]</f>
        <v>50596.81</v>
      </c>
      <c r="N2095" s="1">
        <f>Table49[[#This Row],[Quantity]]*Table49[[#This Row],[Profit_Per_Quantity]]</f>
        <v>6896.3399999999992</v>
      </c>
      <c r="O2095" s="1" t="s">
        <v>48</v>
      </c>
    </row>
    <row r="2096" spans="1:15" x14ac:dyDescent="0.3">
      <c r="A2096" s="1" t="s">
        <v>8931</v>
      </c>
      <c r="B2096" s="1" t="s">
        <v>1556</v>
      </c>
      <c r="C2096" s="14" t="s">
        <v>4500</v>
      </c>
      <c r="D2096" s="1" t="s">
        <v>18</v>
      </c>
      <c r="E2096" s="1" t="s">
        <v>27</v>
      </c>
      <c r="F2096" s="1" t="s">
        <v>33</v>
      </c>
      <c r="G2096" s="1" t="s">
        <v>45</v>
      </c>
      <c r="H2096" s="1">
        <v>1036</v>
      </c>
      <c r="I2096" s="1">
        <v>598.89</v>
      </c>
      <c r="J2096" s="1">
        <v>924.44</v>
      </c>
      <c r="K2096" s="1">
        <v>137</v>
      </c>
      <c r="L2096" s="1">
        <f>Table49[[#This Row],[Selling_Price]]-Table49[[#This Row],[Market_Price]]</f>
        <v>325.55000000000007</v>
      </c>
      <c r="M2096" s="1">
        <f>Table49[[#This Row],[Quantity]]*Table49[[#This Row],[Selling_Price]]</f>
        <v>126648.28000000001</v>
      </c>
      <c r="N2096" s="1">
        <f>Table49[[#This Row],[Quantity]]*Table49[[#This Row],[Profit_Per_Quantity]]</f>
        <v>44600.350000000006</v>
      </c>
      <c r="O2096" s="1" t="s">
        <v>48</v>
      </c>
    </row>
    <row r="2097" spans="1:15" x14ac:dyDescent="0.3">
      <c r="A2097" s="1" t="s">
        <v>9444</v>
      </c>
      <c r="B2097" s="1" t="s">
        <v>2381</v>
      </c>
      <c r="C2097" s="14" t="s">
        <v>5720</v>
      </c>
      <c r="D2097" s="1" t="s">
        <v>17</v>
      </c>
      <c r="E2097" s="1" t="s">
        <v>4349</v>
      </c>
      <c r="F2097" s="1" t="s">
        <v>35</v>
      </c>
      <c r="G2097" s="1" t="s">
        <v>43</v>
      </c>
      <c r="H2097" s="1">
        <v>1025</v>
      </c>
      <c r="I2097" s="1">
        <v>1148.8599999999999</v>
      </c>
      <c r="J2097" s="1">
        <v>1471.76</v>
      </c>
      <c r="K2097" s="1">
        <v>239</v>
      </c>
      <c r="L2097" s="1">
        <f>Table49[[#This Row],[Selling_Price]]-Table49[[#This Row],[Market_Price]]</f>
        <v>322.90000000000009</v>
      </c>
      <c r="M2097" s="1">
        <f>Table49[[#This Row],[Quantity]]*Table49[[#This Row],[Selling_Price]]</f>
        <v>351750.64</v>
      </c>
      <c r="N2097" s="1">
        <f>Table49[[#This Row],[Quantity]]*Table49[[#This Row],[Profit_Per_Quantity]]</f>
        <v>77173.10000000002</v>
      </c>
      <c r="O2097" s="1" t="s">
        <v>48</v>
      </c>
    </row>
    <row r="2098" spans="1:15" x14ac:dyDescent="0.3">
      <c r="A2098" s="1" t="s">
        <v>9377</v>
      </c>
      <c r="B2098" s="1" t="s">
        <v>2269</v>
      </c>
      <c r="C2098" s="14" t="s">
        <v>4700</v>
      </c>
      <c r="D2098" s="1" t="s">
        <v>18</v>
      </c>
      <c r="E2098" s="1" t="s">
        <v>30</v>
      </c>
      <c r="F2098" s="1" t="s">
        <v>33</v>
      </c>
      <c r="G2098" s="1" t="s">
        <v>37</v>
      </c>
      <c r="H2098" s="1">
        <v>1010</v>
      </c>
      <c r="I2098" s="1">
        <v>1721.5</v>
      </c>
      <c r="J2098" s="1">
        <v>1928.62</v>
      </c>
      <c r="K2098" s="1">
        <v>205</v>
      </c>
      <c r="L2098" s="1">
        <f>Table49[[#This Row],[Selling_Price]]-Table49[[#This Row],[Market_Price]]</f>
        <v>207.11999999999989</v>
      </c>
      <c r="M2098" s="1">
        <f>Table49[[#This Row],[Quantity]]*Table49[[#This Row],[Selling_Price]]</f>
        <v>395367.1</v>
      </c>
      <c r="N2098" s="1">
        <f>Table49[[#This Row],[Quantity]]*Table49[[#This Row],[Profit_Per_Quantity]]</f>
        <v>42459.599999999977</v>
      </c>
      <c r="O2098" s="1" t="s">
        <v>48</v>
      </c>
    </row>
    <row r="2099" spans="1:15" x14ac:dyDescent="0.3">
      <c r="A2099" s="1" t="s">
        <v>7103</v>
      </c>
      <c r="B2099" s="1" t="s">
        <v>3371</v>
      </c>
      <c r="C2099" s="14" t="s">
        <v>5180</v>
      </c>
      <c r="D2099" s="1" t="s">
        <v>13</v>
      </c>
      <c r="E2099" s="1" t="s">
        <v>24</v>
      </c>
      <c r="F2099" s="1" t="s">
        <v>33</v>
      </c>
      <c r="G2099" s="1" t="s">
        <v>37</v>
      </c>
      <c r="H2099" s="1">
        <v>1090</v>
      </c>
      <c r="I2099" s="1">
        <v>283.52999999999997</v>
      </c>
      <c r="J2099" s="1">
        <v>490.39</v>
      </c>
      <c r="K2099" s="1">
        <v>420</v>
      </c>
      <c r="L2099" s="1">
        <f>Table49[[#This Row],[Selling_Price]]-Table49[[#This Row],[Market_Price]]</f>
        <v>206.86</v>
      </c>
      <c r="M2099" s="1">
        <f>Table49[[#This Row],[Quantity]]*Table49[[#This Row],[Selling_Price]]</f>
        <v>205963.8</v>
      </c>
      <c r="N2099" s="1">
        <f>Table49[[#This Row],[Quantity]]*Table49[[#This Row],[Profit_Per_Quantity]]</f>
        <v>86881.200000000012</v>
      </c>
      <c r="O2099" s="1" t="s">
        <v>48</v>
      </c>
    </row>
    <row r="2100" spans="1:15" x14ac:dyDescent="0.3">
      <c r="A2100" s="1" t="s">
        <v>9059</v>
      </c>
      <c r="B2100" s="1" t="s">
        <v>1767</v>
      </c>
      <c r="C2100" s="14" t="s">
        <v>5552</v>
      </c>
      <c r="D2100" s="1" t="s">
        <v>17</v>
      </c>
      <c r="E2100" s="1" t="s">
        <v>30</v>
      </c>
      <c r="F2100" s="1" t="s">
        <v>32</v>
      </c>
      <c r="G2100" s="1" t="s">
        <v>4352</v>
      </c>
      <c r="H2100" s="1">
        <v>1003</v>
      </c>
      <c r="I2100" s="1">
        <v>1264.1099999999999</v>
      </c>
      <c r="J2100" s="1">
        <v>2111.59</v>
      </c>
      <c r="K2100" s="1">
        <v>378</v>
      </c>
      <c r="L2100" s="1">
        <f>Table49[[#This Row],[Selling_Price]]-Table49[[#This Row],[Market_Price]]</f>
        <v>847.48000000000025</v>
      </c>
      <c r="M2100" s="1">
        <f>Table49[[#This Row],[Quantity]]*Table49[[#This Row],[Selling_Price]]</f>
        <v>798181.02</v>
      </c>
      <c r="N2100" s="1">
        <f>Table49[[#This Row],[Quantity]]*Table49[[#This Row],[Profit_Per_Quantity]]</f>
        <v>320347.44000000012</v>
      </c>
      <c r="O2100" s="1" t="s">
        <v>48</v>
      </c>
    </row>
    <row r="2101" spans="1:15" x14ac:dyDescent="0.3">
      <c r="A2101" s="1" t="s">
        <v>7880</v>
      </c>
      <c r="B2101" s="1" t="s">
        <v>1298</v>
      </c>
      <c r="C2101" s="14" t="s">
        <v>5138</v>
      </c>
      <c r="D2101" s="1" t="s">
        <v>13</v>
      </c>
      <c r="E2101" s="1" t="s">
        <v>27</v>
      </c>
      <c r="F2101" s="1" t="s">
        <v>32</v>
      </c>
      <c r="G2101" s="1" t="s">
        <v>41</v>
      </c>
      <c r="H2101" s="1">
        <v>1020</v>
      </c>
      <c r="I2101" s="1">
        <v>1741.24</v>
      </c>
      <c r="J2101" s="1">
        <v>3180.4</v>
      </c>
      <c r="K2101" s="1">
        <v>408</v>
      </c>
      <c r="L2101" s="1">
        <f>Table49[[#This Row],[Selling_Price]]-Table49[[#This Row],[Market_Price]]</f>
        <v>1439.16</v>
      </c>
      <c r="M2101" s="1">
        <f>Table49[[#This Row],[Quantity]]*Table49[[#This Row],[Selling_Price]]</f>
        <v>1297603.2</v>
      </c>
      <c r="N2101" s="1">
        <f>Table49[[#This Row],[Quantity]]*Table49[[#This Row],[Profit_Per_Quantity]]</f>
        <v>587177.28</v>
      </c>
      <c r="O2101" s="1" t="s">
        <v>48</v>
      </c>
    </row>
    <row r="2102" spans="1:15" x14ac:dyDescent="0.3">
      <c r="A2102" s="1" t="s">
        <v>7320</v>
      </c>
      <c r="B2102" s="1" t="s">
        <v>1157</v>
      </c>
      <c r="C2102" s="14" t="s">
        <v>4819</v>
      </c>
      <c r="D2102" s="1" t="s">
        <v>17</v>
      </c>
      <c r="E2102" s="1" t="s">
        <v>30</v>
      </c>
      <c r="F2102" s="1" t="s">
        <v>32</v>
      </c>
      <c r="G2102" s="1" t="s">
        <v>45</v>
      </c>
      <c r="H2102" s="1">
        <v>1021</v>
      </c>
      <c r="I2102" s="1">
        <v>1715.07</v>
      </c>
      <c r="J2102" s="1">
        <v>2021.31</v>
      </c>
      <c r="K2102" s="1">
        <v>418</v>
      </c>
      <c r="L2102" s="1">
        <f>Table49[[#This Row],[Selling_Price]]-Table49[[#This Row],[Market_Price]]</f>
        <v>306.24</v>
      </c>
      <c r="M2102" s="1">
        <f>Table49[[#This Row],[Quantity]]*Table49[[#This Row],[Selling_Price]]</f>
        <v>844907.58</v>
      </c>
      <c r="N2102" s="1">
        <f>Table49[[#This Row],[Quantity]]*Table49[[#This Row],[Profit_Per_Quantity]]</f>
        <v>128008.32000000001</v>
      </c>
      <c r="O2102" s="1" t="s">
        <v>48</v>
      </c>
    </row>
    <row r="2103" spans="1:15" x14ac:dyDescent="0.3">
      <c r="A2103" s="1" t="s">
        <v>9725</v>
      </c>
      <c r="B2103" s="1" t="s">
        <v>2825</v>
      </c>
      <c r="C2103" s="14" t="s">
        <v>4901</v>
      </c>
      <c r="D2103" s="1" t="s">
        <v>18</v>
      </c>
      <c r="E2103" s="1" t="s">
        <v>24</v>
      </c>
      <c r="F2103" s="1" t="s">
        <v>33</v>
      </c>
      <c r="G2103" s="1" t="s">
        <v>41</v>
      </c>
      <c r="H2103" s="1">
        <v>1054</v>
      </c>
      <c r="I2103" s="1">
        <v>1418.65</v>
      </c>
      <c r="J2103" s="1">
        <v>1845.63</v>
      </c>
      <c r="K2103" s="1">
        <v>54</v>
      </c>
      <c r="L2103" s="1">
        <f>Table49[[#This Row],[Selling_Price]]-Table49[[#This Row],[Market_Price]]</f>
        <v>426.98</v>
      </c>
      <c r="M2103" s="1">
        <f>Table49[[#This Row],[Quantity]]*Table49[[#This Row],[Selling_Price]]</f>
        <v>99664.02</v>
      </c>
      <c r="N2103" s="1">
        <f>Table49[[#This Row],[Quantity]]*Table49[[#This Row],[Profit_Per_Quantity]]</f>
        <v>23056.920000000002</v>
      </c>
      <c r="O2103" s="1" t="s">
        <v>48</v>
      </c>
    </row>
    <row r="2104" spans="1:15" x14ac:dyDescent="0.3">
      <c r="A2104" s="1" t="s">
        <v>8392</v>
      </c>
      <c r="B2104" s="1" t="s">
        <v>681</v>
      </c>
      <c r="C2104" s="14" t="s">
        <v>6182</v>
      </c>
      <c r="D2104" s="1" t="s">
        <v>15</v>
      </c>
      <c r="E2104" s="1" t="s">
        <v>24</v>
      </c>
      <c r="F2104" s="1" t="s">
        <v>34</v>
      </c>
      <c r="G2104" s="1" t="s">
        <v>4352</v>
      </c>
      <c r="H2104" s="1">
        <v>1021</v>
      </c>
      <c r="I2104" s="1">
        <v>220.13</v>
      </c>
      <c r="J2104" s="1">
        <v>322.39</v>
      </c>
      <c r="K2104" s="1">
        <v>255</v>
      </c>
      <c r="L2104" s="1">
        <f>Table49[[#This Row],[Selling_Price]]-Table49[[#This Row],[Market_Price]]</f>
        <v>102.25999999999999</v>
      </c>
      <c r="M2104" s="1">
        <f>Table49[[#This Row],[Quantity]]*Table49[[#This Row],[Selling_Price]]</f>
        <v>82209.45</v>
      </c>
      <c r="N2104" s="1">
        <f>Table49[[#This Row],[Quantity]]*Table49[[#This Row],[Profit_Per_Quantity]]</f>
        <v>26076.3</v>
      </c>
      <c r="O2104" s="1" t="s">
        <v>48</v>
      </c>
    </row>
    <row r="2105" spans="1:15" x14ac:dyDescent="0.3">
      <c r="A2105" s="1" t="s">
        <v>8467</v>
      </c>
      <c r="B2105" s="1" t="s">
        <v>806</v>
      </c>
      <c r="C2105" s="14" t="s">
        <v>6175</v>
      </c>
      <c r="D2105" s="1" t="s">
        <v>15</v>
      </c>
      <c r="E2105" s="1" t="s">
        <v>27</v>
      </c>
      <c r="F2105" s="1" t="s">
        <v>34</v>
      </c>
      <c r="G2105" s="1" t="s">
        <v>4352</v>
      </c>
      <c r="H2105" s="1">
        <v>1020</v>
      </c>
      <c r="I2105" s="1">
        <v>1180.58</v>
      </c>
      <c r="J2105" s="1">
        <v>1496.61</v>
      </c>
      <c r="K2105" s="1">
        <v>99</v>
      </c>
      <c r="L2105" s="1">
        <f>Table49[[#This Row],[Selling_Price]]-Table49[[#This Row],[Market_Price]]</f>
        <v>316.02999999999997</v>
      </c>
      <c r="M2105" s="1">
        <f>Table49[[#This Row],[Quantity]]*Table49[[#This Row],[Selling_Price]]</f>
        <v>148164.38999999998</v>
      </c>
      <c r="N2105" s="1">
        <f>Table49[[#This Row],[Quantity]]*Table49[[#This Row],[Profit_Per_Quantity]]</f>
        <v>31286.969999999998</v>
      </c>
      <c r="O2105" s="1" t="s">
        <v>48</v>
      </c>
    </row>
    <row r="2106" spans="1:15" x14ac:dyDescent="0.3">
      <c r="A2106" s="1" t="s">
        <v>9504</v>
      </c>
      <c r="B2106" s="1" t="s">
        <v>2476</v>
      </c>
      <c r="C2106" s="14" t="s">
        <v>5481</v>
      </c>
      <c r="D2106" s="1" t="s">
        <v>12</v>
      </c>
      <c r="E2106" s="1" t="s">
        <v>29</v>
      </c>
      <c r="F2106" s="1" t="s">
        <v>33</v>
      </c>
      <c r="G2106" s="1" t="s">
        <v>36</v>
      </c>
      <c r="H2106" s="1">
        <v>1100</v>
      </c>
      <c r="I2106" s="1">
        <v>1657.04</v>
      </c>
      <c r="J2106" s="1">
        <v>2061.2600000000002</v>
      </c>
      <c r="K2106" s="1">
        <v>294</v>
      </c>
      <c r="L2106" s="1">
        <f>Table49[[#This Row],[Selling_Price]]-Table49[[#This Row],[Market_Price]]</f>
        <v>404.22000000000025</v>
      </c>
      <c r="M2106" s="1">
        <f>Table49[[#This Row],[Quantity]]*Table49[[#This Row],[Selling_Price]]</f>
        <v>606010.44000000006</v>
      </c>
      <c r="N2106" s="1">
        <f>Table49[[#This Row],[Quantity]]*Table49[[#This Row],[Profit_Per_Quantity]]</f>
        <v>118840.68000000008</v>
      </c>
      <c r="O2106" s="1" t="s">
        <v>48</v>
      </c>
    </row>
    <row r="2107" spans="1:15" x14ac:dyDescent="0.3">
      <c r="A2107" s="1" t="s">
        <v>10258</v>
      </c>
      <c r="B2107" s="1" t="s">
        <v>3656</v>
      </c>
      <c r="C2107" s="14" t="s">
        <v>4970</v>
      </c>
      <c r="D2107" s="1" t="s">
        <v>14</v>
      </c>
      <c r="E2107" s="1" t="s">
        <v>4349</v>
      </c>
      <c r="F2107" s="1" t="s">
        <v>31</v>
      </c>
      <c r="G2107" s="1" t="s">
        <v>42</v>
      </c>
      <c r="H2107" s="1">
        <v>1009</v>
      </c>
      <c r="I2107" s="1">
        <v>878.81</v>
      </c>
      <c r="J2107" s="1">
        <v>1562.24</v>
      </c>
      <c r="K2107" s="1">
        <v>212</v>
      </c>
      <c r="L2107" s="1">
        <f>Table49[[#This Row],[Selling_Price]]-Table49[[#This Row],[Market_Price]]</f>
        <v>683.43000000000006</v>
      </c>
      <c r="M2107" s="1">
        <f>Table49[[#This Row],[Quantity]]*Table49[[#This Row],[Selling_Price]]</f>
        <v>331194.88</v>
      </c>
      <c r="N2107" s="1">
        <f>Table49[[#This Row],[Quantity]]*Table49[[#This Row],[Profit_Per_Quantity]]</f>
        <v>144887.16</v>
      </c>
      <c r="O2107" s="1" t="s">
        <v>48</v>
      </c>
    </row>
    <row r="2108" spans="1:15" x14ac:dyDescent="0.3">
      <c r="A2108" s="1" t="s">
        <v>10352</v>
      </c>
      <c r="B2108" s="1" t="s">
        <v>3786</v>
      </c>
      <c r="C2108" s="14" t="s">
        <v>4865</v>
      </c>
      <c r="D2108" s="1" t="s">
        <v>17</v>
      </c>
      <c r="E2108" s="1" t="s">
        <v>27</v>
      </c>
      <c r="F2108" s="1" t="s">
        <v>33</v>
      </c>
      <c r="G2108" s="1" t="s">
        <v>36</v>
      </c>
      <c r="H2108" s="1">
        <v>1050</v>
      </c>
      <c r="I2108" s="1">
        <v>1508.02</v>
      </c>
      <c r="J2108" s="1">
        <v>2851.1</v>
      </c>
      <c r="K2108" s="1">
        <v>272</v>
      </c>
      <c r="L2108" s="1">
        <f>Table49[[#This Row],[Selling_Price]]-Table49[[#This Row],[Market_Price]]</f>
        <v>1343.08</v>
      </c>
      <c r="M2108" s="1">
        <f>Table49[[#This Row],[Quantity]]*Table49[[#This Row],[Selling_Price]]</f>
        <v>775499.2</v>
      </c>
      <c r="N2108" s="1">
        <f>Table49[[#This Row],[Quantity]]*Table49[[#This Row],[Profit_Per_Quantity]]</f>
        <v>365317.76</v>
      </c>
      <c r="O2108" s="1" t="s">
        <v>48</v>
      </c>
    </row>
    <row r="2109" spans="1:15" x14ac:dyDescent="0.3">
      <c r="A2109" s="1" t="s">
        <v>9512</v>
      </c>
      <c r="B2109" s="1" t="s">
        <v>2491</v>
      </c>
      <c r="C2109" s="14" t="s">
        <v>5240</v>
      </c>
      <c r="D2109" s="1" t="s">
        <v>15</v>
      </c>
      <c r="E2109" s="1" t="s">
        <v>21</v>
      </c>
      <c r="F2109" s="1" t="s">
        <v>31</v>
      </c>
      <c r="G2109" s="1" t="s">
        <v>37</v>
      </c>
      <c r="H2109" s="1">
        <v>1085</v>
      </c>
      <c r="I2109" s="1">
        <v>1181.44</v>
      </c>
      <c r="J2109" s="1">
        <v>1584.39</v>
      </c>
      <c r="K2109" s="1">
        <v>252</v>
      </c>
      <c r="L2109" s="1">
        <f>Table49[[#This Row],[Selling_Price]]-Table49[[#This Row],[Market_Price]]</f>
        <v>402.95000000000005</v>
      </c>
      <c r="M2109" s="1">
        <f>Table49[[#This Row],[Quantity]]*Table49[[#This Row],[Selling_Price]]</f>
        <v>399266.28</v>
      </c>
      <c r="N2109" s="1">
        <f>Table49[[#This Row],[Quantity]]*Table49[[#This Row],[Profit_Per_Quantity]]</f>
        <v>101543.40000000001</v>
      </c>
      <c r="O2109" s="1" t="s">
        <v>48</v>
      </c>
    </row>
    <row r="2110" spans="1:15" x14ac:dyDescent="0.3">
      <c r="A2110" s="1" t="s">
        <v>7764</v>
      </c>
      <c r="B2110" s="1" t="s">
        <v>2449</v>
      </c>
      <c r="C2110" s="14" t="s">
        <v>4718</v>
      </c>
      <c r="D2110" s="1" t="s">
        <v>20</v>
      </c>
      <c r="E2110" s="1" t="s">
        <v>29</v>
      </c>
      <c r="F2110" s="1" t="s">
        <v>32</v>
      </c>
      <c r="G2110" s="1" t="s">
        <v>43</v>
      </c>
      <c r="H2110" s="1">
        <v>1074</v>
      </c>
      <c r="I2110" s="1">
        <v>345.93</v>
      </c>
      <c r="J2110" s="1">
        <v>403.22</v>
      </c>
      <c r="K2110" s="1">
        <v>366</v>
      </c>
      <c r="L2110" s="1">
        <f>Table49[[#This Row],[Selling_Price]]-Table49[[#This Row],[Market_Price]]</f>
        <v>57.29000000000002</v>
      </c>
      <c r="M2110" s="1">
        <f>Table49[[#This Row],[Quantity]]*Table49[[#This Row],[Selling_Price]]</f>
        <v>147578.52000000002</v>
      </c>
      <c r="N2110" s="1">
        <f>Table49[[#This Row],[Quantity]]*Table49[[#This Row],[Profit_Per_Quantity]]</f>
        <v>20968.140000000007</v>
      </c>
      <c r="O2110" s="1" t="s">
        <v>48</v>
      </c>
    </row>
    <row r="2111" spans="1:15" x14ac:dyDescent="0.3">
      <c r="A2111" s="1" t="s">
        <v>6996</v>
      </c>
      <c r="B2111" s="1" t="s">
        <v>2606</v>
      </c>
      <c r="C2111" s="14" t="s">
        <v>5230</v>
      </c>
      <c r="D2111" s="1" t="s">
        <v>14</v>
      </c>
      <c r="E2111" s="1" t="s">
        <v>25</v>
      </c>
      <c r="F2111" s="1" t="s">
        <v>31</v>
      </c>
      <c r="G2111" s="1" t="s">
        <v>45</v>
      </c>
      <c r="H2111" s="1">
        <v>1024</v>
      </c>
      <c r="I2111" s="1">
        <v>732.34</v>
      </c>
      <c r="J2111" s="1">
        <v>1188.49</v>
      </c>
      <c r="K2111" s="1">
        <v>158</v>
      </c>
      <c r="L2111" s="1">
        <f>Table49[[#This Row],[Selling_Price]]-Table49[[#This Row],[Market_Price]]</f>
        <v>456.15</v>
      </c>
      <c r="M2111" s="1">
        <f>Table49[[#This Row],[Quantity]]*Table49[[#This Row],[Selling_Price]]</f>
        <v>187781.42</v>
      </c>
      <c r="N2111" s="1">
        <f>Table49[[#This Row],[Quantity]]*Table49[[#This Row],[Profit_Per_Quantity]]</f>
        <v>72071.7</v>
      </c>
      <c r="O2111" s="1" t="s">
        <v>48</v>
      </c>
    </row>
    <row r="2112" spans="1:15" x14ac:dyDescent="0.3">
      <c r="A2112" s="1" t="s">
        <v>6672</v>
      </c>
      <c r="B2112" s="1" t="s">
        <v>2697</v>
      </c>
      <c r="C2112" s="14" t="s">
        <v>5580</v>
      </c>
      <c r="D2112" s="1" t="s">
        <v>17</v>
      </c>
      <c r="E2112" s="1" t="s">
        <v>24</v>
      </c>
      <c r="F2112" s="1" t="s">
        <v>31</v>
      </c>
      <c r="G2112" s="1" t="s">
        <v>45</v>
      </c>
      <c r="H2112" s="1">
        <v>1007</v>
      </c>
      <c r="I2112" s="1">
        <v>162.66999999999999</v>
      </c>
      <c r="J2112" s="1">
        <v>184.06</v>
      </c>
      <c r="K2112" s="1">
        <v>231</v>
      </c>
      <c r="L2112" s="1">
        <f>Table49[[#This Row],[Selling_Price]]-Table49[[#This Row],[Market_Price]]</f>
        <v>21.390000000000015</v>
      </c>
      <c r="M2112" s="1">
        <f>Table49[[#This Row],[Quantity]]*Table49[[#This Row],[Selling_Price]]</f>
        <v>42517.86</v>
      </c>
      <c r="N2112" s="1">
        <f>Table49[[#This Row],[Quantity]]*Table49[[#This Row],[Profit_Per_Quantity]]</f>
        <v>4941.0900000000038</v>
      </c>
      <c r="O2112" s="1" t="s">
        <v>48</v>
      </c>
    </row>
    <row r="2113" spans="1:15" x14ac:dyDescent="0.3">
      <c r="A2113" s="1" t="s">
        <v>8268</v>
      </c>
      <c r="B2113" s="1" t="s">
        <v>477</v>
      </c>
      <c r="C2113" s="14" t="s">
        <v>4900</v>
      </c>
      <c r="D2113" s="1" t="s">
        <v>11</v>
      </c>
      <c r="E2113" s="1" t="s">
        <v>27</v>
      </c>
      <c r="F2113" s="1" t="s">
        <v>35</v>
      </c>
      <c r="G2113" s="1" t="s">
        <v>41</v>
      </c>
      <c r="H2113" s="1">
        <v>1099</v>
      </c>
      <c r="I2113" s="1">
        <v>665.59</v>
      </c>
      <c r="J2113" s="1">
        <v>906.47</v>
      </c>
      <c r="K2113" s="1">
        <v>439</v>
      </c>
      <c r="L2113" s="1">
        <f>Table49[[#This Row],[Selling_Price]]-Table49[[#This Row],[Market_Price]]</f>
        <v>240.88</v>
      </c>
      <c r="M2113" s="1">
        <f>Table49[[#This Row],[Quantity]]*Table49[[#This Row],[Selling_Price]]</f>
        <v>397940.33</v>
      </c>
      <c r="N2113" s="1">
        <f>Table49[[#This Row],[Quantity]]*Table49[[#This Row],[Profit_Per_Quantity]]</f>
        <v>105746.31999999999</v>
      </c>
      <c r="O2113" s="1" t="s">
        <v>48</v>
      </c>
    </row>
    <row r="2114" spans="1:15" x14ac:dyDescent="0.3">
      <c r="A2114" s="1" t="s">
        <v>9706</v>
      </c>
      <c r="B2114" s="1" t="s">
        <v>2788</v>
      </c>
      <c r="C2114" s="14" t="s">
        <v>5530</v>
      </c>
      <c r="D2114" s="1" t="s">
        <v>19</v>
      </c>
      <c r="E2114" s="1" t="s">
        <v>27</v>
      </c>
      <c r="F2114" s="1" t="s">
        <v>31</v>
      </c>
      <c r="G2114" s="1" t="s">
        <v>43</v>
      </c>
      <c r="H2114" s="1">
        <v>1018</v>
      </c>
      <c r="I2114" s="1">
        <v>1973.68</v>
      </c>
      <c r="J2114" s="1">
        <v>3540.1</v>
      </c>
      <c r="K2114" s="1">
        <v>238</v>
      </c>
      <c r="L2114" s="1">
        <f>Table49[[#This Row],[Selling_Price]]-Table49[[#This Row],[Market_Price]]</f>
        <v>1566.4199999999998</v>
      </c>
      <c r="M2114" s="1">
        <f>Table49[[#This Row],[Quantity]]*Table49[[#This Row],[Selling_Price]]</f>
        <v>842543.79999999993</v>
      </c>
      <c r="N2114" s="1">
        <f>Table49[[#This Row],[Quantity]]*Table49[[#This Row],[Profit_Per_Quantity]]</f>
        <v>372807.95999999996</v>
      </c>
      <c r="O2114" s="1" t="s">
        <v>48</v>
      </c>
    </row>
    <row r="2115" spans="1:15" x14ac:dyDescent="0.3">
      <c r="A2115" s="1" t="s">
        <v>7224</v>
      </c>
      <c r="B2115" s="1" t="s">
        <v>2466</v>
      </c>
      <c r="C2115" s="14" t="s">
        <v>4442</v>
      </c>
      <c r="D2115" s="1" t="s">
        <v>12</v>
      </c>
      <c r="E2115" s="1" t="s">
        <v>26</v>
      </c>
      <c r="F2115" s="1" t="s">
        <v>35</v>
      </c>
      <c r="G2115" s="1" t="s">
        <v>4352</v>
      </c>
      <c r="H2115" s="1">
        <v>1090</v>
      </c>
      <c r="I2115" s="1">
        <v>1396.82</v>
      </c>
      <c r="J2115" s="1">
        <v>1900.22</v>
      </c>
      <c r="K2115" s="1">
        <v>253</v>
      </c>
      <c r="L2115" s="1">
        <f>Table49[[#This Row],[Selling_Price]]-Table49[[#This Row],[Market_Price]]</f>
        <v>503.40000000000009</v>
      </c>
      <c r="M2115" s="1">
        <f>Table49[[#This Row],[Quantity]]*Table49[[#This Row],[Selling_Price]]</f>
        <v>480755.66000000003</v>
      </c>
      <c r="N2115" s="1">
        <f>Table49[[#This Row],[Quantity]]*Table49[[#This Row],[Profit_Per_Quantity]]</f>
        <v>127360.20000000003</v>
      </c>
      <c r="O2115" s="1" t="s">
        <v>48</v>
      </c>
    </row>
    <row r="2116" spans="1:15" x14ac:dyDescent="0.3">
      <c r="A2116" s="1" t="s">
        <v>8816</v>
      </c>
      <c r="B2116" s="1" t="s">
        <v>1372</v>
      </c>
      <c r="C2116" s="14" t="s">
        <v>5911</v>
      </c>
      <c r="D2116" s="1" t="s">
        <v>12</v>
      </c>
      <c r="E2116" s="1" t="s">
        <v>30</v>
      </c>
      <c r="F2116" s="1" t="s">
        <v>31</v>
      </c>
      <c r="G2116" s="1" t="s">
        <v>38</v>
      </c>
      <c r="H2116" s="1">
        <v>1024</v>
      </c>
      <c r="I2116" s="1">
        <v>219.05</v>
      </c>
      <c r="J2116" s="1">
        <v>296.08</v>
      </c>
      <c r="K2116" s="1">
        <v>236</v>
      </c>
      <c r="L2116" s="1">
        <f>Table49[[#This Row],[Selling_Price]]-Table49[[#This Row],[Market_Price]]</f>
        <v>77.029999999999973</v>
      </c>
      <c r="M2116" s="1">
        <f>Table49[[#This Row],[Quantity]]*Table49[[#This Row],[Selling_Price]]</f>
        <v>69874.87999999999</v>
      </c>
      <c r="N2116" s="1">
        <f>Table49[[#This Row],[Quantity]]*Table49[[#This Row],[Profit_Per_Quantity]]</f>
        <v>18179.079999999994</v>
      </c>
      <c r="O2116" s="1" t="s">
        <v>48</v>
      </c>
    </row>
    <row r="2117" spans="1:15" x14ac:dyDescent="0.3">
      <c r="A2117" s="1" t="s">
        <v>6369</v>
      </c>
      <c r="B2117" s="1" t="s">
        <v>252</v>
      </c>
      <c r="C2117" s="14" t="s">
        <v>5491</v>
      </c>
      <c r="D2117" s="1" t="s">
        <v>15</v>
      </c>
      <c r="E2117" s="1" t="s">
        <v>4351</v>
      </c>
      <c r="F2117" s="1" t="s">
        <v>32</v>
      </c>
      <c r="G2117" s="1" t="s">
        <v>44</v>
      </c>
      <c r="H2117" s="1">
        <v>1042</v>
      </c>
      <c r="I2117" s="1">
        <v>1905.11</v>
      </c>
      <c r="J2117" s="1">
        <v>2521.52</v>
      </c>
      <c r="K2117" s="1">
        <v>92</v>
      </c>
      <c r="L2117" s="1">
        <f>Table49[[#This Row],[Selling_Price]]-Table49[[#This Row],[Market_Price]]</f>
        <v>616.41000000000008</v>
      </c>
      <c r="M2117" s="1">
        <f>Table49[[#This Row],[Quantity]]*Table49[[#This Row],[Selling_Price]]</f>
        <v>231979.84</v>
      </c>
      <c r="N2117" s="1">
        <f>Table49[[#This Row],[Quantity]]*Table49[[#This Row],[Profit_Per_Quantity]]</f>
        <v>56709.720000000008</v>
      </c>
      <c r="O2117" s="1" t="s">
        <v>48</v>
      </c>
    </row>
    <row r="2118" spans="1:15" x14ac:dyDescent="0.3">
      <c r="A2118" s="1" t="s">
        <v>9671</v>
      </c>
      <c r="B2118" s="1" t="s">
        <v>2744</v>
      </c>
      <c r="C2118" s="14" t="s">
        <v>4424</v>
      </c>
      <c r="D2118" s="1" t="s">
        <v>15</v>
      </c>
      <c r="E2118" s="1" t="s">
        <v>24</v>
      </c>
      <c r="F2118" s="1" t="s">
        <v>32</v>
      </c>
      <c r="G2118" s="1" t="s">
        <v>44</v>
      </c>
      <c r="H2118" s="1">
        <v>1007</v>
      </c>
      <c r="I2118" s="1">
        <v>1569.6</v>
      </c>
      <c r="J2118" s="1">
        <v>2849.05</v>
      </c>
      <c r="K2118" s="1">
        <v>464</v>
      </c>
      <c r="L2118" s="1">
        <f>Table49[[#This Row],[Selling_Price]]-Table49[[#This Row],[Market_Price]]</f>
        <v>1279.4500000000003</v>
      </c>
      <c r="M2118" s="1">
        <f>Table49[[#This Row],[Quantity]]*Table49[[#This Row],[Selling_Price]]</f>
        <v>1321959.2000000002</v>
      </c>
      <c r="N2118" s="1">
        <f>Table49[[#This Row],[Quantity]]*Table49[[#This Row],[Profit_Per_Quantity]]</f>
        <v>593664.80000000016</v>
      </c>
      <c r="O2118" s="1" t="s">
        <v>48</v>
      </c>
    </row>
    <row r="2119" spans="1:15" x14ac:dyDescent="0.3">
      <c r="A2119" s="1" t="s">
        <v>9912</v>
      </c>
      <c r="B2119" s="1" t="s">
        <v>3119</v>
      </c>
      <c r="C2119" s="14" t="s">
        <v>5338</v>
      </c>
      <c r="D2119" s="1" t="s">
        <v>19</v>
      </c>
      <c r="E2119" s="1" t="s">
        <v>25</v>
      </c>
      <c r="F2119" s="1" t="s">
        <v>34</v>
      </c>
      <c r="G2119" s="1" t="s">
        <v>37</v>
      </c>
      <c r="H2119" s="1">
        <v>1034</v>
      </c>
      <c r="I2119" s="1">
        <v>124.32</v>
      </c>
      <c r="J2119" s="1">
        <v>241.59</v>
      </c>
      <c r="K2119" s="1">
        <v>75</v>
      </c>
      <c r="L2119" s="1">
        <f>Table49[[#This Row],[Selling_Price]]-Table49[[#This Row],[Market_Price]]</f>
        <v>117.27000000000001</v>
      </c>
      <c r="M2119" s="1">
        <f>Table49[[#This Row],[Quantity]]*Table49[[#This Row],[Selling_Price]]</f>
        <v>18119.25</v>
      </c>
      <c r="N2119" s="1">
        <f>Table49[[#This Row],[Quantity]]*Table49[[#This Row],[Profit_Per_Quantity]]</f>
        <v>8795.25</v>
      </c>
      <c r="O2119" s="1" t="s">
        <v>48</v>
      </c>
    </row>
    <row r="2120" spans="1:15" x14ac:dyDescent="0.3">
      <c r="A2120" s="1" t="s">
        <v>7137</v>
      </c>
      <c r="B2120" s="1" t="s">
        <v>2005</v>
      </c>
      <c r="C2120" s="14" t="s">
        <v>5813</v>
      </c>
      <c r="D2120" s="1" t="s">
        <v>11</v>
      </c>
      <c r="E2120" s="1" t="s">
        <v>26</v>
      </c>
      <c r="F2120" s="1" t="s">
        <v>32</v>
      </c>
      <c r="G2120" s="1" t="s">
        <v>44</v>
      </c>
      <c r="H2120" s="1">
        <v>1055</v>
      </c>
      <c r="I2120" s="1">
        <v>746.65</v>
      </c>
      <c r="J2120" s="1">
        <v>920.55</v>
      </c>
      <c r="K2120" s="1">
        <v>331</v>
      </c>
      <c r="L2120" s="1">
        <f>Table49[[#This Row],[Selling_Price]]-Table49[[#This Row],[Market_Price]]</f>
        <v>173.89999999999998</v>
      </c>
      <c r="M2120" s="1">
        <f>Table49[[#This Row],[Quantity]]*Table49[[#This Row],[Selling_Price]]</f>
        <v>304702.05</v>
      </c>
      <c r="N2120" s="1">
        <f>Table49[[#This Row],[Quantity]]*Table49[[#This Row],[Profit_Per_Quantity]]</f>
        <v>57560.899999999994</v>
      </c>
      <c r="O2120" s="1" t="s">
        <v>48</v>
      </c>
    </row>
    <row r="2121" spans="1:15" x14ac:dyDescent="0.3">
      <c r="A2121" s="1" t="s">
        <v>10371</v>
      </c>
      <c r="B2121" s="1" t="s">
        <v>3816</v>
      </c>
      <c r="C2121" s="14" t="s">
        <v>4844</v>
      </c>
      <c r="D2121" s="1" t="s">
        <v>18</v>
      </c>
      <c r="E2121" s="1" t="s">
        <v>24</v>
      </c>
      <c r="F2121" s="1" t="s">
        <v>33</v>
      </c>
      <c r="G2121" s="1" t="s">
        <v>40</v>
      </c>
      <c r="H2121" s="1">
        <v>1065</v>
      </c>
      <c r="I2121" s="1">
        <v>357.9</v>
      </c>
      <c r="J2121" s="1">
        <v>645.21</v>
      </c>
      <c r="K2121" s="1">
        <v>415</v>
      </c>
      <c r="L2121" s="1">
        <f>Table49[[#This Row],[Selling_Price]]-Table49[[#This Row],[Market_Price]]</f>
        <v>287.31000000000006</v>
      </c>
      <c r="M2121" s="1">
        <f>Table49[[#This Row],[Quantity]]*Table49[[#This Row],[Selling_Price]]</f>
        <v>267762.15000000002</v>
      </c>
      <c r="N2121" s="1">
        <f>Table49[[#This Row],[Quantity]]*Table49[[#This Row],[Profit_Per_Quantity]]</f>
        <v>119233.65000000002</v>
      </c>
      <c r="O2121" s="1" t="s">
        <v>48</v>
      </c>
    </row>
    <row r="2122" spans="1:15" x14ac:dyDescent="0.3">
      <c r="A2122" s="1" t="s">
        <v>9131</v>
      </c>
      <c r="B2122" s="1" t="s">
        <v>1882</v>
      </c>
      <c r="C2122" s="14" t="s">
        <v>5186</v>
      </c>
      <c r="D2122" s="1" t="s">
        <v>15</v>
      </c>
      <c r="E2122" s="1" t="s">
        <v>27</v>
      </c>
      <c r="F2122" s="1" t="s">
        <v>35</v>
      </c>
      <c r="G2122" s="1" t="s">
        <v>36</v>
      </c>
      <c r="H2122" s="1">
        <v>1075</v>
      </c>
      <c r="I2122" s="1">
        <v>54.32</v>
      </c>
      <c r="J2122" s="1">
        <v>107.5</v>
      </c>
      <c r="K2122" s="1">
        <v>8</v>
      </c>
      <c r="L2122" s="1">
        <f>Table49[[#This Row],[Selling_Price]]-Table49[[#This Row],[Market_Price]]</f>
        <v>53.18</v>
      </c>
      <c r="M2122" s="1">
        <f>Table49[[#This Row],[Quantity]]*Table49[[#This Row],[Selling_Price]]</f>
        <v>860</v>
      </c>
      <c r="N2122" s="1">
        <f>Table49[[#This Row],[Quantity]]*Table49[[#This Row],[Profit_Per_Quantity]]</f>
        <v>425.44</v>
      </c>
      <c r="O2122" s="1" t="s">
        <v>48</v>
      </c>
    </row>
    <row r="2123" spans="1:15" x14ac:dyDescent="0.3">
      <c r="A2123" s="1" t="s">
        <v>7627</v>
      </c>
      <c r="B2123" s="1" t="s">
        <v>1626</v>
      </c>
      <c r="C2123" s="14" t="s">
        <v>4502</v>
      </c>
      <c r="D2123" s="1" t="s">
        <v>19</v>
      </c>
      <c r="E2123" s="1" t="s">
        <v>21</v>
      </c>
      <c r="F2123" s="1" t="s">
        <v>34</v>
      </c>
      <c r="G2123" s="1" t="s">
        <v>42</v>
      </c>
      <c r="H2123" s="1">
        <v>1021</v>
      </c>
      <c r="I2123" s="1">
        <v>774.33</v>
      </c>
      <c r="J2123" s="1">
        <v>1175.03</v>
      </c>
      <c r="K2123" s="1">
        <v>274</v>
      </c>
      <c r="L2123" s="1">
        <f>Table49[[#This Row],[Selling_Price]]-Table49[[#This Row],[Market_Price]]</f>
        <v>400.69999999999993</v>
      </c>
      <c r="M2123" s="1">
        <f>Table49[[#This Row],[Quantity]]*Table49[[#This Row],[Selling_Price]]</f>
        <v>321958.21999999997</v>
      </c>
      <c r="N2123" s="1">
        <f>Table49[[#This Row],[Quantity]]*Table49[[#This Row],[Profit_Per_Quantity]]</f>
        <v>109791.79999999999</v>
      </c>
      <c r="O2123" s="1" t="s">
        <v>48</v>
      </c>
    </row>
    <row r="2124" spans="1:15" x14ac:dyDescent="0.3">
      <c r="A2124" s="1" t="s">
        <v>6303</v>
      </c>
      <c r="B2124" s="1" t="s">
        <v>1305</v>
      </c>
      <c r="C2124" s="14" t="s">
        <v>6053</v>
      </c>
      <c r="D2124" s="1" t="s">
        <v>18</v>
      </c>
      <c r="E2124" s="1" t="s">
        <v>21</v>
      </c>
      <c r="F2124" s="1" t="s">
        <v>33</v>
      </c>
      <c r="G2124" s="1" t="s">
        <v>44</v>
      </c>
      <c r="H2124" s="1">
        <v>1023</v>
      </c>
      <c r="I2124" s="1">
        <v>1697.79</v>
      </c>
      <c r="J2124" s="1">
        <v>2870.08</v>
      </c>
      <c r="K2124" s="1">
        <v>105</v>
      </c>
      <c r="L2124" s="1">
        <f>Table49[[#This Row],[Selling_Price]]-Table49[[#This Row],[Market_Price]]</f>
        <v>1172.29</v>
      </c>
      <c r="M2124" s="1">
        <f>Table49[[#This Row],[Quantity]]*Table49[[#This Row],[Selling_Price]]</f>
        <v>301358.39999999997</v>
      </c>
      <c r="N2124" s="1">
        <f>Table49[[#This Row],[Quantity]]*Table49[[#This Row],[Profit_Per_Quantity]]</f>
        <v>123090.45</v>
      </c>
      <c r="O2124" s="1" t="s">
        <v>48</v>
      </c>
    </row>
    <row r="2125" spans="1:15" x14ac:dyDescent="0.3">
      <c r="A2125" s="1" t="s">
        <v>9524</v>
      </c>
      <c r="B2125" s="1" t="s">
        <v>2506</v>
      </c>
      <c r="C2125" s="14" t="s">
        <v>4956</v>
      </c>
      <c r="D2125" s="1" t="s">
        <v>15</v>
      </c>
      <c r="E2125" s="1" t="s">
        <v>24</v>
      </c>
      <c r="F2125" s="1" t="s">
        <v>35</v>
      </c>
      <c r="G2125" s="1" t="s">
        <v>41</v>
      </c>
      <c r="H2125" s="1">
        <v>1069</v>
      </c>
      <c r="I2125" s="1">
        <v>1744.03</v>
      </c>
      <c r="J2125" s="1">
        <v>3244.08</v>
      </c>
      <c r="K2125" s="1">
        <v>196</v>
      </c>
      <c r="L2125" s="1">
        <f>Table49[[#This Row],[Selling_Price]]-Table49[[#This Row],[Market_Price]]</f>
        <v>1500.05</v>
      </c>
      <c r="M2125" s="1">
        <f>Table49[[#This Row],[Quantity]]*Table49[[#This Row],[Selling_Price]]</f>
        <v>635839.67999999993</v>
      </c>
      <c r="N2125" s="1">
        <f>Table49[[#This Row],[Quantity]]*Table49[[#This Row],[Profit_Per_Quantity]]</f>
        <v>294009.8</v>
      </c>
      <c r="O2125" s="1" t="s">
        <v>48</v>
      </c>
    </row>
    <row r="2126" spans="1:15" x14ac:dyDescent="0.3">
      <c r="A2126" s="1" t="s">
        <v>10068</v>
      </c>
      <c r="B2126" s="1" t="s">
        <v>3378</v>
      </c>
      <c r="C2126" s="14" t="s">
        <v>5177</v>
      </c>
      <c r="D2126" s="1" t="s">
        <v>20</v>
      </c>
      <c r="E2126" s="1" t="s">
        <v>4349</v>
      </c>
      <c r="F2126" s="1" t="s">
        <v>35</v>
      </c>
      <c r="G2126" s="1" t="s">
        <v>44</v>
      </c>
      <c r="H2126" s="1">
        <v>1056</v>
      </c>
      <c r="I2126" s="1">
        <v>1217.68</v>
      </c>
      <c r="J2126" s="1">
        <v>1866.33</v>
      </c>
      <c r="K2126" s="1">
        <v>164</v>
      </c>
      <c r="L2126" s="1">
        <f>Table49[[#This Row],[Selling_Price]]-Table49[[#This Row],[Market_Price]]</f>
        <v>648.64999999999986</v>
      </c>
      <c r="M2126" s="1">
        <f>Table49[[#This Row],[Quantity]]*Table49[[#This Row],[Selling_Price]]</f>
        <v>306078.12</v>
      </c>
      <c r="N2126" s="1">
        <f>Table49[[#This Row],[Quantity]]*Table49[[#This Row],[Profit_Per_Quantity]]</f>
        <v>106378.59999999998</v>
      </c>
      <c r="O2126" s="1" t="s">
        <v>48</v>
      </c>
    </row>
    <row r="2127" spans="1:15" x14ac:dyDescent="0.3">
      <c r="A2127" s="1" t="s">
        <v>10189</v>
      </c>
      <c r="B2127" s="1" t="s">
        <v>913</v>
      </c>
      <c r="C2127" s="14" t="s">
        <v>5048</v>
      </c>
      <c r="D2127" s="1" t="s">
        <v>12</v>
      </c>
      <c r="E2127" s="1" t="s">
        <v>30</v>
      </c>
      <c r="F2127" s="1" t="s">
        <v>33</v>
      </c>
      <c r="G2127" s="1" t="s">
        <v>36</v>
      </c>
      <c r="H2127" s="1">
        <v>1074</v>
      </c>
      <c r="I2127" s="1">
        <v>1608.26</v>
      </c>
      <c r="J2127" s="1">
        <v>2677.97</v>
      </c>
      <c r="K2127" s="1">
        <v>78</v>
      </c>
      <c r="L2127" s="1">
        <f>Table49[[#This Row],[Selling_Price]]-Table49[[#This Row],[Market_Price]]</f>
        <v>1069.7099999999998</v>
      </c>
      <c r="M2127" s="1">
        <f>Table49[[#This Row],[Quantity]]*Table49[[#This Row],[Selling_Price]]</f>
        <v>208881.65999999997</v>
      </c>
      <c r="N2127" s="1">
        <f>Table49[[#This Row],[Quantity]]*Table49[[#This Row],[Profit_Per_Quantity]]</f>
        <v>83437.37999999999</v>
      </c>
      <c r="O2127" s="1" t="s">
        <v>48</v>
      </c>
    </row>
    <row r="2128" spans="1:15" x14ac:dyDescent="0.3">
      <c r="A2128" s="1" t="s">
        <v>10587</v>
      </c>
      <c r="B2128" s="1" t="s">
        <v>4177</v>
      </c>
      <c r="C2128" s="14" t="s">
        <v>4431</v>
      </c>
      <c r="D2128" s="1" t="s">
        <v>12</v>
      </c>
      <c r="E2128" s="1" t="s">
        <v>28</v>
      </c>
      <c r="F2128" s="1" t="s">
        <v>35</v>
      </c>
      <c r="G2128" s="1" t="s">
        <v>36</v>
      </c>
      <c r="H2128" s="1">
        <v>1080</v>
      </c>
      <c r="I2128" s="1">
        <v>1661.73</v>
      </c>
      <c r="J2128" s="1">
        <v>3104</v>
      </c>
      <c r="K2128" s="1">
        <v>275</v>
      </c>
      <c r="L2128" s="1">
        <f>Table49[[#This Row],[Selling_Price]]-Table49[[#This Row],[Market_Price]]</f>
        <v>1442.27</v>
      </c>
      <c r="M2128" s="1">
        <f>Table49[[#This Row],[Quantity]]*Table49[[#This Row],[Selling_Price]]</f>
        <v>853600</v>
      </c>
      <c r="N2128" s="1">
        <f>Table49[[#This Row],[Quantity]]*Table49[[#This Row],[Profit_Per_Quantity]]</f>
        <v>396624.25</v>
      </c>
      <c r="O2128" s="1" t="s">
        <v>48</v>
      </c>
    </row>
    <row r="2129" spans="1:15" x14ac:dyDescent="0.3">
      <c r="A2129" s="1" t="s">
        <v>7426</v>
      </c>
      <c r="B2129" s="1" t="s">
        <v>1010</v>
      </c>
      <c r="C2129" s="14" t="s">
        <v>5956</v>
      </c>
      <c r="D2129" s="1" t="s">
        <v>14</v>
      </c>
      <c r="E2129" s="1" t="s">
        <v>21</v>
      </c>
      <c r="F2129" s="1" t="s">
        <v>34</v>
      </c>
      <c r="G2129" s="1" t="s">
        <v>42</v>
      </c>
      <c r="H2129" s="1">
        <v>1018</v>
      </c>
      <c r="I2129" s="1">
        <v>688.02</v>
      </c>
      <c r="J2129" s="1">
        <v>1297.04</v>
      </c>
      <c r="K2129" s="1">
        <v>31</v>
      </c>
      <c r="L2129" s="1">
        <f>Table49[[#This Row],[Selling_Price]]-Table49[[#This Row],[Market_Price]]</f>
        <v>609.02</v>
      </c>
      <c r="M2129" s="1">
        <f>Table49[[#This Row],[Quantity]]*Table49[[#This Row],[Selling_Price]]</f>
        <v>40208.239999999998</v>
      </c>
      <c r="N2129" s="1">
        <f>Table49[[#This Row],[Quantity]]*Table49[[#This Row],[Profit_Per_Quantity]]</f>
        <v>18879.62</v>
      </c>
      <c r="O2129" s="1" t="s">
        <v>48</v>
      </c>
    </row>
    <row r="2130" spans="1:15" x14ac:dyDescent="0.3">
      <c r="A2130" s="1" t="s">
        <v>9310</v>
      </c>
      <c r="B2130" s="1" t="s">
        <v>2169</v>
      </c>
      <c r="C2130" s="14" t="s">
        <v>5471</v>
      </c>
      <c r="D2130" s="1" t="s">
        <v>18</v>
      </c>
      <c r="E2130" s="1" t="s">
        <v>28</v>
      </c>
      <c r="F2130" s="1" t="s">
        <v>34</v>
      </c>
      <c r="G2130" s="1" t="s">
        <v>36</v>
      </c>
      <c r="H2130" s="1">
        <v>1029</v>
      </c>
      <c r="I2130" s="1">
        <v>1774.18</v>
      </c>
      <c r="J2130" s="1">
        <v>3299.47</v>
      </c>
      <c r="K2130" s="1">
        <v>19</v>
      </c>
      <c r="L2130" s="1">
        <f>Table49[[#This Row],[Selling_Price]]-Table49[[#This Row],[Market_Price]]</f>
        <v>1525.2899999999997</v>
      </c>
      <c r="M2130" s="1">
        <f>Table49[[#This Row],[Quantity]]*Table49[[#This Row],[Selling_Price]]</f>
        <v>62689.929999999993</v>
      </c>
      <c r="N2130" s="1">
        <f>Table49[[#This Row],[Quantity]]*Table49[[#This Row],[Profit_Per_Quantity]]</f>
        <v>28980.509999999995</v>
      </c>
      <c r="O2130" s="1" t="s">
        <v>48</v>
      </c>
    </row>
    <row r="2131" spans="1:15" x14ac:dyDescent="0.3">
      <c r="A2131" s="1" t="s">
        <v>7762</v>
      </c>
      <c r="B2131" s="1" t="s">
        <v>778</v>
      </c>
      <c r="C2131" s="14" t="s">
        <v>4792</v>
      </c>
      <c r="D2131" s="1" t="s">
        <v>19</v>
      </c>
      <c r="E2131" s="1" t="s">
        <v>4349</v>
      </c>
      <c r="F2131" s="1" t="s">
        <v>35</v>
      </c>
      <c r="G2131" s="1" t="s">
        <v>36</v>
      </c>
      <c r="H2131" s="1">
        <v>1027</v>
      </c>
      <c r="I2131" s="1">
        <v>473.52</v>
      </c>
      <c r="J2131" s="1">
        <v>622.91</v>
      </c>
      <c r="K2131" s="1">
        <v>284</v>
      </c>
      <c r="L2131" s="1">
        <f>Table49[[#This Row],[Selling_Price]]-Table49[[#This Row],[Market_Price]]</f>
        <v>149.38999999999999</v>
      </c>
      <c r="M2131" s="1">
        <f>Table49[[#This Row],[Quantity]]*Table49[[#This Row],[Selling_Price]]</f>
        <v>176906.44</v>
      </c>
      <c r="N2131" s="1">
        <f>Table49[[#This Row],[Quantity]]*Table49[[#This Row],[Profit_Per_Quantity]]</f>
        <v>42426.759999999995</v>
      </c>
      <c r="O2131" s="1" t="s">
        <v>48</v>
      </c>
    </row>
    <row r="2132" spans="1:15" x14ac:dyDescent="0.3">
      <c r="A2132" s="1" t="s">
        <v>7799</v>
      </c>
      <c r="B2132" s="1" t="s">
        <v>1837</v>
      </c>
      <c r="C2132" s="14" t="s">
        <v>4673</v>
      </c>
      <c r="D2132" s="1" t="s">
        <v>18</v>
      </c>
      <c r="E2132" s="1" t="s">
        <v>28</v>
      </c>
      <c r="F2132" s="1" t="s">
        <v>35</v>
      </c>
      <c r="G2132" s="1" t="s">
        <v>36</v>
      </c>
      <c r="H2132" s="1">
        <v>1041</v>
      </c>
      <c r="I2132" s="1">
        <v>1382.87</v>
      </c>
      <c r="J2132" s="1">
        <v>2581.23</v>
      </c>
      <c r="K2132" s="1">
        <v>143</v>
      </c>
      <c r="L2132" s="1">
        <f>Table49[[#This Row],[Selling_Price]]-Table49[[#This Row],[Market_Price]]</f>
        <v>1198.3600000000001</v>
      </c>
      <c r="M2132" s="1">
        <f>Table49[[#This Row],[Quantity]]*Table49[[#This Row],[Selling_Price]]</f>
        <v>369115.89</v>
      </c>
      <c r="N2132" s="1">
        <f>Table49[[#This Row],[Quantity]]*Table49[[#This Row],[Profit_Per_Quantity]]</f>
        <v>171365.48</v>
      </c>
      <c r="O2132" s="1" t="s">
        <v>48</v>
      </c>
    </row>
    <row r="2133" spans="1:15" x14ac:dyDescent="0.3">
      <c r="A2133" s="1" t="s">
        <v>8255</v>
      </c>
      <c r="B2133" s="1" t="s">
        <v>455</v>
      </c>
      <c r="C2133" s="14" t="s">
        <v>6233</v>
      </c>
      <c r="D2133" s="1" t="s">
        <v>15</v>
      </c>
      <c r="E2133" s="1" t="s">
        <v>4349</v>
      </c>
      <c r="F2133" s="1" t="s">
        <v>31</v>
      </c>
      <c r="G2133" s="1" t="s">
        <v>45</v>
      </c>
      <c r="H2133" s="1">
        <v>1065</v>
      </c>
      <c r="I2133" s="1">
        <v>732.07</v>
      </c>
      <c r="J2133" s="1">
        <v>899.52</v>
      </c>
      <c r="K2133" s="1">
        <v>318</v>
      </c>
      <c r="L2133" s="1">
        <f>Table49[[#This Row],[Selling_Price]]-Table49[[#This Row],[Market_Price]]</f>
        <v>167.44999999999993</v>
      </c>
      <c r="M2133" s="1">
        <f>Table49[[#This Row],[Quantity]]*Table49[[#This Row],[Selling_Price]]</f>
        <v>286047.35999999999</v>
      </c>
      <c r="N2133" s="1">
        <f>Table49[[#This Row],[Quantity]]*Table49[[#This Row],[Profit_Per_Quantity]]</f>
        <v>53249.099999999977</v>
      </c>
      <c r="O2133" s="1" t="s">
        <v>48</v>
      </c>
    </row>
    <row r="2134" spans="1:15" x14ac:dyDescent="0.3">
      <c r="A2134" s="1" t="s">
        <v>7818</v>
      </c>
      <c r="B2134" s="1" t="s">
        <v>4034</v>
      </c>
      <c r="C2134" s="14" t="s">
        <v>4658</v>
      </c>
      <c r="D2134" s="1" t="s">
        <v>14</v>
      </c>
      <c r="E2134" s="1" t="s">
        <v>27</v>
      </c>
      <c r="F2134" s="1" t="s">
        <v>32</v>
      </c>
      <c r="G2134" s="1" t="s">
        <v>45</v>
      </c>
      <c r="H2134" s="1">
        <v>1080</v>
      </c>
      <c r="I2134" s="1">
        <v>1428.98</v>
      </c>
      <c r="J2134" s="1">
        <v>1658.89</v>
      </c>
      <c r="K2134" s="1">
        <v>217</v>
      </c>
      <c r="L2134" s="1">
        <f>Table49[[#This Row],[Selling_Price]]-Table49[[#This Row],[Market_Price]]</f>
        <v>229.91000000000008</v>
      </c>
      <c r="M2134" s="1">
        <f>Table49[[#This Row],[Quantity]]*Table49[[#This Row],[Selling_Price]]</f>
        <v>359979.13</v>
      </c>
      <c r="N2134" s="1">
        <f>Table49[[#This Row],[Quantity]]*Table49[[#This Row],[Profit_Per_Quantity]]</f>
        <v>49890.470000000016</v>
      </c>
      <c r="O2134" s="1" t="s">
        <v>48</v>
      </c>
    </row>
    <row r="2135" spans="1:15" x14ac:dyDescent="0.3">
      <c r="A2135" s="1" t="s">
        <v>8537</v>
      </c>
      <c r="B2135" s="1" t="s">
        <v>915</v>
      </c>
      <c r="C2135" s="14" t="s">
        <v>4578</v>
      </c>
      <c r="D2135" s="1" t="s">
        <v>18</v>
      </c>
      <c r="E2135" s="1" t="s">
        <v>4351</v>
      </c>
      <c r="F2135" s="1" t="s">
        <v>32</v>
      </c>
      <c r="G2135" s="1" t="s">
        <v>40</v>
      </c>
      <c r="H2135" s="1">
        <v>1040</v>
      </c>
      <c r="I2135" s="1">
        <v>513.45000000000005</v>
      </c>
      <c r="J2135" s="1">
        <v>963.57</v>
      </c>
      <c r="K2135" s="1">
        <v>35</v>
      </c>
      <c r="L2135" s="1">
        <f>Table49[[#This Row],[Selling_Price]]-Table49[[#This Row],[Market_Price]]</f>
        <v>450.12</v>
      </c>
      <c r="M2135" s="1">
        <f>Table49[[#This Row],[Quantity]]*Table49[[#This Row],[Selling_Price]]</f>
        <v>33724.950000000004</v>
      </c>
      <c r="N2135" s="1">
        <f>Table49[[#This Row],[Quantity]]*Table49[[#This Row],[Profit_Per_Quantity]]</f>
        <v>15754.2</v>
      </c>
      <c r="O2135" s="1" t="s">
        <v>48</v>
      </c>
    </row>
    <row r="2136" spans="1:15" x14ac:dyDescent="0.3">
      <c r="A2136" s="1" t="s">
        <v>9825</v>
      </c>
      <c r="B2136" s="1" t="s">
        <v>2983</v>
      </c>
      <c r="C2136" s="14" t="s">
        <v>5423</v>
      </c>
      <c r="D2136" s="1" t="s">
        <v>15</v>
      </c>
      <c r="E2136" s="1" t="s">
        <v>25</v>
      </c>
      <c r="F2136" s="1" t="s">
        <v>32</v>
      </c>
      <c r="G2136" s="1" t="s">
        <v>42</v>
      </c>
      <c r="H2136" s="1">
        <v>1030</v>
      </c>
      <c r="I2136" s="1">
        <v>998.25</v>
      </c>
      <c r="J2136" s="1">
        <v>1752.07</v>
      </c>
      <c r="K2136" s="1">
        <v>107</v>
      </c>
      <c r="L2136" s="1">
        <f>Table49[[#This Row],[Selling_Price]]-Table49[[#This Row],[Market_Price]]</f>
        <v>753.81999999999994</v>
      </c>
      <c r="M2136" s="1">
        <f>Table49[[#This Row],[Quantity]]*Table49[[#This Row],[Selling_Price]]</f>
        <v>187471.49</v>
      </c>
      <c r="N2136" s="1">
        <f>Table49[[#This Row],[Quantity]]*Table49[[#This Row],[Profit_Per_Quantity]]</f>
        <v>80658.739999999991</v>
      </c>
      <c r="O2136" s="1" t="s">
        <v>48</v>
      </c>
    </row>
    <row r="2137" spans="1:15" x14ac:dyDescent="0.3">
      <c r="A2137" s="1" t="s">
        <v>9664</v>
      </c>
      <c r="B2137" s="1" t="s">
        <v>2732</v>
      </c>
      <c r="C2137" s="14" t="s">
        <v>5560</v>
      </c>
      <c r="D2137" s="1" t="s">
        <v>15</v>
      </c>
      <c r="E2137" s="1" t="s">
        <v>25</v>
      </c>
      <c r="F2137" s="1" t="s">
        <v>32</v>
      </c>
      <c r="G2137" s="1" t="s">
        <v>42</v>
      </c>
      <c r="H2137" s="1">
        <v>1062</v>
      </c>
      <c r="I2137" s="1">
        <v>651.19000000000005</v>
      </c>
      <c r="J2137" s="1">
        <v>920.62</v>
      </c>
      <c r="K2137" s="1">
        <v>215</v>
      </c>
      <c r="L2137" s="1">
        <f>Table49[[#This Row],[Selling_Price]]-Table49[[#This Row],[Market_Price]]</f>
        <v>269.42999999999995</v>
      </c>
      <c r="M2137" s="1">
        <f>Table49[[#This Row],[Quantity]]*Table49[[#This Row],[Selling_Price]]</f>
        <v>197933.3</v>
      </c>
      <c r="N2137" s="1">
        <f>Table49[[#This Row],[Quantity]]*Table49[[#This Row],[Profit_Per_Quantity]]</f>
        <v>57927.44999999999</v>
      </c>
      <c r="O2137" s="1" t="s">
        <v>48</v>
      </c>
    </row>
    <row r="2138" spans="1:15" x14ac:dyDescent="0.3">
      <c r="A2138" s="1" t="s">
        <v>9864</v>
      </c>
      <c r="B2138" s="1" t="s">
        <v>3042</v>
      </c>
      <c r="C2138" s="14" t="s">
        <v>5121</v>
      </c>
      <c r="D2138" s="1" t="s">
        <v>14</v>
      </c>
      <c r="E2138" s="1" t="s">
        <v>25</v>
      </c>
      <c r="F2138" s="1" t="s">
        <v>31</v>
      </c>
      <c r="G2138" s="1" t="s">
        <v>4352</v>
      </c>
      <c r="H2138" s="1">
        <v>1098</v>
      </c>
      <c r="I2138" s="1">
        <v>1172.68</v>
      </c>
      <c r="J2138" s="1">
        <v>1584.11</v>
      </c>
      <c r="K2138" s="1">
        <v>415</v>
      </c>
      <c r="L2138" s="1">
        <f>Table49[[#This Row],[Selling_Price]]-Table49[[#This Row],[Market_Price]]</f>
        <v>411.42999999999984</v>
      </c>
      <c r="M2138" s="1">
        <f>Table49[[#This Row],[Quantity]]*Table49[[#This Row],[Selling_Price]]</f>
        <v>657405.64999999991</v>
      </c>
      <c r="N2138" s="1">
        <f>Table49[[#This Row],[Quantity]]*Table49[[#This Row],[Profit_Per_Quantity]]</f>
        <v>170743.44999999992</v>
      </c>
      <c r="O2138" s="1" t="s">
        <v>48</v>
      </c>
    </row>
    <row r="2139" spans="1:15" x14ac:dyDescent="0.3">
      <c r="A2139" s="1" t="s">
        <v>6579</v>
      </c>
      <c r="B2139" s="1" t="s">
        <v>206</v>
      </c>
      <c r="C2139" s="14" t="s">
        <v>5559</v>
      </c>
      <c r="D2139" s="1" t="s">
        <v>15</v>
      </c>
      <c r="E2139" s="1" t="s">
        <v>27</v>
      </c>
      <c r="F2139" s="1" t="s">
        <v>34</v>
      </c>
      <c r="G2139" s="1" t="s">
        <v>40</v>
      </c>
      <c r="H2139" s="1">
        <v>1012</v>
      </c>
      <c r="I2139" s="1">
        <v>1551.93</v>
      </c>
      <c r="J2139" s="1">
        <v>2965.14</v>
      </c>
      <c r="K2139" s="1">
        <v>101</v>
      </c>
      <c r="L2139" s="1">
        <f>Table49[[#This Row],[Selling_Price]]-Table49[[#This Row],[Market_Price]]</f>
        <v>1413.2099999999998</v>
      </c>
      <c r="M2139" s="1">
        <f>Table49[[#This Row],[Quantity]]*Table49[[#This Row],[Selling_Price]]</f>
        <v>299479.14</v>
      </c>
      <c r="N2139" s="1">
        <f>Table49[[#This Row],[Quantity]]*Table49[[#This Row],[Profit_Per_Quantity]]</f>
        <v>142734.21</v>
      </c>
      <c r="O2139" s="1" t="s">
        <v>48</v>
      </c>
    </row>
    <row r="2140" spans="1:15" x14ac:dyDescent="0.3">
      <c r="A2140" s="1" t="s">
        <v>9177</v>
      </c>
      <c r="B2140" s="1" t="s">
        <v>1955</v>
      </c>
      <c r="C2140" s="14" t="s">
        <v>4630</v>
      </c>
      <c r="D2140" s="1" t="s">
        <v>17</v>
      </c>
      <c r="E2140" s="1" t="s">
        <v>27</v>
      </c>
      <c r="F2140" s="1" t="s">
        <v>34</v>
      </c>
      <c r="G2140" s="1" t="s">
        <v>44</v>
      </c>
      <c r="H2140" s="1">
        <v>1064</v>
      </c>
      <c r="I2140" s="1">
        <v>1121.75</v>
      </c>
      <c r="J2140" s="1">
        <v>1784.85</v>
      </c>
      <c r="K2140" s="1">
        <v>9</v>
      </c>
      <c r="L2140" s="1">
        <f>Table49[[#This Row],[Selling_Price]]-Table49[[#This Row],[Market_Price]]</f>
        <v>663.09999999999991</v>
      </c>
      <c r="M2140" s="1">
        <f>Table49[[#This Row],[Quantity]]*Table49[[#This Row],[Selling_Price]]</f>
        <v>16063.65</v>
      </c>
      <c r="N2140" s="1">
        <f>Table49[[#This Row],[Quantity]]*Table49[[#This Row],[Profit_Per_Quantity]]</f>
        <v>5967.9</v>
      </c>
      <c r="O2140" s="1" t="s">
        <v>48</v>
      </c>
    </row>
    <row r="2141" spans="1:15" x14ac:dyDescent="0.3">
      <c r="A2141" s="1" t="s">
        <v>7386</v>
      </c>
      <c r="B2141" s="1" t="s">
        <v>3893</v>
      </c>
      <c r="C2141" s="14" t="s">
        <v>4783</v>
      </c>
      <c r="D2141" s="1" t="s">
        <v>13</v>
      </c>
      <c r="E2141" s="1" t="s">
        <v>26</v>
      </c>
      <c r="F2141" s="1" t="s">
        <v>33</v>
      </c>
      <c r="G2141" s="1" t="s">
        <v>4352</v>
      </c>
      <c r="H2141" s="1">
        <v>1055</v>
      </c>
      <c r="I2141" s="1">
        <v>1704.65</v>
      </c>
      <c r="J2141" s="1">
        <v>1877.59</v>
      </c>
      <c r="K2141" s="1">
        <v>280</v>
      </c>
      <c r="L2141" s="1">
        <f>Table49[[#This Row],[Selling_Price]]-Table49[[#This Row],[Market_Price]]</f>
        <v>172.93999999999983</v>
      </c>
      <c r="M2141" s="1">
        <f>Table49[[#This Row],[Quantity]]*Table49[[#This Row],[Selling_Price]]</f>
        <v>525725.19999999995</v>
      </c>
      <c r="N2141" s="1">
        <f>Table49[[#This Row],[Quantity]]*Table49[[#This Row],[Profit_Per_Quantity]]</f>
        <v>48423.199999999953</v>
      </c>
      <c r="O2141" s="1" t="s">
        <v>48</v>
      </c>
    </row>
    <row r="2142" spans="1:15" x14ac:dyDescent="0.3">
      <c r="A2142" s="1" t="s">
        <v>7827</v>
      </c>
      <c r="B2142" s="1" t="s">
        <v>1368</v>
      </c>
      <c r="C2142" s="14" t="s">
        <v>4783</v>
      </c>
      <c r="D2142" s="1" t="s">
        <v>13</v>
      </c>
      <c r="E2142" s="1" t="s">
        <v>27</v>
      </c>
      <c r="F2142" s="1" t="s">
        <v>35</v>
      </c>
      <c r="G2142" s="1" t="s">
        <v>40</v>
      </c>
      <c r="H2142" s="1">
        <v>1059</v>
      </c>
      <c r="I2142" s="1">
        <v>1854.06</v>
      </c>
      <c r="J2142" s="1">
        <v>2407.98</v>
      </c>
      <c r="K2142" s="1">
        <v>172</v>
      </c>
      <c r="L2142" s="1">
        <f>Table49[[#This Row],[Selling_Price]]-Table49[[#This Row],[Market_Price]]</f>
        <v>553.92000000000007</v>
      </c>
      <c r="M2142" s="1">
        <f>Table49[[#This Row],[Quantity]]*Table49[[#This Row],[Selling_Price]]</f>
        <v>414172.56</v>
      </c>
      <c r="N2142" s="1">
        <f>Table49[[#This Row],[Quantity]]*Table49[[#This Row],[Profit_Per_Quantity]]</f>
        <v>95274.24000000002</v>
      </c>
      <c r="O2142" s="1" t="s">
        <v>48</v>
      </c>
    </row>
    <row r="2143" spans="1:15" x14ac:dyDescent="0.3">
      <c r="A2143" s="1" t="s">
        <v>9994</v>
      </c>
      <c r="B2143" s="1" t="s">
        <v>3250</v>
      </c>
      <c r="C2143" s="14" t="s">
        <v>5124</v>
      </c>
      <c r="D2143" s="1" t="s">
        <v>18</v>
      </c>
      <c r="E2143" s="1" t="s">
        <v>4351</v>
      </c>
      <c r="F2143" s="1" t="s">
        <v>32</v>
      </c>
      <c r="G2143" s="1" t="s">
        <v>4352</v>
      </c>
      <c r="H2143" s="1">
        <v>1002</v>
      </c>
      <c r="I2143" s="1">
        <v>1928.13</v>
      </c>
      <c r="J2143" s="1">
        <v>3143.83</v>
      </c>
      <c r="K2143" s="1">
        <v>207</v>
      </c>
      <c r="L2143" s="1">
        <f>Table49[[#This Row],[Selling_Price]]-Table49[[#This Row],[Market_Price]]</f>
        <v>1215.6999999999998</v>
      </c>
      <c r="M2143" s="1">
        <f>Table49[[#This Row],[Quantity]]*Table49[[#This Row],[Selling_Price]]</f>
        <v>650772.80999999994</v>
      </c>
      <c r="N2143" s="1">
        <f>Table49[[#This Row],[Quantity]]*Table49[[#This Row],[Profit_Per_Quantity]]</f>
        <v>251649.89999999997</v>
      </c>
      <c r="O2143" s="1" t="s">
        <v>48</v>
      </c>
    </row>
    <row r="2144" spans="1:15" x14ac:dyDescent="0.3">
      <c r="A2144" s="1" t="s">
        <v>10557</v>
      </c>
      <c r="B2144" s="1" t="s">
        <v>4123</v>
      </c>
      <c r="C2144" s="14" t="s">
        <v>4577</v>
      </c>
      <c r="D2144" s="1" t="s">
        <v>17</v>
      </c>
      <c r="E2144" s="1" t="s">
        <v>29</v>
      </c>
      <c r="F2144" s="1" t="s">
        <v>33</v>
      </c>
      <c r="G2144" s="1" t="s">
        <v>40</v>
      </c>
      <c r="H2144" s="1">
        <v>1020</v>
      </c>
      <c r="I2144" s="1">
        <v>95.05</v>
      </c>
      <c r="J2144" s="1">
        <v>134.66999999999999</v>
      </c>
      <c r="K2144" s="1">
        <v>19</v>
      </c>
      <c r="L2144" s="1">
        <f>Table49[[#This Row],[Selling_Price]]-Table49[[#This Row],[Market_Price]]</f>
        <v>39.61999999999999</v>
      </c>
      <c r="M2144" s="1">
        <f>Table49[[#This Row],[Quantity]]*Table49[[#This Row],[Selling_Price]]</f>
        <v>2558.7299999999996</v>
      </c>
      <c r="N2144" s="1">
        <f>Table49[[#This Row],[Quantity]]*Table49[[#This Row],[Profit_Per_Quantity]]</f>
        <v>752.77999999999986</v>
      </c>
      <c r="O2144" s="1" t="s">
        <v>48</v>
      </c>
    </row>
    <row r="2145" spans="1:15" x14ac:dyDescent="0.3">
      <c r="A2145" s="1" t="s">
        <v>8564</v>
      </c>
      <c r="B2145" s="1" t="s">
        <v>952</v>
      </c>
      <c r="C2145" s="14" t="s">
        <v>5984</v>
      </c>
      <c r="D2145" s="1" t="s">
        <v>16</v>
      </c>
      <c r="E2145" s="1" t="s">
        <v>4349</v>
      </c>
      <c r="F2145" s="1" t="s">
        <v>33</v>
      </c>
      <c r="G2145" s="1" t="s">
        <v>38</v>
      </c>
      <c r="H2145" s="1">
        <v>1046</v>
      </c>
      <c r="I2145" s="1">
        <v>1521.47</v>
      </c>
      <c r="J2145" s="1">
        <v>2980.52</v>
      </c>
      <c r="K2145" s="1">
        <v>294</v>
      </c>
      <c r="L2145" s="1">
        <f>Table49[[#This Row],[Selling_Price]]-Table49[[#This Row],[Market_Price]]</f>
        <v>1459.05</v>
      </c>
      <c r="M2145" s="1">
        <f>Table49[[#This Row],[Quantity]]*Table49[[#This Row],[Selling_Price]]</f>
        <v>876272.88</v>
      </c>
      <c r="N2145" s="1">
        <f>Table49[[#This Row],[Quantity]]*Table49[[#This Row],[Profit_Per_Quantity]]</f>
        <v>428960.7</v>
      </c>
      <c r="O2145" s="1" t="s">
        <v>48</v>
      </c>
    </row>
    <row r="2146" spans="1:15" x14ac:dyDescent="0.3">
      <c r="A2146" s="1" t="s">
        <v>7914</v>
      </c>
      <c r="B2146" s="1" t="s">
        <v>1463</v>
      </c>
      <c r="C2146" s="14" t="s">
        <v>5368</v>
      </c>
      <c r="D2146" s="1" t="s">
        <v>14</v>
      </c>
      <c r="E2146" s="1" t="s">
        <v>29</v>
      </c>
      <c r="F2146" s="1" t="s">
        <v>31</v>
      </c>
      <c r="G2146" s="1" t="s">
        <v>43</v>
      </c>
      <c r="H2146" s="1">
        <v>1057</v>
      </c>
      <c r="I2146" s="1">
        <v>1004.15</v>
      </c>
      <c r="J2146" s="1">
        <v>1817.04</v>
      </c>
      <c r="K2146" s="1">
        <v>102</v>
      </c>
      <c r="L2146" s="1">
        <f>Table49[[#This Row],[Selling_Price]]-Table49[[#This Row],[Market_Price]]</f>
        <v>812.89</v>
      </c>
      <c r="M2146" s="1">
        <f>Table49[[#This Row],[Quantity]]*Table49[[#This Row],[Selling_Price]]</f>
        <v>185338.08</v>
      </c>
      <c r="N2146" s="1">
        <f>Table49[[#This Row],[Quantity]]*Table49[[#This Row],[Profit_Per_Quantity]]</f>
        <v>82914.78</v>
      </c>
      <c r="O2146" s="1" t="s">
        <v>48</v>
      </c>
    </row>
    <row r="2147" spans="1:15" x14ac:dyDescent="0.3">
      <c r="A2147" s="1" t="s">
        <v>10171</v>
      </c>
      <c r="B2147" s="1" t="s">
        <v>3532</v>
      </c>
      <c r="C2147" s="14" t="s">
        <v>5068</v>
      </c>
      <c r="D2147" s="1" t="s">
        <v>18</v>
      </c>
      <c r="E2147" s="1" t="s">
        <v>25</v>
      </c>
      <c r="F2147" s="1" t="s">
        <v>35</v>
      </c>
      <c r="G2147" s="1" t="s">
        <v>45</v>
      </c>
      <c r="H2147" s="1">
        <v>1078</v>
      </c>
      <c r="I2147" s="1">
        <v>751.83</v>
      </c>
      <c r="J2147" s="1">
        <v>1483.72</v>
      </c>
      <c r="K2147" s="1">
        <v>109</v>
      </c>
      <c r="L2147" s="1">
        <f>Table49[[#This Row],[Selling_Price]]-Table49[[#This Row],[Market_Price]]</f>
        <v>731.89</v>
      </c>
      <c r="M2147" s="1">
        <f>Table49[[#This Row],[Quantity]]*Table49[[#This Row],[Selling_Price]]</f>
        <v>161725.48000000001</v>
      </c>
      <c r="N2147" s="1">
        <f>Table49[[#This Row],[Quantity]]*Table49[[#This Row],[Profit_Per_Quantity]]</f>
        <v>79776.009999999995</v>
      </c>
      <c r="O2147" s="1" t="s">
        <v>48</v>
      </c>
    </row>
    <row r="2148" spans="1:15" x14ac:dyDescent="0.3">
      <c r="A2148" s="1" t="s">
        <v>7649</v>
      </c>
      <c r="B2148" s="1" t="s">
        <v>949</v>
      </c>
      <c r="C2148" s="14" t="s">
        <v>6143</v>
      </c>
      <c r="D2148" s="1" t="s">
        <v>16</v>
      </c>
      <c r="E2148" s="1" t="s">
        <v>26</v>
      </c>
      <c r="F2148" s="1" t="s">
        <v>32</v>
      </c>
      <c r="G2148" s="1" t="s">
        <v>40</v>
      </c>
      <c r="H2148" s="1">
        <v>1011</v>
      </c>
      <c r="I2148" s="1">
        <v>184.72</v>
      </c>
      <c r="J2148" s="1">
        <v>321.32</v>
      </c>
      <c r="K2148" s="1">
        <v>136</v>
      </c>
      <c r="L2148" s="1">
        <f>Table49[[#This Row],[Selling_Price]]-Table49[[#This Row],[Market_Price]]</f>
        <v>136.6</v>
      </c>
      <c r="M2148" s="1">
        <f>Table49[[#This Row],[Quantity]]*Table49[[#This Row],[Selling_Price]]</f>
        <v>43699.519999999997</v>
      </c>
      <c r="N2148" s="1">
        <f>Table49[[#This Row],[Quantity]]*Table49[[#This Row],[Profit_Per_Quantity]]</f>
        <v>18577.599999999999</v>
      </c>
      <c r="O2148" s="1" t="s">
        <v>48</v>
      </c>
    </row>
    <row r="2149" spans="1:15" x14ac:dyDescent="0.3">
      <c r="A2149" s="1" t="s">
        <v>8477</v>
      </c>
      <c r="B2149" s="1" t="s">
        <v>819</v>
      </c>
      <c r="C2149" s="14" t="s">
        <v>5168</v>
      </c>
      <c r="D2149" s="1" t="s">
        <v>13</v>
      </c>
      <c r="E2149" s="1" t="s">
        <v>24</v>
      </c>
      <c r="F2149" s="1" t="s">
        <v>32</v>
      </c>
      <c r="G2149" s="1" t="s">
        <v>45</v>
      </c>
      <c r="H2149" s="1">
        <v>1042</v>
      </c>
      <c r="I2149" s="1">
        <v>592.28</v>
      </c>
      <c r="J2149" s="1">
        <v>1164.3800000000001</v>
      </c>
      <c r="K2149" s="1">
        <v>431</v>
      </c>
      <c r="L2149" s="1">
        <f>Table49[[#This Row],[Selling_Price]]-Table49[[#This Row],[Market_Price]]</f>
        <v>572.10000000000014</v>
      </c>
      <c r="M2149" s="1">
        <f>Table49[[#This Row],[Quantity]]*Table49[[#This Row],[Selling_Price]]</f>
        <v>501847.78</v>
      </c>
      <c r="N2149" s="1">
        <f>Table49[[#This Row],[Quantity]]*Table49[[#This Row],[Profit_Per_Quantity]]</f>
        <v>246575.10000000006</v>
      </c>
      <c r="O2149" s="1" t="s">
        <v>48</v>
      </c>
    </row>
    <row r="2150" spans="1:15" x14ac:dyDescent="0.3">
      <c r="A2150" s="1" t="s">
        <v>9029</v>
      </c>
      <c r="B2150" s="1" t="s">
        <v>1721</v>
      </c>
      <c r="C2150" s="14" t="s">
        <v>5935</v>
      </c>
      <c r="D2150" s="1" t="s">
        <v>12</v>
      </c>
      <c r="E2150" s="1" t="s">
        <v>4349</v>
      </c>
      <c r="F2150" s="1" t="s">
        <v>33</v>
      </c>
      <c r="G2150" s="1" t="s">
        <v>38</v>
      </c>
      <c r="H2150" s="1">
        <v>1002</v>
      </c>
      <c r="I2150" s="1">
        <v>1504.34</v>
      </c>
      <c r="J2150" s="1">
        <v>2629.03</v>
      </c>
      <c r="K2150" s="1">
        <v>21</v>
      </c>
      <c r="L2150" s="1">
        <f>Table49[[#This Row],[Selling_Price]]-Table49[[#This Row],[Market_Price]]</f>
        <v>1124.6900000000003</v>
      </c>
      <c r="M2150" s="1">
        <f>Table49[[#This Row],[Quantity]]*Table49[[#This Row],[Selling_Price]]</f>
        <v>55209.630000000005</v>
      </c>
      <c r="N2150" s="1">
        <f>Table49[[#This Row],[Quantity]]*Table49[[#This Row],[Profit_Per_Quantity]]</f>
        <v>23618.490000000005</v>
      </c>
      <c r="O2150" s="1" t="s">
        <v>48</v>
      </c>
    </row>
    <row r="2151" spans="1:15" x14ac:dyDescent="0.3">
      <c r="A2151" s="1" t="s">
        <v>10246</v>
      </c>
      <c r="B2151" s="1" t="s">
        <v>3125</v>
      </c>
      <c r="C2151" s="14" t="s">
        <v>4984</v>
      </c>
      <c r="D2151" s="1" t="s">
        <v>19</v>
      </c>
      <c r="E2151" s="1" t="s">
        <v>28</v>
      </c>
      <c r="F2151" s="1" t="s">
        <v>34</v>
      </c>
      <c r="G2151" s="1" t="s">
        <v>41</v>
      </c>
      <c r="H2151" s="1">
        <v>1096</v>
      </c>
      <c r="I2151" s="1">
        <v>141.01</v>
      </c>
      <c r="J2151" s="1">
        <v>222.32</v>
      </c>
      <c r="K2151" s="1">
        <v>56</v>
      </c>
      <c r="L2151" s="1">
        <f>Table49[[#This Row],[Selling_Price]]-Table49[[#This Row],[Market_Price]]</f>
        <v>81.31</v>
      </c>
      <c r="M2151" s="1">
        <f>Table49[[#This Row],[Quantity]]*Table49[[#This Row],[Selling_Price]]</f>
        <v>12449.92</v>
      </c>
      <c r="N2151" s="1">
        <f>Table49[[#This Row],[Quantity]]*Table49[[#This Row],[Profit_Per_Quantity]]</f>
        <v>4553.3600000000006</v>
      </c>
      <c r="O2151" s="1" t="s">
        <v>48</v>
      </c>
    </row>
    <row r="2152" spans="1:15" x14ac:dyDescent="0.3">
      <c r="A2152" s="1" t="s">
        <v>9176</v>
      </c>
      <c r="B2152" s="1" t="s">
        <v>1953</v>
      </c>
      <c r="C2152" s="14" t="s">
        <v>5866</v>
      </c>
      <c r="D2152" s="1" t="s">
        <v>15</v>
      </c>
      <c r="E2152" s="1" t="s">
        <v>24</v>
      </c>
      <c r="F2152" s="1" t="s">
        <v>34</v>
      </c>
      <c r="G2152" s="1" t="s">
        <v>40</v>
      </c>
      <c r="H2152" s="1">
        <v>1016</v>
      </c>
      <c r="I2152" s="1">
        <v>266.18</v>
      </c>
      <c r="J2152" s="1">
        <v>519.82000000000005</v>
      </c>
      <c r="K2152" s="1">
        <v>182</v>
      </c>
      <c r="L2152" s="1">
        <f>Table49[[#This Row],[Selling_Price]]-Table49[[#This Row],[Market_Price]]</f>
        <v>253.64000000000004</v>
      </c>
      <c r="M2152" s="1">
        <f>Table49[[#This Row],[Quantity]]*Table49[[#This Row],[Selling_Price]]</f>
        <v>94607.24</v>
      </c>
      <c r="N2152" s="1">
        <f>Table49[[#This Row],[Quantity]]*Table49[[#This Row],[Profit_Per_Quantity]]</f>
        <v>46162.48000000001</v>
      </c>
      <c r="O2152" s="1" t="s">
        <v>48</v>
      </c>
    </row>
    <row r="2153" spans="1:15" x14ac:dyDescent="0.3">
      <c r="A2153" s="1" t="s">
        <v>6536</v>
      </c>
      <c r="B2153" s="1" t="s">
        <v>1636</v>
      </c>
      <c r="C2153" s="14" t="s">
        <v>5959</v>
      </c>
      <c r="D2153" s="1" t="s">
        <v>18</v>
      </c>
      <c r="E2153" s="1" t="s">
        <v>4351</v>
      </c>
      <c r="F2153" s="1" t="s">
        <v>31</v>
      </c>
      <c r="G2153" s="1" t="s">
        <v>38</v>
      </c>
      <c r="H2153" s="1">
        <v>1082</v>
      </c>
      <c r="I2153" s="1">
        <v>641.46</v>
      </c>
      <c r="J2153" s="1">
        <v>963.68</v>
      </c>
      <c r="K2153" s="1">
        <v>67</v>
      </c>
      <c r="L2153" s="1">
        <f>Table49[[#This Row],[Selling_Price]]-Table49[[#This Row],[Market_Price]]</f>
        <v>322.21999999999991</v>
      </c>
      <c r="M2153" s="1">
        <f>Table49[[#This Row],[Quantity]]*Table49[[#This Row],[Selling_Price]]</f>
        <v>64566.559999999998</v>
      </c>
      <c r="N2153" s="1">
        <f>Table49[[#This Row],[Quantity]]*Table49[[#This Row],[Profit_Per_Quantity]]</f>
        <v>21588.739999999994</v>
      </c>
      <c r="O2153" s="1" t="s">
        <v>48</v>
      </c>
    </row>
    <row r="2154" spans="1:15" x14ac:dyDescent="0.3">
      <c r="A2154" s="1" t="s">
        <v>9624</v>
      </c>
      <c r="B2154" s="1" t="s">
        <v>2668</v>
      </c>
      <c r="C2154" s="14" t="s">
        <v>4942</v>
      </c>
      <c r="D2154" s="1" t="s">
        <v>16</v>
      </c>
      <c r="E2154" s="1" t="s">
        <v>24</v>
      </c>
      <c r="F2154" s="1" t="s">
        <v>35</v>
      </c>
      <c r="G2154" s="1" t="s">
        <v>36</v>
      </c>
      <c r="H2154" s="1">
        <v>1059</v>
      </c>
      <c r="I2154" s="1">
        <v>270.08999999999997</v>
      </c>
      <c r="J2154" s="1">
        <v>402.95</v>
      </c>
      <c r="K2154" s="1">
        <v>384</v>
      </c>
      <c r="L2154" s="1">
        <f>Table49[[#This Row],[Selling_Price]]-Table49[[#This Row],[Market_Price]]</f>
        <v>132.86000000000001</v>
      </c>
      <c r="M2154" s="1">
        <f>Table49[[#This Row],[Quantity]]*Table49[[#This Row],[Selling_Price]]</f>
        <v>154732.79999999999</v>
      </c>
      <c r="N2154" s="1">
        <f>Table49[[#This Row],[Quantity]]*Table49[[#This Row],[Profit_Per_Quantity]]</f>
        <v>51018.240000000005</v>
      </c>
      <c r="O2154" s="1" t="s">
        <v>48</v>
      </c>
    </row>
    <row r="2155" spans="1:15" x14ac:dyDescent="0.3">
      <c r="A2155" s="1" t="s">
        <v>6498</v>
      </c>
      <c r="B2155" s="1" t="s">
        <v>2262</v>
      </c>
      <c r="C2155" s="14" t="s">
        <v>4836</v>
      </c>
      <c r="D2155" s="1" t="s">
        <v>13</v>
      </c>
      <c r="E2155" s="1" t="s">
        <v>24</v>
      </c>
      <c r="F2155" s="1" t="s">
        <v>33</v>
      </c>
      <c r="G2155" s="1" t="s">
        <v>38</v>
      </c>
      <c r="H2155" s="1">
        <v>1096</v>
      </c>
      <c r="I2155" s="1">
        <v>506.09</v>
      </c>
      <c r="J2155" s="1">
        <v>801.15</v>
      </c>
      <c r="K2155" s="1">
        <v>395</v>
      </c>
      <c r="L2155" s="1">
        <f>Table49[[#This Row],[Selling_Price]]-Table49[[#This Row],[Market_Price]]</f>
        <v>295.06</v>
      </c>
      <c r="M2155" s="1">
        <f>Table49[[#This Row],[Quantity]]*Table49[[#This Row],[Selling_Price]]</f>
        <v>316454.25</v>
      </c>
      <c r="N2155" s="1">
        <f>Table49[[#This Row],[Quantity]]*Table49[[#This Row],[Profit_Per_Quantity]]</f>
        <v>116548.7</v>
      </c>
      <c r="O2155" s="1" t="s">
        <v>48</v>
      </c>
    </row>
    <row r="2156" spans="1:15" x14ac:dyDescent="0.3">
      <c r="A2156" s="1" t="s">
        <v>10387</v>
      </c>
      <c r="B2156" s="1" t="s">
        <v>3847</v>
      </c>
      <c r="C2156" s="14" t="s">
        <v>4822</v>
      </c>
      <c r="D2156" s="1" t="s">
        <v>11</v>
      </c>
      <c r="E2156" s="1" t="s">
        <v>24</v>
      </c>
      <c r="F2156" s="1" t="s">
        <v>34</v>
      </c>
      <c r="G2156" s="1" t="s">
        <v>44</v>
      </c>
      <c r="H2156" s="1">
        <v>1038</v>
      </c>
      <c r="I2156" s="1">
        <v>1202.8800000000001</v>
      </c>
      <c r="J2156" s="1">
        <v>1521.11</v>
      </c>
      <c r="K2156" s="1">
        <v>376</v>
      </c>
      <c r="L2156" s="1">
        <f>Table49[[#This Row],[Selling_Price]]-Table49[[#This Row],[Market_Price]]</f>
        <v>318.22999999999979</v>
      </c>
      <c r="M2156" s="1">
        <f>Table49[[#This Row],[Quantity]]*Table49[[#This Row],[Selling_Price]]</f>
        <v>571937.36</v>
      </c>
      <c r="N2156" s="1">
        <f>Table49[[#This Row],[Quantity]]*Table49[[#This Row],[Profit_Per_Quantity]]</f>
        <v>119654.47999999992</v>
      </c>
      <c r="O2156" s="1" t="s">
        <v>48</v>
      </c>
    </row>
    <row r="2157" spans="1:15" x14ac:dyDescent="0.3">
      <c r="A2157" s="1" t="s">
        <v>6420</v>
      </c>
      <c r="B2157" s="1" t="s">
        <v>3434</v>
      </c>
      <c r="C2157" s="14" t="s">
        <v>5140</v>
      </c>
      <c r="D2157" s="1" t="s">
        <v>18</v>
      </c>
      <c r="E2157" s="1" t="s">
        <v>4349</v>
      </c>
      <c r="F2157" s="1" t="s">
        <v>31</v>
      </c>
      <c r="G2157" s="1" t="s">
        <v>36</v>
      </c>
      <c r="H2157" s="1">
        <v>1028</v>
      </c>
      <c r="I2157" s="1">
        <v>1063.5899999999999</v>
      </c>
      <c r="J2157" s="1">
        <v>1446.87</v>
      </c>
      <c r="K2157" s="1">
        <v>402</v>
      </c>
      <c r="L2157" s="1">
        <f>Table49[[#This Row],[Selling_Price]]-Table49[[#This Row],[Market_Price]]</f>
        <v>383.28</v>
      </c>
      <c r="M2157" s="1">
        <f>Table49[[#This Row],[Quantity]]*Table49[[#This Row],[Selling_Price]]</f>
        <v>581641.74</v>
      </c>
      <c r="N2157" s="1">
        <f>Table49[[#This Row],[Quantity]]*Table49[[#This Row],[Profit_Per_Quantity]]</f>
        <v>154078.56</v>
      </c>
      <c r="O2157" s="1" t="s">
        <v>48</v>
      </c>
    </row>
    <row r="2158" spans="1:15" x14ac:dyDescent="0.3">
      <c r="A2158" s="1" t="s">
        <v>7465</v>
      </c>
      <c r="B2158" s="1" t="s">
        <v>4239</v>
      </c>
      <c r="C2158" s="14" t="s">
        <v>4467</v>
      </c>
      <c r="D2158" s="1" t="s">
        <v>11</v>
      </c>
      <c r="E2158" s="1" t="s">
        <v>4349</v>
      </c>
      <c r="F2158" s="1" t="s">
        <v>32</v>
      </c>
      <c r="G2158" s="1" t="s">
        <v>41</v>
      </c>
      <c r="H2158" s="1">
        <v>1038</v>
      </c>
      <c r="I2158" s="1">
        <v>1197.8800000000001</v>
      </c>
      <c r="J2158" s="1">
        <v>2135.65</v>
      </c>
      <c r="K2158" s="1">
        <v>315</v>
      </c>
      <c r="L2158" s="1">
        <f>Table49[[#This Row],[Selling_Price]]-Table49[[#This Row],[Market_Price]]</f>
        <v>937.77</v>
      </c>
      <c r="M2158" s="1">
        <f>Table49[[#This Row],[Quantity]]*Table49[[#This Row],[Selling_Price]]</f>
        <v>672729.75</v>
      </c>
      <c r="N2158" s="1">
        <f>Table49[[#This Row],[Quantity]]*Table49[[#This Row],[Profit_Per_Quantity]]</f>
        <v>295397.55</v>
      </c>
      <c r="O2158" s="1" t="s">
        <v>48</v>
      </c>
    </row>
    <row r="2159" spans="1:15" x14ac:dyDescent="0.3">
      <c r="A2159" s="1" t="s">
        <v>8414</v>
      </c>
      <c r="B2159" s="1" t="s">
        <v>715</v>
      </c>
      <c r="C2159" s="14" t="s">
        <v>4779</v>
      </c>
      <c r="D2159" s="1" t="s">
        <v>19</v>
      </c>
      <c r="E2159" s="1" t="s">
        <v>29</v>
      </c>
      <c r="F2159" s="1" t="s">
        <v>33</v>
      </c>
      <c r="G2159" s="1" t="s">
        <v>40</v>
      </c>
      <c r="H2159" s="1">
        <v>1056</v>
      </c>
      <c r="I2159" s="1">
        <v>1397.61</v>
      </c>
      <c r="J2159" s="1">
        <v>2508.9899999999998</v>
      </c>
      <c r="K2159" s="1">
        <v>40</v>
      </c>
      <c r="L2159" s="1">
        <f>Table49[[#This Row],[Selling_Price]]-Table49[[#This Row],[Market_Price]]</f>
        <v>1111.3799999999999</v>
      </c>
      <c r="M2159" s="1">
        <f>Table49[[#This Row],[Quantity]]*Table49[[#This Row],[Selling_Price]]</f>
        <v>100359.59999999999</v>
      </c>
      <c r="N2159" s="1">
        <f>Table49[[#This Row],[Quantity]]*Table49[[#This Row],[Profit_Per_Quantity]]</f>
        <v>44455.199999999997</v>
      </c>
      <c r="O2159" s="1" t="s">
        <v>48</v>
      </c>
    </row>
    <row r="2160" spans="1:15" x14ac:dyDescent="0.3">
      <c r="A2160" s="1" t="s">
        <v>8910</v>
      </c>
      <c r="B2160" s="1" t="s">
        <v>1519</v>
      </c>
      <c r="C2160" s="14" t="s">
        <v>4947</v>
      </c>
      <c r="D2160" s="1" t="s">
        <v>13</v>
      </c>
      <c r="E2160" s="1" t="s">
        <v>24</v>
      </c>
      <c r="F2160" s="1" t="s">
        <v>34</v>
      </c>
      <c r="G2160" s="1" t="s">
        <v>38</v>
      </c>
      <c r="H2160" s="1">
        <v>1027</v>
      </c>
      <c r="I2160" s="1">
        <v>635.33000000000004</v>
      </c>
      <c r="J2160" s="1">
        <v>1205.47</v>
      </c>
      <c r="K2160" s="1">
        <v>460</v>
      </c>
      <c r="L2160" s="1">
        <f>Table49[[#This Row],[Selling_Price]]-Table49[[#This Row],[Market_Price]]</f>
        <v>570.14</v>
      </c>
      <c r="M2160" s="1">
        <f>Table49[[#This Row],[Quantity]]*Table49[[#This Row],[Selling_Price]]</f>
        <v>554516.20000000007</v>
      </c>
      <c r="N2160" s="1">
        <f>Table49[[#This Row],[Quantity]]*Table49[[#This Row],[Profit_Per_Quantity]]</f>
        <v>262264.39999999997</v>
      </c>
      <c r="O2160" s="1" t="s">
        <v>48</v>
      </c>
    </row>
    <row r="2161" spans="1:15" x14ac:dyDescent="0.3">
      <c r="A2161" s="1" t="s">
        <v>6361</v>
      </c>
      <c r="B2161" s="1" t="s">
        <v>57</v>
      </c>
      <c r="C2161" s="14" t="s">
        <v>5192</v>
      </c>
      <c r="D2161" s="1" t="s">
        <v>16</v>
      </c>
      <c r="E2161" s="1" t="s">
        <v>25</v>
      </c>
      <c r="F2161" s="1" t="s">
        <v>32</v>
      </c>
      <c r="G2161" s="1" t="s">
        <v>38</v>
      </c>
      <c r="H2161" s="1">
        <v>1053</v>
      </c>
      <c r="I2161" s="1">
        <v>913.49</v>
      </c>
      <c r="J2161" s="1">
        <v>1084.3</v>
      </c>
      <c r="K2161" s="1">
        <v>49</v>
      </c>
      <c r="L2161" s="1">
        <f>Table49[[#This Row],[Selling_Price]]-Table49[[#This Row],[Market_Price]]</f>
        <v>170.80999999999995</v>
      </c>
      <c r="M2161" s="1">
        <f>Table49[[#This Row],[Quantity]]*Table49[[#This Row],[Selling_Price]]</f>
        <v>53130.7</v>
      </c>
      <c r="N2161" s="1">
        <f>Table49[[#This Row],[Quantity]]*Table49[[#This Row],[Profit_Per_Quantity]]</f>
        <v>8369.6899999999969</v>
      </c>
      <c r="O2161" s="1" t="s">
        <v>48</v>
      </c>
    </row>
    <row r="2162" spans="1:15" x14ac:dyDescent="0.3">
      <c r="A2162" s="1" t="s">
        <v>8259</v>
      </c>
      <c r="B2162" s="1" t="s">
        <v>461</v>
      </c>
      <c r="C2162" s="14" t="s">
        <v>4495</v>
      </c>
      <c r="D2162" s="1" t="s">
        <v>18</v>
      </c>
      <c r="E2162" s="1" t="s">
        <v>25</v>
      </c>
      <c r="F2162" s="1" t="s">
        <v>33</v>
      </c>
      <c r="G2162" s="1" t="s">
        <v>43</v>
      </c>
      <c r="H2162" s="1">
        <v>1032</v>
      </c>
      <c r="I2162" s="1">
        <v>244.23</v>
      </c>
      <c r="J2162" s="1">
        <v>298.37</v>
      </c>
      <c r="K2162" s="1">
        <v>261</v>
      </c>
      <c r="L2162" s="1">
        <f>Table49[[#This Row],[Selling_Price]]-Table49[[#This Row],[Market_Price]]</f>
        <v>54.140000000000015</v>
      </c>
      <c r="M2162" s="1">
        <f>Table49[[#This Row],[Quantity]]*Table49[[#This Row],[Selling_Price]]</f>
        <v>77874.570000000007</v>
      </c>
      <c r="N2162" s="1">
        <f>Table49[[#This Row],[Quantity]]*Table49[[#This Row],[Profit_Per_Quantity]]</f>
        <v>14130.540000000005</v>
      </c>
      <c r="O2162" s="1" t="s">
        <v>48</v>
      </c>
    </row>
    <row r="2163" spans="1:15" x14ac:dyDescent="0.3">
      <c r="A2163" s="1" t="s">
        <v>10159</v>
      </c>
      <c r="B2163" s="1" t="s">
        <v>3513</v>
      </c>
      <c r="C2163" s="14" t="s">
        <v>5083</v>
      </c>
      <c r="D2163" s="1" t="s">
        <v>20</v>
      </c>
      <c r="E2163" s="1" t="s">
        <v>4349</v>
      </c>
      <c r="F2163" s="1" t="s">
        <v>34</v>
      </c>
      <c r="G2163" s="1" t="s">
        <v>44</v>
      </c>
      <c r="H2163" s="1">
        <v>1074</v>
      </c>
      <c r="I2163" s="1">
        <v>430.76</v>
      </c>
      <c r="J2163" s="1">
        <v>731.24</v>
      </c>
      <c r="K2163" s="1">
        <v>112</v>
      </c>
      <c r="L2163" s="1">
        <f>Table49[[#This Row],[Selling_Price]]-Table49[[#This Row],[Market_Price]]</f>
        <v>300.48</v>
      </c>
      <c r="M2163" s="1">
        <f>Table49[[#This Row],[Quantity]]*Table49[[#This Row],[Selling_Price]]</f>
        <v>81898.880000000005</v>
      </c>
      <c r="N2163" s="1">
        <f>Table49[[#This Row],[Quantity]]*Table49[[#This Row],[Profit_Per_Quantity]]</f>
        <v>33653.760000000002</v>
      </c>
      <c r="O2163" s="1" t="s">
        <v>48</v>
      </c>
    </row>
    <row r="2164" spans="1:15" x14ac:dyDescent="0.3">
      <c r="A2164" s="1" t="s">
        <v>8078</v>
      </c>
      <c r="B2164" s="1" t="s">
        <v>145</v>
      </c>
      <c r="C2164" s="14" t="s">
        <v>6280</v>
      </c>
      <c r="D2164" s="1" t="s">
        <v>12</v>
      </c>
      <c r="E2164" s="1" t="s">
        <v>24</v>
      </c>
      <c r="F2164" s="1" t="s">
        <v>33</v>
      </c>
      <c r="G2164" s="1" t="s">
        <v>36</v>
      </c>
      <c r="H2164" s="1">
        <v>1061</v>
      </c>
      <c r="I2164" s="1">
        <v>659.54</v>
      </c>
      <c r="J2164" s="1">
        <v>837.17</v>
      </c>
      <c r="K2164" s="1">
        <v>286</v>
      </c>
      <c r="L2164" s="1">
        <f>Table49[[#This Row],[Selling_Price]]-Table49[[#This Row],[Market_Price]]</f>
        <v>177.63</v>
      </c>
      <c r="M2164" s="1">
        <f>Table49[[#This Row],[Quantity]]*Table49[[#This Row],[Selling_Price]]</f>
        <v>239430.62</v>
      </c>
      <c r="N2164" s="1">
        <f>Table49[[#This Row],[Quantity]]*Table49[[#This Row],[Profit_Per_Quantity]]</f>
        <v>50802.18</v>
      </c>
      <c r="O2164" s="1" t="s">
        <v>48</v>
      </c>
    </row>
    <row r="2165" spans="1:15" x14ac:dyDescent="0.3">
      <c r="A2165" s="1" t="s">
        <v>7374</v>
      </c>
      <c r="B2165" s="1" t="s">
        <v>934</v>
      </c>
      <c r="C2165" s="14" t="s">
        <v>6146</v>
      </c>
      <c r="D2165" s="1" t="s">
        <v>19</v>
      </c>
      <c r="E2165" s="1" t="s">
        <v>26</v>
      </c>
      <c r="F2165" s="1" t="s">
        <v>31</v>
      </c>
      <c r="G2165" s="1" t="s">
        <v>43</v>
      </c>
      <c r="H2165" s="1">
        <v>1057</v>
      </c>
      <c r="I2165" s="1">
        <v>469.69</v>
      </c>
      <c r="J2165" s="1">
        <v>799.05</v>
      </c>
      <c r="K2165" s="1">
        <v>268</v>
      </c>
      <c r="L2165" s="1">
        <f>Table49[[#This Row],[Selling_Price]]-Table49[[#This Row],[Market_Price]]</f>
        <v>329.35999999999996</v>
      </c>
      <c r="M2165" s="1">
        <f>Table49[[#This Row],[Quantity]]*Table49[[#This Row],[Selling_Price]]</f>
        <v>214145.4</v>
      </c>
      <c r="N2165" s="1">
        <f>Table49[[#This Row],[Quantity]]*Table49[[#This Row],[Profit_Per_Quantity]]</f>
        <v>88268.479999999981</v>
      </c>
      <c r="O2165" s="1" t="s">
        <v>48</v>
      </c>
    </row>
    <row r="2166" spans="1:15" x14ac:dyDescent="0.3">
      <c r="A2166" s="1" t="s">
        <v>8001</v>
      </c>
      <c r="B2166" s="1" t="s">
        <v>4012</v>
      </c>
      <c r="C2166" s="14" t="s">
        <v>4679</v>
      </c>
      <c r="D2166" s="1" t="s">
        <v>17</v>
      </c>
      <c r="E2166" s="1" t="s">
        <v>27</v>
      </c>
      <c r="F2166" s="1" t="s">
        <v>33</v>
      </c>
      <c r="G2166" s="1" t="s">
        <v>36</v>
      </c>
      <c r="H2166" s="1">
        <v>1092</v>
      </c>
      <c r="I2166" s="1">
        <v>1879.17</v>
      </c>
      <c r="J2166" s="1">
        <v>2338.6999999999998</v>
      </c>
      <c r="K2166" s="1">
        <v>316</v>
      </c>
      <c r="L2166" s="1">
        <f>Table49[[#This Row],[Selling_Price]]-Table49[[#This Row],[Market_Price]]</f>
        <v>459.52999999999975</v>
      </c>
      <c r="M2166" s="1">
        <f>Table49[[#This Row],[Quantity]]*Table49[[#This Row],[Selling_Price]]</f>
        <v>739029.2</v>
      </c>
      <c r="N2166" s="1">
        <f>Table49[[#This Row],[Quantity]]*Table49[[#This Row],[Profit_Per_Quantity]]</f>
        <v>145211.47999999992</v>
      </c>
      <c r="O2166" s="1" t="s">
        <v>48</v>
      </c>
    </row>
    <row r="2167" spans="1:15" x14ac:dyDescent="0.3">
      <c r="A2167" s="1" t="s">
        <v>8884</v>
      </c>
      <c r="B2167" s="1" t="s">
        <v>1479</v>
      </c>
      <c r="C2167" s="14" t="s">
        <v>6002</v>
      </c>
      <c r="D2167" s="1" t="s">
        <v>15</v>
      </c>
      <c r="E2167" s="1" t="s">
        <v>27</v>
      </c>
      <c r="F2167" s="1" t="s">
        <v>35</v>
      </c>
      <c r="G2167" s="1" t="s">
        <v>45</v>
      </c>
      <c r="H2167" s="1">
        <v>1054</v>
      </c>
      <c r="I2167" s="1">
        <v>102.34</v>
      </c>
      <c r="J2167" s="1">
        <v>145.51</v>
      </c>
      <c r="K2167" s="1">
        <v>319</v>
      </c>
      <c r="L2167" s="1">
        <f>Table49[[#This Row],[Selling_Price]]-Table49[[#This Row],[Market_Price]]</f>
        <v>43.169999999999987</v>
      </c>
      <c r="M2167" s="1">
        <f>Table49[[#This Row],[Quantity]]*Table49[[#This Row],[Selling_Price]]</f>
        <v>46417.689999999995</v>
      </c>
      <c r="N2167" s="1">
        <f>Table49[[#This Row],[Quantity]]*Table49[[#This Row],[Profit_Per_Quantity]]</f>
        <v>13771.229999999996</v>
      </c>
      <c r="O2167" s="1" t="s">
        <v>48</v>
      </c>
    </row>
    <row r="2168" spans="1:15" x14ac:dyDescent="0.3">
      <c r="A2168" s="1" t="s">
        <v>8008</v>
      </c>
      <c r="B2168" s="1" t="s">
        <v>218</v>
      </c>
      <c r="C2168" s="14" t="s">
        <v>6269</v>
      </c>
      <c r="D2168" s="1" t="s">
        <v>12</v>
      </c>
      <c r="E2168" s="1" t="s">
        <v>21</v>
      </c>
      <c r="F2168" s="1" t="s">
        <v>33</v>
      </c>
      <c r="G2168" s="1" t="s">
        <v>44</v>
      </c>
      <c r="H2168" s="1">
        <v>1040</v>
      </c>
      <c r="I2168" s="1">
        <v>1377.39</v>
      </c>
      <c r="J2168" s="1">
        <v>1803.45</v>
      </c>
      <c r="K2168" s="1">
        <v>80</v>
      </c>
      <c r="L2168" s="1">
        <f>Table49[[#This Row],[Selling_Price]]-Table49[[#This Row],[Market_Price]]</f>
        <v>426.05999999999995</v>
      </c>
      <c r="M2168" s="1">
        <f>Table49[[#This Row],[Quantity]]*Table49[[#This Row],[Selling_Price]]</f>
        <v>144276</v>
      </c>
      <c r="N2168" s="1">
        <f>Table49[[#This Row],[Quantity]]*Table49[[#This Row],[Profit_Per_Quantity]]</f>
        <v>34084.799999999996</v>
      </c>
      <c r="O2168" s="1" t="s">
        <v>48</v>
      </c>
    </row>
    <row r="2169" spans="1:15" x14ac:dyDescent="0.3">
      <c r="A2169" s="1" t="s">
        <v>10175</v>
      </c>
      <c r="B2169" s="1" t="s">
        <v>3540</v>
      </c>
      <c r="C2169" s="14" t="s">
        <v>5062</v>
      </c>
      <c r="D2169" s="1" t="s">
        <v>14</v>
      </c>
      <c r="E2169" s="1" t="s">
        <v>4349</v>
      </c>
      <c r="F2169" s="1" t="s">
        <v>35</v>
      </c>
      <c r="G2169" s="1" t="s">
        <v>38</v>
      </c>
      <c r="H2169" s="1">
        <v>1046</v>
      </c>
      <c r="I2169" s="1">
        <v>1339.95</v>
      </c>
      <c r="J2169" s="1">
        <v>2071.0100000000002</v>
      </c>
      <c r="K2169" s="1">
        <v>458</v>
      </c>
      <c r="L2169" s="1">
        <f>Table49[[#This Row],[Selling_Price]]-Table49[[#This Row],[Market_Price]]</f>
        <v>731.06000000000017</v>
      </c>
      <c r="M2169" s="1">
        <f>Table49[[#This Row],[Quantity]]*Table49[[#This Row],[Selling_Price]]</f>
        <v>948522.58000000007</v>
      </c>
      <c r="N2169" s="1">
        <f>Table49[[#This Row],[Quantity]]*Table49[[#This Row],[Profit_Per_Quantity]]</f>
        <v>334825.4800000001</v>
      </c>
      <c r="O2169" s="1" t="s">
        <v>48</v>
      </c>
    </row>
    <row r="2170" spans="1:15" x14ac:dyDescent="0.3">
      <c r="A2170" s="1" t="s">
        <v>8573</v>
      </c>
      <c r="B2170" s="1" t="s">
        <v>970</v>
      </c>
      <c r="C2170" s="14" t="s">
        <v>5876</v>
      </c>
      <c r="D2170" s="1" t="s">
        <v>19</v>
      </c>
      <c r="E2170" s="1" t="s">
        <v>4349</v>
      </c>
      <c r="F2170" s="1" t="s">
        <v>32</v>
      </c>
      <c r="G2170" s="1" t="s">
        <v>43</v>
      </c>
      <c r="H2170" s="1">
        <v>1008</v>
      </c>
      <c r="I2170" s="1">
        <v>1023.13</v>
      </c>
      <c r="J2170" s="1">
        <v>1647.49</v>
      </c>
      <c r="K2170" s="1">
        <v>170</v>
      </c>
      <c r="L2170" s="1">
        <f>Table49[[#This Row],[Selling_Price]]-Table49[[#This Row],[Market_Price]]</f>
        <v>624.36</v>
      </c>
      <c r="M2170" s="1">
        <f>Table49[[#This Row],[Quantity]]*Table49[[#This Row],[Selling_Price]]</f>
        <v>280073.3</v>
      </c>
      <c r="N2170" s="1">
        <f>Table49[[#This Row],[Quantity]]*Table49[[#This Row],[Profit_Per_Quantity]]</f>
        <v>106141.2</v>
      </c>
      <c r="O2170" s="1" t="s">
        <v>48</v>
      </c>
    </row>
    <row r="2171" spans="1:15" x14ac:dyDescent="0.3">
      <c r="A2171" s="1" t="s">
        <v>10617</v>
      </c>
      <c r="B2171" s="1" t="s">
        <v>4215</v>
      </c>
      <c r="C2171" s="14" t="s">
        <v>4490</v>
      </c>
      <c r="D2171" s="1" t="s">
        <v>14</v>
      </c>
      <c r="E2171" s="1" t="s">
        <v>24</v>
      </c>
      <c r="F2171" s="1" t="s">
        <v>31</v>
      </c>
      <c r="G2171" s="1" t="s">
        <v>43</v>
      </c>
      <c r="H2171" s="1">
        <v>1078</v>
      </c>
      <c r="I2171" s="1">
        <v>1529.34</v>
      </c>
      <c r="J2171" s="1">
        <v>1719.66</v>
      </c>
      <c r="K2171" s="1">
        <v>70</v>
      </c>
      <c r="L2171" s="1">
        <f>Table49[[#This Row],[Selling_Price]]-Table49[[#This Row],[Market_Price]]</f>
        <v>190.32000000000016</v>
      </c>
      <c r="M2171" s="1">
        <f>Table49[[#This Row],[Quantity]]*Table49[[#This Row],[Selling_Price]]</f>
        <v>120376.20000000001</v>
      </c>
      <c r="N2171" s="1">
        <f>Table49[[#This Row],[Quantity]]*Table49[[#This Row],[Profit_Per_Quantity]]</f>
        <v>13322.400000000012</v>
      </c>
      <c r="O2171" s="1" t="s">
        <v>48</v>
      </c>
    </row>
    <row r="2172" spans="1:15" x14ac:dyDescent="0.3">
      <c r="A2172" s="1" t="s">
        <v>7568</v>
      </c>
      <c r="B2172" s="1" t="s">
        <v>611</v>
      </c>
      <c r="C2172" s="14" t="s">
        <v>5337</v>
      </c>
      <c r="D2172" s="1" t="s">
        <v>19</v>
      </c>
      <c r="E2172" s="1" t="s">
        <v>24</v>
      </c>
      <c r="F2172" s="1" t="s">
        <v>34</v>
      </c>
      <c r="G2172" s="1" t="s">
        <v>36</v>
      </c>
      <c r="H2172" s="1">
        <v>1007</v>
      </c>
      <c r="I2172" s="1">
        <v>1880.74</v>
      </c>
      <c r="J2172" s="1">
        <v>3447.42</v>
      </c>
      <c r="K2172" s="1">
        <v>185</v>
      </c>
      <c r="L2172" s="1">
        <f>Table49[[#This Row],[Selling_Price]]-Table49[[#This Row],[Market_Price]]</f>
        <v>1566.68</v>
      </c>
      <c r="M2172" s="1">
        <f>Table49[[#This Row],[Quantity]]*Table49[[#This Row],[Selling_Price]]</f>
        <v>637772.70000000007</v>
      </c>
      <c r="N2172" s="1">
        <f>Table49[[#This Row],[Quantity]]*Table49[[#This Row],[Profit_Per_Quantity]]</f>
        <v>289835.8</v>
      </c>
      <c r="O2172" s="1" t="s">
        <v>48</v>
      </c>
    </row>
    <row r="2173" spans="1:15" x14ac:dyDescent="0.3">
      <c r="A2173" s="1" t="s">
        <v>7801</v>
      </c>
      <c r="B2173" s="1" t="s">
        <v>415</v>
      </c>
      <c r="C2173" s="14" t="s">
        <v>5145</v>
      </c>
      <c r="D2173" s="1" t="s">
        <v>13</v>
      </c>
      <c r="E2173" s="1" t="s">
        <v>4349</v>
      </c>
      <c r="F2173" s="1" t="s">
        <v>34</v>
      </c>
      <c r="G2173" s="1" t="s">
        <v>37</v>
      </c>
      <c r="H2173" s="1">
        <v>1060</v>
      </c>
      <c r="I2173" s="1">
        <v>1233.5899999999999</v>
      </c>
      <c r="J2173" s="1">
        <v>2440.5500000000002</v>
      </c>
      <c r="K2173" s="1">
        <v>94</v>
      </c>
      <c r="L2173" s="1">
        <f>Table49[[#This Row],[Selling_Price]]-Table49[[#This Row],[Market_Price]]</f>
        <v>1206.9600000000003</v>
      </c>
      <c r="M2173" s="1">
        <f>Table49[[#This Row],[Quantity]]*Table49[[#This Row],[Selling_Price]]</f>
        <v>229411.7</v>
      </c>
      <c r="N2173" s="1">
        <f>Table49[[#This Row],[Quantity]]*Table49[[#This Row],[Profit_Per_Quantity]]</f>
        <v>113454.24000000002</v>
      </c>
      <c r="O2173" s="1" t="s">
        <v>48</v>
      </c>
    </row>
    <row r="2174" spans="1:15" x14ac:dyDescent="0.3">
      <c r="A2174" s="1" t="s">
        <v>7223</v>
      </c>
      <c r="B2174" s="1" t="s">
        <v>1250</v>
      </c>
      <c r="C2174" s="14" t="s">
        <v>4614</v>
      </c>
      <c r="D2174" s="1" t="s">
        <v>11</v>
      </c>
      <c r="E2174" s="1" t="s">
        <v>21</v>
      </c>
      <c r="F2174" s="1" t="s">
        <v>33</v>
      </c>
      <c r="G2174" s="1" t="s">
        <v>4352</v>
      </c>
      <c r="H2174" s="1">
        <v>1010</v>
      </c>
      <c r="I2174" s="1">
        <v>1909.23</v>
      </c>
      <c r="J2174" s="1">
        <v>3227.79</v>
      </c>
      <c r="K2174" s="1">
        <v>298</v>
      </c>
      <c r="L2174" s="1">
        <f>Table49[[#This Row],[Selling_Price]]-Table49[[#This Row],[Market_Price]]</f>
        <v>1318.56</v>
      </c>
      <c r="M2174" s="1">
        <f>Table49[[#This Row],[Quantity]]*Table49[[#This Row],[Selling_Price]]</f>
        <v>961881.42</v>
      </c>
      <c r="N2174" s="1">
        <f>Table49[[#This Row],[Quantity]]*Table49[[#This Row],[Profit_Per_Quantity]]</f>
        <v>392930.88</v>
      </c>
      <c r="O2174" s="1" t="s">
        <v>48</v>
      </c>
    </row>
    <row r="2175" spans="1:15" x14ac:dyDescent="0.3">
      <c r="A2175" s="1" t="s">
        <v>9972</v>
      </c>
      <c r="B2175" s="1" t="s">
        <v>3209</v>
      </c>
      <c r="C2175" s="14" t="s">
        <v>5148</v>
      </c>
      <c r="D2175" s="1" t="s">
        <v>15</v>
      </c>
      <c r="E2175" s="1" t="s">
        <v>30</v>
      </c>
      <c r="F2175" s="1" t="s">
        <v>32</v>
      </c>
      <c r="G2175" s="1" t="s">
        <v>38</v>
      </c>
      <c r="H2175" s="1">
        <v>1004</v>
      </c>
      <c r="I2175" s="1">
        <v>194.66</v>
      </c>
      <c r="J2175" s="1">
        <v>257.60000000000002</v>
      </c>
      <c r="K2175" s="1">
        <v>439</v>
      </c>
      <c r="L2175" s="1">
        <f>Table49[[#This Row],[Selling_Price]]-Table49[[#This Row],[Market_Price]]</f>
        <v>62.940000000000026</v>
      </c>
      <c r="M2175" s="1">
        <f>Table49[[#This Row],[Quantity]]*Table49[[#This Row],[Selling_Price]]</f>
        <v>113086.40000000001</v>
      </c>
      <c r="N2175" s="1">
        <f>Table49[[#This Row],[Quantity]]*Table49[[#This Row],[Profit_Per_Quantity]]</f>
        <v>27630.660000000011</v>
      </c>
      <c r="O2175" s="1" t="s">
        <v>48</v>
      </c>
    </row>
    <row r="2176" spans="1:15" x14ac:dyDescent="0.3">
      <c r="A2176" s="1" t="s">
        <v>6903</v>
      </c>
      <c r="B2176" s="1" t="s">
        <v>3674</v>
      </c>
      <c r="C2176" s="14" t="s">
        <v>4957</v>
      </c>
      <c r="D2176" s="1" t="s">
        <v>18</v>
      </c>
      <c r="E2176" s="1" t="s">
        <v>30</v>
      </c>
      <c r="F2176" s="1" t="s">
        <v>34</v>
      </c>
      <c r="G2176" s="1" t="s">
        <v>38</v>
      </c>
      <c r="H2176" s="1">
        <v>1096</v>
      </c>
      <c r="I2176" s="1">
        <v>395.24</v>
      </c>
      <c r="J2176" s="1">
        <v>604.91999999999996</v>
      </c>
      <c r="K2176" s="1">
        <v>389</v>
      </c>
      <c r="L2176" s="1">
        <f>Table49[[#This Row],[Selling_Price]]-Table49[[#This Row],[Market_Price]]</f>
        <v>209.67999999999995</v>
      </c>
      <c r="M2176" s="1">
        <f>Table49[[#This Row],[Quantity]]*Table49[[#This Row],[Selling_Price]]</f>
        <v>235313.87999999998</v>
      </c>
      <c r="N2176" s="1">
        <f>Table49[[#This Row],[Quantity]]*Table49[[#This Row],[Profit_Per_Quantity]]</f>
        <v>81565.519999999975</v>
      </c>
      <c r="O2176" s="1" t="s">
        <v>48</v>
      </c>
    </row>
    <row r="2177" spans="1:15" x14ac:dyDescent="0.3">
      <c r="A2177" s="1" t="s">
        <v>6460</v>
      </c>
      <c r="B2177" s="1" t="s">
        <v>279</v>
      </c>
      <c r="C2177" s="14" t="s">
        <v>6255</v>
      </c>
      <c r="D2177" s="1" t="s">
        <v>18</v>
      </c>
      <c r="E2177" s="1" t="s">
        <v>30</v>
      </c>
      <c r="F2177" s="1" t="s">
        <v>31</v>
      </c>
      <c r="G2177" s="1" t="s">
        <v>43</v>
      </c>
      <c r="H2177" s="1">
        <v>1096</v>
      </c>
      <c r="I2177" s="1">
        <v>291.89</v>
      </c>
      <c r="J2177" s="1">
        <v>551.77</v>
      </c>
      <c r="K2177" s="1">
        <v>292</v>
      </c>
      <c r="L2177" s="1">
        <f>Table49[[#This Row],[Selling_Price]]-Table49[[#This Row],[Market_Price]]</f>
        <v>259.88</v>
      </c>
      <c r="M2177" s="1">
        <f>Table49[[#This Row],[Quantity]]*Table49[[#This Row],[Selling_Price]]</f>
        <v>161116.84</v>
      </c>
      <c r="N2177" s="1">
        <f>Table49[[#This Row],[Quantity]]*Table49[[#This Row],[Profit_Per_Quantity]]</f>
        <v>75884.959999999992</v>
      </c>
      <c r="O2177" s="1" t="s">
        <v>48</v>
      </c>
    </row>
    <row r="2178" spans="1:15" x14ac:dyDescent="0.3">
      <c r="A2178" s="1" t="s">
        <v>8124</v>
      </c>
      <c r="B2178" s="1" t="s">
        <v>224</v>
      </c>
      <c r="C2178" s="14" t="s">
        <v>6267</v>
      </c>
      <c r="D2178" s="1" t="s">
        <v>13</v>
      </c>
      <c r="E2178" s="1" t="s">
        <v>24</v>
      </c>
      <c r="F2178" s="1" t="s">
        <v>33</v>
      </c>
      <c r="G2178" s="1" t="s">
        <v>36</v>
      </c>
      <c r="H2178" s="1">
        <v>1013</v>
      </c>
      <c r="I2178" s="1">
        <v>1429.22</v>
      </c>
      <c r="J2178" s="1">
        <v>2332.73</v>
      </c>
      <c r="K2178" s="1">
        <v>403</v>
      </c>
      <c r="L2178" s="1">
        <f>Table49[[#This Row],[Selling_Price]]-Table49[[#This Row],[Market_Price]]</f>
        <v>903.51</v>
      </c>
      <c r="M2178" s="1">
        <f>Table49[[#This Row],[Quantity]]*Table49[[#This Row],[Selling_Price]]</f>
        <v>940090.19000000006</v>
      </c>
      <c r="N2178" s="1">
        <f>Table49[[#This Row],[Quantity]]*Table49[[#This Row],[Profit_Per_Quantity]]</f>
        <v>364114.52999999997</v>
      </c>
      <c r="O2178" s="1" t="s">
        <v>48</v>
      </c>
    </row>
    <row r="2179" spans="1:15" x14ac:dyDescent="0.3">
      <c r="A2179" s="1" t="s">
        <v>9573</v>
      </c>
      <c r="B2179" s="1" t="s">
        <v>2577</v>
      </c>
      <c r="C2179" s="14" t="s">
        <v>5635</v>
      </c>
      <c r="D2179" s="1" t="s">
        <v>17</v>
      </c>
      <c r="E2179" s="1" t="s">
        <v>24</v>
      </c>
      <c r="F2179" s="1" t="s">
        <v>33</v>
      </c>
      <c r="G2179" s="1" t="s">
        <v>40</v>
      </c>
      <c r="H2179" s="1">
        <v>1006</v>
      </c>
      <c r="I2179" s="1">
        <v>1498.1</v>
      </c>
      <c r="J2179" s="1">
        <v>2898.82</v>
      </c>
      <c r="K2179" s="1">
        <v>160</v>
      </c>
      <c r="L2179" s="1">
        <f>Table49[[#This Row],[Selling_Price]]-Table49[[#This Row],[Market_Price]]</f>
        <v>1400.7200000000003</v>
      </c>
      <c r="M2179" s="1">
        <f>Table49[[#This Row],[Quantity]]*Table49[[#This Row],[Selling_Price]]</f>
        <v>463811.2</v>
      </c>
      <c r="N2179" s="1">
        <f>Table49[[#This Row],[Quantity]]*Table49[[#This Row],[Profit_Per_Quantity]]</f>
        <v>224115.20000000004</v>
      </c>
      <c r="O2179" s="1" t="s">
        <v>48</v>
      </c>
    </row>
    <row r="2180" spans="1:15" x14ac:dyDescent="0.3">
      <c r="A2180" s="1" t="s">
        <v>9343</v>
      </c>
      <c r="B2180" s="1" t="s">
        <v>2217</v>
      </c>
      <c r="C2180" s="14" t="s">
        <v>5779</v>
      </c>
      <c r="D2180" s="1" t="s">
        <v>18</v>
      </c>
      <c r="E2180" s="1" t="s">
        <v>24</v>
      </c>
      <c r="F2180" s="1" t="s">
        <v>31</v>
      </c>
      <c r="G2180" s="1" t="s">
        <v>44</v>
      </c>
      <c r="H2180" s="1">
        <v>1080</v>
      </c>
      <c r="I2180" s="1">
        <v>1089.58</v>
      </c>
      <c r="J2180" s="1">
        <v>1977.14</v>
      </c>
      <c r="K2180" s="1">
        <v>55</v>
      </c>
      <c r="L2180" s="1">
        <f>Table49[[#This Row],[Selling_Price]]-Table49[[#This Row],[Market_Price]]</f>
        <v>887.56000000000017</v>
      </c>
      <c r="M2180" s="1">
        <f>Table49[[#This Row],[Quantity]]*Table49[[#This Row],[Selling_Price]]</f>
        <v>108742.70000000001</v>
      </c>
      <c r="N2180" s="1">
        <f>Table49[[#This Row],[Quantity]]*Table49[[#This Row],[Profit_Per_Quantity]]</f>
        <v>48815.80000000001</v>
      </c>
      <c r="O2180" s="1" t="s">
        <v>48</v>
      </c>
    </row>
    <row r="2181" spans="1:15" x14ac:dyDescent="0.3">
      <c r="A2181" s="1" t="s">
        <v>8204</v>
      </c>
      <c r="B2181" s="1" t="s">
        <v>365</v>
      </c>
      <c r="C2181" s="14" t="s">
        <v>5647</v>
      </c>
      <c r="D2181" s="1" t="s">
        <v>20</v>
      </c>
      <c r="E2181" s="1" t="s">
        <v>4349</v>
      </c>
      <c r="F2181" s="1" t="s">
        <v>33</v>
      </c>
      <c r="G2181" s="1" t="s">
        <v>42</v>
      </c>
      <c r="H2181" s="1">
        <v>1063</v>
      </c>
      <c r="I2181" s="1">
        <v>475.28</v>
      </c>
      <c r="J2181" s="1">
        <v>861.48</v>
      </c>
      <c r="K2181" s="1">
        <v>69</v>
      </c>
      <c r="L2181" s="1">
        <f>Table49[[#This Row],[Selling_Price]]-Table49[[#This Row],[Market_Price]]</f>
        <v>386.20000000000005</v>
      </c>
      <c r="M2181" s="1">
        <f>Table49[[#This Row],[Quantity]]*Table49[[#This Row],[Selling_Price]]</f>
        <v>59442.12</v>
      </c>
      <c r="N2181" s="1">
        <f>Table49[[#This Row],[Quantity]]*Table49[[#This Row],[Profit_Per_Quantity]]</f>
        <v>26647.800000000003</v>
      </c>
      <c r="O2181" s="1" t="s">
        <v>48</v>
      </c>
    </row>
    <row r="2182" spans="1:15" x14ac:dyDescent="0.3">
      <c r="A2182" s="1" t="s">
        <v>9669</v>
      </c>
      <c r="B2182" s="1" t="s">
        <v>2739</v>
      </c>
      <c r="C2182" s="14" t="s">
        <v>5556</v>
      </c>
      <c r="D2182" s="1" t="s">
        <v>15</v>
      </c>
      <c r="E2182" s="1" t="s">
        <v>4351</v>
      </c>
      <c r="F2182" s="1" t="s">
        <v>34</v>
      </c>
      <c r="G2182" s="1" t="s">
        <v>42</v>
      </c>
      <c r="H2182" s="1">
        <v>1040</v>
      </c>
      <c r="I2182" s="1">
        <v>623.48</v>
      </c>
      <c r="J2182" s="1">
        <v>958.43</v>
      </c>
      <c r="K2182" s="1">
        <v>16</v>
      </c>
      <c r="L2182" s="1">
        <f>Table49[[#This Row],[Selling_Price]]-Table49[[#This Row],[Market_Price]]</f>
        <v>334.94999999999993</v>
      </c>
      <c r="M2182" s="1">
        <f>Table49[[#This Row],[Quantity]]*Table49[[#This Row],[Selling_Price]]</f>
        <v>15334.88</v>
      </c>
      <c r="N2182" s="1">
        <f>Table49[[#This Row],[Quantity]]*Table49[[#This Row],[Profit_Per_Quantity]]</f>
        <v>5359.1999999999989</v>
      </c>
      <c r="O2182" s="1" t="s">
        <v>48</v>
      </c>
    </row>
    <row r="2183" spans="1:15" x14ac:dyDescent="0.3">
      <c r="A2183" s="1" t="s">
        <v>8525</v>
      </c>
      <c r="B2183" s="1" t="s">
        <v>893</v>
      </c>
      <c r="C2183" s="14" t="s">
        <v>4649</v>
      </c>
      <c r="D2183" s="1" t="s">
        <v>17</v>
      </c>
      <c r="E2183" s="1" t="s">
        <v>27</v>
      </c>
      <c r="F2183" s="1" t="s">
        <v>34</v>
      </c>
      <c r="G2183" s="1" t="s">
        <v>40</v>
      </c>
      <c r="H2183" s="1">
        <v>1070</v>
      </c>
      <c r="I2183" s="1">
        <v>218.73</v>
      </c>
      <c r="J2183" s="1">
        <v>426.13</v>
      </c>
      <c r="K2183" s="1">
        <v>491</v>
      </c>
      <c r="L2183" s="1">
        <f>Table49[[#This Row],[Selling_Price]]-Table49[[#This Row],[Market_Price]]</f>
        <v>207.4</v>
      </c>
      <c r="M2183" s="1">
        <f>Table49[[#This Row],[Quantity]]*Table49[[#This Row],[Selling_Price]]</f>
        <v>209229.83</v>
      </c>
      <c r="N2183" s="1">
        <f>Table49[[#This Row],[Quantity]]*Table49[[#This Row],[Profit_Per_Quantity]]</f>
        <v>101833.40000000001</v>
      </c>
      <c r="O2183" s="1" t="s">
        <v>48</v>
      </c>
    </row>
    <row r="2184" spans="1:15" x14ac:dyDescent="0.3">
      <c r="A2184" s="1" t="s">
        <v>10344</v>
      </c>
      <c r="B2184" s="1" t="s">
        <v>3778</v>
      </c>
      <c r="C2184" s="14" t="s">
        <v>4450</v>
      </c>
      <c r="D2184" s="1" t="s">
        <v>20</v>
      </c>
      <c r="E2184" s="1" t="s">
        <v>4351</v>
      </c>
      <c r="F2184" s="1" t="s">
        <v>31</v>
      </c>
      <c r="G2184" s="1" t="s">
        <v>38</v>
      </c>
      <c r="H2184" s="1">
        <v>1012</v>
      </c>
      <c r="I2184" s="1">
        <v>1096.3900000000001</v>
      </c>
      <c r="J2184" s="1">
        <v>1454.52</v>
      </c>
      <c r="K2184" s="1">
        <v>4</v>
      </c>
      <c r="L2184" s="1">
        <f>Table49[[#This Row],[Selling_Price]]-Table49[[#This Row],[Market_Price]]</f>
        <v>358.12999999999988</v>
      </c>
      <c r="M2184" s="1">
        <f>Table49[[#This Row],[Quantity]]*Table49[[#This Row],[Selling_Price]]</f>
        <v>5818.08</v>
      </c>
      <c r="N2184" s="1">
        <f>Table49[[#This Row],[Quantity]]*Table49[[#This Row],[Profit_Per_Quantity]]</f>
        <v>1432.5199999999995</v>
      </c>
      <c r="O2184" s="1" t="s">
        <v>48</v>
      </c>
    </row>
    <row r="2185" spans="1:15" x14ac:dyDescent="0.3">
      <c r="A2185" s="1" t="s">
        <v>9578</v>
      </c>
      <c r="B2185" s="1" t="s">
        <v>2585</v>
      </c>
      <c r="C2185" s="14" t="s">
        <v>5580</v>
      </c>
      <c r="D2185" s="1" t="s">
        <v>19</v>
      </c>
      <c r="E2185" s="1" t="s">
        <v>29</v>
      </c>
      <c r="F2185" s="1" t="s">
        <v>31</v>
      </c>
      <c r="G2185" s="1" t="s">
        <v>40</v>
      </c>
      <c r="H2185" s="1">
        <v>1030</v>
      </c>
      <c r="I2185" s="1">
        <v>1531.92</v>
      </c>
      <c r="J2185" s="1">
        <v>2667.5</v>
      </c>
      <c r="K2185" s="1">
        <v>249</v>
      </c>
      <c r="L2185" s="1">
        <f>Table49[[#This Row],[Selling_Price]]-Table49[[#This Row],[Market_Price]]</f>
        <v>1135.58</v>
      </c>
      <c r="M2185" s="1">
        <f>Table49[[#This Row],[Quantity]]*Table49[[#This Row],[Selling_Price]]</f>
        <v>664207.5</v>
      </c>
      <c r="N2185" s="1">
        <f>Table49[[#This Row],[Quantity]]*Table49[[#This Row],[Profit_Per_Quantity]]</f>
        <v>282759.42</v>
      </c>
      <c r="O2185" s="1" t="s">
        <v>48</v>
      </c>
    </row>
    <row r="2186" spans="1:15" x14ac:dyDescent="0.3">
      <c r="A2186" s="1" t="s">
        <v>6748</v>
      </c>
      <c r="B2186" s="1" t="s">
        <v>489</v>
      </c>
      <c r="C2186" s="14" t="s">
        <v>6032</v>
      </c>
      <c r="D2186" s="1" t="s">
        <v>19</v>
      </c>
      <c r="E2186" s="1" t="s">
        <v>24</v>
      </c>
      <c r="F2186" s="1" t="s">
        <v>32</v>
      </c>
      <c r="G2186" s="1" t="s">
        <v>41</v>
      </c>
      <c r="H2186" s="1">
        <v>1064</v>
      </c>
      <c r="I2186" s="1">
        <v>838.61</v>
      </c>
      <c r="J2186" s="1">
        <v>995.86</v>
      </c>
      <c r="K2186" s="1">
        <v>365</v>
      </c>
      <c r="L2186" s="1">
        <f>Table49[[#This Row],[Selling_Price]]-Table49[[#This Row],[Market_Price]]</f>
        <v>157.25</v>
      </c>
      <c r="M2186" s="1">
        <f>Table49[[#This Row],[Quantity]]*Table49[[#This Row],[Selling_Price]]</f>
        <v>363488.9</v>
      </c>
      <c r="N2186" s="1">
        <f>Table49[[#This Row],[Quantity]]*Table49[[#This Row],[Profit_Per_Quantity]]</f>
        <v>57396.25</v>
      </c>
      <c r="O2186" s="1" t="s">
        <v>48</v>
      </c>
    </row>
    <row r="2187" spans="1:15" x14ac:dyDescent="0.3">
      <c r="A2187" s="1" t="s">
        <v>8567</v>
      </c>
      <c r="B2187" s="1" t="s">
        <v>959</v>
      </c>
      <c r="C2187" s="14" t="s">
        <v>4964</v>
      </c>
      <c r="D2187" s="1" t="s">
        <v>11</v>
      </c>
      <c r="E2187" s="1" t="s">
        <v>25</v>
      </c>
      <c r="F2187" s="1" t="s">
        <v>35</v>
      </c>
      <c r="G2187" s="1" t="s">
        <v>37</v>
      </c>
      <c r="H2187" s="1">
        <v>1004</v>
      </c>
      <c r="I2187" s="1">
        <v>379.09</v>
      </c>
      <c r="J2187" s="1">
        <v>620.54999999999995</v>
      </c>
      <c r="K2187" s="1">
        <v>157</v>
      </c>
      <c r="L2187" s="1">
        <f>Table49[[#This Row],[Selling_Price]]-Table49[[#This Row],[Market_Price]]</f>
        <v>241.45999999999998</v>
      </c>
      <c r="M2187" s="1">
        <f>Table49[[#This Row],[Quantity]]*Table49[[#This Row],[Selling_Price]]</f>
        <v>97426.349999999991</v>
      </c>
      <c r="N2187" s="1">
        <f>Table49[[#This Row],[Quantity]]*Table49[[#This Row],[Profit_Per_Quantity]]</f>
        <v>37909.219999999994</v>
      </c>
      <c r="O2187" s="1" t="s">
        <v>48</v>
      </c>
    </row>
    <row r="2188" spans="1:15" x14ac:dyDescent="0.3">
      <c r="A2188" s="1" t="s">
        <v>10374</v>
      </c>
      <c r="B2188" s="1" t="s">
        <v>3822</v>
      </c>
      <c r="C2188" s="14" t="s">
        <v>4840</v>
      </c>
      <c r="D2188" s="1" t="s">
        <v>13</v>
      </c>
      <c r="E2188" s="1" t="s">
        <v>25</v>
      </c>
      <c r="F2188" s="1" t="s">
        <v>33</v>
      </c>
      <c r="G2188" s="1" t="s">
        <v>4352</v>
      </c>
      <c r="H2188" s="1">
        <v>1069</v>
      </c>
      <c r="I2188" s="1">
        <v>114.61</v>
      </c>
      <c r="J2188" s="1">
        <v>203.42</v>
      </c>
      <c r="K2188" s="1">
        <v>170</v>
      </c>
      <c r="L2188" s="1">
        <f>Table49[[#This Row],[Selling_Price]]-Table49[[#This Row],[Market_Price]]</f>
        <v>88.809999999999988</v>
      </c>
      <c r="M2188" s="1">
        <f>Table49[[#This Row],[Quantity]]*Table49[[#This Row],[Selling_Price]]</f>
        <v>34581.4</v>
      </c>
      <c r="N2188" s="1">
        <f>Table49[[#This Row],[Quantity]]*Table49[[#This Row],[Profit_Per_Quantity]]</f>
        <v>15097.699999999997</v>
      </c>
      <c r="O2188" s="1" t="s">
        <v>48</v>
      </c>
    </row>
    <row r="2189" spans="1:15" x14ac:dyDescent="0.3">
      <c r="A2189" s="1" t="s">
        <v>9373</v>
      </c>
      <c r="B2189" s="1" t="s">
        <v>2263</v>
      </c>
      <c r="C2189" s="14" t="s">
        <v>5303</v>
      </c>
      <c r="D2189" s="1" t="s">
        <v>16</v>
      </c>
      <c r="E2189" s="1" t="s">
        <v>21</v>
      </c>
      <c r="F2189" s="1" t="s">
        <v>31</v>
      </c>
      <c r="G2189" s="1" t="s">
        <v>37</v>
      </c>
      <c r="H2189" s="1">
        <v>1029</v>
      </c>
      <c r="I2189" s="1">
        <v>1353.82</v>
      </c>
      <c r="J2189" s="1">
        <v>1643.04</v>
      </c>
      <c r="K2189" s="1">
        <v>320</v>
      </c>
      <c r="L2189" s="1">
        <f>Table49[[#This Row],[Selling_Price]]-Table49[[#This Row],[Market_Price]]</f>
        <v>289.22000000000003</v>
      </c>
      <c r="M2189" s="1">
        <f>Table49[[#This Row],[Quantity]]*Table49[[#This Row],[Selling_Price]]</f>
        <v>525772.80000000005</v>
      </c>
      <c r="N2189" s="1">
        <f>Table49[[#This Row],[Quantity]]*Table49[[#This Row],[Profit_Per_Quantity]]</f>
        <v>92550.400000000009</v>
      </c>
      <c r="O2189" s="1" t="s">
        <v>48</v>
      </c>
    </row>
    <row r="2190" spans="1:15" x14ac:dyDescent="0.3">
      <c r="A2190" s="1" t="s">
        <v>9180</v>
      </c>
      <c r="B2190" s="1" t="s">
        <v>1962</v>
      </c>
      <c r="C2190" s="14" t="s">
        <v>5862</v>
      </c>
      <c r="D2190" s="1" t="s">
        <v>18</v>
      </c>
      <c r="E2190" s="1" t="s">
        <v>4351</v>
      </c>
      <c r="F2190" s="1" t="s">
        <v>34</v>
      </c>
      <c r="G2190" s="1" t="s">
        <v>36</v>
      </c>
      <c r="H2190" s="1">
        <v>1078</v>
      </c>
      <c r="I2190" s="1">
        <v>657.06</v>
      </c>
      <c r="J2190" s="1">
        <v>857.12</v>
      </c>
      <c r="K2190" s="1">
        <v>77</v>
      </c>
      <c r="L2190" s="1">
        <f>Table49[[#This Row],[Selling_Price]]-Table49[[#This Row],[Market_Price]]</f>
        <v>200.06000000000006</v>
      </c>
      <c r="M2190" s="1">
        <f>Table49[[#This Row],[Quantity]]*Table49[[#This Row],[Selling_Price]]</f>
        <v>65998.240000000005</v>
      </c>
      <c r="N2190" s="1">
        <f>Table49[[#This Row],[Quantity]]*Table49[[#This Row],[Profit_Per_Quantity]]</f>
        <v>15404.620000000004</v>
      </c>
      <c r="O2190" s="1" t="s">
        <v>48</v>
      </c>
    </row>
    <row r="2191" spans="1:15" x14ac:dyDescent="0.3">
      <c r="A2191" s="1" t="s">
        <v>6456</v>
      </c>
      <c r="B2191" s="1" t="s">
        <v>3243</v>
      </c>
      <c r="C2191" s="14" t="s">
        <v>4519</v>
      </c>
      <c r="D2191" s="1" t="s">
        <v>12</v>
      </c>
      <c r="E2191" s="1" t="s">
        <v>25</v>
      </c>
      <c r="F2191" s="1" t="s">
        <v>33</v>
      </c>
      <c r="G2191" s="1" t="s">
        <v>45</v>
      </c>
      <c r="H2191" s="1">
        <v>1086</v>
      </c>
      <c r="I2191" s="1">
        <v>1184.95</v>
      </c>
      <c r="J2191" s="1">
        <v>2127.4899999999998</v>
      </c>
      <c r="K2191" s="1">
        <v>416</v>
      </c>
      <c r="L2191" s="1">
        <f>Table49[[#This Row],[Selling_Price]]-Table49[[#This Row],[Market_Price]]</f>
        <v>942.53999999999974</v>
      </c>
      <c r="M2191" s="1">
        <f>Table49[[#This Row],[Quantity]]*Table49[[#This Row],[Selling_Price]]</f>
        <v>885035.83999999985</v>
      </c>
      <c r="N2191" s="1">
        <f>Table49[[#This Row],[Quantity]]*Table49[[#This Row],[Profit_Per_Quantity]]</f>
        <v>392096.6399999999</v>
      </c>
      <c r="O2191" s="1" t="s">
        <v>48</v>
      </c>
    </row>
    <row r="2192" spans="1:15" x14ac:dyDescent="0.3">
      <c r="A2192" s="1" t="s">
        <v>10309</v>
      </c>
      <c r="B2192" s="1" t="s">
        <v>3728</v>
      </c>
      <c r="C2192" s="14" t="s">
        <v>4913</v>
      </c>
      <c r="D2192" s="1" t="s">
        <v>15</v>
      </c>
      <c r="E2192" s="1" t="s">
        <v>26</v>
      </c>
      <c r="F2192" s="1" t="s">
        <v>35</v>
      </c>
      <c r="G2192" s="1" t="s">
        <v>37</v>
      </c>
      <c r="H2192" s="1">
        <v>1022</v>
      </c>
      <c r="I2192" s="1">
        <v>836.03</v>
      </c>
      <c r="J2192" s="1">
        <v>1440.85</v>
      </c>
      <c r="K2192" s="1">
        <v>132</v>
      </c>
      <c r="L2192" s="1">
        <f>Table49[[#This Row],[Selling_Price]]-Table49[[#This Row],[Market_Price]]</f>
        <v>604.81999999999994</v>
      </c>
      <c r="M2192" s="1">
        <f>Table49[[#This Row],[Quantity]]*Table49[[#This Row],[Selling_Price]]</f>
        <v>190192.19999999998</v>
      </c>
      <c r="N2192" s="1">
        <f>Table49[[#This Row],[Quantity]]*Table49[[#This Row],[Profit_Per_Quantity]]</f>
        <v>79836.239999999991</v>
      </c>
      <c r="O2192" s="1" t="s">
        <v>48</v>
      </c>
    </row>
    <row r="2193" spans="1:15" x14ac:dyDescent="0.3">
      <c r="A2193" s="1" t="s">
        <v>9661</v>
      </c>
      <c r="B2193" s="1" t="s">
        <v>2727</v>
      </c>
      <c r="C2193" s="14" t="s">
        <v>5563</v>
      </c>
      <c r="D2193" s="1" t="s">
        <v>16</v>
      </c>
      <c r="E2193" s="1" t="s">
        <v>21</v>
      </c>
      <c r="F2193" s="1" t="s">
        <v>31</v>
      </c>
      <c r="G2193" s="1" t="s">
        <v>45</v>
      </c>
      <c r="H2193" s="1">
        <v>1077</v>
      </c>
      <c r="I2193" s="1">
        <v>1694.27</v>
      </c>
      <c r="J2193" s="1">
        <v>2678.65</v>
      </c>
      <c r="K2193" s="1">
        <v>349</v>
      </c>
      <c r="L2193" s="1">
        <f>Table49[[#This Row],[Selling_Price]]-Table49[[#This Row],[Market_Price]]</f>
        <v>984.38000000000011</v>
      </c>
      <c r="M2193" s="1">
        <f>Table49[[#This Row],[Quantity]]*Table49[[#This Row],[Selling_Price]]</f>
        <v>934848.85</v>
      </c>
      <c r="N2193" s="1">
        <f>Table49[[#This Row],[Quantity]]*Table49[[#This Row],[Profit_Per_Quantity]]</f>
        <v>343548.62000000005</v>
      </c>
      <c r="O2193" s="1" t="s">
        <v>48</v>
      </c>
    </row>
    <row r="2194" spans="1:15" x14ac:dyDescent="0.3">
      <c r="A2194" s="1" t="s">
        <v>8695</v>
      </c>
      <c r="B2194" s="1" t="s">
        <v>1160</v>
      </c>
      <c r="C2194" s="14" t="s">
        <v>5728</v>
      </c>
      <c r="D2194" s="1" t="s">
        <v>14</v>
      </c>
      <c r="E2194" s="1" t="s">
        <v>29</v>
      </c>
      <c r="F2194" s="1" t="s">
        <v>31</v>
      </c>
      <c r="G2194" s="1" t="s">
        <v>41</v>
      </c>
      <c r="H2194" s="1">
        <v>1081</v>
      </c>
      <c r="I2194" s="1">
        <v>610.16999999999996</v>
      </c>
      <c r="J2194" s="1">
        <v>739.22</v>
      </c>
      <c r="K2194" s="1">
        <v>484</v>
      </c>
      <c r="L2194" s="1">
        <f>Table49[[#This Row],[Selling_Price]]-Table49[[#This Row],[Market_Price]]</f>
        <v>129.05000000000007</v>
      </c>
      <c r="M2194" s="1">
        <f>Table49[[#This Row],[Quantity]]*Table49[[#This Row],[Selling_Price]]</f>
        <v>357782.48000000004</v>
      </c>
      <c r="N2194" s="1">
        <f>Table49[[#This Row],[Quantity]]*Table49[[#This Row],[Profit_Per_Quantity]]</f>
        <v>62460.200000000033</v>
      </c>
      <c r="O2194" s="1" t="s">
        <v>48</v>
      </c>
    </row>
    <row r="2195" spans="1:15" x14ac:dyDescent="0.3">
      <c r="A2195" s="1" t="s">
        <v>9256</v>
      </c>
      <c r="B2195" s="1" t="s">
        <v>2073</v>
      </c>
      <c r="C2195" s="14" t="s">
        <v>5080</v>
      </c>
      <c r="D2195" s="1" t="s">
        <v>12</v>
      </c>
      <c r="E2195" s="1" t="s">
        <v>27</v>
      </c>
      <c r="F2195" s="1" t="s">
        <v>35</v>
      </c>
      <c r="G2195" s="1" t="s">
        <v>38</v>
      </c>
      <c r="H2195" s="1">
        <v>1005</v>
      </c>
      <c r="I2195" s="1">
        <v>544.09</v>
      </c>
      <c r="J2195" s="1">
        <v>728.85</v>
      </c>
      <c r="K2195" s="1">
        <v>315</v>
      </c>
      <c r="L2195" s="1">
        <f>Table49[[#This Row],[Selling_Price]]-Table49[[#This Row],[Market_Price]]</f>
        <v>184.76</v>
      </c>
      <c r="M2195" s="1">
        <f>Table49[[#This Row],[Quantity]]*Table49[[#This Row],[Selling_Price]]</f>
        <v>229587.75</v>
      </c>
      <c r="N2195" s="1">
        <f>Table49[[#This Row],[Quantity]]*Table49[[#This Row],[Profit_Per_Quantity]]</f>
        <v>58199.399999999994</v>
      </c>
      <c r="O2195" s="1" t="s">
        <v>48</v>
      </c>
    </row>
    <row r="2196" spans="1:15" x14ac:dyDescent="0.3">
      <c r="A2196" s="1" t="s">
        <v>7235</v>
      </c>
      <c r="B2196" s="1" t="s">
        <v>1320</v>
      </c>
      <c r="C2196" s="14" t="s">
        <v>6049</v>
      </c>
      <c r="D2196" s="1" t="s">
        <v>16</v>
      </c>
      <c r="E2196" s="1" t="s">
        <v>28</v>
      </c>
      <c r="F2196" s="1" t="s">
        <v>33</v>
      </c>
      <c r="G2196" s="1" t="s">
        <v>38</v>
      </c>
      <c r="H2196" s="1">
        <v>1045</v>
      </c>
      <c r="I2196" s="1">
        <v>1850.16</v>
      </c>
      <c r="J2196" s="1">
        <v>2857.38</v>
      </c>
      <c r="K2196" s="1">
        <v>8</v>
      </c>
      <c r="L2196" s="1">
        <f>Table49[[#This Row],[Selling_Price]]-Table49[[#This Row],[Market_Price]]</f>
        <v>1007.22</v>
      </c>
      <c r="M2196" s="1">
        <f>Table49[[#This Row],[Quantity]]*Table49[[#This Row],[Selling_Price]]</f>
        <v>22859.040000000001</v>
      </c>
      <c r="N2196" s="1">
        <f>Table49[[#This Row],[Quantity]]*Table49[[#This Row],[Profit_Per_Quantity]]</f>
        <v>8057.76</v>
      </c>
      <c r="O2196" s="1" t="s">
        <v>48</v>
      </c>
    </row>
    <row r="2197" spans="1:15" x14ac:dyDescent="0.3">
      <c r="A2197" s="1" t="s">
        <v>9039</v>
      </c>
      <c r="B2197" s="1" t="s">
        <v>1740</v>
      </c>
      <c r="C2197" s="14" t="s">
        <v>5411</v>
      </c>
      <c r="D2197" s="1" t="s">
        <v>13</v>
      </c>
      <c r="E2197" s="1" t="s">
        <v>25</v>
      </c>
      <c r="F2197" s="1" t="s">
        <v>33</v>
      </c>
      <c r="G2197" s="1" t="s">
        <v>41</v>
      </c>
      <c r="H2197" s="1">
        <v>1079</v>
      </c>
      <c r="I2197" s="1">
        <v>583.79</v>
      </c>
      <c r="J2197" s="1">
        <v>942.78</v>
      </c>
      <c r="K2197" s="1">
        <v>451</v>
      </c>
      <c r="L2197" s="1">
        <f>Table49[[#This Row],[Selling_Price]]-Table49[[#This Row],[Market_Price]]</f>
        <v>358.99</v>
      </c>
      <c r="M2197" s="1">
        <f>Table49[[#This Row],[Quantity]]*Table49[[#This Row],[Selling_Price]]</f>
        <v>425193.77999999997</v>
      </c>
      <c r="N2197" s="1">
        <f>Table49[[#This Row],[Quantity]]*Table49[[#This Row],[Profit_Per_Quantity]]</f>
        <v>161904.49</v>
      </c>
      <c r="O2197" s="1" t="s">
        <v>48</v>
      </c>
    </row>
    <row r="2198" spans="1:15" x14ac:dyDescent="0.3">
      <c r="A2198" s="1" t="s">
        <v>10516</v>
      </c>
      <c r="B2198" s="1" t="s">
        <v>4053</v>
      </c>
      <c r="C2198" s="14" t="s">
        <v>4641</v>
      </c>
      <c r="D2198" s="1" t="s">
        <v>12</v>
      </c>
      <c r="E2198" s="1" t="s">
        <v>30</v>
      </c>
      <c r="F2198" s="1" t="s">
        <v>31</v>
      </c>
      <c r="G2198" s="1" t="s">
        <v>36</v>
      </c>
      <c r="H2198" s="1">
        <v>1094</v>
      </c>
      <c r="I2198" s="1">
        <v>900.17</v>
      </c>
      <c r="J2198" s="1">
        <v>1222.5899999999999</v>
      </c>
      <c r="K2198" s="1">
        <v>365</v>
      </c>
      <c r="L2198" s="1">
        <f>Table49[[#This Row],[Selling_Price]]-Table49[[#This Row],[Market_Price]]</f>
        <v>322.41999999999996</v>
      </c>
      <c r="M2198" s="1">
        <f>Table49[[#This Row],[Quantity]]*Table49[[#This Row],[Selling_Price]]</f>
        <v>446245.35</v>
      </c>
      <c r="N2198" s="1">
        <f>Table49[[#This Row],[Quantity]]*Table49[[#This Row],[Profit_Per_Quantity]]</f>
        <v>117683.29999999999</v>
      </c>
      <c r="O2198" s="1" t="s">
        <v>48</v>
      </c>
    </row>
    <row r="2199" spans="1:15" x14ac:dyDescent="0.3">
      <c r="A2199" s="1" t="s">
        <v>7015</v>
      </c>
      <c r="B2199" s="1" t="s">
        <v>2430</v>
      </c>
      <c r="C2199" s="14" t="s">
        <v>5090</v>
      </c>
      <c r="D2199" s="1" t="s">
        <v>16</v>
      </c>
      <c r="E2199" s="1" t="s">
        <v>4349</v>
      </c>
      <c r="F2199" s="1" t="s">
        <v>32</v>
      </c>
      <c r="G2199" s="1" t="s">
        <v>45</v>
      </c>
      <c r="H2199" s="1">
        <v>1086</v>
      </c>
      <c r="I2199" s="1">
        <v>273.61</v>
      </c>
      <c r="J2199" s="1">
        <v>329.82</v>
      </c>
      <c r="K2199" s="1">
        <v>17</v>
      </c>
      <c r="L2199" s="1">
        <f>Table49[[#This Row],[Selling_Price]]-Table49[[#This Row],[Market_Price]]</f>
        <v>56.20999999999998</v>
      </c>
      <c r="M2199" s="1">
        <f>Table49[[#This Row],[Quantity]]*Table49[[#This Row],[Selling_Price]]</f>
        <v>5606.94</v>
      </c>
      <c r="N2199" s="1">
        <f>Table49[[#This Row],[Quantity]]*Table49[[#This Row],[Profit_Per_Quantity]]</f>
        <v>955.56999999999971</v>
      </c>
      <c r="O2199" s="1" t="s">
        <v>48</v>
      </c>
    </row>
    <row r="2200" spans="1:15" x14ac:dyDescent="0.3">
      <c r="A2200" s="1" t="s">
        <v>8922</v>
      </c>
      <c r="B2200" s="1" t="s">
        <v>1543</v>
      </c>
      <c r="C2200" s="14" t="s">
        <v>5984</v>
      </c>
      <c r="D2200" s="1" t="s">
        <v>15</v>
      </c>
      <c r="E2200" s="1" t="s">
        <v>4351</v>
      </c>
      <c r="F2200" s="1" t="s">
        <v>32</v>
      </c>
      <c r="G2200" s="1" t="s">
        <v>40</v>
      </c>
      <c r="H2200" s="1">
        <v>1011</v>
      </c>
      <c r="I2200" s="1">
        <v>1442.39</v>
      </c>
      <c r="J2200" s="1">
        <v>2050.4299999999998</v>
      </c>
      <c r="K2200" s="1">
        <v>181</v>
      </c>
      <c r="L2200" s="1">
        <f>Table49[[#This Row],[Selling_Price]]-Table49[[#This Row],[Market_Price]]</f>
        <v>608.03999999999974</v>
      </c>
      <c r="M2200" s="1">
        <f>Table49[[#This Row],[Quantity]]*Table49[[#This Row],[Selling_Price]]</f>
        <v>371127.82999999996</v>
      </c>
      <c r="N2200" s="1">
        <f>Table49[[#This Row],[Quantity]]*Table49[[#This Row],[Profit_Per_Quantity]]</f>
        <v>110055.23999999995</v>
      </c>
      <c r="O2200" s="1" t="s">
        <v>48</v>
      </c>
    </row>
    <row r="2201" spans="1:15" x14ac:dyDescent="0.3">
      <c r="A2201" s="1" t="s">
        <v>8961</v>
      </c>
      <c r="B2201" s="1" t="s">
        <v>1612</v>
      </c>
      <c r="C2201" s="14" t="s">
        <v>5965</v>
      </c>
      <c r="D2201" s="1" t="s">
        <v>14</v>
      </c>
      <c r="E2201" s="1" t="s">
        <v>27</v>
      </c>
      <c r="F2201" s="1" t="s">
        <v>31</v>
      </c>
      <c r="G2201" s="1" t="s">
        <v>36</v>
      </c>
      <c r="H2201" s="1">
        <v>1021</v>
      </c>
      <c r="I2201" s="1">
        <v>1333.72</v>
      </c>
      <c r="J2201" s="1">
        <v>1940.73</v>
      </c>
      <c r="K2201" s="1">
        <v>332</v>
      </c>
      <c r="L2201" s="1">
        <f>Table49[[#This Row],[Selling_Price]]-Table49[[#This Row],[Market_Price]]</f>
        <v>607.01</v>
      </c>
      <c r="M2201" s="1">
        <f>Table49[[#This Row],[Quantity]]*Table49[[#This Row],[Selling_Price]]</f>
        <v>644322.36</v>
      </c>
      <c r="N2201" s="1">
        <f>Table49[[#This Row],[Quantity]]*Table49[[#This Row],[Profit_Per_Quantity]]</f>
        <v>201527.32</v>
      </c>
      <c r="O2201" s="1" t="s">
        <v>48</v>
      </c>
    </row>
    <row r="2202" spans="1:15" x14ac:dyDescent="0.3">
      <c r="A2202" s="1" t="s">
        <v>8723</v>
      </c>
      <c r="B2202" s="1" t="s">
        <v>1198</v>
      </c>
      <c r="C2202" s="14" t="s">
        <v>4799</v>
      </c>
      <c r="D2202" s="1" t="s">
        <v>12</v>
      </c>
      <c r="E2202" s="1" t="s">
        <v>29</v>
      </c>
      <c r="F2202" s="1" t="s">
        <v>32</v>
      </c>
      <c r="G2202" s="1" t="s">
        <v>40</v>
      </c>
      <c r="H2202" s="1">
        <v>1078</v>
      </c>
      <c r="I2202" s="1">
        <v>248.43</v>
      </c>
      <c r="J2202" s="1">
        <v>317.25</v>
      </c>
      <c r="K2202" s="1">
        <v>60</v>
      </c>
      <c r="L2202" s="1">
        <f>Table49[[#This Row],[Selling_Price]]-Table49[[#This Row],[Market_Price]]</f>
        <v>68.819999999999993</v>
      </c>
      <c r="M2202" s="1">
        <f>Table49[[#This Row],[Quantity]]*Table49[[#This Row],[Selling_Price]]</f>
        <v>19035</v>
      </c>
      <c r="N2202" s="1">
        <f>Table49[[#This Row],[Quantity]]*Table49[[#This Row],[Profit_Per_Quantity]]</f>
        <v>4129.2</v>
      </c>
      <c r="O2202" s="1" t="s">
        <v>48</v>
      </c>
    </row>
    <row r="2203" spans="1:15" x14ac:dyDescent="0.3">
      <c r="A2203" s="1" t="s">
        <v>9663</v>
      </c>
      <c r="B2203" s="1" t="s">
        <v>2731</v>
      </c>
      <c r="C2203" s="14" t="s">
        <v>5050</v>
      </c>
      <c r="D2203" s="1" t="s">
        <v>15</v>
      </c>
      <c r="E2203" s="1" t="s">
        <v>24</v>
      </c>
      <c r="F2203" s="1" t="s">
        <v>34</v>
      </c>
      <c r="G2203" s="1" t="s">
        <v>40</v>
      </c>
      <c r="H2203" s="1">
        <v>1093</v>
      </c>
      <c r="I2203" s="1">
        <v>1773.82</v>
      </c>
      <c r="J2203" s="1">
        <v>2282.61</v>
      </c>
      <c r="K2203" s="1">
        <v>94</v>
      </c>
      <c r="L2203" s="1">
        <f>Table49[[#This Row],[Selling_Price]]-Table49[[#This Row],[Market_Price]]</f>
        <v>508.79000000000019</v>
      </c>
      <c r="M2203" s="1">
        <f>Table49[[#This Row],[Quantity]]*Table49[[#This Row],[Selling_Price]]</f>
        <v>214565.34000000003</v>
      </c>
      <c r="N2203" s="1">
        <f>Table49[[#This Row],[Quantity]]*Table49[[#This Row],[Profit_Per_Quantity]]</f>
        <v>47826.260000000017</v>
      </c>
      <c r="O2203" s="1" t="s">
        <v>48</v>
      </c>
    </row>
    <row r="2204" spans="1:15" x14ac:dyDescent="0.3">
      <c r="A2204" s="1" t="s">
        <v>8408</v>
      </c>
      <c r="B2204" s="1" t="s">
        <v>704</v>
      </c>
      <c r="C2204" s="14" t="s">
        <v>5677</v>
      </c>
      <c r="D2204" s="1" t="s">
        <v>11</v>
      </c>
      <c r="E2204" s="1" t="s">
        <v>26</v>
      </c>
      <c r="F2204" s="1" t="s">
        <v>31</v>
      </c>
      <c r="G2204" s="1" t="s">
        <v>4352</v>
      </c>
      <c r="H2204" s="1">
        <v>1029</v>
      </c>
      <c r="I2204" s="1">
        <v>577</v>
      </c>
      <c r="J2204" s="1">
        <v>1068.8699999999999</v>
      </c>
      <c r="K2204" s="1">
        <v>92</v>
      </c>
      <c r="L2204" s="1">
        <f>Table49[[#This Row],[Selling_Price]]-Table49[[#This Row],[Market_Price]]</f>
        <v>491.86999999999989</v>
      </c>
      <c r="M2204" s="1">
        <f>Table49[[#This Row],[Quantity]]*Table49[[#This Row],[Selling_Price]]</f>
        <v>98336.04</v>
      </c>
      <c r="N2204" s="1">
        <f>Table49[[#This Row],[Quantity]]*Table49[[#This Row],[Profit_Per_Quantity]]</f>
        <v>45252.039999999994</v>
      </c>
      <c r="O2204" s="1" t="s">
        <v>48</v>
      </c>
    </row>
    <row r="2205" spans="1:15" x14ac:dyDescent="0.3">
      <c r="A2205" s="1" t="s">
        <v>10382</v>
      </c>
      <c r="B2205" s="1" t="s">
        <v>3839</v>
      </c>
      <c r="C2205" s="14" t="s">
        <v>4830</v>
      </c>
      <c r="D2205" s="1" t="s">
        <v>19</v>
      </c>
      <c r="E2205" s="1" t="s">
        <v>24</v>
      </c>
      <c r="F2205" s="1" t="s">
        <v>35</v>
      </c>
      <c r="G2205" s="1" t="s">
        <v>41</v>
      </c>
      <c r="H2205" s="1">
        <v>1031</v>
      </c>
      <c r="I2205" s="1">
        <v>1211.33</v>
      </c>
      <c r="J2205" s="1">
        <v>1923.82</v>
      </c>
      <c r="K2205" s="1">
        <v>63</v>
      </c>
      <c r="L2205" s="1">
        <f>Table49[[#This Row],[Selling_Price]]-Table49[[#This Row],[Market_Price]]</f>
        <v>712.49</v>
      </c>
      <c r="M2205" s="1">
        <f>Table49[[#This Row],[Quantity]]*Table49[[#This Row],[Selling_Price]]</f>
        <v>121200.65999999999</v>
      </c>
      <c r="N2205" s="1">
        <f>Table49[[#This Row],[Quantity]]*Table49[[#This Row],[Profit_Per_Quantity]]</f>
        <v>44886.87</v>
      </c>
      <c r="O2205" s="1" t="s">
        <v>48</v>
      </c>
    </row>
    <row r="2206" spans="1:15" x14ac:dyDescent="0.3">
      <c r="A2206" s="1" t="s">
        <v>7556</v>
      </c>
      <c r="B2206" s="1" t="s">
        <v>1652</v>
      </c>
      <c r="C2206" s="14" t="s">
        <v>5951</v>
      </c>
      <c r="D2206" s="1" t="s">
        <v>16</v>
      </c>
      <c r="E2206" s="1" t="s">
        <v>28</v>
      </c>
      <c r="F2206" s="1" t="s">
        <v>31</v>
      </c>
      <c r="G2206" s="1" t="s">
        <v>42</v>
      </c>
      <c r="H2206" s="1">
        <v>1051</v>
      </c>
      <c r="I2206" s="1">
        <v>925.63</v>
      </c>
      <c r="J2206" s="1">
        <v>1631.33</v>
      </c>
      <c r="K2206" s="1">
        <v>140</v>
      </c>
      <c r="L2206" s="1">
        <f>Table49[[#This Row],[Selling_Price]]-Table49[[#This Row],[Market_Price]]</f>
        <v>705.69999999999993</v>
      </c>
      <c r="M2206" s="1">
        <f>Table49[[#This Row],[Quantity]]*Table49[[#This Row],[Selling_Price]]</f>
        <v>228386.19999999998</v>
      </c>
      <c r="N2206" s="1">
        <f>Table49[[#This Row],[Quantity]]*Table49[[#This Row],[Profit_Per_Quantity]]</f>
        <v>98797.999999999985</v>
      </c>
      <c r="O2206" s="1" t="s">
        <v>48</v>
      </c>
    </row>
    <row r="2207" spans="1:15" x14ac:dyDescent="0.3">
      <c r="A2207" s="1" t="s">
        <v>10163</v>
      </c>
      <c r="B2207" s="1" t="s">
        <v>3522</v>
      </c>
      <c r="C2207" s="14" t="s">
        <v>5077</v>
      </c>
      <c r="D2207" s="1" t="s">
        <v>11</v>
      </c>
      <c r="E2207" s="1" t="s">
        <v>24</v>
      </c>
      <c r="F2207" s="1" t="s">
        <v>32</v>
      </c>
      <c r="G2207" s="1" t="s">
        <v>41</v>
      </c>
      <c r="H2207" s="1">
        <v>1077</v>
      </c>
      <c r="I2207" s="1">
        <v>835.98</v>
      </c>
      <c r="J2207" s="1">
        <v>1106.6099999999999</v>
      </c>
      <c r="K2207" s="1">
        <v>479</v>
      </c>
      <c r="L2207" s="1">
        <f>Table49[[#This Row],[Selling_Price]]-Table49[[#This Row],[Market_Price]]</f>
        <v>270.62999999999988</v>
      </c>
      <c r="M2207" s="1">
        <f>Table49[[#This Row],[Quantity]]*Table49[[#This Row],[Selling_Price]]</f>
        <v>530066.18999999994</v>
      </c>
      <c r="N2207" s="1">
        <f>Table49[[#This Row],[Quantity]]*Table49[[#This Row],[Profit_Per_Quantity]]</f>
        <v>129631.76999999995</v>
      </c>
      <c r="O2207" s="1" t="s">
        <v>48</v>
      </c>
    </row>
    <row r="2208" spans="1:15" x14ac:dyDescent="0.3">
      <c r="A2208" s="1" t="s">
        <v>9055</v>
      </c>
      <c r="B2208" s="1" t="s">
        <v>1761</v>
      </c>
      <c r="C2208" s="14" t="s">
        <v>5920</v>
      </c>
      <c r="D2208" s="1" t="s">
        <v>11</v>
      </c>
      <c r="E2208" s="1" t="s">
        <v>4351</v>
      </c>
      <c r="F2208" s="1" t="s">
        <v>31</v>
      </c>
      <c r="G2208" s="1" t="s">
        <v>40</v>
      </c>
      <c r="H2208" s="1">
        <v>1078</v>
      </c>
      <c r="I2208" s="1">
        <v>124.03</v>
      </c>
      <c r="J2208" s="1">
        <v>202.17</v>
      </c>
      <c r="K2208" s="1">
        <v>62</v>
      </c>
      <c r="L2208" s="1">
        <f>Table49[[#This Row],[Selling_Price]]-Table49[[#This Row],[Market_Price]]</f>
        <v>78.139999999999986</v>
      </c>
      <c r="M2208" s="1">
        <f>Table49[[#This Row],[Quantity]]*Table49[[#This Row],[Selling_Price]]</f>
        <v>12534.539999999999</v>
      </c>
      <c r="N2208" s="1">
        <f>Table49[[#This Row],[Quantity]]*Table49[[#This Row],[Profit_Per_Quantity]]</f>
        <v>4844.6799999999994</v>
      </c>
      <c r="O2208" s="1" t="s">
        <v>48</v>
      </c>
    </row>
    <row r="2209" spans="1:15" x14ac:dyDescent="0.3">
      <c r="A2209" s="1" t="s">
        <v>7755</v>
      </c>
      <c r="B2209" s="1" t="s">
        <v>1577</v>
      </c>
      <c r="C2209" s="14" t="s">
        <v>5937</v>
      </c>
      <c r="D2209" s="1" t="s">
        <v>18</v>
      </c>
      <c r="E2209" s="1" t="s">
        <v>4349</v>
      </c>
      <c r="F2209" s="1" t="s">
        <v>34</v>
      </c>
      <c r="G2209" s="1" t="s">
        <v>37</v>
      </c>
      <c r="H2209" s="1">
        <v>1026</v>
      </c>
      <c r="I2209" s="1">
        <v>787.27</v>
      </c>
      <c r="J2209" s="1">
        <v>1280.97</v>
      </c>
      <c r="K2209" s="1">
        <v>299</v>
      </c>
      <c r="L2209" s="1">
        <f>Table49[[#This Row],[Selling_Price]]-Table49[[#This Row],[Market_Price]]</f>
        <v>493.70000000000005</v>
      </c>
      <c r="M2209" s="1">
        <f>Table49[[#This Row],[Quantity]]*Table49[[#This Row],[Selling_Price]]</f>
        <v>383010.03</v>
      </c>
      <c r="N2209" s="1">
        <f>Table49[[#This Row],[Quantity]]*Table49[[#This Row],[Profit_Per_Quantity]]</f>
        <v>147616.30000000002</v>
      </c>
      <c r="O2209" s="1" t="s">
        <v>48</v>
      </c>
    </row>
    <row r="2210" spans="1:15" x14ac:dyDescent="0.3">
      <c r="A2210" s="1" t="s">
        <v>9982</v>
      </c>
      <c r="B2210" s="1" t="s">
        <v>3226</v>
      </c>
      <c r="C2210" s="14" t="s">
        <v>5279</v>
      </c>
      <c r="D2210" s="1" t="s">
        <v>18</v>
      </c>
      <c r="E2210" s="1" t="s">
        <v>28</v>
      </c>
      <c r="F2210" s="1" t="s">
        <v>31</v>
      </c>
      <c r="G2210" s="1" t="s">
        <v>41</v>
      </c>
      <c r="H2210" s="1">
        <v>1092</v>
      </c>
      <c r="I2210" s="1">
        <v>1294.5</v>
      </c>
      <c r="J2210" s="1">
        <v>1747</v>
      </c>
      <c r="K2210" s="1">
        <v>438</v>
      </c>
      <c r="L2210" s="1">
        <f>Table49[[#This Row],[Selling_Price]]-Table49[[#This Row],[Market_Price]]</f>
        <v>452.5</v>
      </c>
      <c r="M2210" s="1">
        <f>Table49[[#This Row],[Quantity]]*Table49[[#This Row],[Selling_Price]]</f>
        <v>765186</v>
      </c>
      <c r="N2210" s="1">
        <f>Table49[[#This Row],[Quantity]]*Table49[[#This Row],[Profit_Per_Quantity]]</f>
        <v>198195</v>
      </c>
      <c r="O2210" s="1" t="s">
        <v>48</v>
      </c>
    </row>
    <row r="2211" spans="1:15" x14ac:dyDescent="0.3">
      <c r="A2211" s="1" t="s">
        <v>8988</v>
      </c>
      <c r="B2211" s="1" t="s">
        <v>1658</v>
      </c>
      <c r="C2211" s="14" t="s">
        <v>4717</v>
      </c>
      <c r="D2211" s="1" t="s">
        <v>16</v>
      </c>
      <c r="E2211" s="1" t="s">
        <v>4349</v>
      </c>
      <c r="F2211" s="1" t="s">
        <v>33</v>
      </c>
      <c r="G2211" s="1" t="s">
        <v>44</v>
      </c>
      <c r="H2211" s="1">
        <v>1051</v>
      </c>
      <c r="I2211" s="1">
        <v>1569.02</v>
      </c>
      <c r="J2211" s="1">
        <v>2949.77</v>
      </c>
      <c r="K2211" s="1">
        <v>59</v>
      </c>
      <c r="L2211" s="1">
        <f>Table49[[#This Row],[Selling_Price]]-Table49[[#This Row],[Market_Price]]</f>
        <v>1380.75</v>
      </c>
      <c r="M2211" s="1">
        <f>Table49[[#This Row],[Quantity]]*Table49[[#This Row],[Selling_Price]]</f>
        <v>174036.43</v>
      </c>
      <c r="N2211" s="1">
        <f>Table49[[#This Row],[Quantity]]*Table49[[#This Row],[Profit_Per_Quantity]]</f>
        <v>81464.25</v>
      </c>
      <c r="O2211" s="1" t="s">
        <v>48</v>
      </c>
    </row>
    <row r="2212" spans="1:15" x14ac:dyDescent="0.3">
      <c r="A2212" s="1" t="s">
        <v>7326</v>
      </c>
      <c r="B2212" s="1" t="s">
        <v>2559</v>
      </c>
      <c r="C2212" s="14" t="s">
        <v>5643</v>
      </c>
      <c r="D2212" s="1" t="s">
        <v>20</v>
      </c>
      <c r="E2212" s="1" t="s">
        <v>29</v>
      </c>
      <c r="F2212" s="1" t="s">
        <v>32</v>
      </c>
      <c r="G2212" s="1" t="s">
        <v>44</v>
      </c>
      <c r="H2212" s="1">
        <v>1001</v>
      </c>
      <c r="I2212" s="1">
        <v>958.26</v>
      </c>
      <c r="J2212" s="1">
        <v>1824.25</v>
      </c>
      <c r="K2212" s="1">
        <v>42</v>
      </c>
      <c r="L2212" s="1">
        <f>Table49[[#This Row],[Selling_Price]]-Table49[[#This Row],[Market_Price]]</f>
        <v>865.99</v>
      </c>
      <c r="M2212" s="1">
        <f>Table49[[#This Row],[Quantity]]*Table49[[#This Row],[Selling_Price]]</f>
        <v>76618.5</v>
      </c>
      <c r="N2212" s="1">
        <f>Table49[[#This Row],[Quantity]]*Table49[[#This Row],[Profit_Per_Quantity]]</f>
        <v>36371.58</v>
      </c>
      <c r="O2212" s="1" t="s">
        <v>48</v>
      </c>
    </row>
    <row r="2213" spans="1:15" x14ac:dyDescent="0.3">
      <c r="A2213" s="1" t="s">
        <v>7888</v>
      </c>
      <c r="B2213" s="1" t="s">
        <v>2230</v>
      </c>
      <c r="C2213" s="14" t="s">
        <v>5773</v>
      </c>
      <c r="D2213" s="1" t="s">
        <v>14</v>
      </c>
      <c r="E2213" s="1" t="s">
        <v>26</v>
      </c>
      <c r="F2213" s="1" t="s">
        <v>33</v>
      </c>
      <c r="G2213" s="1" t="s">
        <v>4352</v>
      </c>
      <c r="H2213" s="1">
        <v>1020</v>
      </c>
      <c r="I2213" s="1">
        <v>1574.72</v>
      </c>
      <c r="J2213" s="1">
        <v>2660.69</v>
      </c>
      <c r="K2213" s="1">
        <v>335</v>
      </c>
      <c r="L2213" s="1">
        <f>Table49[[#This Row],[Selling_Price]]-Table49[[#This Row],[Market_Price]]</f>
        <v>1085.97</v>
      </c>
      <c r="M2213" s="1">
        <f>Table49[[#This Row],[Quantity]]*Table49[[#This Row],[Selling_Price]]</f>
        <v>891331.15</v>
      </c>
      <c r="N2213" s="1">
        <f>Table49[[#This Row],[Quantity]]*Table49[[#This Row],[Profit_Per_Quantity]]</f>
        <v>363799.95</v>
      </c>
      <c r="O2213" s="1" t="s">
        <v>48</v>
      </c>
    </row>
    <row r="2214" spans="1:15" x14ac:dyDescent="0.3">
      <c r="A2214" s="1" t="s">
        <v>10595</v>
      </c>
      <c r="B2214" s="1" t="s">
        <v>4187</v>
      </c>
      <c r="C2214" s="14" t="s">
        <v>4518</v>
      </c>
      <c r="D2214" s="1" t="s">
        <v>16</v>
      </c>
      <c r="E2214" s="1" t="s">
        <v>24</v>
      </c>
      <c r="F2214" s="1" t="s">
        <v>31</v>
      </c>
      <c r="G2214" s="1" t="s">
        <v>36</v>
      </c>
      <c r="H2214" s="1">
        <v>1046</v>
      </c>
      <c r="I2214" s="1">
        <v>1579.83</v>
      </c>
      <c r="J2214" s="1">
        <v>2902.74</v>
      </c>
      <c r="K2214" s="1">
        <v>126</v>
      </c>
      <c r="L2214" s="1">
        <f>Table49[[#This Row],[Selling_Price]]-Table49[[#This Row],[Market_Price]]</f>
        <v>1322.9099999999999</v>
      </c>
      <c r="M2214" s="1">
        <f>Table49[[#This Row],[Quantity]]*Table49[[#This Row],[Selling_Price]]</f>
        <v>365745.24</v>
      </c>
      <c r="N2214" s="1">
        <f>Table49[[#This Row],[Quantity]]*Table49[[#This Row],[Profit_Per_Quantity]]</f>
        <v>166686.65999999997</v>
      </c>
      <c r="O2214" s="1" t="s">
        <v>48</v>
      </c>
    </row>
    <row r="2215" spans="1:15" x14ac:dyDescent="0.3">
      <c r="A2215" s="1" t="s">
        <v>7676</v>
      </c>
      <c r="B2215" s="1" t="s">
        <v>1572</v>
      </c>
      <c r="C2215" s="14" t="s">
        <v>5028</v>
      </c>
      <c r="D2215" s="1" t="s">
        <v>14</v>
      </c>
      <c r="E2215" s="1" t="s">
        <v>26</v>
      </c>
      <c r="F2215" s="1" t="s">
        <v>31</v>
      </c>
      <c r="G2215" s="1" t="s">
        <v>42</v>
      </c>
      <c r="H2215" s="1">
        <v>1095</v>
      </c>
      <c r="I2215" s="1">
        <v>338.08</v>
      </c>
      <c r="J2215" s="1">
        <v>556.89</v>
      </c>
      <c r="K2215" s="1">
        <v>432</v>
      </c>
      <c r="L2215" s="1">
        <f>Table49[[#This Row],[Selling_Price]]-Table49[[#This Row],[Market_Price]]</f>
        <v>218.81</v>
      </c>
      <c r="M2215" s="1">
        <f>Table49[[#This Row],[Quantity]]*Table49[[#This Row],[Selling_Price]]</f>
        <v>240576.47999999998</v>
      </c>
      <c r="N2215" s="1">
        <f>Table49[[#This Row],[Quantity]]*Table49[[#This Row],[Profit_Per_Quantity]]</f>
        <v>94525.92</v>
      </c>
      <c r="O2215" s="1" t="s">
        <v>48</v>
      </c>
    </row>
    <row r="2216" spans="1:15" x14ac:dyDescent="0.3">
      <c r="A2216" s="1" t="s">
        <v>7262</v>
      </c>
      <c r="B2216" s="1" t="s">
        <v>735</v>
      </c>
      <c r="C2216" s="14" t="s">
        <v>4830</v>
      </c>
      <c r="D2216" s="1" t="s">
        <v>18</v>
      </c>
      <c r="E2216" s="1" t="s">
        <v>30</v>
      </c>
      <c r="F2216" s="1" t="s">
        <v>32</v>
      </c>
      <c r="G2216" s="1" t="s">
        <v>4352</v>
      </c>
      <c r="H2216" s="1">
        <v>1096</v>
      </c>
      <c r="I2216" s="1">
        <v>1627.32</v>
      </c>
      <c r="J2216" s="1">
        <v>3176.28</v>
      </c>
      <c r="K2216" s="1">
        <v>395</v>
      </c>
      <c r="L2216" s="1">
        <f>Table49[[#This Row],[Selling_Price]]-Table49[[#This Row],[Market_Price]]</f>
        <v>1548.9600000000003</v>
      </c>
      <c r="M2216" s="1">
        <f>Table49[[#This Row],[Quantity]]*Table49[[#This Row],[Selling_Price]]</f>
        <v>1254630.6000000001</v>
      </c>
      <c r="N2216" s="1">
        <f>Table49[[#This Row],[Quantity]]*Table49[[#This Row],[Profit_Per_Quantity]]</f>
        <v>611839.20000000007</v>
      </c>
      <c r="O2216" s="1" t="s">
        <v>48</v>
      </c>
    </row>
    <row r="2217" spans="1:15" x14ac:dyDescent="0.3">
      <c r="A2217" s="1" t="s">
        <v>10326</v>
      </c>
      <c r="B2217" s="1" t="s">
        <v>3752</v>
      </c>
      <c r="C2217" s="14" t="s">
        <v>4892</v>
      </c>
      <c r="D2217" s="1" t="s">
        <v>15</v>
      </c>
      <c r="E2217" s="1" t="s">
        <v>27</v>
      </c>
      <c r="F2217" s="1" t="s">
        <v>34</v>
      </c>
      <c r="G2217" s="1" t="s">
        <v>42</v>
      </c>
      <c r="H2217" s="1">
        <v>1060</v>
      </c>
      <c r="I2217" s="1">
        <v>1704.18</v>
      </c>
      <c r="J2217" s="1">
        <v>3204.63</v>
      </c>
      <c r="K2217" s="1">
        <v>373</v>
      </c>
      <c r="L2217" s="1">
        <f>Table49[[#This Row],[Selling_Price]]-Table49[[#This Row],[Market_Price]]</f>
        <v>1500.45</v>
      </c>
      <c r="M2217" s="1">
        <f>Table49[[#This Row],[Quantity]]*Table49[[#This Row],[Selling_Price]]</f>
        <v>1195326.99</v>
      </c>
      <c r="N2217" s="1">
        <f>Table49[[#This Row],[Quantity]]*Table49[[#This Row],[Profit_Per_Quantity]]</f>
        <v>559667.85</v>
      </c>
      <c r="O2217" s="1" t="s">
        <v>48</v>
      </c>
    </row>
    <row r="2218" spans="1:15" x14ac:dyDescent="0.3">
      <c r="A2218" s="1" t="s">
        <v>8218</v>
      </c>
      <c r="B2218" s="1" t="s">
        <v>390</v>
      </c>
      <c r="C2218" s="14" t="s">
        <v>6134</v>
      </c>
      <c r="D2218" s="1" t="s">
        <v>14</v>
      </c>
      <c r="E2218" s="1" t="s">
        <v>25</v>
      </c>
      <c r="F2218" s="1" t="s">
        <v>33</v>
      </c>
      <c r="G2218" s="1" t="s">
        <v>40</v>
      </c>
      <c r="H2218" s="1">
        <v>1089</v>
      </c>
      <c r="I2218" s="1">
        <v>1573.02</v>
      </c>
      <c r="J2218" s="1">
        <v>3136.53</v>
      </c>
      <c r="K2218" s="1">
        <v>144</v>
      </c>
      <c r="L2218" s="1">
        <f>Table49[[#This Row],[Selling_Price]]-Table49[[#This Row],[Market_Price]]</f>
        <v>1563.5100000000002</v>
      </c>
      <c r="M2218" s="1">
        <f>Table49[[#This Row],[Quantity]]*Table49[[#This Row],[Selling_Price]]</f>
        <v>451660.32</v>
      </c>
      <c r="N2218" s="1">
        <f>Table49[[#This Row],[Quantity]]*Table49[[#This Row],[Profit_Per_Quantity]]</f>
        <v>225145.44000000003</v>
      </c>
      <c r="O2218" s="1" t="s">
        <v>48</v>
      </c>
    </row>
    <row r="2219" spans="1:15" x14ac:dyDescent="0.3">
      <c r="A2219" s="1" t="s">
        <v>7869</v>
      </c>
      <c r="B2219" s="1" t="s">
        <v>1640</v>
      </c>
      <c r="C2219" s="14" t="s">
        <v>5391</v>
      </c>
      <c r="D2219" s="1" t="s">
        <v>11</v>
      </c>
      <c r="E2219" s="1" t="s">
        <v>4351</v>
      </c>
      <c r="F2219" s="1" t="s">
        <v>35</v>
      </c>
      <c r="G2219" s="1" t="s">
        <v>43</v>
      </c>
      <c r="H2219" s="1">
        <v>1043</v>
      </c>
      <c r="I2219" s="1">
        <v>1776.43</v>
      </c>
      <c r="J2219" s="1">
        <v>2301.5700000000002</v>
      </c>
      <c r="K2219" s="1">
        <v>205</v>
      </c>
      <c r="L2219" s="1">
        <f>Table49[[#This Row],[Selling_Price]]-Table49[[#This Row],[Market_Price]]</f>
        <v>525.1400000000001</v>
      </c>
      <c r="M2219" s="1">
        <f>Table49[[#This Row],[Quantity]]*Table49[[#This Row],[Selling_Price]]</f>
        <v>471821.85000000003</v>
      </c>
      <c r="N2219" s="1">
        <f>Table49[[#This Row],[Quantity]]*Table49[[#This Row],[Profit_Per_Quantity]]</f>
        <v>107653.70000000003</v>
      </c>
      <c r="O2219" s="1" t="s">
        <v>48</v>
      </c>
    </row>
    <row r="2220" spans="1:15" x14ac:dyDescent="0.3">
      <c r="A2220" s="1" t="s">
        <v>7059</v>
      </c>
      <c r="B2220" s="1" t="s">
        <v>1930</v>
      </c>
      <c r="C2220" s="14" t="s">
        <v>5873</v>
      </c>
      <c r="D2220" s="1" t="s">
        <v>13</v>
      </c>
      <c r="E2220" s="1" t="s">
        <v>24</v>
      </c>
      <c r="F2220" s="1" t="s">
        <v>34</v>
      </c>
      <c r="G2220" s="1" t="s">
        <v>45</v>
      </c>
      <c r="H2220" s="1">
        <v>1086</v>
      </c>
      <c r="I2220" s="1">
        <v>1071.72</v>
      </c>
      <c r="J2220" s="1">
        <v>1434.76</v>
      </c>
      <c r="K2220" s="1">
        <v>363</v>
      </c>
      <c r="L2220" s="1">
        <f>Table49[[#This Row],[Selling_Price]]-Table49[[#This Row],[Market_Price]]</f>
        <v>363.03999999999996</v>
      </c>
      <c r="M2220" s="1">
        <f>Table49[[#This Row],[Quantity]]*Table49[[#This Row],[Selling_Price]]</f>
        <v>520817.88</v>
      </c>
      <c r="N2220" s="1">
        <f>Table49[[#This Row],[Quantity]]*Table49[[#This Row],[Profit_Per_Quantity]]</f>
        <v>131783.51999999999</v>
      </c>
      <c r="O2220" s="1" t="s">
        <v>48</v>
      </c>
    </row>
    <row r="2221" spans="1:15" x14ac:dyDescent="0.3">
      <c r="A2221" s="1" t="s">
        <v>8686</v>
      </c>
      <c r="B2221" s="1" t="s">
        <v>1149</v>
      </c>
      <c r="C2221" s="14" t="s">
        <v>5628</v>
      </c>
      <c r="D2221" s="1" t="s">
        <v>20</v>
      </c>
      <c r="E2221" s="1" t="s">
        <v>4349</v>
      </c>
      <c r="F2221" s="1" t="s">
        <v>32</v>
      </c>
      <c r="G2221" s="1" t="s">
        <v>4352</v>
      </c>
      <c r="H2221" s="1">
        <v>1022</v>
      </c>
      <c r="I2221" s="1">
        <v>1190.1199999999999</v>
      </c>
      <c r="J2221" s="1">
        <v>2351.06</v>
      </c>
      <c r="K2221" s="1">
        <v>78</v>
      </c>
      <c r="L2221" s="1">
        <f>Table49[[#This Row],[Selling_Price]]-Table49[[#This Row],[Market_Price]]</f>
        <v>1160.94</v>
      </c>
      <c r="M2221" s="1">
        <f>Table49[[#This Row],[Quantity]]*Table49[[#This Row],[Selling_Price]]</f>
        <v>183382.68</v>
      </c>
      <c r="N2221" s="1">
        <f>Table49[[#This Row],[Quantity]]*Table49[[#This Row],[Profit_Per_Quantity]]</f>
        <v>90553.32</v>
      </c>
      <c r="O2221" s="1" t="s">
        <v>48</v>
      </c>
    </row>
    <row r="2222" spans="1:15" x14ac:dyDescent="0.3">
      <c r="A2222" s="1" t="s">
        <v>8476</v>
      </c>
      <c r="B2222" s="1" t="s">
        <v>818</v>
      </c>
      <c r="C2222" s="14" t="s">
        <v>5712</v>
      </c>
      <c r="D2222" s="1" t="s">
        <v>17</v>
      </c>
      <c r="E2222" s="1" t="s">
        <v>30</v>
      </c>
      <c r="F2222" s="1" t="s">
        <v>35</v>
      </c>
      <c r="G2222" s="1" t="s">
        <v>44</v>
      </c>
      <c r="H2222" s="1">
        <v>1076</v>
      </c>
      <c r="I2222" s="1">
        <v>899.5</v>
      </c>
      <c r="J2222" s="1">
        <v>1492.94</v>
      </c>
      <c r="K2222" s="1">
        <v>246</v>
      </c>
      <c r="L2222" s="1">
        <f>Table49[[#This Row],[Selling_Price]]-Table49[[#This Row],[Market_Price]]</f>
        <v>593.44000000000005</v>
      </c>
      <c r="M2222" s="1">
        <f>Table49[[#This Row],[Quantity]]*Table49[[#This Row],[Selling_Price]]</f>
        <v>367263.24</v>
      </c>
      <c r="N2222" s="1">
        <f>Table49[[#This Row],[Quantity]]*Table49[[#This Row],[Profit_Per_Quantity]]</f>
        <v>145986.24000000002</v>
      </c>
      <c r="O2222" s="1" t="s">
        <v>48</v>
      </c>
    </row>
    <row r="2223" spans="1:15" x14ac:dyDescent="0.3">
      <c r="A2223" s="1" t="s">
        <v>9911</v>
      </c>
      <c r="B2223" s="1" t="s">
        <v>3118</v>
      </c>
      <c r="C2223" s="14" t="s">
        <v>4484</v>
      </c>
      <c r="D2223" s="1" t="s">
        <v>18</v>
      </c>
      <c r="E2223" s="1" t="s">
        <v>30</v>
      </c>
      <c r="F2223" s="1" t="s">
        <v>35</v>
      </c>
      <c r="G2223" s="1" t="s">
        <v>4352</v>
      </c>
      <c r="H2223" s="1">
        <v>1062</v>
      </c>
      <c r="I2223" s="1">
        <v>1156.27</v>
      </c>
      <c r="J2223" s="1">
        <v>1944.65</v>
      </c>
      <c r="K2223" s="1">
        <v>399</v>
      </c>
      <c r="L2223" s="1">
        <f>Table49[[#This Row],[Selling_Price]]-Table49[[#This Row],[Market_Price]]</f>
        <v>788.38000000000011</v>
      </c>
      <c r="M2223" s="1">
        <f>Table49[[#This Row],[Quantity]]*Table49[[#This Row],[Selling_Price]]</f>
        <v>775915.35000000009</v>
      </c>
      <c r="N2223" s="1">
        <f>Table49[[#This Row],[Quantity]]*Table49[[#This Row],[Profit_Per_Quantity]]</f>
        <v>314563.62000000005</v>
      </c>
      <c r="O2223" s="1" t="s">
        <v>48</v>
      </c>
    </row>
    <row r="2224" spans="1:15" x14ac:dyDescent="0.3">
      <c r="A2224" s="1" t="s">
        <v>8575</v>
      </c>
      <c r="B2224" s="1" t="s">
        <v>972</v>
      </c>
      <c r="C2224" s="14" t="s">
        <v>4786</v>
      </c>
      <c r="D2224" s="1" t="s">
        <v>19</v>
      </c>
      <c r="E2224" s="1" t="s">
        <v>29</v>
      </c>
      <c r="F2224" s="1" t="s">
        <v>35</v>
      </c>
      <c r="G2224" s="1" t="s">
        <v>40</v>
      </c>
      <c r="H2224" s="1">
        <v>1090</v>
      </c>
      <c r="I2224" s="1">
        <v>526.66</v>
      </c>
      <c r="J2224" s="1">
        <v>897.97</v>
      </c>
      <c r="K2224" s="1">
        <v>208</v>
      </c>
      <c r="L2224" s="1">
        <f>Table49[[#This Row],[Selling_Price]]-Table49[[#This Row],[Market_Price]]</f>
        <v>371.31000000000006</v>
      </c>
      <c r="M2224" s="1">
        <f>Table49[[#This Row],[Quantity]]*Table49[[#This Row],[Selling_Price]]</f>
        <v>186777.76</v>
      </c>
      <c r="N2224" s="1">
        <f>Table49[[#This Row],[Quantity]]*Table49[[#This Row],[Profit_Per_Quantity]]</f>
        <v>77232.48000000001</v>
      </c>
      <c r="O2224" s="1" t="s">
        <v>48</v>
      </c>
    </row>
    <row r="2225" spans="1:15" x14ac:dyDescent="0.3">
      <c r="A2225" s="1" t="s">
        <v>9140</v>
      </c>
      <c r="B2225" s="1" t="s">
        <v>1896</v>
      </c>
      <c r="C2225" s="14" t="s">
        <v>5101</v>
      </c>
      <c r="D2225" s="1" t="s">
        <v>14</v>
      </c>
      <c r="E2225" s="1" t="s">
        <v>24</v>
      </c>
      <c r="F2225" s="1" t="s">
        <v>33</v>
      </c>
      <c r="G2225" s="1" t="s">
        <v>38</v>
      </c>
      <c r="H2225" s="1">
        <v>1086</v>
      </c>
      <c r="I2225" s="1">
        <v>1781.93</v>
      </c>
      <c r="J2225" s="1">
        <v>2561.9899999999998</v>
      </c>
      <c r="K2225" s="1">
        <v>20</v>
      </c>
      <c r="L2225" s="1">
        <f>Table49[[#This Row],[Selling_Price]]-Table49[[#This Row],[Market_Price]]</f>
        <v>780.05999999999972</v>
      </c>
      <c r="M2225" s="1">
        <f>Table49[[#This Row],[Quantity]]*Table49[[#This Row],[Selling_Price]]</f>
        <v>51239.799999999996</v>
      </c>
      <c r="N2225" s="1">
        <f>Table49[[#This Row],[Quantity]]*Table49[[#This Row],[Profit_Per_Quantity]]</f>
        <v>15601.199999999993</v>
      </c>
      <c r="O2225" s="1" t="s">
        <v>48</v>
      </c>
    </row>
    <row r="2226" spans="1:15" x14ac:dyDescent="0.3">
      <c r="A2226" s="1" t="s">
        <v>10612</v>
      </c>
      <c r="B2226" s="1" t="s">
        <v>4208</v>
      </c>
      <c r="C2226" s="14" t="s">
        <v>4497</v>
      </c>
      <c r="D2226" s="1" t="s">
        <v>19</v>
      </c>
      <c r="E2226" s="1" t="s">
        <v>30</v>
      </c>
      <c r="F2226" s="1" t="s">
        <v>32</v>
      </c>
      <c r="G2226" s="1" t="s">
        <v>41</v>
      </c>
      <c r="H2226" s="1">
        <v>1016</v>
      </c>
      <c r="I2226" s="1">
        <v>170.81</v>
      </c>
      <c r="J2226" s="1">
        <v>226.44</v>
      </c>
      <c r="K2226" s="1">
        <v>30</v>
      </c>
      <c r="L2226" s="1">
        <f>Table49[[#This Row],[Selling_Price]]-Table49[[#This Row],[Market_Price]]</f>
        <v>55.629999999999995</v>
      </c>
      <c r="M2226" s="1">
        <f>Table49[[#This Row],[Quantity]]*Table49[[#This Row],[Selling_Price]]</f>
        <v>6793.2</v>
      </c>
      <c r="N2226" s="1">
        <f>Table49[[#This Row],[Quantity]]*Table49[[#This Row],[Profit_Per_Quantity]]</f>
        <v>1668.8999999999999</v>
      </c>
      <c r="O2226" s="1" t="s">
        <v>48</v>
      </c>
    </row>
    <row r="2227" spans="1:15" x14ac:dyDescent="0.3">
      <c r="A2227" s="1" t="s">
        <v>8401</v>
      </c>
      <c r="B2227" s="1" t="s">
        <v>694</v>
      </c>
      <c r="C2227" s="14" t="s">
        <v>4725</v>
      </c>
      <c r="D2227" s="1" t="s">
        <v>18</v>
      </c>
      <c r="E2227" s="1" t="s">
        <v>26</v>
      </c>
      <c r="F2227" s="1" t="s">
        <v>34</v>
      </c>
      <c r="G2227" s="1" t="s">
        <v>43</v>
      </c>
      <c r="H2227" s="1">
        <v>1091</v>
      </c>
      <c r="I2227" s="1">
        <v>1513.45</v>
      </c>
      <c r="J2227" s="1">
        <v>2072.6</v>
      </c>
      <c r="K2227" s="1">
        <v>17</v>
      </c>
      <c r="L2227" s="1">
        <f>Table49[[#This Row],[Selling_Price]]-Table49[[#This Row],[Market_Price]]</f>
        <v>559.14999999999986</v>
      </c>
      <c r="M2227" s="1">
        <f>Table49[[#This Row],[Quantity]]*Table49[[#This Row],[Selling_Price]]</f>
        <v>35234.199999999997</v>
      </c>
      <c r="N2227" s="1">
        <f>Table49[[#This Row],[Quantity]]*Table49[[#This Row],[Profit_Per_Quantity]]</f>
        <v>9505.5499999999975</v>
      </c>
      <c r="O2227" s="1" t="s">
        <v>48</v>
      </c>
    </row>
    <row r="2228" spans="1:15" x14ac:dyDescent="0.3">
      <c r="A2228" s="1" t="s">
        <v>9902</v>
      </c>
      <c r="B2228" s="1" t="s">
        <v>3105</v>
      </c>
      <c r="C2228" s="14" t="s">
        <v>5347</v>
      </c>
      <c r="D2228" s="1" t="s">
        <v>20</v>
      </c>
      <c r="E2228" s="1" t="s">
        <v>25</v>
      </c>
      <c r="F2228" s="1" t="s">
        <v>34</v>
      </c>
      <c r="G2228" s="1" t="s">
        <v>41</v>
      </c>
      <c r="H2228" s="1">
        <v>1072</v>
      </c>
      <c r="I2228" s="1">
        <v>1121.4000000000001</v>
      </c>
      <c r="J2228" s="1">
        <v>2101.5500000000002</v>
      </c>
      <c r="K2228" s="1">
        <v>451</v>
      </c>
      <c r="L2228" s="1">
        <f>Table49[[#This Row],[Selling_Price]]-Table49[[#This Row],[Market_Price]]</f>
        <v>980.15000000000009</v>
      </c>
      <c r="M2228" s="1">
        <f>Table49[[#This Row],[Quantity]]*Table49[[#This Row],[Selling_Price]]</f>
        <v>947799.05</v>
      </c>
      <c r="N2228" s="1">
        <f>Table49[[#This Row],[Quantity]]*Table49[[#This Row],[Profit_Per_Quantity]]</f>
        <v>442047.65</v>
      </c>
      <c r="O2228" s="1" t="s">
        <v>48</v>
      </c>
    </row>
    <row r="2229" spans="1:15" x14ac:dyDescent="0.3">
      <c r="A2229" s="1" t="s">
        <v>7903</v>
      </c>
      <c r="B2229" s="1" t="s">
        <v>443</v>
      </c>
      <c r="C2229" s="14" t="s">
        <v>5802</v>
      </c>
      <c r="D2229" s="1" t="s">
        <v>15</v>
      </c>
      <c r="E2229" s="1" t="s">
        <v>29</v>
      </c>
      <c r="F2229" s="1" t="s">
        <v>35</v>
      </c>
      <c r="G2229" s="1" t="s">
        <v>4352</v>
      </c>
      <c r="H2229" s="1">
        <v>1092</v>
      </c>
      <c r="I2229" s="1">
        <v>1838.44</v>
      </c>
      <c r="J2229" s="1">
        <v>2074.37</v>
      </c>
      <c r="K2229" s="1">
        <v>44</v>
      </c>
      <c r="L2229" s="1">
        <f>Table49[[#This Row],[Selling_Price]]-Table49[[#This Row],[Market_Price]]</f>
        <v>235.92999999999984</v>
      </c>
      <c r="M2229" s="1">
        <f>Table49[[#This Row],[Quantity]]*Table49[[#This Row],[Selling_Price]]</f>
        <v>91272.28</v>
      </c>
      <c r="N2229" s="1">
        <f>Table49[[#This Row],[Quantity]]*Table49[[#This Row],[Profit_Per_Quantity]]</f>
        <v>10380.919999999993</v>
      </c>
      <c r="O2229" s="1" t="s">
        <v>48</v>
      </c>
    </row>
    <row r="2230" spans="1:15" x14ac:dyDescent="0.3">
      <c r="A2230" s="1" t="s">
        <v>7873</v>
      </c>
      <c r="B2230" s="1" t="s">
        <v>323</v>
      </c>
      <c r="C2230" s="14" t="s">
        <v>4932</v>
      </c>
      <c r="D2230" s="1" t="s">
        <v>15</v>
      </c>
      <c r="E2230" s="1" t="s">
        <v>4349</v>
      </c>
      <c r="F2230" s="1" t="s">
        <v>35</v>
      </c>
      <c r="G2230" s="1" t="s">
        <v>4352</v>
      </c>
      <c r="H2230" s="1">
        <v>1082</v>
      </c>
      <c r="I2230" s="1">
        <v>821.98</v>
      </c>
      <c r="J2230" s="1">
        <v>1513.35</v>
      </c>
      <c r="K2230" s="1">
        <v>145</v>
      </c>
      <c r="L2230" s="1">
        <f>Table49[[#This Row],[Selling_Price]]-Table49[[#This Row],[Market_Price]]</f>
        <v>691.36999999999989</v>
      </c>
      <c r="M2230" s="1">
        <f>Table49[[#This Row],[Quantity]]*Table49[[#This Row],[Selling_Price]]</f>
        <v>219435.75</v>
      </c>
      <c r="N2230" s="1">
        <f>Table49[[#This Row],[Quantity]]*Table49[[#This Row],[Profit_Per_Quantity]]</f>
        <v>100248.64999999998</v>
      </c>
      <c r="O2230" s="1" t="s">
        <v>48</v>
      </c>
    </row>
    <row r="2231" spans="1:15" x14ac:dyDescent="0.3">
      <c r="A2231" s="1" t="s">
        <v>8861</v>
      </c>
      <c r="B2231" s="1" t="s">
        <v>1449</v>
      </c>
      <c r="C2231" s="14" t="s">
        <v>5488</v>
      </c>
      <c r="D2231" s="1" t="s">
        <v>18</v>
      </c>
      <c r="E2231" s="1" t="s">
        <v>30</v>
      </c>
      <c r="F2231" s="1" t="s">
        <v>33</v>
      </c>
      <c r="G2231" s="1" t="s">
        <v>42</v>
      </c>
      <c r="H2231" s="1">
        <v>1086</v>
      </c>
      <c r="I2231" s="1">
        <v>1407.16</v>
      </c>
      <c r="J2231" s="1">
        <v>2224</v>
      </c>
      <c r="K2231" s="1">
        <v>42</v>
      </c>
      <c r="L2231" s="1">
        <f>Table49[[#This Row],[Selling_Price]]-Table49[[#This Row],[Market_Price]]</f>
        <v>816.83999999999992</v>
      </c>
      <c r="M2231" s="1">
        <f>Table49[[#This Row],[Quantity]]*Table49[[#This Row],[Selling_Price]]</f>
        <v>93408</v>
      </c>
      <c r="N2231" s="1">
        <f>Table49[[#This Row],[Quantity]]*Table49[[#This Row],[Profit_Per_Quantity]]</f>
        <v>34307.279999999999</v>
      </c>
      <c r="O2231" s="1" t="s">
        <v>48</v>
      </c>
    </row>
    <row r="2232" spans="1:15" x14ac:dyDescent="0.3">
      <c r="A2232" s="1" t="s">
        <v>8145</v>
      </c>
      <c r="B2232" s="1" t="s">
        <v>259</v>
      </c>
      <c r="C2232" s="14" t="s">
        <v>4657</v>
      </c>
      <c r="D2232" s="1" t="s">
        <v>12</v>
      </c>
      <c r="E2232" s="1" t="s">
        <v>27</v>
      </c>
      <c r="F2232" s="1" t="s">
        <v>32</v>
      </c>
      <c r="G2232" s="1" t="s">
        <v>40</v>
      </c>
      <c r="H2232" s="1">
        <v>1071</v>
      </c>
      <c r="I2232" s="1">
        <v>1964.64</v>
      </c>
      <c r="J2232" s="1">
        <v>3638.37</v>
      </c>
      <c r="K2232" s="1">
        <v>499</v>
      </c>
      <c r="L2232" s="1">
        <f>Table49[[#This Row],[Selling_Price]]-Table49[[#This Row],[Market_Price]]</f>
        <v>1673.7299999999998</v>
      </c>
      <c r="M2232" s="1">
        <f>Table49[[#This Row],[Quantity]]*Table49[[#This Row],[Selling_Price]]</f>
        <v>1815546.63</v>
      </c>
      <c r="N2232" s="1">
        <f>Table49[[#This Row],[Quantity]]*Table49[[#This Row],[Profit_Per_Quantity]]</f>
        <v>835191.2699999999</v>
      </c>
      <c r="O2232" s="1" t="s">
        <v>48</v>
      </c>
    </row>
    <row r="2233" spans="1:15" x14ac:dyDescent="0.3">
      <c r="A2233" s="1" t="s">
        <v>10379</v>
      </c>
      <c r="B2233" s="1" t="s">
        <v>3833</v>
      </c>
      <c r="C2233" s="14" t="s">
        <v>4834</v>
      </c>
      <c r="D2233" s="1" t="s">
        <v>16</v>
      </c>
      <c r="E2233" s="1" t="s">
        <v>26</v>
      </c>
      <c r="F2233" s="1" t="s">
        <v>35</v>
      </c>
      <c r="G2233" s="1" t="s">
        <v>43</v>
      </c>
      <c r="H2233" s="1">
        <v>1093</v>
      </c>
      <c r="I2233" s="1">
        <v>67.03</v>
      </c>
      <c r="J2233" s="1">
        <v>128.77000000000001</v>
      </c>
      <c r="K2233" s="1">
        <v>193</v>
      </c>
      <c r="L2233" s="1">
        <f>Table49[[#This Row],[Selling_Price]]-Table49[[#This Row],[Market_Price]]</f>
        <v>61.740000000000009</v>
      </c>
      <c r="M2233" s="1">
        <f>Table49[[#This Row],[Quantity]]*Table49[[#This Row],[Selling_Price]]</f>
        <v>24852.61</v>
      </c>
      <c r="N2233" s="1">
        <f>Table49[[#This Row],[Quantity]]*Table49[[#This Row],[Profit_Per_Quantity]]</f>
        <v>11915.820000000002</v>
      </c>
      <c r="O2233" s="1" t="s">
        <v>48</v>
      </c>
    </row>
    <row r="2234" spans="1:15" x14ac:dyDescent="0.3">
      <c r="A2234" s="1" t="s">
        <v>10668</v>
      </c>
      <c r="B2234" s="1" t="s">
        <v>4299</v>
      </c>
      <c r="C2234" s="14" t="s">
        <v>4405</v>
      </c>
      <c r="D2234" s="1" t="s">
        <v>13</v>
      </c>
      <c r="E2234" s="1" t="s">
        <v>26</v>
      </c>
      <c r="F2234" s="1" t="s">
        <v>34</v>
      </c>
      <c r="G2234" s="1" t="s">
        <v>43</v>
      </c>
      <c r="H2234" s="1">
        <v>1030</v>
      </c>
      <c r="I2234" s="1">
        <v>860.89</v>
      </c>
      <c r="J2234" s="1">
        <v>1529.06</v>
      </c>
      <c r="K2234" s="1">
        <v>101</v>
      </c>
      <c r="L2234" s="1">
        <f>Table49[[#This Row],[Selling_Price]]-Table49[[#This Row],[Market_Price]]</f>
        <v>668.17</v>
      </c>
      <c r="M2234" s="1">
        <f>Table49[[#This Row],[Quantity]]*Table49[[#This Row],[Selling_Price]]</f>
        <v>154435.06</v>
      </c>
      <c r="N2234" s="1">
        <f>Table49[[#This Row],[Quantity]]*Table49[[#This Row],[Profit_Per_Quantity]]</f>
        <v>67485.17</v>
      </c>
      <c r="O2234" s="1" t="s">
        <v>48</v>
      </c>
    </row>
    <row r="2235" spans="1:15" x14ac:dyDescent="0.3">
      <c r="A2235" s="1" t="s">
        <v>6434</v>
      </c>
      <c r="B2235" s="1" t="s">
        <v>3958</v>
      </c>
      <c r="C2235" s="14" t="s">
        <v>4728</v>
      </c>
      <c r="D2235" s="1" t="s">
        <v>17</v>
      </c>
      <c r="E2235" s="1" t="s">
        <v>21</v>
      </c>
      <c r="F2235" s="1" t="s">
        <v>34</v>
      </c>
      <c r="G2235" s="1" t="s">
        <v>42</v>
      </c>
      <c r="H2235" s="1">
        <v>1021</v>
      </c>
      <c r="I2235" s="1">
        <v>1711.48</v>
      </c>
      <c r="J2235" s="1">
        <v>1964.04</v>
      </c>
      <c r="K2235" s="1">
        <v>31</v>
      </c>
      <c r="L2235" s="1">
        <f>Table49[[#This Row],[Selling_Price]]-Table49[[#This Row],[Market_Price]]</f>
        <v>252.55999999999995</v>
      </c>
      <c r="M2235" s="1">
        <f>Table49[[#This Row],[Quantity]]*Table49[[#This Row],[Selling_Price]]</f>
        <v>60885.24</v>
      </c>
      <c r="N2235" s="1">
        <f>Table49[[#This Row],[Quantity]]*Table49[[#This Row],[Profit_Per_Quantity]]</f>
        <v>7829.3599999999988</v>
      </c>
      <c r="O2235" s="1" t="s">
        <v>48</v>
      </c>
    </row>
    <row r="2236" spans="1:15" x14ac:dyDescent="0.3">
      <c r="A2236" s="1" t="s">
        <v>6912</v>
      </c>
      <c r="B2236" s="1" t="s">
        <v>1072</v>
      </c>
      <c r="C2236" s="14" t="s">
        <v>5585</v>
      </c>
      <c r="D2236" s="1" t="s">
        <v>13</v>
      </c>
      <c r="E2236" s="1" t="s">
        <v>28</v>
      </c>
      <c r="F2236" s="1" t="s">
        <v>35</v>
      </c>
      <c r="G2236" s="1" t="s">
        <v>36</v>
      </c>
      <c r="H2236" s="1">
        <v>1014</v>
      </c>
      <c r="I2236" s="1">
        <v>260.77999999999997</v>
      </c>
      <c r="J2236" s="1">
        <v>484.54</v>
      </c>
      <c r="K2236" s="1">
        <v>235</v>
      </c>
      <c r="L2236" s="1">
        <f>Table49[[#This Row],[Selling_Price]]-Table49[[#This Row],[Market_Price]]</f>
        <v>223.76000000000005</v>
      </c>
      <c r="M2236" s="1">
        <f>Table49[[#This Row],[Quantity]]*Table49[[#This Row],[Selling_Price]]</f>
        <v>113866.90000000001</v>
      </c>
      <c r="N2236" s="1">
        <f>Table49[[#This Row],[Quantity]]*Table49[[#This Row],[Profit_Per_Quantity]]</f>
        <v>52583.600000000013</v>
      </c>
      <c r="O2236" s="1" t="s">
        <v>48</v>
      </c>
    </row>
    <row r="2237" spans="1:15" x14ac:dyDescent="0.3">
      <c r="A2237" s="1" t="s">
        <v>7710</v>
      </c>
      <c r="B2237" s="1" t="s">
        <v>1614</v>
      </c>
      <c r="C2237" s="14" t="s">
        <v>5137</v>
      </c>
      <c r="D2237" s="1" t="s">
        <v>18</v>
      </c>
      <c r="E2237" s="1" t="s">
        <v>21</v>
      </c>
      <c r="F2237" s="1" t="s">
        <v>35</v>
      </c>
      <c r="G2237" s="1" t="s">
        <v>36</v>
      </c>
      <c r="H2237" s="1">
        <v>1055</v>
      </c>
      <c r="I2237" s="1">
        <v>599.70000000000005</v>
      </c>
      <c r="J2237" s="1">
        <v>1105.43</v>
      </c>
      <c r="K2237" s="1">
        <v>417</v>
      </c>
      <c r="L2237" s="1">
        <f>Table49[[#This Row],[Selling_Price]]-Table49[[#This Row],[Market_Price]]</f>
        <v>505.73</v>
      </c>
      <c r="M2237" s="1">
        <f>Table49[[#This Row],[Quantity]]*Table49[[#This Row],[Selling_Price]]</f>
        <v>460964.31</v>
      </c>
      <c r="N2237" s="1">
        <f>Table49[[#This Row],[Quantity]]*Table49[[#This Row],[Profit_Per_Quantity]]</f>
        <v>210889.41</v>
      </c>
      <c r="O2237" s="1" t="s">
        <v>48</v>
      </c>
    </row>
    <row r="2238" spans="1:15" x14ac:dyDescent="0.3">
      <c r="A2238" s="1" t="s">
        <v>6316</v>
      </c>
      <c r="B2238" s="1" t="s">
        <v>2911</v>
      </c>
      <c r="C2238" s="14" t="s">
        <v>5464</v>
      </c>
      <c r="D2238" s="1" t="s">
        <v>11</v>
      </c>
      <c r="E2238" s="1" t="s">
        <v>28</v>
      </c>
      <c r="F2238" s="1" t="s">
        <v>32</v>
      </c>
      <c r="G2238" s="1" t="s">
        <v>45</v>
      </c>
      <c r="H2238" s="1">
        <v>1016</v>
      </c>
      <c r="I2238" s="1">
        <v>1693.09</v>
      </c>
      <c r="J2238" s="1">
        <v>2836.64</v>
      </c>
      <c r="K2238" s="1">
        <v>363</v>
      </c>
      <c r="L2238" s="1">
        <f>Table49[[#This Row],[Selling_Price]]-Table49[[#This Row],[Market_Price]]</f>
        <v>1143.55</v>
      </c>
      <c r="M2238" s="1">
        <f>Table49[[#This Row],[Quantity]]*Table49[[#This Row],[Selling_Price]]</f>
        <v>1029700.32</v>
      </c>
      <c r="N2238" s="1">
        <f>Table49[[#This Row],[Quantity]]*Table49[[#This Row],[Profit_Per_Quantity]]</f>
        <v>415108.64999999997</v>
      </c>
      <c r="O2238" s="1" t="s">
        <v>48</v>
      </c>
    </row>
    <row r="2239" spans="1:15" x14ac:dyDescent="0.3">
      <c r="A2239" s="1" t="s">
        <v>6714</v>
      </c>
      <c r="B2239" s="1" t="s">
        <v>2414</v>
      </c>
      <c r="C2239" s="14" t="s">
        <v>5706</v>
      </c>
      <c r="D2239" s="1" t="s">
        <v>19</v>
      </c>
      <c r="E2239" s="1" t="s">
        <v>30</v>
      </c>
      <c r="F2239" s="1" t="s">
        <v>33</v>
      </c>
      <c r="G2239" s="1" t="s">
        <v>41</v>
      </c>
      <c r="H2239" s="1">
        <v>1099</v>
      </c>
      <c r="I2239" s="1">
        <v>108.28</v>
      </c>
      <c r="J2239" s="1">
        <v>181.71</v>
      </c>
      <c r="K2239" s="1">
        <v>14</v>
      </c>
      <c r="L2239" s="1">
        <f>Table49[[#This Row],[Selling_Price]]-Table49[[#This Row],[Market_Price]]</f>
        <v>73.430000000000007</v>
      </c>
      <c r="M2239" s="1">
        <f>Table49[[#This Row],[Quantity]]*Table49[[#This Row],[Selling_Price]]</f>
        <v>2543.94</v>
      </c>
      <c r="N2239" s="1">
        <f>Table49[[#This Row],[Quantity]]*Table49[[#This Row],[Profit_Per_Quantity]]</f>
        <v>1028.02</v>
      </c>
      <c r="O2239" s="1" t="s">
        <v>48</v>
      </c>
    </row>
    <row r="2240" spans="1:15" x14ac:dyDescent="0.3">
      <c r="A2240" s="1" t="s">
        <v>8729</v>
      </c>
      <c r="B2240" s="1" t="s">
        <v>1214</v>
      </c>
      <c r="C2240" s="14" t="s">
        <v>5129</v>
      </c>
      <c r="D2240" s="1" t="s">
        <v>13</v>
      </c>
      <c r="E2240" s="1" t="s">
        <v>24</v>
      </c>
      <c r="F2240" s="1" t="s">
        <v>34</v>
      </c>
      <c r="G2240" s="1" t="s">
        <v>38</v>
      </c>
      <c r="H2240" s="1">
        <v>1058</v>
      </c>
      <c r="I2240" s="1">
        <v>1571.16</v>
      </c>
      <c r="J2240" s="1">
        <v>2574.4699999999998</v>
      </c>
      <c r="K2240" s="1">
        <v>294</v>
      </c>
      <c r="L2240" s="1">
        <f>Table49[[#This Row],[Selling_Price]]-Table49[[#This Row],[Market_Price]]</f>
        <v>1003.3099999999997</v>
      </c>
      <c r="M2240" s="1">
        <f>Table49[[#This Row],[Quantity]]*Table49[[#This Row],[Selling_Price]]</f>
        <v>756894.17999999993</v>
      </c>
      <c r="N2240" s="1">
        <f>Table49[[#This Row],[Quantity]]*Table49[[#This Row],[Profit_Per_Quantity]]</f>
        <v>294973.1399999999</v>
      </c>
      <c r="O2240" s="1" t="s">
        <v>48</v>
      </c>
    </row>
    <row r="2241" spans="1:15" x14ac:dyDescent="0.3">
      <c r="A2241" s="1" t="s">
        <v>10271</v>
      </c>
      <c r="B2241" s="1" t="s">
        <v>3673</v>
      </c>
      <c r="C2241" s="14" t="s">
        <v>4958</v>
      </c>
      <c r="D2241" s="1" t="s">
        <v>18</v>
      </c>
      <c r="E2241" s="1" t="s">
        <v>4351</v>
      </c>
      <c r="F2241" s="1" t="s">
        <v>34</v>
      </c>
      <c r="G2241" s="1" t="s">
        <v>45</v>
      </c>
      <c r="H2241" s="1">
        <v>1005</v>
      </c>
      <c r="I2241" s="1">
        <v>625.82000000000005</v>
      </c>
      <c r="J2241" s="1">
        <v>919.85</v>
      </c>
      <c r="K2241" s="1">
        <v>400</v>
      </c>
      <c r="L2241" s="1">
        <f>Table49[[#This Row],[Selling_Price]]-Table49[[#This Row],[Market_Price]]</f>
        <v>294.02999999999997</v>
      </c>
      <c r="M2241" s="1">
        <f>Table49[[#This Row],[Quantity]]*Table49[[#This Row],[Selling_Price]]</f>
        <v>367940</v>
      </c>
      <c r="N2241" s="1">
        <f>Table49[[#This Row],[Quantity]]*Table49[[#This Row],[Profit_Per_Quantity]]</f>
        <v>117611.99999999999</v>
      </c>
      <c r="O2241" s="1" t="s">
        <v>48</v>
      </c>
    </row>
    <row r="2242" spans="1:15" x14ac:dyDescent="0.3">
      <c r="A2242" s="1" t="s">
        <v>9158</v>
      </c>
      <c r="B2242" s="1" t="s">
        <v>1919</v>
      </c>
      <c r="C2242" s="14" t="s">
        <v>5028</v>
      </c>
      <c r="D2242" s="1" t="s">
        <v>12</v>
      </c>
      <c r="E2242" s="1" t="s">
        <v>27</v>
      </c>
      <c r="F2242" s="1" t="s">
        <v>34</v>
      </c>
      <c r="G2242" s="1" t="s">
        <v>44</v>
      </c>
      <c r="H2242" s="1">
        <v>1044</v>
      </c>
      <c r="I2242" s="1">
        <v>88.69</v>
      </c>
      <c r="J2242" s="1">
        <v>154.47999999999999</v>
      </c>
      <c r="K2242" s="1">
        <v>362</v>
      </c>
      <c r="L2242" s="1">
        <f>Table49[[#This Row],[Selling_Price]]-Table49[[#This Row],[Market_Price]]</f>
        <v>65.789999999999992</v>
      </c>
      <c r="M2242" s="1">
        <f>Table49[[#This Row],[Quantity]]*Table49[[#This Row],[Selling_Price]]</f>
        <v>55921.759999999995</v>
      </c>
      <c r="N2242" s="1">
        <f>Table49[[#This Row],[Quantity]]*Table49[[#This Row],[Profit_Per_Quantity]]</f>
        <v>23815.979999999996</v>
      </c>
      <c r="O2242" s="1" t="s">
        <v>48</v>
      </c>
    </row>
    <row r="2243" spans="1:15" x14ac:dyDescent="0.3">
      <c r="A2243" s="1" t="s">
        <v>10360</v>
      </c>
      <c r="B2243" s="1" t="s">
        <v>3795</v>
      </c>
      <c r="C2243" s="14" t="s">
        <v>4666</v>
      </c>
      <c r="D2243" s="1" t="s">
        <v>13</v>
      </c>
      <c r="E2243" s="1" t="s">
        <v>26</v>
      </c>
      <c r="F2243" s="1" t="s">
        <v>32</v>
      </c>
      <c r="G2243" s="1" t="s">
        <v>42</v>
      </c>
      <c r="H2243" s="1">
        <v>1067</v>
      </c>
      <c r="I2243" s="1">
        <v>1723.03</v>
      </c>
      <c r="J2243" s="1">
        <v>2722.39</v>
      </c>
      <c r="K2243" s="1">
        <v>472</v>
      </c>
      <c r="L2243" s="1">
        <f>Table49[[#This Row],[Selling_Price]]-Table49[[#This Row],[Market_Price]]</f>
        <v>999.3599999999999</v>
      </c>
      <c r="M2243" s="1">
        <f>Table49[[#This Row],[Quantity]]*Table49[[#This Row],[Selling_Price]]</f>
        <v>1284968.0799999998</v>
      </c>
      <c r="N2243" s="1">
        <f>Table49[[#This Row],[Quantity]]*Table49[[#This Row],[Profit_Per_Quantity]]</f>
        <v>471697.91999999993</v>
      </c>
      <c r="O2243" s="1" t="s">
        <v>48</v>
      </c>
    </row>
    <row r="2244" spans="1:15" x14ac:dyDescent="0.3">
      <c r="A2244" s="1" t="s">
        <v>9676</v>
      </c>
      <c r="B2244" s="1" t="s">
        <v>2751</v>
      </c>
      <c r="C2244" s="14" t="s">
        <v>5548</v>
      </c>
      <c r="D2244" s="1" t="s">
        <v>17</v>
      </c>
      <c r="E2244" s="1" t="s">
        <v>4351</v>
      </c>
      <c r="F2244" s="1" t="s">
        <v>35</v>
      </c>
      <c r="G2244" s="1" t="s">
        <v>36</v>
      </c>
      <c r="H2244" s="1">
        <v>1017</v>
      </c>
      <c r="I2244" s="1">
        <v>734.6</v>
      </c>
      <c r="J2244" s="1">
        <v>1180.26</v>
      </c>
      <c r="K2244" s="1">
        <v>175</v>
      </c>
      <c r="L2244" s="1">
        <f>Table49[[#This Row],[Selling_Price]]-Table49[[#This Row],[Market_Price]]</f>
        <v>445.65999999999997</v>
      </c>
      <c r="M2244" s="1">
        <f>Table49[[#This Row],[Quantity]]*Table49[[#This Row],[Selling_Price]]</f>
        <v>206545.5</v>
      </c>
      <c r="N2244" s="1">
        <f>Table49[[#This Row],[Quantity]]*Table49[[#This Row],[Profit_Per_Quantity]]</f>
        <v>77990.5</v>
      </c>
      <c r="O2244" s="1" t="s">
        <v>48</v>
      </c>
    </row>
    <row r="2245" spans="1:15" x14ac:dyDescent="0.3">
      <c r="A2245" s="1" t="s">
        <v>8161</v>
      </c>
      <c r="B2245" s="1" t="s">
        <v>290</v>
      </c>
      <c r="C2245" s="14" t="s">
        <v>5490</v>
      </c>
      <c r="D2245" s="1" t="s">
        <v>15</v>
      </c>
      <c r="E2245" s="1" t="s">
        <v>27</v>
      </c>
      <c r="F2245" s="1" t="s">
        <v>35</v>
      </c>
      <c r="G2245" s="1" t="s">
        <v>45</v>
      </c>
      <c r="H2245" s="1">
        <v>1076</v>
      </c>
      <c r="I2245" s="1">
        <v>568.39</v>
      </c>
      <c r="J2245" s="1">
        <v>885.73</v>
      </c>
      <c r="K2245" s="1">
        <v>429</v>
      </c>
      <c r="L2245" s="1">
        <f>Table49[[#This Row],[Selling_Price]]-Table49[[#This Row],[Market_Price]]</f>
        <v>317.34000000000003</v>
      </c>
      <c r="M2245" s="1">
        <f>Table49[[#This Row],[Quantity]]*Table49[[#This Row],[Selling_Price]]</f>
        <v>379978.17</v>
      </c>
      <c r="N2245" s="1">
        <f>Table49[[#This Row],[Quantity]]*Table49[[#This Row],[Profit_Per_Quantity]]</f>
        <v>136138.86000000002</v>
      </c>
      <c r="O2245" s="1" t="s">
        <v>48</v>
      </c>
    </row>
    <row r="2246" spans="1:15" x14ac:dyDescent="0.3">
      <c r="A2246" s="1" t="s">
        <v>10417</v>
      </c>
      <c r="B2246" s="1" t="s">
        <v>3890</v>
      </c>
      <c r="C2246" s="14" t="s">
        <v>4786</v>
      </c>
      <c r="D2246" s="1" t="s">
        <v>12</v>
      </c>
      <c r="E2246" s="1" t="s">
        <v>27</v>
      </c>
      <c r="F2246" s="1" t="s">
        <v>33</v>
      </c>
      <c r="G2246" s="1" t="s">
        <v>41</v>
      </c>
      <c r="H2246" s="1">
        <v>1095</v>
      </c>
      <c r="I2246" s="1">
        <v>675.73</v>
      </c>
      <c r="J2246" s="1">
        <v>932.09</v>
      </c>
      <c r="K2246" s="1">
        <v>233</v>
      </c>
      <c r="L2246" s="1">
        <f>Table49[[#This Row],[Selling_Price]]-Table49[[#This Row],[Market_Price]]</f>
        <v>256.36</v>
      </c>
      <c r="M2246" s="1">
        <f>Table49[[#This Row],[Quantity]]*Table49[[#This Row],[Selling_Price]]</f>
        <v>217176.97</v>
      </c>
      <c r="N2246" s="1">
        <f>Table49[[#This Row],[Quantity]]*Table49[[#This Row],[Profit_Per_Quantity]]</f>
        <v>59731.880000000005</v>
      </c>
      <c r="O2246" s="1" t="s">
        <v>48</v>
      </c>
    </row>
    <row r="2247" spans="1:15" x14ac:dyDescent="0.3">
      <c r="A2247" s="1" t="s">
        <v>9359</v>
      </c>
      <c r="B2247" s="1" t="s">
        <v>2244</v>
      </c>
      <c r="C2247" s="14" t="s">
        <v>5758</v>
      </c>
      <c r="D2247" s="1" t="s">
        <v>18</v>
      </c>
      <c r="E2247" s="1" t="s">
        <v>4351</v>
      </c>
      <c r="F2247" s="1" t="s">
        <v>33</v>
      </c>
      <c r="G2247" s="1" t="s">
        <v>38</v>
      </c>
      <c r="H2247" s="1">
        <v>1100</v>
      </c>
      <c r="I2247" s="1">
        <v>1286.3900000000001</v>
      </c>
      <c r="J2247" s="1">
        <v>1758.49</v>
      </c>
      <c r="K2247" s="1">
        <v>15</v>
      </c>
      <c r="L2247" s="1">
        <f>Table49[[#This Row],[Selling_Price]]-Table49[[#This Row],[Market_Price]]</f>
        <v>472.09999999999991</v>
      </c>
      <c r="M2247" s="1">
        <f>Table49[[#This Row],[Quantity]]*Table49[[#This Row],[Selling_Price]]</f>
        <v>26377.35</v>
      </c>
      <c r="N2247" s="1">
        <f>Table49[[#This Row],[Quantity]]*Table49[[#This Row],[Profit_Per_Quantity]]</f>
        <v>7081.4999999999982</v>
      </c>
      <c r="O2247" s="1" t="s">
        <v>48</v>
      </c>
    </row>
    <row r="2248" spans="1:15" x14ac:dyDescent="0.3">
      <c r="A2248" s="1" t="s">
        <v>10665</v>
      </c>
      <c r="B2248" s="1" t="s">
        <v>4294</v>
      </c>
      <c r="C2248" s="14" t="s">
        <v>4411</v>
      </c>
      <c r="D2248" s="1" t="s">
        <v>14</v>
      </c>
      <c r="E2248" s="1" t="s">
        <v>29</v>
      </c>
      <c r="F2248" s="1" t="s">
        <v>33</v>
      </c>
      <c r="G2248" s="1" t="s">
        <v>37</v>
      </c>
      <c r="H2248" s="1">
        <v>1100</v>
      </c>
      <c r="I2248" s="1">
        <v>1558</v>
      </c>
      <c r="J2248" s="1">
        <v>2014.97</v>
      </c>
      <c r="K2248" s="1">
        <v>62</v>
      </c>
      <c r="L2248" s="1">
        <f>Table49[[#This Row],[Selling_Price]]-Table49[[#This Row],[Market_Price]]</f>
        <v>456.97</v>
      </c>
      <c r="M2248" s="1">
        <f>Table49[[#This Row],[Quantity]]*Table49[[#This Row],[Selling_Price]]</f>
        <v>124928.14</v>
      </c>
      <c r="N2248" s="1">
        <f>Table49[[#This Row],[Quantity]]*Table49[[#This Row],[Profit_Per_Quantity]]</f>
        <v>28332.140000000003</v>
      </c>
      <c r="O2248" s="1" t="s">
        <v>48</v>
      </c>
    </row>
    <row r="2249" spans="1:15" x14ac:dyDescent="0.3">
      <c r="A2249" s="1" t="s">
        <v>9742</v>
      </c>
      <c r="B2249" s="1" t="s">
        <v>2847</v>
      </c>
      <c r="C2249" s="14" t="s">
        <v>5499</v>
      </c>
      <c r="D2249" s="1" t="s">
        <v>16</v>
      </c>
      <c r="E2249" s="1" t="s">
        <v>28</v>
      </c>
      <c r="F2249" s="1" t="s">
        <v>31</v>
      </c>
      <c r="G2249" s="1" t="s">
        <v>38</v>
      </c>
      <c r="H2249" s="1">
        <v>1013</v>
      </c>
      <c r="I2249" s="1">
        <v>1273.06</v>
      </c>
      <c r="J2249" s="1">
        <v>1716.27</v>
      </c>
      <c r="K2249" s="1">
        <v>140</v>
      </c>
      <c r="L2249" s="1">
        <f>Table49[[#This Row],[Selling_Price]]-Table49[[#This Row],[Market_Price]]</f>
        <v>443.21000000000004</v>
      </c>
      <c r="M2249" s="1">
        <f>Table49[[#This Row],[Quantity]]*Table49[[#This Row],[Selling_Price]]</f>
        <v>240277.8</v>
      </c>
      <c r="N2249" s="1">
        <f>Table49[[#This Row],[Quantity]]*Table49[[#This Row],[Profit_Per_Quantity]]</f>
        <v>62049.400000000009</v>
      </c>
      <c r="O2249" s="1" t="s">
        <v>48</v>
      </c>
    </row>
    <row r="2250" spans="1:15" x14ac:dyDescent="0.3">
      <c r="A2250" s="1" t="s">
        <v>8125</v>
      </c>
      <c r="B2250" s="1" t="s">
        <v>226</v>
      </c>
      <c r="C2250" s="14" t="s">
        <v>6266</v>
      </c>
      <c r="D2250" s="1" t="s">
        <v>16</v>
      </c>
      <c r="E2250" s="1" t="s">
        <v>28</v>
      </c>
      <c r="F2250" s="1" t="s">
        <v>32</v>
      </c>
      <c r="G2250" s="1" t="s">
        <v>42</v>
      </c>
      <c r="H2250" s="1">
        <v>1071</v>
      </c>
      <c r="I2250" s="1">
        <v>1413.41</v>
      </c>
      <c r="J2250" s="1">
        <v>1582.11</v>
      </c>
      <c r="K2250" s="1">
        <v>33</v>
      </c>
      <c r="L2250" s="1">
        <f>Table49[[#This Row],[Selling_Price]]-Table49[[#This Row],[Market_Price]]</f>
        <v>168.69999999999982</v>
      </c>
      <c r="M2250" s="1">
        <f>Table49[[#This Row],[Quantity]]*Table49[[#This Row],[Selling_Price]]</f>
        <v>52209.63</v>
      </c>
      <c r="N2250" s="1">
        <f>Table49[[#This Row],[Quantity]]*Table49[[#This Row],[Profit_Per_Quantity]]</f>
        <v>5567.099999999994</v>
      </c>
      <c r="O2250" s="1" t="s">
        <v>48</v>
      </c>
    </row>
    <row r="2251" spans="1:15" x14ac:dyDescent="0.3">
      <c r="A2251" s="1" t="s">
        <v>9506</v>
      </c>
      <c r="B2251" s="1" t="s">
        <v>2479</v>
      </c>
      <c r="C2251" s="14" t="s">
        <v>5601</v>
      </c>
      <c r="D2251" s="1" t="s">
        <v>17</v>
      </c>
      <c r="E2251" s="1" t="s">
        <v>25</v>
      </c>
      <c r="F2251" s="1" t="s">
        <v>33</v>
      </c>
      <c r="G2251" s="1" t="s">
        <v>41</v>
      </c>
      <c r="H2251" s="1">
        <v>1064</v>
      </c>
      <c r="I2251" s="1">
        <v>1426.65</v>
      </c>
      <c r="J2251" s="1">
        <v>1909.08</v>
      </c>
      <c r="K2251" s="1">
        <v>261</v>
      </c>
      <c r="L2251" s="1">
        <f>Table49[[#This Row],[Selling_Price]]-Table49[[#This Row],[Market_Price]]</f>
        <v>482.42999999999984</v>
      </c>
      <c r="M2251" s="1">
        <f>Table49[[#This Row],[Quantity]]*Table49[[#This Row],[Selling_Price]]</f>
        <v>498269.88</v>
      </c>
      <c r="N2251" s="1">
        <f>Table49[[#This Row],[Quantity]]*Table49[[#This Row],[Profit_Per_Quantity]]</f>
        <v>125914.22999999995</v>
      </c>
      <c r="O2251" s="1" t="s">
        <v>48</v>
      </c>
    </row>
    <row r="2252" spans="1:15" x14ac:dyDescent="0.3">
      <c r="A2252" s="1" t="s">
        <v>7256</v>
      </c>
      <c r="B2252" s="1" t="s">
        <v>305</v>
      </c>
      <c r="C2252" s="14" t="s">
        <v>4959</v>
      </c>
      <c r="D2252" s="1" t="s">
        <v>14</v>
      </c>
      <c r="E2252" s="1" t="s">
        <v>4351</v>
      </c>
      <c r="F2252" s="1" t="s">
        <v>34</v>
      </c>
      <c r="G2252" s="1" t="s">
        <v>40</v>
      </c>
      <c r="H2252" s="1">
        <v>1028</v>
      </c>
      <c r="I2252" s="1">
        <v>1046.69</v>
      </c>
      <c r="J2252" s="1">
        <v>1832.37</v>
      </c>
      <c r="K2252" s="1">
        <v>479</v>
      </c>
      <c r="L2252" s="1">
        <f>Table49[[#This Row],[Selling_Price]]-Table49[[#This Row],[Market_Price]]</f>
        <v>785.67999999999984</v>
      </c>
      <c r="M2252" s="1">
        <f>Table49[[#This Row],[Quantity]]*Table49[[#This Row],[Selling_Price]]</f>
        <v>877705.23</v>
      </c>
      <c r="N2252" s="1">
        <f>Table49[[#This Row],[Quantity]]*Table49[[#This Row],[Profit_Per_Quantity]]</f>
        <v>376340.71999999991</v>
      </c>
      <c r="O2252" s="1" t="s">
        <v>48</v>
      </c>
    </row>
    <row r="2253" spans="1:15" x14ac:dyDescent="0.3">
      <c r="A2253" s="1" t="s">
        <v>6986</v>
      </c>
      <c r="B2253" s="1" t="s">
        <v>577</v>
      </c>
      <c r="C2253" s="14" t="s">
        <v>5934</v>
      </c>
      <c r="D2253" s="1" t="s">
        <v>18</v>
      </c>
      <c r="E2253" s="1" t="s">
        <v>21</v>
      </c>
      <c r="F2253" s="1" t="s">
        <v>35</v>
      </c>
      <c r="G2253" s="1" t="s">
        <v>41</v>
      </c>
      <c r="H2253" s="1">
        <v>1071</v>
      </c>
      <c r="I2253" s="1">
        <v>859.41</v>
      </c>
      <c r="J2253" s="1">
        <v>1700.73</v>
      </c>
      <c r="K2253" s="1">
        <v>135</v>
      </c>
      <c r="L2253" s="1">
        <f>Table49[[#This Row],[Selling_Price]]-Table49[[#This Row],[Market_Price]]</f>
        <v>841.32</v>
      </c>
      <c r="M2253" s="1">
        <f>Table49[[#This Row],[Quantity]]*Table49[[#This Row],[Selling_Price]]</f>
        <v>229598.55</v>
      </c>
      <c r="N2253" s="1">
        <f>Table49[[#This Row],[Quantity]]*Table49[[#This Row],[Profit_Per_Quantity]]</f>
        <v>113578.20000000001</v>
      </c>
      <c r="O2253" s="1" t="s">
        <v>48</v>
      </c>
    </row>
    <row r="2254" spans="1:15" x14ac:dyDescent="0.3">
      <c r="A2254" s="1" t="s">
        <v>8837</v>
      </c>
      <c r="B2254" s="1" t="s">
        <v>1404</v>
      </c>
      <c r="C2254" s="14" t="s">
        <v>4620</v>
      </c>
      <c r="D2254" s="1" t="s">
        <v>13</v>
      </c>
      <c r="E2254" s="1" t="s">
        <v>21</v>
      </c>
      <c r="F2254" s="1" t="s">
        <v>32</v>
      </c>
      <c r="G2254" s="1" t="s">
        <v>36</v>
      </c>
      <c r="H2254" s="1">
        <v>1052</v>
      </c>
      <c r="I2254" s="1">
        <v>428.8</v>
      </c>
      <c r="J2254" s="1">
        <v>542.78</v>
      </c>
      <c r="K2254" s="1">
        <v>420</v>
      </c>
      <c r="L2254" s="1">
        <f>Table49[[#This Row],[Selling_Price]]-Table49[[#This Row],[Market_Price]]</f>
        <v>113.97999999999996</v>
      </c>
      <c r="M2254" s="1">
        <f>Table49[[#This Row],[Quantity]]*Table49[[#This Row],[Selling_Price]]</f>
        <v>227967.59999999998</v>
      </c>
      <c r="N2254" s="1">
        <f>Table49[[#This Row],[Quantity]]*Table49[[#This Row],[Profit_Per_Quantity]]</f>
        <v>47871.599999999984</v>
      </c>
      <c r="O2254" s="1" t="s">
        <v>48</v>
      </c>
    </row>
    <row r="2255" spans="1:15" x14ac:dyDescent="0.3">
      <c r="A2255" s="1" t="s">
        <v>7144</v>
      </c>
      <c r="B2255" s="1" t="s">
        <v>2324</v>
      </c>
      <c r="C2255" s="14" t="s">
        <v>5054</v>
      </c>
      <c r="D2255" s="1" t="s">
        <v>18</v>
      </c>
      <c r="E2255" s="1" t="s">
        <v>21</v>
      </c>
      <c r="F2255" s="1" t="s">
        <v>31</v>
      </c>
      <c r="G2255" s="1" t="s">
        <v>37</v>
      </c>
      <c r="H2255" s="1">
        <v>1097</v>
      </c>
      <c r="I2255" s="1">
        <v>1598.17</v>
      </c>
      <c r="J2255" s="1">
        <v>2606.79</v>
      </c>
      <c r="K2255" s="1">
        <v>448</v>
      </c>
      <c r="L2255" s="1">
        <f>Table49[[#This Row],[Selling_Price]]-Table49[[#This Row],[Market_Price]]</f>
        <v>1008.6199999999999</v>
      </c>
      <c r="M2255" s="1">
        <f>Table49[[#This Row],[Quantity]]*Table49[[#This Row],[Selling_Price]]</f>
        <v>1167841.92</v>
      </c>
      <c r="N2255" s="1">
        <f>Table49[[#This Row],[Quantity]]*Table49[[#This Row],[Profit_Per_Quantity]]</f>
        <v>451861.75999999995</v>
      </c>
      <c r="O2255" s="1" t="s">
        <v>48</v>
      </c>
    </row>
    <row r="2256" spans="1:15" x14ac:dyDescent="0.3">
      <c r="A2256" s="1" t="s">
        <v>7584</v>
      </c>
      <c r="B2256" s="1" t="s">
        <v>3642</v>
      </c>
      <c r="C2256" s="14" t="s">
        <v>4983</v>
      </c>
      <c r="D2256" s="1" t="s">
        <v>11</v>
      </c>
      <c r="E2256" s="1" t="s">
        <v>28</v>
      </c>
      <c r="F2256" s="1" t="s">
        <v>32</v>
      </c>
      <c r="G2256" s="1" t="s">
        <v>45</v>
      </c>
      <c r="H2256" s="1">
        <v>1028</v>
      </c>
      <c r="I2256" s="1">
        <v>1175.1400000000001</v>
      </c>
      <c r="J2256" s="1">
        <v>1953.92</v>
      </c>
      <c r="K2256" s="1">
        <v>331</v>
      </c>
      <c r="L2256" s="1">
        <f>Table49[[#This Row],[Selling_Price]]-Table49[[#This Row],[Market_Price]]</f>
        <v>778.78</v>
      </c>
      <c r="M2256" s="1">
        <f>Table49[[#This Row],[Quantity]]*Table49[[#This Row],[Selling_Price]]</f>
        <v>646747.52</v>
      </c>
      <c r="N2256" s="1">
        <f>Table49[[#This Row],[Quantity]]*Table49[[#This Row],[Profit_Per_Quantity]]</f>
        <v>257776.18</v>
      </c>
      <c r="O2256" s="1" t="s">
        <v>48</v>
      </c>
    </row>
    <row r="2257" spans="1:15" x14ac:dyDescent="0.3">
      <c r="A2257" s="1" t="s">
        <v>8850</v>
      </c>
      <c r="B2257" s="1" t="s">
        <v>1428</v>
      </c>
      <c r="C2257" s="14" t="s">
        <v>5629</v>
      </c>
      <c r="D2257" s="1" t="s">
        <v>17</v>
      </c>
      <c r="E2257" s="1" t="s">
        <v>26</v>
      </c>
      <c r="F2257" s="1" t="s">
        <v>33</v>
      </c>
      <c r="G2257" s="1" t="s">
        <v>40</v>
      </c>
      <c r="H2257" s="1">
        <v>1051</v>
      </c>
      <c r="I2257" s="1">
        <v>1881.49</v>
      </c>
      <c r="J2257" s="1">
        <v>2366.31</v>
      </c>
      <c r="K2257" s="1">
        <v>173</v>
      </c>
      <c r="L2257" s="1">
        <f>Table49[[#This Row],[Selling_Price]]-Table49[[#This Row],[Market_Price]]</f>
        <v>484.81999999999994</v>
      </c>
      <c r="M2257" s="1">
        <f>Table49[[#This Row],[Quantity]]*Table49[[#This Row],[Selling_Price]]</f>
        <v>409371.63</v>
      </c>
      <c r="N2257" s="1">
        <f>Table49[[#This Row],[Quantity]]*Table49[[#This Row],[Profit_Per_Quantity]]</f>
        <v>83873.859999999986</v>
      </c>
      <c r="O2257" s="1" t="s">
        <v>48</v>
      </c>
    </row>
    <row r="2258" spans="1:15" x14ac:dyDescent="0.3">
      <c r="A2258" s="1" t="s">
        <v>9304</v>
      </c>
      <c r="B2258" s="1" t="s">
        <v>2161</v>
      </c>
      <c r="C2258" s="14" t="s">
        <v>4977</v>
      </c>
      <c r="D2258" s="1" t="s">
        <v>11</v>
      </c>
      <c r="E2258" s="1" t="s">
        <v>26</v>
      </c>
      <c r="F2258" s="1" t="s">
        <v>32</v>
      </c>
      <c r="G2258" s="1" t="s">
        <v>38</v>
      </c>
      <c r="H2258" s="1">
        <v>1027</v>
      </c>
      <c r="I2258" s="1">
        <v>1511.79</v>
      </c>
      <c r="J2258" s="1">
        <v>2307.56</v>
      </c>
      <c r="K2258" s="1">
        <v>161</v>
      </c>
      <c r="L2258" s="1">
        <f>Table49[[#This Row],[Selling_Price]]-Table49[[#This Row],[Market_Price]]</f>
        <v>795.77</v>
      </c>
      <c r="M2258" s="1">
        <f>Table49[[#This Row],[Quantity]]*Table49[[#This Row],[Selling_Price]]</f>
        <v>371517.16</v>
      </c>
      <c r="N2258" s="1">
        <f>Table49[[#This Row],[Quantity]]*Table49[[#This Row],[Profit_Per_Quantity]]</f>
        <v>128118.97</v>
      </c>
      <c r="O2258" s="1" t="s">
        <v>48</v>
      </c>
    </row>
    <row r="2259" spans="1:15" x14ac:dyDescent="0.3">
      <c r="A2259" s="1" t="s">
        <v>7991</v>
      </c>
      <c r="B2259" s="1" t="s">
        <v>2674</v>
      </c>
      <c r="C2259" s="14" t="s">
        <v>5219</v>
      </c>
      <c r="D2259" s="1" t="s">
        <v>15</v>
      </c>
      <c r="E2259" s="1" t="s">
        <v>27</v>
      </c>
      <c r="F2259" s="1" t="s">
        <v>31</v>
      </c>
      <c r="G2259" s="1" t="s">
        <v>41</v>
      </c>
      <c r="H2259" s="1">
        <v>1025</v>
      </c>
      <c r="I2259" s="1">
        <v>1821.01</v>
      </c>
      <c r="J2259" s="1">
        <v>2558.98</v>
      </c>
      <c r="K2259" s="1">
        <v>102</v>
      </c>
      <c r="L2259" s="1">
        <f>Table49[[#This Row],[Selling_Price]]-Table49[[#This Row],[Market_Price]]</f>
        <v>737.97</v>
      </c>
      <c r="M2259" s="1">
        <f>Table49[[#This Row],[Quantity]]*Table49[[#This Row],[Selling_Price]]</f>
        <v>261015.96</v>
      </c>
      <c r="N2259" s="1">
        <f>Table49[[#This Row],[Quantity]]*Table49[[#This Row],[Profit_Per_Quantity]]</f>
        <v>75272.94</v>
      </c>
      <c r="O2259" s="1" t="s">
        <v>48</v>
      </c>
    </row>
    <row r="2260" spans="1:15" x14ac:dyDescent="0.3">
      <c r="A2260" s="1" t="s">
        <v>10057</v>
      </c>
      <c r="B2260" s="1" t="s">
        <v>3362</v>
      </c>
      <c r="C2260" s="14" t="s">
        <v>5185</v>
      </c>
      <c r="D2260" s="1" t="s">
        <v>15</v>
      </c>
      <c r="E2260" s="1" t="s">
        <v>25</v>
      </c>
      <c r="F2260" s="1" t="s">
        <v>34</v>
      </c>
      <c r="G2260" s="1" t="s">
        <v>37</v>
      </c>
      <c r="H2260" s="1">
        <v>1079</v>
      </c>
      <c r="I2260" s="1">
        <v>1934.75</v>
      </c>
      <c r="J2260" s="1">
        <v>2762.4</v>
      </c>
      <c r="K2260" s="1">
        <v>371</v>
      </c>
      <c r="L2260" s="1">
        <f>Table49[[#This Row],[Selling_Price]]-Table49[[#This Row],[Market_Price]]</f>
        <v>827.65000000000009</v>
      </c>
      <c r="M2260" s="1">
        <f>Table49[[#This Row],[Quantity]]*Table49[[#This Row],[Selling_Price]]</f>
        <v>1024850.4</v>
      </c>
      <c r="N2260" s="1">
        <f>Table49[[#This Row],[Quantity]]*Table49[[#This Row],[Profit_Per_Quantity]]</f>
        <v>307058.15000000002</v>
      </c>
      <c r="O2260" s="1" t="s">
        <v>48</v>
      </c>
    </row>
    <row r="2261" spans="1:15" x14ac:dyDescent="0.3">
      <c r="A2261" s="1" t="s">
        <v>6764</v>
      </c>
      <c r="B2261" s="1" t="s">
        <v>3601</v>
      </c>
      <c r="C2261" s="14" t="s">
        <v>5011</v>
      </c>
      <c r="D2261" s="1" t="s">
        <v>13</v>
      </c>
      <c r="E2261" s="1" t="s">
        <v>4349</v>
      </c>
      <c r="F2261" s="1" t="s">
        <v>33</v>
      </c>
      <c r="G2261" s="1" t="s">
        <v>37</v>
      </c>
      <c r="H2261" s="1">
        <v>1090</v>
      </c>
      <c r="I2261" s="1">
        <v>287.91000000000003</v>
      </c>
      <c r="J2261" s="1">
        <v>465.2</v>
      </c>
      <c r="K2261" s="1">
        <v>220</v>
      </c>
      <c r="L2261" s="1">
        <f>Table49[[#This Row],[Selling_Price]]-Table49[[#This Row],[Market_Price]]</f>
        <v>177.28999999999996</v>
      </c>
      <c r="M2261" s="1">
        <f>Table49[[#This Row],[Quantity]]*Table49[[#This Row],[Selling_Price]]</f>
        <v>102344</v>
      </c>
      <c r="N2261" s="1">
        <f>Table49[[#This Row],[Quantity]]*Table49[[#This Row],[Profit_Per_Quantity]]</f>
        <v>39003.799999999988</v>
      </c>
      <c r="O2261" s="1" t="s">
        <v>48</v>
      </c>
    </row>
    <row r="2262" spans="1:15" x14ac:dyDescent="0.3">
      <c r="A2262" s="1" t="s">
        <v>9928</v>
      </c>
      <c r="B2262" s="1" t="s">
        <v>3148</v>
      </c>
      <c r="C2262" s="14" t="s">
        <v>5322</v>
      </c>
      <c r="D2262" s="1" t="s">
        <v>12</v>
      </c>
      <c r="E2262" s="1" t="s">
        <v>26</v>
      </c>
      <c r="F2262" s="1" t="s">
        <v>33</v>
      </c>
      <c r="G2262" s="1" t="s">
        <v>40</v>
      </c>
      <c r="H2262" s="1">
        <v>1012</v>
      </c>
      <c r="I2262" s="1">
        <v>1679.42</v>
      </c>
      <c r="J2262" s="1">
        <v>3256.88</v>
      </c>
      <c r="K2262" s="1">
        <v>91</v>
      </c>
      <c r="L2262" s="1">
        <f>Table49[[#This Row],[Selling_Price]]-Table49[[#This Row],[Market_Price]]</f>
        <v>1577.46</v>
      </c>
      <c r="M2262" s="1">
        <f>Table49[[#This Row],[Quantity]]*Table49[[#This Row],[Selling_Price]]</f>
        <v>296376.08</v>
      </c>
      <c r="N2262" s="1">
        <f>Table49[[#This Row],[Quantity]]*Table49[[#This Row],[Profit_Per_Quantity]]</f>
        <v>143548.86000000002</v>
      </c>
      <c r="O2262" s="1" t="s">
        <v>48</v>
      </c>
    </row>
    <row r="2263" spans="1:15" x14ac:dyDescent="0.3">
      <c r="A2263" s="1" t="s">
        <v>10579</v>
      </c>
      <c r="B2263" s="1" t="s">
        <v>4162</v>
      </c>
      <c r="C2263" s="14" t="s">
        <v>4537</v>
      </c>
      <c r="D2263" s="1" t="s">
        <v>12</v>
      </c>
      <c r="E2263" s="1" t="s">
        <v>28</v>
      </c>
      <c r="F2263" s="1" t="s">
        <v>32</v>
      </c>
      <c r="G2263" s="1" t="s">
        <v>41</v>
      </c>
      <c r="H2263" s="1">
        <v>1003</v>
      </c>
      <c r="I2263" s="1">
        <v>1937.83</v>
      </c>
      <c r="J2263" s="1">
        <v>3007.48</v>
      </c>
      <c r="K2263" s="1">
        <v>267</v>
      </c>
      <c r="L2263" s="1">
        <f>Table49[[#This Row],[Selling_Price]]-Table49[[#This Row],[Market_Price]]</f>
        <v>1069.6500000000001</v>
      </c>
      <c r="M2263" s="1">
        <f>Table49[[#This Row],[Quantity]]*Table49[[#This Row],[Selling_Price]]</f>
        <v>802997.16</v>
      </c>
      <c r="N2263" s="1">
        <f>Table49[[#This Row],[Quantity]]*Table49[[#This Row],[Profit_Per_Quantity]]</f>
        <v>285596.55000000005</v>
      </c>
      <c r="O2263" s="1" t="s">
        <v>48</v>
      </c>
    </row>
    <row r="2264" spans="1:15" x14ac:dyDescent="0.3">
      <c r="A2264" s="1" t="s">
        <v>9290</v>
      </c>
      <c r="B2264" s="1" t="s">
        <v>2139</v>
      </c>
      <c r="C2264" s="14" t="s">
        <v>5404</v>
      </c>
      <c r="D2264" s="1" t="s">
        <v>15</v>
      </c>
      <c r="E2264" s="1" t="s">
        <v>29</v>
      </c>
      <c r="F2264" s="1" t="s">
        <v>35</v>
      </c>
      <c r="G2264" s="1" t="s">
        <v>43</v>
      </c>
      <c r="H2264" s="1">
        <v>1019</v>
      </c>
      <c r="I2264" s="1">
        <v>494.46</v>
      </c>
      <c r="J2264" s="1">
        <v>561.14</v>
      </c>
      <c r="K2264" s="1">
        <v>27</v>
      </c>
      <c r="L2264" s="1">
        <f>Table49[[#This Row],[Selling_Price]]-Table49[[#This Row],[Market_Price]]</f>
        <v>66.680000000000007</v>
      </c>
      <c r="M2264" s="1">
        <f>Table49[[#This Row],[Quantity]]*Table49[[#This Row],[Selling_Price]]</f>
        <v>15150.779999999999</v>
      </c>
      <c r="N2264" s="1">
        <f>Table49[[#This Row],[Quantity]]*Table49[[#This Row],[Profit_Per_Quantity]]</f>
        <v>1800.3600000000001</v>
      </c>
      <c r="O2264" s="1" t="s">
        <v>48</v>
      </c>
    </row>
    <row r="2265" spans="1:15" x14ac:dyDescent="0.3">
      <c r="A2265" s="1" t="s">
        <v>6865</v>
      </c>
      <c r="B2265" s="1" t="s">
        <v>450</v>
      </c>
      <c r="C2265" s="14" t="s">
        <v>4725</v>
      </c>
      <c r="D2265" s="1" t="s">
        <v>20</v>
      </c>
      <c r="E2265" s="1" t="s">
        <v>27</v>
      </c>
      <c r="F2265" s="1" t="s">
        <v>33</v>
      </c>
      <c r="G2265" s="1" t="s">
        <v>4352</v>
      </c>
      <c r="H2265" s="1">
        <v>1075</v>
      </c>
      <c r="I2265" s="1">
        <v>1389.26</v>
      </c>
      <c r="J2265" s="1">
        <v>1630.61</v>
      </c>
      <c r="K2265" s="1">
        <v>477</v>
      </c>
      <c r="L2265" s="1">
        <f>Table49[[#This Row],[Selling_Price]]-Table49[[#This Row],[Market_Price]]</f>
        <v>241.34999999999991</v>
      </c>
      <c r="M2265" s="1">
        <f>Table49[[#This Row],[Quantity]]*Table49[[#This Row],[Selling_Price]]</f>
        <v>777800.97</v>
      </c>
      <c r="N2265" s="1">
        <f>Table49[[#This Row],[Quantity]]*Table49[[#This Row],[Profit_Per_Quantity]]</f>
        <v>115123.94999999995</v>
      </c>
      <c r="O2265" s="1" t="s">
        <v>48</v>
      </c>
    </row>
    <row r="2266" spans="1:15" x14ac:dyDescent="0.3">
      <c r="A2266" s="1" t="s">
        <v>7098</v>
      </c>
      <c r="B2266" s="1" t="s">
        <v>1731</v>
      </c>
      <c r="C2266" s="14" t="s">
        <v>5631</v>
      </c>
      <c r="D2266" s="1" t="s">
        <v>13</v>
      </c>
      <c r="E2266" s="1" t="s">
        <v>25</v>
      </c>
      <c r="F2266" s="1" t="s">
        <v>35</v>
      </c>
      <c r="G2266" s="1" t="s">
        <v>44</v>
      </c>
      <c r="H2266" s="1">
        <v>1088</v>
      </c>
      <c r="I2266" s="1">
        <v>350.9</v>
      </c>
      <c r="J2266" s="1">
        <v>608.66</v>
      </c>
      <c r="K2266" s="1">
        <v>56</v>
      </c>
      <c r="L2266" s="1">
        <f>Table49[[#This Row],[Selling_Price]]-Table49[[#This Row],[Market_Price]]</f>
        <v>257.76</v>
      </c>
      <c r="M2266" s="1">
        <f>Table49[[#This Row],[Quantity]]*Table49[[#This Row],[Selling_Price]]</f>
        <v>34084.959999999999</v>
      </c>
      <c r="N2266" s="1">
        <f>Table49[[#This Row],[Quantity]]*Table49[[#This Row],[Profit_Per_Quantity]]</f>
        <v>14434.56</v>
      </c>
      <c r="O2266" s="1" t="s">
        <v>48</v>
      </c>
    </row>
    <row r="2267" spans="1:15" x14ac:dyDescent="0.3">
      <c r="A2267" s="1" t="s">
        <v>6604</v>
      </c>
      <c r="B2267" s="1" t="s">
        <v>595</v>
      </c>
      <c r="C2267" s="14" t="s">
        <v>5018</v>
      </c>
      <c r="D2267" s="1" t="s">
        <v>20</v>
      </c>
      <c r="E2267" s="1" t="s">
        <v>21</v>
      </c>
      <c r="F2267" s="1" t="s">
        <v>35</v>
      </c>
      <c r="G2267" s="1" t="s">
        <v>44</v>
      </c>
      <c r="H2267" s="1">
        <v>1011</v>
      </c>
      <c r="I2267" s="1">
        <v>453.9</v>
      </c>
      <c r="J2267" s="1">
        <v>597.6</v>
      </c>
      <c r="K2267" s="1">
        <v>326</v>
      </c>
      <c r="L2267" s="1">
        <f>Table49[[#This Row],[Selling_Price]]-Table49[[#This Row],[Market_Price]]</f>
        <v>143.70000000000005</v>
      </c>
      <c r="M2267" s="1">
        <f>Table49[[#This Row],[Quantity]]*Table49[[#This Row],[Selling_Price]]</f>
        <v>194817.6</v>
      </c>
      <c r="N2267" s="1">
        <f>Table49[[#This Row],[Quantity]]*Table49[[#This Row],[Profit_Per_Quantity]]</f>
        <v>46846.200000000012</v>
      </c>
      <c r="O2267" s="1" t="s">
        <v>48</v>
      </c>
    </row>
    <row r="2268" spans="1:15" x14ac:dyDescent="0.3">
      <c r="A2268" s="1" t="s">
        <v>7425</v>
      </c>
      <c r="B2268" s="1" t="s">
        <v>708</v>
      </c>
      <c r="C2268" s="14" t="s">
        <v>5930</v>
      </c>
      <c r="D2268" s="1" t="s">
        <v>20</v>
      </c>
      <c r="E2268" s="1" t="s">
        <v>4351</v>
      </c>
      <c r="F2268" s="1" t="s">
        <v>31</v>
      </c>
      <c r="G2268" s="1" t="s">
        <v>44</v>
      </c>
      <c r="H2268" s="1">
        <v>1088</v>
      </c>
      <c r="I2268" s="1">
        <v>1256.45</v>
      </c>
      <c r="J2268" s="1">
        <v>2343.63</v>
      </c>
      <c r="K2268" s="1">
        <v>372</v>
      </c>
      <c r="L2268" s="1">
        <f>Table49[[#This Row],[Selling_Price]]-Table49[[#This Row],[Market_Price]]</f>
        <v>1087.18</v>
      </c>
      <c r="M2268" s="1">
        <f>Table49[[#This Row],[Quantity]]*Table49[[#This Row],[Selling_Price]]</f>
        <v>871830.36</v>
      </c>
      <c r="N2268" s="1">
        <f>Table49[[#This Row],[Quantity]]*Table49[[#This Row],[Profit_Per_Quantity]]</f>
        <v>404430.96</v>
      </c>
      <c r="O2268" s="1" t="s">
        <v>48</v>
      </c>
    </row>
    <row r="2269" spans="1:15" x14ac:dyDescent="0.3">
      <c r="A2269" s="1" t="s">
        <v>10289</v>
      </c>
      <c r="B2269" s="1" t="s">
        <v>3694</v>
      </c>
      <c r="C2269" s="14" t="s">
        <v>4574</v>
      </c>
      <c r="D2269" s="1" t="s">
        <v>14</v>
      </c>
      <c r="E2269" s="1" t="s">
        <v>28</v>
      </c>
      <c r="F2269" s="1" t="s">
        <v>32</v>
      </c>
      <c r="G2269" s="1" t="s">
        <v>4352</v>
      </c>
      <c r="H2269" s="1">
        <v>1038</v>
      </c>
      <c r="I2269" s="1">
        <v>1733.86</v>
      </c>
      <c r="J2269" s="1">
        <v>3166.63</v>
      </c>
      <c r="K2269" s="1">
        <v>454</v>
      </c>
      <c r="L2269" s="1">
        <f>Table49[[#This Row],[Selling_Price]]-Table49[[#This Row],[Market_Price]]</f>
        <v>1432.7700000000002</v>
      </c>
      <c r="M2269" s="1">
        <f>Table49[[#This Row],[Quantity]]*Table49[[#This Row],[Selling_Price]]</f>
        <v>1437650.02</v>
      </c>
      <c r="N2269" s="1">
        <f>Table49[[#This Row],[Quantity]]*Table49[[#This Row],[Profit_Per_Quantity]]</f>
        <v>650477.58000000007</v>
      </c>
      <c r="O2269" s="1" t="s">
        <v>48</v>
      </c>
    </row>
    <row r="2270" spans="1:15" x14ac:dyDescent="0.3">
      <c r="A2270" s="1" t="s">
        <v>9244</v>
      </c>
      <c r="B2270" s="1" t="s">
        <v>2060</v>
      </c>
      <c r="C2270" s="14" t="s">
        <v>4769</v>
      </c>
      <c r="D2270" s="1" t="s">
        <v>16</v>
      </c>
      <c r="E2270" s="1" t="s">
        <v>26</v>
      </c>
      <c r="F2270" s="1" t="s">
        <v>33</v>
      </c>
      <c r="G2270" s="1" t="s">
        <v>41</v>
      </c>
      <c r="H2270" s="1">
        <v>1056</v>
      </c>
      <c r="I2270" s="1">
        <v>1642.08</v>
      </c>
      <c r="J2270" s="1">
        <v>2318.77</v>
      </c>
      <c r="K2270" s="1">
        <v>129</v>
      </c>
      <c r="L2270" s="1">
        <f>Table49[[#This Row],[Selling_Price]]-Table49[[#This Row],[Market_Price]]</f>
        <v>676.69</v>
      </c>
      <c r="M2270" s="1">
        <f>Table49[[#This Row],[Quantity]]*Table49[[#This Row],[Selling_Price]]</f>
        <v>299121.33</v>
      </c>
      <c r="N2270" s="1">
        <f>Table49[[#This Row],[Quantity]]*Table49[[#This Row],[Profit_Per_Quantity]]</f>
        <v>87293.010000000009</v>
      </c>
      <c r="O2270" s="1" t="s">
        <v>48</v>
      </c>
    </row>
    <row r="2271" spans="1:15" x14ac:dyDescent="0.3">
      <c r="A2271" s="1" t="s">
        <v>9505</v>
      </c>
      <c r="B2271" s="1" t="s">
        <v>2478</v>
      </c>
      <c r="C2271" s="14" t="s">
        <v>5481</v>
      </c>
      <c r="D2271" s="1" t="s">
        <v>19</v>
      </c>
      <c r="E2271" s="1" t="s">
        <v>25</v>
      </c>
      <c r="F2271" s="1" t="s">
        <v>33</v>
      </c>
      <c r="G2271" s="1" t="s">
        <v>36</v>
      </c>
      <c r="H2271" s="1">
        <v>1054</v>
      </c>
      <c r="I2271" s="1">
        <v>1467.48</v>
      </c>
      <c r="J2271" s="1">
        <v>2799.21</v>
      </c>
      <c r="K2271" s="1">
        <v>33</v>
      </c>
      <c r="L2271" s="1">
        <f>Table49[[#This Row],[Selling_Price]]-Table49[[#This Row],[Market_Price]]</f>
        <v>1331.73</v>
      </c>
      <c r="M2271" s="1">
        <f>Table49[[#This Row],[Quantity]]*Table49[[#This Row],[Selling_Price]]</f>
        <v>92373.930000000008</v>
      </c>
      <c r="N2271" s="1">
        <f>Table49[[#This Row],[Quantity]]*Table49[[#This Row],[Profit_Per_Quantity]]</f>
        <v>43947.090000000004</v>
      </c>
      <c r="O2271" s="1" t="s">
        <v>48</v>
      </c>
    </row>
    <row r="2272" spans="1:15" x14ac:dyDescent="0.3">
      <c r="A2272" s="1" t="s">
        <v>10471</v>
      </c>
      <c r="B2272" s="1" t="s">
        <v>3961</v>
      </c>
      <c r="C2272" s="14" t="s">
        <v>4725</v>
      </c>
      <c r="D2272" s="1" t="s">
        <v>18</v>
      </c>
      <c r="E2272" s="1" t="s">
        <v>25</v>
      </c>
      <c r="F2272" s="1" t="s">
        <v>31</v>
      </c>
      <c r="G2272" s="1" t="s">
        <v>41</v>
      </c>
      <c r="H2272" s="1">
        <v>1088</v>
      </c>
      <c r="I2272" s="1">
        <v>792.13</v>
      </c>
      <c r="J2272" s="1">
        <v>1015.18</v>
      </c>
      <c r="K2272" s="1">
        <v>192</v>
      </c>
      <c r="L2272" s="1">
        <f>Table49[[#This Row],[Selling_Price]]-Table49[[#This Row],[Market_Price]]</f>
        <v>223.04999999999995</v>
      </c>
      <c r="M2272" s="1">
        <f>Table49[[#This Row],[Quantity]]*Table49[[#This Row],[Selling_Price]]</f>
        <v>194914.56</v>
      </c>
      <c r="N2272" s="1">
        <f>Table49[[#This Row],[Quantity]]*Table49[[#This Row],[Profit_Per_Quantity]]</f>
        <v>42825.599999999991</v>
      </c>
      <c r="O2272" s="1" t="s">
        <v>48</v>
      </c>
    </row>
    <row r="2273" spans="1:15" x14ac:dyDescent="0.3">
      <c r="A2273" s="1" t="s">
        <v>7776</v>
      </c>
      <c r="B2273" s="1" t="s">
        <v>471</v>
      </c>
      <c r="C2273" s="14" t="s">
        <v>4717</v>
      </c>
      <c r="D2273" s="1" t="s">
        <v>20</v>
      </c>
      <c r="E2273" s="1" t="s">
        <v>4349</v>
      </c>
      <c r="F2273" s="1" t="s">
        <v>34</v>
      </c>
      <c r="G2273" s="1" t="s">
        <v>41</v>
      </c>
      <c r="H2273" s="1">
        <v>1062</v>
      </c>
      <c r="I2273" s="1">
        <v>876.85</v>
      </c>
      <c r="J2273" s="1">
        <v>1489.22</v>
      </c>
      <c r="K2273" s="1">
        <v>488</v>
      </c>
      <c r="L2273" s="1">
        <f>Table49[[#This Row],[Selling_Price]]-Table49[[#This Row],[Market_Price]]</f>
        <v>612.37</v>
      </c>
      <c r="M2273" s="1">
        <f>Table49[[#This Row],[Quantity]]*Table49[[#This Row],[Selling_Price]]</f>
        <v>726739.36</v>
      </c>
      <c r="N2273" s="1">
        <f>Table49[[#This Row],[Quantity]]*Table49[[#This Row],[Profit_Per_Quantity]]</f>
        <v>298836.56</v>
      </c>
      <c r="O2273" s="1" t="s">
        <v>48</v>
      </c>
    </row>
    <row r="2274" spans="1:15" x14ac:dyDescent="0.3">
      <c r="A2274" s="1" t="s">
        <v>8319</v>
      </c>
      <c r="B2274" s="1" t="s">
        <v>554</v>
      </c>
      <c r="C2274" s="14" t="s">
        <v>5087</v>
      </c>
      <c r="D2274" s="1" t="s">
        <v>16</v>
      </c>
      <c r="E2274" s="1" t="s">
        <v>27</v>
      </c>
      <c r="F2274" s="1" t="s">
        <v>33</v>
      </c>
      <c r="G2274" s="1" t="s">
        <v>43</v>
      </c>
      <c r="H2274" s="1">
        <v>1040</v>
      </c>
      <c r="I2274" s="1">
        <v>1235.44</v>
      </c>
      <c r="J2274" s="1">
        <v>2041.39</v>
      </c>
      <c r="K2274" s="1">
        <v>280</v>
      </c>
      <c r="L2274" s="1">
        <f>Table49[[#This Row],[Selling_Price]]-Table49[[#This Row],[Market_Price]]</f>
        <v>805.95</v>
      </c>
      <c r="M2274" s="1">
        <f>Table49[[#This Row],[Quantity]]*Table49[[#This Row],[Selling_Price]]</f>
        <v>571589.20000000007</v>
      </c>
      <c r="N2274" s="1">
        <f>Table49[[#This Row],[Quantity]]*Table49[[#This Row],[Profit_Per_Quantity]]</f>
        <v>225666</v>
      </c>
      <c r="O2274" s="1" t="s">
        <v>48</v>
      </c>
    </row>
    <row r="2275" spans="1:15" x14ac:dyDescent="0.3">
      <c r="A2275" s="1" t="s">
        <v>8940</v>
      </c>
      <c r="B2275" s="1" t="s">
        <v>1571</v>
      </c>
      <c r="C2275" s="14" t="s">
        <v>5973</v>
      </c>
      <c r="D2275" s="1" t="s">
        <v>11</v>
      </c>
      <c r="E2275" s="1" t="s">
        <v>4349</v>
      </c>
      <c r="F2275" s="1" t="s">
        <v>33</v>
      </c>
      <c r="G2275" s="1" t="s">
        <v>36</v>
      </c>
      <c r="H2275" s="1">
        <v>1079</v>
      </c>
      <c r="I2275" s="1">
        <v>1571.14</v>
      </c>
      <c r="J2275" s="1">
        <v>2449.63</v>
      </c>
      <c r="K2275" s="1">
        <v>397</v>
      </c>
      <c r="L2275" s="1">
        <f>Table49[[#This Row],[Selling_Price]]-Table49[[#This Row],[Market_Price]]</f>
        <v>878.49</v>
      </c>
      <c r="M2275" s="1">
        <f>Table49[[#This Row],[Quantity]]*Table49[[#This Row],[Selling_Price]]</f>
        <v>972503.11</v>
      </c>
      <c r="N2275" s="1">
        <f>Table49[[#This Row],[Quantity]]*Table49[[#This Row],[Profit_Per_Quantity]]</f>
        <v>348760.53</v>
      </c>
      <c r="O2275" s="1" t="s">
        <v>48</v>
      </c>
    </row>
    <row r="2276" spans="1:15" x14ac:dyDescent="0.3">
      <c r="A2276" s="1" t="s">
        <v>9857</v>
      </c>
      <c r="B2276" s="1" t="s">
        <v>3033</v>
      </c>
      <c r="C2276" s="14" t="s">
        <v>5390</v>
      </c>
      <c r="D2276" s="1" t="s">
        <v>11</v>
      </c>
      <c r="E2276" s="1" t="s">
        <v>29</v>
      </c>
      <c r="F2276" s="1" t="s">
        <v>31</v>
      </c>
      <c r="G2276" s="1" t="s">
        <v>44</v>
      </c>
      <c r="H2276" s="1">
        <v>1100</v>
      </c>
      <c r="I2276" s="1">
        <v>1856.28</v>
      </c>
      <c r="J2276" s="1">
        <v>2062.9699999999998</v>
      </c>
      <c r="K2276" s="1">
        <v>284</v>
      </c>
      <c r="L2276" s="1">
        <f>Table49[[#This Row],[Selling_Price]]-Table49[[#This Row],[Market_Price]]</f>
        <v>206.68999999999983</v>
      </c>
      <c r="M2276" s="1">
        <f>Table49[[#This Row],[Quantity]]*Table49[[#This Row],[Selling_Price]]</f>
        <v>585883.48</v>
      </c>
      <c r="N2276" s="1">
        <f>Table49[[#This Row],[Quantity]]*Table49[[#This Row],[Profit_Per_Quantity]]</f>
        <v>58699.959999999948</v>
      </c>
      <c r="O2276" s="1" t="s">
        <v>48</v>
      </c>
    </row>
    <row r="2277" spans="1:15" x14ac:dyDescent="0.3">
      <c r="A2277" s="1" t="s">
        <v>9905</v>
      </c>
      <c r="B2277" s="1" t="s">
        <v>3108</v>
      </c>
      <c r="C2277" s="14" t="s">
        <v>5346</v>
      </c>
      <c r="D2277" s="1" t="s">
        <v>15</v>
      </c>
      <c r="E2277" s="1" t="s">
        <v>29</v>
      </c>
      <c r="F2277" s="1" t="s">
        <v>32</v>
      </c>
      <c r="G2277" s="1" t="s">
        <v>42</v>
      </c>
      <c r="H2277" s="1">
        <v>1022</v>
      </c>
      <c r="I2277" s="1">
        <v>745.43</v>
      </c>
      <c r="J2277" s="1">
        <v>1000.98</v>
      </c>
      <c r="K2277" s="1">
        <v>234</v>
      </c>
      <c r="L2277" s="1">
        <f>Table49[[#This Row],[Selling_Price]]-Table49[[#This Row],[Market_Price]]</f>
        <v>255.55000000000007</v>
      </c>
      <c r="M2277" s="1">
        <f>Table49[[#This Row],[Quantity]]*Table49[[#This Row],[Selling_Price]]</f>
        <v>234229.32</v>
      </c>
      <c r="N2277" s="1">
        <f>Table49[[#This Row],[Quantity]]*Table49[[#This Row],[Profit_Per_Quantity]]</f>
        <v>59798.700000000019</v>
      </c>
      <c r="O2277" s="1" t="s">
        <v>48</v>
      </c>
    </row>
    <row r="2278" spans="1:15" x14ac:dyDescent="0.3">
      <c r="A2278" s="1" t="s">
        <v>6319</v>
      </c>
      <c r="B2278" s="1" t="s">
        <v>1662</v>
      </c>
      <c r="C2278" s="14" t="s">
        <v>4956</v>
      </c>
      <c r="D2278" s="1" t="s">
        <v>16</v>
      </c>
      <c r="E2278" s="1" t="s">
        <v>25</v>
      </c>
      <c r="F2278" s="1" t="s">
        <v>32</v>
      </c>
      <c r="G2278" s="1" t="s">
        <v>42</v>
      </c>
      <c r="H2278" s="1">
        <v>1018</v>
      </c>
      <c r="I2278" s="1">
        <v>1088.81</v>
      </c>
      <c r="J2278" s="1">
        <v>1935.11</v>
      </c>
      <c r="K2278" s="1">
        <v>412</v>
      </c>
      <c r="L2278" s="1">
        <f>Table49[[#This Row],[Selling_Price]]-Table49[[#This Row],[Market_Price]]</f>
        <v>846.3</v>
      </c>
      <c r="M2278" s="1">
        <f>Table49[[#This Row],[Quantity]]*Table49[[#This Row],[Selling_Price]]</f>
        <v>797265.32</v>
      </c>
      <c r="N2278" s="1">
        <f>Table49[[#This Row],[Quantity]]*Table49[[#This Row],[Profit_Per_Quantity]]</f>
        <v>348675.6</v>
      </c>
      <c r="O2278" s="1" t="s">
        <v>48</v>
      </c>
    </row>
    <row r="2279" spans="1:15" x14ac:dyDescent="0.3">
      <c r="A2279" s="1" t="s">
        <v>6314</v>
      </c>
      <c r="B2279" s="1" t="s">
        <v>1662</v>
      </c>
      <c r="C2279" s="14" t="s">
        <v>5885</v>
      </c>
      <c r="D2279" s="1" t="s">
        <v>17</v>
      </c>
      <c r="E2279" s="1" t="s">
        <v>30</v>
      </c>
      <c r="F2279" s="1" t="s">
        <v>35</v>
      </c>
      <c r="G2279" s="1" t="s">
        <v>36</v>
      </c>
      <c r="H2279" s="1">
        <v>1025</v>
      </c>
      <c r="I2279" s="1">
        <v>1012.31</v>
      </c>
      <c r="J2279" s="1">
        <v>1170.3</v>
      </c>
      <c r="K2279" s="1">
        <v>203</v>
      </c>
      <c r="L2279" s="1">
        <f>Table49[[#This Row],[Selling_Price]]-Table49[[#This Row],[Market_Price]]</f>
        <v>157.99</v>
      </c>
      <c r="M2279" s="1">
        <f>Table49[[#This Row],[Quantity]]*Table49[[#This Row],[Selling_Price]]</f>
        <v>237570.9</v>
      </c>
      <c r="N2279" s="1">
        <f>Table49[[#This Row],[Quantity]]*Table49[[#This Row],[Profit_Per_Quantity]]</f>
        <v>32071.97</v>
      </c>
      <c r="O2279" s="1" t="s">
        <v>48</v>
      </c>
    </row>
    <row r="2280" spans="1:15" x14ac:dyDescent="0.3">
      <c r="A2280" s="1" t="s">
        <v>9412</v>
      </c>
      <c r="B2280" s="1" t="s">
        <v>2328</v>
      </c>
      <c r="C2280" s="14" t="s">
        <v>4826</v>
      </c>
      <c r="D2280" s="1" t="s">
        <v>20</v>
      </c>
      <c r="E2280" s="1" t="s">
        <v>30</v>
      </c>
      <c r="F2280" s="1" t="s">
        <v>32</v>
      </c>
      <c r="G2280" s="1" t="s">
        <v>36</v>
      </c>
      <c r="H2280" s="1">
        <v>1048</v>
      </c>
      <c r="I2280" s="1">
        <v>1927.39</v>
      </c>
      <c r="J2280" s="1">
        <v>3695.17</v>
      </c>
      <c r="K2280" s="1">
        <v>448</v>
      </c>
      <c r="L2280" s="1">
        <f>Table49[[#This Row],[Selling_Price]]-Table49[[#This Row],[Market_Price]]</f>
        <v>1767.78</v>
      </c>
      <c r="M2280" s="1">
        <f>Table49[[#This Row],[Quantity]]*Table49[[#This Row],[Selling_Price]]</f>
        <v>1655436.1600000001</v>
      </c>
      <c r="N2280" s="1">
        <f>Table49[[#This Row],[Quantity]]*Table49[[#This Row],[Profit_Per_Quantity]]</f>
        <v>791965.44</v>
      </c>
      <c r="O2280" s="1" t="s">
        <v>48</v>
      </c>
    </row>
    <row r="2281" spans="1:15" x14ac:dyDescent="0.3">
      <c r="A2281" s="1" t="s">
        <v>6606</v>
      </c>
      <c r="B2281" s="1" t="s">
        <v>1610</v>
      </c>
      <c r="C2281" s="14" t="s">
        <v>5566</v>
      </c>
      <c r="D2281" s="1" t="s">
        <v>14</v>
      </c>
      <c r="E2281" s="1" t="s">
        <v>4349</v>
      </c>
      <c r="F2281" s="1" t="s">
        <v>33</v>
      </c>
      <c r="G2281" s="1" t="s">
        <v>4352</v>
      </c>
      <c r="H2281" s="1">
        <v>1026</v>
      </c>
      <c r="I2281" s="1">
        <v>1695.79</v>
      </c>
      <c r="J2281" s="1">
        <v>2692.45</v>
      </c>
      <c r="K2281" s="1">
        <v>497</v>
      </c>
      <c r="L2281" s="1">
        <f>Table49[[#This Row],[Selling_Price]]-Table49[[#This Row],[Market_Price]]</f>
        <v>996.65999999999985</v>
      </c>
      <c r="M2281" s="1">
        <f>Table49[[#This Row],[Quantity]]*Table49[[#This Row],[Selling_Price]]</f>
        <v>1338147.6499999999</v>
      </c>
      <c r="N2281" s="1">
        <f>Table49[[#This Row],[Quantity]]*Table49[[#This Row],[Profit_Per_Quantity]]</f>
        <v>495340.0199999999</v>
      </c>
      <c r="O2281" s="1" t="s">
        <v>48</v>
      </c>
    </row>
    <row r="2282" spans="1:15" x14ac:dyDescent="0.3">
      <c r="A2282" s="1" t="s">
        <v>8362</v>
      </c>
      <c r="B2282" s="1" t="s">
        <v>637</v>
      </c>
      <c r="C2282" s="14" t="s">
        <v>5380</v>
      </c>
      <c r="D2282" s="1" t="s">
        <v>20</v>
      </c>
      <c r="E2282" s="1" t="s">
        <v>25</v>
      </c>
      <c r="F2282" s="1" t="s">
        <v>34</v>
      </c>
      <c r="G2282" s="1" t="s">
        <v>40</v>
      </c>
      <c r="H2282" s="1">
        <v>1079</v>
      </c>
      <c r="I2282" s="1">
        <v>828.6</v>
      </c>
      <c r="J2282" s="1">
        <v>1137.3900000000001</v>
      </c>
      <c r="K2282" s="1">
        <v>109</v>
      </c>
      <c r="L2282" s="1">
        <f>Table49[[#This Row],[Selling_Price]]-Table49[[#This Row],[Market_Price]]</f>
        <v>308.79000000000008</v>
      </c>
      <c r="M2282" s="1">
        <f>Table49[[#This Row],[Quantity]]*Table49[[#This Row],[Selling_Price]]</f>
        <v>123975.51000000001</v>
      </c>
      <c r="N2282" s="1">
        <f>Table49[[#This Row],[Quantity]]*Table49[[#This Row],[Profit_Per_Quantity]]</f>
        <v>33658.110000000008</v>
      </c>
      <c r="O2282" s="1" t="s">
        <v>48</v>
      </c>
    </row>
    <row r="2283" spans="1:15" x14ac:dyDescent="0.3">
      <c r="A2283" s="1" t="s">
        <v>10028</v>
      </c>
      <c r="B2283" s="1" t="s">
        <v>3312</v>
      </c>
      <c r="C2283" s="14" t="s">
        <v>5222</v>
      </c>
      <c r="D2283" s="1" t="s">
        <v>12</v>
      </c>
      <c r="E2283" s="1" t="s">
        <v>27</v>
      </c>
      <c r="F2283" s="1" t="s">
        <v>32</v>
      </c>
      <c r="G2283" s="1" t="s">
        <v>37</v>
      </c>
      <c r="H2283" s="1">
        <v>1075</v>
      </c>
      <c r="I2283" s="1">
        <v>1066.07</v>
      </c>
      <c r="J2283" s="1">
        <v>1457.52</v>
      </c>
      <c r="K2283" s="1">
        <v>407</v>
      </c>
      <c r="L2283" s="1">
        <f>Table49[[#This Row],[Selling_Price]]-Table49[[#This Row],[Market_Price]]</f>
        <v>391.45000000000005</v>
      </c>
      <c r="M2283" s="1">
        <f>Table49[[#This Row],[Quantity]]*Table49[[#This Row],[Selling_Price]]</f>
        <v>593210.64</v>
      </c>
      <c r="N2283" s="1">
        <f>Table49[[#This Row],[Quantity]]*Table49[[#This Row],[Profit_Per_Quantity]]</f>
        <v>159320.15000000002</v>
      </c>
      <c r="O2283" s="1" t="s">
        <v>48</v>
      </c>
    </row>
    <row r="2284" spans="1:15" x14ac:dyDescent="0.3">
      <c r="A2284" s="1" t="s">
        <v>9809</v>
      </c>
      <c r="B2284" s="1" t="s">
        <v>2958</v>
      </c>
      <c r="C2284" s="14" t="s">
        <v>4724</v>
      </c>
      <c r="D2284" s="1" t="s">
        <v>13</v>
      </c>
      <c r="E2284" s="1" t="s">
        <v>4349</v>
      </c>
      <c r="F2284" s="1" t="s">
        <v>34</v>
      </c>
      <c r="G2284" s="1" t="s">
        <v>41</v>
      </c>
      <c r="H2284" s="1">
        <v>1007</v>
      </c>
      <c r="I2284" s="1">
        <v>906.76</v>
      </c>
      <c r="J2284" s="1">
        <v>1205.68</v>
      </c>
      <c r="K2284" s="1">
        <v>216</v>
      </c>
      <c r="L2284" s="1">
        <f>Table49[[#This Row],[Selling_Price]]-Table49[[#This Row],[Market_Price]]</f>
        <v>298.92000000000007</v>
      </c>
      <c r="M2284" s="1">
        <f>Table49[[#This Row],[Quantity]]*Table49[[#This Row],[Selling_Price]]</f>
        <v>260426.88</v>
      </c>
      <c r="N2284" s="1">
        <f>Table49[[#This Row],[Quantity]]*Table49[[#This Row],[Profit_Per_Quantity]]</f>
        <v>64566.720000000016</v>
      </c>
      <c r="O2284" s="1" t="s">
        <v>48</v>
      </c>
    </row>
    <row r="2285" spans="1:15" x14ac:dyDescent="0.3">
      <c r="A2285" s="1" t="s">
        <v>8350</v>
      </c>
      <c r="B2285" s="1" t="s">
        <v>613</v>
      </c>
      <c r="C2285" s="14" t="s">
        <v>6213</v>
      </c>
      <c r="D2285" s="1" t="s">
        <v>16</v>
      </c>
      <c r="E2285" s="1" t="s">
        <v>28</v>
      </c>
      <c r="F2285" s="1" t="s">
        <v>35</v>
      </c>
      <c r="G2285" s="1" t="s">
        <v>44</v>
      </c>
      <c r="H2285" s="1">
        <v>1007</v>
      </c>
      <c r="I2285" s="1">
        <v>1578.97</v>
      </c>
      <c r="J2285" s="1">
        <v>1983.12</v>
      </c>
      <c r="K2285" s="1">
        <v>483</v>
      </c>
      <c r="L2285" s="1">
        <f>Table49[[#This Row],[Selling_Price]]-Table49[[#This Row],[Market_Price]]</f>
        <v>404.14999999999986</v>
      </c>
      <c r="M2285" s="1">
        <f>Table49[[#This Row],[Quantity]]*Table49[[#This Row],[Selling_Price]]</f>
        <v>957846.96</v>
      </c>
      <c r="N2285" s="1">
        <f>Table49[[#This Row],[Quantity]]*Table49[[#This Row],[Profit_Per_Quantity]]</f>
        <v>195204.44999999992</v>
      </c>
      <c r="O2285" s="1" t="s">
        <v>48</v>
      </c>
    </row>
    <row r="2286" spans="1:15" x14ac:dyDescent="0.3">
      <c r="A2286" s="1" t="s">
        <v>8229</v>
      </c>
      <c r="B2286" s="1" t="s">
        <v>412</v>
      </c>
      <c r="C2286" s="14" t="s">
        <v>5651</v>
      </c>
      <c r="D2286" s="1" t="s">
        <v>12</v>
      </c>
      <c r="E2286" s="1" t="s">
        <v>24</v>
      </c>
      <c r="F2286" s="1" t="s">
        <v>32</v>
      </c>
      <c r="G2286" s="1" t="s">
        <v>36</v>
      </c>
      <c r="H2286" s="1">
        <v>1049</v>
      </c>
      <c r="I2286" s="1">
        <v>1576.83</v>
      </c>
      <c r="J2286" s="1">
        <v>2421.37</v>
      </c>
      <c r="K2286" s="1">
        <v>130</v>
      </c>
      <c r="L2286" s="1">
        <f>Table49[[#This Row],[Selling_Price]]-Table49[[#This Row],[Market_Price]]</f>
        <v>844.54</v>
      </c>
      <c r="M2286" s="1">
        <f>Table49[[#This Row],[Quantity]]*Table49[[#This Row],[Selling_Price]]</f>
        <v>314778.09999999998</v>
      </c>
      <c r="N2286" s="1">
        <f>Table49[[#This Row],[Quantity]]*Table49[[#This Row],[Profit_Per_Quantity]]</f>
        <v>109790.2</v>
      </c>
      <c r="O2286" s="1" t="s">
        <v>48</v>
      </c>
    </row>
    <row r="2287" spans="1:15" x14ac:dyDescent="0.3">
      <c r="A2287" s="1" t="s">
        <v>6602</v>
      </c>
      <c r="B2287" s="1" t="s">
        <v>1659</v>
      </c>
      <c r="C2287" s="14" t="s">
        <v>5049</v>
      </c>
      <c r="D2287" s="1" t="s">
        <v>14</v>
      </c>
      <c r="E2287" s="1" t="s">
        <v>26</v>
      </c>
      <c r="F2287" s="1" t="s">
        <v>35</v>
      </c>
      <c r="G2287" s="1" t="s">
        <v>4352</v>
      </c>
      <c r="H2287" s="1">
        <v>1013</v>
      </c>
      <c r="I2287" s="1">
        <v>1969.33</v>
      </c>
      <c r="J2287" s="1">
        <v>2976.2</v>
      </c>
      <c r="K2287" s="1">
        <v>367</v>
      </c>
      <c r="L2287" s="1">
        <f>Table49[[#This Row],[Selling_Price]]-Table49[[#This Row],[Market_Price]]</f>
        <v>1006.8699999999999</v>
      </c>
      <c r="M2287" s="1">
        <f>Table49[[#This Row],[Quantity]]*Table49[[#This Row],[Selling_Price]]</f>
        <v>1092265.3999999999</v>
      </c>
      <c r="N2287" s="1">
        <f>Table49[[#This Row],[Quantity]]*Table49[[#This Row],[Profit_Per_Quantity]]</f>
        <v>369521.29</v>
      </c>
      <c r="O2287" s="1" t="s">
        <v>48</v>
      </c>
    </row>
    <row r="2288" spans="1:15" x14ac:dyDescent="0.3">
      <c r="A2288" s="1" t="s">
        <v>9142</v>
      </c>
      <c r="B2288" s="1" t="s">
        <v>1898</v>
      </c>
      <c r="C2288" s="14" t="s">
        <v>5347</v>
      </c>
      <c r="D2288" s="1" t="s">
        <v>16</v>
      </c>
      <c r="E2288" s="1" t="s">
        <v>21</v>
      </c>
      <c r="F2288" s="1" t="s">
        <v>34</v>
      </c>
      <c r="G2288" s="1" t="s">
        <v>40</v>
      </c>
      <c r="H2288" s="1">
        <v>1049</v>
      </c>
      <c r="I2288" s="1">
        <v>682.46</v>
      </c>
      <c r="J2288" s="1">
        <v>1282.53</v>
      </c>
      <c r="K2288" s="1">
        <v>293</v>
      </c>
      <c r="L2288" s="1">
        <f>Table49[[#This Row],[Selling_Price]]-Table49[[#This Row],[Market_Price]]</f>
        <v>600.06999999999994</v>
      </c>
      <c r="M2288" s="1">
        <f>Table49[[#This Row],[Quantity]]*Table49[[#This Row],[Selling_Price]]</f>
        <v>375781.29</v>
      </c>
      <c r="N2288" s="1">
        <f>Table49[[#This Row],[Quantity]]*Table49[[#This Row],[Profit_Per_Quantity]]</f>
        <v>175820.50999999998</v>
      </c>
      <c r="O2288" s="1" t="s">
        <v>48</v>
      </c>
    </row>
    <row r="2289" spans="1:15" x14ac:dyDescent="0.3">
      <c r="A2289" s="1" t="s">
        <v>7771</v>
      </c>
      <c r="B2289" s="1" t="s">
        <v>1743</v>
      </c>
      <c r="C2289" s="14" t="s">
        <v>5272</v>
      </c>
      <c r="D2289" s="1" t="s">
        <v>15</v>
      </c>
      <c r="E2289" s="1" t="s">
        <v>21</v>
      </c>
      <c r="F2289" s="1" t="s">
        <v>34</v>
      </c>
      <c r="G2289" s="1" t="s">
        <v>41</v>
      </c>
      <c r="H2289" s="1">
        <v>1075</v>
      </c>
      <c r="I2289" s="1">
        <v>1241.19</v>
      </c>
      <c r="J2289" s="1">
        <v>2413.08</v>
      </c>
      <c r="K2289" s="1">
        <v>57</v>
      </c>
      <c r="L2289" s="1">
        <f>Table49[[#This Row],[Selling_Price]]-Table49[[#This Row],[Market_Price]]</f>
        <v>1171.8899999999999</v>
      </c>
      <c r="M2289" s="1">
        <f>Table49[[#This Row],[Quantity]]*Table49[[#This Row],[Selling_Price]]</f>
        <v>137545.56</v>
      </c>
      <c r="N2289" s="1">
        <f>Table49[[#This Row],[Quantity]]*Table49[[#This Row],[Profit_Per_Quantity]]</f>
        <v>66797.73</v>
      </c>
      <c r="O2289" s="1" t="s">
        <v>48</v>
      </c>
    </row>
    <row r="2290" spans="1:15" x14ac:dyDescent="0.3">
      <c r="A2290" s="1" t="s">
        <v>6781</v>
      </c>
      <c r="B2290" s="1" t="s">
        <v>320</v>
      </c>
      <c r="C2290" s="14" t="s">
        <v>4604</v>
      </c>
      <c r="D2290" s="1" t="s">
        <v>14</v>
      </c>
      <c r="E2290" s="1" t="s">
        <v>26</v>
      </c>
      <c r="F2290" s="1" t="s">
        <v>33</v>
      </c>
      <c r="G2290" s="1" t="s">
        <v>45</v>
      </c>
      <c r="H2290" s="1">
        <v>1034</v>
      </c>
      <c r="I2290" s="1">
        <v>1800.71</v>
      </c>
      <c r="J2290" s="1">
        <v>3423.04</v>
      </c>
      <c r="K2290" s="1">
        <v>290</v>
      </c>
      <c r="L2290" s="1">
        <f>Table49[[#This Row],[Selling_Price]]-Table49[[#This Row],[Market_Price]]</f>
        <v>1622.33</v>
      </c>
      <c r="M2290" s="1">
        <f>Table49[[#This Row],[Quantity]]*Table49[[#This Row],[Selling_Price]]</f>
        <v>992681.6</v>
      </c>
      <c r="N2290" s="1">
        <f>Table49[[#This Row],[Quantity]]*Table49[[#This Row],[Profit_Per_Quantity]]</f>
        <v>470475.69999999995</v>
      </c>
      <c r="O2290" s="1" t="s">
        <v>48</v>
      </c>
    </row>
    <row r="2291" spans="1:15" x14ac:dyDescent="0.3">
      <c r="A2291" s="1" t="s">
        <v>6600</v>
      </c>
      <c r="B2291" s="1" t="s">
        <v>1777</v>
      </c>
      <c r="C2291" s="14" t="s">
        <v>5917</v>
      </c>
      <c r="D2291" s="1" t="s">
        <v>19</v>
      </c>
      <c r="E2291" s="1" t="s">
        <v>28</v>
      </c>
      <c r="F2291" s="1" t="s">
        <v>32</v>
      </c>
      <c r="G2291" s="1" t="s">
        <v>42</v>
      </c>
      <c r="H2291" s="1">
        <v>1033</v>
      </c>
      <c r="I2291" s="1">
        <v>1493.22</v>
      </c>
      <c r="J2291" s="1">
        <v>2346.8200000000002</v>
      </c>
      <c r="K2291" s="1">
        <v>339</v>
      </c>
      <c r="L2291" s="1">
        <f>Table49[[#This Row],[Selling_Price]]-Table49[[#This Row],[Market_Price]]</f>
        <v>853.60000000000014</v>
      </c>
      <c r="M2291" s="1">
        <f>Table49[[#This Row],[Quantity]]*Table49[[#This Row],[Selling_Price]]</f>
        <v>795571.9800000001</v>
      </c>
      <c r="N2291" s="1">
        <f>Table49[[#This Row],[Quantity]]*Table49[[#This Row],[Profit_Per_Quantity]]</f>
        <v>289370.40000000002</v>
      </c>
      <c r="O2291" s="1" t="s">
        <v>48</v>
      </c>
    </row>
    <row r="2292" spans="1:15" x14ac:dyDescent="0.3">
      <c r="A2292" s="1" t="s">
        <v>7240</v>
      </c>
      <c r="B2292" s="1" t="s">
        <v>3968</v>
      </c>
      <c r="C2292" s="14" t="s">
        <v>4719</v>
      </c>
      <c r="D2292" s="1" t="s">
        <v>17</v>
      </c>
      <c r="E2292" s="1" t="s">
        <v>25</v>
      </c>
      <c r="F2292" s="1" t="s">
        <v>34</v>
      </c>
      <c r="G2292" s="1" t="s">
        <v>41</v>
      </c>
      <c r="H2292" s="1">
        <v>1099</v>
      </c>
      <c r="I2292" s="1">
        <v>1224.23</v>
      </c>
      <c r="J2292" s="1">
        <v>2167.62</v>
      </c>
      <c r="K2292" s="1">
        <v>255</v>
      </c>
      <c r="L2292" s="1">
        <f>Table49[[#This Row],[Selling_Price]]-Table49[[#This Row],[Market_Price]]</f>
        <v>943.38999999999987</v>
      </c>
      <c r="M2292" s="1">
        <f>Table49[[#This Row],[Quantity]]*Table49[[#This Row],[Selling_Price]]</f>
        <v>552743.1</v>
      </c>
      <c r="N2292" s="1">
        <f>Table49[[#This Row],[Quantity]]*Table49[[#This Row],[Profit_Per_Quantity]]</f>
        <v>240564.44999999995</v>
      </c>
      <c r="O2292" s="1" t="s">
        <v>48</v>
      </c>
    </row>
    <row r="2293" spans="1:15" x14ac:dyDescent="0.3">
      <c r="A2293" s="1" t="s">
        <v>7202</v>
      </c>
      <c r="B2293" s="1" t="s">
        <v>3762</v>
      </c>
      <c r="C2293" s="14" t="s">
        <v>4884</v>
      </c>
      <c r="D2293" s="1" t="s">
        <v>18</v>
      </c>
      <c r="E2293" s="1" t="s">
        <v>4349</v>
      </c>
      <c r="F2293" s="1" t="s">
        <v>34</v>
      </c>
      <c r="G2293" s="1" t="s">
        <v>38</v>
      </c>
      <c r="H2293" s="1">
        <v>1025</v>
      </c>
      <c r="I2293" s="1">
        <v>1098.0899999999999</v>
      </c>
      <c r="J2293" s="1">
        <v>1807.06</v>
      </c>
      <c r="K2293" s="1">
        <v>275</v>
      </c>
      <c r="L2293" s="1">
        <f>Table49[[#This Row],[Selling_Price]]-Table49[[#This Row],[Market_Price]]</f>
        <v>708.97</v>
      </c>
      <c r="M2293" s="1">
        <f>Table49[[#This Row],[Quantity]]*Table49[[#This Row],[Selling_Price]]</f>
        <v>496941.5</v>
      </c>
      <c r="N2293" s="1">
        <f>Table49[[#This Row],[Quantity]]*Table49[[#This Row],[Profit_Per_Quantity]]</f>
        <v>194966.75</v>
      </c>
      <c r="O2293" s="1" t="s">
        <v>48</v>
      </c>
    </row>
    <row r="2294" spans="1:15" x14ac:dyDescent="0.3">
      <c r="A2294" s="1" t="s">
        <v>8866</v>
      </c>
      <c r="B2294" s="1" t="s">
        <v>1456</v>
      </c>
      <c r="C2294" s="14" t="s">
        <v>6008</v>
      </c>
      <c r="D2294" s="1" t="s">
        <v>19</v>
      </c>
      <c r="E2294" s="1" t="s">
        <v>21</v>
      </c>
      <c r="F2294" s="1" t="s">
        <v>33</v>
      </c>
      <c r="G2294" s="1" t="s">
        <v>43</v>
      </c>
      <c r="H2294" s="1">
        <v>1048</v>
      </c>
      <c r="I2294" s="1">
        <v>1201.93</v>
      </c>
      <c r="J2294" s="1">
        <v>1889.84</v>
      </c>
      <c r="K2294" s="1">
        <v>434</v>
      </c>
      <c r="L2294" s="1">
        <f>Table49[[#This Row],[Selling_Price]]-Table49[[#This Row],[Market_Price]]</f>
        <v>687.90999999999985</v>
      </c>
      <c r="M2294" s="1">
        <f>Table49[[#This Row],[Quantity]]*Table49[[#This Row],[Selling_Price]]</f>
        <v>820190.55999999994</v>
      </c>
      <c r="N2294" s="1">
        <f>Table49[[#This Row],[Quantity]]*Table49[[#This Row],[Profit_Per_Quantity]]</f>
        <v>298552.93999999994</v>
      </c>
      <c r="O2294" s="1" t="s">
        <v>48</v>
      </c>
    </row>
    <row r="2295" spans="1:15" x14ac:dyDescent="0.3">
      <c r="A2295" s="1" t="s">
        <v>6656</v>
      </c>
      <c r="B2295" s="1" t="s">
        <v>2611</v>
      </c>
      <c r="C2295" s="14" t="s">
        <v>5013</v>
      </c>
      <c r="D2295" s="1" t="s">
        <v>14</v>
      </c>
      <c r="E2295" s="1" t="s">
        <v>24</v>
      </c>
      <c r="F2295" s="1" t="s">
        <v>32</v>
      </c>
      <c r="G2295" s="1" t="s">
        <v>36</v>
      </c>
      <c r="H2295" s="1">
        <v>1082</v>
      </c>
      <c r="I2295" s="1">
        <v>439.08</v>
      </c>
      <c r="J2295" s="1">
        <v>791.44</v>
      </c>
      <c r="K2295" s="1">
        <v>432</v>
      </c>
      <c r="L2295" s="1">
        <f>Table49[[#This Row],[Selling_Price]]-Table49[[#This Row],[Market_Price]]</f>
        <v>352.36000000000007</v>
      </c>
      <c r="M2295" s="1">
        <f>Table49[[#This Row],[Quantity]]*Table49[[#This Row],[Selling_Price]]</f>
        <v>341902.08000000002</v>
      </c>
      <c r="N2295" s="1">
        <f>Table49[[#This Row],[Quantity]]*Table49[[#This Row],[Profit_Per_Quantity]]</f>
        <v>152219.52000000002</v>
      </c>
      <c r="O2295" s="1" t="s">
        <v>48</v>
      </c>
    </row>
    <row r="2296" spans="1:15" x14ac:dyDescent="0.3">
      <c r="A2296" s="1" t="s">
        <v>9028</v>
      </c>
      <c r="B2296" s="1" t="s">
        <v>1719</v>
      </c>
      <c r="C2296" s="14" t="s">
        <v>5362</v>
      </c>
      <c r="D2296" s="1" t="s">
        <v>20</v>
      </c>
      <c r="E2296" s="1" t="s">
        <v>21</v>
      </c>
      <c r="F2296" s="1" t="s">
        <v>34</v>
      </c>
      <c r="G2296" s="1" t="s">
        <v>42</v>
      </c>
      <c r="H2296" s="1">
        <v>1019</v>
      </c>
      <c r="I2296" s="1">
        <v>1794.05</v>
      </c>
      <c r="J2296" s="1">
        <v>2102.19</v>
      </c>
      <c r="K2296" s="1">
        <v>336</v>
      </c>
      <c r="L2296" s="1">
        <f>Table49[[#This Row],[Selling_Price]]-Table49[[#This Row],[Market_Price]]</f>
        <v>308.1400000000001</v>
      </c>
      <c r="M2296" s="1">
        <f>Table49[[#This Row],[Quantity]]*Table49[[#This Row],[Selling_Price]]</f>
        <v>706335.84</v>
      </c>
      <c r="N2296" s="1">
        <f>Table49[[#This Row],[Quantity]]*Table49[[#This Row],[Profit_Per_Quantity]]</f>
        <v>103535.04000000004</v>
      </c>
      <c r="O2296" s="1" t="s">
        <v>48</v>
      </c>
    </row>
    <row r="2297" spans="1:15" x14ac:dyDescent="0.3">
      <c r="A2297" s="1" t="s">
        <v>7589</v>
      </c>
      <c r="B2297" s="1" t="s">
        <v>309</v>
      </c>
      <c r="C2297" s="14" t="s">
        <v>6250</v>
      </c>
      <c r="D2297" s="1" t="s">
        <v>12</v>
      </c>
      <c r="E2297" s="1" t="s">
        <v>21</v>
      </c>
      <c r="F2297" s="1" t="s">
        <v>33</v>
      </c>
      <c r="G2297" s="1" t="s">
        <v>38</v>
      </c>
      <c r="H2297" s="1">
        <v>1072</v>
      </c>
      <c r="I2297" s="1">
        <v>1543.26</v>
      </c>
      <c r="J2297" s="1">
        <v>2312.7600000000002</v>
      </c>
      <c r="K2297" s="1">
        <v>374</v>
      </c>
      <c r="L2297" s="1">
        <f>Table49[[#This Row],[Selling_Price]]-Table49[[#This Row],[Market_Price]]</f>
        <v>769.50000000000023</v>
      </c>
      <c r="M2297" s="1">
        <f>Table49[[#This Row],[Quantity]]*Table49[[#This Row],[Selling_Price]]</f>
        <v>864972.24000000011</v>
      </c>
      <c r="N2297" s="1">
        <f>Table49[[#This Row],[Quantity]]*Table49[[#This Row],[Profit_Per_Quantity]]</f>
        <v>287793.00000000006</v>
      </c>
      <c r="O2297" s="1" t="s">
        <v>48</v>
      </c>
    </row>
    <row r="2298" spans="1:15" x14ac:dyDescent="0.3">
      <c r="A2298" s="1" t="s">
        <v>7661</v>
      </c>
      <c r="B2298" s="1" t="s">
        <v>1781</v>
      </c>
      <c r="C2298" s="14" t="s">
        <v>5156</v>
      </c>
      <c r="D2298" s="1" t="s">
        <v>12</v>
      </c>
      <c r="E2298" s="1" t="s">
        <v>4351</v>
      </c>
      <c r="F2298" s="1" t="s">
        <v>31</v>
      </c>
      <c r="G2298" s="1" t="s">
        <v>43</v>
      </c>
      <c r="H2298" s="1">
        <v>1067</v>
      </c>
      <c r="I2298" s="1">
        <v>1820.8</v>
      </c>
      <c r="J2298" s="1">
        <v>2476.86</v>
      </c>
      <c r="K2298" s="1">
        <v>251</v>
      </c>
      <c r="L2298" s="1">
        <f>Table49[[#This Row],[Selling_Price]]-Table49[[#This Row],[Market_Price]]</f>
        <v>656.06000000000017</v>
      </c>
      <c r="M2298" s="1">
        <f>Table49[[#This Row],[Quantity]]*Table49[[#This Row],[Selling_Price]]</f>
        <v>621691.86</v>
      </c>
      <c r="N2298" s="1">
        <f>Table49[[#This Row],[Quantity]]*Table49[[#This Row],[Profit_Per_Quantity]]</f>
        <v>164671.06000000006</v>
      </c>
      <c r="O2298" s="1" t="s">
        <v>48</v>
      </c>
    </row>
    <row r="2299" spans="1:15" x14ac:dyDescent="0.3">
      <c r="A2299" s="1" t="s">
        <v>6543</v>
      </c>
      <c r="B2299" s="1" t="s">
        <v>3276</v>
      </c>
      <c r="C2299" s="14" t="s">
        <v>5238</v>
      </c>
      <c r="D2299" s="1" t="s">
        <v>16</v>
      </c>
      <c r="E2299" s="1" t="s">
        <v>4349</v>
      </c>
      <c r="F2299" s="1" t="s">
        <v>34</v>
      </c>
      <c r="G2299" s="1" t="s">
        <v>38</v>
      </c>
      <c r="H2299" s="1">
        <v>1028</v>
      </c>
      <c r="I2299" s="1">
        <v>314.08</v>
      </c>
      <c r="J2299" s="1">
        <v>409.55</v>
      </c>
      <c r="K2299" s="1">
        <v>141</v>
      </c>
      <c r="L2299" s="1">
        <f>Table49[[#This Row],[Selling_Price]]-Table49[[#This Row],[Market_Price]]</f>
        <v>95.470000000000027</v>
      </c>
      <c r="M2299" s="1">
        <f>Table49[[#This Row],[Quantity]]*Table49[[#This Row],[Selling_Price]]</f>
        <v>57746.55</v>
      </c>
      <c r="N2299" s="1">
        <f>Table49[[#This Row],[Quantity]]*Table49[[#This Row],[Profit_Per_Quantity]]</f>
        <v>13461.270000000004</v>
      </c>
      <c r="O2299" s="1" t="s">
        <v>48</v>
      </c>
    </row>
    <row r="2300" spans="1:15" x14ac:dyDescent="0.3">
      <c r="A2300" s="1" t="s">
        <v>9509</v>
      </c>
      <c r="B2300" s="1" t="s">
        <v>2486</v>
      </c>
      <c r="C2300" s="14" t="s">
        <v>5676</v>
      </c>
      <c r="D2300" s="1" t="s">
        <v>18</v>
      </c>
      <c r="E2300" s="1" t="s">
        <v>28</v>
      </c>
      <c r="F2300" s="1" t="s">
        <v>33</v>
      </c>
      <c r="G2300" s="1" t="s">
        <v>40</v>
      </c>
      <c r="H2300" s="1">
        <v>1028</v>
      </c>
      <c r="I2300" s="1">
        <v>451.23</v>
      </c>
      <c r="J2300" s="1">
        <v>686.51</v>
      </c>
      <c r="K2300" s="1">
        <v>445</v>
      </c>
      <c r="L2300" s="1">
        <f>Table49[[#This Row],[Selling_Price]]-Table49[[#This Row],[Market_Price]]</f>
        <v>235.27999999999997</v>
      </c>
      <c r="M2300" s="1">
        <f>Table49[[#This Row],[Quantity]]*Table49[[#This Row],[Selling_Price]]</f>
        <v>305496.95</v>
      </c>
      <c r="N2300" s="1">
        <f>Table49[[#This Row],[Quantity]]*Table49[[#This Row],[Profit_Per_Quantity]]</f>
        <v>104699.59999999999</v>
      </c>
      <c r="O2300" s="1" t="s">
        <v>48</v>
      </c>
    </row>
    <row r="2301" spans="1:15" x14ac:dyDescent="0.3">
      <c r="A2301" s="1" t="s">
        <v>10535</v>
      </c>
      <c r="B2301" s="1" t="s">
        <v>4083</v>
      </c>
      <c r="C2301" s="14" t="s">
        <v>4613</v>
      </c>
      <c r="D2301" s="1" t="s">
        <v>19</v>
      </c>
      <c r="E2301" s="1" t="s">
        <v>30</v>
      </c>
      <c r="F2301" s="1" t="s">
        <v>34</v>
      </c>
      <c r="G2301" s="1" t="s">
        <v>4352</v>
      </c>
      <c r="H2301" s="1">
        <v>1074</v>
      </c>
      <c r="I2301" s="1">
        <v>1497.94</v>
      </c>
      <c r="J2301" s="1">
        <v>1862.05</v>
      </c>
      <c r="K2301" s="1">
        <v>137</v>
      </c>
      <c r="L2301" s="1">
        <f>Table49[[#This Row],[Selling_Price]]-Table49[[#This Row],[Market_Price]]</f>
        <v>364.1099999999999</v>
      </c>
      <c r="M2301" s="1">
        <f>Table49[[#This Row],[Quantity]]*Table49[[#This Row],[Selling_Price]]</f>
        <v>255100.85</v>
      </c>
      <c r="N2301" s="1">
        <f>Table49[[#This Row],[Quantity]]*Table49[[#This Row],[Profit_Per_Quantity]]</f>
        <v>49883.069999999985</v>
      </c>
      <c r="O2301" s="1" t="s">
        <v>48</v>
      </c>
    </row>
    <row r="2302" spans="1:15" x14ac:dyDescent="0.3">
      <c r="A2302" s="1" t="s">
        <v>6612</v>
      </c>
      <c r="B2302" s="1" t="s">
        <v>745</v>
      </c>
      <c r="C2302" s="14" t="s">
        <v>6186</v>
      </c>
      <c r="D2302" s="1" t="s">
        <v>15</v>
      </c>
      <c r="E2302" s="1" t="s">
        <v>4349</v>
      </c>
      <c r="F2302" s="1" t="s">
        <v>34</v>
      </c>
      <c r="G2302" s="1" t="s">
        <v>4352</v>
      </c>
      <c r="H2302" s="1">
        <v>1039</v>
      </c>
      <c r="I2302" s="1">
        <v>56.76</v>
      </c>
      <c r="J2302" s="1">
        <v>82.12</v>
      </c>
      <c r="K2302" s="1">
        <v>111</v>
      </c>
      <c r="L2302" s="1">
        <f>Table49[[#This Row],[Selling_Price]]-Table49[[#This Row],[Market_Price]]</f>
        <v>25.360000000000007</v>
      </c>
      <c r="M2302" s="1">
        <f>Table49[[#This Row],[Quantity]]*Table49[[#This Row],[Selling_Price]]</f>
        <v>9115.32</v>
      </c>
      <c r="N2302" s="1">
        <f>Table49[[#This Row],[Quantity]]*Table49[[#This Row],[Profit_Per_Quantity]]</f>
        <v>2814.9600000000009</v>
      </c>
      <c r="O2302" s="1" t="s">
        <v>48</v>
      </c>
    </row>
    <row r="2303" spans="1:15" x14ac:dyDescent="0.3">
      <c r="A2303" s="1" t="s">
        <v>9638</v>
      </c>
      <c r="B2303" s="1" t="s">
        <v>2686</v>
      </c>
      <c r="C2303" s="14" t="s">
        <v>4809</v>
      </c>
      <c r="D2303" s="1" t="s">
        <v>13</v>
      </c>
      <c r="E2303" s="1" t="s">
        <v>29</v>
      </c>
      <c r="F2303" s="1" t="s">
        <v>33</v>
      </c>
      <c r="G2303" s="1" t="s">
        <v>40</v>
      </c>
      <c r="H2303" s="1">
        <v>1056</v>
      </c>
      <c r="I2303" s="1">
        <v>1108.02</v>
      </c>
      <c r="J2303" s="1">
        <v>1955.76</v>
      </c>
      <c r="K2303" s="1">
        <v>125</v>
      </c>
      <c r="L2303" s="1">
        <f>Table49[[#This Row],[Selling_Price]]-Table49[[#This Row],[Market_Price]]</f>
        <v>847.74</v>
      </c>
      <c r="M2303" s="1">
        <f>Table49[[#This Row],[Quantity]]*Table49[[#This Row],[Selling_Price]]</f>
        <v>244470</v>
      </c>
      <c r="N2303" s="1">
        <f>Table49[[#This Row],[Quantity]]*Table49[[#This Row],[Profit_Per_Quantity]]</f>
        <v>105967.5</v>
      </c>
      <c r="O2303" s="1" t="s">
        <v>48</v>
      </c>
    </row>
    <row r="2304" spans="1:15" x14ac:dyDescent="0.3">
      <c r="A2304" s="1" t="s">
        <v>9845</v>
      </c>
      <c r="B2304" s="1" t="s">
        <v>2622</v>
      </c>
      <c r="C2304" s="14" t="s">
        <v>4515</v>
      </c>
      <c r="D2304" s="1" t="s">
        <v>12</v>
      </c>
      <c r="E2304" s="1" t="s">
        <v>25</v>
      </c>
      <c r="F2304" s="1" t="s">
        <v>32</v>
      </c>
      <c r="G2304" s="1" t="s">
        <v>4352</v>
      </c>
      <c r="H2304" s="1">
        <v>1093</v>
      </c>
      <c r="I2304" s="1">
        <v>1213.55</v>
      </c>
      <c r="J2304" s="1">
        <v>1942.37</v>
      </c>
      <c r="K2304" s="1">
        <v>497</v>
      </c>
      <c r="L2304" s="1">
        <f>Table49[[#This Row],[Selling_Price]]-Table49[[#This Row],[Market_Price]]</f>
        <v>728.81999999999994</v>
      </c>
      <c r="M2304" s="1">
        <f>Table49[[#This Row],[Quantity]]*Table49[[#This Row],[Selling_Price]]</f>
        <v>965357.8899999999</v>
      </c>
      <c r="N2304" s="1">
        <f>Table49[[#This Row],[Quantity]]*Table49[[#This Row],[Profit_Per_Quantity]]</f>
        <v>362223.54</v>
      </c>
      <c r="O2304" s="1" t="s">
        <v>48</v>
      </c>
    </row>
    <row r="2305" spans="1:15" x14ac:dyDescent="0.3">
      <c r="A2305" s="1" t="s">
        <v>6502</v>
      </c>
      <c r="B2305" s="1" t="s">
        <v>2622</v>
      </c>
      <c r="C2305" s="14" t="s">
        <v>5391</v>
      </c>
      <c r="D2305" s="1" t="s">
        <v>12</v>
      </c>
      <c r="E2305" s="1" t="s">
        <v>28</v>
      </c>
      <c r="F2305" s="1" t="s">
        <v>31</v>
      </c>
      <c r="G2305" s="1" t="s">
        <v>40</v>
      </c>
      <c r="H2305" s="1">
        <v>1031</v>
      </c>
      <c r="I2305" s="1">
        <v>1473.19</v>
      </c>
      <c r="J2305" s="1">
        <v>2056.0100000000002</v>
      </c>
      <c r="K2305" s="1">
        <v>300</v>
      </c>
      <c r="L2305" s="1">
        <f>Table49[[#This Row],[Selling_Price]]-Table49[[#This Row],[Market_Price]]</f>
        <v>582.82000000000016</v>
      </c>
      <c r="M2305" s="1">
        <f>Table49[[#This Row],[Quantity]]*Table49[[#This Row],[Selling_Price]]</f>
        <v>616803.00000000012</v>
      </c>
      <c r="N2305" s="1">
        <f>Table49[[#This Row],[Quantity]]*Table49[[#This Row],[Profit_Per_Quantity]]</f>
        <v>174846.00000000006</v>
      </c>
      <c r="O2305" s="1" t="s">
        <v>48</v>
      </c>
    </row>
    <row r="2306" spans="1:15" x14ac:dyDescent="0.3">
      <c r="A2306" s="1" t="s">
        <v>7226</v>
      </c>
      <c r="B2306" s="1" t="s">
        <v>1590</v>
      </c>
      <c r="C2306" s="14" t="s">
        <v>5489</v>
      </c>
      <c r="D2306" s="1" t="s">
        <v>19</v>
      </c>
      <c r="E2306" s="1" t="s">
        <v>25</v>
      </c>
      <c r="F2306" s="1" t="s">
        <v>34</v>
      </c>
      <c r="G2306" s="1" t="s">
        <v>4352</v>
      </c>
      <c r="H2306" s="1">
        <v>1078</v>
      </c>
      <c r="I2306" s="1">
        <v>574.29</v>
      </c>
      <c r="J2306" s="1">
        <v>945.19</v>
      </c>
      <c r="K2306" s="1">
        <v>416</v>
      </c>
      <c r="L2306" s="1">
        <f>Table49[[#This Row],[Selling_Price]]-Table49[[#This Row],[Market_Price]]</f>
        <v>370.90000000000009</v>
      </c>
      <c r="M2306" s="1">
        <f>Table49[[#This Row],[Quantity]]*Table49[[#This Row],[Selling_Price]]</f>
        <v>393199.04000000004</v>
      </c>
      <c r="N2306" s="1">
        <f>Table49[[#This Row],[Quantity]]*Table49[[#This Row],[Profit_Per_Quantity]]</f>
        <v>154294.40000000002</v>
      </c>
      <c r="O2306" s="1" t="s">
        <v>48</v>
      </c>
    </row>
    <row r="2307" spans="1:15" x14ac:dyDescent="0.3">
      <c r="A2307" s="1" t="s">
        <v>9271</v>
      </c>
      <c r="B2307" s="1" t="s">
        <v>2106</v>
      </c>
      <c r="C2307" s="14" t="s">
        <v>5826</v>
      </c>
      <c r="D2307" s="1" t="s">
        <v>14</v>
      </c>
      <c r="E2307" s="1" t="s">
        <v>26</v>
      </c>
      <c r="F2307" s="1" t="s">
        <v>31</v>
      </c>
      <c r="G2307" s="1" t="s">
        <v>36</v>
      </c>
      <c r="H2307" s="1">
        <v>1075</v>
      </c>
      <c r="I2307" s="1">
        <v>1435.9</v>
      </c>
      <c r="J2307" s="1">
        <v>2599.1</v>
      </c>
      <c r="K2307" s="1">
        <v>331</v>
      </c>
      <c r="L2307" s="1">
        <f>Table49[[#This Row],[Selling_Price]]-Table49[[#This Row],[Market_Price]]</f>
        <v>1163.1999999999998</v>
      </c>
      <c r="M2307" s="1">
        <f>Table49[[#This Row],[Quantity]]*Table49[[#This Row],[Selling_Price]]</f>
        <v>860302.1</v>
      </c>
      <c r="N2307" s="1">
        <f>Table49[[#This Row],[Quantity]]*Table49[[#This Row],[Profit_Per_Quantity]]</f>
        <v>385019.19999999995</v>
      </c>
      <c r="O2307" s="1" t="s">
        <v>48</v>
      </c>
    </row>
    <row r="2308" spans="1:15" x14ac:dyDescent="0.3">
      <c r="A2308" s="1" t="s">
        <v>8919</v>
      </c>
      <c r="B2308" s="1" t="s">
        <v>1536</v>
      </c>
      <c r="C2308" s="14" t="s">
        <v>4458</v>
      </c>
      <c r="D2308" s="1" t="s">
        <v>20</v>
      </c>
      <c r="E2308" s="1" t="s">
        <v>27</v>
      </c>
      <c r="F2308" s="1" t="s">
        <v>32</v>
      </c>
      <c r="G2308" s="1" t="s">
        <v>40</v>
      </c>
      <c r="H2308" s="1">
        <v>1093</v>
      </c>
      <c r="I2308" s="1">
        <v>917.34</v>
      </c>
      <c r="J2308" s="1">
        <v>1111.06</v>
      </c>
      <c r="K2308" s="1">
        <v>258</v>
      </c>
      <c r="L2308" s="1">
        <f>Table49[[#This Row],[Selling_Price]]-Table49[[#This Row],[Market_Price]]</f>
        <v>193.71999999999991</v>
      </c>
      <c r="M2308" s="1">
        <f>Table49[[#This Row],[Quantity]]*Table49[[#This Row],[Selling_Price]]</f>
        <v>286653.48</v>
      </c>
      <c r="N2308" s="1">
        <f>Table49[[#This Row],[Quantity]]*Table49[[#This Row],[Profit_Per_Quantity]]</f>
        <v>49979.75999999998</v>
      </c>
      <c r="O2308" s="1" t="s">
        <v>48</v>
      </c>
    </row>
    <row r="2309" spans="1:15" x14ac:dyDescent="0.3">
      <c r="A2309" s="1" t="s">
        <v>7378</v>
      </c>
      <c r="B2309" s="1" t="s">
        <v>1135</v>
      </c>
      <c r="C2309" s="14" t="s">
        <v>5729</v>
      </c>
      <c r="D2309" s="1" t="s">
        <v>17</v>
      </c>
      <c r="E2309" s="1" t="s">
        <v>4351</v>
      </c>
      <c r="F2309" s="1" t="s">
        <v>35</v>
      </c>
      <c r="G2309" s="1" t="s">
        <v>4352</v>
      </c>
      <c r="H2309" s="1">
        <v>1075</v>
      </c>
      <c r="I2309" s="1">
        <v>471.69</v>
      </c>
      <c r="J2309" s="1">
        <v>582.32000000000005</v>
      </c>
      <c r="K2309" s="1">
        <v>393</v>
      </c>
      <c r="L2309" s="1">
        <f>Table49[[#This Row],[Selling_Price]]-Table49[[#This Row],[Market_Price]]</f>
        <v>110.63000000000005</v>
      </c>
      <c r="M2309" s="1">
        <f>Table49[[#This Row],[Quantity]]*Table49[[#This Row],[Selling_Price]]</f>
        <v>228851.76</v>
      </c>
      <c r="N2309" s="1">
        <f>Table49[[#This Row],[Quantity]]*Table49[[#This Row],[Profit_Per_Quantity]]</f>
        <v>43477.590000000018</v>
      </c>
      <c r="O2309" s="1" t="s">
        <v>48</v>
      </c>
    </row>
    <row r="2310" spans="1:15" x14ac:dyDescent="0.3">
      <c r="A2310" s="1" t="s">
        <v>9275</v>
      </c>
      <c r="B2310" s="1" t="s">
        <v>2113</v>
      </c>
      <c r="C2310" s="14" t="s">
        <v>5706</v>
      </c>
      <c r="D2310" s="1" t="s">
        <v>13</v>
      </c>
      <c r="E2310" s="1" t="s">
        <v>4351</v>
      </c>
      <c r="F2310" s="1" t="s">
        <v>33</v>
      </c>
      <c r="G2310" s="1" t="s">
        <v>4352</v>
      </c>
      <c r="H2310" s="1">
        <v>1043</v>
      </c>
      <c r="I2310" s="1">
        <v>1551.13</v>
      </c>
      <c r="J2310" s="1">
        <v>2594.06</v>
      </c>
      <c r="K2310" s="1">
        <v>335</v>
      </c>
      <c r="L2310" s="1">
        <f>Table49[[#This Row],[Selling_Price]]-Table49[[#This Row],[Market_Price]]</f>
        <v>1042.9299999999998</v>
      </c>
      <c r="M2310" s="1">
        <f>Table49[[#This Row],[Quantity]]*Table49[[#This Row],[Selling_Price]]</f>
        <v>869010.1</v>
      </c>
      <c r="N2310" s="1">
        <f>Table49[[#This Row],[Quantity]]*Table49[[#This Row],[Profit_Per_Quantity]]</f>
        <v>349381.54999999993</v>
      </c>
      <c r="O2310" s="1" t="s">
        <v>48</v>
      </c>
    </row>
    <row r="2311" spans="1:15" x14ac:dyDescent="0.3">
      <c r="A2311" s="1" t="s">
        <v>9634</v>
      </c>
      <c r="B2311" s="1" t="s">
        <v>2681</v>
      </c>
      <c r="C2311" s="14" t="s">
        <v>5589</v>
      </c>
      <c r="D2311" s="1" t="s">
        <v>18</v>
      </c>
      <c r="E2311" s="1" t="s">
        <v>4349</v>
      </c>
      <c r="F2311" s="1" t="s">
        <v>32</v>
      </c>
      <c r="G2311" s="1" t="s">
        <v>45</v>
      </c>
      <c r="H2311" s="1">
        <v>1077</v>
      </c>
      <c r="I2311" s="1">
        <v>1429.89</v>
      </c>
      <c r="J2311" s="1">
        <v>1838.7</v>
      </c>
      <c r="K2311" s="1">
        <v>292</v>
      </c>
      <c r="L2311" s="1">
        <f>Table49[[#This Row],[Selling_Price]]-Table49[[#This Row],[Market_Price]]</f>
        <v>408.80999999999995</v>
      </c>
      <c r="M2311" s="1">
        <f>Table49[[#This Row],[Quantity]]*Table49[[#This Row],[Selling_Price]]</f>
        <v>536900.4</v>
      </c>
      <c r="N2311" s="1">
        <f>Table49[[#This Row],[Quantity]]*Table49[[#This Row],[Profit_Per_Quantity]]</f>
        <v>119372.51999999999</v>
      </c>
      <c r="O2311" s="1" t="s">
        <v>48</v>
      </c>
    </row>
    <row r="2312" spans="1:15" x14ac:dyDescent="0.3">
      <c r="A2312" s="1" t="s">
        <v>7603</v>
      </c>
      <c r="B2312" s="1" t="s">
        <v>3087</v>
      </c>
      <c r="C2312" s="14" t="s">
        <v>4800</v>
      </c>
      <c r="D2312" s="1" t="s">
        <v>15</v>
      </c>
      <c r="E2312" s="1" t="s">
        <v>4351</v>
      </c>
      <c r="F2312" s="1" t="s">
        <v>33</v>
      </c>
      <c r="G2312" s="1" t="s">
        <v>37</v>
      </c>
      <c r="H2312" s="1">
        <v>1027</v>
      </c>
      <c r="I2312" s="1">
        <v>1148.31</v>
      </c>
      <c r="J2312" s="1">
        <v>2120.2399999999998</v>
      </c>
      <c r="K2312" s="1">
        <v>253</v>
      </c>
      <c r="L2312" s="1">
        <f>Table49[[#This Row],[Selling_Price]]-Table49[[#This Row],[Market_Price]]</f>
        <v>971.92999999999984</v>
      </c>
      <c r="M2312" s="1">
        <f>Table49[[#This Row],[Quantity]]*Table49[[#This Row],[Selling_Price]]</f>
        <v>536420.72</v>
      </c>
      <c r="N2312" s="1">
        <f>Table49[[#This Row],[Quantity]]*Table49[[#This Row],[Profit_Per_Quantity]]</f>
        <v>245898.28999999995</v>
      </c>
      <c r="O2312" s="1" t="s">
        <v>48</v>
      </c>
    </row>
    <row r="2313" spans="1:15" x14ac:dyDescent="0.3">
      <c r="A2313" s="1" t="s">
        <v>7515</v>
      </c>
      <c r="B2313" s="1" t="s">
        <v>3606</v>
      </c>
      <c r="C2313" s="14" t="s">
        <v>5008</v>
      </c>
      <c r="D2313" s="1" t="s">
        <v>20</v>
      </c>
      <c r="E2313" s="1" t="s">
        <v>26</v>
      </c>
      <c r="F2313" s="1" t="s">
        <v>32</v>
      </c>
      <c r="G2313" s="1" t="s">
        <v>42</v>
      </c>
      <c r="H2313" s="1">
        <v>1008</v>
      </c>
      <c r="I2313" s="1">
        <v>1238.1600000000001</v>
      </c>
      <c r="J2313" s="1">
        <v>2007.07</v>
      </c>
      <c r="K2313" s="1">
        <v>495</v>
      </c>
      <c r="L2313" s="1">
        <f>Table49[[#This Row],[Selling_Price]]-Table49[[#This Row],[Market_Price]]</f>
        <v>768.90999999999985</v>
      </c>
      <c r="M2313" s="1">
        <f>Table49[[#This Row],[Quantity]]*Table49[[#This Row],[Selling_Price]]</f>
        <v>993499.65</v>
      </c>
      <c r="N2313" s="1">
        <f>Table49[[#This Row],[Quantity]]*Table49[[#This Row],[Profit_Per_Quantity]]</f>
        <v>380610.44999999995</v>
      </c>
      <c r="O2313" s="1" t="s">
        <v>48</v>
      </c>
    </row>
    <row r="2314" spans="1:15" x14ac:dyDescent="0.3">
      <c r="A2314" s="1" t="s">
        <v>7740</v>
      </c>
      <c r="B2314" s="1" t="s">
        <v>1329</v>
      </c>
      <c r="C2314" s="14" t="s">
        <v>5972</v>
      </c>
      <c r="D2314" s="1" t="s">
        <v>20</v>
      </c>
      <c r="E2314" s="1" t="s">
        <v>28</v>
      </c>
      <c r="F2314" s="1" t="s">
        <v>34</v>
      </c>
      <c r="G2314" s="1" t="s">
        <v>40</v>
      </c>
      <c r="H2314" s="1">
        <v>1051</v>
      </c>
      <c r="I2314" s="1">
        <v>992.64</v>
      </c>
      <c r="J2314" s="1">
        <v>1219.46</v>
      </c>
      <c r="K2314" s="1">
        <v>158</v>
      </c>
      <c r="L2314" s="1">
        <f>Table49[[#This Row],[Selling_Price]]-Table49[[#This Row],[Market_Price]]</f>
        <v>226.82000000000005</v>
      </c>
      <c r="M2314" s="1">
        <f>Table49[[#This Row],[Quantity]]*Table49[[#This Row],[Selling_Price]]</f>
        <v>192674.68</v>
      </c>
      <c r="N2314" s="1">
        <f>Table49[[#This Row],[Quantity]]*Table49[[#This Row],[Profit_Per_Quantity]]</f>
        <v>35837.560000000005</v>
      </c>
      <c r="O2314" s="1" t="s">
        <v>48</v>
      </c>
    </row>
    <row r="2315" spans="1:15" x14ac:dyDescent="0.3">
      <c r="A2315" s="1" t="s">
        <v>8853</v>
      </c>
      <c r="B2315" s="1" t="s">
        <v>1435</v>
      </c>
      <c r="C2315" s="14" t="s">
        <v>5245</v>
      </c>
      <c r="D2315" s="1" t="s">
        <v>20</v>
      </c>
      <c r="E2315" s="1" t="s">
        <v>25</v>
      </c>
      <c r="F2315" s="1" t="s">
        <v>33</v>
      </c>
      <c r="G2315" s="1" t="s">
        <v>43</v>
      </c>
      <c r="H2315" s="1">
        <v>1073</v>
      </c>
      <c r="I2315" s="1">
        <v>1760.63</v>
      </c>
      <c r="J2315" s="1">
        <v>2385.11</v>
      </c>
      <c r="K2315" s="1">
        <v>444</v>
      </c>
      <c r="L2315" s="1">
        <f>Table49[[#This Row],[Selling_Price]]-Table49[[#This Row],[Market_Price]]</f>
        <v>624.48</v>
      </c>
      <c r="M2315" s="1">
        <f>Table49[[#This Row],[Quantity]]*Table49[[#This Row],[Selling_Price]]</f>
        <v>1058988.8400000001</v>
      </c>
      <c r="N2315" s="1">
        <f>Table49[[#This Row],[Quantity]]*Table49[[#This Row],[Profit_Per_Quantity]]</f>
        <v>277269.12</v>
      </c>
      <c r="O2315" s="1" t="s">
        <v>48</v>
      </c>
    </row>
    <row r="2316" spans="1:15" x14ac:dyDescent="0.3">
      <c r="A2316" s="1" t="s">
        <v>7547</v>
      </c>
      <c r="B2316" s="1" t="s">
        <v>2236</v>
      </c>
      <c r="C2316" s="14" t="s">
        <v>5589</v>
      </c>
      <c r="D2316" s="1" t="s">
        <v>14</v>
      </c>
      <c r="E2316" s="1" t="s">
        <v>4351</v>
      </c>
      <c r="F2316" s="1" t="s">
        <v>31</v>
      </c>
      <c r="G2316" s="1" t="s">
        <v>41</v>
      </c>
      <c r="H2316" s="1">
        <v>1003</v>
      </c>
      <c r="I2316" s="1">
        <v>1767.9</v>
      </c>
      <c r="J2316" s="1">
        <v>2725.49</v>
      </c>
      <c r="K2316" s="1">
        <v>329</v>
      </c>
      <c r="L2316" s="1">
        <f>Table49[[#This Row],[Selling_Price]]-Table49[[#This Row],[Market_Price]]</f>
        <v>957.58999999999969</v>
      </c>
      <c r="M2316" s="1">
        <f>Table49[[#This Row],[Quantity]]*Table49[[#This Row],[Selling_Price]]</f>
        <v>896686.21</v>
      </c>
      <c r="N2316" s="1">
        <f>Table49[[#This Row],[Quantity]]*Table49[[#This Row],[Profit_Per_Quantity]]</f>
        <v>315047.10999999987</v>
      </c>
      <c r="O2316" s="1" t="s">
        <v>48</v>
      </c>
    </row>
    <row r="2317" spans="1:15" x14ac:dyDescent="0.3">
      <c r="A2317" s="1" t="s">
        <v>8153</v>
      </c>
      <c r="B2317" s="1" t="s">
        <v>278</v>
      </c>
      <c r="C2317" s="14" t="s">
        <v>5471</v>
      </c>
      <c r="D2317" s="1" t="s">
        <v>16</v>
      </c>
      <c r="E2317" s="1" t="s">
        <v>30</v>
      </c>
      <c r="F2317" s="1" t="s">
        <v>32</v>
      </c>
      <c r="G2317" s="1" t="s">
        <v>36</v>
      </c>
      <c r="H2317" s="1">
        <v>1077</v>
      </c>
      <c r="I2317" s="1">
        <v>1471.43</v>
      </c>
      <c r="J2317" s="1">
        <v>2286.21</v>
      </c>
      <c r="K2317" s="1">
        <v>69</v>
      </c>
      <c r="L2317" s="1">
        <f>Table49[[#This Row],[Selling_Price]]-Table49[[#This Row],[Market_Price]]</f>
        <v>814.78</v>
      </c>
      <c r="M2317" s="1">
        <f>Table49[[#This Row],[Quantity]]*Table49[[#This Row],[Selling_Price]]</f>
        <v>157748.49</v>
      </c>
      <c r="N2317" s="1">
        <f>Table49[[#This Row],[Quantity]]*Table49[[#This Row],[Profit_Per_Quantity]]</f>
        <v>56219.82</v>
      </c>
      <c r="O2317" s="1" t="s">
        <v>48</v>
      </c>
    </row>
    <row r="2318" spans="1:15" x14ac:dyDescent="0.3">
      <c r="A2318" s="1" t="s">
        <v>10646</v>
      </c>
      <c r="B2318" s="1" t="s">
        <v>4268</v>
      </c>
      <c r="C2318" s="14" t="s">
        <v>4438</v>
      </c>
      <c r="D2318" s="1" t="s">
        <v>17</v>
      </c>
      <c r="E2318" s="1" t="s">
        <v>25</v>
      </c>
      <c r="F2318" s="1" t="s">
        <v>32</v>
      </c>
      <c r="G2318" s="1" t="s">
        <v>43</v>
      </c>
      <c r="H2318" s="1">
        <v>1032</v>
      </c>
      <c r="I2318" s="1">
        <v>1095.96</v>
      </c>
      <c r="J2318" s="1">
        <v>2063.9499999999998</v>
      </c>
      <c r="K2318" s="1">
        <v>156</v>
      </c>
      <c r="L2318" s="1">
        <f>Table49[[#This Row],[Selling_Price]]-Table49[[#This Row],[Market_Price]]</f>
        <v>967.98999999999978</v>
      </c>
      <c r="M2318" s="1">
        <f>Table49[[#This Row],[Quantity]]*Table49[[#This Row],[Selling_Price]]</f>
        <v>321976.19999999995</v>
      </c>
      <c r="N2318" s="1">
        <f>Table49[[#This Row],[Quantity]]*Table49[[#This Row],[Profit_Per_Quantity]]</f>
        <v>151006.43999999997</v>
      </c>
      <c r="O2318" s="1" t="s">
        <v>48</v>
      </c>
    </row>
    <row r="2319" spans="1:15" x14ac:dyDescent="0.3">
      <c r="A2319" s="1" t="s">
        <v>9432</v>
      </c>
      <c r="B2319" s="1" t="s">
        <v>2362</v>
      </c>
      <c r="C2319" s="14" t="s">
        <v>5357</v>
      </c>
      <c r="D2319" s="1" t="s">
        <v>13</v>
      </c>
      <c r="E2319" s="1" t="s">
        <v>28</v>
      </c>
      <c r="F2319" s="1" t="s">
        <v>35</v>
      </c>
      <c r="G2319" s="1" t="s">
        <v>42</v>
      </c>
      <c r="H2319" s="1">
        <v>1002</v>
      </c>
      <c r="I2319" s="1">
        <v>1521.98</v>
      </c>
      <c r="J2319" s="1">
        <v>1742.52</v>
      </c>
      <c r="K2319" s="1">
        <v>286</v>
      </c>
      <c r="L2319" s="1">
        <f>Table49[[#This Row],[Selling_Price]]-Table49[[#This Row],[Market_Price]]</f>
        <v>220.53999999999996</v>
      </c>
      <c r="M2319" s="1">
        <f>Table49[[#This Row],[Quantity]]*Table49[[#This Row],[Selling_Price]]</f>
        <v>498360.72</v>
      </c>
      <c r="N2319" s="1">
        <f>Table49[[#This Row],[Quantity]]*Table49[[#This Row],[Profit_Per_Quantity]]</f>
        <v>63074.439999999988</v>
      </c>
      <c r="O2319" s="1" t="s">
        <v>48</v>
      </c>
    </row>
    <row r="2320" spans="1:15" x14ac:dyDescent="0.3">
      <c r="A2320" s="1" t="s">
        <v>8086</v>
      </c>
      <c r="B2320" s="1" t="s">
        <v>157</v>
      </c>
      <c r="C2320" s="14" t="s">
        <v>5151</v>
      </c>
      <c r="D2320" s="1" t="s">
        <v>16</v>
      </c>
      <c r="E2320" s="1" t="s">
        <v>30</v>
      </c>
      <c r="F2320" s="1" t="s">
        <v>35</v>
      </c>
      <c r="G2320" s="1" t="s">
        <v>4352</v>
      </c>
      <c r="H2320" s="1">
        <v>1013</v>
      </c>
      <c r="I2320" s="1">
        <v>1790.81</v>
      </c>
      <c r="J2320" s="1">
        <v>3152.45</v>
      </c>
      <c r="K2320" s="1">
        <v>348</v>
      </c>
      <c r="L2320" s="1">
        <f>Table49[[#This Row],[Selling_Price]]-Table49[[#This Row],[Market_Price]]</f>
        <v>1361.6399999999999</v>
      </c>
      <c r="M2320" s="1">
        <f>Table49[[#This Row],[Quantity]]*Table49[[#This Row],[Selling_Price]]</f>
        <v>1097052.5999999999</v>
      </c>
      <c r="N2320" s="1">
        <f>Table49[[#This Row],[Quantity]]*Table49[[#This Row],[Profit_Per_Quantity]]</f>
        <v>473850.72</v>
      </c>
      <c r="O2320" s="1" t="s">
        <v>48</v>
      </c>
    </row>
    <row r="2321" spans="1:15" x14ac:dyDescent="0.3">
      <c r="A2321" s="1" t="s">
        <v>6953</v>
      </c>
      <c r="B2321" s="1" t="s">
        <v>2946</v>
      </c>
      <c r="C2321" s="14" t="s">
        <v>5440</v>
      </c>
      <c r="D2321" s="1" t="s">
        <v>15</v>
      </c>
      <c r="E2321" s="1" t="s">
        <v>30</v>
      </c>
      <c r="F2321" s="1" t="s">
        <v>33</v>
      </c>
      <c r="G2321" s="1" t="s">
        <v>38</v>
      </c>
      <c r="H2321" s="1">
        <v>1020</v>
      </c>
      <c r="I2321" s="1">
        <v>562.67999999999995</v>
      </c>
      <c r="J2321" s="1">
        <v>635.21</v>
      </c>
      <c r="K2321" s="1">
        <v>187</v>
      </c>
      <c r="L2321" s="1">
        <f>Table49[[#This Row],[Selling_Price]]-Table49[[#This Row],[Market_Price]]</f>
        <v>72.530000000000086</v>
      </c>
      <c r="M2321" s="1">
        <f>Table49[[#This Row],[Quantity]]*Table49[[#This Row],[Selling_Price]]</f>
        <v>118784.27</v>
      </c>
      <c r="N2321" s="1">
        <f>Table49[[#This Row],[Quantity]]*Table49[[#This Row],[Profit_Per_Quantity]]</f>
        <v>13563.110000000017</v>
      </c>
      <c r="O2321" s="1" t="s">
        <v>48</v>
      </c>
    </row>
    <row r="2322" spans="1:15" x14ac:dyDescent="0.3">
      <c r="A2322" s="1" t="s">
        <v>7702</v>
      </c>
      <c r="B2322" s="1" t="s">
        <v>3259</v>
      </c>
      <c r="C2322" s="14" t="s">
        <v>5261</v>
      </c>
      <c r="D2322" s="1" t="s">
        <v>11</v>
      </c>
      <c r="E2322" s="1" t="s">
        <v>29</v>
      </c>
      <c r="F2322" s="1" t="s">
        <v>34</v>
      </c>
      <c r="G2322" s="1" t="s">
        <v>4352</v>
      </c>
      <c r="H2322" s="1">
        <v>1084</v>
      </c>
      <c r="I2322" s="1">
        <v>1789.64</v>
      </c>
      <c r="J2322" s="1">
        <v>3378.45</v>
      </c>
      <c r="K2322" s="1">
        <v>59</v>
      </c>
      <c r="L2322" s="1">
        <f>Table49[[#This Row],[Selling_Price]]-Table49[[#This Row],[Market_Price]]</f>
        <v>1588.8099999999997</v>
      </c>
      <c r="M2322" s="1">
        <f>Table49[[#This Row],[Quantity]]*Table49[[#This Row],[Selling_Price]]</f>
        <v>199328.55</v>
      </c>
      <c r="N2322" s="1">
        <f>Table49[[#This Row],[Quantity]]*Table49[[#This Row],[Profit_Per_Quantity]]</f>
        <v>93739.789999999979</v>
      </c>
      <c r="O2322" s="1" t="s">
        <v>48</v>
      </c>
    </row>
    <row r="2323" spans="1:15" x14ac:dyDescent="0.3">
      <c r="A2323" s="1" t="s">
        <v>7549</v>
      </c>
      <c r="B2323" s="1" t="s">
        <v>2826</v>
      </c>
      <c r="C2323" s="14" t="s">
        <v>5391</v>
      </c>
      <c r="D2323" s="1" t="s">
        <v>12</v>
      </c>
      <c r="E2323" s="1" t="s">
        <v>26</v>
      </c>
      <c r="F2323" s="1" t="s">
        <v>33</v>
      </c>
      <c r="G2323" s="1" t="s">
        <v>43</v>
      </c>
      <c r="H2323" s="1">
        <v>1095</v>
      </c>
      <c r="I2323" s="1">
        <v>592.01</v>
      </c>
      <c r="J2323" s="1">
        <v>973.79</v>
      </c>
      <c r="K2323" s="1">
        <v>236</v>
      </c>
      <c r="L2323" s="1">
        <f>Table49[[#This Row],[Selling_Price]]-Table49[[#This Row],[Market_Price]]</f>
        <v>381.78</v>
      </c>
      <c r="M2323" s="1">
        <f>Table49[[#This Row],[Quantity]]*Table49[[#This Row],[Selling_Price]]</f>
        <v>229814.44</v>
      </c>
      <c r="N2323" s="1">
        <f>Table49[[#This Row],[Quantity]]*Table49[[#This Row],[Profit_Per_Quantity]]</f>
        <v>90100.079999999987</v>
      </c>
      <c r="O2323" s="1" t="s">
        <v>48</v>
      </c>
    </row>
    <row r="2324" spans="1:15" x14ac:dyDescent="0.3">
      <c r="A2324" s="1" t="s">
        <v>7980</v>
      </c>
      <c r="B2324" s="1" t="s">
        <v>2359</v>
      </c>
      <c r="C2324" s="14" t="s">
        <v>4843</v>
      </c>
      <c r="D2324" s="1" t="s">
        <v>17</v>
      </c>
      <c r="E2324" s="1" t="s">
        <v>25</v>
      </c>
      <c r="F2324" s="1" t="s">
        <v>31</v>
      </c>
      <c r="G2324" s="1" t="s">
        <v>37</v>
      </c>
      <c r="H2324" s="1">
        <v>1016</v>
      </c>
      <c r="I2324" s="1">
        <v>568.29</v>
      </c>
      <c r="J2324" s="1">
        <v>664.73</v>
      </c>
      <c r="K2324" s="1">
        <v>227</v>
      </c>
      <c r="L2324" s="1">
        <f>Table49[[#This Row],[Selling_Price]]-Table49[[#This Row],[Market_Price]]</f>
        <v>96.440000000000055</v>
      </c>
      <c r="M2324" s="1">
        <f>Table49[[#This Row],[Quantity]]*Table49[[#This Row],[Selling_Price]]</f>
        <v>150893.71</v>
      </c>
      <c r="N2324" s="1">
        <f>Table49[[#This Row],[Quantity]]*Table49[[#This Row],[Profit_Per_Quantity]]</f>
        <v>21891.880000000012</v>
      </c>
      <c r="O2324" s="1" t="s">
        <v>48</v>
      </c>
    </row>
    <row r="2325" spans="1:15" x14ac:dyDescent="0.3">
      <c r="A2325" s="1" t="s">
        <v>10389</v>
      </c>
      <c r="B2325" s="1" t="s">
        <v>3851</v>
      </c>
      <c r="C2325" s="14" t="s">
        <v>4411</v>
      </c>
      <c r="D2325" s="1" t="s">
        <v>20</v>
      </c>
      <c r="E2325" s="1" t="s">
        <v>4349</v>
      </c>
      <c r="F2325" s="1" t="s">
        <v>33</v>
      </c>
      <c r="G2325" s="1" t="s">
        <v>41</v>
      </c>
      <c r="H2325" s="1">
        <v>1069</v>
      </c>
      <c r="I2325" s="1">
        <v>132.06</v>
      </c>
      <c r="J2325" s="1">
        <v>220.25</v>
      </c>
      <c r="K2325" s="1">
        <v>319</v>
      </c>
      <c r="L2325" s="1">
        <f>Table49[[#This Row],[Selling_Price]]-Table49[[#This Row],[Market_Price]]</f>
        <v>88.19</v>
      </c>
      <c r="M2325" s="1">
        <f>Table49[[#This Row],[Quantity]]*Table49[[#This Row],[Selling_Price]]</f>
        <v>70259.75</v>
      </c>
      <c r="N2325" s="1">
        <f>Table49[[#This Row],[Quantity]]*Table49[[#This Row],[Profit_Per_Quantity]]</f>
        <v>28132.61</v>
      </c>
      <c r="O2325" s="1" t="s">
        <v>48</v>
      </c>
    </row>
    <row r="2326" spans="1:15" x14ac:dyDescent="0.3">
      <c r="A2326" s="1" t="s">
        <v>6856</v>
      </c>
      <c r="B2326" s="1" t="s">
        <v>574</v>
      </c>
      <c r="C2326" s="14" t="s">
        <v>6221</v>
      </c>
      <c r="D2326" s="1" t="s">
        <v>12</v>
      </c>
      <c r="E2326" s="1" t="s">
        <v>21</v>
      </c>
      <c r="F2326" s="1" t="s">
        <v>33</v>
      </c>
      <c r="G2326" s="1" t="s">
        <v>4352</v>
      </c>
      <c r="H2326" s="1">
        <v>1013</v>
      </c>
      <c r="I2326" s="1">
        <v>1925.08</v>
      </c>
      <c r="J2326" s="1">
        <v>3399.57</v>
      </c>
      <c r="K2326" s="1">
        <v>233</v>
      </c>
      <c r="L2326" s="1">
        <f>Table49[[#This Row],[Selling_Price]]-Table49[[#This Row],[Market_Price]]</f>
        <v>1474.4900000000002</v>
      </c>
      <c r="M2326" s="1">
        <f>Table49[[#This Row],[Quantity]]*Table49[[#This Row],[Selling_Price]]</f>
        <v>792099.81</v>
      </c>
      <c r="N2326" s="1">
        <f>Table49[[#This Row],[Quantity]]*Table49[[#This Row],[Profit_Per_Quantity]]</f>
        <v>343556.17000000004</v>
      </c>
      <c r="O2326" s="1" t="s">
        <v>48</v>
      </c>
    </row>
    <row r="2327" spans="1:15" x14ac:dyDescent="0.3">
      <c r="A2327" s="1" t="s">
        <v>9649</v>
      </c>
      <c r="B2327" s="1" t="s">
        <v>2711</v>
      </c>
      <c r="C2327" s="14" t="s">
        <v>5570</v>
      </c>
      <c r="D2327" s="1" t="s">
        <v>20</v>
      </c>
      <c r="E2327" s="1" t="s">
        <v>27</v>
      </c>
      <c r="F2327" s="1" t="s">
        <v>33</v>
      </c>
      <c r="G2327" s="1" t="s">
        <v>40</v>
      </c>
      <c r="H2327" s="1">
        <v>1052</v>
      </c>
      <c r="I2327" s="1">
        <v>1501.13</v>
      </c>
      <c r="J2327" s="1">
        <v>2885.2</v>
      </c>
      <c r="K2327" s="1">
        <v>248</v>
      </c>
      <c r="L2327" s="1">
        <f>Table49[[#This Row],[Selling_Price]]-Table49[[#This Row],[Market_Price]]</f>
        <v>1384.0699999999997</v>
      </c>
      <c r="M2327" s="1">
        <f>Table49[[#This Row],[Quantity]]*Table49[[#This Row],[Selling_Price]]</f>
        <v>715529.6</v>
      </c>
      <c r="N2327" s="1">
        <f>Table49[[#This Row],[Quantity]]*Table49[[#This Row],[Profit_Per_Quantity]]</f>
        <v>343249.35999999993</v>
      </c>
      <c r="O2327" s="1" t="s">
        <v>48</v>
      </c>
    </row>
    <row r="2328" spans="1:15" x14ac:dyDescent="0.3">
      <c r="A2328" s="1" t="s">
        <v>8947</v>
      </c>
      <c r="B2328" s="1" t="s">
        <v>1585</v>
      </c>
      <c r="C2328" s="14" t="s">
        <v>5284</v>
      </c>
      <c r="D2328" s="1" t="s">
        <v>11</v>
      </c>
      <c r="E2328" s="1" t="s">
        <v>25</v>
      </c>
      <c r="F2328" s="1" t="s">
        <v>34</v>
      </c>
      <c r="G2328" s="1" t="s">
        <v>37</v>
      </c>
      <c r="H2328" s="1">
        <v>1097</v>
      </c>
      <c r="I2328" s="1">
        <v>1309.25</v>
      </c>
      <c r="J2328" s="1">
        <v>2481.96</v>
      </c>
      <c r="K2328" s="1">
        <v>231</v>
      </c>
      <c r="L2328" s="1">
        <f>Table49[[#This Row],[Selling_Price]]-Table49[[#This Row],[Market_Price]]</f>
        <v>1172.71</v>
      </c>
      <c r="M2328" s="1">
        <f>Table49[[#This Row],[Quantity]]*Table49[[#This Row],[Selling_Price]]</f>
        <v>573332.76</v>
      </c>
      <c r="N2328" s="1">
        <f>Table49[[#This Row],[Quantity]]*Table49[[#This Row],[Profit_Per_Quantity]]</f>
        <v>270896.01</v>
      </c>
      <c r="O2328" s="1" t="s">
        <v>48</v>
      </c>
    </row>
    <row r="2329" spans="1:15" x14ac:dyDescent="0.3">
      <c r="A2329" s="1" t="s">
        <v>9431</v>
      </c>
      <c r="B2329" s="1" t="s">
        <v>2361</v>
      </c>
      <c r="C2329" s="14" t="s">
        <v>4568</v>
      </c>
      <c r="D2329" s="1" t="s">
        <v>14</v>
      </c>
      <c r="E2329" s="1" t="s">
        <v>26</v>
      </c>
      <c r="F2329" s="1" t="s">
        <v>35</v>
      </c>
      <c r="G2329" s="1" t="s">
        <v>43</v>
      </c>
      <c r="H2329" s="1">
        <v>1042</v>
      </c>
      <c r="I2329" s="1">
        <v>68.069999999999993</v>
      </c>
      <c r="J2329" s="1">
        <v>85.47</v>
      </c>
      <c r="K2329" s="1">
        <v>465</v>
      </c>
      <c r="L2329" s="1">
        <f>Table49[[#This Row],[Selling_Price]]-Table49[[#This Row],[Market_Price]]</f>
        <v>17.400000000000006</v>
      </c>
      <c r="M2329" s="1">
        <f>Table49[[#This Row],[Quantity]]*Table49[[#This Row],[Selling_Price]]</f>
        <v>39743.550000000003</v>
      </c>
      <c r="N2329" s="1">
        <f>Table49[[#This Row],[Quantity]]*Table49[[#This Row],[Profit_Per_Quantity]]</f>
        <v>8091.0000000000027</v>
      </c>
      <c r="O2329" s="1" t="s">
        <v>48</v>
      </c>
    </row>
    <row r="2330" spans="1:15" x14ac:dyDescent="0.3">
      <c r="A2330" s="1" t="s">
        <v>7358</v>
      </c>
      <c r="B2330" s="1" t="s">
        <v>1790</v>
      </c>
      <c r="C2330" s="14" t="s">
        <v>5035</v>
      </c>
      <c r="D2330" s="1" t="s">
        <v>18</v>
      </c>
      <c r="E2330" s="1" t="s">
        <v>29</v>
      </c>
      <c r="F2330" s="1" t="s">
        <v>35</v>
      </c>
      <c r="G2330" s="1" t="s">
        <v>40</v>
      </c>
      <c r="H2330" s="1">
        <v>1082</v>
      </c>
      <c r="I2330" s="1">
        <v>1344.81</v>
      </c>
      <c r="J2330" s="1">
        <v>1943.98</v>
      </c>
      <c r="K2330" s="1">
        <v>53</v>
      </c>
      <c r="L2330" s="1">
        <f>Table49[[#This Row],[Selling_Price]]-Table49[[#This Row],[Market_Price]]</f>
        <v>599.17000000000007</v>
      </c>
      <c r="M2330" s="1">
        <f>Table49[[#This Row],[Quantity]]*Table49[[#This Row],[Selling_Price]]</f>
        <v>103030.94</v>
      </c>
      <c r="N2330" s="1">
        <f>Table49[[#This Row],[Quantity]]*Table49[[#This Row],[Profit_Per_Quantity]]</f>
        <v>31756.010000000002</v>
      </c>
      <c r="O2330" s="1" t="s">
        <v>48</v>
      </c>
    </row>
    <row r="2331" spans="1:15" x14ac:dyDescent="0.3">
      <c r="A2331" s="1" t="s">
        <v>6410</v>
      </c>
      <c r="B2331" s="1" t="s">
        <v>532</v>
      </c>
      <c r="C2331" s="14" t="s">
        <v>4524</v>
      </c>
      <c r="D2331" s="1" t="s">
        <v>14</v>
      </c>
      <c r="E2331" s="1" t="s">
        <v>28</v>
      </c>
      <c r="F2331" s="1" t="s">
        <v>34</v>
      </c>
      <c r="G2331" s="1" t="s">
        <v>42</v>
      </c>
      <c r="H2331" s="1">
        <v>1042</v>
      </c>
      <c r="I2331" s="1">
        <v>869.23</v>
      </c>
      <c r="J2331" s="1">
        <v>1432.47</v>
      </c>
      <c r="K2331" s="1">
        <v>472</v>
      </c>
      <c r="L2331" s="1">
        <f>Table49[[#This Row],[Selling_Price]]-Table49[[#This Row],[Market_Price]]</f>
        <v>563.24</v>
      </c>
      <c r="M2331" s="1">
        <f>Table49[[#This Row],[Quantity]]*Table49[[#This Row],[Selling_Price]]</f>
        <v>676125.84</v>
      </c>
      <c r="N2331" s="1">
        <f>Table49[[#This Row],[Quantity]]*Table49[[#This Row],[Profit_Per_Quantity]]</f>
        <v>265849.28000000003</v>
      </c>
      <c r="O2331" s="1" t="s">
        <v>48</v>
      </c>
    </row>
    <row r="2332" spans="1:15" x14ac:dyDescent="0.3">
      <c r="A2332" s="1" t="s">
        <v>10639</v>
      </c>
      <c r="B2332" s="1" t="s">
        <v>4255</v>
      </c>
      <c r="C2332" s="14" t="s">
        <v>4451</v>
      </c>
      <c r="D2332" s="1" t="s">
        <v>17</v>
      </c>
      <c r="E2332" s="1" t="s">
        <v>4351</v>
      </c>
      <c r="F2332" s="1" t="s">
        <v>32</v>
      </c>
      <c r="G2332" s="1" t="s">
        <v>37</v>
      </c>
      <c r="H2332" s="1">
        <v>1060</v>
      </c>
      <c r="I2332" s="1">
        <v>902.04</v>
      </c>
      <c r="J2332" s="1">
        <v>1584.77</v>
      </c>
      <c r="K2332" s="1">
        <v>165</v>
      </c>
      <c r="L2332" s="1">
        <f>Table49[[#This Row],[Selling_Price]]-Table49[[#This Row],[Market_Price]]</f>
        <v>682.73</v>
      </c>
      <c r="M2332" s="1">
        <f>Table49[[#This Row],[Quantity]]*Table49[[#This Row],[Selling_Price]]</f>
        <v>261487.05</v>
      </c>
      <c r="N2332" s="1">
        <f>Table49[[#This Row],[Quantity]]*Table49[[#This Row],[Profit_Per_Quantity]]</f>
        <v>112650.45</v>
      </c>
      <c r="O2332" s="1" t="s">
        <v>48</v>
      </c>
    </row>
    <row r="2333" spans="1:15" x14ac:dyDescent="0.3">
      <c r="A2333" s="1" t="s">
        <v>10058</v>
      </c>
      <c r="B2333" s="1" t="s">
        <v>3364</v>
      </c>
      <c r="C2333" s="14" t="s">
        <v>4725</v>
      </c>
      <c r="D2333" s="1" t="s">
        <v>19</v>
      </c>
      <c r="E2333" s="1" t="s">
        <v>4349</v>
      </c>
      <c r="F2333" s="1" t="s">
        <v>33</v>
      </c>
      <c r="G2333" s="1" t="s">
        <v>37</v>
      </c>
      <c r="H2333" s="1">
        <v>1001</v>
      </c>
      <c r="I2333" s="1">
        <v>743.72</v>
      </c>
      <c r="J2333" s="1">
        <v>1394.94</v>
      </c>
      <c r="K2333" s="1">
        <v>182</v>
      </c>
      <c r="L2333" s="1">
        <f>Table49[[#This Row],[Selling_Price]]-Table49[[#This Row],[Market_Price]]</f>
        <v>651.22</v>
      </c>
      <c r="M2333" s="1">
        <f>Table49[[#This Row],[Quantity]]*Table49[[#This Row],[Selling_Price]]</f>
        <v>253879.08000000002</v>
      </c>
      <c r="N2333" s="1">
        <f>Table49[[#This Row],[Quantity]]*Table49[[#This Row],[Profit_Per_Quantity]]</f>
        <v>118522.04000000001</v>
      </c>
      <c r="O2333" s="1" t="s">
        <v>48</v>
      </c>
    </row>
    <row r="2334" spans="1:15" x14ac:dyDescent="0.3">
      <c r="A2334" s="1" t="s">
        <v>7960</v>
      </c>
      <c r="B2334" s="1" t="s">
        <v>1912</v>
      </c>
      <c r="C2334" s="14" t="s">
        <v>4401</v>
      </c>
      <c r="D2334" s="1" t="s">
        <v>17</v>
      </c>
      <c r="E2334" s="1" t="s">
        <v>29</v>
      </c>
      <c r="F2334" s="1" t="s">
        <v>33</v>
      </c>
      <c r="G2334" s="1" t="s">
        <v>43</v>
      </c>
      <c r="H2334" s="1">
        <v>1022</v>
      </c>
      <c r="I2334" s="1">
        <v>1727.79</v>
      </c>
      <c r="J2334" s="1">
        <v>2096.1799999999998</v>
      </c>
      <c r="K2334" s="1">
        <v>430</v>
      </c>
      <c r="L2334" s="1">
        <f>Table49[[#This Row],[Selling_Price]]-Table49[[#This Row],[Market_Price]]</f>
        <v>368.38999999999987</v>
      </c>
      <c r="M2334" s="1">
        <f>Table49[[#This Row],[Quantity]]*Table49[[#This Row],[Selling_Price]]</f>
        <v>901357.39999999991</v>
      </c>
      <c r="N2334" s="1">
        <f>Table49[[#This Row],[Quantity]]*Table49[[#This Row],[Profit_Per_Quantity]]</f>
        <v>158407.69999999995</v>
      </c>
      <c r="O2334" s="1" t="s">
        <v>48</v>
      </c>
    </row>
    <row r="2335" spans="1:15" x14ac:dyDescent="0.3">
      <c r="A2335" s="1" t="s">
        <v>9536</v>
      </c>
      <c r="B2335" s="1" t="s">
        <v>2522</v>
      </c>
      <c r="C2335" s="14" t="s">
        <v>5498</v>
      </c>
      <c r="D2335" s="1" t="s">
        <v>16</v>
      </c>
      <c r="E2335" s="1" t="s">
        <v>21</v>
      </c>
      <c r="F2335" s="1" t="s">
        <v>31</v>
      </c>
      <c r="G2335" s="1" t="s">
        <v>4352</v>
      </c>
      <c r="H2335" s="1">
        <v>1092</v>
      </c>
      <c r="I2335" s="1">
        <v>838.14</v>
      </c>
      <c r="J2335" s="1">
        <v>1261.7</v>
      </c>
      <c r="K2335" s="1">
        <v>354</v>
      </c>
      <c r="L2335" s="1">
        <f>Table49[[#This Row],[Selling_Price]]-Table49[[#This Row],[Market_Price]]</f>
        <v>423.56000000000006</v>
      </c>
      <c r="M2335" s="1">
        <f>Table49[[#This Row],[Quantity]]*Table49[[#This Row],[Selling_Price]]</f>
        <v>446641.8</v>
      </c>
      <c r="N2335" s="1">
        <f>Table49[[#This Row],[Quantity]]*Table49[[#This Row],[Profit_Per_Quantity]]</f>
        <v>149940.24000000002</v>
      </c>
      <c r="O2335" s="1" t="s">
        <v>48</v>
      </c>
    </row>
    <row r="2336" spans="1:15" x14ac:dyDescent="0.3">
      <c r="A2336" s="1" t="s">
        <v>8251</v>
      </c>
      <c r="B2336" s="1" t="s">
        <v>451</v>
      </c>
      <c r="C2336" s="14" t="s">
        <v>5279</v>
      </c>
      <c r="D2336" s="1" t="s">
        <v>17</v>
      </c>
      <c r="E2336" s="1" t="s">
        <v>26</v>
      </c>
      <c r="F2336" s="1" t="s">
        <v>33</v>
      </c>
      <c r="G2336" s="1" t="s">
        <v>38</v>
      </c>
      <c r="H2336" s="1">
        <v>1070</v>
      </c>
      <c r="I2336" s="1">
        <v>1906.23</v>
      </c>
      <c r="J2336" s="1">
        <v>3786.37</v>
      </c>
      <c r="K2336" s="1">
        <v>207</v>
      </c>
      <c r="L2336" s="1">
        <f>Table49[[#This Row],[Selling_Price]]-Table49[[#This Row],[Market_Price]]</f>
        <v>1880.1399999999999</v>
      </c>
      <c r="M2336" s="1">
        <f>Table49[[#This Row],[Quantity]]*Table49[[#This Row],[Selling_Price]]</f>
        <v>783778.59</v>
      </c>
      <c r="N2336" s="1">
        <f>Table49[[#This Row],[Quantity]]*Table49[[#This Row],[Profit_Per_Quantity]]</f>
        <v>389188.98</v>
      </c>
      <c r="O2336" s="1" t="s">
        <v>48</v>
      </c>
    </row>
    <row r="2337" spans="1:15" x14ac:dyDescent="0.3">
      <c r="A2337" s="1" t="s">
        <v>8989</v>
      </c>
      <c r="B2337" s="1" t="s">
        <v>1663</v>
      </c>
      <c r="C2337" s="14" t="s">
        <v>5902</v>
      </c>
      <c r="D2337" s="1" t="s">
        <v>11</v>
      </c>
      <c r="E2337" s="1" t="s">
        <v>4351</v>
      </c>
      <c r="F2337" s="1" t="s">
        <v>35</v>
      </c>
      <c r="G2337" s="1" t="s">
        <v>43</v>
      </c>
      <c r="H2337" s="1">
        <v>1076</v>
      </c>
      <c r="I2337" s="1">
        <v>666.02</v>
      </c>
      <c r="J2337" s="1">
        <v>786.31</v>
      </c>
      <c r="K2337" s="1">
        <v>236</v>
      </c>
      <c r="L2337" s="1">
        <f>Table49[[#This Row],[Selling_Price]]-Table49[[#This Row],[Market_Price]]</f>
        <v>120.28999999999996</v>
      </c>
      <c r="M2337" s="1">
        <f>Table49[[#This Row],[Quantity]]*Table49[[#This Row],[Selling_Price]]</f>
        <v>185569.15999999997</v>
      </c>
      <c r="N2337" s="1">
        <f>Table49[[#This Row],[Quantity]]*Table49[[#This Row],[Profit_Per_Quantity]]</f>
        <v>28388.439999999991</v>
      </c>
      <c r="O2337" s="1" t="s">
        <v>48</v>
      </c>
    </row>
    <row r="2338" spans="1:15" x14ac:dyDescent="0.3">
      <c r="A2338" s="1" t="s">
        <v>6639</v>
      </c>
      <c r="B2338" s="1" t="s">
        <v>527</v>
      </c>
      <c r="C2338" s="14" t="s">
        <v>5043</v>
      </c>
      <c r="D2338" s="1" t="s">
        <v>18</v>
      </c>
      <c r="E2338" s="1" t="s">
        <v>26</v>
      </c>
      <c r="F2338" s="1" t="s">
        <v>35</v>
      </c>
      <c r="G2338" s="1" t="s">
        <v>4352</v>
      </c>
      <c r="H2338" s="1">
        <v>1033</v>
      </c>
      <c r="I2338" s="1">
        <v>1447.09</v>
      </c>
      <c r="J2338" s="1">
        <v>2870.22</v>
      </c>
      <c r="K2338" s="1">
        <v>449</v>
      </c>
      <c r="L2338" s="1">
        <f>Table49[[#This Row],[Selling_Price]]-Table49[[#This Row],[Market_Price]]</f>
        <v>1423.1299999999999</v>
      </c>
      <c r="M2338" s="1">
        <f>Table49[[#This Row],[Quantity]]*Table49[[#This Row],[Selling_Price]]</f>
        <v>1288728.7799999998</v>
      </c>
      <c r="N2338" s="1">
        <f>Table49[[#This Row],[Quantity]]*Table49[[#This Row],[Profit_Per_Quantity]]</f>
        <v>638985.37</v>
      </c>
      <c r="O2338" s="1" t="s">
        <v>48</v>
      </c>
    </row>
    <row r="2339" spans="1:15" x14ac:dyDescent="0.3">
      <c r="A2339" s="1" t="s">
        <v>7791</v>
      </c>
      <c r="B2339" s="1" t="s">
        <v>3569</v>
      </c>
      <c r="C2339" s="14" t="s">
        <v>5038</v>
      </c>
      <c r="D2339" s="1" t="s">
        <v>14</v>
      </c>
      <c r="E2339" s="1" t="s">
        <v>25</v>
      </c>
      <c r="F2339" s="1" t="s">
        <v>32</v>
      </c>
      <c r="G2339" s="1" t="s">
        <v>43</v>
      </c>
      <c r="H2339" s="1">
        <v>1004</v>
      </c>
      <c r="I2339" s="1">
        <v>1211.1400000000001</v>
      </c>
      <c r="J2339" s="1">
        <v>1690.66</v>
      </c>
      <c r="K2339" s="1">
        <v>316</v>
      </c>
      <c r="L2339" s="1">
        <f>Table49[[#This Row],[Selling_Price]]-Table49[[#This Row],[Market_Price]]</f>
        <v>479.52</v>
      </c>
      <c r="M2339" s="1">
        <f>Table49[[#This Row],[Quantity]]*Table49[[#This Row],[Selling_Price]]</f>
        <v>534248.56000000006</v>
      </c>
      <c r="N2339" s="1">
        <f>Table49[[#This Row],[Quantity]]*Table49[[#This Row],[Profit_Per_Quantity]]</f>
        <v>151528.32000000001</v>
      </c>
      <c r="O2339" s="1" t="s">
        <v>48</v>
      </c>
    </row>
    <row r="2340" spans="1:15" x14ac:dyDescent="0.3">
      <c r="A2340" s="1" t="s">
        <v>6665</v>
      </c>
      <c r="B2340" s="1" t="s">
        <v>1260</v>
      </c>
      <c r="C2340" s="14" t="s">
        <v>4947</v>
      </c>
      <c r="D2340" s="1" t="s">
        <v>20</v>
      </c>
      <c r="E2340" s="1" t="s">
        <v>4349</v>
      </c>
      <c r="F2340" s="1" t="s">
        <v>34</v>
      </c>
      <c r="G2340" s="1" t="s">
        <v>43</v>
      </c>
      <c r="H2340" s="1">
        <v>1068</v>
      </c>
      <c r="I2340" s="1">
        <v>126.32</v>
      </c>
      <c r="J2340" s="1">
        <v>171.02</v>
      </c>
      <c r="K2340" s="1">
        <v>151</v>
      </c>
      <c r="L2340" s="1">
        <f>Table49[[#This Row],[Selling_Price]]-Table49[[#This Row],[Market_Price]]</f>
        <v>44.700000000000017</v>
      </c>
      <c r="M2340" s="1">
        <f>Table49[[#This Row],[Quantity]]*Table49[[#This Row],[Selling_Price]]</f>
        <v>25824.02</v>
      </c>
      <c r="N2340" s="1">
        <f>Table49[[#This Row],[Quantity]]*Table49[[#This Row],[Profit_Per_Quantity]]</f>
        <v>6749.7000000000025</v>
      </c>
      <c r="O2340" s="1" t="s">
        <v>48</v>
      </c>
    </row>
    <row r="2341" spans="1:15" x14ac:dyDescent="0.3">
      <c r="A2341" s="1" t="s">
        <v>9849</v>
      </c>
      <c r="B2341" s="1" t="s">
        <v>3022</v>
      </c>
      <c r="C2341" s="14" t="s">
        <v>5396</v>
      </c>
      <c r="D2341" s="1" t="s">
        <v>17</v>
      </c>
      <c r="E2341" s="1" t="s">
        <v>27</v>
      </c>
      <c r="F2341" s="1" t="s">
        <v>33</v>
      </c>
      <c r="G2341" s="1" t="s">
        <v>40</v>
      </c>
      <c r="H2341" s="1">
        <v>1058</v>
      </c>
      <c r="I2341" s="1">
        <v>280.43</v>
      </c>
      <c r="J2341" s="1">
        <v>430.67</v>
      </c>
      <c r="K2341" s="1">
        <v>304</v>
      </c>
      <c r="L2341" s="1">
        <f>Table49[[#This Row],[Selling_Price]]-Table49[[#This Row],[Market_Price]]</f>
        <v>150.24</v>
      </c>
      <c r="M2341" s="1">
        <f>Table49[[#This Row],[Quantity]]*Table49[[#This Row],[Selling_Price]]</f>
        <v>130923.68000000001</v>
      </c>
      <c r="N2341" s="1">
        <f>Table49[[#This Row],[Quantity]]*Table49[[#This Row],[Profit_Per_Quantity]]</f>
        <v>45672.960000000006</v>
      </c>
      <c r="O2341" s="1" t="s">
        <v>48</v>
      </c>
    </row>
    <row r="2342" spans="1:15" x14ac:dyDescent="0.3">
      <c r="A2342" s="1" t="s">
        <v>8828</v>
      </c>
      <c r="B2342" s="1" t="s">
        <v>1391</v>
      </c>
      <c r="C2342" s="14" t="s">
        <v>5611</v>
      </c>
      <c r="D2342" s="1" t="s">
        <v>20</v>
      </c>
      <c r="E2342" s="1" t="s">
        <v>24</v>
      </c>
      <c r="F2342" s="1" t="s">
        <v>31</v>
      </c>
      <c r="G2342" s="1" t="s">
        <v>41</v>
      </c>
      <c r="H2342" s="1">
        <v>1031</v>
      </c>
      <c r="I2342" s="1">
        <v>572.22</v>
      </c>
      <c r="J2342" s="1">
        <v>894</v>
      </c>
      <c r="K2342" s="1">
        <v>156</v>
      </c>
      <c r="L2342" s="1">
        <f>Table49[[#This Row],[Selling_Price]]-Table49[[#This Row],[Market_Price]]</f>
        <v>321.77999999999997</v>
      </c>
      <c r="M2342" s="1">
        <f>Table49[[#This Row],[Quantity]]*Table49[[#This Row],[Selling_Price]]</f>
        <v>139464</v>
      </c>
      <c r="N2342" s="1">
        <f>Table49[[#This Row],[Quantity]]*Table49[[#This Row],[Profit_Per_Quantity]]</f>
        <v>50197.679999999993</v>
      </c>
      <c r="O2342" s="1" t="s">
        <v>48</v>
      </c>
    </row>
    <row r="2343" spans="1:15" x14ac:dyDescent="0.3">
      <c r="A2343" s="1" t="s">
        <v>8825</v>
      </c>
      <c r="B2343" s="1" t="s">
        <v>1384</v>
      </c>
      <c r="C2343" s="14" t="s">
        <v>5386</v>
      </c>
      <c r="D2343" s="1" t="s">
        <v>14</v>
      </c>
      <c r="E2343" s="1" t="s">
        <v>27</v>
      </c>
      <c r="F2343" s="1" t="s">
        <v>35</v>
      </c>
      <c r="G2343" s="1" t="s">
        <v>4352</v>
      </c>
      <c r="H2343" s="1">
        <v>1020</v>
      </c>
      <c r="I2343" s="1">
        <v>1966.05</v>
      </c>
      <c r="J2343" s="1">
        <v>3684.99</v>
      </c>
      <c r="K2343" s="1">
        <v>417</v>
      </c>
      <c r="L2343" s="1">
        <f>Table49[[#This Row],[Selling_Price]]-Table49[[#This Row],[Market_Price]]</f>
        <v>1718.9399999999998</v>
      </c>
      <c r="M2343" s="1">
        <f>Table49[[#This Row],[Quantity]]*Table49[[#This Row],[Selling_Price]]</f>
        <v>1536640.8299999998</v>
      </c>
      <c r="N2343" s="1">
        <f>Table49[[#This Row],[Quantity]]*Table49[[#This Row],[Profit_Per_Quantity]]</f>
        <v>716797.98</v>
      </c>
      <c r="O2343" s="1" t="s">
        <v>48</v>
      </c>
    </row>
    <row r="2344" spans="1:15" x14ac:dyDescent="0.3">
      <c r="A2344" s="1" t="s">
        <v>6601</v>
      </c>
      <c r="B2344" s="1" t="s">
        <v>1629</v>
      </c>
      <c r="C2344" s="14" t="s">
        <v>4424</v>
      </c>
      <c r="D2344" s="1" t="s">
        <v>11</v>
      </c>
      <c r="E2344" s="1" t="s">
        <v>29</v>
      </c>
      <c r="F2344" s="1" t="s">
        <v>31</v>
      </c>
      <c r="G2344" s="1" t="s">
        <v>44</v>
      </c>
      <c r="H2344" s="1">
        <v>1015</v>
      </c>
      <c r="I2344" s="1">
        <v>1146.3599999999999</v>
      </c>
      <c r="J2344" s="1">
        <v>2014.1</v>
      </c>
      <c r="K2344" s="1">
        <v>155</v>
      </c>
      <c r="L2344" s="1">
        <f>Table49[[#This Row],[Selling_Price]]-Table49[[#This Row],[Market_Price]]</f>
        <v>867.74</v>
      </c>
      <c r="M2344" s="1">
        <f>Table49[[#This Row],[Quantity]]*Table49[[#This Row],[Selling_Price]]</f>
        <v>312185.5</v>
      </c>
      <c r="N2344" s="1">
        <f>Table49[[#This Row],[Quantity]]*Table49[[#This Row],[Profit_Per_Quantity]]</f>
        <v>134499.70000000001</v>
      </c>
      <c r="O2344" s="1" t="s">
        <v>48</v>
      </c>
    </row>
    <row r="2345" spans="1:15" x14ac:dyDescent="0.3">
      <c r="A2345" s="1" t="s">
        <v>7892</v>
      </c>
      <c r="B2345" s="1" t="s">
        <v>2934</v>
      </c>
      <c r="C2345" s="14" t="s">
        <v>5448</v>
      </c>
      <c r="D2345" s="1" t="s">
        <v>13</v>
      </c>
      <c r="E2345" s="1" t="s">
        <v>26</v>
      </c>
      <c r="F2345" s="1" t="s">
        <v>32</v>
      </c>
      <c r="G2345" s="1" t="s">
        <v>38</v>
      </c>
      <c r="H2345" s="1">
        <v>1047</v>
      </c>
      <c r="I2345" s="1">
        <v>560.74</v>
      </c>
      <c r="J2345" s="1">
        <v>728.35</v>
      </c>
      <c r="K2345" s="1">
        <v>431</v>
      </c>
      <c r="L2345" s="1">
        <f>Table49[[#This Row],[Selling_Price]]-Table49[[#This Row],[Market_Price]]</f>
        <v>167.61</v>
      </c>
      <c r="M2345" s="1">
        <f>Table49[[#This Row],[Quantity]]*Table49[[#This Row],[Selling_Price]]</f>
        <v>313918.85000000003</v>
      </c>
      <c r="N2345" s="1">
        <f>Table49[[#This Row],[Quantity]]*Table49[[#This Row],[Profit_Per_Quantity]]</f>
        <v>72239.91</v>
      </c>
      <c r="O2345" s="1" t="s">
        <v>48</v>
      </c>
    </row>
    <row r="2346" spans="1:15" x14ac:dyDescent="0.3">
      <c r="A2346" s="1" t="s">
        <v>10576</v>
      </c>
      <c r="B2346" s="1" t="s">
        <v>4158</v>
      </c>
      <c r="C2346" s="14" t="s">
        <v>4541</v>
      </c>
      <c r="D2346" s="1" t="s">
        <v>20</v>
      </c>
      <c r="E2346" s="1" t="s">
        <v>27</v>
      </c>
      <c r="F2346" s="1" t="s">
        <v>31</v>
      </c>
      <c r="G2346" s="1" t="s">
        <v>37</v>
      </c>
      <c r="H2346" s="1">
        <v>1001</v>
      </c>
      <c r="I2346" s="1">
        <v>1667.5</v>
      </c>
      <c r="J2346" s="1">
        <v>2515.81</v>
      </c>
      <c r="K2346" s="1">
        <v>458</v>
      </c>
      <c r="L2346" s="1">
        <f>Table49[[#This Row],[Selling_Price]]-Table49[[#This Row],[Market_Price]]</f>
        <v>848.31</v>
      </c>
      <c r="M2346" s="1">
        <f>Table49[[#This Row],[Quantity]]*Table49[[#This Row],[Selling_Price]]</f>
        <v>1152240.98</v>
      </c>
      <c r="N2346" s="1">
        <f>Table49[[#This Row],[Quantity]]*Table49[[#This Row],[Profit_Per_Quantity]]</f>
        <v>388525.98</v>
      </c>
      <c r="O2346" s="1" t="s">
        <v>48</v>
      </c>
    </row>
    <row r="2347" spans="1:15" x14ac:dyDescent="0.3">
      <c r="A2347" s="1" t="s">
        <v>6550</v>
      </c>
      <c r="B2347" s="1" t="s">
        <v>3658</v>
      </c>
      <c r="C2347" s="14" t="s">
        <v>4969</v>
      </c>
      <c r="D2347" s="1" t="s">
        <v>15</v>
      </c>
      <c r="E2347" s="1" t="s">
        <v>4351</v>
      </c>
      <c r="F2347" s="1" t="s">
        <v>33</v>
      </c>
      <c r="G2347" s="1" t="s">
        <v>41</v>
      </c>
      <c r="H2347" s="1">
        <v>1094</v>
      </c>
      <c r="I2347" s="1">
        <v>1532.96</v>
      </c>
      <c r="J2347" s="1">
        <v>1935.36</v>
      </c>
      <c r="K2347" s="1">
        <v>215</v>
      </c>
      <c r="L2347" s="1">
        <f>Table49[[#This Row],[Selling_Price]]-Table49[[#This Row],[Market_Price]]</f>
        <v>402.39999999999986</v>
      </c>
      <c r="M2347" s="1">
        <f>Table49[[#This Row],[Quantity]]*Table49[[#This Row],[Selling_Price]]</f>
        <v>416102.39999999997</v>
      </c>
      <c r="N2347" s="1">
        <f>Table49[[#This Row],[Quantity]]*Table49[[#This Row],[Profit_Per_Quantity]]</f>
        <v>86515.999999999971</v>
      </c>
      <c r="O2347" s="1" t="s">
        <v>48</v>
      </c>
    </row>
    <row r="2348" spans="1:15" x14ac:dyDescent="0.3">
      <c r="A2348" s="1" t="s">
        <v>6511</v>
      </c>
      <c r="B2348" s="1" t="s">
        <v>608</v>
      </c>
      <c r="C2348" s="14" t="s">
        <v>4403</v>
      </c>
      <c r="D2348" s="1" t="s">
        <v>13</v>
      </c>
      <c r="E2348" s="1" t="s">
        <v>4349</v>
      </c>
      <c r="F2348" s="1" t="s">
        <v>33</v>
      </c>
      <c r="G2348" s="1" t="s">
        <v>43</v>
      </c>
      <c r="H2348" s="1">
        <v>1036</v>
      </c>
      <c r="I2348" s="1">
        <v>376.4</v>
      </c>
      <c r="J2348" s="1">
        <v>585.29</v>
      </c>
      <c r="K2348" s="1">
        <v>324</v>
      </c>
      <c r="L2348" s="1">
        <f>Table49[[#This Row],[Selling_Price]]-Table49[[#This Row],[Market_Price]]</f>
        <v>208.89</v>
      </c>
      <c r="M2348" s="1">
        <f>Table49[[#This Row],[Quantity]]*Table49[[#This Row],[Selling_Price]]</f>
        <v>189633.96</v>
      </c>
      <c r="N2348" s="1">
        <f>Table49[[#This Row],[Quantity]]*Table49[[#This Row],[Profit_Per_Quantity]]</f>
        <v>67680.36</v>
      </c>
      <c r="O2348" s="1" t="s">
        <v>48</v>
      </c>
    </row>
    <row r="2349" spans="1:15" x14ac:dyDescent="0.3">
      <c r="A2349" s="1" t="s">
        <v>8601</v>
      </c>
      <c r="B2349" s="1" t="s">
        <v>1017</v>
      </c>
      <c r="C2349" s="14" t="s">
        <v>6121</v>
      </c>
      <c r="D2349" s="1" t="s">
        <v>19</v>
      </c>
      <c r="E2349" s="1" t="s">
        <v>26</v>
      </c>
      <c r="F2349" s="1" t="s">
        <v>34</v>
      </c>
      <c r="G2349" s="1" t="s">
        <v>37</v>
      </c>
      <c r="H2349" s="1">
        <v>1034</v>
      </c>
      <c r="I2349" s="1">
        <v>521</v>
      </c>
      <c r="J2349" s="1">
        <v>709.01</v>
      </c>
      <c r="K2349" s="1">
        <v>215</v>
      </c>
      <c r="L2349" s="1">
        <f>Table49[[#This Row],[Selling_Price]]-Table49[[#This Row],[Market_Price]]</f>
        <v>188.01</v>
      </c>
      <c r="M2349" s="1">
        <f>Table49[[#This Row],[Quantity]]*Table49[[#This Row],[Selling_Price]]</f>
        <v>152437.15</v>
      </c>
      <c r="N2349" s="1">
        <f>Table49[[#This Row],[Quantity]]*Table49[[#This Row],[Profit_Per_Quantity]]</f>
        <v>40422.15</v>
      </c>
      <c r="O2349" s="1" t="s">
        <v>48</v>
      </c>
    </row>
    <row r="2350" spans="1:15" x14ac:dyDescent="0.3">
      <c r="A2350" s="1" t="s">
        <v>7932</v>
      </c>
      <c r="B2350" s="1" t="s">
        <v>1693</v>
      </c>
      <c r="C2350" s="14" t="s">
        <v>5228</v>
      </c>
      <c r="D2350" s="1" t="s">
        <v>11</v>
      </c>
      <c r="E2350" s="1" t="s">
        <v>21</v>
      </c>
      <c r="F2350" s="1" t="s">
        <v>34</v>
      </c>
      <c r="G2350" s="1" t="s">
        <v>41</v>
      </c>
      <c r="H2350" s="1">
        <v>1042</v>
      </c>
      <c r="I2350" s="1">
        <v>328.35</v>
      </c>
      <c r="J2350" s="1">
        <v>463.47</v>
      </c>
      <c r="K2350" s="1">
        <v>163</v>
      </c>
      <c r="L2350" s="1">
        <f>Table49[[#This Row],[Selling_Price]]-Table49[[#This Row],[Market_Price]]</f>
        <v>135.12</v>
      </c>
      <c r="M2350" s="1">
        <f>Table49[[#This Row],[Quantity]]*Table49[[#This Row],[Selling_Price]]</f>
        <v>75545.61</v>
      </c>
      <c r="N2350" s="1">
        <f>Table49[[#This Row],[Quantity]]*Table49[[#This Row],[Profit_Per_Quantity]]</f>
        <v>22024.560000000001</v>
      </c>
      <c r="O2350" s="1" t="s">
        <v>48</v>
      </c>
    </row>
    <row r="2351" spans="1:15" x14ac:dyDescent="0.3">
      <c r="A2351" s="1" t="s">
        <v>7227</v>
      </c>
      <c r="B2351" s="1" t="s">
        <v>1481</v>
      </c>
      <c r="C2351" s="14" t="s">
        <v>6000</v>
      </c>
      <c r="D2351" s="1" t="s">
        <v>11</v>
      </c>
      <c r="E2351" s="1" t="s">
        <v>24</v>
      </c>
      <c r="F2351" s="1" t="s">
        <v>31</v>
      </c>
      <c r="G2351" s="1" t="s">
        <v>43</v>
      </c>
      <c r="H2351" s="1">
        <v>1050</v>
      </c>
      <c r="I2351" s="1">
        <v>1021.62</v>
      </c>
      <c r="J2351" s="1">
        <v>1267.9100000000001</v>
      </c>
      <c r="K2351" s="1">
        <v>83</v>
      </c>
      <c r="L2351" s="1">
        <f>Table49[[#This Row],[Selling_Price]]-Table49[[#This Row],[Market_Price]]</f>
        <v>246.29000000000008</v>
      </c>
      <c r="M2351" s="1">
        <f>Table49[[#This Row],[Quantity]]*Table49[[#This Row],[Selling_Price]]</f>
        <v>105236.53000000001</v>
      </c>
      <c r="N2351" s="1">
        <f>Table49[[#This Row],[Quantity]]*Table49[[#This Row],[Profit_Per_Quantity]]</f>
        <v>20442.070000000007</v>
      </c>
      <c r="O2351" s="1" t="s">
        <v>48</v>
      </c>
    </row>
    <row r="2352" spans="1:15" x14ac:dyDescent="0.3">
      <c r="A2352" s="1" t="s">
        <v>7959</v>
      </c>
      <c r="B2352" s="1" t="s">
        <v>4217</v>
      </c>
      <c r="C2352" s="14" t="s">
        <v>4488</v>
      </c>
      <c r="D2352" s="1" t="s">
        <v>16</v>
      </c>
      <c r="E2352" s="1" t="s">
        <v>21</v>
      </c>
      <c r="F2352" s="1" t="s">
        <v>34</v>
      </c>
      <c r="G2352" s="1" t="s">
        <v>4352</v>
      </c>
      <c r="H2352" s="1">
        <v>1026</v>
      </c>
      <c r="I2352" s="1">
        <v>719.65</v>
      </c>
      <c r="J2352" s="1">
        <v>1045.02</v>
      </c>
      <c r="K2352" s="1">
        <v>408</v>
      </c>
      <c r="L2352" s="1">
        <f>Table49[[#This Row],[Selling_Price]]-Table49[[#This Row],[Market_Price]]</f>
        <v>325.37</v>
      </c>
      <c r="M2352" s="1">
        <f>Table49[[#This Row],[Quantity]]*Table49[[#This Row],[Selling_Price]]</f>
        <v>426368.16</v>
      </c>
      <c r="N2352" s="1">
        <f>Table49[[#This Row],[Quantity]]*Table49[[#This Row],[Profit_Per_Quantity]]</f>
        <v>132750.96</v>
      </c>
      <c r="O2352" s="1" t="s">
        <v>48</v>
      </c>
    </row>
    <row r="2353" spans="1:15" x14ac:dyDescent="0.3">
      <c r="A2353" s="1" t="s">
        <v>10030</v>
      </c>
      <c r="B2353" s="1" t="s">
        <v>3317</v>
      </c>
      <c r="C2353" s="14" t="s">
        <v>5047</v>
      </c>
      <c r="D2353" s="1" t="s">
        <v>18</v>
      </c>
      <c r="E2353" s="1" t="s">
        <v>24</v>
      </c>
      <c r="F2353" s="1" t="s">
        <v>31</v>
      </c>
      <c r="G2353" s="1" t="s">
        <v>40</v>
      </c>
      <c r="H2353" s="1">
        <v>1032</v>
      </c>
      <c r="I2353" s="1">
        <v>817.48</v>
      </c>
      <c r="J2353" s="1">
        <v>915.71</v>
      </c>
      <c r="K2353" s="1">
        <v>66</v>
      </c>
      <c r="L2353" s="1">
        <f>Table49[[#This Row],[Selling_Price]]-Table49[[#This Row],[Market_Price]]</f>
        <v>98.230000000000018</v>
      </c>
      <c r="M2353" s="1">
        <f>Table49[[#This Row],[Quantity]]*Table49[[#This Row],[Selling_Price]]</f>
        <v>60436.86</v>
      </c>
      <c r="N2353" s="1">
        <f>Table49[[#This Row],[Quantity]]*Table49[[#This Row],[Profit_Per_Quantity]]</f>
        <v>6483.1800000000012</v>
      </c>
      <c r="O2353" s="1" t="s">
        <v>48</v>
      </c>
    </row>
    <row r="2354" spans="1:15" x14ac:dyDescent="0.3">
      <c r="A2354" s="1" t="s">
        <v>8981</v>
      </c>
      <c r="B2354" s="1" t="s">
        <v>1651</v>
      </c>
      <c r="C2354" s="14" t="s">
        <v>4796</v>
      </c>
      <c r="D2354" s="1" t="s">
        <v>19</v>
      </c>
      <c r="E2354" s="1" t="s">
        <v>21</v>
      </c>
      <c r="F2354" s="1" t="s">
        <v>33</v>
      </c>
      <c r="G2354" s="1" t="s">
        <v>43</v>
      </c>
      <c r="H2354" s="1">
        <v>1077</v>
      </c>
      <c r="I2354" s="1">
        <v>1643.88</v>
      </c>
      <c r="J2354" s="1">
        <v>2805.66</v>
      </c>
      <c r="K2354" s="1">
        <v>485</v>
      </c>
      <c r="L2354" s="1">
        <f>Table49[[#This Row],[Selling_Price]]-Table49[[#This Row],[Market_Price]]</f>
        <v>1161.7799999999997</v>
      </c>
      <c r="M2354" s="1">
        <f>Table49[[#This Row],[Quantity]]*Table49[[#This Row],[Selling_Price]]</f>
        <v>1360745.0999999999</v>
      </c>
      <c r="N2354" s="1">
        <f>Table49[[#This Row],[Quantity]]*Table49[[#This Row],[Profit_Per_Quantity]]</f>
        <v>563463.29999999993</v>
      </c>
      <c r="O2354" s="1" t="s">
        <v>48</v>
      </c>
    </row>
    <row r="2355" spans="1:15" x14ac:dyDescent="0.3">
      <c r="A2355" s="1" t="s">
        <v>10220</v>
      </c>
      <c r="B2355" s="1" t="s">
        <v>3012</v>
      </c>
      <c r="C2355" s="14" t="s">
        <v>4784</v>
      </c>
      <c r="D2355" s="1" t="s">
        <v>15</v>
      </c>
      <c r="E2355" s="1" t="s">
        <v>24</v>
      </c>
      <c r="F2355" s="1" t="s">
        <v>34</v>
      </c>
      <c r="G2355" s="1" t="s">
        <v>43</v>
      </c>
      <c r="H2355" s="1">
        <v>1068</v>
      </c>
      <c r="I2355" s="1">
        <v>493.57</v>
      </c>
      <c r="J2355" s="1">
        <v>783.77</v>
      </c>
      <c r="K2355" s="1">
        <v>16</v>
      </c>
      <c r="L2355" s="1">
        <f>Table49[[#This Row],[Selling_Price]]-Table49[[#This Row],[Market_Price]]</f>
        <v>290.2</v>
      </c>
      <c r="M2355" s="1">
        <f>Table49[[#This Row],[Quantity]]*Table49[[#This Row],[Selling_Price]]</f>
        <v>12540.32</v>
      </c>
      <c r="N2355" s="1">
        <f>Table49[[#This Row],[Quantity]]*Table49[[#This Row],[Profit_Per_Quantity]]</f>
        <v>4643.2</v>
      </c>
      <c r="O2355" s="1" t="s">
        <v>48</v>
      </c>
    </row>
    <row r="2356" spans="1:15" x14ac:dyDescent="0.3">
      <c r="A2356" s="1" t="s">
        <v>6669</v>
      </c>
      <c r="B2356" s="1" t="s">
        <v>4116</v>
      </c>
      <c r="C2356" s="14" t="s">
        <v>4584</v>
      </c>
      <c r="D2356" s="1" t="s">
        <v>20</v>
      </c>
      <c r="E2356" s="1" t="s">
        <v>4351</v>
      </c>
      <c r="F2356" s="1" t="s">
        <v>34</v>
      </c>
      <c r="G2356" s="1" t="s">
        <v>40</v>
      </c>
      <c r="H2356" s="1">
        <v>1012</v>
      </c>
      <c r="I2356" s="1">
        <v>1051.71</v>
      </c>
      <c r="J2356" s="1">
        <v>1817.91</v>
      </c>
      <c r="K2356" s="1">
        <v>212</v>
      </c>
      <c r="L2356" s="1">
        <f>Table49[[#This Row],[Selling_Price]]-Table49[[#This Row],[Market_Price]]</f>
        <v>766.2</v>
      </c>
      <c r="M2356" s="1">
        <f>Table49[[#This Row],[Quantity]]*Table49[[#This Row],[Selling_Price]]</f>
        <v>385396.92000000004</v>
      </c>
      <c r="N2356" s="1">
        <f>Table49[[#This Row],[Quantity]]*Table49[[#This Row],[Profit_Per_Quantity]]</f>
        <v>162434.40000000002</v>
      </c>
      <c r="O2356" s="1" t="s">
        <v>48</v>
      </c>
    </row>
    <row r="2357" spans="1:15" x14ac:dyDescent="0.3">
      <c r="A2357" s="1" t="s">
        <v>8749</v>
      </c>
      <c r="B2357" s="1" t="s">
        <v>1252</v>
      </c>
      <c r="C2357" s="14" t="s">
        <v>6069</v>
      </c>
      <c r="D2357" s="1" t="s">
        <v>17</v>
      </c>
      <c r="E2357" s="1" t="s">
        <v>25</v>
      </c>
      <c r="F2357" s="1" t="s">
        <v>35</v>
      </c>
      <c r="G2357" s="1" t="s">
        <v>37</v>
      </c>
      <c r="H2357" s="1">
        <v>1014</v>
      </c>
      <c r="I2357" s="1">
        <v>995.95</v>
      </c>
      <c r="J2357" s="1">
        <v>1900.88</v>
      </c>
      <c r="K2357" s="1">
        <v>388</v>
      </c>
      <c r="L2357" s="1">
        <f>Table49[[#This Row],[Selling_Price]]-Table49[[#This Row],[Market_Price]]</f>
        <v>904.93000000000006</v>
      </c>
      <c r="M2357" s="1">
        <f>Table49[[#This Row],[Quantity]]*Table49[[#This Row],[Selling_Price]]</f>
        <v>737541.44000000006</v>
      </c>
      <c r="N2357" s="1">
        <f>Table49[[#This Row],[Quantity]]*Table49[[#This Row],[Profit_Per_Quantity]]</f>
        <v>351112.84</v>
      </c>
      <c r="O2357" s="1" t="s">
        <v>48</v>
      </c>
    </row>
    <row r="2358" spans="1:15" x14ac:dyDescent="0.3">
      <c r="A2358" s="1" t="s">
        <v>10599</v>
      </c>
      <c r="B2358" s="1" t="s">
        <v>4191</v>
      </c>
      <c r="C2358" s="14" t="s">
        <v>4490</v>
      </c>
      <c r="D2358" s="1" t="s">
        <v>19</v>
      </c>
      <c r="E2358" s="1" t="s">
        <v>4351</v>
      </c>
      <c r="F2358" s="1" t="s">
        <v>31</v>
      </c>
      <c r="G2358" s="1" t="s">
        <v>38</v>
      </c>
      <c r="H2358" s="1">
        <v>1019</v>
      </c>
      <c r="I2358" s="1">
        <v>1517.88</v>
      </c>
      <c r="J2358" s="1">
        <v>1864.21</v>
      </c>
      <c r="K2358" s="1">
        <v>157</v>
      </c>
      <c r="L2358" s="1">
        <f>Table49[[#This Row],[Selling_Price]]-Table49[[#This Row],[Market_Price]]</f>
        <v>346.32999999999993</v>
      </c>
      <c r="M2358" s="1">
        <f>Table49[[#This Row],[Quantity]]*Table49[[#This Row],[Selling_Price]]</f>
        <v>292680.97000000003</v>
      </c>
      <c r="N2358" s="1">
        <f>Table49[[#This Row],[Quantity]]*Table49[[#This Row],[Profit_Per_Quantity]]</f>
        <v>54373.80999999999</v>
      </c>
      <c r="O2358" s="1" t="s">
        <v>48</v>
      </c>
    </row>
    <row r="2359" spans="1:15" x14ac:dyDescent="0.3">
      <c r="A2359" s="1" t="s">
        <v>10616</v>
      </c>
      <c r="B2359" s="1" t="s">
        <v>4213</v>
      </c>
      <c r="C2359" s="14" t="s">
        <v>4492</v>
      </c>
      <c r="D2359" s="1" t="s">
        <v>15</v>
      </c>
      <c r="E2359" s="1" t="s">
        <v>28</v>
      </c>
      <c r="F2359" s="1" t="s">
        <v>35</v>
      </c>
      <c r="G2359" s="1" t="s">
        <v>43</v>
      </c>
      <c r="H2359" s="1">
        <v>1058</v>
      </c>
      <c r="I2359" s="1">
        <v>772.31</v>
      </c>
      <c r="J2359" s="1">
        <v>1254.5999999999999</v>
      </c>
      <c r="K2359" s="1">
        <v>293</v>
      </c>
      <c r="L2359" s="1">
        <f>Table49[[#This Row],[Selling_Price]]-Table49[[#This Row],[Market_Price]]</f>
        <v>482.28999999999996</v>
      </c>
      <c r="M2359" s="1">
        <f>Table49[[#This Row],[Quantity]]*Table49[[#This Row],[Selling_Price]]</f>
        <v>367597.8</v>
      </c>
      <c r="N2359" s="1">
        <f>Table49[[#This Row],[Quantity]]*Table49[[#This Row],[Profit_Per_Quantity]]</f>
        <v>141310.97</v>
      </c>
      <c r="O2359" s="1" t="s">
        <v>48</v>
      </c>
    </row>
    <row r="2360" spans="1:15" x14ac:dyDescent="0.3">
      <c r="A2360" s="1" t="s">
        <v>6413</v>
      </c>
      <c r="B2360" s="1" t="s">
        <v>3117</v>
      </c>
      <c r="C2360" s="14" t="s">
        <v>4949</v>
      </c>
      <c r="D2360" s="1" t="s">
        <v>16</v>
      </c>
      <c r="E2360" s="1" t="s">
        <v>25</v>
      </c>
      <c r="F2360" s="1" t="s">
        <v>32</v>
      </c>
      <c r="G2360" s="1" t="s">
        <v>41</v>
      </c>
      <c r="H2360" s="1">
        <v>1036</v>
      </c>
      <c r="I2360" s="1">
        <v>371.89</v>
      </c>
      <c r="J2360" s="1">
        <v>544.33000000000004</v>
      </c>
      <c r="K2360" s="1">
        <v>351</v>
      </c>
      <c r="L2360" s="1">
        <f>Table49[[#This Row],[Selling_Price]]-Table49[[#This Row],[Market_Price]]</f>
        <v>172.44000000000005</v>
      </c>
      <c r="M2360" s="1">
        <f>Table49[[#This Row],[Quantity]]*Table49[[#This Row],[Selling_Price]]</f>
        <v>191059.83000000002</v>
      </c>
      <c r="N2360" s="1">
        <f>Table49[[#This Row],[Quantity]]*Table49[[#This Row],[Profit_Per_Quantity]]</f>
        <v>60526.440000000017</v>
      </c>
      <c r="O2360" s="1" t="s">
        <v>48</v>
      </c>
    </row>
    <row r="2361" spans="1:15" x14ac:dyDescent="0.3">
      <c r="A2361" s="1" t="s">
        <v>8327</v>
      </c>
      <c r="B2361" s="1" t="s">
        <v>567</v>
      </c>
      <c r="C2361" s="14" t="s">
        <v>5932</v>
      </c>
      <c r="D2361" s="1" t="s">
        <v>12</v>
      </c>
      <c r="E2361" s="1" t="s">
        <v>4351</v>
      </c>
      <c r="F2361" s="1" t="s">
        <v>33</v>
      </c>
      <c r="G2361" s="1" t="s">
        <v>41</v>
      </c>
      <c r="H2361" s="1">
        <v>1085</v>
      </c>
      <c r="I2361" s="1">
        <v>293.27</v>
      </c>
      <c r="J2361" s="1">
        <v>391.91</v>
      </c>
      <c r="K2361" s="1">
        <v>412</v>
      </c>
      <c r="L2361" s="1">
        <f>Table49[[#This Row],[Selling_Price]]-Table49[[#This Row],[Market_Price]]</f>
        <v>98.640000000000043</v>
      </c>
      <c r="M2361" s="1">
        <f>Table49[[#This Row],[Quantity]]*Table49[[#This Row],[Selling_Price]]</f>
        <v>161466.92000000001</v>
      </c>
      <c r="N2361" s="1">
        <f>Table49[[#This Row],[Quantity]]*Table49[[#This Row],[Profit_Per_Quantity]]</f>
        <v>40639.680000000015</v>
      </c>
      <c r="O2361" s="1" t="s">
        <v>48</v>
      </c>
    </row>
    <row r="2362" spans="1:15" x14ac:dyDescent="0.3">
      <c r="A2362" s="1" t="s">
        <v>7243</v>
      </c>
      <c r="B2362" s="1" t="s">
        <v>2105</v>
      </c>
      <c r="C2362" s="14" t="s">
        <v>5252</v>
      </c>
      <c r="D2362" s="1" t="s">
        <v>17</v>
      </c>
      <c r="E2362" s="1" t="s">
        <v>4351</v>
      </c>
      <c r="F2362" s="1" t="s">
        <v>33</v>
      </c>
      <c r="G2362" s="1" t="s">
        <v>42</v>
      </c>
      <c r="H2362" s="1">
        <v>1054</v>
      </c>
      <c r="I2362" s="1">
        <v>1889.37</v>
      </c>
      <c r="J2362" s="1">
        <v>3557.75</v>
      </c>
      <c r="K2362" s="1">
        <v>83</v>
      </c>
      <c r="L2362" s="1">
        <f>Table49[[#This Row],[Selling_Price]]-Table49[[#This Row],[Market_Price]]</f>
        <v>1668.38</v>
      </c>
      <c r="M2362" s="1">
        <f>Table49[[#This Row],[Quantity]]*Table49[[#This Row],[Selling_Price]]</f>
        <v>295293.25</v>
      </c>
      <c r="N2362" s="1">
        <f>Table49[[#This Row],[Quantity]]*Table49[[#This Row],[Profit_Per_Quantity]]</f>
        <v>138475.54</v>
      </c>
      <c r="O2362" s="1" t="s">
        <v>48</v>
      </c>
    </row>
    <row r="2363" spans="1:15" x14ac:dyDescent="0.3">
      <c r="A2363" s="1" t="s">
        <v>9773</v>
      </c>
      <c r="B2363" s="1" t="s">
        <v>2898</v>
      </c>
      <c r="C2363" s="14" t="s">
        <v>5188</v>
      </c>
      <c r="D2363" s="1" t="s">
        <v>15</v>
      </c>
      <c r="E2363" s="1" t="s">
        <v>26</v>
      </c>
      <c r="F2363" s="1" t="s">
        <v>34</v>
      </c>
      <c r="G2363" s="1" t="s">
        <v>42</v>
      </c>
      <c r="H2363" s="1">
        <v>1043</v>
      </c>
      <c r="I2363" s="1">
        <v>1271.05</v>
      </c>
      <c r="J2363" s="1">
        <v>1744.29</v>
      </c>
      <c r="K2363" s="1">
        <v>284</v>
      </c>
      <c r="L2363" s="1">
        <f>Table49[[#This Row],[Selling_Price]]-Table49[[#This Row],[Market_Price]]</f>
        <v>473.24</v>
      </c>
      <c r="M2363" s="1">
        <f>Table49[[#This Row],[Quantity]]*Table49[[#This Row],[Selling_Price]]</f>
        <v>495378.36</v>
      </c>
      <c r="N2363" s="1">
        <f>Table49[[#This Row],[Quantity]]*Table49[[#This Row],[Profit_Per_Quantity]]</f>
        <v>134400.16</v>
      </c>
      <c r="O2363" s="1" t="s">
        <v>48</v>
      </c>
    </row>
    <row r="2364" spans="1:15" x14ac:dyDescent="0.3">
      <c r="A2364" s="1" t="s">
        <v>8097</v>
      </c>
      <c r="B2364" s="1" t="s">
        <v>177</v>
      </c>
      <c r="C2364" s="14" t="s">
        <v>5670</v>
      </c>
      <c r="D2364" s="1" t="s">
        <v>11</v>
      </c>
      <c r="E2364" s="1" t="s">
        <v>4351</v>
      </c>
      <c r="F2364" s="1" t="s">
        <v>35</v>
      </c>
      <c r="G2364" s="1" t="s">
        <v>44</v>
      </c>
      <c r="H2364" s="1">
        <v>1016</v>
      </c>
      <c r="I2364" s="1">
        <v>784.37</v>
      </c>
      <c r="J2364" s="1">
        <v>1387.89</v>
      </c>
      <c r="K2364" s="1">
        <v>159</v>
      </c>
      <c r="L2364" s="1">
        <f>Table49[[#This Row],[Selling_Price]]-Table49[[#This Row],[Market_Price]]</f>
        <v>603.5200000000001</v>
      </c>
      <c r="M2364" s="1">
        <f>Table49[[#This Row],[Quantity]]*Table49[[#This Row],[Selling_Price]]</f>
        <v>220674.51</v>
      </c>
      <c r="N2364" s="1">
        <f>Table49[[#This Row],[Quantity]]*Table49[[#This Row],[Profit_Per_Quantity]]</f>
        <v>95959.680000000022</v>
      </c>
      <c r="O2364" s="1" t="s">
        <v>48</v>
      </c>
    </row>
    <row r="2365" spans="1:15" x14ac:dyDescent="0.3">
      <c r="A2365" s="1" t="s">
        <v>9920</v>
      </c>
      <c r="B2365" s="1" t="s">
        <v>3131</v>
      </c>
      <c r="C2365" s="14" t="s">
        <v>5332</v>
      </c>
      <c r="D2365" s="1" t="s">
        <v>14</v>
      </c>
      <c r="E2365" s="1" t="s">
        <v>28</v>
      </c>
      <c r="F2365" s="1" t="s">
        <v>31</v>
      </c>
      <c r="G2365" s="1" t="s">
        <v>43</v>
      </c>
      <c r="H2365" s="1">
        <v>1041</v>
      </c>
      <c r="I2365" s="1">
        <v>1171.58</v>
      </c>
      <c r="J2365" s="1">
        <v>1812.88</v>
      </c>
      <c r="K2365" s="1">
        <v>89</v>
      </c>
      <c r="L2365" s="1">
        <f>Table49[[#This Row],[Selling_Price]]-Table49[[#This Row],[Market_Price]]</f>
        <v>641.30000000000018</v>
      </c>
      <c r="M2365" s="1">
        <f>Table49[[#This Row],[Quantity]]*Table49[[#This Row],[Selling_Price]]</f>
        <v>161346.32</v>
      </c>
      <c r="N2365" s="1">
        <f>Table49[[#This Row],[Quantity]]*Table49[[#This Row],[Profit_Per_Quantity]]</f>
        <v>57075.700000000019</v>
      </c>
      <c r="O2365" s="1" t="s">
        <v>48</v>
      </c>
    </row>
    <row r="2366" spans="1:15" x14ac:dyDescent="0.3">
      <c r="A2366" s="1" t="s">
        <v>10160</v>
      </c>
      <c r="B2366" s="1" t="s">
        <v>3515</v>
      </c>
      <c r="C2366" s="14" t="s">
        <v>5081</v>
      </c>
      <c r="D2366" s="1" t="s">
        <v>16</v>
      </c>
      <c r="E2366" s="1" t="s">
        <v>30</v>
      </c>
      <c r="F2366" s="1" t="s">
        <v>33</v>
      </c>
      <c r="G2366" s="1" t="s">
        <v>38</v>
      </c>
      <c r="H2366" s="1">
        <v>1009</v>
      </c>
      <c r="I2366" s="1">
        <v>615.79999999999995</v>
      </c>
      <c r="J2366" s="1">
        <v>748.53</v>
      </c>
      <c r="K2366" s="1">
        <v>71</v>
      </c>
      <c r="L2366" s="1">
        <f>Table49[[#This Row],[Selling_Price]]-Table49[[#This Row],[Market_Price]]</f>
        <v>132.73000000000002</v>
      </c>
      <c r="M2366" s="1">
        <f>Table49[[#This Row],[Quantity]]*Table49[[#This Row],[Selling_Price]]</f>
        <v>53145.63</v>
      </c>
      <c r="N2366" s="1">
        <f>Table49[[#This Row],[Quantity]]*Table49[[#This Row],[Profit_Per_Quantity]]</f>
        <v>9423.8300000000017</v>
      </c>
      <c r="O2366" s="1" t="s">
        <v>48</v>
      </c>
    </row>
    <row r="2367" spans="1:15" x14ac:dyDescent="0.3">
      <c r="A2367" s="1" t="s">
        <v>10345</v>
      </c>
      <c r="B2367" s="1" t="s">
        <v>3779</v>
      </c>
      <c r="C2367" s="14" t="s">
        <v>4432</v>
      </c>
      <c r="D2367" s="1" t="s">
        <v>13</v>
      </c>
      <c r="E2367" s="1" t="s">
        <v>25</v>
      </c>
      <c r="F2367" s="1" t="s">
        <v>33</v>
      </c>
      <c r="G2367" s="1" t="s">
        <v>36</v>
      </c>
      <c r="H2367" s="1">
        <v>1086</v>
      </c>
      <c r="I2367" s="1">
        <v>312.45</v>
      </c>
      <c r="J2367" s="1">
        <v>489.3</v>
      </c>
      <c r="K2367" s="1">
        <v>293</v>
      </c>
      <c r="L2367" s="1">
        <f>Table49[[#This Row],[Selling_Price]]-Table49[[#This Row],[Market_Price]]</f>
        <v>176.85000000000002</v>
      </c>
      <c r="M2367" s="1">
        <f>Table49[[#This Row],[Quantity]]*Table49[[#This Row],[Selling_Price]]</f>
        <v>143364.9</v>
      </c>
      <c r="N2367" s="1">
        <f>Table49[[#This Row],[Quantity]]*Table49[[#This Row],[Profit_Per_Quantity]]</f>
        <v>51817.05000000001</v>
      </c>
      <c r="O2367" s="1" t="s">
        <v>48</v>
      </c>
    </row>
    <row r="2368" spans="1:15" x14ac:dyDescent="0.3">
      <c r="A2368" s="1" t="s">
        <v>8851</v>
      </c>
      <c r="B2368" s="1" t="s">
        <v>1429</v>
      </c>
      <c r="C2368" s="14" t="s">
        <v>6015</v>
      </c>
      <c r="D2368" s="1" t="s">
        <v>15</v>
      </c>
      <c r="E2368" s="1" t="s">
        <v>24</v>
      </c>
      <c r="F2368" s="1" t="s">
        <v>33</v>
      </c>
      <c r="G2368" s="1" t="s">
        <v>45</v>
      </c>
      <c r="H2368" s="1">
        <v>1056</v>
      </c>
      <c r="I2368" s="1">
        <v>978.33</v>
      </c>
      <c r="J2368" s="1">
        <v>1779.71</v>
      </c>
      <c r="K2368" s="1">
        <v>409</v>
      </c>
      <c r="L2368" s="1">
        <f>Table49[[#This Row],[Selling_Price]]-Table49[[#This Row],[Market_Price]]</f>
        <v>801.38</v>
      </c>
      <c r="M2368" s="1">
        <f>Table49[[#This Row],[Quantity]]*Table49[[#This Row],[Selling_Price]]</f>
        <v>727901.39</v>
      </c>
      <c r="N2368" s="1">
        <f>Table49[[#This Row],[Quantity]]*Table49[[#This Row],[Profit_Per_Quantity]]</f>
        <v>327764.42</v>
      </c>
      <c r="O2368" s="1" t="s">
        <v>48</v>
      </c>
    </row>
    <row r="2369" spans="1:15" x14ac:dyDescent="0.3">
      <c r="A2369" s="1" t="s">
        <v>9447</v>
      </c>
      <c r="B2369" s="1" t="s">
        <v>2386</v>
      </c>
      <c r="C2369" s="14" t="s">
        <v>5213</v>
      </c>
      <c r="D2369" s="1" t="s">
        <v>14</v>
      </c>
      <c r="E2369" s="1" t="s">
        <v>25</v>
      </c>
      <c r="F2369" s="1" t="s">
        <v>33</v>
      </c>
      <c r="G2369" s="1" t="s">
        <v>43</v>
      </c>
      <c r="H2369" s="1">
        <v>1021</v>
      </c>
      <c r="I2369" s="1">
        <v>1181.58</v>
      </c>
      <c r="J2369" s="1">
        <v>2270.21</v>
      </c>
      <c r="K2369" s="1">
        <v>145</v>
      </c>
      <c r="L2369" s="1">
        <f>Table49[[#This Row],[Selling_Price]]-Table49[[#This Row],[Market_Price]]</f>
        <v>1088.6300000000001</v>
      </c>
      <c r="M2369" s="1">
        <f>Table49[[#This Row],[Quantity]]*Table49[[#This Row],[Selling_Price]]</f>
        <v>329180.45</v>
      </c>
      <c r="N2369" s="1">
        <f>Table49[[#This Row],[Quantity]]*Table49[[#This Row],[Profit_Per_Quantity]]</f>
        <v>157851.35</v>
      </c>
      <c r="O2369" s="1" t="s">
        <v>48</v>
      </c>
    </row>
    <row r="2370" spans="1:15" x14ac:dyDescent="0.3">
      <c r="A2370" s="1" t="s">
        <v>7400</v>
      </c>
      <c r="B2370" s="1" t="s">
        <v>2115</v>
      </c>
      <c r="C2370" s="14" t="s">
        <v>5822</v>
      </c>
      <c r="D2370" s="1" t="s">
        <v>12</v>
      </c>
      <c r="E2370" s="1" t="s">
        <v>4349</v>
      </c>
      <c r="F2370" s="1" t="s">
        <v>31</v>
      </c>
      <c r="G2370" s="1" t="s">
        <v>42</v>
      </c>
      <c r="H2370" s="1">
        <v>1002</v>
      </c>
      <c r="I2370" s="1">
        <v>1893.42</v>
      </c>
      <c r="J2370" s="1">
        <v>3268.15</v>
      </c>
      <c r="K2370" s="1">
        <v>369</v>
      </c>
      <c r="L2370" s="1">
        <f>Table49[[#This Row],[Selling_Price]]-Table49[[#This Row],[Market_Price]]</f>
        <v>1374.73</v>
      </c>
      <c r="M2370" s="1">
        <f>Table49[[#This Row],[Quantity]]*Table49[[#This Row],[Selling_Price]]</f>
        <v>1205947.3500000001</v>
      </c>
      <c r="N2370" s="1">
        <f>Table49[[#This Row],[Quantity]]*Table49[[#This Row],[Profit_Per_Quantity]]</f>
        <v>507275.37</v>
      </c>
      <c r="O2370" s="1" t="s">
        <v>48</v>
      </c>
    </row>
    <row r="2371" spans="1:15" x14ac:dyDescent="0.3">
      <c r="A2371" s="1" t="s">
        <v>8950</v>
      </c>
      <c r="B2371" s="1" t="s">
        <v>1588</v>
      </c>
      <c r="C2371" s="14" t="s">
        <v>5931</v>
      </c>
      <c r="D2371" s="1" t="s">
        <v>12</v>
      </c>
      <c r="E2371" s="1" t="s">
        <v>4351</v>
      </c>
      <c r="F2371" s="1" t="s">
        <v>32</v>
      </c>
      <c r="G2371" s="1" t="s">
        <v>4352</v>
      </c>
      <c r="H2371" s="1">
        <v>1057</v>
      </c>
      <c r="I2371" s="1">
        <v>1517.86</v>
      </c>
      <c r="J2371" s="1">
        <v>2216.04</v>
      </c>
      <c r="K2371" s="1">
        <v>91</v>
      </c>
      <c r="L2371" s="1">
        <f>Table49[[#This Row],[Selling_Price]]-Table49[[#This Row],[Market_Price]]</f>
        <v>698.18000000000006</v>
      </c>
      <c r="M2371" s="1">
        <f>Table49[[#This Row],[Quantity]]*Table49[[#This Row],[Selling_Price]]</f>
        <v>201659.63999999998</v>
      </c>
      <c r="N2371" s="1">
        <f>Table49[[#This Row],[Quantity]]*Table49[[#This Row],[Profit_Per_Quantity]]</f>
        <v>63534.380000000005</v>
      </c>
      <c r="O2371" s="1" t="s">
        <v>48</v>
      </c>
    </row>
    <row r="2372" spans="1:15" x14ac:dyDescent="0.3">
      <c r="A2372" s="1" t="s">
        <v>7373</v>
      </c>
      <c r="B2372" s="1" t="s">
        <v>3206</v>
      </c>
      <c r="C2372" s="14" t="s">
        <v>5287</v>
      </c>
      <c r="D2372" s="1" t="s">
        <v>17</v>
      </c>
      <c r="E2372" s="1" t="s">
        <v>24</v>
      </c>
      <c r="F2372" s="1" t="s">
        <v>34</v>
      </c>
      <c r="G2372" s="1" t="s">
        <v>43</v>
      </c>
      <c r="H2372" s="1">
        <v>1082</v>
      </c>
      <c r="I2372" s="1">
        <v>1306.99</v>
      </c>
      <c r="J2372" s="1">
        <v>1604.95</v>
      </c>
      <c r="K2372" s="1">
        <v>416</v>
      </c>
      <c r="L2372" s="1">
        <f>Table49[[#This Row],[Selling_Price]]-Table49[[#This Row],[Market_Price]]</f>
        <v>297.96000000000004</v>
      </c>
      <c r="M2372" s="1">
        <f>Table49[[#This Row],[Quantity]]*Table49[[#This Row],[Selling_Price]]</f>
        <v>667659.20000000007</v>
      </c>
      <c r="N2372" s="1">
        <f>Table49[[#This Row],[Quantity]]*Table49[[#This Row],[Profit_Per_Quantity]]</f>
        <v>123951.36000000002</v>
      </c>
      <c r="O2372" s="1" t="s">
        <v>48</v>
      </c>
    </row>
    <row r="2373" spans="1:15" x14ac:dyDescent="0.3">
      <c r="A2373" s="1" t="s">
        <v>8382</v>
      </c>
      <c r="B2373" s="1" t="s">
        <v>667</v>
      </c>
      <c r="C2373" s="14" t="s">
        <v>5887</v>
      </c>
      <c r="D2373" s="1" t="s">
        <v>14</v>
      </c>
      <c r="E2373" s="1" t="s">
        <v>25</v>
      </c>
      <c r="F2373" s="1" t="s">
        <v>35</v>
      </c>
      <c r="G2373" s="1" t="s">
        <v>42</v>
      </c>
      <c r="H2373" s="1">
        <v>1013</v>
      </c>
      <c r="I2373" s="1">
        <v>1312.91</v>
      </c>
      <c r="J2373" s="1">
        <v>2260.8200000000002</v>
      </c>
      <c r="K2373" s="1">
        <v>217</v>
      </c>
      <c r="L2373" s="1">
        <f>Table49[[#This Row],[Selling_Price]]-Table49[[#This Row],[Market_Price]]</f>
        <v>947.91000000000008</v>
      </c>
      <c r="M2373" s="1">
        <f>Table49[[#This Row],[Quantity]]*Table49[[#This Row],[Selling_Price]]</f>
        <v>490597.94000000006</v>
      </c>
      <c r="N2373" s="1">
        <f>Table49[[#This Row],[Quantity]]*Table49[[#This Row],[Profit_Per_Quantity]]</f>
        <v>205696.47000000003</v>
      </c>
      <c r="O2373" s="1" t="s">
        <v>48</v>
      </c>
    </row>
    <row r="2374" spans="1:15" x14ac:dyDescent="0.3">
      <c r="A2374" s="1" t="s">
        <v>10327</v>
      </c>
      <c r="B2374" s="1" t="s">
        <v>3753</v>
      </c>
      <c r="C2374" s="14" t="s">
        <v>4891</v>
      </c>
      <c r="D2374" s="1" t="s">
        <v>16</v>
      </c>
      <c r="E2374" s="1" t="s">
        <v>24</v>
      </c>
      <c r="F2374" s="1" t="s">
        <v>31</v>
      </c>
      <c r="G2374" s="1" t="s">
        <v>37</v>
      </c>
      <c r="H2374" s="1">
        <v>1074</v>
      </c>
      <c r="I2374" s="1">
        <v>807.17</v>
      </c>
      <c r="J2374" s="1">
        <v>1304.32</v>
      </c>
      <c r="K2374" s="1">
        <v>355</v>
      </c>
      <c r="L2374" s="1">
        <f>Table49[[#This Row],[Selling_Price]]-Table49[[#This Row],[Market_Price]]</f>
        <v>497.15</v>
      </c>
      <c r="M2374" s="1">
        <f>Table49[[#This Row],[Quantity]]*Table49[[#This Row],[Selling_Price]]</f>
        <v>463033.59999999998</v>
      </c>
      <c r="N2374" s="1">
        <f>Table49[[#This Row],[Quantity]]*Table49[[#This Row],[Profit_Per_Quantity]]</f>
        <v>176488.25</v>
      </c>
      <c r="O2374" s="1" t="s">
        <v>48</v>
      </c>
    </row>
    <row r="2375" spans="1:15" x14ac:dyDescent="0.3">
      <c r="A2375" s="1" t="s">
        <v>9124</v>
      </c>
      <c r="B2375" s="1" t="s">
        <v>1868</v>
      </c>
      <c r="C2375" s="14" t="s">
        <v>5890</v>
      </c>
      <c r="D2375" s="1" t="s">
        <v>11</v>
      </c>
      <c r="E2375" s="1" t="s">
        <v>27</v>
      </c>
      <c r="F2375" s="1" t="s">
        <v>33</v>
      </c>
      <c r="G2375" s="1" t="s">
        <v>40</v>
      </c>
      <c r="H2375" s="1">
        <v>1080</v>
      </c>
      <c r="I2375" s="1">
        <v>739.76</v>
      </c>
      <c r="J2375" s="1">
        <v>1184.1400000000001</v>
      </c>
      <c r="K2375" s="1">
        <v>168</v>
      </c>
      <c r="L2375" s="1">
        <f>Table49[[#This Row],[Selling_Price]]-Table49[[#This Row],[Market_Price]]</f>
        <v>444.38000000000011</v>
      </c>
      <c r="M2375" s="1">
        <f>Table49[[#This Row],[Quantity]]*Table49[[#This Row],[Selling_Price]]</f>
        <v>198935.52000000002</v>
      </c>
      <c r="N2375" s="1">
        <f>Table49[[#This Row],[Quantity]]*Table49[[#This Row],[Profit_Per_Quantity]]</f>
        <v>74655.840000000026</v>
      </c>
      <c r="O2375" s="1" t="s">
        <v>48</v>
      </c>
    </row>
    <row r="2376" spans="1:15" x14ac:dyDescent="0.3">
      <c r="A2376" s="1" t="s">
        <v>9581</v>
      </c>
      <c r="B2376" s="1" t="s">
        <v>2591</v>
      </c>
      <c r="C2376" s="14" t="s">
        <v>5340</v>
      </c>
      <c r="D2376" s="1" t="s">
        <v>18</v>
      </c>
      <c r="E2376" s="1" t="s">
        <v>4349</v>
      </c>
      <c r="F2376" s="1" t="s">
        <v>31</v>
      </c>
      <c r="G2376" s="1" t="s">
        <v>37</v>
      </c>
      <c r="H2376" s="1">
        <v>1061</v>
      </c>
      <c r="I2376" s="1">
        <v>1405.65</v>
      </c>
      <c r="J2376" s="1">
        <v>1915.39</v>
      </c>
      <c r="K2376" s="1">
        <v>116</v>
      </c>
      <c r="L2376" s="1">
        <f>Table49[[#This Row],[Selling_Price]]-Table49[[#This Row],[Market_Price]]</f>
        <v>509.74</v>
      </c>
      <c r="M2376" s="1">
        <f>Table49[[#This Row],[Quantity]]*Table49[[#This Row],[Selling_Price]]</f>
        <v>222185.24000000002</v>
      </c>
      <c r="N2376" s="1">
        <f>Table49[[#This Row],[Quantity]]*Table49[[#This Row],[Profit_Per_Quantity]]</f>
        <v>59129.840000000004</v>
      </c>
      <c r="O2376" s="1" t="s">
        <v>48</v>
      </c>
    </row>
    <row r="2377" spans="1:15" x14ac:dyDescent="0.3">
      <c r="A2377" s="1" t="s">
        <v>8017</v>
      </c>
      <c r="B2377" s="1" t="s">
        <v>2936</v>
      </c>
      <c r="C2377" s="14" t="s">
        <v>5447</v>
      </c>
      <c r="D2377" s="1" t="s">
        <v>14</v>
      </c>
      <c r="E2377" s="1" t="s">
        <v>4349</v>
      </c>
      <c r="F2377" s="1" t="s">
        <v>34</v>
      </c>
      <c r="G2377" s="1" t="s">
        <v>40</v>
      </c>
      <c r="H2377" s="1">
        <v>1037</v>
      </c>
      <c r="I2377" s="1">
        <v>1107.6099999999999</v>
      </c>
      <c r="J2377" s="1">
        <v>1259.21</v>
      </c>
      <c r="K2377" s="1">
        <v>15</v>
      </c>
      <c r="L2377" s="1">
        <f>Table49[[#This Row],[Selling_Price]]-Table49[[#This Row],[Market_Price]]</f>
        <v>151.60000000000014</v>
      </c>
      <c r="M2377" s="1">
        <f>Table49[[#This Row],[Quantity]]*Table49[[#This Row],[Selling_Price]]</f>
        <v>18888.150000000001</v>
      </c>
      <c r="N2377" s="1">
        <f>Table49[[#This Row],[Quantity]]*Table49[[#This Row],[Profit_Per_Quantity]]</f>
        <v>2274.0000000000018</v>
      </c>
      <c r="O2377" s="1" t="s">
        <v>48</v>
      </c>
    </row>
    <row r="2378" spans="1:15" x14ac:dyDescent="0.3">
      <c r="A2378" s="1" t="s">
        <v>10037</v>
      </c>
      <c r="B2378" s="1" t="s">
        <v>3333</v>
      </c>
      <c r="C2378" s="14" t="s">
        <v>5207</v>
      </c>
      <c r="D2378" s="1" t="s">
        <v>12</v>
      </c>
      <c r="E2378" s="1" t="s">
        <v>4351</v>
      </c>
      <c r="F2378" s="1" t="s">
        <v>31</v>
      </c>
      <c r="G2378" s="1" t="s">
        <v>36</v>
      </c>
      <c r="H2378" s="1">
        <v>1028</v>
      </c>
      <c r="I2378" s="1">
        <v>295.33</v>
      </c>
      <c r="J2378" s="1">
        <v>441.32</v>
      </c>
      <c r="K2378" s="1">
        <v>278</v>
      </c>
      <c r="L2378" s="1">
        <f>Table49[[#This Row],[Selling_Price]]-Table49[[#This Row],[Market_Price]]</f>
        <v>145.99</v>
      </c>
      <c r="M2378" s="1">
        <f>Table49[[#This Row],[Quantity]]*Table49[[#This Row],[Selling_Price]]</f>
        <v>122686.95999999999</v>
      </c>
      <c r="N2378" s="1">
        <f>Table49[[#This Row],[Quantity]]*Table49[[#This Row],[Profit_Per_Quantity]]</f>
        <v>40585.22</v>
      </c>
      <c r="O2378" s="1" t="s">
        <v>48</v>
      </c>
    </row>
    <row r="2379" spans="1:15" x14ac:dyDescent="0.3">
      <c r="A2379" s="1" t="s">
        <v>8941</v>
      </c>
      <c r="B2379" s="1" t="s">
        <v>1573</v>
      </c>
      <c r="C2379" s="14" t="s">
        <v>5666</v>
      </c>
      <c r="D2379" s="1" t="s">
        <v>15</v>
      </c>
      <c r="E2379" s="1" t="s">
        <v>29</v>
      </c>
      <c r="F2379" s="1" t="s">
        <v>34</v>
      </c>
      <c r="G2379" s="1" t="s">
        <v>38</v>
      </c>
      <c r="H2379" s="1">
        <v>1086</v>
      </c>
      <c r="I2379" s="1">
        <v>1974.82</v>
      </c>
      <c r="J2379" s="1">
        <v>2582.21</v>
      </c>
      <c r="K2379" s="1">
        <v>307</v>
      </c>
      <c r="L2379" s="1">
        <f>Table49[[#This Row],[Selling_Price]]-Table49[[#This Row],[Market_Price]]</f>
        <v>607.3900000000001</v>
      </c>
      <c r="M2379" s="1">
        <f>Table49[[#This Row],[Quantity]]*Table49[[#This Row],[Selling_Price]]</f>
        <v>792738.47</v>
      </c>
      <c r="N2379" s="1">
        <f>Table49[[#This Row],[Quantity]]*Table49[[#This Row],[Profit_Per_Quantity]]</f>
        <v>186468.73000000004</v>
      </c>
      <c r="O2379" s="1" t="s">
        <v>48</v>
      </c>
    </row>
    <row r="2380" spans="1:15" x14ac:dyDescent="0.3">
      <c r="A2380" s="1" t="s">
        <v>6634</v>
      </c>
      <c r="B2380" s="1" t="s">
        <v>402</v>
      </c>
      <c r="C2380" s="14" t="s">
        <v>6064</v>
      </c>
      <c r="D2380" s="1" t="s">
        <v>11</v>
      </c>
      <c r="E2380" s="1" t="s">
        <v>24</v>
      </c>
      <c r="F2380" s="1" t="s">
        <v>34</v>
      </c>
      <c r="G2380" s="1" t="s">
        <v>41</v>
      </c>
      <c r="H2380" s="1">
        <v>1082</v>
      </c>
      <c r="I2380" s="1">
        <v>998.93</v>
      </c>
      <c r="J2380" s="1">
        <v>1442.74</v>
      </c>
      <c r="K2380" s="1">
        <v>328</v>
      </c>
      <c r="L2380" s="1">
        <f>Table49[[#This Row],[Selling_Price]]-Table49[[#This Row],[Market_Price]]</f>
        <v>443.81000000000006</v>
      </c>
      <c r="M2380" s="1">
        <f>Table49[[#This Row],[Quantity]]*Table49[[#This Row],[Selling_Price]]</f>
        <v>473218.72000000003</v>
      </c>
      <c r="N2380" s="1">
        <f>Table49[[#This Row],[Quantity]]*Table49[[#This Row],[Profit_Per_Quantity]]</f>
        <v>145569.68000000002</v>
      </c>
      <c r="O2380" s="1" t="s">
        <v>48</v>
      </c>
    </row>
    <row r="2381" spans="1:15" x14ac:dyDescent="0.3">
      <c r="A2381" s="1" t="s">
        <v>9812</v>
      </c>
      <c r="B2381" s="1" t="s">
        <v>2963</v>
      </c>
      <c r="C2381" s="14" t="s">
        <v>5134</v>
      </c>
      <c r="D2381" s="1" t="s">
        <v>18</v>
      </c>
      <c r="E2381" s="1" t="s">
        <v>21</v>
      </c>
      <c r="F2381" s="1" t="s">
        <v>31</v>
      </c>
      <c r="G2381" s="1" t="s">
        <v>41</v>
      </c>
      <c r="H2381" s="1">
        <v>1012</v>
      </c>
      <c r="I2381" s="1">
        <v>938.52</v>
      </c>
      <c r="J2381" s="1">
        <v>1352.46</v>
      </c>
      <c r="K2381" s="1">
        <v>295</v>
      </c>
      <c r="L2381" s="1">
        <f>Table49[[#This Row],[Selling_Price]]-Table49[[#This Row],[Market_Price]]</f>
        <v>413.94000000000005</v>
      </c>
      <c r="M2381" s="1">
        <f>Table49[[#This Row],[Quantity]]*Table49[[#This Row],[Selling_Price]]</f>
        <v>398975.7</v>
      </c>
      <c r="N2381" s="1">
        <f>Table49[[#This Row],[Quantity]]*Table49[[#This Row],[Profit_Per_Quantity]]</f>
        <v>122112.30000000002</v>
      </c>
      <c r="O2381" s="1" t="s">
        <v>48</v>
      </c>
    </row>
    <row r="2382" spans="1:15" x14ac:dyDescent="0.3">
      <c r="A2382" s="1" t="s">
        <v>6591</v>
      </c>
      <c r="B2382" s="1" t="s">
        <v>833</v>
      </c>
      <c r="C2382" s="14" t="s">
        <v>5671</v>
      </c>
      <c r="D2382" s="1" t="s">
        <v>14</v>
      </c>
      <c r="E2382" s="1" t="s">
        <v>30</v>
      </c>
      <c r="F2382" s="1" t="s">
        <v>31</v>
      </c>
      <c r="G2382" s="1" t="s">
        <v>42</v>
      </c>
      <c r="H2382" s="1">
        <v>1013</v>
      </c>
      <c r="I2382" s="1">
        <v>1281.3499999999999</v>
      </c>
      <c r="J2382" s="1">
        <v>1692.84</v>
      </c>
      <c r="K2382" s="1">
        <v>184</v>
      </c>
      <c r="L2382" s="1">
        <f>Table49[[#This Row],[Selling_Price]]-Table49[[#This Row],[Market_Price]]</f>
        <v>411.49</v>
      </c>
      <c r="M2382" s="1">
        <f>Table49[[#This Row],[Quantity]]*Table49[[#This Row],[Selling_Price]]</f>
        <v>311482.56</v>
      </c>
      <c r="N2382" s="1">
        <f>Table49[[#This Row],[Quantity]]*Table49[[#This Row],[Profit_Per_Quantity]]</f>
        <v>75714.16</v>
      </c>
      <c r="O2382" s="1" t="s">
        <v>48</v>
      </c>
    </row>
    <row r="2383" spans="1:15" x14ac:dyDescent="0.3">
      <c r="A2383" s="1" t="s">
        <v>7183</v>
      </c>
      <c r="B2383" s="1" t="s">
        <v>3719</v>
      </c>
      <c r="C2383" s="14" t="s">
        <v>4918</v>
      </c>
      <c r="D2383" s="1" t="s">
        <v>12</v>
      </c>
      <c r="E2383" s="1" t="s">
        <v>26</v>
      </c>
      <c r="F2383" s="1" t="s">
        <v>32</v>
      </c>
      <c r="G2383" s="1" t="s">
        <v>36</v>
      </c>
      <c r="H2383" s="1">
        <v>1030</v>
      </c>
      <c r="I2383" s="1">
        <v>1573.15</v>
      </c>
      <c r="J2383" s="1">
        <v>1786.97</v>
      </c>
      <c r="K2383" s="1">
        <v>260</v>
      </c>
      <c r="L2383" s="1">
        <f>Table49[[#This Row],[Selling_Price]]-Table49[[#This Row],[Market_Price]]</f>
        <v>213.81999999999994</v>
      </c>
      <c r="M2383" s="1">
        <f>Table49[[#This Row],[Quantity]]*Table49[[#This Row],[Selling_Price]]</f>
        <v>464612.2</v>
      </c>
      <c r="N2383" s="1">
        <f>Table49[[#This Row],[Quantity]]*Table49[[#This Row],[Profit_Per_Quantity]]</f>
        <v>55593.199999999983</v>
      </c>
      <c r="O2383" s="1" t="s">
        <v>48</v>
      </c>
    </row>
    <row r="2384" spans="1:15" x14ac:dyDescent="0.3">
      <c r="A2384" s="1" t="s">
        <v>10620</v>
      </c>
      <c r="B2384" s="1" t="s">
        <v>4221</v>
      </c>
      <c r="C2384" s="14" t="s">
        <v>4484</v>
      </c>
      <c r="D2384" s="1" t="s">
        <v>15</v>
      </c>
      <c r="E2384" s="1" t="s">
        <v>25</v>
      </c>
      <c r="F2384" s="1" t="s">
        <v>31</v>
      </c>
      <c r="G2384" s="1" t="s">
        <v>37</v>
      </c>
      <c r="H2384" s="1">
        <v>1098</v>
      </c>
      <c r="I2384" s="1">
        <v>1610.46</v>
      </c>
      <c r="J2384" s="1">
        <v>3091.42</v>
      </c>
      <c r="K2384" s="1">
        <v>256</v>
      </c>
      <c r="L2384" s="1">
        <f>Table49[[#This Row],[Selling_Price]]-Table49[[#This Row],[Market_Price]]</f>
        <v>1480.96</v>
      </c>
      <c r="M2384" s="1">
        <f>Table49[[#This Row],[Quantity]]*Table49[[#This Row],[Selling_Price]]</f>
        <v>791403.52000000002</v>
      </c>
      <c r="N2384" s="1">
        <f>Table49[[#This Row],[Quantity]]*Table49[[#This Row],[Profit_Per_Quantity]]</f>
        <v>379125.76000000001</v>
      </c>
      <c r="O2384" s="1" t="s">
        <v>48</v>
      </c>
    </row>
    <row r="2385" spans="1:15" x14ac:dyDescent="0.3">
      <c r="A2385" s="1" t="s">
        <v>10111</v>
      </c>
      <c r="B2385" s="1" t="s">
        <v>3450</v>
      </c>
      <c r="C2385" s="14" t="s">
        <v>5131</v>
      </c>
      <c r="D2385" s="1" t="s">
        <v>17</v>
      </c>
      <c r="E2385" s="1" t="s">
        <v>25</v>
      </c>
      <c r="F2385" s="1" t="s">
        <v>35</v>
      </c>
      <c r="G2385" s="1" t="s">
        <v>36</v>
      </c>
      <c r="H2385" s="1">
        <v>1063</v>
      </c>
      <c r="I2385" s="1">
        <v>1871.36</v>
      </c>
      <c r="J2385" s="1">
        <v>2967.53</v>
      </c>
      <c r="K2385" s="1">
        <v>417</v>
      </c>
      <c r="L2385" s="1">
        <f>Table49[[#This Row],[Selling_Price]]-Table49[[#This Row],[Market_Price]]</f>
        <v>1096.1700000000003</v>
      </c>
      <c r="M2385" s="1">
        <f>Table49[[#This Row],[Quantity]]*Table49[[#This Row],[Selling_Price]]</f>
        <v>1237460.01</v>
      </c>
      <c r="N2385" s="1">
        <f>Table49[[#This Row],[Quantity]]*Table49[[#This Row],[Profit_Per_Quantity]]</f>
        <v>457102.89000000013</v>
      </c>
      <c r="O2385" s="1" t="s">
        <v>48</v>
      </c>
    </row>
    <row r="2386" spans="1:15" x14ac:dyDescent="0.3">
      <c r="A2386" s="1" t="s">
        <v>7953</v>
      </c>
      <c r="B2386" s="1" t="s">
        <v>1075</v>
      </c>
      <c r="C2386" s="14" t="s">
        <v>4612</v>
      </c>
      <c r="D2386" s="1" t="s">
        <v>17</v>
      </c>
      <c r="E2386" s="1" t="s">
        <v>30</v>
      </c>
      <c r="F2386" s="1" t="s">
        <v>34</v>
      </c>
      <c r="G2386" s="1" t="s">
        <v>41</v>
      </c>
      <c r="H2386" s="1">
        <v>1023</v>
      </c>
      <c r="I2386" s="1">
        <v>397.67</v>
      </c>
      <c r="J2386" s="1">
        <v>503.02</v>
      </c>
      <c r="K2386" s="1">
        <v>378</v>
      </c>
      <c r="L2386" s="1">
        <f>Table49[[#This Row],[Selling_Price]]-Table49[[#This Row],[Market_Price]]</f>
        <v>105.34999999999997</v>
      </c>
      <c r="M2386" s="1">
        <f>Table49[[#This Row],[Quantity]]*Table49[[#This Row],[Selling_Price]]</f>
        <v>190141.56</v>
      </c>
      <c r="N2386" s="1">
        <f>Table49[[#This Row],[Quantity]]*Table49[[#This Row],[Profit_Per_Quantity]]</f>
        <v>39822.299999999988</v>
      </c>
      <c r="O2386" s="1" t="s">
        <v>48</v>
      </c>
    </row>
    <row r="2387" spans="1:15" x14ac:dyDescent="0.3">
      <c r="A2387" s="1" t="s">
        <v>6431</v>
      </c>
      <c r="B2387" s="1" t="s">
        <v>2740</v>
      </c>
      <c r="C2387" s="14" t="s">
        <v>5555</v>
      </c>
      <c r="D2387" s="1" t="s">
        <v>15</v>
      </c>
      <c r="E2387" s="1" t="s">
        <v>25</v>
      </c>
      <c r="F2387" s="1" t="s">
        <v>34</v>
      </c>
      <c r="G2387" s="1" t="s">
        <v>38</v>
      </c>
      <c r="H2387" s="1">
        <v>1080</v>
      </c>
      <c r="I2387" s="1">
        <v>289.14999999999998</v>
      </c>
      <c r="J2387" s="1">
        <v>335.67</v>
      </c>
      <c r="K2387" s="1">
        <v>16</v>
      </c>
      <c r="L2387" s="1">
        <f>Table49[[#This Row],[Selling_Price]]-Table49[[#This Row],[Market_Price]]</f>
        <v>46.520000000000039</v>
      </c>
      <c r="M2387" s="1">
        <f>Table49[[#This Row],[Quantity]]*Table49[[#This Row],[Selling_Price]]</f>
        <v>5370.72</v>
      </c>
      <c r="N2387" s="1">
        <f>Table49[[#This Row],[Quantity]]*Table49[[#This Row],[Profit_Per_Quantity]]</f>
        <v>744.32000000000062</v>
      </c>
      <c r="O2387" s="1" t="s">
        <v>48</v>
      </c>
    </row>
    <row r="2388" spans="1:15" x14ac:dyDescent="0.3">
      <c r="A2388" s="1" t="s">
        <v>10442</v>
      </c>
      <c r="B2388" s="1" t="s">
        <v>3926</v>
      </c>
      <c r="C2388" s="14" t="s">
        <v>4754</v>
      </c>
      <c r="D2388" s="1" t="s">
        <v>16</v>
      </c>
      <c r="E2388" s="1" t="s">
        <v>26</v>
      </c>
      <c r="F2388" s="1" t="s">
        <v>31</v>
      </c>
      <c r="G2388" s="1" t="s">
        <v>4352</v>
      </c>
      <c r="H2388" s="1">
        <v>1059</v>
      </c>
      <c r="I2388" s="1">
        <v>1452.04</v>
      </c>
      <c r="J2388" s="1">
        <v>1954.95</v>
      </c>
      <c r="K2388" s="1">
        <v>414</v>
      </c>
      <c r="L2388" s="1">
        <f>Table49[[#This Row],[Selling_Price]]-Table49[[#This Row],[Market_Price]]</f>
        <v>502.91000000000008</v>
      </c>
      <c r="M2388" s="1">
        <f>Table49[[#This Row],[Quantity]]*Table49[[#This Row],[Selling_Price]]</f>
        <v>809349.3</v>
      </c>
      <c r="N2388" s="1">
        <f>Table49[[#This Row],[Quantity]]*Table49[[#This Row],[Profit_Per_Quantity]]</f>
        <v>208204.74000000002</v>
      </c>
      <c r="O2388" s="1" t="s">
        <v>48</v>
      </c>
    </row>
    <row r="2389" spans="1:15" x14ac:dyDescent="0.3">
      <c r="A2389" s="1" t="s">
        <v>8627</v>
      </c>
      <c r="B2389" s="1" t="s">
        <v>1060</v>
      </c>
      <c r="C2389" s="14" t="s">
        <v>6113</v>
      </c>
      <c r="D2389" s="1" t="s">
        <v>20</v>
      </c>
      <c r="E2389" s="1" t="s">
        <v>4349</v>
      </c>
      <c r="F2389" s="1" t="s">
        <v>31</v>
      </c>
      <c r="G2389" s="1" t="s">
        <v>45</v>
      </c>
      <c r="H2389" s="1">
        <v>1098</v>
      </c>
      <c r="I2389" s="1">
        <v>1756.34</v>
      </c>
      <c r="J2389" s="1">
        <v>2582.1999999999998</v>
      </c>
      <c r="K2389" s="1">
        <v>207</v>
      </c>
      <c r="L2389" s="1">
        <f>Table49[[#This Row],[Selling_Price]]-Table49[[#This Row],[Market_Price]]</f>
        <v>825.8599999999999</v>
      </c>
      <c r="M2389" s="1">
        <f>Table49[[#This Row],[Quantity]]*Table49[[#This Row],[Selling_Price]]</f>
        <v>534515.39999999991</v>
      </c>
      <c r="N2389" s="1">
        <f>Table49[[#This Row],[Quantity]]*Table49[[#This Row],[Profit_Per_Quantity]]</f>
        <v>170953.02</v>
      </c>
      <c r="O2389" s="1" t="s">
        <v>48</v>
      </c>
    </row>
    <row r="2390" spans="1:15" x14ac:dyDescent="0.3">
      <c r="A2390" s="1" t="s">
        <v>8091</v>
      </c>
      <c r="B2390" s="1" t="s">
        <v>167</v>
      </c>
      <c r="C2390" s="14" t="s">
        <v>4398</v>
      </c>
      <c r="D2390" s="1" t="s">
        <v>18</v>
      </c>
      <c r="E2390" s="1" t="s">
        <v>24</v>
      </c>
      <c r="F2390" s="1" t="s">
        <v>33</v>
      </c>
      <c r="G2390" s="1" t="s">
        <v>41</v>
      </c>
      <c r="H2390" s="1">
        <v>1034</v>
      </c>
      <c r="I2390" s="1">
        <v>458.96</v>
      </c>
      <c r="J2390" s="1">
        <v>562.96</v>
      </c>
      <c r="K2390" s="1">
        <v>480</v>
      </c>
      <c r="L2390" s="1">
        <f>Table49[[#This Row],[Selling_Price]]-Table49[[#This Row],[Market_Price]]</f>
        <v>104.00000000000006</v>
      </c>
      <c r="M2390" s="1">
        <f>Table49[[#This Row],[Quantity]]*Table49[[#This Row],[Selling_Price]]</f>
        <v>270220.80000000005</v>
      </c>
      <c r="N2390" s="1">
        <f>Table49[[#This Row],[Quantity]]*Table49[[#This Row],[Profit_Per_Quantity]]</f>
        <v>49920.000000000029</v>
      </c>
      <c r="O2390" s="1" t="s">
        <v>48</v>
      </c>
    </row>
    <row r="2391" spans="1:15" x14ac:dyDescent="0.3">
      <c r="A2391" s="1" t="s">
        <v>10662</v>
      </c>
      <c r="B2391" s="1" t="s">
        <v>4290</v>
      </c>
      <c r="C2391" s="14" t="s">
        <v>4415</v>
      </c>
      <c r="D2391" s="1" t="s">
        <v>18</v>
      </c>
      <c r="E2391" s="1" t="s">
        <v>25</v>
      </c>
      <c r="F2391" s="1" t="s">
        <v>31</v>
      </c>
      <c r="G2391" s="1" t="s">
        <v>42</v>
      </c>
      <c r="H2391" s="1">
        <v>1030</v>
      </c>
      <c r="I2391" s="1">
        <v>156.72999999999999</v>
      </c>
      <c r="J2391" s="1">
        <v>304.73</v>
      </c>
      <c r="K2391" s="1">
        <v>89</v>
      </c>
      <c r="L2391" s="1">
        <f>Table49[[#This Row],[Selling_Price]]-Table49[[#This Row],[Market_Price]]</f>
        <v>148.00000000000003</v>
      </c>
      <c r="M2391" s="1">
        <f>Table49[[#This Row],[Quantity]]*Table49[[#This Row],[Selling_Price]]</f>
        <v>27120.97</v>
      </c>
      <c r="N2391" s="1">
        <f>Table49[[#This Row],[Quantity]]*Table49[[#This Row],[Profit_Per_Quantity]]</f>
        <v>13172.000000000002</v>
      </c>
      <c r="O2391" s="1" t="s">
        <v>48</v>
      </c>
    </row>
    <row r="2392" spans="1:15" x14ac:dyDescent="0.3">
      <c r="A2392" s="1" t="s">
        <v>8796</v>
      </c>
      <c r="B2392" s="1" t="s">
        <v>1335</v>
      </c>
      <c r="C2392" s="14" t="s">
        <v>5719</v>
      </c>
      <c r="D2392" s="1" t="s">
        <v>19</v>
      </c>
      <c r="E2392" s="1" t="s">
        <v>25</v>
      </c>
      <c r="F2392" s="1" t="s">
        <v>33</v>
      </c>
      <c r="G2392" s="1" t="s">
        <v>43</v>
      </c>
      <c r="H2392" s="1">
        <v>1022</v>
      </c>
      <c r="I2392" s="1">
        <v>1488.73</v>
      </c>
      <c r="J2392" s="1">
        <v>2498.75</v>
      </c>
      <c r="K2392" s="1">
        <v>129</v>
      </c>
      <c r="L2392" s="1">
        <f>Table49[[#This Row],[Selling_Price]]-Table49[[#This Row],[Market_Price]]</f>
        <v>1010.02</v>
      </c>
      <c r="M2392" s="1">
        <f>Table49[[#This Row],[Quantity]]*Table49[[#This Row],[Selling_Price]]</f>
        <v>322338.75</v>
      </c>
      <c r="N2392" s="1">
        <f>Table49[[#This Row],[Quantity]]*Table49[[#This Row],[Profit_Per_Quantity]]</f>
        <v>130292.58</v>
      </c>
      <c r="O2392" s="1" t="s">
        <v>48</v>
      </c>
    </row>
    <row r="2393" spans="1:15" x14ac:dyDescent="0.3">
      <c r="A2393" s="1" t="s">
        <v>6306</v>
      </c>
      <c r="B2393" s="1" t="s">
        <v>491</v>
      </c>
      <c r="C2393" s="14" t="s">
        <v>5165</v>
      </c>
      <c r="D2393" s="1" t="s">
        <v>11</v>
      </c>
      <c r="E2393" s="1" t="s">
        <v>4349</v>
      </c>
      <c r="F2393" s="1" t="s">
        <v>32</v>
      </c>
      <c r="G2393" s="1" t="s">
        <v>4352</v>
      </c>
      <c r="H2393" s="1">
        <v>1023</v>
      </c>
      <c r="I2393" s="1">
        <v>898.22</v>
      </c>
      <c r="J2393" s="1">
        <v>1414.38</v>
      </c>
      <c r="K2393" s="1">
        <v>491</v>
      </c>
      <c r="L2393" s="1">
        <f>Table49[[#This Row],[Selling_Price]]-Table49[[#This Row],[Market_Price]]</f>
        <v>516.16000000000008</v>
      </c>
      <c r="M2393" s="1">
        <f>Table49[[#This Row],[Quantity]]*Table49[[#This Row],[Selling_Price]]</f>
        <v>694460.58000000007</v>
      </c>
      <c r="N2393" s="1">
        <f>Table49[[#This Row],[Quantity]]*Table49[[#This Row],[Profit_Per_Quantity]]</f>
        <v>253434.56000000003</v>
      </c>
      <c r="O2393" s="1" t="s">
        <v>48</v>
      </c>
    </row>
    <row r="2394" spans="1:15" x14ac:dyDescent="0.3">
      <c r="A2394" s="1" t="s">
        <v>7124</v>
      </c>
      <c r="B2394" s="1" t="s">
        <v>662</v>
      </c>
      <c r="C2394" s="14" t="s">
        <v>5857</v>
      </c>
      <c r="D2394" s="1" t="s">
        <v>16</v>
      </c>
      <c r="E2394" s="1" t="s">
        <v>27</v>
      </c>
      <c r="F2394" s="1" t="s">
        <v>32</v>
      </c>
      <c r="G2394" s="1" t="s">
        <v>41</v>
      </c>
      <c r="H2394" s="1">
        <v>1016</v>
      </c>
      <c r="I2394" s="1">
        <v>704.66</v>
      </c>
      <c r="J2394" s="1">
        <v>1408.13</v>
      </c>
      <c r="K2394" s="1">
        <v>418</v>
      </c>
      <c r="L2394" s="1">
        <f>Table49[[#This Row],[Selling_Price]]-Table49[[#This Row],[Market_Price]]</f>
        <v>703.47000000000014</v>
      </c>
      <c r="M2394" s="1">
        <f>Table49[[#This Row],[Quantity]]*Table49[[#This Row],[Selling_Price]]</f>
        <v>588598.34000000008</v>
      </c>
      <c r="N2394" s="1">
        <f>Table49[[#This Row],[Quantity]]*Table49[[#This Row],[Profit_Per_Quantity]]</f>
        <v>294050.46000000008</v>
      </c>
      <c r="O2394" s="1" t="s">
        <v>48</v>
      </c>
    </row>
    <row r="2395" spans="1:15" x14ac:dyDescent="0.3">
      <c r="A2395" s="1" t="s">
        <v>10315</v>
      </c>
      <c r="B2395" s="1" t="s">
        <v>3735</v>
      </c>
      <c r="C2395" s="14" t="s">
        <v>4906</v>
      </c>
      <c r="D2395" s="1" t="s">
        <v>11</v>
      </c>
      <c r="E2395" s="1" t="s">
        <v>30</v>
      </c>
      <c r="F2395" s="1" t="s">
        <v>33</v>
      </c>
      <c r="G2395" s="1" t="s">
        <v>45</v>
      </c>
      <c r="H2395" s="1">
        <v>1063</v>
      </c>
      <c r="I2395" s="1">
        <v>280.45</v>
      </c>
      <c r="J2395" s="1">
        <v>475.49</v>
      </c>
      <c r="K2395" s="1">
        <v>281</v>
      </c>
      <c r="L2395" s="1">
        <f>Table49[[#This Row],[Selling_Price]]-Table49[[#This Row],[Market_Price]]</f>
        <v>195.04000000000002</v>
      </c>
      <c r="M2395" s="1">
        <f>Table49[[#This Row],[Quantity]]*Table49[[#This Row],[Selling_Price]]</f>
        <v>133612.69</v>
      </c>
      <c r="N2395" s="1">
        <f>Table49[[#This Row],[Quantity]]*Table49[[#This Row],[Profit_Per_Quantity]]</f>
        <v>54806.240000000005</v>
      </c>
      <c r="O2395" s="1" t="s">
        <v>48</v>
      </c>
    </row>
    <row r="2396" spans="1:15" x14ac:dyDescent="0.3">
      <c r="A2396" s="1" t="s">
        <v>7268</v>
      </c>
      <c r="B2396" s="1" t="s">
        <v>2964</v>
      </c>
      <c r="C2396" s="14" t="s">
        <v>5432</v>
      </c>
      <c r="D2396" s="1" t="s">
        <v>16</v>
      </c>
      <c r="E2396" s="1" t="s">
        <v>30</v>
      </c>
      <c r="F2396" s="1" t="s">
        <v>31</v>
      </c>
      <c r="G2396" s="1" t="s">
        <v>42</v>
      </c>
      <c r="H2396" s="1">
        <v>1006</v>
      </c>
      <c r="I2396" s="1">
        <v>961.8</v>
      </c>
      <c r="J2396" s="1">
        <v>1082.8599999999999</v>
      </c>
      <c r="K2396" s="1">
        <v>115</v>
      </c>
      <c r="L2396" s="1">
        <f>Table49[[#This Row],[Selling_Price]]-Table49[[#This Row],[Market_Price]]</f>
        <v>121.05999999999995</v>
      </c>
      <c r="M2396" s="1">
        <f>Table49[[#This Row],[Quantity]]*Table49[[#This Row],[Selling_Price]]</f>
        <v>124528.9</v>
      </c>
      <c r="N2396" s="1">
        <f>Table49[[#This Row],[Quantity]]*Table49[[#This Row],[Profit_Per_Quantity]]</f>
        <v>13921.899999999994</v>
      </c>
      <c r="O2396" s="1" t="s">
        <v>48</v>
      </c>
    </row>
    <row r="2397" spans="1:15" x14ac:dyDescent="0.3">
      <c r="A2397" s="1" t="s">
        <v>6444</v>
      </c>
      <c r="B2397" s="1" t="s">
        <v>1779</v>
      </c>
      <c r="C2397" s="14" t="s">
        <v>4484</v>
      </c>
      <c r="D2397" s="1" t="s">
        <v>12</v>
      </c>
      <c r="E2397" s="1" t="s">
        <v>4351</v>
      </c>
      <c r="F2397" s="1" t="s">
        <v>32</v>
      </c>
      <c r="G2397" s="1" t="s">
        <v>36</v>
      </c>
      <c r="H2397" s="1">
        <v>1058</v>
      </c>
      <c r="I2397" s="1">
        <v>282.85000000000002</v>
      </c>
      <c r="J2397" s="1">
        <v>360.41</v>
      </c>
      <c r="K2397" s="1">
        <v>94</v>
      </c>
      <c r="L2397" s="1">
        <f>Table49[[#This Row],[Selling_Price]]-Table49[[#This Row],[Market_Price]]</f>
        <v>77.56</v>
      </c>
      <c r="M2397" s="1">
        <f>Table49[[#This Row],[Quantity]]*Table49[[#This Row],[Selling_Price]]</f>
        <v>33878.54</v>
      </c>
      <c r="N2397" s="1">
        <f>Table49[[#This Row],[Quantity]]*Table49[[#This Row],[Profit_Per_Quantity]]</f>
        <v>7290.64</v>
      </c>
      <c r="O2397" s="1" t="s">
        <v>48</v>
      </c>
    </row>
    <row r="2398" spans="1:15" x14ac:dyDescent="0.3">
      <c r="A2398" s="1" t="s">
        <v>6906</v>
      </c>
      <c r="B2398" s="1" t="s">
        <v>2580</v>
      </c>
      <c r="C2398" s="14" t="s">
        <v>5632</v>
      </c>
      <c r="D2398" s="1" t="s">
        <v>18</v>
      </c>
      <c r="E2398" s="1" t="s">
        <v>4349</v>
      </c>
      <c r="F2398" s="1" t="s">
        <v>35</v>
      </c>
      <c r="G2398" s="1" t="s">
        <v>37</v>
      </c>
      <c r="H2398" s="1">
        <v>1045</v>
      </c>
      <c r="I2398" s="1">
        <v>1022.02</v>
      </c>
      <c r="J2398" s="1">
        <v>1862.35</v>
      </c>
      <c r="K2398" s="1">
        <v>204</v>
      </c>
      <c r="L2398" s="1">
        <f>Table49[[#This Row],[Selling_Price]]-Table49[[#This Row],[Market_Price]]</f>
        <v>840.32999999999993</v>
      </c>
      <c r="M2398" s="1">
        <f>Table49[[#This Row],[Quantity]]*Table49[[#This Row],[Selling_Price]]</f>
        <v>379919.39999999997</v>
      </c>
      <c r="N2398" s="1">
        <f>Table49[[#This Row],[Quantity]]*Table49[[#This Row],[Profit_Per_Quantity]]</f>
        <v>171427.31999999998</v>
      </c>
      <c r="O2398" s="1" t="s">
        <v>48</v>
      </c>
    </row>
    <row r="2399" spans="1:15" x14ac:dyDescent="0.3">
      <c r="A2399" s="1" t="s">
        <v>8548</v>
      </c>
      <c r="B2399" s="1" t="s">
        <v>926</v>
      </c>
      <c r="C2399" s="14" t="s">
        <v>5488</v>
      </c>
      <c r="D2399" s="1" t="s">
        <v>15</v>
      </c>
      <c r="E2399" s="1" t="s">
        <v>25</v>
      </c>
      <c r="F2399" s="1" t="s">
        <v>32</v>
      </c>
      <c r="G2399" s="1" t="s">
        <v>44</v>
      </c>
      <c r="H2399" s="1">
        <v>1056</v>
      </c>
      <c r="I2399" s="1">
        <v>255.5</v>
      </c>
      <c r="J2399" s="1">
        <v>348.68</v>
      </c>
      <c r="K2399" s="1">
        <v>260</v>
      </c>
      <c r="L2399" s="1">
        <f>Table49[[#This Row],[Selling_Price]]-Table49[[#This Row],[Market_Price]]</f>
        <v>93.18</v>
      </c>
      <c r="M2399" s="1">
        <f>Table49[[#This Row],[Quantity]]*Table49[[#This Row],[Selling_Price]]</f>
        <v>90656.8</v>
      </c>
      <c r="N2399" s="1">
        <f>Table49[[#This Row],[Quantity]]*Table49[[#This Row],[Profit_Per_Quantity]]</f>
        <v>24226.800000000003</v>
      </c>
      <c r="O2399" s="1" t="s">
        <v>48</v>
      </c>
    </row>
    <row r="2400" spans="1:15" x14ac:dyDescent="0.3">
      <c r="A2400" s="1" t="s">
        <v>9612</v>
      </c>
      <c r="B2400" s="1" t="s">
        <v>2647</v>
      </c>
      <c r="C2400" s="14" t="s">
        <v>5604</v>
      </c>
      <c r="D2400" s="1" t="s">
        <v>19</v>
      </c>
      <c r="E2400" s="1" t="s">
        <v>26</v>
      </c>
      <c r="F2400" s="1" t="s">
        <v>35</v>
      </c>
      <c r="G2400" s="1" t="s">
        <v>38</v>
      </c>
      <c r="H2400" s="1">
        <v>1020</v>
      </c>
      <c r="I2400" s="1">
        <v>1290.3800000000001</v>
      </c>
      <c r="J2400" s="1">
        <v>2174.37</v>
      </c>
      <c r="K2400" s="1">
        <v>279</v>
      </c>
      <c r="L2400" s="1">
        <f>Table49[[#This Row],[Selling_Price]]-Table49[[#This Row],[Market_Price]]</f>
        <v>883.98999999999978</v>
      </c>
      <c r="M2400" s="1">
        <f>Table49[[#This Row],[Quantity]]*Table49[[#This Row],[Selling_Price]]</f>
        <v>606649.23</v>
      </c>
      <c r="N2400" s="1">
        <f>Table49[[#This Row],[Quantity]]*Table49[[#This Row],[Profit_Per_Quantity]]</f>
        <v>246633.20999999993</v>
      </c>
      <c r="O2400" s="1" t="s">
        <v>48</v>
      </c>
    </row>
    <row r="2401" spans="1:15" x14ac:dyDescent="0.3">
      <c r="A2401" s="1" t="s">
        <v>9900</v>
      </c>
      <c r="B2401" s="1" t="s">
        <v>3103</v>
      </c>
      <c r="C2401" s="14" t="s">
        <v>5187</v>
      </c>
      <c r="D2401" s="1" t="s">
        <v>13</v>
      </c>
      <c r="E2401" s="1" t="s">
        <v>4349</v>
      </c>
      <c r="F2401" s="1" t="s">
        <v>31</v>
      </c>
      <c r="G2401" s="1" t="s">
        <v>4352</v>
      </c>
      <c r="H2401" s="1">
        <v>1058</v>
      </c>
      <c r="I2401" s="1">
        <v>1953.69</v>
      </c>
      <c r="J2401" s="1">
        <v>3722.89</v>
      </c>
      <c r="K2401" s="1">
        <v>2</v>
      </c>
      <c r="L2401" s="1">
        <f>Table49[[#This Row],[Selling_Price]]-Table49[[#This Row],[Market_Price]]</f>
        <v>1769.1999999999998</v>
      </c>
      <c r="M2401" s="1">
        <f>Table49[[#This Row],[Quantity]]*Table49[[#This Row],[Selling_Price]]</f>
        <v>7445.78</v>
      </c>
      <c r="N2401" s="1">
        <f>Table49[[#This Row],[Quantity]]*Table49[[#This Row],[Profit_Per_Quantity]]</f>
        <v>3538.3999999999996</v>
      </c>
      <c r="O2401" s="1" t="s">
        <v>48</v>
      </c>
    </row>
    <row r="2402" spans="1:15" x14ac:dyDescent="0.3">
      <c r="A2402" s="1" t="s">
        <v>10545</v>
      </c>
      <c r="B2402" s="1" t="s">
        <v>4101</v>
      </c>
      <c r="C2402" s="14" t="s">
        <v>4596</v>
      </c>
      <c r="D2402" s="1" t="s">
        <v>11</v>
      </c>
      <c r="E2402" s="1" t="s">
        <v>30</v>
      </c>
      <c r="F2402" s="1" t="s">
        <v>35</v>
      </c>
      <c r="G2402" s="1" t="s">
        <v>42</v>
      </c>
      <c r="H2402" s="1">
        <v>1081</v>
      </c>
      <c r="I2402" s="1">
        <v>1848.65</v>
      </c>
      <c r="J2402" s="1">
        <v>2392.15</v>
      </c>
      <c r="K2402" s="1">
        <v>175</v>
      </c>
      <c r="L2402" s="1">
        <f>Table49[[#This Row],[Selling_Price]]-Table49[[#This Row],[Market_Price]]</f>
        <v>543.5</v>
      </c>
      <c r="M2402" s="1">
        <f>Table49[[#This Row],[Quantity]]*Table49[[#This Row],[Selling_Price]]</f>
        <v>418626.25</v>
      </c>
      <c r="N2402" s="1">
        <f>Table49[[#This Row],[Quantity]]*Table49[[#This Row],[Profit_Per_Quantity]]</f>
        <v>95112.5</v>
      </c>
      <c r="O2402" s="1" t="s">
        <v>48</v>
      </c>
    </row>
    <row r="2403" spans="1:15" x14ac:dyDescent="0.3">
      <c r="A2403" s="1" t="s">
        <v>7276</v>
      </c>
      <c r="B2403" s="1" t="s">
        <v>3538</v>
      </c>
      <c r="C2403" s="14" t="s">
        <v>5064</v>
      </c>
      <c r="D2403" s="1" t="s">
        <v>12</v>
      </c>
      <c r="E2403" s="1" t="s">
        <v>30</v>
      </c>
      <c r="F2403" s="1" t="s">
        <v>35</v>
      </c>
      <c r="G2403" s="1" t="s">
        <v>42</v>
      </c>
      <c r="H2403" s="1">
        <v>1076</v>
      </c>
      <c r="I2403" s="1">
        <v>1327.13</v>
      </c>
      <c r="J2403" s="1">
        <v>2439.56</v>
      </c>
      <c r="K2403" s="1">
        <v>421</v>
      </c>
      <c r="L2403" s="1">
        <f>Table49[[#This Row],[Selling_Price]]-Table49[[#This Row],[Market_Price]]</f>
        <v>1112.4299999999998</v>
      </c>
      <c r="M2403" s="1">
        <f>Table49[[#This Row],[Quantity]]*Table49[[#This Row],[Selling_Price]]</f>
        <v>1027054.76</v>
      </c>
      <c r="N2403" s="1">
        <f>Table49[[#This Row],[Quantity]]*Table49[[#This Row],[Profit_Per_Quantity]]</f>
        <v>468333.02999999991</v>
      </c>
      <c r="O2403" s="1" t="s">
        <v>48</v>
      </c>
    </row>
    <row r="2404" spans="1:15" x14ac:dyDescent="0.3">
      <c r="A2404" s="1" t="s">
        <v>8783</v>
      </c>
      <c r="B2404" s="1" t="s">
        <v>1309</v>
      </c>
      <c r="C2404" s="14" t="s">
        <v>4632</v>
      </c>
      <c r="D2404" s="1" t="s">
        <v>18</v>
      </c>
      <c r="E2404" s="1" t="s">
        <v>24</v>
      </c>
      <c r="F2404" s="1" t="s">
        <v>31</v>
      </c>
      <c r="G2404" s="1" t="s">
        <v>44</v>
      </c>
      <c r="H2404" s="1">
        <v>1077</v>
      </c>
      <c r="I2404" s="1">
        <v>1304.9100000000001</v>
      </c>
      <c r="J2404" s="1">
        <v>2001.47</v>
      </c>
      <c r="K2404" s="1">
        <v>209</v>
      </c>
      <c r="L2404" s="1">
        <f>Table49[[#This Row],[Selling_Price]]-Table49[[#This Row],[Market_Price]]</f>
        <v>696.56</v>
      </c>
      <c r="M2404" s="1">
        <f>Table49[[#This Row],[Quantity]]*Table49[[#This Row],[Selling_Price]]</f>
        <v>418307.23</v>
      </c>
      <c r="N2404" s="1">
        <f>Table49[[#This Row],[Quantity]]*Table49[[#This Row],[Profit_Per_Quantity]]</f>
        <v>145581.03999999998</v>
      </c>
      <c r="O2404" s="1" t="s">
        <v>48</v>
      </c>
    </row>
    <row r="2405" spans="1:15" x14ac:dyDescent="0.3">
      <c r="A2405" s="1" t="s">
        <v>7640</v>
      </c>
      <c r="B2405" s="1" t="s">
        <v>672</v>
      </c>
      <c r="C2405" s="14" t="s">
        <v>6205</v>
      </c>
      <c r="D2405" s="1" t="s">
        <v>11</v>
      </c>
      <c r="E2405" s="1" t="s">
        <v>26</v>
      </c>
      <c r="F2405" s="1" t="s">
        <v>34</v>
      </c>
      <c r="G2405" s="1" t="s">
        <v>36</v>
      </c>
      <c r="H2405" s="1">
        <v>1092</v>
      </c>
      <c r="I2405" s="1">
        <v>1342.66</v>
      </c>
      <c r="J2405" s="1">
        <v>1871.29</v>
      </c>
      <c r="K2405" s="1">
        <v>341</v>
      </c>
      <c r="L2405" s="1">
        <f>Table49[[#This Row],[Selling_Price]]-Table49[[#This Row],[Market_Price]]</f>
        <v>528.62999999999988</v>
      </c>
      <c r="M2405" s="1">
        <f>Table49[[#This Row],[Quantity]]*Table49[[#This Row],[Selling_Price]]</f>
        <v>638109.89</v>
      </c>
      <c r="N2405" s="1">
        <f>Table49[[#This Row],[Quantity]]*Table49[[#This Row],[Profit_Per_Quantity]]</f>
        <v>180262.82999999996</v>
      </c>
      <c r="O2405" s="1" t="s">
        <v>48</v>
      </c>
    </row>
    <row r="2406" spans="1:15" x14ac:dyDescent="0.3">
      <c r="A2406" s="1" t="s">
        <v>9910</v>
      </c>
      <c r="B2406" s="1" t="s">
        <v>3116</v>
      </c>
      <c r="C2406" s="14" t="s">
        <v>4926</v>
      </c>
      <c r="D2406" s="1" t="s">
        <v>13</v>
      </c>
      <c r="E2406" s="1" t="s">
        <v>4351</v>
      </c>
      <c r="F2406" s="1" t="s">
        <v>31</v>
      </c>
      <c r="G2406" s="1" t="s">
        <v>37</v>
      </c>
      <c r="H2406" s="1">
        <v>1001</v>
      </c>
      <c r="I2406" s="1">
        <v>807.16</v>
      </c>
      <c r="J2406" s="1">
        <v>910.8</v>
      </c>
      <c r="K2406" s="1">
        <v>429</v>
      </c>
      <c r="L2406" s="1">
        <f>Table49[[#This Row],[Selling_Price]]-Table49[[#This Row],[Market_Price]]</f>
        <v>103.63999999999999</v>
      </c>
      <c r="M2406" s="1">
        <f>Table49[[#This Row],[Quantity]]*Table49[[#This Row],[Selling_Price]]</f>
        <v>390733.19999999995</v>
      </c>
      <c r="N2406" s="1">
        <f>Table49[[#This Row],[Quantity]]*Table49[[#This Row],[Profit_Per_Quantity]]</f>
        <v>44461.56</v>
      </c>
      <c r="O2406" s="1" t="s">
        <v>48</v>
      </c>
    </row>
    <row r="2407" spans="1:15" x14ac:dyDescent="0.3">
      <c r="A2407" s="1" t="s">
        <v>10498</v>
      </c>
      <c r="B2407" s="1" t="s">
        <v>4013</v>
      </c>
      <c r="C2407" s="14" t="s">
        <v>4678</v>
      </c>
      <c r="D2407" s="1" t="s">
        <v>19</v>
      </c>
      <c r="E2407" s="1" t="s">
        <v>28</v>
      </c>
      <c r="F2407" s="1" t="s">
        <v>34</v>
      </c>
      <c r="G2407" s="1" t="s">
        <v>38</v>
      </c>
      <c r="H2407" s="1">
        <v>1089</v>
      </c>
      <c r="I2407" s="1">
        <v>146.26</v>
      </c>
      <c r="J2407" s="1">
        <v>181.69</v>
      </c>
      <c r="K2407" s="1">
        <v>165</v>
      </c>
      <c r="L2407" s="1">
        <f>Table49[[#This Row],[Selling_Price]]-Table49[[#This Row],[Market_Price]]</f>
        <v>35.430000000000007</v>
      </c>
      <c r="M2407" s="1">
        <f>Table49[[#This Row],[Quantity]]*Table49[[#This Row],[Selling_Price]]</f>
        <v>29978.85</v>
      </c>
      <c r="N2407" s="1">
        <f>Table49[[#This Row],[Quantity]]*Table49[[#This Row],[Profit_Per_Quantity]]</f>
        <v>5845.9500000000007</v>
      </c>
      <c r="O2407" s="1" t="s">
        <v>48</v>
      </c>
    </row>
    <row r="2408" spans="1:15" x14ac:dyDescent="0.3">
      <c r="A2408" s="1" t="s">
        <v>9220</v>
      </c>
      <c r="B2408" s="1" t="s">
        <v>2024</v>
      </c>
      <c r="C2408" s="14" t="s">
        <v>5382</v>
      </c>
      <c r="D2408" s="1" t="s">
        <v>16</v>
      </c>
      <c r="E2408" s="1" t="s">
        <v>4351</v>
      </c>
      <c r="F2408" s="1" t="s">
        <v>32</v>
      </c>
      <c r="G2408" s="1" t="s">
        <v>36</v>
      </c>
      <c r="H2408" s="1">
        <v>1084</v>
      </c>
      <c r="I2408" s="1">
        <v>101.58</v>
      </c>
      <c r="J2408" s="1">
        <v>159.85</v>
      </c>
      <c r="K2408" s="1">
        <v>481</v>
      </c>
      <c r="L2408" s="1">
        <f>Table49[[#This Row],[Selling_Price]]-Table49[[#This Row],[Market_Price]]</f>
        <v>58.269999999999996</v>
      </c>
      <c r="M2408" s="1">
        <f>Table49[[#This Row],[Quantity]]*Table49[[#This Row],[Selling_Price]]</f>
        <v>76887.849999999991</v>
      </c>
      <c r="N2408" s="1">
        <f>Table49[[#This Row],[Quantity]]*Table49[[#This Row],[Profit_Per_Quantity]]</f>
        <v>28027.87</v>
      </c>
      <c r="O2408" s="1" t="s">
        <v>48</v>
      </c>
    </row>
    <row r="2409" spans="1:15" x14ac:dyDescent="0.3">
      <c r="A2409" s="1" t="s">
        <v>8035</v>
      </c>
      <c r="B2409" s="1" t="s">
        <v>69</v>
      </c>
      <c r="C2409" s="14" t="s">
        <v>4790</v>
      </c>
      <c r="D2409" s="1" t="s">
        <v>12</v>
      </c>
      <c r="E2409" s="1" t="s">
        <v>25</v>
      </c>
      <c r="F2409" s="1" t="s">
        <v>35</v>
      </c>
      <c r="G2409" s="1" t="s">
        <v>38</v>
      </c>
      <c r="H2409" s="1">
        <v>1090</v>
      </c>
      <c r="I2409" s="1">
        <v>1341.73</v>
      </c>
      <c r="J2409" s="1">
        <v>1697.08</v>
      </c>
      <c r="K2409" s="1">
        <v>405</v>
      </c>
      <c r="L2409" s="1">
        <f>Table49[[#This Row],[Selling_Price]]-Table49[[#This Row],[Market_Price]]</f>
        <v>355.34999999999991</v>
      </c>
      <c r="M2409" s="1">
        <f>Table49[[#This Row],[Quantity]]*Table49[[#This Row],[Selling_Price]]</f>
        <v>687317.4</v>
      </c>
      <c r="N2409" s="1">
        <f>Table49[[#This Row],[Quantity]]*Table49[[#This Row],[Profit_Per_Quantity]]</f>
        <v>143916.74999999997</v>
      </c>
      <c r="O2409" s="1" t="s">
        <v>48</v>
      </c>
    </row>
    <row r="2410" spans="1:15" x14ac:dyDescent="0.3">
      <c r="A2410" s="1" t="s">
        <v>6429</v>
      </c>
      <c r="B2410" s="1" t="s">
        <v>4021</v>
      </c>
      <c r="C2410" s="14" t="s">
        <v>4671</v>
      </c>
      <c r="D2410" s="1" t="s">
        <v>11</v>
      </c>
      <c r="E2410" s="1" t="s">
        <v>21</v>
      </c>
      <c r="F2410" s="1" t="s">
        <v>35</v>
      </c>
      <c r="G2410" s="1" t="s">
        <v>40</v>
      </c>
      <c r="H2410" s="1">
        <v>1065</v>
      </c>
      <c r="I2410" s="1">
        <v>286.04000000000002</v>
      </c>
      <c r="J2410" s="1">
        <v>421.79</v>
      </c>
      <c r="K2410" s="1">
        <v>451</v>
      </c>
      <c r="L2410" s="1">
        <f>Table49[[#This Row],[Selling_Price]]-Table49[[#This Row],[Market_Price]]</f>
        <v>135.75</v>
      </c>
      <c r="M2410" s="1">
        <f>Table49[[#This Row],[Quantity]]*Table49[[#This Row],[Selling_Price]]</f>
        <v>190227.29</v>
      </c>
      <c r="N2410" s="1">
        <f>Table49[[#This Row],[Quantity]]*Table49[[#This Row],[Profit_Per_Quantity]]</f>
        <v>61223.25</v>
      </c>
      <c r="O2410" s="1" t="s">
        <v>48</v>
      </c>
    </row>
    <row r="2411" spans="1:15" x14ac:dyDescent="0.3">
      <c r="A2411" s="1" t="s">
        <v>7132</v>
      </c>
      <c r="B2411" s="1" t="s">
        <v>3598</v>
      </c>
      <c r="C2411" s="14" t="s">
        <v>5014</v>
      </c>
      <c r="D2411" s="1" t="s">
        <v>19</v>
      </c>
      <c r="E2411" s="1" t="s">
        <v>28</v>
      </c>
      <c r="F2411" s="1" t="s">
        <v>33</v>
      </c>
      <c r="G2411" s="1" t="s">
        <v>4352</v>
      </c>
      <c r="H2411" s="1">
        <v>1051</v>
      </c>
      <c r="I2411" s="1">
        <v>190.36</v>
      </c>
      <c r="J2411" s="1">
        <v>306.16000000000003</v>
      </c>
      <c r="K2411" s="1">
        <v>110</v>
      </c>
      <c r="L2411" s="1">
        <f>Table49[[#This Row],[Selling_Price]]-Table49[[#This Row],[Market_Price]]</f>
        <v>115.80000000000001</v>
      </c>
      <c r="M2411" s="1">
        <f>Table49[[#This Row],[Quantity]]*Table49[[#This Row],[Selling_Price]]</f>
        <v>33677.600000000006</v>
      </c>
      <c r="N2411" s="1">
        <f>Table49[[#This Row],[Quantity]]*Table49[[#This Row],[Profit_Per_Quantity]]</f>
        <v>12738.000000000002</v>
      </c>
      <c r="O2411" s="1" t="s">
        <v>48</v>
      </c>
    </row>
    <row r="2412" spans="1:15" x14ac:dyDescent="0.3">
      <c r="A2412" s="1" t="s">
        <v>9205</v>
      </c>
      <c r="B2412" s="1" t="s">
        <v>2003</v>
      </c>
      <c r="C2412" s="14" t="s">
        <v>4727</v>
      </c>
      <c r="D2412" s="1" t="s">
        <v>12</v>
      </c>
      <c r="E2412" s="1" t="s">
        <v>25</v>
      </c>
      <c r="F2412" s="1" t="s">
        <v>31</v>
      </c>
      <c r="G2412" s="1" t="s">
        <v>43</v>
      </c>
      <c r="H2412" s="1">
        <v>1084</v>
      </c>
      <c r="I2412" s="1">
        <v>854.11</v>
      </c>
      <c r="J2412" s="1">
        <v>1230.6300000000001</v>
      </c>
      <c r="K2412" s="1">
        <v>399</v>
      </c>
      <c r="L2412" s="1">
        <f>Table49[[#This Row],[Selling_Price]]-Table49[[#This Row],[Market_Price]]</f>
        <v>376.5200000000001</v>
      </c>
      <c r="M2412" s="1">
        <f>Table49[[#This Row],[Quantity]]*Table49[[#This Row],[Selling_Price]]</f>
        <v>491021.37000000005</v>
      </c>
      <c r="N2412" s="1">
        <f>Table49[[#This Row],[Quantity]]*Table49[[#This Row],[Profit_Per_Quantity]]</f>
        <v>150231.48000000004</v>
      </c>
      <c r="O2412" s="1" t="s">
        <v>48</v>
      </c>
    </row>
    <row r="2413" spans="1:15" x14ac:dyDescent="0.3">
      <c r="A2413" s="1" t="s">
        <v>10088</v>
      </c>
      <c r="B2413" s="1" t="s">
        <v>3413</v>
      </c>
      <c r="C2413" s="14" t="s">
        <v>4887</v>
      </c>
      <c r="D2413" s="1" t="s">
        <v>11</v>
      </c>
      <c r="E2413" s="1" t="s">
        <v>4351</v>
      </c>
      <c r="F2413" s="1" t="s">
        <v>34</v>
      </c>
      <c r="G2413" s="1" t="s">
        <v>45</v>
      </c>
      <c r="H2413" s="1">
        <v>1047</v>
      </c>
      <c r="I2413" s="1">
        <v>571.65</v>
      </c>
      <c r="J2413" s="1">
        <v>995.74</v>
      </c>
      <c r="K2413" s="1">
        <v>329</v>
      </c>
      <c r="L2413" s="1">
        <f>Table49[[#This Row],[Selling_Price]]-Table49[[#This Row],[Market_Price]]</f>
        <v>424.09000000000003</v>
      </c>
      <c r="M2413" s="1">
        <f>Table49[[#This Row],[Quantity]]*Table49[[#This Row],[Selling_Price]]</f>
        <v>327598.46000000002</v>
      </c>
      <c r="N2413" s="1">
        <f>Table49[[#This Row],[Quantity]]*Table49[[#This Row],[Profit_Per_Quantity]]</f>
        <v>139525.61000000002</v>
      </c>
      <c r="O2413" s="1" t="s">
        <v>48</v>
      </c>
    </row>
    <row r="2414" spans="1:15" x14ac:dyDescent="0.3">
      <c r="A2414" s="1" t="s">
        <v>9611</v>
      </c>
      <c r="B2414" s="1" t="s">
        <v>2646</v>
      </c>
      <c r="C2414" s="14" t="s">
        <v>4963</v>
      </c>
      <c r="D2414" s="1" t="s">
        <v>15</v>
      </c>
      <c r="E2414" s="1" t="s">
        <v>27</v>
      </c>
      <c r="F2414" s="1" t="s">
        <v>31</v>
      </c>
      <c r="G2414" s="1" t="s">
        <v>42</v>
      </c>
      <c r="H2414" s="1">
        <v>1003</v>
      </c>
      <c r="I2414" s="1">
        <v>862.97</v>
      </c>
      <c r="J2414" s="1">
        <v>1085.72</v>
      </c>
      <c r="K2414" s="1">
        <v>467</v>
      </c>
      <c r="L2414" s="1">
        <f>Table49[[#This Row],[Selling_Price]]-Table49[[#This Row],[Market_Price]]</f>
        <v>222.75</v>
      </c>
      <c r="M2414" s="1">
        <f>Table49[[#This Row],[Quantity]]*Table49[[#This Row],[Selling_Price]]</f>
        <v>507031.24</v>
      </c>
      <c r="N2414" s="1">
        <f>Table49[[#This Row],[Quantity]]*Table49[[#This Row],[Profit_Per_Quantity]]</f>
        <v>104024.25</v>
      </c>
      <c r="O2414" s="1" t="s">
        <v>48</v>
      </c>
    </row>
    <row r="2415" spans="1:15" x14ac:dyDescent="0.3">
      <c r="A2415" s="1" t="s">
        <v>7141</v>
      </c>
      <c r="B2415" s="1" t="s">
        <v>3098</v>
      </c>
      <c r="C2415" s="14" t="s">
        <v>5352</v>
      </c>
      <c r="D2415" s="1" t="s">
        <v>11</v>
      </c>
      <c r="E2415" s="1" t="s">
        <v>4351</v>
      </c>
      <c r="F2415" s="1" t="s">
        <v>32</v>
      </c>
      <c r="G2415" s="1" t="s">
        <v>4352</v>
      </c>
      <c r="H2415" s="1">
        <v>1089</v>
      </c>
      <c r="I2415" s="1">
        <v>1793.23</v>
      </c>
      <c r="J2415" s="1">
        <v>2117</v>
      </c>
      <c r="K2415" s="1">
        <v>195</v>
      </c>
      <c r="L2415" s="1">
        <f>Table49[[#This Row],[Selling_Price]]-Table49[[#This Row],[Market_Price]]</f>
        <v>323.77</v>
      </c>
      <c r="M2415" s="1">
        <f>Table49[[#This Row],[Quantity]]*Table49[[#This Row],[Selling_Price]]</f>
        <v>412815</v>
      </c>
      <c r="N2415" s="1">
        <f>Table49[[#This Row],[Quantity]]*Table49[[#This Row],[Profit_Per_Quantity]]</f>
        <v>63135.149999999994</v>
      </c>
      <c r="O2415" s="1" t="s">
        <v>48</v>
      </c>
    </row>
    <row r="2416" spans="1:15" x14ac:dyDescent="0.3">
      <c r="A2416" s="1" t="s">
        <v>8509</v>
      </c>
      <c r="B2416" s="1" t="s">
        <v>869</v>
      </c>
      <c r="C2416" s="14" t="s">
        <v>5781</v>
      </c>
      <c r="D2416" s="1" t="s">
        <v>13</v>
      </c>
      <c r="E2416" s="1" t="s">
        <v>28</v>
      </c>
      <c r="F2416" s="1" t="s">
        <v>35</v>
      </c>
      <c r="G2416" s="1" t="s">
        <v>36</v>
      </c>
      <c r="H2416" s="1">
        <v>1089</v>
      </c>
      <c r="I2416" s="1">
        <v>1958.1</v>
      </c>
      <c r="J2416" s="1">
        <v>3522.46</v>
      </c>
      <c r="K2416" s="1">
        <v>25</v>
      </c>
      <c r="L2416" s="1">
        <f>Table49[[#This Row],[Selling_Price]]-Table49[[#This Row],[Market_Price]]</f>
        <v>1564.3600000000001</v>
      </c>
      <c r="M2416" s="1">
        <f>Table49[[#This Row],[Quantity]]*Table49[[#This Row],[Selling_Price]]</f>
        <v>88061.5</v>
      </c>
      <c r="N2416" s="1">
        <f>Table49[[#This Row],[Quantity]]*Table49[[#This Row],[Profit_Per_Quantity]]</f>
        <v>39109</v>
      </c>
      <c r="O2416" s="1" t="s">
        <v>48</v>
      </c>
    </row>
    <row r="2417" spans="1:15" x14ac:dyDescent="0.3">
      <c r="A2417" s="1" t="s">
        <v>10031</v>
      </c>
      <c r="B2417" s="1" t="s">
        <v>3320</v>
      </c>
      <c r="C2417" s="14" t="s">
        <v>5215</v>
      </c>
      <c r="D2417" s="1" t="s">
        <v>15</v>
      </c>
      <c r="E2417" s="1" t="s">
        <v>21</v>
      </c>
      <c r="F2417" s="1" t="s">
        <v>32</v>
      </c>
      <c r="G2417" s="1" t="s">
        <v>42</v>
      </c>
      <c r="H2417" s="1">
        <v>1010</v>
      </c>
      <c r="I2417" s="1">
        <v>632.13</v>
      </c>
      <c r="J2417" s="1">
        <v>801.94</v>
      </c>
      <c r="K2417" s="1">
        <v>131</v>
      </c>
      <c r="L2417" s="1">
        <f>Table49[[#This Row],[Selling_Price]]-Table49[[#This Row],[Market_Price]]</f>
        <v>169.81000000000006</v>
      </c>
      <c r="M2417" s="1">
        <f>Table49[[#This Row],[Quantity]]*Table49[[#This Row],[Selling_Price]]</f>
        <v>105054.14000000001</v>
      </c>
      <c r="N2417" s="1">
        <f>Table49[[#This Row],[Quantity]]*Table49[[#This Row],[Profit_Per_Quantity]]</f>
        <v>22245.110000000008</v>
      </c>
      <c r="O2417" s="1" t="s">
        <v>48</v>
      </c>
    </row>
    <row r="2418" spans="1:15" x14ac:dyDescent="0.3">
      <c r="A2418" s="1" t="s">
        <v>9152</v>
      </c>
      <c r="B2418" s="1" t="s">
        <v>1909</v>
      </c>
      <c r="C2418" s="14" t="s">
        <v>5880</v>
      </c>
      <c r="D2418" s="1" t="s">
        <v>20</v>
      </c>
      <c r="E2418" s="1" t="s">
        <v>27</v>
      </c>
      <c r="F2418" s="1" t="s">
        <v>35</v>
      </c>
      <c r="G2418" s="1" t="s">
        <v>36</v>
      </c>
      <c r="H2418" s="1">
        <v>1087</v>
      </c>
      <c r="I2418" s="1">
        <v>1847.63</v>
      </c>
      <c r="J2418" s="1">
        <v>2071.5100000000002</v>
      </c>
      <c r="K2418" s="1">
        <v>495</v>
      </c>
      <c r="L2418" s="1">
        <f>Table49[[#This Row],[Selling_Price]]-Table49[[#This Row],[Market_Price]]</f>
        <v>223.88000000000011</v>
      </c>
      <c r="M2418" s="1">
        <f>Table49[[#This Row],[Quantity]]*Table49[[#This Row],[Selling_Price]]</f>
        <v>1025397.4500000001</v>
      </c>
      <c r="N2418" s="1">
        <f>Table49[[#This Row],[Quantity]]*Table49[[#This Row],[Profit_Per_Quantity]]</f>
        <v>110820.60000000005</v>
      </c>
      <c r="O2418" s="1" t="s">
        <v>48</v>
      </c>
    </row>
    <row r="2419" spans="1:15" x14ac:dyDescent="0.3">
      <c r="A2419" s="1" t="s">
        <v>8807</v>
      </c>
      <c r="B2419" s="1" t="s">
        <v>1354</v>
      </c>
      <c r="C2419" s="14" t="s">
        <v>6040</v>
      </c>
      <c r="D2419" s="1" t="s">
        <v>16</v>
      </c>
      <c r="E2419" s="1" t="s">
        <v>25</v>
      </c>
      <c r="F2419" s="1" t="s">
        <v>34</v>
      </c>
      <c r="G2419" s="1" t="s">
        <v>37</v>
      </c>
      <c r="H2419" s="1">
        <v>1075</v>
      </c>
      <c r="I2419" s="1">
        <v>1099.96</v>
      </c>
      <c r="J2419" s="1">
        <v>1522.86</v>
      </c>
      <c r="K2419" s="1">
        <v>316</v>
      </c>
      <c r="L2419" s="1">
        <f>Table49[[#This Row],[Selling_Price]]-Table49[[#This Row],[Market_Price]]</f>
        <v>422.89999999999986</v>
      </c>
      <c r="M2419" s="1">
        <f>Table49[[#This Row],[Quantity]]*Table49[[#This Row],[Selling_Price]]</f>
        <v>481223.75999999995</v>
      </c>
      <c r="N2419" s="1">
        <f>Table49[[#This Row],[Quantity]]*Table49[[#This Row],[Profit_Per_Quantity]]</f>
        <v>133636.39999999997</v>
      </c>
      <c r="O2419" s="1" t="s">
        <v>48</v>
      </c>
    </row>
    <row r="2420" spans="1:15" x14ac:dyDescent="0.3">
      <c r="A2420" s="1" t="s">
        <v>9797</v>
      </c>
      <c r="B2420" s="1" t="s">
        <v>2939</v>
      </c>
      <c r="C2420" s="14" t="s">
        <v>5444</v>
      </c>
      <c r="D2420" s="1" t="s">
        <v>18</v>
      </c>
      <c r="E2420" s="1" t="s">
        <v>25</v>
      </c>
      <c r="F2420" s="1" t="s">
        <v>34</v>
      </c>
      <c r="G2420" s="1" t="s">
        <v>40</v>
      </c>
      <c r="H2420" s="1">
        <v>1004</v>
      </c>
      <c r="I2420" s="1">
        <v>1870.81</v>
      </c>
      <c r="J2420" s="1">
        <v>3208.81</v>
      </c>
      <c r="K2420" s="1">
        <v>455</v>
      </c>
      <c r="L2420" s="1">
        <f>Table49[[#This Row],[Selling_Price]]-Table49[[#This Row],[Market_Price]]</f>
        <v>1338</v>
      </c>
      <c r="M2420" s="1">
        <f>Table49[[#This Row],[Quantity]]*Table49[[#This Row],[Selling_Price]]</f>
        <v>1460008.55</v>
      </c>
      <c r="N2420" s="1">
        <f>Table49[[#This Row],[Quantity]]*Table49[[#This Row],[Profit_Per_Quantity]]</f>
        <v>608790</v>
      </c>
      <c r="O2420" s="1" t="s">
        <v>48</v>
      </c>
    </row>
    <row r="2421" spans="1:15" x14ac:dyDescent="0.3">
      <c r="A2421" s="1" t="s">
        <v>8868</v>
      </c>
      <c r="B2421" s="1" t="s">
        <v>1459</v>
      </c>
      <c r="C2421" s="14" t="s">
        <v>4546</v>
      </c>
      <c r="D2421" s="1" t="s">
        <v>20</v>
      </c>
      <c r="E2421" s="1" t="s">
        <v>21</v>
      </c>
      <c r="F2421" s="1" t="s">
        <v>32</v>
      </c>
      <c r="G2421" s="1" t="s">
        <v>45</v>
      </c>
      <c r="H2421" s="1">
        <v>1084</v>
      </c>
      <c r="I2421" s="1">
        <v>1773.91</v>
      </c>
      <c r="J2421" s="1">
        <v>3403</v>
      </c>
      <c r="K2421" s="1">
        <v>31</v>
      </c>
      <c r="L2421" s="1">
        <f>Table49[[#This Row],[Selling_Price]]-Table49[[#This Row],[Market_Price]]</f>
        <v>1629.09</v>
      </c>
      <c r="M2421" s="1">
        <f>Table49[[#This Row],[Quantity]]*Table49[[#This Row],[Selling_Price]]</f>
        <v>105493</v>
      </c>
      <c r="N2421" s="1">
        <f>Table49[[#This Row],[Quantity]]*Table49[[#This Row],[Profit_Per_Quantity]]</f>
        <v>50501.79</v>
      </c>
      <c r="O2421" s="1" t="s">
        <v>48</v>
      </c>
    </row>
    <row r="2422" spans="1:15" x14ac:dyDescent="0.3">
      <c r="A2422" s="1" t="s">
        <v>9449</v>
      </c>
      <c r="B2422" s="1" t="s">
        <v>2388</v>
      </c>
      <c r="C2422" s="14" t="s">
        <v>5218</v>
      </c>
      <c r="D2422" s="1" t="s">
        <v>12</v>
      </c>
      <c r="E2422" s="1" t="s">
        <v>4349</v>
      </c>
      <c r="F2422" s="1" t="s">
        <v>32</v>
      </c>
      <c r="G2422" s="1" t="s">
        <v>40</v>
      </c>
      <c r="H2422" s="1">
        <v>1056</v>
      </c>
      <c r="I2422" s="1">
        <v>660.67</v>
      </c>
      <c r="J2422" s="1">
        <v>1196.79</v>
      </c>
      <c r="K2422" s="1">
        <v>6</v>
      </c>
      <c r="L2422" s="1">
        <f>Table49[[#This Row],[Selling_Price]]-Table49[[#This Row],[Market_Price]]</f>
        <v>536.12</v>
      </c>
      <c r="M2422" s="1">
        <f>Table49[[#This Row],[Quantity]]*Table49[[#This Row],[Selling_Price]]</f>
        <v>7180.74</v>
      </c>
      <c r="N2422" s="1">
        <f>Table49[[#This Row],[Quantity]]*Table49[[#This Row],[Profit_Per_Quantity]]</f>
        <v>3216.7200000000003</v>
      </c>
      <c r="O2422" s="1" t="s">
        <v>48</v>
      </c>
    </row>
    <row r="2423" spans="1:15" x14ac:dyDescent="0.3">
      <c r="A2423" s="1" t="s">
        <v>7588</v>
      </c>
      <c r="B2423" s="1" t="s">
        <v>3319</v>
      </c>
      <c r="C2423" s="14" t="s">
        <v>5216</v>
      </c>
      <c r="D2423" s="1" t="s">
        <v>19</v>
      </c>
      <c r="E2423" s="1" t="s">
        <v>4349</v>
      </c>
      <c r="F2423" s="1" t="s">
        <v>34</v>
      </c>
      <c r="G2423" s="1" t="s">
        <v>36</v>
      </c>
      <c r="H2423" s="1">
        <v>1033</v>
      </c>
      <c r="I2423" s="1">
        <v>1824.63</v>
      </c>
      <c r="J2423" s="1">
        <v>3256.53</v>
      </c>
      <c r="K2423" s="1">
        <v>426</v>
      </c>
      <c r="L2423" s="1">
        <f>Table49[[#This Row],[Selling_Price]]-Table49[[#This Row],[Market_Price]]</f>
        <v>1431.9</v>
      </c>
      <c r="M2423" s="1">
        <f>Table49[[#This Row],[Quantity]]*Table49[[#This Row],[Selling_Price]]</f>
        <v>1387281.78</v>
      </c>
      <c r="N2423" s="1">
        <f>Table49[[#This Row],[Quantity]]*Table49[[#This Row],[Profit_Per_Quantity]]</f>
        <v>609989.4</v>
      </c>
      <c r="O2423" s="1" t="s">
        <v>48</v>
      </c>
    </row>
    <row r="2424" spans="1:15" x14ac:dyDescent="0.3">
      <c r="A2424" s="1" t="s">
        <v>6954</v>
      </c>
      <c r="B2424" s="1" t="s">
        <v>782</v>
      </c>
      <c r="C2424" s="14" t="s">
        <v>5327</v>
      </c>
      <c r="D2424" s="1" t="s">
        <v>16</v>
      </c>
      <c r="E2424" s="1" t="s">
        <v>29</v>
      </c>
      <c r="F2424" s="1" t="s">
        <v>34</v>
      </c>
      <c r="G2424" s="1" t="s">
        <v>45</v>
      </c>
      <c r="H2424" s="1">
        <v>1034</v>
      </c>
      <c r="I2424" s="1">
        <v>1104.81</v>
      </c>
      <c r="J2424" s="1">
        <v>1596.58</v>
      </c>
      <c r="K2424" s="1">
        <v>376</v>
      </c>
      <c r="L2424" s="1">
        <f>Table49[[#This Row],[Selling_Price]]-Table49[[#This Row],[Market_Price]]</f>
        <v>491.77</v>
      </c>
      <c r="M2424" s="1">
        <f>Table49[[#This Row],[Quantity]]*Table49[[#This Row],[Selling_Price]]</f>
        <v>600314.07999999996</v>
      </c>
      <c r="N2424" s="1">
        <f>Table49[[#This Row],[Quantity]]*Table49[[#This Row],[Profit_Per_Quantity]]</f>
        <v>184905.52</v>
      </c>
      <c r="O2424" s="1" t="s">
        <v>48</v>
      </c>
    </row>
    <row r="2425" spans="1:15" x14ac:dyDescent="0.3">
      <c r="A2425" s="1" t="s">
        <v>6836</v>
      </c>
      <c r="B2425" s="1" t="s">
        <v>2455</v>
      </c>
      <c r="C2425" s="14" t="s">
        <v>4390</v>
      </c>
      <c r="D2425" s="1" t="s">
        <v>15</v>
      </c>
      <c r="E2425" s="1" t="s">
        <v>21</v>
      </c>
      <c r="F2425" s="1" t="s">
        <v>34</v>
      </c>
      <c r="G2425" s="1" t="s">
        <v>4352</v>
      </c>
      <c r="H2425" s="1">
        <v>1080</v>
      </c>
      <c r="I2425" s="1">
        <v>1034.5899999999999</v>
      </c>
      <c r="J2425" s="1">
        <v>1188.68</v>
      </c>
      <c r="K2425" s="1">
        <v>390</v>
      </c>
      <c r="L2425" s="1">
        <f>Table49[[#This Row],[Selling_Price]]-Table49[[#This Row],[Market_Price]]</f>
        <v>154.09000000000015</v>
      </c>
      <c r="M2425" s="1">
        <f>Table49[[#This Row],[Quantity]]*Table49[[#This Row],[Selling_Price]]</f>
        <v>463585.2</v>
      </c>
      <c r="N2425" s="1">
        <f>Table49[[#This Row],[Quantity]]*Table49[[#This Row],[Profit_Per_Quantity]]</f>
        <v>60095.100000000057</v>
      </c>
      <c r="O2425" s="1" t="s">
        <v>48</v>
      </c>
    </row>
    <row r="2426" spans="1:15" x14ac:dyDescent="0.3">
      <c r="A2426" s="1" t="s">
        <v>9277</v>
      </c>
      <c r="B2426" s="1" t="s">
        <v>2117</v>
      </c>
      <c r="C2426" s="14" t="s">
        <v>5820</v>
      </c>
      <c r="D2426" s="1" t="s">
        <v>18</v>
      </c>
      <c r="E2426" s="1" t="s">
        <v>21</v>
      </c>
      <c r="F2426" s="1" t="s">
        <v>35</v>
      </c>
      <c r="G2426" s="1" t="s">
        <v>42</v>
      </c>
      <c r="H2426" s="1">
        <v>1099</v>
      </c>
      <c r="I2426" s="1">
        <v>90.57</v>
      </c>
      <c r="J2426" s="1">
        <v>154.44</v>
      </c>
      <c r="K2426" s="1">
        <v>274</v>
      </c>
      <c r="L2426" s="1">
        <f>Table49[[#This Row],[Selling_Price]]-Table49[[#This Row],[Market_Price]]</f>
        <v>63.870000000000005</v>
      </c>
      <c r="M2426" s="1">
        <f>Table49[[#This Row],[Quantity]]*Table49[[#This Row],[Selling_Price]]</f>
        <v>42316.56</v>
      </c>
      <c r="N2426" s="1">
        <f>Table49[[#This Row],[Quantity]]*Table49[[#This Row],[Profit_Per_Quantity]]</f>
        <v>17500.38</v>
      </c>
      <c r="O2426" s="1" t="s">
        <v>48</v>
      </c>
    </row>
    <row r="2427" spans="1:15" x14ac:dyDescent="0.3">
      <c r="A2427" s="1" t="s">
        <v>6471</v>
      </c>
      <c r="B2427" s="1" t="s">
        <v>2452</v>
      </c>
      <c r="C2427" s="14" t="s">
        <v>4958</v>
      </c>
      <c r="D2427" s="1" t="s">
        <v>20</v>
      </c>
      <c r="E2427" s="1" t="s">
        <v>27</v>
      </c>
      <c r="F2427" s="1" t="s">
        <v>32</v>
      </c>
      <c r="G2427" s="1" t="s">
        <v>43</v>
      </c>
      <c r="H2427" s="1">
        <v>1088</v>
      </c>
      <c r="I2427" s="1">
        <v>1309.17</v>
      </c>
      <c r="J2427" s="1">
        <v>1848.1</v>
      </c>
      <c r="K2427" s="1">
        <v>398</v>
      </c>
      <c r="L2427" s="1">
        <f>Table49[[#This Row],[Selling_Price]]-Table49[[#This Row],[Market_Price]]</f>
        <v>538.92999999999984</v>
      </c>
      <c r="M2427" s="1">
        <f>Table49[[#This Row],[Quantity]]*Table49[[#This Row],[Selling_Price]]</f>
        <v>735543.79999999993</v>
      </c>
      <c r="N2427" s="1">
        <f>Table49[[#This Row],[Quantity]]*Table49[[#This Row],[Profit_Per_Quantity]]</f>
        <v>214494.13999999993</v>
      </c>
      <c r="O2427" s="1" t="s">
        <v>48</v>
      </c>
    </row>
    <row r="2428" spans="1:15" x14ac:dyDescent="0.3">
      <c r="A2428" s="1" t="s">
        <v>9450</v>
      </c>
      <c r="B2428" s="1" t="s">
        <v>2390</v>
      </c>
      <c r="C2428" s="14" t="s">
        <v>5459</v>
      </c>
      <c r="D2428" s="1" t="s">
        <v>16</v>
      </c>
      <c r="E2428" s="1" t="s">
        <v>29</v>
      </c>
      <c r="F2428" s="1" t="s">
        <v>31</v>
      </c>
      <c r="G2428" s="1" t="s">
        <v>41</v>
      </c>
      <c r="H2428" s="1">
        <v>1032</v>
      </c>
      <c r="I2428" s="1">
        <v>829.52</v>
      </c>
      <c r="J2428" s="1">
        <v>1055.23</v>
      </c>
      <c r="K2428" s="1">
        <v>208</v>
      </c>
      <c r="L2428" s="1">
        <f>Table49[[#This Row],[Selling_Price]]-Table49[[#This Row],[Market_Price]]</f>
        <v>225.71000000000004</v>
      </c>
      <c r="M2428" s="1">
        <f>Table49[[#This Row],[Quantity]]*Table49[[#This Row],[Selling_Price]]</f>
        <v>219487.84</v>
      </c>
      <c r="N2428" s="1">
        <f>Table49[[#This Row],[Quantity]]*Table49[[#This Row],[Profit_Per_Quantity]]</f>
        <v>46947.680000000008</v>
      </c>
      <c r="O2428" s="1" t="s">
        <v>48</v>
      </c>
    </row>
    <row r="2429" spans="1:15" x14ac:dyDescent="0.3">
      <c r="A2429" s="1" t="s">
        <v>6459</v>
      </c>
      <c r="B2429" s="1" t="s">
        <v>3582</v>
      </c>
      <c r="C2429" s="14" t="s">
        <v>5027</v>
      </c>
      <c r="D2429" s="1" t="s">
        <v>18</v>
      </c>
      <c r="E2429" s="1" t="s">
        <v>30</v>
      </c>
      <c r="F2429" s="1" t="s">
        <v>33</v>
      </c>
      <c r="G2429" s="1" t="s">
        <v>37</v>
      </c>
      <c r="H2429" s="1">
        <v>1028</v>
      </c>
      <c r="I2429" s="1">
        <v>609.48</v>
      </c>
      <c r="J2429" s="1">
        <v>722.95</v>
      </c>
      <c r="K2429" s="1">
        <v>371</v>
      </c>
      <c r="L2429" s="1">
        <f>Table49[[#This Row],[Selling_Price]]-Table49[[#This Row],[Market_Price]]</f>
        <v>113.47000000000003</v>
      </c>
      <c r="M2429" s="1">
        <f>Table49[[#This Row],[Quantity]]*Table49[[#This Row],[Selling_Price]]</f>
        <v>268214.45</v>
      </c>
      <c r="N2429" s="1">
        <f>Table49[[#This Row],[Quantity]]*Table49[[#This Row],[Profit_Per_Quantity]]</f>
        <v>42097.37000000001</v>
      </c>
      <c r="O2429" s="1" t="s">
        <v>48</v>
      </c>
    </row>
    <row r="2430" spans="1:15" x14ac:dyDescent="0.3">
      <c r="A2430" s="1" t="s">
        <v>6341</v>
      </c>
      <c r="B2430" s="1" t="s">
        <v>211</v>
      </c>
      <c r="C2430" s="14" t="s">
        <v>5398</v>
      </c>
      <c r="D2430" s="1" t="s">
        <v>16</v>
      </c>
      <c r="E2430" s="1" t="s">
        <v>4351</v>
      </c>
      <c r="F2430" s="1" t="s">
        <v>34</v>
      </c>
      <c r="G2430" s="1" t="s">
        <v>40</v>
      </c>
      <c r="H2430" s="1">
        <v>1054</v>
      </c>
      <c r="I2430" s="1">
        <v>65.400000000000006</v>
      </c>
      <c r="J2430" s="1">
        <v>122.24</v>
      </c>
      <c r="K2430" s="1">
        <v>482</v>
      </c>
      <c r="L2430" s="1">
        <f>Table49[[#This Row],[Selling_Price]]-Table49[[#This Row],[Market_Price]]</f>
        <v>56.839999999999989</v>
      </c>
      <c r="M2430" s="1">
        <f>Table49[[#This Row],[Quantity]]*Table49[[#This Row],[Selling_Price]]</f>
        <v>58919.68</v>
      </c>
      <c r="N2430" s="1">
        <f>Table49[[#This Row],[Quantity]]*Table49[[#This Row],[Profit_Per_Quantity]]</f>
        <v>27396.879999999994</v>
      </c>
      <c r="O2430" s="1" t="s">
        <v>48</v>
      </c>
    </row>
    <row r="2431" spans="1:15" x14ac:dyDescent="0.3">
      <c r="A2431" s="1" t="s">
        <v>7405</v>
      </c>
      <c r="B2431" s="1" t="s">
        <v>1294</v>
      </c>
      <c r="C2431" s="14" t="s">
        <v>5077</v>
      </c>
      <c r="D2431" s="1" t="s">
        <v>19</v>
      </c>
      <c r="E2431" s="1" t="s">
        <v>4351</v>
      </c>
      <c r="F2431" s="1" t="s">
        <v>34</v>
      </c>
      <c r="G2431" s="1" t="s">
        <v>45</v>
      </c>
      <c r="H2431" s="1">
        <v>1083</v>
      </c>
      <c r="I2431" s="1">
        <v>1480.31</v>
      </c>
      <c r="J2431" s="1">
        <v>2017.32</v>
      </c>
      <c r="K2431" s="1">
        <v>401</v>
      </c>
      <c r="L2431" s="1">
        <f>Table49[[#This Row],[Selling_Price]]-Table49[[#This Row],[Market_Price]]</f>
        <v>537.01</v>
      </c>
      <c r="M2431" s="1">
        <f>Table49[[#This Row],[Quantity]]*Table49[[#This Row],[Selling_Price]]</f>
        <v>808945.32</v>
      </c>
      <c r="N2431" s="1">
        <f>Table49[[#This Row],[Quantity]]*Table49[[#This Row],[Profit_Per_Quantity]]</f>
        <v>215341.01</v>
      </c>
      <c r="O2431" s="1" t="s">
        <v>48</v>
      </c>
    </row>
    <row r="2432" spans="1:15" x14ac:dyDescent="0.3">
      <c r="A2432" s="1" t="s">
        <v>9405</v>
      </c>
      <c r="B2432" s="1" t="s">
        <v>2316</v>
      </c>
      <c r="C2432" s="14" t="s">
        <v>5443</v>
      </c>
      <c r="D2432" s="1" t="s">
        <v>14</v>
      </c>
      <c r="E2432" s="1" t="s">
        <v>30</v>
      </c>
      <c r="F2432" s="1" t="s">
        <v>32</v>
      </c>
      <c r="G2432" s="1" t="s">
        <v>36</v>
      </c>
      <c r="H2432" s="1">
        <v>1045</v>
      </c>
      <c r="I2432" s="1">
        <v>745.08</v>
      </c>
      <c r="J2432" s="1">
        <v>1016.14</v>
      </c>
      <c r="K2432" s="1">
        <v>365</v>
      </c>
      <c r="L2432" s="1">
        <f>Table49[[#This Row],[Selling_Price]]-Table49[[#This Row],[Market_Price]]</f>
        <v>271.05999999999995</v>
      </c>
      <c r="M2432" s="1">
        <f>Table49[[#This Row],[Quantity]]*Table49[[#This Row],[Selling_Price]]</f>
        <v>370891.1</v>
      </c>
      <c r="N2432" s="1">
        <f>Table49[[#This Row],[Quantity]]*Table49[[#This Row],[Profit_Per_Quantity]]</f>
        <v>98936.89999999998</v>
      </c>
      <c r="O2432" s="1" t="s">
        <v>48</v>
      </c>
    </row>
    <row r="2433" spans="1:15" x14ac:dyDescent="0.3">
      <c r="A2433" s="1" t="s">
        <v>9652</v>
      </c>
      <c r="B2433" s="1" t="s">
        <v>389</v>
      </c>
      <c r="C2433" s="14" t="s">
        <v>4769</v>
      </c>
      <c r="D2433" s="1" t="s">
        <v>14</v>
      </c>
      <c r="E2433" s="1" t="s">
        <v>4349</v>
      </c>
      <c r="F2433" s="1" t="s">
        <v>31</v>
      </c>
      <c r="G2433" s="1" t="s">
        <v>43</v>
      </c>
      <c r="H2433" s="1">
        <v>1067</v>
      </c>
      <c r="I2433" s="1">
        <v>776.75</v>
      </c>
      <c r="J2433" s="1">
        <v>1168.9000000000001</v>
      </c>
      <c r="K2433" s="1">
        <v>39</v>
      </c>
      <c r="L2433" s="1">
        <f>Table49[[#This Row],[Selling_Price]]-Table49[[#This Row],[Market_Price]]</f>
        <v>392.15000000000009</v>
      </c>
      <c r="M2433" s="1">
        <f>Table49[[#This Row],[Quantity]]*Table49[[#This Row],[Selling_Price]]</f>
        <v>45587.100000000006</v>
      </c>
      <c r="N2433" s="1">
        <f>Table49[[#This Row],[Quantity]]*Table49[[#This Row],[Profit_Per_Quantity]]</f>
        <v>15293.850000000004</v>
      </c>
      <c r="O2433" s="1" t="s">
        <v>48</v>
      </c>
    </row>
    <row r="2434" spans="1:15" x14ac:dyDescent="0.3">
      <c r="A2434" s="1" t="s">
        <v>9925</v>
      </c>
      <c r="B2434" s="1" t="s">
        <v>3144</v>
      </c>
      <c r="C2434" s="14" t="s">
        <v>5324</v>
      </c>
      <c r="D2434" s="1" t="s">
        <v>12</v>
      </c>
      <c r="E2434" s="1" t="s">
        <v>29</v>
      </c>
      <c r="F2434" s="1" t="s">
        <v>33</v>
      </c>
      <c r="G2434" s="1" t="s">
        <v>40</v>
      </c>
      <c r="H2434" s="1">
        <v>1018</v>
      </c>
      <c r="I2434" s="1">
        <v>1948.86</v>
      </c>
      <c r="J2434" s="1">
        <v>3232.56</v>
      </c>
      <c r="K2434" s="1">
        <v>393</v>
      </c>
      <c r="L2434" s="1">
        <f>Table49[[#This Row],[Selling_Price]]-Table49[[#This Row],[Market_Price]]</f>
        <v>1283.7</v>
      </c>
      <c r="M2434" s="1">
        <f>Table49[[#This Row],[Quantity]]*Table49[[#This Row],[Selling_Price]]</f>
        <v>1270396.08</v>
      </c>
      <c r="N2434" s="1">
        <f>Table49[[#This Row],[Quantity]]*Table49[[#This Row],[Profit_Per_Quantity]]</f>
        <v>504494.10000000003</v>
      </c>
      <c r="O2434" s="1" t="s">
        <v>48</v>
      </c>
    </row>
    <row r="2435" spans="1:15" x14ac:dyDescent="0.3">
      <c r="A2435" s="1" t="s">
        <v>8541</v>
      </c>
      <c r="B2435" s="1" t="s">
        <v>919</v>
      </c>
      <c r="C2435" s="14" t="s">
        <v>6149</v>
      </c>
      <c r="D2435" s="1" t="s">
        <v>12</v>
      </c>
      <c r="E2435" s="1" t="s">
        <v>25</v>
      </c>
      <c r="F2435" s="1" t="s">
        <v>34</v>
      </c>
      <c r="G2435" s="1" t="s">
        <v>36</v>
      </c>
      <c r="H2435" s="1">
        <v>1044</v>
      </c>
      <c r="I2435" s="1">
        <v>1027.43</v>
      </c>
      <c r="J2435" s="1">
        <v>1937.56</v>
      </c>
      <c r="K2435" s="1">
        <v>390</v>
      </c>
      <c r="L2435" s="1">
        <f>Table49[[#This Row],[Selling_Price]]-Table49[[#This Row],[Market_Price]]</f>
        <v>910.12999999999988</v>
      </c>
      <c r="M2435" s="1">
        <f>Table49[[#This Row],[Quantity]]*Table49[[#This Row],[Selling_Price]]</f>
        <v>755648.4</v>
      </c>
      <c r="N2435" s="1">
        <f>Table49[[#This Row],[Quantity]]*Table49[[#This Row],[Profit_Per_Quantity]]</f>
        <v>354950.69999999995</v>
      </c>
      <c r="O2435" s="1" t="s">
        <v>48</v>
      </c>
    </row>
    <row r="2436" spans="1:15" x14ac:dyDescent="0.3">
      <c r="A2436" s="1" t="s">
        <v>8205</v>
      </c>
      <c r="B2436" s="1" t="s">
        <v>366</v>
      </c>
      <c r="C2436" s="14" t="s">
        <v>5246</v>
      </c>
      <c r="D2436" s="1" t="s">
        <v>15</v>
      </c>
      <c r="E2436" s="1" t="s">
        <v>24</v>
      </c>
      <c r="F2436" s="1" t="s">
        <v>35</v>
      </c>
      <c r="G2436" s="1" t="s">
        <v>45</v>
      </c>
      <c r="H2436" s="1">
        <v>1062</v>
      </c>
      <c r="I2436" s="1">
        <v>864.98</v>
      </c>
      <c r="J2436" s="1">
        <v>1134.8599999999999</v>
      </c>
      <c r="K2436" s="1">
        <v>198</v>
      </c>
      <c r="L2436" s="1">
        <f>Table49[[#This Row],[Selling_Price]]-Table49[[#This Row],[Market_Price]]</f>
        <v>269.87999999999988</v>
      </c>
      <c r="M2436" s="1">
        <f>Table49[[#This Row],[Quantity]]*Table49[[#This Row],[Selling_Price]]</f>
        <v>224702.27999999997</v>
      </c>
      <c r="N2436" s="1">
        <f>Table49[[#This Row],[Quantity]]*Table49[[#This Row],[Profit_Per_Quantity]]</f>
        <v>53436.239999999976</v>
      </c>
      <c r="O2436" s="1" t="s">
        <v>48</v>
      </c>
    </row>
    <row r="2437" spans="1:15" x14ac:dyDescent="0.3">
      <c r="A2437" s="1" t="s">
        <v>6580</v>
      </c>
      <c r="B2437" s="1" t="s">
        <v>1220</v>
      </c>
      <c r="C2437" s="14" t="s">
        <v>5453</v>
      </c>
      <c r="D2437" s="1" t="s">
        <v>19</v>
      </c>
      <c r="E2437" s="1" t="s">
        <v>27</v>
      </c>
      <c r="F2437" s="1" t="s">
        <v>31</v>
      </c>
      <c r="G2437" s="1" t="s">
        <v>36</v>
      </c>
      <c r="H2437" s="1">
        <v>1069</v>
      </c>
      <c r="I2437" s="1">
        <v>358.55</v>
      </c>
      <c r="J2437" s="1">
        <v>448.84</v>
      </c>
      <c r="K2437" s="1">
        <v>112</v>
      </c>
      <c r="L2437" s="1">
        <f>Table49[[#This Row],[Selling_Price]]-Table49[[#This Row],[Market_Price]]</f>
        <v>90.289999999999964</v>
      </c>
      <c r="M2437" s="1">
        <f>Table49[[#This Row],[Quantity]]*Table49[[#This Row],[Selling_Price]]</f>
        <v>50270.079999999994</v>
      </c>
      <c r="N2437" s="1">
        <f>Table49[[#This Row],[Quantity]]*Table49[[#This Row],[Profit_Per_Quantity]]</f>
        <v>10112.479999999996</v>
      </c>
      <c r="O2437" s="1" t="s">
        <v>48</v>
      </c>
    </row>
    <row r="2438" spans="1:15" x14ac:dyDescent="0.3">
      <c r="A2438" s="1" t="s">
        <v>8639</v>
      </c>
      <c r="B2438" s="1" t="s">
        <v>1083</v>
      </c>
      <c r="C2438" s="14" t="s">
        <v>6110</v>
      </c>
      <c r="D2438" s="1" t="s">
        <v>12</v>
      </c>
      <c r="E2438" s="1" t="s">
        <v>28</v>
      </c>
      <c r="F2438" s="1" t="s">
        <v>34</v>
      </c>
      <c r="G2438" s="1" t="s">
        <v>38</v>
      </c>
      <c r="H2438" s="1">
        <v>1065</v>
      </c>
      <c r="I2438" s="1">
        <v>413.73</v>
      </c>
      <c r="J2438" s="1">
        <v>818.38</v>
      </c>
      <c r="K2438" s="1">
        <v>310</v>
      </c>
      <c r="L2438" s="1">
        <f>Table49[[#This Row],[Selling_Price]]-Table49[[#This Row],[Market_Price]]</f>
        <v>404.65</v>
      </c>
      <c r="M2438" s="1">
        <f>Table49[[#This Row],[Quantity]]*Table49[[#This Row],[Selling_Price]]</f>
        <v>253697.8</v>
      </c>
      <c r="N2438" s="1">
        <f>Table49[[#This Row],[Quantity]]*Table49[[#This Row],[Profit_Per_Quantity]]</f>
        <v>125441.5</v>
      </c>
      <c r="O2438" s="1" t="s">
        <v>48</v>
      </c>
    </row>
    <row r="2439" spans="1:15" x14ac:dyDescent="0.3">
      <c r="A2439" s="1" t="s">
        <v>9692</v>
      </c>
      <c r="B2439" s="1" t="s">
        <v>2770</v>
      </c>
      <c r="C2439" s="14" t="s">
        <v>4572</v>
      </c>
      <c r="D2439" s="1" t="s">
        <v>19</v>
      </c>
      <c r="E2439" s="1" t="s">
        <v>28</v>
      </c>
      <c r="F2439" s="1" t="s">
        <v>34</v>
      </c>
      <c r="G2439" s="1" t="s">
        <v>4352</v>
      </c>
      <c r="H2439" s="1">
        <v>1006</v>
      </c>
      <c r="I2439" s="1">
        <v>154.86000000000001</v>
      </c>
      <c r="J2439" s="1">
        <v>191.14</v>
      </c>
      <c r="K2439" s="1">
        <v>78</v>
      </c>
      <c r="L2439" s="1">
        <f>Table49[[#This Row],[Selling_Price]]-Table49[[#This Row],[Market_Price]]</f>
        <v>36.279999999999973</v>
      </c>
      <c r="M2439" s="1">
        <f>Table49[[#This Row],[Quantity]]*Table49[[#This Row],[Selling_Price]]</f>
        <v>14908.919999999998</v>
      </c>
      <c r="N2439" s="1">
        <f>Table49[[#This Row],[Quantity]]*Table49[[#This Row],[Profit_Per_Quantity]]</f>
        <v>2829.8399999999979</v>
      </c>
      <c r="O2439" s="1" t="s">
        <v>48</v>
      </c>
    </row>
    <row r="2440" spans="1:15" x14ac:dyDescent="0.3">
      <c r="A2440" s="1" t="s">
        <v>8148</v>
      </c>
      <c r="B2440" s="1" t="s">
        <v>265</v>
      </c>
      <c r="C2440" s="14" t="s">
        <v>5992</v>
      </c>
      <c r="D2440" s="1" t="s">
        <v>20</v>
      </c>
      <c r="E2440" s="1" t="s">
        <v>24</v>
      </c>
      <c r="F2440" s="1" t="s">
        <v>32</v>
      </c>
      <c r="G2440" s="1" t="s">
        <v>44</v>
      </c>
      <c r="H2440" s="1">
        <v>1056</v>
      </c>
      <c r="I2440" s="1">
        <v>876.98</v>
      </c>
      <c r="J2440" s="1">
        <v>1160.1600000000001</v>
      </c>
      <c r="K2440" s="1">
        <v>87</v>
      </c>
      <c r="L2440" s="1">
        <f>Table49[[#This Row],[Selling_Price]]-Table49[[#This Row],[Market_Price]]</f>
        <v>283.18000000000006</v>
      </c>
      <c r="M2440" s="1">
        <f>Table49[[#This Row],[Quantity]]*Table49[[#This Row],[Selling_Price]]</f>
        <v>100933.92000000001</v>
      </c>
      <c r="N2440" s="1">
        <f>Table49[[#This Row],[Quantity]]*Table49[[#This Row],[Profit_Per_Quantity]]</f>
        <v>24636.660000000007</v>
      </c>
      <c r="O2440" s="1" t="s">
        <v>48</v>
      </c>
    </row>
    <row r="2441" spans="1:15" x14ac:dyDescent="0.3">
      <c r="A2441" s="1" t="s">
        <v>10197</v>
      </c>
      <c r="B2441" s="1" t="s">
        <v>3567</v>
      </c>
      <c r="C2441" s="14" t="s">
        <v>5040</v>
      </c>
      <c r="D2441" s="1" t="s">
        <v>13</v>
      </c>
      <c r="E2441" s="1" t="s">
        <v>25</v>
      </c>
      <c r="F2441" s="1" t="s">
        <v>34</v>
      </c>
      <c r="G2441" s="1" t="s">
        <v>36</v>
      </c>
      <c r="H2441" s="1">
        <v>1044</v>
      </c>
      <c r="I2441" s="1">
        <v>621.04</v>
      </c>
      <c r="J2441" s="1">
        <v>819.13</v>
      </c>
      <c r="K2441" s="1">
        <v>273</v>
      </c>
      <c r="L2441" s="1">
        <f>Table49[[#This Row],[Selling_Price]]-Table49[[#This Row],[Market_Price]]</f>
        <v>198.09000000000003</v>
      </c>
      <c r="M2441" s="1">
        <f>Table49[[#This Row],[Quantity]]*Table49[[#This Row],[Selling_Price]]</f>
        <v>223622.49</v>
      </c>
      <c r="N2441" s="1">
        <f>Table49[[#This Row],[Quantity]]*Table49[[#This Row],[Profit_Per_Quantity]]</f>
        <v>54078.570000000007</v>
      </c>
      <c r="O2441" s="1" t="s">
        <v>48</v>
      </c>
    </row>
    <row r="2442" spans="1:15" x14ac:dyDescent="0.3">
      <c r="A2442" s="1" t="s">
        <v>9859</v>
      </c>
      <c r="B2442" s="1" t="s">
        <v>3035</v>
      </c>
      <c r="C2442" s="14" t="s">
        <v>5389</v>
      </c>
      <c r="D2442" s="1" t="s">
        <v>16</v>
      </c>
      <c r="E2442" s="1" t="s">
        <v>27</v>
      </c>
      <c r="F2442" s="1" t="s">
        <v>31</v>
      </c>
      <c r="G2442" s="1" t="s">
        <v>4352</v>
      </c>
      <c r="H2442" s="1">
        <v>1076</v>
      </c>
      <c r="I2442" s="1">
        <v>462.31</v>
      </c>
      <c r="J2442" s="1">
        <v>777.36</v>
      </c>
      <c r="K2442" s="1">
        <v>123</v>
      </c>
      <c r="L2442" s="1">
        <f>Table49[[#This Row],[Selling_Price]]-Table49[[#This Row],[Market_Price]]</f>
        <v>315.05</v>
      </c>
      <c r="M2442" s="1">
        <f>Table49[[#This Row],[Quantity]]*Table49[[#This Row],[Selling_Price]]</f>
        <v>95615.28</v>
      </c>
      <c r="N2442" s="1">
        <f>Table49[[#This Row],[Quantity]]*Table49[[#This Row],[Profit_Per_Quantity]]</f>
        <v>38751.15</v>
      </c>
      <c r="O2442" s="1" t="s">
        <v>48</v>
      </c>
    </row>
    <row r="2443" spans="1:15" x14ac:dyDescent="0.3">
      <c r="A2443" s="1" t="s">
        <v>9468</v>
      </c>
      <c r="B2443" s="1" t="s">
        <v>2415</v>
      </c>
      <c r="C2443" s="14" t="s">
        <v>4768</v>
      </c>
      <c r="D2443" s="1" t="s">
        <v>11</v>
      </c>
      <c r="E2443" s="1" t="s">
        <v>28</v>
      </c>
      <c r="F2443" s="1" t="s">
        <v>34</v>
      </c>
      <c r="G2443" s="1" t="s">
        <v>41</v>
      </c>
      <c r="H2443" s="1">
        <v>1064</v>
      </c>
      <c r="I2443" s="1">
        <v>439.22</v>
      </c>
      <c r="J2443" s="1">
        <v>736.48</v>
      </c>
      <c r="K2443" s="1">
        <v>455</v>
      </c>
      <c r="L2443" s="1">
        <f>Table49[[#This Row],[Selling_Price]]-Table49[[#This Row],[Market_Price]]</f>
        <v>297.26</v>
      </c>
      <c r="M2443" s="1">
        <f>Table49[[#This Row],[Quantity]]*Table49[[#This Row],[Selling_Price]]</f>
        <v>335098.40000000002</v>
      </c>
      <c r="N2443" s="1">
        <f>Table49[[#This Row],[Quantity]]*Table49[[#This Row],[Profit_Per_Quantity]]</f>
        <v>135253.29999999999</v>
      </c>
      <c r="O2443" s="1" t="s">
        <v>48</v>
      </c>
    </row>
    <row r="2444" spans="1:15" x14ac:dyDescent="0.3">
      <c r="A2444" s="1" t="s">
        <v>10625</v>
      </c>
      <c r="B2444" s="1" t="s">
        <v>4231</v>
      </c>
      <c r="C2444" s="14" t="s">
        <v>4474</v>
      </c>
      <c r="D2444" s="1" t="s">
        <v>14</v>
      </c>
      <c r="E2444" s="1" t="s">
        <v>4349</v>
      </c>
      <c r="F2444" s="1" t="s">
        <v>33</v>
      </c>
      <c r="G2444" s="1" t="s">
        <v>45</v>
      </c>
      <c r="H2444" s="1">
        <v>1082</v>
      </c>
      <c r="I2444" s="1">
        <v>1532.01</v>
      </c>
      <c r="J2444" s="1">
        <v>2298.9899999999998</v>
      </c>
      <c r="K2444" s="1">
        <v>84</v>
      </c>
      <c r="L2444" s="1">
        <f>Table49[[#This Row],[Selling_Price]]-Table49[[#This Row],[Market_Price]]</f>
        <v>766.97999999999979</v>
      </c>
      <c r="M2444" s="1">
        <f>Table49[[#This Row],[Quantity]]*Table49[[#This Row],[Selling_Price]]</f>
        <v>193115.15999999997</v>
      </c>
      <c r="N2444" s="1">
        <f>Table49[[#This Row],[Quantity]]*Table49[[#This Row],[Profit_Per_Quantity]]</f>
        <v>64426.319999999985</v>
      </c>
      <c r="O2444" s="1" t="s">
        <v>48</v>
      </c>
    </row>
    <row r="2445" spans="1:15" x14ac:dyDescent="0.3">
      <c r="A2445" s="1" t="s">
        <v>9295</v>
      </c>
      <c r="B2445" s="1" t="s">
        <v>2148</v>
      </c>
      <c r="C2445" s="14" t="s">
        <v>5808</v>
      </c>
      <c r="D2445" s="1" t="s">
        <v>15</v>
      </c>
      <c r="E2445" s="1" t="s">
        <v>30</v>
      </c>
      <c r="F2445" s="1" t="s">
        <v>35</v>
      </c>
      <c r="G2445" s="1" t="s">
        <v>36</v>
      </c>
      <c r="H2445" s="1">
        <v>1024</v>
      </c>
      <c r="I2445" s="1">
        <v>898.01</v>
      </c>
      <c r="J2445" s="1">
        <v>1596.31</v>
      </c>
      <c r="K2445" s="1">
        <v>69</v>
      </c>
      <c r="L2445" s="1">
        <f>Table49[[#This Row],[Selling_Price]]-Table49[[#This Row],[Market_Price]]</f>
        <v>698.3</v>
      </c>
      <c r="M2445" s="1">
        <f>Table49[[#This Row],[Quantity]]*Table49[[#This Row],[Selling_Price]]</f>
        <v>110145.39</v>
      </c>
      <c r="N2445" s="1">
        <f>Table49[[#This Row],[Quantity]]*Table49[[#This Row],[Profit_Per_Quantity]]</f>
        <v>48182.7</v>
      </c>
      <c r="O2445" s="1" t="s">
        <v>48</v>
      </c>
    </row>
    <row r="2446" spans="1:15" x14ac:dyDescent="0.3">
      <c r="A2446" s="1" t="s">
        <v>8176</v>
      </c>
      <c r="B2446" s="1" t="s">
        <v>325</v>
      </c>
      <c r="C2446" s="14" t="s">
        <v>5649</v>
      </c>
      <c r="D2446" s="1" t="s">
        <v>13</v>
      </c>
      <c r="E2446" s="1" t="s">
        <v>30</v>
      </c>
      <c r="F2446" s="1" t="s">
        <v>32</v>
      </c>
      <c r="G2446" s="1" t="s">
        <v>42</v>
      </c>
      <c r="H2446" s="1">
        <v>1014</v>
      </c>
      <c r="I2446" s="1">
        <v>1579.79</v>
      </c>
      <c r="J2446" s="1">
        <v>2228.1</v>
      </c>
      <c r="K2446" s="1">
        <v>151</v>
      </c>
      <c r="L2446" s="1">
        <f>Table49[[#This Row],[Selling_Price]]-Table49[[#This Row],[Market_Price]]</f>
        <v>648.30999999999995</v>
      </c>
      <c r="M2446" s="1">
        <f>Table49[[#This Row],[Quantity]]*Table49[[#This Row],[Selling_Price]]</f>
        <v>336443.1</v>
      </c>
      <c r="N2446" s="1">
        <f>Table49[[#This Row],[Quantity]]*Table49[[#This Row],[Profit_Per_Quantity]]</f>
        <v>97894.81</v>
      </c>
      <c r="O2446" s="1" t="s">
        <v>48</v>
      </c>
    </row>
    <row r="2447" spans="1:15" x14ac:dyDescent="0.3">
      <c r="A2447" s="1" t="s">
        <v>7216</v>
      </c>
      <c r="B2447" s="1" t="s">
        <v>3607</v>
      </c>
      <c r="C2447" s="14" t="s">
        <v>4710</v>
      </c>
      <c r="D2447" s="1" t="s">
        <v>19</v>
      </c>
      <c r="E2447" s="1" t="s">
        <v>25</v>
      </c>
      <c r="F2447" s="1" t="s">
        <v>35</v>
      </c>
      <c r="G2447" s="1" t="s">
        <v>36</v>
      </c>
      <c r="H2447" s="1">
        <v>1006</v>
      </c>
      <c r="I2447" s="1">
        <v>1631.73</v>
      </c>
      <c r="J2447" s="1">
        <v>2887.77</v>
      </c>
      <c r="K2447" s="1">
        <v>338</v>
      </c>
      <c r="L2447" s="1">
        <f>Table49[[#This Row],[Selling_Price]]-Table49[[#This Row],[Market_Price]]</f>
        <v>1256.04</v>
      </c>
      <c r="M2447" s="1">
        <f>Table49[[#This Row],[Quantity]]*Table49[[#This Row],[Selling_Price]]</f>
        <v>976066.26</v>
      </c>
      <c r="N2447" s="1">
        <f>Table49[[#This Row],[Quantity]]*Table49[[#This Row],[Profit_Per_Quantity]]</f>
        <v>424541.51999999996</v>
      </c>
      <c r="O2447" s="1" t="s">
        <v>48</v>
      </c>
    </row>
    <row r="2448" spans="1:15" x14ac:dyDescent="0.3">
      <c r="A2448" s="1" t="s">
        <v>7784</v>
      </c>
      <c r="B2448" s="1" t="s">
        <v>1246</v>
      </c>
      <c r="C2448" s="14" t="s">
        <v>6072</v>
      </c>
      <c r="D2448" s="1" t="s">
        <v>17</v>
      </c>
      <c r="E2448" s="1" t="s">
        <v>4349</v>
      </c>
      <c r="F2448" s="1" t="s">
        <v>31</v>
      </c>
      <c r="G2448" s="1" t="s">
        <v>38</v>
      </c>
      <c r="H2448" s="1">
        <v>1038</v>
      </c>
      <c r="I2448" s="1">
        <v>784.03</v>
      </c>
      <c r="J2448" s="1">
        <v>1490.25</v>
      </c>
      <c r="K2448" s="1">
        <v>337</v>
      </c>
      <c r="L2448" s="1">
        <f>Table49[[#This Row],[Selling_Price]]-Table49[[#This Row],[Market_Price]]</f>
        <v>706.22</v>
      </c>
      <c r="M2448" s="1">
        <f>Table49[[#This Row],[Quantity]]*Table49[[#This Row],[Selling_Price]]</f>
        <v>502214.25</v>
      </c>
      <c r="N2448" s="1">
        <f>Table49[[#This Row],[Quantity]]*Table49[[#This Row],[Profit_Per_Quantity]]</f>
        <v>237996.14</v>
      </c>
      <c r="O2448" s="1" t="s">
        <v>48</v>
      </c>
    </row>
    <row r="2449" spans="1:15" x14ac:dyDescent="0.3">
      <c r="A2449" s="1" t="s">
        <v>10402</v>
      </c>
      <c r="B2449" s="1" t="s">
        <v>3870</v>
      </c>
      <c r="C2449" s="14" t="s">
        <v>4448</v>
      </c>
      <c r="D2449" s="1" t="s">
        <v>15</v>
      </c>
      <c r="E2449" s="1" t="s">
        <v>29</v>
      </c>
      <c r="F2449" s="1" t="s">
        <v>32</v>
      </c>
      <c r="G2449" s="1" t="s">
        <v>40</v>
      </c>
      <c r="H2449" s="1">
        <v>1025</v>
      </c>
      <c r="I2449" s="1">
        <v>55.54</v>
      </c>
      <c r="J2449" s="1">
        <v>96.29</v>
      </c>
      <c r="K2449" s="1">
        <v>500</v>
      </c>
      <c r="L2449" s="1">
        <f>Table49[[#This Row],[Selling_Price]]-Table49[[#This Row],[Market_Price]]</f>
        <v>40.750000000000007</v>
      </c>
      <c r="M2449" s="1">
        <f>Table49[[#This Row],[Quantity]]*Table49[[#This Row],[Selling_Price]]</f>
        <v>48145</v>
      </c>
      <c r="N2449" s="1">
        <f>Table49[[#This Row],[Quantity]]*Table49[[#This Row],[Profit_Per_Quantity]]</f>
        <v>20375.000000000004</v>
      </c>
      <c r="O2449" s="1" t="s">
        <v>48</v>
      </c>
    </row>
    <row r="2450" spans="1:15" x14ac:dyDescent="0.3">
      <c r="A2450" s="1" t="s">
        <v>8705</v>
      </c>
      <c r="B2450" s="1" t="s">
        <v>1174</v>
      </c>
      <c r="C2450" s="14" t="s">
        <v>4723</v>
      </c>
      <c r="D2450" s="1" t="s">
        <v>11</v>
      </c>
      <c r="E2450" s="1" t="s">
        <v>28</v>
      </c>
      <c r="F2450" s="1" t="s">
        <v>31</v>
      </c>
      <c r="G2450" s="1" t="s">
        <v>36</v>
      </c>
      <c r="H2450" s="1">
        <v>1079</v>
      </c>
      <c r="I2450" s="1">
        <v>1370.9</v>
      </c>
      <c r="J2450" s="1">
        <v>1666.37</v>
      </c>
      <c r="K2450" s="1">
        <v>54</v>
      </c>
      <c r="L2450" s="1">
        <f>Table49[[#This Row],[Selling_Price]]-Table49[[#This Row],[Market_Price]]</f>
        <v>295.4699999999998</v>
      </c>
      <c r="M2450" s="1">
        <f>Table49[[#This Row],[Quantity]]*Table49[[#This Row],[Selling_Price]]</f>
        <v>89983.98</v>
      </c>
      <c r="N2450" s="1">
        <f>Table49[[#This Row],[Quantity]]*Table49[[#This Row],[Profit_Per_Quantity]]</f>
        <v>15955.37999999999</v>
      </c>
      <c r="O2450" s="1" t="s">
        <v>48</v>
      </c>
    </row>
    <row r="2451" spans="1:15" x14ac:dyDescent="0.3">
      <c r="A2451" s="1" t="s">
        <v>10469</v>
      </c>
      <c r="B2451" s="1" t="s">
        <v>3957</v>
      </c>
      <c r="C2451" s="14" t="s">
        <v>4729</v>
      </c>
      <c r="D2451" s="1" t="s">
        <v>17</v>
      </c>
      <c r="E2451" s="1" t="s">
        <v>21</v>
      </c>
      <c r="F2451" s="1" t="s">
        <v>32</v>
      </c>
      <c r="G2451" s="1" t="s">
        <v>37</v>
      </c>
      <c r="H2451" s="1">
        <v>1080</v>
      </c>
      <c r="I2451" s="1">
        <v>128.68</v>
      </c>
      <c r="J2451" s="1">
        <v>147.78</v>
      </c>
      <c r="K2451" s="1">
        <v>408</v>
      </c>
      <c r="L2451" s="1">
        <f>Table49[[#This Row],[Selling_Price]]-Table49[[#This Row],[Market_Price]]</f>
        <v>19.099999999999994</v>
      </c>
      <c r="M2451" s="1">
        <f>Table49[[#This Row],[Quantity]]*Table49[[#This Row],[Selling_Price]]</f>
        <v>60294.239999999998</v>
      </c>
      <c r="N2451" s="1">
        <f>Table49[[#This Row],[Quantity]]*Table49[[#This Row],[Profit_Per_Quantity]]</f>
        <v>7792.7999999999975</v>
      </c>
      <c r="O2451" s="1" t="s">
        <v>48</v>
      </c>
    </row>
    <row r="2452" spans="1:15" x14ac:dyDescent="0.3">
      <c r="A2452" s="1" t="s">
        <v>7525</v>
      </c>
      <c r="B2452" s="1" t="s">
        <v>653</v>
      </c>
      <c r="C2452" s="14" t="s">
        <v>5762</v>
      </c>
      <c r="D2452" s="1" t="s">
        <v>12</v>
      </c>
      <c r="E2452" s="1" t="s">
        <v>27</v>
      </c>
      <c r="F2452" s="1" t="s">
        <v>32</v>
      </c>
      <c r="G2452" s="1" t="s">
        <v>41</v>
      </c>
      <c r="H2452" s="1">
        <v>1040</v>
      </c>
      <c r="I2452" s="1">
        <v>1372.22</v>
      </c>
      <c r="J2452" s="1">
        <v>2502.37</v>
      </c>
      <c r="K2452" s="1">
        <v>150</v>
      </c>
      <c r="L2452" s="1">
        <f>Table49[[#This Row],[Selling_Price]]-Table49[[#This Row],[Market_Price]]</f>
        <v>1130.1499999999999</v>
      </c>
      <c r="M2452" s="1">
        <f>Table49[[#This Row],[Quantity]]*Table49[[#This Row],[Selling_Price]]</f>
        <v>375355.5</v>
      </c>
      <c r="N2452" s="1">
        <f>Table49[[#This Row],[Quantity]]*Table49[[#This Row],[Profit_Per_Quantity]]</f>
        <v>169522.49999999997</v>
      </c>
      <c r="O2452" s="1" t="s">
        <v>48</v>
      </c>
    </row>
    <row r="2453" spans="1:15" x14ac:dyDescent="0.3">
      <c r="A2453" s="1" t="s">
        <v>10470</v>
      </c>
      <c r="B2453" s="1" t="s">
        <v>3959</v>
      </c>
      <c r="C2453" s="14" t="s">
        <v>4727</v>
      </c>
      <c r="D2453" s="1" t="s">
        <v>16</v>
      </c>
      <c r="E2453" s="1" t="s">
        <v>29</v>
      </c>
      <c r="F2453" s="1" t="s">
        <v>33</v>
      </c>
      <c r="G2453" s="1" t="s">
        <v>43</v>
      </c>
      <c r="H2453" s="1">
        <v>1041</v>
      </c>
      <c r="I2453" s="1">
        <v>1167.32</v>
      </c>
      <c r="J2453" s="1">
        <v>2073.7399999999998</v>
      </c>
      <c r="K2453" s="1">
        <v>71</v>
      </c>
      <c r="L2453" s="1">
        <f>Table49[[#This Row],[Selling_Price]]-Table49[[#This Row],[Market_Price]]</f>
        <v>906.41999999999985</v>
      </c>
      <c r="M2453" s="1">
        <f>Table49[[#This Row],[Quantity]]*Table49[[#This Row],[Selling_Price]]</f>
        <v>147235.53999999998</v>
      </c>
      <c r="N2453" s="1">
        <f>Table49[[#This Row],[Quantity]]*Table49[[#This Row],[Profit_Per_Quantity]]</f>
        <v>64355.819999999992</v>
      </c>
      <c r="O2453" s="1" t="s">
        <v>48</v>
      </c>
    </row>
    <row r="2454" spans="1:15" x14ac:dyDescent="0.3">
      <c r="A2454" s="1" t="s">
        <v>9760</v>
      </c>
      <c r="B2454" s="1" t="s">
        <v>2879</v>
      </c>
      <c r="C2454" s="14" t="s">
        <v>5479</v>
      </c>
      <c r="D2454" s="1" t="s">
        <v>14</v>
      </c>
      <c r="E2454" s="1" t="s">
        <v>29</v>
      </c>
      <c r="F2454" s="1" t="s">
        <v>33</v>
      </c>
      <c r="G2454" s="1" t="s">
        <v>38</v>
      </c>
      <c r="H2454" s="1">
        <v>1057</v>
      </c>
      <c r="I2454" s="1">
        <v>1276.6300000000001</v>
      </c>
      <c r="J2454" s="1">
        <v>1484.11</v>
      </c>
      <c r="K2454" s="1">
        <v>109</v>
      </c>
      <c r="L2454" s="1">
        <f>Table49[[#This Row],[Selling_Price]]-Table49[[#This Row],[Market_Price]]</f>
        <v>207.47999999999979</v>
      </c>
      <c r="M2454" s="1">
        <f>Table49[[#This Row],[Quantity]]*Table49[[#This Row],[Selling_Price]]</f>
        <v>161767.99</v>
      </c>
      <c r="N2454" s="1">
        <f>Table49[[#This Row],[Quantity]]*Table49[[#This Row],[Profit_Per_Quantity]]</f>
        <v>22615.319999999978</v>
      </c>
      <c r="O2454" s="1" t="s">
        <v>48</v>
      </c>
    </row>
    <row r="2455" spans="1:15" x14ac:dyDescent="0.3">
      <c r="A2455" s="1" t="s">
        <v>10064</v>
      </c>
      <c r="B2455" s="1" t="s">
        <v>3373</v>
      </c>
      <c r="C2455" s="14" t="s">
        <v>4677</v>
      </c>
      <c r="D2455" s="1" t="s">
        <v>19</v>
      </c>
      <c r="E2455" s="1" t="s">
        <v>21</v>
      </c>
      <c r="F2455" s="1" t="s">
        <v>31</v>
      </c>
      <c r="G2455" s="1" t="s">
        <v>36</v>
      </c>
      <c r="H2455" s="1">
        <v>1070</v>
      </c>
      <c r="I2455" s="1">
        <v>1692.19</v>
      </c>
      <c r="J2455" s="1">
        <v>3376.43</v>
      </c>
      <c r="K2455" s="1">
        <v>121</v>
      </c>
      <c r="L2455" s="1">
        <f>Table49[[#This Row],[Selling_Price]]-Table49[[#This Row],[Market_Price]]</f>
        <v>1684.2399999999998</v>
      </c>
      <c r="M2455" s="1">
        <f>Table49[[#This Row],[Quantity]]*Table49[[#This Row],[Selling_Price]]</f>
        <v>408548.02999999997</v>
      </c>
      <c r="N2455" s="1">
        <f>Table49[[#This Row],[Quantity]]*Table49[[#This Row],[Profit_Per_Quantity]]</f>
        <v>203793.03999999998</v>
      </c>
      <c r="O2455" s="1" t="s">
        <v>48</v>
      </c>
    </row>
    <row r="2456" spans="1:15" x14ac:dyDescent="0.3">
      <c r="A2456" s="1" t="s">
        <v>6794</v>
      </c>
      <c r="B2456" s="1" t="s">
        <v>3006</v>
      </c>
      <c r="C2456" s="14" t="s">
        <v>5050</v>
      </c>
      <c r="D2456" s="1" t="s">
        <v>12</v>
      </c>
      <c r="E2456" s="1" t="s">
        <v>26</v>
      </c>
      <c r="F2456" s="1" t="s">
        <v>33</v>
      </c>
      <c r="G2456" s="1" t="s">
        <v>41</v>
      </c>
      <c r="H2456" s="1">
        <v>1036</v>
      </c>
      <c r="I2456" s="1">
        <v>1597.55</v>
      </c>
      <c r="J2456" s="1">
        <v>1882.02</v>
      </c>
      <c r="K2456" s="1">
        <v>84</v>
      </c>
      <c r="L2456" s="1">
        <f>Table49[[#This Row],[Selling_Price]]-Table49[[#This Row],[Market_Price]]</f>
        <v>284.47000000000003</v>
      </c>
      <c r="M2456" s="1">
        <f>Table49[[#This Row],[Quantity]]*Table49[[#This Row],[Selling_Price]]</f>
        <v>158089.68</v>
      </c>
      <c r="N2456" s="1">
        <f>Table49[[#This Row],[Quantity]]*Table49[[#This Row],[Profit_Per_Quantity]]</f>
        <v>23895.480000000003</v>
      </c>
      <c r="O2456" s="1" t="s">
        <v>48</v>
      </c>
    </row>
    <row r="2457" spans="1:15" x14ac:dyDescent="0.3">
      <c r="A2457" s="1" t="s">
        <v>10511</v>
      </c>
      <c r="B2457" s="1" t="s">
        <v>4046</v>
      </c>
      <c r="C2457" s="14" t="s">
        <v>4566</v>
      </c>
      <c r="D2457" s="1" t="s">
        <v>14</v>
      </c>
      <c r="E2457" s="1" t="s">
        <v>28</v>
      </c>
      <c r="F2457" s="1" t="s">
        <v>33</v>
      </c>
      <c r="G2457" s="1" t="s">
        <v>44</v>
      </c>
      <c r="H2457" s="1">
        <v>1067</v>
      </c>
      <c r="I2457" s="1">
        <v>1748.52</v>
      </c>
      <c r="J2457" s="1">
        <v>2172.16</v>
      </c>
      <c r="K2457" s="1">
        <v>70</v>
      </c>
      <c r="L2457" s="1">
        <f>Table49[[#This Row],[Selling_Price]]-Table49[[#This Row],[Market_Price]]</f>
        <v>423.63999999999987</v>
      </c>
      <c r="M2457" s="1">
        <f>Table49[[#This Row],[Quantity]]*Table49[[#This Row],[Selling_Price]]</f>
        <v>152051.19999999998</v>
      </c>
      <c r="N2457" s="1">
        <f>Table49[[#This Row],[Quantity]]*Table49[[#This Row],[Profit_Per_Quantity]]</f>
        <v>29654.799999999992</v>
      </c>
      <c r="O2457" s="1" t="s">
        <v>48</v>
      </c>
    </row>
    <row r="2458" spans="1:15" x14ac:dyDescent="0.3">
      <c r="A2458" s="1" t="s">
        <v>9259</v>
      </c>
      <c r="B2458" s="1" t="s">
        <v>2078</v>
      </c>
      <c r="C2458" s="14" t="s">
        <v>4584</v>
      </c>
      <c r="D2458" s="1" t="s">
        <v>19</v>
      </c>
      <c r="E2458" s="1" t="s">
        <v>28</v>
      </c>
      <c r="F2458" s="1" t="s">
        <v>35</v>
      </c>
      <c r="G2458" s="1" t="s">
        <v>37</v>
      </c>
      <c r="H2458" s="1">
        <v>1057</v>
      </c>
      <c r="I2458" s="1">
        <v>206.24</v>
      </c>
      <c r="J2458" s="1">
        <v>261.16000000000003</v>
      </c>
      <c r="K2458" s="1">
        <v>452</v>
      </c>
      <c r="L2458" s="1">
        <f>Table49[[#This Row],[Selling_Price]]-Table49[[#This Row],[Market_Price]]</f>
        <v>54.920000000000016</v>
      </c>
      <c r="M2458" s="1">
        <f>Table49[[#This Row],[Quantity]]*Table49[[#This Row],[Selling_Price]]</f>
        <v>118044.32</v>
      </c>
      <c r="N2458" s="1">
        <f>Table49[[#This Row],[Quantity]]*Table49[[#This Row],[Profit_Per_Quantity]]</f>
        <v>24823.840000000007</v>
      </c>
      <c r="O2458" s="1" t="s">
        <v>48</v>
      </c>
    </row>
    <row r="2459" spans="1:15" x14ac:dyDescent="0.3">
      <c r="A2459" s="1" t="s">
        <v>10564</v>
      </c>
      <c r="B2459" s="1" t="s">
        <v>4136</v>
      </c>
      <c r="C2459" s="14" t="s">
        <v>4564</v>
      </c>
      <c r="D2459" s="1" t="s">
        <v>20</v>
      </c>
      <c r="E2459" s="1" t="s">
        <v>27</v>
      </c>
      <c r="F2459" s="1" t="s">
        <v>34</v>
      </c>
      <c r="G2459" s="1" t="s">
        <v>41</v>
      </c>
      <c r="H2459" s="1">
        <v>1004</v>
      </c>
      <c r="I2459" s="1">
        <v>583.80999999999995</v>
      </c>
      <c r="J2459" s="1">
        <v>707.53</v>
      </c>
      <c r="K2459" s="1">
        <v>334</v>
      </c>
      <c r="L2459" s="1">
        <f>Table49[[#This Row],[Selling_Price]]-Table49[[#This Row],[Market_Price]]</f>
        <v>123.72000000000003</v>
      </c>
      <c r="M2459" s="1">
        <f>Table49[[#This Row],[Quantity]]*Table49[[#This Row],[Selling_Price]]</f>
        <v>236315.02</v>
      </c>
      <c r="N2459" s="1">
        <f>Table49[[#This Row],[Quantity]]*Table49[[#This Row],[Profit_Per_Quantity]]</f>
        <v>41322.48000000001</v>
      </c>
      <c r="O2459" s="1" t="s">
        <v>48</v>
      </c>
    </row>
    <row r="2460" spans="1:15" x14ac:dyDescent="0.3">
      <c r="A2460" s="1" t="s">
        <v>9517</v>
      </c>
      <c r="B2460" s="1" t="s">
        <v>2497</v>
      </c>
      <c r="C2460" s="14" t="s">
        <v>5670</v>
      </c>
      <c r="D2460" s="1" t="s">
        <v>18</v>
      </c>
      <c r="E2460" s="1" t="s">
        <v>4349</v>
      </c>
      <c r="F2460" s="1" t="s">
        <v>33</v>
      </c>
      <c r="G2460" s="1" t="s">
        <v>41</v>
      </c>
      <c r="H2460" s="1">
        <v>1013</v>
      </c>
      <c r="I2460" s="1">
        <v>1318.24</v>
      </c>
      <c r="J2460" s="1">
        <v>1741.84</v>
      </c>
      <c r="K2460" s="1">
        <v>196</v>
      </c>
      <c r="L2460" s="1">
        <f>Table49[[#This Row],[Selling_Price]]-Table49[[#This Row],[Market_Price]]</f>
        <v>423.59999999999991</v>
      </c>
      <c r="M2460" s="1">
        <f>Table49[[#This Row],[Quantity]]*Table49[[#This Row],[Selling_Price]]</f>
        <v>341400.63999999996</v>
      </c>
      <c r="N2460" s="1">
        <f>Table49[[#This Row],[Quantity]]*Table49[[#This Row],[Profit_Per_Quantity]]</f>
        <v>83025.599999999977</v>
      </c>
      <c r="O2460" s="1" t="s">
        <v>48</v>
      </c>
    </row>
    <row r="2461" spans="1:15" x14ac:dyDescent="0.3">
      <c r="A2461" s="1" t="s">
        <v>8236</v>
      </c>
      <c r="B2461" s="1" t="s">
        <v>425</v>
      </c>
      <c r="C2461" s="14" t="s">
        <v>6152</v>
      </c>
      <c r="D2461" s="1" t="s">
        <v>13</v>
      </c>
      <c r="E2461" s="1" t="s">
        <v>28</v>
      </c>
      <c r="F2461" s="1" t="s">
        <v>32</v>
      </c>
      <c r="G2461" s="1" t="s">
        <v>42</v>
      </c>
      <c r="H2461" s="1">
        <v>1092</v>
      </c>
      <c r="I2461" s="1">
        <v>1813.22</v>
      </c>
      <c r="J2461" s="1">
        <v>2320.7800000000002</v>
      </c>
      <c r="K2461" s="1">
        <v>32</v>
      </c>
      <c r="L2461" s="1">
        <f>Table49[[#This Row],[Selling_Price]]-Table49[[#This Row],[Market_Price]]</f>
        <v>507.56000000000017</v>
      </c>
      <c r="M2461" s="1">
        <f>Table49[[#This Row],[Quantity]]*Table49[[#This Row],[Selling_Price]]</f>
        <v>74264.960000000006</v>
      </c>
      <c r="N2461" s="1">
        <f>Table49[[#This Row],[Quantity]]*Table49[[#This Row],[Profit_Per_Quantity]]</f>
        <v>16241.920000000006</v>
      </c>
      <c r="O2461" s="1" t="s">
        <v>48</v>
      </c>
    </row>
    <row r="2462" spans="1:15" x14ac:dyDescent="0.3">
      <c r="A2462" s="1" t="s">
        <v>10065</v>
      </c>
      <c r="B2462" s="1" t="s">
        <v>3374</v>
      </c>
      <c r="C2462" s="14" t="s">
        <v>5012</v>
      </c>
      <c r="D2462" s="1" t="s">
        <v>17</v>
      </c>
      <c r="E2462" s="1" t="s">
        <v>24</v>
      </c>
      <c r="F2462" s="1" t="s">
        <v>34</v>
      </c>
      <c r="G2462" s="1" t="s">
        <v>40</v>
      </c>
      <c r="H2462" s="1">
        <v>1073</v>
      </c>
      <c r="I2462" s="1">
        <v>983.39</v>
      </c>
      <c r="J2462" s="1">
        <v>1758.47</v>
      </c>
      <c r="K2462" s="1">
        <v>218</v>
      </c>
      <c r="L2462" s="1">
        <f>Table49[[#This Row],[Selling_Price]]-Table49[[#This Row],[Market_Price]]</f>
        <v>775.08</v>
      </c>
      <c r="M2462" s="1">
        <f>Table49[[#This Row],[Quantity]]*Table49[[#This Row],[Selling_Price]]</f>
        <v>383346.46</v>
      </c>
      <c r="N2462" s="1">
        <f>Table49[[#This Row],[Quantity]]*Table49[[#This Row],[Profit_Per_Quantity]]</f>
        <v>168967.44</v>
      </c>
      <c r="O2462" s="1" t="s">
        <v>48</v>
      </c>
    </row>
    <row r="2463" spans="1:15" x14ac:dyDescent="0.3">
      <c r="A2463" s="1" t="s">
        <v>6755</v>
      </c>
      <c r="B2463" s="1" t="s">
        <v>4216</v>
      </c>
      <c r="C2463" s="14" t="s">
        <v>4489</v>
      </c>
      <c r="D2463" s="1" t="s">
        <v>17</v>
      </c>
      <c r="E2463" s="1" t="s">
        <v>4351</v>
      </c>
      <c r="F2463" s="1" t="s">
        <v>35</v>
      </c>
      <c r="G2463" s="1" t="s">
        <v>45</v>
      </c>
      <c r="H2463" s="1">
        <v>1027</v>
      </c>
      <c r="I2463" s="1">
        <v>1041.67</v>
      </c>
      <c r="J2463" s="1">
        <v>1338.32</v>
      </c>
      <c r="K2463" s="1">
        <v>208</v>
      </c>
      <c r="L2463" s="1">
        <f>Table49[[#This Row],[Selling_Price]]-Table49[[#This Row],[Market_Price]]</f>
        <v>296.64999999999986</v>
      </c>
      <c r="M2463" s="1">
        <f>Table49[[#This Row],[Quantity]]*Table49[[#This Row],[Selling_Price]]</f>
        <v>278370.56</v>
      </c>
      <c r="N2463" s="1">
        <f>Table49[[#This Row],[Quantity]]*Table49[[#This Row],[Profit_Per_Quantity]]</f>
        <v>61703.199999999968</v>
      </c>
      <c r="O2463" s="1" t="s">
        <v>48</v>
      </c>
    </row>
    <row r="2464" spans="1:15" x14ac:dyDescent="0.3">
      <c r="A2464" s="1" t="s">
        <v>6450</v>
      </c>
      <c r="B2464" s="1" t="s">
        <v>1218</v>
      </c>
      <c r="C2464" s="14" t="s">
        <v>6079</v>
      </c>
      <c r="D2464" s="1" t="s">
        <v>11</v>
      </c>
      <c r="E2464" s="1" t="s">
        <v>21</v>
      </c>
      <c r="F2464" s="1" t="s">
        <v>32</v>
      </c>
      <c r="G2464" s="1" t="s">
        <v>40</v>
      </c>
      <c r="H2464" s="1">
        <v>1031</v>
      </c>
      <c r="I2464" s="1">
        <v>1713.51</v>
      </c>
      <c r="J2464" s="1">
        <v>3221.18</v>
      </c>
      <c r="K2464" s="1">
        <v>371</v>
      </c>
      <c r="L2464" s="1">
        <f>Table49[[#This Row],[Selling_Price]]-Table49[[#This Row],[Market_Price]]</f>
        <v>1507.6699999999998</v>
      </c>
      <c r="M2464" s="1">
        <f>Table49[[#This Row],[Quantity]]*Table49[[#This Row],[Selling_Price]]</f>
        <v>1195057.78</v>
      </c>
      <c r="N2464" s="1">
        <f>Table49[[#This Row],[Quantity]]*Table49[[#This Row],[Profit_Per_Quantity]]</f>
        <v>559345.56999999995</v>
      </c>
      <c r="O2464" s="1" t="s">
        <v>48</v>
      </c>
    </row>
    <row r="2465" spans="1:15" x14ac:dyDescent="0.3">
      <c r="A2465" s="1" t="s">
        <v>7774</v>
      </c>
      <c r="B2465" s="1" t="s">
        <v>235</v>
      </c>
      <c r="C2465" s="14" t="s">
        <v>6231</v>
      </c>
      <c r="D2465" s="1" t="s">
        <v>16</v>
      </c>
      <c r="E2465" s="1" t="s">
        <v>4349</v>
      </c>
      <c r="F2465" s="1" t="s">
        <v>31</v>
      </c>
      <c r="G2465" s="1" t="s">
        <v>40</v>
      </c>
      <c r="H2465" s="1">
        <v>1081</v>
      </c>
      <c r="I2465" s="1">
        <v>1745.73</v>
      </c>
      <c r="J2465" s="1">
        <v>2462.17</v>
      </c>
      <c r="K2465" s="1">
        <v>455</v>
      </c>
      <c r="L2465" s="1">
        <f>Table49[[#This Row],[Selling_Price]]-Table49[[#This Row],[Market_Price]]</f>
        <v>716.44</v>
      </c>
      <c r="M2465" s="1">
        <f>Table49[[#This Row],[Quantity]]*Table49[[#This Row],[Selling_Price]]</f>
        <v>1120287.3500000001</v>
      </c>
      <c r="N2465" s="1">
        <f>Table49[[#This Row],[Quantity]]*Table49[[#This Row],[Profit_Per_Quantity]]</f>
        <v>325980.2</v>
      </c>
      <c r="O2465" s="1" t="s">
        <v>48</v>
      </c>
    </row>
    <row r="2466" spans="1:15" x14ac:dyDescent="0.3">
      <c r="A2466" s="1" t="s">
        <v>9129</v>
      </c>
      <c r="B2466" s="1" t="s">
        <v>1879</v>
      </c>
      <c r="C2466" s="14" t="s">
        <v>5702</v>
      </c>
      <c r="D2466" s="1" t="s">
        <v>18</v>
      </c>
      <c r="E2466" s="1" t="s">
        <v>27</v>
      </c>
      <c r="F2466" s="1" t="s">
        <v>32</v>
      </c>
      <c r="G2466" s="1" t="s">
        <v>36</v>
      </c>
      <c r="H2466" s="1">
        <v>1075</v>
      </c>
      <c r="I2466" s="1">
        <v>1629.4</v>
      </c>
      <c r="J2466" s="1">
        <v>3042.79</v>
      </c>
      <c r="K2466" s="1">
        <v>477</v>
      </c>
      <c r="L2466" s="1">
        <f>Table49[[#This Row],[Selling_Price]]-Table49[[#This Row],[Market_Price]]</f>
        <v>1413.3899999999999</v>
      </c>
      <c r="M2466" s="1">
        <f>Table49[[#This Row],[Quantity]]*Table49[[#This Row],[Selling_Price]]</f>
        <v>1451410.83</v>
      </c>
      <c r="N2466" s="1">
        <f>Table49[[#This Row],[Quantity]]*Table49[[#This Row],[Profit_Per_Quantity]]</f>
        <v>674187.02999999991</v>
      </c>
      <c r="O2466" s="1" t="s">
        <v>48</v>
      </c>
    </row>
    <row r="2467" spans="1:15" x14ac:dyDescent="0.3">
      <c r="A2467" s="1" t="s">
        <v>7967</v>
      </c>
      <c r="B2467" s="1" t="s">
        <v>1734</v>
      </c>
      <c r="C2467" s="14" t="s">
        <v>5929</v>
      </c>
      <c r="D2467" s="1" t="s">
        <v>14</v>
      </c>
      <c r="E2467" s="1" t="s">
        <v>30</v>
      </c>
      <c r="F2467" s="1" t="s">
        <v>32</v>
      </c>
      <c r="G2467" s="1" t="s">
        <v>4352</v>
      </c>
      <c r="H2467" s="1">
        <v>1092</v>
      </c>
      <c r="I2467" s="1">
        <v>241.23</v>
      </c>
      <c r="J2467" s="1">
        <v>341.06</v>
      </c>
      <c r="K2467" s="1">
        <v>494</v>
      </c>
      <c r="L2467" s="1">
        <f>Table49[[#This Row],[Selling_Price]]-Table49[[#This Row],[Market_Price]]</f>
        <v>99.830000000000013</v>
      </c>
      <c r="M2467" s="1">
        <f>Table49[[#This Row],[Quantity]]*Table49[[#This Row],[Selling_Price]]</f>
        <v>168483.64</v>
      </c>
      <c r="N2467" s="1">
        <f>Table49[[#This Row],[Quantity]]*Table49[[#This Row],[Profit_Per_Quantity]]</f>
        <v>49316.020000000004</v>
      </c>
      <c r="O2467" s="1" t="s">
        <v>48</v>
      </c>
    </row>
    <row r="2468" spans="1:15" x14ac:dyDescent="0.3">
      <c r="A2468" s="1" t="s">
        <v>9873</v>
      </c>
      <c r="B2468" s="1" t="s">
        <v>3057</v>
      </c>
      <c r="C2468" s="14" t="s">
        <v>5377</v>
      </c>
      <c r="D2468" s="1" t="s">
        <v>20</v>
      </c>
      <c r="E2468" s="1" t="s">
        <v>28</v>
      </c>
      <c r="F2468" s="1" t="s">
        <v>35</v>
      </c>
      <c r="G2468" s="1" t="s">
        <v>37</v>
      </c>
      <c r="H2468" s="1">
        <v>1056</v>
      </c>
      <c r="I2468" s="1">
        <v>887.9</v>
      </c>
      <c r="J2468" s="1">
        <v>1724.06</v>
      </c>
      <c r="K2468" s="1">
        <v>309</v>
      </c>
      <c r="L2468" s="1">
        <f>Table49[[#This Row],[Selling_Price]]-Table49[[#This Row],[Market_Price]]</f>
        <v>836.16</v>
      </c>
      <c r="M2468" s="1">
        <f>Table49[[#This Row],[Quantity]]*Table49[[#This Row],[Selling_Price]]</f>
        <v>532734.54</v>
      </c>
      <c r="N2468" s="1">
        <f>Table49[[#This Row],[Quantity]]*Table49[[#This Row],[Profit_Per_Quantity]]</f>
        <v>258373.44</v>
      </c>
      <c r="O2468" s="1" t="s">
        <v>48</v>
      </c>
    </row>
    <row r="2469" spans="1:15" x14ac:dyDescent="0.3">
      <c r="A2469" s="1" t="s">
        <v>8770</v>
      </c>
      <c r="B2469" s="1" t="s">
        <v>1290</v>
      </c>
      <c r="C2469" s="14" t="s">
        <v>6057</v>
      </c>
      <c r="D2469" s="1" t="s">
        <v>14</v>
      </c>
      <c r="E2469" s="1" t="s">
        <v>4349</v>
      </c>
      <c r="F2469" s="1" t="s">
        <v>32</v>
      </c>
      <c r="G2469" s="1" t="s">
        <v>45</v>
      </c>
      <c r="H2469" s="1">
        <v>1077</v>
      </c>
      <c r="I2469" s="1">
        <v>572.08000000000004</v>
      </c>
      <c r="J2469" s="1">
        <v>919.54</v>
      </c>
      <c r="K2469" s="1">
        <v>359</v>
      </c>
      <c r="L2469" s="1">
        <f>Table49[[#This Row],[Selling_Price]]-Table49[[#This Row],[Market_Price]]</f>
        <v>347.45999999999992</v>
      </c>
      <c r="M2469" s="1">
        <f>Table49[[#This Row],[Quantity]]*Table49[[#This Row],[Selling_Price]]</f>
        <v>330114.86</v>
      </c>
      <c r="N2469" s="1">
        <f>Table49[[#This Row],[Quantity]]*Table49[[#This Row],[Profit_Per_Quantity]]</f>
        <v>124738.13999999997</v>
      </c>
      <c r="O2469" s="1" t="s">
        <v>48</v>
      </c>
    </row>
    <row r="2470" spans="1:15" x14ac:dyDescent="0.3">
      <c r="A2470" s="1" t="s">
        <v>9619</v>
      </c>
      <c r="B2470" s="1" t="s">
        <v>2659</v>
      </c>
      <c r="C2470" s="14" t="s">
        <v>5597</v>
      </c>
      <c r="D2470" s="1" t="s">
        <v>18</v>
      </c>
      <c r="E2470" s="1" t="s">
        <v>27</v>
      </c>
      <c r="F2470" s="1" t="s">
        <v>31</v>
      </c>
      <c r="G2470" s="1" t="s">
        <v>41</v>
      </c>
      <c r="H2470" s="1">
        <v>1049</v>
      </c>
      <c r="I2470" s="1">
        <v>889.29</v>
      </c>
      <c r="J2470" s="1">
        <v>1696.28</v>
      </c>
      <c r="K2470" s="1">
        <v>99</v>
      </c>
      <c r="L2470" s="1">
        <f>Table49[[#This Row],[Selling_Price]]-Table49[[#This Row],[Market_Price]]</f>
        <v>806.99</v>
      </c>
      <c r="M2470" s="1">
        <f>Table49[[#This Row],[Quantity]]*Table49[[#This Row],[Selling_Price]]</f>
        <v>167931.72</v>
      </c>
      <c r="N2470" s="1">
        <f>Table49[[#This Row],[Quantity]]*Table49[[#This Row],[Profit_Per_Quantity]]</f>
        <v>79892.009999999995</v>
      </c>
      <c r="O2470" s="1" t="s">
        <v>48</v>
      </c>
    </row>
    <row r="2471" spans="1:15" x14ac:dyDescent="0.3">
      <c r="A2471" s="1" t="s">
        <v>10454</v>
      </c>
      <c r="B2471" s="1" t="s">
        <v>3937</v>
      </c>
      <c r="C2471" s="14" t="s">
        <v>4745</v>
      </c>
      <c r="D2471" s="1" t="s">
        <v>13</v>
      </c>
      <c r="E2471" s="1" t="s">
        <v>4351</v>
      </c>
      <c r="F2471" s="1" t="s">
        <v>33</v>
      </c>
      <c r="G2471" s="1" t="s">
        <v>42</v>
      </c>
      <c r="H2471" s="1">
        <v>1093</v>
      </c>
      <c r="I2471" s="1">
        <v>1709.62</v>
      </c>
      <c r="J2471" s="1">
        <v>2005.36</v>
      </c>
      <c r="K2471" s="1">
        <v>178</v>
      </c>
      <c r="L2471" s="1">
        <f>Table49[[#This Row],[Selling_Price]]-Table49[[#This Row],[Market_Price]]</f>
        <v>295.74</v>
      </c>
      <c r="M2471" s="1">
        <f>Table49[[#This Row],[Quantity]]*Table49[[#This Row],[Selling_Price]]</f>
        <v>356954.07999999996</v>
      </c>
      <c r="N2471" s="1">
        <f>Table49[[#This Row],[Quantity]]*Table49[[#This Row],[Profit_Per_Quantity]]</f>
        <v>52641.72</v>
      </c>
      <c r="O2471" s="1" t="s">
        <v>48</v>
      </c>
    </row>
    <row r="2472" spans="1:15" x14ac:dyDescent="0.3">
      <c r="A2472" s="1" t="s">
        <v>10114</v>
      </c>
      <c r="B2472" s="1" t="s">
        <v>3458</v>
      </c>
      <c r="C2472" s="14" t="s">
        <v>5006</v>
      </c>
      <c r="D2472" s="1" t="s">
        <v>16</v>
      </c>
      <c r="E2472" s="1" t="s">
        <v>27</v>
      </c>
      <c r="F2472" s="1" t="s">
        <v>34</v>
      </c>
      <c r="G2472" s="1" t="s">
        <v>44</v>
      </c>
      <c r="H2472" s="1">
        <v>1033</v>
      </c>
      <c r="I2472" s="1">
        <v>1181.23</v>
      </c>
      <c r="J2472" s="1">
        <v>1466.88</v>
      </c>
      <c r="K2472" s="1">
        <v>290</v>
      </c>
      <c r="L2472" s="1">
        <f>Table49[[#This Row],[Selling_Price]]-Table49[[#This Row],[Market_Price]]</f>
        <v>285.65000000000009</v>
      </c>
      <c r="M2472" s="1">
        <f>Table49[[#This Row],[Quantity]]*Table49[[#This Row],[Selling_Price]]</f>
        <v>425395.20000000001</v>
      </c>
      <c r="N2472" s="1">
        <f>Table49[[#This Row],[Quantity]]*Table49[[#This Row],[Profit_Per_Quantity]]</f>
        <v>82838.500000000029</v>
      </c>
      <c r="O2472" s="1" t="s">
        <v>48</v>
      </c>
    </row>
    <row r="2473" spans="1:15" x14ac:dyDescent="0.3">
      <c r="A2473" s="1" t="s">
        <v>10632</v>
      </c>
      <c r="B2473" s="1" t="s">
        <v>4242</v>
      </c>
      <c r="C2473" s="14" t="s">
        <v>4450</v>
      </c>
      <c r="D2473" s="1" t="s">
        <v>13</v>
      </c>
      <c r="E2473" s="1" t="s">
        <v>21</v>
      </c>
      <c r="F2473" s="1" t="s">
        <v>32</v>
      </c>
      <c r="G2473" s="1" t="s">
        <v>40</v>
      </c>
      <c r="H2473" s="1">
        <v>1017</v>
      </c>
      <c r="I2473" s="1">
        <v>651.20000000000005</v>
      </c>
      <c r="J2473" s="1">
        <v>770.73</v>
      </c>
      <c r="K2473" s="1">
        <v>70</v>
      </c>
      <c r="L2473" s="1">
        <f>Table49[[#This Row],[Selling_Price]]-Table49[[#This Row],[Market_Price]]</f>
        <v>119.52999999999997</v>
      </c>
      <c r="M2473" s="1">
        <f>Table49[[#This Row],[Quantity]]*Table49[[#This Row],[Selling_Price]]</f>
        <v>53951.1</v>
      </c>
      <c r="N2473" s="1">
        <f>Table49[[#This Row],[Quantity]]*Table49[[#This Row],[Profit_Per_Quantity]]</f>
        <v>8367.0999999999985</v>
      </c>
      <c r="O2473" s="1" t="s">
        <v>48</v>
      </c>
    </row>
    <row r="2474" spans="1:15" x14ac:dyDescent="0.3">
      <c r="A2474" s="1" t="s">
        <v>7104</v>
      </c>
      <c r="B2474" s="1" t="s">
        <v>2461</v>
      </c>
      <c r="C2474" s="14" t="s">
        <v>5684</v>
      </c>
      <c r="D2474" s="1" t="s">
        <v>17</v>
      </c>
      <c r="E2474" s="1" t="s">
        <v>30</v>
      </c>
      <c r="F2474" s="1" t="s">
        <v>34</v>
      </c>
      <c r="G2474" s="1" t="s">
        <v>44</v>
      </c>
      <c r="H2474" s="1">
        <v>1029</v>
      </c>
      <c r="I2474" s="1">
        <v>667.02</v>
      </c>
      <c r="J2474" s="1">
        <v>865.62</v>
      </c>
      <c r="K2474" s="1">
        <v>453</v>
      </c>
      <c r="L2474" s="1">
        <f>Table49[[#This Row],[Selling_Price]]-Table49[[#This Row],[Market_Price]]</f>
        <v>198.60000000000002</v>
      </c>
      <c r="M2474" s="1">
        <f>Table49[[#This Row],[Quantity]]*Table49[[#This Row],[Selling_Price]]</f>
        <v>392125.86</v>
      </c>
      <c r="N2474" s="1">
        <f>Table49[[#This Row],[Quantity]]*Table49[[#This Row],[Profit_Per_Quantity]]</f>
        <v>89965.800000000017</v>
      </c>
      <c r="O2474" s="1" t="s">
        <v>48</v>
      </c>
    </row>
    <row r="2475" spans="1:15" x14ac:dyDescent="0.3">
      <c r="A2475" s="1" t="s">
        <v>6920</v>
      </c>
      <c r="B2475" s="1" t="s">
        <v>630</v>
      </c>
      <c r="C2475" s="14" t="s">
        <v>4473</v>
      </c>
      <c r="D2475" s="1" t="s">
        <v>13</v>
      </c>
      <c r="E2475" s="1" t="s">
        <v>21</v>
      </c>
      <c r="F2475" s="1" t="s">
        <v>32</v>
      </c>
      <c r="G2475" s="1" t="s">
        <v>37</v>
      </c>
      <c r="H2475" s="1">
        <v>1062</v>
      </c>
      <c r="I2475" s="1">
        <v>1136.46</v>
      </c>
      <c r="J2475" s="1">
        <v>1984.56</v>
      </c>
      <c r="K2475" s="1">
        <v>286</v>
      </c>
      <c r="L2475" s="1">
        <f>Table49[[#This Row],[Selling_Price]]-Table49[[#This Row],[Market_Price]]</f>
        <v>848.09999999999991</v>
      </c>
      <c r="M2475" s="1">
        <f>Table49[[#This Row],[Quantity]]*Table49[[#This Row],[Selling_Price]]</f>
        <v>567584.16</v>
      </c>
      <c r="N2475" s="1">
        <f>Table49[[#This Row],[Quantity]]*Table49[[#This Row],[Profit_Per_Quantity]]</f>
        <v>242556.59999999998</v>
      </c>
      <c r="O2475" s="1" t="s">
        <v>48</v>
      </c>
    </row>
    <row r="2476" spans="1:15" x14ac:dyDescent="0.3">
      <c r="A2476" s="1" t="s">
        <v>6789</v>
      </c>
      <c r="B2476" s="1" t="s">
        <v>508</v>
      </c>
      <c r="C2476" s="14" t="s">
        <v>6129</v>
      </c>
      <c r="D2476" s="1" t="s">
        <v>13</v>
      </c>
      <c r="E2476" s="1" t="s">
        <v>25</v>
      </c>
      <c r="F2476" s="1" t="s">
        <v>32</v>
      </c>
      <c r="G2476" s="1" t="s">
        <v>37</v>
      </c>
      <c r="H2476" s="1">
        <v>1048</v>
      </c>
      <c r="I2476" s="1">
        <v>171.73</v>
      </c>
      <c r="J2476" s="1">
        <v>263.18</v>
      </c>
      <c r="K2476" s="1">
        <v>120</v>
      </c>
      <c r="L2476" s="1">
        <f>Table49[[#This Row],[Selling_Price]]-Table49[[#This Row],[Market_Price]]</f>
        <v>91.450000000000017</v>
      </c>
      <c r="M2476" s="1">
        <f>Table49[[#This Row],[Quantity]]*Table49[[#This Row],[Selling_Price]]</f>
        <v>31581.600000000002</v>
      </c>
      <c r="N2476" s="1">
        <f>Table49[[#This Row],[Quantity]]*Table49[[#This Row],[Profit_Per_Quantity]]</f>
        <v>10974.000000000002</v>
      </c>
      <c r="O2476" s="1" t="s">
        <v>48</v>
      </c>
    </row>
    <row r="2477" spans="1:15" x14ac:dyDescent="0.3">
      <c r="A2477" s="1" t="s">
        <v>8258</v>
      </c>
      <c r="B2477" s="1" t="s">
        <v>459</v>
      </c>
      <c r="C2477" s="14" t="s">
        <v>5657</v>
      </c>
      <c r="D2477" s="1" t="s">
        <v>16</v>
      </c>
      <c r="E2477" s="1" t="s">
        <v>4351</v>
      </c>
      <c r="F2477" s="1" t="s">
        <v>32</v>
      </c>
      <c r="G2477" s="1" t="s">
        <v>44</v>
      </c>
      <c r="H2477" s="1">
        <v>1097</v>
      </c>
      <c r="I2477" s="1">
        <v>1720.15</v>
      </c>
      <c r="J2477" s="1">
        <v>3394.57</v>
      </c>
      <c r="K2477" s="1">
        <v>496</v>
      </c>
      <c r="L2477" s="1">
        <f>Table49[[#This Row],[Selling_Price]]-Table49[[#This Row],[Market_Price]]</f>
        <v>1674.42</v>
      </c>
      <c r="M2477" s="1">
        <f>Table49[[#This Row],[Quantity]]*Table49[[#This Row],[Selling_Price]]</f>
        <v>1683706.72</v>
      </c>
      <c r="N2477" s="1">
        <f>Table49[[#This Row],[Quantity]]*Table49[[#This Row],[Profit_Per_Quantity]]</f>
        <v>830512.32000000007</v>
      </c>
      <c r="O2477" s="1" t="s">
        <v>48</v>
      </c>
    </row>
    <row r="2478" spans="1:15" x14ac:dyDescent="0.3">
      <c r="A2478" s="1" t="s">
        <v>10013</v>
      </c>
      <c r="B2478" s="1" t="s">
        <v>3290</v>
      </c>
      <c r="C2478" s="14" t="s">
        <v>4959</v>
      </c>
      <c r="D2478" s="1" t="s">
        <v>18</v>
      </c>
      <c r="E2478" s="1" t="s">
        <v>4351</v>
      </c>
      <c r="F2478" s="1" t="s">
        <v>31</v>
      </c>
      <c r="G2478" s="1" t="s">
        <v>4352</v>
      </c>
      <c r="H2478" s="1">
        <v>1036</v>
      </c>
      <c r="I2478" s="1">
        <v>259.51</v>
      </c>
      <c r="J2478" s="1">
        <v>498.62</v>
      </c>
      <c r="K2478" s="1">
        <v>453</v>
      </c>
      <c r="L2478" s="1">
        <f>Table49[[#This Row],[Selling_Price]]-Table49[[#This Row],[Market_Price]]</f>
        <v>239.11</v>
      </c>
      <c r="M2478" s="1">
        <f>Table49[[#This Row],[Quantity]]*Table49[[#This Row],[Selling_Price]]</f>
        <v>225874.86000000002</v>
      </c>
      <c r="N2478" s="1">
        <f>Table49[[#This Row],[Quantity]]*Table49[[#This Row],[Profit_Per_Quantity]]</f>
        <v>108316.83</v>
      </c>
      <c r="O2478" s="1" t="s">
        <v>48</v>
      </c>
    </row>
    <row r="2479" spans="1:15" x14ac:dyDescent="0.3">
      <c r="A2479" s="1" t="s">
        <v>7027</v>
      </c>
      <c r="B2479" s="1" t="s">
        <v>1808</v>
      </c>
      <c r="C2479" s="14" t="s">
        <v>5049</v>
      </c>
      <c r="D2479" s="1" t="s">
        <v>18</v>
      </c>
      <c r="E2479" s="1" t="s">
        <v>4349</v>
      </c>
      <c r="F2479" s="1" t="s">
        <v>34</v>
      </c>
      <c r="G2479" s="1" t="s">
        <v>4352</v>
      </c>
      <c r="H2479" s="1">
        <v>1095</v>
      </c>
      <c r="I2479" s="1">
        <v>527.64</v>
      </c>
      <c r="J2479" s="1">
        <v>795.36</v>
      </c>
      <c r="K2479" s="1">
        <v>132</v>
      </c>
      <c r="L2479" s="1">
        <f>Table49[[#This Row],[Selling_Price]]-Table49[[#This Row],[Market_Price]]</f>
        <v>267.72000000000003</v>
      </c>
      <c r="M2479" s="1">
        <f>Table49[[#This Row],[Quantity]]*Table49[[#This Row],[Selling_Price]]</f>
        <v>104987.52</v>
      </c>
      <c r="N2479" s="1">
        <f>Table49[[#This Row],[Quantity]]*Table49[[#This Row],[Profit_Per_Quantity]]</f>
        <v>35339.040000000001</v>
      </c>
      <c r="O2479" s="1" t="s">
        <v>48</v>
      </c>
    </row>
    <row r="2480" spans="1:15" x14ac:dyDescent="0.3">
      <c r="A2480" s="1" t="s">
        <v>7415</v>
      </c>
      <c r="B2480" s="1" t="s">
        <v>579</v>
      </c>
      <c r="C2480" s="14" t="s">
        <v>4840</v>
      </c>
      <c r="D2480" s="1" t="s">
        <v>11</v>
      </c>
      <c r="E2480" s="1" t="s">
        <v>24</v>
      </c>
      <c r="F2480" s="1" t="s">
        <v>34</v>
      </c>
      <c r="G2480" s="1" t="s">
        <v>45</v>
      </c>
      <c r="H2480" s="1">
        <v>1051</v>
      </c>
      <c r="I2480" s="1">
        <v>204.49</v>
      </c>
      <c r="J2480" s="1">
        <v>284.51</v>
      </c>
      <c r="K2480" s="1">
        <v>52</v>
      </c>
      <c r="L2480" s="1">
        <f>Table49[[#This Row],[Selling_Price]]-Table49[[#This Row],[Market_Price]]</f>
        <v>80.019999999999982</v>
      </c>
      <c r="M2480" s="1">
        <f>Table49[[#This Row],[Quantity]]*Table49[[#This Row],[Selling_Price]]</f>
        <v>14794.52</v>
      </c>
      <c r="N2480" s="1">
        <f>Table49[[#This Row],[Quantity]]*Table49[[#This Row],[Profit_Per_Quantity]]</f>
        <v>4161.0399999999991</v>
      </c>
      <c r="O2480" s="1" t="s">
        <v>48</v>
      </c>
    </row>
    <row r="2481" spans="1:15" x14ac:dyDescent="0.3">
      <c r="A2481" s="1" t="s">
        <v>10096</v>
      </c>
      <c r="B2481" s="1" t="s">
        <v>3428</v>
      </c>
      <c r="C2481" s="14" t="s">
        <v>5144</v>
      </c>
      <c r="D2481" s="1" t="s">
        <v>13</v>
      </c>
      <c r="E2481" s="1" t="s">
        <v>4349</v>
      </c>
      <c r="F2481" s="1" t="s">
        <v>35</v>
      </c>
      <c r="G2481" s="1" t="s">
        <v>44</v>
      </c>
      <c r="H2481" s="1">
        <v>1001</v>
      </c>
      <c r="I2481" s="1">
        <v>428.13</v>
      </c>
      <c r="J2481" s="1">
        <v>705.97</v>
      </c>
      <c r="K2481" s="1">
        <v>70</v>
      </c>
      <c r="L2481" s="1">
        <f>Table49[[#This Row],[Selling_Price]]-Table49[[#This Row],[Market_Price]]</f>
        <v>277.84000000000003</v>
      </c>
      <c r="M2481" s="1">
        <f>Table49[[#This Row],[Quantity]]*Table49[[#This Row],[Selling_Price]]</f>
        <v>49417.9</v>
      </c>
      <c r="N2481" s="1">
        <f>Table49[[#This Row],[Quantity]]*Table49[[#This Row],[Profit_Per_Quantity]]</f>
        <v>19448.800000000003</v>
      </c>
      <c r="O2481" s="1" t="s">
        <v>48</v>
      </c>
    </row>
    <row r="2482" spans="1:15" x14ac:dyDescent="0.3">
      <c r="A2482" s="1" t="s">
        <v>7812</v>
      </c>
      <c r="B2482" s="1" t="s">
        <v>3518</v>
      </c>
      <c r="C2482" s="14" t="s">
        <v>4987</v>
      </c>
      <c r="D2482" s="1" t="s">
        <v>16</v>
      </c>
      <c r="E2482" s="1" t="s">
        <v>4351</v>
      </c>
      <c r="F2482" s="1" t="s">
        <v>35</v>
      </c>
      <c r="G2482" s="1" t="s">
        <v>42</v>
      </c>
      <c r="H2482" s="1">
        <v>1089</v>
      </c>
      <c r="I2482" s="1">
        <v>1451.85</v>
      </c>
      <c r="J2482" s="1">
        <v>2131.84</v>
      </c>
      <c r="K2482" s="1">
        <v>318</v>
      </c>
      <c r="L2482" s="1">
        <f>Table49[[#This Row],[Selling_Price]]-Table49[[#This Row],[Market_Price]]</f>
        <v>679.99000000000024</v>
      </c>
      <c r="M2482" s="1">
        <f>Table49[[#This Row],[Quantity]]*Table49[[#This Row],[Selling_Price]]</f>
        <v>677925.12</v>
      </c>
      <c r="N2482" s="1">
        <f>Table49[[#This Row],[Quantity]]*Table49[[#This Row],[Profit_Per_Quantity]]</f>
        <v>216236.82000000007</v>
      </c>
      <c r="O2482" s="1" t="s">
        <v>48</v>
      </c>
    </row>
    <row r="2483" spans="1:15" x14ac:dyDescent="0.3">
      <c r="A2483" s="1" t="s">
        <v>10142</v>
      </c>
      <c r="B2483" s="1" t="s">
        <v>3493</v>
      </c>
      <c r="C2483" s="14" t="s">
        <v>5098</v>
      </c>
      <c r="D2483" s="1" t="s">
        <v>20</v>
      </c>
      <c r="E2483" s="1" t="s">
        <v>26</v>
      </c>
      <c r="F2483" s="1" t="s">
        <v>31</v>
      </c>
      <c r="G2483" s="1" t="s">
        <v>42</v>
      </c>
      <c r="H2483" s="1">
        <v>1047</v>
      </c>
      <c r="I2483" s="1">
        <v>814.15</v>
      </c>
      <c r="J2483" s="1">
        <v>1045</v>
      </c>
      <c r="K2483" s="1">
        <v>99</v>
      </c>
      <c r="L2483" s="1">
        <f>Table49[[#This Row],[Selling_Price]]-Table49[[#This Row],[Market_Price]]</f>
        <v>230.85000000000002</v>
      </c>
      <c r="M2483" s="1">
        <f>Table49[[#This Row],[Quantity]]*Table49[[#This Row],[Selling_Price]]</f>
        <v>103455</v>
      </c>
      <c r="N2483" s="1">
        <f>Table49[[#This Row],[Quantity]]*Table49[[#This Row],[Profit_Per_Quantity]]</f>
        <v>22854.15</v>
      </c>
      <c r="O2483" s="1" t="s">
        <v>48</v>
      </c>
    </row>
    <row r="2484" spans="1:15" x14ac:dyDescent="0.3">
      <c r="A2484" s="1" t="s">
        <v>9416</v>
      </c>
      <c r="B2484" s="1" t="s">
        <v>2332</v>
      </c>
      <c r="C2484" s="14" t="s">
        <v>4645</v>
      </c>
      <c r="D2484" s="1" t="s">
        <v>20</v>
      </c>
      <c r="E2484" s="1" t="s">
        <v>28</v>
      </c>
      <c r="F2484" s="1" t="s">
        <v>34</v>
      </c>
      <c r="G2484" s="1" t="s">
        <v>38</v>
      </c>
      <c r="H2484" s="1">
        <v>1025</v>
      </c>
      <c r="I2484" s="1">
        <v>1214.99</v>
      </c>
      <c r="J2484" s="1">
        <v>2144.11</v>
      </c>
      <c r="K2484" s="1">
        <v>451</v>
      </c>
      <c r="L2484" s="1">
        <f>Table49[[#This Row],[Selling_Price]]-Table49[[#This Row],[Market_Price]]</f>
        <v>929.12000000000012</v>
      </c>
      <c r="M2484" s="1">
        <f>Table49[[#This Row],[Quantity]]*Table49[[#This Row],[Selling_Price]]</f>
        <v>966993.6100000001</v>
      </c>
      <c r="N2484" s="1">
        <f>Table49[[#This Row],[Quantity]]*Table49[[#This Row],[Profit_Per_Quantity]]</f>
        <v>419033.12000000005</v>
      </c>
      <c r="O2484" s="1" t="s">
        <v>48</v>
      </c>
    </row>
    <row r="2485" spans="1:15" x14ac:dyDescent="0.3">
      <c r="A2485" s="1" t="s">
        <v>8127</v>
      </c>
      <c r="B2485" s="1" t="s">
        <v>228</v>
      </c>
      <c r="C2485" s="14" t="s">
        <v>4635</v>
      </c>
      <c r="D2485" s="1" t="s">
        <v>11</v>
      </c>
      <c r="E2485" s="1" t="s">
        <v>26</v>
      </c>
      <c r="F2485" s="1" t="s">
        <v>35</v>
      </c>
      <c r="G2485" s="1" t="s">
        <v>45</v>
      </c>
      <c r="H2485" s="1">
        <v>1001</v>
      </c>
      <c r="I2485" s="1">
        <v>1132.24</v>
      </c>
      <c r="J2485" s="1">
        <v>1617.71</v>
      </c>
      <c r="K2485" s="1">
        <v>282</v>
      </c>
      <c r="L2485" s="1">
        <f>Table49[[#This Row],[Selling_Price]]-Table49[[#This Row],[Market_Price]]</f>
        <v>485.47</v>
      </c>
      <c r="M2485" s="1">
        <f>Table49[[#This Row],[Quantity]]*Table49[[#This Row],[Selling_Price]]</f>
        <v>456194.22000000003</v>
      </c>
      <c r="N2485" s="1">
        <f>Table49[[#This Row],[Quantity]]*Table49[[#This Row],[Profit_Per_Quantity]]</f>
        <v>136902.54</v>
      </c>
      <c r="O2485" s="1" t="s">
        <v>48</v>
      </c>
    </row>
    <row r="2486" spans="1:15" x14ac:dyDescent="0.3">
      <c r="A2486" s="1" t="s">
        <v>6518</v>
      </c>
      <c r="B2486" s="1" t="s">
        <v>3497</v>
      </c>
      <c r="C2486" s="14" t="s">
        <v>5094</v>
      </c>
      <c r="D2486" s="1" t="s">
        <v>20</v>
      </c>
      <c r="E2486" s="1" t="s">
        <v>28</v>
      </c>
      <c r="F2486" s="1" t="s">
        <v>34</v>
      </c>
      <c r="G2486" s="1" t="s">
        <v>36</v>
      </c>
      <c r="H2486" s="1">
        <v>1093</v>
      </c>
      <c r="I2486" s="1">
        <v>506.11</v>
      </c>
      <c r="J2486" s="1">
        <v>994.13</v>
      </c>
      <c r="K2486" s="1">
        <v>486</v>
      </c>
      <c r="L2486" s="1">
        <f>Table49[[#This Row],[Selling_Price]]-Table49[[#This Row],[Market_Price]]</f>
        <v>488.02</v>
      </c>
      <c r="M2486" s="1">
        <f>Table49[[#This Row],[Quantity]]*Table49[[#This Row],[Selling_Price]]</f>
        <v>483147.18</v>
      </c>
      <c r="N2486" s="1">
        <f>Table49[[#This Row],[Quantity]]*Table49[[#This Row],[Profit_Per_Quantity]]</f>
        <v>237177.72</v>
      </c>
      <c r="O2486" s="1" t="s">
        <v>48</v>
      </c>
    </row>
    <row r="2487" spans="1:15" x14ac:dyDescent="0.3">
      <c r="A2487" s="1" t="s">
        <v>6718</v>
      </c>
      <c r="B2487" s="1" t="s">
        <v>3960</v>
      </c>
      <c r="C2487" s="14" t="s">
        <v>4726</v>
      </c>
      <c r="D2487" s="1" t="s">
        <v>15</v>
      </c>
      <c r="E2487" s="1" t="s">
        <v>30</v>
      </c>
      <c r="F2487" s="1" t="s">
        <v>34</v>
      </c>
      <c r="G2487" s="1" t="s">
        <v>40</v>
      </c>
      <c r="H2487" s="1">
        <v>1023</v>
      </c>
      <c r="I2487" s="1">
        <v>132.13</v>
      </c>
      <c r="J2487" s="1">
        <v>217.11</v>
      </c>
      <c r="K2487" s="1">
        <v>425</v>
      </c>
      <c r="L2487" s="1">
        <f>Table49[[#This Row],[Selling_Price]]-Table49[[#This Row],[Market_Price]]</f>
        <v>84.980000000000018</v>
      </c>
      <c r="M2487" s="1">
        <f>Table49[[#This Row],[Quantity]]*Table49[[#This Row],[Selling_Price]]</f>
        <v>92271.75</v>
      </c>
      <c r="N2487" s="1">
        <f>Table49[[#This Row],[Quantity]]*Table49[[#This Row],[Profit_Per_Quantity]]</f>
        <v>36116.500000000007</v>
      </c>
      <c r="O2487" s="1" t="s">
        <v>48</v>
      </c>
    </row>
    <row r="2488" spans="1:15" x14ac:dyDescent="0.3">
      <c r="A2488" s="1" t="s">
        <v>9238</v>
      </c>
      <c r="B2488" s="1" t="s">
        <v>2053</v>
      </c>
      <c r="C2488" s="14" t="s">
        <v>5023</v>
      </c>
      <c r="D2488" s="1" t="s">
        <v>12</v>
      </c>
      <c r="E2488" s="1" t="s">
        <v>29</v>
      </c>
      <c r="F2488" s="1" t="s">
        <v>31</v>
      </c>
      <c r="G2488" s="1" t="s">
        <v>44</v>
      </c>
      <c r="H2488" s="1">
        <v>1086</v>
      </c>
      <c r="I2488" s="1">
        <v>1100.92</v>
      </c>
      <c r="J2488" s="1">
        <v>1956.55</v>
      </c>
      <c r="K2488" s="1">
        <v>180</v>
      </c>
      <c r="L2488" s="1">
        <f>Table49[[#This Row],[Selling_Price]]-Table49[[#This Row],[Market_Price]]</f>
        <v>855.62999999999988</v>
      </c>
      <c r="M2488" s="1">
        <f>Table49[[#This Row],[Quantity]]*Table49[[#This Row],[Selling_Price]]</f>
        <v>352179</v>
      </c>
      <c r="N2488" s="1">
        <f>Table49[[#This Row],[Quantity]]*Table49[[#This Row],[Profit_Per_Quantity]]</f>
        <v>154013.39999999997</v>
      </c>
      <c r="O2488" s="1" t="s">
        <v>48</v>
      </c>
    </row>
    <row r="2489" spans="1:15" x14ac:dyDescent="0.3">
      <c r="A2489" s="1" t="s">
        <v>10571</v>
      </c>
      <c r="B2489" s="1" t="s">
        <v>4152</v>
      </c>
      <c r="C2489" s="14" t="s">
        <v>4548</v>
      </c>
      <c r="D2489" s="1" t="s">
        <v>19</v>
      </c>
      <c r="E2489" s="1" t="s">
        <v>24</v>
      </c>
      <c r="F2489" s="1" t="s">
        <v>32</v>
      </c>
      <c r="G2489" s="1" t="s">
        <v>41</v>
      </c>
      <c r="H2489" s="1">
        <v>1002</v>
      </c>
      <c r="I2489" s="1">
        <v>988.18</v>
      </c>
      <c r="J2489" s="1">
        <v>1328.89</v>
      </c>
      <c r="K2489" s="1">
        <v>14</v>
      </c>
      <c r="L2489" s="1">
        <f>Table49[[#This Row],[Selling_Price]]-Table49[[#This Row],[Market_Price]]</f>
        <v>340.71000000000015</v>
      </c>
      <c r="M2489" s="1">
        <f>Table49[[#This Row],[Quantity]]*Table49[[#This Row],[Selling_Price]]</f>
        <v>18604.460000000003</v>
      </c>
      <c r="N2489" s="1">
        <f>Table49[[#This Row],[Quantity]]*Table49[[#This Row],[Profit_Per_Quantity]]</f>
        <v>4769.9400000000023</v>
      </c>
      <c r="O2489" s="1" t="s">
        <v>48</v>
      </c>
    </row>
    <row r="2490" spans="1:15" x14ac:dyDescent="0.3">
      <c r="A2490" s="1" t="s">
        <v>10393</v>
      </c>
      <c r="B2490" s="1" t="s">
        <v>3858</v>
      </c>
      <c r="C2490" s="14" t="s">
        <v>4813</v>
      </c>
      <c r="D2490" s="1" t="s">
        <v>14</v>
      </c>
      <c r="E2490" s="1" t="s">
        <v>25</v>
      </c>
      <c r="F2490" s="1" t="s">
        <v>32</v>
      </c>
      <c r="G2490" s="1" t="s">
        <v>41</v>
      </c>
      <c r="H2490" s="1">
        <v>1056</v>
      </c>
      <c r="I2490" s="1">
        <v>502.11</v>
      </c>
      <c r="J2490" s="1">
        <v>727.92</v>
      </c>
      <c r="K2490" s="1">
        <v>426</v>
      </c>
      <c r="L2490" s="1">
        <f>Table49[[#This Row],[Selling_Price]]-Table49[[#This Row],[Market_Price]]</f>
        <v>225.80999999999995</v>
      </c>
      <c r="M2490" s="1">
        <f>Table49[[#This Row],[Quantity]]*Table49[[#This Row],[Selling_Price]]</f>
        <v>310093.92</v>
      </c>
      <c r="N2490" s="1">
        <f>Table49[[#This Row],[Quantity]]*Table49[[#This Row],[Profit_Per_Quantity]]</f>
        <v>96195.059999999983</v>
      </c>
      <c r="O2490" s="1" t="s">
        <v>48</v>
      </c>
    </row>
    <row r="2491" spans="1:15" x14ac:dyDescent="0.3">
      <c r="A2491" s="1" t="s">
        <v>6826</v>
      </c>
      <c r="B2491" s="1" t="s">
        <v>3120</v>
      </c>
      <c r="C2491" s="14" t="s">
        <v>4909</v>
      </c>
      <c r="D2491" s="1" t="s">
        <v>15</v>
      </c>
      <c r="E2491" s="1" t="s">
        <v>28</v>
      </c>
      <c r="F2491" s="1" t="s">
        <v>35</v>
      </c>
      <c r="G2491" s="1" t="s">
        <v>37</v>
      </c>
      <c r="H2491" s="1">
        <v>1024</v>
      </c>
      <c r="I2491" s="1">
        <v>1623.16</v>
      </c>
      <c r="J2491" s="1">
        <v>1876.22</v>
      </c>
      <c r="K2491" s="1">
        <v>319</v>
      </c>
      <c r="L2491" s="1">
        <f>Table49[[#This Row],[Selling_Price]]-Table49[[#This Row],[Market_Price]]</f>
        <v>253.05999999999995</v>
      </c>
      <c r="M2491" s="1">
        <f>Table49[[#This Row],[Quantity]]*Table49[[#This Row],[Selling_Price]]</f>
        <v>598514.18000000005</v>
      </c>
      <c r="N2491" s="1">
        <f>Table49[[#This Row],[Quantity]]*Table49[[#This Row],[Profit_Per_Quantity]]</f>
        <v>80726.139999999985</v>
      </c>
      <c r="O2491" s="1" t="s">
        <v>48</v>
      </c>
    </row>
    <row r="2492" spans="1:15" x14ac:dyDescent="0.3">
      <c r="A2492" s="1" t="s">
        <v>10153</v>
      </c>
      <c r="B2492" s="1" t="s">
        <v>3507</v>
      </c>
      <c r="C2492" s="14" t="s">
        <v>4862</v>
      </c>
      <c r="D2492" s="1" t="s">
        <v>17</v>
      </c>
      <c r="E2492" s="1" t="s">
        <v>4349</v>
      </c>
      <c r="F2492" s="1" t="s">
        <v>31</v>
      </c>
      <c r="G2492" s="1" t="s">
        <v>40</v>
      </c>
      <c r="H2492" s="1">
        <v>1062</v>
      </c>
      <c r="I2492" s="1">
        <v>544.67999999999995</v>
      </c>
      <c r="J2492" s="1">
        <v>640.70000000000005</v>
      </c>
      <c r="K2492" s="1">
        <v>184</v>
      </c>
      <c r="L2492" s="1">
        <f>Table49[[#This Row],[Selling_Price]]-Table49[[#This Row],[Market_Price]]</f>
        <v>96.020000000000095</v>
      </c>
      <c r="M2492" s="1">
        <f>Table49[[#This Row],[Quantity]]*Table49[[#This Row],[Selling_Price]]</f>
        <v>117888.8</v>
      </c>
      <c r="N2492" s="1">
        <f>Table49[[#This Row],[Quantity]]*Table49[[#This Row],[Profit_Per_Quantity]]</f>
        <v>17667.680000000018</v>
      </c>
      <c r="O2492" s="1" t="s">
        <v>48</v>
      </c>
    </row>
    <row r="2493" spans="1:15" x14ac:dyDescent="0.3">
      <c r="A2493" s="1" t="s">
        <v>6448</v>
      </c>
      <c r="B2493" s="1" t="s">
        <v>1286</v>
      </c>
      <c r="C2493" s="14" t="s">
        <v>5800</v>
      </c>
      <c r="D2493" s="1" t="s">
        <v>15</v>
      </c>
      <c r="E2493" s="1" t="s">
        <v>27</v>
      </c>
      <c r="F2493" s="1" t="s">
        <v>34</v>
      </c>
      <c r="G2493" s="1" t="s">
        <v>40</v>
      </c>
      <c r="H2493" s="1">
        <v>1012</v>
      </c>
      <c r="I2493" s="1">
        <v>1082.0899999999999</v>
      </c>
      <c r="J2493" s="1">
        <v>2007.13</v>
      </c>
      <c r="K2493" s="1">
        <v>386</v>
      </c>
      <c r="L2493" s="1">
        <f>Table49[[#This Row],[Selling_Price]]-Table49[[#This Row],[Market_Price]]</f>
        <v>925.04000000000019</v>
      </c>
      <c r="M2493" s="1">
        <f>Table49[[#This Row],[Quantity]]*Table49[[#This Row],[Selling_Price]]</f>
        <v>774752.18</v>
      </c>
      <c r="N2493" s="1">
        <f>Table49[[#This Row],[Quantity]]*Table49[[#This Row],[Profit_Per_Quantity]]</f>
        <v>357065.44000000006</v>
      </c>
      <c r="O2493" s="1" t="s">
        <v>48</v>
      </c>
    </row>
    <row r="2494" spans="1:15" x14ac:dyDescent="0.3">
      <c r="A2494" s="1" t="s">
        <v>8279</v>
      </c>
      <c r="B2494" s="1" t="s">
        <v>495</v>
      </c>
      <c r="C2494" s="14" t="s">
        <v>5271</v>
      </c>
      <c r="D2494" s="1" t="s">
        <v>11</v>
      </c>
      <c r="E2494" s="1" t="s">
        <v>30</v>
      </c>
      <c r="F2494" s="1" t="s">
        <v>35</v>
      </c>
      <c r="G2494" s="1" t="s">
        <v>44</v>
      </c>
      <c r="H2494" s="1">
        <v>1096</v>
      </c>
      <c r="I2494" s="1">
        <v>1167.3599999999999</v>
      </c>
      <c r="J2494" s="1">
        <v>1860.19</v>
      </c>
      <c r="K2494" s="1">
        <v>476</v>
      </c>
      <c r="L2494" s="1">
        <f>Table49[[#This Row],[Selling_Price]]-Table49[[#This Row],[Market_Price]]</f>
        <v>692.83000000000015</v>
      </c>
      <c r="M2494" s="1">
        <f>Table49[[#This Row],[Quantity]]*Table49[[#This Row],[Selling_Price]]</f>
        <v>885450.44000000006</v>
      </c>
      <c r="N2494" s="1">
        <f>Table49[[#This Row],[Quantity]]*Table49[[#This Row],[Profit_Per_Quantity]]</f>
        <v>329787.08000000007</v>
      </c>
      <c r="O2494" s="1" t="s">
        <v>48</v>
      </c>
    </row>
    <row r="2495" spans="1:15" x14ac:dyDescent="0.3">
      <c r="A2495" s="1" t="s">
        <v>8960</v>
      </c>
      <c r="B2495" s="1" t="s">
        <v>1611</v>
      </c>
      <c r="C2495" s="14" t="s">
        <v>4803</v>
      </c>
      <c r="D2495" s="1" t="s">
        <v>12</v>
      </c>
      <c r="E2495" s="1" t="s">
        <v>29</v>
      </c>
      <c r="F2495" s="1" t="s">
        <v>31</v>
      </c>
      <c r="G2495" s="1" t="s">
        <v>45</v>
      </c>
      <c r="H2495" s="1">
        <v>1089</v>
      </c>
      <c r="I2495" s="1">
        <v>656.54</v>
      </c>
      <c r="J2495" s="1">
        <v>1306.22</v>
      </c>
      <c r="K2495" s="1">
        <v>49</v>
      </c>
      <c r="L2495" s="1">
        <f>Table49[[#This Row],[Selling_Price]]-Table49[[#This Row],[Market_Price]]</f>
        <v>649.68000000000006</v>
      </c>
      <c r="M2495" s="1">
        <f>Table49[[#This Row],[Quantity]]*Table49[[#This Row],[Selling_Price]]</f>
        <v>64004.78</v>
      </c>
      <c r="N2495" s="1">
        <f>Table49[[#This Row],[Quantity]]*Table49[[#This Row],[Profit_Per_Quantity]]</f>
        <v>31834.320000000003</v>
      </c>
      <c r="O2495" s="1" t="s">
        <v>48</v>
      </c>
    </row>
    <row r="2496" spans="1:15" x14ac:dyDescent="0.3">
      <c r="A2496" s="1" t="s">
        <v>10276</v>
      </c>
      <c r="B2496" s="1" t="s">
        <v>3680</v>
      </c>
      <c r="C2496" s="14" t="s">
        <v>4923</v>
      </c>
      <c r="D2496" s="1" t="s">
        <v>19</v>
      </c>
      <c r="E2496" s="1" t="s">
        <v>27</v>
      </c>
      <c r="F2496" s="1" t="s">
        <v>32</v>
      </c>
      <c r="G2496" s="1" t="s">
        <v>42</v>
      </c>
      <c r="H2496" s="1">
        <v>1056</v>
      </c>
      <c r="I2496" s="1">
        <v>83.26</v>
      </c>
      <c r="J2496" s="1">
        <v>105.43</v>
      </c>
      <c r="K2496" s="1">
        <v>205</v>
      </c>
      <c r="L2496" s="1">
        <f>Table49[[#This Row],[Selling_Price]]-Table49[[#This Row],[Market_Price]]</f>
        <v>22.17</v>
      </c>
      <c r="M2496" s="1">
        <f>Table49[[#This Row],[Quantity]]*Table49[[#This Row],[Selling_Price]]</f>
        <v>21613.15</v>
      </c>
      <c r="N2496" s="1">
        <f>Table49[[#This Row],[Quantity]]*Table49[[#This Row],[Profit_Per_Quantity]]</f>
        <v>4544.8500000000004</v>
      </c>
      <c r="O2496" s="1" t="s">
        <v>48</v>
      </c>
    </row>
    <row r="2497" spans="1:15" x14ac:dyDescent="0.3">
      <c r="A2497" s="1" t="s">
        <v>9979</v>
      </c>
      <c r="B2497" s="1" t="s">
        <v>3218</v>
      </c>
      <c r="C2497" s="14" t="s">
        <v>5268</v>
      </c>
      <c r="D2497" s="1" t="s">
        <v>20</v>
      </c>
      <c r="E2497" s="1" t="s">
        <v>24</v>
      </c>
      <c r="F2497" s="1" t="s">
        <v>34</v>
      </c>
      <c r="G2497" s="1" t="s">
        <v>37</v>
      </c>
      <c r="H2497" s="1">
        <v>1058</v>
      </c>
      <c r="I2497" s="1">
        <v>778.49</v>
      </c>
      <c r="J2497" s="1">
        <v>870.33</v>
      </c>
      <c r="K2497" s="1">
        <v>500</v>
      </c>
      <c r="L2497" s="1">
        <f>Table49[[#This Row],[Selling_Price]]-Table49[[#This Row],[Market_Price]]</f>
        <v>91.840000000000032</v>
      </c>
      <c r="M2497" s="1">
        <f>Table49[[#This Row],[Quantity]]*Table49[[#This Row],[Selling_Price]]</f>
        <v>435165</v>
      </c>
      <c r="N2497" s="1">
        <f>Table49[[#This Row],[Quantity]]*Table49[[#This Row],[Profit_Per_Quantity]]</f>
        <v>45920.000000000015</v>
      </c>
      <c r="O2497" s="1" t="s">
        <v>48</v>
      </c>
    </row>
    <row r="2498" spans="1:15" x14ac:dyDescent="0.3">
      <c r="A2498" s="1" t="s">
        <v>7495</v>
      </c>
      <c r="B2498" s="1" t="s">
        <v>76</v>
      </c>
      <c r="C2498" s="14" t="s">
        <v>4910</v>
      </c>
      <c r="D2498" s="1" t="s">
        <v>20</v>
      </c>
      <c r="E2498" s="1" t="s">
        <v>29</v>
      </c>
      <c r="F2498" s="1" t="s">
        <v>35</v>
      </c>
      <c r="G2498" s="1" t="s">
        <v>4352</v>
      </c>
      <c r="H2498" s="1">
        <v>1012</v>
      </c>
      <c r="I2498" s="1">
        <v>1816.74</v>
      </c>
      <c r="J2498" s="1">
        <v>2189.5700000000002</v>
      </c>
      <c r="K2498" s="1">
        <v>407</v>
      </c>
      <c r="L2498" s="1">
        <f>Table49[[#This Row],[Selling_Price]]-Table49[[#This Row],[Market_Price]]</f>
        <v>372.83000000000015</v>
      </c>
      <c r="M2498" s="1">
        <f>Table49[[#This Row],[Quantity]]*Table49[[#This Row],[Selling_Price]]</f>
        <v>891154.99000000011</v>
      </c>
      <c r="N2498" s="1">
        <f>Table49[[#This Row],[Quantity]]*Table49[[#This Row],[Profit_Per_Quantity]]</f>
        <v>151741.81000000006</v>
      </c>
      <c r="O2498" s="1" t="s">
        <v>48</v>
      </c>
    </row>
    <row r="2499" spans="1:15" x14ac:dyDescent="0.3">
      <c r="A2499" s="1" t="s">
        <v>9338</v>
      </c>
      <c r="B2499" s="1" t="s">
        <v>2211</v>
      </c>
      <c r="C2499" s="14" t="s">
        <v>5783</v>
      </c>
      <c r="D2499" s="1" t="s">
        <v>16</v>
      </c>
      <c r="E2499" s="1" t="s">
        <v>21</v>
      </c>
      <c r="F2499" s="1" t="s">
        <v>34</v>
      </c>
      <c r="G2499" s="1" t="s">
        <v>43</v>
      </c>
      <c r="H2499" s="1">
        <v>1039</v>
      </c>
      <c r="I2499" s="1">
        <v>1406.4</v>
      </c>
      <c r="J2499" s="1">
        <v>2323.88</v>
      </c>
      <c r="K2499" s="1">
        <v>187</v>
      </c>
      <c r="L2499" s="1">
        <f>Table49[[#This Row],[Selling_Price]]-Table49[[#This Row],[Market_Price]]</f>
        <v>917.48</v>
      </c>
      <c r="M2499" s="1">
        <f>Table49[[#This Row],[Quantity]]*Table49[[#This Row],[Selling_Price]]</f>
        <v>434565.56</v>
      </c>
      <c r="N2499" s="1">
        <f>Table49[[#This Row],[Quantity]]*Table49[[#This Row],[Profit_Per_Quantity]]</f>
        <v>171568.76</v>
      </c>
      <c r="O2499" s="1" t="s">
        <v>48</v>
      </c>
    </row>
    <row r="2500" spans="1:15" x14ac:dyDescent="0.3">
      <c r="A2500" s="1" t="s">
        <v>8909</v>
      </c>
      <c r="B2500" s="1" t="s">
        <v>1517</v>
      </c>
      <c r="C2500" s="14" t="s">
        <v>5335</v>
      </c>
      <c r="D2500" s="1" t="s">
        <v>18</v>
      </c>
      <c r="E2500" s="1" t="s">
        <v>4351</v>
      </c>
      <c r="F2500" s="1" t="s">
        <v>34</v>
      </c>
      <c r="G2500" s="1" t="s">
        <v>40</v>
      </c>
      <c r="H2500" s="1">
        <v>1002</v>
      </c>
      <c r="I2500" s="1">
        <v>1397.85</v>
      </c>
      <c r="J2500" s="1">
        <v>2560.3000000000002</v>
      </c>
      <c r="K2500" s="1">
        <v>8</v>
      </c>
      <c r="L2500" s="1">
        <f>Table49[[#This Row],[Selling_Price]]-Table49[[#This Row],[Market_Price]]</f>
        <v>1162.4500000000003</v>
      </c>
      <c r="M2500" s="1">
        <f>Table49[[#This Row],[Quantity]]*Table49[[#This Row],[Selling_Price]]</f>
        <v>20482.400000000001</v>
      </c>
      <c r="N2500" s="1">
        <f>Table49[[#This Row],[Quantity]]*Table49[[#This Row],[Profit_Per_Quantity]]</f>
        <v>9299.6000000000022</v>
      </c>
      <c r="O2500" s="1" t="s">
        <v>48</v>
      </c>
    </row>
    <row r="2501" spans="1:15" x14ac:dyDescent="0.3">
      <c r="A2501" s="1" t="s">
        <v>8602</v>
      </c>
      <c r="B2501" s="1" t="s">
        <v>1019</v>
      </c>
      <c r="C2501" s="14" t="s">
        <v>5049</v>
      </c>
      <c r="D2501" s="1" t="s">
        <v>12</v>
      </c>
      <c r="E2501" s="1" t="s">
        <v>28</v>
      </c>
      <c r="F2501" s="1" t="s">
        <v>34</v>
      </c>
      <c r="G2501" s="1" t="s">
        <v>45</v>
      </c>
      <c r="H2501" s="1">
        <v>1086</v>
      </c>
      <c r="I2501" s="1">
        <v>910.87</v>
      </c>
      <c r="J2501" s="1">
        <v>1590.21</v>
      </c>
      <c r="K2501" s="1">
        <v>126</v>
      </c>
      <c r="L2501" s="1">
        <f>Table49[[#This Row],[Selling_Price]]-Table49[[#This Row],[Market_Price]]</f>
        <v>679.34</v>
      </c>
      <c r="M2501" s="1">
        <f>Table49[[#This Row],[Quantity]]*Table49[[#This Row],[Selling_Price]]</f>
        <v>200366.46</v>
      </c>
      <c r="N2501" s="1">
        <f>Table49[[#This Row],[Quantity]]*Table49[[#This Row],[Profit_Per_Quantity]]</f>
        <v>85596.840000000011</v>
      </c>
      <c r="O2501" s="1" t="s">
        <v>48</v>
      </c>
    </row>
    <row r="2502" spans="1:15" x14ac:dyDescent="0.3">
      <c r="A2502" s="1" t="s">
        <v>8616</v>
      </c>
      <c r="B2502" s="1" t="s">
        <v>1042</v>
      </c>
      <c r="C2502" s="14" t="s">
        <v>6038</v>
      </c>
      <c r="D2502" s="1" t="s">
        <v>20</v>
      </c>
      <c r="E2502" s="1" t="s">
        <v>29</v>
      </c>
      <c r="F2502" s="1" t="s">
        <v>31</v>
      </c>
      <c r="G2502" s="1" t="s">
        <v>38</v>
      </c>
      <c r="H2502" s="1">
        <v>1030</v>
      </c>
      <c r="I2502" s="1">
        <v>571.29</v>
      </c>
      <c r="J2502" s="1">
        <v>916.59</v>
      </c>
      <c r="K2502" s="1">
        <v>405</v>
      </c>
      <c r="L2502" s="1">
        <f>Table49[[#This Row],[Selling_Price]]-Table49[[#This Row],[Market_Price]]</f>
        <v>345.30000000000007</v>
      </c>
      <c r="M2502" s="1">
        <f>Table49[[#This Row],[Quantity]]*Table49[[#This Row],[Selling_Price]]</f>
        <v>371218.95</v>
      </c>
      <c r="N2502" s="1">
        <f>Table49[[#This Row],[Quantity]]*Table49[[#This Row],[Profit_Per_Quantity]]</f>
        <v>139846.50000000003</v>
      </c>
      <c r="O2502" s="1" t="s">
        <v>48</v>
      </c>
    </row>
    <row r="2503" spans="1:15" x14ac:dyDescent="0.3">
      <c r="A2503" s="1" t="s">
        <v>8741</v>
      </c>
      <c r="B2503" s="1" t="s">
        <v>1239</v>
      </c>
      <c r="C2503" s="14" t="s">
        <v>5446</v>
      </c>
      <c r="D2503" s="1" t="s">
        <v>14</v>
      </c>
      <c r="E2503" s="1" t="s">
        <v>4351</v>
      </c>
      <c r="F2503" s="1" t="s">
        <v>34</v>
      </c>
      <c r="G2503" s="1" t="s">
        <v>43</v>
      </c>
      <c r="H2503" s="1">
        <v>1014</v>
      </c>
      <c r="I2503" s="1">
        <v>785.51</v>
      </c>
      <c r="J2503" s="1">
        <v>1388.88</v>
      </c>
      <c r="K2503" s="1">
        <v>179</v>
      </c>
      <c r="L2503" s="1">
        <f>Table49[[#This Row],[Selling_Price]]-Table49[[#This Row],[Market_Price]]</f>
        <v>603.37000000000012</v>
      </c>
      <c r="M2503" s="1">
        <f>Table49[[#This Row],[Quantity]]*Table49[[#This Row],[Selling_Price]]</f>
        <v>248609.52000000002</v>
      </c>
      <c r="N2503" s="1">
        <f>Table49[[#This Row],[Quantity]]*Table49[[#This Row],[Profit_Per_Quantity]]</f>
        <v>108003.23000000003</v>
      </c>
      <c r="O2503" s="1" t="s">
        <v>48</v>
      </c>
    </row>
    <row r="2504" spans="1:15" x14ac:dyDescent="0.3">
      <c r="A2504" s="1" t="s">
        <v>6653</v>
      </c>
      <c r="B2504" s="1" t="s">
        <v>2994</v>
      </c>
      <c r="C2504" s="14" t="s">
        <v>5365</v>
      </c>
      <c r="D2504" s="1" t="s">
        <v>18</v>
      </c>
      <c r="E2504" s="1" t="s">
        <v>24</v>
      </c>
      <c r="F2504" s="1" t="s">
        <v>32</v>
      </c>
      <c r="G2504" s="1" t="s">
        <v>38</v>
      </c>
      <c r="H2504" s="1">
        <v>1053</v>
      </c>
      <c r="I2504" s="1">
        <v>1161.1300000000001</v>
      </c>
      <c r="J2504" s="1">
        <v>2265.81</v>
      </c>
      <c r="K2504" s="1">
        <v>202</v>
      </c>
      <c r="L2504" s="1">
        <f>Table49[[#This Row],[Selling_Price]]-Table49[[#This Row],[Market_Price]]</f>
        <v>1104.6799999999998</v>
      </c>
      <c r="M2504" s="1">
        <f>Table49[[#This Row],[Quantity]]*Table49[[#This Row],[Selling_Price]]</f>
        <v>457693.62</v>
      </c>
      <c r="N2504" s="1">
        <f>Table49[[#This Row],[Quantity]]*Table49[[#This Row],[Profit_Per_Quantity]]</f>
        <v>223145.35999999996</v>
      </c>
      <c r="O2504" s="1" t="s">
        <v>48</v>
      </c>
    </row>
    <row r="2505" spans="1:15" x14ac:dyDescent="0.3">
      <c r="A2505" s="1" t="s">
        <v>6829</v>
      </c>
      <c r="B2505" s="1" t="s">
        <v>2994</v>
      </c>
      <c r="C2505" s="14" t="s">
        <v>5414</v>
      </c>
      <c r="D2505" s="1" t="s">
        <v>12</v>
      </c>
      <c r="E2505" s="1" t="s">
        <v>4349</v>
      </c>
      <c r="F2505" s="1" t="s">
        <v>32</v>
      </c>
      <c r="G2505" s="1" t="s">
        <v>36</v>
      </c>
      <c r="H2505" s="1">
        <v>1090</v>
      </c>
      <c r="I2505" s="1">
        <v>957.34</v>
      </c>
      <c r="J2505" s="1">
        <v>1720.32</v>
      </c>
      <c r="K2505" s="1">
        <v>274</v>
      </c>
      <c r="L2505" s="1">
        <f>Table49[[#This Row],[Selling_Price]]-Table49[[#This Row],[Market_Price]]</f>
        <v>762.9799999999999</v>
      </c>
      <c r="M2505" s="1">
        <f>Table49[[#This Row],[Quantity]]*Table49[[#This Row],[Selling_Price]]</f>
        <v>471367.67999999999</v>
      </c>
      <c r="N2505" s="1">
        <f>Table49[[#This Row],[Quantity]]*Table49[[#This Row],[Profit_Per_Quantity]]</f>
        <v>209056.51999999996</v>
      </c>
      <c r="O2505" s="1" t="s">
        <v>48</v>
      </c>
    </row>
    <row r="2506" spans="1:15" x14ac:dyDescent="0.3">
      <c r="A2506" s="1" t="s">
        <v>9127</v>
      </c>
      <c r="B2506" s="1" t="s">
        <v>1873</v>
      </c>
      <c r="C2506" s="14" t="s">
        <v>4514</v>
      </c>
      <c r="D2506" s="1" t="s">
        <v>13</v>
      </c>
      <c r="E2506" s="1" t="s">
        <v>27</v>
      </c>
      <c r="F2506" s="1" t="s">
        <v>34</v>
      </c>
      <c r="G2506" s="1" t="s">
        <v>4352</v>
      </c>
      <c r="H2506" s="1">
        <v>1088</v>
      </c>
      <c r="I2506" s="1">
        <v>661.16</v>
      </c>
      <c r="J2506" s="1">
        <v>1118.5899999999999</v>
      </c>
      <c r="K2506" s="1">
        <v>391</v>
      </c>
      <c r="L2506" s="1">
        <f>Table49[[#This Row],[Selling_Price]]-Table49[[#This Row],[Market_Price]]</f>
        <v>457.42999999999995</v>
      </c>
      <c r="M2506" s="1">
        <f>Table49[[#This Row],[Quantity]]*Table49[[#This Row],[Selling_Price]]</f>
        <v>437368.68999999994</v>
      </c>
      <c r="N2506" s="1">
        <f>Table49[[#This Row],[Quantity]]*Table49[[#This Row],[Profit_Per_Quantity]]</f>
        <v>178855.12999999998</v>
      </c>
      <c r="O2506" s="1" t="s">
        <v>48</v>
      </c>
    </row>
    <row r="2507" spans="1:15" x14ac:dyDescent="0.3">
      <c r="A2507" s="1" t="s">
        <v>10301</v>
      </c>
      <c r="B2507" s="1" t="s">
        <v>3712</v>
      </c>
      <c r="C2507" s="14" t="s">
        <v>4924</v>
      </c>
      <c r="D2507" s="1" t="s">
        <v>19</v>
      </c>
      <c r="E2507" s="1" t="s">
        <v>25</v>
      </c>
      <c r="F2507" s="1" t="s">
        <v>32</v>
      </c>
      <c r="G2507" s="1" t="s">
        <v>4352</v>
      </c>
      <c r="H2507" s="1">
        <v>1018</v>
      </c>
      <c r="I2507" s="1">
        <v>1462.04</v>
      </c>
      <c r="J2507" s="1">
        <v>1853.75</v>
      </c>
      <c r="K2507" s="1">
        <v>237</v>
      </c>
      <c r="L2507" s="1">
        <f>Table49[[#This Row],[Selling_Price]]-Table49[[#This Row],[Market_Price]]</f>
        <v>391.71000000000004</v>
      </c>
      <c r="M2507" s="1">
        <f>Table49[[#This Row],[Quantity]]*Table49[[#This Row],[Selling_Price]]</f>
        <v>439338.75</v>
      </c>
      <c r="N2507" s="1">
        <f>Table49[[#This Row],[Quantity]]*Table49[[#This Row],[Profit_Per_Quantity]]</f>
        <v>92835.27</v>
      </c>
      <c r="O2507" s="1" t="s">
        <v>48</v>
      </c>
    </row>
    <row r="2508" spans="1:15" x14ac:dyDescent="0.3">
      <c r="A2508" s="1" t="s">
        <v>9745</v>
      </c>
      <c r="B2508" s="1" t="s">
        <v>2853</v>
      </c>
      <c r="C2508" s="14" t="s">
        <v>4979</v>
      </c>
      <c r="D2508" s="1" t="s">
        <v>15</v>
      </c>
      <c r="E2508" s="1" t="s">
        <v>30</v>
      </c>
      <c r="F2508" s="1" t="s">
        <v>31</v>
      </c>
      <c r="G2508" s="1" t="s">
        <v>41</v>
      </c>
      <c r="H2508" s="1">
        <v>1098</v>
      </c>
      <c r="I2508" s="1">
        <v>1734.2</v>
      </c>
      <c r="J2508" s="1">
        <v>3328.73</v>
      </c>
      <c r="K2508" s="1">
        <v>496</v>
      </c>
      <c r="L2508" s="1">
        <f>Table49[[#This Row],[Selling_Price]]-Table49[[#This Row],[Market_Price]]</f>
        <v>1594.53</v>
      </c>
      <c r="M2508" s="1">
        <f>Table49[[#This Row],[Quantity]]*Table49[[#This Row],[Selling_Price]]</f>
        <v>1651050.08</v>
      </c>
      <c r="N2508" s="1">
        <f>Table49[[#This Row],[Quantity]]*Table49[[#This Row],[Profit_Per_Quantity]]</f>
        <v>790886.88</v>
      </c>
      <c r="O2508" s="1" t="s">
        <v>48</v>
      </c>
    </row>
    <row r="2509" spans="1:15" x14ac:dyDescent="0.3">
      <c r="A2509" s="1" t="s">
        <v>9478</v>
      </c>
      <c r="B2509" s="1" t="s">
        <v>2432</v>
      </c>
      <c r="C2509" s="14" t="s">
        <v>5697</v>
      </c>
      <c r="D2509" s="1" t="s">
        <v>15</v>
      </c>
      <c r="E2509" s="1" t="s">
        <v>30</v>
      </c>
      <c r="F2509" s="1" t="s">
        <v>34</v>
      </c>
      <c r="G2509" s="1" t="s">
        <v>4352</v>
      </c>
      <c r="H2509" s="1">
        <v>1087</v>
      </c>
      <c r="I2509" s="1">
        <v>776.31</v>
      </c>
      <c r="J2509" s="1">
        <v>1002.35</v>
      </c>
      <c r="K2509" s="1">
        <v>194</v>
      </c>
      <c r="L2509" s="1">
        <f>Table49[[#This Row],[Selling_Price]]-Table49[[#This Row],[Market_Price]]</f>
        <v>226.04000000000008</v>
      </c>
      <c r="M2509" s="1">
        <f>Table49[[#This Row],[Quantity]]*Table49[[#This Row],[Selling_Price]]</f>
        <v>194455.9</v>
      </c>
      <c r="N2509" s="1">
        <f>Table49[[#This Row],[Quantity]]*Table49[[#This Row],[Profit_Per_Quantity]]</f>
        <v>43851.760000000017</v>
      </c>
      <c r="O2509" s="1" t="s">
        <v>48</v>
      </c>
    </row>
    <row r="2510" spans="1:15" x14ac:dyDescent="0.3">
      <c r="A2510" s="1" t="s">
        <v>10502</v>
      </c>
      <c r="B2510" s="1" t="s">
        <v>4026</v>
      </c>
      <c r="C2510" s="14" t="s">
        <v>4666</v>
      </c>
      <c r="D2510" s="1" t="s">
        <v>18</v>
      </c>
      <c r="E2510" s="1" t="s">
        <v>25</v>
      </c>
      <c r="F2510" s="1" t="s">
        <v>35</v>
      </c>
      <c r="G2510" s="1" t="s">
        <v>41</v>
      </c>
      <c r="H2510" s="1">
        <v>1060</v>
      </c>
      <c r="I2510" s="1">
        <v>1057.3900000000001</v>
      </c>
      <c r="J2510" s="1">
        <v>1795.43</v>
      </c>
      <c r="K2510" s="1">
        <v>222</v>
      </c>
      <c r="L2510" s="1">
        <f>Table49[[#This Row],[Selling_Price]]-Table49[[#This Row],[Market_Price]]</f>
        <v>738.04</v>
      </c>
      <c r="M2510" s="1">
        <f>Table49[[#This Row],[Quantity]]*Table49[[#This Row],[Selling_Price]]</f>
        <v>398585.46</v>
      </c>
      <c r="N2510" s="1">
        <f>Table49[[#This Row],[Quantity]]*Table49[[#This Row],[Profit_Per_Quantity]]</f>
        <v>163844.88</v>
      </c>
      <c r="O2510" s="1" t="s">
        <v>48</v>
      </c>
    </row>
    <row r="2511" spans="1:15" x14ac:dyDescent="0.3">
      <c r="A2511" s="1" t="s">
        <v>6992</v>
      </c>
      <c r="B2511" s="1" t="s">
        <v>2252</v>
      </c>
      <c r="C2511" s="14" t="s">
        <v>5488</v>
      </c>
      <c r="D2511" s="1" t="s">
        <v>19</v>
      </c>
      <c r="E2511" s="1" t="s">
        <v>21</v>
      </c>
      <c r="F2511" s="1" t="s">
        <v>33</v>
      </c>
      <c r="G2511" s="1" t="s">
        <v>37</v>
      </c>
      <c r="H2511" s="1">
        <v>1100</v>
      </c>
      <c r="I2511" s="1">
        <v>824.41</v>
      </c>
      <c r="J2511" s="1">
        <v>1423.59</v>
      </c>
      <c r="K2511" s="1">
        <v>214</v>
      </c>
      <c r="L2511" s="1">
        <f>Table49[[#This Row],[Selling_Price]]-Table49[[#This Row],[Market_Price]]</f>
        <v>599.17999999999995</v>
      </c>
      <c r="M2511" s="1">
        <f>Table49[[#This Row],[Quantity]]*Table49[[#This Row],[Selling_Price]]</f>
        <v>304648.26</v>
      </c>
      <c r="N2511" s="1">
        <f>Table49[[#This Row],[Quantity]]*Table49[[#This Row],[Profit_Per_Quantity]]</f>
        <v>128224.51999999999</v>
      </c>
      <c r="O2511" s="1" t="s">
        <v>48</v>
      </c>
    </row>
    <row r="2512" spans="1:15" x14ac:dyDescent="0.3">
      <c r="A2512" s="1" t="s">
        <v>8702</v>
      </c>
      <c r="B2512" s="1" t="s">
        <v>1168</v>
      </c>
      <c r="C2512" s="14" t="s">
        <v>6091</v>
      </c>
      <c r="D2512" s="1" t="s">
        <v>12</v>
      </c>
      <c r="E2512" s="1" t="s">
        <v>21</v>
      </c>
      <c r="F2512" s="1" t="s">
        <v>34</v>
      </c>
      <c r="G2512" s="1" t="s">
        <v>40</v>
      </c>
      <c r="H2512" s="1">
        <v>1096</v>
      </c>
      <c r="I2512" s="1">
        <v>1265.3399999999999</v>
      </c>
      <c r="J2512" s="1">
        <v>1928.22</v>
      </c>
      <c r="K2512" s="1">
        <v>371</v>
      </c>
      <c r="L2512" s="1">
        <f>Table49[[#This Row],[Selling_Price]]-Table49[[#This Row],[Market_Price]]</f>
        <v>662.88000000000011</v>
      </c>
      <c r="M2512" s="1">
        <f>Table49[[#This Row],[Quantity]]*Table49[[#This Row],[Selling_Price]]</f>
        <v>715369.62</v>
      </c>
      <c r="N2512" s="1">
        <f>Table49[[#This Row],[Quantity]]*Table49[[#This Row],[Profit_Per_Quantity]]</f>
        <v>245928.48000000004</v>
      </c>
      <c r="O2512" s="1" t="s">
        <v>48</v>
      </c>
    </row>
    <row r="2513" spans="1:15" x14ac:dyDescent="0.3">
      <c r="A2513" s="1" t="s">
        <v>9656</v>
      </c>
      <c r="B2513" s="1" t="s">
        <v>2721</v>
      </c>
      <c r="C2513" s="14" t="s">
        <v>5565</v>
      </c>
      <c r="D2513" s="1" t="s">
        <v>19</v>
      </c>
      <c r="E2513" s="1" t="s">
        <v>4349</v>
      </c>
      <c r="F2513" s="1" t="s">
        <v>35</v>
      </c>
      <c r="G2513" s="1" t="s">
        <v>4352</v>
      </c>
      <c r="H2513" s="1">
        <v>1054</v>
      </c>
      <c r="I2513" s="1">
        <v>966.08</v>
      </c>
      <c r="J2513" s="1">
        <v>1306.95</v>
      </c>
      <c r="K2513" s="1">
        <v>104</v>
      </c>
      <c r="L2513" s="1">
        <f>Table49[[#This Row],[Selling_Price]]-Table49[[#This Row],[Market_Price]]</f>
        <v>340.87</v>
      </c>
      <c r="M2513" s="1">
        <f>Table49[[#This Row],[Quantity]]*Table49[[#This Row],[Selling_Price]]</f>
        <v>135922.80000000002</v>
      </c>
      <c r="N2513" s="1">
        <f>Table49[[#This Row],[Quantity]]*Table49[[#This Row],[Profit_Per_Quantity]]</f>
        <v>35450.480000000003</v>
      </c>
      <c r="O2513" s="1" t="s">
        <v>48</v>
      </c>
    </row>
    <row r="2514" spans="1:15" x14ac:dyDescent="0.3">
      <c r="A2514" s="1" t="s">
        <v>7901</v>
      </c>
      <c r="B2514" s="1" t="s">
        <v>1327</v>
      </c>
      <c r="C2514" s="14" t="s">
        <v>5886</v>
      </c>
      <c r="D2514" s="1" t="s">
        <v>16</v>
      </c>
      <c r="E2514" s="1" t="s">
        <v>28</v>
      </c>
      <c r="F2514" s="1" t="s">
        <v>33</v>
      </c>
      <c r="G2514" s="1" t="s">
        <v>37</v>
      </c>
      <c r="H2514" s="1">
        <v>1043</v>
      </c>
      <c r="I2514" s="1">
        <v>1551</v>
      </c>
      <c r="J2514" s="1">
        <v>2898.66</v>
      </c>
      <c r="K2514" s="1">
        <v>420</v>
      </c>
      <c r="L2514" s="1">
        <f>Table49[[#This Row],[Selling_Price]]-Table49[[#This Row],[Market_Price]]</f>
        <v>1347.6599999999999</v>
      </c>
      <c r="M2514" s="1">
        <f>Table49[[#This Row],[Quantity]]*Table49[[#This Row],[Selling_Price]]</f>
        <v>1217437.2</v>
      </c>
      <c r="N2514" s="1">
        <f>Table49[[#This Row],[Quantity]]*Table49[[#This Row],[Profit_Per_Quantity]]</f>
        <v>566017.19999999995</v>
      </c>
      <c r="O2514" s="1" t="s">
        <v>48</v>
      </c>
    </row>
    <row r="2515" spans="1:15" x14ac:dyDescent="0.3">
      <c r="A2515" s="1" t="s">
        <v>9031</v>
      </c>
      <c r="B2515" s="1" t="s">
        <v>1724</v>
      </c>
      <c r="C2515" s="14" t="s">
        <v>5934</v>
      </c>
      <c r="D2515" s="1" t="s">
        <v>19</v>
      </c>
      <c r="E2515" s="1" t="s">
        <v>25</v>
      </c>
      <c r="F2515" s="1" t="s">
        <v>34</v>
      </c>
      <c r="G2515" s="1" t="s">
        <v>37</v>
      </c>
      <c r="H2515" s="1">
        <v>1071</v>
      </c>
      <c r="I2515" s="1">
        <v>289.89999999999998</v>
      </c>
      <c r="J2515" s="1">
        <v>476.54</v>
      </c>
      <c r="K2515" s="1">
        <v>421</v>
      </c>
      <c r="L2515" s="1">
        <f>Table49[[#This Row],[Selling_Price]]-Table49[[#This Row],[Market_Price]]</f>
        <v>186.64000000000004</v>
      </c>
      <c r="M2515" s="1">
        <f>Table49[[#This Row],[Quantity]]*Table49[[#This Row],[Selling_Price]]</f>
        <v>200623.34</v>
      </c>
      <c r="N2515" s="1">
        <f>Table49[[#This Row],[Quantity]]*Table49[[#This Row],[Profit_Per_Quantity]]</f>
        <v>78575.440000000017</v>
      </c>
      <c r="O2515" s="1" t="s">
        <v>48</v>
      </c>
    </row>
    <row r="2516" spans="1:15" x14ac:dyDescent="0.3">
      <c r="A2516" s="1" t="s">
        <v>8461</v>
      </c>
      <c r="B2516" s="1" t="s">
        <v>797</v>
      </c>
      <c r="C2516" s="14" t="s">
        <v>6177</v>
      </c>
      <c r="D2516" s="1" t="s">
        <v>16</v>
      </c>
      <c r="E2516" s="1" t="s">
        <v>30</v>
      </c>
      <c r="F2516" s="1" t="s">
        <v>31</v>
      </c>
      <c r="G2516" s="1" t="s">
        <v>37</v>
      </c>
      <c r="H2516" s="1">
        <v>1088</v>
      </c>
      <c r="I2516" s="1">
        <v>1462.79</v>
      </c>
      <c r="J2516" s="1">
        <v>2180.79</v>
      </c>
      <c r="K2516" s="1">
        <v>277</v>
      </c>
      <c r="L2516" s="1">
        <f>Table49[[#This Row],[Selling_Price]]-Table49[[#This Row],[Market_Price]]</f>
        <v>718</v>
      </c>
      <c r="M2516" s="1">
        <f>Table49[[#This Row],[Quantity]]*Table49[[#This Row],[Selling_Price]]</f>
        <v>604078.82999999996</v>
      </c>
      <c r="N2516" s="1">
        <f>Table49[[#This Row],[Quantity]]*Table49[[#This Row],[Profit_Per_Quantity]]</f>
        <v>198886</v>
      </c>
      <c r="O2516" s="1" t="s">
        <v>48</v>
      </c>
    </row>
    <row r="2517" spans="1:15" x14ac:dyDescent="0.3">
      <c r="A2517" s="1" t="s">
        <v>8544</v>
      </c>
      <c r="B2517" s="1" t="s">
        <v>922</v>
      </c>
      <c r="C2517" s="14" t="s">
        <v>4461</v>
      </c>
      <c r="D2517" s="1" t="s">
        <v>14</v>
      </c>
      <c r="E2517" s="1" t="s">
        <v>4351</v>
      </c>
      <c r="F2517" s="1" t="s">
        <v>32</v>
      </c>
      <c r="G2517" s="1" t="s">
        <v>41</v>
      </c>
      <c r="H2517" s="1">
        <v>1090</v>
      </c>
      <c r="I2517" s="1">
        <v>822.54</v>
      </c>
      <c r="J2517" s="1">
        <v>1556.16</v>
      </c>
      <c r="K2517" s="1">
        <v>404</v>
      </c>
      <c r="L2517" s="1">
        <f>Table49[[#This Row],[Selling_Price]]-Table49[[#This Row],[Market_Price]]</f>
        <v>733.62000000000012</v>
      </c>
      <c r="M2517" s="1">
        <f>Table49[[#This Row],[Quantity]]*Table49[[#This Row],[Selling_Price]]</f>
        <v>628688.64000000001</v>
      </c>
      <c r="N2517" s="1">
        <f>Table49[[#This Row],[Quantity]]*Table49[[#This Row],[Profit_Per_Quantity]]</f>
        <v>296382.48000000004</v>
      </c>
      <c r="O2517" s="1" t="s">
        <v>48</v>
      </c>
    </row>
    <row r="2518" spans="1:15" x14ac:dyDescent="0.3">
      <c r="A2518" s="1" t="s">
        <v>10101</v>
      </c>
      <c r="B2518" s="1" t="s">
        <v>3435</v>
      </c>
      <c r="C2518" s="14" t="s">
        <v>5139</v>
      </c>
      <c r="D2518" s="1" t="s">
        <v>12</v>
      </c>
      <c r="E2518" s="1" t="s">
        <v>4349</v>
      </c>
      <c r="F2518" s="1" t="s">
        <v>35</v>
      </c>
      <c r="G2518" s="1" t="s">
        <v>38</v>
      </c>
      <c r="H2518" s="1">
        <v>1023</v>
      </c>
      <c r="I2518" s="1">
        <v>1834.52</v>
      </c>
      <c r="J2518" s="1">
        <v>2867.25</v>
      </c>
      <c r="K2518" s="1">
        <v>173</v>
      </c>
      <c r="L2518" s="1">
        <f>Table49[[#This Row],[Selling_Price]]-Table49[[#This Row],[Market_Price]]</f>
        <v>1032.73</v>
      </c>
      <c r="M2518" s="1">
        <f>Table49[[#This Row],[Quantity]]*Table49[[#This Row],[Selling_Price]]</f>
        <v>496034.25</v>
      </c>
      <c r="N2518" s="1">
        <f>Table49[[#This Row],[Quantity]]*Table49[[#This Row],[Profit_Per_Quantity]]</f>
        <v>178662.29</v>
      </c>
      <c r="O2518" s="1" t="s">
        <v>48</v>
      </c>
    </row>
    <row r="2519" spans="1:15" x14ac:dyDescent="0.3">
      <c r="A2519" s="1" t="s">
        <v>8056</v>
      </c>
      <c r="B2519" s="1" t="s">
        <v>108</v>
      </c>
      <c r="C2519" s="14" t="s">
        <v>4755</v>
      </c>
      <c r="D2519" s="1" t="s">
        <v>12</v>
      </c>
      <c r="E2519" s="1" t="s">
        <v>25</v>
      </c>
      <c r="F2519" s="1" t="s">
        <v>34</v>
      </c>
      <c r="G2519" s="1" t="s">
        <v>40</v>
      </c>
      <c r="H2519" s="1">
        <v>1083</v>
      </c>
      <c r="I2519" s="1">
        <v>499.52</v>
      </c>
      <c r="J2519" s="1">
        <v>717.15</v>
      </c>
      <c r="K2519" s="1">
        <v>456</v>
      </c>
      <c r="L2519" s="1">
        <f>Table49[[#This Row],[Selling_Price]]-Table49[[#This Row],[Market_Price]]</f>
        <v>217.63</v>
      </c>
      <c r="M2519" s="1">
        <f>Table49[[#This Row],[Quantity]]*Table49[[#This Row],[Selling_Price]]</f>
        <v>327020.39999999997</v>
      </c>
      <c r="N2519" s="1">
        <f>Table49[[#This Row],[Quantity]]*Table49[[#This Row],[Profit_Per_Quantity]]</f>
        <v>99239.28</v>
      </c>
      <c r="O2519" s="1" t="s">
        <v>48</v>
      </c>
    </row>
    <row r="2520" spans="1:15" x14ac:dyDescent="0.3">
      <c r="A2520" s="1" t="s">
        <v>9876</v>
      </c>
      <c r="B2520" s="1" t="s">
        <v>3061</v>
      </c>
      <c r="C2520" s="14" t="s">
        <v>5376</v>
      </c>
      <c r="D2520" s="1" t="s">
        <v>18</v>
      </c>
      <c r="E2520" s="1" t="s">
        <v>4349</v>
      </c>
      <c r="F2520" s="1" t="s">
        <v>32</v>
      </c>
      <c r="G2520" s="1" t="s">
        <v>41</v>
      </c>
      <c r="H2520" s="1">
        <v>1099</v>
      </c>
      <c r="I2520" s="1">
        <v>1451.53</v>
      </c>
      <c r="J2520" s="1">
        <v>2623.56</v>
      </c>
      <c r="K2520" s="1">
        <v>428</v>
      </c>
      <c r="L2520" s="1">
        <f>Table49[[#This Row],[Selling_Price]]-Table49[[#This Row],[Market_Price]]</f>
        <v>1172.03</v>
      </c>
      <c r="M2520" s="1">
        <f>Table49[[#This Row],[Quantity]]*Table49[[#This Row],[Selling_Price]]</f>
        <v>1122883.68</v>
      </c>
      <c r="N2520" s="1">
        <f>Table49[[#This Row],[Quantity]]*Table49[[#This Row],[Profit_Per_Quantity]]</f>
        <v>501628.83999999997</v>
      </c>
      <c r="O2520" s="1" t="s">
        <v>48</v>
      </c>
    </row>
    <row r="2521" spans="1:15" x14ac:dyDescent="0.3">
      <c r="A2521" s="1" t="s">
        <v>10281</v>
      </c>
      <c r="B2521" s="1" t="s">
        <v>974</v>
      </c>
      <c r="C2521" s="14" t="s">
        <v>4527</v>
      </c>
      <c r="D2521" s="1" t="s">
        <v>11</v>
      </c>
      <c r="E2521" s="1" t="s">
        <v>30</v>
      </c>
      <c r="F2521" s="1" t="s">
        <v>35</v>
      </c>
      <c r="G2521" s="1" t="s">
        <v>41</v>
      </c>
      <c r="H2521" s="1">
        <v>1020</v>
      </c>
      <c r="I2521" s="1">
        <v>127.9</v>
      </c>
      <c r="J2521" s="1">
        <v>201.81</v>
      </c>
      <c r="K2521" s="1">
        <v>456</v>
      </c>
      <c r="L2521" s="1">
        <f>Table49[[#This Row],[Selling_Price]]-Table49[[#This Row],[Market_Price]]</f>
        <v>73.91</v>
      </c>
      <c r="M2521" s="1">
        <f>Table49[[#This Row],[Quantity]]*Table49[[#This Row],[Selling_Price]]</f>
        <v>92025.36</v>
      </c>
      <c r="N2521" s="1">
        <f>Table49[[#This Row],[Quantity]]*Table49[[#This Row],[Profit_Per_Quantity]]</f>
        <v>33702.959999999999</v>
      </c>
      <c r="O2521" s="1" t="s">
        <v>48</v>
      </c>
    </row>
    <row r="2522" spans="1:15" x14ac:dyDescent="0.3">
      <c r="A2522" s="1" t="s">
        <v>7694</v>
      </c>
      <c r="B2522" s="1" t="s">
        <v>2273</v>
      </c>
      <c r="C2522" s="14" t="s">
        <v>5756</v>
      </c>
      <c r="D2522" s="1" t="s">
        <v>16</v>
      </c>
      <c r="E2522" s="1" t="s">
        <v>27</v>
      </c>
      <c r="F2522" s="1" t="s">
        <v>31</v>
      </c>
      <c r="G2522" s="1" t="s">
        <v>38</v>
      </c>
      <c r="H2522" s="1">
        <v>1038</v>
      </c>
      <c r="I2522" s="1">
        <v>785.9</v>
      </c>
      <c r="J2522" s="1">
        <v>1126.8800000000001</v>
      </c>
      <c r="K2522" s="1">
        <v>457</v>
      </c>
      <c r="L2522" s="1">
        <f>Table49[[#This Row],[Selling_Price]]-Table49[[#This Row],[Market_Price]]</f>
        <v>340.98000000000013</v>
      </c>
      <c r="M2522" s="1">
        <f>Table49[[#This Row],[Quantity]]*Table49[[#This Row],[Selling_Price]]</f>
        <v>514984.16000000003</v>
      </c>
      <c r="N2522" s="1">
        <f>Table49[[#This Row],[Quantity]]*Table49[[#This Row],[Profit_Per_Quantity]]</f>
        <v>155827.86000000007</v>
      </c>
      <c r="O2522" s="1" t="s">
        <v>48</v>
      </c>
    </row>
    <row r="2523" spans="1:15" x14ac:dyDescent="0.3">
      <c r="A2523" s="1" t="s">
        <v>7559</v>
      </c>
      <c r="B2523" s="1" t="s">
        <v>1977</v>
      </c>
      <c r="C2523" s="14" t="s">
        <v>5378</v>
      </c>
      <c r="D2523" s="1" t="s">
        <v>17</v>
      </c>
      <c r="E2523" s="1" t="s">
        <v>21</v>
      </c>
      <c r="F2523" s="1" t="s">
        <v>33</v>
      </c>
      <c r="G2523" s="1" t="s">
        <v>44</v>
      </c>
      <c r="H2523" s="1">
        <v>1089</v>
      </c>
      <c r="I2523" s="1">
        <v>113.52</v>
      </c>
      <c r="J2523" s="1">
        <v>154.04</v>
      </c>
      <c r="K2523" s="1">
        <v>215</v>
      </c>
      <c r="L2523" s="1">
        <f>Table49[[#This Row],[Selling_Price]]-Table49[[#This Row],[Market_Price]]</f>
        <v>40.519999999999996</v>
      </c>
      <c r="M2523" s="1">
        <f>Table49[[#This Row],[Quantity]]*Table49[[#This Row],[Selling_Price]]</f>
        <v>33118.6</v>
      </c>
      <c r="N2523" s="1">
        <f>Table49[[#This Row],[Quantity]]*Table49[[#This Row],[Profit_Per_Quantity]]</f>
        <v>8711.7999999999993</v>
      </c>
      <c r="O2523" s="1" t="s">
        <v>48</v>
      </c>
    </row>
    <row r="2524" spans="1:15" x14ac:dyDescent="0.3">
      <c r="A2524" s="1" t="s">
        <v>8617</v>
      </c>
      <c r="B2524" s="1" t="s">
        <v>1043</v>
      </c>
      <c r="C2524" s="14" t="s">
        <v>5660</v>
      </c>
      <c r="D2524" s="1" t="s">
        <v>18</v>
      </c>
      <c r="E2524" s="1" t="s">
        <v>24</v>
      </c>
      <c r="F2524" s="1" t="s">
        <v>34</v>
      </c>
      <c r="G2524" s="1" t="s">
        <v>37</v>
      </c>
      <c r="H2524" s="1">
        <v>1069</v>
      </c>
      <c r="I2524" s="1">
        <v>1038.44</v>
      </c>
      <c r="J2524" s="1">
        <v>1494.8</v>
      </c>
      <c r="K2524" s="1">
        <v>339</v>
      </c>
      <c r="L2524" s="1">
        <f>Table49[[#This Row],[Selling_Price]]-Table49[[#This Row],[Market_Price]]</f>
        <v>456.3599999999999</v>
      </c>
      <c r="M2524" s="1">
        <f>Table49[[#This Row],[Quantity]]*Table49[[#This Row],[Selling_Price]]</f>
        <v>506737.2</v>
      </c>
      <c r="N2524" s="1">
        <f>Table49[[#This Row],[Quantity]]*Table49[[#This Row],[Profit_Per_Quantity]]</f>
        <v>154706.03999999998</v>
      </c>
      <c r="O2524" s="1" t="s">
        <v>48</v>
      </c>
    </row>
    <row r="2525" spans="1:15" x14ac:dyDescent="0.3">
      <c r="A2525" s="1" t="s">
        <v>10351</v>
      </c>
      <c r="B2525" s="1" t="s">
        <v>3785</v>
      </c>
      <c r="C2525" s="14" t="s">
        <v>4499</v>
      </c>
      <c r="D2525" s="1" t="s">
        <v>14</v>
      </c>
      <c r="E2525" s="1" t="s">
        <v>30</v>
      </c>
      <c r="F2525" s="1" t="s">
        <v>32</v>
      </c>
      <c r="G2525" s="1" t="s">
        <v>42</v>
      </c>
      <c r="H2525" s="1">
        <v>1086</v>
      </c>
      <c r="I2525" s="1">
        <v>1178.74</v>
      </c>
      <c r="J2525" s="1">
        <v>1548.64</v>
      </c>
      <c r="K2525" s="1">
        <v>61</v>
      </c>
      <c r="L2525" s="1">
        <f>Table49[[#This Row],[Selling_Price]]-Table49[[#This Row],[Market_Price]]</f>
        <v>369.90000000000009</v>
      </c>
      <c r="M2525" s="1">
        <f>Table49[[#This Row],[Quantity]]*Table49[[#This Row],[Selling_Price]]</f>
        <v>94467.040000000008</v>
      </c>
      <c r="N2525" s="1">
        <f>Table49[[#This Row],[Quantity]]*Table49[[#This Row],[Profit_Per_Quantity]]</f>
        <v>22563.900000000005</v>
      </c>
      <c r="O2525" s="1" t="s">
        <v>48</v>
      </c>
    </row>
    <row r="2526" spans="1:15" x14ac:dyDescent="0.3">
      <c r="A2526" s="1" t="s">
        <v>6394</v>
      </c>
      <c r="B2526" s="1" t="s">
        <v>1765</v>
      </c>
      <c r="C2526" s="14" t="s">
        <v>4659</v>
      </c>
      <c r="D2526" s="1" t="s">
        <v>20</v>
      </c>
      <c r="E2526" s="1" t="s">
        <v>26</v>
      </c>
      <c r="F2526" s="1" t="s">
        <v>31</v>
      </c>
      <c r="G2526" s="1" t="s">
        <v>40</v>
      </c>
      <c r="H2526" s="1">
        <v>1069</v>
      </c>
      <c r="I2526" s="1">
        <v>848.82</v>
      </c>
      <c r="J2526" s="1">
        <v>1530.08</v>
      </c>
      <c r="K2526" s="1">
        <v>161</v>
      </c>
      <c r="L2526" s="1">
        <f>Table49[[#This Row],[Selling_Price]]-Table49[[#This Row],[Market_Price]]</f>
        <v>681.25999999999988</v>
      </c>
      <c r="M2526" s="1">
        <f>Table49[[#This Row],[Quantity]]*Table49[[#This Row],[Selling_Price]]</f>
        <v>246342.87999999998</v>
      </c>
      <c r="N2526" s="1">
        <f>Table49[[#This Row],[Quantity]]*Table49[[#This Row],[Profit_Per_Quantity]]</f>
        <v>109682.85999999999</v>
      </c>
      <c r="O2526" s="1" t="s">
        <v>48</v>
      </c>
    </row>
    <row r="2527" spans="1:15" x14ac:dyDescent="0.3">
      <c r="A2527" s="1" t="s">
        <v>10670</v>
      </c>
      <c r="B2527" s="1" t="s">
        <v>4303</v>
      </c>
      <c r="C2527" s="14" t="s">
        <v>4401</v>
      </c>
      <c r="D2527" s="1" t="s">
        <v>20</v>
      </c>
      <c r="E2527" s="1" t="s">
        <v>26</v>
      </c>
      <c r="F2527" s="1" t="s">
        <v>33</v>
      </c>
      <c r="G2527" s="1" t="s">
        <v>44</v>
      </c>
      <c r="H2527" s="1">
        <v>1015</v>
      </c>
      <c r="I2527" s="1">
        <v>1245.48</v>
      </c>
      <c r="J2527" s="1">
        <v>1876.42</v>
      </c>
      <c r="K2527" s="1">
        <v>343</v>
      </c>
      <c r="L2527" s="1">
        <f>Table49[[#This Row],[Selling_Price]]-Table49[[#This Row],[Market_Price]]</f>
        <v>630.94000000000005</v>
      </c>
      <c r="M2527" s="1">
        <f>Table49[[#This Row],[Quantity]]*Table49[[#This Row],[Selling_Price]]</f>
        <v>643612.06000000006</v>
      </c>
      <c r="N2527" s="1">
        <f>Table49[[#This Row],[Quantity]]*Table49[[#This Row],[Profit_Per_Quantity]]</f>
        <v>216412.42</v>
      </c>
      <c r="O2527" s="1" t="s">
        <v>48</v>
      </c>
    </row>
    <row r="2528" spans="1:15" x14ac:dyDescent="0.3">
      <c r="A2528" s="1" t="s">
        <v>8237</v>
      </c>
      <c r="B2528" s="1" t="s">
        <v>426</v>
      </c>
      <c r="C2528" s="14" t="s">
        <v>4692</v>
      </c>
      <c r="D2528" s="1" t="s">
        <v>15</v>
      </c>
      <c r="E2528" s="1" t="s">
        <v>27</v>
      </c>
      <c r="F2528" s="1" t="s">
        <v>33</v>
      </c>
      <c r="G2528" s="1" t="s">
        <v>41</v>
      </c>
      <c r="H2528" s="1">
        <v>1020</v>
      </c>
      <c r="I2528" s="1">
        <v>1353.54</v>
      </c>
      <c r="J2528" s="1">
        <v>2423.87</v>
      </c>
      <c r="K2528" s="1">
        <v>413</v>
      </c>
      <c r="L2528" s="1">
        <f>Table49[[#This Row],[Selling_Price]]-Table49[[#This Row],[Market_Price]]</f>
        <v>1070.33</v>
      </c>
      <c r="M2528" s="1">
        <f>Table49[[#This Row],[Quantity]]*Table49[[#This Row],[Selling_Price]]</f>
        <v>1001058.3099999999</v>
      </c>
      <c r="N2528" s="1">
        <f>Table49[[#This Row],[Quantity]]*Table49[[#This Row],[Profit_Per_Quantity]]</f>
        <v>442046.29</v>
      </c>
      <c r="O2528" s="1" t="s">
        <v>48</v>
      </c>
    </row>
    <row r="2529" spans="1:15" x14ac:dyDescent="0.3">
      <c r="A2529" s="1" t="s">
        <v>10423</v>
      </c>
      <c r="B2529" s="1" t="s">
        <v>3896</v>
      </c>
      <c r="C2529" s="14" t="s">
        <v>4779</v>
      </c>
      <c r="D2529" s="1" t="s">
        <v>12</v>
      </c>
      <c r="E2529" s="1" t="s">
        <v>26</v>
      </c>
      <c r="F2529" s="1" t="s">
        <v>34</v>
      </c>
      <c r="G2529" s="1" t="s">
        <v>43</v>
      </c>
      <c r="H2529" s="1">
        <v>1039</v>
      </c>
      <c r="I2529" s="1">
        <v>805.79</v>
      </c>
      <c r="J2529" s="1">
        <v>977.67</v>
      </c>
      <c r="K2529" s="1">
        <v>63</v>
      </c>
      <c r="L2529" s="1">
        <f>Table49[[#This Row],[Selling_Price]]-Table49[[#This Row],[Market_Price]]</f>
        <v>171.88</v>
      </c>
      <c r="M2529" s="1">
        <f>Table49[[#This Row],[Quantity]]*Table49[[#This Row],[Selling_Price]]</f>
        <v>61593.21</v>
      </c>
      <c r="N2529" s="1">
        <f>Table49[[#This Row],[Quantity]]*Table49[[#This Row],[Profit_Per_Quantity]]</f>
        <v>10828.44</v>
      </c>
      <c r="O2529" s="1" t="s">
        <v>48</v>
      </c>
    </row>
    <row r="2530" spans="1:15" x14ac:dyDescent="0.3">
      <c r="A2530" s="1" t="s">
        <v>9719</v>
      </c>
      <c r="B2530" s="1" t="s">
        <v>2810</v>
      </c>
      <c r="C2530" s="14" t="s">
        <v>5516</v>
      </c>
      <c r="D2530" s="1" t="s">
        <v>11</v>
      </c>
      <c r="E2530" s="1" t="s">
        <v>4349</v>
      </c>
      <c r="F2530" s="1" t="s">
        <v>35</v>
      </c>
      <c r="G2530" s="1" t="s">
        <v>42</v>
      </c>
      <c r="H2530" s="1">
        <v>1027</v>
      </c>
      <c r="I2530" s="1">
        <v>660.24</v>
      </c>
      <c r="J2530" s="1">
        <v>883.08</v>
      </c>
      <c r="K2530" s="1">
        <v>198</v>
      </c>
      <c r="L2530" s="1">
        <f>Table49[[#This Row],[Selling_Price]]-Table49[[#This Row],[Market_Price]]</f>
        <v>222.84000000000003</v>
      </c>
      <c r="M2530" s="1">
        <f>Table49[[#This Row],[Quantity]]*Table49[[#This Row],[Selling_Price]]</f>
        <v>174849.84</v>
      </c>
      <c r="N2530" s="1">
        <f>Table49[[#This Row],[Quantity]]*Table49[[#This Row],[Profit_Per_Quantity]]</f>
        <v>44122.320000000007</v>
      </c>
      <c r="O2530" s="1" t="s">
        <v>48</v>
      </c>
    </row>
    <row r="2531" spans="1:15" x14ac:dyDescent="0.3">
      <c r="A2531" s="1" t="s">
        <v>7756</v>
      </c>
      <c r="B2531" s="1" t="s">
        <v>2687</v>
      </c>
      <c r="C2531" s="14" t="s">
        <v>4653</v>
      </c>
      <c r="D2531" s="1" t="s">
        <v>16</v>
      </c>
      <c r="E2531" s="1" t="s">
        <v>29</v>
      </c>
      <c r="F2531" s="1" t="s">
        <v>32</v>
      </c>
      <c r="G2531" s="1" t="s">
        <v>36</v>
      </c>
      <c r="H2531" s="1">
        <v>1089</v>
      </c>
      <c r="I2531" s="1">
        <v>722.57</v>
      </c>
      <c r="J2531" s="1">
        <v>1151.06</v>
      </c>
      <c r="K2531" s="1">
        <v>268</v>
      </c>
      <c r="L2531" s="1">
        <f>Table49[[#This Row],[Selling_Price]]-Table49[[#This Row],[Market_Price]]</f>
        <v>428.4899999999999</v>
      </c>
      <c r="M2531" s="1">
        <f>Table49[[#This Row],[Quantity]]*Table49[[#This Row],[Selling_Price]]</f>
        <v>308484.07999999996</v>
      </c>
      <c r="N2531" s="1">
        <f>Table49[[#This Row],[Quantity]]*Table49[[#This Row],[Profit_Per_Quantity]]</f>
        <v>114835.31999999998</v>
      </c>
      <c r="O2531" s="1" t="s">
        <v>48</v>
      </c>
    </row>
    <row r="2532" spans="1:15" x14ac:dyDescent="0.3">
      <c r="A2532" s="1" t="s">
        <v>10458</v>
      </c>
      <c r="B2532" s="1" t="s">
        <v>3942</v>
      </c>
      <c r="C2532" s="14" t="s">
        <v>4741</v>
      </c>
      <c r="D2532" s="1" t="s">
        <v>15</v>
      </c>
      <c r="E2532" s="1" t="s">
        <v>24</v>
      </c>
      <c r="F2532" s="1" t="s">
        <v>33</v>
      </c>
      <c r="G2532" s="1" t="s">
        <v>43</v>
      </c>
      <c r="H2532" s="1">
        <v>1006</v>
      </c>
      <c r="I2532" s="1">
        <v>1617.07</v>
      </c>
      <c r="J2532" s="1">
        <v>3027.63</v>
      </c>
      <c r="K2532" s="1">
        <v>26</v>
      </c>
      <c r="L2532" s="1">
        <f>Table49[[#This Row],[Selling_Price]]-Table49[[#This Row],[Market_Price]]</f>
        <v>1410.5600000000002</v>
      </c>
      <c r="M2532" s="1">
        <f>Table49[[#This Row],[Quantity]]*Table49[[#This Row],[Selling_Price]]</f>
        <v>78718.38</v>
      </c>
      <c r="N2532" s="1">
        <f>Table49[[#This Row],[Quantity]]*Table49[[#This Row],[Profit_Per_Quantity]]</f>
        <v>36674.560000000005</v>
      </c>
      <c r="O2532" s="1" t="s">
        <v>48</v>
      </c>
    </row>
    <row r="2533" spans="1:15" x14ac:dyDescent="0.3">
      <c r="A2533" s="1" t="s">
        <v>8927</v>
      </c>
      <c r="B2533" s="1" t="s">
        <v>1551</v>
      </c>
      <c r="C2533" s="14" t="s">
        <v>5379</v>
      </c>
      <c r="D2533" s="1" t="s">
        <v>18</v>
      </c>
      <c r="E2533" s="1" t="s">
        <v>25</v>
      </c>
      <c r="F2533" s="1" t="s">
        <v>31</v>
      </c>
      <c r="G2533" s="1" t="s">
        <v>38</v>
      </c>
      <c r="H2533" s="1">
        <v>1058</v>
      </c>
      <c r="I2533" s="1">
        <v>476.53</v>
      </c>
      <c r="J2533" s="1">
        <v>920.94</v>
      </c>
      <c r="K2533" s="1">
        <v>401</v>
      </c>
      <c r="L2533" s="1">
        <f>Table49[[#This Row],[Selling_Price]]-Table49[[#This Row],[Market_Price]]</f>
        <v>444.41000000000008</v>
      </c>
      <c r="M2533" s="1">
        <f>Table49[[#This Row],[Quantity]]*Table49[[#This Row],[Selling_Price]]</f>
        <v>369296.94</v>
      </c>
      <c r="N2533" s="1">
        <f>Table49[[#This Row],[Quantity]]*Table49[[#This Row],[Profit_Per_Quantity]]</f>
        <v>178208.41000000003</v>
      </c>
      <c r="O2533" s="1" t="s">
        <v>48</v>
      </c>
    </row>
    <row r="2534" spans="1:15" x14ac:dyDescent="0.3">
      <c r="A2534" s="1" t="s">
        <v>8522</v>
      </c>
      <c r="B2534" s="1" t="s">
        <v>888</v>
      </c>
      <c r="C2534" s="14" t="s">
        <v>5595</v>
      </c>
      <c r="D2534" s="1" t="s">
        <v>14</v>
      </c>
      <c r="E2534" s="1" t="s">
        <v>26</v>
      </c>
      <c r="F2534" s="1" t="s">
        <v>31</v>
      </c>
      <c r="G2534" s="1" t="s">
        <v>44</v>
      </c>
      <c r="H2534" s="1">
        <v>1032</v>
      </c>
      <c r="I2534" s="1">
        <v>951.88</v>
      </c>
      <c r="J2534" s="1">
        <v>1494.43</v>
      </c>
      <c r="K2534" s="1">
        <v>455</v>
      </c>
      <c r="L2534" s="1">
        <f>Table49[[#This Row],[Selling_Price]]-Table49[[#This Row],[Market_Price]]</f>
        <v>542.55000000000007</v>
      </c>
      <c r="M2534" s="1">
        <f>Table49[[#This Row],[Quantity]]*Table49[[#This Row],[Selling_Price]]</f>
        <v>679965.65</v>
      </c>
      <c r="N2534" s="1">
        <f>Table49[[#This Row],[Quantity]]*Table49[[#This Row],[Profit_Per_Quantity]]</f>
        <v>246860.25000000003</v>
      </c>
      <c r="O2534" s="1" t="s">
        <v>48</v>
      </c>
    </row>
    <row r="2535" spans="1:15" x14ac:dyDescent="0.3">
      <c r="A2535" s="1" t="s">
        <v>6682</v>
      </c>
      <c r="B2535" s="1" t="s">
        <v>1371</v>
      </c>
      <c r="C2535" s="14" t="s">
        <v>4524</v>
      </c>
      <c r="D2535" s="1" t="s">
        <v>11</v>
      </c>
      <c r="E2535" s="1" t="s">
        <v>4349</v>
      </c>
      <c r="F2535" s="1" t="s">
        <v>32</v>
      </c>
      <c r="G2535" s="1" t="s">
        <v>4352</v>
      </c>
      <c r="H2535" s="1">
        <v>1097</v>
      </c>
      <c r="I2535" s="1">
        <v>1491</v>
      </c>
      <c r="J2535" s="1">
        <v>2820.33</v>
      </c>
      <c r="K2535" s="1">
        <v>156</v>
      </c>
      <c r="L2535" s="1">
        <f>Table49[[#This Row],[Selling_Price]]-Table49[[#This Row],[Market_Price]]</f>
        <v>1329.33</v>
      </c>
      <c r="M2535" s="1">
        <f>Table49[[#This Row],[Quantity]]*Table49[[#This Row],[Selling_Price]]</f>
        <v>439971.48</v>
      </c>
      <c r="N2535" s="1">
        <f>Table49[[#This Row],[Quantity]]*Table49[[#This Row],[Profit_Per_Quantity]]</f>
        <v>207375.47999999998</v>
      </c>
      <c r="O2535" s="1" t="s">
        <v>48</v>
      </c>
    </row>
    <row r="2536" spans="1:15" x14ac:dyDescent="0.3">
      <c r="A2536" s="1" t="s">
        <v>9821</v>
      </c>
      <c r="B2536" s="1" t="s">
        <v>2975</v>
      </c>
      <c r="C2536" s="14" t="s">
        <v>4835</v>
      </c>
      <c r="D2536" s="1" t="s">
        <v>20</v>
      </c>
      <c r="E2536" s="1" t="s">
        <v>4349</v>
      </c>
      <c r="F2536" s="1" t="s">
        <v>31</v>
      </c>
      <c r="G2536" s="1" t="s">
        <v>42</v>
      </c>
      <c r="H2536" s="1">
        <v>1048</v>
      </c>
      <c r="I2536" s="1">
        <v>565.36</v>
      </c>
      <c r="J2536" s="1">
        <v>1128.22</v>
      </c>
      <c r="K2536" s="1">
        <v>370</v>
      </c>
      <c r="L2536" s="1">
        <f>Table49[[#This Row],[Selling_Price]]-Table49[[#This Row],[Market_Price]]</f>
        <v>562.86</v>
      </c>
      <c r="M2536" s="1">
        <f>Table49[[#This Row],[Quantity]]*Table49[[#This Row],[Selling_Price]]</f>
        <v>417441.4</v>
      </c>
      <c r="N2536" s="1">
        <f>Table49[[#This Row],[Quantity]]*Table49[[#This Row],[Profit_Per_Quantity]]</f>
        <v>208258.2</v>
      </c>
      <c r="O2536" s="1" t="s">
        <v>48</v>
      </c>
    </row>
    <row r="2537" spans="1:15" x14ac:dyDescent="0.3">
      <c r="A2537" s="1" t="s">
        <v>6678</v>
      </c>
      <c r="B2537" s="1" t="s">
        <v>2006</v>
      </c>
      <c r="C2537" s="14" t="s">
        <v>5852</v>
      </c>
      <c r="D2537" s="1" t="s">
        <v>20</v>
      </c>
      <c r="E2537" s="1" t="s">
        <v>4351</v>
      </c>
      <c r="F2537" s="1" t="s">
        <v>34</v>
      </c>
      <c r="G2537" s="1" t="s">
        <v>38</v>
      </c>
      <c r="H2537" s="1">
        <v>1070</v>
      </c>
      <c r="I2537" s="1">
        <v>1679.96</v>
      </c>
      <c r="J2537" s="1">
        <v>3123.27</v>
      </c>
      <c r="K2537" s="1">
        <v>219</v>
      </c>
      <c r="L2537" s="1">
        <f>Table49[[#This Row],[Selling_Price]]-Table49[[#This Row],[Market_Price]]</f>
        <v>1443.31</v>
      </c>
      <c r="M2537" s="1">
        <f>Table49[[#This Row],[Quantity]]*Table49[[#This Row],[Selling_Price]]</f>
        <v>683996.13</v>
      </c>
      <c r="N2537" s="1">
        <f>Table49[[#This Row],[Quantity]]*Table49[[#This Row],[Profit_Per_Quantity]]</f>
        <v>316084.89</v>
      </c>
      <c r="O2537" s="1" t="s">
        <v>48</v>
      </c>
    </row>
    <row r="2538" spans="1:15" x14ac:dyDescent="0.3">
      <c r="A2538" s="1" t="s">
        <v>7715</v>
      </c>
      <c r="B2538" s="1" t="s">
        <v>2589</v>
      </c>
      <c r="C2538" s="14" t="s">
        <v>5628</v>
      </c>
      <c r="D2538" s="1" t="s">
        <v>13</v>
      </c>
      <c r="E2538" s="1" t="s">
        <v>4351</v>
      </c>
      <c r="F2538" s="1" t="s">
        <v>34</v>
      </c>
      <c r="G2538" s="1" t="s">
        <v>37</v>
      </c>
      <c r="H2538" s="1">
        <v>1037</v>
      </c>
      <c r="I2538" s="1">
        <v>1157.51</v>
      </c>
      <c r="J2538" s="1">
        <v>2230.73</v>
      </c>
      <c r="K2538" s="1">
        <v>294</v>
      </c>
      <c r="L2538" s="1">
        <f>Table49[[#This Row],[Selling_Price]]-Table49[[#This Row],[Market_Price]]</f>
        <v>1073.22</v>
      </c>
      <c r="M2538" s="1">
        <f>Table49[[#This Row],[Quantity]]*Table49[[#This Row],[Selling_Price]]</f>
        <v>655834.62</v>
      </c>
      <c r="N2538" s="1">
        <f>Table49[[#This Row],[Quantity]]*Table49[[#This Row],[Profit_Per_Quantity]]</f>
        <v>315526.68</v>
      </c>
      <c r="O2538" s="1" t="s">
        <v>48</v>
      </c>
    </row>
    <row r="2539" spans="1:15" x14ac:dyDescent="0.3">
      <c r="A2539" s="1" t="s">
        <v>8299</v>
      </c>
      <c r="B2539" s="1" t="s">
        <v>528</v>
      </c>
      <c r="C2539" s="14" t="s">
        <v>6227</v>
      </c>
      <c r="D2539" s="1" t="s">
        <v>15</v>
      </c>
      <c r="E2539" s="1" t="s">
        <v>21</v>
      </c>
      <c r="F2539" s="1" t="s">
        <v>32</v>
      </c>
      <c r="G2539" s="1" t="s">
        <v>36</v>
      </c>
      <c r="H2539" s="1">
        <v>1075</v>
      </c>
      <c r="I2539" s="1">
        <v>412.67</v>
      </c>
      <c r="J2539" s="1">
        <v>596.37</v>
      </c>
      <c r="K2539" s="1">
        <v>126</v>
      </c>
      <c r="L2539" s="1">
        <f>Table49[[#This Row],[Selling_Price]]-Table49[[#This Row],[Market_Price]]</f>
        <v>183.7</v>
      </c>
      <c r="M2539" s="1">
        <f>Table49[[#This Row],[Quantity]]*Table49[[#This Row],[Selling_Price]]</f>
        <v>75142.62</v>
      </c>
      <c r="N2539" s="1">
        <f>Table49[[#This Row],[Quantity]]*Table49[[#This Row],[Profit_Per_Quantity]]</f>
        <v>23146.199999999997</v>
      </c>
      <c r="O2539" s="1" t="s">
        <v>48</v>
      </c>
    </row>
    <row r="2540" spans="1:15" x14ac:dyDescent="0.3">
      <c r="A2540" s="1" t="s">
        <v>9814</v>
      </c>
      <c r="B2540" s="1" t="s">
        <v>2967</v>
      </c>
      <c r="C2540" s="14" t="s">
        <v>4519</v>
      </c>
      <c r="D2540" s="1" t="s">
        <v>14</v>
      </c>
      <c r="E2540" s="1" t="s">
        <v>26</v>
      </c>
      <c r="F2540" s="1" t="s">
        <v>32</v>
      </c>
      <c r="G2540" s="1" t="s">
        <v>37</v>
      </c>
      <c r="H2540" s="1">
        <v>1023</v>
      </c>
      <c r="I2540" s="1">
        <v>730.9</v>
      </c>
      <c r="J2540" s="1">
        <v>1118.5899999999999</v>
      </c>
      <c r="K2540" s="1">
        <v>455</v>
      </c>
      <c r="L2540" s="1">
        <f>Table49[[#This Row],[Selling_Price]]-Table49[[#This Row],[Market_Price]]</f>
        <v>387.68999999999994</v>
      </c>
      <c r="M2540" s="1">
        <f>Table49[[#This Row],[Quantity]]*Table49[[#This Row],[Selling_Price]]</f>
        <v>508958.44999999995</v>
      </c>
      <c r="N2540" s="1">
        <f>Table49[[#This Row],[Quantity]]*Table49[[#This Row],[Profit_Per_Quantity]]</f>
        <v>176398.94999999998</v>
      </c>
      <c r="O2540" s="1" t="s">
        <v>48</v>
      </c>
    </row>
    <row r="2541" spans="1:15" x14ac:dyDescent="0.3">
      <c r="A2541" s="1" t="s">
        <v>6948</v>
      </c>
      <c r="B2541" s="1" t="s">
        <v>1173</v>
      </c>
      <c r="C2541" s="14" t="s">
        <v>5322</v>
      </c>
      <c r="D2541" s="1" t="s">
        <v>18</v>
      </c>
      <c r="E2541" s="1" t="s">
        <v>25</v>
      </c>
      <c r="F2541" s="1" t="s">
        <v>35</v>
      </c>
      <c r="G2541" s="1" t="s">
        <v>37</v>
      </c>
      <c r="H2541" s="1">
        <v>1078</v>
      </c>
      <c r="I2541" s="1">
        <v>298.68</v>
      </c>
      <c r="J2541" s="1">
        <v>546.25</v>
      </c>
      <c r="K2541" s="1">
        <v>33</v>
      </c>
      <c r="L2541" s="1">
        <f>Table49[[#This Row],[Selling_Price]]-Table49[[#This Row],[Market_Price]]</f>
        <v>247.57</v>
      </c>
      <c r="M2541" s="1">
        <f>Table49[[#This Row],[Quantity]]*Table49[[#This Row],[Selling_Price]]</f>
        <v>18026.25</v>
      </c>
      <c r="N2541" s="1">
        <f>Table49[[#This Row],[Quantity]]*Table49[[#This Row],[Profit_Per_Quantity]]</f>
        <v>8169.8099999999995</v>
      </c>
      <c r="O2541" s="1" t="s">
        <v>48</v>
      </c>
    </row>
    <row r="2542" spans="1:15" x14ac:dyDescent="0.3">
      <c r="A2542" s="1" t="s">
        <v>8778</v>
      </c>
      <c r="B2542" s="1" t="s">
        <v>1303</v>
      </c>
      <c r="C2542" s="14" t="s">
        <v>6055</v>
      </c>
      <c r="D2542" s="1" t="s">
        <v>17</v>
      </c>
      <c r="E2542" s="1" t="s">
        <v>21</v>
      </c>
      <c r="F2542" s="1" t="s">
        <v>35</v>
      </c>
      <c r="G2542" s="1" t="s">
        <v>44</v>
      </c>
      <c r="H2542" s="1">
        <v>1032</v>
      </c>
      <c r="I2542" s="1">
        <v>366.1</v>
      </c>
      <c r="J2542" s="1">
        <v>530.04999999999995</v>
      </c>
      <c r="K2542" s="1">
        <v>185</v>
      </c>
      <c r="L2542" s="1">
        <f>Table49[[#This Row],[Selling_Price]]-Table49[[#This Row],[Market_Price]]</f>
        <v>163.94999999999993</v>
      </c>
      <c r="M2542" s="1">
        <f>Table49[[#This Row],[Quantity]]*Table49[[#This Row],[Selling_Price]]</f>
        <v>98059.249999999985</v>
      </c>
      <c r="N2542" s="1">
        <f>Table49[[#This Row],[Quantity]]*Table49[[#This Row],[Profit_Per_Quantity]]</f>
        <v>30330.749999999989</v>
      </c>
      <c r="O2542" s="1" t="s">
        <v>48</v>
      </c>
    </row>
    <row r="2543" spans="1:15" x14ac:dyDescent="0.3">
      <c r="A2543" s="1" t="s">
        <v>9402</v>
      </c>
      <c r="B2543" s="1" t="s">
        <v>2308</v>
      </c>
      <c r="C2543" s="14" t="s">
        <v>5742</v>
      </c>
      <c r="D2543" s="1" t="s">
        <v>20</v>
      </c>
      <c r="E2543" s="1" t="s">
        <v>27</v>
      </c>
      <c r="F2543" s="1" t="s">
        <v>32</v>
      </c>
      <c r="G2543" s="1" t="s">
        <v>41</v>
      </c>
      <c r="H2543" s="1">
        <v>1019</v>
      </c>
      <c r="I2543" s="1">
        <v>1178.44</v>
      </c>
      <c r="J2543" s="1">
        <v>1875.19</v>
      </c>
      <c r="K2543" s="1">
        <v>275</v>
      </c>
      <c r="L2543" s="1">
        <f>Table49[[#This Row],[Selling_Price]]-Table49[[#This Row],[Market_Price]]</f>
        <v>696.75</v>
      </c>
      <c r="M2543" s="1">
        <f>Table49[[#This Row],[Quantity]]*Table49[[#This Row],[Selling_Price]]</f>
        <v>515677.25</v>
      </c>
      <c r="N2543" s="1">
        <f>Table49[[#This Row],[Quantity]]*Table49[[#This Row],[Profit_Per_Quantity]]</f>
        <v>191606.25</v>
      </c>
      <c r="O2543" s="1" t="s">
        <v>48</v>
      </c>
    </row>
    <row r="2544" spans="1:15" x14ac:dyDescent="0.3">
      <c r="A2544" s="1" t="s">
        <v>7478</v>
      </c>
      <c r="B2544" s="1" t="s">
        <v>4305</v>
      </c>
      <c r="C2544" s="14" t="s">
        <v>4399</v>
      </c>
      <c r="D2544" s="1" t="s">
        <v>14</v>
      </c>
      <c r="E2544" s="1" t="s">
        <v>29</v>
      </c>
      <c r="F2544" s="1" t="s">
        <v>33</v>
      </c>
      <c r="G2544" s="1" t="s">
        <v>4352</v>
      </c>
      <c r="H2544" s="1">
        <v>1035</v>
      </c>
      <c r="I2544" s="1">
        <v>111.6</v>
      </c>
      <c r="J2544" s="1">
        <v>140.16</v>
      </c>
      <c r="K2544" s="1">
        <v>496</v>
      </c>
      <c r="L2544" s="1">
        <f>Table49[[#This Row],[Selling_Price]]-Table49[[#This Row],[Market_Price]]</f>
        <v>28.560000000000002</v>
      </c>
      <c r="M2544" s="1">
        <f>Table49[[#This Row],[Quantity]]*Table49[[#This Row],[Selling_Price]]</f>
        <v>69519.360000000001</v>
      </c>
      <c r="N2544" s="1">
        <f>Table49[[#This Row],[Quantity]]*Table49[[#This Row],[Profit_Per_Quantity]]</f>
        <v>14165.760000000002</v>
      </c>
      <c r="O2544" s="1" t="s">
        <v>48</v>
      </c>
    </row>
    <row r="2545" spans="1:15" x14ac:dyDescent="0.3">
      <c r="A2545" s="1" t="s">
        <v>7109</v>
      </c>
      <c r="B2545" s="1" t="s">
        <v>1369</v>
      </c>
      <c r="C2545" s="14" t="s">
        <v>6038</v>
      </c>
      <c r="D2545" s="1" t="s">
        <v>19</v>
      </c>
      <c r="E2545" s="1" t="s">
        <v>30</v>
      </c>
      <c r="F2545" s="1" t="s">
        <v>35</v>
      </c>
      <c r="G2545" s="1" t="s">
        <v>44</v>
      </c>
      <c r="H2545" s="1">
        <v>1067</v>
      </c>
      <c r="I2545" s="1">
        <v>339.51</v>
      </c>
      <c r="J2545" s="1">
        <v>410.72</v>
      </c>
      <c r="K2545" s="1">
        <v>131</v>
      </c>
      <c r="L2545" s="1">
        <f>Table49[[#This Row],[Selling_Price]]-Table49[[#This Row],[Market_Price]]</f>
        <v>71.210000000000036</v>
      </c>
      <c r="M2545" s="1">
        <f>Table49[[#This Row],[Quantity]]*Table49[[#This Row],[Selling_Price]]</f>
        <v>53804.320000000007</v>
      </c>
      <c r="N2545" s="1">
        <f>Table49[[#This Row],[Quantity]]*Table49[[#This Row],[Profit_Per_Quantity]]</f>
        <v>9328.5100000000057</v>
      </c>
      <c r="O2545" s="1" t="s">
        <v>48</v>
      </c>
    </row>
    <row r="2546" spans="1:15" x14ac:dyDescent="0.3">
      <c r="A2546" s="1" t="s">
        <v>6754</v>
      </c>
      <c r="B2546" s="1" t="s">
        <v>2456</v>
      </c>
      <c r="C2546" s="14" t="s">
        <v>5688</v>
      </c>
      <c r="D2546" s="1" t="s">
        <v>17</v>
      </c>
      <c r="E2546" s="1" t="s">
        <v>25</v>
      </c>
      <c r="F2546" s="1" t="s">
        <v>35</v>
      </c>
      <c r="G2546" s="1" t="s">
        <v>41</v>
      </c>
      <c r="H2546" s="1">
        <v>1016</v>
      </c>
      <c r="I2546" s="1">
        <v>1860.22</v>
      </c>
      <c r="J2546" s="1">
        <v>3284.33</v>
      </c>
      <c r="K2546" s="1">
        <v>87</v>
      </c>
      <c r="L2546" s="1">
        <f>Table49[[#This Row],[Selling_Price]]-Table49[[#This Row],[Market_Price]]</f>
        <v>1424.11</v>
      </c>
      <c r="M2546" s="1">
        <f>Table49[[#This Row],[Quantity]]*Table49[[#This Row],[Selling_Price]]</f>
        <v>285736.71000000002</v>
      </c>
      <c r="N2546" s="1">
        <f>Table49[[#This Row],[Quantity]]*Table49[[#This Row],[Profit_Per_Quantity]]</f>
        <v>123897.56999999999</v>
      </c>
      <c r="O2546" s="1" t="s">
        <v>48</v>
      </c>
    </row>
    <row r="2547" spans="1:15" x14ac:dyDescent="0.3">
      <c r="A2547" s="1" t="s">
        <v>6997</v>
      </c>
      <c r="B2547" s="1" t="s">
        <v>2456</v>
      </c>
      <c r="C2547" s="14" t="s">
        <v>5674</v>
      </c>
      <c r="D2547" s="1" t="s">
        <v>13</v>
      </c>
      <c r="E2547" s="1" t="s">
        <v>4351</v>
      </c>
      <c r="F2547" s="1" t="s">
        <v>33</v>
      </c>
      <c r="G2547" s="1" t="s">
        <v>44</v>
      </c>
      <c r="H2547" s="1">
        <v>1043</v>
      </c>
      <c r="I2547" s="1">
        <v>930.83</v>
      </c>
      <c r="J2547" s="1">
        <v>1738.69</v>
      </c>
      <c r="K2547" s="1">
        <v>452</v>
      </c>
      <c r="L2547" s="1">
        <f>Table49[[#This Row],[Selling_Price]]-Table49[[#This Row],[Market_Price]]</f>
        <v>807.86</v>
      </c>
      <c r="M2547" s="1">
        <f>Table49[[#This Row],[Quantity]]*Table49[[#This Row],[Selling_Price]]</f>
        <v>785887.88</v>
      </c>
      <c r="N2547" s="1">
        <f>Table49[[#This Row],[Quantity]]*Table49[[#This Row],[Profit_Per_Quantity]]</f>
        <v>365152.72000000003</v>
      </c>
      <c r="O2547" s="1" t="s">
        <v>48</v>
      </c>
    </row>
    <row r="2548" spans="1:15" x14ac:dyDescent="0.3">
      <c r="A2548" s="1" t="s">
        <v>7384</v>
      </c>
      <c r="B2548" s="1" t="s">
        <v>2848</v>
      </c>
      <c r="C2548" s="14" t="s">
        <v>4803</v>
      </c>
      <c r="D2548" s="1" t="s">
        <v>17</v>
      </c>
      <c r="E2548" s="1" t="s">
        <v>28</v>
      </c>
      <c r="F2548" s="1" t="s">
        <v>32</v>
      </c>
      <c r="G2548" s="1" t="s">
        <v>44</v>
      </c>
      <c r="H2548" s="1">
        <v>1033</v>
      </c>
      <c r="I2548" s="1">
        <v>279.94</v>
      </c>
      <c r="J2548" s="1">
        <v>558.67999999999995</v>
      </c>
      <c r="K2548" s="1">
        <v>384</v>
      </c>
      <c r="L2548" s="1">
        <f>Table49[[#This Row],[Selling_Price]]-Table49[[#This Row],[Market_Price]]</f>
        <v>278.73999999999995</v>
      </c>
      <c r="M2548" s="1">
        <f>Table49[[#This Row],[Quantity]]*Table49[[#This Row],[Selling_Price]]</f>
        <v>214533.12</v>
      </c>
      <c r="N2548" s="1">
        <f>Table49[[#This Row],[Quantity]]*Table49[[#This Row],[Profit_Per_Quantity]]</f>
        <v>107036.15999999997</v>
      </c>
      <c r="O2548" s="1" t="s">
        <v>48</v>
      </c>
    </row>
    <row r="2549" spans="1:15" x14ac:dyDescent="0.3">
      <c r="A2549" s="1" t="s">
        <v>6317</v>
      </c>
      <c r="B2549" s="1" t="s">
        <v>3360</v>
      </c>
      <c r="C2549" s="14" t="s">
        <v>5187</v>
      </c>
      <c r="D2549" s="1" t="s">
        <v>19</v>
      </c>
      <c r="E2549" s="1" t="s">
        <v>24</v>
      </c>
      <c r="F2549" s="1" t="s">
        <v>32</v>
      </c>
      <c r="G2549" s="1" t="s">
        <v>36</v>
      </c>
      <c r="H2549" s="1">
        <v>1055</v>
      </c>
      <c r="I2549" s="1">
        <v>657.11</v>
      </c>
      <c r="J2549" s="1">
        <v>1057.69</v>
      </c>
      <c r="K2549" s="1">
        <v>212</v>
      </c>
      <c r="L2549" s="1">
        <f>Table49[[#This Row],[Selling_Price]]-Table49[[#This Row],[Market_Price]]</f>
        <v>400.58000000000004</v>
      </c>
      <c r="M2549" s="1">
        <f>Table49[[#This Row],[Quantity]]*Table49[[#This Row],[Selling_Price]]</f>
        <v>224230.28</v>
      </c>
      <c r="N2549" s="1">
        <f>Table49[[#This Row],[Quantity]]*Table49[[#This Row],[Profit_Per_Quantity]]</f>
        <v>84922.96</v>
      </c>
      <c r="O2549" s="1" t="s">
        <v>48</v>
      </c>
    </row>
    <row r="2550" spans="1:15" x14ac:dyDescent="0.3">
      <c r="A2550" s="1" t="s">
        <v>9897</v>
      </c>
      <c r="B2550" s="1" t="s">
        <v>3095</v>
      </c>
      <c r="C2550" s="14" t="s">
        <v>4901</v>
      </c>
      <c r="D2550" s="1" t="s">
        <v>11</v>
      </c>
      <c r="E2550" s="1" t="s">
        <v>24</v>
      </c>
      <c r="F2550" s="1" t="s">
        <v>34</v>
      </c>
      <c r="G2550" s="1" t="s">
        <v>44</v>
      </c>
      <c r="H2550" s="1">
        <v>1070</v>
      </c>
      <c r="I2550" s="1">
        <v>1084.94</v>
      </c>
      <c r="J2550" s="1">
        <v>1448.27</v>
      </c>
      <c r="K2550" s="1">
        <v>241</v>
      </c>
      <c r="L2550" s="1">
        <f>Table49[[#This Row],[Selling_Price]]-Table49[[#This Row],[Market_Price]]</f>
        <v>363.32999999999993</v>
      </c>
      <c r="M2550" s="1">
        <f>Table49[[#This Row],[Quantity]]*Table49[[#This Row],[Selling_Price]]</f>
        <v>349033.07</v>
      </c>
      <c r="N2550" s="1">
        <f>Table49[[#This Row],[Quantity]]*Table49[[#This Row],[Profit_Per_Quantity]]</f>
        <v>87562.529999999984</v>
      </c>
      <c r="O2550" s="1" t="s">
        <v>48</v>
      </c>
    </row>
    <row r="2551" spans="1:15" x14ac:dyDescent="0.3">
      <c r="A2551" s="1" t="s">
        <v>10135</v>
      </c>
      <c r="B2551" s="1" t="s">
        <v>3482</v>
      </c>
      <c r="C2551" s="14" t="s">
        <v>5105</v>
      </c>
      <c r="D2551" s="1" t="s">
        <v>15</v>
      </c>
      <c r="E2551" s="1" t="s">
        <v>25</v>
      </c>
      <c r="F2551" s="1" t="s">
        <v>35</v>
      </c>
      <c r="G2551" s="1" t="s">
        <v>45</v>
      </c>
      <c r="H2551" s="1">
        <v>1093</v>
      </c>
      <c r="I2551" s="1">
        <v>542.79999999999995</v>
      </c>
      <c r="J2551" s="1">
        <v>855.03</v>
      </c>
      <c r="K2551" s="1">
        <v>477</v>
      </c>
      <c r="L2551" s="1">
        <f>Table49[[#This Row],[Selling_Price]]-Table49[[#This Row],[Market_Price]]</f>
        <v>312.23</v>
      </c>
      <c r="M2551" s="1">
        <f>Table49[[#This Row],[Quantity]]*Table49[[#This Row],[Selling_Price]]</f>
        <v>407849.31</v>
      </c>
      <c r="N2551" s="1">
        <f>Table49[[#This Row],[Quantity]]*Table49[[#This Row],[Profit_Per_Quantity]]</f>
        <v>148933.71000000002</v>
      </c>
      <c r="O2551" s="1" t="s">
        <v>48</v>
      </c>
    </row>
    <row r="2552" spans="1:15" x14ac:dyDescent="0.3">
      <c r="A2552" s="1" t="s">
        <v>10085</v>
      </c>
      <c r="B2552" s="1" t="s">
        <v>3405</v>
      </c>
      <c r="C2552" s="14" t="s">
        <v>4986</v>
      </c>
      <c r="D2552" s="1" t="s">
        <v>15</v>
      </c>
      <c r="E2552" s="1" t="s">
        <v>29</v>
      </c>
      <c r="F2552" s="1" t="s">
        <v>32</v>
      </c>
      <c r="G2552" s="1" t="s">
        <v>42</v>
      </c>
      <c r="H2552" s="1">
        <v>1068</v>
      </c>
      <c r="I2552" s="1">
        <v>336.05</v>
      </c>
      <c r="J2552" s="1">
        <v>591.07000000000005</v>
      </c>
      <c r="K2552" s="1">
        <v>56</v>
      </c>
      <c r="L2552" s="1">
        <f>Table49[[#This Row],[Selling_Price]]-Table49[[#This Row],[Market_Price]]</f>
        <v>255.02000000000004</v>
      </c>
      <c r="M2552" s="1">
        <f>Table49[[#This Row],[Quantity]]*Table49[[#This Row],[Selling_Price]]</f>
        <v>33099.920000000006</v>
      </c>
      <c r="N2552" s="1">
        <f>Table49[[#This Row],[Quantity]]*Table49[[#This Row],[Profit_Per_Quantity]]</f>
        <v>14281.120000000003</v>
      </c>
      <c r="O2552" s="1" t="s">
        <v>48</v>
      </c>
    </row>
    <row r="2553" spans="1:15" x14ac:dyDescent="0.3">
      <c r="A2553" s="1" t="s">
        <v>9243</v>
      </c>
      <c r="B2553" s="1" t="s">
        <v>2059</v>
      </c>
      <c r="C2553" s="14" t="s">
        <v>4406</v>
      </c>
      <c r="D2553" s="1" t="s">
        <v>17</v>
      </c>
      <c r="E2553" s="1" t="s">
        <v>21</v>
      </c>
      <c r="F2553" s="1" t="s">
        <v>35</v>
      </c>
      <c r="G2553" s="1" t="s">
        <v>38</v>
      </c>
      <c r="H2553" s="1">
        <v>1053</v>
      </c>
      <c r="I2553" s="1">
        <v>318.45999999999998</v>
      </c>
      <c r="J2553" s="1">
        <v>576.70000000000005</v>
      </c>
      <c r="K2553" s="1">
        <v>264</v>
      </c>
      <c r="L2553" s="1">
        <f>Table49[[#This Row],[Selling_Price]]-Table49[[#This Row],[Market_Price]]</f>
        <v>258.24000000000007</v>
      </c>
      <c r="M2553" s="1">
        <f>Table49[[#This Row],[Quantity]]*Table49[[#This Row],[Selling_Price]]</f>
        <v>152248.80000000002</v>
      </c>
      <c r="N2553" s="1">
        <f>Table49[[#This Row],[Quantity]]*Table49[[#This Row],[Profit_Per_Quantity]]</f>
        <v>68175.360000000015</v>
      </c>
      <c r="O2553" s="1" t="s">
        <v>48</v>
      </c>
    </row>
    <row r="2554" spans="1:15" x14ac:dyDescent="0.3">
      <c r="A2554" s="1" t="s">
        <v>8315</v>
      </c>
      <c r="B2554" s="1" t="s">
        <v>549</v>
      </c>
      <c r="C2554" s="14" t="s">
        <v>6084</v>
      </c>
      <c r="D2554" s="1" t="s">
        <v>17</v>
      </c>
      <c r="E2554" s="1" t="s">
        <v>27</v>
      </c>
      <c r="F2554" s="1" t="s">
        <v>33</v>
      </c>
      <c r="G2554" s="1" t="s">
        <v>41</v>
      </c>
      <c r="H2554" s="1">
        <v>1079</v>
      </c>
      <c r="I2554" s="1">
        <v>873.72</v>
      </c>
      <c r="J2554" s="1">
        <v>1043.22</v>
      </c>
      <c r="K2554" s="1">
        <v>476</v>
      </c>
      <c r="L2554" s="1">
        <f>Table49[[#This Row],[Selling_Price]]-Table49[[#This Row],[Market_Price]]</f>
        <v>169.5</v>
      </c>
      <c r="M2554" s="1">
        <f>Table49[[#This Row],[Quantity]]*Table49[[#This Row],[Selling_Price]]</f>
        <v>496572.72000000003</v>
      </c>
      <c r="N2554" s="1">
        <f>Table49[[#This Row],[Quantity]]*Table49[[#This Row],[Profit_Per_Quantity]]</f>
        <v>80682</v>
      </c>
      <c r="O2554" s="1" t="s">
        <v>48</v>
      </c>
    </row>
    <row r="2555" spans="1:15" x14ac:dyDescent="0.3">
      <c r="A2555" s="1" t="s">
        <v>10081</v>
      </c>
      <c r="B2555" s="1" t="s">
        <v>3400</v>
      </c>
      <c r="C2555" s="14" t="s">
        <v>5163</v>
      </c>
      <c r="D2555" s="1" t="s">
        <v>12</v>
      </c>
      <c r="E2555" s="1" t="s">
        <v>24</v>
      </c>
      <c r="F2555" s="1" t="s">
        <v>31</v>
      </c>
      <c r="G2555" s="1" t="s">
        <v>41</v>
      </c>
      <c r="H2555" s="1">
        <v>1039</v>
      </c>
      <c r="I2555" s="1">
        <v>812.83</v>
      </c>
      <c r="J2555" s="1">
        <v>1156.27</v>
      </c>
      <c r="K2555" s="1">
        <v>311</v>
      </c>
      <c r="L2555" s="1">
        <f>Table49[[#This Row],[Selling_Price]]-Table49[[#This Row],[Market_Price]]</f>
        <v>343.43999999999994</v>
      </c>
      <c r="M2555" s="1">
        <f>Table49[[#This Row],[Quantity]]*Table49[[#This Row],[Selling_Price]]</f>
        <v>359599.97</v>
      </c>
      <c r="N2555" s="1">
        <f>Table49[[#This Row],[Quantity]]*Table49[[#This Row],[Profit_Per_Quantity]]</f>
        <v>106809.83999999998</v>
      </c>
      <c r="O2555" s="1" t="s">
        <v>48</v>
      </c>
    </row>
    <row r="2556" spans="1:15" x14ac:dyDescent="0.3">
      <c r="A2556" s="1" t="s">
        <v>8896</v>
      </c>
      <c r="B2556" s="1" t="s">
        <v>1497</v>
      </c>
      <c r="C2556" s="14" t="s">
        <v>5112</v>
      </c>
      <c r="D2556" s="1" t="s">
        <v>16</v>
      </c>
      <c r="E2556" s="1" t="s">
        <v>26</v>
      </c>
      <c r="F2556" s="1" t="s">
        <v>35</v>
      </c>
      <c r="G2556" s="1" t="s">
        <v>36</v>
      </c>
      <c r="H2556" s="1">
        <v>1075</v>
      </c>
      <c r="I2556" s="1">
        <v>253.28</v>
      </c>
      <c r="J2556" s="1">
        <v>472.75</v>
      </c>
      <c r="K2556" s="1">
        <v>328</v>
      </c>
      <c r="L2556" s="1">
        <f>Table49[[#This Row],[Selling_Price]]-Table49[[#This Row],[Market_Price]]</f>
        <v>219.47</v>
      </c>
      <c r="M2556" s="1">
        <f>Table49[[#This Row],[Quantity]]*Table49[[#This Row],[Selling_Price]]</f>
        <v>155062</v>
      </c>
      <c r="N2556" s="1">
        <f>Table49[[#This Row],[Quantity]]*Table49[[#This Row],[Profit_Per_Quantity]]</f>
        <v>71986.16</v>
      </c>
      <c r="O2556" s="1" t="s">
        <v>48</v>
      </c>
    </row>
    <row r="2557" spans="1:15" x14ac:dyDescent="0.3">
      <c r="A2557" s="1" t="s">
        <v>10060</v>
      </c>
      <c r="B2557" s="1" t="s">
        <v>3368</v>
      </c>
      <c r="C2557" s="14" t="s">
        <v>5183</v>
      </c>
      <c r="D2557" s="1" t="s">
        <v>15</v>
      </c>
      <c r="E2557" s="1" t="s">
        <v>21</v>
      </c>
      <c r="F2557" s="1" t="s">
        <v>35</v>
      </c>
      <c r="G2557" s="1" t="s">
        <v>41</v>
      </c>
      <c r="H2557" s="1">
        <v>1034</v>
      </c>
      <c r="I2557" s="1">
        <v>1621.08</v>
      </c>
      <c r="J2557" s="1">
        <v>2642.9</v>
      </c>
      <c r="K2557" s="1">
        <v>120</v>
      </c>
      <c r="L2557" s="1">
        <f>Table49[[#This Row],[Selling_Price]]-Table49[[#This Row],[Market_Price]]</f>
        <v>1021.8200000000002</v>
      </c>
      <c r="M2557" s="1">
        <f>Table49[[#This Row],[Quantity]]*Table49[[#This Row],[Selling_Price]]</f>
        <v>317148</v>
      </c>
      <c r="N2557" s="1">
        <f>Table49[[#This Row],[Quantity]]*Table49[[#This Row],[Profit_Per_Quantity]]</f>
        <v>122618.40000000002</v>
      </c>
      <c r="O2557" s="1" t="s">
        <v>48</v>
      </c>
    </row>
    <row r="2558" spans="1:15" x14ac:dyDescent="0.3">
      <c r="A2558" s="1" t="s">
        <v>8847</v>
      </c>
      <c r="B2558" s="1" t="s">
        <v>1424</v>
      </c>
      <c r="C2558" s="14" t="s">
        <v>4973</v>
      </c>
      <c r="D2558" s="1" t="s">
        <v>16</v>
      </c>
      <c r="E2558" s="1" t="s">
        <v>4349</v>
      </c>
      <c r="F2558" s="1" t="s">
        <v>34</v>
      </c>
      <c r="G2558" s="1" t="s">
        <v>43</v>
      </c>
      <c r="H2558" s="1">
        <v>1080</v>
      </c>
      <c r="I2558" s="1">
        <v>752.96</v>
      </c>
      <c r="J2558" s="1">
        <v>1216.72</v>
      </c>
      <c r="K2558" s="1">
        <v>90</v>
      </c>
      <c r="L2558" s="1">
        <f>Table49[[#This Row],[Selling_Price]]-Table49[[#This Row],[Market_Price]]</f>
        <v>463.76</v>
      </c>
      <c r="M2558" s="1">
        <f>Table49[[#This Row],[Quantity]]*Table49[[#This Row],[Selling_Price]]</f>
        <v>109504.8</v>
      </c>
      <c r="N2558" s="1">
        <f>Table49[[#This Row],[Quantity]]*Table49[[#This Row],[Profit_Per_Quantity]]</f>
        <v>41738.400000000001</v>
      </c>
      <c r="O2558" s="1" t="s">
        <v>48</v>
      </c>
    </row>
    <row r="2559" spans="1:15" x14ac:dyDescent="0.3">
      <c r="A2559" s="1" t="s">
        <v>9529</v>
      </c>
      <c r="B2559" s="1" t="s">
        <v>2513</v>
      </c>
      <c r="C2559" s="14" t="s">
        <v>5336</v>
      </c>
      <c r="D2559" s="1" t="s">
        <v>12</v>
      </c>
      <c r="E2559" s="1" t="s">
        <v>4349</v>
      </c>
      <c r="F2559" s="1" t="s">
        <v>34</v>
      </c>
      <c r="G2559" s="1" t="s">
        <v>4352</v>
      </c>
      <c r="H2559" s="1">
        <v>1055</v>
      </c>
      <c r="I2559" s="1">
        <v>1399.4</v>
      </c>
      <c r="J2559" s="1">
        <v>2149.7399999999998</v>
      </c>
      <c r="K2559" s="1">
        <v>187</v>
      </c>
      <c r="L2559" s="1">
        <f>Table49[[#This Row],[Selling_Price]]-Table49[[#This Row],[Market_Price]]</f>
        <v>750.33999999999969</v>
      </c>
      <c r="M2559" s="1">
        <f>Table49[[#This Row],[Quantity]]*Table49[[#This Row],[Selling_Price]]</f>
        <v>402001.37999999995</v>
      </c>
      <c r="N2559" s="1">
        <f>Table49[[#This Row],[Quantity]]*Table49[[#This Row],[Profit_Per_Quantity]]</f>
        <v>140313.57999999993</v>
      </c>
      <c r="O2559" s="1" t="s">
        <v>48</v>
      </c>
    </row>
    <row r="2560" spans="1:15" x14ac:dyDescent="0.3">
      <c r="A2560" s="1" t="s">
        <v>10055</v>
      </c>
      <c r="B2560" s="1" t="s">
        <v>3359</v>
      </c>
      <c r="C2560" s="14" t="s">
        <v>5188</v>
      </c>
      <c r="D2560" s="1" t="s">
        <v>17</v>
      </c>
      <c r="E2560" s="1" t="s">
        <v>30</v>
      </c>
      <c r="F2560" s="1" t="s">
        <v>31</v>
      </c>
      <c r="G2560" s="1" t="s">
        <v>45</v>
      </c>
      <c r="H2560" s="1">
        <v>1071</v>
      </c>
      <c r="I2560" s="1">
        <v>367.34</v>
      </c>
      <c r="J2560" s="1">
        <v>628.16</v>
      </c>
      <c r="K2560" s="1">
        <v>386</v>
      </c>
      <c r="L2560" s="1">
        <f>Table49[[#This Row],[Selling_Price]]-Table49[[#This Row],[Market_Price]]</f>
        <v>260.82</v>
      </c>
      <c r="M2560" s="1">
        <f>Table49[[#This Row],[Quantity]]*Table49[[#This Row],[Selling_Price]]</f>
        <v>242469.75999999998</v>
      </c>
      <c r="N2560" s="1">
        <f>Table49[[#This Row],[Quantity]]*Table49[[#This Row],[Profit_Per_Quantity]]</f>
        <v>100676.52</v>
      </c>
      <c r="O2560" s="1" t="s">
        <v>48</v>
      </c>
    </row>
    <row r="2561" spans="1:15" x14ac:dyDescent="0.3">
      <c r="A2561" s="1" t="s">
        <v>10358</v>
      </c>
      <c r="B2561" s="1" t="s">
        <v>3793</v>
      </c>
      <c r="C2561" s="14" t="s">
        <v>4860</v>
      </c>
      <c r="D2561" s="1" t="s">
        <v>12</v>
      </c>
      <c r="E2561" s="1" t="s">
        <v>28</v>
      </c>
      <c r="F2561" s="1" t="s">
        <v>31</v>
      </c>
      <c r="G2561" s="1" t="s">
        <v>36</v>
      </c>
      <c r="H2561" s="1">
        <v>1077</v>
      </c>
      <c r="I2561" s="1">
        <v>221.12</v>
      </c>
      <c r="J2561" s="1">
        <v>420.43</v>
      </c>
      <c r="K2561" s="1">
        <v>245</v>
      </c>
      <c r="L2561" s="1">
        <f>Table49[[#This Row],[Selling_Price]]-Table49[[#This Row],[Market_Price]]</f>
        <v>199.31</v>
      </c>
      <c r="M2561" s="1">
        <f>Table49[[#This Row],[Quantity]]*Table49[[#This Row],[Selling_Price]]</f>
        <v>103005.35</v>
      </c>
      <c r="N2561" s="1">
        <f>Table49[[#This Row],[Quantity]]*Table49[[#This Row],[Profit_Per_Quantity]]</f>
        <v>48830.95</v>
      </c>
      <c r="O2561" s="1" t="s">
        <v>48</v>
      </c>
    </row>
    <row r="2562" spans="1:15" x14ac:dyDescent="0.3">
      <c r="A2562" s="1" t="s">
        <v>9833</v>
      </c>
      <c r="B2562" s="1" t="s">
        <v>2996</v>
      </c>
      <c r="C2562" s="14" t="s">
        <v>5413</v>
      </c>
      <c r="D2562" s="1" t="s">
        <v>13</v>
      </c>
      <c r="E2562" s="1" t="s">
        <v>30</v>
      </c>
      <c r="F2562" s="1" t="s">
        <v>34</v>
      </c>
      <c r="G2562" s="1" t="s">
        <v>43</v>
      </c>
      <c r="H2562" s="1">
        <v>1048</v>
      </c>
      <c r="I2562" s="1">
        <v>1889.51</v>
      </c>
      <c r="J2562" s="1">
        <v>2860.98</v>
      </c>
      <c r="K2562" s="1">
        <v>100</v>
      </c>
      <c r="L2562" s="1">
        <f>Table49[[#This Row],[Selling_Price]]-Table49[[#This Row],[Market_Price]]</f>
        <v>971.47</v>
      </c>
      <c r="M2562" s="1">
        <f>Table49[[#This Row],[Quantity]]*Table49[[#This Row],[Selling_Price]]</f>
        <v>286098</v>
      </c>
      <c r="N2562" s="1">
        <f>Table49[[#This Row],[Quantity]]*Table49[[#This Row],[Profit_Per_Quantity]]</f>
        <v>97147</v>
      </c>
      <c r="O2562" s="1" t="s">
        <v>48</v>
      </c>
    </row>
    <row r="2563" spans="1:15" x14ac:dyDescent="0.3">
      <c r="A2563" s="1" t="s">
        <v>7860</v>
      </c>
      <c r="B2563" s="1" t="s">
        <v>2136</v>
      </c>
      <c r="C2563" s="14" t="s">
        <v>5813</v>
      </c>
      <c r="D2563" s="1" t="s">
        <v>18</v>
      </c>
      <c r="E2563" s="1" t="s">
        <v>26</v>
      </c>
      <c r="F2563" s="1" t="s">
        <v>31</v>
      </c>
      <c r="G2563" s="1" t="s">
        <v>42</v>
      </c>
      <c r="H2563" s="1">
        <v>1063</v>
      </c>
      <c r="I2563" s="1">
        <v>1235.93</v>
      </c>
      <c r="J2563" s="1">
        <v>1619.28</v>
      </c>
      <c r="K2563" s="1">
        <v>259</v>
      </c>
      <c r="L2563" s="1">
        <f>Table49[[#This Row],[Selling_Price]]-Table49[[#This Row],[Market_Price]]</f>
        <v>383.34999999999991</v>
      </c>
      <c r="M2563" s="1">
        <f>Table49[[#This Row],[Quantity]]*Table49[[#This Row],[Selling_Price]]</f>
        <v>419393.52</v>
      </c>
      <c r="N2563" s="1">
        <f>Table49[[#This Row],[Quantity]]*Table49[[#This Row],[Profit_Per_Quantity]]</f>
        <v>99287.64999999998</v>
      </c>
      <c r="O2563" s="1" t="s">
        <v>48</v>
      </c>
    </row>
    <row r="2564" spans="1:15" x14ac:dyDescent="0.3">
      <c r="A2564" s="1" t="s">
        <v>8586</v>
      </c>
      <c r="B2564" s="1" t="s">
        <v>991</v>
      </c>
      <c r="C2564" s="14" t="s">
        <v>4483</v>
      </c>
      <c r="D2564" s="1" t="s">
        <v>17</v>
      </c>
      <c r="E2564" s="1" t="s">
        <v>4349</v>
      </c>
      <c r="F2564" s="1" t="s">
        <v>33</v>
      </c>
      <c r="G2564" s="1" t="s">
        <v>38</v>
      </c>
      <c r="H2564" s="1">
        <v>1024</v>
      </c>
      <c r="I2564" s="1">
        <v>361.37</v>
      </c>
      <c r="J2564" s="1">
        <v>415.64</v>
      </c>
      <c r="K2564" s="1">
        <v>193</v>
      </c>
      <c r="L2564" s="1">
        <f>Table49[[#This Row],[Selling_Price]]-Table49[[#This Row],[Market_Price]]</f>
        <v>54.269999999999982</v>
      </c>
      <c r="M2564" s="1">
        <f>Table49[[#This Row],[Quantity]]*Table49[[#This Row],[Selling_Price]]</f>
        <v>80218.52</v>
      </c>
      <c r="N2564" s="1">
        <f>Table49[[#This Row],[Quantity]]*Table49[[#This Row],[Profit_Per_Quantity]]</f>
        <v>10474.109999999997</v>
      </c>
      <c r="O2564" s="1" t="s">
        <v>48</v>
      </c>
    </row>
    <row r="2565" spans="1:15" x14ac:dyDescent="0.3">
      <c r="A2565" s="1" t="s">
        <v>8633</v>
      </c>
      <c r="B2565" s="1" t="s">
        <v>1068</v>
      </c>
      <c r="C2565" s="14" t="s">
        <v>4582</v>
      </c>
      <c r="D2565" s="1" t="s">
        <v>15</v>
      </c>
      <c r="E2565" s="1" t="s">
        <v>26</v>
      </c>
      <c r="F2565" s="1" t="s">
        <v>33</v>
      </c>
      <c r="G2565" s="1" t="s">
        <v>38</v>
      </c>
      <c r="H2565" s="1">
        <v>1062</v>
      </c>
      <c r="I2565" s="1">
        <v>54.42</v>
      </c>
      <c r="J2565" s="1">
        <v>95.07</v>
      </c>
      <c r="K2565" s="1">
        <v>270</v>
      </c>
      <c r="L2565" s="1">
        <f>Table49[[#This Row],[Selling_Price]]-Table49[[#This Row],[Market_Price]]</f>
        <v>40.649999999999991</v>
      </c>
      <c r="M2565" s="1">
        <f>Table49[[#This Row],[Quantity]]*Table49[[#This Row],[Selling_Price]]</f>
        <v>25668.899999999998</v>
      </c>
      <c r="N2565" s="1">
        <f>Table49[[#This Row],[Quantity]]*Table49[[#This Row],[Profit_Per_Quantity]]</f>
        <v>10975.499999999998</v>
      </c>
      <c r="O2565" s="1" t="s">
        <v>48</v>
      </c>
    </row>
    <row r="2566" spans="1:15" x14ac:dyDescent="0.3">
      <c r="A2566" s="1" t="s">
        <v>6304</v>
      </c>
      <c r="B2566" s="1" t="s">
        <v>3427</v>
      </c>
      <c r="C2566" s="14" t="s">
        <v>5145</v>
      </c>
      <c r="D2566" s="1" t="s">
        <v>19</v>
      </c>
      <c r="E2566" s="1" t="s">
        <v>30</v>
      </c>
      <c r="F2566" s="1" t="s">
        <v>32</v>
      </c>
      <c r="G2566" s="1" t="s">
        <v>40</v>
      </c>
      <c r="H2566" s="1">
        <v>1068</v>
      </c>
      <c r="I2566" s="1">
        <v>284.42</v>
      </c>
      <c r="J2566" s="1">
        <v>567.13</v>
      </c>
      <c r="K2566" s="1">
        <v>255</v>
      </c>
      <c r="L2566" s="1">
        <f>Table49[[#This Row],[Selling_Price]]-Table49[[#This Row],[Market_Price]]</f>
        <v>282.70999999999998</v>
      </c>
      <c r="M2566" s="1">
        <f>Table49[[#This Row],[Quantity]]*Table49[[#This Row],[Selling_Price]]</f>
        <v>144618.15</v>
      </c>
      <c r="N2566" s="1">
        <f>Table49[[#This Row],[Quantity]]*Table49[[#This Row],[Profit_Per_Quantity]]</f>
        <v>72091.049999999988</v>
      </c>
      <c r="O2566" s="1" t="s">
        <v>48</v>
      </c>
    </row>
    <row r="2567" spans="1:15" x14ac:dyDescent="0.3">
      <c r="A2567" s="1" t="s">
        <v>6335</v>
      </c>
      <c r="B2567" s="1" t="s">
        <v>4223</v>
      </c>
      <c r="C2567" s="14" t="s">
        <v>4482</v>
      </c>
      <c r="D2567" s="1" t="s">
        <v>18</v>
      </c>
      <c r="E2567" s="1" t="s">
        <v>21</v>
      </c>
      <c r="F2567" s="1" t="s">
        <v>31</v>
      </c>
      <c r="G2567" s="1" t="s">
        <v>36</v>
      </c>
      <c r="H2567" s="1">
        <v>1083</v>
      </c>
      <c r="I2567" s="1">
        <v>1702.78</v>
      </c>
      <c r="J2567" s="1">
        <v>2758.2</v>
      </c>
      <c r="K2567" s="1">
        <v>65</v>
      </c>
      <c r="L2567" s="1">
        <f>Table49[[#This Row],[Selling_Price]]-Table49[[#This Row],[Market_Price]]</f>
        <v>1055.4199999999998</v>
      </c>
      <c r="M2567" s="1">
        <f>Table49[[#This Row],[Quantity]]*Table49[[#This Row],[Selling_Price]]</f>
        <v>179283</v>
      </c>
      <c r="N2567" s="1">
        <f>Table49[[#This Row],[Quantity]]*Table49[[#This Row],[Profit_Per_Quantity]]</f>
        <v>68602.299999999988</v>
      </c>
      <c r="O2567" s="1" t="s">
        <v>48</v>
      </c>
    </row>
    <row r="2568" spans="1:15" x14ac:dyDescent="0.3">
      <c r="A2568" s="1" t="s">
        <v>7334</v>
      </c>
      <c r="B2568" s="1" t="s">
        <v>1520</v>
      </c>
      <c r="C2568" s="14" t="s">
        <v>4576</v>
      </c>
      <c r="D2568" s="1" t="s">
        <v>17</v>
      </c>
      <c r="E2568" s="1" t="s">
        <v>30</v>
      </c>
      <c r="F2568" s="1" t="s">
        <v>33</v>
      </c>
      <c r="G2568" s="1" t="s">
        <v>40</v>
      </c>
      <c r="H2568" s="1">
        <v>1042</v>
      </c>
      <c r="I2568" s="1">
        <v>747.92</v>
      </c>
      <c r="J2568" s="1">
        <v>1049.96</v>
      </c>
      <c r="K2568" s="1">
        <v>238</v>
      </c>
      <c r="L2568" s="1">
        <f>Table49[[#This Row],[Selling_Price]]-Table49[[#This Row],[Market_Price]]</f>
        <v>302.04000000000008</v>
      </c>
      <c r="M2568" s="1">
        <f>Table49[[#This Row],[Quantity]]*Table49[[#This Row],[Selling_Price]]</f>
        <v>249890.48</v>
      </c>
      <c r="N2568" s="1">
        <f>Table49[[#This Row],[Quantity]]*Table49[[#This Row],[Profit_Per_Quantity]]</f>
        <v>71885.520000000019</v>
      </c>
      <c r="O2568" s="1" t="s">
        <v>48</v>
      </c>
    </row>
    <row r="2569" spans="1:15" x14ac:dyDescent="0.3">
      <c r="A2569" s="1" t="s">
        <v>10520</v>
      </c>
      <c r="B2569" s="1" t="s">
        <v>4058</v>
      </c>
      <c r="C2569" s="14" t="s">
        <v>4636</v>
      </c>
      <c r="D2569" s="1" t="s">
        <v>18</v>
      </c>
      <c r="E2569" s="1" t="s">
        <v>4349</v>
      </c>
      <c r="F2569" s="1" t="s">
        <v>32</v>
      </c>
      <c r="G2569" s="1" t="s">
        <v>4352</v>
      </c>
      <c r="H2569" s="1">
        <v>1008</v>
      </c>
      <c r="I2569" s="1">
        <v>149.25</v>
      </c>
      <c r="J2569" s="1">
        <v>279.12</v>
      </c>
      <c r="K2569" s="1">
        <v>162</v>
      </c>
      <c r="L2569" s="1">
        <f>Table49[[#This Row],[Selling_Price]]-Table49[[#This Row],[Market_Price]]</f>
        <v>129.87</v>
      </c>
      <c r="M2569" s="1">
        <f>Table49[[#This Row],[Quantity]]*Table49[[#This Row],[Selling_Price]]</f>
        <v>45217.440000000002</v>
      </c>
      <c r="N2569" s="1">
        <f>Table49[[#This Row],[Quantity]]*Table49[[#This Row],[Profit_Per_Quantity]]</f>
        <v>21038.940000000002</v>
      </c>
      <c r="O2569" s="1" t="s">
        <v>48</v>
      </c>
    </row>
    <row r="2570" spans="1:15" x14ac:dyDescent="0.3">
      <c r="A2570" s="1" t="s">
        <v>8463</v>
      </c>
      <c r="B2570" s="1" t="s">
        <v>799</v>
      </c>
      <c r="C2570" s="14" t="s">
        <v>6176</v>
      </c>
      <c r="D2570" s="1" t="s">
        <v>16</v>
      </c>
      <c r="E2570" s="1" t="s">
        <v>29</v>
      </c>
      <c r="F2570" s="1" t="s">
        <v>34</v>
      </c>
      <c r="G2570" s="1" t="s">
        <v>38</v>
      </c>
      <c r="H2570" s="1">
        <v>1002</v>
      </c>
      <c r="I2570" s="1">
        <v>596.65</v>
      </c>
      <c r="J2570" s="1">
        <v>1139.98</v>
      </c>
      <c r="K2570" s="1">
        <v>466</v>
      </c>
      <c r="L2570" s="1">
        <f>Table49[[#This Row],[Selling_Price]]-Table49[[#This Row],[Market_Price]]</f>
        <v>543.33000000000004</v>
      </c>
      <c r="M2570" s="1">
        <f>Table49[[#This Row],[Quantity]]*Table49[[#This Row],[Selling_Price]]</f>
        <v>531230.68000000005</v>
      </c>
      <c r="N2570" s="1">
        <f>Table49[[#This Row],[Quantity]]*Table49[[#This Row],[Profit_Per_Quantity]]</f>
        <v>253191.78000000003</v>
      </c>
      <c r="O2570" s="1" t="s">
        <v>48</v>
      </c>
    </row>
    <row r="2571" spans="1:15" x14ac:dyDescent="0.3">
      <c r="A2571" s="1" t="s">
        <v>6412</v>
      </c>
      <c r="B2571" s="1" t="s">
        <v>1770</v>
      </c>
      <c r="C2571" s="14" t="s">
        <v>5119</v>
      </c>
      <c r="D2571" s="1" t="s">
        <v>19</v>
      </c>
      <c r="E2571" s="1" t="s">
        <v>25</v>
      </c>
      <c r="F2571" s="1" t="s">
        <v>35</v>
      </c>
      <c r="G2571" s="1" t="s">
        <v>45</v>
      </c>
      <c r="H2571" s="1">
        <v>1067</v>
      </c>
      <c r="I2571" s="1">
        <v>1612.64</v>
      </c>
      <c r="J2571" s="1">
        <v>1971.69</v>
      </c>
      <c r="K2571" s="1">
        <v>26</v>
      </c>
      <c r="L2571" s="1">
        <f>Table49[[#This Row],[Selling_Price]]-Table49[[#This Row],[Market_Price]]</f>
        <v>359.04999999999995</v>
      </c>
      <c r="M2571" s="1">
        <f>Table49[[#This Row],[Quantity]]*Table49[[#This Row],[Selling_Price]]</f>
        <v>51263.94</v>
      </c>
      <c r="N2571" s="1">
        <f>Table49[[#This Row],[Quantity]]*Table49[[#This Row],[Profit_Per_Quantity]]</f>
        <v>9335.2999999999993</v>
      </c>
      <c r="O2571" s="1" t="s">
        <v>48</v>
      </c>
    </row>
    <row r="2572" spans="1:15" x14ac:dyDescent="0.3">
      <c r="A2572" s="1" t="s">
        <v>9565</v>
      </c>
      <c r="B2572" s="1" t="s">
        <v>2563</v>
      </c>
      <c r="C2572" s="14" t="s">
        <v>5642</v>
      </c>
      <c r="D2572" s="1" t="s">
        <v>13</v>
      </c>
      <c r="E2572" s="1" t="s">
        <v>4349</v>
      </c>
      <c r="F2572" s="1" t="s">
        <v>33</v>
      </c>
      <c r="G2572" s="1" t="s">
        <v>41</v>
      </c>
      <c r="H2572" s="1">
        <v>1011</v>
      </c>
      <c r="I2572" s="1">
        <v>1629.32</v>
      </c>
      <c r="J2572" s="1">
        <v>2538.96</v>
      </c>
      <c r="K2572" s="1">
        <v>463</v>
      </c>
      <c r="L2572" s="1">
        <f>Table49[[#This Row],[Selling_Price]]-Table49[[#This Row],[Market_Price]]</f>
        <v>909.6400000000001</v>
      </c>
      <c r="M2572" s="1">
        <f>Table49[[#This Row],[Quantity]]*Table49[[#This Row],[Selling_Price]]</f>
        <v>1175538.48</v>
      </c>
      <c r="N2572" s="1">
        <f>Table49[[#This Row],[Quantity]]*Table49[[#This Row],[Profit_Per_Quantity]]</f>
        <v>421163.32000000007</v>
      </c>
      <c r="O2572" s="1" t="s">
        <v>48</v>
      </c>
    </row>
    <row r="2573" spans="1:15" x14ac:dyDescent="0.3">
      <c r="A2573" s="1" t="s">
        <v>9903</v>
      </c>
      <c r="B2573" s="1" t="s">
        <v>3106</v>
      </c>
      <c r="C2573" s="14" t="s">
        <v>4827</v>
      </c>
      <c r="D2573" s="1" t="s">
        <v>19</v>
      </c>
      <c r="E2573" s="1" t="s">
        <v>29</v>
      </c>
      <c r="F2573" s="1" t="s">
        <v>32</v>
      </c>
      <c r="G2573" s="1" t="s">
        <v>4352</v>
      </c>
      <c r="H2573" s="1">
        <v>1056</v>
      </c>
      <c r="I2573" s="1">
        <v>812.54</v>
      </c>
      <c r="J2573" s="1">
        <v>1179.05</v>
      </c>
      <c r="K2573" s="1">
        <v>491</v>
      </c>
      <c r="L2573" s="1">
        <f>Table49[[#This Row],[Selling_Price]]-Table49[[#This Row],[Market_Price]]</f>
        <v>366.51</v>
      </c>
      <c r="M2573" s="1">
        <f>Table49[[#This Row],[Quantity]]*Table49[[#This Row],[Selling_Price]]</f>
        <v>578913.54999999993</v>
      </c>
      <c r="N2573" s="1">
        <f>Table49[[#This Row],[Quantity]]*Table49[[#This Row],[Profit_Per_Quantity]]</f>
        <v>179956.41</v>
      </c>
      <c r="O2573" s="1" t="s">
        <v>48</v>
      </c>
    </row>
    <row r="2574" spans="1:15" x14ac:dyDescent="0.3">
      <c r="A2574" s="1" t="s">
        <v>7608</v>
      </c>
      <c r="B2574" s="1" t="s">
        <v>2234</v>
      </c>
      <c r="C2574" s="14" t="s">
        <v>5011</v>
      </c>
      <c r="D2574" s="1" t="s">
        <v>14</v>
      </c>
      <c r="E2574" s="1" t="s">
        <v>4349</v>
      </c>
      <c r="F2574" s="1" t="s">
        <v>34</v>
      </c>
      <c r="G2574" s="1" t="s">
        <v>42</v>
      </c>
      <c r="H2574" s="1">
        <v>1056</v>
      </c>
      <c r="I2574" s="1">
        <v>1314.52</v>
      </c>
      <c r="J2574" s="1">
        <v>2142.61</v>
      </c>
      <c r="K2574" s="1">
        <v>379</v>
      </c>
      <c r="L2574" s="1">
        <f>Table49[[#This Row],[Selling_Price]]-Table49[[#This Row],[Market_Price]]</f>
        <v>828.09000000000015</v>
      </c>
      <c r="M2574" s="1">
        <f>Table49[[#This Row],[Quantity]]*Table49[[#This Row],[Selling_Price]]</f>
        <v>812049.19000000006</v>
      </c>
      <c r="N2574" s="1">
        <f>Table49[[#This Row],[Quantity]]*Table49[[#This Row],[Profit_Per_Quantity]]</f>
        <v>313846.11000000004</v>
      </c>
      <c r="O2574" s="1" t="s">
        <v>48</v>
      </c>
    </row>
    <row r="2575" spans="1:15" x14ac:dyDescent="0.3">
      <c r="A2575" s="1" t="s">
        <v>10190</v>
      </c>
      <c r="B2575" s="1" t="s">
        <v>3559</v>
      </c>
      <c r="C2575" s="14" t="s">
        <v>5047</v>
      </c>
      <c r="D2575" s="1" t="s">
        <v>20</v>
      </c>
      <c r="E2575" s="1" t="s">
        <v>27</v>
      </c>
      <c r="F2575" s="1" t="s">
        <v>35</v>
      </c>
      <c r="G2575" s="1" t="s">
        <v>41</v>
      </c>
      <c r="H2575" s="1">
        <v>1055</v>
      </c>
      <c r="I2575" s="1">
        <v>1442.4</v>
      </c>
      <c r="J2575" s="1">
        <v>2471.33</v>
      </c>
      <c r="K2575" s="1">
        <v>338</v>
      </c>
      <c r="L2575" s="1">
        <f>Table49[[#This Row],[Selling_Price]]-Table49[[#This Row],[Market_Price]]</f>
        <v>1028.9299999999998</v>
      </c>
      <c r="M2575" s="1">
        <f>Table49[[#This Row],[Quantity]]*Table49[[#This Row],[Selling_Price]]</f>
        <v>835309.53999999992</v>
      </c>
      <c r="N2575" s="1">
        <f>Table49[[#This Row],[Quantity]]*Table49[[#This Row],[Profit_Per_Quantity]]</f>
        <v>347778.33999999997</v>
      </c>
      <c r="O2575" s="1" t="s">
        <v>48</v>
      </c>
    </row>
    <row r="2576" spans="1:15" x14ac:dyDescent="0.3">
      <c r="A2576" s="1" t="s">
        <v>8021</v>
      </c>
      <c r="B2576" s="1" t="s">
        <v>2538</v>
      </c>
      <c r="C2576" s="14" t="s">
        <v>4461</v>
      </c>
      <c r="D2576" s="1" t="s">
        <v>19</v>
      </c>
      <c r="E2576" s="1" t="s">
        <v>30</v>
      </c>
      <c r="F2576" s="1" t="s">
        <v>34</v>
      </c>
      <c r="G2576" s="1" t="s">
        <v>38</v>
      </c>
      <c r="H2576" s="1">
        <v>1096</v>
      </c>
      <c r="I2576" s="1">
        <v>1030.01</v>
      </c>
      <c r="J2576" s="1">
        <v>1990.08</v>
      </c>
      <c r="K2576" s="1">
        <v>169</v>
      </c>
      <c r="L2576" s="1">
        <f>Table49[[#This Row],[Selling_Price]]-Table49[[#This Row],[Market_Price]]</f>
        <v>960.06999999999994</v>
      </c>
      <c r="M2576" s="1">
        <f>Table49[[#This Row],[Quantity]]*Table49[[#This Row],[Selling_Price]]</f>
        <v>336323.51999999996</v>
      </c>
      <c r="N2576" s="1">
        <f>Table49[[#This Row],[Quantity]]*Table49[[#This Row],[Profit_Per_Quantity]]</f>
        <v>162251.82999999999</v>
      </c>
      <c r="O2576" s="1" t="s">
        <v>48</v>
      </c>
    </row>
    <row r="2577" spans="1:15" x14ac:dyDescent="0.3">
      <c r="A2577" s="1" t="s">
        <v>7729</v>
      </c>
      <c r="B2577" s="1" t="s">
        <v>2957</v>
      </c>
      <c r="C2577" s="14" t="s">
        <v>4876</v>
      </c>
      <c r="D2577" s="1" t="s">
        <v>13</v>
      </c>
      <c r="E2577" s="1" t="s">
        <v>29</v>
      </c>
      <c r="F2577" s="1" t="s">
        <v>35</v>
      </c>
      <c r="G2577" s="1" t="s">
        <v>43</v>
      </c>
      <c r="H2577" s="1">
        <v>1051</v>
      </c>
      <c r="I2577" s="1">
        <v>1099.3</v>
      </c>
      <c r="J2577" s="1">
        <v>2144.42</v>
      </c>
      <c r="K2577" s="1">
        <v>364</v>
      </c>
      <c r="L2577" s="1">
        <f>Table49[[#This Row],[Selling_Price]]-Table49[[#This Row],[Market_Price]]</f>
        <v>1045.1200000000001</v>
      </c>
      <c r="M2577" s="1">
        <f>Table49[[#This Row],[Quantity]]*Table49[[#This Row],[Selling_Price]]</f>
        <v>780568.88</v>
      </c>
      <c r="N2577" s="1">
        <f>Table49[[#This Row],[Quantity]]*Table49[[#This Row],[Profit_Per_Quantity]]</f>
        <v>380423.68000000005</v>
      </c>
      <c r="O2577" s="1" t="s">
        <v>48</v>
      </c>
    </row>
    <row r="2578" spans="1:15" x14ac:dyDescent="0.3">
      <c r="A2578" s="1" t="s">
        <v>6595</v>
      </c>
      <c r="B2578" s="1" t="s">
        <v>790</v>
      </c>
      <c r="C2578" s="14" t="s">
        <v>5846</v>
      </c>
      <c r="D2578" s="1" t="s">
        <v>14</v>
      </c>
      <c r="E2578" s="1" t="s">
        <v>25</v>
      </c>
      <c r="F2578" s="1" t="s">
        <v>33</v>
      </c>
      <c r="G2578" s="1" t="s">
        <v>36</v>
      </c>
      <c r="H2578" s="1">
        <v>1021</v>
      </c>
      <c r="I2578" s="1">
        <v>1478.52</v>
      </c>
      <c r="J2578" s="1">
        <v>2320.4299999999998</v>
      </c>
      <c r="K2578" s="1">
        <v>245</v>
      </c>
      <c r="L2578" s="1">
        <f>Table49[[#This Row],[Selling_Price]]-Table49[[#This Row],[Market_Price]]</f>
        <v>841.90999999999985</v>
      </c>
      <c r="M2578" s="1">
        <f>Table49[[#This Row],[Quantity]]*Table49[[#This Row],[Selling_Price]]</f>
        <v>568505.35</v>
      </c>
      <c r="N2578" s="1">
        <f>Table49[[#This Row],[Quantity]]*Table49[[#This Row],[Profit_Per_Quantity]]</f>
        <v>206267.94999999995</v>
      </c>
      <c r="O2578" s="1" t="s">
        <v>48</v>
      </c>
    </row>
    <row r="2579" spans="1:15" x14ac:dyDescent="0.3">
      <c r="A2579" s="1" t="s">
        <v>6517</v>
      </c>
      <c r="B2579" s="1" t="s">
        <v>1737</v>
      </c>
      <c r="C2579" s="14" t="s">
        <v>5292</v>
      </c>
      <c r="D2579" s="1" t="s">
        <v>13</v>
      </c>
      <c r="E2579" s="1" t="s">
        <v>30</v>
      </c>
      <c r="F2579" s="1" t="s">
        <v>31</v>
      </c>
      <c r="G2579" s="1" t="s">
        <v>4352</v>
      </c>
      <c r="H2579" s="1">
        <v>1009</v>
      </c>
      <c r="I2579" s="1">
        <v>337.43</v>
      </c>
      <c r="J2579" s="1">
        <v>593.55999999999995</v>
      </c>
      <c r="K2579" s="1">
        <v>387</v>
      </c>
      <c r="L2579" s="1">
        <f>Table49[[#This Row],[Selling_Price]]-Table49[[#This Row],[Market_Price]]</f>
        <v>256.12999999999994</v>
      </c>
      <c r="M2579" s="1">
        <f>Table49[[#This Row],[Quantity]]*Table49[[#This Row],[Selling_Price]]</f>
        <v>229707.71999999997</v>
      </c>
      <c r="N2579" s="1">
        <f>Table49[[#This Row],[Quantity]]*Table49[[#This Row],[Profit_Per_Quantity]]</f>
        <v>99122.309999999983</v>
      </c>
      <c r="O2579" s="1" t="s">
        <v>48</v>
      </c>
    </row>
    <row r="2580" spans="1:15" x14ac:dyDescent="0.3">
      <c r="A2580" s="1" t="s">
        <v>8348</v>
      </c>
      <c r="B2580" s="1" t="s">
        <v>610</v>
      </c>
      <c r="C2580" s="14" t="s">
        <v>5939</v>
      </c>
      <c r="D2580" s="1" t="s">
        <v>11</v>
      </c>
      <c r="E2580" s="1" t="s">
        <v>26</v>
      </c>
      <c r="F2580" s="1" t="s">
        <v>32</v>
      </c>
      <c r="G2580" s="1" t="s">
        <v>40</v>
      </c>
      <c r="H2580" s="1">
        <v>1056</v>
      </c>
      <c r="I2580" s="1">
        <v>1312.7</v>
      </c>
      <c r="J2580" s="1">
        <v>2156.88</v>
      </c>
      <c r="K2580" s="1">
        <v>98</v>
      </c>
      <c r="L2580" s="1">
        <f>Table49[[#This Row],[Selling_Price]]-Table49[[#This Row],[Market_Price]]</f>
        <v>844.18000000000006</v>
      </c>
      <c r="M2580" s="1">
        <f>Table49[[#This Row],[Quantity]]*Table49[[#This Row],[Selling_Price]]</f>
        <v>211374.24000000002</v>
      </c>
      <c r="N2580" s="1">
        <f>Table49[[#This Row],[Quantity]]*Table49[[#This Row],[Profit_Per_Quantity]]</f>
        <v>82729.64</v>
      </c>
      <c r="O2580" s="1" t="s">
        <v>48</v>
      </c>
    </row>
    <row r="2581" spans="1:15" x14ac:dyDescent="0.3">
      <c r="A2581" s="1" t="s">
        <v>7940</v>
      </c>
      <c r="B2581" s="1" t="s">
        <v>566</v>
      </c>
      <c r="C2581" s="14" t="s">
        <v>5703</v>
      </c>
      <c r="D2581" s="1" t="s">
        <v>17</v>
      </c>
      <c r="E2581" s="1" t="s">
        <v>21</v>
      </c>
      <c r="F2581" s="1" t="s">
        <v>34</v>
      </c>
      <c r="G2581" s="1" t="s">
        <v>4352</v>
      </c>
      <c r="H2581" s="1">
        <v>1073</v>
      </c>
      <c r="I2581" s="1">
        <v>1054.1500000000001</v>
      </c>
      <c r="J2581" s="1">
        <v>1878.78</v>
      </c>
      <c r="K2581" s="1">
        <v>366</v>
      </c>
      <c r="L2581" s="1">
        <f>Table49[[#This Row],[Selling_Price]]-Table49[[#This Row],[Market_Price]]</f>
        <v>824.62999999999988</v>
      </c>
      <c r="M2581" s="1">
        <f>Table49[[#This Row],[Quantity]]*Table49[[#This Row],[Selling_Price]]</f>
        <v>687633.48</v>
      </c>
      <c r="N2581" s="1">
        <f>Table49[[#This Row],[Quantity]]*Table49[[#This Row],[Profit_Per_Quantity]]</f>
        <v>301814.57999999996</v>
      </c>
      <c r="O2581" s="1" t="s">
        <v>48</v>
      </c>
    </row>
    <row r="2582" spans="1:15" x14ac:dyDescent="0.3">
      <c r="A2582" s="1" t="s">
        <v>7311</v>
      </c>
      <c r="B2582" s="1" t="s">
        <v>2728</v>
      </c>
      <c r="C2582" s="14" t="s">
        <v>5562</v>
      </c>
      <c r="D2582" s="1" t="s">
        <v>14</v>
      </c>
      <c r="E2582" s="1" t="s">
        <v>21</v>
      </c>
      <c r="F2582" s="1" t="s">
        <v>35</v>
      </c>
      <c r="G2582" s="1" t="s">
        <v>42</v>
      </c>
      <c r="H2582" s="1">
        <v>1003</v>
      </c>
      <c r="I2582" s="1">
        <v>1683.46</v>
      </c>
      <c r="J2582" s="1">
        <v>2583.0700000000002</v>
      </c>
      <c r="K2582" s="1">
        <v>394</v>
      </c>
      <c r="L2582" s="1">
        <f>Table49[[#This Row],[Selling_Price]]-Table49[[#This Row],[Market_Price]]</f>
        <v>899.61000000000013</v>
      </c>
      <c r="M2582" s="1">
        <f>Table49[[#This Row],[Quantity]]*Table49[[#This Row],[Selling_Price]]</f>
        <v>1017729.5800000001</v>
      </c>
      <c r="N2582" s="1">
        <f>Table49[[#This Row],[Quantity]]*Table49[[#This Row],[Profit_Per_Quantity]]</f>
        <v>354446.34</v>
      </c>
      <c r="O2582" s="1" t="s">
        <v>48</v>
      </c>
    </row>
    <row r="2583" spans="1:15" x14ac:dyDescent="0.3">
      <c r="A2583" s="1" t="s">
        <v>8655</v>
      </c>
      <c r="B2583" s="1" t="s">
        <v>1106</v>
      </c>
      <c r="C2583" s="14" t="s">
        <v>4757</v>
      </c>
      <c r="D2583" s="1" t="s">
        <v>16</v>
      </c>
      <c r="E2583" s="1" t="s">
        <v>27</v>
      </c>
      <c r="F2583" s="1" t="s">
        <v>34</v>
      </c>
      <c r="G2583" s="1" t="s">
        <v>45</v>
      </c>
      <c r="H2583" s="1">
        <v>1087</v>
      </c>
      <c r="I2583" s="1">
        <v>1878.7</v>
      </c>
      <c r="J2583" s="1">
        <v>2689.26</v>
      </c>
      <c r="K2583" s="1">
        <v>60</v>
      </c>
      <c r="L2583" s="1">
        <f>Table49[[#This Row],[Selling_Price]]-Table49[[#This Row],[Market_Price]]</f>
        <v>810.56000000000017</v>
      </c>
      <c r="M2583" s="1">
        <f>Table49[[#This Row],[Quantity]]*Table49[[#This Row],[Selling_Price]]</f>
        <v>161355.6</v>
      </c>
      <c r="N2583" s="1">
        <f>Table49[[#This Row],[Quantity]]*Table49[[#This Row],[Profit_Per_Quantity]]</f>
        <v>48633.600000000013</v>
      </c>
      <c r="O2583" s="1" t="s">
        <v>48</v>
      </c>
    </row>
    <row r="2584" spans="1:15" x14ac:dyDescent="0.3">
      <c r="A2584" s="1" t="s">
        <v>8983</v>
      </c>
      <c r="B2584" s="1" t="s">
        <v>1653</v>
      </c>
      <c r="C2584" s="14" t="s">
        <v>5700</v>
      </c>
      <c r="D2584" s="1" t="s">
        <v>14</v>
      </c>
      <c r="E2584" s="1" t="s">
        <v>27</v>
      </c>
      <c r="F2584" s="1" t="s">
        <v>35</v>
      </c>
      <c r="G2584" s="1" t="s">
        <v>4352</v>
      </c>
      <c r="H2584" s="1">
        <v>1013</v>
      </c>
      <c r="I2584" s="1">
        <v>636.83000000000004</v>
      </c>
      <c r="J2584" s="1">
        <v>736.3</v>
      </c>
      <c r="K2584" s="1">
        <v>120</v>
      </c>
      <c r="L2584" s="1">
        <f>Table49[[#This Row],[Selling_Price]]-Table49[[#This Row],[Market_Price]]</f>
        <v>99.469999999999914</v>
      </c>
      <c r="M2584" s="1">
        <f>Table49[[#This Row],[Quantity]]*Table49[[#This Row],[Selling_Price]]</f>
        <v>88356</v>
      </c>
      <c r="N2584" s="1">
        <f>Table49[[#This Row],[Quantity]]*Table49[[#This Row],[Profit_Per_Quantity]]</f>
        <v>11936.399999999991</v>
      </c>
      <c r="O2584" s="1" t="s">
        <v>48</v>
      </c>
    </row>
    <row r="2585" spans="1:15" x14ac:dyDescent="0.3">
      <c r="A2585" s="1" t="s">
        <v>9266</v>
      </c>
      <c r="B2585" s="1" t="s">
        <v>2098</v>
      </c>
      <c r="C2585" s="14" t="s">
        <v>5715</v>
      </c>
      <c r="D2585" s="1" t="s">
        <v>14</v>
      </c>
      <c r="E2585" s="1" t="s">
        <v>4349</v>
      </c>
      <c r="F2585" s="1" t="s">
        <v>33</v>
      </c>
      <c r="G2585" s="1" t="s">
        <v>44</v>
      </c>
      <c r="H2585" s="1">
        <v>1082</v>
      </c>
      <c r="I2585" s="1">
        <v>1919.7</v>
      </c>
      <c r="J2585" s="1">
        <v>3326.83</v>
      </c>
      <c r="K2585" s="1">
        <v>223</v>
      </c>
      <c r="L2585" s="1">
        <f>Table49[[#This Row],[Selling_Price]]-Table49[[#This Row],[Market_Price]]</f>
        <v>1407.1299999999999</v>
      </c>
      <c r="M2585" s="1">
        <f>Table49[[#This Row],[Quantity]]*Table49[[#This Row],[Selling_Price]]</f>
        <v>741883.09</v>
      </c>
      <c r="N2585" s="1">
        <f>Table49[[#This Row],[Quantity]]*Table49[[#This Row],[Profit_Per_Quantity]]</f>
        <v>313789.99</v>
      </c>
      <c r="O2585" s="1" t="s">
        <v>48</v>
      </c>
    </row>
    <row r="2586" spans="1:15" x14ac:dyDescent="0.3">
      <c r="A2586" s="1" t="s">
        <v>7304</v>
      </c>
      <c r="B2586" s="1" t="s">
        <v>644</v>
      </c>
      <c r="C2586" s="14" t="s">
        <v>4512</v>
      </c>
      <c r="D2586" s="1" t="s">
        <v>18</v>
      </c>
      <c r="E2586" s="1" t="s">
        <v>27</v>
      </c>
      <c r="F2586" s="1" t="s">
        <v>35</v>
      </c>
      <c r="G2586" s="1" t="s">
        <v>45</v>
      </c>
      <c r="H2586" s="1">
        <v>1098</v>
      </c>
      <c r="I2586" s="1">
        <v>793.6</v>
      </c>
      <c r="J2586" s="1">
        <v>1403.96</v>
      </c>
      <c r="K2586" s="1">
        <v>220</v>
      </c>
      <c r="L2586" s="1">
        <f>Table49[[#This Row],[Selling_Price]]-Table49[[#This Row],[Market_Price]]</f>
        <v>610.36</v>
      </c>
      <c r="M2586" s="1">
        <f>Table49[[#This Row],[Quantity]]*Table49[[#This Row],[Selling_Price]]</f>
        <v>308871.2</v>
      </c>
      <c r="N2586" s="1">
        <f>Table49[[#This Row],[Quantity]]*Table49[[#This Row],[Profit_Per_Quantity]]</f>
        <v>134279.20000000001</v>
      </c>
      <c r="O2586" s="1" t="s">
        <v>48</v>
      </c>
    </row>
    <row r="2587" spans="1:15" x14ac:dyDescent="0.3">
      <c r="A2587" s="1" t="s">
        <v>9120</v>
      </c>
      <c r="B2587" s="1" t="s">
        <v>1862</v>
      </c>
      <c r="C2587" s="14" t="s">
        <v>4663</v>
      </c>
      <c r="D2587" s="1" t="s">
        <v>14</v>
      </c>
      <c r="E2587" s="1" t="s">
        <v>28</v>
      </c>
      <c r="F2587" s="1" t="s">
        <v>33</v>
      </c>
      <c r="G2587" s="1" t="s">
        <v>41</v>
      </c>
      <c r="H2587" s="1">
        <v>1027</v>
      </c>
      <c r="I2587" s="1">
        <v>1319.88</v>
      </c>
      <c r="J2587" s="1">
        <v>2621.97</v>
      </c>
      <c r="K2587" s="1">
        <v>423</v>
      </c>
      <c r="L2587" s="1">
        <f>Table49[[#This Row],[Selling_Price]]-Table49[[#This Row],[Market_Price]]</f>
        <v>1302.0899999999997</v>
      </c>
      <c r="M2587" s="1">
        <f>Table49[[#This Row],[Quantity]]*Table49[[#This Row],[Selling_Price]]</f>
        <v>1109093.3099999998</v>
      </c>
      <c r="N2587" s="1">
        <f>Table49[[#This Row],[Quantity]]*Table49[[#This Row],[Profit_Per_Quantity]]</f>
        <v>550784.06999999983</v>
      </c>
      <c r="O2587" s="1" t="s">
        <v>48</v>
      </c>
    </row>
    <row r="2588" spans="1:15" x14ac:dyDescent="0.3">
      <c r="A2588" s="1" t="s">
        <v>8937</v>
      </c>
      <c r="B2588" s="1" t="s">
        <v>1566</v>
      </c>
      <c r="C2588" s="14" t="s">
        <v>5082</v>
      </c>
      <c r="D2588" s="1" t="s">
        <v>13</v>
      </c>
      <c r="E2588" s="1" t="s">
        <v>28</v>
      </c>
      <c r="F2588" s="1" t="s">
        <v>35</v>
      </c>
      <c r="G2588" s="1" t="s">
        <v>38</v>
      </c>
      <c r="H2588" s="1">
        <v>1058</v>
      </c>
      <c r="I2588" s="1">
        <v>1842.18</v>
      </c>
      <c r="J2588" s="1">
        <v>2851.34</v>
      </c>
      <c r="K2588" s="1">
        <v>465</v>
      </c>
      <c r="L2588" s="1">
        <f>Table49[[#This Row],[Selling_Price]]-Table49[[#This Row],[Market_Price]]</f>
        <v>1009.1600000000001</v>
      </c>
      <c r="M2588" s="1">
        <f>Table49[[#This Row],[Quantity]]*Table49[[#This Row],[Selling_Price]]</f>
        <v>1325873.1000000001</v>
      </c>
      <c r="N2588" s="1">
        <f>Table49[[#This Row],[Quantity]]*Table49[[#This Row],[Profit_Per_Quantity]]</f>
        <v>469259.4</v>
      </c>
      <c r="O2588" s="1" t="s">
        <v>48</v>
      </c>
    </row>
    <row r="2589" spans="1:15" x14ac:dyDescent="0.3">
      <c r="A2589" s="1" t="s">
        <v>7445</v>
      </c>
      <c r="B2589" s="1" t="s">
        <v>1559</v>
      </c>
      <c r="C2589" s="14" t="s">
        <v>4904</v>
      </c>
      <c r="D2589" s="1" t="s">
        <v>15</v>
      </c>
      <c r="E2589" s="1" t="s">
        <v>26</v>
      </c>
      <c r="F2589" s="1" t="s">
        <v>32</v>
      </c>
      <c r="G2589" s="1" t="s">
        <v>43</v>
      </c>
      <c r="H2589" s="1">
        <v>1073</v>
      </c>
      <c r="I2589" s="1">
        <v>816.2</v>
      </c>
      <c r="J2589" s="1">
        <v>1528.81</v>
      </c>
      <c r="K2589" s="1">
        <v>205</v>
      </c>
      <c r="L2589" s="1">
        <f>Table49[[#This Row],[Selling_Price]]-Table49[[#This Row],[Market_Price]]</f>
        <v>712.6099999999999</v>
      </c>
      <c r="M2589" s="1">
        <f>Table49[[#This Row],[Quantity]]*Table49[[#This Row],[Selling_Price]]</f>
        <v>313406.05</v>
      </c>
      <c r="N2589" s="1">
        <f>Table49[[#This Row],[Quantity]]*Table49[[#This Row],[Profit_Per_Quantity]]</f>
        <v>146085.04999999999</v>
      </c>
      <c r="O2589" s="1" t="s">
        <v>48</v>
      </c>
    </row>
    <row r="2590" spans="1:15" x14ac:dyDescent="0.3">
      <c r="A2590" s="1" t="s">
        <v>10177</v>
      </c>
      <c r="B2590" s="1" t="s">
        <v>3544</v>
      </c>
      <c r="C2590" s="14" t="s">
        <v>5059</v>
      </c>
      <c r="D2590" s="1" t="s">
        <v>20</v>
      </c>
      <c r="E2590" s="1" t="s">
        <v>24</v>
      </c>
      <c r="F2590" s="1" t="s">
        <v>31</v>
      </c>
      <c r="G2590" s="1" t="s">
        <v>40</v>
      </c>
      <c r="H2590" s="1">
        <v>1009</v>
      </c>
      <c r="I2590" s="1">
        <v>180.25</v>
      </c>
      <c r="J2590" s="1">
        <v>239.85</v>
      </c>
      <c r="K2590" s="1">
        <v>413</v>
      </c>
      <c r="L2590" s="1">
        <f>Table49[[#This Row],[Selling_Price]]-Table49[[#This Row],[Market_Price]]</f>
        <v>59.599999999999994</v>
      </c>
      <c r="M2590" s="1">
        <f>Table49[[#This Row],[Quantity]]*Table49[[#This Row],[Selling_Price]]</f>
        <v>99058.05</v>
      </c>
      <c r="N2590" s="1">
        <f>Table49[[#This Row],[Quantity]]*Table49[[#This Row],[Profit_Per_Quantity]]</f>
        <v>24614.799999999999</v>
      </c>
      <c r="O2590" s="1" t="s">
        <v>48</v>
      </c>
    </row>
    <row r="2591" spans="1:15" x14ac:dyDescent="0.3">
      <c r="A2591" s="1" t="s">
        <v>9071</v>
      </c>
      <c r="B2591" s="1" t="s">
        <v>1788</v>
      </c>
      <c r="C2591" s="14" t="s">
        <v>5914</v>
      </c>
      <c r="D2591" s="1" t="s">
        <v>17</v>
      </c>
      <c r="E2591" s="1" t="s">
        <v>4349</v>
      </c>
      <c r="F2591" s="1" t="s">
        <v>33</v>
      </c>
      <c r="G2591" s="1" t="s">
        <v>40</v>
      </c>
      <c r="H2591" s="1">
        <v>1076</v>
      </c>
      <c r="I2591" s="1">
        <v>1780.58</v>
      </c>
      <c r="J2591" s="1">
        <v>2360.96</v>
      </c>
      <c r="K2591" s="1">
        <v>126</v>
      </c>
      <c r="L2591" s="1">
        <f>Table49[[#This Row],[Selling_Price]]-Table49[[#This Row],[Market_Price]]</f>
        <v>580.38000000000011</v>
      </c>
      <c r="M2591" s="1">
        <f>Table49[[#This Row],[Quantity]]*Table49[[#This Row],[Selling_Price]]</f>
        <v>297480.96000000002</v>
      </c>
      <c r="N2591" s="1">
        <f>Table49[[#This Row],[Quantity]]*Table49[[#This Row],[Profit_Per_Quantity]]</f>
        <v>73127.880000000019</v>
      </c>
      <c r="O2591" s="1" t="s">
        <v>48</v>
      </c>
    </row>
    <row r="2592" spans="1:15" x14ac:dyDescent="0.3">
      <c r="A2592" s="1" t="s">
        <v>6969</v>
      </c>
      <c r="B2592" s="1" t="s">
        <v>1710</v>
      </c>
      <c r="C2592" s="14" t="s">
        <v>5443</v>
      </c>
      <c r="D2592" s="1" t="s">
        <v>20</v>
      </c>
      <c r="E2592" s="1" t="s">
        <v>25</v>
      </c>
      <c r="F2592" s="1" t="s">
        <v>31</v>
      </c>
      <c r="G2592" s="1" t="s">
        <v>4352</v>
      </c>
      <c r="H2592" s="1">
        <v>1090</v>
      </c>
      <c r="I2592" s="1">
        <v>1948.55</v>
      </c>
      <c r="J2592" s="1">
        <v>3282.28</v>
      </c>
      <c r="K2592" s="1">
        <v>303</v>
      </c>
      <c r="L2592" s="1">
        <f>Table49[[#This Row],[Selling_Price]]-Table49[[#This Row],[Market_Price]]</f>
        <v>1333.7300000000002</v>
      </c>
      <c r="M2592" s="1">
        <f>Table49[[#This Row],[Quantity]]*Table49[[#This Row],[Selling_Price]]</f>
        <v>994530.84000000008</v>
      </c>
      <c r="N2592" s="1">
        <f>Table49[[#This Row],[Quantity]]*Table49[[#This Row],[Profit_Per_Quantity]]</f>
        <v>404120.19000000006</v>
      </c>
      <c r="O2592" s="1" t="s">
        <v>48</v>
      </c>
    </row>
    <row r="2593" spans="1:15" x14ac:dyDescent="0.3">
      <c r="A2593" s="1" t="s">
        <v>6352</v>
      </c>
      <c r="B2593" s="1" t="s">
        <v>3344</v>
      </c>
      <c r="C2593" s="14" t="s">
        <v>5200</v>
      </c>
      <c r="D2593" s="1" t="s">
        <v>11</v>
      </c>
      <c r="E2593" s="1" t="s">
        <v>21</v>
      </c>
      <c r="F2593" s="1" t="s">
        <v>31</v>
      </c>
      <c r="G2593" s="1" t="s">
        <v>4352</v>
      </c>
      <c r="H2593" s="1">
        <v>1076</v>
      </c>
      <c r="I2593" s="1">
        <v>1616.68</v>
      </c>
      <c r="J2593" s="1">
        <v>2735.16</v>
      </c>
      <c r="K2593" s="1">
        <v>346</v>
      </c>
      <c r="L2593" s="1">
        <f>Table49[[#This Row],[Selling_Price]]-Table49[[#This Row],[Market_Price]]</f>
        <v>1118.4799999999998</v>
      </c>
      <c r="M2593" s="1">
        <f>Table49[[#This Row],[Quantity]]*Table49[[#This Row],[Selling_Price]]</f>
        <v>946365.36</v>
      </c>
      <c r="N2593" s="1">
        <f>Table49[[#This Row],[Quantity]]*Table49[[#This Row],[Profit_Per_Quantity]]</f>
        <v>386994.0799999999</v>
      </c>
      <c r="O2593" s="1" t="s">
        <v>48</v>
      </c>
    </row>
    <row r="2594" spans="1:15" x14ac:dyDescent="0.3">
      <c r="A2594" s="1" t="s">
        <v>6733</v>
      </c>
      <c r="B2594" s="1" t="s">
        <v>3398</v>
      </c>
      <c r="C2594" s="14" t="s">
        <v>5043</v>
      </c>
      <c r="D2594" s="1" t="s">
        <v>20</v>
      </c>
      <c r="E2594" s="1" t="s">
        <v>25</v>
      </c>
      <c r="F2594" s="1" t="s">
        <v>34</v>
      </c>
      <c r="G2594" s="1" t="s">
        <v>44</v>
      </c>
      <c r="H2594" s="1">
        <v>1054</v>
      </c>
      <c r="I2594" s="1">
        <v>1220.6600000000001</v>
      </c>
      <c r="J2594" s="1">
        <v>2363.77</v>
      </c>
      <c r="K2594" s="1">
        <v>326</v>
      </c>
      <c r="L2594" s="1">
        <f>Table49[[#This Row],[Selling_Price]]-Table49[[#This Row],[Market_Price]]</f>
        <v>1143.1099999999999</v>
      </c>
      <c r="M2594" s="1">
        <f>Table49[[#This Row],[Quantity]]*Table49[[#This Row],[Selling_Price]]</f>
        <v>770589.02</v>
      </c>
      <c r="N2594" s="1">
        <f>Table49[[#This Row],[Quantity]]*Table49[[#This Row],[Profit_Per_Quantity]]</f>
        <v>372653.86</v>
      </c>
      <c r="O2594" s="1" t="s">
        <v>48</v>
      </c>
    </row>
    <row r="2595" spans="1:15" x14ac:dyDescent="0.3">
      <c r="A2595" s="1" t="s">
        <v>8130</v>
      </c>
      <c r="B2595" s="1" t="s">
        <v>232</v>
      </c>
      <c r="C2595" s="14" t="s">
        <v>4645</v>
      </c>
      <c r="D2595" s="1" t="s">
        <v>13</v>
      </c>
      <c r="E2595" s="1" t="s">
        <v>30</v>
      </c>
      <c r="F2595" s="1" t="s">
        <v>32</v>
      </c>
      <c r="G2595" s="1" t="s">
        <v>41</v>
      </c>
      <c r="H2595" s="1">
        <v>1074</v>
      </c>
      <c r="I2595" s="1">
        <v>1645.49</v>
      </c>
      <c r="J2595" s="1">
        <v>3159.65</v>
      </c>
      <c r="K2595" s="1">
        <v>278</v>
      </c>
      <c r="L2595" s="1">
        <f>Table49[[#This Row],[Selling_Price]]-Table49[[#This Row],[Market_Price]]</f>
        <v>1514.16</v>
      </c>
      <c r="M2595" s="1">
        <f>Table49[[#This Row],[Quantity]]*Table49[[#This Row],[Selling_Price]]</f>
        <v>878382.70000000007</v>
      </c>
      <c r="N2595" s="1">
        <f>Table49[[#This Row],[Quantity]]*Table49[[#This Row],[Profit_Per_Quantity]]</f>
        <v>420936.48000000004</v>
      </c>
      <c r="O2595" s="1" t="s">
        <v>48</v>
      </c>
    </row>
    <row r="2596" spans="1:15" x14ac:dyDescent="0.3">
      <c r="A2596" s="1" t="s">
        <v>6895</v>
      </c>
      <c r="B2596" s="1" t="s">
        <v>3173</v>
      </c>
      <c r="C2596" s="14" t="s">
        <v>5304</v>
      </c>
      <c r="D2596" s="1" t="s">
        <v>18</v>
      </c>
      <c r="E2596" s="1" t="s">
        <v>26</v>
      </c>
      <c r="F2596" s="1" t="s">
        <v>33</v>
      </c>
      <c r="G2596" s="1" t="s">
        <v>38</v>
      </c>
      <c r="H2596" s="1">
        <v>1042</v>
      </c>
      <c r="I2596" s="1">
        <v>344.99</v>
      </c>
      <c r="J2596" s="1">
        <v>590.92999999999995</v>
      </c>
      <c r="K2596" s="1">
        <v>299</v>
      </c>
      <c r="L2596" s="1">
        <f>Table49[[#This Row],[Selling_Price]]-Table49[[#This Row],[Market_Price]]</f>
        <v>245.93999999999994</v>
      </c>
      <c r="M2596" s="1">
        <f>Table49[[#This Row],[Quantity]]*Table49[[#This Row],[Selling_Price]]</f>
        <v>176688.06999999998</v>
      </c>
      <c r="N2596" s="1">
        <f>Table49[[#This Row],[Quantity]]*Table49[[#This Row],[Profit_Per_Quantity]]</f>
        <v>73536.059999999983</v>
      </c>
      <c r="O2596" s="1" t="s">
        <v>48</v>
      </c>
    </row>
    <row r="2597" spans="1:15" x14ac:dyDescent="0.3">
      <c r="A2597" s="1" t="s">
        <v>6583</v>
      </c>
      <c r="B2597" s="1" t="s">
        <v>3004</v>
      </c>
      <c r="C2597" s="14" t="s">
        <v>5407</v>
      </c>
      <c r="D2597" s="1" t="s">
        <v>20</v>
      </c>
      <c r="E2597" s="1" t="s">
        <v>4349</v>
      </c>
      <c r="F2597" s="1" t="s">
        <v>33</v>
      </c>
      <c r="G2597" s="1" t="s">
        <v>38</v>
      </c>
      <c r="H2597" s="1">
        <v>1040</v>
      </c>
      <c r="I2597" s="1">
        <v>1504.71</v>
      </c>
      <c r="J2597" s="1">
        <v>2496.4899999999998</v>
      </c>
      <c r="K2597" s="1">
        <v>478</v>
      </c>
      <c r="L2597" s="1">
        <f>Table49[[#This Row],[Selling_Price]]-Table49[[#This Row],[Market_Price]]</f>
        <v>991.77999999999975</v>
      </c>
      <c r="M2597" s="1">
        <f>Table49[[#This Row],[Quantity]]*Table49[[#This Row],[Selling_Price]]</f>
        <v>1193322.22</v>
      </c>
      <c r="N2597" s="1">
        <f>Table49[[#This Row],[Quantity]]*Table49[[#This Row],[Profit_Per_Quantity]]</f>
        <v>474070.83999999985</v>
      </c>
      <c r="O2597" s="1" t="s">
        <v>48</v>
      </c>
    </row>
    <row r="2598" spans="1:15" x14ac:dyDescent="0.3">
      <c r="A2598" s="1" t="s">
        <v>6641</v>
      </c>
      <c r="B2598" s="1" t="s">
        <v>2536</v>
      </c>
      <c r="C2598" s="14" t="s">
        <v>5654</v>
      </c>
      <c r="D2598" s="1" t="s">
        <v>17</v>
      </c>
      <c r="E2598" s="1" t="s">
        <v>29</v>
      </c>
      <c r="F2598" s="1" t="s">
        <v>34</v>
      </c>
      <c r="G2598" s="1" t="s">
        <v>4352</v>
      </c>
      <c r="H2598" s="1">
        <v>1045</v>
      </c>
      <c r="I2598" s="1">
        <v>1355.23</v>
      </c>
      <c r="J2598" s="1">
        <v>1999.35</v>
      </c>
      <c r="K2598" s="1">
        <v>153</v>
      </c>
      <c r="L2598" s="1">
        <f>Table49[[#This Row],[Selling_Price]]-Table49[[#This Row],[Market_Price]]</f>
        <v>644.11999999999989</v>
      </c>
      <c r="M2598" s="1">
        <f>Table49[[#This Row],[Quantity]]*Table49[[#This Row],[Selling_Price]]</f>
        <v>305900.55</v>
      </c>
      <c r="N2598" s="1">
        <f>Table49[[#This Row],[Quantity]]*Table49[[#This Row],[Profit_Per_Quantity]]</f>
        <v>98550.359999999986</v>
      </c>
      <c r="O2598" s="1" t="s">
        <v>48</v>
      </c>
    </row>
    <row r="2599" spans="1:15" x14ac:dyDescent="0.3">
      <c r="A2599" s="1" t="s">
        <v>10328</v>
      </c>
      <c r="B2599" s="1" t="s">
        <v>3754</v>
      </c>
      <c r="C2599" s="14" t="s">
        <v>4693</v>
      </c>
      <c r="D2599" s="1" t="s">
        <v>11</v>
      </c>
      <c r="E2599" s="1" t="s">
        <v>27</v>
      </c>
      <c r="F2599" s="1" t="s">
        <v>35</v>
      </c>
      <c r="G2599" s="1" t="s">
        <v>38</v>
      </c>
      <c r="H2599" s="1">
        <v>1062</v>
      </c>
      <c r="I2599" s="1">
        <v>228</v>
      </c>
      <c r="J2599" s="1">
        <v>370.45</v>
      </c>
      <c r="K2599" s="1">
        <v>306</v>
      </c>
      <c r="L2599" s="1">
        <f>Table49[[#This Row],[Selling_Price]]-Table49[[#This Row],[Market_Price]]</f>
        <v>142.44999999999999</v>
      </c>
      <c r="M2599" s="1">
        <f>Table49[[#This Row],[Quantity]]*Table49[[#This Row],[Selling_Price]]</f>
        <v>113357.7</v>
      </c>
      <c r="N2599" s="1">
        <f>Table49[[#This Row],[Quantity]]*Table49[[#This Row],[Profit_Per_Quantity]]</f>
        <v>43589.7</v>
      </c>
      <c r="O2599" s="1" t="s">
        <v>48</v>
      </c>
    </row>
    <row r="2600" spans="1:15" x14ac:dyDescent="0.3">
      <c r="A2600" s="1" t="s">
        <v>8123</v>
      </c>
      <c r="B2600" s="1" t="s">
        <v>222</v>
      </c>
      <c r="C2600" s="14" t="s">
        <v>4411</v>
      </c>
      <c r="D2600" s="1" t="s">
        <v>15</v>
      </c>
      <c r="E2600" s="1" t="s">
        <v>29</v>
      </c>
      <c r="F2600" s="1" t="s">
        <v>32</v>
      </c>
      <c r="G2600" s="1" t="s">
        <v>38</v>
      </c>
      <c r="H2600" s="1">
        <v>1067</v>
      </c>
      <c r="I2600" s="1">
        <v>876.71</v>
      </c>
      <c r="J2600" s="1">
        <v>1521.82</v>
      </c>
      <c r="K2600" s="1">
        <v>153</v>
      </c>
      <c r="L2600" s="1">
        <f>Table49[[#This Row],[Selling_Price]]-Table49[[#This Row],[Market_Price]]</f>
        <v>645.1099999999999</v>
      </c>
      <c r="M2600" s="1">
        <f>Table49[[#This Row],[Quantity]]*Table49[[#This Row],[Selling_Price]]</f>
        <v>232838.46</v>
      </c>
      <c r="N2600" s="1">
        <f>Table49[[#This Row],[Quantity]]*Table49[[#This Row],[Profit_Per_Quantity]]</f>
        <v>98701.829999999987</v>
      </c>
      <c r="O2600" s="1" t="s">
        <v>48</v>
      </c>
    </row>
    <row r="2601" spans="1:15" x14ac:dyDescent="0.3">
      <c r="A2601" s="1" t="s">
        <v>7601</v>
      </c>
      <c r="B2601" s="1" t="s">
        <v>1987</v>
      </c>
      <c r="C2601" s="14" t="s">
        <v>5190</v>
      </c>
      <c r="D2601" s="1" t="s">
        <v>12</v>
      </c>
      <c r="E2601" s="1" t="s">
        <v>24</v>
      </c>
      <c r="F2601" s="1" t="s">
        <v>34</v>
      </c>
      <c r="G2601" s="1" t="s">
        <v>45</v>
      </c>
      <c r="H2601" s="1">
        <v>1016</v>
      </c>
      <c r="I2601" s="1">
        <v>1081.33</v>
      </c>
      <c r="J2601" s="1">
        <v>1758.19</v>
      </c>
      <c r="K2601" s="1">
        <v>214</v>
      </c>
      <c r="L2601" s="1">
        <f>Table49[[#This Row],[Selling_Price]]-Table49[[#This Row],[Market_Price]]</f>
        <v>676.86000000000013</v>
      </c>
      <c r="M2601" s="1">
        <f>Table49[[#This Row],[Quantity]]*Table49[[#This Row],[Selling_Price]]</f>
        <v>376252.66000000003</v>
      </c>
      <c r="N2601" s="1">
        <f>Table49[[#This Row],[Quantity]]*Table49[[#This Row],[Profit_Per_Quantity]]</f>
        <v>144848.04000000004</v>
      </c>
      <c r="O2601" s="1" t="s">
        <v>48</v>
      </c>
    </row>
    <row r="2602" spans="1:15" x14ac:dyDescent="0.3">
      <c r="A2602" s="1" t="s">
        <v>6662</v>
      </c>
      <c r="B2602" s="1" t="s">
        <v>744</v>
      </c>
      <c r="C2602" s="14" t="s">
        <v>5607</v>
      </c>
      <c r="D2602" s="1" t="s">
        <v>19</v>
      </c>
      <c r="E2602" s="1" t="s">
        <v>27</v>
      </c>
      <c r="F2602" s="1" t="s">
        <v>34</v>
      </c>
      <c r="G2602" s="1" t="s">
        <v>43</v>
      </c>
      <c r="H2602" s="1">
        <v>1039</v>
      </c>
      <c r="I2602" s="1">
        <v>1845.9</v>
      </c>
      <c r="J2602" s="1">
        <v>2207.02</v>
      </c>
      <c r="K2602" s="1">
        <v>4</v>
      </c>
      <c r="L2602" s="1">
        <f>Table49[[#This Row],[Selling_Price]]-Table49[[#This Row],[Market_Price]]</f>
        <v>361.11999999999989</v>
      </c>
      <c r="M2602" s="1">
        <f>Table49[[#This Row],[Quantity]]*Table49[[#This Row],[Selling_Price]]</f>
        <v>8828.08</v>
      </c>
      <c r="N2602" s="1">
        <f>Table49[[#This Row],[Quantity]]*Table49[[#This Row],[Profit_Per_Quantity]]</f>
        <v>1444.4799999999996</v>
      </c>
      <c r="O2602" s="1" t="s">
        <v>48</v>
      </c>
    </row>
    <row r="2603" spans="1:15" x14ac:dyDescent="0.3">
      <c r="A2603" s="1" t="s">
        <v>7666</v>
      </c>
      <c r="B2603" s="1" t="s">
        <v>1990</v>
      </c>
      <c r="C2603" s="14" t="s">
        <v>5856</v>
      </c>
      <c r="D2603" s="1" t="s">
        <v>19</v>
      </c>
      <c r="E2603" s="1" t="s">
        <v>27</v>
      </c>
      <c r="F2603" s="1" t="s">
        <v>35</v>
      </c>
      <c r="G2603" s="1" t="s">
        <v>42</v>
      </c>
      <c r="H2603" s="1">
        <v>1029</v>
      </c>
      <c r="I2603" s="1">
        <v>1814.17</v>
      </c>
      <c r="J2603" s="1">
        <v>2189.0500000000002</v>
      </c>
      <c r="K2603" s="1">
        <v>232</v>
      </c>
      <c r="L2603" s="1">
        <f>Table49[[#This Row],[Selling_Price]]-Table49[[#This Row],[Market_Price]]</f>
        <v>374.88000000000011</v>
      </c>
      <c r="M2603" s="1">
        <f>Table49[[#This Row],[Quantity]]*Table49[[#This Row],[Selling_Price]]</f>
        <v>507859.60000000003</v>
      </c>
      <c r="N2603" s="1">
        <f>Table49[[#This Row],[Quantity]]*Table49[[#This Row],[Profit_Per_Quantity]]</f>
        <v>86972.160000000033</v>
      </c>
      <c r="O2603" s="1" t="s">
        <v>48</v>
      </c>
    </row>
    <row r="2604" spans="1:15" x14ac:dyDescent="0.3">
      <c r="A2604" s="1" t="s">
        <v>8654</v>
      </c>
      <c r="B2604" s="1" t="s">
        <v>1105</v>
      </c>
      <c r="C2604" s="14" t="s">
        <v>6031</v>
      </c>
      <c r="D2604" s="1" t="s">
        <v>14</v>
      </c>
      <c r="E2604" s="1" t="s">
        <v>26</v>
      </c>
      <c r="F2604" s="1" t="s">
        <v>31</v>
      </c>
      <c r="G2604" s="1" t="s">
        <v>44</v>
      </c>
      <c r="H2604" s="1">
        <v>1096</v>
      </c>
      <c r="I2604" s="1">
        <v>860.73</v>
      </c>
      <c r="J2604" s="1">
        <v>1540.67</v>
      </c>
      <c r="K2604" s="1">
        <v>3</v>
      </c>
      <c r="L2604" s="1">
        <f>Table49[[#This Row],[Selling_Price]]-Table49[[#This Row],[Market_Price]]</f>
        <v>679.94</v>
      </c>
      <c r="M2604" s="1">
        <f>Table49[[#This Row],[Quantity]]*Table49[[#This Row],[Selling_Price]]</f>
        <v>4622.01</v>
      </c>
      <c r="N2604" s="1">
        <f>Table49[[#This Row],[Quantity]]*Table49[[#This Row],[Profit_Per_Quantity]]</f>
        <v>2039.8200000000002</v>
      </c>
      <c r="O2604" s="1" t="s">
        <v>48</v>
      </c>
    </row>
    <row r="2605" spans="1:15" x14ac:dyDescent="0.3">
      <c r="A2605" s="1" t="s">
        <v>9750</v>
      </c>
      <c r="B2605" s="1" t="s">
        <v>2861</v>
      </c>
      <c r="C2605" s="14" t="s">
        <v>5493</v>
      </c>
      <c r="D2605" s="1" t="s">
        <v>14</v>
      </c>
      <c r="E2605" s="1" t="s">
        <v>24</v>
      </c>
      <c r="F2605" s="1" t="s">
        <v>34</v>
      </c>
      <c r="G2605" s="1" t="s">
        <v>4352</v>
      </c>
      <c r="H2605" s="1">
        <v>1032</v>
      </c>
      <c r="I2605" s="1">
        <v>526.14</v>
      </c>
      <c r="J2605" s="1">
        <v>696.86</v>
      </c>
      <c r="K2605" s="1">
        <v>444</v>
      </c>
      <c r="L2605" s="1">
        <f>Table49[[#This Row],[Selling_Price]]-Table49[[#This Row],[Market_Price]]</f>
        <v>170.72000000000003</v>
      </c>
      <c r="M2605" s="1">
        <f>Table49[[#This Row],[Quantity]]*Table49[[#This Row],[Selling_Price]]</f>
        <v>309405.84000000003</v>
      </c>
      <c r="N2605" s="1">
        <f>Table49[[#This Row],[Quantity]]*Table49[[#This Row],[Profit_Per_Quantity]]</f>
        <v>75799.680000000008</v>
      </c>
      <c r="O2605" s="1" t="s">
        <v>48</v>
      </c>
    </row>
    <row r="2606" spans="1:15" x14ac:dyDescent="0.3">
      <c r="A2606" s="1" t="s">
        <v>6443</v>
      </c>
      <c r="B2606" s="1" t="s">
        <v>373</v>
      </c>
      <c r="C2606" s="14" t="s">
        <v>6241</v>
      </c>
      <c r="D2606" s="1" t="s">
        <v>18</v>
      </c>
      <c r="E2606" s="1" t="s">
        <v>24</v>
      </c>
      <c r="F2606" s="1" t="s">
        <v>35</v>
      </c>
      <c r="G2606" s="1" t="s">
        <v>43</v>
      </c>
      <c r="H2606" s="1">
        <v>1036</v>
      </c>
      <c r="I2606" s="1">
        <v>709.61</v>
      </c>
      <c r="J2606" s="1">
        <v>1071.97</v>
      </c>
      <c r="K2606" s="1">
        <v>202</v>
      </c>
      <c r="L2606" s="1">
        <f>Table49[[#This Row],[Selling_Price]]-Table49[[#This Row],[Market_Price]]</f>
        <v>362.36</v>
      </c>
      <c r="M2606" s="1">
        <f>Table49[[#This Row],[Quantity]]*Table49[[#This Row],[Selling_Price]]</f>
        <v>216537.94</v>
      </c>
      <c r="N2606" s="1">
        <f>Table49[[#This Row],[Quantity]]*Table49[[#This Row],[Profit_Per_Quantity]]</f>
        <v>73196.72</v>
      </c>
      <c r="O2606" s="1" t="s">
        <v>48</v>
      </c>
    </row>
    <row r="2607" spans="1:15" x14ac:dyDescent="0.3">
      <c r="A2607" s="1" t="s">
        <v>7061</v>
      </c>
      <c r="B2607" s="1" t="s">
        <v>3411</v>
      </c>
      <c r="C2607" s="14" t="s">
        <v>5155</v>
      </c>
      <c r="D2607" s="1" t="s">
        <v>14</v>
      </c>
      <c r="E2607" s="1" t="s">
        <v>30</v>
      </c>
      <c r="F2607" s="1" t="s">
        <v>31</v>
      </c>
      <c r="G2607" s="1" t="s">
        <v>38</v>
      </c>
      <c r="H2607" s="1">
        <v>1054</v>
      </c>
      <c r="I2607" s="1">
        <v>542.22</v>
      </c>
      <c r="J2607" s="1">
        <v>967.05</v>
      </c>
      <c r="K2607" s="1">
        <v>464</v>
      </c>
      <c r="L2607" s="1">
        <f>Table49[[#This Row],[Selling_Price]]-Table49[[#This Row],[Market_Price]]</f>
        <v>424.82999999999993</v>
      </c>
      <c r="M2607" s="1">
        <f>Table49[[#This Row],[Quantity]]*Table49[[#This Row],[Selling_Price]]</f>
        <v>448711.19999999995</v>
      </c>
      <c r="N2607" s="1">
        <f>Table49[[#This Row],[Quantity]]*Table49[[#This Row],[Profit_Per_Quantity]]</f>
        <v>197121.11999999997</v>
      </c>
      <c r="O2607" s="1" t="s">
        <v>48</v>
      </c>
    </row>
    <row r="2608" spans="1:15" x14ac:dyDescent="0.3">
      <c r="A2608" s="1" t="s">
        <v>8698</v>
      </c>
      <c r="B2608" s="1" t="s">
        <v>1163</v>
      </c>
      <c r="C2608" s="14" t="s">
        <v>4748</v>
      </c>
      <c r="D2608" s="1" t="s">
        <v>17</v>
      </c>
      <c r="E2608" s="1" t="s">
        <v>27</v>
      </c>
      <c r="F2608" s="1" t="s">
        <v>31</v>
      </c>
      <c r="G2608" s="1" t="s">
        <v>36</v>
      </c>
      <c r="H2608" s="1">
        <v>1012</v>
      </c>
      <c r="I2608" s="1">
        <v>1027.0999999999999</v>
      </c>
      <c r="J2608" s="1">
        <v>1920.27</v>
      </c>
      <c r="K2608" s="1">
        <v>32</v>
      </c>
      <c r="L2608" s="1">
        <f>Table49[[#This Row],[Selling_Price]]-Table49[[#This Row],[Market_Price]]</f>
        <v>893.17000000000007</v>
      </c>
      <c r="M2608" s="1">
        <f>Table49[[#This Row],[Quantity]]*Table49[[#This Row],[Selling_Price]]</f>
        <v>61448.639999999999</v>
      </c>
      <c r="N2608" s="1">
        <f>Table49[[#This Row],[Quantity]]*Table49[[#This Row],[Profit_Per_Quantity]]</f>
        <v>28581.440000000002</v>
      </c>
      <c r="O2608" s="1" t="s">
        <v>48</v>
      </c>
    </row>
    <row r="2609" spans="1:15" x14ac:dyDescent="0.3">
      <c r="A2609" s="1" t="s">
        <v>8666</v>
      </c>
      <c r="B2609" s="1" t="s">
        <v>1122</v>
      </c>
      <c r="C2609" s="14" t="s">
        <v>5198</v>
      </c>
      <c r="D2609" s="1" t="s">
        <v>17</v>
      </c>
      <c r="E2609" s="1" t="s">
        <v>30</v>
      </c>
      <c r="F2609" s="1" t="s">
        <v>32</v>
      </c>
      <c r="G2609" s="1" t="s">
        <v>37</v>
      </c>
      <c r="H2609" s="1">
        <v>1032</v>
      </c>
      <c r="I2609" s="1">
        <v>274.99</v>
      </c>
      <c r="J2609" s="1">
        <v>409.82</v>
      </c>
      <c r="K2609" s="1">
        <v>44</v>
      </c>
      <c r="L2609" s="1">
        <f>Table49[[#This Row],[Selling_Price]]-Table49[[#This Row],[Market_Price]]</f>
        <v>134.82999999999998</v>
      </c>
      <c r="M2609" s="1">
        <f>Table49[[#This Row],[Quantity]]*Table49[[#This Row],[Selling_Price]]</f>
        <v>18032.079999999998</v>
      </c>
      <c r="N2609" s="1">
        <f>Table49[[#This Row],[Quantity]]*Table49[[#This Row],[Profit_Per_Quantity]]</f>
        <v>5932.5199999999995</v>
      </c>
      <c r="O2609" s="1" t="s">
        <v>48</v>
      </c>
    </row>
    <row r="2610" spans="1:15" x14ac:dyDescent="0.3">
      <c r="A2610" s="1" t="s">
        <v>10291</v>
      </c>
      <c r="B2610" s="1" t="s">
        <v>3697</v>
      </c>
      <c r="C2610" s="14" t="s">
        <v>4938</v>
      </c>
      <c r="D2610" s="1" t="s">
        <v>18</v>
      </c>
      <c r="E2610" s="1" t="s">
        <v>25</v>
      </c>
      <c r="F2610" s="1" t="s">
        <v>32</v>
      </c>
      <c r="G2610" s="1" t="s">
        <v>37</v>
      </c>
      <c r="H2610" s="1">
        <v>1060</v>
      </c>
      <c r="I2610" s="1">
        <v>228</v>
      </c>
      <c r="J2610" s="1">
        <v>256.17</v>
      </c>
      <c r="K2610" s="1">
        <v>44</v>
      </c>
      <c r="L2610" s="1">
        <f>Table49[[#This Row],[Selling_Price]]-Table49[[#This Row],[Market_Price]]</f>
        <v>28.170000000000016</v>
      </c>
      <c r="M2610" s="1">
        <f>Table49[[#This Row],[Quantity]]*Table49[[#This Row],[Selling_Price]]</f>
        <v>11271.480000000001</v>
      </c>
      <c r="N2610" s="1">
        <f>Table49[[#This Row],[Quantity]]*Table49[[#This Row],[Profit_Per_Quantity]]</f>
        <v>1239.4800000000007</v>
      </c>
      <c r="O2610" s="1" t="s">
        <v>48</v>
      </c>
    </row>
    <row r="2611" spans="1:15" x14ac:dyDescent="0.3">
      <c r="A2611" s="1" t="s">
        <v>8643</v>
      </c>
      <c r="B2611" s="1" t="s">
        <v>1092</v>
      </c>
      <c r="C2611" s="14" t="s">
        <v>6107</v>
      </c>
      <c r="D2611" s="1" t="s">
        <v>11</v>
      </c>
      <c r="E2611" s="1" t="s">
        <v>24</v>
      </c>
      <c r="F2611" s="1" t="s">
        <v>32</v>
      </c>
      <c r="G2611" s="1" t="s">
        <v>41</v>
      </c>
      <c r="H2611" s="1">
        <v>1034</v>
      </c>
      <c r="I2611" s="1">
        <v>215.14</v>
      </c>
      <c r="J2611" s="1">
        <v>352.36</v>
      </c>
      <c r="K2611" s="1">
        <v>315</v>
      </c>
      <c r="L2611" s="1">
        <f>Table49[[#This Row],[Selling_Price]]-Table49[[#This Row],[Market_Price]]</f>
        <v>137.22000000000003</v>
      </c>
      <c r="M2611" s="1">
        <f>Table49[[#This Row],[Quantity]]*Table49[[#This Row],[Selling_Price]]</f>
        <v>110993.40000000001</v>
      </c>
      <c r="N2611" s="1">
        <f>Table49[[#This Row],[Quantity]]*Table49[[#This Row],[Profit_Per_Quantity]]</f>
        <v>43224.30000000001</v>
      </c>
      <c r="O2611" s="1" t="s">
        <v>48</v>
      </c>
    </row>
    <row r="2612" spans="1:15" x14ac:dyDescent="0.3">
      <c r="A2612" s="1" t="s">
        <v>8888</v>
      </c>
      <c r="B2612" s="1" t="s">
        <v>1486</v>
      </c>
      <c r="C2612" s="14" t="s">
        <v>5999</v>
      </c>
      <c r="D2612" s="1" t="s">
        <v>11</v>
      </c>
      <c r="E2612" s="1" t="s">
        <v>25</v>
      </c>
      <c r="F2612" s="1" t="s">
        <v>35</v>
      </c>
      <c r="G2612" s="1" t="s">
        <v>4352</v>
      </c>
      <c r="H2612" s="1">
        <v>1033</v>
      </c>
      <c r="I2612" s="1">
        <v>1091.4100000000001</v>
      </c>
      <c r="J2612" s="1">
        <v>1449.27</v>
      </c>
      <c r="K2612" s="1">
        <v>472</v>
      </c>
      <c r="L2612" s="1">
        <f>Table49[[#This Row],[Selling_Price]]-Table49[[#This Row],[Market_Price]]</f>
        <v>357.8599999999999</v>
      </c>
      <c r="M2612" s="1">
        <f>Table49[[#This Row],[Quantity]]*Table49[[#This Row],[Selling_Price]]</f>
        <v>684055.44</v>
      </c>
      <c r="N2612" s="1">
        <f>Table49[[#This Row],[Quantity]]*Table49[[#This Row],[Profit_Per_Quantity]]</f>
        <v>168909.91999999995</v>
      </c>
      <c r="O2612" s="1" t="s">
        <v>48</v>
      </c>
    </row>
    <row r="2613" spans="1:15" x14ac:dyDescent="0.3">
      <c r="A2613" s="1" t="s">
        <v>9289</v>
      </c>
      <c r="B2613" s="1" t="s">
        <v>2137</v>
      </c>
      <c r="C2613" s="14" t="s">
        <v>4866</v>
      </c>
      <c r="D2613" s="1" t="s">
        <v>12</v>
      </c>
      <c r="E2613" s="1" t="s">
        <v>28</v>
      </c>
      <c r="F2613" s="1" t="s">
        <v>33</v>
      </c>
      <c r="G2613" s="1" t="s">
        <v>45</v>
      </c>
      <c r="H2613" s="1">
        <v>1094</v>
      </c>
      <c r="I2613" s="1">
        <v>305.12</v>
      </c>
      <c r="J2613" s="1">
        <v>527.58000000000004</v>
      </c>
      <c r="K2613" s="1">
        <v>460</v>
      </c>
      <c r="L2613" s="1">
        <f>Table49[[#This Row],[Selling_Price]]-Table49[[#This Row],[Market_Price]]</f>
        <v>222.46000000000004</v>
      </c>
      <c r="M2613" s="1">
        <f>Table49[[#This Row],[Quantity]]*Table49[[#This Row],[Selling_Price]]</f>
        <v>242686.80000000002</v>
      </c>
      <c r="N2613" s="1">
        <f>Table49[[#This Row],[Quantity]]*Table49[[#This Row],[Profit_Per_Quantity]]</f>
        <v>102331.60000000002</v>
      </c>
      <c r="O2613" s="1" t="s">
        <v>48</v>
      </c>
    </row>
    <row r="2614" spans="1:15" x14ac:dyDescent="0.3">
      <c r="A2614" s="1" t="s">
        <v>10426</v>
      </c>
      <c r="B2614" s="1" t="s">
        <v>3905</v>
      </c>
      <c r="C2614" s="14" t="s">
        <v>4770</v>
      </c>
      <c r="D2614" s="1" t="s">
        <v>12</v>
      </c>
      <c r="E2614" s="1" t="s">
        <v>4351</v>
      </c>
      <c r="F2614" s="1" t="s">
        <v>35</v>
      </c>
      <c r="G2614" s="1" t="s">
        <v>42</v>
      </c>
      <c r="H2614" s="1">
        <v>1007</v>
      </c>
      <c r="I2614" s="1">
        <v>137.54</v>
      </c>
      <c r="J2614" s="1">
        <v>248.63</v>
      </c>
      <c r="K2614" s="1">
        <v>423</v>
      </c>
      <c r="L2614" s="1">
        <f>Table49[[#This Row],[Selling_Price]]-Table49[[#This Row],[Market_Price]]</f>
        <v>111.09</v>
      </c>
      <c r="M2614" s="1">
        <f>Table49[[#This Row],[Quantity]]*Table49[[#This Row],[Selling_Price]]</f>
        <v>105170.49</v>
      </c>
      <c r="N2614" s="1">
        <f>Table49[[#This Row],[Quantity]]*Table49[[#This Row],[Profit_Per_Quantity]]</f>
        <v>46991.07</v>
      </c>
      <c r="O2614" s="1" t="s">
        <v>48</v>
      </c>
    </row>
    <row r="2615" spans="1:15" x14ac:dyDescent="0.3">
      <c r="A2615" s="1" t="s">
        <v>6978</v>
      </c>
      <c r="B2615" s="1" t="s">
        <v>1967</v>
      </c>
      <c r="C2615" s="14" t="s">
        <v>5088</v>
      </c>
      <c r="D2615" s="1" t="s">
        <v>18</v>
      </c>
      <c r="E2615" s="1" t="s">
        <v>4351</v>
      </c>
      <c r="F2615" s="1" t="s">
        <v>31</v>
      </c>
      <c r="G2615" s="1" t="s">
        <v>43</v>
      </c>
      <c r="H2615" s="1">
        <v>1066</v>
      </c>
      <c r="I2615" s="1">
        <v>1729.17</v>
      </c>
      <c r="J2615" s="1">
        <v>2008.16</v>
      </c>
      <c r="K2615" s="1">
        <v>63</v>
      </c>
      <c r="L2615" s="1">
        <f>Table49[[#This Row],[Selling_Price]]-Table49[[#This Row],[Market_Price]]</f>
        <v>278.99</v>
      </c>
      <c r="M2615" s="1">
        <f>Table49[[#This Row],[Quantity]]*Table49[[#This Row],[Selling_Price]]</f>
        <v>126514.08</v>
      </c>
      <c r="N2615" s="1">
        <f>Table49[[#This Row],[Quantity]]*Table49[[#This Row],[Profit_Per_Quantity]]</f>
        <v>17576.37</v>
      </c>
      <c r="O2615" s="1" t="s">
        <v>48</v>
      </c>
    </row>
    <row r="2616" spans="1:15" x14ac:dyDescent="0.3">
      <c r="A2616" s="1" t="s">
        <v>9999</v>
      </c>
      <c r="B2616" s="1" t="s">
        <v>3264</v>
      </c>
      <c r="C2616" s="14" t="s">
        <v>5258</v>
      </c>
      <c r="D2616" s="1" t="s">
        <v>13</v>
      </c>
      <c r="E2616" s="1" t="s">
        <v>28</v>
      </c>
      <c r="F2616" s="1" t="s">
        <v>35</v>
      </c>
      <c r="G2616" s="1" t="s">
        <v>4352</v>
      </c>
      <c r="H2616" s="1">
        <v>1056</v>
      </c>
      <c r="I2616" s="1">
        <v>103.08</v>
      </c>
      <c r="J2616" s="1">
        <v>133.66999999999999</v>
      </c>
      <c r="K2616" s="1">
        <v>57</v>
      </c>
      <c r="L2616" s="1">
        <f>Table49[[#This Row],[Selling_Price]]-Table49[[#This Row],[Market_Price]]</f>
        <v>30.589999999999989</v>
      </c>
      <c r="M2616" s="1">
        <f>Table49[[#This Row],[Quantity]]*Table49[[#This Row],[Selling_Price]]</f>
        <v>7619.19</v>
      </c>
      <c r="N2616" s="1">
        <f>Table49[[#This Row],[Quantity]]*Table49[[#This Row],[Profit_Per_Quantity]]</f>
        <v>1743.6299999999994</v>
      </c>
      <c r="O2616" s="1" t="s">
        <v>48</v>
      </c>
    </row>
    <row r="2617" spans="1:15" x14ac:dyDescent="0.3">
      <c r="A2617" s="1" t="s">
        <v>6689</v>
      </c>
      <c r="B2617" s="1" t="s">
        <v>826</v>
      </c>
      <c r="C2617" s="14" t="s">
        <v>5454</v>
      </c>
      <c r="D2617" s="1" t="s">
        <v>12</v>
      </c>
      <c r="E2617" s="1" t="s">
        <v>4349</v>
      </c>
      <c r="F2617" s="1" t="s">
        <v>32</v>
      </c>
      <c r="G2617" s="1" t="s">
        <v>36</v>
      </c>
      <c r="H2617" s="1">
        <v>1007</v>
      </c>
      <c r="I2617" s="1">
        <v>634.92999999999995</v>
      </c>
      <c r="J2617" s="1">
        <v>1091.1400000000001</v>
      </c>
      <c r="K2617" s="1">
        <v>390</v>
      </c>
      <c r="L2617" s="1">
        <f>Table49[[#This Row],[Selling_Price]]-Table49[[#This Row],[Market_Price]]</f>
        <v>456.21000000000015</v>
      </c>
      <c r="M2617" s="1">
        <f>Table49[[#This Row],[Quantity]]*Table49[[#This Row],[Selling_Price]]</f>
        <v>425544.60000000003</v>
      </c>
      <c r="N2617" s="1">
        <f>Table49[[#This Row],[Quantity]]*Table49[[#This Row],[Profit_Per_Quantity]]</f>
        <v>177921.90000000005</v>
      </c>
      <c r="O2617" s="1" t="s">
        <v>48</v>
      </c>
    </row>
    <row r="2618" spans="1:15" x14ac:dyDescent="0.3">
      <c r="A2618" s="1" t="s">
        <v>7017</v>
      </c>
      <c r="B2618" s="1" t="s">
        <v>1529</v>
      </c>
      <c r="C2618" s="14" t="s">
        <v>5488</v>
      </c>
      <c r="D2618" s="1" t="s">
        <v>20</v>
      </c>
      <c r="E2618" s="1" t="s">
        <v>27</v>
      </c>
      <c r="F2618" s="1" t="s">
        <v>34</v>
      </c>
      <c r="G2618" s="1" t="s">
        <v>38</v>
      </c>
      <c r="H2618" s="1">
        <v>1087</v>
      </c>
      <c r="I2618" s="1">
        <v>450.51</v>
      </c>
      <c r="J2618" s="1">
        <v>727.81</v>
      </c>
      <c r="K2618" s="1">
        <v>442</v>
      </c>
      <c r="L2618" s="1">
        <f>Table49[[#This Row],[Selling_Price]]-Table49[[#This Row],[Market_Price]]</f>
        <v>277.29999999999995</v>
      </c>
      <c r="M2618" s="1">
        <f>Table49[[#This Row],[Quantity]]*Table49[[#This Row],[Selling_Price]]</f>
        <v>321692.01999999996</v>
      </c>
      <c r="N2618" s="1">
        <f>Table49[[#This Row],[Quantity]]*Table49[[#This Row],[Profit_Per_Quantity]]</f>
        <v>122566.59999999998</v>
      </c>
      <c r="O2618" s="1" t="s">
        <v>48</v>
      </c>
    </row>
    <row r="2619" spans="1:15" x14ac:dyDescent="0.3">
      <c r="A2619" s="1" t="s">
        <v>9086</v>
      </c>
      <c r="B2619" s="1" t="s">
        <v>1815</v>
      </c>
      <c r="C2619" s="14" t="s">
        <v>5906</v>
      </c>
      <c r="D2619" s="1" t="s">
        <v>15</v>
      </c>
      <c r="E2619" s="1" t="s">
        <v>28</v>
      </c>
      <c r="F2619" s="1" t="s">
        <v>33</v>
      </c>
      <c r="G2619" s="1" t="s">
        <v>42</v>
      </c>
      <c r="H2619" s="1">
        <v>1038</v>
      </c>
      <c r="I2619" s="1">
        <v>779.37</v>
      </c>
      <c r="J2619" s="1">
        <v>1278.43</v>
      </c>
      <c r="K2619" s="1">
        <v>409</v>
      </c>
      <c r="L2619" s="1">
        <f>Table49[[#This Row],[Selling_Price]]-Table49[[#This Row],[Market_Price]]</f>
        <v>499.06000000000006</v>
      </c>
      <c r="M2619" s="1">
        <f>Table49[[#This Row],[Quantity]]*Table49[[#This Row],[Selling_Price]]</f>
        <v>522877.87000000005</v>
      </c>
      <c r="N2619" s="1">
        <f>Table49[[#This Row],[Quantity]]*Table49[[#This Row],[Profit_Per_Quantity]]</f>
        <v>204115.54000000004</v>
      </c>
      <c r="O2619" s="1" t="s">
        <v>48</v>
      </c>
    </row>
    <row r="2620" spans="1:15" x14ac:dyDescent="0.3">
      <c r="A2620" s="1" t="s">
        <v>6409</v>
      </c>
      <c r="B2620" s="1" t="s">
        <v>3406</v>
      </c>
      <c r="C2620" s="14" t="s">
        <v>5160</v>
      </c>
      <c r="D2620" s="1" t="s">
        <v>19</v>
      </c>
      <c r="E2620" s="1" t="s">
        <v>21</v>
      </c>
      <c r="F2620" s="1" t="s">
        <v>35</v>
      </c>
      <c r="G2620" s="1" t="s">
        <v>36</v>
      </c>
      <c r="H2620" s="1">
        <v>1083</v>
      </c>
      <c r="I2620" s="1">
        <v>1655.21</v>
      </c>
      <c r="J2620" s="1">
        <v>2124.2399999999998</v>
      </c>
      <c r="K2620" s="1">
        <v>490</v>
      </c>
      <c r="L2620" s="1">
        <f>Table49[[#This Row],[Selling_Price]]-Table49[[#This Row],[Market_Price]]</f>
        <v>469.02999999999975</v>
      </c>
      <c r="M2620" s="1">
        <f>Table49[[#This Row],[Quantity]]*Table49[[#This Row],[Selling_Price]]</f>
        <v>1040877.5999999999</v>
      </c>
      <c r="N2620" s="1">
        <f>Table49[[#This Row],[Quantity]]*Table49[[#This Row],[Profit_Per_Quantity]]</f>
        <v>229824.69999999987</v>
      </c>
      <c r="O2620" s="1" t="s">
        <v>48</v>
      </c>
    </row>
    <row r="2621" spans="1:15" x14ac:dyDescent="0.3">
      <c r="A2621" s="1" t="s">
        <v>8396</v>
      </c>
      <c r="B2621" s="1" t="s">
        <v>688</v>
      </c>
      <c r="C2621" s="14" t="s">
        <v>6199</v>
      </c>
      <c r="D2621" s="1" t="s">
        <v>12</v>
      </c>
      <c r="E2621" s="1" t="s">
        <v>25</v>
      </c>
      <c r="F2621" s="1" t="s">
        <v>34</v>
      </c>
      <c r="G2621" s="1" t="s">
        <v>41</v>
      </c>
      <c r="H2621" s="1">
        <v>1001</v>
      </c>
      <c r="I2621" s="1">
        <v>1920.37</v>
      </c>
      <c r="J2621" s="1">
        <v>3509.12</v>
      </c>
      <c r="K2621" s="1">
        <v>46</v>
      </c>
      <c r="L2621" s="1">
        <f>Table49[[#This Row],[Selling_Price]]-Table49[[#This Row],[Market_Price]]</f>
        <v>1588.75</v>
      </c>
      <c r="M2621" s="1">
        <f>Table49[[#This Row],[Quantity]]*Table49[[#This Row],[Selling_Price]]</f>
        <v>161419.51999999999</v>
      </c>
      <c r="N2621" s="1">
        <f>Table49[[#This Row],[Quantity]]*Table49[[#This Row],[Profit_Per_Quantity]]</f>
        <v>73082.5</v>
      </c>
      <c r="O2621" s="1" t="s">
        <v>48</v>
      </c>
    </row>
    <row r="2622" spans="1:15" x14ac:dyDescent="0.3">
      <c r="A2622" s="1" t="s">
        <v>8189</v>
      </c>
      <c r="B2622" s="1" t="s">
        <v>344</v>
      </c>
      <c r="C2622" s="14" t="s">
        <v>4747</v>
      </c>
      <c r="D2622" s="1" t="s">
        <v>15</v>
      </c>
      <c r="E2622" s="1" t="s">
        <v>4349</v>
      </c>
      <c r="F2622" s="1" t="s">
        <v>32</v>
      </c>
      <c r="G2622" s="1" t="s">
        <v>43</v>
      </c>
      <c r="H2622" s="1">
        <v>1014</v>
      </c>
      <c r="I2622" s="1">
        <v>1868.8</v>
      </c>
      <c r="J2622" s="1">
        <v>2265.64</v>
      </c>
      <c r="K2622" s="1">
        <v>167</v>
      </c>
      <c r="L2622" s="1">
        <f>Table49[[#This Row],[Selling_Price]]-Table49[[#This Row],[Market_Price]]</f>
        <v>396.83999999999992</v>
      </c>
      <c r="M2622" s="1">
        <f>Table49[[#This Row],[Quantity]]*Table49[[#This Row],[Selling_Price]]</f>
        <v>378361.88</v>
      </c>
      <c r="N2622" s="1">
        <f>Table49[[#This Row],[Quantity]]*Table49[[#This Row],[Profit_Per_Quantity]]</f>
        <v>66272.279999999984</v>
      </c>
      <c r="O2622" s="1" t="s">
        <v>48</v>
      </c>
    </row>
    <row r="2623" spans="1:15" x14ac:dyDescent="0.3">
      <c r="A2623" s="1" t="s">
        <v>8069</v>
      </c>
      <c r="B2623" s="1" t="s">
        <v>130</v>
      </c>
      <c r="C2623" s="14" t="s">
        <v>5354</v>
      </c>
      <c r="D2623" s="1" t="s">
        <v>17</v>
      </c>
      <c r="E2623" s="1" t="s">
        <v>30</v>
      </c>
      <c r="F2623" s="1" t="s">
        <v>31</v>
      </c>
      <c r="G2623" s="1" t="s">
        <v>4352</v>
      </c>
      <c r="H2623" s="1">
        <v>1020</v>
      </c>
      <c r="I2623" s="1">
        <v>1725.17</v>
      </c>
      <c r="J2623" s="1">
        <v>3360.64</v>
      </c>
      <c r="K2623" s="1">
        <v>48</v>
      </c>
      <c r="L2623" s="1">
        <f>Table49[[#This Row],[Selling_Price]]-Table49[[#This Row],[Market_Price]]</f>
        <v>1635.4699999999998</v>
      </c>
      <c r="M2623" s="1">
        <f>Table49[[#This Row],[Quantity]]*Table49[[#This Row],[Selling_Price]]</f>
        <v>161310.72</v>
      </c>
      <c r="N2623" s="1">
        <f>Table49[[#This Row],[Quantity]]*Table49[[#This Row],[Profit_Per_Quantity]]</f>
        <v>78502.559999999998</v>
      </c>
      <c r="O2623" s="1" t="s">
        <v>48</v>
      </c>
    </row>
    <row r="2624" spans="1:15" x14ac:dyDescent="0.3">
      <c r="A2624" s="1" t="s">
        <v>10367</v>
      </c>
      <c r="B2624" s="1" t="s">
        <v>3807</v>
      </c>
      <c r="C2624" s="14" t="s">
        <v>4814</v>
      </c>
      <c r="D2624" s="1" t="s">
        <v>18</v>
      </c>
      <c r="E2624" s="1" t="s">
        <v>29</v>
      </c>
      <c r="F2624" s="1" t="s">
        <v>35</v>
      </c>
      <c r="G2624" s="1" t="s">
        <v>42</v>
      </c>
      <c r="H2624" s="1">
        <v>1078</v>
      </c>
      <c r="I2624" s="1">
        <v>1001.44</v>
      </c>
      <c r="J2624" s="1">
        <v>1152.42</v>
      </c>
      <c r="K2624" s="1">
        <v>498</v>
      </c>
      <c r="L2624" s="1">
        <f>Table49[[#This Row],[Selling_Price]]-Table49[[#This Row],[Market_Price]]</f>
        <v>150.98000000000002</v>
      </c>
      <c r="M2624" s="1">
        <f>Table49[[#This Row],[Quantity]]*Table49[[#This Row],[Selling_Price]]</f>
        <v>573905.16</v>
      </c>
      <c r="N2624" s="1">
        <f>Table49[[#This Row],[Quantity]]*Table49[[#This Row],[Profit_Per_Quantity]]</f>
        <v>75188.040000000008</v>
      </c>
      <c r="O2624" s="1" t="s">
        <v>48</v>
      </c>
    </row>
    <row r="2625" spans="1:15" x14ac:dyDescent="0.3">
      <c r="A2625" s="1" t="s">
        <v>6452</v>
      </c>
      <c r="B2625" s="1" t="s">
        <v>494</v>
      </c>
      <c r="C2625" s="14" t="s">
        <v>4925</v>
      </c>
      <c r="D2625" s="1" t="s">
        <v>17</v>
      </c>
      <c r="E2625" s="1" t="s">
        <v>26</v>
      </c>
      <c r="F2625" s="1" t="s">
        <v>34</v>
      </c>
      <c r="G2625" s="1" t="s">
        <v>41</v>
      </c>
      <c r="H2625" s="1">
        <v>1099</v>
      </c>
      <c r="I2625" s="1">
        <v>1681.71</v>
      </c>
      <c r="J2625" s="1">
        <v>2017.58</v>
      </c>
      <c r="K2625" s="1">
        <v>239</v>
      </c>
      <c r="L2625" s="1">
        <f>Table49[[#This Row],[Selling_Price]]-Table49[[#This Row],[Market_Price]]</f>
        <v>335.86999999999989</v>
      </c>
      <c r="M2625" s="1">
        <f>Table49[[#This Row],[Quantity]]*Table49[[#This Row],[Selling_Price]]</f>
        <v>482201.62</v>
      </c>
      <c r="N2625" s="1">
        <f>Table49[[#This Row],[Quantity]]*Table49[[#This Row],[Profit_Per_Quantity]]</f>
        <v>80272.929999999978</v>
      </c>
      <c r="O2625" s="1" t="s">
        <v>48</v>
      </c>
    </row>
    <row r="2626" spans="1:15" x14ac:dyDescent="0.3">
      <c r="A2626" s="1" t="s">
        <v>9311</v>
      </c>
      <c r="B2626" s="1" t="s">
        <v>2170</v>
      </c>
      <c r="C2626" s="14" t="s">
        <v>5797</v>
      </c>
      <c r="D2626" s="1" t="s">
        <v>13</v>
      </c>
      <c r="E2626" s="1" t="s">
        <v>27</v>
      </c>
      <c r="F2626" s="1" t="s">
        <v>34</v>
      </c>
      <c r="G2626" s="1" t="s">
        <v>45</v>
      </c>
      <c r="H2626" s="1">
        <v>1055</v>
      </c>
      <c r="I2626" s="1">
        <v>453.93</v>
      </c>
      <c r="J2626" s="1">
        <v>824.34</v>
      </c>
      <c r="K2626" s="1">
        <v>96</v>
      </c>
      <c r="L2626" s="1">
        <f>Table49[[#This Row],[Selling_Price]]-Table49[[#This Row],[Market_Price]]</f>
        <v>370.41</v>
      </c>
      <c r="M2626" s="1">
        <f>Table49[[#This Row],[Quantity]]*Table49[[#This Row],[Selling_Price]]</f>
        <v>79136.639999999999</v>
      </c>
      <c r="N2626" s="1">
        <f>Table49[[#This Row],[Quantity]]*Table49[[#This Row],[Profit_Per_Quantity]]</f>
        <v>35559.360000000001</v>
      </c>
      <c r="O2626" s="1" t="s">
        <v>48</v>
      </c>
    </row>
    <row r="2627" spans="1:15" x14ac:dyDescent="0.3">
      <c r="A2627" s="1" t="s">
        <v>8757</v>
      </c>
      <c r="B2627" s="1" t="s">
        <v>1268</v>
      </c>
      <c r="C2627" s="14" t="s">
        <v>6066</v>
      </c>
      <c r="D2627" s="1" t="s">
        <v>13</v>
      </c>
      <c r="E2627" s="1" t="s">
        <v>4351</v>
      </c>
      <c r="F2627" s="1" t="s">
        <v>35</v>
      </c>
      <c r="G2627" s="1" t="s">
        <v>43</v>
      </c>
      <c r="H2627" s="1">
        <v>1096</v>
      </c>
      <c r="I2627" s="1">
        <v>490.94</v>
      </c>
      <c r="J2627" s="1">
        <v>722.95</v>
      </c>
      <c r="K2627" s="1">
        <v>67</v>
      </c>
      <c r="L2627" s="1">
        <f>Table49[[#This Row],[Selling_Price]]-Table49[[#This Row],[Market_Price]]</f>
        <v>232.01000000000005</v>
      </c>
      <c r="M2627" s="1">
        <f>Table49[[#This Row],[Quantity]]*Table49[[#This Row],[Selling_Price]]</f>
        <v>48437.65</v>
      </c>
      <c r="N2627" s="1">
        <f>Table49[[#This Row],[Quantity]]*Table49[[#This Row],[Profit_Per_Quantity]]</f>
        <v>15544.670000000004</v>
      </c>
      <c r="O2627" s="1" t="s">
        <v>48</v>
      </c>
    </row>
    <row r="2628" spans="1:15" x14ac:dyDescent="0.3">
      <c r="A2628" s="1" t="s">
        <v>6504</v>
      </c>
      <c r="B2628" s="1" t="s">
        <v>1432</v>
      </c>
      <c r="C2628" s="14" t="s">
        <v>4718</v>
      </c>
      <c r="D2628" s="1" t="s">
        <v>12</v>
      </c>
      <c r="E2628" s="1" t="s">
        <v>27</v>
      </c>
      <c r="F2628" s="1" t="s">
        <v>35</v>
      </c>
      <c r="G2628" s="1" t="s">
        <v>45</v>
      </c>
      <c r="H2628" s="1">
        <v>1076</v>
      </c>
      <c r="I2628" s="1">
        <v>660.76</v>
      </c>
      <c r="J2628" s="1">
        <v>828.7</v>
      </c>
      <c r="K2628" s="1">
        <v>325</v>
      </c>
      <c r="L2628" s="1">
        <f>Table49[[#This Row],[Selling_Price]]-Table49[[#This Row],[Market_Price]]</f>
        <v>167.94000000000005</v>
      </c>
      <c r="M2628" s="1">
        <f>Table49[[#This Row],[Quantity]]*Table49[[#This Row],[Selling_Price]]</f>
        <v>269327.5</v>
      </c>
      <c r="N2628" s="1">
        <f>Table49[[#This Row],[Quantity]]*Table49[[#This Row],[Profit_Per_Quantity]]</f>
        <v>54580.500000000015</v>
      </c>
      <c r="O2628" s="1" t="s">
        <v>48</v>
      </c>
    </row>
    <row r="2629" spans="1:15" x14ac:dyDescent="0.3">
      <c r="A2629" s="1" t="s">
        <v>9185</v>
      </c>
      <c r="B2629" s="1" t="s">
        <v>1970</v>
      </c>
      <c r="C2629" s="14" t="s">
        <v>5620</v>
      </c>
      <c r="D2629" s="1" t="s">
        <v>14</v>
      </c>
      <c r="E2629" s="1" t="s">
        <v>4349</v>
      </c>
      <c r="F2629" s="1" t="s">
        <v>32</v>
      </c>
      <c r="G2629" s="1" t="s">
        <v>45</v>
      </c>
      <c r="H2629" s="1">
        <v>1082</v>
      </c>
      <c r="I2629" s="1">
        <v>157.15</v>
      </c>
      <c r="J2629" s="1">
        <v>246.35</v>
      </c>
      <c r="K2629" s="1">
        <v>171</v>
      </c>
      <c r="L2629" s="1">
        <f>Table49[[#This Row],[Selling_Price]]-Table49[[#This Row],[Market_Price]]</f>
        <v>89.199999999999989</v>
      </c>
      <c r="M2629" s="1">
        <f>Table49[[#This Row],[Quantity]]*Table49[[#This Row],[Selling_Price]]</f>
        <v>42125.85</v>
      </c>
      <c r="N2629" s="1">
        <f>Table49[[#This Row],[Quantity]]*Table49[[#This Row],[Profit_Per_Quantity]]</f>
        <v>15253.199999999999</v>
      </c>
      <c r="O2629" s="1" t="s">
        <v>48</v>
      </c>
    </row>
    <row r="2630" spans="1:15" x14ac:dyDescent="0.3">
      <c r="A2630" s="1" t="s">
        <v>9781</v>
      </c>
      <c r="B2630" s="1" t="s">
        <v>2913</v>
      </c>
      <c r="C2630" s="14" t="s">
        <v>5462</v>
      </c>
      <c r="D2630" s="1" t="s">
        <v>16</v>
      </c>
      <c r="E2630" s="1" t="s">
        <v>25</v>
      </c>
      <c r="F2630" s="1" t="s">
        <v>34</v>
      </c>
      <c r="G2630" s="1" t="s">
        <v>36</v>
      </c>
      <c r="H2630" s="1">
        <v>1043</v>
      </c>
      <c r="I2630" s="1">
        <v>1310.43</v>
      </c>
      <c r="J2630" s="1">
        <v>1788.66</v>
      </c>
      <c r="K2630" s="1">
        <v>250</v>
      </c>
      <c r="L2630" s="1">
        <f>Table49[[#This Row],[Selling_Price]]-Table49[[#This Row],[Market_Price]]</f>
        <v>478.23</v>
      </c>
      <c r="M2630" s="1">
        <f>Table49[[#This Row],[Quantity]]*Table49[[#This Row],[Selling_Price]]</f>
        <v>447165</v>
      </c>
      <c r="N2630" s="1">
        <f>Table49[[#This Row],[Quantity]]*Table49[[#This Row],[Profit_Per_Quantity]]</f>
        <v>119557.5</v>
      </c>
      <c r="O2630" s="1" t="s">
        <v>48</v>
      </c>
    </row>
    <row r="2631" spans="1:15" x14ac:dyDescent="0.3">
      <c r="A2631" s="1" t="s">
        <v>8470</v>
      </c>
      <c r="B2631" s="1" t="s">
        <v>811</v>
      </c>
      <c r="C2631" s="14" t="s">
        <v>4425</v>
      </c>
      <c r="D2631" s="1" t="s">
        <v>18</v>
      </c>
      <c r="E2631" s="1" t="s">
        <v>26</v>
      </c>
      <c r="F2631" s="1" t="s">
        <v>34</v>
      </c>
      <c r="G2631" s="1" t="s">
        <v>40</v>
      </c>
      <c r="H2631" s="1">
        <v>1027</v>
      </c>
      <c r="I2631" s="1">
        <v>1529.87</v>
      </c>
      <c r="J2631" s="1">
        <v>2549.09</v>
      </c>
      <c r="K2631" s="1">
        <v>383</v>
      </c>
      <c r="L2631" s="1">
        <f>Table49[[#This Row],[Selling_Price]]-Table49[[#This Row],[Market_Price]]</f>
        <v>1019.2200000000003</v>
      </c>
      <c r="M2631" s="1">
        <f>Table49[[#This Row],[Quantity]]*Table49[[#This Row],[Selling_Price]]</f>
        <v>976301.47000000009</v>
      </c>
      <c r="N2631" s="1">
        <f>Table49[[#This Row],[Quantity]]*Table49[[#This Row],[Profit_Per_Quantity]]</f>
        <v>390361.26000000013</v>
      </c>
      <c r="O2631" s="1" t="s">
        <v>48</v>
      </c>
    </row>
    <row r="2632" spans="1:15" x14ac:dyDescent="0.3">
      <c r="A2632" s="1" t="s">
        <v>7376</v>
      </c>
      <c r="B2632" s="1" t="s">
        <v>3965</v>
      </c>
      <c r="C2632" s="14" t="s">
        <v>4662</v>
      </c>
      <c r="D2632" s="1" t="s">
        <v>14</v>
      </c>
      <c r="E2632" s="1" t="s">
        <v>24</v>
      </c>
      <c r="F2632" s="1" t="s">
        <v>34</v>
      </c>
      <c r="G2632" s="1" t="s">
        <v>45</v>
      </c>
      <c r="H2632" s="1">
        <v>1050</v>
      </c>
      <c r="I2632" s="1">
        <v>1304.75</v>
      </c>
      <c r="J2632" s="1">
        <v>2075.16</v>
      </c>
      <c r="K2632" s="1">
        <v>84</v>
      </c>
      <c r="L2632" s="1">
        <f>Table49[[#This Row],[Selling_Price]]-Table49[[#This Row],[Market_Price]]</f>
        <v>770.40999999999985</v>
      </c>
      <c r="M2632" s="1">
        <f>Table49[[#This Row],[Quantity]]*Table49[[#This Row],[Selling_Price]]</f>
        <v>174313.44</v>
      </c>
      <c r="N2632" s="1">
        <f>Table49[[#This Row],[Quantity]]*Table49[[#This Row],[Profit_Per_Quantity]]</f>
        <v>64714.439999999988</v>
      </c>
      <c r="O2632" s="1" t="s">
        <v>48</v>
      </c>
    </row>
    <row r="2633" spans="1:15" x14ac:dyDescent="0.3">
      <c r="A2633" s="1" t="s">
        <v>9682</v>
      </c>
      <c r="B2633" s="1" t="s">
        <v>2758</v>
      </c>
      <c r="C2633" s="14" t="s">
        <v>5542</v>
      </c>
      <c r="D2633" s="1" t="s">
        <v>18</v>
      </c>
      <c r="E2633" s="1" t="s">
        <v>24</v>
      </c>
      <c r="F2633" s="1" t="s">
        <v>32</v>
      </c>
      <c r="G2633" s="1" t="s">
        <v>42</v>
      </c>
      <c r="H2633" s="1">
        <v>1069</v>
      </c>
      <c r="I2633" s="1">
        <v>1595.32</v>
      </c>
      <c r="J2633" s="1">
        <v>1966</v>
      </c>
      <c r="K2633" s="1">
        <v>141</v>
      </c>
      <c r="L2633" s="1">
        <f>Table49[[#This Row],[Selling_Price]]-Table49[[#This Row],[Market_Price]]</f>
        <v>370.68000000000006</v>
      </c>
      <c r="M2633" s="1">
        <f>Table49[[#This Row],[Quantity]]*Table49[[#This Row],[Selling_Price]]</f>
        <v>277206</v>
      </c>
      <c r="N2633" s="1">
        <f>Table49[[#This Row],[Quantity]]*Table49[[#This Row],[Profit_Per_Quantity]]</f>
        <v>52265.880000000012</v>
      </c>
      <c r="O2633" s="1" t="s">
        <v>48</v>
      </c>
    </row>
    <row r="2634" spans="1:15" x14ac:dyDescent="0.3">
      <c r="A2634" s="1" t="s">
        <v>6694</v>
      </c>
      <c r="B2634" s="1" t="s">
        <v>3925</v>
      </c>
      <c r="C2634" s="14" t="s">
        <v>4755</v>
      </c>
      <c r="D2634" s="1" t="s">
        <v>16</v>
      </c>
      <c r="E2634" s="1" t="s">
        <v>29</v>
      </c>
      <c r="F2634" s="1" t="s">
        <v>32</v>
      </c>
      <c r="G2634" s="1" t="s">
        <v>42</v>
      </c>
      <c r="H2634" s="1">
        <v>1033</v>
      </c>
      <c r="I2634" s="1">
        <v>319.18</v>
      </c>
      <c r="J2634" s="1">
        <v>469.41</v>
      </c>
      <c r="K2634" s="1">
        <v>168</v>
      </c>
      <c r="L2634" s="1">
        <f>Table49[[#This Row],[Selling_Price]]-Table49[[#This Row],[Market_Price]]</f>
        <v>150.23000000000002</v>
      </c>
      <c r="M2634" s="1">
        <f>Table49[[#This Row],[Quantity]]*Table49[[#This Row],[Selling_Price]]</f>
        <v>78860.88</v>
      </c>
      <c r="N2634" s="1">
        <f>Table49[[#This Row],[Quantity]]*Table49[[#This Row],[Profit_Per_Quantity]]</f>
        <v>25238.640000000003</v>
      </c>
      <c r="O2634" s="1" t="s">
        <v>48</v>
      </c>
    </row>
    <row r="2635" spans="1:15" x14ac:dyDescent="0.3">
      <c r="A2635" s="1" t="s">
        <v>9089</v>
      </c>
      <c r="B2635" s="1" t="s">
        <v>1821</v>
      </c>
      <c r="C2635" s="14" t="s">
        <v>5795</v>
      </c>
      <c r="D2635" s="1" t="s">
        <v>16</v>
      </c>
      <c r="E2635" s="1" t="s">
        <v>24</v>
      </c>
      <c r="F2635" s="1" t="s">
        <v>35</v>
      </c>
      <c r="G2635" s="1" t="s">
        <v>41</v>
      </c>
      <c r="H2635" s="1">
        <v>1091</v>
      </c>
      <c r="I2635" s="1">
        <v>294.58</v>
      </c>
      <c r="J2635" s="1">
        <v>574.04999999999995</v>
      </c>
      <c r="K2635" s="1">
        <v>388</v>
      </c>
      <c r="L2635" s="1">
        <f>Table49[[#This Row],[Selling_Price]]-Table49[[#This Row],[Market_Price]]</f>
        <v>279.46999999999997</v>
      </c>
      <c r="M2635" s="1">
        <f>Table49[[#This Row],[Quantity]]*Table49[[#This Row],[Selling_Price]]</f>
        <v>222731.4</v>
      </c>
      <c r="N2635" s="1">
        <f>Table49[[#This Row],[Quantity]]*Table49[[#This Row],[Profit_Per_Quantity]]</f>
        <v>108434.35999999999</v>
      </c>
      <c r="O2635" s="1" t="s">
        <v>48</v>
      </c>
    </row>
    <row r="2636" spans="1:15" x14ac:dyDescent="0.3">
      <c r="A2636" s="1" t="s">
        <v>8481</v>
      </c>
      <c r="B2636" s="1" t="s">
        <v>824</v>
      </c>
      <c r="C2636" s="14" t="s">
        <v>5025</v>
      </c>
      <c r="D2636" s="1" t="s">
        <v>18</v>
      </c>
      <c r="E2636" s="1" t="s">
        <v>21</v>
      </c>
      <c r="F2636" s="1" t="s">
        <v>34</v>
      </c>
      <c r="G2636" s="1" t="s">
        <v>44</v>
      </c>
      <c r="H2636" s="1">
        <v>1033</v>
      </c>
      <c r="I2636" s="1">
        <v>222.68</v>
      </c>
      <c r="J2636" s="1">
        <v>260.51</v>
      </c>
      <c r="K2636" s="1">
        <v>297</v>
      </c>
      <c r="L2636" s="1">
        <f>Table49[[#This Row],[Selling_Price]]-Table49[[#This Row],[Market_Price]]</f>
        <v>37.829999999999984</v>
      </c>
      <c r="M2636" s="1">
        <f>Table49[[#This Row],[Quantity]]*Table49[[#This Row],[Selling_Price]]</f>
        <v>77371.47</v>
      </c>
      <c r="N2636" s="1">
        <f>Table49[[#This Row],[Quantity]]*Table49[[#This Row],[Profit_Per_Quantity]]</f>
        <v>11235.509999999995</v>
      </c>
      <c r="O2636" s="1" t="s">
        <v>48</v>
      </c>
    </row>
    <row r="2637" spans="1:15" x14ac:dyDescent="0.3">
      <c r="A2637" s="1" t="s">
        <v>8797</v>
      </c>
      <c r="B2637" s="1" t="s">
        <v>1337</v>
      </c>
      <c r="C2637" s="14" t="s">
        <v>6047</v>
      </c>
      <c r="D2637" s="1" t="s">
        <v>19</v>
      </c>
      <c r="E2637" s="1" t="s">
        <v>4349</v>
      </c>
      <c r="F2637" s="1" t="s">
        <v>31</v>
      </c>
      <c r="G2637" s="1" t="s">
        <v>37</v>
      </c>
      <c r="H2637" s="1">
        <v>1003</v>
      </c>
      <c r="I2637" s="1">
        <v>1216.3</v>
      </c>
      <c r="J2637" s="1">
        <v>1465.29</v>
      </c>
      <c r="K2637" s="1">
        <v>332</v>
      </c>
      <c r="L2637" s="1">
        <f>Table49[[#This Row],[Selling_Price]]-Table49[[#This Row],[Market_Price]]</f>
        <v>248.99</v>
      </c>
      <c r="M2637" s="1">
        <f>Table49[[#This Row],[Quantity]]*Table49[[#This Row],[Selling_Price]]</f>
        <v>486476.27999999997</v>
      </c>
      <c r="N2637" s="1">
        <f>Table49[[#This Row],[Quantity]]*Table49[[#This Row],[Profit_Per_Quantity]]</f>
        <v>82664.680000000008</v>
      </c>
      <c r="O2637" s="1" t="s">
        <v>48</v>
      </c>
    </row>
    <row r="2638" spans="1:15" x14ac:dyDescent="0.3">
      <c r="A2638" s="1" t="s">
        <v>8532</v>
      </c>
      <c r="B2638" s="1" t="s">
        <v>905</v>
      </c>
      <c r="C2638" s="14" t="s">
        <v>6155</v>
      </c>
      <c r="D2638" s="1" t="s">
        <v>17</v>
      </c>
      <c r="E2638" s="1" t="s">
        <v>24</v>
      </c>
      <c r="F2638" s="1" t="s">
        <v>34</v>
      </c>
      <c r="G2638" s="1" t="s">
        <v>4352</v>
      </c>
      <c r="H2638" s="1">
        <v>1015</v>
      </c>
      <c r="I2638" s="1">
        <v>1421.04</v>
      </c>
      <c r="J2638" s="1">
        <v>2149.19</v>
      </c>
      <c r="K2638" s="1">
        <v>424</v>
      </c>
      <c r="L2638" s="1">
        <f>Table49[[#This Row],[Selling_Price]]-Table49[[#This Row],[Market_Price]]</f>
        <v>728.15000000000009</v>
      </c>
      <c r="M2638" s="1">
        <f>Table49[[#This Row],[Quantity]]*Table49[[#This Row],[Selling_Price]]</f>
        <v>911256.56</v>
      </c>
      <c r="N2638" s="1">
        <f>Table49[[#This Row],[Quantity]]*Table49[[#This Row],[Profit_Per_Quantity]]</f>
        <v>308735.60000000003</v>
      </c>
      <c r="O2638" s="1" t="s">
        <v>48</v>
      </c>
    </row>
    <row r="2639" spans="1:15" x14ac:dyDescent="0.3">
      <c r="A2639" s="1" t="s">
        <v>6535</v>
      </c>
      <c r="B2639" s="1" t="s">
        <v>575</v>
      </c>
      <c r="C2639" s="14" t="s">
        <v>5033</v>
      </c>
      <c r="D2639" s="1" t="s">
        <v>16</v>
      </c>
      <c r="E2639" s="1" t="s">
        <v>26</v>
      </c>
      <c r="F2639" s="1" t="s">
        <v>33</v>
      </c>
      <c r="G2639" s="1" t="s">
        <v>45</v>
      </c>
      <c r="H2639" s="1">
        <v>1043</v>
      </c>
      <c r="I2639" s="1">
        <v>1151.6300000000001</v>
      </c>
      <c r="J2639" s="1">
        <v>2179.6799999999998</v>
      </c>
      <c r="K2639" s="1">
        <v>5</v>
      </c>
      <c r="L2639" s="1">
        <f>Table49[[#This Row],[Selling_Price]]-Table49[[#This Row],[Market_Price]]</f>
        <v>1028.0499999999997</v>
      </c>
      <c r="M2639" s="1">
        <f>Table49[[#This Row],[Quantity]]*Table49[[#This Row],[Selling_Price]]</f>
        <v>10898.4</v>
      </c>
      <c r="N2639" s="1">
        <f>Table49[[#This Row],[Quantity]]*Table49[[#This Row],[Profit_Per_Quantity]]</f>
        <v>5140.2499999999982</v>
      </c>
      <c r="O2639" s="1" t="s">
        <v>48</v>
      </c>
    </row>
    <row r="2640" spans="1:15" x14ac:dyDescent="0.3">
      <c r="A2640" s="1" t="s">
        <v>6393</v>
      </c>
      <c r="B2640" s="1" t="s">
        <v>2101</v>
      </c>
      <c r="C2640" s="14" t="s">
        <v>5827</v>
      </c>
      <c r="D2640" s="1" t="s">
        <v>20</v>
      </c>
      <c r="E2640" s="1" t="s">
        <v>29</v>
      </c>
      <c r="F2640" s="1" t="s">
        <v>31</v>
      </c>
      <c r="G2640" s="1" t="s">
        <v>42</v>
      </c>
      <c r="H2640" s="1">
        <v>1051</v>
      </c>
      <c r="I2640" s="1">
        <v>1175.45</v>
      </c>
      <c r="J2640" s="1">
        <v>1747.96</v>
      </c>
      <c r="K2640" s="1">
        <v>219</v>
      </c>
      <c r="L2640" s="1">
        <f>Table49[[#This Row],[Selling_Price]]-Table49[[#This Row],[Market_Price]]</f>
        <v>572.51</v>
      </c>
      <c r="M2640" s="1">
        <f>Table49[[#This Row],[Quantity]]*Table49[[#This Row],[Selling_Price]]</f>
        <v>382803.24</v>
      </c>
      <c r="N2640" s="1">
        <f>Table49[[#This Row],[Quantity]]*Table49[[#This Row],[Profit_Per_Quantity]]</f>
        <v>125379.69</v>
      </c>
      <c r="O2640" s="1" t="s">
        <v>48</v>
      </c>
    </row>
    <row r="2641" spans="1:15" x14ac:dyDescent="0.3">
      <c r="A2641" s="1" t="s">
        <v>8105</v>
      </c>
      <c r="B2641" s="1" t="s">
        <v>192</v>
      </c>
      <c r="C2641" s="14" t="s">
        <v>5631</v>
      </c>
      <c r="D2641" s="1" t="s">
        <v>12</v>
      </c>
      <c r="E2641" s="1" t="s">
        <v>4349</v>
      </c>
      <c r="F2641" s="1" t="s">
        <v>31</v>
      </c>
      <c r="G2641" s="1" t="s">
        <v>37</v>
      </c>
      <c r="H2641" s="1">
        <v>1054</v>
      </c>
      <c r="I2641" s="1">
        <v>1294.07</v>
      </c>
      <c r="J2641" s="1">
        <v>2578.7199999999998</v>
      </c>
      <c r="K2641" s="1">
        <v>189</v>
      </c>
      <c r="L2641" s="1">
        <f>Table49[[#This Row],[Selling_Price]]-Table49[[#This Row],[Market_Price]]</f>
        <v>1284.6499999999999</v>
      </c>
      <c r="M2641" s="1">
        <f>Table49[[#This Row],[Quantity]]*Table49[[#This Row],[Selling_Price]]</f>
        <v>487378.07999999996</v>
      </c>
      <c r="N2641" s="1">
        <f>Table49[[#This Row],[Quantity]]*Table49[[#This Row],[Profit_Per_Quantity]]</f>
        <v>242798.84999999998</v>
      </c>
      <c r="O2641" s="1" t="s">
        <v>48</v>
      </c>
    </row>
    <row r="2642" spans="1:15" x14ac:dyDescent="0.3">
      <c r="A2642" s="1" t="s">
        <v>10130</v>
      </c>
      <c r="B2642" s="1" t="s">
        <v>3476</v>
      </c>
      <c r="C2642" s="14" t="s">
        <v>5109</v>
      </c>
      <c r="D2642" s="1" t="s">
        <v>13</v>
      </c>
      <c r="E2642" s="1" t="s">
        <v>29</v>
      </c>
      <c r="F2642" s="1" t="s">
        <v>35</v>
      </c>
      <c r="G2642" s="1" t="s">
        <v>45</v>
      </c>
      <c r="H2642" s="1">
        <v>1031</v>
      </c>
      <c r="I2642" s="1">
        <v>1242.46</v>
      </c>
      <c r="J2642" s="1">
        <v>1434.07</v>
      </c>
      <c r="K2642" s="1">
        <v>279</v>
      </c>
      <c r="L2642" s="1">
        <f>Table49[[#This Row],[Selling_Price]]-Table49[[#This Row],[Market_Price]]</f>
        <v>191.6099999999999</v>
      </c>
      <c r="M2642" s="1">
        <f>Table49[[#This Row],[Quantity]]*Table49[[#This Row],[Selling_Price]]</f>
        <v>400105.52999999997</v>
      </c>
      <c r="N2642" s="1">
        <f>Table49[[#This Row],[Quantity]]*Table49[[#This Row],[Profit_Per_Quantity]]</f>
        <v>53459.189999999973</v>
      </c>
      <c r="O2642" s="1" t="s">
        <v>48</v>
      </c>
    </row>
    <row r="2643" spans="1:15" x14ac:dyDescent="0.3">
      <c r="A2643" s="1" t="s">
        <v>7596</v>
      </c>
      <c r="B2643" s="1" t="s">
        <v>2980</v>
      </c>
      <c r="C2643" s="14" t="s">
        <v>5425</v>
      </c>
      <c r="D2643" s="1" t="s">
        <v>19</v>
      </c>
      <c r="E2643" s="1" t="s">
        <v>21</v>
      </c>
      <c r="F2643" s="1" t="s">
        <v>34</v>
      </c>
      <c r="G2643" s="1" t="s">
        <v>42</v>
      </c>
      <c r="H2643" s="1">
        <v>1034</v>
      </c>
      <c r="I2643" s="1">
        <v>1087.31</v>
      </c>
      <c r="J2643" s="1">
        <v>1933.82</v>
      </c>
      <c r="K2643" s="1">
        <v>403</v>
      </c>
      <c r="L2643" s="1">
        <f>Table49[[#This Row],[Selling_Price]]-Table49[[#This Row],[Market_Price]]</f>
        <v>846.51</v>
      </c>
      <c r="M2643" s="1">
        <f>Table49[[#This Row],[Quantity]]*Table49[[#This Row],[Selling_Price]]</f>
        <v>779329.46</v>
      </c>
      <c r="N2643" s="1">
        <f>Table49[[#This Row],[Quantity]]*Table49[[#This Row],[Profit_Per_Quantity]]</f>
        <v>341143.52999999997</v>
      </c>
      <c r="O2643" s="1" t="s">
        <v>48</v>
      </c>
    </row>
    <row r="2644" spans="1:15" x14ac:dyDescent="0.3">
      <c r="A2644" s="1" t="s">
        <v>10560</v>
      </c>
      <c r="B2644" s="1" t="s">
        <v>4130</v>
      </c>
      <c r="C2644" s="14" t="s">
        <v>4570</v>
      </c>
      <c r="D2644" s="1" t="s">
        <v>18</v>
      </c>
      <c r="E2644" s="1" t="s">
        <v>29</v>
      </c>
      <c r="F2644" s="1" t="s">
        <v>31</v>
      </c>
      <c r="G2644" s="1" t="s">
        <v>37</v>
      </c>
      <c r="H2644" s="1">
        <v>1030</v>
      </c>
      <c r="I2644" s="1">
        <v>1442.25</v>
      </c>
      <c r="J2644" s="1">
        <v>2615.41</v>
      </c>
      <c r="K2644" s="1">
        <v>315</v>
      </c>
      <c r="L2644" s="1">
        <f>Table49[[#This Row],[Selling_Price]]-Table49[[#This Row],[Market_Price]]</f>
        <v>1173.1599999999999</v>
      </c>
      <c r="M2644" s="1">
        <f>Table49[[#This Row],[Quantity]]*Table49[[#This Row],[Selling_Price]]</f>
        <v>823854.14999999991</v>
      </c>
      <c r="N2644" s="1">
        <f>Table49[[#This Row],[Quantity]]*Table49[[#This Row],[Profit_Per_Quantity]]</f>
        <v>369545.39999999997</v>
      </c>
      <c r="O2644" s="1" t="s">
        <v>48</v>
      </c>
    </row>
    <row r="2645" spans="1:15" x14ac:dyDescent="0.3">
      <c r="A2645" s="1" t="s">
        <v>7025</v>
      </c>
      <c r="B2645" s="1" t="s">
        <v>3392</v>
      </c>
      <c r="C2645" s="14" t="s">
        <v>5167</v>
      </c>
      <c r="D2645" s="1" t="s">
        <v>16</v>
      </c>
      <c r="E2645" s="1" t="s">
        <v>4349</v>
      </c>
      <c r="F2645" s="1" t="s">
        <v>33</v>
      </c>
      <c r="G2645" s="1" t="s">
        <v>4352</v>
      </c>
      <c r="H2645" s="1">
        <v>1018</v>
      </c>
      <c r="I2645" s="1">
        <v>1086.6400000000001</v>
      </c>
      <c r="J2645" s="1">
        <v>2070.3200000000002</v>
      </c>
      <c r="K2645" s="1">
        <v>427</v>
      </c>
      <c r="L2645" s="1">
        <f>Table49[[#This Row],[Selling_Price]]-Table49[[#This Row],[Market_Price]]</f>
        <v>983.68000000000006</v>
      </c>
      <c r="M2645" s="1">
        <f>Table49[[#This Row],[Quantity]]*Table49[[#This Row],[Selling_Price]]</f>
        <v>884026.64</v>
      </c>
      <c r="N2645" s="1">
        <f>Table49[[#This Row],[Quantity]]*Table49[[#This Row],[Profit_Per_Quantity]]</f>
        <v>420031.36000000004</v>
      </c>
      <c r="O2645" s="1" t="s">
        <v>48</v>
      </c>
    </row>
    <row r="2646" spans="1:15" x14ac:dyDescent="0.3">
      <c r="A2646" s="1" t="s">
        <v>8938</v>
      </c>
      <c r="B2646" s="1" t="s">
        <v>1569</v>
      </c>
      <c r="C2646" s="14" t="s">
        <v>5130</v>
      </c>
      <c r="D2646" s="1" t="s">
        <v>14</v>
      </c>
      <c r="E2646" s="1" t="s">
        <v>26</v>
      </c>
      <c r="F2646" s="1" t="s">
        <v>35</v>
      </c>
      <c r="G2646" s="1" t="s">
        <v>38</v>
      </c>
      <c r="H2646" s="1">
        <v>1079</v>
      </c>
      <c r="I2646" s="1">
        <v>922.49</v>
      </c>
      <c r="J2646" s="1">
        <v>1459.03</v>
      </c>
      <c r="K2646" s="1">
        <v>341</v>
      </c>
      <c r="L2646" s="1">
        <f>Table49[[#This Row],[Selling_Price]]-Table49[[#This Row],[Market_Price]]</f>
        <v>536.54</v>
      </c>
      <c r="M2646" s="1">
        <f>Table49[[#This Row],[Quantity]]*Table49[[#This Row],[Selling_Price]]</f>
        <v>497529.23</v>
      </c>
      <c r="N2646" s="1">
        <f>Table49[[#This Row],[Quantity]]*Table49[[#This Row],[Profit_Per_Quantity]]</f>
        <v>182960.13999999998</v>
      </c>
      <c r="O2646" s="1" t="s">
        <v>48</v>
      </c>
    </row>
    <row r="2647" spans="1:15" x14ac:dyDescent="0.3">
      <c r="A2647" s="1" t="s">
        <v>9636</v>
      </c>
      <c r="B2647" s="1" t="s">
        <v>2683</v>
      </c>
      <c r="C2647" s="14" t="s">
        <v>5587</v>
      </c>
      <c r="D2647" s="1" t="s">
        <v>12</v>
      </c>
      <c r="E2647" s="1" t="s">
        <v>27</v>
      </c>
      <c r="F2647" s="1" t="s">
        <v>34</v>
      </c>
      <c r="G2647" s="1" t="s">
        <v>37</v>
      </c>
      <c r="H2647" s="1">
        <v>1039</v>
      </c>
      <c r="I2647" s="1">
        <v>925.48</v>
      </c>
      <c r="J2647" s="1">
        <v>1821.27</v>
      </c>
      <c r="K2647" s="1">
        <v>307</v>
      </c>
      <c r="L2647" s="1">
        <f>Table49[[#This Row],[Selling_Price]]-Table49[[#This Row],[Market_Price]]</f>
        <v>895.79</v>
      </c>
      <c r="M2647" s="1">
        <f>Table49[[#This Row],[Quantity]]*Table49[[#This Row],[Selling_Price]]</f>
        <v>559129.89</v>
      </c>
      <c r="N2647" s="1">
        <f>Table49[[#This Row],[Quantity]]*Table49[[#This Row],[Profit_Per_Quantity]]</f>
        <v>275007.52999999997</v>
      </c>
      <c r="O2647" s="1" t="s">
        <v>48</v>
      </c>
    </row>
    <row r="2648" spans="1:15" x14ac:dyDescent="0.3">
      <c r="A2648" s="1" t="s">
        <v>8753</v>
      </c>
      <c r="B2648" s="1" t="s">
        <v>1263</v>
      </c>
      <c r="C2648" s="14" t="s">
        <v>5917</v>
      </c>
      <c r="D2648" s="1" t="s">
        <v>14</v>
      </c>
      <c r="E2648" s="1" t="s">
        <v>4349</v>
      </c>
      <c r="F2648" s="1" t="s">
        <v>35</v>
      </c>
      <c r="G2648" s="1" t="s">
        <v>43</v>
      </c>
      <c r="H2648" s="1">
        <v>1098</v>
      </c>
      <c r="I2648" s="1">
        <v>1705.62</v>
      </c>
      <c r="J2648" s="1">
        <v>3319.3</v>
      </c>
      <c r="K2648" s="1">
        <v>483</v>
      </c>
      <c r="L2648" s="1">
        <f>Table49[[#This Row],[Selling_Price]]-Table49[[#This Row],[Market_Price]]</f>
        <v>1613.6800000000003</v>
      </c>
      <c r="M2648" s="1">
        <f>Table49[[#This Row],[Quantity]]*Table49[[#This Row],[Selling_Price]]</f>
        <v>1603221.9000000001</v>
      </c>
      <c r="N2648" s="1">
        <f>Table49[[#This Row],[Quantity]]*Table49[[#This Row],[Profit_Per_Quantity]]</f>
        <v>779407.44000000018</v>
      </c>
      <c r="O2648" s="1" t="s">
        <v>48</v>
      </c>
    </row>
    <row r="2649" spans="1:15" x14ac:dyDescent="0.3">
      <c r="A2649" s="1" t="s">
        <v>7802</v>
      </c>
      <c r="B2649" s="1" t="s">
        <v>4245</v>
      </c>
      <c r="C2649" s="14" t="s">
        <v>4461</v>
      </c>
      <c r="D2649" s="1" t="s">
        <v>16</v>
      </c>
      <c r="E2649" s="1" t="s">
        <v>28</v>
      </c>
      <c r="F2649" s="1" t="s">
        <v>35</v>
      </c>
      <c r="G2649" s="1" t="s">
        <v>45</v>
      </c>
      <c r="H2649" s="1">
        <v>1048</v>
      </c>
      <c r="I2649" s="1">
        <v>172.18</v>
      </c>
      <c r="J2649" s="1">
        <v>332.33</v>
      </c>
      <c r="K2649" s="1">
        <v>136</v>
      </c>
      <c r="L2649" s="1">
        <f>Table49[[#This Row],[Selling_Price]]-Table49[[#This Row],[Market_Price]]</f>
        <v>160.14999999999998</v>
      </c>
      <c r="M2649" s="1">
        <f>Table49[[#This Row],[Quantity]]*Table49[[#This Row],[Selling_Price]]</f>
        <v>45196.88</v>
      </c>
      <c r="N2649" s="1">
        <f>Table49[[#This Row],[Quantity]]*Table49[[#This Row],[Profit_Per_Quantity]]</f>
        <v>21780.399999999998</v>
      </c>
      <c r="O2649" s="1" t="s">
        <v>48</v>
      </c>
    </row>
    <row r="2650" spans="1:15" x14ac:dyDescent="0.3">
      <c r="A2650" s="1" t="s">
        <v>7264</v>
      </c>
      <c r="B2650" s="1" t="s">
        <v>2484</v>
      </c>
      <c r="C2650" s="14" t="s">
        <v>5284</v>
      </c>
      <c r="D2650" s="1" t="s">
        <v>16</v>
      </c>
      <c r="E2650" s="1" t="s">
        <v>21</v>
      </c>
      <c r="F2650" s="1" t="s">
        <v>33</v>
      </c>
      <c r="G2650" s="1" t="s">
        <v>4352</v>
      </c>
      <c r="H2650" s="1">
        <v>1009</v>
      </c>
      <c r="I2650" s="1">
        <v>1442.83</v>
      </c>
      <c r="J2650" s="1">
        <v>2412.7800000000002</v>
      </c>
      <c r="K2650" s="1">
        <v>180</v>
      </c>
      <c r="L2650" s="1">
        <f>Table49[[#This Row],[Selling_Price]]-Table49[[#This Row],[Market_Price]]</f>
        <v>969.95000000000027</v>
      </c>
      <c r="M2650" s="1">
        <f>Table49[[#This Row],[Quantity]]*Table49[[#This Row],[Selling_Price]]</f>
        <v>434300.4</v>
      </c>
      <c r="N2650" s="1">
        <f>Table49[[#This Row],[Quantity]]*Table49[[#This Row],[Profit_Per_Quantity]]</f>
        <v>174591.00000000006</v>
      </c>
      <c r="O2650" s="1" t="s">
        <v>48</v>
      </c>
    </row>
    <row r="2651" spans="1:15" x14ac:dyDescent="0.3">
      <c r="A2651" s="1" t="s">
        <v>9985</v>
      </c>
      <c r="B2651" s="1" t="s">
        <v>874</v>
      </c>
      <c r="C2651" s="14" t="s">
        <v>4480</v>
      </c>
      <c r="D2651" s="1" t="s">
        <v>16</v>
      </c>
      <c r="E2651" s="1" t="s">
        <v>30</v>
      </c>
      <c r="F2651" s="1" t="s">
        <v>32</v>
      </c>
      <c r="G2651" s="1" t="s">
        <v>42</v>
      </c>
      <c r="H2651" s="1">
        <v>1001</v>
      </c>
      <c r="I2651" s="1">
        <v>1256.25</v>
      </c>
      <c r="J2651" s="1">
        <v>1642.1</v>
      </c>
      <c r="K2651" s="1">
        <v>253</v>
      </c>
      <c r="L2651" s="1">
        <f>Table49[[#This Row],[Selling_Price]]-Table49[[#This Row],[Market_Price]]</f>
        <v>385.84999999999991</v>
      </c>
      <c r="M2651" s="1">
        <f>Table49[[#This Row],[Quantity]]*Table49[[#This Row],[Selling_Price]]</f>
        <v>415451.3</v>
      </c>
      <c r="N2651" s="1">
        <f>Table49[[#This Row],[Quantity]]*Table49[[#This Row],[Profit_Per_Quantity]]</f>
        <v>97620.049999999974</v>
      </c>
      <c r="O2651" s="1" t="s">
        <v>48</v>
      </c>
    </row>
    <row r="2652" spans="1:15" x14ac:dyDescent="0.3">
      <c r="A2652" s="1" t="s">
        <v>6492</v>
      </c>
      <c r="B2652" s="1" t="s">
        <v>340</v>
      </c>
      <c r="C2652" s="14" t="s">
        <v>6006</v>
      </c>
      <c r="D2652" s="1" t="s">
        <v>16</v>
      </c>
      <c r="E2652" s="1" t="s">
        <v>25</v>
      </c>
      <c r="F2652" s="1" t="s">
        <v>32</v>
      </c>
      <c r="G2652" s="1" t="s">
        <v>42</v>
      </c>
      <c r="H2652" s="1">
        <v>1086</v>
      </c>
      <c r="I2652" s="1">
        <v>330.46</v>
      </c>
      <c r="J2652" s="1">
        <v>602.33000000000004</v>
      </c>
      <c r="K2652" s="1">
        <v>108</v>
      </c>
      <c r="L2652" s="1">
        <f>Table49[[#This Row],[Selling_Price]]-Table49[[#This Row],[Market_Price]]</f>
        <v>271.87000000000006</v>
      </c>
      <c r="M2652" s="1">
        <f>Table49[[#This Row],[Quantity]]*Table49[[#This Row],[Selling_Price]]</f>
        <v>65051.640000000007</v>
      </c>
      <c r="N2652" s="1">
        <f>Table49[[#This Row],[Quantity]]*Table49[[#This Row],[Profit_Per_Quantity]]</f>
        <v>29361.960000000006</v>
      </c>
      <c r="O2652" s="1" t="s">
        <v>48</v>
      </c>
    </row>
    <row r="2653" spans="1:15" x14ac:dyDescent="0.3">
      <c r="A2653" s="1" t="s">
        <v>7758</v>
      </c>
      <c r="B2653" s="1" t="s">
        <v>4197</v>
      </c>
      <c r="C2653" s="14" t="s">
        <v>4510</v>
      </c>
      <c r="D2653" s="1" t="s">
        <v>15</v>
      </c>
      <c r="E2653" s="1" t="s">
        <v>4349</v>
      </c>
      <c r="F2653" s="1" t="s">
        <v>33</v>
      </c>
      <c r="G2653" s="1" t="s">
        <v>38</v>
      </c>
      <c r="H2653" s="1">
        <v>1082</v>
      </c>
      <c r="I2653" s="1">
        <v>1905.04</v>
      </c>
      <c r="J2653" s="1">
        <v>3309.76</v>
      </c>
      <c r="K2653" s="1">
        <v>219</v>
      </c>
      <c r="L2653" s="1">
        <f>Table49[[#This Row],[Selling_Price]]-Table49[[#This Row],[Market_Price]]</f>
        <v>1404.7200000000003</v>
      </c>
      <c r="M2653" s="1">
        <f>Table49[[#This Row],[Quantity]]*Table49[[#This Row],[Selling_Price]]</f>
        <v>724837.44000000006</v>
      </c>
      <c r="N2653" s="1">
        <f>Table49[[#This Row],[Quantity]]*Table49[[#This Row],[Profit_Per_Quantity]]</f>
        <v>307633.68000000005</v>
      </c>
      <c r="O2653" s="1" t="s">
        <v>48</v>
      </c>
    </row>
    <row r="2654" spans="1:15" x14ac:dyDescent="0.3">
      <c r="A2654" s="1" t="s">
        <v>8672</v>
      </c>
      <c r="B2654" s="1" t="s">
        <v>1128</v>
      </c>
      <c r="C2654" s="14" t="s">
        <v>4786</v>
      </c>
      <c r="D2654" s="1" t="s">
        <v>19</v>
      </c>
      <c r="E2654" s="1" t="s">
        <v>24</v>
      </c>
      <c r="F2654" s="1" t="s">
        <v>35</v>
      </c>
      <c r="G2654" s="1" t="s">
        <v>37</v>
      </c>
      <c r="H2654" s="1">
        <v>1083</v>
      </c>
      <c r="I2654" s="1">
        <v>1927.38</v>
      </c>
      <c r="J2654" s="1">
        <v>3765.88</v>
      </c>
      <c r="K2654" s="1">
        <v>487</v>
      </c>
      <c r="L2654" s="1">
        <f>Table49[[#This Row],[Selling_Price]]-Table49[[#This Row],[Market_Price]]</f>
        <v>1838.5</v>
      </c>
      <c r="M2654" s="1">
        <f>Table49[[#This Row],[Quantity]]*Table49[[#This Row],[Selling_Price]]</f>
        <v>1833983.56</v>
      </c>
      <c r="N2654" s="1">
        <f>Table49[[#This Row],[Quantity]]*Table49[[#This Row],[Profit_Per_Quantity]]</f>
        <v>895349.5</v>
      </c>
      <c r="O2654" s="1" t="s">
        <v>48</v>
      </c>
    </row>
    <row r="2655" spans="1:15" x14ac:dyDescent="0.3">
      <c r="A2655" s="1" t="s">
        <v>7142</v>
      </c>
      <c r="B2655" s="1" t="s">
        <v>1592</v>
      </c>
      <c r="C2655" s="14" t="s">
        <v>5793</v>
      </c>
      <c r="D2655" s="1" t="s">
        <v>20</v>
      </c>
      <c r="E2655" s="1" t="s">
        <v>27</v>
      </c>
      <c r="F2655" s="1" t="s">
        <v>35</v>
      </c>
      <c r="G2655" s="1" t="s">
        <v>45</v>
      </c>
      <c r="H2655" s="1">
        <v>1079</v>
      </c>
      <c r="I2655" s="1">
        <v>1803.3</v>
      </c>
      <c r="J2655" s="1">
        <v>2631.17</v>
      </c>
      <c r="K2655" s="1">
        <v>187</v>
      </c>
      <c r="L2655" s="1">
        <f>Table49[[#This Row],[Selling_Price]]-Table49[[#This Row],[Market_Price]]</f>
        <v>827.87000000000012</v>
      </c>
      <c r="M2655" s="1">
        <f>Table49[[#This Row],[Quantity]]*Table49[[#This Row],[Selling_Price]]</f>
        <v>492028.79000000004</v>
      </c>
      <c r="N2655" s="1">
        <f>Table49[[#This Row],[Quantity]]*Table49[[#This Row],[Profit_Per_Quantity]]</f>
        <v>154811.69000000003</v>
      </c>
      <c r="O2655" s="1" t="s">
        <v>48</v>
      </c>
    </row>
    <row r="2656" spans="1:15" x14ac:dyDescent="0.3">
      <c r="A2656" s="1" t="s">
        <v>7164</v>
      </c>
      <c r="B2656" s="1" t="s">
        <v>106</v>
      </c>
      <c r="C2656" s="14" t="s">
        <v>6259</v>
      </c>
      <c r="D2656" s="1" t="s">
        <v>13</v>
      </c>
      <c r="E2656" s="1" t="s">
        <v>30</v>
      </c>
      <c r="F2656" s="1" t="s">
        <v>35</v>
      </c>
      <c r="G2656" s="1" t="s">
        <v>37</v>
      </c>
      <c r="H2656" s="1">
        <v>1016</v>
      </c>
      <c r="I2656" s="1">
        <v>765.62</v>
      </c>
      <c r="J2656" s="1">
        <v>959.85</v>
      </c>
      <c r="K2656" s="1">
        <v>259</v>
      </c>
      <c r="L2656" s="1">
        <f>Table49[[#This Row],[Selling_Price]]-Table49[[#This Row],[Market_Price]]</f>
        <v>194.23000000000002</v>
      </c>
      <c r="M2656" s="1">
        <f>Table49[[#This Row],[Quantity]]*Table49[[#This Row],[Selling_Price]]</f>
        <v>248601.15</v>
      </c>
      <c r="N2656" s="1">
        <f>Table49[[#This Row],[Quantity]]*Table49[[#This Row],[Profit_Per_Quantity]]</f>
        <v>50305.570000000007</v>
      </c>
      <c r="O2656" s="1" t="s">
        <v>48</v>
      </c>
    </row>
    <row r="2657" spans="1:15" x14ac:dyDescent="0.3">
      <c r="A2657" s="1" t="s">
        <v>6472</v>
      </c>
      <c r="B2657" s="1" t="s">
        <v>2297</v>
      </c>
      <c r="C2657" s="14" t="s">
        <v>4432</v>
      </c>
      <c r="D2657" s="1" t="s">
        <v>17</v>
      </c>
      <c r="E2657" s="1" t="s">
        <v>28</v>
      </c>
      <c r="F2657" s="1" t="s">
        <v>32</v>
      </c>
      <c r="G2657" s="1" t="s">
        <v>45</v>
      </c>
      <c r="H2657" s="1">
        <v>1094</v>
      </c>
      <c r="I2657" s="1">
        <v>1741.73</v>
      </c>
      <c r="J2657" s="1">
        <v>3301.84</v>
      </c>
      <c r="K2657" s="1">
        <v>300</v>
      </c>
      <c r="L2657" s="1">
        <f>Table49[[#This Row],[Selling_Price]]-Table49[[#This Row],[Market_Price]]</f>
        <v>1560.1100000000001</v>
      </c>
      <c r="M2657" s="1">
        <f>Table49[[#This Row],[Quantity]]*Table49[[#This Row],[Selling_Price]]</f>
        <v>990552</v>
      </c>
      <c r="N2657" s="1">
        <f>Table49[[#This Row],[Quantity]]*Table49[[#This Row],[Profit_Per_Quantity]]</f>
        <v>468033.00000000006</v>
      </c>
      <c r="O2657" s="1" t="s">
        <v>48</v>
      </c>
    </row>
    <row r="2658" spans="1:15" x14ac:dyDescent="0.3">
      <c r="A2658" s="1" t="s">
        <v>7629</v>
      </c>
      <c r="B2658" s="1" t="s">
        <v>3001</v>
      </c>
      <c r="C2658" s="14" t="s">
        <v>5410</v>
      </c>
      <c r="D2658" s="1" t="s">
        <v>15</v>
      </c>
      <c r="E2658" s="1" t="s">
        <v>24</v>
      </c>
      <c r="F2658" s="1" t="s">
        <v>34</v>
      </c>
      <c r="G2658" s="1" t="s">
        <v>43</v>
      </c>
      <c r="H2658" s="1">
        <v>1068</v>
      </c>
      <c r="I2658" s="1">
        <v>325.63</v>
      </c>
      <c r="J2658" s="1">
        <v>517.55999999999995</v>
      </c>
      <c r="K2658" s="1">
        <v>152</v>
      </c>
      <c r="L2658" s="1">
        <f>Table49[[#This Row],[Selling_Price]]-Table49[[#This Row],[Market_Price]]</f>
        <v>191.92999999999995</v>
      </c>
      <c r="M2658" s="1">
        <f>Table49[[#This Row],[Quantity]]*Table49[[#This Row],[Selling_Price]]</f>
        <v>78669.119999999995</v>
      </c>
      <c r="N2658" s="1">
        <f>Table49[[#This Row],[Quantity]]*Table49[[#This Row],[Profit_Per_Quantity]]</f>
        <v>29173.359999999993</v>
      </c>
      <c r="O2658" s="1" t="s">
        <v>48</v>
      </c>
    </row>
    <row r="2659" spans="1:15" x14ac:dyDescent="0.3">
      <c r="A2659" s="1" t="s">
        <v>8194</v>
      </c>
      <c r="B2659" s="1" t="s">
        <v>353</v>
      </c>
      <c r="C2659" s="14" t="s">
        <v>5044</v>
      </c>
      <c r="D2659" s="1" t="s">
        <v>14</v>
      </c>
      <c r="E2659" s="1" t="s">
        <v>27</v>
      </c>
      <c r="F2659" s="1" t="s">
        <v>32</v>
      </c>
      <c r="G2659" s="1" t="s">
        <v>36</v>
      </c>
      <c r="H2659" s="1">
        <v>1083</v>
      </c>
      <c r="I2659" s="1">
        <v>563.94000000000005</v>
      </c>
      <c r="J2659" s="1">
        <v>1122.5</v>
      </c>
      <c r="K2659" s="1">
        <v>84</v>
      </c>
      <c r="L2659" s="1">
        <f>Table49[[#This Row],[Selling_Price]]-Table49[[#This Row],[Market_Price]]</f>
        <v>558.55999999999995</v>
      </c>
      <c r="M2659" s="1">
        <f>Table49[[#This Row],[Quantity]]*Table49[[#This Row],[Selling_Price]]</f>
        <v>94290</v>
      </c>
      <c r="N2659" s="1">
        <f>Table49[[#This Row],[Quantity]]*Table49[[#This Row],[Profit_Per_Quantity]]</f>
        <v>46919.039999999994</v>
      </c>
      <c r="O2659" s="1" t="s">
        <v>48</v>
      </c>
    </row>
    <row r="2660" spans="1:15" x14ac:dyDescent="0.3">
      <c r="A2660" s="1" t="s">
        <v>9091</v>
      </c>
      <c r="B2660" s="1" t="s">
        <v>1826</v>
      </c>
      <c r="C2660" s="14" t="s">
        <v>5901</v>
      </c>
      <c r="D2660" s="1" t="s">
        <v>14</v>
      </c>
      <c r="E2660" s="1" t="s">
        <v>27</v>
      </c>
      <c r="F2660" s="1" t="s">
        <v>35</v>
      </c>
      <c r="G2660" s="1" t="s">
        <v>45</v>
      </c>
      <c r="H2660" s="1">
        <v>1054</v>
      </c>
      <c r="I2660" s="1">
        <v>105.82</v>
      </c>
      <c r="J2660" s="1">
        <v>118.52</v>
      </c>
      <c r="K2660" s="1">
        <v>93</v>
      </c>
      <c r="L2660" s="1">
        <f>Table49[[#This Row],[Selling_Price]]-Table49[[#This Row],[Market_Price]]</f>
        <v>12.700000000000003</v>
      </c>
      <c r="M2660" s="1">
        <f>Table49[[#This Row],[Quantity]]*Table49[[#This Row],[Selling_Price]]</f>
        <v>11022.359999999999</v>
      </c>
      <c r="N2660" s="1">
        <f>Table49[[#This Row],[Quantity]]*Table49[[#This Row],[Profit_Per_Quantity]]</f>
        <v>1181.1000000000004</v>
      </c>
      <c r="O2660" s="1" t="s">
        <v>48</v>
      </c>
    </row>
    <row r="2661" spans="1:15" x14ac:dyDescent="0.3">
      <c r="A2661" s="1" t="s">
        <v>10007</v>
      </c>
      <c r="B2661" s="1" t="s">
        <v>3281</v>
      </c>
      <c r="C2661" s="14" t="s">
        <v>5247</v>
      </c>
      <c r="D2661" s="1" t="s">
        <v>19</v>
      </c>
      <c r="E2661" s="1" t="s">
        <v>26</v>
      </c>
      <c r="F2661" s="1" t="s">
        <v>34</v>
      </c>
      <c r="G2661" s="1" t="s">
        <v>41</v>
      </c>
      <c r="H2661" s="1">
        <v>1035</v>
      </c>
      <c r="I2661" s="1">
        <v>1727.43</v>
      </c>
      <c r="J2661" s="1">
        <v>3426.93</v>
      </c>
      <c r="K2661" s="1">
        <v>463</v>
      </c>
      <c r="L2661" s="1">
        <f>Table49[[#This Row],[Selling_Price]]-Table49[[#This Row],[Market_Price]]</f>
        <v>1699.4999999999998</v>
      </c>
      <c r="M2661" s="1">
        <f>Table49[[#This Row],[Quantity]]*Table49[[#This Row],[Selling_Price]]</f>
        <v>1586668.5899999999</v>
      </c>
      <c r="N2661" s="1">
        <f>Table49[[#This Row],[Quantity]]*Table49[[#This Row],[Profit_Per_Quantity]]</f>
        <v>786868.49999999988</v>
      </c>
      <c r="O2661" s="1" t="s">
        <v>48</v>
      </c>
    </row>
    <row r="2662" spans="1:15" x14ac:dyDescent="0.3">
      <c r="A2662" s="1" t="s">
        <v>8782</v>
      </c>
      <c r="B2662" s="1" t="s">
        <v>1308</v>
      </c>
      <c r="C2662" s="14" t="s">
        <v>5636</v>
      </c>
      <c r="D2662" s="1" t="s">
        <v>11</v>
      </c>
      <c r="E2662" s="1" t="s">
        <v>25</v>
      </c>
      <c r="F2662" s="1" t="s">
        <v>32</v>
      </c>
      <c r="G2662" s="1" t="s">
        <v>45</v>
      </c>
      <c r="H2662" s="1">
        <v>1019</v>
      </c>
      <c r="I2662" s="1">
        <v>249.52</v>
      </c>
      <c r="J2662" s="1">
        <v>482.01</v>
      </c>
      <c r="K2662" s="1">
        <v>254</v>
      </c>
      <c r="L2662" s="1">
        <f>Table49[[#This Row],[Selling_Price]]-Table49[[#This Row],[Market_Price]]</f>
        <v>232.48999999999998</v>
      </c>
      <c r="M2662" s="1">
        <f>Table49[[#This Row],[Quantity]]*Table49[[#This Row],[Selling_Price]]</f>
        <v>122430.54</v>
      </c>
      <c r="N2662" s="1">
        <f>Table49[[#This Row],[Quantity]]*Table49[[#This Row],[Profit_Per_Quantity]]</f>
        <v>59052.459999999992</v>
      </c>
      <c r="O2662" s="1" t="s">
        <v>48</v>
      </c>
    </row>
    <row r="2663" spans="1:15" x14ac:dyDescent="0.3">
      <c r="A2663" s="1" t="s">
        <v>7810</v>
      </c>
      <c r="B2663" s="1" t="s">
        <v>3085</v>
      </c>
      <c r="C2663" s="14" t="s">
        <v>5359</v>
      </c>
      <c r="D2663" s="1" t="s">
        <v>17</v>
      </c>
      <c r="E2663" s="1" t="s">
        <v>21</v>
      </c>
      <c r="F2663" s="1" t="s">
        <v>34</v>
      </c>
      <c r="G2663" s="1" t="s">
        <v>42</v>
      </c>
      <c r="H2663" s="1">
        <v>1072</v>
      </c>
      <c r="I2663" s="1">
        <v>1473.6</v>
      </c>
      <c r="J2663" s="1">
        <v>2200.11</v>
      </c>
      <c r="K2663" s="1">
        <v>446</v>
      </c>
      <c r="L2663" s="1">
        <f>Table49[[#This Row],[Selling_Price]]-Table49[[#This Row],[Market_Price]]</f>
        <v>726.51000000000022</v>
      </c>
      <c r="M2663" s="1">
        <f>Table49[[#This Row],[Quantity]]*Table49[[#This Row],[Selling_Price]]</f>
        <v>981249.06</v>
      </c>
      <c r="N2663" s="1">
        <f>Table49[[#This Row],[Quantity]]*Table49[[#This Row],[Profit_Per_Quantity]]</f>
        <v>324023.46000000008</v>
      </c>
      <c r="O2663" s="1" t="s">
        <v>48</v>
      </c>
    </row>
    <row r="2664" spans="1:15" x14ac:dyDescent="0.3">
      <c r="A2664" s="1" t="s">
        <v>8159</v>
      </c>
      <c r="B2664" s="1" t="s">
        <v>287</v>
      </c>
      <c r="C2664" s="14" t="s">
        <v>5715</v>
      </c>
      <c r="D2664" s="1" t="s">
        <v>11</v>
      </c>
      <c r="E2664" s="1" t="s">
        <v>27</v>
      </c>
      <c r="F2664" s="1" t="s">
        <v>35</v>
      </c>
      <c r="G2664" s="1" t="s">
        <v>45</v>
      </c>
      <c r="H2664" s="1">
        <v>1096</v>
      </c>
      <c r="I2664" s="1">
        <v>764.1</v>
      </c>
      <c r="J2664" s="1">
        <v>1471.5</v>
      </c>
      <c r="K2664" s="1">
        <v>201</v>
      </c>
      <c r="L2664" s="1">
        <f>Table49[[#This Row],[Selling_Price]]-Table49[[#This Row],[Market_Price]]</f>
        <v>707.4</v>
      </c>
      <c r="M2664" s="1">
        <f>Table49[[#This Row],[Quantity]]*Table49[[#This Row],[Selling_Price]]</f>
        <v>295771.5</v>
      </c>
      <c r="N2664" s="1">
        <f>Table49[[#This Row],[Quantity]]*Table49[[#This Row],[Profit_Per_Quantity]]</f>
        <v>142187.4</v>
      </c>
      <c r="O2664" s="1" t="s">
        <v>48</v>
      </c>
    </row>
    <row r="2665" spans="1:15" x14ac:dyDescent="0.3">
      <c r="A2665" s="1" t="s">
        <v>7129</v>
      </c>
      <c r="B2665" s="1" t="s">
        <v>173</v>
      </c>
      <c r="C2665" s="14" t="s">
        <v>5089</v>
      </c>
      <c r="D2665" s="1" t="s">
        <v>20</v>
      </c>
      <c r="E2665" s="1" t="s">
        <v>24</v>
      </c>
      <c r="F2665" s="1" t="s">
        <v>31</v>
      </c>
      <c r="G2665" s="1" t="s">
        <v>41</v>
      </c>
      <c r="H2665" s="1">
        <v>1002</v>
      </c>
      <c r="I2665" s="1">
        <v>1922.52</v>
      </c>
      <c r="J2665" s="1">
        <v>2433.4899999999998</v>
      </c>
      <c r="K2665" s="1">
        <v>435</v>
      </c>
      <c r="L2665" s="1">
        <f>Table49[[#This Row],[Selling_Price]]-Table49[[#This Row],[Market_Price]]</f>
        <v>510.9699999999998</v>
      </c>
      <c r="M2665" s="1">
        <f>Table49[[#This Row],[Quantity]]*Table49[[#This Row],[Selling_Price]]</f>
        <v>1058568.1499999999</v>
      </c>
      <c r="N2665" s="1">
        <f>Table49[[#This Row],[Quantity]]*Table49[[#This Row],[Profit_Per_Quantity]]</f>
        <v>222271.94999999992</v>
      </c>
      <c r="O2665" s="1" t="s">
        <v>48</v>
      </c>
    </row>
    <row r="2666" spans="1:15" x14ac:dyDescent="0.3">
      <c r="A2666" s="1" t="s">
        <v>7841</v>
      </c>
      <c r="B2666" s="1" t="s">
        <v>3984</v>
      </c>
      <c r="C2666" s="14" t="s">
        <v>4702</v>
      </c>
      <c r="D2666" s="1" t="s">
        <v>18</v>
      </c>
      <c r="E2666" s="1" t="s">
        <v>28</v>
      </c>
      <c r="F2666" s="1" t="s">
        <v>33</v>
      </c>
      <c r="G2666" s="1" t="s">
        <v>38</v>
      </c>
      <c r="H2666" s="1">
        <v>1081</v>
      </c>
      <c r="I2666" s="1">
        <v>994.79</v>
      </c>
      <c r="J2666" s="1">
        <v>1244.67</v>
      </c>
      <c r="K2666" s="1">
        <v>84</v>
      </c>
      <c r="L2666" s="1">
        <f>Table49[[#This Row],[Selling_Price]]-Table49[[#This Row],[Market_Price]]</f>
        <v>249.88000000000011</v>
      </c>
      <c r="M2666" s="1">
        <f>Table49[[#This Row],[Quantity]]*Table49[[#This Row],[Selling_Price]]</f>
        <v>104552.28</v>
      </c>
      <c r="N2666" s="1">
        <f>Table49[[#This Row],[Quantity]]*Table49[[#This Row],[Profit_Per_Quantity]]</f>
        <v>20989.920000000009</v>
      </c>
      <c r="O2666" s="1" t="s">
        <v>48</v>
      </c>
    </row>
    <row r="2667" spans="1:15" x14ac:dyDescent="0.3">
      <c r="A2667" s="1" t="s">
        <v>9789</v>
      </c>
      <c r="B2667" s="1" t="s">
        <v>2926</v>
      </c>
      <c r="C2667" s="14" t="s">
        <v>5454</v>
      </c>
      <c r="D2667" s="1" t="s">
        <v>17</v>
      </c>
      <c r="E2667" s="1" t="s">
        <v>24</v>
      </c>
      <c r="F2667" s="1" t="s">
        <v>32</v>
      </c>
      <c r="G2667" s="1" t="s">
        <v>38</v>
      </c>
      <c r="H2667" s="1">
        <v>1100</v>
      </c>
      <c r="I2667" s="1">
        <v>597.11</v>
      </c>
      <c r="J2667" s="1">
        <v>952.75</v>
      </c>
      <c r="K2667" s="1">
        <v>136</v>
      </c>
      <c r="L2667" s="1">
        <f>Table49[[#This Row],[Selling_Price]]-Table49[[#This Row],[Market_Price]]</f>
        <v>355.64</v>
      </c>
      <c r="M2667" s="1">
        <f>Table49[[#This Row],[Quantity]]*Table49[[#This Row],[Selling_Price]]</f>
        <v>129574</v>
      </c>
      <c r="N2667" s="1">
        <f>Table49[[#This Row],[Quantity]]*Table49[[#This Row],[Profit_Per_Quantity]]</f>
        <v>48367.040000000001</v>
      </c>
      <c r="O2667" s="1" t="s">
        <v>48</v>
      </c>
    </row>
    <row r="2668" spans="1:15" x14ac:dyDescent="0.3">
      <c r="A2668" s="1" t="s">
        <v>9570</v>
      </c>
      <c r="B2668" s="1" t="s">
        <v>2573</v>
      </c>
      <c r="C2668" s="14" t="s">
        <v>5637</v>
      </c>
      <c r="D2668" s="1" t="s">
        <v>17</v>
      </c>
      <c r="E2668" s="1" t="s">
        <v>24</v>
      </c>
      <c r="F2668" s="1" t="s">
        <v>31</v>
      </c>
      <c r="G2668" s="1" t="s">
        <v>44</v>
      </c>
      <c r="H2668" s="1">
        <v>1049</v>
      </c>
      <c r="I2668" s="1">
        <v>1957.73</v>
      </c>
      <c r="J2668" s="1">
        <v>3559.45</v>
      </c>
      <c r="K2668" s="1">
        <v>469</v>
      </c>
      <c r="L2668" s="1">
        <f>Table49[[#This Row],[Selling_Price]]-Table49[[#This Row],[Market_Price]]</f>
        <v>1601.7199999999998</v>
      </c>
      <c r="M2668" s="1">
        <f>Table49[[#This Row],[Quantity]]*Table49[[#This Row],[Selling_Price]]</f>
        <v>1669382.0499999998</v>
      </c>
      <c r="N2668" s="1">
        <f>Table49[[#This Row],[Quantity]]*Table49[[#This Row],[Profit_Per_Quantity]]</f>
        <v>751206.67999999993</v>
      </c>
      <c r="O2668" s="1" t="s">
        <v>48</v>
      </c>
    </row>
    <row r="2669" spans="1:15" x14ac:dyDescent="0.3">
      <c r="A2669" s="1" t="s">
        <v>6323</v>
      </c>
      <c r="B2669" s="1" t="s">
        <v>3621</v>
      </c>
      <c r="C2669" s="14" t="s">
        <v>4996</v>
      </c>
      <c r="D2669" s="1" t="s">
        <v>15</v>
      </c>
      <c r="E2669" s="1" t="s">
        <v>4349</v>
      </c>
      <c r="F2669" s="1" t="s">
        <v>35</v>
      </c>
      <c r="G2669" s="1" t="s">
        <v>43</v>
      </c>
      <c r="H2669" s="1">
        <v>1040</v>
      </c>
      <c r="I2669" s="1">
        <v>359.57</v>
      </c>
      <c r="J2669" s="1">
        <v>688.49</v>
      </c>
      <c r="K2669" s="1">
        <v>16</v>
      </c>
      <c r="L2669" s="1">
        <f>Table49[[#This Row],[Selling_Price]]-Table49[[#This Row],[Market_Price]]</f>
        <v>328.92</v>
      </c>
      <c r="M2669" s="1">
        <f>Table49[[#This Row],[Quantity]]*Table49[[#This Row],[Selling_Price]]</f>
        <v>11015.84</v>
      </c>
      <c r="N2669" s="1">
        <f>Table49[[#This Row],[Quantity]]*Table49[[#This Row],[Profit_Per_Quantity]]</f>
        <v>5262.72</v>
      </c>
      <c r="O2669" s="1" t="s">
        <v>48</v>
      </c>
    </row>
    <row r="2670" spans="1:15" x14ac:dyDescent="0.3">
      <c r="A2670" s="1" t="s">
        <v>6984</v>
      </c>
      <c r="B2670" s="1" t="s">
        <v>3089</v>
      </c>
      <c r="C2670" s="14" t="s">
        <v>5357</v>
      </c>
      <c r="D2670" s="1" t="s">
        <v>17</v>
      </c>
      <c r="E2670" s="1" t="s">
        <v>4351</v>
      </c>
      <c r="F2670" s="1" t="s">
        <v>33</v>
      </c>
      <c r="G2670" s="1" t="s">
        <v>42</v>
      </c>
      <c r="H2670" s="1">
        <v>1071</v>
      </c>
      <c r="I2670" s="1">
        <v>1084.81</v>
      </c>
      <c r="J2670" s="1">
        <v>1226.24</v>
      </c>
      <c r="K2670" s="1">
        <v>97</v>
      </c>
      <c r="L2670" s="1">
        <f>Table49[[#This Row],[Selling_Price]]-Table49[[#This Row],[Market_Price]]</f>
        <v>141.43000000000006</v>
      </c>
      <c r="M2670" s="1">
        <f>Table49[[#This Row],[Quantity]]*Table49[[#This Row],[Selling_Price]]</f>
        <v>118945.28</v>
      </c>
      <c r="N2670" s="1">
        <f>Table49[[#This Row],[Quantity]]*Table49[[#This Row],[Profit_Per_Quantity]]</f>
        <v>13718.710000000006</v>
      </c>
      <c r="O2670" s="1" t="s">
        <v>48</v>
      </c>
    </row>
    <row r="2671" spans="1:15" x14ac:dyDescent="0.3">
      <c r="A2671" s="1" t="s">
        <v>6973</v>
      </c>
      <c r="B2671" s="1" t="s">
        <v>1230</v>
      </c>
      <c r="C2671" s="14" t="s">
        <v>6016</v>
      </c>
      <c r="D2671" s="1" t="s">
        <v>15</v>
      </c>
      <c r="E2671" s="1" t="s">
        <v>28</v>
      </c>
      <c r="F2671" s="1" t="s">
        <v>33</v>
      </c>
      <c r="G2671" s="1" t="s">
        <v>4352</v>
      </c>
      <c r="H2671" s="1">
        <v>1100</v>
      </c>
      <c r="I2671" s="1">
        <v>1262.82</v>
      </c>
      <c r="J2671" s="1">
        <v>1721.72</v>
      </c>
      <c r="K2671" s="1">
        <v>453</v>
      </c>
      <c r="L2671" s="1">
        <f>Table49[[#This Row],[Selling_Price]]-Table49[[#This Row],[Market_Price]]</f>
        <v>458.90000000000009</v>
      </c>
      <c r="M2671" s="1">
        <f>Table49[[#This Row],[Quantity]]*Table49[[#This Row],[Selling_Price]]</f>
        <v>779939.16</v>
      </c>
      <c r="N2671" s="1">
        <f>Table49[[#This Row],[Quantity]]*Table49[[#This Row],[Profit_Per_Quantity]]</f>
        <v>207881.70000000004</v>
      </c>
      <c r="O2671" s="1" t="s">
        <v>48</v>
      </c>
    </row>
    <row r="2672" spans="1:15" x14ac:dyDescent="0.3">
      <c r="A2672" s="1" t="s">
        <v>10011</v>
      </c>
      <c r="B2672" s="1" t="s">
        <v>3287</v>
      </c>
      <c r="C2672" s="14" t="s">
        <v>5243</v>
      </c>
      <c r="D2672" s="1" t="s">
        <v>19</v>
      </c>
      <c r="E2672" s="1" t="s">
        <v>25</v>
      </c>
      <c r="F2672" s="1" t="s">
        <v>34</v>
      </c>
      <c r="G2672" s="1" t="s">
        <v>41</v>
      </c>
      <c r="H2672" s="1">
        <v>1053</v>
      </c>
      <c r="I2672" s="1">
        <v>427.23</v>
      </c>
      <c r="J2672" s="1">
        <v>722.22</v>
      </c>
      <c r="K2672" s="1">
        <v>279</v>
      </c>
      <c r="L2672" s="1">
        <f>Table49[[#This Row],[Selling_Price]]-Table49[[#This Row],[Market_Price]]</f>
        <v>294.99</v>
      </c>
      <c r="M2672" s="1">
        <f>Table49[[#This Row],[Quantity]]*Table49[[#This Row],[Selling_Price]]</f>
        <v>201499.38</v>
      </c>
      <c r="N2672" s="1">
        <f>Table49[[#This Row],[Quantity]]*Table49[[#This Row],[Profit_Per_Quantity]]</f>
        <v>82302.210000000006</v>
      </c>
      <c r="O2672" s="1" t="s">
        <v>48</v>
      </c>
    </row>
    <row r="2673" spans="1:15" x14ac:dyDescent="0.3">
      <c r="A2673" s="1" t="s">
        <v>8445</v>
      </c>
      <c r="B2673" s="1" t="s">
        <v>776</v>
      </c>
      <c r="C2673" s="14" t="s">
        <v>5886</v>
      </c>
      <c r="D2673" s="1" t="s">
        <v>18</v>
      </c>
      <c r="E2673" s="1" t="s">
        <v>25</v>
      </c>
      <c r="F2673" s="1" t="s">
        <v>34</v>
      </c>
      <c r="G2673" s="1" t="s">
        <v>42</v>
      </c>
      <c r="H2673" s="1">
        <v>1055</v>
      </c>
      <c r="I2673" s="1">
        <v>575.34</v>
      </c>
      <c r="J2673" s="1">
        <v>676.06</v>
      </c>
      <c r="K2673" s="1">
        <v>15</v>
      </c>
      <c r="L2673" s="1">
        <f>Table49[[#This Row],[Selling_Price]]-Table49[[#This Row],[Market_Price]]</f>
        <v>100.71999999999991</v>
      </c>
      <c r="M2673" s="1">
        <f>Table49[[#This Row],[Quantity]]*Table49[[#This Row],[Selling_Price]]</f>
        <v>10140.9</v>
      </c>
      <c r="N2673" s="1">
        <f>Table49[[#This Row],[Quantity]]*Table49[[#This Row],[Profit_Per_Quantity]]</f>
        <v>1510.7999999999988</v>
      </c>
      <c r="O2673" s="1" t="s">
        <v>48</v>
      </c>
    </row>
    <row r="2674" spans="1:15" x14ac:dyDescent="0.3">
      <c r="A2674" s="1" t="s">
        <v>9093</v>
      </c>
      <c r="B2674" s="1" t="s">
        <v>1828</v>
      </c>
      <c r="C2674" s="14" t="s">
        <v>4430</v>
      </c>
      <c r="D2674" s="1" t="s">
        <v>11</v>
      </c>
      <c r="E2674" s="1" t="s">
        <v>25</v>
      </c>
      <c r="F2674" s="1" t="s">
        <v>33</v>
      </c>
      <c r="G2674" s="1" t="s">
        <v>36</v>
      </c>
      <c r="H2674" s="1">
        <v>1060</v>
      </c>
      <c r="I2674" s="1">
        <v>818.44</v>
      </c>
      <c r="J2674" s="1">
        <v>1210.5</v>
      </c>
      <c r="K2674" s="1">
        <v>309</v>
      </c>
      <c r="L2674" s="1">
        <f>Table49[[#This Row],[Selling_Price]]-Table49[[#This Row],[Market_Price]]</f>
        <v>392.05999999999995</v>
      </c>
      <c r="M2674" s="1">
        <f>Table49[[#This Row],[Quantity]]*Table49[[#This Row],[Selling_Price]]</f>
        <v>374044.5</v>
      </c>
      <c r="N2674" s="1">
        <f>Table49[[#This Row],[Quantity]]*Table49[[#This Row],[Profit_Per_Quantity]]</f>
        <v>121146.53999999998</v>
      </c>
      <c r="O2674" s="1" t="s">
        <v>48</v>
      </c>
    </row>
    <row r="2675" spans="1:15" x14ac:dyDescent="0.3">
      <c r="A2675" s="1" t="s">
        <v>9620</v>
      </c>
      <c r="B2675" s="1" t="s">
        <v>2664</v>
      </c>
      <c r="C2675" s="14" t="s">
        <v>5594</v>
      </c>
      <c r="D2675" s="1" t="s">
        <v>11</v>
      </c>
      <c r="E2675" s="1" t="s">
        <v>26</v>
      </c>
      <c r="F2675" s="1" t="s">
        <v>35</v>
      </c>
      <c r="G2675" s="1" t="s">
        <v>45</v>
      </c>
      <c r="H2675" s="1">
        <v>1082</v>
      </c>
      <c r="I2675" s="1">
        <v>828.13</v>
      </c>
      <c r="J2675" s="1">
        <v>1424.48</v>
      </c>
      <c r="K2675" s="1">
        <v>102</v>
      </c>
      <c r="L2675" s="1">
        <f>Table49[[#This Row],[Selling_Price]]-Table49[[#This Row],[Market_Price]]</f>
        <v>596.35</v>
      </c>
      <c r="M2675" s="1">
        <f>Table49[[#This Row],[Quantity]]*Table49[[#This Row],[Selling_Price]]</f>
        <v>145296.95999999999</v>
      </c>
      <c r="N2675" s="1">
        <f>Table49[[#This Row],[Quantity]]*Table49[[#This Row],[Profit_Per_Quantity]]</f>
        <v>60827.700000000004</v>
      </c>
      <c r="O2675" s="1" t="s">
        <v>48</v>
      </c>
    </row>
    <row r="2676" spans="1:15" x14ac:dyDescent="0.3">
      <c r="A2676" s="1" t="s">
        <v>8435</v>
      </c>
      <c r="B2676" s="1" t="s">
        <v>753</v>
      </c>
      <c r="C2676" s="14" t="s">
        <v>4578</v>
      </c>
      <c r="D2676" s="1" t="s">
        <v>16</v>
      </c>
      <c r="E2676" s="1" t="s">
        <v>21</v>
      </c>
      <c r="F2676" s="1" t="s">
        <v>33</v>
      </c>
      <c r="G2676" s="1" t="s">
        <v>41</v>
      </c>
      <c r="H2676" s="1">
        <v>1086</v>
      </c>
      <c r="I2676" s="1">
        <v>1341.52</v>
      </c>
      <c r="J2676" s="1">
        <v>1815.52</v>
      </c>
      <c r="K2676" s="1">
        <v>497</v>
      </c>
      <c r="L2676" s="1">
        <f>Table49[[#This Row],[Selling_Price]]-Table49[[#This Row],[Market_Price]]</f>
        <v>474</v>
      </c>
      <c r="M2676" s="1">
        <f>Table49[[#This Row],[Quantity]]*Table49[[#This Row],[Selling_Price]]</f>
        <v>902313.44</v>
      </c>
      <c r="N2676" s="1">
        <f>Table49[[#This Row],[Quantity]]*Table49[[#This Row],[Profit_Per_Quantity]]</f>
        <v>235578</v>
      </c>
      <c r="O2676" s="1" t="s">
        <v>48</v>
      </c>
    </row>
    <row r="2677" spans="1:15" x14ac:dyDescent="0.3">
      <c r="A2677" s="1" t="s">
        <v>9057</v>
      </c>
      <c r="B2677" s="1" t="s">
        <v>1764</v>
      </c>
      <c r="C2677" s="14" t="s">
        <v>5557</v>
      </c>
      <c r="D2677" s="1" t="s">
        <v>16</v>
      </c>
      <c r="E2677" s="1" t="s">
        <v>4351</v>
      </c>
      <c r="F2677" s="1" t="s">
        <v>35</v>
      </c>
      <c r="G2677" s="1" t="s">
        <v>4352</v>
      </c>
      <c r="H2677" s="1">
        <v>1061</v>
      </c>
      <c r="I2677" s="1">
        <v>1130.04</v>
      </c>
      <c r="J2677" s="1">
        <v>2186.7600000000002</v>
      </c>
      <c r="K2677" s="1">
        <v>114</v>
      </c>
      <c r="L2677" s="1">
        <f>Table49[[#This Row],[Selling_Price]]-Table49[[#This Row],[Market_Price]]</f>
        <v>1056.7200000000003</v>
      </c>
      <c r="M2677" s="1">
        <f>Table49[[#This Row],[Quantity]]*Table49[[#This Row],[Selling_Price]]</f>
        <v>249290.64</v>
      </c>
      <c r="N2677" s="1">
        <f>Table49[[#This Row],[Quantity]]*Table49[[#This Row],[Profit_Per_Quantity]]</f>
        <v>120466.08000000003</v>
      </c>
      <c r="O2677" s="1" t="s">
        <v>48</v>
      </c>
    </row>
    <row r="2678" spans="1:15" x14ac:dyDescent="0.3">
      <c r="A2678" s="1" t="s">
        <v>6461</v>
      </c>
      <c r="B2678" s="1" t="s">
        <v>2597</v>
      </c>
      <c r="C2678" s="14" t="s">
        <v>5445</v>
      </c>
      <c r="D2678" s="1" t="s">
        <v>20</v>
      </c>
      <c r="E2678" s="1" t="s">
        <v>24</v>
      </c>
      <c r="F2678" s="1" t="s">
        <v>31</v>
      </c>
      <c r="G2678" s="1" t="s">
        <v>42</v>
      </c>
      <c r="H2678" s="1">
        <v>1041</v>
      </c>
      <c r="I2678" s="1">
        <v>1798.71</v>
      </c>
      <c r="J2678" s="1">
        <v>3008.19</v>
      </c>
      <c r="K2678" s="1">
        <v>274</v>
      </c>
      <c r="L2678" s="1">
        <f>Table49[[#This Row],[Selling_Price]]-Table49[[#This Row],[Market_Price]]</f>
        <v>1209.48</v>
      </c>
      <c r="M2678" s="1">
        <f>Table49[[#This Row],[Quantity]]*Table49[[#This Row],[Selling_Price]]</f>
        <v>824244.06</v>
      </c>
      <c r="N2678" s="1">
        <f>Table49[[#This Row],[Quantity]]*Table49[[#This Row],[Profit_Per_Quantity]]</f>
        <v>331397.52</v>
      </c>
      <c r="O2678" s="1" t="s">
        <v>48</v>
      </c>
    </row>
    <row r="2679" spans="1:15" x14ac:dyDescent="0.3">
      <c r="A2679" s="1" t="s">
        <v>10200</v>
      </c>
      <c r="B2679" s="1" t="s">
        <v>3571</v>
      </c>
      <c r="C2679" s="14" t="s">
        <v>4584</v>
      </c>
      <c r="D2679" s="1" t="s">
        <v>16</v>
      </c>
      <c r="E2679" s="1" t="s">
        <v>4351</v>
      </c>
      <c r="F2679" s="1" t="s">
        <v>31</v>
      </c>
      <c r="G2679" s="1" t="s">
        <v>38</v>
      </c>
      <c r="H2679" s="1">
        <v>1006</v>
      </c>
      <c r="I2679" s="1">
        <v>1326.65</v>
      </c>
      <c r="J2679" s="1">
        <v>2530.4699999999998</v>
      </c>
      <c r="K2679" s="1">
        <v>408</v>
      </c>
      <c r="L2679" s="1">
        <f>Table49[[#This Row],[Selling_Price]]-Table49[[#This Row],[Market_Price]]</f>
        <v>1203.8199999999997</v>
      </c>
      <c r="M2679" s="1">
        <f>Table49[[#This Row],[Quantity]]*Table49[[#This Row],[Selling_Price]]</f>
        <v>1032431.7599999999</v>
      </c>
      <c r="N2679" s="1">
        <f>Table49[[#This Row],[Quantity]]*Table49[[#This Row],[Profit_Per_Quantity]]</f>
        <v>491158.55999999988</v>
      </c>
      <c r="O2679" s="1" t="s">
        <v>48</v>
      </c>
    </row>
    <row r="2680" spans="1:15" x14ac:dyDescent="0.3">
      <c r="A2680" s="1" t="s">
        <v>10592</v>
      </c>
      <c r="B2680" s="1" t="s">
        <v>4182</v>
      </c>
      <c r="C2680" s="14" t="s">
        <v>4451</v>
      </c>
      <c r="D2680" s="1" t="s">
        <v>14</v>
      </c>
      <c r="E2680" s="1" t="s">
        <v>28</v>
      </c>
      <c r="F2680" s="1" t="s">
        <v>33</v>
      </c>
      <c r="G2680" s="1" t="s">
        <v>43</v>
      </c>
      <c r="H2680" s="1">
        <v>1078</v>
      </c>
      <c r="I2680" s="1">
        <v>452.71</v>
      </c>
      <c r="J2680" s="1">
        <v>693.84</v>
      </c>
      <c r="K2680" s="1">
        <v>197</v>
      </c>
      <c r="L2680" s="1">
        <f>Table49[[#This Row],[Selling_Price]]-Table49[[#This Row],[Market_Price]]</f>
        <v>241.13000000000005</v>
      </c>
      <c r="M2680" s="1">
        <f>Table49[[#This Row],[Quantity]]*Table49[[#This Row],[Selling_Price]]</f>
        <v>136686.48000000001</v>
      </c>
      <c r="N2680" s="1">
        <f>Table49[[#This Row],[Quantity]]*Table49[[#This Row],[Profit_Per_Quantity]]</f>
        <v>47502.610000000008</v>
      </c>
      <c r="O2680" s="1" t="s">
        <v>48</v>
      </c>
    </row>
    <row r="2681" spans="1:15" x14ac:dyDescent="0.3">
      <c r="A2681" s="1" t="s">
        <v>8650</v>
      </c>
      <c r="B2681" s="1" t="s">
        <v>1100</v>
      </c>
      <c r="C2681" s="14" t="s">
        <v>6106</v>
      </c>
      <c r="D2681" s="1" t="s">
        <v>14</v>
      </c>
      <c r="E2681" s="1" t="s">
        <v>27</v>
      </c>
      <c r="F2681" s="1" t="s">
        <v>31</v>
      </c>
      <c r="G2681" s="1" t="s">
        <v>43</v>
      </c>
      <c r="H2681" s="1">
        <v>1057</v>
      </c>
      <c r="I2681" s="1">
        <v>184.08</v>
      </c>
      <c r="J2681" s="1">
        <v>270.27999999999997</v>
      </c>
      <c r="K2681" s="1">
        <v>412</v>
      </c>
      <c r="L2681" s="1">
        <f>Table49[[#This Row],[Selling_Price]]-Table49[[#This Row],[Market_Price]]</f>
        <v>86.19999999999996</v>
      </c>
      <c r="M2681" s="1">
        <f>Table49[[#This Row],[Quantity]]*Table49[[#This Row],[Selling_Price]]</f>
        <v>111355.35999999999</v>
      </c>
      <c r="N2681" s="1">
        <f>Table49[[#This Row],[Quantity]]*Table49[[#This Row],[Profit_Per_Quantity]]</f>
        <v>35514.399999999987</v>
      </c>
      <c r="O2681" s="1" t="s">
        <v>48</v>
      </c>
    </row>
    <row r="2682" spans="1:15" x14ac:dyDescent="0.3">
      <c r="A2682" s="1" t="s">
        <v>10519</v>
      </c>
      <c r="B2682" s="1" t="s">
        <v>4057</v>
      </c>
      <c r="C2682" s="14" t="s">
        <v>4637</v>
      </c>
      <c r="D2682" s="1" t="s">
        <v>19</v>
      </c>
      <c r="E2682" s="1" t="s">
        <v>25</v>
      </c>
      <c r="F2682" s="1" t="s">
        <v>33</v>
      </c>
      <c r="G2682" s="1" t="s">
        <v>45</v>
      </c>
      <c r="H2682" s="1">
        <v>1004</v>
      </c>
      <c r="I2682" s="1">
        <v>1239.06</v>
      </c>
      <c r="J2682" s="1">
        <v>1676.67</v>
      </c>
      <c r="K2682" s="1">
        <v>93</v>
      </c>
      <c r="L2682" s="1">
        <f>Table49[[#This Row],[Selling_Price]]-Table49[[#This Row],[Market_Price]]</f>
        <v>437.61000000000013</v>
      </c>
      <c r="M2682" s="1">
        <f>Table49[[#This Row],[Quantity]]*Table49[[#This Row],[Selling_Price]]</f>
        <v>155930.31</v>
      </c>
      <c r="N2682" s="1">
        <f>Table49[[#This Row],[Quantity]]*Table49[[#This Row],[Profit_Per_Quantity]]</f>
        <v>40697.73000000001</v>
      </c>
      <c r="O2682" s="1" t="s">
        <v>48</v>
      </c>
    </row>
    <row r="2683" spans="1:15" x14ac:dyDescent="0.3">
      <c r="A2683" s="1" t="s">
        <v>7154</v>
      </c>
      <c r="B2683" s="1" t="s">
        <v>3190</v>
      </c>
      <c r="C2683" s="14" t="s">
        <v>5295</v>
      </c>
      <c r="D2683" s="1" t="s">
        <v>15</v>
      </c>
      <c r="E2683" s="1" t="s">
        <v>26</v>
      </c>
      <c r="F2683" s="1" t="s">
        <v>35</v>
      </c>
      <c r="G2683" s="1" t="s">
        <v>40</v>
      </c>
      <c r="H2683" s="1">
        <v>1024</v>
      </c>
      <c r="I2683" s="1">
        <v>499.18</v>
      </c>
      <c r="J2683" s="1">
        <v>584.74</v>
      </c>
      <c r="K2683" s="1">
        <v>199</v>
      </c>
      <c r="L2683" s="1">
        <f>Table49[[#This Row],[Selling_Price]]-Table49[[#This Row],[Market_Price]]</f>
        <v>85.56</v>
      </c>
      <c r="M2683" s="1">
        <f>Table49[[#This Row],[Quantity]]*Table49[[#This Row],[Selling_Price]]</f>
        <v>116363.26</v>
      </c>
      <c r="N2683" s="1">
        <f>Table49[[#This Row],[Quantity]]*Table49[[#This Row],[Profit_Per_Quantity]]</f>
        <v>17026.439999999999</v>
      </c>
      <c r="O2683" s="1" t="s">
        <v>48</v>
      </c>
    </row>
    <row r="2684" spans="1:15" x14ac:dyDescent="0.3">
      <c r="A2684" s="1" t="s">
        <v>8513</v>
      </c>
      <c r="B2684" s="1" t="s">
        <v>875</v>
      </c>
      <c r="C2684" s="14" t="s">
        <v>6138</v>
      </c>
      <c r="D2684" s="1" t="s">
        <v>19</v>
      </c>
      <c r="E2684" s="1" t="s">
        <v>4351</v>
      </c>
      <c r="F2684" s="1" t="s">
        <v>31</v>
      </c>
      <c r="G2684" s="1" t="s">
        <v>42</v>
      </c>
      <c r="H2684" s="1">
        <v>1089</v>
      </c>
      <c r="I2684" s="1">
        <v>1661.93</v>
      </c>
      <c r="J2684" s="1">
        <v>3012.43</v>
      </c>
      <c r="K2684" s="1">
        <v>374</v>
      </c>
      <c r="L2684" s="1">
        <f>Table49[[#This Row],[Selling_Price]]-Table49[[#This Row],[Market_Price]]</f>
        <v>1350.4999999999998</v>
      </c>
      <c r="M2684" s="1">
        <f>Table49[[#This Row],[Quantity]]*Table49[[#This Row],[Selling_Price]]</f>
        <v>1126648.8199999998</v>
      </c>
      <c r="N2684" s="1">
        <f>Table49[[#This Row],[Quantity]]*Table49[[#This Row],[Profit_Per_Quantity]]</f>
        <v>505086.99999999994</v>
      </c>
      <c r="O2684" s="1" t="s">
        <v>48</v>
      </c>
    </row>
    <row r="2685" spans="1:15" x14ac:dyDescent="0.3">
      <c r="A2685" s="1" t="s">
        <v>10316</v>
      </c>
      <c r="B2685" s="1" t="s">
        <v>3737</v>
      </c>
      <c r="C2685" s="14" t="s">
        <v>4905</v>
      </c>
      <c r="D2685" s="1" t="s">
        <v>11</v>
      </c>
      <c r="E2685" s="1" t="s">
        <v>4349</v>
      </c>
      <c r="F2685" s="1" t="s">
        <v>35</v>
      </c>
      <c r="G2685" s="1" t="s">
        <v>45</v>
      </c>
      <c r="H2685" s="1">
        <v>1089</v>
      </c>
      <c r="I2685" s="1">
        <v>667.29</v>
      </c>
      <c r="J2685" s="1">
        <v>934.84</v>
      </c>
      <c r="K2685" s="1">
        <v>396</v>
      </c>
      <c r="L2685" s="1">
        <f>Table49[[#This Row],[Selling_Price]]-Table49[[#This Row],[Market_Price]]</f>
        <v>267.55000000000007</v>
      </c>
      <c r="M2685" s="1">
        <f>Table49[[#This Row],[Quantity]]*Table49[[#This Row],[Selling_Price]]</f>
        <v>370196.64</v>
      </c>
      <c r="N2685" s="1">
        <f>Table49[[#This Row],[Quantity]]*Table49[[#This Row],[Profit_Per_Quantity]]</f>
        <v>105949.80000000003</v>
      </c>
      <c r="O2685" s="1" t="s">
        <v>48</v>
      </c>
    </row>
    <row r="2686" spans="1:15" x14ac:dyDescent="0.3">
      <c r="A2686" s="1" t="s">
        <v>7910</v>
      </c>
      <c r="B2686" s="1" t="s">
        <v>423</v>
      </c>
      <c r="C2686" s="14" t="s">
        <v>4594</v>
      </c>
      <c r="D2686" s="1" t="s">
        <v>13</v>
      </c>
      <c r="E2686" s="1" t="s">
        <v>4351</v>
      </c>
      <c r="F2686" s="1" t="s">
        <v>32</v>
      </c>
      <c r="G2686" s="1" t="s">
        <v>40</v>
      </c>
      <c r="H2686" s="1">
        <v>1072</v>
      </c>
      <c r="I2686" s="1">
        <v>690.32</v>
      </c>
      <c r="J2686" s="1">
        <v>1087.9000000000001</v>
      </c>
      <c r="K2686" s="1">
        <v>257</v>
      </c>
      <c r="L2686" s="1">
        <f>Table49[[#This Row],[Selling_Price]]-Table49[[#This Row],[Market_Price]]</f>
        <v>397.58000000000004</v>
      </c>
      <c r="M2686" s="1">
        <f>Table49[[#This Row],[Quantity]]*Table49[[#This Row],[Selling_Price]]</f>
        <v>279590.30000000005</v>
      </c>
      <c r="N2686" s="1">
        <f>Table49[[#This Row],[Quantity]]*Table49[[#This Row],[Profit_Per_Quantity]]</f>
        <v>102178.06000000001</v>
      </c>
      <c r="O2686" s="1" t="s">
        <v>48</v>
      </c>
    </row>
    <row r="2687" spans="1:15" x14ac:dyDescent="0.3">
      <c r="A2687" s="1" t="s">
        <v>10241</v>
      </c>
      <c r="B2687" s="1" t="s">
        <v>3633</v>
      </c>
      <c r="C2687" s="14" t="s">
        <v>4388</v>
      </c>
      <c r="D2687" s="1" t="s">
        <v>14</v>
      </c>
      <c r="E2687" s="1" t="s">
        <v>25</v>
      </c>
      <c r="F2687" s="1" t="s">
        <v>33</v>
      </c>
      <c r="G2687" s="1" t="s">
        <v>44</v>
      </c>
      <c r="H2687" s="1">
        <v>1014</v>
      </c>
      <c r="I2687" s="1">
        <v>938.73</v>
      </c>
      <c r="J2687" s="1">
        <v>1223.23</v>
      </c>
      <c r="K2687" s="1">
        <v>294</v>
      </c>
      <c r="L2687" s="1">
        <f>Table49[[#This Row],[Selling_Price]]-Table49[[#This Row],[Market_Price]]</f>
        <v>284.5</v>
      </c>
      <c r="M2687" s="1">
        <f>Table49[[#This Row],[Quantity]]*Table49[[#This Row],[Selling_Price]]</f>
        <v>359629.62</v>
      </c>
      <c r="N2687" s="1">
        <f>Table49[[#This Row],[Quantity]]*Table49[[#This Row],[Profit_Per_Quantity]]</f>
        <v>83643</v>
      </c>
      <c r="O2687" s="1" t="s">
        <v>48</v>
      </c>
    </row>
    <row r="2688" spans="1:15" x14ac:dyDescent="0.3">
      <c r="A2688" s="1" t="s">
        <v>6790</v>
      </c>
      <c r="B2688" s="1" t="s">
        <v>2036</v>
      </c>
      <c r="C2688" s="14" t="s">
        <v>5755</v>
      </c>
      <c r="D2688" s="1" t="s">
        <v>16</v>
      </c>
      <c r="E2688" s="1" t="s">
        <v>30</v>
      </c>
      <c r="F2688" s="1" t="s">
        <v>35</v>
      </c>
      <c r="G2688" s="1" t="s">
        <v>43</v>
      </c>
      <c r="H2688" s="1">
        <v>1070</v>
      </c>
      <c r="I2688" s="1">
        <v>1089.28</v>
      </c>
      <c r="J2688" s="1">
        <v>1538.96</v>
      </c>
      <c r="K2688" s="1">
        <v>297</v>
      </c>
      <c r="L2688" s="1">
        <f>Table49[[#This Row],[Selling_Price]]-Table49[[#This Row],[Market_Price]]</f>
        <v>449.68000000000006</v>
      </c>
      <c r="M2688" s="1">
        <f>Table49[[#This Row],[Quantity]]*Table49[[#This Row],[Selling_Price]]</f>
        <v>457071.12</v>
      </c>
      <c r="N2688" s="1">
        <f>Table49[[#This Row],[Quantity]]*Table49[[#This Row],[Profit_Per_Quantity]]</f>
        <v>133554.96000000002</v>
      </c>
      <c r="O2688" s="1" t="s">
        <v>48</v>
      </c>
    </row>
    <row r="2689" spans="1:15" x14ac:dyDescent="0.3">
      <c r="A2689" s="1" t="s">
        <v>7340</v>
      </c>
      <c r="B2689" s="1" t="s">
        <v>139</v>
      </c>
      <c r="C2689" s="14" t="s">
        <v>6019</v>
      </c>
      <c r="D2689" s="1" t="s">
        <v>12</v>
      </c>
      <c r="E2689" s="1" t="s">
        <v>30</v>
      </c>
      <c r="F2689" s="1" t="s">
        <v>35</v>
      </c>
      <c r="G2689" s="1" t="s">
        <v>4352</v>
      </c>
      <c r="H2689" s="1">
        <v>1033</v>
      </c>
      <c r="I2689" s="1">
        <v>1058.31</v>
      </c>
      <c r="J2689" s="1">
        <v>1604.57</v>
      </c>
      <c r="K2689" s="1">
        <v>238</v>
      </c>
      <c r="L2689" s="1">
        <f>Table49[[#This Row],[Selling_Price]]-Table49[[#This Row],[Market_Price]]</f>
        <v>546.26</v>
      </c>
      <c r="M2689" s="1">
        <f>Table49[[#This Row],[Quantity]]*Table49[[#This Row],[Selling_Price]]</f>
        <v>381887.66</v>
      </c>
      <c r="N2689" s="1">
        <f>Table49[[#This Row],[Quantity]]*Table49[[#This Row],[Profit_Per_Quantity]]</f>
        <v>130009.88</v>
      </c>
      <c r="O2689" s="1" t="s">
        <v>48</v>
      </c>
    </row>
    <row r="2690" spans="1:15" x14ac:dyDescent="0.3">
      <c r="A2690" s="1" t="s">
        <v>7604</v>
      </c>
      <c r="B2690" s="1" t="s">
        <v>1965</v>
      </c>
      <c r="C2690" s="14" t="s">
        <v>5311</v>
      </c>
      <c r="D2690" s="1" t="s">
        <v>11</v>
      </c>
      <c r="E2690" s="1" t="s">
        <v>24</v>
      </c>
      <c r="F2690" s="1" t="s">
        <v>31</v>
      </c>
      <c r="G2690" s="1" t="s">
        <v>4352</v>
      </c>
      <c r="H2690" s="1">
        <v>1015</v>
      </c>
      <c r="I2690" s="1">
        <v>1419.77</v>
      </c>
      <c r="J2690" s="1">
        <v>2375.7199999999998</v>
      </c>
      <c r="K2690" s="1">
        <v>124</v>
      </c>
      <c r="L2690" s="1">
        <f>Table49[[#This Row],[Selling_Price]]-Table49[[#This Row],[Market_Price]]</f>
        <v>955.94999999999982</v>
      </c>
      <c r="M2690" s="1">
        <f>Table49[[#This Row],[Quantity]]*Table49[[#This Row],[Selling_Price]]</f>
        <v>294589.27999999997</v>
      </c>
      <c r="N2690" s="1">
        <f>Table49[[#This Row],[Quantity]]*Table49[[#This Row],[Profit_Per_Quantity]]</f>
        <v>118537.79999999997</v>
      </c>
      <c r="O2690" s="1" t="s">
        <v>48</v>
      </c>
    </row>
    <row r="2691" spans="1:15" x14ac:dyDescent="0.3">
      <c r="A2691" s="1" t="s">
        <v>7843</v>
      </c>
      <c r="B2691" s="1" t="s">
        <v>3622</v>
      </c>
      <c r="C2691" s="14" t="s">
        <v>4417</v>
      </c>
      <c r="D2691" s="1" t="s">
        <v>11</v>
      </c>
      <c r="E2691" s="1" t="s">
        <v>25</v>
      </c>
      <c r="F2691" s="1" t="s">
        <v>32</v>
      </c>
      <c r="G2691" s="1" t="s">
        <v>42</v>
      </c>
      <c r="H2691" s="1">
        <v>1094</v>
      </c>
      <c r="I2691" s="1">
        <v>706.57</v>
      </c>
      <c r="J2691" s="1">
        <v>1358.01</v>
      </c>
      <c r="K2691" s="1">
        <v>175</v>
      </c>
      <c r="L2691" s="1">
        <f>Table49[[#This Row],[Selling_Price]]-Table49[[#This Row],[Market_Price]]</f>
        <v>651.43999999999994</v>
      </c>
      <c r="M2691" s="1">
        <f>Table49[[#This Row],[Quantity]]*Table49[[#This Row],[Selling_Price]]</f>
        <v>237651.75</v>
      </c>
      <c r="N2691" s="1">
        <f>Table49[[#This Row],[Quantity]]*Table49[[#This Row],[Profit_Per_Quantity]]</f>
        <v>114001.99999999999</v>
      </c>
      <c r="O2691" s="1" t="s">
        <v>48</v>
      </c>
    </row>
    <row r="2692" spans="1:15" x14ac:dyDescent="0.3">
      <c r="A2692" s="1" t="s">
        <v>7597</v>
      </c>
      <c r="B2692" s="1" t="s">
        <v>2467</v>
      </c>
      <c r="C2692" s="14" t="s">
        <v>5681</v>
      </c>
      <c r="D2692" s="1" t="s">
        <v>19</v>
      </c>
      <c r="E2692" s="1" t="s">
        <v>26</v>
      </c>
      <c r="F2692" s="1" t="s">
        <v>34</v>
      </c>
      <c r="G2692" s="1" t="s">
        <v>45</v>
      </c>
      <c r="H2692" s="1">
        <v>1085</v>
      </c>
      <c r="I2692" s="1">
        <v>469.51</v>
      </c>
      <c r="J2692" s="1">
        <v>695.97</v>
      </c>
      <c r="K2692" s="1">
        <v>139</v>
      </c>
      <c r="L2692" s="1">
        <f>Table49[[#This Row],[Selling_Price]]-Table49[[#This Row],[Market_Price]]</f>
        <v>226.46000000000004</v>
      </c>
      <c r="M2692" s="1">
        <f>Table49[[#This Row],[Quantity]]*Table49[[#This Row],[Selling_Price]]</f>
        <v>96739.83</v>
      </c>
      <c r="N2692" s="1">
        <f>Table49[[#This Row],[Quantity]]*Table49[[#This Row],[Profit_Per_Quantity]]</f>
        <v>31477.940000000006</v>
      </c>
      <c r="O2692" s="1" t="s">
        <v>48</v>
      </c>
    </row>
    <row r="2693" spans="1:15" x14ac:dyDescent="0.3">
      <c r="A2693" s="1" t="s">
        <v>7401</v>
      </c>
      <c r="B2693" s="1" t="s">
        <v>1011</v>
      </c>
      <c r="C2693" s="14" t="s">
        <v>6122</v>
      </c>
      <c r="D2693" s="1" t="s">
        <v>15</v>
      </c>
      <c r="E2693" s="1" t="s">
        <v>4349</v>
      </c>
      <c r="F2693" s="1" t="s">
        <v>31</v>
      </c>
      <c r="G2693" s="1" t="s">
        <v>36</v>
      </c>
      <c r="H2693" s="1">
        <v>1025</v>
      </c>
      <c r="I2693" s="1">
        <v>1694.15</v>
      </c>
      <c r="J2693" s="1">
        <v>3259.95</v>
      </c>
      <c r="K2693" s="1">
        <v>366</v>
      </c>
      <c r="L2693" s="1">
        <f>Table49[[#This Row],[Selling_Price]]-Table49[[#This Row],[Market_Price]]</f>
        <v>1565.7999999999997</v>
      </c>
      <c r="M2693" s="1">
        <f>Table49[[#This Row],[Quantity]]*Table49[[#This Row],[Selling_Price]]</f>
        <v>1193141.7</v>
      </c>
      <c r="N2693" s="1">
        <f>Table49[[#This Row],[Quantity]]*Table49[[#This Row],[Profit_Per_Quantity]]</f>
        <v>573082.79999999993</v>
      </c>
      <c r="O2693" s="1" t="s">
        <v>48</v>
      </c>
    </row>
    <row r="2694" spans="1:15" x14ac:dyDescent="0.3">
      <c r="A2694" s="1" t="s">
        <v>10019</v>
      </c>
      <c r="B2694" s="1" t="s">
        <v>3297</v>
      </c>
      <c r="C2694" s="14" t="s">
        <v>5235</v>
      </c>
      <c r="D2694" s="1" t="s">
        <v>17</v>
      </c>
      <c r="E2694" s="1" t="s">
        <v>21</v>
      </c>
      <c r="F2694" s="1" t="s">
        <v>31</v>
      </c>
      <c r="G2694" s="1" t="s">
        <v>44</v>
      </c>
      <c r="H2694" s="1">
        <v>1052</v>
      </c>
      <c r="I2694" s="1">
        <v>570.44000000000005</v>
      </c>
      <c r="J2694" s="1">
        <v>813.65</v>
      </c>
      <c r="K2694" s="1">
        <v>230</v>
      </c>
      <c r="L2694" s="1">
        <f>Table49[[#This Row],[Selling_Price]]-Table49[[#This Row],[Market_Price]]</f>
        <v>243.20999999999992</v>
      </c>
      <c r="M2694" s="1">
        <f>Table49[[#This Row],[Quantity]]*Table49[[#This Row],[Selling_Price]]</f>
        <v>187139.5</v>
      </c>
      <c r="N2694" s="1">
        <f>Table49[[#This Row],[Quantity]]*Table49[[#This Row],[Profit_Per_Quantity]]</f>
        <v>55938.299999999981</v>
      </c>
      <c r="O2694" s="1" t="s">
        <v>48</v>
      </c>
    </row>
    <row r="2695" spans="1:15" x14ac:dyDescent="0.3">
      <c r="A2695" s="1" t="s">
        <v>7380</v>
      </c>
      <c r="B2695" s="1" t="s">
        <v>780</v>
      </c>
      <c r="C2695" s="14" t="s">
        <v>4524</v>
      </c>
      <c r="D2695" s="1" t="s">
        <v>17</v>
      </c>
      <c r="E2695" s="1" t="s">
        <v>4349</v>
      </c>
      <c r="F2695" s="1" t="s">
        <v>31</v>
      </c>
      <c r="G2695" s="1" t="s">
        <v>44</v>
      </c>
      <c r="H2695" s="1">
        <v>1068</v>
      </c>
      <c r="I2695" s="1">
        <v>93.24</v>
      </c>
      <c r="J2695" s="1">
        <v>109.98</v>
      </c>
      <c r="K2695" s="1">
        <v>425</v>
      </c>
      <c r="L2695" s="1">
        <f>Table49[[#This Row],[Selling_Price]]-Table49[[#This Row],[Market_Price]]</f>
        <v>16.740000000000009</v>
      </c>
      <c r="M2695" s="1">
        <f>Table49[[#This Row],[Quantity]]*Table49[[#This Row],[Selling_Price]]</f>
        <v>46741.5</v>
      </c>
      <c r="N2695" s="1">
        <f>Table49[[#This Row],[Quantity]]*Table49[[#This Row],[Profit_Per_Quantity]]</f>
        <v>7114.5000000000036</v>
      </c>
      <c r="O2695" s="1" t="s">
        <v>48</v>
      </c>
    </row>
    <row r="2696" spans="1:15" x14ac:dyDescent="0.3">
      <c r="A2696" s="1" t="s">
        <v>6675</v>
      </c>
      <c r="B2696" s="1" t="s">
        <v>4087</v>
      </c>
      <c r="C2696" s="14" t="s">
        <v>4609</v>
      </c>
      <c r="D2696" s="1" t="s">
        <v>14</v>
      </c>
      <c r="E2696" s="1" t="s">
        <v>30</v>
      </c>
      <c r="F2696" s="1" t="s">
        <v>34</v>
      </c>
      <c r="G2696" s="1" t="s">
        <v>41</v>
      </c>
      <c r="H2696" s="1">
        <v>1049</v>
      </c>
      <c r="I2696" s="1">
        <v>1749.03</v>
      </c>
      <c r="J2696" s="1">
        <v>2985.76</v>
      </c>
      <c r="K2696" s="1">
        <v>153</v>
      </c>
      <c r="L2696" s="1">
        <f>Table49[[#This Row],[Selling_Price]]-Table49[[#This Row],[Market_Price]]</f>
        <v>1236.7300000000002</v>
      </c>
      <c r="M2696" s="1">
        <f>Table49[[#This Row],[Quantity]]*Table49[[#This Row],[Selling_Price]]</f>
        <v>456821.28</v>
      </c>
      <c r="N2696" s="1">
        <f>Table49[[#This Row],[Quantity]]*Table49[[#This Row],[Profit_Per_Quantity]]</f>
        <v>189219.69000000003</v>
      </c>
      <c r="O2696" s="1" t="s">
        <v>48</v>
      </c>
    </row>
    <row r="2697" spans="1:15" x14ac:dyDescent="0.3">
      <c r="A2697" s="1" t="s">
        <v>8184</v>
      </c>
      <c r="B2697" s="1" t="s">
        <v>334</v>
      </c>
      <c r="C2697" s="14" t="s">
        <v>5528</v>
      </c>
      <c r="D2697" s="1" t="s">
        <v>12</v>
      </c>
      <c r="E2697" s="1" t="s">
        <v>21</v>
      </c>
      <c r="F2697" s="1" t="s">
        <v>33</v>
      </c>
      <c r="G2697" s="1" t="s">
        <v>38</v>
      </c>
      <c r="H2697" s="1">
        <v>1069</v>
      </c>
      <c r="I2697" s="1">
        <v>1013.63</v>
      </c>
      <c r="J2697" s="1">
        <v>1752.48</v>
      </c>
      <c r="K2697" s="1">
        <v>473</v>
      </c>
      <c r="L2697" s="1">
        <f>Table49[[#This Row],[Selling_Price]]-Table49[[#This Row],[Market_Price]]</f>
        <v>738.85</v>
      </c>
      <c r="M2697" s="1">
        <f>Table49[[#This Row],[Quantity]]*Table49[[#This Row],[Selling_Price]]</f>
        <v>828923.04</v>
      </c>
      <c r="N2697" s="1">
        <f>Table49[[#This Row],[Quantity]]*Table49[[#This Row],[Profit_Per_Quantity]]</f>
        <v>349476.05</v>
      </c>
      <c r="O2697" s="1" t="s">
        <v>48</v>
      </c>
    </row>
    <row r="2698" spans="1:15" x14ac:dyDescent="0.3">
      <c r="A2698" s="1" t="s">
        <v>6933</v>
      </c>
      <c r="B2698" s="1" t="s">
        <v>298</v>
      </c>
      <c r="C2698" s="14" t="s">
        <v>6236</v>
      </c>
      <c r="D2698" s="1" t="s">
        <v>12</v>
      </c>
      <c r="E2698" s="1" t="s">
        <v>4351</v>
      </c>
      <c r="F2698" s="1" t="s">
        <v>32</v>
      </c>
      <c r="G2698" s="1" t="s">
        <v>40</v>
      </c>
      <c r="H2698" s="1">
        <v>1085</v>
      </c>
      <c r="I2698" s="1">
        <v>700.98</v>
      </c>
      <c r="J2698" s="1">
        <v>939.51</v>
      </c>
      <c r="K2698" s="1">
        <v>152</v>
      </c>
      <c r="L2698" s="1">
        <f>Table49[[#This Row],[Selling_Price]]-Table49[[#This Row],[Market_Price]]</f>
        <v>238.52999999999997</v>
      </c>
      <c r="M2698" s="1">
        <f>Table49[[#This Row],[Quantity]]*Table49[[#This Row],[Selling_Price]]</f>
        <v>142805.51999999999</v>
      </c>
      <c r="N2698" s="1">
        <f>Table49[[#This Row],[Quantity]]*Table49[[#This Row],[Profit_Per_Quantity]]</f>
        <v>36256.559999999998</v>
      </c>
      <c r="O2698" s="1" t="s">
        <v>48</v>
      </c>
    </row>
    <row r="2699" spans="1:15" x14ac:dyDescent="0.3">
      <c r="A2699" s="1" t="s">
        <v>7466</v>
      </c>
      <c r="B2699" s="1" t="s">
        <v>1697</v>
      </c>
      <c r="C2699" s="14" t="s">
        <v>5678</v>
      </c>
      <c r="D2699" s="1" t="s">
        <v>17</v>
      </c>
      <c r="E2699" s="1" t="s">
        <v>25</v>
      </c>
      <c r="F2699" s="1" t="s">
        <v>31</v>
      </c>
      <c r="G2699" s="1" t="s">
        <v>36</v>
      </c>
      <c r="H2699" s="1">
        <v>1065</v>
      </c>
      <c r="I2699" s="1">
        <v>245.13</v>
      </c>
      <c r="J2699" s="1">
        <v>469.81</v>
      </c>
      <c r="K2699" s="1">
        <v>490</v>
      </c>
      <c r="L2699" s="1">
        <f>Table49[[#This Row],[Selling_Price]]-Table49[[#This Row],[Market_Price]]</f>
        <v>224.68</v>
      </c>
      <c r="M2699" s="1">
        <f>Table49[[#This Row],[Quantity]]*Table49[[#This Row],[Selling_Price]]</f>
        <v>230206.9</v>
      </c>
      <c r="N2699" s="1">
        <f>Table49[[#This Row],[Quantity]]*Table49[[#This Row],[Profit_Per_Quantity]]</f>
        <v>110093.2</v>
      </c>
      <c r="O2699" s="1" t="s">
        <v>48</v>
      </c>
    </row>
    <row r="2700" spans="1:15" x14ac:dyDescent="0.3">
      <c r="A2700" s="1" t="s">
        <v>10613</v>
      </c>
      <c r="B2700" s="1" t="s">
        <v>4209</v>
      </c>
      <c r="C2700" s="14" t="s">
        <v>4496</v>
      </c>
      <c r="D2700" s="1" t="s">
        <v>12</v>
      </c>
      <c r="E2700" s="1" t="s">
        <v>21</v>
      </c>
      <c r="F2700" s="1" t="s">
        <v>32</v>
      </c>
      <c r="G2700" s="1" t="s">
        <v>43</v>
      </c>
      <c r="H2700" s="1">
        <v>1094</v>
      </c>
      <c r="I2700" s="1">
        <v>1851.53</v>
      </c>
      <c r="J2700" s="1">
        <v>2387.9299999999998</v>
      </c>
      <c r="K2700" s="1">
        <v>20</v>
      </c>
      <c r="L2700" s="1">
        <f>Table49[[#This Row],[Selling_Price]]-Table49[[#This Row],[Market_Price]]</f>
        <v>536.39999999999986</v>
      </c>
      <c r="M2700" s="1">
        <f>Table49[[#This Row],[Quantity]]*Table49[[#This Row],[Selling_Price]]</f>
        <v>47758.6</v>
      </c>
      <c r="N2700" s="1">
        <f>Table49[[#This Row],[Quantity]]*Table49[[#This Row],[Profit_Per_Quantity]]</f>
        <v>10727.999999999996</v>
      </c>
      <c r="O2700" s="1" t="s">
        <v>48</v>
      </c>
    </row>
    <row r="2701" spans="1:15" x14ac:dyDescent="0.3">
      <c r="A2701" s="1" t="s">
        <v>7063</v>
      </c>
      <c r="B2701" s="1" t="s">
        <v>2147</v>
      </c>
      <c r="C2701" s="14" t="s">
        <v>5685</v>
      </c>
      <c r="D2701" s="1" t="s">
        <v>16</v>
      </c>
      <c r="E2701" s="1" t="s">
        <v>26</v>
      </c>
      <c r="F2701" s="1" t="s">
        <v>33</v>
      </c>
      <c r="G2701" s="1" t="s">
        <v>45</v>
      </c>
      <c r="H2701" s="1">
        <v>1009</v>
      </c>
      <c r="I2701" s="1">
        <v>1356.76</v>
      </c>
      <c r="J2701" s="1">
        <v>2023.18</v>
      </c>
      <c r="K2701" s="1">
        <v>324</v>
      </c>
      <c r="L2701" s="1">
        <f>Table49[[#This Row],[Selling_Price]]-Table49[[#This Row],[Market_Price]]</f>
        <v>666.42000000000007</v>
      </c>
      <c r="M2701" s="1">
        <f>Table49[[#This Row],[Quantity]]*Table49[[#This Row],[Selling_Price]]</f>
        <v>655510.32000000007</v>
      </c>
      <c r="N2701" s="1">
        <f>Table49[[#This Row],[Quantity]]*Table49[[#This Row],[Profit_Per_Quantity]]</f>
        <v>215920.08000000002</v>
      </c>
      <c r="O2701" s="1" t="s">
        <v>48</v>
      </c>
    </row>
    <row r="2702" spans="1:15" x14ac:dyDescent="0.3">
      <c r="A2702" s="1" t="s">
        <v>9956</v>
      </c>
      <c r="B2702" s="1" t="s">
        <v>3188</v>
      </c>
      <c r="C2702" s="14" t="s">
        <v>4476</v>
      </c>
      <c r="D2702" s="1" t="s">
        <v>15</v>
      </c>
      <c r="E2702" s="1" t="s">
        <v>27</v>
      </c>
      <c r="F2702" s="1" t="s">
        <v>34</v>
      </c>
      <c r="G2702" s="1" t="s">
        <v>43</v>
      </c>
      <c r="H2702" s="1">
        <v>1053</v>
      </c>
      <c r="I2702" s="1">
        <v>1738.69</v>
      </c>
      <c r="J2702" s="1">
        <v>2434.3200000000002</v>
      </c>
      <c r="K2702" s="1">
        <v>338</v>
      </c>
      <c r="L2702" s="1">
        <f>Table49[[#This Row],[Selling_Price]]-Table49[[#This Row],[Market_Price]]</f>
        <v>695.63000000000011</v>
      </c>
      <c r="M2702" s="1">
        <f>Table49[[#This Row],[Quantity]]*Table49[[#This Row],[Selling_Price]]</f>
        <v>822800.16</v>
      </c>
      <c r="N2702" s="1">
        <f>Table49[[#This Row],[Quantity]]*Table49[[#This Row],[Profit_Per_Quantity]]</f>
        <v>235122.94000000003</v>
      </c>
      <c r="O2702" s="1" t="s">
        <v>48</v>
      </c>
    </row>
    <row r="2703" spans="1:15" x14ac:dyDescent="0.3">
      <c r="A2703" s="1" t="s">
        <v>6396</v>
      </c>
      <c r="B2703" s="1" t="s">
        <v>1554</v>
      </c>
      <c r="C2703" s="14" t="s">
        <v>5980</v>
      </c>
      <c r="D2703" s="1" t="s">
        <v>17</v>
      </c>
      <c r="E2703" s="1" t="s">
        <v>4351</v>
      </c>
      <c r="F2703" s="1" t="s">
        <v>33</v>
      </c>
      <c r="G2703" s="1" t="s">
        <v>44</v>
      </c>
      <c r="H2703" s="1">
        <v>1091</v>
      </c>
      <c r="I2703" s="1">
        <v>1819.67</v>
      </c>
      <c r="J2703" s="1">
        <v>2565.85</v>
      </c>
      <c r="K2703" s="1">
        <v>115</v>
      </c>
      <c r="L2703" s="1">
        <f>Table49[[#This Row],[Selling_Price]]-Table49[[#This Row],[Market_Price]]</f>
        <v>746.17999999999984</v>
      </c>
      <c r="M2703" s="1">
        <f>Table49[[#This Row],[Quantity]]*Table49[[#This Row],[Selling_Price]]</f>
        <v>295072.75</v>
      </c>
      <c r="N2703" s="1">
        <f>Table49[[#This Row],[Quantity]]*Table49[[#This Row],[Profit_Per_Quantity]]</f>
        <v>85810.699999999983</v>
      </c>
      <c r="O2703" s="1" t="s">
        <v>48</v>
      </c>
    </row>
    <row r="2704" spans="1:15" x14ac:dyDescent="0.3">
      <c r="A2704" s="1" t="s">
        <v>7263</v>
      </c>
      <c r="B2704" s="1" t="s">
        <v>4110</v>
      </c>
      <c r="C2704" s="14" t="s">
        <v>4589</v>
      </c>
      <c r="D2704" s="1" t="s">
        <v>13</v>
      </c>
      <c r="E2704" s="1" t="s">
        <v>25</v>
      </c>
      <c r="F2704" s="1" t="s">
        <v>33</v>
      </c>
      <c r="G2704" s="1" t="s">
        <v>36</v>
      </c>
      <c r="H2704" s="1">
        <v>1014</v>
      </c>
      <c r="I2704" s="1">
        <v>1411.69</v>
      </c>
      <c r="J2704" s="1">
        <v>1934.58</v>
      </c>
      <c r="K2704" s="1">
        <v>40</v>
      </c>
      <c r="L2704" s="1">
        <f>Table49[[#This Row],[Selling_Price]]-Table49[[#This Row],[Market_Price]]</f>
        <v>522.88999999999987</v>
      </c>
      <c r="M2704" s="1">
        <f>Table49[[#This Row],[Quantity]]*Table49[[#This Row],[Selling_Price]]</f>
        <v>77383.199999999997</v>
      </c>
      <c r="N2704" s="1">
        <f>Table49[[#This Row],[Quantity]]*Table49[[#This Row],[Profit_Per_Quantity]]</f>
        <v>20915.599999999995</v>
      </c>
      <c r="O2704" s="1" t="s">
        <v>48</v>
      </c>
    </row>
    <row r="2705" spans="1:15" x14ac:dyDescent="0.3">
      <c r="A2705" s="1" t="s">
        <v>9731</v>
      </c>
      <c r="B2705" s="1" t="s">
        <v>2834</v>
      </c>
      <c r="C2705" s="14" t="s">
        <v>4691</v>
      </c>
      <c r="D2705" s="1" t="s">
        <v>15</v>
      </c>
      <c r="E2705" s="1" t="s">
        <v>27</v>
      </c>
      <c r="F2705" s="1" t="s">
        <v>33</v>
      </c>
      <c r="G2705" s="1" t="s">
        <v>4352</v>
      </c>
      <c r="H2705" s="1">
        <v>1038</v>
      </c>
      <c r="I2705" s="1">
        <v>1069.08</v>
      </c>
      <c r="J2705" s="1">
        <v>2078.96</v>
      </c>
      <c r="K2705" s="1">
        <v>327</v>
      </c>
      <c r="L2705" s="1">
        <f>Table49[[#This Row],[Selling_Price]]-Table49[[#This Row],[Market_Price]]</f>
        <v>1009.8800000000001</v>
      </c>
      <c r="M2705" s="1">
        <f>Table49[[#This Row],[Quantity]]*Table49[[#This Row],[Selling_Price]]</f>
        <v>679819.92</v>
      </c>
      <c r="N2705" s="1">
        <f>Table49[[#This Row],[Quantity]]*Table49[[#This Row],[Profit_Per_Quantity]]</f>
        <v>330230.76</v>
      </c>
      <c r="O2705" s="1" t="s">
        <v>48</v>
      </c>
    </row>
    <row r="2706" spans="1:15" x14ac:dyDescent="0.3">
      <c r="A2706" s="1" t="s">
        <v>7974</v>
      </c>
      <c r="B2706" s="1" t="s">
        <v>409</v>
      </c>
      <c r="C2706" s="14" t="s">
        <v>6238</v>
      </c>
      <c r="D2706" s="1" t="s">
        <v>16</v>
      </c>
      <c r="E2706" s="1" t="s">
        <v>26</v>
      </c>
      <c r="F2706" s="1" t="s">
        <v>35</v>
      </c>
      <c r="G2706" s="1" t="s">
        <v>37</v>
      </c>
      <c r="H2706" s="1">
        <v>1095</v>
      </c>
      <c r="I2706" s="1">
        <v>1327.01</v>
      </c>
      <c r="J2706" s="1">
        <v>2365.86</v>
      </c>
      <c r="K2706" s="1">
        <v>8</v>
      </c>
      <c r="L2706" s="1">
        <f>Table49[[#This Row],[Selling_Price]]-Table49[[#This Row],[Market_Price]]</f>
        <v>1038.8500000000001</v>
      </c>
      <c r="M2706" s="1">
        <f>Table49[[#This Row],[Quantity]]*Table49[[#This Row],[Selling_Price]]</f>
        <v>18926.88</v>
      </c>
      <c r="N2706" s="1">
        <f>Table49[[#This Row],[Quantity]]*Table49[[#This Row],[Profit_Per_Quantity]]</f>
        <v>8310.8000000000011</v>
      </c>
      <c r="O2706" s="1" t="s">
        <v>48</v>
      </c>
    </row>
    <row r="2707" spans="1:15" x14ac:dyDescent="0.3">
      <c r="A2707" s="1" t="s">
        <v>8511</v>
      </c>
      <c r="B2707" s="1" t="s">
        <v>873</v>
      </c>
      <c r="C2707" s="14" t="s">
        <v>5427</v>
      </c>
      <c r="D2707" s="1" t="s">
        <v>12</v>
      </c>
      <c r="E2707" s="1" t="s">
        <v>28</v>
      </c>
      <c r="F2707" s="1" t="s">
        <v>32</v>
      </c>
      <c r="G2707" s="1" t="s">
        <v>38</v>
      </c>
      <c r="H2707" s="1">
        <v>1031</v>
      </c>
      <c r="I2707" s="1">
        <v>1200.55</v>
      </c>
      <c r="J2707" s="1">
        <v>2143.7600000000002</v>
      </c>
      <c r="K2707" s="1">
        <v>320</v>
      </c>
      <c r="L2707" s="1">
        <f>Table49[[#This Row],[Selling_Price]]-Table49[[#This Row],[Market_Price]]</f>
        <v>943.21000000000026</v>
      </c>
      <c r="M2707" s="1">
        <f>Table49[[#This Row],[Quantity]]*Table49[[#This Row],[Selling_Price]]</f>
        <v>686003.20000000007</v>
      </c>
      <c r="N2707" s="1">
        <f>Table49[[#This Row],[Quantity]]*Table49[[#This Row],[Profit_Per_Quantity]]</f>
        <v>301827.20000000007</v>
      </c>
      <c r="O2707" s="1" t="s">
        <v>48</v>
      </c>
    </row>
    <row r="2708" spans="1:15" x14ac:dyDescent="0.3">
      <c r="A2708" s="1" t="s">
        <v>8970</v>
      </c>
      <c r="B2708" s="1" t="s">
        <v>1634</v>
      </c>
      <c r="C2708" s="14" t="s">
        <v>4539</v>
      </c>
      <c r="D2708" s="1" t="s">
        <v>16</v>
      </c>
      <c r="E2708" s="1" t="s">
        <v>30</v>
      </c>
      <c r="F2708" s="1" t="s">
        <v>35</v>
      </c>
      <c r="G2708" s="1" t="s">
        <v>45</v>
      </c>
      <c r="H2708" s="1">
        <v>1090</v>
      </c>
      <c r="I2708" s="1">
        <v>252.29</v>
      </c>
      <c r="J2708" s="1">
        <v>356.64</v>
      </c>
      <c r="K2708" s="1">
        <v>150</v>
      </c>
      <c r="L2708" s="1">
        <f>Table49[[#This Row],[Selling_Price]]-Table49[[#This Row],[Market_Price]]</f>
        <v>104.35</v>
      </c>
      <c r="M2708" s="1">
        <f>Table49[[#This Row],[Quantity]]*Table49[[#This Row],[Selling_Price]]</f>
        <v>53496</v>
      </c>
      <c r="N2708" s="1">
        <f>Table49[[#This Row],[Quantity]]*Table49[[#This Row],[Profit_Per_Quantity]]</f>
        <v>15652.5</v>
      </c>
      <c r="O2708" s="1" t="s">
        <v>48</v>
      </c>
    </row>
    <row r="2709" spans="1:15" x14ac:dyDescent="0.3">
      <c r="A2709" s="1" t="s">
        <v>9527</v>
      </c>
      <c r="B2709" s="1" t="s">
        <v>2509</v>
      </c>
      <c r="C2709" s="14" t="s">
        <v>4453</v>
      </c>
      <c r="D2709" s="1" t="s">
        <v>15</v>
      </c>
      <c r="E2709" s="1" t="s">
        <v>27</v>
      </c>
      <c r="F2709" s="1" t="s">
        <v>33</v>
      </c>
      <c r="G2709" s="1" t="s">
        <v>43</v>
      </c>
      <c r="H2709" s="1">
        <v>1004</v>
      </c>
      <c r="I2709" s="1">
        <v>402.61</v>
      </c>
      <c r="J2709" s="1">
        <v>524.32000000000005</v>
      </c>
      <c r="K2709" s="1">
        <v>145</v>
      </c>
      <c r="L2709" s="1">
        <f>Table49[[#This Row],[Selling_Price]]-Table49[[#This Row],[Market_Price]]</f>
        <v>121.71000000000004</v>
      </c>
      <c r="M2709" s="1">
        <f>Table49[[#This Row],[Quantity]]*Table49[[#This Row],[Selling_Price]]</f>
        <v>76026.400000000009</v>
      </c>
      <c r="N2709" s="1">
        <f>Table49[[#This Row],[Quantity]]*Table49[[#This Row],[Profit_Per_Quantity]]</f>
        <v>17647.950000000004</v>
      </c>
      <c r="O2709" s="1" t="s">
        <v>48</v>
      </c>
    </row>
    <row r="2710" spans="1:15" x14ac:dyDescent="0.3">
      <c r="A2710" s="1" t="s">
        <v>6891</v>
      </c>
      <c r="B2710" s="1" t="s">
        <v>1360</v>
      </c>
      <c r="C2710" s="14" t="s">
        <v>5093</v>
      </c>
      <c r="D2710" s="1" t="s">
        <v>13</v>
      </c>
      <c r="E2710" s="1" t="s">
        <v>25</v>
      </c>
      <c r="F2710" s="1" t="s">
        <v>35</v>
      </c>
      <c r="G2710" s="1" t="s">
        <v>38</v>
      </c>
      <c r="H2710" s="1">
        <v>1016</v>
      </c>
      <c r="I2710" s="1">
        <v>1541.4</v>
      </c>
      <c r="J2710" s="1">
        <v>2338.75</v>
      </c>
      <c r="K2710" s="1">
        <v>74</v>
      </c>
      <c r="L2710" s="1">
        <f>Table49[[#This Row],[Selling_Price]]-Table49[[#This Row],[Market_Price]]</f>
        <v>797.34999999999991</v>
      </c>
      <c r="M2710" s="1">
        <f>Table49[[#This Row],[Quantity]]*Table49[[#This Row],[Selling_Price]]</f>
        <v>173067.5</v>
      </c>
      <c r="N2710" s="1">
        <f>Table49[[#This Row],[Quantity]]*Table49[[#This Row],[Profit_Per_Quantity]]</f>
        <v>59003.899999999994</v>
      </c>
      <c r="O2710" s="1" t="s">
        <v>48</v>
      </c>
    </row>
    <row r="2711" spans="1:15" x14ac:dyDescent="0.3">
      <c r="A2711" s="1" t="s">
        <v>10084</v>
      </c>
      <c r="B2711" s="1" t="s">
        <v>3404</v>
      </c>
      <c r="C2711" s="14" t="s">
        <v>5161</v>
      </c>
      <c r="D2711" s="1" t="s">
        <v>16</v>
      </c>
      <c r="E2711" s="1" t="s">
        <v>28</v>
      </c>
      <c r="F2711" s="1" t="s">
        <v>35</v>
      </c>
      <c r="G2711" s="1" t="s">
        <v>4352</v>
      </c>
      <c r="H2711" s="1">
        <v>1042</v>
      </c>
      <c r="I2711" s="1">
        <v>367.2</v>
      </c>
      <c r="J2711" s="1">
        <v>409.76</v>
      </c>
      <c r="K2711" s="1">
        <v>372</v>
      </c>
      <c r="L2711" s="1">
        <f>Table49[[#This Row],[Selling_Price]]-Table49[[#This Row],[Market_Price]]</f>
        <v>42.56</v>
      </c>
      <c r="M2711" s="1">
        <f>Table49[[#This Row],[Quantity]]*Table49[[#This Row],[Selling_Price]]</f>
        <v>152430.72</v>
      </c>
      <c r="N2711" s="1">
        <f>Table49[[#This Row],[Quantity]]*Table49[[#This Row],[Profit_Per_Quantity]]</f>
        <v>15832.320000000002</v>
      </c>
      <c r="O2711" s="1" t="s">
        <v>48</v>
      </c>
    </row>
    <row r="2712" spans="1:15" x14ac:dyDescent="0.3">
      <c r="A2712" s="1" t="s">
        <v>10491</v>
      </c>
      <c r="B2712" s="1" t="s">
        <v>4000</v>
      </c>
      <c r="C2712" s="14" t="s">
        <v>4689</v>
      </c>
      <c r="D2712" s="1" t="s">
        <v>18</v>
      </c>
      <c r="E2712" s="1" t="s">
        <v>30</v>
      </c>
      <c r="F2712" s="1" t="s">
        <v>34</v>
      </c>
      <c r="G2712" s="1" t="s">
        <v>44</v>
      </c>
      <c r="H2712" s="1">
        <v>1010</v>
      </c>
      <c r="I2712" s="1">
        <v>410.18</v>
      </c>
      <c r="J2712" s="1">
        <v>527.4</v>
      </c>
      <c r="K2712" s="1">
        <v>483</v>
      </c>
      <c r="L2712" s="1">
        <f>Table49[[#This Row],[Selling_Price]]-Table49[[#This Row],[Market_Price]]</f>
        <v>117.21999999999997</v>
      </c>
      <c r="M2712" s="1">
        <f>Table49[[#This Row],[Quantity]]*Table49[[#This Row],[Selling_Price]]</f>
        <v>254734.19999999998</v>
      </c>
      <c r="N2712" s="1">
        <f>Table49[[#This Row],[Quantity]]*Table49[[#This Row],[Profit_Per_Quantity]]</f>
        <v>56617.259999999987</v>
      </c>
      <c r="O2712" s="1" t="s">
        <v>48</v>
      </c>
    </row>
    <row r="2713" spans="1:15" x14ac:dyDescent="0.3">
      <c r="A2713" s="1" t="s">
        <v>9830</v>
      </c>
      <c r="B2713" s="1" t="s">
        <v>2780</v>
      </c>
      <c r="C2713" s="14" t="s">
        <v>4640</v>
      </c>
      <c r="D2713" s="1" t="s">
        <v>19</v>
      </c>
      <c r="E2713" s="1" t="s">
        <v>27</v>
      </c>
      <c r="F2713" s="1" t="s">
        <v>32</v>
      </c>
      <c r="G2713" s="1" t="s">
        <v>40</v>
      </c>
      <c r="H2713" s="1">
        <v>1096</v>
      </c>
      <c r="I2713" s="1">
        <v>537.89</v>
      </c>
      <c r="J2713" s="1">
        <v>725.77</v>
      </c>
      <c r="K2713" s="1">
        <v>290</v>
      </c>
      <c r="L2713" s="1">
        <f>Table49[[#This Row],[Selling_Price]]-Table49[[#This Row],[Market_Price]]</f>
        <v>187.88</v>
      </c>
      <c r="M2713" s="1">
        <f>Table49[[#This Row],[Quantity]]*Table49[[#This Row],[Selling_Price]]</f>
        <v>210473.3</v>
      </c>
      <c r="N2713" s="1">
        <f>Table49[[#This Row],[Quantity]]*Table49[[#This Row],[Profit_Per_Quantity]]</f>
        <v>54485.2</v>
      </c>
      <c r="O2713" s="1" t="s">
        <v>48</v>
      </c>
    </row>
    <row r="2714" spans="1:15" x14ac:dyDescent="0.3">
      <c r="A2714" s="1" t="s">
        <v>8897</v>
      </c>
      <c r="B2714" s="1" t="s">
        <v>1498</v>
      </c>
      <c r="C2714" s="14" t="s">
        <v>5997</v>
      </c>
      <c r="D2714" s="1" t="s">
        <v>16</v>
      </c>
      <c r="E2714" s="1" t="s">
        <v>4351</v>
      </c>
      <c r="F2714" s="1" t="s">
        <v>32</v>
      </c>
      <c r="G2714" s="1" t="s">
        <v>42</v>
      </c>
      <c r="H2714" s="1">
        <v>1056</v>
      </c>
      <c r="I2714" s="1">
        <v>1974.44</v>
      </c>
      <c r="J2714" s="1">
        <v>3165.88</v>
      </c>
      <c r="K2714" s="1">
        <v>253</v>
      </c>
      <c r="L2714" s="1">
        <f>Table49[[#This Row],[Selling_Price]]-Table49[[#This Row],[Market_Price]]</f>
        <v>1191.44</v>
      </c>
      <c r="M2714" s="1">
        <f>Table49[[#This Row],[Quantity]]*Table49[[#This Row],[Selling_Price]]</f>
        <v>800967.64</v>
      </c>
      <c r="N2714" s="1">
        <f>Table49[[#This Row],[Quantity]]*Table49[[#This Row],[Profit_Per_Quantity]]</f>
        <v>301434.32</v>
      </c>
      <c r="O2714" s="1" t="s">
        <v>48</v>
      </c>
    </row>
    <row r="2715" spans="1:15" x14ac:dyDescent="0.3">
      <c r="A2715" s="1" t="s">
        <v>6911</v>
      </c>
      <c r="B2715" s="1" t="s">
        <v>4301</v>
      </c>
      <c r="C2715" s="14" t="s">
        <v>4403</v>
      </c>
      <c r="D2715" s="1" t="s">
        <v>18</v>
      </c>
      <c r="E2715" s="1" t="s">
        <v>21</v>
      </c>
      <c r="F2715" s="1" t="s">
        <v>31</v>
      </c>
      <c r="G2715" s="1" t="s">
        <v>4352</v>
      </c>
      <c r="H2715" s="1">
        <v>1082</v>
      </c>
      <c r="I2715" s="1">
        <v>854.92</v>
      </c>
      <c r="J2715" s="1">
        <v>1073.3800000000001</v>
      </c>
      <c r="K2715" s="1">
        <v>145</v>
      </c>
      <c r="L2715" s="1">
        <f>Table49[[#This Row],[Selling_Price]]-Table49[[#This Row],[Market_Price]]</f>
        <v>218.46000000000015</v>
      </c>
      <c r="M2715" s="1">
        <f>Table49[[#This Row],[Quantity]]*Table49[[#This Row],[Selling_Price]]</f>
        <v>155640.1</v>
      </c>
      <c r="N2715" s="1">
        <f>Table49[[#This Row],[Quantity]]*Table49[[#This Row],[Profit_Per_Quantity]]</f>
        <v>31676.700000000023</v>
      </c>
      <c r="O2715" s="1" t="s">
        <v>48</v>
      </c>
    </row>
    <row r="2716" spans="1:15" x14ac:dyDescent="0.3">
      <c r="A2716" s="1" t="s">
        <v>7108</v>
      </c>
      <c r="B2716" s="1" t="s">
        <v>879</v>
      </c>
      <c r="C2716" s="14" t="s">
        <v>5059</v>
      </c>
      <c r="D2716" s="1" t="s">
        <v>18</v>
      </c>
      <c r="E2716" s="1" t="s">
        <v>27</v>
      </c>
      <c r="F2716" s="1" t="s">
        <v>31</v>
      </c>
      <c r="G2716" s="1" t="s">
        <v>44</v>
      </c>
      <c r="H2716" s="1">
        <v>1076</v>
      </c>
      <c r="I2716" s="1">
        <v>1423.01</v>
      </c>
      <c r="J2716" s="1">
        <v>1761.34</v>
      </c>
      <c r="K2716" s="1">
        <v>44</v>
      </c>
      <c r="L2716" s="1">
        <f>Table49[[#This Row],[Selling_Price]]-Table49[[#This Row],[Market_Price]]</f>
        <v>338.32999999999993</v>
      </c>
      <c r="M2716" s="1">
        <f>Table49[[#This Row],[Quantity]]*Table49[[#This Row],[Selling_Price]]</f>
        <v>77498.959999999992</v>
      </c>
      <c r="N2716" s="1">
        <f>Table49[[#This Row],[Quantity]]*Table49[[#This Row],[Profit_Per_Quantity]]</f>
        <v>14886.519999999997</v>
      </c>
      <c r="O2716" s="1" t="s">
        <v>48</v>
      </c>
    </row>
    <row r="2717" spans="1:15" x14ac:dyDescent="0.3">
      <c r="A2717" s="1" t="s">
        <v>9234</v>
      </c>
      <c r="B2717" s="1" t="s">
        <v>2044</v>
      </c>
      <c r="C2717" s="14" t="s">
        <v>5838</v>
      </c>
      <c r="D2717" s="1" t="s">
        <v>16</v>
      </c>
      <c r="E2717" s="1" t="s">
        <v>4349</v>
      </c>
      <c r="F2717" s="1" t="s">
        <v>34</v>
      </c>
      <c r="G2717" s="1" t="s">
        <v>45</v>
      </c>
      <c r="H2717" s="1">
        <v>1100</v>
      </c>
      <c r="I2717" s="1">
        <v>200.41</v>
      </c>
      <c r="J2717" s="1">
        <v>303.77</v>
      </c>
      <c r="K2717" s="1">
        <v>246</v>
      </c>
      <c r="L2717" s="1">
        <f>Table49[[#This Row],[Selling_Price]]-Table49[[#This Row],[Market_Price]]</f>
        <v>103.35999999999999</v>
      </c>
      <c r="M2717" s="1">
        <f>Table49[[#This Row],[Quantity]]*Table49[[#This Row],[Selling_Price]]</f>
        <v>74727.42</v>
      </c>
      <c r="N2717" s="1">
        <f>Table49[[#This Row],[Quantity]]*Table49[[#This Row],[Profit_Per_Quantity]]</f>
        <v>25426.559999999998</v>
      </c>
      <c r="O2717" s="1" t="s">
        <v>48</v>
      </c>
    </row>
    <row r="2718" spans="1:15" x14ac:dyDescent="0.3">
      <c r="A2718" s="1" t="s">
        <v>8425</v>
      </c>
      <c r="B2718" s="1" t="s">
        <v>731</v>
      </c>
      <c r="C2718" s="14" t="s">
        <v>5497</v>
      </c>
      <c r="D2718" s="1" t="s">
        <v>16</v>
      </c>
      <c r="E2718" s="1" t="s">
        <v>26</v>
      </c>
      <c r="F2718" s="1" t="s">
        <v>34</v>
      </c>
      <c r="G2718" s="1" t="s">
        <v>40</v>
      </c>
      <c r="H2718" s="1">
        <v>1007</v>
      </c>
      <c r="I2718" s="1">
        <v>1721.49</v>
      </c>
      <c r="J2718" s="1">
        <v>2388.71</v>
      </c>
      <c r="K2718" s="1">
        <v>36</v>
      </c>
      <c r="L2718" s="1">
        <f>Table49[[#This Row],[Selling_Price]]-Table49[[#This Row],[Market_Price]]</f>
        <v>667.22</v>
      </c>
      <c r="M2718" s="1">
        <f>Table49[[#This Row],[Quantity]]*Table49[[#This Row],[Selling_Price]]</f>
        <v>85993.56</v>
      </c>
      <c r="N2718" s="1">
        <f>Table49[[#This Row],[Quantity]]*Table49[[#This Row],[Profit_Per_Quantity]]</f>
        <v>24019.920000000002</v>
      </c>
      <c r="O2718" s="1" t="s">
        <v>48</v>
      </c>
    </row>
    <row r="2719" spans="1:15" x14ac:dyDescent="0.3">
      <c r="A2719" s="1" t="s">
        <v>10450</v>
      </c>
      <c r="B2719" s="1" t="s">
        <v>329</v>
      </c>
      <c r="C2719" s="14" t="s">
        <v>4568</v>
      </c>
      <c r="D2719" s="1" t="s">
        <v>15</v>
      </c>
      <c r="E2719" s="1" t="s">
        <v>25</v>
      </c>
      <c r="F2719" s="1" t="s">
        <v>33</v>
      </c>
      <c r="G2719" s="1" t="s">
        <v>42</v>
      </c>
      <c r="H2719" s="1">
        <v>1054</v>
      </c>
      <c r="I2719" s="1">
        <v>514.78</v>
      </c>
      <c r="J2719" s="1">
        <v>823.54</v>
      </c>
      <c r="K2719" s="1">
        <v>358</v>
      </c>
      <c r="L2719" s="1">
        <f>Table49[[#This Row],[Selling_Price]]-Table49[[#This Row],[Market_Price]]</f>
        <v>308.76</v>
      </c>
      <c r="M2719" s="1">
        <f>Table49[[#This Row],[Quantity]]*Table49[[#This Row],[Selling_Price]]</f>
        <v>294827.32</v>
      </c>
      <c r="N2719" s="1">
        <f>Table49[[#This Row],[Quantity]]*Table49[[#This Row],[Profit_Per_Quantity]]</f>
        <v>110536.08</v>
      </c>
      <c r="O2719" s="1" t="s">
        <v>48</v>
      </c>
    </row>
    <row r="2720" spans="1:15" x14ac:dyDescent="0.3">
      <c r="A2720" s="1" t="s">
        <v>8332</v>
      </c>
      <c r="B2720" s="1" t="s">
        <v>581</v>
      </c>
      <c r="C2720" s="14" t="s">
        <v>4629</v>
      </c>
      <c r="D2720" s="1" t="s">
        <v>12</v>
      </c>
      <c r="E2720" s="1" t="s">
        <v>25</v>
      </c>
      <c r="F2720" s="1" t="s">
        <v>33</v>
      </c>
      <c r="G2720" s="1" t="s">
        <v>44</v>
      </c>
      <c r="H2720" s="1">
        <v>1010</v>
      </c>
      <c r="I2720" s="1">
        <v>769.94</v>
      </c>
      <c r="J2720" s="1">
        <v>920.85</v>
      </c>
      <c r="K2720" s="1">
        <v>296</v>
      </c>
      <c r="L2720" s="1">
        <f>Table49[[#This Row],[Selling_Price]]-Table49[[#This Row],[Market_Price]]</f>
        <v>150.90999999999997</v>
      </c>
      <c r="M2720" s="1">
        <f>Table49[[#This Row],[Quantity]]*Table49[[#This Row],[Selling_Price]]</f>
        <v>272571.60000000003</v>
      </c>
      <c r="N2720" s="1">
        <f>Table49[[#This Row],[Quantity]]*Table49[[#This Row],[Profit_Per_Quantity]]</f>
        <v>44669.359999999993</v>
      </c>
      <c r="O2720" s="1" t="s">
        <v>48</v>
      </c>
    </row>
    <row r="2721" spans="1:15" x14ac:dyDescent="0.3">
      <c r="A2721" s="1" t="s">
        <v>10507</v>
      </c>
      <c r="B2721" s="1" t="s">
        <v>4040</v>
      </c>
      <c r="C2721" s="14" t="s">
        <v>4654</v>
      </c>
      <c r="D2721" s="1" t="s">
        <v>13</v>
      </c>
      <c r="E2721" s="1" t="s">
        <v>29</v>
      </c>
      <c r="F2721" s="1" t="s">
        <v>33</v>
      </c>
      <c r="G2721" s="1" t="s">
        <v>38</v>
      </c>
      <c r="H2721" s="1">
        <v>1097</v>
      </c>
      <c r="I2721" s="1">
        <v>1254.54</v>
      </c>
      <c r="J2721" s="1">
        <v>1478.8</v>
      </c>
      <c r="K2721" s="1">
        <v>435</v>
      </c>
      <c r="L2721" s="1">
        <f>Table49[[#This Row],[Selling_Price]]-Table49[[#This Row],[Market_Price]]</f>
        <v>224.26</v>
      </c>
      <c r="M2721" s="1">
        <f>Table49[[#This Row],[Quantity]]*Table49[[#This Row],[Selling_Price]]</f>
        <v>643278</v>
      </c>
      <c r="N2721" s="1">
        <f>Table49[[#This Row],[Quantity]]*Table49[[#This Row],[Profit_Per_Quantity]]</f>
        <v>97553.099999999991</v>
      </c>
      <c r="O2721" s="1" t="s">
        <v>48</v>
      </c>
    </row>
    <row r="2722" spans="1:15" x14ac:dyDescent="0.3">
      <c r="A2722" s="1" t="s">
        <v>8321</v>
      </c>
      <c r="B2722" s="1" t="s">
        <v>557</v>
      </c>
      <c r="C2722" s="14" t="s">
        <v>5732</v>
      </c>
      <c r="D2722" s="1" t="s">
        <v>16</v>
      </c>
      <c r="E2722" s="1" t="s">
        <v>30</v>
      </c>
      <c r="F2722" s="1" t="s">
        <v>34</v>
      </c>
      <c r="G2722" s="1" t="s">
        <v>43</v>
      </c>
      <c r="H2722" s="1">
        <v>1019</v>
      </c>
      <c r="I2722" s="1">
        <v>1745.36</v>
      </c>
      <c r="J2722" s="1">
        <v>3463.65</v>
      </c>
      <c r="K2722" s="1">
        <v>50</v>
      </c>
      <c r="L2722" s="1">
        <f>Table49[[#This Row],[Selling_Price]]-Table49[[#This Row],[Market_Price]]</f>
        <v>1718.2900000000002</v>
      </c>
      <c r="M2722" s="1">
        <f>Table49[[#This Row],[Quantity]]*Table49[[#This Row],[Selling_Price]]</f>
        <v>173182.5</v>
      </c>
      <c r="N2722" s="1">
        <f>Table49[[#This Row],[Quantity]]*Table49[[#This Row],[Profit_Per_Quantity]]</f>
        <v>85914.500000000015</v>
      </c>
      <c r="O2722" s="1" t="s">
        <v>48</v>
      </c>
    </row>
    <row r="2723" spans="1:15" x14ac:dyDescent="0.3">
      <c r="A2723" s="1" t="s">
        <v>9193</v>
      </c>
      <c r="B2723" s="1" t="s">
        <v>1981</v>
      </c>
      <c r="C2723" s="14" t="s">
        <v>5858</v>
      </c>
      <c r="D2723" s="1" t="s">
        <v>13</v>
      </c>
      <c r="E2723" s="1" t="s">
        <v>30</v>
      </c>
      <c r="F2723" s="1" t="s">
        <v>33</v>
      </c>
      <c r="G2723" s="1" t="s">
        <v>43</v>
      </c>
      <c r="H2723" s="1">
        <v>1053</v>
      </c>
      <c r="I2723" s="1">
        <v>808.02</v>
      </c>
      <c r="J2723" s="1">
        <v>1525.83</v>
      </c>
      <c r="K2723" s="1">
        <v>94</v>
      </c>
      <c r="L2723" s="1">
        <f>Table49[[#This Row],[Selling_Price]]-Table49[[#This Row],[Market_Price]]</f>
        <v>717.81</v>
      </c>
      <c r="M2723" s="1">
        <f>Table49[[#This Row],[Quantity]]*Table49[[#This Row],[Selling_Price]]</f>
        <v>143428.01999999999</v>
      </c>
      <c r="N2723" s="1">
        <f>Table49[[#This Row],[Quantity]]*Table49[[#This Row],[Profit_Per_Quantity]]</f>
        <v>67474.14</v>
      </c>
      <c r="O2723" s="1" t="s">
        <v>48</v>
      </c>
    </row>
    <row r="2724" spans="1:15" x14ac:dyDescent="0.3">
      <c r="A2724" s="1" t="s">
        <v>9818</v>
      </c>
      <c r="B2724" s="1" t="s">
        <v>2972</v>
      </c>
      <c r="C2724" s="14" t="s">
        <v>5428</v>
      </c>
      <c r="D2724" s="1" t="s">
        <v>15</v>
      </c>
      <c r="E2724" s="1" t="s">
        <v>4349</v>
      </c>
      <c r="F2724" s="1" t="s">
        <v>31</v>
      </c>
      <c r="G2724" s="1" t="s">
        <v>37</v>
      </c>
      <c r="H2724" s="1">
        <v>1074</v>
      </c>
      <c r="I2724" s="1">
        <v>1549.6</v>
      </c>
      <c r="J2724" s="1">
        <v>1818.72</v>
      </c>
      <c r="K2724" s="1">
        <v>308</v>
      </c>
      <c r="L2724" s="1">
        <f>Table49[[#This Row],[Selling_Price]]-Table49[[#This Row],[Market_Price]]</f>
        <v>269.12000000000012</v>
      </c>
      <c r="M2724" s="1">
        <f>Table49[[#This Row],[Quantity]]*Table49[[#This Row],[Selling_Price]]</f>
        <v>560165.76</v>
      </c>
      <c r="N2724" s="1">
        <f>Table49[[#This Row],[Quantity]]*Table49[[#This Row],[Profit_Per_Quantity]]</f>
        <v>82888.960000000036</v>
      </c>
      <c r="O2724" s="1" t="s">
        <v>48</v>
      </c>
    </row>
    <row r="2725" spans="1:15" x14ac:dyDescent="0.3">
      <c r="A2725" s="1" t="s">
        <v>9495</v>
      </c>
      <c r="B2725" s="1" t="s">
        <v>2459</v>
      </c>
      <c r="C2725" s="14" t="s">
        <v>5685</v>
      </c>
      <c r="D2725" s="1" t="s">
        <v>17</v>
      </c>
      <c r="E2725" s="1" t="s">
        <v>29</v>
      </c>
      <c r="F2725" s="1" t="s">
        <v>31</v>
      </c>
      <c r="G2725" s="1" t="s">
        <v>38</v>
      </c>
      <c r="H2725" s="1">
        <v>1052</v>
      </c>
      <c r="I2725" s="1">
        <v>448.4</v>
      </c>
      <c r="J2725" s="1">
        <v>561.74</v>
      </c>
      <c r="K2725" s="1">
        <v>119</v>
      </c>
      <c r="L2725" s="1">
        <f>Table49[[#This Row],[Selling_Price]]-Table49[[#This Row],[Market_Price]]</f>
        <v>113.34000000000003</v>
      </c>
      <c r="M2725" s="1">
        <f>Table49[[#This Row],[Quantity]]*Table49[[#This Row],[Selling_Price]]</f>
        <v>66847.06</v>
      </c>
      <c r="N2725" s="1">
        <f>Table49[[#This Row],[Quantity]]*Table49[[#This Row],[Profit_Per_Quantity]]</f>
        <v>13487.460000000005</v>
      </c>
      <c r="O2725" s="1" t="s">
        <v>48</v>
      </c>
    </row>
    <row r="2726" spans="1:15" x14ac:dyDescent="0.3">
      <c r="A2726" s="1" t="s">
        <v>10236</v>
      </c>
      <c r="B2726" s="1" t="s">
        <v>3626</v>
      </c>
      <c r="C2726" s="14" t="s">
        <v>4483</v>
      </c>
      <c r="D2726" s="1" t="s">
        <v>13</v>
      </c>
      <c r="E2726" s="1" t="s">
        <v>4349</v>
      </c>
      <c r="F2726" s="1" t="s">
        <v>34</v>
      </c>
      <c r="G2726" s="1" t="s">
        <v>36</v>
      </c>
      <c r="H2726" s="1">
        <v>1069</v>
      </c>
      <c r="I2726" s="1">
        <v>247.43</v>
      </c>
      <c r="J2726" s="1">
        <v>331.24</v>
      </c>
      <c r="K2726" s="1">
        <v>493</v>
      </c>
      <c r="L2726" s="1">
        <f>Table49[[#This Row],[Selling_Price]]-Table49[[#This Row],[Market_Price]]</f>
        <v>83.81</v>
      </c>
      <c r="M2726" s="1">
        <f>Table49[[#This Row],[Quantity]]*Table49[[#This Row],[Selling_Price]]</f>
        <v>163301.32</v>
      </c>
      <c r="N2726" s="1">
        <f>Table49[[#This Row],[Quantity]]*Table49[[#This Row],[Profit_Per_Quantity]]</f>
        <v>41318.33</v>
      </c>
      <c r="O2726" s="1" t="s">
        <v>48</v>
      </c>
    </row>
    <row r="2727" spans="1:15" x14ac:dyDescent="0.3">
      <c r="A2727" s="1" t="s">
        <v>7499</v>
      </c>
      <c r="B2727" s="1" t="s">
        <v>960</v>
      </c>
      <c r="C2727" s="14" t="s">
        <v>5775</v>
      </c>
      <c r="D2727" s="1" t="s">
        <v>16</v>
      </c>
      <c r="E2727" s="1" t="s">
        <v>27</v>
      </c>
      <c r="F2727" s="1" t="s">
        <v>35</v>
      </c>
      <c r="G2727" s="1" t="s">
        <v>36</v>
      </c>
      <c r="H2727" s="1">
        <v>1077</v>
      </c>
      <c r="I2727" s="1">
        <v>1104.53</v>
      </c>
      <c r="J2727" s="1">
        <v>2155.4699999999998</v>
      </c>
      <c r="K2727" s="1">
        <v>401</v>
      </c>
      <c r="L2727" s="1">
        <f>Table49[[#This Row],[Selling_Price]]-Table49[[#This Row],[Market_Price]]</f>
        <v>1050.9399999999998</v>
      </c>
      <c r="M2727" s="1">
        <f>Table49[[#This Row],[Quantity]]*Table49[[#This Row],[Selling_Price]]</f>
        <v>864343.47</v>
      </c>
      <c r="N2727" s="1">
        <f>Table49[[#This Row],[Quantity]]*Table49[[#This Row],[Profit_Per_Quantity]]</f>
        <v>421426.93999999994</v>
      </c>
      <c r="O2727" s="1" t="s">
        <v>48</v>
      </c>
    </row>
    <row r="2728" spans="1:15" x14ac:dyDescent="0.3">
      <c r="A2728" s="1" t="s">
        <v>8795</v>
      </c>
      <c r="B2728" s="1" t="s">
        <v>1334</v>
      </c>
      <c r="C2728" s="14" t="s">
        <v>5279</v>
      </c>
      <c r="D2728" s="1" t="s">
        <v>14</v>
      </c>
      <c r="E2728" s="1" t="s">
        <v>25</v>
      </c>
      <c r="F2728" s="1" t="s">
        <v>34</v>
      </c>
      <c r="G2728" s="1" t="s">
        <v>4352</v>
      </c>
      <c r="H2728" s="1">
        <v>1032</v>
      </c>
      <c r="I2728" s="1">
        <v>1480.62</v>
      </c>
      <c r="J2728" s="1">
        <v>2543.9299999999998</v>
      </c>
      <c r="K2728" s="1">
        <v>302</v>
      </c>
      <c r="L2728" s="1">
        <f>Table49[[#This Row],[Selling_Price]]-Table49[[#This Row],[Market_Price]]</f>
        <v>1063.31</v>
      </c>
      <c r="M2728" s="1">
        <f>Table49[[#This Row],[Quantity]]*Table49[[#This Row],[Selling_Price]]</f>
        <v>768266.86</v>
      </c>
      <c r="N2728" s="1">
        <f>Table49[[#This Row],[Quantity]]*Table49[[#This Row],[Profit_Per_Quantity]]</f>
        <v>321119.62</v>
      </c>
      <c r="O2728" s="1" t="s">
        <v>48</v>
      </c>
    </row>
    <row r="2729" spans="1:15" x14ac:dyDescent="0.3">
      <c r="A2729" s="1" t="s">
        <v>10485</v>
      </c>
      <c r="B2729" s="1" t="s">
        <v>3985</v>
      </c>
      <c r="C2729" s="14" t="s">
        <v>4701</v>
      </c>
      <c r="D2729" s="1" t="s">
        <v>16</v>
      </c>
      <c r="E2729" s="1" t="s">
        <v>4351</v>
      </c>
      <c r="F2729" s="1" t="s">
        <v>33</v>
      </c>
      <c r="G2729" s="1" t="s">
        <v>36</v>
      </c>
      <c r="H2729" s="1">
        <v>1005</v>
      </c>
      <c r="I2729" s="1">
        <v>1996.71</v>
      </c>
      <c r="J2729" s="1">
        <v>3518.99</v>
      </c>
      <c r="K2729" s="1">
        <v>310</v>
      </c>
      <c r="L2729" s="1">
        <f>Table49[[#This Row],[Selling_Price]]-Table49[[#This Row],[Market_Price]]</f>
        <v>1522.2799999999997</v>
      </c>
      <c r="M2729" s="1">
        <f>Table49[[#This Row],[Quantity]]*Table49[[#This Row],[Selling_Price]]</f>
        <v>1090886.8999999999</v>
      </c>
      <c r="N2729" s="1">
        <f>Table49[[#This Row],[Quantity]]*Table49[[#This Row],[Profit_Per_Quantity]]</f>
        <v>471906.79999999993</v>
      </c>
      <c r="O2729" s="1" t="s">
        <v>48</v>
      </c>
    </row>
    <row r="2730" spans="1:15" x14ac:dyDescent="0.3">
      <c r="A2730" s="1" t="s">
        <v>7788</v>
      </c>
      <c r="B2730" s="1" t="s">
        <v>263</v>
      </c>
      <c r="C2730" s="14" t="s">
        <v>6019</v>
      </c>
      <c r="D2730" s="1" t="s">
        <v>17</v>
      </c>
      <c r="E2730" s="1" t="s">
        <v>24</v>
      </c>
      <c r="F2730" s="1" t="s">
        <v>32</v>
      </c>
      <c r="G2730" s="1" t="s">
        <v>41</v>
      </c>
      <c r="H2730" s="1">
        <v>1024</v>
      </c>
      <c r="I2730" s="1">
        <v>1267.48</v>
      </c>
      <c r="J2730" s="1">
        <v>2012.18</v>
      </c>
      <c r="K2730" s="1">
        <v>100</v>
      </c>
      <c r="L2730" s="1">
        <f>Table49[[#This Row],[Selling_Price]]-Table49[[#This Row],[Market_Price]]</f>
        <v>744.7</v>
      </c>
      <c r="M2730" s="1">
        <f>Table49[[#This Row],[Quantity]]*Table49[[#This Row],[Selling_Price]]</f>
        <v>201218</v>
      </c>
      <c r="N2730" s="1">
        <f>Table49[[#This Row],[Quantity]]*Table49[[#This Row],[Profit_Per_Quantity]]</f>
        <v>74470</v>
      </c>
      <c r="O2730" s="1" t="s">
        <v>48</v>
      </c>
    </row>
    <row r="2731" spans="1:15" x14ac:dyDescent="0.3">
      <c r="A2731" s="1" t="s">
        <v>10176</v>
      </c>
      <c r="B2731" s="1" t="s">
        <v>3541</v>
      </c>
      <c r="C2731" s="14" t="s">
        <v>4777</v>
      </c>
      <c r="D2731" s="1" t="s">
        <v>14</v>
      </c>
      <c r="E2731" s="1" t="s">
        <v>28</v>
      </c>
      <c r="F2731" s="1" t="s">
        <v>31</v>
      </c>
      <c r="G2731" s="1" t="s">
        <v>36</v>
      </c>
      <c r="H2731" s="1">
        <v>1025</v>
      </c>
      <c r="I2731" s="1">
        <v>1600.68</v>
      </c>
      <c r="J2731" s="1">
        <v>2184</v>
      </c>
      <c r="K2731" s="1">
        <v>393</v>
      </c>
      <c r="L2731" s="1">
        <f>Table49[[#This Row],[Selling_Price]]-Table49[[#This Row],[Market_Price]]</f>
        <v>583.31999999999994</v>
      </c>
      <c r="M2731" s="1">
        <f>Table49[[#This Row],[Quantity]]*Table49[[#This Row],[Selling_Price]]</f>
        <v>858312</v>
      </c>
      <c r="N2731" s="1">
        <f>Table49[[#This Row],[Quantity]]*Table49[[#This Row],[Profit_Per_Quantity]]</f>
        <v>229244.75999999998</v>
      </c>
      <c r="O2731" s="1" t="s">
        <v>48</v>
      </c>
    </row>
    <row r="2732" spans="1:15" x14ac:dyDescent="0.3">
      <c r="A2732" s="1" t="s">
        <v>7690</v>
      </c>
      <c r="B2732" s="1" t="s">
        <v>4090</v>
      </c>
      <c r="C2732" s="14" t="s">
        <v>4606</v>
      </c>
      <c r="D2732" s="1" t="s">
        <v>18</v>
      </c>
      <c r="E2732" s="1" t="s">
        <v>24</v>
      </c>
      <c r="F2732" s="1" t="s">
        <v>35</v>
      </c>
      <c r="G2732" s="1" t="s">
        <v>37</v>
      </c>
      <c r="H2732" s="1">
        <v>1045</v>
      </c>
      <c r="I2732" s="1">
        <v>1147.72</v>
      </c>
      <c r="J2732" s="1">
        <v>1854.97</v>
      </c>
      <c r="K2732" s="1">
        <v>155</v>
      </c>
      <c r="L2732" s="1">
        <f>Table49[[#This Row],[Selling_Price]]-Table49[[#This Row],[Market_Price]]</f>
        <v>707.25</v>
      </c>
      <c r="M2732" s="1">
        <f>Table49[[#This Row],[Quantity]]*Table49[[#This Row],[Selling_Price]]</f>
        <v>287520.34999999998</v>
      </c>
      <c r="N2732" s="1">
        <f>Table49[[#This Row],[Quantity]]*Table49[[#This Row],[Profit_Per_Quantity]]</f>
        <v>109623.75</v>
      </c>
      <c r="O2732" s="1" t="s">
        <v>48</v>
      </c>
    </row>
    <row r="2733" spans="1:15" x14ac:dyDescent="0.3">
      <c r="A2733" s="1" t="s">
        <v>6482</v>
      </c>
      <c r="B2733" s="1" t="s">
        <v>3628</v>
      </c>
      <c r="C2733" s="14" t="s">
        <v>4993</v>
      </c>
      <c r="D2733" s="1" t="s">
        <v>20</v>
      </c>
      <c r="E2733" s="1" t="s">
        <v>27</v>
      </c>
      <c r="F2733" s="1" t="s">
        <v>32</v>
      </c>
      <c r="G2733" s="1" t="s">
        <v>42</v>
      </c>
      <c r="H2733" s="1">
        <v>1050</v>
      </c>
      <c r="I2733" s="1">
        <v>732.3</v>
      </c>
      <c r="J2733" s="1">
        <v>1096.97</v>
      </c>
      <c r="K2733" s="1">
        <v>161</v>
      </c>
      <c r="L2733" s="1">
        <f>Table49[[#This Row],[Selling_Price]]-Table49[[#This Row],[Market_Price]]</f>
        <v>364.67000000000007</v>
      </c>
      <c r="M2733" s="1">
        <f>Table49[[#This Row],[Quantity]]*Table49[[#This Row],[Selling_Price]]</f>
        <v>176612.17</v>
      </c>
      <c r="N2733" s="1">
        <f>Table49[[#This Row],[Quantity]]*Table49[[#This Row],[Profit_Per_Quantity]]</f>
        <v>58711.87000000001</v>
      </c>
      <c r="O2733" s="1" t="s">
        <v>48</v>
      </c>
    </row>
    <row r="2734" spans="1:15" x14ac:dyDescent="0.3">
      <c r="A2734" s="1" t="s">
        <v>8300</v>
      </c>
      <c r="B2734" s="1" t="s">
        <v>529</v>
      </c>
      <c r="C2734" s="14" t="s">
        <v>5913</v>
      </c>
      <c r="D2734" s="1" t="s">
        <v>13</v>
      </c>
      <c r="E2734" s="1" t="s">
        <v>27</v>
      </c>
      <c r="F2734" s="1" t="s">
        <v>35</v>
      </c>
      <c r="G2734" s="1" t="s">
        <v>40</v>
      </c>
      <c r="H2734" s="1">
        <v>1090</v>
      </c>
      <c r="I2734" s="1">
        <v>1043.5899999999999</v>
      </c>
      <c r="J2734" s="1">
        <v>1449.44</v>
      </c>
      <c r="K2734" s="1">
        <v>2</v>
      </c>
      <c r="L2734" s="1">
        <f>Table49[[#This Row],[Selling_Price]]-Table49[[#This Row],[Market_Price]]</f>
        <v>405.85000000000014</v>
      </c>
      <c r="M2734" s="1">
        <f>Table49[[#This Row],[Quantity]]*Table49[[#This Row],[Selling_Price]]</f>
        <v>2898.88</v>
      </c>
      <c r="N2734" s="1">
        <f>Table49[[#This Row],[Quantity]]*Table49[[#This Row],[Profit_Per_Quantity]]</f>
        <v>811.70000000000027</v>
      </c>
      <c r="O2734" s="1" t="s">
        <v>48</v>
      </c>
    </row>
    <row r="2735" spans="1:15" x14ac:dyDescent="0.3">
      <c r="A2735" s="1" t="s">
        <v>8423</v>
      </c>
      <c r="B2735" s="1" t="s">
        <v>729</v>
      </c>
      <c r="C2735" s="14" t="s">
        <v>5078</v>
      </c>
      <c r="D2735" s="1" t="s">
        <v>19</v>
      </c>
      <c r="E2735" s="1" t="s">
        <v>24</v>
      </c>
      <c r="F2735" s="1" t="s">
        <v>34</v>
      </c>
      <c r="G2735" s="1" t="s">
        <v>44</v>
      </c>
      <c r="H2735" s="1">
        <v>1091</v>
      </c>
      <c r="I2735" s="1">
        <v>1602.33</v>
      </c>
      <c r="J2735" s="1">
        <v>3032.73</v>
      </c>
      <c r="K2735" s="1">
        <v>359</v>
      </c>
      <c r="L2735" s="1">
        <f>Table49[[#This Row],[Selling_Price]]-Table49[[#This Row],[Market_Price]]</f>
        <v>1430.4</v>
      </c>
      <c r="M2735" s="1">
        <f>Table49[[#This Row],[Quantity]]*Table49[[#This Row],[Selling_Price]]</f>
        <v>1088750.07</v>
      </c>
      <c r="N2735" s="1">
        <f>Table49[[#This Row],[Quantity]]*Table49[[#This Row],[Profit_Per_Quantity]]</f>
        <v>513513.60000000003</v>
      </c>
      <c r="O2735" s="1" t="s">
        <v>48</v>
      </c>
    </row>
    <row r="2736" spans="1:15" x14ac:dyDescent="0.3">
      <c r="A2736" s="1" t="s">
        <v>8102</v>
      </c>
      <c r="B2736" s="1" t="s">
        <v>186</v>
      </c>
      <c r="C2736" s="14" t="s">
        <v>4630</v>
      </c>
      <c r="D2736" s="1" t="s">
        <v>11</v>
      </c>
      <c r="E2736" s="1" t="s">
        <v>27</v>
      </c>
      <c r="F2736" s="1" t="s">
        <v>31</v>
      </c>
      <c r="G2736" s="1" t="s">
        <v>37</v>
      </c>
      <c r="H2736" s="1">
        <v>1076</v>
      </c>
      <c r="I2736" s="1">
        <v>1262.79</v>
      </c>
      <c r="J2736" s="1">
        <v>1687.16</v>
      </c>
      <c r="K2736" s="1">
        <v>269</v>
      </c>
      <c r="L2736" s="1">
        <f>Table49[[#This Row],[Selling_Price]]-Table49[[#This Row],[Market_Price]]</f>
        <v>424.37000000000012</v>
      </c>
      <c r="M2736" s="1">
        <f>Table49[[#This Row],[Quantity]]*Table49[[#This Row],[Selling_Price]]</f>
        <v>453846.04000000004</v>
      </c>
      <c r="N2736" s="1">
        <f>Table49[[#This Row],[Quantity]]*Table49[[#This Row],[Profit_Per_Quantity]]</f>
        <v>114155.53000000003</v>
      </c>
      <c r="O2736" s="1" t="s">
        <v>48</v>
      </c>
    </row>
    <row r="2737" spans="1:15" x14ac:dyDescent="0.3">
      <c r="A2737" s="1" t="s">
        <v>9798</v>
      </c>
      <c r="B2737" s="1" t="s">
        <v>2940</v>
      </c>
      <c r="C2737" s="14" t="s">
        <v>5443</v>
      </c>
      <c r="D2737" s="1" t="s">
        <v>19</v>
      </c>
      <c r="E2737" s="1" t="s">
        <v>28</v>
      </c>
      <c r="F2737" s="1" t="s">
        <v>34</v>
      </c>
      <c r="G2737" s="1" t="s">
        <v>43</v>
      </c>
      <c r="H2737" s="1">
        <v>1058</v>
      </c>
      <c r="I2737" s="1">
        <v>1339.21</v>
      </c>
      <c r="J2737" s="1">
        <v>2380.69</v>
      </c>
      <c r="K2737" s="1">
        <v>168</v>
      </c>
      <c r="L2737" s="1">
        <f>Table49[[#This Row],[Selling_Price]]-Table49[[#This Row],[Market_Price]]</f>
        <v>1041.48</v>
      </c>
      <c r="M2737" s="1">
        <f>Table49[[#This Row],[Quantity]]*Table49[[#This Row],[Selling_Price]]</f>
        <v>399955.92</v>
      </c>
      <c r="N2737" s="1">
        <f>Table49[[#This Row],[Quantity]]*Table49[[#This Row],[Profit_Per_Quantity]]</f>
        <v>174968.64</v>
      </c>
      <c r="O2737" s="1" t="s">
        <v>48</v>
      </c>
    </row>
    <row r="2738" spans="1:15" x14ac:dyDescent="0.3">
      <c r="A2738" s="1" t="s">
        <v>6545</v>
      </c>
      <c r="B2738" s="1" t="s">
        <v>3181</v>
      </c>
      <c r="C2738" s="14" t="s">
        <v>5300</v>
      </c>
      <c r="D2738" s="1" t="s">
        <v>15</v>
      </c>
      <c r="E2738" s="1" t="s">
        <v>29</v>
      </c>
      <c r="F2738" s="1" t="s">
        <v>31</v>
      </c>
      <c r="G2738" s="1" t="s">
        <v>37</v>
      </c>
      <c r="H2738" s="1">
        <v>1014</v>
      </c>
      <c r="I2738" s="1">
        <v>605.26</v>
      </c>
      <c r="J2738" s="1">
        <v>959.98</v>
      </c>
      <c r="K2738" s="1">
        <v>240</v>
      </c>
      <c r="L2738" s="1">
        <f>Table49[[#This Row],[Selling_Price]]-Table49[[#This Row],[Market_Price]]</f>
        <v>354.72</v>
      </c>
      <c r="M2738" s="1">
        <f>Table49[[#This Row],[Quantity]]*Table49[[#This Row],[Selling_Price]]</f>
        <v>230395.2</v>
      </c>
      <c r="N2738" s="1">
        <f>Table49[[#This Row],[Quantity]]*Table49[[#This Row],[Profit_Per_Quantity]]</f>
        <v>85132.800000000003</v>
      </c>
      <c r="O2738" s="1" t="s">
        <v>48</v>
      </c>
    </row>
    <row r="2739" spans="1:15" x14ac:dyDescent="0.3">
      <c r="A2739" s="1" t="s">
        <v>9366</v>
      </c>
      <c r="B2739" s="1" t="s">
        <v>2254</v>
      </c>
      <c r="C2739" s="14" t="s">
        <v>5481</v>
      </c>
      <c r="D2739" s="1" t="s">
        <v>17</v>
      </c>
      <c r="E2739" s="1" t="s">
        <v>21</v>
      </c>
      <c r="F2739" s="1" t="s">
        <v>35</v>
      </c>
      <c r="G2739" s="1" t="s">
        <v>36</v>
      </c>
      <c r="H2739" s="1">
        <v>1044</v>
      </c>
      <c r="I2739" s="1">
        <v>1848.18</v>
      </c>
      <c r="J2739" s="1">
        <v>2930.65</v>
      </c>
      <c r="K2739" s="1">
        <v>28</v>
      </c>
      <c r="L2739" s="1">
        <f>Table49[[#This Row],[Selling_Price]]-Table49[[#This Row],[Market_Price]]</f>
        <v>1082.47</v>
      </c>
      <c r="M2739" s="1">
        <f>Table49[[#This Row],[Quantity]]*Table49[[#This Row],[Selling_Price]]</f>
        <v>82058.2</v>
      </c>
      <c r="N2739" s="1">
        <f>Table49[[#This Row],[Quantity]]*Table49[[#This Row],[Profit_Per_Quantity]]</f>
        <v>30309.16</v>
      </c>
      <c r="O2739" s="1" t="s">
        <v>48</v>
      </c>
    </row>
    <row r="2740" spans="1:15" x14ac:dyDescent="0.3">
      <c r="A2740" s="1" t="s">
        <v>6949</v>
      </c>
      <c r="B2740" s="1" t="s">
        <v>2405</v>
      </c>
      <c r="C2740" s="14" t="s">
        <v>5711</v>
      </c>
      <c r="D2740" s="1" t="s">
        <v>20</v>
      </c>
      <c r="E2740" s="1" t="s">
        <v>27</v>
      </c>
      <c r="F2740" s="1" t="s">
        <v>34</v>
      </c>
      <c r="G2740" s="1" t="s">
        <v>42</v>
      </c>
      <c r="H2740" s="1">
        <v>1005</v>
      </c>
      <c r="I2740" s="1">
        <v>865.56</v>
      </c>
      <c r="J2740" s="1">
        <v>1216.53</v>
      </c>
      <c r="K2740" s="1">
        <v>69</v>
      </c>
      <c r="L2740" s="1">
        <f>Table49[[#This Row],[Selling_Price]]-Table49[[#This Row],[Market_Price]]</f>
        <v>350.97</v>
      </c>
      <c r="M2740" s="1">
        <f>Table49[[#This Row],[Quantity]]*Table49[[#This Row],[Selling_Price]]</f>
        <v>83940.569999999992</v>
      </c>
      <c r="N2740" s="1">
        <f>Table49[[#This Row],[Quantity]]*Table49[[#This Row],[Profit_Per_Quantity]]</f>
        <v>24216.93</v>
      </c>
      <c r="O2740" s="1" t="s">
        <v>48</v>
      </c>
    </row>
    <row r="2741" spans="1:15" x14ac:dyDescent="0.3">
      <c r="A2741" s="1" t="s">
        <v>8207</v>
      </c>
      <c r="B2741" s="1" t="s">
        <v>368</v>
      </c>
      <c r="C2741" s="14" t="s">
        <v>4751</v>
      </c>
      <c r="D2741" s="1" t="s">
        <v>15</v>
      </c>
      <c r="E2741" s="1" t="s">
        <v>21</v>
      </c>
      <c r="F2741" s="1" t="s">
        <v>32</v>
      </c>
      <c r="G2741" s="1" t="s">
        <v>43</v>
      </c>
      <c r="H2741" s="1">
        <v>1044</v>
      </c>
      <c r="I2741" s="1">
        <v>1713.63</v>
      </c>
      <c r="J2741" s="1">
        <v>2976.76</v>
      </c>
      <c r="K2741" s="1">
        <v>134</v>
      </c>
      <c r="L2741" s="1">
        <f>Table49[[#This Row],[Selling_Price]]-Table49[[#This Row],[Market_Price]]</f>
        <v>1263.1300000000001</v>
      </c>
      <c r="M2741" s="1">
        <f>Table49[[#This Row],[Quantity]]*Table49[[#This Row],[Selling_Price]]</f>
        <v>398885.84</v>
      </c>
      <c r="N2741" s="1">
        <f>Table49[[#This Row],[Quantity]]*Table49[[#This Row],[Profit_Per_Quantity]]</f>
        <v>169259.42</v>
      </c>
      <c r="O2741" s="1" t="s">
        <v>48</v>
      </c>
    </row>
    <row r="2742" spans="1:15" x14ac:dyDescent="0.3">
      <c r="A2742" s="1" t="s">
        <v>7135</v>
      </c>
      <c r="B2742" s="1" t="s">
        <v>2922</v>
      </c>
      <c r="C2742" s="14" t="s">
        <v>5457</v>
      </c>
      <c r="D2742" s="1" t="s">
        <v>17</v>
      </c>
      <c r="E2742" s="1" t="s">
        <v>4351</v>
      </c>
      <c r="F2742" s="1" t="s">
        <v>32</v>
      </c>
      <c r="G2742" s="1" t="s">
        <v>40</v>
      </c>
      <c r="H2742" s="1">
        <v>1094</v>
      </c>
      <c r="I2742" s="1">
        <v>1897.22</v>
      </c>
      <c r="J2742" s="1">
        <v>2256.14</v>
      </c>
      <c r="K2742" s="1">
        <v>276</v>
      </c>
      <c r="L2742" s="1">
        <f>Table49[[#This Row],[Selling_Price]]-Table49[[#This Row],[Market_Price]]</f>
        <v>358.91999999999985</v>
      </c>
      <c r="M2742" s="1">
        <f>Table49[[#This Row],[Quantity]]*Table49[[#This Row],[Selling_Price]]</f>
        <v>622694.64</v>
      </c>
      <c r="N2742" s="1">
        <f>Table49[[#This Row],[Quantity]]*Table49[[#This Row],[Profit_Per_Quantity]]</f>
        <v>99061.919999999955</v>
      </c>
      <c r="O2742" s="1" t="s">
        <v>48</v>
      </c>
    </row>
    <row r="2743" spans="1:15" x14ac:dyDescent="0.3">
      <c r="A2743" s="1" t="s">
        <v>8691</v>
      </c>
      <c r="B2743" s="1" t="s">
        <v>1155</v>
      </c>
      <c r="C2743" s="14" t="s">
        <v>6043</v>
      </c>
      <c r="D2743" s="1" t="s">
        <v>20</v>
      </c>
      <c r="E2743" s="1" t="s">
        <v>29</v>
      </c>
      <c r="F2743" s="1" t="s">
        <v>35</v>
      </c>
      <c r="G2743" s="1" t="s">
        <v>40</v>
      </c>
      <c r="H2743" s="1">
        <v>1093</v>
      </c>
      <c r="I2743" s="1">
        <v>682.27</v>
      </c>
      <c r="J2743" s="1">
        <v>1344.37</v>
      </c>
      <c r="K2743" s="1">
        <v>153</v>
      </c>
      <c r="L2743" s="1">
        <f>Table49[[#This Row],[Selling_Price]]-Table49[[#This Row],[Market_Price]]</f>
        <v>662.09999999999991</v>
      </c>
      <c r="M2743" s="1">
        <f>Table49[[#This Row],[Quantity]]*Table49[[#This Row],[Selling_Price]]</f>
        <v>205688.61</v>
      </c>
      <c r="N2743" s="1">
        <f>Table49[[#This Row],[Quantity]]*Table49[[#This Row],[Profit_Per_Quantity]]</f>
        <v>101301.29999999999</v>
      </c>
      <c r="O2743" s="1" t="s">
        <v>48</v>
      </c>
    </row>
    <row r="2744" spans="1:15" x14ac:dyDescent="0.3">
      <c r="A2744" s="1" t="s">
        <v>8413</v>
      </c>
      <c r="B2744" s="1" t="s">
        <v>712</v>
      </c>
      <c r="C2744" s="14" t="s">
        <v>4743</v>
      </c>
      <c r="D2744" s="1" t="s">
        <v>15</v>
      </c>
      <c r="E2744" s="1" t="s">
        <v>29</v>
      </c>
      <c r="F2744" s="1" t="s">
        <v>35</v>
      </c>
      <c r="G2744" s="1" t="s">
        <v>4352</v>
      </c>
      <c r="H2744" s="1">
        <v>1054</v>
      </c>
      <c r="I2744" s="1">
        <v>741.56</v>
      </c>
      <c r="J2744" s="1">
        <v>1284.97</v>
      </c>
      <c r="K2744" s="1">
        <v>196</v>
      </c>
      <c r="L2744" s="1">
        <f>Table49[[#This Row],[Selling_Price]]-Table49[[#This Row],[Market_Price]]</f>
        <v>543.41000000000008</v>
      </c>
      <c r="M2744" s="1">
        <f>Table49[[#This Row],[Quantity]]*Table49[[#This Row],[Selling_Price]]</f>
        <v>251854.12</v>
      </c>
      <c r="N2744" s="1">
        <f>Table49[[#This Row],[Quantity]]*Table49[[#This Row],[Profit_Per_Quantity]]</f>
        <v>106508.36000000002</v>
      </c>
      <c r="O2744" s="1" t="s">
        <v>48</v>
      </c>
    </row>
    <row r="2745" spans="1:15" x14ac:dyDescent="0.3">
      <c r="A2745" s="1" t="s">
        <v>7353</v>
      </c>
      <c r="B2745" s="1" t="s">
        <v>3536</v>
      </c>
      <c r="C2745" s="14" t="s">
        <v>5065</v>
      </c>
      <c r="D2745" s="1" t="s">
        <v>11</v>
      </c>
      <c r="E2745" s="1" t="s">
        <v>28</v>
      </c>
      <c r="F2745" s="1" t="s">
        <v>35</v>
      </c>
      <c r="G2745" s="1" t="s">
        <v>40</v>
      </c>
      <c r="H2745" s="1">
        <v>1047</v>
      </c>
      <c r="I2745" s="1">
        <v>1398.61</v>
      </c>
      <c r="J2745" s="1">
        <v>2218.96</v>
      </c>
      <c r="K2745" s="1">
        <v>164</v>
      </c>
      <c r="L2745" s="1">
        <f>Table49[[#This Row],[Selling_Price]]-Table49[[#This Row],[Market_Price]]</f>
        <v>820.35000000000014</v>
      </c>
      <c r="M2745" s="1">
        <f>Table49[[#This Row],[Quantity]]*Table49[[#This Row],[Selling_Price]]</f>
        <v>363909.44</v>
      </c>
      <c r="N2745" s="1">
        <f>Table49[[#This Row],[Quantity]]*Table49[[#This Row],[Profit_Per_Quantity]]</f>
        <v>134537.40000000002</v>
      </c>
      <c r="O2745" s="1" t="s">
        <v>48</v>
      </c>
    </row>
    <row r="2746" spans="1:15" x14ac:dyDescent="0.3">
      <c r="A2746" s="1" t="s">
        <v>7911</v>
      </c>
      <c r="B2746" s="1" t="s">
        <v>1282</v>
      </c>
      <c r="C2746" s="14" t="s">
        <v>5189</v>
      </c>
      <c r="D2746" s="1" t="s">
        <v>15</v>
      </c>
      <c r="E2746" s="1" t="s">
        <v>25</v>
      </c>
      <c r="F2746" s="1" t="s">
        <v>31</v>
      </c>
      <c r="G2746" s="1" t="s">
        <v>45</v>
      </c>
      <c r="H2746" s="1">
        <v>1010</v>
      </c>
      <c r="I2746" s="1">
        <v>93.83</v>
      </c>
      <c r="J2746" s="1">
        <v>111.8</v>
      </c>
      <c r="K2746" s="1">
        <v>429</v>
      </c>
      <c r="L2746" s="1">
        <f>Table49[[#This Row],[Selling_Price]]-Table49[[#This Row],[Market_Price]]</f>
        <v>17.97</v>
      </c>
      <c r="M2746" s="1">
        <f>Table49[[#This Row],[Quantity]]*Table49[[#This Row],[Selling_Price]]</f>
        <v>47962.2</v>
      </c>
      <c r="N2746" s="1">
        <f>Table49[[#This Row],[Quantity]]*Table49[[#This Row],[Profit_Per_Quantity]]</f>
        <v>7709.1299999999992</v>
      </c>
      <c r="O2746" s="1" t="s">
        <v>48</v>
      </c>
    </row>
    <row r="2747" spans="1:15" x14ac:dyDescent="0.3">
      <c r="A2747" s="1" t="s">
        <v>9548</v>
      </c>
      <c r="B2747" s="1" t="s">
        <v>2500</v>
      </c>
      <c r="C2747" s="14" t="s">
        <v>5655</v>
      </c>
      <c r="D2747" s="1" t="s">
        <v>16</v>
      </c>
      <c r="E2747" s="1" t="s">
        <v>29</v>
      </c>
      <c r="F2747" s="1" t="s">
        <v>35</v>
      </c>
      <c r="G2747" s="1" t="s">
        <v>44</v>
      </c>
      <c r="H2747" s="1">
        <v>1079</v>
      </c>
      <c r="I2747" s="1">
        <v>1580.01</v>
      </c>
      <c r="J2747" s="1">
        <v>2453.1799999999998</v>
      </c>
      <c r="K2747" s="1">
        <v>320</v>
      </c>
      <c r="L2747" s="1">
        <f>Table49[[#This Row],[Selling_Price]]-Table49[[#This Row],[Market_Price]]</f>
        <v>873.16999999999985</v>
      </c>
      <c r="M2747" s="1">
        <f>Table49[[#This Row],[Quantity]]*Table49[[#This Row],[Selling_Price]]</f>
        <v>785017.6</v>
      </c>
      <c r="N2747" s="1">
        <f>Table49[[#This Row],[Quantity]]*Table49[[#This Row],[Profit_Per_Quantity]]</f>
        <v>279414.39999999997</v>
      </c>
      <c r="O2747" s="1" t="s">
        <v>48</v>
      </c>
    </row>
    <row r="2748" spans="1:15" x14ac:dyDescent="0.3">
      <c r="A2748" s="1" t="s">
        <v>9534</v>
      </c>
      <c r="B2748" s="1" t="s">
        <v>2520</v>
      </c>
      <c r="C2748" s="14" t="s">
        <v>5665</v>
      </c>
      <c r="D2748" s="1" t="s">
        <v>15</v>
      </c>
      <c r="E2748" s="1" t="s">
        <v>4351</v>
      </c>
      <c r="F2748" s="1" t="s">
        <v>31</v>
      </c>
      <c r="G2748" s="1" t="s">
        <v>45</v>
      </c>
      <c r="H2748" s="1">
        <v>1073</v>
      </c>
      <c r="I2748" s="1">
        <v>1185.71</v>
      </c>
      <c r="J2748" s="1">
        <v>1836.2</v>
      </c>
      <c r="K2748" s="1">
        <v>346</v>
      </c>
      <c r="L2748" s="1">
        <f>Table49[[#This Row],[Selling_Price]]-Table49[[#This Row],[Market_Price]]</f>
        <v>650.49</v>
      </c>
      <c r="M2748" s="1">
        <f>Table49[[#This Row],[Quantity]]*Table49[[#This Row],[Selling_Price]]</f>
        <v>635325.20000000007</v>
      </c>
      <c r="N2748" s="1">
        <f>Table49[[#This Row],[Quantity]]*Table49[[#This Row],[Profit_Per_Quantity]]</f>
        <v>225069.54</v>
      </c>
      <c r="O2748" s="1" t="s">
        <v>48</v>
      </c>
    </row>
    <row r="2749" spans="1:15" x14ac:dyDescent="0.3">
      <c r="A2749" s="1" t="s">
        <v>6776</v>
      </c>
      <c r="B2749" s="1" t="s">
        <v>3402</v>
      </c>
      <c r="C2749" s="14" t="s">
        <v>5162</v>
      </c>
      <c r="D2749" s="1" t="s">
        <v>14</v>
      </c>
      <c r="E2749" s="1" t="s">
        <v>30</v>
      </c>
      <c r="F2749" s="1" t="s">
        <v>35</v>
      </c>
      <c r="G2749" s="1" t="s">
        <v>38</v>
      </c>
      <c r="H2749" s="1">
        <v>1015</v>
      </c>
      <c r="I2749" s="1">
        <v>134.66999999999999</v>
      </c>
      <c r="J2749" s="1">
        <v>174.53</v>
      </c>
      <c r="K2749" s="1">
        <v>30</v>
      </c>
      <c r="L2749" s="1">
        <f>Table49[[#This Row],[Selling_Price]]-Table49[[#This Row],[Market_Price]]</f>
        <v>39.860000000000014</v>
      </c>
      <c r="M2749" s="1">
        <f>Table49[[#This Row],[Quantity]]*Table49[[#This Row],[Selling_Price]]</f>
        <v>5235.8999999999996</v>
      </c>
      <c r="N2749" s="1">
        <f>Table49[[#This Row],[Quantity]]*Table49[[#This Row],[Profit_Per_Quantity]]</f>
        <v>1195.8000000000004</v>
      </c>
      <c r="O2749" s="1" t="s">
        <v>48</v>
      </c>
    </row>
    <row r="2750" spans="1:15" x14ac:dyDescent="0.3">
      <c r="A2750" s="1" t="s">
        <v>8750</v>
      </c>
      <c r="B2750" s="1" t="s">
        <v>1255</v>
      </c>
      <c r="C2750" s="14" t="s">
        <v>5174</v>
      </c>
      <c r="D2750" s="1" t="s">
        <v>15</v>
      </c>
      <c r="E2750" s="1" t="s">
        <v>29</v>
      </c>
      <c r="F2750" s="1" t="s">
        <v>32</v>
      </c>
      <c r="G2750" s="1" t="s">
        <v>42</v>
      </c>
      <c r="H2750" s="1">
        <v>1007</v>
      </c>
      <c r="I2750" s="1">
        <v>384.01</v>
      </c>
      <c r="J2750" s="1">
        <v>630.27</v>
      </c>
      <c r="K2750" s="1">
        <v>35</v>
      </c>
      <c r="L2750" s="1">
        <f>Table49[[#This Row],[Selling_Price]]-Table49[[#This Row],[Market_Price]]</f>
        <v>246.26</v>
      </c>
      <c r="M2750" s="1">
        <f>Table49[[#This Row],[Quantity]]*Table49[[#This Row],[Selling_Price]]</f>
        <v>22059.45</v>
      </c>
      <c r="N2750" s="1">
        <f>Table49[[#This Row],[Quantity]]*Table49[[#This Row],[Profit_Per_Quantity]]</f>
        <v>8619.1</v>
      </c>
      <c r="O2750" s="1" t="s">
        <v>48</v>
      </c>
    </row>
    <row r="2751" spans="1:15" x14ac:dyDescent="0.3">
      <c r="A2751" s="1" t="s">
        <v>8713</v>
      </c>
      <c r="B2751" s="1" t="s">
        <v>1185</v>
      </c>
      <c r="C2751" s="14" t="s">
        <v>4526</v>
      </c>
      <c r="D2751" s="1" t="s">
        <v>16</v>
      </c>
      <c r="E2751" s="1" t="s">
        <v>4351</v>
      </c>
      <c r="F2751" s="1" t="s">
        <v>35</v>
      </c>
      <c r="G2751" s="1" t="s">
        <v>40</v>
      </c>
      <c r="H2751" s="1">
        <v>1069</v>
      </c>
      <c r="I2751" s="1">
        <v>245.86</v>
      </c>
      <c r="J2751" s="1">
        <v>339.01</v>
      </c>
      <c r="K2751" s="1">
        <v>155</v>
      </c>
      <c r="L2751" s="1">
        <f>Table49[[#This Row],[Selling_Price]]-Table49[[#This Row],[Market_Price]]</f>
        <v>93.149999999999977</v>
      </c>
      <c r="M2751" s="1">
        <f>Table49[[#This Row],[Quantity]]*Table49[[#This Row],[Selling_Price]]</f>
        <v>52546.549999999996</v>
      </c>
      <c r="N2751" s="1">
        <f>Table49[[#This Row],[Quantity]]*Table49[[#This Row],[Profit_Per_Quantity]]</f>
        <v>14438.249999999996</v>
      </c>
      <c r="O2751" s="1" t="s">
        <v>48</v>
      </c>
    </row>
    <row r="2752" spans="1:15" x14ac:dyDescent="0.3">
      <c r="A2752" s="1" t="s">
        <v>7436</v>
      </c>
      <c r="B2752" s="1" t="s">
        <v>1531</v>
      </c>
      <c r="C2752" s="14" t="s">
        <v>5988</v>
      </c>
      <c r="D2752" s="1" t="s">
        <v>17</v>
      </c>
      <c r="E2752" s="1" t="s">
        <v>4349</v>
      </c>
      <c r="F2752" s="1" t="s">
        <v>33</v>
      </c>
      <c r="G2752" s="1" t="s">
        <v>44</v>
      </c>
      <c r="H2752" s="1">
        <v>1004</v>
      </c>
      <c r="I2752" s="1">
        <v>938.39</v>
      </c>
      <c r="J2752" s="1">
        <v>1508.54</v>
      </c>
      <c r="K2752" s="1">
        <v>18</v>
      </c>
      <c r="L2752" s="1">
        <f>Table49[[#This Row],[Selling_Price]]-Table49[[#This Row],[Market_Price]]</f>
        <v>570.15</v>
      </c>
      <c r="M2752" s="1">
        <f>Table49[[#This Row],[Quantity]]*Table49[[#This Row],[Selling_Price]]</f>
        <v>27153.72</v>
      </c>
      <c r="N2752" s="1">
        <f>Table49[[#This Row],[Quantity]]*Table49[[#This Row],[Profit_Per_Quantity]]</f>
        <v>10262.699999999999</v>
      </c>
      <c r="O2752" s="1" t="s">
        <v>48</v>
      </c>
    </row>
    <row r="2753" spans="1:15" x14ac:dyDescent="0.3">
      <c r="A2753" s="1" t="s">
        <v>8106</v>
      </c>
      <c r="B2753" s="1" t="s">
        <v>194</v>
      </c>
      <c r="C2753" s="14" t="s">
        <v>4982</v>
      </c>
      <c r="D2753" s="1" t="s">
        <v>19</v>
      </c>
      <c r="E2753" s="1" t="s">
        <v>4351</v>
      </c>
      <c r="F2753" s="1" t="s">
        <v>33</v>
      </c>
      <c r="G2753" s="1" t="s">
        <v>45</v>
      </c>
      <c r="H2753" s="1">
        <v>1003</v>
      </c>
      <c r="I2753" s="1">
        <v>1580.07</v>
      </c>
      <c r="J2753" s="1">
        <v>2300.9499999999998</v>
      </c>
      <c r="K2753" s="1">
        <v>500</v>
      </c>
      <c r="L2753" s="1">
        <f>Table49[[#This Row],[Selling_Price]]-Table49[[#This Row],[Market_Price]]</f>
        <v>720.87999999999988</v>
      </c>
      <c r="M2753" s="1">
        <f>Table49[[#This Row],[Quantity]]*Table49[[#This Row],[Selling_Price]]</f>
        <v>1150475</v>
      </c>
      <c r="N2753" s="1">
        <f>Table49[[#This Row],[Quantity]]*Table49[[#This Row],[Profit_Per_Quantity]]</f>
        <v>360439.99999999994</v>
      </c>
      <c r="O2753" s="1" t="s">
        <v>48</v>
      </c>
    </row>
    <row r="2754" spans="1:15" x14ac:dyDescent="0.3">
      <c r="A2754" s="1" t="s">
        <v>7026</v>
      </c>
      <c r="B2754" s="1" t="s">
        <v>2422</v>
      </c>
      <c r="C2754" s="14" t="s">
        <v>5702</v>
      </c>
      <c r="D2754" s="1" t="s">
        <v>14</v>
      </c>
      <c r="E2754" s="1" t="s">
        <v>21</v>
      </c>
      <c r="F2754" s="1" t="s">
        <v>31</v>
      </c>
      <c r="G2754" s="1" t="s">
        <v>40</v>
      </c>
      <c r="H2754" s="1">
        <v>1034</v>
      </c>
      <c r="I2754" s="1">
        <v>906.31</v>
      </c>
      <c r="J2754" s="1">
        <v>1404.23</v>
      </c>
      <c r="K2754" s="1">
        <v>385</v>
      </c>
      <c r="L2754" s="1">
        <f>Table49[[#This Row],[Selling_Price]]-Table49[[#This Row],[Market_Price]]</f>
        <v>497.92000000000007</v>
      </c>
      <c r="M2754" s="1">
        <f>Table49[[#This Row],[Quantity]]*Table49[[#This Row],[Selling_Price]]</f>
        <v>540628.55000000005</v>
      </c>
      <c r="N2754" s="1">
        <f>Table49[[#This Row],[Quantity]]*Table49[[#This Row],[Profit_Per_Quantity]]</f>
        <v>191699.20000000004</v>
      </c>
      <c r="O2754" s="1" t="s">
        <v>48</v>
      </c>
    </row>
    <row r="2755" spans="1:15" x14ac:dyDescent="0.3">
      <c r="A2755" s="1" t="s">
        <v>7895</v>
      </c>
      <c r="B2755" s="1" t="s">
        <v>4318</v>
      </c>
      <c r="C2755" s="14" t="s">
        <v>4386</v>
      </c>
      <c r="D2755" s="1" t="s">
        <v>11</v>
      </c>
      <c r="E2755" s="1" t="s">
        <v>29</v>
      </c>
      <c r="F2755" s="1" t="s">
        <v>31</v>
      </c>
      <c r="G2755" s="1" t="s">
        <v>41</v>
      </c>
      <c r="H2755" s="1">
        <v>1012</v>
      </c>
      <c r="I2755" s="1">
        <v>292.95</v>
      </c>
      <c r="J2755" s="1">
        <v>366.04</v>
      </c>
      <c r="K2755" s="1">
        <v>414</v>
      </c>
      <c r="L2755" s="1">
        <f>Table49[[#This Row],[Selling_Price]]-Table49[[#This Row],[Market_Price]]</f>
        <v>73.090000000000032</v>
      </c>
      <c r="M2755" s="1">
        <f>Table49[[#This Row],[Quantity]]*Table49[[#This Row],[Selling_Price]]</f>
        <v>151540.56</v>
      </c>
      <c r="N2755" s="1">
        <f>Table49[[#This Row],[Quantity]]*Table49[[#This Row],[Profit_Per_Quantity]]</f>
        <v>30259.260000000013</v>
      </c>
      <c r="O2755" s="1" t="s">
        <v>48</v>
      </c>
    </row>
    <row r="2756" spans="1:15" x14ac:dyDescent="0.3">
      <c r="A2756" s="1" t="s">
        <v>9286</v>
      </c>
      <c r="B2756" s="1" t="s">
        <v>2127</v>
      </c>
      <c r="C2756" s="14" t="s">
        <v>4680</v>
      </c>
      <c r="D2756" s="1" t="s">
        <v>17</v>
      </c>
      <c r="E2756" s="1" t="s">
        <v>28</v>
      </c>
      <c r="F2756" s="1" t="s">
        <v>32</v>
      </c>
      <c r="G2756" s="1" t="s">
        <v>4352</v>
      </c>
      <c r="H2756" s="1">
        <v>1090</v>
      </c>
      <c r="I2756" s="1">
        <v>1126.77</v>
      </c>
      <c r="J2756" s="1">
        <v>1715.3</v>
      </c>
      <c r="K2756" s="1">
        <v>158</v>
      </c>
      <c r="L2756" s="1">
        <f>Table49[[#This Row],[Selling_Price]]-Table49[[#This Row],[Market_Price]]</f>
        <v>588.53</v>
      </c>
      <c r="M2756" s="1">
        <f>Table49[[#This Row],[Quantity]]*Table49[[#This Row],[Selling_Price]]</f>
        <v>271017.39999999997</v>
      </c>
      <c r="N2756" s="1">
        <f>Table49[[#This Row],[Quantity]]*Table49[[#This Row],[Profit_Per_Quantity]]</f>
        <v>92987.739999999991</v>
      </c>
      <c r="O2756" s="1" t="s">
        <v>48</v>
      </c>
    </row>
    <row r="2757" spans="1:15" x14ac:dyDescent="0.3">
      <c r="A2757" s="1" t="s">
        <v>6385</v>
      </c>
      <c r="B2757" s="1" t="s">
        <v>2595</v>
      </c>
      <c r="C2757" s="14" t="s">
        <v>5210</v>
      </c>
      <c r="D2757" s="1" t="s">
        <v>20</v>
      </c>
      <c r="E2757" s="1" t="s">
        <v>21</v>
      </c>
      <c r="F2757" s="1" t="s">
        <v>32</v>
      </c>
      <c r="G2757" s="1" t="s">
        <v>4352</v>
      </c>
      <c r="H2757" s="1">
        <v>1046</v>
      </c>
      <c r="I2757" s="1">
        <v>921.37</v>
      </c>
      <c r="J2757" s="1">
        <v>1719.19</v>
      </c>
      <c r="K2757" s="1">
        <v>241</v>
      </c>
      <c r="L2757" s="1">
        <f>Table49[[#This Row],[Selling_Price]]-Table49[[#This Row],[Market_Price]]</f>
        <v>797.82</v>
      </c>
      <c r="M2757" s="1">
        <f>Table49[[#This Row],[Quantity]]*Table49[[#This Row],[Selling_Price]]</f>
        <v>414324.79000000004</v>
      </c>
      <c r="N2757" s="1">
        <f>Table49[[#This Row],[Quantity]]*Table49[[#This Row],[Profit_Per_Quantity]]</f>
        <v>192274.62000000002</v>
      </c>
      <c r="O2757" s="1" t="s">
        <v>48</v>
      </c>
    </row>
    <row r="2758" spans="1:15" x14ac:dyDescent="0.3">
      <c r="A2758" s="1" t="s">
        <v>9182</v>
      </c>
      <c r="B2758" s="1" t="s">
        <v>1966</v>
      </c>
      <c r="C2758" s="14" t="s">
        <v>4648</v>
      </c>
      <c r="D2758" s="1" t="s">
        <v>20</v>
      </c>
      <c r="E2758" s="1" t="s">
        <v>26</v>
      </c>
      <c r="F2758" s="1" t="s">
        <v>32</v>
      </c>
      <c r="G2758" s="1" t="s">
        <v>44</v>
      </c>
      <c r="H2758" s="1">
        <v>1076</v>
      </c>
      <c r="I2758" s="1">
        <v>117.81</v>
      </c>
      <c r="J2758" s="1">
        <v>166.77</v>
      </c>
      <c r="K2758" s="1">
        <v>495</v>
      </c>
      <c r="L2758" s="1">
        <f>Table49[[#This Row],[Selling_Price]]-Table49[[#This Row],[Market_Price]]</f>
        <v>48.960000000000008</v>
      </c>
      <c r="M2758" s="1">
        <f>Table49[[#This Row],[Quantity]]*Table49[[#This Row],[Selling_Price]]</f>
        <v>82551.150000000009</v>
      </c>
      <c r="N2758" s="1">
        <f>Table49[[#This Row],[Quantity]]*Table49[[#This Row],[Profit_Per_Quantity]]</f>
        <v>24235.200000000004</v>
      </c>
      <c r="O2758" s="1" t="s">
        <v>48</v>
      </c>
    </row>
    <row r="2759" spans="1:15" x14ac:dyDescent="0.3">
      <c r="A2759" s="1" t="s">
        <v>6679</v>
      </c>
      <c r="B2759" s="1" t="s">
        <v>164</v>
      </c>
      <c r="C2759" s="14" t="s">
        <v>5615</v>
      </c>
      <c r="D2759" s="1" t="s">
        <v>12</v>
      </c>
      <c r="E2759" s="1" t="s">
        <v>4351</v>
      </c>
      <c r="F2759" s="1" t="s">
        <v>34</v>
      </c>
      <c r="G2759" s="1" t="s">
        <v>44</v>
      </c>
      <c r="H2759" s="1">
        <v>1095</v>
      </c>
      <c r="I2759" s="1">
        <v>1539.76</v>
      </c>
      <c r="J2759" s="1">
        <v>2930.49</v>
      </c>
      <c r="K2759" s="1">
        <v>103</v>
      </c>
      <c r="L2759" s="1">
        <f>Table49[[#This Row],[Selling_Price]]-Table49[[#This Row],[Market_Price]]</f>
        <v>1390.7299999999998</v>
      </c>
      <c r="M2759" s="1">
        <f>Table49[[#This Row],[Quantity]]*Table49[[#This Row],[Selling_Price]]</f>
        <v>301840.46999999997</v>
      </c>
      <c r="N2759" s="1">
        <f>Table49[[#This Row],[Quantity]]*Table49[[#This Row],[Profit_Per_Quantity]]</f>
        <v>143245.18999999997</v>
      </c>
      <c r="O2759" s="1" t="s">
        <v>48</v>
      </c>
    </row>
    <row r="2760" spans="1:15" x14ac:dyDescent="0.3">
      <c r="A2760" s="1" t="s">
        <v>8662</v>
      </c>
      <c r="B2760" s="1" t="s">
        <v>1114</v>
      </c>
      <c r="C2760" s="14" t="s">
        <v>6103</v>
      </c>
      <c r="D2760" s="1" t="s">
        <v>18</v>
      </c>
      <c r="E2760" s="1" t="s">
        <v>30</v>
      </c>
      <c r="F2760" s="1" t="s">
        <v>35</v>
      </c>
      <c r="G2760" s="1" t="s">
        <v>36</v>
      </c>
      <c r="H2760" s="1">
        <v>1035</v>
      </c>
      <c r="I2760" s="1">
        <v>663.82</v>
      </c>
      <c r="J2760" s="1">
        <v>1247.1500000000001</v>
      </c>
      <c r="K2760" s="1">
        <v>311</v>
      </c>
      <c r="L2760" s="1">
        <f>Table49[[#This Row],[Selling_Price]]-Table49[[#This Row],[Market_Price]]</f>
        <v>583.33000000000004</v>
      </c>
      <c r="M2760" s="1">
        <f>Table49[[#This Row],[Quantity]]*Table49[[#This Row],[Selling_Price]]</f>
        <v>387863.65</v>
      </c>
      <c r="N2760" s="1">
        <f>Table49[[#This Row],[Quantity]]*Table49[[#This Row],[Profit_Per_Quantity]]</f>
        <v>181415.63</v>
      </c>
      <c r="O2760" s="1" t="s">
        <v>48</v>
      </c>
    </row>
    <row r="2761" spans="1:15" x14ac:dyDescent="0.3">
      <c r="A2761" s="1" t="s">
        <v>8579</v>
      </c>
      <c r="B2761" s="1" t="s">
        <v>976</v>
      </c>
      <c r="C2761" s="14" t="s">
        <v>4844</v>
      </c>
      <c r="D2761" s="1" t="s">
        <v>20</v>
      </c>
      <c r="E2761" s="1" t="s">
        <v>30</v>
      </c>
      <c r="F2761" s="1" t="s">
        <v>32</v>
      </c>
      <c r="G2761" s="1" t="s">
        <v>44</v>
      </c>
      <c r="H2761" s="1">
        <v>1035</v>
      </c>
      <c r="I2761" s="1">
        <v>284.17</v>
      </c>
      <c r="J2761" s="1">
        <v>545.9</v>
      </c>
      <c r="K2761" s="1">
        <v>67</v>
      </c>
      <c r="L2761" s="1">
        <f>Table49[[#This Row],[Selling_Price]]-Table49[[#This Row],[Market_Price]]</f>
        <v>261.72999999999996</v>
      </c>
      <c r="M2761" s="1">
        <f>Table49[[#This Row],[Quantity]]*Table49[[#This Row],[Selling_Price]]</f>
        <v>36575.299999999996</v>
      </c>
      <c r="N2761" s="1">
        <f>Table49[[#This Row],[Quantity]]*Table49[[#This Row],[Profit_Per_Quantity]]</f>
        <v>17535.909999999996</v>
      </c>
      <c r="O2761" s="1" t="s">
        <v>48</v>
      </c>
    </row>
    <row r="2762" spans="1:15" x14ac:dyDescent="0.3">
      <c r="A2762" s="1" t="s">
        <v>8712</v>
      </c>
      <c r="B2762" s="1" t="s">
        <v>1184</v>
      </c>
      <c r="C2762" s="14" t="s">
        <v>6088</v>
      </c>
      <c r="D2762" s="1" t="s">
        <v>13</v>
      </c>
      <c r="E2762" s="1" t="s">
        <v>21</v>
      </c>
      <c r="F2762" s="1" t="s">
        <v>32</v>
      </c>
      <c r="G2762" s="1" t="s">
        <v>38</v>
      </c>
      <c r="H2762" s="1">
        <v>1091</v>
      </c>
      <c r="I2762" s="1">
        <v>737.39</v>
      </c>
      <c r="J2762" s="1">
        <v>841.46</v>
      </c>
      <c r="K2762" s="1">
        <v>472</v>
      </c>
      <c r="L2762" s="1">
        <f>Table49[[#This Row],[Selling_Price]]-Table49[[#This Row],[Market_Price]]</f>
        <v>104.07000000000005</v>
      </c>
      <c r="M2762" s="1">
        <f>Table49[[#This Row],[Quantity]]*Table49[[#This Row],[Selling_Price]]</f>
        <v>397169.12</v>
      </c>
      <c r="N2762" s="1">
        <f>Table49[[#This Row],[Quantity]]*Table49[[#This Row],[Profit_Per_Quantity]]</f>
        <v>49121.040000000023</v>
      </c>
      <c r="O2762" s="1" t="s">
        <v>48</v>
      </c>
    </row>
    <row r="2763" spans="1:15" x14ac:dyDescent="0.3">
      <c r="A2763" s="1" t="s">
        <v>10087</v>
      </c>
      <c r="B2763" s="1" t="s">
        <v>3412</v>
      </c>
      <c r="C2763" s="14" t="s">
        <v>4754</v>
      </c>
      <c r="D2763" s="1" t="s">
        <v>13</v>
      </c>
      <c r="E2763" s="1" t="s">
        <v>29</v>
      </c>
      <c r="F2763" s="1" t="s">
        <v>34</v>
      </c>
      <c r="G2763" s="1" t="s">
        <v>42</v>
      </c>
      <c r="H2763" s="1">
        <v>1100</v>
      </c>
      <c r="I2763" s="1">
        <v>1195.76</v>
      </c>
      <c r="J2763" s="1">
        <v>2174.13</v>
      </c>
      <c r="K2763" s="1">
        <v>59</v>
      </c>
      <c r="L2763" s="1">
        <f>Table49[[#This Row],[Selling_Price]]-Table49[[#This Row],[Market_Price]]</f>
        <v>978.37000000000012</v>
      </c>
      <c r="M2763" s="1">
        <f>Table49[[#This Row],[Quantity]]*Table49[[#This Row],[Selling_Price]]</f>
        <v>128273.67000000001</v>
      </c>
      <c r="N2763" s="1">
        <f>Table49[[#This Row],[Quantity]]*Table49[[#This Row],[Profit_Per_Quantity]]</f>
        <v>57723.830000000009</v>
      </c>
      <c r="O2763" s="1" t="s">
        <v>48</v>
      </c>
    </row>
    <row r="2764" spans="1:15" x14ac:dyDescent="0.3">
      <c r="A2764" s="1" t="s">
        <v>6357</v>
      </c>
      <c r="B2764" s="1" t="s">
        <v>2519</v>
      </c>
      <c r="C2764" s="14" t="s">
        <v>4809</v>
      </c>
      <c r="D2764" s="1" t="s">
        <v>11</v>
      </c>
      <c r="E2764" s="1" t="s">
        <v>28</v>
      </c>
      <c r="F2764" s="1" t="s">
        <v>31</v>
      </c>
      <c r="G2764" s="1" t="s">
        <v>38</v>
      </c>
      <c r="H2764" s="1">
        <v>1018</v>
      </c>
      <c r="I2764" s="1">
        <v>903.26</v>
      </c>
      <c r="J2764" s="1">
        <v>1728.46</v>
      </c>
      <c r="K2764" s="1">
        <v>298</v>
      </c>
      <c r="L2764" s="1">
        <f>Table49[[#This Row],[Selling_Price]]-Table49[[#This Row],[Market_Price]]</f>
        <v>825.2</v>
      </c>
      <c r="M2764" s="1">
        <f>Table49[[#This Row],[Quantity]]*Table49[[#This Row],[Selling_Price]]</f>
        <v>515081.08</v>
      </c>
      <c r="N2764" s="1">
        <f>Table49[[#This Row],[Quantity]]*Table49[[#This Row],[Profit_Per_Quantity]]</f>
        <v>245909.6</v>
      </c>
      <c r="O2764" s="1" t="s">
        <v>48</v>
      </c>
    </row>
    <row r="2765" spans="1:15" x14ac:dyDescent="0.3">
      <c r="A2765" s="1" t="s">
        <v>9743</v>
      </c>
      <c r="B2765" s="1" t="s">
        <v>2849</v>
      </c>
      <c r="C2765" s="14" t="s">
        <v>5090</v>
      </c>
      <c r="D2765" s="1" t="s">
        <v>18</v>
      </c>
      <c r="E2765" s="1" t="s">
        <v>4349</v>
      </c>
      <c r="F2765" s="1" t="s">
        <v>34</v>
      </c>
      <c r="G2765" s="1" t="s">
        <v>45</v>
      </c>
      <c r="H2765" s="1">
        <v>1031</v>
      </c>
      <c r="I2765" s="1">
        <v>1138.8599999999999</v>
      </c>
      <c r="J2765" s="1">
        <v>1965.07</v>
      </c>
      <c r="K2765" s="1">
        <v>144</v>
      </c>
      <c r="L2765" s="1">
        <f>Table49[[#This Row],[Selling_Price]]-Table49[[#This Row],[Market_Price]]</f>
        <v>826.21</v>
      </c>
      <c r="M2765" s="1">
        <f>Table49[[#This Row],[Quantity]]*Table49[[#This Row],[Selling_Price]]</f>
        <v>282970.08</v>
      </c>
      <c r="N2765" s="1">
        <f>Table49[[#This Row],[Quantity]]*Table49[[#This Row],[Profit_Per_Quantity]]</f>
        <v>118974.24</v>
      </c>
      <c r="O2765" s="1" t="s">
        <v>48</v>
      </c>
    </row>
    <row r="2766" spans="1:15" x14ac:dyDescent="0.3">
      <c r="A2766" s="1" t="s">
        <v>9694</v>
      </c>
      <c r="B2766" s="1" t="s">
        <v>2773</v>
      </c>
      <c r="C2766" s="14" t="s">
        <v>4794</v>
      </c>
      <c r="D2766" s="1" t="s">
        <v>15</v>
      </c>
      <c r="E2766" s="1" t="s">
        <v>29</v>
      </c>
      <c r="F2766" s="1" t="s">
        <v>31</v>
      </c>
      <c r="G2766" s="1" t="s">
        <v>45</v>
      </c>
      <c r="H2766" s="1">
        <v>1028</v>
      </c>
      <c r="I2766" s="1">
        <v>259.42</v>
      </c>
      <c r="J2766" s="1">
        <v>400.07</v>
      </c>
      <c r="K2766" s="1">
        <v>292</v>
      </c>
      <c r="L2766" s="1">
        <f>Table49[[#This Row],[Selling_Price]]-Table49[[#This Row],[Market_Price]]</f>
        <v>140.64999999999998</v>
      </c>
      <c r="M2766" s="1">
        <f>Table49[[#This Row],[Quantity]]*Table49[[#This Row],[Selling_Price]]</f>
        <v>116820.44</v>
      </c>
      <c r="N2766" s="1">
        <f>Table49[[#This Row],[Quantity]]*Table49[[#This Row],[Profit_Per_Quantity]]</f>
        <v>41069.799999999996</v>
      </c>
      <c r="O2766" s="1" t="s">
        <v>48</v>
      </c>
    </row>
    <row r="2767" spans="1:15" x14ac:dyDescent="0.3">
      <c r="A2767" s="1" t="s">
        <v>8175</v>
      </c>
      <c r="B2767" s="1" t="s">
        <v>321</v>
      </c>
      <c r="C2767" s="14" t="s">
        <v>6185</v>
      </c>
      <c r="D2767" s="1" t="s">
        <v>19</v>
      </c>
      <c r="E2767" s="1" t="s">
        <v>30</v>
      </c>
      <c r="F2767" s="1" t="s">
        <v>32</v>
      </c>
      <c r="G2767" s="1" t="s">
        <v>36</v>
      </c>
      <c r="H2767" s="1">
        <v>1058</v>
      </c>
      <c r="I2767" s="1">
        <v>974.01</v>
      </c>
      <c r="J2767" s="1">
        <v>1173.01</v>
      </c>
      <c r="K2767" s="1">
        <v>103</v>
      </c>
      <c r="L2767" s="1">
        <f>Table49[[#This Row],[Selling_Price]]-Table49[[#This Row],[Market_Price]]</f>
        <v>199</v>
      </c>
      <c r="M2767" s="1">
        <f>Table49[[#This Row],[Quantity]]*Table49[[#This Row],[Selling_Price]]</f>
        <v>120820.03</v>
      </c>
      <c r="N2767" s="1">
        <f>Table49[[#This Row],[Quantity]]*Table49[[#This Row],[Profit_Per_Quantity]]</f>
        <v>20497</v>
      </c>
      <c r="O2767" s="1" t="s">
        <v>48</v>
      </c>
    </row>
    <row r="2768" spans="1:15" x14ac:dyDescent="0.3">
      <c r="A2768" s="1" t="s">
        <v>6318</v>
      </c>
      <c r="B2768" s="1" t="s">
        <v>1502</v>
      </c>
      <c r="C2768" s="14" t="s">
        <v>4511</v>
      </c>
      <c r="D2768" s="1" t="s">
        <v>20</v>
      </c>
      <c r="E2768" s="1" t="s">
        <v>4351</v>
      </c>
      <c r="F2768" s="1" t="s">
        <v>34</v>
      </c>
      <c r="G2768" s="1" t="s">
        <v>4352</v>
      </c>
      <c r="H2768" s="1">
        <v>1080</v>
      </c>
      <c r="I2768" s="1">
        <v>1434.51</v>
      </c>
      <c r="J2768" s="1">
        <v>1859.9</v>
      </c>
      <c r="K2768" s="1">
        <v>343</v>
      </c>
      <c r="L2768" s="1">
        <f>Table49[[#This Row],[Selling_Price]]-Table49[[#This Row],[Market_Price]]</f>
        <v>425.3900000000001</v>
      </c>
      <c r="M2768" s="1">
        <f>Table49[[#This Row],[Quantity]]*Table49[[#This Row],[Selling_Price]]</f>
        <v>637945.70000000007</v>
      </c>
      <c r="N2768" s="1">
        <f>Table49[[#This Row],[Quantity]]*Table49[[#This Row],[Profit_Per_Quantity]]</f>
        <v>145908.77000000005</v>
      </c>
      <c r="O2768" s="1" t="s">
        <v>48</v>
      </c>
    </row>
    <row r="2769" spans="1:15" x14ac:dyDescent="0.3">
      <c r="A2769" s="1" t="s">
        <v>10199</v>
      </c>
      <c r="B2769" s="1" t="s">
        <v>3570</v>
      </c>
      <c r="C2769" s="14" t="s">
        <v>5037</v>
      </c>
      <c r="D2769" s="1" t="s">
        <v>14</v>
      </c>
      <c r="E2769" s="1" t="s">
        <v>26</v>
      </c>
      <c r="F2769" s="1" t="s">
        <v>32</v>
      </c>
      <c r="G2769" s="1" t="s">
        <v>38</v>
      </c>
      <c r="H2769" s="1">
        <v>1047</v>
      </c>
      <c r="I2769" s="1">
        <v>811.27</v>
      </c>
      <c r="J2769" s="1">
        <v>1031.71</v>
      </c>
      <c r="K2769" s="1">
        <v>202</v>
      </c>
      <c r="L2769" s="1">
        <f>Table49[[#This Row],[Selling_Price]]-Table49[[#This Row],[Market_Price]]</f>
        <v>220.44000000000005</v>
      </c>
      <c r="M2769" s="1">
        <f>Table49[[#This Row],[Quantity]]*Table49[[#This Row],[Selling_Price]]</f>
        <v>208405.42</v>
      </c>
      <c r="N2769" s="1">
        <f>Table49[[#This Row],[Quantity]]*Table49[[#This Row],[Profit_Per_Quantity]]</f>
        <v>44528.880000000012</v>
      </c>
      <c r="O2769" s="1" t="s">
        <v>48</v>
      </c>
    </row>
    <row r="2770" spans="1:15" x14ac:dyDescent="0.3">
      <c r="A2770" s="1" t="s">
        <v>7657</v>
      </c>
      <c r="B2770" s="1" t="s">
        <v>2301</v>
      </c>
      <c r="C2770" s="14" t="s">
        <v>4757</v>
      </c>
      <c r="D2770" s="1" t="s">
        <v>20</v>
      </c>
      <c r="E2770" s="1" t="s">
        <v>30</v>
      </c>
      <c r="F2770" s="1" t="s">
        <v>35</v>
      </c>
      <c r="G2770" s="1" t="s">
        <v>44</v>
      </c>
      <c r="H2770" s="1">
        <v>1090</v>
      </c>
      <c r="I2770" s="1">
        <v>1672.65</v>
      </c>
      <c r="J2770" s="1">
        <v>1867.91</v>
      </c>
      <c r="K2770" s="1">
        <v>445</v>
      </c>
      <c r="L2770" s="1">
        <f>Table49[[#This Row],[Selling_Price]]-Table49[[#This Row],[Market_Price]]</f>
        <v>195.26</v>
      </c>
      <c r="M2770" s="1">
        <f>Table49[[#This Row],[Quantity]]*Table49[[#This Row],[Selling_Price]]</f>
        <v>831219.95000000007</v>
      </c>
      <c r="N2770" s="1">
        <f>Table49[[#This Row],[Quantity]]*Table49[[#This Row],[Profit_Per_Quantity]]</f>
        <v>86890.7</v>
      </c>
      <c r="O2770" s="1" t="s">
        <v>48</v>
      </c>
    </row>
    <row r="2771" spans="1:15" x14ac:dyDescent="0.3">
      <c r="A2771" s="1" t="s">
        <v>9123</v>
      </c>
      <c r="B2771" s="1" t="s">
        <v>1867</v>
      </c>
      <c r="C2771" s="14" t="s">
        <v>5728</v>
      </c>
      <c r="D2771" s="1" t="s">
        <v>14</v>
      </c>
      <c r="E2771" s="1" t="s">
        <v>4351</v>
      </c>
      <c r="F2771" s="1" t="s">
        <v>32</v>
      </c>
      <c r="G2771" s="1" t="s">
        <v>36</v>
      </c>
      <c r="H2771" s="1">
        <v>1025</v>
      </c>
      <c r="I2771" s="1">
        <v>630.29999999999995</v>
      </c>
      <c r="J2771" s="1">
        <v>1039.58</v>
      </c>
      <c r="K2771" s="1">
        <v>309</v>
      </c>
      <c r="L2771" s="1">
        <f>Table49[[#This Row],[Selling_Price]]-Table49[[#This Row],[Market_Price]]</f>
        <v>409.28</v>
      </c>
      <c r="M2771" s="1">
        <f>Table49[[#This Row],[Quantity]]*Table49[[#This Row],[Selling_Price]]</f>
        <v>321230.21999999997</v>
      </c>
      <c r="N2771" s="1">
        <f>Table49[[#This Row],[Quantity]]*Table49[[#This Row],[Profit_Per_Quantity]]</f>
        <v>126467.51999999999</v>
      </c>
      <c r="O2771" s="1" t="s">
        <v>48</v>
      </c>
    </row>
    <row r="2772" spans="1:15" x14ac:dyDescent="0.3">
      <c r="A2772" s="1" t="s">
        <v>9730</v>
      </c>
      <c r="B2772" s="1" t="s">
        <v>2832</v>
      </c>
      <c r="C2772" s="14" t="s">
        <v>5112</v>
      </c>
      <c r="D2772" s="1" t="s">
        <v>15</v>
      </c>
      <c r="E2772" s="1" t="s">
        <v>4349</v>
      </c>
      <c r="F2772" s="1" t="s">
        <v>34</v>
      </c>
      <c r="G2772" s="1" t="s">
        <v>43</v>
      </c>
      <c r="H2772" s="1">
        <v>1034</v>
      </c>
      <c r="I2772" s="1">
        <v>608.94000000000005</v>
      </c>
      <c r="J2772" s="1">
        <v>791.58</v>
      </c>
      <c r="K2772" s="1">
        <v>204</v>
      </c>
      <c r="L2772" s="1">
        <f>Table49[[#This Row],[Selling_Price]]-Table49[[#This Row],[Market_Price]]</f>
        <v>182.64</v>
      </c>
      <c r="M2772" s="1">
        <f>Table49[[#This Row],[Quantity]]*Table49[[#This Row],[Selling_Price]]</f>
        <v>161482.32</v>
      </c>
      <c r="N2772" s="1">
        <f>Table49[[#This Row],[Quantity]]*Table49[[#This Row],[Profit_Per_Quantity]]</f>
        <v>37258.559999999998</v>
      </c>
      <c r="O2772" s="1" t="s">
        <v>48</v>
      </c>
    </row>
    <row r="2773" spans="1:15" x14ac:dyDescent="0.3">
      <c r="A2773" s="1" t="s">
        <v>6899</v>
      </c>
      <c r="B2773" s="1" t="s">
        <v>2609</v>
      </c>
      <c r="C2773" s="14" t="s">
        <v>5620</v>
      </c>
      <c r="D2773" s="1" t="s">
        <v>19</v>
      </c>
      <c r="E2773" s="1" t="s">
        <v>28</v>
      </c>
      <c r="F2773" s="1" t="s">
        <v>31</v>
      </c>
      <c r="G2773" s="1" t="s">
        <v>43</v>
      </c>
      <c r="H2773" s="1">
        <v>1028</v>
      </c>
      <c r="I2773" s="1">
        <v>346.18</v>
      </c>
      <c r="J2773" s="1">
        <v>523.49</v>
      </c>
      <c r="K2773" s="1">
        <v>137</v>
      </c>
      <c r="L2773" s="1">
        <f>Table49[[#This Row],[Selling_Price]]-Table49[[#This Row],[Market_Price]]</f>
        <v>177.31</v>
      </c>
      <c r="M2773" s="1">
        <f>Table49[[#This Row],[Quantity]]*Table49[[#This Row],[Selling_Price]]</f>
        <v>71718.13</v>
      </c>
      <c r="N2773" s="1">
        <f>Table49[[#This Row],[Quantity]]*Table49[[#This Row],[Profit_Per_Quantity]]</f>
        <v>24291.47</v>
      </c>
      <c r="O2773" s="1" t="s">
        <v>48</v>
      </c>
    </row>
    <row r="2774" spans="1:15" x14ac:dyDescent="0.3">
      <c r="A2774" s="1" t="s">
        <v>7476</v>
      </c>
      <c r="B2774" s="1" t="s">
        <v>3014</v>
      </c>
      <c r="C2774" s="14" t="s">
        <v>5381</v>
      </c>
      <c r="D2774" s="1" t="s">
        <v>14</v>
      </c>
      <c r="E2774" s="1" t="s">
        <v>4349</v>
      </c>
      <c r="F2774" s="1" t="s">
        <v>34</v>
      </c>
      <c r="G2774" s="1" t="s">
        <v>40</v>
      </c>
      <c r="H2774" s="1">
        <v>1078</v>
      </c>
      <c r="I2774" s="1">
        <v>346.62</v>
      </c>
      <c r="J2774" s="1">
        <v>647.58000000000004</v>
      </c>
      <c r="K2774" s="1">
        <v>83</v>
      </c>
      <c r="L2774" s="1">
        <f>Table49[[#This Row],[Selling_Price]]-Table49[[#This Row],[Market_Price]]</f>
        <v>300.96000000000004</v>
      </c>
      <c r="M2774" s="1">
        <f>Table49[[#This Row],[Quantity]]*Table49[[#This Row],[Selling_Price]]</f>
        <v>53749.140000000007</v>
      </c>
      <c r="N2774" s="1">
        <f>Table49[[#This Row],[Quantity]]*Table49[[#This Row],[Profit_Per_Quantity]]</f>
        <v>24979.680000000004</v>
      </c>
      <c r="O2774" s="1" t="s">
        <v>48</v>
      </c>
    </row>
    <row r="2775" spans="1:15" x14ac:dyDescent="0.3">
      <c r="A2775" s="1" t="s">
        <v>10435</v>
      </c>
      <c r="B2775" s="1" t="s">
        <v>3918</v>
      </c>
      <c r="C2775" s="14" t="s">
        <v>4760</v>
      </c>
      <c r="D2775" s="1" t="s">
        <v>17</v>
      </c>
      <c r="E2775" s="1" t="s">
        <v>4349</v>
      </c>
      <c r="F2775" s="1" t="s">
        <v>33</v>
      </c>
      <c r="G2775" s="1" t="s">
        <v>42</v>
      </c>
      <c r="H2775" s="1">
        <v>1081</v>
      </c>
      <c r="I2775" s="1">
        <v>1132.03</v>
      </c>
      <c r="J2775" s="1">
        <v>2012.44</v>
      </c>
      <c r="K2775" s="1">
        <v>126</v>
      </c>
      <c r="L2775" s="1">
        <f>Table49[[#This Row],[Selling_Price]]-Table49[[#This Row],[Market_Price]]</f>
        <v>880.41000000000008</v>
      </c>
      <c r="M2775" s="1">
        <f>Table49[[#This Row],[Quantity]]*Table49[[#This Row],[Selling_Price]]</f>
        <v>253567.44</v>
      </c>
      <c r="N2775" s="1">
        <f>Table49[[#This Row],[Quantity]]*Table49[[#This Row],[Profit_Per_Quantity]]</f>
        <v>110931.66</v>
      </c>
      <c r="O2775" s="1" t="s">
        <v>48</v>
      </c>
    </row>
    <row r="2776" spans="1:15" x14ac:dyDescent="0.3">
      <c r="A2776" s="1" t="s">
        <v>9963</v>
      </c>
      <c r="B2776" s="1" t="s">
        <v>3197</v>
      </c>
      <c r="C2776" s="14" t="s">
        <v>4549</v>
      </c>
      <c r="D2776" s="1" t="s">
        <v>16</v>
      </c>
      <c r="E2776" s="1" t="s">
        <v>25</v>
      </c>
      <c r="F2776" s="1" t="s">
        <v>31</v>
      </c>
      <c r="G2776" s="1" t="s">
        <v>45</v>
      </c>
      <c r="H2776" s="1">
        <v>1097</v>
      </c>
      <c r="I2776" s="1">
        <v>1071.57</v>
      </c>
      <c r="J2776" s="1">
        <v>1422.11</v>
      </c>
      <c r="K2776" s="1">
        <v>67</v>
      </c>
      <c r="L2776" s="1">
        <f>Table49[[#This Row],[Selling_Price]]-Table49[[#This Row],[Market_Price]]</f>
        <v>350.53999999999996</v>
      </c>
      <c r="M2776" s="1">
        <f>Table49[[#This Row],[Quantity]]*Table49[[#This Row],[Selling_Price]]</f>
        <v>95281.37</v>
      </c>
      <c r="N2776" s="1">
        <f>Table49[[#This Row],[Quantity]]*Table49[[#This Row],[Profit_Per_Quantity]]</f>
        <v>23486.179999999997</v>
      </c>
      <c r="O2776" s="1" t="s">
        <v>48</v>
      </c>
    </row>
    <row r="2777" spans="1:15" x14ac:dyDescent="0.3">
      <c r="A2777" s="1" t="s">
        <v>10577</v>
      </c>
      <c r="B2777" s="1" t="s">
        <v>4160</v>
      </c>
      <c r="C2777" s="14" t="s">
        <v>4539</v>
      </c>
      <c r="D2777" s="1" t="s">
        <v>15</v>
      </c>
      <c r="E2777" s="1" t="s">
        <v>27</v>
      </c>
      <c r="F2777" s="1" t="s">
        <v>35</v>
      </c>
      <c r="G2777" s="1" t="s">
        <v>37</v>
      </c>
      <c r="H2777" s="1">
        <v>1059</v>
      </c>
      <c r="I2777" s="1">
        <v>1527.67</v>
      </c>
      <c r="J2777" s="1">
        <v>2722.99</v>
      </c>
      <c r="K2777" s="1">
        <v>472</v>
      </c>
      <c r="L2777" s="1">
        <f>Table49[[#This Row],[Selling_Price]]-Table49[[#This Row],[Market_Price]]</f>
        <v>1195.3199999999997</v>
      </c>
      <c r="M2777" s="1">
        <f>Table49[[#This Row],[Quantity]]*Table49[[#This Row],[Selling_Price]]</f>
        <v>1285251.2799999998</v>
      </c>
      <c r="N2777" s="1">
        <f>Table49[[#This Row],[Quantity]]*Table49[[#This Row],[Profit_Per_Quantity]]</f>
        <v>564191.0399999998</v>
      </c>
      <c r="O2777" s="1" t="s">
        <v>48</v>
      </c>
    </row>
    <row r="2778" spans="1:15" x14ac:dyDescent="0.3">
      <c r="A2778" s="1" t="s">
        <v>7698</v>
      </c>
      <c r="B2778" s="1" t="s">
        <v>1793</v>
      </c>
      <c r="C2778" s="14" t="s">
        <v>5739</v>
      </c>
      <c r="D2778" s="1" t="s">
        <v>15</v>
      </c>
      <c r="E2778" s="1" t="s">
        <v>28</v>
      </c>
      <c r="F2778" s="1" t="s">
        <v>31</v>
      </c>
      <c r="G2778" s="1" t="s">
        <v>44</v>
      </c>
      <c r="H2778" s="1">
        <v>1096</v>
      </c>
      <c r="I2778" s="1">
        <v>1463.72</v>
      </c>
      <c r="J2778" s="1">
        <v>1635.96</v>
      </c>
      <c r="K2778" s="1">
        <v>31</v>
      </c>
      <c r="L2778" s="1">
        <f>Table49[[#This Row],[Selling_Price]]-Table49[[#This Row],[Market_Price]]</f>
        <v>172.24</v>
      </c>
      <c r="M2778" s="1">
        <f>Table49[[#This Row],[Quantity]]*Table49[[#This Row],[Selling_Price]]</f>
        <v>50714.76</v>
      </c>
      <c r="N2778" s="1">
        <f>Table49[[#This Row],[Quantity]]*Table49[[#This Row],[Profit_Per_Quantity]]</f>
        <v>5339.4400000000005</v>
      </c>
      <c r="O2778" s="1" t="s">
        <v>48</v>
      </c>
    </row>
    <row r="2779" spans="1:15" x14ac:dyDescent="0.3">
      <c r="A2779" s="1" t="s">
        <v>9567</v>
      </c>
      <c r="B2779" s="1" t="s">
        <v>2568</v>
      </c>
      <c r="C2779" s="14" t="s">
        <v>5639</v>
      </c>
      <c r="D2779" s="1" t="s">
        <v>20</v>
      </c>
      <c r="E2779" s="1" t="s">
        <v>29</v>
      </c>
      <c r="F2779" s="1" t="s">
        <v>33</v>
      </c>
      <c r="G2779" s="1" t="s">
        <v>44</v>
      </c>
      <c r="H2779" s="1">
        <v>1035</v>
      </c>
      <c r="I2779" s="1">
        <v>980.2</v>
      </c>
      <c r="J2779" s="1">
        <v>1181.32</v>
      </c>
      <c r="K2779" s="1">
        <v>150</v>
      </c>
      <c r="L2779" s="1">
        <f>Table49[[#This Row],[Selling_Price]]-Table49[[#This Row],[Market_Price]]</f>
        <v>201.11999999999989</v>
      </c>
      <c r="M2779" s="1">
        <f>Table49[[#This Row],[Quantity]]*Table49[[#This Row],[Selling_Price]]</f>
        <v>177198</v>
      </c>
      <c r="N2779" s="1">
        <f>Table49[[#This Row],[Quantity]]*Table49[[#This Row],[Profit_Per_Quantity]]</f>
        <v>30167.999999999985</v>
      </c>
      <c r="O2779" s="1" t="s">
        <v>48</v>
      </c>
    </row>
    <row r="2780" spans="1:15" x14ac:dyDescent="0.3">
      <c r="A2780" s="1" t="s">
        <v>8187</v>
      </c>
      <c r="B2780" s="1" t="s">
        <v>342</v>
      </c>
      <c r="C2780" s="14" t="s">
        <v>4619</v>
      </c>
      <c r="D2780" s="1" t="s">
        <v>12</v>
      </c>
      <c r="E2780" s="1" t="s">
        <v>4351</v>
      </c>
      <c r="F2780" s="1" t="s">
        <v>35</v>
      </c>
      <c r="G2780" s="1" t="s">
        <v>37</v>
      </c>
      <c r="H2780" s="1">
        <v>1059</v>
      </c>
      <c r="I2780" s="1">
        <v>1161.68</v>
      </c>
      <c r="J2780" s="1">
        <v>2185.9699999999998</v>
      </c>
      <c r="K2780" s="1">
        <v>245</v>
      </c>
      <c r="L2780" s="1">
        <f>Table49[[#This Row],[Selling_Price]]-Table49[[#This Row],[Market_Price]]</f>
        <v>1024.2899999999997</v>
      </c>
      <c r="M2780" s="1">
        <f>Table49[[#This Row],[Quantity]]*Table49[[#This Row],[Selling_Price]]</f>
        <v>535562.64999999991</v>
      </c>
      <c r="N2780" s="1">
        <f>Table49[[#This Row],[Quantity]]*Table49[[#This Row],[Profit_Per_Quantity]]</f>
        <v>250951.04999999993</v>
      </c>
      <c r="O2780" s="1" t="s">
        <v>48</v>
      </c>
    </row>
    <row r="2781" spans="1:15" x14ac:dyDescent="0.3">
      <c r="A2781" s="1" t="s">
        <v>9998</v>
      </c>
      <c r="B2781" s="1" t="s">
        <v>3263</v>
      </c>
      <c r="C2781" s="14" t="s">
        <v>4424</v>
      </c>
      <c r="D2781" s="1" t="s">
        <v>16</v>
      </c>
      <c r="E2781" s="1" t="s">
        <v>4351</v>
      </c>
      <c r="F2781" s="1" t="s">
        <v>31</v>
      </c>
      <c r="G2781" s="1" t="s">
        <v>38</v>
      </c>
      <c r="H2781" s="1">
        <v>1055</v>
      </c>
      <c r="I2781" s="1">
        <v>599.09</v>
      </c>
      <c r="J2781" s="1">
        <v>1102.8900000000001</v>
      </c>
      <c r="K2781" s="1">
        <v>312</v>
      </c>
      <c r="L2781" s="1">
        <f>Table49[[#This Row],[Selling_Price]]-Table49[[#This Row],[Market_Price]]</f>
        <v>503.80000000000007</v>
      </c>
      <c r="M2781" s="1">
        <f>Table49[[#This Row],[Quantity]]*Table49[[#This Row],[Selling_Price]]</f>
        <v>344101.68000000005</v>
      </c>
      <c r="N2781" s="1">
        <f>Table49[[#This Row],[Quantity]]*Table49[[#This Row],[Profit_Per_Quantity]]</f>
        <v>157185.60000000003</v>
      </c>
      <c r="O2781" s="1" t="s">
        <v>48</v>
      </c>
    </row>
    <row r="2782" spans="1:15" x14ac:dyDescent="0.3">
      <c r="A2782" s="1" t="s">
        <v>9926</v>
      </c>
      <c r="B2782" s="1" t="s">
        <v>3145</v>
      </c>
      <c r="C2782" s="14" t="s">
        <v>5323</v>
      </c>
      <c r="D2782" s="1" t="s">
        <v>15</v>
      </c>
      <c r="E2782" s="1" t="s">
        <v>28</v>
      </c>
      <c r="F2782" s="1" t="s">
        <v>35</v>
      </c>
      <c r="G2782" s="1" t="s">
        <v>42</v>
      </c>
      <c r="H2782" s="1">
        <v>1073</v>
      </c>
      <c r="I2782" s="1">
        <v>449.47</v>
      </c>
      <c r="J2782" s="1">
        <v>719.31</v>
      </c>
      <c r="K2782" s="1">
        <v>384</v>
      </c>
      <c r="L2782" s="1">
        <f>Table49[[#This Row],[Selling_Price]]-Table49[[#This Row],[Market_Price]]</f>
        <v>269.83999999999992</v>
      </c>
      <c r="M2782" s="1">
        <f>Table49[[#This Row],[Quantity]]*Table49[[#This Row],[Selling_Price]]</f>
        <v>276215.03999999998</v>
      </c>
      <c r="N2782" s="1">
        <f>Table49[[#This Row],[Quantity]]*Table49[[#This Row],[Profit_Per_Quantity]]</f>
        <v>103618.55999999997</v>
      </c>
      <c r="O2782" s="1" t="s">
        <v>48</v>
      </c>
    </row>
    <row r="2783" spans="1:15" x14ac:dyDescent="0.3">
      <c r="A2783" s="1" t="s">
        <v>6578</v>
      </c>
      <c r="B2783" s="1" t="s">
        <v>1287</v>
      </c>
      <c r="C2783" s="14" t="s">
        <v>6059</v>
      </c>
      <c r="D2783" s="1" t="s">
        <v>15</v>
      </c>
      <c r="E2783" s="1" t="s">
        <v>30</v>
      </c>
      <c r="F2783" s="1" t="s">
        <v>34</v>
      </c>
      <c r="G2783" s="1" t="s">
        <v>38</v>
      </c>
      <c r="H2783" s="1">
        <v>1020</v>
      </c>
      <c r="I2783" s="1">
        <v>1379.74</v>
      </c>
      <c r="J2783" s="1">
        <v>2248.08</v>
      </c>
      <c r="K2783" s="1">
        <v>396</v>
      </c>
      <c r="L2783" s="1">
        <f>Table49[[#This Row],[Selling_Price]]-Table49[[#This Row],[Market_Price]]</f>
        <v>868.33999999999992</v>
      </c>
      <c r="M2783" s="1">
        <f>Table49[[#This Row],[Quantity]]*Table49[[#This Row],[Selling_Price]]</f>
        <v>890239.67999999993</v>
      </c>
      <c r="N2783" s="1">
        <f>Table49[[#This Row],[Quantity]]*Table49[[#This Row],[Profit_Per_Quantity]]</f>
        <v>343862.63999999996</v>
      </c>
      <c r="O2783" s="1" t="s">
        <v>48</v>
      </c>
    </row>
    <row r="2784" spans="1:15" x14ac:dyDescent="0.3">
      <c r="A2784" s="1" t="s">
        <v>6407</v>
      </c>
      <c r="B2784" s="1" t="s">
        <v>560</v>
      </c>
      <c r="C2784" s="14" t="s">
        <v>4660</v>
      </c>
      <c r="D2784" s="1" t="s">
        <v>20</v>
      </c>
      <c r="E2784" s="1" t="s">
        <v>26</v>
      </c>
      <c r="F2784" s="1" t="s">
        <v>32</v>
      </c>
      <c r="G2784" s="1" t="s">
        <v>45</v>
      </c>
      <c r="H2784" s="1">
        <v>1041</v>
      </c>
      <c r="I2784" s="1">
        <v>1931.44</v>
      </c>
      <c r="J2784" s="1">
        <v>3624.94</v>
      </c>
      <c r="K2784" s="1">
        <v>198</v>
      </c>
      <c r="L2784" s="1">
        <f>Table49[[#This Row],[Selling_Price]]-Table49[[#This Row],[Market_Price]]</f>
        <v>1693.5</v>
      </c>
      <c r="M2784" s="1">
        <f>Table49[[#This Row],[Quantity]]*Table49[[#This Row],[Selling_Price]]</f>
        <v>717738.12</v>
      </c>
      <c r="N2784" s="1">
        <f>Table49[[#This Row],[Quantity]]*Table49[[#This Row],[Profit_Per_Quantity]]</f>
        <v>335313</v>
      </c>
      <c r="O2784" s="1" t="s">
        <v>48</v>
      </c>
    </row>
    <row r="2785" spans="1:15" x14ac:dyDescent="0.3">
      <c r="A2785" s="1" t="s">
        <v>9569</v>
      </c>
      <c r="B2785" s="1" t="s">
        <v>2571</v>
      </c>
      <c r="C2785" s="14" t="s">
        <v>5193</v>
      </c>
      <c r="D2785" s="1" t="s">
        <v>11</v>
      </c>
      <c r="E2785" s="1" t="s">
        <v>28</v>
      </c>
      <c r="F2785" s="1" t="s">
        <v>33</v>
      </c>
      <c r="G2785" s="1" t="s">
        <v>38</v>
      </c>
      <c r="H2785" s="1">
        <v>1012</v>
      </c>
      <c r="I2785" s="1">
        <v>1519.5</v>
      </c>
      <c r="J2785" s="1">
        <v>2985.75</v>
      </c>
      <c r="K2785" s="1">
        <v>321</v>
      </c>
      <c r="L2785" s="1">
        <f>Table49[[#This Row],[Selling_Price]]-Table49[[#This Row],[Market_Price]]</f>
        <v>1466.25</v>
      </c>
      <c r="M2785" s="1">
        <f>Table49[[#This Row],[Quantity]]*Table49[[#This Row],[Selling_Price]]</f>
        <v>958425.75</v>
      </c>
      <c r="N2785" s="1">
        <f>Table49[[#This Row],[Quantity]]*Table49[[#This Row],[Profit_Per_Quantity]]</f>
        <v>470666.25</v>
      </c>
      <c r="O2785" s="1" t="s">
        <v>48</v>
      </c>
    </row>
    <row r="2786" spans="1:15" x14ac:dyDescent="0.3">
      <c r="A2786" s="1" t="s">
        <v>6515</v>
      </c>
      <c r="B2786" s="1" t="s">
        <v>1513</v>
      </c>
      <c r="C2786" s="14" t="s">
        <v>5321</v>
      </c>
      <c r="D2786" s="1" t="s">
        <v>18</v>
      </c>
      <c r="E2786" s="1" t="s">
        <v>30</v>
      </c>
      <c r="F2786" s="1" t="s">
        <v>31</v>
      </c>
      <c r="G2786" s="1" t="s">
        <v>42</v>
      </c>
      <c r="H2786" s="1">
        <v>1082</v>
      </c>
      <c r="I2786" s="1">
        <v>661.23</v>
      </c>
      <c r="J2786" s="1">
        <v>983.12</v>
      </c>
      <c r="K2786" s="1">
        <v>326</v>
      </c>
      <c r="L2786" s="1">
        <f>Table49[[#This Row],[Selling_Price]]-Table49[[#This Row],[Market_Price]]</f>
        <v>321.89</v>
      </c>
      <c r="M2786" s="1">
        <f>Table49[[#This Row],[Quantity]]*Table49[[#This Row],[Selling_Price]]</f>
        <v>320497.12</v>
      </c>
      <c r="N2786" s="1">
        <f>Table49[[#This Row],[Quantity]]*Table49[[#This Row],[Profit_Per_Quantity]]</f>
        <v>104936.14</v>
      </c>
      <c r="O2786" s="1" t="s">
        <v>48</v>
      </c>
    </row>
    <row r="2787" spans="1:15" x14ac:dyDescent="0.3">
      <c r="A2787" s="1" t="s">
        <v>9320</v>
      </c>
      <c r="B2787" s="1" t="s">
        <v>2182</v>
      </c>
      <c r="C2787" s="14" t="s">
        <v>5270</v>
      </c>
      <c r="D2787" s="1" t="s">
        <v>13</v>
      </c>
      <c r="E2787" s="1" t="s">
        <v>21</v>
      </c>
      <c r="F2787" s="1" t="s">
        <v>34</v>
      </c>
      <c r="G2787" s="1" t="s">
        <v>44</v>
      </c>
      <c r="H2787" s="1">
        <v>1093</v>
      </c>
      <c r="I2787" s="1">
        <v>1255.54</v>
      </c>
      <c r="J2787" s="1">
        <v>2318.25</v>
      </c>
      <c r="K2787" s="1">
        <v>75</v>
      </c>
      <c r="L2787" s="1">
        <f>Table49[[#This Row],[Selling_Price]]-Table49[[#This Row],[Market_Price]]</f>
        <v>1062.71</v>
      </c>
      <c r="M2787" s="1">
        <f>Table49[[#This Row],[Quantity]]*Table49[[#This Row],[Selling_Price]]</f>
        <v>173868.75</v>
      </c>
      <c r="N2787" s="1">
        <f>Table49[[#This Row],[Quantity]]*Table49[[#This Row],[Profit_Per_Quantity]]</f>
        <v>79703.25</v>
      </c>
      <c r="O2787" s="1" t="s">
        <v>48</v>
      </c>
    </row>
    <row r="2788" spans="1:15" x14ac:dyDescent="0.3">
      <c r="A2788" s="1" t="s">
        <v>9249</v>
      </c>
      <c r="B2788" s="1" t="s">
        <v>2066</v>
      </c>
      <c r="C2788" s="14" t="s">
        <v>5485</v>
      </c>
      <c r="D2788" s="1" t="s">
        <v>13</v>
      </c>
      <c r="E2788" s="1" t="s">
        <v>29</v>
      </c>
      <c r="F2788" s="1" t="s">
        <v>33</v>
      </c>
      <c r="G2788" s="1" t="s">
        <v>41</v>
      </c>
      <c r="H2788" s="1">
        <v>1095</v>
      </c>
      <c r="I2788" s="1">
        <v>1523.63</v>
      </c>
      <c r="J2788" s="1">
        <v>1937.7</v>
      </c>
      <c r="K2788" s="1">
        <v>313</v>
      </c>
      <c r="L2788" s="1">
        <f>Table49[[#This Row],[Selling_Price]]-Table49[[#This Row],[Market_Price]]</f>
        <v>414.06999999999994</v>
      </c>
      <c r="M2788" s="1">
        <f>Table49[[#This Row],[Quantity]]*Table49[[#This Row],[Selling_Price]]</f>
        <v>606500.1</v>
      </c>
      <c r="N2788" s="1">
        <f>Table49[[#This Row],[Quantity]]*Table49[[#This Row],[Profit_Per_Quantity]]</f>
        <v>129603.90999999997</v>
      </c>
      <c r="O2788" s="1" t="s">
        <v>48</v>
      </c>
    </row>
    <row r="2789" spans="1:15" x14ac:dyDescent="0.3">
      <c r="A2789" s="1" t="s">
        <v>8101</v>
      </c>
      <c r="B2789" s="1" t="s">
        <v>182</v>
      </c>
      <c r="C2789" s="14" t="s">
        <v>4476</v>
      </c>
      <c r="D2789" s="1" t="s">
        <v>16</v>
      </c>
      <c r="E2789" s="1" t="s">
        <v>21</v>
      </c>
      <c r="F2789" s="1" t="s">
        <v>32</v>
      </c>
      <c r="G2789" s="1" t="s">
        <v>42</v>
      </c>
      <c r="H2789" s="1">
        <v>1091</v>
      </c>
      <c r="I2789" s="1">
        <v>452.07</v>
      </c>
      <c r="J2789" s="1">
        <v>721.1</v>
      </c>
      <c r="K2789" s="1">
        <v>437</v>
      </c>
      <c r="L2789" s="1">
        <f>Table49[[#This Row],[Selling_Price]]-Table49[[#This Row],[Market_Price]]</f>
        <v>269.03000000000003</v>
      </c>
      <c r="M2789" s="1">
        <f>Table49[[#This Row],[Quantity]]*Table49[[#This Row],[Selling_Price]]</f>
        <v>315120.7</v>
      </c>
      <c r="N2789" s="1">
        <f>Table49[[#This Row],[Quantity]]*Table49[[#This Row],[Profit_Per_Quantity]]</f>
        <v>117566.11000000002</v>
      </c>
      <c r="O2789" s="1" t="s">
        <v>48</v>
      </c>
    </row>
    <row r="2790" spans="1:15" x14ac:dyDescent="0.3">
      <c r="A2790" s="1" t="s">
        <v>6594</v>
      </c>
      <c r="B2790" s="1" t="s">
        <v>1267</v>
      </c>
      <c r="C2790" s="14" t="s">
        <v>5346</v>
      </c>
      <c r="D2790" s="1" t="s">
        <v>17</v>
      </c>
      <c r="E2790" s="1" t="s">
        <v>4351</v>
      </c>
      <c r="F2790" s="1" t="s">
        <v>32</v>
      </c>
      <c r="G2790" s="1" t="s">
        <v>45</v>
      </c>
      <c r="H2790" s="1">
        <v>1076</v>
      </c>
      <c r="I2790" s="1">
        <v>1068.44</v>
      </c>
      <c r="J2790" s="1">
        <v>1316.89</v>
      </c>
      <c r="K2790" s="1">
        <v>178</v>
      </c>
      <c r="L2790" s="1">
        <f>Table49[[#This Row],[Selling_Price]]-Table49[[#This Row],[Market_Price]]</f>
        <v>248.45000000000005</v>
      </c>
      <c r="M2790" s="1">
        <f>Table49[[#This Row],[Quantity]]*Table49[[#This Row],[Selling_Price]]</f>
        <v>234406.42</v>
      </c>
      <c r="N2790" s="1">
        <f>Table49[[#This Row],[Quantity]]*Table49[[#This Row],[Profit_Per_Quantity]]</f>
        <v>44224.100000000006</v>
      </c>
      <c r="O2790" s="1" t="s">
        <v>48</v>
      </c>
    </row>
    <row r="2791" spans="1:15" x14ac:dyDescent="0.3">
      <c r="A2791" s="1" t="s">
        <v>7230</v>
      </c>
      <c r="B2791" s="1" t="s">
        <v>3135</v>
      </c>
      <c r="C2791" s="14" t="s">
        <v>5329</v>
      </c>
      <c r="D2791" s="1" t="s">
        <v>18</v>
      </c>
      <c r="E2791" s="1" t="s">
        <v>4351</v>
      </c>
      <c r="F2791" s="1" t="s">
        <v>32</v>
      </c>
      <c r="G2791" s="1" t="s">
        <v>45</v>
      </c>
      <c r="H2791" s="1">
        <v>1097</v>
      </c>
      <c r="I2791" s="1">
        <v>1581.37</v>
      </c>
      <c r="J2791" s="1">
        <v>2954.13</v>
      </c>
      <c r="K2791" s="1">
        <v>43</v>
      </c>
      <c r="L2791" s="1">
        <f>Table49[[#This Row],[Selling_Price]]-Table49[[#This Row],[Market_Price]]</f>
        <v>1372.7600000000002</v>
      </c>
      <c r="M2791" s="1">
        <f>Table49[[#This Row],[Quantity]]*Table49[[#This Row],[Selling_Price]]</f>
        <v>127027.59000000001</v>
      </c>
      <c r="N2791" s="1">
        <f>Table49[[#This Row],[Quantity]]*Table49[[#This Row],[Profit_Per_Quantity]]</f>
        <v>59028.680000000008</v>
      </c>
      <c r="O2791" s="1" t="s">
        <v>48</v>
      </c>
    </row>
    <row r="2792" spans="1:15" x14ac:dyDescent="0.3">
      <c r="A2792" s="1" t="s">
        <v>9576</v>
      </c>
      <c r="B2792" s="1" t="s">
        <v>2582</v>
      </c>
      <c r="C2792" s="14" t="s">
        <v>5630</v>
      </c>
      <c r="D2792" s="1" t="s">
        <v>16</v>
      </c>
      <c r="E2792" s="1" t="s">
        <v>28</v>
      </c>
      <c r="F2792" s="1" t="s">
        <v>35</v>
      </c>
      <c r="G2792" s="1" t="s">
        <v>42</v>
      </c>
      <c r="H2792" s="1">
        <v>1097</v>
      </c>
      <c r="I2792" s="1">
        <v>1604.1</v>
      </c>
      <c r="J2792" s="1">
        <v>1902.23</v>
      </c>
      <c r="K2792" s="1">
        <v>432</v>
      </c>
      <c r="L2792" s="1">
        <f>Table49[[#This Row],[Selling_Price]]-Table49[[#This Row],[Market_Price]]</f>
        <v>298.13000000000011</v>
      </c>
      <c r="M2792" s="1">
        <f>Table49[[#This Row],[Quantity]]*Table49[[#This Row],[Selling_Price]]</f>
        <v>821763.36</v>
      </c>
      <c r="N2792" s="1">
        <f>Table49[[#This Row],[Quantity]]*Table49[[#This Row],[Profit_Per_Quantity]]</f>
        <v>128792.16000000005</v>
      </c>
      <c r="O2792" s="1" t="s">
        <v>48</v>
      </c>
    </row>
    <row r="2793" spans="1:15" x14ac:dyDescent="0.3">
      <c r="A2793" s="1" t="s">
        <v>7021</v>
      </c>
      <c r="B2793" s="1" t="s">
        <v>3079</v>
      </c>
      <c r="C2793" s="14" t="s">
        <v>4942</v>
      </c>
      <c r="D2793" s="1" t="s">
        <v>19</v>
      </c>
      <c r="E2793" s="1" t="s">
        <v>26</v>
      </c>
      <c r="F2793" s="1" t="s">
        <v>33</v>
      </c>
      <c r="G2793" s="1" t="s">
        <v>37</v>
      </c>
      <c r="H2793" s="1">
        <v>1055</v>
      </c>
      <c r="I2793" s="1">
        <v>259.37</v>
      </c>
      <c r="J2793" s="1">
        <v>289.18</v>
      </c>
      <c r="K2793" s="1">
        <v>203</v>
      </c>
      <c r="L2793" s="1">
        <f>Table49[[#This Row],[Selling_Price]]-Table49[[#This Row],[Market_Price]]</f>
        <v>29.810000000000002</v>
      </c>
      <c r="M2793" s="1">
        <f>Table49[[#This Row],[Quantity]]*Table49[[#This Row],[Selling_Price]]</f>
        <v>58703.54</v>
      </c>
      <c r="N2793" s="1">
        <f>Table49[[#This Row],[Quantity]]*Table49[[#This Row],[Profit_Per_Quantity]]</f>
        <v>6051.43</v>
      </c>
      <c r="O2793" s="1" t="s">
        <v>48</v>
      </c>
    </row>
    <row r="2794" spans="1:15" x14ac:dyDescent="0.3">
      <c r="A2794" s="1" t="s">
        <v>10428</v>
      </c>
      <c r="B2794" s="1" t="s">
        <v>3909</v>
      </c>
      <c r="C2794" s="14" t="s">
        <v>4767</v>
      </c>
      <c r="D2794" s="1" t="s">
        <v>12</v>
      </c>
      <c r="E2794" s="1" t="s">
        <v>24</v>
      </c>
      <c r="F2794" s="1" t="s">
        <v>34</v>
      </c>
      <c r="G2794" s="1" t="s">
        <v>42</v>
      </c>
      <c r="H2794" s="1">
        <v>1009</v>
      </c>
      <c r="I2794" s="1">
        <v>1383.19</v>
      </c>
      <c r="J2794" s="1">
        <v>2518.89</v>
      </c>
      <c r="K2794" s="1">
        <v>209</v>
      </c>
      <c r="L2794" s="1">
        <f>Table49[[#This Row],[Selling_Price]]-Table49[[#This Row],[Market_Price]]</f>
        <v>1135.6999999999998</v>
      </c>
      <c r="M2794" s="1">
        <f>Table49[[#This Row],[Quantity]]*Table49[[#This Row],[Selling_Price]]</f>
        <v>526448.01</v>
      </c>
      <c r="N2794" s="1">
        <f>Table49[[#This Row],[Quantity]]*Table49[[#This Row],[Profit_Per_Quantity]]</f>
        <v>237361.29999999996</v>
      </c>
      <c r="O2794" s="1" t="s">
        <v>48</v>
      </c>
    </row>
    <row r="2795" spans="1:15" x14ac:dyDescent="0.3">
      <c r="A2795" s="1" t="s">
        <v>9095</v>
      </c>
      <c r="B2795" s="1" t="s">
        <v>1832</v>
      </c>
      <c r="C2795" s="14" t="s">
        <v>5828</v>
      </c>
      <c r="D2795" s="1" t="s">
        <v>14</v>
      </c>
      <c r="E2795" s="1" t="s">
        <v>4349</v>
      </c>
      <c r="F2795" s="1" t="s">
        <v>31</v>
      </c>
      <c r="G2795" s="1" t="s">
        <v>44</v>
      </c>
      <c r="H2795" s="1">
        <v>1092</v>
      </c>
      <c r="I2795" s="1">
        <v>221.96</v>
      </c>
      <c r="J2795" s="1">
        <v>317.26</v>
      </c>
      <c r="K2795" s="1">
        <v>448</v>
      </c>
      <c r="L2795" s="1">
        <f>Table49[[#This Row],[Selling_Price]]-Table49[[#This Row],[Market_Price]]</f>
        <v>95.299999999999983</v>
      </c>
      <c r="M2795" s="1">
        <f>Table49[[#This Row],[Quantity]]*Table49[[#This Row],[Selling_Price]]</f>
        <v>142132.47999999998</v>
      </c>
      <c r="N2795" s="1">
        <f>Table49[[#This Row],[Quantity]]*Table49[[#This Row],[Profit_Per_Quantity]]</f>
        <v>42694.399999999994</v>
      </c>
      <c r="O2795" s="1" t="s">
        <v>48</v>
      </c>
    </row>
    <row r="2796" spans="1:15" x14ac:dyDescent="0.3">
      <c r="A2796" s="1" t="s">
        <v>8641</v>
      </c>
      <c r="B2796" s="1" t="s">
        <v>1089</v>
      </c>
      <c r="C2796" s="14" t="s">
        <v>6108</v>
      </c>
      <c r="D2796" s="1" t="s">
        <v>15</v>
      </c>
      <c r="E2796" s="1" t="s">
        <v>27</v>
      </c>
      <c r="F2796" s="1" t="s">
        <v>33</v>
      </c>
      <c r="G2796" s="1" t="s">
        <v>40</v>
      </c>
      <c r="H2796" s="1">
        <v>1059</v>
      </c>
      <c r="I2796" s="1">
        <v>1750.84</v>
      </c>
      <c r="J2796" s="1">
        <v>3258.82</v>
      </c>
      <c r="K2796" s="1">
        <v>369</v>
      </c>
      <c r="L2796" s="1">
        <f>Table49[[#This Row],[Selling_Price]]-Table49[[#This Row],[Market_Price]]</f>
        <v>1507.9800000000002</v>
      </c>
      <c r="M2796" s="1">
        <f>Table49[[#This Row],[Quantity]]*Table49[[#This Row],[Selling_Price]]</f>
        <v>1202504.58</v>
      </c>
      <c r="N2796" s="1">
        <f>Table49[[#This Row],[Quantity]]*Table49[[#This Row],[Profit_Per_Quantity]]</f>
        <v>556444.62000000011</v>
      </c>
      <c r="O2796" s="1" t="s">
        <v>48</v>
      </c>
    </row>
    <row r="2797" spans="1:15" x14ac:dyDescent="0.3">
      <c r="A2797" s="1" t="s">
        <v>10128</v>
      </c>
      <c r="B2797" s="1" t="s">
        <v>3474</v>
      </c>
      <c r="C2797" s="14" t="s">
        <v>5110</v>
      </c>
      <c r="D2797" s="1" t="s">
        <v>14</v>
      </c>
      <c r="E2797" s="1" t="s">
        <v>21</v>
      </c>
      <c r="F2797" s="1" t="s">
        <v>31</v>
      </c>
      <c r="G2797" s="1" t="s">
        <v>44</v>
      </c>
      <c r="H2797" s="1">
        <v>1087</v>
      </c>
      <c r="I2797" s="1">
        <v>1412.94</v>
      </c>
      <c r="J2797" s="1">
        <v>2347.48</v>
      </c>
      <c r="K2797" s="1">
        <v>409</v>
      </c>
      <c r="L2797" s="1">
        <f>Table49[[#This Row],[Selling_Price]]-Table49[[#This Row],[Market_Price]]</f>
        <v>934.54</v>
      </c>
      <c r="M2797" s="1">
        <f>Table49[[#This Row],[Quantity]]*Table49[[#This Row],[Selling_Price]]</f>
        <v>960119.32000000007</v>
      </c>
      <c r="N2797" s="1">
        <f>Table49[[#This Row],[Quantity]]*Table49[[#This Row],[Profit_Per_Quantity]]</f>
        <v>382226.86</v>
      </c>
      <c r="O2797" s="1" t="s">
        <v>48</v>
      </c>
    </row>
    <row r="2798" spans="1:15" x14ac:dyDescent="0.3">
      <c r="A2798" s="1" t="s">
        <v>6838</v>
      </c>
      <c r="B2798" s="1" t="s">
        <v>1698</v>
      </c>
      <c r="C2798" s="14" t="s">
        <v>5187</v>
      </c>
      <c r="D2798" s="1" t="s">
        <v>18</v>
      </c>
      <c r="E2798" s="1" t="s">
        <v>21</v>
      </c>
      <c r="F2798" s="1" t="s">
        <v>35</v>
      </c>
      <c r="G2798" s="1" t="s">
        <v>42</v>
      </c>
      <c r="H2798" s="1">
        <v>1023</v>
      </c>
      <c r="I2798" s="1">
        <v>203.85</v>
      </c>
      <c r="J2798" s="1">
        <v>275.82</v>
      </c>
      <c r="K2798" s="1">
        <v>93</v>
      </c>
      <c r="L2798" s="1">
        <f>Table49[[#This Row],[Selling_Price]]-Table49[[#This Row],[Market_Price]]</f>
        <v>71.97</v>
      </c>
      <c r="M2798" s="1">
        <f>Table49[[#This Row],[Quantity]]*Table49[[#This Row],[Selling_Price]]</f>
        <v>25651.26</v>
      </c>
      <c r="N2798" s="1">
        <f>Table49[[#This Row],[Quantity]]*Table49[[#This Row],[Profit_Per_Quantity]]</f>
        <v>6693.21</v>
      </c>
      <c r="O2798" s="1" t="s">
        <v>48</v>
      </c>
    </row>
    <row r="2799" spans="1:15" x14ac:dyDescent="0.3">
      <c r="A2799" s="1" t="s">
        <v>7677</v>
      </c>
      <c r="B2799" s="1" t="s">
        <v>3410</v>
      </c>
      <c r="C2799" s="14" t="s">
        <v>5156</v>
      </c>
      <c r="D2799" s="1" t="s">
        <v>14</v>
      </c>
      <c r="E2799" s="1" t="s">
        <v>21</v>
      </c>
      <c r="F2799" s="1" t="s">
        <v>35</v>
      </c>
      <c r="G2799" s="1" t="s">
        <v>43</v>
      </c>
      <c r="H2799" s="1">
        <v>1032</v>
      </c>
      <c r="I2799" s="1">
        <v>1447.33</v>
      </c>
      <c r="J2799" s="1">
        <v>1699.43</v>
      </c>
      <c r="K2799" s="1">
        <v>51</v>
      </c>
      <c r="L2799" s="1">
        <f>Table49[[#This Row],[Selling_Price]]-Table49[[#This Row],[Market_Price]]</f>
        <v>252.10000000000014</v>
      </c>
      <c r="M2799" s="1">
        <f>Table49[[#This Row],[Quantity]]*Table49[[#This Row],[Selling_Price]]</f>
        <v>86670.930000000008</v>
      </c>
      <c r="N2799" s="1">
        <f>Table49[[#This Row],[Quantity]]*Table49[[#This Row],[Profit_Per_Quantity]]</f>
        <v>12857.100000000008</v>
      </c>
      <c r="O2799" s="1" t="s">
        <v>4350</v>
      </c>
    </row>
    <row r="2800" spans="1:15" x14ac:dyDescent="0.3">
      <c r="A2800" s="1" t="s">
        <v>7321</v>
      </c>
      <c r="B2800" s="1" t="s">
        <v>3068</v>
      </c>
      <c r="C2800" s="14" t="s">
        <v>5373</v>
      </c>
      <c r="D2800" s="1" t="s">
        <v>11</v>
      </c>
      <c r="E2800" s="1" t="s">
        <v>29</v>
      </c>
      <c r="F2800" s="1" t="s">
        <v>33</v>
      </c>
      <c r="G2800" s="1" t="s">
        <v>41</v>
      </c>
      <c r="H2800" s="1">
        <v>1084</v>
      </c>
      <c r="I2800" s="1">
        <v>1835.23</v>
      </c>
      <c r="J2800" s="1">
        <v>2857.96</v>
      </c>
      <c r="K2800" s="1">
        <v>437</v>
      </c>
      <c r="L2800" s="1">
        <f>Table49[[#This Row],[Selling_Price]]-Table49[[#This Row],[Market_Price]]</f>
        <v>1022.73</v>
      </c>
      <c r="M2800" s="1">
        <f>Table49[[#This Row],[Quantity]]*Table49[[#This Row],[Selling_Price]]</f>
        <v>1248928.52</v>
      </c>
      <c r="N2800" s="1">
        <f>Table49[[#This Row],[Quantity]]*Table49[[#This Row],[Profit_Per_Quantity]]</f>
        <v>446933.01</v>
      </c>
      <c r="O2800" s="1" t="s">
        <v>4350</v>
      </c>
    </row>
    <row r="2801" spans="1:15" x14ac:dyDescent="0.3">
      <c r="A2801" s="1" t="s">
        <v>9593</v>
      </c>
      <c r="B2801" s="1" t="s">
        <v>2613</v>
      </c>
      <c r="C2801" s="14" t="s">
        <v>4663</v>
      </c>
      <c r="D2801" s="1" t="s">
        <v>18</v>
      </c>
      <c r="E2801" s="1" t="s">
        <v>30</v>
      </c>
      <c r="F2801" s="1" t="s">
        <v>31</v>
      </c>
      <c r="G2801" s="1" t="s">
        <v>4352</v>
      </c>
      <c r="H2801" s="1">
        <v>1041</v>
      </c>
      <c r="I2801" s="1">
        <v>1927.72</v>
      </c>
      <c r="J2801" s="1">
        <v>2391.89</v>
      </c>
      <c r="K2801" s="1">
        <v>70</v>
      </c>
      <c r="L2801" s="1">
        <f>Table49[[#This Row],[Selling_Price]]-Table49[[#This Row],[Market_Price]]</f>
        <v>464.16999999999985</v>
      </c>
      <c r="M2801" s="1">
        <f>Table49[[#This Row],[Quantity]]*Table49[[#This Row],[Selling_Price]]</f>
        <v>167432.29999999999</v>
      </c>
      <c r="N2801" s="1">
        <f>Table49[[#This Row],[Quantity]]*Table49[[#This Row],[Profit_Per_Quantity]]</f>
        <v>32491.899999999991</v>
      </c>
      <c r="O2801" s="1" t="s">
        <v>4350</v>
      </c>
    </row>
    <row r="2802" spans="1:15" x14ac:dyDescent="0.3">
      <c r="A2802" s="1" t="s">
        <v>7399</v>
      </c>
      <c r="B2802" s="1" t="s">
        <v>68</v>
      </c>
      <c r="C2802" s="14" t="s">
        <v>5762</v>
      </c>
      <c r="D2802" s="1" t="s">
        <v>16</v>
      </c>
      <c r="E2802" s="1" t="s">
        <v>28</v>
      </c>
      <c r="F2802" s="1" t="s">
        <v>35</v>
      </c>
      <c r="G2802" s="1" t="s">
        <v>36</v>
      </c>
      <c r="H2802" s="1">
        <v>1057</v>
      </c>
      <c r="I2802" s="1">
        <v>1472.19</v>
      </c>
      <c r="J2802" s="1">
        <v>2472</v>
      </c>
      <c r="K2802" s="1">
        <v>462</v>
      </c>
      <c r="L2802" s="1">
        <f>Table49[[#This Row],[Selling_Price]]-Table49[[#This Row],[Market_Price]]</f>
        <v>999.81</v>
      </c>
      <c r="M2802" s="1">
        <f>Table49[[#This Row],[Quantity]]*Table49[[#This Row],[Selling_Price]]</f>
        <v>1142064</v>
      </c>
      <c r="N2802" s="1">
        <f>Table49[[#This Row],[Quantity]]*Table49[[#This Row],[Profit_Per_Quantity]]</f>
        <v>461912.22</v>
      </c>
      <c r="O2802" s="1" t="s">
        <v>4350</v>
      </c>
    </row>
    <row r="2803" spans="1:15" x14ac:dyDescent="0.3">
      <c r="A2803" s="1" t="s">
        <v>10549</v>
      </c>
      <c r="B2803" s="1" t="s">
        <v>4105</v>
      </c>
      <c r="C2803" s="14" t="s">
        <v>4593</v>
      </c>
      <c r="D2803" s="1" t="s">
        <v>13</v>
      </c>
      <c r="E2803" s="1" t="s">
        <v>4349</v>
      </c>
      <c r="F2803" s="1" t="s">
        <v>32</v>
      </c>
      <c r="G2803" s="1" t="s">
        <v>45</v>
      </c>
      <c r="H2803" s="1">
        <v>1030</v>
      </c>
      <c r="I2803" s="1">
        <v>550.92999999999995</v>
      </c>
      <c r="J2803" s="1">
        <v>747.43</v>
      </c>
      <c r="K2803" s="1">
        <v>211</v>
      </c>
      <c r="L2803" s="1">
        <f>Table49[[#This Row],[Selling_Price]]-Table49[[#This Row],[Market_Price]]</f>
        <v>196.5</v>
      </c>
      <c r="M2803" s="1">
        <f>Table49[[#This Row],[Quantity]]*Table49[[#This Row],[Selling_Price]]</f>
        <v>157707.72999999998</v>
      </c>
      <c r="N2803" s="1">
        <f>Table49[[#This Row],[Quantity]]*Table49[[#This Row],[Profit_Per_Quantity]]</f>
        <v>41461.5</v>
      </c>
      <c r="O2803" s="1" t="s">
        <v>4350</v>
      </c>
    </row>
    <row r="2804" spans="1:15" x14ac:dyDescent="0.3">
      <c r="A2804" s="1" t="s">
        <v>8016</v>
      </c>
      <c r="B2804" s="1" t="s">
        <v>2885</v>
      </c>
      <c r="C2804" s="14" t="s">
        <v>5476</v>
      </c>
      <c r="D2804" s="1" t="s">
        <v>18</v>
      </c>
      <c r="E2804" s="1" t="s">
        <v>4349</v>
      </c>
      <c r="F2804" s="1" t="s">
        <v>32</v>
      </c>
      <c r="G2804" s="1" t="s">
        <v>40</v>
      </c>
      <c r="H2804" s="1">
        <v>1003</v>
      </c>
      <c r="I2804" s="1">
        <v>1165.02</v>
      </c>
      <c r="J2804" s="1">
        <v>2211.73</v>
      </c>
      <c r="K2804" s="1">
        <v>497</v>
      </c>
      <c r="L2804" s="1">
        <f>Table49[[#This Row],[Selling_Price]]-Table49[[#This Row],[Market_Price]]</f>
        <v>1046.71</v>
      </c>
      <c r="M2804" s="1">
        <f>Table49[[#This Row],[Quantity]]*Table49[[#This Row],[Selling_Price]]</f>
        <v>1099229.81</v>
      </c>
      <c r="N2804" s="1">
        <f>Table49[[#This Row],[Quantity]]*Table49[[#This Row],[Profit_Per_Quantity]]</f>
        <v>520214.87</v>
      </c>
      <c r="O2804" s="1" t="s">
        <v>4350</v>
      </c>
    </row>
    <row r="2805" spans="1:15" x14ac:dyDescent="0.3">
      <c r="A2805" s="1" t="s">
        <v>7408</v>
      </c>
      <c r="B2805" s="1" t="s">
        <v>3602</v>
      </c>
      <c r="C2805" s="14" t="s">
        <v>5010</v>
      </c>
      <c r="D2805" s="1" t="s">
        <v>16</v>
      </c>
      <c r="E2805" s="1" t="s">
        <v>4349</v>
      </c>
      <c r="F2805" s="1" t="s">
        <v>31</v>
      </c>
      <c r="G2805" s="1" t="s">
        <v>43</v>
      </c>
      <c r="H2805" s="1">
        <v>1043</v>
      </c>
      <c r="I2805" s="1">
        <v>1915.26</v>
      </c>
      <c r="J2805" s="1">
        <v>2411.19</v>
      </c>
      <c r="K2805" s="1">
        <v>172</v>
      </c>
      <c r="L2805" s="1">
        <f>Table49[[#This Row],[Selling_Price]]-Table49[[#This Row],[Market_Price]]</f>
        <v>495.93000000000006</v>
      </c>
      <c r="M2805" s="1">
        <f>Table49[[#This Row],[Quantity]]*Table49[[#This Row],[Selling_Price]]</f>
        <v>414724.68</v>
      </c>
      <c r="N2805" s="1">
        <f>Table49[[#This Row],[Quantity]]*Table49[[#This Row],[Profit_Per_Quantity]]</f>
        <v>85299.96</v>
      </c>
      <c r="O2805" s="1" t="s">
        <v>4350</v>
      </c>
    </row>
    <row r="2806" spans="1:15" x14ac:dyDescent="0.3">
      <c r="A2806" s="1" t="s">
        <v>9888</v>
      </c>
      <c r="B2806" s="1" t="s">
        <v>3077</v>
      </c>
      <c r="C2806" s="14" t="s">
        <v>5366</v>
      </c>
      <c r="D2806" s="1" t="s">
        <v>15</v>
      </c>
      <c r="E2806" s="1" t="s">
        <v>24</v>
      </c>
      <c r="F2806" s="1" t="s">
        <v>35</v>
      </c>
      <c r="G2806" s="1" t="s">
        <v>36</v>
      </c>
      <c r="H2806" s="1">
        <v>1032</v>
      </c>
      <c r="I2806" s="1">
        <v>484.48</v>
      </c>
      <c r="J2806" s="1">
        <v>836.11</v>
      </c>
      <c r="K2806" s="1">
        <v>94</v>
      </c>
      <c r="L2806" s="1">
        <f>Table49[[#This Row],[Selling_Price]]-Table49[[#This Row],[Market_Price]]</f>
        <v>351.63</v>
      </c>
      <c r="M2806" s="1">
        <f>Table49[[#This Row],[Quantity]]*Table49[[#This Row],[Selling_Price]]</f>
        <v>78594.34</v>
      </c>
      <c r="N2806" s="1">
        <f>Table49[[#This Row],[Quantity]]*Table49[[#This Row],[Profit_Per_Quantity]]</f>
        <v>33053.22</v>
      </c>
      <c r="O2806" s="1" t="s">
        <v>4350</v>
      </c>
    </row>
    <row r="2807" spans="1:15" x14ac:dyDescent="0.3">
      <c r="A2807" s="1" t="s">
        <v>7792</v>
      </c>
      <c r="B2807" s="1" t="s">
        <v>3520</v>
      </c>
      <c r="C2807" s="14" t="s">
        <v>5078</v>
      </c>
      <c r="D2807" s="1" t="s">
        <v>16</v>
      </c>
      <c r="E2807" s="1" t="s">
        <v>29</v>
      </c>
      <c r="F2807" s="1" t="s">
        <v>31</v>
      </c>
      <c r="G2807" s="1" t="s">
        <v>43</v>
      </c>
      <c r="H2807" s="1">
        <v>1023</v>
      </c>
      <c r="I2807" s="1">
        <v>965.54</v>
      </c>
      <c r="J2807" s="1">
        <v>1591.7</v>
      </c>
      <c r="K2807" s="1">
        <v>110</v>
      </c>
      <c r="L2807" s="1">
        <f>Table49[[#This Row],[Selling_Price]]-Table49[[#This Row],[Market_Price]]</f>
        <v>626.16000000000008</v>
      </c>
      <c r="M2807" s="1">
        <f>Table49[[#This Row],[Quantity]]*Table49[[#This Row],[Selling_Price]]</f>
        <v>175087</v>
      </c>
      <c r="N2807" s="1">
        <f>Table49[[#This Row],[Quantity]]*Table49[[#This Row],[Profit_Per_Quantity]]</f>
        <v>68877.600000000006</v>
      </c>
      <c r="O2807" s="1" t="s">
        <v>4350</v>
      </c>
    </row>
    <row r="2808" spans="1:15" x14ac:dyDescent="0.3">
      <c r="A2808" s="1" t="s">
        <v>7333</v>
      </c>
      <c r="B2808" s="1" t="s">
        <v>138</v>
      </c>
      <c r="C2808" s="14" t="s">
        <v>6282</v>
      </c>
      <c r="D2808" s="1" t="s">
        <v>18</v>
      </c>
      <c r="E2808" s="1" t="s">
        <v>30</v>
      </c>
      <c r="F2808" s="1" t="s">
        <v>34</v>
      </c>
      <c r="G2808" s="1" t="s">
        <v>37</v>
      </c>
      <c r="H2808" s="1">
        <v>1036</v>
      </c>
      <c r="I2808" s="1">
        <v>691.52</v>
      </c>
      <c r="J2808" s="1">
        <v>1316.25</v>
      </c>
      <c r="K2808" s="1">
        <v>490</v>
      </c>
      <c r="L2808" s="1">
        <f>Table49[[#This Row],[Selling_Price]]-Table49[[#This Row],[Market_Price]]</f>
        <v>624.73</v>
      </c>
      <c r="M2808" s="1">
        <f>Table49[[#This Row],[Quantity]]*Table49[[#This Row],[Selling_Price]]</f>
        <v>644962.5</v>
      </c>
      <c r="N2808" s="1">
        <f>Table49[[#This Row],[Quantity]]*Table49[[#This Row],[Profit_Per_Quantity]]</f>
        <v>306117.7</v>
      </c>
      <c r="O2808" s="1" t="s">
        <v>4350</v>
      </c>
    </row>
    <row r="2809" spans="1:15" x14ac:dyDescent="0.3">
      <c r="A2809" s="1" t="s">
        <v>9835</v>
      </c>
      <c r="B2809" s="1" t="s">
        <v>2998</v>
      </c>
      <c r="C2809" s="14" t="s">
        <v>5412</v>
      </c>
      <c r="D2809" s="1" t="s">
        <v>14</v>
      </c>
      <c r="E2809" s="1" t="s">
        <v>26</v>
      </c>
      <c r="F2809" s="1" t="s">
        <v>33</v>
      </c>
      <c r="G2809" s="1" t="s">
        <v>41</v>
      </c>
      <c r="H2809" s="1">
        <v>1093</v>
      </c>
      <c r="I2809" s="1">
        <v>1926.07</v>
      </c>
      <c r="J2809" s="1">
        <v>3584.64</v>
      </c>
      <c r="K2809" s="1">
        <v>443</v>
      </c>
      <c r="L2809" s="1">
        <f>Table49[[#This Row],[Selling_Price]]-Table49[[#This Row],[Market_Price]]</f>
        <v>1658.57</v>
      </c>
      <c r="M2809" s="1">
        <f>Table49[[#This Row],[Quantity]]*Table49[[#This Row],[Selling_Price]]</f>
        <v>1587995.52</v>
      </c>
      <c r="N2809" s="1">
        <f>Table49[[#This Row],[Quantity]]*Table49[[#This Row],[Profit_Per_Quantity]]</f>
        <v>734746.51</v>
      </c>
      <c r="O2809" s="1" t="s">
        <v>4350</v>
      </c>
    </row>
    <row r="2810" spans="1:15" x14ac:dyDescent="0.3">
      <c r="A2810" s="1" t="s">
        <v>9882</v>
      </c>
      <c r="B2810" s="1" t="s">
        <v>3070</v>
      </c>
      <c r="C2810" s="14" t="s">
        <v>4630</v>
      </c>
      <c r="D2810" s="1" t="s">
        <v>13</v>
      </c>
      <c r="E2810" s="1" t="s">
        <v>28</v>
      </c>
      <c r="F2810" s="1" t="s">
        <v>34</v>
      </c>
      <c r="G2810" s="1" t="s">
        <v>42</v>
      </c>
      <c r="H2810" s="1">
        <v>1051</v>
      </c>
      <c r="I2810" s="1">
        <v>1293.97</v>
      </c>
      <c r="J2810" s="1">
        <v>1571.97</v>
      </c>
      <c r="K2810" s="1">
        <v>200</v>
      </c>
      <c r="L2810" s="1">
        <f>Table49[[#This Row],[Selling_Price]]-Table49[[#This Row],[Market_Price]]</f>
        <v>278</v>
      </c>
      <c r="M2810" s="1">
        <f>Table49[[#This Row],[Quantity]]*Table49[[#This Row],[Selling_Price]]</f>
        <v>314394</v>
      </c>
      <c r="N2810" s="1">
        <f>Table49[[#This Row],[Quantity]]*Table49[[#This Row],[Profit_Per_Quantity]]</f>
        <v>55600</v>
      </c>
      <c r="O2810" s="1" t="s">
        <v>4350</v>
      </c>
    </row>
    <row r="2811" spans="1:15" x14ac:dyDescent="0.3">
      <c r="A2811" s="1" t="s">
        <v>9886</v>
      </c>
      <c r="B2811" s="1" t="s">
        <v>3074</v>
      </c>
      <c r="C2811" s="14" t="s">
        <v>5369</v>
      </c>
      <c r="D2811" s="1" t="s">
        <v>14</v>
      </c>
      <c r="E2811" s="1" t="s">
        <v>26</v>
      </c>
      <c r="F2811" s="1" t="s">
        <v>31</v>
      </c>
      <c r="G2811" s="1" t="s">
        <v>41</v>
      </c>
      <c r="H2811" s="1">
        <v>1033</v>
      </c>
      <c r="I2811" s="1">
        <v>159.06</v>
      </c>
      <c r="J2811" s="1">
        <v>213.3</v>
      </c>
      <c r="K2811" s="1">
        <v>360</v>
      </c>
      <c r="L2811" s="1">
        <f>Table49[[#This Row],[Selling_Price]]-Table49[[#This Row],[Market_Price]]</f>
        <v>54.240000000000009</v>
      </c>
      <c r="M2811" s="1">
        <f>Table49[[#This Row],[Quantity]]*Table49[[#This Row],[Selling_Price]]</f>
        <v>76788</v>
      </c>
      <c r="N2811" s="1">
        <f>Table49[[#This Row],[Quantity]]*Table49[[#This Row],[Profit_Per_Quantity]]</f>
        <v>19526.400000000001</v>
      </c>
      <c r="O2811" s="1" t="s">
        <v>4350</v>
      </c>
    </row>
    <row r="2812" spans="1:15" x14ac:dyDescent="0.3">
      <c r="A2812" s="1" t="s">
        <v>8418</v>
      </c>
      <c r="B2812" s="1" t="s">
        <v>722</v>
      </c>
      <c r="C2812" s="14" t="s">
        <v>5968</v>
      </c>
      <c r="D2812" s="1" t="s">
        <v>12</v>
      </c>
      <c r="E2812" s="1" t="s">
        <v>29</v>
      </c>
      <c r="F2812" s="1" t="s">
        <v>35</v>
      </c>
      <c r="G2812" s="1" t="s">
        <v>45</v>
      </c>
      <c r="H2812" s="1">
        <v>1058</v>
      </c>
      <c r="I2812" s="1">
        <v>1222.1199999999999</v>
      </c>
      <c r="J2812" s="1">
        <v>2051.7600000000002</v>
      </c>
      <c r="K2812" s="1">
        <v>257</v>
      </c>
      <c r="L2812" s="1">
        <f>Table49[[#This Row],[Selling_Price]]-Table49[[#This Row],[Market_Price]]</f>
        <v>829.64000000000033</v>
      </c>
      <c r="M2812" s="1">
        <f>Table49[[#This Row],[Quantity]]*Table49[[#This Row],[Selling_Price]]</f>
        <v>527302.32000000007</v>
      </c>
      <c r="N2812" s="1">
        <f>Table49[[#This Row],[Quantity]]*Table49[[#This Row],[Profit_Per_Quantity]]</f>
        <v>213217.4800000001</v>
      </c>
      <c r="O2812" s="1" t="s">
        <v>4350</v>
      </c>
    </row>
    <row r="2813" spans="1:15" x14ac:dyDescent="0.3">
      <c r="A2813" s="1" t="s">
        <v>10017</v>
      </c>
      <c r="B2813" s="1" t="s">
        <v>3295</v>
      </c>
      <c r="C2813" s="14" t="s">
        <v>5237</v>
      </c>
      <c r="D2813" s="1" t="s">
        <v>14</v>
      </c>
      <c r="E2813" s="1" t="s">
        <v>4351</v>
      </c>
      <c r="F2813" s="1" t="s">
        <v>35</v>
      </c>
      <c r="G2813" s="1" t="s">
        <v>44</v>
      </c>
      <c r="H2813" s="1">
        <v>1016</v>
      </c>
      <c r="I2813" s="1">
        <v>352.76</v>
      </c>
      <c r="J2813" s="1">
        <v>592.77</v>
      </c>
      <c r="K2813" s="1">
        <v>500</v>
      </c>
      <c r="L2813" s="1">
        <f>Table49[[#This Row],[Selling_Price]]-Table49[[#This Row],[Market_Price]]</f>
        <v>240.01</v>
      </c>
      <c r="M2813" s="1">
        <f>Table49[[#This Row],[Quantity]]*Table49[[#This Row],[Selling_Price]]</f>
        <v>296385</v>
      </c>
      <c r="N2813" s="1">
        <f>Table49[[#This Row],[Quantity]]*Table49[[#This Row],[Profit_Per_Quantity]]</f>
        <v>120005</v>
      </c>
      <c r="O2813" s="1" t="s">
        <v>4350</v>
      </c>
    </row>
    <row r="2814" spans="1:15" x14ac:dyDescent="0.3">
      <c r="A2814" s="1" t="s">
        <v>9834</v>
      </c>
      <c r="B2814" s="1" t="s">
        <v>2997</v>
      </c>
      <c r="C2814" s="14" t="s">
        <v>5379</v>
      </c>
      <c r="D2814" s="1" t="s">
        <v>16</v>
      </c>
      <c r="E2814" s="1" t="s">
        <v>21</v>
      </c>
      <c r="F2814" s="1" t="s">
        <v>32</v>
      </c>
      <c r="G2814" s="1" t="s">
        <v>4352</v>
      </c>
      <c r="H2814" s="1">
        <v>1005</v>
      </c>
      <c r="I2814" s="1">
        <v>393.52</v>
      </c>
      <c r="J2814" s="1">
        <v>434.17</v>
      </c>
      <c r="K2814" s="1">
        <v>21</v>
      </c>
      <c r="L2814" s="1">
        <f>Table49[[#This Row],[Selling_Price]]-Table49[[#This Row],[Market_Price]]</f>
        <v>40.650000000000034</v>
      </c>
      <c r="M2814" s="1">
        <f>Table49[[#This Row],[Quantity]]*Table49[[#This Row],[Selling_Price]]</f>
        <v>9117.57</v>
      </c>
      <c r="N2814" s="1">
        <f>Table49[[#This Row],[Quantity]]*Table49[[#This Row],[Profit_Per_Quantity]]</f>
        <v>853.65000000000077</v>
      </c>
      <c r="O2814" s="1" t="s">
        <v>4350</v>
      </c>
    </row>
    <row r="2815" spans="1:15" x14ac:dyDescent="0.3">
      <c r="A2815" s="1" t="s">
        <v>7481</v>
      </c>
      <c r="B2815" s="1" t="s">
        <v>3455</v>
      </c>
      <c r="C2815" s="14" t="s">
        <v>5126</v>
      </c>
      <c r="D2815" s="1" t="s">
        <v>11</v>
      </c>
      <c r="E2815" s="1" t="s">
        <v>25</v>
      </c>
      <c r="F2815" s="1" t="s">
        <v>31</v>
      </c>
      <c r="G2815" s="1" t="s">
        <v>41</v>
      </c>
      <c r="H2815" s="1">
        <v>1061</v>
      </c>
      <c r="I2815" s="1">
        <v>1946.39</v>
      </c>
      <c r="J2815" s="1">
        <v>3836.09</v>
      </c>
      <c r="K2815" s="1">
        <v>454</v>
      </c>
      <c r="L2815" s="1">
        <f>Table49[[#This Row],[Selling_Price]]-Table49[[#This Row],[Market_Price]]</f>
        <v>1889.7</v>
      </c>
      <c r="M2815" s="1">
        <f>Table49[[#This Row],[Quantity]]*Table49[[#This Row],[Selling_Price]]</f>
        <v>1741584.86</v>
      </c>
      <c r="N2815" s="1">
        <f>Table49[[#This Row],[Quantity]]*Table49[[#This Row],[Profit_Per_Quantity]]</f>
        <v>857923.8</v>
      </c>
      <c r="O2815" s="1" t="s">
        <v>4350</v>
      </c>
    </row>
    <row r="2816" spans="1:15" x14ac:dyDescent="0.3">
      <c r="A2816" s="1" t="s">
        <v>6338</v>
      </c>
      <c r="B2816" s="1" t="s">
        <v>2278</v>
      </c>
      <c r="C2816" s="14" t="s">
        <v>4560</v>
      </c>
      <c r="D2816" s="1" t="s">
        <v>11</v>
      </c>
      <c r="E2816" s="1" t="s">
        <v>4351</v>
      </c>
      <c r="F2816" s="1" t="s">
        <v>34</v>
      </c>
      <c r="G2816" s="1" t="s">
        <v>43</v>
      </c>
      <c r="H2816" s="1">
        <v>1003</v>
      </c>
      <c r="I2816" s="1">
        <v>1373.45</v>
      </c>
      <c r="J2816" s="1">
        <v>1706.91</v>
      </c>
      <c r="K2816" s="1">
        <v>339</v>
      </c>
      <c r="L2816" s="1">
        <f>Table49[[#This Row],[Selling_Price]]-Table49[[#This Row],[Market_Price]]</f>
        <v>333.46000000000004</v>
      </c>
      <c r="M2816" s="1">
        <f>Table49[[#This Row],[Quantity]]*Table49[[#This Row],[Selling_Price]]</f>
        <v>578642.49</v>
      </c>
      <c r="N2816" s="1">
        <f>Table49[[#This Row],[Quantity]]*Table49[[#This Row],[Profit_Per_Quantity]]</f>
        <v>113042.94000000002</v>
      </c>
      <c r="O2816" s="1" t="s">
        <v>4350</v>
      </c>
    </row>
    <row r="2817" spans="1:15" x14ac:dyDescent="0.3">
      <c r="A2817" s="1" t="s">
        <v>6560</v>
      </c>
      <c r="B2817" s="1" t="s">
        <v>59</v>
      </c>
      <c r="C2817" s="14" t="s">
        <v>4776</v>
      </c>
      <c r="D2817" s="1" t="s">
        <v>17</v>
      </c>
      <c r="E2817" s="1" t="s">
        <v>28</v>
      </c>
      <c r="F2817" s="1" t="s">
        <v>33</v>
      </c>
      <c r="G2817" s="1" t="s">
        <v>4352</v>
      </c>
      <c r="H2817" s="1">
        <v>1037</v>
      </c>
      <c r="I2817" s="1">
        <v>1627.77</v>
      </c>
      <c r="J2817" s="1">
        <v>2306.6799999999998</v>
      </c>
      <c r="K2817" s="1">
        <v>33</v>
      </c>
      <c r="L2817" s="1">
        <f>Table49[[#This Row],[Selling_Price]]-Table49[[#This Row],[Market_Price]]</f>
        <v>678.90999999999985</v>
      </c>
      <c r="M2817" s="1">
        <f>Table49[[#This Row],[Quantity]]*Table49[[#This Row],[Selling_Price]]</f>
        <v>76120.439999999988</v>
      </c>
      <c r="N2817" s="1">
        <f>Table49[[#This Row],[Quantity]]*Table49[[#This Row],[Profit_Per_Quantity]]</f>
        <v>22404.029999999995</v>
      </c>
      <c r="O2817" s="1" t="s">
        <v>4350</v>
      </c>
    </row>
    <row r="2818" spans="1:15" x14ac:dyDescent="0.3">
      <c r="A2818" s="1" t="s">
        <v>9785</v>
      </c>
      <c r="B2818" s="1" t="s">
        <v>2918</v>
      </c>
      <c r="C2818" s="14" t="s">
        <v>5459</v>
      </c>
      <c r="D2818" s="1" t="s">
        <v>15</v>
      </c>
      <c r="E2818" s="1" t="s">
        <v>4349</v>
      </c>
      <c r="F2818" s="1" t="s">
        <v>31</v>
      </c>
      <c r="G2818" s="1" t="s">
        <v>40</v>
      </c>
      <c r="H2818" s="1">
        <v>1061</v>
      </c>
      <c r="I2818" s="1">
        <v>295.92</v>
      </c>
      <c r="J2818" s="1">
        <v>557.44000000000005</v>
      </c>
      <c r="K2818" s="1">
        <v>216</v>
      </c>
      <c r="L2818" s="1">
        <f>Table49[[#This Row],[Selling_Price]]-Table49[[#This Row],[Market_Price]]</f>
        <v>261.52000000000004</v>
      </c>
      <c r="M2818" s="1">
        <f>Table49[[#This Row],[Quantity]]*Table49[[#This Row],[Selling_Price]]</f>
        <v>120407.04000000001</v>
      </c>
      <c r="N2818" s="1">
        <f>Table49[[#This Row],[Quantity]]*Table49[[#This Row],[Profit_Per_Quantity]]</f>
        <v>56488.320000000007</v>
      </c>
      <c r="O2818" s="1" t="s">
        <v>4350</v>
      </c>
    </row>
    <row r="2819" spans="1:15" x14ac:dyDescent="0.3">
      <c r="A2819" s="1" t="s">
        <v>10354</v>
      </c>
      <c r="B2819" s="1" t="s">
        <v>3788</v>
      </c>
      <c r="C2819" s="14" t="s">
        <v>4539</v>
      </c>
      <c r="D2819" s="1" t="s">
        <v>19</v>
      </c>
      <c r="E2819" s="1" t="s">
        <v>28</v>
      </c>
      <c r="F2819" s="1" t="s">
        <v>32</v>
      </c>
      <c r="G2819" s="1" t="s">
        <v>38</v>
      </c>
      <c r="H2819" s="1">
        <v>1020</v>
      </c>
      <c r="I2819" s="1">
        <v>1964.48</v>
      </c>
      <c r="J2819" s="1">
        <v>2876.87</v>
      </c>
      <c r="K2819" s="1">
        <v>122</v>
      </c>
      <c r="L2819" s="1">
        <f>Table49[[#This Row],[Selling_Price]]-Table49[[#This Row],[Market_Price]]</f>
        <v>912.38999999999987</v>
      </c>
      <c r="M2819" s="1">
        <f>Table49[[#This Row],[Quantity]]*Table49[[#This Row],[Selling_Price]]</f>
        <v>350978.14</v>
      </c>
      <c r="N2819" s="1">
        <f>Table49[[#This Row],[Quantity]]*Table49[[#This Row],[Profit_Per_Quantity]]</f>
        <v>111311.57999999999</v>
      </c>
      <c r="O2819" s="1" t="s">
        <v>4350</v>
      </c>
    </row>
    <row r="2820" spans="1:15" x14ac:dyDescent="0.3">
      <c r="A2820" s="1" t="s">
        <v>10067</v>
      </c>
      <c r="B2820" s="1" t="s">
        <v>3377</v>
      </c>
      <c r="C2820" s="14" t="s">
        <v>4446</v>
      </c>
      <c r="D2820" s="1" t="s">
        <v>14</v>
      </c>
      <c r="E2820" s="1" t="s">
        <v>29</v>
      </c>
      <c r="F2820" s="1" t="s">
        <v>32</v>
      </c>
      <c r="G2820" s="1" t="s">
        <v>43</v>
      </c>
      <c r="H2820" s="1">
        <v>1065</v>
      </c>
      <c r="I2820" s="1">
        <v>811.6</v>
      </c>
      <c r="J2820" s="1">
        <v>1094.96</v>
      </c>
      <c r="K2820" s="1">
        <v>131</v>
      </c>
      <c r="L2820" s="1">
        <f>Table49[[#This Row],[Selling_Price]]-Table49[[#This Row],[Market_Price]]</f>
        <v>283.36</v>
      </c>
      <c r="M2820" s="1">
        <f>Table49[[#This Row],[Quantity]]*Table49[[#This Row],[Selling_Price]]</f>
        <v>143439.76</v>
      </c>
      <c r="N2820" s="1">
        <f>Table49[[#This Row],[Quantity]]*Table49[[#This Row],[Profit_Per_Quantity]]</f>
        <v>37120.160000000003</v>
      </c>
      <c r="O2820" s="1" t="s">
        <v>4350</v>
      </c>
    </row>
    <row r="2821" spans="1:15" x14ac:dyDescent="0.3">
      <c r="A2821" s="1" t="s">
        <v>7654</v>
      </c>
      <c r="B2821" s="1" t="s">
        <v>81</v>
      </c>
      <c r="C2821" s="14" t="s">
        <v>5423</v>
      </c>
      <c r="D2821" s="1" t="s">
        <v>12</v>
      </c>
      <c r="E2821" s="1" t="s">
        <v>29</v>
      </c>
      <c r="F2821" s="1" t="s">
        <v>32</v>
      </c>
      <c r="G2821" s="1" t="s">
        <v>38</v>
      </c>
      <c r="H2821" s="1">
        <v>1022</v>
      </c>
      <c r="I2821" s="1">
        <v>338.93</v>
      </c>
      <c r="J2821" s="1">
        <v>461.95</v>
      </c>
      <c r="K2821" s="1">
        <v>299</v>
      </c>
      <c r="L2821" s="1">
        <f>Table49[[#This Row],[Selling_Price]]-Table49[[#This Row],[Market_Price]]</f>
        <v>123.01999999999998</v>
      </c>
      <c r="M2821" s="1">
        <f>Table49[[#This Row],[Quantity]]*Table49[[#This Row],[Selling_Price]]</f>
        <v>138123.04999999999</v>
      </c>
      <c r="N2821" s="1">
        <f>Table49[[#This Row],[Quantity]]*Table49[[#This Row],[Profit_Per_Quantity]]</f>
        <v>36782.979999999996</v>
      </c>
      <c r="O2821" s="1" t="s">
        <v>4350</v>
      </c>
    </row>
    <row r="2822" spans="1:15" x14ac:dyDescent="0.3">
      <c r="A2822" s="1" t="s">
        <v>7513</v>
      </c>
      <c r="B2822" s="1" t="s">
        <v>94</v>
      </c>
      <c r="C2822" s="14" t="s">
        <v>5888</v>
      </c>
      <c r="D2822" s="1" t="s">
        <v>17</v>
      </c>
      <c r="E2822" s="1" t="s">
        <v>27</v>
      </c>
      <c r="F2822" s="1" t="s">
        <v>34</v>
      </c>
      <c r="G2822" s="1" t="s">
        <v>36</v>
      </c>
      <c r="H2822" s="1">
        <v>1075</v>
      </c>
      <c r="I2822" s="1">
        <v>1869.29</v>
      </c>
      <c r="J2822" s="1">
        <v>2081.36</v>
      </c>
      <c r="K2822" s="1">
        <v>33</v>
      </c>
      <c r="L2822" s="1">
        <f>Table49[[#This Row],[Selling_Price]]-Table49[[#This Row],[Market_Price]]</f>
        <v>212.07000000000016</v>
      </c>
      <c r="M2822" s="1">
        <f>Table49[[#This Row],[Quantity]]*Table49[[#This Row],[Selling_Price]]</f>
        <v>68684.88</v>
      </c>
      <c r="N2822" s="1">
        <f>Table49[[#This Row],[Quantity]]*Table49[[#This Row],[Profit_Per_Quantity]]</f>
        <v>6998.3100000000049</v>
      </c>
      <c r="O2822" s="1" t="s">
        <v>4350</v>
      </c>
    </row>
    <row r="2823" spans="1:15" x14ac:dyDescent="0.3">
      <c r="A2823" s="1" t="s">
        <v>7212</v>
      </c>
      <c r="B2823" s="1" t="s">
        <v>135</v>
      </c>
      <c r="C2823" s="14" t="s">
        <v>4517</v>
      </c>
      <c r="D2823" s="1" t="s">
        <v>19</v>
      </c>
      <c r="E2823" s="1" t="s">
        <v>4349</v>
      </c>
      <c r="F2823" s="1" t="s">
        <v>31</v>
      </c>
      <c r="G2823" s="1" t="s">
        <v>44</v>
      </c>
      <c r="H2823" s="1">
        <v>1058</v>
      </c>
      <c r="I2823" s="1">
        <v>1101.95</v>
      </c>
      <c r="J2823" s="1">
        <v>1313.41</v>
      </c>
      <c r="K2823" s="1">
        <v>106</v>
      </c>
      <c r="L2823" s="1">
        <f>Table49[[#This Row],[Selling_Price]]-Table49[[#This Row],[Market_Price]]</f>
        <v>211.46000000000004</v>
      </c>
      <c r="M2823" s="1">
        <f>Table49[[#This Row],[Quantity]]*Table49[[#This Row],[Selling_Price]]</f>
        <v>139221.46000000002</v>
      </c>
      <c r="N2823" s="1">
        <f>Table49[[#This Row],[Quantity]]*Table49[[#This Row],[Profit_Per_Quantity]]</f>
        <v>22414.760000000002</v>
      </c>
      <c r="O2823" s="1" t="s">
        <v>4350</v>
      </c>
    </row>
    <row r="2824" spans="1:15" x14ac:dyDescent="0.3">
      <c r="A2824" s="1" t="s">
        <v>6308</v>
      </c>
      <c r="B2824" s="1" t="s">
        <v>2903</v>
      </c>
      <c r="C2824" s="14" t="s">
        <v>4933</v>
      </c>
      <c r="D2824" s="1" t="s">
        <v>19</v>
      </c>
      <c r="E2824" s="1" t="s">
        <v>28</v>
      </c>
      <c r="F2824" s="1" t="s">
        <v>34</v>
      </c>
      <c r="G2824" s="1" t="s">
        <v>41</v>
      </c>
      <c r="H2824" s="1">
        <v>1086</v>
      </c>
      <c r="I2824" s="1">
        <v>1934.97</v>
      </c>
      <c r="J2824" s="1">
        <v>3467.06</v>
      </c>
      <c r="K2824" s="1">
        <v>32</v>
      </c>
      <c r="L2824" s="1">
        <f>Table49[[#This Row],[Selling_Price]]-Table49[[#This Row],[Market_Price]]</f>
        <v>1532.09</v>
      </c>
      <c r="M2824" s="1">
        <f>Table49[[#This Row],[Quantity]]*Table49[[#This Row],[Selling_Price]]</f>
        <v>110945.92</v>
      </c>
      <c r="N2824" s="1">
        <f>Table49[[#This Row],[Quantity]]*Table49[[#This Row],[Profit_Per_Quantity]]</f>
        <v>49026.879999999997</v>
      </c>
      <c r="O2824" s="1" t="s">
        <v>4350</v>
      </c>
    </row>
    <row r="2825" spans="1:15" x14ac:dyDescent="0.3">
      <c r="A2825" s="1" t="s">
        <v>7284</v>
      </c>
      <c r="B2825" s="1" t="s">
        <v>95</v>
      </c>
      <c r="C2825" s="14" t="s">
        <v>4891</v>
      </c>
      <c r="D2825" s="1" t="s">
        <v>11</v>
      </c>
      <c r="E2825" s="1" t="s">
        <v>28</v>
      </c>
      <c r="F2825" s="1" t="s">
        <v>31</v>
      </c>
      <c r="G2825" s="1" t="s">
        <v>38</v>
      </c>
      <c r="H2825" s="1">
        <v>1037</v>
      </c>
      <c r="I2825" s="1">
        <v>1047.78</v>
      </c>
      <c r="J2825" s="1">
        <v>2061.06</v>
      </c>
      <c r="K2825" s="1">
        <v>444</v>
      </c>
      <c r="L2825" s="1">
        <f>Table49[[#This Row],[Selling_Price]]-Table49[[#This Row],[Market_Price]]</f>
        <v>1013.28</v>
      </c>
      <c r="M2825" s="1">
        <f>Table49[[#This Row],[Quantity]]*Table49[[#This Row],[Selling_Price]]</f>
        <v>915110.64</v>
      </c>
      <c r="N2825" s="1">
        <f>Table49[[#This Row],[Quantity]]*Table49[[#This Row],[Profit_Per_Quantity]]</f>
        <v>449896.32</v>
      </c>
      <c r="O2825" s="1" t="s">
        <v>4350</v>
      </c>
    </row>
    <row r="2826" spans="1:15" x14ac:dyDescent="0.3">
      <c r="A2826" s="1" t="s">
        <v>6643</v>
      </c>
      <c r="B2826" s="1" t="s">
        <v>3592</v>
      </c>
      <c r="C2826" s="14" t="s">
        <v>5019</v>
      </c>
      <c r="D2826" s="1" t="s">
        <v>12</v>
      </c>
      <c r="E2826" s="1" t="s">
        <v>21</v>
      </c>
      <c r="F2826" s="1" t="s">
        <v>31</v>
      </c>
      <c r="G2826" s="1" t="s">
        <v>4352</v>
      </c>
      <c r="H2826" s="1">
        <v>1009</v>
      </c>
      <c r="I2826" s="1">
        <v>1419.79</v>
      </c>
      <c r="J2826" s="1">
        <v>2388.39</v>
      </c>
      <c r="K2826" s="1">
        <v>8</v>
      </c>
      <c r="L2826" s="1">
        <f>Table49[[#This Row],[Selling_Price]]-Table49[[#This Row],[Market_Price]]</f>
        <v>968.59999999999991</v>
      </c>
      <c r="M2826" s="1">
        <f>Table49[[#This Row],[Quantity]]*Table49[[#This Row],[Selling_Price]]</f>
        <v>19107.12</v>
      </c>
      <c r="N2826" s="1">
        <f>Table49[[#This Row],[Quantity]]*Table49[[#This Row],[Profit_Per_Quantity]]</f>
        <v>7748.7999999999993</v>
      </c>
      <c r="O2826" s="1" t="s">
        <v>4350</v>
      </c>
    </row>
    <row r="2827" spans="1:15" x14ac:dyDescent="0.3">
      <c r="A2827" s="1" t="s">
        <v>8072</v>
      </c>
      <c r="B2827" s="1" t="s">
        <v>134</v>
      </c>
      <c r="C2827" s="14" t="s">
        <v>4690</v>
      </c>
      <c r="D2827" s="1" t="s">
        <v>16</v>
      </c>
      <c r="E2827" s="1" t="s">
        <v>21</v>
      </c>
      <c r="F2827" s="1" t="s">
        <v>33</v>
      </c>
      <c r="G2827" s="1" t="s">
        <v>4352</v>
      </c>
      <c r="H2827" s="1">
        <v>1031</v>
      </c>
      <c r="I2827" s="1">
        <v>1994.8</v>
      </c>
      <c r="J2827" s="1">
        <v>2759.38</v>
      </c>
      <c r="K2827" s="1">
        <v>23</v>
      </c>
      <c r="L2827" s="1">
        <f>Table49[[#This Row],[Selling_Price]]-Table49[[#This Row],[Market_Price]]</f>
        <v>764.58000000000015</v>
      </c>
      <c r="M2827" s="1">
        <f>Table49[[#This Row],[Quantity]]*Table49[[#This Row],[Selling_Price]]</f>
        <v>63465.740000000005</v>
      </c>
      <c r="N2827" s="1">
        <f>Table49[[#This Row],[Quantity]]*Table49[[#This Row],[Profit_Per_Quantity]]</f>
        <v>17585.340000000004</v>
      </c>
      <c r="O2827" s="1" t="s">
        <v>4350</v>
      </c>
    </row>
    <row r="2828" spans="1:15" x14ac:dyDescent="0.3">
      <c r="A2828" s="1" t="s">
        <v>10333</v>
      </c>
      <c r="B2828" s="1" t="s">
        <v>3760</v>
      </c>
      <c r="C2828" s="14" t="s">
        <v>4886</v>
      </c>
      <c r="D2828" s="1" t="s">
        <v>11</v>
      </c>
      <c r="E2828" s="1" t="s">
        <v>29</v>
      </c>
      <c r="F2828" s="1" t="s">
        <v>31</v>
      </c>
      <c r="G2828" s="1" t="s">
        <v>36</v>
      </c>
      <c r="H2828" s="1">
        <v>1014</v>
      </c>
      <c r="I2828" s="1">
        <v>1605.38</v>
      </c>
      <c r="J2828" s="1">
        <v>2700.41</v>
      </c>
      <c r="K2828" s="1">
        <v>38</v>
      </c>
      <c r="L2828" s="1">
        <f>Table49[[#This Row],[Selling_Price]]-Table49[[#This Row],[Market_Price]]</f>
        <v>1095.0299999999997</v>
      </c>
      <c r="M2828" s="1">
        <f>Table49[[#This Row],[Quantity]]*Table49[[#This Row],[Selling_Price]]</f>
        <v>102615.57999999999</v>
      </c>
      <c r="N2828" s="1">
        <f>Table49[[#This Row],[Quantity]]*Table49[[#This Row],[Profit_Per_Quantity]]</f>
        <v>41611.139999999992</v>
      </c>
      <c r="O2828" s="1" t="s">
        <v>4350</v>
      </c>
    </row>
    <row r="2829" spans="1:15" x14ac:dyDescent="0.3">
      <c r="A2829" s="1" t="s">
        <v>6800</v>
      </c>
      <c r="B2829" s="1" t="s">
        <v>3927</v>
      </c>
      <c r="C2829" s="14" t="s">
        <v>4386</v>
      </c>
      <c r="D2829" s="1" t="s">
        <v>15</v>
      </c>
      <c r="E2829" s="1" t="s">
        <v>4349</v>
      </c>
      <c r="F2829" s="1" t="s">
        <v>34</v>
      </c>
      <c r="G2829" s="1" t="s">
        <v>40</v>
      </c>
      <c r="H2829" s="1">
        <v>1027</v>
      </c>
      <c r="I2829" s="1">
        <v>1445.26</v>
      </c>
      <c r="J2829" s="1">
        <v>1932.75</v>
      </c>
      <c r="K2829" s="1">
        <v>489</v>
      </c>
      <c r="L2829" s="1">
        <f>Table49[[#This Row],[Selling_Price]]-Table49[[#This Row],[Market_Price]]</f>
        <v>487.49</v>
      </c>
      <c r="M2829" s="1">
        <f>Table49[[#This Row],[Quantity]]*Table49[[#This Row],[Selling_Price]]</f>
        <v>945114.75</v>
      </c>
      <c r="N2829" s="1">
        <f>Table49[[#This Row],[Quantity]]*Table49[[#This Row],[Profit_Per_Quantity]]</f>
        <v>238382.61000000002</v>
      </c>
      <c r="O2829" s="1" t="s">
        <v>4350</v>
      </c>
    </row>
    <row r="2830" spans="1:15" x14ac:dyDescent="0.3">
      <c r="A2830" s="1" t="s">
        <v>9768</v>
      </c>
      <c r="B2830" s="1" t="s">
        <v>2893</v>
      </c>
      <c r="C2830" s="14" t="s">
        <v>5470</v>
      </c>
      <c r="D2830" s="1" t="s">
        <v>12</v>
      </c>
      <c r="E2830" s="1" t="s">
        <v>21</v>
      </c>
      <c r="F2830" s="1" t="s">
        <v>35</v>
      </c>
      <c r="G2830" s="1" t="s">
        <v>40</v>
      </c>
      <c r="H2830" s="1">
        <v>1087</v>
      </c>
      <c r="I2830" s="1">
        <v>1750.3</v>
      </c>
      <c r="J2830" s="1">
        <v>2272.73</v>
      </c>
      <c r="K2830" s="1">
        <v>295</v>
      </c>
      <c r="L2830" s="1">
        <f>Table49[[#This Row],[Selling_Price]]-Table49[[#This Row],[Market_Price]]</f>
        <v>522.43000000000006</v>
      </c>
      <c r="M2830" s="1">
        <f>Table49[[#This Row],[Quantity]]*Table49[[#This Row],[Selling_Price]]</f>
        <v>670455.35</v>
      </c>
      <c r="N2830" s="1">
        <f>Table49[[#This Row],[Quantity]]*Table49[[#This Row],[Profit_Per_Quantity]]</f>
        <v>154116.85</v>
      </c>
      <c r="O2830" s="1" t="s">
        <v>4350</v>
      </c>
    </row>
    <row r="2831" spans="1:15" x14ac:dyDescent="0.3">
      <c r="A2831" s="1" t="s">
        <v>7143</v>
      </c>
      <c r="B2831" s="1" t="s">
        <v>114</v>
      </c>
      <c r="C2831" s="14" t="s">
        <v>5341</v>
      </c>
      <c r="D2831" s="1" t="s">
        <v>16</v>
      </c>
      <c r="E2831" s="1" t="s">
        <v>24</v>
      </c>
      <c r="F2831" s="1" t="s">
        <v>33</v>
      </c>
      <c r="G2831" s="1" t="s">
        <v>42</v>
      </c>
      <c r="H2831" s="1">
        <v>1066</v>
      </c>
      <c r="I2831" s="1">
        <v>1928.54</v>
      </c>
      <c r="J2831" s="1">
        <v>2193.4</v>
      </c>
      <c r="K2831" s="1">
        <v>417</v>
      </c>
      <c r="L2831" s="1">
        <f>Table49[[#This Row],[Selling_Price]]-Table49[[#This Row],[Market_Price]]</f>
        <v>264.86000000000013</v>
      </c>
      <c r="M2831" s="1">
        <f>Table49[[#This Row],[Quantity]]*Table49[[#This Row],[Selling_Price]]</f>
        <v>914647.8</v>
      </c>
      <c r="N2831" s="1">
        <f>Table49[[#This Row],[Quantity]]*Table49[[#This Row],[Profit_Per_Quantity]]</f>
        <v>110446.62000000005</v>
      </c>
      <c r="O2831" s="1" t="s">
        <v>4350</v>
      </c>
    </row>
    <row r="2832" spans="1:15" x14ac:dyDescent="0.3">
      <c r="A2832" s="1" t="s">
        <v>9608</v>
      </c>
      <c r="B2832" s="1" t="s">
        <v>2641</v>
      </c>
      <c r="C2832" s="14" t="s">
        <v>4733</v>
      </c>
      <c r="D2832" s="1" t="s">
        <v>16</v>
      </c>
      <c r="E2832" s="1" t="s">
        <v>27</v>
      </c>
      <c r="F2832" s="1" t="s">
        <v>32</v>
      </c>
      <c r="G2832" s="1" t="s">
        <v>4352</v>
      </c>
      <c r="H2832" s="1">
        <v>1094</v>
      </c>
      <c r="I2832" s="1">
        <v>942.34</v>
      </c>
      <c r="J2832" s="1">
        <v>1738.15</v>
      </c>
      <c r="K2832" s="1">
        <v>474</v>
      </c>
      <c r="L2832" s="1">
        <f>Table49[[#This Row],[Selling_Price]]-Table49[[#This Row],[Market_Price]]</f>
        <v>795.81000000000006</v>
      </c>
      <c r="M2832" s="1">
        <f>Table49[[#This Row],[Quantity]]*Table49[[#This Row],[Selling_Price]]</f>
        <v>823883.10000000009</v>
      </c>
      <c r="N2832" s="1">
        <f>Table49[[#This Row],[Quantity]]*Table49[[#This Row],[Profit_Per_Quantity]]</f>
        <v>377213.94</v>
      </c>
      <c r="O2832" s="1" t="s">
        <v>4350</v>
      </c>
    </row>
    <row r="2833" spans="1:15" x14ac:dyDescent="0.3">
      <c r="A2833" s="1" t="s">
        <v>10373</v>
      </c>
      <c r="B2833" s="1" t="s">
        <v>3818</v>
      </c>
      <c r="C2833" s="14" t="s">
        <v>4843</v>
      </c>
      <c r="D2833" s="1" t="s">
        <v>19</v>
      </c>
      <c r="E2833" s="1" t="s">
        <v>4349</v>
      </c>
      <c r="F2833" s="1" t="s">
        <v>34</v>
      </c>
      <c r="G2833" s="1" t="s">
        <v>44</v>
      </c>
      <c r="H2833" s="1">
        <v>1045</v>
      </c>
      <c r="I2833" s="1">
        <v>1058.1600000000001</v>
      </c>
      <c r="J2833" s="1">
        <v>1792.46</v>
      </c>
      <c r="K2833" s="1">
        <v>370</v>
      </c>
      <c r="L2833" s="1">
        <f>Table49[[#This Row],[Selling_Price]]-Table49[[#This Row],[Market_Price]]</f>
        <v>734.3</v>
      </c>
      <c r="M2833" s="1">
        <f>Table49[[#This Row],[Quantity]]*Table49[[#This Row],[Selling_Price]]</f>
        <v>663210.20000000007</v>
      </c>
      <c r="N2833" s="1">
        <f>Table49[[#This Row],[Quantity]]*Table49[[#This Row],[Profit_Per_Quantity]]</f>
        <v>271691</v>
      </c>
      <c r="O2833" s="1" t="s">
        <v>4350</v>
      </c>
    </row>
    <row r="2834" spans="1:15" x14ac:dyDescent="0.3">
      <c r="A2834" s="1" t="s">
        <v>10601</v>
      </c>
      <c r="B2834" s="1" t="s">
        <v>4194</v>
      </c>
      <c r="C2834" s="14" t="s">
        <v>4512</v>
      </c>
      <c r="D2834" s="1" t="s">
        <v>16</v>
      </c>
      <c r="E2834" s="1" t="s">
        <v>26</v>
      </c>
      <c r="F2834" s="1" t="s">
        <v>35</v>
      </c>
      <c r="G2834" s="1" t="s">
        <v>42</v>
      </c>
      <c r="H2834" s="1">
        <v>1045</v>
      </c>
      <c r="I2834" s="1">
        <v>376.19</v>
      </c>
      <c r="J2834" s="1">
        <v>591.36</v>
      </c>
      <c r="K2834" s="1">
        <v>462</v>
      </c>
      <c r="L2834" s="1">
        <f>Table49[[#This Row],[Selling_Price]]-Table49[[#This Row],[Market_Price]]</f>
        <v>215.17000000000002</v>
      </c>
      <c r="M2834" s="1">
        <f>Table49[[#This Row],[Quantity]]*Table49[[#This Row],[Selling_Price]]</f>
        <v>273208.32000000001</v>
      </c>
      <c r="N2834" s="1">
        <f>Table49[[#This Row],[Quantity]]*Table49[[#This Row],[Profit_Per_Quantity]]</f>
        <v>99408.540000000008</v>
      </c>
      <c r="O2834" s="1" t="s">
        <v>4350</v>
      </c>
    </row>
    <row r="2835" spans="1:15" x14ac:dyDescent="0.3">
      <c r="A2835" s="1" t="s">
        <v>8045</v>
      </c>
      <c r="B2835" s="1" t="s">
        <v>88</v>
      </c>
      <c r="C2835" s="14" t="s">
        <v>5569</v>
      </c>
      <c r="D2835" s="1" t="s">
        <v>12</v>
      </c>
      <c r="E2835" s="1" t="s">
        <v>27</v>
      </c>
      <c r="F2835" s="1" t="s">
        <v>32</v>
      </c>
      <c r="G2835" s="1" t="s">
        <v>36</v>
      </c>
      <c r="H2835" s="1">
        <v>1037</v>
      </c>
      <c r="I2835" s="1">
        <v>1091.2</v>
      </c>
      <c r="J2835" s="1">
        <v>1865.14</v>
      </c>
      <c r="K2835" s="1">
        <v>254</v>
      </c>
      <c r="L2835" s="1">
        <f>Table49[[#This Row],[Selling_Price]]-Table49[[#This Row],[Market_Price]]</f>
        <v>773.94</v>
      </c>
      <c r="M2835" s="1">
        <f>Table49[[#This Row],[Quantity]]*Table49[[#This Row],[Selling_Price]]</f>
        <v>473745.56</v>
      </c>
      <c r="N2835" s="1">
        <f>Table49[[#This Row],[Quantity]]*Table49[[#This Row],[Profit_Per_Quantity]]</f>
        <v>196580.76</v>
      </c>
      <c r="O2835" s="1" t="s">
        <v>4350</v>
      </c>
    </row>
    <row r="2836" spans="1:15" x14ac:dyDescent="0.3">
      <c r="A2836" s="1" t="s">
        <v>7551</v>
      </c>
      <c r="B2836" s="1" t="s">
        <v>2886</v>
      </c>
      <c r="C2836" s="14" t="s">
        <v>4484</v>
      </c>
      <c r="D2836" s="1" t="s">
        <v>14</v>
      </c>
      <c r="E2836" s="1" t="s">
        <v>25</v>
      </c>
      <c r="F2836" s="1" t="s">
        <v>31</v>
      </c>
      <c r="G2836" s="1" t="s">
        <v>40</v>
      </c>
      <c r="H2836" s="1">
        <v>1053</v>
      </c>
      <c r="I2836" s="1">
        <v>1342.1</v>
      </c>
      <c r="J2836" s="1">
        <v>1735.29</v>
      </c>
      <c r="K2836" s="1">
        <v>215</v>
      </c>
      <c r="L2836" s="1">
        <f>Table49[[#This Row],[Selling_Price]]-Table49[[#This Row],[Market_Price]]</f>
        <v>393.19000000000005</v>
      </c>
      <c r="M2836" s="1">
        <f>Table49[[#This Row],[Quantity]]*Table49[[#This Row],[Selling_Price]]</f>
        <v>373087.35</v>
      </c>
      <c r="N2836" s="1">
        <f>Table49[[#This Row],[Quantity]]*Table49[[#This Row],[Profit_Per_Quantity]]</f>
        <v>84535.85</v>
      </c>
      <c r="O2836" s="1" t="s">
        <v>4350</v>
      </c>
    </row>
    <row r="2837" spans="1:15" x14ac:dyDescent="0.3">
      <c r="A2837" s="1" t="s">
        <v>10275</v>
      </c>
      <c r="B2837" s="1" t="s">
        <v>3679</v>
      </c>
      <c r="C2837" s="14" t="s">
        <v>4952</v>
      </c>
      <c r="D2837" s="1" t="s">
        <v>14</v>
      </c>
      <c r="E2837" s="1" t="s">
        <v>30</v>
      </c>
      <c r="F2837" s="1" t="s">
        <v>31</v>
      </c>
      <c r="G2837" s="1" t="s">
        <v>42</v>
      </c>
      <c r="H2837" s="1">
        <v>1018</v>
      </c>
      <c r="I2837" s="1">
        <v>58.46</v>
      </c>
      <c r="J2837" s="1">
        <v>65.94</v>
      </c>
      <c r="K2837" s="1">
        <v>485</v>
      </c>
      <c r="L2837" s="1">
        <f>Table49[[#This Row],[Selling_Price]]-Table49[[#This Row],[Market_Price]]</f>
        <v>7.4799999999999969</v>
      </c>
      <c r="M2837" s="1">
        <f>Table49[[#This Row],[Quantity]]*Table49[[#This Row],[Selling_Price]]</f>
        <v>31980.899999999998</v>
      </c>
      <c r="N2837" s="1">
        <f>Table49[[#This Row],[Quantity]]*Table49[[#This Row],[Profit_Per_Quantity]]</f>
        <v>3627.7999999999984</v>
      </c>
      <c r="O2837" s="1" t="s">
        <v>4350</v>
      </c>
    </row>
    <row r="2838" spans="1:15" x14ac:dyDescent="0.3">
      <c r="A2838" s="1" t="s">
        <v>6418</v>
      </c>
      <c r="B2838" s="1" t="s">
        <v>3955</v>
      </c>
      <c r="C2838" s="14" t="s">
        <v>4731</v>
      </c>
      <c r="D2838" s="1" t="s">
        <v>20</v>
      </c>
      <c r="E2838" s="1" t="s">
        <v>21</v>
      </c>
      <c r="F2838" s="1" t="s">
        <v>33</v>
      </c>
      <c r="G2838" s="1" t="s">
        <v>37</v>
      </c>
      <c r="H2838" s="1">
        <v>1077</v>
      </c>
      <c r="I2838" s="1">
        <v>1923</v>
      </c>
      <c r="J2838" s="1">
        <v>3507.32</v>
      </c>
      <c r="K2838" s="1">
        <v>192</v>
      </c>
      <c r="L2838" s="1">
        <f>Table49[[#This Row],[Selling_Price]]-Table49[[#This Row],[Market_Price]]</f>
        <v>1584.3200000000002</v>
      </c>
      <c r="M2838" s="1">
        <f>Table49[[#This Row],[Quantity]]*Table49[[#This Row],[Selling_Price]]</f>
        <v>673405.44000000006</v>
      </c>
      <c r="N2838" s="1">
        <f>Table49[[#This Row],[Quantity]]*Table49[[#This Row],[Profit_Per_Quantity]]</f>
        <v>304189.44000000006</v>
      </c>
      <c r="O2838" s="1" t="s">
        <v>4350</v>
      </c>
    </row>
    <row r="2839" spans="1:15" x14ac:dyDescent="0.3">
      <c r="A2839" s="1" t="s">
        <v>9884</v>
      </c>
      <c r="B2839" s="1" t="s">
        <v>3072</v>
      </c>
      <c r="C2839" s="14" t="s">
        <v>5371</v>
      </c>
      <c r="D2839" s="1" t="s">
        <v>20</v>
      </c>
      <c r="E2839" s="1" t="s">
        <v>24</v>
      </c>
      <c r="F2839" s="1" t="s">
        <v>32</v>
      </c>
      <c r="G2839" s="1" t="s">
        <v>42</v>
      </c>
      <c r="H2839" s="1">
        <v>1100</v>
      </c>
      <c r="I2839" s="1">
        <v>548.62</v>
      </c>
      <c r="J2839" s="1">
        <v>837.03</v>
      </c>
      <c r="K2839" s="1">
        <v>233</v>
      </c>
      <c r="L2839" s="1">
        <f>Table49[[#This Row],[Selling_Price]]-Table49[[#This Row],[Market_Price]]</f>
        <v>288.40999999999997</v>
      </c>
      <c r="M2839" s="1">
        <f>Table49[[#This Row],[Quantity]]*Table49[[#This Row],[Selling_Price]]</f>
        <v>195027.99</v>
      </c>
      <c r="N2839" s="1">
        <f>Table49[[#This Row],[Quantity]]*Table49[[#This Row],[Profit_Per_Quantity]]</f>
        <v>67199.53</v>
      </c>
      <c r="O2839" s="1" t="s">
        <v>4350</v>
      </c>
    </row>
    <row r="2840" spans="1:15" x14ac:dyDescent="0.3">
      <c r="A2840" s="1" t="s">
        <v>8071</v>
      </c>
      <c r="B2840" s="1" t="s">
        <v>132</v>
      </c>
      <c r="C2840" s="14" t="s">
        <v>6108</v>
      </c>
      <c r="D2840" s="1" t="s">
        <v>15</v>
      </c>
      <c r="E2840" s="1" t="s">
        <v>26</v>
      </c>
      <c r="F2840" s="1" t="s">
        <v>33</v>
      </c>
      <c r="G2840" s="1" t="s">
        <v>40</v>
      </c>
      <c r="H2840" s="1">
        <v>1060</v>
      </c>
      <c r="I2840" s="1">
        <v>1782.66</v>
      </c>
      <c r="J2840" s="1">
        <v>2728.26</v>
      </c>
      <c r="K2840" s="1">
        <v>479</v>
      </c>
      <c r="L2840" s="1">
        <f>Table49[[#This Row],[Selling_Price]]-Table49[[#This Row],[Market_Price]]</f>
        <v>945.60000000000014</v>
      </c>
      <c r="M2840" s="1">
        <f>Table49[[#This Row],[Quantity]]*Table49[[#This Row],[Selling_Price]]</f>
        <v>1306836.54</v>
      </c>
      <c r="N2840" s="1">
        <f>Table49[[#This Row],[Quantity]]*Table49[[#This Row],[Profit_Per_Quantity]]</f>
        <v>452942.40000000008</v>
      </c>
      <c r="O2840" s="1" t="s">
        <v>4350</v>
      </c>
    </row>
    <row r="2841" spans="1:15" x14ac:dyDescent="0.3">
      <c r="A2841" s="1" t="s">
        <v>9935</v>
      </c>
      <c r="B2841" s="1" t="s">
        <v>3159</v>
      </c>
      <c r="C2841" s="14" t="s">
        <v>5313</v>
      </c>
      <c r="D2841" s="1" t="s">
        <v>13</v>
      </c>
      <c r="E2841" s="1" t="s">
        <v>26</v>
      </c>
      <c r="F2841" s="1" t="s">
        <v>32</v>
      </c>
      <c r="G2841" s="1" t="s">
        <v>38</v>
      </c>
      <c r="H2841" s="1">
        <v>1018</v>
      </c>
      <c r="I2841" s="1">
        <v>541.05999999999995</v>
      </c>
      <c r="J2841" s="1">
        <v>883.52</v>
      </c>
      <c r="K2841" s="1">
        <v>467</v>
      </c>
      <c r="L2841" s="1">
        <f>Table49[[#This Row],[Selling_Price]]-Table49[[#This Row],[Market_Price]]</f>
        <v>342.46000000000004</v>
      </c>
      <c r="M2841" s="1">
        <f>Table49[[#This Row],[Quantity]]*Table49[[#This Row],[Selling_Price]]</f>
        <v>412603.83999999997</v>
      </c>
      <c r="N2841" s="1">
        <f>Table49[[#This Row],[Quantity]]*Table49[[#This Row],[Profit_Per_Quantity]]</f>
        <v>159928.82</v>
      </c>
      <c r="O2841" s="1" t="s">
        <v>4350</v>
      </c>
    </row>
    <row r="2842" spans="1:15" x14ac:dyDescent="0.3">
      <c r="A2842" s="1" t="s">
        <v>6924</v>
      </c>
      <c r="B2842" s="1" t="s">
        <v>3669</v>
      </c>
      <c r="C2842" s="14" t="s">
        <v>4961</v>
      </c>
      <c r="D2842" s="1" t="s">
        <v>16</v>
      </c>
      <c r="E2842" s="1" t="s">
        <v>27</v>
      </c>
      <c r="F2842" s="1" t="s">
        <v>31</v>
      </c>
      <c r="G2842" s="1" t="s">
        <v>41</v>
      </c>
      <c r="H2842" s="1">
        <v>1015</v>
      </c>
      <c r="I2842" s="1">
        <v>1117.2</v>
      </c>
      <c r="J2842" s="1">
        <v>1965.27</v>
      </c>
      <c r="K2842" s="1">
        <v>129</v>
      </c>
      <c r="L2842" s="1">
        <f>Table49[[#This Row],[Selling_Price]]-Table49[[#This Row],[Market_Price]]</f>
        <v>848.06999999999994</v>
      </c>
      <c r="M2842" s="1">
        <f>Table49[[#This Row],[Quantity]]*Table49[[#This Row],[Selling_Price]]</f>
        <v>253519.83</v>
      </c>
      <c r="N2842" s="1">
        <f>Table49[[#This Row],[Quantity]]*Table49[[#This Row],[Profit_Per_Quantity]]</f>
        <v>109401.03</v>
      </c>
      <c r="O2842" s="1" t="s">
        <v>4350</v>
      </c>
    </row>
    <row r="2843" spans="1:15" x14ac:dyDescent="0.3">
      <c r="A2843" s="1" t="s">
        <v>10448</v>
      </c>
      <c r="B2843" s="1" t="s">
        <v>3933</v>
      </c>
      <c r="C2843" s="14" t="s">
        <v>4750</v>
      </c>
      <c r="D2843" s="1" t="s">
        <v>19</v>
      </c>
      <c r="E2843" s="1" t="s">
        <v>27</v>
      </c>
      <c r="F2843" s="1" t="s">
        <v>31</v>
      </c>
      <c r="G2843" s="1" t="s">
        <v>36</v>
      </c>
      <c r="H2843" s="1">
        <v>1088</v>
      </c>
      <c r="I2843" s="1">
        <v>1631.52</v>
      </c>
      <c r="J2843" s="1">
        <v>3003.98</v>
      </c>
      <c r="K2843" s="1">
        <v>468</v>
      </c>
      <c r="L2843" s="1">
        <f>Table49[[#This Row],[Selling_Price]]-Table49[[#This Row],[Market_Price]]</f>
        <v>1372.46</v>
      </c>
      <c r="M2843" s="1">
        <f>Table49[[#This Row],[Quantity]]*Table49[[#This Row],[Selling_Price]]</f>
        <v>1405862.64</v>
      </c>
      <c r="N2843" s="1">
        <f>Table49[[#This Row],[Quantity]]*Table49[[#This Row],[Profit_Per_Quantity]]</f>
        <v>642311.28</v>
      </c>
      <c r="O2843" s="1" t="s">
        <v>4350</v>
      </c>
    </row>
    <row r="2844" spans="1:15" x14ac:dyDescent="0.3">
      <c r="A2844" s="1" t="s">
        <v>7307</v>
      </c>
      <c r="B2844" s="1" t="s">
        <v>2642</v>
      </c>
      <c r="C2844" s="14" t="s">
        <v>4949</v>
      </c>
      <c r="D2844" s="1" t="s">
        <v>18</v>
      </c>
      <c r="E2844" s="1" t="s">
        <v>27</v>
      </c>
      <c r="F2844" s="1" t="s">
        <v>31</v>
      </c>
      <c r="G2844" s="1" t="s">
        <v>37</v>
      </c>
      <c r="H2844" s="1">
        <v>1048</v>
      </c>
      <c r="I2844" s="1">
        <v>802.61</v>
      </c>
      <c r="J2844" s="1">
        <v>1154.8900000000001</v>
      </c>
      <c r="K2844" s="1">
        <v>440</v>
      </c>
      <c r="L2844" s="1">
        <f>Table49[[#This Row],[Selling_Price]]-Table49[[#This Row],[Market_Price]]</f>
        <v>352.28000000000009</v>
      </c>
      <c r="M2844" s="1">
        <f>Table49[[#This Row],[Quantity]]*Table49[[#This Row],[Selling_Price]]</f>
        <v>508151.60000000003</v>
      </c>
      <c r="N2844" s="1">
        <f>Table49[[#This Row],[Quantity]]*Table49[[#This Row],[Profit_Per_Quantity]]</f>
        <v>155003.20000000004</v>
      </c>
      <c r="O2844" s="1" t="s">
        <v>4350</v>
      </c>
    </row>
    <row r="2845" spans="1:15" x14ac:dyDescent="0.3">
      <c r="A2845" s="1" t="s">
        <v>10416</v>
      </c>
      <c r="B2845" s="1" t="s">
        <v>3889</v>
      </c>
      <c r="C2845" s="14" t="s">
        <v>4500</v>
      </c>
      <c r="D2845" s="1" t="s">
        <v>11</v>
      </c>
      <c r="E2845" s="1" t="s">
        <v>4351</v>
      </c>
      <c r="F2845" s="1" t="s">
        <v>33</v>
      </c>
      <c r="G2845" s="1" t="s">
        <v>38</v>
      </c>
      <c r="H2845" s="1">
        <v>1002</v>
      </c>
      <c r="I2845" s="1">
        <v>852.95</v>
      </c>
      <c r="J2845" s="1">
        <v>1574.55</v>
      </c>
      <c r="K2845" s="1">
        <v>445</v>
      </c>
      <c r="L2845" s="1">
        <f>Table49[[#This Row],[Selling_Price]]-Table49[[#This Row],[Market_Price]]</f>
        <v>721.59999999999991</v>
      </c>
      <c r="M2845" s="1">
        <f>Table49[[#This Row],[Quantity]]*Table49[[#This Row],[Selling_Price]]</f>
        <v>700674.75</v>
      </c>
      <c r="N2845" s="1">
        <f>Table49[[#This Row],[Quantity]]*Table49[[#This Row],[Profit_Per_Quantity]]</f>
        <v>321111.99999999994</v>
      </c>
      <c r="O2845" s="1" t="s">
        <v>4350</v>
      </c>
    </row>
    <row r="2846" spans="1:15" x14ac:dyDescent="0.3">
      <c r="A2846" s="1" t="s">
        <v>7737</v>
      </c>
      <c r="B2846" s="1" t="s">
        <v>723</v>
      </c>
      <c r="C2846" s="14" t="s">
        <v>5273</v>
      </c>
      <c r="D2846" s="1" t="s">
        <v>18</v>
      </c>
      <c r="E2846" s="1" t="s">
        <v>27</v>
      </c>
      <c r="F2846" s="1" t="s">
        <v>35</v>
      </c>
      <c r="G2846" s="1" t="s">
        <v>36</v>
      </c>
      <c r="H2846" s="1">
        <v>1044</v>
      </c>
      <c r="I2846" s="1">
        <v>1130.8</v>
      </c>
      <c r="J2846" s="1">
        <v>1758.65</v>
      </c>
      <c r="K2846" s="1">
        <v>202</v>
      </c>
      <c r="L2846" s="1">
        <f>Table49[[#This Row],[Selling_Price]]-Table49[[#This Row],[Market_Price]]</f>
        <v>627.85000000000014</v>
      </c>
      <c r="M2846" s="1">
        <f>Table49[[#This Row],[Quantity]]*Table49[[#This Row],[Selling_Price]]</f>
        <v>355247.30000000005</v>
      </c>
      <c r="N2846" s="1">
        <f>Table49[[#This Row],[Quantity]]*Table49[[#This Row],[Profit_Per_Quantity]]</f>
        <v>126825.70000000003</v>
      </c>
      <c r="O2846" s="1" t="s">
        <v>4350</v>
      </c>
    </row>
    <row r="2847" spans="1:15" x14ac:dyDescent="0.3">
      <c r="A2847" s="1" t="s">
        <v>10500</v>
      </c>
      <c r="B2847" s="1" t="s">
        <v>4020</v>
      </c>
      <c r="C2847" s="14" t="s">
        <v>4672</v>
      </c>
      <c r="D2847" s="1" t="s">
        <v>18</v>
      </c>
      <c r="E2847" s="1" t="s">
        <v>21</v>
      </c>
      <c r="F2847" s="1" t="s">
        <v>32</v>
      </c>
      <c r="G2847" s="1" t="s">
        <v>40</v>
      </c>
      <c r="H2847" s="1">
        <v>1081</v>
      </c>
      <c r="I2847" s="1">
        <v>1620.38</v>
      </c>
      <c r="J2847" s="1">
        <v>2606.23</v>
      </c>
      <c r="K2847" s="1">
        <v>250</v>
      </c>
      <c r="L2847" s="1">
        <f>Table49[[#This Row],[Selling_Price]]-Table49[[#This Row],[Market_Price]]</f>
        <v>985.84999999999991</v>
      </c>
      <c r="M2847" s="1">
        <f>Table49[[#This Row],[Quantity]]*Table49[[#This Row],[Selling_Price]]</f>
        <v>651557.5</v>
      </c>
      <c r="N2847" s="1">
        <f>Table49[[#This Row],[Quantity]]*Table49[[#This Row],[Profit_Per_Quantity]]</f>
        <v>246462.49999999997</v>
      </c>
      <c r="O2847" s="1" t="s">
        <v>4350</v>
      </c>
    </row>
    <row r="2848" spans="1:15" x14ac:dyDescent="0.3">
      <c r="A2848" s="1" t="s">
        <v>10125</v>
      </c>
      <c r="B2848" s="1" t="s">
        <v>3469</v>
      </c>
      <c r="C2848" s="14" t="s">
        <v>5113</v>
      </c>
      <c r="D2848" s="1" t="s">
        <v>17</v>
      </c>
      <c r="E2848" s="1" t="s">
        <v>4349</v>
      </c>
      <c r="F2848" s="1" t="s">
        <v>35</v>
      </c>
      <c r="G2848" s="1" t="s">
        <v>42</v>
      </c>
      <c r="H2848" s="1">
        <v>1018</v>
      </c>
      <c r="I2848" s="1">
        <v>851.77</v>
      </c>
      <c r="J2848" s="1">
        <v>1202.94</v>
      </c>
      <c r="K2848" s="1">
        <v>10</v>
      </c>
      <c r="L2848" s="1">
        <f>Table49[[#This Row],[Selling_Price]]-Table49[[#This Row],[Market_Price]]</f>
        <v>351.17000000000007</v>
      </c>
      <c r="M2848" s="1">
        <f>Table49[[#This Row],[Quantity]]*Table49[[#This Row],[Selling_Price]]</f>
        <v>12029.400000000001</v>
      </c>
      <c r="N2848" s="1">
        <f>Table49[[#This Row],[Quantity]]*Table49[[#This Row],[Profit_Per_Quantity]]</f>
        <v>3511.7000000000007</v>
      </c>
      <c r="O2848" s="1" t="s">
        <v>4350</v>
      </c>
    </row>
    <row r="2849" spans="1:15" x14ac:dyDescent="0.3">
      <c r="A2849" s="1" t="s">
        <v>9764</v>
      </c>
      <c r="B2849" s="1" t="s">
        <v>2887</v>
      </c>
      <c r="C2849" s="14" t="s">
        <v>5475</v>
      </c>
      <c r="D2849" s="1" t="s">
        <v>19</v>
      </c>
      <c r="E2849" s="1" t="s">
        <v>24</v>
      </c>
      <c r="F2849" s="1" t="s">
        <v>34</v>
      </c>
      <c r="G2849" s="1" t="s">
        <v>43</v>
      </c>
      <c r="H2849" s="1">
        <v>1069</v>
      </c>
      <c r="I2849" s="1">
        <v>764.15</v>
      </c>
      <c r="J2849" s="1">
        <v>1440.77</v>
      </c>
      <c r="K2849" s="1">
        <v>346</v>
      </c>
      <c r="L2849" s="1">
        <f>Table49[[#This Row],[Selling_Price]]-Table49[[#This Row],[Market_Price]]</f>
        <v>676.62</v>
      </c>
      <c r="M2849" s="1">
        <f>Table49[[#This Row],[Quantity]]*Table49[[#This Row],[Selling_Price]]</f>
        <v>498506.42</v>
      </c>
      <c r="N2849" s="1">
        <f>Table49[[#This Row],[Quantity]]*Table49[[#This Row],[Profit_Per_Quantity]]</f>
        <v>234110.52</v>
      </c>
      <c r="O2849" s="1" t="s">
        <v>4350</v>
      </c>
    </row>
    <row r="2850" spans="1:15" x14ac:dyDescent="0.3">
      <c r="A2850" s="1" t="s">
        <v>8050</v>
      </c>
      <c r="B2850" s="1" t="s">
        <v>99</v>
      </c>
      <c r="C2850" s="14" t="s">
        <v>4789</v>
      </c>
      <c r="D2850" s="1" t="s">
        <v>15</v>
      </c>
      <c r="E2850" s="1" t="s">
        <v>26</v>
      </c>
      <c r="F2850" s="1" t="s">
        <v>32</v>
      </c>
      <c r="G2850" s="1" t="s">
        <v>43</v>
      </c>
      <c r="H2850" s="1">
        <v>1091</v>
      </c>
      <c r="I2850" s="1">
        <v>382.76</v>
      </c>
      <c r="J2850" s="1">
        <v>647.29</v>
      </c>
      <c r="K2850" s="1">
        <v>491</v>
      </c>
      <c r="L2850" s="1">
        <f>Table49[[#This Row],[Selling_Price]]-Table49[[#This Row],[Market_Price]]</f>
        <v>264.52999999999997</v>
      </c>
      <c r="M2850" s="1">
        <f>Table49[[#This Row],[Quantity]]*Table49[[#This Row],[Selling_Price]]</f>
        <v>317819.38999999996</v>
      </c>
      <c r="N2850" s="1">
        <f>Table49[[#This Row],[Quantity]]*Table49[[#This Row],[Profit_Per_Quantity]]</f>
        <v>129884.22999999998</v>
      </c>
      <c r="O2850" s="1" t="s">
        <v>4350</v>
      </c>
    </row>
    <row r="2851" spans="1:15" x14ac:dyDescent="0.3">
      <c r="A2851" s="1" t="s">
        <v>10240</v>
      </c>
      <c r="B2851" s="1" t="s">
        <v>3631</v>
      </c>
      <c r="C2851" s="14" t="s">
        <v>4455</v>
      </c>
      <c r="D2851" s="1" t="s">
        <v>20</v>
      </c>
      <c r="E2851" s="1" t="s">
        <v>29</v>
      </c>
      <c r="F2851" s="1" t="s">
        <v>34</v>
      </c>
      <c r="G2851" s="1" t="s">
        <v>43</v>
      </c>
      <c r="H2851" s="1">
        <v>1049</v>
      </c>
      <c r="I2851" s="1">
        <v>336.21</v>
      </c>
      <c r="J2851" s="1">
        <v>636.79</v>
      </c>
      <c r="K2851" s="1">
        <v>245</v>
      </c>
      <c r="L2851" s="1">
        <f>Table49[[#This Row],[Selling_Price]]-Table49[[#This Row],[Market_Price]]</f>
        <v>300.58</v>
      </c>
      <c r="M2851" s="1">
        <f>Table49[[#This Row],[Quantity]]*Table49[[#This Row],[Selling_Price]]</f>
        <v>156013.54999999999</v>
      </c>
      <c r="N2851" s="1">
        <f>Table49[[#This Row],[Quantity]]*Table49[[#This Row],[Profit_Per_Quantity]]</f>
        <v>73642.099999999991</v>
      </c>
      <c r="O2851" s="1" t="s">
        <v>4350</v>
      </c>
    </row>
    <row r="2852" spans="1:15" x14ac:dyDescent="0.3">
      <c r="A2852" s="1" t="s">
        <v>9074</v>
      </c>
      <c r="B2852" s="1" t="s">
        <v>1796</v>
      </c>
      <c r="C2852" s="14" t="s">
        <v>5911</v>
      </c>
      <c r="D2852" s="1" t="s">
        <v>14</v>
      </c>
      <c r="E2852" s="1" t="s">
        <v>21</v>
      </c>
      <c r="F2852" s="1" t="s">
        <v>33</v>
      </c>
      <c r="G2852" s="1" t="s">
        <v>44</v>
      </c>
      <c r="H2852" s="1">
        <v>1057</v>
      </c>
      <c r="I2852" s="1">
        <v>1550.57</v>
      </c>
      <c r="J2852" s="1">
        <v>2983.49</v>
      </c>
      <c r="K2852" s="1">
        <v>252</v>
      </c>
      <c r="L2852" s="1">
        <f>Table49[[#This Row],[Selling_Price]]-Table49[[#This Row],[Market_Price]]</f>
        <v>1432.9199999999998</v>
      </c>
      <c r="M2852" s="1">
        <f>Table49[[#This Row],[Quantity]]*Table49[[#This Row],[Selling_Price]]</f>
        <v>751839.48</v>
      </c>
      <c r="N2852" s="1">
        <f>Table49[[#This Row],[Quantity]]*Table49[[#This Row],[Profit_Per_Quantity]]</f>
        <v>361095.83999999997</v>
      </c>
      <c r="O2852" s="1" t="s">
        <v>4350</v>
      </c>
    </row>
    <row r="2853" spans="1:15" x14ac:dyDescent="0.3">
      <c r="A2853" s="1" t="s">
        <v>9887</v>
      </c>
      <c r="B2853" s="1" t="s">
        <v>3075</v>
      </c>
      <c r="C2853" s="14" t="s">
        <v>5368</v>
      </c>
      <c r="D2853" s="1" t="s">
        <v>16</v>
      </c>
      <c r="E2853" s="1" t="s">
        <v>30</v>
      </c>
      <c r="F2853" s="1" t="s">
        <v>32</v>
      </c>
      <c r="G2853" s="1" t="s">
        <v>44</v>
      </c>
      <c r="H2853" s="1">
        <v>1054</v>
      </c>
      <c r="I2853" s="1">
        <v>1192.6099999999999</v>
      </c>
      <c r="J2853" s="1">
        <v>1885.44</v>
      </c>
      <c r="K2853" s="1">
        <v>386</v>
      </c>
      <c r="L2853" s="1">
        <f>Table49[[#This Row],[Selling_Price]]-Table49[[#This Row],[Market_Price]]</f>
        <v>692.83000000000015</v>
      </c>
      <c r="M2853" s="1">
        <f>Table49[[#This Row],[Quantity]]*Table49[[#This Row],[Selling_Price]]</f>
        <v>727779.83999999997</v>
      </c>
      <c r="N2853" s="1">
        <f>Table49[[#This Row],[Quantity]]*Table49[[#This Row],[Profit_Per_Quantity]]</f>
        <v>267432.38000000006</v>
      </c>
      <c r="O2853" s="1" t="s">
        <v>4350</v>
      </c>
    </row>
    <row r="2854" spans="1:15" x14ac:dyDescent="0.3">
      <c r="A2854" s="1" t="s">
        <v>8029</v>
      </c>
      <c r="B2854" s="1" t="s">
        <v>53</v>
      </c>
      <c r="C2854" s="14" t="s">
        <v>4554</v>
      </c>
      <c r="D2854" s="1" t="s">
        <v>14</v>
      </c>
      <c r="E2854" s="1" t="s">
        <v>4351</v>
      </c>
      <c r="F2854" s="1" t="s">
        <v>33</v>
      </c>
      <c r="G2854" s="1" t="s">
        <v>4352</v>
      </c>
      <c r="H2854" s="1">
        <v>1064</v>
      </c>
      <c r="I2854" s="1">
        <v>1775.51</v>
      </c>
      <c r="J2854" s="1">
        <v>3125.18</v>
      </c>
      <c r="K2854" s="1">
        <v>296</v>
      </c>
      <c r="L2854" s="1">
        <f>Table49[[#This Row],[Selling_Price]]-Table49[[#This Row],[Market_Price]]</f>
        <v>1349.6699999999998</v>
      </c>
      <c r="M2854" s="1">
        <f>Table49[[#This Row],[Quantity]]*Table49[[#This Row],[Selling_Price]]</f>
        <v>925053.27999999991</v>
      </c>
      <c r="N2854" s="1">
        <f>Table49[[#This Row],[Quantity]]*Table49[[#This Row],[Profit_Per_Quantity]]</f>
        <v>399502.31999999995</v>
      </c>
      <c r="O2854" s="1" t="s">
        <v>4350</v>
      </c>
    </row>
    <row r="2855" spans="1:15" x14ac:dyDescent="0.3">
      <c r="A2855" s="1" t="s">
        <v>10522</v>
      </c>
      <c r="B2855" s="1" t="s">
        <v>4061</v>
      </c>
      <c r="C2855" s="14" t="s">
        <v>4634</v>
      </c>
      <c r="D2855" s="1" t="s">
        <v>13</v>
      </c>
      <c r="E2855" s="1" t="s">
        <v>27</v>
      </c>
      <c r="F2855" s="1" t="s">
        <v>31</v>
      </c>
      <c r="G2855" s="1" t="s">
        <v>44</v>
      </c>
      <c r="H2855" s="1">
        <v>1036</v>
      </c>
      <c r="I2855" s="1">
        <v>128.01</v>
      </c>
      <c r="J2855" s="1">
        <v>149.36000000000001</v>
      </c>
      <c r="K2855" s="1">
        <v>414</v>
      </c>
      <c r="L2855" s="1">
        <f>Table49[[#This Row],[Selling_Price]]-Table49[[#This Row],[Market_Price]]</f>
        <v>21.350000000000023</v>
      </c>
      <c r="M2855" s="1">
        <f>Table49[[#This Row],[Quantity]]*Table49[[#This Row],[Selling_Price]]</f>
        <v>61835.040000000008</v>
      </c>
      <c r="N2855" s="1">
        <f>Table49[[#This Row],[Quantity]]*Table49[[#This Row],[Profit_Per_Quantity]]</f>
        <v>8838.9000000000087</v>
      </c>
      <c r="O2855" s="1" t="s">
        <v>4350</v>
      </c>
    </row>
    <row r="2856" spans="1:15" x14ac:dyDescent="0.3">
      <c r="A2856" s="1" t="s">
        <v>10550</v>
      </c>
      <c r="B2856" s="1" t="s">
        <v>4107</v>
      </c>
      <c r="C2856" s="14" t="s">
        <v>4591</v>
      </c>
      <c r="D2856" s="1" t="s">
        <v>18</v>
      </c>
      <c r="E2856" s="1" t="s">
        <v>4351</v>
      </c>
      <c r="F2856" s="1" t="s">
        <v>35</v>
      </c>
      <c r="G2856" s="1" t="s">
        <v>36</v>
      </c>
      <c r="H2856" s="1">
        <v>1034</v>
      </c>
      <c r="I2856" s="1">
        <v>1866.17</v>
      </c>
      <c r="J2856" s="1">
        <v>3070.81</v>
      </c>
      <c r="K2856" s="1">
        <v>18</v>
      </c>
      <c r="L2856" s="1">
        <f>Table49[[#This Row],[Selling_Price]]-Table49[[#This Row],[Market_Price]]</f>
        <v>1204.6399999999999</v>
      </c>
      <c r="M2856" s="1">
        <f>Table49[[#This Row],[Quantity]]*Table49[[#This Row],[Selling_Price]]</f>
        <v>55274.58</v>
      </c>
      <c r="N2856" s="1">
        <f>Table49[[#This Row],[Quantity]]*Table49[[#This Row],[Profit_Per_Quantity]]</f>
        <v>21683.519999999997</v>
      </c>
      <c r="O2856" s="1" t="s">
        <v>4350</v>
      </c>
    </row>
    <row r="2857" spans="1:15" x14ac:dyDescent="0.3">
      <c r="A2857" s="1" t="s">
        <v>9836</v>
      </c>
      <c r="B2857" s="1" t="s">
        <v>2999</v>
      </c>
      <c r="C2857" s="14" t="s">
        <v>4529</v>
      </c>
      <c r="D2857" s="1" t="s">
        <v>18</v>
      </c>
      <c r="E2857" s="1" t="s">
        <v>25</v>
      </c>
      <c r="F2857" s="1" t="s">
        <v>32</v>
      </c>
      <c r="G2857" s="1" t="s">
        <v>4352</v>
      </c>
      <c r="H2857" s="1">
        <v>1046</v>
      </c>
      <c r="I2857" s="1">
        <v>1570.71</v>
      </c>
      <c r="J2857" s="1">
        <v>2669.62</v>
      </c>
      <c r="K2857" s="1">
        <v>216</v>
      </c>
      <c r="L2857" s="1">
        <f>Table49[[#This Row],[Selling_Price]]-Table49[[#This Row],[Market_Price]]</f>
        <v>1098.9099999999999</v>
      </c>
      <c r="M2857" s="1">
        <f>Table49[[#This Row],[Quantity]]*Table49[[#This Row],[Selling_Price]]</f>
        <v>576637.91999999993</v>
      </c>
      <c r="N2857" s="1">
        <f>Table49[[#This Row],[Quantity]]*Table49[[#This Row],[Profit_Per_Quantity]]</f>
        <v>237364.55999999997</v>
      </c>
      <c r="O2857" s="1" t="s">
        <v>4350</v>
      </c>
    </row>
    <row r="2858" spans="1:15" x14ac:dyDescent="0.3">
      <c r="A2858" s="1" t="s">
        <v>7685</v>
      </c>
      <c r="B2858" s="1" t="s">
        <v>3939</v>
      </c>
      <c r="C2858" s="14" t="s">
        <v>4743</v>
      </c>
      <c r="D2858" s="1" t="s">
        <v>20</v>
      </c>
      <c r="E2858" s="1" t="s">
        <v>24</v>
      </c>
      <c r="F2858" s="1" t="s">
        <v>33</v>
      </c>
      <c r="G2858" s="1" t="s">
        <v>38</v>
      </c>
      <c r="H2858" s="1">
        <v>1097</v>
      </c>
      <c r="I2858" s="1">
        <v>1879.76</v>
      </c>
      <c r="J2858" s="1">
        <v>3507.37</v>
      </c>
      <c r="K2858" s="1">
        <v>440</v>
      </c>
      <c r="L2858" s="1">
        <f>Table49[[#This Row],[Selling_Price]]-Table49[[#This Row],[Market_Price]]</f>
        <v>1627.61</v>
      </c>
      <c r="M2858" s="1">
        <f>Table49[[#This Row],[Quantity]]*Table49[[#This Row],[Selling_Price]]</f>
        <v>1543242.8</v>
      </c>
      <c r="N2858" s="1">
        <f>Table49[[#This Row],[Quantity]]*Table49[[#This Row],[Profit_Per_Quantity]]</f>
        <v>716148.39999999991</v>
      </c>
      <c r="O2858" s="1" t="s">
        <v>4350</v>
      </c>
    </row>
    <row r="2859" spans="1:15" x14ac:dyDescent="0.3">
      <c r="A2859" s="1" t="s">
        <v>10144</v>
      </c>
      <c r="B2859" s="1" t="s">
        <v>3496</v>
      </c>
      <c r="C2859" s="14" t="s">
        <v>5095</v>
      </c>
      <c r="D2859" s="1" t="s">
        <v>18</v>
      </c>
      <c r="E2859" s="1" t="s">
        <v>30</v>
      </c>
      <c r="F2859" s="1" t="s">
        <v>33</v>
      </c>
      <c r="G2859" s="1" t="s">
        <v>40</v>
      </c>
      <c r="H2859" s="1">
        <v>1067</v>
      </c>
      <c r="I2859" s="1">
        <v>970.37</v>
      </c>
      <c r="J2859" s="1">
        <v>1121.4000000000001</v>
      </c>
      <c r="K2859" s="1">
        <v>472</v>
      </c>
      <c r="L2859" s="1">
        <f>Table49[[#This Row],[Selling_Price]]-Table49[[#This Row],[Market_Price]]</f>
        <v>151.03000000000009</v>
      </c>
      <c r="M2859" s="1">
        <f>Table49[[#This Row],[Quantity]]*Table49[[#This Row],[Selling_Price]]</f>
        <v>529300.80000000005</v>
      </c>
      <c r="N2859" s="1">
        <f>Table49[[#This Row],[Quantity]]*Table49[[#This Row],[Profit_Per_Quantity]]</f>
        <v>71286.160000000047</v>
      </c>
      <c r="O2859" s="1" t="s">
        <v>4350</v>
      </c>
    </row>
    <row r="2860" spans="1:15" x14ac:dyDescent="0.3">
      <c r="A2860" s="1" t="s">
        <v>6850</v>
      </c>
      <c r="B2860" s="1" t="s">
        <v>4229</v>
      </c>
      <c r="C2860" s="14" t="s">
        <v>4476</v>
      </c>
      <c r="D2860" s="1" t="s">
        <v>17</v>
      </c>
      <c r="E2860" s="1" t="s">
        <v>26</v>
      </c>
      <c r="F2860" s="1" t="s">
        <v>34</v>
      </c>
      <c r="G2860" s="1" t="s">
        <v>41</v>
      </c>
      <c r="H2860" s="1">
        <v>1010</v>
      </c>
      <c r="I2860" s="1">
        <v>1043.72</v>
      </c>
      <c r="J2860" s="1">
        <v>1447.69</v>
      </c>
      <c r="K2860" s="1">
        <v>226</v>
      </c>
      <c r="L2860" s="1">
        <f>Table49[[#This Row],[Selling_Price]]-Table49[[#This Row],[Market_Price]]</f>
        <v>403.97</v>
      </c>
      <c r="M2860" s="1">
        <f>Table49[[#This Row],[Quantity]]*Table49[[#This Row],[Selling_Price]]</f>
        <v>327177.94</v>
      </c>
      <c r="N2860" s="1">
        <f>Table49[[#This Row],[Quantity]]*Table49[[#This Row],[Profit_Per_Quantity]]</f>
        <v>91297.22</v>
      </c>
      <c r="O2860" s="1" t="s">
        <v>4350</v>
      </c>
    </row>
    <row r="2861" spans="1:15" x14ac:dyDescent="0.3">
      <c r="A2861" s="1" t="s">
        <v>9604</v>
      </c>
      <c r="B2861" s="1" t="s">
        <v>2636</v>
      </c>
      <c r="C2861" s="14" t="s">
        <v>5362</v>
      </c>
      <c r="D2861" s="1" t="s">
        <v>16</v>
      </c>
      <c r="E2861" s="1" t="s">
        <v>28</v>
      </c>
      <c r="F2861" s="1" t="s">
        <v>35</v>
      </c>
      <c r="G2861" s="1" t="s">
        <v>42</v>
      </c>
      <c r="H2861" s="1">
        <v>1028</v>
      </c>
      <c r="I2861" s="1">
        <v>975.1</v>
      </c>
      <c r="J2861" s="1">
        <v>1811.67</v>
      </c>
      <c r="K2861" s="1">
        <v>380</v>
      </c>
      <c r="L2861" s="1">
        <f>Table49[[#This Row],[Selling_Price]]-Table49[[#This Row],[Market_Price]]</f>
        <v>836.57</v>
      </c>
      <c r="M2861" s="1">
        <f>Table49[[#This Row],[Quantity]]*Table49[[#This Row],[Selling_Price]]</f>
        <v>688434.6</v>
      </c>
      <c r="N2861" s="1">
        <f>Table49[[#This Row],[Quantity]]*Table49[[#This Row],[Profit_Per_Quantity]]</f>
        <v>317896.60000000003</v>
      </c>
      <c r="O2861" s="1" t="s">
        <v>4350</v>
      </c>
    </row>
    <row r="2862" spans="1:15" x14ac:dyDescent="0.3">
      <c r="A2862" s="1" t="s">
        <v>9780</v>
      </c>
      <c r="B2862" s="1" t="s">
        <v>2912</v>
      </c>
      <c r="C2862" s="14" t="s">
        <v>5463</v>
      </c>
      <c r="D2862" s="1" t="s">
        <v>20</v>
      </c>
      <c r="E2862" s="1" t="s">
        <v>30</v>
      </c>
      <c r="F2862" s="1" t="s">
        <v>32</v>
      </c>
      <c r="G2862" s="1" t="s">
        <v>45</v>
      </c>
      <c r="H2862" s="1">
        <v>1016</v>
      </c>
      <c r="I2862" s="1">
        <v>51.89</v>
      </c>
      <c r="J2862" s="1">
        <v>70.91</v>
      </c>
      <c r="K2862" s="1">
        <v>148</v>
      </c>
      <c r="L2862" s="1">
        <f>Table49[[#This Row],[Selling_Price]]-Table49[[#This Row],[Market_Price]]</f>
        <v>19.019999999999996</v>
      </c>
      <c r="M2862" s="1">
        <f>Table49[[#This Row],[Quantity]]*Table49[[#This Row],[Selling_Price]]</f>
        <v>10494.68</v>
      </c>
      <c r="N2862" s="1">
        <f>Table49[[#This Row],[Quantity]]*Table49[[#This Row],[Profit_Per_Quantity]]</f>
        <v>2814.9599999999996</v>
      </c>
      <c r="O2862" s="1" t="s">
        <v>4350</v>
      </c>
    </row>
    <row r="2863" spans="1:15" x14ac:dyDescent="0.3">
      <c r="A2863" s="1" t="s">
        <v>6353</v>
      </c>
      <c r="B2863" s="1" t="s">
        <v>1794</v>
      </c>
      <c r="C2863" s="14" t="s">
        <v>4936</v>
      </c>
      <c r="D2863" s="1" t="s">
        <v>11</v>
      </c>
      <c r="E2863" s="1" t="s">
        <v>27</v>
      </c>
      <c r="F2863" s="1" t="s">
        <v>33</v>
      </c>
      <c r="G2863" s="1" t="s">
        <v>42</v>
      </c>
      <c r="H2863" s="1">
        <v>1069</v>
      </c>
      <c r="I2863" s="1">
        <v>634.45000000000005</v>
      </c>
      <c r="J2863" s="1">
        <v>973.6</v>
      </c>
      <c r="K2863" s="1">
        <v>260</v>
      </c>
      <c r="L2863" s="1">
        <f>Table49[[#This Row],[Selling_Price]]-Table49[[#This Row],[Market_Price]]</f>
        <v>339.15</v>
      </c>
      <c r="M2863" s="1">
        <f>Table49[[#This Row],[Quantity]]*Table49[[#This Row],[Selling_Price]]</f>
        <v>253136</v>
      </c>
      <c r="N2863" s="1">
        <f>Table49[[#This Row],[Quantity]]*Table49[[#This Row],[Profit_Per_Quantity]]</f>
        <v>88179</v>
      </c>
      <c r="O2863" s="1" t="s">
        <v>4350</v>
      </c>
    </row>
    <row r="2864" spans="1:15" x14ac:dyDescent="0.3">
      <c r="A2864" s="1" t="s">
        <v>7138</v>
      </c>
      <c r="B2864" s="1" t="s">
        <v>3732</v>
      </c>
      <c r="C2864" s="14" t="s">
        <v>4909</v>
      </c>
      <c r="D2864" s="1" t="s">
        <v>13</v>
      </c>
      <c r="E2864" s="1" t="s">
        <v>4351</v>
      </c>
      <c r="F2864" s="1" t="s">
        <v>31</v>
      </c>
      <c r="G2864" s="1" t="s">
        <v>36</v>
      </c>
      <c r="H2864" s="1">
        <v>1039</v>
      </c>
      <c r="I2864" s="1">
        <v>1280.06</v>
      </c>
      <c r="J2864" s="1">
        <v>2309.7600000000002</v>
      </c>
      <c r="K2864" s="1">
        <v>121</v>
      </c>
      <c r="L2864" s="1">
        <f>Table49[[#This Row],[Selling_Price]]-Table49[[#This Row],[Market_Price]]</f>
        <v>1029.7000000000003</v>
      </c>
      <c r="M2864" s="1">
        <f>Table49[[#This Row],[Quantity]]*Table49[[#This Row],[Selling_Price]]</f>
        <v>279480.96000000002</v>
      </c>
      <c r="N2864" s="1">
        <f>Table49[[#This Row],[Quantity]]*Table49[[#This Row],[Profit_Per_Quantity]]</f>
        <v>124593.70000000003</v>
      </c>
      <c r="O2864" s="1" t="s">
        <v>4350</v>
      </c>
    </row>
    <row r="2865" spans="1:15" x14ac:dyDescent="0.3">
      <c r="A2865" s="1" t="s">
        <v>8070</v>
      </c>
      <c r="B2865" s="1" t="s">
        <v>131</v>
      </c>
      <c r="C2865" s="14" t="s">
        <v>5677</v>
      </c>
      <c r="D2865" s="1" t="s">
        <v>15</v>
      </c>
      <c r="E2865" s="1" t="s">
        <v>25</v>
      </c>
      <c r="F2865" s="1" t="s">
        <v>34</v>
      </c>
      <c r="G2865" s="1" t="s">
        <v>43</v>
      </c>
      <c r="H2865" s="1">
        <v>1054</v>
      </c>
      <c r="I2865" s="1">
        <v>1686.52</v>
      </c>
      <c r="J2865" s="1">
        <v>3309.7</v>
      </c>
      <c r="K2865" s="1">
        <v>271</v>
      </c>
      <c r="L2865" s="1">
        <f>Table49[[#This Row],[Selling_Price]]-Table49[[#This Row],[Market_Price]]</f>
        <v>1623.1799999999998</v>
      </c>
      <c r="M2865" s="1">
        <f>Table49[[#This Row],[Quantity]]*Table49[[#This Row],[Selling_Price]]</f>
        <v>896928.7</v>
      </c>
      <c r="N2865" s="1">
        <f>Table49[[#This Row],[Quantity]]*Table49[[#This Row],[Profit_Per_Quantity]]</f>
        <v>439881.77999999997</v>
      </c>
      <c r="O2865" s="1" t="s">
        <v>4350</v>
      </c>
    </row>
    <row r="2866" spans="1:15" x14ac:dyDescent="0.3">
      <c r="A2866" s="1" t="s">
        <v>8053</v>
      </c>
      <c r="B2866" s="1" t="s">
        <v>103</v>
      </c>
      <c r="C2866" s="14" t="s">
        <v>5452</v>
      </c>
      <c r="D2866" s="1" t="s">
        <v>11</v>
      </c>
      <c r="E2866" s="1" t="s">
        <v>28</v>
      </c>
      <c r="F2866" s="1" t="s">
        <v>33</v>
      </c>
      <c r="G2866" s="1" t="s">
        <v>4352</v>
      </c>
      <c r="H2866" s="1">
        <v>1003</v>
      </c>
      <c r="I2866" s="1">
        <v>1211.54</v>
      </c>
      <c r="J2866" s="1">
        <v>1622.07</v>
      </c>
      <c r="K2866" s="1">
        <v>301</v>
      </c>
      <c r="L2866" s="1">
        <f>Table49[[#This Row],[Selling_Price]]-Table49[[#This Row],[Market_Price]]</f>
        <v>410.53</v>
      </c>
      <c r="M2866" s="1">
        <f>Table49[[#This Row],[Quantity]]*Table49[[#This Row],[Selling_Price]]</f>
        <v>488243.07</v>
      </c>
      <c r="N2866" s="1">
        <f>Table49[[#This Row],[Quantity]]*Table49[[#This Row],[Profit_Per_Quantity]]</f>
        <v>123569.53</v>
      </c>
      <c r="O2866" s="1" t="s">
        <v>4350</v>
      </c>
    </row>
    <row r="2867" spans="1:15" x14ac:dyDescent="0.3">
      <c r="A2867" s="1" t="s">
        <v>10530</v>
      </c>
      <c r="B2867" s="1" t="s">
        <v>4076</v>
      </c>
      <c r="C2867" s="14" t="s">
        <v>4619</v>
      </c>
      <c r="D2867" s="1" t="s">
        <v>18</v>
      </c>
      <c r="E2867" s="1" t="s">
        <v>28</v>
      </c>
      <c r="F2867" s="1" t="s">
        <v>34</v>
      </c>
      <c r="G2867" s="1" t="s">
        <v>44</v>
      </c>
      <c r="H2867" s="1">
        <v>1052</v>
      </c>
      <c r="I2867" s="1">
        <v>1844.56</v>
      </c>
      <c r="J2867" s="1">
        <v>3575.15</v>
      </c>
      <c r="K2867" s="1">
        <v>209</v>
      </c>
      <c r="L2867" s="1">
        <f>Table49[[#This Row],[Selling_Price]]-Table49[[#This Row],[Market_Price]]</f>
        <v>1730.5900000000001</v>
      </c>
      <c r="M2867" s="1">
        <f>Table49[[#This Row],[Quantity]]*Table49[[#This Row],[Selling_Price]]</f>
        <v>747206.35</v>
      </c>
      <c r="N2867" s="1">
        <f>Table49[[#This Row],[Quantity]]*Table49[[#This Row],[Profit_Per_Quantity]]</f>
        <v>361693.31000000006</v>
      </c>
      <c r="O2867" s="1" t="s">
        <v>4350</v>
      </c>
    </row>
    <row r="2868" spans="1:15" x14ac:dyDescent="0.3">
      <c r="A2868" s="1" t="s">
        <v>9607</v>
      </c>
      <c r="B2868" s="1" t="s">
        <v>2640</v>
      </c>
      <c r="C2868" s="14" t="s">
        <v>4958</v>
      </c>
      <c r="D2868" s="1" t="s">
        <v>11</v>
      </c>
      <c r="E2868" s="1" t="s">
        <v>28</v>
      </c>
      <c r="F2868" s="1" t="s">
        <v>32</v>
      </c>
      <c r="G2868" s="1" t="s">
        <v>38</v>
      </c>
      <c r="H2868" s="1">
        <v>1053</v>
      </c>
      <c r="I2868" s="1">
        <v>147.38999999999999</v>
      </c>
      <c r="J2868" s="1">
        <v>256.91000000000003</v>
      </c>
      <c r="K2868" s="1">
        <v>33</v>
      </c>
      <c r="L2868" s="1">
        <f>Table49[[#This Row],[Selling_Price]]-Table49[[#This Row],[Market_Price]]</f>
        <v>109.52000000000004</v>
      </c>
      <c r="M2868" s="1">
        <f>Table49[[#This Row],[Quantity]]*Table49[[#This Row],[Selling_Price]]</f>
        <v>8478.0300000000007</v>
      </c>
      <c r="N2868" s="1">
        <f>Table49[[#This Row],[Quantity]]*Table49[[#This Row],[Profit_Per_Quantity]]</f>
        <v>3614.1600000000012</v>
      </c>
      <c r="O2868" s="1" t="s">
        <v>4350</v>
      </c>
    </row>
    <row r="2869" spans="1:15" x14ac:dyDescent="0.3">
      <c r="A2869" s="1" t="s">
        <v>7642</v>
      </c>
      <c r="B2869" s="1" t="s">
        <v>82</v>
      </c>
      <c r="C2869" s="14" t="s">
        <v>5225</v>
      </c>
      <c r="D2869" s="1" t="s">
        <v>19</v>
      </c>
      <c r="E2869" s="1" t="s">
        <v>25</v>
      </c>
      <c r="F2869" s="1" t="s">
        <v>33</v>
      </c>
      <c r="G2869" s="1" t="s">
        <v>44</v>
      </c>
      <c r="H2869" s="1">
        <v>1026</v>
      </c>
      <c r="I2869" s="1">
        <v>282.67</v>
      </c>
      <c r="J2869" s="1">
        <v>440.31</v>
      </c>
      <c r="K2869" s="1">
        <v>240</v>
      </c>
      <c r="L2869" s="1">
        <f>Table49[[#This Row],[Selling_Price]]-Table49[[#This Row],[Market_Price]]</f>
        <v>157.63999999999999</v>
      </c>
      <c r="M2869" s="1">
        <f>Table49[[#This Row],[Quantity]]*Table49[[#This Row],[Selling_Price]]</f>
        <v>105674.4</v>
      </c>
      <c r="N2869" s="1">
        <f>Table49[[#This Row],[Quantity]]*Table49[[#This Row],[Profit_Per_Quantity]]</f>
        <v>37833.599999999999</v>
      </c>
      <c r="O2869" s="1" t="s">
        <v>4350</v>
      </c>
    </row>
    <row r="2870" spans="1:15" x14ac:dyDescent="0.3">
      <c r="A2870" s="1" t="s">
        <v>6848</v>
      </c>
      <c r="B2870" s="1" t="s">
        <v>105</v>
      </c>
      <c r="C2870" s="14" t="s">
        <v>4768</v>
      </c>
      <c r="D2870" s="1" t="s">
        <v>18</v>
      </c>
      <c r="E2870" s="1" t="s">
        <v>26</v>
      </c>
      <c r="F2870" s="1" t="s">
        <v>34</v>
      </c>
      <c r="G2870" s="1" t="s">
        <v>41</v>
      </c>
      <c r="H2870" s="1">
        <v>1027</v>
      </c>
      <c r="I2870" s="1">
        <v>704.52</v>
      </c>
      <c r="J2870" s="1">
        <v>1299.3900000000001</v>
      </c>
      <c r="K2870" s="1">
        <v>448</v>
      </c>
      <c r="L2870" s="1">
        <f>Table49[[#This Row],[Selling_Price]]-Table49[[#This Row],[Market_Price]]</f>
        <v>594.87000000000012</v>
      </c>
      <c r="M2870" s="1">
        <f>Table49[[#This Row],[Quantity]]*Table49[[#This Row],[Selling_Price]]</f>
        <v>582126.72000000009</v>
      </c>
      <c r="N2870" s="1">
        <f>Table49[[#This Row],[Quantity]]*Table49[[#This Row],[Profit_Per_Quantity]]</f>
        <v>266501.76000000007</v>
      </c>
      <c r="O2870" s="1" t="s">
        <v>4350</v>
      </c>
    </row>
    <row r="2871" spans="1:15" x14ac:dyDescent="0.3">
      <c r="A2871" s="1" t="s">
        <v>7283</v>
      </c>
      <c r="B2871" s="1" t="s">
        <v>3898</v>
      </c>
      <c r="C2871" s="14" t="s">
        <v>4777</v>
      </c>
      <c r="D2871" s="1" t="s">
        <v>20</v>
      </c>
      <c r="E2871" s="1" t="s">
        <v>4349</v>
      </c>
      <c r="F2871" s="1" t="s">
        <v>33</v>
      </c>
      <c r="G2871" s="1" t="s">
        <v>4352</v>
      </c>
      <c r="H2871" s="1">
        <v>1042</v>
      </c>
      <c r="I2871" s="1">
        <v>862.07</v>
      </c>
      <c r="J2871" s="1">
        <v>1555.36</v>
      </c>
      <c r="K2871" s="1">
        <v>198</v>
      </c>
      <c r="L2871" s="1">
        <f>Table49[[#This Row],[Selling_Price]]-Table49[[#This Row],[Market_Price]]</f>
        <v>693.28999999999985</v>
      </c>
      <c r="M2871" s="1">
        <f>Table49[[#This Row],[Quantity]]*Table49[[#This Row],[Selling_Price]]</f>
        <v>307961.27999999997</v>
      </c>
      <c r="N2871" s="1">
        <f>Table49[[#This Row],[Quantity]]*Table49[[#This Row],[Profit_Per_Quantity]]</f>
        <v>137271.41999999998</v>
      </c>
      <c r="O2871" s="1" t="s">
        <v>4350</v>
      </c>
    </row>
    <row r="2872" spans="1:15" x14ac:dyDescent="0.3">
      <c r="A2872" s="1" t="s">
        <v>8043</v>
      </c>
      <c r="B2872" s="1" t="s">
        <v>49</v>
      </c>
      <c r="C2872" s="14" t="s">
        <v>4688</v>
      </c>
      <c r="D2872" s="1" t="s">
        <v>15</v>
      </c>
      <c r="E2872" s="1" t="s">
        <v>29</v>
      </c>
      <c r="F2872" s="1" t="s">
        <v>31</v>
      </c>
      <c r="G2872" s="1" t="s">
        <v>42</v>
      </c>
      <c r="H2872" s="1">
        <v>1088</v>
      </c>
      <c r="I2872" s="1">
        <v>238.01</v>
      </c>
      <c r="J2872" s="1">
        <v>475.7</v>
      </c>
      <c r="K2872" s="1">
        <v>251</v>
      </c>
      <c r="L2872" s="1">
        <f>Table49[[#This Row],[Selling_Price]]-Table49[[#This Row],[Market_Price]]</f>
        <v>237.69</v>
      </c>
      <c r="M2872" s="1">
        <f>Table49[[#This Row],[Quantity]]*Table49[[#This Row],[Selling_Price]]</f>
        <v>119400.7</v>
      </c>
      <c r="N2872" s="1">
        <f>Table49[[#This Row],[Quantity]]*Table49[[#This Row],[Profit_Per_Quantity]]</f>
        <v>59660.19</v>
      </c>
      <c r="O2872" s="1" t="s">
        <v>4350</v>
      </c>
    </row>
    <row r="2873" spans="1:15" x14ac:dyDescent="0.3">
      <c r="A2873" s="1" t="s">
        <v>6617</v>
      </c>
      <c r="B2873" s="1" t="s">
        <v>3433</v>
      </c>
      <c r="C2873" s="14" t="s">
        <v>5141</v>
      </c>
      <c r="D2873" s="1" t="s">
        <v>16</v>
      </c>
      <c r="E2873" s="1" t="s">
        <v>27</v>
      </c>
      <c r="F2873" s="1" t="s">
        <v>32</v>
      </c>
      <c r="G2873" s="1" t="s">
        <v>42</v>
      </c>
      <c r="H2873" s="1">
        <v>1062</v>
      </c>
      <c r="I2873" s="1">
        <v>711.46</v>
      </c>
      <c r="J2873" s="1">
        <v>955.05</v>
      </c>
      <c r="K2873" s="1">
        <v>370</v>
      </c>
      <c r="L2873" s="1">
        <f>Table49[[#This Row],[Selling_Price]]-Table49[[#This Row],[Market_Price]]</f>
        <v>243.58999999999992</v>
      </c>
      <c r="M2873" s="1">
        <f>Table49[[#This Row],[Quantity]]*Table49[[#This Row],[Selling_Price]]</f>
        <v>353368.5</v>
      </c>
      <c r="N2873" s="1">
        <f>Table49[[#This Row],[Quantity]]*Table49[[#This Row],[Profit_Per_Quantity]]</f>
        <v>90128.299999999974</v>
      </c>
      <c r="O2873" s="1" t="s">
        <v>4350</v>
      </c>
    </row>
    <row r="2874" spans="1:15" x14ac:dyDescent="0.3">
      <c r="A2874" s="1" t="s">
        <v>6818</v>
      </c>
      <c r="B2874" s="1" t="s">
        <v>116</v>
      </c>
      <c r="C2874" s="14" t="s">
        <v>4572</v>
      </c>
      <c r="D2874" s="1" t="s">
        <v>14</v>
      </c>
      <c r="E2874" s="1" t="s">
        <v>27</v>
      </c>
      <c r="F2874" s="1" t="s">
        <v>33</v>
      </c>
      <c r="G2874" s="1" t="s">
        <v>37</v>
      </c>
      <c r="H2874" s="1">
        <v>1039</v>
      </c>
      <c r="I2874" s="1">
        <v>1507.37</v>
      </c>
      <c r="J2874" s="1">
        <v>1872.17</v>
      </c>
      <c r="K2874" s="1">
        <v>227</v>
      </c>
      <c r="L2874" s="1">
        <f>Table49[[#This Row],[Selling_Price]]-Table49[[#This Row],[Market_Price]]</f>
        <v>364.80000000000018</v>
      </c>
      <c r="M2874" s="1">
        <f>Table49[[#This Row],[Quantity]]*Table49[[#This Row],[Selling_Price]]</f>
        <v>424982.59</v>
      </c>
      <c r="N2874" s="1">
        <f>Table49[[#This Row],[Quantity]]*Table49[[#This Row],[Profit_Per_Quantity]]</f>
        <v>82809.600000000035</v>
      </c>
      <c r="O2874" s="1" t="s">
        <v>4350</v>
      </c>
    </row>
    <row r="2875" spans="1:15" x14ac:dyDescent="0.3">
      <c r="A2875" s="1" t="s">
        <v>9944</v>
      </c>
      <c r="B2875" s="1" t="s">
        <v>3170</v>
      </c>
      <c r="C2875" s="14" t="s">
        <v>5306</v>
      </c>
      <c r="D2875" s="1" t="s">
        <v>20</v>
      </c>
      <c r="E2875" s="1" t="s">
        <v>21</v>
      </c>
      <c r="F2875" s="1" t="s">
        <v>34</v>
      </c>
      <c r="G2875" s="1" t="s">
        <v>4352</v>
      </c>
      <c r="H2875" s="1">
        <v>1078</v>
      </c>
      <c r="I2875" s="1">
        <v>1748.28</v>
      </c>
      <c r="J2875" s="1">
        <v>3439.05</v>
      </c>
      <c r="K2875" s="1">
        <v>240</v>
      </c>
      <c r="L2875" s="1">
        <f>Table49[[#This Row],[Selling_Price]]-Table49[[#This Row],[Market_Price]]</f>
        <v>1690.7700000000002</v>
      </c>
      <c r="M2875" s="1">
        <f>Table49[[#This Row],[Quantity]]*Table49[[#This Row],[Selling_Price]]</f>
        <v>825372</v>
      </c>
      <c r="N2875" s="1">
        <f>Table49[[#This Row],[Quantity]]*Table49[[#This Row],[Profit_Per_Quantity]]</f>
        <v>405784.80000000005</v>
      </c>
      <c r="O2875" s="1" t="s">
        <v>4350</v>
      </c>
    </row>
    <row r="2876" spans="1:15" x14ac:dyDescent="0.3">
      <c r="A2876" s="1" t="s">
        <v>8060</v>
      </c>
      <c r="B2876" s="1" t="s">
        <v>113</v>
      </c>
      <c r="C2876" s="14" t="s">
        <v>5066</v>
      </c>
      <c r="D2876" s="1" t="s">
        <v>15</v>
      </c>
      <c r="E2876" s="1" t="s">
        <v>27</v>
      </c>
      <c r="F2876" s="1" t="s">
        <v>31</v>
      </c>
      <c r="G2876" s="1" t="s">
        <v>45</v>
      </c>
      <c r="H2876" s="1">
        <v>1021</v>
      </c>
      <c r="I2876" s="1">
        <v>693.77</v>
      </c>
      <c r="J2876" s="1">
        <v>1216.74</v>
      </c>
      <c r="K2876" s="1">
        <v>91</v>
      </c>
      <c r="L2876" s="1">
        <f>Table49[[#This Row],[Selling_Price]]-Table49[[#This Row],[Market_Price]]</f>
        <v>522.97</v>
      </c>
      <c r="M2876" s="1">
        <f>Table49[[#This Row],[Quantity]]*Table49[[#This Row],[Selling_Price]]</f>
        <v>110723.34</v>
      </c>
      <c r="N2876" s="1">
        <f>Table49[[#This Row],[Quantity]]*Table49[[#This Row],[Profit_Per_Quantity]]</f>
        <v>47590.270000000004</v>
      </c>
      <c r="O2876" s="1" t="s">
        <v>4350</v>
      </c>
    </row>
    <row r="2877" spans="1:15" x14ac:dyDescent="0.3">
      <c r="A2877" s="1" t="s">
        <v>6703</v>
      </c>
      <c r="B2877" s="1" t="s">
        <v>3900</v>
      </c>
      <c r="C2877" s="14" t="s">
        <v>4775</v>
      </c>
      <c r="D2877" s="1" t="s">
        <v>11</v>
      </c>
      <c r="E2877" s="1" t="s">
        <v>24</v>
      </c>
      <c r="F2877" s="1" t="s">
        <v>35</v>
      </c>
      <c r="G2877" s="1" t="s">
        <v>45</v>
      </c>
      <c r="H2877" s="1">
        <v>1027</v>
      </c>
      <c r="I2877" s="1">
        <v>730.56</v>
      </c>
      <c r="J2877" s="1">
        <v>1049.67</v>
      </c>
      <c r="K2877" s="1">
        <v>150</v>
      </c>
      <c r="L2877" s="1">
        <f>Table49[[#This Row],[Selling_Price]]-Table49[[#This Row],[Market_Price]]</f>
        <v>319.11000000000013</v>
      </c>
      <c r="M2877" s="1">
        <f>Table49[[#This Row],[Quantity]]*Table49[[#This Row],[Selling_Price]]</f>
        <v>157450.5</v>
      </c>
      <c r="N2877" s="1">
        <f>Table49[[#This Row],[Quantity]]*Table49[[#This Row],[Profit_Per_Quantity]]</f>
        <v>47866.500000000022</v>
      </c>
      <c r="O2877" s="1" t="s">
        <v>4350</v>
      </c>
    </row>
    <row r="2878" spans="1:15" x14ac:dyDescent="0.3">
      <c r="A2878" s="1" t="s">
        <v>10014</v>
      </c>
      <c r="B2878" s="1" t="s">
        <v>3291</v>
      </c>
      <c r="C2878" s="14" t="s">
        <v>5241</v>
      </c>
      <c r="D2878" s="1" t="s">
        <v>12</v>
      </c>
      <c r="E2878" s="1" t="s">
        <v>30</v>
      </c>
      <c r="F2878" s="1" t="s">
        <v>33</v>
      </c>
      <c r="G2878" s="1" t="s">
        <v>44</v>
      </c>
      <c r="H2878" s="1">
        <v>1041</v>
      </c>
      <c r="I2878" s="1">
        <v>1333.54</v>
      </c>
      <c r="J2878" s="1">
        <v>1996.18</v>
      </c>
      <c r="K2878" s="1">
        <v>184</v>
      </c>
      <c r="L2878" s="1">
        <f>Table49[[#This Row],[Selling_Price]]-Table49[[#This Row],[Market_Price]]</f>
        <v>662.6400000000001</v>
      </c>
      <c r="M2878" s="1">
        <f>Table49[[#This Row],[Quantity]]*Table49[[#This Row],[Selling_Price]]</f>
        <v>367297.12</v>
      </c>
      <c r="N2878" s="1">
        <f>Table49[[#This Row],[Quantity]]*Table49[[#This Row],[Profit_Per_Quantity]]</f>
        <v>121925.76000000002</v>
      </c>
      <c r="O2878" s="1" t="s">
        <v>4350</v>
      </c>
    </row>
    <row r="2879" spans="1:15" x14ac:dyDescent="0.3">
      <c r="A2879" s="1" t="s">
        <v>7076</v>
      </c>
      <c r="B2879" s="1" t="s">
        <v>3422</v>
      </c>
      <c r="C2879" s="14" t="s">
        <v>4417</v>
      </c>
      <c r="D2879" s="1" t="s">
        <v>11</v>
      </c>
      <c r="E2879" s="1" t="s">
        <v>4351</v>
      </c>
      <c r="F2879" s="1" t="s">
        <v>31</v>
      </c>
      <c r="G2879" s="1" t="s">
        <v>37</v>
      </c>
      <c r="H2879" s="1">
        <v>1046</v>
      </c>
      <c r="I2879" s="1">
        <v>1649.85</v>
      </c>
      <c r="J2879" s="1">
        <v>3255.31</v>
      </c>
      <c r="K2879" s="1">
        <v>460</v>
      </c>
      <c r="L2879" s="1">
        <f>Table49[[#This Row],[Selling_Price]]-Table49[[#This Row],[Market_Price]]</f>
        <v>1605.46</v>
      </c>
      <c r="M2879" s="1">
        <f>Table49[[#This Row],[Quantity]]*Table49[[#This Row],[Selling_Price]]</f>
        <v>1497442.5999999999</v>
      </c>
      <c r="N2879" s="1">
        <f>Table49[[#This Row],[Quantity]]*Table49[[#This Row],[Profit_Per_Quantity]]</f>
        <v>738511.6</v>
      </c>
      <c r="O2879" s="1" t="s">
        <v>4350</v>
      </c>
    </row>
    <row r="2880" spans="1:15" x14ac:dyDescent="0.3">
      <c r="A2880" s="1" t="s">
        <v>10131</v>
      </c>
      <c r="B2880" s="1" t="s">
        <v>3477</v>
      </c>
      <c r="C2880" s="14" t="s">
        <v>5108</v>
      </c>
      <c r="D2880" s="1" t="s">
        <v>17</v>
      </c>
      <c r="E2880" s="1" t="s">
        <v>4351</v>
      </c>
      <c r="F2880" s="1" t="s">
        <v>35</v>
      </c>
      <c r="G2880" s="1" t="s">
        <v>40</v>
      </c>
      <c r="H2880" s="1">
        <v>1073</v>
      </c>
      <c r="I2880" s="1">
        <v>707.38</v>
      </c>
      <c r="J2880" s="1">
        <v>970.2</v>
      </c>
      <c r="K2880" s="1">
        <v>127</v>
      </c>
      <c r="L2880" s="1">
        <f>Table49[[#This Row],[Selling_Price]]-Table49[[#This Row],[Market_Price]]</f>
        <v>262.82000000000005</v>
      </c>
      <c r="M2880" s="1">
        <f>Table49[[#This Row],[Quantity]]*Table49[[#This Row],[Selling_Price]]</f>
        <v>123215.40000000001</v>
      </c>
      <c r="N2880" s="1">
        <f>Table49[[#This Row],[Quantity]]*Table49[[#This Row],[Profit_Per_Quantity]]</f>
        <v>33378.140000000007</v>
      </c>
      <c r="O2880" s="1" t="s">
        <v>4350</v>
      </c>
    </row>
    <row r="2881" spans="1:15" x14ac:dyDescent="0.3">
      <c r="A2881" s="1" t="s">
        <v>7094</v>
      </c>
      <c r="B2881" s="1" t="s">
        <v>4218</v>
      </c>
      <c r="C2881" s="14" t="s">
        <v>4487</v>
      </c>
      <c r="D2881" s="1" t="s">
        <v>18</v>
      </c>
      <c r="E2881" s="1" t="s">
        <v>24</v>
      </c>
      <c r="F2881" s="1" t="s">
        <v>34</v>
      </c>
      <c r="G2881" s="1" t="s">
        <v>38</v>
      </c>
      <c r="H2881" s="1">
        <v>1029</v>
      </c>
      <c r="I2881" s="1">
        <v>1570.56</v>
      </c>
      <c r="J2881" s="1">
        <v>2081.54</v>
      </c>
      <c r="K2881" s="1">
        <v>21</v>
      </c>
      <c r="L2881" s="1">
        <f>Table49[[#This Row],[Selling_Price]]-Table49[[#This Row],[Market_Price]]</f>
        <v>510.98</v>
      </c>
      <c r="M2881" s="1">
        <f>Table49[[#This Row],[Quantity]]*Table49[[#This Row],[Selling_Price]]</f>
        <v>43712.34</v>
      </c>
      <c r="N2881" s="1">
        <f>Table49[[#This Row],[Quantity]]*Table49[[#This Row],[Profit_Per_Quantity]]</f>
        <v>10730.58</v>
      </c>
      <c r="O2881" s="1" t="s">
        <v>4350</v>
      </c>
    </row>
    <row r="2882" spans="1:15" x14ac:dyDescent="0.3">
      <c r="A2882" s="1" t="s">
        <v>7825</v>
      </c>
      <c r="B2882" s="1" t="s">
        <v>85</v>
      </c>
      <c r="C2882" s="14" t="s">
        <v>5544</v>
      </c>
      <c r="D2882" s="1" t="s">
        <v>14</v>
      </c>
      <c r="E2882" s="1" t="s">
        <v>26</v>
      </c>
      <c r="F2882" s="1" t="s">
        <v>32</v>
      </c>
      <c r="G2882" s="1" t="s">
        <v>40</v>
      </c>
      <c r="H2882" s="1">
        <v>1050</v>
      </c>
      <c r="I2882" s="1">
        <v>627.35</v>
      </c>
      <c r="J2882" s="1">
        <v>896.29</v>
      </c>
      <c r="K2882" s="1">
        <v>102</v>
      </c>
      <c r="L2882" s="1">
        <f>Table49[[#This Row],[Selling_Price]]-Table49[[#This Row],[Market_Price]]</f>
        <v>268.93999999999994</v>
      </c>
      <c r="M2882" s="1">
        <f>Table49[[#This Row],[Quantity]]*Table49[[#This Row],[Selling_Price]]</f>
        <v>91421.58</v>
      </c>
      <c r="N2882" s="1">
        <f>Table49[[#This Row],[Quantity]]*Table49[[#This Row],[Profit_Per_Quantity]]</f>
        <v>27431.879999999994</v>
      </c>
      <c r="O2882" s="1" t="s">
        <v>4350</v>
      </c>
    </row>
    <row r="2883" spans="1:15" x14ac:dyDescent="0.3">
      <c r="A2883" s="1" t="s">
        <v>6676</v>
      </c>
      <c r="B2883" s="1" t="s">
        <v>2631</v>
      </c>
      <c r="C2883" s="14" t="s">
        <v>5612</v>
      </c>
      <c r="D2883" s="1" t="s">
        <v>12</v>
      </c>
      <c r="E2883" s="1" t="s">
        <v>21</v>
      </c>
      <c r="F2883" s="1" t="s">
        <v>32</v>
      </c>
      <c r="G2883" s="1" t="s">
        <v>42</v>
      </c>
      <c r="H2883" s="1">
        <v>1057</v>
      </c>
      <c r="I2883" s="1">
        <v>384.38</v>
      </c>
      <c r="J2883" s="1">
        <v>456.38</v>
      </c>
      <c r="K2883" s="1">
        <v>357</v>
      </c>
      <c r="L2883" s="1">
        <f>Table49[[#This Row],[Selling_Price]]-Table49[[#This Row],[Market_Price]]</f>
        <v>72</v>
      </c>
      <c r="M2883" s="1">
        <f>Table49[[#This Row],[Quantity]]*Table49[[#This Row],[Selling_Price]]</f>
        <v>162927.66</v>
      </c>
      <c r="N2883" s="1">
        <f>Table49[[#This Row],[Quantity]]*Table49[[#This Row],[Profit_Per_Quantity]]</f>
        <v>25704</v>
      </c>
      <c r="O2883" s="1" t="s">
        <v>4350</v>
      </c>
    </row>
    <row r="2884" spans="1:15" x14ac:dyDescent="0.3">
      <c r="A2884" s="1" t="s">
        <v>6926</v>
      </c>
      <c r="B2884" s="1" t="s">
        <v>3963</v>
      </c>
      <c r="C2884" s="14" t="s">
        <v>4723</v>
      </c>
      <c r="D2884" s="1" t="s">
        <v>12</v>
      </c>
      <c r="E2884" s="1" t="s">
        <v>21</v>
      </c>
      <c r="F2884" s="1" t="s">
        <v>34</v>
      </c>
      <c r="G2884" s="1" t="s">
        <v>43</v>
      </c>
      <c r="H2884" s="1">
        <v>1004</v>
      </c>
      <c r="I2884" s="1">
        <v>738.79</v>
      </c>
      <c r="J2884" s="1">
        <v>1219.6400000000001</v>
      </c>
      <c r="K2884" s="1">
        <v>435</v>
      </c>
      <c r="L2884" s="1">
        <f>Table49[[#This Row],[Selling_Price]]-Table49[[#This Row],[Market_Price]]</f>
        <v>480.85000000000014</v>
      </c>
      <c r="M2884" s="1">
        <f>Table49[[#This Row],[Quantity]]*Table49[[#This Row],[Selling_Price]]</f>
        <v>530543.4</v>
      </c>
      <c r="N2884" s="1">
        <f>Table49[[#This Row],[Quantity]]*Table49[[#This Row],[Profit_Per_Quantity]]</f>
        <v>209169.75000000006</v>
      </c>
      <c r="O2884" s="1" t="s">
        <v>4350</v>
      </c>
    </row>
    <row r="2885" spans="1:15" x14ac:dyDescent="0.3">
      <c r="A2885" s="1" t="s">
        <v>8042</v>
      </c>
      <c r="B2885" s="1" t="s">
        <v>83</v>
      </c>
      <c r="C2885" s="14" t="s">
        <v>6291</v>
      </c>
      <c r="D2885" s="1" t="s">
        <v>14</v>
      </c>
      <c r="E2885" s="1" t="s">
        <v>29</v>
      </c>
      <c r="F2885" s="1" t="s">
        <v>34</v>
      </c>
      <c r="G2885" s="1" t="s">
        <v>4352</v>
      </c>
      <c r="H2885" s="1">
        <v>1031</v>
      </c>
      <c r="I2885" s="1">
        <v>466.36</v>
      </c>
      <c r="J2885" s="1">
        <v>522.42999999999995</v>
      </c>
      <c r="K2885" s="1">
        <v>56</v>
      </c>
      <c r="L2885" s="1">
        <f>Table49[[#This Row],[Selling_Price]]-Table49[[#This Row],[Market_Price]]</f>
        <v>56.069999999999936</v>
      </c>
      <c r="M2885" s="1">
        <f>Table49[[#This Row],[Quantity]]*Table49[[#This Row],[Selling_Price]]</f>
        <v>29256.079999999998</v>
      </c>
      <c r="N2885" s="1">
        <f>Table49[[#This Row],[Quantity]]*Table49[[#This Row],[Profit_Per_Quantity]]</f>
        <v>3139.9199999999964</v>
      </c>
      <c r="O2885" s="1" t="s">
        <v>4350</v>
      </c>
    </row>
    <row r="2886" spans="1:15" x14ac:dyDescent="0.3">
      <c r="A2886" s="1" t="s">
        <v>10321</v>
      </c>
      <c r="B2886" s="1" t="s">
        <v>3744</v>
      </c>
      <c r="C2886" s="14" t="s">
        <v>4899</v>
      </c>
      <c r="D2886" s="1" t="s">
        <v>20</v>
      </c>
      <c r="E2886" s="1" t="s">
        <v>26</v>
      </c>
      <c r="F2886" s="1" t="s">
        <v>34</v>
      </c>
      <c r="G2886" s="1" t="s">
        <v>41</v>
      </c>
      <c r="H2886" s="1">
        <v>1038</v>
      </c>
      <c r="I2886" s="1">
        <v>1215.6099999999999</v>
      </c>
      <c r="J2886" s="1">
        <v>2341.4299999999998</v>
      </c>
      <c r="K2886" s="1">
        <v>66</v>
      </c>
      <c r="L2886" s="1">
        <f>Table49[[#This Row],[Selling_Price]]-Table49[[#This Row],[Market_Price]]</f>
        <v>1125.82</v>
      </c>
      <c r="M2886" s="1">
        <f>Table49[[#This Row],[Quantity]]*Table49[[#This Row],[Selling_Price]]</f>
        <v>154534.37999999998</v>
      </c>
      <c r="N2886" s="1">
        <f>Table49[[#This Row],[Quantity]]*Table49[[#This Row],[Profit_Per_Quantity]]</f>
        <v>74304.12</v>
      </c>
      <c r="O2886" s="1" t="s">
        <v>4350</v>
      </c>
    </row>
    <row r="2887" spans="1:15" x14ac:dyDescent="0.3">
      <c r="A2887" s="1" t="s">
        <v>6942</v>
      </c>
      <c r="B2887" s="1" t="s">
        <v>84</v>
      </c>
      <c r="C2887" s="14" t="s">
        <v>5488</v>
      </c>
      <c r="D2887" s="1" t="s">
        <v>20</v>
      </c>
      <c r="E2887" s="1" t="s">
        <v>21</v>
      </c>
      <c r="F2887" s="1" t="s">
        <v>33</v>
      </c>
      <c r="G2887" s="1" t="s">
        <v>36</v>
      </c>
      <c r="H2887" s="1">
        <v>1063</v>
      </c>
      <c r="I2887" s="1">
        <v>959.16</v>
      </c>
      <c r="J2887" s="1">
        <v>1874</v>
      </c>
      <c r="K2887" s="1">
        <v>270</v>
      </c>
      <c r="L2887" s="1">
        <f>Table49[[#This Row],[Selling_Price]]-Table49[[#This Row],[Market_Price]]</f>
        <v>914.84</v>
      </c>
      <c r="M2887" s="1">
        <f>Table49[[#This Row],[Quantity]]*Table49[[#This Row],[Selling_Price]]</f>
        <v>505980</v>
      </c>
      <c r="N2887" s="1">
        <f>Table49[[#This Row],[Quantity]]*Table49[[#This Row],[Profit_Per_Quantity]]</f>
        <v>247006.80000000002</v>
      </c>
      <c r="O2887" s="1" t="s">
        <v>4350</v>
      </c>
    </row>
    <row r="2888" spans="1:15" x14ac:dyDescent="0.3">
      <c r="A2888" s="1" t="s">
        <v>10399</v>
      </c>
      <c r="B2888" s="1" t="s">
        <v>3866</v>
      </c>
      <c r="C2888" s="14" t="s">
        <v>4806</v>
      </c>
      <c r="D2888" s="1" t="s">
        <v>14</v>
      </c>
      <c r="E2888" s="1" t="s">
        <v>24</v>
      </c>
      <c r="F2888" s="1" t="s">
        <v>34</v>
      </c>
      <c r="G2888" s="1" t="s">
        <v>37</v>
      </c>
      <c r="H2888" s="1">
        <v>1019</v>
      </c>
      <c r="I2888" s="1">
        <v>1002.95</v>
      </c>
      <c r="J2888" s="1">
        <v>1430.78</v>
      </c>
      <c r="K2888" s="1">
        <v>118</v>
      </c>
      <c r="L2888" s="1">
        <f>Table49[[#This Row],[Selling_Price]]-Table49[[#This Row],[Market_Price]]</f>
        <v>427.82999999999993</v>
      </c>
      <c r="M2888" s="1">
        <f>Table49[[#This Row],[Quantity]]*Table49[[#This Row],[Selling_Price]]</f>
        <v>168832.04</v>
      </c>
      <c r="N2888" s="1">
        <f>Table49[[#This Row],[Quantity]]*Table49[[#This Row],[Profit_Per_Quantity]]</f>
        <v>50483.939999999988</v>
      </c>
      <c r="O2888" s="1" t="s">
        <v>4350</v>
      </c>
    </row>
    <row r="2889" spans="1:15" x14ac:dyDescent="0.3">
      <c r="A2889" s="1" t="s">
        <v>6809</v>
      </c>
      <c r="B2889" s="1" t="s">
        <v>1799</v>
      </c>
      <c r="C2889" s="14" t="s">
        <v>5910</v>
      </c>
      <c r="D2889" s="1" t="s">
        <v>12</v>
      </c>
      <c r="E2889" s="1" t="s">
        <v>21</v>
      </c>
      <c r="F2889" s="1" t="s">
        <v>35</v>
      </c>
      <c r="G2889" s="1" t="s">
        <v>40</v>
      </c>
      <c r="H2889" s="1">
        <v>1052</v>
      </c>
      <c r="I2889" s="1">
        <v>1182.42</v>
      </c>
      <c r="J2889" s="1">
        <v>1500.6</v>
      </c>
      <c r="K2889" s="1">
        <v>177</v>
      </c>
      <c r="L2889" s="1">
        <f>Table49[[#This Row],[Selling_Price]]-Table49[[#This Row],[Market_Price]]</f>
        <v>318.17999999999984</v>
      </c>
      <c r="M2889" s="1">
        <f>Table49[[#This Row],[Quantity]]*Table49[[#This Row],[Selling_Price]]</f>
        <v>265606.2</v>
      </c>
      <c r="N2889" s="1">
        <f>Table49[[#This Row],[Quantity]]*Table49[[#This Row],[Profit_Per_Quantity]]</f>
        <v>56317.859999999971</v>
      </c>
      <c r="O2889" s="1" t="s">
        <v>4350</v>
      </c>
    </row>
    <row r="2890" spans="1:15" x14ac:dyDescent="0.3">
      <c r="A2890" s="1" t="s">
        <v>7011</v>
      </c>
      <c r="B2890" s="1" t="s">
        <v>2626</v>
      </c>
      <c r="C2890" s="14" t="s">
        <v>5584</v>
      </c>
      <c r="D2890" s="1" t="s">
        <v>18</v>
      </c>
      <c r="E2890" s="1" t="s">
        <v>25</v>
      </c>
      <c r="F2890" s="1" t="s">
        <v>31</v>
      </c>
      <c r="G2890" s="1" t="s">
        <v>41</v>
      </c>
      <c r="H2890" s="1">
        <v>1025</v>
      </c>
      <c r="I2890" s="1">
        <v>74.25</v>
      </c>
      <c r="J2890" s="1">
        <v>94.87</v>
      </c>
      <c r="K2890" s="1">
        <v>276</v>
      </c>
      <c r="L2890" s="1">
        <f>Table49[[#This Row],[Selling_Price]]-Table49[[#This Row],[Market_Price]]</f>
        <v>20.620000000000005</v>
      </c>
      <c r="M2890" s="1">
        <f>Table49[[#This Row],[Quantity]]*Table49[[#This Row],[Selling_Price]]</f>
        <v>26184.120000000003</v>
      </c>
      <c r="N2890" s="1">
        <f>Table49[[#This Row],[Quantity]]*Table49[[#This Row],[Profit_Per_Quantity]]</f>
        <v>5691.1200000000008</v>
      </c>
      <c r="O2890" s="1" t="s">
        <v>4350</v>
      </c>
    </row>
    <row r="2891" spans="1:15" x14ac:dyDescent="0.3">
      <c r="A2891" s="1" t="s">
        <v>8420</v>
      </c>
      <c r="B2891" s="1" t="s">
        <v>725</v>
      </c>
      <c r="C2891" s="14" t="s">
        <v>4947</v>
      </c>
      <c r="D2891" s="1" t="s">
        <v>20</v>
      </c>
      <c r="E2891" s="1" t="s">
        <v>21</v>
      </c>
      <c r="F2891" s="1" t="s">
        <v>31</v>
      </c>
      <c r="G2891" s="1" t="s">
        <v>43</v>
      </c>
      <c r="H2891" s="1">
        <v>1087</v>
      </c>
      <c r="I2891" s="1">
        <v>1887.68</v>
      </c>
      <c r="J2891" s="1">
        <v>3408.22</v>
      </c>
      <c r="K2891" s="1">
        <v>398</v>
      </c>
      <c r="L2891" s="1">
        <f>Table49[[#This Row],[Selling_Price]]-Table49[[#This Row],[Market_Price]]</f>
        <v>1520.5399999999997</v>
      </c>
      <c r="M2891" s="1">
        <f>Table49[[#This Row],[Quantity]]*Table49[[#This Row],[Selling_Price]]</f>
        <v>1356471.5599999998</v>
      </c>
      <c r="N2891" s="1">
        <f>Table49[[#This Row],[Quantity]]*Table49[[#This Row],[Profit_Per_Quantity]]</f>
        <v>605174.91999999993</v>
      </c>
      <c r="O2891" s="1" t="s">
        <v>4350</v>
      </c>
    </row>
    <row r="2892" spans="1:15" x14ac:dyDescent="0.3">
      <c r="A2892" s="1" t="s">
        <v>9772</v>
      </c>
      <c r="B2892" s="1" t="s">
        <v>2897</v>
      </c>
      <c r="C2892" s="14" t="s">
        <v>4667</v>
      </c>
      <c r="D2892" s="1" t="s">
        <v>17</v>
      </c>
      <c r="E2892" s="1" t="s">
        <v>28</v>
      </c>
      <c r="F2892" s="1" t="s">
        <v>31</v>
      </c>
      <c r="G2892" s="1" t="s">
        <v>42</v>
      </c>
      <c r="H2892" s="1">
        <v>1065</v>
      </c>
      <c r="I2892" s="1">
        <v>1403.13</v>
      </c>
      <c r="J2892" s="1">
        <v>2805</v>
      </c>
      <c r="K2892" s="1">
        <v>164</v>
      </c>
      <c r="L2892" s="1">
        <f>Table49[[#This Row],[Selling_Price]]-Table49[[#This Row],[Market_Price]]</f>
        <v>1401.87</v>
      </c>
      <c r="M2892" s="1">
        <f>Table49[[#This Row],[Quantity]]*Table49[[#This Row],[Selling_Price]]</f>
        <v>460020</v>
      </c>
      <c r="N2892" s="1">
        <f>Table49[[#This Row],[Quantity]]*Table49[[#This Row],[Profit_Per_Quantity]]</f>
        <v>229906.68</v>
      </c>
      <c r="O2892" s="1" t="s">
        <v>4350</v>
      </c>
    </row>
    <row r="2893" spans="1:15" x14ac:dyDescent="0.3">
      <c r="A2893" s="1" t="s">
        <v>8048</v>
      </c>
      <c r="B2893" s="1" t="s">
        <v>93</v>
      </c>
      <c r="C2893" s="14" t="s">
        <v>6268</v>
      </c>
      <c r="D2893" s="1" t="s">
        <v>17</v>
      </c>
      <c r="E2893" s="1" t="s">
        <v>27</v>
      </c>
      <c r="F2893" s="1" t="s">
        <v>32</v>
      </c>
      <c r="G2893" s="1" t="s">
        <v>38</v>
      </c>
      <c r="H2893" s="1">
        <v>1061</v>
      </c>
      <c r="I2893" s="1">
        <v>81.540000000000006</v>
      </c>
      <c r="J2893" s="1">
        <v>121.9</v>
      </c>
      <c r="K2893" s="1">
        <v>317</v>
      </c>
      <c r="L2893" s="1">
        <f>Table49[[#This Row],[Selling_Price]]-Table49[[#This Row],[Market_Price]]</f>
        <v>40.36</v>
      </c>
      <c r="M2893" s="1">
        <f>Table49[[#This Row],[Quantity]]*Table49[[#This Row],[Selling_Price]]</f>
        <v>38642.300000000003</v>
      </c>
      <c r="N2893" s="1">
        <f>Table49[[#This Row],[Quantity]]*Table49[[#This Row],[Profit_Per_Quantity]]</f>
        <v>12794.119999999999</v>
      </c>
      <c r="O2893" s="1" t="s">
        <v>4350</v>
      </c>
    </row>
    <row r="2894" spans="1:15" x14ac:dyDescent="0.3">
      <c r="A2894" s="1" t="s">
        <v>7272</v>
      </c>
      <c r="B2894" s="1" t="s">
        <v>3543</v>
      </c>
      <c r="C2894" s="14" t="s">
        <v>5060</v>
      </c>
      <c r="D2894" s="1" t="s">
        <v>19</v>
      </c>
      <c r="E2894" s="1" t="s">
        <v>21</v>
      </c>
      <c r="F2894" s="1" t="s">
        <v>34</v>
      </c>
      <c r="G2894" s="1" t="s">
        <v>42</v>
      </c>
      <c r="H2894" s="1">
        <v>1098</v>
      </c>
      <c r="I2894" s="1">
        <v>1636.49</v>
      </c>
      <c r="J2894" s="1">
        <v>2974.33</v>
      </c>
      <c r="K2894" s="1">
        <v>360</v>
      </c>
      <c r="L2894" s="1">
        <f>Table49[[#This Row],[Selling_Price]]-Table49[[#This Row],[Market_Price]]</f>
        <v>1337.84</v>
      </c>
      <c r="M2894" s="1">
        <f>Table49[[#This Row],[Quantity]]*Table49[[#This Row],[Selling_Price]]</f>
        <v>1070758.8</v>
      </c>
      <c r="N2894" s="1">
        <f>Table49[[#This Row],[Quantity]]*Table49[[#This Row],[Profit_Per_Quantity]]</f>
        <v>481622.39999999997</v>
      </c>
      <c r="O2894" s="1" t="s">
        <v>4350</v>
      </c>
    </row>
    <row r="2895" spans="1:15" x14ac:dyDescent="0.3">
      <c r="A2895" s="1" t="s">
        <v>9582</v>
      </c>
      <c r="B2895" s="1" t="s">
        <v>2592</v>
      </c>
      <c r="C2895" s="14" t="s">
        <v>5470</v>
      </c>
      <c r="D2895" s="1" t="s">
        <v>16</v>
      </c>
      <c r="E2895" s="1" t="s">
        <v>24</v>
      </c>
      <c r="F2895" s="1" t="s">
        <v>33</v>
      </c>
      <c r="G2895" s="1" t="s">
        <v>41</v>
      </c>
      <c r="H2895" s="1">
        <v>1041</v>
      </c>
      <c r="I2895" s="1">
        <v>1494.39</v>
      </c>
      <c r="J2895" s="1">
        <v>2589.23</v>
      </c>
      <c r="K2895" s="1">
        <v>130</v>
      </c>
      <c r="L2895" s="1">
        <f>Table49[[#This Row],[Selling_Price]]-Table49[[#This Row],[Market_Price]]</f>
        <v>1094.8399999999999</v>
      </c>
      <c r="M2895" s="1">
        <f>Table49[[#This Row],[Quantity]]*Table49[[#This Row],[Selling_Price]]</f>
        <v>336599.9</v>
      </c>
      <c r="N2895" s="1">
        <f>Table49[[#This Row],[Quantity]]*Table49[[#This Row],[Profit_Per_Quantity]]</f>
        <v>142329.19999999998</v>
      </c>
      <c r="O2895" s="1" t="s">
        <v>4350</v>
      </c>
    </row>
    <row r="2896" spans="1:15" x14ac:dyDescent="0.3">
      <c r="A2896" s="1" t="s">
        <v>6625</v>
      </c>
      <c r="B2896" s="1" t="s">
        <v>3953</v>
      </c>
      <c r="C2896" s="14" t="s">
        <v>4733</v>
      </c>
      <c r="D2896" s="1" t="s">
        <v>15</v>
      </c>
      <c r="E2896" s="1" t="s">
        <v>30</v>
      </c>
      <c r="F2896" s="1" t="s">
        <v>31</v>
      </c>
      <c r="G2896" s="1" t="s">
        <v>36</v>
      </c>
      <c r="H2896" s="1">
        <v>1078</v>
      </c>
      <c r="I2896" s="1">
        <v>1849.42</v>
      </c>
      <c r="J2896" s="1">
        <v>2234.4499999999998</v>
      </c>
      <c r="K2896" s="1">
        <v>68</v>
      </c>
      <c r="L2896" s="1">
        <f>Table49[[#This Row],[Selling_Price]]-Table49[[#This Row],[Market_Price]]</f>
        <v>385.02999999999975</v>
      </c>
      <c r="M2896" s="1">
        <f>Table49[[#This Row],[Quantity]]*Table49[[#This Row],[Selling_Price]]</f>
        <v>151942.59999999998</v>
      </c>
      <c r="N2896" s="1">
        <f>Table49[[#This Row],[Quantity]]*Table49[[#This Row],[Profit_Per_Quantity]]</f>
        <v>26182.039999999983</v>
      </c>
      <c r="O2896" s="1" t="s">
        <v>4350</v>
      </c>
    </row>
    <row r="2897" spans="1:15" x14ac:dyDescent="0.3">
      <c r="A2897" s="1" t="s">
        <v>9073</v>
      </c>
      <c r="B2897" s="1" t="s">
        <v>1795</v>
      </c>
      <c r="C2897" s="14" t="s">
        <v>5912</v>
      </c>
      <c r="D2897" s="1" t="s">
        <v>14</v>
      </c>
      <c r="E2897" s="1" t="s">
        <v>26</v>
      </c>
      <c r="F2897" s="1" t="s">
        <v>33</v>
      </c>
      <c r="G2897" s="1" t="s">
        <v>41</v>
      </c>
      <c r="H2897" s="1">
        <v>1015</v>
      </c>
      <c r="I2897" s="1">
        <v>1744.2</v>
      </c>
      <c r="J2897" s="1">
        <v>2871.62</v>
      </c>
      <c r="K2897" s="1">
        <v>447</v>
      </c>
      <c r="L2897" s="1">
        <f>Table49[[#This Row],[Selling_Price]]-Table49[[#This Row],[Market_Price]]</f>
        <v>1127.4199999999998</v>
      </c>
      <c r="M2897" s="1">
        <f>Table49[[#This Row],[Quantity]]*Table49[[#This Row],[Selling_Price]]</f>
        <v>1283614.1399999999</v>
      </c>
      <c r="N2897" s="1">
        <f>Table49[[#This Row],[Quantity]]*Table49[[#This Row],[Profit_Per_Quantity]]</f>
        <v>503956.73999999993</v>
      </c>
      <c r="O2897" s="1" t="s">
        <v>4350</v>
      </c>
    </row>
    <row r="2898" spans="1:15" x14ac:dyDescent="0.3">
      <c r="A2898" s="1" t="s">
        <v>6934</v>
      </c>
      <c r="B2898" s="1" t="s">
        <v>2637</v>
      </c>
      <c r="C2898" s="14" t="s">
        <v>5608</v>
      </c>
      <c r="D2898" s="1" t="s">
        <v>11</v>
      </c>
      <c r="E2898" s="1" t="s">
        <v>24</v>
      </c>
      <c r="F2898" s="1" t="s">
        <v>32</v>
      </c>
      <c r="G2898" s="1" t="s">
        <v>37</v>
      </c>
      <c r="H2898" s="1">
        <v>1090</v>
      </c>
      <c r="I2898" s="1">
        <v>1554.52</v>
      </c>
      <c r="J2898" s="1">
        <v>2895.19</v>
      </c>
      <c r="K2898" s="1">
        <v>18</v>
      </c>
      <c r="L2898" s="1">
        <f>Table49[[#This Row],[Selling_Price]]-Table49[[#This Row],[Market_Price]]</f>
        <v>1340.67</v>
      </c>
      <c r="M2898" s="1">
        <f>Table49[[#This Row],[Quantity]]*Table49[[#This Row],[Selling_Price]]</f>
        <v>52113.42</v>
      </c>
      <c r="N2898" s="1">
        <f>Table49[[#This Row],[Quantity]]*Table49[[#This Row],[Profit_Per_Quantity]]</f>
        <v>24132.06</v>
      </c>
      <c r="O2898" s="1" t="s">
        <v>4350</v>
      </c>
    </row>
    <row r="2899" spans="1:15" x14ac:dyDescent="0.3">
      <c r="A2899" s="1" t="s">
        <v>7866</v>
      </c>
      <c r="B2899" s="1" t="s">
        <v>2630</v>
      </c>
      <c r="C2899" s="14" t="s">
        <v>5028</v>
      </c>
      <c r="D2899" s="1" t="s">
        <v>15</v>
      </c>
      <c r="E2899" s="1" t="s">
        <v>21</v>
      </c>
      <c r="F2899" s="1" t="s">
        <v>35</v>
      </c>
      <c r="G2899" s="1" t="s">
        <v>45</v>
      </c>
      <c r="H2899" s="1">
        <v>1095</v>
      </c>
      <c r="I2899" s="1">
        <v>1668.16</v>
      </c>
      <c r="J2899" s="1">
        <v>3026.83</v>
      </c>
      <c r="K2899" s="1">
        <v>334</v>
      </c>
      <c r="L2899" s="1">
        <f>Table49[[#This Row],[Selling_Price]]-Table49[[#This Row],[Market_Price]]</f>
        <v>1358.6699999999998</v>
      </c>
      <c r="M2899" s="1">
        <f>Table49[[#This Row],[Quantity]]*Table49[[#This Row],[Selling_Price]]</f>
        <v>1010961.22</v>
      </c>
      <c r="N2899" s="1">
        <f>Table49[[#This Row],[Quantity]]*Table49[[#This Row],[Profit_Per_Quantity]]</f>
        <v>453795.77999999997</v>
      </c>
      <c r="O2899" s="1" t="s">
        <v>4350</v>
      </c>
    </row>
    <row r="2900" spans="1:15" x14ac:dyDescent="0.3">
      <c r="A2900" s="1" t="s">
        <v>10357</v>
      </c>
      <c r="B2900" s="1" t="s">
        <v>3792</v>
      </c>
      <c r="C2900" s="14" t="s">
        <v>4861</v>
      </c>
      <c r="D2900" s="1" t="s">
        <v>17</v>
      </c>
      <c r="E2900" s="1" t="s">
        <v>26</v>
      </c>
      <c r="F2900" s="1" t="s">
        <v>34</v>
      </c>
      <c r="G2900" s="1" t="s">
        <v>37</v>
      </c>
      <c r="H2900" s="1">
        <v>1049</v>
      </c>
      <c r="I2900" s="1">
        <v>1058.3800000000001</v>
      </c>
      <c r="J2900" s="1">
        <v>1723.96</v>
      </c>
      <c r="K2900" s="1">
        <v>383</v>
      </c>
      <c r="L2900" s="1">
        <f>Table49[[#This Row],[Selling_Price]]-Table49[[#This Row],[Market_Price]]</f>
        <v>665.57999999999993</v>
      </c>
      <c r="M2900" s="1">
        <f>Table49[[#This Row],[Quantity]]*Table49[[#This Row],[Selling_Price]]</f>
        <v>660276.68000000005</v>
      </c>
      <c r="N2900" s="1">
        <f>Table49[[#This Row],[Quantity]]*Table49[[#This Row],[Profit_Per_Quantity]]</f>
        <v>254917.13999999998</v>
      </c>
      <c r="O2900" s="1" t="s">
        <v>4350</v>
      </c>
    </row>
    <row r="2901" spans="1:15" x14ac:dyDescent="0.3">
      <c r="A2901" s="1" t="s">
        <v>10015</v>
      </c>
      <c r="B2901" s="1" t="s">
        <v>3292</v>
      </c>
      <c r="C2901" s="14" t="s">
        <v>5117</v>
      </c>
      <c r="D2901" s="1" t="s">
        <v>11</v>
      </c>
      <c r="E2901" s="1" t="s">
        <v>28</v>
      </c>
      <c r="F2901" s="1" t="s">
        <v>32</v>
      </c>
      <c r="G2901" s="1" t="s">
        <v>42</v>
      </c>
      <c r="H2901" s="1">
        <v>1062</v>
      </c>
      <c r="I2901" s="1">
        <v>1768.84</v>
      </c>
      <c r="J2901" s="1">
        <v>2678.16</v>
      </c>
      <c r="K2901" s="1">
        <v>44</v>
      </c>
      <c r="L2901" s="1">
        <f>Table49[[#This Row],[Selling_Price]]-Table49[[#This Row],[Market_Price]]</f>
        <v>909.31999999999994</v>
      </c>
      <c r="M2901" s="1">
        <f>Table49[[#This Row],[Quantity]]*Table49[[#This Row],[Selling_Price]]</f>
        <v>117839.03999999999</v>
      </c>
      <c r="N2901" s="1">
        <f>Table49[[#This Row],[Quantity]]*Table49[[#This Row],[Profit_Per_Quantity]]</f>
        <v>40010.079999999994</v>
      </c>
      <c r="O2901" s="1" t="s">
        <v>4350</v>
      </c>
    </row>
    <row r="2902" spans="1:15" x14ac:dyDescent="0.3">
      <c r="A2902" s="1" t="s">
        <v>9521</v>
      </c>
      <c r="B2902" s="1" t="s">
        <v>2502</v>
      </c>
      <c r="C2902" s="14" t="s">
        <v>5669</v>
      </c>
      <c r="D2902" s="1" t="s">
        <v>16</v>
      </c>
      <c r="E2902" s="1" t="s">
        <v>27</v>
      </c>
      <c r="F2902" s="1" t="s">
        <v>32</v>
      </c>
      <c r="G2902" s="1" t="s">
        <v>44</v>
      </c>
      <c r="H2902" s="1">
        <v>1065</v>
      </c>
      <c r="I2902" s="1">
        <v>780.87</v>
      </c>
      <c r="J2902" s="1">
        <v>1362.7</v>
      </c>
      <c r="K2902" s="1">
        <v>25</v>
      </c>
      <c r="L2902" s="1">
        <f>Table49[[#This Row],[Selling_Price]]-Table49[[#This Row],[Market_Price]]</f>
        <v>581.83000000000004</v>
      </c>
      <c r="M2902" s="1">
        <f>Table49[[#This Row],[Quantity]]*Table49[[#This Row],[Selling_Price]]</f>
        <v>34067.5</v>
      </c>
      <c r="N2902" s="1">
        <f>Table49[[#This Row],[Quantity]]*Table49[[#This Row],[Profit_Per_Quantity]]</f>
        <v>14545.750000000002</v>
      </c>
      <c r="O2902" s="1" t="s">
        <v>4350</v>
      </c>
    </row>
    <row r="2903" spans="1:15" x14ac:dyDescent="0.3">
      <c r="A2903" s="1" t="s">
        <v>10418</v>
      </c>
      <c r="B2903" s="1" t="s">
        <v>3891</v>
      </c>
      <c r="C2903" s="14" t="s">
        <v>4785</v>
      </c>
      <c r="D2903" s="1" t="s">
        <v>11</v>
      </c>
      <c r="E2903" s="1" t="s">
        <v>21</v>
      </c>
      <c r="F2903" s="1" t="s">
        <v>34</v>
      </c>
      <c r="G2903" s="1" t="s">
        <v>38</v>
      </c>
      <c r="H2903" s="1">
        <v>1098</v>
      </c>
      <c r="I2903" s="1">
        <v>1056.68</v>
      </c>
      <c r="J2903" s="1">
        <v>1972.34</v>
      </c>
      <c r="K2903" s="1">
        <v>351</v>
      </c>
      <c r="L2903" s="1">
        <f>Table49[[#This Row],[Selling_Price]]-Table49[[#This Row],[Market_Price]]</f>
        <v>915.65999999999985</v>
      </c>
      <c r="M2903" s="1">
        <f>Table49[[#This Row],[Quantity]]*Table49[[#This Row],[Selling_Price]]</f>
        <v>692291.34</v>
      </c>
      <c r="N2903" s="1">
        <f>Table49[[#This Row],[Quantity]]*Table49[[#This Row],[Profit_Per_Quantity]]</f>
        <v>321396.65999999997</v>
      </c>
      <c r="O2903" s="1" t="s">
        <v>4350</v>
      </c>
    </row>
    <row r="2904" spans="1:15" x14ac:dyDescent="0.3">
      <c r="A2904" s="1" t="s">
        <v>9603</v>
      </c>
      <c r="B2904" s="1" t="s">
        <v>2635</v>
      </c>
      <c r="C2904" s="14" t="s">
        <v>5609</v>
      </c>
      <c r="D2904" s="1" t="s">
        <v>18</v>
      </c>
      <c r="E2904" s="1" t="s">
        <v>4351</v>
      </c>
      <c r="F2904" s="1" t="s">
        <v>34</v>
      </c>
      <c r="G2904" s="1" t="s">
        <v>36</v>
      </c>
      <c r="H2904" s="1">
        <v>1005</v>
      </c>
      <c r="I2904" s="1">
        <v>1594.54</v>
      </c>
      <c r="J2904" s="1">
        <v>2793.18</v>
      </c>
      <c r="K2904" s="1">
        <v>250</v>
      </c>
      <c r="L2904" s="1">
        <f>Table49[[#This Row],[Selling_Price]]-Table49[[#This Row],[Market_Price]]</f>
        <v>1198.6399999999999</v>
      </c>
      <c r="M2904" s="1">
        <f>Table49[[#This Row],[Quantity]]*Table49[[#This Row],[Selling_Price]]</f>
        <v>698295</v>
      </c>
      <c r="N2904" s="1">
        <f>Table49[[#This Row],[Quantity]]*Table49[[#This Row],[Profit_Per_Quantity]]</f>
        <v>299659.99999999994</v>
      </c>
      <c r="O2904" s="1" t="s">
        <v>4350</v>
      </c>
    </row>
    <row r="2905" spans="1:15" x14ac:dyDescent="0.3">
      <c r="A2905" s="1" t="s">
        <v>6640</v>
      </c>
      <c r="B2905" s="1" t="s">
        <v>1798</v>
      </c>
      <c r="C2905" s="14" t="s">
        <v>4922</v>
      </c>
      <c r="D2905" s="1" t="s">
        <v>19</v>
      </c>
      <c r="E2905" s="1" t="s">
        <v>27</v>
      </c>
      <c r="F2905" s="1" t="s">
        <v>33</v>
      </c>
      <c r="G2905" s="1" t="s">
        <v>42</v>
      </c>
      <c r="H2905" s="1">
        <v>1012</v>
      </c>
      <c r="I2905" s="1">
        <v>140.82</v>
      </c>
      <c r="J2905" s="1">
        <v>246.39</v>
      </c>
      <c r="K2905" s="1">
        <v>200</v>
      </c>
      <c r="L2905" s="1">
        <f>Table49[[#This Row],[Selling_Price]]-Table49[[#This Row],[Market_Price]]</f>
        <v>105.57</v>
      </c>
      <c r="M2905" s="1">
        <f>Table49[[#This Row],[Quantity]]*Table49[[#This Row],[Selling_Price]]</f>
        <v>49278</v>
      </c>
      <c r="N2905" s="1">
        <f>Table49[[#This Row],[Quantity]]*Table49[[#This Row],[Profit_Per_Quantity]]</f>
        <v>21114</v>
      </c>
      <c r="O2905" s="1" t="s">
        <v>4350</v>
      </c>
    </row>
    <row r="2906" spans="1:15" x14ac:dyDescent="0.3">
      <c r="A2906" s="1" t="s">
        <v>8031</v>
      </c>
      <c r="B2906" s="1" t="s">
        <v>60</v>
      </c>
      <c r="C2906" s="14" t="s">
        <v>4777</v>
      </c>
      <c r="D2906" s="1" t="s">
        <v>12</v>
      </c>
      <c r="E2906" s="1" t="s">
        <v>29</v>
      </c>
      <c r="F2906" s="1" t="s">
        <v>33</v>
      </c>
      <c r="G2906" s="1" t="s">
        <v>37</v>
      </c>
      <c r="H2906" s="1">
        <v>1084</v>
      </c>
      <c r="I2906" s="1">
        <v>760.47</v>
      </c>
      <c r="J2906" s="1">
        <v>1096.33</v>
      </c>
      <c r="K2906" s="1">
        <v>267</v>
      </c>
      <c r="L2906" s="1">
        <f>Table49[[#This Row],[Selling_Price]]-Table49[[#This Row],[Market_Price]]</f>
        <v>335.8599999999999</v>
      </c>
      <c r="M2906" s="1">
        <f>Table49[[#This Row],[Quantity]]*Table49[[#This Row],[Selling_Price]]</f>
        <v>292720.11</v>
      </c>
      <c r="N2906" s="1">
        <f>Table49[[#This Row],[Quantity]]*Table49[[#This Row],[Profit_Per_Quantity]]</f>
        <v>89674.619999999966</v>
      </c>
      <c r="O2906" s="1" t="s">
        <v>4350</v>
      </c>
    </row>
    <row r="2907" spans="1:15" x14ac:dyDescent="0.3">
      <c r="A2907" s="1" t="s">
        <v>10439</v>
      </c>
      <c r="B2907" s="1" t="s">
        <v>3922</v>
      </c>
      <c r="C2907" s="14" t="s">
        <v>4757</v>
      </c>
      <c r="D2907" s="1" t="s">
        <v>18</v>
      </c>
      <c r="E2907" s="1" t="s">
        <v>4349</v>
      </c>
      <c r="F2907" s="1" t="s">
        <v>33</v>
      </c>
      <c r="G2907" s="1" t="s">
        <v>41</v>
      </c>
      <c r="H2907" s="1">
        <v>1075</v>
      </c>
      <c r="I2907" s="1">
        <v>1070.1400000000001</v>
      </c>
      <c r="J2907" s="1">
        <v>1648.97</v>
      </c>
      <c r="K2907" s="1">
        <v>216</v>
      </c>
      <c r="L2907" s="1">
        <f>Table49[[#This Row],[Selling_Price]]-Table49[[#This Row],[Market_Price]]</f>
        <v>578.82999999999993</v>
      </c>
      <c r="M2907" s="1">
        <f>Table49[[#This Row],[Quantity]]*Table49[[#This Row],[Selling_Price]]</f>
        <v>356177.52</v>
      </c>
      <c r="N2907" s="1">
        <f>Table49[[#This Row],[Quantity]]*Table49[[#This Row],[Profit_Per_Quantity]]</f>
        <v>125027.27999999998</v>
      </c>
      <c r="O2907" s="1" t="s">
        <v>4350</v>
      </c>
    </row>
    <row r="2908" spans="1:15" x14ac:dyDescent="0.3">
      <c r="A2908" s="1" t="s">
        <v>9765</v>
      </c>
      <c r="B2908" s="1" t="s">
        <v>2889</v>
      </c>
      <c r="C2908" s="14" t="s">
        <v>5473</v>
      </c>
      <c r="D2908" s="1" t="s">
        <v>16</v>
      </c>
      <c r="E2908" s="1" t="s">
        <v>25</v>
      </c>
      <c r="F2908" s="1" t="s">
        <v>31</v>
      </c>
      <c r="G2908" s="1" t="s">
        <v>45</v>
      </c>
      <c r="H2908" s="1">
        <v>1017</v>
      </c>
      <c r="I2908" s="1">
        <v>1092.71</v>
      </c>
      <c r="J2908" s="1">
        <v>1638.44</v>
      </c>
      <c r="K2908" s="1">
        <v>217</v>
      </c>
      <c r="L2908" s="1">
        <f>Table49[[#This Row],[Selling_Price]]-Table49[[#This Row],[Market_Price]]</f>
        <v>545.73</v>
      </c>
      <c r="M2908" s="1">
        <f>Table49[[#This Row],[Quantity]]*Table49[[#This Row],[Selling_Price]]</f>
        <v>355541.48000000004</v>
      </c>
      <c r="N2908" s="1">
        <f>Table49[[#This Row],[Quantity]]*Table49[[#This Row],[Profit_Per_Quantity]]</f>
        <v>118423.41</v>
      </c>
      <c r="O2908" s="1" t="s">
        <v>4350</v>
      </c>
    </row>
    <row r="2909" spans="1:15" x14ac:dyDescent="0.3">
      <c r="A2909" s="1" t="s">
        <v>9602</v>
      </c>
      <c r="B2909" s="1" t="s">
        <v>2634</v>
      </c>
      <c r="C2909" s="14" t="s">
        <v>4507</v>
      </c>
      <c r="D2909" s="1" t="s">
        <v>12</v>
      </c>
      <c r="E2909" s="1" t="s">
        <v>26</v>
      </c>
      <c r="F2909" s="1" t="s">
        <v>33</v>
      </c>
      <c r="G2909" s="1" t="s">
        <v>45</v>
      </c>
      <c r="H2909" s="1">
        <v>1092</v>
      </c>
      <c r="I2909" s="1">
        <v>1135.6600000000001</v>
      </c>
      <c r="J2909" s="1">
        <v>1407.07</v>
      </c>
      <c r="K2909" s="1">
        <v>192</v>
      </c>
      <c r="L2909" s="1">
        <f>Table49[[#This Row],[Selling_Price]]-Table49[[#This Row],[Market_Price]]</f>
        <v>271.40999999999985</v>
      </c>
      <c r="M2909" s="1">
        <f>Table49[[#This Row],[Quantity]]*Table49[[#This Row],[Selling_Price]]</f>
        <v>270157.44</v>
      </c>
      <c r="N2909" s="1">
        <f>Table49[[#This Row],[Quantity]]*Table49[[#This Row],[Profit_Per_Quantity]]</f>
        <v>52110.719999999972</v>
      </c>
      <c r="O2909" s="1" t="s">
        <v>4350</v>
      </c>
    </row>
    <row r="2910" spans="1:15" x14ac:dyDescent="0.3">
      <c r="A2910" s="1" t="s">
        <v>7299</v>
      </c>
      <c r="B2910" s="1" t="s">
        <v>2633</v>
      </c>
      <c r="C2910" s="14" t="s">
        <v>5610</v>
      </c>
      <c r="D2910" s="1" t="s">
        <v>16</v>
      </c>
      <c r="E2910" s="1" t="s">
        <v>28</v>
      </c>
      <c r="F2910" s="1" t="s">
        <v>31</v>
      </c>
      <c r="G2910" s="1" t="s">
        <v>45</v>
      </c>
      <c r="H2910" s="1">
        <v>1009</v>
      </c>
      <c r="I2910" s="1">
        <v>1055.08</v>
      </c>
      <c r="J2910" s="1">
        <v>1362.36</v>
      </c>
      <c r="K2910" s="1">
        <v>74</v>
      </c>
      <c r="L2910" s="1">
        <f>Table49[[#This Row],[Selling_Price]]-Table49[[#This Row],[Market_Price]]</f>
        <v>307.27999999999997</v>
      </c>
      <c r="M2910" s="1">
        <f>Table49[[#This Row],[Quantity]]*Table49[[#This Row],[Selling_Price]]</f>
        <v>100814.64</v>
      </c>
      <c r="N2910" s="1">
        <f>Table49[[#This Row],[Quantity]]*Table49[[#This Row],[Profit_Per_Quantity]]</f>
        <v>22738.719999999998</v>
      </c>
      <c r="O2910" s="1" t="s">
        <v>4350</v>
      </c>
    </row>
    <row r="2911" spans="1:15" x14ac:dyDescent="0.3">
      <c r="A2911" s="1" t="s">
        <v>9467</v>
      </c>
      <c r="B2911" s="1" t="s">
        <v>2413</v>
      </c>
      <c r="C2911" s="14" t="s">
        <v>4645</v>
      </c>
      <c r="D2911" s="1" t="s">
        <v>18</v>
      </c>
      <c r="E2911" s="1" t="s">
        <v>4351</v>
      </c>
      <c r="F2911" s="1" t="s">
        <v>33</v>
      </c>
      <c r="G2911" s="1" t="s">
        <v>42</v>
      </c>
      <c r="H2911" s="1">
        <v>1071</v>
      </c>
      <c r="I2911" s="1">
        <v>1811.19</v>
      </c>
      <c r="J2911" s="1">
        <v>2548.7399999999998</v>
      </c>
      <c r="K2911" s="1">
        <v>24</v>
      </c>
      <c r="L2911" s="1">
        <f>Table49[[#This Row],[Selling_Price]]-Table49[[#This Row],[Market_Price]]</f>
        <v>737.54999999999973</v>
      </c>
      <c r="M2911" s="1">
        <f>Table49[[#This Row],[Quantity]]*Table49[[#This Row],[Selling_Price]]</f>
        <v>61169.759999999995</v>
      </c>
      <c r="N2911" s="1">
        <f>Table49[[#This Row],[Quantity]]*Table49[[#This Row],[Profit_Per_Quantity]]</f>
        <v>17701.199999999993</v>
      </c>
      <c r="O2911" s="1" t="s">
        <v>4350</v>
      </c>
    </row>
    <row r="2912" spans="1:15" x14ac:dyDescent="0.3">
      <c r="A2912" s="1" t="s">
        <v>10172</v>
      </c>
      <c r="B2912" s="1" t="s">
        <v>1589</v>
      </c>
      <c r="C2912" s="14" t="s">
        <v>5067</v>
      </c>
      <c r="D2912" s="1" t="s">
        <v>15</v>
      </c>
      <c r="E2912" s="1" t="s">
        <v>28</v>
      </c>
      <c r="F2912" s="1" t="s">
        <v>35</v>
      </c>
      <c r="G2912" s="1" t="s">
        <v>43</v>
      </c>
      <c r="H2912" s="1">
        <v>1027</v>
      </c>
      <c r="I2912" s="1">
        <v>534.08000000000004</v>
      </c>
      <c r="J2912" s="1">
        <v>932.93</v>
      </c>
      <c r="K2912" s="1">
        <v>91</v>
      </c>
      <c r="L2912" s="1">
        <f>Table49[[#This Row],[Selling_Price]]-Table49[[#This Row],[Market_Price]]</f>
        <v>398.84999999999991</v>
      </c>
      <c r="M2912" s="1">
        <f>Table49[[#This Row],[Quantity]]*Table49[[#This Row],[Selling_Price]]</f>
        <v>84896.62999999999</v>
      </c>
      <c r="N2912" s="1">
        <f>Table49[[#This Row],[Quantity]]*Table49[[#This Row],[Profit_Per_Quantity]]</f>
        <v>36295.349999999991</v>
      </c>
      <c r="O2912" s="1" t="s">
        <v>4350</v>
      </c>
    </row>
    <row r="2913" spans="1:15" x14ac:dyDescent="0.3">
      <c r="A2913" s="1" t="s">
        <v>9769</v>
      </c>
      <c r="B2913" s="1" t="s">
        <v>2894</v>
      </c>
      <c r="C2913" s="14" t="s">
        <v>5249</v>
      </c>
      <c r="D2913" s="1" t="s">
        <v>20</v>
      </c>
      <c r="E2913" s="1" t="s">
        <v>27</v>
      </c>
      <c r="F2913" s="1" t="s">
        <v>32</v>
      </c>
      <c r="G2913" s="1" t="s">
        <v>43</v>
      </c>
      <c r="H2913" s="1">
        <v>1026</v>
      </c>
      <c r="I2913" s="1">
        <v>535</v>
      </c>
      <c r="J2913" s="1">
        <v>1045.8499999999999</v>
      </c>
      <c r="K2913" s="1">
        <v>250</v>
      </c>
      <c r="L2913" s="1">
        <f>Table49[[#This Row],[Selling_Price]]-Table49[[#This Row],[Market_Price]]</f>
        <v>510.84999999999991</v>
      </c>
      <c r="M2913" s="1">
        <f>Table49[[#This Row],[Quantity]]*Table49[[#This Row],[Selling_Price]]</f>
        <v>261462.49999999997</v>
      </c>
      <c r="N2913" s="1">
        <f>Table49[[#This Row],[Quantity]]*Table49[[#This Row],[Profit_Per_Quantity]]</f>
        <v>127712.49999999997</v>
      </c>
      <c r="O2913" s="1" t="s">
        <v>4350</v>
      </c>
    </row>
    <row r="2914" spans="1:15" x14ac:dyDescent="0.3">
      <c r="A2914" s="1" t="s">
        <v>8014</v>
      </c>
      <c r="B2914" s="1" t="s">
        <v>3855</v>
      </c>
      <c r="C2914" s="14" t="s">
        <v>4815</v>
      </c>
      <c r="D2914" s="1" t="s">
        <v>12</v>
      </c>
      <c r="E2914" s="1" t="s">
        <v>4349</v>
      </c>
      <c r="F2914" s="1" t="s">
        <v>31</v>
      </c>
      <c r="G2914" s="1" t="s">
        <v>45</v>
      </c>
      <c r="H2914" s="1">
        <v>1076</v>
      </c>
      <c r="I2914" s="1">
        <v>331.18</v>
      </c>
      <c r="J2914" s="1">
        <v>430.64</v>
      </c>
      <c r="K2914" s="1">
        <v>24</v>
      </c>
      <c r="L2914" s="1">
        <f>Table49[[#This Row],[Selling_Price]]-Table49[[#This Row],[Market_Price]]</f>
        <v>99.45999999999998</v>
      </c>
      <c r="M2914" s="1">
        <f>Table49[[#This Row],[Quantity]]*Table49[[#This Row],[Selling_Price]]</f>
        <v>10335.36</v>
      </c>
      <c r="N2914" s="1">
        <f>Table49[[#This Row],[Quantity]]*Table49[[#This Row],[Profit_Per_Quantity]]</f>
        <v>2387.0399999999995</v>
      </c>
      <c r="O2914" s="1" t="s">
        <v>4350</v>
      </c>
    </row>
    <row r="2915" spans="1:15" x14ac:dyDescent="0.3">
      <c r="A2915" s="1" t="s">
        <v>7524</v>
      </c>
      <c r="B2915" s="1" t="s">
        <v>3969</v>
      </c>
      <c r="C2915" s="14" t="s">
        <v>4717</v>
      </c>
      <c r="D2915" s="1" t="s">
        <v>19</v>
      </c>
      <c r="E2915" s="1" t="s">
        <v>30</v>
      </c>
      <c r="F2915" s="1" t="s">
        <v>31</v>
      </c>
      <c r="G2915" s="1" t="s">
        <v>44</v>
      </c>
      <c r="H2915" s="1">
        <v>1065</v>
      </c>
      <c r="I2915" s="1">
        <v>1675.17</v>
      </c>
      <c r="J2915" s="1">
        <v>2647.78</v>
      </c>
      <c r="K2915" s="1">
        <v>337</v>
      </c>
      <c r="L2915" s="1">
        <f>Table49[[#This Row],[Selling_Price]]-Table49[[#This Row],[Market_Price]]</f>
        <v>972.61000000000013</v>
      </c>
      <c r="M2915" s="1">
        <f>Table49[[#This Row],[Quantity]]*Table49[[#This Row],[Selling_Price]]</f>
        <v>892301.8600000001</v>
      </c>
      <c r="N2915" s="1">
        <f>Table49[[#This Row],[Quantity]]*Table49[[#This Row],[Profit_Per_Quantity]]</f>
        <v>327769.57000000007</v>
      </c>
      <c r="O2915" s="1" t="s">
        <v>4350</v>
      </c>
    </row>
    <row r="2916" spans="1:15" x14ac:dyDescent="0.3">
      <c r="A2916" s="1" t="s">
        <v>6915</v>
      </c>
      <c r="B2916" s="1" t="s">
        <v>4276</v>
      </c>
      <c r="C2916" s="14" t="s">
        <v>4429</v>
      </c>
      <c r="D2916" s="1" t="s">
        <v>11</v>
      </c>
      <c r="E2916" s="1" t="s">
        <v>24</v>
      </c>
      <c r="F2916" s="1" t="s">
        <v>34</v>
      </c>
      <c r="G2916" s="1" t="s">
        <v>40</v>
      </c>
      <c r="H2916" s="1">
        <v>1068</v>
      </c>
      <c r="I2916" s="1">
        <v>979.4</v>
      </c>
      <c r="J2916" s="1">
        <v>1387.21</v>
      </c>
      <c r="K2916" s="1">
        <v>381</v>
      </c>
      <c r="L2916" s="1">
        <f>Table49[[#This Row],[Selling_Price]]-Table49[[#This Row],[Market_Price]]</f>
        <v>407.81000000000006</v>
      </c>
      <c r="M2916" s="1">
        <f>Table49[[#This Row],[Quantity]]*Table49[[#This Row],[Selling_Price]]</f>
        <v>528527.01</v>
      </c>
      <c r="N2916" s="1">
        <f>Table49[[#This Row],[Quantity]]*Table49[[#This Row],[Profit_Per_Quantity]]</f>
        <v>155375.61000000002</v>
      </c>
      <c r="O2916" s="1" t="s">
        <v>4350</v>
      </c>
    </row>
    <row r="2917" spans="1:15" x14ac:dyDescent="0.3">
      <c r="A2917" s="1" t="s">
        <v>7662</v>
      </c>
      <c r="B2917" s="1" t="s">
        <v>2888</v>
      </c>
      <c r="C2917" s="14" t="s">
        <v>5474</v>
      </c>
      <c r="D2917" s="1" t="s">
        <v>19</v>
      </c>
      <c r="E2917" s="1" t="s">
        <v>30</v>
      </c>
      <c r="F2917" s="1" t="s">
        <v>33</v>
      </c>
      <c r="G2917" s="1" t="s">
        <v>36</v>
      </c>
      <c r="H2917" s="1">
        <v>1081</v>
      </c>
      <c r="I2917" s="1">
        <v>81.760000000000005</v>
      </c>
      <c r="J2917" s="1">
        <v>99.24</v>
      </c>
      <c r="K2917" s="1">
        <v>265</v>
      </c>
      <c r="L2917" s="1">
        <f>Table49[[#This Row],[Selling_Price]]-Table49[[#This Row],[Market_Price]]</f>
        <v>17.47999999999999</v>
      </c>
      <c r="M2917" s="1">
        <f>Table49[[#This Row],[Quantity]]*Table49[[#This Row],[Selling_Price]]</f>
        <v>26298.6</v>
      </c>
      <c r="N2917" s="1">
        <f>Table49[[#This Row],[Quantity]]*Table49[[#This Row],[Profit_Per_Quantity]]</f>
        <v>4632.1999999999971</v>
      </c>
      <c r="O2917" s="1" t="s">
        <v>4350</v>
      </c>
    </row>
    <row r="2918" spans="1:15" x14ac:dyDescent="0.3">
      <c r="A2918" s="1" t="s">
        <v>10555</v>
      </c>
      <c r="B2918" s="1" t="s">
        <v>4121</v>
      </c>
      <c r="C2918" s="14" t="s">
        <v>4579</v>
      </c>
      <c r="D2918" s="1" t="s">
        <v>13</v>
      </c>
      <c r="E2918" s="1" t="s">
        <v>24</v>
      </c>
      <c r="F2918" s="1" t="s">
        <v>31</v>
      </c>
      <c r="G2918" s="1" t="s">
        <v>42</v>
      </c>
      <c r="H2918" s="1">
        <v>1060</v>
      </c>
      <c r="I2918" s="1">
        <v>1588.32</v>
      </c>
      <c r="J2918" s="1">
        <v>2510.88</v>
      </c>
      <c r="K2918" s="1">
        <v>323</v>
      </c>
      <c r="L2918" s="1">
        <f>Table49[[#This Row],[Selling_Price]]-Table49[[#This Row],[Market_Price]]</f>
        <v>922.56000000000017</v>
      </c>
      <c r="M2918" s="1">
        <f>Table49[[#This Row],[Quantity]]*Table49[[#This Row],[Selling_Price]]</f>
        <v>811014.24</v>
      </c>
      <c r="N2918" s="1">
        <f>Table49[[#This Row],[Quantity]]*Table49[[#This Row],[Profit_Per_Quantity]]</f>
        <v>297986.88000000006</v>
      </c>
      <c r="O2918" s="1" t="s">
        <v>4350</v>
      </c>
    </row>
    <row r="2919" spans="1:15" x14ac:dyDescent="0.3">
      <c r="A2919" s="1" t="s">
        <v>6825</v>
      </c>
      <c r="B2919" s="1" t="s">
        <v>4260</v>
      </c>
      <c r="C2919" s="14" t="s">
        <v>4446</v>
      </c>
      <c r="D2919" s="1" t="s">
        <v>12</v>
      </c>
      <c r="E2919" s="1" t="s">
        <v>4351</v>
      </c>
      <c r="F2919" s="1" t="s">
        <v>34</v>
      </c>
      <c r="G2919" s="1" t="s">
        <v>41</v>
      </c>
      <c r="H2919" s="1">
        <v>1078</v>
      </c>
      <c r="I2919" s="1">
        <v>924.55</v>
      </c>
      <c r="J2919" s="1">
        <v>1431.62</v>
      </c>
      <c r="K2919" s="1">
        <v>441</v>
      </c>
      <c r="L2919" s="1">
        <f>Table49[[#This Row],[Selling_Price]]-Table49[[#This Row],[Market_Price]]</f>
        <v>507.06999999999994</v>
      </c>
      <c r="M2919" s="1">
        <f>Table49[[#This Row],[Quantity]]*Table49[[#This Row],[Selling_Price]]</f>
        <v>631344.41999999993</v>
      </c>
      <c r="N2919" s="1">
        <f>Table49[[#This Row],[Quantity]]*Table49[[#This Row],[Profit_Per_Quantity]]</f>
        <v>223617.86999999997</v>
      </c>
      <c r="O2919" s="1" t="s">
        <v>4350</v>
      </c>
    </row>
    <row r="2920" spans="1:15" x14ac:dyDescent="0.3">
      <c r="A2920" s="1" t="s">
        <v>10615</v>
      </c>
      <c r="B2920" s="1" t="s">
        <v>4212</v>
      </c>
      <c r="C2920" s="14" t="s">
        <v>4493</v>
      </c>
      <c r="D2920" s="1" t="s">
        <v>19</v>
      </c>
      <c r="E2920" s="1" t="s">
        <v>25</v>
      </c>
      <c r="F2920" s="1" t="s">
        <v>32</v>
      </c>
      <c r="G2920" s="1" t="s">
        <v>38</v>
      </c>
      <c r="H2920" s="1">
        <v>1032</v>
      </c>
      <c r="I2920" s="1">
        <v>319.60000000000002</v>
      </c>
      <c r="J2920" s="1">
        <v>505.13</v>
      </c>
      <c r="K2920" s="1">
        <v>262</v>
      </c>
      <c r="L2920" s="1">
        <f>Table49[[#This Row],[Selling_Price]]-Table49[[#This Row],[Market_Price]]</f>
        <v>185.52999999999997</v>
      </c>
      <c r="M2920" s="1">
        <f>Table49[[#This Row],[Quantity]]*Table49[[#This Row],[Selling_Price]]</f>
        <v>132344.06</v>
      </c>
      <c r="N2920" s="1">
        <f>Table49[[#This Row],[Quantity]]*Table49[[#This Row],[Profit_Per_Quantity]]</f>
        <v>48608.859999999993</v>
      </c>
      <c r="O2920" s="1" t="s">
        <v>4350</v>
      </c>
    </row>
    <row r="2921" spans="1:15" x14ac:dyDescent="0.3">
      <c r="A2921" s="1" t="s">
        <v>7467</v>
      </c>
      <c r="B2921" s="1" t="s">
        <v>3294</v>
      </c>
      <c r="C2921" s="14" t="s">
        <v>5238</v>
      </c>
      <c r="D2921" s="1" t="s">
        <v>20</v>
      </c>
      <c r="E2921" s="1" t="s">
        <v>21</v>
      </c>
      <c r="F2921" s="1" t="s">
        <v>33</v>
      </c>
      <c r="G2921" s="1" t="s">
        <v>41</v>
      </c>
      <c r="H2921" s="1">
        <v>1060</v>
      </c>
      <c r="I2921" s="1">
        <v>334.38</v>
      </c>
      <c r="J2921" s="1">
        <v>413.09</v>
      </c>
      <c r="K2921" s="1">
        <v>446</v>
      </c>
      <c r="L2921" s="1">
        <f>Table49[[#This Row],[Selling_Price]]-Table49[[#This Row],[Market_Price]]</f>
        <v>78.70999999999998</v>
      </c>
      <c r="M2921" s="1">
        <f>Table49[[#This Row],[Quantity]]*Table49[[#This Row],[Selling_Price]]</f>
        <v>184238.13999999998</v>
      </c>
      <c r="N2921" s="1">
        <f>Table49[[#This Row],[Quantity]]*Table49[[#This Row],[Profit_Per_Quantity]]</f>
        <v>35104.659999999989</v>
      </c>
      <c r="O2921" s="1" t="s">
        <v>4350</v>
      </c>
    </row>
    <row r="2922" spans="1:15" x14ac:dyDescent="0.3">
      <c r="A2922" s="1" t="s">
        <v>10279</v>
      </c>
      <c r="B2922" s="1" t="s">
        <v>3683</v>
      </c>
      <c r="C2922" s="14" t="s">
        <v>4950</v>
      </c>
      <c r="D2922" s="1" t="s">
        <v>13</v>
      </c>
      <c r="E2922" s="1" t="s">
        <v>24</v>
      </c>
      <c r="F2922" s="1" t="s">
        <v>32</v>
      </c>
      <c r="G2922" s="1" t="s">
        <v>42</v>
      </c>
      <c r="H2922" s="1">
        <v>1062</v>
      </c>
      <c r="I2922" s="1">
        <v>986.35</v>
      </c>
      <c r="J2922" s="1">
        <v>1133.54</v>
      </c>
      <c r="K2922" s="1">
        <v>387</v>
      </c>
      <c r="L2922" s="1">
        <f>Table49[[#This Row],[Selling_Price]]-Table49[[#This Row],[Market_Price]]</f>
        <v>147.18999999999994</v>
      </c>
      <c r="M2922" s="1">
        <f>Table49[[#This Row],[Quantity]]*Table49[[#This Row],[Selling_Price]]</f>
        <v>438679.98</v>
      </c>
      <c r="N2922" s="1">
        <f>Table49[[#This Row],[Quantity]]*Table49[[#This Row],[Profit_Per_Quantity]]</f>
        <v>56962.529999999977</v>
      </c>
      <c r="O2922" s="1" t="s">
        <v>4350</v>
      </c>
    </row>
    <row r="2923" spans="1:15" x14ac:dyDescent="0.3">
      <c r="A2923" s="1" t="s">
        <v>10514</v>
      </c>
      <c r="B2923" s="1" t="s">
        <v>4051</v>
      </c>
      <c r="C2923" s="14" t="s">
        <v>4644</v>
      </c>
      <c r="D2923" s="1" t="s">
        <v>16</v>
      </c>
      <c r="E2923" s="1" t="s">
        <v>27</v>
      </c>
      <c r="F2923" s="1" t="s">
        <v>32</v>
      </c>
      <c r="G2923" s="1" t="s">
        <v>45</v>
      </c>
      <c r="H2923" s="1">
        <v>1012</v>
      </c>
      <c r="I2923" s="1">
        <v>1239.1400000000001</v>
      </c>
      <c r="J2923" s="1">
        <v>1454.6</v>
      </c>
      <c r="K2923" s="1">
        <v>459</v>
      </c>
      <c r="L2923" s="1">
        <f>Table49[[#This Row],[Selling_Price]]-Table49[[#This Row],[Market_Price]]</f>
        <v>215.45999999999981</v>
      </c>
      <c r="M2923" s="1">
        <f>Table49[[#This Row],[Quantity]]*Table49[[#This Row],[Selling_Price]]</f>
        <v>667661.39999999991</v>
      </c>
      <c r="N2923" s="1">
        <f>Table49[[#This Row],[Quantity]]*Table49[[#This Row],[Profit_Per_Quantity]]</f>
        <v>98896.139999999912</v>
      </c>
      <c r="O2923" s="1" t="s">
        <v>4350</v>
      </c>
    </row>
    <row r="2924" spans="1:15" x14ac:dyDescent="0.3">
      <c r="A2924" s="1" t="s">
        <v>9766</v>
      </c>
      <c r="B2924" s="1" t="s">
        <v>2890</v>
      </c>
      <c r="C2924" s="14" t="s">
        <v>5224</v>
      </c>
      <c r="D2924" s="1" t="s">
        <v>12</v>
      </c>
      <c r="E2924" s="1" t="s">
        <v>30</v>
      </c>
      <c r="F2924" s="1" t="s">
        <v>31</v>
      </c>
      <c r="G2924" s="1" t="s">
        <v>38</v>
      </c>
      <c r="H2924" s="1">
        <v>1069</v>
      </c>
      <c r="I2924" s="1">
        <v>416.39</v>
      </c>
      <c r="J2924" s="1">
        <v>578.25</v>
      </c>
      <c r="K2924" s="1">
        <v>236</v>
      </c>
      <c r="L2924" s="1">
        <f>Table49[[#This Row],[Selling_Price]]-Table49[[#This Row],[Market_Price]]</f>
        <v>161.86000000000001</v>
      </c>
      <c r="M2924" s="1">
        <f>Table49[[#This Row],[Quantity]]*Table49[[#This Row],[Selling_Price]]</f>
        <v>136467</v>
      </c>
      <c r="N2924" s="1">
        <f>Table49[[#This Row],[Quantity]]*Table49[[#This Row],[Profit_Per_Quantity]]</f>
        <v>38198.960000000006</v>
      </c>
      <c r="O2924" s="1" t="s">
        <v>4350</v>
      </c>
    </row>
    <row r="2925" spans="1:15" x14ac:dyDescent="0.3">
      <c r="A2925" s="1" t="s">
        <v>6400</v>
      </c>
      <c r="B2925" s="1" t="s">
        <v>2993</v>
      </c>
      <c r="C2925" s="14" t="s">
        <v>5415</v>
      </c>
      <c r="D2925" s="1" t="s">
        <v>17</v>
      </c>
      <c r="E2925" s="1" t="s">
        <v>4351</v>
      </c>
      <c r="F2925" s="1" t="s">
        <v>35</v>
      </c>
      <c r="G2925" s="1" t="s">
        <v>43</v>
      </c>
      <c r="H2925" s="1">
        <v>1099</v>
      </c>
      <c r="I2925" s="1">
        <v>1803.85</v>
      </c>
      <c r="J2925" s="1">
        <v>2709.55</v>
      </c>
      <c r="K2925" s="1">
        <v>331</v>
      </c>
      <c r="L2925" s="1">
        <f>Table49[[#This Row],[Selling_Price]]-Table49[[#This Row],[Market_Price]]</f>
        <v>905.70000000000027</v>
      </c>
      <c r="M2925" s="1">
        <f>Table49[[#This Row],[Quantity]]*Table49[[#This Row],[Selling_Price]]</f>
        <v>896861.05</v>
      </c>
      <c r="N2925" s="1">
        <f>Table49[[#This Row],[Quantity]]*Table49[[#This Row],[Profit_Per_Quantity]]</f>
        <v>299786.70000000007</v>
      </c>
      <c r="O2925" s="1" t="s">
        <v>4350</v>
      </c>
    </row>
    <row r="2926" spans="1:15" x14ac:dyDescent="0.3">
      <c r="A2926" s="1" t="s">
        <v>10391</v>
      </c>
      <c r="B2926" s="1" t="s">
        <v>3853</v>
      </c>
      <c r="C2926" s="14" t="s">
        <v>4817</v>
      </c>
      <c r="D2926" s="1" t="s">
        <v>12</v>
      </c>
      <c r="E2926" s="1" t="s">
        <v>21</v>
      </c>
      <c r="F2926" s="1" t="s">
        <v>32</v>
      </c>
      <c r="G2926" s="1" t="s">
        <v>38</v>
      </c>
      <c r="H2926" s="1">
        <v>1080</v>
      </c>
      <c r="I2926" s="1">
        <v>502.22</v>
      </c>
      <c r="J2926" s="1">
        <v>775.37</v>
      </c>
      <c r="K2926" s="1">
        <v>386</v>
      </c>
      <c r="L2926" s="1">
        <f>Table49[[#This Row],[Selling_Price]]-Table49[[#This Row],[Market_Price]]</f>
        <v>273.14999999999998</v>
      </c>
      <c r="M2926" s="1">
        <f>Table49[[#This Row],[Quantity]]*Table49[[#This Row],[Selling_Price]]</f>
        <v>299292.82</v>
      </c>
      <c r="N2926" s="1">
        <f>Table49[[#This Row],[Quantity]]*Table49[[#This Row],[Profit_Per_Quantity]]</f>
        <v>105435.9</v>
      </c>
      <c r="O2926" s="1" t="s">
        <v>4350</v>
      </c>
    </row>
    <row r="2927" spans="1:15" x14ac:dyDescent="0.3">
      <c r="A2927" s="1" t="s">
        <v>6761</v>
      </c>
      <c r="B2927" s="1" t="s">
        <v>4154</v>
      </c>
      <c r="C2927" s="14" t="s">
        <v>4546</v>
      </c>
      <c r="D2927" s="1" t="s">
        <v>16</v>
      </c>
      <c r="E2927" s="1" t="s">
        <v>26</v>
      </c>
      <c r="F2927" s="1" t="s">
        <v>31</v>
      </c>
      <c r="G2927" s="1" t="s">
        <v>40</v>
      </c>
      <c r="H2927" s="1">
        <v>1019</v>
      </c>
      <c r="I2927" s="1">
        <v>1582.33</v>
      </c>
      <c r="J2927" s="1">
        <v>2630.18</v>
      </c>
      <c r="K2927" s="1">
        <v>134</v>
      </c>
      <c r="L2927" s="1">
        <f>Table49[[#This Row],[Selling_Price]]-Table49[[#This Row],[Market_Price]]</f>
        <v>1047.8499999999999</v>
      </c>
      <c r="M2927" s="1">
        <f>Table49[[#This Row],[Quantity]]*Table49[[#This Row],[Selling_Price]]</f>
        <v>352444.12</v>
      </c>
      <c r="N2927" s="1">
        <f>Table49[[#This Row],[Quantity]]*Table49[[#This Row],[Profit_Per_Quantity]]</f>
        <v>140411.9</v>
      </c>
      <c r="O2927" s="1" t="s">
        <v>4350</v>
      </c>
    </row>
    <row r="2928" spans="1:15" x14ac:dyDescent="0.3">
      <c r="A2928" s="1" t="s">
        <v>6631</v>
      </c>
      <c r="B2928" s="1" t="s">
        <v>89</v>
      </c>
      <c r="C2928" s="14" t="s">
        <v>5260</v>
      </c>
      <c r="D2928" s="1" t="s">
        <v>12</v>
      </c>
      <c r="E2928" s="1" t="s">
        <v>4351</v>
      </c>
      <c r="F2928" s="1" t="s">
        <v>34</v>
      </c>
      <c r="G2928" s="1" t="s">
        <v>37</v>
      </c>
      <c r="H2928" s="1">
        <v>1026</v>
      </c>
      <c r="I2928" s="1">
        <v>770.31</v>
      </c>
      <c r="J2928" s="1">
        <v>1103.79</v>
      </c>
      <c r="K2928" s="1">
        <v>218</v>
      </c>
      <c r="L2928" s="1">
        <f>Table49[[#This Row],[Selling_Price]]-Table49[[#This Row],[Market_Price]]</f>
        <v>333.48</v>
      </c>
      <c r="M2928" s="1">
        <f>Table49[[#This Row],[Quantity]]*Table49[[#This Row],[Selling_Price]]</f>
        <v>240626.22</v>
      </c>
      <c r="N2928" s="1">
        <f>Table49[[#This Row],[Quantity]]*Table49[[#This Row],[Profit_Per_Quantity]]</f>
        <v>72698.64</v>
      </c>
      <c r="O2928" s="1" t="s">
        <v>4350</v>
      </c>
    </row>
    <row r="2929" spans="1:15" x14ac:dyDescent="0.3">
      <c r="A2929" s="1" t="s">
        <v>7839</v>
      </c>
      <c r="B2929" s="1" t="s">
        <v>4169</v>
      </c>
      <c r="C2929" s="14" t="s">
        <v>4425</v>
      </c>
      <c r="D2929" s="1" t="s">
        <v>18</v>
      </c>
      <c r="E2929" s="1" t="s">
        <v>28</v>
      </c>
      <c r="F2929" s="1" t="s">
        <v>33</v>
      </c>
      <c r="G2929" s="1" t="s">
        <v>36</v>
      </c>
      <c r="H2929" s="1">
        <v>1057</v>
      </c>
      <c r="I2929" s="1">
        <v>98.55</v>
      </c>
      <c r="J2929" s="1">
        <v>191.64</v>
      </c>
      <c r="K2929" s="1">
        <v>346</v>
      </c>
      <c r="L2929" s="1">
        <f>Table49[[#This Row],[Selling_Price]]-Table49[[#This Row],[Market_Price]]</f>
        <v>93.089999999999989</v>
      </c>
      <c r="M2929" s="1">
        <f>Table49[[#This Row],[Quantity]]*Table49[[#This Row],[Selling_Price]]</f>
        <v>66307.44</v>
      </c>
      <c r="N2929" s="1">
        <f>Table49[[#This Row],[Quantity]]*Table49[[#This Row],[Profit_Per_Quantity]]</f>
        <v>32209.139999999996</v>
      </c>
      <c r="O2929" s="1" t="s">
        <v>4350</v>
      </c>
    </row>
    <row r="2930" spans="1:15" x14ac:dyDescent="0.3">
      <c r="A2930" s="1" t="s">
        <v>6837</v>
      </c>
      <c r="B2930" s="1" t="s">
        <v>4313</v>
      </c>
      <c r="C2930" s="14" t="s">
        <v>4391</v>
      </c>
      <c r="D2930" s="1" t="s">
        <v>20</v>
      </c>
      <c r="E2930" s="1" t="s">
        <v>29</v>
      </c>
      <c r="F2930" s="1" t="s">
        <v>34</v>
      </c>
      <c r="G2930" s="1" t="s">
        <v>4352</v>
      </c>
      <c r="H2930" s="1">
        <v>1019</v>
      </c>
      <c r="I2930" s="1">
        <v>1433.26</v>
      </c>
      <c r="J2930" s="1">
        <v>2115.89</v>
      </c>
      <c r="K2930" s="1">
        <v>481</v>
      </c>
      <c r="L2930" s="1">
        <f>Table49[[#This Row],[Selling_Price]]-Table49[[#This Row],[Market_Price]]</f>
        <v>682.62999999999988</v>
      </c>
      <c r="M2930" s="1">
        <f>Table49[[#This Row],[Quantity]]*Table49[[#This Row],[Selling_Price]]</f>
        <v>1017743.09</v>
      </c>
      <c r="N2930" s="1">
        <f>Table49[[#This Row],[Quantity]]*Table49[[#This Row],[Profit_Per_Quantity]]</f>
        <v>328345.02999999997</v>
      </c>
      <c r="O2930" s="1" t="s">
        <v>4350</v>
      </c>
    </row>
    <row r="2931" spans="1:15" x14ac:dyDescent="0.3">
      <c r="A2931" s="1" t="s">
        <v>8419</v>
      </c>
      <c r="B2931" s="1" t="s">
        <v>724</v>
      </c>
      <c r="C2931" s="14" t="s">
        <v>4390</v>
      </c>
      <c r="D2931" s="1" t="s">
        <v>14</v>
      </c>
      <c r="E2931" s="1" t="s">
        <v>29</v>
      </c>
      <c r="F2931" s="1" t="s">
        <v>35</v>
      </c>
      <c r="G2931" s="1" t="s">
        <v>44</v>
      </c>
      <c r="H2931" s="1">
        <v>1057</v>
      </c>
      <c r="I2931" s="1">
        <v>1242.58</v>
      </c>
      <c r="J2931" s="1">
        <v>2104.38</v>
      </c>
      <c r="K2931" s="1">
        <v>39</v>
      </c>
      <c r="L2931" s="1">
        <f>Table49[[#This Row],[Selling_Price]]-Table49[[#This Row],[Market_Price]]</f>
        <v>861.80000000000018</v>
      </c>
      <c r="M2931" s="1">
        <f>Table49[[#This Row],[Quantity]]*Table49[[#This Row],[Selling_Price]]</f>
        <v>82070.820000000007</v>
      </c>
      <c r="N2931" s="1">
        <f>Table49[[#This Row],[Quantity]]*Table49[[#This Row],[Profit_Per_Quantity]]</f>
        <v>33610.200000000004</v>
      </c>
      <c r="O2931" s="1" t="s">
        <v>4350</v>
      </c>
    </row>
    <row r="2932" spans="1:15" x14ac:dyDescent="0.3">
      <c r="A2932" s="1" t="s">
        <v>7822</v>
      </c>
      <c r="B2932" s="1" t="s">
        <v>3970</v>
      </c>
      <c r="C2932" s="14" t="s">
        <v>4480</v>
      </c>
      <c r="D2932" s="1" t="s">
        <v>17</v>
      </c>
      <c r="E2932" s="1" t="s">
        <v>25</v>
      </c>
      <c r="F2932" s="1" t="s">
        <v>31</v>
      </c>
      <c r="G2932" s="1" t="s">
        <v>36</v>
      </c>
      <c r="H2932" s="1">
        <v>1030</v>
      </c>
      <c r="I2932" s="1">
        <v>935.7</v>
      </c>
      <c r="J2932" s="1">
        <v>1410.07</v>
      </c>
      <c r="K2932" s="1">
        <v>135</v>
      </c>
      <c r="L2932" s="1">
        <f>Table49[[#This Row],[Selling_Price]]-Table49[[#This Row],[Market_Price]]</f>
        <v>474.36999999999989</v>
      </c>
      <c r="M2932" s="1">
        <f>Table49[[#This Row],[Quantity]]*Table49[[#This Row],[Selling_Price]]</f>
        <v>190359.44999999998</v>
      </c>
      <c r="N2932" s="1">
        <f>Table49[[#This Row],[Quantity]]*Table49[[#This Row],[Profit_Per_Quantity]]</f>
        <v>64039.949999999983</v>
      </c>
      <c r="O2932" s="1" t="s">
        <v>4350</v>
      </c>
    </row>
    <row r="2933" spans="1:15" x14ac:dyDescent="0.3">
      <c r="A2933" s="1" t="s">
        <v>6680</v>
      </c>
      <c r="B2933" s="1" t="s">
        <v>726</v>
      </c>
      <c r="C2933" s="14" t="s">
        <v>4668</v>
      </c>
      <c r="D2933" s="1" t="s">
        <v>14</v>
      </c>
      <c r="E2933" s="1" t="s">
        <v>4351</v>
      </c>
      <c r="F2933" s="1" t="s">
        <v>34</v>
      </c>
      <c r="G2933" s="1" t="s">
        <v>4352</v>
      </c>
      <c r="H2933" s="1">
        <v>1068</v>
      </c>
      <c r="I2933" s="1">
        <v>1677.31</v>
      </c>
      <c r="J2933" s="1">
        <v>1847.61</v>
      </c>
      <c r="K2933" s="1">
        <v>360</v>
      </c>
      <c r="L2933" s="1">
        <f>Table49[[#This Row],[Selling_Price]]-Table49[[#This Row],[Market_Price]]</f>
        <v>170.29999999999995</v>
      </c>
      <c r="M2933" s="1">
        <f>Table49[[#This Row],[Quantity]]*Table49[[#This Row],[Selling_Price]]</f>
        <v>665139.6</v>
      </c>
      <c r="N2933" s="1">
        <f>Table49[[#This Row],[Quantity]]*Table49[[#This Row],[Profit_Per_Quantity]]</f>
        <v>61307.999999999985</v>
      </c>
      <c r="O2933" s="1" t="s">
        <v>4350</v>
      </c>
    </row>
    <row r="2934" spans="1:15" x14ac:dyDescent="0.3">
      <c r="A2934" s="1" t="s">
        <v>9762</v>
      </c>
      <c r="B2934" s="1" t="s">
        <v>2883</v>
      </c>
      <c r="C2934" s="14" t="s">
        <v>5142</v>
      </c>
      <c r="D2934" s="1" t="s">
        <v>12</v>
      </c>
      <c r="E2934" s="1" t="s">
        <v>4349</v>
      </c>
      <c r="F2934" s="1" t="s">
        <v>34</v>
      </c>
      <c r="G2934" s="1" t="s">
        <v>44</v>
      </c>
      <c r="H2934" s="1">
        <v>1097</v>
      </c>
      <c r="I2934" s="1">
        <v>636.99</v>
      </c>
      <c r="J2934" s="1">
        <v>1185.5</v>
      </c>
      <c r="K2934" s="1">
        <v>263</v>
      </c>
      <c r="L2934" s="1">
        <f>Table49[[#This Row],[Selling_Price]]-Table49[[#This Row],[Market_Price]]</f>
        <v>548.51</v>
      </c>
      <c r="M2934" s="1">
        <f>Table49[[#This Row],[Quantity]]*Table49[[#This Row],[Selling_Price]]</f>
        <v>311786.5</v>
      </c>
      <c r="N2934" s="1">
        <f>Table49[[#This Row],[Quantity]]*Table49[[#This Row],[Profit_Per_Quantity]]</f>
        <v>144258.13</v>
      </c>
      <c r="O2934" s="1" t="s">
        <v>4350</v>
      </c>
    </row>
    <row r="2935" spans="1:15" x14ac:dyDescent="0.3">
      <c r="A2935" s="1" t="s">
        <v>6355</v>
      </c>
      <c r="B2935" s="1" t="s">
        <v>58</v>
      </c>
      <c r="C2935" s="14" t="s">
        <v>5929</v>
      </c>
      <c r="D2935" s="1" t="s">
        <v>14</v>
      </c>
      <c r="E2935" s="1" t="s">
        <v>27</v>
      </c>
      <c r="F2935" s="1" t="s">
        <v>34</v>
      </c>
      <c r="G2935" s="1" t="s">
        <v>4352</v>
      </c>
      <c r="H2935" s="1">
        <v>1071</v>
      </c>
      <c r="I2935" s="1">
        <v>644.79999999999995</v>
      </c>
      <c r="J2935" s="1">
        <v>725.13</v>
      </c>
      <c r="K2935" s="1">
        <v>45</v>
      </c>
      <c r="L2935" s="1">
        <f>Table49[[#This Row],[Selling_Price]]-Table49[[#This Row],[Market_Price]]</f>
        <v>80.330000000000041</v>
      </c>
      <c r="M2935" s="1">
        <f>Table49[[#This Row],[Quantity]]*Table49[[#This Row],[Selling_Price]]</f>
        <v>32630.85</v>
      </c>
      <c r="N2935" s="1">
        <f>Table49[[#This Row],[Quantity]]*Table49[[#This Row],[Profit_Per_Quantity]]</f>
        <v>3614.8500000000017</v>
      </c>
      <c r="O2935" s="1" t="s">
        <v>4350</v>
      </c>
    </row>
    <row r="2936" spans="1:15" x14ac:dyDescent="0.3">
      <c r="A2936" s="1" t="s">
        <v>7882</v>
      </c>
      <c r="B2936" s="1" t="s">
        <v>133</v>
      </c>
      <c r="C2936" s="14" t="s">
        <v>4621</v>
      </c>
      <c r="D2936" s="1" t="s">
        <v>15</v>
      </c>
      <c r="E2936" s="1" t="s">
        <v>4351</v>
      </c>
      <c r="F2936" s="1" t="s">
        <v>35</v>
      </c>
      <c r="G2936" s="1" t="s">
        <v>37</v>
      </c>
      <c r="H2936" s="1">
        <v>1081</v>
      </c>
      <c r="I2936" s="1">
        <v>915.41</v>
      </c>
      <c r="J2936" s="1">
        <v>1507.68</v>
      </c>
      <c r="K2936" s="1">
        <v>300</v>
      </c>
      <c r="L2936" s="1">
        <f>Table49[[#This Row],[Selling_Price]]-Table49[[#This Row],[Market_Price]]</f>
        <v>592.2700000000001</v>
      </c>
      <c r="M2936" s="1">
        <f>Table49[[#This Row],[Quantity]]*Table49[[#This Row],[Selling_Price]]</f>
        <v>452304</v>
      </c>
      <c r="N2936" s="1">
        <f>Table49[[#This Row],[Quantity]]*Table49[[#This Row],[Profit_Per_Quantity]]</f>
        <v>177681.00000000003</v>
      </c>
      <c r="O2936" s="1" t="s">
        <v>4350</v>
      </c>
    </row>
    <row r="2937" spans="1:15" x14ac:dyDescent="0.3">
      <c r="A2937" s="1" t="s">
        <v>10107</v>
      </c>
      <c r="B2937" s="1" t="s">
        <v>3445</v>
      </c>
      <c r="C2937" s="14" t="s">
        <v>4573</v>
      </c>
      <c r="D2937" s="1" t="s">
        <v>16</v>
      </c>
      <c r="E2937" s="1" t="s">
        <v>4351</v>
      </c>
      <c r="F2937" s="1" t="s">
        <v>32</v>
      </c>
      <c r="G2937" s="1" t="s">
        <v>40</v>
      </c>
      <c r="H2937" s="1">
        <v>1096</v>
      </c>
      <c r="I2937" s="1">
        <v>249.05</v>
      </c>
      <c r="J2937" s="1">
        <v>494.82</v>
      </c>
      <c r="K2937" s="1">
        <v>84</v>
      </c>
      <c r="L2937" s="1">
        <f>Table49[[#This Row],[Selling_Price]]-Table49[[#This Row],[Market_Price]]</f>
        <v>245.76999999999998</v>
      </c>
      <c r="M2937" s="1">
        <f>Table49[[#This Row],[Quantity]]*Table49[[#This Row],[Selling_Price]]</f>
        <v>41564.879999999997</v>
      </c>
      <c r="N2937" s="1">
        <f>Table49[[#This Row],[Quantity]]*Table49[[#This Row],[Profit_Per_Quantity]]</f>
        <v>20644.68</v>
      </c>
      <c r="O2937" s="1" t="s">
        <v>4350</v>
      </c>
    </row>
    <row r="2938" spans="1:15" x14ac:dyDescent="0.3">
      <c r="A2938" s="1" t="s">
        <v>9881</v>
      </c>
      <c r="B2938" s="1" t="s">
        <v>3069</v>
      </c>
      <c r="C2938" s="14" t="s">
        <v>5372</v>
      </c>
      <c r="D2938" s="1" t="s">
        <v>12</v>
      </c>
      <c r="E2938" s="1" t="s">
        <v>28</v>
      </c>
      <c r="F2938" s="1" t="s">
        <v>32</v>
      </c>
      <c r="G2938" s="1" t="s">
        <v>44</v>
      </c>
      <c r="H2938" s="1">
        <v>1016</v>
      </c>
      <c r="I2938" s="1">
        <v>1722.62</v>
      </c>
      <c r="J2938" s="1">
        <v>3252.6</v>
      </c>
      <c r="K2938" s="1">
        <v>158</v>
      </c>
      <c r="L2938" s="1">
        <f>Table49[[#This Row],[Selling_Price]]-Table49[[#This Row],[Market_Price]]</f>
        <v>1529.98</v>
      </c>
      <c r="M2938" s="1">
        <f>Table49[[#This Row],[Quantity]]*Table49[[#This Row],[Selling_Price]]</f>
        <v>513910.8</v>
      </c>
      <c r="N2938" s="1">
        <f>Table49[[#This Row],[Quantity]]*Table49[[#This Row],[Profit_Per_Quantity]]</f>
        <v>241736.84</v>
      </c>
      <c r="O2938" s="1" t="s">
        <v>4350</v>
      </c>
    </row>
    <row r="2939" spans="1:15" x14ac:dyDescent="0.3">
      <c r="A2939" s="1" t="s">
        <v>7599</v>
      </c>
      <c r="B2939" s="1" t="s">
        <v>136</v>
      </c>
      <c r="C2939" s="14" t="s">
        <v>6284</v>
      </c>
      <c r="D2939" s="1" t="s">
        <v>14</v>
      </c>
      <c r="E2939" s="1" t="s">
        <v>4349</v>
      </c>
      <c r="F2939" s="1" t="s">
        <v>35</v>
      </c>
      <c r="G2939" s="1" t="s">
        <v>45</v>
      </c>
      <c r="H2939" s="1">
        <v>1004</v>
      </c>
      <c r="I2939" s="1">
        <v>1403.72</v>
      </c>
      <c r="J2939" s="1">
        <v>1697.22</v>
      </c>
      <c r="K2939" s="1">
        <v>140</v>
      </c>
      <c r="L2939" s="1">
        <f>Table49[[#This Row],[Selling_Price]]-Table49[[#This Row],[Market_Price]]</f>
        <v>293.5</v>
      </c>
      <c r="M2939" s="1">
        <f>Table49[[#This Row],[Quantity]]*Table49[[#This Row],[Selling_Price]]</f>
        <v>237610.80000000002</v>
      </c>
      <c r="N2939" s="1">
        <f>Table49[[#This Row],[Quantity]]*Table49[[#This Row],[Profit_Per_Quantity]]</f>
        <v>41090</v>
      </c>
      <c r="O2939" s="1" t="s">
        <v>4350</v>
      </c>
    </row>
    <row r="2940" spans="1:15" x14ac:dyDescent="0.3">
      <c r="A2940" s="1" t="s">
        <v>10664</v>
      </c>
      <c r="B2940" s="1" t="s">
        <v>4293</v>
      </c>
      <c r="C2940" s="14" t="s">
        <v>4412</v>
      </c>
      <c r="D2940" s="1" t="s">
        <v>13</v>
      </c>
      <c r="E2940" s="1" t="s">
        <v>21</v>
      </c>
      <c r="F2940" s="1" t="s">
        <v>32</v>
      </c>
      <c r="G2940" s="1" t="s">
        <v>36</v>
      </c>
      <c r="H2940" s="1">
        <v>1074</v>
      </c>
      <c r="I2940" s="1">
        <v>644.95000000000005</v>
      </c>
      <c r="J2940" s="1">
        <v>1030.0899999999999</v>
      </c>
      <c r="K2940" s="1">
        <v>425</v>
      </c>
      <c r="L2940" s="1">
        <f>Table49[[#This Row],[Selling_Price]]-Table49[[#This Row],[Market_Price]]</f>
        <v>385.13999999999987</v>
      </c>
      <c r="M2940" s="1">
        <f>Table49[[#This Row],[Quantity]]*Table49[[#This Row],[Selling_Price]]</f>
        <v>437788.24999999994</v>
      </c>
      <c r="N2940" s="1">
        <f>Table49[[#This Row],[Quantity]]*Table49[[#This Row],[Profit_Per_Quantity]]</f>
        <v>163684.49999999994</v>
      </c>
      <c r="O2940" s="1" t="s">
        <v>4350</v>
      </c>
    </row>
    <row r="2941" spans="1:15" x14ac:dyDescent="0.3">
      <c r="A2941" s="1" t="s">
        <v>9590</v>
      </c>
      <c r="B2941" s="1" t="s">
        <v>2607</v>
      </c>
      <c r="C2941" s="14" t="s">
        <v>5621</v>
      </c>
      <c r="D2941" s="1" t="s">
        <v>19</v>
      </c>
      <c r="E2941" s="1" t="s">
        <v>29</v>
      </c>
      <c r="F2941" s="1" t="s">
        <v>31</v>
      </c>
      <c r="G2941" s="1" t="s">
        <v>44</v>
      </c>
      <c r="H2941" s="1">
        <v>1029</v>
      </c>
      <c r="I2941" s="1">
        <v>846.27</v>
      </c>
      <c r="J2941" s="1">
        <v>1364.24</v>
      </c>
      <c r="K2941" s="1">
        <v>46</v>
      </c>
      <c r="L2941" s="1">
        <f>Table49[[#This Row],[Selling_Price]]-Table49[[#This Row],[Market_Price]]</f>
        <v>517.97</v>
      </c>
      <c r="M2941" s="1">
        <f>Table49[[#This Row],[Quantity]]*Table49[[#This Row],[Selling_Price]]</f>
        <v>62755.040000000001</v>
      </c>
      <c r="N2941" s="1">
        <f>Table49[[#This Row],[Quantity]]*Table49[[#This Row],[Profit_Per_Quantity]]</f>
        <v>23826.620000000003</v>
      </c>
      <c r="O2941" s="1" t="s">
        <v>4350</v>
      </c>
    </row>
    <row r="2942" spans="1:15" x14ac:dyDescent="0.3">
      <c r="A2942" s="1" t="s">
        <v>10154</v>
      </c>
      <c r="B2942" s="1" t="s">
        <v>1140</v>
      </c>
      <c r="C2942" s="14" t="s">
        <v>5087</v>
      </c>
      <c r="D2942" s="1" t="s">
        <v>15</v>
      </c>
      <c r="E2942" s="1" t="s">
        <v>21</v>
      </c>
      <c r="F2942" s="1" t="s">
        <v>31</v>
      </c>
      <c r="G2942" s="1" t="s">
        <v>41</v>
      </c>
      <c r="H2942" s="1">
        <v>1039</v>
      </c>
      <c r="I2942" s="1">
        <v>1417.71</v>
      </c>
      <c r="J2942" s="1">
        <v>2707.45</v>
      </c>
      <c r="K2942" s="1">
        <v>17</v>
      </c>
      <c r="L2942" s="1">
        <f>Table49[[#This Row],[Selling_Price]]-Table49[[#This Row],[Market_Price]]</f>
        <v>1289.7399999999998</v>
      </c>
      <c r="M2942" s="1">
        <f>Table49[[#This Row],[Quantity]]*Table49[[#This Row],[Selling_Price]]</f>
        <v>46026.649999999994</v>
      </c>
      <c r="N2942" s="1">
        <f>Table49[[#This Row],[Quantity]]*Table49[[#This Row],[Profit_Per_Quantity]]</f>
        <v>21925.579999999994</v>
      </c>
      <c r="O2942" s="1" t="s">
        <v>4350</v>
      </c>
    </row>
    <row r="2943" spans="1:15" x14ac:dyDescent="0.3">
      <c r="A2943" s="1" t="s">
        <v>6389</v>
      </c>
      <c r="B2943" s="1" t="s">
        <v>96</v>
      </c>
      <c r="C2943" s="14" t="s">
        <v>6290</v>
      </c>
      <c r="D2943" s="1" t="s">
        <v>13</v>
      </c>
      <c r="E2943" s="1" t="s">
        <v>28</v>
      </c>
      <c r="F2943" s="1" t="s">
        <v>31</v>
      </c>
      <c r="G2943" s="1" t="s">
        <v>41</v>
      </c>
      <c r="H2943" s="1">
        <v>1045</v>
      </c>
      <c r="I2943" s="1">
        <v>1252.06</v>
      </c>
      <c r="J2943" s="1">
        <v>1546.97</v>
      </c>
      <c r="K2943" s="1">
        <v>204</v>
      </c>
      <c r="L2943" s="1">
        <f>Table49[[#This Row],[Selling_Price]]-Table49[[#This Row],[Market_Price]]</f>
        <v>294.91000000000008</v>
      </c>
      <c r="M2943" s="1">
        <f>Table49[[#This Row],[Quantity]]*Table49[[#This Row],[Selling_Price]]</f>
        <v>315581.88</v>
      </c>
      <c r="N2943" s="1">
        <f>Table49[[#This Row],[Quantity]]*Table49[[#This Row],[Profit_Per_Quantity]]</f>
        <v>60161.640000000014</v>
      </c>
      <c r="O2943" s="1" t="s">
        <v>4350</v>
      </c>
    </row>
    <row r="2944" spans="1:15" x14ac:dyDescent="0.3">
      <c r="A2944" s="1" t="s">
        <v>6877</v>
      </c>
      <c r="B2944" s="1" t="s">
        <v>96</v>
      </c>
      <c r="C2944" s="14" t="s">
        <v>4754</v>
      </c>
      <c r="D2944" s="1" t="s">
        <v>17</v>
      </c>
      <c r="E2944" s="1" t="s">
        <v>4351</v>
      </c>
      <c r="F2944" s="1" t="s">
        <v>31</v>
      </c>
      <c r="G2944" s="1" t="s">
        <v>37</v>
      </c>
      <c r="H2944" s="1">
        <v>1039</v>
      </c>
      <c r="I2944" s="1">
        <v>920.38</v>
      </c>
      <c r="J2944" s="1">
        <v>1777.8</v>
      </c>
      <c r="K2944" s="1">
        <v>428</v>
      </c>
      <c r="L2944" s="1">
        <f>Table49[[#This Row],[Selling_Price]]-Table49[[#This Row],[Market_Price]]</f>
        <v>857.42</v>
      </c>
      <c r="M2944" s="1">
        <f>Table49[[#This Row],[Quantity]]*Table49[[#This Row],[Selling_Price]]</f>
        <v>760898.4</v>
      </c>
      <c r="N2944" s="1">
        <f>Table49[[#This Row],[Quantity]]*Table49[[#This Row],[Profit_Per_Quantity]]</f>
        <v>366975.76</v>
      </c>
      <c r="O2944" s="1" t="s">
        <v>4350</v>
      </c>
    </row>
    <row r="2945" spans="1:15" x14ac:dyDescent="0.3">
      <c r="A2945" s="1" t="s">
        <v>10558</v>
      </c>
      <c r="B2945" s="1" t="s">
        <v>4124</v>
      </c>
      <c r="C2945" s="14" t="s">
        <v>4576</v>
      </c>
      <c r="D2945" s="1" t="s">
        <v>16</v>
      </c>
      <c r="E2945" s="1" t="s">
        <v>26</v>
      </c>
      <c r="F2945" s="1" t="s">
        <v>35</v>
      </c>
      <c r="G2945" s="1" t="s">
        <v>37</v>
      </c>
      <c r="H2945" s="1">
        <v>1098</v>
      </c>
      <c r="I2945" s="1">
        <v>1779.33</v>
      </c>
      <c r="J2945" s="1">
        <v>3459.05</v>
      </c>
      <c r="K2945" s="1">
        <v>154</v>
      </c>
      <c r="L2945" s="1">
        <f>Table49[[#This Row],[Selling_Price]]-Table49[[#This Row],[Market_Price]]</f>
        <v>1679.7200000000003</v>
      </c>
      <c r="M2945" s="1">
        <f>Table49[[#This Row],[Quantity]]*Table49[[#This Row],[Selling_Price]]</f>
        <v>532693.70000000007</v>
      </c>
      <c r="N2945" s="1">
        <f>Table49[[#This Row],[Quantity]]*Table49[[#This Row],[Profit_Per_Quantity]]</f>
        <v>258676.88000000003</v>
      </c>
      <c r="O2945" s="1" t="s">
        <v>4350</v>
      </c>
    </row>
    <row r="2946" spans="1:15" x14ac:dyDescent="0.3">
      <c r="A2946" s="1" t="s">
        <v>10431</v>
      </c>
      <c r="B2946" s="1" t="s">
        <v>3912</v>
      </c>
      <c r="C2946" s="14" t="s">
        <v>4764</v>
      </c>
      <c r="D2946" s="1" t="s">
        <v>16</v>
      </c>
      <c r="E2946" s="1" t="s">
        <v>26</v>
      </c>
      <c r="F2946" s="1" t="s">
        <v>32</v>
      </c>
      <c r="G2946" s="1" t="s">
        <v>38</v>
      </c>
      <c r="H2946" s="1">
        <v>1036</v>
      </c>
      <c r="I2946" s="1">
        <v>680.76</v>
      </c>
      <c r="J2946" s="1">
        <v>1088.55</v>
      </c>
      <c r="K2946" s="1">
        <v>86</v>
      </c>
      <c r="L2946" s="1">
        <f>Table49[[#This Row],[Selling_Price]]-Table49[[#This Row],[Market_Price]]</f>
        <v>407.78999999999996</v>
      </c>
      <c r="M2946" s="1">
        <f>Table49[[#This Row],[Quantity]]*Table49[[#This Row],[Selling_Price]]</f>
        <v>93615.3</v>
      </c>
      <c r="N2946" s="1">
        <f>Table49[[#This Row],[Quantity]]*Table49[[#This Row],[Profit_Per_Quantity]]</f>
        <v>35069.939999999995</v>
      </c>
      <c r="O2946" s="1" t="s">
        <v>4350</v>
      </c>
    </row>
    <row r="2947" spans="1:15" x14ac:dyDescent="0.3">
      <c r="A2947" s="1" t="s">
        <v>7646</v>
      </c>
      <c r="B2947" s="1" t="s">
        <v>3390</v>
      </c>
      <c r="C2947" s="14" t="s">
        <v>5169</v>
      </c>
      <c r="D2947" s="1" t="s">
        <v>11</v>
      </c>
      <c r="E2947" s="1" t="s">
        <v>28</v>
      </c>
      <c r="F2947" s="1" t="s">
        <v>35</v>
      </c>
      <c r="G2947" s="1" t="s">
        <v>36</v>
      </c>
      <c r="H2947" s="1">
        <v>1033</v>
      </c>
      <c r="I2947" s="1">
        <v>316.83999999999997</v>
      </c>
      <c r="J2947" s="1">
        <v>378.62</v>
      </c>
      <c r="K2947" s="1">
        <v>481</v>
      </c>
      <c r="L2947" s="1">
        <f>Table49[[#This Row],[Selling_Price]]-Table49[[#This Row],[Market_Price]]</f>
        <v>61.78000000000003</v>
      </c>
      <c r="M2947" s="1">
        <f>Table49[[#This Row],[Quantity]]*Table49[[#This Row],[Selling_Price]]</f>
        <v>182116.22</v>
      </c>
      <c r="N2947" s="1">
        <f>Table49[[#This Row],[Quantity]]*Table49[[#This Row],[Profit_Per_Quantity]]</f>
        <v>29716.180000000015</v>
      </c>
      <c r="O2947" s="1" t="s">
        <v>4350</v>
      </c>
    </row>
    <row r="2948" spans="1:15" x14ac:dyDescent="0.3">
      <c r="A2948" s="1" t="s">
        <v>9601</v>
      </c>
      <c r="B2948" s="1" t="s">
        <v>2629</v>
      </c>
      <c r="C2948" s="14" t="s">
        <v>5613</v>
      </c>
      <c r="D2948" s="1" t="s">
        <v>11</v>
      </c>
      <c r="E2948" s="1" t="s">
        <v>29</v>
      </c>
      <c r="F2948" s="1" t="s">
        <v>35</v>
      </c>
      <c r="G2948" s="1" t="s">
        <v>37</v>
      </c>
      <c r="H2948" s="1">
        <v>1024</v>
      </c>
      <c r="I2948" s="1">
        <v>1461.35</v>
      </c>
      <c r="J2948" s="1">
        <v>2684.99</v>
      </c>
      <c r="K2948" s="1">
        <v>23</v>
      </c>
      <c r="L2948" s="1">
        <f>Table49[[#This Row],[Selling_Price]]-Table49[[#This Row],[Market_Price]]</f>
        <v>1223.6399999999999</v>
      </c>
      <c r="M2948" s="1">
        <f>Table49[[#This Row],[Quantity]]*Table49[[#This Row],[Selling_Price]]</f>
        <v>61754.77</v>
      </c>
      <c r="N2948" s="1">
        <f>Table49[[#This Row],[Quantity]]*Table49[[#This Row],[Profit_Per_Quantity]]</f>
        <v>28143.719999999998</v>
      </c>
      <c r="O2948" s="1" t="s">
        <v>4350</v>
      </c>
    </row>
    <row r="2949" spans="1:15" x14ac:dyDescent="0.3">
      <c r="A2949" s="1" t="s">
        <v>8054</v>
      </c>
      <c r="B2949" s="1" t="s">
        <v>104</v>
      </c>
      <c r="C2949" s="14" t="s">
        <v>6289</v>
      </c>
      <c r="D2949" s="1" t="s">
        <v>20</v>
      </c>
      <c r="E2949" s="1" t="s">
        <v>29</v>
      </c>
      <c r="F2949" s="1" t="s">
        <v>34</v>
      </c>
      <c r="G2949" s="1" t="s">
        <v>45</v>
      </c>
      <c r="H2949" s="1">
        <v>1008</v>
      </c>
      <c r="I2949" s="1">
        <v>1683.78</v>
      </c>
      <c r="J2949" s="1">
        <v>1989.37</v>
      </c>
      <c r="K2949" s="1">
        <v>481</v>
      </c>
      <c r="L2949" s="1">
        <f>Table49[[#This Row],[Selling_Price]]-Table49[[#This Row],[Market_Price]]</f>
        <v>305.58999999999992</v>
      </c>
      <c r="M2949" s="1">
        <f>Table49[[#This Row],[Quantity]]*Table49[[#This Row],[Selling_Price]]</f>
        <v>956886.97</v>
      </c>
      <c r="N2949" s="1">
        <f>Table49[[#This Row],[Quantity]]*Table49[[#This Row],[Profit_Per_Quantity]]</f>
        <v>146988.78999999995</v>
      </c>
      <c r="O2949" s="1" t="s">
        <v>4350</v>
      </c>
    </row>
    <row r="2950" spans="1:15" x14ac:dyDescent="0.3">
      <c r="A2950" s="1" t="s">
        <v>8044</v>
      </c>
      <c r="B2950" s="1" t="s">
        <v>87</v>
      </c>
      <c r="C2950" s="14" t="s">
        <v>6055</v>
      </c>
      <c r="D2950" s="1" t="s">
        <v>12</v>
      </c>
      <c r="E2950" s="1" t="s">
        <v>27</v>
      </c>
      <c r="F2950" s="1" t="s">
        <v>33</v>
      </c>
      <c r="G2950" s="1" t="s">
        <v>42</v>
      </c>
      <c r="H2950" s="1">
        <v>1032</v>
      </c>
      <c r="I2950" s="1">
        <v>1063.6500000000001</v>
      </c>
      <c r="J2950" s="1">
        <v>1991.26</v>
      </c>
      <c r="K2950" s="1">
        <v>7</v>
      </c>
      <c r="L2950" s="1">
        <f>Table49[[#This Row],[Selling_Price]]-Table49[[#This Row],[Market_Price]]</f>
        <v>927.6099999999999</v>
      </c>
      <c r="M2950" s="1">
        <f>Table49[[#This Row],[Quantity]]*Table49[[#This Row],[Selling_Price]]</f>
        <v>13938.82</v>
      </c>
      <c r="N2950" s="1">
        <f>Table49[[#This Row],[Quantity]]*Table49[[#This Row],[Profit_Per_Quantity]]</f>
        <v>6493.2699999999995</v>
      </c>
      <c r="O2950" s="1" t="s">
        <v>4350</v>
      </c>
    </row>
    <row r="2951" spans="1:15" x14ac:dyDescent="0.3">
      <c r="A2951" s="1" t="s">
        <v>9767</v>
      </c>
      <c r="B2951" s="1" t="s">
        <v>2892</v>
      </c>
      <c r="C2951" s="14" t="s">
        <v>5471</v>
      </c>
      <c r="D2951" s="1" t="s">
        <v>11</v>
      </c>
      <c r="E2951" s="1" t="s">
        <v>25</v>
      </c>
      <c r="F2951" s="1" t="s">
        <v>35</v>
      </c>
      <c r="G2951" s="1" t="s">
        <v>37</v>
      </c>
      <c r="H2951" s="1">
        <v>1083</v>
      </c>
      <c r="I2951" s="1">
        <v>1942.31</v>
      </c>
      <c r="J2951" s="1">
        <v>2456.8200000000002</v>
      </c>
      <c r="K2951" s="1">
        <v>182</v>
      </c>
      <c r="L2951" s="1">
        <f>Table49[[#This Row],[Selling_Price]]-Table49[[#This Row],[Market_Price]]</f>
        <v>514.51000000000022</v>
      </c>
      <c r="M2951" s="1">
        <f>Table49[[#This Row],[Quantity]]*Table49[[#This Row],[Selling_Price]]</f>
        <v>447141.24000000005</v>
      </c>
      <c r="N2951" s="1">
        <f>Table49[[#This Row],[Quantity]]*Table49[[#This Row],[Profit_Per_Quantity]]</f>
        <v>93640.820000000036</v>
      </c>
      <c r="O2951" s="1" t="s">
        <v>4350</v>
      </c>
    </row>
    <row r="2952" spans="1:15" x14ac:dyDescent="0.3">
      <c r="A2952" s="1" t="s">
        <v>8051</v>
      </c>
      <c r="B2952" s="1" t="s">
        <v>101</v>
      </c>
      <c r="C2952" s="14" t="s">
        <v>4725</v>
      </c>
      <c r="D2952" s="1" t="s">
        <v>17</v>
      </c>
      <c r="E2952" s="1" t="s">
        <v>27</v>
      </c>
      <c r="F2952" s="1" t="s">
        <v>35</v>
      </c>
      <c r="G2952" s="1" t="s">
        <v>36</v>
      </c>
      <c r="H2952" s="1">
        <v>1097</v>
      </c>
      <c r="I2952" s="1">
        <v>1952.67</v>
      </c>
      <c r="J2952" s="1">
        <v>2567.8000000000002</v>
      </c>
      <c r="K2952" s="1">
        <v>444</v>
      </c>
      <c r="L2952" s="1">
        <f>Table49[[#This Row],[Selling_Price]]-Table49[[#This Row],[Market_Price]]</f>
        <v>615.13000000000011</v>
      </c>
      <c r="M2952" s="1">
        <f>Table49[[#This Row],[Quantity]]*Table49[[#This Row],[Selling_Price]]</f>
        <v>1140103.2000000002</v>
      </c>
      <c r="N2952" s="1">
        <f>Table49[[#This Row],[Quantity]]*Table49[[#This Row],[Profit_Per_Quantity]]</f>
        <v>273117.72000000003</v>
      </c>
      <c r="O2952" s="1" t="s">
        <v>4350</v>
      </c>
    </row>
    <row r="2953" spans="1:15" x14ac:dyDescent="0.3">
      <c r="A2953" s="1" t="s">
        <v>7367</v>
      </c>
      <c r="B2953" s="1" t="s">
        <v>2523</v>
      </c>
      <c r="C2953" s="14" t="s">
        <v>5663</v>
      </c>
      <c r="D2953" s="1" t="s">
        <v>20</v>
      </c>
      <c r="E2953" s="1" t="s">
        <v>4349</v>
      </c>
      <c r="F2953" s="1" t="s">
        <v>35</v>
      </c>
      <c r="G2953" s="1" t="s">
        <v>38</v>
      </c>
      <c r="H2953" s="1">
        <v>1099</v>
      </c>
      <c r="I2953" s="1">
        <v>687.07</v>
      </c>
      <c r="J2953" s="1">
        <v>813.18</v>
      </c>
      <c r="K2953" s="1">
        <v>292</v>
      </c>
      <c r="L2953" s="1">
        <f>Table49[[#This Row],[Selling_Price]]-Table49[[#This Row],[Market_Price]]</f>
        <v>126.1099999999999</v>
      </c>
      <c r="M2953" s="1">
        <f>Table49[[#This Row],[Quantity]]*Table49[[#This Row],[Selling_Price]]</f>
        <v>237448.56</v>
      </c>
      <c r="N2953" s="1">
        <f>Table49[[#This Row],[Quantity]]*Table49[[#This Row],[Profit_Per_Quantity]]</f>
        <v>36824.119999999974</v>
      </c>
      <c r="O2953" s="1" t="s">
        <v>4350</v>
      </c>
    </row>
    <row r="2954" spans="1:15" x14ac:dyDescent="0.3">
      <c r="A2954" s="1" t="s">
        <v>10591</v>
      </c>
      <c r="B2954" s="1" t="s">
        <v>4181</v>
      </c>
      <c r="C2954" s="14" t="s">
        <v>4431</v>
      </c>
      <c r="D2954" s="1" t="s">
        <v>17</v>
      </c>
      <c r="E2954" s="1" t="s">
        <v>4351</v>
      </c>
      <c r="F2954" s="1" t="s">
        <v>32</v>
      </c>
      <c r="G2954" s="1" t="s">
        <v>41</v>
      </c>
      <c r="H2954" s="1">
        <v>1066</v>
      </c>
      <c r="I2954" s="1">
        <v>1381.57</v>
      </c>
      <c r="J2954" s="1">
        <v>2740.33</v>
      </c>
      <c r="K2954" s="1">
        <v>392</v>
      </c>
      <c r="L2954" s="1">
        <f>Table49[[#This Row],[Selling_Price]]-Table49[[#This Row],[Market_Price]]</f>
        <v>1358.76</v>
      </c>
      <c r="M2954" s="1">
        <f>Table49[[#This Row],[Quantity]]*Table49[[#This Row],[Selling_Price]]</f>
        <v>1074209.3599999999</v>
      </c>
      <c r="N2954" s="1">
        <f>Table49[[#This Row],[Quantity]]*Table49[[#This Row],[Profit_Per_Quantity]]</f>
        <v>532633.92000000004</v>
      </c>
      <c r="O2954" s="1" t="s">
        <v>4350</v>
      </c>
    </row>
    <row r="2955" spans="1:15" x14ac:dyDescent="0.3">
      <c r="A2955" s="1" t="s">
        <v>9771</v>
      </c>
      <c r="B2955" s="1" t="s">
        <v>2896</v>
      </c>
      <c r="C2955" s="14" t="s">
        <v>5041</v>
      </c>
      <c r="D2955" s="1" t="s">
        <v>19</v>
      </c>
      <c r="E2955" s="1" t="s">
        <v>4349</v>
      </c>
      <c r="F2955" s="1" t="s">
        <v>35</v>
      </c>
      <c r="G2955" s="1" t="s">
        <v>36</v>
      </c>
      <c r="H2955" s="1">
        <v>1070</v>
      </c>
      <c r="I2955" s="1">
        <v>322.02</v>
      </c>
      <c r="J2955" s="1">
        <v>596.97</v>
      </c>
      <c r="K2955" s="1">
        <v>495</v>
      </c>
      <c r="L2955" s="1">
        <f>Table49[[#This Row],[Selling_Price]]-Table49[[#This Row],[Market_Price]]</f>
        <v>274.95000000000005</v>
      </c>
      <c r="M2955" s="1">
        <f>Table49[[#This Row],[Quantity]]*Table49[[#This Row],[Selling_Price]]</f>
        <v>295500.15000000002</v>
      </c>
      <c r="N2955" s="1">
        <f>Table49[[#This Row],[Quantity]]*Table49[[#This Row],[Profit_Per_Quantity]]</f>
        <v>136100.25000000003</v>
      </c>
      <c r="O2955" s="1" t="s">
        <v>4350</v>
      </c>
    </row>
    <row r="2956" spans="1:15" x14ac:dyDescent="0.3">
      <c r="A2956" s="1" t="s">
        <v>8061</v>
      </c>
      <c r="B2956" s="1" t="s">
        <v>115</v>
      </c>
      <c r="C2956" s="14" t="s">
        <v>5008</v>
      </c>
      <c r="D2956" s="1" t="s">
        <v>12</v>
      </c>
      <c r="E2956" s="1" t="s">
        <v>21</v>
      </c>
      <c r="F2956" s="1" t="s">
        <v>34</v>
      </c>
      <c r="G2956" s="1" t="s">
        <v>43</v>
      </c>
      <c r="H2956" s="1">
        <v>1097</v>
      </c>
      <c r="I2956" s="1">
        <v>1179.42</v>
      </c>
      <c r="J2956" s="1">
        <v>1763.56</v>
      </c>
      <c r="K2956" s="1">
        <v>287</v>
      </c>
      <c r="L2956" s="1">
        <f>Table49[[#This Row],[Selling_Price]]-Table49[[#This Row],[Market_Price]]</f>
        <v>584.13999999999987</v>
      </c>
      <c r="M2956" s="1">
        <f>Table49[[#This Row],[Quantity]]*Table49[[#This Row],[Selling_Price]]</f>
        <v>506141.72</v>
      </c>
      <c r="N2956" s="1">
        <f>Table49[[#This Row],[Quantity]]*Table49[[#This Row],[Profit_Per_Quantity]]</f>
        <v>167648.17999999996</v>
      </c>
      <c r="O2956" s="1" t="s">
        <v>4350</v>
      </c>
    </row>
    <row r="2957" spans="1:15" x14ac:dyDescent="0.3">
      <c r="A2957" s="1" t="s">
        <v>6615</v>
      </c>
      <c r="B2957" s="1" t="s">
        <v>4139</v>
      </c>
      <c r="C2957" s="14" t="s">
        <v>4561</v>
      </c>
      <c r="D2957" s="1" t="s">
        <v>13</v>
      </c>
      <c r="E2957" s="1" t="s">
        <v>25</v>
      </c>
      <c r="F2957" s="1" t="s">
        <v>31</v>
      </c>
      <c r="G2957" s="1" t="s">
        <v>42</v>
      </c>
      <c r="H2957" s="1">
        <v>1020</v>
      </c>
      <c r="I2957" s="1">
        <v>1672.81</v>
      </c>
      <c r="J2957" s="1">
        <v>2364.7399999999998</v>
      </c>
      <c r="K2957" s="1">
        <v>87</v>
      </c>
      <c r="L2957" s="1">
        <f>Table49[[#This Row],[Selling_Price]]-Table49[[#This Row],[Market_Price]]</f>
        <v>691.92999999999984</v>
      </c>
      <c r="M2957" s="1">
        <f>Table49[[#This Row],[Quantity]]*Table49[[#This Row],[Selling_Price]]</f>
        <v>205732.37999999998</v>
      </c>
      <c r="N2957" s="1">
        <f>Table49[[#This Row],[Quantity]]*Table49[[#This Row],[Profit_Per_Quantity]]</f>
        <v>60197.909999999989</v>
      </c>
      <c r="O2957" s="1" t="s">
        <v>4350</v>
      </c>
    </row>
    <row r="2958" spans="1:15" x14ac:dyDescent="0.3">
      <c r="A2958" s="1" t="s">
        <v>10409</v>
      </c>
      <c r="B2958" s="1" t="s">
        <v>3879</v>
      </c>
      <c r="C2958" s="14" t="s">
        <v>4796</v>
      </c>
      <c r="D2958" s="1" t="s">
        <v>19</v>
      </c>
      <c r="E2958" s="1" t="s">
        <v>21</v>
      </c>
      <c r="F2958" s="1" t="s">
        <v>31</v>
      </c>
      <c r="G2958" s="1" t="s">
        <v>44</v>
      </c>
      <c r="H2958" s="1">
        <v>1050</v>
      </c>
      <c r="I2958" s="1">
        <v>272.04000000000002</v>
      </c>
      <c r="J2958" s="1">
        <v>365.59</v>
      </c>
      <c r="K2958" s="1">
        <v>56</v>
      </c>
      <c r="L2958" s="1">
        <f>Table49[[#This Row],[Selling_Price]]-Table49[[#This Row],[Market_Price]]</f>
        <v>93.549999999999955</v>
      </c>
      <c r="M2958" s="1">
        <f>Table49[[#This Row],[Quantity]]*Table49[[#This Row],[Selling_Price]]</f>
        <v>20473.039999999997</v>
      </c>
      <c r="N2958" s="1">
        <f>Table49[[#This Row],[Quantity]]*Table49[[#This Row],[Profit_Per_Quantity]]</f>
        <v>5238.7999999999975</v>
      </c>
      <c r="O2958" s="1" t="s">
        <v>4350</v>
      </c>
    </row>
    <row r="2959" spans="1:15" x14ac:dyDescent="0.3">
      <c r="A2959" s="1" t="s">
        <v>9841</v>
      </c>
      <c r="B2959" s="1" t="s">
        <v>3011</v>
      </c>
      <c r="C2959" s="14" t="s">
        <v>5402</v>
      </c>
      <c r="D2959" s="1" t="s">
        <v>19</v>
      </c>
      <c r="E2959" s="1" t="s">
        <v>29</v>
      </c>
      <c r="F2959" s="1" t="s">
        <v>31</v>
      </c>
      <c r="G2959" s="1" t="s">
        <v>36</v>
      </c>
      <c r="H2959" s="1">
        <v>1009</v>
      </c>
      <c r="I2959" s="1">
        <v>1108.27</v>
      </c>
      <c r="J2959" s="1">
        <v>2202.85</v>
      </c>
      <c r="K2959" s="1">
        <v>395</v>
      </c>
      <c r="L2959" s="1">
        <f>Table49[[#This Row],[Selling_Price]]-Table49[[#This Row],[Market_Price]]</f>
        <v>1094.58</v>
      </c>
      <c r="M2959" s="1">
        <f>Table49[[#This Row],[Quantity]]*Table49[[#This Row],[Selling_Price]]</f>
        <v>870125.75</v>
      </c>
      <c r="N2959" s="1">
        <f>Table49[[#This Row],[Quantity]]*Table49[[#This Row],[Profit_Per_Quantity]]</f>
        <v>432359.1</v>
      </c>
      <c r="O2959" s="1" t="s">
        <v>4350</v>
      </c>
    </row>
    <row r="2960" spans="1:15" x14ac:dyDescent="0.3">
      <c r="A2960" s="1" t="s">
        <v>6441</v>
      </c>
      <c r="B2960" s="1" t="s">
        <v>3996</v>
      </c>
      <c r="C2960" s="14" t="s">
        <v>4692</v>
      </c>
      <c r="D2960" s="1" t="s">
        <v>18</v>
      </c>
      <c r="E2960" s="1" t="s">
        <v>4351</v>
      </c>
      <c r="F2960" s="1" t="s">
        <v>32</v>
      </c>
      <c r="G2960" s="1" t="s">
        <v>43</v>
      </c>
      <c r="H2960" s="1">
        <v>1058</v>
      </c>
      <c r="I2960" s="1">
        <v>83.66</v>
      </c>
      <c r="J2960" s="1">
        <v>121.01</v>
      </c>
      <c r="K2960" s="1">
        <v>391</v>
      </c>
      <c r="L2960" s="1">
        <f>Table49[[#This Row],[Selling_Price]]-Table49[[#This Row],[Market_Price]]</f>
        <v>37.350000000000009</v>
      </c>
      <c r="M2960" s="1">
        <f>Table49[[#This Row],[Quantity]]*Table49[[#This Row],[Selling_Price]]</f>
        <v>47314.91</v>
      </c>
      <c r="N2960" s="1">
        <f>Table49[[#This Row],[Quantity]]*Table49[[#This Row],[Profit_Per_Quantity]]</f>
        <v>14603.850000000004</v>
      </c>
      <c r="O2960" s="1" t="s">
        <v>4350</v>
      </c>
    </row>
    <row r="2961" spans="1:15" x14ac:dyDescent="0.3">
      <c r="A2961" s="1" t="s">
        <v>8052</v>
      </c>
      <c r="B2961" s="1" t="s">
        <v>102</v>
      </c>
      <c r="C2961" s="14" t="s">
        <v>5615</v>
      </c>
      <c r="D2961" s="1" t="s">
        <v>16</v>
      </c>
      <c r="E2961" s="1" t="s">
        <v>21</v>
      </c>
      <c r="F2961" s="1" t="s">
        <v>35</v>
      </c>
      <c r="G2961" s="1" t="s">
        <v>40</v>
      </c>
      <c r="H2961" s="1">
        <v>1090</v>
      </c>
      <c r="I2961" s="1">
        <v>891.89</v>
      </c>
      <c r="J2961" s="1">
        <v>1286.56</v>
      </c>
      <c r="K2961" s="1">
        <v>85</v>
      </c>
      <c r="L2961" s="1">
        <f>Table49[[#This Row],[Selling_Price]]-Table49[[#This Row],[Market_Price]]</f>
        <v>394.66999999999996</v>
      </c>
      <c r="M2961" s="1">
        <f>Table49[[#This Row],[Quantity]]*Table49[[#This Row],[Selling_Price]]</f>
        <v>109357.59999999999</v>
      </c>
      <c r="N2961" s="1">
        <f>Table49[[#This Row],[Quantity]]*Table49[[#This Row],[Profit_Per_Quantity]]</f>
        <v>33546.949999999997</v>
      </c>
      <c r="O2961" s="1" t="s">
        <v>4350</v>
      </c>
    </row>
    <row r="2962" spans="1:15" x14ac:dyDescent="0.3">
      <c r="A2962" s="1" t="s">
        <v>10231</v>
      </c>
      <c r="B2962" s="1" t="s">
        <v>3616</v>
      </c>
      <c r="C2962" s="14" t="s">
        <v>5000</v>
      </c>
      <c r="D2962" s="1" t="s">
        <v>15</v>
      </c>
      <c r="E2962" s="1" t="s">
        <v>30</v>
      </c>
      <c r="F2962" s="1" t="s">
        <v>34</v>
      </c>
      <c r="G2962" s="1" t="s">
        <v>41</v>
      </c>
      <c r="H2962" s="1">
        <v>1001</v>
      </c>
      <c r="I2962" s="1">
        <v>129.65</v>
      </c>
      <c r="J2962" s="1">
        <v>247.23</v>
      </c>
      <c r="K2962" s="1">
        <v>210</v>
      </c>
      <c r="L2962" s="1">
        <f>Table49[[#This Row],[Selling_Price]]-Table49[[#This Row],[Market_Price]]</f>
        <v>117.57999999999998</v>
      </c>
      <c r="M2962" s="1">
        <f>Table49[[#This Row],[Quantity]]*Table49[[#This Row],[Selling_Price]]</f>
        <v>51918.299999999996</v>
      </c>
      <c r="N2962" s="1">
        <f>Table49[[#This Row],[Quantity]]*Table49[[#This Row],[Profit_Per_Quantity]]</f>
        <v>24691.799999999996</v>
      </c>
      <c r="O2962" s="1" t="s">
        <v>4350</v>
      </c>
    </row>
    <row r="2963" spans="1:15" x14ac:dyDescent="0.3">
      <c r="A2963" s="1" t="s">
        <v>6869</v>
      </c>
      <c r="B2963" s="1" t="s">
        <v>3904</v>
      </c>
      <c r="C2963" s="14" t="s">
        <v>4771</v>
      </c>
      <c r="D2963" s="1" t="s">
        <v>20</v>
      </c>
      <c r="E2963" s="1" t="s">
        <v>28</v>
      </c>
      <c r="F2963" s="1" t="s">
        <v>32</v>
      </c>
      <c r="G2963" s="1" t="s">
        <v>40</v>
      </c>
      <c r="H2963" s="1">
        <v>1097</v>
      </c>
      <c r="I2963" s="1">
        <v>1631.43</v>
      </c>
      <c r="J2963" s="1">
        <v>2824.01</v>
      </c>
      <c r="K2963" s="1">
        <v>211</v>
      </c>
      <c r="L2963" s="1">
        <f>Table49[[#This Row],[Selling_Price]]-Table49[[#This Row],[Market_Price]]</f>
        <v>1192.5800000000002</v>
      </c>
      <c r="M2963" s="1">
        <f>Table49[[#This Row],[Quantity]]*Table49[[#This Row],[Selling_Price]]</f>
        <v>595866.1100000001</v>
      </c>
      <c r="N2963" s="1">
        <f>Table49[[#This Row],[Quantity]]*Table49[[#This Row],[Profit_Per_Quantity]]</f>
        <v>251634.38000000003</v>
      </c>
      <c r="O2963" s="1" t="s">
        <v>4350</v>
      </c>
    </row>
    <row r="2964" spans="1:15" x14ac:dyDescent="0.3">
      <c r="A2964" s="1" t="s">
        <v>10016</v>
      </c>
      <c r="B2964" s="1" t="s">
        <v>3293</v>
      </c>
      <c r="C2964" s="14" t="s">
        <v>5240</v>
      </c>
      <c r="D2964" s="1" t="s">
        <v>19</v>
      </c>
      <c r="E2964" s="1" t="s">
        <v>4351</v>
      </c>
      <c r="F2964" s="1" t="s">
        <v>34</v>
      </c>
      <c r="G2964" s="1" t="s">
        <v>4352</v>
      </c>
      <c r="H2964" s="1">
        <v>1007</v>
      </c>
      <c r="I2964" s="1">
        <v>1660.68</v>
      </c>
      <c r="J2964" s="1">
        <v>2502.2199999999998</v>
      </c>
      <c r="K2964" s="1">
        <v>100</v>
      </c>
      <c r="L2964" s="1">
        <f>Table49[[#This Row],[Selling_Price]]-Table49[[#This Row],[Market_Price]]</f>
        <v>841.53999999999974</v>
      </c>
      <c r="M2964" s="1">
        <f>Table49[[#This Row],[Quantity]]*Table49[[#This Row],[Selling_Price]]</f>
        <v>250221.99999999997</v>
      </c>
      <c r="N2964" s="1">
        <f>Table49[[#This Row],[Quantity]]*Table49[[#This Row],[Profit_Per_Quantity]]</f>
        <v>84153.999999999971</v>
      </c>
      <c r="O2964" s="1" t="s">
        <v>4350</v>
      </c>
    </row>
    <row r="2965" spans="1:15" x14ac:dyDescent="0.3">
      <c r="A2965" s="1" t="s">
        <v>10556</v>
      </c>
      <c r="B2965" s="1" t="s">
        <v>4122</v>
      </c>
      <c r="C2965" s="14" t="s">
        <v>4578</v>
      </c>
      <c r="D2965" s="1" t="s">
        <v>13</v>
      </c>
      <c r="E2965" s="1" t="s">
        <v>26</v>
      </c>
      <c r="F2965" s="1" t="s">
        <v>35</v>
      </c>
      <c r="G2965" s="1" t="s">
        <v>44</v>
      </c>
      <c r="H2965" s="1">
        <v>1061</v>
      </c>
      <c r="I2965" s="1">
        <v>1185.8699999999999</v>
      </c>
      <c r="J2965" s="1">
        <v>1921.88</v>
      </c>
      <c r="K2965" s="1">
        <v>332</v>
      </c>
      <c r="L2965" s="1">
        <f>Table49[[#This Row],[Selling_Price]]-Table49[[#This Row],[Market_Price]]</f>
        <v>736.01000000000022</v>
      </c>
      <c r="M2965" s="1">
        <f>Table49[[#This Row],[Quantity]]*Table49[[#This Row],[Selling_Price]]</f>
        <v>638064.16</v>
      </c>
      <c r="N2965" s="1">
        <f>Table49[[#This Row],[Quantity]]*Table49[[#This Row],[Profit_Per_Quantity]]</f>
        <v>244355.32000000007</v>
      </c>
      <c r="O2965" s="1" t="s">
        <v>4350</v>
      </c>
    </row>
    <row r="2966" spans="1:15" x14ac:dyDescent="0.3">
      <c r="A2966" s="1" t="s">
        <v>7733</v>
      </c>
      <c r="B2966" s="1" t="s">
        <v>3008</v>
      </c>
      <c r="C2966" s="14" t="s">
        <v>5404</v>
      </c>
      <c r="D2966" s="1" t="s">
        <v>17</v>
      </c>
      <c r="E2966" s="1" t="s">
        <v>28</v>
      </c>
      <c r="F2966" s="1" t="s">
        <v>35</v>
      </c>
      <c r="G2966" s="1" t="s">
        <v>43</v>
      </c>
      <c r="H2966" s="1">
        <v>1089</v>
      </c>
      <c r="I2966" s="1">
        <v>1718.18</v>
      </c>
      <c r="J2966" s="1">
        <v>2695.35</v>
      </c>
      <c r="K2966" s="1">
        <v>458</v>
      </c>
      <c r="L2966" s="1">
        <f>Table49[[#This Row],[Selling_Price]]-Table49[[#This Row],[Market_Price]]</f>
        <v>977.16999999999985</v>
      </c>
      <c r="M2966" s="1">
        <f>Table49[[#This Row],[Quantity]]*Table49[[#This Row],[Selling_Price]]</f>
        <v>1234470.3</v>
      </c>
      <c r="N2966" s="1">
        <f>Table49[[#This Row],[Quantity]]*Table49[[#This Row],[Profit_Per_Quantity]]</f>
        <v>447543.85999999993</v>
      </c>
      <c r="O2966" s="1" t="s">
        <v>4350</v>
      </c>
    </row>
    <row r="2967" spans="1:15" x14ac:dyDescent="0.3">
      <c r="A2967" s="1" t="s">
        <v>7458</v>
      </c>
      <c r="B2967" s="1" t="s">
        <v>2882</v>
      </c>
      <c r="C2967" s="14" t="s">
        <v>4645</v>
      </c>
      <c r="D2967" s="1" t="s">
        <v>20</v>
      </c>
      <c r="E2967" s="1" t="s">
        <v>28</v>
      </c>
      <c r="F2967" s="1" t="s">
        <v>32</v>
      </c>
      <c r="G2967" s="1" t="s">
        <v>4352</v>
      </c>
      <c r="H2967" s="1">
        <v>1055</v>
      </c>
      <c r="I2967" s="1">
        <v>1272.6099999999999</v>
      </c>
      <c r="J2967" s="1">
        <v>1989.61</v>
      </c>
      <c r="K2967" s="1">
        <v>36</v>
      </c>
      <c r="L2967" s="1">
        <f>Table49[[#This Row],[Selling_Price]]-Table49[[#This Row],[Market_Price]]</f>
        <v>717</v>
      </c>
      <c r="M2967" s="1">
        <f>Table49[[#This Row],[Quantity]]*Table49[[#This Row],[Selling_Price]]</f>
        <v>71625.959999999992</v>
      </c>
      <c r="N2967" s="1">
        <f>Table49[[#This Row],[Quantity]]*Table49[[#This Row],[Profit_Per_Quantity]]</f>
        <v>25812</v>
      </c>
      <c r="O2967" s="1" t="s">
        <v>4350</v>
      </c>
    </row>
    <row r="2968" spans="1:15" x14ac:dyDescent="0.3">
      <c r="A2968" s="1" t="s">
        <v>8047</v>
      </c>
      <c r="B2968" s="1" t="s">
        <v>91</v>
      </c>
      <c r="C2968" s="14" t="s">
        <v>6098</v>
      </c>
      <c r="D2968" s="1" t="s">
        <v>18</v>
      </c>
      <c r="E2968" s="1" t="s">
        <v>27</v>
      </c>
      <c r="F2968" s="1" t="s">
        <v>32</v>
      </c>
      <c r="G2968" s="1" t="s">
        <v>37</v>
      </c>
      <c r="H2968" s="1">
        <v>1014</v>
      </c>
      <c r="I2968" s="1">
        <v>697.15</v>
      </c>
      <c r="J2968" s="1">
        <v>955.47</v>
      </c>
      <c r="K2968" s="1">
        <v>203</v>
      </c>
      <c r="L2968" s="1">
        <f>Table49[[#This Row],[Selling_Price]]-Table49[[#This Row],[Market_Price]]</f>
        <v>258.32000000000005</v>
      </c>
      <c r="M2968" s="1">
        <f>Table49[[#This Row],[Quantity]]*Table49[[#This Row],[Selling_Price]]</f>
        <v>193960.41</v>
      </c>
      <c r="N2968" s="1">
        <f>Table49[[#This Row],[Quantity]]*Table49[[#This Row],[Profit_Per_Quantity]]</f>
        <v>52438.960000000014</v>
      </c>
      <c r="O2968" s="1" t="s">
        <v>4350</v>
      </c>
    </row>
    <row r="2969" spans="1:15" x14ac:dyDescent="0.3">
      <c r="A2969" s="1" t="s">
        <v>9600</v>
      </c>
      <c r="B2969" s="1" t="s">
        <v>2628</v>
      </c>
      <c r="C2969" s="14" t="s">
        <v>5614</v>
      </c>
      <c r="D2969" s="1" t="s">
        <v>14</v>
      </c>
      <c r="E2969" s="1" t="s">
        <v>29</v>
      </c>
      <c r="F2969" s="1" t="s">
        <v>35</v>
      </c>
      <c r="G2969" s="1" t="s">
        <v>41</v>
      </c>
      <c r="H2969" s="1">
        <v>1038</v>
      </c>
      <c r="I2969" s="1">
        <v>1733.82</v>
      </c>
      <c r="J2969" s="1">
        <v>2295.89</v>
      </c>
      <c r="K2969" s="1">
        <v>289</v>
      </c>
      <c r="L2969" s="1">
        <f>Table49[[#This Row],[Selling_Price]]-Table49[[#This Row],[Market_Price]]</f>
        <v>562.06999999999994</v>
      </c>
      <c r="M2969" s="1">
        <f>Table49[[#This Row],[Quantity]]*Table49[[#This Row],[Selling_Price]]</f>
        <v>663512.21</v>
      </c>
      <c r="N2969" s="1">
        <f>Table49[[#This Row],[Quantity]]*Table49[[#This Row],[Profit_Per_Quantity]]</f>
        <v>162438.22999999998</v>
      </c>
      <c r="O2969" s="1" t="s">
        <v>4350</v>
      </c>
    </row>
    <row r="2970" spans="1:15" x14ac:dyDescent="0.3">
      <c r="A2970" s="1" t="s">
        <v>7620</v>
      </c>
      <c r="B2970" s="1" t="s">
        <v>3838</v>
      </c>
      <c r="C2970" s="14" t="s">
        <v>4831</v>
      </c>
      <c r="D2970" s="1" t="s">
        <v>20</v>
      </c>
      <c r="E2970" s="1" t="s">
        <v>25</v>
      </c>
      <c r="F2970" s="1" t="s">
        <v>35</v>
      </c>
      <c r="G2970" s="1" t="s">
        <v>42</v>
      </c>
      <c r="H2970" s="1">
        <v>1045</v>
      </c>
      <c r="I2970" s="1">
        <v>848</v>
      </c>
      <c r="J2970" s="1">
        <v>1324.18</v>
      </c>
      <c r="K2970" s="1">
        <v>156</v>
      </c>
      <c r="L2970" s="1">
        <f>Table49[[#This Row],[Selling_Price]]-Table49[[#This Row],[Market_Price]]</f>
        <v>476.18000000000006</v>
      </c>
      <c r="M2970" s="1">
        <f>Table49[[#This Row],[Quantity]]*Table49[[#This Row],[Selling_Price]]</f>
        <v>206572.08000000002</v>
      </c>
      <c r="N2970" s="1">
        <f>Table49[[#This Row],[Quantity]]*Table49[[#This Row],[Profit_Per_Quantity]]</f>
        <v>74284.080000000016</v>
      </c>
      <c r="O2970" s="1" t="s">
        <v>4350</v>
      </c>
    </row>
    <row r="2971" spans="1:15" x14ac:dyDescent="0.3">
      <c r="A2971" s="1" t="s">
        <v>8011</v>
      </c>
      <c r="B2971" s="1" t="s">
        <v>3803</v>
      </c>
      <c r="C2971" s="14" t="s">
        <v>4853</v>
      </c>
      <c r="D2971" s="1" t="s">
        <v>15</v>
      </c>
      <c r="E2971" s="1" t="s">
        <v>30</v>
      </c>
      <c r="F2971" s="1" t="s">
        <v>33</v>
      </c>
      <c r="G2971" s="1" t="s">
        <v>37</v>
      </c>
      <c r="H2971" s="1">
        <v>1047</v>
      </c>
      <c r="I2971" s="1">
        <v>150.47999999999999</v>
      </c>
      <c r="J2971" s="1">
        <v>190.46</v>
      </c>
      <c r="K2971" s="1">
        <v>249</v>
      </c>
      <c r="L2971" s="1">
        <f>Table49[[#This Row],[Selling_Price]]-Table49[[#This Row],[Market_Price]]</f>
        <v>39.980000000000018</v>
      </c>
      <c r="M2971" s="1">
        <f>Table49[[#This Row],[Quantity]]*Table49[[#This Row],[Selling_Price]]</f>
        <v>47424.54</v>
      </c>
      <c r="N2971" s="1">
        <f>Table49[[#This Row],[Quantity]]*Table49[[#This Row],[Profit_Per_Quantity]]</f>
        <v>9955.0200000000041</v>
      </c>
      <c r="O2971" s="1" t="s">
        <v>4350</v>
      </c>
    </row>
    <row r="2972" spans="1:15" x14ac:dyDescent="0.3">
      <c r="A2972" s="1" t="s">
        <v>7066</v>
      </c>
      <c r="B2972" s="1" t="s">
        <v>2632</v>
      </c>
      <c r="C2972" s="14" t="s">
        <v>5611</v>
      </c>
      <c r="D2972" s="1" t="s">
        <v>16</v>
      </c>
      <c r="E2972" s="1" t="s">
        <v>27</v>
      </c>
      <c r="F2972" s="1" t="s">
        <v>31</v>
      </c>
      <c r="G2972" s="1" t="s">
        <v>44</v>
      </c>
      <c r="H2972" s="1">
        <v>1009</v>
      </c>
      <c r="I2972" s="1">
        <v>1652.04</v>
      </c>
      <c r="J2972" s="1">
        <v>1918.62</v>
      </c>
      <c r="K2972" s="1">
        <v>117</v>
      </c>
      <c r="L2972" s="1">
        <f>Table49[[#This Row],[Selling_Price]]-Table49[[#This Row],[Market_Price]]</f>
        <v>266.57999999999993</v>
      </c>
      <c r="M2972" s="1">
        <f>Table49[[#This Row],[Quantity]]*Table49[[#This Row],[Selling_Price]]</f>
        <v>224478.53999999998</v>
      </c>
      <c r="N2972" s="1">
        <f>Table49[[#This Row],[Quantity]]*Table49[[#This Row],[Profit_Per_Quantity]]</f>
        <v>31189.859999999993</v>
      </c>
      <c r="O2972" s="1" t="s">
        <v>4350</v>
      </c>
    </row>
    <row r="2973" spans="1:15" x14ac:dyDescent="0.3">
      <c r="A2973" s="1" t="s">
        <v>8049</v>
      </c>
      <c r="B2973" s="1" t="s">
        <v>98</v>
      </c>
      <c r="C2973" s="14" t="s">
        <v>5088</v>
      </c>
      <c r="D2973" s="1" t="s">
        <v>17</v>
      </c>
      <c r="E2973" s="1" t="s">
        <v>30</v>
      </c>
      <c r="F2973" s="1" t="s">
        <v>35</v>
      </c>
      <c r="G2973" s="1" t="s">
        <v>41</v>
      </c>
      <c r="H2973" s="1">
        <v>1042</v>
      </c>
      <c r="I2973" s="1">
        <v>583.48</v>
      </c>
      <c r="J2973" s="1">
        <v>1031.44</v>
      </c>
      <c r="K2973" s="1">
        <v>347</v>
      </c>
      <c r="L2973" s="1">
        <f>Table49[[#This Row],[Selling_Price]]-Table49[[#This Row],[Market_Price]]</f>
        <v>447.96000000000004</v>
      </c>
      <c r="M2973" s="1">
        <f>Table49[[#This Row],[Quantity]]*Table49[[#This Row],[Selling_Price]]</f>
        <v>357909.68</v>
      </c>
      <c r="N2973" s="1">
        <f>Table49[[#This Row],[Quantity]]*Table49[[#This Row],[Profit_Per_Quantity]]</f>
        <v>155442.12000000002</v>
      </c>
      <c r="O2973" s="1" t="s">
        <v>4350</v>
      </c>
    </row>
    <row r="2974" spans="1:15" x14ac:dyDescent="0.3">
      <c r="A2974" s="1" t="s">
        <v>7753</v>
      </c>
      <c r="B2974" s="1" t="s">
        <v>3078</v>
      </c>
      <c r="C2974" s="14" t="s">
        <v>4884</v>
      </c>
      <c r="D2974" s="1" t="s">
        <v>16</v>
      </c>
      <c r="E2974" s="1" t="s">
        <v>30</v>
      </c>
      <c r="F2974" s="1" t="s">
        <v>34</v>
      </c>
      <c r="G2974" s="1" t="s">
        <v>44</v>
      </c>
      <c r="H2974" s="1">
        <v>1031</v>
      </c>
      <c r="I2974" s="1">
        <v>1110.81</v>
      </c>
      <c r="J2974" s="1">
        <v>1487</v>
      </c>
      <c r="K2974" s="1">
        <v>237</v>
      </c>
      <c r="L2974" s="1">
        <f>Table49[[#This Row],[Selling_Price]]-Table49[[#This Row],[Market_Price]]</f>
        <v>376.19000000000005</v>
      </c>
      <c r="M2974" s="1">
        <f>Table49[[#This Row],[Quantity]]*Table49[[#This Row],[Selling_Price]]</f>
        <v>352419</v>
      </c>
      <c r="N2974" s="1">
        <f>Table49[[#This Row],[Quantity]]*Table49[[#This Row],[Profit_Per_Quantity]]</f>
        <v>89157.030000000013</v>
      </c>
      <c r="O2974" s="1" t="s">
        <v>4350</v>
      </c>
    </row>
    <row r="2975" spans="1:15" x14ac:dyDescent="0.3">
      <c r="A2975" s="1" t="s">
        <v>8034</v>
      </c>
      <c r="B2975" s="1" t="s">
        <v>67</v>
      </c>
      <c r="C2975" s="14" t="s">
        <v>4634</v>
      </c>
      <c r="D2975" s="1" t="s">
        <v>13</v>
      </c>
      <c r="E2975" s="1" t="s">
        <v>26</v>
      </c>
      <c r="F2975" s="1" t="s">
        <v>35</v>
      </c>
      <c r="G2975" s="1" t="s">
        <v>44</v>
      </c>
      <c r="H2975" s="1">
        <v>1067</v>
      </c>
      <c r="I2975" s="1">
        <v>685.98</v>
      </c>
      <c r="J2975" s="1">
        <v>1210.49</v>
      </c>
      <c r="K2975" s="1">
        <v>417</v>
      </c>
      <c r="L2975" s="1">
        <f>Table49[[#This Row],[Selling_Price]]-Table49[[#This Row],[Market_Price]]</f>
        <v>524.51</v>
      </c>
      <c r="M2975" s="1">
        <f>Table49[[#This Row],[Quantity]]*Table49[[#This Row],[Selling_Price]]</f>
        <v>504774.33</v>
      </c>
      <c r="N2975" s="1">
        <f>Table49[[#This Row],[Quantity]]*Table49[[#This Row],[Profit_Per_Quantity]]</f>
        <v>218720.66999999998</v>
      </c>
      <c r="O2975" s="1" t="s">
        <v>4350</v>
      </c>
    </row>
    <row r="2976" spans="1:15" x14ac:dyDescent="0.3">
      <c r="A2976" s="1" t="s">
        <v>9599</v>
      </c>
      <c r="B2976" s="1" t="s">
        <v>2627</v>
      </c>
      <c r="C2976" s="14" t="s">
        <v>4704</v>
      </c>
      <c r="D2976" s="1" t="s">
        <v>14</v>
      </c>
      <c r="E2976" s="1" t="s">
        <v>4349</v>
      </c>
      <c r="F2976" s="1" t="s">
        <v>34</v>
      </c>
      <c r="G2976" s="1" t="s">
        <v>43</v>
      </c>
      <c r="H2976" s="1">
        <v>1040</v>
      </c>
      <c r="I2976" s="1">
        <v>455.25</v>
      </c>
      <c r="J2976" s="1">
        <v>849.33</v>
      </c>
      <c r="K2976" s="1">
        <v>51</v>
      </c>
      <c r="L2976" s="1">
        <f>Table49[[#This Row],[Selling_Price]]-Table49[[#This Row],[Market_Price]]</f>
        <v>394.08000000000004</v>
      </c>
      <c r="M2976" s="1">
        <f>Table49[[#This Row],[Quantity]]*Table49[[#This Row],[Selling_Price]]</f>
        <v>43315.83</v>
      </c>
      <c r="N2976" s="1">
        <f>Table49[[#This Row],[Quantity]]*Table49[[#This Row],[Profit_Per_Quantity]]</f>
        <v>20098.080000000002</v>
      </c>
      <c r="O2976" s="1" t="s">
        <v>4350</v>
      </c>
    </row>
    <row r="2977" spans="1:15" x14ac:dyDescent="0.3">
      <c r="A2977" s="1" t="s">
        <v>10606</v>
      </c>
      <c r="B2977" s="1" t="s">
        <v>4200</v>
      </c>
      <c r="C2977" s="14" t="s">
        <v>4505</v>
      </c>
      <c r="D2977" s="1" t="s">
        <v>11</v>
      </c>
      <c r="E2977" s="1" t="s">
        <v>21</v>
      </c>
      <c r="F2977" s="1" t="s">
        <v>34</v>
      </c>
      <c r="G2977" s="1" t="s">
        <v>4352</v>
      </c>
      <c r="H2977" s="1">
        <v>1017</v>
      </c>
      <c r="I2977" s="1">
        <v>1918.88</v>
      </c>
      <c r="J2977" s="1">
        <v>3789.86</v>
      </c>
      <c r="K2977" s="1">
        <v>32</v>
      </c>
      <c r="L2977" s="1">
        <f>Table49[[#This Row],[Selling_Price]]-Table49[[#This Row],[Market_Price]]</f>
        <v>1870.98</v>
      </c>
      <c r="M2977" s="1">
        <f>Table49[[#This Row],[Quantity]]*Table49[[#This Row],[Selling_Price]]</f>
        <v>121275.52</v>
      </c>
      <c r="N2977" s="1">
        <f>Table49[[#This Row],[Quantity]]*Table49[[#This Row],[Profit_Per_Quantity]]</f>
        <v>59871.360000000001</v>
      </c>
      <c r="O2977" s="1" t="s">
        <v>4350</v>
      </c>
    </row>
    <row r="2978" spans="1:15" x14ac:dyDescent="0.3">
      <c r="A2978" s="1" t="s">
        <v>8046</v>
      </c>
      <c r="B2978" s="1" t="s">
        <v>90</v>
      </c>
      <c r="C2978" s="14" t="s">
        <v>4440</v>
      </c>
      <c r="D2978" s="1" t="s">
        <v>12</v>
      </c>
      <c r="E2978" s="1" t="s">
        <v>24</v>
      </c>
      <c r="F2978" s="1" t="s">
        <v>31</v>
      </c>
      <c r="G2978" s="1" t="s">
        <v>43</v>
      </c>
      <c r="H2978" s="1">
        <v>1043</v>
      </c>
      <c r="I2978" s="1">
        <v>1924.38</v>
      </c>
      <c r="J2978" s="1">
        <v>2372.37</v>
      </c>
      <c r="K2978" s="1">
        <v>405</v>
      </c>
      <c r="L2978" s="1">
        <f>Table49[[#This Row],[Selling_Price]]-Table49[[#This Row],[Market_Price]]</f>
        <v>447.98999999999978</v>
      </c>
      <c r="M2978" s="1">
        <f>Table49[[#This Row],[Quantity]]*Table49[[#This Row],[Selling_Price]]</f>
        <v>960809.85</v>
      </c>
      <c r="N2978" s="1">
        <f>Table49[[#This Row],[Quantity]]*Table49[[#This Row],[Profit_Per_Quantity]]</f>
        <v>181435.94999999992</v>
      </c>
      <c r="O2978" s="1" t="s">
        <v>4350</v>
      </c>
    </row>
    <row r="2979" spans="1:15" x14ac:dyDescent="0.3">
      <c r="A2979" s="1" t="s">
        <v>10206</v>
      </c>
      <c r="B2979" s="1" t="s">
        <v>1987</v>
      </c>
      <c r="C2979" s="14" t="s">
        <v>5030</v>
      </c>
      <c r="D2979" s="1" t="s">
        <v>12</v>
      </c>
      <c r="E2979" s="1" t="s">
        <v>28</v>
      </c>
      <c r="F2979" s="1" t="s">
        <v>34</v>
      </c>
      <c r="G2979" s="1" t="s">
        <v>42</v>
      </c>
      <c r="H2979" s="1">
        <v>1055</v>
      </c>
      <c r="I2979" s="1">
        <v>760.52</v>
      </c>
      <c r="J2979" s="1">
        <v>1343.46</v>
      </c>
      <c r="K2979" s="1">
        <v>45</v>
      </c>
      <c r="L2979" s="1">
        <f>Table49[[#This Row],[Selling_Price]]-Table49[[#This Row],[Market_Price]]</f>
        <v>582.94000000000005</v>
      </c>
      <c r="M2979" s="1">
        <f>Table49[[#This Row],[Quantity]]*Table49[[#This Row],[Selling_Price]]</f>
        <v>60455.700000000004</v>
      </c>
      <c r="N2979" s="1">
        <f>Table49[[#This Row],[Quantity]]*Table49[[#This Row],[Profit_Per_Quantity]]</f>
        <v>26232.300000000003</v>
      </c>
      <c r="O2979" s="1" t="s">
        <v>4350</v>
      </c>
    </row>
    <row r="2980" spans="1:15" x14ac:dyDescent="0.3">
      <c r="A2980" s="1" t="s">
        <v>7002</v>
      </c>
      <c r="B2980" s="1" t="s">
        <v>86</v>
      </c>
      <c r="C2980" s="14" t="s">
        <v>5327</v>
      </c>
      <c r="D2980" s="1" t="s">
        <v>16</v>
      </c>
      <c r="E2980" s="1" t="s">
        <v>26</v>
      </c>
      <c r="F2980" s="1" t="s">
        <v>35</v>
      </c>
      <c r="G2980" s="1" t="s">
        <v>42</v>
      </c>
      <c r="H2980" s="1">
        <v>1068</v>
      </c>
      <c r="I2980" s="1">
        <v>594.29999999999995</v>
      </c>
      <c r="J2980" s="1">
        <v>692.88</v>
      </c>
      <c r="K2980" s="1">
        <v>357</v>
      </c>
      <c r="L2980" s="1">
        <f>Table49[[#This Row],[Selling_Price]]-Table49[[#This Row],[Market_Price]]</f>
        <v>98.580000000000041</v>
      </c>
      <c r="M2980" s="1">
        <f>Table49[[#This Row],[Quantity]]*Table49[[#This Row],[Selling_Price]]</f>
        <v>247358.16</v>
      </c>
      <c r="N2980" s="1">
        <f>Table49[[#This Row],[Quantity]]*Table49[[#This Row],[Profit_Per_Quantity]]</f>
        <v>35193.060000000012</v>
      </c>
      <c r="O2980" s="1" t="s">
        <v>4350</v>
      </c>
    </row>
    <row r="2981" spans="1:15" x14ac:dyDescent="0.3">
      <c r="A2981" s="1" t="s">
        <v>7170</v>
      </c>
      <c r="B2981" s="1" t="s">
        <v>92</v>
      </c>
      <c r="C2981" s="14" t="s">
        <v>4661</v>
      </c>
      <c r="D2981" s="1" t="s">
        <v>18</v>
      </c>
      <c r="E2981" s="1" t="s">
        <v>26</v>
      </c>
      <c r="F2981" s="1" t="s">
        <v>33</v>
      </c>
      <c r="G2981" s="1" t="s">
        <v>42</v>
      </c>
      <c r="H2981" s="1">
        <v>1040</v>
      </c>
      <c r="I2981" s="1">
        <v>1848.09</v>
      </c>
      <c r="J2981" s="1">
        <v>2060.9499999999998</v>
      </c>
      <c r="K2981" s="1">
        <v>212</v>
      </c>
      <c r="L2981" s="1">
        <f>Table49[[#This Row],[Selling_Price]]-Table49[[#This Row],[Market_Price]]</f>
        <v>212.8599999999999</v>
      </c>
      <c r="M2981" s="1">
        <f>Table49[[#This Row],[Quantity]]*Table49[[#This Row],[Selling_Price]]</f>
        <v>436921.39999999997</v>
      </c>
      <c r="N2981" s="1">
        <f>Table49[[#This Row],[Quantity]]*Table49[[#This Row],[Profit_Per_Quantity]]</f>
        <v>45126.319999999978</v>
      </c>
      <c r="O2981" s="1" t="s">
        <v>4350</v>
      </c>
    </row>
    <row r="2982" spans="1:15" x14ac:dyDescent="0.3">
      <c r="A2982" s="1" t="s">
        <v>6654</v>
      </c>
      <c r="B2982" s="1" t="s">
        <v>92</v>
      </c>
      <c r="C2982" s="14" t="s">
        <v>5538</v>
      </c>
      <c r="D2982" s="1" t="s">
        <v>20</v>
      </c>
      <c r="E2982" s="1" t="s">
        <v>24</v>
      </c>
      <c r="F2982" s="1" t="s">
        <v>33</v>
      </c>
      <c r="G2982" s="1" t="s">
        <v>4352</v>
      </c>
      <c r="H2982" s="1">
        <v>1084</v>
      </c>
      <c r="I2982" s="1">
        <v>236.91</v>
      </c>
      <c r="J2982" s="1">
        <v>272.23</v>
      </c>
      <c r="K2982" s="1">
        <v>366</v>
      </c>
      <c r="L2982" s="1">
        <f>Table49[[#This Row],[Selling_Price]]-Table49[[#This Row],[Market_Price]]</f>
        <v>35.320000000000022</v>
      </c>
      <c r="M2982" s="1">
        <f>Table49[[#This Row],[Quantity]]*Table49[[#This Row],[Selling_Price]]</f>
        <v>99636.180000000008</v>
      </c>
      <c r="N2982" s="1">
        <f>Table49[[#This Row],[Quantity]]*Table49[[#This Row],[Profit_Per_Quantity]]</f>
        <v>12927.120000000008</v>
      </c>
      <c r="O2982" s="1" t="s">
        <v>4350</v>
      </c>
    </row>
    <row r="2983" spans="1:15" x14ac:dyDescent="0.3">
      <c r="A2983" s="1" t="s">
        <v>9075</v>
      </c>
      <c r="B2983" s="1" t="s">
        <v>1797</v>
      </c>
      <c r="C2983" s="14" t="s">
        <v>5110</v>
      </c>
      <c r="D2983" s="1" t="s">
        <v>19</v>
      </c>
      <c r="E2983" s="1" t="s">
        <v>30</v>
      </c>
      <c r="F2983" s="1" t="s">
        <v>35</v>
      </c>
      <c r="G2983" s="1" t="s">
        <v>40</v>
      </c>
      <c r="H2983" s="1">
        <v>1013</v>
      </c>
      <c r="I2983" s="1">
        <v>1783.26</v>
      </c>
      <c r="J2983" s="1">
        <v>3474.64</v>
      </c>
      <c r="K2983" s="1">
        <v>378</v>
      </c>
      <c r="L2983" s="1">
        <f>Table49[[#This Row],[Selling_Price]]-Table49[[#This Row],[Market_Price]]</f>
        <v>1691.3799999999999</v>
      </c>
      <c r="M2983" s="1">
        <f>Table49[[#This Row],[Quantity]]*Table49[[#This Row],[Selling_Price]]</f>
        <v>1313413.92</v>
      </c>
      <c r="N2983" s="1">
        <f>Table49[[#This Row],[Quantity]]*Table49[[#This Row],[Profit_Per_Quantity]]</f>
        <v>639341.6399999999</v>
      </c>
      <c r="O2983" s="1" t="s">
        <v>4350</v>
      </c>
    </row>
    <row r="2984" spans="1:15" x14ac:dyDescent="0.3">
      <c r="A2984" s="1" t="s">
        <v>10185</v>
      </c>
      <c r="B2984" s="1" t="s">
        <v>3554</v>
      </c>
      <c r="C2984" s="14" t="s">
        <v>5052</v>
      </c>
      <c r="D2984" s="1" t="s">
        <v>19</v>
      </c>
      <c r="E2984" s="1" t="s">
        <v>27</v>
      </c>
      <c r="F2984" s="1" t="s">
        <v>33</v>
      </c>
      <c r="G2984" s="1" t="s">
        <v>42</v>
      </c>
      <c r="H2984" s="1">
        <v>1034</v>
      </c>
      <c r="I2984" s="1">
        <v>503.67</v>
      </c>
      <c r="J2984" s="1">
        <v>691.54</v>
      </c>
      <c r="K2984" s="1">
        <v>140</v>
      </c>
      <c r="L2984" s="1">
        <f>Table49[[#This Row],[Selling_Price]]-Table49[[#This Row],[Market_Price]]</f>
        <v>187.86999999999995</v>
      </c>
      <c r="M2984" s="1">
        <f>Table49[[#This Row],[Quantity]]*Table49[[#This Row],[Selling_Price]]</f>
        <v>96815.599999999991</v>
      </c>
      <c r="N2984" s="1">
        <f>Table49[[#This Row],[Quantity]]*Table49[[#This Row],[Profit_Per_Quantity]]</f>
        <v>26301.799999999992</v>
      </c>
      <c r="O2984" s="1" t="s">
        <v>4350</v>
      </c>
    </row>
    <row r="2985" spans="1:15" x14ac:dyDescent="0.3">
      <c r="A2985" s="1" t="s">
        <v>9598</v>
      </c>
      <c r="B2985" s="1" t="s">
        <v>2625</v>
      </c>
      <c r="C2985" s="14" t="s">
        <v>4492</v>
      </c>
      <c r="D2985" s="1" t="s">
        <v>14</v>
      </c>
      <c r="E2985" s="1" t="s">
        <v>24</v>
      </c>
      <c r="F2985" s="1" t="s">
        <v>31</v>
      </c>
      <c r="G2985" s="1" t="s">
        <v>43</v>
      </c>
      <c r="H2985" s="1">
        <v>1013</v>
      </c>
      <c r="I2985" s="1">
        <v>898.42</v>
      </c>
      <c r="J2985" s="1">
        <v>1313.45</v>
      </c>
      <c r="K2985" s="1">
        <v>4</v>
      </c>
      <c r="L2985" s="1">
        <f>Table49[[#This Row],[Selling_Price]]-Table49[[#This Row],[Market_Price]]</f>
        <v>415.03000000000009</v>
      </c>
      <c r="M2985" s="1">
        <f>Table49[[#This Row],[Quantity]]*Table49[[#This Row],[Selling_Price]]</f>
        <v>5253.8</v>
      </c>
      <c r="N2985" s="1">
        <f>Table49[[#This Row],[Quantity]]*Table49[[#This Row],[Profit_Per_Quantity]]</f>
        <v>1660.1200000000003</v>
      </c>
      <c r="O2985" s="1" t="s">
        <v>4350</v>
      </c>
    </row>
    <row r="2986" spans="1:15" x14ac:dyDescent="0.3">
      <c r="A2986" s="1" t="s">
        <v>7201</v>
      </c>
      <c r="B2986" s="1" t="s">
        <v>100</v>
      </c>
      <c r="C2986" s="14" t="s">
        <v>6071</v>
      </c>
      <c r="D2986" s="1" t="s">
        <v>18</v>
      </c>
      <c r="E2986" s="1" t="s">
        <v>4349</v>
      </c>
      <c r="F2986" s="1" t="s">
        <v>35</v>
      </c>
      <c r="G2986" s="1" t="s">
        <v>44</v>
      </c>
      <c r="H2986" s="1">
        <v>1050</v>
      </c>
      <c r="I2986" s="1">
        <v>976.15</v>
      </c>
      <c r="J2986" s="1">
        <v>1281.5899999999999</v>
      </c>
      <c r="K2986" s="1">
        <v>115</v>
      </c>
      <c r="L2986" s="1">
        <f>Table49[[#This Row],[Selling_Price]]-Table49[[#This Row],[Market_Price]]</f>
        <v>305.43999999999994</v>
      </c>
      <c r="M2986" s="1">
        <f>Table49[[#This Row],[Quantity]]*Table49[[#This Row],[Selling_Price]]</f>
        <v>147382.84999999998</v>
      </c>
      <c r="N2986" s="1">
        <f>Table49[[#This Row],[Quantity]]*Table49[[#This Row],[Profit_Per_Quantity]]</f>
        <v>35125.599999999991</v>
      </c>
      <c r="O2986" s="1" t="s">
        <v>4350</v>
      </c>
    </row>
    <row r="2987" spans="1:15" x14ac:dyDescent="0.3">
      <c r="A2987" s="1" t="s">
        <v>6507</v>
      </c>
      <c r="B2987" s="1" t="s">
        <v>97</v>
      </c>
      <c r="C2987" s="14" t="s">
        <v>4447</v>
      </c>
      <c r="D2987" s="1" t="s">
        <v>20</v>
      </c>
      <c r="E2987" s="1" t="s">
        <v>24</v>
      </c>
      <c r="F2987" s="1" t="s">
        <v>34</v>
      </c>
      <c r="G2987" s="1" t="s">
        <v>4352</v>
      </c>
      <c r="H2987" s="1">
        <v>1015</v>
      </c>
      <c r="I2987" s="1">
        <v>423.58</v>
      </c>
      <c r="J2987" s="1">
        <v>607.12</v>
      </c>
      <c r="K2987" s="1">
        <v>322</v>
      </c>
      <c r="L2987" s="1">
        <f>Table49[[#This Row],[Selling_Price]]-Table49[[#This Row],[Market_Price]]</f>
        <v>183.54000000000002</v>
      </c>
      <c r="M2987" s="1">
        <f>Table49[[#This Row],[Quantity]]*Table49[[#This Row],[Selling_Price]]</f>
        <v>195492.64</v>
      </c>
      <c r="N2987" s="1">
        <f>Table49[[#This Row],[Quantity]]*Table49[[#This Row],[Profit_Per_Quantity]]</f>
        <v>59099.880000000005</v>
      </c>
      <c r="O2987" s="1" t="s">
        <v>4350</v>
      </c>
    </row>
    <row r="2988" spans="1:15" x14ac:dyDescent="0.3">
      <c r="A2988" s="1" t="s">
        <v>10424</v>
      </c>
      <c r="B2988" s="1" t="s">
        <v>3899</v>
      </c>
      <c r="C2988" s="14" t="s">
        <v>4776</v>
      </c>
      <c r="D2988" s="1" t="s">
        <v>14</v>
      </c>
      <c r="E2988" s="1" t="s">
        <v>28</v>
      </c>
      <c r="F2988" s="1" t="s">
        <v>31</v>
      </c>
      <c r="G2988" s="1" t="s">
        <v>40</v>
      </c>
      <c r="H2988" s="1">
        <v>1076</v>
      </c>
      <c r="I2988" s="1">
        <v>1229.42</v>
      </c>
      <c r="J2988" s="1">
        <v>2083.48</v>
      </c>
      <c r="K2988" s="1">
        <v>455</v>
      </c>
      <c r="L2988" s="1">
        <f>Table49[[#This Row],[Selling_Price]]-Table49[[#This Row],[Market_Price]]</f>
        <v>854.06</v>
      </c>
      <c r="M2988" s="1">
        <f>Table49[[#This Row],[Quantity]]*Table49[[#This Row],[Selling_Price]]</f>
        <v>947983.4</v>
      </c>
      <c r="N2988" s="1">
        <f>Table49[[#This Row],[Quantity]]*Table49[[#This Row],[Profit_Per_Quantity]]</f>
        <v>388597.3</v>
      </c>
      <c r="O2988" s="1" t="s">
        <v>4350</v>
      </c>
    </row>
    <row r="2989" spans="1:15" x14ac:dyDescent="0.3">
      <c r="A2989" s="1" t="s">
        <v>7045</v>
      </c>
      <c r="B2989" s="1" t="s">
        <v>118</v>
      </c>
      <c r="C2989" s="14" t="s">
        <v>5239</v>
      </c>
      <c r="D2989" s="1" t="s">
        <v>13</v>
      </c>
      <c r="E2989" s="1" t="s">
        <v>21</v>
      </c>
      <c r="F2989" s="1" t="s">
        <v>32</v>
      </c>
      <c r="G2989" s="1" t="s">
        <v>42</v>
      </c>
      <c r="H2989" s="1">
        <v>1030</v>
      </c>
      <c r="I2989" s="1">
        <v>1710.91</v>
      </c>
      <c r="J2989" s="1">
        <v>2703</v>
      </c>
      <c r="K2989" s="1">
        <v>179</v>
      </c>
      <c r="L2989" s="1">
        <f>Table49[[#This Row],[Selling_Price]]-Table49[[#This Row],[Market_Price]]</f>
        <v>992.08999999999992</v>
      </c>
      <c r="M2989" s="1">
        <f>Table49[[#This Row],[Quantity]]*Table49[[#This Row],[Selling_Price]]</f>
        <v>483837</v>
      </c>
      <c r="N2989" s="1">
        <f>Table49[[#This Row],[Quantity]]*Table49[[#This Row],[Profit_Per_Quantity]]</f>
        <v>177584.11</v>
      </c>
      <c r="O2989" s="1" t="s">
        <v>4350</v>
      </c>
    </row>
    <row r="2990" spans="1:15" x14ac:dyDescent="0.3">
      <c r="A2990" s="1" t="s">
        <v>6565</v>
      </c>
      <c r="B2990" s="1" t="s">
        <v>4084</v>
      </c>
      <c r="C2990" s="14" t="s">
        <v>4612</v>
      </c>
      <c r="D2990" s="1" t="s">
        <v>20</v>
      </c>
      <c r="E2990" s="1" t="s">
        <v>30</v>
      </c>
      <c r="F2990" s="1" t="s">
        <v>34</v>
      </c>
      <c r="G2990" s="1" t="s">
        <v>43</v>
      </c>
      <c r="H2990" s="1">
        <v>1073</v>
      </c>
      <c r="I2990" s="1">
        <v>333.86</v>
      </c>
      <c r="J2990" s="1">
        <v>419.79</v>
      </c>
      <c r="K2990" s="1">
        <v>489</v>
      </c>
      <c r="L2990" s="1">
        <f>Table49[[#This Row],[Selling_Price]]-Table49[[#This Row],[Market_Price]]</f>
        <v>85.93</v>
      </c>
      <c r="M2990" s="1">
        <f>Table49[[#This Row],[Quantity]]*Table49[[#This Row],[Selling_Price]]</f>
        <v>205277.31</v>
      </c>
      <c r="N2990" s="1">
        <f>Table49[[#This Row],[Quantity]]*Table49[[#This Row],[Profit_Per_Quantity]]</f>
        <v>42019.770000000004</v>
      </c>
      <c r="O2990" s="1" t="s">
        <v>4350</v>
      </c>
    </row>
    <row r="2991" spans="1:15" x14ac:dyDescent="0.3">
      <c r="A2991" s="1" t="s">
        <v>7713</v>
      </c>
      <c r="B2991" s="1" t="s">
        <v>1800</v>
      </c>
      <c r="C2991" s="14" t="s">
        <v>5275</v>
      </c>
      <c r="D2991" s="1" t="s">
        <v>12</v>
      </c>
      <c r="E2991" s="1" t="s">
        <v>30</v>
      </c>
      <c r="F2991" s="1" t="s">
        <v>33</v>
      </c>
      <c r="G2991" s="1" t="s">
        <v>45</v>
      </c>
      <c r="H2991" s="1">
        <v>1042</v>
      </c>
      <c r="I2991" s="1">
        <v>1754.67</v>
      </c>
      <c r="J2991" s="1">
        <v>2648.31</v>
      </c>
      <c r="K2991" s="1">
        <v>24</v>
      </c>
      <c r="L2991" s="1">
        <f>Table49[[#This Row],[Selling_Price]]-Table49[[#This Row],[Market_Price]]</f>
        <v>893.63999999999987</v>
      </c>
      <c r="M2991" s="1">
        <f>Table49[[#This Row],[Quantity]]*Table49[[#This Row],[Selling_Price]]</f>
        <v>63559.44</v>
      </c>
      <c r="N2991" s="1">
        <f>Table49[[#This Row],[Quantity]]*Table49[[#This Row],[Profit_Per_Quantity]]</f>
        <v>21447.359999999997</v>
      </c>
      <c r="O2991" s="1" t="s">
        <v>4350</v>
      </c>
    </row>
    <row r="2992" spans="1:15" x14ac:dyDescent="0.3">
      <c r="A2992" s="1" t="s">
        <v>9770</v>
      </c>
      <c r="B2992" s="1" t="s">
        <v>2895</v>
      </c>
      <c r="C2992" s="14" t="s">
        <v>5469</v>
      </c>
      <c r="D2992" s="1" t="s">
        <v>15</v>
      </c>
      <c r="E2992" s="1" t="s">
        <v>21</v>
      </c>
      <c r="F2992" s="1" t="s">
        <v>33</v>
      </c>
      <c r="G2992" s="1" t="s">
        <v>37</v>
      </c>
      <c r="H2992" s="1">
        <v>1031</v>
      </c>
      <c r="I2992" s="1">
        <v>521.1</v>
      </c>
      <c r="J2992" s="1">
        <v>836.3</v>
      </c>
      <c r="K2992" s="1">
        <v>383</v>
      </c>
      <c r="L2992" s="1">
        <f>Table49[[#This Row],[Selling_Price]]-Table49[[#This Row],[Market_Price]]</f>
        <v>315.19999999999993</v>
      </c>
      <c r="M2992" s="1">
        <f>Table49[[#This Row],[Quantity]]*Table49[[#This Row],[Selling_Price]]</f>
        <v>320302.89999999997</v>
      </c>
      <c r="N2992" s="1">
        <f>Table49[[#This Row],[Quantity]]*Table49[[#This Row],[Profit_Per_Quantity]]</f>
        <v>120721.59999999998</v>
      </c>
      <c r="O2992" s="1" t="s">
        <v>4350</v>
      </c>
    </row>
    <row r="2993" spans="1:15" x14ac:dyDescent="0.3">
      <c r="A2993" s="1" t="s">
        <v>6508</v>
      </c>
      <c r="B2993" s="1" t="s">
        <v>3633</v>
      </c>
      <c r="C2993" s="14" t="s">
        <v>4656</v>
      </c>
      <c r="D2993" s="1" t="s">
        <v>12</v>
      </c>
      <c r="E2993" s="1" t="s">
        <v>26</v>
      </c>
      <c r="F2993" s="1" t="s">
        <v>34</v>
      </c>
      <c r="G2993" s="1" t="s">
        <v>41</v>
      </c>
      <c r="H2993" s="1">
        <v>1036</v>
      </c>
      <c r="I2993" s="1">
        <v>1336.29</v>
      </c>
      <c r="J2993" s="1">
        <v>1708.51</v>
      </c>
      <c r="K2993" s="1">
        <v>343</v>
      </c>
      <c r="L2993" s="1">
        <f>Table49[[#This Row],[Selling_Price]]-Table49[[#This Row],[Market_Price]]</f>
        <v>372.22</v>
      </c>
      <c r="M2993" s="1">
        <f>Table49[[#This Row],[Quantity]]*Table49[[#This Row],[Selling_Price]]</f>
        <v>586018.93000000005</v>
      </c>
      <c r="N2993" s="1">
        <f>Table49[[#This Row],[Quantity]]*Table49[[#This Row],[Profit_Per_Quantity]]</f>
        <v>127671.46</v>
      </c>
      <c r="O2993" s="1" t="s">
        <v>4350</v>
      </c>
    </row>
    <row r="2994" spans="1:15" x14ac:dyDescent="0.3">
      <c r="A2994" s="1" t="s">
        <v>9885</v>
      </c>
      <c r="B2994" s="1" t="s">
        <v>3073</v>
      </c>
      <c r="C2994" s="14" t="s">
        <v>5370</v>
      </c>
      <c r="D2994" s="1" t="s">
        <v>11</v>
      </c>
      <c r="E2994" s="1" t="s">
        <v>4351</v>
      </c>
      <c r="F2994" s="1" t="s">
        <v>34</v>
      </c>
      <c r="G2994" s="1" t="s">
        <v>38</v>
      </c>
      <c r="H2994" s="1">
        <v>1088</v>
      </c>
      <c r="I2994" s="1">
        <v>1216.07</v>
      </c>
      <c r="J2994" s="1">
        <v>1921.46</v>
      </c>
      <c r="K2994" s="1">
        <v>298</v>
      </c>
      <c r="L2994" s="1">
        <f>Table49[[#This Row],[Selling_Price]]-Table49[[#This Row],[Market_Price]]</f>
        <v>705.3900000000001</v>
      </c>
      <c r="M2994" s="1">
        <f>Table49[[#This Row],[Quantity]]*Table49[[#This Row],[Selling_Price]]</f>
        <v>572595.07999999996</v>
      </c>
      <c r="N2994" s="1">
        <f>Table49[[#This Row],[Quantity]]*Table49[[#This Row],[Profit_Per_Quantity]]</f>
        <v>210206.22000000003</v>
      </c>
      <c r="O2994" s="1" t="s">
        <v>4350</v>
      </c>
    </row>
    <row r="2995" spans="1:15" x14ac:dyDescent="0.3">
      <c r="A2995" s="1" t="s">
        <v>6439</v>
      </c>
      <c r="B2995" s="1" t="s">
        <v>4246</v>
      </c>
      <c r="C2995" s="14" t="s">
        <v>4460</v>
      </c>
      <c r="D2995" s="1" t="s">
        <v>11</v>
      </c>
      <c r="E2995" s="1" t="s">
        <v>4351</v>
      </c>
      <c r="F2995" s="1" t="s">
        <v>34</v>
      </c>
      <c r="G2995" s="1" t="s">
        <v>40</v>
      </c>
      <c r="H2995" s="1">
        <v>1071</v>
      </c>
      <c r="I2995" s="1">
        <v>699.83</v>
      </c>
      <c r="J2995" s="1">
        <v>1245.58</v>
      </c>
      <c r="K2995" s="1">
        <v>114</v>
      </c>
      <c r="L2995" s="1">
        <f>Table49[[#This Row],[Selling_Price]]-Table49[[#This Row],[Market_Price]]</f>
        <v>545.74999999999989</v>
      </c>
      <c r="M2995" s="1">
        <f>Table49[[#This Row],[Quantity]]*Table49[[#This Row],[Selling_Price]]</f>
        <v>141996.12</v>
      </c>
      <c r="N2995" s="1">
        <f>Table49[[#This Row],[Quantity]]*Table49[[#This Row],[Profit_Per_Quantity]]</f>
        <v>62215.499999999985</v>
      </c>
      <c r="O2995" s="1" t="s">
        <v>4350</v>
      </c>
    </row>
    <row r="2996" spans="1:15" x14ac:dyDescent="0.3">
      <c r="A2996" s="1" t="s">
        <v>9949</v>
      </c>
      <c r="B2996" s="1" t="s">
        <v>3178</v>
      </c>
      <c r="C2996" s="14" t="s">
        <v>5301</v>
      </c>
      <c r="D2996" s="1" t="s">
        <v>16</v>
      </c>
      <c r="E2996" s="1" t="s">
        <v>4351</v>
      </c>
      <c r="F2996" s="1" t="s">
        <v>34</v>
      </c>
      <c r="G2996" s="1" t="s">
        <v>44</v>
      </c>
      <c r="H2996" s="1">
        <v>1041</v>
      </c>
      <c r="I2996" s="1">
        <v>964.16</v>
      </c>
      <c r="J2996" s="1">
        <v>1290.1400000000001</v>
      </c>
      <c r="K2996" s="1">
        <v>441</v>
      </c>
      <c r="L2996" s="1">
        <f>Table49[[#This Row],[Selling_Price]]-Table49[[#This Row],[Market_Price]]</f>
        <v>325.98000000000013</v>
      </c>
      <c r="M2996" s="1">
        <f>Table49[[#This Row],[Quantity]]*Table49[[#This Row],[Selling_Price]]</f>
        <v>568951.74</v>
      </c>
      <c r="N2996" s="1">
        <f>Table49[[#This Row],[Quantity]]*Table49[[#This Row],[Profit_Per_Quantity]]</f>
        <v>143757.18000000005</v>
      </c>
      <c r="O2996" s="1" t="s">
        <v>4350</v>
      </c>
    </row>
    <row r="2997" spans="1:15" x14ac:dyDescent="0.3">
      <c r="A2997" s="1" t="s">
        <v>10464</v>
      </c>
      <c r="B2997" s="1" t="s">
        <v>3948</v>
      </c>
      <c r="C2997" s="14" t="s">
        <v>4585</v>
      </c>
      <c r="D2997" s="1" t="s">
        <v>17</v>
      </c>
      <c r="E2997" s="1" t="s">
        <v>24</v>
      </c>
      <c r="F2997" s="1" t="s">
        <v>31</v>
      </c>
      <c r="G2997" s="1" t="s">
        <v>4352</v>
      </c>
      <c r="H2997" s="1">
        <v>1012</v>
      </c>
      <c r="I2997" s="1">
        <v>1556.75</v>
      </c>
      <c r="J2997" s="1">
        <v>2851.64</v>
      </c>
      <c r="K2997" s="1">
        <v>459</v>
      </c>
      <c r="L2997" s="1">
        <f>Table49[[#This Row],[Selling_Price]]-Table49[[#This Row],[Market_Price]]</f>
        <v>1294.8899999999999</v>
      </c>
      <c r="M2997" s="1">
        <f>Table49[[#This Row],[Quantity]]*Table49[[#This Row],[Selling_Price]]</f>
        <v>1308902.76</v>
      </c>
      <c r="N2997" s="1">
        <f>Table49[[#This Row],[Quantity]]*Table49[[#This Row],[Profit_Per_Quantity]]</f>
        <v>594354.50999999989</v>
      </c>
      <c r="O2997" s="1" t="s">
        <v>4350</v>
      </c>
    </row>
    <row r="2998" spans="1:15" x14ac:dyDescent="0.3">
      <c r="A2998" s="1" t="s">
        <v>10335</v>
      </c>
      <c r="B2998" s="1" t="s">
        <v>3764</v>
      </c>
      <c r="C2998" s="14" t="s">
        <v>4882</v>
      </c>
      <c r="D2998" s="1" t="s">
        <v>20</v>
      </c>
      <c r="E2998" s="1" t="s">
        <v>21</v>
      </c>
      <c r="F2998" s="1" t="s">
        <v>35</v>
      </c>
      <c r="G2998" s="1" t="s">
        <v>37</v>
      </c>
      <c r="H2998" s="1">
        <v>1093</v>
      </c>
      <c r="I2998" s="1">
        <v>776.56</v>
      </c>
      <c r="J2998" s="1">
        <v>1547.06</v>
      </c>
      <c r="K2998" s="1">
        <v>212</v>
      </c>
      <c r="L2998" s="1">
        <f>Table49[[#This Row],[Selling_Price]]-Table49[[#This Row],[Market_Price]]</f>
        <v>770.5</v>
      </c>
      <c r="M2998" s="1">
        <f>Table49[[#This Row],[Quantity]]*Table49[[#This Row],[Selling_Price]]</f>
        <v>327976.71999999997</v>
      </c>
      <c r="N2998" s="1">
        <f>Table49[[#This Row],[Quantity]]*Table49[[#This Row],[Profit_Per_Quantity]]</f>
        <v>163346</v>
      </c>
      <c r="O2998" s="1" t="s">
        <v>4350</v>
      </c>
    </row>
    <row r="2999" spans="1:15" x14ac:dyDescent="0.3">
      <c r="A2999" s="1" t="s">
        <v>7767</v>
      </c>
      <c r="B2999" s="1" t="s">
        <v>66</v>
      </c>
      <c r="C2999" s="14" t="s">
        <v>6247</v>
      </c>
      <c r="D2999" s="1" t="s">
        <v>11</v>
      </c>
      <c r="E2999" s="1" t="s">
        <v>4349</v>
      </c>
      <c r="F2999" s="1" t="s">
        <v>35</v>
      </c>
      <c r="G2999" s="1" t="s">
        <v>40</v>
      </c>
      <c r="H2999" s="1">
        <v>1032</v>
      </c>
      <c r="I2999" s="1">
        <v>1584.86</v>
      </c>
      <c r="J2999" s="1">
        <v>2734.8</v>
      </c>
      <c r="K2999" s="1">
        <v>139</v>
      </c>
      <c r="L2999" s="1">
        <f>Table49[[#This Row],[Selling_Price]]-Table49[[#This Row],[Market_Price]]</f>
        <v>1149.9400000000003</v>
      </c>
      <c r="M2999" s="1">
        <f>Table49[[#This Row],[Quantity]]*Table49[[#This Row],[Selling_Price]]</f>
        <v>380137.2</v>
      </c>
      <c r="N2999" s="1">
        <f>Table49[[#This Row],[Quantity]]*Table49[[#This Row],[Profit_Per_Quantity]]</f>
        <v>159841.66000000003</v>
      </c>
      <c r="O2999" s="1" t="s">
        <v>4350</v>
      </c>
    </row>
    <row r="3000" spans="1:15" x14ac:dyDescent="0.3">
      <c r="A3000" s="1" t="s">
        <v>8073</v>
      </c>
      <c r="B3000" s="1" t="s">
        <v>137</v>
      </c>
      <c r="C3000" s="14" t="s">
        <v>6283</v>
      </c>
      <c r="D3000" s="1" t="s">
        <v>18</v>
      </c>
      <c r="E3000" s="1" t="s">
        <v>27</v>
      </c>
      <c r="F3000" s="1" t="s">
        <v>32</v>
      </c>
      <c r="G3000" s="1" t="s">
        <v>38</v>
      </c>
      <c r="H3000" s="1">
        <v>1046</v>
      </c>
      <c r="I3000" s="1">
        <v>957.11</v>
      </c>
      <c r="J3000" s="1">
        <v>1273.8699999999999</v>
      </c>
      <c r="K3000" s="1">
        <v>37</v>
      </c>
      <c r="L3000" s="1">
        <f>Table49[[#This Row],[Selling_Price]]-Table49[[#This Row],[Market_Price]]</f>
        <v>316.75999999999988</v>
      </c>
      <c r="M3000" s="1">
        <f>Table49[[#This Row],[Quantity]]*Table49[[#This Row],[Selling_Price]]</f>
        <v>47133.189999999995</v>
      </c>
      <c r="N3000" s="1">
        <f>Table49[[#This Row],[Quantity]]*Table49[[#This Row],[Profit_Per_Quantity]]</f>
        <v>11720.119999999995</v>
      </c>
      <c r="O3000" s="1" t="s">
        <v>4350</v>
      </c>
    </row>
    <row r="3001" spans="1:15" x14ac:dyDescent="0.3">
      <c r="A3001" s="1" t="s">
        <v>9763</v>
      </c>
      <c r="B3001" s="1" t="s">
        <v>2884</v>
      </c>
      <c r="C3001" s="14" t="s">
        <v>5477</v>
      </c>
      <c r="D3001" s="1" t="s">
        <v>12</v>
      </c>
      <c r="E3001" s="1" t="s">
        <v>30</v>
      </c>
      <c r="F3001" s="1" t="s">
        <v>31</v>
      </c>
      <c r="G3001" s="1" t="s">
        <v>40</v>
      </c>
      <c r="H3001" s="1">
        <v>1029</v>
      </c>
      <c r="I3001" s="1">
        <v>792.55</v>
      </c>
      <c r="J3001" s="1">
        <v>1215.06</v>
      </c>
      <c r="K3001" s="1">
        <v>472</v>
      </c>
      <c r="L3001" s="1">
        <f>Table49[[#This Row],[Selling_Price]]-Table49[[#This Row],[Market_Price]]</f>
        <v>422.51</v>
      </c>
      <c r="M3001" s="1">
        <f>Table49[[#This Row],[Quantity]]*Table49[[#This Row],[Selling_Price]]</f>
        <v>573508.31999999995</v>
      </c>
      <c r="N3001" s="1">
        <f>Table49[[#This Row],[Quantity]]*Table49[[#This Row],[Profit_Per_Quantity]]</f>
        <v>199424.72</v>
      </c>
      <c r="O3001" s="1" t="s">
        <v>4350</v>
      </c>
    </row>
    <row r="3002" spans="1:15" x14ac:dyDescent="0.3">
      <c r="A3002" s="1" t="s">
        <v>9605</v>
      </c>
      <c r="B3002" s="1" t="s">
        <v>2638</v>
      </c>
      <c r="C3002" s="14" t="s">
        <v>5607</v>
      </c>
      <c r="D3002" s="1" t="s">
        <v>20</v>
      </c>
      <c r="E3002" s="1" t="s">
        <v>25</v>
      </c>
      <c r="F3002" s="1" t="s">
        <v>31</v>
      </c>
      <c r="G3002" s="1" t="s">
        <v>36</v>
      </c>
      <c r="H3002" s="1">
        <v>1036</v>
      </c>
      <c r="I3002" s="1">
        <v>1172.32</v>
      </c>
      <c r="J3002" s="1">
        <v>2237.87</v>
      </c>
      <c r="K3002" s="1">
        <v>294</v>
      </c>
      <c r="L3002" s="1">
        <f>Table49[[#This Row],[Selling_Price]]-Table49[[#This Row],[Market_Price]]</f>
        <v>1065.55</v>
      </c>
      <c r="M3002" s="1">
        <f>Table49[[#This Row],[Quantity]]*Table49[[#This Row],[Selling_Price]]</f>
        <v>657933.77999999991</v>
      </c>
      <c r="N3002" s="1">
        <f>Table49[[#This Row],[Quantity]]*Table49[[#This Row],[Profit_Per_Quantity]]</f>
        <v>313271.7</v>
      </c>
      <c r="O3002" s="1" t="s">
        <v>4350</v>
      </c>
    </row>
    <row r="3003" spans="1:15" x14ac:dyDescent="0.3">
      <c r="A3003" s="1" t="s">
        <v>7246</v>
      </c>
      <c r="B3003" s="1" t="s">
        <v>2891</v>
      </c>
      <c r="C3003" s="14" t="s">
        <v>5472</v>
      </c>
      <c r="D3003" s="1" t="s">
        <v>19</v>
      </c>
      <c r="E3003" s="1" t="s">
        <v>26</v>
      </c>
      <c r="F3003" s="1" t="s">
        <v>32</v>
      </c>
      <c r="G3003" s="1" t="s">
        <v>44</v>
      </c>
      <c r="H3003" s="1">
        <v>1048</v>
      </c>
      <c r="I3003" s="1">
        <v>483.99</v>
      </c>
      <c r="J3003" s="1">
        <v>851.37</v>
      </c>
      <c r="K3003" s="1">
        <v>237</v>
      </c>
      <c r="L3003" s="1">
        <f>Table49[[#This Row],[Selling_Price]]-Table49[[#This Row],[Market_Price]]</f>
        <v>367.38</v>
      </c>
      <c r="M3003" s="1">
        <f>Table49[[#This Row],[Quantity]]*Table49[[#This Row],[Selling_Price]]</f>
        <v>201774.69</v>
      </c>
      <c r="N3003" s="1">
        <f>Table49[[#This Row],[Quantity]]*Table49[[#This Row],[Profit_Per_Quantity]]</f>
        <v>87069.06</v>
      </c>
      <c r="O3003" s="1" t="s">
        <v>4350</v>
      </c>
    </row>
    <row r="3004" spans="1:15" x14ac:dyDescent="0.3">
      <c r="A3004" s="1" t="s">
        <v>9606</v>
      </c>
      <c r="B3004" s="1" t="s">
        <v>2639</v>
      </c>
      <c r="C3004" s="14" t="s">
        <v>5606</v>
      </c>
      <c r="D3004" s="1" t="s">
        <v>15</v>
      </c>
      <c r="E3004" s="1" t="s">
        <v>24</v>
      </c>
      <c r="F3004" s="1" t="s">
        <v>31</v>
      </c>
      <c r="G3004" s="1" t="s">
        <v>40</v>
      </c>
      <c r="H3004" s="1">
        <v>1025</v>
      </c>
      <c r="I3004" s="1">
        <v>1817.99</v>
      </c>
      <c r="J3004" s="1">
        <v>3291.13</v>
      </c>
      <c r="K3004" s="1">
        <v>31</v>
      </c>
      <c r="L3004" s="1">
        <f>Table49[[#This Row],[Selling_Price]]-Table49[[#This Row],[Market_Price]]</f>
        <v>1473.14</v>
      </c>
      <c r="M3004" s="1">
        <f>Table49[[#This Row],[Quantity]]*Table49[[#This Row],[Selling_Price]]</f>
        <v>102025.03</v>
      </c>
      <c r="N3004" s="1">
        <f>Table49[[#This Row],[Quantity]]*Table49[[#This Row],[Profit_Per_Quantity]]</f>
        <v>45667.340000000004</v>
      </c>
      <c r="O3004" s="1" t="s">
        <v>4350</v>
      </c>
    </row>
    <row r="3005" spans="1:15" x14ac:dyDescent="0.3">
      <c r="A3005" s="1" t="s">
        <v>10547</v>
      </c>
      <c r="B3005" s="1" t="s">
        <v>4103</v>
      </c>
      <c r="C3005" s="14" t="s">
        <v>4497</v>
      </c>
      <c r="D3005" s="1" t="s">
        <v>14</v>
      </c>
      <c r="E3005" s="1" t="s">
        <v>28</v>
      </c>
      <c r="F3005" s="1" t="s">
        <v>32</v>
      </c>
      <c r="G3005" s="1" t="s">
        <v>37</v>
      </c>
      <c r="H3005" s="1">
        <v>1006</v>
      </c>
      <c r="I3005" s="1">
        <v>1986.71</v>
      </c>
      <c r="J3005" s="1">
        <v>3047.79</v>
      </c>
      <c r="K3005" s="1">
        <v>26</v>
      </c>
      <c r="L3005" s="1">
        <f>Table49[[#This Row],[Selling_Price]]-Table49[[#This Row],[Market_Price]]</f>
        <v>1061.08</v>
      </c>
      <c r="M3005" s="1">
        <f>Table49[[#This Row],[Quantity]]*Table49[[#This Row],[Selling_Price]]</f>
        <v>79242.539999999994</v>
      </c>
      <c r="N3005" s="1">
        <f>Table49[[#This Row],[Quantity]]*Table49[[#This Row],[Profit_Per_Quantity]]</f>
        <v>27588.079999999998</v>
      </c>
      <c r="O3005" s="1" t="s">
        <v>4350</v>
      </c>
    </row>
    <row r="3006" spans="1:15" x14ac:dyDescent="0.3">
      <c r="A3006" s="1" t="s">
        <v>10475</v>
      </c>
      <c r="B3006" s="1" t="s">
        <v>3967</v>
      </c>
      <c r="C3006" s="14" t="s">
        <v>4720</v>
      </c>
      <c r="D3006" s="1" t="s">
        <v>14</v>
      </c>
      <c r="E3006" s="1" t="s">
        <v>29</v>
      </c>
      <c r="F3006" s="1" t="s">
        <v>34</v>
      </c>
      <c r="G3006" s="1" t="s">
        <v>36</v>
      </c>
      <c r="H3006" s="1">
        <v>1036</v>
      </c>
      <c r="I3006" s="1">
        <v>302.37</v>
      </c>
      <c r="J3006" s="1">
        <v>600.73</v>
      </c>
      <c r="K3006" s="1">
        <v>52</v>
      </c>
      <c r="L3006" s="1">
        <f>Table49[[#This Row],[Selling_Price]]-Table49[[#This Row],[Market_Price]]</f>
        <v>298.36</v>
      </c>
      <c r="M3006" s="1">
        <f>Table49[[#This Row],[Quantity]]*Table49[[#This Row],[Selling_Price]]</f>
        <v>31237.96</v>
      </c>
      <c r="N3006" s="1">
        <f>Table49[[#This Row],[Quantity]]*Table49[[#This Row],[Profit_Per_Quantity]]</f>
        <v>15514.720000000001</v>
      </c>
      <c r="O3006" s="1" t="s">
        <v>47</v>
      </c>
    </row>
    <row r="3007" spans="1:15" x14ac:dyDescent="0.3">
      <c r="A3007" s="1" t="s">
        <v>7548</v>
      </c>
      <c r="B3007" s="1" t="s">
        <v>3710</v>
      </c>
      <c r="C3007" s="14" t="s">
        <v>4926</v>
      </c>
      <c r="D3007" s="1" t="s">
        <v>16</v>
      </c>
      <c r="E3007" s="1" t="s">
        <v>27</v>
      </c>
      <c r="F3007" s="1" t="s">
        <v>31</v>
      </c>
      <c r="G3007" s="1" t="s">
        <v>45</v>
      </c>
      <c r="H3007" s="1">
        <v>1081</v>
      </c>
      <c r="I3007" s="1">
        <v>417.06</v>
      </c>
      <c r="J3007" s="1">
        <v>694.37</v>
      </c>
      <c r="K3007" s="1">
        <v>51</v>
      </c>
      <c r="L3007" s="1">
        <f>Table49[[#This Row],[Selling_Price]]-Table49[[#This Row],[Market_Price]]</f>
        <v>277.31</v>
      </c>
      <c r="M3007" s="1">
        <f>Table49[[#This Row],[Quantity]]*Table49[[#This Row],[Selling_Price]]</f>
        <v>35412.870000000003</v>
      </c>
      <c r="N3007" s="1">
        <f>Table49[[#This Row],[Quantity]]*Table49[[#This Row],[Profit_Per_Quantity]]</f>
        <v>14142.81</v>
      </c>
      <c r="O3007" s="1" t="s">
        <v>47</v>
      </c>
    </row>
    <row r="3008" spans="1:15" x14ac:dyDescent="0.3">
      <c r="A3008" s="1" t="s">
        <v>8946</v>
      </c>
      <c r="B3008" s="1" t="s">
        <v>1584</v>
      </c>
      <c r="C3008" s="14" t="s">
        <v>5485</v>
      </c>
      <c r="D3008" s="1" t="s">
        <v>16</v>
      </c>
      <c r="E3008" s="1" t="s">
        <v>30</v>
      </c>
      <c r="F3008" s="1" t="s">
        <v>34</v>
      </c>
      <c r="G3008" s="1" t="s">
        <v>4352</v>
      </c>
      <c r="H3008" s="1">
        <v>1044</v>
      </c>
      <c r="I3008" s="1">
        <v>1458.6</v>
      </c>
      <c r="J3008" s="1">
        <v>2761.19</v>
      </c>
      <c r="K3008" s="1">
        <v>242</v>
      </c>
      <c r="L3008" s="1">
        <f>Table49[[#This Row],[Selling_Price]]-Table49[[#This Row],[Market_Price]]</f>
        <v>1302.5900000000001</v>
      </c>
      <c r="M3008" s="1">
        <f>Table49[[#This Row],[Quantity]]*Table49[[#This Row],[Selling_Price]]</f>
        <v>668207.98</v>
      </c>
      <c r="N3008" s="1">
        <f>Table49[[#This Row],[Quantity]]*Table49[[#This Row],[Profit_Per_Quantity]]</f>
        <v>315226.78000000003</v>
      </c>
      <c r="O3008" s="1" t="s">
        <v>47</v>
      </c>
    </row>
    <row r="3009" spans="1:15" x14ac:dyDescent="0.3">
      <c r="A3009" s="1" t="s">
        <v>8507</v>
      </c>
      <c r="B3009" s="1" t="s">
        <v>867</v>
      </c>
      <c r="C3009" s="14" t="s">
        <v>5472</v>
      </c>
      <c r="D3009" s="1" t="s">
        <v>18</v>
      </c>
      <c r="E3009" s="1" t="s">
        <v>29</v>
      </c>
      <c r="F3009" s="1" t="s">
        <v>34</v>
      </c>
      <c r="G3009" s="1" t="s">
        <v>36</v>
      </c>
      <c r="H3009" s="1">
        <v>1053</v>
      </c>
      <c r="I3009" s="1">
        <v>1900.03</v>
      </c>
      <c r="J3009" s="1">
        <v>3006.32</v>
      </c>
      <c r="K3009" s="1">
        <v>352</v>
      </c>
      <c r="L3009" s="1">
        <f>Table49[[#This Row],[Selling_Price]]-Table49[[#This Row],[Market_Price]]</f>
        <v>1106.2900000000002</v>
      </c>
      <c r="M3009" s="1">
        <f>Table49[[#This Row],[Quantity]]*Table49[[#This Row],[Selling_Price]]</f>
        <v>1058224.6400000001</v>
      </c>
      <c r="N3009" s="1">
        <f>Table49[[#This Row],[Quantity]]*Table49[[#This Row],[Profit_Per_Quantity]]</f>
        <v>389414.08000000007</v>
      </c>
      <c r="O3009" s="1" t="s">
        <v>47</v>
      </c>
    </row>
    <row r="3010" spans="1:15" x14ac:dyDescent="0.3">
      <c r="A3010" s="1" t="s">
        <v>10384</v>
      </c>
      <c r="B3010" s="1" t="s">
        <v>3843</v>
      </c>
      <c r="C3010" s="14" t="s">
        <v>4826</v>
      </c>
      <c r="D3010" s="1" t="s">
        <v>17</v>
      </c>
      <c r="E3010" s="1" t="s">
        <v>21</v>
      </c>
      <c r="F3010" s="1" t="s">
        <v>32</v>
      </c>
      <c r="G3010" s="1" t="s">
        <v>38</v>
      </c>
      <c r="H3010" s="1">
        <v>1071</v>
      </c>
      <c r="I3010" s="1">
        <v>1495.49</v>
      </c>
      <c r="J3010" s="1">
        <v>2839.02</v>
      </c>
      <c r="K3010" s="1">
        <v>41</v>
      </c>
      <c r="L3010" s="1">
        <f>Table49[[#This Row],[Selling_Price]]-Table49[[#This Row],[Market_Price]]</f>
        <v>1343.53</v>
      </c>
      <c r="M3010" s="1">
        <f>Table49[[#This Row],[Quantity]]*Table49[[#This Row],[Selling_Price]]</f>
        <v>116399.81999999999</v>
      </c>
      <c r="N3010" s="1">
        <f>Table49[[#This Row],[Quantity]]*Table49[[#This Row],[Profit_Per_Quantity]]</f>
        <v>55084.729999999996</v>
      </c>
      <c r="O3010" s="1" t="s">
        <v>47</v>
      </c>
    </row>
    <row r="3011" spans="1:15" x14ac:dyDescent="0.3">
      <c r="A3011" s="1" t="s">
        <v>9018</v>
      </c>
      <c r="B3011" s="1" t="s">
        <v>1703</v>
      </c>
      <c r="C3011" s="14" t="s">
        <v>4408</v>
      </c>
      <c r="D3011" s="1" t="s">
        <v>20</v>
      </c>
      <c r="E3011" s="1" t="s">
        <v>30</v>
      </c>
      <c r="F3011" s="1" t="s">
        <v>35</v>
      </c>
      <c r="G3011" s="1" t="s">
        <v>36</v>
      </c>
      <c r="H3011" s="1">
        <v>1096</v>
      </c>
      <c r="I3011" s="1">
        <v>524.41</v>
      </c>
      <c r="J3011" s="1">
        <v>804.3</v>
      </c>
      <c r="K3011" s="1">
        <v>136</v>
      </c>
      <c r="L3011" s="1">
        <f>Table49[[#This Row],[Selling_Price]]-Table49[[#This Row],[Market_Price]]</f>
        <v>279.89</v>
      </c>
      <c r="M3011" s="1">
        <f>Table49[[#This Row],[Quantity]]*Table49[[#This Row],[Selling_Price]]</f>
        <v>109384.79999999999</v>
      </c>
      <c r="N3011" s="1">
        <f>Table49[[#This Row],[Quantity]]*Table49[[#This Row],[Profit_Per_Quantity]]</f>
        <v>38065.040000000001</v>
      </c>
      <c r="O3011" s="1" t="s">
        <v>47</v>
      </c>
    </row>
    <row r="3012" spans="1:15" x14ac:dyDescent="0.3">
      <c r="A3012" s="1" t="s">
        <v>8458</v>
      </c>
      <c r="B3012" s="1" t="s">
        <v>795</v>
      </c>
      <c r="C3012" s="14" t="s">
        <v>6098</v>
      </c>
      <c r="D3012" s="1" t="s">
        <v>19</v>
      </c>
      <c r="E3012" s="1" t="s">
        <v>4349</v>
      </c>
      <c r="F3012" s="1" t="s">
        <v>32</v>
      </c>
      <c r="G3012" s="1" t="s">
        <v>44</v>
      </c>
      <c r="H3012" s="1">
        <v>1053</v>
      </c>
      <c r="I3012" s="1">
        <v>1369.41</v>
      </c>
      <c r="J3012" s="1">
        <v>2383.15</v>
      </c>
      <c r="K3012" s="1">
        <v>49</v>
      </c>
      <c r="L3012" s="1">
        <f>Table49[[#This Row],[Selling_Price]]-Table49[[#This Row],[Market_Price]]</f>
        <v>1013.74</v>
      </c>
      <c r="M3012" s="1">
        <f>Table49[[#This Row],[Quantity]]*Table49[[#This Row],[Selling_Price]]</f>
        <v>116774.35</v>
      </c>
      <c r="N3012" s="1">
        <f>Table49[[#This Row],[Quantity]]*Table49[[#This Row],[Profit_Per_Quantity]]</f>
        <v>49673.26</v>
      </c>
      <c r="O3012" s="1" t="s">
        <v>47</v>
      </c>
    </row>
    <row r="3013" spans="1:15" x14ac:dyDescent="0.3">
      <c r="A3013" s="1" t="s">
        <v>10633</v>
      </c>
      <c r="B3013" s="1" t="s">
        <v>4243</v>
      </c>
      <c r="C3013" s="14" t="s">
        <v>4463</v>
      </c>
      <c r="D3013" s="1" t="s">
        <v>20</v>
      </c>
      <c r="E3013" s="1" t="s">
        <v>29</v>
      </c>
      <c r="F3013" s="1" t="s">
        <v>33</v>
      </c>
      <c r="G3013" s="1" t="s">
        <v>44</v>
      </c>
      <c r="H3013" s="1">
        <v>1024</v>
      </c>
      <c r="I3013" s="1">
        <v>1652.22</v>
      </c>
      <c r="J3013" s="1">
        <v>3114.19</v>
      </c>
      <c r="K3013" s="1">
        <v>48</v>
      </c>
      <c r="L3013" s="1">
        <f>Table49[[#This Row],[Selling_Price]]-Table49[[#This Row],[Market_Price]]</f>
        <v>1461.97</v>
      </c>
      <c r="M3013" s="1">
        <f>Table49[[#This Row],[Quantity]]*Table49[[#This Row],[Selling_Price]]</f>
        <v>149481.12</v>
      </c>
      <c r="N3013" s="1">
        <f>Table49[[#This Row],[Quantity]]*Table49[[#This Row],[Profit_Per_Quantity]]</f>
        <v>70174.559999999998</v>
      </c>
      <c r="O3013" s="1" t="s">
        <v>47</v>
      </c>
    </row>
    <row r="3014" spans="1:15" x14ac:dyDescent="0.3">
      <c r="A3014" s="1" t="s">
        <v>8852</v>
      </c>
      <c r="B3014" s="1" t="s">
        <v>1433</v>
      </c>
      <c r="C3014" s="14" t="s">
        <v>5896</v>
      </c>
      <c r="D3014" s="1" t="s">
        <v>13</v>
      </c>
      <c r="E3014" s="1" t="s">
        <v>29</v>
      </c>
      <c r="F3014" s="1" t="s">
        <v>31</v>
      </c>
      <c r="G3014" s="1" t="s">
        <v>38</v>
      </c>
      <c r="H3014" s="1">
        <v>1027</v>
      </c>
      <c r="I3014" s="1">
        <v>1748.96</v>
      </c>
      <c r="J3014" s="1">
        <v>2225.8200000000002</v>
      </c>
      <c r="K3014" s="1">
        <v>34</v>
      </c>
      <c r="L3014" s="1">
        <f>Table49[[#This Row],[Selling_Price]]-Table49[[#This Row],[Market_Price]]</f>
        <v>476.86000000000013</v>
      </c>
      <c r="M3014" s="1">
        <f>Table49[[#This Row],[Quantity]]*Table49[[#This Row],[Selling_Price]]</f>
        <v>75677.88</v>
      </c>
      <c r="N3014" s="1">
        <f>Table49[[#This Row],[Quantity]]*Table49[[#This Row],[Profit_Per_Quantity]]</f>
        <v>16213.240000000005</v>
      </c>
      <c r="O3014" s="1" t="s">
        <v>47</v>
      </c>
    </row>
    <row r="3015" spans="1:15" x14ac:dyDescent="0.3">
      <c r="A3015" s="1" t="s">
        <v>9650</v>
      </c>
      <c r="B3015" s="1" t="s">
        <v>2712</v>
      </c>
      <c r="C3015" s="14" t="s">
        <v>4466</v>
      </c>
      <c r="D3015" s="1" t="s">
        <v>20</v>
      </c>
      <c r="E3015" s="1" t="s">
        <v>24</v>
      </c>
      <c r="F3015" s="1" t="s">
        <v>32</v>
      </c>
      <c r="G3015" s="1" t="s">
        <v>4352</v>
      </c>
      <c r="H3015" s="1">
        <v>1052</v>
      </c>
      <c r="I3015" s="1">
        <v>719.49</v>
      </c>
      <c r="J3015" s="1">
        <v>1023.82</v>
      </c>
      <c r="K3015" s="1">
        <v>466</v>
      </c>
      <c r="L3015" s="1">
        <f>Table49[[#This Row],[Selling_Price]]-Table49[[#This Row],[Market_Price]]</f>
        <v>304.33000000000004</v>
      </c>
      <c r="M3015" s="1">
        <f>Table49[[#This Row],[Quantity]]*Table49[[#This Row],[Selling_Price]]</f>
        <v>477100.12</v>
      </c>
      <c r="N3015" s="1">
        <f>Table49[[#This Row],[Quantity]]*Table49[[#This Row],[Profit_Per_Quantity]]</f>
        <v>141817.78000000003</v>
      </c>
      <c r="O3015" s="1" t="s">
        <v>47</v>
      </c>
    </row>
    <row r="3016" spans="1:15" x14ac:dyDescent="0.3">
      <c r="A3016" s="1" t="s">
        <v>10536</v>
      </c>
      <c r="B3016" s="1" t="s">
        <v>4086</v>
      </c>
      <c r="C3016" s="14" t="s">
        <v>4610</v>
      </c>
      <c r="D3016" s="1" t="s">
        <v>16</v>
      </c>
      <c r="E3016" s="1" t="s">
        <v>27</v>
      </c>
      <c r="F3016" s="1" t="s">
        <v>32</v>
      </c>
      <c r="G3016" s="1" t="s">
        <v>41</v>
      </c>
      <c r="H3016" s="1">
        <v>1069</v>
      </c>
      <c r="I3016" s="1">
        <v>351.12</v>
      </c>
      <c r="J3016" s="1">
        <v>416.86</v>
      </c>
      <c r="K3016" s="1">
        <v>84</v>
      </c>
      <c r="L3016" s="1">
        <f>Table49[[#This Row],[Selling_Price]]-Table49[[#This Row],[Market_Price]]</f>
        <v>65.740000000000009</v>
      </c>
      <c r="M3016" s="1">
        <f>Table49[[#This Row],[Quantity]]*Table49[[#This Row],[Selling_Price]]</f>
        <v>35016.239999999998</v>
      </c>
      <c r="N3016" s="1">
        <f>Table49[[#This Row],[Quantity]]*Table49[[#This Row],[Profit_Per_Quantity]]</f>
        <v>5522.1600000000008</v>
      </c>
      <c r="O3016" s="1" t="s">
        <v>47</v>
      </c>
    </row>
    <row r="3017" spans="1:15" x14ac:dyDescent="0.3">
      <c r="A3017" s="1" t="s">
        <v>9305</v>
      </c>
      <c r="B3017" s="1" t="s">
        <v>2162</v>
      </c>
      <c r="C3017" s="14" t="s">
        <v>5801</v>
      </c>
      <c r="D3017" s="1" t="s">
        <v>18</v>
      </c>
      <c r="E3017" s="1" t="s">
        <v>4349</v>
      </c>
      <c r="F3017" s="1" t="s">
        <v>34</v>
      </c>
      <c r="G3017" s="1" t="s">
        <v>4352</v>
      </c>
      <c r="H3017" s="1">
        <v>1057</v>
      </c>
      <c r="I3017" s="1">
        <v>1037.8800000000001</v>
      </c>
      <c r="J3017" s="1">
        <v>1628.38</v>
      </c>
      <c r="K3017" s="1">
        <v>296</v>
      </c>
      <c r="L3017" s="1">
        <f>Table49[[#This Row],[Selling_Price]]-Table49[[#This Row],[Market_Price]]</f>
        <v>590.5</v>
      </c>
      <c r="M3017" s="1">
        <f>Table49[[#This Row],[Quantity]]*Table49[[#This Row],[Selling_Price]]</f>
        <v>482000.48000000004</v>
      </c>
      <c r="N3017" s="1">
        <f>Table49[[#This Row],[Quantity]]*Table49[[#This Row],[Profit_Per_Quantity]]</f>
        <v>174788</v>
      </c>
      <c r="O3017" s="1" t="s">
        <v>47</v>
      </c>
    </row>
    <row r="3018" spans="1:15" x14ac:dyDescent="0.3">
      <c r="A3018" s="1" t="s">
        <v>9208</v>
      </c>
      <c r="B3018" s="1" t="s">
        <v>2010</v>
      </c>
      <c r="C3018" s="14" t="s">
        <v>5604</v>
      </c>
      <c r="D3018" s="1" t="s">
        <v>18</v>
      </c>
      <c r="E3018" s="1" t="s">
        <v>27</v>
      </c>
      <c r="F3018" s="1" t="s">
        <v>32</v>
      </c>
      <c r="G3018" s="1" t="s">
        <v>37</v>
      </c>
      <c r="H3018" s="1">
        <v>1043</v>
      </c>
      <c r="I3018" s="1">
        <v>1844.5</v>
      </c>
      <c r="J3018" s="1">
        <v>2267.9299999999998</v>
      </c>
      <c r="K3018" s="1">
        <v>238</v>
      </c>
      <c r="L3018" s="1">
        <f>Table49[[#This Row],[Selling_Price]]-Table49[[#This Row],[Market_Price]]</f>
        <v>423.42999999999984</v>
      </c>
      <c r="M3018" s="1">
        <f>Table49[[#This Row],[Quantity]]*Table49[[#This Row],[Selling_Price]]</f>
        <v>539767.34</v>
      </c>
      <c r="N3018" s="1">
        <f>Table49[[#This Row],[Quantity]]*Table49[[#This Row],[Profit_Per_Quantity]]</f>
        <v>100776.33999999997</v>
      </c>
      <c r="O3018" s="1" t="s">
        <v>47</v>
      </c>
    </row>
    <row r="3019" spans="1:15" x14ac:dyDescent="0.3">
      <c r="A3019" s="1" t="s">
        <v>9395</v>
      </c>
      <c r="B3019" s="1" t="s">
        <v>2296</v>
      </c>
      <c r="C3019" s="14" t="s">
        <v>4905</v>
      </c>
      <c r="D3019" s="1" t="s">
        <v>15</v>
      </c>
      <c r="E3019" s="1" t="s">
        <v>24</v>
      </c>
      <c r="F3019" s="1" t="s">
        <v>34</v>
      </c>
      <c r="G3019" s="1" t="s">
        <v>36</v>
      </c>
      <c r="H3019" s="1">
        <v>1025</v>
      </c>
      <c r="I3019" s="1">
        <v>1343.51</v>
      </c>
      <c r="J3019" s="1">
        <v>2642.33</v>
      </c>
      <c r="K3019" s="1">
        <v>463</v>
      </c>
      <c r="L3019" s="1">
        <f>Table49[[#This Row],[Selling_Price]]-Table49[[#This Row],[Market_Price]]</f>
        <v>1298.82</v>
      </c>
      <c r="M3019" s="1">
        <f>Table49[[#This Row],[Quantity]]*Table49[[#This Row],[Selling_Price]]</f>
        <v>1223398.79</v>
      </c>
      <c r="N3019" s="1">
        <f>Table49[[#This Row],[Quantity]]*Table49[[#This Row],[Profit_Per_Quantity]]</f>
        <v>601353.65999999992</v>
      </c>
      <c r="O3019" s="1" t="s">
        <v>47</v>
      </c>
    </row>
    <row r="3020" spans="1:15" x14ac:dyDescent="0.3">
      <c r="A3020" s="1" t="s">
        <v>10018</v>
      </c>
      <c r="B3020" s="1" t="s">
        <v>2546</v>
      </c>
      <c r="C3020" s="14" t="s">
        <v>5230</v>
      </c>
      <c r="D3020" s="1" t="s">
        <v>17</v>
      </c>
      <c r="E3020" s="1" t="s">
        <v>28</v>
      </c>
      <c r="F3020" s="1" t="s">
        <v>31</v>
      </c>
      <c r="G3020" s="1" t="s">
        <v>43</v>
      </c>
      <c r="H3020" s="1">
        <v>1012</v>
      </c>
      <c r="I3020" s="1">
        <v>1935.46</v>
      </c>
      <c r="J3020" s="1">
        <v>3299.85</v>
      </c>
      <c r="K3020" s="1">
        <v>52</v>
      </c>
      <c r="L3020" s="1">
        <f>Table49[[#This Row],[Selling_Price]]-Table49[[#This Row],[Market_Price]]</f>
        <v>1364.3899999999999</v>
      </c>
      <c r="M3020" s="1">
        <f>Table49[[#This Row],[Quantity]]*Table49[[#This Row],[Selling_Price]]</f>
        <v>171592.19999999998</v>
      </c>
      <c r="N3020" s="1">
        <f>Table49[[#This Row],[Quantity]]*Table49[[#This Row],[Profit_Per_Quantity]]</f>
        <v>70948.28</v>
      </c>
      <c r="O3020" s="1" t="s">
        <v>47</v>
      </c>
    </row>
    <row r="3021" spans="1:15" x14ac:dyDescent="0.3">
      <c r="A3021" s="1" t="s">
        <v>6769</v>
      </c>
      <c r="B3021" s="1" t="s">
        <v>645</v>
      </c>
      <c r="C3021" s="14" t="s">
        <v>5116</v>
      </c>
      <c r="D3021" s="1" t="s">
        <v>12</v>
      </c>
      <c r="E3021" s="1" t="s">
        <v>26</v>
      </c>
      <c r="F3021" s="1" t="s">
        <v>32</v>
      </c>
      <c r="G3021" s="1" t="s">
        <v>41</v>
      </c>
      <c r="H3021" s="1">
        <v>1006</v>
      </c>
      <c r="I3021" s="1">
        <v>1899.23</v>
      </c>
      <c r="J3021" s="1">
        <v>3167.32</v>
      </c>
      <c r="K3021" s="1">
        <v>334</v>
      </c>
      <c r="L3021" s="1">
        <f>Table49[[#This Row],[Selling_Price]]-Table49[[#This Row],[Market_Price]]</f>
        <v>1268.0900000000001</v>
      </c>
      <c r="M3021" s="1">
        <f>Table49[[#This Row],[Quantity]]*Table49[[#This Row],[Selling_Price]]</f>
        <v>1057884.8800000001</v>
      </c>
      <c r="N3021" s="1">
        <f>Table49[[#This Row],[Quantity]]*Table49[[#This Row],[Profit_Per_Quantity]]</f>
        <v>423542.06000000006</v>
      </c>
      <c r="O3021" s="1" t="s">
        <v>47</v>
      </c>
    </row>
    <row r="3022" spans="1:15" x14ac:dyDescent="0.3">
      <c r="A3022" s="1" t="s">
        <v>7364</v>
      </c>
      <c r="B3022" s="1" t="s">
        <v>1803</v>
      </c>
      <c r="C3022" s="14" t="s">
        <v>5909</v>
      </c>
      <c r="D3022" s="1" t="s">
        <v>12</v>
      </c>
      <c r="E3022" s="1" t="s">
        <v>21</v>
      </c>
      <c r="F3022" s="1" t="s">
        <v>35</v>
      </c>
      <c r="G3022" s="1" t="s">
        <v>40</v>
      </c>
      <c r="H3022" s="1">
        <v>1010</v>
      </c>
      <c r="I3022" s="1">
        <v>703.3</v>
      </c>
      <c r="J3022" s="1">
        <v>1072.9000000000001</v>
      </c>
      <c r="K3022" s="1">
        <v>371</v>
      </c>
      <c r="L3022" s="1">
        <f>Table49[[#This Row],[Selling_Price]]-Table49[[#This Row],[Market_Price]]</f>
        <v>369.60000000000014</v>
      </c>
      <c r="M3022" s="1">
        <f>Table49[[#This Row],[Quantity]]*Table49[[#This Row],[Selling_Price]]</f>
        <v>398045.9</v>
      </c>
      <c r="N3022" s="1">
        <f>Table49[[#This Row],[Quantity]]*Table49[[#This Row],[Profit_Per_Quantity]]</f>
        <v>137121.60000000006</v>
      </c>
      <c r="O3022" s="1" t="s">
        <v>47</v>
      </c>
    </row>
    <row r="3023" spans="1:15" x14ac:dyDescent="0.3">
      <c r="A3023" s="1" t="s">
        <v>10425</v>
      </c>
      <c r="B3023" s="1" t="s">
        <v>3902</v>
      </c>
      <c r="C3023" s="14" t="s">
        <v>4773</v>
      </c>
      <c r="D3023" s="1" t="s">
        <v>11</v>
      </c>
      <c r="E3023" s="1" t="s">
        <v>27</v>
      </c>
      <c r="F3023" s="1" t="s">
        <v>32</v>
      </c>
      <c r="G3023" s="1" t="s">
        <v>36</v>
      </c>
      <c r="H3023" s="1">
        <v>1005</v>
      </c>
      <c r="I3023" s="1">
        <v>280.73</v>
      </c>
      <c r="J3023" s="1">
        <v>348.3</v>
      </c>
      <c r="K3023" s="1">
        <v>189</v>
      </c>
      <c r="L3023" s="1">
        <f>Table49[[#This Row],[Selling_Price]]-Table49[[#This Row],[Market_Price]]</f>
        <v>67.569999999999993</v>
      </c>
      <c r="M3023" s="1">
        <f>Table49[[#This Row],[Quantity]]*Table49[[#This Row],[Selling_Price]]</f>
        <v>65828.7</v>
      </c>
      <c r="N3023" s="1">
        <f>Table49[[#This Row],[Quantity]]*Table49[[#This Row],[Profit_Per_Quantity]]</f>
        <v>12770.73</v>
      </c>
      <c r="O3023" s="1" t="s">
        <v>47</v>
      </c>
    </row>
    <row r="3024" spans="1:15" x14ac:dyDescent="0.3">
      <c r="A3024" s="1" t="s">
        <v>6333</v>
      </c>
      <c r="B3024" s="1" t="s">
        <v>3514</v>
      </c>
      <c r="C3024" s="14" t="s">
        <v>5082</v>
      </c>
      <c r="D3024" s="1" t="s">
        <v>15</v>
      </c>
      <c r="E3024" s="1" t="s">
        <v>27</v>
      </c>
      <c r="F3024" s="1" t="s">
        <v>33</v>
      </c>
      <c r="G3024" s="1" t="s">
        <v>42</v>
      </c>
      <c r="H3024" s="1">
        <v>1056</v>
      </c>
      <c r="I3024" s="1">
        <v>1914.55</v>
      </c>
      <c r="J3024" s="1">
        <v>2149.83</v>
      </c>
      <c r="K3024" s="1">
        <v>230</v>
      </c>
      <c r="L3024" s="1">
        <f>Table49[[#This Row],[Selling_Price]]-Table49[[#This Row],[Market_Price]]</f>
        <v>235.27999999999997</v>
      </c>
      <c r="M3024" s="1">
        <f>Table49[[#This Row],[Quantity]]*Table49[[#This Row],[Selling_Price]]</f>
        <v>494460.89999999997</v>
      </c>
      <c r="N3024" s="1">
        <f>Table49[[#This Row],[Quantity]]*Table49[[#This Row],[Profit_Per_Quantity]]</f>
        <v>54114.399999999994</v>
      </c>
      <c r="O3024" s="1" t="s">
        <v>47</v>
      </c>
    </row>
    <row r="3025" spans="1:15" x14ac:dyDescent="0.3">
      <c r="A3025" s="1" t="s">
        <v>7618</v>
      </c>
      <c r="B3025" s="1" t="s">
        <v>1996</v>
      </c>
      <c r="C3025" s="14" t="s">
        <v>5488</v>
      </c>
      <c r="D3025" s="1" t="s">
        <v>19</v>
      </c>
      <c r="E3025" s="1" t="s">
        <v>29</v>
      </c>
      <c r="F3025" s="1" t="s">
        <v>33</v>
      </c>
      <c r="G3025" s="1" t="s">
        <v>45</v>
      </c>
      <c r="H3025" s="1">
        <v>1038</v>
      </c>
      <c r="I3025" s="1">
        <v>1024.17</v>
      </c>
      <c r="J3025" s="1">
        <v>1851.3</v>
      </c>
      <c r="K3025" s="1">
        <v>48</v>
      </c>
      <c r="L3025" s="1">
        <f>Table49[[#This Row],[Selling_Price]]-Table49[[#This Row],[Market_Price]]</f>
        <v>827.12999999999988</v>
      </c>
      <c r="M3025" s="1">
        <f>Table49[[#This Row],[Quantity]]*Table49[[#This Row],[Selling_Price]]</f>
        <v>88862.399999999994</v>
      </c>
      <c r="N3025" s="1">
        <f>Table49[[#This Row],[Quantity]]*Table49[[#This Row],[Profit_Per_Quantity]]</f>
        <v>39702.239999999991</v>
      </c>
      <c r="O3025" s="1" t="s">
        <v>47</v>
      </c>
    </row>
    <row r="3026" spans="1:15" x14ac:dyDescent="0.3">
      <c r="A3026" s="1" t="s">
        <v>6519</v>
      </c>
      <c r="B3026" s="1" t="s">
        <v>3725</v>
      </c>
      <c r="C3026" s="14" t="s">
        <v>4741</v>
      </c>
      <c r="D3026" s="1" t="s">
        <v>15</v>
      </c>
      <c r="E3026" s="1" t="s">
        <v>4349</v>
      </c>
      <c r="F3026" s="1" t="s">
        <v>33</v>
      </c>
      <c r="G3026" s="1" t="s">
        <v>43</v>
      </c>
      <c r="H3026" s="1">
        <v>1071</v>
      </c>
      <c r="I3026" s="1">
        <v>648.04999999999995</v>
      </c>
      <c r="J3026" s="1">
        <v>834.16</v>
      </c>
      <c r="K3026" s="1">
        <v>177</v>
      </c>
      <c r="L3026" s="1">
        <f>Table49[[#This Row],[Selling_Price]]-Table49[[#This Row],[Market_Price]]</f>
        <v>186.11</v>
      </c>
      <c r="M3026" s="1">
        <f>Table49[[#This Row],[Quantity]]*Table49[[#This Row],[Selling_Price]]</f>
        <v>147646.32</v>
      </c>
      <c r="N3026" s="1">
        <f>Table49[[#This Row],[Quantity]]*Table49[[#This Row],[Profit_Per_Quantity]]</f>
        <v>32941.47</v>
      </c>
      <c r="O3026" s="1" t="s">
        <v>47</v>
      </c>
    </row>
    <row r="3027" spans="1:15" x14ac:dyDescent="0.3">
      <c r="A3027" s="1" t="s">
        <v>9128</v>
      </c>
      <c r="B3027" s="1" t="s">
        <v>1874</v>
      </c>
      <c r="C3027" s="14" t="s">
        <v>5889</v>
      </c>
      <c r="D3027" s="1" t="s">
        <v>19</v>
      </c>
      <c r="E3027" s="1" t="s">
        <v>29</v>
      </c>
      <c r="F3027" s="1" t="s">
        <v>34</v>
      </c>
      <c r="G3027" s="1" t="s">
        <v>36</v>
      </c>
      <c r="H3027" s="1">
        <v>1057</v>
      </c>
      <c r="I3027" s="1">
        <v>795.41</v>
      </c>
      <c r="J3027" s="1">
        <v>1569.36</v>
      </c>
      <c r="K3027" s="1">
        <v>185</v>
      </c>
      <c r="L3027" s="1">
        <f>Table49[[#This Row],[Selling_Price]]-Table49[[#This Row],[Market_Price]]</f>
        <v>773.94999999999993</v>
      </c>
      <c r="M3027" s="1">
        <f>Table49[[#This Row],[Quantity]]*Table49[[#This Row],[Selling_Price]]</f>
        <v>290331.59999999998</v>
      </c>
      <c r="N3027" s="1">
        <f>Table49[[#This Row],[Quantity]]*Table49[[#This Row],[Profit_Per_Quantity]]</f>
        <v>143180.75</v>
      </c>
      <c r="O3027" s="1" t="s">
        <v>47</v>
      </c>
    </row>
    <row r="3028" spans="1:15" x14ac:dyDescent="0.3">
      <c r="A3028" s="1" t="s">
        <v>9792</v>
      </c>
      <c r="B3028" s="1" t="s">
        <v>2928</v>
      </c>
      <c r="C3028" s="14" t="s">
        <v>5452</v>
      </c>
      <c r="D3028" s="1" t="s">
        <v>16</v>
      </c>
      <c r="E3028" s="1" t="s">
        <v>4351</v>
      </c>
      <c r="F3028" s="1" t="s">
        <v>35</v>
      </c>
      <c r="G3028" s="1" t="s">
        <v>4352</v>
      </c>
      <c r="H3028" s="1">
        <v>1045</v>
      </c>
      <c r="I3028" s="1">
        <v>1024.46</v>
      </c>
      <c r="J3028" s="1">
        <v>1163.8</v>
      </c>
      <c r="K3028" s="1">
        <v>241</v>
      </c>
      <c r="L3028" s="1">
        <f>Table49[[#This Row],[Selling_Price]]-Table49[[#This Row],[Market_Price]]</f>
        <v>139.33999999999992</v>
      </c>
      <c r="M3028" s="1">
        <f>Table49[[#This Row],[Quantity]]*Table49[[#This Row],[Selling_Price]]</f>
        <v>280475.8</v>
      </c>
      <c r="N3028" s="1">
        <f>Table49[[#This Row],[Quantity]]*Table49[[#This Row],[Profit_Per_Quantity]]</f>
        <v>33580.939999999981</v>
      </c>
      <c r="O3028" s="1" t="s">
        <v>47</v>
      </c>
    </row>
    <row r="3029" spans="1:15" x14ac:dyDescent="0.3">
      <c r="A3029" s="1" t="s">
        <v>7684</v>
      </c>
      <c r="B3029" s="1" t="s">
        <v>2338</v>
      </c>
      <c r="C3029" s="14" t="s">
        <v>5732</v>
      </c>
      <c r="D3029" s="1" t="s">
        <v>15</v>
      </c>
      <c r="E3029" s="1" t="s">
        <v>4351</v>
      </c>
      <c r="F3029" s="1" t="s">
        <v>34</v>
      </c>
      <c r="G3029" s="1" t="s">
        <v>36</v>
      </c>
      <c r="H3029" s="1">
        <v>1056</v>
      </c>
      <c r="I3029" s="1">
        <v>961.58</v>
      </c>
      <c r="J3029" s="1">
        <v>1693.53</v>
      </c>
      <c r="K3029" s="1">
        <v>1</v>
      </c>
      <c r="L3029" s="1">
        <f>Table49[[#This Row],[Selling_Price]]-Table49[[#This Row],[Market_Price]]</f>
        <v>731.94999999999993</v>
      </c>
      <c r="M3029" s="1">
        <f>Table49[[#This Row],[Quantity]]*Table49[[#This Row],[Selling_Price]]</f>
        <v>1693.53</v>
      </c>
      <c r="N3029" s="1">
        <f>Table49[[#This Row],[Quantity]]*Table49[[#This Row],[Profit_Per_Quantity]]</f>
        <v>731.94999999999993</v>
      </c>
      <c r="O3029" s="1" t="s">
        <v>47</v>
      </c>
    </row>
    <row r="3030" spans="1:15" x14ac:dyDescent="0.3">
      <c r="A3030" s="1" t="s">
        <v>9242</v>
      </c>
      <c r="B3030" s="1" t="s">
        <v>2058</v>
      </c>
      <c r="C3030" s="14" t="s">
        <v>5833</v>
      </c>
      <c r="D3030" s="1" t="s">
        <v>12</v>
      </c>
      <c r="E3030" s="1" t="s">
        <v>26</v>
      </c>
      <c r="F3030" s="1" t="s">
        <v>31</v>
      </c>
      <c r="G3030" s="1" t="s">
        <v>41</v>
      </c>
      <c r="H3030" s="1">
        <v>1014</v>
      </c>
      <c r="I3030" s="1">
        <v>1682.12</v>
      </c>
      <c r="J3030" s="1">
        <v>2045.9</v>
      </c>
      <c r="K3030" s="1">
        <v>2</v>
      </c>
      <c r="L3030" s="1">
        <f>Table49[[#This Row],[Selling_Price]]-Table49[[#This Row],[Market_Price]]</f>
        <v>363.7800000000002</v>
      </c>
      <c r="M3030" s="1">
        <f>Table49[[#This Row],[Quantity]]*Table49[[#This Row],[Selling_Price]]</f>
        <v>4091.8</v>
      </c>
      <c r="N3030" s="1">
        <f>Table49[[#This Row],[Quantity]]*Table49[[#This Row],[Profit_Per_Quantity]]</f>
        <v>727.5600000000004</v>
      </c>
      <c r="O3030" s="1" t="s">
        <v>47</v>
      </c>
    </row>
    <row r="3031" spans="1:15" x14ac:dyDescent="0.3">
      <c r="A3031" s="1" t="s">
        <v>7613</v>
      </c>
      <c r="B3031" s="1" t="s">
        <v>1274</v>
      </c>
      <c r="C3031" s="14" t="s">
        <v>6065</v>
      </c>
      <c r="D3031" s="1" t="s">
        <v>11</v>
      </c>
      <c r="E3031" s="1" t="s">
        <v>30</v>
      </c>
      <c r="F3031" s="1" t="s">
        <v>31</v>
      </c>
      <c r="G3031" s="1" t="s">
        <v>36</v>
      </c>
      <c r="H3031" s="1">
        <v>1051</v>
      </c>
      <c r="I3031" s="1">
        <v>1777.31</v>
      </c>
      <c r="J3031" s="1">
        <v>3236.85</v>
      </c>
      <c r="K3031" s="1">
        <v>223</v>
      </c>
      <c r="L3031" s="1">
        <f>Table49[[#This Row],[Selling_Price]]-Table49[[#This Row],[Market_Price]]</f>
        <v>1459.54</v>
      </c>
      <c r="M3031" s="1">
        <f>Table49[[#This Row],[Quantity]]*Table49[[#This Row],[Selling_Price]]</f>
        <v>721817.54999999993</v>
      </c>
      <c r="N3031" s="1">
        <f>Table49[[#This Row],[Quantity]]*Table49[[#This Row],[Profit_Per_Quantity]]</f>
        <v>325477.42</v>
      </c>
      <c r="O3031" s="1" t="s">
        <v>47</v>
      </c>
    </row>
    <row r="3032" spans="1:15" x14ac:dyDescent="0.3">
      <c r="A3032" s="1" t="s">
        <v>9278</v>
      </c>
      <c r="B3032" s="1" t="s">
        <v>2118</v>
      </c>
      <c r="C3032" s="14" t="s">
        <v>4820</v>
      </c>
      <c r="D3032" s="1" t="s">
        <v>13</v>
      </c>
      <c r="E3032" s="1" t="s">
        <v>4349</v>
      </c>
      <c r="F3032" s="1" t="s">
        <v>31</v>
      </c>
      <c r="G3032" s="1" t="s">
        <v>40</v>
      </c>
      <c r="H3032" s="1">
        <v>1003</v>
      </c>
      <c r="I3032" s="1">
        <v>1730.38</v>
      </c>
      <c r="J3032" s="1">
        <v>3050.14</v>
      </c>
      <c r="K3032" s="1">
        <v>379</v>
      </c>
      <c r="L3032" s="1">
        <f>Table49[[#This Row],[Selling_Price]]-Table49[[#This Row],[Market_Price]]</f>
        <v>1319.7599999999998</v>
      </c>
      <c r="M3032" s="1">
        <f>Table49[[#This Row],[Quantity]]*Table49[[#This Row],[Selling_Price]]</f>
        <v>1156003.06</v>
      </c>
      <c r="N3032" s="1">
        <f>Table49[[#This Row],[Quantity]]*Table49[[#This Row],[Profit_Per_Quantity]]</f>
        <v>500189.03999999992</v>
      </c>
      <c r="O3032" s="1" t="s">
        <v>47</v>
      </c>
    </row>
    <row r="3033" spans="1:15" x14ac:dyDescent="0.3">
      <c r="A3033" s="1" t="s">
        <v>7796</v>
      </c>
      <c r="B3033" s="1" t="s">
        <v>4117</v>
      </c>
      <c r="C3033" s="14" t="s">
        <v>4583</v>
      </c>
      <c r="D3033" s="1" t="s">
        <v>12</v>
      </c>
      <c r="E3033" s="1" t="s">
        <v>25</v>
      </c>
      <c r="F3033" s="1" t="s">
        <v>34</v>
      </c>
      <c r="G3033" s="1" t="s">
        <v>44</v>
      </c>
      <c r="H3033" s="1">
        <v>1062</v>
      </c>
      <c r="I3033" s="1">
        <v>989.06</v>
      </c>
      <c r="J3033" s="1">
        <v>1887.7</v>
      </c>
      <c r="K3033" s="1">
        <v>137</v>
      </c>
      <c r="L3033" s="1">
        <f>Table49[[#This Row],[Selling_Price]]-Table49[[#This Row],[Market_Price]]</f>
        <v>898.6400000000001</v>
      </c>
      <c r="M3033" s="1">
        <f>Table49[[#This Row],[Quantity]]*Table49[[#This Row],[Selling_Price]]</f>
        <v>258614.9</v>
      </c>
      <c r="N3033" s="1">
        <f>Table49[[#This Row],[Quantity]]*Table49[[#This Row],[Profit_Per_Quantity]]</f>
        <v>123113.68000000001</v>
      </c>
      <c r="O3033" s="1" t="s">
        <v>47</v>
      </c>
    </row>
    <row r="3034" spans="1:15" x14ac:dyDescent="0.3">
      <c r="A3034" s="1" t="s">
        <v>8306</v>
      </c>
      <c r="B3034" s="1" t="s">
        <v>537</v>
      </c>
      <c r="C3034" s="14" t="s">
        <v>6226</v>
      </c>
      <c r="D3034" s="1" t="s">
        <v>20</v>
      </c>
      <c r="E3034" s="1" t="s">
        <v>30</v>
      </c>
      <c r="F3034" s="1" t="s">
        <v>32</v>
      </c>
      <c r="G3034" s="1" t="s">
        <v>42</v>
      </c>
      <c r="H3034" s="1">
        <v>1033</v>
      </c>
      <c r="I3034" s="1">
        <v>946.32</v>
      </c>
      <c r="J3034" s="1">
        <v>1058.99</v>
      </c>
      <c r="K3034" s="1">
        <v>285</v>
      </c>
      <c r="L3034" s="1">
        <f>Table49[[#This Row],[Selling_Price]]-Table49[[#This Row],[Market_Price]]</f>
        <v>112.66999999999996</v>
      </c>
      <c r="M3034" s="1">
        <f>Table49[[#This Row],[Quantity]]*Table49[[#This Row],[Selling_Price]]</f>
        <v>301812.15000000002</v>
      </c>
      <c r="N3034" s="1">
        <f>Table49[[#This Row],[Quantity]]*Table49[[#This Row],[Profit_Per_Quantity]]</f>
        <v>32110.94999999999</v>
      </c>
      <c r="O3034" s="1" t="s">
        <v>47</v>
      </c>
    </row>
    <row r="3035" spans="1:15" x14ac:dyDescent="0.3">
      <c r="A3035" s="1" t="s">
        <v>9870</v>
      </c>
      <c r="B3035" s="1" t="s">
        <v>3051</v>
      </c>
      <c r="C3035" s="14" t="s">
        <v>5380</v>
      </c>
      <c r="D3035" s="1" t="s">
        <v>11</v>
      </c>
      <c r="E3035" s="1" t="s">
        <v>29</v>
      </c>
      <c r="F3035" s="1" t="s">
        <v>34</v>
      </c>
      <c r="G3035" s="1" t="s">
        <v>36</v>
      </c>
      <c r="H3035" s="1">
        <v>1033</v>
      </c>
      <c r="I3035" s="1">
        <v>217.69</v>
      </c>
      <c r="J3035" s="1">
        <v>393.8</v>
      </c>
      <c r="K3035" s="1">
        <v>104</v>
      </c>
      <c r="L3035" s="1">
        <f>Table49[[#This Row],[Selling_Price]]-Table49[[#This Row],[Market_Price]]</f>
        <v>176.11</v>
      </c>
      <c r="M3035" s="1">
        <f>Table49[[#This Row],[Quantity]]*Table49[[#This Row],[Selling_Price]]</f>
        <v>40955.200000000004</v>
      </c>
      <c r="N3035" s="1">
        <f>Table49[[#This Row],[Quantity]]*Table49[[#This Row],[Profit_Per_Quantity]]</f>
        <v>18315.440000000002</v>
      </c>
      <c r="O3035" s="1" t="s">
        <v>47</v>
      </c>
    </row>
    <row r="3036" spans="1:15" x14ac:dyDescent="0.3">
      <c r="A3036" s="1" t="s">
        <v>8357</v>
      </c>
      <c r="B3036" s="1" t="s">
        <v>628</v>
      </c>
      <c r="C3036" s="14" t="s">
        <v>6041</v>
      </c>
      <c r="D3036" s="1" t="s">
        <v>19</v>
      </c>
      <c r="E3036" s="1" t="s">
        <v>24</v>
      </c>
      <c r="F3036" s="1" t="s">
        <v>32</v>
      </c>
      <c r="G3036" s="1" t="s">
        <v>38</v>
      </c>
      <c r="H3036" s="1">
        <v>1087</v>
      </c>
      <c r="I3036" s="1">
        <v>134.47999999999999</v>
      </c>
      <c r="J3036" s="1">
        <v>193.21</v>
      </c>
      <c r="K3036" s="1">
        <v>14</v>
      </c>
      <c r="L3036" s="1">
        <f>Table49[[#This Row],[Selling_Price]]-Table49[[#This Row],[Market_Price]]</f>
        <v>58.730000000000018</v>
      </c>
      <c r="M3036" s="1">
        <f>Table49[[#This Row],[Quantity]]*Table49[[#This Row],[Selling_Price]]</f>
        <v>2704.94</v>
      </c>
      <c r="N3036" s="1">
        <f>Table49[[#This Row],[Quantity]]*Table49[[#This Row],[Profit_Per_Quantity]]</f>
        <v>822.22000000000025</v>
      </c>
      <c r="O3036" s="1" t="s">
        <v>47</v>
      </c>
    </row>
    <row r="3037" spans="1:15" x14ac:dyDescent="0.3">
      <c r="A3037" s="1" t="s">
        <v>8341</v>
      </c>
      <c r="B3037" s="1" t="s">
        <v>593</v>
      </c>
      <c r="C3037" s="14" t="s">
        <v>5488</v>
      </c>
      <c r="D3037" s="1" t="s">
        <v>11</v>
      </c>
      <c r="E3037" s="1" t="s">
        <v>21</v>
      </c>
      <c r="F3037" s="1" t="s">
        <v>35</v>
      </c>
      <c r="G3037" s="1" t="s">
        <v>45</v>
      </c>
      <c r="H3037" s="1">
        <v>1017</v>
      </c>
      <c r="I3037" s="1">
        <v>963.29</v>
      </c>
      <c r="J3037" s="1">
        <v>1795.04</v>
      </c>
      <c r="K3037" s="1">
        <v>365</v>
      </c>
      <c r="L3037" s="1">
        <f>Table49[[#This Row],[Selling_Price]]-Table49[[#This Row],[Market_Price]]</f>
        <v>831.75</v>
      </c>
      <c r="M3037" s="1">
        <f>Table49[[#This Row],[Quantity]]*Table49[[#This Row],[Selling_Price]]</f>
        <v>655189.6</v>
      </c>
      <c r="N3037" s="1">
        <f>Table49[[#This Row],[Quantity]]*Table49[[#This Row],[Profit_Per_Quantity]]</f>
        <v>303588.75</v>
      </c>
      <c r="O3037" s="1" t="s">
        <v>47</v>
      </c>
    </row>
    <row r="3038" spans="1:15" x14ac:dyDescent="0.3">
      <c r="A3038" s="1" t="s">
        <v>9757</v>
      </c>
      <c r="B3038" s="1" t="s">
        <v>2873</v>
      </c>
      <c r="C3038" s="14" t="s">
        <v>5435</v>
      </c>
      <c r="D3038" s="1" t="s">
        <v>16</v>
      </c>
      <c r="E3038" s="1" t="s">
        <v>4349</v>
      </c>
      <c r="F3038" s="1" t="s">
        <v>33</v>
      </c>
      <c r="G3038" s="1" t="s">
        <v>41</v>
      </c>
      <c r="H3038" s="1">
        <v>1077</v>
      </c>
      <c r="I3038" s="1">
        <v>1381.98</v>
      </c>
      <c r="J3038" s="1">
        <v>2705.66</v>
      </c>
      <c r="K3038" s="1">
        <v>57</v>
      </c>
      <c r="L3038" s="1">
        <f>Table49[[#This Row],[Selling_Price]]-Table49[[#This Row],[Market_Price]]</f>
        <v>1323.6799999999998</v>
      </c>
      <c r="M3038" s="1">
        <f>Table49[[#This Row],[Quantity]]*Table49[[#This Row],[Selling_Price]]</f>
        <v>154222.62</v>
      </c>
      <c r="N3038" s="1">
        <f>Table49[[#This Row],[Quantity]]*Table49[[#This Row],[Profit_Per_Quantity]]</f>
        <v>75449.759999999995</v>
      </c>
      <c r="O3038" s="1" t="s">
        <v>47</v>
      </c>
    </row>
    <row r="3039" spans="1:15" x14ac:dyDescent="0.3">
      <c r="A3039" s="1" t="s">
        <v>7421</v>
      </c>
      <c r="B3039" s="1" t="s">
        <v>1217</v>
      </c>
      <c r="C3039" s="14" t="s">
        <v>5689</v>
      </c>
      <c r="D3039" s="1" t="s">
        <v>11</v>
      </c>
      <c r="E3039" s="1" t="s">
        <v>4349</v>
      </c>
      <c r="F3039" s="1" t="s">
        <v>33</v>
      </c>
      <c r="G3039" s="1" t="s">
        <v>42</v>
      </c>
      <c r="H3039" s="1">
        <v>1013</v>
      </c>
      <c r="I3039" s="1">
        <v>1817.52</v>
      </c>
      <c r="J3039" s="1">
        <v>2237.8000000000002</v>
      </c>
      <c r="K3039" s="1">
        <v>248</v>
      </c>
      <c r="L3039" s="1">
        <f>Table49[[#This Row],[Selling_Price]]-Table49[[#This Row],[Market_Price]]</f>
        <v>420.2800000000002</v>
      </c>
      <c r="M3039" s="1">
        <f>Table49[[#This Row],[Quantity]]*Table49[[#This Row],[Selling_Price]]</f>
        <v>554974.4</v>
      </c>
      <c r="N3039" s="1">
        <f>Table49[[#This Row],[Quantity]]*Table49[[#This Row],[Profit_Per_Quantity]]</f>
        <v>104229.44000000005</v>
      </c>
      <c r="O3039" s="1" t="s">
        <v>47</v>
      </c>
    </row>
    <row r="3040" spans="1:15" x14ac:dyDescent="0.3">
      <c r="A3040" s="1" t="s">
        <v>10348</v>
      </c>
      <c r="B3040" s="1" t="s">
        <v>3782</v>
      </c>
      <c r="C3040" s="14" t="s">
        <v>4868</v>
      </c>
      <c r="D3040" s="1" t="s">
        <v>17</v>
      </c>
      <c r="E3040" s="1" t="s">
        <v>21</v>
      </c>
      <c r="F3040" s="1" t="s">
        <v>31</v>
      </c>
      <c r="G3040" s="1" t="s">
        <v>43</v>
      </c>
      <c r="H3040" s="1">
        <v>1061</v>
      </c>
      <c r="I3040" s="1">
        <v>216.83</v>
      </c>
      <c r="J3040" s="1">
        <v>384.47</v>
      </c>
      <c r="K3040" s="1">
        <v>294</v>
      </c>
      <c r="L3040" s="1">
        <f>Table49[[#This Row],[Selling_Price]]-Table49[[#This Row],[Market_Price]]</f>
        <v>167.64000000000001</v>
      </c>
      <c r="M3040" s="1">
        <f>Table49[[#This Row],[Quantity]]*Table49[[#This Row],[Selling_Price]]</f>
        <v>113034.18000000001</v>
      </c>
      <c r="N3040" s="1">
        <f>Table49[[#This Row],[Quantity]]*Table49[[#This Row],[Profit_Per_Quantity]]</f>
        <v>49286.16</v>
      </c>
      <c r="O3040" s="1" t="s">
        <v>47</v>
      </c>
    </row>
    <row r="3041" spans="1:15" x14ac:dyDescent="0.3">
      <c r="A3041" s="1" t="s">
        <v>8368</v>
      </c>
      <c r="B3041" s="1" t="s">
        <v>647</v>
      </c>
      <c r="C3041" s="14" t="s">
        <v>5961</v>
      </c>
      <c r="D3041" s="1" t="s">
        <v>19</v>
      </c>
      <c r="E3041" s="1" t="s">
        <v>4349</v>
      </c>
      <c r="F3041" s="1" t="s">
        <v>35</v>
      </c>
      <c r="G3041" s="1" t="s">
        <v>44</v>
      </c>
      <c r="H3041" s="1">
        <v>1009</v>
      </c>
      <c r="I3041" s="1">
        <v>147.81</v>
      </c>
      <c r="J3041" s="1">
        <v>290.64</v>
      </c>
      <c r="K3041" s="1">
        <v>172</v>
      </c>
      <c r="L3041" s="1">
        <f>Table49[[#This Row],[Selling_Price]]-Table49[[#This Row],[Market_Price]]</f>
        <v>142.82999999999998</v>
      </c>
      <c r="M3041" s="1">
        <f>Table49[[#This Row],[Quantity]]*Table49[[#This Row],[Selling_Price]]</f>
        <v>49990.079999999994</v>
      </c>
      <c r="N3041" s="1">
        <f>Table49[[#This Row],[Quantity]]*Table49[[#This Row],[Profit_Per_Quantity]]</f>
        <v>24566.76</v>
      </c>
      <c r="O3041" s="1" t="s">
        <v>47</v>
      </c>
    </row>
    <row r="3042" spans="1:15" x14ac:dyDescent="0.3">
      <c r="A3042" s="1" t="s">
        <v>7564</v>
      </c>
      <c r="B3042" s="1" t="s">
        <v>2512</v>
      </c>
      <c r="C3042" s="14" t="s">
        <v>5065</v>
      </c>
      <c r="D3042" s="1" t="s">
        <v>14</v>
      </c>
      <c r="E3042" s="1" t="s">
        <v>4349</v>
      </c>
      <c r="F3042" s="1" t="s">
        <v>34</v>
      </c>
      <c r="G3042" s="1" t="s">
        <v>36</v>
      </c>
      <c r="H3042" s="1">
        <v>1066</v>
      </c>
      <c r="I3042" s="1">
        <v>1796.34</v>
      </c>
      <c r="J3042" s="1">
        <v>2677.17</v>
      </c>
      <c r="K3042" s="1">
        <v>19</v>
      </c>
      <c r="L3042" s="1">
        <f>Table49[[#This Row],[Selling_Price]]-Table49[[#This Row],[Market_Price]]</f>
        <v>880.83000000000015</v>
      </c>
      <c r="M3042" s="1">
        <f>Table49[[#This Row],[Quantity]]*Table49[[#This Row],[Selling_Price]]</f>
        <v>50866.23</v>
      </c>
      <c r="N3042" s="1">
        <f>Table49[[#This Row],[Quantity]]*Table49[[#This Row],[Profit_Per_Quantity]]</f>
        <v>16735.770000000004</v>
      </c>
      <c r="O3042" s="1" t="s">
        <v>47</v>
      </c>
    </row>
    <row r="3043" spans="1:15" x14ac:dyDescent="0.3">
      <c r="A3043" s="1" t="s">
        <v>9401</v>
      </c>
      <c r="B3043" s="1" t="s">
        <v>2307</v>
      </c>
      <c r="C3043" s="14" t="s">
        <v>5418</v>
      </c>
      <c r="D3043" s="1" t="s">
        <v>17</v>
      </c>
      <c r="E3043" s="1" t="s">
        <v>25</v>
      </c>
      <c r="F3043" s="1" t="s">
        <v>32</v>
      </c>
      <c r="G3043" s="1" t="s">
        <v>40</v>
      </c>
      <c r="H3043" s="1">
        <v>1067</v>
      </c>
      <c r="I3043" s="1">
        <v>1854.33</v>
      </c>
      <c r="J3043" s="1">
        <v>2596.41</v>
      </c>
      <c r="K3043" s="1">
        <v>483</v>
      </c>
      <c r="L3043" s="1">
        <f>Table49[[#This Row],[Selling_Price]]-Table49[[#This Row],[Market_Price]]</f>
        <v>742.07999999999993</v>
      </c>
      <c r="M3043" s="1">
        <f>Table49[[#This Row],[Quantity]]*Table49[[#This Row],[Selling_Price]]</f>
        <v>1254066.03</v>
      </c>
      <c r="N3043" s="1">
        <f>Table49[[#This Row],[Quantity]]*Table49[[#This Row],[Profit_Per_Quantity]]</f>
        <v>358424.63999999996</v>
      </c>
      <c r="O3043" s="1" t="s">
        <v>47</v>
      </c>
    </row>
    <row r="3044" spans="1:15" x14ac:dyDescent="0.3">
      <c r="A3044" s="1" t="s">
        <v>9173</v>
      </c>
      <c r="B3044" s="1" t="s">
        <v>1950</v>
      </c>
      <c r="C3044" s="14" t="s">
        <v>4700</v>
      </c>
      <c r="D3044" s="1" t="s">
        <v>11</v>
      </c>
      <c r="E3044" s="1" t="s">
        <v>29</v>
      </c>
      <c r="F3044" s="1" t="s">
        <v>34</v>
      </c>
      <c r="G3044" s="1" t="s">
        <v>40</v>
      </c>
      <c r="H3044" s="1">
        <v>1021</v>
      </c>
      <c r="I3044" s="1">
        <v>684.33</v>
      </c>
      <c r="J3044" s="1">
        <v>896.53</v>
      </c>
      <c r="K3044" s="1">
        <v>129</v>
      </c>
      <c r="L3044" s="1">
        <f>Table49[[#This Row],[Selling_Price]]-Table49[[#This Row],[Market_Price]]</f>
        <v>212.19999999999993</v>
      </c>
      <c r="M3044" s="1">
        <f>Table49[[#This Row],[Quantity]]*Table49[[#This Row],[Selling_Price]]</f>
        <v>115652.37</v>
      </c>
      <c r="N3044" s="1">
        <f>Table49[[#This Row],[Quantity]]*Table49[[#This Row],[Profit_Per_Quantity]]</f>
        <v>27373.799999999992</v>
      </c>
      <c r="O3044" s="1" t="s">
        <v>47</v>
      </c>
    </row>
    <row r="3045" spans="1:15" x14ac:dyDescent="0.3">
      <c r="A3045" s="1" t="s">
        <v>8188</v>
      </c>
      <c r="B3045" s="1" t="s">
        <v>343</v>
      </c>
      <c r="C3045" s="14" t="s">
        <v>5191</v>
      </c>
      <c r="D3045" s="1" t="s">
        <v>19</v>
      </c>
      <c r="E3045" s="1" t="s">
        <v>24</v>
      </c>
      <c r="F3045" s="1" t="s">
        <v>34</v>
      </c>
      <c r="G3045" s="1" t="s">
        <v>45</v>
      </c>
      <c r="H3045" s="1">
        <v>1048</v>
      </c>
      <c r="I3045" s="1">
        <v>1101.79</v>
      </c>
      <c r="J3045" s="1">
        <v>1638.58</v>
      </c>
      <c r="K3045" s="1">
        <v>432</v>
      </c>
      <c r="L3045" s="1">
        <f>Table49[[#This Row],[Selling_Price]]-Table49[[#This Row],[Market_Price]]</f>
        <v>536.79</v>
      </c>
      <c r="M3045" s="1">
        <f>Table49[[#This Row],[Quantity]]*Table49[[#This Row],[Selling_Price]]</f>
        <v>707866.55999999994</v>
      </c>
      <c r="N3045" s="1">
        <f>Table49[[#This Row],[Quantity]]*Table49[[#This Row],[Profit_Per_Quantity]]</f>
        <v>231893.27999999997</v>
      </c>
      <c r="O3045" s="1" t="s">
        <v>47</v>
      </c>
    </row>
    <row r="3046" spans="1:15" x14ac:dyDescent="0.3">
      <c r="A3046" s="1" t="s">
        <v>9476</v>
      </c>
      <c r="B3046" s="1" t="s">
        <v>2428</v>
      </c>
      <c r="C3046" s="14" t="s">
        <v>5699</v>
      </c>
      <c r="D3046" s="1" t="s">
        <v>14</v>
      </c>
      <c r="E3046" s="1" t="s">
        <v>24</v>
      </c>
      <c r="F3046" s="1" t="s">
        <v>32</v>
      </c>
      <c r="G3046" s="1" t="s">
        <v>36</v>
      </c>
      <c r="H3046" s="1">
        <v>1086</v>
      </c>
      <c r="I3046" s="1">
        <v>350.02</v>
      </c>
      <c r="J3046" s="1">
        <v>411.31</v>
      </c>
      <c r="K3046" s="1">
        <v>359</v>
      </c>
      <c r="L3046" s="1">
        <f>Table49[[#This Row],[Selling_Price]]-Table49[[#This Row],[Market_Price]]</f>
        <v>61.29000000000002</v>
      </c>
      <c r="M3046" s="1">
        <f>Table49[[#This Row],[Quantity]]*Table49[[#This Row],[Selling_Price]]</f>
        <v>147660.29</v>
      </c>
      <c r="N3046" s="1">
        <f>Table49[[#This Row],[Quantity]]*Table49[[#This Row],[Profit_Per_Quantity]]</f>
        <v>22003.110000000008</v>
      </c>
      <c r="O3046" s="1" t="s">
        <v>47</v>
      </c>
    </row>
    <row r="3047" spans="1:15" x14ac:dyDescent="0.3">
      <c r="A3047" s="1" t="s">
        <v>9899</v>
      </c>
      <c r="B3047" s="1" t="s">
        <v>3102</v>
      </c>
      <c r="C3047" s="14" t="s">
        <v>5326</v>
      </c>
      <c r="D3047" s="1" t="s">
        <v>17</v>
      </c>
      <c r="E3047" s="1" t="s">
        <v>29</v>
      </c>
      <c r="F3047" s="1" t="s">
        <v>35</v>
      </c>
      <c r="G3047" s="1" t="s">
        <v>45</v>
      </c>
      <c r="H3047" s="1">
        <v>1049</v>
      </c>
      <c r="I3047" s="1">
        <v>352.53</v>
      </c>
      <c r="J3047" s="1">
        <v>445.12</v>
      </c>
      <c r="K3047" s="1">
        <v>86</v>
      </c>
      <c r="L3047" s="1">
        <f>Table49[[#This Row],[Selling_Price]]-Table49[[#This Row],[Market_Price]]</f>
        <v>92.590000000000032</v>
      </c>
      <c r="M3047" s="1">
        <f>Table49[[#This Row],[Quantity]]*Table49[[#This Row],[Selling_Price]]</f>
        <v>38280.32</v>
      </c>
      <c r="N3047" s="1">
        <f>Table49[[#This Row],[Quantity]]*Table49[[#This Row],[Profit_Per_Quantity]]</f>
        <v>7962.7400000000025</v>
      </c>
      <c r="O3047" s="1" t="s">
        <v>47</v>
      </c>
    </row>
    <row r="3048" spans="1:15" x14ac:dyDescent="0.3">
      <c r="A3048" s="1" t="s">
        <v>7490</v>
      </c>
      <c r="B3048" s="1" t="s">
        <v>4267</v>
      </c>
      <c r="C3048" s="14" t="s">
        <v>4439</v>
      </c>
      <c r="D3048" s="1" t="s">
        <v>14</v>
      </c>
      <c r="E3048" s="1" t="s">
        <v>27</v>
      </c>
      <c r="F3048" s="1" t="s">
        <v>31</v>
      </c>
      <c r="G3048" s="1" t="s">
        <v>43</v>
      </c>
      <c r="H3048" s="1">
        <v>1013</v>
      </c>
      <c r="I3048" s="1">
        <v>969.92</v>
      </c>
      <c r="J3048" s="1">
        <v>1219.42</v>
      </c>
      <c r="K3048" s="1">
        <v>52</v>
      </c>
      <c r="L3048" s="1">
        <f>Table49[[#This Row],[Selling_Price]]-Table49[[#This Row],[Market_Price]]</f>
        <v>249.50000000000011</v>
      </c>
      <c r="M3048" s="1">
        <f>Table49[[#This Row],[Quantity]]*Table49[[#This Row],[Selling_Price]]</f>
        <v>63409.840000000004</v>
      </c>
      <c r="N3048" s="1">
        <f>Table49[[#This Row],[Quantity]]*Table49[[#This Row],[Profit_Per_Quantity]]</f>
        <v>12974.000000000005</v>
      </c>
      <c r="O3048" s="1" t="s">
        <v>47</v>
      </c>
    </row>
    <row r="3049" spans="1:15" x14ac:dyDescent="0.3">
      <c r="A3049" s="1" t="s">
        <v>6464</v>
      </c>
      <c r="B3049" s="1" t="s">
        <v>665</v>
      </c>
      <c r="C3049" s="14" t="s">
        <v>4766</v>
      </c>
      <c r="D3049" s="1" t="s">
        <v>15</v>
      </c>
      <c r="E3049" s="1" t="s">
        <v>28</v>
      </c>
      <c r="F3049" s="1" t="s">
        <v>31</v>
      </c>
      <c r="G3049" s="1" t="s">
        <v>38</v>
      </c>
      <c r="H3049" s="1">
        <v>1046</v>
      </c>
      <c r="I3049" s="1">
        <v>1578.08</v>
      </c>
      <c r="J3049" s="1">
        <v>2183.4</v>
      </c>
      <c r="K3049" s="1">
        <v>114</v>
      </c>
      <c r="L3049" s="1">
        <f>Table49[[#This Row],[Selling_Price]]-Table49[[#This Row],[Market_Price]]</f>
        <v>605.32000000000016</v>
      </c>
      <c r="M3049" s="1">
        <f>Table49[[#This Row],[Quantity]]*Table49[[#This Row],[Selling_Price]]</f>
        <v>248907.6</v>
      </c>
      <c r="N3049" s="1">
        <f>Table49[[#This Row],[Quantity]]*Table49[[#This Row],[Profit_Per_Quantity]]</f>
        <v>69006.480000000025</v>
      </c>
      <c r="O3049" s="1" t="s">
        <v>47</v>
      </c>
    </row>
    <row r="3050" spans="1:15" x14ac:dyDescent="0.3">
      <c r="A3050" s="1" t="s">
        <v>7563</v>
      </c>
      <c r="B3050" s="1" t="s">
        <v>1175</v>
      </c>
      <c r="C3050" s="14" t="s">
        <v>4523</v>
      </c>
      <c r="D3050" s="1" t="s">
        <v>16</v>
      </c>
      <c r="E3050" s="1" t="s">
        <v>4351</v>
      </c>
      <c r="F3050" s="1" t="s">
        <v>35</v>
      </c>
      <c r="G3050" s="1" t="s">
        <v>44</v>
      </c>
      <c r="H3050" s="1">
        <v>1010</v>
      </c>
      <c r="I3050" s="1">
        <v>1760.71</v>
      </c>
      <c r="J3050" s="1">
        <v>3398.74</v>
      </c>
      <c r="K3050" s="1">
        <v>6</v>
      </c>
      <c r="L3050" s="1">
        <f>Table49[[#This Row],[Selling_Price]]-Table49[[#This Row],[Market_Price]]</f>
        <v>1638.0299999999997</v>
      </c>
      <c r="M3050" s="1">
        <f>Table49[[#This Row],[Quantity]]*Table49[[#This Row],[Selling_Price]]</f>
        <v>20392.439999999999</v>
      </c>
      <c r="N3050" s="1">
        <f>Table49[[#This Row],[Quantity]]*Table49[[#This Row],[Profit_Per_Quantity]]</f>
        <v>9828.1799999999985</v>
      </c>
      <c r="O3050" s="1" t="s">
        <v>47</v>
      </c>
    </row>
    <row r="3051" spans="1:15" x14ac:dyDescent="0.3">
      <c r="A3051" s="1" t="s">
        <v>7845</v>
      </c>
      <c r="B3051" s="1" t="s">
        <v>1768</v>
      </c>
      <c r="C3051" s="14" t="s">
        <v>4622</v>
      </c>
      <c r="D3051" s="1" t="s">
        <v>17</v>
      </c>
      <c r="E3051" s="1" t="s">
        <v>27</v>
      </c>
      <c r="F3051" s="1" t="s">
        <v>33</v>
      </c>
      <c r="G3051" s="1" t="s">
        <v>38</v>
      </c>
      <c r="H3051" s="1">
        <v>1088</v>
      </c>
      <c r="I3051" s="1">
        <v>775.67</v>
      </c>
      <c r="J3051" s="1">
        <v>1286.75</v>
      </c>
      <c r="K3051" s="1">
        <v>280</v>
      </c>
      <c r="L3051" s="1">
        <f>Table49[[#This Row],[Selling_Price]]-Table49[[#This Row],[Market_Price]]</f>
        <v>511.08000000000004</v>
      </c>
      <c r="M3051" s="1">
        <f>Table49[[#This Row],[Quantity]]*Table49[[#This Row],[Selling_Price]]</f>
        <v>360290</v>
      </c>
      <c r="N3051" s="1">
        <f>Table49[[#This Row],[Quantity]]*Table49[[#This Row],[Profit_Per_Quantity]]</f>
        <v>143102.40000000002</v>
      </c>
      <c r="O3051" s="1" t="s">
        <v>47</v>
      </c>
    </row>
    <row r="3052" spans="1:15" x14ac:dyDescent="0.3">
      <c r="A3052" s="1" t="s">
        <v>9790</v>
      </c>
      <c r="B3052" s="1" t="s">
        <v>2586</v>
      </c>
      <c r="C3052" s="14" t="s">
        <v>5453</v>
      </c>
      <c r="D3052" s="1" t="s">
        <v>17</v>
      </c>
      <c r="E3052" s="1" t="s">
        <v>30</v>
      </c>
      <c r="F3052" s="1" t="s">
        <v>33</v>
      </c>
      <c r="G3052" s="1" t="s">
        <v>43</v>
      </c>
      <c r="H3052" s="1">
        <v>1067</v>
      </c>
      <c r="I3052" s="1">
        <v>1160.75</v>
      </c>
      <c r="J3052" s="1">
        <v>1818.12</v>
      </c>
      <c r="K3052" s="1">
        <v>133</v>
      </c>
      <c r="L3052" s="1">
        <f>Table49[[#This Row],[Selling_Price]]-Table49[[#This Row],[Market_Price]]</f>
        <v>657.36999999999989</v>
      </c>
      <c r="M3052" s="1">
        <f>Table49[[#This Row],[Quantity]]*Table49[[#This Row],[Selling_Price]]</f>
        <v>241809.96</v>
      </c>
      <c r="N3052" s="1">
        <f>Table49[[#This Row],[Quantity]]*Table49[[#This Row],[Profit_Per_Quantity]]</f>
        <v>87430.209999999992</v>
      </c>
      <c r="O3052" s="1" t="s">
        <v>47</v>
      </c>
    </row>
    <row r="3053" spans="1:15" x14ac:dyDescent="0.3">
      <c r="A3053" s="1" t="s">
        <v>7412</v>
      </c>
      <c r="B3053" s="1" t="s">
        <v>1633</v>
      </c>
      <c r="C3053" s="14" t="s">
        <v>5334</v>
      </c>
      <c r="D3053" s="1" t="s">
        <v>16</v>
      </c>
      <c r="E3053" s="1" t="s">
        <v>24</v>
      </c>
      <c r="F3053" s="1" t="s">
        <v>35</v>
      </c>
      <c r="G3053" s="1" t="s">
        <v>37</v>
      </c>
      <c r="H3053" s="1">
        <v>1011</v>
      </c>
      <c r="I3053" s="1">
        <v>578.09</v>
      </c>
      <c r="J3053" s="1">
        <v>768.37</v>
      </c>
      <c r="K3053" s="1">
        <v>50</v>
      </c>
      <c r="L3053" s="1">
        <f>Table49[[#This Row],[Selling_Price]]-Table49[[#This Row],[Market_Price]]</f>
        <v>190.27999999999997</v>
      </c>
      <c r="M3053" s="1">
        <f>Table49[[#This Row],[Quantity]]*Table49[[#This Row],[Selling_Price]]</f>
        <v>38418.5</v>
      </c>
      <c r="N3053" s="1">
        <f>Table49[[#This Row],[Quantity]]*Table49[[#This Row],[Profit_Per_Quantity]]</f>
        <v>9513.9999999999982</v>
      </c>
      <c r="O3053" s="1" t="s">
        <v>47</v>
      </c>
    </row>
    <row r="3054" spans="1:15" x14ac:dyDescent="0.3">
      <c r="A3054" s="1" t="s">
        <v>6379</v>
      </c>
      <c r="B3054" s="1" t="s">
        <v>2565</v>
      </c>
      <c r="C3054" s="14" t="s">
        <v>5641</v>
      </c>
      <c r="D3054" s="1" t="s">
        <v>12</v>
      </c>
      <c r="E3054" s="1" t="s">
        <v>25</v>
      </c>
      <c r="F3054" s="1" t="s">
        <v>32</v>
      </c>
      <c r="G3054" s="1" t="s">
        <v>4352</v>
      </c>
      <c r="H3054" s="1">
        <v>1040</v>
      </c>
      <c r="I3054" s="1">
        <v>1427.41</v>
      </c>
      <c r="J3054" s="1">
        <v>2191.4299999999998</v>
      </c>
      <c r="K3054" s="1">
        <v>213</v>
      </c>
      <c r="L3054" s="1">
        <f>Table49[[#This Row],[Selling_Price]]-Table49[[#This Row],[Market_Price]]</f>
        <v>764.01999999999975</v>
      </c>
      <c r="M3054" s="1">
        <f>Table49[[#This Row],[Quantity]]*Table49[[#This Row],[Selling_Price]]</f>
        <v>466774.58999999997</v>
      </c>
      <c r="N3054" s="1">
        <f>Table49[[#This Row],[Quantity]]*Table49[[#This Row],[Profit_Per_Quantity]]</f>
        <v>162736.25999999995</v>
      </c>
      <c r="O3054" s="1" t="s">
        <v>47</v>
      </c>
    </row>
    <row r="3055" spans="1:15" x14ac:dyDescent="0.3">
      <c r="A3055" s="1" t="s">
        <v>9627</v>
      </c>
      <c r="B3055" s="1" t="s">
        <v>2673</v>
      </c>
      <c r="C3055" s="14" t="s">
        <v>5592</v>
      </c>
      <c r="D3055" s="1" t="s">
        <v>11</v>
      </c>
      <c r="E3055" s="1" t="s">
        <v>30</v>
      </c>
      <c r="F3055" s="1" t="s">
        <v>33</v>
      </c>
      <c r="G3055" s="1" t="s">
        <v>43</v>
      </c>
      <c r="H3055" s="1">
        <v>1041</v>
      </c>
      <c r="I3055" s="1">
        <v>61.99</v>
      </c>
      <c r="J3055" s="1">
        <v>122.62</v>
      </c>
      <c r="K3055" s="1">
        <v>380</v>
      </c>
      <c r="L3055" s="1">
        <f>Table49[[#This Row],[Selling_Price]]-Table49[[#This Row],[Market_Price]]</f>
        <v>60.63</v>
      </c>
      <c r="M3055" s="1">
        <f>Table49[[#This Row],[Quantity]]*Table49[[#This Row],[Selling_Price]]</f>
        <v>46595.6</v>
      </c>
      <c r="N3055" s="1">
        <f>Table49[[#This Row],[Quantity]]*Table49[[#This Row],[Profit_Per_Quantity]]</f>
        <v>23039.4</v>
      </c>
      <c r="O3055" s="1" t="s">
        <v>47</v>
      </c>
    </row>
    <row r="3056" spans="1:15" x14ac:dyDescent="0.3">
      <c r="A3056" s="1" t="s">
        <v>9802</v>
      </c>
      <c r="B3056" s="1" t="s">
        <v>2947</v>
      </c>
      <c r="C3056" s="14" t="s">
        <v>5367</v>
      </c>
      <c r="D3056" s="1" t="s">
        <v>15</v>
      </c>
      <c r="E3056" s="1" t="s">
        <v>26</v>
      </c>
      <c r="F3056" s="1" t="s">
        <v>34</v>
      </c>
      <c r="G3056" s="1" t="s">
        <v>4352</v>
      </c>
      <c r="H3056" s="1">
        <v>1097</v>
      </c>
      <c r="I3056" s="1">
        <v>992.18</v>
      </c>
      <c r="J3056" s="1">
        <v>1387.68</v>
      </c>
      <c r="K3056" s="1">
        <v>307</v>
      </c>
      <c r="L3056" s="1">
        <f>Table49[[#This Row],[Selling_Price]]-Table49[[#This Row],[Market_Price]]</f>
        <v>395.50000000000011</v>
      </c>
      <c r="M3056" s="1">
        <f>Table49[[#This Row],[Quantity]]*Table49[[#This Row],[Selling_Price]]</f>
        <v>426017.76</v>
      </c>
      <c r="N3056" s="1">
        <f>Table49[[#This Row],[Quantity]]*Table49[[#This Row],[Profit_Per_Quantity]]</f>
        <v>121418.50000000003</v>
      </c>
      <c r="O3056" s="1" t="s">
        <v>47</v>
      </c>
    </row>
    <row r="3057" spans="1:15" x14ac:dyDescent="0.3">
      <c r="A3057" s="1" t="s">
        <v>9064</v>
      </c>
      <c r="B3057" s="1" t="s">
        <v>1775</v>
      </c>
      <c r="C3057" s="14" t="s">
        <v>4864</v>
      </c>
      <c r="D3057" s="1" t="s">
        <v>20</v>
      </c>
      <c r="E3057" s="1" t="s">
        <v>27</v>
      </c>
      <c r="F3057" s="1" t="s">
        <v>35</v>
      </c>
      <c r="G3057" s="1" t="s">
        <v>38</v>
      </c>
      <c r="H3057" s="1">
        <v>1039</v>
      </c>
      <c r="I3057" s="1">
        <v>1344.32</v>
      </c>
      <c r="J3057" s="1">
        <v>2219.27</v>
      </c>
      <c r="K3057" s="1">
        <v>340</v>
      </c>
      <c r="L3057" s="1">
        <f>Table49[[#This Row],[Selling_Price]]-Table49[[#This Row],[Market_Price]]</f>
        <v>874.95</v>
      </c>
      <c r="M3057" s="1">
        <f>Table49[[#This Row],[Quantity]]*Table49[[#This Row],[Selling_Price]]</f>
        <v>754551.8</v>
      </c>
      <c r="N3057" s="1">
        <f>Table49[[#This Row],[Quantity]]*Table49[[#This Row],[Profit_Per_Quantity]]</f>
        <v>297483</v>
      </c>
      <c r="O3057" s="1" t="s">
        <v>47</v>
      </c>
    </row>
    <row r="3058" spans="1:15" x14ac:dyDescent="0.3">
      <c r="A3058" s="1" t="s">
        <v>8514</v>
      </c>
      <c r="B3058" s="1" t="s">
        <v>877</v>
      </c>
      <c r="C3058" s="14" t="s">
        <v>4852</v>
      </c>
      <c r="D3058" s="1" t="s">
        <v>11</v>
      </c>
      <c r="E3058" s="1" t="s">
        <v>4351</v>
      </c>
      <c r="F3058" s="1" t="s">
        <v>32</v>
      </c>
      <c r="G3058" s="1" t="s">
        <v>44</v>
      </c>
      <c r="H3058" s="1">
        <v>1045</v>
      </c>
      <c r="I3058" s="1">
        <v>1127.94</v>
      </c>
      <c r="J3058" s="1">
        <v>1502.47</v>
      </c>
      <c r="K3058" s="1">
        <v>377</v>
      </c>
      <c r="L3058" s="1">
        <f>Table49[[#This Row],[Selling_Price]]-Table49[[#This Row],[Market_Price]]</f>
        <v>374.53</v>
      </c>
      <c r="M3058" s="1">
        <f>Table49[[#This Row],[Quantity]]*Table49[[#This Row],[Selling_Price]]</f>
        <v>566431.19000000006</v>
      </c>
      <c r="N3058" s="1">
        <f>Table49[[#This Row],[Quantity]]*Table49[[#This Row],[Profit_Per_Quantity]]</f>
        <v>141197.81</v>
      </c>
      <c r="O3058" s="1" t="s">
        <v>47</v>
      </c>
    </row>
    <row r="3059" spans="1:15" x14ac:dyDescent="0.3">
      <c r="A3059" s="1" t="s">
        <v>10538</v>
      </c>
      <c r="B3059" s="1" t="s">
        <v>4092</v>
      </c>
      <c r="C3059" s="14" t="s">
        <v>4605</v>
      </c>
      <c r="D3059" s="1" t="s">
        <v>20</v>
      </c>
      <c r="E3059" s="1" t="s">
        <v>25</v>
      </c>
      <c r="F3059" s="1" t="s">
        <v>33</v>
      </c>
      <c r="G3059" s="1" t="s">
        <v>37</v>
      </c>
      <c r="H3059" s="1">
        <v>1034</v>
      </c>
      <c r="I3059" s="1">
        <v>1468.9</v>
      </c>
      <c r="J3059" s="1">
        <v>2320.1</v>
      </c>
      <c r="K3059" s="1">
        <v>155</v>
      </c>
      <c r="L3059" s="1">
        <f>Table49[[#This Row],[Selling_Price]]-Table49[[#This Row],[Market_Price]]</f>
        <v>851.19999999999982</v>
      </c>
      <c r="M3059" s="1">
        <f>Table49[[#This Row],[Quantity]]*Table49[[#This Row],[Selling_Price]]</f>
        <v>359615.5</v>
      </c>
      <c r="N3059" s="1">
        <f>Table49[[#This Row],[Quantity]]*Table49[[#This Row],[Profit_Per_Quantity]]</f>
        <v>131935.99999999997</v>
      </c>
      <c r="O3059" s="1" t="s">
        <v>47</v>
      </c>
    </row>
    <row r="3060" spans="1:15" x14ac:dyDescent="0.3">
      <c r="A3060" s="1" t="s">
        <v>8322</v>
      </c>
      <c r="B3060" s="1" t="s">
        <v>559</v>
      </c>
      <c r="C3060" s="14" t="s">
        <v>5562</v>
      </c>
      <c r="D3060" s="1" t="s">
        <v>11</v>
      </c>
      <c r="E3060" s="1" t="s">
        <v>4349</v>
      </c>
      <c r="F3060" s="1" t="s">
        <v>33</v>
      </c>
      <c r="G3060" s="1" t="s">
        <v>45</v>
      </c>
      <c r="H3060" s="1">
        <v>1062</v>
      </c>
      <c r="I3060" s="1">
        <v>1681.93</v>
      </c>
      <c r="J3060" s="1">
        <v>2639.37</v>
      </c>
      <c r="K3060" s="1">
        <v>103</v>
      </c>
      <c r="L3060" s="1">
        <f>Table49[[#This Row],[Selling_Price]]-Table49[[#This Row],[Market_Price]]</f>
        <v>957.43999999999983</v>
      </c>
      <c r="M3060" s="1">
        <f>Table49[[#This Row],[Quantity]]*Table49[[#This Row],[Selling_Price]]</f>
        <v>271855.11</v>
      </c>
      <c r="N3060" s="1">
        <f>Table49[[#This Row],[Quantity]]*Table49[[#This Row],[Profit_Per_Quantity]]</f>
        <v>98616.319999999978</v>
      </c>
      <c r="O3060" s="1" t="s">
        <v>47</v>
      </c>
    </row>
    <row r="3061" spans="1:15" x14ac:dyDescent="0.3">
      <c r="A3061" s="1" t="s">
        <v>9726</v>
      </c>
      <c r="B3061" s="1" t="s">
        <v>2827</v>
      </c>
      <c r="C3061" s="14" t="s">
        <v>5332</v>
      </c>
      <c r="D3061" s="1" t="s">
        <v>16</v>
      </c>
      <c r="E3061" s="1" t="s">
        <v>21</v>
      </c>
      <c r="F3061" s="1" t="s">
        <v>34</v>
      </c>
      <c r="G3061" s="1" t="s">
        <v>38</v>
      </c>
      <c r="H3061" s="1">
        <v>1086</v>
      </c>
      <c r="I3061" s="1">
        <v>72.83</v>
      </c>
      <c r="J3061" s="1">
        <v>127.15</v>
      </c>
      <c r="K3061" s="1">
        <v>194</v>
      </c>
      <c r="L3061" s="1">
        <f>Table49[[#This Row],[Selling_Price]]-Table49[[#This Row],[Market_Price]]</f>
        <v>54.320000000000007</v>
      </c>
      <c r="M3061" s="1">
        <f>Table49[[#This Row],[Quantity]]*Table49[[#This Row],[Selling_Price]]</f>
        <v>24667.100000000002</v>
      </c>
      <c r="N3061" s="1">
        <f>Table49[[#This Row],[Quantity]]*Table49[[#This Row],[Profit_Per_Quantity]]</f>
        <v>10538.080000000002</v>
      </c>
      <c r="O3061" s="1" t="s">
        <v>47</v>
      </c>
    </row>
    <row r="3062" spans="1:15" x14ac:dyDescent="0.3">
      <c r="A3062" s="1" t="s">
        <v>10262</v>
      </c>
      <c r="B3062" s="1" t="s">
        <v>3662</v>
      </c>
      <c r="C3062" s="14" t="s">
        <v>4965</v>
      </c>
      <c r="D3062" s="1" t="s">
        <v>16</v>
      </c>
      <c r="E3062" s="1" t="s">
        <v>26</v>
      </c>
      <c r="F3062" s="1" t="s">
        <v>35</v>
      </c>
      <c r="G3062" s="1" t="s">
        <v>44</v>
      </c>
      <c r="H3062" s="1">
        <v>1065</v>
      </c>
      <c r="I3062" s="1">
        <v>1153.24</v>
      </c>
      <c r="J3062" s="1">
        <v>1825.97</v>
      </c>
      <c r="K3062" s="1">
        <v>175</v>
      </c>
      <c r="L3062" s="1">
        <f>Table49[[#This Row],[Selling_Price]]-Table49[[#This Row],[Market_Price]]</f>
        <v>672.73</v>
      </c>
      <c r="M3062" s="1">
        <f>Table49[[#This Row],[Quantity]]*Table49[[#This Row],[Selling_Price]]</f>
        <v>319544.75</v>
      </c>
      <c r="N3062" s="1">
        <f>Table49[[#This Row],[Quantity]]*Table49[[#This Row],[Profit_Per_Quantity]]</f>
        <v>117727.75</v>
      </c>
      <c r="O3062" s="1" t="s">
        <v>47</v>
      </c>
    </row>
    <row r="3063" spans="1:15" x14ac:dyDescent="0.3">
      <c r="A3063" s="1" t="s">
        <v>9735</v>
      </c>
      <c r="B3063" s="1" t="s">
        <v>2838</v>
      </c>
      <c r="C3063" s="14" t="s">
        <v>5005</v>
      </c>
      <c r="D3063" s="1" t="s">
        <v>20</v>
      </c>
      <c r="E3063" s="1" t="s">
        <v>29</v>
      </c>
      <c r="F3063" s="1" t="s">
        <v>32</v>
      </c>
      <c r="G3063" s="1" t="s">
        <v>37</v>
      </c>
      <c r="H3063" s="1">
        <v>1024</v>
      </c>
      <c r="I3063" s="1">
        <v>1221.42</v>
      </c>
      <c r="J3063" s="1">
        <v>2074.16</v>
      </c>
      <c r="K3063" s="1">
        <v>373</v>
      </c>
      <c r="L3063" s="1">
        <f>Table49[[#This Row],[Selling_Price]]-Table49[[#This Row],[Market_Price]]</f>
        <v>852.73999999999978</v>
      </c>
      <c r="M3063" s="1">
        <f>Table49[[#This Row],[Quantity]]*Table49[[#This Row],[Selling_Price]]</f>
        <v>773661.67999999993</v>
      </c>
      <c r="N3063" s="1">
        <f>Table49[[#This Row],[Quantity]]*Table49[[#This Row],[Profit_Per_Quantity]]</f>
        <v>318072.0199999999</v>
      </c>
      <c r="O3063" s="1" t="s">
        <v>47</v>
      </c>
    </row>
    <row r="3064" spans="1:15" x14ac:dyDescent="0.3">
      <c r="A3064" s="1" t="s">
        <v>9788</v>
      </c>
      <c r="B3064" s="1" t="s">
        <v>2925</v>
      </c>
      <c r="C3064" s="14" t="s">
        <v>5455</v>
      </c>
      <c r="D3064" s="1" t="s">
        <v>17</v>
      </c>
      <c r="E3064" s="1" t="s">
        <v>4351</v>
      </c>
      <c r="F3064" s="1" t="s">
        <v>33</v>
      </c>
      <c r="G3064" s="1" t="s">
        <v>37</v>
      </c>
      <c r="H3064" s="1">
        <v>1089</v>
      </c>
      <c r="I3064" s="1">
        <v>1451.07</v>
      </c>
      <c r="J3064" s="1">
        <v>2325.5700000000002</v>
      </c>
      <c r="K3064" s="1">
        <v>302</v>
      </c>
      <c r="L3064" s="1">
        <f>Table49[[#This Row],[Selling_Price]]-Table49[[#This Row],[Market_Price]]</f>
        <v>874.50000000000023</v>
      </c>
      <c r="M3064" s="1">
        <f>Table49[[#This Row],[Quantity]]*Table49[[#This Row],[Selling_Price]]</f>
        <v>702322.14</v>
      </c>
      <c r="N3064" s="1">
        <f>Table49[[#This Row],[Quantity]]*Table49[[#This Row],[Profit_Per_Quantity]]</f>
        <v>264099.00000000006</v>
      </c>
      <c r="O3064" s="1" t="s">
        <v>47</v>
      </c>
    </row>
    <row r="3065" spans="1:15" x14ac:dyDescent="0.3">
      <c r="A3065" s="1" t="s">
        <v>9440</v>
      </c>
      <c r="B3065" s="1" t="s">
        <v>2376</v>
      </c>
      <c r="C3065" s="14" t="s">
        <v>5545</v>
      </c>
      <c r="D3065" s="1" t="s">
        <v>11</v>
      </c>
      <c r="E3065" s="1" t="s">
        <v>21</v>
      </c>
      <c r="F3065" s="1" t="s">
        <v>33</v>
      </c>
      <c r="G3065" s="1" t="s">
        <v>38</v>
      </c>
      <c r="H3065" s="1">
        <v>1029</v>
      </c>
      <c r="I3065" s="1">
        <v>1685.32</v>
      </c>
      <c r="J3065" s="1">
        <v>3184.64</v>
      </c>
      <c r="K3065" s="1">
        <v>398</v>
      </c>
      <c r="L3065" s="1">
        <f>Table49[[#This Row],[Selling_Price]]-Table49[[#This Row],[Market_Price]]</f>
        <v>1499.32</v>
      </c>
      <c r="M3065" s="1">
        <f>Table49[[#This Row],[Quantity]]*Table49[[#This Row],[Selling_Price]]</f>
        <v>1267486.72</v>
      </c>
      <c r="N3065" s="1">
        <f>Table49[[#This Row],[Quantity]]*Table49[[#This Row],[Profit_Per_Quantity]]</f>
        <v>596729.36</v>
      </c>
      <c r="O3065" s="1" t="s">
        <v>47</v>
      </c>
    </row>
    <row r="3066" spans="1:15" x14ac:dyDescent="0.3">
      <c r="A3066" s="1" t="s">
        <v>7110</v>
      </c>
      <c r="B3066" s="1" t="s">
        <v>864</v>
      </c>
      <c r="C3066" s="14" t="s">
        <v>5822</v>
      </c>
      <c r="D3066" s="1" t="s">
        <v>16</v>
      </c>
      <c r="E3066" s="1" t="s">
        <v>28</v>
      </c>
      <c r="F3066" s="1" t="s">
        <v>31</v>
      </c>
      <c r="G3066" s="1" t="s">
        <v>42</v>
      </c>
      <c r="H3066" s="1">
        <v>1005</v>
      </c>
      <c r="I3066" s="1">
        <v>1524.12</v>
      </c>
      <c r="J3066" s="1">
        <v>1950.28</v>
      </c>
      <c r="K3066" s="1">
        <v>327</v>
      </c>
      <c r="L3066" s="1">
        <f>Table49[[#This Row],[Selling_Price]]-Table49[[#This Row],[Market_Price]]</f>
        <v>426.16000000000008</v>
      </c>
      <c r="M3066" s="1">
        <f>Table49[[#This Row],[Quantity]]*Table49[[#This Row],[Selling_Price]]</f>
        <v>637741.55999999994</v>
      </c>
      <c r="N3066" s="1">
        <f>Table49[[#This Row],[Quantity]]*Table49[[#This Row],[Profit_Per_Quantity]]</f>
        <v>139354.32000000004</v>
      </c>
      <c r="O3066" s="1" t="s">
        <v>47</v>
      </c>
    </row>
    <row r="3067" spans="1:15" x14ac:dyDescent="0.3">
      <c r="A3067" s="1" t="s">
        <v>8676</v>
      </c>
      <c r="B3067" s="1" t="s">
        <v>1134</v>
      </c>
      <c r="C3067" s="14" t="s">
        <v>6098</v>
      </c>
      <c r="D3067" s="1" t="s">
        <v>15</v>
      </c>
      <c r="E3067" s="1" t="s">
        <v>28</v>
      </c>
      <c r="F3067" s="1" t="s">
        <v>33</v>
      </c>
      <c r="G3067" s="1" t="s">
        <v>43</v>
      </c>
      <c r="H3067" s="1">
        <v>1005</v>
      </c>
      <c r="I3067" s="1">
        <v>1419.75</v>
      </c>
      <c r="J3067" s="1">
        <v>2374.37</v>
      </c>
      <c r="K3067" s="1">
        <v>433</v>
      </c>
      <c r="L3067" s="1">
        <f>Table49[[#This Row],[Selling_Price]]-Table49[[#This Row],[Market_Price]]</f>
        <v>954.61999999999989</v>
      </c>
      <c r="M3067" s="1">
        <f>Table49[[#This Row],[Quantity]]*Table49[[#This Row],[Selling_Price]]</f>
        <v>1028102.21</v>
      </c>
      <c r="N3067" s="1">
        <f>Table49[[#This Row],[Quantity]]*Table49[[#This Row],[Profit_Per_Quantity]]</f>
        <v>413350.45999999996</v>
      </c>
      <c r="O3067" s="1" t="s">
        <v>47</v>
      </c>
    </row>
    <row r="3068" spans="1:15" x14ac:dyDescent="0.3">
      <c r="A3068" s="1" t="s">
        <v>8972</v>
      </c>
      <c r="B3068" s="1" t="s">
        <v>1637</v>
      </c>
      <c r="C3068" s="14" t="s">
        <v>5586</v>
      </c>
      <c r="D3068" s="1" t="s">
        <v>15</v>
      </c>
      <c r="E3068" s="1" t="s">
        <v>26</v>
      </c>
      <c r="F3068" s="1" t="s">
        <v>35</v>
      </c>
      <c r="G3068" s="1" t="s">
        <v>4352</v>
      </c>
      <c r="H3068" s="1">
        <v>1075</v>
      </c>
      <c r="I3068" s="1">
        <v>196.69</v>
      </c>
      <c r="J3068" s="1">
        <v>293.76</v>
      </c>
      <c r="K3068" s="1">
        <v>241</v>
      </c>
      <c r="L3068" s="1">
        <f>Table49[[#This Row],[Selling_Price]]-Table49[[#This Row],[Market_Price]]</f>
        <v>97.07</v>
      </c>
      <c r="M3068" s="1">
        <f>Table49[[#This Row],[Quantity]]*Table49[[#This Row],[Selling_Price]]</f>
        <v>70796.160000000003</v>
      </c>
      <c r="N3068" s="1">
        <f>Table49[[#This Row],[Quantity]]*Table49[[#This Row],[Profit_Per_Quantity]]</f>
        <v>23393.87</v>
      </c>
      <c r="O3068" s="1" t="s">
        <v>47</v>
      </c>
    </row>
    <row r="3069" spans="1:15" x14ac:dyDescent="0.3">
      <c r="A3069" s="1" t="s">
        <v>7457</v>
      </c>
      <c r="B3069" s="1" t="s">
        <v>2599</v>
      </c>
      <c r="C3069" s="14" t="s">
        <v>5626</v>
      </c>
      <c r="D3069" s="1" t="s">
        <v>20</v>
      </c>
      <c r="E3069" s="1" t="s">
        <v>21</v>
      </c>
      <c r="F3069" s="1" t="s">
        <v>35</v>
      </c>
      <c r="G3069" s="1" t="s">
        <v>36</v>
      </c>
      <c r="H3069" s="1">
        <v>1099</v>
      </c>
      <c r="I3069" s="1">
        <v>1413.46</v>
      </c>
      <c r="J3069" s="1">
        <v>2465.06</v>
      </c>
      <c r="K3069" s="1">
        <v>455</v>
      </c>
      <c r="L3069" s="1">
        <f>Table49[[#This Row],[Selling_Price]]-Table49[[#This Row],[Market_Price]]</f>
        <v>1051.5999999999999</v>
      </c>
      <c r="M3069" s="1">
        <f>Table49[[#This Row],[Quantity]]*Table49[[#This Row],[Selling_Price]]</f>
        <v>1121602.3</v>
      </c>
      <c r="N3069" s="1">
        <f>Table49[[#This Row],[Quantity]]*Table49[[#This Row],[Profit_Per_Quantity]]</f>
        <v>478477.99999999994</v>
      </c>
      <c r="O3069" s="1" t="s">
        <v>47</v>
      </c>
    </row>
    <row r="3070" spans="1:15" x14ac:dyDescent="0.3">
      <c r="A3070" s="1" t="s">
        <v>6830</v>
      </c>
      <c r="B3070" s="1" t="s">
        <v>835</v>
      </c>
      <c r="C3070" s="14" t="s">
        <v>6167</v>
      </c>
      <c r="D3070" s="1" t="s">
        <v>13</v>
      </c>
      <c r="E3070" s="1" t="s">
        <v>25</v>
      </c>
      <c r="F3070" s="1" t="s">
        <v>32</v>
      </c>
      <c r="G3070" s="1" t="s">
        <v>38</v>
      </c>
      <c r="H3070" s="1">
        <v>1018</v>
      </c>
      <c r="I3070" s="1">
        <v>845.04</v>
      </c>
      <c r="J3070" s="1">
        <v>1633.14</v>
      </c>
      <c r="K3070" s="1">
        <v>496</v>
      </c>
      <c r="L3070" s="1">
        <f>Table49[[#This Row],[Selling_Price]]-Table49[[#This Row],[Market_Price]]</f>
        <v>788.10000000000014</v>
      </c>
      <c r="M3070" s="1">
        <f>Table49[[#This Row],[Quantity]]*Table49[[#This Row],[Selling_Price]]</f>
        <v>810037.44000000006</v>
      </c>
      <c r="N3070" s="1">
        <f>Table49[[#This Row],[Quantity]]*Table49[[#This Row],[Profit_Per_Quantity]]</f>
        <v>390897.60000000009</v>
      </c>
      <c r="O3070" s="1" t="s">
        <v>47</v>
      </c>
    </row>
    <row r="3071" spans="1:15" x14ac:dyDescent="0.3">
      <c r="A3071" s="1" t="s">
        <v>7085</v>
      </c>
      <c r="B3071" s="1" t="s">
        <v>3318</v>
      </c>
      <c r="C3071" s="14" t="s">
        <v>5217</v>
      </c>
      <c r="D3071" s="1" t="s">
        <v>11</v>
      </c>
      <c r="E3071" s="1" t="s">
        <v>30</v>
      </c>
      <c r="F3071" s="1" t="s">
        <v>31</v>
      </c>
      <c r="G3071" s="1" t="s">
        <v>43</v>
      </c>
      <c r="H3071" s="1">
        <v>1078</v>
      </c>
      <c r="I3071" s="1">
        <v>536.70000000000005</v>
      </c>
      <c r="J3071" s="1">
        <v>971.35</v>
      </c>
      <c r="K3071" s="1">
        <v>247</v>
      </c>
      <c r="L3071" s="1">
        <f>Table49[[#This Row],[Selling_Price]]-Table49[[#This Row],[Market_Price]]</f>
        <v>434.65</v>
      </c>
      <c r="M3071" s="1">
        <f>Table49[[#This Row],[Quantity]]*Table49[[#This Row],[Selling_Price]]</f>
        <v>239923.45</v>
      </c>
      <c r="N3071" s="1">
        <f>Table49[[#This Row],[Quantity]]*Table49[[#This Row],[Profit_Per_Quantity]]</f>
        <v>107358.54999999999</v>
      </c>
      <c r="O3071" s="1" t="s">
        <v>47</v>
      </c>
    </row>
    <row r="3072" spans="1:15" x14ac:dyDescent="0.3">
      <c r="A3072" s="1" t="s">
        <v>10086</v>
      </c>
      <c r="B3072" s="1" t="s">
        <v>3407</v>
      </c>
      <c r="C3072" s="14" t="s">
        <v>5159</v>
      </c>
      <c r="D3072" s="1" t="s">
        <v>17</v>
      </c>
      <c r="E3072" s="1" t="s">
        <v>21</v>
      </c>
      <c r="F3072" s="1" t="s">
        <v>35</v>
      </c>
      <c r="G3072" s="1" t="s">
        <v>37</v>
      </c>
      <c r="H3072" s="1">
        <v>1010</v>
      </c>
      <c r="I3072" s="1">
        <v>1595.39</v>
      </c>
      <c r="J3072" s="1">
        <v>1770.97</v>
      </c>
      <c r="K3072" s="1">
        <v>464</v>
      </c>
      <c r="L3072" s="1">
        <f>Table49[[#This Row],[Selling_Price]]-Table49[[#This Row],[Market_Price]]</f>
        <v>175.57999999999993</v>
      </c>
      <c r="M3072" s="1">
        <f>Table49[[#This Row],[Quantity]]*Table49[[#This Row],[Selling_Price]]</f>
        <v>821730.08</v>
      </c>
      <c r="N3072" s="1">
        <f>Table49[[#This Row],[Quantity]]*Table49[[#This Row],[Profit_Per_Quantity]]</f>
        <v>81469.119999999966</v>
      </c>
      <c r="O3072" s="1" t="s">
        <v>47</v>
      </c>
    </row>
    <row r="3073" spans="1:15" x14ac:dyDescent="0.3">
      <c r="A3073" s="1" t="s">
        <v>10678</v>
      </c>
      <c r="B3073" s="1" t="s">
        <v>4315</v>
      </c>
      <c r="C3073" s="14" t="s">
        <v>4389</v>
      </c>
      <c r="D3073" s="1" t="s">
        <v>18</v>
      </c>
      <c r="E3073" s="1" t="s">
        <v>30</v>
      </c>
      <c r="F3073" s="1" t="s">
        <v>31</v>
      </c>
      <c r="G3073" s="1" t="s">
        <v>44</v>
      </c>
      <c r="H3073" s="1">
        <v>1064</v>
      </c>
      <c r="I3073" s="1">
        <v>350.59</v>
      </c>
      <c r="J3073" s="1">
        <v>569.41</v>
      </c>
      <c r="K3073" s="1">
        <v>338</v>
      </c>
      <c r="L3073" s="1">
        <f>Table49[[#This Row],[Selling_Price]]-Table49[[#This Row],[Market_Price]]</f>
        <v>218.82</v>
      </c>
      <c r="M3073" s="1">
        <f>Table49[[#This Row],[Quantity]]*Table49[[#This Row],[Selling_Price]]</f>
        <v>192460.58</v>
      </c>
      <c r="N3073" s="1">
        <f>Table49[[#This Row],[Quantity]]*Table49[[#This Row],[Profit_Per_Quantity]]</f>
        <v>73961.16</v>
      </c>
      <c r="O3073" s="1" t="s">
        <v>47</v>
      </c>
    </row>
    <row r="3074" spans="1:15" x14ac:dyDescent="0.3">
      <c r="A3074" s="1" t="s">
        <v>6510</v>
      </c>
      <c r="B3074" s="1" t="s">
        <v>904</v>
      </c>
      <c r="C3074" s="14" t="s">
        <v>5351</v>
      </c>
      <c r="D3074" s="1" t="s">
        <v>19</v>
      </c>
      <c r="E3074" s="1" t="s">
        <v>4351</v>
      </c>
      <c r="F3074" s="1" t="s">
        <v>33</v>
      </c>
      <c r="G3074" s="1" t="s">
        <v>40</v>
      </c>
      <c r="H3074" s="1">
        <v>1048</v>
      </c>
      <c r="I3074" s="1">
        <v>1101.6199999999999</v>
      </c>
      <c r="J3074" s="1">
        <v>1289.2</v>
      </c>
      <c r="K3074" s="1">
        <v>154</v>
      </c>
      <c r="L3074" s="1">
        <f>Table49[[#This Row],[Selling_Price]]-Table49[[#This Row],[Market_Price]]</f>
        <v>187.58000000000015</v>
      </c>
      <c r="M3074" s="1">
        <f>Table49[[#This Row],[Quantity]]*Table49[[#This Row],[Selling_Price]]</f>
        <v>198536.80000000002</v>
      </c>
      <c r="N3074" s="1">
        <f>Table49[[#This Row],[Quantity]]*Table49[[#This Row],[Profit_Per_Quantity]]</f>
        <v>28887.320000000025</v>
      </c>
      <c r="O3074" s="1" t="s">
        <v>47</v>
      </c>
    </row>
    <row r="3075" spans="1:15" x14ac:dyDescent="0.3">
      <c r="A3075" s="1" t="s">
        <v>9375</v>
      </c>
      <c r="B3075" s="1" t="s">
        <v>2266</v>
      </c>
      <c r="C3075" s="14" t="s">
        <v>5761</v>
      </c>
      <c r="D3075" s="1" t="s">
        <v>18</v>
      </c>
      <c r="E3075" s="1" t="s">
        <v>25</v>
      </c>
      <c r="F3075" s="1" t="s">
        <v>31</v>
      </c>
      <c r="G3075" s="1" t="s">
        <v>38</v>
      </c>
      <c r="H3075" s="1">
        <v>1002</v>
      </c>
      <c r="I3075" s="1">
        <v>1015.73</v>
      </c>
      <c r="J3075" s="1">
        <v>1846.74</v>
      </c>
      <c r="K3075" s="1">
        <v>444</v>
      </c>
      <c r="L3075" s="1">
        <f>Table49[[#This Row],[Selling_Price]]-Table49[[#This Row],[Market_Price]]</f>
        <v>831.01</v>
      </c>
      <c r="M3075" s="1">
        <f>Table49[[#This Row],[Quantity]]*Table49[[#This Row],[Selling_Price]]</f>
        <v>819952.56</v>
      </c>
      <c r="N3075" s="1">
        <f>Table49[[#This Row],[Quantity]]*Table49[[#This Row],[Profit_Per_Quantity]]</f>
        <v>368968.44</v>
      </c>
      <c r="O3075" s="1" t="s">
        <v>47</v>
      </c>
    </row>
    <row r="3076" spans="1:15" x14ac:dyDescent="0.3">
      <c r="A3076" s="1" t="s">
        <v>9964</v>
      </c>
      <c r="B3076" s="1" t="s">
        <v>3198</v>
      </c>
      <c r="C3076" s="14" t="s">
        <v>5290</v>
      </c>
      <c r="D3076" s="1" t="s">
        <v>18</v>
      </c>
      <c r="E3076" s="1" t="s">
        <v>25</v>
      </c>
      <c r="F3076" s="1" t="s">
        <v>35</v>
      </c>
      <c r="G3076" s="1" t="s">
        <v>43</v>
      </c>
      <c r="H3076" s="1">
        <v>1054</v>
      </c>
      <c r="I3076" s="1">
        <v>847.54</v>
      </c>
      <c r="J3076" s="1">
        <v>1220.56</v>
      </c>
      <c r="K3076" s="1">
        <v>367</v>
      </c>
      <c r="L3076" s="1">
        <f>Table49[[#This Row],[Selling_Price]]-Table49[[#This Row],[Market_Price]]</f>
        <v>373.02</v>
      </c>
      <c r="M3076" s="1">
        <f>Table49[[#This Row],[Quantity]]*Table49[[#This Row],[Selling_Price]]</f>
        <v>447945.51999999996</v>
      </c>
      <c r="N3076" s="1">
        <f>Table49[[#This Row],[Quantity]]*Table49[[#This Row],[Profit_Per_Quantity]]</f>
        <v>136898.34</v>
      </c>
      <c r="O3076" s="1" t="s">
        <v>47</v>
      </c>
    </row>
    <row r="3077" spans="1:15" x14ac:dyDescent="0.3">
      <c r="A3077" s="1" t="s">
        <v>7361</v>
      </c>
      <c r="B3077" s="1" t="s">
        <v>3451</v>
      </c>
      <c r="C3077" s="14" t="s">
        <v>5130</v>
      </c>
      <c r="D3077" s="1" t="s">
        <v>11</v>
      </c>
      <c r="E3077" s="1" t="s">
        <v>4349</v>
      </c>
      <c r="F3077" s="1" t="s">
        <v>35</v>
      </c>
      <c r="G3077" s="1" t="s">
        <v>38</v>
      </c>
      <c r="H3077" s="1">
        <v>1094</v>
      </c>
      <c r="I3077" s="1">
        <v>1067.77</v>
      </c>
      <c r="J3077" s="1">
        <v>1418.94</v>
      </c>
      <c r="K3077" s="1">
        <v>394</v>
      </c>
      <c r="L3077" s="1">
        <f>Table49[[#This Row],[Selling_Price]]-Table49[[#This Row],[Market_Price]]</f>
        <v>351.17000000000007</v>
      </c>
      <c r="M3077" s="1">
        <f>Table49[[#This Row],[Quantity]]*Table49[[#This Row],[Selling_Price]]</f>
        <v>559062.36</v>
      </c>
      <c r="N3077" s="1">
        <f>Table49[[#This Row],[Quantity]]*Table49[[#This Row],[Profit_Per_Quantity]]</f>
        <v>138360.98000000004</v>
      </c>
      <c r="O3077" s="1" t="s">
        <v>47</v>
      </c>
    </row>
    <row r="3078" spans="1:15" x14ac:dyDescent="0.3">
      <c r="A3078" s="1" t="s">
        <v>10679</v>
      </c>
      <c r="B3078" s="1" t="s">
        <v>4319</v>
      </c>
      <c r="C3078" s="14" t="s">
        <v>4385</v>
      </c>
      <c r="D3078" s="1" t="s">
        <v>14</v>
      </c>
      <c r="E3078" s="1" t="s">
        <v>29</v>
      </c>
      <c r="F3078" s="1" t="s">
        <v>33</v>
      </c>
      <c r="G3078" s="1" t="s">
        <v>37</v>
      </c>
      <c r="H3078" s="1">
        <v>1031</v>
      </c>
      <c r="I3078" s="1">
        <v>432.11</v>
      </c>
      <c r="J3078" s="1">
        <v>729.9</v>
      </c>
      <c r="K3078" s="1">
        <v>214</v>
      </c>
      <c r="L3078" s="1">
        <f>Table49[[#This Row],[Selling_Price]]-Table49[[#This Row],[Market_Price]]</f>
        <v>297.78999999999996</v>
      </c>
      <c r="M3078" s="1">
        <f>Table49[[#This Row],[Quantity]]*Table49[[#This Row],[Selling_Price]]</f>
        <v>156198.6</v>
      </c>
      <c r="N3078" s="1">
        <f>Table49[[#This Row],[Quantity]]*Table49[[#This Row],[Profit_Per_Quantity]]</f>
        <v>63727.05999999999</v>
      </c>
      <c r="O3078" s="1" t="s">
        <v>47</v>
      </c>
    </row>
    <row r="3079" spans="1:15" x14ac:dyDescent="0.3">
      <c r="A3079" s="1" t="s">
        <v>8137</v>
      </c>
      <c r="B3079" s="1" t="s">
        <v>242</v>
      </c>
      <c r="C3079" s="14" t="s">
        <v>5094</v>
      </c>
      <c r="D3079" s="1" t="s">
        <v>15</v>
      </c>
      <c r="E3079" s="1" t="s">
        <v>27</v>
      </c>
      <c r="F3079" s="1" t="s">
        <v>32</v>
      </c>
      <c r="G3079" s="1" t="s">
        <v>40</v>
      </c>
      <c r="H3079" s="1">
        <v>1033</v>
      </c>
      <c r="I3079" s="1">
        <v>253.18</v>
      </c>
      <c r="J3079" s="1">
        <v>317.77</v>
      </c>
      <c r="K3079" s="1">
        <v>1</v>
      </c>
      <c r="L3079" s="1">
        <f>Table49[[#This Row],[Selling_Price]]-Table49[[#This Row],[Market_Price]]</f>
        <v>64.589999999999975</v>
      </c>
      <c r="M3079" s="1">
        <f>Table49[[#This Row],[Quantity]]*Table49[[#This Row],[Selling_Price]]</f>
        <v>317.77</v>
      </c>
      <c r="N3079" s="1">
        <f>Table49[[#This Row],[Quantity]]*Table49[[#This Row],[Profit_Per_Quantity]]</f>
        <v>64.589999999999975</v>
      </c>
      <c r="O3079" s="1" t="s">
        <v>47</v>
      </c>
    </row>
    <row r="3080" spans="1:15" x14ac:dyDescent="0.3">
      <c r="A3080" s="1" t="s">
        <v>7167</v>
      </c>
      <c r="B3080" s="1" t="s">
        <v>2618</v>
      </c>
      <c r="C3080" s="14" t="s">
        <v>5252</v>
      </c>
      <c r="D3080" s="1" t="s">
        <v>15</v>
      </c>
      <c r="E3080" s="1" t="s">
        <v>4349</v>
      </c>
      <c r="F3080" s="1" t="s">
        <v>35</v>
      </c>
      <c r="G3080" s="1" t="s">
        <v>36</v>
      </c>
      <c r="H3080" s="1">
        <v>1097</v>
      </c>
      <c r="I3080" s="1">
        <v>1546.55</v>
      </c>
      <c r="J3080" s="1">
        <v>1958.61</v>
      </c>
      <c r="K3080" s="1">
        <v>317</v>
      </c>
      <c r="L3080" s="1">
        <f>Table49[[#This Row],[Selling_Price]]-Table49[[#This Row],[Market_Price]]</f>
        <v>412.05999999999995</v>
      </c>
      <c r="M3080" s="1">
        <f>Table49[[#This Row],[Quantity]]*Table49[[#This Row],[Selling_Price]]</f>
        <v>620879.37</v>
      </c>
      <c r="N3080" s="1">
        <f>Table49[[#This Row],[Quantity]]*Table49[[#This Row],[Profit_Per_Quantity]]</f>
        <v>130623.01999999999</v>
      </c>
      <c r="O3080" s="1" t="s">
        <v>47</v>
      </c>
    </row>
    <row r="3081" spans="1:15" x14ac:dyDescent="0.3">
      <c r="A3081" s="1" t="s">
        <v>6719</v>
      </c>
      <c r="B3081" s="1" t="s">
        <v>2397</v>
      </c>
      <c r="C3081" s="14" t="s">
        <v>4848</v>
      </c>
      <c r="D3081" s="1" t="s">
        <v>19</v>
      </c>
      <c r="E3081" s="1" t="s">
        <v>29</v>
      </c>
      <c r="F3081" s="1" t="s">
        <v>34</v>
      </c>
      <c r="G3081" s="1" t="s">
        <v>4352</v>
      </c>
      <c r="H3081" s="1">
        <v>1084</v>
      </c>
      <c r="I3081" s="1">
        <v>1568.28</v>
      </c>
      <c r="J3081" s="1">
        <v>3074.76</v>
      </c>
      <c r="K3081" s="1">
        <v>469</v>
      </c>
      <c r="L3081" s="1">
        <f>Table49[[#This Row],[Selling_Price]]-Table49[[#This Row],[Market_Price]]</f>
        <v>1506.4800000000002</v>
      </c>
      <c r="M3081" s="1">
        <f>Table49[[#This Row],[Quantity]]*Table49[[#This Row],[Selling_Price]]</f>
        <v>1442062.4400000002</v>
      </c>
      <c r="N3081" s="1">
        <f>Table49[[#This Row],[Quantity]]*Table49[[#This Row],[Profit_Per_Quantity]]</f>
        <v>706539.12000000011</v>
      </c>
      <c r="O3081" s="1" t="s">
        <v>47</v>
      </c>
    </row>
    <row r="3082" spans="1:15" x14ac:dyDescent="0.3">
      <c r="A3082" s="1" t="s">
        <v>9653</v>
      </c>
      <c r="B3082" s="1" t="s">
        <v>2717</v>
      </c>
      <c r="C3082" s="14" t="s">
        <v>5568</v>
      </c>
      <c r="D3082" s="1" t="s">
        <v>17</v>
      </c>
      <c r="E3082" s="1" t="s">
        <v>24</v>
      </c>
      <c r="F3082" s="1" t="s">
        <v>34</v>
      </c>
      <c r="G3082" s="1" t="s">
        <v>37</v>
      </c>
      <c r="H3082" s="1">
        <v>1074</v>
      </c>
      <c r="I3082" s="1">
        <v>853.65</v>
      </c>
      <c r="J3082" s="1">
        <v>1036.25</v>
      </c>
      <c r="K3082" s="1">
        <v>397</v>
      </c>
      <c r="L3082" s="1">
        <f>Table49[[#This Row],[Selling_Price]]-Table49[[#This Row],[Market_Price]]</f>
        <v>182.60000000000002</v>
      </c>
      <c r="M3082" s="1">
        <f>Table49[[#This Row],[Quantity]]*Table49[[#This Row],[Selling_Price]]</f>
        <v>411391.25</v>
      </c>
      <c r="N3082" s="1">
        <f>Table49[[#This Row],[Quantity]]*Table49[[#This Row],[Profit_Per_Quantity]]</f>
        <v>72492.200000000012</v>
      </c>
      <c r="O3082" s="1" t="s">
        <v>47</v>
      </c>
    </row>
    <row r="3083" spans="1:15" x14ac:dyDescent="0.3">
      <c r="A3083" s="1" t="s">
        <v>9077</v>
      </c>
      <c r="B3083" s="1" t="s">
        <v>1802</v>
      </c>
      <c r="C3083" s="14" t="s">
        <v>5390</v>
      </c>
      <c r="D3083" s="1" t="s">
        <v>14</v>
      </c>
      <c r="E3083" s="1" t="s">
        <v>4351</v>
      </c>
      <c r="F3083" s="1" t="s">
        <v>32</v>
      </c>
      <c r="G3083" s="1" t="s">
        <v>36</v>
      </c>
      <c r="H3083" s="1">
        <v>1092</v>
      </c>
      <c r="I3083" s="1">
        <v>1400.37</v>
      </c>
      <c r="J3083" s="1">
        <v>2655.87</v>
      </c>
      <c r="K3083" s="1">
        <v>18</v>
      </c>
      <c r="L3083" s="1">
        <f>Table49[[#This Row],[Selling_Price]]-Table49[[#This Row],[Market_Price]]</f>
        <v>1255.5</v>
      </c>
      <c r="M3083" s="1">
        <f>Table49[[#This Row],[Quantity]]*Table49[[#This Row],[Selling_Price]]</f>
        <v>47805.659999999996</v>
      </c>
      <c r="N3083" s="1">
        <f>Table49[[#This Row],[Quantity]]*Table49[[#This Row],[Profit_Per_Quantity]]</f>
        <v>22599</v>
      </c>
      <c r="O3083" s="1" t="s">
        <v>47</v>
      </c>
    </row>
    <row r="3084" spans="1:15" x14ac:dyDescent="0.3">
      <c r="A3084" s="1" t="s">
        <v>9811</v>
      </c>
      <c r="B3084" s="1" t="s">
        <v>2961</v>
      </c>
      <c r="C3084" s="14" t="s">
        <v>5434</v>
      </c>
      <c r="D3084" s="1" t="s">
        <v>14</v>
      </c>
      <c r="E3084" s="1" t="s">
        <v>28</v>
      </c>
      <c r="F3084" s="1" t="s">
        <v>32</v>
      </c>
      <c r="G3084" s="1" t="s">
        <v>37</v>
      </c>
      <c r="H3084" s="1">
        <v>1033</v>
      </c>
      <c r="I3084" s="1">
        <v>1385.55</v>
      </c>
      <c r="J3084" s="1">
        <v>1918.02</v>
      </c>
      <c r="K3084" s="1">
        <v>201</v>
      </c>
      <c r="L3084" s="1">
        <f>Table49[[#This Row],[Selling_Price]]-Table49[[#This Row],[Market_Price]]</f>
        <v>532.47</v>
      </c>
      <c r="M3084" s="1">
        <f>Table49[[#This Row],[Quantity]]*Table49[[#This Row],[Selling_Price]]</f>
        <v>385522.02</v>
      </c>
      <c r="N3084" s="1">
        <f>Table49[[#This Row],[Quantity]]*Table49[[#This Row],[Profit_Per_Quantity]]</f>
        <v>107026.47</v>
      </c>
      <c r="O3084" s="1" t="s">
        <v>47</v>
      </c>
    </row>
    <row r="3085" spans="1:15" x14ac:dyDescent="0.3">
      <c r="A3085" s="1" t="s">
        <v>9485</v>
      </c>
      <c r="B3085" s="1" t="s">
        <v>2444</v>
      </c>
      <c r="C3085" s="14" t="s">
        <v>4731</v>
      </c>
      <c r="D3085" s="1" t="s">
        <v>18</v>
      </c>
      <c r="E3085" s="1" t="s">
        <v>29</v>
      </c>
      <c r="F3085" s="1" t="s">
        <v>31</v>
      </c>
      <c r="G3085" s="1" t="s">
        <v>43</v>
      </c>
      <c r="H3085" s="1">
        <v>1044</v>
      </c>
      <c r="I3085" s="1">
        <v>530.64</v>
      </c>
      <c r="J3085" s="1">
        <v>1009.58</v>
      </c>
      <c r="K3085" s="1">
        <v>150</v>
      </c>
      <c r="L3085" s="1">
        <f>Table49[[#This Row],[Selling_Price]]-Table49[[#This Row],[Market_Price]]</f>
        <v>478.94000000000005</v>
      </c>
      <c r="M3085" s="1">
        <f>Table49[[#This Row],[Quantity]]*Table49[[#This Row],[Selling_Price]]</f>
        <v>151437</v>
      </c>
      <c r="N3085" s="1">
        <f>Table49[[#This Row],[Quantity]]*Table49[[#This Row],[Profit_Per_Quantity]]</f>
        <v>71841.000000000015</v>
      </c>
      <c r="O3085" s="1" t="s">
        <v>47</v>
      </c>
    </row>
    <row r="3086" spans="1:15" x14ac:dyDescent="0.3">
      <c r="A3086" s="1" t="s">
        <v>7255</v>
      </c>
      <c r="B3086" s="1" t="s">
        <v>3066</v>
      </c>
      <c r="C3086" s="14" t="s">
        <v>5375</v>
      </c>
      <c r="D3086" s="1" t="s">
        <v>11</v>
      </c>
      <c r="E3086" s="1" t="s">
        <v>4349</v>
      </c>
      <c r="F3086" s="1" t="s">
        <v>35</v>
      </c>
      <c r="G3086" s="1" t="s">
        <v>42</v>
      </c>
      <c r="H3086" s="1">
        <v>1090</v>
      </c>
      <c r="I3086" s="1">
        <v>1232.5899999999999</v>
      </c>
      <c r="J3086" s="1">
        <v>1523.54</v>
      </c>
      <c r="K3086" s="1">
        <v>65</v>
      </c>
      <c r="L3086" s="1">
        <f>Table49[[#This Row],[Selling_Price]]-Table49[[#This Row],[Market_Price]]</f>
        <v>290.95000000000005</v>
      </c>
      <c r="M3086" s="1">
        <f>Table49[[#This Row],[Quantity]]*Table49[[#This Row],[Selling_Price]]</f>
        <v>99030.099999999991</v>
      </c>
      <c r="N3086" s="1">
        <f>Table49[[#This Row],[Quantity]]*Table49[[#This Row],[Profit_Per_Quantity]]</f>
        <v>18911.750000000004</v>
      </c>
      <c r="O3086" s="1" t="s">
        <v>47</v>
      </c>
    </row>
    <row r="3087" spans="1:15" x14ac:dyDescent="0.3">
      <c r="A3087" s="1" t="s">
        <v>9514</v>
      </c>
      <c r="B3087" s="1" t="s">
        <v>2494</v>
      </c>
      <c r="C3087" s="14" t="s">
        <v>4875</v>
      </c>
      <c r="D3087" s="1" t="s">
        <v>12</v>
      </c>
      <c r="E3087" s="1" t="s">
        <v>29</v>
      </c>
      <c r="F3087" s="1" t="s">
        <v>31</v>
      </c>
      <c r="G3087" s="1" t="s">
        <v>42</v>
      </c>
      <c r="H3087" s="1">
        <v>1094</v>
      </c>
      <c r="I3087" s="1">
        <v>1098.23</v>
      </c>
      <c r="J3087" s="1">
        <v>1587.5</v>
      </c>
      <c r="K3087" s="1">
        <v>218</v>
      </c>
      <c r="L3087" s="1">
        <f>Table49[[#This Row],[Selling_Price]]-Table49[[#This Row],[Market_Price]]</f>
        <v>489.27</v>
      </c>
      <c r="M3087" s="1">
        <f>Table49[[#This Row],[Quantity]]*Table49[[#This Row],[Selling_Price]]</f>
        <v>346075</v>
      </c>
      <c r="N3087" s="1">
        <f>Table49[[#This Row],[Quantity]]*Table49[[#This Row],[Profit_Per_Quantity]]</f>
        <v>106660.86</v>
      </c>
      <c r="O3087" s="1" t="s">
        <v>47</v>
      </c>
    </row>
    <row r="3088" spans="1:15" x14ac:dyDescent="0.3">
      <c r="A3088" s="1" t="s">
        <v>9744</v>
      </c>
      <c r="B3088" s="1" t="s">
        <v>1995</v>
      </c>
      <c r="C3088" s="14" t="s">
        <v>5496</v>
      </c>
      <c r="D3088" s="1" t="s">
        <v>17</v>
      </c>
      <c r="E3088" s="1" t="s">
        <v>4351</v>
      </c>
      <c r="F3088" s="1" t="s">
        <v>35</v>
      </c>
      <c r="G3088" s="1" t="s">
        <v>43</v>
      </c>
      <c r="H3088" s="1">
        <v>1050</v>
      </c>
      <c r="I3088" s="1">
        <v>1006.18</v>
      </c>
      <c r="J3088" s="1">
        <v>1612.12</v>
      </c>
      <c r="K3088" s="1">
        <v>53</v>
      </c>
      <c r="L3088" s="1">
        <f>Table49[[#This Row],[Selling_Price]]-Table49[[#This Row],[Market_Price]]</f>
        <v>605.93999999999994</v>
      </c>
      <c r="M3088" s="1">
        <f>Table49[[#This Row],[Quantity]]*Table49[[#This Row],[Selling_Price]]</f>
        <v>85442.36</v>
      </c>
      <c r="N3088" s="1">
        <f>Table49[[#This Row],[Quantity]]*Table49[[#This Row],[Profit_Per_Quantity]]</f>
        <v>32114.819999999996</v>
      </c>
      <c r="O3088" s="1" t="s">
        <v>47</v>
      </c>
    </row>
    <row r="3089" spans="1:15" x14ac:dyDescent="0.3">
      <c r="A3089" s="1" t="s">
        <v>6681</v>
      </c>
      <c r="B3089" s="1" t="s">
        <v>1995</v>
      </c>
      <c r="C3089" s="14" t="s">
        <v>5002</v>
      </c>
      <c r="D3089" s="1" t="s">
        <v>11</v>
      </c>
      <c r="E3089" s="1" t="s">
        <v>27</v>
      </c>
      <c r="F3089" s="1" t="s">
        <v>35</v>
      </c>
      <c r="G3089" s="1" t="s">
        <v>43</v>
      </c>
      <c r="H3089" s="1">
        <v>1089</v>
      </c>
      <c r="I3089" s="1">
        <v>1309.22</v>
      </c>
      <c r="J3089" s="1">
        <v>2609.2600000000002</v>
      </c>
      <c r="K3089" s="1">
        <v>246</v>
      </c>
      <c r="L3089" s="1">
        <f>Table49[[#This Row],[Selling_Price]]-Table49[[#This Row],[Market_Price]]</f>
        <v>1300.0400000000002</v>
      </c>
      <c r="M3089" s="1">
        <f>Table49[[#This Row],[Quantity]]*Table49[[#This Row],[Selling_Price]]</f>
        <v>641877.96000000008</v>
      </c>
      <c r="N3089" s="1">
        <f>Table49[[#This Row],[Quantity]]*Table49[[#This Row],[Profit_Per_Quantity]]</f>
        <v>319809.84000000003</v>
      </c>
      <c r="O3089" s="1" t="s">
        <v>47</v>
      </c>
    </row>
    <row r="3090" spans="1:15" x14ac:dyDescent="0.3">
      <c r="A3090" s="1" t="s">
        <v>7957</v>
      </c>
      <c r="B3090" s="1" t="s">
        <v>1597</v>
      </c>
      <c r="C3090" s="14" t="s">
        <v>5604</v>
      </c>
      <c r="D3090" s="1" t="s">
        <v>18</v>
      </c>
      <c r="E3090" s="1" t="s">
        <v>26</v>
      </c>
      <c r="F3090" s="1" t="s">
        <v>35</v>
      </c>
      <c r="G3090" s="1" t="s">
        <v>36</v>
      </c>
      <c r="H3090" s="1">
        <v>1089</v>
      </c>
      <c r="I3090" s="1">
        <v>313.48</v>
      </c>
      <c r="J3090" s="1">
        <v>423.51</v>
      </c>
      <c r="K3090" s="1">
        <v>461</v>
      </c>
      <c r="L3090" s="1">
        <f>Table49[[#This Row],[Selling_Price]]-Table49[[#This Row],[Market_Price]]</f>
        <v>110.02999999999997</v>
      </c>
      <c r="M3090" s="1">
        <f>Table49[[#This Row],[Quantity]]*Table49[[#This Row],[Selling_Price]]</f>
        <v>195238.11</v>
      </c>
      <c r="N3090" s="1">
        <f>Table49[[#This Row],[Quantity]]*Table49[[#This Row],[Profit_Per_Quantity]]</f>
        <v>50723.829999999987</v>
      </c>
      <c r="O3090" s="1" t="s">
        <v>47</v>
      </c>
    </row>
    <row r="3091" spans="1:15" x14ac:dyDescent="0.3">
      <c r="A3091" s="1" t="s">
        <v>10342</v>
      </c>
      <c r="B3091" s="1" t="s">
        <v>3776</v>
      </c>
      <c r="C3091" s="14" t="s">
        <v>4872</v>
      </c>
      <c r="D3091" s="1" t="s">
        <v>17</v>
      </c>
      <c r="E3091" s="1" t="s">
        <v>21</v>
      </c>
      <c r="F3091" s="1" t="s">
        <v>33</v>
      </c>
      <c r="G3091" s="1" t="s">
        <v>45</v>
      </c>
      <c r="H3091" s="1">
        <v>1016</v>
      </c>
      <c r="I3091" s="1">
        <v>1706.24</v>
      </c>
      <c r="J3091" s="1">
        <v>3249.78</v>
      </c>
      <c r="K3091" s="1">
        <v>6</v>
      </c>
      <c r="L3091" s="1">
        <f>Table49[[#This Row],[Selling_Price]]-Table49[[#This Row],[Market_Price]]</f>
        <v>1543.5400000000002</v>
      </c>
      <c r="M3091" s="1">
        <f>Table49[[#This Row],[Quantity]]*Table49[[#This Row],[Selling_Price]]</f>
        <v>19498.68</v>
      </c>
      <c r="N3091" s="1">
        <f>Table49[[#This Row],[Quantity]]*Table49[[#This Row],[Profit_Per_Quantity]]</f>
        <v>9261.2400000000016</v>
      </c>
      <c r="O3091" s="1" t="s">
        <v>47</v>
      </c>
    </row>
    <row r="3092" spans="1:15" x14ac:dyDescent="0.3">
      <c r="A3092" s="1" t="s">
        <v>9053</v>
      </c>
      <c r="B3092" s="1" t="s">
        <v>1759</v>
      </c>
      <c r="C3092" s="14" t="s">
        <v>4703</v>
      </c>
      <c r="D3092" s="1" t="s">
        <v>14</v>
      </c>
      <c r="E3092" s="1" t="s">
        <v>30</v>
      </c>
      <c r="F3092" s="1" t="s">
        <v>33</v>
      </c>
      <c r="G3092" s="1" t="s">
        <v>40</v>
      </c>
      <c r="H3092" s="1">
        <v>1002</v>
      </c>
      <c r="I3092" s="1">
        <v>63.12</v>
      </c>
      <c r="J3092" s="1">
        <v>115.99</v>
      </c>
      <c r="K3092" s="1">
        <v>189</v>
      </c>
      <c r="L3092" s="1">
        <f>Table49[[#This Row],[Selling_Price]]-Table49[[#This Row],[Market_Price]]</f>
        <v>52.87</v>
      </c>
      <c r="M3092" s="1">
        <f>Table49[[#This Row],[Quantity]]*Table49[[#This Row],[Selling_Price]]</f>
        <v>21922.11</v>
      </c>
      <c r="N3092" s="1">
        <f>Table49[[#This Row],[Quantity]]*Table49[[#This Row],[Profit_Per_Quantity]]</f>
        <v>9992.43</v>
      </c>
      <c r="O3092" s="1" t="s">
        <v>47</v>
      </c>
    </row>
    <row r="3093" spans="1:15" x14ac:dyDescent="0.3">
      <c r="A3093" s="1" t="s">
        <v>9522</v>
      </c>
      <c r="B3093" s="1" t="s">
        <v>2503</v>
      </c>
      <c r="C3093" s="14" t="s">
        <v>5462</v>
      </c>
      <c r="D3093" s="1" t="s">
        <v>11</v>
      </c>
      <c r="E3093" s="1" t="s">
        <v>24</v>
      </c>
      <c r="F3093" s="1" t="s">
        <v>32</v>
      </c>
      <c r="G3093" s="1" t="s">
        <v>4352</v>
      </c>
      <c r="H3093" s="1">
        <v>1087</v>
      </c>
      <c r="I3093" s="1">
        <v>648.19000000000005</v>
      </c>
      <c r="J3093" s="1">
        <v>1128.82</v>
      </c>
      <c r="K3093" s="1">
        <v>54</v>
      </c>
      <c r="L3093" s="1">
        <f>Table49[[#This Row],[Selling_Price]]-Table49[[#This Row],[Market_Price]]</f>
        <v>480.62999999999988</v>
      </c>
      <c r="M3093" s="1">
        <f>Table49[[#This Row],[Quantity]]*Table49[[#This Row],[Selling_Price]]</f>
        <v>60956.28</v>
      </c>
      <c r="N3093" s="1">
        <f>Table49[[#This Row],[Quantity]]*Table49[[#This Row],[Profit_Per_Quantity]]</f>
        <v>25954.019999999993</v>
      </c>
      <c r="O3093" s="1" t="s">
        <v>47</v>
      </c>
    </row>
    <row r="3094" spans="1:15" x14ac:dyDescent="0.3">
      <c r="A3094" s="1" t="s">
        <v>6734</v>
      </c>
      <c r="B3094" s="1" t="s">
        <v>3229</v>
      </c>
      <c r="C3094" s="14" t="s">
        <v>4689</v>
      </c>
      <c r="D3094" s="1" t="s">
        <v>15</v>
      </c>
      <c r="E3094" s="1" t="s">
        <v>4351</v>
      </c>
      <c r="F3094" s="1" t="s">
        <v>35</v>
      </c>
      <c r="G3094" s="1" t="s">
        <v>43</v>
      </c>
      <c r="H3094" s="1">
        <v>1097</v>
      </c>
      <c r="I3094" s="1">
        <v>1541.03</v>
      </c>
      <c r="J3094" s="1">
        <v>2971.83</v>
      </c>
      <c r="K3094" s="1">
        <v>135</v>
      </c>
      <c r="L3094" s="1">
        <f>Table49[[#This Row],[Selling_Price]]-Table49[[#This Row],[Market_Price]]</f>
        <v>1430.8</v>
      </c>
      <c r="M3094" s="1">
        <f>Table49[[#This Row],[Quantity]]*Table49[[#This Row],[Selling_Price]]</f>
        <v>401197.05</v>
      </c>
      <c r="N3094" s="1">
        <f>Table49[[#This Row],[Quantity]]*Table49[[#This Row],[Profit_Per_Quantity]]</f>
        <v>193158</v>
      </c>
      <c r="O3094" s="1" t="s">
        <v>47</v>
      </c>
    </row>
    <row r="3095" spans="1:15" x14ac:dyDescent="0.3">
      <c r="A3095" s="1" t="s">
        <v>10534</v>
      </c>
      <c r="B3095" s="1" t="s">
        <v>4082</v>
      </c>
      <c r="C3095" s="14" t="s">
        <v>4614</v>
      </c>
      <c r="D3095" s="1" t="s">
        <v>20</v>
      </c>
      <c r="E3095" s="1" t="s">
        <v>4349</v>
      </c>
      <c r="F3095" s="1" t="s">
        <v>33</v>
      </c>
      <c r="G3095" s="1" t="s">
        <v>38</v>
      </c>
      <c r="H3095" s="1">
        <v>1027</v>
      </c>
      <c r="I3095" s="1">
        <v>250.13</v>
      </c>
      <c r="J3095" s="1">
        <v>289.64</v>
      </c>
      <c r="K3095" s="1">
        <v>384</v>
      </c>
      <c r="L3095" s="1">
        <f>Table49[[#This Row],[Selling_Price]]-Table49[[#This Row],[Market_Price]]</f>
        <v>39.509999999999991</v>
      </c>
      <c r="M3095" s="1">
        <f>Table49[[#This Row],[Quantity]]*Table49[[#This Row],[Selling_Price]]</f>
        <v>111221.75999999999</v>
      </c>
      <c r="N3095" s="1">
        <f>Table49[[#This Row],[Quantity]]*Table49[[#This Row],[Profit_Per_Quantity]]</f>
        <v>15171.839999999997</v>
      </c>
      <c r="O3095" s="1" t="s">
        <v>47</v>
      </c>
    </row>
    <row r="3096" spans="1:15" x14ac:dyDescent="0.3">
      <c r="A3096" s="1" t="s">
        <v>7674</v>
      </c>
      <c r="B3096" s="1" t="s">
        <v>1606</v>
      </c>
      <c r="C3096" s="14" t="s">
        <v>5588</v>
      </c>
      <c r="D3096" s="1" t="s">
        <v>17</v>
      </c>
      <c r="E3096" s="1" t="s">
        <v>28</v>
      </c>
      <c r="F3096" s="1" t="s">
        <v>34</v>
      </c>
      <c r="G3096" s="1" t="s">
        <v>36</v>
      </c>
      <c r="H3096" s="1">
        <v>1087</v>
      </c>
      <c r="I3096" s="1">
        <v>1160.1600000000001</v>
      </c>
      <c r="J3096" s="1">
        <v>1564.11</v>
      </c>
      <c r="K3096" s="1">
        <v>158</v>
      </c>
      <c r="L3096" s="1">
        <f>Table49[[#This Row],[Selling_Price]]-Table49[[#This Row],[Market_Price]]</f>
        <v>403.94999999999982</v>
      </c>
      <c r="M3096" s="1">
        <f>Table49[[#This Row],[Quantity]]*Table49[[#This Row],[Selling_Price]]</f>
        <v>247129.37999999998</v>
      </c>
      <c r="N3096" s="1">
        <f>Table49[[#This Row],[Quantity]]*Table49[[#This Row],[Profit_Per_Quantity]]</f>
        <v>63824.099999999969</v>
      </c>
      <c r="O3096" s="1" t="s">
        <v>47</v>
      </c>
    </row>
    <row r="3097" spans="1:15" x14ac:dyDescent="0.3">
      <c r="A3097" s="1" t="s">
        <v>8527</v>
      </c>
      <c r="B3097" s="1" t="s">
        <v>897</v>
      </c>
      <c r="C3097" s="14" t="s">
        <v>4741</v>
      </c>
      <c r="D3097" s="1" t="s">
        <v>11</v>
      </c>
      <c r="E3097" s="1" t="s">
        <v>24</v>
      </c>
      <c r="F3097" s="1" t="s">
        <v>33</v>
      </c>
      <c r="G3097" s="1" t="s">
        <v>42</v>
      </c>
      <c r="H3097" s="1">
        <v>1004</v>
      </c>
      <c r="I3097" s="1">
        <v>1358.19</v>
      </c>
      <c r="J3097" s="1">
        <v>2148.73</v>
      </c>
      <c r="K3097" s="1">
        <v>245</v>
      </c>
      <c r="L3097" s="1">
        <f>Table49[[#This Row],[Selling_Price]]-Table49[[#This Row],[Market_Price]]</f>
        <v>790.54</v>
      </c>
      <c r="M3097" s="1">
        <f>Table49[[#This Row],[Quantity]]*Table49[[#This Row],[Selling_Price]]</f>
        <v>526438.85</v>
      </c>
      <c r="N3097" s="1">
        <f>Table49[[#This Row],[Quantity]]*Table49[[#This Row],[Profit_Per_Quantity]]</f>
        <v>193682.3</v>
      </c>
      <c r="O3097" s="1" t="s">
        <v>47</v>
      </c>
    </row>
    <row r="3098" spans="1:15" x14ac:dyDescent="0.3">
      <c r="A3098" s="1" t="s">
        <v>10493</v>
      </c>
      <c r="B3098" s="1" t="s">
        <v>4003</v>
      </c>
      <c r="C3098" s="14" t="s">
        <v>4457</v>
      </c>
      <c r="D3098" s="1" t="s">
        <v>16</v>
      </c>
      <c r="E3098" s="1" t="s">
        <v>30</v>
      </c>
      <c r="F3098" s="1" t="s">
        <v>34</v>
      </c>
      <c r="G3098" s="1" t="s">
        <v>41</v>
      </c>
      <c r="H3098" s="1">
        <v>1022</v>
      </c>
      <c r="I3098" s="1">
        <v>1501.7</v>
      </c>
      <c r="J3098" s="1">
        <v>2051.17</v>
      </c>
      <c r="K3098" s="1">
        <v>121</v>
      </c>
      <c r="L3098" s="1">
        <f>Table49[[#This Row],[Selling_Price]]-Table49[[#This Row],[Market_Price]]</f>
        <v>549.47</v>
      </c>
      <c r="M3098" s="1">
        <f>Table49[[#This Row],[Quantity]]*Table49[[#This Row],[Selling_Price]]</f>
        <v>248191.57</v>
      </c>
      <c r="N3098" s="1">
        <f>Table49[[#This Row],[Quantity]]*Table49[[#This Row],[Profit_Per_Quantity]]</f>
        <v>66485.87000000001</v>
      </c>
      <c r="O3098" s="1" t="s">
        <v>47</v>
      </c>
    </row>
    <row r="3099" spans="1:15" x14ac:dyDescent="0.3">
      <c r="A3099" s="1" t="s">
        <v>8139</v>
      </c>
      <c r="B3099" s="1" t="s">
        <v>245</v>
      </c>
      <c r="C3099" s="14" t="s">
        <v>6262</v>
      </c>
      <c r="D3099" s="1" t="s">
        <v>16</v>
      </c>
      <c r="E3099" s="1" t="s">
        <v>29</v>
      </c>
      <c r="F3099" s="1" t="s">
        <v>35</v>
      </c>
      <c r="G3099" s="1" t="s">
        <v>42</v>
      </c>
      <c r="H3099" s="1">
        <v>1061</v>
      </c>
      <c r="I3099" s="1">
        <v>1713.33</v>
      </c>
      <c r="J3099" s="1">
        <v>1981.84</v>
      </c>
      <c r="K3099" s="1">
        <v>483</v>
      </c>
      <c r="L3099" s="1">
        <f>Table49[[#This Row],[Selling_Price]]-Table49[[#This Row],[Market_Price]]</f>
        <v>268.51</v>
      </c>
      <c r="M3099" s="1">
        <f>Table49[[#This Row],[Quantity]]*Table49[[#This Row],[Selling_Price]]</f>
        <v>957228.72</v>
      </c>
      <c r="N3099" s="1">
        <f>Table49[[#This Row],[Quantity]]*Table49[[#This Row],[Profit_Per_Quantity]]</f>
        <v>129690.33</v>
      </c>
      <c r="O3099" s="1" t="s">
        <v>47</v>
      </c>
    </row>
    <row r="3100" spans="1:15" x14ac:dyDescent="0.3">
      <c r="A3100" s="1" t="s">
        <v>7245</v>
      </c>
      <c r="B3100" s="1" t="s">
        <v>2109</v>
      </c>
      <c r="C3100" s="14" t="s">
        <v>5824</v>
      </c>
      <c r="D3100" s="1" t="s">
        <v>15</v>
      </c>
      <c r="E3100" s="1" t="s">
        <v>26</v>
      </c>
      <c r="F3100" s="1" t="s">
        <v>33</v>
      </c>
      <c r="G3100" s="1" t="s">
        <v>44</v>
      </c>
      <c r="H3100" s="1">
        <v>1058</v>
      </c>
      <c r="I3100" s="1">
        <v>1792.33</v>
      </c>
      <c r="J3100" s="1">
        <v>3442.37</v>
      </c>
      <c r="K3100" s="1">
        <v>77</v>
      </c>
      <c r="L3100" s="1">
        <f>Table49[[#This Row],[Selling_Price]]-Table49[[#This Row],[Market_Price]]</f>
        <v>1650.04</v>
      </c>
      <c r="M3100" s="1">
        <f>Table49[[#This Row],[Quantity]]*Table49[[#This Row],[Selling_Price]]</f>
        <v>265062.49</v>
      </c>
      <c r="N3100" s="1">
        <f>Table49[[#This Row],[Quantity]]*Table49[[#This Row],[Profit_Per_Quantity]]</f>
        <v>127053.08</v>
      </c>
      <c r="O3100" s="1" t="s">
        <v>47</v>
      </c>
    </row>
    <row r="3101" spans="1:15" x14ac:dyDescent="0.3">
      <c r="A3101" s="1" t="s">
        <v>10628</v>
      </c>
      <c r="B3101" s="1" t="s">
        <v>4237</v>
      </c>
      <c r="C3101" s="14" t="s">
        <v>4469</v>
      </c>
      <c r="D3101" s="1" t="s">
        <v>17</v>
      </c>
      <c r="E3101" s="1" t="s">
        <v>28</v>
      </c>
      <c r="F3101" s="1" t="s">
        <v>33</v>
      </c>
      <c r="G3101" s="1" t="s">
        <v>42</v>
      </c>
      <c r="H3101" s="1">
        <v>1063</v>
      </c>
      <c r="I3101" s="1">
        <v>1992.08</v>
      </c>
      <c r="J3101" s="1">
        <v>3369.59</v>
      </c>
      <c r="K3101" s="1">
        <v>291</v>
      </c>
      <c r="L3101" s="1">
        <f>Table49[[#This Row],[Selling_Price]]-Table49[[#This Row],[Market_Price]]</f>
        <v>1377.5100000000002</v>
      </c>
      <c r="M3101" s="1">
        <f>Table49[[#This Row],[Quantity]]*Table49[[#This Row],[Selling_Price]]</f>
        <v>980550.69000000006</v>
      </c>
      <c r="N3101" s="1">
        <f>Table49[[#This Row],[Quantity]]*Table49[[#This Row],[Profit_Per_Quantity]]</f>
        <v>400855.41000000009</v>
      </c>
      <c r="O3101" s="1" t="s">
        <v>47</v>
      </c>
    </row>
    <row r="3102" spans="1:15" x14ac:dyDescent="0.3">
      <c r="A3102" s="1" t="s">
        <v>7963</v>
      </c>
      <c r="B3102" s="1" t="s">
        <v>3182</v>
      </c>
      <c r="C3102" s="14" t="s">
        <v>5157</v>
      </c>
      <c r="D3102" s="1" t="s">
        <v>19</v>
      </c>
      <c r="E3102" s="1" t="s">
        <v>27</v>
      </c>
      <c r="F3102" s="1" t="s">
        <v>31</v>
      </c>
      <c r="G3102" s="1" t="s">
        <v>43</v>
      </c>
      <c r="H3102" s="1">
        <v>1076</v>
      </c>
      <c r="I3102" s="1">
        <v>235.38</v>
      </c>
      <c r="J3102" s="1">
        <v>444.14</v>
      </c>
      <c r="K3102" s="1">
        <v>433</v>
      </c>
      <c r="L3102" s="1">
        <f>Table49[[#This Row],[Selling_Price]]-Table49[[#This Row],[Market_Price]]</f>
        <v>208.76</v>
      </c>
      <c r="M3102" s="1">
        <f>Table49[[#This Row],[Quantity]]*Table49[[#This Row],[Selling_Price]]</f>
        <v>192312.62</v>
      </c>
      <c r="N3102" s="1">
        <f>Table49[[#This Row],[Quantity]]*Table49[[#This Row],[Profit_Per_Quantity]]</f>
        <v>90393.08</v>
      </c>
      <c r="O3102" s="1" t="s">
        <v>47</v>
      </c>
    </row>
    <row r="3103" spans="1:15" x14ac:dyDescent="0.3">
      <c r="A3103" s="1" t="s">
        <v>10525</v>
      </c>
      <c r="B3103" s="1" t="s">
        <v>4065</v>
      </c>
      <c r="C3103" s="14" t="s">
        <v>4630</v>
      </c>
      <c r="D3103" s="1" t="s">
        <v>19</v>
      </c>
      <c r="E3103" s="1" t="s">
        <v>21</v>
      </c>
      <c r="F3103" s="1" t="s">
        <v>32</v>
      </c>
      <c r="G3103" s="1" t="s">
        <v>41</v>
      </c>
      <c r="H3103" s="1">
        <v>1046</v>
      </c>
      <c r="I3103" s="1">
        <v>1771.53</v>
      </c>
      <c r="J3103" s="1">
        <v>2508.86</v>
      </c>
      <c r="K3103" s="1">
        <v>179</v>
      </c>
      <c r="L3103" s="1">
        <f>Table49[[#This Row],[Selling_Price]]-Table49[[#This Row],[Market_Price]]</f>
        <v>737.33000000000015</v>
      </c>
      <c r="M3103" s="1">
        <f>Table49[[#This Row],[Quantity]]*Table49[[#This Row],[Selling_Price]]</f>
        <v>449085.94</v>
      </c>
      <c r="N3103" s="1">
        <f>Table49[[#This Row],[Quantity]]*Table49[[#This Row],[Profit_Per_Quantity]]</f>
        <v>131982.07000000004</v>
      </c>
      <c r="O3103" s="1" t="s">
        <v>47</v>
      </c>
    </row>
    <row r="3104" spans="1:15" x14ac:dyDescent="0.3">
      <c r="A3104" s="1" t="s">
        <v>9341</v>
      </c>
      <c r="B3104" s="1" t="s">
        <v>2214</v>
      </c>
      <c r="C3104" s="14" t="s">
        <v>5781</v>
      </c>
      <c r="D3104" s="1" t="s">
        <v>12</v>
      </c>
      <c r="E3104" s="1" t="s">
        <v>29</v>
      </c>
      <c r="F3104" s="1" t="s">
        <v>32</v>
      </c>
      <c r="G3104" s="1" t="s">
        <v>4352</v>
      </c>
      <c r="H3104" s="1">
        <v>1012</v>
      </c>
      <c r="I3104" s="1">
        <v>431.77</v>
      </c>
      <c r="J3104" s="1">
        <v>771.83</v>
      </c>
      <c r="K3104" s="1">
        <v>8</v>
      </c>
      <c r="L3104" s="1">
        <f>Table49[[#This Row],[Selling_Price]]-Table49[[#This Row],[Market_Price]]</f>
        <v>340.06000000000006</v>
      </c>
      <c r="M3104" s="1">
        <f>Table49[[#This Row],[Quantity]]*Table49[[#This Row],[Selling_Price]]</f>
        <v>6174.64</v>
      </c>
      <c r="N3104" s="1">
        <f>Table49[[#This Row],[Quantity]]*Table49[[#This Row],[Profit_Per_Quantity]]</f>
        <v>2720.4800000000005</v>
      </c>
      <c r="O3104" s="1" t="s">
        <v>47</v>
      </c>
    </row>
    <row r="3105" spans="1:15" x14ac:dyDescent="0.3">
      <c r="A3105" s="1" t="s">
        <v>8190</v>
      </c>
      <c r="B3105" s="1" t="s">
        <v>345</v>
      </c>
      <c r="C3105" s="14" t="s">
        <v>6245</v>
      </c>
      <c r="D3105" s="1" t="s">
        <v>13</v>
      </c>
      <c r="E3105" s="1" t="s">
        <v>27</v>
      </c>
      <c r="F3105" s="1" t="s">
        <v>33</v>
      </c>
      <c r="G3105" s="1" t="s">
        <v>43</v>
      </c>
      <c r="H3105" s="1">
        <v>1052</v>
      </c>
      <c r="I3105" s="1">
        <v>841.03</v>
      </c>
      <c r="J3105" s="1">
        <v>1474.34</v>
      </c>
      <c r="K3105" s="1">
        <v>107</v>
      </c>
      <c r="L3105" s="1">
        <f>Table49[[#This Row],[Selling_Price]]-Table49[[#This Row],[Market_Price]]</f>
        <v>633.30999999999995</v>
      </c>
      <c r="M3105" s="1">
        <f>Table49[[#This Row],[Quantity]]*Table49[[#This Row],[Selling_Price]]</f>
        <v>157754.38</v>
      </c>
      <c r="N3105" s="1">
        <f>Table49[[#This Row],[Quantity]]*Table49[[#This Row],[Profit_Per_Quantity]]</f>
        <v>67764.17</v>
      </c>
      <c r="O3105" s="1" t="s">
        <v>47</v>
      </c>
    </row>
    <row r="3106" spans="1:15" x14ac:dyDescent="0.3">
      <c r="A3106" s="1" t="s">
        <v>7290</v>
      </c>
      <c r="B3106" s="1" t="s">
        <v>663</v>
      </c>
      <c r="C3106" s="14" t="s">
        <v>5683</v>
      </c>
      <c r="D3106" s="1" t="s">
        <v>19</v>
      </c>
      <c r="E3106" s="1" t="s">
        <v>21</v>
      </c>
      <c r="F3106" s="1" t="s">
        <v>31</v>
      </c>
      <c r="G3106" s="1" t="s">
        <v>43</v>
      </c>
      <c r="H3106" s="1">
        <v>1012</v>
      </c>
      <c r="I3106" s="1">
        <v>1489.08</v>
      </c>
      <c r="J3106" s="1">
        <v>1684.86</v>
      </c>
      <c r="K3106" s="1">
        <v>205</v>
      </c>
      <c r="L3106" s="1">
        <f>Table49[[#This Row],[Selling_Price]]-Table49[[#This Row],[Market_Price]]</f>
        <v>195.77999999999997</v>
      </c>
      <c r="M3106" s="1">
        <f>Table49[[#This Row],[Quantity]]*Table49[[#This Row],[Selling_Price]]</f>
        <v>345396.3</v>
      </c>
      <c r="N3106" s="1">
        <f>Table49[[#This Row],[Quantity]]*Table49[[#This Row],[Profit_Per_Quantity]]</f>
        <v>40134.899999999994</v>
      </c>
      <c r="O3106" s="1" t="s">
        <v>47</v>
      </c>
    </row>
    <row r="3107" spans="1:15" x14ac:dyDescent="0.3">
      <c r="A3107" s="1" t="s">
        <v>9462</v>
      </c>
      <c r="B3107" s="1" t="s">
        <v>663</v>
      </c>
      <c r="C3107" s="14" t="s">
        <v>5434</v>
      </c>
      <c r="D3107" s="1" t="s">
        <v>20</v>
      </c>
      <c r="E3107" s="1" t="s">
        <v>24</v>
      </c>
      <c r="F3107" s="1" t="s">
        <v>34</v>
      </c>
      <c r="G3107" s="1" t="s">
        <v>41</v>
      </c>
      <c r="H3107" s="1">
        <v>1062</v>
      </c>
      <c r="I3107" s="1">
        <v>139.24</v>
      </c>
      <c r="J3107" s="1">
        <v>220.35</v>
      </c>
      <c r="K3107" s="1">
        <v>359</v>
      </c>
      <c r="L3107" s="1">
        <f>Table49[[#This Row],[Selling_Price]]-Table49[[#This Row],[Market_Price]]</f>
        <v>81.109999999999985</v>
      </c>
      <c r="M3107" s="1">
        <f>Table49[[#This Row],[Quantity]]*Table49[[#This Row],[Selling_Price]]</f>
        <v>79105.649999999994</v>
      </c>
      <c r="N3107" s="1">
        <f>Table49[[#This Row],[Quantity]]*Table49[[#This Row],[Profit_Per_Quantity]]</f>
        <v>29118.489999999994</v>
      </c>
      <c r="O3107" s="1" t="s">
        <v>47</v>
      </c>
    </row>
    <row r="3108" spans="1:15" x14ac:dyDescent="0.3">
      <c r="A3108" s="1" t="s">
        <v>6302</v>
      </c>
      <c r="B3108" s="1" t="s">
        <v>3761</v>
      </c>
      <c r="C3108" s="14" t="s">
        <v>4885</v>
      </c>
      <c r="D3108" s="1" t="s">
        <v>15</v>
      </c>
      <c r="E3108" s="1" t="s">
        <v>21</v>
      </c>
      <c r="F3108" s="1" t="s">
        <v>34</v>
      </c>
      <c r="G3108" s="1" t="s">
        <v>45</v>
      </c>
      <c r="H3108" s="1">
        <v>1010</v>
      </c>
      <c r="I3108" s="1">
        <v>66</v>
      </c>
      <c r="J3108" s="1">
        <v>101.59</v>
      </c>
      <c r="K3108" s="1">
        <v>182</v>
      </c>
      <c r="L3108" s="1">
        <f>Table49[[#This Row],[Selling_Price]]-Table49[[#This Row],[Market_Price]]</f>
        <v>35.590000000000003</v>
      </c>
      <c r="M3108" s="1">
        <f>Table49[[#This Row],[Quantity]]*Table49[[#This Row],[Selling_Price]]</f>
        <v>18489.38</v>
      </c>
      <c r="N3108" s="1">
        <f>Table49[[#This Row],[Quantity]]*Table49[[#This Row],[Profit_Per_Quantity]]</f>
        <v>6477.380000000001</v>
      </c>
      <c r="O3108" s="1" t="s">
        <v>47</v>
      </c>
    </row>
    <row r="3109" spans="1:15" x14ac:dyDescent="0.3">
      <c r="A3109" s="1" t="s">
        <v>6982</v>
      </c>
      <c r="B3109" s="1" t="s">
        <v>202</v>
      </c>
      <c r="C3109" s="14" t="s">
        <v>5513</v>
      </c>
      <c r="D3109" s="1" t="s">
        <v>17</v>
      </c>
      <c r="E3109" s="1" t="s">
        <v>4349</v>
      </c>
      <c r="F3109" s="1" t="s">
        <v>35</v>
      </c>
      <c r="G3109" s="1" t="s">
        <v>4352</v>
      </c>
      <c r="H3109" s="1">
        <v>1071</v>
      </c>
      <c r="I3109" s="1">
        <v>1878.6</v>
      </c>
      <c r="J3109" s="1">
        <v>2234.79</v>
      </c>
      <c r="K3109" s="1">
        <v>230</v>
      </c>
      <c r="L3109" s="1">
        <f>Table49[[#This Row],[Selling_Price]]-Table49[[#This Row],[Market_Price]]</f>
        <v>356.19000000000005</v>
      </c>
      <c r="M3109" s="1">
        <f>Table49[[#This Row],[Quantity]]*Table49[[#This Row],[Selling_Price]]</f>
        <v>514001.7</v>
      </c>
      <c r="N3109" s="1">
        <f>Table49[[#This Row],[Quantity]]*Table49[[#This Row],[Profit_Per_Quantity]]</f>
        <v>81923.700000000012</v>
      </c>
      <c r="O3109" s="1" t="s">
        <v>47</v>
      </c>
    </row>
    <row r="3110" spans="1:15" x14ac:dyDescent="0.3">
      <c r="A3110" s="1" t="s">
        <v>7569</v>
      </c>
      <c r="B3110" s="1" t="s">
        <v>202</v>
      </c>
      <c r="C3110" s="14" t="s">
        <v>5791</v>
      </c>
      <c r="D3110" s="1" t="s">
        <v>14</v>
      </c>
      <c r="E3110" s="1" t="s">
        <v>4351</v>
      </c>
      <c r="F3110" s="1" t="s">
        <v>34</v>
      </c>
      <c r="G3110" s="1" t="s">
        <v>38</v>
      </c>
      <c r="H3110" s="1">
        <v>1081</v>
      </c>
      <c r="I3110" s="1">
        <v>197.85</v>
      </c>
      <c r="J3110" s="1">
        <v>375.32</v>
      </c>
      <c r="K3110" s="1">
        <v>56</v>
      </c>
      <c r="L3110" s="1">
        <f>Table49[[#This Row],[Selling_Price]]-Table49[[#This Row],[Market_Price]]</f>
        <v>177.47</v>
      </c>
      <c r="M3110" s="1">
        <f>Table49[[#This Row],[Quantity]]*Table49[[#This Row],[Selling_Price]]</f>
        <v>21017.919999999998</v>
      </c>
      <c r="N3110" s="1">
        <f>Table49[[#This Row],[Quantity]]*Table49[[#This Row],[Profit_Per_Quantity]]</f>
        <v>9938.32</v>
      </c>
      <c r="O3110" s="1" t="s">
        <v>47</v>
      </c>
    </row>
    <row r="3111" spans="1:15" x14ac:dyDescent="0.3">
      <c r="A3111" s="1" t="s">
        <v>6747</v>
      </c>
      <c r="B3111" s="1" t="s">
        <v>3675</v>
      </c>
      <c r="C3111" s="14" t="s">
        <v>4563</v>
      </c>
      <c r="D3111" s="1" t="s">
        <v>13</v>
      </c>
      <c r="E3111" s="1" t="s">
        <v>26</v>
      </c>
      <c r="F3111" s="1" t="s">
        <v>35</v>
      </c>
      <c r="G3111" s="1" t="s">
        <v>37</v>
      </c>
      <c r="H3111" s="1">
        <v>1032</v>
      </c>
      <c r="I3111" s="1">
        <v>1631.89</v>
      </c>
      <c r="J3111" s="1">
        <v>1889.28</v>
      </c>
      <c r="K3111" s="1">
        <v>262</v>
      </c>
      <c r="L3111" s="1">
        <f>Table49[[#This Row],[Selling_Price]]-Table49[[#This Row],[Market_Price]]</f>
        <v>257.38999999999987</v>
      </c>
      <c r="M3111" s="1">
        <f>Table49[[#This Row],[Quantity]]*Table49[[#This Row],[Selling_Price]]</f>
        <v>494991.35999999999</v>
      </c>
      <c r="N3111" s="1">
        <f>Table49[[#This Row],[Quantity]]*Table49[[#This Row],[Profit_Per_Quantity]]</f>
        <v>67436.179999999964</v>
      </c>
      <c r="O3111" s="1" t="s">
        <v>47</v>
      </c>
    </row>
    <row r="3112" spans="1:15" x14ac:dyDescent="0.3">
      <c r="A3112" s="1" t="s">
        <v>6772</v>
      </c>
      <c r="B3112" s="1" t="s">
        <v>4133</v>
      </c>
      <c r="C3112" s="14" t="s">
        <v>4567</v>
      </c>
      <c r="D3112" s="1" t="s">
        <v>16</v>
      </c>
      <c r="E3112" s="1" t="s">
        <v>4349</v>
      </c>
      <c r="F3112" s="1" t="s">
        <v>35</v>
      </c>
      <c r="G3112" s="1" t="s">
        <v>40</v>
      </c>
      <c r="H3112" s="1">
        <v>1019</v>
      </c>
      <c r="I3112" s="1">
        <v>604.67999999999995</v>
      </c>
      <c r="J3112" s="1">
        <v>851.6</v>
      </c>
      <c r="K3112" s="1">
        <v>234</v>
      </c>
      <c r="L3112" s="1">
        <f>Table49[[#This Row],[Selling_Price]]-Table49[[#This Row],[Market_Price]]</f>
        <v>246.92000000000007</v>
      </c>
      <c r="M3112" s="1">
        <f>Table49[[#This Row],[Quantity]]*Table49[[#This Row],[Selling_Price]]</f>
        <v>199274.4</v>
      </c>
      <c r="N3112" s="1">
        <f>Table49[[#This Row],[Quantity]]*Table49[[#This Row],[Profit_Per_Quantity]]</f>
        <v>57779.280000000013</v>
      </c>
      <c r="O3112" s="1" t="s">
        <v>47</v>
      </c>
    </row>
    <row r="3113" spans="1:15" x14ac:dyDescent="0.3">
      <c r="A3113" s="1" t="s">
        <v>8377</v>
      </c>
      <c r="B3113" s="1" t="s">
        <v>658</v>
      </c>
      <c r="C3113" s="14" t="s">
        <v>5573</v>
      </c>
      <c r="D3113" s="1" t="s">
        <v>11</v>
      </c>
      <c r="E3113" s="1" t="s">
        <v>27</v>
      </c>
      <c r="F3113" s="1" t="s">
        <v>34</v>
      </c>
      <c r="G3113" s="1" t="s">
        <v>43</v>
      </c>
      <c r="H3113" s="1">
        <v>1050</v>
      </c>
      <c r="I3113" s="1">
        <v>101.55</v>
      </c>
      <c r="J3113" s="1">
        <v>136.88999999999999</v>
      </c>
      <c r="K3113" s="1">
        <v>345</v>
      </c>
      <c r="L3113" s="1">
        <f>Table49[[#This Row],[Selling_Price]]-Table49[[#This Row],[Market_Price]]</f>
        <v>35.339999999999989</v>
      </c>
      <c r="M3113" s="1">
        <f>Table49[[#This Row],[Quantity]]*Table49[[#This Row],[Selling_Price]]</f>
        <v>47227.049999999996</v>
      </c>
      <c r="N3113" s="1">
        <f>Table49[[#This Row],[Quantity]]*Table49[[#This Row],[Profit_Per_Quantity]]</f>
        <v>12192.299999999996</v>
      </c>
      <c r="O3113" s="1" t="s">
        <v>47</v>
      </c>
    </row>
    <row r="3114" spans="1:15" x14ac:dyDescent="0.3">
      <c r="A3114" s="1" t="s">
        <v>8516</v>
      </c>
      <c r="B3114" s="1" t="s">
        <v>880</v>
      </c>
      <c r="C3114" s="14" t="s">
        <v>4445</v>
      </c>
      <c r="D3114" s="1" t="s">
        <v>16</v>
      </c>
      <c r="E3114" s="1" t="s">
        <v>25</v>
      </c>
      <c r="F3114" s="1" t="s">
        <v>33</v>
      </c>
      <c r="G3114" s="1" t="s">
        <v>41</v>
      </c>
      <c r="H3114" s="1">
        <v>1049</v>
      </c>
      <c r="I3114" s="1">
        <v>1004.54</v>
      </c>
      <c r="J3114" s="1">
        <v>1534.47</v>
      </c>
      <c r="K3114" s="1">
        <v>81</v>
      </c>
      <c r="L3114" s="1">
        <f>Table49[[#This Row],[Selling_Price]]-Table49[[#This Row],[Market_Price]]</f>
        <v>529.93000000000006</v>
      </c>
      <c r="M3114" s="1">
        <f>Table49[[#This Row],[Quantity]]*Table49[[#This Row],[Selling_Price]]</f>
        <v>124292.07</v>
      </c>
      <c r="N3114" s="1">
        <f>Table49[[#This Row],[Quantity]]*Table49[[#This Row],[Profit_Per_Quantity]]</f>
        <v>42924.33</v>
      </c>
      <c r="O3114" s="1" t="s">
        <v>47</v>
      </c>
    </row>
    <row r="3115" spans="1:15" x14ac:dyDescent="0.3">
      <c r="A3115" s="1" t="s">
        <v>10377</v>
      </c>
      <c r="B3115" s="1" t="s">
        <v>3827</v>
      </c>
      <c r="C3115" s="14" t="s">
        <v>4701</v>
      </c>
      <c r="D3115" s="1" t="s">
        <v>15</v>
      </c>
      <c r="E3115" s="1" t="s">
        <v>27</v>
      </c>
      <c r="F3115" s="1" t="s">
        <v>35</v>
      </c>
      <c r="G3115" s="1" t="s">
        <v>37</v>
      </c>
      <c r="H3115" s="1">
        <v>1041</v>
      </c>
      <c r="I3115" s="1">
        <v>848.71</v>
      </c>
      <c r="J3115" s="1">
        <v>1085.57</v>
      </c>
      <c r="K3115" s="1">
        <v>433</v>
      </c>
      <c r="L3115" s="1">
        <f>Table49[[#This Row],[Selling_Price]]-Table49[[#This Row],[Market_Price]]</f>
        <v>236.8599999999999</v>
      </c>
      <c r="M3115" s="1">
        <f>Table49[[#This Row],[Quantity]]*Table49[[#This Row],[Selling_Price]]</f>
        <v>470051.81</v>
      </c>
      <c r="N3115" s="1">
        <f>Table49[[#This Row],[Quantity]]*Table49[[#This Row],[Profit_Per_Quantity]]</f>
        <v>102560.37999999996</v>
      </c>
      <c r="O3115" s="1" t="s">
        <v>47</v>
      </c>
    </row>
    <row r="3116" spans="1:15" x14ac:dyDescent="0.3">
      <c r="A3116" s="1" t="s">
        <v>9006</v>
      </c>
      <c r="B3116" s="1" t="s">
        <v>1686</v>
      </c>
      <c r="C3116" s="14" t="s">
        <v>5948</v>
      </c>
      <c r="D3116" s="1" t="s">
        <v>18</v>
      </c>
      <c r="E3116" s="1" t="s">
        <v>29</v>
      </c>
      <c r="F3116" s="1" t="s">
        <v>32</v>
      </c>
      <c r="G3116" s="1" t="s">
        <v>37</v>
      </c>
      <c r="H3116" s="1">
        <v>1036</v>
      </c>
      <c r="I3116" s="1">
        <v>268.51</v>
      </c>
      <c r="J3116" s="1">
        <v>470.36</v>
      </c>
      <c r="K3116" s="1">
        <v>259</v>
      </c>
      <c r="L3116" s="1">
        <f>Table49[[#This Row],[Selling_Price]]-Table49[[#This Row],[Market_Price]]</f>
        <v>201.85000000000002</v>
      </c>
      <c r="M3116" s="1">
        <f>Table49[[#This Row],[Quantity]]*Table49[[#This Row],[Selling_Price]]</f>
        <v>121823.24</v>
      </c>
      <c r="N3116" s="1">
        <f>Table49[[#This Row],[Quantity]]*Table49[[#This Row],[Profit_Per_Quantity]]</f>
        <v>52279.150000000009</v>
      </c>
      <c r="O3116" s="1" t="s">
        <v>47</v>
      </c>
    </row>
    <row r="3117" spans="1:15" x14ac:dyDescent="0.3">
      <c r="A3117" s="1" t="s">
        <v>7981</v>
      </c>
      <c r="B3117" s="1" t="s">
        <v>2547</v>
      </c>
      <c r="C3117" s="14" t="s">
        <v>4752</v>
      </c>
      <c r="D3117" s="1" t="s">
        <v>12</v>
      </c>
      <c r="E3117" s="1" t="s">
        <v>28</v>
      </c>
      <c r="F3117" s="1" t="s">
        <v>35</v>
      </c>
      <c r="G3117" s="1" t="s">
        <v>36</v>
      </c>
      <c r="H3117" s="1">
        <v>1047</v>
      </c>
      <c r="I3117" s="1">
        <v>936.5</v>
      </c>
      <c r="J3117" s="1">
        <v>1852.22</v>
      </c>
      <c r="K3117" s="1">
        <v>406</v>
      </c>
      <c r="L3117" s="1">
        <f>Table49[[#This Row],[Selling_Price]]-Table49[[#This Row],[Market_Price]]</f>
        <v>915.72</v>
      </c>
      <c r="M3117" s="1">
        <f>Table49[[#This Row],[Quantity]]*Table49[[#This Row],[Selling_Price]]</f>
        <v>752001.32000000007</v>
      </c>
      <c r="N3117" s="1">
        <f>Table49[[#This Row],[Quantity]]*Table49[[#This Row],[Profit_Per_Quantity]]</f>
        <v>371782.32</v>
      </c>
      <c r="O3117" s="1" t="s">
        <v>47</v>
      </c>
    </row>
    <row r="3118" spans="1:15" x14ac:dyDescent="0.3">
      <c r="A3118" s="1" t="s">
        <v>8074</v>
      </c>
      <c r="B3118" s="1" t="s">
        <v>141</v>
      </c>
      <c r="C3118" s="14" t="s">
        <v>6281</v>
      </c>
      <c r="D3118" s="1" t="s">
        <v>14</v>
      </c>
      <c r="E3118" s="1" t="s">
        <v>21</v>
      </c>
      <c r="F3118" s="1" t="s">
        <v>32</v>
      </c>
      <c r="G3118" s="1" t="s">
        <v>40</v>
      </c>
      <c r="H3118" s="1">
        <v>1072</v>
      </c>
      <c r="I3118" s="1">
        <v>1713.04</v>
      </c>
      <c r="J3118" s="1">
        <v>2189.9299999999998</v>
      </c>
      <c r="K3118" s="1">
        <v>485</v>
      </c>
      <c r="L3118" s="1">
        <f>Table49[[#This Row],[Selling_Price]]-Table49[[#This Row],[Market_Price]]</f>
        <v>476.88999999999987</v>
      </c>
      <c r="M3118" s="1">
        <f>Table49[[#This Row],[Quantity]]*Table49[[#This Row],[Selling_Price]]</f>
        <v>1062116.0499999998</v>
      </c>
      <c r="N3118" s="1">
        <f>Table49[[#This Row],[Quantity]]*Table49[[#This Row],[Profit_Per_Quantity]]</f>
        <v>231291.64999999994</v>
      </c>
      <c r="O3118" s="1" t="s">
        <v>47</v>
      </c>
    </row>
    <row r="3119" spans="1:15" x14ac:dyDescent="0.3">
      <c r="A3119" s="1" t="s">
        <v>6936</v>
      </c>
      <c r="B3119" s="1" t="s">
        <v>751</v>
      </c>
      <c r="C3119" s="14" t="s">
        <v>5288</v>
      </c>
      <c r="D3119" s="1" t="s">
        <v>12</v>
      </c>
      <c r="E3119" s="1" t="s">
        <v>25</v>
      </c>
      <c r="F3119" s="1" t="s">
        <v>31</v>
      </c>
      <c r="G3119" s="1" t="s">
        <v>45</v>
      </c>
      <c r="H3119" s="1">
        <v>1028</v>
      </c>
      <c r="I3119" s="1">
        <v>1228.33</v>
      </c>
      <c r="J3119" s="1">
        <v>1601.94</v>
      </c>
      <c r="K3119" s="1">
        <v>249</v>
      </c>
      <c r="L3119" s="1">
        <f>Table49[[#This Row],[Selling_Price]]-Table49[[#This Row],[Market_Price]]</f>
        <v>373.61000000000013</v>
      </c>
      <c r="M3119" s="1">
        <f>Table49[[#This Row],[Quantity]]*Table49[[#This Row],[Selling_Price]]</f>
        <v>398883.06</v>
      </c>
      <c r="N3119" s="1">
        <f>Table49[[#This Row],[Quantity]]*Table49[[#This Row],[Profit_Per_Quantity]]</f>
        <v>93028.890000000029</v>
      </c>
      <c r="O3119" s="1" t="s">
        <v>47</v>
      </c>
    </row>
    <row r="3120" spans="1:15" x14ac:dyDescent="0.3">
      <c r="A3120" s="1" t="s">
        <v>6706</v>
      </c>
      <c r="B3120" s="1" t="s">
        <v>751</v>
      </c>
      <c r="C3120" s="14" t="s">
        <v>6185</v>
      </c>
      <c r="D3120" s="1" t="s">
        <v>20</v>
      </c>
      <c r="E3120" s="1" t="s">
        <v>30</v>
      </c>
      <c r="F3120" s="1" t="s">
        <v>33</v>
      </c>
      <c r="G3120" s="1" t="s">
        <v>43</v>
      </c>
      <c r="H3120" s="1">
        <v>1032</v>
      </c>
      <c r="I3120" s="1">
        <v>1177.67</v>
      </c>
      <c r="J3120" s="1">
        <v>1401.25</v>
      </c>
      <c r="K3120" s="1">
        <v>264</v>
      </c>
      <c r="L3120" s="1">
        <f>Table49[[#This Row],[Selling_Price]]-Table49[[#This Row],[Market_Price]]</f>
        <v>223.57999999999993</v>
      </c>
      <c r="M3120" s="1">
        <f>Table49[[#This Row],[Quantity]]*Table49[[#This Row],[Selling_Price]]</f>
        <v>369930</v>
      </c>
      <c r="N3120" s="1">
        <f>Table49[[#This Row],[Quantity]]*Table49[[#This Row],[Profit_Per_Quantity]]</f>
        <v>59025.119999999981</v>
      </c>
      <c r="O3120" s="1" t="s">
        <v>47</v>
      </c>
    </row>
    <row r="3121" spans="1:15" x14ac:dyDescent="0.3">
      <c r="A3121" s="1" t="s">
        <v>7917</v>
      </c>
      <c r="B3121" s="1" t="s">
        <v>2251</v>
      </c>
      <c r="C3121" s="14" t="s">
        <v>5763</v>
      </c>
      <c r="D3121" s="1" t="s">
        <v>16</v>
      </c>
      <c r="E3121" s="1" t="s">
        <v>27</v>
      </c>
      <c r="F3121" s="1" t="s">
        <v>34</v>
      </c>
      <c r="G3121" s="1" t="s">
        <v>44</v>
      </c>
      <c r="H3121" s="1">
        <v>1069</v>
      </c>
      <c r="I3121" s="1">
        <v>83.87</v>
      </c>
      <c r="J3121" s="1">
        <v>149.41999999999999</v>
      </c>
      <c r="K3121" s="1">
        <v>380</v>
      </c>
      <c r="L3121" s="1">
        <f>Table49[[#This Row],[Selling_Price]]-Table49[[#This Row],[Market_Price]]</f>
        <v>65.549999999999983</v>
      </c>
      <c r="M3121" s="1">
        <f>Table49[[#This Row],[Quantity]]*Table49[[#This Row],[Selling_Price]]</f>
        <v>56779.6</v>
      </c>
      <c r="N3121" s="1">
        <f>Table49[[#This Row],[Quantity]]*Table49[[#This Row],[Profit_Per_Quantity]]</f>
        <v>24908.999999999993</v>
      </c>
      <c r="O3121" s="1" t="s">
        <v>47</v>
      </c>
    </row>
    <row r="3122" spans="1:15" x14ac:dyDescent="0.3">
      <c r="A3122" s="1" t="s">
        <v>10343</v>
      </c>
      <c r="B3122" s="1" t="s">
        <v>3777</v>
      </c>
      <c r="C3122" s="14" t="s">
        <v>4871</v>
      </c>
      <c r="D3122" s="1" t="s">
        <v>18</v>
      </c>
      <c r="E3122" s="1" t="s">
        <v>25</v>
      </c>
      <c r="F3122" s="1" t="s">
        <v>35</v>
      </c>
      <c r="G3122" s="1" t="s">
        <v>37</v>
      </c>
      <c r="H3122" s="1">
        <v>1089</v>
      </c>
      <c r="I3122" s="1">
        <v>1869.15</v>
      </c>
      <c r="J3122" s="1">
        <v>2240.09</v>
      </c>
      <c r="K3122" s="1">
        <v>69</v>
      </c>
      <c r="L3122" s="1">
        <f>Table49[[#This Row],[Selling_Price]]-Table49[[#This Row],[Market_Price]]</f>
        <v>370.94000000000005</v>
      </c>
      <c r="M3122" s="1">
        <f>Table49[[#This Row],[Quantity]]*Table49[[#This Row],[Selling_Price]]</f>
        <v>154566.21000000002</v>
      </c>
      <c r="N3122" s="1">
        <f>Table49[[#This Row],[Quantity]]*Table49[[#This Row],[Profit_Per_Quantity]]</f>
        <v>25594.860000000004</v>
      </c>
      <c r="O3122" s="1" t="s">
        <v>47</v>
      </c>
    </row>
    <row r="3123" spans="1:15" x14ac:dyDescent="0.3">
      <c r="A3123" s="1" t="s">
        <v>8277</v>
      </c>
      <c r="B3123" s="1" t="s">
        <v>492</v>
      </c>
      <c r="C3123" s="14" t="s">
        <v>6230</v>
      </c>
      <c r="D3123" s="1" t="s">
        <v>11</v>
      </c>
      <c r="E3123" s="1" t="s">
        <v>28</v>
      </c>
      <c r="F3123" s="1" t="s">
        <v>31</v>
      </c>
      <c r="G3123" s="1" t="s">
        <v>44</v>
      </c>
      <c r="H3123" s="1">
        <v>1063</v>
      </c>
      <c r="I3123" s="1">
        <v>394.61</v>
      </c>
      <c r="J3123" s="1">
        <v>620.84</v>
      </c>
      <c r="K3123" s="1">
        <v>469</v>
      </c>
      <c r="L3123" s="1">
        <f>Table49[[#This Row],[Selling_Price]]-Table49[[#This Row],[Market_Price]]</f>
        <v>226.23000000000002</v>
      </c>
      <c r="M3123" s="1">
        <f>Table49[[#This Row],[Quantity]]*Table49[[#This Row],[Selling_Price]]</f>
        <v>291173.96000000002</v>
      </c>
      <c r="N3123" s="1">
        <f>Table49[[#This Row],[Quantity]]*Table49[[#This Row],[Profit_Per_Quantity]]</f>
        <v>106101.87000000001</v>
      </c>
      <c r="O3123" s="1" t="s">
        <v>47</v>
      </c>
    </row>
    <row r="3124" spans="1:15" x14ac:dyDescent="0.3">
      <c r="A3124" s="1" t="s">
        <v>6520</v>
      </c>
      <c r="B3124" s="1" t="s">
        <v>3740</v>
      </c>
      <c r="C3124" s="14" t="s">
        <v>4903</v>
      </c>
      <c r="D3124" s="1" t="s">
        <v>18</v>
      </c>
      <c r="E3124" s="1" t="s">
        <v>26</v>
      </c>
      <c r="F3124" s="1" t="s">
        <v>32</v>
      </c>
      <c r="G3124" s="1" t="s">
        <v>42</v>
      </c>
      <c r="H3124" s="1">
        <v>1099</v>
      </c>
      <c r="I3124" s="1">
        <v>1042.08</v>
      </c>
      <c r="J3124" s="1">
        <v>1771.37</v>
      </c>
      <c r="K3124" s="1">
        <v>436</v>
      </c>
      <c r="L3124" s="1">
        <f>Table49[[#This Row],[Selling_Price]]-Table49[[#This Row],[Market_Price]]</f>
        <v>729.29</v>
      </c>
      <c r="M3124" s="1">
        <f>Table49[[#This Row],[Quantity]]*Table49[[#This Row],[Selling_Price]]</f>
        <v>772317.32</v>
      </c>
      <c r="N3124" s="1">
        <f>Table49[[#This Row],[Quantity]]*Table49[[#This Row],[Profit_Per_Quantity]]</f>
        <v>317970.44</v>
      </c>
      <c r="O3124" s="1" t="s">
        <v>47</v>
      </c>
    </row>
    <row r="3125" spans="1:15" x14ac:dyDescent="0.3">
      <c r="A3125" s="1" t="s">
        <v>7885</v>
      </c>
      <c r="B3125" s="1" t="s">
        <v>623</v>
      </c>
      <c r="C3125" s="14" t="s">
        <v>4546</v>
      </c>
      <c r="D3125" s="1" t="s">
        <v>13</v>
      </c>
      <c r="E3125" s="1" t="s">
        <v>30</v>
      </c>
      <c r="F3125" s="1" t="s">
        <v>32</v>
      </c>
      <c r="G3125" s="1" t="s">
        <v>44</v>
      </c>
      <c r="H3125" s="1">
        <v>1067</v>
      </c>
      <c r="I3125" s="1">
        <v>686.65</v>
      </c>
      <c r="J3125" s="1">
        <v>1063.6300000000001</v>
      </c>
      <c r="K3125" s="1">
        <v>427</v>
      </c>
      <c r="L3125" s="1">
        <f>Table49[[#This Row],[Selling_Price]]-Table49[[#This Row],[Market_Price]]</f>
        <v>376.98000000000013</v>
      </c>
      <c r="M3125" s="1">
        <f>Table49[[#This Row],[Quantity]]*Table49[[#This Row],[Selling_Price]]</f>
        <v>454170.01000000007</v>
      </c>
      <c r="N3125" s="1">
        <f>Table49[[#This Row],[Quantity]]*Table49[[#This Row],[Profit_Per_Quantity]]</f>
        <v>160970.46000000005</v>
      </c>
      <c r="O3125" s="1" t="s">
        <v>47</v>
      </c>
    </row>
    <row r="3126" spans="1:15" x14ac:dyDescent="0.3">
      <c r="A3126" s="1" t="s">
        <v>6521</v>
      </c>
      <c r="B3126" s="1" t="s">
        <v>3992</v>
      </c>
      <c r="C3126" s="14" t="s">
        <v>4694</v>
      </c>
      <c r="D3126" s="1" t="s">
        <v>16</v>
      </c>
      <c r="E3126" s="1" t="s">
        <v>24</v>
      </c>
      <c r="F3126" s="1" t="s">
        <v>33</v>
      </c>
      <c r="G3126" s="1" t="s">
        <v>36</v>
      </c>
      <c r="H3126" s="1">
        <v>1050</v>
      </c>
      <c r="I3126" s="1">
        <v>1238.56</v>
      </c>
      <c r="J3126" s="1">
        <v>1745.24</v>
      </c>
      <c r="K3126" s="1">
        <v>427</v>
      </c>
      <c r="L3126" s="1">
        <f>Table49[[#This Row],[Selling_Price]]-Table49[[#This Row],[Market_Price]]</f>
        <v>506.68000000000006</v>
      </c>
      <c r="M3126" s="1">
        <f>Table49[[#This Row],[Quantity]]*Table49[[#This Row],[Selling_Price]]</f>
        <v>745217.48</v>
      </c>
      <c r="N3126" s="1">
        <f>Table49[[#This Row],[Quantity]]*Table49[[#This Row],[Profit_Per_Quantity]]</f>
        <v>216352.36000000002</v>
      </c>
      <c r="O3126" s="1" t="s">
        <v>47</v>
      </c>
    </row>
    <row r="3127" spans="1:15" x14ac:dyDescent="0.3">
      <c r="A3127" s="1" t="s">
        <v>7348</v>
      </c>
      <c r="B3127" s="1" t="s">
        <v>3230</v>
      </c>
      <c r="C3127" s="14" t="s">
        <v>5277</v>
      </c>
      <c r="D3127" s="1" t="s">
        <v>20</v>
      </c>
      <c r="E3127" s="1" t="s">
        <v>4351</v>
      </c>
      <c r="F3127" s="1" t="s">
        <v>34</v>
      </c>
      <c r="G3127" s="1" t="s">
        <v>38</v>
      </c>
      <c r="H3127" s="1">
        <v>1061</v>
      </c>
      <c r="I3127" s="1">
        <v>616.85</v>
      </c>
      <c r="J3127" s="1">
        <v>1178.33</v>
      </c>
      <c r="K3127" s="1">
        <v>459</v>
      </c>
      <c r="L3127" s="1">
        <f>Table49[[#This Row],[Selling_Price]]-Table49[[#This Row],[Market_Price]]</f>
        <v>561.4799999999999</v>
      </c>
      <c r="M3127" s="1">
        <f>Table49[[#This Row],[Quantity]]*Table49[[#This Row],[Selling_Price]]</f>
        <v>540853.47</v>
      </c>
      <c r="N3127" s="1">
        <f>Table49[[#This Row],[Quantity]]*Table49[[#This Row],[Profit_Per_Quantity]]</f>
        <v>257719.31999999995</v>
      </c>
      <c r="O3127" s="1" t="s">
        <v>47</v>
      </c>
    </row>
    <row r="3128" spans="1:15" x14ac:dyDescent="0.3">
      <c r="A3128" s="1" t="s">
        <v>8169</v>
      </c>
      <c r="B3128" s="1" t="s">
        <v>306</v>
      </c>
      <c r="C3128" s="14" t="s">
        <v>6251</v>
      </c>
      <c r="D3128" s="1" t="s">
        <v>16</v>
      </c>
      <c r="E3128" s="1" t="s">
        <v>26</v>
      </c>
      <c r="F3128" s="1" t="s">
        <v>32</v>
      </c>
      <c r="G3128" s="1" t="s">
        <v>40</v>
      </c>
      <c r="H3128" s="1">
        <v>1084</v>
      </c>
      <c r="I3128" s="1">
        <v>1877.83</v>
      </c>
      <c r="J3128" s="1">
        <v>3208.46</v>
      </c>
      <c r="K3128" s="1">
        <v>254</v>
      </c>
      <c r="L3128" s="1">
        <f>Table49[[#This Row],[Selling_Price]]-Table49[[#This Row],[Market_Price]]</f>
        <v>1330.63</v>
      </c>
      <c r="M3128" s="1">
        <f>Table49[[#This Row],[Quantity]]*Table49[[#This Row],[Selling_Price]]</f>
        <v>814948.84</v>
      </c>
      <c r="N3128" s="1">
        <f>Table49[[#This Row],[Quantity]]*Table49[[#This Row],[Profit_Per_Quantity]]</f>
        <v>337980.02</v>
      </c>
      <c r="O3128" s="1" t="s">
        <v>47</v>
      </c>
    </row>
    <row r="3129" spans="1:15" x14ac:dyDescent="0.3">
      <c r="A3129" s="1" t="s">
        <v>9434</v>
      </c>
      <c r="B3129" s="1" t="s">
        <v>2364</v>
      </c>
      <c r="C3129" s="14" t="s">
        <v>5158</v>
      </c>
      <c r="D3129" s="1" t="s">
        <v>16</v>
      </c>
      <c r="E3129" s="1" t="s">
        <v>30</v>
      </c>
      <c r="F3129" s="1" t="s">
        <v>31</v>
      </c>
      <c r="G3129" s="1" t="s">
        <v>41</v>
      </c>
      <c r="H3129" s="1">
        <v>1067</v>
      </c>
      <c r="I3129" s="1">
        <v>691.26</v>
      </c>
      <c r="J3129" s="1">
        <v>1367.2</v>
      </c>
      <c r="K3129" s="1">
        <v>239</v>
      </c>
      <c r="L3129" s="1">
        <f>Table49[[#This Row],[Selling_Price]]-Table49[[#This Row],[Market_Price]]</f>
        <v>675.94</v>
      </c>
      <c r="M3129" s="1">
        <f>Table49[[#This Row],[Quantity]]*Table49[[#This Row],[Selling_Price]]</f>
        <v>326760.8</v>
      </c>
      <c r="N3129" s="1">
        <f>Table49[[#This Row],[Quantity]]*Table49[[#This Row],[Profit_Per_Quantity]]</f>
        <v>161549.66</v>
      </c>
      <c r="O3129" s="1" t="s">
        <v>47</v>
      </c>
    </row>
    <row r="3130" spans="1:15" x14ac:dyDescent="0.3">
      <c r="A3130" s="1" t="s">
        <v>10167</v>
      </c>
      <c r="B3130" s="1" t="s">
        <v>3527</v>
      </c>
      <c r="C3130" s="14" t="s">
        <v>5072</v>
      </c>
      <c r="D3130" s="1" t="s">
        <v>13</v>
      </c>
      <c r="E3130" s="1" t="s">
        <v>29</v>
      </c>
      <c r="F3130" s="1" t="s">
        <v>35</v>
      </c>
      <c r="G3130" s="1" t="s">
        <v>38</v>
      </c>
      <c r="H3130" s="1">
        <v>1049</v>
      </c>
      <c r="I3130" s="1">
        <v>1286.3</v>
      </c>
      <c r="J3130" s="1">
        <v>2115.42</v>
      </c>
      <c r="K3130" s="1">
        <v>45</v>
      </c>
      <c r="L3130" s="1">
        <f>Table49[[#This Row],[Selling_Price]]-Table49[[#This Row],[Market_Price]]</f>
        <v>829.12000000000012</v>
      </c>
      <c r="M3130" s="1">
        <f>Table49[[#This Row],[Quantity]]*Table49[[#This Row],[Selling_Price]]</f>
        <v>95193.900000000009</v>
      </c>
      <c r="N3130" s="1">
        <f>Table49[[#This Row],[Quantity]]*Table49[[#This Row],[Profit_Per_Quantity]]</f>
        <v>37310.400000000009</v>
      </c>
      <c r="O3130" s="1" t="s">
        <v>47</v>
      </c>
    </row>
    <row r="3131" spans="1:15" x14ac:dyDescent="0.3">
      <c r="A3131" s="1" t="s">
        <v>6347</v>
      </c>
      <c r="B3131" s="1" t="s">
        <v>391</v>
      </c>
      <c r="C3131" s="14" t="s">
        <v>5097</v>
      </c>
      <c r="D3131" s="1" t="s">
        <v>12</v>
      </c>
      <c r="E3131" s="1" t="s">
        <v>27</v>
      </c>
      <c r="F3131" s="1" t="s">
        <v>31</v>
      </c>
      <c r="G3131" s="1" t="s">
        <v>42</v>
      </c>
      <c r="H3131" s="1">
        <v>1022</v>
      </c>
      <c r="I3131" s="1">
        <v>580.95000000000005</v>
      </c>
      <c r="J3131" s="1">
        <v>660.37</v>
      </c>
      <c r="K3131" s="1">
        <v>491</v>
      </c>
      <c r="L3131" s="1">
        <f>Table49[[#This Row],[Selling_Price]]-Table49[[#This Row],[Market_Price]]</f>
        <v>79.419999999999959</v>
      </c>
      <c r="M3131" s="1">
        <f>Table49[[#This Row],[Quantity]]*Table49[[#This Row],[Selling_Price]]</f>
        <v>324241.67</v>
      </c>
      <c r="N3131" s="1">
        <f>Table49[[#This Row],[Quantity]]*Table49[[#This Row],[Profit_Per_Quantity]]</f>
        <v>38995.219999999979</v>
      </c>
      <c r="O3131" s="1" t="s">
        <v>47</v>
      </c>
    </row>
    <row r="3132" spans="1:15" x14ac:dyDescent="0.3">
      <c r="A3132" s="1" t="s">
        <v>8309</v>
      </c>
      <c r="B3132" s="1" t="s">
        <v>542</v>
      </c>
      <c r="C3132" s="14" t="s">
        <v>6013</v>
      </c>
      <c r="D3132" s="1" t="s">
        <v>13</v>
      </c>
      <c r="E3132" s="1" t="s">
        <v>24</v>
      </c>
      <c r="F3132" s="1" t="s">
        <v>32</v>
      </c>
      <c r="G3132" s="1" t="s">
        <v>37</v>
      </c>
      <c r="H3132" s="1">
        <v>1068</v>
      </c>
      <c r="I3132" s="1">
        <v>1835.75</v>
      </c>
      <c r="J3132" s="1">
        <v>3611.79</v>
      </c>
      <c r="K3132" s="1">
        <v>246</v>
      </c>
      <c r="L3132" s="1">
        <f>Table49[[#This Row],[Selling_Price]]-Table49[[#This Row],[Market_Price]]</f>
        <v>1776.04</v>
      </c>
      <c r="M3132" s="1">
        <f>Table49[[#This Row],[Quantity]]*Table49[[#This Row],[Selling_Price]]</f>
        <v>888500.34</v>
      </c>
      <c r="N3132" s="1">
        <f>Table49[[#This Row],[Quantity]]*Table49[[#This Row],[Profit_Per_Quantity]]</f>
        <v>436905.83999999997</v>
      </c>
      <c r="O3132" s="1" t="s">
        <v>47</v>
      </c>
    </row>
    <row r="3133" spans="1:15" x14ac:dyDescent="0.3">
      <c r="A3133" s="1" t="s">
        <v>9104</v>
      </c>
      <c r="B3133" s="1" t="s">
        <v>1844</v>
      </c>
      <c r="C3133" s="14" t="s">
        <v>5550</v>
      </c>
      <c r="D3133" s="1" t="s">
        <v>13</v>
      </c>
      <c r="E3133" s="1" t="s">
        <v>4349</v>
      </c>
      <c r="F3133" s="1" t="s">
        <v>32</v>
      </c>
      <c r="G3133" s="1" t="s">
        <v>40</v>
      </c>
      <c r="H3133" s="1">
        <v>1086</v>
      </c>
      <c r="I3133" s="1">
        <v>1347.02</v>
      </c>
      <c r="J3133" s="1">
        <v>1650.78</v>
      </c>
      <c r="K3133" s="1">
        <v>347</v>
      </c>
      <c r="L3133" s="1">
        <f>Table49[[#This Row],[Selling_Price]]-Table49[[#This Row],[Market_Price]]</f>
        <v>303.76</v>
      </c>
      <c r="M3133" s="1">
        <f>Table49[[#This Row],[Quantity]]*Table49[[#This Row],[Selling_Price]]</f>
        <v>572820.66</v>
      </c>
      <c r="N3133" s="1">
        <f>Table49[[#This Row],[Quantity]]*Table49[[#This Row],[Profit_Per_Quantity]]</f>
        <v>105404.72</v>
      </c>
      <c r="O3133" s="1" t="s">
        <v>47</v>
      </c>
    </row>
    <row r="3134" spans="1:15" x14ac:dyDescent="0.3">
      <c r="A3134" s="1" t="s">
        <v>6849</v>
      </c>
      <c r="B3134" s="1" t="s">
        <v>2121</v>
      </c>
      <c r="C3134" s="14" t="s">
        <v>5818</v>
      </c>
      <c r="D3134" s="1" t="s">
        <v>17</v>
      </c>
      <c r="E3134" s="1" t="s">
        <v>30</v>
      </c>
      <c r="F3134" s="1" t="s">
        <v>31</v>
      </c>
      <c r="G3134" s="1" t="s">
        <v>42</v>
      </c>
      <c r="H3134" s="1">
        <v>1088</v>
      </c>
      <c r="I3134" s="1">
        <v>1624.53</v>
      </c>
      <c r="J3134" s="1">
        <v>2921.25</v>
      </c>
      <c r="K3134" s="1">
        <v>124</v>
      </c>
      <c r="L3134" s="1">
        <f>Table49[[#This Row],[Selling_Price]]-Table49[[#This Row],[Market_Price]]</f>
        <v>1296.72</v>
      </c>
      <c r="M3134" s="1">
        <f>Table49[[#This Row],[Quantity]]*Table49[[#This Row],[Selling_Price]]</f>
        <v>362235</v>
      </c>
      <c r="N3134" s="1">
        <f>Table49[[#This Row],[Quantity]]*Table49[[#This Row],[Profit_Per_Quantity]]</f>
        <v>160793.28</v>
      </c>
      <c r="O3134" s="1" t="s">
        <v>47</v>
      </c>
    </row>
    <row r="3135" spans="1:15" x14ac:dyDescent="0.3">
      <c r="A3135" s="1" t="s">
        <v>7616</v>
      </c>
      <c r="B3135" s="1" t="s">
        <v>2575</v>
      </c>
      <c r="C3135" s="14" t="s">
        <v>5086</v>
      </c>
      <c r="D3135" s="1" t="s">
        <v>15</v>
      </c>
      <c r="E3135" s="1" t="s">
        <v>26</v>
      </c>
      <c r="F3135" s="1" t="s">
        <v>34</v>
      </c>
      <c r="G3135" s="1" t="s">
        <v>37</v>
      </c>
      <c r="H3135" s="1">
        <v>1032</v>
      </c>
      <c r="I3135" s="1">
        <v>769.31</v>
      </c>
      <c r="J3135" s="1">
        <v>1119.05</v>
      </c>
      <c r="K3135" s="1">
        <v>87</v>
      </c>
      <c r="L3135" s="1">
        <f>Table49[[#This Row],[Selling_Price]]-Table49[[#This Row],[Market_Price]]</f>
        <v>349.74</v>
      </c>
      <c r="M3135" s="1">
        <f>Table49[[#This Row],[Quantity]]*Table49[[#This Row],[Selling_Price]]</f>
        <v>97357.349999999991</v>
      </c>
      <c r="N3135" s="1">
        <f>Table49[[#This Row],[Quantity]]*Table49[[#This Row],[Profit_Per_Quantity]]</f>
        <v>30427.38</v>
      </c>
      <c r="O3135" s="1" t="s">
        <v>47</v>
      </c>
    </row>
    <row r="3136" spans="1:15" x14ac:dyDescent="0.3">
      <c r="A3136" s="1" t="s">
        <v>8456</v>
      </c>
      <c r="B3136" s="1" t="s">
        <v>793</v>
      </c>
      <c r="C3136" s="14" t="s">
        <v>5556</v>
      </c>
      <c r="D3136" s="1" t="s">
        <v>19</v>
      </c>
      <c r="E3136" s="1" t="s">
        <v>27</v>
      </c>
      <c r="F3136" s="1" t="s">
        <v>35</v>
      </c>
      <c r="G3136" s="1" t="s">
        <v>38</v>
      </c>
      <c r="H3136" s="1">
        <v>1017</v>
      </c>
      <c r="I3136" s="1">
        <v>581.75</v>
      </c>
      <c r="J3136" s="1">
        <v>919.52</v>
      </c>
      <c r="K3136" s="1">
        <v>213</v>
      </c>
      <c r="L3136" s="1">
        <f>Table49[[#This Row],[Selling_Price]]-Table49[[#This Row],[Market_Price]]</f>
        <v>337.77</v>
      </c>
      <c r="M3136" s="1">
        <f>Table49[[#This Row],[Quantity]]*Table49[[#This Row],[Selling_Price]]</f>
        <v>195857.76</v>
      </c>
      <c r="N3136" s="1">
        <f>Table49[[#This Row],[Quantity]]*Table49[[#This Row],[Profit_Per_Quantity]]</f>
        <v>71945.009999999995</v>
      </c>
      <c r="O3136" s="1" t="s">
        <v>47</v>
      </c>
    </row>
    <row r="3137" spans="1:15" x14ac:dyDescent="0.3">
      <c r="A3137" s="1" t="s">
        <v>9313</v>
      </c>
      <c r="B3137" s="1" t="s">
        <v>2173</v>
      </c>
      <c r="C3137" s="14" t="s">
        <v>5777</v>
      </c>
      <c r="D3137" s="1" t="s">
        <v>11</v>
      </c>
      <c r="E3137" s="1" t="s">
        <v>21</v>
      </c>
      <c r="F3137" s="1" t="s">
        <v>32</v>
      </c>
      <c r="G3137" s="1" t="s">
        <v>43</v>
      </c>
      <c r="H3137" s="1">
        <v>1086</v>
      </c>
      <c r="I3137" s="1">
        <v>1418.72</v>
      </c>
      <c r="J3137" s="1">
        <v>1629.16</v>
      </c>
      <c r="K3137" s="1">
        <v>218</v>
      </c>
      <c r="L3137" s="1">
        <f>Table49[[#This Row],[Selling_Price]]-Table49[[#This Row],[Market_Price]]</f>
        <v>210.44000000000005</v>
      </c>
      <c r="M3137" s="1">
        <f>Table49[[#This Row],[Quantity]]*Table49[[#This Row],[Selling_Price]]</f>
        <v>355156.88</v>
      </c>
      <c r="N3137" s="1">
        <f>Table49[[#This Row],[Quantity]]*Table49[[#This Row],[Profit_Per_Quantity]]</f>
        <v>45875.920000000013</v>
      </c>
      <c r="O3137" s="1" t="s">
        <v>47</v>
      </c>
    </row>
    <row r="3138" spans="1:15" x14ac:dyDescent="0.3">
      <c r="A3138" s="1" t="s">
        <v>6328</v>
      </c>
      <c r="B3138" s="1" t="s">
        <v>1671</v>
      </c>
      <c r="C3138" s="14" t="s">
        <v>5660</v>
      </c>
      <c r="D3138" s="1" t="s">
        <v>14</v>
      </c>
      <c r="E3138" s="1" t="s">
        <v>30</v>
      </c>
      <c r="F3138" s="1" t="s">
        <v>31</v>
      </c>
      <c r="G3138" s="1" t="s">
        <v>44</v>
      </c>
      <c r="H3138" s="1">
        <v>1004</v>
      </c>
      <c r="I3138" s="1">
        <v>1847.39</v>
      </c>
      <c r="J3138" s="1">
        <v>3110.62</v>
      </c>
      <c r="K3138" s="1">
        <v>299</v>
      </c>
      <c r="L3138" s="1">
        <f>Table49[[#This Row],[Selling_Price]]-Table49[[#This Row],[Market_Price]]</f>
        <v>1263.2299999999998</v>
      </c>
      <c r="M3138" s="1">
        <f>Table49[[#This Row],[Quantity]]*Table49[[#This Row],[Selling_Price]]</f>
        <v>930075.38</v>
      </c>
      <c r="N3138" s="1">
        <f>Table49[[#This Row],[Quantity]]*Table49[[#This Row],[Profit_Per_Quantity]]</f>
        <v>377705.76999999996</v>
      </c>
      <c r="O3138" s="1" t="s">
        <v>47</v>
      </c>
    </row>
    <row r="3139" spans="1:15" x14ac:dyDescent="0.3">
      <c r="A3139" s="1" t="s">
        <v>8727</v>
      </c>
      <c r="B3139" s="1" t="s">
        <v>1207</v>
      </c>
      <c r="C3139" s="14" t="s">
        <v>5735</v>
      </c>
      <c r="D3139" s="1" t="s">
        <v>17</v>
      </c>
      <c r="E3139" s="1" t="s">
        <v>27</v>
      </c>
      <c r="F3139" s="1" t="s">
        <v>31</v>
      </c>
      <c r="G3139" s="1" t="s">
        <v>36</v>
      </c>
      <c r="H3139" s="1">
        <v>1025</v>
      </c>
      <c r="I3139" s="1">
        <v>937.38</v>
      </c>
      <c r="J3139" s="1">
        <v>1161.19</v>
      </c>
      <c r="K3139" s="1">
        <v>490</v>
      </c>
      <c r="L3139" s="1">
        <f>Table49[[#This Row],[Selling_Price]]-Table49[[#This Row],[Market_Price]]</f>
        <v>223.81000000000006</v>
      </c>
      <c r="M3139" s="1">
        <f>Table49[[#This Row],[Quantity]]*Table49[[#This Row],[Selling_Price]]</f>
        <v>568983.1</v>
      </c>
      <c r="N3139" s="1">
        <f>Table49[[#This Row],[Quantity]]*Table49[[#This Row],[Profit_Per_Quantity]]</f>
        <v>109666.90000000002</v>
      </c>
      <c r="O3139" s="1" t="s">
        <v>47</v>
      </c>
    </row>
    <row r="3140" spans="1:15" x14ac:dyDescent="0.3">
      <c r="A3140" s="1" t="s">
        <v>6721</v>
      </c>
      <c r="B3140" s="1" t="s">
        <v>1295</v>
      </c>
      <c r="C3140" s="14" t="s">
        <v>5760</v>
      </c>
      <c r="D3140" s="1" t="s">
        <v>17</v>
      </c>
      <c r="E3140" s="1" t="s">
        <v>28</v>
      </c>
      <c r="F3140" s="1" t="s">
        <v>31</v>
      </c>
      <c r="G3140" s="1" t="s">
        <v>37</v>
      </c>
      <c r="H3140" s="1">
        <v>1010</v>
      </c>
      <c r="I3140" s="1">
        <v>1217.8599999999999</v>
      </c>
      <c r="J3140" s="1">
        <v>1797.07</v>
      </c>
      <c r="K3140" s="1">
        <v>226</v>
      </c>
      <c r="L3140" s="1">
        <f>Table49[[#This Row],[Selling_Price]]-Table49[[#This Row],[Market_Price]]</f>
        <v>579.21</v>
      </c>
      <c r="M3140" s="1">
        <f>Table49[[#This Row],[Quantity]]*Table49[[#This Row],[Selling_Price]]</f>
        <v>406137.82</v>
      </c>
      <c r="N3140" s="1">
        <f>Table49[[#This Row],[Quantity]]*Table49[[#This Row],[Profit_Per_Quantity]]</f>
        <v>130901.46</v>
      </c>
      <c r="O3140" s="1" t="s">
        <v>47</v>
      </c>
    </row>
    <row r="3141" spans="1:15" x14ac:dyDescent="0.3">
      <c r="A3141" s="1" t="s">
        <v>10155</v>
      </c>
      <c r="B3141" s="1" t="s">
        <v>3508</v>
      </c>
      <c r="C3141" s="14" t="s">
        <v>5086</v>
      </c>
      <c r="D3141" s="1" t="s">
        <v>20</v>
      </c>
      <c r="E3141" s="1" t="s">
        <v>29</v>
      </c>
      <c r="F3141" s="1" t="s">
        <v>32</v>
      </c>
      <c r="G3141" s="1" t="s">
        <v>38</v>
      </c>
      <c r="H3141" s="1">
        <v>1008</v>
      </c>
      <c r="I3141" s="1">
        <v>569.41</v>
      </c>
      <c r="J3141" s="1">
        <v>676.75</v>
      </c>
      <c r="K3141" s="1">
        <v>151</v>
      </c>
      <c r="L3141" s="1">
        <f>Table49[[#This Row],[Selling_Price]]-Table49[[#This Row],[Market_Price]]</f>
        <v>107.34000000000003</v>
      </c>
      <c r="M3141" s="1">
        <f>Table49[[#This Row],[Quantity]]*Table49[[#This Row],[Selling_Price]]</f>
        <v>102189.25</v>
      </c>
      <c r="N3141" s="1">
        <f>Table49[[#This Row],[Quantity]]*Table49[[#This Row],[Profit_Per_Quantity]]</f>
        <v>16208.340000000006</v>
      </c>
      <c r="O3141" s="1" t="s">
        <v>47</v>
      </c>
    </row>
    <row r="3142" spans="1:15" x14ac:dyDescent="0.3">
      <c r="A3142" s="1" t="s">
        <v>10079</v>
      </c>
      <c r="B3142" s="1" t="s">
        <v>3397</v>
      </c>
      <c r="C3142" s="14" t="s">
        <v>4677</v>
      </c>
      <c r="D3142" s="1" t="s">
        <v>17</v>
      </c>
      <c r="E3142" s="1" t="s">
        <v>25</v>
      </c>
      <c r="F3142" s="1" t="s">
        <v>34</v>
      </c>
      <c r="G3142" s="1" t="s">
        <v>36</v>
      </c>
      <c r="H3142" s="1">
        <v>1060</v>
      </c>
      <c r="I3142" s="1">
        <v>90.48</v>
      </c>
      <c r="J3142" s="1">
        <v>175.94</v>
      </c>
      <c r="K3142" s="1">
        <v>388</v>
      </c>
      <c r="L3142" s="1">
        <f>Table49[[#This Row],[Selling_Price]]-Table49[[#This Row],[Market_Price]]</f>
        <v>85.46</v>
      </c>
      <c r="M3142" s="1">
        <f>Table49[[#This Row],[Quantity]]*Table49[[#This Row],[Selling_Price]]</f>
        <v>68264.72</v>
      </c>
      <c r="N3142" s="1">
        <f>Table49[[#This Row],[Quantity]]*Table49[[#This Row],[Profit_Per_Quantity]]</f>
        <v>33158.479999999996</v>
      </c>
      <c r="O3142" s="1" t="s">
        <v>47</v>
      </c>
    </row>
    <row r="3143" spans="1:15" x14ac:dyDescent="0.3">
      <c r="A3143" s="1" t="s">
        <v>7625</v>
      </c>
      <c r="B3143" s="1" t="s">
        <v>1472</v>
      </c>
      <c r="C3143" s="14" t="s">
        <v>5132</v>
      </c>
      <c r="D3143" s="1" t="s">
        <v>18</v>
      </c>
      <c r="E3143" s="1" t="s">
        <v>4349</v>
      </c>
      <c r="F3143" s="1" t="s">
        <v>34</v>
      </c>
      <c r="G3143" s="1" t="s">
        <v>36</v>
      </c>
      <c r="H3143" s="1">
        <v>1069</v>
      </c>
      <c r="I3143" s="1">
        <v>810.26</v>
      </c>
      <c r="J3143" s="1">
        <v>1372.6</v>
      </c>
      <c r="K3143" s="1">
        <v>246</v>
      </c>
      <c r="L3143" s="1">
        <f>Table49[[#This Row],[Selling_Price]]-Table49[[#This Row],[Market_Price]]</f>
        <v>562.33999999999992</v>
      </c>
      <c r="M3143" s="1">
        <f>Table49[[#This Row],[Quantity]]*Table49[[#This Row],[Selling_Price]]</f>
        <v>337659.6</v>
      </c>
      <c r="N3143" s="1">
        <f>Table49[[#This Row],[Quantity]]*Table49[[#This Row],[Profit_Per_Quantity]]</f>
        <v>138335.63999999998</v>
      </c>
      <c r="O3143" s="1" t="s">
        <v>47</v>
      </c>
    </row>
    <row r="3144" spans="1:15" x14ac:dyDescent="0.3">
      <c r="A3144" s="1" t="s">
        <v>7904</v>
      </c>
      <c r="B3144" s="1" t="s">
        <v>4073</v>
      </c>
      <c r="C3144" s="14" t="s">
        <v>4622</v>
      </c>
      <c r="D3144" s="1" t="s">
        <v>14</v>
      </c>
      <c r="E3144" s="1" t="s">
        <v>30</v>
      </c>
      <c r="F3144" s="1" t="s">
        <v>34</v>
      </c>
      <c r="G3144" s="1" t="s">
        <v>44</v>
      </c>
      <c r="H3144" s="1">
        <v>1094</v>
      </c>
      <c r="I3144" s="1">
        <v>1326.43</v>
      </c>
      <c r="J3144" s="1">
        <v>1850.25</v>
      </c>
      <c r="K3144" s="1">
        <v>385</v>
      </c>
      <c r="L3144" s="1">
        <f>Table49[[#This Row],[Selling_Price]]-Table49[[#This Row],[Market_Price]]</f>
        <v>523.81999999999994</v>
      </c>
      <c r="M3144" s="1">
        <f>Table49[[#This Row],[Quantity]]*Table49[[#This Row],[Selling_Price]]</f>
        <v>712346.25</v>
      </c>
      <c r="N3144" s="1">
        <f>Table49[[#This Row],[Quantity]]*Table49[[#This Row],[Profit_Per_Quantity]]</f>
        <v>201670.69999999998</v>
      </c>
      <c r="O3144" s="1" t="s">
        <v>47</v>
      </c>
    </row>
    <row r="3145" spans="1:15" x14ac:dyDescent="0.3">
      <c r="A3145" s="1" t="s">
        <v>8540</v>
      </c>
      <c r="B3145" s="1" t="s">
        <v>918</v>
      </c>
      <c r="C3145" s="14" t="s">
        <v>6150</v>
      </c>
      <c r="D3145" s="1" t="s">
        <v>18</v>
      </c>
      <c r="E3145" s="1" t="s">
        <v>29</v>
      </c>
      <c r="F3145" s="1" t="s">
        <v>31</v>
      </c>
      <c r="G3145" s="1" t="s">
        <v>38</v>
      </c>
      <c r="H3145" s="1">
        <v>1067</v>
      </c>
      <c r="I3145" s="1">
        <v>76.5</v>
      </c>
      <c r="J3145" s="1">
        <v>142.72999999999999</v>
      </c>
      <c r="K3145" s="1">
        <v>38</v>
      </c>
      <c r="L3145" s="1">
        <f>Table49[[#This Row],[Selling_Price]]-Table49[[#This Row],[Market_Price]]</f>
        <v>66.22999999999999</v>
      </c>
      <c r="M3145" s="1">
        <f>Table49[[#This Row],[Quantity]]*Table49[[#This Row],[Selling_Price]]</f>
        <v>5423.74</v>
      </c>
      <c r="N3145" s="1">
        <f>Table49[[#This Row],[Quantity]]*Table49[[#This Row],[Profit_Per_Quantity]]</f>
        <v>2516.7399999999998</v>
      </c>
      <c r="O3145" s="1" t="s">
        <v>47</v>
      </c>
    </row>
    <row r="3146" spans="1:15" x14ac:dyDescent="0.3">
      <c r="A3146" s="1" t="s">
        <v>8751</v>
      </c>
      <c r="B3146" s="1" t="s">
        <v>1257</v>
      </c>
      <c r="C3146" s="14" t="s">
        <v>4727</v>
      </c>
      <c r="D3146" s="1" t="s">
        <v>13</v>
      </c>
      <c r="E3146" s="1" t="s">
        <v>27</v>
      </c>
      <c r="F3146" s="1" t="s">
        <v>34</v>
      </c>
      <c r="G3146" s="1" t="s">
        <v>40</v>
      </c>
      <c r="H3146" s="1">
        <v>1077</v>
      </c>
      <c r="I3146" s="1">
        <v>1821.74</v>
      </c>
      <c r="J3146" s="1">
        <v>2889.07</v>
      </c>
      <c r="K3146" s="1">
        <v>427</v>
      </c>
      <c r="L3146" s="1">
        <f>Table49[[#This Row],[Selling_Price]]-Table49[[#This Row],[Market_Price]]</f>
        <v>1067.3300000000002</v>
      </c>
      <c r="M3146" s="1">
        <f>Table49[[#This Row],[Quantity]]*Table49[[#This Row],[Selling_Price]]</f>
        <v>1233632.8900000001</v>
      </c>
      <c r="N3146" s="1">
        <f>Table49[[#This Row],[Quantity]]*Table49[[#This Row],[Profit_Per_Quantity]]</f>
        <v>455749.91000000009</v>
      </c>
      <c r="O3146" s="1" t="s">
        <v>47</v>
      </c>
    </row>
    <row r="3147" spans="1:15" x14ac:dyDescent="0.3">
      <c r="A3147" s="1" t="s">
        <v>9734</v>
      </c>
      <c r="B3147" s="1" t="s">
        <v>2837</v>
      </c>
      <c r="C3147" s="14" t="s">
        <v>5505</v>
      </c>
      <c r="D3147" s="1" t="s">
        <v>18</v>
      </c>
      <c r="E3147" s="1" t="s">
        <v>4351</v>
      </c>
      <c r="F3147" s="1" t="s">
        <v>32</v>
      </c>
      <c r="G3147" s="1" t="s">
        <v>45</v>
      </c>
      <c r="H3147" s="1">
        <v>1088</v>
      </c>
      <c r="I3147" s="1">
        <v>1781.43</v>
      </c>
      <c r="J3147" s="1">
        <v>2881.01</v>
      </c>
      <c r="K3147" s="1">
        <v>376</v>
      </c>
      <c r="L3147" s="1">
        <f>Table49[[#This Row],[Selling_Price]]-Table49[[#This Row],[Market_Price]]</f>
        <v>1099.5800000000002</v>
      </c>
      <c r="M3147" s="1">
        <f>Table49[[#This Row],[Quantity]]*Table49[[#This Row],[Selling_Price]]</f>
        <v>1083259.76</v>
      </c>
      <c r="N3147" s="1">
        <f>Table49[[#This Row],[Quantity]]*Table49[[#This Row],[Profit_Per_Quantity]]</f>
        <v>413442.08000000007</v>
      </c>
      <c r="O3147" s="1" t="s">
        <v>47</v>
      </c>
    </row>
    <row r="3148" spans="1:15" x14ac:dyDescent="0.3">
      <c r="A3148" s="1" t="s">
        <v>10672</v>
      </c>
      <c r="B3148" s="1" t="s">
        <v>4307</v>
      </c>
      <c r="C3148" s="14" t="s">
        <v>4397</v>
      </c>
      <c r="D3148" s="1" t="s">
        <v>16</v>
      </c>
      <c r="E3148" s="1" t="s">
        <v>27</v>
      </c>
      <c r="F3148" s="1" t="s">
        <v>33</v>
      </c>
      <c r="G3148" s="1" t="s">
        <v>38</v>
      </c>
      <c r="H3148" s="1">
        <v>1037</v>
      </c>
      <c r="I3148" s="1">
        <v>1222.7</v>
      </c>
      <c r="J3148" s="1">
        <v>2425.4899999999998</v>
      </c>
      <c r="K3148" s="1">
        <v>215</v>
      </c>
      <c r="L3148" s="1">
        <f>Table49[[#This Row],[Selling_Price]]-Table49[[#This Row],[Market_Price]]</f>
        <v>1202.7899999999997</v>
      </c>
      <c r="M3148" s="1">
        <f>Table49[[#This Row],[Quantity]]*Table49[[#This Row],[Selling_Price]]</f>
        <v>521480.35</v>
      </c>
      <c r="N3148" s="1">
        <f>Table49[[#This Row],[Quantity]]*Table49[[#This Row],[Profit_Per_Quantity]]</f>
        <v>258599.84999999995</v>
      </c>
      <c r="O3148" s="1" t="s">
        <v>47</v>
      </c>
    </row>
    <row r="3149" spans="1:15" x14ac:dyDescent="0.3">
      <c r="A3149" s="1" t="s">
        <v>8131</v>
      </c>
      <c r="B3149" s="1" t="s">
        <v>233</v>
      </c>
      <c r="C3149" s="14" t="s">
        <v>4886</v>
      </c>
      <c r="D3149" s="1" t="s">
        <v>11</v>
      </c>
      <c r="E3149" s="1" t="s">
        <v>27</v>
      </c>
      <c r="F3149" s="1" t="s">
        <v>32</v>
      </c>
      <c r="G3149" s="1" t="s">
        <v>36</v>
      </c>
      <c r="H3149" s="1">
        <v>1019</v>
      </c>
      <c r="I3149" s="1">
        <v>1203.3900000000001</v>
      </c>
      <c r="J3149" s="1">
        <v>2107.06</v>
      </c>
      <c r="K3149" s="1">
        <v>105</v>
      </c>
      <c r="L3149" s="1">
        <f>Table49[[#This Row],[Selling_Price]]-Table49[[#This Row],[Market_Price]]</f>
        <v>903.66999999999985</v>
      </c>
      <c r="M3149" s="1">
        <f>Table49[[#This Row],[Quantity]]*Table49[[#This Row],[Selling_Price]]</f>
        <v>221241.3</v>
      </c>
      <c r="N3149" s="1">
        <f>Table49[[#This Row],[Quantity]]*Table49[[#This Row],[Profit_Per_Quantity]]</f>
        <v>94885.349999999977</v>
      </c>
      <c r="O3149" s="1" t="s">
        <v>47</v>
      </c>
    </row>
    <row r="3150" spans="1:15" x14ac:dyDescent="0.3">
      <c r="A3150" s="1" t="s">
        <v>10192</v>
      </c>
      <c r="B3150" s="1" t="s">
        <v>3561</v>
      </c>
      <c r="C3150" s="14" t="s">
        <v>5046</v>
      </c>
      <c r="D3150" s="1" t="s">
        <v>16</v>
      </c>
      <c r="E3150" s="1" t="s">
        <v>21</v>
      </c>
      <c r="F3150" s="1" t="s">
        <v>33</v>
      </c>
      <c r="G3150" s="1" t="s">
        <v>43</v>
      </c>
      <c r="H3150" s="1">
        <v>1100</v>
      </c>
      <c r="I3150" s="1">
        <v>921.24</v>
      </c>
      <c r="J3150" s="1">
        <v>1203.95</v>
      </c>
      <c r="K3150" s="1">
        <v>362</v>
      </c>
      <c r="L3150" s="1">
        <f>Table49[[#This Row],[Selling_Price]]-Table49[[#This Row],[Market_Price]]</f>
        <v>282.71000000000004</v>
      </c>
      <c r="M3150" s="1">
        <f>Table49[[#This Row],[Quantity]]*Table49[[#This Row],[Selling_Price]]</f>
        <v>435829.9</v>
      </c>
      <c r="N3150" s="1">
        <f>Table49[[#This Row],[Quantity]]*Table49[[#This Row],[Profit_Per_Quantity]]</f>
        <v>102341.02000000002</v>
      </c>
      <c r="O3150" s="1" t="s">
        <v>47</v>
      </c>
    </row>
    <row r="3151" spans="1:15" x14ac:dyDescent="0.3">
      <c r="A3151" s="1" t="s">
        <v>9957</v>
      </c>
      <c r="B3151" s="1" t="s">
        <v>3189</v>
      </c>
      <c r="C3151" s="14" t="s">
        <v>5099</v>
      </c>
      <c r="D3151" s="1" t="s">
        <v>11</v>
      </c>
      <c r="E3151" s="1" t="s">
        <v>26</v>
      </c>
      <c r="F3151" s="1" t="s">
        <v>35</v>
      </c>
      <c r="G3151" s="1" t="s">
        <v>36</v>
      </c>
      <c r="H3151" s="1">
        <v>1089</v>
      </c>
      <c r="I3151" s="1">
        <v>1233.1199999999999</v>
      </c>
      <c r="J3151" s="1">
        <v>1927.36</v>
      </c>
      <c r="K3151" s="1">
        <v>171</v>
      </c>
      <c r="L3151" s="1">
        <f>Table49[[#This Row],[Selling_Price]]-Table49[[#This Row],[Market_Price]]</f>
        <v>694.24</v>
      </c>
      <c r="M3151" s="1">
        <f>Table49[[#This Row],[Quantity]]*Table49[[#This Row],[Selling_Price]]</f>
        <v>329578.56</v>
      </c>
      <c r="N3151" s="1">
        <f>Table49[[#This Row],[Quantity]]*Table49[[#This Row],[Profit_Per_Quantity]]</f>
        <v>118715.04000000001</v>
      </c>
      <c r="O3151" s="1" t="s">
        <v>47</v>
      </c>
    </row>
    <row r="3152" spans="1:15" x14ac:dyDescent="0.3">
      <c r="A3152" s="1" t="s">
        <v>9832</v>
      </c>
      <c r="B3152" s="1" t="s">
        <v>2992</v>
      </c>
      <c r="C3152" s="14" t="s">
        <v>5416</v>
      </c>
      <c r="D3152" s="1" t="s">
        <v>19</v>
      </c>
      <c r="E3152" s="1" t="s">
        <v>28</v>
      </c>
      <c r="F3152" s="1" t="s">
        <v>33</v>
      </c>
      <c r="G3152" s="1" t="s">
        <v>44</v>
      </c>
      <c r="H3152" s="1">
        <v>1036</v>
      </c>
      <c r="I3152" s="1">
        <v>534.95000000000005</v>
      </c>
      <c r="J3152" s="1">
        <v>810.78</v>
      </c>
      <c r="K3152" s="1">
        <v>252</v>
      </c>
      <c r="L3152" s="1">
        <f>Table49[[#This Row],[Selling_Price]]-Table49[[#This Row],[Market_Price]]</f>
        <v>275.82999999999993</v>
      </c>
      <c r="M3152" s="1">
        <f>Table49[[#This Row],[Quantity]]*Table49[[#This Row],[Selling_Price]]</f>
        <v>204316.56</v>
      </c>
      <c r="N3152" s="1">
        <f>Table49[[#This Row],[Quantity]]*Table49[[#This Row],[Profit_Per_Quantity]]</f>
        <v>69509.159999999974</v>
      </c>
      <c r="O3152" s="1" t="s">
        <v>47</v>
      </c>
    </row>
    <row r="3153" spans="1:15" x14ac:dyDescent="0.3">
      <c r="A3153" s="1" t="s">
        <v>7096</v>
      </c>
      <c r="B3153" s="1" t="s">
        <v>2216</v>
      </c>
      <c r="C3153" s="14" t="s">
        <v>5628</v>
      </c>
      <c r="D3153" s="1" t="s">
        <v>19</v>
      </c>
      <c r="E3153" s="1" t="s">
        <v>21</v>
      </c>
      <c r="F3153" s="1" t="s">
        <v>32</v>
      </c>
      <c r="G3153" s="1" t="s">
        <v>37</v>
      </c>
      <c r="H3153" s="1">
        <v>1019</v>
      </c>
      <c r="I3153" s="1">
        <v>1542.19</v>
      </c>
      <c r="J3153" s="1">
        <v>2151.6</v>
      </c>
      <c r="K3153" s="1">
        <v>327</v>
      </c>
      <c r="L3153" s="1">
        <f>Table49[[#This Row],[Selling_Price]]-Table49[[#This Row],[Market_Price]]</f>
        <v>609.40999999999985</v>
      </c>
      <c r="M3153" s="1">
        <f>Table49[[#This Row],[Quantity]]*Table49[[#This Row],[Selling_Price]]</f>
        <v>703573.2</v>
      </c>
      <c r="N3153" s="1">
        <f>Table49[[#This Row],[Quantity]]*Table49[[#This Row],[Profit_Per_Quantity]]</f>
        <v>199277.06999999995</v>
      </c>
      <c r="O3153" s="1" t="s">
        <v>47</v>
      </c>
    </row>
    <row r="3154" spans="1:15" x14ac:dyDescent="0.3">
      <c r="A3154" s="1" t="s">
        <v>6977</v>
      </c>
      <c r="B3154" s="1" t="s">
        <v>2700</v>
      </c>
      <c r="C3154" s="14" t="s">
        <v>5577</v>
      </c>
      <c r="D3154" s="1" t="s">
        <v>15</v>
      </c>
      <c r="E3154" s="1" t="s">
        <v>4349</v>
      </c>
      <c r="F3154" s="1" t="s">
        <v>33</v>
      </c>
      <c r="G3154" s="1" t="s">
        <v>42</v>
      </c>
      <c r="H3154" s="1">
        <v>1023</v>
      </c>
      <c r="I3154" s="1">
        <v>1042.3499999999999</v>
      </c>
      <c r="J3154" s="1">
        <v>1928.44</v>
      </c>
      <c r="K3154" s="1">
        <v>182</v>
      </c>
      <c r="L3154" s="1">
        <f>Table49[[#This Row],[Selling_Price]]-Table49[[#This Row],[Market_Price]]</f>
        <v>886.09000000000015</v>
      </c>
      <c r="M3154" s="1">
        <f>Table49[[#This Row],[Quantity]]*Table49[[#This Row],[Selling_Price]]</f>
        <v>350976.08</v>
      </c>
      <c r="N3154" s="1">
        <f>Table49[[#This Row],[Quantity]]*Table49[[#This Row],[Profit_Per_Quantity]]</f>
        <v>161268.38000000003</v>
      </c>
      <c r="O3154" s="1" t="s">
        <v>47</v>
      </c>
    </row>
    <row r="3155" spans="1:15" x14ac:dyDescent="0.3">
      <c r="A3155" s="1" t="s">
        <v>9891</v>
      </c>
      <c r="B3155" s="1" t="s">
        <v>3082</v>
      </c>
      <c r="C3155" s="14" t="s">
        <v>5362</v>
      </c>
      <c r="D3155" s="1" t="s">
        <v>12</v>
      </c>
      <c r="E3155" s="1" t="s">
        <v>30</v>
      </c>
      <c r="F3155" s="1" t="s">
        <v>33</v>
      </c>
      <c r="G3155" s="1" t="s">
        <v>45</v>
      </c>
      <c r="H3155" s="1">
        <v>1047</v>
      </c>
      <c r="I3155" s="1">
        <v>765.35</v>
      </c>
      <c r="J3155" s="1">
        <v>950</v>
      </c>
      <c r="K3155" s="1">
        <v>265</v>
      </c>
      <c r="L3155" s="1">
        <f>Table49[[#This Row],[Selling_Price]]-Table49[[#This Row],[Market_Price]]</f>
        <v>184.64999999999998</v>
      </c>
      <c r="M3155" s="1">
        <f>Table49[[#This Row],[Quantity]]*Table49[[#This Row],[Selling_Price]]</f>
        <v>251750</v>
      </c>
      <c r="N3155" s="1">
        <f>Table49[[#This Row],[Quantity]]*Table49[[#This Row],[Profit_Per_Quantity]]</f>
        <v>48932.249999999993</v>
      </c>
      <c r="O3155" s="1" t="s">
        <v>47</v>
      </c>
    </row>
    <row r="3156" spans="1:15" x14ac:dyDescent="0.3">
      <c r="A3156" s="1" t="s">
        <v>8142</v>
      </c>
      <c r="B3156" s="1" t="s">
        <v>248</v>
      </c>
      <c r="C3156" s="14" t="s">
        <v>5307</v>
      </c>
      <c r="D3156" s="1" t="s">
        <v>12</v>
      </c>
      <c r="E3156" s="1" t="s">
        <v>4351</v>
      </c>
      <c r="F3156" s="1" t="s">
        <v>34</v>
      </c>
      <c r="G3156" s="1" t="s">
        <v>42</v>
      </c>
      <c r="H3156" s="1">
        <v>1052</v>
      </c>
      <c r="I3156" s="1">
        <v>1094.5999999999999</v>
      </c>
      <c r="J3156" s="1">
        <v>1898.38</v>
      </c>
      <c r="K3156" s="1">
        <v>305</v>
      </c>
      <c r="L3156" s="1">
        <f>Table49[[#This Row],[Selling_Price]]-Table49[[#This Row],[Market_Price]]</f>
        <v>803.7800000000002</v>
      </c>
      <c r="M3156" s="1">
        <f>Table49[[#This Row],[Quantity]]*Table49[[#This Row],[Selling_Price]]</f>
        <v>579005.9</v>
      </c>
      <c r="N3156" s="1">
        <f>Table49[[#This Row],[Quantity]]*Table49[[#This Row],[Profit_Per_Quantity]]</f>
        <v>245152.90000000005</v>
      </c>
      <c r="O3156" s="1" t="s">
        <v>47</v>
      </c>
    </row>
    <row r="3157" spans="1:15" x14ac:dyDescent="0.3">
      <c r="A3157" s="1" t="s">
        <v>7463</v>
      </c>
      <c r="B3157" s="1" t="s">
        <v>4115</v>
      </c>
      <c r="C3157" s="14" t="s">
        <v>4585</v>
      </c>
      <c r="D3157" s="1" t="s">
        <v>12</v>
      </c>
      <c r="E3157" s="1" t="s">
        <v>21</v>
      </c>
      <c r="F3157" s="1" t="s">
        <v>33</v>
      </c>
      <c r="G3157" s="1" t="s">
        <v>44</v>
      </c>
      <c r="H3157" s="1">
        <v>1088</v>
      </c>
      <c r="I3157" s="1">
        <v>1226.1099999999999</v>
      </c>
      <c r="J3157" s="1">
        <v>1833.83</v>
      </c>
      <c r="K3157" s="1">
        <v>306</v>
      </c>
      <c r="L3157" s="1">
        <f>Table49[[#This Row],[Selling_Price]]-Table49[[#This Row],[Market_Price]]</f>
        <v>607.72</v>
      </c>
      <c r="M3157" s="1">
        <f>Table49[[#This Row],[Quantity]]*Table49[[#This Row],[Selling_Price]]</f>
        <v>561151.98</v>
      </c>
      <c r="N3157" s="1">
        <f>Table49[[#This Row],[Quantity]]*Table49[[#This Row],[Profit_Per_Quantity]]</f>
        <v>185962.32</v>
      </c>
      <c r="O3157" s="1" t="s">
        <v>47</v>
      </c>
    </row>
    <row r="3158" spans="1:15" x14ac:dyDescent="0.3">
      <c r="A3158" s="1" t="s">
        <v>6875</v>
      </c>
      <c r="B3158" s="1" t="s">
        <v>3207</v>
      </c>
      <c r="C3158" s="14" t="s">
        <v>5052</v>
      </c>
      <c r="D3158" s="1" t="s">
        <v>13</v>
      </c>
      <c r="E3158" s="1" t="s">
        <v>27</v>
      </c>
      <c r="F3158" s="1" t="s">
        <v>35</v>
      </c>
      <c r="G3158" s="1" t="s">
        <v>40</v>
      </c>
      <c r="H3158" s="1">
        <v>1003</v>
      </c>
      <c r="I3158" s="1">
        <v>1585.31</v>
      </c>
      <c r="J3158" s="1">
        <v>2062.8200000000002</v>
      </c>
      <c r="K3158" s="1">
        <v>178</v>
      </c>
      <c r="L3158" s="1">
        <f>Table49[[#This Row],[Selling_Price]]-Table49[[#This Row],[Market_Price]]</f>
        <v>477.51000000000022</v>
      </c>
      <c r="M3158" s="1">
        <f>Table49[[#This Row],[Quantity]]*Table49[[#This Row],[Selling_Price]]</f>
        <v>367181.96</v>
      </c>
      <c r="N3158" s="1">
        <f>Table49[[#This Row],[Quantity]]*Table49[[#This Row],[Profit_Per_Quantity]]</f>
        <v>84996.780000000042</v>
      </c>
      <c r="O3158" s="1" t="s">
        <v>47</v>
      </c>
    </row>
    <row r="3159" spans="1:15" x14ac:dyDescent="0.3">
      <c r="A3159" s="1" t="s">
        <v>9532</v>
      </c>
      <c r="B3159" s="1" t="s">
        <v>2516</v>
      </c>
      <c r="C3159" s="14" t="s">
        <v>5155</v>
      </c>
      <c r="D3159" s="1" t="s">
        <v>16</v>
      </c>
      <c r="E3159" s="1" t="s">
        <v>21</v>
      </c>
      <c r="F3159" s="1" t="s">
        <v>33</v>
      </c>
      <c r="G3159" s="1" t="s">
        <v>40</v>
      </c>
      <c r="H3159" s="1">
        <v>1054</v>
      </c>
      <c r="I3159" s="1">
        <v>772.24</v>
      </c>
      <c r="J3159" s="1">
        <v>1390.16</v>
      </c>
      <c r="K3159" s="1">
        <v>233</v>
      </c>
      <c r="L3159" s="1">
        <f>Table49[[#This Row],[Selling_Price]]-Table49[[#This Row],[Market_Price]]</f>
        <v>617.92000000000007</v>
      </c>
      <c r="M3159" s="1">
        <f>Table49[[#This Row],[Quantity]]*Table49[[#This Row],[Selling_Price]]</f>
        <v>323907.28000000003</v>
      </c>
      <c r="N3159" s="1">
        <f>Table49[[#This Row],[Quantity]]*Table49[[#This Row],[Profit_Per_Quantity]]</f>
        <v>143975.36000000002</v>
      </c>
      <c r="O3159" s="1" t="s">
        <v>47</v>
      </c>
    </row>
    <row r="3160" spans="1:15" x14ac:dyDescent="0.3">
      <c r="A3160" s="1" t="s">
        <v>7082</v>
      </c>
      <c r="B3160" s="1" t="s">
        <v>369</v>
      </c>
      <c r="C3160" s="14" t="s">
        <v>4703</v>
      </c>
      <c r="D3160" s="1" t="s">
        <v>11</v>
      </c>
      <c r="E3160" s="1" t="s">
        <v>24</v>
      </c>
      <c r="F3160" s="1" t="s">
        <v>32</v>
      </c>
      <c r="G3160" s="1" t="s">
        <v>43</v>
      </c>
      <c r="H3160" s="1">
        <v>1082</v>
      </c>
      <c r="I3160" s="1">
        <v>252.34</v>
      </c>
      <c r="J3160" s="1">
        <v>380.91</v>
      </c>
      <c r="K3160" s="1">
        <v>344</v>
      </c>
      <c r="L3160" s="1">
        <f>Table49[[#This Row],[Selling_Price]]-Table49[[#This Row],[Market_Price]]</f>
        <v>128.57000000000002</v>
      </c>
      <c r="M3160" s="1">
        <f>Table49[[#This Row],[Quantity]]*Table49[[#This Row],[Selling_Price]]</f>
        <v>131033.04000000001</v>
      </c>
      <c r="N3160" s="1">
        <f>Table49[[#This Row],[Quantity]]*Table49[[#This Row],[Profit_Per_Quantity]]</f>
        <v>44228.080000000009</v>
      </c>
      <c r="O3160" s="1" t="s">
        <v>47</v>
      </c>
    </row>
    <row r="3161" spans="1:15" x14ac:dyDescent="0.3">
      <c r="A3161" s="1" t="s">
        <v>10472</v>
      </c>
      <c r="B3161" s="1" t="s">
        <v>3962</v>
      </c>
      <c r="C3161" s="14" t="s">
        <v>4724</v>
      </c>
      <c r="D3161" s="1" t="s">
        <v>13</v>
      </c>
      <c r="E3161" s="1" t="s">
        <v>21</v>
      </c>
      <c r="F3161" s="1" t="s">
        <v>33</v>
      </c>
      <c r="G3161" s="1" t="s">
        <v>45</v>
      </c>
      <c r="H3161" s="1">
        <v>1028</v>
      </c>
      <c r="I3161" s="1">
        <v>731.17</v>
      </c>
      <c r="J3161" s="1">
        <v>975.66</v>
      </c>
      <c r="K3161" s="1">
        <v>488</v>
      </c>
      <c r="L3161" s="1">
        <f>Table49[[#This Row],[Selling_Price]]-Table49[[#This Row],[Market_Price]]</f>
        <v>244.49</v>
      </c>
      <c r="M3161" s="1">
        <f>Table49[[#This Row],[Quantity]]*Table49[[#This Row],[Selling_Price]]</f>
        <v>476122.07999999996</v>
      </c>
      <c r="N3161" s="1">
        <f>Table49[[#This Row],[Quantity]]*Table49[[#This Row],[Profit_Per_Quantity]]</f>
        <v>119311.12000000001</v>
      </c>
      <c r="O3161" s="1" t="s">
        <v>47</v>
      </c>
    </row>
    <row r="3162" spans="1:15" x14ac:dyDescent="0.3">
      <c r="A3162" s="1" t="s">
        <v>6532</v>
      </c>
      <c r="B3162" s="1" t="s">
        <v>988</v>
      </c>
      <c r="C3162" s="14" t="s">
        <v>6132</v>
      </c>
      <c r="D3162" s="1" t="s">
        <v>20</v>
      </c>
      <c r="E3162" s="1" t="s">
        <v>21</v>
      </c>
      <c r="F3162" s="1" t="s">
        <v>31</v>
      </c>
      <c r="G3162" s="1" t="s">
        <v>41</v>
      </c>
      <c r="H3162" s="1">
        <v>1018</v>
      </c>
      <c r="I3162" s="1">
        <v>614.16</v>
      </c>
      <c r="J3162" s="1">
        <v>1071.4100000000001</v>
      </c>
      <c r="K3162" s="1">
        <v>447</v>
      </c>
      <c r="L3162" s="1">
        <f>Table49[[#This Row],[Selling_Price]]-Table49[[#This Row],[Market_Price]]</f>
        <v>457.25000000000011</v>
      </c>
      <c r="M3162" s="1">
        <f>Table49[[#This Row],[Quantity]]*Table49[[#This Row],[Selling_Price]]</f>
        <v>478920.27</v>
      </c>
      <c r="N3162" s="1">
        <f>Table49[[#This Row],[Quantity]]*Table49[[#This Row],[Profit_Per_Quantity]]</f>
        <v>204390.75000000006</v>
      </c>
      <c r="O3162" s="1" t="s">
        <v>47</v>
      </c>
    </row>
    <row r="3163" spans="1:15" x14ac:dyDescent="0.3">
      <c r="A3163" s="1" t="s">
        <v>6956</v>
      </c>
      <c r="B3163" s="1" t="s">
        <v>1331</v>
      </c>
      <c r="C3163" s="14" t="s">
        <v>5543</v>
      </c>
      <c r="D3163" s="1" t="s">
        <v>20</v>
      </c>
      <c r="E3163" s="1" t="s">
        <v>4349</v>
      </c>
      <c r="F3163" s="1" t="s">
        <v>32</v>
      </c>
      <c r="G3163" s="1" t="s">
        <v>38</v>
      </c>
      <c r="H3163" s="1">
        <v>1087</v>
      </c>
      <c r="I3163" s="1">
        <v>124.15</v>
      </c>
      <c r="J3163" s="1">
        <v>238.07</v>
      </c>
      <c r="K3163" s="1">
        <v>51</v>
      </c>
      <c r="L3163" s="1">
        <f>Table49[[#This Row],[Selling_Price]]-Table49[[#This Row],[Market_Price]]</f>
        <v>113.91999999999999</v>
      </c>
      <c r="M3163" s="1">
        <f>Table49[[#This Row],[Quantity]]*Table49[[#This Row],[Selling_Price]]</f>
        <v>12141.57</v>
      </c>
      <c r="N3163" s="1">
        <f>Table49[[#This Row],[Quantity]]*Table49[[#This Row],[Profit_Per_Quantity]]</f>
        <v>5809.9199999999992</v>
      </c>
      <c r="O3163" s="1" t="s">
        <v>47</v>
      </c>
    </row>
    <row r="3164" spans="1:15" x14ac:dyDescent="0.3">
      <c r="A3164" s="1" t="s">
        <v>7975</v>
      </c>
      <c r="B3164" s="1" t="s">
        <v>1073</v>
      </c>
      <c r="C3164" s="14" t="s">
        <v>6111</v>
      </c>
      <c r="D3164" s="1" t="s">
        <v>17</v>
      </c>
      <c r="E3164" s="1" t="s">
        <v>4349</v>
      </c>
      <c r="F3164" s="1" t="s">
        <v>33</v>
      </c>
      <c r="G3164" s="1" t="s">
        <v>44</v>
      </c>
      <c r="H3164" s="1">
        <v>1082</v>
      </c>
      <c r="I3164" s="1">
        <v>882.66</v>
      </c>
      <c r="J3164" s="1">
        <v>1752.07</v>
      </c>
      <c r="K3164" s="1">
        <v>424</v>
      </c>
      <c r="L3164" s="1">
        <f>Table49[[#This Row],[Selling_Price]]-Table49[[#This Row],[Market_Price]]</f>
        <v>869.41</v>
      </c>
      <c r="M3164" s="1">
        <f>Table49[[#This Row],[Quantity]]*Table49[[#This Row],[Selling_Price]]</f>
        <v>742877.67999999993</v>
      </c>
      <c r="N3164" s="1">
        <f>Table49[[#This Row],[Quantity]]*Table49[[#This Row],[Profit_Per_Quantity]]</f>
        <v>368629.83999999997</v>
      </c>
      <c r="O3164" s="1" t="s">
        <v>47</v>
      </c>
    </row>
    <row r="3165" spans="1:15" x14ac:dyDescent="0.3">
      <c r="A3165" s="1" t="s">
        <v>9774</v>
      </c>
      <c r="B3165" s="1" t="s">
        <v>2899</v>
      </c>
      <c r="C3165" s="14" t="s">
        <v>4557</v>
      </c>
      <c r="D3165" s="1" t="s">
        <v>14</v>
      </c>
      <c r="E3165" s="1" t="s">
        <v>4349</v>
      </c>
      <c r="F3165" s="1" t="s">
        <v>32</v>
      </c>
      <c r="G3165" s="1" t="s">
        <v>41</v>
      </c>
      <c r="H3165" s="1">
        <v>1072</v>
      </c>
      <c r="I3165" s="1">
        <v>1256.4100000000001</v>
      </c>
      <c r="J3165" s="1">
        <v>1920.25</v>
      </c>
      <c r="K3165" s="1">
        <v>319</v>
      </c>
      <c r="L3165" s="1">
        <f>Table49[[#This Row],[Selling_Price]]-Table49[[#This Row],[Market_Price]]</f>
        <v>663.83999999999992</v>
      </c>
      <c r="M3165" s="1">
        <f>Table49[[#This Row],[Quantity]]*Table49[[#This Row],[Selling_Price]]</f>
        <v>612559.75</v>
      </c>
      <c r="N3165" s="1">
        <f>Table49[[#This Row],[Quantity]]*Table49[[#This Row],[Profit_Per_Quantity]]</f>
        <v>211764.95999999996</v>
      </c>
      <c r="O3165" s="1" t="s">
        <v>47</v>
      </c>
    </row>
    <row r="3166" spans="1:15" x14ac:dyDescent="0.3">
      <c r="A3166" s="1" t="s">
        <v>7114</v>
      </c>
      <c r="B3166" s="1" t="s">
        <v>2274</v>
      </c>
      <c r="C3166" s="14" t="s">
        <v>5633</v>
      </c>
      <c r="D3166" s="1" t="s">
        <v>11</v>
      </c>
      <c r="E3166" s="1" t="s">
        <v>26</v>
      </c>
      <c r="F3166" s="1" t="s">
        <v>31</v>
      </c>
      <c r="G3166" s="1" t="s">
        <v>4352</v>
      </c>
      <c r="H3166" s="1">
        <v>1076</v>
      </c>
      <c r="I3166" s="1">
        <v>1354.61</v>
      </c>
      <c r="J3166" s="1">
        <v>2510.67</v>
      </c>
      <c r="K3166" s="1">
        <v>376</v>
      </c>
      <c r="L3166" s="1">
        <f>Table49[[#This Row],[Selling_Price]]-Table49[[#This Row],[Market_Price]]</f>
        <v>1156.0600000000002</v>
      </c>
      <c r="M3166" s="1">
        <f>Table49[[#This Row],[Quantity]]*Table49[[#This Row],[Selling_Price]]</f>
        <v>944011.92</v>
      </c>
      <c r="N3166" s="1">
        <f>Table49[[#This Row],[Quantity]]*Table49[[#This Row],[Profit_Per_Quantity]]</f>
        <v>434678.56000000006</v>
      </c>
      <c r="O3166" s="1" t="s">
        <v>47</v>
      </c>
    </row>
    <row r="3167" spans="1:15" x14ac:dyDescent="0.3">
      <c r="A3167" s="1" t="s">
        <v>6824</v>
      </c>
      <c r="B3167" s="1" t="s">
        <v>616</v>
      </c>
      <c r="C3167" s="14" t="s">
        <v>5393</v>
      </c>
      <c r="D3167" s="1" t="s">
        <v>11</v>
      </c>
      <c r="E3167" s="1" t="s">
        <v>21</v>
      </c>
      <c r="F3167" s="1" t="s">
        <v>33</v>
      </c>
      <c r="G3167" s="1" t="s">
        <v>4352</v>
      </c>
      <c r="H3167" s="1">
        <v>1018</v>
      </c>
      <c r="I3167" s="1">
        <v>1295.67</v>
      </c>
      <c r="J3167" s="1">
        <v>2340</v>
      </c>
      <c r="K3167" s="1">
        <v>39</v>
      </c>
      <c r="L3167" s="1">
        <f>Table49[[#This Row],[Selling_Price]]-Table49[[#This Row],[Market_Price]]</f>
        <v>1044.33</v>
      </c>
      <c r="M3167" s="1">
        <f>Table49[[#This Row],[Quantity]]*Table49[[#This Row],[Selling_Price]]</f>
        <v>91260</v>
      </c>
      <c r="N3167" s="1">
        <f>Table49[[#This Row],[Quantity]]*Table49[[#This Row],[Profit_Per_Quantity]]</f>
        <v>40728.869999999995</v>
      </c>
      <c r="O3167" s="1" t="s">
        <v>47</v>
      </c>
    </row>
    <row r="3168" spans="1:15" x14ac:dyDescent="0.3">
      <c r="A3168" s="1" t="s">
        <v>9150</v>
      </c>
      <c r="B3168" s="1" t="s">
        <v>1907</v>
      </c>
      <c r="C3168" s="14" t="s">
        <v>4804</v>
      </c>
      <c r="D3168" s="1" t="s">
        <v>16</v>
      </c>
      <c r="E3168" s="1" t="s">
        <v>26</v>
      </c>
      <c r="F3168" s="1" t="s">
        <v>31</v>
      </c>
      <c r="G3168" s="1" t="s">
        <v>45</v>
      </c>
      <c r="H3168" s="1">
        <v>1023</v>
      </c>
      <c r="I3168" s="1">
        <v>1787.08</v>
      </c>
      <c r="J3168" s="1">
        <v>2772.3</v>
      </c>
      <c r="K3168" s="1">
        <v>295</v>
      </c>
      <c r="L3168" s="1">
        <f>Table49[[#This Row],[Selling_Price]]-Table49[[#This Row],[Market_Price]]</f>
        <v>985.22000000000025</v>
      </c>
      <c r="M3168" s="1">
        <f>Table49[[#This Row],[Quantity]]*Table49[[#This Row],[Selling_Price]]</f>
        <v>817828.5</v>
      </c>
      <c r="N3168" s="1">
        <f>Table49[[#This Row],[Quantity]]*Table49[[#This Row],[Profit_Per_Quantity]]</f>
        <v>290639.90000000008</v>
      </c>
      <c r="O3168" s="1" t="s">
        <v>47</v>
      </c>
    </row>
    <row r="3169" spans="1:15" x14ac:dyDescent="0.3">
      <c r="A3169" s="1" t="s">
        <v>7034</v>
      </c>
      <c r="B3169" s="1" t="s">
        <v>2806</v>
      </c>
      <c r="C3169" s="14" t="s">
        <v>5520</v>
      </c>
      <c r="D3169" s="1" t="s">
        <v>19</v>
      </c>
      <c r="E3169" s="1" t="s">
        <v>27</v>
      </c>
      <c r="F3169" s="1" t="s">
        <v>34</v>
      </c>
      <c r="G3169" s="1" t="s">
        <v>41</v>
      </c>
      <c r="H3169" s="1">
        <v>1036</v>
      </c>
      <c r="I3169" s="1">
        <v>1823.47</v>
      </c>
      <c r="J3169" s="1">
        <v>2915.09</v>
      </c>
      <c r="K3169" s="1">
        <v>338</v>
      </c>
      <c r="L3169" s="1">
        <f>Table49[[#This Row],[Selling_Price]]-Table49[[#This Row],[Market_Price]]</f>
        <v>1091.6200000000001</v>
      </c>
      <c r="M3169" s="1">
        <f>Table49[[#This Row],[Quantity]]*Table49[[#This Row],[Selling_Price]]</f>
        <v>985300.42</v>
      </c>
      <c r="N3169" s="1">
        <f>Table49[[#This Row],[Quantity]]*Table49[[#This Row],[Profit_Per_Quantity]]</f>
        <v>368967.56000000006</v>
      </c>
      <c r="O3169" s="1" t="s">
        <v>47</v>
      </c>
    </row>
    <row r="3170" spans="1:15" x14ac:dyDescent="0.3">
      <c r="A3170" s="1" t="s">
        <v>7930</v>
      </c>
      <c r="B3170" s="1" t="s">
        <v>2299</v>
      </c>
      <c r="C3170" s="14" t="s">
        <v>5746</v>
      </c>
      <c r="D3170" s="1" t="s">
        <v>17</v>
      </c>
      <c r="E3170" s="1" t="s">
        <v>28</v>
      </c>
      <c r="F3170" s="1" t="s">
        <v>32</v>
      </c>
      <c r="G3170" s="1" t="s">
        <v>43</v>
      </c>
      <c r="H3170" s="1">
        <v>1049</v>
      </c>
      <c r="I3170" s="1">
        <v>1677.85</v>
      </c>
      <c r="J3170" s="1">
        <v>2086.06</v>
      </c>
      <c r="K3170" s="1">
        <v>80</v>
      </c>
      <c r="L3170" s="1">
        <f>Table49[[#This Row],[Selling_Price]]-Table49[[#This Row],[Market_Price]]</f>
        <v>408.21000000000004</v>
      </c>
      <c r="M3170" s="1">
        <f>Table49[[#This Row],[Quantity]]*Table49[[#This Row],[Selling_Price]]</f>
        <v>166884.79999999999</v>
      </c>
      <c r="N3170" s="1">
        <f>Table49[[#This Row],[Quantity]]*Table49[[#This Row],[Profit_Per_Quantity]]</f>
        <v>32656.800000000003</v>
      </c>
      <c r="O3170" s="1" t="s">
        <v>47</v>
      </c>
    </row>
    <row r="3171" spans="1:15" x14ac:dyDescent="0.3">
      <c r="A3171" s="1" t="s">
        <v>7806</v>
      </c>
      <c r="B3171" s="1" t="s">
        <v>3539</v>
      </c>
      <c r="C3171" s="14" t="s">
        <v>5063</v>
      </c>
      <c r="D3171" s="1" t="s">
        <v>16</v>
      </c>
      <c r="E3171" s="1" t="s">
        <v>29</v>
      </c>
      <c r="F3171" s="1" t="s">
        <v>32</v>
      </c>
      <c r="G3171" s="1" t="s">
        <v>4352</v>
      </c>
      <c r="H3171" s="1">
        <v>1049</v>
      </c>
      <c r="I3171" s="1">
        <v>1263.67</v>
      </c>
      <c r="J3171" s="1">
        <v>1476.65</v>
      </c>
      <c r="K3171" s="1">
        <v>383</v>
      </c>
      <c r="L3171" s="1">
        <f>Table49[[#This Row],[Selling_Price]]-Table49[[#This Row],[Market_Price]]</f>
        <v>212.98000000000002</v>
      </c>
      <c r="M3171" s="1">
        <f>Table49[[#This Row],[Quantity]]*Table49[[#This Row],[Selling_Price]]</f>
        <v>565556.95000000007</v>
      </c>
      <c r="N3171" s="1">
        <f>Table49[[#This Row],[Quantity]]*Table49[[#This Row],[Profit_Per_Quantity]]</f>
        <v>81571.340000000011</v>
      </c>
      <c r="O3171" s="1" t="s">
        <v>47</v>
      </c>
    </row>
    <row r="3172" spans="1:15" x14ac:dyDescent="0.3">
      <c r="A3172" s="1" t="s">
        <v>7579</v>
      </c>
      <c r="B3172" s="1" t="s">
        <v>2511</v>
      </c>
      <c r="C3172" s="14" t="s">
        <v>4834</v>
      </c>
      <c r="D3172" s="1" t="s">
        <v>15</v>
      </c>
      <c r="E3172" s="1" t="s">
        <v>26</v>
      </c>
      <c r="F3172" s="1" t="s">
        <v>31</v>
      </c>
      <c r="G3172" s="1" t="s">
        <v>43</v>
      </c>
      <c r="H3172" s="1">
        <v>1003</v>
      </c>
      <c r="I3172" s="1">
        <v>382.02</v>
      </c>
      <c r="J3172" s="1">
        <v>705.52</v>
      </c>
      <c r="K3172" s="1">
        <v>63</v>
      </c>
      <c r="L3172" s="1">
        <f>Table49[[#This Row],[Selling_Price]]-Table49[[#This Row],[Market_Price]]</f>
        <v>323.5</v>
      </c>
      <c r="M3172" s="1">
        <f>Table49[[#This Row],[Quantity]]*Table49[[#This Row],[Selling_Price]]</f>
        <v>44447.76</v>
      </c>
      <c r="N3172" s="1">
        <f>Table49[[#This Row],[Quantity]]*Table49[[#This Row],[Profit_Per_Quantity]]</f>
        <v>20380.5</v>
      </c>
      <c r="O3172" s="1" t="s">
        <v>47</v>
      </c>
    </row>
    <row r="3173" spans="1:15" x14ac:dyDescent="0.3">
      <c r="A3173" s="1" t="s">
        <v>6537</v>
      </c>
      <c r="B3173" s="1" t="s">
        <v>204</v>
      </c>
      <c r="C3173" s="14" t="s">
        <v>6270</v>
      </c>
      <c r="D3173" s="1" t="s">
        <v>15</v>
      </c>
      <c r="E3173" s="1" t="s">
        <v>21</v>
      </c>
      <c r="F3173" s="1" t="s">
        <v>33</v>
      </c>
      <c r="G3173" s="1" t="s">
        <v>41</v>
      </c>
      <c r="H3173" s="1">
        <v>1038</v>
      </c>
      <c r="I3173" s="1">
        <v>646.75</v>
      </c>
      <c r="J3173" s="1">
        <v>1088.58</v>
      </c>
      <c r="K3173" s="1">
        <v>445</v>
      </c>
      <c r="L3173" s="1">
        <f>Table49[[#This Row],[Selling_Price]]-Table49[[#This Row],[Market_Price]]</f>
        <v>441.82999999999993</v>
      </c>
      <c r="M3173" s="1">
        <f>Table49[[#This Row],[Quantity]]*Table49[[#This Row],[Selling_Price]]</f>
        <v>484418.1</v>
      </c>
      <c r="N3173" s="1">
        <f>Table49[[#This Row],[Quantity]]*Table49[[#This Row],[Profit_Per_Quantity]]</f>
        <v>196614.34999999998</v>
      </c>
      <c r="O3173" s="1" t="s">
        <v>47</v>
      </c>
    </row>
    <row r="3174" spans="1:15" x14ac:dyDescent="0.3">
      <c r="A3174" s="1" t="s">
        <v>9216</v>
      </c>
      <c r="B3174" s="1" t="s">
        <v>2018</v>
      </c>
      <c r="C3174" s="14" t="s">
        <v>5849</v>
      </c>
      <c r="D3174" s="1" t="s">
        <v>13</v>
      </c>
      <c r="E3174" s="1" t="s">
        <v>25</v>
      </c>
      <c r="F3174" s="1" t="s">
        <v>35</v>
      </c>
      <c r="G3174" s="1" t="s">
        <v>44</v>
      </c>
      <c r="H3174" s="1">
        <v>1008</v>
      </c>
      <c r="I3174" s="1">
        <v>585.96</v>
      </c>
      <c r="J3174" s="1">
        <v>869.51</v>
      </c>
      <c r="K3174" s="1">
        <v>235</v>
      </c>
      <c r="L3174" s="1">
        <f>Table49[[#This Row],[Selling_Price]]-Table49[[#This Row],[Market_Price]]</f>
        <v>283.54999999999995</v>
      </c>
      <c r="M3174" s="1">
        <f>Table49[[#This Row],[Quantity]]*Table49[[#This Row],[Selling_Price]]</f>
        <v>204334.85</v>
      </c>
      <c r="N3174" s="1">
        <f>Table49[[#This Row],[Quantity]]*Table49[[#This Row],[Profit_Per_Quantity]]</f>
        <v>66634.249999999985</v>
      </c>
      <c r="O3174" s="1" t="s">
        <v>47</v>
      </c>
    </row>
    <row r="3175" spans="1:15" x14ac:dyDescent="0.3">
      <c r="A3175" s="1" t="s">
        <v>8242</v>
      </c>
      <c r="B3175" s="1" t="s">
        <v>431</v>
      </c>
      <c r="C3175" s="14" t="s">
        <v>4772</v>
      </c>
      <c r="D3175" s="1" t="s">
        <v>16</v>
      </c>
      <c r="E3175" s="1" t="s">
        <v>26</v>
      </c>
      <c r="F3175" s="1" t="s">
        <v>31</v>
      </c>
      <c r="G3175" s="1" t="s">
        <v>41</v>
      </c>
      <c r="H3175" s="1">
        <v>1095</v>
      </c>
      <c r="I3175" s="1">
        <v>1786.02</v>
      </c>
      <c r="J3175" s="1">
        <v>2883.21</v>
      </c>
      <c r="K3175" s="1">
        <v>196</v>
      </c>
      <c r="L3175" s="1">
        <f>Table49[[#This Row],[Selling_Price]]-Table49[[#This Row],[Market_Price]]</f>
        <v>1097.19</v>
      </c>
      <c r="M3175" s="1">
        <f>Table49[[#This Row],[Quantity]]*Table49[[#This Row],[Selling_Price]]</f>
        <v>565109.16</v>
      </c>
      <c r="N3175" s="1">
        <f>Table49[[#This Row],[Quantity]]*Table49[[#This Row],[Profit_Per_Quantity]]</f>
        <v>215049.24000000002</v>
      </c>
      <c r="O3175" s="1" t="s">
        <v>47</v>
      </c>
    </row>
    <row r="3176" spans="1:15" x14ac:dyDescent="0.3">
      <c r="A3176" s="1" t="s">
        <v>8646</v>
      </c>
      <c r="B3176" s="1" t="s">
        <v>1095</v>
      </c>
      <c r="C3176" s="14" t="s">
        <v>5082</v>
      </c>
      <c r="D3176" s="1" t="s">
        <v>20</v>
      </c>
      <c r="E3176" s="1" t="s">
        <v>25</v>
      </c>
      <c r="F3176" s="1" t="s">
        <v>31</v>
      </c>
      <c r="G3176" s="1" t="s">
        <v>45</v>
      </c>
      <c r="H3176" s="1">
        <v>1096</v>
      </c>
      <c r="I3176" s="1">
        <v>339.16</v>
      </c>
      <c r="J3176" s="1">
        <v>490.46</v>
      </c>
      <c r="K3176" s="1">
        <v>313</v>
      </c>
      <c r="L3176" s="1">
        <f>Table49[[#This Row],[Selling_Price]]-Table49[[#This Row],[Market_Price]]</f>
        <v>151.29999999999995</v>
      </c>
      <c r="M3176" s="1">
        <f>Table49[[#This Row],[Quantity]]*Table49[[#This Row],[Selling_Price]]</f>
        <v>153513.97999999998</v>
      </c>
      <c r="N3176" s="1">
        <f>Table49[[#This Row],[Quantity]]*Table49[[#This Row],[Profit_Per_Quantity]]</f>
        <v>47356.899999999987</v>
      </c>
      <c r="O3176" s="1" t="s">
        <v>47</v>
      </c>
    </row>
    <row r="3177" spans="1:15" x14ac:dyDescent="0.3">
      <c r="A3177" s="1" t="s">
        <v>10157</v>
      </c>
      <c r="B3177" s="1" t="s">
        <v>3511</v>
      </c>
      <c r="C3177" s="14" t="s">
        <v>5028</v>
      </c>
      <c r="D3177" s="1" t="s">
        <v>18</v>
      </c>
      <c r="E3177" s="1" t="s">
        <v>28</v>
      </c>
      <c r="F3177" s="1" t="s">
        <v>32</v>
      </c>
      <c r="G3177" s="1" t="s">
        <v>4352</v>
      </c>
      <c r="H3177" s="1">
        <v>1044</v>
      </c>
      <c r="I3177" s="1">
        <v>1507.01</v>
      </c>
      <c r="J3177" s="1">
        <v>2604.37</v>
      </c>
      <c r="K3177" s="1">
        <v>24</v>
      </c>
      <c r="L3177" s="1">
        <f>Table49[[#This Row],[Selling_Price]]-Table49[[#This Row],[Market_Price]]</f>
        <v>1097.3599999999999</v>
      </c>
      <c r="M3177" s="1">
        <f>Table49[[#This Row],[Quantity]]*Table49[[#This Row],[Selling_Price]]</f>
        <v>62504.88</v>
      </c>
      <c r="N3177" s="1">
        <f>Table49[[#This Row],[Quantity]]*Table49[[#This Row],[Profit_Per_Quantity]]</f>
        <v>26336.639999999999</v>
      </c>
      <c r="O3177" s="1" t="s">
        <v>47</v>
      </c>
    </row>
    <row r="3178" spans="1:15" x14ac:dyDescent="0.3">
      <c r="A3178" s="1" t="s">
        <v>8629</v>
      </c>
      <c r="B3178" s="1" t="s">
        <v>1063</v>
      </c>
      <c r="C3178" s="14" t="s">
        <v>4426</v>
      </c>
      <c r="D3178" s="1" t="s">
        <v>13</v>
      </c>
      <c r="E3178" s="1" t="s">
        <v>24</v>
      </c>
      <c r="F3178" s="1" t="s">
        <v>33</v>
      </c>
      <c r="G3178" s="1" t="s">
        <v>36</v>
      </c>
      <c r="H3178" s="1">
        <v>1017</v>
      </c>
      <c r="I3178" s="1">
        <v>269.7</v>
      </c>
      <c r="J3178" s="1">
        <v>423.81</v>
      </c>
      <c r="K3178" s="1">
        <v>221</v>
      </c>
      <c r="L3178" s="1">
        <f>Table49[[#This Row],[Selling_Price]]-Table49[[#This Row],[Market_Price]]</f>
        <v>154.11000000000001</v>
      </c>
      <c r="M3178" s="1">
        <f>Table49[[#This Row],[Quantity]]*Table49[[#This Row],[Selling_Price]]</f>
        <v>93662.01</v>
      </c>
      <c r="N3178" s="1">
        <f>Table49[[#This Row],[Quantity]]*Table49[[#This Row],[Profit_Per_Quantity]]</f>
        <v>34058.310000000005</v>
      </c>
      <c r="O3178" s="1" t="s">
        <v>47</v>
      </c>
    </row>
    <row r="3179" spans="1:15" x14ac:dyDescent="0.3">
      <c r="A3179" s="1" t="s">
        <v>8704</v>
      </c>
      <c r="B3179" s="1" t="s">
        <v>1170</v>
      </c>
      <c r="C3179" s="14" t="s">
        <v>4521</v>
      </c>
      <c r="D3179" s="1" t="s">
        <v>15</v>
      </c>
      <c r="E3179" s="1" t="s">
        <v>29</v>
      </c>
      <c r="F3179" s="1" t="s">
        <v>34</v>
      </c>
      <c r="G3179" s="1" t="s">
        <v>42</v>
      </c>
      <c r="H3179" s="1">
        <v>1086</v>
      </c>
      <c r="I3179" s="1">
        <v>785.96</v>
      </c>
      <c r="J3179" s="1">
        <v>1207.51</v>
      </c>
      <c r="K3179" s="1">
        <v>309</v>
      </c>
      <c r="L3179" s="1">
        <f>Table49[[#This Row],[Selling_Price]]-Table49[[#This Row],[Market_Price]]</f>
        <v>421.54999999999995</v>
      </c>
      <c r="M3179" s="1">
        <f>Table49[[#This Row],[Quantity]]*Table49[[#This Row],[Selling_Price]]</f>
        <v>373120.59</v>
      </c>
      <c r="N3179" s="1">
        <f>Table49[[#This Row],[Quantity]]*Table49[[#This Row],[Profit_Per_Quantity]]</f>
        <v>130258.94999999998</v>
      </c>
      <c r="O3179" s="1" t="s">
        <v>47</v>
      </c>
    </row>
    <row r="3180" spans="1:15" x14ac:dyDescent="0.3">
      <c r="A3180" s="1" t="s">
        <v>8143</v>
      </c>
      <c r="B3180" s="1" t="s">
        <v>251</v>
      </c>
      <c r="C3180" s="14" t="s">
        <v>6261</v>
      </c>
      <c r="D3180" s="1" t="s">
        <v>14</v>
      </c>
      <c r="E3180" s="1" t="s">
        <v>25</v>
      </c>
      <c r="F3180" s="1" t="s">
        <v>33</v>
      </c>
      <c r="G3180" s="1" t="s">
        <v>45</v>
      </c>
      <c r="H3180" s="1">
        <v>1085</v>
      </c>
      <c r="I3180" s="1">
        <v>1595.88</v>
      </c>
      <c r="J3180" s="1">
        <v>2239.7399999999998</v>
      </c>
      <c r="K3180" s="1">
        <v>40</v>
      </c>
      <c r="L3180" s="1">
        <f>Table49[[#This Row],[Selling_Price]]-Table49[[#This Row],[Market_Price]]</f>
        <v>643.85999999999967</v>
      </c>
      <c r="M3180" s="1">
        <f>Table49[[#This Row],[Quantity]]*Table49[[#This Row],[Selling_Price]]</f>
        <v>89589.599999999991</v>
      </c>
      <c r="N3180" s="1">
        <f>Table49[[#This Row],[Quantity]]*Table49[[#This Row],[Profit_Per_Quantity]]</f>
        <v>25754.399999999987</v>
      </c>
      <c r="O3180" s="1" t="s">
        <v>47</v>
      </c>
    </row>
    <row r="3181" spans="1:15" x14ac:dyDescent="0.3">
      <c r="A3181" s="1" t="s">
        <v>6674</v>
      </c>
      <c r="B3181" s="1" t="s">
        <v>386</v>
      </c>
      <c r="C3181" s="14" t="s">
        <v>5258</v>
      </c>
      <c r="D3181" s="1" t="s">
        <v>12</v>
      </c>
      <c r="E3181" s="1" t="s">
        <v>27</v>
      </c>
      <c r="F3181" s="1" t="s">
        <v>31</v>
      </c>
      <c r="G3181" s="1" t="s">
        <v>40</v>
      </c>
      <c r="H3181" s="1">
        <v>1013</v>
      </c>
      <c r="I3181" s="1">
        <v>1805.79</v>
      </c>
      <c r="J3181" s="1">
        <v>3368.68</v>
      </c>
      <c r="K3181" s="1">
        <v>296</v>
      </c>
      <c r="L3181" s="1">
        <f>Table49[[#This Row],[Selling_Price]]-Table49[[#This Row],[Market_Price]]</f>
        <v>1562.8899999999999</v>
      </c>
      <c r="M3181" s="1">
        <f>Table49[[#This Row],[Quantity]]*Table49[[#This Row],[Selling_Price]]</f>
        <v>997129.27999999991</v>
      </c>
      <c r="N3181" s="1">
        <f>Table49[[#This Row],[Quantity]]*Table49[[#This Row],[Profit_Per_Quantity]]</f>
        <v>462615.43999999994</v>
      </c>
      <c r="O3181" s="1" t="s">
        <v>47</v>
      </c>
    </row>
    <row r="3182" spans="1:15" x14ac:dyDescent="0.3">
      <c r="A3182" s="1" t="s">
        <v>7046</v>
      </c>
      <c r="B3182" s="1" t="s">
        <v>223</v>
      </c>
      <c r="C3182" s="14" t="s">
        <v>5502</v>
      </c>
      <c r="D3182" s="1" t="s">
        <v>12</v>
      </c>
      <c r="E3182" s="1" t="s">
        <v>28</v>
      </c>
      <c r="F3182" s="1" t="s">
        <v>31</v>
      </c>
      <c r="G3182" s="1" t="s">
        <v>36</v>
      </c>
      <c r="H3182" s="1">
        <v>1019</v>
      </c>
      <c r="I3182" s="1">
        <v>220.65</v>
      </c>
      <c r="J3182" s="1">
        <v>339.89</v>
      </c>
      <c r="K3182" s="1">
        <v>62</v>
      </c>
      <c r="L3182" s="1">
        <f>Table49[[#This Row],[Selling_Price]]-Table49[[#This Row],[Market_Price]]</f>
        <v>119.23999999999998</v>
      </c>
      <c r="M3182" s="1">
        <f>Table49[[#This Row],[Quantity]]*Table49[[#This Row],[Selling_Price]]</f>
        <v>21073.18</v>
      </c>
      <c r="N3182" s="1">
        <f>Table49[[#This Row],[Quantity]]*Table49[[#This Row],[Profit_Per_Quantity]]</f>
        <v>7392.8799999999992</v>
      </c>
      <c r="O3182" s="1" t="s">
        <v>47</v>
      </c>
    </row>
    <row r="3183" spans="1:15" x14ac:dyDescent="0.3">
      <c r="A3183" s="1" t="s">
        <v>7369</v>
      </c>
      <c r="B3183" s="1" t="s">
        <v>2085</v>
      </c>
      <c r="C3183" s="14" t="s">
        <v>5652</v>
      </c>
      <c r="D3183" s="1" t="s">
        <v>14</v>
      </c>
      <c r="E3183" s="1" t="s">
        <v>4349</v>
      </c>
      <c r="F3183" s="1" t="s">
        <v>35</v>
      </c>
      <c r="G3183" s="1" t="s">
        <v>45</v>
      </c>
      <c r="H3183" s="1">
        <v>1061</v>
      </c>
      <c r="I3183" s="1">
        <v>599.24</v>
      </c>
      <c r="J3183" s="1">
        <v>710.3</v>
      </c>
      <c r="K3183" s="1">
        <v>332</v>
      </c>
      <c r="L3183" s="1">
        <f>Table49[[#This Row],[Selling_Price]]-Table49[[#This Row],[Market_Price]]</f>
        <v>111.05999999999995</v>
      </c>
      <c r="M3183" s="1">
        <f>Table49[[#This Row],[Quantity]]*Table49[[#This Row],[Selling_Price]]</f>
        <v>235819.59999999998</v>
      </c>
      <c r="N3183" s="1">
        <f>Table49[[#This Row],[Quantity]]*Table49[[#This Row],[Profit_Per_Quantity]]</f>
        <v>36871.919999999984</v>
      </c>
      <c r="O3183" s="1" t="s">
        <v>47</v>
      </c>
    </row>
    <row r="3184" spans="1:15" x14ac:dyDescent="0.3">
      <c r="A3184" s="1" t="s">
        <v>9258</v>
      </c>
      <c r="B3184" s="1" t="s">
        <v>2077</v>
      </c>
      <c r="C3184" s="14" t="s">
        <v>4686</v>
      </c>
      <c r="D3184" s="1" t="s">
        <v>20</v>
      </c>
      <c r="E3184" s="1" t="s">
        <v>28</v>
      </c>
      <c r="F3184" s="1" t="s">
        <v>34</v>
      </c>
      <c r="G3184" s="1" t="s">
        <v>43</v>
      </c>
      <c r="H3184" s="1">
        <v>1058</v>
      </c>
      <c r="I3184" s="1">
        <v>549.17999999999995</v>
      </c>
      <c r="J3184" s="1">
        <v>881.95</v>
      </c>
      <c r="K3184" s="1">
        <v>260</v>
      </c>
      <c r="L3184" s="1">
        <f>Table49[[#This Row],[Selling_Price]]-Table49[[#This Row],[Market_Price]]</f>
        <v>332.7700000000001</v>
      </c>
      <c r="M3184" s="1">
        <f>Table49[[#This Row],[Quantity]]*Table49[[#This Row],[Selling_Price]]</f>
        <v>229307</v>
      </c>
      <c r="N3184" s="1">
        <f>Table49[[#This Row],[Quantity]]*Table49[[#This Row],[Profit_Per_Quantity]]</f>
        <v>86520.200000000026</v>
      </c>
      <c r="O3184" s="1" t="s">
        <v>47</v>
      </c>
    </row>
    <row r="3185" spans="1:15" x14ac:dyDescent="0.3">
      <c r="A3185" s="1" t="s">
        <v>8611</v>
      </c>
      <c r="B3185" s="1" t="s">
        <v>1035</v>
      </c>
      <c r="C3185" s="14" t="s">
        <v>5117</v>
      </c>
      <c r="D3185" s="1" t="s">
        <v>12</v>
      </c>
      <c r="E3185" s="1" t="s">
        <v>30</v>
      </c>
      <c r="F3185" s="1" t="s">
        <v>35</v>
      </c>
      <c r="G3185" s="1" t="s">
        <v>38</v>
      </c>
      <c r="H3185" s="1">
        <v>1002</v>
      </c>
      <c r="I3185" s="1">
        <v>409.84</v>
      </c>
      <c r="J3185" s="1">
        <v>669.62</v>
      </c>
      <c r="K3185" s="1">
        <v>113</v>
      </c>
      <c r="L3185" s="1">
        <f>Table49[[#This Row],[Selling_Price]]-Table49[[#This Row],[Market_Price]]</f>
        <v>259.78000000000003</v>
      </c>
      <c r="M3185" s="1">
        <f>Table49[[#This Row],[Quantity]]*Table49[[#This Row],[Selling_Price]]</f>
        <v>75667.06</v>
      </c>
      <c r="N3185" s="1">
        <f>Table49[[#This Row],[Quantity]]*Table49[[#This Row],[Profit_Per_Quantity]]</f>
        <v>29355.140000000003</v>
      </c>
      <c r="O3185" s="1" t="s">
        <v>47</v>
      </c>
    </row>
    <row r="3186" spans="1:15" x14ac:dyDescent="0.3">
      <c r="A3186" s="1" t="s">
        <v>6428</v>
      </c>
      <c r="B3186" s="1" t="s">
        <v>3952</v>
      </c>
      <c r="C3186" s="14" t="s">
        <v>4685</v>
      </c>
      <c r="D3186" s="1" t="s">
        <v>15</v>
      </c>
      <c r="E3186" s="1" t="s">
        <v>30</v>
      </c>
      <c r="F3186" s="1" t="s">
        <v>35</v>
      </c>
      <c r="G3186" s="1" t="s">
        <v>45</v>
      </c>
      <c r="H3186" s="1">
        <v>1002</v>
      </c>
      <c r="I3186" s="1">
        <v>1494.23</v>
      </c>
      <c r="J3186" s="1">
        <v>1943.61</v>
      </c>
      <c r="K3186" s="1">
        <v>156</v>
      </c>
      <c r="L3186" s="1">
        <f>Table49[[#This Row],[Selling_Price]]-Table49[[#This Row],[Market_Price]]</f>
        <v>449.37999999999988</v>
      </c>
      <c r="M3186" s="1">
        <f>Table49[[#This Row],[Quantity]]*Table49[[#This Row],[Selling_Price]]</f>
        <v>303203.15999999997</v>
      </c>
      <c r="N3186" s="1">
        <f>Table49[[#This Row],[Quantity]]*Table49[[#This Row],[Profit_Per_Quantity]]</f>
        <v>70103.279999999984</v>
      </c>
      <c r="O3186" s="1" t="s">
        <v>47</v>
      </c>
    </row>
    <row r="3187" spans="1:15" x14ac:dyDescent="0.3">
      <c r="A3187" s="1" t="s">
        <v>8973</v>
      </c>
      <c r="B3187" s="1" t="s">
        <v>1639</v>
      </c>
      <c r="C3187" s="14" t="s">
        <v>5376</v>
      </c>
      <c r="D3187" s="1" t="s">
        <v>13</v>
      </c>
      <c r="E3187" s="1" t="s">
        <v>25</v>
      </c>
      <c r="F3187" s="1" t="s">
        <v>33</v>
      </c>
      <c r="G3187" s="1" t="s">
        <v>44</v>
      </c>
      <c r="H3187" s="1">
        <v>1018</v>
      </c>
      <c r="I3187" s="1">
        <v>1452.9</v>
      </c>
      <c r="J3187" s="1">
        <v>2535.9499999999998</v>
      </c>
      <c r="K3187" s="1">
        <v>500</v>
      </c>
      <c r="L3187" s="1">
        <f>Table49[[#This Row],[Selling_Price]]-Table49[[#This Row],[Market_Price]]</f>
        <v>1083.0499999999997</v>
      </c>
      <c r="M3187" s="1">
        <f>Table49[[#This Row],[Quantity]]*Table49[[#This Row],[Selling_Price]]</f>
        <v>1267975</v>
      </c>
      <c r="N3187" s="1">
        <f>Table49[[#This Row],[Quantity]]*Table49[[#This Row],[Profit_Per_Quantity]]</f>
        <v>541524.99999999988</v>
      </c>
      <c r="O3187" s="1" t="s">
        <v>47</v>
      </c>
    </row>
    <row r="3188" spans="1:15" x14ac:dyDescent="0.3">
      <c r="A3188" s="1" t="s">
        <v>8554</v>
      </c>
      <c r="B3188" s="1" t="s">
        <v>935</v>
      </c>
      <c r="C3188" s="14" t="s">
        <v>5045</v>
      </c>
      <c r="D3188" s="1" t="s">
        <v>16</v>
      </c>
      <c r="E3188" s="1" t="s">
        <v>30</v>
      </c>
      <c r="F3188" s="1" t="s">
        <v>34</v>
      </c>
      <c r="G3188" s="1" t="s">
        <v>4352</v>
      </c>
      <c r="H3188" s="1">
        <v>1013</v>
      </c>
      <c r="I3188" s="1">
        <v>1322.48</v>
      </c>
      <c r="J3188" s="1">
        <v>1464.93</v>
      </c>
      <c r="K3188" s="1">
        <v>10</v>
      </c>
      <c r="L3188" s="1">
        <f>Table49[[#This Row],[Selling_Price]]-Table49[[#This Row],[Market_Price]]</f>
        <v>142.45000000000005</v>
      </c>
      <c r="M3188" s="1">
        <f>Table49[[#This Row],[Quantity]]*Table49[[#This Row],[Selling_Price]]</f>
        <v>14649.300000000001</v>
      </c>
      <c r="N3188" s="1">
        <f>Table49[[#This Row],[Quantity]]*Table49[[#This Row],[Profit_Per_Quantity]]</f>
        <v>1424.5000000000005</v>
      </c>
      <c r="O3188" s="1" t="s">
        <v>47</v>
      </c>
    </row>
    <row r="3189" spans="1:15" x14ac:dyDescent="0.3">
      <c r="A3189" s="1" t="s">
        <v>8141</v>
      </c>
      <c r="B3189" s="1" t="s">
        <v>247</v>
      </c>
      <c r="C3189" s="14" t="s">
        <v>5919</v>
      </c>
      <c r="D3189" s="1" t="s">
        <v>19</v>
      </c>
      <c r="E3189" s="1" t="s">
        <v>24</v>
      </c>
      <c r="F3189" s="1" t="s">
        <v>31</v>
      </c>
      <c r="G3189" s="1" t="s">
        <v>36</v>
      </c>
      <c r="H3189" s="1">
        <v>1089</v>
      </c>
      <c r="I3189" s="1">
        <v>1651.59</v>
      </c>
      <c r="J3189" s="1">
        <v>2683.64</v>
      </c>
      <c r="K3189" s="1">
        <v>431</v>
      </c>
      <c r="L3189" s="1">
        <f>Table49[[#This Row],[Selling_Price]]-Table49[[#This Row],[Market_Price]]</f>
        <v>1032.05</v>
      </c>
      <c r="M3189" s="1">
        <f>Table49[[#This Row],[Quantity]]*Table49[[#This Row],[Selling_Price]]</f>
        <v>1156648.8399999999</v>
      </c>
      <c r="N3189" s="1">
        <f>Table49[[#This Row],[Quantity]]*Table49[[#This Row],[Profit_Per_Quantity]]</f>
        <v>444813.55</v>
      </c>
      <c r="O3189" s="1" t="s">
        <v>47</v>
      </c>
    </row>
    <row r="3190" spans="1:15" x14ac:dyDescent="0.3">
      <c r="A3190" s="1" t="s">
        <v>6405</v>
      </c>
      <c r="B3190" s="1" t="s">
        <v>324</v>
      </c>
      <c r="C3190" s="14" t="s">
        <v>5555</v>
      </c>
      <c r="D3190" s="1" t="s">
        <v>14</v>
      </c>
      <c r="E3190" s="1" t="s">
        <v>30</v>
      </c>
      <c r="F3190" s="1" t="s">
        <v>31</v>
      </c>
      <c r="G3190" s="1" t="s">
        <v>44</v>
      </c>
      <c r="H3190" s="1">
        <v>1048</v>
      </c>
      <c r="I3190" s="1">
        <v>1869.6</v>
      </c>
      <c r="J3190" s="1">
        <v>2098.61</v>
      </c>
      <c r="K3190" s="1">
        <v>246</v>
      </c>
      <c r="L3190" s="1">
        <f>Table49[[#This Row],[Selling_Price]]-Table49[[#This Row],[Market_Price]]</f>
        <v>229.01000000000022</v>
      </c>
      <c r="M3190" s="1">
        <f>Table49[[#This Row],[Quantity]]*Table49[[#This Row],[Selling_Price]]</f>
        <v>516258.06000000006</v>
      </c>
      <c r="N3190" s="1">
        <f>Table49[[#This Row],[Quantity]]*Table49[[#This Row],[Profit_Per_Quantity]]</f>
        <v>56336.46000000005</v>
      </c>
      <c r="O3190" s="1" t="s">
        <v>47</v>
      </c>
    </row>
    <row r="3191" spans="1:15" x14ac:dyDescent="0.3">
      <c r="A3191" s="1" t="s">
        <v>6586</v>
      </c>
      <c r="B3191" s="1" t="s">
        <v>3449</v>
      </c>
      <c r="C3191" s="14" t="s">
        <v>5132</v>
      </c>
      <c r="D3191" s="1" t="s">
        <v>14</v>
      </c>
      <c r="E3191" s="1" t="s">
        <v>25</v>
      </c>
      <c r="F3191" s="1" t="s">
        <v>32</v>
      </c>
      <c r="G3191" s="1" t="s">
        <v>40</v>
      </c>
      <c r="H3191" s="1">
        <v>1030</v>
      </c>
      <c r="I3191" s="1">
        <v>1694.41</v>
      </c>
      <c r="J3191" s="1">
        <v>2942.16</v>
      </c>
      <c r="K3191" s="1">
        <v>212</v>
      </c>
      <c r="L3191" s="1">
        <f>Table49[[#This Row],[Selling_Price]]-Table49[[#This Row],[Market_Price]]</f>
        <v>1247.7499999999998</v>
      </c>
      <c r="M3191" s="1">
        <f>Table49[[#This Row],[Quantity]]*Table49[[#This Row],[Selling_Price]]</f>
        <v>623737.91999999993</v>
      </c>
      <c r="N3191" s="1">
        <f>Table49[[#This Row],[Quantity]]*Table49[[#This Row],[Profit_Per_Quantity]]</f>
        <v>264522.99999999994</v>
      </c>
      <c r="O3191" s="1" t="s">
        <v>47</v>
      </c>
    </row>
    <row r="3192" spans="1:15" x14ac:dyDescent="0.3">
      <c r="A3192" s="1" t="s">
        <v>10041</v>
      </c>
      <c r="B3192" s="1" t="s">
        <v>3339</v>
      </c>
      <c r="C3192" s="14" t="s">
        <v>5204</v>
      </c>
      <c r="D3192" s="1" t="s">
        <v>18</v>
      </c>
      <c r="E3192" s="1" t="s">
        <v>4351</v>
      </c>
      <c r="F3192" s="1" t="s">
        <v>31</v>
      </c>
      <c r="G3192" s="1" t="s">
        <v>36</v>
      </c>
      <c r="H3192" s="1">
        <v>1090</v>
      </c>
      <c r="I3192" s="1">
        <v>954.38</v>
      </c>
      <c r="J3192" s="1">
        <v>1522.69</v>
      </c>
      <c r="K3192" s="1">
        <v>350</v>
      </c>
      <c r="L3192" s="1">
        <f>Table49[[#This Row],[Selling_Price]]-Table49[[#This Row],[Market_Price]]</f>
        <v>568.31000000000006</v>
      </c>
      <c r="M3192" s="1">
        <f>Table49[[#This Row],[Quantity]]*Table49[[#This Row],[Selling_Price]]</f>
        <v>532941.5</v>
      </c>
      <c r="N3192" s="1">
        <f>Table49[[#This Row],[Quantity]]*Table49[[#This Row],[Profit_Per_Quantity]]</f>
        <v>198908.50000000003</v>
      </c>
      <c r="O3192" s="1" t="s">
        <v>47</v>
      </c>
    </row>
    <row r="3193" spans="1:15" x14ac:dyDescent="0.3">
      <c r="A3193" s="1" t="s">
        <v>9043</v>
      </c>
      <c r="B3193" s="1" t="s">
        <v>1747</v>
      </c>
      <c r="C3193" s="14" t="s">
        <v>5926</v>
      </c>
      <c r="D3193" s="1" t="s">
        <v>18</v>
      </c>
      <c r="E3193" s="1" t="s">
        <v>30</v>
      </c>
      <c r="F3193" s="1" t="s">
        <v>31</v>
      </c>
      <c r="G3193" s="1" t="s">
        <v>4352</v>
      </c>
      <c r="H3193" s="1">
        <v>1060</v>
      </c>
      <c r="I3193" s="1">
        <v>1279.25</v>
      </c>
      <c r="J3193" s="1">
        <v>2238.4499999999998</v>
      </c>
      <c r="K3193" s="1">
        <v>98</v>
      </c>
      <c r="L3193" s="1">
        <f>Table49[[#This Row],[Selling_Price]]-Table49[[#This Row],[Market_Price]]</f>
        <v>959.19999999999982</v>
      </c>
      <c r="M3193" s="1">
        <f>Table49[[#This Row],[Quantity]]*Table49[[#This Row],[Selling_Price]]</f>
        <v>219368.09999999998</v>
      </c>
      <c r="N3193" s="1">
        <f>Table49[[#This Row],[Quantity]]*Table49[[#This Row],[Profit_Per_Quantity]]</f>
        <v>94001.599999999977</v>
      </c>
      <c r="O3193" s="1" t="s">
        <v>47</v>
      </c>
    </row>
    <row r="3194" spans="1:15" x14ac:dyDescent="0.3">
      <c r="A3194" s="1" t="s">
        <v>6720</v>
      </c>
      <c r="B3194" s="1" t="s">
        <v>3759</v>
      </c>
      <c r="C3194" s="14" t="s">
        <v>4887</v>
      </c>
      <c r="D3194" s="1" t="s">
        <v>12</v>
      </c>
      <c r="E3194" s="1" t="s">
        <v>21</v>
      </c>
      <c r="F3194" s="1" t="s">
        <v>35</v>
      </c>
      <c r="G3194" s="1" t="s">
        <v>38</v>
      </c>
      <c r="H3194" s="1">
        <v>1002</v>
      </c>
      <c r="I3194" s="1">
        <v>994.51</v>
      </c>
      <c r="J3194" s="1">
        <v>1259.6300000000001</v>
      </c>
      <c r="K3194" s="1">
        <v>269</v>
      </c>
      <c r="L3194" s="1">
        <f>Table49[[#This Row],[Selling_Price]]-Table49[[#This Row],[Market_Price]]</f>
        <v>265.12000000000012</v>
      </c>
      <c r="M3194" s="1">
        <f>Table49[[#This Row],[Quantity]]*Table49[[#This Row],[Selling_Price]]</f>
        <v>338840.47000000003</v>
      </c>
      <c r="N3194" s="1">
        <f>Table49[[#This Row],[Quantity]]*Table49[[#This Row],[Profit_Per_Quantity]]</f>
        <v>71317.280000000028</v>
      </c>
      <c r="O3194" s="1" t="s">
        <v>47</v>
      </c>
    </row>
    <row r="3195" spans="1:15" x14ac:dyDescent="0.3">
      <c r="A3195" s="1" t="s">
        <v>10307</v>
      </c>
      <c r="B3195" s="1" t="s">
        <v>3724</v>
      </c>
      <c r="C3195" s="14" t="s">
        <v>4915</v>
      </c>
      <c r="D3195" s="1" t="s">
        <v>11</v>
      </c>
      <c r="E3195" s="1" t="s">
        <v>27</v>
      </c>
      <c r="F3195" s="1" t="s">
        <v>35</v>
      </c>
      <c r="G3195" s="1" t="s">
        <v>44</v>
      </c>
      <c r="H3195" s="1">
        <v>1082</v>
      </c>
      <c r="I3195" s="1">
        <v>1185.52</v>
      </c>
      <c r="J3195" s="1">
        <v>1386.3</v>
      </c>
      <c r="K3195" s="1">
        <v>112</v>
      </c>
      <c r="L3195" s="1">
        <f>Table49[[#This Row],[Selling_Price]]-Table49[[#This Row],[Market_Price]]</f>
        <v>200.77999999999997</v>
      </c>
      <c r="M3195" s="1">
        <f>Table49[[#This Row],[Quantity]]*Table49[[#This Row],[Selling_Price]]</f>
        <v>155265.60000000001</v>
      </c>
      <c r="N3195" s="1">
        <f>Table49[[#This Row],[Quantity]]*Table49[[#This Row],[Profit_Per_Quantity]]</f>
        <v>22487.359999999997</v>
      </c>
      <c r="O3195" s="1" t="s">
        <v>47</v>
      </c>
    </row>
    <row r="3196" spans="1:15" x14ac:dyDescent="0.3">
      <c r="A3196" s="1" t="s">
        <v>8964</v>
      </c>
      <c r="B3196" s="1" t="s">
        <v>1620</v>
      </c>
      <c r="C3196" s="14" t="s">
        <v>5963</v>
      </c>
      <c r="D3196" s="1" t="s">
        <v>16</v>
      </c>
      <c r="E3196" s="1" t="s">
        <v>30</v>
      </c>
      <c r="F3196" s="1" t="s">
        <v>33</v>
      </c>
      <c r="G3196" s="1" t="s">
        <v>38</v>
      </c>
      <c r="H3196" s="1">
        <v>1100</v>
      </c>
      <c r="I3196" s="1">
        <v>644.34</v>
      </c>
      <c r="J3196" s="1">
        <v>1149</v>
      </c>
      <c r="K3196" s="1">
        <v>466</v>
      </c>
      <c r="L3196" s="1">
        <f>Table49[[#This Row],[Selling_Price]]-Table49[[#This Row],[Market_Price]]</f>
        <v>504.65999999999997</v>
      </c>
      <c r="M3196" s="1">
        <f>Table49[[#This Row],[Quantity]]*Table49[[#This Row],[Selling_Price]]</f>
        <v>535434</v>
      </c>
      <c r="N3196" s="1">
        <f>Table49[[#This Row],[Quantity]]*Table49[[#This Row],[Profit_Per_Quantity]]</f>
        <v>235171.56</v>
      </c>
      <c r="O3196" s="1" t="s">
        <v>47</v>
      </c>
    </row>
    <row r="3197" spans="1:15" x14ac:dyDescent="0.3">
      <c r="A3197" s="1" t="s">
        <v>8285</v>
      </c>
      <c r="B3197" s="1" t="s">
        <v>502</v>
      </c>
      <c r="C3197" s="14" t="s">
        <v>4957</v>
      </c>
      <c r="D3197" s="1" t="s">
        <v>17</v>
      </c>
      <c r="E3197" s="1" t="s">
        <v>4351</v>
      </c>
      <c r="F3197" s="1" t="s">
        <v>34</v>
      </c>
      <c r="G3197" s="1" t="s">
        <v>43</v>
      </c>
      <c r="H3197" s="1">
        <v>1091</v>
      </c>
      <c r="I3197" s="1">
        <v>644.84</v>
      </c>
      <c r="J3197" s="1">
        <v>887.52</v>
      </c>
      <c r="K3197" s="1">
        <v>285</v>
      </c>
      <c r="L3197" s="1">
        <f>Table49[[#This Row],[Selling_Price]]-Table49[[#This Row],[Market_Price]]</f>
        <v>242.67999999999995</v>
      </c>
      <c r="M3197" s="1">
        <f>Table49[[#This Row],[Quantity]]*Table49[[#This Row],[Selling_Price]]</f>
        <v>252943.19999999998</v>
      </c>
      <c r="N3197" s="1">
        <f>Table49[[#This Row],[Quantity]]*Table49[[#This Row],[Profit_Per_Quantity]]</f>
        <v>69163.799999999988</v>
      </c>
      <c r="O3197" s="1" t="s">
        <v>47</v>
      </c>
    </row>
    <row r="3198" spans="1:15" x14ac:dyDescent="0.3">
      <c r="A3198" s="1" t="s">
        <v>8730</v>
      </c>
      <c r="B3198" s="1" t="s">
        <v>1222</v>
      </c>
      <c r="C3198" s="14" t="s">
        <v>5965</v>
      </c>
      <c r="D3198" s="1" t="s">
        <v>20</v>
      </c>
      <c r="E3198" s="1" t="s">
        <v>30</v>
      </c>
      <c r="F3198" s="1" t="s">
        <v>33</v>
      </c>
      <c r="G3198" s="1" t="s">
        <v>38</v>
      </c>
      <c r="H3198" s="1">
        <v>1004</v>
      </c>
      <c r="I3198" s="1">
        <v>563.22</v>
      </c>
      <c r="J3198" s="1">
        <v>662.87</v>
      </c>
      <c r="K3198" s="1">
        <v>436</v>
      </c>
      <c r="L3198" s="1">
        <f>Table49[[#This Row],[Selling_Price]]-Table49[[#This Row],[Market_Price]]</f>
        <v>99.649999999999977</v>
      </c>
      <c r="M3198" s="1">
        <f>Table49[[#This Row],[Quantity]]*Table49[[#This Row],[Selling_Price]]</f>
        <v>289011.32</v>
      </c>
      <c r="N3198" s="1">
        <f>Table49[[#This Row],[Quantity]]*Table49[[#This Row],[Profit_Per_Quantity]]</f>
        <v>43447.399999999987</v>
      </c>
      <c r="O3198" s="1" t="s">
        <v>47</v>
      </c>
    </row>
    <row r="3199" spans="1:15" x14ac:dyDescent="0.3">
      <c r="A3199" s="1" t="s">
        <v>6884</v>
      </c>
      <c r="B3199" s="1" t="s">
        <v>1199</v>
      </c>
      <c r="C3199" s="14" t="s">
        <v>5692</v>
      </c>
      <c r="D3199" s="1" t="s">
        <v>16</v>
      </c>
      <c r="E3199" s="1" t="s">
        <v>25</v>
      </c>
      <c r="F3199" s="1" t="s">
        <v>31</v>
      </c>
      <c r="G3199" s="1" t="s">
        <v>42</v>
      </c>
      <c r="H3199" s="1">
        <v>1018</v>
      </c>
      <c r="I3199" s="1">
        <v>1325.07</v>
      </c>
      <c r="J3199" s="1">
        <v>1607.88</v>
      </c>
      <c r="K3199" s="1">
        <v>453</v>
      </c>
      <c r="L3199" s="1">
        <f>Table49[[#This Row],[Selling_Price]]-Table49[[#This Row],[Market_Price]]</f>
        <v>282.81000000000017</v>
      </c>
      <c r="M3199" s="1">
        <f>Table49[[#This Row],[Quantity]]*Table49[[#This Row],[Selling_Price]]</f>
        <v>728369.64</v>
      </c>
      <c r="N3199" s="1">
        <f>Table49[[#This Row],[Quantity]]*Table49[[#This Row],[Profit_Per_Quantity]]</f>
        <v>128112.93000000008</v>
      </c>
      <c r="O3199" s="1" t="s">
        <v>47</v>
      </c>
    </row>
    <row r="3200" spans="1:15" x14ac:dyDescent="0.3">
      <c r="A3200" s="1" t="s">
        <v>9361</v>
      </c>
      <c r="B3200" s="1" t="s">
        <v>2246</v>
      </c>
      <c r="C3200" s="14" t="s">
        <v>4522</v>
      </c>
      <c r="D3200" s="1" t="s">
        <v>18</v>
      </c>
      <c r="E3200" s="1" t="s">
        <v>24</v>
      </c>
      <c r="F3200" s="1" t="s">
        <v>31</v>
      </c>
      <c r="G3200" s="1" t="s">
        <v>4352</v>
      </c>
      <c r="H3200" s="1">
        <v>1001</v>
      </c>
      <c r="I3200" s="1">
        <v>919.15</v>
      </c>
      <c r="J3200" s="1">
        <v>1531.6</v>
      </c>
      <c r="K3200" s="1">
        <v>435</v>
      </c>
      <c r="L3200" s="1">
        <f>Table49[[#This Row],[Selling_Price]]-Table49[[#This Row],[Market_Price]]</f>
        <v>612.44999999999993</v>
      </c>
      <c r="M3200" s="1">
        <f>Table49[[#This Row],[Quantity]]*Table49[[#This Row],[Selling_Price]]</f>
        <v>666246</v>
      </c>
      <c r="N3200" s="1">
        <f>Table49[[#This Row],[Quantity]]*Table49[[#This Row],[Profit_Per_Quantity]]</f>
        <v>266415.74999999994</v>
      </c>
      <c r="O3200" s="1" t="s">
        <v>47</v>
      </c>
    </row>
    <row r="3201" spans="1:15" x14ac:dyDescent="0.3">
      <c r="A3201" s="1" t="s">
        <v>7095</v>
      </c>
      <c r="B3201" s="1" t="s">
        <v>944</v>
      </c>
      <c r="C3201" s="14" t="s">
        <v>4734</v>
      </c>
      <c r="D3201" s="1" t="s">
        <v>17</v>
      </c>
      <c r="E3201" s="1" t="s">
        <v>26</v>
      </c>
      <c r="F3201" s="1" t="s">
        <v>33</v>
      </c>
      <c r="G3201" s="1" t="s">
        <v>43</v>
      </c>
      <c r="H3201" s="1">
        <v>1085</v>
      </c>
      <c r="I3201" s="1">
        <v>1431.25</v>
      </c>
      <c r="J3201" s="1">
        <v>2488.42</v>
      </c>
      <c r="K3201" s="1">
        <v>31</v>
      </c>
      <c r="L3201" s="1">
        <f>Table49[[#This Row],[Selling_Price]]-Table49[[#This Row],[Market_Price]]</f>
        <v>1057.17</v>
      </c>
      <c r="M3201" s="1">
        <f>Table49[[#This Row],[Quantity]]*Table49[[#This Row],[Selling_Price]]</f>
        <v>77141.02</v>
      </c>
      <c r="N3201" s="1">
        <f>Table49[[#This Row],[Quantity]]*Table49[[#This Row],[Profit_Per_Quantity]]</f>
        <v>32772.270000000004</v>
      </c>
      <c r="O3201" s="1" t="s">
        <v>47</v>
      </c>
    </row>
    <row r="3202" spans="1:15" x14ac:dyDescent="0.3">
      <c r="A3202" s="1" t="s">
        <v>6477</v>
      </c>
      <c r="B3202" s="1" t="s">
        <v>3835</v>
      </c>
      <c r="C3202" s="14" t="s">
        <v>4769</v>
      </c>
      <c r="D3202" s="1" t="s">
        <v>15</v>
      </c>
      <c r="E3202" s="1" t="s">
        <v>27</v>
      </c>
      <c r="F3202" s="1" t="s">
        <v>34</v>
      </c>
      <c r="G3202" s="1" t="s">
        <v>37</v>
      </c>
      <c r="H3202" s="1">
        <v>1046</v>
      </c>
      <c r="I3202" s="1">
        <v>1090.29</v>
      </c>
      <c r="J3202" s="1">
        <v>1497.44</v>
      </c>
      <c r="K3202" s="1">
        <v>223</v>
      </c>
      <c r="L3202" s="1">
        <f>Table49[[#This Row],[Selling_Price]]-Table49[[#This Row],[Market_Price]]</f>
        <v>407.15000000000009</v>
      </c>
      <c r="M3202" s="1">
        <f>Table49[[#This Row],[Quantity]]*Table49[[#This Row],[Selling_Price]]</f>
        <v>333929.12</v>
      </c>
      <c r="N3202" s="1">
        <f>Table49[[#This Row],[Quantity]]*Table49[[#This Row],[Profit_Per_Quantity]]</f>
        <v>90794.450000000026</v>
      </c>
      <c r="O3202" s="1" t="s">
        <v>47</v>
      </c>
    </row>
    <row r="3203" spans="1:15" x14ac:dyDescent="0.3">
      <c r="A3203" s="1" t="s">
        <v>7783</v>
      </c>
      <c r="B3203" s="1" t="s">
        <v>1310</v>
      </c>
      <c r="C3203" s="14" t="s">
        <v>5773</v>
      </c>
      <c r="D3203" s="1" t="s">
        <v>20</v>
      </c>
      <c r="E3203" s="1" t="s">
        <v>29</v>
      </c>
      <c r="F3203" s="1" t="s">
        <v>35</v>
      </c>
      <c r="G3203" s="1" t="s">
        <v>43</v>
      </c>
      <c r="H3203" s="1">
        <v>1041</v>
      </c>
      <c r="I3203" s="1">
        <v>211.92</v>
      </c>
      <c r="J3203" s="1">
        <v>281.45999999999998</v>
      </c>
      <c r="K3203" s="1">
        <v>186</v>
      </c>
      <c r="L3203" s="1">
        <f>Table49[[#This Row],[Selling_Price]]-Table49[[#This Row],[Market_Price]]</f>
        <v>69.539999999999992</v>
      </c>
      <c r="M3203" s="1">
        <f>Table49[[#This Row],[Quantity]]*Table49[[#This Row],[Selling_Price]]</f>
        <v>52351.56</v>
      </c>
      <c r="N3203" s="1">
        <f>Table49[[#This Row],[Quantity]]*Table49[[#This Row],[Profit_Per_Quantity]]</f>
        <v>12934.439999999999</v>
      </c>
      <c r="O3203" s="1" t="s">
        <v>47</v>
      </c>
    </row>
    <row r="3204" spans="1:15" x14ac:dyDescent="0.3">
      <c r="A3204" s="1" t="s">
        <v>8203</v>
      </c>
      <c r="B3204" s="1" t="s">
        <v>364</v>
      </c>
      <c r="C3204" s="14" t="s">
        <v>4458</v>
      </c>
      <c r="D3204" s="1" t="s">
        <v>16</v>
      </c>
      <c r="E3204" s="1" t="s">
        <v>24</v>
      </c>
      <c r="F3204" s="1" t="s">
        <v>34</v>
      </c>
      <c r="G3204" s="1" t="s">
        <v>42</v>
      </c>
      <c r="H3204" s="1">
        <v>1001</v>
      </c>
      <c r="I3204" s="1">
        <v>196.65</v>
      </c>
      <c r="J3204" s="1">
        <v>240.87</v>
      </c>
      <c r="K3204" s="1">
        <v>202</v>
      </c>
      <c r="L3204" s="1">
        <f>Table49[[#This Row],[Selling_Price]]-Table49[[#This Row],[Market_Price]]</f>
        <v>44.22</v>
      </c>
      <c r="M3204" s="1">
        <f>Table49[[#This Row],[Quantity]]*Table49[[#This Row],[Selling_Price]]</f>
        <v>48655.74</v>
      </c>
      <c r="N3204" s="1">
        <f>Table49[[#This Row],[Quantity]]*Table49[[#This Row],[Profit_Per_Quantity]]</f>
        <v>8932.44</v>
      </c>
      <c r="O3204" s="1" t="s">
        <v>47</v>
      </c>
    </row>
    <row r="3205" spans="1:15" x14ac:dyDescent="0.3">
      <c r="A3205" s="1" t="s">
        <v>6430</v>
      </c>
      <c r="B3205" s="1" t="s">
        <v>2576</v>
      </c>
      <c r="C3205" s="14" t="s">
        <v>5636</v>
      </c>
      <c r="D3205" s="1" t="s">
        <v>19</v>
      </c>
      <c r="E3205" s="1" t="s">
        <v>25</v>
      </c>
      <c r="F3205" s="1" t="s">
        <v>34</v>
      </c>
      <c r="G3205" s="1" t="s">
        <v>43</v>
      </c>
      <c r="H3205" s="1">
        <v>1054</v>
      </c>
      <c r="I3205" s="1">
        <v>1160.1400000000001</v>
      </c>
      <c r="J3205" s="1">
        <v>1586.56</v>
      </c>
      <c r="K3205" s="1">
        <v>441</v>
      </c>
      <c r="L3205" s="1">
        <f>Table49[[#This Row],[Selling_Price]]-Table49[[#This Row],[Market_Price]]</f>
        <v>426.41999999999985</v>
      </c>
      <c r="M3205" s="1">
        <f>Table49[[#This Row],[Quantity]]*Table49[[#This Row],[Selling_Price]]</f>
        <v>699672.96</v>
      </c>
      <c r="N3205" s="1">
        <f>Table49[[#This Row],[Quantity]]*Table49[[#This Row],[Profit_Per_Quantity]]</f>
        <v>188051.21999999994</v>
      </c>
      <c r="O3205" s="1" t="s">
        <v>47</v>
      </c>
    </row>
    <row r="3206" spans="1:15" x14ac:dyDescent="0.3">
      <c r="A3206" s="1" t="s">
        <v>6500</v>
      </c>
      <c r="B3206" s="1" t="s">
        <v>209</v>
      </c>
      <c r="C3206" s="14" t="s">
        <v>5148</v>
      </c>
      <c r="D3206" s="1" t="s">
        <v>12</v>
      </c>
      <c r="E3206" s="1" t="s">
        <v>4351</v>
      </c>
      <c r="F3206" s="1" t="s">
        <v>31</v>
      </c>
      <c r="G3206" s="1" t="s">
        <v>42</v>
      </c>
      <c r="H3206" s="1">
        <v>1006</v>
      </c>
      <c r="I3206" s="1">
        <v>1659.69</v>
      </c>
      <c r="J3206" s="1">
        <v>2675.59</v>
      </c>
      <c r="K3206" s="1">
        <v>486</v>
      </c>
      <c r="L3206" s="1">
        <f>Table49[[#This Row],[Selling_Price]]-Table49[[#This Row],[Market_Price]]</f>
        <v>1015.9000000000001</v>
      </c>
      <c r="M3206" s="1">
        <f>Table49[[#This Row],[Quantity]]*Table49[[#This Row],[Selling_Price]]</f>
        <v>1300336.74</v>
      </c>
      <c r="N3206" s="1">
        <f>Table49[[#This Row],[Quantity]]*Table49[[#This Row],[Profit_Per_Quantity]]</f>
        <v>493727.4</v>
      </c>
      <c r="O3206" s="1" t="s">
        <v>47</v>
      </c>
    </row>
    <row r="3207" spans="1:15" x14ac:dyDescent="0.3">
      <c r="A3207" s="1" t="s">
        <v>7532</v>
      </c>
      <c r="B3207" s="1" t="s">
        <v>844</v>
      </c>
      <c r="C3207" s="14" t="s">
        <v>5952</v>
      </c>
      <c r="D3207" s="1" t="s">
        <v>17</v>
      </c>
      <c r="E3207" s="1" t="s">
        <v>25</v>
      </c>
      <c r="F3207" s="1" t="s">
        <v>35</v>
      </c>
      <c r="G3207" s="1" t="s">
        <v>37</v>
      </c>
      <c r="H3207" s="1">
        <v>1016</v>
      </c>
      <c r="I3207" s="1">
        <v>1764.64</v>
      </c>
      <c r="J3207" s="1">
        <v>2518.37</v>
      </c>
      <c r="K3207" s="1">
        <v>420</v>
      </c>
      <c r="L3207" s="1">
        <f>Table49[[#This Row],[Selling_Price]]-Table49[[#This Row],[Market_Price]]</f>
        <v>753.72999999999979</v>
      </c>
      <c r="M3207" s="1">
        <f>Table49[[#This Row],[Quantity]]*Table49[[#This Row],[Selling_Price]]</f>
        <v>1057715.3999999999</v>
      </c>
      <c r="N3207" s="1">
        <f>Table49[[#This Row],[Quantity]]*Table49[[#This Row],[Profit_Per_Quantity]]</f>
        <v>316566.59999999992</v>
      </c>
      <c r="O3207" s="1" t="s">
        <v>47</v>
      </c>
    </row>
    <row r="3208" spans="1:15" x14ac:dyDescent="0.3">
      <c r="A3208" s="1" t="s">
        <v>9970</v>
      </c>
      <c r="B3208" s="1" t="s">
        <v>3205</v>
      </c>
      <c r="C3208" s="14" t="s">
        <v>4538</v>
      </c>
      <c r="D3208" s="1" t="s">
        <v>17</v>
      </c>
      <c r="E3208" s="1" t="s">
        <v>25</v>
      </c>
      <c r="F3208" s="1" t="s">
        <v>32</v>
      </c>
      <c r="G3208" s="1" t="s">
        <v>42</v>
      </c>
      <c r="H3208" s="1">
        <v>1089</v>
      </c>
      <c r="I3208" s="1">
        <v>1100.6199999999999</v>
      </c>
      <c r="J3208" s="1">
        <v>1657.02</v>
      </c>
      <c r="K3208" s="1">
        <v>278</v>
      </c>
      <c r="L3208" s="1">
        <f>Table49[[#This Row],[Selling_Price]]-Table49[[#This Row],[Market_Price]]</f>
        <v>556.40000000000009</v>
      </c>
      <c r="M3208" s="1">
        <f>Table49[[#This Row],[Quantity]]*Table49[[#This Row],[Selling_Price]]</f>
        <v>460651.56</v>
      </c>
      <c r="N3208" s="1">
        <f>Table49[[#This Row],[Quantity]]*Table49[[#This Row],[Profit_Per_Quantity]]</f>
        <v>154679.20000000001</v>
      </c>
      <c r="O3208" s="1" t="s">
        <v>47</v>
      </c>
    </row>
    <row r="3209" spans="1:15" x14ac:dyDescent="0.3">
      <c r="A3209" s="1" t="s">
        <v>9004</v>
      </c>
      <c r="B3209" s="1" t="s">
        <v>1683</v>
      </c>
      <c r="C3209" s="14" t="s">
        <v>5396</v>
      </c>
      <c r="D3209" s="1" t="s">
        <v>13</v>
      </c>
      <c r="E3209" s="1" t="s">
        <v>28</v>
      </c>
      <c r="F3209" s="1" t="s">
        <v>31</v>
      </c>
      <c r="G3209" s="1" t="s">
        <v>41</v>
      </c>
      <c r="H3209" s="1">
        <v>1093</v>
      </c>
      <c r="I3209" s="1">
        <v>607.96</v>
      </c>
      <c r="J3209" s="1">
        <v>1193.4100000000001</v>
      </c>
      <c r="K3209" s="1">
        <v>156</v>
      </c>
      <c r="L3209" s="1">
        <f>Table49[[#This Row],[Selling_Price]]-Table49[[#This Row],[Market_Price]]</f>
        <v>585.45000000000005</v>
      </c>
      <c r="M3209" s="1">
        <f>Table49[[#This Row],[Quantity]]*Table49[[#This Row],[Selling_Price]]</f>
        <v>186171.96000000002</v>
      </c>
      <c r="N3209" s="1">
        <f>Table49[[#This Row],[Quantity]]*Table49[[#This Row],[Profit_Per_Quantity]]</f>
        <v>91330.200000000012</v>
      </c>
      <c r="O3209" s="1" t="s">
        <v>47</v>
      </c>
    </row>
    <row r="3210" spans="1:15" x14ac:dyDescent="0.3">
      <c r="A3210" s="1" t="s">
        <v>9347</v>
      </c>
      <c r="B3210" s="1" t="s">
        <v>2225</v>
      </c>
      <c r="C3210" s="14" t="s">
        <v>5777</v>
      </c>
      <c r="D3210" s="1" t="s">
        <v>14</v>
      </c>
      <c r="E3210" s="1" t="s">
        <v>4351</v>
      </c>
      <c r="F3210" s="1" t="s">
        <v>31</v>
      </c>
      <c r="G3210" s="1" t="s">
        <v>45</v>
      </c>
      <c r="H3210" s="1">
        <v>1029</v>
      </c>
      <c r="I3210" s="1">
        <v>489.57</v>
      </c>
      <c r="J3210" s="1">
        <v>793.17</v>
      </c>
      <c r="K3210" s="1">
        <v>464</v>
      </c>
      <c r="L3210" s="1">
        <f>Table49[[#This Row],[Selling_Price]]-Table49[[#This Row],[Market_Price]]</f>
        <v>303.59999999999997</v>
      </c>
      <c r="M3210" s="1">
        <f>Table49[[#This Row],[Quantity]]*Table49[[#This Row],[Selling_Price]]</f>
        <v>368030.88</v>
      </c>
      <c r="N3210" s="1">
        <f>Table49[[#This Row],[Quantity]]*Table49[[#This Row],[Profit_Per_Quantity]]</f>
        <v>140870.39999999999</v>
      </c>
      <c r="O3210" s="1" t="s">
        <v>47</v>
      </c>
    </row>
    <row r="3211" spans="1:15" x14ac:dyDescent="0.3">
      <c r="A3211" s="1" t="s">
        <v>7355</v>
      </c>
      <c r="B3211" s="1" t="s">
        <v>2602</v>
      </c>
      <c r="C3211" s="14" t="s">
        <v>5624</v>
      </c>
      <c r="D3211" s="1" t="s">
        <v>20</v>
      </c>
      <c r="E3211" s="1" t="s">
        <v>26</v>
      </c>
      <c r="F3211" s="1" t="s">
        <v>33</v>
      </c>
      <c r="G3211" s="1" t="s">
        <v>36</v>
      </c>
      <c r="H3211" s="1">
        <v>1095</v>
      </c>
      <c r="I3211" s="1">
        <v>164.87</v>
      </c>
      <c r="J3211" s="1">
        <v>322.41000000000003</v>
      </c>
      <c r="K3211" s="1">
        <v>287</v>
      </c>
      <c r="L3211" s="1">
        <f>Table49[[#This Row],[Selling_Price]]-Table49[[#This Row],[Market_Price]]</f>
        <v>157.54000000000002</v>
      </c>
      <c r="M3211" s="1">
        <f>Table49[[#This Row],[Quantity]]*Table49[[#This Row],[Selling_Price]]</f>
        <v>92531.670000000013</v>
      </c>
      <c r="N3211" s="1">
        <f>Table49[[#This Row],[Quantity]]*Table49[[#This Row],[Profit_Per_Quantity]]</f>
        <v>45213.98</v>
      </c>
      <c r="O3211" s="1" t="s">
        <v>47</v>
      </c>
    </row>
    <row r="3212" spans="1:15" x14ac:dyDescent="0.3">
      <c r="A3212" s="1" t="s">
        <v>9515</v>
      </c>
      <c r="B3212" s="1" t="s">
        <v>2495</v>
      </c>
      <c r="C3212" s="14" t="s">
        <v>5672</v>
      </c>
      <c r="D3212" s="1" t="s">
        <v>15</v>
      </c>
      <c r="E3212" s="1" t="s">
        <v>27</v>
      </c>
      <c r="F3212" s="1" t="s">
        <v>32</v>
      </c>
      <c r="G3212" s="1" t="s">
        <v>38</v>
      </c>
      <c r="H3212" s="1">
        <v>1075</v>
      </c>
      <c r="I3212" s="1">
        <v>883.89</v>
      </c>
      <c r="J3212" s="1">
        <v>1414.05</v>
      </c>
      <c r="K3212" s="1">
        <v>51</v>
      </c>
      <c r="L3212" s="1">
        <f>Table49[[#This Row],[Selling_Price]]-Table49[[#This Row],[Market_Price]]</f>
        <v>530.16</v>
      </c>
      <c r="M3212" s="1">
        <f>Table49[[#This Row],[Quantity]]*Table49[[#This Row],[Selling_Price]]</f>
        <v>72116.55</v>
      </c>
      <c r="N3212" s="1">
        <f>Table49[[#This Row],[Quantity]]*Table49[[#This Row],[Profit_Per_Quantity]]</f>
        <v>27038.16</v>
      </c>
      <c r="O3212" s="1" t="s">
        <v>47</v>
      </c>
    </row>
    <row r="3213" spans="1:15" x14ac:dyDescent="0.3">
      <c r="A3213" s="1" t="s">
        <v>9914</v>
      </c>
      <c r="B3213" s="1" t="s">
        <v>3123</v>
      </c>
      <c r="C3213" s="14" t="s">
        <v>4710</v>
      </c>
      <c r="D3213" s="1" t="s">
        <v>15</v>
      </c>
      <c r="E3213" s="1" t="s">
        <v>4349</v>
      </c>
      <c r="F3213" s="1" t="s">
        <v>35</v>
      </c>
      <c r="G3213" s="1" t="s">
        <v>42</v>
      </c>
      <c r="H3213" s="1">
        <v>1006</v>
      </c>
      <c r="I3213" s="1">
        <v>783.02</v>
      </c>
      <c r="J3213" s="1">
        <v>1171.33</v>
      </c>
      <c r="K3213" s="1">
        <v>23</v>
      </c>
      <c r="L3213" s="1">
        <f>Table49[[#This Row],[Selling_Price]]-Table49[[#This Row],[Market_Price]]</f>
        <v>388.30999999999995</v>
      </c>
      <c r="M3213" s="1">
        <f>Table49[[#This Row],[Quantity]]*Table49[[#This Row],[Selling_Price]]</f>
        <v>26940.589999999997</v>
      </c>
      <c r="N3213" s="1">
        <f>Table49[[#This Row],[Quantity]]*Table49[[#This Row],[Profit_Per_Quantity]]</f>
        <v>8931.1299999999992</v>
      </c>
      <c r="O3213" s="1" t="s">
        <v>47</v>
      </c>
    </row>
    <row r="3214" spans="1:15" x14ac:dyDescent="0.3">
      <c r="A3214" s="1" t="s">
        <v>7205</v>
      </c>
      <c r="B3214" s="1" t="s">
        <v>3826</v>
      </c>
      <c r="C3214" s="14" t="s">
        <v>4838</v>
      </c>
      <c r="D3214" s="1" t="s">
        <v>12</v>
      </c>
      <c r="E3214" s="1" t="s">
        <v>25</v>
      </c>
      <c r="F3214" s="1" t="s">
        <v>34</v>
      </c>
      <c r="G3214" s="1" t="s">
        <v>43</v>
      </c>
      <c r="H3214" s="1">
        <v>1096</v>
      </c>
      <c r="I3214" s="1">
        <v>1168.22</v>
      </c>
      <c r="J3214" s="1">
        <v>2252.98</v>
      </c>
      <c r="K3214" s="1">
        <v>154</v>
      </c>
      <c r="L3214" s="1">
        <f>Table49[[#This Row],[Selling_Price]]-Table49[[#This Row],[Market_Price]]</f>
        <v>1084.76</v>
      </c>
      <c r="M3214" s="1">
        <f>Table49[[#This Row],[Quantity]]*Table49[[#This Row],[Selling_Price]]</f>
        <v>346958.92</v>
      </c>
      <c r="N3214" s="1">
        <f>Table49[[#This Row],[Quantity]]*Table49[[#This Row],[Profit_Per_Quantity]]</f>
        <v>167053.04</v>
      </c>
      <c r="O3214" s="1" t="s">
        <v>47</v>
      </c>
    </row>
    <row r="3215" spans="1:15" x14ac:dyDescent="0.3">
      <c r="A3215" s="1" t="s">
        <v>9709</v>
      </c>
      <c r="B3215" s="1" t="s">
        <v>2793</v>
      </c>
      <c r="C3215" s="14" t="s">
        <v>5527</v>
      </c>
      <c r="D3215" s="1" t="s">
        <v>13</v>
      </c>
      <c r="E3215" s="1" t="s">
        <v>25</v>
      </c>
      <c r="F3215" s="1" t="s">
        <v>32</v>
      </c>
      <c r="G3215" s="1" t="s">
        <v>42</v>
      </c>
      <c r="H3215" s="1">
        <v>1044</v>
      </c>
      <c r="I3215" s="1">
        <v>137.06</v>
      </c>
      <c r="J3215" s="1">
        <v>175.61</v>
      </c>
      <c r="K3215" s="1">
        <v>496</v>
      </c>
      <c r="L3215" s="1">
        <f>Table49[[#This Row],[Selling_Price]]-Table49[[#This Row],[Market_Price]]</f>
        <v>38.550000000000011</v>
      </c>
      <c r="M3215" s="1">
        <f>Table49[[#This Row],[Quantity]]*Table49[[#This Row],[Selling_Price]]</f>
        <v>87102.560000000012</v>
      </c>
      <c r="N3215" s="1">
        <f>Table49[[#This Row],[Quantity]]*Table49[[#This Row],[Profit_Per_Quantity]]</f>
        <v>19120.800000000007</v>
      </c>
      <c r="O3215" s="1" t="s">
        <v>47</v>
      </c>
    </row>
    <row r="3216" spans="1:15" x14ac:dyDescent="0.3">
      <c r="A3216" s="1" t="s">
        <v>10676</v>
      </c>
      <c r="B3216" s="1" t="s">
        <v>4311</v>
      </c>
      <c r="C3216" s="14" t="s">
        <v>4393</v>
      </c>
      <c r="D3216" s="1" t="s">
        <v>13</v>
      </c>
      <c r="E3216" s="1" t="s">
        <v>4351</v>
      </c>
      <c r="F3216" s="1" t="s">
        <v>33</v>
      </c>
      <c r="G3216" s="1" t="s">
        <v>36</v>
      </c>
      <c r="H3216" s="1">
        <v>1068</v>
      </c>
      <c r="I3216" s="1">
        <v>411.08</v>
      </c>
      <c r="J3216" s="1">
        <v>548</v>
      </c>
      <c r="K3216" s="1">
        <v>312</v>
      </c>
      <c r="L3216" s="1">
        <f>Table49[[#This Row],[Selling_Price]]-Table49[[#This Row],[Market_Price]]</f>
        <v>136.92000000000002</v>
      </c>
      <c r="M3216" s="1">
        <f>Table49[[#This Row],[Quantity]]*Table49[[#This Row],[Selling_Price]]</f>
        <v>170976</v>
      </c>
      <c r="N3216" s="1">
        <f>Table49[[#This Row],[Quantity]]*Table49[[#This Row],[Profit_Per_Quantity]]</f>
        <v>42719.040000000008</v>
      </c>
      <c r="O3216" s="1" t="s">
        <v>47</v>
      </c>
    </row>
    <row r="3217" spans="1:15" x14ac:dyDescent="0.3">
      <c r="A3217" s="1" t="s">
        <v>7341</v>
      </c>
      <c r="B3217" s="1" t="s">
        <v>4275</v>
      </c>
      <c r="C3217" s="14" t="s">
        <v>4430</v>
      </c>
      <c r="D3217" s="1" t="s">
        <v>12</v>
      </c>
      <c r="E3217" s="1" t="s">
        <v>21</v>
      </c>
      <c r="F3217" s="1" t="s">
        <v>34</v>
      </c>
      <c r="G3217" s="1" t="s">
        <v>43</v>
      </c>
      <c r="H3217" s="1">
        <v>1004</v>
      </c>
      <c r="I3217" s="1">
        <v>1597.76</v>
      </c>
      <c r="J3217" s="1">
        <v>2688.48</v>
      </c>
      <c r="K3217" s="1">
        <v>180</v>
      </c>
      <c r="L3217" s="1">
        <f>Table49[[#This Row],[Selling_Price]]-Table49[[#This Row],[Market_Price]]</f>
        <v>1090.72</v>
      </c>
      <c r="M3217" s="1">
        <f>Table49[[#This Row],[Quantity]]*Table49[[#This Row],[Selling_Price]]</f>
        <v>483926.4</v>
      </c>
      <c r="N3217" s="1">
        <f>Table49[[#This Row],[Quantity]]*Table49[[#This Row],[Profit_Per_Quantity]]</f>
        <v>196329.60000000001</v>
      </c>
      <c r="O3217" s="1" t="s">
        <v>47</v>
      </c>
    </row>
    <row r="3218" spans="1:15" x14ac:dyDescent="0.3">
      <c r="A3218" s="1" t="s">
        <v>9975</v>
      </c>
      <c r="B3218" s="1" t="s">
        <v>3213</v>
      </c>
      <c r="C3218" s="14" t="s">
        <v>4424</v>
      </c>
      <c r="D3218" s="1" t="s">
        <v>18</v>
      </c>
      <c r="E3218" s="1" t="s">
        <v>4351</v>
      </c>
      <c r="F3218" s="1" t="s">
        <v>32</v>
      </c>
      <c r="G3218" s="1" t="s">
        <v>42</v>
      </c>
      <c r="H3218" s="1">
        <v>1065</v>
      </c>
      <c r="I3218" s="1">
        <v>222.85</v>
      </c>
      <c r="J3218" s="1">
        <v>414.34</v>
      </c>
      <c r="K3218" s="1">
        <v>500</v>
      </c>
      <c r="L3218" s="1">
        <f>Table49[[#This Row],[Selling_Price]]-Table49[[#This Row],[Market_Price]]</f>
        <v>191.48999999999998</v>
      </c>
      <c r="M3218" s="1">
        <f>Table49[[#This Row],[Quantity]]*Table49[[#This Row],[Selling_Price]]</f>
        <v>207170</v>
      </c>
      <c r="N3218" s="1">
        <f>Table49[[#This Row],[Quantity]]*Table49[[#This Row],[Profit_Per_Quantity]]</f>
        <v>95744.999999999985</v>
      </c>
      <c r="O3218" s="1" t="s">
        <v>47</v>
      </c>
    </row>
    <row r="3219" spans="1:15" x14ac:dyDescent="0.3">
      <c r="A3219" s="1" t="s">
        <v>10394</v>
      </c>
      <c r="B3219" s="1" t="s">
        <v>3859</v>
      </c>
      <c r="C3219" s="14" t="s">
        <v>4812</v>
      </c>
      <c r="D3219" s="1" t="s">
        <v>16</v>
      </c>
      <c r="E3219" s="1" t="s">
        <v>27</v>
      </c>
      <c r="F3219" s="1" t="s">
        <v>35</v>
      </c>
      <c r="G3219" s="1" t="s">
        <v>40</v>
      </c>
      <c r="H3219" s="1">
        <v>1077</v>
      </c>
      <c r="I3219" s="1">
        <v>454.79</v>
      </c>
      <c r="J3219" s="1">
        <v>705.36</v>
      </c>
      <c r="K3219" s="1">
        <v>274</v>
      </c>
      <c r="L3219" s="1">
        <f>Table49[[#This Row],[Selling_Price]]-Table49[[#This Row],[Market_Price]]</f>
        <v>250.57</v>
      </c>
      <c r="M3219" s="1">
        <f>Table49[[#This Row],[Quantity]]*Table49[[#This Row],[Selling_Price]]</f>
        <v>193268.64</v>
      </c>
      <c r="N3219" s="1">
        <f>Table49[[#This Row],[Quantity]]*Table49[[#This Row],[Profit_Per_Quantity]]</f>
        <v>68656.179999999993</v>
      </c>
      <c r="O3219" s="1" t="s">
        <v>47</v>
      </c>
    </row>
    <row r="3220" spans="1:15" x14ac:dyDescent="0.3">
      <c r="A3220" s="1" t="s">
        <v>9166</v>
      </c>
      <c r="B3220" s="1" t="s">
        <v>1939</v>
      </c>
      <c r="C3220" s="14" t="s">
        <v>5511</v>
      </c>
      <c r="D3220" s="1" t="s">
        <v>14</v>
      </c>
      <c r="E3220" s="1" t="s">
        <v>27</v>
      </c>
      <c r="F3220" s="1" t="s">
        <v>33</v>
      </c>
      <c r="G3220" s="1" t="s">
        <v>42</v>
      </c>
      <c r="H3220" s="1">
        <v>1061</v>
      </c>
      <c r="I3220" s="1">
        <v>635.88</v>
      </c>
      <c r="J3220" s="1">
        <v>815.53</v>
      </c>
      <c r="K3220" s="1">
        <v>123</v>
      </c>
      <c r="L3220" s="1">
        <f>Table49[[#This Row],[Selling_Price]]-Table49[[#This Row],[Market_Price]]</f>
        <v>179.64999999999998</v>
      </c>
      <c r="M3220" s="1">
        <f>Table49[[#This Row],[Quantity]]*Table49[[#This Row],[Selling_Price]]</f>
        <v>100310.19</v>
      </c>
      <c r="N3220" s="1">
        <f>Table49[[#This Row],[Quantity]]*Table49[[#This Row],[Profit_Per_Quantity]]</f>
        <v>22096.949999999997</v>
      </c>
      <c r="O3220" s="1" t="s">
        <v>47</v>
      </c>
    </row>
    <row r="3221" spans="1:15" x14ac:dyDescent="0.3">
      <c r="A3221" s="1" t="s">
        <v>10552</v>
      </c>
      <c r="B3221" s="1" t="s">
        <v>4118</v>
      </c>
      <c r="C3221" s="14" t="s">
        <v>4582</v>
      </c>
      <c r="D3221" s="1" t="s">
        <v>14</v>
      </c>
      <c r="E3221" s="1" t="s">
        <v>28</v>
      </c>
      <c r="F3221" s="1" t="s">
        <v>32</v>
      </c>
      <c r="G3221" s="1" t="s">
        <v>4352</v>
      </c>
      <c r="H3221" s="1">
        <v>1077</v>
      </c>
      <c r="I3221" s="1">
        <v>391.17</v>
      </c>
      <c r="J3221" s="1">
        <v>454.63</v>
      </c>
      <c r="K3221" s="1">
        <v>202</v>
      </c>
      <c r="L3221" s="1">
        <f>Table49[[#This Row],[Selling_Price]]-Table49[[#This Row],[Market_Price]]</f>
        <v>63.45999999999998</v>
      </c>
      <c r="M3221" s="1">
        <f>Table49[[#This Row],[Quantity]]*Table49[[#This Row],[Selling_Price]]</f>
        <v>91835.26</v>
      </c>
      <c r="N3221" s="1">
        <f>Table49[[#This Row],[Quantity]]*Table49[[#This Row],[Profit_Per_Quantity]]</f>
        <v>12818.919999999996</v>
      </c>
      <c r="O3221" s="1" t="s">
        <v>47</v>
      </c>
    </row>
    <row r="3222" spans="1:15" x14ac:dyDescent="0.3">
      <c r="A3222" s="1" t="s">
        <v>7924</v>
      </c>
      <c r="B3222" s="1" t="s">
        <v>3388</v>
      </c>
      <c r="C3222" s="14" t="s">
        <v>5171</v>
      </c>
      <c r="D3222" s="1" t="s">
        <v>12</v>
      </c>
      <c r="E3222" s="1" t="s">
        <v>28</v>
      </c>
      <c r="F3222" s="1" t="s">
        <v>34</v>
      </c>
      <c r="G3222" s="1" t="s">
        <v>42</v>
      </c>
      <c r="H3222" s="1">
        <v>1067</v>
      </c>
      <c r="I3222" s="1">
        <v>1452.43</v>
      </c>
      <c r="J3222" s="1">
        <v>2709.96</v>
      </c>
      <c r="K3222" s="1">
        <v>364</v>
      </c>
      <c r="L3222" s="1">
        <f>Table49[[#This Row],[Selling_Price]]-Table49[[#This Row],[Market_Price]]</f>
        <v>1257.53</v>
      </c>
      <c r="M3222" s="1">
        <f>Table49[[#This Row],[Quantity]]*Table49[[#This Row],[Selling_Price]]</f>
        <v>986425.44000000006</v>
      </c>
      <c r="N3222" s="1">
        <f>Table49[[#This Row],[Quantity]]*Table49[[#This Row],[Profit_Per_Quantity]]</f>
        <v>457740.92</v>
      </c>
      <c r="O3222" s="1" t="s">
        <v>47</v>
      </c>
    </row>
    <row r="3223" spans="1:15" x14ac:dyDescent="0.3">
      <c r="A3223" s="1" t="s">
        <v>8678</v>
      </c>
      <c r="B3223" s="1" t="s">
        <v>1137</v>
      </c>
      <c r="C3223" s="14" t="s">
        <v>6062</v>
      </c>
      <c r="D3223" s="1" t="s">
        <v>14</v>
      </c>
      <c r="E3223" s="1" t="s">
        <v>21</v>
      </c>
      <c r="F3223" s="1" t="s">
        <v>35</v>
      </c>
      <c r="G3223" s="1" t="s">
        <v>36</v>
      </c>
      <c r="H3223" s="1">
        <v>1093</v>
      </c>
      <c r="I3223" s="1">
        <v>297.89</v>
      </c>
      <c r="J3223" s="1">
        <v>444.02</v>
      </c>
      <c r="K3223" s="1">
        <v>48</v>
      </c>
      <c r="L3223" s="1">
        <f>Table49[[#This Row],[Selling_Price]]-Table49[[#This Row],[Market_Price]]</f>
        <v>146.13</v>
      </c>
      <c r="M3223" s="1">
        <f>Table49[[#This Row],[Quantity]]*Table49[[#This Row],[Selling_Price]]</f>
        <v>21312.959999999999</v>
      </c>
      <c r="N3223" s="1">
        <f>Table49[[#This Row],[Quantity]]*Table49[[#This Row],[Profit_Per_Quantity]]</f>
        <v>7014.24</v>
      </c>
      <c r="O3223" s="1" t="s">
        <v>47</v>
      </c>
    </row>
    <row r="3224" spans="1:15" x14ac:dyDescent="0.3">
      <c r="A3224" s="1" t="s">
        <v>6750</v>
      </c>
      <c r="B3224" s="1" t="s">
        <v>3716</v>
      </c>
      <c r="C3224" s="14" t="s">
        <v>4921</v>
      </c>
      <c r="D3224" s="1" t="s">
        <v>13</v>
      </c>
      <c r="E3224" s="1" t="s">
        <v>28</v>
      </c>
      <c r="F3224" s="1" t="s">
        <v>34</v>
      </c>
      <c r="G3224" s="1" t="s">
        <v>41</v>
      </c>
      <c r="H3224" s="1">
        <v>1068</v>
      </c>
      <c r="I3224" s="1">
        <v>891.57</v>
      </c>
      <c r="J3224" s="1">
        <v>1750.89</v>
      </c>
      <c r="K3224" s="1">
        <v>493</v>
      </c>
      <c r="L3224" s="1">
        <f>Table49[[#This Row],[Selling_Price]]-Table49[[#This Row],[Market_Price]]</f>
        <v>859.32</v>
      </c>
      <c r="M3224" s="1">
        <f>Table49[[#This Row],[Quantity]]*Table49[[#This Row],[Selling_Price]]</f>
        <v>863188.77</v>
      </c>
      <c r="N3224" s="1">
        <f>Table49[[#This Row],[Quantity]]*Table49[[#This Row],[Profit_Per_Quantity]]</f>
        <v>423644.76</v>
      </c>
      <c r="O3224" s="1" t="s">
        <v>47</v>
      </c>
    </row>
    <row r="3225" spans="1:15" x14ac:dyDescent="0.3">
      <c r="A3225" s="1" t="s">
        <v>6490</v>
      </c>
      <c r="B3225" s="1" t="s">
        <v>1118</v>
      </c>
      <c r="C3225" s="14" t="s">
        <v>6101</v>
      </c>
      <c r="D3225" s="1" t="s">
        <v>17</v>
      </c>
      <c r="E3225" s="1" t="s">
        <v>4351</v>
      </c>
      <c r="F3225" s="1" t="s">
        <v>32</v>
      </c>
      <c r="G3225" s="1" t="s">
        <v>37</v>
      </c>
      <c r="H3225" s="1">
        <v>1088</v>
      </c>
      <c r="I3225" s="1">
        <v>826.74</v>
      </c>
      <c r="J3225" s="1">
        <v>1558.88</v>
      </c>
      <c r="K3225" s="1">
        <v>89</v>
      </c>
      <c r="L3225" s="1">
        <f>Table49[[#This Row],[Selling_Price]]-Table49[[#This Row],[Market_Price]]</f>
        <v>732.1400000000001</v>
      </c>
      <c r="M3225" s="1">
        <f>Table49[[#This Row],[Quantity]]*Table49[[#This Row],[Selling_Price]]</f>
        <v>138740.32</v>
      </c>
      <c r="N3225" s="1">
        <f>Table49[[#This Row],[Quantity]]*Table49[[#This Row],[Profit_Per_Quantity]]</f>
        <v>65160.460000000006</v>
      </c>
      <c r="O3225" s="1" t="s">
        <v>47</v>
      </c>
    </row>
    <row r="3226" spans="1:15" x14ac:dyDescent="0.3">
      <c r="A3226" s="1" t="s">
        <v>10044</v>
      </c>
      <c r="B3226" s="1" t="s">
        <v>3346</v>
      </c>
      <c r="C3226" s="14" t="s">
        <v>5198</v>
      </c>
      <c r="D3226" s="1" t="s">
        <v>15</v>
      </c>
      <c r="E3226" s="1" t="s">
        <v>4349</v>
      </c>
      <c r="F3226" s="1" t="s">
        <v>35</v>
      </c>
      <c r="G3226" s="1" t="s">
        <v>40</v>
      </c>
      <c r="H3226" s="1">
        <v>1082</v>
      </c>
      <c r="I3226" s="1">
        <v>1816.37</v>
      </c>
      <c r="J3226" s="1">
        <v>3243.13</v>
      </c>
      <c r="K3226" s="1">
        <v>224</v>
      </c>
      <c r="L3226" s="1">
        <f>Table49[[#This Row],[Selling_Price]]-Table49[[#This Row],[Market_Price]]</f>
        <v>1426.7600000000002</v>
      </c>
      <c r="M3226" s="1">
        <f>Table49[[#This Row],[Quantity]]*Table49[[#This Row],[Selling_Price]]</f>
        <v>726461.12</v>
      </c>
      <c r="N3226" s="1">
        <f>Table49[[#This Row],[Quantity]]*Table49[[#This Row],[Profit_Per_Quantity]]</f>
        <v>319594.24000000005</v>
      </c>
      <c r="O3226" s="1" t="s">
        <v>47</v>
      </c>
    </row>
    <row r="3227" spans="1:15" x14ac:dyDescent="0.3">
      <c r="A3227" s="1" t="s">
        <v>9645</v>
      </c>
      <c r="B3227" s="1" t="s">
        <v>2705</v>
      </c>
      <c r="C3227" s="14" t="s">
        <v>5575</v>
      </c>
      <c r="D3227" s="1" t="s">
        <v>13</v>
      </c>
      <c r="E3227" s="1" t="s">
        <v>26</v>
      </c>
      <c r="F3227" s="1" t="s">
        <v>33</v>
      </c>
      <c r="G3227" s="1" t="s">
        <v>45</v>
      </c>
      <c r="H3227" s="1">
        <v>1029</v>
      </c>
      <c r="I3227" s="1">
        <v>618.67999999999995</v>
      </c>
      <c r="J3227" s="1">
        <v>700.76</v>
      </c>
      <c r="K3227" s="1">
        <v>131</v>
      </c>
      <c r="L3227" s="1">
        <f>Table49[[#This Row],[Selling_Price]]-Table49[[#This Row],[Market_Price]]</f>
        <v>82.080000000000041</v>
      </c>
      <c r="M3227" s="1">
        <f>Table49[[#This Row],[Quantity]]*Table49[[#This Row],[Selling_Price]]</f>
        <v>91799.56</v>
      </c>
      <c r="N3227" s="1">
        <f>Table49[[#This Row],[Quantity]]*Table49[[#This Row],[Profit_Per_Quantity]]</f>
        <v>10752.480000000005</v>
      </c>
      <c r="O3227" s="1" t="s">
        <v>47</v>
      </c>
    </row>
    <row r="3228" spans="1:15" x14ac:dyDescent="0.3">
      <c r="A3228" s="1" t="s">
        <v>9167</v>
      </c>
      <c r="B3228" s="1" t="s">
        <v>1940</v>
      </c>
      <c r="C3228" s="14" t="s">
        <v>5375</v>
      </c>
      <c r="D3228" s="1" t="s">
        <v>16</v>
      </c>
      <c r="E3228" s="1" t="s">
        <v>4351</v>
      </c>
      <c r="F3228" s="1" t="s">
        <v>33</v>
      </c>
      <c r="G3228" s="1" t="s">
        <v>44</v>
      </c>
      <c r="H3228" s="1">
        <v>1100</v>
      </c>
      <c r="I3228" s="1">
        <v>1038.49</v>
      </c>
      <c r="J3228" s="1">
        <v>1571.96</v>
      </c>
      <c r="K3228" s="1">
        <v>66</v>
      </c>
      <c r="L3228" s="1">
        <f>Table49[[#This Row],[Selling_Price]]-Table49[[#This Row],[Market_Price]]</f>
        <v>533.47</v>
      </c>
      <c r="M3228" s="1">
        <f>Table49[[#This Row],[Quantity]]*Table49[[#This Row],[Selling_Price]]</f>
        <v>103749.36</v>
      </c>
      <c r="N3228" s="1">
        <f>Table49[[#This Row],[Quantity]]*Table49[[#This Row],[Profit_Per_Quantity]]</f>
        <v>35209.020000000004</v>
      </c>
      <c r="O3228" s="1" t="s">
        <v>47</v>
      </c>
    </row>
    <row r="3229" spans="1:15" x14ac:dyDescent="0.3">
      <c r="A3229" s="1" t="s">
        <v>7159</v>
      </c>
      <c r="B3229" s="1" t="s">
        <v>889</v>
      </c>
      <c r="C3229" s="14" t="s">
        <v>5803</v>
      </c>
      <c r="D3229" s="1" t="s">
        <v>16</v>
      </c>
      <c r="E3229" s="1" t="s">
        <v>25</v>
      </c>
      <c r="F3229" s="1" t="s">
        <v>32</v>
      </c>
      <c r="G3229" s="1" t="s">
        <v>36</v>
      </c>
      <c r="H3229" s="1">
        <v>1088</v>
      </c>
      <c r="I3229" s="1">
        <v>1657.07</v>
      </c>
      <c r="J3229" s="1">
        <v>2619.42</v>
      </c>
      <c r="K3229" s="1">
        <v>143</v>
      </c>
      <c r="L3229" s="1">
        <f>Table49[[#This Row],[Selling_Price]]-Table49[[#This Row],[Market_Price]]</f>
        <v>962.35000000000014</v>
      </c>
      <c r="M3229" s="1">
        <f>Table49[[#This Row],[Quantity]]*Table49[[#This Row],[Selling_Price]]</f>
        <v>374577.06</v>
      </c>
      <c r="N3229" s="1">
        <f>Table49[[#This Row],[Quantity]]*Table49[[#This Row],[Profit_Per_Quantity]]</f>
        <v>137616.05000000002</v>
      </c>
      <c r="O3229" s="1" t="s">
        <v>47</v>
      </c>
    </row>
    <row r="3230" spans="1:15" x14ac:dyDescent="0.3">
      <c r="A3230" s="1" t="s">
        <v>9635</v>
      </c>
      <c r="B3230" s="1" t="s">
        <v>2682</v>
      </c>
      <c r="C3230" s="14" t="s">
        <v>5588</v>
      </c>
      <c r="D3230" s="1" t="s">
        <v>20</v>
      </c>
      <c r="E3230" s="1" t="s">
        <v>21</v>
      </c>
      <c r="F3230" s="1" t="s">
        <v>32</v>
      </c>
      <c r="G3230" s="1" t="s">
        <v>40</v>
      </c>
      <c r="H3230" s="1">
        <v>1001</v>
      </c>
      <c r="I3230" s="1">
        <v>1600.44</v>
      </c>
      <c r="J3230" s="1">
        <v>1864.9</v>
      </c>
      <c r="K3230" s="1">
        <v>341</v>
      </c>
      <c r="L3230" s="1">
        <f>Table49[[#This Row],[Selling_Price]]-Table49[[#This Row],[Market_Price]]</f>
        <v>264.46000000000004</v>
      </c>
      <c r="M3230" s="1">
        <f>Table49[[#This Row],[Quantity]]*Table49[[#This Row],[Selling_Price]]</f>
        <v>635930.9</v>
      </c>
      <c r="N3230" s="1">
        <f>Table49[[#This Row],[Quantity]]*Table49[[#This Row],[Profit_Per_Quantity]]</f>
        <v>90180.860000000015</v>
      </c>
      <c r="O3230" s="1" t="s">
        <v>47</v>
      </c>
    </row>
    <row r="3231" spans="1:15" x14ac:dyDescent="0.3">
      <c r="A3231" s="1" t="s">
        <v>9560</v>
      </c>
      <c r="B3231" s="1" t="s">
        <v>2552</v>
      </c>
      <c r="C3231" s="14" t="s">
        <v>5646</v>
      </c>
      <c r="D3231" s="1" t="s">
        <v>19</v>
      </c>
      <c r="E3231" s="1" t="s">
        <v>21</v>
      </c>
      <c r="F3231" s="1" t="s">
        <v>34</v>
      </c>
      <c r="G3231" s="1" t="s">
        <v>36</v>
      </c>
      <c r="H3231" s="1">
        <v>1048</v>
      </c>
      <c r="I3231" s="1">
        <v>1090.27</v>
      </c>
      <c r="J3231" s="1">
        <v>1998.48</v>
      </c>
      <c r="K3231" s="1">
        <v>27</v>
      </c>
      <c r="L3231" s="1">
        <f>Table49[[#This Row],[Selling_Price]]-Table49[[#This Row],[Market_Price]]</f>
        <v>908.21</v>
      </c>
      <c r="M3231" s="1">
        <f>Table49[[#This Row],[Quantity]]*Table49[[#This Row],[Selling_Price]]</f>
        <v>53958.96</v>
      </c>
      <c r="N3231" s="1">
        <f>Table49[[#This Row],[Quantity]]*Table49[[#This Row],[Profit_Per_Quantity]]</f>
        <v>24521.670000000002</v>
      </c>
      <c r="O3231" s="1" t="s">
        <v>47</v>
      </c>
    </row>
    <row r="3232" spans="1:15" x14ac:dyDescent="0.3">
      <c r="A3232" s="1" t="s">
        <v>8215</v>
      </c>
      <c r="B3232" s="1" t="s">
        <v>382</v>
      </c>
      <c r="C3232" s="14" t="s">
        <v>5473</v>
      </c>
      <c r="D3232" s="1" t="s">
        <v>14</v>
      </c>
      <c r="E3232" s="1" t="s">
        <v>4349</v>
      </c>
      <c r="F3232" s="1" t="s">
        <v>31</v>
      </c>
      <c r="G3232" s="1" t="s">
        <v>44</v>
      </c>
      <c r="H3232" s="1">
        <v>1032</v>
      </c>
      <c r="I3232" s="1">
        <v>379.47</v>
      </c>
      <c r="J3232" s="1">
        <v>558.01</v>
      </c>
      <c r="K3232" s="1">
        <v>378</v>
      </c>
      <c r="L3232" s="1">
        <f>Table49[[#This Row],[Selling_Price]]-Table49[[#This Row],[Market_Price]]</f>
        <v>178.53999999999996</v>
      </c>
      <c r="M3232" s="1">
        <f>Table49[[#This Row],[Quantity]]*Table49[[#This Row],[Selling_Price]]</f>
        <v>210927.78</v>
      </c>
      <c r="N3232" s="1">
        <f>Table49[[#This Row],[Quantity]]*Table49[[#This Row],[Profit_Per_Quantity]]</f>
        <v>67488.119999999981</v>
      </c>
      <c r="O3232" s="1" t="s">
        <v>47</v>
      </c>
    </row>
    <row r="3233" spans="1:15" x14ac:dyDescent="0.3">
      <c r="A3233" s="1" t="s">
        <v>10261</v>
      </c>
      <c r="B3233" s="1" t="s">
        <v>3661</v>
      </c>
      <c r="C3233" s="14" t="s">
        <v>4966</v>
      </c>
      <c r="D3233" s="1" t="s">
        <v>11</v>
      </c>
      <c r="E3233" s="1" t="s">
        <v>29</v>
      </c>
      <c r="F3233" s="1" t="s">
        <v>32</v>
      </c>
      <c r="G3233" s="1" t="s">
        <v>42</v>
      </c>
      <c r="H3233" s="1">
        <v>1072</v>
      </c>
      <c r="I3233" s="1">
        <v>879.53</v>
      </c>
      <c r="J3233" s="1">
        <v>1531.08</v>
      </c>
      <c r="K3233" s="1">
        <v>60</v>
      </c>
      <c r="L3233" s="1">
        <f>Table49[[#This Row],[Selling_Price]]-Table49[[#This Row],[Market_Price]]</f>
        <v>651.54999999999995</v>
      </c>
      <c r="M3233" s="1">
        <f>Table49[[#This Row],[Quantity]]*Table49[[#This Row],[Selling_Price]]</f>
        <v>91864.799999999988</v>
      </c>
      <c r="N3233" s="1">
        <f>Table49[[#This Row],[Quantity]]*Table49[[#This Row],[Profit_Per_Quantity]]</f>
        <v>39093</v>
      </c>
      <c r="O3233" s="1" t="s">
        <v>47</v>
      </c>
    </row>
    <row r="3234" spans="1:15" x14ac:dyDescent="0.3">
      <c r="A3234" s="1" t="s">
        <v>6963</v>
      </c>
      <c r="B3234" s="1" t="s">
        <v>1120</v>
      </c>
      <c r="C3234" s="14" t="s">
        <v>5378</v>
      </c>
      <c r="D3234" s="1" t="s">
        <v>16</v>
      </c>
      <c r="E3234" s="1" t="s">
        <v>30</v>
      </c>
      <c r="F3234" s="1" t="s">
        <v>35</v>
      </c>
      <c r="G3234" s="1" t="s">
        <v>4352</v>
      </c>
      <c r="H3234" s="1">
        <v>1024</v>
      </c>
      <c r="I3234" s="1">
        <v>1976.93</v>
      </c>
      <c r="J3234" s="1">
        <v>2239.0100000000002</v>
      </c>
      <c r="K3234" s="1">
        <v>447</v>
      </c>
      <c r="L3234" s="1">
        <f>Table49[[#This Row],[Selling_Price]]-Table49[[#This Row],[Market_Price]]</f>
        <v>262.08000000000015</v>
      </c>
      <c r="M3234" s="1">
        <f>Table49[[#This Row],[Quantity]]*Table49[[#This Row],[Selling_Price]]</f>
        <v>1000837.4700000001</v>
      </c>
      <c r="N3234" s="1">
        <f>Table49[[#This Row],[Quantity]]*Table49[[#This Row],[Profit_Per_Quantity]]</f>
        <v>117149.76000000007</v>
      </c>
      <c r="O3234" s="1" t="s">
        <v>47</v>
      </c>
    </row>
    <row r="3235" spans="1:15" x14ac:dyDescent="0.3">
      <c r="A3235" s="1" t="s">
        <v>7717</v>
      </c>
      <c r="B3235" s="1" t="s">
        <v>3137</v>
      </c>
      <c r="C3235" s="14" t="s">
        <v>4490</v>
      </c>
      <c r="D3235" s="1" t="s">
        <v>18</v>
      </c>
      <c r="E3235" s="1" t="s">
        <v>25</v>
      </c>
      <c r="F3235" s="1" t="s">
        <v>33</v>
      </c>
      <c r="G3235" s="1" t="s">
        <v>38</v>
      </c>
      <c r="H3235" s="1">
        <v>1052</v>
      </c>
      <c r="I3235" s="1">
        <v>1832.46</v>
      </c>
      <c r="J3235" s="1">
        <v>3470.08</v>
      </c>
      <c r="K3235" s="1">
        <v>468</v>
      </c>
      <c r="L3235" s="1">
        <f>Table49[[#This Row],[Selling_Price]]-Table49[[#This Row],[Market_Price]]</f>
        <v>1637.62</v>
      </c>
      <c r="M3235" s="1">
        <f>Table49[[#This Row],[Quantity]]*Table49[[#This Row],[Selling_Price]]</f>
        <v>1623997.4399999999</v>
      </c>
      <c r="N3235" s="1">
        <f>Table49[[#This Row],[Quantity]]*Table49[[#This Row],[Profit_Per_Quantity]]</f>
        <v>766406.15999999992</v>
      </c>
      <c r="O3235" s="1" t="s">
        <v>47</v>
      </c>
    </row>
    <row r="3236" spans="1:15" x14ac:dyDescent="0.3">
      <c r="A3236" s="1" t="s">
        <v>10666</v>
      </c>
      <c r="B3236" s="1" t="s">
        <v>4296</v>
      </c>
      <c r="C3236" s="14" t="s">
        <v>4409</v>
      </c>
      <c r="D3236" s="1" t="s">
        <v>20</v>
      </c>
      <c r="E3236" s="1" t="s">
        <v>29</v>
      </c>
      <c r="F3236" s="1" t="s">
        <v>32</v>
      </c>
      <c r="G3236" s="1" t="s">
        <v>4352</v>
      </c>
      <c r="H3236" s="1">
        <v>1042</v>
      </c>
      <c r="I3236" s="1">
        <v>1275.42</v>
      </c>
      <c r="J3236" s="1">
        <v>1584.07</v>
      </c>
      <c r="K3236" s="1">
        <v>27</v>
      </c>
      <c r="L3236" s="1">
        <f>Table49[[#This Row],[Selling_Price]]-Table49[[#This Row],[Market_Price]]</f>
        <v>308.64999999999986</v>
      </c>
      <c r="M3236" s="1">
        <f>Table49[[#This Row],[Quantity]]*Table49[[#This Row],[Selling_Price]]</f>
        <v>42769.89</v>
      </c>
      <c r="N3236" s="1">
        <f>Table49[[#This Row],[Quantity]]*Table49[[#This Row],[Profit_Per_Quantity]]</f>
        <v>8333.5499999999956</v>
      </c>
      <c r="O3236" s="1" t="s">
        <v>47</v>
      </c>
    </row>
    <row r="3237" spans="1:15" x14ac:dyDescent="0.3">
      <c r="A3237" s="1" t="s">
        <v>8744</v>
      </c>
      <c r="B3237" s="1" t="s">
        <v>1242</v>
      </c>
      <c r="C3237" s="14" t="s">
        <v>5932</v>
      </c>
      <c r="D3237" s="1" t="s">
        <v>17</v>
      </c>
      <c r="E3237" s="1" t="s">
        <v>27</v>
      </c>
      <c r="F3237" s="1" t="s">
        <v>35</v>
      </c>
      <c r="G3237" s="1" t="s">
        <v>44</v>
      </c>
      <c r="H3237" s="1">
        <v>1082</v>
      </c>
      <c r="I3237" s="1">
        <v>1206.5899999999999</v>
      </c>
      <c r="J3237" s="1">
        <v>2281.4699999999998</v>
      </c>
      <c r="K3237" s="1">
        <v>334</v>
      </c>
      <c r="L3237" s="1">
        <f>Table49[[#This Row],[Selling_Price]]-Table49[[#This Row],[Market_Price]]</f>
        <v>1074.8799999999999</v>
      </c>
      <c r="M3237" s="1">
        <f>Table49[[#This Row],[Quantity]]*Table49[[#This Row],[Selling_Price]]</f>
        <v>762010.98</v>
      </c>
      <c r="N3237" s="1">
        <f>Table49[[#This Row],[Quantity]]*Table49[[#This Row],[Profit_Per_Quantity]]</f>
        <v>359009.92</v>
      </c>
      <c r="O3237" s="1" t="s">
        <v>47</v>
      </c>
    </row>
    <row r="3238" spans="1:15" x14ac:dyDescent="0.3">
      <c r="A3238" s="1" t="s">
        <v>9121</v>
      </c>
      <c r="B3238" s="1" t="s">
        <v>1863</v>
      </c>
      <c r="C3238" s="14" t="s">
        <v>4890</v>
      </c>
      <c r="D3238" s="1" t="s">
        <v>11</v>
      </c>
      <c r="E3238" s="1" t="s">
        <v>21</v>
      </c>
      <c r="F3238" s="1" t="s">
        <v>31</v>
      </c>
      <c r="G3238" s="1" t="s">
        <v>45</v>
      </c>
      <c r="H3238" s="1">
        <v>1072</v>
      </c>
      <c r="I3238" s="1">
        <v>340.89</v>
      </c>
      <c r="J3238" s="1">
        <v>423.04</v>
      </c>
      <c r="K3238" s="1">
        <v>220</v>
      </c>
      <c r="L3238" s="1">
        <f>Table49[[#This Row],[Selling_Price]]-Table49[[#This Row],[Market_Price]]</f>
        <v>82.150000000000034</v>
      </c>
      <c r="M3238" s="1">
        <f>Table49[[#This Row],[Quantity]]*Table49[[#This Row],[Selling_Price]]</f>
        <v>93068.800000000003</v>
      </c>
      <c r="N3238" s="1">
        <f>Table49[[#This Row],[Quantity]]*Table49[[#This Row],[Profit_Per_Quantity]]</f>
        <v>18073.000000000007</v>
      </c>
      <c r="O3238" s="1" t="s">
        <v>47</v>
      </c>
    </row>
    <row r="3239" spans="1:15" x14ac:dyDescent="0.3">
      <c r="A3239" s="1" t="s">
        <v>6810</v>
      </c>
      <c r="B3239" s="1" t="s">
        <v>1079</v>
      </c>
      <c r="C3239" s="14" t="s">
        <v>5677</v>
      </c>
      <c r="D3239" s="1" t="s">
        <v>12</v>
      </c>
      <c r="E3239" s="1" t="s">
        <v>21</v>
      </c>
      <c r="F3239" s="1" t="s">
        <v>33</v>
      </c>
      <c r="G3239" s="1" t="s">
        <v>4352</v>
      </c>
      <c r="H3239" s="1">
        <v>1002</v>
      </c>
      <c r="I3239" s="1">
        <v>1477.48</v>
      </c>
      <c r="J3239" s="1">
        <v>2400.67</v>
      </c>
      <c r="K3239" s="1">
        <v>441</v>
      </c>
      <c r="L3239" s="1">
        <f>Table49[[#This Row],[Selling_Price]]-Table49[[#This Row],[Market_Price]]</f>
        <v>923.19</v>
      </c>
      <c r="M3239" s="1">
        <f>Table49[[#This Row],[Quantity]]*Table49[[#This Row],[Selling_Price]]</f>
        <v>1058695.47</v>
      </c>
      <c r="N3239" s="1">
        <f>Table49[[#This Row],[Quantity]]*Table49[[#This Row],[Profit_Per_Quantity]]</f>
        <v>407126.79000000004</v>
      </c>
      <c r="O3239" s="1" t="s">
        <v>47</v>
      </c>
    </row>
    <row r="3240" spans="1:15" x14ac:dyDescent="0.3">
      <c r="A3240" s="1" t="s">
        <v>8381</v>
      </c>
      <c r="B3240" s="1" t="s">
        <v>666</v>
      </c>
      <c r="C3240" s="14" t="s">
        <v>6207</v>
      </c>
      <c r="D3240" s="1" t="s">
        <v>14</v>
      </c>
      <c r="E3240" s="1" t="s">
        <v>24</v>
      </c>
      <c r="F3240" s="1" t="s">
        <v>33</v>
      </c>
      <c r="G3240" s="1" t="s">
        <v>37</v>
      </c>
      <c r="H3240" s="1">
        <v>1002</v>
      </c>
      <c r="I3240" s="1">
        <v>269.06</v>
      </c>
      <c r="J3240" s="1">
        <v>465.49</v>
      </c>
      <c r="K3240" s="1">
        <v>228</v>
      </c>
      <c r="L3240" s="1">
        <f>Table49[[#This Row],[Selling_Price]]-Table49[[#This Row],[Market_Price]]</f>
        <v>196.43</v>
      </c>
      <c r="M3240" s="1">
        <f>Table49[[#This Row],[Quantity]]*Table49[[#This Row],[Selling_Price]]</f>
        <v>106131.72</v>
      </c>
      <c r="N3240" s="1">
        <f>Table49[[#This Row],[Quantity]]*Table49[[#This Row],[Profit_Per_Quantity]]</f>
        <v>44786.04</v>
      </c>
      <c r="O3240" s="1" t="s">
        <v>47</v>
      </c>
    </row>
    <row r="3241" spans="1:15" x14ac:dyDescent="0.3">
      <c r="A3241" s="1" t="s">
        <v>10652</v>
      </c>
      <c r="B3241" s="1" t="s">
        <v>4279</v>
      </c>
      <c r="C3241" s="14" t="s">
        <v>4426</v>
      </c>
      <c r="D3241" s="1" t="s">
        <v>17</v>
      </c>
      <c r="E3241" s="1" t="s">
        <v>4351</v>
      </c>
      <c r="F3241" s="1" t="s">
        <v>31</v>
      </c>
      <c r="G3241" s="1" t="s">
        <v>37</v>
      </c>
      <c r="H3241" s="1">
        <v>1011</v>
      </c>
      <c r="I3241" s="1">
        <v>1792.28</v>
      </c>
      <c r="J3241" s="1">
        <v>2321.92</v>
      </c>
      <c r="K3241" s="1">
        <v>329</v>
      </c>
      <c r="L3241" s="1">
        <f>Table49[[#This Row],[Selling_Price]]-Table49[[#This Row],[Market_Price]]</f>
        <v>529.6400000000001</v>
      </c>
      <c r="M3241" s="1">
        <f>Table49[[#This Row],[Quantity]]*Table49[[#This Row],[Selling_Price]]</f>
        <v>763911.68000000005</v>
      </c>
      <c r="N3241" s="1">
        <f>Table49[[#This Row],[Quantity]]*Table49[[#This Row],[Profit_Per_Quantity]]</f>
        <v>174251.56000000003</v>
      </c>
      <c r="O3241" s="1" t="s">
        <v>47</v>
      </c>
    </row>
    <row r="3242" spans="1:15" x14ac:dyDescent="0.3">
      <c r="A3242" s="1" t="s">
        <v>7043</v>
      </c>
      <c r="B3242" s="1" t="s">
        <v>3262</v>
      </c>
      <c r="C3242" s="14" t="s">
        <v>5259</v>
      </c>
      <c r="D3242" s="1" t="s">
        <v>19</v>
      </c>
      <c r="E3242" s="1" t="s">
        <v>25</v>
      </c>
      <c r="F3242" s="1" t="s">
        <v>34</v>
      </c>
      <c r="G3242" s="1" t="s">
        <v>44</v>
      </c>
      <c r="H3242" s="1">
        <v>1039</v>
      </c>
      <c r="I3242" s="1">
        <v>78.55</v>
      </c>
      <c r="J3242" s="1">
        <v>89.44</v>
      </c>
      <c r="K3242" s="1">
        <v>248</v>
      </c>
      <c r="L3242" s="1">
        <f>Table49[[#This Row],[Selling_Price]]-Table49[[#This Row],[Market_Price]]</f>
        <v>10.89</v>
      </c>
      <c r="M3242" s="1">
        <f>Table49[[#This Row],[Quantity]]*Table49[[#This Row],[Selling_Price]]</f>
        <v>22181.119999999999</v>
      </c>
      <c r="N3242" s="1">
        <f>Table49[[#This Row],[Quantity]]*Table49[[#This Row],[Profit_Per_Quantity]]</f>
        <v>2700.7200000000003</v>
      </c>
      <c r="O3242" s="1" t="s">
        <v>47</v>
      </c>
    </row>
    <row r="3243" spans="1:15" x14ac:dyDescent="0.3">
      <c r="A3243" s="1" t="s">
        <v>7946</v>
      </c>
      <c r="B3243" s="1" t="s">
        <v>3324</v>
      </c>
      <c r="C3243" s="14" t="s">
        <v>5037</v>
      </c>
      <c r="D3243" s="1" t="s">
        <v>20</v>
      </c>
      <c r="E3243" s="1" t="s">
        <v>4351</v>
      </c>
      <c r="F3243" s="1" t="s">
        <v>32</v>
      </c>
      <c r="G3243" s="1" t="s">
        <v>36</v>
      </c>
      <c r="H3243" s="1">
        <v>1068</v>
      </c>
      <c r="I3243" s="1">
        <v>1901</v>
      </c>
      <c r="J3243" s="1">
        <v>3177.76</v>
      </c>
      <c r="K3243" s="1">
        <v>210</v>
      </c>
      <c r="L3243" s="1">
        <f>Table49[[#This Row],[Selling_Price]]-Table49[[#This Row],[Market_Price]]</f>
        <v>1276.7600000000002</v>
      </c>
      <c r="M3243" s="1">
        <f>Table49[[#This Row],[Quantity]]*Table49[[#This Row],[Selling_Price]]</f>
        <v>667329.60000000009</v>
      </c>
      <c r="N3243" s="1">
        <f>Table49[[#This Row],[Quantity]]*Table49[[#This Row],[Profit_Per_Quantity]]</f>
        <v>268119.60000000003</v>
      </c>
      <c r="O3243" s="1" t="s">
        <v>47</v>
      </c>
    </row>
    <row r="3244" spans="1:15" x14ac:dyDescent="0.3">
      <c r="A3244" s="1" t="s">
        <v>9030</v>
      </c>
      <c r="B3244" s="1" t="s">
        <v>1723</v>
      </c>
      <c r="C3244" s="14" t="s">
        <v>4759</v>
      </c>
      <c r="D3244" s="1" t="s">
        <v>12</v>
      </c>
      <c r="E3244" s="1" t="s">
        <v>4351</v>
      </c>
      <c r="F3244" s="1" t="s">
        <v>33</v>
      </c>
      <c r="G3244" s="1" t="s">
        <v>42</v>
      </c>
      <c r="H3244" s="1">
        <v>1042</v>
      </c>
      <c r="I3244" s="1">
        <v>136.61000000000001</v>
      </c>
      <c r="J3244" s="1">
        <v>182.57</v>
      </c>
      <c r="K3244" s="1">
        <v>263</v>
      </c>
      <c r="L3244" s="1">
        <f>Table49[[#This Row],[Selling_Price]]-Table49[[#This Row],[Market_Price]]</f>
        <v>45.95999999999998</v>
      </c>
      <c r="M3244" s="1">
        <f>Table49[[#This Row],[Quantity]]*Table49[[#This Row],[Selling_Price]]</f>
        <v>48015.909999999996</v>
      </c>
      <c r="N3244" s="1">
        <f>Table49[[#This Row],[Quantity]]*Table49[[#This Row],[Profit_Per_Quantity]]</f>
        <v>12087.479999999994</v>
      </c>
      <c r="O3244" s="1" t="s">
        <v>47</v>
      </c>
    </row>
    <row r="3245" spans="1:15" x14ac:dyDescent="0.3">
      <c r="A3245" s="1" t="s">
        <v>8066</v>
      </c>
      <c r="B3245" s="1" t="s">
        <v>123</v>
      </c>
      <c r="C3245" s="14" t="s">
        <v>5320</v>
      </c>
      <c r="D3245" s="1" t="s">
        <v>11</v>
      </c>
      <c r="E3245" s="1" t="s">
        <v>21</v>
      </c>
      <c r="F3245" s="1" t="s">
        <v>34</v>
      </c>
      <c r="G3245" s="1" t="s">
        <v>38</v>
      </c>
      <c r="H3245" s="1">
        <v>1013</v>
      </c>
      <c r="I3245" s="1">
        <v>210.75</v>
      </c>
      <c r="J3245" s="1">
        <v>310.74</v>
      </c>
      <c r="K3245" s="1">
        <v>202</v>
      </c>
      <c r="L3245" s="1">
        <f>Table49[[#This Row],[Selling_Price]]-Table49[[#This Row],[Market_Price]]</f>
        <v>99.990000000000009</v>
      </c>
      <c r="M3245" s="1">
        <f>Table49[[#This Row],[Quantity]]*Table49[[#This Row],[Selling_Price]]</f>
        <v>62769.48</v>
      </c>
      <c r="N3245" s="1">
        <f>Table49[[#This Row],[Quantity]]*Table49[[#This Row],[Profit_Per_Quantity]]</f>
        <v>20197.980000000003</v>
      </c>
      <c r="O3245" s="1" t="s">
        <v>47</v>
      </c>
    </row>
    <row r="3246" spans="1:15" x14ac:dyDescent="0.3">
      <c r="A3246" s="1" t="s">
        <v>7073</v>
      </c>
      <c r="B3246" s="1" t="s">
        <v>3301</v>
      </c>
      <c r="C3246" s="14" t="s">
        <v>4555</v>
      </c>
      <c r="D3246" s="1" t="s">
        <v>11</v>
      </c>
      <c r="E3246" s="1" t="s">
        <v>26</v>
      </c>
      <c r="F3246" s="1" t="s">
        <v>31</v>
      </c>
      <c r="G3246" s="1" t="s">
        <v>43</v>
      </c>
      <c r="H3246" s="1">
        <v>1053</v>
      </c>
      <c r="I3246" s="1">
        <v>1610.71</v>
      </c>
      <c r="J3246" s="1">
        <v>2339.44</v>
      </c>
      <c r="K3246" s="1">
        <v>35</v>
      </c>
      <c r="L3246" s="1">
        <f>Table49[[#This Row],[Selling_Price]]-Table49[[#This Row],[Market_Price]]</f>
        <v>728.73</v>
      </c>
      <c r="M3246" s="1">
        <f>Table49[[#This Row],[Quantity]]*Table49[[#This Row],[Selling_Price]]</f>
        <v>81880.400000000009</v>
      </c>
      <c r="N3246" s="1">
        <f>Table49[[#This Row],[Quantity]]*Table49[[#This Row],[Profit_Per_Quantity]]</f>
        <v>25505.55</v>
      </c>
      <c r="O3246" s="1" t="s">
        <v>47</v>
      </c>
    </row>
    <row r="3247" spans="1:15" x14ac:dyDescent="0.3">
      <c r="A3247" s="1" t="s">
        <v>6855</v>
      </c>
      <c r="B3247" s="1" t="s">
        <v>3553</v>
      </c>
      <c r="C3247" s="14" t="s">
        <v>5053</v>
      </c>
      <c r="D3247" s="1" t="s">
        <v>11</v>
      </c>
      <c r="E3247" s="1" t="s">
        <v>26</v>
      </c>
      <c r="F3247" s="1" t="s">
        <v>33</v>
      </c>
      <c r="G3247" s="1" t="s">
        <v>44</v>
      </c>
      <c r="H3247" s="1">
        <v>1055</v>
      </c>
      <c r="I3247" s="1">
        <v>1629.5</v>
      </c>
      <c r="J3247" s="1">
        <v>2654.98</v>
      </c>
      <c r="K3247" s="1">
        <v>238</v>
      </c>
      <c r="L3247" s="1">
        <f>Table49[[#This Row],[Selling_Price]]-Table49[[#This Row],[Market_Price]]</f>
        <v>1025.48</v>
      </c>
      <c r="M3247" s="1">
        <f>Table49[[#This Row],[Quantity]]*Table49[[#This Row],[Selling_Price]]</f>
        <v>631885.24</v>
      </c>
      <c r="N3247" s="1">
        <f>Table49[[#This Row],[Quantity]]*Table49[[#This Row],[Profit_Per_Quantity]]</f>
        <v>244064.24</v>
      </c>
      <c r="O3247" s="1" t="s">
        <v>47</v>
      </c>
    </row>
    <row r="3248" spans="1:15" x14ac:dyDescent="0.3">
      <c r="A3248" s="1" t="s">
        <v>8608</v>
      </c>
      <c r="B3248" s="1" t="s">
        <v>1029</v>
      </c>
      <c r="C3248" s="14" t="s">
        <v>5282</v>
      </c>
      <c r="D3248" s="1" t="s">
        <v>11</v>
      </c>
      <c r="E3248" s="1" t="s">
        <v>28</v>
      </c>
      <c r="F3248" s="1" t="s">
        <v>33</v>
      </c>
      <c r="G3248" s="1" t="s">
        <v>36</v>
      </c>
      <c r="H3248" s="1">
        <v>1092</v>
      </c>
      <c r="I3248" s="1">
        <v>1795.06</v>
      </c>
      <c r="J3248" s="1">
        <v>2880.91</v>
      </c>
      <c r="K3248" s="1">
        <v>462</v>
      </c>
      <c r="L3248" s="1">
        <f>Table49[[#This Row],[Selling_Price]]-Table49[[#This Row],[Market_Price]]</f>
        <v>1085.8499999999999</v>
      </c>
      <c r="M3248" s="1">
        <f>Table49[[#This Row],[Quantity]]*Table49[[#This Row],[Selling_Price]]</f>
        <v>1330980.42</v>
      </c>
      <c r="N3248" s="1">
        <f>Table49[[#This Row],[Quantity]]*Table49[[#This Row],[Profit_Per_Quantity]]</f>
        <v>501662.69999999995</v>
      </c>
      <c r="O3248" s="1" t="s">
        <v>47</v>
      </c>
    </row>
    <row r="3249" spans="1:15" x14ac:dyDescent="0.3">
      <c r="A3249" s="1" t="s">
        <v>8742</v>
      </c>
      <c r="B3249" s="1" t="s">
        <v>1241</v>
      </c>
      <c r="C3249" s="14" t="s">
        <v>4678</v>
      </c>
      <c r="D3249" s="1" t="s">
        <v>16</v>
      </c>
      <c r="E3249" s="1" t="s">
        <v>27</v>
      </c>
      <c r="F3249" s="1" t="s">
        <v>32</v>
      </c>
      <c r="G3249" s="1" t="s">
        <v>40</v>
      </c>
      <c r="H3249" s="1">
        <v>1083</v>
      </c>
      <c r="I3249" s="1">
        <v>484.22</v>
      </c>
      <c r="J3249" s="1">
        <v>568.63</v>
      </c>
      <c r="K3249" s="1">
        <v>386</v>
      </c>
      <c r="L3249" s="1">
        <f>Table49[[#This Row],[Selling_Price]]-Table49[[#This Row],[Market_Price]]</f>
        <v>84.409999999999968</v>
      </c>
      <c r="M3249" s="1">
        <f>Table49[[#This Row],[Quantity]]*Table49[[#This Row],[Selling_Price]]</f>
        <v>219491.18</v>
      </c>
      <c r="N3249" s="1">
        <f>Table49[[#This Row],[Quantity]]*Table49[[#This Row],[Profit_Per_Quantity]]</f>
        <v>32582.259999999987</v>
      </c>
      <c r="O3249" s="1" t="s">
        <v>47</v>
      </c>
    </row>
    <row r="3250" spans="1:15" x14ac:dyDescent="0.3">
      <c r="A3250" s="1" t="s">
        <v>8565</v>
      </c>
      <c r="B3250" s="1" t="s">
        <v>957</v>
      </c>
      <c r="C3250" s="14" t="s">
        <v>6140</v>
      </c>
      <c r="D3250" s="1" t="s">
        <v>11</v>
      </c>
      <c r="E3250" s="1" t="s">
        <v>29</v>
      </c>
      <c r="F3250" s="1" t="s">
        <v>35</v>
      </c>
      <c r="G3250" s="1" t="s">
        <v>44</v>
      </c>
      <c r="H3250" s="1">
        <v>1033</v>
      </c>
      <c r="I3250" s="1">
        <v>531.96</v>
      </c>
      <c r="J3250" s="1">
        <v>903.96</v>
      </c>
      <c r="K3250" s="1">
        <v>122</v>
      </c>
      <c r="L3250" s="1">
        <f>Table49[[#This Row],[Selling_Price]]-Table49[[#This Row],[Market_Price]]</f>
        <v>372</v>
      </c>
      <c r="M3250" s="1">
        <f>Table49[[#This Row],[Quantity]]*Table49[[#This Row],[Selling_Price]]</f>
        <v>110283.12000000001</v>
      </c>
      <c r="N3250" s="1">
        <f>Table49[[#This Row],[Quantity]]*Table49[[#This Row],[Profit_Per_Quantity]]</f>
        <v>45384</v>
      </c>
      <c r="O3250" s="1" t="s">
        <v>47</v>
      </c>
    </row>
    <row r="3251" spans="1:15" x14ac:dyDescent="0.3">
      <c r="A3251" s="1" t="s">
        <v>8080</v>
      </c>
      <c r="B3251" s="1" t="s">
        <v>148</v>
      </c>
      <c r="C3251" s="14" t="s">
        <v>6279</v>
      </c>
      <c r="D3251" s="1" t="s">
        <v>17</v>
      </c>
      <c r="E3251" s="1" t="s">
        <v>26</v>
      </c>
      <c r="F3251" s="1" t="s">
        <v>31</v>
      </c>
      <c r="G3251" s="1" t="s">
        <v>4352</v>
      </c>
      <c r="H3251" s="1">
        <v>1095</v>
      </c>
      <c r="I3251" s="1">
        <v>1423.71</v>
      </c>
      <c r="J3251" s="1">
        <v>2203.21</v>
      </c>
      <c r="K3251" s="1">
        <v>430</v>
      </c>
      <c r="L3251" s="1">
        <f>Table49[[#This Row],[Selling_Price]]-Table49[[#This Row],[Market_Price]]</f>
        <v>779.5</v>
      </c>
      <c r="M3251" s="1">
        <f>Table49[[#This Row],[Quantity]]*Table49[[#This Row],[Selling_Price]]</f>
        <v>947380.3</v>
      </c>
      <c r="N3251" s="1">
        <f>Table49[[#This Row],[Quantity]]*Table49[[#This Row],[Profit_Per_Quantity]]</f>
        <v>335185</v>
      </c>
      <c r="O3251" s="1" t="s">
        <v>47</v>
      </c>
    </row>
    <row r="3252" spans="1:15" x14ac:dyDescent="0.3">
      <c r="A3252" s="1" t="s">
        <v>10123</v>
      </c>
      <c r="B3252" s="1" t="s">
        <v>3466</v>
      </c>
      <c r="C3252" s="14" t="s">
        <v>5116</v>
      </c>
      <c r="D3252" s="1" t="s">
        <v>20</v>
      </c>
      <c r="E3252" s="1" t="s">
        <v>4349</v>
      </c>
      <c r="F3252" s="1" t="s">
        <v>31</v>
      </c>
      <c r="G3252" s="1" t="s">
        <v>36</v>
      </c>
      <c r="H3252" s="1">
        <v>1074</v>
      </c>
      <c r="I3252" s="1">
        <v>1500.79</v>
      </c>
      <c r="J3252" s="1">
        <v>2796.88</v>
      </c>
      <c r="K3252" s="1">
        <v>198</v>
      </c>
      <c r="L3252" s="1">
        <f>Table49[[#This Row],[Selling_Price]]-Table49[[#This Row],[Market_Price]]</f>
        <v>1296.0900000000001</v>
      </c>
      <c r="M3252" s="1">
        <f>Table49[[#This Row],[Quantity]]*Table49[[#This Row],[Selling_Price]]</f>
        <v>553782.24</v>
      </c>
      <c r="N3252" s="1">
        <f>Table49[[#This Row],[Quantity]]*Table49[[#This Row],[Profit_Per_Quantity]]</f>
        <v>256625.82000000004</v>
      </c>
      <c r="O3252" s="1" t="s">
        <v>47</v>
      </c>
    </row>
    <row r="3253" spans="1:15" x14ac:dyDescent="0.3">
      <c r="A3253" s="1" t="s">
        <v>8808</v>
      </c>
      <c r="B3253" s="1" t="s">
        <v>1355</v>
      </c>
      <c r="C3253" s="14" t="s">
        <v>5587</v>
      </c>
      <c r="D3253" s="1" t="s">
        <v>12</v>
      </c>
      <c r="E3253" s="1" t="s">
        <v>21</v>
      </c>
      <c r="F3253" s="1" t="s">
        <v>33</v>
      </c>
      <c r="G3253" s="1" t="s">
        <v>36</v>
      </c>
      <c r="H3253" s="1">
        <v>1097</v>
      </c>
      <c r="I3253" s="1">
        <v>1954.67</v>
      </c>
      <c r="J3253" s="1">
        <v>3413.26</v>
      </c>
      <c r="K3253" s="1">
        <v>384</v>
      </c>
      <c r="L3253" s="1">
        <f>Table49[[#This Row],[Selling_Price]]-Table49[[#This Row],[Market_Price]]</f>
        <v>1458.5900000000001</v>
      </c>
      <c r="M3253" s="1">
        <f>Table49[[#This Row],[Quantity]]*Table49[[#This Row],[Selling_Price]]</f>
        <v>1310691.8400000001</v>
      </c>
      <c r="N3253" s="1">
        <f>Table49[[#This Row],[Quantity]]*Table49[[#This Row],[Profit_Per_Quantity]]</f>
        <v>560098.56000000006</v>
      </c>
      <c r="O3253" s="1" t="s">
        <v>47</v>
      </c>
    </row>
    <row r="3254" spans="1:15" x14ac:dyDescent="0.3">
      <c r="A3254" s="1" t="s">
        <v>6798</v>
      </c>
      <c r="B3254" s="1" t="s">
        <v>2104</v>
      </c>
      <c r="C3254" s="14" t="s">
        <v>5037</v>
      </c>
      <c r="D3254" s="1" t="s">
        <v>19</v>
      </c>
      <c r="E3254" s="1" t="s">
        <v>26</v>
      </c>
      <c r="F3254" s="1" t="s">
        <v>35</v>
      </c>
      <c r="G3254" s="1" t="s">
        <v>38</v>
      </c>
      <c r="H3254" s="1">
        <v>1008</v>
      </c>
      <c r="I3254" s="1">
        <v>1330.69</v>
      </c>
      <c r="J3254" s="1">
        <v>1657.95</v>
      </c>
      <c r="K3254" s="1">
        <v>387</v>
      </c>
      <c r="L3254" s="1">
        <f>Table49[[#This Row],[Selling_Price]]-Table49[[#This Row],[Market_Price]]</f>
        <v>327.26</v>
      </c>
      <c r="M3254" s="1">
        <f>Table49[[#This Row],[Quantity]]*Table49[[#This Row],[Selling_Price]]</f>
        <v>641626.65</v>
      </c>
      <c r="N3254" s="1">
        <f>Table49[[#This Row],[Quantity]]*Table49[[#This Row],[Profit_Per_Quantity]]</f>
        <v>126649.62</v>
      </c>
      <c r="O3254" s="1" t="s">
        <v>47</v>
      </c>
    </row>
    <row r="3255" spans="1:15" x14ac:dyDescent="0.3">
      <c r="A3255" s="1" t="s">
        <v>9113</v>
      </c>
      <c r="B3255" s="1" t="s">
        <v>1854</v>
      </c>
      <c r="C3255" s="14" t="s">
        <v>5814</v>
      </c>
      <c r="D3255" s="1" t="s">
        <v>17</v>
      </c>
      <c r="E3255" s="1" t="s">
        <v>25</v>
      </c>
      <c r="F3255" s="1" t="s">
        <v>31</v>
      </c>
      <c r="G3255" s="1" t="s">
        <v>4352</v>
      </c>
      <c r="H3255" s="1">
        <v>1037</v>
      </c>
      <c r="I3255" s="1">
        <v>1813.07</v>
      </c>
      <c r="J3255" s="1">
        <v>3009.84</v>
      </c>
      <c r="K3255" s="1">
        <v>426</v>
      </c>
      <c r="L3255" s="1">
        <f>Table49[[#This Row],[Selling_Price]]-Table49[[#This Row],[Market_Price]]</f>
        <v>1196.7700000000002</v>
      </c>
      <c r="M3255" s="1">
        <f>Table49[[#This Row],[Quantity]]*Table49[[#This Row],[Selling_Price]]</f>
        <v>1282191.8400000001</v>
      </c>
      <c r="N3255" s="1">
        <f>Table49[[#This Row],[Quantity]]*Table49[[#This Row],[Profit_Per_Quantity]]</f>
        <v>509824.02000000008</v>
      </c>
      <c r="O3255" s="1" t="s">
        <v>47</v>
      </c>
    </row>
    <row r="3256" spans="1:15" x14ac:dyDescent="0.3">
      <c r="A3256" s="1" t="s">
        <v>7100</v>
      </c>
      <c r="B3256" s="1" t="s">
        <v>170</v>
      </c>
      <c r="C3256" s="14" t="s">
        <v>4510</v>
      </c>
      <c r="D3256" s="1" t="s">
        <v>17</v>
      </c>
      <c r="E3256" s="1" t="s">
        <v>30</v>
      </c>
      <c r="F3256" s="1" t="s">
        <v>31</v>
      </c>
      <c r="G3256" s="1" t="s">
        <v>45</v>
      </c>
      <c r="H3256" s="1">
        <v>1097</v>
      </c>
      <c r="I3256" s="1">
        <v>703.92</v>
      </c>
      <c r="J3256" s="1">
        <v>866.7</v>
      </c>
      <c r="K3256" s="1">
        <v>196</v>
      </c>
      <c r="L3256" s="1">
        <f>Table49[[#This Row],[Selling_Price]]-Table49[[#This Row],[Market_Price]]</f>
        <v>162.78000000000009</v>
      </c>
      <c r="M3256" s="1">
        <f>Table49[[#This Row],[Quantity]]*Table49[[#This Row],[Selling_Price]]</f>
        <v>169873.2</v>
      </c>
      <c r="N3256" s="1">
        <f>Table49[[#This Row],[Quantity]]*Table49[[#This Row],[Profit_Per_Quantity]]</f>
        <v>31904.880000000016</v>
      </c>
      <c r="O3256" s="1" t="s">
        <v>47</v>
      </c>
    </row>
    <row r="3257" spans="1:15" x14ac:dyDescent="0.3">
      <c r="A3257" s="1" t="s">
        <v>7697</v>
      </c>
      <c r="B3257" s="1" t="s">
        <v>2129</v>
      </c>
      <c r="C3257" s="14" t="s">
        <v>5815</v>
      </c>
      <c r="D3257" s="1" t="s">
        <v>12</v>
      </c>
      <c r="E3257" s="1" t="s">
        <v>24</v>
      </c>
      <c r="F3257" s="1" t="s">
        <v>33</v>
      </c>
      <c r="G3257" s="1" t="s">
        <v>43</v>
      </c>
      <c r="H3257" s="1">
        <v>1007</v>
      </c>
      <c r="I3257" s="1">
        <v>645.35</v>
      </c>
      <c r="J3257" s="1">
        <v>1216.97</v>
      </c>
      <c r="K3257" s="1">
        <v>344</v>
      </c>
      <c r="L3257" s="1">
        <f>Table49[[#This Row],[Selling_Price]]-Table49[[#This Row],[Market_Price]]</f>
        <v>571.62</v>
      </c>
      <c r="M3257" s="1">
        <f>Table49[[#This Row],[Quantity]]*Table49[[#This Row],[Selling_Price]]</f>
        <v>418637.68</v>
      </c>
      <c r="N3257" s="1">
        <f>Table49[[#This Row],[Quantity]]*Table49[[#This Row],[Profit_Per_Quantity]]</f>
        <v>196637.28</v>
      </c>
      <c r="O3257" s="1" t="s">
        <v>47</v>
      </c>
    </row>
    <row r="3258" spans="1:15" x14ac:dyDescent="0.3">
      <c r="A3258" s="1" t="s">
        <v>9869</v>
      </c>
      <c r="B3258" s="1" t="s">
        <v>3048</v>
      </c>
      <c r="C3258" s="14" t="s">
        <v>4917</v>
      </c>
      <c r="D3258" s="1" t="s">
        <v>19</v>
      </c>
      <c r="E3258" s="1" t="s">
        <v>26</v>
      </c>
      <c r="F3258" s="1" t="s">
        <v>33</v>
      </c>
      <c r="G3258" s="1" t="s">
        <v>44</v>
      </c>
      <c r="H3258" s="1">
        <v>1084</v>
      </c>
      <c r="I3258" s="1">
        <v>641.87</v>
      </c>
      <c r="J3258" s="1">
        <v>1121.93</v>
      </c>
      <c r="K3258" s="1">
        <v>131</v>
      </c>
      <c r="L3258" s="1">
        <f>Table49[[#This Row],[Selling_Price]]-Table49[[#This Row],[Market_Price]]</f>
        <v>480.06000000000006</v>
      </c>
      <c r="M3258" s="1">
        <f>Table49[[#This Row],[Quantity]]*Table49[[#This Row],[Selling_Price]]</f>
        <v>146972.83000000002</v>
      </c>
      <c r="N3258" s="1">
        <f>Table49[[#This Row],[Quantity]]*Table49[[#This Row],[Profit_Per_Quantity]]</f>
        <v>62887.860000000008</v>
      </c>
      <c r="O3258" s="1" t="s">
        <v>47</v>
      </c>
    </row>
    <row r="3259" spans="1:15" x14ac:dyDescent="0.3">
      <c r="A3259" s="1" t="s">
        <v>8872</v>
      </c>
      <c r="B3259" s="1" t="s">
        <v>1464</v>
      </c>
      <c r="C3259" s="14" t="s">
        <v>4654</v>
      </c>
      <c r="D3259" s="1" t="s">
        <v>11</v>
      </c>
      <c r="E3259" s="1" t="s">
        <v>4351</v>
      </c>
      <c r="F3259" s="1" t="s">
        <v>35</v>
      </c>
      <c r="G3259" s="1" t="s">
        <v>41</v>
      </c>
      <c r="H3259" s="1">
        <v>1070</v>
      </c>
      <c r="I3259" s="1">
        <v>1774.72</v>
      </c>
      <c r="J3259" s="1">
        <v>2714.73</v>
      </c>
      <c r="K3259" s="1">
        <v>40</v>
      </c>
      <c r="L3259" s="1">
        <f>Table49[[#This Row],[Selling_Price]]-Table49[[#This Row],[Market_Price]]</f>
        <v>940.01</v>
      </c>
      <c r="M3259" s="1">
        <f>Table49[[#This Row],[Quantity]]*Table49[[#This Row],[Selling_Price]]</f>
        <v>108589.2</v>
      </c>
      <c r="N3259" s="1">
        <f>Table49[[#This Row],[Quantity]]*Table49[[#This Row],[Profit_Per_Quantity]]</f>
        <v>37600.400000000001</v>
      </c>
      <c r="O3259" s="1" t="s">
        <v>47</v>
      </c>
    </row>
    <row r="3260" spans="1:15" x14ac:dyDescent="0.3">
      <c r="A3260" s="1" t="s">
        <v>9712</v>
      </c>
      <c r="B3260" s="1" t="s">
        <v>2796</v>
      </c>
      <c r="C3260" s="14" t="s">
        <v>5525</v>
      </c>
      <c r="D3260" s="1" t="s">
        <v>15</v>
      </c>
      <c r="E3260" s="1" t="s">
        <v>29</v>
      </c>
      <c r="F3260" s="1" t="s">
        <v>32</v>
      </c>
      <c r="G3260" s="1" t="s">
        <v>37</v>
      </c>
      <c r="H3260" s="1">
        <v>1035</v>
      </c>
      <c r="I3260" s="1">
        <v>1687</v>
      </c>
      <c r="J3260" s="1">
        <v>2244.06</v>
      </c>
      <c r="K3260" s="1">
        <v>458</v>
      </c>
      <c r="L3260" s="1">
        <f>Table49[[#This Row],[Selling_Price]]-Table49[[#This Row],[Market_Price]]</f>
        <v>557.05999999999995</v>
      </c>
      <c r="M3260" s="1">
        <f>Table49[[#This Row],[Quantity]]*Table49[[#This Row],[Selling_Price]]</f>
        <v>1027779.48</v>
      </c>
      <c r="N3260" s="1">
        <f>Table49[[#This Row],[Quantity]]*Table49[[#This Row],[Profit_Per_Quantity]]</f>
        <v>255133.47999999998</v>
      </c>
      <c r="O3260" s="1" t="s">
        <v>47</v>
      </c>
    </row>
    <row r="3261" spans="1:15" x14ac:dyDescent="0.3">
      <c r="A3261" s="1" t="s">
        <v>8410</v>
      </c>
      <c r="B3261" s="1" t="s">
        <v>709</v>
      </c>
      <c r="C3261" s="14" t="s">
        <v>6089</v>
      </c>
      <c r="D3261" s="1" t="s">
        <v>15</v>
      </c>
      <c r="E3261" s="1" t="s">
        <v>25</v>
      </c>
      <c r="F3261" s="1" t="s">
        <v>31</v>
      </c>
      <c r="G3261" s="1" t="s">
        <v>38</v>
      </c>
      <c r="H3261" s="1">
        <v>1064</v>
      </c>
      <c r="I3261" s="1">
        <v>1758.06</v>
      </c>
      <c r="J3261" s="1">
        <v>2651.44</v>
      </c>
      <c r="K3261" s="1">
        <v>3</v>
      </c>
      <c r="L3261" s="1">
        <f>Table49[[#This Row],[Selling_Price]]-Table49[[#This Row],[Market_Price]]</f>
        <v>893.38000000000011</v>
      </c>
      <c r="M3261" s="1">
        <f>Table49[[#This Row],[Quantity]]*Table49[[#This Row],[Selling_Price]]</f>
        <v>7954.32</v>
      </c>
      <c r="N3261" s="1">
        <f>Table49[[#This Row],[Quantity]]*Table49[[#This Row],[Profit_Per_Quantity]]</f>
        <v>2680.1400000000003</v>
      </c>
      <c r="O3261" s="1" t="s">
        <v>47</v>
      </c>
    </row>
    <row r="3262" spans="1:15" x14ac:dyDescent="0.3">
      <c r="A3262" s="1" t="s">
        <v>7072</v>
      </c>
      <c r="B3262" s="1" t="s">
        <v>997</v>
      </c>
      <c r="C3262" s="14" t="s">
        <v>5485</v>
      </c>
      <c r="D3262" s="1" t="s">
        <v>20</v>
      </c>
      <c r="E3262" s="1" t="s">
        <v>4349</v>
      </c>
      <c r="F3262" s="1" t="s">
        <v>32</v>
      </c>
      <c r="G3262" s="1" t="s">
        <v>40</v>
      </c>
      <c r="H3262" s="1">
        <v>1007</v>
      </c>
      <c r="I3262" s="1">
        <v>732.29</v>
      </c>
      <c r="J3262" s="1">
        <v>1217.58</v>
      </c>
      <c r="K3262" s="1">
        <v>217</v>
      </c>
      <c r="L3262" s="1">
        <f>Table49[[#This Row],[Selling_Price]]-Table49[[#This Row],[Market_Price]]</f>
        <v>485.28999999999996</v>
      </c>
      <c r="M3262" s="1">
        <f>Table49[[#This Row],[Quantity]]*Table49[[#This Row],[Selling_Price]]</f>
        <v>264214.86</v>
      </c>
      <c r="N3262" s="1">
        <f>Table49[[#This Row],[Quantity]]*Table49[[#This Row],[Profit_Per_Quantity]]</f>
        <v>105307.93</v>
      </c>
      <c r="O3262" s="1" t="s">
        <v>47</v>
      </c>
    </row>
    <row r="3263" spans="1:15" x14ac:dyDescent="0.3">
      <c r="A3263" s="1" t="s">
        <v>6632</v>
      </c>
      <c r="B3263" s="1" t="s">
        <v>3488</v>
      </c>
      <c r="C3263" s="14" t="s">
        <v>4541</v>
      </c>
      <c r="D3263" s="1" t="s">
        <v>15</v>
      </c>
      <c r="E3263" s="1" t="s">
        <v>26</v>
      </c>
      <c r="F3263" s="1" t="s">
        <v>33</v>
      </c>
      <c r="G3263" s="1" t="s">
        <v>36</v>
      </c>
      <c r="H3263" s="1">
        <v>1033</v>
      </c>
      <c r="I3263" s="1">
        <v>1059.71</v>
      </c>
      <c r="J3263" s="1">
        <v>1726.93</v>
      </c>
      <c r="K3263" s="1">
        <v>331</v>
      </c>
      <c r="L3263" s="1">
        <f>Table49[[#This Row],[Selling_Price]]-Table49[[#This Row],[Market_Price]]</f>
        <v>667.22</v>
      </c>
      <c r="M3263" s="1">
        <f>Table49[[#This Row],[Quantity]]*Table49[[#This Row],[Selling_Price]]</f>
        <v>571613.83000000007</v>
      </c>
      <c r="N3263" s="1">
        <f>Table49[[#This Row],[Quantity]]*Table49[[#This Row],[Profit_Per_Quantity]]</f>
        <v>220849.82</v>
      </c>
      <c r="O3263" s="1" t="s">
        <v>47</v>
      </c>
    </row>
    <row r="3264" spans="1:15" x14ac:dyDescent="0.3">
      <c r="A3264" s="1" t="s">
        <v>7688</v>
      </c>
      <c r="B3264" s="1" t="s">
        <v>3050</v>
      </c>
      <c r="C3264" s="14" t="s">
        <v>5327</v>
      </c>
      <c r="D3264" s="1" t="s">
        <v>13</v>
      </c>
      <c r="E3264" s="1" t="s">
        <v>29</v>
      </c>
      <c r="F3264" s="1" t="s">
        <v>35</v>
      </c>
      <c r="G3264" s="1" t="s">
        <v>42</v>
      </c>
      <c r="H3264" s="1">
        <v>1053</v>
      </c>
      <c r="I3264" s="1">
        <v>1202.31</v>
      </c>
      <c r="J3264" s="1">
        <v>1647.63</v>
      </c>
      <c r="K3264" s="1">
        <v>29</v>
      </c>
      <c r="L3264" s="1">
        <f>Table49[[#This Row],[Selling_Price]]-Table49[[#This Row],[Market_Price]]</f>
        <v>445.32000000000016</v>
      </c>
      <c r="M3264" s="1">
        <f>Table49[[#This Row],[Quantity]]*Table49[[#This Row],[Selling_Price]]</f>
        <v>47781.270000000004</v>
      </c>
      <c r="N3264" s="1">
        <f>Table49[[#This Row],[Quantity]]*Table49[[#This Row],[Profit_Per_Quantity]]</f>
        <v>12914.280000000004</v>
      </c>
      <c r="O3264" s="1" t="s">
        <v>47</v>
      </c>
    </row>
    <row r="3265" spans="1:15" x14ac:dyDescent="0.3">
      <c r="A3265" s="1" t="s">
        <v>8801</v>
      </c>
      <c r="B3265" s="1" t="s">
        <v>1343</v>
      </c>
      <c r="C3265" s="14" t="s">
        <v>4420</v>
      </c>
      <c r="D3265" s="1" t="s">
        <v>12</v>
      </c>
      <c r="E3265" s="1" t="s">
        <v>21</v>
      </c>
      <c r="F3265" s="1" t="s">
        <v>35</v>
      </c>
      <c r="G3265" s="1" t="s">
        <v>37</v>
      </c>
      <c r="H3265" s="1">
        <v>1023</v>
      </c>
      <c r="I3265" s="1">
        <v>194.76</v>
      </c>
      <c r="J3265" s="1">
        <v>247.31</v>
      </c>
      <c r="K3265" s="1">
        <v>66</v>
      </c>
      <c r="L3265" s="1">
        <f>Table49[[#This Row],[Selling_Price]]-Table49[[#This Row],[Market_Price]]</f>
        <v>52.550000000000011</v>
      </c>
      <c r="M3265" s="1">
        <f>Table49[[#This Row],[Quantity]]*Table49[[#This Row],[Selling_Price]]</f>
        <v>16322.460000000001</v>
      </c>
      <c r="N3265" s="1">
        <f>Table49[[#This Row],[Quantity]]*Table49[[#This Row],[Profit_Per_Quantity]]</f>
        <v>3468.3000000000006</v>
      </c>
      <c r="O3265" s="1" t="s">
        <v>47</v>
      </c>
    </row>
    <row r="3266" spans="1:15" x14ac:dyDescent="0.3">
      <c r="A3266" s="1" t="s">
        <v>6404</v>
      </c>
      <c r="B3266" s="1" t="s">
        <v>2877</v>
      </c>
      <c r="C3266" s="14" t="s">
        <v>4450</v>
      </c>
      <c r="D3266" s="1" t="s">
        <v>15</v>
      </c>
      <c r="E3266" s="1" t="s">
        <v>29</v>
      </c>
      <c r="F3266" s="1" t="s">
        <v>33</v>
      </c>
      <c r="G3266" s="1" t="s">
        <v>41</v>
      </c>
      <c r="H3266" s="1">
        <v>1039</v>
      </c>
      <c r="I3266" s="1">
        <v>1555.38</v>
      </c>
      <c r="J3266" s="1">
        <v>1739.94</v>
      </c>
      <c r="K3266" s="1">
        <v>154</v>
      </c>
      <c r="L3266" s="1">
        <f>Table49[[#This Row],[Selling_Price]]-Table49[[#This Row],[Market_Price]]</f>
        <v>184.55999999999995</v>
      </c>
      <c r="M3266" s="1">
        <f>Table49[[#This Row],[Quantity]]*Table49[[#This Row],[Selling_Price]]</f>
        <v>267950.76</v>
      </c>
      <c r="N3266" s="1">
        <f>Table49[[#This Row],[Quantity]]*Table49[[#This Row],[Profit_Per_Quantity]]</f>
        <v>28422.239999999991</v>
      </c>
      <c r="O3266" s="1" t="s">
        <v>47</v>
      </c>
    </row>
    <row r="3267" spans="1:15" x14ac:dyDescent="0.3">
      <c r="A3267" s="1" t="s">
        <v>7013</v>
      </c>
      <c r="B3267" s="1" t="s">
        <v>1751</v>
      </c>
      <c r="C3267" s="14" t="s">
        <v>5069</v>
      </c>
      <c r="D3267" s="1" t="s">
        <v>11</v>
      </c>
      <c r="E3267" s="1" t="s">
        <v>4349</v>
      </c>
      <c r="F3267" s="1" t="s">
        <v>33</v>
      </c>
      <c r="G3267" s="1" t="s">
        <v>43</v>
      </c>
      <c r="H3267" s="1">
        <v>1028</v>
      </c>
      <c r="I3267" s="1">
        <v>227.05</v>
      </c>
      <c r="J3267" s="1">
        <v>255.48</v>
      </c>
      <c r="K3267" s="1">
        <v>129</v>
      </c>
      <c r="L3267" s="1">
        <f>Table49[[#This Row],[Selling_Price]]-Table49[[#This Row],[Market_Price]]</f>
        <v>28.429999999999978</v>
      </c>
      <c r="M3267" s="1">
        <f>Table49[[#This Row],[Quantity]]*Table49[[#This Row],[Selling_Price]]</f>
        <v>32956.92</v>
      </c>
      <c r="N3267" s="1">
        <f>Table49[[#This Row],[Quantity]]*Table49[[#This Row],[Profit_Per_Quantity]]</f>
        <v>3667.4699999999971</v>
      </c>
      <c r="O3267" s="1" t="s">
        <v>47</v>
      </c>
    </row>
    <row r="3268" spans="1:15" x14ac:dyDescent="0.3">
      <c r="A3268" s="1" t="s">
        <v>8140</v>
      </c>
      <c r="B3268" s="1" t="s">
        <v>246</v>
      </c>
      <c r="C3268" s="14" t="s">
        <v>5413</v>
      </c>
      <c r="D3268" s="1" t="s">
        <v>20</v>
      </c>
      <c r="E3268" s="1" t="s">
        <v>4349</v>
      </c>
      <c r="F3268" s="1" t="s">
        <v>35</v>
      </c>
      <c r="G3268" s="1" t="s">
        <v>4352</v>
      </c>
      <c r="H3268" s="1">
        <v>1017</v>
      </c>
      <c r="I3268" s="1">
        <v>1350.57</v>
      </c>
      <c r="J3268" s="1">
        <v>1813.95</v>
      </c>
      <c r="K3268" s="1">
        <v>20</v>
      </c>
      <c r="L3268" s="1">
        <f>Table49[[#This Row],[Selling_Price]]-Table49[[#This Row],[Market_Price]]</f>
        <v>463.38000000000011</v>
      </c>
      <c r="M3268" s="1">
        <f>Table49[[#This Row],[Quantity]]*Table49[[#This Row],[Selling_Price]]</f>
        <v>36279</v>
      </c>
      <c r="N3268" s="1">
        <f>Table49[[#This Row],[Quantity]]*Table49[[#This Row],[Profit_Per_Quantity]]</f>
        <v>9267.6000000000022</v>
      </c>
      <c r="O3268" s="1" t="s">
        <v>47</v>
      </c>
    </row>
    <row r="3269" spans="1:15" x14ac:dyDescent="0.3">
      <c r="A3269" s="1" t="s">
        <v>6437</v>
      </c>
      <c r="B3269" s="1" t="s">
        <v>3857</v>
      </c>
      <c r="C3269" s="14" t="s">
        <v>4481</v>
      </c>
      <c r="D3269" s="1" t="s">
        <v>15</v>
      </c>
      <c r="E3269" s="1" t="s">
        <v>26</v>
      </c>
      <c r="F3269" s="1" t="s">
        <v>34</v>
      </c>
      <c r="G3269" s="1" t="s">
        <v>37</v>
      </c>
      <c r="H3269" s="1">
        <v>1012</v>
      </c>
      <c r="I3269" s="1">
        <v>452.95</v>
      </c>
      <c r="J3269" s="1">
        <v>632.24</v>
      </c>
      <c r="K3269" s="1">
        <v>195</v>
      </c>
      <c r="L3269" s="1">
        <f>Table49[[#This Row],[Selling_Price]]-Table49[[#This Row],[Market_Price]]</f>
        <v>179.29000000000002</v>
      </c>
      <c r="M3269" s="1">
        <f>Table49[[#This Row],[Quantity]]*Table49[[#This Row],[Selling_Price]]</f>
        <v>123286.8</v>
      </c>
      <c r="N3269" s="1">
        <f>Table49[[#This Row],[Quantity]]*Table49[[#This Row],[Profit_Per_Quantity]]</f>
        <v>34961.550000000003</v>
      </c>
      <c r="O3269" s="1" t="s">
        <v>47</v>
      </c>
    </row>
    <row r="3270" spans="1:15" x14ac:dyDescent="0.3">
      <c r="A3270" s="1" t="s">
        <v>7933</v>
      </c>
      <c r="B3270" s="1" t="s">
        <v>388</v>
      </c>
      <c r="C3270" s="14" t="s">
        <v>5120</v>
      </c>
      <c r="D3270" s="1" t="s">
        <v>11</v>
      </c>
      <c r="E3270" s="1" t="s">
        <v>4349</v>
      </c>
      <c r="F3270" s="1" t="s">
        <v>35</v>
      </c>
      <c r="G3270" s="1" t="s">
        <v>40</v>
      </c>
      <c r="H3270" s="1">
        <v>1053</v>
      </c>
      <c r="I3270" s="1">
        <v>1055.28</v>
      </c>
      <c r="J3270" s="1">
        <v>1916.59</v>
      </c>
      <c r="K3270" s="1">
        <v>229</v>
      </c>
      <c r="L3270" s="1">
        <f>Table49[[#This Row],[Selling_Price]]-Table49[[#This Row],[Market_Price]]</f>
        <v>861.31</v>
      </c>
      <c r="M3270" s="1">
        <f>Table49[[#This Row],[Quantity]]*Table49[[#This Row],[Selling_Price]]</f>
        <v>438899.11</v>
      </c>
      <c r="N3270" s="1">
        <f>Table49[[#This Row],[Quantity]]*Table49[[#This Row],[Profit_Per_Quantity]]</f>
        <v>197239.99</v>
      </c>
      <c r="O3270" s="1" t="s">
        <v>47</v>
      </c>
    </row>
    <row r="3271" spans="1:15" x14ac:dyDescent="0.3">
      <c r="A3271" s="1" t="s">
        <v>10292</v>
      </c>
      <c r="B3271" s="1" t="s">
        <v>3274</v>
      </c>
      <c r="C3271" s="14" t="s">
        <v>4937</v>
      </c>
      <c r="D3271" s="1" t="s">
        <v>13</v>
      </c>
      <c r="E3271" s="1" t="s">
        <v>4349</v>
      </c>
      <c r="F3271" s="1" t="s">
        <v>31</v>
      </c>
      <c r="G3271" s="1" t="s">
        <v>41</v>
      </c>
      <c r="H3271" s="1">
        <v>1096</v>
      </c>
      <c r="I3271" s="1">
        <v>1251.99</v>
      </c>
      <c r="J3271" s="1">
        <v>2031.12</v>
      </c>
      <c r="K3271" s="1">
        <v>465</v>
      </c>
      <c r="L3271" s="1">
        <f>Table49[[#This Row],[Selling_Price]]-Table49[[#This Row],[Market_Price]]</f>
        <v>779.12999999999988</v>
      </c>
      <c r="M3271" s="1">
        <f>Table49[[#This Row],[Quantity]]*Table49[[#This Row],[Selling_Price]]</f>
        <v>944470.79999999993</v>
      </c>
      <c r="N3271" s="1">
        <f>Table49[[#This Row],[Quantity]]*Table49[[#This Row],[Profit_Per_Quantity]]</f>
        <v>362295.44999999995</v>
      </c>
      <c r="O3271" s="1" t="s">
        <v>47</v>
      </c>
    </row>
    <row r="3272" spans="1:15" x14ac:dyDescent="0.3">
      <c r="A3272" s="1" t="s">
        <v>6349</v>
      </c>
      <c r="B3272" s="1" t="s">
        <v>4048</v>
      </c>
      <c r="C3272" s="14" t="s">
        <v>4647</v>
      </c>
      <c r="D3272" s="1" t="s">
        <v>11</v>
      </c>
      <c r="E3272" s="1" t="s">
        <v>21</v>
      </c>
      <c r="F3272" s="1" t="s">
        <v>35</v>
      </c>
      <c r="G3272" s="1" t="s">
        <v>43</v>
      </c>
      <c r="H3272" s="1">
        <v>1037</v>
      </c>
      <c r="I3272" s="1">
        <v>878.94</v>
      </c>
      <c r="J3272" s="1">
        <v>1310.81</v>
      </c>
      <c r="K3272" s="1">
        <v>379</v>
      </c>
      <c r="L3272" s="1">
        <f>Table49[[#This Row],[Selling_Price]]-Table49[[#This Row],[Market_Price]]</f>
        <v>431.86999999999989</v>
      </c>
      <c r="M3272" s="1">
        <f>Table49[[#This Row],[Quantity]]*Table49[[#This Row],[Selling_Price]]</f>
        <v>496796.99</v>
      </c>
      <c r="N3272" s="1">
        <f>Table49[[#This Row],[Quantity]]*Table49[[#This Row],[Profit_Per_Quantity]]</f>
        <v>163678.72999999995</v>
      </c>
      <c r="O3272" s="1" t="s">
        <v>47</v>
      </c>
    </row>
    <row r="3273" spans="1:15" x14ac:dyDescent="0.3">
      <c r="A3273" s="1" t="s">
        <v>6478</v>
      </c>
      <c r="B3273" s="1" t="s">
        <v>531</v>
      </c>
      <c r="C3273" s="14" t="s">
        <v>5315</v>
      </c>
      <c r="D3273" s="1" t="s">
        <v>11</v>
      </c>
      <c r="E3273" s="1" t="s">
        <v>4351</v>
      </c>
      <c r="F3273" s="1" t="s">
        <v>31</v>
      </c>
      <c r="G3273" s="1" t="s">
        <v>43</v>
      </c>
      <c r="H3273" s="1">
        <v>1089</v>
      </c>
      <c r="I3273" s="1">
        <v>677.42</v>
      </c>
      <c r="J3273" s="1">
        <v>998.56</v>
      </c>
      <c r="K3273" s="1">
        <v>115</v>
      </c>
      <c r="L3273" s="1">
        <f>Table49[[#This Row],[Selling_Price]]-Table49[[#This Row],[Market_Price]]</f>
        <v>321.14</v>
      </c>
      <c r="M3273" s="1">
        <f>Table49[[#This Row],[Quantity]]*Table49[[#This Row],[Selling_Price]]</f>
        <v>114834.4</v>
      </c>
      <c r="N3273" s="1">
        <f>Table49[[#This Row],[Quantity]]*Table49[[#This Row],[Profit_Per_Quantity]]</f>
        <v>36931.1</v>
      </c>
      <c r="O3273" s="1" t="s">
        <v>47</v>
      </c>
    </row>
    <row r="3274" spans="1:15" x14ac:dyDescent="0.3">
      <c r="A3274" s="1" t="s">
        <v>9068</v>
      </c>
      <c r="B3274" s="1" t="s">
        <v>1782</v>
      </c>
      <c r="C3274" s="14" t="s">
        <v>4432</v>
      </c>
      <c r="D3274" s="1" t="s">
        <v>18</v>
      </c>
      <c r="E3274" s="1" t="s">
        <v>28</v>
      </c>
      <c r="F3274" s="1" t="s">
        <v>31</v>
      </c>
      <c r="G3274" s="1" t="s">
        <v>43</v>
      </c>
      <c r="H3274" s="1">
        <v>1035</v>
      </c>
      <c r="I3274" s="1">
        <v>717.47</v>
      </c>
      <c r="J3274" s="1">
        <v>1072.73</v>
      </c>
      <c r="K3274" s="1">
        <v>110</v>
      </c>
      <c r="L3274" s="1">
        <f>Table49[[#This Row],[Selling_Price]]-Table49[[#This Row],[Market_Price]]</f>
        <v>355.26</v>
      </c>
      <c r="M3274" s="1">
        <f>Table49[[#This Row],[Quantity]]*Table49[[#This Row],[Selling_Price]]</f>
        <v>118000.3</v>
      </c>
      <c r="N3274" s="1">
        <f>Table49[[#This Row],[Quantity]]*Table49[[#This Row],[Profit_Per_Quantity]]</f>
        <v>39078.6</v>
      </c>
      <c r="O3274" s="1" t="s">
        <v>47</v>
      </c>
    </row>
    <row r="3275" spans="1:15" x14ac:dyDescent="0.3">
      <c r="A3275" s="1" t="s">
        <v>6738</v>
      </c>
      <c r="B3275" s="1" t="s">
        <v>2933</v>
      </c>
      <c r="C3275" s="14" t="s">
        <v>5449</v>
      </c>
      <c r="D3275" s="1" t="s">
        <v>14</v>
      </c>
      <c r="E3275" s="1" t="s">
        <v>4349</v>
      </c>
      <c r="F3275" s="1" t="s">
        <v>33</v>
      </c>
      <c r="G3275" s="1" t="s">
        <v>38</v>
      </c>
      <c r="H3275" s="1">
        <v>1021</v>
      </c>
      <c r="I3275" s="1">
        <v>1564.99</v>
      </c>
      <c r="J3275" s="1">
        <v>2395.84</v>
      </c>
      <c r="K3275" s="1">
        <v>257</v>
      </c>
      <c r="L3275" s="1">
        <f>Table49[[#This Row],[Selling_Price]]-Table49[[#This Row],[Market_Price]]</f>
        <v>830.85000000000014</v>
      </c>
      <c r="M3275" s="1">
        <f>Table49[[#This Row],[Quantity]]*Table49[[#This Row],[Selling_Price]]</f>
        <v>615730.88</v>
      </c>
      <c r="N3275" s="1">
        <f>Table49[[#This Row],[Quantity]]*Table49[[#This Row],[Profit_Per_Quantity]]</f>
        <v>213528.45000000004</v>
      </c>
      <c r="O3275" s="1" t="s">
        <v>47</v>
      </c>
    </row>
    <row r="3276" spans="1:15" x14ac:dyDescent="0.3">
      <c r="A3276" s="1" t="s">
        <v>6505</v>
      </c>
      <c r="B3276" s="1" t="s">
        <v>3272</v>
      </c>
      <c r="C3276" s="14" t="s">
        <v>5252</v>
      </c>
      <c r="D3276" s="1" t="s">
        <v>16</v>
      </c>
      <c r="E3276" s="1" t="s">
        <v>24</v>
      </c>
      <c r="F3276" s="1" t="s">
        <v>34</v>
      </c>
      <c r="G3276" s="1" t="s">
        <v>43</v>
      </c>
      <c r="H3276" s="1">
        <v>1082</v>
      </c>
      <c r="I3276" s="1">
        <v>1291.6300000000001</v>
      </c>
      <c r="J3276" s="1">
        <v>2182.52</v>
      </c>
      <c r="K3276" s="1">
        <v>492</v>
      </c>
      <c r="L3276" s="1">
        <f>Table49[[#This Row],[Selling_Price]]-Table49[[#This Row],[Market_Price]]</f>
        <v>890.88999999999987</v>
      </c>
      <c r="M3276" s="1">
        <f>Table49[[#This Row],[Quantity]]*Table49[[#This Row],[Selling_Price]]</f>
        <v>1073799.8400000001</v>
      </c>
      <c r="N3276" s="1">
        <f>Table49[[#This Row],[Quantity]]*Table49[[#This Row],[Profit_Per_Quantity]]</f>
        <v>438317.87999999995</v>
      </c>
      <c r="O3276" s="1" t="s">
        <v>47</v>
      </c>
    </row>
    <row r="3277" spans="1:15" x14ac:dyDescent="0.3">
      <c r="A3277" s="1" t="s">
        <v>10009</v>
      </c>
      <c r="B3277" s="1" t="s">
        <v>3284</v>
      </c>
      <c r="C3277" s="14" t="s">
        <v>5181</v>
      </c>
      <c r="D3277" s="1" t="s">
        <v>19</v>
      </c>
      <c r="E3277" s="1" t="s">
        <v>4351</v>
      </c>
      <c r="F3277" s="1" t="s">
        <v>34</v>
      </c>
      <c r="G3277" s="1" t="s">
        <v>44</v>
      </c>
      <c r="H3277" s="1">
        <v>1077</v>
      </c>
      <c r="I3277" s="1">
        <v>1312.63</v>
      </c>
      <c r="J3277" s="1">
        <v>2558.09</v>
      </c>
      <c r="K3277" s="1">
        <v>201</v>
      </c>
      <c r="L3277" s="1">
        <f>Table49[[#This Row],[Selling_Price]]-Table49[[#This Row],[Market_Price]]</f>
        <v>1245.46</v>
      </c>
      <c r="M3277" s="1">
        <f>Table49[[#This Row],[Quantity]]*Table49[[#This Row],[Selling_Price]]</f>
        <v>514176.09</v>
      </c>
      <c r="N3277" s="1">
        <f>Table49[[#This Row],[Quantity]]*Table49[[#This Row],[Profit_Per_Quantity]]</f>
        <v>250337.46000000002</v>
      </c>
      <c r="O3277" s="1" t="s">
        <v>47</v>
      </c>
    </row>
    <row r="3278" spans="1:15" x14ac:dyDescent="0.3">
      <c r="A3278" s="1" t="s">
        <v>8178</v>
      </c>
      <c r="B3278" s="1" t="s">
        <v>327</v>
      </c>
      <c r="C3278" s="14" t="s">
        <v>4653</v>
      </c>
      <c r="D3278" s="1" t="s">
        <v>16</v>
      </c>
      <c r="E3278" s="1" t="s">
        <v>28</v>
      </c>
      <c r="F3278" s="1" t="s">
        <v>32</v>
      </c>
      <c r="G3278" s="1" t="s">
        <v>42</v>
      </c>
      <c r="H3278" s="1">
        <v>1011</v>
      </c>
      <c r="I3278" s="1">
        <v>1619.15</v>
      </c>
      <c r="J3278" s="1">
        <v>3120.45</v>
      </c>
      <c r="K3278" s="1">
        <v>401</v>
      </c>
      <c r="L3278" s="1">
        <f>Table49[[#This Row],[Selling_Price]]-Table49[[#This Row],[Market_Price]]</f>
        <v>1501.2999999999997</v>
      </c>
      <c r="M3278" s="1">
        <f>Table49[[#This Row],[Quantity]]*Table49[[#This Row],[Selling_Price]]</f>
        <v>1251300.45</v>
      </c>
      <c r="N3278" s="1">
        <f>Table49[[#This Row],[Quantity]]*Table49[[#This Row],[Profit_Per_Quantity]]</f>
        <v>602021.29999999993</v>
      </c>
      <c r="O3278" s="1" t="s">
        <v>47</v>
      </c>
    </row>
    <row r="3279" spans="1:15" x14ac:dyDescent="0.3">
      <c r="A3279" s="1" t="s">
        <v>10284</v>
      </c>
      <c r="B3279" s="1" t="s">
        <v>3689</v>
      </c>
      <c r="C3279" s="14" t="s">
        <v>4426</v>
      </c>
      <c r="D3279" s="1" t="s">
        <v>16</v>
      </c>
      <c r="E3279" s="1" t="s">
        <v>29</v>
      </c>
      <c r="F3279" s="1" t="s">
        <v>31</v>
      </c>
      <c r="G3279" s="1" t="s">
        <v>44</v>
      </c>
      <c r="H3279" s="1">
        <v>1023</v>
      </c>
      <c r="I3279" s="1">
        <v>265.43</v>
      </c>
      <c r="J3279" s="1">
        <v>368.47</v>
      </c>
      <c r="K3279" s="1">
        <v>8</v>
      </c>
      <c r="L3279" s="1">
        <f>Table49[[#This Row],[Selling_Price]]-Table49[[#This Row],[Market_Price]]</f>
        <v>103.04000000000002</v>
      </c>
      <c r="M3279" s="1">
        <f>Table49[[#This Row],[Quantity]]*Table49[[#This Row],[Selling_Price]]</f>
        <v>2947.76</v>
      </c>
      <c r="N3279" s="1">
        <f>Table49[[#This Row],[Quantity]]*Table49[[#This Row],[Profit_Per_Quantity]]</f>
        <v>824.32000000000016</v>
      </c>
      <c r="O3279" s="1" t="s">
        <v>47</v>
      </c>
    </row>
    <row r="3280" spans="1:15" x14ac:dyDescent="0.3">
      <c r="A3280" s="1" t="s">
        <v>6530</v>
      </c>
      <c r="B3280" s="1" t="s">
        <v>1542</v>
      </c>
      <c r="C3280" s="14" t="s">
        <v>5985</v>
      </c>
      <c r="D3280" s="1" t="s">
        <v>14</v>
      </c>
      <c r="E3280" s="1" t="s">
        <v>27</v>
      </c>
      <c r="F3280" s="1" t="s">
        <v>31</v>
      </c>
      <c r="G3280" s="1" t="s">
        <v>37</v>
      </c>
      <c r="H3280" s="1">
        <v>1062</v>
      </c>
      <c r="I3280" s="1">
        <v>750.4</v>
      </c>
      <c r="J3280" s="1">
        <v>942</v>
      </c>
      <c r="K3280" s="1">
        <v>46</v>
      </c>
      <c r="L3280" s="1">
        <f>Table49[[#This Row],[Selling_Price]]-Table49[[#This Row],[Market_Price]]</f>
        <v>191.60000000000002</v>
      </c>
      <c r="M3280" s="1">
        <f>Table49[[#This Row],[Quantity]]*Table49[[#This Row],[Selling_Price]]</f>
        <v>43332</v>
      </c>
      <c r="N3280" s="1">
        <f>Table49[[#This Row],[Quantity]]*Table49[[#This Row],[Profit_Per_Quantity]]</f>
        <v>8813.6</v>
      </c>
      <c r="O3280" s="1" t="s">
        <v>47</v>
      </c>
    </row>
    <row r="3281" spans="1:15" x14ac:dyDescent="0.3">
      <c r="A3281" s="1" t="s">
        <v>10456</v>
      </c>
      <c r="B3281" s="1" t="s">
        <v>3940</v>
      </c>
      <c r="C3281" s="14" t="s">
        <v>4742</v>
      </c>
      <c r="D3281" s="1" t="s">
        <v>16</v>
      </c>
      <c r="E3281" s="1" t="s">
        <v>21</v>
      </c>
      <c r="F3281" s="1" t="s">
        <v>33</v>
      </c>
      <c r="G3281" s="1" t="s">
        <v>37</v>
      </c>
      <c r="H3281" s="1">
        <v>1093</v>
      </c>
      <c r="I3281" s="1">
        <v>1750.78</v>
      </c>
      <c r="J3281" s="1">
        <v>3173.75</v>
      </c>
      <c r="K3281" s="1">
        <v>223</v>
      </c>
      <c r="L3281" s="1">
        <f>Table49[[#This Row],[Selling_Price]]-Table49[[#This Row],[Market_Price]]</f>
        <v>1422.97</v>
      </c>
      <c r="M3281" s="1">
        <f>Table49[[#This Row],[Quantity]]*Table49[[#This Row],[Selling_Price]]</f>
        <v>707746.25</v>
      </c>
      <c r="N3281" s="1">
        <f>Table49[[#This Row],[Quantity]]*Table49[[#This Row],[Profit_Per_Quantity]]</f>
        <v>317322.31</v>
      </c>
      <c r="O3281" s="1" t="s">
        <v>47</v>
      </c>
    </row>
    <row r="3282" spans="1:15" x14ac:dyDescent="0.3">
      <c r="A3282" s="1" t="s">
        <v>8352</v>
      </c>
      <c r="B3282" s="1" t="s">
        <v>617</v>
      </c>
      <c r="C3282" s="14" t="s">
        <v>4628</v>
      </c>
      <c r="D3282" s="1" t="s">
        <v>18</v>
      </c>
      <c r="E3282" s="1" t="s">
        <v>24</v>
      </c>
      <c r="F3282" s="1" t="s">
        <v>33</v>
      </c>
      <c r="G3282" s="1" t="s">
        <v>40</v>
      </c>
      <c r="H3282" s="1">
        <v>1057</v>
      </c>
      <c r="I3282" s="1">
        <v>1054.51</v>
      </c>
      <c r="J3282" s="1">
        <v>1973.22</v>
      </c>
      <c r="K3282" s="1">
        <v>49</v>
      </c>
      <c r="L3282" s="1">
        <f>Table49[[#This Row],[Selling_Price]]-Table49[[#This Row],[Market_Price]]</f>
        <v>918.71</v>
      </c>
      <c r="M3282" s="1">
        <f>Table49[[#This Row],[Quantity]]*Table49[[#This Row],[Selling_Price]]</f>
        <v>96687.78</v>
      </c>
      <c r="N3282" s="1">
        <f>Table49[[#This Row],[Quantity]]*Table49[[#This Row],[Profit_Per_Quantity]]</f>
        <v>45016.79</v>
      </c>
      <c r="O3282" s="1" t="s">
        <v>47</v>
      </c>
    </row>
    <row r="3283" spans="1:15" x14ac:dyDescent="0.3">
      <c r="A3283" s="1" t="s">
        <v>10330</v>
      </c>
      <c r="B3283" s="1" t="s">
        <v>3756</v>
      </c>
      <c r="C3283" s="14" t="s">
        <v>4889</v>
      </c>
      <c r="D3283" s="1" t="s">
        <v>18</v>
      </c>
      <c r="E3283" s="1" t="s">
        <v>27</v>
      </c>
      <c r="F3283" s="1" t="s">
        <v>32</v>
      </c>
      <c r="G3283" s="1" t="s">
        <v>36</v>
      </c>
      <c r="H3283" s="1">
        <v>1043</v>
      </c>
      <c r="I3283" s="1">
        <v>549.52</v>
      </c>
      <c r="J3283" s="1">
        <v>898.2</v>
      </c>
      <c r="K3283" s="1">
        <v>184</v>
      </c>
      <c r="L3283" s="1">
        <f>Table49[[#This Row],[Selling_Price]]-Table49[[#This Row],[Market_Price]]</f>
        <v>348.68000000000006</v>
      </c>
      <c r="M3283" s="1">
        <f>Table49[[#This Row],[Quantity]]*Table49[[#This Row],[Selling_Price]]</f>
        <v>165268.80000000002</v>
      </c>
      <c r="N3283" s="1">
        <f>Table49[[#This Row],[Quantity]]*Table49[[#This Row],[Profit_Per_Quantity]]</f>
        <v>64157.12000000001</v>
      </c>
      <c r="O3283" s="1" t="s">
        <v>47</v>
      </c>
    </row>
    <row r="3284" spans="1:15" x14ac:dyDescent="0.3">
      <c r="A3284" s="1" t="s">
        <v>6999</v>
      </c>
      <c r="B3284" s="1" t="s">
        <v>1527</v>
      </c>
      <c r="C3284" s="14" t="s">
        <v>5989</v>
      </c>
      <c r="D3284" s="1" t="s">
        <v>14</v>
      </c>
      <c r="E3284" s="1" t="s">
        <v>30</v>
      </c>
      <c r="F3284" s="1" t="s">
        <v>31</v>
      </c>
      <c r="G3284" s="1" t="s">
        <v>4352</v>
      </c>
      <c r="H3284" s="1">
        <v>1011</v>
      </c>
      <c r="I3284" s="1">
        <v>1352.36</v>
      </c>
      <c r="J3284" s="1">
        <v>2002.83</v>
      </c>
      <c r="K3284" s="1">
        <v>243</v>
      </c>
      <c r="L3284" s="1">
        <f>Table49[[#This Row],[Selling_Price]]-Table49[[#This Row],[Market_Price]]</f>
        <v>650.47</v>
      </c>
      <c r="M3284" s="1">
        <f>Table49[[#This Row],[Quantity]]*Table49[[#This Row],[Selling_Price]]</f>
        <v>486687.69</v>
      </c>
      <c r="N3284" s="1">
        <f>Table49[[#This Row],[Quantity]]*Table49[[#This Row],[Profit_Per_Quantity]]</f>
        <v>158064.21000000002</v>
      </c>
      <c r="O3284" s="1" t="s">
        <v>47</v>
      </c>
    </row>
    <row r="3285" spans="1:15" x14ac:dyDescent="0.3">
      <c r="A3285" s="1" t="s">
        <v>8928</v>
      </c>
      <c r="B3285" s="1" t="s">
        <v>1552</v>
      </c>
      <c r="C3285" s="14" t="s">
        <v>4807</v>
      </c>
      <c r="D3285" s="1" t="s">
        <v>15</v>
      </c>
      <c r="E3285" s="1" t="s">
        <v>24</v>
      </c>
      <c r="F3285" s="1" t="s">
        <v>32</v>
      </c>
      <c r="G3285" s="1" t="s">
        <v>41</v>
      </c>
      <c r="H3285" s="1">
        <v>1019</v>
      </c>
      <c r="I3285" s="1">
        <v>806.15</v>
      </c>
      <c r="J3285" s="1">
        <v>1577.95</v>
      </c>
      <c r="K3285" s="1">
        <v>103</v>
      </c>
      <c r="L3285" s="1">
        <f>Table49[[#This Row],[Selling_Price]]-Table49[[#This Row],[Market_Price]]</f>
        <v>771.80000000000007</v>
      </c>
      <c r="M3285" s="1">
        <f>Table49[[#This Row],[Quantity]]*Table49[[#This Row],[Selling_Price]]</f>
        <v>162528.85</v>
      </c>
      <c r="N3285" s="1">
        <f>Table49[[#This Row],[Quantity]]*Table49[[#This Row],[Profit_Per_Quantity]]</f>
        <v>79495.400000000009</v>
      </c>
      <c r="O3285" s="1" t="s">
        <v>47</v>
      </c>
    </row>
    <row r="3286" spans="1:15" x14ac:dyDescent="0.3">
      <c r="A3286" s="1" t="s">
        <v>9822</v>
      </c>
      <c r="B3286" s="1" t="s">
        <v>2979</v>
      </c>
      <c r="C3286" s="14" t="s">
        <v>5426</v>
      </c>
      <c r="D3286" s="1" t="s">
        <v>16</v>
      </c>
      <c r="E3286" s="1" t="s">
        <v>4349</v>
      </c>
      <c r="F3286" s="1" t="s">
        <v>33</v>
      </c>
      <c r="G3286" s="1" t="s">
        <v>41</v>
      </c>
      <c r="H3286" s="1">
        <v>1096</v>
      </c>
      <c r="I3286" s="1">
        <v>542.77</v>
      </c>
      <c r="J3286" s="1">
        <v>622.23</v>
      </c>
      <c r="K3286" s="1">
        <v>289</v>
      </c>
      <c r="L3286" s="1">
        <f>Table49[[#This Row],[Selling_Price]]-Table49[[#This Row],[Market_Price]]</f>
        <v>79.460000000000036</v>
      </c>
      <c r="M3286" s="1">
        <f>Table49[[#This Row],[Quantity]]*Table49[[#This Row],[Selling_Price]]</f>
        <v>179824.47</v>
      </c>
      <c r="N3286" s="1">
        <f>Table49[[#This Row],[Quantity]]*Table49[[#This Row],[Profit_Per_Quantity]]</f>
        <v>22963.94000000001</v>
      </c>
      <c r="O3286" s="1" t="s">
        <v>47</v>
      </c>
    </row>
    <row r="3287" spans="1:15" x14ac:dyDescent="0.3">
      <c r="A3287" s="1" t="s">
        <v>9345</v>
      </c>
      <c r="B3287" s="1" t="s">
        <v>2222</v>
      </c>
      <c r="C3287" s="14" t="s">
        <v>5260</v>
      </c>
      <c r="D3287" s="1" t="s">
        <v>11</v>
      </c>
      <c r="E3287" s="1" t="s">
        <v>27</v>
      </c>
      <c r="F3287" s="1" t="s">
        <v>35</v>
      </c>
      <c r="G3287" s="1" t="s">
        <v>44</v>
      </c>
      <c r="H3287" s="1">
        <v>1037</v>
      </c>
      <c r="I3287" s="1">
        <v>694.87</v>
      </c>
      <c r="J3287" s="1">
        <v>1386.84</v>
      </c>
      <c r="K3287" s="1">
        <v>414</v>
      </c>
      <c r="L3287" s="1">
        <f>Table49[[#This Row],[Selling_Price]]-Table49[[#This Row],[Market_Price]]</f>
        <v>691.96999999999991</v>
      </c>
      <c r="M3287" s="1">
        <f>Table49[[#This Row],[Quantity]]*Table49[[#This Row],[Selling_Price]]</f>
        <v>574151.76</v>
      </c>
      <c r="N3287" s="1">
        <f>Table49[[#This Row],[Quantity]]*Table49[[#This Row],[Profit_Per_Quantity]]</f>
        <v>286475.57999999996</v>
      </c>
      <c r="O3287" s="1" t="s">
        <v>47</v>
      </c>
    </row>
    <row r="3288" spans="1:15" x14ac:dyDescent="0.3">
      <c r="A3288" s="1" t="s">
        <v>6975</v>
      </c>
      <c r="B3288" s="1" t="s">
        <v>1434</v>
      </c>
      <c r="C3288" s="14" t="s">
        <v>4764</v>
      </c>
      <c r="D3288" s="1" t="s">
        <v>17</v>
      </c>
      <c r="E3288" s="1" t="s">
        <v>27</v>
      </c>
      <c r="F3288" s="1" t="s">
        <v>31</v>
      </c>
      <c r="G3288" s="1" t="s">
        <v>37</v>
      </c>
      <c r="H3288" s="1">
        <v>1029</v>
      </c>
      <c r="I3288" s="1">
        <v>786.31</v>
      </c>
      <c r="J3288" s="1">
        <v>1141.69</v>
      </c>
      <c r="K3288" s="1">
        <v>301</v>
      </c>
      <c r="L3288" s="1">
        <f>Table49[[#This Row],[Selling_Price]]-Table49[[#This Row],[Market_Price]]</f>
        <v>355.38000000000011</v>
      </c>
      <c r="M3288" s="1">
        <f>Table49[[#This Row],[Quantity]]*Table49[[#This Row],[Selling_Price]]</f>
        <v>343648.69</v>
      </c>
      <c r="N3288" s="1">
        <f>Table49[[#This Row],[Quantity]]*Table49[[#This Row],[Profit_Per_Quantity]]</f>
        <v>106969.38000000003</v>
      </c>
      <c r="O3288" s="1" t="s">
        <v>47</v>
      </c>
    </row>
    <row r="3289" spans="1:15" x14ac:dyDescent="0.3">
      <c r="A3289" s="1" t="s">
        <v>6360</v>
      </c>
      <c r="B3289" s="1" t="s">
        <v>1278</v>
      </c>
      <c r="C3289" s="14" t="s">
        <v>4815</v>
      </c>
      <c r="D3289" s="1" t="s">
        <v>14</v>
      </c>
      <c r="E3289" s="1" t="s">
        <v>27</v>
      </c>
      <c r="F3289" s="1" t="s">
        <v>33</v>
      </c>
      <c r="G3289" s="1" t="s">
        <v>37</v>
      </c>
      <c r="H3289" s="1">
        <v>1098</v>
      </c>
      <c r="I3289" s="1">
        <v>1566.09</v>
      </c>
      <c r="J3289" s="1">
        <v>2390.8200000000002</v>
      </c>
      <c r="K3289" s="1">
        <v>224</v>
      </c>
      <c r="L3289" s="1">
        <f>Table49[[#This Row],[Selling_Price]]-Table49[[#This Row],[Market_Price]]</f>
        <v>824.73000000000025</v>
      </c>
      <c r="M3289" s="1">
        <f>Table49[[#This Row],[Quantity]]*Table49[[#This Row],[Selling_Price]]</f>
        <v>535543.68000000005</v>
      </c>
      <c r="N3289" s="1">
        <f>Table49[[#This Row],[Quantity]]*Table49[[#This Row],[Profit_Per_Quantity]]</f>
        <v>184739.52000000005</v>
      </c>
      <c r="O3289" s="1" t="s">
        <v>47</v>
      </c>
    </row>
    <row r="3290" spans="1:15" x14ac:dyDescent="0.3">
      <c r="A3290" s="1" t="s">
        <v>7148</v>
      </c>
      <c r="B3290" s="1" t="s">
        <v>75</v>
      </c>
      <c r="C3290" s="14" t="s">
        <v>4772</v>
      </c>
      <c r="D3290" s="1" t="s">
        <v>15</v>
      </c>
      <c r="E3290" s="1" t="s">
        <v>21</v>
      </c>
      <c r="F3290" s="1" t="s">
        <v>34</v>
      </c>
      <c r="G3290" s="1" t="s">
        <v>45</v>
      </c>
      <c r="H3290" s="1">
        <v>1064</v>
      </c>
      <c r="I3290" s="1">
        <v>718.55</v>
      </c>
      <c r="J3290" s="1">
        <v>1044.8800000000001</v>
      </c>
      <c r="K3290" s="1">
        <v>327</v>
      </c>
      <c r="L3290" s="1">
        <f>Table49[[#This Row],[Selling_Price]]-Table49[[#This Row],[Market_Price]]</f>
        <v>326.33000000000015</v>
      </c>
      <c r="M3290" s="1">
        <f>Table49[[#This Row],[Quantity]]*Table49[[#This Row],[Selling_Price]]</f>
        <v>341675.76</v>
      </c>
      <c r="N3290" s="1">
        <f>Table49[[#This Row],[Quantity]]*Table49[[#This Row],[Profit_Per_Quantity]]</f>
        <v>106709.91000000005</v>
      </c>
      <c r="O3290" s="1" t="s">
        <v>47</v>
      </c>
    </row>
    <row r="3291" spans="1:15" x14ac:dyDescent="0.3">
      <c r="A3291" s="1" t="s">
        <v>8270</v>
      </c>
      <c r="B3291" s="1" t="s">
        <v>480</v>
      </c>
      <c r="C3291" s="14" t="s">
        <v>4804</v>
      </c>
      <c r="D3291" s="1" t="s">
        <v>11</v>
      </c>
      <c r="E3291" s="1" t="s">
        <v>4349</v>
      </c>
      <c r="F3291" s="1" t="s">
        <v>33</v>
      </c>
      <c r="G3291" s="1" t="s">
        <v>45</v>
      </c>
      <c r="H3291" s="1">
        <v>1080</v>
      </c>
      <c r="I3291" s="1">
        <v>200.3</v>
      </c>
      <c r="J3291" s="1">
        <v>299.67</v>
      </c>
      <c r="K3291" s="1">
        <v>280</v>
      </c>
      <c r="L3291" s="1">
        <f>Table49[[#This Row],[Selling_Price]]-Table49[[#This Row],[Market_Price]]</f>
        <v>99.37</v>
      </c>
      <c r="M3291" s="1">
        <f>Table49[[#This Row],[Quantity]]*Table49[[#This Row],[Selling_Price]]</f>
        <v>83907.6</v>
      </c>
      <c r="N3291" s="1">
        <f>Table49[[#This Row],[Quantity]]*Table49[[#This Row],[Profit_Per_Quantity]]</f>
        <v>27823.600000000002</v>
      </c>
      <c r="O3291" s="1" t="s">
        <v>47</v>
      </c>
    </row>
    <row r="3292" spans="1:15" x14ac:dyDescent="0.3">
      <c r="A3292" s="1" t="s">
        <v>7798</v>
      </c>
      <c r="B3292" s="1" t="s">
        <v>2518</v>
      </c>
      <c r="C3292" s="14" t="s">
        <v>5666</v>
      </c>
      <c r="D3292" s="1" t="s">
        <v>15</v>
      </c>
      <c r="E3292" s="1" t="s">
        <v>25</v>
      </c>
      <c r="F3292" s="1" t="s">
        <v>32</v>
      </c>
      <c r="G3292" s="1" t="s">
        <v>41</v>
      </c>
      <c r="H3292" s="1">
        <v>1027</v>
      </c>
      <c r="I3292" s="1">
        <v>833.51</v>
      </c>
      <c r="J3292" s="1">
        <v>1020.62</v>
      </c>
      <c r="K3292" s="1">
        <v>216</v>
      </c>
      <c r="L3292" s="1">
        <f>Table49[[#This Row],[Selling_Price]]-Table49[[#This Row],[Market_Price]]</f>
        <v>187.11</v>
      </c>
      <c r="M3292" s="1">
        <f>Table49[[#This Row],[Quantity]]*Table49[[#This Row],[Selling_Price]]</f>
        <v>220453.92</v>
      </c>
      <c r="N3292" s="1">
        <f>Table49[[#This Row],[Quantity]]*Table49[[#This Row],[Profit_Per_Quantity]]</f>
        <v>40415.760000000002</v>
      </c>
      <c r="O3292" s="1" t="s">
        <v>47</v>
      </c>
    </row>
    <row r="3293" spans="1:15" x14ac:dyDescent="0.3">
      <c r="A3293" s="1" t="s">
        <v>7634</v>
      </c>
      <c r="B3293" s="1" t="s">
        <v>1948</v>
      </c>
      <c r="C3293" s="14" t="s">
        <v>5611</v>
      </c>
      <c r="D3293" s="1" t="s">
        <v>14</v>
      </c>
      <c r="E3293" s="1" t="s">
        <v>30</v>
      </c>
      <c r="F3293" s="1" t="s">
        <v>33</v>
      </c>
      <c r="G3293" s="1" t="s">
        <v>37</v>
      </c>
      <c r="H3293" s="1">
        <v>1021</v>
      </c>
      <c r="I3293" s="1">
        <v>1732.5</v>
      </c>
      <c r="J3293" s="1">
        <v>2635.37</v>
      </c>
      <c r="K3293" s="1">
        <v>124</v>
      </c>
      <c r="L3293" s="1">
        <f>Table49[[#This Row],[Selling_Price]]-Table49[[#This Row],[Market_Price]]</f>
        <v>902.86999999999989</v>
      </c>
      <c r="M3293" s="1">
        <f>Table49[[#This Row],[Quantity]]*Table49[[#This Row],[Selling_Price]]</f>
        <v>326785.88</v>
      </c>
      <c r="N3293" s="1">
        <f>Table49[[#This Row],[Quantity]]*Table49[[#This Row],[Profit_Per_Quantity]]</f>
        <v>111955.87999999999</v>
      </c>
      <c r="O3293" s="1" t="s">
        <v>47</v>
      </c>
    </row>
    <row r="3294" spans="1:15" x14ac:dyDescent="0.3">
      <c r="A3294" s="1" t="s">
        <v>6449</v>
      </c>
      <c r="B3294" s="1" t="s">
        <v>3502</v>
      </c>
      <c r="C3294" s="14" t="s">
        <v>5089</v>
      </c>
      <c r="D3294" s="1" t="s">
        <v>13</v>
      </c>
      <c r="E3294" s="1" t="s">
        <v>24</v>
      </c>
      <c r="F3294" s="1" t="s">
        <v>35</v>
      </c>
      <c r="G3294" s="1" t="s">
        <v>44</v>
      </c>
      <c r="H3294" s="1">
        <v>1026</v>
      </c>
      <c r="I3294" s="1">
        <v>1239.95</v>
      </c>
      <c r="J3294" s="1">
        <v>1408.17</v>
      </c>
      <c r="K3294" s="1">
        <v>16</v>
      </c>
      <c r="L3294" s="1">
        <f>Table49[[#This Row],[Selling_Price]]-Table49[[#This Row],[Market_Price]]</f>
        <v>168.22000000000003</v>
      </c>
      <c r="M3294" s="1">
        <f>Table49[[#This Row],[Quantity]]*Table49[[#This Row],[Selling_Price]]</f>
        <v>22530.720000000001</v>
      </c>
      <c r="N3294" s="1">
        <f>Table49[[#This Row],[Quantity]]*Table49[[#This Row],[Profit_Per_Quantity]]</f>
        <v>2691.5200000000004</v>
      </c>
      <c r="O3294" s="1" t="s">
        <v>47</v>
      </c>
    </row>
    <row r="3295" spans="1:15" x14ac:dyDescent="0.3">
      <c r="A3295" s="1" t="s">
        <v>6861</v>
      </c>
      <c r="B3295" s="1" t="s">
        <v>769</v>
      </c>
      <c r="C3295" s="14" t="s">
        <v>4694</v>
      </c>
      <c r="D3295" s="1" t="s">
        <v>19</v>
      </c>
      <c r="E3295" s="1" t="s">
        <v>28</v>
      </c>
      <c r="F3295" s="1" t="s">
        <v>32</v>
      </c>
      <c r="G3295" s="1" t="s">
        <v>38</v>
      </c>
      <c r="H3295" s="1">
        <v>1050</v>
      </c>
      <c r="I3295" s="1">
        <v>592.41999999999996</v>
      </c>
      <c r="J3295" s="1">
        <v>1156.9000000000001</v>
      </c>
      <c r="K3295" s="1">
        <v>220</v>
      </c>
      <c r="L3295" s="1">
        <f>Table49[[#This Row],[Selling_Price]]-Table49[[#This Row],[Market_Price]]</f>
        <v>564.48000000000013</v>
      </c>
      <c r="M3295" s="1">
        <f>Table49[[#This Row],[Quantity]]*Table49[[#This Row],[Selling_Price]]</f>
        <v>254518.00000000003</v>
      </c>
      <c r="N3295" s="1">
        <f>Table49[[#This Row],[Quantity]]*Table49[[#This Row],[Profit_Per_Quantity]]</f>
        <v>124185.60000000003</v>
      </c>
      <c r="O3295" s="1" t="s">
        <v>47</v>
      </c>
    </row>
    <row r="3296" spans="1:15" x14ac:dyDescent="0.3">
      <c r="A3296" s="1" t="s">
        <v>8221</v>
      </c>
      <c r="B3296" s="1" t="s">
        <v>394</v>
      </c>
      <c r="C3296" s="14" t="s">
        <v>5889</v>
      </c>
      <c r="D3296" s="1" t="s">
        <v>20</v>
      </c>
      <c r="E3296" s="1" t="s">
        <v>4349</v>
      </c>
      <c r="F3296" s="1" t="s">
        <v>35</v>
      </c>
      <c r="G3296" s="1" t="s">
        <v>41</v>
      </c>
      <c r="H3296" s="1">
        <v>1003</v>
      </c>
      <c r="I3296" s="1">
        <v>1688.04</v>
      </c>
      <c r="J3296" s="1">
        <v>1948.98</v>
      </c>
      <c r="K3296" s="1">
        <v>207</v>
      </c>
      <c r="L3296" s="1">
        <f>Table49[[#This Row],[Selling_Price]]-Table49[[#This Row],[Market_Price]]</f>
        <v>260.94000000000005</v>
      </c>
      <c r="M3296" s="1">
        <f>Table49[[#This Row],[Quantity]]*Table49[[#This Row],[Selling_Price]]</f>
        <v>403438.86</v>
      </c>
      <c r="N3296" s="1">
        <f>Table49[[#This Row],[Quantity]]*Table49[[#This Row],[Profit_Per_Quantity]]</f>
        <v>54014.580000000009</v>
      </c>
      <c r="O3296" s="1" t="s">
        <v>47</v>
      </c>
    </row>
    <row r="3297" spans="1:15" x14ac:dyDescent="0.3">
      <c r="A3297" s="1" t="s">
        <v>9241</v>
      </c>
      <c r="B3297" s="1" t="s">
        <v>2057</v>
      </c>
      <c r="C3297" s="14" t="s">
        <v>4451</v>
      </c>
      <c r="D3297" s="1" t="s">
        <v>14</v>
      </c>
      <c r="E3297" s="1" t="s">
        <v>24</v>
      </c>
      <c r="F3297" s="1" t="s">
        <v>32</v>
      </c>
      <c r="G3297" s="1" t="s">
        <v>38</v>
      </c>
      <c r="H3297" s="1">
        <v>1086</v>
      </c>
      <c r="I3297" s="1">
        <v>1265.22</v>
      </c>
      <c r="J3297" s="1">
        <v>1841.94</v>
      </c>
      <c r="K3297" s="1">
        <v>283</v>
      </c>
      <c r="L3297" s="1">
        <f>Table49[[#This Row],[Selling_Price]]-Table49[[#This Row],[Market_Price]]</f>
        <v>576.72</v>
      </c>
      <c r="M3297" s="1">
        <f>Table49[[#This Row],[Quantity]]*Table49[[#This Row],[Selling_Price]]</f>
        <v>521269.02</v>
      </c>
      <c r="N3297" s="1">
        <f>Table49[[#This Row],[Quantity]]*Table49[[#This Row],[Profit_Per_Quantity]]</f>
        <v>163211.76</v>
      </c>
      <c r="O3297" s="1" t="s">
        <v>47</v>
      </c>
    </row>
    <row r="3298" spans="1:15" x14ac:dyDescent="0.3">
      <c r="A3298" s="1" t="s">
        <v>10066</v>
      </c>
      <c r="B3298" s="1" t="s">
        <v>3376</v>
      </c>
      <c r="C3298" s="14" t="s">
        <v>5178</v>
      </c>
      <c r="D3298" s="1" t="s">
        <v>12</v>
      </c>
      <c r="E3298" s="1" t="s">
        <v>21</v>
      </c>
      <c r="F3298" s="1" t="s">
        <v>35</v>
      </c>
      <c r="G3298" s="1" t="s">
        <v>43</v>
      </c>
      <c r="H3298" s="1">
        <v>1057</v>
      </c>
      <c r="I3298" s="1">
        <v>86.93</v>
      </c>
      <c r="J3298" s="1">
        <v>139.16</v>
      </c>
      <c r="K3298" s="1">
        <v>113</v>
      </c>
      <c r="L3298" s="1">
        <f>Table49[[#This Row],[Selling_Price]]-Table49[[#This Row],[Market_Price]]</f>
        <v>52.22999999999999</v>
      </c>
      <c r="M3298" s="1">
        <f>Table49[[#This Row],[Quantity]]*Table49[[#This Row],[Selling_Price]]</f>
        <v>15725.08</v>
      </c>
      <c r="N3298" s="1">
        <f>Table49[[#This Row],[Quantity]]*Table49[[#This Row],[Profit_Per_Quantity]]</f>
        <v>5901.9899999999989</v>
      </c>
      <c r="O3298" s="1" t="s">
        <v>47</v>
      </c>
    </row>
    <row r="3299" spans="1:15" x14ac:dyDescent="0.3">
      <c r="A3299" s="1" t="s">
        <v>9430</v>
      </c>
      <c r="B3299" s="1" t="s">
        <v>2360</v>
      </c>
      <c r="C3299" s="14" t="s">
        <v>5382</v>
      </c>
      <c r="D3299" s="1" t="s">
        <v>12</v>
      </c>
      <c r="E3299" s="1" t="s">
        <v>4351</v>
      </c>
      <c r="F3299" s="1" t="s">
        <v>33</v>
      </c>
      <c r="G3299" s="1" t="s">
        <v>43</v>
      </c>
      <c r="H3299" s="1">
        <v>1059</v>
      </c>
      <c r="I3299" s="1">
        <v>118.18</v>
      </c>
      <c r="J3299" s="1">
        <v>231.88</v>
      </c>
      <c r="K3299" s="1">
        <v>397</v>
      </c>
      <c r="L3299" s="1">
        <f>Table49[[#This Row],[Selling_Price]]-Table49[[#This Row],[Market_Price]]</f>
        <v>113.69999999999999</v>
      </c>
      <c r="M3299" s="1">
        <f>Table49[[#This Row],[Quantity]]*Table49[[#This Row],[Selling_Price]]</f>
        <v>92056.36</v>
      </c>
      <c r="N3299" s="1">
        <f>Table49[[#This Row],[Quantity]]*Table49[[#This Row],[Profit_Per_Quantity]]</f>
        <v>45138.899999999994</v>
      </c>
      <c r="O3299" s="1" t="s">
        <v>47</v>
      </c>
    </row>
    <row r="3300" spans="1:15" x14ac:dyDescent="0.3">
      <c r="A3300" s="1" t="s">
        <v>9804</v>
      </c>
      <c r="B3300" s="1" t="s">
        <v>2949</v>
      </c>
      <c r="C3300" s="14" t="s">
        <v>4464</v>
      </c>
      <c r="D3300" s="1" t="s">
        <v>11</v>
      </c>
      <c r="E3300" s="1" t="s">
        <v>28</v>
      </c>
      <c r="F3300" s="1" t="s">
        <v>32</v>
      </c>
      <c r="G3300" s="1" t="s">
        <v>45</v>
      </c>
      <c r="H3300" s="1">
        <v>1045</v>
      </c>
      <c r="I3300" s="1">
        <v>571.08000000000004</v>
      </c>
      <c r="J3300" s="1">
        <v>852.23</v>
      </c>
      <c r="K3300" s="1">
        <v>404</v>
      </c>
      <c r="L3300" s="1">
        <f>Table49[[#This Row],[Selling_Price]]-Table49[[#This Row],[Market_Price]]</f>
        <v>281.14999999999998</v>
      </c>
      <c r="M3300" s="1">
        <f>Table49[[#This Row],[Quantity]]*Table49[[#This Row],[Selling_Price]]</f>
        <v>344300.92</v>
      </c>
      <c r="N3300" s="1">
        <f>Table49[[#This Row],[Quantity]]*Table49[[#This Row],[Profit_Per_Quantity]]</f>
        <v>113584.59999999999</v>
      </c>
      <c r="O3300" s="1" t="s">
        <v>47</v>
      </c>
    </row>
    <row r="3301" spans="1:15" x14ac:dyDescent="0.3">
      <c r="A3301" s="1" t="s">
        <v>10317</v>
      </c>
      <c r="B3301" s="1" t="s">
        <v>3738</v>
      </c>
      <c r="C3301" s="14" t="s">
        <v>4904</v>
      </c>
      <c r="D3301" s="1" t="s">
        <v>15</v>
      </c>
      <c r="E3301" s="1" t="s">
        <v>4351</v>
      </c>
      <c r="F3301" s="1" t="s">
        <v>34</v>
      </c>
      <c r="G3301" s="1" t="s">
        <v>43</v>
      </c>
      <c r="H3301" s="1">
        <v>1092</v>
      </c>
      <c r="I3301" s="1">
        <v>531.24</v>
      </c>
      <c r="J3301" s="1">
        <v>1056.55</v>
      </c>
      <c r="K3301" s="1">
        <v>429</v>
      </c>
      <c r="L3301" s="1">
        <f>Table49[[#This Row],[Selling_Price]]-Table49[[#This Row],[Market_Price]]</f>
        <v>525.30999999999995</v>
      </c>
      <c r="M3301" s="1">
        <f>Table49[[#This Row],[Quantity]]*Table49[[#This Row],[Selling_Price]]</f>
        <v>453259.94999999995</v>
      </c>
      <c r="N3301" s="1">
        <f>Table49[[#This Row],[Quantity]]*Table49[[#This Row],[Profit_Per_Quantity]]</f>
        <v>225357.99</v>
      </c>
      <c r="O3301" s="1" t="s">
        <v>47</v>
      </c>
    </row>
    <row r="3302" spans="1:15" x14ac:dyDescent="0.3">
      <c r="A3302" s="1" t="s">
        <v>8948</v>
      </c>
      <c r="B3302" s="1" t="s">
        <v>1586</v>
      </c>
      <c r="C3302" s="14" t="s">
        <v>5842</v>
      </c>
      <c r="D3302" s="1" t="s">
        <v>18</v>
      </c>
      <c r="E3302" s="1" t="s">
        <v>24</v>
      </c>
      <c r="F3302" s="1" t="s">
        <v>33</v>
      </c>
      <c r="G3302" s="1" t="s">
        <v>41</v>
      </c>
      <c r="H3302" s="1">
        <v>1027</v>
      </c>
      <c r="I3302" s="1">
        <v>1662.3</v>
      </c>
      <c r="J3302" s="1">
        <v>3287</v>
      </c>
      <c r="K3302" s="1">
        <v>154</v>
      </c>
      <c r="L3302" s="1">
        <f>Table49[[#This Row],[Selling_Price]]-Table49[[#This Row],[Market_Price]]</f>
        <v>1624.7</v>
      </c>
      <c r="M3302" s="1">
        <f>Table49[[#This Row],[Quantity]]*Table49[[#This Row],[Selling_Price]]</f>
        <v>506198</v>
      </c>
      <c r="N3302" s="1">
        <f>Table49[[#This Row],[Quantity]]*Table49[[#This Row],[Profit_Per_Quantity]]</f>
        <v>250203.80000000002</v>
      </c>
      <c r="O3302" s="1" t="s">
        <v>47</v>
      </c>
    </row>
    <row r="3303" spans="1:15" x14ac:dyDescent="0.3">
      <c r="A3303" s="1" t="s">
        <v>7152</v>
      </c>
      <c r="B3303" s="1" t="s">
        <v>3723</v>
      </c>
      <c r="C3303" s="14" t="s">
        <v>4916</v>
      </c>
      <c r="D3303" s="1" t="s">
        <v>16</v>
      </c>
      <c r="E3303" s="1" t="s">
        <v>4349</v>
      </c>
      <c r="F3303" s="1" t="s">
        <v>33</v>
      </c>
      <c r="G3303" s="1" t="s">
        <v>4352</v>
      </c>
      <c r="H3303" s="1">
        <v>1010</v>
      </c>
      <c r="I3303" s="1">
        <v>1341.65</v>
      </c>
      <c r="J3303" s="1">
        <v>2413.2399999999998</v>
      </c>
      <c r="K3303" s="1">
        <v>235</v>
      </c>
      <c r="L3303" s="1">
        <f>Table49[[#This Row],[Selling_Price]]-Table49[[#This Row],[Market_Price]]</f>
        <v>1071.5899999999997</v>
      </c>
      <c r="M3303" s="1">
        <f>Table49[[#This Row],[Quantity]]*Table49[[#This Row],[Selling_Price]]</f>
        <v>567111.39999999991</v>
      </c>
      <c r="N3303" s="1">
        <f>Table49[[#This Row],[Quantity]]*Table49[[#This Row],[Profit_Per_Quantity]]</f>
        <v>251823.64999999994</v>
      </c>
      <c r="O3303" s="1" t="s">
        <v>47</v>
      </c>
    </row>
    <row r="3304" spans="1:15" x14ac:dyDescent="0.3">
      <c r="A3304" s="1" t="s">
        <v>8788</v>
      </c>
      <c r="B3304" s="1" t="s">
        <v>1322</v>
      </c>
      <c r="C3304" s="14" t="s">
        <v>5075</v>
      </c>
      <c r="D3304" s="1" t="s">
        <v>12</v>
      </c>
      <c r="E3304" s="1" t="s">
        <v>27</v>
      </c>
      <c r="F3304" s="1" t="s">
        <v>33</v>
      </c>
      <c r="G3304" s="1" t="s">
        <v>42</v>
      </c>
      <c r="H3304" s="1">
        <v>1060</v>
      </c>
      <c r="I3304" s="1">
        <v>1105.05</v>
      </c>
      <c r="J3304" s="1">
        <v>1791.03</v>
      </c>
      <c r="K3304" s="1">
        <v>45</v>
      </c>
      <c r="L3304" s="1">
        <f>Table49[[#This Row],[Selling_Price]]-Table49[[#This Row],[Market_Price]]</f>
        <v>685.98</v>
      </c>
      <c r="M3304" s="1">
        <f>Table49[[#This Row],[Quantity]]*Table49[[#This Row],[Selling_Price]]</f>
        <v>80596.350000000006</v>
      </c>
      <c r="N3304" s="1">
        <f>Table49[[#This Row],[Quantity]]*Table49[[#This Row],[Profit_Per_Quantity]]</f>
        <v>30869.100000000002</v>
      </c>
      <c r="O3304" s="1" t="s">
        <v>47</v>
      </c>
    </row>
    <row r="3305" spans="1:15" x14ac:dyDescent="0.3">
      <c r="A3305" s="1" t="s">
        <v>9697</v>
      </c>
      <c r="B3305" s="1" t="s">
        <v>2776</v>
      </c>
      <c r="C3305" s="14" t="s">
        <v>4682</v>
      </c>
      <c r="D3305" s="1" t="s">
        <v>12</v>
      </c>
      <c r="E3305" s="1" t="s">
        <v>4349</v>
      </c>
      <c r="F3305" s="1" t="s">
        <v>33</v>
      </c>
      <c r="G3305" s="1" t="s">
        <v>45</v>
      </c>
      <c r="H3305" s="1">
        <v>1010</v>
      </c>
      <c r="I3305" s="1">
        <v>1366.69</v>
      </c>
      <c r="J3305" s="1">
        <v>2524.44</v>
      </c>
      <c r="K3305" s="1">
        <v>455</v>
      </c>
      <c r="L3305" s="1">
        <f>Table49[[#This Row],[Selling_Price]]-Table49[[#This Row],[Market_Price]]</f>
        <v>1157.75</v>
      </c>
      <c r="M3305" s="1">
        <f>Table49[[#This Row],[Quantity]]*Table49[[#This Row],[Selling_Price]]</f>
        <v>1148620.2</v>
      </c>
      <c r="N3305" s="1">
        <f>Table49[[#This Row],[Quantity]]*Table49[[#This Row],[Profit_Per_Quantity]]</f>
        <v>526776.25</v>
      </c>
      <c r="O3305" s="1" t="s">
        <v>47</v>
      </c>
    </row>
    <row r="3306" spans="1:15" x14ac:dyDescent="0.3">
      <c r="A3306" s="1" t="s">
        <v>8811</v>
      </c>
      <c r="B3306" s="1" t="s">
        <v>1362</v>
      </c>
      <c r="C3306" s="14" t="s">
        <v>6039</v>
      </c>
      <c r="D3306" s="1" t="s">
        <v>15</v>
      </c>
      <c r="E3306" s="1" t="s">
        <v>4351</v>
      </c>
      <c r="F3306" s="1" t="s">
        <v>35</v>
      </c>
      <c r="G3306" s="1" t="s">
        <v>44</v>
      </c>
      <c r="H3306" s="1">
        <v>1093</v>
      </c>
      <c r="I3306" s="1">
        <v>1031.68</v>
      </c>
      <c r="J3306" s="1">
        <v>1603.44</v>
      </c>
      <c r="K3306" s="1">
        <v>151</v>
      </c>
      <c r="L3306" s="1">
        <f>Table49[[#This Row],[Selling_Price]]-Table49[[#This Row],[Market_Price]]</f>
        <v>571.76</v>
      </c>
      <c r="M3306" s="1">
        <f>Table49[[#This Row],[Quantity]]*Table49[[#This Row],[Selling_Price]]</f>
        <v>242119.44</v>
      </c>
      <c r="N3306" s="1">
        <f>Table49[[#This Row],[Quantity]]*Table49[[#This Row],[Profit_Per_Quantity]]</f>
        <v>86335.76</v>
      </c>
      <c r="O3306" s="1" t="s">
        <v>47</v>
      </c>
    </row>
    <row r="3307" spans="1:15" x14ac:dyDescent="0.3">
      <c r="A3307" s="1" t="s">
        <v>8238</v>
      </c>
      <c r="B3307" s="1" t="s">
        <v>427</v>
      </c>
      <c r="C3307" s="14" t="s">
        <v>5836</v>
      </c>
      <c r="D3307" s="1" t="s">
        <v>11</v>
      </c>
      <c r="E3307" s="1" t="s">
        <v>4349</v>
      </c>
      <c r="F3307" s="1" t="s">
        <v>33</v>
      </c>
      <c r="G3307" s="1" t="s">
        <v>44</v>
      </c>
      <c r="H3307" s="1">
        <v>1047</v>
      </c>
      <c r="I3307" s="1">
        <v>1507.15</v>
      </c>
      <c r="J3307" s="1">
        <v>1774.16</v>
      </c>
      <c r="K3307" s="1">
        <v>347</v>
      </c>
      <c r="L3307" s="1">
        <f>Table49[[#This Row],[Selling_Price]]-Table49[[#This Row],[Market_Price]]</f>
        <v>267.01</v>
      </c>
      <c r="M3307" s="1">
        <f>Table49[[#This Row],[Quantity]]*Table49[[#This Row],[Selling_Price]]</f>
        <v>615633.52</v>
      </c>
      <c r="N3307" s="1">
        <f>Table49[[#This Row],[Quantity]]*Table49[[#This Row],[Profit_Per_Quantity]]</f>
        <v>92652.47</v>
      </c>
      <c r="O3307" s="1" t="s">
        <v>47</v>
      </c>
    </row>
    <row r="3308" spans="1:15" x14ac:dyDescent="0.3">
      <c r="A3308" s="1" t="s">
        <v>7413</v>
      </c>
      <c r="B3308" s="1" t="s">
        <v>1033</v>
      </c>
      <c r="C3308" s="14" t="s">
        <v>5448</v>
      </c>
      <c r="D3308" s="1" t="s">
        <v>18</v>
      </c>
      <c r="E3308" s="1" t="s">
        <v>30</v>
      </c>
      <c r="F3308" s="1" t="s">
        <v>35</v>
      </c>
      <c r="G3308" s="1" t="s">
        <v>43</v>
      </c>
      <c r="H3308" s="1">
        <v>1028</v>
      </c>
      <c r="I3308" s="1">
        <v>258.02</v>
      </c>
      <c r="J3308" s="1">
        <v>384.48</v>
      </c>
      <c r="K3308" s="1">
        <v>313</v>
      </c>
      <c r="L3308" s="1">
        <f>Table49[[#This Row],[Selling_Price]]-Table49[[#This Row],[Market_Price]]</f>
        <v>126.46000000000004</v>
      </c>
      <c r="M3308" s="1">
        <f>Table49[[#This Row],[Quantity]]*Table49[[#This Row],[Selling_Price]]</f>
        <v>120342.24</v>
      </c>
      <c r="N3308" s="1">
        <f>Table49[[#This Row],[Quantity]]*Table49[[#This Row],[Profit_Per_Quantity]]</f>
        <v>39581.98000000001</v>
      </c>
      <c r="O3308" s="1" t="s">
        <v>47</v>
      </c>
    </row>
    <row r="3309" spans="1:15" x14ac:dyDescent="0.3">
      <c r="A3309" s="1" t="s">
        <v>8192</v>
      </c>
      <c r="B3309" s="1" t="s">
        <v>349</v>
      </c>
      <c r="C3309" s="14" t="s">
        <v>5207</v>
      </c>
      <c r="D3309" s="1" t="s">
        <v>18</v>
      </c>
      <c r="E3309" s="1" t="s">
        <v>26</v>
      </c>
      <c r="F3309" s="1" t="s">
        <v>34</v>
      </c>
      <c r="G3309" s="1" t="s">
        <v>40</v>
      </c>
      <c r="H3309" s="1">
        <v>1039</v>
      </c>
      <c r="I3309" s="1">
        <v>333.04</v>
      </c>
      <c r="J3309" s="1">
        <v>630.69000000000005</v>
      </c>
      <c r="K3309" s="1">
        <v>234</v>
      </c>
      <c r="L3309" s="1">
        <f>Table49[[#This Row],[Selling_Price]]-Table49[[#This Row],[Market_Price]]</f>
        <v>297.65000000000003</v>
      </c>
      <c r="M3309" s="1">
        <f>Table49[[#This Row],[Quantity]]*Table49[[#This Row],[Selling_Price]]</f>
        <v>147581.46000000002</v>
      </c>
      <c r="N3309" s="1">
        <f>Table49[[#This Row],[Quantity]]*Table49[[#This Row],[Profit_Per_Quantity]]</f>
        <v>69650.100000000006</v>
      </c>
      <c r="O3309" s="1" t="s">
        <v>47</v>
      </c>
    </row>
    <row r="3310" spans="1:15" x14ac:dyDescent="0.3">
      <c r="A3310" s="1" t="s">
        <v>8472</v>
      </c>
      <c r="B3310" s="1" t="s">
        <v>813</v>
      </c>
      <c r="C3310" s="14" t="s">
        <v>4645</v>
      </c>
      <c r="D3310" s="1" t="s">
        <v>17</v>
      </c>
      <c r="E3310" s="1" t="s">
        <v>4349</v>
      </c>
      <c r="F3310" s="1" t="s">
        <v>34</v>
      </c>
      <c r="G3310" s="1" t="s">
        <v>43</v>
      </c>
      <c r="H3310" s="1">
        <v>1075</v>
      </c>
      <c r="I3310" s="1">
        <v>1870.66</v>
      </c>
      <c r="J3310" s="1">
        <v>3420.01</v>
      </c>
      <c r="K3310" s="1">
        <v>189</v>
      </c>
      <c r="L3310" s="1">
        <f>Table49[[#This Row],[Selling_Price]]-Table49[[#This Row],[Market_Price]]</f>
        <v>1549.3500000000001</v>
      </c>
      <c r="M3310" s="1">
        <f>Table49[[#This Row],[Quantity]]*Table49[[#This Row],[Selling_Price]]</f>
        <v>646381.89</v>
      </c>
      <c r="N3310" s="1">
        <f>Table49[[#This Row],[Quantity]]*Table49[[#This Row],[Profit_Per_Quantity]]</f>
        <v>292827.15000000002</v>
      </c>
      <c r="O3310" s="1" t="s">
        <v>47</v>
      </c>
    </row>
    <row r="3311" spans="1:15" x14ac:dyDescent="0.3">
      <c r="A3311" s="1" t="s">
        <v>9422</v>
      </c>
      <c r="B3311" s="1" t="s">
        <v>2343</v>
      </c>
      <c r="C3311" s="14" t="s">
        <v>5729</v>
      </c>
      <c r="D3311" s="1" t="s">
        <v>18</v>
      </c>
      <c r="E3311" s="1" t="s">
        <v>30</v>
      </c>
      <c r="F3311" s="1" t="s">
        <v>31</v>
      </c>
      <c r="G3311" s="1" t="s">
        <v>37</v>
      </c>
      <c r="H3311" s="1">
        <v>1090</v>
      </c>
      <c r="I3311" s="1">
        <v>854.23</v>
      </c>
      <c r="J3311" s="1">
        <v>1037.03</v>
      </c>
      <c r="K3311" s="1">
        <v>346</v>
      </c>
      <c r="L3311" s="1">
        <f>Table49[[#This Row],[Selling_Price]]-Table49[[#This Row],[Market_Price]]</f>
        <v>182.79999999999995</v>
      </c>
      <c r="M3311" s="1">
        <f>Table49[[#This Row],[Quantity]]*Table49[[#This Row],[Selling_Price]]</f>
        <v>358812.38</v>
      </c>
      <c r="N3311" s="1">
        <f>Table49[[#This Row],[Quantity]]*Table49[[#This Row],[Profit_Per_Quantity]]</f>
        <v>63248.799999999981</v>
      </c>
      <c r="O3311" s="1" t="s">
        <v>47</v>
      </c>
    </row>
    <row r="3312" spans="1:15" x14ac:dyDescent="0.3">
      <c r="A3312" s="1" t="s">
        <v>9860</v>
      </c>
      <c r="B3312" s="1" t="s">
        <v>3036</v>
      </c>
      <c r="C3312" s="14" t="s">
        <v>5388</v>
      </c>
      <c r="D3312" s="1" t="s">
        <v>20</v>
      </c>
      <c r="E3312" s="1" t="s">
        <v>21</v>
      </c>
      <c r="F3312" s="1" t="s">
        <v>35</v>
      </c>
      <c r="G3312" s="1" t="s">
        <v>44</v>
      </c>
      <c r="H3312" s="1">
        <v>1015</v>
      </c>
      <c r="I3312" s="1">
        <v>1272.1099999999999</v>
      </c>
      <c r="J3312" s="1">
        <v>1762.26</v>
      </c>
      <c r="K3312" s="1">
        <v>151</v>
      </c>
      <c r="L3312" s="1">
        <f>Table49[[#This Row],[Selling_Price]]-Table49[[#This Row],[Market_Price]]</f>
        <v>490.15000000000009</v>
      </c>
      <c r="M3312" s="1">
        <f>Table49[[#This Row],[Quantity]]*Table49[[#This Row],[Selling_Price]]</f>
        <v>266101.26</v>
      </c>
      <c r="N3312" s="1">
        <f>Table49[[#This Row],[Quantity]]*Table49[[#This Row],[Profit_Per_Quantity]]</f>
        <v>74012.650000000009</v>
      </c>
      <c r="O3312" s="1" t="s">
        <v>47</v>
      </c>
    </row>
    <row r="3313" spans="1:15" x14ac:dyDescent="0.3">
      <c r="A3313" s="1" t="s">
        <v>6768</v>
      </c>
      <c r="B3313" s="1" t="s">
        <v>1081</v>
      </c>
      <c r="C3313" s="14" t="s">
        <v>6006</v>
      </c>
      <c r="D3313" s="1" t="s">
        <v>13</v>
      </c>
      <c r="E3313" s="1" t="s">
        <v>27</v>
      </c>
      <c r="F3313" s="1" t="s">
        <v>34</v>
      </c>
      <c r="G3313" s="1" t="s">
        <v>37</v>
      </c>
      <c r="H3313" s="1">
        <v>1076</v>
      </c>
      <c r="I3313" s="1">
        <v>1529.24</v>
      </c>
      <c r="J3313" s="1">
        <v>2360.06</v>
      </c>
      <c r="K3313" s="1">
        <v>266</v>
      </c>
      <c r="L3313" s="1">
        <f>Table49[[#This Row],[Selling_Price]]-Table49[[#This Row],[Market_Price]]</f>
        <v>830.81999999999994</v>
      </c>
      <c r="M3313" s="1">
        <f>Table49[[#This Row],[Quantity]]*Table49[[#This Row],[Selling_Price]]</f>
        <v>627775.96</v>
      </c>
      <c r="N3313" s="1">
        <f>Table49[[#This Row],[Quantity]]*Table49[[#This Row],[Profit_Per_Quantity]]</f>
        <v>220998.12</v>
      </c>
      <c r="O3313" s="1" t="s">
        <v>47</v>
      </c>
    </row>
    <row r="3314" spans="1:15" x14ac:dyDescent="0.3">
      <c r="A3314" s="1" t="s">
        <v>9984</v>
      </c>
      <c r="B3314" s="1" t="s">
        <v>3228</v>
      </c>
      <c r="C3314" s="14" t="s">
        <v>4881</v>
      </c>
      <c r="D3314" s="1" t="s">
        <v>17</v>
      </c>
      <c r="E3314" s="1" t="s">
        <v>30</v>
      </c>
      <c r="F3314" s="1" t="s">
        <v>35</v>
      </c>
      <c r="G3314" s="1" t="s">
        <v>44</v>
      </c>
      <c r="H3314" s="1">
        <v>1005</v>
      </c>
      <c r="I3314" s="1">
        <v>150.26</v>
      </c>
      <c r="J3314" s="1">
        <v>222.32</v>
      </c>
      <c r="K3314" s="1">
        <v>49</v>
      </c>
      <c r="L3314" s="1">
        <f>Table49[[#This Row],[Selling_Price]]-Table49[[#This Row],[Market_Price]]</f>
        <v>72.06</v>
      </c>
      <c r="M3314" s="1">
        <f>Table49[[#This Row],[Quantity]]*Table49[[#This Row],[Selling_Price]]</f>
        <v>10893.68</v>
      </c>
      <c r="N3314" s="1">
        <f>Table49[[#This Row],[Quantity]]*Table49[[#This Row],[Profit_Per_Quantity]]</f>
        <v>3530.94</v>
      </c>
      <c r="O3314" s="1" t="s">
        <v>47</v>
      </c>
    </row>
    <row r="3315" spans="1:15" x14ac:dyDescent="0.3">
      <c r="A3315" s="1" t="s">
        <v>8556</v>
      </c>
      <c r="B3315" s="1" t="s">
        <v>937</v>
      </c>
      <c r="C3315" s="14" t="s">
        <v>5847</v>
      </c>
      <c r="D3315" s="1" t="s">
        <v>14</v>
      </c>
      <c r="E3315" s="1" t="s">
        <v>24</v>
      </c>
      <c r="F3315" s="1" t="s">
        <v>32</v>
      </c>
      <c r="G3315" s="1" t="s">
        <v>38</v>
      </c>
      <c r="H3315" s="1">
        <v>1031</v>
      </c>
      <c r="I3315" s="1">
        <v>1954.26</v>
      </c>
      <c r="J3315" s="1">
        <v>2931.08</v>
      </c>
      <c r="K3315" s="1">
        <v>298</v>
      </c>
      <c r="L3315" s="1">
        <f>Table49[[#This Row],[Selling_Price]]-Table49[[#This Row],[Market_Price]]</f>
        <v>976.81999999999994</v>
      </c>
      <c r="M3315" s="1">
        <f>Table49[[#This Row],[Quantity]]*Table49[[#This Row],[Selling_Price]]</f>
        <v>873461.84</v>
      </c>
      <c r="N3315" s="1">
        <f>Table49[[#This Row],[Quantity]]*Table49[[#This Row],[Profit_Per_Quantity]]</f>
        <v>291092.36</v>
      </c>
      <c r="O3315" s="1" t="s">
        <v>47</v>
      </c>
    </row>
    <row r="3316" spans="1:15" x14ac:dyDescent="0.3">
      <c r="A3316" s="1" t="s">
        <v>10050</v>
      </c>
      <c r="B3316" s="1" t="s">
        <v>3353</v>
      </c>
      <c r="C3316" s="14" t="s">
        <v>5066</v>
      </c>
      <c r="D3316" s="1" t="s">
        <v>13</v>
      </c>
      <c r="E3316" s="1" t="s">
        <v>26</v>
      </c>
      <c r="F3316" s="1" t="s">
        <v>33</v>
      </c>
      <c r="G3316" s="1" t="s">
        <v>38</v>
      </c>
      <c r="H3316" s="1">
        <v>1071</v>
      </c>
      <c r="I3316" s="1">
        <v>879.47</v>
      </c>
      <c r="J3316" s="1">
        <v>1396.01</v>
      </c>
      <c r="K3316" s="1">
        <v>313</v>
      </c>
      <c r="L3316" s="1">
        <f>Table49[[#This Row],[Selling_Price]]-Table49[[#This Row],[Market_Price]]</f>
        <v>516.54</v>
      </c>
      <c r="M3316" s="1">
        <f>Table49[[#This Row],[Quantity]]*Table49[[#This Row],[Selling_Price]]</f>
        <v>436951.13</v>
      </c>
      <c r="N3316" s="1">
        <f>Table49[[#This Row],[Quantity]]*Table49[[#This Row],[Profit_Per_Quantity]]</f>
        <v>161677.01999999999</v>
      </c>
      <c r="O3316" s="1" t="s">
        <v>47</v>
      </c>
    </row>
    <row r="3317" spans="1:15" x14ac:dyDescent="0.3">
      <c r="A3317" s="1" t="s">
        <v>8895</v>
      </c>
      <c r="B3317" s="1" t="s">
        <v>1496</v>
      </c>
      <c r="C3317" s="14" t="s">
        <v>5124</v>
      </c>
      <c r="D3317" s="1" t="s">
        <v>13</v>
      </c>
      <c r="E3317" s="1" t="s">
        <v>4351</v>
      </c>
      <c r="F3317" s="1" t="s">
        <v>33</v>
      </c>
      <c r="G3317" s="1" t="s">
        <v>44</v>
      </c>
      <c r="H3317" s="1">
        <v>1075</v>
      </c>
      <c r="I3317" s="1">
        <v>1973.59</v>
      </c>
      <c r="J3317" s="1">
        <v>2848.54</v>
      </c>
      <c r="K3317" s="1">
        <v>463</v>
      </c>
      <c r="L3317" s="1">
        <f>Table49[[#This Row],[Selling_Price]]-Table49[[#This Row],[Market_Price]]</f>
        <v>874.95</v>
      </c>
      <c r="M3317" s="1">
        <f>Table49[[#This Row],[Quantity]]*Table49[[#This Row],[Selling_Price]]</f>
        <v>1318874.02</v>
      </c>
      <c r="N3317" s="1">
        <f>Table49[[#This Row],[Quantity]]*Table49[[#This Row],[Profit_Per_Quantity]]</f>
        <v>405101.85000000003</v>
      </c>
      <c r="O3317" s="1" t="s">
        <v>47</v>
      </c>
    </row>
    <row r="3318" spans="1:15" x14ac:dyDescent="0.3">
      <c r="A3318" s="1" t="s">
        <v>6649</v>
      </c>
      <c r="B3318" s="1" t="s">
        <v>275</v>
      </c>
      <c r="C3318" s="14" t="s">
        <v>6257</v>
      </c>
      <c r="D3318" s="1" t="s">
        <v>15</v>
      </c>
      <c r="E3318" s="1" t="s">
        <v>30</v>
      </c>
      <c r="F3318" s="1" t="s">
        <v>35</v>
      </c>
      <c r="G3318" s="1" t="s">
        <v>36</v>
      </c>
      <c r="H3318" s="1">
        <v>1013</v>
      </c>
      <c r="I3318" s="1">
        <v>1523.29</v>
      </c>
      <c r="J3318" s="1">
        <v>2412.4499999999998</v>
      </c>
      <c r="K3318" s="1">
        <v>89</v>
      </c>
      <c r="L3318" s="1">
        <f>Table49[[#This Row],[Selling_Price]]-Table49[[#This Row],[Market_Price]]</f>
        <v>889.15999999999985</v>
      </c>
      <c r="M3318" s="1">
        <f>Table49[[#This Row],[Quantity]]*Table49[[#This Row],[Selling_Price]]</f>
        <v>214708.05</v>
      </c>
      <c r="N3318" s="1">
        <f>Table49[[#This Row],[Quantity]]*Table49[[#This Row],[Profit_Per_Quantity]]</f>
        <v>79135.239999999991</v>
      </c>
      <c r="O3318" s="1" t="s">
        <v>47</v>
      </c>
    </row>
    <row r="3319" spans="1:15" x14ac:dyDescent="0.3">
      <c r="A3319" s="1" t="s">
        <v>8185</v>
      </c>
      <c r="B3319" s="1" t="s">
        <v>335</v>
      </c>
      <c r="C3319" s="14" t="s">
        <v>6247</v>
      </c>
      <c r="D3319" s="1" t="s">
        <v>19</v>
      </c>
      <c r="E3319" s="1" t="s">
        <v>24</v>
      </c>
      <c r="F3319" s="1" t="s">
        <v>34</v>
      </c>
      <c r="G3319" s="1" t="s">
        <v>45</v>
      </c>
      <c r="H3319" s="1">
        <v>1020</v>
      </c>
      <c r="I3319" s="1">
        <v>1335.15</v>
      </c>
      <c r="J3319" s="1">
        <v>2641.37</v>
      </c>
      <c r="K3319" s="1">
        <v>319</v>
      </c>
      <c r="L3319" s="1">
        <f>Table49[[#This Row],[Selling_Price]]-Table49[[#This Row],[Market_Price]]</f>
        <v>1306.2199999999998</v>
      </c>
      <c r="M3319" s="1">
        <f>Table49[[#This Row],[Quantity]]*Table49[[#This Row],[Selling_Price]]</f>
        <v>842597.02999999991</v>
      </c>
      <c r="N3319" s="1">
        <f>Table49[[#This Row],[Quantity]]*Table49[[#This Row],[Profit_Per_Quantity]]</f>
        <v>416684.17999999993</v>
      </c>
      <c r="O3319" s="1" t="s">
        <v>47</v>
      </c>
    </row>
    <row r="3320" spans="1:15" x14ac:dyDescent="0.3">
      <c r="A3320" s="1" t="s">
        <v>7700</v>
      </c>
      <c r="B3320" s="1" t="s">
        <v>335</v>
      </c>
      <c r="C3320" s="14" t="s">
        <v>4831</v>
      </c>
      <c r="D3320" s="1" t="s">
        <v>15</v>
      </c>
      <c r="E3320" s="1" t="s">
        <v>4351</v>
      </c>
      <c r="F3320" s="1" t="s">
        <v>33</v>
      </c>
      <c r="G3320" s="1" t="s">
        <v>40</v>
      </c>
      <c r="H3320" s="1">
        <v>1091</v>
      </c>
      <c r="I3320" s="1">
        <v>633.55999999999995</v>
      </c>
      <c r="J3320" s="1">
        <v>1243.19</v>
      </c>
      <c r="K3320" s="1">
        <v>271</v>
      </c>
      <c r="L3320" s="1">
        <f>Table49[[#This Row],[Selling_Price]]-Table49[[#This Row],[Market_Price]]</f>
        <v>609.63000000000011</v>
      </c>
      <c r="M3320" s="1">
        <f>Table49[[#This Row],[Quantity]]*Table49[[#This Row],[Selling_Price]]</f>
        <v>336904.49</v>
      </c>
      <c r="N3320" s="1">
        <f>Table49[[#This Row],[Quantity]]*Table49[[#This Row],[Profit_Per_Quantity]]</f>
        <v>165209.73000000004</v>
      </c>
      <c r="O3320" s="1" t="s">
        <v>47</v>
      </c>
    </row>
    <row r="3321" spans="1:15" x14ac:dyDescent="0.3">
      <c r="A3321" s="1" t="s">
        <v>7780</v>
      </c>
      <c r="B3321" s="1" t="s">
        <v>3956</v>
      </c>
      <c r="C3321" s="14" t="s">
        <v>4730</v>
      </c>
      <c r="D3321" s="1" t="s">
        <v>13</v>
      </c>
      <c r="E3321" s="1" t="s">
        <v>4349</v>
      </c>
      <c r="F3321" s="1" t="s">
        <v>32</v>
      </c>
      <c r="G3321" s="1" t="s">
        <v>40</v>
      </c>
      <c r="H3321" s="1">
        <v>1021</v>
      </c>
      <c r="I3321" s="1">
        <v>443.12</v>
      </c>
      <c r="J3321" s="1">
        <v>828.19</v>
      </c>
      <c r="K3321" s="1">
        <v>308</v>
      </c>
      <c r="L3321" s="1">
        <f>Table49[[#This Row],[Selling_Price]]-Table49[[#This Row],[Market_Price]]</f>
        <v>385.07000000000005</v>
      </c>
      <c r="M3321" s="1">
        <f>Table49[[#This Row],[Quantity]]*Table49[[#This Row],[Selling_Price]]</f>
        <v>255082.52000000002</v>
      </c>
      <c r="N3321" s="1">
        <f>Table49[[#This Row],[Quantity]]*Table49[[#This Row],[Profit_Per_Quantity]]</f>
        <v>118601.56000000001</v>
      </c>
      <c r="O3321" s="1" t="s">
        <v>47</v>
      </c>
    </row>
    <row r="3322" spans="1:15" x14ac:dyDescent="0.3">
      <c r="A3322" s="1" t="s">
        <v>9551</v>
      </c>
      <c r="B3322" s="1" t="s">
        <v>2540</v>
      </c>
      <c r="C3322" s="14" t="s">
        <v>4802</v>
      </c>
      <c r="D3322" s="1" t="s">
        <v>13</v>
      </c>
      <c r="E3322" s="1" t="s">
        <v>24</v>
      </c>
      <c r="F3322" s="1" t="s">
        <v>34</v>
      </c>
      <c r="G3322" s="1" t="s">
        <v>43</v>
      </c>
      <c r="H3322" s="1">
        <v>1084</v>
      </c>
      <c r="I3322" s="1">
        <v>1343.04</v>
      </c>
      <c r="J3322" s="1">
        <v>2515.6</v>
      </c>
      <c r="K3322" s="1">
        <v>237</v>
      </c>
      <c r="L3322" s="1">
        <f>Table49[[#This Row],[Selling_Price]]-Table49[[#This Row],[Market_Price]]</f>
        <v>1172.56</v>
      </c>
      <c r="M3322" s="1">
        <f>Table49[[#This Row],[Quantity]]*Table49[[#This Row],[Selling_Price]]</f>
        <v>596197.19999999995</v>
      </c>
      <c r="N3322" s="1">
        <f>Table49[[#This Row],[Quantity]]*Table49[[#This Row],[Profit_Per_Quantity]]</f>
        <v>277896.71999999997</v>
      </c>
      <c r="O3322" s="1" t="s">
        <v>47</v>
      </c>
    </row>
    <row r="3323" spans="1:15" x14ac:dyDescent="0.3">
      <c r="A3323" s="1" t="s">
        <v>7057</v>
      </c>
      <c r="B3323" s="1" t="s">
        <v>1420</v>
      </c>
      <c r="C3323" s="14" t="s">
        <v>6021</v>
      </c>
      <c r="D3323" s="1" t="s">
        <v>15</v>
      </c>
      <c r="E3323" s="1" t="s">
        <v>28</v>
      </c>
      <c r="F3323" s="1" t="s">
        <v>32</v>
      </c>
      <c r="G3323" s="1" t="s">
        <v>41</v>
      </c>
      <c r="H3323" s="1">
        <v>1070</v>
      </c>
      <c r="I3323" s="1">
        <v>799.11</v>
      </c>
      <c r="J3323" s="1">
        <v>1180.8800000000001</v>
      </c>
      <c r="K3323" s="1">
        <v>334</v>
      </c>
      <c r="L3323" s="1">
        <f>Table49[[#This Row],[Selling_Price]]-Table49[[#This Row],[Market_Price]]</f>
        <v>381.7700000000001</v>
      </c>
      <c r="M3323" s="1">
        <f>Table49[[#This Row],[Quantity]]*Table49[[#This Row],[Selling_Price]]</f>
        <v>394413.92000000004</v>
      </c>
      <c r="N3323" s="1">
        <f>Table49[[#This Row],[Quantity]]*Table49[[#This Row],[Profit_Per_Quantity]]</f>
        <v>127511.18000000004</v>
      </c>
      <c r="O3323" s="1" t="s">
        <v>47</v>
      </c>
    </row>
    <row r="3324" spans="1:15" x14ac:dyDescent="0.3">
      <c r="A3324" s="1" t="s">
        <v>10300</v>
      </c>
      <c r="B3324" s="1" t="s">
        <v>3711</v>
      </c>
      <c r="C3324" s="14" t="s">
        <v>4925</v>
      </c>
      <c r="D3324" s="1" t="s">
        <v>11</v>
      </c>
      <c r="E3324" s="1" t="s">
        <v>27</v>
      </c>
      <c r="F3324" s="1" t="s">
        <v>31</v>
      </c>
      <c r="G3324" s="1" t="s">
        <v>4352</v>
      </c>
      <c r="H3324" s="1">
        <v>1005</v>
      </c>
      <c r="I3324" s="1">
        <v>1558.4</v>
      </c>
      <c r="J3324" s="1">
        <v>1928.02</v>
      </c>
      <c r="K3324" s="1">
        <v>209</v>
      </c>
      <c r="L3324" s="1">
        <f>Table49[[#This Row],[Selling_Price]]-Table49[[#This Row],[Market_Price]]</f>
        <v>369.61999999999989</v>
      </c>
      <c r="M3324" s="1">
        <f>Table49[[#This Row],[Quantity]]*Table49[[#This Row],[Selling_Price]]</f>
        <v>402956.18</v>
      </c>
      <c r="N3324" s="1">
        <f>Table49[[#This Row],[Quantity]]*Table49[[#This Row],[Profit_Per_Quantity]]</f>
        <v>77250.579999999973</v>
      </c>
      <c r="O3324" s="1" t="s">
        <v>47</v>
      </c>
    </row>
    <row r="3325" spans="1:15" x14ac:dyDescent="0.3">
      <c r="A3325" s="1" t="s">
        <v>9940</v>
      </c>
      <c r="B3325" s="1" t="s">
        <v>3164</v>
      </c>
      <c r="C3325" s="14" t="s">
        <v>4995</v>
      </c>
      <c r="D3325" s="1" t="s">
        <v>18</v>
      </c>
      <c r="E3325" s="1" t="s">
        <v>21</v>
      </c>
      <c r="F3325" s="1" t="s">
        <v>33</v>
      </c>
      <c r="G3325" s="1" t="s">
        <v>40</v>
      </c>
      <c r="H3325" s="1">
        <v>1048</v>
      </c>
      <c r="I3325" s="1">
        <v>1051.25</v>
      </c>
      <c r="J3325" s="1">
        <v>1182.99</v>
      </c>
      <c r="K3325" s="1">
        <v>359</v>
      </c>
      <c r="L3325" s="1">
        <f>Table49[[#This Row],[Selling_Price]]-Table49[[#This Row],[Market_Price]]</f>
        <v>131.74</v>
      </c>
      <c r="M3325" s="1">
        <f>Table49[[#This Row],[Quantity]]*Table49[[#This Row],[Selling_Price]]</f>
        <v>424693.41</v>
      </c>
      <c r="N3325" s="1">
        <f>Table49[[#This Row],[Quantity]]*Table49[[#This Row],[Profit_Per_Quantity]]</f>
        <v>47294.66</v>
      </c>
      <c r="O3325" s="1" t="s">
        <v>47</v>
      </c>
    </row>
    <row r="3326" spans="1:15" x14ac:dyDescent="0.3">
      <c r="A3326" s="1" t="s">
        <v>7303</v>
      </c>
      <c r="B3326" s="1" t="s">
        <v>3097</v>
      </c>
      <c r="C3326" s="14" t="s">
        <v>5353</v>
      </c>
      <c r="D3326" s="1" t="s">
        <v>16</v>
      </c>
      <c r="E3326" s="1" t="s">
        <v>21</v>
      </c>
      <c r="F3326" s="1" t="s">
        <v>35</v>
      </c>
      <c r="G3326" s="1" t="s">
        <v>4352</v>
      </c>
      <c r="H3326" s="1">
        <v>1016</v>
      </c>
      <c r="I3326" s="1">
        <v>307.31</v>
      </c>
      <c r="J3326" s="1">
        <v>499.15</v>
      </c>
      <c r="K3326" s="1">
        <v>369</v>
      </c>
      <c r="L3326" s="1">
        <f>Table49[[#This Row],[Selling_Price]]-Table49[[#This Row],[Market_Price]]</f>
        <v>191.83999999999997</v>
      </c>
      <c r="M3326" s="1">
        <f>Table49[[#This Row],[Quantity]]*Table49[[#This Row],[Selling_Price]]</f>
        <v>184186.35</v>
      </c>
      <c r="N3326" s="1">
        <f>Table49[[#This Row],[Quantity]]*Table49[[#This Row],[Profit_Per_Quantity]]</f>
        <v>70788.959999999992</v>
      </c>
      <c r="O3326" s="1" t="s">
        <v>47</v>
      </c>
    </row>
    <row r="3327" spans="1:15" x14ac:dyDescent="0.3">
      <c r="A3327" s="1" t="s">
        <v>7010</v>
      </c>
      <c r="B3327" s="1" t="s">
        <v>403</v>
      </c>
      <c r="C3327" s="14" t="s">
        <v>5715</v>
      </c>
      <c r="D3327" s="1" t="s">
        <v>13</v>
      </c>
      <c r="E3327" s="1" t="s">
        <v>24</v>
      </c>
      <c r="F3327" s="1" t="s">
        <v>31</v>
      </c>
      <c r="G3327" s="1" t="s">
        <v>38</v>
      </c>
      <c r="H3327" s="1">
        <v>1026</v>
      </c>
      <c r="I3327" s="1">
        <v>1244.8399999999999</v>
      </c>
      <c r="J3327" s="1">
        <v>2475</v>
      </c>
      <c r="K3327" s="1">
        <v>239</v>
      </c>
      <c r="L3327" s="1">
        <f>Table49[[#This Row],[Selling_Price]]-Table49[[#This Row],[Market_Price]]</f>
        <v>1230.1600000000001</v>
      </c>
      <c r="M3327" s="1">
        <f>Table49[[#This Row],[Quantity]]*Table49[[#This Row],[Selling_Price]]</f>
        <v>591525</v>
      </c>
      <c r="N3327" s="1">
        <f>Table49[[#This Row],[Quantity]]*Table49[[#This Row],[Profit_Per_Quantity]]</f>
        <v>294008.24</v>
      </c>
      <c r="O3327" s="1" t="s">
        <v>47</v>
      </c>
    </row>
    <row r="3328" spans="1:15" x14ac:dyDescent="0.3">
      <c r="A3328" s="1" t="s">
        <v>7213</v>
      </c>
      <c r="B3328" s="1" t="s">
        <v>638</v>
      </c>
      <c r="C3328" s="14" t="s">
        <v>4629</v>
      </c>
      <c r="D3328" s="1" t="s">
        <v>14</v>
      </c>
      <c r="E3328" s="1" t="s">
        <v>21</v>
      </c>
      <c r="F3328" s="1" t="s">
        <v>31</v>
      </c>
      <c r="G3328" s="1" t="s">
        <v>40</v>
      </c>
      <c r="H3328" s="1">
        <v>1011</v>
      </c>
      <c r="I3328" s="1">
        <v>1494.26</v>
      </c>
      <c r="J3328" s="1">
        <v>2506.89</v>
      </c>
      <c r="K3328" s="1">
        <v>219</v>
      </c>
      <c r="L3328" s="1">
        <f>Table49[[#This Row],[Selling_Price]]-Table49[[#This Row],[Market_Price]]</f>
        <v>1012.6299999999999</v>
      </c>
      <c r="M3328" s="1">
        <f>Table49[[#This Row],[Quantity]]*Table49[[#This Row],[Selling_Price]]</f>
        <v>549008.90999999992</v>
      </c>
      <c r="N3328" s="1">
        <f>Table49[[#This Row],[Quantity]]*Table49[[#This Row],[Profit_Per_Quantity]]</f>
        <v>221765.96999999997</v>
      </c>
      <c r="O3328" s="1" t="s">
        <v>47</v>
      </c>
    </row>
    <row r="3329" spans="1:15" x14ac:dyDescent="0.3">
      <c r="A3329" s="1" t="s">
        <v>8335</v>
      </c>
      <c r="B3329" s="1" t="s">
        <v>584</v>
      </c>
      <c r="C3329" s="14" t="s">
        <v>5008</v>
      </c>
      <c r="D3329" s="1" t="s">
        <v>18</v>
      </c>
      <c r="E3329" s="1" t="s">
        <v>26</v>
      </c>
      <c r="F3329" s="1" t="s">
        <v>34</v>
      </c>
      <c r="G3329" s="1" t="s">
        <v>36</v>
      </c>
      <c r="H3329" s="1">
        <v>1040</v>
      </c>
      <c r="I3329" s="1">
        <v>1951.74</v>
      </c>
      <c r="J3329" s="1">
        <v>3716.13</v>
      </c>
      <c r="K3329" s="1">
        <v>471</v>
      </c>
      <c r="L3329" s="1">
        <f>Table49[[#This Row],[Selling_Price]]-Table49[[#This Row],[Market_Price]]</f>
        <v>1764.39</v>
      </c>
      <c r="M3329" s="1">
        <f>Table49[[#This Row],[Quantity]]*Table49[[#This Row],[Selling_Price]]</f>
        <v>1750297.23</v>
      </c>
      <c r="N3329" s="1">
        <f>Table49[[#This Row],[Quantity]]*Table49[[#This Row],[Profit_Per_Quantity]]</f>
        <v>831027.69000000006</v>
      </c>
      <c r="O3329" s="1" t="s">
        <v>47</v>
      </c>
    </row>
    <row r="3330" spans="1:15" x14ac:dyDescent="0.3">
      <c r="A3330" s="1" t="s">
        <v>7990</v>
      </c>
      <c r="B3330" s="1" t="s">
        <v>4010</v>
      </c>
      <c r="C3330" s="14" t="s">
        <v>4572</v>
      </c>
      <c r="D3330" s="1" t="s">
        <v>13</v>
      </c>
      <c r="E3330" s="1" t="s">
        <v>25</v>
      </c>
      <c r="F3330" s="1" t="s">
        <v>33</v>
      </c>
      <c r="G3330" s="1" t="s">
        <v>37</v>
      </c>
      <c r="H3330" s="1">
        <v>1080</v>
      </c>
      <c r="I3330" s="1">
        <v>1075.08</v>
      </c>
      <c r="J3330" s="1">
        <v>2021.9</v>
      </c>
      <c r="K3330" s="1">
        <v>499</v>
      </c>
      <c r="L3330" s="1">
        <f>Table49[[#This Row],[Selling_Price]]-Table49[[#This Row],[Market_Price]]</f>
        <v>946.82000000000016</v>
      </c>
      <c r="M3330" s="1">
        <f>Table49[[#This Row],[Quantity]]*Table49[[#This Row],[Selling_Price]]</f>
        <v>1008928.1000000001</v>
      </c>
      <c r="N3330" s="1">
        <f>Table49[[#This Row],[Quantity]]*Table49[[#This Row],[Profit_Per_Quantity]]</f>
        <v>472463.18000000011</v>
      </c>
      <c r="O3330" s="1" t="s">
        <v>47</v>
      </c>
    </row>
    <row r="3331" spans="1:15" x14ac:dyDescent="0.3">
      <c r="A3331" s="1" t="s">
        <v>8710</v>
      </c>
      <c r="B3331" s="1" t="s">
        <v>1180</v>
      </c>
      <c r="C3331" s="14" t="s">
        <v>4889</v>
      </c>
      <c r="D3331" s="1" t="s">
        <v>20</v>
      </c>
      <c r="E3331" s="1" t="s">
        <v>26</v>
      </c>
      <c r="F3331" s="1" t="s">
        <v>32</v>
      </c>
      <c r="G3331" s="1" t="s">
        <v>43</v>
      </c>
      <c r="H3331" s="1">
        <v>1082</v>
      </c>
      <c r="I3331" s="1">
        <v>1087.3800000000001</v>
      </c>
      <c r="J3331" s="1">
        <v>1501.58</v>
      </c>
      <c r="K3331" s="1">
        <v>45</v>
      </c>
      <c r="L3331" s="1">
        <f>Table49[[#This Row],[Selling_Price]]-Table49[[#This Row],[Market_Price]]</f>
        <v>414.19999999999982</v>
      </c>
      <c r="M3331" s="1">
        <f>Table49[[#This Row],[Quantity]]*Table49[[#This Row],[Selling_Price]]</f>
        <v>67571.099999999991</v>
      </c>
      <c r="N3331" s="1">
        <f>Table49[[#This Row],[Quantity]]*Table49[[#This Row],[Profit_Per_Quantity]]</f>
        <v>18638.999999999993</v>
      </c>
      <c r="O3331" s="1" t="s">
        <v>47</v>
      </c>
    </row>
    <row r="3332" spans="1:15" x14ac:dyDescent="0.3">
      <c r="A3332" s="1" t="s">
        <v>8383</v>
      </c>
      <c r="B3332" s="1" t="s">
        <v>669</v>
      </c>
      <c r="C3332" s="14" t="s">
        <v>6206</v>
      </c>
      <c r="D3332" s="1" t="s">
        <v>15</v>
      </c>
      <c r="E3332" s="1" t="s">
        <v>26</v>
      </c>
      <c r="F3332" s="1" t="s">
        <v>34</v>
      </c>
      <c r="G3332" s="1" t="s">
        <v>43</v>
      </c>
      <c r="H3332" s="1">
        <v>1041</v>
      </c>
      <c r="I3332" s="1">
        <v>1785.1</v>
      </c>
      <c r="J3332" s="1">
        <v>3374.95</v>
      </c>
      <c r="K3332" s="1">
        <v>360</v>
      </c>
      <c r="L3332" s="1">
        <f>Table49[[#This Row],[Selling_Price]]-Table49[[#This Row],[Market_Price]]</f>
        <v>1589.85</v>
      </c>
      <c r="M3332" s="1">
        <f>Table49[[#This Row],[Quantity]]*Table49[[#This Row],[Selling_Price]]</f>
        <v>1214982</v>
      </c>
      <c r="N3332" s="1">
        <f>Table49[[#This Row],[Quantity]]*Table49[[#This Row],[Profit_Per_Quantity]]</f>
        <v>572346</v>
      </c>
      <c r="O3332" s="1" t="s">
        <v>47</v>
      </c>
    </row>
    <row r="3333" spans="1:15" x14ac:dyDescent="0.3">
      <c r="A3333" s="1" t="s">
        <v>9049</v>
      </c>
      <c r="B3333" s="1" t="s">
        <v>1755</v>
      </c>
      <c r="C3333" s="14" t="s">
        <v>4966</v>
      </c>
      <c r="D3333" s="1" t="s">
        <v>12</v>
      </c>
      <c r="E3333" s="1" t="s">
        <v>4349</v>
      </c>
      <c r="F3333" s="1" t="s">
        <v>32</v>
      </c>
      <c r="G3333" s="1" t="s">
        <v>45</v>
      </c>
      <c r="H3333" s="1">
        <v>1077</v>
      </c>
      <c r="I3333" s="1">
        <v>148.09</v>
      </c>
      <c r="J3333" s="1">
        <v>188.75</v>
      </c>
      <c r="K3333" s="1">
        <v>272</v>
      </c>
      <c r="L3333" s="1">
        <f>Table49[[#This Row],[Selling_Price]]-Table49[[#This Row],[Market_Price]]</f>
        <v>40.659999999999997</v>
      </c>
      <c r="M3333" s="1">
        <f>Table49[[#This Row],[Quantity]]*Table49[[#This Row],[Selling_Price]]</f>
        <v>51340</v>
      </c>
      <c r="N3333" s="1">
        <f>Table49[[#This Row],[Quantity]]*Table49[[#This Row],[Profit_Per_Quantity]]</f>
        <v>11059.519999999999</v>
      </c>
      <c r="O3333" s="1" t="s">
        <v>47</v>
      </c>
    </row>
    <row r="3334" spans="1:15" x14ac:dyDescent="0.3">
      <c r="A3334" s="1" t="s">
        <v>6417</v>
      </c>
      <c r="B3334" s="1" t="s">
        <v>4225</v>
      </c>
      <c r="C3334" s="14" t="s">
        <v>4480</v>
      </c>
      <c r="D3334" s="1" t="s">
        <v>17</v>
      </c>
      <c r="E3334" s="1" t="s">
        <v>30</v>
      </c>
      <c r="F3334" s="1" t="s">
        <v>31</v>
      </c>
      <c r="G3334" s="1" t="s">
        <v>42</v>
      </c>
      <c r="H3334" s="1">
        <v>1028</v>
      </c>
      <c r="I3334" s="1">
        <v>472.67</v>
      </c>
      <c r="J3334" s="1">
        <v>586.36</v>
      </c>
      <c r="K3334" s="1">
        <v>314</v>
      </c>
      <c r="L3334" s="1">
        <f>Table49[[#This Row],[Selling_Price]]-Table49[[#This Row],[Market_Price]]</f>
        <v>113.69</v>
      </c>
      <c r="M3334" s="1">
        <f>Table49[[#This Row],[Quantity]]*Table49[[#This Row],[Selling_Price]]</f>
        <v>184117.04</v>
      </c>
      <c r="N3334" s="1">
        <f>Table49[[#This Row],[Quantity]]*Table49[[#This Row],[Profit_Per_Quantity]]</f>
        <v>35698.659999999996</v>
      </c>
      <c r="O3334" s="1" t="s">
        <v>47</v>
      </c>
    </row>
    <row r="3335" spans="1:15" x14ac:dyDescent="0.3">
      <c r="A3335" s="1" t="s">
        <v>6927</v>
      </c>
      <c r="B3335" s="1" t="s">
        <v>1237</v>
      </c>
      <c r="C3335" s="14" t="s">
        <v>4448</v>
      </c>
      <c r="D3335" s="1" t="s">
        <v>15</v>
      </c>
      <c r="E3335" s="1" t="s">
        <v>21</v>
      </c>
      <c r="F3335" s="1" t="s">
        <v>35</v>
      </c>
      <c r="G3335" s="1" t="s">
        <v>37</v>
      </c>
      <c r="H3335" s="1">
        <v>1092</v>
      </c>
      <c r="I3335" s="1">
        <v>1622.59</v>
      </c>
      <c r="J3335" s="1">
        <v>2356.5300000000002</v>
      </c>
      <c r="K3335" s="1">
        <v>307</v>
      </c>
      <c r="L3335" s="1">
        <f>Table49[[#This Row],[Selling_Price]]-Table49[[#This Row],[Market_Price]]</f>
        <v>733.94000000000028</v>
      </c>
      <c r="M3335" s="1">
        <f>Table49[[#This Row],[Quantity]]*Table49[[#This Row],[Selling_Price]]</f>
        <v>723454.71000000008</v>
      </c>
      <c r="N3335" s="1">
        <f>Table49[[#This Row],[Quantity]]*Table49[[#This Row],[Profit_Per_Quantity]]</f>
        <v>225319.58000000007</v>
      </c>
      <c r="O3335" s="1" t="s">
        <v>47</v>
      </c>
    </row>
    <row r="3336" spans="1:15" x14ac:dyDescent="0.3">
      <c r="A3336" s="1" t="s">
        <v>9556</v>
      </c>
      <c r="B3336" s="1" t="s">
        <v>2548</v>
      </c>
      <c r="C3336" s="14" t="s">
        <v>5649</v>
      </c>
      <c r="D3336" s="1" t="s">
        <v>14</v>
      </c>
      <c r="E3336" s="1" t="s">
        <v>28</v>
      </c>
      <c r="F3336" s="1" t="s">
        <v>32</v>
      </c>
      <c r="G3336" s="1" t="s">
        <v>40</v>
      </c>
      <c r="H3336" s="1">
        <v>1040</v>
      </c>
      <c r="I3336" s="1">
        <v>86.35</v>
      </c>
      <c r="J3336" s="1">
        <v>152.56</v>
      </c>
      <c r="K3336" s="1">
        <v>268</v>
      </c>
      <c r="L3336" s="1">
        <f>Table49[[#This Row],[Selling_Price]]-Table49[[#This Row],[Market_Price]]</f>
        <v>66.210000000000008</v>
      </c>
      <c r="M3336" s="1">
        <f>Table49[[#This Row],[Quantity]]*Table49[[#This Row],[Selling_Price]]</f>
        <v>40886.080000000002</v>
      </c>
      <c r="N3336" s="1">
        <f>Table49[[#This Row],[Quantity]]*Table49[[#This Row],[Profit_Per_Quantity]]</f>
        <v>17744.280000000002</v>
      </c>
      <c r="O3336" s="1" t="s">
        <v>47</v>
      </c>
    </row>
    <row r="3337" spans="1:15" x14ac:dyDescent="0.3">
      <c r="A3337" s="1" t="s">
        <v>8963</v>
      </c>
      <c r="B3337" s="1" t="s">
        <v>1617</v>
      </c>
      <c r="C3337" s="14" t="s">
        <v>5487</v>
      </c>
      <c r="D3337" s="1" t="s">
        <v>17</v>
      </c>
      <c r="E3337" s="1" t="s">
        <v>4349</v>
      </c>
      <c r="F3337" s="1" t="s">
        <v>32</v>
      </c>
      <c r="G3337" s="1" t="s">
        <v>43</v>
      </c>
      <c r="H3337" s="1">
        <v>1017</v>
      </c>
      <c r="I3337" s="1">
        <v>1853.49</v>
      </c>
      <c r="J3337" s="1">
        <v>3252.27</v>
      </c>
      <c r="K3337" s="1">
        <v>220</v>
      </c>
      <c r="L3337" s="1">
        <f>Table49[[#This Row],[Selling_Price]]-Table49[[#This Row],[Market_Price]]</f>
        <v>1398.78</v>
      </c>
      <c r="M3337" s="1">
        <f>Table49[[#This Row],[Quantity]]*Table49[[#This Row],[Selling_Price]]</f>
        <v>715499.4</v>
      </c>
      <c r="N3337" s="1">
        <f>Table49[[#This Row],[Quantity]]*Table49[[#This Row],[Profit_Per_Quantity]]</f>
        <v>307731.59999999998</v>
      </c>
      <c r="O3337" s="1" t="s">
        <v>47</v>
      </c>
    </row>
    <row r="3338" spans="1:15" x14ac:dyDescent="0.3">
      <c r="A3338" s="1" t="s">
        <v>8936</v>
      </c>
      <c r="B3338" s="1" t="s">
        <v>1565</v>
      </c>
      <c r="C3338" s="14" t="s">
        <v>5975</v>
      </c>
      <c r="D3338" s="1" t="s">
        <v>15</v>
      </c>
      <c r="E3338" s="1" t="s">
        <v>4349</v>
      </c>
      <c r="F3338" s="1" t="s">
        <v>32</v>
      </c>
      <c r="G3338" s="1" t="s">
        <v>36</v>
      </c>
      <c r="H3338" s="1">
        <v>1013</v>
      </c>
      <c r="I3338" s="1">
        <v>1502.2</v>
      </c>
      <c r="J3338" s="1">
        <v>2088.16</v>
      </c>
      <c r="K3338" s="1">
        <v>479</v>
      </c>
      <c r="L3338" s="1">
        <f>Table49[[#This Row],[Selling_Price]]-Table49[[#This Row],[Market_Price]]</f>
        <v>585.95999999999981</v>
      </c>
      <c r="M3338" s="1">
        <f>Table49[[#This Row],[Quantity]]*Table49[[#This Row],[Selling_Price]]</f>
        <v>1000228.6399999999</v>
      </c>
      <c r="N3338" s="1">
        <f>Table49[[#This Row],[Quantity]]*Table49[[#This Row],[Profit_Per_Quantity]]</f>
        <v>280674.83999999991</v>
      </c>
      <c r="O3338" s="1" t="s">
        <v>47</v>
      </c>
    </row>
    <row r="3339" spans="1:15" x14ac:dyDescent="0.3">
      <c r="A3339" s="1" t="s">
        <v>9367</v>
      </c>
      <c r="B3339" s="1" t="s">
        <v>2255</v>
      </c>
      <c r="C3339" s="14" t="s">
        <v>4924</v>
      </c>
      <c r="D3339" s="1" t="s">
        <v>15</v>
      </c>
      <c r="E3339" s="1" t="s">
        <v>4349</v>
      </c>
      <c r="F3339" s="1" t="s">
        <v>31</v>
      </c>
      <c r="G3339" s="1" t="s">
        <v>42</v>
      </c>
      <c r="H3339" s="1">
        <v>1038</v>
      </c>
      <c r="I3339" s="1">
        <v>1618.85</v>
      </c>
      <c r="J3339" s="1">
        <v>2924.68</v>
      </c>
      <c r="K3339" s="1">
        <v>177</v>
      </c>
      <c r="L3339" s="1">
        <f>Table49[[#This Row],[Selling_Price]]-Table49[[#This Row],[Market_Price]]</f>
        <v>1305.83</v>
      </c>
      <c r="M3339" s="1">
        <f>Table49[[#This Row],[Quantity]]*Table49[[#This Row],[Selling_Price]]</f>
        <v>517668.36</v>
      </c>
      <c r="N3339" s="1">
        <f>Table49[[#This Row],[Quantity]]*Table49[[#This Row],[Profit_Per_Quantity]]</f>
        <v>231131.90999999997</v>
      </c>
      <c r="O3339" s="1" t="s">
        <v>47</v>
      </c>
    </row>
    <row r="3340" spans="1:15" x14ac:dyDescent="0.3">
      <c r="A3340" s="1" t="s">
        <v>7545</v>
      </c>
      <c r="B3340" s="1" t="s">
        <v>4224</v>
      </c>
      <c r="C3340" s="14" t="s">
        <v>4481</v>
      </c>
      <c r="D3340" s="1" t="s">
        <v>17</v>
      </c>
      <c r="E3340" s="1" t="s">
        <v>27</v>
      </c>
      <c r="F3340" s="1" t="s">
        <v>35</v>
      </c>
      <c r="G3340" s="1" t="s">
        <v>41</v>
      </c>
      <c r="H3340" s="1">
        <v>1044</v>
      </c>
      <c r="I3340" s="1">
        <v>401.22</v>
      </c>
      <c r="J3340" s="1">
        <v>659.35</v>
      </c>
      <c r="K3340" s="1">
        <v>154</v>
      </c>
      <c r="L3340" s="1">
        <f>Table49[[#This Row],[Selling_Price]]-Table49[[#This Row],[Market_Price]]</f>
        <v>258.13</v>
      </c>
      <c r="M3340" s="1">
        <f>Table49[[#This Row],[Quantity]]*Table49[[#This Row],[Selling_Price]]</f>
        <v>101539.90000000001</v>
      </c>
      <c r="N3340" s="1">
        <f>Table49[[#This Row],[Quantity]]*Table49[[#This Row],[Profit_Per_Quantity]]</f>
        <v>39752.019999999997</v>
      </c>
      <c r="O3340" s="1" t="s">
        <v>47</v>
      </c>
    </row>
    <row r="3341" spans="1:15" x14ac:dyDescent="0.3">
      <c r="A3341" s="1" t="s">
        <v>6621</v>
      </c>
      <c r="B3341" s="1" t="s">
        <v>3745</v>
      </c>
      <c r="C3341" s="14" t="s">
        <v>4898</v>
      </c>
      <c r="D3341" s="1" t="s">
        <v>12</v>
      </c>
      <c r="E3341" s="1" t="s">
        <v>27</v>
      </c>
      <c r="F3341" s="1" t="s">
        <v>34</v>
      </c>
      <c r="G3341" s="1" t="s">
        <v>43</v>
      </c>
      <c r="H3341" s="1">
        <v>1035</v>
      </c>
      <c r="I3341" s="1">
        <v>356.96</v>
      </c>
      <c r="J3341" s="1">
        <v>460.72</v>
      </c>
      <c r="K3341" s="1">
        <v>136</v>
      </c>
      <c r="L3341" s="1">
        <f>Table49[[#This Row],[Selling_Price]]-Table49[[#This Row],[Market_Price]]</f>
        <v>103.76000000000005</v>
      </c>
      <c r="M3341" s="1">
        <f>Table49[[#This Row],[Quantity]]*Table49[[#This Row],[Selling_Price]]</f>
        <v>62657.920000000006</v>
      </c>
      <c r="N3341" s="1">
        <f>Table49[[#This Row],[Quantity]]*Table49[[#This Row],[Profit_Per_Quantity]]</f>
        <v>14111.360000000006</v>
      </c>
      <c r="O3341" s="1" t="s">
        <v>47</v>
      </c>
    </row>
    <row r="3342" spans="1:15" x14ac:dyDescent="0.3">
      <c r="A3342" s="1" t="s">
        <v>7722</v>
      </c>
      <c r="B3342" s="1" t="s">
        <v>3343</v>
      </c>
      <c r="C3342" s="14" t="s">
        <v>5201</v>
      </c>
      <c r="D3342" s="1" t="s">
        <v>11</v>
      </c>
      <c r="E3342" s="1" t="s">
        <v>24</v>
      </c>
      <c r="F3342" s="1" t="s">
        <v>31</v>
      </c>
      <c r="G3342" s="1" t="s">
        <v>41</v>
      </c>
      <c r="H3342" s="1">
        <v>1042</v>
      </c>
      <c r="I3342" s="1">
        <v>1152.18</v>
      </c>
      <c r="J3342" s="1">
        <v>1812.46</v>
      </c>
      <c r="K3342" s="1">
        <v>400</v>
      </c>
      <c r="L3342" s="1">
        <f>Table49[[#This Row],[Selling_Price]]-Table49[[#This Row],[Market_Price]]</f>
        <v>660.28</v>
      </c>
      <c r="M3342" s="1">
        <f>Table49[[#This Row],[Quantity]]*Table49[[#This Row],[Selling_Price]]</f>
        <v>724984</v>
      </c>
      <c r="N3342" s="1">
        <f>Table49[[#This Row],[Quantity]]*Table49[[#This Row],[Profit_Per_Quantity]]</f>
        <v>264112</v>
      </c>
      <c r="O3342" s="1" t="s">
        <v>47</v>
      </c>
    </row>
    <row r="3343" spans="1:15" x14ac:dyDescent="0.3">
      <c r="A3343" s="1" t="s">
        <v>8642</v>
      </c>
      <c r="B3343" s="1" t="s">
        <v>1090</v>
      </c>
      <c r="C3343" s="14" t="s">
        <v>5269</v>
      </c>
      <c r="D3343" s="1" t="s">
        <v>13</v>
      </c>
      <c r="E3343" s="1" t="s">
        <v>4351</v>
      </c>
      <c r="F3343" s="1" t="s">
        <v>31</v>
      </c>
      <c r="G3343" s="1" t="s">
        <v>42</v>
      </c>
      <c r="H3343" s="1">
        <v>1014</v>
      </c>
      <c r="I3343" s="1">
        <v>1929.35</v>
      </c>
      <c r="J3343" s="1">
        <v>2330.58</v>
      </c>
      <c r="K3343" s="1">
        <v>276</v>
      </c>
      <c r="L3343" s="1">
        <f>Table49[[#This Row],[Selling_Price]]-Table49[[#This Row],[Market_Price]]</f>
        <v>401.23</v>
      </c>
      <c r="M3343" s="1">
        <f>Table49[[#This Row],[Quantity]]*Table49[[#This Row],[Selling_Price]]</f>
        <v>643240.07999999996</v>
      </c>
      <c r="N3343" s="1">
        <f>Table49[[#This Row],[Quantity]]*Table49[[#This Row],[Profit_Per_Quantity]]</f>
        <v>110739.48000000001</v>
      </c>
      <c r="O3343" s="1" t="s">
        <v>47</v>
      </c>
    </row>
    <row r="3344" spans="1:15" x14ac:dyDescent="0.3">
      <c r="A3344" s="1" t="s">
        <v>10404</v>
      </c>
      <c r="B3344" s="1" t="s">
        <v>3872</v>
      </c>
      <c r="C3344" s="14" t="s">
        <v>4493</v>
      </c>
      <c r="D3344" s="1" t="s">
        <v>11</v>
      </c>
      <c r="E3344" s="1" t="s">
        <v>4349</v>
      </c>
      <c r="F3344" s="1" t="s">
        <v>33</v>
      </c>
      <c r="G3344" s="1" t="s">
        <v>36</v>
      </c>
      <c r="H3344" s="1">
        <v>1068</v>
      </c>
      <c r="I3344" s="1">
        <v>206.19</v>
      </c>
      <c r="J3344" s="1">
        <v>251.8</v>
      </c>
      <c r="K3344" s="1">
        <v>354</v>
      </c>
      <c r="L3344" s="1">
        <f>Table49[[#This Row],[Selling_Price]]-Table49[[#This Row],[Market_Price]]</f>
        <v>45.610000000000014</v>
      </c>
      <c r="M3344" s="1">
        <f>Table49[[#This Row],[Quantity]]*Table49[[#This Row],[Selling_Price]]</f>
        <v>89137.2</v>
      </c>
      <c r="N3344" s="1">
        <f>Table49[[#This Row],[Quantity]]*Table49[[#This Row],[Profit_Per_Quantity]]</f>
        <v>16145.940000000004</v>
      </c>
      <c r="O3344" s="1" t="s">
        <v>47</v>
      </c>
    </row>
    <row r="3345" spans="1:15" x14ac:dyDescent="0.3">
      <c r="A3345" s="1" t="s">
        <v>6919</v>
      </c>
      <c r="B3345" s="1" t="s">
        <v>2337</v>
      </c>
      <c r="C3345" s="14" t="s">
        <v>5291</v>
      </c>
      <c r="D3345" s="1" t="s">
        <v>20</v>
      </c>
      <c r="E3345" s="1" t="s">
        <v>4351</v>
      </c>
      <c r="F3345" s="1" t="s">
        <v>34</v>
      </c>
      <c r="G3345" s="1" t="s">
        <v>45</v>
      </c>
      <c r="H3345" s="1">
        <v>1027</v>
      </c>
      <c r="I3345" s="1">
        <v>908.11</v>
      </c>
      <c r="J3345" s="1">
        <v>1417.06</v>
      </c>
      <c r="K3345" s="1">
        <v>121</v>
      </c>
      <c r="L3345" s="1">
        <f>Table49[[#This Row],[Selling_Price]]-Table49[[#This Row],[Market_Price]]</f>
        <v>508.94999999999993</v>
      </c>
      <c r="M3345" s="1">
        <f>Table49[[#This Row],[Quantity]]*Table49[[#This Row],[Selling_Price]]</f>
        <v>171464.25999999998</v>
      </c>
      <c r="N3345" s="1">
        <f>Table49[[#This Row],[Quantity]]*Table49[[#This Row],[Profit_Per_Quantity]]</f>
        <v>61582.94999999999</v>
      </c>
      <c r="O3345" s="1" t="s">
        <v>47</v>
      </c>
    </row>
    <row r="3346" spans="1:15" x14ac:dyDescent="0.3">
      <c r="A3346" s="1" t="s">
        <v>9217</v>
      </c>
      <c r="B3346" s="1" t="s">
        <v>2019</v>
      </c>
      <c r="C3346" s="14" t="s">
        <v>5848</v>
      </c>
      <c r="D3346" s="1" t="s">
        <v>18</v>
      </c>
      <c r="E3346" s="1" t="s">
        <v>30</v>
      </c>
      <c r="F3346" s="1" t="s">
        <v>32</v>
      </c>
      <c r="G3346" s="1" t="s">
        <v>38</v>
      </c>
      <c r="H3346" s="1">
        <v>1079</v>
      </c>
      <c r="I3346" s="1">
        <v>1120.25</v>
      </c>
      <c r="J3346" s="1">
        <v>1469.8</v>
      </c>
      <c r="K3346" s="1">
        <v>296</v>
      </c>
      <c r="L3346" s="1">
        <f>Table49[[#This Row],[Selling_Price]]-Table49[[#This Row],[Market_Price]]</f>
        <v>349.54999999999995</v>
      </c>
      <c r="M3346" s="1">
        <f>Table49[[#This Row],[Quantity]]*Table49[[#This Row],[Selling_Price]]</f>
        <v>435060.8</v>
      </c>
      <c r="N3346" s="1">
        <f>Table49[[#This Row],[Quantity]]*Table49[[#This Row],[Profit_Per_Quantity]]</f>
        <v>103466.79999999999</v>
      </c>
      <c r="O3346" s="1" t="s">
        <v>47</v>
      </c>
    </row>
    <row r="3347" spans="1:15" x14ac:dyDescent="0.3">
      <c r="A3347" s="1" t="s">
        <v>9408</v>
      </c>
      <c r="B3347" s="1" t="s">
        <v>2321</v>
      </c>
      <c r="C3347" s="14" t="s">
        <v>4681</v>
      </c>
      <c r="D3347" s="1" t="s">
        <v>19</v>
      </c>
      <c r="E3347" s="1" t="s">
        <v>29</v>
      </c>
      <c r="F3347" s="1" t="s">
        <v>32</v>
      </c>
      <c r="G3347" s="1" t="s">
        <v>4352</v>
      </c>
      <c r="H3347" s="1">
        <v>1086</v>
      </c>
      <c r="I3347" s="1">
        <v>1238.5999999999999</v>
      </c>
      <c r="J3347" s="1">
        <v>2169.96</v>
      </c>
      <c r="K3347" s="1">
        <v>383</v>
      </c>
      <c r="L3347" s="1">
        <f>Table49[[#This Row],[Selling_Price]]-Table49[[#This Row],[Market_Price]]</f>
        <v>931.36000000000013</v>
      </c>
      <c r="M3347" s="1">
        <f>Table49[[#This Row],[Quantity]]*Table49[[#This Row],[Selling_Price]]</f>
        <v>831094.68</v>
      </c>
      <c r="N3347" s="1">
        <f>Table49[[#This Row],[Quantity]]*Table49[[#This Row],[Profit_Per_Quantity]]</f>
        <v>356710.88000000006</v>
      </c>
      <c r="O3347" s="1" t="s">
        <v>47</v>
      </c>
    </row>
    <row r="3348" spans="1:15" x14ac:dyDescent="0.3">
      <c r="A3348" s="1" t="s">
        <v>7858</v>
      </c>
      <c r="B3348" s="1" t="s">
        <v>2854</v>
      </c>
      <c r="C3348" s="14" t="s">
        <v>5281</v>
      </c>
      <c r="D3348" s="1" t="s">
        <v>17</v>
      </c>
      <c r="E3348" s="1" t="s">
        <v>24</v>
      </c>
      <c r="F3348" s="1" t="s">
        <v>34</v>
      </c>
      <c r="G3348" s="1" t="s">
        <v>43</v>
      </c>
      <c r="H3348" s="1">
        <v>1042</v>
      </c>
      <c r="I3348" s="1">
        <v>537.47</v>
      </c>
      <c r="J3348" s="1">
        <v>922.27</v>
      </c>
      <c r="K3348" s="1">
        <v>364</v>
      </c>
      <c r="L3348" s="1">
        <f>Table49[[#This Row],[Selling_Price]]-Table49[[#This Row],[Market_Price]]</f>
        <v>384.79999999999995</v>
      </c>
      <c r="M3348" s="1">
        <f>Table49[[#This Row],[Quantity]]*Table49[[#This Row],[Selling_Price]]</f>
        <v>335706.27999999997</v>
      </c>
      <c r="N3348" s="1">
        <f>Table49[[#This Row],[Quantity]]*Table49[[#This Row],[Profit_Per_Quantity]]</f>
        <v>140067.19999999998</v>
      </c>
      <c r="O3348" s="1" t="s">
        <v>47</v>
      </c>
    </row>
    <row r="3349" spans="1:15" x14ac:dyDescent="0.3">
      <c r="A3349" s="1" t="s">
        <v>10141</v>
      </c>
      <c r="B3349" s="1" t="s">
        <v>3492</v>
      </c>
      <c r="C3349" s="14" t="s">
        <v>5099</v>
      </c>
      <c r="D3349" s="1" t="s">
        <v>20</v>
      </c>
      <c r="E3349" s="1" t="s">
        <v>4351</v>
      </c>
      <c r="F3349" s="1" t="s">
        <v>31</v>
      </c>
      <c r="G3349" s="1" t="s">
        <v>44</v>
      </c>
      <c r="H3349" s="1">
        <v>1026</v>
      </c>
      <c r="I3349" s="1">
        <v>926.36</v>
      </c>
      <c r="J3349" s="1">
        <v>1833.19</v>
      </c>
      <c r="K3349" s="1">
        <v>414</v>
      </c>
      <c r="L3349" s="1">
        <f>Table49[[#This Row],[Selling_Price]]-Table49[[#This Row],[Market_Price]]</f>
        <v>906.83</v>
      </c>
      <c r="M3349" s="1">
        <f>Table49[[#This Row],[Quantity]]*Table49[[#This Row],[Selling_Price]]</f>
        <v>758940.66</v>
      </c>
      <c r="N3349" s="1">
        <f>Table49[[#This Row],[Quantity]]*Table49[[#This Row],[Profit_Per_Quantity]]</f>
        <v>375427.62</v>
      </c>
      <c r="O3349" s="1" t="s">
        <v>47</v>
      </c>
    </row>
    <row r="3350" spans="1:15" x14ac:dyDescent="0.3">
      <c r="A3350" s="1" t="s">
        <v>8126</v>
      </c>
      <c r="B3350" s="1" t="s">
        <v>227</v>
      </c>
      <c r="C3350" s="14" t="s">
        <v>5672</v>
      </c>
      <c r="D3350" s="1" t="s">
        <v>17</v>
      </c>
      <c r="E3350" s="1" t="s">
        <v>29</v>
      </c>
      <c r="F3350" s="1" t="s">
        <v>31</v>
      </c>
      <c r="G3350" s="1" t="s">
        <v>40</v>
      </c>
      <c r="H3350" s="1">
        <v>1095</v>
      </c>
      <c r="I3350" s="1">
        <v>518.79999999999995</v>
      </c>
      <c r="J3350" s="1">
        <v>949.36</v>
      </c>
      <c r="K3350" s="1">
        <v>409</v>
      </c>
      <c r="L3350" s="1">
        <f>Table49[[#This Row],[Selling_Price]]-Table49[[#This Row],[Market_Price]]</f>
        <v>430.56000000000006</v>
      </c>
      <c r="M3350" s="1">
        <f>Table49[[#This Row],[Quantity]]*Table49[[#This Row],[Selling_Price]]</f>
        <v>388288.24</v>
      </c>
      <c r="N3350" s="1">
        <f>Table49[[#This Row],[Quantity]]*Table49[[#This Row],[Profit_Per_Quantity]]</f>
        <v>176099.04000000004</v>
      </c>
      <c r="O3350" s="1" t="s">
        <v>47</v>
      </c>
    </row>
    <row r="3351" spans="1:15" x14ac:dyDescent="0.3">
      <c r="A3351" s="1" t="s">
        <v>8488</v>
      </c>
      <c r="B3351" s="1" t="s">
        <v>837</v>
      </c>
      <c r="C3351" s="14" t="s">
        <v>4487</v>
      </c>
      <c r="D3351" s="1" t="s">
        <v>11</v>
      </c>
      <c r="E3351" s="1" t="s">
        <v>26</v>
      </c>
      <c r="F3351" s="1" t="s">
        <v>35</v>
      </c>
      <c r="G3351" s="1" t="s">
        <v>38</v>
      </c>
      <c r="H3351" s="1">
        <v>1017</v>
      </c>
      <c r="I3351" s="1">
        <v>1827.42</v>
      </c>
      <c r="J3351" s="1">
        <v>2719.51</v>
      </c>
      <c r="K3351" s="1">
        <v>426</v>
      </c>
      <c r="L3351" s="1">
        <f>Table49[[#This Row],[Selling_Price]]-Table49[[#This Row],[Market_Price]]</f>
        <v>892.09000000000015</v>
      </c>
      <c r="M3351" s="1">
        <f>Table49[[#This Row],[Quantity]]*Table49[[#This Row],[Selling_Price]]</f>
        <v>1158511.26</v>
      </c>
      <c r="N3351" s="1">
        <f>Table49[[#This Row],[Quantity]]*Table49[[#This Row],[Profit_Per_Quantity]]</f>
        <v>380030.34000000008</v>
      </c>
      <c r="O3351" s="1" t="s">
        <v>47</v>
      </c>
    </row>
    <row r="3352" spans="1:15" x14ac:dyDescent="0.3">
      <c r="A3352" s="1" t="s">
        <v>9255</v>
      </c>
      <c r="B3352" s="1" t="s">
        <v>2072</v>
      </c>
      <c r="C3352" s="14" t="s">
        <v>5747</v>
      </c>
      <c r="D3352" s="1" t="s">
        <v>13</v>
      </c>
      <c r="E3352" s="1" t="s">
        <v>4349</v>
      </c>
      <c r="F3352" s="1" t="s">
        <v>31</v>
      </c>
      <c r="G3352" s="1" t="s">
        <v>36</v>
      </c>
      <c r="H3352" s="1">
        <v>1042</v>
      </c>
      <c r="I3352" s="1">
        <v>1778.38</v>
      </c>
      <c r="J3352" s="1">
        <v>2643.55</v>
      </c>
      <c r="K3352" s="1">
        <v>25</v>
      </c>
      <c r="L3352" s="1">
        <f>Table49[[#This Row],[Selling_Price]]-Table49[[#This Row],[Market_Price]]</f>
        <v>865.17000000000007</v>
      </c>
      <c r="M3352" s="1">
        <f>Table49[[#This Row],[Quantity]]*Table49[[#This Row],[Selling_Price]]</f>
        <v>66088.75</v>
      </c>
      <c r="N3352" s="1">
        <f>Table49[[#This Row],[Quantity]]*Table49[[#This Row],[Profit_Per_Quantity]]</f>
        <v>21629.25</v>
      </c>
      <c r="O3352" s="1" t="s">
        <v>47</v>
      </c>
    </row>
    <row r="3353" spans="1:15" x14ac:dyDescent="0.3">
      <c r="A3353" s="1" t="s">
        <v>6455</v>
      </c>
      <c r="B3353" s="1" t="s">
        <v>240</v>
      </c>
      <c r="C3353" s="14" t="s">
        <v>5446</v>
      </c>
      <c r="D3353" s="1" t="s">
        <v>15</v>
      </c>
      <c r="E3353" s="1" t="s">
        <v>4349</v>
      </c>
      <c r="F3353" s="1" t="s">
        <v>35</v>
      </c>
      <c r="G3353" s="1" t="s">
        <v>38</v>
      </c>
      <c r="H3353" s="1">
        <v>1065</v>
      </c>
      <c r="I3353" s="1">
        <v>268.25</v>
      </c>
      <c r="J3353" s="1">
        <v>492.28</v>
      </c>
      <c r="K3353" s="1">
        <v>117</v>
      </c>
      <c r="L3353" s="1">
        <f>Table49[[#This Row],[Selling_Price]]-Table49[[#This Row],[Market_Price]]</f>
        <v>224.02999999999997</v>
      </c>
      <c r="M3353" s="1">
        <f>Table49[[#This Row],[Quantity]]*Table49[[#This Row],[Selling_Price]]</f>
        <v>57596.759999999995</v>
      </c>
      <c r="N3353" s="1">
        <f>Table49[[#This Row],[Quantity]]*Table49[[#This Row],[Profit_Per_Quantity]]</f>
        <v>26211.51</v>
      </c>
      <c r="O3353" s="1" t="s">
        <v>47</v>
      </c>
    </row>
    <row r="3354" spans="1:15" x14ac:dyDescent="0.3">
      <c r="A3354" s="1" t="s">
        <v>9983</v>
      </c>
      <c r="B3354" s="1" t="s">
        <v>3227</v>
      </c>
      <c r="C3354" s="14" t="s">
        <v>5278</v>
      </c>
      <c r="D3354" s="1" t="s">
        <v>16</v>
      </c>
      <c r="E3354" s="1" t="s">
        <v>30</v>
      </c>
      <c r="F3354" s="1" t="s">
        <v>34</v>
      </c>
      <c r="G3354" s="1" t="s">
        <v>37</v>
      </c>
      <c r="H3354" s="1">
        <v>1029</v>
      </c>
      <c r="I3354" s="1">
        <v>650.44000000000005</v>
      </c>
      <c r="J3354" s="1">
        <v>730.27</v>
      </c>
      <c r="K3354" s="1">
        <v>484</v>
      </c>
      <c r="L3354" s="1">
        <f>Table49[[#This Row],[Selling_Price]]-Table49[[#This Row],[Market_Price]]</f>
        <v>79.829999999999927</v>
      </c>
      <c r="M3354" s="1">
        <f>Table49[[#This Row],[Quantity]]*Table49[[#This Row],[Selling_Price]]</f>
        <v>353450.68</v>
      </c>
      <c r="N3354" s="1">
        <f>Table49[[#This Row],[Quantity]]*Table49[[#This Row],[Profit_Per_Quantity]]</f>
        <v>38637.719999999965</v>
      </c>
      <c r="O3354" s="1" t="s">
        <v>47</v>
      </c>
    </row>
    <row r="3355" spans="1:15" x14ac:dyDescent="0.3">
      <c r="A3355" s="1" t="s">
        <v>10023</v>
      </c>
      <c r="B3355" s="1" t="s">
        <v>3303</v>
      </c>
      <c r="C3355" s="14" t="s">
        <v>5231</v>
      </c>
      <c r="D3355" s="1" t="s">
        <v>19</v>
      </c>
      <c r="E3355" s="1" t="s">
        <v>4349</v>
      </c>
      <c r="F3355" s="1" t="s">
        <v>34</v>
      </c>
      <c r="G3355" s="1" t="s">
        <v>44</v>
      </c>
      <c r="H3355" s="1">
        <v>1010</v>
      </c>
      <c r="I3355" s="1">
        <v>1222.43</v>
      </c>
      <c r="J3355" s="1">
        <v>2046.88</v>
      </c>
      <c r="K3355" s="1">
        <v>48</v>
      </c>
      <c r="L3355" s="1">
        <f>Table49[[#This Row],[Selling_Price]]-Table49[[#This Row],[Market_Price]]</f>
        <v>824.45</v>
      </c>
      <c r="M3355" s="1">
        <f>Table49[[#This Row],[Quantity]]*Table49[[#This Row],[Selling_Price]]</f>
        <v>98250.240000000005</v>
      </c>
      <c r="N3355" s="1">
        <f>Table49[[#This Row],[Quantity]]*Table49[[#This Row],[Profit_Per_Quantity]]</f>
        <v>39573.600000000006</v>
      </c>
      <c r="O3355" s="1" t="s">
        <v>47</v>
      </c>
    </row>
    <row r="3356" spans="1:15" x14ac:dyDescent="0.3">
      <c r="A3356" s="1" t="s">
        <v>9090</v>
      </c>
      <c r="B3356" s="1" t="s">
        <v>1822</v>
      </c>
      <c r="C3356" s="14" t="s">
        <v>5904</v>
      </c>
      <c r="D3356" s="1" t="s">
        <v>19</v>
      </c>
      <c r="E3356" s="1" t="s">
        <v>25</v>
      </c>
      <c r="F3356" s="1" t="s">
        <v>34</v>
      </c>
      <c r="G3356" s="1" t="s">
        <v>42</v>
      </c>
      <c r="H3356" s="1">
        <v>1018</v>
      </c>
      <c r="I3356" s="1">
        <v>1786.31</v>
      </c>
      <c r="J3356" s="1">
        <v>3499.21</v>
      </c>
      <c r="K3356" s="1">
        <v>307</v>
      </c>
      <c r="L3356" s="1">
        <f>Table49[[#This Row],[Selling_Price]]-Table49[[#This Row],[Market_Price]]</f>
        <v>1712.9</v>
      </c>
      <c r="M3356" s="1">
        <f>Table49[[#This Row],[Quantity]]*Table49[[#This Row],[Selling_Price]]</f>
        <v>1074257.47</v>
      </c>
      <c r="N3356" s="1">
        <f>Table49[[#This Row],[Quantity]]*Table49[[#This Row],[Profit_Per_Quantity]]</f>
        <v>525860.30000000005</v>
      </c>
      <c r="O3356" s="1" t="s">
        <v>47</v>
      </c>
    </row>
    <row r="3357" spans="1:15" x14ac:dyDescent="0.3">
      <c r="A3357" s="1" t="s">
        <v>7984</v>
      </c>
      <c r="B3357" s="1" t="s">
        <v>4304</v>
      </c>
      <c r="C3357" s="14" t="s">
        <v>4400</v>
      </c>
      <c r="D3357" s="1" t="s">
        <v>19</v>
      </c>
      <c r="E3357" s="1" t="s">
        <v>27</v>
      </c>
      <c r="F3357" s="1" t="s">
        <v>35</v>
      </c>
      <c r="G3357" s="1" t="s">
        <v>44</v>
      </c>
      <c r="H3357" s="1">
        <v>1071</v>
      </c>
      <c r="I3357" s="1">
        <v>1733.83</v>
      </c>
      <c r="J3357" s="1">
        <v>2189.48</v>
      </c>
      <c r="K3357" s="1">
        <v>140</v>
      </c>
      <c r="L3357" s="1">
        <f>Table49[[#This Row],[Selling_Price]]-Table49[[#This Row],[Market_Price]]</f>
        <v>455.65000000000009</v>
      </c>
      <c r="M3357" s="1">
        <f>Table49[[#This Row],[Quantity]]*Table49[[#This Row],[Selling_Price]]</f>
        <v>306527.2</v>
      </c>
      <c r="N3357" s="1">
        <f>Table49[[#This Row],[Quantity]]*Table49[[#This Row],[Profit_Per_Quantity]]</f>
        <v>63791.000000000015</v>
      </c>
      <c r="O3357" s="1" t="s">
        <v>47</v>
      </c>
    </row>
    <row r="3358" spans="1:15" x14ac:dyDescent="0.3">
      <c r="A3358" s="1" t="s">
        <v>9144</v>
      </c>
      <c r="B3358" s="1" t="s">
        <v>1900</v>
      </c>
      <c r="C3358" s="14" t="s">
        <v>5883</v>
      </c>
      <c r="D3358" s="1" t="s">
        <v>19</v>
      </c>
      <c r="E3358" s="1" t="s">
        <v>24</v>
      </c>
      <c r="F3358" s="1" t="s">
        <v>31</v>
      </c>
      <c r="G3358" s="1" t="s">
        <v>44</v>
      </c>
      <c r="H3358" s="1">
        <v>1067</v>
      </c>
      <c r="I3358" s="1">
        <v>1406.77</v>
      </c>
      <c r="J3358" s="1">
        <v>2763.43</v>
      </c>
      <c r="K3358" s="1">
        <v>204</v>
      </c>
      <c r="L3358" s="1">
        <f>Table49[[#This Row],[Selling_Price]]-Table49[[#This Row],[Market_Price]]</f>
        <v>1356.6599999999999</v>
      </c>
      <c r="M3358" s="1">
        <f>Table49[[#This Row],[Quantity]]*Table49[[#This Row],[Selling_Price]]</f>
        <v>563739.72</v>
      </c>
      <c r="N3358" s="1">
        <f>Table49[[#This Row],[Quantity]]*Table49[[#This Row],[Profit_Per_Quantity]]</f>
        <v>276758.63999999996</v>
      </c>
      <c r="O3358" s="1" t="s">
        <v>47</v>
      </c>
    </row>
    <row r="3359" spans="1:15" x14ac:dyDescent="0.3">
      <c r="A3359" s="1" t="s">
        <v>9351</v>
      </c>
      <c r="B3359" s="1" t="s">
        <v>2232</v>
      </c>
      <c r="C3359" s="14" t="s">
        <v>5771</v>
      </c>
      <c r="D3359" s="1" t="s">
        <v>16</v>
      </c>
      <c r="E3359" s="1" t="s">
        <v>21</v>
      </c>
      <c r="F3359" s="1" t="s">
        <v>31</v>
      </c>
      <c r="G3359" s="1" t="s">
        <v>45</v>
      </c>
      <c r="H3359" s="1">
        <v>1033</v>
      </c>
      <c r="I3359" s="1">
        <v>1806.77</v>
      </c>
      <c r="J3359" s="1">
        <v>2548.62</v>
      </c>
      <c r="K3359" s="1">
        <v>158</v>
      </c>
      <c r="L3359" s="1">
        <f>Table49[[#This Row],[Selling_Price]]-Table49[[#This Row],[Market_Price]]</f>
        <v>741.84999999999991</v>
      </c>
      <c r="M3359" s="1">
        <f>Table49[[#This Row],[Quantity]]*Table49[[#This Row],[Selling_Price]]</f>
        <v>402681.95999999996</v>
      </c>
      <c r="N3359" s="1">
        <f>Table49[[#This Row],[Quantity]]*Table49[[#This Row],[Profit_Per_Quantity]]</f>
        <v>117212.29999999999</v>
      </c>
      <c r="O3359" s="1" t="s">
        <v>47</v>
      </c>
    </row>
    <row r="3360" spans="1:15" x14ac:dyDescent="0.3">
      <c r="A3360" s="1" t="s">
        <v>8594</v>
      </c>
      <c r="B3360" s="1" t="s">
        <v>1002</v>
      </c>
      <c r="C3360" s="14" t="s">
        <v>6127</v>
      </c>
      <c r="D3360" s="1" t="s">
        <v>19</v>
      </c>
      <c r="E3360" s="1" t="s">
        <v>4349</v>
      </c>
      <c r="F3360" s="1" t="s">
        <v>33</v>
      </c>
      <c r="G3360" s="1" t="s">
        <v>42</v>
      </c>
      <c r="H3360" s="1">
        <v>1085</v>
      </c>
      <c r="I3360" s="1">
        <v>1492.02</v>
      </c>
      <c r="J3360" s="1">
        <v>2377.58</v>
      </c>
      <c r="K3360" s="1">
        <v>398</v>
      </c>
      <c r="L3360" s="1">
        <f>Table49[[#This Row],[Selling_Price]]-Table49[[#This Row],[Market_Price]]</f>
        <v>885.56</v>
      </c>
      <c r="M3360" s="1">
        <f>Table49[[#This Row],[Quantity]]*Table49[[#This Row],[Selling_Price]]</f>
        <v>946276.84</v>
      </c>
      <c r="N3360" s="1">
        <f>Table49[[#This Row],[Quantity]]*Table49[[#This Row],[Profit_Per_Quantity]]</f>
        <v>352452.88</v>
      </c>
      <c r="O3360" s="1" t="s">
        <v>47</v>
      </c>
    </row>
    <row r="3361" spans="1:15" x14ac:dyDescent="0.3">
      <c r="A3361" s="1" t="s">
        <v>6648</v>
      </c>
      <c r="B3361" s="1" t="s">
        <v>3394</v>
      </c>
      <c r="C3361" s="14" t="s">
        <v>5166</v>
      </c>
      <c r="D3361" s="1" t="s">
        <v>14</v>
      </c>
      <c r="E3361" s="1" t="s">
        <v>29</v>
      </c>
      <c r="F3361" s="1" t="s">
        <v>32</v>
      </c>
      <c r="G3361" s="1" t="s">
        <v>41</v>
      </c>
      <c r="H3361" s="1">
        <v>1050</v>
      </c>
      <c r="I3361" s="1">
        <v>126.7</v>
      </c>
      <c r="J3361" s="1">
        <v>158.91999999999999</v>
      </c>
      <c r="K3361" s="1">
        <v>153</v>
      </c>
      <c r="L3361" s="1">
        <f>Table49[[#This Row],[Selling_Price]]-Table49[[#This Row],[Market_Price]]</f>
        <v>32.219999999999985</v>
      </c>
      <c r="M3361" s="1">
        <f>Table49[[#This Row],[Quantity]]*Table49[[#This Row],[Selling_Price]]</f>
        <v>24314.76</v>
      </c>
      <c r="N3361" s="1">
        <f>Table49[[#This Row],[Quantity]]*Table49[[#This Row],[Profit_Per_Quantity]]</f>
        <v>4929.659999999998</v>
      </c>
      <c r="O3361" s="1" t="s">
        <v>47</v>
      </c>
    </row>
    <row r="3362" spans="1:15" x14ac:dyDescent="0.3">
      <c r="A3362" s="1" t="s">
        <v>10338</v>
      </c>
      <c r="B3362" s="1" t="s">
        <v>3771</v>
      </c>
      <c r="C3362" s="14" t="s">
        <v>4877</v>
      </c>
      <c r="D3362" s="1" t="s">
        <v>13</v>
      </c>
      <c r="E3362" s="1" t="s">
        <v>26</v>
      </c>
      <c r="F3362" s="1" t="s">
        <v>32</v>
      </c>
      <c r="G3362" s="1" t="s">
        <v>40</v>
      </c>
      <c r="H3362" s="1">
        <v>1084</v>
      </c>
      <c r="I3362" s="1">
        <v>127.65</v>
      </c>
      <c r="J3362" s="1">
        <v>212.08</v>
      </c>
      <c r="K3362" s="1">
        <v>179</v>
      </c>
      <c r="L3362" s="1">
        <f>Table49[[#This Row],[Selling_Price]]-Table49[[#This Row],[Market_Price]]</f>
        <v>84.43</v>
      </c>
      <c r="M3362" s="1">
        <f>Table49[[#This Row],[Quantity]]*Table49[[#This Row],[Selling_Price]]</f>
        <v>37962.32</v>
      </c>
      <c r="N3362" s="1">
        <f>Table49[[#This Row],[Quantity]]*Table49[[#This Row],[Profit_Per_Quantity]]</f>
        <v>15112.970000000001</v>
      </c>
      <c r="O3362" s="1" t="s">
        <v>47</v>
      </c>
    </row>
    <row r="3363" spans="1:15" x14ac:dyDescent="0.3">
      <c r="A3363" s="1" t="s">
        <v>6587</v>
      </c>
      <c r="B3363" s="1" t="s">
        <v>2823</v>
      </c>
      <c r="C3363" s="14" t="s">
        <v>5510</v>
      </c>
      <c r="D3363" s="1" t="s">
        <v>11</v>
      </c>
      <c r="E3363" s="1" t="s">
        <v>29</v>
      </c>
      <c r="F3363" s="1" t="s">
        <v>33</v>
      </c>
      <c r="G3363" s="1" t="s">
        <v>37</v>
      </c>
      <c r="H3363" s="1">
        <v>1014</v>
      </c>
      <c r="I3363" s="1">
        <v>715.97</v>
      </c>
      <c r="J3363" s="1">
        <v>1006.29</v>
      </c>
      <c r="K3363" s="1">
        <v>164</v>
      </c>
      <c r="L3363" s="1">
        <f>Table49[[#This Row],[Selling_Price]]-Table49[[#This Row],[Market_Price]]</f>
        <v>290.31999999999994</v>
      </c>
      <c r="M3363" s="1">
        <f>Table49[[#This Row],[Quantity]]*Table49[[#This Row],[Selling_Price]]</f>
        <v>165031.56</v>
      </c>
      <c r="N3363" s="1">
        <f>Table49[[#This Row],[Quantity]]*Table49[[#This Row],[Profit_Per_Quantity]]</f>
        <v>47612.479999999989</v>
      </c>
      <c r="O3363" s="1" t="s">
        <v>47</v>
      </c>
    </row>
    <row r="3364" spans="1:15" x14ac:dyDescent="0.3">
      <c r="A3364" s="1" t="s">
        <v>9390</v>
      </c>
      <c r="B3364" s="1" t="s">
        <v>2288</v>
      </c>
      <c r="C3364" s="14" t="s">
        <v>5303</v>
      </c>
      <c r="D3364" s="1" t="s">
        <v>16</v>
      </c>
      <c r="E3364" s="1" t="s">
        <v>4349</v>
      </c>
      <c r="F3364" s="1" t="s">
        <v>32</v>
      </c>
      <c r="G3364" s="1" t="s">
        <v>37</v>
      </c>
      <c r="H3364" s="1">
        <v>1069</v>
      </c>
      <c r="I3364" s="1">
        <v>1691.06</v>
      </c>
      <c r="J3364" s="1">
        <v>2775.28</v>
      </c>
      <c r="K3364" s="1">
        <v>352</v>
      </c>
      <c r="L3364" s="1">
        <f>Table49[[#This Row],[Selling_Price]]-Table49[[#This Row],[Market_Price]]</f>
        <v>1084.2200000000003</v>
      </c>
      <c r="M3364" s="1">
        <f>Table49[[#This Row],[Quantity]]*Table49[[#This Row],[Selling_Price]]</f>
        <v>976898.56000000006</v>
      </c>
      <c r="N3364" s="1">
        <f>Table49[[#This Row],[Quantity]]*Table49[[#This Row],[Profit_Per_Quantity]]</f>
        <v>381645.44000000006</v>
      </c>
      <c r="O3364" s="1" t="s">
        <v>47</v>
      </c>
    </row>
    <row r="3365" spans="1:15" x14ac:dyDescent="0.3">
      <c r="A3365" s="1" t="s">
        <v>10529</v>
      </c>
      <c r="B3365" s="1" t="s">
        <v>4075</v>
      </c>
      <c r="C3365" s="14" t="s">
        <v>4620</v>
      </c>
      <c r="D3365" s="1" t="s">
        <v>20</v>
      </c>
      <c r="E3365" s="1" t="s">
        <v>28</v>
      </c>
      <c r="F3365" s="1" t="s">
        <v>35</v>
      </c>
      <c r="G3365" s="1" t="s">
        <v>40</v>
      </c>
      <c r="H3365" s="1">
        <v>1078</v>
      </c>
      <c r="I3365" s="1">
        <v>1229.3599999999999</v>
      </c>
      <c r="J3365" s="1">
        <v>1374.09</v>
      </c>
      <c r="K3365" s="1">
        <v>340</v>
      </c>
      <c r="L3365" s="1">
        <f>Table49[[#This Row],[Selling_Price]]-Table49[[#This Row],[Market_Price]]</f>
        <v>144.73000000000002</v>
      </c>
      <c r="M3365" s="1">
        <f>Table49[[#This Row],[Quantity]]*Table49[[#This Row],[Selling_Price]]</f>
        <v>467190.6</v>
      </c>
      <c r="N3365" s="1">
        <f>Table49[[#This Row],[Quantity]]*Table49[[#This Row],[Profit_Per_Quantity]]</f>
        <v>49208.200000000004</v>
      </c>
      <c r="O3365" s="1" t="s">
        <v>47</v>
      </c>
    </row>
    <row r="3366" spans="1:15" x14ac:dyDescent="0.3">
      <c r="A3366" s="1" t="s">
        <v>8282</v>
      </c>
      <c r="B3366" s="1" t="s">
        <v>498</v>
      </c>
      <c r="C3366" s="14" t="s">
        <v>5048</v>
      </c>
      <c r="D3366" s="1" t="s">
        <v>17</v>
      </c>
      <c r="E3366" s="1" t="s">
        <v>28</v>
      </c>
      <c r="F3366" s="1" t="s">
        <v>34</v>
      </c>
      <c r="G3366" s="1" t="s">
        <v>45</v>
      </c>
      <c r="H3366" s="1">
        <v>1068</v>
      </c>
      <c r="I3366" s="1">
        <v>358.28</v>
      </c>
      <c r="J3366" s="1">
        <v>445.45</v>
      </c>
      <c r="K3366" s="1">
        <v>199</v>
      </c>
      <c r="L3366" s="1">
        <f>Table49[[#This Row],[Selling_Price]]-Table49[[#This Row],[Market_Price]]</f>
        <v>87.170000000000016</v>
      </c>
      <c r="M3366" s="1">
        <f>Table49[[#This Row],[Quantity]]*Table49[[#This Row],[Selling_Price]]</f>
        <v>88644.55</v>
      </c>
      <c r="N3366" s="1">
        <f>Table49[[#This Row],[Quantity]]*Table49[[#This Row],[Profit_Per_Quantity]]</f>
        <v>17346.830000000002</v>
      </c>
      <c r="O3366" s="1" t="s">
        <v>47</v>
      </c>
    </row>
    <row r="3367" spans="1:15" x14ac:dyDescent="0.3">
      <c r="A3367" s="1" t="s">
        <v>8301</v>
      </c>
      <c r="B3367" s="1" t="s">
        <v>498</v>
      </c>
      <c r="C3367" s="14" t="s">
        <v>5536</v>
      </c>
      <c r="D3367" s="1" t="s">
        <v>16</v>
      </c>
      <c r="E3367" s="1" t="s">
        <v>4349</v>
      </c>
      <c r="F3367" s="1" t="s">
        <v>35</v>
      </c>
      <c r="G3367" s="1" t="s">
        <v>43</v>
      </c>
      <c r="H3367" s="1">
        <v>1027</v>
      </c>
      <c r="I3367" s="1">
        <v>1004.05</v>
      </c>
      <c r="J3367" s="1">
        <v>1358.38</v>
      </c>
      <c r="K3367" s="1">
        <v>283</v>
      </c>
      <c r="L3367" s="1">
        <f>Table49[[#This Row],[Selling_Price]]-Table49[[#This Row],[Market_Price]]</f>
        <v>354.33000000000015</v>
      </c>
      <c r="M3367" s="1">
        <f>Table49[[#This Row],[Quantity]]*Table49[[#This Row],[Selling_Price]]</f>
        <v>384421.54000000004</v>
      </c>
      <c r="N3367" s="1">
        <f>Table49[[#This Row],[Quantity]]*Table49[[#This Row],[Profit_Per_Quantity]]</f>
        <v>100275.39000000004</v>
      </c>
      <c r="O3367" s="1" t="s">
        <v>47</v>
      </c>
    </row>
    <row r="3368" spans="1:15" x14ac:dyDescent="0.3">
      <c r="A3368" s="1" t="s">
        <v>8939</v>
      </c>
      <c r="B3368" s="1" t="s">
        <v>1570</v>
      </c>
      <c r="C3368" s="14" t="s">
        <v>5974</v>
      </c>
      <c r="D3368" s="1" t="s">
        <v>13</v>
      </c>
      <c r="E3368" s="1" t="s">
        <v>25</v>
      </c>
      <c r="F3368" s="1" t="s">
        <v>32</v>
      </c>
      <c r="G3368" s="1" t="s">
        <v>41</v>
      </c>
      <c r="H3368" s="1">
        <v>1008</v>
      </c>
      <c r="I3368" s="1">
        <v>442.31</v>
      </c>
      <c r="J3368" s="1">
        <v>576.34</v>
      </c>
      <c r="K3368" s="1">
        <v>470</v>
      </c>
      <c r="L3368" s="1">
        <f>Table49[[#This Row],[Selling_Price]]-Table49[[#This Row],[Market_Price]]</f>
        <v>134.03000000000003</v>
      </c>
      <c r="M3368" s="1">
        <f>Table49[[#This Row],[Quantity]]*Table49[[#This Row],[Selling_Price]]</f>
        <v>270879.8</v>
      </c>
      <c r="N3368" s="1">
        <f>Table49[[#This Row],[Quantity]]*Table49[[#This Row],[Profit_Per_Quantity]]</f>
        <v>62994.100000000013</v>
      </c>
      <c r="O3368" s="1" t="s">
        <v>47</v>
      </c>
    </row>
    <row r="3369" spans="1:15" x14ac:dyDescent="0.3">
      <c r="A3369" s="1" t="s">
        <v>8974</v>
      </c>
      <c r="B3369" s="1" t="s">
        <v>1641</v>
      </c>
      <c r="C3369" s="14" t="s">
        <v>5449</v>
      </c>
      <c r="D3369" s="1" t="s">
        <v>14</v>
      </c>
      <c r="E3369" s="1" t="s">
        <v>25</v>
      </c>
      <c r="F3369" s="1" t="s">
        <v>35</v>
      </c>
      <c r="G3369" s="1" t="s">
        <v>43</v>
      </c>
      <c r="H3369" s="1">
        <v>1099</v>
      </c>
      <c r="I3369" s="1">
        <v>851</v>
      </c>
      <c r="J3369" s="1">
        <v>1618.72</v>
      </c>
      <c r="K3369" s="1">
        <v>465</v>
      </c>
      <c r="L3369" s="1">
        <f>Table49[[#This Row],[Selling_Price]]-Table49[[#This Row],[Market_Price]]</f>
        <v>767.72</v>
      </c>
      <c r="M3369" s="1">
        <f>Table49[[#This Row],[Quantity]]*Table49[[#This Row],[Selling_Price]]</f>
        <v>752704.8</v>
      </c>
      <c r="N3369" s="1">
        <f>Table49[[#This Row],[Quantity]]*Table49[[#This Row],[Profit_Per_Quantity]]</f>
        <v>356989.8</v>
      </c>
      <c r="O3369" s="1" t="s">
        <v>47</v>
      </c>
    </row>
    <row r="3370" spans="1:15" x14ac:dyDescent="0.3">
      <c r="A3370" s="1" t="s">
        <v>9003</v>
      </c>
      <c r="B3370" s="1" t="s">
        <v>1682</v>
      </c>
      <c r="C3370" s="14" t="s">
        <v>4830</v>
      </c>
      <c r="D3370" s="1" t="s">
        <v>16</v>
      </c>
      <c r="E3370" s="1" t="s">
        <v>28</v>
      </c>
      <c r="F3370" s="1" t="s">
        <v>35</v>
      </c>
      <c r="G3370" s="1" t="s">
        <v>36</v>
      </c>
      <c r="H3370" s="1">
        <v>1095</v>
      </c>
      <c r="I3370" s="1">
        <v>1871.26</v>
      </c>
      <c r="J3370" s="1">
        <v>2936.4</v>
      </c>
      <c r="K3370" s="1">
        <v>55</v>
      </c>
      <c r="L3370" s="1">
        <f>Table49[[#This Row],[Selling_Price]]-Table49[[#This Row],[Market_Price]]</f>
        <v>1065.1400000000001</v>
      </c>
      <c r="M3370" s="1">
        <f>Table49[[#This Row],[Quantity]]*Table49[[#This Row],[Selling_Price]]</f>
        <v>161502</v>
      </c>
      <c r="N3370" s="1">
        <f>Table49[[#This Row],[Quantity]]*Table49[[#This Row],[Profit_Per_Quantity]]</f>
        <v>58582.700000000004</v>
      </c>
      <c r="O3370" s="1" t="s">
        <v>47</v>
      </c>
    </row>
    <row r="3371" spans="1:15" x14ac:dyDescent="0.3">
      <c r="A3371" s="1" t="s">
        <v>8440</v>
      </c>
      <c r="B3371" s="1" t="s">
        <v>762</v>
      </c>
      <c r="C3371" s="14" t="s">
        <v>6183</v>
      </c>
      <c r="D3371" s="1" t="s">
        <v>12</v>
      </c>
      <c r="E3371" s="1" t="s">
        <v>25</v>
      </c>
      <c r="F3371" s="1" t="s">
        <v>35</v>
      </c>
      <c r="G3371" s="1" t="s">
        <v>38</v>
      </c>
      <c r="H3371" s="1">
        <v>1051</v>
      </c>
      <c r="I3371" s="1">
        <v>1140.81</v>
      </c>
      <c r="J3371" s="1">
        <v>1542.43</v>
      </c>
      <c r="K3371" s="1">
        <v>26</v>
      </c>
      <c r="L3371" s="1">
        <f>Table49[[#This Row],[Selling_Price]]-Table49[[#This Row],[Market_Price]]</f>
        <v>401.62000000000012</v>
      </c>
      <c r="M3371" s="1">
        <f>Table49[[#This Row],[Quantity]]*Table49[[#This Row],[Selling_Price]]</f>
        <v>40103.18</v>
      </c>
      <c r="N3371" s="1">
        <f>Table49[[#This Row],[Quantity]]*Table49[[#This Row],[Profit_Per_Quantity]]</f>
        <v>10442.120000000003</v>
      </c>
      <c r="O3371" s="1" t="s">
        <v>47</v>
      </c>
    </row>
    <row r="3372" spans="1:15" x14ac:dyDescent="0.3">
      <c r="A3372" s="1" t="s">
        <v>10305</v>
      </c>
      <c r="B3372" s="1" t="s">
        <v>3721</v>
      </c>
      <c r="C3372" s="14" t="s">
        <v>4917</v>
      </c>
      <c r="D3372" s="1" t="s">
        <v>19</v>
      </c>
      <c r="E3372" s="1" t="s">
        <v>21</v>
      </c>
      <c r="F3372" s="1" t="s">
        <v>32</v>
      </c>
      <c r="G3372" s="1" t="s">
        <v>40</v>
      </c>
      <c r="H3372" s="1">
        <v>1017</v>
      </c>
      <c r="I3372" s="1">
        <v>493.63</v>
      </c>
      <c r="J3372" s="1">
        <v>550.02</v>
      </c>
      <c r="K3372" s="1">
        <v>449</v>
      </c>
      <c r="L3372" s="1">
        <f>Table49[[#This Row],[Selling_Price]]-Table49[[#This Row],[Market_Price]]</f>
        <v>56.389999999999986</v>
      </c>
      <c r="M3372" s="1">
        <f>Table49[[#This Row],[Quantity]]*Table49[[#This Row],[Selling_Price]]</f>
        <v>246958.97999999998</v>
      </c>
      <c r="N3372" s="1">
        <f>Table49[[#This Row],[Quantity]]*Table49[[#This Row],[Profit_Per_Quantity]]</f>
        <v>25319.109999999993</v>
      </c>
      <c r="O3372" s="1" t="s">
        <v>47</v>
      </c>
    </row>
    <row r="3373" spans="1:15" x14ac:dyDescent="0.3">
      <c r="A3373" s="1" t="s">
        <v>10308</v>
      </c>
      <c r="B3373" s="1" t="s">
        <v>3726</v>
      </c>
      <c r="C3373" s="14" t="s">
        <v>4914</v>
      </c>
      <c r="D3373" s="1" t="s">
        <v>13</v>
      </c>
      <c r="E3373" s="1" t="s">
        <v>30</v>
      </c>
      <c r="F3373" s="1" t="s">
        <v>32</v>
      </c>
      <c r="G3373" s="1" t="s">
        <v>44</v>
      </c>
      <c r="H3373" s="1">
        <v>1081</v>
      </c>
      <c r="I3373" s="1">
        <v>331.49</v>
      </c>
      <c r="J3373" s="1">
        <v>471.53</v>
      </c>
      <c r="K3373" s="1">
        <v>387</v>
      </c>
      <c r="L3373" s="1">
        <f>Table49[[#This Row],[Selling_Price]]-Table49[[#This Row],[Market_Price]]</f>
        <v>140.03999999999996</v>
      </c>
      <c r="M3373" s="1">
        <f>Table49[[#This Row],[Quantity]]*Table49[[#This Row],[Selling_Price]]</f>
        <v>182482.11</v>
      </c>
      <c r="N3373" s="1">
        <f>Table49[[#This Row],[Quantity]]*Table49[[#This Row],[Profit_Per_Quantity]]</f>
        <v>54195.479999999989</v>
      </c>
      <c r="O3373" s="1" t="s">
        <v>47</v>
      </c>
    </row>
    <row r="3374" spans="1:15" x14ac:dyDescent="0.3">
      <c r="A3374" s="1" t="s">
        <v>7357</v>
      </c>
      <c r="B3374" s="1" t="s">
        <v>1422</v>
      </c>
      <c r="C3374" s="14" t="s">
        <v>6020</v>
      </c>
      <c r="D3374" s="1" t="s">
        <v>19</v>
      </c>
      <c r="E3374" s="1" t="s">
        <v>21</v>
      </c>
      <c r="F3374" s="1" t="s">
        <v>33</v>
      </c>
      <c r="G3374" s="1" t="s">
        <v>40</v>
      </c>
      <c r="H3374" s="1">
        <v>1016</v>
      </c>
      <c r="I3374" s="1">
        <v>203.06</v>
      </c>
      <c r="J3374" s="1">
        <v>358.53</v>
      </c>
      <c r="K3374" s="1">
        <v>61</v>
      </c>
      <c r="L3374" s="1">
        <f>Table49[[#This Row],[Selling_Price]]-Table49[[#This Row],[Market_Price]]</f>
        <v>155.46999999999997</v>
      </c>
      <c r="M3374" s="1">
        <f>Table49[[#This Row],[Quantity]]*Table49[[#This Row],[Selling_Price]]</f>
        <v>21870.329999999998</v>
      </c>
      <c r="N3374" s="1">
        <f>Table49[[#This Row],[Quantity]]*Table49[[#This Row],[Profit_Per_Quantity]]</f>
        <v>9483.6699999999983</v>
      </c>
      <c r="O3374" s="1" t="s">
        <v>47</v>
      </c>
    </row>
    <row r="3375" spans="1:15" x14ac:dyDescent="0.3">
      <c r="A3375" s="1" t="s">
        <v>8160</v>
      </c>
      <c r="B3375" s="1" t="s">
        <v>288</v>
      </c>
      <c r="C3375" s="14" t="s">
        <v>6254</v>
      </c>
      <c r="D3375" s="1" t="s">
        <v>19</v>
      </c>
      <c r="E3375" s="1" t="s">
        <v>24</v>
      </c>
      <c r="F3375" s="1" t="s">
        <v>33</v>
      </c>
      <c r="G3375" s="1" t="s">
        <v>38</v>
      </c>
      <c r="H3375" s="1">
        <v>1056</v>
      </c>
      <c r="I3375" s="1">
        <v>215.95</v>
      </c>
      <c r="J3375" s="1">
        <v>258.69</v>
      </c>
      <c r="K3375" s="1">
        <v>200</v>
      </c>
      <c r="L3375" s="1">
        <f>Table49[[#This Row],[Selling_Price]]-Table49[[#This Row],[Market_Price]]</f>
        <v>42.740000000000009</v>
      </c>
      <c r="M3375" s="1">
        <f>Table49[[#This Row],[Quantity]]*Table49[[#This Row],[Selling_Price]]</f>
        <v>51738</v>
      </c>
      <c r="N3375" s="1">
        <f>Table49[[#This Row],[Quantity]]*Table49[[#This Row],[Profit_Per_Quantity]]</f>
        <v>8548.0000000000018</v>
      </c>
      <c r="O3375" s="1" t="s">
        <v>47</v>
      </c>
    </row>
    <row r="3376" spans="1:15" x14ac:dyDescent="0.3">
      <c r="A3376" s="1" t="s">
        <v>8448</v>
      </c>
      <c r="B3376" s="1" t="s">
        <v>779</v>
      </c>
      <c r="C3376" s="14" t="s">
        <v>4893</v>
      </c>
      <c r="D3376" s="1" t="s">
        <v>12</v>
      </c>
      <c r="E3376" s="1" t="s">
        <v>21</v>
      </c>
      <c r="F3376" s="1" t="s">
        <v>33</v>
      </c>
      <c r="G3376" s="1" t="s">
        <v>4352</v>
      </c>
      <c r="H3376" s="1">
        <v>1048</v>
      </c>
      <c r="I3376" s="1">
        <v>1416.92</v>
      </c>
      <c r="J3376" s="1">
        <v>2324.36</v>
      </c>
      <c r="K3376" s="1">
        <v>118</v>
      </c>
      <c r="L3376" s="1">
        <f>Table49[[#This Row],[Selling_Price]]-Table49[[#This Row],[Market_Price]]</f>
        <v>907.44</v>
      </c>
      <c r="M3376" s="1">
        <f>Table49[[#This Row],[Quantity]]*Table49[[#This Row],[Selling_Price]]</f>
        <v>274274.48000000004</v>
      </c>
      <c r="N3376" s="1">
        <f>Table49[[#This Row],[Quantity]]*Table49[[#This Row],[Profit_Per_Quantity]]</f>
        <v>107077.92000000001</v>
      </c>
      <c r="O3376" s="1" t="s">
        <v>47</v>
      </c>
    </row>
    <row r="3377" spans="1:15" x14ac:dyDescent="0.3">
      <c r="A3377" s="1" t="s">
        <v>7835</v>
      </c>
      <c r="B3377" s="1" t="s">
        <v>2204</v>
      </c>
      <c r="C3377" s="14" t="s">
        <v>4503</v>
      </c>
      <c r="D3377" s="1" t="s">
        <v>12</v>
      </c>
      <c r="E3377" s="1" t="s">
        <v>28</v>
      </c>
      <c r="F3377" s="1" t="s">
        <v>34</v>
      </c>
      <c r="G3377" s="1" t="s">
        <v>42</v>
      </c>
      <c r="H3377" s="1">
        <v>1078</v>
      </c>
      <c r="I3377" s="1">
        <v>1662.27</v>
      </c>
      <c r="J3377" s="1">
        <v>1934.83</v>
      </c>
      <c r="K3377" s="1">
        <v>210</v>
      </c>
      <c r="L3377" s="1">
        <f>Table49[[#This Row],[Selling_Price]]-Table49[[#This Row],[Market_Price]]</f>
        <v>272.55999999999995</v>
      </c>
      <c r="M3377" s="1">
        <f>Table49[[#This Row],[Quantity]]*Table49[[#This Row],[Selling_Price]]</f>
        <v>406314.3</v>
      </c>
      <c r="N3377" s="1">
        <f>Table49[[#This Row],[Quantity]]*Table49[[#This Row],[Profit_Per_Quantity]]</f>
        <v>57237.599999999991</v>
      </c>
      <c r="O3377" s="1" t="s">
        <v>47</v>
      </c>
    </row>
    <row r="3378" spans="1:15" x14ac:dyDescent="0.3">
      <c r="A3378" s="1" t="s">
        <v>7615</v>
      </c>
      <c r="B3378" s="1" t="s">
        <v>260</v>
      </c>
      <c r="C3378" s="14" t="s">
        <v>6260</v>
      </c>
      <c r="D3378" s="1" t="s">
        <v>19</v>
      </c>
      <c r="E3378" s="1" t="s">
        <v>24</v>
      </c>
      <c r="F3378" s="1" t="s">
        <v>32</v>
      </c>
      <c r="G3378" s="1" t="s">
        <v>41</v>
      </c>
      <c r="H3378" s="1">
        <v>1013</v>
      </c>
      <c r="I3378" s="1">
        <v>1874.43</v>
      </c>
      <c r="J3378" s="1">
        <v>2882.23</v>
      </c>
      <c r="K3378" s="1">
        <v>313</v>
      </c>
      <c r="L3378" s="1">
        <f>Table49[[#This Row],[Selling_Price]]-Table49[[#This Row],[Market_Price]]</f>
        <v>1007.8</v>
      </c>
      <c r="M3378" s="1">
        <f>Table49[[#This Row],[Quantity]]*Table49[[#This Row],[Selling_Price]]</f>
        <v>902137.99</v>
      </c>
      <c r="N3378" s="1">
        <f>Table49[[#This Row],[Quantity]]*Table49[[#This Row],[Profit_Per_Quantity]]</f>
        <v>315441.39999999997</v>
      </c>
      <c r="O3378" s="1" t="s">
        <v>47</v>
      </c>
    </row>
    <row r="3379" spans="1:15" x14ac:dyDescent="0.3">
      <c r="A3379" s="1" t="s">
        <v>7180</v>
      </c>
      <c r="B3379" s="1" t="s">
        <v>2224</v>
      </c>
      <c r="C3379" s="14" t="s">
        <v>5332</v>
      </c>
      <c r="D3379" s="1" t="s">
        <v>18</v>
      </c>
      <c r="E3379" s="1" t="s">
        <v>26</v>
      </c>
      <c r="F3379" s="1" t="s">
        <v>33</v>
      </c>
      <c r="G3379" s="1" t="s">
        <v>45</v>
      </c>
      <c r="H3379" s="1">
        <v>1006</v>
      </c>
      <c r="I3379" s="1">
        <v>166.3</v>
      </c>
      <c r="J3379" s="1">
        <v>249.42</v>
      </c>
      <c r="K3379" s="1">
        <v>426</v>
      </c>
      <c r="L3379" s="1">
        <f>Table49[[#This Row],[Selling_Price]]-Table49[[#This Row],[Market_Price]]</f>
        <v>83.119999999999976</v>
      </c>
      <c r="M3379" s="1">
        <f>Table49[[#This Row],[Quantity]]*Table49[[#This Row],[Selling_Price]]</f>
        <v>106252.92</v>
      </c>
      <c r="N3379" s="1">
        <f>Table49[[#This Row],[Quantity]]*Table49[[#This Row],[Profit_Per_Quantity]]</f>
        <v>35409.119999999988</v>
      </c>
      <c r="O3379" s="1" t="s">
        <v>47</v>
      </c>
    </row>
    <row r="3380" spans="1:15" x14ac:dyDescent="0.3">
      <c r="A3380" s="1" t="s">
        <v>9919</v>
      </c>
      <c r="B3380" s="1" t="s">
        <v>3129</v>
      </c>
      <c r="C3380" s="14" t="s">
        <v>5290</v>
      </c>
      <c r="D3380" s="1" t="s">
        <v>11</v>
      </c>
      <c r="E3380" s="1" t="s">
        <v>29</v>
      </c>
      <c r="F3380" s="1" t="s">
        <v>35</v>
      </c>
      <c r="G3380" s="1" t="s">
        <v>40</v>
      </c>
      <c r="H3380" s="1">
        <v>1092</v>
      </c>
      <c r="I3380" s="1">
        <v>395.46</v>
      </c>
      <c r="J3380" s="1">
        <v>712.57</v>
      </c>
      <c r="K3380" s="1">
        <v>167</v>
      </c>
      <c r="L3380" s="1">
        <f>Table49[[#This Row],[Selling_Price]]-Table49[[#This Row],[Market_Price]]</f>
        <v>317.11000000000007</v>
      </c>
      <c r="M3380" s="1">
        <f>Table49[[#This Row],[Quantity]]*Table49[[#This Row],[Selling_Price]]</f>
        <v>118999.19</v>
      </c>
      <c r="N3380" s="1">
        <f>Table49[[#This Row],[Quantity]]*Table49[[#This Row],[Profit_Per_Quantity]]</f>
        <v>52957.37000000001</v>
      </c>
      <c r="O3380" s="1" t="s">
        <v>47</v>
      </c>
    </row>
    <row r="3381" spans="1:15" x14ac:dyDescent="0.3">
      <c r="A3381" s="1" t="s">
        <v>7220</v>
      </c>
      <c r="B3381" s="1" t="s">
        <v>510</v>
      </c>
      <c r="C3381" s="14" t="s">
        <v>5862</v>
      </c>
      <c r="D3381" s="1" t="s">
        <v>20</v>
      </c>
      <c r="E3381" s="1" t="s">
        <v>28</v>
      </c>
      <c r="F3381" s="1" t="s">
        <v>32</v>
      </c>
      <c r="G3381" s="1" t="s">
        <v>36</v>
      </c>
      <c r="H3381" s="1">
        <v>1069</v>
      </c>
      <c r="I3381" s="1">
        <v>691.69</v>
      </c>
      <c r="J3381" s="1">
        <v>1281.73</v>
      </c>
      <c r="K3381" s="1">
        <v>335</v>
      </c>
      <c r="L3381" s="1">
        <f>Table49[[#This Row],[Selling_Price]]-Table49[[#This Row],[Market_Price]]</f>
        <v>590.04</v>
      </c>
      <c r="M3381" s="1">
        <f>Table49[[#This Row],[Quantity]]*Table49[[#This Row],[Selling_Price]]</f>
        <v>429379.55</v>
      </c>
      <c r="N3381" s="1">
        <f>Table49[[#This Row],[Quantity]]*Table49[[#This Row],[Profit_Per_Quantity]]</f>
        <v>197663.4</v>
      </c>
      <c r="O3381" s="1" t="s">
        <v>47</v>
      </c>
    </row>
    <row r="3382" spans="1:15" x14ac:dyDescent="0.3">
      <c r="A3382" s="1" t="s">
        <v>10134</v>
      </c>
      <c r="B3382" s="1" t="s">
        <v>3481</v>
      </c>
      <c r="C3382" s="14" t="s">
        <v>5106</v>
      </c>
      <c r="D3382" s="1" t="s">
        <v>11</v>
      </c>
      <c r="E3382" s="1" t="s">
        <v>4351</v>
      </c>
      <c r="F3382" s="1" t="s">
        <v>35</v>
      </c>
      <c r="G3382" s="1" t="s">
        <v>44</v>
      </c>
      <c r="H3382" s="1">
        <v>1044</v>
      </c>
      <c r="I3382" s="1">
        <v>1597.7</v>
      </c>
      <c r="J3382" s="1">
        <v>2132.17</v>
      </c>
      <c r="K3382" s="1">
        <v>258</v>
      </c>
      <c r="L3382" s="1">
        <f>Table49[[#This Row],[Selling_Price]]-Table49[[#This Row],[Market_Price]]</f>
        <v>534.47</v>
      </c>
      <c r="M3382" s="1">
        <f>Table49[[#This Row],[Quantity]]*Table49[[#This Row],[Selling_Price]]</f>
        <v>550099.86</v>
      </c>
      <c r="N3382" s="1">
        <f>Table49[[#This Row],[Quantity]]*Table49[[#This Row],[Profit_Per_Quantity]]</f>
        <v>137893.26</v>
      </c>
      <c r="O3382" s="1" t="s">
        <v>47</v>
      </c>
    </row>
    <row r="3383" spans="1:15" x14ac:dyDescent="0.3">
      <c r="A3383" s="1" t="s">
        <v>9922</v>
      </c>
      <c r="B3383" s="1" t="s">
        <v>794</v>
      </c>
      <c r="C3383" s="14" t="s">
        <v>4554</v>
      </c>
      <c r="D3383" s="1" t="s">
        <v>19</v>
      </c>
      <c r="E3383" s="1" t="s">
        <v>4351</v>
      </c>
      <c r="F3383" s="1" t="s">
        <v>31</v>
      </c>
      <c r="G3383" s="1" t="s">
        <v>43</v>
      </c>
      <c r="H3383" s="1">
        <v>1088</v>
      </c>
      <c r="I3383" s="1">
        <v>1231.08</v>
      </c>
      <c r="J3383" s="1">
        <v>1940.17</v>
      </c>
      <c r="K3383" s="1">
        <v>328</v>
      </c>
      <c r="L3383" s="1">
        <f>Table49[[#This Row],[Selling_Price]]-Table49[[#This Row],[Market_Price]]</f>
        <v>709.09000000000015</v>
      </c>
      <c r="M3383" s="1">
        <f>Table49[[#This Row],[Quantity]]*Table49[[#This Row],[Selling_Price]]</f>
        <v>636375.76</v>
      </c>
      <c r="N3383" s="1">
        <f>Table49[[#This Row],[Quantity]]*Table49[[#This Row],[Profit_Per_Quantity]]</f>
        <v>232581.52000000005</v>
      </c>
      <c r="O3383" s="1" t="s">
        <v>47</v>
      </c>
    </row>
    <row r="3384" spans="1:15" x14ac:dyDescent="0.3">
      <c r="A3384" s="1" t="s">
        <v>9908</v>
      </c>
      <c r="B3384" s="1" t="s">
        <v>794</v>
      </c>
      <c r="C3384" s="14" t="s">
        <v>5341</v>
      </c>
      <c r="D3384" s="1" t="s">
        <v>14</v>
      </c>
      <c r="E3384" s="1" t="s">
        <v>28</v>
      </c>
      <c r="F3384" s="1" t="s">
        <v>32</v>
      </c>
      <c r="G3384" s="1" t="s">
        <v>42</v>
      </c>
      <c r="H3384" s="1">
        <v>1048</v>
      </c>
      <c r="I3384" s="1">
        <v>263.72000000000003</v>
      </c>
      <c r="J3384" s="1">
        <v>354.93</v>
      </c>
      <c r="K3384" s="1">
        <v>93</v>
      </c>
      <c r="L3384" s="1">
        <f>Table49[[#This Row],[Selling_Price]]-Table49[[#This Row],[Market_Price]]</f>
        <v>91.20999999999998</v>
      </c>
      <c r="M3384" s="1">
        <f>Table49[[#This Row],[Quantity]]*Table49[[#This Row],[Selling_Price]]</f>
        <v>33008.49</v>
      </c>
      <c r="N3384" s="1">
        <f>Table49[[#This Row],[Quantity]]*Table49[[#This Row],[Profit_Per_Quantity]]</f>
        <v>8482.5299999999988</v>
      </c>
      <c r="O3384" s="1" t="s">
        <v>47</v>
      </c>
    </row>
    <row r="3385" spans="1:15" x14ac:dyDescent="0.3">
      <c r="A3385" s="1" t="s">
        <v>8949</v>
      </c>
      <c r="B3385" s="1" t="s">
        <v>1587</v>
      </c>
      <c r="C3385" s="14" t="s">
        <v>4963</v>
      </c>
      <c r="D3385" s="1" t="s">
        <v>20</v>
      </c>
      <c r="E3385" s="1" t="s">
        <v>21</v>
      </c>
      <c r="F3385" s="1" t="s">
        <v>35</v>
      </c>
      <c r="G3385" s="1" t="s">
        <v>36</v>
      </c>
      <c r="H3385" s="1">
        <v>1087</v>
      </c>
      <c r="I3385" s="1">
        <v>632.02</v>
      </c>
      <c r="J3385" s="1">
        <v>968.15</v>
      </c>
      <c r="K3385" s="1">
        <v>233</v>
      </c>
      <c r="L3385" s="1">
        <f>Table49[[#This Row],[Selling_Price]]-Table49[[#This Row],[Market_Price]]</f>
        <v>336.13</v>
      </c>
      <c r="M3385" s="1">
        <f>Table49[[#This Row],[Quantity]]*Table49[[#This Row],[Selling_Price]]</f>
        <v>225578.94999999998</v>
      </c>
      <c r="N3385" s="1">
        <f>Table49[[#This Row],[Quantity]]*Table49[[#This Row],[Profit_Per_Quantity]]</f>
        <v>78318.289999999994</v>
      </c>
      <c r="O3385" s="1" t="s">
        <v>47</v>
      </c>
    </row>
    <row r="3386" spans="1:15" x14ac:dyDescent="0.3">
      <c r="A3386" s="1" t="s">
        <v>9749</v>
      </c>
      <c r="B3386" s="1" t="s">
        <v>2860</v>
      </c>
      <c r="C3386" s="14" t="s">
        <v>4730</v>
      </c>
      <c r="D3386" s="1" t="s">
        <v>17</v>
      </c>
      <c r="E3386" s="1" t="s">
        <v>29</v>
      </c>
      <c r="F3386" s="1" t="s">
        <v>33</v>
      </c>
      <c r="G3386" s="1" t="s">
        <v>43</v>
      </c>
      <c r="H3386" s="1">
        <v>1088</v>
      </c>
      <c r="I3386" s="1">
        <v>476.22</v>
      </c>
      <c r="J3386" s="1">
        <v>897.74</v>
      </c>
      <c r="K3386" s="1">
        <v>368</v>
      </c>
      <c r="L3386" s="1">
        <f>Table49[[#This Row],[Selling_Price]]-Table49[[#This Row],[Market_Price]]</f>
        <v>421.52</v>
      </c>
      <c r="M3386" s="1">
        <f>Table49[[#This Row],[Quantity]]*Table49[[#This Row],[Selling_Price]]</f>
        <v>330368.32</v>
      </c>
      <c r="N3386" s="1">
        <f>Table49[[#This Row],[Quantity]]*Table49[[#This Row],[Profit_Per_Quantity]]</f>
        <v>155119.35999999999</v>
      </c>
      <c r="O3386" s="1" t="s">
        <v>47</v>
      </c>
    </row>
    <row r="3387" spans="1:15" x14ac:dyDescent="0.3">
      <c r="A3387" s="1" t="s">
        <v>9531</v>
      </c>
      <c r="B3387" s="1" t="s">
        <v>2515</v>
      </c>
      <c r="C3387" s="14" t="s">
        <v>4569</v>
      </c>
      <c r="D3387" s="1" t="s">
        <v>17</v>
      </c>
      <c r="E3387" s="1" t="s">
        <v>4349</v>
      </c>
      <c r="F3387" s="1" t="s">
        <v>33</v>
      </c>
      <c r="G3387" s="1" t="s">
        <v>44</v>
      </c>
      <c r="H3387" s="1">
        <v>1013</v>
      </c>
      <c r="I3387" s="1">
        <v>1850.82</v>
      </c>
      <c r="J3387" s="1">
        <v>3550.28</v>
      </c>
      <c r="K3387" s="1">
        <v>236</v>
      </c>
      <c r="L3387" s="1">
        <f>Table49[[#This Row],[Selling_Price]]-Table49[[#This Row],[Market_Price]]</f>
        <v>1699.4600000000003</v>
      </c>
      <c r="M3387" s="1">
        <f>Table49[[#This Row],[Quantity]]*Table49[[#This Row],[Selling_Price]]</f>
        <v>837866.08000000007</v>
      </c>
      <c r="N3387" s="1">
        <f>Table49[[#This Row],[Quantity]]*Table49[[#This Row],[Profit_Per_Quantity]]</f>
        <v>401072.56000000006</v>
      </c>
      <c r="O3387" s="1" t="s">
        <v>47</v>
      </c>
    </row>
    <row r="3388" spans="1:15" x14ac:dyDescent="0.3">
      <c r="A3388" s="1" t="s">
        <v>7273</v>
      </c>
      <c r="B3388" s="1" t="s">
        <v>487</v>
      </c>
      <c r="C3388" s="14" t="s">
        <v>4817</v>
      </c>
      <c r="D3388" s="1" t="s">
        <v>17</v>
      </c>
      <c r="E3388" s="1" t="s">
        <v>28</v>
      </c>
      <c r="F3388" s="1" t="s">
        <v>34</v>
      </c>
      <c r="G3388" s="1" t="s">
        <v>41</v>
      </c>
      <c r="H3388" s="1">
        <v>1011</v>
      </c>
      <c r="I3388" s="1">
        <v>59.62</v>
      </c>
      <c r="J3388" s="1">
        <v>89.65</v>
      </c>
      <c r="K3388" s="1">
        <v>339</v>
      </c>
      <c r="L3388" s="1">
        <f>Table49[[#This Row],[Selling_Price]]-Table49[[#This Row],[Market_Price]]</f>
        <v>30.030000000000008</v>
      </c>
      <c r="M3388" s="1">
        <f>Table49[[#This Row],[Quantity]]*Table49[[#This Row],[Selling_Price]]</f>
        <v>30391.350000000002</v>
      </c>
      <c r="N3388" s="1">
        <f>Table49[[#This Row],[Quantity]]*Table49[[#This Row],[Profit_Per_Quantity]]</f>
        <v>10180.170000000002</v>
      </c>
      <c r="O3388" s="1" t="s">
        <v>47</v>
      </c>
    </row>
    <row r="3389" spans="1:15" x14ac:dyDescent="0.3">
      <c r="A3389" s="1" t="s">
        <v>6605</v>
      </c>
      <c r="B3389" s="1" t="s">
        <v>518</v>
      </c>
      <c r="C3389" s="14" t="s">
        <v>5394</v>
      </c>
      <c r="D3389" s="1" t="s">
        <v>13</v>
      </c>
      <c r="E3389" s="1" t="s">
        <v>30</v>
      </c>
      <c r="F3389" s="1" t="s">
        <v>32</v>
      </c>
      <c r="G3389" s="1" t="s">
        <v>43</v>
      </c>
      <c r="H3389" s="1">
        <v>1007</v>
      </c>
      <c r="I3389" s="1">
        <v>930.96</v>
      </c>
      <c r="J3389" s="1">
        <v>1142.58</v>
      </c>
      <c r="K3389" s="1">
        <v>382</v>
      </c>
      <c r="L3389" s="1">
        <f>Table49[[#This Row],[Selling_Price]]-Table49[[#This Row],[Market_Price]]</f>
        <v>211.61999999999989</v>
      </c>
      <c r="M3389" s="1">
        <f>Table49[[#This Row],[Quantity]]*Table49[[#This Row],[Selling_Price]]</f>
        <v>436465.56</v>
      </c>
      <c r="N3389" s="1">
        <f>Table49[[#This Row],[Quantity]]*Table49[[#This Row],[Profit_Per_Quantity]]</f>
        <v>80838.839999999953</v>
      </c>
      <c r="O3389" s="1" t="s">
        <v>47</v>
      </c>
    </row>
    <row r="3390" spans="1:15" x14ac:dyDescent="0.3">
      <c r="A3390" s="1" t="s">
        <v>7130</v>
      </c>
      <c r="B3390" s="1" t="s">
        <v>1208</v>
      </c>
      <c r="C3390" s="14" t="s">
        <v>4440</v>
      </c>
      <c r="D3390" s="1" t="s">
        <v>15</v>
      </c>
      <c r="E3390" s="1" t="s">
        <v>4351</v>
      </c>
      <c r="F3390" s="1" t="s">
        <v>31</v>
      </c>
      <c r="G3390" s="1" t="s">
        <v>37</v>
      </c>
      <c r="H3390" s="1">
        <v>1012</v>
      </c>
      <c r="I3390" s="1">
        <v>625.94000000000005</v>
      </c>
      <c r="J3390" s="1">
        <v>689.94</v>
      </c>
      <c r="K3390" s="1">
        <v>222</v>
      </c>
      <c r="L3390" s="1">
        <f>Table49[[#This Row],[Selling_Price]]-Table49[[#This Row],[Market_Price]]</f>
        <v>64</v>
      </c>
      <c r="M3390" s="1">
        <f>Table49[[#This Row],[Quantity]]*Table49[[#This Row],[Selling_Price]]</f>
        <v>153166.68000000002</v>
      </c>
      <c r="N3390" s="1">
        <f>Table49[[#This Row],[Quantity]]*Table49[[#This Row],[Profit_Per_Quantity]]</f>
        <v>14208</v>
      </c>
      <c r="O3390" s="1" t="s">
        <v>47</v>
      </c>
    </row>
    <row r="3391" spans="1:15" x14ac:dyDescent="0.3">
      <c r="A3391" s="1" t="s">
        <v>8459</v>
      </c>
      <c r="B3391" s="1" t="s">
        <v>561</v>
      </c>
      <c r="C3391" s="14" t="s">
        <v>5976</v>
      </c>
      <c r="D3391" s="1" t="s">
        <v>16</v>
      </c>
      <c r="E3391" s="1" t="s">
        <v>30</v>
      </c>
      <c r="F3391" s="1" t="s">
        <v>31</v>
      </c>
      <c r="G3391" s="1" t="s">
        <v>42</v>
      </c>
      <c r="H3391" s="1">
        <v>1014</v>
      </c>
      <c r="I3391" s="1">
        <v>847.24</v>
      </c>
      <c r="J3391" s="1">
        <v>1529.75</v>
      </c>
      <c r="K3391" s="1">
        <v>255</v>
      </c>
      <c r="L3391" s="1">
        <f>Table49[[#This Row],[Selling_Price]]-Table49[[#This Row],[Market_Price]]</f>
        <v>682.51</v>
      </c>
      <c r="M3391" s="1">
        <f>Table49[[#This Row],[Quantity]]*Table49[[#This Row],[Selling_Price]]</f>
        <v>390086.25</v>
      </c>
      <c r="N3391" s="1">
        <f>Table49[[#This Row],[Quantity]]*Table49[[#This Row],[Profit_Per_Quantity]]</f>
        <v>174040.05</v>
      </c>
      <c r="O3391" s="1" t="s">
        <v>47</v>
      </c>
    </row>
    <row r="3392" spans="1:15" x14ac:dyDescent="0.3">
      <c r="A3392" s="1" t="s">
        <v>7894</v>
      </c>
      <c r="B3392" s="1" t="s">
        <v>1823</v>
      </c>
      <c r="C3392" s="14" t="s">
        <v>5903</v>
      </c>
      <c r="D3392" s="1" t="s">
        <v>19</v>
      </c>
      <c r="E3392" s="1" t="s">
        <v>29</v>
      </c>
      <c r="F3392" s="1" t="s">
        <v>32</v>
      </c>
      <c r="G3392" s="1" t="s">
        <v>36</v>
      </c>
      <c r="H3392" s="1">
        <v>1009</v>
      </c>
      <c r="I3392" s="1">
        <v>213.5</v>
      </c>
      <c r="J3392" s="1">
        <v>256.45</v>
      </c>
      <c r="K3392" s="1">
        <v>474</v>
      </c>
      <c r="L3392" s="1">
        <f>Table49[[#This Row],[Selling_Price]]-Table49[[#This Row],[Market_Price]]</f>
        <v>42.949999999999989</v>
      </c>
      <c r="M3392" s="1">
        <f>Table49[[#This Row],[Quantity]]*Table49[[#This Row],[Selling_Price]]</f>
        <v>121557.29999999999</v>
      </c>
      <c r="N3392" s="1">
        <f>Table49[[#This Row],[Quantity]]*Table49[[#This Row],[Profit_Per_Quantity]]</f>
        <v>20358.299999999996</v>
      </c>
      <c r="O3392" s="1" t="s">
        <v>47</v>
      </c>
    </row>
    <row r="3393" spans="1:15" x14ac:dyDescent="0.3">
      <c r="A3393" s="1" t="s">
        <v>8308</v>
      </c>
      <c r="B3393" s="1" t="s">
        <v>540</v>
      </c>
      <c r="C3393" s="14" t="s">
        <v>6109</v>
      </c>
      <c r="D3393" s="1" t="s">
        <v>11</v>
      </c>
      <c r="E3393" s="1" t="s">
        <v>26</v>
      </c>
      <c r="F3393" s="1" t="s">
        <v>34</v>
      </c>
      <c r="G3393" s="1" t="s">
        <v>40</v>
      </c>
      <c r="H3393" s="1">
        <v>1048</v>
      </c>
      <c r="I3393" s="1">
        <v>1856.11</v>
      </c>
      <c r="J3393" s="1">
        <v>3576.5</v>
      </c>
      <c r="K3393" s="1">
        <v>43</v>
      </c>
      <c r="L3393" s="1">
        <f>Table49[[#This Row],[Selling_Price]]-Table49[[#This Row],[Market_Price]]</f>
        <v>1720.39</v>
      </c>
      <c r="M3393" s="1">
        <f>Table49[[#This Row],[Quantity]]*Table49[[#This Row],[Selling_Price]]</f>
        <v>153789.5</v>
      </c>
      <c r="N3393" s="1">
        <f>Table49[[#This Row],[Quantity]]*Table49[[#This Row],[Profit_Per_Quantity]]</f>
        <v>73976.77</v>
      </c>
      <c r="O3393" s="1" t="s">
        <v>47</v>
      </c>
    </row>
    <row r="3394" spans="1:15" x14ac:dyDescent="0.3">
      <c r="A3394" s="1" t="s">
        <v>7394</v>
      </c>
      <c r="B3394" s="1" t="s">
        <v>4106</v>
      </c>
      <c r="C3394" s="14" t="s">
        <v>4592</v>
      </c>
      <c r="D3394" s="1" t="s">
        <v>16</v>
      </c>
      <c r="E3394" s="1" t="s">
        <v>30</v>
      </c>
      <c r="F3394" s="1" t="s">
        <v>31</v>
      </c>
      <c r="G3394" s="1" t="s">
        <v>43</v>
      </c>
      <c r="H3394" s="1">
        <v>1047</v>
      </c>
      <c r="I3394" s="1">
        <v>702.45</v>
      </c>
      <c r="J3394" s="1">
        <v>791.39</v>
      </c>
      <c r="K3394" s="1">
        <v>87</v>
      </c>
      <c r="L3394" s="1">
        <f>Table49[[#This Row],[Selling_Price]]-Table49[[#This Row],[Market_Price]]</f>
        <v>88.939999999999941</v>
      </c>
      <c r="M3394" s="1">
        <f>Table49[[#This Row],[Quantity]]*Table49[[#This Row],[Selling_Price]]</f>
        <v>68850.929999999993</v>
      </c>
      <c r="N3394" s="1">
        <f>Table49[[#This Row],[Quantity]]*Table49[[#This Row],[Profit_Per_Quantity]]</f>
        <v>7737.7799999999952</v>
      </c>
      <c r="O3394" s="1" t="s">
        <v>47</v>
      </c>
    </row>
    <row r="3395" spans="1:15" x14ac:dyDescent="0.3">
      <c r="A3395" s="1" t="s">
        <v>6705</v>
      </c>
      <c r="B3395" s="1" t="s">
        <v>707</v>
      </c>
      <c r="C3395" s="14" t="s">
        <v>5156</v>
      </c>
      <c r="D3395" s="1" t="s">
        <v>16</v>
      </c>
      <c r="E3395" s="1" t="s">
        <v>4349</v>
      </c>
      <c r="F3395" s="1" t="s">
        <v>35</v>
      </c>
      <c r="G3395" s="1" t="s">
        <v>42</v>
      </c>
      <c r="H3395" s="1">
        <v>1035</v>
      </c>
      <c r="I3395" s="1">
        <v>853.11</v>
      </c>
      <c r="J3395" s="1">
        <v>1511.59</v>
      </c>
      <c r="K3395" s="1">
        <v>377</v>
      </c>
      <c r="L3395" s="1">
        <f>Table49[[#This Row],[Selling_Price]]-Table49[[#This Row],[Market_Price]]</f>
        <v>658.4799999999999</v>
      </c>
      <c r="M3395" s="1">
        <f>Table49[[#This Row],[Quantity]]*Table49[[#This Row],[Selling_Price]]</f>
        <v>569869.42999999993</v>
      </c>
      <c r="N3395" s="1">
        <f>Table49[[#This Row],[Quantity]]*Table49[[#This Row],[Profit_Per_Quantity]]</f>
        <v>248246.95999999996</v>
      </c>
      <c r="O3395" s="1" t="s">
        <v>47</v>
      </c>
    </row>
    <row r="3396" spans="1:15" x14ac:dyDescent="0.3">
      <c r="A3396" s="1" t="s">
        <v>7359</v>
      </c>
      <c r="B3396" s="1" t="s">
        <v>3239</v>
      </c>
      <c r="C3396" s="14" t="s">
        <v>5272</v>
      </c>
      <c r="D3396" s="1" t="s">
        <v>12</v>
      </c>
      <c r="E3396" s="1" t="s">
        <v>25</v>
      </c>
      <c r="F3396" s="1" t="s">
        <v>35</v>
      </c>
      <c r="G3396" s="1" t="s">
        <v>38</v>
      </c>
      <c r="H3396" s="1">
        <v>1081</v>
      </c>
      <c r="I3396" s="1">
        <v>1356.7</v>
      </c>
      <c r="J3396" s="1">
        <v>1965.71</v>
      </c>
      <c r="K3396" s="1">
        <v>193</v>
      </c>
      <c r="L3396" s="1">
        <f>Table49[[#This Row],[Selling_Price]]-Table49[[#This Row],[Market_Price]]</f>
        <v>609.01</v>
      </c>
      <c r="M3396" s="1">
        <f>Table49[[#This Row],[Quantity]]*Table49[[#This Row],[Selling_Price]]</f>
        <v>379382.03</v>
      </c>
      <c r="N3396" s="1">
        <f>Table49[[#This Row],[Quantity]]*Table49[[#This Row],[Profit_Per_Quantity]]</f>
        <v>117538.93</v>
      </c>
      <c r="O3396" s="1" t="s">
        <v>47</v>
      </c>
    </row>
    <row r="3397" spans="1:15" x14ac:dyDescent="0.3">
      <c r="A3397" s="1" t="s">
        <v>9246</v>
      </c>
      <c r="B3397" s="1" t="s">
        <v>2063</v>
      </c>
      <c r="C3397" s="14" t="s">
        <v>4885</v>
      </c>
      <c r="D3397" s="1" t="s">
        <v>13</v>
      </c>
      <c r="E3397" s="1" t="s">
        <v>28</v>
      </c>
      <c r="F3397" s="1" t="s">
        <v>33</v>
      </c>
      <c r="G3397" s="1" t="s">
        <v>42</v>
      </c>
      <c r="H3397" s="1">
        <v>1100</v>
      </c>
      <c r="I3397" s="1">
        <v>1562.14</v>
      </c>
      <c r="J3397" s="1">
        <v>2326.54</v>
      </c>
      <c r="K3397" s="1">
        <v>477</v>
      </c>
      <c r="L3397" s="1">
        <f>Table49[[#This Row],[Selling_Price]]-Table49[[#This Row],[Market_Price]]</f>
        <v>764.39999999999986</v>
      </c>
      <c r="M3397" s="1">
        <f>Table49[[#This Row],[Quantity]]*Table49[[#This Row],[Selling_Price]]</f>
        <v>1109759.58</v>
      </c>
      <c r="N3397" s="1">
        <f>Table49[[#This Row],[Quantity]]*Table49[[#This Row],[Profit_Per_Quantity]]</f>
        <v>364618.79999999993</v>
      </c>
      <c r="O3397" s="1" t="s">
        <v>47</v>
      </c>
    </row>
    <row r="3398" spans="1:15" x14ac:dyDescent="0.3">
      <c r="A3398" s="1" t="s">
        <v>7306</v>
      </c>
      <c r="B3398" s="1" t="s">
        <v>1074</v>
      </c>
      <c r="C3398" s="14" t="s">
        <v>4761</v>
      </c>
      <c r="D3398" s="1" t="s">
        <v>14</v>
      </c>
      <c r="E3398" s="1" t="s">
        <v>25</v>
      </c>
      <c r="F3398" s="1" t="s">
        <v>34</v>
      </c>
      <c r="G3398" s="1" t="s">
        <v>38</v>
      </c>
      <c r="H3398" s="1">
        <v>1027</v>
      </c>
      <c r="I3398" s="1">
        <v>986.26</v>
      </c>
      <c r="J3398" s="1">
        <v>1806.83</v>
      </c>
      <c r="K3398" s="1">
        <v>55</v>
      </c>
      <c r="L3398" s="1">
        <f>Table49[[#This Row],[Selling_Price]]-Table49[[#This Row],[Market_Price]]</f>
        <v>820.56999999999994</v>
      </c>
      <c r="M3398" s="1">
        <f>Table49[[#This Row],[Quantity]]*Table49[[#This Row],[Selling_Price]]</f>
        <v>99375.65</v>
      </c>
      <c r="N3398" s="1">
        <f>Table49[[#This Row],[Quantity]]*Table49[[#This Row],[Profit_Per_Quantity]]</f>
        <v>45131.35</v>
      </c>
      <c r="O3398" s="1" t="s">
        <v>47</v>
      </c>
    </row>
    <row r="3399" spans="1:15" x14ac:dyDescent="0.3">
      <c r="A3399" s="1" t="s">
        <v>10097</v>
      </c>
      <c r="B3399" s="1" t="s">
        <v>3429</v>
      </c>
      <c r="C3399" s="14" t="s">
        <v>4813</v>
      </c>
      <c r="D3399" s="1" t="s">
        <v>17</v>
      </c>
      <c r="E3399" s="1" t="s">
        <v>24</v>
      </c>
      <c r="F3399" s="1" t="s">
        <v>32</v>
      </c>
      <c r="G3399" s="1" t="s">
        <v>45</v>
      </c>
      <c r="H3399" s="1">
        <v>1052</v>
      </c>
      <c r="I3399" s="1">
        <v>345.05</v>
      </c>
      <c r="J3399" s="1">
        <v>662.27</v>
      </c>
      <c r="K3399" s="1">
        <v>14</v>
      </c>
      <c r="L3399" s="1">
        <f>Table49[[#This Row],[Selling_Price]]-Table49[[#This Row],[Market_Price]]</f>
        <v>317.21999999999997</v>
      </c>
      <c r="M3399" s="1">
        <f>Table49[[#This Row],[Quantity]]*Table49[[#This Row],[Selling_Price]]</f>
        <v>9271.7799999999988</v>
      </c>
      <c r="N3399" s="1">
        <f>Table49[[#This Row],[Quantity]]*Table49[[#This Row],[Profit_Per_Quantity]]</f>
        <v>4441.08</v>
      </c>
      <c r="O3399" s="1" t="s">
        <v>47</v>
      </c>
    </row>
    <row r="3400" spans="1:15" x14ac:dyDescent="0.3">
      <c r="A3400" s="1" t="s">
        <v>8474</v>
      </c>
      <c r="B3400" s="1" t="s">
        <v>815</v>
      </c>
      <c r="C3400" s="14" t="s">
        <v>6173</v>
      </c>
      <c r="D3400" s="1" t="s">
        <v>12</v>
      </c>
      <c r="E3400" s="1" t="s">
        <v>28</v>
      </c>
      <c r="F3400" s="1" t="s">
        <v>35</v>
      </c>
      <c r="G3400" s="1" t="s">
        <v>43</v>
      </c>
      <c r="H3400" s="1">
        <v>1082</v>
      </c>
      <c r="I3400" s="1">
        <v>1545.37</v>
      </c>
      <c r="J3400" s="1">
        <v>1896.86</v>
      </c>
      <c r="K3400" s="1">
        <v>214</v>
      </c>
      <c r="L3400" s="1">
        <f>Table49[[#This Row],[Selling_Price]]-Table49[[#This Row],[Market_Price]]</f>
        <v>351.49</v>
      </c>
      <c r="M3400" s="1">
        <f>Table49[[#This Row],[Quantity]]*Table49[[#This Row],[Selling_Price]]</f>
        <v>405928.04</v>
      </c>
      <c r="N3400" s="1">
        <f>Table49[[#This Row],[Quantity]]*Table49[[#This Row],[Profit_Per_Quantity]]</f>
        <v>75218.86</v>
      </c>
      <c r="O3400" s="1" t="s">
        <v>47</v>
      </c>
    </row>
    <row r="3401" spans="1:15" x14ac:dyDescent="0.3">
      <c r="A3401" s="1" t="s">
        <v>9376</v>
      </c>
      <c r="B3401" s="1" t="s">
        <v>2268</v>
      </c>
      <c r="C3401" s="14" t="s">
        <v>5760</v>
      </c>
      <c r="D3401" s="1" t="s">
        <v>12</v>
      </c>
      <c r="E3401" s="1" t="s">
        <v>25</v>
      </c>
      <c r="F3401" s="1" t="s">
        <v>34</v>
      </c>
      <c r="G3401" s="1" t="s">
        <v>41</v>
      </c>
      <c r="H3401" s="1">
        <v>1096</v>
      </c>
      <c r="I3401" s="1">
        <v>1668.31</v>
      </c>
      <c r="J3401" s="1">
        <v>3222.73</v>
      </c>
      <c r="K3401" s="1">
        <v>216</v>
      </c>
      <c r="L3401" s="1">
        <f>Table49[[#This Row],[Selling_Price]]-Table49[[#This Row],[Market_Price]]</f>
        <v>1554.42</v>
      </c>
      <c r="M3401" s="1">
        <f>Table49[[#This Row],[Quantity]]*Table49[[#This Row],[Selling_Price]]</f>
        <v>696109.68</v>
      </c>
      <c r="N3401" s="1">
        <f>Table49[[#This Row],[Quantity]]*Table49[[#This Row],[Profit_Per_Quantity]]</f>
        <v>335754.72000000003</v>
      </c>
      <c r="O3401" s="1" t="s">
        <v>47</v>
      </c>
    </row>
    <row r="3402" spans="1:15" x14ac:dyDescent="0.3">
      <c r="A3402" s="1" t="s">
        <v>8820</v>
      </c>
      <c r="B3402" s="1" t="s">
        <v>1377</v>
      </c>
      <c r="C3402" s="14" t="s">
        <v>6035</v>
      </c>
      <c r="D3402" s="1" t="s">
        <v>11</v>
      </c>
      <c r="E3402" s="1" t="s">
        <v>21</v>
      </c>
      <c r="F3402" s="1" t="s">
        <v>33</v>
      </c>
      <c r="G3402" s="1" t="s">
        <v>38</v>
      </c>
      <c r="H3402" s="1">
        <v>1084</v>
      </c>
      <c r="I3402" s="1">
        <v>1008</v>
      </c>
      <c r="J3402" s="1">
        <v>1171.1099999999999</v>
      </c>
      <c r="K3402" s="1">
        <v>474</v>
      </c>
      <c r="L3402" s="1">
        <f>Table49[[#This Row],[Selling_Price]]-Table49[[#This Row],[Market_Price]]</f>
        <v>163.1099999999999</v>
      </c>
      <c r="M3402" s="1">
        <f>Table49[[#This Row],[Quantity]]*Table49[[#This Row],[Selling_Price]]</f>
        <v>555106.1399999999</v>
      </c>
      <c r="N3402" s="1">
        <f>Table49[[#This Row],[Quantity]]*Table49[[#This Row],[Profit_Per_Quantity]]</f>
        <v>77314.139999999956</v>
      </c>
      <c r="O3402" s="1" t="s">
        <v>47</v>
      </c>
    </row>
    <row r="3403" spans="1:15" x14ac:dyDescent="0.3">
      <c r="A3403" s="1" t="s">
        <v>6426</v>
      </c>
      <c r="B3403" s="1" t="s">
        <v>643</v>
      </c>
      <c r="C3403" s="14" t="s">
        <v>5905</v>
      </c>
      <c r="D3403" s="1" t="s">
        <v>20</v>
      </c>
      <c r="E3403" s="1" t="s">
        <v>30</v>
      </c>
      <c r="F3403" s="1" t="s">
        <v>31</v>
      </c>
      <c r="G3403" s="1" t="s">
        <v>37</v>
      </c>
      <c r="H3403" s="1">
        <v>1077</v>
      </c>
      <c r="I3403" s="1">
        <v>882.21</v>
      </c>
      <c r="J3403" s="1">
        <v>1450.83</v>
      </c>
      <c r="K3403" s="1">
        <v>352</v>
      </c>
      <c r="L3403" s="1">
        <f>Table49[[#This Row],[Selling_Price]]-Table49[[#This Row],[Market_Price]]</f>
        <v>568.61999999999989</v>
      </c>
      <c r="M3403" s="1">
        <f>Table49[[#This Row],[Quantity]]*Table49[[#This Row],[Selling_Price]]</f>
        <v>510692.16</v>
      </c>
      <c r="N3403" s="1">
        <f>Table49[[#This Row],[Quantity]]*Table49[[#This Row],[Profit_Per_Quantity]]</f>
        <v>200154.23999999996</v>
      </c>
      <c r="O3403" s="1" t="s">
        <v>47</v>
      </c>
    </row>
    <row r="3404" spans="1:15" x14ac:dyDescent="0.3">
      <c r="A3404" s="1" t="s">
        <v>10400</v>
      </c>
      <c r="B3404" s="1" t="s">
        <v>3867</v>
      </c>
      <c r="C3404" s="14" t="s">
        <v>4805</v>
      </c>
      <c r="D3404" s="1" t="s">
        <v>18</v>
      </c>
      <c r="E3404" s="1" t="s">
        <v>30</v>
      </c>
      <c r="F3404" s="1" t="s">
        <v>31</v>
      </c>
      <c r="G3404" s="1" t="s">
        <v>45</v>
      </c>
      <c r="H3404" s="1">
        <v>1039</v>
      </c>
      <c r="I3404" s="1">
        <v>402.29</v>
      </c>
      <c r="J3404" s="1">
        <v>572.23</v>
      </c>
      <c r="K3404" s="1">
        <v>261</v>
      </c>
      <c r="L3404" s="1">
        <f>Table49[[#This Row],[Selling_Price]]-Table49[[#This Row],[Market_Price]]</f>
        <v>169.94</v>
      </c>
      <c r="M3404" s="1">
        <f>Table49[[#This Row],[Quantity]]*Table49[[#This Row],[Selling_Price]]</f>
        <v>149352.03</v>
      </c>
      <c r="N3404" s="1">
        <f>Table49[[#This Row],[Quantity]]*Table49[[#This Row],[Profit_Per_Quantity]]</f>
        <v>44354.34</v>
      </c>
      <c r="O3404" s="1" t="s">
        <v>47</v>
      </c>
    </row>
    <row r="3405" spans="1:15" x14ac:dyDescent="0.3">
      <c r="A3405" s="1" t="s">
        <v>9265</v>
      </c>
      <c r="B3405" s="1" t="s">
        <v>2091</v>
      </c>
      <c r="C3405" s="14" t="s">
        <v>5739</v>
      </c>
      <c r="D3405" s="1" t="s">
        <v>11</v>
      </c>
      <c r="E3405" s="1" t="s">
        <v>26</v>
      </c>
      <c r="F3405" s="1" t="s">
        <v>34</v>
      </c>
      <c r="G3405" s="1" t="s">
        <v>42</v>
      </c>
      <c r="H3405" s="1">
        <v>1029</v>
      </c>
      <c r="I3405" s="1">
        <v>1318.77</v>
      </c>
      <c r="J3405" s="1">
        <v>1610.79</v>
      </c>
      <c r="K3405" s="1">
        <v>364</v>
      </c>
      <c r="L3405" s="1">
        <f>Table49[[#This Row],[Selling_Price]]-Table49[[#This Row],[Market_Price]]</f>
        <v>292.02</v>
      </c>
      <c r="M3405" s="1">
        <f>Table49[[#This Row],[Quantity]]*Table49[[#This Row],[Selling_Price]]</f>
        <v>586327.55999999994</v>
      </c>
      <c r="N3405" s="1">
        <f>Table49[[#This Row],[Quantity]]*Table49[[#This Row],[Profit_Per_Quantity]]</f>
        <v>106295.28</v>
      </c>
      <c r="O3405" s="1" t="s">
        <v>47</v>
      </c>
    </row>
    <row r="3406" spans="1:15" x14ac:dyDescent="0.3">
      <c r="A3406" s="1" t="s">
        <v>10518</v>
      </c>
      <c r="B3406" s="1" t="s">
        <v>4056</v>
      </c>
      <c r="C3406" s="14" t="s">
        <v>4638</v>
      </c>
      <c r="D3406" s="1" t="s">
        <v>18</v>
      </c>
      <c r="E3406" s="1" t="s">
        <v>28</v>
      </c>
      <c r="F3406" s="1" t="s">
        <v>31</v>
      </c>
      <c r="G3406" s="1" t="s">
        <v>43</v>
      </c>
      <c r="H3406" s="1">
        <v>1043</v>
      </c>
      <c r="I3406" s="1">
        <v>1992.85</v>
      </c>
      <c r="J3406" s="1">
        <v>3874.83</v>
      </c>
      <c r="K3406" s="1">
        <v>2</v>
      </c>
      <c r="L3406" s="1">
        <f>Table49[[#This Row],[Selling_Price]]-Table49[[#This Row],[Market_Price]]</f>
        <v>1881.98</v>
      </c>
      <c r="M3406" s="1">
        <f>Table49[[#This Row],[Quantity]]*Table49[[#This Row],[Selling_Price]]</f>
        <v>7749.66</v>
      </c>
      <c r="N3406" s="1">
        <f>Table49[[#This Row],[Quantity]]*Table49[[#This Row],[Profit_Per_Quantity]]</f>
        <v>3763.96</v>
      </c>
      <c r="O3406" s="1" t="s">
        <v>47</v>
      </c>
    </row>
    <row r="3407" spans="1:15" x14ac:dyDescent="0.3">
      <c r="A3407" s="1" t="s">
        <v>9698</v>
      </c>
      <c r="B3407" s="1" t="s">
        <v>2778</v>
      </c>
      <c r="C3407" s="14" t="s">
        <v>5301</v>
      </c>
      <c r="D3407" s="1" t="s">
        <v>19</v>
      </c>
      <c r="E3407" s="1" t="s">
        <v>30</v>
      </c>
      <c r="F3407" s="1" t="s">
        <v>31</v>
      </c>
      <c r="G3407" s="1" t="s">
        <v>41</v>
      </c>
      <c r="H3407" s="1">
        <v>1070</v>
      </c>
      <c r="I3407" s="1">
        <v>352.17</v>
      </c>
      <c r="J3407" s="1">
        <v>390.12</v>
      </c>
      <c r="K3407" s="1">
        <v>405</v>
      </c>
      <c r="L3407" s="1">
        <f>Table49[[#This Row],[Selling_Price]]-Table49[[#This Row],[Market_Price]]</f>
        <v>37.949999999999989</v>
      </c>
      <c r="M3407" s="1">
        <f>Table49[[#This Row],[Quantity]]*Table49[[#This Row],[Selling_Price]]</f>
        <v>157998.6</v>
      </c>
      <c r="N3407" s="1">
        <f>Table49[[#This Row],[Quantity]]*Table49[[#This Row],[Profit_Per_Quantity]]</f>
        <v>15369.749999999995</v>
      </c>
      <c r="O3407" s="1" t="s">
        <v>47</v>
      </c>
    </row>
    <row r="3408" spans="1:15" x14ac:dyDescent="0.3">
      <c r="A3408" s="1" t="s">
        <v>9871</v>
      </c>
      <c r="B3408" s="1" t="s">
        <v>3053</v>
      </c>
      <c r="C3408" s="14" t="s">
        <v>5379</v>
      </c>
      <c r="D3408" s="1" t="s">
        <v>16</v>
      </c>
      <c r="E3408" s="1" t="s">
        <v>4351</v>
      </c>
      <c r="F3408" s="1" t="s">
        <v>32</v>
      </c>
      <c r="G3408" s="1" t="s">
        <v>38</v>
      </c>
      <c r="H3408" s="1">
        <v>1037</v>
      </c>
      <c r="I3408" s="1">
        <v>797.05</v>
      </c>
      <c r="J3408" s="1">
        <v>1585.37</v>
      </c>
      <c r="K3408" s="1">
        <v>427</v>
      </c>
      <c r="L3408" s="1">
        <f>Table49[[#This Row],[Selling_Price]]-Table49[[#This Row],[Market_Price]]</f>
        <v>788.31999999999994</v>
      </c>
      <c r="M3408" s="1">
        <f>Table49[[#This Row],[Quantity]]*Table49[[#This Row],[Selling_Price]]</f>
        <v>676952.99</v>
      </c>
      <c r="N3408" s="1">
        <f>Table49[[#This Row],[Quantity]]*Table49[[#This Row],[Profit_Per_Quantity]]</f>
        <v>336612.63999999996</v>
      </c>
      <c r="O3408" s="1" t="s">
        <v>47</v>
      </c>
    </row>
    <row r="3409" spans="1:15" x14ac:dyDescent="0.3">
      <c r="A3409" s="1" t="s">
        <v>10222</v>
      </c>
      <c r="B3409" s="1" t="s">
        <v>3604</v>
      </c>
      <c r="C3409" s="14" t="s">
        <v>5008</v>
      </c>
      <c r="D3409" s="1" t="s">
        <v>18</v>
      </c>
      <c r="E3409" s="1" t="s">
        <v>24</v>
      </c>
      <c r="F3409" s="1" t="s">
        <v>32</v>
      </c>
      <c r="G3409" s="1" t="s">
        <v>41</v>
      </c>
      <c r="H3409" s="1">
        <v>1096</v>
      </c>
      <c r="I3409" s="1">
        <v>1135.19</v>
      </c>
      <c r="J3409" s="1">
        <v>2145.62</v>
      </c>
      <c r="K3409" s="1">
        <v>238</v>
      </c>
      <c r="L3409" s="1">
        <f>Table49[[#This Row],[Selling_Price]]-Table49[[#This Row],[Market_Price]]</f>
        <v>1010.4299999999998</v>
      </c>
      <c r="M3409" s="1">
        <f>Table49[[#This Row],[Quantity]]*Table49[[#This Row],[Selling_Price]]</f>
        <v>510657.56</v>
      </c>
      <c r="N3409" s="1">
        <f>Table49[[#This Row],[Quantity]]*Table49[[#This Row],[Profit_Per_Quantity]]</f>
        <v>240482.33999999997</v>
      </c>
      <c r="O3409" s="1" t="s">
        <v>47</v>
      </c>
    </row>
    <row r="3410" spans="1:15" x14ac:dyDescent="0.3">
      <c r="A3410" s="1" t="s">
        <v>10396</v>
      </c>
      <c r="B3410" s="1" t="s">
        <v>3863</v>
      </c>
      <c r="C3410" s="14" t="s">
        <v>4809</v>
      </c>
      <c r="D3410" s="1" t="s">
        <v>19</v>
      </c>
      <c r="E3410" s="1" t="s">
        <v>29</v>
      </c>
      <c r="F3410" s="1" t="s">
        <v>33</v>
      </c>
      <c r="G3410" s="1" t="s">
        <v>41</v>
      </c>
      <c r="H3410" s="1">
        <v>1042</v>
      </c>
      <c r="I3410" s="1">
        <v>1177.33</v>
      </c>
      <c r="J3410" s="1">
        <v>1816.41</v>
      </c>
      <c r="K3410" s="1">
        <v>64</v>
      </c>
      <c r="L3410" s="1">
        <f>Table49[[#This Row],[Selling_Price]]-Table49[[#This Row],[Market_Price]]</f>
        <v>639.08000000000015</v>
      </c>
      <c r="M3410" s="1">
        <f>Table49[[#This Row],[Quantity]]*Table49[[#This Row],[Selling_Price]]</f>
        <v>116250.24000000001</v>
      </c>
      <c r="N3410" s="1">
        <f>Table49[[#This Row],[Quantity]]*Table49[[#This Row],[Profit_Per_Quantity]]</f>
        <v>40901.12000000001</v>
      </c>
      <c r="O3410" s="1" t="s">
        <v>47</v>
      </c>
    </row>
    <row r="3411" spans="1:15" x14ac:dyDescent="0.3">
      <c r="A3411" s="1" t="s">
        <v>6697</v>
      </c>
      <c r="B3411" s="1" t="s">
        <v>2187</v>
      </c>
      <c r="C3411" s="14" t="s">
        <v>5471</v>
      </c>
      <c r="D3411" s="1" t="s">
        <v>16</v>
      </c>
      <c r="E3411" s="1" t="s">
        <v>21</v>
      </c>
      <c r="F3411" s="1" t="s">
        <v>34</v>
      </c>
      <c r="G3411" s="1" t="s">
        <v>38</v>
      </c>
      <c r="H3411" s="1">
        <v>1021</v>
      </c>
      <c r="I3411" s="1">
        <v>1289.19</v>
      </c>
      <c r="J3411" s="1">
        <v>1796.91</v>
      </c>
      <c r="K3411" s="1">
        <v>27</v>
      </c>
      <c r="L3411" s="1">
        <f>Table49[[#This Row],[Selling_Price]]-Table49[[#This Row],[Market_Price]]</f>
        <v>507.72</v>
      </c>
      <c r="M3411" s="1">
        <f>Table49[[#This Row],[Quantity]]*Table49[[#This Row],[Selling_Price]]</f>
        <v>48516.57</v>
      </c>
      <c r="N3411" s="1">
        <f>Table49[[#This Row],[Quantity]]*Table49[[#This Row],[Profit_Per_Quantity]]</f>
        <v>13708.44</v>
      </c>
      <c r="O3411" s="1" t="s">
        <v>47</v>
      </c>
    </row>
    <row r="3412" spans="1:15" x14ac:dyDescent="0.3">
      <c r="A3412" s="1" t="s">
        <v>6495</v>
      </c>
      <c r="B3412" s="1" t="s">
        <v>1053</v>
      </c>
      <c r="C3412" s="14" t="s">
        <v>6115</v>
      </c>
      <c r="D3412" s="1" t="s">
        <v>18</v>
      </c>
      <c r="E3412" s="1" t="s">
        <v>26</v>
      </c>
      <c r="F3412" s="1" t="s">
        <v>35</v>
      </c>
      <c r="G3412" s="1" t="s">
        <v>38</v>
      </c>
      <c r="H3412" s="1">
        <v>1062</v>
      </c>
      <c r="I3412" s="1">
        <v>325.56</v>
      </c>
      <c r="J3412" s="1">
        <v>384.35</v>
      </c>
      <c r="K3412" s="1">
        <v>417</v>
      </c>
      <c r="L3412" s="1">
        <f>Table49[[#This Row],[Selling_Price]]-Table49[[#This Row],[Market_Price]]</f>
        <v>58.79000000000002</v>
      </c>
      <c r="M3412" s="1">
        <f>Table49[[#This Row],[Quantity]]*Table49[[#This Row],[Selling_Price]]</f>
        <v>160273.95000000001</v>
      </c>
      <c r="N3412" s="1">
        <f>Table49[[#This Row],[Quantity]]*Table49[[#This Row],[Profit_Per_Quantity]]</f>
        <v>24515.430000000008</v>
      </c>
      <c r="O3412" s="1" t="s">
        <v>47</v>
      </c>
    </row>
    <row r="3413" spans="1:15" x14ac:dyDescent="0.3">
      <c r="A3413" s="1" t="s">
        <v>8281</v>
      </c>
      <c r="B3413" s="1" t="s">
        <v>497</v>
      </c>
      <c r="C3413" s="14" t="s">
        <v>5795</v>
      </c>
      <c r="D3413" s="1" t="s">
        <v>20</v>
      </c>
      <c r="E3413" s="1" t="s">
        <v>26</v>
      </c>
      <c r="F3413" s="1" t="s">
        <v>34</v>
      </c>
      <c r="G3413" s="1" t="s">
        <v>42</v>
      </c>
      <c r="H3413" s="1">
        <v>1034</v>
      </c>
      <c r="I3413" s="1">
        <v>1677.19</v>
      </c>
      <c r="J3413" s="1">
        <v>2079.5500000000002</v>
      </c>
      <c r="K3413" s="1">
        <v>209</v>
      </c>
      <c r="L3413" s="1">
        <f>Table49[[#This Row],[Selling_Price]]-Table49[[#This Row],[Market_Price]]</f>
        <v>402.36000000000013</v>
      </c>
      <c r="M3413" s="1">
        <f>Table49[[#This Row],[Quantity]]*Table49[[#This Row],[Selling_Price]]</f>
        <v>434625.95</v>
      </c>
      <c r="N3413" s="1">
        <f>Table49[[#This Row],[Quantity]]*Table49[[#This Row],[Profit_Per_Quantity]]</f>
        <v>84093.24000000002</v>
      </c>
      <c r="O3413" s="1" t="s">
        <v>47</v>
      </c>
    </row>
    <row r="3414" spans="1:15" x14ac:dyDescent="0.3">
      <c r="A3414" s="1" t="s">
        <v>6295</v>
      </c>
      <c r="B3414" s="1" t="s">
        <v>1425</v>
      </c>
      <c r="C3414" s="14" t="s">
        <v>6018</v>
      </c>
      <c r="D3414" s="1" t="s">
        <v>12</v>
      </c>
      <c r="E3414" s="1" t="s">
        <v>27</v>
      </c>
      <c r="F3414" s="1" t="s">
        <v>31</v>
      </c>
      <c r="G3414" s="1" t="s">
        <v>40</v>
      </c>
      <c r="H3414" s="1">
        <v>1052</v>
      </c>
      <c r="I3414" s="1">
        <v>1313.95</v>
      </c>
      <c r="J3414" s="1">
        <v>1648.08</v>
      </c>
      <c r="K3414" s="1">
        <v>461</v>
      </c>
      <c r="L3414" s="1">
        <f>Table49[[#This Row],[Selling_Price]]-Table49[[#This Row],[Market_Price]]</f>
        <v>334.12999999999988</v>
      </c>
      <c r="M3414" s="1">
        <f>Table49[[#This Row],[Quantity]]*Table49[[#This Row],[Selling_Price]]</f>
        <v>759764.88</v>
      </c>
      <c r="N3414" s="1">
        <f>Table49[[#This Row],[Quantity]]*Table49[[#This Row],[Profit_Per_Quantity]]</f>
        <v>154033.92999999993</v>
      </c>
      <c r="O3414" s="1" t="s">
        <v>47</v>
      </c>
    </row>
    <row r="3415" spans="1:15" x14ac:dyDescent="0.3">
      <c r="A3415" s="1" t="s">
        <v>10623</v>
      </c>
      <c r="B3415" s="1" t="s">
        <v>4228</v>
      </c>
      <c r="C3415" s="14" t="s">
        <v>4477</v>
      </c>
      <c r="D3415" s="1" t="s">
        <v>18</v>
      </c>
      <c r="E3415" s="1" t="s">
        <v>21</v>
      </c>
      <c r="F3415" s="1" t="s">
        <v>35</v>
      </c>
      <c r="G3415" s="1" t="s">
        <v>36</v>
      </c>
      <c r="H3415" s="1">
        <v>1041</v>
      </c>
      <c r="I3415" s="1">
        <v>329.45</v>
      </c>
      <c r="J3415" s="1">
        <v>391.83</v>
      </c>
      <c r="K3415" s="1">
        <v>288</v>
      </c>
      <c r="L3415" s="1">
        <f>Table49[[#This Row],[Selling_Price]]-Table49[[#This Row],[Market_Price]]</f>
        <v>62.379999999999995</v>
      </c>
      <c r="M3415" s="1">
        <f>Table49[[#This Row],[Quantity]]*Table49[[#This Row],[Selling_Price]]</f>
        <v>112847.03999999999</v>
      </c>
      <c r="N3415" s="1">
        <f>Table49[[#This Row],[Quantity]]*Table49[[#This Row],[Profit_Per_Quantity]]</f>
        <v>17965.439999999999</v>
      </c>
      <c r="O3415" s="1" t="s">
        <v>47</v>
      </c>
    </row>
    <row r="3416" spans="1:15" x14ac:dyDescent="0.3">
      <c r="A3416" s="1" t="s">
        <v>7540</v>
      </c>
      <c r="B3416" s="1" t="s">
        <v>732</v>
      </c>
      <c r="C3416" s="14" t="s">
        <v>5902</v>
      </c>
      <c r="D3416" s="1" t="s">
        <v>17</v>
      </c>
      <c r="E3416" s="1" t="s">
        <v>28</v>
      </c>
      <c r="F3416" s="1" t="s">
        <v>32</v>
      </c>
      <c r="G3416" s="1" t="s">
        <v>44</v>
      </c>
      <c r="H3416" s="1">
        <v>1034</v>
      </c>
      <c r="I3416" s="1">
        <v>258.41000000000003</v>
      </c>
      <c r="J3416" s="1">
        <v>400.5</v>
      </c>
      <c r="K3416" s="1">
        <v>360</v>
      </c>
      <c r="L3416" s="1">
        <f>Table49[[#This Row],[Selling_Price]]-Table49[[#This Row],[Market_Price]]</f>
        <v>142.08999999999997</v>
      </c>
      <c r="M3416" s="1">
        <f>Table49[[#This Row],[Quantity]]*Table49[[#This Row],[Selling_Price]]</f>
        <v>144180</v>
      </c>
      <c r="N3416" s="1">
        <f>Table49[[#This Row],[Quantity]]*Table49[[#This Row],[Profit_Per_Quantity]]</f>
        <v>51152.399999999994</v>
      </c>
      <c r="O3416" s="1" t="s">
        <v>47</v>
      </c>
    </row>
    <row r="3417" spans="1:15" x14ac:dyDescent="0.3">
      <c r="A3417" s="1" t="s">
        <v>8787</v>
      </c>
      <c r="B3417" s="1" t="s">
        <v>1321</v>
      </c>
      <c r="C3417" s="14" t="s">
        <v>6049</v>
      </c>
      <c r="D3417" s="1" t="s">
        <v>17</v>
      </c>
      <c r="E3417" s="1" t="s">
        <v>27</v>
      </c>
      <c r="F3417" s="1" t="s">
        <v>31</v>
      </c>
      <c r="G3417" s="1" t="s">
        <v>38</v>
      </c>
      <c r="H3417" s="1">
        <v>1008</v>
      </c>
      <c r="I3417" s="1">
        <v>1857.49</v>
      </c>
      <c r="J3417" s="1">
        <v>2383.0700000000002</v>
      </c>
      <c r="K3417" s="1">
        <v>348</v>
      </c>
      <c r="L3417" s="1">
        <f>Table49[[#This Row],[Selling_Price]]-Table49[[#This Row],[Market_Price]]</f>
        <v>525.58000000000015</v>
      </c>
      <c r="M3417" s="1">
        <f>Table49[[#This Row],[Quantity]]*Table49[[#This Row],[Selling_Price]]</f>
        <v>829308.3600000001</v>
      </c>
      <c r="N3417" s="1">
        <f>Table49[[#This Row],[Quantity]]*Table49[[#This Row],[Profit_Per_Quantity]]</f>
        <v>182901.84000000005</v>
      </c>
      <c r="O3417" s="1" t="s">
        <v>47</v>
      </c>
    </row>
    <row r="3418" spans="1:15" x14ac:dyDescent="0.3">
      <c r="A3418" s="1" t="s">
        <v>9693</v>
      </c>
      <c r="B3418" s="1" t="s">
        <v>2771</v>
      </c>
      <c r="C3418" s="14" t="s">
        <v>5538</v>
      </c>
      <c r="D3418" s="1" t="s">
        <v>11</v>
      </c>
      <c r="E3418" s="1" t="s">
        <v>24</v>
      </c>
      <c r="F3418" s="1" t="s">
        <v>31</v>
      </c>
      <c r="G3418" s="1" t="s">
        <v>4352</v>
      </c>
      <c r="H3418" s="1">
        <v>1019</v>
      </c>
      <c r="I3418" s="1">
        <v>132.74</v>
      </c>
      <c r="J3418" s="1">
        <v>146.77000000000001</v>
      </c>
      <c r="K3418" s="1">
        <v>184</v>
      </c>
      <c r="L3418" s="1">
        <f>Table49[[#This Row],[Selling_Price]]-Table49[[#This Row],[Market_Price]]</f>
        <v>14.030000000000001</v>
      </c>
      <c r="M3418" s="1">
        <f>Table49[[#This Row],[Quantity]]*Table49[[#This Row],[Selling_Price]]</f>
        <v>27005.68</v>
      </c>
      <c r="N3418" s="1">
        <f>Table49[[#This Row],[Quantity]]*Table49[[#This Row],[Profit_Per_Quantity]]</f>
        <v>2581.5200000000004</v>
      </c>
      <c r="O3418" s="1" t="s">
        <v>47</v>
      </c>
    </row>
    <row r="3419" spans="1:15" x14ac:dyDescent="0.3">
      <c r="A3419" s="1" t="s">
        <v>6987</v>
      </c>
      <c r="B3419" s="1" t="s">
        <v>3217</v>
      </c>
      <c r="C3419" s="14" t="s">
        <v>5167</v>
      </c>
      <c r="D3419" s="1" t="s">
        <v>20</v>
      </c>
      <c r="E3419" s="1" t="s">
        <v>4351</v>
      </c>
      <c r="F3419" s="1" t="s">
        <v>32</v>
      </c>
      <c r="G3419" s="1" t="s">
        <v>40</v>
      </c>
      <c r="H3419" s="1">
        <v>1084</v>
      </c>
      <c r="I3419" s="1">
        <v>1125.69</v>
      </c>
      <c r="J3419" s="1">
        <v>2188.5700000000002</v>
      </c>
      <c r="K3419" s="1">
        <v>29</v>
      </c>
      <c r="L3419" s="1">
        <f>Table49[[#This Row],[Selling_Price]]-Table49[[#This Row],[Market_Price]]</f>
        <v>1062.8800000000001</v>
      </c>
      <c r="M3419" s="1">
        <f>Table49[[#This Row],[Quantity]]*Table49[[#This Row],[Selling_Price]]</f>
        <v>63468.530000000006</v>
      </c>
      <c r="N3419" s="1">
        <f>Table49[[#This Row],[Quantity]]*Table49[[#This Row],[Profit_Per_Quantity]]</f>
        <v>30823.520000000004</v>
      </c>
      <c r="O3419" s="1" t="s">
        <v>47</v>
      </c>
    </row>
    <row r="3420" spans="1:15" x14ac:dyDescent="0.3">
      <c r="A3420" s="1" t="s">
        <v>7403</v>
      </c>
      <c r="B3420" s="1" t="s">
        <v>3247</v>
      </c>
      <c r="C3420" s="14" t="s">
        <v>5266</v>
      </c>
      <c r="D3420" s="1" t="s">
        <v>20</v>
      </c>
      <c r="E3420" s="1" t="s">
        <v>26</v>
      </c>
      <c r="F3420" s="1" t="s">
        <v>31</v>
      </c>
      <c r="G3420" s="1" t="s">
        <v>37</v>
      </c>
      <c r="H3420" s="1">
        <v>1083</v>
      </c>
      <c r="I3420" s="1">
        <v>487.61</v>
      </c>
      <c r="J3420" s="1">
        <v>588.9</v>
      </c>
      <c r="K3420" s="1">
        <v>234</v>
      </c>
      <c r="L3420" s="1">
        <f>Table49[[#This Row],[Selling_Price]]-Table49[[#This Row],[Market_Price]]</f>
        <v>101.28999999999996</v>
      </c>
      <c r="M3420" s="1">
        <f>Table49[[#This Row],[Quantity]]*Table49[[#This Row],[Selling_Price]]</f>
        <v>137802.6</v>
      </c>
      <c r="N3420" s="1">
        <f>Table49[[#This Row],[Quantity]]*Table49[[#This Row],[Profit_Per_Quantity]]</f>
        <v>23701.859999999993</v>
      </c>
      <c r="O3420" s="1" t="s">
        <v>47</v>
      </c>
    </row>
    <row r="3421" spans="1:15" x14ac:dyDescent="0.3">
      <c r="A3421" s="1" t="s">
        <v>8711</v>
      </c>
      <c r="B3421" s="1" t="s">
        <v>1182</v>
      </c>
      <c r="C3421" s="14" t="s">
        <v>4518</v>
      </c>
      <c r="D3421" s="1" t="s">
        <v>19</v>
      </c>
      <c r="E3421" s="1" t="s">
        <v>4349</v>
      </c>
      <c r="F3421" s="1" t="s">
        <v>35</v>
      </c>
      <c r="G3421" s="1" t="s">
        <v>38</v>
      </c>
      <c r="H3421" s="1">
        <v>1028</v>
      </c>
      <c r="I3421" s="1">
        <v>273.7</v>
      </c>
      <c r="J3421" s="1">
        <v>307.93</v>
      </c>
      <c r="K3421" s="1">
        <v>231</v>
      </c>
      <c r="L3421" s="1">
        <f>Table49[[#This Row],[Selling_Price]]-Table49[[#This Row],[Market_Price]]</f>
        <v>34.230000000000018</v>
      </c>
      <c r="M3421" s="1">
        <f>Table49[[#This Row],[Quantity]]*Table49[[#This Row],[Selling_Price]]</f>
        <v>71131.83</v>
      </c>
      <c r="N3421" s="1">
        <f>Table49[[#This Row],[Quantity]]*Table49[[#This Row],[Profit_Per_Quantity]]</f>
        <v>7907.1300000000047</v>
      </c>
      <c r="O3421" s="1" t="s">
        <v>47</v>
      </c>
    </row>
    <row r="3422" spans="1:15" x14ac:dyDescent="0.3">
      <c r="A3422" s="1" t="s">
        <v>10091</v>
      </c>
      <c r="B3422" s="1" t="s">
        <v>3420</v>
      </c>
      <c r="C3422" s="14" t="s">
        <v>4400</v>
      </c>
      <c r="D3422" s="1" t="s">
        <v>18</v>
      </c>
      <c r="E3422" s="1" t="s">
        <v>21</v>
      </c>
      <c r="F3422" s="1" t="s">
        <v>33</v>
      </c>
      <c r="G3422" s="1" t="s">
        <v>43</v>
      </c>
      <c r="H3422" s="1">
        <v>1080</v>
      </c>
      <c r="I3422" s="1">
        <v>70.16</v>
      </c>
      <c r="J3422" s="1">
        <v>123.68</v>
      </c>
      <c r="K3422" s="1">
        <v>377</v>
      </c>
      <c r="L3422" s="1">
        <f>Table49[[#This Row],[Selling_Price]]-Table49[[#This Row],[Market_Price]]</f>
        <v>53.52000000000001</v>
      </c>
      <c r="M3422" s="1">
        <f>Table49[[#This Row],[Quantity]]*Table49[[#This Row],[Selling_Price]]</f>
        <v>46627.360000000001</v>
      </c>
      <c r="N3422" s="1">
        <f>Table49[[#This Row],[Quantity]]*Table49[[#This Row],[Profit_Per_Quantity]]</f>
        <v>20177.040000000005</v>
      </c>
      <c r="O3422" s="1" t="s">
        <v>47</v>
      </c>
    </row>
    <row r="3423" spans="1:15" x14ac:dyDescent="0.3">
      <c r="A3423" s="1" t="s">
        <v>8484</v>
      </c>
      <c r="B3423" s="1" t="s">
        <v>830</v>
      </c>
      <c r="C3423" s="14" t="s">
        <v>5586</v>
      </c>
      <c r="D3423" s="1" t="s">
        <v>20</v>
      </c>
      <c r="E3423" s="1" t="s">
        <v>26</v>
      </c>
      <c r="F3423" s="1" t="s">
        <v>32</v>
      </c>
      <c r="G3423" s="1" t="s">
        <v>37</v>
      </c>
      <c r="H3423" s="1">
        <v>1096</v>
      </c>
      <c r="I3423" s="1">
        <v>1704.4</v>
      </c>
      <c r="J3423" s="1">
        <v>2272.33</v>
      </c>
      <c r="K3423" s="1">
        <v>103</v>
      </c>
      <c r="L3423" s="1">
        <f>Table49[[#This Row],[Selling_Price]]-Table49[[#This Row],[Market_Price]]</f>
        <v>567.92999999999984</v>
      </c>
      <c r="M3423" s="1">
        <f>Table49[[#This Row],[Quantity]]*Table49[[#This Row],[Selling_Price]]</f>
        <v>234049.99</v>
      </c>
      <c r="N3423" s="1">
        <f>Table49[[#This Row],[Quantity]]*Table49[[#This Row],[Profit_Per_Quantity]]</f>
        <v>58496.789999999986</v>
      </c>
      <c r="O3423" s="1" t="s">
        <v>47</v>
      </c>
    </row>
    <row r="3424" spans="1:15" x14ac:dyDescent="0.3">
      <c r="A3424" s="1" t="s">
        <v>8305</v>
      </c>
      <c r="B3424" s="1" t="s">
        <v>536</v>
      </c>
      <c r="C3424" s="14" t="s">
        <v>6047</v>
      </c>
      <c r="D3424" s="1" t="s">
        <v>14</v>
      </c>
      <c r="E3424" s="1" t="s">
        <v>27</v>
      </c>
      <c r="F3424" s="1" t="s">
        <v>33</v>
      </c>
      <c r="G3424" s="1" t="s">
        <v>4352</v>
      </c>
      <c r="H3424" s="1">
        <v>1080</v>
      </c>
      <c r="I3424" s="1">
        <v>544.45000000000005</v>
      </c>
      <c r="J3424" s="1">
        <v>1069.9000000000001</v>
      </c>
      <c r="K3424" s="1">
        <v>329</v>
      </c>
      <c r="L3424" s="1">
        <f>Table49[[#This Row],[Selling_Price]]-Table49[[#This Row],[Market_Price]]</f>
        <v>525.45000000000005</v>
      </c>
      <c r="M3424" s="1">
        <f>Table49[[#This Row],[Quantity]]*Table49[[#This Row],[Selling_Price]]</f>
        <v>351997.10000000003</v>
      </c>
      <c r="N3424" s="1">
        <f>Table49[[#This Row],[Quantity]]*Table49[[#This Row],[Profit_Per_Quantity]]</f>
        <v>172873.05000000002</v>
      </c>
      <c r="O3424" s="1" t="s">
        <v>47</v>
      </c>
    </row>
    <row r="3425" spans="1:15" x14ac:dyDescent="0.3">
      <c r="A3425" s="1" t="s">
        <v>10312</v>
      </c>
      <c r="B3425" s="1" t="s">
        <v>3731</v>
      </c>
      <c r="C3425" s="14" t="s">
        <v>4910</v>
      </c>
      <c r="D3425" s="1" t="s">
        <v>20</v>
      </c>
      <c r="E3425" s="1" t="s">
        <v>25</v>
      </c>
      <c r="F3425" s="1" t="s">
        <v>31</v>
      </c>
      <c r="G3425" s="1" t="s">
        <v>41</v>
      </c>
      <c r="H3425" s="1">
        <v>1033</v>
      </c>
      <c r="I3425" s="1">
        <v>96.85</v>
      </c>
      <c r="J3425" s="1">
        <v>168</v>
      </c>
      <c r="K3425" s="1">
        <v>465</v>
      </c>
      <c r="L3425" s="1">
        <f>Table49[[#This Row],[Selling_Price]]-Table49[[#This Row],[Market_Price]]</f>
        <v>71.150000000000006</v>
      </c>
      <c r="M3425" s="1">
        <f>Table49[[#This Row],[Quantity]]*Table49[[#This Row],[Selling_Price]]</f>
        <v>78120</v>
      </c>
      <c r="N3425" s="1">
        <f>Table49[[#This Row],[Quantity]]*Table49[[#This Row],[Profit_Per_Quantity]]</f>
        <v>33084.75</v>
      </c>
      <c r="O3425" s="1" t="s">
        <v>47</v>
      </c>
    </row>
    <row r="3426" spans="1:15" x14ac:dyDescent="0.3">
      <c r="A3426" s="1" t="s">
        <v>9732</v>
      </c>
      <c r="B3426" s="1" t="s">
        <v>2835</v>
      </c>
      <c r="C3426" s="14" t="s">
        <v>5506</v>
      </c>
      <c r="D3426" s="1" t="s">
        <v>20</v>
      </c>
      <c r="E3426" s="1" t="s">
        <v>30</v>
      </c>
      <c r="F3426" s="1" t="s">
        <v>34</v>
      </c>
      <c r="G3426" s="1" t="s">
        <v>36</v>
      </c>
      <c r="H3426" s="1">
        <v>1029</v>
      </c>
      <c r="I3426" s="1">
        <v>777.44</v>
      </c>
      <c r="J3426" s="1">
        <v>888.08</v>
      </c>
      <c r="K3426" s="1">
        <v>240</v>
      </c>
      <c r="L3426" s="1">
        <f>Table49[[#This Row],[Selling_Price]]-Table49[[#This Row],[Market_Price]]</f>
        <v>110.63999999999999</v>
      </c>
      <c r="M3426" s="1">
        <f>Table49[[#This Row],[Quantity]]*Table49[[#This Row],[Selling_Price]]</f>
        <v>213139.20000000001</v>
      </c>
      <c r="N3426" s="1">
        <f>Table49[[#This Row],[Quantity]]*Table49[[#This Row],[Profit_Per_Quantity]]</f>
        <v>26553.599999999999</v>
      </c>
      <c r="O3426" s="1" t="s">
        <v>47</v>
      </c>
    </row>
    <row r="3427" spans="1:15" x14ac:dyDescent="0.3">
      <c r="A3427" s="1" t="s">
        <v>6475</v>
      </c>
      <c r="B3427" s="1" t="s">
        <v>2621</v>
      </c>
      <c r="C3427" s="14" t="s">
        <v>5018</v>
      </c>
      <c r="D3427" s="1" t="s">
        <v>13</v>
      </c>
      <c r="E3427" s="1" t="s">
        <v>4349</v>
      </c>
      <c r="F3427" s="1" t="s">
        <v>32</v>
      </c>
      <c r="G3427" s="1" t="s">
        <v>38</v>
      </c>
      <c r="H3427" s="1">
        <v>1023</v>
      </c>
      <c r="I3427" s="1">
        <v>1913.85</v>
      </c>
      <c r="J3427" s="1">
        <v>2320.11</v>
      </c>
      <c r="K3427" s="1">
        <v>419</v>
      </c>
      <c r="L3427" s="1">
        <f>Table49[[#This Row],[Selling_Price]]-Table49[[#This Row],[Market_Price]]</f>
        <v>406.26000000000022</v>
      </c>
      <c r="M3427" s="1">
        <f>Table49[[#This Row],[Quantity]]*Table49[[#This Row],[Selling_Price]]</f>
        <v>972126.09000000008</v>
      </c>
      <c r="N3427" s="1">
        <f>Table49[[#This Row],[Quantity]]*Table49[[#This Row],[Profit_Per_Quantity]]</f>
        <v>170222.94000000009</v>
      </c>
      <c r="O3427" s="1" t="s">
        <v>47</v>
      </c>
    </row>
    <row r="3428" spans="1:15" x14ac:dyDescent="0.3">
      <c r="A3428" s="1" t="s">
        <v>8116</v>
      </c>
      <c r="B3428" s="1" t="s">
        <v>210</v>
      </c>
      <c r="C3428" s="14" t="s">
        <v>4580</v>
      </c>
      <c r="D3428" s="1" t="s">
        <v>20</v>
      </c>
      <c r="E3428" s="1" t="s">
        <v>27</v>
      </c>
      <c r="F3428" s="1" t="s">
        <v>32</v>
      </c>
      <c r="G3428" s="1" t="s">
        <v>43</v>
      </c>
      <c r="H3428" s="1">
        <v>1019</v>
      </c>
      <c r="I3428" s="1">
        <v>379.86</v>
      </c>
      <c r="J3428" s="1">
        <v>542.86</v>
      </c>
      <c r="K3428" s="1">
        <v>209</v>
      </c>
      <c r="L3428" s="1">
        <f>Table49[[#This Row],[Selling_Price]]-Table49[[#This Row],[Market_Price]]</f>
        <v>163</v>
      </c>
      <c r="M3428" s="1">
        <f>Table49[[#This Row],[Quantity]]*Table49[[#This Row],[Selling_Price]]</f>
        <v>113457.74</v>
      </c>
      <c r="N3428" s="1">
        <f>Table49[[#This Row],[Quantity]]*Table49[[#This Row],[Profit_Per_Quantity]]</f>
        <v>34067</v>
      </c>
      <c r="O3428" s="1" t="s">
        <v>47</v>
      </c>
    </row>
    <row r="3429" spans="1:15" x14ac:dyDescent="0.3">
      <c r="A3429" s="1" t="s">
        <v>7934</v>
      </c>
      <c r="B3429" s="1" t="s">
        <v>2542</v>
      </c>
      <c r="C3429" s="14" t="s">
        <v>4955</v>
      </c>
      <c r="D3429" s="1" t="s">
        <v>12</v>
      </c>
      <c r="E3429" s="1" t="s">
        <v>25</v>
      </c>
      <c r="F3429" s="1" t="s">
        <v>35</v>
      </c>
      <c r="G3429" s="1" t="s">
        <v>38</v>
      </c>
      <c r="H3429" s="1">
        <v>1028</v>
      </c>
      <c r="I3429" s="1">
        <v>1193.1099999999999</v>
      </c>
      <c r="J3429" s="1">
        <v>2202.2199999999998</v>
      </c>
      <c r="K3429" s="1">
        <v>158</v>
      </c>
      <c r="L3429" s="1">
        <f>Table49[[#This Row],[Selling_Price]]-Table49[[#This Row],[Market_Price]]</f>
        <v>1009.1099999999999</v>
      </c>
      <c r="M3429" s="1">
        <f>Table49[[#This Row],[Quantity]]*Table49[[#This Row],[Selling_Price]]</f>
        <v>347950.75999999995</v>
      </c>
      <c r="N3429" s="1">
        <f>Table49[[#This Row],[Quantity]]*Table49[[#This Row],[Profit_Per_Quantity]]</f>
        <v>159439.37999999998</v>
      </c>
      <c r="O3429" s="1" t="s">
        <v>47</v>
      </c>
    </row>
    <row r="3430" spans="1:15" x14ac:dyDescent="0.3">
      <c r="A3430" s="1" t="s">
        <v>8826</v>
      </c>
      <c r="B3430" s="1" t="s">
        <v>1387</v>
      </c>
      <c r="C3430" s="14" t="s">
        <v>4932</v>
      </c>
      <c r="D3430" s="1" t="s">
        <v>18</v>
      </c>
      <c r="E3430" s="1" t="s">
        <v>25</v>
      </c>
      <c r="F3430" s="1" t="s">
        <v>33</v>
      </c>
      <c r="G3430" s="1" t="s">
        <v>43</v>
      </c>
      <c r="H3430" s="1">
        <v>1034</v>
      </c>
      <c r="I3430" s="1">
        <v>1773.88</v>
      </c>
      <c r="J3430" s="1">
        <v>3025.19</v>
      </c>
      <c r="K3430" s="1">
        <v>292</v>
      </c>
      <c r="L3430" s="1">
        <f>Table49[[#This Row],[Selling_Price]]-Table49[[#This Row],[Market_Price]]</f>
        <v>1251.31</v>
      </c>
      <c r="M3430" s="1">
        <f>Table49[[#This Row],[Quantity]]*Table49[[#This Row],[Selling_Price]]</f>
        <v>883355.48</v>
      </c>
      <c r="N3430" s="1">
        <f>Table49[[#This Row],[Quantity]]*Table49[[#This Row],[Profit_Per_Quantity]]</f>
        <v>365382.51999999996</v>
      </c>
      <c r="O3430" s="1" t="s">
        <v>47</v>
      </c>
    </row>
    <row r="3431" spans="1:15" x14ac:dyDescent="0.3">
      <c r="A3431" s="1" t="s">
        <v>10481</v>
      </c>
      <c r="B3431" s="1" t="s">
        <v>3979</v>
      </c>
      <c r="C3431" s="14" t="s">
        <v>4707</v>
      </c>
      <c r="D3431" s="1" t="s">
        <v>12</v>
      </c>
      <c r="E3431" s="1" t="s">
        <v>24</v>
      </c>
      <c r="F3431" s="1" t="s">
        <v>34</v>
      </c>
      <c r="G3431" s="1" t="s">
        <v>44</v>
      </c>
      <c r="H3431" s="1">
        <v>1012</v>
      </c>
      <c r="I3431" s="1">
        <v>939.9</v>
      </c>
      <c r="J3431" s="1">
        <v>1144.72</v>
      </c>
      <c r="K3431" s="1">
        <v>286</v>
      </c>
      <c r="L3431" s="1">
        <f>Table49[[#This Row],[Selling_Price]]-Table49[[#This Row],[Market_Price]]</f>
        <v>204.82000000000005</v>
      </c>
      <c r="M3431" s="1">
        <f>Table49[[#This Row],[Quantity]]*Table49[[#This Row],[Selling_Price]]</f>
        <v>327389.92</v>
      </c>
      <c r="N3431" s="1">
        <f>Table49[[#This Row],[Quantity]]*Table49[[#This Row],[Profit_Per_Quantity]]</f>
        <v>58578.520000000011</v>
      </c>
      <c r="O3431" s="1" t="s">
        <v>47</v>
      </c>
    </row>
    <row r="3432" spans="1:15" x14ac:dyDescent="0.3">
      <c r="A3432" s="1" t="s">
        <v>7491</v>
      </c>
      <c r="B3432" s="1" t="s">
        <v>3194</v>
      </c>
      <c r="C3432" s="14" t="s">
        <v>5292</v>
      </c>
      <c r="D3432" s="1" t="s">
        <v>19</v>
      </c>
      <c r="E3432" s="1" t="s">
        <v>30</v>
      </c>
      <c r="F3432" s="1" t="s">
        <v>32</v>
      </c>
      <c r="G3432" s="1" t="s">
        <v>43</v>
      </c>
      <c r="H3432" s="1">
        <v>1091</v>
      </c>
      <c r="I3432" s="1">
        <v>1483.93</v>
      </c>
      <c r="J3432" s="1">
        <v>2646.08</v>
      </c>
      <c r="K3432" s="1">
        <v>6</v>
      </c>
      <c r="L3432" s="1">
        <f>Table49[[#This Row],[Selling_Price]]-Table49[[#This Row],[Market_Price]]</f>
        <v>1162.1499999999999</v>
      </c>
      <c r="M3432" s="1">
        <f>Table49[[#This Row],[Quantity]]*Table49[[#This Row],[Selling_Price]]</f>
        <v>15876.48</v>
      </c>
      <c r="N3432" s="1">
        <f>Table49[[#This Row],[Quantity]]*Table49[[#This Row],[Profit_Per_Quantity]]</f>
        <v>6972.9</v>
      </c>
      <c r="O3432" s="1" t="s">
        <v>47</v>
      </c>
    </row>
    <row r="3433" spans="1:15" x14ac:dyDescent="0.3">
      <c r="A3433" s="1" t="s">
        <v>9961</v>
      </c>
      <c r="B3433" s="1" t="s">
        <v>3195</v>
      </c>
      <c r="C3433" s="14" t="s">
        <v>4949</v>
      </c>
      <c r="D3433" s="1" t="s">
        <v>17</v>
      </c>
      <c r="E3433" s="1" t="s">
        <v>27</v>
      </c>
      <c r="F3433" s="1" t="s">
        <v>34</v>
      </c>
      <c r="G3433" s="1" t="s">
        <v>45</v>
      </c>
      <c r="H3433" s="1">
        <v>1041</v>
      </c>
      <c r="I3433" s="1">
        <v>156.21</v>
      </c>
      <c r="J3433" s="1">
        <v>227.25</v>
      </c>
      <c r="K3433" s="1">
        <v>236</v>
      </c>
      <c r="L3433" s="1">
        <f>Table49[[#This Row],[Selling_Price]]-Table49[[#This Row],[Market_Price]]</f>
        <v>71.039999999999992</v>
      </c>
      <c r="M3433" s="1">
        <f>Table49[[#This Row],[Quantity]]*Table49[[#This Row],[Selling_Price]]</f>
        <v>53631</v>
      </c>
      <c r="N3433" s="1">
        <f>Table49[[#This Row],[Quantity]]*Table49[[#This Row],[Profit_Per_Quantity]]</f>
        <v>16765.439999999999</v>
      </c>
      <c r="O3433" s="1" t="s">
        <v>47</v>
      </c>
    </row>
    <row r="3434" spans="1:15" x14ac:dyDescent="0.3">
      <c r="A3434" s="1" t="s">
        <v>10127</v>
      </c>
      <c r="B3434" s="1" t="s">
        <v>3473</v>
      </c>
      <c r="C3434" s="14" t="s">
        <v>4913</v>
      </c>
      <c r="D3434" s="1" t="s">
        <v>16</v>
      </c>
      <c r="E3434" s="1" t="s">
        <v>28</v>
      </c>
      <c r="F3434" s="1" t="s">
        <v>34</v>
      </c>
      <c r="G3434" s="1" t="s">
        <v>40</v>
      </c>
      <c r="H3434" s="1">
        <v>1084</v>
      </c>
      <c r="I3434" s="1">
        <v>1276.51</v>
      </c>
      <c r="J3434" s="1">
        <v>2551.09</v>
      </c>
      <c r="K3434" s="1">
        <v>12</v>
      </c>
      <c r="L3434" s="1">
        <f>Table49[[#This Row],[Selling_Price]]-Table49[[#This Row],[Market_Price]]</f>
        <v>1274.5800000000002</v>
      </c>
      <c r="M3434" s="1">
        <f>Table49[[#This Row],[Quantity]]*Table49[[#This Row],[Selling_Price]]</f>
        <v>30613.08</v>
      </c>
      <c r="N3434" s="1">
        <f>Table49[[#This Row],[Quantity]]*Table49[[#This Row],[Profit_Per_Quantity]]</f>
        <v>15294.960000000003</v>
      </c>
      <c r="O3434" s="1" t="s">
        <v>47</v>
      </c>
    </row>
    <row r="3435" spans="1:15" x14ac:dyDescent="0.3">
      <c r="A3435" s="1" t="s">
        <v>6334</v>
      </c>
      <c r="B3435" s="1" t="s">
        <v>3083</v>
      </c>
      <c r="C3435" s="14" t="s">
        <v>5361</v>
      </c>
      <c r="D3435" s="1" t="s">
        <v>14</v>
      </c>
      <c r="E3435" s="1" t="s">
        <v>28</v>
      </c>
      <c r="F3435" s="1" t="s">
        <v>31</v>
      </c>
      <c r="G3435" s="1" t="s">
        <v>37</v>
      </c>
      <c r="H3435" s="1">
        <v>1074</v>
      </c>
      <c r="I3435" s="1">
        <v>753.82</v>
      </c>
      <c r="J3435" s="1">
        <v>1194.72</v>
      </c>
      <c r="K3435" s="1">
        <v>104</v>
      </c>
      <c r="L3435" s="1">
        <f>Table49[[#This Row],[Selling_Price]]-Table49[[#This Row],[Market_Price]]</f>
        <v>440.9</v>
      </c>
      <c r="M3435" s="1">
        <f>Table49[[#This Row],[Quantity]]*Table49[[#This Row],[Selling_Price]]</f>
        <v>124250.88</v>
      </c>
      <c r="N3435" s="1">
        <f>Table49[[#This Row],[Quantity]]*Table49[[#This Row],[Profit_Per_Quantity]]</f>
        <v>45853.599999999999</v>
      </c>
      <c r="O3435" s="1" t="s">
        <v>47</v>
      </c>
    </row>
    <row r="3436" spans="1:15" x14ac:dyDescent="0.3">
      <c r="A3436" s="1" t="s">
        <v>7241</v>
      </c>
      <c r="B3436" s="1" t="s">
        <v>4109</v>
      </c>
      <c r="C3436" s="14" t="s">
        <v>4452</v>
      </c>
      <c r="D3436" s="1" t="s">
        <v>12</v>
      </c>
      <c r="E3436" s="1" t="s">
        <v>29</v>
      </c>
      <c r="F3436" s="1" t="s">
        <v>32</v>
      </c>
      <c r="G3436" s="1" t="s">
        <v>42</v>
      </c>
      <c r="H3436" s="1">
        <v>1028</v>
      </c>
      <c r="I3436" s="1">
        <v>1696.03</v>
      </c>
      <c r="J3436" s="1">
        <v>2668.36</v>
      </c>
      <c r="K3436" s="1">
        <v>191</v>
      </c>
      <c r="L3436" s="1">
        <f>Table49[[#This Row],[Selling_Price]]-Table49[[#This Row],[Market_Price]]</f>
        <v>972.33000000000015</v>
      </c>
      <c r="M3436" s="1">
        <f>Table49[[#This Row],[Quantity]]*Table49[[#This Row],[Selling_Price]]</f>
        <v>509656.76</v>
      </c>
      <c r="N3436" s="1">
        <f>Table49[[#This Row],[Quantity]]*Table49[[#This Row],[Profit_Per_Quantity]]</f>
        <v>185715.03000000003</v>
      </c>
      <c r="O3436" s="1" t="s">
        <v>47</v>
      </c>
    </row>
    <row r="3437" spans="1:15" x14ac:dyDescent="0.3">
      <c r="A3437" s="1" t="s">
        <v>8531</v>
      </c>
      <c r="B3437" s="1" t="s">
        <v>903</v>
      </c>
      <c r="C3437" s="14" t="s">
        <v>5817</v>
      </c>
      <c r="D3437" s="1" t="s">
        <v>11</v>
      </c>
      <c r="E3437" s="1" t="s">
        <v>4349</v>
      </c>
      <c r="F3437" s="1" t="s">
        <v>35</v>
      </c>
      <c r="G3437" s="1" t="s">
        <v>38</v>
      </c>
      <c r="H3437" s="1">
        <v>1062</v>
      </c>
      <c r="I3437" s="1">
        <v>1523.5</v>
      </c>
      <c r="J3437" s="1">
        <v>2309.6999999999998</v>
      </c>
      <c r="K3437" s="1">
        <v>470</v>
      </c>
      <c r="L3437" s="1">
        <f>Table49[[#This Row],[Selling_Price]]-Table49[[#This Row],[Market_Price]]</f>
        <v>786.19999999999982</v>
      </c>
      <c r="M3437" s="1">
        <f>Table49[[#This Row],[Quantity]]*Table49[[#This Row],[Selling_Price]]</f>
        <v>1085559</v>
      </c>
      <c r="N3437" s="1">
        <f>Table49[[#This Row],[Quantity]]*Table49[[#This Row],[Profit_Per_Quantity]]</f>
        <v>369513.99999999994</v>
      </c>
      <c r="O3437" s="1" t="s">
        <v>47</v>
      </c>
    </row>
    <row r="3438" spans="1:15" x14ac:dyDescent="0.3">
      <c r="A3438" s="1" t="s">
        <v>9647</v>
      </c>
      <c r="B3438" s="1" t="s">
        <v>2707</v>
      </c>
      <c r="C3438" s="14" t="s">
        <v>5573</v>
      </c>
      <c r="D3438" s="1" t="s">
        <v>17</v>
      </c>
      <c r="E3438" s="1" t="s">
        <v>25</v>
      </c>
      <c r="F3438" s="1" t="s">
        <v>34</v>
      </c>
      <c r="G3438" s="1" t="s">
        <v>44</v>
      </c>
      <c r="H3438" s="1">
        <v>1093</v>
      </c>
      <c r="I3438" s="1">
        <v>100.85</v>
      </c>
      <c r="J3438" s="1">
        <v>125.21</v>
      </c>
      <c r="K3438" s="1">
        <v>411</v>
      </c>
      <c r="L3438" s="1">
        <f>Table49[[#This Row],[Selling_Price]]-Table49[[#This Row],[Market_Price]]</f>
        <v>24.36</v>
      </c>
      <c r="M3438" s="1">
        <f>Table49[[#This Row],[Quantity]]*Table49[[#This Row],[Selling_Price]]</f>
        <v>51461.31</v>
      </c>
      <c r="N3438" s="1">
        <f>Table49[[#This Row],[Quantity]]*Table49[[#This Row],[Profit_Per_Quantity]]</f>
        <v>10011.959999999999</v>
      </c>
      <c r="O3438" s="1" t="s">
        <v>47</v>
      </c>
    </row>
    <row r="3439" spans="1:15" x14ac:dyDescent="0.3">
      <c r="A3439" s="1" t="s">
        <v>9523</v>
      </c>
      <c r="B3439" s="1" t="s">
        <v>2504</v>
      </c>
      <c r="C3439" s="14" t="s">
        <v>5238</v>
      </c>
      <c r="D3439" s="1" t="s">
        <v>13</v>
      </c>
      <c r="E3439" s="1" t="s">
        <v>28</v>
      </c>
      <c r="F3439" s="1" t="s">
        <v>35</v>
      </c>
      <c r="G3439" s="1" t="s">
        <v>4352</v>
      </c>
      <c r="H3439" s="1">
        <v>1090</v>
      </c>
      <c r="I3439" s="1">
        <v>272.94</v>
      </c>
      <c r="J3439" s="1">
        <v>441.33</v>
      </c>
      <c r="K3439" s="1">
        <v>143</v>
      </c>
      <c r="L3439" s="1">
        <f>Table49[[#This Row],[Selling_Price]]-Table49[[#This Row],[Market_Price]]</f>
        <v>168.39</v>
      </c>
      <c r="M3439" s="1">
        <f>Table49[[#This Row],[Quantity]]*Table49[[#This Row],[Selling_Price]]</f>
        <v>63110.189999999995</v>
      </c>
      <c r="N3439" s="1">
        <f>Table49[[#This Row],[Quantity]]*Table49[[#This Row],[Profit_Per_Quantity]]</f>
        <v>24079.769999999997</v>
      </c>
      <c r="O3439" s="1" t="s">
        <v>47</v>
      </c>
    </row>
    <row r="3440" spans="1:15" x14ac:dyDescent="0.3">
      <c r="A3440" s="1" t="s">
        <v>8624</v>
      </c>
      <c r="B3440" s="1" t="s">
        <v>1057</v>
      </c>
      <c r="C3440" s="14" t="s">
        <v>4873</v>
      </c>
      <c r="D3440" s="1" t="s">
        <v>15</v>
      </c>
      <c r="E3440" s="1" t="s">
        <v>4349</v>
      </c>
      <c r="F3440" s="1" t="s">
        <v>34</v>
      </c>
      <c r="G3440" s="1" t="s">
        <v>37</v>
      </c>
      <c r="H3440" s="1">
        <v>1096</v>
      </c>
      <c r="I3440" s="1">
        <v>332.67</v>
      </c>
      <c r="J3440" s="1">
        <v>547.01</v>
      </c>
      <c r="K3440" s="1">
        <v>389</v>
      </c>
      <c r="L3440" s="1">
        <f>Table49[[#This Row],[Selling_Price]]-Table49[[#This Row],[Market_Price]]</f>
        <v>214.33999999999997</v>
      </c>
      <c r="M3440" s="1">
        <f>Table49[[#This Row],[Quantity]]*Table49[[#This Row],[Selling_Price]]</f>
        <v>212786.88999999998</v>
      </c>
      <c r="N3440" s="1">
        <f>Table49[[#This Row],[Quantity]]*Table49[[#This Row],[Profit_Per_Quantity]]</f>
        <v>83378.259999999995</v>
      </c>
      <c r="O3440" s="1" t="s">
        <v>47</v>
      </c>
    </row>
    <row r="3441" spans="1:15" x14ac:dyDescent="0.3">
      <c r="A3441" s="1" t="s">
        <v>9683</v>
      </c>
      <c r="B3441" s="1" t="s">
        <v>2761</v>
      </c>
      <c r="C3441" s="14" t="s">
        <v>4999</v>
      </c>
      <c r="D3441" s="1" t="s">
        <v>17</v>
      </c>
      <c r="E3441" s="1" t="s">
        <v>27</v>
      </c>
      <c r="F3441" s="1" t="s">
        <v>35</v>
      </c>
      <c r="G3441" s="1" t="s">
        <v>4352</v>
      </c>
      <c r="H3441" s="1">
        <v>1028</v>
      </c>
      <c r="I3441" s="1">
        <v>1440.68</v>
      </c>
      <c r="J3441" s="1">
        <v>1937.78</v>
      </c>
      <c r="K3441" s="1">
        <v>336</v>
      </c>
      <c r="L3441" s="1">
        <f>Table49[[#This Row],[Selling_Price]]-Table49[[#This Row],[Market_Price]]</f>
        <v>497.09999999999991</v>
      </c>
      <c r="M3441" s="1">
        <f>Table49[[#This Row],[Quantity]]*Table49[[#This Row],[Selling_Price]]</f>
        <v>651094.07999999996</v>
      </c>
      <c r="N3441" s="1">
        <f>Table49[[#This Row],[Quantity]]*Table49[[#This Row],[Profit_Per_Quantity]]</f>
        <v>167025.59999999998</v>
      </c>
      <c r="O3441" s="1" t="s">
        <v>47</v>
      </c>
    </row>
    <row r="3442" spans="1:15" x14ac:dyDescent="0.3">
      <c r="A3442" s="1" t="s">
        <v>9547</v>
      </c>
      <c r="B3442" s="1" t="s">
        <v>2535</v>
      </c>
      <c r="C3442" s="14" t="s">
        <v>4612</v>
      </c>
      <c r="D3442" s="1" t="s">
        <v>16</v>
      </c>
      <c r="E3442" s="1" t="s">
        <v>4351</v>
      </c>
      <c r="F3442" s="1" t="s">
        <v>34</v>
      </c>
      <c r="G3442" s="1" t="s">
        <v>45</v>
      </c>
      <c r="H3442" s="1">
        <v>1020</v>
      </c>
      <c r="I3442" s="1">
        <v>1849.53</v>
      </c>
      <c r="J3442" s="1">
        <v>3446.36</v>
      </c>
      <c r="K3442" s="1">
        <v>207</v>
      </c>
      <c r="L3442" s="1">
        <f>Table49[[#This Row],[Selling_Price]]-Table49[[#This Row],[Market_Price]]</f>
        <v>1596.8300000000002</v>
      </c>
      <c r="M3442" s="1">
        <f>Table49[[#This Row],[Quantity]]*Table49[[#This Row],[Selling_Price]]</f>
        <v>713396.52</v>
      </c>
      <c r="N3442" s="1">
        <f>Table49[[#This Row],[Quantity]]*Table49[[#This Row],[Profit_Per_Quantity]]</f>
        <v>330543.81000000006</v>
      </c>
      <c r="O3442" s="1" t="s">
        <v>47</v>
      </c>
    </row>
    <row r="3443" spans="1:15" x14ac:dyDescent="0.3">
      <c r="A3443" s="1" t="s">
        <v>7552</v>
      </c>
      <c r="B3443" s="1" t="s">
        <v>1038</v>
      </c>
      <c r="C3443" s="14" t="s">
        <v>5124</v>
      </c>
      <c r="D3443" s="1" t="s">
        <v>19</v>
      </c>
      <c r="E3443" s="1" t="s">
        <v>30</v>
      </c>
      <c r="F3443" s="1" t="s">
        <v>34</v>
      </c>
      <c r="G3443" s="1" t="s">
        <v>44</v>
      </c>
      <c r="H3443" s="1">
        <v>1100</v>
      </c>
      <c r="I3443" s="1">
        <v>952.08</v>
      </c>
      <c r="J3443" s="1">
        <v>1732.86</v>
      </c>
      <c r="K3443" s="1">
        <v>386</v>
      </c>
      <c r="L3443" s="1">
        <f>Table49[[#This Row],[Selling_Price]]-Table49[[#This Row],[Market_Price]]</f>
        <v>780.77999999999986</v>
      </c>
      <c r="M3443" s="1">
        <f>Table49[[#This Row],[Quantity]]*Table49[[#This Row],[Selling_Price]]</f>
        <v>668883.96</v>
      </c>
      <c r="N3443" s="1">
        <f>Table49[[#This Row],[Quantity]]*Table49[[#This Row],[Profit_Per_Quantity]]</f>
        <v>301381.07999999996</v>
      </c>
      <c r="O3443" s="1" t="s">
        <v>47</v>
      </c>
    </row>
    <row r="3444" spans="1:15" x14ac:dyDescent="0.3">
      <c r="A3444" s="1" t="s">
        <v>8326</v>
      </c>
      <c r="B3444" s="1" t="s">
        <v>565</v>
      </c>
      <c r="C3444" s="14" t="s">
        <v>5345</v>
      </c>
      <c r="D3444" s="1" t="s">
        <v>16</v>
      </c>
      <c r="E3444" s="1" t="s">
        <v>21</v>
      </c>
      <c r="F3444" s="1" t="s">
        <v>35</v>
      </c>
      <c r="G3444" s="1" t="s">
        <v>44</v>
      </c>
      <c r="H3444" s="1">
        <v>1025</v>
      </c>
      <c r="I3444" s="1">
        <v>1326.93</v>
      </c>
      <c r="J3444" s="1">
        <v>2124.9699999999998</v>
      </c>
      <c r="K3444" s="1">
        <v>495</v>
      </c>
      <c r="L3444" s="1">
        <f>Table49[[#This Row],[Selling_Price]]-Table49[[#This Row],[Market_Price]]</f>
        <v>798.03999999999974</v>
      </c>
      <c r="M3444" s="1">
        <f>Table49[[#This Row],[Quantity]]*Table49[[#This Row],[Selling_Price]]</f>
        <v>1051860.1499999999</v>
      </c>
      <c r="N3444" s="1">
        <f>Table49[[#This Row],[Quantity]]*Table49[[#This Row],[Profit_Per_Quantity]]</f>
        <v>395029.79999999987</v>
      </c>
      <c r="O3444" s="1" t="s">
        <v>47</v>
      </c>
    </row>
    <row r="3445" spans="1:15" x14ac:dyDescent="0.3">
      <c r="A3445" s="1" t="s">
        <v>7998</v>
      </c>
      <c r="B3445" s="1" t="s">
        <v>1370</v>
      </c>
      <c r="C3445" s="14" t="s">
        <v>6037</v>
      </c>
      <c r="D3445" s="1" t="s">
        <v>13</v>
      </c>
      <c r="E3445" s="1" t="s">
        <v>26</v>
      </c>
      <c r="F3445" s="1" t="s">
        <v>32</v>
      </c>
      <c r="G3445" s="1" t="s">
        <v>42</v>
      </c>
      <c r="H3445" s="1">
        <v>1075</v>
      </c>
      <c r="I3445" s="1">
        <v>1721.45</v>
      </c>
      <c r="J3445" s="1">
        <v>1909.03</v>
      </c>
      <c r="K3445" s="1">
        <v>409</v>
      </c>
      <c r="L3445" s="1">
        <f>Table49[[#This Row],[Selling_Price]]-Table49[[#This Row],[Market_Price]]</f>
        <v>187.57999999999993</v>
      </c>
      <c r="M3445" s="1">
        <f>Table49[[#This Row],[Quantity]]*Table49[[#This Row],[Selling_Price]]</f>
        <v>780793.27</v>
      </c>
      <c r="N3445" s="1">
        <f>Table49[[#This Row],[Quantity]]*Table49[[#This Row],[Profit_Per_Quantity]]</f>
        <v>76720.219999999972</v>
      </c>
      <c r="O3445" s="1" t="s">
        <v>47</v>
      </c>
    </row>
    <row r="3446" spans="1:15" x14ac:dyDescent="0.3">
      <c r="A3446" s="1" t="s">
        <v>10071</v>
      </c>
      <c r="B3446" s="1" t="s">
        <v>3383</v>
      </c>
      <c r="C3446" s="14" t="s">
        <v>5174</v>
      </c>
      <c r="D3446" s="1" t="s">
        <v>13</v>
      </c>
      <c r="E3446" s="1" t="s">
        <v>30</v>
      </c>
      <c r="F3446" s="1" t="s">
        <v>31</v>
      </c>
      <c r="G3446" s="1" t="s">
        <v>41</v>
      </c>
      <c r="H3446" s="1">
        <v>1086</v>
      </c>
      <c r="I3446" s="1">
        <v>84.31</v>
      </c>
      <c r="J3446" s="1">
        <v>92.75</v>
      </c>
      <c r="K3446" s="1">
        <v>500</v>
      </c>
      <c r="L3446" s="1">
        <f>Table49[[#This Row],[Selling_Price]]-Table49[[#This Row],[Market_Price]]</f>
        <v>8.4399999999999977</v>
      </c>
      <c r="M3446" s="1">
        <f>Table49[[#This Row],[Quantity]]*Table49[[#This Row],[Selling_Price]]</f>
        <v>46375</v>
      </c>
      <c r="N3446" s="1">
        <f>Table49[[#This Row],[Quantity]]*Table49[[#This Row],[Profit_Per_Quantity]]</f>
        <v>4219.9999999999991</v>
      </c>
      <c r="O3446" s="1" t="s">
        <v>47</v>
      </c>
    </row>
    <row r="3447" spans="1:15" x14ac:dyDescent="0.3">
      <c r="A3447" s="1" t="s">
        <v>9498</v>
      </c>
      <c r="B3447" s="1" t="s">
        <v>2463</v>
      </c>
      <c r="C3447" s="14" t="s">
        <v>5683</v>
      </c>
      <c r="D3447" s="1" t="s">
        <v>19</v>
      </c>
      <c r="E3447" s="1" t="s">
        <v>26</v>
      </c>
      <c r="F3447" s="1" t="s">
        <v>31</v>
      </c>
      <c r="G3447" s="1" t="s">
        <v>36</v>
      </c>
      <c r="H3447" s="1">
        <v>1026</v>
      </c>
      <c r="I3447" s="1">
        <v>1747.04</v>
      </c>
      <c r="J3447" s="1">
        <v>3444.13</v>
      </c>
      <c r="K3447" s="1">
        <v>393</v>
      </c>
      <c r="L3447" s="1">
        <f>Table49[[#This Row],[Selling_Price]]-Table49[[#This Row],[Market_Price]]</f>
        <v>1697.0900000000001</v>
      </c>
      <c r="M3447" s="1">
        <f>Table49[[#This Row],[Quantity]]*Table49[[#This Row],[Selling_Price]]</f>
        <v>1353543.09</v>
      </c>
      <c r="N3447" s="1">
        <f>Table49[[#This Row],[Quantity]]*Table49[[#This Row],[Profit_Per_Quantity]]</f>
        <v>666956.37000000011</v>
      </c>
      <c r="O3447" s="1" t="s">
        <v>47</v>
      </c>
    </row>
    <row r="3448" spans="1:15" x14ac:dyDescent="0.3">
      <c r="A3448" s="1" t="s">
        <v>7252</v>
      </c>
      <c r="B3448" s="1" t="s">
        <v>787</v>
      </c>
      <c r="C3448" s="14" t="s">
        <v>5191</v>
      </c>
      <c r="D3448" s="1" t="s">
        <v>19</v>
      </c>
      <c r="E3448" s="1" t="s">
        <v>26</v>
      </c>
      <c r="F3448" s="1" t="s">
        <v>32</v>
      </c>
      <c r="G3448" s="1" t="s">
        <v>36</v>
      </c>
      <c r="H3448" s="1">
        <v>1053</v>
      </c>
      <c r="I3448" s="1">
        <v>1444.77</v>
      </c>
      <c r="J3448" s="1">
        <v>2544.96</v>
      </c>
      <c r="K3448" s="1">
        <v>495</v>
      </c>
      <c r="L3448" s="1">
        <f>Table49[[#This Row],[Selling_Price]]-Table49[[#This Row],[Market_Price]]</f>
        <v>1100.19</v>
      </c>
      <c r="M3448" s="1">
        <f>Table49[[#This Row],[Quantity]]*Table49[[#This Row],[Selling_Price]]</f>
        <v>1259755.2</v>
      </c>
      <c r="N3448" s="1">
        <f>Table49[[#This Row],[Quantity]]*Table49[[#This Row],[Profit_Per_Quantity]]</f>
        <v>544594.05000000005</v>
      </c>
      <c r="O3448" s="1" t="s">
        <v>47</v>
      </c>
    </row>
    <row r="3449" spans="1:15" x14ac:dyDescent="0.3">
      <c r="A3449" s="1" t="s">
        <v>9330</v>
      </c>
      <c r="B3449" s="1" t="s">
        <v>2197</v>
      </c>
      <c r="C3449" s="14" t="s">
        <v>4546</v>
      </c>
      <c r="D3449" s="1" t="s">
        <v>12</v>
      </c>
      <c r="E3449" s="1" t="s">
        <v>30</v>
      </c>
      <c r="F3449" s="1" t="s">
        <v>34</v>
      </c>
      <c r="G3449" s="1" t="s">
        <v>4352</v>
      </c>
      <c r="H3449" s="1">
        <v>1006</v>
      </c>
      <c r="I3449" s="1">
        <v>899.58</v>
      </c>
      <c r="J3449" s="1">
        <v>1377.09</v>
      </c>
      <c r="K3449" s="1">
        <v>226</v>
      </c>
      <c r="L3449" s="1">
        <f>Table49[[#This Row],[Selling_Price]]-Table49[[#This Row],[Market_Price]]</f>
        <v>477.50999999999988</v>
      </c>
      <c r="M3449" s="1">
        <f>Table49[[#This Row],[Quantity]]*Table49[[#This Row],[Selling_Price]]</f>
        <v>311222.33999999997</v>
      </c>
      <c r="N3449" s="1">
        <f>Table49[[#This Row],[Quantity]]*Table49[[#This Row],[Profit_Per_Quantity]]</f>
        <v>107917.25999999997</v>
      </c>
      <c r="O3449" s="1" t="s">
        <v>47</v>
      </c>
    </row>
    <row r="3450" spans="1:15" x14ac:dyDescent="0.3">
      <c r="A3450" s="1" t="s">
        <v>8144</v>
      </c>
      <c r="B3450" s="1" t="s">
        <v>254</v>
      </c>
      <c r="C3450" s="14" t="s">
        <v>5338</v>
      </c>
      <c r="D3450" s="1" t="s">
        <v>15</v>
      </c>
      <c r="E3450" s="1" t="s">
        <v>24</v>
      </c>
      <c r="F3450" s="1" t="s">
        <v>32</v>
      </c>
      <c r="G3450" s="1" t="s">
        <v>40</v>
      </c>
      <c r="H3450" s="1">
        <v>1040</v>
      </c>
      <c r="I3450" s="1">
        <v>1934.43</v>
      </c>
      <c r="J3450" s="1">
        <v>2494.85</v>
      </c>
      <c r="K3450" s="1">
        <v>434</v>
      </c>
      <c r="L3450" s="1">
        <f>Table49[[#This Row],[Selling_Price]]-Table49[[#This Row],[Market_Price]]</f>
        <v>560.41999999999985</v>
      </c>
      <c r="M3450" s="1">
        <f>Table49[[#This Row],[Quantity]]*Table49[[#This Row],[Selling_Price]]</f>
        <v>1082764.8999999999</v>
      </c>
      <c r="N3450" s="1">
        <f>Table49[[#This Row],[Quantity]]*Table49[[#This Row],[Profit_Per_Quantity]]</f>
        <v>243222.27999999994</v>
      </c>
      <c r="O3450" s="1" t="s">
        <v>47</v>
      </c>
    </row>
    <row r="3451" spans="1:15" x14ac:dyDescent="0.3">
      <c r="A3451" s="1" t="s">
        <v>9099</v>
      </c>
      <c r="B3451" s="1" t="s">
        <v>1836</v>
      </c>
      <c r="C3451" s="14" t="s">
        <v>4773</v>
      </c>
      <c r="D3451" s="1" t="s">
        <v>19</v>
      </c>
      <c r="E3451" s="1" t="s">
        <v>24</v>
      </c>
      <c r="F3451" s="1" t="s">
        <v>31</v>
      </c>
      <c r="G3451" s="1" t="s">
        <v>45</v>
      </c>
      <c r="H3451" s="1">
        <v>1025</v>
      </c>
      <c r="I3451" s="1">
        <v>316.79000000000002</v>
      </c>
      <c r="J3451" s="1">
        <v>368.71</v>
      </c>
      <c r="K3451" s="1">
        <v>379</v>
      </c>
      <c r="L3451" s="1">
        <f>Table49[[#This Row],[Selling_Price]]-Table49[[#This Row],[Market_Price]]</f>
        <v>51.919999999999959</v>
      </c>
      <c r="M3451" s="1">
        <f>Table49[[#This Row],[Quantity]]*Table49[[#This Row],[Selling_Price]]</f>
        <v>139741.09</v>
      </c>
      <c r="N3451" s="1">
        <f>Table49[[#This Row],[Quantity]]*Table49[[#This Row],[Profit_Per_Quantity]]</f>
        <v>19677.679999999986</v>
      </c>
      <c r="O3451" s="1" t="s">
        <v>47</v>
      </c>
    </row>
    <row r="3452" spans="1:15" x14ac:dyDescent="0.3">
      <c r="A3452" s="1" t="s">
        <v>8347</v>
      </c>
      <c r="B3452" s="1" t="s">
        <v>607</v>
      </c>
      <c r="C3452" s="14" t="s">
        <v>6215</v>
      </c>
      <c r="D3452" s="1" t="s">
        <v>20</v>
      </c>
      <c r="E3452" s="1" t="s">
        <v>27</v>
      </c>
      <c r="F3452" s="1" t="s">
        <v>34</v>
      </c>
      <c r="G3452" s="1" t="s">
        <v>37</v>
      </c>
      <c r="H3452" s="1">
        <v>1094</v>
      </c>
      <c r="I3452" s="1">
        <v>1920.46</v>
      </c>
      <c r="J3452" s="1">
        <v>2599.4299999999998</v>
      </c>
      <c r="K3452" s="1">
        <v>162</v>
      </c>
      <c r="L3452" s="1">
        <f>Table49[[#This Row],[Selling_Price]]-Table49[[#This Row],[Market_Price]]</f>
        <v>678.9699999999998</v>
      </c>
      <c r="M3452" s="1">
        <f>Table49[[#This Row],[Quantity]]*Table49[[#This Row],[Selling_Price]]</f>
        <v>421107.66</v>
      </c>
      <c r="N3452" s="1">
        <f>Table49[[#This Row],[Quantity]]*Table49[[#This Row],[Profit_Per_Quantity]]</f>
        <v>109993.13999999997</v>
      </c>
      <c r="O3452" s="1" t="s">
        <v>47</v>
      </c>
    </row>
    <row r="3453" spans="1:15" x14ac:dyDescent="0.3">
      <c r="A3453" s="1" t="s">
        <v>7091</v>
      </c>
      <c r="B3453" s="1" t="s">
        <v>2782</v>
      </c>
      <c r="C3453" s="14" t="s">
        <v>5533</v>
      </c>
      <c r="D3453" s="1" t="s">
        <v>20</v>
      </c>
      <c r="E3453" s="1" t="s">
        <v>30</v>
      </c>
      <c r="F3453" s="1" t="s">
        <v>34</v>
      </c>
      <c r="G3453" s="1" t="s">
        <v>36</v>
      </c>
      <c r="H3453" s="1">
        <v>1002</v>
      </c>
      <c r="I3453" s="1">
        <v>119.24</v>
      </c>
      <c r="J3453" s="1">
        <v>224.71</v>
      </c>
      <c r="K3453" s="1">
        <v>167</v>
      </c>
      <c r="L3453" s="1">
        <f>Table49[[#This Row],[Selling_Price]]-Table49[[#This Row],[Market_Price]]</f>
        <v>105.47000000000001</v>
      </c>
      <c r="M3453" s="1">
        <f>Table49[[#This Row],[Quantity]]*Table49[[#This Row],[Selling_Price]]</f>
        <v>37526.57</v>
      </c>
      <c r="N3453" s="1">
        <f>Table49[[#This Row],[Quantity]]*Table49[[#This Row],[Profit_Per_Quantity]]</f>
        <v>17613.490000000002</v>
      </c>
      <c r="O3453" s="1" t="s">
        <v>47</v>
      </c>
    </row>
    <row r="3454" spans="1:15" x14ac:dyDescent="0.3">
      <c r="A3454" s="1" t="s">
        <v>9959</v>
      </c>
      <c r="B3454" s="1" t="s">
        <v>3192</v>
      </c>
      <c r="C3454" s="14" t="s">
        <v>5293</v>
      </c>
      <c r="D3454" s="1" t="s">
        <v>13</v>
      </c>
      <c r="E3454" s="1" t="s">
        <v>30</v>
      </c>
      <c r="F3454" s="1" t="s">
        <v>33</v>
      </c>
      <c r="G3454" s="1" t="s">
        <v>43</v>
      </c>
      <c r="H3454" s="1">
        <v>1070</v>
      </c>
      <c r="I3454" s="1">
        <v>437.53</v>
      </c>
      <c r="J3454" s="1">
        <v>699.93</v>
      </c>
      <c r="K3454" s="1">
        <v>272</v>
      </c>
      <c r="L3454" s="1">
        <f>Table49[[#This Row],[Selling_Price]]-Table49[[#This Row],[Market_Price]]</f>
        <v>262.39999999999998</v>
      </c>
      <c r="M3454" s="1">
        <f>Table49[[#This Row],[Quantity]]*Table49[[#This Row],[Selling_Price]]</f>
        <v>190380.96</v>
      </c>
      <c r="N3454" s="1">
        <f>Table49[[#This Row],[Quantity]]*Table49[[#This Row],[Profit_Per_Quantity]]</f>
        <v>71372.799999999988</v>
      </c>
      <c r="O3454" s="1" t="s">
        <v>47</v>
      </c>
    </row>
    <row r="3455" spans="1:15" x14ac:dyDescent="0.3">
      <c r="A3455" s="1" t="s">
        <v>7748</v>
      </c>
      <c r="B3455" s="1" t="s">
        <v>2156</v>
      </c>
      <c r="C3455" s="14" t="s">
        <v>5431</v>
      </c>
      <c r="D3455" s="1" t="s">
        <v>11</v>
      </c>
      <c r="E3455" s="1" t="s">
        <v>26</v>
      </c>
      <c r="F3455" s="1" t="s">
        <v>34</v>
      </c>
      <c r="G3455" s="1" t="s">
        <v>44</v>
      </c>
      <c r="H3455" s="1">
        <v>1012</v>
      </c>
      <c r="I3455" s="1">
        <v>1945.7</v>
      </c>
      <c r="J3455" s="1">
        <v>3726.83</v>
      </c>
      <c r="K3455" s="1">
        <v>200</v>
      </c>
      <c r="L3455" s="1">
        <f>Table49[[#This Row],[Selling_Price]]-Table49[[#This Row],[Market_Price]]</f>
        <v>1781.1299999999999</v>
      </c>
      <c r="M3455" s="1">
        <f>Table49[[#This Row],[Quantity]]*Table49[[#This Row],[Selling_Price]]</f>
        <v>745366</v>
      </c>
      <c r="N3455" s="1">
        <f>Table49[[#This Row],[Quantity]]*Table49[[#This Row],[Profit_Per_Quantity]]</f>
        <v>356226</v>
      </c>
      <c r="O3455" s="1" t="s">
        <v>47</v>
      </c>
    </row>
    <row r="3456" spans="1:15" x14ac:dyDescent="0.3">
      <c r="A3456" s="1" t="s">
        <v>6736</v>
      </c>
      <c r="B3456" s="1" t="s">
        <v>659</v>
      </c>
      <c r="C3456" s="14" t="s">
        <v>5580</v>
      </c>
      <c r="D3456" s="1" t="s">
        <v>20</v>
      </c>
      <c r="E3456" s="1" t="s">
        <v>4351</v>
      </c>
      <c r="F3456" s="1" t="s">
        <v>34</v>
      </c>
      <c r="G3456" s="1" t="s">
        <v>41</v>
      </c>
      <c r="H3456" s="1">
        <v>1093</v>
      </c>
      <c r="I3456" s="1">
        <v>1219.8499999999999</v>
      </c>
      <c r="J3456" s="1">
        <v>1629.16</v>
      </c>
      <c r="K3456" s="1">
        <v>25</v>
      </c>
      <c r="L3456" s="1">
        <f>Table49[[#This Row],[Selling_Price]]-Table49[[#This Row],[Market_Price]]</f>
        <v>409.31000000000017</v>
      </c>
      <c r="M3456" s="1">
        <f>Table49[[#This Row],[Quantity]]*Table49[[#This Row],[Selling_Price]]</f>
        <v>40729</v>
      </c>
      <c r="N3456" s="1">
        <f>Table49[[#This Row],[Quantity]]*Table49[[#This Row],[Profit_Per_Quantity]]</f>
        <v>10232.750000000004</v>
      </c>
      <c r="O3456" s="1" t="s">
        <v>47</v>
      </c>
    </row>
    <row r="3457" spans="1:15" x14ac:dyDescent="0.3">
      <c r="A3457" s="1" t="s">
        <v>6470</v>
      </c>
      <c r="B3457" s="1" t="s">
        <v>2165</v>
      </c>
      <c r="C3457" s="14" t="s">
        <v>4669</v>
      </c>
      <c r="D3457" s="1" t="s">
        <v>15</v>
      </c>
      <c r="E3457" s="1" t="s">
        <v>27</v>
      </c>
      <c r="F3457" s="1" t="s">
        <v>34</v>
      </c>
      <c r="G3457" s="1" t="s">
        <v>41</v>
      </c>
      <c r="H3457" s="1">
        <v>1095</v>
      </c>
      <c r="I3457" s="1">
        <v>932.44</v>
      </c>
      <c r="J3457" s="1">
        <v>1722.5</v>
      </c>
      <c r="K3457" s="1">
        <v>3</v>
      </c>
      <c r="L3457" s="1">
        <f>Table49[[#This Row],[Selling_Price]]-Table49[[#This Row],[Market_Price]]</f>
        <v>790.06</v>
      </c>
      <c r="M3457" s="1">
        <f>Table49[[#This Row],[Quantity]]*Table49[[#This Row],[Selling_Price]]</f>
        <v>5167.5</v>
      </c>
      <c r="N3457" s="1">
        <f>Table49[[#This Row],[Quantity]]*Table49[[#This Row],[Profit_Per_Quantity]]</f>
        <v>2370.1799999999998</v>
      </c>
      <c r="O3457" s="1" t="s">
        <v>47</v>
      </c>
    </row>
    <row r="3458" spans="1:15" x14ac:dyDescent="0.3">
      <c r="A3458" s="1" t="s">
        <v>6339</v>
      </c>
      <c r="B3458" s="1" t="s">
        <v>3801</v>
      </c>
      <c r="C3458" s="14" t="s">
        <v>4710</v>
      </c>
      <c r="D3458" s="1" t="s">
        <v>14</v>
      </c>
      <c r="E3458" s="1" t="s">
        <v>21</v>
      </c>
      <c r="F3458" s="1" t="s">
        <v>32</v>
      </c>
      <c r="G3458" s="1" t="s">
        <v>38</v>
      </c>
      <c r="H3458" s="1">
        <v>1097</v>
      </c>
      <c r="I3458" s="1">
        <v>1694.83</v>
      </c>
      <c r="J3458" s="1">
        <v>1883.51</v>
      </c>
      <c r="K3458" s="1">
        <v>259</v>
      </c>
      <c r="L3458" s="1">
        <f>Table49[[#This Row],[Selling_Price]]-Table49[[#This Row],[Market_Price]]</f>
        <v>188.68000000000006</v>
      </c>
      <c r="M3458" s="1">
        <f>Table49[[#This Row],[Quantity]]*Table49[[#This Row],[Selling_Price]]</f>
        <v>487829.09</v>
      </c>
      <c r="N3458" s="1">
        <f>Table49[[#This Row],[Quantity]]*Table49[[#This Row],[Profit_Per_Quantity]]</f>
        <v>48868.120000000017</v>
      </c>
      <c r="O3458" s="1" t="s">
        <v>47</v>
      </c>
    </row>
    <row r="3459" spans="1:15" x14ac:dyDescent="0.3">
      <c r="A3459" s="1" t="s">
        <v>8360</v>
      </c>
      <c r="B3459" s="1" t="s">
        <v>634</v>
      </c>
      <c r="C3459" s="14" t="s">
        <v>5772</v>
      </c>
      <c r="D3459" s="1" t="s">
        <v>11</v>
      </c>
      <c r="E3459" s="1" t="s">
        <v>24</v>
      </c>
      <c r="F3459" s="1" t="s">
        <v>31</v>
      </c>
      <c r="G3459" s="1" t="s">
        <v>44</v>
      </c>
      <c r="H3459" s="1">
        <v>1067</v>
      </c>
      <c r="I3459" s="1">
        <v>527.27</v>
      </c>
      <c r="J3459" s="1">
        <v>831.97</v>
      </c>
      <c r="K3459" s="1">
        <v>341</v>
      </c>
      <c r="L3459" s="1">
        <f>Table49[[#This Row],[Selling_Price]]-Table49[[#This Row],[Market_Price]]</f>
        <v>304.70000000000005</v>
      </c>
      <c r="M3459" s="1">
        <f>Table49[[#This Row],[Quantity]]*Table49[[#This Row],[Selling_Price]]</f>
        <v>283701.77</v>
      </c>
      <c r="N3459" s="1">
        <f>Table49[[#This Row],[Quantity]]*Table49[[#This Row],[Profit_Per_Quantity]]</f>
        <v>103902.70000000001</v>
      </c>
      <c r="O3459" s="1" t="s">
        <v>47</v>
      </c>
    </row>
    <row r="3460" spans="1:15" x14ac:dyDescent="0.3">
      <c r="A3460" s="1" t="s">
        <v>9137</v>
      </c>
      <c r="B3460" s="1" t="s">
        <v>1892</v>
      </c>
      <c r="C3460" s="14" t="s">
        <v>4801</v>
      </c>
      <c r="D3460" s="1" t="s">
        <v>11</v>
      </c>
      <c r="E3460" s="1" t="s">
        <v>4351</v>
      </c>
      <c r="F3460" s="1" t="s">
        <v>31</v>
      </c>
      <c r="G3460" s="1" t="s">
        <v>38</v>
      </c>
      <c r="H3460" s="1">
        <v>1049</v>
      </c>
      <c r="I3460" s="1">
        <v>1285.07</v>
      </c>
      <c r="J3460" s="1">
        <v>1545.13</v>
      </c>
      <c r="K3460" s="1">
        <v>18</v>
      </c>
      <c r="L3460" s="1">
        <f>Table49[[#This Row],[Selling_Price]]-Table49[[#This Row],[Market_Price]]</f>
        <v>260.06000000000017</v>
      </c>
      <c r="M3460" s="1">
        <f>Table49[[#This Row],[Quantity]]*Table49[[#This Row],[Selling_Price]]</f>
        <v>27812.340000000004</v>
      </c>
      <c r="N3460" s="1">
        <f>Table49[[#This Row],[Quantity]]*Table49[[#This Row],[Profit_Per_Quantity]]</f>
        <v>4681.0800000000036</v>
      </c>
      <c r="O3460" s="1" t="s">
        <v>47</v>
      </c>
    </row>
    <row r="3461" spans="1:15" x14ac:dyDescent="0.3">
      <c r="A3461" s="1" t="s">
        <v>7173</v>
      </c>
      <c r="B3461" s="1" t="s">
        <v>1791</v>
      </c>
      <c r="C3461" s="14" t="s">
        <v>4843</v>
      </c>
      <c r="D3461" s="1" t="s">
        <v>13</v>
      </c>
      <c r="E3461" s="1" t="s">
        <v>28</v>
      </c>
      <c r="F3461" s="1" t="s">
        <v>31</v>
      </c>
      <c r="G3461" s="1" t="s">
        <v>45</v>
      </c>
      <c r="H3461" s="1">
        <v>1001</v>
      </c>
      <c r="I3461" s="1">
        <v>576.04</v>
      </c>
      <c r="J3461" s="1">
        <v>809.65</v>
      </c>
      <c r="K3461" s="1">
        <v>214</v>
      </c>
      <c r="L3461" s="1">
        <f>Table49[[#This Row],[Selling_Price]]-Table49[[#This Row],[Market_Price]]</f>
        <v>233.61</v>
      </c>
      <c r="M3461" s="1">
        <f>Table49[[#This Row],[Quantity]]*Table49[[#This Row],[Selling_Price]]</f>
        <v>173265.1</v>
      </c>
      <c r="N3461" s="1">
        <f>Table49[[#This Row],[Quantity]]*Table49[[#This Row],[Profit_Per_Quantity]]</f>
        <v>49992.54</v>
      </c>
      <c r="O3461" s="1" t="s">
        <v>47</v>
      </c>
    </row>
    <row r="3462" spans="1:15" x14ac:dyDescent="0.3">
      <c r="A3462" s="1" t="s">
        <v>8689</v>
      </c>
      <c r="B3462" s="1" t="s">
        <v>1153</v>
      </c>
      <c r="C3462" s="14" t="s">
        <v>6094</v>
      </c>
      <c r="D3462" s="1" t="s">
        <v>11</v>
      </c>
      <c r="E3462" s="1" t="s">
        <v>30</v>
      </c>
      <c r="F3462" s="1" t="s">
        <v>34</v>
      </c>
      <c r="G3462" s="1" t="s">
        <v>4352</v>
      </c>
      <c r="H3462" s="1">
        <v>1003</v>
      </c>
      <c r="I3462" s="1">
        <v>1236.04</v>
      </c>
      <c r="J3462" s="1">
        <v>1951.28</v>
      </c>
      <c r="K3462" s="1">
        <v>44</v>
      </c>
      <c r="L3462" s="1">
        <f>Table49[[#This Row],[Selling_Price]]-Table49[[#This Row],[Market_Price]]</f>
        <v>715.24</v>
      </c>
      <c r="M3462" s="1">
        <f>Table49[[#This Row],[Quantity]]*Table49[[#This Row],[Selling_Price]]</f>
        <v>85856.319999999992</v>
      </c>
      <c r="N3462" s="1">
        <f>Table49[[#This Row],[Quantity]]*Table49[[#This Row],[Profit_Per_Quantity]]</f>
        <v>31470.560000000001</v>
      </c>
      <c r="O3462" s="1" t="s">
        <v>47</v>
      </c>
    </row>
    <row r="3463" spans="1:15" x14ac:dyDescent="0.3">
      <c r="A3463" s="1" t="s">
        <v>7759</v>
      </c>
      <c r="B3463" s="1" t="s">
        <v>555</v>
      </c>
      <c r="C3463" s="14" t="s">
        <v>5625</v>
      </c>
      <c r="D3463" s="1" t="s">
        <v>15</v>
      </c>
      <c r="E3463" s="1" t="s">
        <v>4351</v>
      </c>
      <c r="F3463" s="1" t="s">
        <v>35</v>
      </c>
      <c r="G3463" s="1" t="s">
        <v>45</v>
      </c>
      <c r="H3463" s="1">
        <v>1017</v>
      </c>
      <c r="I3463" s="1">
        <v>1976.4</v>
      </c>
      <c r="J3463" s="1">
        <v>2371.94</v>
      </c>
      <c r="K3463" s="1">
        <v>446</v>
      </c>
      <c r="L3463" s="1">
        <f>Table49[[#This Row],[Selling_Price]]-Table49[[#This Row],[Market_Price]]</f>
        <v>395.53999999999996</v>
      </c>
      <c r="M3463" s="1">
        <f>Table49[[#This Row],[Quantity]]*Table49[[#This Row],[Selling_Price]]</f>
        <v>1057885.24</v>
      </c>
      <c r="N3463" s="1">
        <f>Table49[[#This Row],[Quantity]]*Table49[[#This Row],[Profit_Per_Quantity]]</f>
        <v>176410.84</v>
      </c>
      <c r="O3463" s="1" t="s">
        <v>47</v>
      </c>
    </row>
    <row r="3464" spans="1:15" x14ac:dyDescent="0.3">
      <c r="A3464" s="1" t="s">
        <v>8733</v>
      </c>
      <c r="B3464" s="1" t="s">
        <v>1226</v>
      </c>
      <c r="C3464" s="14" t="s">
        <v>5520</v>
      </c>
      <c r="D3464" s="1" t="s">
        <v>15</v>
      </c>
      <c r="E3464" s="1" t="s">
        <v>25</v>
      </c>
      <c r="F3464" s="1" t="s">
        <v>34</v>
      </c>
      <c r="G3464" s="1" t="s">
        <v>4352</v>
      </c>
      <c r="H3464" s="1">
        <v>1095</v>
      </c>
      <c r="I3464" s="1">
        <v>1775.37</v>
      </c>
      <c r="J3464" s="1">
        <v>2906.92</v>
      </c>
      <c r="K3464" s="1">
        <v>42</v>
      </c>
      <c r="L3464" s="1">
        <f>Table49[[#This Row],[Selling_Price]]-Table49[[#This Row],[Market_Price]]</f>
        <v>1131.5500000000002</v>
      </c>
      <c r="M3464" s="1">
        <f>Table49[[#This Row],[Quantity]]*Table49[[#This Row],[Selling_Price]]</f>
        <v>122090.64</v>
      </c>
      <c r="N3464" s="1">
        <f>Table49[[#This Row],[Quantity]]*Table49[[#This Row],[Profit_Per_Quantity]]</f>
        <v>47525.100000000006</v>
      </c>
      <c r="O3464" s="1" t="s">
        <v>47</v>
      </c>
    </row>
    <row r="3465" spans="1:15" x14ac:dyDescent="0.3">
      <c r="A3465" s="1" t="s">
        <v>10350</v>
      </c>
      <c r="B3465" s="1" t="s">
        <v>3784</v>
      </c>
      <c r="C3465" s="14" t="s">
        <v>4866</v>
      </c>
      <c r="D3465" s="1" t="s">
        <v>19</v>
      </c>
      <c r="E3465" s="1" t="s">
        <v>4351</v>
      </c>
      <c r="F3465" s="1" t="s">
        <v>33</v>
      </c>
      <c r="G3465" s="1" t="s">
        <v>37</v>
      </c>
      <c r="H3465" s="1">
        <v>1046</v>
      </c>
      <c r="I3465" s="1">
        <v>1253.6400000000001</v>
      </c>
      <c r="J3465" s="1">
        <v>2402.63</v>
      </c>
      <c r="K3465" s="1">
        <v>345</v>
      </c>
      <c r="L3465" s="1">
        <f>Table49[[#This Row],[Selling_Price]]-Table49[[#This Row],[Market_Price]]</f>
        <v>1148.99</v>
      </c>
      <c r="M3465" s="1">
        <f>Table49[[#This Row],[Quantity]]*Table49[[#This Row],[Selling_Price]]</f>
        <v>828907.35000000009</v>
      </c>
      <c r="N3465" s="1">
        <f>Table49[[#This Row],[Quantity]]*Table49[[#This Row],[Profit_Per_Quantity]]</f>
        <v>396401.55</v>
      </c>
      <c r="O3465" s="1" t="s">
        <v>47</v>
      </c>
    </row>
    <row r="3466" spans="1:15" x14ac:dyDescent="0.3">
      <c r="A3466" s="1" t="s">
        <v>9398</v>
      </c>
      <c r="B3466" s="1" t="s">
        <v>2303</v>
      </c>
      <c r="C3466" s="14" t="s">
        <v>5611</v>
      </c>
      <c r="D3466" s="1" t="s">
        <v>11</v>
      </c>
      <c r="E3466" s="1" t="s">
        <v>29</v>
      </c>
      <c r="F3466" s="1" t="s">
        <v>32</v>
      </c>
      <c r="G3466" s="1" t="s">
        <v>45</v>
      </c>
      <c r="H3466" s="1">
        <v>1057</v>
      </c>
      <c r="I3466" s="1">
        <v>1101.72</v>
      </c>
      <c r="J3466" s="1">
        <v>1560.41</v>
      </c>
      <c r="K3466" s="1">
        <v>220</v>
      </c>
      <c r="L3466" s="1">
        <f>Table49[[#This Row],[Selling_Price]]-Table49[[#This Row],[Market_Price]]</f>
        <v>458.69000000000005</v>
      </c>
      <c r="M3466" s="1">
        <f>Table49[[#This Row],[Quantity]]*Table49[[#This Row],[Selling_Price]]</f>
        <v>343290.2</v>
      </c>
      <c r="N3466" s="1">
        <f>Table49[[#This Row],[Quantity]]*Table49[[#This Row],[Profit_Per_Quantity]]</f>
        <v>100911.80000000002</v>
      </c>
      <c r="O3466" s="1" t="s">
        <v>47</v>
      </c>
    </row>
    <row r="3467" spans="1:15" x14ac:dyDescent="0.3">
      <c r="A3467" s="1" t="s">
        <v>9112</v>
      </c>
      <c r="B3467" s="1" t="s">
        <v>1853</v>
      </c>
      <c r="C3467" s="14" t="s">
        <v>5134</v>
      </c>
      <c r="D3467" s="1" t="s">
        <v>12</v>
      </c>
      <c r="E3467" s="1" t="s">
        <v>25</v>
      </c>
      <c r="F3467" s="1" t="s">
        <v>35</v>
      </c>
      <c r="G3467" s="1" t="s">
        <v>45</v>
      </c>
      <c r="H3467" s="1">
        <v>1026</v>
      </c>
      <c r="I3467" s="1">
        <v>1910.31</v>
      </c>
      <c r="J3467" s="1">
        <v>3706.34</v>
      </c>
      <c r="K3467" s="1">
        <v>391</v>
      </c>
      <c r="L3467" s="1">
        <f>Table49[[#This Row],[Selling_Price]]-Table49[[#This Row],[Market_Price]]</f>
        <v>1796.0300000000002</v>
      </c>
      <c r="M3467" s="1">
        <f>Table49[[#This Row],[Quantity]]*Table49[[#This Row],[Selling_Price]]</f>
        <v>1449178.94</v>
      </c>
      <c r="N3467" s="1">
        <f>Table49[[#This Row],[Quantity]]*Table49[[#This Row],[Profit_Per_Quantity]]</f>
        <v>702247.7300000001</v>
      </c>
      <c r="O3467" s="1" t="s">
        <v>47</v>
      </c>
    </row>
    <row r="3468" spans="1:15" x14ac:dyDescent="0.3">
      <c r="A3468" s="1" t="s">
        <v>10474</v>
      </c>
      <c r="B3468" s="1" t="s">
        <v>3966</v>
      </c>
      <c r="C3468" s="14" t="s">
        <v>4721</v>
      </c>
      <c r="D3468" s="1" t="s">
        <v>14</v>
      </c>
      <c r="E3468" s="1" t="s">
        <v>26</v>
      </c>
      <c r="F3468" s="1" t="s">
        <v>31</v>
      </c>
      <c r="G3468" s="1" t="s">
        <v>40</v>
      </c>
      <c r="H3468" s="1">
        <v>1096</v>
      </c>
      <c r="I3468" s="1">
        <v>358.57</v>
      </c>
      <c r="J3468" s="1">
        <v>511.82</v>
      </c>
      <c r="K3468" s="1">
        <v>19</v>
      </c>
      <c r="L3468" s="1">
        <f>Table49[[#This Row],[Selling_Price]]-Table49[[#This Row],[Market_Price]]</f>
        <v>153.25</v>
      </c>
      <c r="M3468" s="1">
        <f>Table49[[#This Row],[Quantity]]*Table49[[#This Row],[Selling_Price]]</f>
        <v>9724.58</v>
      </c>
      <c r="N3468" s="1">
        <f>Table49[[#This Row],[Quantity]]*Table49[[#This Row],[Profit_Per_Quantity]]</f>
        <v>2911.75</v>
      </c>
      <c r="O3468" s="1" t="s">
        <v>47</v>
      </c>
    </row>
    <row r="3469" spans="1:15" x14ac:dyDescent="0.3">
      <c r="A3469" s="1" t="s">
        <v>7876</v>
      </c>
      <c r="B3469" s="1" t="s">
        <v>809</v>
      </c>
      <c r="C3469" s="14" t="s">
        <v>6174</v>
      </c>
      <c r="D3469" s="1" t="s">
        <v>11</v>
      </c>
      <c r="E3469" s="1" t="s">
        <v>26</v>
      </c>
      <c r="F3469" s="1" t="s">
        <v>33</v>
      </c>
      <c r="G3469" s="1" t="s">
        <v>45</v>
      </c>
      <c r="H3469" s="1">
        <v>1082</v>
      </c>
      <c r="I3469" s="1">
        <v>664.76</v>
      </c>
      <c r="J3469" s="1">
        <v>1049.47</v>
      </c>
      <c r="K3469" s="1">
        <v>250</v>
      </c>
      <c r="L3469" s="1">
        <f>Table49[[#This Row],[Selling_Price]]-Table49[[#This Row],[Market_Price]]</f>
        <v>384.71000000000004</v>
      </c>
      <c r="M3469" s="1">
        <f>Table49[[#This Row],[Quantity]]*Table49[[#This Row],[Selling_Price]]</f>
        <v>262367.5</v>
      </c>
      <c r="N3469" s="1">
        <f>Table49[[#This Row],[Quantity]]*Table49[[#This Row],[Profit_Per_Quantity]]</f>
        <v>96177.500000000015</v>
      </c>
      <c r="O3469" s="1" t="s">
        <v>47</v>
      </c>
    </row>
    <row r="3470" spans="1:15" x14ac:dyDescent="0.3">
      <c r="A3470" s="1" t="s">
        <v>9550</v>
      </c>
      <c r="B3470" s="1" t="s">
        <v>2539</v>
      </c>
      <c r="C3470" s="14" t="s">
        <v>4896</v>
      </c>
      <c r="D3470" s="1" t="s">
        <v>20</v>
      </c>
      <c r="E3470" s="1" t="s">
        <v>30</v>
      </c>
      <c r="F3470" s="1" t="s">
        <v>34</v>
      </c>
      <c r="G3470" s="1" t="s">
        <v>36</v>
      </c>
      <c r="H3470" s="1">
        <v>1098</v>
      </c>
      <c r="I3470" s="1">
        <v>430.66</v>
      </c>
      <c r="J3470" s="1">
        <v>481.24</v>
      </c>
      <c r="K3470" s="1">
        <v>131</v>
      </c>
      <c r="L3470" s="1">
        <f>Table49[[#This Row],[Selling_Price]]-Table49[[#This Row],[Market_Price]]</f>
        <v>50.579999999999984</v>
      </c>
      <c r="M3470" s="1">
        <f>Table49[[#This Row],[Quantity]]*Table49[[#This Row],[Selling_Price]]</f>
        <v>63042.44</v>
      </c>
      <c r="N3470" s="1">
        <f>Table49[[#This Row],[Quantity]]*Table49[[#This Row],[Profit_Per_Quantity]]</f>
        <v>6625.9799999999977</v>
      </c>
      <c r="O3470" s="1" t="s">
        <v>47</v>
      </c>
    </row>
    <row r="3471" spans="1:15" x14ac:dyDescent="0.3">
      <c r="A3471" s="1" t="s">
        <v>7643</v>
      </c>
      <c r="B3471" s="1" t="s">
        <v>1819</v>
      </c>
      <c r="C3471" s="14" t="s">
        <v>5813</v>
      </c>
      <c r="D3471" s="1" t="s">
        <v>19</v>
      </c>
      <c r="E3471" s="1" t="s">
        <v>28</v>
      </c>
      <c r="F3471" s="1" t="s">
        <v>34</v>
      </c>
      <c r="G3471" s="1" t="s">
        <v>40</v>
      </c>
      <c r="H3471" s="1">
        <v>1045</v>
      </c>
      <c r="I3471" s="1">
        <v>1874.79</v>
      </c>
      <c r="J3471" s="1">
        <v>2094.4499999999998</v>
      </c>
      <c r="K3471" s="1">
        <v>358</v>
      </c>
      <c r="L3471" s="1">
        <f>Table49[[#This Row],[Selling_Price]]-Table49[[#This Row],[Market_Price]]</f>
        <v>219.65999999999985</v>
      </c>
      <c r="M3471" s="1">
        <f>Table49[[#This Row],[Quantity]]*Table49[[#This Row],[Selling_Price]]</f>
        <v>749813.1</v>
      </c>
      <c r="N3471" s="1">
        <f>Table49[[#This Row],[Quantity]]*Table49[[#This Row],[Profit_Per_Quantity]]</f>
        <v>78638.279999999941</v>
      </c>
      <c r="O3471" s="1" t="s">
        <v>47</v>
      </c>
    </row>
    <row r="3472" spans="1:15" x14ac:dyDescent="0.3">
      <c r="A3472" s="1" t="s">
        <v>6726</v>
      </c>
      <c r="B3472" s="1" t="s">
        <v>1787</v>
      </c>
      <c r="C3472" s="14" t="s">
        <v>5915</v>
      </c>
      <c r="D3472" s="1" t="s">
        <v>19</v>
      </c>
      <c r="E3472" s="1" t="s">
        <v>26</v>
      </c>
      <c r="F3472" s="1" t="s">
        <v>31</v>
      </c>
      <c r="G3472" s="1" t="s">
        <v>42</v>
      </c>
      <c r="H3472" s="1">
        <v>1081</v>
      </c>
      <c r="I3472" s="1">
        <v>690.17</v>
      </c>
      <c r="J3472" s="1">
        <v>1133.3399999999999</v>
      </c>
      <c r="K3472" s="1">
        <v>68</v>
      </c>
      <c r="L3472" s="1">
        <f>Table49[[#This Row],[Selling_Price]]-Table49[[#This Row],[Market_Price]]</f>
        <v>443.16999999999996</v>
      </c>
      <c r="M3472" s="1">
        <f>Table49[[#This Row],[Quantity]]*Table49[[#This Row],[Selling_Price]]</f>
        <v>77067.12</v>
      </c>
      <c r="N3472" s="1">
        <f>Table49[[#This Row],[Quantity]]*Table49[[#This Row],[Profit_Per_Quantity]]</f>
        <v>30135.559999999998</v>
      </c>
      <c r="O3472" s="1" t="s">
        <v>47</v>
      </c>
    </row>
    <row r="3473" spans="1:15" x14ac:dyDescent="0.3">
      <c r="A3473" s="1" t="s">
        <v>10149</v>
      </c>
      <c r="B3473" s="1" t="s">
        <v>3501</v>
      </c>
      <c r="C3473" s="14" t="s">
        <v>5090</v>
      </c>
      <c r="D3473" s="1" t="s">
        <v>16</v>
      </c>
      <c r="E3473" s="1" t="s">
        <v>29</v>
      </c>
      <c r="F3473" s="1" t="s">
        <v>31</v>
      </c>
      <c r="G3473" s="1" t="s">
        <v>38</v>
      </c>
      <c r="H3473" s="1">
        <v>1020</v>
      </c>
      <c r="I3473" s="1">
        <v>129.36000000000001</v>
      </c>
      <c r="J3473" s="1">
        <v>148.13999999999999</v>
      </c>
      <c r="K3473" s="1">
        <v>383</v>
      </c>
      <c r="L3473" s="1">
        <f>Table49[[#This Row],[Selling_Price]]-Table49[[#This Row],[Market_Price]]</f>
        <v>18.779999999999973</v>
      </c>
      <c r="M3473" s="1">
        <f>Table49[[#This Row],[Quantity]]*Table49[[#This Row],[Selling_Price]]</f>
        <v>56737.619999999995</v>
      </c>
      <c r="N3473" s="1">
        <f>Table49[[#This Row],[Quantity]]*Table49[[#This Row],[Profit_Per_Quantity]]</f>
        <v>7192.7399999999898</v>
      </c>
      <c r="O3473" s="1" t="s">
        <v>47</v>
      </c>
    </row>
    <row r="3474" spans="1:15" x14ac:dyDescent="0.3">
      <c r="A3474" s="1" t="s">
        <v>8508</v>
      </c>
      <c r="B3474" s="1" t="s">
        <v>868</v>
      </c>
      <c r="C3474" s="14" t="s">
        <v>6162</v>
      </c>
      <c r="D3474" s="1" t="s">
        <v>11</v>
      </c>
      <c r="E3474" s="1" t="s">
        <v>4351</v>
      </c>
      <c r="F3474" s="1" t="s">
        <v>34</v>
      </c>
      <c r="G3474" s="1" t="s">
        <v>43</v>
      </c>
      <c r="H3474" s="1">
        <v>1069</v>
      </c>
      <c r="I3474" s="1">
        <v>1873.34</v>
      </c>
      <c r="J3474" s="1">
        <v>2136.84</v>
      </c>
      <c r="K3474" s="1">
        <v>236</v>
      </c>
      <c r="L3474" s="1">
        <f>Table49[[#This Row],[Selling_Price]]-Table49[[#This Row],[Market_Price]]</f>
        <v>263.50000000000023</v>
      </c>
      <c r="M3474" s="1">
        <f>Table49[[#This Row],[Quantity]]*Table49[[#This Row],[Selling_Price]]</f>
        <v>504294.24000000005</v>
      </c>
      <c r="N3474" s="1">
        <f>Table49[[#This Row],[Quantity]]*Table49[[#This Row],[Profit_Per_Quantity]]</f>
        <v>62186.000000000051</v>
      </c>
      <c r="O3474" s="1" t="s">
        <v>47</v>
      </c>
    </row>
    <row r="3475" spans="1:15" x14ac:dyDescent="0.3">
      <c r="A3475" s="1" t="s">
        <v>7997</v>
      </c>
      <c r="B3475" s="1" t="s">
        <v>2355</v>
      </c>
      <c r="C3475" s="14" t="s">
        <v>5503</v>
      </c>
      <c r="D3475" s="1" t="s">
        <v>17</v>
      </c>
      <c r="E3475" s="1" t="s">
        <v>26</v>
      </c>
      <c r="F3475" s="1" t="s">
        <v>35</v>
      </c>
      <c r="G3475" s="1" t="s">
        <v>36</v>
      </c>
      <c r="H3475" s="1">
        <v>1081</v>
      </c>
      <c r="I3475" s="1">
        <v>973.42</v>
      </c>
      <c r="J3475" s="1">
        <v>1675.16</v>
      </c>
      <c r="K3475" s="1">
        <v>112</v>
      </c>
      <c r="L3475" s="1">
        <f>Table49[[#This Row],[Selling_Price]]-Table49[[#This Row],[Market_Price]]</f>
        <v>701.74000000000012</v>
      </c>
      <c r="M3475" s="1">
        <f>Table49[[#This Row],[Quantity]]*Table49[[#This Row],[Selling_Price]]</f>
        <v>187617.92000000001</v>
      </c>
      <c r="N3475" s="1">
        <f>Table49[[#This Row],[Quantity]]*Table49[[#This Row],[Profit_Per_Quantity]]</f>
        <v>78594.880000000019</v>
      </c>
      <c r="O3475" s="1" t="s">
        <v>47</v>
      </c>
    </row>
    <row r="3476" spans="1:15" x14ac:dyDescent="0.3">
      <c r="A3476" s="1" t="s">
        <v>6484</v>
      </c>
      <c r="B3476" s="1" t="s">
        <v>3609</v>
      </c>
      <c r="C3476" s="14" t="s">
        <v>5006</v>
      </c>
      <c r="D3476" s="1" t="s">
        <v>13</v>
      </c>
      <c r="E3476" s="1" t="s">
        <v>30</v>
      </c>
      <c r="F3476" s="1" t="s">
        <v>33</v>
      </c>
      <c r="G3476" s="1" t="s">
        <v>38</v>
      </c>
      <c r="H3476" s="1">
        <v>1054</v>
      </c>
      <c r="I3476" s="1">
        <v>1301.47</v>
      </c>
      <c r="J3476" s="1">
        <v>1891.37</v>
      </c>
      <c r="K3476" s="1">
        <v>486</v>
      </c>
      <c r="L3476" s="1">
        <f>Table49[[#This Row],[Selling_Price]]-Table49[[#This Row],[Market_Price]]</f>
        <v>589.89999999999986</v>
      </c>
      <c r="M3476" s="1">
        <f>Table49[[#This Row],[Quantity]]*Table49[[#This Row],[Selling_Price]]</f>
        <v>919205.82</v>
      </c>
      <c r="N3476" s="1">
        <f>Table49[[#This Row],[Quantity]]*Table49[[#This Row],[Profit_Per_Quantity]]</f>
        <v>286691.39999999991</v>
      </c>
      <c r="O3476" s="1" t="s">
        <v>47</v>
      </c>
    </row>
    <row r="3477" spans="1:15" x14ac:dyDescent="0.3">
      <c r="A3477" s="1" t="s">
        <v>8157</v>
      </c>
      <c r="B3477" s="1" t="s">
        <v>285</v>
      </c>
      <c r="C3477" s="14" t="s">
        <v>5238</v>
      </c>
      <c r="D3477" s="1" t="s">
        <v>17</v>
      </c>
      <c r="E3477" s="1" t="s">
        <v>28</v>
      </c>
      <c r="F3477" s="1" t="s">
        <v>34</v>
      </c>
      <c r="G3477" s="1" t="s">
        <v>45</v>
      </c>
      <c r="H3477" s="1">
        <v>1014</v>
      </c>
      <c r="I3477" s="1">
        <v>1009.33</v>
      </c>
      <c r="J3477" s="1">
        <v>1344.71</v>
      </c>
      <c r="K3477" s="1">
        <v>278</v>
      </c>
      <c r="L3477" s="1">
        <f>Table49[[#This Row],[Selling_Price]]-Table49[[#This Row],[Market_Price]]</f>
        <v>335.38</v>
      </c>
      <c r="M3477" s="1">
        <f>Table49[[#This Row],[Quantity]]*Table49[[#This Row],[Selling_Price]]</f>
        <v>373829.38</v>
      </c>
      <c r="N3477" s="1">
        <f>Table49[[#This Row],[Quantity]]*Table49[[#This Row],[Profit_Per_Quantity]]</f>
        <v>93235.64</v>
      </c>
      <c r="O3477" s="1" t="s">
        <v>47</v>
      </c>
    </row>
    <row r="3478" spans="1:15" x14ac:dyDescent="0.3">
      <c r="A3478" s="1" t="s">
        <v>6952</v>
      </c>
      <c r="B3478" s="1" t="s">
        <v>2937</v>
      </c>
      <c r="C3478" s="14" t="s">
        <v>5446</v>
      </c>
      <c r="D3478" s="1" t="s">
        <v>19</v>
      </c>
      <c r="E3478" s="1" t="s">
        <v>24</v>
      </c>
      <c r="F3478" s="1" t="s">
        <v>34</v>
      </c>
      <c r="G3478" s="1" t="s">
        <v>4352</v>
      </c>
      <c r="H3478" s="1">
        <v>1058</v>
      </c>
      <c r="I3478" s="1">
        <v>1201.9100000000001</v>
      </c>
      <c r="J3478" s="1">
        <v>1728.69</v>
      </c>
      <c r="K3478" s="1">
        <v>160</v>
      </c>
      <c r="L3478" s="1">
        <f>Table49[[#This Row],[Selling_Price]]-Table49[[#This Row],[Market_Price]]</f>
        <v>526.78</v>
      </c>
      <c r="M3478" s="1">
        <f>Table49[[#This Row],[Quantity]]*Table49[[#This Row],[Selling_Price]]</f>
        <v>276590.40000000002</v>
      </c>
      <c r="N3478" s="1">
        <f>Table49[[#This Row],[Quantity]]*Table49[[#This Row],[Profit_Per_Quantity]]</f>
        <v>84284.799999999988</v>
      </c>
      <c r="O3478" s="1" t="s">
        <v>47</v>
      </c>
    </row>
    <row r="3479" spans="1:15" x14ac:dyDescent="0.3">
      <c r="A3479" s="1" t="s">
        <v>6359</v>
      </c>
      <c r="B3479" s="1" t="s">
        <v>2134</v>
      </c>
      <c r="C3479" s="14" t="s">
        <v>5814</v>
      </c>
      <c r="D3479" s="1" t="s">
        <v>12</v>
      </c>
      <c r="E3479" s="1" t="s">
        <v>30</v>
      </c>
      <c r="F3479" s="1" t="s">
        <v>35</v>
      </c>
      <c r="G3479" s="1" t="s">
        <v>37</v>
      </c>
      <c r="H3479" s="1">
        <v>1083</v>
      </c>
      <c r="I3479" s="1">
        <v>143.80000000000001</v>
      </c>
      <c r="J3479" s="1">
        <v>243.01</v>
      </c>
      <c r="K3479" s="1">
        <v>49</v>
      </c>
      <c r="L3479" s="1">
        <f>Table49[[#This Row],[Selling_Price]]-Table49[[#This Row],[Market_Price]]</f>
        <v>99.20999999999998</v>
      </c>
      <c r="M3479" s="1">
        <f>Table49[[#This Row],[Quantity]]*Table49[[#This Row],[Selling_Price]]</f>
        <v>11907.49</v>
      </c>
      <c r="N3479" s="1">
        <f>Table49[[#This Row],[Quantity]]*Table49[[#This Row],[Profit_Per_Quantity]]</f>
        <v>4861.2899999999991</v>
      </c>
      <c r="O3479" s="1" t="s">
        <v>47</v>
      </c>
    </row>
    <row r="3480" spans="1:15" x14ac:dyDescent="0.3">
      <c r="A3480" s="1" t="s">
        <v>8694</v>
      </c>
      <c r="B3480" s="1" t="s">
        <v>1159</v>
      </c>
      <c r="C3480" s="14" t="s">
        <v>5690</v>
      </c>
      <c r="D3480" s="1" t="s">
        <v>13</v>
      </c>
      <c r="E3480" s="1" t="s">
        <v>24</v>
      </c>
      <c r="F3480" s="1" t="s">
        <v>33</v>
      </c>
      <c r="G3480" s="1" t="s">
        <v>37</v>
      </c>
      <c r="H3480" s="1">
        <v>1004</v>
      </c>
      <c r="I3480" s="1">
        <v>301.41000000000003</v>
      </c>
      <c r="J3480" s="1">
        <v>360.26</v>
      </c>
      <c r="K3480" s="1">
        <v>69</v>
      </c>
      <c r="L3480" s="1">
        <f>Table49[[#This Row],[Selling_Price]]-Table49[[#This Row],[Market_Price]]</f>
        <v>58.849999999999966</v>
      </c>
      <c r="M3480" s="1">
        <f>Table49[[#This Row],[Quantity]]*Table49[[#This Row],[Selling_Price]]</f>
        <v>24857.94</v>
      </c>
      <c r="N3480" s="1">
        <f>Table49[[#This Row],[Quantity]]*Table49[[#This Row],[Profit_Per_Quantity]]</f>
        <v>4060.6499999999978</v>
      </c>
      <c r="O3480" s="1" t="s">
        <v>47</v>
      </c>
    </row>
    <row r="3481" spans="1:15" x14ac:dyDescent="0.3">
      <c r="A3481" s="1" t="s">
        <v>10080</v>
      </c>
      <c r="B3481" s="1" t="s">
        <v>3399</v>
      </c>
      <c r="C3481" s="14" t="s">
        <v>5164</v>
      </c>
      <c r="D3481" s="1" t="s">
        <v>13</v>
      </c>
      <c r="E3481" s="1" t="s">
        <v>30</v>
      </c>
      <c r="F3481" s="1" t="s">
        <v>33</v>
      </c>
      <c r="G3481" s="1" t="s">
        <v>45</v>
      </c>
      <c r="H3481" s="1">
        <v>1038</v>
      </c>
      <c r="I3481" s="1">
        <v>1274.94</v>
      </c>
      <c r="J3481" s="1">
        <v>1653.87</v>
      </c>
      <c r="K3481" s="1">
        <v>195</v>
      </c>
      <c r="L3481" s="1">
        <f>Table49[[#This Row],[Selling_Price]]-Table49[[#This Row],[Market_Price]]</f>
        <v>378.92999999999984</v>
      </c>
      <c r="M3481" s="1">
        <f>Table49[[#This Row],[Quantity]]*Table49[[#This Row],[Selling_Price]]</f>
        <v>322504.64999999997</v>
      </c>
      <c r="N3481" s="1">
        <f>Table49[[#This Row],[Quantity]]*Table49[[#This Row],[Profit_Per_Quantity]]</f>
        <v>73891.349999999962</v>
      </c>
      <c r="O3481" s="1" t="s">
        <v>47</v>
      </c>
    </row>
    <row r="3482" spans="1:15" x14ac:dyDescent="0.3">
      <c r="A3482" s="1" t="s">
        <v>10052</v>
      </c>
      <c r="B3482" s="1" t="s">
        <v>2416</v>
      </c>
      <c r="C3482" s="14" t="s">
        <v>5191</v>
      </c>
      <c r="D3482" s="1" t="s">
        <v>20</v>
      </c>
      <c r="E3482" s="1" t="s">
        <v>26</v>
      </c>
      <c r="F3482" s="1" t="s">
        <v>31</v>
      </c>
      <c r="G3482" s="1" t="s">
        <v>42</v>
      </c>
      <c r="H3482" s="1">
        <v>1016</v>
      </c>
      <c r="I3482" s="1">
        <v>52.03</v>
      </c>
      <c r="J3482" s="1">
        <v>100.56</v>
      </c>
      <c r="K3482" s="1">
        <v>82</v>
      </c>
      <c r="L3482" s="1">
        <f>Table49[[#This Row],[Selling_Price]]-Table49[[#This Row],[Market_Price]]</f>
        <v>48.53</v>
      </c>
      <c r="M3482" s="1">
        <f>Table49[[#This Row],[Quantity]]*Table49[[#This Row],[Selling_Price]]</f>
        <v>8245.92</v>
      </c>
      <c r="N3482" s="1">
        <f>Table49[[#This Row],[Quantity]]*Table49[[#This Row],[Profit_Per_Quantity]]</f>
        <v>3979.46</v>
      </c>
      <c r="O3482" s="1" t="s">
        <v>47</v>
      </c>
    </row>
    <row r="3483" spans="1:15" x14ac:dyDescent="0.3">
      <c r="A3483" s="1" t="s">
        <v>9096</v>
      </c>
      <c r="B3483" s="1" t="s">
        <v>1833</v>
      </c>
      <c r="C3483" s="14" t="s">
        <v>5814</v>
      </c>
      <c r="D3483" s="1" t="s">
        <v>15</v>
      </c>
      <c r="E3483" s="1" t="s">
        <v>26</v>
      </c>
      <c r="F3483" s="1" t="s">
        <v>34</v>
      </c>
      <c r="G3483" s="1" t="s">
        <v>42</v>
      </c>
      <c r="H3483" s="1">
        <v>1088</v>
      </c>
      <c r="I3483" s="1">
        <v>1212.06</v>
      </c>
      <c r="J3483" s="1">
        <v>1503.25</v>
      </c>
      <c r="K3483" s="1">
        <v>331</v>
      </c>
      <c r="L3483" s="1">
        <f>Table49[[#This Row],[Selling_Price]]-Table49[[#This Row],[Market_Price]]</f>
        <v>291.19000000000005</v>
      </c>
      <c r="M3483" s="1">
        <f>Table49[[#This Row],[Quantity]]*Table49[[#This Row],[Selling_Price]]</f>
        <v>497575.75</v>
      </c>
      <c r="N3483" s="1">
        <f>Table49[[#This Row],[Quantity]]*Table49[[#This Row],[Profit_Per_Quantity]]</f>
        <v>96383.890000000014</v>
      </c>
      <c r="O3483" s="1" t="s">
        <v>47</v>
      </c>
    </row>
    <row r="3484" spans="1:15" x14ac:dyDescent="0.3">
      <c r="A3484" s="1" t="s">
        <v>6561</v>
      </c>
      <c r="B3484" s="1" t="s">
        <v>558</v>
      </c>
      <c r="C3484" s="14" t="s">
        <v>6222</v>
      </c>
      <c r="D3484" s="1" t="s">
        <v>13</v>
      </c>
      <c r="E3484" s="1" t="s">
        <v>27</v>
      </c>
      <c r="F3484" s="1" t="s">
        <v>34</v>
      </c>
      <c r="G3484" s="1" t="s">
        <v>40</v>
      </c>
      <c r="H3484" s="1">
        <v>1006</v>
      </c>
      <c r="I3484" s="1">
        <v>1382.47</v>
      </c>
      <c r="J3484" s="1">
        <v>1783.14</v>
      </c>
      <c r="K3484" s="1">
        <v>431</v>
      </c>
      <c r="L3484" s="1">
        <f>Table49[[#This Row],[Selling_Price]]-Table49[[#This Row],[Market_Price]]</f>
        <v>400.67000000000007</v>
      </c>
      <c r="M3484" s="1">
        <f>Table49[[#This Row],[Quantity]]*Table49[[#This Row],[Selling_Price]]</f>
        <v>768533.34000000008</v>
      </c>
      <c r="N3484" s="1">
        <f>Table49[[#This Row],[Quantity]]*Table49[[#This Row],[Profit_Per_Quantity]]</f>
        <v>172688.77000000002</v>
      </c>
      <c r="O3484" s="1" t="s">
        <v>47</v>
      </c>
    </row>
    <row r="3485" spans="1:15" x14ac:dyDescent="0.3">
      <c r="A3485" s="1" t="s">
        <v>7543</v>
      </c>
      <c r="B3485" s="1" t="s">
        <v>3251</v>
      </c>
      <c r="C3485" s="14" t="s">
        <v>4499</v>
      </c>
      <c r="D3485" s="1" t="s">
        <v>12</v>
      </c>
      <c r="E3485" s="1" t="s">
        <v>29</v>
      </c>
      <c r="F3485" s="1" t="s">
        <v>34</v>
      </c>
      <c r="G3485" s="1" t="s">
        <v>37</v>
      </c>
      <c r="H3485" s="1">
        <v>1017</v>
      </c>
      <c r="I3485" s="1">
        <v>1618.77</v>
      </c>
      <c r="J3485" s="1">
        <v>3079.21</v>
      </c>
      <c r="K3485" s="1">
        <v>120</v>
      </c>
      <c r="L3485" s="1">
        <f>Table49[[#This Row],[Selling_Price]]-Table49[[#This Row],[Market_Price]]</f>
        <v>1460.44</v>
      </c>
      <c r="M3485" s="1">
        <f>Table49[[#This Row],[Quantity]]*Table49[[#This Row],[Selling_Price]]</f>
        <v>369505.2</v>
      </c>
      <c r="N3485" s="1">
        <f>Table49[[#This Row],[Quantity]]*Table49[[#This Row],[Profit_Per_Quantity]]</f>
        <v>175252.80000000002</v>
      </c>
      <c r="O3485" s="1" t="s">
        <v>47</v>
      </c>
    </row>
    <row r="3486" spans="1:15" x14ac:dyDescent="0.3">
      <c r="A3486" s="1" t="s">
        <v>9470</v>
      </c>
      <c r="B3486" s="1" t="s">
        <v>2419</v>
      </c>
      <c r="C3486" s="14" t="s">
        <v>5703</v>
      </c>
      <c r="D3486" s="1" t="s">
        <v>20</v>
      </c>
      <c r="E3486" s="1" t="s">
        <v>28</v>
      </c>
      <c r="F3486" s="1" t="s">
        <v>33</v>
      </c>
      <c r="G3486" s="1" t="s">
        <v>45</v>
      </c>
      <c r="H3486" s="1">
        <v>1079</v>
      </c>
      <c r="I3486" s="1">
        <v>674.67</v>
      </c>
      <c r="J3486" s="1">
        <v>1192.33</v>
      </c>
      <c r="K3486" s="1">
        <v>445</v>
      </c>
      <c r="L3486" s="1">
        <f>Table49[[#This Row],[Selling_Price]]-Table49[[#This Row],[Market_Price]]</f>
        <v>517.66</v>
      </c>
      <c r="M3486" s="1">
        <f>Table49[[#This Row],[Quantity]]*Table49[[#This Row],[Selling_Price]]</f>
        <v>530586.85</v>
      </c>
      <c r="N3486" s="1">
        <f>Table49[[#This Row],[Quantity]]*Table49[[#This Row],[Profit_Per_Quantity]]</f>
        <v>230358.69999999998</v>
      </c>
      <c r="O3486" s="1" t="s">
        <v>47</v>
      </c>
    </row>
    <row r="3487" spans="1:15" x14ac:dyDescent="0.3">
      <c r="A3487" s="1" t="s">
        <v>7258</v>
      </c>
      <c r="B3487" s="1" t="s">
        <v>3236</v>
      </c>
      <c r="C3487" s="14" t="s">
        <v>5274</v>
      </c>
      <c r="D3487" s="1" t="s">
        <v>18</v>
      </c>
      <c r="E3487" s="1" t="s">
        <v>29</v>
      </c>
      <c r="F3487" s="1" t="s">
        <v>32</v>
      </c>
      <c r="G3487" s="1" t="s">
        <v>42</v>
      </c>
      <c r="H3487" s="1">
        <v>1050</v>
      </c>
      <c r="I3487" s="1">
        <v>655.17999999999995</v>
      </c>
      <c r="J3487" s="1">
        <v>1191.5</v>
      </c>
      <c r="K3487" s="1">
        <v>356</v>
      </c>
      <c r="L3487" s="1">
        <f>Table49[[#This Row],[Selling_Price]]-Table49[[#This Row],[Market_Price]]</f>
        <v>536.32000000000005</v>
      </c>
      <c r="M3487" s="1">
        <f>Table49[[#This Row],[Quantity]]*Table49[[#This Row],[Selling_Price]]</f>
        <v>424174</v>
      </c>
      <c r="N3487" s="1">
        <f>Table49[[#This Row],[Quantity]]*Table49[[#This Row],[Profit_Per_Quantity]]</f>
        <v>190929.92000000001</v>
      </c>
      <c r="O3487" s="1" t="s">
        <v>47</v>
      </c>
    </row>
    <row r="3488" spans="1:15" x14ac:dyDescent="0.3">
      <c r="A3488" s="1" t="s">
        <v>6993</v>
      </c>
      <c r="B3488" s="1" t="s">
        <v>3060</v>
      </c>
      <c r="C3488" s="14" t="s">
        <v>4597</v>
      </c>
      <c r="D3488" s="1" t="s">
        <v>20</v>
      </c>
      <c r="E3488" s="1" t="s">
        <v>25</v>
      </c>
      <c r="F3488" s="1" t="s">
        <v>33</v>
      </c>
      <c r="G3488" s="1" t="s">
        <v>44</v>
      </c>
      <c r="H3488" s="1">
        <v>1090</v>
      </c>
      <c r="I3488" s="1">
        <v>1216.8599999999999</v>
      </c>
      <c r="J3488" s="1">
        <v>2323.12</v>
      </c>
      <c r="K3488" s="1">
        <v>165</v>
      </c>
      <c r="L3488" s="1">
        <f>Table49[[#This Row],[Selling_Price]]-Table49[[#This Row],[Market_Price]]</f>
        <v>1106.26</v>
      </c>
      <c r="M3488" s="1">
        <f>Table49[[#This Row],[Quantity]]*Table49[[#This Row],[Selling_Price]]</f>
        <v>383314.8</v>
      </c>
      <c r="N3488" s="1">
        <f>Table49[[#This Row],[Quantity]]*Table49[[#This Row],[Profit_Per_Quantity]]</f>
        <v>182532.9</v>
      </c>
      <c r="O3488" s="1" t="s">
        <v>47</v>
      </c>
    </row>
    <row r="3489" spans="1:15" x14ac:dyDescent="0.3">
      <c r="A3489" s="1" t="s">
        <v>7844</v>
      </c>
      <c r="B3489" s="1" t="s">
        <v>1720</v>
      </c>
      <c r="C3489" s="14" t="s">
        <v>5456</v>
      </c>
      <c r="D3489" s="1" t="s">
        <v>15</v>
      </c>
      <c r="E3489" s="1" t="s">
        <v>26</v>
      </c>
      <c r="F3489" s="1" t="s">
        <v>32</v>
      </c>
      <c r="G3489" s="1" t="s">
        <v>43</v>
      </c>
      <c r="H3489" s="1">
        <v>1060</v>
      </c>
      <c r="I3489" s="1">
        <v>1835.56</v>
      </c>
      <c r="J3489" s="1">
        <v>2585.73</v>
      </c>
      <c r="K3489" s="1">
        <v>499</v>
      </c>
      <c r="L3489" s="1">
        <f>Table49[[#This Row],[Selling_Price]]-Table49[[#This Row],[Market_Price]]</f>
        <v>750.17000000000007</v>
      </c>
      <c r="M3489" s="1">
        <f>Table49[[#This Row],[Quantity]]*Table49[[#This Row],[Selling_Price]]</f>
        <v>1290279.27</v>
      </c>
      <c r="N3489" s="1">
        <f>Table49[[#This Row],[Quantity]]*Table49[[#This Row],[Profit_Per_Quantity]]</f>
        <v>374334.83</v>
      </c>
      <c r="O3489" s="1" t="s">
        <v>47</v>
      </c>
    </row>
    <row r="3490" spans="1:15" x14ac:dyDescent="0.3">
      <c r="A3490" s="1" t="s">
        <v>7726</v>
      </c>
      <c r="B3490" s="1" t="s">
        <v>4317</v>
      </c>
      <c r="C3490" s="14" t="s">
        <v>4387</v>
      </c>
      <c r="D3490" s="1" t="s">
        <v>13</v>
      </c>
      <c r="E3490" s="1" t="s">
        <v>25</v>
      </c>
      <c r="F3490" s="1" t="s">
        <v>32</v>
      </c>
      <c r="G3490" s="1" t="s">
        <v>45</v>
      </c>
      <c r="H3490" s="1">
        <v>1063</v>
      </c>
      <c r="I3490" s="1">
        <v>287.25</v>
      </c>
      <c r="J3490" s="1">
        <v>464.02</v>
      </c>
      <c r="K3490" s="1">
        <v>346</v>
      </c>
      <c r="L3490" s="1">
        <f>Table49[[#This Row],[Selling_Price]]-Table49[[#This Row],[Market_Price]]</f>
        <v>176.76999999999998</v>
      </c>
      <c r="M3490" s="1">
        <f>Table49[[#This Row],[Quantity]]*Table49[[#This Row],[Selling_Price]]</f>
        <v>160550.91999999998</v>
      </c>
      <c r="N3490" s="1">
        <f>Table49[[#This Row],[Quantity]]*Table49[[#This Row],[Profit_Per_Quantity]]</f>
        <v>61162.419999999991</v>
      </c>
      <c r="O3490" s="1" t="s">
        <v>47</v>
      </c>
    </row>
    <row r="3491" spans="1:15" x14ac:dyDescent="0.3">
      <c r="A3491" s="1" t="s">
        <v>9477</v>
      </c>
      <c r="B3491" s="1" t="s">
        <v>2431</v>
      </c>
      <c r="C3491" s="14" t="s">
        <v>4675</v>
      </c>
      <c r="D3491" s="1" t="s">
        <v>17</v>
      </c>
      <c r="E3491" s="1" t="s">
        <v>4349</v>
      </c>
      <c r="F3491" s="1" t="s">
        <v>31</v>
      </c>
      <c r="G3491" s="1" t="s">
        <v>43</v>
      </c>
      <c r="H3491" s="1">
        <v>1073</v>
      </c>
      <c r="I3491" s="1">
        <v>318.16000000000003</v>
      </c>
      <c r="J3491" s="1">
        <v>578.54</v>
      </c>
      <c r="K3491" s="1">
        <v>181</v>
      </c>
      <c r="L3491" s="1">
        <f>Table49[[#This Row],[Selling_Price]]-Table49[[#This Row],[Market_Price]]</f>
        <v>260.37999999999994</v>
      </c>
      <c r="M3491" s="1">
        <f>Table49[[#This Row],[Quantity]]*Table49[[#This Row],[Selling_Price]]</f>
        <v>104715.73999999999</v>
      </c>
      <c r="N3491" s="1">
        <f>Table49[[#This Row],[Quantity]]*Table49[[#This Row],[Profit_Per_Quantity]]</f>
        <v>47128.779999999992</v>
      </c>
      <c r="O3491" s="1" t="s">
        <v>47</v>
      </c>
    </row>
    <row r="3492" spans="1:15" x14ac:dyDescent="0.3">
      <c r="A3492" s="1" t="s">
        <v>7297</v>
      </c>
      <c r="B3492" s="1" t="s">
        <v>4078</v>
      </c>
      <c r="C3492" s="14" t="s">
        <v>4617</v>
      </c>
      <c r="D3492" s="1" t="s">
        <v>20</v>
      </c>
      <c r="E3492" s="1" t="s">
        <v>30</v>
      </c>
      <c r="F3492" s="1" t="s">
        <v>35</v>
      </c>
      <c r="G3492" s="1" t="s">
        <v>36</v>
      </c>
      <c r="H3492" s="1">
        <v>1022</v>
      </c>
      <c r="I3492" s="1">
        <v>1986.77</v>
      </c>
      <c r="J3492" s="1">
        <v>3630.98</v>
      </c>
      <c r="K3492" s="1">
        <v>441</v>
      </c>
      <c r="L3492" s="1">
        <f>Table49[[#This Row],[Selling_Price]]-Table49[[#This Row],[Market_Price]]</f>
        <v>1644.21</v>
      </c>
      <c r="M3492" s="1">
        <f>Table49[[#This Row],[Quantity]]*Table49[[#This Row],[Selling_Price]]</f>
        <v>1601262.18</v>
      </c>
      <c r="N3492" s="1">
        <f>Table49[[#This Row],[Quantity]]*Table49[[#This Row],[Profit_Per_Quantity]]</f>
        <v>725096.61</v>
      </c>
      <c r="O3492" s="1" t="s">
        <v>47</v>
      </c>
    </row>
    <row r="3493" spans="1:15" x14ac:dyDescent="0.3">
      <c r="A3493" s="1" t="s">
        <v>10264</v>
      </c>
      <c r="B3493" s="1" t="s">
        <v>3664</v>
      </c>
      <c r="C3493" s="14" t="s">
        <v>4619</v>
      </c>
      <c r="D3493" s="1" t="s">
        <v>17</v>
      </c>
      <c r="E3493" s="1" t="s">
        <v>30</v>
      </c>
      <c r="F3493" s="1" t="s">
        <v>33</v>
      </c>
      <c r="G3493" s="1" t="s">
        <v>36</v>
      </c>
      <c r="H3493" s="1">
        <v>1070</v>
      </c>
      <c r="I3493" s="1">
        <v>1650.1</v>
      </c>
      <c r="J3493" s="1">
        <v>2682.19</v>
      </c>
      <c r="K3493" s="1">
        <v>356</v>
      </c>
      <c r="L3493" s="1">
        <f>Table49[[#This Row],[Selling_Price]]-Table49[[#This Row],[Market_Price]]</f>
        <v>1032.0900000000001</v>
      </c>
      <c r="M3493" s="1">
        <f>Table49[[#This Row],[Quantity]]*Table49[[#This Row],[Selling_Price]]</f>
        <v>954859.64</v>
      </c>
      <c r="N3493" s="1">
        <f>Table49[[#This Row],[Quantity]]*Table49[[#This Row],[Profit_Per_Quantity]]</f>
        <v>367424.04000000004</v>
      </c>
      <c r="O3493" s="1" t="s">
        <v>47</v>
      </c>
    </row>
    <row r="3494" spans="1:15" x14ac:dyDescent="0.3">
      <c r="A3494" s="1" t="s">
        <v>10434</v>
      </c>
      <c r="B3494" s="1" t="s">
        <v>3917</v>
      </c>
      <c r="C3494" s="14" t="s">
        <v>4761</v>
      </c>
      <c r="D3494" s="1" t="s">
        <v>13</v>
      </c>
      <c r="E3494" s="1" t="s">
        <v>4349</v>
      </c>
      <c r="F3494" s="1" t="s">
        <v>31</v>
      </c>
      <c r="G3494" s="1" t="s">
        <v>4352</v>
      </c>
      <c r="H3494" s="1">
        <v>1064</v>
      </c>
      <c r="I3494" s="1">
        <v>1076.0899999999999</v>
      </c>
      <c r="J3494" s="1">
        <v>2058.36</v>
      </c>
      <c r="K3494" s="1">
        <v>460</v>
      </c>
      <c r="L3494" s="1">
        <f>Table49[[#This Row],[Selling_Price]]-Table49[[#This Row],[Market_Price]]</f>
        <v>982.27000000000021</v>
      </c>
      <c r="M3494" s="1">
        <f>Table49[[#This Row],[Quantity]]*Table49[[#This Row],[Selling_Price]]</f>
        <v>946845.60000000009</v>
      </c>
      <c r="N3494" s="1">
        <f>Table49[[#This Row],[Quantity]]*Table49[[#This Row],[Profit_Per_Quantity]]</f>
        <v>451844.20000000007</v>
      </c>
      <c r="O3494" s="1" t="s">
        <v>47</v>
      </c>
    </row>
    <row r="3495" spans="1:15" x14ac:dyDescent="0.3">
      <c r="A3495" s="1" t="s">
        <v>9007</v>
      </c>
      <c r="B3495" s="1" t="s">
        <v>82</v>
      </c>
      <c r="C3495" s="14" t="s">
        <v>5947</v>
      </c>
      <c r="D3495" s="1" t="s">
        <v>11</v>
      </c>
      <c r="E3495" s="1" t="s">
        <v>29</v>
      </c>
      <c r="F3495" s="1" t="s">
        <v>33</v>
      </c>
      <c r="G3495" s="1" t="s">
        <v>42</v>
      </c>
      <c r="H3495" s="1">
        <v>1054</v>
      </c>
      <c r="I3495" s="1">
        <v>79.23</v>
      </c>
      <c r="J3495" s="1">
        <v>92.5</v>
      </c>
      <c r="K3495" s="1">
        <v>53</v>
      </c>
      <c r="L3495" s="1">
        <f>Table49[[#This Row],[Selling_Price]]-Table49[[#This Row],[Market_Price]]</f>
        <v>13.269999999999996</v>
      </c>
      <c r="M3495" s="1">
        <f>Table49[[#This Row],[Quantity]]*Table49[[#This Row],[Selling_Price]]</f>
        <v>4902.5</v>
      </c>
      <c r="N3495" s="1">
        <f>Table49[[#This Row],[Quantity]]*Table49[[#This Row],[Profit_Per_Quantity]]</f>
        <v>703.30999999999983</v>
      </c>
      <c r="O3495" s="1" t="s">
        <v>47</v>
      </c>
    </row>
    <row r="3496" spans="1:15" x14ac:dyDescent="0.3">
      <c r="A3496" s="1" t="s">
        <v>8539</v>
      </c>
      <c r="B3496" s="1" t="s">
        <v>917</v>
      </c>
      <c r="C3496" s="14" t="s">
        <v>5375</v>
      </c>
      <c r="D3496" s="1" t="s">
        <v>11</v>
      </c>
      <c r="E3496" s="1" t="s">
        <v>29</v>
      </c>
      <c r="F3496" s="1" t="s">
        <v>32</v>
      </c>
      <c r="G3496" s="1" t="s">
        <v>37</v>
      </c>
      <c r="H3496" s="1">
        <v>1079</v>
      </c>
      <c r="I3496" s="1">
        <v>935.59</v>
      </c>
      <c r="J3496" s="1">
        <v>1747.21</v>
      </c>
      <c r="K3496" s="1">
        <v>456</v>
      </c>
      <c r="L3496" s="1">
        <f>Table49[[#This Row],[Selling_Price]]-Table49[[#This Row],[Market_Price]]</f>
        <v>811.62</v>
      </c>
      <c r="M3496" s="1">
        <f>Table49[[#This Row],[Quantity]]*Table49[[#This Row],[Selling_Price]]</f>
        <v>796727.76</v>
      </c>
      <c r="N3496" s="1">
        <f>Table49[[#This Row],[Quantity]]*Table49[[#This Row],[Profit_Per_Quantity]]</f>
        <v>370098.72000000003</v>
      </c>
      <c r="O3496" s="1" t="s">
        <v>47</v>
      </c>
    </row>
    <row r="3497" spans="1:15" x14ac:dyDescent="0.3">
      <c r="A3497" s="1" t="s">
        <v>9239</v>
      </c>
      <c r="B3497" s="1" t="s">
        <v>2055</v>
      </c>
      <c r="C3497" s="14" t="s">
        <v>5835</v>
      </c>
      <c r="D3497" s="1" t="s">
        <v>16</v>
      </c>
      <c r="E3497" s="1" t="s">
        <v>26</v>
      </c>
      <c r="F3497" s="1" t="s">
        <v>35</v>
      </c>
      <c r="G3497" s="1" t="s">
        <v>4352</v>
      </c>
      <c r="H3497" s="1">
        <v>1018</v>
      </c>
      <c r="I3497" s="1">
        <v>429.85</v>
      </c>
      <c r="J3497" s="1">
        <v>601.52</v>
      </c>
      <c r="K3497" s="1">
        <v>284</v>
      </c>
      <c r="L3497" s="1">
        <f>Table49[[#This Row],[Selling_Price]]-Table49[[#This Row],[Market_Price]]</f>
        <v>171.66999999999996</v>
      </c>
      <c r="M3497" s="1">
        <f>Table49[[#This Row],[Quantity]]*Table49[[#This Row],[Selling_Price]]</f>
        <v>170831.68</v>
      </c>
      <c r="N3497" s="1">
        <f>Table49[[#This Row],[Quantity]]*Table49[[#This Row],[Profit_Per_Quantity]]</f>
        <v>48754.279999999992</v>
      </c>
      <c r="O3497" s="1" t="s">
        <v>47</v>
      </c>
    </row>
    <row r="3498" spans="1:15" x14ac:dyDescent="0.3">
      <c r="A3498" s="1" t="s">
        <v>6710</v>
      </c>
      <c r="B3498" s="1" t="s">
        <v>940</v>
      </c>
      <c r="C3498" s="14" t="s">
        <v>4603</v>
      </c>
      <c r="D3498" s="1" t="s">
        <v>14</v>
      </c>
      <c r="E3498" s="1" t="s">
        <v>28</v>
      </c>
      <c r="F3498" s="1" t="s">
        <v>33</v>
      </c>
      <c r="G3498" s="1" t="s">
        <v>42</v>
      </c>
      <c r="H3498" s="1">
        <v>1043</v>
      </c>
      <c r="I3498" s="1">
        <v>410.27</v>
      </c>
      <c r="J3498" s="1">
        <v>537.12</v>
      </c>
      <c r="K3498" s="1">
        <v>194</v>
      </c>
      <c r="L3498" s="1">
        <f>Table49[[#This Row],[Selling_Price]]-Table49[[#This Row],[Market_Price]]</f>
        <v>126.85000000000002</v>
      </c>
      <c r="M3498" s="1">
        <f>Table49[[#This Row],[Quantity]]*Table49[[#This Row],[Selling_Price]]</f>
        <v>104201.28</v>
      </c>
      <c r="N3498" s="1">
        <f>Table49[[#This Row],[Quantity]]*Table49[[#This Row],[Profit_Per_Quantity]]</f>
        <v>24608.900000000005</v>
      </c>
      <c r="O3498" s="1" t="s">
        <v>47</v>
      </c>
    </row>
    <row r="3499" spans="1:15" x14ac:dyDescent="0.3">
      <c r="A3499" s="1" t="s">
        <v>7225</v>
      </c>
      <c r="B3499" s="1" t="s">
        <v>1607</v>
      </c>
      <c r="C3499" s="14" t="s">
        <v>4624</v>
      </c>
      <c r="D3499" s="1" t="s">
        <v>18</v>
      </c>
      <c r="E3499" s="1" t="s">
        <v>4351</v>
      </c>
      <c r="F3499" s="1" t="s">
        <v>34</v>
      </c>
      <c r="G3499" s="1" t="s">
        <v>42</v>
      </c>
      <c r="H3499" s="1">
        <v>1020</v>
      </c>
      <c r="I3499" s="1">
        <v>1263.82</v>
      </c>
      <c r="J3499" s="1">
        <v>1973.55</v>
      </c>
      <c r="K3499" s="1">
        <v>117</v>
      </c>
      <c r="L3499" s="1">
        <f>Table49[[#This Row],[Selling_Price]]-Table49[[#This Row],[Market_Price]]</f>
        <v>709.73</v>
      </c>
      <c r="M3499" s="1">
        <f>Table49[[#This Row],[Quantity]]*Table49[[#This Row],[Selling_Price]]</f>
        <v>230905.35</v>
      </c>
      <c r="N3499" s="1">
        <f>Table49[[#This Row],[Quantity]]*Table49[[#This Row],[Profit_Per_Quantity]]</f>
        <v>83038.41</v>
      </c>
      <c r="O3499" s="1" t="s">
        <v>47</v>
      </c>
    </row>
    <row r="3500" spans="1:15" x14ac:dyDescent="0.3">
      <c r="A3500" s="1" t="s">
        <v>8206</v>
      </c>
      <c r="B3500" s="1" t="s">
        <v>367</v>
      </c>
      <c r="C3500" s="14" t="s">
        <v>5903</v>
      </c>
      <c r="D3500" s="1" t="s">
        <v>19</v>
      </c>
      <c r="E3500" s="1" t="s">
        <v>30</v>
      </c>
      <c r="F3500" s="1" t="s">
        <v>33</v>
      </c>
      <c r="G3500" s="1" t="s">
        <v>38</v>
      </c>
      <c r="H3500" s="1">
        <v>1019</v>
      </c>
      <c r="I3500" s="1">
        <v>1492.6</v>
      </c>
      <c r="J3500" s="1">
        <v>2885.8</v>
      </c>
      <c r="K3500" s="1">
        <v>219</v>
      </c>
      <c r="L3500" s="1">
        <f>Table49[[#This Row],[Selling_Price]]-Table49[[#This Row],[Market_Price]]</f>
        <v>1393.2000000000003</v>
      </c>
      <c r="M3500" s="1">
        <f>Table49[[#This Row],[Quantity]]*Table49[[#This Row],[Selling_Price]]</f>
        <v>631990.20000000007</v>
      </c>
      <c r="N3500" s="1">
        <f>Table49[[#This Row],[Quantity]]*Table49[[#This Row],[Profit_Per_Quantity]]</f>
        <v>305110.80000000005</v>
      </c>
      <c r="O3500" s="1" t="s">
        <v>47</v>
      </c>
    </row>
    <row r="3501" spans="1:15" x14ac:dyDescent="0.3">
      <c r="A3501" s="1" t="s">
        <v>8329</v>
      </c>
      <c r="B3501" s="1" t="s">
        <v>572</v>
      </c>
      <c r="C3501" s="14" t="s">
        <v>5096</v>
      </c>
      <c r="D3501" s="1" t="s">
        <v>18</v>
      </c>
      <c r="E3501" s="1" t="s">
        <v>26</v>
      </c>
      <c r="F3501" s="1" t="s">
        <v>31</v>
      </c>
      <c r="G3501" s="1" t="s">
        <v>45</v>
      </c>
      <c r="H3501" s="1">
        <v>1040</v>
      </c>
      <c r="I3501" s="1">
        <v>474.57</v>
      </c>
      <c r="J3501" s="1">
        <v>611.71</v>
      </c>
      <c r="K3501" s="1">
        <v>292</v>
      </c>
      <c r="L3501" s="1">
        <f>Table49[[#This Row],[Selling_Price]]-Table49[[#This Row],[Market_Price]]</f>
        <v>137.14000000000004</v>
      </c>
      <c r="M3501" s="1">
        <f>Table49[[#This Row],[Quantity]]*Table49[[#This Row],[Selling_Price]]</f>
        <v>178619.32</v>
      </c>
      <c r="N3501" s="1">
        <f>Table49[[#This Row],[Quantity]]*Table49[[#This Row],[Profit_Per_Quantity]]</f>
        <v>40044.880000000012</v>
      </c>
      <c r="O3501" s="1" t="s">
        <v>47</v>
      </c>
    </row>
    <row r="3502" spans="1:15" x14ac:dyDescent="0.3">
      <c r="A3502" s="1" t="s">
        <v>6516</v>
      </c>
      <c r="B3502" s="1" t="s">
        <v>1018</v>
      </c>
      <c r="C3502" s="14" t="s">
        <v>4615</v>
      </c>
      <c r="D3502" s="1" t="s">
        <v>14</v>
      </c>
      <c r="E3502" s="1" t="s">
        <v>25</v>
      </c>
      <c r="F3502" s="1" t="s">
        <v>32</v>
      </c>
      <c r="G3502" s="1" t="s">
        <v>43</v>
      </c>
      <c r="H3502" s="1">
        <v>1096</v>
      </c>
      <c r="I3502" s="1">
        <v>536.27</v>
      </c>
      <c r="J3502" s="1">
        <v>1043.3399999999999</v>
      </c>
      <c r="K3502" s="1">
        <v>234</v>
      </c>
      <c r="L3502" s="1">
        <f>Table49[[#This Row],[Selling_Price]]-Table49[[#This Row],[Market_Price]]</f>
        <v>507.06999999999994</v>
      </c>
      <c r="M3502" s="1">
        <f>Table49[[#This Row],[Quantity]]*Table49[[#This Row],[Selling_Price]]</f>
        <v>244141.55999999997</v>
      </c>
      <c r="N3502" s="1">
        <f>Table49[[#This Row],[Quantity]]*Table49[[#This Row],[Profit_Per_Quantity]]</f>
        <v>118654.37999999999</v>
      </c>
      <c r="O3502" s="1" t="s">
        <v>47</v>
      </c>
    </row>
    <row r="3503" spans="1:15" x14ac:dyDescent="0.3">
      <c r="A3503" s="1" t="s">
        <v>9052</v>
      </c>
      <c r="B3503" s="1" t="s">
        <v>1758</v>
      </c>
      <c r="C3503" s="14" t="s">
        <v>5921</v>
      </c>
      <c r="D3503" s="1" t="s">
        <v>17</v>
      </c>
      <c r="E3503" s="1" t="s">
        <v>29</v>
      </c>
      <c r="F3503" s="1" t="s">
        <v>33</v>
      </c>
      <c r="G3503" s="1" t="s">
        <v>40</v>
      </c>
      <c r="H3503" s="1">
        <v>1084</v>
      </c>
      <c r="I3503" s="1">
        <v>342.65</v>
      </c>
      <c r="J3503" s="1">
        <v>485.4</v>
      </c>
      <c r="K3503" s="1">
        <v>63</v>
      </c>
      <c r="L3503" s="1">
        <f>Table49[[#This Row],[Selling_Price]]-Table49[[#This Row],[Market_Price]]</f>
        <v>142.75</v>
      </c>
      <c r="M3503" s="1">
        <f>Table49[[#This Row],[Quantity]]*Table49[[#This Row],[Selling_Price]]</f>
        <v>30580.199999999997</v>
      </c>
      <c r="N3503" s="1">
        <f>Table49[[#This Row],[Quantity]]*Table49[[#This Row],[Profit_Per_Quantity]]</f>
        <v>8993.25</v>
      </c>
      <c r="O3503" s="1" t="s">
        <v>47</v>
      </c>
    </row>
    <row r="3504" spans="1:15" x14ac:dyDescent="0.3">
      <c r="A3504" s="1" t="s">
        <v>9895</v>
      </c>
      <c r="B3504" s="1" t="s">
        <v>3093</v>
      </c>
      <c r="C3504" s="14" t="s">
        <v>5355</v>
      </c>
      <c r="D3504" s="1" t="s">
        <v>16</v>
      </c>
      <c r="E3504" s="1" t="s">
        <v>4349</v>
      </c>
      <c r="F3504" s="1" t="s">
        <v>33</v>
      </c>
      <c r="G3504" s="1" t="s">
        <v>43</v>
      </c>
      <c r="H3504" s="1">
        <v>1049</v>
      </c>
      <c r="I3504" s="1">
        <v>979.08</v>
      </c>
      <c r="J3504" s="1">
        <v>1873.8</v>
      </c>
      <c r="K3504" s="1">
        <v>329</v>
      </c>
      <c r="L3504" s="1">
        <f>Table49[[#This Row],[Selling_Price]]-Table49[[#This Row],[Market_Price]]</f>
        <v>894.71999999999991</v>
      </c>
      <c r="M3504" s="1">
        <f>Table49[[#This Row],[Quantity]]*Table49[[#This Row],[Selling_Price]]</f>
        <v>616480.19999999995</v>
      </c>
      <c r="N3504" s="1">
        <f>Table49[[#This Row],[Quantity]]*Table49[[#This Row],[Profit_Per_Quantity]]</f>
        <v>294362.87999999995</v>
      </c>
      <c r="O3504" s="1" t="s">
        <v>47</v>
      </c>
    </row>
    <row r="3505" spans="1:15" x14ac:dyDescent="0.3">
      <c r="A3505" s="1" t="s">
        <v>7389</v>
      </c>
      <c r="B3505" s="1" t="s">
        <v>1378</v>
      </c>
      <c r="C3505" s="14" t="s">
        <v>5414</v>
      </c>
      <c r="D3505" s="1" t="s">
        <v>15</v>
      </c>
      <c r="E3505" s="1" t="s">
        <v>21</v>
      </c>
      <c r="F3505" s="1" t="s">
        <v>31</v>
      </c>
      <c r="G3505" s="1" t="s">
        <v>44</v>
      </c>
      <c r="H3505" s="1">
        <v>1050</v>
      </c>
      <c r="I3505" s="1">
        <v>672.2</v>
      </c>
      <c r="J3505" s="1">
        <v>1153.4100000000001</v>
      </c>
      <c r="K3505" s="1">
        <v>365</v>
      </c>
      <c r="L3505" s="1">
        <f>Table49[[#This Row],[Selling_Price]]-Table49[[#This Row],[Market_Price]]</f>
        <v>481.21000000000004</v>
      </c>
      <c r="M3505" s="1">
        <f>Table49[[#This Row],[Quantity]]*Table49[[#This Row],[Selling_Price]]</f>
        <v>420994.65</v>
      </c>
      <c r="N3505" s="1">
        <f>Table49[[#This Row],[Quantity]]*Table49[[#This Row],[Profit_Per_Quantity]]</f>
        <v>175641.65000000002</v>
      </c>
      <c r="O3505" s="1" t="s">
        <v>47</v>
      </c>
    </row>
    <row r="3506" spans="1:15" x14ac:dyDescent="0.3">
      <c r="A3506" s="1" t="s">
        <v>7234</v>
      </c>
      <c r="B3506" s="1" t="s">
        <v>3804</v>
      </c>
      <c r="C3506" s="14" t="s">
        <v>4852</v>
      </c>
      <c r="D3506" s="1" t="s">
        <v>13</v>
      </c>
      <c r="E3506" s="1" t="s">
        <v>24</v>
      </c>
      <c r="F3506" s="1" t="s">
        <v>35</v>
      </c>
      <c r="G3506" s="1" t="s">
        <v>37</v>
      </c>
      <c r="H3506" s="1">
        <v>1038</v>
      </c>
      <c r="I3506" s="1">
        <v>1457.43</v>
      </c>
      <c r="J3506" s="1">
        <v>2598.58</v>
      </c>
      <c r="K3506" s="1">
        <v>43</v>
      </c>
      <c r="L3506" s="1">
        <f>Table49[[#This Row],[Selling_Price]]-Table49[[#This Row],[Market_Price]]</f>
        <v>1141.1499999999999</v>
      </c>
      <c r="M3506" s="1">
        <f>Table49[[#This Row],[Quantity]]*Table49[[#This Row],[Selling_Price]]</f>
        <v>111738.94</v>
      </c>
      <c r="N3506" s="1">
        <f>Table49[[#This Row],[Quantity]]*Table49[[#This Row],[Profit_Per_Quantity]]</f>
        <v>49069.45</v>
      </c>
      <c r="O3506" s="1" t="s">
        <v>47</v>
      </c>
    </row>
    <row r="3507" spans="1:15" x14ac:dyDescent="0.3">
      <c r="A3507" s="1" t="s">
        <v>6623</v>
      </c>
      <c r="B3507" s="1" t="s">
        <v>1416</v>
      </c>
      <c r="C3507" s="14" t="s">
        <v>6006</v>
      </c>
      <c r="D3507" s="1" t="s">
        <v>18</v>
      </c>
      <c r="E3507" s="1" t="s">
        <v>4351</v>
      </c>
      <c r="F3507" s="1" t="s">
        <v>33</v>
      </c>
      <c r="G3507" s="1" t="s">
        <v>37</v>
      </c>
      <c r="H3507" s="1">
        <v>1035</v>
      </c>
      <c r="I3507" s="1">
        <v>1594.71</v>
      </c>
      <c r="J3507" s="1">
        <v>2864.03</v>
      </c>
      <c r="K3507" s="1">
        <v>3</v>
      </c>
      <c r="L3507" s="1">
        <f>Table49[[#This Row],[Selling_Price]]-Table49[[#This Row],[Market_Price]]</f>
        <v>1269.3200000000002</v>
      </c>
      <c r="M3507" s="1">
        <f>Table49[[#This Row],[Quantity]]*Table49[[#This Row],[Selling_Price]]</f>
        <v>8592.09</v>
      </c>
      <c r="N3507" s="1">
        <f>Table49[[#This Row],[Quantity]]*Table49[[#This Row],[Profit_Per_Quantity]]</f>
        <v>3807.9600000000005</v>
      </c>
      <c r="O3507" s="1" t="s">
        <v>47</v>
      </c>
    </row>
    <row r="3508" spans="1:15" x14ac:dyDescent="0.3">
      <c r="A3508" s="1" t="s">
        <v>7238</v>
      </c>
      <c r="B3508" s="1" t="s">
        <v>2704</v>
      </c>
      <c r="C3508" s="14" t="s">
        <v>5236</v>
      </c>
      <c r="D3508" s="1" t="s">
        <v>12</v>
      </c>
      <c r="E3508" s="1" t="s">
        <v>21</v>
      </c>
      <c r="F3508" s="1" t="s">
        <v>34</v>
      </c>
      <c r="G3508" s="1" t="s">
        <v>40</v>
      </c>
      <c r="H3508" s="1">
        <v>1030</v>
      </c>
      <c r="I3508" s="1">
        <v>481.17</v>
      </c>
      <c r="J3508" s="1">
        <v>645.1</v>
      </c>
      <c r="K3508" s="1">
        <v>218</v>
      </c>
      <c r="L3508" s="1">
        <f>Table49[[#This Row],[Selling_Price]]-Table49[[#This Row],[Market_Price]]</f>
        <v>163.93</v>
      </c>
      <c r="M3508" s="1">
        <f>Table49[[#This Row],[Quantity]]*Table49[[#This Row],[Selling_Price]]</f>
        <v>140631.80000000002</v>
      </c>
      <c r="N3508" s="1">
        <f>Table49[[#This Row],[Quantity]]*Table49[[#This Row],[Profit_Per_Quantity]]</f>
        <v>35736.74</v>
      </c>
      <c r="O3508" s="1" t="s">
        <v>47</v>
      </c>
    </row>
    <row r="3509" spans="1:15" x14ac:dyDescent="0.3">
      <c r="A3509" s="1" t="s">
        <v>8136</v>
      </c>
      <c r="B3509" s="1" t="s">
        <v>241</v>
      </c>
      <c r="C3509" s="14" t="s">
        <v>5170</v>
      </c>
      <c r="D3509" s="1" t="s">
        <v>15</v>
      </c>
      <c r="E3509" s="1" t="s">
        <v>29</v>
      </c>
      <c r="F3509" s="1" t="s">
        <v>32</v>
      </c>
      <c r="G3509" s="1" t="s">
        <v>41</v>
      </c>
      <c r="H3509" s="1">
        <v>1046</v>
      </c>
      <c r="I3509" s="1">
        <v>193.6</v>
      </c>
      <c r="J3509" s="1">
        <v>234.65</v>
      </c>
      <c r="K3509" s="1">
        <v>187</v>
      </c>
      <c r="L3509" s="1">
        <f>Table49[[#This Row],[Selling_Price]]-Table49[[#This Row],[Market_Price]]</f>
        <v>41.050000000000011</v>
      </c>
      <c r="M3509" s="1">
        <f>Table49[[#This Row],[Quantity]]*Table49[[#This Row],[Selling_Price]]</f>
        <v>43879.55</v>
      </c>
      <c r="N3509" s="1">
        <f>Table49[[#This Row],[Quantity]]*Table49[[#This Row],[Profit_Per_Quantity]]</f>
        <v>7676.3500000000022</v>
      </c>
      <c r="O3509" s="1" t="s">
        <v>47</v>
      </c>
    </row>
    <row r="3510" spans="1:15" x14ac:dyDescent="0.3">
      <c r="A3510" s="1" t="s">
        <v>8150</v>
      </c>
      <c r="B3510" s="1" t="s">
        <v>271</v>
      </c>
      <c r="C3510" s="14" t="s">
        <v>5616</v>
      </c>
      <c r="D3510" s="1" t="s">
        <v>11</v>
      </c>
      <c r="E3510" s="1" t="s">
        <v>4349</v>
      </c>
      <c r="F3510" s="1" t="s">
        <v>32</v>
      </c>
      <c r="G3510" s="1" t="s">
        <v>40</v>
      </c>
      <c r="H3510" s="1">
        <v>1042</v>
      </c>
      <c r="I3510" s="1">
        <v>107.55</v>
      </c>
      <c r="J3510" s="1">
        <v>121.56</v>
      </c>
      <c r="K3510" s="1">
        <v>31</v>
      </c>
      <c r="L3510" s="1">
        <f>Table49[[#This Row],[Selling_Price]]-Table49[[#This Row],[Market_Price]]</f>
        <v>14.010000000000005</v>
      </c>
      <c r="M3510" s="1">
        <f>Table49[[#This Row],[Quantity]]*Table49[[#This Row],[Selling_Price]]</f>
        <v>3768.36</v>
      </c>
      <c r="N3510" s="1">
        <f>Table49[[#This Row],[Quantity]]*Table49[[#This Row],[Profit_Per_Quantity]]</f>
        <v>434.31000000000017</v>
      </c>
      <c r="O3510" s="1" t="s">
        <v>47</v>
      </c>
    </row>
    <row r="3511" spans="1:15" x14ac:dyDescent="0.3">
      <c r="A3511" s="1" t="s">
        <v>7329</v>
      </c>
      <c r="B3511" s="1" t="s">
        <v>3573</v>
      </c>
      <c r="C3511" s="14" t="s">
        <v>5035</v>
      </c>
      <c r="D3511" s="1" t="s">
        <v>17</v>
      </c>
      <c r="E3511" s="1" t="s">
        <v>24</v>
      </c>
      <c r="F3511" s="1" t="s">
        <v>35</v>
      </c>
      <c r="G3511" s="1" t="s">
        <v>45</v>
      </c>
      <c r="H3511" s="1">
        <v>1055</v>
      </c>
      <c r="I3511" s="1">
        <v>480.05</v>
      </c>
      <c r="J3511" s="1">
        <v>920.63</v>
      </c>
      <c r="K3511" s="1">
        <v>302</v>
      </c>
      <c r="L3511" s="1">
        <f>Table49[[#This Row],[Selling_Price]]-Table49[[#This Row],[Market_Price]]</f>
        <v>440.58</v>
      </c>
      <c r="M3511" s="1">
        <f>Table49[[#This Row],[Quantity]]*Table49[[#This Row],[Selling_Price]]</f>
        <v>278030.26</v>
      </c>
      <c r="N3511" s="1">
        <f>Table49[[#This Row],[Quantity]]*Table49[[#This Row],[Profit_Per_Quantity]]</f>
        <v>133055.16</v>
      </c>
      <c r="O3511" s="1" t="s">
        <v>47</v>
      </c>
    </row>
    <row r="3512" spans="1:15" x14ac:dyDescent="0.3">
      <c r="A3512" s="1" t="s">
        <v>9418</v>
      </c>
      <c r="B3512" s="1" t="s">
        <v>2336</v>
      </c>
      <c r="C3512" s="14" t="s">
        <v>5733</v>
      </c>
      <c r="D3512" s="1" t="s">
        <v>14</v>
      </c>
      <c r="E3512" s="1" t="s">
        <v>26</v>
      </c>
      <c r="F3512" s="1" t="s">
        <v>32</v>
      </c>
      <c r="G3512" s="1" t="s">
        <v>43</v>
      </c>
      <c r="H3512" s="1">
        <v>1038</v>
      </c>
      <c r="I3512" s="1">
        <v>1674.89</v>
      </c>
      <c r="J3512" s="1">
        <v>2765.09</v>
      </c>
      <c r="K3512" s="1">
        <v>237</v>
      </c>
      <c r="L3512" s="1">
        <f>Table49[[#This Row],[Selling_Price]]-Table49[[#This Row],[Market_Price]]</f>
        <v>1090.2</v>
      </c>
      <c r="M3512" s="1">
        <f>Table49[[#This Row],[Quantity]]*Table49[[#This Row],[Selling_Price]]</f>
        <v>655326.33000000007</v>
      </c>
      <c r="N3512" s="1">
        <f>Table49[[#This Row],[Quantity]]*Table49[[#This Row],[Profit_Per_Quantity]]</f>
        <v>258377.40000000002</v>
      </c>
      <c r="O3512" s="1" t="s">
        <v>47</v>
      </c>
    </row>
    <row r="3513" spans="1:15" x14ac:dyDescent="0.3">
      <c r="A3513" s="1" t="s">
        <v>9322</v>
      </c>
      <c r="B3513" s="1" t="s">
        <v>2185</v>
      </c>
      <c r="C3513" s="14" t="s">
        <v>5793</v>
      </c>
      <c r="D3513" s="1" t="s">
        <v>12</v>
      </c>
      <c r="E3513" s="1" t="s">
        <v>25</v>
      </c>
      <c r="F3513" s="1" t="s">
        <v>35</v>
      </c>
      <c r="G3513" s="1" t="s">
        <v>4352</v>
      </c>
      <c r="H3513" s="1">
        <v>1087</v>
      </c>
      <c r="I3513" s="1">
        <v>1880.31</v>
      </c>
      <c r="J3513" s="1">
        <v>2537.2399999999998</v>
      </c>
      <c r="K3513" s="1">
        <v>341</v>
      </c>
      <c r="L3513" s="1">
        <f>Table49[[#This Row],[Selling_Price]]-Table49[[#This Row],[Market_Price]]</f>
        <v>656.92999999999984</v>
      </c>
      <c r="M3513" s="1">
        <f>Table49[[#This Row],[Quantity]]*Table49[[#This Row],[Selling_Price]]</f>
        <v>865198.84</v>
      </c>
      <c r="N3513" s="1">
        <f>Table49[[#This Row],[Quantity]]*Table49[[#This Row],[Profit_Per_Quantity]]</f>
        <v>224013.12999999995</v>
      </c>
      <c r="O3513" s="1" t="s">
        <v>47</v>
      </c>
    </row>
    <row r="3514" spans="1:15" x14ac:dyDescent="0.3">
      <c r="A3514" s="1" t="s">
        <v>7195</v>
      </c>
      <c r="B3514" s="1" t="s">
        <v>965</v>
      </c>
      <c r="C3514" s="14" t="s">
        <v>5334</v>
      </c>
      <c r="D3514" s="1" t="s">
        <v>19</v>
      </c>
      <c r="E3514" s="1" t="s">
        <v>26</v>
      </c>
      <c r="F3514" s="1" t="s">
        <v>35</v>
      </c>
      <c r="G3514" s="1" t="s">
        <v>41</v>
      </c>
      <c r="H3514" s="1">
        <v>1064</v>
      </c>
      <c r="I3514" s="1">
        <v>1030.1400000000001</v>
      </c>
      <c r="J3514" s="1">
        <v>1393.44</v>
      </c>
      <c r="K3514" s="1">
        <v>153</v>
      </c>
      <c r="L3514" s="1">
        <f>Table49[[#This Row],[Selling_Price]]-Table49[[#This Row],[Market_Price]]</f>
        <v>363.29999999999995</v>
      </c>
      <c r="M3514" s="1">
        <f>Table49[[#This Row],[Quantity]]*Table49[[#This Row],[Selling_Price]]</f>
        <v>213196.32</v>
      </c>
      <c r="N3514" s="1">
        <f>Table49[[#This Row],[Quantity]]*Table49[[#This Row],[Profit_Per_Quantity]]</f>
        <v>55584.899999999994</v>
      </c>
      <c r="O3514" s="1" t="s">
        <v>47</v>
      </c>
    </row>
    <row r="3515" spans="1:15" x14ac:dyDescent="0.3">
      <c r="A3515" s="1" t="s">
        <v>8471</v>
      </c>
      <c r="B3515" s="1" t="s">
        <v>812</v>
      </c>
      <c r="C3515" s="14" t="s">
        <v>5662</v>
      </c>
      <c r="D3515" s="1" t="s">
        <v>20</v>
      </c>
      <c r="E3515" s="1" t="s">
        <v>28</v>
      </c>
      <c r="F3515" s="1" t="s">
        <v>33</v>
      </c>
      <c r="G3515" s="1" t="s">
        <v>42</v>
      </c>
      <c r="H3515" s="1">
        <v>1029</v>
      </c>
      <c r="I3515" s="1">
        <v>513.58000000000004</v>
      </c>
      <c r="J3515" s="1">
        <v>1008.58</v>
      </c>
      <c r="K3515" s="1">
        <v>145</v>
      </c>
      <c r="L3515" s="1">
        <f>Table49[[#This Row],[Selling_Price]]-Table49[[#This Row],[Market_Price]]</f>
        <v>495</v>
      </c>
      <c r="M3515" s="1">
        <f>Table49[[#This Row],[Quantity]]*Table49[[#This Row],[Selling_Price]]</f>
        <v>146244.1</v>
      </c>
      <c r="N3515" s="1">
        <f>Table49[[#This Row],[Quantity]]*Table49[[#This Row],[Profit_Per_Quantity]]</f>
        <v>71775</v>
      </c>
      <c r="O3515" s="1" t="s">
        <v>47</v>
      </c>
    </row>
    <row r="3516" spans="1:15" x14ac:dyDescent="0.3">
      <c r="A3516" s="1" t="s">
        <v>10259</v>
      </c>
      <c r="B3516" s="1" t="s">
        <v>3659</v>
      </c>
      <c r="C3516" s="14" t="s">
        <v>4968</v>
      </c>
      <c r="D3516" s="1" t="s">
        <v>20</v>
      </c>
      <c r="E3516" s="1" t="s">
        <v>29</v>
      </c>
      <c r="F3516" s="1" t="s">
        <v>33</v>
      </c>
      <c r="G3516" s="1" t="s">
        <v>44</v>
      </c>
      <c r="H3516" s="1">
        <v>1087</v>
      </c>
      <c r="I3516" s="1">
        <v>1048.5</v>
      </c>
      <c r="J3516" s="1">
        <v>1176.49</v>
      </c>
      <c r="K3516" s="1">
        <v>214</v>
      </c>
      <c r="L3516" s="1">
        <f>Table49[[#This Row],[Selling_Price]]-Table49[[#This Row],[Market_Price]]</f>
        <v>127.99000000000001</v>
      </c>
      <c r="M3516" s="1">
        <f>Table49[[#This Row],[Quantity]]*Table49[[#This Row],[Selling_Price]]</f>
        <v>251768.86000000002</v>
      </c>
      <c r="N3516" s="1">
        <f>Table49[[#This Row],[Quantity]]*Table49[[#This Row],[Profit_Per_Quantity]]</f>
        <v>27389.86</v>
      </c>
      <c r="O3516" s="1" t="s">
        <v>47</v>
      </c>
    </row>
    <row r="3517" spans="1:15" x14ac:dyDescent="0.3">
      <c r="A3517" s="1" t="s">
        <v>7343</v>
      </c>
      <c r="B3517" s="1" t="s">
        <v>2097</v>
      </c>
      <c r="C3517" s="14" t="s">
        <v>5723</v>
      </c>
      <c r="D3517" s="1" t="s">
        <v>16</v>
      </c>
      <c r="E3517" s="1" t="s">
        <v>21</v>
      </c>
      <c r="F3517" s="1" t="s">
        <v>32</v>
      </c>
      <c r="G3517" s="1" t="s">
        <v>45</v>
      </c>
      <c r="H3517" s="1">
        <v>1066</v>
      </c>
      <c r="I3517" s="1">
        <v>1786.41</v>
      </c>
      <c r="J3517" s="1">
        <v>2931.66</v>
      </c>
      <c r="K3517" s="1">
        <v>288</v>
      </c>
      <c r="L3517" s="1">
        <f>Table49[[#This Row],[Selling_Price]]-Table49[[#This Row],[Market_Price]]</f>
        <v>1145.2499999999998</v>
      </c>
      <c r="M3517" s="1">
        <f>Table49[[#This Row],[Quantity]]*Table49[[#This Row],[Selling_Price]]</f>
        <v>844318.08</v>
      </c>
      <c r="N3517" s="1">
        <f>Table49[[#This Row],[Quantity]]*Table49[[#This Row],[Profit_Per_Quantity]]</f>
        <v>329831.99999999994</v>
      </c>
      <c r="O3517" s="1" t="s">
        <v>47</v>
      </c>
    </row>
    <row r="3518" spans="1:15" x14ac:dyDescent="0.3">
      <c r="A3518" s="1" t="s">
        <v>6708</v>
      </c>
      <c r="B3518" s="1" t="s">
        <v>2219</v>
      </c>
      <c r="C3518" s="14" t="s">
        <v>5778</v>
      </c>
      <c r="D3518" s="1" t="s">
        <v>13</v>
      </c>
      <c r="E3518" s="1" t="s">
        <v>27</v>
      </c>
      <c r="F3518" s="1" t="s">
        <v>31</v>
      </c>
      <c r="G3518" s="1" t="s">
        <v>37</v>
      </c>
      <c r="H3518" s="1">
        <v>1037</v>
      </c>
      <c r="I3518" s="1">
        <v>266.42</v>
      </c>
      <c r="J3518" s="1">
        <v>494.71</v>
      </c>
      <c r="K3518" s="1">
        <v>490</v>
      </c>
      <c r="L3518" s="1">
        <f>Table49[[#This Row],[Selling_Price]]-Table49[[#This Row],[Market_Price]]</f>
        <v>228.28999999999996</v>
      </c>
      <c r="M3518" s="1">
        <f>Table49[[#This Row],[Quantity]]*Table49[[#This Row],[Selling_Price]]</f>
        <v>242407.9</v>
      </c>
      <c r="N3518" s="1">
        <f>Table49[[#This Row],[Quantity]]*Table49[[#This Row],[Profit_Per_Quantity]]</f>
        <v>111862.09999999998</v>
      </c>
      <c r="O3518" s="1" t="s">
        <v>47</v>
      </c>
    </row>
    <row r="3519" spans="1:15" x14ac:dyDescent="0.3">
      <c r="A3519" s="1" t="s">
        <v>8677</v>
      </c>
      <c r="B3519" s="1" t="s">
        <v>1136</v>
      </c>
      <c r="C3519" s="14" t="s">
        <v>6097</v>
      </c>
      <c r="D3519" s="1" t="s">
        <v>11</v>
      </c>
      <c r="E3519" s="1" t="s">
        <v>24</v>
      </c>
      <c r="F3519" s="1" t="s">
        <v>35</v>
      </c>
      <c r="G3519" s="1" t="s">
        <v>43</v>
      </c>
      <c r="H3519" s="1">
        <v>1013</v>
      </c>
      <c r="I3519" s="1">
        <v>1777.66</v>
      </c>
      <c r="J3519" s="1">
        <v>2258.62</v>
      </c>
      <c r="K3519" s="1">
        <v>31</v>
      </c>
      <c r="L3519" s="1">
        <f>Table49[[#This Row],[Selling_Price]]-Table49[[#This Row],[Market_Price]]</f>
        <v>480.95999999999981</v>
      </c>
      <c r="M3519" s="1">
        <f>Table49[[#This Row],[Quantity]]*Table49[[#This Row],[Selling_Price]]</f>
        <v>70017.22</v>
      </c>
      <c r="N3519" s="1">
        <f>Table49[[#This Row],[Quantity]]*Table49[[#This Row],[Profit_Per_Quantity]]</f>
        <v>14909.759999999995</v>
      </c>
      <c r="O3519" s="1" t="s">
        <v>47</v>
      </c>
    </row>
    <row r="3520" spans="1:15" x14ac:dyDescent="0.3">
      <c r="A3520" s="1" t="s">
        <v>8464</v>
      </c>
      <c r="B3520" s="1" t="s">
        <v>800</v>
      </c>
      <c r="C3520" s="14" t="s">
        <v>6084</v>
      </c>
      <c r="D3520" s="1" t="s">
        <v>17</v>
      </c>
      <c r="E3520" s="1" t="s">
        <v>24</v>
      </c>
      <c r="F3520" s="1" t="s">
        <v>31</v>
      </c>
      <c r="G3520" s="1" t="s">
        <v>44</v>
      </c>
      <c r="H3520" s="1">
        <v>1013</v>
      </c>
      <c r="I3520" s="1">
        <v>1053.0899999999999</v>
      </c>
      <c r="J3520" s="1">
        <v>1464.58</v>
      </c>
      <c r="K3520" s="1">
        <v>206</v>
      </c>
      <c r="L3520" s="1">
        <f>Table49[[#This Row],[Selling_Price]]-Table49[[#This Row],[Market_Price]]</f>
        <v>411.49</v>
      </c>
      <c r="M3520" s="1">
        <f>Table49[[#This Row],[Quantity]]*Table49[[#This Row],[Selling_Price]]</f>
        <v>301703.48</v>
      </c>
      <c r="N3520" s="1">
        <f>Table49[[#This Row],[Quantity]]*Table49[[#This Row],[Profit_Per_Quantity]]</f>
        <v>84766.94</v>
      </c>
      <c r="O3520" s="1" t="s">
        <v>47</v>
      </c>
    </row>
    <row r="3521" spans="1:15" x14ac:dyDescent="0.3">
      <c r="A3521" s="1" t="s">
        <v>9678</v>
      </c>
      <c r="B3521" s="1" t="s">
        <v>2753</v>
      </c>
      <c r="C3521" s="14" t="s">
        <v>4721</v>
      </c>
      <c r="D3521" s="1" t="s">
        <v>14</v>
      </c>
      <c r="E3521" s="1" t="s">
        <v>24</v>
      </c>
      <c r="F3521" s="1" t="s">
        <v>33</v>
      </c>
      <c r="G3521" s="1" t="s">
        <v>38</v>
      </c>
      <c r="H3521" s="1">
        <v>1072</v>
      </c>
      <c r="I3521" s="1">
        <v>958.84</v>
      </c>
      <c r="J3521" s="1">
        <v>1112.3599999999999</v>
      </c>
      <c r="K3521" s="1">
        <v>156</v>
      </c>
      <c r="L3521" s="1">
        <f>Table49[[#This Row],[Selling_Price]]-Table49[[#This Row],[Market_Price]]</f>
        <v>153.51999999999987</v>
      </c>
      <c r="M3521" s="1">
        <f>Table49[[#This Row],[Quantity]]*Table49[[#This Row],[Selling_Price]]</f>
        <v>173528.15999999997</v>
      </c>
      <c r="N3521" s="1">
        <f>Table49[[#This Row],[Quantity]]*Table49[[#This Row],[Profit_Per_Quantity]]</f>
        <v>23949.119999999981</v>
      </c>
      <c r="O3521" s="1" t="s">
        <v>47</v>
      </c>
    </row>
    <row r="3522" spans="1:15" x14ac:dyDescent="0.3">
      <c r="A3522" s="1" t="s">
        <v>8954</v>
      </c>
      <c r="B3522" s="1" t="s">
        <v>1599</v>
      </c>
      <c r="C3522" s="14" t="s">
        <v>5205</v>
      </c>
      <c r="D3522" s="1" t="s">
        <v>12</v>
      </c>
      <c r="E3522" s="1" t="s">
        <v>4349</v>
      </c>
      <c r="F3522" s="1" t="s">
        <v>32</v>
      </c>
      <c r="G3522" s="1" t="s">
        <v>36</v>
      </c>
      <c r="H3522" s="1">
        <v>1039</v>
      </c>
      <c r="I3522" s="1">
        <v>1355.76</v>
      </c>
      <c r="J3522" s="1">
        <v>2297.86</v>
      </c>
      <c r="K3522" s="1">
        <v>12</v>
      </c>
      <c r="L3522" s="1">
        <f>Table49[[#This Row],[Selling_Price]]-Table49[[#This Row],[Market_Price]]</f>
        <v>942.10000000000014</v>
      </c>
      <c r="M3522" s="1">
        <f>Table49[[#This Row],[Quantity]]*Table49[[#This Row],[Selling_Price]]</f>
        <v>27574.32</v>
      </c>
      <c r="N3522" s="1">
        <f>Table49[[#This Row],[Quantity]]*Table49[[#This Row],[Profit_Per_Quantity]]</f>
        <v>11305.2</v>
      </c>
      <c r="O3522" s="1" t="s">
        <v>47</v>
      </c>
    </row>
    <row r="3523" spans="1:15" x14ac:dyDescent="0.3">
      <c r="A3523" s="1" t="s">
        <v>8235</v>
      </c>
      <c r="B3523" s="1" t="s">
        <v>421</v>
      </c>
      <c r="C3523" s="14" t="s">
        <v>4697</v>
      </c>
      <c r="D3523" s="1" t="s">
        <v>17</v>
      </c>
      <c r="E3523" s="1" t="s">
        <v>29</v>
      </c>
      <c r="F3523" s="1" t="s">
        <v>35</v>
      </c>
      <c r="G3523" s="1" t="s">
        <v>41</v>
      </c>
      <c r="H3523" s="1">
        <v>1018</v>
      </c>
      <c r="I3523" s="1">
        <v>1730.44</v>
      </c>
      <c r="J3523" s="1">
        <v>3164.42</v>
      </c>
      <c r="K3523" s="1">
        <v>350</v>
      </c>
      <c r="L3523" s="1">
        <f>Table49[[#This Row],[Selling_Price]]-Table49[[#This Row],[Market_Price]]</f>
        <v>1433.98</v>
      </c>
      <c r="M3523" s="1">
        <f>Table49[[#This Row],[Quantity]]*Table49[[#This Row],[Selling_Price]]</f>
        <v>1107547</v>
      </c>
      <c r="N3523" s="1">
        <f>Table49[[#This Row],[Quantity]]*Table49[[#This Row],[Profit_Per_Quantity]]</f>
        <v>501893</v>
      </c>
      <c r="O3523" s="1" t="s">
        <v>47</v>
      </c>
    </row>
    <row r="3524" spans="1:15" x14ac:dyDescent="0.3">
      <c r="A3524" s="1" t="s">
        <v>7808</v>
      </c>
      <c r="B3524" s="1" t="s">
        <v>3542</v>
      </c>
      <c r="C3524" s="14" t="s">
        <v>5061</v>
      </c>
      <c r="D3524" s="1" t="s">
        <v>17</v>
      </c>
      <c r="E3524" s="1" t="s">
        <v>30</v>
      </c>
      <c r="F3524" s="1" t="s">
        <v>32</v>
      </c>
      <c r="G3524" s="1" t="s">
        <v>4352</v>
      </c>
      <c r="H3524" s="1">
        <v>1051</v>
      </c>
      <c r="I3524" s="1">
        <v>485.36</v>
      </c>
      <c r="J3524" s="1">
        <v>832.09</v>
      </c>
      <c r="K3524" s="1">
        <v>232</v>
      </c>
      <c r="L3524" s="1">
        <f>Table49[[#This Row],[Selling_Price]]-Table49[[#This Row],[Market_Price]]</f>
        <v>346.73</v>
      </c>
      <c r="M3524" s="1">
        <f>Table49[[#This Row],[Quantity]]*Table49[[#This Row],[Selling_Price]]</f>
        <v>193044.88</v>
      </c>
      <c r="N3524" s="1">
        <f>Table49[[#This Row],[Quantity]]*Table49[[#This Row],[Profit_Per_Quantity]]</f>
        <v>80441.36</v>
      </c>
      <c r="O3524" s="1" t="s">
        <v>47</v>
      </c>
    </row>
    <row r="3525" spans="1:15" x14ac:dyDescent="0.3">
      <c r="A3525" s="1" t="s">
        <v>7280</v>
      </c>
      <c r="B3525" s="1" t="s">
        <v>2196</v>
      </c>
      <c r="C3525" s="14" t="s">
        <v>5789</v>
      </c>
      <c r="D3525" s="1" t="s">
        <v>16</v>
      </c>
      <c r="E3525" s="1" t="s">
        <v>4351</v>
      </c>
      <c r="F3525" s="1" t="s">
        <v>34</v>
      </c>
      <c r="G3525" s="1" t="s">
        <v>37</v>
      </c>
      <c r="H3525" s="1">
        <v>1047</v>
      </c>
      <c r="I3525" s="1">
        <v>401.59</v>
      </c>
      <c r="J3525" s="1">
        <v>445.92</v>
      </c>
      <c r="K3525" s="1">
        <v>273</v>
      </c>
      <c r="L3525" s="1">
        <f>Table49[[#This Row],[Selling_Price]]-Table49[[#This Row],[Market_Price]]</f>
        <v>44.330000000000041</v>
      </c>
      <c r="M3525" s="1">
        <f>Table49[[#This Row],[Quantity]]*Table49[[#This Row],[Selling_Price]]</f>
        <v>121736.16</v>
      </c>
      <c r="N3525" s="1">
        <f>Table49[[#This Row],[Quantity]]*Table49[[#This Row],[Profit_Per_Quantity]]</f>
        <v>12102.090000000011</v>
      </c>
      <c r="O3525" s="1" t="s">
        <v>47</v>
      </c>
    </row>
    <row r="3526" spans="1:15" x14ac:dyDescent="0.3">
      <c r="A3526" s="1" t="s">
        <v>9971</v>
      </c>
      <c r="B3526" s="1" t="s">
        <v>3208</v>
      </c>
      <c r="C3526" s="14" t="s">
        <v>4464</v>
      </c>
      <c r="D3526" s="1" t="s">
        <v>19</v>
      </c>
      <c r="E3526" s="1" t="s">
        <v>21</v>
      </c>
      <c r="F3526" s="1" t="s">
        <v>34</v>
      </c>
      <c r="G3526" s="1" t="s">
        <v>4352</v>
      </c>
      <c r="H3526" s="1">
        <v>1033</v>
      </c>
      <c r="I3526" s="1">
        <v>53.58</v>
      </c>
      <c r="J3526" s="1">
        <v>59.02</v>
      </c>
      <c r="K3526" s="1">
        <v>305</v>
      </c>
      <c r="L3526" s="1">
        <f>Table49[[#This Row],[Selling_Price]]-Table49[[#This Row],[Market_Price]]</f>
        <v>5.4400000000000048</v>
      </c>
      <c r="M3526" s="1">
        <f>Table49[[#This Row],[Quantity]]*Table49[[#This Row],[Selling_Price]]</f>
        <v>18001.100000000002</v>
      </c>
      <c r="N3526" s="1">
        <f>Table49[[#This Row],[Quantity]]*Table49[[#This Row],[Profit_Per_Quantity]]</f>
        <v>1659.2000000000014</v>
      </c>
      <c r="O3526" s="1" t="s">
        <v>47</v>
      </c>
    </row>
    <row r="3527" spans="1:15" x14ac:dyDescent="0.3">
      <c r="A3527" s="1" t="s">
        <v>9273</v>
      </c>
      <c r="B3527" s="1" t="s">
        <v>2110</v>
      </c>
      <c r="C3527" s="14" t="s">
        <v>4405</v>
      </c>
      <c r="D3527" s="1" t="s">
        <v>14</v>
      </c>
      <c r="E3527" s="1" t="s">
        <v>30</v>
      </c>
      <c r="F3527" s="1" t="s">
        <v>31</v>
      </c>
      <c r="G3527" s="1" t="s">
        <v>44</v>
      </c>
      <c r="H3527" s="1">
        <v>1054</v>
      </c>
      <c r="I3527" s="1">
        <v>1624.32</v>
      </c>
      <c r="J3527" s="1">
        <v>3040.38</v>
      </c>
      <c r="K3527" s="1">
        <v>246</v>
      </c>
      <c r="L3527" s="1">
        <f>Table49[[#This Row],[Selling_Price]]-Table49[[#This Row],[Market_Price]]</f>
        <v>1416.0600000000002</v>
      </c>
      <c r="M3527" s="1">
        <f>Table49[[#This Row],[Quantity]]*Table49[[#This Row],[Selling_Price]]</f>
        <v>747933.48</v>
      </c>
      <c r="N3527" s="1">
        <f>Table49[[#This Row],[Quantity]]*Table49[[#This Row],[Profit_Per_Quantity]]</f>
        <v>348350.76000000007</v>
      </c>
      <c r="O3527" s="1" t="s">
        <v>47</v>
      </c>
    </row>
    <row r="3528" spans="1:15" x14ac:dyDescent="0.3">
      <c r="A3528" s="1" t="s">
        <v>10484</v>
      </c>
      <c r="B3528" s="1" t="s">
        <v>3982</v>
      </c>
      <c r="C3528" s="14" t="s">
        <v>4704</v>
      </c>
      <c r="D3528" s="1" t="s">
        <v>14</v>
      </c>
      <c r="E3528" s="1" t="s">
        <v>27</v>
      </c>
      <c r="F3528" s="1" t="s">
        <v>33</v>
      </c>
      <c r="G3528" s="1" t="s">
        <v>41</v>
      </c>
      <c r="H3528" s="1">
        <v>1018</v>
      </c>
      <c r="I3528" s="1">
        <v>1464.5</v>
      </c>
      <c r="J3528" s="1">
        <v>2295.8200000000002</v>
      </c>
      <c r="K3528" s="1">
        <v>66</v>
      </c>
      <c r="L3528" s="1">
        <f>Table49[[#This Row],[Selling_Price]]-Table49[[#This Row],[Market_Price]]</f>
        <v>831.32000000000016</v>
      </c>
      <c r="M3528" s="1">
        <f>Table49[[#This Row],[Quantity]]*Table49[[#This Row],[Selling_Price]]</f>
        <v>151524.12000000002</v>
      </c>
      <c r="N3528" s="1">
        <f>Table49[[#This Row],[Quantity]]*Table49[[#This Row],[Profit_Per_Quantity]]</f>
        <v>54867.12000000001</v>
      </c>
      <c r="O3528" s="1" t="s">
        <v>47</v>
      </c>
    </row>
    <row r="3529" spans="1:15" x14ac:dyDescent="0.3">
      <c r="A3529" s="1" t="s">
        <v>8107</v>
      </c>
      <c r="B3529" s="1" t="s">
        <v>195</v>
      </c>
      <c r="C3529" s="14" t="s">
        <v>5144</v>
      </c>
      <c r="D3529" s="1" t="s">
        <v>15</v>
      </c>
      <c r="E3529" s="1" t="s">
        <v>26</v>
      </c>
      <c r="F3529" s="1" t="s">
        <v>33</v>
      </c>
      <c r="G3529" s="1" t="s">
        <v>37</v>
      </c>
      <c r="H3529" s="1">
        <v>1018</v>
      </c>
      <c r="I3529" s="1">
        <v>264.64999999999998</v>
      </c>
      <c r="J3529" s="1">
        <v>326.95999999999998</v>
      </c>
      <c r="K3529" s="1">
        <v>261</v>
      </c>
      <c r="L3529" s="1">
        <f>Table49[[#This Row],[Selling_Price]]-Table49[[#This Row],[Market_Price]]</f>
        <v>62.31</v>
      </c>
      <c r="M3529" s="1">
        <f>Table49[[#This Row],[Quantity]]*Table49[[#This Row],[Selling_Price]]</f>
        <v>85336.56</v>
      </c>
      <c r="N3529" s="1">
        <f>Table49[[#This Row],[Quantity]]*Table49[[#This Row],[Profit_Per_Quantity]]</f>
        <v>16262.91</v>
      </c>
      <c r="O3529" s="1" t="s">
        <v>47</v>
      </c>
    </row>
    <row r="3530" spans="1:15" x14ac:dyDescent="0.3">
      <c r="A3530" s="1" t="s">
        <v>9484</v>
      </c>
      <c r="B3530" s="1" t="s">
        <v>2442</v>
      </c>
      <c r="C3530" s="14" t="s">
        <v>4504</v>
      </c>
      <c r="D3530" s="1" t="s">
        <v>15</v>
      </c>
      <c r="E3530" s="1" t="s">
        <v>21</v>
      </c>
      <c r="F3530" s="1" t="s">
        <v>33</v>
      </c>
      <c r="G3530" s="1" t="s">
        <v>38</v>
      </c>
      <c r="H3530" s="1">
        <v>1036</v>
      </c>
      <c r="I3530" s="1">
        <v>406.44</v>
      </c>
      <c r="J3530" s="1">
        <v>649.84</v>
      </c>
      <c r="K3530" s="1">
        <v>11</v>
      </c>
      <c r="L3530" s="1">
        <f>Table49[[#This Row],[Selling_Price]]-Table49[[#This Row],[Market_Price]]</f>
        <v>243.40000000000003</v>
      </c>
      <c r="M3530" s="1">
        <f>Table49[[#This Row],[Quantity]]*Table49[[#This Row],[Selling_Price]]</f>
        <v>7148.2400000000007</v>
      </c>
      <c r="N3530" s="1">
        <f>Table49[[#This Row],[Quantity]]*Table49[[#This Row],[Profit_Per_Quantity]]</f>
        <v>2677.4000000000005</v>
      </c>
      <c r="O3530" s="1" t="s">
        <v>47</v>
      </c>
    </row>
    <row r="3531" spans="1:15" x14ac:dyDescent="0.3">
      <c r="A3531" s="1" t="s">
        <v>9707</v>
      </c>
      <c r="B3531" s="1" t="s">
        <v>203</v>
      </c>
      <c r="C3531" s="14" t="s">
        <v>5361</v>
      </c>
      <c r="D3531" s="1" t="s">
        <v>20</v>
      </c>
      <c r="E3531" s="1" t="s">
        <v>27</v>
      </c>
      <c r="F3531" s="1" t="s">
        <v>32</v>
      </c>
      <c r="G3531" s="1" t="s">
        <v>4352</v>
      </c>
      <c r="H3531" s="1">
        <v>1040</v>
      </c>
      <c r="I3531" s="1">
        <v>1856.55</v>
      </c>
      <c r="J3531" s="1">
        <v>2303.56</v>
      </c>
      <c r="K3531" s="1">
        <v>393</v>
      </c>
      <c r="L3531" s="1">
        <f>Table49[[#This Row],[Selling_Price]]-Table49[[#This Row],[Market_Price]]</f>
        <v>447.01</v>
      </c>
      <c r="M3531" s="1">
        <f>Table49[[#This Row],[Quantity]]*Table49[[#This Row],[Selling_Price]]</f>
        <v>905299.08</v>
      </c>
      <c r="N3531" s="1">
        <f>Table49[[#This Row],[Quantity]]*Table49[[#This Row],[Profit_Per_Quantity]]</f>
        <v>175674.93</v>
      </c>
      <c r="O3531" s="1" t="s">
        <v>47</v>
      </c>
    </row>
    <row r="3532" spans="1:15" x14ac:dyDescent="0.3">
      <c r="A3532" s="1" t="s">
        <v>10137</v>
      </c>
      <c r="B3532" s="1" t="s">
        <v>3487</v>
      </c>
      <c r="C3532" s="14" t="s">
        <v>5101</v>
      </c>
      <c r="D3532" s="1" t="s">
        <v>20</v>
      </c>
      <c r="E3532" s="1" t="s">
        <v>4351</v>
      </c>
      <c r="F3532" s="1" t="s">
        <v>33</v>
      </c>
      <c r="G3532" s="1" t="s">
        <v>45</v>
      </c>
      <c r="H3532" s="1">
        <v>1082</v>
      </c>
      <c r="I3532" s="1">
        <v>502.1</v>
      </c>
      <c r="J3532" s="1">
        <v>932.3</v>
      </c>
      <c r="K3532" s="1">
        <v>491</v>
      </c>
      <c r="L3532" s="1">
        <f>Table49[[#This Row],[Selling_Price]]-Table49[[#This Row],[Market_Price]]</f>
        <v>430.19999999999993</v>
      </c>
      <c r="M3532" s="1">
        <f>Table49[[#This Row],[Quantity]]*Table49[[#This Row],[Selling_Price]]</f>
        <v>457759.3</v>
      </c>
      <c r="N3532" s="1">
        <f>Table49[[#This Row],[Quantity]]*Table49[[#This Row],[Profit_Per_Quantity]]</f>
        <v>211228.19999999995</v>
      </c>
      <c r="O3532" s="1" t="s">
        <v>47</v>
      </c>
    </row>
    <row r="3533" spans="1:15" x14ac:dyDescent="0.3">
      <c r="A3533" s="1" t="s">
        <v>6971</v>
      </c>
      <c r="B3533" s="1" t="s">
        <v>2756</v>
      </c>
      <c r="C3533" s="14" t="s">
        <v>5234</v>
      </c>
      <c r="D3533" s="1" t="s">
        <v>19</v>
      </c>
      <c r="E3533" s="1" t="s">
        <v>27</v>
      </c>
      <c r="F3533" s="1" t="s">
        <v>34</v>
      </c>
      <c r="G3533" s="1" t="s">
        <v>44</v>
      </c>
      <c r="H3533" s="1">
        <v>1043</v>
      </c>
      <c r="I3533" s="1">
        <v>816.89</v>
      </c>
      <c r="J3533" s="1">
        <v>1113.29</v>
      </c>
      <c r="K3533" s="1">
        <v>250</v>
      </c>
      <c r="L3533" s="1">
        <f>Table49[[#This Row],[Selling_Price]]-Table49[[#This Row],[Market_Price]]</f>
        <v>296.39999999999998</v>
      </c>
      <c r="M3533" s="1">
        <f>Table49[[#This Row],[Quantity]]*Table49[[#This Row],[Selling_Price]]</f>
        <v>278322.5</v>
      </c>
      <c r="N3533" s="1">
        <f>Table49[[#This Row],[Quantity]]*Table49[[#This Row],[Profit_Per_Quantity]]</f>
        <v>74100</v>
      </c>
      <c r="O3533" s="1" t="s">
        <v>47</v>
      </c>
    </row>
    <row r="3534" spans="1:15" x14ac:dyDescent="0.3">
      <c r="A3534" s="1" t="s">
        <v>9586</v>
      </c>
      <c r="B3534" s="1" t="s">
        <v>2601</v>
      </c>
      <c r="C3534" s="14" t="s">
        <v>5625</v>
      </c>
      <c r="D3534" s="1" t="s">
        <v>11</v>
      </c>
      <c r="E3534" s="1" t="s">
        <v>28</v>
      </c>
      <c r="F3534" s="1" t="s">
        <v>32</v>
      </c>
      <c r="G3534" s="1" t="s">
        <v>43</v>
      </c>
      <c r="H3534" s="1">
        <v>1030</v>
      </c>
      <c r="I3534" s="1">
        <v>1284.1099999999999</v>
      </c>
      <c r="J3534" s="1">
        <v>2495.59</v>
      </c>
      <c r="K3534" s="1">
        <v>375</v>
      </c>
      <c r="L3534" s="1">
        <f>Table49[[#This Row],[Selling_Price]]-Table49[[#This Row],[Market_Price]]</f>
        <v>1211.4800000000002</v>
      </c>
      <c r="M3534" s="1">
        <f>Table49[[#This Row],[Quantity]]*Table49[[#This Row],[Selling_Price]]</f>
        <v>935846.25</v>
      </c>
      <c r="N3534" s="1">
        <f>Table49[[#This Row],[Quantity]]*Table49[[#This Row],[Profit_Per_Quantity]]</f>
        <v>454305.00000000012</v>
      </c>
      <c r="O3534" s="1" t="s">
        <v>47</v>
      </c>
    </row>
    <row r="3535" spans="1:15" x14ac:dyDescent="0.3">
      <c r="A3535" s="1" t="s">
        <v>6356</v>
      </c>
      <c r="B3535" s="1" t="s">
        <v>2663</v>
      </c>
      <c r="C3535" s="14" t="s">
        <v>4404</v>
      </c>
      <c r="D3535" s="1" t="s">
        <v>12</v>
      </c>
      <c r="E3535" s="1" t="s">
        <v>24</v>
      </c>
      <c r="F3535" s="1" t="s">
        <v>31</v>
      </c>
      <c r="G3535" s="1" t="s">
        <v>42</v>
      </c>
      <c r="H3535" s="1">
        <v>1005</v>
      </c>
      <c r="I3535" s="1">
        <v>387.5</v>
      </c>
      <c r="J3535" s="1">
        <v>458.27</v>
      </c>
      <c r="K3535" s="1">
        <v>204</v>
      </c>
      <c r="L3535" s="1">
        <f>Table49[[#This Row],[Selling_Price]]-Table49[[#This Row],[Market_Price]]</f>
        <v>70.769999999999982</v>
      </c>
      <c r="M3535" s="1">
        <f>Table49[[#This Row],[Quantity]]*Table49[[#This Row],[Selling_Price]]</f>
        <v>93487.08</v>
      </c>
      <c r="N3535" s="1">
        <f>Table49[[#This Row],[Quantity]]*Table49[[#This Row],[Profit_Per_Quantity]]</f>
        <v>14437.079999999996</v>
      </c>
      <c r="O3535" s="1" t="s">
        <v>47</v>
      </c>
    </row>
    <row r="3536" spans="1:15" x14ac:dyDescent="0.3">
      <c r="A3536" s="1" t="s">
        <v>7635</v>
      </c>
      <c r="B3536" s="1" t="s">
        <v>2995</v>
      </c>
      <c r="C3536" s="14" t="s">
        <v>5182</v>
      </c>
      <c r="D3536" s="1" t="s">
        <v>12</v>
      </c>
      <c r="E3536" s="1" t="s">
        <v>29</v>
      </c>
      <c r="F3536" s="1" t="s">
        <v>35</v>
      </c>
      <c r="G3536" s="1" t="s">
        <v>37</v>
      </c>
      <c r="H3536" s="1">
        <v>1084</v>
      </c>
      <c r="I3536" s="1">
        <v>1449.6</v>
      </c>
      <c r="J3536" s="1">
        <v>2260.17</v>
      </c>
      <c r="K3536" s="1">
        <v>447</v>
      </c>
      <c r="L3536" s="1">
        <f>Table49[[#This Row],[Selling_Price]]-Table49[[#This Row],[Market_Price]]</f>
        <v>810.57000000000016</v>
      </c>
      <c r="M3536" s="1">
        <f>Table49[[#This Row],[Quantity]]*Table49[[#This Row],[Selling_Price]]</f>
        <v>1010295.99</v>
      </c>
      <c r="N3536" s="1">
        <f>Table49[[#This Row],[Quantity]]*Table49[[#This Row],[Profit_Per_Quantity]]</f>
        <v>362324.7900000001</v>
      </c>
      <c r="O3536" s="1" t="s">
        <v>47</v>
      </c>
    </row>
    <row r="3537" spans="1:15" x14ac:dyDescent="0.3">
      <c r="A3537" s="1" t="s">
        <v>8424</v>
      </c>
      <c r="B3537" s="1" t="s">
        <v>730</v>
      </c>
      <c r="C3537" s="14" t="s">
        <v>6192</v>
      </c>
      <c r="D3537" s="1" t="s">
        <v>18</v>
      </c>
      <c r="E3537" s="1" t="s">
        <v>25</v>
      </c>
      <c r="F3537" s="1" t="s">
        <v>34</v>
      </c>
      <c r="G3537" s="1" t="s">
        <v>44</v>
      </c>
      <c r="H3537" s="1">
        <v>1071</v>
      </c>
      <c r="I3537" s="1">
        <v>1125.75</v>
      </c>
      <c r="J3537" s="1">
        <v>1711.19</v>
      </c>
      <c r="K3537" s="1">
        <v>464</v>
      </c>
      <c r="L3537" s="1">
        <f>Table49[[#This Row],[Selling_Price]]-Table49[[#This Row],[Market_Price]]</f>
        <v>585.44000000000005</v>
      </c>
      <c r="M3537" s="1">
        <f>Table49[[#This Row],[Quantity]]*Table49[[#This Row],[Selling_Price]]</f>
        <v>793992.16</v>
      </c>
      <c r="N3537" s="1">
        <f>Table49[[#This Row],[Quantity]]*Table49[[#This Row],[Profit_Per_Quantity]]</f>
        <v>271644.16000000003</v>
      </c>
      <c r="O3537" s="1" t="s">
        <v>47</v>
      </c>
    </row>
    <row r="3538" spans="1:15" x14ac:dyDescent="0.3">
      <c r="A3538" s="1" t="s">
        <v>8804</v>
      </c>
      <c r="B3538" s="1" t="s">
        <v>1351</v>
      </c>
      <c r="C3538" s="14" t="s">
        <v>4948</v>
      </c>
      <c r="D3538" s="1" t="s">
        <v>14</v>
      </c>
      <c r="E3538" s="1" t="s">
        <v>25</v>
      </c>
      <c r="F3538" s="1" t="s">
        <v>33</v>
      </c>
      <c r="G3538" s="1" t="s">
        <v>43</v>
      </c>
      <c r="H3538" s="1">
        <v>1035</v>
      </c>
      <c r="I3538" s="1">
        <v>1742.73</v>
      </c>
      <c r="J3538" s="1">
        <v>2472.31</v>
      </c>
      <c r="K3538" s="1">
        <v>281</v>
      </c>
      <c r="L3538" s="1">
        <f>Table49[[#This Row],[Selling_Price]]-Table49[[#This Row],[Market_Price]]</f>
        <v>729.57999999999993</v>
      </c>
      <c r="M3538" s="1">
        <f>Table49[[#This Row],[Quantity]]*Table49[[#This Row],[Selling_Price]]</f>
        <v>694719.11</v>
      </c>
      <c r="N3538" s="1">
        <f>Table49[[#This Row],[Quantity]]*Table49[[#This Row],[Profit_Per_Quantity]]</f>
        <v>205011.97999999998</v>
      </c>
      <c r="O3538" s="1" t="s">
        <v>47</v>
      </c>
    </row>
    <row r="3539" spans="1:15" x14ac:dyDescent="0.3">
      <c r="A3539" s="1" t="s">
        <v>10110</v>
      </c>
      <c r="B3539" s="1" t="s">
        <v>3448</v>
      </c>
      <c r="C3539" s="14" t="s">
        <v>5133</v>
      </c>
      <c r="D3539" s="1" t="s">
        <v>12</v>
      </c>
      <c r="E3539" s="1" t="s">
        <v>21</v>
      </c>
      <c r="F3539" s="1" t="s">
        <v>31</v>
      </c>
      <c r="G3539" s="1" t="s">
        <v>43</v>
      </c>
      <c r="H3539" s="1">
        <v>1054</v>
      </c>
      <c r="I3539" s="1">
        <v>485.9</v>
      </c>
      <c r="J3539" s="1">
        <v>582.27</v>
      </c>
      <c r="K3539" s="1">
        <v>476</v>
      </c>
      <c r="L3539" s="1">
        <f>Table49[[#This Row],[Selling_Price]]-Table49[[#This Row],[Market_Price]]</f>
        <v>96.37</v>
      </c>
      <c r="M3539" s="1">
        <f>Table49[[#This Row],[Quantity]]*Table49[[#This Row],[Selling_Price]]</f>
        <v>277160.52</v>
      </c>
      <c r="N3539" s="1">
        <f>Table49[[#This Row],[Quantity]]*Table49[[#This Row],[Profit_Per_Quantity]]</f>
        <v>45872.12</v>
      </c>
      <c r="O3539" s="1" t="s">
        <v>47</v>
      </c>
    </row>
    <row r="3540" spans="1:15" x14ac:dyDescent="0.3">
      <c r="A3540" s="1" t="s">
        <v>7696</v>
      </c>
      <c r="B3540" s="1" t="s">
        <v>3007</v>
      </c>
      <c r="C3540" s="14" t="s">
        <v>5405</v>
      </c>
      <c r="D3540" s="1" t="s">
        <v>20</v>
      </c>
      <c r="E3540" s="1" t="s">
        <v>30</v>
      </c>
      <c r="F3540" s="1" t="s">
        <v>31</v>
      </c>
      <c r="G3540" s="1" t="s">
        <v>41</v>
      </c>
      <c r="H3540" s="1">
        <v>1066</v>
      </c>
      <c r="I3540" s="1">
        <v>1987.94</v>
      </c>
      <c r="J3540" s="1">
        <v>2776.61</v>
      </c>
      <c r="K3540" s="1">
        <v>75</v>
      </c>
      <c r="L3540" s="1">
        <f>Table49[[#This Row],[Selling_Price]]-Table49[[#This Row],[Market_Price]]</f>
        <v>788.67000000000007</v>
      </c>
      <c r="M3540" s="1">
        <f>Table49[[#This Row],[Quantity]]*Table49[[#This Row],[Selling_Price]]</f>
        <v>208245.75</v>
      </c>
      <c r="N3540" s="1">
        <f>Table49[[#This Row],[Quantity]]*Table49[[#This Row],[Profit_Per_Quantity]]</f>
        <v>59150.250000000007</v>
      </c>
      <c r="O3540" s="1" t="s">
        <v>47</v>
      </c>
    </row>
    <row r="3541" spans="1:15" x14ac:dyDescent="0.3">
      <c r="A3541" s="1" t="s">
        <v>6388</v>
      </c>
      <c r="B3541" s="1" t="s">
        <v>741</v>
      </c>
      <c r="C3541" s="14" t="s">
        <v>5462</v>
      </c>
      <c r="D3541" s="1" t="s">
        <v>15</v>
      </c>
      <c r="E3541" s="1" t="s">
        <v>29</v>
      </c>
      <c r="F3541" s="1" t="s">
        <v>35</v>
      </c>
      <c r="G3541" s="1" t="s">
        <v>42</v>
      </c>
      <c r="H3541" s="1">
        <v>1049</v>
      </c>
      <c r="I3541" s="1">
        <v>1799.08</v>
      </c>
      <c r="J3541" s="1">
        <v>3005.11</v>
      </c>
      <c r="K3541" s="1">
        <v>475</v>
      </c>
      <c r="L3541" s="1">
        <f>Table49[[#This Row],[Selling_Price]]-Table49[[#This Row],[Market_Price]]</f>
        <v>1206.0300000000002</v>
      </c>
      <c r="M3541" s="1">
        <f>Table49[[#This Row],[Quantity]]*Table49[[#This Row],[Selling_Price]]</f>
        <v>1427427.25</v>
      </c>
      <c r="N3541" s="1">
        <f>Table49[[#This Row],[Quantity]]*Table49[[#This Row],[Profit_Per_Quantity]]</f>
        <v>572864.25000000012</v>
      </c>
      <c r="O3541" s="1" t="s">
        <v>47</v>
      </c>
    </row>
    <row r="3542" spans="1:15" x14ac:dyDescent="0.3">
      <c r="A3542" s="1" t="s">
        <v>9784</v>
      </c>
      <c r="B3542" s="1" t="s">
        <v>2916</v>
      </c>
      <c r="C3542" s="14" t="s">
        <v>5086</v>
      </c>
      <c r="D3542" s="1" t="s">
        <v>20</v>
      </c>
      <c r="E3542" s="1" t="s">
        <v>30</v>
      </c>
      <c r="F3542" s="1" t="s">
        <v>34</v>
      </c>
      <c r="G3542" s="1" t="s">
        <v>4352</v>
      </c>
      <c r="H3542" s="1">
        <v>1071</v>
      </c>
      <c r="I3542" s="1">
        <v>244.46</v>
      </c>
      <c r="J3542" s="1">
        <v>320.42</v>
      </c>
      <c r="K3542" s="1">
        <v>291</v>
      </c>
      <c r="L3542" s="1">
        <f>Table49[[#This Row],[Selling_Price]]-Table49[[#This Row],[Market_Price]]</f>
        <v>75.960000000000008</v>
      </c>
      <c r="M3542" s="1">
        <f>Table49[[#This Row],[Quantity]]*Table49[[#This Row],[Selling_Price]]</f>
        <v>93242.22</v>
      </c>
      <c r="N3542" s="1">
        <f>Table49[[#This Row],[Quantity]]*Table49[[#This Row],[Profit_Per_Quantity]]</f>
        <v>22104.36</v>
      </c>
      <c r="O3542" s="1" t="s">
        <v>47</v>
      </c>
    </row>
    <row r="3543" spans="1:15" x14ac:dyDescent="0.3">
      <c r="A3543" s="1" t="s">
        <v>8720</v>
      </c>
      <c r="B3543" s="1" t="s">
        <v>1193</v>
      </c>
      <c r="C3543" s="14" t="s">
        <v>5911</v>
      </c>
      <c r="D3543" s="1" t="s">
        <v>16</v>
      </c>
      <c r="E3543" s="1" t="s">
        <v>24</v>
      </c>
      <c r="F3543" s="1" t="s">
        <v>33</v>
      </c>
      <c r="G3543" s="1" t="s">
        <v>43</v>
      </c>
      <c r="H3543" s="1">
        <v>1099</v>
      </c>
      <c r="I3543" s="1">
        <v>411.86</v>
      </c>
      <c r="J3543" s="1">
        <v>605.59</v>
      </c>
      <c r="K3543" s="1">
        <v>431</v>
      </c>
      <c r="L3543" s="1">
        <f>Table49[[#This Row],[Selling_Price]]-Table49[[#This Row],[Market_Price]]</f>
        <v>193.73000000000002</v>
      </c>
      <c r="M3543" s="1">
        <f>Table49[[#This Row],[Quantity]]*Table49[[#This Row],[Selling_Price]]</f>
        <v>261009.29</v>
      </c>
      <c r="N3543" s="1">
        <f>Table49[[#This Row],[Quantity]]*Table49[[#This Row],[Profit_Per_Quantity]]</f>
        <v>83497.63</v>
      </c>
      <c r="O3543" s="1" t="s">
        <v>47</v>
      </c>
    </row>
    <row r="3544" spans="1:15" x14ac:dyDescent="0.3">
      <c r="A3544" s="1" t="s">
        <v>10232</v>
      </c>
      <c r="B3544" s="1" t="s">
        <v>3617</v>
      </c>
      <c r="C3544" s="14" t="s">
        <v>4502</v>
      </c>
      <c r="D3544" s="1" t="s">
        <v>16</v>
      </c>
      <c r="E3544" s="1" t="s">
        <v>29</v>
      </c>
      <c r="F3544" s="1" t="s">
        <v>35</v>
      </c>
      <c r="G3544" s="1" t="s">
        <v>37</v>
      </c>
      <c r="H3544" s="1">
        <v>1063</v>
      </c>
      <c r="I3544" s="1">
        <v>1407.25</v>
      </c>
      <c r="J3544" s="1">
        <v>1744.42</v>
      </c>
      <c r="K3544" s="1">
        <v>145</v>
      </c>
      <c r="L3544" s="1">
        <f>Table49[[#This Row],[Selling_Price]]-Table49[[#This Row],[Market_Price]]</f>
        <v>337.17000000000007</v>
      </c>
      <c r="M3544" s="1">
        <f>Table49[[#This Row],[Quantity]]*Table49[[#This Row],[Selling_Price]]</f>
        <v>252940.90000000002</v>
      </c>
      <c r="N3544" s="1">
        <f>Table49[[#This Row],[Quantity]]*Table49[[#This Row],[Profit_Per_Quantity]]</f>
        <v>48889.650000000009</v>
      </c>
      <c r="O3544" s="1" t="s">
        <v>47</v>
      </c>
    </row>
    <row r="3545" spans="1:15" x14ac:dyDescent="0.3">
      <c r="A3545" s="1" t="s">
        <v>7956</v>
      </c>
      <c r="B3545" s="1" t="s">
        <v>2111</v>
      </c>
      <c r="C3545" s="14" t="s">
        <v>4804</v>
      </c>
      <c r="D3545" s="1" t="s">
        <v>20</v>
      </c>
      <c r="E3545" s="1" t="s">
        <v>28</v>
      </c>
      <c r="F3545" s="1" t="s">
        <v>32</v>
      </c>
      <c r="G3545" s="1" t="s">
        <v>41</v>
      </c>
      <c r="H3545" s="1">
        <v>1091</v>
      </c>
      <c r="I3545" s="1">
        <v>1231.19</v>
      </c>
      <c r="J3545" s="1">
        <v>1863.11</v>
      </c>
      <c r="K3545" s="1">
        <v>25</v>
      </c>
      <c r="L3545" s="1">
        <f>Table49[[#This Row],[Selling_Price]]-Table49[[#This Row],[Market_Price]]</f>
        <v>631.91999999999985</v>
      </c>
      <c r="M3545" s="1">
        <f>Table49[[#This Row],[Quantity]]*Table49[[#This Row],[Selling_Price]]</f>
        <v>46577.75</v>
      </c>
      <c r="N3545" s="1">
        <f>Table49[[#This Row],[Quantity]]*Table49[[#This Row],[Profit_Per_Quantity]]</f>
        <v>15797.999999999996</v>
      </c>
      <c r="O3545" s="1" t="s">
        <v>47</v>
      </c>
    </row>
    <row r="3546" spans="1:15" x14ac:dyDescent="0.3">
      <c r="A3546" s="1" t="s">
        <v>8515</v>
      </c>
      <c r="B3546" s="1" t="s">
        <v>878</v>
      </c>
      <c r="C3546" s="14" t="s">
        <v>5867</v>
      </c>
      <c r="D3546" s="1" t="s">
        <v>11</v>
      </c>
      <c r="E3546" s="1" t="s">
        <v>29</v>
      </c>
      <c r="F3546" s="1" t="s">
        <v>35</v>
      </c>
      <c r="G3546" s="1" t="s">
        <v>44</v>
      </c>
      <c r="H3546" s="1">
        <v>1032</v>
      </c>
      <c r="I3546" s="1">
        <v>230.75</v>
      </c>
      <c r="J3546" s="1">
        <v>328.95</v>
      </c>
      <c r="K3546" s="1">
        <v>365</v>
      </c>
      <c r="L3546" s="1">
        <f>Table49[[#This Row],[Selling_Price]]-Table49[[#This Row],[Market_Price]]</f>
        <v>98.199999999999989</v>
      </c>
      <c r="M3546" s="1">
        <f>Table49[[#This Row],[Quantity]]*Table49[[#This Row],[Selling_Price]]</f>
        <v>120066.75</v>
      </c>
      <c r="N3546" s="1">
        <f>Table49[[#This Row],[Quantity]]*Table49[[#This Row],[Profit_Per_Quantity]]</f>
        <v>35842.999999999993</v>
      </c>
      <c r="O3546" s="1" t="s">
        <v>47</v>
      </c>
    </row>
    <row r="3547" spans="1:15" x14ac:dyDescent="0.3">
      <c r="A3547" s="1" t="s">
        <v>8597</v>
      </c>
      <c r="B3547" s="1" t="s">
        <v>1007</v>
      </c>
      <c r="C3547" s="14" t="s">
        <v>6123</v>
      </c>
      <c r="D3547" s="1" t="s">
        <v>16</v>
      </c>
      <c r="E3547" s="1" t="s">
        <v>4349</v>
      </c>
      <c r="F3547" s="1" t="s">
        <v>35</v>
      </c>
      <c r="G3547" s="1" t="s">
        <v>36</v>
      </c>
      <c r="H3547" s="1">
        <v>1037</v>
      </c>
      <c r="I3547" s="1">
        <v>1457.21</v>
      </c>
      <c r="J3547" s="1">
        <v>2039.4</v>
      </c>
      <c r="K3547" s="1">
        <v>112</v>
      </c>
      <c r="L3547" s="1">
        <f>Table49[[#This Row],[Selling_Price]]-Table49[[#This Row],[Market_Price]]</f>
        <v>582.19000000000005</v>
      </c>
      <c r="M3547" s="1">
        <f>Table49[[#This Row],[Quantity]]*Table49[[#This Row],[Selling_Price]]</f>
        <v>228412.80000000002</v>
      </c>
      <c r="N3547" s="1">
        <f>Table49[[#This Row],[Quantity]]*Table49[[#This Row],[Profit_Per_Quantity]]</f>
        <v>65205.280000000006</v>
      </c>
      <c r="O3547" s="1" t="s">
        <v>47</v>
      </c>
    </row>
    <row r="3548" spans="1:15" x14ac:dyDescent="0.3">
      <c r="A3548" s="1" t="s">
        <v>9807</v>
      </c>
      <c r="B3548" s="1" t="s">
        <v>2955</v>
      </c>
      <c r="C3548" s="14" t="s">
        <v>5370</v>
      </c>
      <c r="D3548" s="1" t="s">
        <v>14</v>
      </c>
      <c r="E3548" s="1" t="s">
        <v>4349</v>
      </c>
      <c r="F3548" s="1" t="s">
        <v>32</v>
      </c>
      <c r="G3548" s="1" t="s">
        <v>42</v>
      </c>
      <c r="H3548" s="1">
        <v>1040</v>
      </c>
      <c r="I3548" s="1">
        <v>1452.69</v>
      </c>
      <c r="J3548" s="1">
        <v>1925.4</v>
      </c>
      <c r="K3548" s="1">
        <v>60</v>
      </c>
      <c r="L3548" s="1">
        <f>Table49[[#This Row],[Selling_Price]]-Table49[[#This Row],[Market_Price]]</f>
        <v>472.71000000000004</v>
      </c>
      <c r="M3548" s="1">
        <f>Table49[[#This Row],[Quantity]]*Table49[[#This Row],[Selling_Price]]</f>
        <v>115524</v>
      </c>
      <c r="N3548" s="1">
        <f>Table49[[#This Row],[Quantity]]*Table49[[#This Row],[Profit_Per_Quantity]]</f>
        <v>28362.600000000002</v>
      </c>
      <c r="O3548" s="1" t="s">
        <v>47</v>
      </c>
    </row>
    <row r="3549" spans="1:15" x14ac:dyDescent="0.3">
      <c r="A3549" s="1" t="s">
        <v>9319</v>
      </c>
      <c r="B3549" s="1" t="s">
        <v>2181</v>
      </c>
      <c r="C3549" s="14" t="s">
        <v>4421</v>
      </c>
      <c r="D3549" s="1" t="s">
        <v>17</v>
      </c>
      <c r="E3549" s="1" t="s">
        <v>24</v>
      </c>
      <c r="F3549" s="1" t="s">
        <v>31</v>
      </c>
      <c r="G3549" s="1" t="s">
        <v>43</v>
      </c>
      <c r="H3549" s="1">
        <v>1082</v>
      </c>
      <c r="I3549" s="1">
        <v>280.7</v>
      </c>
      <c r="J3549" s="1">
        <v>415.47</v>
      </c>
      <c r="K3549" s="1">
        <v>165</v>
      </c>
      <c r="L3549" s="1">
        <f>Table49[[#This Row],[Selling_Price]]-Table49[[#This Row],[Market_Price]]</f>
        <v>134.77000000000004</v>
      </c>
      <c r="M3549" s="1">
        <f>Table49[[#This Row],[Quantity]]*Table49[[#This Row],[Selling_Price]]</f>
        <v>68552.55</v>
      </c>
      <c r="N3549" s="1">
        <f>Table49[[#This Row],[Quantity]]*Table49[[#This Row],[Profit_Per_Quantity]]</f>
        <v>22237.050000000007</v>
      </c>
      <c r="O3549" s="1" t="s">
        <v>47</v>
      </c>
    </row>
    <row r="3550" spans="1:15" x14ac:dyDescent="0.3">
      <c r="A3550" s="1" t="s">
        <v>8492</v>
      </c>
      <c r="B3550" s="1" t="s">
        <v>843</v>
      </c>
      <c r="C3550" s="14" t="s">
        <v>5179</v>
      </c>
      <c r="D3550" s="1" t="s">
        <v>11</v>
      </c>
      <c r="E3550" s="1" t="s">
        <v>24</v>
      </c>
      <c r="F3550" s="1" t="s">
        <v>35</v>
      </c>
      <c r="G3550" s="1" t="s">
        <v>37</v>
      </c>
      <c r="H3550" s="1">
        <v>1082</v>
      </c>
      <c r="I3550" s="1">
        <v>1458.57</v>
      </c>
      <c r="J3550" s="1">
        <v>2781.49</v>
      </c>
      <c r="K3550" s="1">
        <v>234</v>
      </c>
      <c r="L3550" s="1">
        <f>Table49[[#This Row],[Selling_Price]]-Table49[[#This Row],[Market_Price]]</f>
        <v>1322.9199999999998</v>
      </c>
      <c r="M3550" s="1">
        <f>Table49[[#This Row],[Quantity]]*Table49[[#This Row],[Selling_Price]]</f>
        <v>650868.65999999992</v>
      </c>
      <c r="N3550" s="1">
        <f>Table49[[#This Row],[Quantity]]*Table49[[#This Row],[Profit_Per_Quantity]]</f>
        <v>309563.27999999997</v>
      </c>
      <c r="O3550" s="1" t="s">
        <v>47</v>
      </c>
    </row>
    <row r="3551" spans="1:15" x14ac:dyDescent="0.3">
      <c r="A3551" s="1" t="s">
        <v>7050</v>
      </c>
      <c r="B3551" s="1" t="s">
        <v>3713</v>
      </c>
      <c r="C3551" s="14" t="s">
        <v>4923</v>
      </c>
      <c r="D3551" s="1" t="s">
        <v>15</v>
      </c>
      <c r="E3551" s="1" t="s">
        <v>26</v>
      </c>
      <c r="F3551" s="1" t="s">
        <v>31</v>
      </c>
      <c r="G3551" s="1" t="s">
        <v>42</v>
      </c>
      <c r="H3551" s="1">
        <v>1072</v>
      </c>
      <c r="I3551" s="1">
        <v>1307.31</v>
      </c>
      <c r="J3551" s="1">
        <v>1547.84</v>
      </c>
      <c r="K3551" s="1">
        <v>102</v>
      </c>
      <c r="L3551" s="1">
        <f>Table49[[#This Row],[Selling_Price]]-Table49[[#This Row],[Market_Price]]</f>
        <v>240.52999999999997</v>
      </c>
      <c r="M3551" s="1">
        <f>Table49[[#This Row],[Quantity]]*Table49[[#This Row],[Selling_Price]]</f>
        <v>157879.67999999999</v>
      </c>
      <c r="N3551" s="1">
        <f>Table49[[#This Row],[Quantity]]*Table49[[#This Row],[Profit_Per_Quantity]]</f>
        <v>24534.059999999998</v>
      </c>
      <c r="O3551" s="1" t="s">
        <v>47</v>
      </c>
    </row>
    <row r="3552" spans="1:15" x14ac:dyDescent="0.3">
      <c r="A3552" s="1" t="s">
        <v>9058</v>
      </c>
      <c r="B3552" s="1" t="s">
        <v>1766</v>
      </c>
      <c r="C3552" s="14" t="s">
        <v>5754</v>
      </c>
      <c r="D3552" s="1" t="s">
        <v>17</v>
      </c>
      <c r="E3552" s="1" t="s">
        <v>4349</v>
      </c>
      <c r="F3552" s="1" t="s">
        <v>33</v>
      </c>
      <c r="G3552" s="1" t="s">
        <v>38</v>
      </c>
      <c r="H3552" s="1">
        <v>1068</v>
      </c>
      <c r="I3552" s="1">
        <v>841.36</v>
      </c>
      <c r="J3552" s="1">
        <v>1599.3</v>
      </c>
      <c r="K3552" s="1">
        <v>238</v>
      </c>
      <c r="L3552" s="1">
        <f>Table49[[#This Row],[Selling_Price]]-Table49[[#This Row],[Market_Price]]</f>
        <v>757.93999999999994</v>
      </c>
      <c r="M3552" s="1">
        <f>Table49[[#This Row],[Quantity]]*Table49[[#This Row],[Selling_Price]]</f>
        <v>380633.39999999997</v>
      </c>
      <c r="N3552" s="1">
        <f>Table49[[#This Row],[Quantity]]*Table49[[#This Row],[Profit_Per_Quantity]]</f>
        <v>180389.71999999997</v>
      </c>
      <c r="O3552" s="1" t="s">
        <v>47</v>
      </c>
    </row>
    <row r="3553" spans="1:15" x14ac:dyDescent="0.3">
      <c r="A3553" s="1" t="s">
        <v>6749</v>
      </c>
      <c r="B3553" s="1" t="s">
        <v>432</v>
      </c>
      <c r="C3553" s="14" t="s">
        <v>4533</v>
      </c>
      <c r="D3553" s="1" t="s">
        <v>16</v>
      </c>
      <c r="E3553" s="1" t="s">
        <v>26</v>
      </c>
      <c r="F3553" s="1" t="s">
        <v>33</v>
      </c>
      <c r="G3553" s="1" t="s">
        <v>43</v>
      </c>
      <c r="H3553" s="1">
        <v>1002</v>
      </c>
      <c r="I3553" s="1">
        <v>435.65</v>
      </c>
      <c r="J3553" s="1">
        <v>812.5</v>
      </c>
      <c r="K3553" s="1">
        <v>347</v>
      </c>
      <c r="L3553" s="1">
        <f>Table49[[#This Row],[Selling_Price]]-Table49[[#This Row],[Market_Price]]</f>
        <v>376.85</v>
      </c>
      <c r="M3553" s="1">
        <f>Table49[[#This Row],[Quantity]]*Table49[[#This Row],[Selling_Price]]</f>
        <v>281937.5</v>
      </c>
      <c r="N3553" s="1">
        <f>Table49[[#This Row],[Quantity]]*Table49[[#This Row],[Profit_Per_Quantity]]</f>
        <v>130766.95000000001</v>
      </c>
      <c r="O3553" s="1" t="s">
        <v>47</v>
      </c>
    </row>
    <row r="3554" spans="1:15" x14ac:dyDescent="0.3">
      <c r="A3554" s="1" t="s">
        <v>8446</v>
      </c>
      <c r="B3554" s="1" t="s">
        <v>777</v>
      </c>
      <c r="C3554" s="14" t="s">
        <v>4801</v>
      </c>
      <c r="D3554" s="1" t="s">
        <v>11</v>
      </c>
      <c r="E3554" s="1" t="s">
        <v>29</v>
      </c>
      <c r="F3554" s="1" t="s">
        <v>34</v>
      </c>
      <c r="G3554" s="1" t="s">
        <v>41</v>
      </c>
      <c r="H3554" s="1">
        <v>1055</v>
      </c>
      <c r="I3554" s="1">
        <v>1192.42</v>
      </c>
      <c r="J3554" s="1">
        <v>2116.4499999999998</v>
      </c>
      <c r="K3554" s="1">
        <v>325</v>
      </c>
      <c r="L3554" s="1">
        <f>Table49[[#This Row],[Selling_Price]]-Table49[[#This Row],[Market_Price]]</f>
        <v>924.02999999999975</v>
      </c>
      <c r="M3554" s="1">
        <f>Table49[[#This Row],[Quantity]]*Table49[[#This Row],[Selling_Price]]</f>
        <v>687846.24999999988</v>
      </c>
      <c r="N3554" s="1">
        <f>Table49[[#This Row],[Quantity]]*Table49[[#This Row],[Profit_Per_Quantity]]</f>
        <v>300309.74999999994</v>
      </c>
      <c r="O3554" s="1" t="s">
        <v>47</v>
      </c>
    </row>
    <row r="3555" spans="1:15" x14ac:dyDescent="0.3">
      <c r="A3555" s="1" t="s">
        <v>7352</v>
      </c>
      <c r="B3555" s="1" t="s">
        <v>963</v>
      </c>
      <c r="C3555" s="14" t="s">
        <v>5123</v>
      </c>
      <c r="D3555" s="1" t="s">
        <v>20</v>
      </c>
      <c r="E3555" s="1" t="s">
        <v>26</v>
      </c>
      <c r="F3555" s="1" t="s">
        <v>33</v>
      </c>
      <c r="G3555" s="1" t="s">
        <v>43</v>
      </c>
      <c r="H3555" s="1">
        <v>1069</v>
      </c>
      <c r="I3555" s="1">
        <v>1387.13</v>
      </c>
      <c r="J3555" s="1">
        <v>2590.13</v>
      </c>
      <c r="K3555" s="1">
        <v>266</v>
      </c>
      <c r="L3555" s="1">
        <f>Table49[[#This Row],[Selling_Price]]-Table49[[#This Row],[Market_Price]]</f>
        <v>1203</v>
      </c>
      <c r="M3555" s="1">
        <f>Table49[[#This Row],[Quantity]]*Table49[[#This Row],[Selling_Price]]</f>
        <v>688974.58000000007</v>
      </c>
      <c r="N3555" s="1">
        <f>Table49[[#This Row],[Quantity]]*Table49[[#This Row],[Profit_Per_Quantity]]</f>
        <v>319998</v>
      </c>
      <c r="O3555" s="1" t="s">
        <v>47</v>
      </c>
    </row>
    <row r="3556" spans="1:15" x14ac:dyDescent="0.3">
      <c r="A3556" s="1" t="s">
        <v>9808</v>
      </c>
      <c r="B3556" s="1" t="s">
        <v>2956</v>
      </c>
      <c r="C3556" s="14" t="s">
        <v>5435</v>
      </c>
      <c r="D3556" s="1" t="s">
        <v>20</v>
      </c>
      <c r="E3556" s="1" t="s">
        <v>4351</v>
      </c>
      <c r="F3556" s="1" t="s">
        <v>34</v>
      </c>
      <c r="G3556" s="1" t="s">
        <v>45</v>
      </c>
      <c r="H3556" s="1">
        <v>1092</v>
      </c>
      <c r="I3556" s="1">
        <v>1635.48</v>
      </c>
      <c r="J3556" s="1">
        <v>2468.64</v>
      </c>
      <c r="K3556" s="1">
        <v>34</v>
      </c>
      <c r="L3556" s="1">
        <f>Table49[[#This Row],[Selling_Price]]-Table49[[#This Row],[Market_Price]]</f>
        <v>833.15999999999985</v>
      </c>
      <c r="M3556" s="1">
        <f>Table49[[#This Row],[Quantity]]*Table49[[#This Row],[Selling_Price]]</f>
        <v>83933.759999999995</v>
      </c>
      <c r="N3556" s="1">
        <f>Table49[[#This Row],[Quantity]]*Table49[[#This Row],[Profit_Per_Quantity]]</f>
        <v>28327.439999999995</v>
      </c>
      <c r="O3556" s="1" t="s">
        <v>47</v>
      </c>
    </row>
    <row r="3557" spans="1:15" x14ac:dyDescent="0.3">
      <c r="A3557" s="1" t="s">
        <v>7074</v>
      </c>
      <c r="B3557" s="1" t="s">
        <v>4144</v>
      </c>
      <c r="C3557" s="14" t="s">
        <v>4556</v>
      </c>
      <c r="D3557" s="1" t="s">
        <v>20</v>
      </c>
      <c r="E3557" s="1" t="s">
        <v>4349</v>
      </c>
      <c r="F3557" s="1" t="s">
        <v>33</v>
      </c>
      <c r="G3557" s="1" t="s">
        <v>42</v>
      </c>
      <c r="H3557" s="1">
        <v>1079</v>
      </c>
      <c r="I3557" s="1">
        <v>58.37</v>
      </c>
      <c r="J3557" s="1">
        <v>90.29</v>
      </c>
      <c r="K3557" s="1">
        <v>296</v>
      </c>
      <c r="L3557" s="1">
        <f>Table49[[#This Row],[Selling_Price]]-Table49[[#This Row],[Market_Price]]</f>
        <v>31.920000000000009</v>
      </c>
      <c r="M3557" s="1">
        <f>Table49[[#This Row],[Quantity]]*Table49[[#This Row],[Selling_Price]]</f>
        <v>26725.84</v>
      </c>
      <c r="N3557" s="1">
        <f>Table49[[#This Row],[Quantity]]*Table49[[#This Row],[Profit_Per_Quantity]]</f>
        <v>9448.3200000000033</v>
      </c>
      <c r="O3557" s="1" t="s">
        <v>47</v>
      </c>
    </row>
    <row r="3558" spans="1:15" x14ac:dyDescent="0.3">
      <c r="A3558" s="1" t="s">
        <v>10542</v>
      </c>
      <c r="B3558" s="1" t="s">
        <v>4098</v>
      </c>
      <c r="C3558" s="14" t="s">
        <v>4599</v>
      </c>
      <c r="D3558" s="1" t="s">
        <v>19</v>
      </c>
      <c r="E3558" s="1" t="s">
        <v>4351</v>
      </c>
      <c r="F3558" s="1" t="s">
        <v>31</v>
      </c>
      <c r="G3558" s="1" t="s">
        <v>45</v>
      </c>
      <c r="H3558" s="1">
        <v>1086</v>
      </c>
      <c r="I3558" s="1">
        <v>803.44</v>
      </c>
      <c r="J3558" s="1">
        <v>1268.57</v>
      </c>
      <c r="K3558" s="1">
        <v>184</v>
      </c>
      <c r="L3558" s="1">
        <f>Table49[[#This Row],[Selling_Price]]-Table49[[#This Row],[Market_Price]]</f>
        <v>465.12999999999988</v>
      </c>
      <c r="M3558" s="1">
        <f>Table49[[#This Row],[Quantity]]*Table49[[#This Row],[Selling_Price]]</f>
        <v>233416.87999999998</v>
      </c>
      <c r="N3558" s="1">
        <f>Table49[[#This Row],[Quantity]]*Table49[[#This Row],[Profit_Per_Quantity]]</f>
        <v>85583.919999999984</v>
      </c>
      <c r="O3558" s="1" t="s">
        <v>47</v>
      </c>
    </row>
    <row r="3559" spans="1:15" x14ac:dyDescent="0.3">
      <c r="A3559" s="1" t="s">
        <v>7377</v>
      </c>
      <c r="B3559" s="1" t="s">
        <v>1789</v>
      </c>
      <c r="C3559" s="14" t="s">
        <v>4490</v>
      </c>
      <c r="D3559" s="1" t="s">
        <v>15</v>
      </c>
      <c r="E3559" s="1" t="s">
        <v>28</v>
      </c>
      <c r="F3559" s="1" t="s">
        <v>34</v>
      </c>
      <c r="G3559" s="1" t="s">
        <v>37</v>
      </c>
      <c r="H3559" s="1">
        <v>1074</v>
      </c>
      <c r="I3559" s="1">
        <v>491.08</v>
      </c>
      <c r="J3559" s="1">
        <v>631.08000000000004</v>
      </c>
      <c r="K3559" s="1">
        <v>399</v>
      </c>
      <c r="L3559" s="1">
        <f>Table49[[#This Row],[Selling_Price]]-Table49[[#This Row],[Market_Price]]</f>
        <v>140.00000000000006</v>
      </c>
      <c r="M3559" s="1">
        <f>Table49[[#This Row],[Quantity]]*Table49[[#This Row],[Selling_Price]]</f>
        <v>251800.92</v>
      </c>
      <c r="N3559" s="1">
        <f>Table49[[#This Row],[Quantity]]*Table49[[#This Row],[Profit_Per_Quantity]]</f>
        <v>55860.000000000022</v>
      </c>
      <c r="O3559" s="1" t="s">
        <v>47</v>
      </c>
    </row>
    <row r="3560" spans="1:15" x14ac:dyDescent="0.3">
      <c r="A3560" s="1" t="s">
        <v>9660</v>
      </c>
      <c r="B3560" s="1" t="s">
        <v>2726</v>
      </c>
      <c r="C3560" s="14" t="s">
        <v>5564</v>
      </c>
      <c r="D3560" s="1" t="s">
        <v>13</v>
      </c>
      <c r="E3560" s="1" t="s">
        <v>30</v>
      </c>
      <c r="F3560" s="1" t="s">
        <v>34</v>
      </c>
      <c r="G3560" s="1" t="s">
        <v>43</v>
      </c>
      <c r="H3560" s="1">
        <v>1036</v>
      </c>
      <c r="I3560" s="1">
        <v>127.31</v>
      </c>
      <c r="J3560" s="1">
        <v>176.71</v>
      </c>
      <c r="K3560" s="1">
        <v>465</v>
      </c>
      <c r="L3560" s="1">
        <f>Table49[[#This Row],[Selling_Price]]-Table49[[#This Row],[Market_Price]]</f>
        <v>49.400000000000006</v>
      </c>
      <c r="M3560" s="1">
        <f>Table49[[#This Row],[Quantity]]*Table49[[#This Row],[Selling_Price]]</f>
        <v>82170.150000000009</v>
      </c>
      <c r="N3560" s="1">
        <f>Table49[[#This Row],[Quantity]]*Table49[[#This Row],[Profit_Per_Quantity]]</f>
        <v>22971.000000000004</v>
      </c>
      <c r="O3560" s="1" t="s">
        <v>47</v>
      </c>
    </row>
    <row r="3561" spans="1:15" x14ac:dyDescent="0.3">
      <c r="A3561" s="1" t="s">
        <v>9168</v>
      </c>
      <c r="B3561" s="1" t="s">
        <v>1942</v>
      </c>
      <c r="C3561" s="14" t="s">
        <v>5869</v>
      </c>
      <c r="D3561" s="1" t="s">
        <v>15</v>
      </c>
      <c r="E3561" s="1" t="s">
        <v>27</v>
      </c>
      <c r="F3561" s="1" t="s">
        <v>32</v>
      </c>
      <c r="G3561" s="1" t="s">
        <v>41</v>
      </c>
      <c r="H3561" s="1">
        <v>1027</v>
      </c>
      <c r="I3561" s="1">
        <v>1004.32</v>
      </c>
      <c r="J3561" s="1">
        <v>1493.85</v>
      </c>
      <c r="K3561" s="1">
        <v>101</v>
      </c>
      <c r="L3561" s="1">
        <f>Table49[[#This Row],[Selling_Price]]-Table49[[#This Row],[Market_Price]]</f>
        <v>489.52999999999986</v>
      </c>
      <c r="M3561" s="1">
        <f>Table49[[#This Row],[Quantity]]*Table49[[#This Row],[Selling_Price]]</f>
        <v>150878.84999999998</v>
      </c>
      <c r="N3561" s="1">
        <f>Table49[[#This Row],[Quantity]]*Table49[[#This Row],[Profit_Per_Quantity]]</f>
        <v>49442.529999999984</v>
      </c>
      <c r="O3561" s="1" t="s">
        <v>47</v>
      </c>
    </row>
    <row r="3562" spans="1:15" x14ac:dyDescent="0.3">
      <c r="A3562" s="1" t="s">
        <v>8122</v>
      </c>
      <c r="B3562" s="1" t="s">
        <v>221</v>
      </c>
      <c r="C3562" s="14" t="s">
        <v>4745</v>
      </c>
      <c r="D3562" s="1" t="s">
        <v>15</v>
      </c>
      <c r="E3562" s="1" t="s">
        <v>29</v>
      </c>
      <c r="F3562" s="1" t="s">
        <v>33</v>
      </c>
      <c r="G3562" s="1" t="s">
        <v>43</v>
      </c>
      <c r="H3562" s="1">
        <v>1060</v>
      </c>
      <c r="I3562" s="1">
        <v>59.25</v>
      </c>
      <c r="J3562" s="1">
        <v>76.77</v>
      </c>
      <c r="K3562" s="1">
        <v>291</v>
      </c>
      <c r="L3562" s="1">
        <f>Table49[[#This Row],[Selling_Price]]-Table49[[#This Row],[Market_Price]]</f>
        <v>17.519999999999996</v>
      </c>
      <c r="M3562" s="1">
        <f>Table49[[#This Row],[Quantity]]*Table49[[#This Row],[Selling_Price]]</f>
        <v>22340.07</v>
      </c>
      <c r="N3562" s="1">
        <f>Table49[[#This Row],[Quantity]]*Table49[[#This Row],[Profit_Per_Quantity]]</f>
        <v>5098.3199999999988</v>
      </c>
      <c r="O3562" s="1" t="s">
        <v>47</v>
      </c>
    </row>
    <row r="3563" spans="1:15" x14ac:dyDescent="0.3">
      <c r="A3563" s="1" t="s">
        <v>9616</v>
      </c>
      <c r="B3563" s="1" t="s">
        <v>2653</v>
      </c>
      <c r="C3563" s="14" t="s">
        <v>5600</v>
      </c>
      <c r="D3563" s="1" t="s">
        <v>11</v>
      </c>
      <c r="E3563" s="1" t="s">
        <v>29</v>
      </c>
      <c r="F3563" s="1" t="s">
        <v>32</v>
      </c>
      <c r="G3563" s="1" t="s">
        <v>44</v>
      </c>
      <c r="H3563" s="1">
        <v>1024</v>
      </c>
      <c r="I3563" s="1">
        <v>1663.85</v>
      </c>
      <c r="J3563" s="1">
        <v>2135.6799999999998</v>
      </c>
      <c r="K3563" s="1">
        <v>449</v>
      </c>
      <c r="L3563" s="1">
        <f>Table49[[#This Row],[Selling_Price]]-Table49[[#This Row],[Market_Price]]</f>
        <v>471.82999999999993</v>
      </c>
      <c r="M3563" s="1">
        <f>Table49[[#This Row],[Quantity]]*Table49[[#This Row],[Selling_Price]]</f>
        <v>958920.32</v>
      </c>
      <c r="N3563" s="1">
        <f>Table49[[#This Row],[Quantity]]*Table49[[#This Row],[Profit_Per_Quantity]]</f>
        <v>211851.66999999995</v>
      </c>
      <c r="O3563" s="1" t="s">
        <v>47</v>
      </c>
    </row>
    <row r="3564" spans="1:15" x14ac:dyDescent="0.3">
      <c r="A3564" s="1" t="s">
        <v>6533</v>
      </c>
      <c r="B3564" s="1" t="s">
        <v>990</v>
      </c>
      <c r="C3564" s="14" t="s">
        <v>6131</v>
      </c>
      <c r="D3564" s="1" t="s">
        <v>12</v>
      </c>
      <c r="E3564" s="1" t="s">
        <v>4349</v>
      </c>
      <c r="F3564" s="1" t="s">
        <v>31</v>
      </c>
      <c r="G3564" s="1" t="s">
        <v>4352</v>
      </c>
      <c r="H3564" s="1">
        <v>1051</v>
      </c>
      <c r="I3564" s="1">
        <v>732.49</v>
      </c>
      <c r="J3564" s="1">
        <v>1105.74</v>
      </c>
      <c r="K3564" s="1">
        <v>137</v>
      </c>
      <c r="L3564" s="1">
        <f>Table49[[#This Row],[Selling_Price]]-Table49[[#This Row],[Market_Price]]</f>
        <v>373.25</v>
      </c>
      <c r="M3564" s="1">
        <f>Table49[[#This Row],[Quantity]]*Table49[[#This Row],[Selling_Price]]</f>
        <v>151486.38</v>
      </c>
      <c r="N3564" s="1">
        <f>Table49[[#This Row],[Quantity]]*Table49[[#This Row],[Profit_Per_Quantity]]</f>
        <v>51135.25</v>
      </c>
      <c r="O3564" s="1" t="s">
        <v>47</v>
      </c>
    </row>
    <row r="3565" spans="1:15" x14ac:dyDescent="0.3">
      <c r="A3565" s="1" t="s">
        <v>6539</v>
      </c>
      <c r="B3565" s="1" t="s">
        <v>2651</v>
      </c>
      <c r="C3565" s="14" t="s">
        <v>5602</v>
      </c>
      <c r="D3565" s="1" t="s">
        <v>15</v>
      </c>
      <c r="E3565" s="1" t="s">
        <v>29</v>
      </c>
      <c r="F3565" s="1" t="s">
        <v>33</v>
      </c>
      <c r="G3565" s="1" t="s">
        <v>40</v>
      </c>
      <c r="H3565" s="1">
        <v>1067</v>
      </c>
      <c r="I3565" s="1">
        <v>1659.63</v>
      </c>
      <c r="J3565" s="1">
        <v>1924.61</v>
      </c>
      <c r="K3565" s="1">
        <v>432</v>
      </c>
      <c r="L3565" s="1">
        <f>Table49[[#This Row],[Selling_Price]]-Table49[[#This Row],[Market_Price]]</f>
        <v>264.97999999999979</v>
      </c>
      <c r="M3565" s="1">
        <f>Table49[[#This Row],[Quantity]]*Table49[[#This Row],[Selling_Price]]</f>
        <v>831431.5199999999</v>
      </c>
      <c r="N3565" s="1">
        <f>Table49[[#This Row],[Quantity]]*Table49[[#This Row],[Profit_Per_Quantity]]</f>
        <v>114471.35999999991</v>
      </c>
      <c r="O3565" s="1" t="s">
        <v>47</v>
      </c>
    </row>
    <row r="3566" spans="1:15" x14ac:dyDescent="0.3">
      <c r="A3566" s="1" t="s">
        <v>8466</v>
      </c>
      <c r="B3566" s="1" t="s">
        <v>804</v>
      </c>
      <c r="C3566" s="14" t="s">
        <v>4749</v>
      </c>
      <c r="D3566" s="1" t="s">
        <v>20</v>
      </c>
      <c r="E3566" s="1" t="s">
        <v>27</v>
      </c>
      <c r="F3566" s="1" t="s">
        <v>34</v>
      </c>
      <c r="G3566" s="1" t="s">
        <v>42</v>
      </c>
      <c r="H3566" s="1">
        <v>1019</v>
      </c>
      <c r="I3566" s="1">
        <v>1195.3699999999999</v>
      </c>
      <c r="J3566" s="1">
        <v>1597.97</v>
      </c>
      <c r="K3566" s="1">
        <v>12</v>
      </c>
      <c r="L3566" s="1">
        <f>Table49[[#This Row],[Selling_Price]]-Table49[[#This Row],[Market_Price]]</f>
        <v>402.60000000000014</v>
      </c>
      <c r="M3566" s="1">
        <f>Table49[[#This Row],[Quantity]]*Table49[[#This Row],[Selling_Price]]</f>
        <v>19175.64</v>
      </c>
      <c r="N3566" s="1">
        <f>Table49[[#This Row],[Quantity]]*Table49[[#This Row],[Profit_Per_Quantity]]</f>
        <v>4831.2000000000016</v>
      </c>
      <c r="O3566" s="1" t="s">
        <v>47</v>
      </c>
    </row>
    <row r="3567" spans="1:15" x14ac:dyDescent="0.3">
      <c r="A3567" s="1" t="s">
        <v>8297</v>
      </c>
      <c r="B3567" s="1" t="s">
        <v>525</v>
      </c>
      <c r="C3567" s="14" t="s">
        <v>4804</v>
      </c>
      <c r="D3567" s="1" t="s">
        <v>11</v>
      </c>
      <c r="E3567" s="1" t="s">
        <v>26</v>
      </c>
      <c r="F3567" s="1" t="s">
        <v>33</v>
      </c>
      <c r="G3567" s="1" t="s">
        <v>4352</v>
      </c>
      <c r="H3567" s="1">
        <v>1058</v>
      </c>
      <c r="I3567" s="1">
        <v>1696.96</v>
      </c>
      <c r="J3567" s="1">
        <v>2603.4299999999998</v>
      </c>
      <c r="K3567" s="1">
        <v>454</v>
      </c>
      <c r="L3567" s="1">
        <f>Table49[[#This Row],[Selling_Price]]-Table49[[#This Row],[Market_Price]]</f>
        <v>906.4699999999998</v>
      </c>
      <c r="M3567" s="1">
        <f>Table49[[#This Row],[Quantity]]*Table49[[#This Row],[Selling_Price]]</f>
        <v>1181957.22</v>
      </c>
      <c r="N3567" s="1">
        <f>Table49[[#This Row],[Quantity]]*Table49[[#This Row],[Profit_Per_Quantity]]</f>
        <v>411537.37999999989</v>
      </c>
      <c r="O3567" s="1" t="s">
        <v>47</v>
      </c>
    </row>
    <row r="3568" spans="1:15" x14ac:dyDescent="0.3">
      <c r="A3568" s="1" t="s">
        <v>6474</v>
      </c>
      <c r="B3568" s="1" t="s">
        <v>1941</v>
      </c>
      <c r="C3568" s="14" t="s">
        <v>5870</v>
      </c>
      <c r="D3568" s="1" t="s">
        <v>14</v>
      </c>
      <c r="E3568" s="1" t="s">
        <v>21</v>
      </c>
      <c r="F3568" s="1" t="s">
        <v>33</v>
      </c>
      <c r="G3568" s="1" t="s">
        <v>37</v>
      </c>
      <c r="H3568" s="1">
        <v>1001</v>
      </c>
      <c r="I3568" s="1">
        <v>433.13</v>
      </c>
      <c r="J3568" s="1">
        <v>848.25</v>
      </c>
      <c r="K3568" s="1">
        <v>346</v>
      </c>
      <c r="L3568" s="1">
        <f>Table49[[#This Row],[Selling_Price]]-Table49[[#This Row],[Market_Price]]</f>
        <v>415.12</v>
      </c>
      <c r="M3568" s="1">
        <f>Table49[[#This Row],[Quantity]]*Table49[[#This Row],[Selling_Price]]</f>
        <v>293494.5</v>
      </c>
      <c r="N3568" s="1">
        <f>Table49[[#This Row],[Quantity]]*Table49[[#This Row],[Profit_Per_Quantity]]</f>
        <v>143631.51999999999</v>
      </c>
      <c r="O3568" s="1" t="s">
        <v>47</v>
      </c>
    </row>
    <row r="3569" spans="1:15" x14ac:dyDescent="0.3">
      <c r="A3569" s="1" t="s">
        <v>9223</v>
      </c>
      <c r="B3569" s="1" t="s">
        <v>2028</v>
      </c>
      <c r="C3569" s="14" t="s">
        <v>4536</v>
      </c>
      <c r="D3569" s="1" t="s">
        <v>13</v>
      </c>
      <c r="E3569" s="1" t="s">
        <v>4351</v>
      </c>
      <c r="F3569" s="1" t="s">
        <v>33</v>
      </c>
      <c r="G3569" s="1" t="s">
        <v>4352</v>
      </c>
      <c r="H3569" s="1">
        <v>1031</v>
      </c>
      <c r="I3569" s="1">
        <v>869.28</v>
      </c>
      <c r="J3569" s="1">
        <v>1307.0899999999999</v>
      </c>
      <c r="K3569" s="1">
        <v>146</v>
      </c>
      <c r="L3569" s="1">
        <f>Table49[[#This Row],[Selling_Price]]-Table49[[#This Row],[Market_Price]]</f>
        <v>437.80999999999995</v>
      </c>
      <c r="M3569" s="1">
        <f>Table49[[#This Row],[Quantity]]*Table49[[#This Row],[Selling_Price]]</f>
        <v>190835.13999999998</v>
      </c>
      <c r="N3569" s="1">
        <f>Table49[[#This Row],[Quantity]]*Table49[[#This Row],[Profit_Per_Quantity]]</f>
        <v>63920.259999999995</v>
      </c>
      <c r="O3569" s="1" t="s">
        <v>47</v>
      </c>
    </row>
    <row r="3570" spans="1:15" x14ac:dyDescent="0.3">
      <c r="A3570" s="1" t="s">
        <v>9686</v>
      </c>
      <c r="B3570" s="1" t="s">
        <v>2763</v>
      </c>
      <c r="C3570" s="14" t="s">
        <v>4628</v>
      </c>
      <c r="D3570" s="1" t="s">
        <v>16</v>
      </c>
      <c r="E3570" s="1" t="s">
        <v>4349</v>
      </c>
      <c r="F3570" s="1" t="s">
        <v>35</v>
      </c>
      <c r="G3570" s="1" t="s">
        <v>43</v>
      </c>
      <c r="H3570" s="1">
        <v>1100</v>
      </c>
      <c r="I3570" s="1">
        <v>739.58</v>
      </c>
      <c r="J3570" s="1">
        <v>1296.32</v>
      </c>
      <c r="K3570" s="1">
        <v>32</v>
      </c>
      <c r="L3570" s="1">
        <f>Table49[[#This Row],[Selling_Price]]-Table49[[#This Row],[Market_Price]]</f>
        <v>556.7399999999999</v>
      </c>
      <c r="M3570" s="1">
        <f>Table49[[#This Row],[Quantity]]*Table49[[#This Row],[Selling_Price]]</f>
        <v>41482.239999999998</v>
      </c>
      <c r="N3570" s="1">
        <f>Table49[[#This Row],[Quantity]]*Table49[[#This Row],[Profit_Per_Quantity]]</f>
        <v>17815.679999999997</v>
      </c>
      <c r="O3570" s="1" t="s">
        <v>47</v>
      </c>
    </row>
    <row r="3571" spans="1:15" x14ac:dyDescent="0.3">
      <c r="A3571" s="1" t="s">
        <v>8583</v>
      </c>
      <c r="B3571" s="1" t="s">
        <v>984</v>
      </c>
      <c r="C3571" s="14" t="s">
        <v>5196</v>
      </c>
      <c r="D3571" s="1" t="s">
        <v>12</v>
      </c>
      <c r="E3571" s="1" t="s">
        <v>28</v>
      </c>
      <c r="F3571" s="1" t="s">
        <v>34</v>
      </c>
      <c r="G3571" s="1" t="s">
        <v>43</v>
      </c>
      <c r="H3571" s="1">
        <v>1014</v>
      </c>
      <c r="I3571" s="1">
        <v>1382.16</v>
      </c>
      <c r="J3571" s="1">
        <v>1625.54</v>
      </c>
      <c r="K3571" s="1">
        <v>472</v>
      </c>
      <c r="L3571" s="1">
        <f>Table49[[#This Row],[Selling_Price]]-Table49[[#This Row],[Market_Price]]</f>
        <v>243.37999999999988</v>
      </c>
      <c r="M3571" s="1">
        <f>Table49[[#This Row],[Quantity]]*Table49[[#This Row],[Selling_Price]]</f>
        <v>767254.88</v>
      </c>
      <c r="N3571" s="1">
        <f>Table49[[#This Row],[Quantity]]*Table49[[#This Row],[Profit_Per_Quantity]]</f>
        <v>114875.35999999994</v>
      </c>
      <c r="O3571" s="1" t="s">
        <v>47</v>
      </c>
    </row>
    <row r="3572" spans="1:15" x14ac:dyDescent="0.3">
      <c r="A3572" s="1" t="s">
        <v>7470</v>
      </c>
      <c r="B3572" s="1" t="s">
        <v>1726</v>
      </c>
      <c r="C3572" s="14" t="s">
        <v>5933</v>
      </c>
      <c r="D3572" s="1" t="s">
        <v>16</v>
      </c>
      <c r="E3572" s="1" t="s">
        <v>28</v>
      </c>
      <c r="F3572" s="1" t="s">
        <v>31</v>
      </c>
      <c r="G3572" s="1" t="s">
        <v>40</v>
      </c>
      <c r="H3572" s="1">
        <v>1010</v>
      </c>
      <c r="I3572" s="1">
        <v>1032.18</v>
      </c>
      <c r="J3572" s="1">
        <v>1682.88</v>
      </c>
      <c r="K3572" s="1">
        <v>289</v>
      </c>
      <c r="L3572" s="1">
        <f>Table49[[#This Row],[Selling_Price]]-Table49[[#This Row],[Market_Price]]</f>
        <v>650.70000000000005</v>
      </c>
      <c r="M3572" s="1">
        <f>Table49[[#This Row],[Quantity]]*Table49[[#This Row],[Selling_Price]]</f>
        <v>486352.32</v>
      </c>
      <c r="N3572" s="1">
        <f>Table49[[#This Row],[Quantity]]*Table49[[#This Row],[Profit_Per_Quantity]]</f>
        <v>188052.30000000002</v>
      </c>
      <c r="O3572" s="1" t="s">
        <v>47</v>
      </c>
    </row>
    <row r="3573" spans="1:15" x14ac:dyDescent="0.3">
      <c r="A3573" s="1" t="s">
        <v>7281</v>
      </c>
      <c r="B3573" s="1" t="s">
        <v>1064</v>
      </c>
      <c r="C3573" s="14" t="s">
        <v>6086</v>
      </c>
      <c r="D3573" s="1" t="s">
        <v>18</v>
      </c>
      <c r="E3573" s="1" t="s">
        <v>30</v>
      </c>
      <c r="F3573" s="1" t="s">
        <v>31</v>
      </c>
      <c r="G3573" s="1" t="s">
        <v>43</v>
      </c>
      <c r="H3573" s="1">
        <v>1084</v>
      </c>
      <c r="I3573" s="1">
        <v>499.3</v>
      </c>
      <c r="J3573" s="1">
        <v>964.54</v>
      </c>
      <c r="K3573" s="1">
        <v>46</v>
      </c>
      <c r="L3573" s="1">
        <f>Table49[[#This Row],[Selling_Price]]-Table49[[#This Row],[Market_Price]]</f>
        <v>465.23999999999995</v>
      </c>
      <c r="M3573" s="1">
        <f>Table49[[#This Row],[Quantity]]*Table49[[#This Row],[Selling_Price]]</f>
        <v>44368.84</v>
      </c>
      <c r="N3573" s="1">
        <f>Table49[[#This Row],[Quantity]]*Table49[[#This Row],[Profit_Per_Quantity]]</f>
        <v>21401.039999999997</v>
      </c>
      <c r="O3573" s="1" t="s">
        <v>47</v>
      </c>
    </row>
    <row r="3574" spans="1:15" x14ac:dyDescent="0.3">
      <c r="A3574" s="1" t="s">
        <v>10138</v>
      </c>
      <c r="B3574" s="1" t="s">
        <v>3489</v>
      </c>
      <c r="C3574" s="14" t="s">
        <v>4977</v>
      </c>
      <c r="D3574" s="1" t="s">
        <v>17</v>
      </c>
      <c r="E3574" s="1" t="s">
        <v>28</v>
      </c>
      <c r="F3574" s="1" t="s">
        <v>35</v>
      </c>
      <c r="G3574" s="1" t="s">
        <v>44</v>
      </c>
      <c r="H3574" s="1">
        <v>1080</v>
      </c>
      <c r="I3574" s="1">
        <v>377.77</v>
      </c>
      <c r="J3574" s="1">
        <v>427.45</v>
      </c>
      <c r="K3574" s="1">
        <v>383</v>
      </c>
      <c r="L3574" s="1">
        <f>Table49[[#This Row],[Selling_Price]]-Table49[[#This Row],[Market_Price]]</f>
        <v>49.680000000000007</v>
      </c>
      <c r="M3574" s="1">
        <f>Table49[[#This Row],[Quantity]]*Table49[[#This Row],[Selling_Price]]</f>
        <v>163713.35</v>
      </c>
      <c r="N3574" s="1">
        <f>Table49[[#This Row],[Quantity]]*Table49[[#This Row],[Profit_Per_Quantity]]</f>
        <v>19027.440000000002</v>
      </c>
      <c r="O3574" s="1" t="s">
        <v>47</v>
      </c>
    </row>
    <row r="3575" spans="1:15" x14ac:dyDescent="0.3">
      <c r="A3575" s="1" t="s">
        <v>8902</v>
      </c>
      <c r="B3575" s="1" t="s">
        <v>1505</v>
      </c>
      <c r="C3575" s="14" t="s">
        <v>4612</v>
      </c>
      <c r="D3575" s="1" t="s">
        <v>19</v>
      </c>
      <c r="E3575" s="1" t="s">
        <v>21</v>
      </c>
      <c r="F3575" s="1" t="s">
        <v>34</v>
      </c>
      <c r="G3575" s="1" t="s">
        <v>44</v>
      </c>
      <c r="H3575" s="1">
        <v>1075</v>
      </c>
      <c r="I3575" s="1">
        <v>524.96</v>
      </c>
      <c r="J3575" s="1">
        <v>868.47</v>
      </c>
      <c r="K3575" s="1">
        <v>226</v>
      </c>
      <c r="L3575" s="1">
        <f>Table49[[#This Row],[Selling_Price]]-Table49[[#This Row],[Market_Price]]</f>
        <v>343.51</v>
      </c>
      <c r="M3575" s="1">
        <f>Table49[[#This Row],[Quantity]]*Table49[[#This Row],[Selling_Price]]</f>
        <v>196274.22</v>
      </c>
      <c r="N3575" s="1">
        <f>Table49[[#This Row],[Quantity]]*Table49[[#This Row],[Profit_Per_Quantity]]</f>
        <v>77633.259999999995</v>
      </c>
      <c r="O3575" s="1" t="s">
        <v>47</v>
      </c>
    </row>
    <row r="3576" spans="1:15" x14ac:dyDescent="0.3">
      <c r="A3576" s="1" t="s">
        <v>8453</v>
      </c>
      <c r="B3576" s="1" t="s">
        <v>786</v>
      </c>
      <c r="C3576" s="14" t="s">
        <v>4413</v>
      </c>
      <c r="D3576" s="1" t="s">
        <v>19</v>
      </c>
      <c r="E3576" s="1" t="s">
        <v>21</v>
      </c>
      <c r="F3576" s="1" t="s">
        <v>32</v>
      </c>
      <c r="G3576" s="1" t="s">
        <v>43</v>
      </c>
      <c r="H3576" s="1">
        <v>1021</v>
      </c>
      <c r="I3576" s="1">
        <v>127.93</v>
      </c>
      <c r="J3576" s="1">
        <v>210.71</v>
      </c>
      <c r="K3576" s="1">
        <v>325</v>
      </c>
      <c r="L3576" s="1">
        <f>Table49[[#This Row],[Selling_Price]]-Table49[[#This Row],[Market_Price]]</f>
        <v>82.78</v>
      </c>
      <c r="M3576" s="1">
        <f>Table49[[#This Row],[Quantity]]*Table49[[#This Row],[Selling_Price]]</f>
        <v>68480.75</v>
      </c>
      <c r="N3576" s="1">
        <f>Table49[[#This Row],[Quantity]]*Table49[[#This Row],[Profit_Per_Quantity]]</f>
        <v>26903.5</v>
      </c>
      <c r="O3576" s="1" t="s">
        <v>47</v>
      </c>
    </row>
    <row r="3577" spans="1:15" x14ac:dyDescent="0.3">
      <c r="A3577" s="1" t="s">
        <v>9157</v>
      </c>
      <c r="B3577" s="1" t="s">
        <v>1917</v>
      </c>
      <c r="C3577" s="14" t="s">
        <v>5630</v>
      </c>
      <c r="D3577" s="1" t="s">
        <v>15</v>
      </c>
      <c r="E3577" s="1" t="s">
        <v>27</v>
      </c>
      <c r="F3577" s="1" t="s">
        <v>35</v>
      </c>
      <c r="G3577" s="1" t="s">
        <v>40</v>
      </c>
      <c r="H3577" s="1">
        <v>1008</v>
      </c>
      <c r="I3577" s="1">
        <v>721.75</v>
      </c>
      <c r="J3577" s="1">
        <v>1130.79</v>
      </c>
      <c r="K3577" s="1">
        <v>24</v>
      </c>
      <c r="L3577" s="1">
        <f>Table49[[#This Row],[Selling_Price]]-Table49[[#This Row],[Market_Price]]</f>
        <v>409.03999999999996</v>
      </c>
      <c r="M3577" s="1">
        <f>Table49[[#This Row],[Quantity]]*Table49[[#This Row],[Selling_Price]]</f>
        <v>27138.959999999999</v>
      </c>
      <c r="N3577" s="1">
        <f>Table49[[#This Row],[Quantity]]*Table49[[#This Row],[Profit_Per_Quantity]]</f>
        <v>9816.9599999999991</v>
      </c>
      <c r="O3577" s="1" t="s">
        <v>47</v>
      </c>
    </row>
    <row r="3578" spans="1:15" x14ac:dyDescent="0.3">
      <c r="A3578" s="1" t="s">
        <v>9491</v>
      </c>
      <c r="B3578" s="1" t="s">
        <v>2451</v>
      </c>
      <c r="C3578" s="14" t="s">
        <v>5565</v>
      </c>
      <c r="D3578" s="1" t="s">
        <v>16</v>
      </c>
      <c r="E3578" s="1" t="s">
        <v>4349</v>
      </c>
      <c r="F3578" s="1" t="s">
        <v>32</v>
      </c>
      <c r="G3578" s="1" t="s">
        <v>36</v>
      </c>
      <c r="H3578" s="1">
        <v>1004</v>
      </c>
      <c r="I3578" s="1">
        <v>465.29</v>
      </c>
      <c r="J3578" s="1">
        <v>580.58000000000004</v>
      </c>
      <c r="K3578" s="1">
        <v>413</v>
      </c>
      <c r="L3578" s="1">
        <f>Table49[[#This Row],[Selling_Price]]-Table49[[#This Row],[Market_Price]]</f>
        <v>115.29000000000002</v>
      </c>
      <c r="M3578" s="1">
        <f>Table49[[#This Row],[Quantity]]*Table49[[#This Row],[Selling_Price]]</f>
        <v>239779.54</v>
      </c>
      <c r="N3578" s="1">
        <f>Table49[[#This Row],[Quantity]]*Table49[[#This Row],[Profit_Per_Quantity]]</f>
        <v>47614.770000000011</v>
      </c>
      <c r="O3578" s="1" t="s">
        <v>47</v>
      </c>
    </row>
    <row r="3579" spans="1:15" x14ac:dyDescent="0.3">
      <c r="A3579" s="1" t="s">
        <v>10659</v>
      </c>
      <c r="B3579" s="1" t="s">
        <v>4287</v>
      </c>
      <c r="C3579" s="14" t="s">
        <v>4418</v>
      </c>
      <c r="D3579" s="1" t="s">
        <v>17</v>
      </c>
      <c r="E3579" s="1" t="s">
        <v>26</v>
      </c>
      <c r="F3579" s="1" t="s">
        <v>35</v>
      </c>
      <c r="G3579" s="1" t="s">
        <v>40</v>
      </c>
      <c r="H3579" s="1">
        <v>1043</v>
      </c>
      <c r="I3579" s="1">
        <v>980.81</v>
      </c>
      <c r="J3579" s="1">
        <v>1108.22</v>
      </c>
      <c r="K3579" s="1">
        <v>371</v>
      </c>
      <c r="L3579" s="1">
        <f>Table49[[#This Row],[Selling_Price]]-Table49[[#This Row],[Market_Price]]</f>
        <v>127.41000000000008</v>
      </c>
      <c r="M3579" s="1">
        <f>Table49[[#This Row],[Quantity]]*Table49[[#This Row],[Selling_Price]]</f>
        <v>411149.62</v>
      </c>
      <c r="N3579" s="1">
        <f>Table49[[#This Row],[Quantity]]*Table49[[#This Row],[Profit_Per_Quantity]]</f>
        <v>47269.11000000003</v>
      </c>
      <c r="O3579" s="1" t="s">
        <v>47</v>
      </c>
    </row>
    <row r="3580" spans="1:15" x14ac:dyDescent="0.3">
      <c r="A3580" s="1" t="s">
        <v>7345</v>
      </c>
      <c r="B3580" s="1" t="s">
        <v>551</v>
      </c>
      <c r="C3580" s="14" t="s">
        <v>4535</v>
      </c>
      <c r="D3580" s="1" t="s">
        <v>18</v>
      </c>
      <c r="E3580" s="1" t="s">
        <v>30</v>
      </c>
      <c r="F3580" s="1" t="s">
        <v>35</v>
      </c>
      <c r="G3580" s="1" t="s">
        <v>38</v>
      </c>
      <c r="H3580" s="1">
        <v>1062</v>
      </c>
      <c r="I3580" s="1">
        <v>280.45999999999998</v>
      </c>
      <c r="J3580" s="1">
        <v>369.59</v>
      </c>
      <c r="K3580" s="1">
        <v>11</v>
      </c>
      <c r="L3580" s="1">
        <f>Table49[[#This Row],[Selling_Price]]-Table49[[#This Row],[Market_Price]]</f>
        <v>89.13</v>
      </c>
      <c r="M3580" s="1">
        <f>Table49[[#This Row],[Quantity]]*Table49[[#This Row],[Selling_Price]]</f>
        <v>4065.49</v>
      </c>
      <c r="N3580" s="1">
        <f>Table49[[#This Row],[Quantity]]*Table49[[#This Row],[Profit_Per_Quantity]]</f>
        <v>980.43</v>
      </c>
      <c r="O3580" s="1" t="s">
        <v>47</v>
      </c>
    </row>
    <row r="3581" spans="1:15" x14ac:dyDescent="0.3">
      <c r="A3581" s="1" t="s">
        <v>7847</v>
      </c>
      <c r="B3581" s="1" t="s">
        <v>1878</v>
      </c>
      <c r="C3581" s="14" t="s">
        <v>5887</v>
      </c>
      <c r="D3581" s="1" t="s">
        <v>18</v>
      </c>
      <c r="E3581" s="1" t="s">
        <v>4351</v>
      </c>
      <c r="F3581" s="1" t="s">
        <v>31</v>
      </c>
      <c r="G3581" s="1" t="s">
        <v>42</v>
      </c>
      <c r="H3581" s="1">
        <v>1030</v>
      </c>
      <c r="I3581" s="1">
        <v>358.18</v>
      </c>
      <c r="J3581" s="1">
        <v>708.83</v>
      </c>
      <c r="K3581" s="1">
        <v>222</v>
      </c>
      <c r="L3581" s="1">
        <f>Table49[[#This Row],[Selling_Price]]-Table49[[#This Row],[Market_Price]]</f>
        <v>350.65000000000003</v>
      </c>
      <c r="M3581" s="1">
        <f>Table49[[#This Row],[Quantity]]*Table49[[#This Row],[Selling_Price]]</f>
        <v>157360.26</v>
      </c>
      <c r="N3581" s="1">
        <f>Table49[[#This Row],[Quantity]]*Table49[[#This Row],[Profit_Per_Quantity]]</f>
        <v>77844.3</v>
      </c>
      <c r="O3581" s="1" t="s">
        <v>47</v>
      </c>
    </row>
    <row r="3582" spans="1:15" x14ac:dyDescent="0.3">
      <c r="A3582" s="1" t="s">
        <v>6860</v>
      </c>
      <c r="B3582" s="1" t="s">
        <v>1357</v>
      </c>
      <c r="C3582" s="14" t="s">
        <v>5132</v>
      </c>
      <c r="D3582" s="1" t="s">
        <v>15</v>
      </c>
      <c r="E3582" s="1" t="s">
        <v>29</v>
      </c>
      <c r="F3582" s="1" t="s">
        <v>35</v>
      </c>
      <c r="G3582" s="1" t="s">
        <v>40</v>
      </c>
      <c r="H3582" s="1">
        <v>1078</v>
      </c>
      <c r="I3582" s="1">
        <v>142.02000000000001</v>
      </c>
      <c r="J3582" s="1">
        <v>278.94</v>
      </c>
      <c r="K3582" s="1">
        <v>284</v>
      </c>
      <c r="L3582" s="1">
        <f>Table49[[#This Row],[Selling_Price]]-Table49[[#This Row],[Market_Price]]</f>
        <v>136.91999999999999</v>
      </c>
      <c r="M3582" s="1">
        <f>Table49[[#This Row],[Quantity]]*Table49[[#This Row],[Selling_Price]]</f>
        <v>79218.960000000006</v>
      </c>
      <c r="N3582" s="1">
        <f>Table49[[#This Row],[Quantity]]*Table49[[#This Row],[Profit_Per_Quantity]]</f>
        <v>38885.279999999999</v>
      </c>
      <c r="O3582" s="1" t="s">
        <v>47</v>
      </c>
    </row>
    <row r="3583" spans="1:15" x14ac:dyDescent="0.3">
      <c r="A3583" s="1" t="s">
        <v>8585</v>
      </c>
      <c r="B3583" s="1" t="s">
        <v>989</v>
      </c>
      <c r="C3583" s="14" t="s">
        <v>5550</v>
      </c>
      <c r="D3583" s="1" t="s">
        <v>13</v>
      </c>
      <c r="E3583" s="1" t="s">
        <v>27</v>
      </c>
      <c r="F3583" s="1" t="s">
        <v>31</v>
      </c>
      <c r="G3583" s="1" t="s">
        <v>42</v>
      </c>
      <c r="H3583" s="1">
        <v>1054</v>
      </c>
      <c r="I3583" s="1">
        <v>419.64</v>
      </c>
      <c r="J3583" s="1">
        <v>538.70000000000005</v>
      </c>
      <c r="K3583" s="1">
        <v>250</v>
      </c>
      <c r="L3583" s="1">
        <f>Table49[[#This Row],[Selling_Price]]-Table49[[#This Row],[Market_Price]]</f>
        <v>119.06000000000006</v>
      </c>
      <c r="M3583" s="1">
        <f>Table49[[#This Row],[Quantity]]*Table49[[#This Row],[Selling_Price]]</f>
        <v>134675</v>
      </c>
      <c r="N3583" s="1">
        <f>Table49[[#This Row],[Quantity]]*Table49[[#This Row],[Profit_Per_Quantity]]</f>
        <v>29765.000000000015</v>
      </c>
      <c r="O3583" s="1" t="s">
        <v>47</v>
      </c>
    </row>
    <row r="3584" spans="1:15" x14ac:dyDescent="0.3">
      <c r="A3584" s="1" t="s">
        <v>8330</v>
      </c>
      <c r="B3584" s="1" t="s">
        <v>576</v>
      </c>
      <c r="C3584" s="14" t="s">
        <v>4573</v>
      </c>
      <c r="D3584" s="1" t="s">
        <v>11</v>
      </c>
      <c r="E3584" s="1" t="s">
        <v>26</v>
      </c>
      <c r="F3584" s="1" t="s">
        <v>35</v>
      </c>
      <c r="G3584" s="1" t="s">
        <v>37</v>
      </c>
      <c r="H3584" s="1">
        <v>1045</v>
      </c>
      <c r="I3584" s="1">
        <v>1412.97</v>
      </c>
      <c r="J3584" s="1">
        <v>1827.3</v>
      </c>
      <c r="K3584" s="1">
        <v>125</v>
      </c>
      <c r="L3584" s="1">
        <f>Table49[[#This Row],[Selling_Price]]-Table49[[#This Row],[Market_Price]]</f>
        <v>414.32999999999993</v>
      </c>
      <c r="M3584" s="1">
        <f>Table49[[#This Row],[Quantity]]*Table49[[#This Row],[Selling_Price]]</f>
        <v>228412.5</v>
      </c>
      <c r="N3584" s="1">
        <f>Table49[[#This Row],[Quantity]]*Table49[[#This Row],[Profit_Per_Quantity]]</f>
        <v>51791.249999999993</v>
      </c>
      <c r="O3584" s="1" t="s">
        <v>47</v>
      </c>
    </row>
    <row r="3585" spans="1:15" x14ac:dyDescent="0.3">
      <c r="A3585" s="1" t="s">
        <v>8304</v>
      </c>
      <c r="B3585" s="1" t="s">
        <v>535</v>
      </c>
      <c r="C3585" s="14" t="s">
        <v>5461</v>
      </c>
      <c r="D3585" s="1" t="s">
        <v>18</v>
      </c>
      <c r="E3585" s="1" t="s">
        <v>24</v>
      </c>
      <c r="F3585" s="1" t="s">
        <v>34</v>
      </c>
      <c r="G3585" s="1" t="s">
        <v>42</v>
      </c>
      <c r="H3585" s="1">
        <v>1027</v>
      </c>
      <c r="I3585" s="1">
        <v>685.23</v>
      </c>
      <c r="J3585" s="1">
        <v>1246.3499999999999</v>
      </c>
      <c r="K3585" s="1">
        <v>130</v>
      </c>
      <c r="L3585" s="1">
        <f>Table49[[#This Row],[Selling_Price]]-Table49[[#This Row],[Market_Price]]</f>
        <v>561.11999999999989</v>
      </c>
      <c r="M3585" s="1">
        <f>Table49[[#This Row],[Quantity]]*Table49[[#This Row],[Selling_Price]]</f>
        <v>162025.5</v>
      </c>
      <c r="N3585" s="1">
        <f>Table49[[#This Row],[Quantity]]*Table49[[#This Row],[Profit_Per_Quantity]]</f>
        <v>72945.599999999991</v>
      </c>
      <c r="O3585" s="1" t="s">
        <v>47</v>
      </c>
    </row>
    <row r="3586" spans="1:15" x14ac:dyDescent="0.3">
      <c r="A3586" s="1" t="s">
        <v>8582</v>
      </c>
      <c r="B3586" s="1" t="s">
        <v>982</v>
      </c>
      <c r="C3586" s="14" t="s">
        <v>5901</v>
      </c>
      <c r="D3586" s="1" t="s">
        <v>11</v>
      </c>
      <c r="E3586" s="1" t="s">
        <v>25</v>
      </c>
      <c r="F3586" s="1" t="s">
        <v>31</v>
      </c>
      <c r="G3586" s="1" t="s">
        <v>43</v>
      </c>
      <c r="H3586" s="1">
        <v>1090</v>
      </c>
      <c r="I3586" s="1">
        <v>1310.3699999999999</v>
      </c>
      <c r="J3586" s="1">
        <v>1851.72</v>
      </c>
      <c r="K3586" s="1">
        <v>45</v>
      </c>
      <c r="L3586" s="1">
        <f>Table49[[#This Row],[Selling_Price]]-Table49[[#This Row],[Market_Price]]</f>
        <v>541.35000000000014</v>
      </c>
      <c r="M3586" s="1">
        <f>Table49[[#This Row],[Quantity]]*Table49[[#This Row],[Selling_Price]]</f>
        <v>83327.399999999994</v>
      </c>
      <c r="N3586" s="1">
        <f>Table49[[#This Row],[Quantity]]*Table49[[#This Row],[Profit_Per_Quantity]]</f>
        <v>24360.750000000007</v>
      </c>
      <c r="O3586" s="1" t="s">
        <v>47</v>
      </c>
    </row>
    <row r="3587" spans="1:15" x14ac:dyDescent="0.3">
      <c r="A3587" s="1" t="s">
        <v>8154</v>
      </c>
      <c r="B3587" s="1" t="s">
        <v>281</v>
      </c>
      <c r="C3587" s="14" t="s">
        <v>5617</v>
      </c>
      <c r="D3587" s="1" t="s">
        <v>11</v>
      </c>
      <c r="E3587" s="1" t="s">
        <v>30</v>
      </c>
      <c r="F3587" s="1" t="s">
        <v>32</v>
      </c>
      <c r="G3587" s="1" t="s">
        <v>45</v>
      </c>
      <c r="H3587" s="1">
        <v>1084</v>
      </c>
      <c r="I3587" s="1">
        <v>232.44</v>
      </c>
      <c r="J3587" s="1">
        <v>384.44</v>
      </c>
      <c r="K3587" s="1">
        <v>468</v>
      </c>
      <c r="L3587" s="1">
        <f>Table49[[#This Row],[Selling_Price]]-Table49[[#This Row],[Market_Price]]</f>
        <v>152</v>
      </c>
      <c r="M3587" s="1">
        <f>Table49[[#This Row],[Quantity]]*Table49[[#This Row],[Selling_Price]]</f>
        <v>179917.92</v>
      </c>
      <c r="N3587" s="1">
        <f>Table49[[#This Row],[Quantity]]*Table49[[#This Row],[Profit_Per_Quantity]]</f>
        <v>71136</v>
      </c>
      <c r="O3587" s="1" t="s">
        <v>47</v>
      </c>
    </row>
    <row r="3588" spans="1:15" x14ac:dyDescent="0.3">
      <c r="A3588" s="1" t="s">
        <v>7349</v>
      </c>
      <c r="B3588" s="1" t="s">
        <v>631</v>
      </c>
      <c r="C3588" s="14" t="s">
        <v>5155</v>
      </c>
      <c r="D3588" s="1" t="s">
        <v>12</v>
      </c>
      <c r="E3588" s="1" t="s">
        <v>26</v>
      </c>
      <c r="F3588" s="1" t="s">
        <v>35</v>
      </c>
      <c r="G3588" s="1" t="s">
        <v>45</v>
      </c>
      <c r="H3588" s="1">
        <v>1098</v>
      </c>
      <c r="I3588" s="1">
        <v>583.34</v>
      </c>
      <c r="J3588" s="1">
        <v>669.7</v>
      </c>
      <c r="K3588" s="1">
        <v>356</v>
      </c>
      <c r="L3588" s="1">
        <f>Table49[[#This Row],[Selling_Price]]-Table49[[#This Row],[Market_Price]]</f>
        <v>86.360000000000014</v>
      </c>
      <c r="M3588" s="1">
        <f>Table49[[#This Row],[Quantity]]*Table49[[#This Row],[Selling_Price]]</f>
        <v>238413.2</v>
      </c>
      <c r="N3588" s="1">
        <f>Table49[[#This Row],[Quantity]]*Table49[[#This Row],[Profit_Per_Quantity]]</f>
        <v>30744.160000000003</v>
      </c>
      <c r="O3588" s="1" t="s">
        <v>47</v>
      </c>
    </row>
    <row r="3589" spans="1:15" x14ac:dyDescent="0.3">
      <c r="A3589" s="1" t="s">
        <v>8584</v>
      </c>
      <c r="B3589" s="1" t="s">
        <v>985</v>
      </c>
      <c r="C3589" s="14" t="s">
        <v>5176</v>
      </c>
      <c r="D3589" s="1" t="s">
        <v>11</v>
      </c>
      <c r="E3589" s="1" t="s">
        <v>25</v>
      </c>
      <c r="F3589" s="1" t="s">
        <v>31</v>
      </c>
      <c r="G3589" s="1" t="s">
        <v>41</v>
      </c>
      <c r="H3589" s="1">
        <v>1037</v>
      </c>
      <c r="I3589" s="1">
        <v>965.23</v>
      </c>
      <c r="J3589" s="1">
        <v>1803.58</v>
      </c>
      <c r="K3589" s="1">
        <v>435</v>
      </c>
      <c r="L3589" s="1">
        <f>Table49[[#This Row],[Selling_Price]]-Table49[[#This Row],[Market_Price]]</f>
        <v>838.34999999999991</v>
      </c>
      <c r="M3589" s="1">
        <f>Table49[[#This Row],[Quantity]]*Table49[[#This Row],[Selling_Price]]</f>
        <v>784557.29999999993</v>
      </c>
      <c r="N3589" s="1">
        <f>Table49[[#This Row],[Quantity]]*Table49[[#This Row],[Profit_Per_Quantity]]</f>
        <v>364682.24999999994</v>
      </c>
      <c r="O3589" s="1" t="s">
        <v>47</v>
      </c>
    </row>
    <row r="3590" spans="1:15" x14ac:dyDescent="0.3">
      <c r="A3590" s="1" t="s">
        <v>10637</v>
      </c>
      <c r="B3590" s="1" t="s">
        <v>4252</v>
      </c>
      <c r="C3590" s="14" t="s">
        <v>4454</v>
      </c>
      <c r="D3590" s="1" t="s">
        <v>15</v>
      </c>
      <c r="E3590" s="1" t="s">
        <v>4349</v>
      </c>
      <c r="F3590" s="1" t="s">
        <v>32</v>
      </c>
      <c r="G3590" s="1" t="s">
        <v>37</v>
      </c>
      <c r="H3590" s="1">
        <v>1061</v>
      </c>
      <c r="I3590" s="1">
        <v>506.87</v>
      </c>
      <c r="J3590" s="1">
        <v>822.65</v>
      </c>
      <c r="K3590" s="1">
        <v>469</v>
      </c>
      <c r="L3590" s="1">
        <f>Table49[[#This Row],[Selling_Price]]-Table49[[#This Row],[Market_Price]]</f>
        <v>315.77999999999997</v>
      </c>
      <c r="M3590" s="1">
        <f>Table49[[#This Row],[Quantity]]*Table49[[#This Row],[Selling_Price]]</f>
        <v>385822.85</v>
      </c>
      <c r="N3590" s="1">
        <f>Table49[[#This Row],[Quantity]]*Table49[[#This Row],[Profit_Per_Quantity]]</f>
        <v>148100.81999999998</v>
      </c>
      <c r="O3590" s="1" t="s">
        <v>47</v>
      </c>
    </row>
    <row r="3591" spans="1:15" x14ac:dyDescent="0.3">
      <c r="A3591" s="1" t="s">
        <v>7950</v>
      </c>
      <c r="B3591" s="1" t="s">
        <v>2464</v>
      </c>
      <c r="C3591" s="14" t="s">
        <v>4888</v>
      </c>
      <c r="D3591" s="1" t="s">
        <v>20</v>
      </c>
      <c r="E3591" s="1" t="s">
        <v>4351</v>
      </c>
      <c r="F3591" s="1" t="s">
        <v>32</v>
      </c>
      <c r="G3591" s="1" t="s">
        <v>37</v>
      </c>
      <c r="H3591" s="1">
        <v>1076</v>
      </c>
      <c r="I3591" s="1">
        <v>1722.96</v>
      </c>
      <c r="J3591" s="1">
        <v>2161.41</v>
      </c>
      <c r="K3591" s="1">
        <v>294</v>
      </c>
      <c r="L3591" s="1">
        <f>Table49[[#This Row],[Selling_Price]]-Table49[[#This Row],[Market_Price]]</f>
        <v>438.44999999999982</v>
      </c>
      <c r="M3591" s="1">
        <f>Table49[[#This Row],[Quantity]]*Table49[[#This Row],[Selling_Price]]</f>
        <v>635454.53999999992</v>
      </c>
      <c r="N3591" s="1">
        <f>Table49[[#This Row],[Quantity]]*Table49[[#This Row],[Profit_Per_Quantity]]</f>
        <v>128904.29999999994</v>
      </c>
      <c r="O3591" s="1" t="s">
        <v>47</v>
      </c>
    </row>
    <row r="3592" spans="1:15" x14ac:dyDescent="0.3">
      <c r="A3592" s="1" t="s">
        <v>10003</v>
      </c>
      <c r="B3592" s="1" t="s">
        <v>3273</v>
      </c>
      <c r="C3592" s="14" t="s">
        <v>5251</v>
      </c>
      <c r="D3592" s="1" t="s">
        <v>18</v>
      </c>
      <c r="E3592" s="1" t="s">
        <v>26</v>
      </c>
      <c r="F3592" s="1" t="s">
        <v>33</v>
      </c>
      <c r="G3592" s="1" t="s">
        <v>41</v>
      </c>
      <c r="H3592" s="1">
        <v>1057</v>
      </c>
      <c r="I3592" s="1">
        <v>1576.51</v>
      </c>
      <c r="J3592" s="1">
        <v>2568.23</v>
      </c>
      <c r="K3592" s="1">
        <v>334</v>
      </c>
      <c r="L3592" s="1">
        <f>Table49[[#This Row],[Selling_Price]]-Table49[[#This Row],[Market_Price]]</f>
        <v>991.72</v>
      </c>
      <c r="M3592" s="1">
        <f>Table49[[#This Row],[Quantity]]*Table49[[#This Row],[Selling_Price]]</f>
        <v>857788.82</v>
      </c>
      <c r="N3592" s="1">
        <f>Table49[[#This Row],[Quantity]]*Table49[[#This Row],[Profit_Per_Quantity]]</f>
        <v>331234.48</v>
      </c>
      <c r="O3592" s="1" t="s">
        <v>47</v>
      </c>
    </row>
    <row r="3593" spans="1:15" x14ac:dyDescent="0.3">
      <c r="A3593" s="1" t="s">
        <v>10267</v>
      </c>
      <c r="B3593" s="1" t="s">
        <v>3668</v>
      </c>
      <c r="C3593" s="14" t="s">
        <v>4470</v>
      </c>
      <c r="D3593" s="1" t="s">
        <v>16</v>
      </c>
      <c r="E3593" s="1" t="s">
        <v>4351</v>
      </c>
      <c r="F3593" s="1" t="s">
        <v>31</v>
      </c>
      <c r="G3593" s="1" t="s">
        <v>43</v>
      </c>
      <c r="H3593" s="1">
        <v>1098</v>
      </c>
      <c r="I3593" s="1">
        <v>73.5</v>
      </c>
      <c r="J3593" s="1">
        <v>84.26</v>
      </c>
      <c r="K3593" s="1">
        <v>95</v>
      </c>
      <c r="L3593" s="1">
        <f>Table49[[#This Row],[Selling_Price]]-Table49[[#This Row],[Market_Price]]</f>
        <v>10.760000000000005</v>
      </c>
      <c r="M3593" s="1">
        <f>Table49[[#This Row],[Quantity]]*Table49[[#This Row],[Selling_Price]]</f>
        <v>8004.7000000000007</v>
      </c>
      <c r="N3593" s="1">
        <f>Table49[[#This Row],[Quantity]]*Table49[[#This Row],[Profit_Per_Quantity]]</f>
        <v>1022.2000000000005</v>
      </c>
      <c r="O3593" s="1" t="s">
        <v>47</v>
      </c>
    </row>
    <row r="3594" spans="1:15" x14ac:dyDescent="0.3">
      <c r="A3594" s="1" t="s">
        <v>8912</v>
      </c>
      <c r="B3594" s="1" t="s">
        <v>338</v>
      </c>
      <c r="C3594" s="14" t="s">
        <v>5990</v>
      </c>
      <c r="D3594" s="1" t="s">
        <v>17</v>
      </c>
      <c r="E3594" s="1" t="s">
        <v>21</v>
      </c>
      <c r="F3594" s="1" t="s">
        <v>32</v>
      </c>
      <c r="G3594" s="1" t="s">
        <v>45</v>
      </c>
      <c r="H3594" s="1">
        <v>1036</v>
      </c>
      <c r="I3594" s="1">
        <v>999.7</v>
      </c>
      <c r="J3594" s="1">
        <v>1453.72</v>
      </c>
      <c r="K3594" s="1">
        <v>55</v>
      </c>
      <c r="L3594" s="1">
        <f>Table49[[#This Row],[Selling_Price]]-Table49[[#This Row],[Market_Price]]</f>
        <v>454.02</v>
      </c>
      <c r="M3594" s="1">
        <f>Table49[[#This Row],[Quantity]]*Table49[[#This Row],[Selling_Price]]</f>
        <v>79954.600000000006</v>
      </c>
      <c r="N3594" s="1">
        <f>Table49[[#This Row],[Quantity]]*Table49[[#This Row],[Profit_Per_Quantity]]</f>
        <v>24971.1</v>
      </c>
      <c r="O3594" s="1" t="s">
        <v>47</v>
      </c>
    </row>
    <row r="3595" spans="1:15" x14ac:dyDescent="0.3">
      <c r="A3595" s="1" t="s">
        <v>10102</v>
      </c>
      <c r="B3595" s="1" t="s">
        <v>3436</v>
      </c>
      <c r="C3595" s="14" t="s">
        <v>4710</v>
      </c>
      <c r="D3595" s="1" t="s">
        <v>20</v>
      </c>
      <c r="E3595" s="1" t="s">
        <v>30</v>
      </c>
      <c r="F3595" s="1" t="s">
        <v>31</v>
      </c>
      <c r="G3595" s="1" t="s">
        <v>43</v>
      </c>
      <c r="H3595" s="1">
        <v>1028</v>
      </c>
      <c r="I3595" s="1">
        <v>746.08</v>
      </c>
      <c r="J3595" s="1">
        <v>1140.1600000000001</v>
      </c>
      <c r="K3595" s="1">
        <v>468</v>
      </c>
      <c r="L3595" s="1">
        <f>Table49[[#This Row],[Selling_Price]]-Table49[[#This Row],[Market_Price]]</f>
        <v>394.08000000000004</v>
      </c>
      <c r="M3595" s="1">
        <f>Table49[[#This Row],[Quantity]]*Table49[[#This Row],[Selling_Price]]</f>
        <v>533594.88</v>
      </c>
      <c r="N3595" s="1">
        <f>Table49[[#This Row],[Quantity]]*Table49[[#This Row],[Profit_Per_Quantity]]</f>
        <v>184429.44000000003</v>
      </c>
      <c r="O3595" s="1" t="s">
        <v>47</v>
      </c>
    </row>
    <row r="3596" spans="1:15" x14ac:dyDescent="0.3">
      <c r="A3596" s="1" t="s">
        <v>7561</v>
      </c>
      <c r="B3596" s="1" t="s">
        <v>2789</v>
      </c>
      <c r="C3596" s="14" t="s">
        <v>5429</v>
      </c>
      <c r="D3596" s="1" t="s">
        <v>11</v>
      </c>
      <c r="E3596" s="1" t="s">
        <v>27</v>
      </c>
      <c r="F3596" s="1" t="s">
        <v>32</v>
      </c>
      <c r="G3596" s="1" t="s">
        <v>41</v>
      </c>
      <c r="H3596" s="1">
        <v>1061</v>
      </c>
      <c r="I3596" s="1">
        <v>417.08</v>
      </c>
      <c r="J3596" s="1">
        <v>670.51</v>
      </c>
      <c r="K3596" s="1">
        <v>123</v>
      </c>
      <c r="L3596" s="1">
        <f>Table49[[#This Row],[Selling_Price]]-Table49[[#This Row],[Market_Price]]</f>
        <v>253.43</v>
      </c>
      <c r="M3596" s="1">
        <f>Table49[[#This Row],[Quantity]]*Table49[[#This Row],[Selling_Price]]</f>
        <v>82472.73</v>
      </c>
      <c r="N3596" s="1">
        <f>Table49[[#This Row],[Quantity]]*Table49[[#This Row],[Profit_Per_Quantity]]</f>
        <v>31171.89</v>
      </c>
      <c r="O3596" s="1" t="s">
        <v>47</v>
      </c>
    </row>
    <row r="3597" spans="1:15" x14ac:dyDescent="0.3">
      <c r="A3597" s="1" t="s">
        <v>8394</v>
      </c>
      <c r="B3597" s="1" t="s">
        <v>684</v>
      </c>
      <c r="C3597" s="14" t="s">
        <v>5763</v>
      </c>
      <c r="D3597" s="1" t="s">
        <v>13</v>
      </c>
      <c r="E3597" s="1" t="s">
        <v>26</v>
      </c>
      <c r="F3597" s="1" t="s">
        <v>31</v>
      </c>
      <c r="G3597" s="1" t="s">
        <v>42</v>
      </c>
      <c r="H3597" s="1">
        <v>1026</v>
      </c>
      <c r="I3597" s="1">
        <v>1392.64</v>
      </c>
      <c r="J3597" s="1">
        <v>2533.27</v>
      </c>
      <c r="K3597" s="1">
        <v>320</v>
      </c>
      <c r="L3597" s="1">
        <f>Table49[[#This Row],[Selling_Price]]-Table49[[#This Row],[Market_Price]]</f>
        <v>1140.6299999999999</v>
      </c>
      <c r="M3597" s="1">
        <f>Table49[[#This Row],[Quantity]]*Table49[[#This Row],[Selling_Price]]</f>
        <v>810646.4</v>
      </c>
      <c r="N3597" s="1">
        <f>Table49[[#This Row],[Quantity]]*Table49[[#This Row],[Profit_Per_Quantity]]</f>
        <v>365001.6</v>
      </c>
      <c r="O3597" s="1" t="s">
        <v>47</v>
      </c>
    </row>
    <row r="3598" spans="1:15" x14ac:dyDescent="0.3">
      <c r="A3598" s="1" t="s">
        <v>9384</v>
      </c>
      <c r="B3598" s="1" t="s">
        <v>2282</v>
      </c>
      <c r="C3598" s="14" t="s">
        <v>5752</v>
      </c>
      <c r="D3598" s="1" t="s">
        <v>18</v>
      </c>
      <c r="E3598" s="1" t="s">
        <v>26</v>
      </c>
      <c r="F3598" s="1" t="s">
        <v>32</v>
      </c>
      <c r="G3598" s="1" t="s">
        <v>37</v>
      </c>
      <c r="H3598" s="1">
        <v>1050</v>
      </c>
      <c r="I3598" s="1">
        <v>160.01</v>
      </c>
      <c r="J3598" s="1">
        <v>316.92</v>
      </c>
      <c r="K3598" s="1">
        <v>280</v>
      </c>
      <c r="L3598" s="1">
        <f>Table49[[#This Row],[Selling_Price]]-Table49[[#This Row],[Market_Price]]</f>
        <v>156.91000000000003</v>
      </c>
      <c r="M3598" s="1">
        <f>Table49[[#This Row],[Quantity]]*Table49[[#This Row],[Selling_Price]]</f>
        <v>88737.600000000006</v>
      </c>
      <c r="N3598" s="1">
        <f>Table49[[#This Row],[Quantity]]*Table49[[#This Row],[Profit_Per_Quantity]]</f>
        <v>43934.80000000001</v>
      </c>
      <c r="O3598" s="1" t="s">
        <v>47</v>
      </c>
    </row>
    <row r="3599" spans="1:15" x14ac:dyDescent="0.3">
      <c r="A3599" s="1" t="s">
        <v>7606</v>
      </c>
      <c r="B3599" s="1" t="s">
        <v>3302</v>
      </c>
      <c r="C3599" s="14" t="s">
        <v>5232</v>
      </c>
      <c r="D3599" s="1" t="s">
        <v>20</v>
      </c>
      <c r="E3599" s="1" t="s">
        <v>21</v>
      </c>
      <c r="F3599" s="1" t="s">
        <v>33</v>
      </c>
      <c r="G3599" s="1" t="s">
        <v>38</v>
      </c>
      <c r="H3599" s="1">
        <v>1042</v>
      </c>
      <c r="I3599" s="1">
        <v>1617</v>
      </c>
      <c r="J3599" s="1">
        <v>2980.93</v>
      </c>
      <c r="K3599" s="1">
        <v>32</v>
      </c>
      <c r="L3599" s="1">
        <f>Table49[[#This Row],[Selling_Price]]-Table49[[#This Row],[Market_Price]]</f>
        <v>1363.9299999999998</v>
      </c>
      <c r="M3599" s="1">
        <f>Table49[[#This Row],[Quantity]]*Table49[[#This Row],[Selling_Price]]</f>
        <v>95389.759999999995</v>
      </c>
      <c r="N3599" s="1">
        <f>Table49[[#This Row],[Quantity]]*Table49[[#This Row],[Profit_Per_Quantity]]</f>
        <v>43645.759999999995</v>
      </c>
      <c r="O3599" s="1" t="s">
        <v>47</v>
      </c>
    </row>
    <row r="3600" spans="1:15" x14ac:dyDescent="0.3">
      <c r="A3600" s="1" t="s">
        <v>8841</v>
      </c>
      <c r="B3600" s="1" t="s">
        <v>1412</v>
      </c>
      <c r="C3600" s="14" t="s">
        <v>6014</v>
      </c>
      <c r="D3600" s="1" t="s">
        <v>15</v>
      </c>
      <c r="E3600" s="1" t="s">
        <v>27</v>
      </c>
      <c r="F3600" s="1" t="s">
        <v>35</v>
      </c>
      <c r="G3600" s="1" t="s">
        <v>36</v>
      </c>
      <c r="H3600" s="1">
        <v>1095</v>
      </c>
      <c r="I3600" s="1">
        <v>1132.54</v>
      </c>
      <c r="J3600" s="1">
        <v>2103.6</v>
      </c>
      <c r="K3600" s="1">
        <v>316</v>
      </c>
      <c r="L3600" s="1">
        <f>Table49[[#This Row],[Selling_Price]]-Table49[[#This Row],[Market_Price]]</f>
        <v>971.06</v>
      </c>
      <c r="M3600" s="1">
        <f>Table49[[#This Row],[Quantity]]*Table49[[#This Row],[Selling_Price]]</f>
        <v>664737.6</v>
      </c>
      <c r="N3600" s="1">
        <f>Table49[[#This Row],[Quantity]]*Table49[[#This Row],[Profit_Per_Quantity]]</f>
        <v>306854.95999999996</v>
      </c>
      <c r="O3600" s="1" t="s">
        <v>47</v>
      </c>
    </row>
    <row r="3601" spans="1:15" x14ac:dyDescent="0.3">
      <c r="A3601" s="1" t="s">
        <v>10638</v>
      </c>
      <c r="B3601" s="1" t="s">
        <v>4254</v>
      </c>
      <c r="C3601" s="14" t="s">
        <v>4452</v>
      </c>
      <c r="D3601" s="1" t="s">
        <v>14</v>
      </c>
      <c r="E3601" s="1" t="s">
        <v>29</v>
      </c>
      <c r="F3601" s="1" t="s">
        <v>31</v>
      </c>
      <c r="G3601" s="1" t="s">
        <v>40</v>
      </c>
      <c r="H3601" s="1">
        <v>1023</v>
      </c>
      <c r="I3601" s="1">
        <v>418.38</v>
      </c>
      <c r="J3601" s="1">
        <v>701.07</v>
      </c>
      <c r="K3601" s="1">
        <v>53</v>
      </c>
      <c r="L3601" s="1">
        <f>Table49[[#This Row],[Selling_Price]]-Table49[[#This Row],[Market_Price]]</f>
        <v>282.69000000000005</v>
      </c>
      <c r="M3601" s="1">
        <f>Table49[[#This Row],[Quantity]]*Table49[[#This Row],[Selling_Price]]</f>
        <v>37156.71</v>
      </c>
      <c r="N3601" s="1">
        <f>Table49[[#This Row],[Quantity]]*Table49[[#This Row],[Profit_Per_Quantity]]</f>
        <v>14982.570000000003</v>
      </c>
      <c r="O3601" s="1" t="s">
        <v>47</v>
      </c>
    </row>
    <row r="3602" spans="1:15" x14ac:dyDescent="0.3">
      <c r="A3602" s="1" t="s">
        <v>7739</v>
      </c>
      <c r="B3602" s="1" t="s">
        <v>1958</v>
      </c>
      <c r="C3602" s="14" t="s">
        <v>5864</v>
      </c>
      <c r="D3602" s="1" t="s">
        <v>18</v>
      </c>
      <c r="E3602" s="1" t="s">
        <v>30</v>
      </c>
      <c r="F3602" s="1" t="s">
        <v>31</v>
      </c>
      <c r="G3602" s="1" t="s">
        <v>40</v>
      </c>
      <c r="H3602" s="1">
        <v>1084</v>
      </c>
      <c r="I3602" s="1">
        <v>552</v>
      </c>
      <c r="J3602" s="1">
        <v>1011.81</v>
      </c>
      <c r="K3602" s="1">
        <v>56</v>
      </c>
      <c r="L3602" s="1">
        <f>Table49[[#This Row],[Selling_Price]]-Table49[[#This Row],[Market_Price]]</f>
        <v>459.80999999999995</v>
      </c>
      <c r="M3602" s="1">
        <f>Table49[[#This Row],[Quantity]]*Table49[[#This Row],[Selling_Price]]</f>
        <v>56661.36</v>
      </c>
      <c r="N3602" s="1">
        <f>Table49[[#This Row],[Quantity]]*Table49[[#This Row],[Profit_Per_Quantity]]</f>
        <v>25749.359999999997</v>
      </c>
      <c r="O3602" s="1" t="s">
        <v>47</v>
      </c>
    </row>
    <row r="3603" spans="1:15" x14ac:dyDescent="0.3">
      <c r="A3603" s="1" t="s">
        <v>10288</v>
      </c>
      <c r="B3603" s="1" t="s">
        <v>3693</v>
      </c>
      <c r="C3603" s="14" t="s">
        <v>4941</v>
      </c>
      <c r="D3603" s="1" t="s">
        <v>18</v>
      </c>
      <c r="E3603" s="1" t="s">
        <v>21</v>
      </c>
      <c r="F3603" s="1" t="s">
        <v>31</v>
      </c>
      <c r="G3603" s="1" t="s">
        <v>38</v>
      </c>
      <c r="H3603" s="1">
        <v>1061</v>
      </c>
      <c r="I3603" s="1">
        <v>1246.47</v>
      </c>
      <c r="J3603" s="1">
        <v>2023.09</v>
      </c>
      <c r="K3603" s="1">
        <v>301</v>
      </c>
      <c r="L3603" s="1">
        <f>Table49[[#This Row],[Selling_Price]]-Table49[[#This Row],[Market_Price]]</f>
        <v>776.61999999999989</v>
      </c>
      <c r="M3603" s="1">
        <f>Table49[[#This Row],[Quantity]]*Table49[[#This Row],[Selling_Price]]</f>
        <v>608950.09</v>
      </c>
      <c r="N3603" s="1">
        <f>Table49[[#This Row],[Quantity]]*Table49[[#This Row],[Profit_Per_Quantity]]</f>
        <v>233762.61999999997</v>
      </c>
      <c r="O3603" s="1" t="s">
        <v>47</v>
      </c>
    </row>
    <row r="3604" spans="1:15" x14ac:dyDescent="0.3">
      <c r="A3604" s="1" t="s">
        <v>10651</v>
      </c>
      <c r="B3604" s="1" t="s">
        <v>4278</v>
      </c>
      <c r="C3604" s="14" t="s">
        <v>4427</v>
      </c>
      <c r="D3604" s="1" t="s">
        <v>17</v>
      </c>
      <c r="E3604" s="1" t="s">
        <v>26</v>
      </c>
      <c r="F3604" s="1" t="s">
        <v>34</v>
      </c>
      <c r="G3604" s="1" t="s">
        <v>45</v>
      </c>
      <c r="H3604" s="1">
        <v>1026</v>
      </c>
      <c r="I3604" s="1">
        <v>322.76</v>
      </c>
      <c r="J3604" s="1">
        <v>551.28</v>
      </c>
      <c r="K3604" s="1">
        <v>482</v>
      </c>
      <c r="L3604" s="1">
        <f>Table49[[#This Row],[Selling_Price]]-Table49[[#This Row],[Market_Price]]</f>
        <v>228.51999999999998</v>
      </c>
      <c r="M3604" s="1">
        <f>Table49[[#This Row],[Quantity]]*Table49[[#This Row],[Selling_Price]]</f>
        <v>265716.95999999996</v>
      </c>
      <c r="N3604" s="1">
        <f>Table49[[#This Row],[Quantity]]*Table49[[#This Row],[Profit_Per_Quantity]]</f>
        <v>110146.63999999998</v>
      </c>
      <c r="O3604" s="1" t="s">
        <v>47</v>
      </c>
    </row>
    <row r="3605" spans="1:15" x14ac:dyDescent="0.3">
      <c r="A3605" s="1" t="s">
        <v>8819</v>
      </c>
      <c r="B3605" s="1" t="s">
        <v>1376</v>
      </c>
      <c r="C3605" s="14" t="s">
        <v>5260</v>
      </c>
      <c r="D3605" s="1" t="s">
        <v>19</v>
      </c>
      <c r="E3605" s="1" t="s">
        <v>21</v>
      </c>
      <c r="F3605" s="1" t="s">
        <v>31</v>
      </c>
      <c r="G3605" s="1" t="s">
        <v>37</v>
      </c>
      <c r="H3605" s="1">
        <v>1088</v>
      </c>
      <c r="I3605" s="1">
        <v>270.67</v>
      </c>
      <c r="J3605" s="1">
        <v>319.22000000000003</v>
      </c>
      <c r="K3605" s="1">
        <v>61</v>
      </c>
      <c r="L3605" s="1">
        <f>Table49[[#This Row],[Selling_Price]]-Table49[[#This Row],[Market_Price]]</f>
        <v>48.550000000000011</v>
      </c>
      <c r="M3605" s="1">
        <f>Table49[[#This Row],[Quantity]]*Table49[[#This Row],[Selling_Price]]</f>
        <v>19472.420000000002</v>
      </c>
      <c r="N3605" s="1">
        <f>Table49[[#This Row],[Quantity]]*Table49[[#This Row],[Profit_Per_Quantity]]</f>
        <v>2961.5500000000006</v>
      </c>
      <c r="O3605" s="1" t="s">
        <v>47</v>
      </c>
    </row>
    <row r="3606" spans="1:15" x14ac:dyDescent="0.3">
      <c r="A3606" s="1" t="s">
        <v>8664</v>
      </c>
      <c r="B3606" s="1" t="s">
        <v>1119</v>
      </c>
      <c r="C3606" s="14" t="s">
        <v>5293</v>
      </c>
      <c r="D3606" s="1" t="s">
        <v>13</v>
      </c>
      <c r="E3606" s="1" t="s">
        <v>4351</v>
      </c>
      <c r="F3606" s="1" t="s">
        <v>33</v>
      </c>
      <c r="G3606" s="1" t="s">
        <v>43</v>
      </c>
      <c r="H3606" s="1">
        <v>1093</v>
      </c>
      <c r="I3606" s="1">
        <v>556.09</v>
      </c>
      <c r="J3606" s="1">
        <v>887.51</v>
      </c>
      <c r="K3606" s="1">
        <v>438</v>
      </c>
      <c r="L3606" s="1">
        <f>Table49[[#This Row],[Selling_Price]]-Table49[[#This Row],[Market_Price]]</f>
        <v>331.41999999999996</v>
      </c>
      <c r="M3606" s="1">
        <f>Table49[[#This Row],[Quantity]]*Table49[[#This Row],[Selling_Price]]</f>
        <v>388729.38</v>
      </c>
      <c r="N3606" s="1">
        <f>Table49[[#This Row],[Quantity]]*Table49[[#This Row],[Profit_Per_Quantity]]</f>
        <v>145161.96</v>
      </c>
      <c r="O3606" s="1" t="s">
        <v>47</v>
      </c>
    </row>
    <row r="3607" spans="1:15" x14ac:dyDescent="0.3">
      <c r="A3607" s="1" t="s">
        <v>9960</v>
      </c>
      <c r="B3607" s="1" t="s">
        <v>3193</v>
      </c>
      <c r="C3607" s="14" t="s">
        <v>4969</v>
      </c>
      <c r="D3607" s="1" t="s">
        <v>13</v>
      </c>
      <c r="E3607" s="1" t="s">
        <v>24</v>
      </c>
      <c r="F3607" s="1" t="s">
        <v>35</v>
      </c>
      <c r="G3607" s="1" t="s">
        <v>37</v>
      </c>
      <c r="H3607" s="1">
        <v>1021</v>
      </c>
      <c r="I3607" s="1">
        <v>427.89</v>
      </c>
      <c r="J3607" s="1">
        <v>645.29</v>
      </c>
      <c r="K3607" s="1">
        <v>177</v>
      </c>
      <c r="L3607" s="1">
        <f>Table49[[#This Row],[Selling_Price]]-Table49[[#This Row],[Market_Price]]</f>
        <v>217.39999999999998</v>
      </c>
      <c r="M3607" s="1">
        <f>Table49[[#This Row],[Quantity]]*Table49[[#This Row],[Selling_Price]]</f>
        <v>114216.32999999999</v>
      </c>
      <c r="N3607" s="1">
        <f>Table49[[#This Row],[Quantity]]*Table49[[#This Row],[Profit_Per_Quantity]]</f>
        <v>38479.799999999996</v>
      </c>
      <c r="O3607" s="1" t="s">
        <v>47</v>
      </c>
    </row>
    <row r="3608" spans="1:15" x14ac:dyDescent="0.3">
      <c r="A3608" s="1" t="s">
        <v>7673</v>
      </c>
      <c r="B3608" s="1" t="s">
        <v>503</v>
      </c>
      <c r="C3608" s="14" t="s">
        <v>4654</v>
      </c>
      <c r="D3608" s="1" t="s">
        <v>14</v>
      </c>
      <c r="E3608" s="1" t="s">
        <v>24</v>
      </c>
      <c r="F3608" s="1" t="s">
        <v>32</v>
      </c>
      <c r="G3608" s="1" t="s">
        <v>42</v>
      </c>
      <c r="H3608" s="1">
        <v>1046</v>
      </c>
      <c r="I3608" s="1">
        <v>1916.52</v>
      </c>
      <c r="J3608" s="1">
        <v>2274.46</v>
      </c>
      <c r="K3608" s="1">
        <v>159</v>
      </c>
      <c r="L3608" s="1">
        <f>Table49[[#This Row],[Selling_Price]]-Table49[[#This Row],[Market_Price]]</f>
        <v>357.94000000000005</v>
      </c>
      <c r="M3608" s="1">
        <f>Table49[[#This Row],[Quantity]]*Table49[[#This Row],[Selling_Price]]</f>
        <v>361639.14</v>
      </c>
      <c r="N3608" s="1">
        <f>Table49[[#This Row],[Quantity]]*Table49[[#This Row],[Profit_Per_Quantity]]</f>
        <v>56912.460000000006</v>
      </c>
      <c r="O3608" s="1" t="s">
        <v>47</v>
      </c>
    </row>
    <row r="3609" spans="1:15" x14ac:dyDescent="0.3">
      <c r="A3609" s="1" t="s">
        <v>8369</v>
      </c>
      <c r="B3609" s="1" t="s">
        <v>648</v>
      </c>
      <c r="C3609" s="14" t="s">
        <v>6210</v>
      </c>
      <c r="D3609" s="1" t="s">
        <v>18</v>
      </c>
      <c r="E3609" s="1" t="s">
        <v>4349</v>
      </c>
      <c r="F3609" s="1" t="s">
        <v>33</v>
      </c>
      <c r="G3609" s="1" t="s">
        <v>4352</v>
      </c>
      <c r="H3609" s="1">
        <v>1086</v>
      </c>
      <c r="I3609" s="1">
        <v>1498.23</v>
      </c>
      <c r="J3609" s="1">
        <v>2036.63</v>
      </c>
      <c r="K3609" s="1">
        <v>478</v>
      </c>
      <c r="L3609" s="1">
        <f>Table49[[#This Row],[Selling_Price]]-Table49[[#This Row],[Market_Price]]</f>
        <v>538.40000000000009</v>
      </c>
      <c r="M3609" s="1">
        <f>Table49[[#This Row],[Quantity]]*Table49[[#This Row],[Selling_Price]]</f>
        <v>973509.14</v>
      </c>
      <c r="N3609" s="1">
        <f>Table49[[#This Row],[Quantity]]*Table49[[#This Row],[Profit_Per_Quantity]]</f>
        <v>257355.20000000004</v>
      </c>
      <c r="O3609" s="1" t="s">
        <v>47</v>
      </c>
    </row>
    <row r="3610" spans="1:15" x14ac:dyDescent="0.3">
      <c r="A3610" s="1" t="s">
        <v>9644</v>
      </c>
      <c r="B3610" s="1" t="s">
        <v>2702</v>
      </c>
      <c r="C3610" s="14" t="s">
        <v>5576</v>
      </c>
      <c r="D3610" s="1" t="s">
        <v>16</v>
      </c>
      <c r="E3610" s="1" t="s">
        <v>4351</v>
      </c>
      <c r="F3610" s="1" t="s">
        <v>32</v>
      </c>
      <c r="G3610" s="1" t="s">
        <v>45</v>
      </c>
      <c r="H3610" s="1">
        <v>1020</v>
      </c>
      <c r="I3610" s="1">
        <v>1151.67</v>
      </c>
      <c r="J3610" s="1">
        <v>1290.0899999999999</v>
      </c>
      <c r="K3610" s="1">
        <v>376</v>
      </c>
      <c r="L3610" s="1">
        <f>Table49[[#This Row],[Selling_Price]]-Table49[[#This Row],[Market_Price]]</f>
        <v>138.41999999999985</v>
      </c>
      <c r="M3610" s="1">
        <f>Table49[[#This Row],[Quantity]]*Table49[[#This Row],[Selling_Price]]</f>
        <v>485073.83999999997</v>
      </c>
      <c r="N3610" s="1">
        <f>Table49[[#This Row],[Quantity]]*Table49[[#This Row],[Profit_Per_Quantity]]</f>
        <v>52045.91999999994</v>
      </c>
      <c r="O3610" s="1" t="s">
        <v>47</v>
      </c>
    </row>
    <row r="3611" spans="1:15" x14ac:dyDescent="0.3">
      <c r="A3611" s="1" t="s">
        <v>8230</v>
      </c>
      <c r="B3611" s="1" t="s">
        <v>413</v>
      </c>
      <c r="C3611" s="14" t="s">
        <v>5513</v>
      </c>
      <c r="D3611" s="1" t="s">
        <v>20</v>
      </c>
      <c r="E3611" s="1" t="s">
        <v>25</v>
      </c>
      <c r="F3611" s="1" t="s">
        <v>34</v>
      </c>
      <c r="G3611" s="1" t="s">
        <v>45</v>
      </c>
      <c r="H3611" s="1">
        <v>1095</v>
      </c>
      <c r="I3611" s="1">
        <v>306</v>
      </c>
      <c r="J3611" s="1">
        <v>480</v>
      </c>
      <c r="K3611" s="1">
        <v>355</v>
      </c>
      <c r="L3611" s="1">
        <f>Table49[[#This Row],[Selling_Price]]-Table49[[#This Row],[Market_Price]]</f>
        <v>174</v>
      </c>
      <c r="M3611" s="1">
        <f>Table49[[#This Row],[Quantity]]*Table49[[#This Row],[Selling_Price]]</f>
        <v>170400</v>
      </c>
      <c r="N3611" s="1">
        <f>Table49[[#This Row],[Quantity]]*Table49[[#This Row],[Profit_Per_Quantity]]</f>
        <v>61770</v>
      </c>
      <c r="O3611" s="1" t="s">
        <v>47</v>
      </c>
    </row>
    <row r="3612" spans="1:15" x14ac:dyDescent="0.3">
      <c r="A3612" s="1" t="s">
        <v>8388</v>
      </c>
      <c r="B3612" s="1" t="s">
        <v>675</v>
      </c>
      <c r="C3612" s="14" t="s">
        <v>6204</v>
      </c>
      <c r="D3612" s="1" t="s">
        <v>20</v>
      </c>
      <c r="E3612" s="1" t="s">
        <v>29</v>
      </c>
      <c r="F3612" s="1" t="s">
        <v>35</v>
      </c>
      <c r="G3612" s="1" t="s">
        <v>36</v>
      </c>
      <c r="H3612" s="1">
        <v>1025</v>
      </c>
      <c r="I3612" s="1">
        <v>853.75</v>
      </c>
      <c r="J3612" s="1">
        <v>1455.02</v>
      </c>
      <c r="K3612" s="1">
        <v>251</v>
      </c>
      <c r="L3612" s="1">
        <f>Table49[[#This Row],[Selling_Price]]-Table49[[#This Row],[Market_Price]]</f>
        <v>601.27</v>
      </c>
      <c r="M3612" s="1">
        <f>Table49[[#This Row],[Quantity]]*Table49[[#This Row],[Selling_Price]]</f>
        <v>365210.02</v>
      </c>
      <c r="N3612" s="1">
        <f>Table49[[#This Row],[Quantity]]*Table49[[#This Row],[Profit_Per_Quantity]]</f>
        <v>150918.76999999999</v>
      </c>
      <c r="O3612" s="1" t="s">
        <v>47</v>
      </c>
    </row>
    <row r="3613" spans="1:15" x14ac:dyDescent="0.3">
      <c r="A3613" s="1" t="s">
        <v>8199</v>
      </c>
      <c r="B3613" s="1" t="s">
        <v>358</v>
      </c>
      <c r="C3613" s="14" t="s">
        <v>5175</v>
      </c>
      <c r="D3613" s="1" t="s">
        <v>16</v>
      </c>
      <c r="E3613" s="1" t="s">
        <v>27</v>
      </c>
      <c r="F3613" s="1" t="s">
        <v>35</v>
      </c>
      <c r="G3613" s="1" t="s">
        <v>42</v>
      </c>
      <c r="H3613" s="1">
        <v>1011</v>
      </c>
      <c r="I3613" s="1">
        <v>1632.19</v>
      </c>
      <c r="J3613" s="1">
        <v>3202.88</v>
      </c>
      <c r="K3613" s="1">
        <v>318</v>
      </c>
      <c r="L3613" s="1">
        <f>Table49[[#This Row],[Selling_Price]]-Table49[[#This Row],[Market_Price]]</f>
        <v>1570.69</v>
      </c>
      <c r="M3613" s="1">
        <f>Table49[[#This Row],[Quantity]]*Table49[[#This Row],[Selling_Price]]</f>
        <v>1018515.8400000001</v>
      </c>
      <c r="N3613" s="1">
        <f>Table49[[#This Row],[Quantity]]*Table49[[#This Row],[Profit_Per_Quantity]]</f>
        <v>499479.42000000004</v>
      </c>
      <c r="O3613" s="1" t="s">
        <v>47</v>
      </c>
    </row>
    <row r="3614" spans="1:15" x14ac:dyDescent="0.3">
      <c r="A3614" s="1" t="s">
        <v>8429</v>
      </c>
      <c r="B3614" s="1" t="s">
        <v>738</v>
      </c>
      <c r="C3614" s="14" t="s">
        <v>6189</v>
      </c>
      <c r="D3614" s="1" t="s">
        <v>18</v>
      </c>
      <c r="E3614" s="1" t="s">
        <v>28</v>
      </c>
      <c r="F3614" s="1" t="s">
        <v>34</v>
      </c>
      <c r="G3614" s="1" t="s">
        <v>40</v>
      </c>
      <c r="H3614" s="1">
        <v>1035</v>
      </c>
      <c r="I3614" s="1">
        <v>596.1</v>
      </c>
      <c r="J3614" s="1">
        <v>741.17</v>
      </c>
      <c r="K3614" s="1">
        <v>320</v>
      </c>
      <c r="L3614" s="1">
        <f>Table49[[#This Row],[Selling_Price]]-Table49[[#This Row],[Market_Price]]</f>
        <v>145.06999999999994</v>
      </c>
      <c r="M3614" s="1">
        <f>Table49[[#This Row],[Quantity]]*Table49[[#This Row],[Selling_Price]]</f>
        <v>237174.39999999999</v>
      </c>
      <c r="N3614" s="1">
        <f>Table49[[#This Row],[Quantity]]*Table49[[#This Row],[Profit_Per_Quantity]]</f>
        <v>46422.39999999998</v>
      </c>
      <c r="O3614" s="1" t="s">
        <v>47</v>
      </c>
    </row>
    <row r="3615" spans="1:15" x14ac:dyDescent="0.3">
      <c r="A3615" s="1" t="s">
        <v>6553</v>
      </c>
      <c r="B3615" s="1" t="s">
        <v>2239</v>
      </c>
      <c r="C3615" s="14" t="s">
        <v>5204</v>
      </c>
      <c r="D3615" s="1" t="s">
        <v>18</v>
      </c>
      <c r="E3615" s="1" t="s">
        <v>21</v>
      </c>
      <c r="F3615" s="1" t="s">
        <v>35</v>
      </c>
      <c r="G3615" s="1" t="s">
        <v>37</v>
      </c>
      <c r="H3615" s="1">
        <v>1034</v>
      </c>
      <c r="I3615" s="1">
        <v>1537.74</v>
      </c>
      <c r="J3615" s="1">
        <v>2568.4299999999998</v>
      </c>
      <c r="K3615" s="1">
        <v>119</v>
      </c>
      <c r="L3615" s="1">
        <f>Table49[[#This Row],[Selling_Price]]-Table49[[#This Row],[Market_Price]]</f>
        <v>1030.6899999999998</v>
      </c>
      <c r="M3615" s="1">
        <f>Table49[[#This Row],[Quantity]]*Table49[[#This Row],[Selling_Price]]</f>
        <v>305643.17</v>
      </c>
      <c r="N3615" s="1">
        <f>Table49[[#This Row],[Quantity]]*Table49[[#This Row],[Profit_Per_Quantity]]</f>
        <v>122652.10999999999</v>
      </c>
      <c r="O3615" s="1" t="s">
        <v>47</v>
      </c>
    </row>
    <row r="3616" spans="1:15" x14ac:dyDescent="0.3">
      <c r="A3616" s="1" t="s">
        <v>7692</v>
      </c>
      <c r="B3616" s="1" t="s">
        <v>4030</v>
      </c>
      <c r="C3616" s="14" t="s">
        <v>4474</v>
      </c>
      <c r="D3616" s="1" t="s">
        <v>13</v>
      </c>
      <c r="E3616" s="1" t="s">
        <v>26</v>
      </c>
      <c r="F3616" s="1" t="s">
        <v>32</v>
      </c>
      <c r="G3616" s="1" t="s">
        <v>40</v>
      </c>
      <c r="H3616" s="1">
        <v>1053</v>
      </c>
      <c r="I3616" s="1">
        <v>1641.04</v>
      </c>
      <c r="J3616" s="1">
        <v>2961.71</v>
      </c>
      <c r="K3616" s="1">
        <v>35</v>
      </c>
      <c r="L3616" s="1">
        <f>Table49[[#This Row],[Selling_Price]]-Table49[[#This Row],[Market_Price]]</f>
        <v>1320.67</v>
      </c>
      <c r="M3616" s="1">
        <f>Table49[[#This Row],[Quantity]]*Table49[[#This Row],[Selling_Price]]</f>
        <v>103659.85</v>
      </c>
      <c r="N3616" s="1">
        <f>Table49[[#This Row],[Quantity]]*Table49[[#This Row],[Profit_Per_Quantity]]</f>
        <v>46223.450000000004</v>
      </c>
      <c r="O3616" s="1" t="s">
        <v>47</v>
      </c>
    </row>
    <row r="3617" spans="1:15" x14ac:dyDescent="0.3">
      <c r="A3617" s="1" t="s">
        <v>10366</v>
      </c>
      <c r="B3617" s="1" t="s">
        <v>3806</v>
      </c>
      <c r="C3617" s="14" t="s">
        <v>4850</v>
      </c>
      <c r="D3617" s="1" t="s">
        <v>12</v>
      </c>
      <c r="E3617" s="1" t="s">
        <v>21</v>
      </c>
      <c r="F3617" s="1" t="s">
        <v>35</v>
      </c>
      <c r="G3617" s="1" t="s">
        <v>40</v>
      </c>
      <c r="H3617" s="1">
        <v>1068</v>
      </c>
      <c r="I3617" s="1">
        <v>1059.0999999999999</v>
      </c>
      <c r="J3617" s="1">
        <v>1479.64</v>
      </c>
      <c r="K3617" s="1">
        <v>265</v>
      </c>
      <c r="L3617" s="1">
        <f>Table49[[#This Row],[Selling_Price]]-Table49[[#This Row],[Market_Price]]</f>
        <v>420.54000000000019</v>
      </c>
      <c r="M3617" s="1">
        <f>Table49[[#This Row],[Quantity]]*Table49[[#This Row],[Selling_Price]]</f>
        <v>392104.60000000003</v>
      </c>
      <c r="N3617" s="1">
        <f>Table49[[#This Row],[Quantity]]*Table49[[#This Row],[Profit_Per_Quantity]]</f>
        <v>111443.10000000005</v>
      </c>
      <c r="O3617" s="1" t="s">
        <v>47</v>
      </c>
    </row>
    <row r="3618" spans="1:15" x14ac:dyDescent="0.3">
      <c r="A3618" s="1" t="s">
        <v>9492</v>
      </c>
      <c r="B3618" s="1" t="s">
        <v>2453</v>
      </c>
      <c r="C3618" s="14" t="s">
        <v>5690</v>
      </c>
      <c r="D3618" s="1" t="s">
        <v>17</v>
      </c>
      <c r="E3618" s="1" t="s">
        <v>21</v>
      </c>
      <c r="F3618" s="1" t="s">
        <v>35</v>
      </c>
      <c r="G3618" s="1" t="s">
        <v>42</v>
      </c>
      <c r="H3618" s="1">
        <v>1015</v>
      </c>
      <c r="I3618" s="1">
        <v>569.97</v>
      </c>
      <c r="J3618" s="1">
        <v>706.37</v>
      </c>
      <c r="K3618" s="1">
        <v>376</v>
      </c>
      <c r="L3618" s="1">
        <f>Table49[[#This Row],[Selling_Price]]-Table49[[#This Row],[Market_Price]]</f>
        <v>136.39999999999998</v>
      </c>
      <c r="M3618" s="1">
        <f>Table49[[#This Row],[Quantity]]*Table49[[#This Row],[Selling_Price]]</f>
        <v>265595.12</v>
      </c>
      <c r="N3618" s="1">
        <f>Table49[[#This Row],[Quantity]]*Table49[[#This Row],[Profit_Per_Quantity]]</f>
        <v>51286.399999999994</v>
      </c>
      <c r="O3618" s="1" t="s">
        <v>47</v>
      </c>
    </row>
    <row r="3619" spans="1:15" x14ac:dyDescent="0.3">
      <c r="A3619" s="1" t="s">
        <v>10237</v>
      </c>
      <c r="B3619" s="1" t="s">
        <v>3627</v>
      </c>
      <c r="C3619" s="14" t="s">
        <v>4994</v>
      </c>
      <c r="D3619" s="1" t="s">
        <v>18</v>
      </c>
      <c r="E3619" s="1" t="s">
        <v>4349</v>
      </c>
      <c r="F3619" s="1" t="s">
        <v>31</v>
      </c>
      <c r="G3619" s="1" t="s">
        <v>44</v>
      </c>
      <c r="H3619" s="1">
        <v>1078</v>
      </c>
      <c r="I3619" s="1">
        <v>448.94</v>
      </c>
      <c r="J3619" s="1">
        <v>648.27</v>
      </c>
      <c r="K3619" s="1">
        <v>112</v>
      </c>
      <c r="L3619" s="1">
        <f>Table49[[#This Row],[Selling_Price]]-Table49[[#This Row],[Market_Price]]</f>
        <v>199.32999999999998</v>
      </c>
      <c r="M3619" s="1">
        <f>Table49[[#This Row],[Quantity]]*Table49[[#This Row],[Selling_Price]]</f>
        <v>72606.239999999991</v>
      </c>
      <c r="N3619" s="1">
        <f>Table49[[#This Row],[Quantity]]*Table49[[#This Row],[Profit_Per_Quantity]]</f>
        <v>22324.959999999999</v>
      </c>
      <c r="O3619" s="1" t="s">
        <v>47</v>
      </c>
    </row>
    <row r="3620" spans="1:15" x14ac:dyDescent="0.3">
      <c r="A3620" s="1" t="s">
        <v>9263</v>
      </c>
      <c r="B3620" s="1" t="s">
        <v>2089</v>
      </c>
      <c r="C3620" s="14" t="s">
        <v>5830</v>
      </c>
      <c r="D3620" s="1" t="s">
        <v>19</v>
      </c>
      <c r="E3620" s="1" t="s">
        <v>26</v>
      </c>
      <c r="F3620" s="1" t="s">
        <v>33</v>
      </c>
      <c r="G3620" s="1" t="s">
        <v>38</v>
      </c>
      <c r="H3620" s="1">
        <v>1070</v>
      </c>
      <c r="I3620" s="1">
        <v>1746.79</v>
      </c>
      <c r="J3620" s="1">
        <v>2485.4899999999998</v>
      </c>
      <c r="K3620" s="1">
        <v>112</v>
      </c>
      <c r="L3620" s="1">
        <f>Table49[[#This Row],[Selling_Price]]-Table49[[#This Row],[Market_Price]]</f>
        <v>738.69999999999982</v>
      </c>
      <c r="M3620" s="1">
        <f>Table49[[#This Row],[Quantity]]*Table49[[#This Row],[Selling_Price]]</f>
        <v>278374.88</v>
      </c>
      <c r="N3620" s="1">
        <f>Table49[[#This Row],[Quantity]]*Table49[[#This Row],[Profit_Per_Quantity]]</f>
        <v>82734.39999999998</v>
      </c>
      <c r="O3620" s="1" t="s">
        <v>47</v>
      </c>
    </row>
    <row r="3621" spans="1:15" x14ac:dyDescent="0.3">
      <c r="A3621" s="1" t="s">
        <v>10488</v>
      </c>
      <c r="B3621" s="1" t="s">
        <v>3990</v>
      </c>
      <c r="C3621" s="14" t="s">
        <v>4695</v>
      </c>
      <c r="D3621" s="1" t="s">
        <v>15</v>
      </c>
      <c r="E3621" s="1" t="s">
        <v>21</v>
      </c>
      <c r="F3621" s="1" t="s">
        <v>33</v>
      </c>
      <c r="G3621" s="1" t="s">
        <v>41</v>
      </c>
      <c r="H3621" s="1">
        <v>1007</v>
      </c>
      <c r="I3621" s="1">
        <v>198.08</v>
      </c>
      <c r="J3621" s="1">
        <v>306.2</v>
      </c>
      <c r="K3621" s="1">
        <v>369</v>
      </c>
      <c r="L3621" s="1">
        <f>Table49[[#This Row],[Selling_Price]]-Table49[[#This Row],[Market_Price]]</f>
        <v>108.11999999999998</v>
      </c>
      <c r="M3621" s="1">
        <f>Table49[[#This Row],[Quantity]]*Table49[[#This Row],[Selling_Price]]</f>
        <v>112987.8</v>
      </c>
      <c r="N3621" s="1">
        <f>Table49[[#This Row],[Quantity]]*Table49[[#This Row],[Profit_Per_Quantity]]</f>
        <v>39896.279999999992</v>
      </c>
      <c r="O3621" s="1" t="s">
        <v>47</v>
      </c>
    </row>
    <row r="3622" spans="1:15" x14ac:dyDescent="0.3">
      <c r="A3622" s="1" t="s">
        <v>6512</v>
      </c>
      <c r="B3622" s="1" t="s">
        <v>156</v>
      </c>
      <c r="C3622" s="14" t="s">
        <v>5918</v>
      </c>
      <c r="D3622" s="1" t="s">
        <v>19</v>
      </c>
      <c r="E3622" s="1" t="s">
        <v>26</v>
      </c>
      <c r="F3622" s="1" t="s">
        <v>32</v>
      </c>
      <c r="G3622" s="1" t="s">
        <v>4352</v>
      </c>
      <c r="H3622" s="1">
        <v>1052</v>
      </c>
      <c r="I3622" s="1">
        <v>1231.05</v>
      </c>
      <c r="J3622" s="1">
        <v>2342.83</v>
      </c>
      <c r="K3622" s="1">
        <v>342</v>
      </c>
      <c r="L3622" s="1">
        <f>Table49[[#This Row],[Selling_Price]]-Table49[[#This Row],[Market_Price]]</f>
        <v>1111.78</v>
      </c>
      <c r="M3622" s="1">
        <f>Table49[[#This Row],[Quantity]]*Table49[[#This Row],[Selling_Price]]</f>
        <v>801247.86</v>
      </c>
      <c r="N3622" s="1">
        <f>Table49[[#This Row],[Quantity]]*Table49[[#This Row],[Profit_Per_Quantity]]</f>
        <v>380228.76</v>
      </c>
      <c r="O3622" s="1" t="s">
        <v>47</v>
      </c>
    </row>
    <row r="3623" spans="1:15" x14ac:dyDescent="0.3">
      <c r="A3623" s="1" t="s">
        <v>6684</v>
      </c>
      <c r="B3623" s="1" t="s">
        <v>2617</v>
      </c>
      <c r="C3623" s="14" t="s">
        <v>4841</v>
      </c>
      <c r="D3623" s="1" t="s">
        <v>11</v>
      </c>
      <c r="E3623" s="1" t="s">
        <v>4349</v>
      </c>
      <c r="F3623" s="1" t="s">
        <v>31</v>
      </c>
      <c r="G3623" s="1" t="s">
        <v>45</v>
      </c>
      <c r="H3623" s="1">
        <v>1002</v>
      </c>
      <c r="I3623" s="1">
        <v>375.79</v>
      </c>
      <c r="J3623" s="1">
        <v>547.1</v>
      </c>
      <c r="K3623" s="1">
        <v>476</v>
      </c>
      <c r="L3623" s="1">
        <f>Table49[[#This Row],[Selling_Price]]-Table49[[#This Row],[Market_Price]]</f>
        <v>171.31</v>
      </c>
      <c r="M3623" s="1">
        <f>Table49[[#This Row],[Quantity]]*Table49[[#This Row],[Selling_Price]]</f>
        <v>260419.6</v>
      </c>
      <c r="N3623" s="1">
        <f>Table49[[#This Row],[Quantity]]*Table49[[#This Row],[Profit_Per_Quantity]]</f>
        <v>81543.56</v>
      </c>
      <c r="O3623" s="1" t="s">
        <v>47</v>
      </c>
    </row>
    <row r="3624" spans="1:15" x14ac:dyDescent="0.3">
      <c r="A3624" s="1" t="s">
        <v>7708</v>
      </c>
      <c r="B3624" s="1" t="s">
        <v>3998</v>
      </c>
      <c r="C3624" s="14" t="s">
        <v>4690</v>
      </c>
      <c r="D3624" s="1" t="s">
        <v>11</v>
      </c>
      <c r="E3624" s="1" t="s">
        <v>21</v>
      </c>
      <c r="F3624" s="1" t="s">
        <v>31</v>
      </c>
      <c r="G3624" s="1" t="s">
        <v>37</v>
      </c>
      <c r="H3624" s="1">
        <v>1058</v>
      </c>
      <c r="I3624" s="1">
        <v>897.35</v>
      </c>
      <c r="J3624" s="1">
        <v>1103.43</v>
      </c>
      <c r="K3624" s="1">
        <v>304</v>
      </c>
      <c r="L3624" s="1">
        <f>Table49[[#This Row],[Selling_Price]]-Table49[[#This Row],[Market_Price]]</f>
        <v>206.08000000000004</v>
      </c>
      <c r="M3624" s="1">
        <f>Table49[[#This Row],[Quantity]]*Table49[[#This Row],[Selling_Price]]</f>
        <v>335442.72000000003</v>
      </c>
      <c r="N3624" s="1">
        <f>Table49[[#This Row],[Quantity]]*Table49[[#This Row],[Profit_Per_Quantity]]</f>
        <v>62648.320000000014</v>
      </c>
      <c r="O3624" s="1" t="s">
        <v>47</v>
      </c>
    </row>
    <row r="3625" spans="1:15" x14ac:dyDescent="0.3">
      <c r="A3625" s="1" t="s">
        <v>7067</v>
      </c>
      <c r="B3625" s="1" t="s">
        <v>928</v>
      </c>
      <c r="C3625" s="14" t="s">
        <v>6148</v>
      </c>
      <c r="D3625" s="1" t="s">
        <v>20</v>
      </c>
      <c r="E3625" s="1" t="s">
        <v>28</v>
      </c>
      <c r="F3625" s="1" t="s">
        <v>31</v>
      </c>
      <c r="G3625" s="1" t="s">
        <v>43</v>
      </c>
      <c r="H3625" s="1">
        <v>1079</v>
      </c>
      <c r="I3625" s="1">
        <v>280.13</v>
      </c>
      <c r="J3625" s="1">
        <v>499.71</v>
      </c>
      <c r="K3625" s="1">
        <v>139</v>
      </c>
      <c r="L3625" s="1">
        <f>Table49[[#This Row],[Selling_Price]]-Table49[[#This Row],[Market_Price]]</f>
        <v>219.57999999999998</v>
      </c>
      <c r="M3625" s="1">
        <f>Table49[[#This Row],[Quantity]]*Table49[[#This Row],[Selling_Price]]</f>
        <v>69459.69</v>
      </c>
      <c r="N3625" s="1">
        <f>Table49[[#This Row],[Quantity]]*Table49[[#This Row],[Profit_Per_Quantity]]</f>
        <v>30521.62</v>
      </c>
      <c r="O3625" s="1" t="s">
        <v>47</v>
      </c>
    </row>
    <row r="3626" spans="1:15" x14ac:dyDescent="0.3">
      <c r="A3626" s="1" t="s">
        <v>7248</v>
      </c>
      <c r="B3626" s="1" t="s">
        <v>614</v>
      </c>
      <c r="C3626" s="14" t="s">
        <v>5571</v>
      </c>
      <c r="D3626" s="1" t="s">
        <v>16</v>
      </c>
      <c r="E3626" s="1" t="s">
        <v>26</v>
      </c>
      <c r="F3626" s="1" t="s">
        <v>32</v>
      </c>
      <c r="G3626" s="1" t="s">
        <v>45</v>
      </c>
      <c r="H3626" s="1">
        <v>1048</v>
      </c>
      <c r="I3626" s="1">
        <v>1035.8</v>
      </c>
      <c r="J3626" s="1">
        <v>1789.77</v>
      </c>
      <c r="K3626" s="1">
        <v>498</v>
      </c>
      <c r="L3626" s="1">
        <f>Table49[[#This Row],[Selling_Price]]-Table49[[#This Row],[Market_Price]]</f>
        <v>753.97</v>
      </c>
      <c r="M3626" s="1">
        <f>Table49[[#This Row],[Quantity]]*Table49[[#This Row],[Selling_Price]]</f>
        <v>891305.46</v>
      </c>
      <c r="N3626" s="1">
        <f>Table49[[#This Row],[Quantity]]*Table49[[#This Row],[Profit_Per_Quantity]]</f>
        <v>375477.06</v>
      </c>
      <c r="O3626" s="1" t="s">
        <v>47</v>
      </c>
    </row>
    <row r="3627" spans="1:15" x14ac:dyDescent="0.3">
      <c r="A3627" s="1" t="s">
        <v>8228</v>
      </c>
      <c r="B3627" s="1" t="s">
        <v>411</v>
      </c>
      <c r="C3627" s="14" t="s">
        <v>4948</v>
      </c>
      <c r="D3627" s="1" t="s">
        <v>18</v>
      </c>
      <c r="E3627" s="1" t="s">
        <v>28</v>
      </c>
      <c r="F3627" s="1" t="s">
        <v>35</v>
      </c>
      <c r="G3627" s="1" t="s">
        <v>45</v>
      </c>
      <c r="H3627" s="1">
        <v>1080</v>
      </c>
      <c r="I3627" s="1">
        <v>1362.87</v>
      </c>
      <c r="J3627" s="1">
        <v>2321.16</v>
      </c>
      <c r="K3627" s="1">
        <v>55</v>
      </c>
      <c r="L3627" s="1">
        <f>Table49[[#This Row],[Selling_Price]]-Table49[[#This Row],[Market_Price]]</f>
        <v>958.29</v>
      </c>
      <c r="M3627" s="1">
        <f>Table49[[#This Row],[Quantity]]*Table49[[#This Row],[Selling_Price]]</f>
        <v>127663.79999999999</v>
      </c>
      <c r="N3627" s="1">
        <f>Table49[[#This Row],[Quantity]]*Table49[[#This Row],[Profit_Per_Quantity]]</f>
        <v>52705.95</v>
      </c>
      <c r="O3627" s="1" t="s">
        <v>47</v>
      </c>
    </row>
    <row r="3628" spans="1:15" x14ac:dyDescent="0.3">
      <c r="A3628" s="1" t="s">
        <v>7282</v>
      </c>
      <c r="B3628" s="1" t="s">
        <v>1934</v>
      </c>
      <c r="C3628" s="14" t="s">
        <v>5872</v>
      </c>
      <c r="D3628" s="1" t="s">
        <v>18</v>
      </c>
      <c r="E3628" s="1" t="s">
        <v>30</v>
      </c>
      <c r="F3628" s="1" t="s">
        <v>32</v>
      </c>
      <c r="G3628" s="1" t="s">
        <v>36</v>
      </c>
      <c r="H3628" s="1">
        <v>1036</v>
      </c>
      <c r="I3628" s="1">
        <v>1969.92</v>
      </c>
      <c r="J3628" s="1">
        <v>3173.24</v>
      </c>
      <c r="K3628" s="1">
        <v>331</v>
      </c>
      <c r="L3628" s="1">
        <f>Table49[[#This Row],[Selling_Price]]-Table49[[#This Row],[Market_Price]]</f>
        <v>1203.3199999999997</v>
      </c>
      <c r="M3628" s="1">
        <f>Table49[[#This Row],[Quantity]]*Table49[[#This Row],[Selling_Price]]</f>
        <v>1050342.44</v>
      </c>
      <c r="N3628" s="1">
        <f>Table49[[#This Row],[Quantity]]*Table49[[#This Row],[Profit_Per_Quantity]]</f>
        <v>398298.91999999993</v>
      </c>
      <c r="O3628" s="1" t="s">
        <v>47</v>
      </c>
    </row>
    <row r="3629" spans="1:15" x14ac:dyDescent="0.3">
      <c r="A3629" s="1" t="s">
        <v>6554</v>
      </c>
      <c r="B3629" s="1" t="s">
        <v>3151</v>
      </c>
      <c r="C3629" s="14" t="s">
        <v>5318</v>
      </c>
      <c r="D3629" s="1" t="s">
        <v>13</v>
      </c>
      <c r="E3629" s="1" t="s">
        <v>25</v>
      </c>
      <c r="F3629" s="1" t="s">
        <v>34</v>
      </c>
      <c r="G3629" s="1" t="s">
        <v>36</v>
      </c>
      <c r="H3629" s="1">
        <v>1045</v>
      </c>
      <c r="I3629" s="1">
        <v>658.31</v>
      </c>
      <c r="J3629" s="1">
        <v>943.78</v>
      </c>
      <c r="K3629" s="1">
        <v>191</v>
      </c>
      <c r="L3629" s="1">
        <f>Table49[[#This Row],[Selling_Price]]-Table49[[#This Row],[Market_Price]]</f>
        <v>285.47000000000003</v>
      </c>
      <c r="M3629" s="1">
        <f>Table49[[#This Row],[Quantity]]*Table49[[#This Row],[Selling_Price]]</f>
        <v>180261.97999999998</v>
      </c>
      <c r="N3629" s="1">
        <f>Table49[[#This Row],[Quantity]]*Table49[[#This Row],[Profit_Per_Quantity]]</f>
        <v>54524.770000000004</v>
      </c>
      <c r="O3629" s="1" t="s">
        <v>47</v>
      </c>
    </row>
    <row r="3630" spans="1:15" x14ac:dyDescent="0.3">
      <c r="A3630" s="1" t="s">
        <v>8709</v>
      </c>
      <c r="B3630" s="1" t="s">
        <v>1179</v>
      </c>
      <c r="C3630" s="14" t="s">
        <v>5722</v>
      </c>
      <c r="D3630" s="1" t="s">
        <v>16</v>
      </c>
      <c r="E3630" s="1" t="s">
        <v>27</v>
      </c>
      <c r="F3630" s="1" t="s">
        <v>33</v>
      </c>
      <c r="G3630" s="1" t="s">
        <v>42</v>
      </c>
      <c r="H3630" s="1">
        <v>1042</v>
      </c>
      <c r="I3630" s="1">
        <v>308.27999999999997</v>
      </c>
      <c r="J3630" s="1">
        <v>559.29999999999995</v>
      </c>
      <c r="K3630" s="1">
        <v>88</v>
      </c>
      <c r="L3630" s="1">
        <f>Table49[[#This Row],[Selling_Price]]-Table49[[#This Row],[Market_Price]]</f>
        <v>251.01999999999998</v>
      </c>
      <c r="M3630" s="1">
        <f>Table49[[#This Row],[Quantity]]*Table49[[#This Row],[Selling_Price]]</f>
        <v>49218.399999999994</v>
      </c>
      <c r="N3630" s="1">
        <f>Table49[[#This Row],[Quantity]]*Table49[[#This Row],[Profit_Per_Quantity]]</f>
        <v>22089.759999999998</v>
      </c>
      <c r="O3630" s="1" t="s">
        <v>47</v>
      </c>
    </row>
    <row r="3631" spans="1:15" x14ac:dyDescent="0.3">
      <c r="A3631" s="1" t="s">
        <v>6301</v>
      </c>
      <c r="B3631" s="1" t="s">
        <v>64</v>
      </c>
      <c r="C3631" s="14" t="s">
        <v>5922</v>
      </c>
      <c r="D3631" s="1" t="s">
        <v>12</v>
      </c>
      <c r="E3631" s="1" t="s">
        <v>28</v>
      </c>
      <c r="F3631" s="1" t="s">
        <v>35</v>
      </c>
      <c r="G3631" s="1" t="s">
        <v>43</v>
      </c>
      <c r="H3631" s="1">
        <v>1029</v>
      </c>
      <c r="I3631" s="1">
        <v>180.75</v>
      </c>
      <c r="J3631" s="1">
        <v>244.78</v>
      </c>
      <c r="K3631" s="1">
        <v>232</v>
      </c>
      <c r="L3631" s="1">
        <f>Table49[[#This Row],[Selling_Price]]-Table49[[#This Row],[Market_Price]]</f>
        <v>64.03</v>
      </c>
      <c r="M3631" s="1">
        <f>Table49[[#This Row],[Quantity]]*Table49[[#This Row],[Selling_Price]]</f>
        <v>56788.959999999999</v>
      </c>
      <c r="N3631" s="1">
        <f>Table49[[#This Row],[Quantity]]*Table49[[#This Row],[Profit_Per_Quantity]]</f>
        <v>14854.960000000001</v>
      </c>
      <c r="O3631" s="1" t="s">
        <v>47</v>
      </c>
    </row>
    <row r="3632" spans="1:15" x14ac:dyDescent="0.3">
      <c r="A3632" s="1" t="s">
        <v>9737</v>
      </c>
      <c r="B3632" s="1" t="s">
        <v>2840</v>
      </c>
      <c r="C3632" s="14" t="s">
        <v>5504</v>
      </c>
      <c r="D3632" s="1" t="s">
        <v>16</v>
      </c>
      <c r="E3632" s="1" t="s">
        <v>29</v>
      </c>
      <c r="F3632" s="1" t="s">
        <v>31</v>
      </c>
      <c r="G3632" s="1" t="s">
        <v>4352</v>
      </c>
      <c r="H3632" s="1">
        <v>1093</v>
      </c>
      <c r="I3632" s="1">
        <v>1161.05</v>
      </c>
      <c r="J3632" s="1">
        <v>1557.66</v>
      </c>
      <c r="K3632" s="1">
        <v>267</v>
      </c>
      <c r="L3632" s="1">
        <f>Table49[[#This Row],[Selling_Price]]-Table49[[#This Row],[Market_Price]]</f>
        <v>396.61000000000013</v>
      </c>
      <c r="M3632" s="1">
        <f>Table49[[#This Row],[Quantity]]*Table49[[#This Row],[Selling_Price]]</f>
        <v>415895.22000000003</v>
      </c>
      <c r="N3632" s="1">
        <f>Table49[[#This Row],[Quantity]]*Table49[[#This Row],[Profit_Per_Quantity]]</f>
        <v>105894.87000000004</v>
      </c>
      <c r="O3632" s="1" t="s">
        <v>47</v>
      </c>
    </row>
    <row r="3633" spans="1:15" x14ac:dyDescent="0.3">
      <c r="A3633" s="1" t="s">
        <v>7325</v>
      </c>
      <c r="B3633" s="1" t="s">
        <v>1938</v>
      </c>
      <c r="C3633" s="14" t="s">
        <v>5871</v>
      </c>
      <c r="D3633" s="1" t="s">
        <v>16</v>
      </c>
      <c r="E3633" s="1" t="s">
        <v>4349</v>
      </c>
      <c r="F3633" s="1" t="s">
        <v>31</v>
      </c>
      <c r="G3633" s="1" t="s">
        <v>4352</v>
      </c>
      <c r="H3633" s="1">
        <v>1004</v>
      </c>
      <c r="I3633" s="1">
        <v>370.99</v>
      </c>
      <c r="J3633" s="1">
        <v>498.68</v>
      </c>
      <c r="K3633" s="1">
        <v>223</v>
      </c>
      <c r="L3633" s="1">
        <f>Table49[[#This Row],[Selling_Price]]-Table49[[#This Row],[Market_Price]]</f>
        <v>127.69</v>
      </c>
      <c r="M3633" s="1">
        <f>Table49[[#This Row],[Quantity]]*Table49[[#This Row],[Selling_Price]]</f>
        <v>111205.64</v>
      </c>
      <c r="N3633" s="1">
        <f>Table49[[#This Row],[Quantity]]*Table49[[#This Row],[Profit_Per_Quantity]]</f>
        <v>28474.87</v>
      </c>
      <c r="O3633" s="1" t="s">
        <v>47</v>
      </c>
    </row>
    <row r="3634" spans="1:15" x14ac:dyDescent="0.3">
      <c r="A3634" s="1" t="s">
        <v>9183</v>
      </c>
      <c r="B3634" s="1" t="s">
        <v>1968</v>
      </c>
      <c r="C3634" s="14" t="s">
        <v>5860</v>
      </c>
      <c r="D3634" s="1" t="s">
        <v>11</v>
      </c>
      <c r="E3634" s="1" t="s">
        <v>29</v>
      </c>
      <c r="F3634" s="1" t="s">
        <v>34</v>
      </c>
      <c r="G3634" s="1" t="s">
        <v>43</v>
      </c>
      <c r="H3634" s="1">
        <v>1063</v>
      </c>
      <c r="I3634" s="1">
        <v>590.54</v>
      </c>
      <c r="J3634" s="1">
        <v>802.24</v>
      </c>
      <c r="K3634" s="1">
        <v>194</v>
      </c>
      <c r="L3634" s="1">
        <f>Table49[[#This Row],[Selling_Price]]-Table49[[#This Row],[Market_Price]]</f>
        <v>211.70000000000005</v>
      </c>
      <c r="M3634" s="1">
        <f>Table49[[#This Row],[Quantity]]*Table49[[#This Row],[Selling_Price]]</f>
        <v>155634.56</v>
      </c>
      <c r="N3634" s="1">
        <f>Table49[[#This Row],[Quantity]]*Table49[[#This Row],[Profit_Per_Quantity]]</f>
        <v>41069.80000000001</v>
      </c>
      <c r="O3634" s="1" t="s">
        <v>47</v>
      </c>
    </row>
    <row r="3635" spans="1:15" x14ac:dyDescent="0.3">
      <c r="A3635" s="1" t="s">
        <v>8634</v>
      </c>
      <c r="B3635" s="1" t="s">
        <v>1070</v>
      </c>
      <c r="C3635" s="14" t="s">
        <v>5077</v>
      </c>
      <c r="D3635" s="1" t="s">
        <v>19</v>
      </c>
      <c r="E3635" s="1" t="s">
        <v>21</v>
      </c>
      <c r="F3635" s="1" t="s">
        <v>32</v>
      </c>
      <c r="G3635" s="1" t="s">
        <v>41</v>
      </c>
      <c r="H3635" s="1">
        <v>1044</v>
      </c>
      <c r="I3635" s="1">
        <v>1115.76</v>
      </c>
      <c r="J3635" s="1">
        <v>1646.23</v>
      </c>
      <c r="K3635" s="1">
        <v>413</v>
      </c>
      <c r="L3635" s="1">
        <f>Table49[[#This Row],[Selling_Price]]-Table49[[#This Row],[Market_Price]]</f>
        <v>530.47</v>
      </c>
      <c r="M3635" s="1">
        <f>Table49[[#This Row],[Quantity]]*Table49[[#This Row],[Selling_Price]]</f>
        <v>679892.99</v>
      </c>
      <c r="N3635" s="1">
        <f>Table49[[#This Row],[Quantity]]*Table49[[#This Row],[Profit_Per_Quantity]]</f>
        <v>219084.11000000002</v>
      </c>
      <c r="O3635" s="1" t="s">
        <v>47</v>
      </c>
    </row>
    <row r="3636" spans="1:15" x14ac:dyDescent="0.3">
      <c r="A3636" s="1" t="s">
        <v>10578</v>
      </c>
      <c r="B3636" s="1" t="s">
        <v>4161</v>
      </c>
      <c r="C3636" s="14" t="s">
        <v>4538</v>
      </c>
      <c r="D3636" s="1" t="s">
        <v>13</v>
      </c>
      <c r="E3636" s="1" t="s">
        <v>25</v>
      </c>
      <c r="F3636" s="1" t="s">
        <v>32</v>
      </c>
      <c r="G3636" s="1" t="s">
        <v>44</v>
      </c>
      <c r="H3636" s="1">
        <v>1013</v>
      </c>
      <c r="I3636" s="1">
        <v>781.38</v>
      </c>
      <c r="J3636" s="1">
        <v>1116.21</v>
      </c>
      <c r="K3636" s="1">
        <v>336</v>
      </c>
      <c r="L3636" s="1">
        <f>Table49[[#This Row],[Selling_Price]]-Table49[[#This Row],[Market_Price]]</f>
        <v>334.83000000000004</v>
      </c>
      <c r="M3636" s="1">
        <f>Table49[[#This Row],[Quantity]]*Table49[[#This Row],[Selling_Price]]</f>
        <v>375046.56</v>
      </c>
      <c r="N3636" s="1">
        <f>Table49[[#This Row],[Quantity]]*Table49[[#This Row],[Profit_Per_Quantity]]</f>
        <v>112502.88000000002</v>
      </c>
      <c r="O3636" s="1" t="s">
        <v>47</v>
      </c>
    </row>
    <row r="3637" spans="1:15" x14ac:dyDescent="0.3">
      <c r="A3637" s="1" t="s">
        <v>9299</v>
      </c>
      <c r="B3637" s="1" t="s">
        <v>2155</v>
      </c>
      <c r="C3637" s="14" t="s">
        <v>5804</v>
      </c>
      <c r="D3637" s="1" t="s">
        <v>18</v>
      </c>
      <c r="E3637" s="1" t="s">
        <v>4351</v>
      </c>
      <c r="F3637" s="1" t="s">
        <v>31</v>
      </c>
      <c r="G3637" s="1" t="s">
        <v>43</v>
      </c>
      <c r="H3637" s="1">
        <v>1060</v>
      </c>
      <c r="I3637" s="1">
        <v>276.58999999999997</v>
      </c>
      <c r="J3637" s="1">
        <v>505.23</v>
      </c>
      <c r="K3637" s="1">
        <v>139</v>
      </c>
      <c r="L3637" s="1">
        <f>Table49[[#This Row],[Selling_Price]]-Table49[[#This Row],[Market_Price]]</f>
        <v>228.64000000000004</v>
      </c>
      <c r="M3637" s="1">
        <f>Table49[[#This Row],[Quantity]]*Table49[[#This Row],[Selling_Price]]</f>
        <v>70226.97</v>
      </c>
      <c r="N3637" s="1">
        <f>Table49[[#This Row],[Quantity]]*Table49[[#This Row],[Profit_Per_Quantity]]</f>
        <v>31780.960000000006</v>
      </c>
      <c r="O3637" s="1" t="s">
        <v>47</v>
      </c>
    </row>
    <row r="3638" spans="1:15" x14ac:dyDescent="0.3">
      <c r="A3638" s="1" t="s">
        <v>8002</v>
      </c>
      <c r="B3638" s="1" t="s">
        <v>2352</v>
      </c>
      <c r="C3638" s="14" t="s">
        <v>4965</v>
      </c>
      <c r="D3638" s="1" t="s">
        <v>16</v>
      </c>
      <c r="E3638" s="1" t="s">
        <v>30</v>
      </c>
      <c r="F3638" s="1" t="s">
        <v>32</v>
      </c>
      <c r="G3638" s="1" t="s">
        <v>38</v>
      </c>
      <c r="H3638" s="1">
        <v>1060</v>
      </c>
      <c r="I3638" s="1">
        <v>229.56</v>
      </c>
      <c r="J3638" s="1">
        <v>260.55</v>
      </c>
      <c r="K3638" s="1">
        <v>155</v>
      </c>
      <c r="L3638" s="1">
        <f>Table49[[#This Row],[Selling_Price]]-Table49[[#This Row],[Market_Price]]</f>
        <v>30.990000000000009</v>
      </c>
      <c r="M3638" s="1">
        <f>Table49[[#This Row],[Quantity]]*Table49[[#This Row],[Selling_Price]]</f>
        <v>40385.25</v>
      </c>
      <c r="N3638" s="1">
        <f>Table49[[#This Row],[Quantity]]*Table49[[#This Row],[Profit_Per_Quantity]]</f>
        <v>4803.4500000000016</v>
      </c>
      <c r="O3638" s="1" t="s">
        <v>47</v>
      </c>
    </row>
    <row r="3639" spans="1:15" x14ac:dyDescent="0.3">
      <c r="A3639" s="1" t="s">
        <v>7051</v>
      </c>
      <c r="B3639" s="1" t="s">
        <v>4269</v>
      </c>
      <c r="C3639" s="14" t="s">
        <v>4437</v>
      </c>
      <c r="D3639" s="1" t="s">
        <v>15</v>
      </c>
      <c r="E3639" s="1" t="s">
        <v>26</v>
      </c>
      <c r="F3639" s="1" t="s">
        <v>32</v>
      </c>
      <c r="G3639" s="1" t="s">
        <v>37</v>
      </c>
      <c r="H3639" s="1">
        <v>1068</v>
      </c>
      <c r="I3639" s="1">
        <v>1108.06</v>
      </c>
      <c r="J3639" s="1">
        <v>1353.43</v>
      </c>
      <c r="K3639" s="1">
        <v>365</v>
      </c>
      <c r="L3639" s="1">
        <f>Table49[[#This Row],[Selling_Price]]-Table49[[#This Row],[Market_Price]]</f>
        <v>245.37000000000012</v>
      </c>
      <c r="M3639" s="1">
        <f>Table49[[#This Row],[Quantity]]*Table49[[#This Row],[Selling_Price]]</f>
        <v>494001.95</v>
      </c>
      <c r="N3639" s="1">
        <f>Table49[[#This Row],[Quantity]]*Table49[[#This Row],[Profit_Per_Quantity]]</f>
        <v>89560.050000000047</v>
      </c>
      <c r="O3639" s="1" t="s">
        <v>47</v>
      </c>
    </row>
    <row r="3640" spans="1:15" x14ac:dyDescent="0.3">
      <c r="A3640" s="1" t="s">
        <v>6900</v>
      </c>
      <c r="B3640" s="1" t="s">
        <v>3088</v>
      </c>
      <c r="C3640" s="14" t="s">
        <v>5358</v>
      </c>
      <c r="D3640" s="1" t="s">
        <v>13</v>
      </c>
      <c r="E3640" s="1" t="s">
        <v>27</v>
      </c>
      <c r="F3640" s="1" t="s">
        <v>31</v>
      </c>
      <c r="G3640" s="1" t="s">
        <v>42</v>
      </c>
      <c r="H3640" s="1">
        <v>1094</v>
      </c>
      <c r="I3640" s="1">
        <v>332.1</v>
      </c>
      <c r="J3640" s="1">
        <v>547.11</v>
      </c>
      <c r="K3640" s="1">
        <v>65</v>
      </c>
      <c r="L3640" s="1">
        <f>Table49[[#This Row],[Selling_Price]]-Table49[[#This Row],[Market_Price]]</f>
        <v>215.01</v>
      </c>
      <c r="M3640" s="1">
        <f>Table49[[#This Row],[Quantity]]*Table49[[#This Row],[Selling_Price]]</f>
        <v>35562.15</v>
      </c>
      <c r="N3640" s="1">
        <f>Table49[[#This Row],[Quantity]]*Table49[[#This Row],[Profit_Per_Quantity]]</f>
        <v>13975.65</v>
      </c>
      <c r="O3640" s="1" t="s">
        <v>47</v>
      </c>
    </row>
    <row r="3641" spans="1:15" x14ac:dyDescent="0.3">
      <c r="A3641" s="1" t="s">
        <v>10049</v>
      </c>
      <c r="B3641" s="1" t="s">
        <v>3352</v>
      </c>
      <c r="C3641" s="14" t="s">
        <v>5193</v>
      </c>
      <c r="D3641" s="1" t="s">
        <v>12</v>
      </c>
      <c r="E3641" s="1" t="s">
        <v>28</v>
      </c>
      <c r="F3641" s="1" t="s">
        <v>35</v>
      </c>
      <c r="G3641" s="1" t="s">
        <v>36</v>
      </c>
      <c r="H3641" s="1">
        <v>1024</v>
      </c>
      <c r="I3641" s="1">
        <v>207.85</v>
      </c>
      <c r="J3641" s="1">
        <v>401.73</v>
      </c>
      <c r="K3641" s="1">
        <v>463</v>
      </c>
      <c r="L3641" s="1">
        <f>Table49[[#This Row],[Selling_Price]]-Table49[[#This Row],[Market_Price]]</f>
        <v>193.88000000000002</v>
      </c>
      <c r="M3641" s="1">
        <f>Table49[[#This Row],[Quantity]]*Table49[[#This Row],[Selling_Price]]</f>
        <v>186000.99000000002</v>
      </c>
      <c r="N3641" s="1">
        <f>Table49[[#This Row],[Quantity]]*Table49[[#This Row],[Profit_Per_Quantity]]</f>
        <v>89766.440000000017</v>
      </c>
      <c r="O3641" s="1" t="s">
        <v>47</v>
      </c>
    </row>
    <row r="3642" spans="1:15" x14ac:dyDescent="0.3">
      <c r="A3642" s="1" t="s">
        <v>9312</v>
      </c>
      <c r="B3642" s="1" t="s">
        <v>2171</v>
      </c>
      <c r="C3642" s="14" t="s">
        <v>5796</v>
      </c>
      <c r="D3642" s="1" t="s">
        <v>19</v>
      </c>
      <c r="E3642" s="1" t="s">
        <v>21</v>
      </c>
      <c r="F3642" s="1" t="s">
        <v>31</v>
      </c>
      <c r="G3642" s="1" t="s">
        <v>45</v>
      </c>
      <c r="H3642" s="1">
        <v>1024</v>
      </c>
      <c r="I3642" s="1">
        <v>795.36</v>
      </c>
      <c r="J3642" s="1">
        <v>1559.18</v>
      </c>
      <c r="K3642" s="1">
        <v>413</v>
      </c>
      <c r="L3642" s="1">
        <f>Table49[[#This Row],[Selling_Price]]-Table49[[#This Row],[Market_Price]]</f>
        <v>763.82</v>
      </c>
      <c r="M3642" s="1">
        <f>Table49[[#This Row],[Quantity]]*Table49[[#This Row],[Selling_Price]]</f>
        <v>643941.34000000008</v>
      </c>
      <c r="N3642" s="1">
        <f>Table49[[#This Row],[Quantity]]*Table49[[#This Row],[Profit_Per_Quantity]]</f>
        <v>315457.66000000003</v>
      </c>
      <c r="O3642" s="1" t="s">
        <v>47</v>
      </c>
    </row>
    <row r="3643" spans="1:15" x14ac:dyDescent="0.3">
      <c r="A3643" s="1" t="s">
        <v>9221</v>
      </c>
      <c r="B3643" s="1" t="s">
        <v>2025</v>
      </c>
      <c r="C3643" s="14" t="s">
        <v>5386</v>
      </c>
      <c r="D3643" s="1" t="s">
        <v>11</v>
      </c>
      <c r="E3643" s="1" t="s">
        <v>30</v>
      </c>
      <c r="F3643" s="1" t="s">
        <v>32</v>
      </c>
      <c r="G3643" s="1" t="s">
        <v>37</v>
      </c>
      <c r="H3643" s="1">
        <v>1028</v>
      </c>
      <c r="I3643" s="1">
        <v>337.43</v>
      </c>
      <c r="J3643" s="1">
        <v>469.76</v>
      </c>
      <c r="K3643" s="1">
        <v>100</v>
      </c>
      <c r="L3643" s="1">
        <f>Table49[[#This Row],[Selling_Price]]-Table49[[#This Row],[Market_Price]]</f>
        <v>132.32999999999998</v>
      </c>
      <c r="M3643" s="1">
        <f>Table49[[#This Row],[Quantity]]*Table49[[#This Row],[Selling_Price]]</f>
        <v>46976</v>
      </c>
      <c r="N3643" s="1">
        <f>Table49[[#This Row],[Quantity]]*Table49[[#This Row],[Profit_Per_Quantity]]</f>
        <v>13232.999999999998</v>
      </c>
      <c r="O3643" s="1" t="s">
        <v>47</v>
      </c>
    </row>
    <row r="3644" spans="1:15" x14ac:dyDescent="0.3">
      <c r="A3644" s="1" t="s">
        <v>10074</v>
      </c>
      <c r="B3644" s="1" t="s">
        <v>3387</v>
      </c>
      <c r="C3644" s="14" t="s">
        <v>5167</v>
      </c>
      <c r="D3644" s="1" t="s">
        <v>16</v>
      </c>
      <c r="E3644" s="1" t="s">
        <v>27</v>
      </c>
      <c r="F3644" s="1" t="s">
        <v>35</v>
      </c>
      <c r="G3644" s="1" t="s">
        <v>38</v>
      </c>
      <c r="H3644" s="1">
        <v>1016</v>
      </c>
      <c r="I3644" s="1">
        <v>1138.5899999999999</v>
      </c>
      <c r="J3644" s="1">
        <v>1289.55</v>
      </c>
      <c r="K3644" s="1">
        <v>156</v>
      </c>
      <c r="L3644" s="1">
        <f>Table49[[#This Row],[Selling_Price]]-Table49[[#This Row],[Market_Price]]</f>
        <v>150.96000000000004</v>
      </c>
      <c r="M3644" s="1">
        <f>Table49[[#This Row],[Quantity]]*Table49[[#This Row],[Selling_Price]]</f>
        <v>201169.8</v>
      </c>
      <c r="N3644" s="1">
        <f>Table49[[#This Row],[Quantity]]*Table49[[#This Row],[Profit_Per_Quantity]]</f>
        <v>23549.760000000006</v>
      </c>
      <c r="O3644" s="1" t="s">
        <v>47</v>
      </c>
    </row>
    <row r="3645" spans="1:15" x14ac:dyDescent="0.3">
      <c r="A3645" s="1" t="s">
        <v>7210</v>
      </c>
      <c r="B3645" s="1" t="s">
        <v>1317</v>
      </c>
      <c r="C3645" s="14" t="s">
        <v>5520</v>
      </c>
      <c r="D3645" s="1" t="s">
        <v>11</v>
      </c>
      <c r="E3645" s="1" t="s">
        <v>21</v>
      </c>
      <c r="F3645" s="1" t="s">
        <v>35</v>
      </c>
      <c r="G3645" s="1" t="s">
        <v>41</v>
      </c>
      <c r="H3645" s="1">
        <v>1020</v>
      </c>
      <c r="I3645" s="1">
        <v>164.66</v>
      </c>
      <c r="J3645" s="1">
        <v>291.42</v>
      </c>
      <c r="K3645" s="1">
        <v>78</v>
      </c>
      <c r="L3645" s="1">
        <f>Table49[[#This Row],[Selling_Price]]-Table49[[#This Row],[Market_Price]]</f>
        <v>126.76000000000002</v>
      </c>
      <c r="M3645" s="1">
        <f>Table49[[#This Row],[Quantity]]*Table49[[#This Row],[Selling_Price]]</f>
        <v>22730.760000000002</v>
      </c>
      <c r="N3645" s="1">
        <f>Table49[[#This Row],[Quantity]]*Table49[[#This Row],[Profit_Per_Quantity]]</f>
        <v>9887.2800000000007</v>
      </c>
      <c r="O3645" s="1" t="s">
        <v>47</v>
      </c>
    </row>
    <row r="3646" spans="1:15" x14ac:dyDescent="0.3">
      <c r="A3646" s="1" t="s">
        <v>8227</v>
      </c>
      <c r="B3646" s="1" t="s">
        <v>408</v>
      </c>
      <c r="C3646" s="14" t="s">
        <v>4415</v>
      </c>
      <c r="D3646" s="1" t="s">
        <v>17</v>
      </c>
      <c r="E3646" s="1" t="s">
        <v>24</v>
      </c>
      <c r="F3646" s="1" t="s">
        <v>33</v>
      </c>
      <c r="G3646" s="1" t="s">
        <v>4352</v>
      </c>
      <c r="H3646" s="1">
        <v>1004</v>
      </c>
      <c r="I3646" s="1">
        <v>467.67</v>
      </c>
      <c r="J3646" s="1">
        <v>888.77</v>
      </c>
      <c r="K3646" s="1">
        <v>48</v>
      </c>
      <c r="L3646" s="1">
        <f>Table49[[#This Row],[Selling_Price]]-Table49[[#This Row],[Market_Price]]</f>
        <v>421.09999999999997</v>
      </c>
      <c r="M3646" s="1">
        <f>Table49[[#This Row],[Quantity]]*Table49[[#This Row],[Selling_Price]]</f>
        <v>42660.959999999999</v>
      </c>
      <c r="N3646" s="1">
        <f>Table49[[#This Row],[Quantity]]*Table49[[#This Row],[Profit_Per_Quantity]]</f>
        <v>20212.8</v>
      </c>
      <c r="O3646" s="1" t="s">
        <v>47</v>
      </c>
    </row>
    <row r="3647" spans="1:15" x14ac:dyDescent="0.3">
      <c r="A3647" s="1" t="s">
        <v>7482</v>
      </c>
      <c r="B3647" s="1" t="s">
        <v>4042</v>
      </c>
      <c r="C3647" s="14" t="s">
        <v>4652</v>
      </c>
      <c r="D3647" s="1" t="s">
        <v>20</v>
      </c>
      <c r="E3647" s="1" t="s">
        <v>26</v>
      </c>
      <c r="F3647" s="1" t="s">
        <v>33</v>
      </c>
      <c r="G3647" s="1" t="s">
        <v>40</v>
      </c>
      <c r="H3647" s="1">
        <v>1083</v>
      </c>
      <c r="I3647" s="1">
        <v>165.36</v>
      </c>
      <c r="J3647" s="1">
        <v>206.81</v>
      </c>
      <c r="K3647" s="1">
        <v>417</v>
      </c>
      <c r="L3647" s="1">
        <f>Table49[[#This Row],[Selling_Price]]-Table49[[#This Row],[Market_Price]]</f>
        <v>41.449999999999989</v>
      </c>
      <c r="M3647" s="1">
        <f>Table49[[#This Row],[Quantity]]*Table49[[#This Row],[Selling_Price]]</f>
        <v>86239.77</v>
      </c>
      <c r="N3647" s="1">
        <f>Table49[[#This Row],[Quantity]]*Table49[[#This Row],[Profit_Per_Quantity]]</f>
        <v>17284.649999999994</v>
      </c>
      <c r="O3647" s="1" t="s">
        <v>47</v>
      </c>
    </row>
    <row r="3648" spans="1:15" x14ac:dyDescent="0.3">
      <c r="A3648" s="1" t="s">
        <v>8998</v>
      </c>
      <c r="B3648" s="1" t="s">
        <v>1675</v>
      </c>
      <c r="C3648" s="14" t="s">
        <v>4828</v>
      </c>
      <c r="D3648" s="1" t="s">
        <v>17</v>
      </c>
      <c r="E3648" s="1" t="s">
        <v>25</v>
      </c>
      <c r="F3648" s="1" t="s">
        <v>33</v>
      </c>
      <c r="G3648" s="1" t="s">
        <v>37</v>
      </c>
      <c r="H3648" s="1">
        <v>1052</v>
      </c>
      <c r="I3648" s="1">
        <v>770.63</v>
      </c>
      <c r="J3648" s="1">
        <v>1522.22</v>
      </c>
      <c r="K3648" s="1">
        <v>407</v>
      </c>
      <c r="L3648" s="1">
        <f>Table49[[#This Row],[Selling_Price]]-Table49[[#This Row],[Market_Price]]</f>
        <v>751.59</v>
      </c>
      <c r="M3648" s="1">
        <f>Table49[[#This Row],[Quantity]]*Table49[[#This Row],[Selling_Price]]</f>
        <v>619543.54</v>
      </c>
      <c r="N3648" s="1">
        <f>Table49[[#This Row],[Quantity]]*Table49[[#This Row],[Profit_Per_Quantity]]</f>
        <v>305897.13</v>
      </c>
      <c r="O3648" s="1" t="s">
        <v>47</v>
      </c>
    </row>
    <row r="3649" spans="1:15" x14ac:dyDescent="0.3">
      <c r="A3649" s="1" t="s">
        <v>8032</v>
      </c>
      <c r="B3649" s="1" t="s">
        <v>63</v>
      </c>
      <c r="C3649" s="14" t="s">
        <v>5069</v>
      </c>
      <c r="D3649" s="1" t="s">
        <v>15</v>
      </c>
      <c r="E3649" s="1" t="s">
        <v>24</v>
      </c>
      <c r="F3649" s="1" t="s">
        <v>31</v>
      </c>
      <c r="G3649" s="1" t="s">
        <v>4352</v>
      </c>
      <c r="H3649" s="1">
        <v>1002</v>
      </c>
      <c r="I3649" s="1">
        <v>1935.31</v>
      </c>
      <c r="J3649" s="1">
        <v>3225</v>
      </c>
      <c r="K3649" s="1">
        <v>43</v>
      </c>
      <c r="L3649" s="1">
        <f>Table49[[#This Row],[Selling_Price]]-Table49[[#This Row],[Market_Price]]</f>
        <v>1289.69</v>
      </c>
      <c r="M3649" s="1">
        <f>Table49[[#This Row],[Quantity]]*Table49[[#This Row],[Selling_Price]]</f>
        <v>138675</v>
      </c>
      <c r="N3649" s="1">
        <f>Table49[[#This Row],[Quantity]]*Table49[[#This Row],[Profit_Per_Quantity]]</f>
        <v>55456.670000000006</v>
      </c>
      <c r="O3649" s="1" t="s">
        <v>47</v>
      </c>
    </row>
    <row r="3650" spans="1:15" x14ac:dyDescent="0.3">
      <c r="A3650" s="1" t="s">
        <v>8881</v>
      </c>
      <c r="B3650" s="1" t="s">
        <v>1475</v>
      </c>
      <c r="C3650" s="14" t="s">
        <v>5098</v>
      </c>
      <c r="D3650" s="1" t="s">
        <v>16</v>
      </c>
      <c r="E3650" s="1" t="s">
        <v>25</v>
      </c>
      <c r="F3650" s="1" t="s">
        <v>33</v>
      </c>
      <c r="G3650" s="1" t="s">
        <v>37</v>
      </c>
      <c r="H3650" s="1">
        <v>1049</v>
      </c>
      <c r="I3650" s="1">
        <v>1523.89</v>
      </c>
      <c r="J3650" s="1">
        <v>2075.13</v>
      </c>
      <c r="K3650" s="1">
        <v>76</v>
      </c>
      <c r="L3650" s="1">
        <f>Table49[[#This Row],[Selling_Price]]-Table49[[#This Row],[Market_Price]]</f>
        <v>551.24</v>
      </c>
      <c r="M3650" s="1">
        <f>Table49[[#This Row],[Quantity]]*Table49[[#This Row],[Selling_Price]]</f>
        <v>157709.88</v>
      </c>
      <c r="N3650" s="1">
        <f>Table49[[#This Row],[Quantity]]*Table49[[#This Row],[Profit_Per_Quantity]]</f>
        <v>41894.239999999998</v>
      </c>
      <c r="O3650" s="1" t="s">
        <v>47</v>
      </c>
    </row>
    <row r="3651" spans="1:15" x14ac:dyDescent="0.3">
      <c r="A3651" s="1" t="s">
        <v>7149</v>
      </c>
      <c r="B3651" s="1" t="s">
        <v>2856</v>
      </c>
      <c r="C3651" s="14" t="s">
        <v>4416</v>
      </c>
      <c r="D3651" s="1" t="s">
        <v>16</v>
      </c>
      <c r="E3651" s="1" t="s">
        <v>26</v>
      </c>
      <c r="F3651" s="1" t="s">
        <v>33</v>
      </c>
      <c r="G3651" s="1" t="s">
        <v>43</v>
      </c>
      <c r="H3651" s="1">
        <v>1057</v>
      </c>
      <c r="I3651" s="1">
        <v>1705.41</v>
      </c>
      <c r="J3651" s="1">
        <v>2871.07</v>
      </c>
      <c r="K3651" s="1">
        <v>98</v>
      </c>
      <c r="L3651" s="1">
        <f>Table49[[#This Row],[Selling_Price]]-Table49[[#This Row],[Market_Price]]</f>
        <v>1165.6600000000001</v>
      </c>
      <c r="M3651" s="1">
        <f>Table49[[#This Row],[Quantity]]*Table49[[#This Row],[Selling_Price]]</f>
        <v>281364.86000000004</v>
      </c>
      <c r="N3651" s="1">
        <f>Table49[[#This Row],[Quantity]]*Table49[[#This Row],[Profit_Per_Quantity]]</f>
        <v>114234.68000000001</v>
      </c>
      <c r="O3651" s="1" t="s">
        <v>47</v>
      </c>
    </row>
    <row r="3652" spans="1:15" x14ac:dyDescent="0.3">
      <c r="A3652" s="1" t="s">
        <v>9463</v>
      </c>
      <c r="B3652" s="1" t="s">
        <v>2408</v>
      </c>
      <c r="C3652" s="14" t="s">
        <v>4781</v>
      </c>
      <c r="D3652" s="1" t="s">
        <v>12</v>
      </c>
      <c r="E3652" s="1" t="s">
        <v>4349</v>
      </c>
      <c r="F3652" s="1" t="s">
        <v>33</v>
      </c>
      <c r="G3652" s="1" t="s">
        <v>41</v>
      </c>
      <c r="H3652" s="1">
        <v>1046</v>
      </c>
      <c r="I3652" s="1">
        <v>725.79</v>
      </c>
      <c r="J3652" s="1">
        <v>799.55</v>
      </c>
      <c r="K3652" s="1">
        <v>310</v>
      </c>
      <c r="L3652" s="1">
        <f>Table49[[#This Row],[Selling_Price]]-Table49[[#This Row],[Market_Price]]</f>
        <v>73.759999999999991</v>
      </c>
      <c r="M3652" s="1">
        <f>Table49[[#This Row],[Quantity]]*Table49[[#This Row],[Selling_Price]]</f>
        <v>247860.5</v>
      </c>
      <c r="N3652" s="1">
        <f>Table49[[#This Row],[Quantity]]*Table49[[#This Row],[Profit_Per_Quantity]]</f>
        <v>22865.599999999999</v>
      </c>
      <c r="O3652" s="1" t="s">
        <v>47</v>
      </c>
    </row>
    <row r="3653" spans="1:15" x14ac:dyDescent="0.3">
      <c r="A3653" s="1" t="s">
        <v>9923</v>
      </c>
      <c r="B3653" s="1" t="s">
        <v>3139</v>
      </c>
      <c r="C3653" s="14" t="s">
        <v>5326</v>
      </c>
      <c r="D3653" s="1" t="s">
        <v>11</v>
      </c>
      <c r="E3653" s="1" t="s">
        <v>24</v>
      </c>
      <c r="F3653" s="1" t="s">
        <v>34</v>
      </c>
      <c r="G3653" s="1" t="s">
        <v>40</v>
      </c>
      <c r="H3653" s="1">
        <v>1057</v>
      </c>
      <c r="I3653" s="1">
        <v>290.12</v>
      </c>
      <c r="J3653" s="1">
        <v>394.31</v>
      </c>
      <c r="K3653" s="1">
        <v>421</v>
      </c>
      <c r="L3653" s="1">
        <f>Table49[[#This Row],[Selling_Price]]-Table49[[#This Row],[Market_Price]]</f>
        <v>104.19</v>
      </c>
      <c r="M3653" s="1">
        <f>Table49[[#This Row],[Quantity]]*Table49[[#This Row],[Selling_Price]]</f>
        <v>166004.51</v>
      </c>
      <c r="N3653" s="1">
        <f>Table49[[#This Row],[Quantity]]*Table49[[#This Row],[Profit_Per_Quantity]]</f>
        <v>43863.99</v>
      </c>
      <c r="O3653" s="1" t="s">
        <v>47</v>
      </c>
    </row>
    <row r="3654" spans="1:15" x14ac:dyDescent="0.3">
      <c r="A3654" s="1" t="s">
        <v>6399</v>
      </c>
      <c r="B3654" s="1" t="s">
        <v>828</v>
      </c>
      <c r="C3654" s="14" t="s">
        <v>5522</v>
      </c>
      <c r="D3654" s="1" t="s">
        <v>13</v>
      </c>
      <c r="E3654" s="1" t="s">
        <v>25</v>
      </c>
      <c r="F3654" s="1" t="s">
        <v>32</v>
      </c>
      <c r="G3654" s="1" t="s">
        <v>40</v>
      </c>
      <c r="H3654" s="1">
        <v>1089</v>
      </c>
      <c r="I3654" s="1">
        <v>1651.01</v>
      </c>
      <c r="J3654" s="1">
        <v>2306.4899999999998</v>
      </c>
      <c r="K3654" s="1">
        <v>195</v>
      </c>
      <c r="L3654" s="1">
        <f>Table49[[#This Row],[Selling_Price]]-Table49[[#This Row],[Market_Price]]</f>
        <v>655.47999999999979</v>
      </c>
      <c r="M3654" s="1">
        <f>Table49[[#This Row],[Quantity]]*Table49[[#This Row],[Selling_Price]]</f>
        <v>449765.54999999993</v>
      </c>
      <c r="N3654" s="1">
        <f>Table49[[#This Row],[Quantity]]*Table49[[#This Row],[Profit_Per_Quantity]]</f>
        <v>127818.59999999996</v>
      </c>
      <c r="O3654" s="1" t="s">
        <v>47</v>
      </c>
    </row>
    <row r="3655" spans="1:15" x14ac:dyDescent="0.3">
      <c r="A3655" s="1" t="s">
        <v>9054</v>
      </c>
      <c r="B3655" s="1" t="s">
        <v>1760</v>
      </c>
      <c r="C3655" s="14" t="s">
        <v>5127</v>
      </c>
      <c r="D3655" s="1" t="s">
        <v>18</v>
      </c>
      <c r="E3655" s="1" t="s">
        <v>30</v>
      </c>
      <c r="F3655" s="1" t="s">
        <v>32</v>
      </c>
      <c r="G3655" s="1" t="s">
        <v>43</v>
      </c>
      <c r="H3655" s="1">
        <v>1033</v>
      </c>
      <c r="I3655" s="1">
        <v>626.91</v>
      </c>
      <c r="J3655" s="1">
        <v>999.13</v>
      </c>
      <c r="K3655" s="1">
        <v>208</v>
      </c>
      <c r="L3655" s="1">
        <f>Table49[[#This Row],[Selling_Price]]-Table49[[#This Row],[Market_Price]]</f>
        <v>372.22</v>
      </c>
      <c r="M3655" s="1">
        <f>Table49[[#This Row],[Quantity]]*Table49[[#This Row],[Selling_Price]]</f>
        <v>207819.04</v>
      </c>
      <c r="N3655" s="1">
        <f>Table49[[#This Row],[Quantity]]*Table49[[#This Row],[Profit_Per_Quantity]]</f>
        <v>77421.760000000009</v>
      </c>
      <c r="O3655" s="1" t="s">
        <v>47</v>
      </c>
    </row>
    <row r="3656" spans="1:15" x14ac:dyDescent="0.3">
      <c r="A3656" s="1" t="s">
        <v>9165</v>
      </c>
      <c r="B3656" s="1" t="s">
        <v>1935</v>
      </c>
      <c r="C3656" s="14" t="s">
        <v>5478</v>
      </c>
      <c r="D3656" s="1" t="s">
        <v>15</v>
      </c>
      <c r="E3656" s="1" t="s">
        <v>24</v>
      </c>
      <c r="F3656" s="1" t="s">
        <v>31</v>
      </c>
      <c r="G3656" s="1" t="s">
        <v>38</v>
      </c>
      <c r="H3656" s="1">
        <v>1040</v>
      </c>
      <c r="I3656" s="1">
        <v>570.76</v>
      </c>
      <c r="J3656" s="1">
        <v>643.87</v>
      </c>
      <c r="K3656" s="1">
        <v>465</v>
      </c>
      <c r="L3656" s="1">
        <f>Table49[[#This Row],[Selling_Price]]-Table49[[#This Row],[Market_Price]]</f>
        <v>73.110000000000014</v>
      </c>
      <c r="M3656" s="1">
        <f>Table49[[#This Row],[Quantity]]*Table49[[#This Row],[Selling_Price]]</f>
        <v>299399.55</v>
      </c>
      <c r="N3656" s="1">
        <f>Table49[[#This Row],[Quantity]]*Table49[[#This Row],[Profit_Per_Quantity]]</f>
        <v>33996.150000000009</v>
      </c>
      <c r="O3656" s="1" t="s">
        <v>47</v>
      </c>
    </row>
    <row r="3657" spans="1:15" x14ac:dyDescent="0.3">
      <c r="A3657" s="1" t="s">
        <v>9233</v>
      </c>
      <c r="B3657" s="1" t="s">
        <v>2043</v>
      </c>
      <c r="C3657" s="14" t="s">
        <v>5448</v>
      </c>
      <c r="D3657" s="1" t="s">
        <v>13</v>
      </c>
      <c r="E3657" s="1" t="s">
        <v>30</v>
      </c>
      <c r="F3657" s="1" t="s">
        <v>32</v>
      </c>
      <c r="G3657" s="1" t="s">
        <v>40</v>
      </c>
      <c r="H3657" s="1">
        <v>1100</v>
      </c>
      <c r="I3657" s="1">
        <v>346.77</v>
      </c>
      <c r="J3657" s="1">
        <v>417.28</v>
      </c>
      <c r="K3657" s="1">
        <v>5</v>
      </c>
      <c r="L3657" s="1">
        <f>Table49[[#This Row],[Selling_Price]]-Table49[[#This Row],[Market_Price]]</f>
        <v>70.509999999999991</v>
      </c>
      <c r="M3657" s="1">
        <f>Table49[[#This Row],[Quantity]]*Table49[[#This Row],[Selling_Price]]</f>
        <v>2086.3999999999996</v>
      </c>
      <c r="N3657" s="1">
        <f>Table49[[#This Row],[Quantity]]*Table49[[#This Row],[Profit_Per_Quantity]]</f>
        <v>352.54999999999995</v>
      </c>
      <c r="O3657" s="1" t="s">
        <v>47</v>
      </c>
    </row>
    <row r="3658" spans="1:15" x14ac:dyDescent="0.3">
      <c r="A3658" s="1" t="s">
        <v>7188</v>
      </c>
      <c r="B3658" s="1" t="s">
        <v>3211</v>
      </c>
      <c r="C3658" s="14" t="s">
        <v>5285</v>
      </c>
      <c r="D3658" s="1" t="s">
        <v>19</v>
      </c>
      <c r="E3658" s="1" t="s">
        <v>30</v>
      </c>
      <c r="F3658" s="1" t="s">
        <v>34</v>
      </c>
      <c r="G3658" s="1" t="s">
        <v>4352</v>
      </c>
      <c r="H3658" s="1">
        <v>1073</v>
      </c>
      <c r="I3658" s="1">
        <v>1299.08</v>
      </c>
      <c r="J3658" s="1">
        <v>1510.97</v>
      </c>
      <c r="K3658" s="1">
        <v>307</v>
      </c>
      <c r="L3658" s="1">
        <f>Table49[[#This Row],[Selling_Price]]-Table49[[#This Row],[Market_Price]]</f>
        <v>211.8900000000001</v>
      </c>
      <c r="M3658" s="1">
        <f>Table49[[#This Row],[Quantity]]*Table49[[#This Row],[Selling_Price]]</f>
        <v>463867.79000000004</v>
      </c>
      <c r="N3658" s="1">
        <f>Table49[[#This Row],[Quantity]]*Table49[[#This Row],[Profit_Per_Quantity]]</f>
        <v>65050.230000000032</v>
      </c>
      <c r="O3658" s="1" t="s">
        <v>47</v>
      </c>
    </row>
    <row r="3659" spans="1:15" x14ac:dyDescent="0.3">
      <c r="A3659" s="1" t="s">
        <v>6552</v>
      </c>
      <c r="B3659" s="1" t="s">
        <v>1215</v>
      </c>
      <c r="C3659" s="14" t="s">
        <v>5310</v>
      </c>
      <c r="D3659" s="1" t="s">
        <v>20</v>
      </c>
      <c r="E3659" s="1" t="s">
        <v>26</v>
      </c>
      <c r="F3659" s="1" t="s">
        <v>32</v>
      </c>
      <c r="G3659" s="1" t="s">
        <v>42</v>
      </c>
      <c r="H3659" s="1">
        <v>1064</v>
      </c>
      <c r="I3659" s="1">
        <v>1615.02</v>
      </c>
      <c r="J3659" s="1">
        <v>2981.67</v>
      </c>
      <c r="K3659" s="1">
        <v>407</v>
      </c>
      <c r="L3659" s="1">
        <f>Table49[[#This Row],[Selling_Price]]-Table49[[#This Row],[Market_Price]]</f>
        <v>1366.65</v>
      </c>
      <c r="M3659" s="1">
        <f>Table49[[#This Row],[Quantity]]*Table49[[#This Row],[Selling_Price]]</f>
        <v>1213539.69</v>
      </c>
      <c r="N3659" s="1">
        <f>Table49[[#This Row],[Quantity]]*Table49[[#This Row],[Profit_Per_Quantity]]</f>
        <v>556226.55000000005</v>
      </c>
      <c r="O3659" s="1" t="s">
        <v>47</v>
      </c>
    </row>
    <row r="3660" spans="1:15" x14ac:dyDescent="0.3">
      <c r="A3660" s="1" t="s">
        <v>7954</v>
      </c>
      <c r="B3660" s="1" t="s">
        <v>721</v>
      </c>
      <c r="C3660" s="14" t="s">
        <v>5181</v>
      </c>
      <c r="D3660" s="1" t="s">
        <v>19</v>
      </c>
      <c r="E3660" s="1" t="s">
        <v>26</v>
      </c>
      <c r="F3660" s="1" t="s">
        <v>33</v>
      </c>
      <c r="G3660" s="1" t="s">
        <v>41</v>
      </c>
      <c r="H3660" s="1">
        <v>1094</v>
      </c>
      <c r="I3660" s="1">
        <v>688.91</v>
      </c>
      <c r="J3660" s="1">
        <v>848.76</v>
      </c>
      <c r="K3660" s="1">
        <v>491</v>
      </c>
      <c r="L3660" s="1">
        <f>Table49[[#This Row],[Selling_Price]]-Table49[[#This Row],[Market_Price]]</f>
        <v>159.85000000000002</v>
      </c>
      <c r="M3660" s="1">
        <f>Table49[[#This Row],[Quantity]]*Table49[[#This Row],[Selling_Price]]</f>
        <v>416741.16</v>
      </c>
      <c r="N3660" s="1">
        <f>Table49[[#This Row],[Quantity]]*Table49[[#This Row],[Profit_Per_Quantity]]</f>
        <v>78486.350000000006</v>
      </c>
      <c r="O3660" s="1" t="s">
        <v>47</v>
      </c>
    </row>
    <row r="3661" spans="1:15" x14ac:dyDescent="0.3">
      <c r="A3661" s="1" t="s">
        <v>6331</v>
      </c>
      <c r="B3661" s="1" t="s">
        <v>3382</v>
      </c>
      <c r="C3661" s="14" t="s">
        <v>5175</v>
      </c>
      <c r="D3661" s="1" t="s">
        <v>18</v>
      </c>
      <c r="E3661" s="1" t="s">
        <v>27</v>
      </c>
      <c r="F3661" s="1" t="s">
        <v>34</v>
      </c>
      <c r="G3661" s="1" t="s">
        <v>38</v>
      </c>
      <c r="H3661" s="1">
        <v>1069</v>
      </c>
      <c r="I3661" s="1">
        <v>220.98</v>
      </c>
      <c r="J3661" s="1">
        <v>435.7</v>
      </c>
      <c r="K3661" s="1">
        <v>241</v>
      </c>
      <c r="L3661" s="1">
        <f>Table49[[#This Row],[Selling_Price]]-Table49[[#This Row],[Market_Price]]</f>
        <v>214.72</v>
      </c>
      <c r="M3661" s="1">
        <f>Table49[[#This Row],[Quantity]]*Table49[[#This Row],[Selling_Price]]</f>
        <v>105003.7</v>
      </c>
      <c r="N3661" s="1">
        <f>Table49[[#This Row],[Quantity]]*Table49[[#This Row],[Profit_Per_Quantity]]</f>
        <v>51747.519999999997</v>
      </c>
      <c r="O3661" s="1" t="s">
        <v>47</v>
      </c>
    </row>
    <row r="3662" spans="1:15" x14ac:dyDescent="0.3">
      <c r="A3662" s="1" t="s">
        <v>10174</v>
      </c>
      <c r="B3662" s="1" t="s">
        <v>3535</v>
      </c>
      <c r="C3662" s="14" t="s">
        <v>5066</v>
      </c>
      <c r="D3662" s="1" t="s">
        <v>14</v>
      </c>
      <c r="E3662" s="1" t="s">
        <v>4351</v>
      </c>
      <c r="F3662" s="1" t="s">
        <v>34</v>
      </c>
      <c r="G3662" s="1" t="s">
        <v>41</v>
      </c>
      <c r="H3662" s="1">
        <v>1091</v>
      </c>
      <c r="I3662" s="1">
        <v>1727.88</v>
      </c>
      <c r="J3662" s="1">
        <v>3404.48</v>
      </c>
      <c r="K3662" s="1">
        <v>165</v>
      </c>
      <c r="L3662" s="1">
        <f>Table49[[#This Row],[Selling_Price]]-Table49[[#This Row],[Market_Price]]</f>
        <v>1676.6</v>
      </c>
      <c r="M3662" s="1">
        <f>Table49[[#This Row],[Quantity]]*Table49[[#This Row],[Selling_Price]]</f>
        <v>561739.19999999995</v>
      </c>
      <c r="N3662" s="1">
        <f>Table49[[#This Row],[Quantity]]*Table49[[#This Row],[Profit_Per_Quantity]]</f>
        <v>276639</v>
      </c>
      <c r="O3662" s="1" t="s">
        <v>47</v>
      </c>
    </row>
    <row r="3663" spans="1:15" x14ac:dyDescent="0.3">
      <c r="A3663" s="1" t="s">
        <v>9545</v>
      </c>
      <c r="B3663" s="1" t="s">
        <v>2533</v>
      </c>
      <c r="C3663" s="14" t="s">
        <v>5657</v>
      </c>
      <c r="D3663" s="1" t="s">
        <v>16</v>
      </c>
      <c r="E3663" s="1" t="s">
        <v>21</v>
      </c>
      <c r="F3663" s="1" t="s">
        <v>33</v>
      </c>
      <c r="G3663" s="1" t="s">
        <v>38</v>
      </c>
      <c r="H3663" s="1">
        <v>1086</v>
      </c>
      <c r="I3663" s="1">
        <v>1153.71</v>
      </c>
      <c r="J3663" s="1">
        <v>2083.1999999999998</v>
      </c>
      <c r="K3663" s="1">
        <v>178</v>
      </c>
      <c r="L3663" s="1">
        <f>Table49[[#This Row],[Selling_Price]]-Table49[[#This Row],[Market_Price]]</f>
        <v>929.48999999999978</v>
      </c>
      <c r="M3663" s="1">
        <f>Table49[[#This Row],[Quantity]]*Table49[[#This Row],[Selling_Price]]</f>
        <v>370809.59999999998</v>
      </c>
      <c r="N3663" s="1">
        <f>Table49[[#This Row],[Quantity]]*Table49[[#This Row],[Profit_Per_Quantity]]</f>
        <v>165449.21999999997</v>
      </c>
      <c r="O3663" s="1" t="s">
        <v>47</v>
      </c>
    </row>
    <row r="3664" spans="1:15" x14ac:dyDescent="0.3">
      <c r="A3664" s="1" t="s">
        <v>9687</v>
      </c>
      <c r="B3664" s="1" t="s">
        <v>2764</v>
      </c>
      <c r="C3664" s="14" t="s">
        <v>5541</v>
      </c>
      <c r="D3664" s="1" t="s">
        <v>18</v>
      </c>
      <c r="E3664" s="1" t="s">
        <v>4351</v>
      </c>
      <c r="F3664" s="1" t="s">
        <v>31</v>
      </c>
      <c r="G3664" s="1" t="s">
        <v>36</v>
      </c>
      <c r="H3664" s="1">
        <v>1071</v>
      </c>
      <c r="I3664" s="1">
        <v>449.32</v>
      </c>
      <c r="J3664" s="1">
        <v>529.21</v>
      </c>
      <c r="K3664" s="1">
        <v>468</v>
      </c>
      <c r="L3664" s="1">
        <f>Table49[[#This Row],[Selling_Price]]-Table49[[#This Row],[Market_Price]]</f>
        <v>79.890000000000043</v>
      </c>
      <c r="M3664" s="1">
        <f>Table49[[#This Row],[Quantity]]*Table49[[#This Row],[Selling_Price]]</f>
        <v>247670.28000000003</v>
      </c>
      <c r="N3664" s="1">
        <f>Table49[[#This Row],[Quantity]]*Table49[[#This Row],[Profit_Per_Quantity]]</f>
        <v>37388.520000000019</v>
      </c>
      <c r="O3664" s="1" t="s">
        <v>47</v>
      </c>
    </row>
    <row r="3665" spans="1:15" x14ac:dyDescent="0.3">
      <c r="A3665" s="1" t="s">
        <v>9974</v>
      </c>
      <c r="B3665" s="1" t="s">
        <v>3212</v>
      </c>
      <c r="C3665" s="14" t="s">
        <v>4788</v>
      </c>
      <c r="D3665" s="1" t="s">
        <v>18</v>
      </c>
      <c r="E3665" s="1" t="s">
        <v>25</v>
      </c>
      <c r="F3665" s="1" t="s">
        <v>34</v>
      </c>
      <c r="G3665" s="1" t="s">
        <v>44</v>
      </c>
      <c r="H3665" s="1">
        <v>1041</v>
      </c>
      <c r="I3665" s="1">
        <v>1842.46</v>
      </c>
      <c r="J3665" s="1">
        <v>3411.03</v>
      </c>
      <c r="K3665" s="1">
        <v>6</v>
      </c>
      <c r="L3665" s="1">
        <f>Table49[[#This Row],[Selling_Price]]-Table49[[#This Row],[Market_Price]]</f>
        <v>1568.5700000000002</v>
      </c>
      <c r="M3665" s="1">
        <f>Table49[[#This Row],[Quantity]]*Table49[[#This Row],[Selling_Price]]</f>
        <v>20466.18</v>
      </c>
      <c r="N3665" s="1">
        <f>Table49[[#This Row],[Quantity]]*Table49[[#This Row],[Profit_Per_Quantity]]</f>
        <v>9411.4200000000019</v>
      </c>
      <c r="O3665" s="1" t="s">
        <v>47</v>
      </c>
    </row>
    <row r="3666" spans="1:15" x14ac:dyDescent="0.3">
      <c r="A3666" s="1" t="s">
        <v>7590</v>
      </c>
      <c r="B3666" s="1" t="s">
        <v>1223</v>
      </c>
      <c r="C3666" s="14" t="s">
        <v>4414</v>
      </c>
      <c r="D3666" s="1" t="s">
        <v>12</v>
      </c>
      <c r="E3666" s="1" t="s">
        <v>4351</v>
      </c>
      <c r="F3666" s="1" t="s">
        <v>33</v>
      </c>
      <c r="G3666" s="1" t="s">
        <v>44</v>
      </c>
      <c r="H3666" s="1">
        <v>1019</v>
      </c>
      <c r="I3666" s="1">
        <v>1754.04</v>
      </c>
      <c r="J3666" s="1">
        <v>2029.14</v>
      </c>
      <c r="K3666" s="1">
        <v>478</v>
      </c>
      <c r="L3666" s="1">
        <f>Table49[[#This Row],[Selling_Price]]-Table49[[#This Row],[Market_Price]]</f>
        <v>275.10000000000014</v>
      </c>
      <c r="M3666" s="1">
        <f>Table49[[#This Row],[Quantity]]*Table49[[#This Row],[Selling_Price]]</f>
        <v>969928.92</v>
      </c>
      <c r="N3666" s="1">
        <f>Table49[[#This Row],[Quantity]]*Table49[[#This Row],[Profit_Per_Quantity]]</f>
        <v>131497.80000000008</v>
      </c>
      <c r="O3666" s="1" t="s">
        <v>47</v>
      </c>
    </row>
    <row r="3667" spans="1:15" x14ac:dyDescent="0.3">
      <c r="A3667" s="1" t="s">
        <v>7251</v>
      </c>
      <c r="B3667" s="1" t="s">
        <v>512</v>
      </c>
      <c r="C3667" s="14" t="s">
        <v>5633</v>
      </c>
      <c r="D3667" s="1" t="s">
        <v>13</v>
      </c>
      <c r="E3667" s="1" t="s">
        <v>26</v>
      </c>
      <c r="F3667" s="1" t="s">
        <v>31</v>
      </c>
      <c r="G3667" s="1" t="s">
        <v>44</v>
      </c>
      <c r="H3667" s="1">
        <v>1001</v>
      </c>
      <c r="I3667" s="1">
        <v>662.04</v>
      </c>
      <c r="J3667" s="1">
        <v>1029.49</v>
      </c>
      <c r="K3667" s="1">
        <v>95</v>
      </c>
      <c r="L3667" s="1">
        <f>Table49[[#This Row],[Selling_Price]]-Table49[[#This Row],[Market_Price]]</f>
        <v>367.45000000000005</v>
      </c>
      <c r="M3667" s="1">
        <f>Table49[[#This Row],[Quantity]]*Table49[[#This Row],[Selling_Price]]</f>
        <v>97801.55</v>
      </c>
      <c r="N3667" s="1">
        <f>Table49[[#This Row],[Quantity]]*Table49[[#This Row],[Profit_Per_Quantity]]</f>
        <v>34907.750000000007</v>
      </c>
      <c r="O3667" s="1" t="s">
        <v>47</v>
      </c>
    </row>
    <row r="3668" spans="1:15" x14ac:dyDescent="0.3">
      <c r="A3668" s="1" t="s">
        <v>7274</v>
      </c>
      <c r="B3668" s="1" t="s">
        <v>2366</v>
      </c>
      <c r="C3668" s="14" t="s">
        <v>4733</v>
      </c>
      <c r="D3668" s="1" t="s">
        <v>18</v>
      </c>
      <c r="E3668" s="1" t="s">
        <v>26</v>
      </c>
      <c r="F3668" s="1" t="s">
        <v>31</v>
      </c>
      <c r="G3668" s="1" t="s">
        <v>42</v>
      </c>
      <c r="H3668" s="1">
        <v>1032</v>
      </c>
      <c r="I3668" s="1">
        <v>1023.15</v>
      </c>
      <c r="J3668" s="1">
        <v>1974.41</v>
      </c>
      <c r="K3668" s="1">
        <v>206</v>
      </c>
      <c r="L3668" s="1">
        <f>Table49[[#This Row],[Selling_Price]]-Table49[[#This Row],[Market_Price]]</f>
        <v>951.2600000000001</v>
      </c>
      <c r="M3668" s="1">
        <f>Table49[[#This Row],[Quantity]]*Table49[[#This Row],[Selling_Price]]</f>
        <v>406728.46</v>
      </c>
      <c r="N3668" s="1">
        <f>Table49[[#This Row],[Quantity]]*Table49[[#This Row],[Profit_Per_Quantity]]</f>
        <v>195959.56000000003</v>
      </c>
      <c r="O3668" s="1" t="s">
        <v>47</v>
      </c>
    </row>
    <row r="3669" spans="1:15" x14ac:dyDescent="0.3">
      <c r="A3669" s="1" t="s">
        <v>10390</v>
      </c>
      <c r="B3669" s="1" t="s">
        <v>3852</v>
      </c>
      <c r="C3669" s="14" t="s">
        <v>4818</v>
      </c>
      <c r="D3669" s="1" t="s">
        <v>11</v>
      </c>
      <c r="E3669" s="1" t="s">
        <v>24</v>
      </c>
      <c r="F3669" s="1" t="s">
        <v>31</v>
      </c>
      <c r="G3669" s="1" t="s">
        <v>4352</v>
      </c>
      <c r="H3669" s="1">
        <v>1072</v>
      </c>
      <c r="I3669" s="1">
        <v>1675.89</v>
      </c>
      <c r="J3669" s="1">
        <v>1861.7</v>
      </c>
      <c r="K3669" s="1">
        <v>396</v>
      </c>
      <c r="L3669" s="1">
        <f>Table49[[#This Row],[Selling_Price]]-Table49[[#This Row],[Market_Price]]</f>
        <v>185.80999999999995</v>
      </c>
      <c r="M3669" s="1">
        <f>Table49[[#This Row],[Quantity]]*Table49[[#This Row],[Selling_Price]]</f>
        <v>737233.20000000007</v>
      </c>
      <c r="N3669" s="1">
        <f>Table49[[#This Row],[Quantity]]*Table49[[#This Row],[Profit_Per_Quantity]]</f>
        <v>73580.75999999998</v>
      </c>
      <c r="O3669" s="1" t="s">
        <v>47</v>
      </c>
    </row>
    <row r="3670" spans="1:15" x14ac:dyDescent="0.3">
      <c r="A3670" s="1" t="s">
        <v>6728</v>
      </c>
      <c r="B3670" s="1" t="s">
        <v>4244</v>
      </c>
      <c r="C3670" s="14" t="s">
        <v>4462</v>
      </c>
      <c r="D3670" s="1" t="s">
        <v>15</v>
      </c>
      <c r="E3670" s="1" t="s">
        <v>24</v>
      </c>
      <c r="F3670" s="1" t="s">
        <v>31</v>
      </c>
      <c r="G3670" s="1" t="s">
        <v>37</v>
      </c>
      <c r="H3670" s="1">
        <v>1003</v>
      </c>
      <c r="I3670" s="1">
        <v>1134.05</v>
      </c>
      <c r="J3670" s="1">
        <v>1759.67</v>
      </c>
      <c r="K3670" s="1">
        <v>365</v>
      </c>
      <c r="L3670" s="1">
        <f>Table49[[#This Row],[Selling_Price]]-Table49[[#This Row],[Market_Price]]</f>
        <v>625.62000000000012</v>
      </c>
      <c r="M3670" s="1">
        <f>Table49[[#This Row],[Quantity]]*Table49[[#This Row],[Selling_Price]]</f>
        <v>642279.55000000005</v>
      </c>
      <c r="N3670" s="1">
        <f>Table49[[#This Row],[Quantity]]*Table49[[#This Row],[Profit_Per_Quantity]]</f>
        <v>228351.30000000005</v>
      </c>
      <c r="O3670" s="1" t="s">
        <v>47</v>
      </c>
    </row>
    <row r="3671" spans="1:15" x14ac:dyDescent="0.3">
      <c r="A3671" s="1" t="s">
        <v>10561</v>
      </c>
      <c r="B3671" s="1" t="s">
        <v>4131</v>
      </c>
      <c r="C3671" s="14" t="s">
        <v>4569</v>
      </c>
      <c r="D3671" s="1" t="s">
        <v>15</v>
      </c>
      <c r="E3671" s="1" t="s">
        <v>29</v>
      </c>
      <c r="F3671" s="1" t="s">
        <v>33</v>
      </c>
      <c r="G3671" s="1" t="s">
        <v>36</v>
      </c>
      <c r="H3671" s="1">
        <v>1085</v>
      </c>
      <c r="I3671" s="1">
        <v>880.39</v>
      </c>
      <c r="J3671" s="1">
        <v>1310.0899999999999</v>
      </c>
      <c r="K3671" s="1">
        <v>102</v>
      </c>
      <c r="L3671" s="1">
        <f>Table49[[#This Row],[Selling_Price]]-Table49[[#This Row],[Market_Price]]</f>
        <v>429.69999999999993</v>
      </c>
      <c r="M3671" s="1">
        <f>Table49[[#This Row],[Quantity]]*Table49[[#This Row],[Selling_Price]]</f>
        <v>133629.18</v>
      </c>
      <c r="N3671" s="1">
        <f>Table49[[#This Row],[Quantity]]*Table49[[#This Row],[Profit_Per_Quantity]]</f>
        <v>43829.399999999994</v>
      </c>
      <c r="O3671" s="1" t="s">
        <v>47</v>
      </c>
    </row>
    <row r="3672" spans="1:15" x14ac:dyDescent="0.3">
      <c r="A3672" s="1" t="s">
        <v>7497</v>
      </c>
      <c r="B3672" s="1" t="s">
        <v>2294</v>
      </c>
      <c r="C3672" s="14" t="s">
        <v>5748</v>
      </c>
      <c r="D3672" s="1" t="s">
        <v>12</v>
      </c>
      <c r="E3672" s="1" t="s">
        <v>26</v>
      </c>
      <c r="F3672" s="1" t="s">
        <v>35</v>
      </c>
      <c r="G3672" s="1" t="s">
        <v>40</v>
      </c>
      <c r="H3672" s="1">
        <v>1053</v>
      </c>
      <c r="I3672" s="1">
        <v>586.27</v>
      </c>
      <c r="J3672" s="1">
        <v>1106.58</v>
      </c>
      <c r="K3672" s="1">
        <v>251</v>
      </c>
      <c r="L3672" s="1">
        <f>Table49[[#This Row],[Selling_Price]]-Table49[[#This Row],[Market_Price]]</f>
        <v>520.30999999999995</v>
      </c>
      <c r="M3672" s="1">
        <f>Table49[[#This Row],[Quantity]]*Table49[[#This Row],[Selling_Price]]</f>
        <v>277751.57999999996</v>
      </c>
      <c r="N3672" s="1">
        <f>Table49[[#This Row],[Quantity]]*Table49[[#This Row],[Profit_Per_Quantity]]</f>
        <v>130597.80999999998</v>
      </c>
      <c r="O3672" s="1" t="s">
        <v>47</v>
      </c>
    </row>
    <row r="3673" spans="1:15" x14ac:dyDescent="0.3">
      <c r="A3673" s="1" t="s">
        <v>6571</v>
      </c>
      <c r="B3673" s="1" t="s">
        <v>1649</v>
      </c>
      <c r="C3673" s="14" t="s">
        <v>5927</v>
      </c>
      <c r="D3673" s="1" t="s">
        <v>11</v>
      </c>
      <c r="E3673" s="1" t="s">
        <v>30</v>
      </c>
      <c r="F3673" s="1" t="s">
        <v>31</v>
      </c>
      <c r="G3673" s="1" t="s">
        <v>41</v>
      </c>
      <c r="H3673" s="1">
        <v>1060</v>
      </c>
      <c r="I3673" s="1">
        <v>1952.03</v>
      </c>
      <c r="J3673" s="1">
        <v>2434.56</v>
      </c>
      <c r="K3673" s="1">
        <v>410</v>
      </c>
      <c r="L3673" s="1">
        <f>Table49[[#This Row],[Selling_Price]]-Table49[[#This Row],[Market_Price]]</f>
        <v>482.53</v>
      </c>
      <c r="M3673" s="1">
        <f>Table49[[#This Row],[Quantity]]*Table49[[#This Row],[Selling_Price]]</f>
        <v>998169.59999999998</v>
      </c>
      <c r="N3673" s="1">
        <f>Table49[[#This Row],[Quantity]]*Table49[[#This Row],[Profit_Per_Quantity]]</f>
        <v>197837.3</v>
      </c>
      <c r="O3673" s="1" t="s">
        <v>47</v>
      </c>
    </row>
    <row r="3674" spans="1:15" x14ac:dyDescent="0.3">
      <c r="A3674" s="1" t="s">
        <v>9685</v>
      </c>
      <c r="B3674" s="1" t="s">
        <v>2762</v>
      </c>
      <c r="C3674" s="14" t="s">
        <v>4972</v>
      </c>
      <c r="D3674" s="1" t="s">
        <v>18</v>
      </c>
      <c r="E3674" s="1" t="s">
        <v>28</v>
      </c>
      <c r="F3674" s="1" t="s">
        <v>33</v>
      </c>
      <c r="G3674" s="1" t="s">
        <v>38</v>
      </c>
      <c r="H3674" s="1">
        <v>1051</v>
      </c>
      <c r="I3674" s="1">
        <v>450.72</v>
      </c>
      <c r="J3674" s="1">
        <v>847.63</v>
      </c>
      <c r="K3674" s="1">
        <v>138</v>
      </c>
      <c r="L3674" s="1">
        <f>Table49[[#This Row],[Selling_Price]]-Table49[[#This Row],[Market_Price]]</f>
        <v>396.90999999999997</v>
      </c>
      <c r="M3674" s="1">
        <f>Table49[[#This Row],[Quantity]]*Table49[[#This Row],[Selling_Price]]</f>
        <v>116972.94</v>
      </c>
      <c r="N3674" s="1">
        <f>Table49[[#This Row],[Quantity]]*Table49[[#This Row],[Profit_Per_Quantity]]</f>
        <v>54773.579999999994</v>
      </c>
      <c r="O3674" s="1" t="s">
        <v>47</v>
      </c>
    </row>
    <row r="3675" spans="1:15" x14ac:dyDescent="0.3">
      <c r="A3675" s="1" t="s">
        <v>8904</v>
      </c>
      <c r="B3675" s="1" t="s">
        <v>1508</v>
      </c>
      <c r="C3675" s="14" t="s">
        <v>5993</v>
      </c>
      <c r="D3675" s="1" t="s">
        <v>19</v>
      </c>
      <c r="E3675" s="1" t="s">
        <v>4351</v>
      </c>
      <c r="F3675" s="1" t="s">
        <v>35</v>
      </c>
      <c r="G3675" s="1" t="s">
        <v>37</v>
      </c>
      <c r="H3675" s="1">
        <v>1005</v>
      </c>
      <c r="I3675" s="1">
        <v>1058.75</v>
      </c>
      <c r="J3675" s="1">
        <v>1716.95</v>
      </c>
      <c r="K3675" s="1">
        <v>398</v>
      </c>
      <c r="L3675" s="1">
        <f>Table49[[#This Row],[Selling_Price]]-Table49[[#This Row],[Market_Price]]</f>
        <v>658.2</v>
      </c>
      <c r="M3675" s="1">
        <f>Table49[[#This Row],[Quantity]]*Table49[[#This Row],[Selling_Price]]</f>
        <v>683346.1</v>
      </c>
      <c r="N3675" s="1">
        <f>Table49[[#This Row],[Quantity]]*Table49[[#This Row],[Profit_Per_Quantity]]</f>
        <v>261963.6</v>
      </c>
      <c r="O3675" s="1" t="s">
        <v>47</v>
      </c>
    </row>
    <row r="3676" spans="1:15" x14ac:dyDescent="0.3">
      <c r="A3676" s="1" t="s">
        <v>7363</v>
      </c>
      <c r="B3676" s="1" t="s">
        <v>657</v>
      </c>
      <c r="C3676" s="14" t="s">
        <v>6209</v>
      </c>
      <c r="D3676" s="1" t="s">
        <v>18</v>
      </c>
      <c r="E3676" s="1" t="s">
        <v>4349</v>
      </c>
      <c r="F3676" s="1" t="s">
        <v>31</v>
      </c>
      <c r="G3676" s="1" t="s">
        <v>40</v>
      </c>
      <c r="H3676" s="1">
        <v>1098</v>
      </c>
      <c r="I3676" s="1">
        <v>708.2</v>
      </c>
      <c r="J3676" s="1">
        <v>1303.79</v>
      </c>
      <c r="K3676" s="1">
        <v>184</v>
      </c>
      <c r="L3676" s="1">
        <f>Table49[[#This Row],[Selling_Price]]-Table49[[#This Row],[Market_Price]]</f>
        <v>595.58999999999992</v>
      </c>
      <c r="M3676" s="1">
        <f>Table49[[#This Row],[Quantity]]*Table49[[#This Row],[Selling_Price]]</f>
        <v>239897.36</v>
      </c>
      <c r="N3676" s="1">
        <f>Table49[[#This Row],[Quantity]]*Table49[[#This Row],[Profit_Per_Quantity]]</f>
        <v>109588.55999999998</v>
      </c>
      <c r="O3676" s="1" t="s">
        <v>47</v>
      </c>
    </row>
    <row r="3677" spans="1:15" x14ac:dyDescent="0.3">
      <c r="A3677" s="1" t="s">
        <v>10248</v>
      </c>
      <c r="B3677" s="1" t="s">
        <v>3643</v>
      </c>
      <c r="C3677" s="14" t="s">
        <v>4982</v>
      </c>
      <c r="D3677" s="1" t="s">
        <v>19</v>
      </c>
      <c r="E3677" s="1" t="s">
        <v>30</v>
      </c>
      <c r="F3677" s="1" t="s">
        <v>32</v>
      </c>
      <c r="G3677" s="1" t="s">
        <v>42</v>
      </c>
      <c r="H3677" s="1">
        <v>1060</v>
      </c>
      <c r="I3677" s="1">
        <v>1204.3599999999999</v>
      </c>
      <c r="J3677" s="1">
        <v>1812.65</v>
      </c>
      <c r="K3677" s="1">
        <v>242</v>
      </c>
      <c r="L3677" s="1">
        <f>Table49[[#This Row],[Selling_Price]]-Table49[[#This Row],[Market_Price]]</f>
        <v>608.29000000000019</v>
      </c>
      <c r="M3677" s="1">
        <f>Table49[[#This Row],[Quantity]]*Table49[[#This Row],[Selling_Price]]</f>
        <v>438661.30000000005</v>
      </c>
      <c r="N3677" s="1">
        <f>Table49[[#This Row],[Quantity]]*Table49[[#This Row],[Profit_Per_Quantity]]</f>
        <v>147206.18000000005</v>
      </c>
      <c r="O3677" s="1" t="s">
        <v>47</v>
      </c>
    </row>
    <row r="3678" spans="1:15" x14ac:dyDescent="0.3">
      <c r="A3678" s="1" t="s">
        <v>8200</v>
      </c>
      <c r="B3678" s="1" t="s">
        <v>360</v>
      </c>
      <c r="C3678" s="14" t="s">
        <v>5190</v>
      </c>
      <c r="D3678" s="1" t="s">
        <v>18</v>
      </c>
      <c r="E3678" s="1" t="s">
        <v>28</v>
      </c>
      <c r="F3678" s="1" t="s">
        <v>35</v>
      </c>
      <c r="G3678" s="1" t="s">
        <v>38</v>
      </c>
      <c r="H3678" s="1">
        <v>1010</v>
      </c>
      <c r="I3678" s="1">
        <v>698.05</v>
      </c>
      <c r="J3678" s="1">
        <v>898.89</v>
      </c>
      <c r="K3678" s="1">
        <v>199</v>
      </c>
      <c r="L3678" s="1">
        <f>Table49[[#This Row],[Selling_Price]]-Table49[[#This Row],[Market_Price]]</f>
        <v>200.84000000000003</v>
      </c>
      <c r="M3678" s="1">
        <f>Table49[[#This Row],[Quantity]]*Table49[[#This Row],[Selling_Price]]</f>
        <v>178879.11</v>
      </c>
      <c r="N3678" s="1">
        <f>Table49[[#This Row],[Quantity]]*Table49[[#This Row],[Profit_Per_Quantity]]</f>
        <v>39967.160000000003</v>
      </c>
      <c r="O3678" s="1" t="s">
        <v>47</v>
      </c>
    </row>
    <row r="3679" spans="1:15" x14ac:dyDescent="0.3">
      <c r="A3679" s="1" t="s">
        <v>10340</v>
      </c>
      <c r="B3679" s="1" t="s">
        <v>3774</v>
      </c>
      <c r="C3679" s="14" t="s">
        <v>4874</v>
      </c>
      <c r="D3679" s="1" t="s">
        <v>14</v>
      </c>
      <c r="E3679" s="1" t="s">
        <v>24</v>
      </c>
      <c r="F3679" s="1" t="s">
        <v>32</v>
      </c>
      <c r="G3679" s="1" t="s">
        <v>4352</v>
      </c>
      <c r="H3679" s="1">
        <v>1052</v>
      </c>
      <c r="I3679" s="1">
        <v>1366.01</v>
      </c>
      <c r="J3679" s="1">
        <v>2347.83</v>
      </c>
      <c r="K3679" s="1">
        <v>231</v>
      </c>
      <c r="L3679" s="1">
        <f>Table49[[#This Row],[Selling_Price]]-Table49[[#This Row],[Market_Price]]</f>
        <v>981.81999999999994</v>
      </c>
      <c r="M3679" s="1">
        <f>Table49[[#This Row],[Quantity]]*Table49[[#This Row],[Selling_Price]]</f>
        <v>542348.73</v>
      </c>
      <c r="N3679" s="1">
        <f>Table49[[#This Row],[Quantity]]*Table49[[#This Row],[Profit_Per_Quantity]]</f>
        <v>226800.41999999998</v>
      </c>
      <c r="O3679" s="1" t="s">
        <v>47</v>
      </c>
    </row>
    <row r="3680" spans="1:15" x14ac:dyDescent="0.3">
      <c r="A3680" s="1" t="s">
        <v>7971</v>
      </c>
      <c r="B3680" s="1" t="s">
        <v>1021</v>
      </c>
      <c r="C3680" s="14" t="s">
        <v>4524</v>
      </c>
      <c r="D3680" s="1" t="s">
        <v>18</v>
      </c>
      <c r="E3680" s="1" t="s">
        <v>29</v>
      </c>
      <c r="F3680" s="1" t="s">
        <v>33</v>
      </c>
      <c r="G3680" s="1" t="s">
        <v>43</v>
      </c>
      <c r="H3680" s="1">
        <v>1067</v>
      </c>
      <c r="I3680" s="1">
        <v>125.08</v>
      </c>
      <c r="J3680" s="1">
        <v>146.72999999999999</v>
      </c>
      <c r="K3680" s="1">
        <v>232</v>
      </c>
      <c r="L3680" s="1">
        <f>Table49[[#This Row],[Selling_Price]]-Table49[[#This Row],[Market_Price]]</f>
        <v>21.649999999999991</v>
      </c>
      <c r="M3680" s="1">
        <f>Table49[[#This Row],[Quantity]]*Table49[[#This Row],[Selling_Price]]</f>
        <v>34041.360000000001</v>
      </c>
      <c r="N3680" s="1">
        <f>Table49[[#This Row],[Quantity]]*Table49[[#This Row],[Profit_Per_Quantity]]</f>
        <v>5022.7999999999984</v>
      </c>
      <c r="O3680" s="1" t="s">
        <v>47</v>
      </c>
    </row>
    <row r="3681" spans="1:15" x14ac:dyDescent="0.3">
      <c r="A3681" s="1" t="s">
        <v>7742</v>
      </c>
      <c r="B3681" s="1" t="s">
        <v>3101</v>
      </c>
      <c r="C3681" s="14" t="s">
        <v>5349</v>
      </c>
      <c r="D3681" s="1" t="s">
        <v>13</v>
      </c>
      <c r="E3681" s="1" t="s">
        <v>4349</v>
      </c>
      <c r="F3681" s="1" t="s">
        <v>34</v>
      </c>
      <c r="G3681" s="1" t="s">
        <v>38</v>
      </c>
      <c r="H3681" s="1">
        <v>1035</v>
      </c>
      <c r="I3681" s="1">
        <v>644.57000000000005</v>
      </c>
      <c r="J3681" s="1">
        <v>930.7</v>
      </c>
      <c r="K3681" s="1">
        <v>152</v>
      </c>
      <c r="L3681" s="1">
        <f>Table49[[#This Row],[Selling_Price]]-Table49[[#This Row],[Market_Price]]</f>
        <v>286.13</v>
      </c>
      <c r="M3681" s="1">
        <f>Table49[[#This Row],[Quantity]]*Table49[[#This Row],[Selling_Price]]</f>
        <v>141466.4</v>
      </c>
      <c r="N3681" s="1">
        <f>Table49[[#This Row],[Quantity]]*Table49[[#This Row],[Profit_Per_Quantity]]</f>
        <v>43491.76</v>
      </c>
      <c r="O3681" s="1" t="s">
        <v>47</v>
      </c>
    </row>
    <row r="3682" spans="1:15" x14ac:dyDescent="0.3">
      <c r="A3682" s="1" t="s">
        <v>9945</v>
      </c>
      <c r="B3682" s="1" t="s">
        <v>3171</v>
      </c>
      <c r="C3682" s="14" t="s">
        <v>4862</v>
      </c>
      <c r="D3682" s="1" t="s">
        <v>18</v>
      </c>
      <c r="E3682" s="1" t="s">
        <v>26</v>
      </c>
      <c r="F3682" s="1" t="s">
        <v>32</v>
      </c>
      <c r="G3682" s="1" t="s">
        <v>4352</v>
      </c>
      <c r="H3682" s="1">
        <v>1052</v>
      </c>
      <c r="I3682" s="1">
        <v>1894.29</v>
      </c>
      <c r="J3682" s="1">
        <v>3386.48</v>
      </c>
      <c r="K3682" s="1">
        <v>260</v>
      </c>
      <c r="L3682" s="1">
        <f>Table49[[#This Row],[Selling_Price]]-Table49[[#This Row],[Market_Price]]</f>
        <v>1492.19</v>
      </c>
      <c r="M3682" s="1">
        <f>Table49[[#This Row],[Quantity]]*Table49[[#This Row],[Selling_Price]]</f>
        <v>880484.8</v>
      </c>
      <c r="N3682" s="1">
        <f>Table49[[#This Row],[Quantity]]*Table49[[#This Row],[Profit_Per_Quantity]]</f>
        <v>387969.4</v>
      </c>
      <c r="O3682" s="1" t="s">
        <v>47</v>
      </c>
    </row>
    <row r="3683" spans="1:15" x14ac:dyDescent="0.3">
      <c r="A3683" s="1" t="s">
        <v>8452</v>
      </c>
      <c r="B3683" s="1" t="s">
        <v>785</v>
      </c>
      <c r="C3683" s="14" t="s">
        <v>5549</v>
      </c>
      <c r="D3683" s="1" t="s">
        <v>15</v>
      </c>
      <c r="E3683" s="1" t="s">
        <v>25</v>
      </c>
      <c r="F3683" s="1" t="s">
        <v>34</v>
      </c>
      <c r="G3683" s="1" t="s">
        <v>42</v>
      </c>
      <c r="H3683" s="1">
        <v>1015</v>
      </c>
      <c r="I3683" s="1">
        <v>473.44</v>
      </c>
      <c r="J3683" s="1">
        <v>585.07000000000005</v>
      </c>
      <c r="K3683" s="1">
        <v>320</v>
      </c>
      <c r="L3683" s="1">
        <f>Table49[[#This Row],[Selling_Price]]-Table49[[#This Row],[Market_Price]]</f>
        <v>111.63000000000005</v>
      </c>
      <c r="M3683" s="1">
        <f>Table49[[#This Row],[Quantity]]*Table49[[#This Row],[Selling_Price]]</f>
        <v>187222.40000000002</v>
      </c>
      <c r="N3683" s="1">
        <f>Table49[[#This Row],[Quantity]]*Table49[[#This Row],[Profit_Per_Quantity]]</f>
        <v>35721.60000000002</v>
      </c>
      <c r="O3683" s="1" t="s">
        <v>47</v>
      </c>
    </row>
    <row r="3684" spans="1:15" x14ac:dyDescent="0.3">
      <c r="A3684" s="1" t="s">
        <v>10479</v>
      </c>
      <c r="B3684" s="1" t="s">
        <v>3977</v>
      </c>
      <c r="C3684" s="14" t="s">
        <v>4709</v>
      </c>
      <c r="D3684" s="1" t="s">
        <v>17</v>
      </c>
      <c r="E3684" s="1" t="s">
        <v>4349</v>
      </c>
      <c r="F3684" s="1" t="s">
        <v>31</v>
      </c>
      <c r="G3684" s="1" t="s">
        <v>41</v>
      </c>
      <c r="H3684" s="1">
        <v>1010</v>
      </c>
      <c r="I3684" s="1">
        <v>1711.86</v>
      </c>
      <c r="J3684" s="1">
        <v>2432.19</v>
      </c>
      <c r="K3684" s="1">
        <v>187</v>
      </c>
      <c r="L3684" s="1">
        <f>Table49[[#This Row],[Selling_Price]]-Table49[[#This Row],[Market_Price]]</f>
        <v>720.33000000000015</v>
      </c>
      <c r="M3684" s="1">
        <f>Table49[[#This Row],[Quantity]]*Table49[[#This Row],[Selling_Price]]</f>
        <v>454819.53</v>
      </c>
      <c r="N3684" s="1">
        <f>Table49[[#This Row],[Quantity]]*Table49[[#This Row],[Profit_Per_Quantity]]</f>
        <v>134701.71000000002</v>
      </c>
      <c r="O3684" s="1" t="s">
        <v>47</v>
      </c>
    </row>
    <row r="3685" spans="1:15" x14ac:dyDescent="0.3">
      <c r="A3685" s="1" t="s">
        <v>8923</v>
      </c>
      <c r="B3685" s="1" t="s">
        <v>1545</v>
      </c>
      <c r="C3685" s="14" t="s">
        <v>5054</v>
      </c>
      <c r="D3685" s="1" t="s">
        <v>17</v>
      </c>
      <c r="E3685" s="1" t="s">
        <v>4349</v>
      </c>
      <c r="F3685" s="1" t="s">
        <v>35</v>
      </c>
      <c r="G3685" s="1" t="s">
        <v>37</v>
      </c>
      <c r="H3685" s="1">
        <v>1034</v>
      </c>
      <c r="I3685" s="1">
        <v>1572.94</v>
      </c>
      <c r="J3685" s="1">
        <v>3021.97</v>
      </c>
      <c r="K3685" s="1">
        <v>452</v>
      </c>
      <c r="L3685" s="1">
        <f>Table49[[#This Row],[Selling_Price]]-Table49[[#This Row],[Market_Price]]</f>
        <v>1449.0299999999997</v>
      </c>
      <c r="M3685" s="1">
        <f>Table49[[#This Row],[Quantity]]*Table49[[#This Row],[Selling_Price]]</f>
        <v>1365930.44</v>
      </c>
      <c r="N3685" s="1">
        <f>Table49[[#This Row],[Quantity]]*Table49[[#This Row],[Profit_Per_Quantity]]</f>
        <v>654961.55999999994</v>
      </c>
      <c r="O3685" s="1" t="s">
        <v>47</v>
      </c>
    </row>
    <row r="3686" spans="1:15" x14ac:dyDescent="0.3">
      <c r="A3686" s="1" t="s">
        <v>8625</v>
      </c>
      <c r="B3686" s="1" t="s">
        <v>1058</v>
      </c>
      <c r="C3686" s="14" t="s">
        <v>5626</v>
      </c>
      <c r="D3686" s="1" t="s">
        <v>12</v>
      </c>
      <c r="E3686" s="1" t="s">
        <v>28</v>
      </c>
      <c r="F3686" s="1" t="s">
        <v>33</v>
      </c>
      <c r="G3686" s="1" t="s">
        <v>37</v>
      </c>
      <c r="H3686" s="1">
        <v>1053</v>
      </c>
      <c r="I3686" s="1">
        <v>377.41</v>
      </c>
      <c r="J3686" s="1">
        <v>628.95000000000005</v>
      </c>
      <c r="K3686" s="1">
        <v>376</v>
      </c>
      <c r="L3686" s="1">
        <f>Table49[[#This Row],[Selling_Price]]-Table49[[#This Row],[Market_Price]]</f>
        <v>251.54000000000002</v>
      </c>
      <c r="M3686" s="1">
        <f>Table49[[#This Row],[Quantity]]*Table49[[#This Row],[Selling_Price]]</f>
        <v>236485.2</v>
      </c>
      <c r="N3686" s="1">
        <f>Table49[[#This Row],[Quantity]]*Table49[[#This Row],[Profit_Per_Quantity]]</f>
        <v>94579.040000000008</v>
      </c>
      <c r="O3686" s="1" t="s">
        <v>47</v>
      </c>
    </row>
    <row r="3687" spans="1:15" x14ac:dyDescent="0.3">
      <c r="A3687" s="1" t="s">
        <v>9623</v>
      </c>
      <c r="B3687" s="1" t="s">
        <v>2667</v>
      </c>
      <c r="C3687" s="14" t="s">
        <v>4791</v>
      </c>
      <c r="D3687" s="1" t="s">
        <v>19</v>
      </c>
      <c r="E3687" s="1" t="s">
        <v>26</v>
      </c>
      <c r="F3687" s="1" t="s">
        <v>32</v>
      </c>
      <c r="G3687" s="1" t="s">
        <v>38</v>
      </c>
      <c r="H3687" s="1">
        <v>1092</v>
      </c>
      <c r="I3687" s="1">
        <v>373.85</v>
      </c>
      <c r="J3687" s="1">
        <v>702.98</v>
      </c>
      <c r="K3687" s="1">
        <v>117</v>
      </c>
      <c r="L3687" s="1">
        <f>Table49[[#This Row],[Selling_Price]]-Table49[[#This Row],[Market_Price]]</f>
        <v>329.13</v>
      </c>
      <c r="M3687" s="1">
        <f>Table49[[#This Row],[Quantity]]*Table49[[#This Row],[Selling_Price]]</f>
        <v>82248.66</v>
      </c>
      <c r="N3687" s="1">
        <f>Table49[[#This Row],[Quantity]]*Table49[[#This Row],[Profit_Per_Quantity]]</f>
        <v>38508.21</v>
      </c>
      <c r="O3687" s="1" t="s">
        <v>47</v>
      </c>
    </row>
    <row r="3688" spans="1:15" x14ac:dyDescent="0.3">
      <c r="A3688" s="1" t="s">
        <v>7324</v>
      </c>
      <c r="B3688" s="1" t="s">
        <v>1535</v>
      </c>
      <c r="C3688" s="14" t="s">
        <v>5340</v>
      </c>
      <c r="D3688" s="1" t="s">
        <v>11</v>
      </c>
      <c r="E3688" s="1" t="s">
        <v>4349</v>
      </c>
      <c r="F3688" s="1" t="s">
        <v>31</v>
      </c>
      <c r="G3688" s="1" t="s">
        <v>42</v>
      </c>
      <c r="H3688" s="1">
        <v>1013</v>
      </c>
      <c r="I3688" s="1">
        <v>909.46</v>
      </c>
      <c r="J3688" s="1">
        <v>1564.28</v>
      </c>
      <c r="K3688" s="1">
        <v>482</v>
      </c>
      <c r="L3688" s="1">
        <f>Table49[[#This Row],[Selling_Price]]-Table49[[#This Row],[Market_Price]]</f>
        <v>654.81999999999994</v>
      </c>
      <c r="M3688" s="1">
        <f>Table49[[#This Row],[Quantity]]*Table49[[#This Row],[Selling_Price]]</f>
        <v>753982.96</v>
      </c>
      <c r="N3688" s="1">
        <f>Table49[[#This Row],[Quantity]]*Table49[[#This Row],[Profit_Per_Quantity]]</f>
        <v>315623.24</v>
      </c>
      <c r="O3688" s="1" t="s">
        <v>47</v>
      </c>
    </row>
    <row r="3689" spans="1:15" x14ac:dyDescent="0.3">
      <c r="A3689" s="1" t="s">
        <v>10513</v>
      </c>
      <c r="B3689" s="1" t="s">
        <v>4049</v>
      </c>
      <c r="C3689" s="14" t="s">
        <v>4646</v>
      </c>
      <c r="D3689" s="1" t="s">
        <v>11</v>
      </c>
      <c r="E3689" s="1" t="s">
        <v>4351</v>
      </c>
      <c r="F3689" s="1" t="s">
        <v>33</v>
      </c>
      <c r="G3689" s="1" t="s">
        <v>37</v>
      </c>
      <c r="H3689" s="1">
        <v>1074</v>
      </c>
      <c r="I3689" s="1">
        <v>1252.7</v>
      </c>
      <c r="J3689" s="1">
        <v>2220.7199999999998</v>
      </c>
      <c r="K3689" s="1">
        <v>212</v>
      </c>
      <c r="L3689" s="1">
        <f>Table49[[#This Row],[Selling_Price]]-Table49[[#This Row],[Market_Price]]</f>
        <v>968.01999999999975</v>
      </c>
      <c r="M3689" s="1">
        <f>Table49[[#This Row],[Quantity]]*Table49[[#This Row],[Selling_Price]]</f>
        <v>470792.63999999996</v>
      </c>
      <c r="N3689" s="1">
        <f>Table49[[#This Row],[Quantity]]*Table49[[#This Row],[Profit_Per_Quantity]]</f>
        <v>205220.23999999996</v>
      </c>
      <c r="O3689" s="1" t="s">
        <v>47</v>
      </c>
    </row>
    <row r="3690" spans="1:15" x14ac:dyDescent="0.3">
      <c r="A3690" s="1" t="s">
        <v>9162</v>
      </c>
      <c r="B3690" s="1" t="s">
        <v>1926</v>
      </c>
      <c r="C3690" s="14" t="s">
        <v>5874</v>
      </c>
      <c r="D3690" s="1" t="s">
        <v>17</v>
      </c>
      <c r="E3690" s="1" t="s">
        <v>30</v>
      </c>
      <c r="F3690" s="1" t="s">
        <v>32</v>
      </c>
      <c r="G3690" s="1" t="s">
        <v>41</v>
      </c>
      <c r="H3690" s="1">
        <v>1016</v>
      </c>
      <c r="I3690" s="1">
        <v>1059.69</v>
      </c>
      <c r="J3690" s="1">
        <v>1591</v>
      </c>
      <c r="K3690" s="1">
        <v>434</v>
      </c>
      <c r="L3690" s="1">
        <f>Table49[[#This Row],[Selling_Price]]-Table49[[#This Row],[Market_Price]]</f>
        <v>531.30999999999995</v>
      </c>
      <c r="M3690" s="1">
        <f>Table49[[#This Row],[Quantity]]*Table49[[#This Row],[Selling_Price]]</f>
        <v>690494</v>
      </c>
      <c r="N3690" s="1">
        <f>Table49[[#This Row],[Quantity]]*Table49[[#This Row],[Profit_Per_Quantity]]</f>
        <v>230588.53999999998</v>
      </c>
      <c r="O3690" s="1" t="s">
        <v>47</v>
      </c>
    </row>
    <row r="3691" spans="1:15" x14ac:dyDescent="0.3">
      <c r="A3691" s="1" t="s">
        <v>9936</v>
      </c>
      <c r="B3691" s="1" t="s">
        <v>3160</v>
      </c>
      <c r="C3691" s="14" t="s">
        <v>5312</v>
      </c>
      <c r="D3691" s="1" t="s">
        <v>17</v>
      </c>
      <c r="E3691" s="1" t="s">
        <v>26</v>
      </c>
      <c r="F3691" s="1" t="s">
        <v>35</v>
      </c>
      <c r="G3691" s="1" t="s">
        <v>45</v>
      </c>
      <c r="H3691" s="1">
        <v>1008</v>
      </c>
      <c r="I3691" s="1">
        <v>1769.46</v>
      </c>
      <c r="J3691" s="1">
        <v>2142.35</v>
      </c>
      <c r="K3691" s="1">
        <v>280</v>
      </c>
      <c r="L3691" s="1">
        <f>Table49[[#This Row],[Selling_Price]]-Table49[[#This Row],[Market_Price]]</f>
        <v>372.88999999999987</v>
      </c>
      <c r="M3691" s="1">
        <f>Table49[[#This Row],[Quantity]]*Table49[[#This Row],[Selling_Price]]</f>
        <v>599858</v>
      </c>
      <c r="N3691" s="1">
        <f>Table49[[#This Row],[Quantity]]*Table49[[#This Row],[Profit_Per_Quantity]]</f>
        <v>104409.19999999997</v>
      </c>
      <c r="O3691" s="1" t="s">
        <v>47</v>
      </c>
    </row>
    <row r="3692" spans="1:15" x14ac:dyDescent="0.3">
      <c r="A3692" s="1" t="s">
        <v>9383</v>
      </c>
      <c r="B3692" s="1" t="s">
        <v>2280</v>
      </c>
      <c r="C3692" s="14" t="s">
        <v>5753</v>
      </c>
      <c r="D3692" s="1" t="s">
        <v>20</v>
      </c>
      <c r="E3692" s="1" t="s">
        <v>24</v>
      </c>
      <c r="F3692" s="1" t="s">
        <v>35</v>
      </c>
      <c r="G3692" s="1" t="s">
        <v>36</v>
      </c>
      <c r="H3692" s="1">
        <v>1061</v>
      </c>
      <c r="I3692" s="1">
        <v>1648.04</v>
      </c>
      <c r="J3692" s="1">
        <v>3184.05</v>
      </c>
      <c r="K3692" s="1">
        <v>293</v>
      </c>
      <c r="L3692" s="1">
        <f>Table49[[#This Row],[Selling_Price]]-Table49[[#This Row],[Market_Price]]</f>
        <v>1536.0100000000002</v>
      </c>
      <c r="M3692" s="1">
        <f>Table49[[#This Row],[Quantity]]*Table49[[#This Row],[Selling_Price]]</f>
        <v>932926.65</v>
      </c>
      <c r="N3692" s="1">
        <f>Table49[[#This Row],[Quantity]]*Table49[[#This Row],[Profit_Per_Quantity]]</f>
        <v>450050.93000000005</v>
      </c>
      <c r="O3692" s="1" t="s">
        <v>47</v>
      </c>
    </row>
    <row r="3693" spans="1:15" x14ac:dyDescent="0.3">
      <c r="A3693" s="1" t="s">
        <v>10215</v>
      </c>
      <c r="B3693" s="1" t="s">
        <v>3593</v>
      </c>
      <c r="C3693" s="14" t="s">
        <v>5018</v>
      </c>
      <c r="D3693" s="1" t="s">
        <v>15</v>
      </c>
      <c r="E3693" s="1" t="s">
        <v>26</v>
      </c>
      <c r="F3693" s="1" t="s">
        <v>33</v>
      </c>
      <c r="G3693" s="1" t="s">
        <v>40</v>
      </c>
      <c r="H3693" s="1">
        <v>1028</v>
      </c>
      <c r="I3693" s="1">
        <v>140.62</v>
      </c>
      <c r="J3693" s="1">
        <v>263.7</v>
      </c>
      <c r="K3693" s="1">
        <v>444</v>
      </c>
      <c r="L3693" s="1">
        <f>Table49[[#This Row],[Selling_Price]]-Table49[[#This Row],[Market_Price]]</f>
        <v>123.07999999999998</v>
      </c>
      <c r="M3693" s="1">
        <f>Table49[[#This Row],[Quantity]]*Table49[[#This Row],[Selling_Price]]</f>
        <v>117082.79999999999</v>
      </c>
      <c r="N3693" s="1">
        <f>Table49[[#This Row],[Quantity]]*Table49[[#This Row],[Profit_Per_Quantity]]</f>
        <v>54647.51999999999</v>
      </c>
      <c r="O3693" s="1" t="s">
        <v>47</v>
      </c>
    </row>
    <row r="3694" spans="1:15" x14ac:dyDescent="0.3">
      <c r="A3694" s="1" t="s">
        <v>9348</v>
      </c>
      <c r="B3694" s="1" t="s">
        <v>2226</v>
      </c>
      <c r="C3694" s="14" t="s">
        <v>5776</v>
      </c>
      <c r="D3694" s="1" t="s">
        <v>20</v>
      </c>
      <c r="E3694" s="1" t="s">
        <v>24</v>
      </c>
      <c r="F3694" s="1" t="s">
        <v>34</v>
      </c>
      <c r="G3694" s="1" t="s">
        <v>45</v>
      </c>
      <c r="H3694" s="1">
        <v>1052</v>
      </c>
      <c r="I3694" s="1">
        <v>261.02999999999997</v>
      </c>
      <c r="J3694" s="1">
        <v>308.33</v>
      </c>
      <c r="K3694" s="1">
        <v>447</v>
      </c>
      <c r="L3694" s="1">
        <f>Table49[[#This Row],[Selling_Price]]-Table49[[#This Row],[Market_Price]]</f>
        <v>47.300000000000011</v>
      </c>
      <c r="M3694" s="1">
        <f>Table49[[#This Row],[Quantity]]*Table49[[#This Row],[Selling_Price]]</f>
        <v>137823.50999999998</v>
      </c>
      <c r="N3694" s="1">
        <f>Table49[[#This Row],[Quantity]]*Table49[[#This Row],[Profit_Per_Quantity]]</f>
        <v>21143.100000000006</v>
      </c>
      <c r="O3694" s="1" t="s">
        <v>47</v>
      </c>
    </row>
    <row r="3695" spans="1:15" x14ac:dyDescent="0.3">
      <c r="A3695" s="1" t="s">
        <v>7370</v>
      </c>
      <c r="B3695" s="1" t="s">
        <v>1924</v>
      </c>
      <c r="C3695" s="14" t="s">
        <v>5609</v>
      </c>
      <c r="D3695" s="1" t="s">
        <v>13</v>
      </c>
      <c r="E3695" s="1" t="s">
        <v>28</v>
      </c>
      <c r="F3695" s="1" t="s">
        <v>34</v>
      </c>
      <c r="G3695" s="1" t="s">
        <v>36</v>
      </c>
      <c r="H3695" s="1">
        <v>1084</v>
      </c>
      <c r="I3695" s="1">
        <v>1356.63</v>
      </c>
      <c r="J3695" s="1">
        <v>1901.34</v>
      </c>
      <c r="K3695" s="1">
        <v>244</v>
      </c>
      <c r="L3695" s="1">
        <f>Table49[[#This Row],[Selling_Price]]-Table49[[#This Row],[Market_Price]]</f>
        <v>544.70999999999981</v>
      </c>
      <c r="M3695" s="1">
        <f>Table49[[#This Row],[Quantity]]*Table49[[#This Row],[Selling_Price]]</f>
        <v>463926.95999999996</v>
      </c>
      <c r="N3695" s="1">
        <f>Table49[[#This Row],[Quantity]]*Table49[[#This Row],[Profit_Per_Quantity]]</f>
        <v>132909.23999999996</v>
      </c>
      <c r="O3695" s="1" t="s">
        <v>47</v>
      </c>
    </row>
    <row r="3696" spans="1:15" x14ac:dyDescent="0.3">
      <c r="A3696" s="1" t="s">
        <v>8817</v>
      </c>
      <c r="B3696" s="1" t="s">
        <v>1373</v>
      </c>
      <c r="C3696" s="14" t="s">
        <v>5314</v>
      </c>
      <c r="D3696" s="1" t="s">
        <v>13</v>
      </c>
      <c r="E3696" s="1" t="s">
        <v>24</v>
      </c>
      <c r="F3696" s="1" t="s">
        <v>34</v>
      </c>
      <c r="G3696" s="1" t="s">
        <v>41</v>
      </c>
      <c r="H3696" s="1">
        <v>1099</v>
      </c>
      <c r="I3696" s="1">
        <v>418.6</v>
      </c>
      <c r="J3696" s="1">
        <v>650.74</v>
      </c>
      <c r="K3696" s="1">
        <v>380</v>
      </c>
      <c r="L3696" s="1">
        <f>Table49[[#This Row],[Selling_Price]]-Table49[[#This Row],[Market_Price]]</f>
        <v>232.14</v>
      </c>
      <c r="M3696" s="1">
        <f>Table49[[#This Row],[Quantity]]*Table49[[#This Row],[Selling_Price]]</f>
        <v>247281.2</v>
      </c>
      <c r="N3696" s="1">
        <f>Table49[[#This Row],[Quantity]]*Table49[[#This Row],[Profit_Per_Quantity]]</f>
        <v>88213.2</v>
      </c>
      <c r="O3696" s="1" t="s">
        <v>47</v>
      </c>
    </row>
    <row r="3697" spans="1:15" x14ac:dyDescent="0.3">
      <c r="A3697" s="1" t="s">
        <v>10407</v>
      </c>
      <c r="B3697" s="1" t="s">
        <v>3876</v>
      </c>
      <c r="C3697" s="14" t="s">
        <v>4798</v>
      </c>
      <c r="D3697" s="1" t="s">
        <v>19</v>
      </c>
      <c r="E3697" s="1" t="s">
        <v>24</v>
      </c>
      <c r="F3697" s="1" t="s">
        <v>32</v>
      </c>
      <c r="G3697" s="1" t="s">
        <v>44</v>
      </c>
      <c r="H3697" s="1">
        <v>1063</v>
      </c>
      <c r="I3697" s="1">
        <v>1631.37</v>
      </c>
      <c r="J3697" s="1">
        <v>2330.19</v>
      </c>
      <c r="K3697" s="1">
        <v>496</v>
      </c>
      <c r="L3697" s="1">
        <f>Table49[[#This Row],[Selling_Price]]-Table49[[#This Row],[Market_Price]]</f>
        <v>698.82000000000016</v>
      </c>
      <c r="M3697" s="1">
        <f>Table49[[#This Row],[Quantity]]*Table49[[#This Row],[Selling_Price]]</f>
        <v>1155774.24</v>
      </c>
      <c r="N3697" s="1">
        <f>Table49[[#This Row],[Quantity]]*Table49[[#This Row],[Profit_Per_Quantity]]</f>
        <v>346614.72000000009</v>
      </c>
      <c r="O3697" s="1" t="s">
        <v>47</v>
      </c>
    </row>
    <row r="3698" spans="1:15" x14ac:dyDescent="0.3">
      <c r="A3698" s="1" t="s">
        <v>10148</v>
      </c>
      <c r="B3698" s="1" t="s">
        <v>3500</v>
      </c>
      <c r="C3698" s="14" t="s">
        <v>4409</v>
      </c>
      <c r="D3698" s="1" t="s">
        <v>17</v>
      </c>
      <c r="E3698" s="1" t="s">
        <v>4349</v>
      </c>
      <c r="F3698" s="1" t="s">
        <v>33</v>
      </c>
      <c r="G3698" s="1" t="s">
        <v>44</v>
      </c>
      <c r="H3698" s="1">
        <v>1052</v>
      </c>
      <c r="I3698" s="1">
        <v>1760</v>
      </c>
      <c r="J3698" s="1">
        <v>1944.23</v>
      </c>
      <c r="K3698" s="1">
        <v>318</v>
      </c>
      <c r="L3698" s="1">
        <f>Table49[[#This Row],[Selling_Price]]-Table49[[#This Row],[Market_Price]]</f>
        <v>184.23000000000002</v>
      </c>
      <c r="M3698" s="1">
        <f>Table49[[#This Row],[Quantity]]*Table49[[#This Row],[Selling_Price]]</f>
        <v>618265.14</v>
      </c>
      <c r="N3698" s="1">
        <f>Table49[[#This Row],[Quantity]]*Table49[[#This Row],[Profit_Per_Quantity]]</f>
        <v>58585.140000000007</v>
      </c>
      <c r="O3698" s="1" t="s">
        <v>47</v>
      </c>
    </row>
    <row r="3699" spans="1:15" x14ac:dyDescent="0.3">
      <c r="A3699" s="1" t="s">
        <v>7064</v>
      </c>
      <c r="B3699" s="1" t="s">
        <v>1421</v>
      </c>
      <c r="C3699" s="14" t="s">
        <v>5448</v>
      </c>
      <c r="D3699" s="1" t="s">
        <v>11</v>
      </c>
      <c r="E3699" s="1" t="s">
        <v>4349</v>
      </c>
      <c r="F3699" s="1" t="s">
        <v>32</v>
      </c>
      <c r="G3699" s="1" t="s">
        <v>38</v>
      </c>
      <c r="H3699" s="1">
        <v>1026</v>
      </c>
      <c r="I3699" s="1">
        <v>1421.91</v>
      </c>
      <c r="J3699" s="1">
        <v>2430.3200000000002</v>
      </c>
      <c r="K3699" s="1">
        <v>193</v>
      </c>
      <c r="L3699" s="1">
        <f>Table49[[#This Row],[Selling_Price]]-Table49[[#This Row],[Market_Price]]</f>
        <v>1008.4100000000001</v>
      </c>
      <c r="M3699" s="1">
        <f>Table49[[#This Row],[Quantity]]*Table49[[#This Row],[Selling_Price]]</f>
        <v>469051.76</v>
      </c>
      <c r="N3699" s="1">
        <f>Table49[[#This Row],[Quantity]]*Table49[[#This Row],[Profit_Per_Quantity]]</f>
        <v>194623.13</v>
      </c>
      <c r="O3699" s="1" t="s">
        <v>47</v>
      </c>
    </row>
    <row r="3700" spans="1:15" x14ac:dyDescent="0.3">
      <c r="A3700" s="1" t="s">
        <v>9684</v>
      </c>
      <c r="B3700" s="1" t="s">
        <v>2381</v>
      </c>
      <c r="C3700" s="14" t="s">
        <v>5506</v>
      </c>
      <c r="D3700" s="1" t="s">
        <v>14</v>
      </c>
      <c r="E3700" s="1" t="s">
        <v>4349</v>
      </c>
      <c r="F3700" s="1" t="s">
        <v>31</v>
      </c>
      <c r="G3700" s="1" t="s">
        <v>43</v>
      </c>
      <c r="H3700" s="1">
        <v>1077</v>
      </c>
      <c r="I3700" s="1">
        <v>181.55</v>
      </c>
      <c r="J3700" s="1">
        <v>227.32</v>
      </c>
      <c r="K3700" s="1">
        <v>435</v>
      </c>
      <c r="L3700" s="1">
        <f>Table49[[#This Row],[Selling_Price]]-Table49[[#This Row],[Market_Price]]</f>
        <v>45.769999999999982</v>
      </c>
      <c r="M3700" s="1">
        <f>Table49[[#This Row],[Quantity]]*Table49[[#This Row],[Selling_Price]]</f>
        <v>98884.2</v>
      </c>
      <c r="N3700" s="1">
        <f>Table49[[#This Row],[Quantity]]*Table49[[#This Row],[Profit_Per_Quantity]]</f>
        <v>19909.949999999993</v>
      </c>
      <c r="O3700" s="1" t="s">
        <v>47</v>
      </c>
    </row>
    <row r="3701" spans="1:15" x14ac:dyDescent="0.3">
      <c r="A3701" s="1" t="s">
        <v>7279</v>
      </c>
      <c r="B3701" s="1" t="s">
        <v>863</v>
      </c>
      <c r="C3701" s="14" t="s">
        <v>5894</v>
      </c>
      <c r="D3701" s="1" t="s">
        <v>17</v>
      </c>
      <c r="E3701" s="1" t="s">
        <v>4349</v>
      </c>
      <c r="F3701" s="1" t="s">
        <v>33</v>
      </c>
      <c r="G3701" s="1" t="s">
        <v>37</v>
      </c>
      <c r="H3701" s="1">
        <v>1032</v>
      </c>
      <c r="I3701" s="1">
        <v>1507.05</v>
      </c>
      <c r="J3701" s="1">
        <v>2911.65</v>
      </c>
      <c r="K3701" s="1">
        <v>85</v>
      </c>
      <c r="L3701" s="1">
        <f>Table49[[#This Row],[Selling_Price]]-Table49[[#This Row],[Market_Price]]</f>
        <v>1404.6000000000001</v>
      </c>
      <c r="M3701" s="1">
        <f>Table49[[#This Row],[Quantity]]*Table49[[#This Row],[Selling_Price]]</f>
        <v>247490.25</v>
      </c>
      <c r="N3701" s="1">
        <f>Table49[[#This Row],[Quantity]]*Table49[[#This Row],[Profit_Per_Quantity]]</f>
        <v>119391.00000000001</v>
      </c>
      <c r="O3701" s="1" t="s">
        <v>47</v>
      </c>
    </row>
    <row r="3702" spans="1:15" x14ac:dyDescent="0.3">
      <c r="A3702" s="1" t="s">
        <v>8962</v>
      </c>
      <c r="B3702" s="1" t="s">
        <v>1613</v>
      </c>
      <c r="C3702" s="14" t="s">
        <v>5291</v>
      </c>
      <c r="D3702" s="1" t="s">
        <v>17</v>
      </c>
      <c r="E3702" s="1" t="s">
        <v>26</v>
      </c>
      <c r="F3702" s="1" t="s">
        <v>35</v>
      </c>
      <c r="G3702" s="1" t="s">
        <v>41</v>
      </c>
      <c r="H3702" s="1">
        <v>1076</v>
      </c>
      <c r="I3702" s="1">
        <v>69.84</v>
      </c>
      <c r="J3702" s="1">
        <v>127.77</v>
      </c>
      <c r="K3702" s="1">
        <v>33</v>
      </c>
      <c r="L3702" s="1">
        <f>Table49[[#This Row],[Selling_Price]]-Table49[[#This Row],[Market_Price]]</f>
        <v>57.929999999999993</v>
      </c>
      <c r="M3702" s="1">
        <f>Table49[[#This Row],[Quantity]]*Table49[[#This Row],[Selling_Price]]</f>
        <v>4216.41</v>
      </c>
      <c r="N3702" s="1">
        <f>Table49[[#This Row],[Quantity]]*Table49[[#This Row],[Profit_Per_Quantity]]</f>
        <v>1911.6899999999998</v>
      </c>
      <c r="O3702" s="1" t="s">
        <v>47</v>
      </c>
    </row>
    <row r="3703" spans="1:15" x14ac:dyDescent="0.3">
      <c r="A3703" s="1" t="s">
        <v>9651</v>
      </c>
      <c r="B3703" s="1" t="s">
        <v>2716</v>
      </c>
      <c r="C3703" s="14" t="s">
        <v>4936</v>
      </c>
      <c r="D3703" s="1" t="s">
        <v>19</v>
      </c>
      <c r="E3703" s="1" t="s">
        <v>26</v>
      </c>
      <c r="F3703" s="1" t="s">
        <v>32</v>
      </c>
      <c r="G3703" s="1" t="s">
        <v>4352</v>
      </c>
      <c r="H3703" s="1">
        <v>1088</v>
      </c>
      <c r="I3703" s="1">
        <v>1572.96</v>
      </c>
      <c r="J3703" s="1">
        <v>2738.7</v>
      </c>
      <c r="K3703" s="1">
        <v>387</v>
      </c>
      <c r="L3703" s="1">
        <f>Table49[[#This Row],[Selling_Price]]-Table49[[#This Row],[Market_Price]]</f>
        <v>1165.7399999999998</v>
      </c>
      <c r="M3703" s="1">
        <f>Table49[[#This Row],[Quantity]]*Table49[[#This Row],[Selling_Price]]</f>
        <v>1059876.8999999999</v>
      </c>
      <c r="N3703" s="1">
        <f>Table49[[#This Row],[Quantity]]*Table49[[#This Row],[Profit_Per_Quantity]]</f>
        <v>451141.37999999989</v>
      </c>
      <c r="O3703" s="1" t="s">
        <v>47</v>
      </c>
    </row>
    <row r="3704" spans="1:15" x14ac:dyDescent="0.3">
      <c r="A3704" s="1" t="s">
        <v>8968</v>
      </c>
      <c r="B3704" s="1" t="s">
        <v>1627</v>
      </c>
      <c r="C3704" s="14" t="s">
        <v>5520</v>
      </c>
      <c r="D3704" s="1" t="s">
        <v>20</v>
      </c>
      <c r="E3704" s="1" t="s">
        <v>4349</v>
      </c>
      <c r="F3704" s="1" t="s">
        <v>33</v>
      </c>
      <c r="G3704" s="1" t="s">
        <v>41</v>
      </c>
      <c r="H3704" s="1">
        <v>1002</v>
      </c>
      <c r="I3704" s="1">
        <v>1541.7</v>
      </c>
      <c r="J3704" s="1">
        <v>2378.7399999999998</v>
      </c>
      <c r="K3704" s="1">
        <v>41</v>
      </c>
      <c r="L3704" s="1">
        <f>Table49[[#This Row],[Selling_Price]]-Table49[[#This Row],[Market_Price]]</f>
        <v>837.03999999999974</v>
      </c>
      <c r="M3704" s="1">
        <f>Table49[[#This Row],[Quantity]]*Table49[[#This Row],[Selling_Price]]</f>
        <v>97528.34</v>
      </c>
      <c r="N3704" s="1">
        <f>Table49[[#This Row],[Quantity]]*Table49[[#This Row],[Profit_Per_Quantity]]</f>
        <v>34318.639999999992</v>
      </c>
      <c r="O3704" s="1" t="s">
        <v>47</v>
      </c>
    </row>
    <row r="3705" spans="1:15" x14ac:dyDescent="0.3">
      <c r="A3705" s="1" t="s">
        <v>9530</v>
      </c>
      <c r="B3705" s="1" t="s">
        <v>2514</v>
      </c>
      <c r="C3705" s="14" t="s">
        <v>5007</v>
      </c>
      <c r="D3705" s="1" t="s">
        <v>15</v>
      </c>
      <c r="E3705" s="1" t="s">
        <v>28</v>
      </c>
      <c r="F3705" s="1" t="s">
        <v>33</v>
      </c>
      <c r="G3705" s="1" t="s">
        <v>42</v>
      </c>
      <c r="H3705" s="1">
        <v>1017</v>
      </c>
      <c r="I3705" s="1">
        <v>1161.93</v>
      </c>
      <c r="J3705" s="1">
        <v>1977.65</v>
      </c>
      <c r="K3705" s="1">
        <v>285</v>
      </c>
      <c r="L3705" s="1">
        <f>Table49[[#This Row],[Selling_Price]]-Table49[[#This Row],[Market_Price]]</f>
        <v>815.72</v>
      </c>
      <c r="M3705" s="1">
        <f>Table49[[#This Row],[Quantity]]*Table49[[#This Row],[Selling_Price]]</f>
        <v>563630.25</v>
      </c>
      <c r="N3705" s="1">
        <f>Table49[[#This Row],[Quantity]]*Table49[[#This Row],[Profit_Per_Quantity]]</f>
        <v>232480.2</v>
      </c>
      <c r="O3705" s="1" t="s">
        <v>47</v>
      </c>
    </row>
    <row r="3706" spans="1:15" x14ac:dyDescent="0.3">
      <c r="A3706" s="1" t="s">
        <v>6822</v>
      </c>
      <c r="B3706" s="1" t="s">
        <v>1133</v>
      </c>
      <c r="C3706" s="14" t="s">
        <v>5095</v>
      </c>
      <c r="D3706" s="1" t="s">
        <v>11</v>
      </c>
      <c r="E3706" s="1" t="s">
        <v>28</v>
      </c>
      <c r="F3706" s="1" t="s">
        <v>34</v>
      </c>
      <c r="G3706" s="1" t="s">
        <v>42</v>
      </c>
      <c r="H3706" s="1">
        <v>1015</v>
      </c>
      <c r="I3706" s="1">
        <v>1277.3900000000001</v>
      </c>
      <c r="J3706" s="1">
        <v>1575.21</v>
      </c>
      <c r="K3706" s="1">
        <v>123</v>
      </c>
      <c r="L3706" s="1">
        <f>Table49[[#This Row],[Selling_Price]]-Table49[[#This Row],[Market_Price]]</f>
        <v>297.81999999999994</v>
      </c>
      <c r="M3706" s="1">
        <f>Table49[[#This Row],[Quantity]]*Table49[[#This Row],[Selling_Price]]</f>
        <v>193750.83000000002</v>
      </c>
      <c r="N3706" s="1">
        <f>Table49[[#This Row],[Quantity]]*Table49[[#This Row],[Profit_Per_Quantity]]</f>
        <v>36631.859999999993</v>
      </c>
      <c r="O3706" s="1" t="s">
        <v>47</v>
      </c>
    </row>
    <row r="3707" spans="1:15" x14ac:dyDescent="0.3">
      <c r="A3707" s="1" t="s">
        <v>7570</v>
      </c>
      <c r="B3707" s="1" t="s">
        <v>2375</v>
      </c>
      <c r="C3707" s="14" t="s">
        <v>4592</v>
      </c>
      <c r="D3707" s="1" t="s">
        <v>20</v>
      </c>
      <c r="E3707" s="1" t="s">
        <v>25</v>
      </c>
      <c r="F3707" s="1" t="s">
        <v>31</v>
      </c>
      <c r="G3707" s="1" t="s">
        <v>45</v>
      </c>
      <c r="H3707" s="1">
        <v>1011</v>
      </c>
      <c r="I3707" s="1">
        <v>1686.65</v>
      </c>
      <c r="J3707" s="1">
        <v>2013.69</v>
      </c>
      <c r="K3707" s="1">
        <v>444</v>
      </c>
      <c r="L3707" s="1">
        <f>Table49[[#This Row],[Selling_Price]]-Table49[[#This Row],[Market_Price]]</f>
        <v>327.03999999999996</v>
      </c>
      <c r="M3707" s="1">
        <f>Table49[[#This Row],[Quantity]]*Table49[[#This Row],[Selling_Price]]</f>
        <v>894078.36</v>
      </c>
      <c r="N3707" s="1">
        <f>Table49[[#This Row],[Quantity]]*Table49[[#This Row],[Profit_Per_Quantity]]</f>
        <v>145205.75999999998</v>
      </c>
      <c r="O3707" s="1" t="s">
        <v>47</v>
      </c>
    </row>
    <row r="3708" spans="1:15" x14ac:dyDescent="0.3">
      <c r="A3708" s="1" t="s">
        <v>7580</v>
      </c>
      <c r="B3708" s="1" t="s">
        <v>1601</v>
      </c>
      <c r="C3708" s="14" t="s">
        <v>4926</v>
      </c>
      <c r="D3708" s="1" t="s">
        <v>13</v>
      </c>
      <c r="E3708" s="1" t="s">
        <v>21</v>
      </c>
      <c r="F3708" s="1" t="s">
        <v>34</v>
      </c>
      <c r="G3708" s="1" t="s">
        <v>43</v>
      </c>
      <c r="H3708" s="1">
        <v>1059</v>
      </c>
      <c r="I3708" s="1">
        <v>556.80999999999995</v>
      </c>
      <c r="J3708" s="1">
        <v>1026.83</v>
      </c>
      <c r="K3708" s="1">
        <v>76</v>
      </c>
      <c r="L3708" s="1">
        <f>Table49[[#This Row],[Selling_Price]]-Table49[[#This Row],[Market_Price]]</f>
        <v>470.02</v>
      </c>
      <c r="M3708" s="1">
        <f>Table49[[#This Row],[Quantity]]*Table49[[#This Row],[Selling_Price]]</f>
        <v>78039.079999999987</v>
      </c>
      <c r="N3708" s="1">
        <f>Table49[[#This Row],[Quantity]]*Table49[[#This Row],[Profit_Per_Quantity]]</f>
        <v>35721.519999999997</v>
      </c>
      <c r="O3708" s="1" t="s">
        <v>47</v>
      </c>
    </row>
    <row r="3709" spans="1:15" x14ac:dyDescent="0.3">
      <c r="A3709" s="1" t="s">
        <v>10042</v>
      </c>
      <c r="B3709" s="1" t="s">
        <v>3341</v>
      </c>
      <c r="C3709" s="14" t="s">
        <v>5203</v>
      </c>
      <c r="D3709" s="1" t="s">
        <v>16</v>
      </c>
      <c r="E3709" s="1" t="s">
        <v>25</v>
      </c>
      <c r="F3709" s="1" t="s">
        <v>31</v>
      </c>
      <c r="G3709" s="1" t="s">
        <v>36</v>
      </c>
      <c r="H3709" s="1">
        <v>1063</v>
      </c>
      <c r="I3709" s="1">
        <v>1633.2</v>
      </c>
      <c r="J3709" s="1">
        <v>2327.66</v>
      </c>
      <c r="K3709" s="1">
        <v>164</v>
      </c>
      <c r="L3709" s="1">
        <f>Table49[[#This Row],[Selling_Price]]-Table49[[#This Row],[Market_Price]]</f>
        <v>694.45999999999981</v>
      </c>
      <c r="M3709" s="1">
        <f>Table49[[#This Row],[Quantity]]*Table49[[#This Row],[Selling_Price]]</f>
        <v>381736.24</v>
      </c>
      <c r="N3709" s="1">
        <f>Table49[[#This Row],[Quantity]]*Table49[[#This Row],[Profit_Per_Quantity]]</f>
        <v>113891.43999999997</v>
      </c>
      <c r="O3709" s="1" t="s">
        <v>47</v>
      </c>
    </row>
    <row r="3710" spans="1:15" x14ac:dyDescent="0.3">
      <c r="A3710" s="1" t="s">
        <v>6476</v>
      </c>
      <c r="B3710" s="1" t="s">
        <v>3988</v>
      </c>
      <c r="C3710" s="14" t="s">
        <v>4697</v>
      </c>
      <c r="D3710" s="1" t="s">
        <v>17</v>
      </c>
      <c r="E3710" s="1" t="s">
        <v>24</v>
      </c>
      <c r="F3710" s="1" t="s">
        <v>34</v>
      </c>
      <c r="G3710" s="1" t="s">
        <v>4352</v>
      </c>
      <c r="H3710" s="1">
        <v>1084</v>
      </c>
      <c r="I3710" s="1">
        <v>796.09</v>
      </c>
      <c r="J3710" s="1">
        <v>1315.14</v>
      </c>
      <c r="K3710" s="1">
        <v>393</v>
      </c>
      <c r="L3710" s="1">
        <f>Table49[[#This Row],[Selling_Price]]-Table49[[#This Row],[Market_Price]]</f>
        <v>519.05000000000007</v>
      </c>
      <c r="M3710" s="1">
        <f>Table49[[#This Row],[Quantity]]*Table49[[#This Row],[Selling_Price]]</f>
        <v>516850.02</v>
      </c>
      <c r="N3710" s="1">
        <f>Table49[[#This Row],[Quantity]]*Table49[[#This Row],[Profit_Per_Quantity]]</f>
        <v>203986.65000000002</v>
      </c>
      <c r="O3710" s="1" t="s">
        <v>47</v>
      </c>
    </row>
    <row r="3711" spans="1:15" x14ac:dyDescent="0.3">
      <c r="A3711" s="1" t="s">
        <v>8146</v>
      </c>
      <c r="B3711" s="1" t="s">
        <v>261</v>
      </c>
      <c r="C3711" s="14" t="s">
        <v>5268</v>
      </c>
      <c r="D3711" s="1" t="s">
        <v>17</v>
      </c>
      <c r="E3711" s="1" t="s">
        <v>21</v>
      </c>
      <c r="F3711" s="1" t="s">
        <v>31</v>
      </c>
      <c r="G3711" s="1" t="s">
        <v>4352</v>
      </c>
      <c r="H3711" s="1">
        <v>1016</v>
      </c>
      <c r="I3711" s="1">
        <v>692.78</v>
      </c>
      <c r="J3711" s="1">
        <v>1191.77</v>
      </c>
      <c r="K3711" s="1">
        <v>390</v>
      </c>
      <c r="L3711" s="1">
        <f>Table49[[#This Row],[Selling_Price]]-Table49[[#This Row],[Market_Price]]</f>
        <v>498.99</v>
      </c>
      <c r="M3711" s="1">
        <f>Table49[[#This Row],[Quantity]]*Table49[[#This Row],[Selling_Price]]</f>
        <v>464790.3</v>
      </c>
      <c r="N3711" s="1">
        <f>Table49[[#This Row],[Quantity]]*Table49[[#This Row],[Profit_Per_Quantity]]</f>
        <v>194606.1</v>
      </c>
      <c r="O3711" s="1" t="s">
        <v>47</v>
      </c>
    </row>
    <row r="3712" spans="1:15" x14ac:dyDescent="0.3">
      <c r="A3712" s="1" t="s">
        <v>7071</v>
      </c>
      <c r="B3712" s="1" t="s">
        <v>3222</v>
      </c>
      <c r="C3712" s="14" t="s">
        <v>5281</v>
      </c>
      <c r="D3712" s="1" t="s">
        <v>18</v>
      </c>
      <c r="E3712" s="1" t="s">
        <v>28</v>
      </c>
      <c r="F3712" s="1" t="s">
        <v>31</v>
      </c>
      <c r="G3712" s="1" t="s">
        <v>45</v>
      </c>
      <c r="H3712" s="1">
        <v>1093</v>
      </c>
      <c r="I3712" s="1">
        <v>1191.29</v>
      </c>
      <c r="J3712" s="1">
        <v>1811.44</v>
      </c>
      <c r="K3712" s="1">
        <v>187</v>
      </c>
      <c r="L3712" s="1">
        <f>Table49[[#This Row],[Selling_Price]]-Table49[[#This Row],[Market_Price]]</f>
        <v>620.15000000000009</v>
      </c>
      <c r="M3712" s="1">
        <f>Table49[[#This Row],[Quantity]]*Table49[[#This Row],[Selling_Price]]</f>
        <v>338739.28</v>
      </c>
      <c r="N3712" s="1">
        <f>Table49[[#This Row],[Quantity]]*Table49[[#This Row],[Profit_Per_Quantity]]</f>
        <v>115968.05000000002</v>
      </c>
      <c r="O3712" s="1" t="s">
        <v>47</v>
      </c>
    </row>
    <row r="3713" spans="1:15" x14ac:dyDescent="0.3">
      <c r="A3713" s="1" t="s">
        <v>9283</v>
      </c>
      <c r="B3713" s="1" t="s">
        <v>2124</v>
      </c>
      <c r="C3713" s="14" t="s">
        <v>5817</v>
      </c>
      <c r="D3713" s="1" t="s">
        <v>20</v>
      </c>
      <c r="E3713" s="1" t="s">
        <v>28</v>
      </c>
      <c r="F3713" s="1" t="s">
        <v>31</v>
      </c>
      <c r="G3713" s="1" t="s">
        <v>41</v>
      </c>
      <c r="H3713" s="1">
        <v>1011</v>
      </c>
      <c r="I3713" s="1">
        <v>1805.33</v>
      </c>
      <c r="J3713" s="1">
        <v>3475.78</v>
      </c>
      <c r="K3713" s="1">
        <v>364</v>
      </c>
      <c r="L3713" s="1">
        <f>Table49[[#This Row],[Selling_Price]]-Table49[[#This Row],[Market_Price]]</f>
        <v>1670.4500000000003</v>
      </c>
      <c r="M3713" s="1">
        <f>Table49[[#This Row],[Quantity]]*Table49[[#This Row],[Selling_Price]]</f>
        <v>1265183.9200000002</v>
      </c>
      <c r="N3713" s="1">
        <f>Table49[[#This Row],[Quantity]]*Table49[[#This Row],[Profit_Per_Quantity]]</f>
        <v>608043.80000000005</v>
      </c>
      <c r="O3713" s="1" t="s">
        <v>47</v>
      </c>
    </row>
    <row r="3714" spans="1:15" x14ac:dyDescent="0.3">
      <c r="A3714" s="1" t="s">
        <v>7127</v>
      </c>
      <c r="B3714" s="1" t="s">
        <v>3856</v>
      </c>
      <c r="C3714" s="14" t="s">
        <v>4814</v>
      </c>
      <c r="D3714" s="1" t="s">
        <v>12</v>
      </c>
      <c r="E3714" s="1" t="s">
        <v>28</v>
      </c>
      <c r="F3714" s="1" t="s">
        <v>34</v>
      </c>
      <c r="G3714" s="1" t="s">
        <v>43</v>
      </c>
      <c r="H3714" s="1">
        <v>1028</v>
      </c>
      <c r="I3714" s="1">
        <v>710.15</v>
      </c>
      <c r="J3714" s="1">
        <v>1052.43</v>
      </c>
      <c r="K3714" s="1">
        <v>234</v>
      </c>
      <c r="L3714" s="1">
        <f>Table49[[#This Row],[Selling_Price]]-Table49[[#This Row],[Market_Price]]</f>
        <v>342.28000000000009</v>
      </c>
      <c r="M3714" s="1">
        <f>Table49[[#This Row],[Quantity]]*Table49[[#This Row],[Selling_Price]]</f>
        <v>246268.62000000002</v>
      </c>
      <c r="N3714" s="1">
        <f>Table49[[#This Row],[Quantity]]*Table49[[#This Row],[Profit_Per_Quantity]]</f>
        <v>80093.520000000019</v>
      </c>
      <c r="O3714" s="1" t="s">
        <v>47</v>
      </c>
    </row>
    <row r="3715" spans="1:15" x14ac:dyDescent="0.3">
      <c r="A3715" s="1" t="s">
        <v>7097</v>
      </c>
      <c r="B3715" s="1" t="s">
        <v>3625</v>
      </c>
      <c r="C3715" s="14" t="s">
        <v>4995</v>
      </c>
      <c r="D3715" s="1" t="s">
        <v>18</v>
      </c>
      <c r="E3715" s="1" t="s">
        <v>25</v>
      </c>
      <c r="F3715" s="1" t="s">
        <v>34</v>
      </c>
      <c r="G3715" s="1" t="s">
        <v>36</v>
      </c>
      <c r="H3715" s="1">
        <v>1087</v>
      </c>
      <c r="I3715" s="1">
        <v>1242.6199999999999</v>
      </c>
      <c r="J3715" s="1">
        <v>2046.99</v>
      </c>
      <c r="K3715" s="1">
        <v>70</v>
      </c>
      <c r="L3715" s="1">
        <f>Table49[[#This Row],[Selling_Price]]-Table49[[#This Row],[Market_Price]]</f>
        <v>804.37000000000012</v>
      </c>
      <c r="M3715" s="1">
        <f>Table49[[#This Row],[Quantity]]*Table49[[#This Row],[Selling_Price]]</f>
        <v>143289.29999999999</v>
      </c>
      <c r="N3715" s="1">
        <f>Table49[[#This Row],[Quantity]]*Table49[[#This Row],[Profit_Per_Quantity]]</f>
        <v>56305.900000000009</v>
      </c>
      <c r="O3715" s="1" t="s">
        <v>47</v>
      </c>
    </row>
    <row r="3716" spans="1:15" x14ac:dyDescent="0.3">
      <c r="A3716" s="1" t="s">
        <v>9861</v>
      </c>
      <c r="B3716" s="1" t="s">
        <v>3037</v>
      </c>
      <c r="C3716" s="14" t="s">
        <v>4829</v>
      </c>
      <c r="D3716" s="1" t="s">
        <v>18</v>
      </c>
      <c r="E3716" s="1" t="s">
        <v>24</v>
      </c>
      <c r="F3716" s="1" t="s">
        <v>32</v>
      </c>
      <c r="G3716" s="1" t="s">
        <v>37</v>
      </c>
      <c r="H3716" s="1">
        <v>1074</v>
      </c>
      <c r="I3716" s="1">
        <v>1094.17</v>
      </c>
      <c r="J3716" s="1">
        <v>1571.21</v>
      </c>
      <c r="K3716" s="1">
        <v>34</v>
      </c>
      <c r="L3716" s="1">
        <f>Table49[[#This Row],[Selling_Price]]-Table49[[#This Row],[Market_Price]]</f>
        <v>477.03999999999996</v>
      </c>
      <c r="M3716" s="1">
        <f>Table49[[#This Row],[Quantity]]*Table49[[#This Row],[Selling_Price]]</f>
        <v>53421.14</v>
      </c>
      <c r="N3716" s="1">
        <f>Table49[[#This Row],[Quantity]]*Table49[[#This Row],[Profit_Per_Quantity]]</f>
        <v>16219.359999999999</v>
      </c>
      <c r="O3716" s="1" t="s">
        <v>47</v>
      </c>
    </row>
    <row r="3717" spans="1:15" x14ac:dyDescent="0.3">
      <c r="A3717" s="1" t="s">
        <v>7939</v>
      </c>
      <c r="B3717" s="1" t="s">
        <v>913</v>
      </c>
      <c r="C3717" s="14" t="s">
        <v>6151</v>
      </c>
      <c r="D3717" s="1" t="s">
        <v>19</v>
      </c>
      <c r="E3717" s="1" t="s">
        <v>4349</v>
      </c>
      <c r="F3717" s="1" t="s">
        <v>35</v>
      </c>
      <c r="G3717" s="1" t="s">
        <v>41</v>
      </c>
      <c r="H3717" s="1">
        <v>1055</v>
      </c>
      <c r="I3717" s="1">
        <v>1015.14</v>
      </c>
      <c r="J3717" s="1">
        <v>1940.97</v>
      </c>
      <c r="K3717" s="1">
        <v>313</v>
      </c>
      <c r="L3717" s="1">
        <f>Table49[[#This Row],[Selling_Price]]-Table49[[#This Row],[Market_Price]]</f>
        <v>925.83</v>
      </c>
      <c r="M3717" s="1">
        <f>Table49[[#This Row],[Quantity]]*Table49[[#This Row],[Selling_Price]]</f>
        <v>607523.61</v>
      </c>
      <c r="N3717" s="1">
        <f>Table49[[#This Row],[Quantity]]*Table49[[#This Row],[Profit_Per_Quantity]]</f>
        <v>289784.79000000004</v>
      </c>
      <c r="O3717" s="1" t="s">
        <v>47</v>
      </c>
    </row>
    <row r="3718" spans="1:15" x14ac:dyDescent="0.3">
      <c r="A3718" s="1" t="s">
        <v>8171</v>
      </c>
      <c r="B3718" s="1" t="s">
        <v>311</v>
      </c>
      <c r="C3718" s="14" t="s">
        <v>6089</v>
      </c>
      <c r="D3718" s="1" t="s">
        <v>18</v>
      </c>
      <c r="E3718" s="1" t="s">
        <v>30</v>
      </c>
      <c r="F3718" s="1" t="s">
        <v>31</v>
      </c>
      <c r="G3718" s="1" t="s">
        <v>41</v>
      </c>
      <c r="H3718" s="1">
        <v>1062</v>
      </c>
      <c r="I3718" s="1">
        <v>971.79</v>
      </c>
      <c r="J3718" s="1">
        <v>1381.3</v>
      </c>
      <c r="K3718" s="1">
        <v>68</v>
      </c>
      <c r="L3718" s="1">
        <f>Table49[[#This Row],[Selling_Price]]-Table49[[#This Row],[Market_Price]]</f>
        <v>409.51</v>
      </c>
      <c r="M3718" s="1">
        <f>Table49[[#This Row],[Quantity]]*Table49[[#This Row],[Selling_Price]]</f>
        <v>93928.4</v>
      </c>
      <c r="N3718" s="1">
        <f>Table49[[#This Row],[Quantity]]*Table49[[#This Row],[Profit_Per_Quantity]]</f>
        <v>27846.68</v>
      </c>
      <c r="O3718" s="1" t="s">
        <v>47</v>
      </c>
    </row>
    <row r="3719" spans="1:15" x14ac:dyDescent="0.3">
      <c r="A3719" s="1" t="s">
        <v>9445</v>
      </c>
      <c r="B3719" s="1" t="s">
        <v>2384</v>
      </c>
      <c r="C3719" s="14" t="s">
        <v>5215</v>
      </c>
      <c r="D3719" s="1" t="s">
        <v>16</v>
      </c>
      <c r="E3719" s="1" t="s">
        <v>28</v>
      </c>
      <c r="F3719" s="1" t="s">
        <v>34</v>
      </c>
      <c r="G3719" s="1" t="s">
        <v>44</v>
      </c>
      <c r="H3719" s="1">
        <v>1074</v>
      </c>
      <c r="I3719" s="1">
        <v>1611.86</v>
      </c>
      <c r="J3719" s="1">
        <v>2579.12</v>
      </c>
      <c r="K3719" s="1">
        <v>315</v>
      </c>
      <c r="L3719" s="1">
        <f>Table49[[#This Row],[Selling_Price]]-Table49[[#This Row],[Market_Price]]</f>
        <v>967.26</v>
      </c>
      <c r="M3719" s="1">
        <f>Table49[[#This Row],[Quantity]]*Table49[[#This Row],[Selling_Price]]</f>
        <v>812422.79999999993</v>
      </c>
      <c r="N3719" s="1">
        <f>Table49[[#This Row],[Quantity]]*Table49[[#This Row],[Profit_Per_Quantity]]</f>
        <v>304686.90000000002</v>
      </c>
      <c r="O3719" s="1" t="s">
        <v>47</v>
      </c>
    </row>
    <row r="3720" spans="1:15" x14ac:dyDescent="0.3">
      <c r="A3720" s="1" t="s">
        <v>8007</v>
      </c>
      <c r="B3720" s="1" t="s">
        <v>2587</v>
      </c>
      <c r="C3720" s="14" t="s">
        <v>5119</v>
      </c>
      <c r="D3720" s="1" t="s">
        <v>11</v>
      </c>
      <c r="E3720" s="1" t="s">
        <v>30</v>
      </c>
      <c r="F3720" s="1" t="s">
        <v>34</v>
      </c>
      <c r="G3720" s="1" t="s">
        <v>42</v>
      </c>
      <c r="H3720" s="1">
        <v>1018</v>
      </c>
      <c r="I3720" s="1">
        <v>990.04</v>
      </c>
      <c r="J3720" s="1">
        <v>1960.02</v>
      </c>
      <c r="K3720" s="1">
        <v>425</v>
      </c>
      <c r="L3720" s="1">
        <f>Table49[[#This Row],[Selling_Price]]-Table49[[#This Row],[Market_Price]]</f>
        <v>969.98</v>
      </c>
      <c r="M3720" s="1">
        <f>Table49[[#This Row],[Quantity]]*Table49[[#This Row],[Selling_Price]]</f>
        <v>833008.5</v>
      </c>
      <c r="N3720" s="1">
        <f>Table49[[#This Row],[Quantity]]*Table49[[#This Row],[Profit_Per_Quantity]]</f>
        <v>412241.5</v>
      </c>
      <c r="O3720" s="1" t="s">
        <v>47</v>
      </c>
    </row>
    <row r="3721" spans="1:15" x14ac:dyDescent="0.3">
      <c r="A3721" s="1" t="s">
        <v>8057</v>
      </c>
      <c r="B3721" s="1" t="s">
        <v>110</v>
      </c>
      <c r="C3721" s="14" t="s">
        <v>6189</v>
      </c>
      <c r="D3721" s="1" t="s">
        <v>12</v>
      </c>
      <c r="E3721" s="1" t="s">
        <v>29</v>
      </c>
      <c r="F3721" s="1" t="s">
        <v>34</v>
      </c>
      <c r="G3721" s="1" t="s">
        <v>40</v>
      </c>
      <c r="H3721" s="1">
        <v>1042</v>
      </c>
      <c r="I3721" s="1">
        <v>338.34</v>
      </c>
      <c r="J3721" s="1">
        <v>399.82</v>
      </c>
      <c r="K3721" s="1">
        <v>301</v>
      </c>
      <c r="L3721" s="1">
        <f>Table49[[#This Row],[Selling_Price]]-Table49[[#This Row],[Market_Price]]</f>
        <v>61.480000000000018</v>
      </c>
      <c r="M3721" s="1">
        <f>Table49[[#This Row],[Quantity]]*Table49[[#This Row],[Selling_Price]]</f>
        <v>120345.81999999999</v>
      </c>
      <c r="N3721" s="1">
        <f>Table49[[#This Row],[Quantity]]*Table49[[#This Row],[Profit_Per_Quantity]]</f>
        <v>18505.480000000007</v>
      </c>
      <c r="O3721" s="1" t="s">
        <v>47</v>
      </c>
    </row>
    <row r="3722" spans="1:15" x14ac:dyDescent="0.3">
      <c r="A3722" s="1" t="s">
        <v>8791</v>
      </c>
      <c r="B3722" s="1" t="s">
        <v>1328</v>
      </c>
      <c r="C3722" s="14" t="s">
        <v>4661</v>
      </c>
      <c r="D3722" s="1" t="s">
        <v>16</v>
      </c>
      <c r="E3722" s="1" t="s">
        <v>26</v>
      </c>
      <c r="F3722" s="1" t="s">
        <v>35</v>
      </c>
      <c r="G3722" s="1" t="s">
        <v>40</v>
      </c>
      <c r="H3722" s="1">
        <v>1078</v>
      </c>
      <c r="I3722" s="1">
        <v>753.09</v>
      </c>
      <c r="J3722" s="1">
        <v>1453.39</v>
      </c>
      <c r="K3722" s="1">
        <v>96</v>
      </c>
      <c r="L3722" s="1">
        <f>Table49[[#This Row],[Selling_Price]]-Table49[[#This Row],[Market_Price]]</f>
        <v>700.30000000000007</v>
      </c>
      <c r="M3722" s="1">
        <f>Table49[[#This Row],[Quantity]]*Table49[[#This Row],[Selling_Price]]</f>
        <v>139525.44</v>
      </c>
      <c r="N3722" s="1">
        <f>Table49[[#This Row],[Quantity]]*Table49[[#This Row],[Profit_Per_Quantity]]</f>
        <v>67228.800000000003</v>
      </c>
      <c r="O3722" s="1" t="s">
        <v>47</v>
      </c>
    </row>
    <row r="3723" spans="1:15" x14ac:dyDescent="0.3">
      <c r="A3723" s="1" t="s">
        <v>9368</v>
      </c>
      <c r="B3723" s="1" t="s">
        <v>2257</v>
      </c>
      <c r="C3723" s="14" t="s">
        <v>4707</v>
      </c>
      <c r="D3723" s="1" t="s">
        <v>15</v>
      </c>
      <c r="E3723" s="1" t="s">
        <v>4351</v>
      </c>
      <c r="F3723" s="1" t="s">
        <v>33</v>
      </c>
      <c r="G3723" s="1" t="s">
        <v>38</v>
      </c>
      <c r="H3723" s="1">
        <v>1045</v>
      </c>
      <c r="I3723" s="1">
        <v>1821.65</v>
      </c>
      <c r="J3723" s="1">
        <v>3207.19</v>
      </c>
      <c r="K3723" s="1">
        <v>292</v>
      </c>
      <c r="L3723" s="1">
        <f>Table49[[#This Row],[Selling_Price]]-Table49[[#This Row],[Market_Price]]</f>
        <v>1385.54</v>
      </c>
      <c r="M3723" s="1">
        <f>Table49[[#This Row],[Quantity]]*Table49[[#This Row],[Selling_Price]]</f>
        <v>936499.48</v>
      </c>
      <c r="N3723" s="1">
        <f>Table49[[#This Row],[Quantity]]*Table49[[#This Row],[Profit_Per_Quantity]]</f>
        <v>404577.68</v>
      </c>
      <c r="O3723" s="1" t="s">
        <v>47</v>
      </c>
    </row>
    <row r="3724" spans="1:15" x14ac:dyDescent="0.3">
      <c r="A3724" s="1" t="s">
        <v>9415</v>
      </c>
      <c r="B3724" s="1" t="s">
        <v>2331</v>
      </c>
      <c r="C3724" s="14" t="s">
        <v>5290</v>
      </c>
      <c r="D3724" s="1" t="s">
        <v>13</v>
      </c>
      <c r="E3724" s="1" t="s">
        <v>4349</v>
      </c>
      <c r="F3724" s="1" t="s">
        <v>34</v>
      </c>
      <c r="G3724" s="1" t="s">
        <v>42</v>
      </c>
      <c r="H3724" s="1">
        <v>1037</v>
      </c>
      <c r="I3724" s="1">
        <v>248.58</v>
      </c>
      <c r="J3724" s="1">
        <v>433.03</v>
      </c>
      <c r="K3724" s="1">
        <v>239</v>
      </c>
      <c r="L3724" s="1">
        <f>Table49[[#This Row],[Selling_Price]]-Table49[[#This Row],[Market_Price]]</f>
        <v>184.44999999999996</v>
      </c>
      <c r="M3724" s="1">
        <f>Table49[[#This Row],[Quantity]]*Table49[[#This Row],[Selling_Price]]</f>
        <v>103494.17</v>
      </c>
      <c r="N3724" s="1">
        <f>Table49[[#This Row],[Quantity]]*Table49[[#This Row],[Profit_Per_Quantity]]</f>
        <v>44083.549999999988</v>
      </c>
      <c r="O3724" s="1" t="s">
        <v>47</v>
      </c>
    </row>
    <row r="3725" spans="1:15" x14ac:dyDescent="0.3">
      <c r="A3725" s="1" t="s">
        <v>10119</v>
      </c>
      <c r="B3725" s="1" t="s">
        <v>2983</v>
      </c>
      <c r="C3725" s="14" t="s">
        <v>5121</v>
      </c>
      <c r="D3725" s="1" t="s">
        <v>20</v>
      </c>
      <c r="E3725" s="1" t="s">
        <v>25</v>
      </c>
      <c r="F3725" s="1" t="s">
        <v>31</v>
      </c>
      <c r="G3725" s="1" t="s">
        <v>36</v>
      </c>
      <c r="H3725" s="1">
        <v>1062</v>
      </c>
      <c r="I3725" s="1">
        <v>953.62</v>
      </c>
      <c r="J3725" s="1">
        <v>1804.38</v>
      </c>
      <c r="K3725" s="1">
        <v>12</v>
      </c>
      <c r="L3725" s="1">
        <f>Table49[[#This Row],[Selling_Price]]-Table49[[#This Row],[Market_Price]]</f>
        <v>850.7600000000001</v>
      </c>
      <c r="M3725" s="1">
        <f>Table49[[#This Row],[Quantity]]*Table49[[#This Row],[Selling_Price]]</f>
        <v>21652.560000000001</v>
      </c>
      <c r="N3725" s="1">
        <f>Table49[[#This Row],[Quantity]]*Table49[[#This Row],[Profit_Per_Quantity]]</f>
        <v>10209.120000000001</v>
      </c>
      <c r="O3725" s="1" t="s">
        <v>47</v>
      </c>
    </row>
    <row r="3726" spans="1:15" x14ac:dyDescent="0.3">
      <c r="A3726" s="1" t="s">
        <v>9564</v>
      </c>
      <c r="B3726" s="1" t="s">
        <v>2562</v>
      </c>
      <c r="C3726" s="14" t="s">
        <v>5345</v>
      </c>
      <c r="D3726" s="1" t="s">
        <v>12</v>
      </c>
      <c r="E3726" s="1" t="s">
        <v>4349</v>
      </c>
      <c r="F3726" s="1" t="s">
        <v>34</v>
      </c>
      <c r="G3726" s="1" t="s">
        <v>44</v>
      </c>
      <c r="H3726" s="1">
        <v>1075</v>
      </c>
      <c r="I3726" s="1">
        <v>1013.03</v>
      </c>
      <c r="J3726" s="1">
        <v>1344.64</v>
      </c>
      <c r="K3726" s="1">
        <v>142</v>
      </c>
      <c r="L3726" s="1">
        <f>Table49[[#This Row],[Selling_Price]]-Table49[[#This Row],[Market_Price]]</f>
        <v>331.61000000000013</v>
      </c>
      <c r="M3726" s="1">
        <f>Table49[[#This Row],[Quantity]]*Table49[[#This Row],[Selling_Price]]</f>
        <v>190938.88</v>
      </c>
      <c r="N3726" s="1">
        <f>Table49[[#This Row],[Quantity]]*Table49[[#This Row],[Profit_Per_Quantity]]</f>
        <v>47088.620000000017</v>
      </c>
      <c r="O3726" s="1" t="s">
        <v>47</v>
      </c>
    </row>
    <row r="3727" spans="1:15" x14ac:dyDescent="0.3">
      <c r="A3727" s="1" t="s">
        <v>8256</v>
      </c>
      <c r="B3727" s="1" t="s">
        <v>456</v>
      </c>
      <c r="C3727" s="14" t="s">
        <v>4691</v>
      </c>
      <c r="D3727" s="1" t="s">
        <v>12</v>
      </c>
      <c r="E3727" s="1" t="s">
        <v>4351</v>
      </c>
      <c r="F3727" s="1" t="s">
        <v>33</v>
      </c>
      <c r="G3727" s="1" t="s">
        <v>40</v>
      </c>
      <c r="H3727" s="1">
        <v>1021</v>
      </c>
      <c r="I3727" s="1">
        <v>390.13</v>
      </c>
      <c r="J3727" s="1">
        <v>716.37</v>
      </c>
      <c r="K3727" s="1">
        <v>296</v>
      </c>
      <c r="L3727" s="1">
        <f>Table49[[#This Row],[Selling_Price]]-Table49[[#This Row],[Market_Price]]</f>
        <v>326.24</v>
      </c>
      <c r="M3727" s="1">
        <f>Table49[[#This Row],[Quantity]]*Table49[[#This Row],[Selling_Price]]</f>
        <v>212045.52</v>
      </c>
      <c r="N3727" s="1">
        <f>Table49[[#This Row],[Quantity]]*Table49[[#This Row],[Profit_Per_Quantity]]</f>
        <v>96567.040000000008</v>
      </c>
      <c r="O3727" s="1" t="s">
        <v>47</v>
      </c>
    </row>
    <row r="3728" spans="1:15" x14ac:dyDescent="0.3">
      <c r="A3728" s="1" t="s">
        <v>9713</v>
      </c>
      <c r="B3728" s="1" t="s">
        <v>2798</v>
      </c>
      <c r="C3728" s="14" t="s">
        <v>4877</v>
      </c>
      <c r="D3728" s="1" t="s">
        <v>12</v>
      </c>
      <c r="E3728" s="1" t="s">
        <v>27</v>
      </c>
      <c r="F3728" s="1" t="s">
        <v>34</v>
      </c>
      <c r="G3728" s="1" t="s">
        <v>38</v>
      </c>
      <c r="H3728" s="1">
        <v>1039</v>
      </c>
      <c r="I3728" s="1">
        <v>1778.35</v>
      </c>
      <c r="J3728" s="1">
        <v>2486.88</v>
      </c>
      <c r="K3728" s="1">
        <v>288</v>
      </c>
      <c r="L3728" s="1">
        <f>Table49[[#This Row],[Selling_Price]]-Table49[[#This Row],[Market_Price]]</f>
        <v>708.5300000000002</v>
      </c>
      <c r="M3728" s="1">
        <f>Table49[[#This Row],[Quantity]]*Table49[[#This Row],[Selling_Price]]</f>
        <v>716221.44000000006</v>
      </c>
      <c r="N3728" s="1">
        <f>Table49[[#This Row],[Quantity]]*Table49[[#This Row],[Profit_Per_Quantity]]</f>
        <v>204056.64000000007</v>
      </c>
      <c r="O3728" s="1" t="s">
        <v>47</v>
      </c>
    </row>
    <row r="3729" spans="1:15" x14ac:dyDescent="0.3">
      <c r="A3729" s="1" t="s">
        <v>10098</v>
      </c>
      <c r="B3729" s="1" t="s">
        <v>3430</v>
      </c>
      <c r="C3729" s="14" t="s">
        <v>4928</v>
      </c>
      <c r="D3729" s="1" t="s">
        <v>12</v>
      </c>
      <c r="E3729" s="1" t="s">
        <v>28</v>
      </c>
      <c r="F3729" s="1" t="s">
        <v>33</v>
      </c>
      <c r="G3729" s="1" t="s">
        <v>4352</v>
      </c>
      <c r="H3729" s="1">
        <v>1052</v>
      </c>
      <c r="I3729" s="1">
        <v>971.67</v>
      </c>
      <c r="J3729" s="1">
        <v>1362.88</v>
      </c>
      <c r="K3729" s="1">
        <v>126</v>
      </c>
      <c r="L3729" s="1">
        <f>Table49[[#This Row],[Selling_Price]]-Table49[[#This Row],[Market_Price]]</f>
        <v>391.21000000000015</v>
      </c>
      <c r="M3729" s="1">
        <f>Table49[[#This Row],[Quantity]]*Table49[[#This Row],[Selling_Price]]</f>
        <v>171722.88</v>
      </c>
      <c r="N3729" s="1">
        <f>Table49[[#This Row],[Quantity]]*Table49[[#This Row],[Profit_Per_Quantity]]</f>
        <v>49292.460000000021</v>
      </c>
      <c r="O3729" s="1" t="s">
        <v>47</v>
      </c>
    </row>
    <row r="3730" spans="1:15" x14ac:dyDescent="0.3">
      <c r="A3730" s="1" t="s">
        <v>7786</v>
      </c>
      <c r="B3730" s="1" t="s">
        <v>3241</v>
      </c>
      <c r="C3730" s="14" t="s">
        <v>5270</v>
      </c>
      <c r="D3730" s="1" t="s">
        <v>14</v>
      </c>
      <c r="E3730" s="1" t="s">
        <v>27</v>
      </c>
      <c r="F3730" s="1" t="s">
        <v>35</v>
      </c>
      <c r="G3730" s="1" t="s">
        <v>41</v>
      </c>
      <c r="H3730" s="1">
        <v>1001</v>
      </c>
      <c r="I3730" s="1">
        <v>298.85000000000002</v>
      </c>
      <c r="J3730" s="1">
        <v>419.53</v>
      </c>
      <c r="K3730" s="1">
        <v>377</v>
      </c>
      <c r="L3730" s="1">
        <f>Table49[[#This Row],[Selling_Price]]-Table49[[#This Row],[Market_Price]]</f>
        <v>120.67999999999995</v>
      </c>
      <c r="M3730" s="1">
        <f>Table49[[#This Row],[Quantity]]*Table49[[#This Row],[Selling_Price]]</f>
        <v>158162.81</v>
      </c>
      <c r="N3730" s="1">
        <f>Table49[[#This Row],[Quantity]]*Table49[[#This Row],[Profit_Per_Quantity]]</f>
        <v>45496.359999999979</v>
      </c>
      <c r="O3730" s="1" t="s">
        <v>47</v>
      </c>
    </row>
    <row r="3731" spans="1:15" x14ac:dyDescent="0.3">
      <c r="A3731" s="1" t="s">
        <v>7501</v>
      </c>
      <c r="B3731" s="1" t="s">
        <v>1221</v>
      </c>
      <c r="C3731" s="14" t="s">
        <v>6078</v>
      </c>
      <c r="D3731" s="1" t="s">
        <v>12</v>
      </c>
      <c r="E3731" s="1" t="s">
        <v>29</v>
      </c>
      <c r="F3731" s="1" t="s">
        <v>35</v>
      </c>
      <c r="G3731" s="1" t="s">
        <v>4352</v>
      </c>
      <c r="H3731" s="1">
        <v>1073</v>
      </c>
      <c r="I3731" s="1">
        <v>1501.87</v>
      </c>
      <c r="J3731" s="1">
        <v>2922.26</v>
      </c>
      <c r="K3731" s="1">
        <v>85</v>
      </c>
      <c r="L3731" s="1">
        <f>Table49[[#This Row],[Selling_Price]]-Table49[[#This Row],[Market_Price]]</f>
        <v>1420.3900000000003</v>
      </c>
      <c r="M3731" s="1">
        <f>Table49[[#This Row],[Quantity]]*Table49[[#This Row],[Selling_Price]]</f>
        <v>248392.1</v>
      </c>
      <c r="N3731" s="1">
        <f>Table49[[#This Row],[Quantity]]*Table49[[#This Row],[Profit_Per_Quantity]]</f>
        <v>120733.15000000002</v>
      </c>
      <c r="O3731" s="1" t="s">
        <v>47</v>
      </c>
    </row>
    <row r="3732" spans="1:15" x14ac:dyDescent="0.3">
      <c r="A3732" s="1" t="s">
        <v>8407</v>
      </c>
      <c r="B3732" s="1" t="s">
        <v>703</v>
      </c>
      <c r="C3732" s="14" t="s">
        <v>4822</v>
      </c>
      <c r="D3732" s="1" t="s">
        <v>15</v>
      </c>
      <c r="E3732" s="1" t="s">
        <v>30</v>
      </c>
      <c r="F3732" s="1" t="s">
        <v>33</v>
      </c>
      <c r="G3732" s="1" t="s">
        <v>44</v>
      </c>
      <c r="H3732" s="1">
        <v>1087</v>
      </c>
      <c r="I3732" s="1">
        <v>1530.4</v>
      </c>
      <c r="J3732" s="1">
        <v>2085.9</v>
      </c>
      <c r="K3732" s="1">
        <v>124</v>
      </c>
      <c r="L3732" s="1">
        <f>Table49[[#This Row],[Selling_Price]]-Table49[[#This Row],[Market_Price]]</f>
        <v>555.5</v>
      </c>
      <c r="M3732" s="1">
        <f>Table49[[#This Row],[Quantity]]*Table49[[#This Row],[Selling_Price]]</f>
        <v>258651.6</v>
      </c>
      <c r="N3732" s="1">
        <f>Table49[[#This Row],[Quantity]]*Table49[[#This Row],[Profit_Per_Quantity]]</f>
        <v>68882</v>
      </c>
      <c r="O3732" s="1" t="s">
        <v>47</v>
      </c>
    </row>
    <row r="3733" spans="1:15" x14ac:dyDescent="0.3">
      <c r="A3733" s="1" t="s">
        <v>8747</v>
      </c>
      <c r="B3733" s="1" t="s">
        <v>1245</v>
      </c>
      <c r="C3733" s="14" t="s">
        <v>5415</v>
      </c>
      <c r="D3733" s="1" t="s">
        <v>14</v>
      </c>
      <c r="E3733" s="1" t="s">
        <v>25</v>
      </c>
      <c r="F3733" s="1" t="s">
        <v>34</v>
      </c>
      <c r="G3733" s="1" t="s">
        <v>45</v>
      </c>
      <c r="H3733" s="1">
        <v>1099</v>
      </c>
      <c r="I3733" s="1">
        <v>1989.06</v>
      </c>
      <c r="J3733" s="1">
        <v>3737.13</v>
      </c>
      <c r="K3733" s="1">
        <v>77</v>
      </c>
      <c r="L3733" s="1">
        <f>Table49[[#This Row],[Selling_Price]]-Table49[[#This Row],[Market_Price]]</f>
        <v>1748.0700000000002</v>
      </c>
      <c r="M3733" s="1">
        <f>Table49[[#This Row],[Quantity]]*Table49[[#This Row],[Selling_Price]]</f>
        <v>287759.01</v>
      </c>
      <c r="N3733" s="1">
        <f>Table49[[#This Row],[Quantity]]*Table49[[#This Row],[Profit_Per_Quantity]]</f>
        <v>134601.39000000001</v>
      </c>
      <c r="O3733" s="1" t="s">
        <v>47</v>
      </c>
    </row>
    <row r="3734" spans="1:15" x14ac:dyDescent="0.3">
      <c r="A3734" s="1" t="s">
        <v>9916</v>
      </c>
      <c r="B3734" s="1" t="s">
        <v>3125</v>
      </c>
      <c r="C3734" s="14" t="s">
        <v>4745</v>
      </c>
      <c r="D3734" s="1" t="s">
        <v>14</v>
      </c>
      <c r="E3734" s="1" t="s">
        <v>21</v>
      </c>
      <c r="F3734" s="1" t="s">
        <v>34</v>
      </c>
      <c r="G3734" s="1" t="s">
        <v>40</v>
      </c>
      <c r="H3734" s="1">
        <v>1045</v>
      </c>
      <c r="I3734" s="1">
        <v>1766.1</v>
      </c>
      <c r="J3734" s="1">
        <v>2477.5700000000002</v>
      </c>
      <c r="K3734" s="1">
        <v>285</v>
      </c>
      <c r="L3734" s="1">
        <f>Table49[[#This Row],[Selling_Price]]-Table49[[#This Row],[Market_Price]]</f>
        <v>711.47000000000025</v>
      </c>
      <c r="M3734" s="1">
        <f>Table49[[#This Row],[Quantity]]*Table49[[#This Row],[Selling_Price]]</f>
        <v>706107.45000000007</v>
      </c>
      <c r="N3734" s="1">
        <f>Table49[[#This Row],[Quantity]]*Table49[[#This Row],[Profit_Per_Quantity]]</f>
        <v>202768.95000000007</v>
      </c>
      <c r="O3734" s="1" t="s">
        <v>47</v>
      </c>
    </row>
    <row r="3735" spans="1:15" x14ac:dyDescent="0.3">
      <c r="A3735" s="1" t="s">
        <v>7655</v>
      </c>
      <c r="B3735" s="1" t="s">
        <v>805</v>
      </c>
      <c r="C3735" s="14" t="s">
        <v>5964</v>
      </c>
      <c r="D3735" s="1" t="s">
        <v>11</v>
      </c>
      <c r="E3735" s="1" t="s">
        <v>26</v>
      </c>
      <c r="F3735" s="1" t="s">
        <v>31</v>
      </c>
      <c r="G3735" s="1" t="s">
        <v>36</v>
      </c>
      <c r="H3735" s="1">
        <v>1021</v>
      </c>
      <c r="I3735" s="1">
        <v>1126.54</v>
      </c>
      <c r="J3735" s="1">
        <v>1792.32</v>
      </c>
      <c r="K3735" s="1">
        <v>419</v>
      </c>
      <c r="L3735" s="1">
        <f>Table49[[#This Row],[Selling_Price]]-Table49[[#This Row],[Market_Price]]</f>
        <v>665.78</v>
      </c>
      <c r="M3735" s="1">
        <f>Table49[[#This Row],[Quantity]]*Table49[[#This Row],[Selling_Price]]</f>
        <v>750982.08</v>
      </c>
      <c r="N3735" s="1">
        <f>Table49[[#This Row],[Quantity]]*Table49[[#This Row],[Profit_Per_Quantity]]</f>
        <v>278961.82</v>
      </c>
      <c r="O3735" s="1" t="s">
        <v>47</v>
      </c>
    </row>
    <row r="3736" spans="1:15" x14ac:dyDescent="0.3">
      <c r="A3736" s="1" t="s">
        <v>8986</v>
      </c>
      <c r="B3736" s="1" t="s">
        <v>1656</v>
      </c>
      <c r="C3736" s="14" t="s">
        <v>5929</v>
      </c>
      <c r="D3736" s="1" t="s">
        <v>13</v>
      </c>
      <c r="E3736" s="1" t="s">
        <v>4351</v>
      </c>
      <c r="F3736" s="1" t="s">
        <v>34</v>
      </c>
      <c r="G3736" s="1" t="s">
        <v>44</v>
      </c>
      <c r="H3736" s="1">
        <v>1049</v>
      </c>
      <c r="I3736" s="1">
        <v>1270.73</v>
      </c>
      <c r="J3736" s="1">
        <v>2370.65</v>
      </c>
      <c r="K3736" s="1">
        <v>111</v>
      </c>
      <c r="L3736" s="1">
        <f>Table49[[#This Row],[Selling_Price]]-Table49[[#This Row],[Market_Price]]</f>
        <v>1099.92</v>
      </c>
      <c r="M3736" s="1">
        <f>Table49[[#This Row],[Quantity]]*Table49[[#This Row],[Selling_Price]]</f>
        <v>263142.15000000002</v>
      </c>
      <c r="N3736" s="1">
        <f>Table49[[#This Row],[Quantity]]*Table49[[#This Row],[Profit_Per_Quantity]]</f>
        <v>122091.12000000001</v>
      </c>
      <c r="O3736" s="1" t="s">
        <v>47</v>
      </c>
    </row>
    <row r="3737" spans="1:15" x14ac:dyDescent="0.3">
      <c r="A3737" s="1" t="s">
        <v>8762</v>
      </c>
      <c r="B3737" s="1" t="s">
        <v>1275</v>
      </c>
      <c r="C3737" s="14" t="s">
        <v>6064</v>
      </c>
      <c r="D3737" s="1" t="s">
        <v>18</v>
      </c>
      <c r="E3737" s="1" t="s">
        <v>4351</v>
      </c>
      <c r="F3737" s="1" t="s">
        <v>33</v>
      </c>
      <c r="G3737" s="1" t="s">
        <v>4352</v>
      </c>
      <c r="H3737" s="1">
        <v>1057</v>
      </c>
      <c r="I3737" s="1">
        <v>1365.51</v>
      </c>
      <c r="J3737" s="1">
        <v>1657.01</v>
      </c>
      <c r="K3737" s="1">
        <v>462</v>
      </c>
      <c r="L3737" s="1">
        <f>Table49[[#This Row],[Selling_Price]]-Table49[[#This Row],[Market_Price]]</f>
        <v>291.5</v>
      </c>
      <c r="M3737" s="1">
        <f>Table49[[#This Row],[Quantity]]*Table49[[#This Row],[Selling_Price]]</f>
        <v>765538.62</v>
      </c>
      <c r="N3737" s="1">
        <f>Table49[[#This Row],[Quantity]]*Table49[[#This Row],[Profit_Per_Quantity]]</f>
        <v>134673</v>
      </c>
      <c r="O3737" s="1" t="s">
        <v>47</v>
      </c>
    </row>
    <row r="3738" spans="1:15" x14ac:dyDescent="0.3">
      <c r="A3738" s="1" t="s">
        <v>8799</v>
      </c>
      <c r="B3738" s="1" t="s">
        <v>1340</v>
      </c>
      <c r="C3738" s="14" t="s">
        <v>4553</v>
      </c>
      <c r="D3738" s="1" t="s">
        <v>13</v>
      </c>
      <c r="E3738" s="1" t="s">
        <v>4349</v>
      </c>
      <c r="F3738" s="1" t="s">
        <v>32</v>
      </c>
      <c r="G3738" s="1" t="s">
        <v>4352</v>
      </c>
      <c r="H3738" s="1">
        <v>1015</v>
      </c>
      <c r="I3738" s="1">
        <v>1153.21</v>
      </c>
      <c r="J3738" s="1">
        <v>1777.23</v>
      </c>
      <c r="K3738" s="1">
        <v>28</v>
      </c>
      <c r="L3738" s="1">
        <f>Table49[[#This Row],[Selling_Price]]-Table49[[#This Row],[Market_Price]]</f>
        <v>624.02</v>
      </c>
      <c r="M3738" s="1">
        <f>Table49[[#This Row],[Quantity]]*Table49[[#This Row],[Selling_Price]]</f>
        <v>49762.44</v>
      </c>
      <c r="N3738" s="1">
        <f>Table49[[#This Row],[Quantity]]*Table49[[#This Row],[Profit_Per_Quantity]]</f>
        <v>17472.559999999998</v>
      </c>
      <c r="O3738" s="1" t="s">
        <v>47</v>
      </c>
    </row>
    <row r="3739" spans="1:15" x14ac:dyDescent="0.3">
      <c r="A3739" s="1" t="s">
        <v>8849</v>
      </c>
      <c r="B3739" s="1" t="s">
        <v>1427</v>
      </c>
      <c r="C3739" s="14" t="s">
        <v>6016</v>
      </c>
      <c r="D3739" s="1" t="s">
        <v>19</v>
      </c>
      <c r="E3739" s="1" t="s">
        <v>29</v>
      </c>
      <c r="F3739" s="1" t="s">
        <v>32</v>
      </c>
      <c r="G3739" s="1" t="s">
        <v>45</v>
      </c>
      <c r="H3739" s="1">
        <v>1046</v>
      </c>
      <c r="I3739" s="1">
        <v>386.94</v>
      </c>
      <c r="J3739" s="1">
        <v>442.95</v>
      </c>
      <c r="K3739" s="1">
        <v>317</v>
      </c>
      <c r="L3739" s="1">
        <f>Table49[[#This Row],[Selling_Price]]-Table49[[#This Row],[Market_Price]]</f>
        <v>56.009999999999991</v>
      </c>
      <c r="M3739" s="1">
        <f>Table49[[#This Row],[Quantity]]*Table49[[#This Row],[Selling_Price]]</f>
        <v>140415.15</v>
      </c>
      <c r="N3739" s="1">
        <f>Table49[[#This Row],[Quantity]]*Table49[[#This Row],[Profit_Per_Quantity]]</f>
        <v>17755.169999999998</v>
      </c>
      <c r="O3739" s="1" t="s">
        <v>47</v>
      </c>
    </row>
    <row r="3740" spans="1:15" x14ac:dyDescent="0.3">
      <c r="A3740" s="1" t="s">
        <v>10581</v>
      </c>
      <c r="B3740" s="1" t="s">
        <v>4167</v>
      </c>
      <c r="C3740" s="14" t="s">
        <v>4532</v>
      </c>
      <c r="D3740" s="1" t="s">
        <v>20</v>
      </c>
      <c r="E3740" s="1" t="s">
        <v>30</v>
      </c>
      <c r="F3740" s="1" t="s">
        <v>31</v>
      </c>
      <c r="G3740" s="1" t="s">
        <v>41</v>
      </c>
      <c r="H3740" s="1">
        <v>1073</v>
      </c>
      <c r="I3740" s="1">
        <v>1711.85</v>
      </c>
      <c r="J3740" s="1">
        <v>2801.18</v>
      </c>
      <c r="K3740" s="1">
        <v>143</v>
      </c>
      <c r="L3740" s="1">
        <f>Table49[[#This Row],[Selling_Price]]-Table49[[#This Row],[Market_Price]]</f>
        <v>1089.33</v>
      </c>
      <c r="M3740" s="1">
        <f>Table49[[#This Row],[Quantity]]*Table49[[#This Row],[Selling_Price]]</f>
        <v>400568.74</v>
      </c>
      <c r="N3740" s="1">
        <f>Table49[[#This Row],[Quantity]]*Table49[[#This Row],[Profit_Per_Quantity]]</f>
        <v>155774.19</v>
      </c>
      <c r="O3740" s="1" t="s">
        <v>47</v>
      </c>
    </row>
    <row r="3741" spans="1:15" x14ac:dyDescent="0.3">
      <c r="A3741" s="1" t="s">
        <v>10419</v>
      </c>
      <c r="B3741" s="1" t="s">
        <v>3892</v>
      </c>
      <c r="C3741" s="14" t="s">
        <v>4784</v>
      </c>
      <c r="D3741" s="1" t="s">
        <v>18</v>
      </c>
      <c r="E3741" s="1" t="s">
        <v>4351</v>
      </c>
      <c r="F3741" s="1" t="s">
        <v>33</v>
      </c>
      <c r="G3741" s="1" t="s">
        <v>42</v>
      </c>
      <c r="H3741" s="1">
        <v>1020</v>
      </c>
      <c r="I3741" s="1">
        <v>1531.54</v>
      </c>
      <c r="J3741" s="1">
        <v>2654.11</v>
      </c>
      <c r="K3741" s="1">
        <v>380</v>
      </c>
      <c r="L3741" s="1">
        <f>Table49[[#This Row],[Selling_Price]]-Table49[[#This Row],[Market_Price]]</f>
        <v>1122.5700000000002</v>
      </c>
      <c r="M3741" s="1">
        <f>Table49[[#This Row],[Quantity]]*Table49[[#This Row],[Selling_Price]]</f>
        <v>1008561.8</v>
      </c>
      <c r="N3741" s="1">
        <f>Table49[[#This Row],[Quantity]]*Table49[[#This Row],[Profit_Per_Quantity]]</f>
        <v>426576.60000000003</v>
      </c>
      <c r="O3741" s="1" t="s">
        <v>47</v>
      </c>
    </row>
    <row r="3742" spans="1:15" x14ac:dyDescent="0.3">
      <c r="A3742" s="1" t="s">
        <v>6692</v>
      </c>
      <c r="B3742" s="1" t="s">
        <v>1518</v>
      </c>
      <c r="C3742" s="14" t="s">
        <v>5297</v>
      </c>
      <c r="D3742" s="1" t="s">
        <v>16</v>
      </c>
      <c r="E3742" s="1" t="s">
        <v>4349</v>
      </c>
      <c r="F3742" s="1" t="s">
        <v>33</v>
      </c>
      <c r="G3742" s="1" t="s">
        <v>45</v>
      </c>
      <c r="H3742" s="1">
        <v>1034</v>
      </c>
      <c r="I3742" s="1">
        <v>176.75</v>
      </c>
      <c r="J3742" s="1">
        <v>352.98</v>
      </c>
      <c r="K3742" s="1">
        <v>57</v>
      </c>
      <c r="L3742" s="1">
        <f>Table49[[#This Row],[Selling_Price]]-Table49[[#This Row],[Market_Price]]</f>
        <v>176.23000000000002</v>
      </c>
      <c r="M3742" s="1">
        <f>Table49[[#This Row],[Quantity]]*Table49[[#This Row],[Selling_Price]]</f>
        <v>20119.86</v>
      </c>
      <c r="N3742" s="1">
        <f>Table49[[#This Row],[Quantity]]*Table49[[#This Row],[Profit_Per_Quantity]]</f>
        <v>10045.11</v>
      </c>
      <c r="O3742" s="1" t="s">
        <v>47</v>
      </c>
    </row>
    <row r="3743" spans="1:15" x14ac:dyDescent="0.3">
      <c r="A3743" s="1" t="s">
        <v>7331</v>
      </c>
      <c r="B3743" s="1" t="s">
        <v>1419</v>
      </c>
      <c r="C3743" s="14" t="s">
        <v>5043</v>
      </c>
      <c r="D3743" s="1" t="s">
        <v>14</v>
      </c>
      <c r="E3743" s="1" t="s">
        <v>28</v>
      </c>
      <c r="F3743" s="1" t="s">
        <v>34</v>
      </c>
      <c r="G3743" s="1" t="s">
        <v>38</v>
      </c>
      <c r="H3743" s="1">
        <v>1032</v>
      </c>
      <c r="I3743" s="1">
        <v>383.08</v>
      </c>
      <c r="J3743" s="1">
        <v>702.78</v>
      </c>
      <c r="K3743" s="1">
        <v>150</v>
      </c>
      <c r="L3743" s="1">
        <f>Table49[[#This Row],[Selling_Price]]-Table49[[#This Row],[Market_Price]]</f>
        <v>319.7</v>
      </c>
      <c r="M3743" s="1">
        <f>Table49[[#This Row],[Quantity]]*Table49[[#This Row],[Selling_Price]]</f>
        <v>105417</v>
      </c>
      <c r="N3743" s="1">
        <f>Table49[[#This Row],[Quantity]]*Table49[[#This Row],[Profit_Per_Quantity]]</f>
        <v>47955</v>
      </c>
      <c r="O3743" s="1" t="s">
        <v>47</v>
      </c>
    </row>
    <row r="3744" spans="1:15" x14ac:dyDescent="0.3">
      <c r="A3744" s="1" t="s">
        <v>8223</v>
      </c>
      <c r="B3744" s="1" t="s">
        <v>397</v>
      </c>
      <c r="C3744" s="14" t="s">
        <v>5128</v>
      </c>
      <c r="D3744" s="1" t="s">
        <v>11</v>
      </c>
      <c r="E3744" s="1" t="s">
        <v>30</v>
      </c>
      <c r="F3744" s="1" t="s">
        <v>32</v>
      </c>
      <c r="G3744" s="1" t="s">
        <v>45</v>
      </c>
      <c r="H3744" s="1">
        <v>1045</v>
      </c>
      <c r="I3744" s="1">
        <v>1437.53</v>
      </c>
      <c r="J3744" s="1">
        <v>2174.94</v>
      </c>
      <c r="K3744" s="1">
        <v>192</v>
      </c>
      <c r="L3744" s="1">
        <f>Table49[[#This Row],[Selling_Price]]-Table49[[#This Row],[Market_Price]]</f>
        <v>737.41000000000008</v>
      </c>
      <c r="M3744" s="1">
        <f>Table49[[#This Row],[Quantity]]*Table49[[#This Row],[Selling_Price]]</f>
        <v>417588.47999999998</v>
      </c>
      <c r="N3744" s="1">
        <f>Table49[[#This Row],[Quantity]]*Table49[[#This Row],[Profit_Per_Quantity]]</f>
        <v>141582.72000000003</v>
      </c>
      <c r="O3744" s="1" t="s">
        <v>47</v>
      </c>
    </row>
    <row r="3745" spans="1:15" x14ac:dyDescent="0.3">
      <c r="A3745" s="1" t="s">
        <v>8316</v>
      </c>
      <c r="B3745" s="1" t="s">
        <v>397</v>
      </c>
      <c r="C3745" s="14" t="s">
        <v>4611</v>
      </c>
      <c r="D3745" s="1" t="s">
        <v>13</v>
      </c>
      <c r="E3745" s="1" t="s">
        <v>27</v>
      </c>
      <c r="F3745" s="1" t="s">
        <v>31</v>
      </c>
      <c r="G3745" s="1" t="s">
        <v>38</v>
      </c>
      <c r="H3745" s="1">
        <v>1094</v>
      </c>
      <c r="I3745" s="1">
        <v>642.66999999999996</v>
      </c>
      <c r="J3745" s="1">
        <v>879.67</v>
      </c>
      <c r="K3745" s="1">
        <v>188</v>
      </c>
      <c r="L3745" s="1">
        <f>Table49[[#This Row],[Selling_Price]]-Table49[[#This Row],[Market_Price]]</f>
        <v>237</v>
      </c>
      <c r="M3745" s="1">
        <f>Table49[[#This Row],[Quantity]]*Table49[[#This Row],[Selling_Price]]</f>
        <v>165377.96</v>
      </c>
      <c r="N3745" s="1">
        <f>Table49[[#This Row],[Quantity]]*Table49[[#This Row],[Profit_Per_Quantity]]</f>
        <v>44556</v>
      </c>
      <c r="O3745" s="1" t="s">
        <v>47</v>
      </c>
    </row>
    <row r="3746" spans="1:15" x14ac:dyDescent="0.3">
      <c r="A3746" s="1" t="s">
        <v>8437</v>
      </c>
      <c r="B3746" s="1" t="s">
        <v>757</v>
      </c>
      <c r="C3746" s="14" t="s">
        <v>5643</v>
      </c>
      <c r="D3746" s="1" t="s">
        <v>15</v>
      </c>
      <c r="E3746" s="1" t="s">
        <v>27</v>
      </c>
      <c r="F3746" s="1" t="s">
        <v>33</v>
      </c>
      <c r="G3746" s="1" t="s">
        <v>4352</v>
      </c>
      <c r="H3746" s="1">
        <v>1038</v>
      </c>
      <c r="I3746" s="1">
        <v>1312.42</v>
      </c>
      <c r="J3746" s="1">
        <v>2586.96</v>
      </c>
      <c r="K3746" s="1">
        <v>384</v>
      </c>
      <c r="L3746" s="1">
        <f>Table49[[#This Row],[Selling_Price]]-Table49[[#This Row],[Market_Price]]</f>
        <v>1274.54</v>
      </c>
      <c r="M3746" s="1">
        <f>Table49[[#This Row],[Quantity]]*Table49[[#This Row],[Selling_Price]]</f>
        <v>993392.64000000001</v>
      </c>
      <c r="N3746" s="1">
        <f>Table49[[#This Row],[Quantity]]*Table49[[#This Row],[Profit_Per_Quantity]]</f>
        <v>489423.35999999999</v>
      </c>
      <c r="O3746" s="1" t="s">
        <v>47</v>
      </c>
    </row>
    <row r="3747" spans="1:15" x14ac:dyDescent="0.3">
      <c r="A3747" s="1" t="s">
        <v>7270</v>
      </c>
      <c r="B3747" s="1" t="s">
        <v>1076</v>
      </c>
      <c r="C3747" s="14" t="s">
        <v>5957</v>
      </c>
      <c r="D3747" s="1" t="s">
        <v>14</v>
      </c>
      <c r="E3747" s="1" t="s">
        <v>4351</v>
      </c>
      <c r="F3747" s="1" t="s">
        <v>32</v>
      </c>
      <c r="G3747" s="1" t="s">
        <v>43</v>
      </c>
      <c r="H3747" s="1">
        <v>1091</v>
      </c>
      <c r="I3747" s="1">
        <v>1811.19</v>
      </c>
      <c r="J3747" s="1">
        <v>2118.36</v>
      </c>
      <c r="K3747" s="1">
        <v>344</v>
      </c>
      <c r="L3747" s="1">
        <f>Table49[[#This Row],[Selling_Price]]-Table49[[#This Row],[Market_Price]]</f>
        <v>307.17000000000007</v>
      </c>
      <c r="M3747" s="1">
        <f>Table49[[#This Row],[Quantity]]*Table49[[#This Row],[Selling_Price]]</f>
        <v>728715.84000000008</v>
      </c>
      <c r="N3747" s="1">
        <f>Table49[[#This Row],[Quantity]]*Table49[[#This Row],[Profit_Per_Quantity]]</f>
        <v>105666.48000000003</v>
      </c>
      <c r="O3747" s="1" t="s">
        <v>47</v>
      </c>
    </row>
    <row r="3748" spans="1:15" x14ac:dyDescent="0.3">
      <c r="A3748" s="1" t="s">
        <v>7769</v>
      </c>
      <c r="B3748" s="1" t="s">
        <v>473</v>
      </c>
      <c r="C3748" s="14" t="s">
        <v>4714</v>
      </c>
      <c r="D3748" s="1" t="s">
        <v>18</v>
      </c>
      <c r="E3748" s="1" t="s">
        <v>26</v>
      </c>
      <c r="F3748" s="1" t="s">
        <v>32</v>
      </c>
      <c r="G3748" s="1" t="s">
        <v>36</v>
      </c>
      <c r="H3748" s="1">
        <v>1062</v>
      </c>
      <c r="I3748" s="1">
        <v>1741.07</v>
      </c>
      <c r="J3748" s="1">
        <v>2139.0500000000002</v>
      </c>
      <c r="K3748" s="1">
        <v>266</v>
      </c>
      <c r="L3748" s="1">
        <f>Table49[[#This Row],[Selling_Price]]-Table49[[#This Row],[Market_Price]]</f>
        <v>397.98000000000025</v>
      </c>
      <c r="M3748" s="1">
        <f>Table49[[#This Row],[Quantity]]*Table49[[#This Row],[Selling_Price]]</f>
        <v>568987.30000000005</v>
      </c>
      <c r="N3748" s="1">
        <f>Table49[[#This Row],[Quantity]]*Table49[[#This Row],[Profit_Per_Quantity]]</f>
        <v>105862.68000000007</v>
      </c>
      <c r="O3748" s="1" t="s">
        <v>47</v>
      </c>
    </row>
    <row r="3749" spans="1:15" x14ac:dyDescent="0.3">
      <c r="A3749" s="1" t="s">
        <v>6506</v>
      </c>
      <c r="B3749" s="1" t="s">
        <v>1680</v>
      </c>
      <c r="C3749" s="14" t="s">
        <v>4815</v>
      </c>
      <c r="D3749" s="1" t="s">
        <v>20</v>
      </c>
      <c r="E3749" s="1" t="s">
        <v>28</v>
      </c>
      <c r="F3749" s="1" t="s">
        <v>31</v>
      </c>
      <c r="G3749" s="1" t="s">
        <v>4352</v>
      </c>
      <c r="H3749" s="1">
        <v>1025</v>
      </c>
      <c r="I3749" s="1">
        <v>572.19000000000005</v>
      </c>
      <c r="J3749" s="1">
        <v>689.08</v>
      </c>
      <c r="K3749" s="1">
        <v>213</v>
      </c>
      <c r="L3749" s="1">
        <f>Table49[[#This Row],[Selling_Price]]-Table49[[#This Row],[Market_Price]]</f>
        <v>116.88999999999999</v>
      </c>
      <c r="M3749" s="1">
        <f>Table49[[#This Row],[Quantity]]*Table49[[#This Row],[Selling_Price]]</f>
        <v>146774.04</v>
      </c>
      <c r="N3749" s="1">
        <f>Table49[[#This Row],[Quantity]]*Table49[[#This Row],[Profit_Per_Quantity]]</f>
        <v>24897.569999999996</v>
      </c>
      <c r="O3749" s="1" t="s">
        <v>47</v>
      </c>
    </row>
    <row r="3750" spans="1:15" x14ac:dyDescent="0.3">
      <c r="A3750" s="1" t="s">
        <v>9316</v>
      </c>
      <c r="B3750" s="1" t="s">
        <v>2176</v>
      </c>
      <c r="C3750" s="14" t="s">
        <v>4426</v>
      </c>
      <c r="D3750" s="1" t="s">
        <v>19</v>
      </c>
      <c r="E3750" s="1" t="s">
        <v>27</v>
      </c>
      <c r="F3750" s="1" t="s">
        <v>33</v>
      </c>
      <c r="G3750" s="1" t="s">
        <v>4352</v>
      </c>
      <c r="H3750" s="1">
        <v>1062</v>
      </c>
      <c r="I3750" s="1">
        <v>512.77</v>
      </c>
      <c r="J3750" s="1">
        <v>573.55999999999995</v>
      </c>
      <c r="K3750" s="1">
        <v>135</v>
      </c>
      <c r="L3750" s="1">
        <f>Table49[[#This Row],[Selling_Price]]-Table49[[#This Row],[Market_Price]]</f>
        <v>60.789999999999964</v>
      </c>
      <c r="M3750" s="1">
        <f>Table49[[#This Row],[Quantity]]*Table49[[#This Row],[Selling_Price]]</f>
        <v>77430.599999999991</v>
      </c>
      <c r="N3750" s="1">
        <f>Table49[[#This Row],[Quantity]]*Table49[[#This Row],[Profit_Per_Quantity]]</f>
        <v>8206.6499999999942</v>
      </c>
      <c r="O3750" s="1" t="s">
        <v>47</v>
      </c>
    </row>
    <row r="3751" spans="1:15" x14ac:dyDescent="0.3">
      <c r="A3751" s="1" t="s">
        <v>10364</v>
      </c>
      <c r="B3751" s="1" t="s">
        <v>3800</v>
      </c>
      <c r="C3751" s="14" t="s">
        <v>4855</v>
      </c>
      <c r="D3751" s="1" t="s">
        <v>14</v>
      </c>
      <c r="E3751" s="1" t="s">
        <v>4349</v>
      </c>
      <c r="F3751" s="1" t="s">
        <v>31</v>
      </c>
      <c r="G3751" s="1" t="s">
        <v>44</v>
      </c>
      <c r="H3751" s="1">
        <v>1084</v>
      </c>
      <c r="I3751" s="1">
        <v>147.84</v>
      </c>
      <c r="J3751" s="1">
        <v>178.39</v>
      </c>
      <c r="K3751" s="1">
        <v>428</v>
      </c>
      <c r="L3751" s="1">
        <f>Table49[[#This Row],[Selling_Price]]-Table49[[#This Row],[Market_Price]]</f>
        <v>30.549999999999983</v>
      </c>
      <c r="M3751" s="1">
        <f>Table49[[#This Row],[Quantity]]*Table49[[#This Row],[Selling_Price]]</f>
        <v>76350.92</v>
      </c>
      <c r="N3751" s="1">
        <f>Table49[[#This Row],[Quantity]]*Table49[[#This Row],[Profit_Per_Quantity]]</f>
        <v>13075.399999999992</v>
      </c>
      <c r="O3751" s="1" t="s">
        <v>47</v>
      </c>
    </row>
    <row r="3752" spans="1:15" x14ac:dyDescent="0.3">
      <c r="A3752" s="1" t="s">
        <v>9714</v>
      </c>
      <c r="B3752" s="1" t="s">
        <v>2799</v>
      </c>
      <c r="C3752" s="14" t="s">
        <v>5524</v>
      </c>
      <c r="D3752" s="1" t="s">
        <v>12</v>
      </c>
      <c r="E3752" s="1" t="s">
        <v>21</v>
      </c>
      <c r="F3752" s="1" t="s">
        <v>34</v>
      </c>
      <c r="G3752" s="1" t="s">
        <v>44</v>
      </c>
      <c r="H3752" s="1">
        <v>1087</v>
      </c>
      <c r="I3752" s="1">
        <v>359.64</v>
      </c>
      <c r="J3752" s="1">
        <v>444.65</v>
      </c>
      <c r="K3752" s="1">
        <v>46</v>
      </c>
      <c r="L3752" s="1">
        <f>Table49[[#This Row],[Selling_Price]]-Table49[[#This Row],[Market_Price]]</f>
        <v>85.009999999999991</v>
      </c>
      <c r="M3752" s="1">
        <f>Table49[[#This Row],[Quantity]]*Table49[[#This Row],[Selling_Price]]</f>
        <v>20453.899999999998</v>
      </c>
      <c r="N3752" s="1">
        <f>Table49[[#This Row],[Quantity]]*Table49[[#This Row],[Profit_Per_Quantity]]</f>
        <v>3910.4599999999996</v>
      </c>
      <c r="O3752" s="1" t="s">
        <v>47</v>
      </c>
    </row>
    <row r="3753" spans="1:15" x14ac:dyDescent="0.3">
      <c r="A3753" s="1" t="s">
        <v>10314</v>
      </c>
      <c r="B3753" s="1" t="s">
        <v>3734</v>
      </c>
      <c r="C3753" s="14" t="s">
        <v>4907</v>
      </c>
      <c r="D3753" s="1" t="s">
        <v>11</v>
      </c>
      <c r="E3753" s="1" t="s">
        <v>24</v>
      </c>
      <c r="F3753" s="1" t="s">
        <v>32</v>
      </c>
      <c r="G3753" s="1" t="s">
        <v>36</v>
      </c>
      <c r="H3753" s="1">
        <v>1074</v>
      </c>
      <c r="I3753" s="1">
        <v>1175.6199999999999</v>
      </c>
      <c r="J3753" s="1">
        <v>1900.84</v>
      </c>
      <c r="K3753" s="1">
        <v>319</v>
      </c>
      <c r="L3753" s="1">
        <f>Table49[[#This Row],[Selling_Price]]-Table49[[#This Row],[Market_Price]]</f>
        <v>725.22</v>
      </c>
      <c r="M3753" s="1">
        <f>Table49[[#This Row],[Quantity]]*Table49[[#This Row],[Selling_Price]]</f>
        <v>606367.96</v>
      </c>
      <c r="N3753" s="1">
        <f>Table49[[#This Row],[Quantity]]*Table49[[#This Row],[Profit_Per_Quantity]]</f>
        <v>231345.18000000002</v>
      </c>
      <c r="O3753" s="1" t="s">
        <v>47</v>
      </c>
    </row>
    <row r="3754" spans="1:15" x14ac:dyDescent="0.3">
      <c r="A3754" s="1" t="s">
        <v>8951</v>
      </c>
      <c r="B3754" s="1" t="s">
        <v>1589</v>
      </c>
      <c r="C3754" s="14" t="s">
        <v>4735</v>
      </c>
      <c r="D3754" s="1" t="s">
        <v>16</v>
      </c>
      <c r="E3754" s="1" t="s">
        <v>21</v>
      </c>
      <c r="F3754" s="1" t="s">
        <v>33</v>
      </c>
      <c r="G3754" s="1" t="s">
        <v>38</v>
      </c>
      <c r="H3754" s="1">
        <v>1069</v>
      </c>
      <c r="I3754" s="1">
        <v>700.17</v>
      </c>
      <c r="J3754" s="1">
        <v>1331.44</v>
      </c>
      <c r="K3754" s="1">
        <v>358</v>
      </c>
      <c r="L3754" s="1">
        <f>Table49[[#This Row],[Selling_Price]]-Table49[[#This Row],[Market_Price]]</f>
        <v>631.2700000000001</v>
      </c>
      <c r="M3754" s="1">
        <f>Table49[[#This Row],[Quantity]]*Table49[[#This Row],[Selling_Price]]</f>
        <v>476655.52</v>
      </c>
      <c r="N3754" s="1">
        <f>Table49[[#This Row],[Quantity]]*Table49[[#This Row],[Profit_Per_Quantity]]</f>
        <v>225994.66000000003</v>
      </c>
      <c r="O3754" s="1" t="s">
        <v>47</v>
      </c>
    </row>
    <row r="3755" spans="1:15" x14ac:dyDescent="0.3">
      <c r="A3755" s="1" t="s">
        <v>10532</v>
      </c>
      <c r="B3755" s="1" t="s">
        <v>4079</v>
      </c>
      <c r="C3755" s="14" t="s">
        <v>4616</v>
      </c>
      <c r="D3755" s="1" t="s">
        <v>12</v>
      </c>
      <c r="E3755" s="1" t="s">
        <v>26</v>
      </c>
      <c r="F3755" s="1" t="s">
        <v>32</v>
      </c>
      <c r="G3755" s="1" t="s">
        <v>44</v>
      </c>
      <c r="H3755" s="1">
        <v>1015</v>
      </c>
      <c r="I3755" s="1">
        <v>1512.76</v>
      </c>
      <c r="J3755" s="1">
        <v>2518.6799999999998</v>
      </c>
      <c r="K3755" s="1">
        <v>178</v>
      </c>
      <c r="L3755" s="1">
        <f>Table49[[#This Row],[Selling_Price]]-Table49[[#This Row],[Market_Price]]</f>
        <v>1005.9199999999998</v>
      </c>
      <c r="M3755" s="1">
        <f>Table49[[#This Row],[Quantity]]*Table49[[#This Row],[Selling_Price]]</f>
        <v>448325.04</v>
      </c>
      <c r="N3755" s="1">
        <f>Table49[[#This Row],[Quantity]]*Table49[[#This Row],[Profit_Per_Quantity]]</f>
        <v>179053.75999999998</v>
      </c>
      <c r="O3755" s="1" t="s">
        <v>47</v>
      </c>
    </row>
    <row r="3756" spans="1:15" x14ac:dyDescent="0.3">
      <c r="A3756" s="1" t="s">
        <v>8284</v>
      </c>
      <c r="B3756" s="1" t="s">
        <v>501</v>
      </c>
      <c r="C3756" s="14" t="s">
        <v>4931</v>
      </c>
      <c r="D3756" s="1" t="s">
        <v>18</v>
      </c>
      <c r="E3756" s="1" t="s">
        <v>24</v>
      </c>
      <c r="F3756" s="1" t="s">
        <v>34</v>
      </c>
      <c r="G3756" s="1" t="s">
        <v>45</v>
      </c>
      <c r="H3756" s="1">
        <v>1080</v>
      </c>
      <c r="I3756" s="1">
        <v>1819.2</v>
      </c>
      <c r="J3756" s="1">
        <v>2750.02</v>
      </c>
      <c r="K3756" s="1">
        <v>423</v>
      </c>
      <c r="L3756" s="1">
        <f>Table49[[#This Row],[Selling_Price]]-Table49[[#This Row],[Market_Price]]</f>
        <v>930.81999999999994</v>
      </c>
      <c r="M3756" s="1">
        <f>Table49[[#This Row],[Quantity]]*Table49[[#This Row],[Selling_Price]]</f>
        <v>1163258.46</v>
      </c>
      <c r="N3756" s="1">
        <f>Table49[[#This Row],[Quantity]]*Table49[[#This Row],[Profit_Per_Quantity]]</f>
        <v>393736.86</v>
      </c>
      <c r="O3756" s="1" t="s">
        <v>47</v>
      </c>
    </row>
    <row r="3757" spans="1:15" x14ac:dyDescent="0.3">
      <c r="A3757" s="1" t="s">
        <v>8495</v>
      </c>
      <c r="B3757" s="1" t="s">
        <v>848</v>
      </c>
      <c r="C3757" s="14" t="s">
        <v>5161</v>
      </c>
      <c r="D3757" s="1" t="s">
        <v>14</v>
      </c>
      <c r="E3757" s="1" t="s">
        <v>30</v>
      </c>
      <c r="F3757" s="1" t="s">
        <v>33</v>
      </c>
      <c r="G3757" s="1" t="s">
        <v>45</v>
      </c>
      <c r="H3757" s="1">
        <v>1002</v>
      </c>
      <c r="I3757" s="1">
        <v>1887.05</v>
      </c>
      <c r="J3757" s="1">
        <v>3515.12</v>
      </c>
      <c r="K3757" s="1">
        <v>271</v>
      </c>
      <c r="L3757" s="1">
        <f>Table49[[#This Row],[Selling_Price]]-Table49[[#This Row],[Market_Price]]</f>
        <v>1628.07</v>
      </c>
      <c r="M3757" s="1">
        <f>Table49[[#This Row],[Quantity]]*Table49[[#This Row],[Selling_Price]]</f>
        <v>952597.52</v>
      </c>
      <c r="N3757" s="1">
        <f>Table49[[#This Row],[Quantity]]*Table49[[#This Row],[Profit_Per_Quantity]]</f>
        <v>441206.97</v>
      </c>
      <c r="O3757" s="1" t="s">
        <v>47</v>
      </c>
    </row>
    <row r="3758" spans="1:15" x14ac:dyDescent="0.3">
      <c r="A3758" s="1" t="s">
        <v>8232</v>
      </c>
      <c r="B3758" s="1" t="s">
        <v>416</v>
      </c>
      <c r="C3758" s="14" t="s">
        <v>4665</v>
      </c>
      <c r="D3758" s="1" t="s">
        <v>15</v>
      </c>
      <c r="E3758" s="1" t="s">
        <v>4351</v>
      </c>
      <c r="F3758" s="1" t="s">
        <v>34</v>
      </c>
      <c r="G3758" s="1" t="s">
        <v>44</v>
      </c>
      <c r="H3758" s="1">
        <v>1062</v>
      </c>
      <c r="I3758" s="1">
        <v>1722.31</v>
      </c>
      <c r="J3758" s="1">
        <v>2941.4</v>
      </c>
      <c r="K3758" s="1">
        <v>62</v>
      </c>
      <c r="L3758" s="1">
        <f>Table49[[#This Row],[Selling_Price]]-Table49[[#This Row],[Market_Price]]</f>
        <v>1219.0900000000001</v>
      </c>
      <c r="M3758" s="1">
        <f>Table49[[#This Row],[Quantity]]*Table49[[#This Row],[Selling_Price]]</f>
        <v>182366.80000000002</v>
      </c>
      <c r="N3758" s="1">
        <f>Table49[[#This Row],[Quantity]]*Table49[[#This Row],[Profit_Per_Quantity]]</f>
        <v>75583.580000000016</v>
      </c>
      <c r="O3758" s="1" t="s">
        <v>47</v>
      </c>
    </row>
    <row r="3759" spans="1:15" x14ac:dyDescent="0.3">
      <c r="A3759" s="1" t="s">
        <v>6784</v>
      </c>
      <c r="B3759" s="1" t="s">
        <v>1091</v>
      </c>
      <c r="C3759" s="14" t="s">
        <v>6106</v>
      </c>
      <c r="D3759" s="1" t="s">
        <v>20</v>
      </c>
      <c r="E3759" s="1" t="s">
        <v>4349</v>
      </c>
      <c r="F3759" s="1" t="s">
        <v>34</v>
      </c>
      <c r="G3759" s="1" t="s">
        <v>40</v>
      </c>
      <c r="H3759" s="1">
        <v>1064</v>
      </c>
      <c r="I3759" s="1">
        <v>92.17</v>
      </c>
      <c r="J3759" s="1">
        <v>164.01</v>
      </c>
      <c r="K3759" s="1">
        <v>471</v>
      </c>
      <c r="L3759" s="1">
        <f>Table49[[#This Row],[Selling_Price]]-Table49[[#This Row],[Market_Price]]</f>
        <v>71.839999999999989</v>
      </c>
      <c r="M3759" s="1">
        <f>Table49[[#This Row],[Quantity]]*Table49[[#This Row],[Selling_Price]]</f>
        <v>77248.709999999992</v>
      </c>
      <c r="N3759" s="1">
        <f>Table49[[#This Row],[Quantity]]*Table49[[#This Row],[Profit_Per_Quantity]]</f>
        <v>33836.639999999992</v>
      </c>
      <c r="O3759" s="1" t="s">
        <v>47</v>
      </c>
    </row>
    <row r="3760" spans="1:15" x14ac:dyDescent="0.3">
      <c r="A3760" s="1" t="s">
        <v>9568</v>
      </c>
      <c r="B3760" s="1" t="s">
        <v>2570</v>
      </c>
      <c r="C3760" s="14" t="s">
        <v>4907</v>
      </c>
      <c r="D3760" s="1" t="s">
        <v>16</v>
      </c>
      <c r="E3760" s="1" t="s">
        <v>29</v>
      </c>
      <c r="F3760" s="1" t="s">
        <v>31</v>
      </c>
      <c r="G3760" s="1" t="s">
        <v>41</v>
      </c>
      <c r="H3760" s="1">
        <v>1004</v>
      </c>
      <c r="I3760" s="1">
        <v>601.12</v>
      </c>
      <c r="J3760" s="1">
        <v>955.83</v>
      </c>
      <c r="K3760" s="1">
        <v>479</v>
      </c>
      <c r="L3760" s="1">
        <f>Table49[[#This Row],[Selling_Price]]-Table49[[#This Row],[Market_Price]]</f>
        <v>354.71000000000004</v>
      </c>
      <c r="M3760" s="1">
        <f>Table49[[#This Row],[Quantity]]*Table49[[#This Row],[Selling_Price]]</f>
        <v>457842.57</v>
      </c>
      <c r="N3760" s="1">
        <f>Table49[[#This Row],[Quantity]]*Table49[[#This Row],[Profit_Per_Quantity]]</f>
        <v>169906.09000000003</v>
      </c>
      <c r="O3760" s="1" t="s">
        <v>47</v>
      </c>
    </row>
    <row r="3761" spans="1:15" x14ac:dyDescent="0.3">
      <c r="A3761" s="1" t="s">
        <v>9474</v>
      </c>
      <c r="B3761" s="1" t="s">
        <v>2424</v>
      </c>
      <c r="C3761" s="14" t="s">
        <v>4690</v>
      </c>
      <c r="D3761" s="1" t="s">
        <v>14</v>
      </c>
      <c r="E3761" s="1" t="s">
        <v>4351</v>
      </c>
      <c r="F3761" s="1" t="s">
        <v>31</v>
      </c>
      <c r="G3761" s="1" t="s">
        <v>36</v>
      </c>
      <c r="H3761" s="1">
        <v>1081</v>
      </c>
      <c r="I3761" s="1">
        <v>1527.63</v>
      </c>
      <c r="J3761" s="1">
        <v>2716.2</v>
      </c>
      <c r="K3761" s="1">
        <v>76</v>
      </c>
      <c r="L3761" s="1">
        <f>Table49[[#This Row],[Selling_Price]]-Table49[[#This Row],[Market_Price]]</f>
        <v>1188.5699999999997</v>
      </c>
      <c r="M3761" s="1">
        <f>Table49[[#This Row],[Quantity]]*Table49[[#This Row],[Selling_Price]]</f>
        <v>206431.19999999998</v>
      </c>
      <c r="N3761" s="1">
        <f>Table49[[#This Row],[Quantity]]*Table49[[#This Row],[Profit_Per_Quantity]]</f>
        <v>90331.319999999978</v>
      </c>
      <c r="O3761" s="1" t="s">
        <v>47</v>
      </c>
    </row>
    <row r="3762" spans="1:15" x14ac:dyDescent="0.3">
      <c r="A3762" s="1" t="s">
        <v>9309</v>
      </c>
      <c r="B3762" s="1" t="s">
        <v>2168</v>
      </c>
      <c r="C3762" s="14" t="s">
        <v>4690</v>
      </c>
      <c r="D3762" s="1" t="s">
        <v>19</v>
      </c>
      <c r="E3762" s="1" t="s">
        <v>25</v>
      </c>
      <c r="F3762" s="1" t="s">
        <v>35</v>
      </c>
      <c r="G3762" s="1" t="s">
        <v>42</v>
      </c>
      <c r="H3762" s="1">
        <v>1021</v>
      </c>
      <c r="I3762" s="1">
        <v>1392.96</v>
      </c>
      <c r="J3762" s="1">
        <v>2394.9499999999998</v>
      </c>
      <c r="K3762" s="1">
        <v>452</v>
      </c>
      <c r="L3762" s="1">
        <f>Table49[[#This Row],[Selling_Price]]-Table49[[#This Row],[Market_Price]]</f>
        <v>1001.9899999999998</v>
      </c>
      <c r="M3762" s="1">
        <f>Table49[[#This Row],[Quantity]]*Table49[[#This Row],[Selling_Price]]</f>
        <v>1082517.3999999999</v>
      </c>
      <c r="N3762" s="1">
        <f>Table49[[#This Row],[Quantity]]*Table49[[#This Row],[Profit_Per_Quantity]]</f>
        <v>452899.47999999992</v>
      </c>
      <c r="O3762" s="1" t="s">
        <v>47</v>
      </c>
    </row>
    <row r="3763" spans="1:15" x14ac:dyDescent="0.3">
      <c r="A3763" s="1" t="s">
        <v>9875</v>
      </c>
      <c r="B3763" s="1" t="s">
        <v>3059</v>
      </c>
      <c r="C3763" s="14" t="s">
        <v>4786</v>
      </c>
      <c r="D3763" s="1" t="s">
        <v>14</v>
      </c>
      <c r="E3763" s="1" t="s">
        <v>4351</v>
      </c>
      <c r="F3763" s="1" t="s">
        <v>35</v>
      </c>
      <c r="G3763" s="1" t="s">
        <v>4352</v>
      </c>
      <c r="H3763" s="1">
        <v>1097</v>
      </c>
      <c r="I3763" s="1">
        <v>617.67999999999995</v>
      </c>
      <c r="J3763" s="1">
        <v>1182.02</v>
      </c>
      <c r="K3763" s="1">
        <v>429</v>
      </c>
      <c r="L3763" s="1">
        <f>Table49[[#This Row],[Selling_Price]]-Table49[[#This Row],[Market_Price]]</f>
        <v>564.34</v>
      </c>
      <c r="M3763" s="1">
        <f>Table49[[#This Row],[Quantity]]*Table49[[#This Row],[Selling_Price]]</f>
        <v>507086.58</v>
      </c>
      <c r="N3763" s="1">
        <f>Table49[[#This Row],[Quantity]]*Table49[[#This Row],[Profit_Per_Quantity]]</f>
        <v>242101.86000000002</v>
      </c>
      <c r="O3763" s="1" t="s">
        <v>47</v>
      </c>
    </row>
    <row r="3764" spans="1:15" x14ac:dyDescent="0.3">
      <c r="A3764" s="1" t="s">
        <v>6727</v>
      </c>
      <c r="B3764" s="1" t="s">
        <v>2661</v>
      </c>
      <c r="C3764" s="14" t="s">
        <v>4804</v>
      </c>
      <c r="D3764" s="1" t="s">
        <v>19</v>
      </c>
      <c r="E3764" s="1" t="s">
        <v>4351</v>
      </c>
      <c r="F3764" s="1" t="s">
        <v>34</v>
      </c>
      <c r="G3764" s="1" t="s">
        <v>36</v>
      </c>
      <c r="H3764" s="1">
        <v>1094</v>
      </c>
      <c r="I3764" s="1">
        <v>937.58</v>
      </c>
      <c r="J3764" s="1">
        <v>1334.47</v>
      </c>
      <c r="K3764" s="1">
        <v>38</v>
      </c>
      <c r="L3764" s="1">
        <f>Table49[[#This Row],[Selling_Price]]-Table49[[#This Row],[Market_Price]]</f>
        <v>396.89</v>
      </c>
      <c r="M3764" s="1">
        <f>Table49[[#This Row],[Quantity]]*Table49[[#This Row],[Selling_Price]]</f>
        <v>50709.86</v>
      </c>
      <c r="N3764" s="1">
        <f>Table49[[#This Row],[Quantity]]*Table49[[#This Row],[Profit_Per_Quantity]]</f>
        <v>15081.82</v>
      </c>
      <c r="O3764" s="1" t="s">
        <v>47</v>
      </c>
    </row>
    <row r="3765" spans="1:15" x14ac:dyDescent="0.3">
      <c r="A3765" s="1" t="s">
        <v>8823</v>
      </c>
      <c r="B3765" s="1" t="s">
        <v>1382</v>
      </c>
      <c r="C3765" s="14" t="s">
        <v>6033</v>
      </c>
      <c r="D3765" s="1" t="s">
        <v>15</v>
      </c>
      <c r="E3765" s="1" t="s">
        <v>28</v>
      </c>
      <c r="F3765" s="1" t="s">
        <v>33</v>
      </c>
      <c r="G3765" s="1" t="s">
        <v>44</v>
      </c>
      <c r="H3765" s="1">
        <v>1020</v>
      </c>
      <c r="I3765" s="1">
        <v>1110.23</v>
      </c>
      <c r="J3765" s="1">
        <v>1223.81</v>
      </c>
      <c r="K3765" s="1">
        <v>107</v>
      </c>
      <c r="L3765" s="1">
        <f>Table49[[#This Row],[Selling_Price]]-Table49[[#This Row],[Market_Price]]</f>
        <v>113.57999999999993</v>
      </c>
      <c r="M3765" s="1">
        <f>Table49[[#This Row],[Quantity]]*Table49[[#This Row],[Selling_Price]]</f>
        <v>130947.67</v>
      </c>
      <c r="N3765" s="1">
        <f>Table49[[#This Row],[Quantity]]*Table49[[#This Row],[Profit_Per_Quantity]]</f>
        <v>12153.059999999992</v>
      </c>
      <c r="O3765" s="1" t="s">
        <v>47</v>
      </c>
    </row>
    <row r="3766" spans="1:15" x14ac:dyDescent="0.3">
      <c r="A3766" s="1" t="s">
        <v>10290</v>
      </c>
      <c r="B3766" s="1" t="s">
        <v>3695</v>
      </c>
      <c r="C3766" s="14" t="s">
        <v>4940</v>
      </c>
      <c r="D3766" s="1" t="s">
        <v>14</v>
      </c>
      <c r="E3766" s="1" t="s">
        <v>24</v>
      </c>
      <c r="F3766" s="1" t="s">
        <v>34</v>
      </c>
      <c r="G3766" s="1" t="s">
        <v>38</v>
      </c>
      <c r="H3766" s="1">
        <v>1097</v>
      </c>
      <c r="I3766" s="1">
        <v>1879.25</v>
      </c>
      <c r="J3766" s="1">
        <v>3238.4</v>
      </c>
      <c r="K3766" s="1">
        <v>215</v>
      </c>
      <c r="L3766" s="1">
        <f>Table49[[#This Row],[Selling_Price]]-Table49[[#This Row],[Market_Price]]</f>
        <v>1359.15</v>
      </c>
      <c r="M3766" s="1">
        <f>Table49[[#This Row],[Quantity]]*Table49[[#This Row],[Selling_Price]]</f>
        <v>696256</v>
      </c>
      <c r="N3766" s="1">
        <f>Table49[[#This Row],[Quantity]]*Table49[[#This Row],[Profit_Per_Quantity]]</f>
        <v>292217.25</v>
      </c>
      <c r="O3766" s="1" t="s">
        <v>47</v>
      </c>
    </row>
    <row r="3767" spans="1:15" x14ac:dyDescent="0.3">
      <c r="A3767" s="1" t="s">
        <v>9169</v>
      </c>
      <c r="B3767" s="1" t="s">
        <v>1943</v>
      </c>
      <c r="C3767" s="14" t="s">
        <v>5093</v>
      </c>
      <c r="D3767" s="1" t="s">
        <v>15</v>
      </c>
      <c r="E3767" s="1" t="s">
        <v>21</v>
      </c>
      <c r="F3767" s="1" t="s">
        <v>34</v>
      </c>
      <c r="G3767" s="1" t="s">
        <v>44</v>
      </c>
      <c r="H3767" s="1">
        <v>1010</v>
      </c>
      <c r="I3767" s="1">
        <v>179.94</v>
      </c>
      <c r="J3767" s="1">
        <v>351.54</v>
      </c>
      <c r="K3767" s="1">
        <v>153</v>
      </c>
      <c r="L3767" s="1">
        <f>Table49[[#This Row],[Selling_Price]]-Table49[[#This Row],[Market_Price]]</f>
        <v>171.60000000000002</v>
      </c>
      <c r="M3767" s="1">
        <f>Table49[[#This Row],[Quantity]]*Table49[[#This Row],[Selling_Price]]</f>
        <v>53785.62</v>
      </c>
      <c r="N3767" s="1">
        <f>Table49[[#This Row],[Quantity]]*Table49[[#This Row],[Profit_Per_Quantity]]</f>
        <v>26254.800000000003</v>
      </c>
      <c r="O3767" s="1" t="s">
        <v>47</v>
      </c>
    </row>
    <row r="3768" spans="1:15" x14ac:dyDescent="0.3">
      <c r="A3768" s="1" t="s">
        <v>10257</v>
      </c>
      <c r="B3768" s="1" t="s">
        <v>3655</v>
      </c>
      <c r="C3768" s="14" t="s">
        <v>4971</v>
      </c>
      <c r="D3768" s="1" t="s">
        <v>19</v>
      </c>
      <c r="E3768" s="1" t="s">
        <v>27</v>
      </c>
      <c r="F3768" s="1" t="s">
        <v>34</v>
      </c>
      <c r="G3768" s="1" t="s">
        <v>36</v>
      </c>
      <c r="H3768" s="1">
        <v>1011</v>
      </c>
      <c r="I3768" s="1">
        <v>186.4</v>
      </c>
      <c r="J3768" s="1">
        <v>359</v>
      </c>
      <c r="K3768" s="1">
        <v>41</v>
      </c>
      <c r="L3768" s="1">
        <f>Table49[[#This Row],[Selling_Price]]-Table49[[#This Row],[Market_Price]]</f>
        <v>172.6</v>
      </c>
      <c r="M3768" s="1">
        <f>Table49[[#This Row],[Quantity]]*Table49[[#This Row],[Selling_Price]]</f>
        <v>14719</v>
      </c>
      <c r="N3768" s="1">
        <f>Table49[[#This Row],[Quantity]]*Table49[[#This Row],[Profit_Per_Quantity]]</f>
        <v>7076.5999999999995</v>
      </c>
      <c r="O3768" s="1" t="s">
        <v>47</v>
      </c>
    </row>
    <row r="3769" spans="1:15" x14ac:dyDescent="0.3">
      <c r="A3769" s="1" t="s">
        <v>9459</v>
      </c>
      <c r="B3769" s="1" t="s">
        <v>2404</v>
      </c>
      <c r="C3769" s="14" t="s">
        <v>5712</v>
      </c>
      <c r="D3769" s="1" t="s">
        <v>15</v>
      </c>
      <c r="E3769" s="1" t="s">
        <v>24</v>
      </c>
      <c r="F3769" s="1" t="s">
        <v>35</v>
      </c>
      <c r="G3769" s="1" t="s">
        <v>36</v>
      </c>
      <c r="H3769" s="1">
        <v>1065</v>
      </c>
      <c r="I3769" s="1">
        <v>200.38</v>
      </c>
      <c r="J3769" s="1">
        <v>242.21</v>
      </c>
      <c r="K3769" s="1">
        <v>182</v>
      </c>
      <c r="L3769" s="1">
        <f>Table49[[#This Row],[Selling_Price]]-Table49[[#This Row],[Market_Price]]</f>
        <v>41.830000000000013</v>
      </c>
      <c r="M3769" s="1">
        <f>Table49[[#This Row],[Quantity]]*Table49[[#This Row],[Selling_Price]]</f>
        <v>44082.22</v>
      </c>
      <c r="N3769" s="1">
        <f>Table49[[#This Row],[Quantity]]*Table49[[#This Row],[Profit_Per_Quantity]]</f>
        <v>7613.0600000000022</v>
      </c>
      <c r="O3769" s="1" t="s">
        <v>47</v>
      </c>
    </row>
    <row r="3770" spans="1:15" x14ac:dyDescent="0.3">
      <c r="A3770" s="1" t="s">
        <v>6961</v>
      </c>
      <c r="B3770" s="1" t="s">
        <v>1023</v>
      </c>
      <c r="C3770" s="14" t="s">
        <v>4648</v>
      </c>
      <c r="D3770" s="1" t="s">
        <v>19</v>
      </c>
      <c r="E3770" s="1" t="s">
        <v>29</v>
      </c>
      <c r="F3770" s="1" t="s">
        <v>31</v>
      </c>
      <c r="G3770" s="1" t="s">
        <v>43</v>
      </c>
      <c r="H3770" s="1">
        <v>1082</v>
      </c>
      <c r="I3770" s="1">
        <v>479.53</v>
      </c>
      <c r="J3770" s="1">
        <v>727.9</v>
      </c>
      <c r="K3770" s="1">
        <v>307</v>
      </c>
      <c r="L3770" s="1">
        <f>Table49[[#This Row],[Selling_Price]]-Table49[[#This Row],[Market_Price]]</f>
        <v>248.37</v>
      </c>
      <c r="M3770" s="1">
        <f>Table49[[#This Row],[Quantity]]*Table49[[#This Row],[Selling_Price]]</f>
        <v>223465.3</v>
      </c>
      <c r="N3770" s="1">
        <f>Table49[[#This Row],[Quantity]]*Table49[[#This Row],[Profit_Per_Quantity]]</f>
        <v>76249.59</v>
      </c>
      <c r="O3770" s="1" t="s">
        <v>47</v>
      </c>
    </row>
    <row r="3771" spans="1:15" x14ac:dyDescent="0.3">
      <c r="A3771" s="1" t="s">
        <v>7420</v>
      </c>
      <c r="B3771" s="1" t="s">
        <v>1442</v>
      </c>
      <c r="C3771" s="14" t="s">
        <v>4861</v>
      </c>
      <c r="D3771" s="1" t="s">
        <v>20</v>
      </c>
      <c r="E3771" s="1" t="s">
        <v>4349</v>
      </c>
      <c r="F3771" s="1" t="s">
        <v>32</v>
      </c>
      <c r="G3771" s="1" t="s">
        <v>44</v>
      </c>
      <c r="H3771" s="1">
        <v>1067</v>
      </c>
      <c r="I3771" s="1">
        <v>561.85</v>
      </c>
      <c r="J3771" s="1">
        <v>624.30999999999995</v>
      </c>
      <c r="K3771" s="1">
        <v>140</v>
      </c>
      <c r="L3771" s="1">
        <f>Table49[[#This Row],[Selling_Price]]-Table49[[#This Row],[Market_Price]]</f>
        <v>62.459999999999923</v>
      </c>
      <c r="M3771" s="1">
        <f>Table49[[#This Row],[Quantity]]*Table49[[#This Row],[Selling_Price]]</f>
        <v>87403.4</v>
      </c>
      <c r="N3771" s="1">
        <f>Table49[[#This Row],[Quantity]]*Table49[[#This Row],[Profit_Per_Quantity]]</f>
        <v>8744.3999999999887</v>
      </c>
      <c r="O3771" s="1" t="s">
        <v>47</v>
      </c>
    </row>
    <row r="3772" spans="1:15" x14ac:dyDescent="0.3">
      <c r="A3772" s="1" t="s">
        <v>9360</v>
      </c>
      <c r="B3772" s="1" t="s">
        <v>2245</v>
      </c>
      <c r="C3772" s="14" t="s">
        <v>4974</v>
      </c>
      <c r="D3772" s="1" t="s">
        <v>11</v>
      </c>
      <c r="E3772" s="1" t="s">
        <v>21</v>
      </c>
      <c r="F3772" s="1" t="s">
        <v>33</v>
      </c>
      <c r="G3772" s="1" t="s">
        <v>37</v>
      </c>
      <c r="H3772" s="1">
        <v>1045</v>
      </c>
      <c r="I3772" s="1">
        <v>1766.06</v>
      </c>
      <c r="J3772" s="1">
        <v>3147.79</v>
      </c>
      <c r="K3772" s="1">
        <v>376</v>
      </c>
      <c r="L3772" s="1">
        <f>Table49[[#This Row],[Selling_Price]]-Table49[[#This Row],[Market_Price]]</f>
        <v>1381.73</v>
      </c>
      <c r="M3772" s="1">
        <f>Table49[[#This Row],[Quantity]]*Table49[[#This Row],[Selling_Price]]</f>
        <v>1183569.04</v>
      </c>
      <c r="N3772" s="1">
        <f>Table49[[#This Row],[Quantity]]*Table49[[#This Row],[Profit_Per_Quantity]]</f>
        <v>519530.48</v>
      </c>
      <c r="O3772" s="1" t="s">
        <v>47</v>
      </c>
    </row>
    <row r="3773" spans="1:15" x14ac:dyDescent="0.3">
      <c r="A3773" s="1" t="s">
        <v>8658</v>
      </c>
      <c r="B3773" s="1" t="s">
        <v>1109</v>
      </c>
      <c r="C3773" s="14" t="s">
        <v>5171</v>
      </c>
      <c r="D3773" s="1" t="s">
        <v>19</v>
      </c>
      <c r="E3773" s="1" t="s">
        <v>4351</v>
      </c>
      <c r="F3773" s="1" t="s">
        <v>32</v>
      </c>
      <c r="G3773" s="1" t="s">
        <v>40</v>
      </c>
      <c r="H3773" s="1">
        <v>1024</v>
      </c>
      <c r="I3773" s="1">
        <v>441.52</v>
      </c>
      <c r="J3773" s="1">
        <v>559.83000000000004</v>
      </c>
      <c r="K3773" s="1">
        <v>469</v>
      </c>
      <c r="L3773" s="1">
        <f>Table49[[#This Row],[Selling_Price]]-Table49[[#This Row],[Market_Price]]</f>
        <v>118.31000000000006</v>
      </c>
      <c r="M3773" s="1">
        <f>Table49[[#This Row],[Quantity]]*Table49[[#This Row],[Selling_Price]]</f>
        <v>262560.27</v>
      </c>
      <c r="N3773" s="1">
        <f>Table49[[#This Row],[Quantity]]*Table49[[#This Row],[Profit_Per_Quantity]]</f>
        <v>55487.390000000029</v>
      </c>
      <c r="O3773" s="1" t="s">
        <v>47</v>
      </c>
    </row>
    <row r="3774" spans="1:15" x14ac:dyDescent="0.3">
      <c r="A3774" s="1" t="s">
        <v>10169</v>
      </c>
      <c r="B3774" s="1" t="s">
        <v>3530</v>
      </c>
      <c r="C3774" s="14" t="s">
        <v>5070</v>
      </c>
      <c r="D3774" s="1" t="s">
        <v>20</v>
      </c>
      <c r="E3774" s="1" t="s">
        <v>4351</v>
      </c>
      <c r="F3774" s="1" t="s">
        <v>31</v>
      </c>
      <c r="G3774" s="1" t="s">
        <v>45</v>
      </c>
      <c r="H3774" s="1">
        <v>1066</v>
      </c>
      <c r="I3774" s="1">
        <v>1574.62</v>
      </c>
      <c r="J3774" s="1">
        <v>2747.84</v>
      </c>
      <c r="K3774" s="1">
        <v>39</v>
      </c>
      <c r="L3774" s="1">
        <f>Table49[[#This Row],[Selling_Price]]-Table49[[#This Row],[Market_Price]]</f>
        <v>1173.2200000000003</v>
      </c>
      <c r="M3774" s="1">
        <f>Table49[[#This Row],[Quantity]]*Table49[[#This Row],[Selling_Price]]</f>
        <v>107165.76000000001</v>
      </c>
      <c r="N3774" s="1">
        <f>Table49[[#This Row],[Quantity]]*Table49[[#This Row],[Profit_Per_Quantity]]</f>
        <v>45755.580000000009</v>
      </c>
      <c r="O3774" s="1" t="s">
        <v>47</v>
      </c>
    </row>
    <row r="3775" spans="1:15" x14ac:dyDescent="0.3">
      <c r="A3775" s="1" t="s">
        <v>8240</v>
      </c>
      <c r="B3775" s="1" t="s">
        <v>429</v>
      </c>
      <c r="C3775" s="14" t="s">
        <v>5771</v>
      </c>
      <c r="D3775" s="1" t="s">
        <v>15</v>
      </c>
      <c r="E3775" s="1" t="s">
        <v>28</v>
      </c>
      <c r="F3775" s="1" t="s">
        <v>34</v>
      </c>
      <c r="G3775" s="1" t="s">
        <v>41</v>
      </c>
      <c r="H3775" s="1">
        <v>1019</v>
      </c>
      <c r="I3775" s="1">
        <v>658.52</v>
      </c>
      <c r="J3775" s="1">
        <v>1164.6199999999999</v>
      </c>
      <c r="K3775" s="1">
        <v>452</v>
      </c>
      <c r="L3775" s="1">
        <f>Table49[[#This Row],[Selling_Price]]-Table49[[#This Row],[Market_Price]]</f>
        <v>506.09999999999991</v>
      </c>
      <c r="M3775" s="1">
        <f>Table49[[#This Row],[Quantity]]*Table49[[#This Row],[Selling_Price]]</f>
        <v>526408.24</v>
      </c>
      <c r="N3775" s="1">
        <f>Table49[[#This Row],[Quantity]]*Table49[[#This Row],[Profit_Per_Quantity]]</f>
        <v>228757.19999999995</v>
      </c>
      <c r="O3775" s="1" t="s">
        <v>47</v>
      </c>
    </row>
    <row r="3776" spans="1:15" x14ac:dyDescent="0.3">
      <c r="A3776" s="1" t="s">
        <v>7928</v>
      </c>
      <c r="B3776" s="1" t="s">
        <v>4025</v>
      </c>
      <c r="C3776" s="14" t="s">
        <v>4667</v>
      </c>
      <c r="D3776" s="1" t="s">
        <v>20</v>
      </c>
      <c r="E3776" s="1" t="s">
        <v>30</v>
      </c>
      <c r="F3776" s="1" t="s">
        <v>33</v>
      </c>
      <c r="G3776" s="1" t="s">
        <v>36</v>
      </c>
      <c r="H3776" s="1">
        <v>1079</v>
      </c>
      <c r="I3776" s="1">
        <v>1946.63</v>
      </c>
      <c r="J3776" s="1">
        <v>3426.31</v>
      </c>
      <c r="K3776" s="1">
        <v>456</v>
      </c>
      <c r="L3776" s="1">
        <f>Table49[[#This Row],[Selling_Price]]-Table49[[#This Row],[Market_Price]]</f>
        <v>1479.6799999999998</v>
      </c>
      <c r="M3776" s="1">
        <f>Table49[[#This Row],[Quantity]]*Table49[[#This Row],[Selling_Price]]</f>
        <v>1562397.3599999999</v>
      </c>
      <c r="N3776" s="1">
        <f>Table49[[#This Row],[Quantity]]*Table49[[#This Row],[Profit_Per_Quantity]]</f>
        <v>674734.07999999996</v>
      </c>
      <c r="O3776" s="1" t="s">
        <v>47</v>
      </c>
    </row>
    <row r="3777" spans="1:15" x14ac:dyDescent="0.3">
      <c r="A3777" s="1" t="s">
        <v>8903</v>
      </c>
      <c r="B3777" s="1" t="s">
        <v>1507</v>
      </c>
      <c r="C3777" s="14" t="s">
        <v>5953</v>
      </c>
      <c r="D3777" s="1" t="s">
        <v>15</v>
      </c>
      <c r="E3777" s="1" t="s">
        <v>28</v>
      </c>
      <c r="F3777" s="1" t="s">
        <v>33</v>
      </c>
      <c r="G3777" s="1" t="s">
        <v>40</v>
      </c>
      <c r="H3777" s="1">
        <v>1091</v>
      </c>
      <c r="I3777" s="1">
        <v>572.91999999999996</v>
      </c>
      <c r="J3777" s="1">
        <v>777.59</v>
      </c>
      <c r="K3777" s="1">
        <v>285</v>
      </c>
      <c r="L3777" s="1">
        <f>Table49[[#This Row],[Selling_Price]]-Table49[[#This Row],[Market_Price]]</f>
        <v>204.67000000000007</v>
      </c>
      <c r="M3777" s="1">
        <f>Table49[[#This Row],[Quantity]]*Table49[[#This Row],[Selling_Price]]</f>
        <v>221613.15000000002</v>
      </c>
      <c r="N3777" s="1">
        <f>Table49[[#This Row],[Quantity]]*Table49[[#This Row],[Profit_Per_Quantity]]</f>
        <v>58330.950000000019</v>
      </c>
      <c r="O3777" s="1" t="s">
        <v>47</v>
      </c>
    </row>
    <row r="3778" spans="1:15" x14ac:dyDescent="0.3">
      <c r="A3778" s="1" t="s">
        <v>7139</v>
      </c>
      <c r="B3778" s="1" t="s">
        <v>2322</v>
      </c>
      <c r="C3778" s="14" t="s">
        <v>5735</v>
      </c>
      <c r="D3778" s="1" t="s">
        <v>18</v>
      </c>
      <c r="E3778" s="1" t="s">
        <v>28</v>
      </c>
      <c r="F3778" s="1" t="s">
        <v>34</v>
      </c>
      <c r="G3778" s="1" t="s">
        <v>41</v>
      </c>
      <c r="H3778" s="1">
        <v>1085</v>
      </c>
      <c r="I3778" s="1">
        <v>1713.94</v>
      </c>
      <c r="J3778" s="1">
        <v>2892.36</v>
      </c>
      <c r="K3778" s="1">
        <v>297</v>
      </c>
      <c r="L3778" s="1">
        <f>Table49[[#This Row],[Selling_Price]]-Table49[[#This Row],[Market_Price]]</f>
        <v>1178.42</v>
      </c>
      <c r="M3778" s="1">
        <f>Table49[[#This Row],[Quantity]]*Table49[[#This Row],[Selling_Price]]</f>
        <v>859030.92</v>
      </c>
      <c r="N3778" s="1">
        <f>Table49[[#This Row],[Quantity]]*Table49[[#This Row],[Profit_Per_Quantity]]</f>
        <v>349990.74000000005</v>
      </c>
      <c r="O3778" s="1" t="s">
        <v>47</v>
      </c>
    </row>
    <row r="3779" spans="1:15" x14ac:dyDescent="0.3">
      <c r="A3779" s="1" t="s">
        <v>7313</v>
      </c>
      <c r="B3779" s="1" t="s">
        <v>4070</v>
      </c>
      <c r="C3779" s="14" t="s">
        <v>4625</v>
      </c>
      <c r="D3779" s="1" t="s">
        <v>14</v>
      </c>
      <c r="E3779" s="1" t="s">
        <v>27</v>
      </c>
      <c r="F3779" s="1" t="s">
        <v>33</v>
      </c>
      <c r="G3779" s="1" t="s">
        <v>42</v>
      </c>
      <c r="H3779" s="1">
        <v>1040</v>
      </c>
      <c r="I3779" s="1">
        <v>1768.78</v>
      </c>
      <c r="J3779" s="1">
        <v>2963.25</v>
      </c>
      <c r="K3779" s="1">
        <v>410</v>
      </c>
      <c r="L3779" s="1">
        <f>Table49[[#This Row],[Selling_Price]]-Table49[[#This Row],[Market_Price]]</f>
        <v>1194.47</v>
      </c>
      <c r="M3779" s="1">
        <f>Table49[[#This Row],[Quantity]]*Table49[[#This Row],[Selling_Price]]</f>
        <v>1214932.5</v>
      </c>
      <c r="N3779" s="1">
        <f>Table49[[#This Row],[Quantity]]*Table49[[#This Row],[Profit_Per_Quantity]]</f>
        <v>489732.7</v>
      </c>
      <c r="O3779" s="1" t="s">
        <v>47</v>
      </c>
    </row>
    <row r="3780" spans="1:15" x14ac:dyDescent="0.3">
      <c r="A3780" s="1" t="s">
        <v>10631</v>
      </c>
      <c r="B3780" s="1" t="s">
        <v>4241</v>
      </c>
      <c r="C3780" s="14" t="s">
        <v>4465</v>
      </c>
      <c r="D3780" s="1" t="s">
        <v>14</v>
      </c>
      <c r="E3780" s="1" t="s">
        <v>21</v>
      </c>
      <c r="F3780" s="1" t="s">
        <v>32</v>
      </c>
      <c r="G3780" s="1" t="s">
        <v>45</v>
      </c>
      <c r="H3780" s="1">
        <v>1085</v>
      </c>
      <c r="I3780" s="1">
        <v>1514.14</v>
      </c>
      <c r="J3780" s="1">
        <v>1850.3</v>
      </c>
      <c r="K3780" s="1">
        <v>32</v>
      </c>
      <c r="L3780" s="1">
        <f>Table49[[#This Row],[Selling_Price]]-Table49[[#This Row],[Market_Price]]</f>
        <v>336.15999999999985</v>
      </c>
      <c r="M3780" s="1">
        <f>Table49[[#This Row],[Quantity]]*Table49[[#This Row],[Selling_Price]]</f>
        <v>59209.599999999999</v>
      </c>
      <c r="N3780" s="1">
        <f>Table49[[#This Row],[Quantity]]*Table49[[#This Row],[Profit_Per_Quantity]]</f>
        <v>10757.119999999995</v>
      </c>
      <c r="O3780" s="1" t="s">
        <v>47</v>
      </c>
    </row>
    <row r="3781" spans="1:15" x14ac:dyDescent="0.3">
      <c r="A3781" s="1" t="s">
        <v>6390</v>
      </c>
      <c r="B3781" s="1" t="s">
        <v>2868</v>
      </c>
      <c r="C3781" s="14" t="s">
        <v>5486</v>
      </c>
      <c r="D3781" s="1" t="s">
        <v>18</v>
      </c>
      <c r="E3781" s="1" t="s">
        <v>4351</v>
      </c>
      <c r="F3781" s="1" t="s">
        <v>31</v>
      </c>
      <c r="G3781" s="1" t="s">
        <v>42</v>
      </c>
      <c r="H3781" s="1">
        <v>1053</v>
      </c>
      <c r="I3781" s="1">
        <v>1695.47</v>
      </c>
      <c r="J3781" s="1">
        <v>3224.14</v>
      </c>
      <c r="K3781" s="1">
        <v>485</v>
      </c>
      <c r="L3781" s="1">
        <f>Table49[[#This Row],[Selling_Price]]-Table49[[#This Row],[Market_Price]]</f>
        <v>1528.6699999999998</v>
      </c>
      <c r="M3781" s="1">
        <f>Table49[[#This Row],[Quantity]]*Table49[[#This Row],[Selling_Price]]</f>
        <v>1563707.9</v>
      </c>
      <c r="N3781" s="1">
        <f>Table49[[#This Row],[Quantity]]*Table49[[#This Row],[Profit_Per_Quantity]]</f>
        <v>741404.95</v>
      </c>
      <c r="O3781" s="1" t="s">
        <v>47</v>
      </c>
    </row>
    <row r="3782" spans="1:15" x14ac:dyDescent="0.3">
      <c r="A3782" s="1" t="s">
        <v>8397</v>
      </c>
      <c r="B3782" s="1" t="s">
        <v>689</v>
      </c>
      <c r="C3782" s="14" t="s">
        <v>6154</v>
      </c>
      <c r="D3782" s="1" t="s">
        <v>14</v>
      </c>
      <c r="E3782" s="1" t="s">
        <v>30</v>
      </c>
      <c r="F3782" s="1" t="s">
        <v>31</v>
      </c>
      <c r="G3782" s="1" t="s">
        <v>40</v>
      </c>
      <c r="H3782" s="1">
        <v>1042</v>
      </c>
      <c r="I3782" s="1">
        <v>1010.27</v>
      </c>
      <c r="J3782" s="1">
        <v>1885.43</v>
      </c>
      <c r="K3782" s="1">
        <v>383</v>
      </c>
      <c r="L3782" s="1">
        <f>Table49[[#This Row],[Selling_Price]]-Table49[[#This Row],[Market_Price]]</f>
        <v>875.16000000000008</v>
      </c>
      <c r="M3782" s="1">
        <f>Table49[[#This Row],[Quantity]]*Table49[[#This Row],[Selling_Price]]</f>
        <v>722119.69000000006</v>
      </c>
      <c r="N3782" s="1">
        <f>Table49[[#This Row],[Quantity]]*Table49[[#This Row],[Profit_Per_Quantity]]</f>
        <v>335186.28000000003</v>
      </c>
      <c r="O3782" s="1" t="s">
        <v>47</v>
      </c>
    </row>
    <row r="3783" spans="1:15" x14ac:dyDescent="0.3">
      <c r="A3783" s="1" t="s">
        <v>7996</v>
      </c>
      <c r="B3783" s="1" t="s">
        <v>599</v>
      </c>
      <c r="C3783" s="14" t="s">
        <v>6124</v>
      </c>
      <c r="D3783" s="1" t="s">
        <v>20</v>
      </c>
      <c r="E3783" s="1" t="s">
        <v>24</v>
      </c>
      <c r="F3783" s="1" t="s">
        <v>32</v>
      </c>
      <c r="G3783" s="1" t="s">
        <v>42</v>
      </c>
      <c r="H3783" s="1">
        <v>1076</v>
      </c>
      <c r="I3783" s="1">
        <v>441.85</v>
      </c>
      <c r="J3783" s="1">
        <v>599.52</v>
      </c>
      <c r="K3783" s="1">
        <v>282</v>
      </c>
      <c r="L3783" s="1">
        <f>Table49[[#This Row],[Selling_Price]]-Table49[[#This Row],[Market_Price]]</f>
        <v>157.66999999999996</v>
      </c>
      <c r="M3783" s="1">
        <f>Table49[[#This Row],[Quantity]]*Table49[[#This Row],[Selling_Price]]</f>
        <v>169064.63999999998</v>
      </c>
      <c r="N3783" s="1">
        <f>Table49[[#This Row],[Quantity]]*Table49[[#This Row],[Profit_Per_Quantity]]</f>
        <v>44462.939999999988</v>
      </c>
      <c r="O3783" s="1" t="s">
        <v>47</v>
      </c>
    </row>
    <row r="3784" spans="1:15" x14ac:dyDescent="0.3">
      <c r="A3784" s="1" t="s">
        <v>10072</v>
      </c>
      <c r="B3784" s="1" t="s">
        <v>3385</v>
      </c>
      <c r="C3784" s="14" t="s">
        <v>5173</v>
      </c>
      <c r="D3784" s="1" t="s">
        <v>17</v>
      </c>
      <c r="E3784" s="1" t="s">
        <v>25</v>
      </c>
      <c r="F3784" s="1" t="s">
        <v>32</v>
      </c>
      <c r="G3784" s="1" t="s">
        <v>36</v>
      </c>
      <c r="H3784" s="1">
        <v>1056</v>
      </c>
      <c r="I3784" s="1">
        <v>1547.67</v>
      </c>
      <c r="J3784" s="1">
        <v>2919.21</v>
      </c>
      <c r="K3784" s="1">
        <v>208</v>
      </c>
      <c r="L3784" s="1">
        <f>Table49[[#This Row],[Selling_Price]]-Table49[[#This Row],[Market_Price]]</f>
        <v>1371.54</v>
      </c>
      <c r="M3784" s="1">
        <f>Table49[[#This Row],[Quantity]]*Table49[[#This Row],[Selling_Price]]</f>
        <v>607195.68000000005</v>
      </c>
      <c r="N3784" s="1">
        <f>Table49[[#This Row],[Quantity]]*Table49[[#This Row],[Profit_Per_Quantity]]</f>
        <v>285280.32</v>
      </c>
      <c r="O3784" s="1" t="s">
        <v>47</v>
      </c>
    </row>
    <row r="3785" spans="1:15" x14ac:dyDescent="0.3">
      <c r="A3785" s="1" t="s">
        <v>7379</v>
      </c>
      <c r="B3785" s="1" t="s">
        <v>2492</v>
      </c>
      <c r="C3785" s="14" t="s">
        <v>4753</v>
      </c>
      <c r="D3785" s="1" t="s">
        <v>20</v>
      </c>
      <c r="E3785" s="1" t="s">
        <v>4349</v>
      </c>
      <c r="F3785" s="1" t="s">
        <v>35</v>
      </c>
      <c r="G3785" s="1" t="s">
        <v>42</v>
      </c>
      <c r="H3785" s="1">
        <v>1033</v>
      </c>
      <c r="I3785" s="1">
        <v>850.45</v>
      </c>
      <c r="J3785" s="1">
        <v>963.91</v>
      </c>
      <c r="K3785" s="1">
        <v>86</v>
      </c>
      <c r="L3785" s="1">
        <f>Table49[[#This Row],[Selling_Price]]-Table49[[#This Row],[Market_Price]]</f>
        <v>113.45999999999992</v>
      </c>
      <c r="M3785" s="1">
        <f>Table49[[#This Row],[Quantity]]*Table49[[#This Row],[Selling_Price]]</f>
        <v>82896.259999999995</v>
      </c>
      <c r="N3785" s="1">
        <f>Table49[[#This Row],[Quantity]]*Table49[[#This Row],[Profit_Per_Quantity]]</f>
        <v>9757.559999999994</v>
      </c>
      <c r="O3785" s="1" t="s">
        <v>47</v>
      </c>
    </row>
    <row r="3786" spans="1:15" x14ac:dyDescent="0.3">
      <c r="A3786" s="1" t="s">
        <v>8152</v>
      </c>
      <c r="B3786" s="1" t="s">
        <v>276</v>
      </c>
      <c r="C3786" s="14" t="s">
        <v>6256</v>
      </c>
      <c r="D3786" s="1" t="s">
        <v>16</v>
      </c>
      <c r="E3786" s="1" t="s">
        <v>21</v>
      </c>
      <c r="F3786" s="1" t="s">
        <v>34</v>
      </c>
      <c r="G3786" s="1" t="s">
        <v>38</v>
      </c>
      <c r="H3786" s="1">
        <v>1036</v>
      </c>
      <c r="I3786" s="1">
        <v>827.1</v>
      </c>
      <c r="J3786" s="1">
        <v>1480.36</v>
      </c>
      <c r="K3786" s="1">
        <v>273</v>
      </c>
      <c r="L3786" s="1">
        <f>Table49[[#This Row],[Selling_Price]]-Table49[[#This Row],[Market_Price]]</f>
        <v>653.25999999999988</v>
      </c>
      <c r="M3786" s="1">
        <f>Table49[[#This Row],[Quantity]]*Table49[[#This Row],[Selling_Price]]</f>
        <v>404138.27999999997</v>
      </c>
      <c r="N3786" s="1">
        <f>Table49[[#This Row],[Quantity]]*Table49[[#This Row],[Profit_Per_Quantity]]</f>
        <v>178339.97999999995</v>
      </c>
      <c r="O3786" s="1" t="s">
        <v>47</v>
      </c>
    </row>
    <row r="3787" spans="1:15" x14ac:dyDescent="0.3">
      <c r="A3787" s="1" t="s">
        <v>10184</v>
      </c>
      <c r="B3787" s="1" t="s">
        <v>3552</v>
      </c>
      <c r="C3787" s="14" t="s">
        <v>5054</v>
      </c>
      <c r="D3787" s="1" t="s">
        <v>20</v>
      </c>
      <c r="E3787" s="1" t="s">
        <v>4351</v>
      </c>
      <c r="F3787" s="1" t="s">
        <v>32</v>
      </c>
      <c r="G3787" s="1" t="s">
        <v>38</v>
      </c>
      <c r="H3787" s="1">
        <v>1045</v>
      </c>
      <c r="I3787" s="1">
        <v>1697.31</v>
      </c>
      <c r="J3787" s="1">
        <v>2171.0100000000002</v>
      </c>
      <c r="K3787" s="1">
        <v>345</v>
      </c>
      <c r="L3787" s="1">
        <f>Table49[[#This Row],[Selling_Price]]-Table49[[#This Row],[Market_Price]]</f>
        <v>473.70000000000027</v>
      </c>
      <c r="M3787" s="1">
        <f>Table49[[#This Row],[Quantity]]*Table49[[#This Row],[Selling_Price]]</f>
        <v>748998.45000000007</v>
      </c>
      <c r="N3787" s="1">
        <f>Table49[[#This Row],[Quantity]]*Table49[[#This Row],[Profit_Per_Quantity]]</f>
        <v>163426.50000000009</v>
      </c>
      <c r="O3787" s="1" t="s">
        <v>47</v>
      </c>
    </row>
    <row r="3788" spans="1:15" x14ac:dyDescent="0.3">
      <c r="A3788" s="1" t="s">
        <v>7116</v>
      </c>
      <c r="B3788" s="1" t="s">
        <v>4138</v>
      </c>
      <c r="C3788" s="14" t="s">
        <v>4562</v>
      </c>
      <c r="D3788" s="1" t="s">
        <v>14</v>
      </c>
      <c r="E3788" s="1" t="s">
        <v>26</v>
      </c>
      <c r="F3788" s="1" t="s">
        <v>34</v>
      </c>
      <c r="G3788" s="1" t="s">
        <v>37</v>
      </c>
      <c r="H3788" s="1">
        <v>1059</v>
      </c>
      <c r="I3788" s="1">
        <v>1892.94</v>
      </c>
      <c r="J3788" s="1">
        <v>3542.77</v>
      </c>
      <c r="K3788" s="1">
        <v>69</v>
      </c>
      <c r="L3788" s="1">
        <f>Table49[[#This Row],[Selling_Price]]-Table49[[#This Row],[Market_Price]]</f>
        <v>1649.83</v>
      </c>
      <c r="M3788" s="1">
        <f>Table49[[#This Row],[Quantity]]*Table49[[#This Row],[Selling_Price]]</f>
        <v>244451.13</v>
      </c>
      <c r="N3788" s="1">
        <f>Table49[[#This Row],[Quantity]]*Table49[[#This Row],[Profit_Per_Quantity]]</f>
        <v>113838.26999999999</v>
      </c>
      <c r="O3788" s="1" t="s">
        <v>47</v>
      </c>
    </row>
    <row r="3789" spans="1:15" x14ac:dyDescent="0.3">
      <c r="A3789" s="1" t="s">
        <v>7318</v>
      </c>
      <c r="B3789" s="1" t="s">
        <v>3156</v>
      </c>
      <c r="C3789" s="14" t="s">
        <v>5315</v>
      </c>
      <c r="D3789" s="1" t="s">
        <v>15</v>
      </c>
      <c r="E3789" s="1" t="s">
        <v>4349</v>
      </c>
      <c r="F3789" s="1" t="s">
        <v>34</v>
      </c>
      <c r="G3789" s="1" t="s">
        <v>37</v>
      </c>
      <c r="H3789" s="1">
        <v>1095</v>
      </c>
      <c r="I3789" s="1">
        <v>466.56</v>
      </c>
      <c r="J3789" s="1">
        <v>590.80999999999995</v>
      </c>
      <c r="K3789" s="1">
        <v>77</v>
      </c>
      <c r="L3789" s="1">
        <f>Table49[[#This Row],[Selling_Price]]-Table49[[#This Row],[Market_Price]]</f>
        <v>124.24999999999994</v>
      </c>
      <c r="M3789" s="1">
        <f>Table49[[#This Row],[Quantity]]*Table49[[#This Row],[Selling_Price]]</f>
        <v>45492.369999999995</v>
      </c>
      <c r="N3789" s="1">
        <f>Table49[[#This Row],[Quantity]]*Table49[[#This Row],[Profit_Per_Quantity]]</f>
        <v>9567.2499999999964</v>
      </c>
      <c r="O3789" s="1" t="s">
        <v>47</v>
      </c>
    </row>
    <row r="3790" spans="1:15" x14ac:dyDescent="0.3">
      <c r="A3790" s="1" t="s">
        <v>8779</v>
      </c>
      <c r="B3790" s="1" t="s">
        <v>1304</v>
      </c>
      <c r="C3790" s="14" t="s">
        <v>6054</v>
      </c>
      <c r="D3790" s="1" t="s">
        <v>15</v>
      </c>
      <c r="E3790" s="1" t="s">
        <v>24</v>
      </c>
      <c r="F3790" s="1" t="s">
        <v>33</v>
      </c>
      <c r="G3790" s="1" t="s">
        <v>38</v>
      </c>
      <c r="H3790" s="1">
        <v>1088</v>
      </c>
      <c r="I3790" s="1">
        <v>1588.94</v>
      </c>
      <c r="J3790" s="1">
        <v>2953.88</v>
      </c>
      <c r="K3790" s="1">
        <v>214</v>
      </c>
      <c r="L3790" s="1">
        <f>Table49[[#This Row],[Selling_Price]]-Table49[[#This Row],[Market_Price]]</f>
        <v>1364.94</v>
      </c>
      <c r="M3790" s="1">
        <f>Table49[[#This Row],[Quantity]]*Table49[[#This Row],[Selling_Price]]</f>
        <v>632130.32000000007</v>
      </c>
      <c r="N3790" s="1">
        <f>Table49[[#This Row],[Quantity]]*Table49[[#This Row],[Profit_Per_Quantity]]</f>
        <v>292097.16000000003</v>
      </c>
      <c r="O3790" s="1" t="s">
        <v>47</v>
      </c>
    </row>
    <row r="3791" spans="1:15" x14ac:dyDescent="0.3">
      <c r="A3791" s="1" t="s">
        <v>9996</v>
      </c>
      <c r="B3791" s="1" t="s">
        <v>3257</v>
      </c>
      <c r="C3791" s="14" t="s">
        <v>4421</v>
      </c>
      <c r="D3791" s="1" t="s">
        <v>16</v>
      </c>
      <c r="E3791" s="1" t="s">
        <v>21</v>
      </c>
      <c r="F3791" s="1" t="s">
        <v>33</v>
      </c>
      <c r="G3791" s="1" t="s">
        <v>38</v>
      </c>
      <c r="H3791" s="1">
        <v>1045</v>
      </c>
      <c r="I3791" s="1">
        <v>1963.87</v>
      </c>
      <c r="J3791" s="1">
        <v>3873.2</v>
      </c>
      <c r="K3791" s="1">
        <v>183</v>
      </c>
      <c r="L3791" s="1">
        <f>Table49[[#This Row],[Selling_Price]]-Table49[[#This Row],[Market_Price]]</f>
        <v>1909.33</v>
      </c>
      <c r="M3791" s="1">
        <f>Table49[[#This Row],[Quantity]]*Table49[[#This Row],[Selling_Price]]</f>
        <v>708795.6</v>
      </c>
      <c r="N3791" s="1">
        <f>Table49[[#This Row],[Quantity]]*Table49[[#This Row],[Profit_Per_Quantity]]</f>
        <v>349407.39</v>
      </c>
      <c r="O3791" s="1" t="s">
        <v>47</v>
      </c>
    </row>
    <row r="3792" spans="1:15" x14ac:dyDescent="0.3">
      <c r="A3792" s="1" t="s">
        <v>7593</v>
      </c>
      <c r="B3792" s="1" t="s">
        <v>3310</v>
      </c>
      <c r="C3792" s="14" t="s">
        <v>4422</v>
      </c>
      <c r="D3792" s="1" t="s">
        <v>17</v>
      </c>
      <c r="E3792" s="1" t="s">
        <v>25</v>
      </c>
      <c r="F3792" s="1" t="s">
        <v>33</v>
      </c>
      <c r="G3792" s="1" t="s">
        <v>41</v>
      </c>
      <c r="H3792" s="1">
        <v>1086</v>
      </c>
      <c r="I3792" s="1">
        <v>1477.68</v>
      </c>
      <c r="J3792" s="1">
        <v>2020.47</v>
      </c>
      <c r="K3792" s="1">
        <v>468</v>
      </c>
      <c r="L3792" s="1">
        <f>Table49[[#This Row],[Selling_Price]]-Table49[[#This Row],[Market_Price]]</f>
        <v>542.79</v>
      </c>
      <c r="M3792" s="1">
        <f>Table49[[#This Row],[Quantity]]*Table49[[#This Row],[Selling_Price]]</f>
        <v>945579.96</v>
      </c>
      <c r="N3792" s="1">
        <f>Table49[[#This Row],[Quantity]]*Table49[[#This Row],[Profit_Per_Quantity]]</f>
        <v>254025.71999999997</v>
      </c>
      <c r="O3792" s="1" t="s">
        <v>47</v>
      </c>
    </row>
    <row r="3793" spans="1:15" x14ac:dyDescent="0.3">
      <c r="A3793" s="1" t="s">
        <v>6699</v>
      </c>
      <c r="B3793" s="1" t="s">
        <v>71</v>
      </c>
      <c r="C3793" s="14" t="s">
        <v>5483</v>
      </c>
      <c r="D3793" s="1" t="s">
        <v>15</v>
      </c>
      <c r="E3793" s="1" t="s">
        <v>26</v>
      </c>
      <c r="F3793" s="1" t="s">
        <v>34</v>
      </c>
      <c r="G3793" s="1" t="s">
        <v>37</v>
      </c>
      <c r="H3793" s="1">
        <v>1062</v>
      </c>
      <c r="I3793" s="1">
        <v>1234.29</v>
      </c>
      <c r="J3793" s="1">
        <v>2251.94</v>
      </c>
      <c r="K3793" s="1">
        <v>163</v>
      </c>
      <c r="L3793" s="1">
        <f>Table49[[#This Row],[Selling_Price]]-Table49[[#This Row],[Market_Price]]</f>
        <v>1017.6500000000001</v>
      </c>
      <c r="M3793" s="1">
        <f>Table49[[#This Row],[Quantity]]*Table49[[#This Row],[Selling_Price]]</f>
        <v>367066.22000000003</v>
      </c>
      <c r="N3793" s="1">
        <f>Table49[[#This Row],[Quantity]]*Table49[[#This Row],[Profit_Per_Quantity]]</f>
        <v>165876.95000000001</v>
      </c>
      <c r="O3793" s="1" t="s">
        <v>47</v>
      </c>
    </row>
    <row r="3794" spans="1:15" x14ac:dyDescent="0.3">
      <c r="A3794" s="1" t="s">
        <v>7591</v>
      </c>
      <c r="B3794" s="1" t="s">
        <v>3901</v>
      </c>
      <c r="C3794" s="14" t="s">
        <v>4774</v>
      </c>
      <c r="D3794" s="1" t="s">
        <v>20</v>
      </c>
      <c r="E3794" s="1" t="s">
        <v>28</v>
      </c>
      <c r="F3794" s="1" t="s">
        <v>34</v>
      </c>
      <c r="G3794" s="1" t="s">
        <v>45</v>
      </c>
      <c r="H3794" s="1">
        <v>1073</v>
      </c>
      <c r="I3794" s="1">
        <v>814.74</v>
      </c>
      <c r="J3794" s="1">
        <v>1104.57</v>
      </c>
      <c r="K3794" s="1">
        <v>107</v>
      </c>
      <c r="L3794" s="1">
        <f>Table49[[#This Row],[Selling_Price]]-Table49[[#This Row],[Market_Price]]</f>
        <v>289.82999999999993</v>
      </c>
      <c r="M3794" s="1">
        <f>Table49[[#This Row],[Quantity]]*Table49[[#This Row],[Selling_Price]]</f>
        <v>118188.98999999999</v>
      </c>
      <c r="N3794" s="1">
        <f>Table49[[#This Row],[Quantity]]*Table49[[#This Row],[Profit_Per_Quantity]]</f>
        <v>31011.80999999999</v>
      </c>
      <c r="O3794" s="1" t="s">
        <v>47</v>
      </c>
    </row>
    <row r="3795" spans="1:15" x14ac:dyDescent="0.3">
      <c r="A3795" s="1" t="s">
        <v>8874</v>
      </c>
      <c r="B3795" s="1" t="s">
        <v>1466</v>
      </c>
      <c r="C3795" s="14" t="s">
        <v>5694</v>
      </c>
      <c r="D3795" s="1" t="s">
        <v>12</v>
      </c>
      <c r="E3795" s="1" t="s">
        <v>26</v>
      </c>
      <c r="F3795" s="1" t="s">
        <v>35</v>
      </c>
      <c r="G3795" s="1" t="s">
        <v>38</v>
      </c>
      <c r="H3795" s="1">
        <v>1092</v>
      </c>
      <c r="I3795" s="1">
        <v>667.45</v>
      </c>
      <c r="J3795" s="1">
        <v>961.58</v>
      </c>
      <c r="K3795" s="1">
        <v>207</v>
      </c>
      <c r="L3795" s="1">
        <f>Table49[[#This Row],[Selling_Price]]-Table49[[#This Row],[Market_Price]]</f>
        <v>294.13</v>
      </c>
      <c r="M3795" s="1">
        <f>Table49[[#This Row],[Quantity]]*Table49[[#This Row],[Selling_Price]]</f>
        <v>199047.06</v>
      </c>
      <c r="N3795" s="1">
        <f>Table49[[#This Row],[Quantity]]*Table49[[#This Row],[Profit_Per_Quantity]]</f>
        <v>60884.909999999996</v>
      </c>
      <c r="O3795" s="1" t="s">
        <v>47</v>
      </c>
    </row>
    <row r="3796" spans="1:15" x14ac:dyDescent="0.3">
      <c r="A3796" s="1" t="s">
        <v>9584</v>
      </c>
      <c r="B3796" s="1" t="s">
        <v>2594</v>
      </c>
      <c r="C3796" s="14" t="s">
        <v>5627</v>
      </c>
      <c r="D3796" s="1" t="s">
        <v>15</v>
      </c>
      <c r="E3796" s="1" t="s">
        <v>29</v>
      </c>
      <c r="F3796" s="1" t="s">
        <v>31</v>
      </c>
      <c r="G3796" s="1" t="s">
        <v>40</v>
      </c>
      <c r="H3796" s="1">
        <v>1042</v>
      </c>
      <c r="I3796" s="1">
        <v>1924.76</v>
      </c>
      <c r="J3796" s="1">
        <v>2653.44</v>
      </c>
      <c r="K3796" s="1">
        <v>115</v>
      </c>
      <c r="L3796" s="1">
        <f>Table49[[#This Row],[Selling_Price]]-Table49[[#This Row],[Market_Price]]</f>
        <v>728.68000000000006</v>
      </c>
      <c r="M3796" s="1">
        <f>Table49[[#This Row],[Quantity]]*Table49[[#This Row],[Selling_Price]]</f>
        <v>305145.60000000003</v>
      </c>
      <c r="N3796" s="1">
        <f>Table49[[#This Row],[Quantity]]*Table49[[#This Row],[Profit_Per_Quantity]]</f>
        <v>83798.200000000012</v>
      </c>
      <c r="O3796" s="1" t="s">
        <v>47</v>
      </c>
    </row>
    <row r="3797" spans="1:15" x14ac:dyDescent="0.3">
      <c r="A3797" s="1" t="s">
        <v>10228</v>
      </c>
      <c r="B3797" s="1" t="s">
        <v>3613</v>
      </c>
      <c r="C3797" s="14" t="s">
        <v>5003</v>
      </c>
      <c r="D3797" s="1" t="s">
        <v>12</v>
      </c>
      <c r="E3797" s="1" t="s">
        <v>30</v>
      </c>
      <c r="F3797" s="1" t="s">
        <v>33</v>
      </c>
      <c r="G3797" s="1" t="s">
        <v>41</v>
      </c>
      <c r="H3797" s="1">
        <v>1096</v>
      </c>
      <c r="I3797" s="1">
        <v>439.64</v>
      </c>
      <c r="J3797" s="1">
        <v>694.12</v>
      </c>
      <c r="K3797" s="1">
        <v>285</v>
      </c>
      <c r="L3797" s="1">
        <f>Table49[[#This Row],[Selling_Price]]-Table49[[#This Row],[Market_Price]]</f>
        <v>254.48000000000002</v>
      </c>
      <c r="M3797" s="1">
        <f>Table49[[#This Row],[Quantity]]*Table49[[#This Row],[Selling_Price]]</f>
        <v>197824.2</v>
      </c>
      <c r="N3797" s="1">
        <f>Table49[[#This Row],[Quantity]]*Table49[[#This Row],[Profit_Per_Quantity]]</f>
        <v>72526.8</v>
      </c>
      <c r="O3797" s="1" t="s">
        <v>47</v>
      </c>
    </row>
    <row r="3798" spans="1:15" x14ac:dyDescent="0.3">
      <c r="A3798" s="1" t="s">
        <v>7496</v>
      </c>
      <c r="B3798" s="1" t="s">
        <v>2094</v>
      </c>
      <c r="C3798" s="14" t="s">
        <v>5264</v>
      </c>
      <c r="D3798" s="1" t="s">
        <v>20</v>
      </c>
      <c r="E3798" s="1" t="s">
        <v>30</v>
      </c>
      <c r="F3798" s="1" t="s">
        <v>31</v>
      </c>
      <c r="G3798" s="1" t="s">
        <v>41</v>
      </c>
      <c r="H3798" s="1">
        <v>1097</v>
      </c>
      <c r="I3798" s="1">
        <v>527.41</v>
      </c>
      <c r="J3798" s="1">
        <v>823.92</v>
      </c>
      <c r="K3798" s="1">
        <v>423</v>
      </c>
      <c r="L3798" s="1">
        <f>Table49[[#This Row],[Selling_Price]]-Table49[[#This Row],[Market_Price]]</f>
        <v>296.51</v>
      </c>
      <c r="M3798" s="1">
        <f>Table49[[#This Row],[Quantity]]*Table49[[#This Row],[Selling_Price]]</f>
        <v>348518.16</v>
      </c>
      <c r="N3798" s="1">
        <f>Table49[[#This Row],[Quantity]]*Table49[[#This Row],[Profit_Per_Quantity]]</f>
        <v>125423.73</v>
      </c>
      <c r="O3798" s="1" t="s">
        <v>47</v>
      </c>
    </row>
    <row r="3799" spans="1:15" x14ac:dyDescent="0.3">
      <c r="A3799" s="1" t="s">
        <v>9537</v>
      </c>
      <c r="B3799" s="1" t="s">
        <v>2524</v>
      </c>
      <c r="C3799" s="14" t="s">
        <v>4784</v>
      </c>
      <c r="D3799" s="1" t="s">
        <v>20</v>
      </c>
      <c r="E3799" s="1" t="s">
        <v>29</v>
      </c>
      <c r="F3799" s="1" t="s">
        <v>32</v>
      </c>
      <c r="G3799" s="1" t="s">
        <v>41</v>
      </c>
      <c r="H3799" s="1">
        <v>1036</v>
      </c>
      <c r="I3799" s="1">
        <v>1264.3399999999999</v>
      </c>
      <c r="J3799" s="1">
        <v>2273.29</v>
      </c>
      <c r="K3799" s="1">
        <v>14</v>
      </c>
      <c r="L3799" s="1">
        <f>Table49[[#This Row],[Selling_Price]]-Table49[[#This Row],[Market_Price]]</f>
        <v>1008.95</v>
      </c>
      <c r="M3799" s="1">
        <f>Table49[[#This Row],[Quantity]]*Table49[[#This Row],[Selling_Price]]</f>
        <v>31826.059999999998</v>
      </c>
      <c r="N3799" s="1">
        <f>Table49[[#This Row],[Quantity]]*Table49[[#This Row],[Profit_Per_Quantity]]</f>
        <v>14125.300000000001</v>
      </c>
      <c r="O3799" s="1" t="s">
        <v>47</v>
      </c>
    </row>
    <row r="3800" spans="1:15" x14ac:dyDescent="0.3">
      <c r="A3800" s="1" t="s">
        <v>6907</v>
      </c>
      <c r="B3800" s="1" t="s">
        <v>4261</v>
      </c>
      <c r="C3800" s="14" t="s">
        <v>4445</v>
      </c>
      <c r="D3800" s="1" t="s">
        <v>17</v>
      </c>
      <c r="E3800" s="1" t="s">
        <v>27</v>
      </c>
      <c r="F3800" s="1" t="s">
        <v>34</v>
      </c>
      <c r="G3800" s="1" t="s">
        <v>4352</v>
      </c>
      <c r="H3800" s="1">
        <v>1017</v>
      </c>
      <c r="I3800" s="1">
        <v>692.82</v>
      </c>
      <c r="J3800" s="1">
        <v>1030.9100000000001</v>
      </c>
      <c r="K3800" s="1">
        <v>52</v>
      </c>
      <c r="L3800" s="1">
        <f>Table49[[#This Row],[Selling_Price]]-Table49[[#This Row],[Market_Price]]</f>
        <v>338.09000000000003</v>
      </c>
      <c r="M3800" s="1">
        <f>Table49[[#This Row],[Quantity]]*Table49[[#This Row],[Selling_Price]]</f>
        <v>53607.320000000007</v>
      </c>
      <c r="N3800" s="1">
        <f>Table49[[#This Row],[Quantity]]*Table49[[#This Row],[Profit_Per_Quantity]]</f>
        <v>17580.68</v>
      </c>
      <c r="O3800" s="1" t="s">
        <v>47</v>
      </c>
    </row>
    <row r="3801" spans="1:15" x14ac:dyDescent="0.3">
      <c r="A3801" s="1" t="s">
        <v>6862</v>
      </c>
      <c r="B3801" s="1" t="s">
        <v>3699</v>
      </c>
      <c r="C3801" s="14" t="s">
        <v>4935</v>
      </c>
      <c r="D3801" s="1" t="s">
        <v>20</v>
      </c>
      <c r="E3801" s="1" t="s">
        <v>28</v>
      </c>
      <c r="F3801" s="1" t="s">
        <v>33</v>
      </c>
      <c r="G3801" s="1" t="s">
        <v>37</v>
      </c>
      <c r="H3801" s="1">
        <v>1002</v>
      </c>
      <c r="I3801" s="1">
        <v>1722.03</v>
      </c>
      <c r="J3801" s="1">
        <v>2822.19</v>
      </c>
      <c r="K3801" s="1">
        <v>361</v>
      </c>
      <c r="L3801" s="1">
        <f>Table49[[#This Row],[Selling_Price]]-Table49[[#This Row],[Market_Price]]</f>
        <v>1100.1600000000001</v>
      </c>
      <c r="M3801" s="1">
        <f>Table49[[#This Row],[Quantity]]*Table49[[#This Row],[Selling_Price]]</f>
        <v>1018810.59</v>
      </c>
      <c r="N3801" s="1">
        <f>Table49[[#This Row],[Quantity]]*Table49[[#This Row],[Profit_Per_Quantity]]</f>
        <v>397157.76</v>
      </c>
      <c r="O3801" s="1" t="s">
        <v>47</v>
      </c>
    </row>
    <row r="3802" spans="1:15" x14ac:dyDescent="0.3">
      <c r="A3802" s="1" t="s">
        <v>7554</v>
      </c>
      <c r="B3802" s="1" t="s">
        <v>3877</v>
      </c>
      <c r="C3802" s="14" t="s">
        <v>4757</v>
      </c>
      <c r="D3802" s="1" t="s">
        <v>14</v>
      </c>
      <c r="E3802" s="1" t="s">
        <v>30</v>
      </c>
      <c r="F3802" s="1" t="s">
        <v>33</v>
      </c>
      <c r="G3802" s="1" t="s">
        <v>36</v>
      </c>
      <c r="H3802" s="1">
        <v>1085</v>
      </c>
      <c r="I3802" s="1">
        <v>1919.58</v>
      </c>
      <c r="J3802" s="1">
        <v>3643.66</v>
      </c>
      <c r="K3802" s="1">
        <v>487</v>
      </c>
      <c r="L3802" s="1">
        <f>Table49[[#This Row],[Selling_Price]]-Table49[[#This Row],[Market_Price]]</f>
        <v>1724.08</v>
      </c>
      <c r="M3802" s="1">
        <f>Table49[[#This Row],[Quantity]]*Table49[[#This Row],[Selling_Price]]</f>
        <v>1774462.42</v>
      </c>
      <c r="N3802" s="1">
        <f>Table49[[#This Row],[Quantity]]*Table49[[#This Row],[Profit_Per_Quantity]]</f>
        <v>839626.96</v>
      </c>
      <c r="O3802" s="1" t="s">
        <v>47</v>
      </c>
    </row>
    <row r="3803" spans="1:15" x14ac:dyDescent="0.3">
      <c r="A3803" s="1" t="s">
        <v>6368</v>
      </c>
      <c r="B3803" s="1" t="s">
        <v>1515</v>
      </c>
      <c r="C3803" s="14" t="s">
        <v>5957</v>
      </c>
      <c r="D3803" s="1" t="s">
        <v>12</v>
      </c>
      <c r="E3803" s="1" t="s">
        <v>21</v>
      </c>
      <c r="F3803" s="1" t="s">
        <v>31</v>
      </c>
      <c r="G3803" s="1" t="s">
        <v>36</v>
      </c>
      <c r="H3803" s="1">
        <v>1014</v>
      </c>
      <c r="I3803" s="1">
        <v>1982.05</v>
      </c>
      <c r="J3803" s="1">
        <v>3645.45</v>
      </c>
      <c r="K3803" s="1">
        <v>496</v>
      </c>
      <c r="L3803" s="1">
        <f>Table49[[#This Row],[Selling_Price]]-Table49[[#This Row],[Market_Price]]</f>
        <v>1663.3999999999999</v>
      </c>
      <c r="M3803" s="1">
        <f>Table49[[#This Row],[Quantity]]*Table49[[#This Row],[Selling_Price]]</f>
        <v>1808143.2</v>
      </c>
      <c r="N3803" s="1">
        <f>Table49[[#This Row],[Quantity]]*Table49[[#This Row],[Profit_Per_Quantity]]</f>
        <v>825046.39999999991</v>
      </c>
      <c r="O3803" s="1" t="s">
        <v>47</v>
      </c>
    </row>
    <row r="3804" spans="1:15" x14ac:dyDescent="0.3">
      <c r="A3804" s="1" t="s">
        <v>10380</v>
      </c>
      <c r="B3804" s="1" t="s">
        <v>3834</v>
      </c>
      <c r="C3804" s="14" t="s">
        <v>4623</v>
      </c>
      <c r="D3804" s="1" t="s">
        <v>16</v>
      </c>
      <c r="E3804" s="1" t="s">
        <v>29</v>
      </c>
      <c r="F3804" s="1" t="s">
        <v>33</v>
      </c>
      <c r="G3804" s="1" t="s">
        <v>41</v>
      </c>
      <c r="H3804" s="1">
        <v>1071</v>
      </c>
      <c r="I3804" s="1">
        <v>1706.86</v>
      </c>
      <c r="J3804" s="1">
        <v>2568.86</v>
      </c>
      <c r="K3804" s="1">
        <v>184</v>
      </c>
      <c r="L3804" s="1">
        <f>Table49[[#This Row],[Selling_Price]]-Table49[[#This Row],[Market_Price]]</f>
        <v>862.00000000000023</v>
      </c>
      <c r="M3804" s="1">
        <f>Table49[[#This Row],[Quantity]]*Table49[[#This Row],[Selling_Price]]</f>
        <v>472670.24000000005</v>
      </c>
      <c r="N3804" s="1">
        <f>Table49[[#This Row],[Quantity]]*Table49[[#This Row],[Profit_Per_Quantity]]</f>
        <v>158608.00000000003</v>
      </c>
      <c r="O3804" s="1" t="s">
        <v>47</v>
      </c>
    </row>
    <row r="3805" spans="1:15" x14ac:dyDescent="0.3">
      <c r="A3805" s="1" t="s">
        <v>8593</v>
      </c>
      <c r="B3805" s="1" t="s">
        <v>1001</v>
      </c>
      <c r="C3805" s="14" t="s">
        <v>6128</v>
      </c>
      <c r="D3805" s="1" t="s">
        <v>20</v>
      </c>
      <c r="E3805" s="1" t="s">
        <v>21</v>
      </c>
      <c r="F3805" s="1" t="s">
        <v>32</v>
      </c>
      <c r="G3805" s="1" t="s">
        <v>42</v>
      </c>
      <c r="H3805" s="1">
        <v>1053</v>
      </c>
      <c r="I3805" s="1">
        <v>1301.9100000000001</v>
      </c>
      <c r="J3805" s="1">
        <v>2042.42</v>
      </c>
      <c r="K3805" s="1">
        <v>198</v>
      </c>
      <c r="L3805" s="1">
        <f>Table49[[#This Row],[Selling_Price]]-Table49[[#This Row],[Market_Price]]</f>
        <v>740.51</v>
      </c>
      <c r="M3805" s="1">
        <f>Table49[[#This Row],[Quantity]]*Table49[[#This Row],[Selling_Price]]</f>
        <v>404399.16000000003</v>
      </c>
      <c r="N3805" s="1">
        <f>Table49[[#This Row],[Quantity]]*Table49[[#This Row],[Profit_Per_Quantity]]</f>
        <v>146620.98000000001</v>
      </c>
      <c r="O3805" s="1" t="s">
        <v>47</v>
      </c>
    </row>
    <row r="3806" spans="1:15" x14ac:dyDescent="0.3">
      <c r="A3806" s="1" t="s">
        <v>9617</v>
      </c>
      <c r="B3806" s="1" t="s">
        <v>2654</v>
      </c>
      <c r="C3806" s="14" t="s">
        <v>5599</v>
      </c>
      <c r="D3806" s="1" t="s">
        <v>19</v>
      </c>
      <c r="E3806" s="1" t="s">
        <v>21</v>
      </c>
      <c r="F3806" s="1" t="s">
        <v>31</v>
      </c>
      <c r="G3806" s="1" t="s">
        <v>36</v>
      </c>
      <c r="H3806" s="1">
        <v>1095</v>
      </c>
      <c r="I3806" s="1">
        <v>190.96</v>
      </c>
      <c r="J3806" s="1">
        <v>366.02</v>
      </c>
      <c r="K3806" s="1">
        <v>338</v>
      </c>
      <c r="L3806" s="1">
        <f>Table49[[#This Row],[Selling_Price]]-Table49[[#This Row],[Market_Price]]</f>
        <v>175.05999999999997</v>
      </c>
      <c r="M3806" s="1">
        <f>Table49[[#This Row],[Quantity]]*Table49[[#This Row],[Selling_Price]]</f>
        <v>123714.76</v>
      </c>
      <c r="N3806" s="1">
        <f>Table49[[#This Row],[Quantity]]*Table49[[#This Row],[Profit_Per_Quantity]]</f>
        <v>59170.279999999992</v>
      </c>
      <c r="O3806" s="1" t="s">
        <v>47</v>
      </c>
    </row>
    <row r="3807" spans="1:15" x14ac:dyDescent="0.3">
      <c r="A3807" s="1" t="s">
        <v>10120</v>
      </c>
      <c r="B3807" s="1" t="s">
        <v>3463</v>
      </c>
      <c r="C3807" s="14" t="s">
        <v>5119</v>
      </c>
      <c r="D3807" s="1" t="s">
        <v>20</v>
      </c>
      <c r="E3807" s="1" t="s">
        <v>26</v>
      </c>
      <c r="F3807" s="1" t="s">
        <v>32</v>
      </c>
      <c r="G3807" s="1" t="s">
        <v>4352</v>
      </c>
      <c r="H3807" s="1">
        <v>1040</v>
      </c>
      <c r="I3807" s="1">
        <v>1682.92</v>
      </c>
      <c r="J3807" s="1">
        <v>2236.54</v>
      </c>
      <c r="K3807" s="1">
        <v>199</v>
      </c>
      <c r="L3807" s="1">
        <f>Table49[[#This Row],[Selling_Price]]-Table49[[#This Row],[Market_Price]]</f>
        <v>553.61999999999989</v>
      </c>
      <c r="M3807" s="1">
        <f>Table49[[#This Row],[Quantity]]*Table49[[#This Row],[Selling_Price]]</f>
        <v>445071.46</v>
      </c>
      <c r="N3807" s="1">
        <f>Table49[[#This Row],[Quantity]]*Table49[[#This Row],[Profit_Per_Quantity]]</f>
        <v>110170.37999999998</v>
      </c>
      <c r="O3807" s="1" t="s">
        <v>47</v>
      </c>
    </row>
    <row r="3808" spans="1:15" x14ac:dyDescent="0.3">
      <c r="A3808" s="1" t="s">
        <v>8958</v>
      </c>
      <c r="B3808" s="1" t="s">
        <v>1608</v>
      </c>
      <c r="C3808" s="14" t="s">
        <v>4746</v>
      </c>
      <c r="D3808" s="1" t="s">
        <v>13</v>
      </c>
      <c r="E3808" s="1" t="s">
        <v>30</v>
      </c>
      <c r="F3808" s="1" t="s">
        <v>33</v>
      </c>
      <c r="G3808" s="1" t="s">
        <v>4352</v>
      </c>
      <c r="H3808" s="1">
        <v>1005</v>
      </c>
      <c r="I3808" s="1">
        <v>528.16999999999996</v>
      </c>
      <c r="J3808" s="1">
        <v>894.17</v>
      </c>
      <c r="K3808" s="1">
        <v>374</v>
      </c>
      <c r="L3808" s="1">
        <f>Table49[[#This Row],[Selling_Price]]-Table49[[#This Row],[Market_Price]]</f>
        <v>366</v>
      </c>
      <c r="M3808" s="1">
        <f>Table49[[#This Row],[Quantity]]*Table49[[#This Row],[Selling_Price]]</f>
        <v>334419.57999999996</v>
      </c>
      <c r="N3808" s="1">
        <f>Table49[[#This Row],[Quantity]]*Table49[[#This Row],[Profit_Per_Quantity]]</f>
        <v>136884</v>
      </c>
      <c r="O3808" s="1" t="s">
        <v>47</v>
      </c>
    </row>
    <row r="3809" spans="1:15" x14ac:dyDescent="0.3">
      <c r="A3809" s="1" t="s">
        <v>8379</v>
      </c>
      <c r="B3809" s="1" t="s">
        <v>661</v>
      </c>
      <c r="C3809" s="14" t="s">
        <v>6208</v>
      </c>
      <c r="D3809" s="1" t="s">
        <v>18</v>
      </c>
      <c r="E3809" s="1" t="s">
        <v>26</v>
      </c>
      <c r="F3809" s="1" t="s">
        <v>34</v>
      </c>
      <c r="G3809" s="1" t="s">
        <v>36</v>
      </c>
      <c r="H3809" s="1">
        <v>1027</v>
      </c>
      <c r="I3809" s="1">
        <v>1021.03</v>
      </c>
      <c r="J3809" s="1">
        <v>1676.85</v>
      </c>
      <c r="K3809" s="1">
        <v>311</v>
      </c>
      <c r="L3809" s="1">
        <f>Table49[[#This Row],[Selling_Price]]-Table49[[#This Row],[Market_Price]]</f>
        <v>655.81999999999994</v>
      </c>
      <c r="M3809" s="1">
        <f>Table49[[#This Row],[Quantity]]*Table49[[#This Row],[Selling_Price]]</f>
        <v>521500.35</v>
      </c>
      <c r="N3809" s="1">
        <f>Table49[[#This Row],[Quantity]]*Table49[[#This Row],[Profit_Per_Quantity]]</f>
        <v>203960.02</v>
      </c>
      <c r="O3809" s="1" t="s">
        <v>47</v>
      </c>
    </row>
    <row r="3810" spans="1:15" x14ac:dyDescent="0.3">
      <c r="A3810" s="1" t="s">
        <v>6467</v>
      </c>
      <c r="B3810" s="1" t="s">
        <v>4249</v>
      </c>
      <c r="C3810" s="14" t="s">
        <v>4457</v>
      </c>
      <c r="D3810" s="1" t="s">
        <v>16</v>
      </c>
      <c r="E3810" s="1" t="s">
        <v>4351</v>
      </c>
      <c r="F3810" s="1" t="s">
        <v>33</v>
      </c>
      <c r="G3810" s="1" t="s">
        <v>41</v>
      </c>
      <c r="H3810" s="1">
        <v>1025</v>
      </c>
      <c r="I3810" s="1">
        <v>1157.68</v>
      </c>
      <c r="J3810" s="1">
        <v>1846.94</v>
      </c>
      <c r="K3810" s="1">
        <v>142</v>
      </c>
      <c r="L3810" s="1">
        <f>Table49[[#This Row],[Selling_Price]]-Table49[[#This Row],[Market_Price]]</f>
        <v>689.26</v>
      </c>
      <c r="M3810" s="1">
        <f>Table49[[#This Row],[Quantity]]*Table49[[#This Row],[Selling_Price]]</f>
        <v>262265.48</v>
      </c>
      <c r="N3810" s="1">
        <f>Table49[[#This Row],[Quantity]]*Table49[[#This Row],[Profit_Per_Quantity]]</f>
        <v>97874.92</v>
      </c>
      <c r="O3810" s="1" t="s">
        <v>47</v>
      </c>
    </row>
    <row r="3811" spans="1:15" x14ac:dyDescent="0.3">
      <c r="A3811" s="1" t="s">
        <v>9149</v>
      </c>
      <c r="B3811" s="1" t="s">
        <v>1905</v>
      </c>
      <c r="C3811" s="14" t="s">
        <v>5124</v>
      </c>
      <c r="D3811" s="1" t="s">
        <v>12</v>
      </c>
      <c r="E3811" s="1" t="s">
        <v>28</v>
      </c>
      <c r="F3811" s="1" t="s">
        <v>35</v>
      </c>
      <c r="G3811" s="1" t="s">
        <v>41</v>
      </c>
      <c r="H3811" s="1">
        <v>1064</v>
      </c>
      <c r="I3811" s="1">
        <v>1823.89</v>
      </c>
      <c r="J3811" s="1">
        <v>3266.01</v>
      </c>
      <c r="K3811" s="1">
        <v>213</v>
      </c>
      <c r="L3811" s="1">
        <f>Table49[[#This Row],[Selling_Price]]-Table49[[#This Row],[Market_Price]]</f>
        <v>1442.1200000000001</v>
      </c>
      <c r="M3811" s="1">
        <f>Table49[[#This Row],[Quantity]]*Table49[[#This Row],[Selling_Price]]</f>
        <v>695660.13</v>
      </c>
      <c r="N3811" s="1">
        <f>Table49[[#This Row],[Quantity]]*Table49[[#This Row],[Profit_Per_Quantity]]</f>
        <v>307171.56</v>
      </c>
      <c r="O3811" s="1" t="s">
        <v>47</v>
      </c>
    </row>
    <row r="3812" spans="1:15" x14ac:dyDescent="0.3">
      <c r="A3812" s="1" t="s">
        <v>8620</v>
      </c>
      <c r="B3812" s="1" t="s">
        <v>1050</v>
      </c>
      <c r="C3812" s="14" t="s">
        <v>5151</v>
      </c>
      <c r="D3812" s="1" t="s">
        <v>19</v>
      </c>
      <c r="E3812" s="1" t="s">
        <v>27</v>
      </c>
      <c r="F3812" s="1" t="s">
        <v>34</v>
      </c>
      <c r="G3812" s="1" t="s">
        <v>38</v>
      </c>
      <c r="H3812" s="1">
        <v>1009</v>
      </c>
      <c r="I3812" s="1">
        <v>837.38</v>
      </c>
      <c r="J3812" s="1">
        <v>1172.9100000000001</v>
      </c>
      <c r="K3812" s="1">
        <v>496</v>
      </c>
      <c r="L3812" s="1">
        <f>Table49[[#This Row],[Selling_Price]]-Table49[[#This Row],[Market_Price]]</f>
        <v>335.53000000000009</v>
      </c>
      <c r="M3812" s="1">
        <f>Table49[[#This Row],[Quantity]]*Table49[[#This Row],[Selling_Price]]</f>
        <v>581763.36</v>
      </c>
      <c r="N3812" s="1">
        <f>Table49[[#This Row],[Quantity]]*Table49[[#This Row],[Profit_Per_Quantity]]</f>
        <v>166422.88000000003</v>
      </c>
      <c r="O3812" s="1" t="s">
        <v>47</v>
      </c>
    </row>
    <row r="3813" spans="1:15" x14ac:dyDescent="0.3">
      <c r="A3813" s="1" t="s">
        <v>8331</v>
      </c>
      <c r="B3813" s="1" t="s">
        <v>578</v>
      </c>
      <c r="C3813" s="14" t="s">
        <v>5618</v>
      </c>
      <c r="D3813" s="1" t="s">
        <v>17</v>
      </c>
      <c r="E3813" s="1" t="s">
        <v>21</v>
      </c>
      <c r="F3813" s="1" t="s">
        <v>34</v>
      </c>
      <c r="G3813" s="1" t="s">
        <v>45</v>
      </c>
      <c r="H3813" s="1">
        <v>1069</v>
      </c>
      <c r="I3813" s="1">
        <v>616.1</v>
      </c>
      <c r="J3813" s="1">
        <v>1016.92</v>
      </c>
      <c r="K3813" s="1">
        <v>480</v>
      </c>
      <c r="L3813" s="1">
        <f>Table49[[#This Row],[Selling_Price]]-Table49[[#This Row],[Market_Price]]</f>
        <v>400.81999999999994</v>
      </c>
      <c r="M3813" s="1">
        <f>Table49[[#This Row],[Quantity]]*Table49[[#This Row],[Selling_Price]]</f>
        <v>488121.59999999998</v>
      </c>
      <c r="N3813" s="1">
        <f>Table49[[#This Row],[Quantity]]*Table49[[#This Row],[Profit_Per_Quantity]]</f>
        <v>192393.59999999998</v>
      </c>
      <c r="O3813" s="1" t="s">
        <v>47</v>
      </c>
    </row>
    <row r="3814" spans="1:15" x14ac:dyDescent="0.3">
      <c r="A3814" s="1" t="s">
        <v>7648</v>
      </c>
      <c r="B3814" s="1" t="s">
        <v>3678</v>
      </c>
      <c r="C3814" s="14" t="s">
        <v>4953</v>
      </c>
      <c r="D3814" s="1" t="s">
        <v>17</v>
      </c>
      <c r="E3814" s="1" t="s">
        <v>27</v>
      </c>
      <c r="F3814" s="1" t="s">
        <v>35</v>
      </c>
      <c r="G3814" s="1" t="s">
        <v>45</v>
      </c>
      <c r="H3814" s="1">
        <v>1058</v>
      </c>
      <c r="I3814" s="1">
        <v>1750.32</v>
      </c>
      <c r="J3814" s="1">
        <v>2388.8000000000002</v>
      </c>
      <c r="K3814" s="1">
        <v>309</v>
      </c>
      <c r="L3814" s="1">
        <f>Table49[[#This Row],[Selling_Price]]-Table49[[#This Row],[Market_Price]]</f>
        <v>638.48000000000025</v>
      </c>
      <c r="M3814" s="1">
        <f>Table49[[#This Row],[Quantity]]*Table49[[#This Row],[Selling_Price]]</f>
        <v>738139.20000000007</v>
      </c>
      <c r="N3814" s="1">
        <f>Table49[[#This Row],[Quantity]]*Table49[[#This Row],[Profit_Per_Quantity]]</f>
        <v>197290.32000000007</v>
      </c>
      <c r="O3814" s="1" t="s">
        <v>47</v>
      </c>
    </row>
    <row r="3815" spans="1:15" x14ac:dyDescent="0.3">
      <c r="A3815" s="1" t="s">
        <v>9675</v>
      </c>
      <c r="B3815" s="1" t="s">
        <v>2750</v>
      </c>
      <c r="C3815" s="14" t="s">
        <v>5549</v>
      </c>
      <c r="D3815" s="1" t="s">
        <v>17</v>
      </c>
      <c r="E3815" s="1" t="s">
        <v>29</v>
      </c>
      <c r="F3815" s="1" t="s">
        <v>32</v>
      </c>
      <c r="G3815" s="1" t="s">
        <v>44</v>
      </c>
      <c r="H3815" s="1">
        <v>1051</v>
      </c>
      <c r="I3815" s="1">
        <v>1397.7</v>
      </c>
      <c r="J3815" s="1">
        <v>2295.69</v>
      </c>
      <c r="K3815" s="1">
        <v>49</v>
      </c>
      <c r="L3815" s="1">
        <f>Table49[[#This Row],[Selling_Price]]-Table49[[#This Row],[Market_Price]]</f>
        <v>897.99</v>
      </c>
      <c r="M3815" s="1">
        <f>Table49[[#This Row],[Quantity]]*Table49[[#This Row],[Selling_Price]]</f>
        <v>112488.81</v>
      </c>
      <c r="N3815" s="1">
        <f>Table49[[#This Row],[Quantity]]*Table49[[#This Row],[Profit_Per_Quantity]]</f>
        <v>44001.51</v>
      </c>
      <c r="O3815" s="1" t="s">
        <v>47</v>
      </c>
    </row>
    <row r="3816" spans="1:15" x14ac:dyDescent="0.3">
      <c r="A3816" s="1" t="s">
        <v>9453</v>
      </c>
      <c r="B3816" s="1" t="s">
        <v>2395</v>
      </c>
      <c r="C3816" s="14" t="s">
        <v>5715</v>
      </c>
      <c r="D3816" s="1" t="s">
        <v>18</v>
      </c>
      <c r="E3816" s="1" t="s">
        <v>27</v>
      </c>
      <c r="F3816" s="1" t="s">
        <v>33</v>
      </c>
      <c r="G3816" s="1" t="s">
        <v>37</v>
      </c>
      <c r="H3816" s="1">
        <v>1024</v>
      </c>
      <c r="I3816" s="1">
        <v>1793.63</v>
      </c>
      <c r="J3816" s="1">
        <v>2161.04</v>
      </c>
      <c r="K3816" s="1">
        <v>455</v>
      </c>
      <c r="L3816" s="1">
        <f>Table49[[#This Row],[Selling_Price]]-Table49[[#This Row],[Market_Price]]</f>
        <v>367.40999999999985</v>
      </c>
      <c r="M3816" s="1">
        <f>Table49[[#This Row],[Quantity]]*Table49[[#This Row],[Selling_Price]]</f>
        <v>983273.2</v>
      </c>
      <c r="N3816" s="1">
        <f>Table49[[#This Row],[Quantity]]*Table49[[#This Row],[Profit_Per_Quantity]]</f>
        <v>167171.54999999993</v>
      </c>
      <c r="O3816" s="1" t="s">
        <v>47</v>
      </c>
    </row>
    <row r="3817" spans="1:15" x14ac:dyDescent="0.3">
      <c r="A3817" s="1" t="s">
        <v>10629</v>
      </c>
      <c r="B3817" s="1" t="s">
        <v>4238</v>
      </c>
      <c r="C3817" s="14" t="s">
        <v>4468</v>
      </c>
      <c r="D3817" s="1" t="s">
        <v>19</v>
      </c>
      <c r="E3817" s="1" t="s">
        <v>4351</v>
      </c>
      <c r="F3817" s="1" t="s">
        <v>35</v>
      </c>
      <c r="G3817" s="1" t="s">
        <v>45</v>
      </c>
      <c r="H3817" s="1">
        <v>1028</v>
      </c>
      <c r="I3817" s="1">
        <v>940.92</v>
      </c>
      <c r="J3817" s="1">
        <v>1642.97</v>
      </c>
      <c r="K3817" s="1">
        <v>470</v>
      </c>
      <c r="L3817" s="1">
        <f>Table49[[#This Row],[Selling_Price]]-Table49[[#This Row],[Market_Price]]</f>
        <v>702.05000000000007</v>
      </c>
      <c r="M3817" s="1">
        <f>Table49[[#This Row],[Quantity]]*Table49[[#This Row],[Selling_Price]]</f>
        <v>772195.9</v>
      </c>
      <c r="N3817" s="1">
        <f>Table49[[#This Row],[Quantity]]*Table49[[#This Row],[Profit_Per_Quantity]]</f>
        <v>329963.50000000006</v>
      </c>
      <c r="O3817" s="1" t="s">
        <v>47</v>
      </c>
    </row>
    <row r="3818" spans="1:15" x14ac:dyDescent="0.3">
      <c r="A3818" s="1" t="s">
        <v>7494</v>
      </c>
      <c r="B3818" s="1" t="s">
        <v>1071</v>
      </c>
      <c r="C3818" s="14" t="s">
        <v>5421</v>
      </c>
      <c r="D3818" s="1" t="s">
        <v>20</v>
      </c>
      <c r="E3818" s="1" t="s">
        <v>28</v>
      </c>
      <c r="F3818" s="1" t="s">
        <v>32</v>
      </c>
      <c r="G3818" s="1" t="s">
        <v>41</v>
      </c>
      <c r="H3818" s="1">
        <v>1072</v>
      </c>
      <c r="I3818" s="1">
        <v>1161.9000000000001</v>
      </c>
      <c r="J3818" s="1">
        <v>1813.76</v>
      </c>
      <c r="K3818" s="1">
        <v>36</v>
      </c>
      <c r="L3818" s="1">
        <f>Table49[[#This Row],[Selling_Price]]-Table49[[#This Row],[Market_Price]]</f>
        <v>651.8599999999999</v>
      </c>
      <c r="M3818" s="1">
        <f>Table49[[#This Row],[Quantity]]*Table49[[#This Row],[Selling_Price]]</f>
        <v>65295.360000000001</v>
      </c>
      <c r="N3818" s="1">
        <f>Table49[[#This Row],[Quantity]]*Table49[[#This Row],[Profit_Per_Quantity]]</f>
        <v>23466.959999999995</v>
      </c>
      <c r="O3818" s="1" t="s">
        <v>47</v>
      </c>
    </row>
    <row r="3819" spans="1:15" x14ac:dyDescent="0.3">
      <c r="A3819" s="1" t="s">
        <v>9333</v>
      </c>
      <c r="B3819" s="1" t="s">
        <v>2201</v>
      </c>
      <c r="C3819" s="14" t="s">
        <v>5774</v>
      </c>
      <c r="D3819" s="1" t="s">
        <v>13</v>
      </c>
      <c r="E3819" s="1" t="s">
        <v>4351</v>
      </c>
      <c r="F3819" s="1" t="s">
        <v>35</v>
      </c>
      <c r="G3819" s="1" t="s">
        <v>44</v>
      </c>
      <c r="H3819" s="1">
        <v>1048</v>
      </c>
      <c r="I3819" s="1">
        <v>1990.79</v>
      </c>
      <c r="J3819" s="1">
        <v>2417.9299999999998</v>
      </c>
      <c r="K3819" s="1">
        <v>343</v>
      </c>
      <c r="L3819" s="1">
        <f>Table49[[#This Row],[Selling_Price]]-Table49[[#This Row],[Market_Price]]</f>
        <v>427.13999999999987</v>
      </c>
      <c r="M3819" s="1">
        <f>Table49[[#This Row],[Quantity]]*Table49[[#This Row],[Selling_Price]]</f>
        <v>829349.99</v>
      </c>
      <c r="N3819" s="1">
        <f>Table49[[#This Row],[Quantity]]*Table49[[#This Row],[Profit_Per_Quantity]]</f>
        <v>146509.01999999996</v>
      </c>
      <c r="O3819" s="1" t="s">
        <v>47</v>
      </c>
    </row>
    <row r="3820" spans="1:15" x14ac:dyDescent="0.3">
      <c r="A3820" s="1" t="s">
        <v>10270</v>
      </c>
      <c r="B3820" s="1" t="s">
        <v>3672</v>
      </c>
      <c r="C3820" s="14" t="s">
        <v>4789</v>
      </c>
      <c r="D3820" s="1" t="s">
        <v>18</v>
      </c>
      <c r="E3820" s="1" t="s">
        <v>21</v>
      </c>
      <c r="F3820" s="1" t="s">
        <v>32</v>
      </c>
      <c r="G3820" s="1" t="s">
        <v>38</v>
      </c>
      <c r="H3820" s="1">
        <v>1025</v>
      </c>
      <c r="I3820" s="1">
        <v>1507.88</v>
      </c>
      <c r="J3820" s="1">
        <v>2345.54</v>
      </c>
      <c r="K3820" s="1">
        <v>201</v>
      </c>
      <c r="L3820" s="1">
        <f>Table49[[#This Row],[Selling_Price]]-Table49[[#This Row],[Market_Price]]</f>
        <v>837.65999999999985</v>
      </c>
      <c r="M3820" s="1">
        <f>Table49[[#This Row],[Quantity]]*Table49[[#This Row],[Selling_Price]]</f>
        <v>471453.54</v>
      </c>
      <c r="N3820" s="1">
        <f>Table49[[#This Row],[Quantity]]*Table49[[#This Row],[Profit_Per_Quantity]]</f>
        <v>168369.65999999997</v>
      </c>
      <c r="O3820" s="1" t="s">
        <v>47</v>
      </c>
    </row>
    <row r="3821" spans="1:15" x14ac:dyDescent="0.3">
      <c r="A3821" s="1" t="s">
        <v>10412</v>
      </c>
      <c r="B3821" s="1" t="s">
        <v>3885</v>
      </c>
      <c r="C3821" s="14" t="s">
        <v>4790</v>
      </c>
      <c r="D3821" s="1" t="s">
        <v>12</v>
      </c>
      <c r="E3821" s="1" t="s">
        <v>25</v>
      </c>
      <c r="F3821" s="1" t="s">
        <v>35</v>
      </c>
      <c r="G3821" s="1" t="s">
        <v>36</v>
      </c>
      <c r="H3821" s="1">
        <v>1007</v>
      </c>
      <c r="I3821" s="1">
        <v>141.41</v>
      </c>
      <c r="J3821" s="1">
        <v>246.48</v>
      </c>
      <c r="K3821" s="1">
        <v>222</v>
      </c>
      <c r="L3821" s="1">
        <f>Table49[[#This Row],[Selling_Price]]-Table49[[#This Row],[Market_Price]]</f>
        <v>105.07</v>
      </c>
      <c r="M3821" s="1">
        <f>Table49[[#This Row],[Quantity]]*Table49[[#This Row],[Selling_Price]]</f>
        <v>54718.559999999998</v>
      </c>
      <c r="N3821" s="1">
        <f>Table49[[#This Row],[Quantity]]*Table49[[#This Row],[Profit_Per_Quantity]]</f>
        <v>23325.539999999997</v>
      </c>
      <c r="O3821" s="1" t="s">
        <v>47</v>
      </c>
    </row>
    <row r="3822" spans="1:15" x14ac:dyDescent="0.3">
      <c r="A3822" s="1" t="s">
        <v>6943</v>
      </c>
      <c r="B3822" s="1" t="s">
        <v>3819</v>
      </c>
      <c r="C3822" s="14" t="s">
        <v>4842</v>
      </c>
      <c r="D3822" s="1" t="s">
        <v>12</v>
      </c>
      <c r="E3822" s="1" t="s">
        <v>27</v>
      </c>
      <c r="F3822" s="1" t="s">
        <v>33</v>
      </c>
      <c r="G3822" s="1" t="s">
        <v>36</v>
      </c>
      <c r="H3822" s="1">
        <v>1096</v>
      </c>
      <c r="I3822" s="1">
        <v>858.6</v>
      </c>
      <c r="J3822" s="1">
        <v>1694.84</v>
      </c>
      <c r="K3822" s="1">
        <v>453</v>
      </c>
      <c r="L3822" s="1">
        <f>Table49[[#This Row],[Selling_Price]]-Table49[[#This Row],[Market_Price]]</f>
        <v>836.2399999999999</v>
      </c>
      <c r="M3822" s="1">
        <f>Table49[[#This Row],[Quantity]]*Table49[[#This Row],[Selling_Price]]</f>
        <v>767762.52</v>
      </c>
      <c r="N3822" s="1">
        <f>Table49[[#This Row],[Quantity]]*Table49[[#This Row],[Profit_Per_Quantity]]</f>
        <v>378816.72</v>
      </c>
      <c r="O3822" s="1" t="s">
        <v>47</v>
      </c>
    </row>
    <row r="3823" spans="1:15" x14ac:dyDescent="0.3">
      <c r="A3823" s="1" t="s">
        <v>10543</v>
      </c>
      <c r="B3823" s="1" t="s">
        <v>4099</v>
      </c>
      <c r="C3823" s="14" t="s">
        <v>4598</v>
      </c>
      <c r="D3823" s="1" t="s">
        <v>15</v>
      </c>
      <c r="E3823" s="1" t="s">
        <v>24</v>
      </c>
      <c r="F3823" s="1" t="s">
        <v>33</v>
      </c>
      <c r="G3823" s="1" t="s">
        <v>4352</v>
      </c>
      <c r="H3823" s="1">
        <v>1078</v>
      </c>
      <c r="I3823" s="1">
        <v>1887.62</v>
      </c>
      <c r="J3823" s="1">
        <v>3330.23</v>
      </c>
      <c r="K3823" s="1">
        <v>339</v>
      </c>
      <c r="L3823" s="1">
        <f>Table49[[#This Row],[Selling_Price]]-Table49[[#This Row],[Market_Price]]</f>
        <v>1442.6100000000001</v>
      </c>
      <c r="M3823" s="1">
        <f>Table49[[#This Row],[Quantity]]*Table49[[#This Row],[Selling_Price]]</f>
        <v>1128947.97</v>
      </c>
      <c r="N3823" s="1">
        <f>Table49[[#This Row],[Quantity]]*Table49[[#This Row],[Profit_Per_Quantity]]</f>
        <v>489044.79000000004</v>
      </c>
      <c r="O3823" s="1" t="s">
        <v>47</v>
      </c>
    </row>
    <row r="3824" spans="1:15" x14ac:dyDescent="0.3">
      <c r="A3824" s="1" t="s">
        <v>8996</v>
      </c>
      <c r="B3824" s="1" t="s">
        <v>1673</v>
      </c>
      <c r="C3824" s="14" t="s">
        <v>5952</v>
      </c>
      <c r="D3824" s="1" t="s">
        <v>11</v>
      </c>
      <c r="E3824" s="1" t="s">
        <v>28</v>
      </c>
      <c r="F3824" s="1" t="s">
        <v>32</v>
      </c>
      <c r="G3824" s="1" t="s">
        <v>38</v>
      </c>
      <c r="H3824" s="1">
        <v>1050</v>
      </c>
      <c r="I3824" s="1">
        <v>1660.96</v>
      </c>
      <c r="J3824" s="1">
        <v>2705.41</v>
      </c>
      <c r="K3824" s="1">
        <v>88</v>
      </c>
      <c r="L3824" s="1">
        <f>Table49[[#This Row],[Selling_Price]]-Table49[[#This Row],[Market_Price]]</f>
        <v>1044.4499999999998</v>
      </c>
      <c r="M3824" s="1">
        <f>Table49[[#This Row],[Quantity]]*Table49[[#This Row],[Selling_Price]]</f>
        <v>238076.08</v>
      </c>
      <c r="N3824" s="1">
        <f>Table49[[#This Row],[Quantity]]*Table49[[#This Row],[Profit_Per_Quantity]]</f>
        <v>91911.599999999977</v>
      </c>
      <c r="O3824" s="1" t="s">
        <v>47</v>
      </c>
    </row>
    <row r="3825" spans="1:15" x14ac:dyDescent="0.3">
      <c r="A3825" s="1" t="s">
        <v>6524</v>
      </c>
      <c r="B3825" s="1" t="s">
        <v>2745</v>
      </c>
      <c r="C3825" s="14" t="s">
        <v>5552</v>
      </c>
      <c r="D3825" s="1" t="s">
        <v>15</v>
      </c>
      <c r="E3825" s="1" t="s">
        <v>26</v>
      </c>
      <c r="F3825" s="1" t="s">
        <v>32</v>
      </c>
      <c r="G3825" s="1" t="s">
        <v>37</v>
      </c>
      <c r="H3825" s="1">
        <v>1039</v>
      </c>
      <c r="I3825" s="1">
        <v>728.24</v>
      </c>
      <c r="J3825" s="1">
        <v>1324.95</v>
      </c>
      <c r="K3825" s="1">
        <v>463</v>
      </c>
      <c r="L3825" s="1">
        <f>Table49[[#This Row],[Selling_Price]]-Table49[[#This Row],[Market_Price]]</f>
        <v>596.71</v>
      </c>
      <c r="M3825" s="1">
        <f>Table49[[#This Row],[Quantity]]*Table49[[#This Row],[Selling_Price]]</f>
        <v>613451.85</v>
      </c>
      <c r="N3825" s="1">
        <f>Table49[[#This Row],[Quantity]]*Table49[[#This Row],[Profit_Per_Quantity]]</f>
        <v>276276.73000000004</v>
      </c>
      <c r="O3825" s="1" t="s">
        <v>47</v>
      </c>
    </row>
    <row r="3826" spans="1:15" x14ac:dyDescent="0.3">
      <c r="A3826" s="1" t="s">
        <v>8262</v>
      </c>
      <c r="B3826" s="1" t="s">
        <v>465</v>
      </c>
      <c r="C3826" s="14" t="s">
        <v>6128</v>
      </c>
      <c r="D3826" s="1" t="s">
        <v>20</v>
      </c>
      <c r="E3826" s="1" t="s">
        <v>28</v>
      </c>
      <c r="F3826" s="1" t="s">
        <v>33</v>
      </c>
      <c r="G3826" s="1" t="s">
        <v>44</v>
      </c>
      <c r="H3826" s="1">
        <v>1047</v>
      </c>
      <c r="I3826" s="1">
        <v>645.73</v>
      </c>
      <c r="J3826" s="1">
        <v>1285.28</v>
      </c>
      <c r="K3826" s="1">
        <v>33</v>
      </c>
      <c r="L3826" s="1">
        <f>Table49[[#This Row],[Selling_Price]]-Table49[[#This Row],[Market_Price]]</f>
        <v>639.54999999999995</v>
      </c>
      <c r="M3826" s="1">
        <f>Table49[[#This Row],[Quantity]]*Table49[[#This Row],[Selling_Price]]</f>
        <v>42414.239999999998</v>
      </c>
      <c r="N3826" s="1">
        <f>Table49[[#This Row],[Quantity]]*Table49[[#This Row],[Profit_Per_Quantity]]</f>
        <v>21105.149999999998</v>
      </c>
      <c r="O3826" s="1" t="s">
        <v>47</v>
      </c>
    </row>
    <row r="3827" spans="1:15" x14ac:dyDescent="0.3">
      <c r="A3827" s="1" t="s">
        <v>9389</v>
      </c>
      <c r="B3827" s="1" t="s">
        <v>2287</v>
      </c>
      <c r="C3827" s="14" t="s">
        <v>5328</v>
      </c>
      <c r="D3827" s="1" t="s">
        <v>15</v>
      </c>
      <c r="E3827" s="1" t="s">
        <v>28</v>
      </c>
      <c r="F3827" s="1" t="s">
        <v>31</v>
      </c>
      <c r="G3827" s="1" t="s">
        <v>4352</v>
      </c>
      <c r="H3827" s="1">
        <v>1079</v>
      </c>
      <c r="I3827" s="1">
        <v>1921.6</v>
      </c>
      <c r="J3827" s="1">
        <v>3718.47</v>
      </c>
      <c r="K3827" s="1">
        <v>141</v>
      </c>
      <c r="L3827" s="1">
        <f>Table49[[#This Row],[Selling_Price]]-Table49[[#This Row],[Market_Price]]</f>
        <v>1796.87</v>
      </c>
      <c r="M3827" s="1">
        <f>Table49[[#This Row],[Quantity]]*Table49[[#This Row],[Selling_Price]]</f>
        <v>524304.27</v>
      </c>
      <c r="N3827" s="1">
        <f>Table49[[#This Row],[Quantity]]*Table49[[#This Row],[Profit_Per_Quantity]]</f>
        <v>253358.66999999998</v>
      </c>
      <c r="O3827" s="1" t="s">
        <v>47</v>
      </c>
    </row>
    <row r="3828" spans="1:15" x14ac:dyDescent="0.3">
      <c r="A3828" s="1" t="s">
        <v>6832</v>
      </c>
      <c r="B3828" s="1" t="s">
        <v>1919</v>
      </c>
      <c r="C3828" s="14" t="s">
        <v>5616</v>
      </c>
      <c r="D3828" s="1" t="s">
        <v>15</v>
      </c>
      <c r="E3828" s="1" t="s">
        <v>27</v>
      </c>
      <c r="F3828" s="1" t="s">
        <v>33</v>
      </c>
      <c r="G3828" s="1" t="s">
        <v>4352</v>
      </c>
      <c r="H3828" s="1">
        <v>1028</v>
      </c>
      <c r="I3828" s="1">
        <v>1041.94</v>
      </c>
      <c r="J3828" s="1">
        <v>1717.08</v>
      </c>
      <c r="K3828" s="1">
        <v>189</v>
      </c>
      <c r="L3828" s="1">
        <f>Table49[[#This Row],[Selling_Price]]-Table49[[#This Row],[Market_Price]]</f>
        <v>675.13999999999987</v>
      </c>
      <c r="M3828" s="1">
        <f>Table49[[#This Row],[Quantity]]*Table49[[#This Row],[Selling_Price]]</f>
        <v>324528.12</v>
      </c>
      <c r="N3828" s="1">
        <f>Table49[[#This Row],[Quantity]]*Table49[[#This Row],[Profit_Per_Quantity]]</f>
        <v>127601.45999999998</v>
      </c>
      <c r="O3828" s="1" t="s">
        <v>47</v>
      </c>
    </row>
    <row r="3829" spans="1:15" x14ac:dyDescent="0.3">
      <c r="A3829" s="1" t="s">
        <v>9063</v>
      </c>
      <c r="B3829" s="1" t="s">
        <v>1774</v>
      </c>
      <c r="C3829" s="14" t="s">
        <v>5816</v>
      </c>
      <c r="D3829" s="1" t="s">
        <v>14</v>
      </c>
      <c r="E3829" s="1" t="s">
        <v>4349</v>
      </c>
      <c r="F3829" s="1" t="s">
        <v>32</v>
      </c>
      <c r="G3829" s="1" t="s">
        <v>41</v>
      </c>
      <c r="H3829" s="1">
        <v>1066</v>
      </c>
      <c r="I3829" s="1">
        <v>1554.94</v>
      </c>
      <c r="J3829" s="1">
        <v>2016.28</v>
      </c>
      <c r="K3829" s="1">
        <v>170</v>
      </c>
      <c r="L3829" s="1">
        <f>Table49[[#This Row],[Selling_Price]]-Table49[[#This Row],[Market_Price]]</f>
        <v>461.33999999999992</v>
      </c>
      <c r="M3829" s="1">
        <f>Table49[[#This Row],[Quantity]]*Table49[[#This Row],[Selling_Price]]</f>
        <v>342767.6</v>
      </c>
      <c r="N3829" s="1">
        <f>Table49[[#This Row],[Quantity]]*Table49[[#This Row],[Profit_Per_Quantity]]</f>
        <v>78427.799999999988</v>
      </c>
      <c r="O3829" s="1" t="s">
        <v>47</v>
      </c>
    </row>
    <row r="3830" spans="1:15" x14ac:dyDescent="0.3">
      <c r="A3830" s="1" t="s">
        <v>7518</v>
      </c>
      <c r="B3830" s="1" t="s">
        <v>277</v>
      </c>
      <c r="C3830" s="14" t="s">
        <v>5491</v>
      </c>
      <c r="D3830" s="1" t="s">
        <v>18</v>
      </c>
      <c r="E3830" s="1" t="s">
        <v>4349</v>
      </c>
      <c r="F3830" s="1" t="s">
        <v>33</v>
      </c>
      <c r="G3830" s="1" t="s">
        <v>41</v>
      </c>
      <c r="H3830" s="1">
        <v>1064</v>
      </c>
      <c r="I3830" s="1">
        <v>1368.3</v>
      </c>
      <c r="J3830" s="1">
        <v>1917.24</v>
      </c>
      <c r="K3830" s="1">
        <v>239</v>
      </c>
      <c r="L3830" s="1">
        <f>Table49[[#This Row],[Selling_Price]]-Table49[[#This Row],[Market_Price]]</f>
        <v>548.94000000000005</v>
      </c>
      <c r="M3830" s="1">
        <f>Table49[[#This Row],[Quantity]]*Table49[[#This Row],[Selling_Price]]</f>
        <v>458220.36</v>
      </c>
      <c r="N3830" s="1">
        <f>Table49[[#This Row],[Quantity]]*Table49[[#This Row],[Profit_Per_Quantity]]</f>
        <v>131196.66</v>
      </c>
      <c r="O3830" s="1" t="s">
        <v>47</v>
      </c>
    </row>
    <row r="3831" spans="1:15" x14ac:dyDescent="0.3">
      <c r="A3831" s="1" t="s">
        <v>6311</v>
      </c>
      <c r="B3831" s="1" t="s">
        <v>3348</v>
      </c>
      <c r="C3831" s="14" t="s">
        <v>5196</v>
      </c>
      <c r="D3831" s="1" t="s">
        <v>17</v>
      </c>
      <c r="E3831" s="1" t="s">
        <v>25</v>
      </c>
      <c r="F3831" s="1" t="s">
        <v>31</v>
      </c>
      <c r="G3831" s="1" t="s">
        <v>36</v>
      </c>
      <c r="H3831" s="1">
        <v>1024</v>
      </c>
      <c r="I3831" s="1">
        <v>967.18</v>
      </c>
      <c r="J3831" s="1">
        <v>1190.3499999999999</v>
      </c>
      <c r="K3831" s="1">
        <v>164</v>
      </c>
      <c r="L3831" s="1">
        <f>Table49[[#This Row],[Selling_Price]]-Table49[[#This Row],[Market_Price]]</f>
        <v>223.16999999999996</v>
      </c>
      <c r="M3831" s="1">
        <f>Table49[[#This Row],[Quantity]]*Table49[[#This Row],[Selling_Price]]</f>
        <v>195217.4</v>
      </c>
      <c r="N3831" s="1">
        <f>Table49[[#This Row],[Quantity]]*Table49[[#This Row],[Profit_Per_Quantity]]</f>
        <v>36599.87999999999</v>
      </c>
      <c r="O3831" s="1" t="s">
        <v>47</v>
      </c>
    </row>
    <row r="3832" spans="1:15" x14ac:dyDescent="0.3">
      <c r="A3832" s="1" t="s">
        <v>9356</v>
      </c>
      <c r="B3832" s="1" t="s">
        <v>2241</v>
      </c>
      <c r="C3832" s="14" t="s">
        <v>5768</v>
      </c>
      <c r="D3832" s="1" t="s">
        <v>13</v>
      </c>
      <c r="E3832" s="1" t="s">
        <v>28</v>
      </c>
      <c r="F3832" s="1" t="s">
        <v>33</v>
      </c>
      <c r="G3832" s="1" t="s">
        <v>45</v>
      </c>
      <c r="H3832" s="1">
        <v>1044</v>
      </c>
      <c r="I3832" s="1">
        <v>109.81</v>
      </c>
      <c r="J3832" s="1">
        <v>203.75</v>
      </c>
      <c r="K3832" s="1">
        <v>393</v>
      </c>
      <c r="L3832" s="1">
        <f>Table49[[#This Row],[Selling_Price]]-Table49[[#This Row],[Market_Price]]</f>
        <v>93.94</v>
      </c>
      <c r="M3832" s="1">
        <f>Table49[[#This Row],[Quantity]]*Table49[[#This Row],[Selling_Price]]</f>
        <v>80073.75</v>
      </c>
      <c r="N3832" s="1">
        <f>Table49[[#This Row],[Quantity]]*Table49[[#This Row],[Profit_Per_Quantity]]</f>
        <v>36918.42</v>
      </c>
      <c r="O3832" s="1" t="s">
        <v>47</v>
      </c>
    </row>
    <row r="3833" spans="1:15" x14ac:dyDescent="0.3">
      <c r="A3833" s="1" t="s">
        <v>9443</v>
      </c>
      <c r="B3833" s="1" t="s">
        <v>2380</v>
      </c>
      <c r="C3833" s="14" t="s">
        <v>5475</v>
      </c>
      <c r="D3833" s="1" t="s">
        <v>12</v>
      </c>
      <c r="E3833" s="1" t="s">
        <v>4351</v>
      </c>
      <c r="F3833" s="1" t="s">
        <v>35</v>
      </c>
      <c r="G3833" s="1" t="s">
        <v>38</v>
      </c>
      <c r="H3833" s="1">
        <v>1076</v>
      </c>
      <c r="I3833" s="1">
        <v>983.48</v>
      </c>
      <c r="J3833" s="1">
        <v>1372.74</v>
      </c>
      <c r="K3833" s="1">
        <v>210</v>
      </c>
      <c r="L3833" s="1">
        <f>Table49[[#This Row],[Selling_Price]]-Table49[[#This Row],[Market_Price]]</f>
        <v>389.26</v>
      </c>
      <c r="M3833" s="1">
        <f>Table49[[#This Row],[Quantity]]*Table49[[#This Row],[Selling_Price]]</f>
        <v>288275.40000000002</v>
      </c>
      <c r="N3833" s="1">
        <f>Table49[[#This Row],[Quantity]]*Table49[[#This Row],[Profit_Per_Quantity]]</f>
        <v>81744.599999999991</v>
      </c>
      <c r="O3833" s="1" t="s">
        <v>47</v>
      </c>
    </row>
    <row r="3834" spans="1:15" x14ac:dyDescent="0.3">
      <c r="A3834" s="1" t="s">
        <v>7747</v>
      </c>
      <c r="B3834" s="1" t="s">
        <v>1630</v>
      </c>
      <c r="C3834" s="14" t="s">
        <v>4718</v>
      </c>
      <c r="D3834" s="1" t="s">
        <v>13</v>
      </c>
      <c r="E3834" s="1" t="s">
        <v>4349</v>
      </c>
      <c r="F3834" s="1" t="s">
        <v>35</v>
      </c>
      <c r="G3834" s="1" t="s">
        <v>44</v>
      </c>
      <c r="H3834" s="1">
        <v>1017</v>
      </c>
      <c r="I3834" s="1">
        <v>1020.8</v>
      </c>
      <c r="J3834" s="1">
        <v>1356.95</v>
      </c>
      <c r="K3834" s="1">
        <v>306</v>
      </c>
      <c r="L3834" s="1">
        <f>Table49[[#This Row],[Selling_Price]]-Table49[[#This Row],[Market_Price]]</f>
        <v>336.15000000000009</v>
      </c>
      <c r="M3834" s="1">
        <f>Table49[[#This Row],[Quantity]]*Table49[[#This Row],[Selling_Price]]</f>
        <v>415226.7</v>
      </c>
      <c r="N3834" s="1">
        <f>Table49[[#This Row],[Quantity]]*Table49[[#This Row],[Profit_Per_Quantity]]</f>
        <v>102861.90000000002</v>
      </c>
      <c r="O3834" s="1" t="s">
        <v>47</v>
      </c>
    </row>
    <row r="3835" spans="1:15" x14ac:dyDescent="0.3">
      <c r="A3835" s="1" t="s">
        <v>10249</v>
      </c>
      <c r="B3835" s="1" t="s">
        <v>3644</v>
      </c>
      <c r="C3835" s="14" t="s">
        <v>4981</v>
      </c>
      <c r="D3835" s="1" t="s">
        <v>14</v>
      </c>
      <c r="E3835" s="1" t="s">
        <v>30</v>
      </c>
      <c r="F3835" s="1" t="s">
        <v>32</v>
      </c>
      <c r="G3835" s="1" t="s">
        <v>37</v>
      </c>
      <c r="H3835" s="1">
        <v>1078</v>
      </c>
      <c r="I3835" s="1">
        <v>1927.23</v>
      </c>
      <c r="J3835" s="1">
        <v>2774.87</v>
      </c>
      <c r="K3835" s="1">
        <v>163</v>
      </c>
      <c r="L3835" s="1">
        <f>Table49[[#This Row],[Selling_Price]]-Table49[[#This Row],[Market_Price]]</f>
        <v>847.63999999999987</v>
      </c>
      <c r="M3835" s="1">
        <f>Table49[[#This Row],[Quantity]]*Table49[[#This Row],[Selling_Price]]</f>
        <v>452303.81</v>
      </c>
      <c r="N3835" s="1">
        <f>Table49[[#This Row],[Quantity]]*Table49[[#This Row],[Profit_Per_Quantity]]</f>
        <v>138165.31999999998</v>
      </c>
      <c r="O3835" s="1" t="s">
        <v>47</v>
      </c>
    </row>
    <row r="3836" spans="1:15" x14ac:dyDescent="0.3">
      <c r="A3836" s="1" t="s">
        <v>7522</v>
      </c>
      <c r="B3836" s="1" t="s">
        <v>3165</v>
      </c>
      <c r="C3836" s="14" t="s">
        <v>5309</v>
      </c>
      <c r="D3836" s="1" t="s">
        <v>16</v>
      </c>
      <c r="E3836" s="1" t="s">
        <v>24</v>
      </c>
      <c r="F3836" s="1" t="s">
        <v>33</v>
      </c>
      <c r="G3836" s="1" t="s">
        <v>4352</v>
      </c>
      <c r="H3836" s="1">
        <v>1084</v>
      </c>
      <c r="I3836" s="1">
        <v>1447.74</v>
      </c>
      <c r="J3836" s="1">
        <v>2116.9699999999998</v>
      </c>
      <c r="K3836" s="1">
        <v>328</v>
      </c>
      <c r="L3836" s="1">
        <f>Table49[[#This Row],[Selling_Price]]-Table49[[#This Row],[Market_Price]]</f>
        <v>669.22999999999979</v>
      </c>
      <c r="M3836" s="1">
        <f>Table49[[#This Row],[Quantity]]*Table49[[#This Row],[Selling_Price]]</f>
        <v>694366.15999999992</v>
      </c>
      <c r="N3836" s="1">
        <f>Table49[[#This Row],[Quantity]]*Table49[[#This Row],[Profit_Per_Quantity]]</f>
        <v>219507.43999999994</v>
      </c>
      <c r="O3836" s="1" t="s">
        <v>47</v>
      </c>
    </row>
    <row r="3837" spans="1:15" x14ac:dyDescent="0.3">
      <c r="A3837" s="1" t="s">
        <v>8848</v>
      </c>
      <c r="B3837" s="1" t="s">
        <v>941</v>
      </c>
      <c r="C3837" s="14" t="s">
        <v>5916</v>
      </c>
      <c r="D3837" s="1" t="s">
        <v>20</v>
      </c>
      <c r="E3837" s="1" t="s">
        <v>27</v>
      </c>
      <c r="F3837" s="1" t="s">
        <v>33</v>
      </c>
      <c r="G3837" s="1" t="s">
        <v>37</v>
      </c>
      <c r="H3837" s="1">
        <v>1081</v>
      </c>
      <c r="I3837" s="1">
        <v>1205.21</v>
      </c>
      <c r="J3837" s="1">
        <v>1600.38</v>
      </c>
      <c r="K3837" s="1">
        <v>160</v>
      </c>
      <c r="L3837" s="1">
        <f>Table49[[#This Row],[Selling_Price]]-Table49[[#This Row],[Market_Price]]</f>
        <v>395.17000000000007</v>
      </c>
      <c r="M3837" s="1">
        <f>Table49[[#This Row],[Quantity]]*Table49[[#This Row],[Selling_Price]]</f>
        <v>256060.80000000002</v>
      </c>
      <c r="N3837" s="1">
        <f>Table49[[#This Row],[Quantity]]*Table49[[#This Row],[Profit_Per_Quantity]]</f>
        <v>63227.200000000012</v>
      </c>
      <c r="O3837" s="1" t="s">
        <v>47</v>
      </c>
    </row>
    <row r="3838" spans="1:15" x14ac:dyDescent="0.3">
      <c r="A3838" s="1" t="s">
        <v>8156</v>
      </c>
      <c r="B3838" s="1" t="s">
        <v>284</v>
      </c>
      <c r="C3838" s="14" t="s">
        <v>5518</v>
      </c>
      <c r="D3838" s="1" t="s">
        <v>20</v>
      </c>
      <c r="E3838" s="1" t="s">
        <v>28</v>
      </c>
      <c r="F3838" s="1" t="s">
        <v>35</v>
      </c>
      <c r="G3838" s="1" t="s">
        <v>36</v>
      </c>
      <c r="H3838" s="1">
        <v>1026</v>
      </c>
      <c r="I3838" s="1">
        <v>1776.28</v>
      </c>
      <c r="J3838" s="1">
        <v>3151.51</v>
      </c>
      <c r="K3838" s="1">
        <v>74</v>
      </c>
      <c r="L3838" s="1">
        <f>Table49[[#This Row],[Selling_Price]]-Table49[[#This Row],[Market_Price]]</f>
        <v>1375.2300000000002</v>
      </c>
      <c r="M3838" s="1">
        <f>Table49[[#This Row],[Quantity]]*Table49[[#This Row],[Selling_Price]]</f>
        <v>233211.74000000002</v>
      </c>
      <c r="N3838" s="1">
        <f>Table49[[#This Row],[Quantity]]*Table49[[#This Row],[Profit_Per_Quantity]]</f>
        <v>101767.02000000002</v>
      </c>
      <c r="O3838" s="1" t="s">
        <v>47</v>
      </c>
    </row>
    <row r="3839" spans="1:15" x14ac:dyDescent="0.3">
      <c r="A3839" s="1" t="s">
        <v>10478</v>
      </c>
      <c r="B3839" s="1" t="s">
        <v>3976</v>
      </c>
      <c r="C3839" s="14" t="s">
        <v>4710</v>
      </c>
      <c r="D3839" s="1" t="s">
        <v>15</v>
      </c>
      <c r="E3839" s="1" t="s">
        <v>30</v>
      </c>
      <c r="F3839" s="1" t="s">
        <v>35</v>
      </c>
      <c r="G3839" s="1" t="s">
        <v>37</v>
      </c>
      <c r="H3839" s="1">
        <v>1046</v>
      </c>
      <c r="I3839" s="1">
        <v>95.41</v>
      </c>
      <c r="J3839" s="1">
        <v>133.83000000000001</v>
      </c>
      <c r="K3839" s="1">
        <v>243</v>
      </c>
      <c r="L3839" s="1">
        <f>Table49[[#This Row],[Selling_Price]]-Table49[[#This Row],[Market_Price]]</f>
        <v>38.420000000000016</v>
      </c>
      <c r="M3839" s="1">
        <f>Table49[[#This Row],[Quantity]]*Table49[[#This Row],[Selling_Price]]</f>
        <v>32520.690000000002</v>
      </c>
      <c r="N3839" s="1">
        <f>Table49[[#This Row],[Quantity]]*Table49[[#This Row],[Profit_Per_Quantity]]</f>
        <v>9336.0600000000031</v>
      </c>
      <c r="O3839" s="1" t="s">
        <v>47</v>
      </c>
    </row>
    <row r="3840" spans="1:15" x14ac:dyDescent="0.3">
      <c r="A3840" s="1" t="s">
        <v>8921</v>
      </c>
      <c r="B3840" s="1" t="s">
        <v>1539</v>
      </c>
      <c r="C3840" s="14" t="s">
        <v>5098</v>
      </c>
      <c r="D3840" s="1" t="s">
        <v>15</v>
      </c>
      <c r="E3840" s="1" t="s">
        <v>28</v>
      </c>
      <c r="F3840" s="1" t="s">
        <v>32</v>
      </c>
      <c r="G3840" s="1" t="s">
        <v>36</v>
      </c>
      <c r="H3840" s="1">
        <v>1054</v>
      </c>
      <c r="I3840" s="1">
        <v>1265.0999999999999</v>
      </c>
      <c r="J3840" s="1">
        <v>2512.5300000000002</v>
      </c>
      <c r="K3840" s="1">
        <v>101</v>
      </c>
      <c r="L3840" s="1">
        <f>Table49[[#This Row],[Selling_Price]]-Table49[[#This Row],[Market_Price]]</f>
        <v>1247.4300000000003</v>
      </c>
      <c r="M3840" s="1">
        <f>Table49[[#This Row],[Quantity]]*Table49[[#This Row],[Selling_Price]]</f>
        <v>253765.53000000003</v>
      </c>
      <c r="N3840" s="1">
        <f>Table49[[#This Row],[Quantity]]*Table49[[#This Row],[Profit_Per_Quantity]]</f>
        <v>125990.43000000002</v>
      </c>
      <c r="O3840" s="1" t="s">
        <v>47</v>
      </c>
    </row>
    <row r="3841" spans="1:15" x14ac:dyDescent="0.3">
      <c r="A3841" s="1" t="s">
        <v>7879</v>
      </c>
      <c r="B3841" s="1" t="s">
        <v>1016</v>
      </c>
      <c r="C3841" s="14" t="s">
        <v>6051</v>
      </c>
      <c r="D3841" s="1" t="s">
        <v>20</v>
      </c>
      <c r="E3841" s="1" t="s">
        <v>4349</v>
      </c>
      <c r="F3841" s="1" t="s">
        <v>32</v>
      </c>
      <c r="G3841" s="1" t="s">
        <v>37</v>
      </c>
      <c r="H3841" s="1">
        <v>1083</v>
      </c>
      <c r="I3841" s="1">
        <v>1982.98</v>
      </c>
      <c r="J3841" s="1">
        <v>3069.74</v>
      </c>
      <c r="K3841" s="1">
        <v>52</v>
      </c>
      <c r="L3841" s="1">
        <f>Table49[[#This Row],[Selling_Price]]-Table49[[#This Row],[Market_Price]]</f>
        <v>1086.7599999999998</v>
      </c>
      <c r="M3841" s="1">
        <f>Table49[[#This Row],[Quantity]]*Table49[[#This Row],[Selling_Price]]</f>
        <v>159626.47999999998</v>
      </c>
      <c r="N3841" s="1">
        <f>Table49[[#This Row],[Quantity]]*Table49[[#This Row],[Profit_Per_Quantity]]</f>
        <v>56511.51999999999</v>
      </c>
      <c r="O3841" s="1" t="s">
        <v>47</v>
      </c>
    </row>
    <row r="3842" spans="1:15" x14ac:dyDescent="0.3">
      <c r="A3842" s="1" t="s">
        <v>10139</v>
      </c>
      <c r="B3842" s="1" t="s">
        <v>3490</v>
      </c>
      <c r="C3842" s="14" t="s">
        <v>5005</v>
      </c>
      <c r="D3842" s="1" t="s">
        <v>13</v>
      </c>
      <c r="E3842" s="1" t="s">
        <v>29</v>
      </c>
      <c r="F3842" s="1" t="s">
        <v>35</v>
      </c>
      <c r="G3842" s="1" t="s">
        <v>45</v>
      </c>
      <c r="H3842" s="1">
        <v>1094</v>
      </c>
      <c r="I3842" s="1">
        <v>76.459999999999994</v>
      </c>
      <c r="J3842" s="1">
        <v>151.06</v>
      </c>
      <c r="K3842" s="1">
        <v>237</v>
      </c>
      <c r="L3842" s="1">
        <f>Table49[[#This Row],[Selling_Price]]-Table49[[#This Row],[Market_Price]]</f>
        <v>74.600000000000009</v>
      </c>
      <c r="M3842" s="1">
        <f>Table49[[#This Row],[Quantity]]*Table49[[#This Row],[Selling_Price]]</f>
        <v>35801.22</v>
      </c>
      <c r="N3842" s="1">
        <f>Table49[[#This Row],[Quantity]]*Table49[[#This Row],[Profit_Per_Quantity]]</f>
        <v>17680.2</v>
      </c>
      <c r="O3842" s="1" t="s">
        <v>47</v>
      </c>
    </row>
    <row r="3843" spans="1:15" x14ac:dyDescent="0.3">
      <c r="A3843" s="1" t="s">
        <v>7872</v>
      </c>
      <c r="B3843" s="1" t="s">
        <v>3830</v>
      </c>
      <c r="C3843" s="14" t="s">
        <v>4836</v>
      </c>
      <c r="D3843" s="1" t="s">
        <v>18</v>
      </c>
      <c r="E3843" s="1" t="s">
        <v>4351</v>
      </c>
      <c r="F3843" s="1" t="s">
        <v>31</v>
      </c>
      <c r="G3843" s="1" t="s">
        <v>40</v>
      </c>
      <c r="H3843" s="1">
        <v>1006</v>
      </c>
      <c r="I3843" s="1">
        <v>1708.01</v>
      </c>
      <c r="J3843" s="1">
        <v>2516.9899999999998</v>
      </c>
      <c r="K3843" s="1">
        <v>158</v>
      </c>
      <c r="L3843" s="1">
        <f>Table49[[#This Row],[Selling_Price]]-Table49[[#This Row],[Market_Price]]</f>
        <v>808.97999999999979</v>
      </c>
      <c r="M3843" s="1">
        <f>Table49[[#This Row],[Quantity]]*Table49[[#This Row],[Selling_Price]]</f>
        <v>397684.42</v>
      </c>
      <c r="N3843" s="1">
        <f>Table49[[#This Row],[Quantity]]*Table49[[#This Row],[Profit_Per_Quantity]]</f>
        <v>127818.83999999997</v>
      </c>
      <c r="O3843" s="1" t="s">
        <v>47</v>
      </c>
    </row>
    <row r="3844" spans="1:15" x14ac:dyDescent="0.3">
      <c r="A3844" s="1" t="s">
        <v>10337</v>
      </c>
      <c r="B3844" s="1" t="s">
        <v>3769</v>
      </c>
      <c r="C3844" s="14" t="s">
        <v>4879</v>
      </c>
      <c r="D3844" s="1" t="s">
        <v>11</v>
      </c>
      <c r="E3844" s="1" t="s">
        <v>26</v>
      </c>
      <c r="F3844" s="1" t="s">
        <v>32</v>
      </c>
      <c r="G3844" s="1" t="s">
        <v>36</v>
      </c>
      <c r="H3844" s="1">
        <v>1045</v>
      </c>
      <c r="I3844" s="1">
        <v>1171.81</v>
      </c>
      <c r="J3844" s="1">
        <v>2044.26</v>
      </c>
      <c r="K3844" s="1">
        <v>366</v>
      </c>
      <c r="L3844" s="1">
        <f>Table49[[#This Row],[Selling_Price]]-Table49[[#This Row],[Market_Price]]</f>
        <v>872.45</v>
      </c>
      <c r="M3844" s="1">
        <f>Table49[[#This Row],[Quantity]]*Table49[[#This Row],[Selling_Price]]</f>
        <v>748199.16</v>
      </c>
      <c r="N3844" s="1">
        <f>Table49[[#This Row],[Quantity]]*Table49[[#This Row],[Profit_Per_Quantity]]</f>
        <v>319316.7</v>
      </c>
      <c r="O3844" s="1" t="s">
        <v>47</v>
      </c>
    </row>
    <row r="3845" spans="1:15" x14ac:dyDescent="0.3">
      <c r="A3845" s="1" t="s">
        <v>9005</v>
      </c>
      <c r="B3845" s="1" t="s">
        <v>1685</v>
      </c>
      <c r="C3845" s="14" t="s">
        <v>5949</v>
      </c>
      <c r="D3845" s="1" t="s">
        <v>20</v>
      </c>
      <c r="E3845" s="1" t="s">
        <v>27</v>
      </c>
      <c r="F3845" s="1" t="s">
        <v>33</v>
      </c>
      <c r="G3845" s="1" t="s">
        <v>43</v>
      </c>
      <c r="H3845" s="1">
        <v>1007</v>
      </c>
      <c r="I3845" s="1">
        <v>549.91</v>
      </c>
      <c r="J3845" s="1">
        <v>967.29</v>
      </c>
      <c r="K3845" s="1">
        <v>407</v>
      </c>
      <c r="L3845" s="1">
        <f>Table49[[#This Row],[Selling_Price]]-Table49[[#This Row],[Market_Price]]</f>
        <v>417.38</v>
      </c>
      <c r="M3845" s="1">
        <f>Table49[[#This Row],[Quantity]]*Table49[[#This Row],[Selling_Price]]</f>
        <v>393687.02999999997</v>
      </c>
      <c r="N3845" s="1">
        <f>Table49[[#This Row],[Quantity]]*Table49[[#This Row],[Profit_Per_Quantity]]</f>
        <v>169873.66</v>
      </c>
      <c r="O3845" s="1" t="s">
        <v>47</v>
      </c>
    </row>
    <row r="3846" spans="1:15" x14ac:dyDescent="0.3">
      <c r="A3846" s="1" t="s">
        <v>6628</v>
      </c>
      <c r="B3846" s="1" t="s">
        <v>1386</v>
      </c>
      <c r="C3846" s="14" t="s">
        <v>5970</v>
      </c>
      <c r="D3846" s="1" t="s">
        <v>16</v>
      </c>
      <c r="E3846" s="1" t="s">
        <v>21</v>
      </c>
      <c r="F3846" s="1" t="s">
        <v>32</v>
      </c>
      <c r="G3846" s="1" t="s">
        <v>38</v>
      </c>
      <c r="H3846" s="1">
        <v>1082</v>
      </c>
      <c r="I3846" s="1">
        <v>1664.09</v>
      </c>
      <c r="J3846" s="1">
        <v>2337.71</v>
      </c>
      <c r="K3846" s="1">
        <v>99</v>
      </c>
      <c r="L3846" s="1">
        <f>Table49[[#This Row],[Selling_Price]]-Table49[[#This Row],[Market_Price]]</f>
        <v>673.62000000000012</v>
      </c>
      <c r="M3846" s="1">
        <f>Table49[[#This Row],[Quantity]]*Table49[[#This Row],[Selling_Price]]</f>
        <v>231433.29</v>
      </c>
      <c r="N3846" s="1">
        <f>Table49[[#This Row],[Quantity]]*Table49[[#This Row],[Profit_Per_Quantity]]</f>
        <v>66688.38</v>
      </c>
      <c r="O3846" s="1" t="s">
        <v>47</v>
      </c>
    </row>
    <row r="3847" spans="1:15" x14ac:dyDescent="0.3">
      <c r="A3847" s="1" t="s">
        <v>6929</v>
      </c>
      <c r="B3847" s="1" t="s">
        <v>2615</v>
      </c>
      <c r="C3847" s="14" t="s">
        <v>5617</v>
      </c>
      <c r="D3847" s="1" t="s">
        <v>13</v>
      </c>
      <c r="E3847" s="1" t="s">
        <v>30</v>
      </c>
      <c r="F3847" s="1" t="s">
        <v>34</v>
      </c>
      <c r="G3847" s="1" t="s">
        <v>44</v>
      </c>
      <c r="H3847" s="1">
        <v>1058</v>
      </c>
      <c r="I3847" s="1">
        <v>1175.69</v>
      </c>
      <c r="J3847" s="1">
        <v>1724.13</v>
      </c>
      <c r="K3847" s="1">
        <v>288</v>
      </c>
      <c r="L3847" s="1">
        <f>Table49[[#This Row],[Selling_Price]]-Table49[[#This Row],[Market_Price]]</f>
        <v>548.44000000000005</v>
      </c>
      <c r="M3847" s="1">
        <f>Table49[[#This Row],[Quantity]]*Table49[[#This Row],[Selling_Price]]</f>
        <v>496549.44000000006</v>
      </c>
      <c r="N3847" s="1">
        <f>Table49[[#This Row],[Quantity]]*Table49[[#This Row],[Profit_Per_Quantity]]</f>
        <v>157950.72000000003</v>
      </c>
      <c r="O3847" s="1" t="s">
        <v>47</v>
      </c>
    </row>
    <row r="3848" spans="1:15" x14ac:dyDescent="0.3">
      <c r="A3848" s="1" t="s">
        <v>8103</v>
      </c>
      <c r="B3848" s="1" t="s">
        <v>189</v>
      </c>
      <c r="C3848" s="14" t="s">
        <v>6273</v>
      </c>
      <c r="D3848" s="1" t="s">
        <v>16</v>
      </c>
      <c r="E3848" s="1" t="s">
        <v>25</v>
      </c>
      <c r="F3848" s="1" t="s">
        <v>34</v>
      </c>
      <c r="G3848" s="1" t="s">
        <v>4352</v>
      </c>
      <c r="H3848" s="1">
        <v>1001</v>
      </c>
      <c r="I3848" s="1">
        <v>1467.03</v>
      </c>
      <c r="J3848" s="1">
        <v>2543.71</v>
      </c>
      <c r="K3848" s="1">
        <v>479</v>
      </c>
      <c r="L3848" s="1">
        <f>Table49[[#This Row],[Selling_Price]]-Table49[[#This Row],[Market_Price]]</f>
        <v>1076.68</v>
      </c>
      <c r="M3848" s="1">
        <f>Table49[[#This Row],[Quantity]]*Table49[[#This Row],[Selling_Price]]</f>
        <v>1218437.0900000001</v>
      </c>
      <c r="N3848" s="1">
        <f>Table49[[#This Row],[Quantity]]*Table49[[#This Row],[Profit_Per_Quantity]]</f>
        <v>515729.72000000003</v>
      </c>
      <c r="O3848" s="1" t="s">
        <v>47</v>
      </c>
    </row>
    <row r="3849" spans="1:15" x14ac:dyDescent="0.3">
      <c r="A3849" s="1" t="s">
        <v>9954</v>
      </c>
      <c r="B3849" s="1" t="s">
        <v>3185</v>
      </c>
      <c r="C3849" s="14" t="s">
        <v>5297</v>
      </c>
      <c r="D3849" s="1" t="s">
        <v>18</v>
      </c>
      <c r="E3849" s="1" t="s">
        <v>29</v>
      </c>
      <c r="F3849" s="1" t="s">
        <v>31</v>
      </c>
      <c r="G3849" s="1" t="s">
        <v>36</v>
      </c>
      <c r="H3849" s="1">
        <v>1055</v>
      </c>
      <c r="I3849" s="1">
        <v>605.45000000000005</v>
      </c>
      <c r="J3849" s="1">
        <v>724.28</v>
      </c>
      <c r="K3849" s="1">
        <v>229</v>
      </c>
      <c r="L3849" s="1">
        <f>Table49[[#This Row],[Selling_Price]]-Table49[[#This Row],[Market_Price]]</f>
        <v>118.82999999999993</v>
      </c>
      <c r="M3849" s="1">
        <f>Table49[[#This Row],[Quantity]]*Table49[[#This Row],[Selling_Price]]</f>
        <v>165860.12</v>
      </c>
      <c r="N3849" s="1">
        <f>Table49[[#This Row],[Quantity]]*Table49[[#This Row],[Profit_Per_Quantity]]</f>
        <v>27212.069999999985</v>
      </c>
      <c r="O3849" s="1" t="s">
        <v>47</v>
      </c>
    </row>
    <row r="3850" spans="1:15" x14ac:dyDescent="0.3">
      <c r="A3850" s="1" t="s">
        <v>8324</v>
      </c>
      <c r="B3850" s="1" t="s">
        <v>563</v>
      </c>
      <c r="C3850" s="14" t="s">
        <v>6171</v>
      </c>
      <c r="D3850" s="1" t="s">
        <v>17</v>
      </c>
      <c r="E3850" s="1" t="s">
        <v>26</v>
      </c>
      <c r="F3850" s="1" t="s">
        <v>34</v>
      </c>
      <c r="G3850" s="1" t="s">
        <v>4352</v>
      </c>
      <c r="H3850" s="1">
        <v>1023</v>
      </c>
      <c r="I3850" s="1">
        <v>865.74</v>
      </c>
      <c r="J3850" s="1">
        <v>1520.49</v>
      </c>
      <c r="K3850" s="1">
        <v>421</v>
      </c>
      <c r="L3850" s="1">
        <f>Table49[[#This Row],[Selling_Price]]-Table49[[#This Row],[Market_Price]]</f>
        <v>654.75</v>
      </c>
      <c r="M3850" s="1">
        <f>Table49[[#This Row],[Quantity]]*Table49[[#This Row],[Selling_Price]]</f>
        <v>640126.29</v>
      </c>
      <c r="N3850" s="1">
        <f>Table49[[#This Row],[Quantity]]*Table49[[#This Row],[Profit_Per_Quantity]]</f>
        <v>275649.75</v>
      </c>
      <c r="O3850" s="1" t="s">
        <v>47</v>
      </c>
    </row>
    <row r="3851" spans="1:15" x14ac:dyDescent="0.3">
      <c r="A3851" s="1" t="s">
        <v>8840</v>
      </c>
      <c r="B3851" s="1" t="s">
        <v>1411</v>
      </c>
      <c r="C3851" s="14" t="s">
        <v>6023</v>
      </c>
      <c r="D3851" s="1" t="s">
        <v>18</v>
      </c>
      <c r="E3851" s="1" t="s">
        <v>29</v>
      </c>
      <c r="F3851" s="1" t="s">
        <v>31</v>
      </c>
      <c r="G3851" s="1" t="s">
        <v>40</v>
      </c>
      <c r="H3851" s="1">
        <v>1056</v>
      </c>
      <c r="I3851" s="1">
        <v>761.53</v>
      </c>
      <c r="J3851" s="1">
        <v>1118.5</v>
      </c>
      <c r="K3851" s="1">
        <v>205</v>
      </c>
      <c r="L3851" s="1">
        <f>Table49[[#This Row],[Selling_Price]]-Table49[[#This Row],[Market_Price]]</f>
        <v>356.97</v>
      </c>
      <c r="M3851" s="1">
        <f>Table49[[#This Row],[Quantity]]*Table49[[#This Row],[Selling_Price]]</f>
        <v>229292.5</v>
      </c>
      <c r="N3851" s="1">
        <f>Table49[[#This Row],[Quantity]]*Table49[[#This Row],[Profit_Per_Quantity]]</f>
        <v>73178.850000000006</v>
      </c>
      <c r="O3851" s="1" t="s">
        <v>47</v>
      </c>
    </row>
    <row r="3852" spans="1:15" x14ac:dyDescent="0.3">
      <c r="A3852" s="1" t="s">
        <v>7484</v>
      </c>
      <c r="B3852" s="1" t="s">
        <v>1530</v>
      </c>
      <c r="C3852" s="14" t="s">
        <v>4921</v>
      </c>
      <c r="D3852" s="1" t="s">
        <v>16</v>
      </c>
      <c r="E3852" s="1" t="s">
        <v>4349</v>
      </c>
      <c r="F3852" s="1" t="s">
        <v>31</v>
      </c>
      <c r="G3852" s="1" t="s">
        <v>44</v>
      </c>
      <c r="H3852" s="1">
        <v>1040</v>
      </c>
      <c r="I3852" s="1">
        <v>1708.19</v>
      </c>
      <c r="J3852" s="1">
        <v>3246.3</v>
      </c>
      <c r="K3852" s="1">
        <v>424</v>
      </c>
      <c r="L3852" s="1">
        <f>Table49[[#This Row],[Selling_Price]]-Table49[[#This Row],[Market_Price]]</f>
        <v>1538.1100000000001</v>
      </c>
      <c r="M3852" s="1">
        <f>Table49[[#This Row],[Quantity]]*Table49[[#This Row],[Selling_Price]]</f>
        <v>1376431.2000000002</v>
      </c>
      <c r="N3852" s="1">
        <f>Table49[[#This Row],[Quantity]]*Table49[[#This Row],[Profit_Per_Quantity]]</f>
        <v>652158.64</v>
      </c>
      <c r="O3852" s="1" t="s">
        <v>47</v>
      </c>
    </row>
    <row r="3853" spans="1:15" x14ac:dyDescent="0.3">
      <c r="A3853" s="1" t="s">
        <v>7816</v>
      </c>
      <c r="B3853" s="1" t="s">
        <v>3438</v>
      </c>
      <c r="C3853" s="14" t="s">
        <v>4721</v>
      </c>
      <c r="D3853" s="1" t="s">
        <v>18</v>
      </c>
      <c r="E3853" s="1" t="s">
        <v>25</v>
      </c>
      <c r="F3853" s="1" t="s">
        <v>34</v>
      </c>
      <c r="G3853" s="1" t="s">
        <v>41</v>
      </c>
      <c r="H3853" s="1">
        <v>1092</v>
      </c>
      <c r="I3853" s="1">
        <v>1497.82</v>
      </c>
      <c r="J3853" s="1">
        <v>1832.72</v>
      </c>
      <c r="K3853" s="1">
        <v>29</v>
      </c>
      <c r="L3853" s="1">
        <f>Table49[[#This Row],[Selling_Price]]-Table49[[#This Row],[Market_Price]]</f>
        <v>334.90000000000009</v>
      </c>
      <c r="M3853" s="1">
        <f>Table49[[#This Row],[Quantity]]*Table49[[#This Row],[Selling_Price]]</f>
        <v>53148.88</v>
      </c>
      <c r="N3853" s="1">
        <f>Table49[[#This Row],[Quantity]]*Table49[[#This Row],[Profit_Per_Quantity]]</f>
        <v>9712.1000000000022</v>
      </c>
      <c r="O3853" s="1" t="s">
        <v>47</v>
      </c>
    </row>
    <row r="3854" spans="1:15" x14ac:dyDescent="0.3">
      <c r="A3854" s="1" t="s">
        <v>8354</v>
      </c>
      <c r="B3854" s="1" t="s">
        <v>622</v>
      </c>
      <c r="C3854" s="14" t="s">
        <v>4803</v>
      </c>
      <c r="D3854" s="1" t="s">
        <v>20</v>
      </c>
      <c r="E3854" s="1" t="s">
        <v>24</v>
      </c>
      <c r="F3854" s="1" t="s">
        <v>33</v>
      </c>
      <c r="G3854" s="1" t="s">
        <v>42</v>
      </c>
      <c r="H3854" s="1">
        <v>1046</v>
      </c>
      <c r="I3854" s="1">
        <v>1473.53</v>
      </c>
      <c r="J3854" s="1">
        <v>2897.32</v>
      </c>
      <c r="K3854" s="1">
        <v>474</v>
      </c>
      <c r="L3854" s="1">
        <f>Table49[[#This Row],[Selling_Price]]-Table49[[#This Row],[Market_Price]]</f>
        <v>1423.7900000000002</v>
      </c>
      <c r="M3854" s="1">
        <f>Table49[[#This Row],[Quantity]]*Table49[[#This Row],[Selling_Price]]</f>
        <v>1373329.6800000002</v>
      </c>
      <c r="N3854" s="1">
        <f>Table49[[#This Row],[Quantity]]*Table49[[#This Row],[Profit_Per_Quantity]]</f>
        <v>674876.46000000008</v>
      </c>
      <c r="O3854" s="1" t="s">
        <v>47</v>
      </c>
    </row>
    <row r="3855" spans="1:15" x14ac:dyDescent="0.3">
      <c r="A3855" s="1" t="s">
        <v>7449</v>
      </c>
      <c r="B3855" s="1" t="s">
        <v>2425</v>
      </c>
      <c r="C3855" s="14" t="s">
        <v>5550</v>
      </c>
      <c r="D3855" s="1" t="s">
        <v>14</v>
      </c>
      <c r="E3855" s="1" t="s">
        <v>27</v>
      </c>
      <c r="F3855" s="1" t="s">
        <v>31</v>
      </c>
      <c r="G3855" s="1" t="s">
        <v>43</v>
      </c>
      <c r="H3855" s="1">
        <v>1072</v>
      </c>
      <c r="I3855" s="1">
        <v>1474.35</v>
      </c>
      <c r="J3855" s="1">
        <v>1818.7</v>
      </c>
      <c r="K3855" s="1">
        <v>481</v>
      </c>
      <c r="L3855" s="1">
        <f>Table49[[#This Row],[Selling_Price]]-Table49[[#This Row],[Market_Price]]</f>
        <v>344.35000000000014</v>
      </c>
      <c r="M3855" s="1">
        <f>Table49[[#This Row],[Quantity]]*Table49[[#This Row],[Selling_Price]]</f>
        <v>874794.70000000007</v>
      </c>
      <c r="N3855" s="1">
        <f>Table49[[#This Row],[Quantity]]*Table49[[#This Row],[Profit_Per_Quantity]]</f>
        <v>165632.35000000006</v>
      </c>
      <c r="O3855" s="1" t="s">
        <v>47</v>
      </c>
    </row>
    <row r="3856" spans="1:15" x14ac:dyDescent="0.3">
      <c r="A3856" s="1" t="s">
        <v>7826</v>
      </c>
      <c r="B3856" s="1" t="s">
        <v>943</v>
      </c>
      <c r="C3856" s="14" t="s">
        <v>5558</v>
      </c>
      <c r="D3856" s="1" t="s">
        <v>13</v>
      </c>
      <c r="E3856" s="1" t="s">
        <v>26</v>
      </c>
      <c r="F3856" s="1" t="s">
        <v>35</v>
      </c>
      <c r="G3856" s="1" t="s">
        <v>37</v>
      </c>
      <c r="H3856" s="1">
        <v>1044</v>
      </c>
      <c r="I3856" s="1">
        <v>187.94</v>
      </c>
      <c r="J3856" s="1">
        <v>332.15</v>
      </c>
      <c r="K3856" s="1">
        <v>225</v>
      </c>
      <c r="L3856" s="1">
        <f>Table49[[#This Row],[Selling_Price]]-Table49[[#This Row],[Market_Price]]</f>
        <v>144.20999999999998</v>
      </c>
      <c r="M3856" s="1">
        <f>Table49[[#This Row],[Quantity]]*Table49[[#This Row],[Selling_Price]]</f>
        <v>74733.75</v>
      </c>
      <c r="N3856" s="1">
        <f>Table49[[#This Row],[Quantity]]*Table49[[#This Row],[Profit_Per_Quantity]]</f>
        <v>32447.249999999996</v>
      </c>
      <c r="O3856" s="1" t="s">
        <v>47</v>
      </c>
    </row>
    <row r="3857" spans="1:15" x14ac:dyDescent="0.3">
      <c r="A3857" s="1" t="s">
        <v>8290</v>
      </c>
      <c r="B3857" s="1" t="s">
        <v>514</v>
      </c>
      <c r="C3857" s="14" t="s">
        <v>5209</v>
      </c>
      <c r="D3857" s="1" t="s">
        <v>19</v>
      </c>
      <c r="E3857" s="1" t="s">
        <v>4349</v>
      </c>
      <c r="F3857" s="1" t="s">
        <v>33</v>
      </c>
      <c r="G3857" s="1" t="s">
        <v>44</v>
      </c>
      <c r="H3857" s="1">
        <v>1080</v>
      </c>
      <c r="I3857" s="1">
        <v>272.02999999999997</v>
      </c>
      <c r="J3857" s="1">
        <v>503.93</v>
      </c>
      <c r="K3857" s="1">
        <v>72</v>
      </c>
      <c r="L3857" s="1">
        <f>Table49[[#This Row],[Selling_Price]]-Table49[[#This Row],[Market_Price]]</f>
        <v>231.90000000000003</v>
      </c>
      <c r="M3857" s="1">
        <f>Table49[[#This Row],[Quantity]]*Table49[[#This Row],[Selling_Price]]</f>
        <v>36282.959999999999</v>
      </c>
      <c r="N3857" s="1">
        <f>Table49[[#This Row],[Quantity]]*Table49[[#This Row],[Profit_Per_Quantity]]</f>
        <v>16696.800000000003</v>
      </c>
      <c r="O3857" s="1" t="s">
        <v>47</v>
      </c>
    </row>
    <row r="3858" spans="1:15" x14ac:dyDescent="0.3">
      <c r="A3858" s="1" t="s">
        <v>7506</v>
      </c>
      <c r="B3858" s="1" t="s">
        <v>3572</v>
      </c>
      <c r="C3858" s="14" t="s">
        <v>5036</v>
      </c>
      <c r="D3858" s="1" t="s">
        <v>20</v>
      </c>
      <c r="E3858" s="1" t="s">
        <v>30</v>
      </c>
      <c r="F3858" s="1" t="s">
        <v>33</v>
      </c>
      <c r="G3858" s="1" t="s">
        <v>42</v>
      </c>
      <c r="H3858" s="1">
        <v>1037</v>
      </c>
      <c r="I3858" s="1">
        <v>173.84</v>
      </c>
      <c r="J3858" s="1">
        <v>328.99</v>
      </c>
      <c r="K3858" s="1">
        <v>454</v>
      </c>
      <c r="L3858" s="1">
        <f>Table49[[#This Row],[Selling_Price]]-Table49[[#This Row],[Market_Price]]</f>
        <v>155.15</v>
      </c>
      <c r="M3858" s="1">
        <f>Table49[[#This Row],[Quantity]]*Table49[[#This Row],[Selling_Price]]</f>
        <v>149361.46</v>
      </c>
      <c r="N3858" s="1">
        <f>Table49[[#This Row],[Quantity]]*Table49[[#This Row],[Profit_Per_Quantity]]</f>
        <v>70438.100000000006</v>
      </c>
      <c r="O3858" s="1" t="s">
        <v>47</v>
      </c>
    </row>
    <row r="3859" spans="1:15" x14ac:dyDescent="0.3">
      <c r="A3859" s="1" t="s">
        <v>10004</v>
      </c>
      <c r="B3859" s="1" t="s">
        <v>3277</v>
      </c>
      <c r="C3859" s="14" t="s">
        <v>4502</v>
      </c>
      <c r="D3859" s="1" t="s">
        <v>15</v>
      </c>
      <c r="E3859" s="1" t="s">
        <v>4351</v>
      </c>
      <c r="F3859" s="1" t="s">
        <v>31</v>
      </c>
      <c r="G3859" s="1" t="s">
        <v>42</v>
      </c>
      <c r="H3859" s="1">
        <v>1057</v>
      </c>
      <c r="I3859" s="1">
        <v>1829.7</v>
      </c>
      <c r="J3859" s="1">
        <v>2532.5500000000002</v>
      </c>
      <c r="K3859" s="1">
        <v>88</v>
      </c>
      <c r="L3859" s="1">
        <f>Table49[[#This Row],[Selling_Price]]-Table49[[#This Row],[Market_Price]]</f>
        <v>702.85000000000014</v>
      </c>
      <c r="M3859" s="1">
        <f>Table49[[#This Row],[Quantity]]*Table49[[#This Row],[Selling_Price]]</f>
        <v>222864.40000000002</v>
      </c>
      <c r="N3859" s="1">
        <f>Table49[[#This Row],[Quantity]]*Table49[[#This Row],[Profit_Per_Quantity]]</f>
        <v>61850.80000000001</v>
      </c>
      <c r="O3859" s="1" t="s">
        <v>47</v>
      </c>
    </row>
    <row r="3860" spans="1:15" x14ac:dyDescent="0.3">
      <c r="A3860" s="1" t="s">
        <v>9207</v>
      </c>
      <c r="B3860" s="1" t="s">
        <v>2008</v>
      </c>
      <c r="C3860" s="14" t="s">
        <v>5851</v>
      </c>
      <c r="D3860" s="1" t="s">
        <v>11</v>
      </c>
      <c r="E3860" s="1" t="s">
        <v>29</v>
      </c>
      <c r="F3860" s="1" t="s">
        <v>32</v>
      </c>
      <c r="G3860" s="1" t="s">
        <v>38</v>
      </c>
      <c r="H3860" s="1">
        <v>1086</v>
      </c>
      <c r="I3860" s="1">
        <v>1394.98</v>
      </c>
      <c r="J3860" s="1">
        <v>1588.12</v>
      </c>
      <c r="K3860" s="1">
        <v>75</v>
      </c>
      <c r="L3860" s="1">
        <f>Table49[[#This Row],[Selling_Price]]-Table49[[#This Row],[Market_Price]]</f>
        <v>193.13999999999987</v>
      </c>
      <c r="M3860" s="1">
        <f>Table49[[#This Row],[Quantity]]*Table49[[#This Row],[Selling_Price]]</f>
        <v>119108.99999999999</v>
      </c>
      <c r="N3860" s="1">
        <f>Table49[[#This Row],[Quantity]]*Table49[[#This Row],[Profit_Per_Quantity]]</f>
        <v>14485.499999999991</v>
      </c>
      <c r="O3860" s="1" t="s">
        <v>47</v>
      </c>
    </row>
    <row r="3861" spans="1:15" x14ac:dyDescent="0.3">
      <c r="A3861" s="1" t="s">
        <v>8494</v>
      </c>
      <c r="B3861" s="1" t="s">
        <v>846</v>
      </c>
      <c r="C3861" s="14" t="s">
        <v>5110</v>
      </c>
      <c r="D3861" s="1" t="s">
        <v>12</v>
      </c>
      <c r="E3861" s="1" t="s">
        <v>4349</v>
      </c>
      <c r="F3861" s="1" t="s">
        <v>33</v>
      </c>
      <c r="G3861" s="1" t="s">
        <v>44</v>
      </c>
      <c r="H3861" s="1">
        <v>1057</v>
      </c>
      <c r="I3861" s="1">
        <v>347.53</v>
      </c>
      <c r="J3861" s="1">
        <v>489.26</v>
      </c>
      <c r="K3861" s="1">
        <v>44</v>
      </c>
      <c r="L3861" s="1">
        <f>Table49[[#This Row],[Selling_Price]]-Table49[[#This Row],[Market_Price]]</f>
        <v>141.73000000000002</v>
      </c>
      <c r="M3861" s="1">
        <f>Table49[[#This Row],[Quantity]]*Table49[[#This Row],[Selling_Price]]</f>
        <v>21527.439999999999</v>
      </c>
      <c r="N3861" s="1">
        <f>Table49[[#This Row],[Quantity]]*Table49[[#This Row],[Profit_Per_Quantity]]</f>
        <v>6236.1200000000008</v>
      </c>
      <c r="O3861" s="1" t="s">
        <v>47</v>
      </c>
    </row>
    <row r="3862" spans="1:15" x14ac:dyDescent="0.3">
      <c r="A3862" s="1" t="s">
        <v>10266</v>
      </c>
      <c r="B3862" s="1" t="s">
        <v>3667</v>
      </c>
      <c r="C3862" s="14" t="s">
        <v>4962</v>
      </c>
      <c r="D3862" s="1" t="s">
        <v>12</v>
      </c>
      <c r="E3862" s="1" t="s">
        <v>25</v>
      </c>
      <c r="F3862" s="1" t="s">
        <v>33</v>
      </c>
      <c r="G3862" s="1" t="s">
        <v>44</v>
      </c>
      <c r="H3862" s="1">
        <v>1070</v>
      </c>
      <c r="I3862" s="1">
        <v>240.86</v>
      </c>
      <c r="J3862" s="1">
        <v>412.51</v>
      </c>
      <c r="K3862" s="1">
        <v>249</v>
      </c>
      <c r="L3862" s="1">
        <f>Table49[[#This Row],[Selling_Price]]-Table49[[#This Row],[Market_Price]]</f>
        <v>171.64999999999998</v>
      </c>
      <c r="M3862" s="1">
        <f>Table49[[#This Row],[Quantity]]*Table49[[#This Row],[Selling_Price]]</f>
        <v>102714.98999999999</v>
      </c>
      <c r="N3862" s="1">
        <f>Table49[[#This Row],[Quantity]]*Table49[[#This Row],[Profit_Per_Quantity]]</f>
        <v>42740.849999999991</v>
      </c>
      <c r="O3862" s="1" t="s">
        <v>47</v>
      </c>
    </row>
    <row r="3863" spans="1:15" x14ac:dyDescent="0.3">
      <c r="A3863" s="1" t="s">
        <v>9344</v>
      </c>
      <c r="B3863" s="1" t="s">
        <v>2221</v>
      </c>
      <c r="C3863" s="14" t="s">
        <v>5532</v>
      </c>
      <c r="D3863" s="1" t="s">
        <v>20</v>
      </c>
      <c r="E3863" s="1" t="s">
        <v>27</v>
      </c>
      <c r="F3863" s="1" t="s">
        <v>31</v>
      </c>
      <c r="G3863" s="1" t="s">
        <v>38</v>
      </c>
      <c r="H3863" s="1">
        <v>1042</v>
      </c>
      <c r="I3863" s="1">
        <v>632.39</v>
      </c>
      <c r="J3863" s="1">
        <v>1196.72</v>
      </c>
      <c r="K3863" s="1">
        <v>468</v>
      </c>
      <c r="L3863" s="1">
        <f>Table49[[#This Row],[Selling_Price]]-Table49[[#This Row],[Market_Price]]</f>
        <v>564.33000000000004</v>
      </c>
      <c r="M3863" s="1">
        <f>Table49[[#This Row],[Quantity]]*Table49[[#This Row],[Selling_Price]]</f>
        <v>560064.96</v>
      </c>
      <c r="N3863" s="1">
        <f>Table49[[#This Row],[Quantity]]*Table49[[#This Row],[Profit_Per_Quantity]]</f>
        <v>264106.44</v>
      </c>
      <c r="O3863" s="1" t="s">
        <v>47</v>
      </c>
    </row>
    <row r="3864" spans="1:15" x14ac:dyDescent="0.3">
      <c r="A3864" s="1" t="s">
        <v>10273</v>
      </c>
      <c r="B3864" s="1" t="s">
        <v>3676</v>
      </c>
      <c r="C3864" s="14" t="s">
        <v>4955</v>
      </c>
      <c r="D3864" s="1" t="s">
        <v>13</v>
      </c>
      <c r="E3864" s="1" t="s">
        <v>26</v>
      </c>
      <c r="F3864" s="1" t="s">
        <v>31</v>
      </c>
      <c r="G3864" s="1" t="s">
        <v>44</v>
      </c>
      <c r="H3864" s="1">
        <v>1081</v>
      </c>
      <c r="I3864" s="1">
        <v>354.12</v>
      </c>
      <c r="J3864" s="1">
        <v>598.85</v>
      </c>
      <c r="K3864" s="1">
        <v>374</v>
      </c>
      <c r="L3864" s="1">
        <f>Table49[[#This Row],[Selling_Price]]-Table49[[#This Row],[Market_Price]]</f>
        <v>244.73000000000002</v>
      </c>
      <c r="M3864" s="1">
        <f>Table49[[#This Row],[Quantity]]*Table49[[#This Row],[Selling_Price]]</f>
        <v>223969.9</v>
      </c>
      <c r="N3864" s="1">
        <f>Table49[[#This Row],[Quantity]]*Table49[[#This Row],[Profit_Per_Quantity]]</f>
        <v>91529.02</v>
      </c>
      <c r="O3864" s="1" t="s">
        <v>47</v>
      </c>
    </row>
    <row r="3865" spans="1:15" x14ac:dyDescent="0.3">
      <c r="A3865" s="1" t="s">
        <v>6950</v>
      </c>
      <c r="B3865" s="1" t="s">
        <v>2804</v>
      </c>
      <c r="C3865" s="14" t="s">
        <v>4803</v>
      </c>
      <c r="D3865" s="1" t="s">
        <v>20</v>
      </c>
      <c r="E3865" s="1" t="s">
        <v>28</v>
      </c>
      <c r="F3865" s="1" t="s">
        <v>33</v>
      </c>
      <c r="G3865" s="1" t="s">
        <v>40</v>
      </c>
      <c r="H3865" s="1">
        <v>1066</v>
      </c>
      <c r="I3865" s="1">
        <v>262.5</v>
      </c>
      <c r="J3865" s="1">
        <v>352.33</v>
      </c>
      <c r="K3865" s="1">
        <v>227</v>
      </c>
      <c r="L3865" s="1">
        <f>Table49[[#This Row],[Selling_Price]]-Table49[[#This Row],[Market_Price]]</f>
        <v>89.829999999999984</v>
      </c>
      <c r="M3865" s="1">
        <f>Table49[[#This Row],[Quantity]]*Table49[[#This Row],[Selling_Price]]</f>
        <v>79978.91</v>
      </c>
      <c r="N3865" s="1">
        <f>Table49[[#This Row],[Quantity]]*Table49[[#This Row],[Profit_Per_Quantity]]</f>
        <v>20391.409999999996</v>
      </c>
      <c r="O3865" s="1" t="s">
        <v>47</v>
      </c>
    </row>
    <row r="3866" spans="1:15" x14ac:dyDescent="0.3">
      <c r="A3866" s="1" t="s">
        <v>7848</v>
      </c>
      <c r="B3866" s="1" t="s">
        <v>1456</v>
      </c>
      <c r="C3866" s="14" t="s">
        <v>4832</v>
      </c>
      <c r="D3866" s="1" t="s">
        <v>12</v>
      </c>
      <c r="E3866" s="1" t="s">
        <v>24</v>
      </c>
      <c r="F3866" s="1" t="s">
        <v>31</v>
      </c>
      <c r="G3866" s="1" t="s">
        <v>37</v>
      </c>
      <c r="H3866" s="1">
        <v>1093</v>
      </c>
      <c r="I3866" s="1">
        <v>1291.33</v>
      </c>
      <c r="J3866" s="1">
        <v>2121.12</v>
      </c>
      <c r="K3866" s="1">
        <v>4</v>
      </c>
      <c r="L3866" s="1">
        <f>Table49[[#This Row],[Selling_Price]]-Table49[[#This Row],[Market_Price]]</f>
        <v>829.79</v>
      </c>
      <c r="M3866" s="1">
        <f>Table49[[#This Row],[Quantity]]*Table49[[#This Row],[Selling_Price]]</f>
        <v>8484.48</v>
      </c>
      <c r="N3866" s="1">
        <f>Table49[[#This Row],[Quantity]]*Table49[[#This Row],[Profit_Per_Quantity]]</f>
        <v>3319.16</v>
      </c>
      <c r="O3866" s="1" t="s">
        <v>47</v>
      </c>
    </row>
    <row r="3867" spans="1:15" x14ac:dyDescent="0.3">
      <c r="A3867" s="1" t="s">
        <v>7730</v>
      </c>
      <c r="B3867" s="1" t="s">
        <v>747</v>
      </c>
      <c r="C3867" s="14" t="s">
        <v>4527</v>
      </c>
      <c r="D3867" s="1" t="s">
        <v>20</v>
      </c>
      <c r="E3867" s="1" t="s">
        <v>21</v>
      </c>
      <c r="F3867" s="1" t="s">
        <v>33</v>
      </c>
      <c r="G3867" s="1" t="s">
        <v>40</v>
      </c>
      <c r="H3867" s="1">
        <v>1026</v>
      </c>
      <c r="I3867" s="1">
        <v>62.24</v>
      </c>
      <c r="J3867" s="1">
        <v>70.67</v>
      </c>
      <c r="K3867" s="1">
        <v>2</v>
      </c>
      <c r="L3867" s="1">
        <f>Table49[[#This Row],[Selling_Price]]-Table49[[#This Row],[Market_Price]]</f>
        <v>8.43</v>
      </c>
      <c r="M3867" s="1">
        <f>Table49[[#This Row],[Quantity]]*Table49[[#This Row],[Selling_Price]]</f>
        <v>141.34</v>
      </c>
      <c r="N3867" s="1">
        <f>Table49[[#This Row],[Quantity]]*Table49[[#This Row],[Profit_Per_Quantity]]</f>
        <v>16.86</v>
      </c>
      <c r="O3867" s="1" t="s">
        <v>47</v>
      </c>
    </row>
    <row r="3868" spans="1:15" x14ac:dyDescent="0.3">
      <c r="A3868" s="1" t="s">
        <v>8380</v>
      </c>
      <c r="B3868" s="1" t="s">
        <v>664</v>
      </c>
      <c r="C3868" s="14" t="s">
        <v>5319</v>
      </c>
      <c r="D3868" s="1" t="s">
        <v>13</v>
      </c>
      <c r="E3868" s="1" t="s">
        <v>4351</v>
      </c>
      <c r="F3868" s="1" t="s">
        <v>33</v>
      </c>
      <c r="G3868" s="1" t="s">
        <v>44</v>
      </c>
      <c r="H3868" s="1">
        <v>1032</v>
      </c>
      <c r="I3868" s="1">
        <v>1974.44</v>
      </c>
      <c r="J3868" s="1">
        <v>2400.75</v>
      </c>
      <c r="K3868" s="1">
        <v>51</v>
      </c>
      <c r="L3868" s="1">
        <f>Table49[[#This Row],[Selling_Price]]-Table49[[#This Row],[Market_Price]]</f>
        <v>426.30999999999995</v>
      </c>
      <c r="M3868" s="1">
        <f>Table49[[#This Row],[Quantity]]*Table49[[#This Row],[Selling_Price]]</f>
        <v>122438.25</v>
      </c>
      <c r="N3868" s="1">
        <f>Table49[[#This Row],[Quantity]]*Table49[[#This Row],[Profit_Per_Quantity]]</f>
        <v>21741.809999999998</v>
      </c>
      <c r="O3868" s="1" t="s">
        <v>47</v>
      </c>
    </row>
    <row r="3869" spans="1:15" x14ac:dyDescent="0.3">
      <c r="A3869" s="1" t="s">
        <v>8965</v>
      </c>
      <c r="B3869" s="1" t="s">
        <v>1622</v>
      </c>
      <c r="C3869" s="14" t="s">
        <v>5327</v>
      </c>
      <c r="D3869" s="1" t="s">
        <v>13</v>
      </c>
      <c r="E3869" s="1" t="s">
        <v>30</v>
      </c>
      <c r="F3869" s="1" t="s">
        <v>32</v>
      </c>
      <c r="G3869" s="1" t="s">
        <v>37</v>
      </c>
      <c r="H3869" s="1">
        <v>1018</v>
      </c>
      <c r="I3869" s="1">
        <v>534.38</v>
      </c>
      <c r="J3869" s="1">
        <v>747.35</v>
      </c>
      <c r="K3869" s="1">
        <v>151</v>
      </c>
      <c r="L3869" s="1">
        <f>Table49[[#This Row],[Selling_Price]]-Table49[[#This Row],[Market_Price]]</f>
        <v>212.97000000000003</v>
      </c>
      <c r="M3869" s="1">
        <f>Table49[[#This Row],[Quantity]]*Table49[[#This Row],[Selling_Price]]</f>
        <v>112849.85</v>
      </c>
      <c r="N3869" s="1">
        <f>Table49[[#This Row],[Quantity]]*Table49[[#This Row],[Profit_Per_Quantity]]</f>
        <v>32158.470000000005</v>
      </c>
      <c r="O3869" s="1" t="s">
        <v>47</v>
      </c>
    </row>
    <row r="3870" spans="1:15" x14ac:dyDescent="0.3">
      <c r="A3870" s="1" t="s">
        <v>7925</v>
      </c>
      <c r="B3870" s="1" t="s">
        <v>3862</v>
      </c>
      <c r="C3870" s="14" t="s">
        <v>4810</v>
      </c>
      <c r="D3870" s="1" t="s">
        <v>16</v>
      </c>
      <c r="E3870" s="1" t="s">
        <v>25</v>
      </c>
      <c r="F3870" s="1" t="s">
        <v>34</v>
      </c>
      <c r="G3870" s="1" t="s">
        <v>40</v>
      </c>
      <c r="H3870" s="1">
        <v>1046</v>
      </c>
      <c r="I3870" s="1">
        <v>1824.55</v>
      </c>
      <c r="J3870" s="1">
        <v>3202.52</v>
      </c>
      <c r="K3870" s="1">
        <v>53</v>
      </c>
      <c r="L3870" s="1">
        <f>Table49[[#This Row],[Selling_Price]]-Table49[[#This Row],[Market_Price]]</f>
        <v>1377.97</v>
      </c>
      <c r="M3870" s="1">
        <f>Table49[[#This Row],[Quantity]]*Table49[[#This Row],[Selling_Price]]</f>
        <v>169733.56</v>
      </c>
      <c r="N3870" s="1">
        <f>Table49[[#This Row],[Quantity]]*Table49[[#This Row],[Profit_Per_Quantity]]</f>
        <v>73032.41</v>
      </c>
      <c r="O3870" s="1" t="s">
        <v>47</v>
      </c>
    </row>
    <row r="3871" spans="1:15" x14ac:dyDescent="0.3">
      <c r="A3871" s="1" t="s">
        <v>9116</v>
      </c>
      <c r="B3871" s="1" t="s">
        <v>1858</v>
      </c>
      <c r="C3871" s="14" t="s">
        <v>5674</v>
      </c>
      <c r="D3871" s="1" t="s">
        <v>17</v>
      </c>
      <c r="E3871" s="1" t="s">
        <v>4351</v>
      </c>
      <c r="F3871" s="1" t="s">
        <v>35</v>
      </c>
      <c r="G3871" s="1" t="s">
        <v>44</v>
      </c>
      <c r="H3871" s="1">
        <v>1038</v>
      </c>
      <c r="I3871" s="1">
        <v>1809.37</v>
      </c>
      <c r="J3871" s="1">
        <v>2481.38</v>
      </c>
      <c r="K3871" s="1">
        <v>153</v>
      </c>
      <c r="L3871" s="1">
        <f>Table49[[#This Row],[Selling_Price]]-Table49[[#This Row],[Market_Price]]</f>
        <v>672.01000000000022</v>
      </c>
      <c r="M3871" s="1">
        <f>Table49[[#This Row],[Quantity]]*Table49[[#This Row],[Selling_Price]]</f>
        <v>379651.14</v>
      </c>
      <c r="N3871" s="1">
        <f>Table49[[#This Row],[Quantity]]*Table49[[#This Row],[Profit_Per_Quantity]]</f>
        <v>102817.53000000003</v>
      </c>
      <c r="O3871" s="1" t="s">
        <v>47</v>
      </c>
    </row>
    <row r="3872" spans="1:15" x14ac:dyDescent="0.3">
      <c r="A3872" s="1" t="s">
        <v>7409</v>
      </c>
      <c r="B3872" s="1" t="s">
        <v>3620</v>
      </c>
      <c r="C3872" s="14" t="s">
        <v>4997</v>
      </c>
      <c r="D3872" s="1" t="s">
        <v>13</v>
      </c>
      <c r="E3872" s="1" t="s">
        <v>28</v>
      </c>
      <c r="F3872" s="1" t="s">
        <v>35</v>
      </c>
      <c r="G3872" s="1" t="s">
        <v>43</v>
      </c>
      <c r="H3872" s="1">
        <v>1003</v>
      </c>
      <c r="I3872" s="1">
        <v>1127.0999999999999</v>
      </c>
      <c r="J3872" s="1">
        <v>1668.57</v>
      </c>
      <c r="K3872" s="1">
        <v>207</v>
      </c>
      <c r="L3872" s="1">
        <f>Table49[[#This Row],[Selling_Price]]-Table49[[#This Row],[Market_Price]]</f>
        <v>541.47</v>
      </c>
      <c r="M3872" s="1">
        <f>Table49[[#This Row],[Quantity]]*Table49[[#This Row],[Selling_Price]]</f>
        <v>345393.99</v>
      </c>
      <c r="N3872" s="1">
        <f>Table49[[#This Row],[Quantity]]*Table49[[#This Row],[Profit_Per_Quantity]]</f>
        <v>112084.29000000001</v>
      </c>
      <c r="O3872" s="1" t="s">
        <v>47</v>
      </c>
    </row>
    <row r="3873" spans="1:15" x14ac:dyDescent="0.3">
      <c r="A3873" s="1" t="s">
        <v>6598</v>
      </c>
      <c r="B3873" s="1" t="s">
        <v>3332</v>
      </c>
      <c r="C3873" s="14" t="s">
        <v>5208</v>
      </c>
      <c r="D3873" s="1" t="s">
        <v>14</v>
      </c>
      <c r="E3873" s="1" t="s">
        <v>26</v>
      </c>
      <c r="F3873" s="1" t="s">
        <v>34</v>
      </c>
      <c r="G3873" s="1" t="s">
        <v>42</v>
      </c>
      <c r="H3873" s="1">
        <v>1013</v>
      </c>
      <c r="I3873" s="1">
        <v>1297.32</v>
      </c>
      <c r="J3873" s="1">
        <v>2412.9499999999998</v>
      </c>
      <c r="K3873" s="1">
        <v>246</v>
      </c>
      <c r="L3873" s="1">
        <f>Table49[[#This Row],[Selling_Price]]-Table49[[#This Row],[Market_Price]]</f>
        <v>1115.6299999999999</v>
      </c>
      <c r="M3873" s="1">
        <f>Table49[[#This Row],[Quantity]]*Table49[[#This Row],[Selling_Price]]</f>
        <v>593585.69999999995</v>
      </c>
      <c r="N3873" s="1">
        <f>Table49[[#This Row],[Quantity]]*Table49[[#This Row],[Profit_Per_Quantity]]</f>
        <v>274444.98</v>
      </c>
      <c r="O3873" s="1" t="s">
        <v>47</v>
      </c>
    </row>
    <row r="3874" spans="1:15" x14ac:dyDescent="0.3">
      <c r="A3874" s="1" t="s">
        <v>8292</v>
      </c>
      <c r="B3874" s="1" t="s">
        <v>517</v>
      </c>
      <c r="C3874" s="14" t="s">
        <v>4398</v>
      </c>
      <c r="D3874" s="1" t="s">
        <v>15</v>
      </c>
      <c r="E3874" s="1" t="s">
        <v>4349</v>
      </c>
      <c r="F3874" s="1" t="s">
        <v>32</v>
      </c>
      <c r="G3874" s="1" t="s">
        <v>36</v>
      </c>
      <c r="H3874" s="1">
        <v>1094</v>
      </c>
      <c r="I3874" s="1">
        <v>431.65</v>
      </c>
      <c r="J3874" s="1">
        <v>490.45</v>
      </c>
      <c r="K3874" s="1">
        <v>52</v>
      </c>
      <c r="L3874" s="1">
        <f>Table49[[#This Row],[Selling_Price]]-Table49[[#This Row],[Market_Price]]</f>
        <v>58.800000000000011</v>
      </c>
      <c r="M3874" s="1">
        <f>Table49[[#This Row],[Quantity]]*Table49[[#This Row],[Selling_Price]]</f>
        <v>25503.399999999998</v>
      </c>
      <c r="N3874" s="1">
        <f>Table49[[#This Row],[Quantity]]*Table49[[#This Row],[Profit_Per_Quantity]]</f>
        <v>3057.6000000000004</v>
      </c>
      <c r="O3874" s="1" t="s">
        <v>47</v>
      </c>
    </row>
    <row r="3875" spans="1:15" x14ac:dyDescent="0.3">
      <c r="A3875" s="1" t="s">
        <v>6499</v>
      </c>
      <c r="B3875" s="1" t="s">
        <v>3523</v>
      </c>
      <c r="C3875" s="14" t="s">
        <v>5076</v>
      </c>
      <c r="D3875" s="1" t="s">
        <v>14</v>
      </c>
      <c r="E3875" s="1" t="s">
        <v>29</v>
      </c>
      <c r="F3875" s="1" t="s">
        <v>35</v>
      </c>
      <c r="G3875" s="1" t="s">
        <v>37</v>
      </c>
      <c r="H3875" s="1">
        <v>1014</v>
      </c>
      <c r="I3875" s="1">
        <v>1494.44</v>
      </c>
      <c r="J3875" s="1">
        <v>2828.77</v>
      </c>
      <c r="K3875" s="1">
        <v>80</v>
      </c>
      <c r="L3875" s="1">
        <f>Table49[[#This Row],[Selling_Price]]-Table49[[#This Row],[Market_Price]]</f>
        <v>1334.33</v>
      </c>
      <c r="M3875" s="1">
        <f>Table49[[#This Row],[Quantity]]*Table49[[#This Row],[Selling_Price]]</f>
        <v>226301.6</v>
      </c>
      <c r="N3875" s="1">
        <f>Table49[[#This Row],[Quantity]]*Table49[[#This Row],[Profit_Per_Quantity]]</f>
        <v>106746.4</v>
      </c>
      <c r="O3875" s="1" t="s">
        <v>47</v>
      </c>
    </row>
    <row r="3876" spans="1:15" x14ac:dyDescent="0.3">
      <c r="A3876" s="1" t="s">
        <v>6965</v>
      </c>
      <c r="B3876" s="1" t="s">
        <v>3714</v>
      </c>
      <c r="C3876" s="14" t="s">
        <v>4741</v>
      </c>
      <c r="D3876" s="1" t="s">
        <v>13</v>
      </c>
      <c r="E3876" s="1" t="s">
        <v>25</v>
      </c>
      <c r="F3876" s="1" t="s">
        <v>33</v>
      </c>
      <c r="G3876" s="1" t="s">
        <v>38</v>
      </c>
      <c r="H3876" s="1">
        <v>1070</v>
      </c>
      <c r="I3876" s="1">
        <v>1210.52</v>
      </c>
      <c r="J3876" s="1">
        <v>1833</v>
      </c>
      <c r="K3876" s="1">
        <v>379</v>
      </c>
      <c r="L3876" s="1">
        <f>Table49[[#This Row],[Selling_Price]]-Table49[[#This Row],[Market_Price]]</f>
        <v>622.48</v>
      </c>
      <c r="M3876" s="1">
        <f>Table49[[#This Row],[Quantity]]*Table49[[#This Row],[Selling_Price]]</f>
        <v>694707</v>
      </c>
      <c r="N3876" s="1">
        <f>Table49[[#This Row],[Quantity]]*Table49[[#This Row],[Profit_Per_Quantity]]</f>
        <v>235919.92</v>
      </c>
      <c r="O3876" s="1" t="s">
        <v>47</v>
      </c>
    </row>
    <row r="3877" spans="1:15" x14ac:dyDescent="0.3">
      <c r="A3877" s="1" t="s">
        <v>7075</v>
      </c>
      <c r="B3877" s="1" t="s">
        <v>1856</v>
      </c>
      <c r="C3877" s="14" t="s">
        <v>5892</v>
      </c>
      <c r="D3877" s="1" t="s">
        <v>19</v>
      </c>
      <c r="E3877" s="1" t="s">
        <v>24</v>
      </c>
      <c r="F3877" s="1" t="s">
        <v>32</v>
      </c>
      <c r="G3877" s="1" t="s">
        <v>45</v>
      </c>
      <c r="H3877" s="1">
        <v>1095</v>
      </c>
      <c r="I3877" s="1">
        <v>1252.74</v>
      </c>
      <c r="J3877" s="1">
        <v>1441.37</v>
      </c>
      <c r="K3877" s="1">
        <v>26</v>
      </c>
      <c r="L3877" s="1">
        <f>Table49[[#This Row],[Selling_Price]]-Table49[[#This Row],[Market_Price]]</f>
        <v>188.62999999999988</v>
      </c>
      <c r="M3877" s="1">
        <f>Table49[[#This Row],[Quantity]]*Table49[[#This Row],[Selling_Price]]</f>
        <v>37475.619999999995</v>
      </c>
      <c r="N3877" s="1">
        <f>Table49[[#This Row],[Quantity]]*Table49[[#This Row],[Profit_Per_Quantity]]</f>
        <v>4904.3799999999974</v>
      </c>
      <c r="O3877" s="1" t="s">
        <v>47</v>
      </c>
    </row>
    <row r="3878" spans="1:15" x14ac:dyDescent="0.3">
      <c r="A3878" s="1" t="s">
        <v>9110</v>
      </c>
      <c r="B3878" s="1" t="s">
        <v>1850</v>
      </c>
      <c r="C3878" s="14" t="s">
        <v>5670</v>
      </c>
      <c r="D3878" s="1" t="s">
        <v>15</v>
      </c>
      <c r="E3878" s="1" t="s">
        <v>25</v>
      </c>
      <c r="F3878" s="1" t="s">
        <v>33</v>
      </c>
      <c r="G3878" s="1" t="s">
        <v>41</v>
      </c>
      <c r="H3878" s="1">
        <v>1007</v>
      </c>
      <c r="I3878" s="1">
        <v>1661.73</v>
      </c>
      <c r="J3878" s="1">
        <v>2724.43</v>
      </c>
      <c r="K3878" s="1">
        <v>233</v>
      </c>
      <c r="L3878" s="1">
        <f>Table49[[#This Row],[Selling_Price]]-Table49[[#This Row],[Market_Price]]</f>
        <v>1062.6999999999998</v>
      </c>
      <c r="M3878" s="1">
        <f>Table49[[#This Row],[Quantity]]*Table49[[#This Row],[Selling_Price]]</f>
        <v>634792.18999999994</v>
      </c>
      <c r="N3878" s="1">
        <f>Table49[[#This Row],[Quantity]]*Table49[[#This Row],[Profit_Per_Quantity]]</f>
        <v>247609.09999999995</v>
      </c>
      <c r="O3878" s="1" t="s">
        <v>47</v>
      </c>
    </row>
    <row r="3879" spans="1:15" x14ac:dyDescent="0.3">
      <c r="A3879" s="1" t="s">
        <v>6607</v>
      </c>
      <c r="B3879" s="1" t="s">
        <v>2685</v>
      </c>
      <c r="C3879" s="14" t="s">
        <v>5586</v>
      </c>
      <c r="D3879" s="1" t="s">
        <v>11</v>
      </c>
      <c r="E3879" s="1" t="s">
        <v>28</v>
      </c>
      <c r="F3879" s="1" t="s">
        <v>34</v>
      </c>
      <c r="G3879" s="1" t="s">
        <v>4352</v>
      </c>
      <c r="H3879" s="1">
        <v>1067</v>
      </c>
      <c r="I3879" s="1">
        <v>1208.77</v>
      </c>
      <c r="J3879" s="1">
        <v>1484.99</v>
      </c>
      <c r="K3879" s="1">
        <v>475</v>
      </c>
      <c r="L3879" s="1">
        <f>Table49[[#This Row],[Selling_Price]]-Table49[[#This Row],[Market_Price]]</f>
        <v>276.22000000000003</v>
      </c>
      <c r="M3879" s="1">
        <f>Table49[[#This Row],[Quantity]]*Table49[[#This Row],[Selling_Price]]</f>
        <v>705370.25</v>
      </c>
      <c r="N3879" s="1">
        <f>Table49[[#This Row],[Quantity]]*Table49[[#This Row],[Profit_Per_Quantity]]</f>
        <v>131204.5</v>
      </c>
      <c r="O3879" s="1" t="s">
        <v>47</v>
      </c>
    </row>
    <row r="3880" spans="1:15" x14ac:dyDescent="0.3">
      <c r="A3880" s="1" t="s">
        <v>9035</v>
      </c>
      <c r="B3880" s="1" t="s">
        <v>1732</v>
      </c>
      <c r="C3880" s="14" t="s">
        <v>5225</v>
      </c>
      <c r="D3880" s="1" t="s">
        <v>12</v>
      </c>
      <c r="E3880" s="1" t="s">
        <v>26</v>
      </c>
      <c r="F3880" s="1" t="s">
        <v>34</v>
      </c>
      <c r="G3880" s="1" t="s">
        <v>44</v>
      </c>
      <c r="H3880" s="1">
        <v>1072</v>
      </c>
      <c r="I3880" s="1">
        <v>1574.32</v>
      </c>
      <c r="J3880" s="1">
        <v>2035.95</v>
      </c>
      <c r="K3880" s="1">
        <v>241</v>
      </c>
      <c r="L3880" s="1">
        <f>Table49[[#This Row],[Selling_Price]]-Table49[[#This Row],[Market_Price]]</f>
        <v>461.63000000000011</v>
      </c>
      <c r="M3880" s="1">
        <f>Table49[[#This Row],[Quantity]]*Table49[[#This Row],[Selling_Price]]</f>
        <v>490663.95</v>
      </c>
      <c r="N3880" s="1">
        <f>Table49[[#This Row],[Quantity]]*Table49[[#This Row],[Profit_Per_Quantity]]</f>
        <v>111252.83000000003</v>
      </c>
      <c r="O3880" s="1" t="s">
        <v>47</v>
      </c>
    </row>
    <row r="3881" spans="1:15" x14ac:dyDescent="0.3">
      <c r="A3881" s="1" t="s">
        <v>8873</v>
      </c>
      <c r="B3881" s="1" t="s">
        <v>1465</v>
      </c>
      <c r="C3881" s="14" t="s">
        <v>6006</v>
      </c>
      <c r="D3881" s="1" t="s">
        <v>19</v>
      </c>
      <c r="E3881" s="1" t="s">
        <v>21</v>
      </c>
      <c r="F3881" s="1" t="s">
        <v>32</v>
      </c>
      <c r="G3881" s="1" t="s">
        <v>37</v>
      </c>
      <c r="H3881" s="1">
        <v>1024</v>
      </c>
      <c r="I3881" s="1">
        <v>964</v>
      </c>
      <c r="J3881" s="1">
        <v>1237.24</v>
      </c>
      <c r="K3881" s="1">
        <v>494</v>
      </c>
      <c r="L3881" s="1">
        <f>Table49[[#This Row],[Selling_Price]]-Table49[[#This Row],[Market_Price]]</f>
        <v>273.24</v>
      </c>
      <c r="M3881" s="1">
        <f>Table49[[#This Row],[Quantity]]*Table49[[#This Row],[Selling_Price]]</f>
        <v>611196.56000000006</v>
      </c>
      <c r="N3881" s="1">
        <f>Table49[[#This Row],[Quantity]]*Table49[[#This Row],[Profit_Per_Quantity]]</f>
        <v>134980.56</v>
      </c>
      <c r="O3881" s="1" t="s">
        <v>47</v>
      </c>
    </row>
    <row r="3882" spans="1:15" x14ac:dyDescent="0.3">
      <c r="A3882" s="1" t="s">
        <v>10605</v>
      </c>
      <c r="B3882" s="1" t="s">
        <v>4199</v>
      </c>
      <c r="C3882" s="14" t="s">
        <v>4506</v>
      </c>
      <c r="D3882" s="1" t="s">
        <v>15</v>
      </c>
      <c r="E3882" s="1" t="s">
        <v>21</v>
      </c>
      <c r="F3882" s="1" t="s">
        <v>31</v>
      </c>
      <c r="G3882" s="1" t="s">
        <v>38</v>
      </c>
      <c r="H3882" s="1">
        <v>1029</v>
      </c>
      <c r="I3882" s="1">
        <v>1072.67</v>
      </c>
      <c r="J3882" s="1">
        <v>1268.53</v>
      </c>
      <c r="K3882" s="1">
        <v>425</v>
      </c>
      <c r="L3882" s="1">
        <f>Table49[[#This Row],[Selling_Price]]-Table49[[#This Row],[Market_Price]]</f>
        <v>195.8599999999999</v>
      </c>
      <c r="M3882" s="1">
        <f>Table49[[#This Row],[Quantity]]*Table49[[#This Row],[Selling_Price]]</f>
        <v>539125.25</v>
      </c>
      <c r="N3882" s="1">
        <f>Table49[[#This Row],[Quantity]]*Table49[[#This Row],[Profit_Per_Quantity]]</f>
        <v>83240.499999999956</v>
      </c>
      <c r="O3882" s="1" t="s">
        <v>47</v>
      </c>
    </row>
    <row r="3883" spans="1:15" x14ac:dyDescent="0.3">
      <c r="A3883" s="1" t="s">
        <v>9279</v>
      </c>
      <c r="B3883" s="1" t="s">
        <v>2119</v>
      </c>
      <c r="C3883" s="14" t="s">
        <v>5819</v>
      </c>
      <c r="D3883" s="1" t="s">
        <v>19</v>
      </c>
      <c r="E3883" s="1" t="s">
        <v>25</v>
      </c>
      <c r="F3883" s="1" t="s">
        <v>34</v>
      </c>
      <c r="G3883" s="1" t="s">
        <v>42</v>
      </c>
      <c r="H3883" s="1">
        <v>1003</v>
      </c>
      <c r="I3883" s="1">
        <v>1923.9</v>
      </c>
      <c r="J3883" s="1">
        <v>2779.31</v>
      </c>
      <c r="K3883" s="1">
        <v>281</v>
      </c>
      <c r="L3883" s="1">
        <f>Table49[[#This Row],[Selling_Price]]-Table49[[#This Row],[Market_Price]]</f>
        <v>855.40999999999985</v>
      </c>
      <c r="M3883" s="1">
        <f>Table49[[#This Row],[Quantity]]*Table49[[#This Row],[Selling_Price]]</f>
        <v>780986.11</v>
      </c>
      <c r="N3883" s="1">
        <f>Table49[[#This Row],[Quantity]]*Table49[[#This Row],[Profit_Per_Quantity]]</f>
        <v>240370.20999999996</v>
      </c>
      <c r="O3883" s="1" t="s">
        <v>47</v>
      </c>
    </row>
    <row r="3884" spans="1:15" x14ac:dyDescent="0.3">
      <c r="A3884" s="1" t="s">
        <v>6844</v>
      </c>
      <c r="B3884" s="1" t="s">
        <v>4226</v>
      </c>
      <c r="C3884" s="14" t="s">
        <v>4479</v>
      </c>
      <c r="D3884" s="1" t="s">
        <v>18</v>
      </c>
      <c r="E3884" s="1" t="s">
        <v>29</v>
      </c>
      <c r="F3884" s="1" t="s">
        <v>31</v>
      </c>
      <c r="G3884" s="1" t="s">
        <v>43</v>
      </c>
      <c r="H3884" s="1">
        <v>1031</v>
      </c>
      <c r="I3884" s="1">
        <v>1106.6600000000001</v>
      </c>
      <c r="J3884" s="1">
        <v>1810.18</v>
      </c>
      <c r="K3884" s="1">
        <v>490</v>
      </c>
      <c r="L3884" s="1">
        <f>Table49[[#This Row],[Selling_Price]]-Table49[[#This Row],[Market_Price]]</f>
        <v>703.52</v>
      </c>
      <c r="M3884" s="1">
        <f>Table49[[#This Row],[Quantity]]*Table49[[#This Row],[Selling_Price]]</f>
        <v>886988.20000000007</v>
      </c>
      <c r="N3884" s="1">
        <f>Table49[[#This Row],[Quantity]]*Table49[[#This Row],[Profit_Per_Quantity]]</f>
        <v>344724.8</v>
      </c>
      <c r="O3884" s="1" t="s">
        <v>47</v>
      </c>
    </row>
    <row r="3885" spans="1:15" x14ac:dyDescent="0.3">
      <c r="A3885" s="1" t="s">
        <v>6898</v>
      </c>
      <c r="B3885" s="1" t="s">
        <v>2133</v>
      </c>
      <c r="C3885" s="14" t="s">
        <v>5056</v>
      </c>
      <c r="D3885" s="1" t="s">
        <v>11</v>
      </c>
      <c r="E3885" s="1" t="s">
        <v>4349</v>
      </c>
      <c r="F3885" s="1" t="s">
        <v>31</v>
      </c>
      <c r="G3885" s="1" t="s">
        <v>4352</v>
      </c>
      <c r="H3885" s="1">
        <v>1019</v>
      </c>
      <c r="I3885" s="1">
        <v>973.9</v>
      </c>
      <c r="J3885" s="1">
        <v>1250.93</v>
      </c>
      <c r="K3885" s="1">
        <v>72</v>
      </c>
      <c r="L3885" s="1">
        <f>Table49[[#This Row],[Selling_Price]]-Table49[[#This Row],[Market_Price]]</f>
        <v>277.03000000000009</v>
      </c>
      <c r="M3885" s="1">
        <f>Table49[[#This Row],[Quantity]]*Table49[[#This Row],[Selling_Price]]</f>
        <v>90066.96</v>
      </c>
      <c r="N3885" s="1">
        <f>Table49[[#This Row],[Quantity]]*Table49[[#This Row],[Profit_Per_Quantity]]</f>
        <v>19946.160000000007</v>
      </c>
      <c r="O3885" s="1" t="s">
        <v>47</v>
      </c>
    </row>
    <row r="3886" spans="1:15" x14ac:dyDescent="0.3">
      <c r="A3886" s="1" t="s">
        <v>6481</v>
      </c>
      <c r="B3886" s="1" t="s">
        <v>3330</v>
      </c>
      <c r="C3886" s="14" t="s">
        <v>5209</v>
      </c>
      <c r="D3886" s="1" t="s">
        <v>12</v>
      </c>
      <c r="E3886" s="1" t="s">
        <v>4351</v>
      </c>
      <c r="F3886" s="1" t="s">
        <v>31</v>
      </c>
      <c r="G3886" s="1" t="s">
        <v>41</v>
      </c>
      <c r="H3886" s="1">
        <v>1044</v>
      </c>
      <c r="I3886" s="1">
        <v>904.3</v>
      </c>
      <c r="J3886" s="1">
        <v>1709.15</v>
      </c>
      <c r="K3886" s="1">
        <v>109</v>
      </c>
      <c r="L3886" s="1">
        <f>Table49[[#This Row],[Selling_Price]]-Table49[[#This Row],[Market_Price]]</f>
        <v>804.85000000000014</v>
      </c>
      <c r="M3886" s="1">
        <f>Table49[[#This Row],[Quantity]]*Table49[[#This Row],[Selling_Price]]</f>
        <v>186297.35</v>
      </c>
      <c r="N3886" s="1">
        <f>Table49[[#This Row],[Quantity]]*Table49[[#This Row],[Profit_Per_Quantity]]</f>
        <v>87728.650000000009</v>
      </c>
      <c r="O3886" s="1" t="s">
        <v>47</v>
      </c>
    </row>
    <row r="3887" spans="1:15" x14ac:dyDescent="0.3">
      <c r="A3887" s="1" t="s">
        <v>8933</v>
      </c>
      <c r="B3887" s="1" t="s">
        <v>1558</v>
      </c>
      <c r="C3887" s="14" t="s">
        <v>4446</v>
      </c>
      <c r="D3887" s="1" t="s">
        <v>16</v>
      </c>
      <c r="E3887" s="1" t="s">
        <v>4349</v>
      </c>
      <c r="F3887" s="1" t="s">
        <v>32</v>
      </c>
      <c r="G3887" s="1" t="s">
        <v>44</v>
      </c>
      <c r="H3887" s="1">
        <v>1060</v>
      </c>
      <c r="I3887" s="1">
        <v>682.04</v>
      </c>
      <c r="J3887" s="1">
        <v>864.27</v>
      </c>
      <c r="K3887" s="1">
        <v>157</v>
      </c>
      <c r="L3887" s="1">
        <f>Table49[[#This Row],[Selling_Price]]-Table49[[#This Row],[Market_Price]]</f>
        <v>182.23000000000002</v>
      </c>
      <c r="M3887" s="1">
        <f>Table49[[#This Row],[Quantity]]*Table49[[#This Row],[Selling_Price]]</f>
        <v>135690.38999999998</v>
      </c>
      <c r="N3887" s="1">
        <f>Table49[[#This Row],[Quantity]]*Table49[[#This Row],[Profit_Per_Quantity]]</f>
        <v>28610.110000000004</v>
      </c>
      <c r="O3887" s="1" t="s">
        <v>47</v>
      </c>
    </row>
    <row r="3888" spans="1:15" x14ac:dyDescent="0.3">
      <c r="A3888" s="1" t="s">
        <v>7451</v>
      </c>
      <c r="B3888" s="1" t="s">
        <v>2128</v>
      </c>
      <c r="C3888" s="14" t="s">
        <v>5816</v>
      </c>
      <c r="D3888" s="1" t="s">
        <v>16</v>
      </c>
      <c r="E3888" s="1" t="s">
        <v>4351</v>
      </c>
      <c r="F3888" s="1" t="s">
        <v>35</v>
      </c>
      <c r="G3888" s="1" t="s">
        <v>43</v>
      </c>
      <c r="H3888" s="1">
        <v>1006</v>
      </c>
      <c r="I3888" s="1">
        <v>1883.5</v>
      </c>
      <c r="J3888" s="1">
        <v>3215.9</v>
      </c>
      <c r="K3888" s="1">
        <v>40</v>
      </c>
      <c r="L3888" s="1">
        <f>Table49[[#This Row],[Selling_Price]]-Table49[[#This Row],[Market_Price]]</f>
        <v>1332.4</v>
      </c>
      <c r="M3888" s="1">
        <f>Table49[[#This Row],[Quantity]]*Table49[[#This Row],[Selling_Price]]</f>
        <v>128636</v>
      </c>
      <c r="N3888" s="1">
        <f>Table49[[#This Row],[Quantity]]*Table49[[#This Row],[Profit_Per_Quantity]]</f>
        <v>53296</v>
      </c>
      <c r="O3888" s="1" t="s">
        <v>47</v>
      </c>
    </row>
    <row r="3889" spans="1:15" x14ac:dyDescent="0.3">
      <c r="A3889" s="1" t="s">
        <v>9100</v>
      </c>
      <c r="B3889" s="1" t="s">
        <v>1838</v>
      </c>
      <c r="C3889" s="14" t="s">
        <v>4738</v>
      </c>
      <c r="D3889" s="1" t="s">
        <v>12</v>
      </c>
      <c r="E3889" s="1" t="s">
        <v>26</v>
      </c>
      <c r="F3889" s="1" t="s">
        <v>35</v>
      </c>
      <c r="G3889" s="1" t="s">
        <v>4352</v>
      </c>
      <c r="H3889" s="1">
        <v>1005</v>
      </c>
      <c r="I3889" s="1">
        <v>1215.3699999999999</v>
      </c>
      <c r="J3889" s="1">
        <v>2227.11</v>
      </c>
      <c r="K3889" s="1">
        <v>88</v>
      </c>
      <c r="L3889" s="1">
        <f>Table49[[#This Row],[Selling_Price]]-Table49[[#This Row],[Market_Price]]</f>
        <v>1011.7400000000002</v>
      </c>
      <c r="M3889" s="1">
        <f>Table49[[#This Row],[Quantity]]*Table49[[#This Row],[Selling_Price]]</f>
        <v>195985.68000000002</v>
      </c>
      <c r="N3889" s="1">
        <f>Table49[[#This Row],[Quantity]]*Table49[[#This Row],[Profit_Per_Quantity]]</f>
        <v>89033.120000000024</v>
      </c>
      <c r="O3889" s="1" t="s">
        <v>47</v>
      </c>
    </row>
    <row r="3890" spans="1:15" x14ac:dyDescent="0.3">
      <c r="A3890" s="1" t="s">
        <v>6494</v>
      </c>
      <c r="B3890" s="1" t="s">
        <v>1495</v>
      </c>
      <c r="C3890" s="14" t="s">
        <v>5278</v>
      </c>
      <c r="D3890" s="1" t="s">
        <v>13</v>
      </c>
      <c r="E3890" s="1" t="s">
        <v>27</v>
      </c>
      <c r="F3890" s="1" t="s">
        <v>32</v>
      </c>
      <c r="G3890" s="1" t="s">
        <v>43</v>
      </c>
      <c r="H3890" s="1">
        <v>1063</v>
      </c>
      <c r="I3890" s="1">
        <v>534.29999999999995</v>
      </c>
      <c r="J3890" s="1">
        <v>913.92</v>
      </c>
      <c r="K3890" s="1">
        <v>126</v>
      </c>
      <c r="L3890" s="1">
        <f>Table49[[#This Row],[Selling_Price]]-Table49[[#This Row],[Market_Price]]</f>
        <v>379.62</v>
      </c>
      <c r="M3890" s="1">
        <f>Table49[[#This Row],[Quantity]]*Table49[[#This Row],[Selling_Price]]</f>
        <v>115153.92</v>
      </c>
      <c r="N3890" s="1">
        <f>Table49[[#This Row],[Quantity]]*Table49[[#This Row],[Profit_Per_Quantity]]</f>
        <v>47832.12</v>
      </c>
      <c r="O3890" s="1" t="s">
        <v>47</v>
      </c>
    </row>
    <row r="3891" spans="1:15" x14ac:dyDescent="0.3">
      <c r="A3891" s="1" t="s">
        <v>6760</v>
      </c>
      <c r="B3891" s="1" t="s">
        <v>1579</v>
      </c>
      <c r="C3891" s="14" t="s">
        <v>4568</v>
      </c>
      <c r="D3891" s="1" t="s">
        <v>18</v>
      </c>
      <c r="E3891" s="1" t="s">
        <v>25</v>
      </c>
      <c r="F3891" s="1" t="s">
        <v>32</v>
      </c>
      <c r="G3891" s="1" t="s">
        <v>42</v>
      </c>
      <c r="H3891" s="1">
        <v>1050</v>
      </c>
      <c r="I3891" s="1">
        <v>249.73</v>
      </c>
      <c r="J3891" s="1">
        <v>413</v>
      </c>
      <c r="K3891" s="1">
        <v>297</v>
      </c>
      <c r="L3891" s="1">
        <f>Table49[[#This Row],[Selling_Price]]-Table49[[#This Row],[Market_Price]]</f>
        <v>163.27000000000001</v>
      </c>
      <c r="M3891" s="1">
        <f>Table49[[#This Row],[Quantity]]*Table49[[#This Row],[Selling_Price]]</f>
        <v>122661</v>
      </c>
      <c r="N3891" s="1">
        <f>Table49[[#This Row],[Quantity]]*Table49[[#This Row],[Profit_Per_Quantity]]</f>
        <v>48491.19</v>
      </c>
      <c r="O3891" s="1" t="s">
        <v>47</v>
      </c>
    </row>
    <row r="3892" spans="1:15" x14ac:dyDescent="0.3">
      <c r="A3892" s="1" t="s">
        <v>8682</v>
      </c>
      <c r="B3892" s="1" t="s">
        <v>1141</v>
      </c>
      <c r="C3892" s="14" t="s">
        <v>6095</v>
      </c>
      <c r="D3892" s="1" t="s">
        <v>17</v>
      </c>
      <c r="E3892" s="1" t="s">
        <v>4351</v>
      </c>
      <c r="F3892" s="1" t="s">
        <v>31</v>
      </c>
      <c r="G3892" s="1" t="s">
        <v>44</v>
      </c>
      <c r="H3892" s="1">
        <v>1095</v>
      </c>
      <c r="I3892" s="1">
        <v>1036.6199999999999</v>
      </c>
      <c r="J3892" s="1">
        <v>1786.59</v>
      </c>
      <c r="K3892" s="1">
        <v>63</v>
      </c>
      <c r="L3892" s="1">
        <f>Table49[[#This Row],[Selling_Price]]-Table49[[#This Row],[Market_Price]]</f>
        <v>749.97</v>
      </c>
      <c r="M3892" s="1">
        <f>Table49[[#This Row],[Quantity]]*Table49[[#This Row],[Selling_Price]]</f>
        <v>112555.17</v>
      </c>
      <c r="N3892" s="1">
        <f>Table49[[#This Row],[Quantity]]*Table49[[#This Row],[Profit_Per_Quantity]]</f>
        <v>47248.11</v>
      </c>
      <c r="O3892" s="1" t="s">
        <v>47</v>
      </c>
    </row>
    <row r="3893" spans="1:15" x14ac:dyDescent="0.3">
      <c r="A3893" s="1" t="s">
        <v>8311</v>
      </c>
      <c r="B3893" s="1" t="s">
        <v>544</v>
      </c>
      <c r="C3893" s="14" t="s">
        <v>5951</v>
      </c>
      <c r="D3893" s="1" t="s">
        <v>14</v>
      </c>
      <c r="E3893" s="1" t="s">
        <v>4351</v>
      </c>
      <c r="F3893" s="1" t="s">
        <v>33</v>
      </c>
      <c r="G3893" s="1" t="s">
        <v>41</v>
      </c>
      <c r="H3893" s="1">
        <v>1078</v>
      </c>
      <c r="I3893" s="1">
        <v>369.47</v>
      </c>
      <c r="J3893" s="1">
        <v>598.16999999999996</v>
      </c>
      <c r="K3893" s="1">
        <v>94</v>
      </c>
      <c r="L3893" s="1">
        <f>Table49[[#This Row],[Selling_Price]]-Table49[[#This Row],[Market_Price]]</f>
        <v>228.69999999999993</v>
      </c>
      <c r="M3893" s="1">
        <f>Table49[[#This Row],[Quantity]]*Table49[[#This Row],[Selling_Price]]</f>
        <v>56227.979999999996</v>
      </c>
      <c r="N3893" s="1">
        <f>Table49[[#This Row],[Quantity]]*Table49[[#This Row],[Profit_Per_Quantity]]</f>
        <v>21497.799999999992</v>
      </c>
      <c r="O3893" s="1" t="s">
        <v>47</v>
      </c>
    </row>
    <row r="3894" spans="1:15" x14ac:dyDescent="0.3">
      <c r="A3894" s="1" t="s">
        <v>6905</v>
      </c>
      <c r="B3894" s="1" t="s">
        <v>3325</v>
      </c>
      <c r="C3894" s="14" t="s">
        <v>4441</v>
      </c>
      <c r="D3894" s="1" t="s">
        <v>11</v>
      </c>
      <c r="E3894" s="1" t="s">
        <v>27</v>
      </c>
      <c r="F3894" s="1" t="s">
        <v>31</v>
      </c>
      <c r="G3894" s="1" t="s">
        <v>38</v>
      </c>
      <c r="H3894" s="1">
        <v>1037</v>
      </c>
      <c r="I3894" s="1">
        <v>1679.69</v>
      </c>
      <c r="J3894" s="1">
        <v>2419.0700000000002</v>
      </c>
      <c r="K3894" s="1">
        <v>10</v>
      </c>
      <c r="L3894" s="1">
        <f>Table49[[#This Row],[Selling_Price]]-Table49[[#This Row],[Market_Price]]</f>
        <v>739.38000000000011</v>
      </c>
      <c r="M3894" s="1">
        <f>Table49[[#This Row],[Quantity]]*Table49[[#This Row],[Selling_Price]]</f>
        <v>24190.7</v>
      </c>
      <c r="N3894" s="1">
        <f>Table49[[#This Row],[Quantity]]*Table49[[#This Row],[Profit_Per_Quantity]]</f>
        <v>7393.8000000000011</v>
      </c>
      <c r="O3894" s="1" t="s">
        <v>47</v>
      </c>
    </row>
    <row r="3895" spans="1:15" x14ac:dyDescent="0.3">
      <c r="A3895" s="1" t="s">
        <v>7846</v>
      </c>
      <c r="B3895" s="1" t="s">
        <v>140</v>
      </c>
      <c r="C3895" s="14" t="s">
        <v>4885</v>
      </c>
      <c r="D3895" s="1" t="s">
        <v>16</v>
      </c>
      <c r="E3895" s="1" t="s">
        <v>30</v>
      </c>
      <c r="F3895" s="1" t="s">
        <v>35</v>
      </c>
      <c r="G3895" s="1" t="s">
        <v>37</v>
      </c>
      <c r="H3895" s="1">
        <v>1060</v>
      </c>
      <c r="I3895" s="1">
        <v>770.17</v>
      </c>
      <c r="J3895" s="1">
        <v>1247</v>
      </c>
      <c r="K3895" s="1">
        <v>311</v>
      </c>
      <c r="L3895" s="1">
        <f>Table49[[#This Row],[Selling_Price]]-Table49[[#This Row],[Market_Price]]</f>
        <v>476.83000000000004</v>
      </c>
      <c r="M3895" s="1">
        <f>Table49[[#This Row],[Quantity]]*Table49[[#This Row],[Selling_Price]]</f>
        <v>387817</v>
      </c>
      <c r="N3895" s="1">
        <f>Table49[[#This Row],[Quantity]]*Table49[[#This Row],[Profit_Per_Quantity]]</f>
        <v>148294.13</v>
      </c>
      <c r="O3895" s="1" t="s">
        <v>47</v>
      </c>
    </row>
    <row r="3896" spans="1:15" x14ac:dyDescent="0.3">
      <c r="A3896" s="1" t="s">
        <v>7339</v>
      </c>
      <c r="B3896" s="1" t="s">
        <v>3687</v>
      </c>
      <c r="C3896" s="14" t="s">
        <v>4812</v>
      </c>
      <c r="D3896" s="1" t="s">
        <v>19</v>
      </c>
      <c r="E3896" s="1" t="s">
        <v>4351</v>
      </c>
      <c r="F3896" s="1" t="s">
        <v>35</v>
      </c>
      <c r="G3896" s="1" t="s">
        <v>42</v>
      </c>
      <c r="H3896" s="1">
        <v>1010</v>
      </c>
      <c r="I3896" s="1">
        <v>826.91</v>
      </c>
      <c r="J3896" s="1">
        <v>1639.21</v>
      </c>
      <c r="K3896" s="1">
        <v>334</v>
      </c>
      <c r="L3896" s="1">
        <f>Table49[[#This Row],[Selling_Price]]-Table49[[#This Row],[Market_Price]]</f>
        <v>812.30000000000007</v>
      </c>
      <c r="M3896" s="1">
        <f>Table49[[#This Row],[Quantity]]*Table49[[#This Row],[Selling_Price]]</f>
        <v>547496.14</v>
      </c>
      <c r="N3896" s="1">
        <f>Table49[[#This Row],[Quantity]]*Table49[[#This Row],[Profit_Per_Quantity]]</f>
        <v>271308.2</v>
      </c>
      <c r="O3896" s="1" t="s">
        <v>47</v>
      </c>
    </row>
    <row r="3897" spans="1:15" x14ac:dyDescent="0.3">
      <c r="A3897" s="1" t="s">
        <v>10274</v>
      </c>
      <c r="B3897" s="1" t="s">
        <v>3677</v>
      </c>
      <c r="C3897" s="14" t="s">
        <v>4954</v>
      </c>
      <c r="D3897" s="1" t="s">
        <v>20</v>
      </c>
      <c r="E3897" s="1" t="s">
        <v>30</v>
      </c>
      <c r="F3897" s="1" t="s">
        <v>31</v>
      </c>
      <c r="G3897" s="1" t="s">
        <v>44</v>
      </c>
      <c r="H3897" s="1">
        <v>1066</v>
      </c>
      <c r="I3897" s="1">
        <v>1710.31</v>
      </c>
      <c r="J3897" s="1">
        <v>2246.46</v>
      </c>
      <c r="K3897" s="1">
        <v>134</v>
      </c>
      <c r="L3897" s="1">
        <f>Table49[[#This Row],[Selling_Price]]-Table49[[#This Row],[Market_Price]]</f>
        <v>536.15000000000009</v>
      </c>
      <c r="M3897" s="1">
        <f>Table49[[#This Row],[Quantity]]*Table49[[#This Row],[Selling_Price]]</f>
        <v>301025.64</v>
      </c>
      <c r="N3897" s="1">
        <f>Table49[[#This Row],[Quantity]]*Table49[[#This Row],[Profit_Per_Quantity]]</f>
        <v>71844.100000000006</v>
      </c>
      <c r="O3897" s="1" t="s">
        <v>47</v>
      </c>
    </row>
    <row r="3898" spans="1:15" x14ac:dyDescent="0.3">
      <c r="A3898" s="1" t="s">
        <v>6374</v>
      </c>
      <c r="B3898" s="1" t="s">
        <v>3219</v>
      </c>
      <c r="C3898" s="14" t="s">
        <v>5275</v>
      </c>
      <c r="D3898" s="1" t="s">
        <v>19</v>
      </c>
      <c r="E3898" s="1" t="s">
        <v>29</v>
      </c>
      <c r="F3898" s="1" t="s">
        <v>31</v>
      </c>
      <c r="G3898" s="1" t="s">
        <v>42</v>
      </c>
      <c r="H3898" s="1">
        <v>1074</v>
      </c>
      <c r="I3898" s="1">
        <v>640.79</v>
      </c>
      <c r="J3898" s="1">
        <v>1013.54</v>
      </c>
      <c r="K3898" s="1">
        <v>441</v>
      </c>
      <c r="L3898" s="1">
        <f>Table49[[#This Row],[Selling_Price]]-Table49[[#This Row],[Market_Price]]</f>
        <v>372.75</v>
      </c>
      <c r="M3898" s="1">
        <f>Table49[[#This Row],[Quantity]]*Table49[[#This Row],[Selling_Price]]</f>
        <v>446971.13999999996</v>
      </c>
      <c r="N3898" s="1">
        <f>Table49[[#This Row],[Quantity]]*Table49[[#This Row],[Profit_Per_Quantity]]</f>
        <v>164382.75</v>
      </c>
      <c r="O3898" s="1" t="s">
        <v>47</v>
      </c>
    </row>
    <row r="3899" spans="1:15" x14ac:dyDescent="0.3">
      <c r="A3899" s="1" t="s">
        <v>10624</v>
      </c>
      <c r="B3899" s="1" t="s">
        <v>4230</v>
      </c>
      <c r="C3899" s="14" t="s">
        <v>4475</v>
      </c>
      <c r="D3899" s="1" t="s">
        <v>15</v>
      </c>
      <c r="E3899" s="1" t="s">
        <v>28</v>
      </c>
      <c r="F3899" s="1" t="s">
        <v>33</v>
      </c>
      <c r="G3899" s="1" t="s">
        <v>44</v>
      </c>
      <c r="H3899" s="1">
        <v>1038</v>
      </c>
      <c r="I3899" s="1">
        <v>1511.14</v>
      </c>
      <c r="J3899" s="1">
        <v>2990.11</v>
      </c>
      <c r="K3899" s="1">
        <v>44</v>
      </c>
      <c r="L3899" s="1">
        <f>Table49[[#This Row],[Selling_Price]]-Table49[[#This Row],[Market_Price]]</f>
        <v>1478.97</v>
      </c>
      <c r="M3899" s="1">
        <f>Table49[[#This Row],[Quantity]]*Table49[[#This Row],[Selling_Price]]</f>
        <v>131564.84</v>
      </c>
      <c r="N3899" s="1">
        <f>Table49[[#This Row],[Quantity]]*Table49[[#This Row],[Profit_Per_Quantity]]</f>
        <v>65074.68</v>
      </c>
      <c r="O3899" s="1" t="s">
        <v>47</v>
      </c>
    </row>
    <row r="3900" spans="1:15" x14ac:dyDescent="0.3">
      <c r="A3900" s="1" t="s">
        <v>8356</v>
      </c>
      <c r="B3900" s="1" t="s">
        <v>625</v>
      </c>
      <c r="C3900" s="14" t="s">
        <v>4433</v>
      </c>
      <c r="D3900" s="1" t="s">
        <v>15</v>
      </c>
      <c r="E3900" s="1" t="s">
        <v>25</v>
      </c>
      <c r="F3900" s="1" t="s">
        <v>32</v>
      </c>
      <c r="G3900" s="1" t="s">
        <v>41</v>
      </c>
      <c r="H3900" s="1">
        <v>1048</v>
      </c>
      <c r="I3900" s="1">
        <v>769.13</v>
      </c>
      <c r="J3900" s="1">
        <v>1318.2</v>
      </c>
      <c r="K3900" s="1">
        <v>353</v>
      </c>
      <c r="L3900" s="1">
        <f>Table49[[#This Row],[Selling_Price]]-Table49[[#This Row],[Market_Price]]</f>
        <v>549.07000000000005</v>
      </c>
      <c r="M3900" s="1">
        <f>Table49[[#This Row],[Quantity]]*Table49[[#This Row],[Selling_Price]]</f>
        <v>465324.60000000003</v>
      </c>
      <c r="N3900" s="1">
        <f>Table49[[#This Row],[Quantity]]*Table49[[#This Row],[Profit_Per_Quantity]]</f>
        <v>193821.71000000002</v>
      </c>
      <c r="O3900" s="1" t="s">
        <v>47</v>
      </c>
    </row>
    <row r="3901" spans="1:15" x14ac:dyDescent="0.3">
      <c r="A3901" s="1" t="s">
        <v>6558</v>
      </c>
      <c r="B3901" s="1" t="s">
        <v>2325</v>
      </c>
      <c r="C3901" s="14" t="s">
        <v>5738</v>
      </c>
      <c r="D3901" s="1" t="s">
        <v>11</v>
      </c>
      <c r="E3901" s="1" t="s">
        <v>21</v>
      </c>
      <c r="F3901" s="1" t="s">
        <v>34</v>
      </c>
      <c r="G3901" s="1" t="s">
        <v>40</v>
      </c>
      <c r="H3901" s="1">
        <v>1080</v>
      </c>
      <c r="I3901" s="1">
        <v>1584.87</v>
      </c>
      <c r="J3901" s="1">
        <v>2530.71</v>
      </c>
      <c r="K3901" s="1">
        <v>414</v>
      </c>
      <c r="L3901" s="1">
        <f>Table49[[#This Row],[Selling_Price]]-Table49[[#This Row],[Market_Price]]</f>
        <v>945.84000000000015</v>
      </c>
      <c r="M3901" s="1">
        <f>Table49[[#This Row],[Quantity]]*Table49[[#This Row],[Selling_Price]]</f>
        <v>1047713.9400000001</v>
      </c>
      <c r="N3901" s="1">
        <f>Table49[[#This Row],[Quantity]]*Table49[[#This Row],[Profit_Per_Quantity]]</f>
        <v>391577.76000000007</v>
      </c>
      <c r="O3901" s="1" t="s">
        <v>47</v>
      </c>
    </row>
    <row r="3902" spans="1:15" x14ac:dyDescent="0.3">
      <c r="A3902" s="1" t="s">
        <v>9538</v>
      </c>
      <c r="B3902" s="1" t="s">
        <v>2525</v>
      </c>
      <c r="C3902" s="14" t="s">
        <v>4528</v>
      </c>
      <c r="D3902" s="1" t="s">
        <v>11</v>
      </c>
      <c r="E3902" s="1" t="s">
        <v>27</v>
      </c>
      <c r="F3902" s="1" t="s">
        <v>35</v>
      </c>
      <c r="G3902" s="1" t="s">
        <v>44</v>
      </c>
      <c r="H3902" s="1">
        <v>1034</v>
      </c>
      <c r="I3902" s="1">
        <v>1099.71</v>
      </c>
      <c r="J3902" s="1">
        <v>1500.42</v>
      </c>
      <c r="K3902" s="1">
        <v>224</v>
      </c>
      <c r="L3902" s="1">
        <f>Table49[[#This Row],[Selling_Price]]-Table49[[#This Row],[Market_Price]]</f>
        <v>400.71000000000004</v>
      </c>
      <c r="M3902" s="1">
        <f>Table49[[#This Row],[Quantity]]*Table49[[#This Row],[Selling_Price]]</f>
        <v>336094.08</v>
      </c>
      <c r="N3902" s="1">
        <f>Table49[[#This Row],[Quantity]]*Table49[[#This Row],[Profit_Per_Quantity]]</f>
        <v>89759.040000000008</v>
      </c>
      <c r="O3902" s="1" t="s">
        <v>47</v>
      </c>
    </row>
    <row r="3903" spans="1:15" x14ac:dyDescent="0.3">
      <c r="A3903" s="1" t="s">
        <v>7623</v>
      </c>
      <c r="B3903" s="1" t="s">
        <v>3308</v>
      </c>
      <c r="C3903" s="14" t="s">
        <v>5225</v>
      </c>
      <c r="D3903" s="1" t="s">
        <v>17</v>
      </c>
      <c r="E3903" s="1" t="s">
        <v>24</v>
      </c>
      <c r="F3903" s="1" t="s">
        <v>32</v>
      </c>
      <c r="G3903" s="1" t="s">
        <v>42</v>
      </c>
      <c r="H3903" s="1">
        <v>1035</v>
      </c>
      <c r="I3903" s="1">
        <v>996.2</v>
      </c>
      <c r="J3903" s="1">
        <v>1703.72</v>
      </c>
      <c r="K3903" s="1">
        <v>131</v>
      </c>
      <c r="L3903" s="1">
        <f>Table49[[#This Row],[Selling_Price]]-Table49[[#This Row],[Market_Price]]</f>
        <v>707.52</v>
      </c>
      <c r="M3903" s="1">
        <f>Table49[[#This Row],[Quantity]]*Table49[[#This Row],[Selling_Price]]</f>
        <v>223187.32</v>
      </c>
      <c r="N3903" s="1">
        <f>Table49[[#This Row],[Quantity]]*Table49[[#This Row],[Profit_Per_Quantity]]</f>
        <v>92685.119999999995</v>
      </c>
      <c r="O3903" s="1" t="s">
        <v>47</v>
      </c>
    </row>
    <row r="3904" spans="1:15" x14ac:dyDescent="0.3">
      <c r="A3904" s="1" t="s">
        <v>8758</v>
      </c>
      <c r="B3904" s="1" t="s">
        <v>1269</v>
      </c>
      <c r="C3904" s="14" t="s">
        <v>5057</v>
      </c>
      <c r="D3904" s="1" t="s">
        <v>16</v>
      </c>
      <c r="E3904" s="1" t="s">
        <v>25</v>
      </c>
      <c r="F3904" s="1" t="s">
        <v>32</v>
      </c>
      <c r="G3904" s="1" t="s">
        <v>45</v>
      </c>
      <c r="H3904" s="1">
        <v>1003</v>
      </c>
      <c r="I3904" s="1">
        <v>1302.58</v>
      </c>
      <c r="J3904" s="1">
        <v>1562.66</v>
      </c>
      <c r="K3904" s="1">
        <v>488</v>
      </c>
      <c r="L3904" s="1">
        <f>Table49[[#This Row],[Selling_Price]]-Table49[[#This Row],[Market_Price]]</f>
        <v>260.08000000000015</v>
      </c>
      <c r="M3904" s="1">
        <f>Table49[[#This Row],[Quantity]]*Table49[[#This Row],[Selling_Price]]</f>
        <v>762578.08000000007</v>
      </c>
      <c r="N3904" s="1">
        <f>Table49[[#This Row],[Quantity]]*Table49[[#This Row],[Profit_Per_Quantity]]</f>
        <v>126919.04000000008</v>
      </c>
      <c r="O3904" s="1" t="s">
        <v>47</v>
      </c>
    </row>
    <row r="3905" spans="1:15" x14ac:dyDescent="0.3">
      <c r="A3905" s="1" t="s">
        <v>8764</v>
      </c>
      <c r="B3905" s="1" t="s">
        <v>1277</v>
      </c>
      <c r="C3905" s="14" t="s">
        <v>6063</v>
      </c>
      <c r="D3905" s="1" t="s">
        <v>12</v>
      </c>
      <c r="E3905" s="1" t="s">
        <v>27</v>
      </c>
      <c r="F3905" s="1" t="s">
        <v>33</v>
      </c>
      <c r="G3905" s="1" t="s">
        <v>38</v>
      </c>
      <c r="H3905" s="1">
        <v>1069</v>
      </c>
      <c r="I3905" s="1">
        <v>908.76</v>
      </c>
      <c r="J3905" s="1">
        <v>1295.57</v>
      </c>
      <c r="K3905" s="1">
        <v>144</v>
      </c>
      <c r="L3905" s="1">
        <f>Table49[[#This Row],[Selling_Price]]-Table49[[#This Row],[Market_Price]]</f>
        <v>386.80999999999995</v>
      </c>
      <c r="M3905" s="1">
        <f>Table49[[#This Row],[Quantity]]*Table49[[#This Row],[Selling_Price]]</f>
        <v>186562.08</v>
      </c>
      <c r="N3905" s="1">
        <f>Table49[[#This Row],[Quantity]]*Table49[[#This Row],[Profit_Per_Quantity]]</f>
        <v>55700.639999999992</v>
      </c>
      <c r="O3905" s="1" t="s">
        <v>47</v>
      </c>
    </row>
    <row r="3906" spans="1:15" x14ac:dyDescent="0.3">
      <c r="A3906" s="1" t="s">
        <v>6967</v>
      </c>
      <c r="B3906" s="1" t="s">
        <v>1998</v>
      </c>
      <c r="C3906" s="14" t="s">
        <v>5854</v>
      </c>
      <c r="D3906" s="1" t="s">
        <v>18</v>
      </c>
      <c r="E3906" s="1" t="s">
        <v>28</v>
      </c>
      <c r="F3906" s="1" t="s">
        <v>35</v>
      </c>
      <c r="G3906" s="1" t="s">
        <v>44</v>
      </c>
      <c r="H3906" s="1">
        <v>1027</v>
      </c>
      <c r="I3906" s="1">
        <v>1510.33</v>
      </c>
      <c r="J3906" s="1">
        <v>1933.62</v>
      </c>
      <c r="K3906" s="1">
        <v>139</v>
      </c>
      <c r="L3906" s="1">
        <f>Table49[[#This Row],[Selling_Price]]-Table49[[#This Row],[Market_Price]]</f>
        <v>423.28999999999996</v>
      </c>
      <c r="M3906" s="1">
        <f>Table49[[#This Row],[Quantity]]*Table49[[#This Row],[Selling_Price]]</f>
        <v>268773.18</v>
      </c>
      <c r="N3906" s="1">
        <f>Table49[[#This Row],[Quantity]]*Table49[[#This Row],[Profit_Per_Quantity]]</f>
        <v>58837.31</v>
      </c>
      <c r="O3906" s="1" t="s">
        <v>47</v>
      </c>
    </row>
    <row r="3907" spans="1:15" x14ac:dyDescent="0.3">
      <c r="A3907" s="1" t="s">
        <v>8486</v>
      </c>
      <c r="B3907" s="1" t="s">
        <v>832</v>
      </c>
      <c r="C3907" s="14" t="s">
        <v>6169</v>
      </c>
      <c r="D3907" s="1" t="s">
        <v>18</v>
      </c>
      <c r="E3907" s="1" t="s">
        <v>4349</v>
      </c>
      <c r="F3907" s="1" t="s">
        <v>35</v>
      </c>
      <c r="G3907" s="1" t="s">
        <v>41</v>
      </c>
      <c r="H3907" s="1">
        <v>1084</v>
      </c>
      <c r="I3907" s="1">
        <v>1881.7</v>
      </c>
      <c r="J3907" s="1">
        <v>2285.42</v>
      </c>
      <c r="K3907" s="1">
        <v>327</v>
      </c>
      <c r="L3907" s="1">
        <f>Table49[[#This Row],[Selling_Price]]-Table49[[#This Row],[Market_Price]]</f>
        <v>403.72</v>
      </c>
      <c r="M3907" s="1">
        <f>Table49[[#This Row],[Quantity]]*Table49[[#This Row],[Selling_Price]]</f>
        <v>747332.34</v>
      </c>
      <c r="N3907" s="1">
        <f>Table49[[#This Row],[Quantity]]*Table49[[#This Row],[Profit_Per_Quantity]]</f>
        <v>132016.44</v>
      </c>
      <c r="O3907" s="1" t="s">
        <v>47</v>
      </c>
    </row>
    <row r="3908" spans="1:15" x14ac:dyDescent="0.3">
      <c r="A3908" s="1" t="s">
        <v>8133</v>
      </c>
      <c r="B3908" s="1" t="s">
        <v>236</v>
      </c>
      <c r="C3908" s="14" t="s">
        <v>5085</v>
      </c>
      <c r="D3908" s="1" t="s">
        <v>12</v>
      </c>
      <c r="E3908" s="1" t="s">
        <v>4351</v>
      </c>
      <c r="F3908" s="1" t="s">
        <v>34</v>
      </c>
      <c r="G3908" s="1" t="s">
        <v>42</v>
      </c>
      <c r="H3908" s="1">
        <v>1066</v>
      </c>
      <c r="I3908" s="1">
        <v>343.05</v>
      </c>
      <c r="J3908" s="1">
        <v>436.03</v>
      </c>
      <c r="K3908" s="1">
        <v>130</v>
      </c>
      <c r="L3908" s="1">
        <f>Table49[[#This Row],[Selling_Price]]-Table49[[#This Row],[Market_Price]]</f>
        <v>92.979999999999961</v>
      </c>
      <c r="M3908" s="1">
        <f>Table49[[#This Row],[Quantity]]*Table49[[#This Row],[Selling_Price]]</f>
        <v>56683.899999999994</v>
      </c>
      <c r="N3908" s="1">
        <f>Table49[[#This Row],[Quantity]]*Table49[[#This Row],[Profit_Per_Quantity]]</f>
        <v>12087.399999999994</v>
      </c>
      <c r="O3908" s="1" t="s">
        <v>47</v>
      </c>
    </row>
    <row r="3909" spans="1:15" x14ac:dyDescent="0.3">
      <c r="A3909" s="1" t="s">
        <v>8679</v>
      </c>
      <c r="B3909" s="1" t="s">
        <v>1138</v>
      </c>
      <c r="C3909" s="14" t="s">
        <v>5256</v>
      </c>
      <c r="D3909" s="1" t="s">
        <v>15</v>
      </c>
      <c r="E3909" s="1" t="s">
        <v>21</v>
      </c>
      <c r="F3909" s="1" t="s">
        <v>31</v>
      </c>
      <c r="G3909" s="1" t="s">
        <v>42</v>
      </c>
      <c r="H3909" s="1">
        <v>1092</v>
      </c>
      <c r="I3909" s="1">
        <v>1381.96</v>
      </c>
      <c r="J3909" s="1">
        <v>1871.18</v>
      </c>
      <c r="K3909" s="1">
        <v>407</v>
      </c>
      <c r="L3909" s="1">
        <f>Table49[[#This Row],[Selling_Price]]-Table49[[#This Row],[Market_Price]]</f>
        <v>489.22</v>
      </c>
      <c r="M3909" s="1">
        <f>Table49[[#This Row],[Quantity]]*Table49[[#This Row],[Selling_Price]]</f>
        <v>761570.26</v>
      </c>
      <c r="N3909" s="1">
        <f>Table49[[#This Row],[Quantity]]*Table49[[#This Row],[Profit_Per_Quantity]]</f>
        <v>199112.54</v>
      </c>
      <c r="O3909" s="1" t="s">
        <v>47</v>
      </c>
    </row>
    <row r="3910" spans="1:15" x14ac:dyDescent="0.3">
      <c r="A3910" s="1" t="s">
        <v>8665</v>
      </c>
      <c r="B3910" s="1" t="s">
        <v>1121</v>
      </c>
      <c r="C3910" s="14" t="s">
        <v>4810</v>
      </c>
      <c r="D3910" s="1" t="s">
        <v>11</v>
      </c>
      <c r="E3910" s="1" t="s">
        <v>29</v>
      </c>
      <c r="F3910" s="1" t="s">
        <v>35</v>
      </c>
      <c r="G3910" s="1" t="s">
        <v>36</v>
      </c>
      <c r="H3910" s="1">
        <v>1016</v>
      </c>
      <c r="I3910" s="1">
        <v>318.04000000000002</v>
      </c>
      <c r="J3910" s="1">
        <v>617.22</v>
      </c>
      <c r="K3910" s="1">
        <v>367</v>
      </c>
      <c r="L3910" s="1">
        <f>Table49[[#This Row],[Selling_Price]]-Table49[[#This Row],[Market_Price]]</f>
        <v>299.18</v>
      </c>
      <c r="M3910" s="1">
        <f>Table49[[#This Row],[Quantity]]*Table49[[#This Row],[Selling_Price]]</f>
        <v>226519.74000000002</v>
      </c>
      <c r="N3910" s="1">
        <f>Table49[[#This Row],[Quantity]]*Table49[[#This Row],[Profit_Per_Quantity]]</f>
        <v>109799.06</v>
      </c>
      <c r="O3910" s="1" t="s">
        <v>47</v>
      </c>
    </row>
    <row r="3911" spans="1:15" x14ac:dyDescent="0.3">
      <c r="A3911" s="1" t="s">
        <v>7994</v>
      </c>
      <c r="B3911" s="1" t="s">
        <v>1326</v>
      </c>
      <c r="C3911" s="14" t="s">
        <v>5798</v>
      </c>
      <c r="D3911" s="1" t="s">
        <v>16</v>
      </c>
      <c r="E3911" s="1" t="s">
        <v>21</v>
      </c>
      <c r="F3911" s="1" t="s">
        <v>33</v>
      </c>
      <c r="G3911" s="1" t="s">
        <v>4352</v>
      </c>
      <c r="H3911" s="1">
        <v>1042</v>
      </c>
      <c r="I3911" s="1">
        <v>1400.96</v>
      </c>
      <c r="J3911" s="1">
        <v>1855.28</v>
      </c>
      <c r="K3911" s="1">
        <v>122</v>
      </c>
      <c r="L3911" s="1">
        <f>Table49[[#This Row],[Selling_Price]]-Table49[[#This Row],[Market_Price]]</f>
        <v>454.31999999999994</v>
      </c>
      <c r="M3911" s="1">
        <f>Table49[[#This Row],[Quantity]]*Table49[[#This Row],[Selling_Price]]</f>
        <v>226344.16</v>
      </c>
      <c r="N3911" s="1">
        <f>Table49[[#This Row],[Quantity]]*Table49[[#This Row],[Profit_Per_Quantity]]</f>
        <v>55427.039999999994</v>
      </c>
      <c r="O3911" s="1" t="s">
        <v>47</v>
      </c>
    </row>
    <row r="3912" spans="1:15" x14ac:dyDescent="0.3">
      <c r="A3912" s="1" t="s">
        <v>10145</v>
      </c>
      <c r="B3912" s="1" t="s">
        <v>1999</v>
      </c>
      <c r="C3912" s="14" t="s">
        <v>5093</v>
      </c>
      <c r="D3912" s="1" t="s">
        <v>17</v>
      </c>
      <c r="E3912" s="1" t="s">
        <v>21</v>
      </c>
      <c r="F3912" s="1" t="s">
        <v>34</v>
      </c>
      <c r="G3912" s="1" t="s">
        <v>42</v>
      </c>
      <c r="H3912" s="1">
        <v>1062</v>
      </c>
      <c r="I3912" s="1">
        <v>505.76</v>
      </c>
      <c r="J3912" s="1">
        <v>581.39</v>
      </c>
      <c r="K3912" s="1">
        <v>59</v>
      </c>
      <c r="L3912" s="1">
        <f>Table49[[#This Row],[Selling_Price]]-Table49[[#This Row],[Market_Price]]</f>
        <v>75.63</v>
      </c>
      <c r="M3912" s="1">
        <f>Table49[[#This Row],[Quantity]]*Table49[[#This Row],[Selling_Price]]</f>
        <v>34302.01</v>
      </c>
      <c r="N3912" s="1">
        <f>Table49[[#This Row],[Quantity]]*Table49[[#This Row],[Profit_Per_Quantity]]</f>
        <v>4462.17</v>
      </c>
      <c r="O3912" s="1" t="s">
        <v>47</v>
      </c>
    </row>
    <row r="3913" spans="1:15" x14ac:dyDescent="0.3">
      <c r="A3913" s="1" t="s">
        <v>7884</v>
      </c>
      <c r="B3913" s="1" t="s">
        <v>3338</v>
      </c>
      <c r="C3913" s="14" t="s">
        <v>5205</v>
      </c>
      <c r="D3913" s="1" t="s">
        <v>20</v>
      </c>
      <c r="E3913" s="1" t="s">
        <v>24</v>
      </c>
      <c r="F3913" s="1" t="s">
        <v>31</v>
      </c>
      <c r="G3913" s="1" t="s">
        <v>44</v>
      </c>
      <c r="H3913" s="1">
        <v>1076</v>
      </c>
      <c r="I3913" s="1">
        <v>966.56</v>
      </c>
      <c r="J3913" s="1">
        <v>1186.8800000000001</v>
      </c>
      <c r="K3913" s="1">
        <v>178</v>
      </c>
      <c r="L3913" s="1">
        <f>Table49[[#This Row],[Selling_Price]]-Table49[[#This Row],[Market_Price]]</f>
        <v>220.32000000000016</v>
      </c>
      <c r="M3913" s="1">
        <f>Table49[[#This Row],[Quantity]]*Table49[[#This Row],[Selling_Price]]</f>
        <v>211264.64000000001</v>
      </c>
      <c r="N3913" s="1">
        <f>Table49[[#This Row],[Quantity]]*Table49[[#This Row],[Profit_Per_Quantity]]</f>
        <v>39216.960000000028</v>
      </c>
      <c r="O3913" s="1" t="s">
        <v>47</v>
      </c>
    </row>
    <row r="3914" spans="1:15" x14ac:dyDescent="0.3">
      <c r="A3914" s="1" t="s">
        <v>8390</v>
      </c>
      <c r="B3914" s="1" t="s">
        <v>678</v>
      </c>
      <c r="C3914" s="14" t="s">
        <v>6015</v>
      </c>
      <c r="D3914" s="1" t="s">
        <v>16</v>
      </c>
      <c r="E3914" s="1" t="s">
        <v>28</v>
      </c>
      <c r="F3914" s="1" t="s">
        <v>32</v>
      </c>
      <c r="G3914" s="1" t="s">
        <v>40</v>
      </c>
      <c r="H3914" s="1">
        <v>1059</v>
      </c>
      <c r="I3914" s="1">
        <v>1907.49</v>
      </c>
      <c r="J3914" s="1">
        <v>3217.8</v>
      </c>
      <c r="K3914" s="1">
        <v>148</v>
      </c>
      <c r="L3914" s="1">
        <f>Table49[[#This Row],[Selling_Price]]-Table49[[#This Row],[Market_Price]]</f>
        <v>1310.3100000000002</v>
      </c>
      <c r="M3914" s="1">
        <f>Table49[[#This Row],[Quantity]]*Table49[[#This Row],[Selling_Price]]</f>
        <v>476234.4</v>
      </c>
      <c r="N3914" s="1">
        <f>Table49[[#This Row],[Quantity]]*Table49[[#This Row],[Profit_Per_Quantity]]</f>
        <v>193925.88000000003</v>
      </c>
      <c r="O3914" s="1" t="s">
        <v>47</v>
      </c>
    </row>
    <row r="3915" spans="1:15" x14ac:dyDescent="0.3">
      <c r="A3915" s="1" t="s">
        <v>8501</v>
      </c>
      <c r="B3915" s="1" t="s">
        <v>859</v>
      </c>
      <c r="C3915" s="14" t="s">
        <v>4883</v>
      </c>
      <c r="D3915" s="1" t="s">
        <v>17</v>
      </c>
      <c r="E3915" s="1" t="s">
        <v>4349</v>
      </c>
      <c r="F3915" s="1" t="s">
        <v>35</v>
      </c>
      <c r="G3915" s="1" t="s">
        <v>4352</v>
      </c>
      <c r="H3915" s="1">
        <v>1035</v>
      </c>
      <c r="I3915" s="1">
        <v>1457.81</v>
      </c>
      <c r="J3915" s="1">
        <v>1834.13</v>
      </c>
      <c r="K3915" s="1">
        <v>218</v>
      </c>
      <c r="L3915" s="1">
        <f>Table49[[#This Row],[Selling_Price]]-Table49[[#This Row],[Market_Price]]</f>
        <v>376.32000000000016</v>
      </c>
      <c r="M3915" s="1">
        <f>Table49[[#This Row],[Quantity]]*Table49[[#This Row],[Selling_Price]]</f>
        <v>399840.34</v>
      </c>
      <c r="N3915" s="1">
        <f>Table49[[#This Row],[Quantity]]*Table49[[#This Row],[Profit_Per_Quantity]]</f>
        <v>82037.760000000038</v>
      </c>
      <c r="O3915" s="1" t="s">
        <v>47</v>
      </c>
    </row>
    <row r="3916" spans="1:15" x14ac:dyDescent="0.3">
      <c r="A3916" s="1" t="s">
        <v>9382</v>
      </c>
      <c r="B3916" s="1" t="s">
        <v>2279</v>
      </c>
      <c r="C3916" s="14" t="s">
        <v>4494</v>
      </c>
      <c r="D3916" s="1" t="s">
        <v>18</v>
      </c>
      <c r="E3916" s="1" t="s">
        <v>30</v>
      </c>
      <c r="F3916" s="1" t="s">
        <v>33</v>
      </c>
      <c r="G3916" s="1" t="s">
        <v>45</v>
      </c>
      <c r="H3916" s="1">
        <v>1073</v>
      </c>
      <c r="I3916" s="1">
        <v>594.94000000000005</v>
      </c>
      <c r="J3916" s="1">
        <v>856.81</v>
      </c>
      <c r="K3916" s="1">
        <v>425</v>
      </c>
      <c r="L3916" s="1">
        <f>Table49[[#This Row],[Selling_Price]]-Table49[[#This Row],[Market_Price]]</f>
        <v>261.86999999999989</v>
      </c>
      <c r="M3916" s="1">
        <f>Table49[[#This Row],[Quantity]]*Table49[[#This Row],[Selling_Price]]</f>
        <v>364144.25</v>
      </c>
      <c r="N3916" s="1">
        <f>Table49[[#This Row],[Quantity]]*Table49[[#This Row],[Profit_Per_Quantity]]</f>
        <v>111294.74999999996</v>
      </c>
      <c r="O3916" s="1" t="s">
        <v>47</v>
      </c>
    </row>
    <row r="3917" spans="1:15" x14ac:dyDescent="0.3">
      <c r="A3917" s="1" t="s">
        <v>7705</v>
      </c>
      <c r="B3917" s="1" t="s">
        <v>849</v>
      </c>
      <c r="C3917" s="14" t="s">
        <v>5929</v>
      </c>
      <c r="D3917" s="1" t="s">
        <v>12</v>
      </c>
      <c r="E3917" s="1" t="s">
        <v>24</v>
      </c>
      <c r="F3917" s="1" t="s">
        <v>33</v>
      </c>
      <c r="G3917" s="1" t="s">
        <v>38</v>
      </c>
      <c r="H3917" s="1">
        <v>1065</v>
      </c>
      <c r="I3917" s="1">
        <v>1609.12</v>
      </c>
      <c r="J3917" s="1">
        <v>2985.47</v>
      </c>
      <c r="K3917" s="1">
        <v>359</v>
      </c>
      <c r="L3917" s="1">
        <f>Table49[[#This Row],[Selling_Price]]-Table49[[#This Row],[Market_Price]]</f>
        <v>1376.35</v>
      </c>
      <c r="M3917" s="1">
        <f>Table49[[#This Row],[Quantity]]*Table49[[#This Row],[Selling_Price]]</f>
        <v>1071783.73</v>
      </c>
      <c r="N3917" s="1">
        <f>Table49[[#This Row],[Quantity]]*Table49[[#This Row],[Profit_Per_Quantity]]</f>
        <v>494109.64999999997</v>
      </c>
      <c r="O3917" s="1" t="s">
        <v>47</v>
      </c>
    </row>
    <row r="3918" spans="1:15" x14ac:dyDescent="0.3">
      <c r="A3918" s="1" t="s">
        <v>8681</v>
      </c>
      <c r="B3918" s="1" t="s">
        <v>1140</v>
      </c>
      <c r="C3918" s="14" t="s">
        <v>4889</v>
      </c>
      <c r="D3918" s="1" t="s">
        <v>13</v>
      </c>
      <c r="E3918" s="1" t="s">
        <v>28</v>
      </c>
      <c r="F3918" s="1" t="s">
        <v>33</v>
      </c>
      <c r="G3918" s="1" t="s">
        <v>40</v>
      </c>
      <c r="H3918" s="1">
        <v>1074</v>
      </c>
      <c r="I3918" s="1">
        <v>1658.61</v>
      </c>
      <c r="J3918" s="1">
        <v>3090.16</v>
      </c>
      <c r="K3918" s="1">
        <v>133</v>
      </c>
      <c r="L3918" s="1">
        <f>Table49[[#This Row],[Selling_Price]]-Table49[[#This Row],[Market_Price]]</f>
        <v>1431.55</v>
      </c>
      <c r="M3918" s="1">
        <f>Table49[[#This Row],[Quantity]]*Table49[[#This Row],[Selling_Price]]</f>
        <v>410991.27999999997</v>
      </c>
      <c r="N3918" s="1">
        <f>Table49[[#This Row],[Quantity]]*Table49[[#This Row],[Profit_Per_Quantity]]</f>
        <v>190396.15</v>
      </c>
      <c r="O3918" s="1" t="s">
        <v>47</v>
      </c>
    </row>
    <row r="3919" spans="1:15" x14ac:dyDescent="0.3">
      <c r="A3919" s="1" t="s">
        <v>7862</v>
      </c>
      <c r="B3919" s="1" t="s">
        <v>3355</v>
      </c>
      <c r="C3919" s="14" t="s">
        <v>5190</v>
      </c>
      <c r="D3919" s="1" t="s">
        <v>11</v>
      </c>
      <c r="E3919" s="1" t="s">
        <v>29</v>
      </c>
      <c r="F3919" s="1" t="s">
        <v>35</v>
      </c>
      <c r="G3919" s="1" t="s">
        <v>42</v>
      </c>
      <c r="H3919" s="1">
        <v>1029</v>
      </c>
      <c r="I3919" s="1">
        <v>1898.76</v>
      </c>
      <c r="J3919" s="1">
        <v>3637.73</v>
      </c>
      <c r="K3919" s="1">
        <v>77</v>
      </c>
      <c r="L3919" s="1">
        <f>Table49[[#This Row],[Selling_Price]]-Table49[[#This Row],[Market_Price]]</f>
        <v>1738.97</v>
      </c>
      <c r="M3919" s="1">
        <f>Table49[[#This Row],[Quantity]]*Table49[[#This Row],[Selling_Price]]</f>
        <v>280105.21000000002</v>
      </c>
      <c r="N3919" s="1">
        <f>Table49[[#This Row],[Quantity]]*Table49[[#This Row],[Profit_Per_Quantity]]</f>
        <v>133900.69</v>
      </c>
      <c r="O3919" s="1" t="s">
        <v>47</v>
      </c>
    </row>
    <row r="3920" spans="1:15" x14ac:dyDescent="0.3">
      <c r="A3920" s="1" t="s">
        <v>9019</v>
      </c>
      <c r="B3920" s="1" t="s">
        <v>1705</v>
      </c>
      <c r="C3920" s="14" t="s">
        <v>5940</v>
      </c>
      <c r="D3920" s="1" t="s">
        <v>20</v>
      </c>
      <c r="E3920" s="1" t="s">
        <v>24</v>
      </c>
      <c r="F3920" s="1" t="s">
        <v>35</v>
      </c>
      <c r="G3920" s="1" t="s">
        <v>41</v>
      </c>
      <c r="H3920" s="1">
        <v>1036</v>
      </c>
      <c r="I3920" s="1">
        <v>732</v>
      </c>
      <c r="J3920" s="1">
        <v>858.41</v>
      </c>
      <c r="K3920" s="1">
        <v>429</v>
      </c>
      <c r="L3920" s="1">
        <f>Table49[[#This Row],[Selling_Price]]-Table49[[#This Row],[Market_Price]]</f>
        <v>126.40999999999997</v>
      </c>
      <c r="M3920" s="1">
        <f>Table49[[#This Row],[Quantity]]*Table49[[#This Row],[Selling_Price]]</f>
        <v>368257.89</v>
      </c>
      <c r="N3920" s="1">
        <f>Table49[[#This Row],[Quantity]]*Table49[[#This Row],[Profit_Per_Quantity]]</f>
        <v>54229.889999999985</v>
      </c>
      <c r="O3920" s="1" t="s">
        <v>47</v>
      </c>
    </row>
    <row r="3921" spans="1:15" x14ac:dyDescent="0.3">
      <c r="A3921" s="1" t="s">
        <v>9148</v>
      </c>
      <c r="B3921" s="1" t="s">
        <v>1904</v>
      </c>
      <c r="C3921" s="14" t="s">
        <v>4811</v>
      </c>
      <c r="D3921" s="1" t="s">
        <v>18</v>
      </c>
      <c r="E3921" s="1" t="s">
        <v>30</v>
      </c>
      <c r="F3921" s="1" t="s">
        <v>31</v>
      </c>
      <c r="G3921" s="1" t="s">
        <v>41</v>
      </c>
      <c r="H3921" s="1">
        <v>1005</v>
      </c>
      <c r="I3921" s="1">
        <v>444.62</v>
      </c>
      <c r="J3921" s="1">
        <v>884.34</v>
      </c>
      <c r="K3921" s="1">
        <v>88</v>
      </c>
      <c r="L3921" s="1">
        <f>Table49[[#This Row],[Selling_Price]]-Table49[[#This Row],[Market_Price]]</f>
        <v>439.72</v>
      </c>
      <c r="M3921" s="1">
        <f>Table49[[#This Row],[Quantity]]*Table49[[#This Row],[Selling_Price]]</f>
        <v>77821.919999999998</v>
      </c>
      <c r="N3921" s="1">
        <f>Table49[[#This Row],[Quantity]]*Table49[[#This Row],[Profit_Per_Quantity]]</f>
        <v>38695.360000000001</v>
      </c>
      <c r="O3921" s="1" t="s">
        <v>47</v>
      </c>
    </row>
    <row r="3922" spans="1:15" x14ac:dyDescent="0.3">
      <c r="A3922" s="1" t="s">
        <v>10505</v>
      </c>
      <c r="B3922" s="1" t="s">
        <v>1481</v>
      </c>
      <c r="C3922" s="14" t="s">
        <v>4660</v>
      </c>
      <c r="D3922" s="1" t="s">
        <v>13</v>
      </c>
      <c r="E3922" s="1" t="s">
        <v>29</v>
      </c>
      <c r="F3922" s="1" t="s">
        <v>32</v>
      </c>
      <c r="G3922" s="1" t="s">
        <v>4352</v>
      </c>
      <c r="H3922" s="1">
        <v>1012</v>
      </c>
      <c r="I3922" s="1">
        <v>1165.55</v>
      </c>
      <c r="J3922" s="1">
        <v>1972.86</v>
      </c>
      <c r="K3922" s="1">
        <v>136</v>
      </c>
      <c r="L3922" s="1">
        <f>Table49[[#This Row],[Selling_Price]]-Table49[[#This Row],[Market_Price]]</f>
        <v>807.31</v>
      </c>
      <c r="M3922" s="1">
        <f>Table49[[#This Row],[Quantity]]*Table49[[#This Row],[Selling_Price]]</f>
        <v>268308.95999999996</v>
      </c>
      <c r="N3922" s="1">
        <f>Table49[[#This Row],[Quantity]]*Table49[[#This Row],[Profit_Per_Quantity]]</f>
        <v>109794.15999999999</v>
      </c>
      <c r="O3922" s="1" t="s">
        <v>47</v>
      </c>
    </row>
    <row r="3923" spans="1:15" x14ac:dyDescent="0.3">
      <c r="A3923" s="1" t="s">
        <v>10126</v>
      </c>
      <c r="B3923" s="1" t="s">
        <v>3472</v>
      </c>
      <c r="C3923" s="14" t="s">
        <v>4404</v>
      </c>
      <c r="D3923" s="1" t="s">
        <v>17</v>
      </c>
      <c r="E3923" s="1" t="s">
        <v>24</v>
      </c>
      <c r="F3923" s="1" t="s">
        <v>33</v>
      </c>
      <c r="G3923" s="1" t="s">
        <v>38</v>
      </c>
      <c r="H3923" s="1">
        <v>1022</v>
      </c>
      <c r="I3923" s="1">
        <v>1729.49</v>
      </c>
      <c r="J3923" s="1">
        <v>3072.69</v>
      </c>
      <c r="K3923" s="1">
        <v>118</v>
      </c>
      <c r="L3923" s="1">
        <f>Table49[[#This Row],[Selling_Price]]-Table49[[#This Row],[Market_Price]]</f>
        <v>1343.2</v>
      </c>
      <c r="M3923" s="1">
        <f>Table49[[#This Row],[Quantity]]*Table49[[#This Row],[Selling_Price]]</f>
        <v>362577.42</v>
      </c>
      <c r="N3923" s="1">
        <f>Table49[[#This Row],[Quantity]]*Table49[[#This Row],[Profit_Per_Quantity]]</f>
        <v>158497.60000000001</v>
      </c>
      <c r="O3923" s="1" t="s">
        <v>47</v>
      </c>
    </row>
    <row r="3924" spans="1:15" x14ac:dyDescent="0.3">
      <c r="A3924" s="1" t="s">
        <v>8648</v>
      </c>
      <c r="B3924" s="1" t="s">
        <v>1098</v>
      </c>
      <c r="C3924" s="14" t="s">
        <v>4451</v>
      </c>
      <c r="D3924" s="1" t="s">
        <v>20</v>
      </c>
      <c r="E3924" s="1" t="s">
        <v>21</v>
      </c>
      <c r="F3924" s="1" t="s">
        <v>35</v>
      </c>
      <c r="G3924" s="1" t="s">
        <v>36</v>
      </c>
      <c r="H3924" s="1">
        <v>1003</v>
      </c>
      <c r="I3924" s="1">
        <v>1936.04</v>
      </c>
      <c r="J3924" s="1">
        <v>3737.48</v>
      </c>
      <c r="K3924" s="1">
        <v>163</v>
      </c>
      <c r="L3924" s="1">
        <f>Table49[[#This Row],[Selling_Price]]-Table49[[#This Row],[Market_Price]]</f>
        <v>1801.44</v>
      </c>
      <c r="M3924" s="1">
        <f>Table49[[#This Row],[Quantity]]*Table49[[#This Row],[Selling_Price]]</f>
        <v>609209.24</v>
      </c>
      <c r="N3924" s="1">
        <f>Table49[[#This Row],[Quantity]]*Table49[[#This Row],[Profit_Per_Quantity]]</f>
        <v>293634.72000000003</v>
      </c>
      <c r="O3924" s="1" t="s">
        <v>47</v>
      </c>
    </row>
    <row r="3925" spans="1:15" x14ac:dyDescent="0.3">
      <c r="A3925" s="1" t="s">
        <v>10320</v>
      </c>
      <c r="B3925" s="1" t="s">
        <v>3742</v>
      </c>
      <c r="C3925" s="14" t="s">
        <v>4901</v>
      </c>
      <c r="D3925" s="1" t="s">
        <v>14</v>
      </c>
      <c r="E3925" s="1" t="s">
        <v>4351</v>
      </c>
      <c r="F3925" s="1" t="s">
        <v>34</v>
      </c>
      <c r="G3925" s="1" t="s">
        <v>45</v>
      </c>
      <c r="H3925" s="1">
        <v>1025</v>
      </c>
      <c r="I3925" s="1">
        <v>1075.31</v>
      </c>
      <c r="J3925" s="1">
        <v>1185.3900000000001</v>
      </c>
      <c r="K3925" s="1">
        <v>313</v>
      </c>
      <c r="L3925" s="1">
        <f>Table49[[#This Row],[Selling_Price]]-Table49[[#This Row],[Market_Price]]</f>
        <v>110.08000000000015</v>
      </c>
      <c r="M3925" s="1">
        <f>Table49[[#This Row],[Quantity]]*Table49[[#This Row],[Selling_Price]]</f>
        <v>371027.07</v>
      </c>
      <c r="N3925" s="1">
        <f>Table49[[#This Row],[Quantity]]*Table49[[#This Row],[Profit_Per_Quantity]]</f>
        <v>34455.040000000052</v>
      </c>
      <c r="O3925" s="1" t="s">
        <v>47</v>
      </c>
    </row>
    <row r="3926" spans="1:15" x14ac:dyDescent="0.3">
      <c r="A3926" s="1" t="s">
        <v>8077</v>
      </c>
      <c r="B3926" s="1" t="s">
        <v>144</v>
      </c>
      <c r="C3926" s="14" t="s">
        <v>5814</v>
      </c>
      <c r="D3926" s="1" t="s">
        <v>18</v>
      </c>
      <c r="E3926" s="1" t="s">
        <v>26</v>
      </c>
      <c r="F3926" s="1" t="s">
        <v>31</v>
      </c>
      <c r="G3926" s="1" t="s">
        <v>44</v>
      </c>
      <c r="H3926" s="1">
        <v>1002</v>
      </c>
      <c r="I3926" s="1">
        <v>532.05999999999995</v>
      </c>
      <c r="J3926" s="1">
        <v>784.07</v>
      </c>
      <c r="K3926" s="1">
        <v>444</v>
      </c>
      <c r="L3926" s="1">
        <f>Table49[[#This Row],[Selling_Price]]-Table49[[#This Row],[Market_Price]]</f>
        <v>252.0100000000001</v>
      </c>
      <c r="M3926" s="1">
        <f>Table49[[#This Row],[Quantity]]*Table49[[#This Row],[Selling_Price]]</f>
        <v>348127.08</v>
      </c>
      <c r="N3926" s="1">
        <f>Table49[[#This Row],[Quantity]]*Table49[[#This Row],[Profit_Per_Quantity]]</f>
        <v>111892.44000000005</v>
      </c>
      <c r="O3926" s="1" t="s">
        <v>47</v>
      </c>
    </row>
    <row r="3927" spans="1:15" x14ac:dyDescent="0.3">
      <c r="A3927" s="1" t="s">
        <v>8929</v>
      </c>
      <c r="B3927" s="1" t="s">
        <v>1553</v>
      </c>
      <c r="C3927" s="14" t="s">
        <v>5981</v>
      </c>
      <c r="D3927" s="1" t="s">
        <v>13</v>
      </c>
      <c r="E3927" s="1" t="s">
        <v>27</v>
      </c>
      <c r="F3927" s="1" t="s">
        <v>32</v>
      </c>
      <c r="G3927" s="1" t="s">
        <v>38</v>
      </c>
      <c r="H3927" s="1">
        <v>1091</v>
      </c>
      <c r="I3927" s="1">
        <v>690.22</v>
      </c>
      <c r="J3927" s="1">
        <v>922.31</v>
      </c>
      <c r="K3927" s="1">
        <v>161</v>
      </c>
      <c r="L3927" s="1">
        <f>Table49[[#This Row],[Selling_Price]]-Table49[[#This Row],[Market_Price]]</f>
        <v>232.08999999999992</v>
      </c>
      <c r="M3927" s="1">
        <f>Table49[[#This Row],[Quantity]]*Table49[[#This Row],[Selling_Price]]</f>
        <v>148491.91</v>
      </c>
      <c r="N3927" s="1">
        <f>Table49[[#This Row],[Quantity]]*Table49[[#This Row],[Profit_Per_Quantity]]</f>
        <v>37366.489999999983</v>
      </c>
      <c r="O3927" s="1" t="s">
        <v>47</v>
      </c>
    </row>
    <row r="3928" spans="1:15" x14ac:dyDescent="0.3">
      <c r="A3928" s="1" t="s">
        <v>7019</v>
      </c>
      <c r="B3928" s="1" t="s">
        <v>603</v>
      </c>
      <c r="C3928" s="14" t="s">
        <v>6216</v>
      </c>
      <c r="D3928" s="1" t="s">
        <v>19</v>
      </c>
      <c r="E3928" s="1" t="s">
        <v>21</v>
      </c>
      <c r="F3928" s="1" t="s">
        <v>35</v>
      </c>
      <c r="G3928" s="1" t="s">
        <v>4352</v>
      </c>
      <c r="H3928" s="1">
        <v>1067</v>
      </c>
      <c r="I3928" s="1">
        <v>1925.56</v>
      </c>
      <c r="J3928" s="1">
        <v>2920.47</v>
      </c>
      <c r="K3928" s="1">
        <v>92</v>
      </c>
      <c r="L3928" s="1">
        <f>Table49[[#This Row],[Selling_Price]]-Table49[[#This Row],[Market_Price]]</f>
        <v>994.90999999999985</v>
      </c>
      <c r="M3928" s="1">
        <f>Table49[[#This Row],[Quantity]]*Table49[[#This Row],[Selling_Price]]</f>
        <v>268683.24</v>
      </c>
      <c r="N3928" s="1">
        <f>Table49[[#This Row],[Quantity]]*Table49[[#This Row],[Profit_Per_Quantity]]</f>
        <v>91531.719999999987</v>
      </c>
      <c r="O3928" s="1" t="s">
        <v>47</v>
      </c>
    </row>
    <row r="3929" spans="1:15" x14ac:dyDescent="0.3">
      <c r="A3929" s="1" t="s">
        <v>7837</v>
      </c>
      <c r="B3929" s="1" t="s">
        <v>3483</v>
      </c>
      <c r="C3929" s="14" t="s">
        <v>5104</v>
      </c>
      <c r="D3929" s="1" t="s">
        <v>11</v>
      </c>
      <c r="E3929" s="1" t="s">
        <v>30</v>
      </c>
      <c r="F3929" s="1" t="s">
        <v>31</v>
      </c>
      <c r="G3929" s="1" t="s">
        <v>4352</v>
      </c>
      <c r="H3929" s="1">
        <v>1058</v>
      </c>
      <c r="I3929" s="1">
        <v>1207.22</v>
      </c>
      <c r="J3929" s="1">
        <v>2243.33</v>
      </c>
      <c r="K3929" s="1">
        <v>292</v>
      </c>
      <c r="L3929" s="1">
        <f>Table49[[#This Row],[Selling_Price]]-Table49[[#This Row],[Market_Price]]</f>
        <v>1036.1099999999999</v>
      </c>
      <c r="M3929" s="1">
        <f>Table49[[#This Row],[Quantity]]*Table49[[#This Row],[Selling_Price]]</f>
        <v>655052.36</v>
      </c>
      <c r="N3929" s="1">
        <f>Table49[[#This Row],[Quantity]]*Table49[[#This Row],[Profit_Per_Quantity]]</f>
        <v>302544.12</v>
      </c>
      <c r="O3929" s="1" t="s">
        <v>47</v>
      </c>
    </row>
    <row r="3930" spans="1:15" x14ac:dyDescent="0.3">
      <c r="A3930" s="1" t="s">
        <v>6778</v>
      </c>
      <c r="B3930" s="1" t="s">
        <v>4277</v>
      </c>
      <c r="C3930" s="14" t="s">
        <v>4428</v>
      </c>
      <c r="D3930" s="1" t="s">
        <v>13</v>
      </c>
      <c r="E3930" s="1" t="s">
        <v>24</v>
      </c>
      <c r="F3930" s="1" t="s">
        <v>33</v>
      </c>
      <c r="G3930" s="1" t="s">
        <v>41</v>
      </c>
      <c r="H3930" s="1">
        <v>1039</v>
      </c>
      <c r="I3930" s="1">
        <v>1922.21</v>
      </c>
      <c r="J3930" s="1">
        <v>3178.57</v>
      </c>
      <c r="K3930" s="1">
        <v>268</v>
      </c>
      <c r="L3930" s="1">
        <f>Table49[[#This Row],[Selling_Price]]-Table49[[#This Row],[Market_Price]]</f>
        <v>1256.3600000000001</v>
      </c>
      <c r="M3930" s="1">
        <f>Table49[[#This Row],[Quantity]]*Table49[[#This Row],[Selling_Price]]</f>
        <v>851856.76</v>
      </c>
      <c r="N3930" s="1">
        <f>Table49[[#This Row],[Quantity]]*Table49[[#This Row],[Profit_Per_Quantity]]</f>
        <v>336704.48000000004</v>
      </c>
      <c r="O3930" s="1" t="s">
        <v>47</v>
      </c>
    </row>
    <row r="3931" spans="1:15" x14ac:dyDescent="0.3">
      <c r="A3931" s="1" t="s">
        <v>7937</v>
      </c>
      <c r="B3931" s="1" t="s">
        <v>256</v>
      </c>
      <c r="C3931" s="14" t="s">
        <v>5960</v>
      </c>
      <c r="D3931" s="1" t="s">
        <v>19</v>
      </c>
      <c r="E3931" s="1" t="s">
        <v>25</v>
      </c>
      <c r="F3931" s="1" t="s">
        <v>31</v>
      </c>
      <c r="G3931" s="1" t="s">
        <v>4352</v>
      </c>
      <c r="H3931" s="1">
        <v>1041</v>
      </c>
      <c r="I3931" s="1">
        <v>1123.18</v>
      </c>
      <c r="J3931" s="1">
        <v>1412.27</v>
      </c>
      <c r="K3931" s="1">
        <v>137</v>
      </c>
      <c r="L3931" s="1">
        <f>Table49[[#This Row],[Selling_Price]]-Table49[[#This Row],[Market_Price]]</f>
        <v>289.08999999999992</v>
      </c>
      <c r="M3931" s="1">
        <f>Table49[[#This Row],[Quantity]]*Table49[[#This Row],[Selling_Price]]</f>
        <v>193480.99</v>
      </c>
      <c r="N3931" s="1">
        <f>Table49[[#This Row],[Quantity]]*Table49[[#This Row],[Profit_Per_Quantity]]</f>
        <v>39605.329999999987</v>
      </c>
      <c r="O3931" s="1" t="s">
        <v>47</v>
      </c>
    </row>
    <row r="3932" spans="1:15" x14ac:dyDescent="0.3">
      <c r="A3932" s="1" t="s">
        <v>6686</v>
      </c>
      <c r="B3932" s="1" t="s">
        <v>169</v>
      </c>
      <c r="C3932" s="14" t="s">
        <v>4795</v>
      </c>
      <c r="D3932" s="1" t="s">
        <v>17</v>
      </c>
      <c r="E3932" s="1" t="s">
        <v>24</v>
      </c>
      <c r="F3932" s="1" t="s">
        <v>31</v>
      </c>
      <c r="G3932" s="1" t="s">
        <v>40</v>
      </c>
      <c r="H3932" s="1">
        <v>1004</v>
      </c>
      <c r="I3932" s="1">
        <v>1290.74</v>
      </c>
      <c r="J3932" s="1">
        <v>2497.4699999999998</v>
      </c>
      <c r="K3932" s="1">
        <v>436</v>
      </c>
      <c r="L3932" s="1">
        <f>Table49[[#This Row],[Selling_Price]]-Table49[[#This Row],[Market_Price]]</f>
        <v>1206.7299999999998</v>
      </c>
      <c r="M3932" s="1">
        <f>Table49[[#This Row],[Quantity]]*Table49[[#This Row],[Selling_Price]]</f>
        <v>1088896.92</v>
      </c>
      <c r="N3932" s="1">
        <f>Table49[[#This Row],[Quantity]]*Table49[[#This Row],[Profit_Per_Quantity]]</f>
        <v>526134.27999999991</v>
      </c>
      <c r="O3932" s="1" t="s">
        <v>47</v>
      </c>
    </row>
    <row r="3933" spans="1:15" x14ac:dyDescent="0.3">
      <c r="A3933" s="1" t="s">
        <v>10010</v>
      </c>
      <c r="B3933" s="1" t="s">
        <v>3285</v>
      </c>
      <c r="C3933" s="14" t="s">
        <v>4695</v>
      </c>
      <c r="D3933" s="1" t="s">
        <v>11</v>
      </c>
      <c r="E3933" s="1" t="s">
        <v>25</v>
      </c>
      <c r="F3933" s="1" t="s">
        <v>34</v>
      </c>
      <c r="G3933" s="1" t="s">
        <v>40</v>
      </c>
      <c r="H3933" s="1">
        <v>1095</v>
      </c>
      <c r="I3933" s="1">
        <v>1522.64</v>
      </c>
      <c r="J3933" s="1">
        <v>2588.42</v>
      </c>
      <c r="K3933" s="1">
        <v>332</v>
      </c>
      <c r="L3933" s="1">
        <f>Table49[[#This Row],[Selling_Price]]-Table49[[#This Row],[Market_Price]]</f>
        <v>1065.78</v>
      </c>
      <c r="M3933" s="1">
        <f>Table49[[#This Row],[Quantity]]*Table49[[#This Row],[Selling_Price]]</f>
        <v>859355.44000000006</v>
      </c>
      <c r="N3933" s="1">
        <f>Table49[[#This Row],[Quantity]]*Table49[[#This Row],[Profit_Per_Quantity]]</f>
        <v>353838.95999999996</v>
      </c>
      <c r="O3933" s="1" t="s">
        <v>47</v>
      </c>
    </row>
    <row r="3934" spans="1:15" x14ac:dyDescent="0.3">
      <c r="A3934" s="1" t="s">
        <v>10164</v>
      </c>
      <c r="B3934" s="1" t="s">
        <v>3524</v>
      </c>
      <c r="C3934" s="14" t="s">
        <v>5075</v>
      </c>
      <c r="D3934" s="1" t="s">
        <v>19</v>
      </c>
      <c r="E3934" s="1" t="s">
        <v>30</v>
      </c>
      <c r="F3934" s="1" t="s">
        <v>31</v>
      </c>
      <c r="G3934" s="1" t="s">
        <v>4352</v>
      </c>
      <c r="H3934" s="1">
        <v>1053</v>
      </c>
      <c r="I3934" s="1">
        <v>326.11</v>
      </c>
      <c r="J3934" s="1">
        <v>623.55999999999995</v>
      </c>
      <c r="K3934" s="1">
        <v>397</v>
      </c>
      <c r="L3934" s="1">
        <f>Table49[[#This Row],[Selling_Price]]-Table49[[#This Row],[Market_Price]]</f>
        <v>297.44999999999993</v>
      </c>
      <c r="M3934" s="1">
        <f>Table49[[#This Row],[Quantity]]*Table49[[#This Row],[Selling_Price]]</f>
        <v>247553.31999999998</v>
      </c>
      <c r="N3934" s="1">
        <f>Table49[[#This Row],[Quantity]]*Table49[[#This Row],[Profit_Per_Quantity]]</f>
        <v>118087.64999999998</v>
      </c>
      <c r="O3934" s="1" t="s">
        <v>47</v>
      </c>
    </row>
    <row r="3935" spans="1:15" x14ac:dyDescent="0.3">
      <c r="A3935" s="1" t="s">
        <v>7323</v>
      </c>
      <c r="B3935" s="1" t="s">
        <v>2765</v>
      </c>
      <c r="C3935" s="14" t="s">
        <v>5432</v>
      </c>
      <c r="D3935" s="1" t="s">
        <v>20</v>
      </c>
      <c r="E3935" s="1" t="s">
        <v>29</v>
      </c>
      <c r="F3935" s="1" t="s">
        <v>35</v>
      </c>
      <c r="G3935" s="1" t="s">
        <v>45</v>
      </c>
      <c r="H3935" s="1">
        <v>1030</v>
      </c>
      <c r="I3935" s="1">
        <v>517.85</v>
      </c>
      <c r="J3935" s="1">
        <v>884.88</v>
      </c>
      <c r="K3935" s="1">
        <v>423</v>
      </c>
      <c r="L3935" s="1">
        <f>Table49[[#This Row],[Selling_Price]]-Table49[[#This Row],[Market_Price]]</f>
        <v>367.03</v>
      </c>
      <c r="M3935" s="1">
        <f>Table49[[#This Row],[Quantity]]*Table49[[#This Row],[Selling_Price]]</f>
        <v>374304.24</v>
      </c>
      <c r="N3935" s="1">
        <f>Table49[[#This Row],[Quantity]]*Table49[[#This Row],[Profit_Per_Quantity]]</f>
        <v>155253.69</v>
      </c>
      <c r="O3935" s="1" t="s">
        <v>47</v>
      </c>
    </row>
    <row r="3936" spans="1:15" x14ac:dyDescent="0.3">
      <c r="A3936" s="1" t="s">
        <v>8619</v>
      </c>
      <c r="B3936" s="1" t="s">
        <v>1048</v>
      </c>
      <c r="C3936" s="14" t="s">
        <v>4810</v>
      </c>
      <c r="D3936" s="1" t="s">
        <v>11</v>
      </c>
      <c r="E3936" s="1" t="s">
        <v>25</v>
      </c>
      <c r="F3936" s="1" t="s">
        <v>31</v>
      </c>
      <c r="G3936" s="1" t="s">
        <v>41</v>
      </c>
      <c r="H3936" s="1">
        <v>1083</v>
      </c>
      <c r="I3936" s="1">
        <v>875.9</v>
      </c>
      <c r="J3936" s="1">
        <v>1483.08</v>
      </c>
      <c r="K3936" s="1">
        <v>375</v>
      </c>
      <c r="L3936" s="1">
        <f>Table49[[#This Row],[Selling_Price]]-Table49[[#This Row],[Market_Price]]</f>
        <v>607.17999999999995</v>
      </c>
      <c r="M3936" s="1">
        <f>Table49[[#This Row],[Quantity]]*Table49[[#This Row],[Selling_Price]]</f>
        <v>556155</v>
      </c>
      <c r="N3936" s="1">
        <f>Table49[[#This Row],[Quantity]]*Table49[[#This Row],[Profit_Per_Quantity]]</f>
        <v>227692.49999999997</v>
      </c>
      <c r="O3936" s="1" t="s">
        <v>47</v>
      </c>
    </row>
    <row r="3937" spans="1:15" x14ac:dyDescent="0.3">
      <c r="A3937" s="1" t="s">
        <v>9708</v>
      </c>
      <c r="B3937" s="1" t="s">
        <v>2791</v>
      </c>
      <c r="C3937" s="14" t="s">
        <v>5528</v>
      </c>
      <c r="D3937" s="1" t="s">
        <v>14</v>
      </c>
      <c r="E3937" s="1" t="s">
        <v>30</v>
      </c>
      <c r="F3937" s="1" t="s">
        <v>33</v>
      </c>
      <c r="G3937" s="1" t="s">
        <v>41</v>
      </c>
      <c r="H3937" s="1">
        <v>1094</v>
      </c>
      <c r="I3937" s="1">
        <v>944.92</v>
      </c>
      <c r="J3937" s="1">
        <v>1080.29</v>
      </c>
      <c r="K3937" s="1">
        <v>320</v>
      </c>
      <c r="L3937" s="1">
        <f>Table49[[#This Row],[Selling_Price]]-Table49[[#This Row],[Market_Price]]</f>
        <v>135.37</v>
      </c>
      <c r="M3937" s="1">
        <f>Table49[[#This Row],[Quantity]]*Table49[[#This Row],[Selling_Price]]</f>
        <v>345692.8</v>
      </c>
      <c r="N3937" s="1">
        <f>Table49[[#This Row],[Quantity]]*Table49[[#This Row],[Profit_Per_Quantity]]</f>
        <v>43318.400000000001</v>
      </c>
      <c r="O3937" s="1" t="s">
        <v>47</v>
      </c>
    </row>
    <row r="3938" spans="1:15" x14ac:dyDescent="0.3">
      <c r="A3938" s="1" t="s">
        <v>10447</v>
      </c>
      <c r="B3938" s="1" t="s">
        <v>3932</v>
      </c>
      <c r="C3938" s="14" t="s">
        <v>4751</v>
      </c>
      <c r="D3938" s="1" t="s">
        <v>14</v>
      </c>
      <c r="E3938" s="1" t="s">
        <v>29</v>
      </c>
      <c r="F3938" s="1" t="s">
        <v>31</v>
      </c>
      <c r="G3938" s="1" t="s">
        <v>40</v>
      </c>
      <c r="H3938" s="1">
        <v>1100</v>
      </c>
      <c r="I3938" s="1">
        <v>454.61</v>
      </c>
      <c r="J3938" s="1">
        <v>904.56</v>
      </c>
      <c r="K3938" s="1">
        <v>118</v>
      </c>
      <c r="L3938" s="1">
        <f>Table49[[#This Row],[Selling_Price]]-Table49[[#This Row],[Market_Price]]</f>
        <v>449.94999999999993</v>
      </c>
      <c r="M3938" s="1">
        <f>Table49[[#This Row],[Quantity]]*Table49[[#This Row],[Selling_Price]]</f>
        <v>106738.07999999999</v>
      </c>
      <c r="N3938" s="1">
        <f>Table49[[#This Row],[Quantity]]*Table49[[#This Row],[Profit_Per_Quantity]]</f>
        <v>53094.099999999991</v>
      </c>
      <c r="O3938" s="1" t="s">
        <v>47</v>
      </c>
    </row>
    <row r="3939" spans="1:15" x14ac:dyDescent="0.3">
      <c r="A3939" s="1" t="s">
        <v>6442</v>
      </c>
      <c r="B3939" s="1" t="s">
        <v>4250</v>
      </c>
      <c r="C3939" s="14" t="s">
        <v>4456</v>
      </c>
      <c r="D3939" s="1" t="s">
        <v>14</v>
      </c>
      <c r="E3939" s="1" t="s">
        <v>26</v>
      </c>
      <c r="F3939" s="1" t="s">
        <v>32</v>
      </c>
      <c r="G3939" s="1" t="s">
        <v>36</v>
      </c>
      <c r="H3939" s="1">
        <v>1035</v>
      </c>
      <c r="I3939" s="1">
        <v>1494.78</v>
      </c>
      <c r="J3939" s="1">
        <v>2346.36</v>
      </c>
      <c r="K3939" s="1">
        <v>5</v>
      </c>
      <c r="L3939" s="1">
        <f>Table49[[#This Row],[Selling_Price]]-Table49[[#This Row],[Market_Price]]</f>
        <v>851.58000000000015</v>
      </c>
      <c r="M3939" s="1">
        <f>Table49[[#This Row],[Quantity]]*Table49[[#This Row],[Selling_Price]]</f>
        <v>11731.800000000001</v>
      </c>
      <c r="N3939" s="1">
        <f>Table49[[#This Row],[Quantity]]*Table49[[#This Row],[Profit_Per_Quantity]]</f>
        <v>4257.9000000000005</v>
      </c>
      <c r="O3939" s="1" t="s">
        <v>47</v>
      </c>
    </row>
    <row r="3940" spans="1:15" x14ac:dyDescent="0.3">
      <c r="A3940" s="1" t="s">
        <v>8690</v>
      </c>
      <c r="B3940" s="1" t="s">
        <v>1154</v>
      </c>
      <c r="C3940" s="14" t="s">
        <v>5769</v>
      </c>
      <c r="D3940" s="1" t="s">
        <v>12</v>
      </c>
      <c r="E3940" s="1" t="s">
        <v>25</v>
      </c>
      <c r="F3940" s="1" t="s">
        <v>31</v>
      </c>
      <c r="G3940" s="1" t="s">
        <v>4352</v>
      </c>
      <c r="H3940" s="1">
        <v>1015</v>
      </c>
      <c r="I3940" s="1">
        <v>1900.12</v>
      </c>
      <c r="J3940" s="1">
        <v>3051.48</v>
      </c>
      <c r="K3940" s="1">
        <v>291</v>
      </c>
      <c r="L3940" s="1">
        <f>Table49[[#This Row],[Selling_Price]]-Table49[[#This Row],[Market_Price]]</f>
        <v>1151.3600000000001</v>
      </c>
      <c r="M3940" s="1">
        <f>Table49[[#This Row],[Quantity]]*Table49[[#This Row],[Selling_Price]]</f>
        <v>887980.68</v>
      </c>
      <c r="N3940" s="1">
        <f>Table49[[#This Row],[Quantity]]*Table49[[#This Row],[Profit_Per_Quantity]]</f>
        <v>335045.76000000001</v>
      </c>
      <c r="O3940" s="1" t="s">
        <v>47</v>
      </c>
    </row>
    <row r="3941" spans="1:15" x14ac:dyDescent="0.3">
      <c r="A3941" s="1" t="s">
        <v>7725</v>
      </c>
      <c r="B3941" s="1" t="s">
        <v>4023</v>
      </c>
      <c r="C3941" s="14" t="s">
        <v>4669</v>
      </c>
      <c r="D3941" s="1" t="s">
        <v>15</v>
      </c>
      <c r="E3941" s="1" t="s">
        <v>24</v>
      </c>
      <c r="F3941" s="1" t="s">
        <v>34</v>
      </c>
      <c r="G3941" s="1" t="s">
        <v>37</v>
      </c>
      <c r="H3941" s="1">
        <v>1039</v>
      </c>
      <c r="I3941" s="1">
        <v>851.45</v>
      </c>
      <c r="J3941" s="1">
        <v>1083.3499999999999</v>
      </c>
      <c r="K3941" s="1">
        <v>477</v>
      </c>
      <c r="L3941" s="1">
        <f>Table49[[#This Row],[Selling_Price]]-Table49[[#This Row],[Market_Price]]</f>
        <v>231.89999999999986</v>
      </c>
      <c r="M3941" s="1">
        <f>Table49[[#This Row],[Quantity]]*Table49[[#This Row],[Selling_Price]]</f>
        <v>516757.94999999995</v>
      </c>
      <c r="N3941" s="1">
        <f>Table49[[#This Row],[Quantity]]*Table49[[#This Row],[Profit_Per_Quantity]]</f>
        <v>110616.29999999993</v>
      </c>
      <c r="O3941" s="1" t="s">
        <v>47</v>
      </c>
    </row>
    <row r="3942" spans="1:15" x14ac:dyDescent="0.3">
      <c r="A3942" s="1" t="s">
        <v>7416</v>
      </c>
      <c r="B3942" s="1" t="s">
        <v>2501</v>
      </c>
      <c r="C3942" s="14" t="s">
        <v>4740</v>
      </c>
      <c r="D3942" s="1" t="s">
        <v>20</v>
      </c>
      <c r="E3942" s="1" t="s">
        <v>21</v>
      </c>
      <c r="F3942" s="1" t="s">
        <v>32</v>
      </c>
      <c r="G3942" s="1" t="s">
        <v>41</v>
      </c>
      <c r="H3942" s="1">
        <v>1027</v>
      </c>
      <c r="I3942" s="1">
        <v>1458.11</v>
      </c>
      <c r="J3942" s="1">
        <v>1755.1</v>
      </c>
      <c r="K3942" s="1">
        <v>171</v>
      </c>
      <c r="L3942" s="1">
        <f>Table49[[#This Row],[Selling_Price]]-Table49[[#This Row],[Market_Price]]</f>
        <v>296.99</v>
      </c>
      <c r="M3942" s="1">
        <f>Table49[[#This Row],[Quantity]]*Table49[[#This Row],[Selling_Price]]</f>
        <v>300122.09999999998</v>
      </c>
      <c r="N3942" s="1">
        <f>Table49[[#This Row],[Quantity]]*Table49[[#This Row],[Profit_Per_Quantity]]</f>
        <v>50785.29</v>
      </c>
      <c r="O3942" s="1" t="s">
        <v>47</v>
      </c>
    </row>
    <row r="3943" spans="1:15" x14ac:dyDescent="0.3">
      <c r="A3943" s="1" t="s">
        <v>10173</v>
      </c>
      <c r="B3943" s="1" t="s">
        <v>3534</v>
      </c>
      <c r="C3943" s="14" t="s">
        <v>4723</v>
      </c>
      <c r="D3943" s="1" t="s">
        <v>18</v>
      </c>
      <c r="E3943" s="1" t="s">
        <v>25</v>
      </c>
      <c r="F3943" s="1" t="s">
        <v>31</v>
      </c>
      <c r="G3943" s="1" t="s">
        <v>45</v>
      </c>
      <c r="H3943" s="1">
        <v>1059</v>
      </c>
      <c r="I3943" s="1">
        <v>1588.42</v>
      </c>
      <c r="J3943" s="1">
        <v>1981.4</v>
      </c>
      <c r="K3943" s="1">
        <v>17</v>
      </c>
      <c r="L3943" s="1">
        <f>Table49[[#This Row],[Selling_Price]]-Table49[[#This Row],[Market_Price]]</f>
        <v>392.98</v>
      </c>
      <c r="M3943" s="1">
        <f>Table49[[#This Row],[Quantity]]*Table49[[#This Row],[Selling_Price]]</f>
        <v>33683.800000000003</v>
      </c>
      <c r="N3943" s="1">
        <f>Table49[[#This Row],[Quantity]]*Table49[[#This Row],[Profit_Per_Quantity]]</f>
        <v>6680.66</v>
      </c>
      <c r="O3943" s="1" t="s">
        <v>47</v>
      </c>
    </row>
    <row r="3944" spans="1:15" x14ac:dyDescent="0.3">
      <c r="A3944" s="1" t="s">
        <v>8731</v>
      </c>
      <c r="B3944" s="1" t="s">
        <v>1224</v>
      </c>
      <c r="C3944" s="14" t="s">
        <v>4390</v>
      </c>
      <c r="D3944" s="1" t="s">
        <v>11</v>
      </c>
      <c r="E3944" s="1" t="s">
        <v>4349</v>
      </c>
      <c r="F3944" s="1" t="s">
        <v>35</v>
      </c>
      <c r="G3944" s="1" t="s">
        <v>38</v>
      </c>
      <c r="H3944" s="1">
        <v>1078</v>
      </c>
      <c r="I3944" s="1">
        <v>951.18</v>
      </c>
      <c r="J3944" s="1">
        <v>1204.19</v>
      </c>
      <c r="K3944" s="1">
        <v>82</v>
      </c>
      <c r="L3944" s="1">
        <f>Table49[[#This Row],[Selling_Price]]-Table49[[#This Row],[Market_Price]]</f>
        <v>253.0100000000001</v>
      </c>
      <c r="M3944" s="1">
        <f>Table49[[#This Row],[Quantity]]*Table49[[#This Row],[Selling_Price]]</f>
        <v>98743.58</v>
      </c>
      <c r="N3944" s="1">
        <f>Table49[[#This Row],[Quantity]]*Table49[[#This Row],[Profit_Per_Quantity]]</f>
        <v>20746.820000000007</v>
      </c>
      <c r="O3944" s="1" t="s">
        <v>47</v>
      </c>
    </row>
    <row r="3945" spans="1:15" x14ac:dyDescent="0.3">
      <c r="A3945" s="1" t="s">
        <v>7691</v>
      </c>
      <c r="B3945" s="1" t="s">
        <v>2411</v>
      </c>
      <c r="C3945" s="14" t="s">
        <v>5708</v>
      </c>
      <c r="D3945" s="1" t="s">
        <v>12</v>
      </c>
      <c r="E3945" s="1" t="s">
        <v>21</v>
      </c>
      <c r="F3945" s="1" t="s">
        <v>31</v>
      </c>
      <c r="G3945" s="1" t="s">
        <v>40</v>
      </c>
      <c r="H3945" s="1">
        <v>1091</v>
      </c>
      <c r="I3945" s="1">
        <v>247.85</v>
      </c>
      <c r="J3945" s="1">
        <v>341.71</v>
      </c>
      <c r="K3945" s="1">
        <v>91</v>
      </c>
      <c r="L3945" s="1">
        <f>Table49[[#This Row],[Selling_Price]]-Table49[[#This Row],[Market_Price]]</f>
        <v>93.859999999999985</v>
      </c>
      <c r="M3945" s="1">
        <f>Table49[[#This Row],[Quantity]]*Table49[[#This Row],[Selling_Price]]</f>
        <v>31095.609999999997</v>
      </c>
      <c r="N3945" s="1">
        <f>Table49[[#This Row],[Quantity]]*Table49[[#This Row],[Profit_Per_Quantity]]</f>
        <v>8541.2599999999984</v>
      </c>
      <c r="O3945" s="1" t="s">
        <v>47</v>
      </c>
    </row>
    <row r="3946" spans="1:15" x14ac:dyDescent="0.3">
      <c r="A3946" s="1" t="s">
        <v>10216</v>
      </c>
      <c r="B3946" s="1" t="s">
        <v>3594</v>
      </c>
      <c r="C3946" s="14" t="s">
        <v>4815</v>
      </c>
      <c r="D3946" s="1" t="s">
        <v>19</v>
      </c>
      <c r="E3946" s="1" t="s">
        <v>24</v>
      </c>
      <c r="F3946" s="1" t="s">
        <v>33</v>
      </c>
      <c r="G3946" s="1" t="s">
        <v>4352</v>
      </c>
      <c r="H3946" s="1">
        <v>1061</v>
      </c>
      <c r="I3946" s="1">
        <v>1359.88</v>
      </c>
      <c r="J3946" s="1">
        <v>1548.94</v>
      </c>
      <c r="K3946" s="1">
        <v>299</v>
      </c>
      <c r="L3946" s="1">
        <f>Table49[[#This Row],[Selling_Price]]-Table49[[#This Row],[Market_Price]]</f>
        <v>189.05999999999995</v>
      </c>
      <c r="M3946" s="1">
        <f>Table49[[#This Row],[Quantity]]*Table49[[#This Row],[Selling_Price]]</f>
        <v>463133.06</v>
      </c>
      <c r="N3946" s="1">
        <f>Table49[[#This Row],[Quantity]]*Table49[[#This Row],[Profit_Per_Quantity]]</f>
        <v>56528.939999999981</v>
      </c>
      <c r="O3946" s="1" t="s">
        <v>47</v>
      </c>
    </row>
    <row r="3947" spans="1:15" x14ac:dyDescent="0.3">
      <c r="A3947" s="1" t="s">
        <v>10548</v>
      </c>
      <c r="B3947" s="1" t="s">
        <v>4104</v>
      </c>
      <c r="C3947" s="14" t="s">
        <v>4594</v>
      </c>
      <c r="D3947" s="1" t="s">
        <v>20</v>
      </c>
      <c r="E3947" s="1" t="s">
        <v>29</v>
      </c>
      <c r="F3947" s="1" t="s">
        <v>32</v>
      </c>
      <c r="G3947" s="1" t="s">
        <v>41</v>
      </c>
      <c r="H3947" s="1">
        <v>1057</v>
      </c>
      <c r="I3947" s="1">
        <v>1280.69</v>
      </c>
      <c r="J3947" s="1">
        <v>1691.61</v>
      </c>
      <c r="K3947" s="1">
        <v>357</v>
      </c>
      <c r="L3947" s="1">
        <f>Table49[[#This Row],[Selling_Price]]-Table49[[#This Row],[Market_Price]]</f>
        <v>410.91999999999985</v>
      </c>
      <c r="M3947" s="1">
        <f>Table49[[#This Row],[Quantity]]*Table49[[#This Row],[Selling_Price]]</f>
        <v>603904.77</v>
      </c>
      <c r="N3947" s="1">
        <f>Table49[[#This Row],[Quantity]]*Table49[[#This Row],[Profit_Per_Quantity]]</f>
        <v>146698.43999999994</v>
      </c>
      <c r="O3947" s="1" t="s">
        <v>47</v>
      </c>
    </row>
    <row r="3948" spans="1:15" x14ac:dyDescent="0.3">
      <c r="A3948" s="1" t="s">
        <v>7215</v>
      </c>
      <c r="B3948" s="1" t="s">
        <v>1436</v>
      </c>
      <c r="C3948" s="14" t="s">
        <v>5582</v>
      </c>
      <c r="D3948" s="1" t="s">
        <v>17</v>
      </c>
      <c r="E3948" s="1" t="s">
        <v>25</v>
      </c>
      <c r="F3948" s="1" t="s">
        <v>34</v>
      </c>
      <c r="G3948" s="1" t="s">
        <v>43</v>
      </c>
      <c r="H3948" s="1">
        <v>1043</v>
      </c>
      <c r="I3948" s="1">
        <v>1145.3399999999999</v>
      </c>
      <c r="J3948" s="1">
        <v>1326.72</v>
      </c>
      <c r="K3948" s="1">
        <v>178</v>
      </c>
      <c r="L3948" s="1">
        <f>Table49[[#This Row],[Selling_Price]]-Table49[[#This Row],[Market_Price]]</f>
        <v>181.38000000000011</v>
      </c>
      <c r="M3948" s="1">
        <f>Table49[[#This Row],[Quantity]]*Table49[[#This Row],[Selling_Price]]</f>
        <v>236156.16</v>
      </c>
      <c r="N3948" s="1">
        <f>Table49[[#This Row],[Quantity]]*Table49[[#This Row],[Profit_Per_Quantity]]</f>
        <v>32285.640000000021</v>
      </c>
      <c r="O3948" s="1" t="s">
        <v>47</v>
      </c>
    </row>
    <row r="3949" spans="1:15" x14ac:dyDescent="0.3">
      <c r="A3949" s="1" t="s">
        <v>7184</v>
      </c>
      <c r="B3949" s="1" t="s">
        <v>981</v>
      </c>
      <c r="C3949" s="14" t="s">
        <v>4833</v>
      </c>
      <c r="D3949" s="1" t="s">
        <v>20</v>
      </c>
      <c r="E3949" s="1" t="s">
        <v>25</v>
      </c>
      <c r="F3949" s="1" t="s">
        <v>33</v>
      </c>
      <c r="G3949" s="1" t="s">
        <v>41</v>
      </c>
      <c r="H3949" s="1">
        <v>1004</v>
      </c>
      <c r="I3949" s="1">
        <v>543.07000000000005</v>
      </c>
      <c r="J3949" s="1">
        <v>1001.22</v>
      </c>
      <c r="K3949" s="1">
        <v>462</v>
      </c>
      <c r="L3949" s="1">
        <f>Table49[[#This Row],[Selling_Price]]-Table49[[#This Row],[Market_Price]]</f>
        <v>458.15</v>
      </c>
      <c r="M3949" s="1">
        <f>Table49[[#This Row],[Quantity]]*Table49[[#This Row],[Selling_Price]]</f>
        <v>462563.64</v>
      </c>
      <c r="N3949" s="1">
        <f>Table49[[#This Row],[Quantity]]*Table49[[#This Row],[Profit_Per_Quantity]]</f>
        <v>211665.3</v>
      </c>
      <c r="O3949" s="1" t="s">
        <v>47</v>
      </c>
    </row>
    <row r="3950" spans="1:15" x14ac:dyDescent="0.3">
      <c r="A3950" s="1" t="s">
        <v>6382</v>
      </c>
      <c r="B3950" s="1" t="s">
        <v>2418</v>
      </c>
      <c r="C3950" s="14" t="s">
        <v>5704</v>
      </c>
      <c r="D3950" s="1" t="s">
        <v>18</v>
      </c>
      <c r="E3950" s="1" t="s">
        <v>30</v>
      </c>
      <c r="F3950" s="1" t="s">
        <v>33</v>
      </c>
      <c r="G3950" s="1" t="s">
        <v>44</v>
      </c>
      <c r="H3950" s="1">
        <v>1035</v>
      </c>
      <c r="I3950" s="1">
        <v>523.67999999999995</v>
      </c>
      <c r="J3950" s="1">
        <v>692.87</v>
      </c>
      <c r="K3950" s="1">
        <v>389</v>
      </c>
      <c r="L3950" s="1">
        <f>Table49[[#This Row],[Selling_Price]]-Table49[[#This Row],[Market_Price]]</f>
        <v>169.19000000000005</v>
      </c>
      <c r="M3950" s="1">
        <f>Table49[[#This Row],[Quantity]]*Table49[[#This Row],[Selling_Price]]</f>
        <v>269526.43</v>
      </c>
      <c r="N3950" s="1">
        <f>Table49[[#This Row],[Quantity]]*Table49[[#This Row],[Profit_Per_Quantity]]</f>
        <v>65814.910000000018</v>
      </c>
      <c r="O3950" s="1" t="s">
        <v>47</v>
      </c>
    </row>
    <row r="3951" spans="1:15" x14ac:dyDescent="0.3">
      <c r="A3951" s="1" t="s">
        <v>7581</v>
      </c>
      <c r="B3951" s="1" t="s">
        <v>2620</v>
      </c>
      <c r="C3951" s="14" t="s">
        <v>5615</v>
      </c>
      <c r="D3951" s="1" t="s">
        <v>15</v>
      </c>
      <c r="E3951" s="1" t="s">
        <v>26</v>
      </c>
      <c r="F3951" s="1" t="s">
        <v>34</v>
      </c>
      <c r="G3951" s="1" t="s">
        <v>44</v>
      </c>
      <c r="H3951" s="1">
        <v>1041</v>
      </c>
      <c r="I3951" s="1">
        <v>645.41</v>
      </c>
      <c r="J3951" s="1">
        <v>1110.73</v>
      </c>
      <c r="K3951" s="1">
        <v>179</v>
      </c>
      <c r="L3951" s="1">
        <f>Table49[[#This Row],[Selling_Price]]-Table49[[#This Row],[Market_Price]]</f>
        <v>465.32000000000005</v>
      </c>
      <c r="M3951" s="1">
        <f>Table49[[#This Row],[Quantity]]*Table49[[#This Row],[Selling_Price]]</f>
        <v>198820.67</v>
      </c>
      <c r="N3951" s="1">
        <f>Table49[[#This Row],[Quantity]]*Table49[[#This Row],[Profit_Per_Quantity]]</f>
        <v>83292.280000000013</v>
      </c>
      <c r="O3951" s="1" t="s">
        <v>47</v>
      </c>
    </row>
    <row r="3952" spans="1:15" x14ac:dyDescent="0.3">
      <c r="A3952" s="1" t="s">
        <v>6436</v>
      </c>
      <c r="B3952" s="1" t="s">
        <v>3743</v>
      </c>
      <c r="C3952" s="14" t="s">
        <v>4900</v>
      </c>
      <c r="D3952" s="1" t="s">
        <v>16</v>
      </c>
      <c r="E3952" s="1" t="s">
        <v>30</v>
      </c>
      <c r="F3952" s="1" t="s">
        <v>32</v>
      </c>
      <c r="G3952" s="1" t="s">
        <v>42</v>
      </c>
      <c r="H3952" s="1">
        <v>1012</v>
      </c>
      <c r="I3952" s="1">
        <v>1755.22</v>
      </c>
      <c r="J3952" s="1">
        <v>2910.03</v>
      </c>
      <c r="K3952" s="1">
        <v>152</v>
      </c>
      <c r="L3952" s="1">
        <f>Table49[[#This Row],[Selling_Price]]-Table49[[#This Row],[Market_Price]]</f>
        <v>1154.8100000000002</v>
      </c>
      <c r="M3952" s="1">
        <f>Table49[[#This Row],[Quantity]]*Table49[[#This Row],[Selling_Price]]</f>
        <v>442324.56000000006</v>
      </c>
      <c r="N3952" s="1">
        <f>Table49[[#This Row],[Quantity]]*Table49[[#This Row],[Profit_Per_Quantity]]</f>
        <v>175531.12000000002</v>
      </c>
      <c r="O3952" s="1" t="s">
        <v>47</v>
      </c>
    </row>
    <row r="3953" spans="1:15" x14ac:dyDescent="0.3">
      <c r="A3953" s="1" t="s">
        <v>6843</v>
      </c>
      <c r="B3953" s="1" t="s">
        <v>3820</v>
      </c>
      <c r="C3953" s="14" t="s">
        <v>4454</v>
      </c>
      <c r="D3953" s="1" t="s">
        <v>15</v>
      </c>
      <c r="E3953" s="1" t="s">
        <v>28</v>
      </c>
      <c r="F3953" s="1" t="s">
        <v>35</v>
      </c>
      <c r="G3953" s="1" t="s">
        <v>37</v>
      </c>
      <c r="H3953" s="1">
        <v>1043</v>
      </c>
      <c r="I3953" s="1">
        <v>1880.7</v>
      </c>
      <c r="J3953" s="1">
        <v>2131.54</v>
      </c>
      <c r="K3953" s="1">
        <v>500</v>
      </c>
      <c r="L3953" s="1">
        <f>Table49[[#This Row],[Selling_Price]]-Table49[[#This Row],[Market_Price]]</f>
        <v>250.83999999999992</v>
      </c>
      <c r="M3953" s="1">
        <f>Table49[[#This Row],[Quantity]]*Table49[[#This Row],[Selling_Price]]</f>
        <v>1065770</v>
      </c>
      <c r="N3953" s="1">
        <f>Table49[[#This Row],[Quantity]]*Table49[[#This Row],[Profit_Per_Quantity]]</f>
        <v>125419.99999999996</v>
      </c>
      <c r="O3953" s="1" t="s">
        <v>47</v>
      </c>
    </row>
    <row r="3954" spans="1:15" x14ac:dyDescent="0.3">
      <c r="A3954" s="1" t="s">
        <v>9072</v>
      </c>
      <c r="B3954" s="1" t="s">
        <v>1792</v>
      </c>
      <c r="C3954" s="14" t="s">
        <v>5913</v>
      </c>
      <c r="D3954" s="1" t="s">
        <v>12</v>
      </c>
      <c r="E3954" s="1" t="s">
        <v>4351</v>
      </c>
      <c r="F3954" s="1" t="s">
        <v>34</v>
      </c>
      <c r="G3954" s="1" t="s">
        <v>4352</v>
      </c>
      <c r="H3954" s="1">
        <v>1068</v>
      </c>
      <c r="I3954" s="1">
        <v>230</v>
      </c>
      <c r="J3954" s="1">
        <v>364.9</v>
      </c>
      <c r="K3954" s="1">
        <v>110</v>
      </c>
      <c r="L3954" s="1">
        <f>Table49[[#This Row],[Selling_Price]]-Table49[[#This Row],[Market_Price]]</f>
        <v>134.89999999999998</v>
      </c>
      <c r="M3954" s="1">
        <f>Table49[[#This Row],[Quantity]]*Table49[[#This Row],[Selling_Price]]</f>
        <v>40139</v>
      </c>
      <c r="N3954" s="1">
        <f>Table49[[#This Row],[Quantity]]*Table49[[#This Row],[Profit_Per_Quantity]]</f>
        <v>14838.999999999998</v>
      </c>
      <c r="O3954" s="1" t="s">
        <v>47</v>
      </c>
    </row>
    <row r="3955" spans="1:15" x14ac:dyDescent="0.3">
      <c r="A3955" s="1" t="s">
        <v>6548</v>
      </c>
      <c r="B3955" s="1" t="s">
        <v>3951</v>
      </c>
      <c r="C3955" s="14" t="s">
        <v>4734</v>
      </c>
      <c r="D3955" s="1" t="s">
        <v>16</v>
      </c>
      <c r="E3955" s="1" t="s">
        <v>24</v>
      </c>
      <c r="F3955" s="1" t="s">
        <v>32</v>
      </c>
      <c r="G3955" s="1" t="s">
        <v>45</v>
      </c>
      <c r="H3955" s="1">
        <v>1028</v>
      </c>
      <c r="I3955" s="1">
        <v>698.29</v>
      </c>
      <c r="J3955" s="1">
        <v>1237.23</v>
      </c>
      <c r="K3955" s="1">
        <v>158</v>
      </c>
      <c r="L3955" s="1">
        <f>Table49[[#This Row],[Selling_Price]]-Table49[[#This Row],[Market_Price]]</f>
        <v>538.94000000000005</v>
      </c>
      <c r="M3955" s="1">
        <f>Table49[[#This Row],[Quantity]]*Table49[[#This Row],[Selling_Price]]</f>
        <v>195482.34</v>
      </c>
      <c r="N3955" s="1">
        <f>Table49[[#This Row],[Quantity]]*Table49[[#This Row],[Profit_Per_Quantity]]</f>
        <v>85152.52</v>
      </c>
      <c r="O3955" s="1" t="s">
        <v>47</v>
      </c>
    </row>
    <row r="3956" spans="1:15" x14ac:dyDescent="0.3">
      <c r="A3956" s="1" t="s">
        <v>9549</v>
      </c>
      <c r="B3956" s="1" t="s">
        <v>2537</v>
      </c>
      <c r="C3956" s="14" t="s">
        <v>5653</v>
      </c>
      <c r="D3956" s="1" t="s">
        <v>12</v>
      </c>
      <c r="E3956" s="1" t="s">
        <v>25</v>
      </c>
      <c r="F3956" s="1" t="s">
        <v>34</v>
      </c>
      <c r="G3956" s="1" t="s">
        <v>37</v>
      </c>
      <c r="H3956" s="1">
        <v>1070</v>
      </c>
      <c r="I3956" s="1">
        <v>1649.06</v>
      </c>
      <c r="J3956" s="1">
        <v>2533.41</v>
      </c>
      <c r="K3956" s="1">
        <v>202</v>
      </c>
      <c r="L3956" s="1">
        <f>Table49[[#This Row],[Selling_Price]]-Table49[[#This Row],[Market_Price]]</f>
        <v>884.34999999999991</v>
      </c>
      <c r="M3956" s="1">
        <f>Table49[[#This Row],[Quantity]]*Table49[[#This Row],[Selling_Price]]</f>
        <v>511748.81999999995</v>
      </c>
      <c r="N3956" s="1">
        <f>Table49[[#This Row],[Quantity]]*Table49[[#This Row],[Profit_Per_Quantity]]</f>
        <v>178638.69999999998</v>
      </c>
      <c r="O3956" s="1" t="s">
        <v>47</v>
      </c>
    </row>
    <row r="3957" spans="1:15" x14ac:dyDescent="0.3">
      <c r="A3957" s="1" t="s">
        <v>10108</v>
      </c>
      <c r="B3957" s="1" t="s">
        <v>3446</v>
      </c>
      <c r="C3957" s="14" t="s">
        <v>4912</v>
      </c>
      <c r="D3957" s="1" t="s">
        <v>12</v>
      </c>
      <c r="E3957" s="1" t="s">
        <v>24</v>
      </c>
      <c r="F3957" s="1" t="s">
        <v>32</v>
      </c>
      <c r="G3957" s="1" t="s">
        <v>45</v>
      </c>
      <c r="H3957" s="1">
        <v>1059</v>
      </c>
      <c r="I3957" s="1">
        <v>657.32</v>
      </c>
      <c r="J3957" s="1">
        <v>1190.1099999999999</v>
      </c>
      <c r="K3957" s="1">
        <v>161</v>
      </c>
      <c r="L3957" s="1">
        <f>Table49[[#This Row],[Selling_Price]]-Table49[[#This Row],[Market_Price]]</f>
        <v>532.78999999999985</v>
      </c>
      <c r="M3957" s="1">
        <f>Table49[[#This Row],[Quantity]]*Table49[[#This Row],[Selling_Price]]</f>
        <v>191607.71</v>
      </c>
      <c r="N3957" s="1">
        <f>Table49[[#This Row],[Quantity]]*Table49[[#This Row],[Profit_Per_Quantity]]</f>
        <v>85779.189999999973</v>
      </c>
      <c r="O3957" s="1" t="s">
        <v>47</v>
      </c>
    </row>
    <row r="3958" spans="1:15" x14ac:dyDescent="0.3">
      <c r="A3958" s="1" t="s">
        <v>9518</v>
      </c>
      <c r="B3958" s="1" t="s">
        <v>2498</v>
      </c>
      <c r="C3958" s="14" t="s">
        <v>4413</v>
      </c>
      <c r="D3958" s="1" t="s">
        <v>11</v>
      </c>
      <c r="E3958" s="1" t="s">
        <v>27</v>
      </c>
      <c r="F3958" s="1" t="s">
        <v>33</v>
      </c>
      <c r="G3958" s="1" t="s">
        <v>44</v>
      </c>
      <c r="H3958" s="1">
        <v>1074</v>
      </c>
      <c r="I3958" s="1">
        <v>715.68</v>
      </c>
      <c r="J3958" s="1">
        <v>1382.68</v>
      </c>
      <c r="K3958" s="1">
        <v>197</v>
      </c>
      <c r="L3958" s="1">
        <f>Table49[[#This Row],[Selling_Price]]-Table49[[#This Row],[Market_Price]]</f>
        <v>667.00000000000011</v>
      </c>
      <c r="M3958" s="1">
        <f>Table49[[#This Row],[Quantity]]*Table49[[#This Row],[Selling_Price]]</f>
        <v>272387.96000000002</v>
      </c>
      <c r="N3958" s="1">
        <f>Table49[[#This Row],[Quantity]]*Table49[[#This Row],[Profit_Per_Quantity]]</f>
        <v>131399.00000000003</v>
      </c>
      <c r="O3958" s="1" t="s">
        <v>47</v>
      </c>
    </row>
    <row r="3959" spans="1:15" x14ac:dyDescent="0.3">
      <c r="A3959" s="1" t="s">
        <v>7294</v>
      </c>
      <c r="B3959" s="1" t="s">
        <v>1692</v>
      </c>
      <c r="C3959" s="14" t="s">
        <v>5533</v>
      </c>
      <c r="D3959" s="1" t="s">
        <v>19</v>
      </c>
      <c r="E3959" s="1" t="s">
        <v>30</v>
      </c>
      <c r="F3959" s="1" t="s">
        <v>32</v>
      </c>
      <c r="G3959" s="1" t="s">
        <v>36</v>
      </c>
      <c r="H3959" s="1">
        <v>1065</v>
      </c>
      <c r="I3959" s="1">
        <v>369.67</v>
      </c>
      <c r="J3959" s="1">
        <v>407.72</v>
      </c>
      <c r="K3959" s="1">
        <v>169</v>
      </c>
      <c r="L3959" s="1">
        <f>Table49[[#This Row],[Selling_Price]]-Table49[[#This Row],[Market_Price]]</f>
        <v>38.050000000000011</v>
      </c>
      <c r="M3959" s="1">
        <f>Table49[[#This Row],[Quantity]]*Table49[[#This Row],[Selling_Price]]</f>
        <v>68904.680000000008</v>
      </c>
      <c r="N3959" s="1">
        <f>Table49[[#This Row],[Quantity]]*Table49[[#This Row],[Profit_Per_Quantity]]</f>
        <v>6430.4500000000016</v>
      </c>
      <c r="O3959" s="1" t="s">
        <v>47</v>
      </c>
    </row>
    <row r="3960" spans="1:15" x14ac:dyDescent="0.3">
      <c r="A3960" s="1" t="s">
        <v>8118</v>
      </c>
      <c r="B3960" s="1" t="s">
        <v>215</v>
      </c>
      <c r="C3960" s="14" t="s">
        <v>4595</v>
      </c>
      <c r="D3960" s="1" t="s">
        <v>16</v>
      </c>
      <c r="E3960" s="1" t="s">
        <v>28</v>
      </c>
      <c r="F3960" s="1" t="s">
        <v>32</v>
      </c>
      <c r="G3960" s="1" t="s">
        <v>43</v>
      </c>
      <c r="H3960" s="1">
        <v>1016</v>
      </c>
      <c r="I3960" s="1">
        <v>1537.47</v>
      </c>
      <c r="J3960" s="1">
        <v>2608.7600000000002</v>
      </c>
      <c r="K3960" s="1">
        <v>70</v>
      </c>
      <c r="L3960" s="1">
        <f>Table49[[#This Row],[Selling_Price]]-Table49[[#This Row],[Market_Price]]</f>
        <v>1071.2900000000002</v>
      </c>
      <c r="M3960" s="1">
        <f>Table49[[#This Row],[Quantity]]*Table49[[#This Row],[Selling_Price]]</f>
        <v>182613.2</v>
      </c>
      <c r="N3960" s="1">
        <f>Table49[[#This Row],[Quantity]]*Table49[[#This Row],[Profit_Per_Quantity]]</f>
        <v>74990.300000000017</v>
      </c>
      <c r="O3960" s="1" t="s">
        <v>47</v>
      </c>
    </row>
    <row r="3961" spans="1:15" x14ac:dyDescent="0.3">
      <c r="A3961" s="1" t="s">
        <v>8351</v>
      </c>
      <c r="B3961" s="1" t="s">
        <v>615</v>
      </c>
      <c r="C3961" s="14" t="s">
        <v>5598</v>
      </c>
      <c r="D3961" s="1" t="s">
        <v>19</v>
      </c>
      <c r="E3961" s="1" t="s">
        <v>26</v>
      </c>
      <c r="F3961" s="1" t="s">
        <v>32</v>
      </c>
      <c r="G3961" s="1" t="s">
        <v>40</v>
      </c>
      <c r="H3961" s="1">
        <v>1045</v>
      </c>
      <c r="I3961" s="1">
        <v>839.71</v>
      </c>
      <c r="J3961" s="1">
        <v>1397.31</v>
      </c>
      <c r="K3961" s="1">
        <v>412</v>
      </c>
      <c r="L3961" s="1">
        <f>Table49[[#This Row],[Selling_Price]]-Table49[[#This Row],[Market_Price]]</f>
        <v>557.59999999999991</v>
      </c>
      <c r="M3961" s="1">
        <f>Table49[[#This Row],[Quantity]]*Table49[[#This Row],[Selling_Price]]</f>
        <v>575691.72</v>
      </c>
      <c r="N3961" s="1">
        <f>Table49[[#This Row],[Quantity]]*Table49[[#This Row],[Profit_Per_Quantity]]</f>
        <v>229731.19999999995</v>
      </c>
      <c r="O3961" s="1" t="s">
        <v>47</v>
      </c>
    </row>
    <row r="3962" spans="1:15" x14ac:dyDescent="0.3">
      <c r="A3962" s="1" t="s">
        <v>9232</v>
      </c>
      <c r="B3962" s="1" t="s">
        <v>2041</v>
      </c>
      <c r="C3962" s="14" t="s">
        <v>5840</v>
      </c>
      <c r="D3962" s="1" t="s">
        <v>11</v>
      </c>
      <c r="E3962" s="1" t="s">
        <v>28</v>
      </c>
      <c r="F3962" s="1" t="s">
        <v>32</v>
      </c>
      <c r="G3962" s="1" t="s">
        <v>42</v>
      </c>
      <c r="H3962" s="1">
        <v>1041</v>
      </c>
      <c r="I3962" s="1">
        <v>380.8</v>
      </c>
      <c r="J3962" s="1">
        <v>498.42</v>
      </c>
      <c r="K3962" s="1">
        <v>149</v>
      </c>
      <c r="L3962" s="1">
        <f>Table49[[#This Row],[Selling_Price]]-Table49[[#This Row],[Market_Price]]</f>
        <v>117.62</v>
      </c>
      <c r="M3962" s="1">
        <f>Table49[[#This Row],[Quantity]]*Table49[[#This Row],[Selling_Price]]</f>
        <v>74264.58</v>
      </c>
      <c r="N3962" s="1">
        <f>Table49[[#This Row],[Quantity]]*Table49[[#This Row],[Profit_Per_Quantity]]</f>
        <v>17525.38</v>
      </c>
      <c r="O3962" s="1" t="s">
        <v>47</v>
      </c>
    </row>
    <row r="3963" spans="1:15" x14ac:dyDescent="0.3">
      <c r="A3963" s="1" t="s">
        <v>9274</v>
      </c>
      <c r="B3963" s="1" t="s">
        <v>2112</v>
      </c>
      <c r="C3963" s="14" t="s">
        <v>5815</v>
      </c>
      <c r="D3963" s="1" t="s">
        <v>16</v>
      </c>
      <c r="E3963" s="1" t="s">
        <v>24</v>
      </c>
      <c r="F3963" s="1" t="s">
        <v>34</v>
      </c>
      <c r="G3963" s="1" t="s">
        <v>38</v>
      </c>
      <c r="H3963" s="1">
        <v>1084</v>
      </c>
      <c r="I3963" s="1">
        <v>1736.46</v>
      </c>
      <c r="J3963" s="1">
        <v>2782.21</v>
      </c>
      <c r="K3963" s="1">
        <v>428</v>
      </c>
      <c r="L3963" s="1">
        <f>Table49[[#This Row],[Selling_Price]]-Table49[[#This Row],[Market_Price]]</f>
        <v>1045.75</v>
      </c>
      <c r="M3963" s="1">
        <f>Table49[[#This Row],[Quantity]]*Table49[[#This Row],[Selling_Price]]</f>
        <v>1190785.8800000001</v>
      </c>
      <c r="N3963" s="1">
        <f>Table49[[#This Row],[Quantity]]*Table49[[#This Row],[Profit_Per_Quantity]]</f>
        <v>447581</v>
      </c>
      <c r="O3963" s="1" t="s">
        <v>47</v>
      </c>
    </row>
    <row r="3964" spans="1:15" x14ac:dyDescent="0.3">
      <c r="A3964" s="1" t="s">
        <v>7907</v>
      </c>
      <c r="B3964" s="1" t="s">
        <v>964</v>
      </c>
      <c r="C3964" s="14" t="s">
        <v>4996</v>
      </c>
      <c r="D3964" s="1" t="s">
        <v>20</v>
      </c>
      <c r="E3964" s="1" t="s">
        <v>4351</v>
      </c>
      <c r="F3964" s="1" t="s">
        <v>34</v>
      </c>
      <c r="G3964" s="1" t="s">
        <v>42</v>
      </c>
      <c r="H3964" s="1">
        <v>1009</v>
      </c>
      <c r="I3964" s="1">
        <v>1799.07</v>
      </c>
      <c r="J3964" s="1">
        <v>3128.67</v>
      </c>
      <c r="K3964" s="1">
        <v>53</v>
      </c>
      <c r="L3964" s="1">
        <f>Table49[[#This Row],[Selling_Price]]-Table49[[#This Row],[Market_Price]]</f>
        <v>1329.6000000000001</v>
      </c>
      <c r="M3964" s="1">
        <f>Table49[[#This Row],[Quantity]]*Table49[[#This Row],[Selling_Price]]</f>
        <v>165819.51</v>
      </c>
      <c r="N3964" s="1">
        <f>Table49[[#This Row],[Quantity]]*Table49[[#This Row],[Profit_Per_Quantity]]</f>
        <v>70468.800000000003</v>
      </c>
      <c r="O3964" s="1" t="s">
        <v>47</v>
      </c>
    </row>
    <row r="3965" spans="1:15" x14ac:dyDescent="0.3">
      <c r="A3965" s="1" t="s">
        <v>9609</v>
      </c>
      <c r="B3965" s="1" t="s">
        <v>2643</v>
      </c>
      <c r="C3965" s="14" t="s">
        <v>4444</v>
      </c>
      <c r="D3965" s="1" t="s">
        <v>14</v>
      </c>
      <c r="E3965" s="1" t="s">
        <v>4351</v>
      </c>
      <c r="F3965" s="1" t="s">
        <v>32</v>
      </c>
      <c r="G3965" s="1" t="s">
        <v>43</v>
      </c>
      <c r="H3965" s="1">
        <v>1023</v>
      </c>
      <c r="I3965" s="1">
        <v>1326.76</v>
      </c>
      <c r="J3965" s="1">
        <v>1483.56</v>
      </c>
      <c r="K3965" s="1">
        <v>193</v>
      </c>
      <c r="L3965" s="1">
        <f>Table49[[#This Row],[Selling_Price]]-Table49[[#This Row],[Market_Price]]</f>
        <v>156.79999999999995</v>
      </c>
      <c r="M3965" s="1">
        <f>Table49[[#This Row],[Quantity]]*Table49[[#This Row],[Selling_Price]]</f>
        <v>286327.08</v>
      </c>
      <c r="N3965" s="1">
        <f>Table49[[#This Row],[Quantity]]*Table49[[#This Row],[Profit_Per_Quantity]]</f>
        <v>30262.399999999991</v>
      </c>
      <c r="O3965" s="1" t="s">
        <v>47</v>
      </c>
    </row>
    <row r="3966" spans="1:15" x14ac:dyDescent="0.3">
      <c r="A3966" s="1" t="s">
        <v>7411</v>
      </c>
      <c r="B3966" s="1" t="s">
        <v>3313</v>
      </c>
      <c r="C3966" s="14" t="s">
        <v>5221</v>
      </c>
      <c r="D3966" s="1" t="s">
        <v>20</v>
      </c>
      <c r="E3966" s="1" t="s">
        <v>27</v>
      </c>
      <c r="F3966" s="1" t="s">
        <v>31</v>
      </c>
      <c r="G3966" s="1" t="s">
        <v>45</v>
      </c>
      <c r="H3966" s="1">
        <v>1086</v>
      </c>
      <c r="I3966" s="1">
        <v>1074.78</v>
      </c>
      <c r="J3966" s="1">
        <v>2007.19</v>
      </c>
      <c r="K3966" s="1">
        <v>261</v>
      </c>
      <c r="L3966" s="1">
        <f>Table49[[#This Row],[Selling_Price]]-Table49[[#This Row],[Market_Price]]</f>
        <v>932.41000000000008</v>
      </c>
      <c r="M3966" s="1">
        <f>Table49[[#This Row],[Quantity]]*Table49[[#This Row],[Selling_Price]]</f>
        <v>523876.59</v>
      </c>
      <c r="N3966" s="1">
        <f>Table49[[#This Row],[Quantity]]*Table49[[#This Row],[Profit_Per_Quantity]]</f>
        <v>243359.01</v>
      </c>
      <c r="O3966" s="1" t="s">
        <v>47</v>
      </c>
    </row>
    <row r="3967" spans="1:15" x14ac:dyDescent="0.3">
      <c r="A3967" s="1" t="s">
        <v>10002</v>
      </c>
      <c r="B3967" s="1" t="s">
        <v>3271</v>
      </c>
      <c r="C3967" s="14" t="s">
        <v>5253</v>
      </c>
      <c r="D3967" s="1" t="s">
        <v>15</v>
      </c>
      <c r="E3967" s="1" t="s">
        <v>26</v>
      </c>
      <c r="F3967" s="1" t="s">
        <v>31</v>
      </c>
      <c r="G3967" s="1" t="s">
        <v>36</v>
      </c>
      <c r="H3967" s="1">
        <v>1051</v>
      </c>
      <c r="I3967" s="1">
        <v>67.13</v>
      </c>
      <c r="J3967" s="1">
        <v>88.49</v>
      </c>
      <c r="K3967" s="1">
        <v>318</v>
      </c>
      <c r="L3967" s="1">
        <f>Table49[[#This Row],[Selling_Price]]-Table49[[#This Row],[Market_Price]]</f>
        <v>21.36</v>
      </c>
      <c r="M3967" s="1">
        <f>Table49[[#This Row],[Quantity]]*Table49[[#This Row],[Selling_Price]]</f>
        <v>28139.82</v>
      </c>
      <c r="N3967" s="1">
        <f>Table49[[#This Row],[Quantity]]*Table49[[#This Row],[Profit_Per_Quantity]]</f>
        <v>6792.48</v>
      </c>
      <c r="O3967" s="1" t="s">
        <v>47</v>
      </c>
    </row>
    <row r="3968" spans="1:15" x14ac:dyDescent="0.3">
      <c r="A3968" s="1" t="s">
        <v>9909</v>
      </c>
      <c r="B3968" s="1" t="s">
        <v>3115</v>
      </c>
      <c r="C3968" s="14" t="s">
        <v>5339</v>
      </c>
      <c r="D3968" s="1" t="s">
        <v>18</v>
      </c>
      <c r="E3968" s="1" t="s">
        <v>4349</v>
      </c>
      <c r="F3968" s="1" t="s">
        <v>35</v>
      </c>
      <c r="G3968" s="1" t="s">
        <v>42</v>
      </c>
      <c r="H3968" s="1">
        <v>1069</v>
      </c>
      <c r="I3968" s="1">
        <v>966.87</v>
      </c>
      <c r="J3968" s="1">
        <v>1297.79</v>
      </c>
      <c r="K3968" s="1">
        <v>12</v>
      </c>
      <c r="L3968" s="1">
        <f>Table49[[#This Row],[Selling_Price]]-Table49[[#This Row],[Market_Price]]</f>
        <v>330.91999999999996</v>
      </c>
      <c r="M3968" s="1">
        <f>Table49[[#This Row],[Quantity]]*Table49[[#This Row],[Selling_Price]]</f>
        <v>15573.48</v>
      </c>
      <c r="N3968" s="1">
        <f>Table49[[#This Row],[Quantity]]*Table49[[#This Row],[Profit_Per_Quantity]]</f>
        <v>3971.0399999999995</v>
      </c>
      <c r="O3968" s="1" t="s">
        <v>47</v>
      </c>
    </row>
    <row r="3969" spans="1:15" x14ac:dyDescent="0.3">
      <c r="A3969" s="1" t="s">
        <v>8393</v>
      </c>
      <c r="B3969" s="1" t="s">
        <v>682</v>
      </c>
      <c r="C3969" s="14" t="s">
        <v>6200</v>
      </c>
      <c r="D3969" s="1" t="s">
        <v>15</v>
      </c>
      <c r="E3969" s="1" t="s">
        <v>30</v>
      </c>
      <c r="F3969" s="1" t="s">
        <v>33</v>
      </c>
      <c r="G3969" s="1" t="s">
        <v>38</v>
      </c>
      <c r="H3969" s="1">
        <v>1085</v>
      </c>
      <c r="I3969" s="1">
        <v>1427.36</v>
      </c>
      <c r="J3969" s="1">
        <v>2248.1999999999998</v>
      </c>
      <c r="K3969" s="1">
        <v>193</v>
      </c>
      <c r="L3969" s="1">
        <f>Table49[[#This Row],[Selling_Price]]-Table49[[#This Row],[Market_Price]]</f>
        <v>820.83999999999992</v>
      </c>
      <c r="M3969" s="1">
        <f>Table49[[#This Row],[Quantity]]*Table49[[#This Row],[Selling_Price]]</f>
        <v>433902.6</v>
      </c>
      <c r="N3969" s="1">
        <f>Table49[[#This Row],[Quantity]]*Table49[[#This Row],[Profit_Per_Quantity]]</f>
        <v>158422.12</v>
      </c>
      <c r="O3969" s="1" t="s">
        <v>47</v>
      </c>
    </row>
    <row r="3970" spans="1:15" x14ac:dyDescent="0.3">
      <c r="A3970" s="1" t="s">
        <v>9190</v>
      </c>
      <c r="B3970" s="1" t="s">
        <v>682</v>
      </c>
      <c r="C3970" s="14" t="s">
        <v>5519</v>
      </c>
      <c r="D3970" s="1" t="s">
        <v>15</v>
      </c>
      <c r="E3970" s="1" t="s">
        <v>4351</v>
      </c>
      <c r="F3970" s="1" t="s">
        <v>35</v>
      </c>
      <c r="G3970" s="1" t="s">
        <v>38</v>
      </c>
      <c r="H3970" s="1">
        <v>1056</v>
      </c>
      <c r="I3970" s="1">
        <v>972.11</v>
      </c>
      <c r="J3970" s="1">
        <v>1850.99</v>
      </c>
      <c r="K3970" s="1">
        <v>119</v>
      </c>
      <c r="L3970" s="1">
        <f>Table49[[#This Row],[Selling_Price]]-Table49[[#This Row],[Market_Price]]</f>
        <v>878.88</v>
      </c>
      <c r="M3970" s="1">
        <f>Table49[[#This Row],[Quantity]]*Table49[[#This Row],[Selling_Price]]</f>
        <v>220267.81</v>
      </c>
      <c r="N3970" s="1">
        <f>Table49[[#This Row],[Quantity]]*Table49[[#This Row],[Profit_Per_Quantity]]</f>
        <v>104586.72</v>
      </c>
      <c r="O3970" s="1" t="s">
        <v>47</v>
      </c>
    </row>
    <row r="3971" spans="1:15" x14ac:dyDescent="0.3">
      <c r="A3971" s="1" t="s">
        <v>10024</v>
      </c>
      <c r="B3971" s="1" t="s">
        <v>3305</v>
      </c>
      <c r="C3971" s="14" t="s">
        <v>4657</v>
      </c>
      <c r="D3971" s="1" t="s">
        <v>19</v>
      </c>
      <c r="E3971" s="1" t="s">
        <v>30</v>
      </c>
      <c r="F3971" s="1" t="s">
        <v>35</v>
      </c>
      <c r="G3971" s="1" t="s">
        <v>44</v>
      </c>
      <c r="H3971" s="1">
        <v>1003</v>
      </c>
      <c r="I3971" s="1">
        <v>889.17</v>
      </c>
      <c r="J3971" s="1">
        <v>1033.69</v>
      </c>
      <c r="K3971" s="1">
        <v>365</v>
      </c>
      <c r="L3971" s="1">
        <f>Table49[[#This Row],[Selling_Price]]-Table49[[#This Row],[Market_Price]]</f>
        <v>144.5200000000001</v>
      </c>
      <c r="M3971" s="1">
        <f>Table49[[#This Row],[Quantity]]*Table49[[#This Row],[Selling_Price]]</f>
        <v>377296.85000000003</v>
      </c>
      <c r="N3971" s="1">
        <f>Table49[[#This Row],[Quantity]]*Table49[[#This Row],[Profit_Per_Quantity]]</f>
        <v>52749.800000000032</v>
      </c>
      <c r="O3971" s="1" t="s">
        <v>47</v>
      </c>
    </row>
    <row r="3972" spans="1:15" x14ac:dyDescent="0.3">
      <c r="A3972" s="1" t="s">
        <v>7562</v>
      </c>
      <c r="B3972" s="1" t="s">
        <v>4005</v>
      </c>
      <c r="C3972" s="14" t="s">
        <v>4685</v>
      </c>
      <c r="D3972" s="1" t="s">
        <v>14</v>
      </c>
      <c r="E3972" s="1" t="s">
        <v>28</v>
      </c>
      <c r="F3972" s="1" t="s">
        <v>31</v>
      </c>
      <c r="G3972" s="1" t="s">
        <v>40</v>
      </c>
      <c r="H3972" s="1">
        <v>1085</v>
      </c>
      <c r="I3972" s="1">
        <v>1223.82</v>
      </c>
      <c r="J3972" s="1">
        <v>2359.3000000000002</v>
      </c>
      <c r="K3972" s="1">
        <v>273</v>
      </c>
      <c r="L3972" s="1">
        <f>Table49[[#This Row],[Selling_Price]]-Table49[[#This Row],[Market_Price]]</f>
        <v>1135.4800000000002</v>
      </c>
      <c r="M3972" s="1">
        <f>Table49[[#This Row],[Quantity]]*Table49[[#This Row],[Selling_Price]]</f>
        <v>644088.9</v>
      </c>
      <c r="N3972" s="1">
        <f>Table49[[#This Row],[Quantity]]*Table49[[#This Row],[Profit_Per_Quantity]]</f>
        <v>309986.0400000001</v>
      </c>
      <c r="O3972" s="1" t="s">
        <v>47</v>
      </c>
    </row>
    <row r="3973" spans="1:15" x14ac:dyDescent="0.3">
      <c r="A3973" s="1" t="s">
        <v>8092</v>
      </c>
      <c r="B3973" s="1" t="s">
        <v>168</v>
      </c>
      <c r="C3973" s="14" t="s">
        <v>6275</v>
      </c>
      <c r="D3973" s="1" t="s">
        <v>15</v>
      </c>
      <c r="E3973" s="1" t="s">
        <v>28</v>
      </c>
      <c r="F3973" s="1" t="s">
        <v>35</v>
      </c>
      <c r="G3973" s="1" t="s">
        <v>42</v>
      </c>
      <c r="H3973" s="1">
        <v>1011</v>
      </c>
      <c r="I3973" s="1">
        <v>1960.47</v>
      </c>
      <c r="J3973" s="1">
        <v>3146.5</v>
      </c>
      <c r="K3973" s="1">
        <v>129</v>
      </c>
      <c r="L3973" s="1">
        <f>Table49[[#This Row],[Selling_Price]]-Table49[[#This Row],[Market_Price]]</f>
        <v>1186.03</v>
      </c>
      <c r="M3973" s="1">
        <f>Table49[[#This Row],[Quantity]]*Table49[[#This Row],[Selling_Price]]</f>
        <v>405898.5</v>
      </c>
      <c r="N3973" s="1">
        <f>Table49[[#This Row],[Quantity]]*Table49[[#This Row],[Profit_Per_Quantity]]</f>
        <v>152997.87</v>
      </c>
      <c r="O3973" s="1" t="s">
        <v>47</v>
      </c>
    </row>
    <row r="3974" spans="1:15" x14ac:dyDescent="0.3">
      <c r="A3974" s="1" t="s">
        <v>10408</v>
      </c>
      <c r="B3974" s="1" t="s">
        <v>3878</v>
      </c>
      <c r="C3974" s="14" t="s">
        <v>4797</v>
      </c>
      <c r="D3974" s="1" t="s">
        <v>15</v>
      </c>
      <c r="E3974" s="1" t="s">
        <v>21</v>
      </c>
      <c r="F3974" s="1" t="s">
        <v>31</v>
      </c>
      <c r="G3974" s="1" t="s">
        <v>45</v>
      </c>
      <c r="H3974" s="1">
        <v>1021</v>
      </c>
      <c r="I3974" s="1">
        <v>1311.72</v>
      </c>
      <c r="J3974" s="1">
        <v>2501.2199999999998</v>
      </c>
      <c r="K3974" s="1">
        <v>290</v>
      </c>
      <c r="L3974" s="1">
        <f>Table49[[#This Row],[Selling_Price]]-Table49[[#This Row],[Market_Price]]</f>
        <v>1189.4999999999998</v>
      </c>
      <c r="M3974" s="1">
        <f>Table49[[#This Row],[Quantity]]*Table49[[#This Row],[Selling_Price]]</f>
        <v>725353.79999999993</v>
      </c>
      <c r="N3974" s="1">
        <f>Table49[[#This Row],[Quantity]]*Table49[[#This Row],[Profit_Per_Quantity]]</f>
        <v>344954.99999999994</v>
      </c>
      <c r="O3974" s="1" t="s">
        <v>47</v>
      </c>
    </row>
    <row r="3975" spans="1:15" x14ac:dyDescent="0.3">
      <c r="A3975" s="1" t="s">
        <v>10559</v>
      </c>
      <c r="B3975" s="1" t="s">
        <v>4126</v>
      </c>
      <c r="C3975" s="14" t="s">
        <v>4574</v>
      </c>
      <c r="D3975" s="1" t="s">
        <v>17</v>
      </c>
      <c r="E3975" s="1" t="s">
        <v>26</v>
      </c>
      <c r="F3975" s="1" t="s">
        <v>35</v>
      </c>
      <c r="G3975" s="1" t="s">
        <v>42</v>
      </c>
      <c r="H3975" s="1">
        <v>1072</v>
      </c>
      <c r="I3975" s="1">
        <v>530.48</v>
      </c>
      <c r="J3975" s="1">
        <v>902.38</v>
      </c>
      <c r="K3975" s="1">
        <v>109</v>
      </c>
      <c r="L3975" s="1">
        <f>Table49[[#This Row],[Selling_Price]]-Table49[[#This Row],[Market_Price]]</f>
        <v>371.9</v>
      </c>
      <c r="M3975" s="1">
        <f>Table49[[#This Row],[Quantity]]*Table49[[#This Row],[Selling_Price]]</f>
        <v>98359.42</v>
      </c>
      <c r="N3975" s="1">
        <f>Table49[[#This Row],[Quantity]]*Table49[[#This Row],[Profit_Per_Quantity]]</f>
        <v>40537.1</v>
      </c>
      <c r="O3975" s="1" t="s">
        <v>47</v>
      </c>
    </row>
    <row r="3976" spans="1:15" x14ac:dyDescent="0.3">
      <c r="A3976" s="1" t="s">
        <v>7006</v>
      </c>
      <c r="B3976" s="1" t="s">
        <v>2987</v>
      </c>
      <c r="C3976" s="14" t="s">
        <v>5419</v>
      </c>
      <c r="D3976" s="1" t="s">
        <v>19</v>
      </c>
      <c r="E3976" s="1" t="s">
        <v>28</v>
      </c>
      <c r="F3976" s="1" t="s">
        <v>35</v>
      </c>
      <c r="G3976" s="1" t="s">
        <v>41</v>
      </c>
      <c r="H3976" s="1">
        <v>1032</v>
      </c>
      <c r="I3976" s="1">
        <v>1766.44</v>
      </c>
      <c r="J3976" s="1">
        <v>2086.7600000000002</v>
      </c>
      <c r="K3976" s="1">
        <v>264</v>
      </c>
      <c r="L3976" s="1">
        <f>Table49[[#This Row],[Selling_Price]]-Table49[[#This Row],[Market_Price]]</f>
        <v>320.32000000000016</v>
      </c>
      <c r="M3976" s="1">
        <f>Table49[[#This Row],[Quantity]]*Table49[[#This Row],[Selling_Price]]</f>
        <v>550904.64</v>
      </c>
      <c r="N3976" s="1">
        <f>Table49[[#This Row],[Quantity]]*Table49[[#This Row],[Profit_Per_Quantity]]</f>
        <v>84564.48000000004</v>
      </c>
      <c r="O3976" s="1" t="s">
        <v>47</v>
      </c>
    </row>
    <row r="3977" spans="1:15" x14ac:dyDescent="0.3">
      <c r="A3977" s="1" t="s">
        <v>7529</v>
      </c>
      <c r="B3977" s="1" t="s">
        <v>767</v>
      </c>
      <c r="C3977" s="14" t="s">
        <v>5558</v>
      </c>
      <c r="D3977" s="1" t="s">
        <v>16</v>
      </c>
      <c r="E3977" s="1" t="s">
        <v>4351</v>
      </c>
      <c r="F3977" s="1" t="s">
        <v>31</v>
      </c>
      <c r="G3977" s="1" t="s">
        <v>40</v>
      </c>
      <c r="H3977" s="1">
        <v>1050</v>
      </c>
      <c r="I3977" s="1">
        <v>1905.28</v>
      </c>
      <c r="J3977" s="1">
        <v>2640.06</v>
      </c>
      <c r="K3977" s="1">
        <v>500</v>
      </c>
      <c r="L3977" s="1">
        <f>Table49[[#This Row],[Selling_Price]]-Table49[[#This Row],[Market_Price]]</f>
        <v>734.78</v>
      </c>
      <c r="M3977" s="1">
        <f>Table49[[#This Row],[Quantity]]*Table49[[#This Row],[Selling_Price]]</f>
        <v>1320030</v>
      </c>
      <c r="N3977" s="1">
        <f>Table49[[#This Row],[Quantity]]*Table49[[#This Row],[Profit_Per_Quantity]]</f>
        <v>367390</v>
      </c>
      <c r="O3977" s="1" t="s">
        <v>47</v>
      </c>
    </row>
    <row r="3978" spans="1:15" x14ac:dyDescent="0.3">
      <c r="A3978" s="1" t="s">
        <v>8271</v>
      </c>
      <c r="B3978" s="1" t="s">
        <v>481</v>
      </c>
      <c r="C3978" s="14" t="s">
        <v>4930</v>
      </c>
      <c r="D3978" s="1" t="s">
        <v>14</v>
      </c>
      <c r="E3978" s="1" t="s">
        <v>21</v>
      </c>
      <c r="F3978" s="1" t="s">
        <v>34</v>
      </c>
      <c r="G3978" s="1" t="s">
        <v>37</v>
      </c>
      <c r="H3978" s="1">
        <v>1096</v>
      </c>
      <c r="I3978" s="1">
        <v>981.57</v>
      </c>
      <c r="J3978" s="1">
        <v>1730.6</v>
      </c>
      <c r="K3978" s="1">
        <v>256</v>
      </c>
      <c r="L3978" s="1">
        <f>Table49[[#This Row],[Selling_Price]]-Table49[[#This Row],[Market_Price]]</f>
        <v>749.02999999999986</v>
      </c>
      <c r="M3978" s="1">
        <f>Table49[[#This Row],[Quantity]]*Table49[[#This Row],[Selling_Price]]</f>
        <v>443033.59999999998</v>
      </c>
      <c r="N3978" s="1">
        <f>Table49[[#This Row],[Quantity]]*Table49[[#This Row],[Profit_Per_Quantity]]</f>
        <v>191751.67999999996</v>
      </c>
      <c r="O3978" s="1" t="s">
        <v>47</v>
      </c>
    </row>
    <row r="3979" spans="1:15" x14ac:dyDescent="0.3">
      <c r="A3979" s="1" t="s">
        <v>9372</v>
      </c>
      <c r="B3979" s="1" t="s">
        <v>2261</v>
      </c>
      <c r="C3979" s="14" t="s">
        <v>5133</v>
      </c>
      <c r="D3979" s="1" t="s">
        <v>13</v>
      </c>
      <c r="E3979" s="1" t="s">
        <v>21</v>
      </c>
      <c r="F3979" s="1" t="s">
        <v>32</v>
      </c>
      <c r="G3979" s="1" t="s">
        <v>40</v>
      </c>
      <c r="H3979" s="1">
        <v>1008</v>
      </c>
      <c r="I3979" s="1">
        <v>268.91000000000003</v>
      </c>
      <c r="J3979" s="1">
        <v>473.28</v>
      </c>
      <c r="K3979" s="1">
        <v>435</v>
      </c>
      <c r="L3979" s="1">
        <f>Table49[[#This Row],[Selling_Price]]-Table49[[#This Row],[Market_Price]]</f>
        <v>204.36999999999995</v>
      </c>
      <c r="M3979" s="1">
        <f>Table49[[#This Row],[Quantity]]*Table49[[#This Row],[Selling_Price]]</f>
        <v>205876.8</v>
      </c>
      <c r="N3979" s="1">
        <f>Table49[[#This Row],[Quantity]]*Table49[[#This Row],[Profit_Per_Quantity]]</f>
        <v>88900.949999999983</v>
      </c>
      <c r="O3979" s="1" t="s">
        <v>47</v>
      </c>
    </row>
    <row r="3980" spans="1:15" x14ac:dyDescent="0.3">
      <c r="A3980" s="1" t="s">
        <v>9574</v>
      </c>
      <c r="B3980" s="1" t="s">
        <v>2578</v>
      </c>
      <c r="C3980" s="14" t="s">
        <v>5634</v>
      </c>
      <c r="D3980" s="1" t="s">
        <v>19</v>
      </c>
      <c r="E3980" s="1" t="s">
        <v>26</v>
      </c>
      <c r="F3980" s="1" t="s">
        <v>32</v>
      </c>
      <c r="G3980" s="1" t="s">
        <v>45</v>
      </c>
      <c r="H3980" s="1">
        <v>1045</v>
      </c>
      <c r="I3980" s="1">
        <v>632.87</v>
      </c>
      <c r="J3980" s="1">
        <v>766.25</v>
      </c>
      <c r="K3980" s="1">
        <v>201</v>
      </c>
      <c r="L3980" s="1">
        <f>Table49[[#This Row],[Selling_Price]]-Table49[[#This Row],[Market_Price]]</f>
        <v>133.38</v>
      </c>
      <c r="M3980" s="1">
        <f>Table49[[#This Row],[Quantity]]*Table49[[#This Row],[Selling_Price]]</f>
        <v>154016.25</v>
      </c>
      <c r="N3980" s="1">
        <f>Table49[[#This Row],[Quantity]]*Table49[[#This Row],[Profit_Per_Quantity]]</f>
        <v>26809.379999999997</v>
      </c>
      <c r="O3980" s="1" t="s">
        <v>47</v>
      </c>
    </row>
    <row r="3981" spans="1:15" x14ac:dyDescent="0.3">
      <c r="A3981" s="1" t="s">
        <v>9374</v>
      </c>
      <c r="B3981" s="1" t="s">
        <v>2264</v>
      </c>
      <c r="C3981" s="14" t="s">
        <v>5762</v>
      </c>
      <c r="D3981" s="1" t="s">
        <v>16</v>
      </c>
      <c r="E3981" s="1" t="s">
        <v>28</v>
      </c>
      <c r="F3981" s="1" t="s">
        <v>32</v>
      </c>
      <c r="G3981" s="1" t="s">
        <v>37</v>
      </c>
      <c r="H3981" s="1">
        <v>1027</v>
      </c>
      <c r="I3981" s="1">
        <v>1288.8599999999999</v>
      </c>
      <c r="J3981" s="1">
        <v>1600.41</v>
      </c>
      <c r="K3981" s="1">
        <v>417</v>
      </c>
      <c r="L3981" s="1">
        <f>Table49[[#This Row],[Selling_Price]]-Table49[[#This Row],[Market_Price]]</f>
        <v>311.55000000000018</v>
      </c>
      <c r="M3981" s="1">
        <f>Table49[[#This Row],[Quantity]]*Table49[[#This Row],[Selling_Price]]</f>
        <v>667370.97000000009</v>
      </c>
      <c r="N3981" s="1">
        <f>Table49[[#This Row],[Quantity]]*Table49[[#This Row],[Profit_Per_Quantity]]</f>
        <v>129916.35000000008</v>
      </c>
      <c r="O3981" s="1" t="s">
        <v>47</v>
      </c>
    </row>
    <row r="3982" spans="1:15" x14ac:dyDescent="0.3">
      <c r="A3982" s="1" t="s">
        <v>9756</v>
      </c>
      <c r="B3982" s="1" t="s">
        <v>2871</v>
      </c>
      <c r="C3982" s="14" t="s">
        <v>4835</v>
      </c>
      <c r="D3982" s="1" t="s">
        <v>16</v>
      </c>
      <c r="E3982" s="1" t="s">
        <v>4351</v>
      </c>
      <c r="F3982" s="1" t="s">
        <v>35</v>
      </c>
      <c r="G3982" s="1" t="s">
        <v>43</v>
      </c>
      <c r="H3982" s="1">
        <v>1045</v>
      </c>
      <c r="I3982" s="1">
        <v>1858.12</v>
      </c>
      <c r="J3982" s="1">
        <v>2261.12</v>
      </c>
      <c r="K3982" s="1">
        <v>243</v>
      </c>
      <c r="L3982" s="1">
        <f>Table49[[#This Row],[Selling_Price]]-Table49[[#This Row],[Market_Price]]</f>
        <v>403</v>
      </c>
      <c r="M3982" s="1">
        <f>Table49[[#This Row],[Quantity]]*Table49[[#This Row],[Selling_Price]]</f>
        <v>549452.15999999992</v>
      </c>
      <c r="N3982" s="1">
        <f>Table49[[#This Row],[Quantity]]*Table49[[#This Row],[Profit_Per_Quantity]]</f>
        <v>97929</v>
      </c>
      <c r="O3982" s="1" t="s">
        <v>47</v>
      </c>
    </row>
    <row r="3983" spans="1:15" x14ac:dyDescent="0.3">
      <c r="A3983" s="1" t="s">
        <v>7868</v>
      </c>
      <c r="B3983" s="1" t="s">
        <v>1190</v>
      </c>
      <c r="C3983" s="14" t="s">
        <v>5360</v>
      </c>
      <c r="D3983" s="1" t="s">
        <v>13</v>
      </c>
      <c r="E3983" s="1" t="s">
        <v>25</v>
      </c>
      <c r="F3983" s="1" t="s">
        <v>34</v>
      </c>
      <c r="G3983" s="1" t="s">
        <v>4352</v>
      </c>
      <c r="H3983" s="1">
        <v>1074</v>
      </c>
      <c r="I3983" s="1">
        <v>1309.48</v>
      </c>
      <c r="J3983" s="1">
        <v>2550.9699999999998</v>
      </c>
      <c r="K3983" s="1">
        <v>72</v>
      </c>
      <c r="L3983" s="1">
        <f>Table49[[#This Row],[Selling_Price]]-Table49[[#This Row],[Market_Price]]</f>
        <v>1241.4899999999998</v>
      </c>
      <c r="M3983" s="1">
        <f>Table49[[#This Row],[Quantity]]*Table49[[#This Row],[Selling_Price]]</f>
        <v>183669.84</v>
      </c>
      <c r="N3983" s="1">
        <f>Table49[[#This Row],[Quantity]]*Table49[[#This Row],[Profit_Per_Quantity]]</f>
        <v>89387.279999999984</v>
      </c>
      <c r="O3983" s="1" t="s">
        <v>47</v>
      </c>
    </row>
    <row r="3984" spans="1:15" x14ac:dyDescent="0.3">
      <c r="A3984" s="1" t="s">
        <v>9145</v>
      </c>
      <c r="B3984" s="1" t="s">
        <v>1901</v>
      </c>
      <c r="C3984" s="14" t="s">
        <v>5081</v>
      </c>
      <c r="D3984" s="1" t="s">
        <v>17</v>
      </c>
      <c r="E3984" s="1" t="s">
        <v>26</v>
      </c>
      <c r="F3984" s="1" t="s">
        <v>31</v>
      </c>
      <c r="G3984" s="1" t="s">
        <v>44</v>
      </c>
      <c r="H3984" s="1">
        <v>1004</v>
      </c>
      <c r="I3984" s="1">
        <v>1791.53</v>
      </c>
      <c r="J3984" s="1">
        <v>2541.75</v>
      </c>
      <c r="K3984" s="1">
        <v>124</v>
      </c>
      <c r="L3984" s="1">
        <f>Table49[[#This Row],[Selling_Price]]-Table49[[#This Row],[Market_Price]]</f>
        <v>750.22</v>
      </c>
      <c r="M3984" s="1">
        <f>Table49[[#This Row],[Quantity]]*Table49[[#This Row],[Selling_Price]]</f>
        <v>315177</v>
      </c>
      <c r="N3984" s="1">
        <f>Table49[[#This Row],[Quantity]]*Table49[[#This Row],[Profit_Per_Quantity]]</f>
        <v>93027.28</v>
      </c>
      <c r="O3984" s="1" t="s">
        <v>47</v>
      </c>
    </row>
    <row r="3985" spans="1:15" x14ac:dyDescent="0.3">
      <c r="A3985" s="1" t="s">
        <v>8291</v>
      </c>
      <c r="B3985" s="1" t="s">
        <v>515</v>
      </c>
      <c r="C3985" s="14" t="s">
        <v>5667</v>
      </c>
      <c r="D3985" s="1" t="s">
        <v>13</v>
      </c>
      <c r="E3985" s="1" t="s">
        <v>30</v>
      </c>
      <c r="F3985" s="1" t="s">
        <v>32</v>
      </c>
      <c r="G3985" s="1" t="s">
        <v>40</v>
      </c>
      <c r="H3985" s="1">
        <v>1059</v>
      </c>
      <c r="I3985" s="1">
        <v>59.04</v>
      </c>
      <c r="J3985" s="1">
        <v>109.43</v>
      </c>
      <c r="K3985" s="1">
        <v>11</v>
      </c>
      <c r="L3985" s="1">
        <f>Table49[[#This Row],[Selling_Price]]-Table49[[#This Row],[Market_Price]]</f>
        <v>50.390000000000008</v>
      </c>
      <c r="M3985" s="1">
        <f>Table49[[#This Row],[Quantity]]*Table49[[#This Row],[Selling_Price]]</f>
        <v>1203.73</v>
      </c>
      <c r="N3985" s="1">
        <f>Table49[[#This Row],[Quantity]]*Table49[[#This Row],[Profit_Per_Quantity]]</f>
        <v>554.29000000000008</v>
      </c>
      <c r="O3985" s="1" t="s">
        <v>47</v>
      </c>
    </row>
    <row r="3986" spans="1:15" x14ac:dyDescent="0.3">
      <c r="A3986" s="1" t="s">
        <v>6918</v>
      </c>
      <c r="B3986" s="1" t="s">
        <v>3837</v>
      </c>
      <c r="C3986" s="14" t="s">
        <v>4832</v>
      </c>
      <c r="D3986" s="1" t="s">
        <v>11</v>
      </c>
      <c r="E3986" s="1" t="s">
        <v>4349</v>
      </c>
      <c r="F3986" s="1" t="s">
        <v>31</v>
      </c>
      <c r="G3986" s="1" t="s">
        <v>40</v>
      </c>
      <c r="H3986" s="1">
        <v>1005</v>
      </c>
      <c r="I3986" s="1">
        <v>212.8</v>
      </c>
      <c r="J3986" s="1">
        <v>295.64999999999998</v>
      </c>
      <c r="K3986" s="1">
        <v>235</v>
      </c>
      <c r="L3986" s="1">
        <f>Table49[[#This Row],[Selling_Price]]-Table49[[#This Row],[Market_Price]]</f>
        <v>82.849999999999966</v>
      </c>
      <c r="M3986" s="1">
        <f>Table49[[#This Row],[Quantity]]*Table49[[#This Row],[Selling_Price]]</f>
        <v>69477.75</v>
      </c>
      <c r="N3986" s="1">
        <f>Table49[[#This Row],[Quantity]]*Table49[[#This Row],[Profit_Per_Quantity]]</f>
        <v>19469.749999999993</v>
      </c>
      <c r="O3986" s="1" t="s">
        <v>47</v>
      </c>
    </row>
    <row r="3987" spans="1:15" x14ac:dyDescent="0.3">
      <c r="A3987" s="1" t="s">
        <v>6633</v>
      </c>
      <c r="B3987" s="1" t="s">
        <v>2792</v>
      </c>
      <c r="C3987" s="14" t="s">
        <v>4568</v>
      </c>
      <c r="D3987" s="1" t="s">
        <v>20</v>
      </c>
      <c r="E3987" s="1" t="s">
        <v>4351</v>
      </c>
      <c r="F3987" s="1" t="s">
        <v>33</v>
      </c>
      <c r="G3987" s="1" t="s">
        <v>43</v>
      </c>
      <c r="H3987" s="1">
        <v>1094</v>
      </c>
      <c r="I3987" s="1">
        <v>890.65</v>
      </c>
      <c r="J3987" s="1">
        <v>1406.16</v>
      </c>
      <c r="K3987" s="1">
        <v>59</v>
      </c>
      <c r="L3987" s="1">
        <f>Table49[[#This Row],[Selling_Price]]-Table49[[#This Row],[Market_Price]]</f>
        <v>515.5100000000001</v>
      </c>
      <c r="M3987" s="1">
        <f>Table49[[#This Row],[Quantity]]*Table49[[#This Row],[Selling_Price]]</f>
        <v>82963.44</v>
      </c>
      <c r="N3987" s="1">
        <f>Table49[[#This Row],[Quantity]]*Table49[[#This Row],[Profit_Per_Quantity]]</f>
        <v>30415.090000000007</v>
      </c>
      <c r="O3987" s="1" t="s">
        <v>47</v>
      </c>
    </row>
    <row r="3988" spans="1:15" x14ac:dyDescent="0.3">
      <c r="A3988" s="1" t="s">
        <v>8375</v>
      </c>
      <c r="B3988" s="1" t="s">
        <v>655</v>
      </c>
      <c r="C3988" s="14" t="s">
        <v>5374</v>
      </c>
      <c r="D3988" s="1" t="s">
        <v>12</v>
      </c>
      <c r="E3988" s="1" t="s">
        <v>25</v>
      </c>
      <c r="F3988" s="1" t="s">
        <v>31</v>
      </c>
      <c r="G3988" s="1" t="s">
        <v>41</v>
      </c>
      <c r="H3988" s="1">
        <v>1018</v>
      </c>
      <c r="I3988" s="1">
        <v>1073.76</v>
      </c>
      <c r="J3988" s="1">
        <v>1436.77</v>
      </c>
      <c r="K3988" s="1">
        <v>294</v>
      </c>
      <c r="L3988" s="1">
        <f>Table49[[#This Row],[Selling_Price]]-Table49[[#This Row],[Market_Price]]</f>
        <v>363.01</v>
      </c>
      <c r="M3988" s="1">
        <f>Table49[[#This Row],[Quantity]]*Table49[[#This Row],[Selling_Price]]</f>
        <v>422410.38</v>
      </c>
      <c r="N3988" s="1">
        <f>Table49[[#This Row],[Quantity]]*Table49[[#This Row],[Profit_Per_Quantity]]</f>
        <v>106724.94</v>
      </c>
      <c r="O3988" s="1" t="s">
        <v>47</v>
      </c>
    </row>
    <row r="3989" spans="1:15" x14ac:dyDescent="0.3">
      <c r="A3989" s="1" t="s">
        <v>8574</v>
      </c>
      <c r="B3989" s="1" t="s">
        <v>971</v>
      </c>
      <c r="C3989" s="14" t="s">
        <v>6135</v>
      </c>
      <c r="D3989" s="1" t="s">
        <v>14</v>
      </c>
      <c r="E3989" s="1" t="s">
        <v>24</v>
      </c>
      <c r="F3989" s="1" t="s">
        <v>32</v>
      </c>
      <c r="G3989" s="1" t="s">
        <v>36</v>
      </c>
      <c r="H3989" s="1">
        <v>1051</v>
      </c>
      <c r="I3989" s="1">
        <v>1017.04</v>
      </c>
      <c r="J3989" s="1">
        <v>1903.05</v>
      </c>
      <c r="K3989" s="1">
        <v>373</v>
      </c>
      <c r="L3989" s="1">
        <f>Table49[[#This Row],[Selling_Price]]-Table49[[#This Row],[Market_Price]]</f>
        <v>886.01</v>
      </c>
      <c r="M3989" s="1">
        <f>Table49[[#This Row],[Quantity]]*Table49[[#This Row],[Selling_Price]]</f>
        <v>709837.65</v>
      </c>
      <c r="N3989" s="1">
        <f>Table49[[#This Row],[Quantity]]*Table49[[#This Row],[Profit_Per_Quantity]]</f>
        <v>330481.73</v>
      </c>
      <c r="O3989" s="1" t="s">
        <v>47</v>
      </c>
    </row>
    <row r="3990" spans="1:15" x14ac:dyDescent="0.3">
      <c r="A3990" s="1" t="s">
        <v>6773</v>
      </c>
      <c r="B3990" s="1" t="s">
        <v>361</v>
      </c>
      <c r="C3990" s="14" t="s">
        <v>5458</v>
      </c>
      <c r="D3990" s="1" t="s">
        <v>14</v>
      </c>
      <c r="E3990" s="1" t="s">
        <v>4351</v>
      </c>
      <c r="F3990" s="1" t="s">
        <v>31</v>
      </c>
      <c r="G3990" s="1" t="s">
        <v>4352</v>
      </c>
      <c r="H3990" s="1">
        <v>1063</v>
      </c>
      <c r="I3990" s="1">
        <v>211.26</v>
      </c>
      <c r="J3990" s="1">
        <v>374.34</v>
      </c>
      <c r="K3990" s="1">
        <v>401</v>
      </c>
      <c r="L3990" s="1">
        <f>Table49[[#This Row],[Selling_Price]]-Table49[[#This Row],[Market_Price]]</f>
        <v>163.07999999999998</v>
      </c>
      <c r="M3990" s="1">
        <f>Table49[[#This Row],[Quantity]]*Table49[[#This Row],[Selling_Price]]</f>
        <v>150110.34</v>
      </c>
      <c r="N3990" s="1">
        <f>Table49[[#This Row],[Quantity]]*Table49[[#This Row],[Profit_Per_Quantity]]</f>
        <v>65395.079999999994</v>
      </c>
      <c r="O3990" s="1" t="s">
        <v>47</v>
      </c>
    </row>
    <row r="3991" spans="1:15" x14ac:dyDescent="0.3">
      <c r="A3991" s="1" t="s">
        <v>10627</v>
      </c>
      <c r="B3991" s="1" t="s">
        <v>4234</v>
      </c>
      <c r="C3991" s="14" t="s">
        <v>4465</v>
      </c>
      <c r="D3991" s="1" t="s">
        <v>14</v>
      </c>
      <c r="E3991" s="1" t="s">
        <v>26</v>
      </c>
      <c r="F3991" s="1" t="s">
        <v>34</v>
      </c>
      <c r="G3991" s="1" t="s">
        <v>36</v>
      </c>
      <c r="H3991" s="1">
        <v>1018</v>
      </c>
      <c r="I3991" s="1">
        <v>852.79</v>
      </c>
      <c r="J3991" s="1">
        <v>1106.78</v>
      </c>
      <c r="K3991" s="1">
        <v>270</v>
      </c>
      <c r="L3991" s="1">
        <f>Table49[[#This Row],[Selling_Price]]-Table49[[#This Row],[Market_Price]]</f>
        <v>253.99</v>
      </c>
      <c r="M3991" s="1">
        <f>Table49[[#This Row],[Quantity]]*Table49[[#This Row],[Selling_Price]]</f>
        <v>298830.59999999998</v>
      </c>
      <c r="N3991" s="1">
        <f>Table49[[#This Row],[Quantity]]*Table49[[#This Row],[Profit_Per_Quantity]]</f>
        <v>68577.3</v>
      </c>
      <c r="O3991" s="1" t="s">
        <v>47</v>
      </c>
    </row>
    <row r="3992" spans="1:15" x14ac:dyDescent="0.3">
      <c r="A3992" s="1" t="s">
        <v>6523</v>
      </c>
      <c r="B3992" s="1" t="s">
        <v>318</v>
      </c>
      <c r="C3992" s="14" t="s">
        <v>5075</v>
      </c>
      <c r="D3992" s="1" t="s">
        <v>20</v>
      </c>
      <c r="E3992" s="1" t="s">
        <v>4351</v>
      </c>
      <c r="F3992" s="1" t="s">
        <v>31</v>
      </c>
      <c r="G3992" s="1" t="s">
        <v>41</v>
      </c>
      <c r="H3992" s="1">
        <v>1082</v>
      </c>
      <c r="I3992" s="1">
        <v>358.33</v>
      </c>
      <c r="J3992" s="1">
        <v>603.26</v>
      </c>
      <c r="K3992" s="1">
        <v>223</v>
      </c>
      <c r="L3992" s="1">
        <f>Table49[[#This Row],[Selling_Price]]-Table49[[#This Row],[Market_Price]]</f>
        <v>244.93</v>
      </c>
      <c r="M3992" s="1">
        <f>Table49[[#This Row],[Quantity]]*Table49[[#This Row],[Selling_Price]]</f>
        <v>134526.98000000001</v>
      </c>
      <c r="N3992" s="1">
        <f>Table49[[#This Row],[Quantity]]*Table49[[#This Row],[Profit_Per_Quantity]]</f>
        <v>54619.39</v>
      </c>
      <c r="O3992" s="1" t="s">
        <v>47</v>
      </c>
    </row>
    <row r="3993" spans="1:15" x14ac:dyDescent="0.3">
      <c r="A3993" s="1" t="s">
        <v>8320</v>
      </c>
      <c r="B3993" s="1" t="s">
        <v>556</v>
      </c>
      <c r="C3993" s="14" t="s">
        <v>6223</v>
      </c>
      <c r="D3993" s="1" t="s">
        <v>13</v>
      </c>
      <c r="E3993" s="1" t="s">
        <v>27</v>
      </c>
      <c r="F3993" s="1" t="s">
        <v>35</v>
      </c>
      <c r="G3993" s="1" t="s">
        <v>40</v>
      </c>
      <c r="H3993" s="1">
        <v>1021</v>
      </c>
      <c r="I3993" s="1">
        <v>600.94000000000005</v>
      </c>
      <c r="J3993" s="1">
        <v>665.12</v>
      </c>
      <c r="K3993" s="1">
        <v>488</v>
      </c>
      <c r="L3993" s="1">
        <f>Table49[[#This Row],[Selling_Price]]-Table49[[#This Row],[Market_Price]]</f>
        <v>64.17999999999995</v>
      </c>
      <c r="M3993" s="1">
        <f>Table49[[#This Row],[Quantity]]*Table49[[#This Row],[Selling_Price]]</f>
        <v>324578.56</v>
      </c>
      <c r="N3993" s="1">
        <f>Table49[[#This Row],[Quantity]]*Table49[[#This Row],[Profit_Per_Quantity]]</f>
        <v>31319.839999999975</v>
      </c>
      <c r="O3993" s="1" t="s">
        <v>47</v>
      </c>
    </row>
    <row r="3994" spans="1:15" x14ac:dyDescent="0.3">
      <c r="A3994" s="1" t="s">
        <v>10537</v>
      </c>
      <c r="B3994" s="1" t="s">
        <v>4089</v>
      </c>
      <c r="C3994" s="14" t="s">
        <v>4607</v>
      </c>
      <c r="D3994" s="1" t="s">
        <v>12</v>
      </c>
      <c r="E3994" s="1" t="s">
        <v>30</v>
      </c>
      <c r="F3994" s="1" t="s">
        <v>34</v>
      </c>
      <c r="G3994" s="1" t="s">
        <v>42</v>
      </c>
      <c r="H3994" s="1">
        <v>1023</v>
      </c>
      <c r="I3994" s="1">
        <v>1158.6300000000001</v>
      </c>
      <c r="J3994" s="1">
        <v>2249.62</v>
      </c>
      <c r="K3994" s="1">
        <v>234</v>
      </c>
      <c r="L3994" s="1">
        <f>Table49[[#This Row],[Selling_Price]]-Table49[[#This Row],[Market_Price]]</f>
        <v>1090.9899999999998</v>
      </c>
      <c r="M3994" s="1">
        <f>Table49[[#This Row],[Quantity]]*Table49[[#This Row],[Selling_Price]]</f>
        <v>526411.07999999996</v>
      </c>
      <c r="N3994" s="1">
        <f>Table49[[#This Row],[Quantity]]*Table49[[#This Row],[Profit_Per_Quantity]]</f>
        <v>255291.65999999995</v>
      </c>
      <c r="O3994" s="1" t="s">
        <v>47</v>
      </c>
    </row>
    <row r="3995" spans="1:15" x14ac:dyDescent="0.3">
      <c r="A3995" s="1" t="s">
        <v>10286</v>
      </c>
      <c r="B3995" s="1" t="s">
        <v>3691</v>
      </c>
      <c r="C3995" s="14" t="s">
        <v>4943</v>
      </c>
      <c r="D3995" s="1" t="s">
        <v>11</v>
      </c>
      <c r="E3995" s="1" t="s">
        <v>27</v>
      </c>
      <c r="F3995" s="1" t="s">
        <v>31</v>
      </c>
      <c r="G3995" s="1" t="s">
        <v>38</v>
      </c>
      <c r="H3995" s="1">
        <v>1002</v>
      </c>
      <c r="I3995" s="1">
        <v>1235.54</v>
      </c>
      <c r="J3995" s="1">
        <v>1861.26</v>
      </c>
      <c r="K3995" s="1">
        <v>428</v>
      </c>
      <c r="L3995" s="1">
        <f>Table49[[#This Row],[Selling_Price]]-Table49[[#This Row],[Market_Price]]</f>
        <v>625.72</v>
      </c>
      <c r="M3995" s="1">
        <f>Table49[[#This Row],[Quantity]]*Table49[[#This Row],[Selling_Price]]</f>
        <v>796619.28</v>
      </c>
      <c r="N3995" s="1">
        <f>Table49[[#This Row],[Quantity]]*Table49[[#This Row],[Profit_Per_Quantity]]</f>
        <v>267808.16000000003</v>
      </c>
      <c r="O3995" s="1" t="s">
        <v>47</v>
      </c>
    </row>
    <row r="3996" spans="1:15" x14ac:dyDescent="0.3">
      <c r="A3996" s="1" t="s">
        <v>8026</v>
      </c>
      <c r="B3996" s="1" t="s">
        <v>282</v>
      </c>
      <c r="C3996" s="14" t="s">
        <v>5460</v>
      </c>
      <c r="D3996" s="1" t="s">
        <v>14</v>
      </c>
      <c r="E3996" s="1" t="s">
        <v>27</v>
      </c>
      <c r="F3996" s="1" t="s">
        <v>31</v>
      </c>
      <c r="G3996" s="1" t="s">
        <v>41</v>
      </c>
      <c r="H3996" s="1">
        <v>1062</v>
      </c>
      <c r="I3996" s="1">
        <v>326.60000000000002</v>
      </c>
      <c r="J3996" s="1">
        <v>446.11</v>
      </c>
      <c r="K3996" s="1">
        <v>266</v>
      </c>
      <c r="L3996" s="1">
        <f>Table49[[#This Row],[Selling_Price]]-Table49[[#This Row],[Market_Price]]</f>
        <v>119.50999999999999</v>
      </c>
      <c r="M3996" s="1">
        <f>Table49[[#This Row],[Quantity]]*Table49[[#This Row],[Selling_Price]]</f>
        <v>118665.26000000001</v>
      </c>
      <c r="N3996" s="1">
        <f>Table49[[#This Row],[Quantity]]*Table49[[#This Row],[Profit_Per_Quantity]]</f>
        <v>31789.659999999996</v>
      </c>
      <c r="O3996" s="1" t="s">
        <v>47</v>
      </c>
    </row>
    <row r="3997" spans="1:15" x14ac:dyDescent="0.3">
      <c r="A3997" s="1" t="s">
        <v>9868</v>
      </c>
      <c r="B3997" s="1" t="s">
        <v>3047</v>
      </c>
      <c r="C3997" s="14" t="s">
        <v>5020</v>
      </c>
      <c r="D3997" s="1" t="s">
        <v>15</v>
      </c>
      <c r="E3997" s="1" t="s">
        <v>28</v>
      </c>
      <c r="F3997" s="1" t="s">
        <v>34</v>
      </c>
      <c r="G3997" s="1" t="s">
        <v>37</v>
      </c>
      <c r="H3997" s="1">
        <v>1068</v>
      </c>
      <c r="I3997" s="1">
        <v>241.28</v>
      </c>
      <c r="J3997" s="1">
        <v>452.25</v>
      </c>
      <c r="K3997" s="1">
        <v>315</v>
      </c>
      <c r="L3997" s="1">
        <f>Table49[[#This Row],[Selling_Price]]-Table49[[#This Row],[Market_Price]]</f>
        <v>210.97</v>
      </c>
      <c r="M3997" s="1">
        <f>Table49[[#This Row],[Quantity]]*Table49[[#This Row],[Selling_Price]]</f>
        <v>142458.75</v>
      </c>
      <c r="N3997" s="1">
        <f>Table49[[#This Row],[Quantity]]*Table49[[#This Row],[Profit_Per_Quantity]]</f>
        <v>66455.55</v>
      </c>
      <c r="O3997" s="1" t="s">
        <v>47</v>
      </c>
    </row>
    <row r="3998" spans="1:15" x14ac:dyDescent="0.3">
      <c r="A3998" s="1" t="s">
        <v>6715</v>
      </c>
      <c r="B3998" s="1" t="s">
        <v>1279</v>
      </c>
      <c r="C3998" s="14" t="s">
        <v>5663</v>
      </c>
      <c r="D3998" s="1" t="s">
        <v>15</v>
      </c>
      <c r="E3998" s="1" t="s">
        <v>26</v>
      </c>
      <c r="F3998" s="1" t="s">
        <v>35</v>
      </c>
      <c r="G3998" s="1" t="s">
        <v>41</v>
      </c>
      <c r="H3998" s="1">
        <v>1025</v>
      </c>
      <c r="I3998" s="1">
        <v>762.18</v>
      </c>
      <c r="J3998" s="1">
        <v>1088.3399999999999</v>
      </c>
      <c r="K3998" s="1">
        <v>89</v>
      </c>
      <c r="L3998" s="1">
        <f>Table49[[#This Row],[Selling_Price]]-Table49[[#This Row],[Market_Price]]</f>
        <v>326.15999999999997</v>
      </c>
      <c r="M3998" s="1">
        <f>Table49[[#This Row],[Quantity]]*Table49[[#This Row],[Selling_Price]]</f>
        <v>96862.26</v>
      </c>
      <c r="N3998" s="1">
        <f>Table49[[#This Row],[Quantity]]*Table49[[#This Row],[Profit_Per_Quantity]]</f>
        <v>29028.239999999998</v>
      </c>
      <c r="O3998" s="1" t="s">
        <v>47</v>
      </c>
    </row>
    <row r="3999" spans="1:15" x14ac:dyDescent="0.3">
      <c r="A3999" s="1" t="s">
        <v>7842</v>
      </c>
      <c r="B3999" s="1" t="s">
        <v>1152</v>
      </c>
      <c r="C3999" s="14" t="s">
        <v>4898</v>
      </c>
      <c r="D3999" s="1" t="s">
        <v>18</v>
      </c>
      <c r="E3999" s="1" t="s">
        <v>4349</v>
      </c>
      <c r="F3999" s="1" t="s">
        <v>33</v>
      </c>
      <c r="G3999" s="1" t="s">
        <v>44</v>
      </c>
      <c r="H3999" s="1">
        <v>1022</v>
      </c>
      <c r="I3999" s="1">
        <v>319.33</v>
      </c>
      <c r="J3999" s="1">
        <v>461.53</v>
      </c>
      <c r="K3999" s="1">
        <v>443</v>
      </c>
      <c r="L3999" s="1">
        <f>Table49[[#This Row],[Selling_Price]]-Table49[[#This Row],[Market_Price]]</f>
        <v>142.19999999999999</v>
      </c>
      <c r="M3999" s="1">
        <f>Table49[[#This Row],[Quantity]]*Table49[[#This Row],[Selling_Price]]</f>
        <v>204457.78999999998</v>
      </c>
      <c r="N3999" s="1">
        <f>Table49[[#This Row],[Quantity]]*Table49[[#This Row],[Profit_Per_Quantity]]</f>
        <v>62994.6</v>
      </c>
      <c r="O3999" s="1" t="s">
        <v>47</v>
      </c>
    </row>
    <row r="4000" spans="1:15" x14ac:dyDescent="0.3">
      <c r="A4000" s="1" t="s">
        <v>9417</v>
      </c>
      <c r="B4000" s="1" t="s">
        <v>2335</v>
      </c>
      <c r="C4000" s="14" t="s">
        <v>5734</v>
      </c>
      <c r="D4000" s="1" t="s">
        <v>17</v>
      </c>
      <c r="E4000" s="1" t="s">
        <v>28</v>
      </c>
      <c r="F4000" s="1" t="s">
        <v>35</v>
      </c>
      <c r="G4000" s="1" t="s">
        <v>45</v>
      </c>
      <c r="H4000" s="1">
        <v>1036</v>
      </c>
      <c r="I4000" s="1">
        <v>1132.24</v>
      </c>
      <c r="J4000" s="1">
        <v>1920.04</v>
      </c>
      <c r="K4000" s="1">
        <v>402</v>
      </c>
      <c r="L4000" s="1">
        <f>Table49[[#This Row],[Selling_Price]]-Table49[[#This Row],[Market_Price]]</f>
        <v>787.8</v>
      </c>
      <c r="M4000" s="1">
        <f>Table49[[#This Row],[Quantity]]*Table49[[#This Row],[Selling_Price]]</f>
        <v>771856.08</v>
      </c>
      <c r="N4000" s="1">
        <f>Table49[[#This Row],[Quantity]]*Table49[[#This Row],[Profit_Per_Quantity]]</f>
        <v>316695.59999999998</v>
      </c>
      <c r="O4000" s="1" t="s">
        <v>47</v>
      </c>
    </row>
    <row r="4001" spans="1:15" x14ac:dyDescent="0.3">
      <c r="A4001" s="1" t="s">
        <v>8982</v>
      </c>
      <c r="B4001" s="1" t="s">
        <v>624</v>
      </c>
      <c r="C4001" s="14" t="s">
        <v>5311</v>
      </c>
      <c r="D4001" s="1" t="s">
        <v>17</v>
      </c>
      <c r="E4001" s="1" t="s">
        <v>4351</v>
      </c>
      <c r="F4001" s="1" t="s">
        <v>33</v>
      </c>
      <c r="G4001" s="1" t="s">
        <v>37</v>
      </c>
      <c r="H4001" s="1">
        <v>1059</v>
      </c>
      <c r="I4001" s="1">
        <v>1160.8900000000001</v>
      </c>
      <c r="J4001" s="1">
        <v>1970.88</v>
      </c>
      <c r="K4001" s="1">
        <v>34</v>
      </c>
      <c r="L4001" s="1">
        <f>Table49[[#This Row],[Selling_Price]]-Table49[[#This Row],[Market_Price]]</f>
        <v>809.99</v>
      </c>
      <c r="M4001" s="1">
        <f>Table49[[#This Row],[Quantity]]*Table49[[#This Row],[Selling_Price]]</f>
        <v>67009.919999999998</v>
      </c>
      <c r="N4001" s="1">
        <f>Table49[[#This Row],[Quantity]]*Table49[[#This Row],[Profit_Per_Quantity]]</f>
        <v>27539.66</v>
      </c>
      <c r="O4001" s="1" t="s">
        <v>47</v>
      </c>
    </row>
    <row r="4002" spans="1:15" x14ac:dyDescent="0.3">
      <c r="A4002" s="1" t="s">
        <v>7493</v>
      </c>
      <c r="B4002" s="1" t="s">
        <v>2074</v>
      </c>
      <c r="C4002" s="14" t="s">
        <v>4510</v>
      </c>
      <c r="D4002" s="1" t="s">
        <v>12</v>
      </c>
      <c r="E4002" s="1" t="s">
        <v>28</v>
      </c>
      <c r="F4002" s="1" t="s">
        <v>35</v>
      </c>
      <c r="G4002" s="1" t="s">
        <v>42</v>
      </c>
      <c r="H4002" s="1">
        <v>1076</v>
      </c>
      <c r="I4002" s="1">
        <v>1537.49</v>
      </c>
      <c r="J4002" s="1">
        <v>1832.88</v>
      </c>
      <c r="K4002" s="1">
        <v>470</v>
      </c>
      <c r="L4002" s="1">
        <f>Table49[[#This Row],[Selling_Price]]-Table49[[#This Row],[Market_Price]]</f>
        <v>295.3900000000001</v>
      </c>
      <c r="M4002" s="1">
        <f>Table49[[#This Row],[Quantity]]*Table49[[#This Row],[Selling_Price]]</f>
        <v>861453.60000000009</v>
      </c>
      <c r="N4002" s="1">
        <f>Table49[[#This Row],[Quantity]]*Table49[[#This Row],[Profit_Per_Quantity]]</f>
        <v>138833.30000000005</v>
      </c>
      <c r="O4002" s="1" t="s">
        <v>47</v>
      </c>
    </row>
    <row r="4003" spans="1:15" x14ac:dyDescent="0.3">
      <c r="A4003" s="1" t="s">
        <v>9202</v>
      </c>
      <c r="B4003" s="1" t="s">
        <v>1994</v>
      </c>
      <c r="C4003" s="14" t="s">
        <v>4408</v>
      </c>
      <c r="D4003" s="1" t="s">
        <v>20</v>
      </c>
      <c r="E4003" s="1" t="s">
        <v>29</v>
      </c>
      <c r="F4003" s="1" t="s">
        <v>31</v>
      </c>
      <c r="G4003" s="1" t="s">
        <v>42</v>
      </c>
      <c r="H4003" s="1">
        <v>1095</v>
      </c>
      <c r="I4003" s="1">
        <v>1108.23</v>
      </c>
      <c r="J4003" s="1">
        <v>1997.12</v>
      </c>
      <c r="K4003" s="1">
        <v>248</v>
      </c>
      <c r="L4003" s="1">
        <f>Table49[[#This Row],[Selling_Price]]-Table49[[#This Row],[Market_Price]]</f>
        <v>888.88999999999987</v>
      </c>
      <c r="M4003" s="1">
        <f>Table49[[#This Row],[Quantity]]*Table49[[#This Row],[Selling_Price]]</f>
        <v>495285.75999999995</v>
      </c>
      <c r="N4003" s="1">
        <f>Table49[[#This Row],[Quantity]]*Table49[[#This Row],[Profit_Per_Quantity]]</f>
        <v>220444.71999999997</v>
      </c>
      <c r="O4003" s="1" t="s">
        <v>47</v>
      </c>
    </row>
    <row r="4004" spans="1:15" x14ac:dyDescent="0.3">
      <c r="A4004" s="1" t="s">
        <v>9307</v>
      </c>
      <c r="B4004" s="1" t="s">
        <v>2164</v>
      </c>
      <c r="C4004" s="14" t="s">
        <v>5799</v>
      </c>
      <c r="D4004" s="1" t="s">
        <v>12</v>
      </c>
      <c r="E4004" s="1" t="s">
        <v>28</v>
      </c>
      <c r="F4004" s="1" t="s">
        <v>31</v>
      </c>
      <c r="G4004" s="1" t="s">
        <v>36</v>
      </c>
      <c r="H4004" s="1">
        <v>1071</v>
      </c>
      <c r="I4004" s="1">
        <v>653.52</v>
      </c>
      <c r="J4004" s="1">
        <v>957.62</v>
      </c>
      <c r="K4004" s="1">
        <v>113</v>
      </c>
      <c r="L4004" s="1">
        <f>Table49[[#This Row],[Selling_Price]]-Table49[[#This Row],[Market_Price]]</f>
        <v>304.10000000000002</v>
      </c>
      <c r="M4004" s="1">
        <f>Table49[[#This Row],[Quantity]]*Table49[[#This Row],[Selling_Price]]</f>
        <v>108211.06</v>
      </c>
      <c r="N4004" s="1">
        <f>Table49[[#This Row],[Quantity]]*Table49[[#This Row],[Profit_Per_Quantity]]</f>
        <v>34363.300000000003</v>
      </c>
      <c r="O4004" s="1" t="s">
        <v>47</v>
      </c>
    </row>
    <row r="4005" spans="1:15" x14ac:dyDescent="0.3">
      <c r="A4005" s="1" t="s">
        <v>8108</v>
      </c>
      <c r="B4005" s="1" t="s">
        <v>196</v>
      </c>
      <c r="C4005" s="14" t="s">
        <v>6271</v>
      </c>
      <c r="D4005" s="1" t="s">
        <v>18</v>
      </c>
      <c r="E4005" s="1" t="s">
        <v>4351</v>
      </c>
      <c r="F4005" s="1" t="s">
        <v>33</v>
      </c>
      <c r="G4005" s="1" t="s">
        <v>41</v>
      </c>
      <c r="H4005" s="1">
        <v>1035</v>
      </c>
      <c r="I4005" s="1">
        <v>1762.28</v>
      </c>
      <c r="J4005" s="1">
        <v>3195.1</v>
      </c>
      <c r="K4005" s="1">
        <v>353</v>
      </c>
      <c r="L4005" s="1">
        <f>Table49[[#This Row],[Selling_Price]]-Table49[[#This Row],[Market_Price]]</f>
        <v>1432.82</v>
      </c>
      <c r="M4005" s="1">
        <f>Table49[[#This Row],[Quantity]]*Table49[[#This Row],[Selling_Price]]</f>
        <v>1127870.3</v>
      </c>
      <c r="N4005" s="1">
        <f>Table49[[#This Row],[Quantity]]*Table49[[#This Row],[Profit_Per_Quantity]]</f>
        <v>505785.45999999996</v>
      </c>
      <c r="O4005" s="1" t="s">
        <v>47</v>
      </c>
    </row>
    <row r="4006" spans="1:15" x14ac:dyDescent="0.3">
      <c r="A4006" s="1" t="s">
        <v>8289</v>
      </c>
      <c r="B4006" s="1" t="s">
        <v>513</v>
      </c>
      <c r="C4006" s="14" t="s">
        <v>4843</v>
      </c>
      <c r="D4006" s="1" t="s">
        <v>20</v>
      </c>
      <c r="E4006" s="1" t="s">
        <v>25</v>
      </c>
      <c r="F4006" s="1" t="s">
        <v>35</v>
      </c>
      <c r="G4006" s="1" t="s">
        <v>42</v>
      </c>
      <c r="H4006" s="1">
        <v>1097</v>
      </c>
      <c r="I4006" s="1">
        <v>1709.18</v>
      </c>
      <c r="J4006" s="1">
        <v>3293.97</v>
      </c>
      <c r="K4006" s="1">
        <v>93</v>
      </c>
      <c r="L4006" s="1">
        <f>Table49[[#This Row],[Selling_Price]]-Table49[[#This Row],[Market_Price]]</f>
        <v>1584.7899999999997</v>
      </c>
      <c r="M4006" s="1">
        <f>Table49[[#This Row],[Quantity]]*Table49[[#This Row],[Selling_Price]]</f>
        <v>306339.20999999996</v>
      </c>
      <c r="N4006" s="1">
        <f>Table49[[#This Row],[Quantity]]*Table49[[#This Row],[Profit_Per_Quantity]]</f>
        <v>147385.46999999997</v>
      </c>
      <c r="O4006" s="1" t="s">
        <v>47</v>
      </c>
    </row>
    <row r="4007" spans="1:15" x14ac:dyDescent="0.3">
      <c r="A4007" s="1" t="s">
        <v>9557</v>
      </c>
      <c r="B4007" s="1" t="s">
        <v>2549</v>
      </c>
      <c r="C4007" s="14" t="s">
        <v>5648</v>
      </c>
      <c r="D4007" s="1" t="s">
        <v>14</v>
      </c>
      <c r="E4007" s="1" t="s">
        <v>28</v>
      </c>
      <c r="F4007" s="1" t="s">
        <v>33</v>
      </c>
      <c r="G4007" s="1" t="s">
        <v>4352</v>
      </c>
      <c r="H4007" s="1">
        <v>1028</v>
      </c>
      <c r="I4007" s="1">
        <v>787.53</v>
      </c>
      <c r="J4007" s="1">
        <v>1112.22</v>
      </c>
      <c r="K4007" s="1">
        <v>424</v>
      </c>
      <c r="L4007" s="1">
        <f>Table49[[#This Row],[Selling_Price]]-Table49[[#This Row],[Market_Price]]</f>
        <v>324.69000000000005</v>
      </c>
      <c r="M4007" s="1">
        <f>Table49[[#This Row],[Quantity]]*Table49[[#This Row],[Selling_Price]]</f>
        <v>471581.28</v>
      </c>
      <c r="N4007" s="1">
        <f>Table49[[#This Row],[Quantity]]*Table49[[#This Row],[Profit_Per_Quantity]]</f>
        <v>137668.56000000003</v>
      </c>
      <c r="O4007" s="1" t="s">
        <v>47</v>
      </c>
    </row>
    <row r="4008" spans="1:15" x14ac:dyDescent="0.3">
      <c r="A4008" s="1" t="s">
        <v>6833</v>
      </c>
      <c r="B4008" s="1" t="s">
        <v>244</v>
      </c>
      <c r="C4008" s="14" t="s">
        <v>6073</v>
      </c>
      <c r="D4008" s="1" t="s">
        <v>14</v>
      </c>
      <c r="E4008" s="1" t="s">
        <v>25</v>
      </c>
      <c r="F4008" s="1" t="s">
        <v>32</v>
      </c>
      <c r="G4008" s="1" t="s">
        <v>45</v>
      </c>
      <c r="H4008" s="1">
        <v>1004</v>
      </c>
      <c r="I4008" s="1">
        <v>382.8</v>
      </c>
      <c r="J4008" s="1">
        <v>571.20000000000005</v>
      </c>
      <c r="K4008" s="1">
        <v>312</v>
      </c>
      <c r="L4008" s="1">
        <f>Table49[[#This Row],[Selling_Price]]-Table49[[#This Row],[Market_Price]]</f>
        <v>188.40000000000003</v>
      </c>
      <c r="M4008" s="1">
        <f>Table49[[#This Row],[Quantity]]*Table49[[#This Row],[Selling_Price]]</f>
        <v>178214.40000000002</v>
      </c>
      <c r="N4008" s="1">
        <f>Table49[[#This Row],[Quantity]]*Table49[[#This Row],[Profit_Per_Quantity]]</f>
        <v>58780.80000000001</v>
      </c>
      <c r="O4008" s="1" t="s">
        <v>47</v>
      </c>
    </row>
    <row r="4009" spans="1:15" x14ac:dyDescent="0.3">
      <c r="A4009" s="1" t="s">
        <v>7849</v>
      </c>
      <c r="B4009" s="1" t="s">
        <v>401</v>
      </c>
      <c r="C4009" s="14" t="s">
        <v>5655</v>
      </c>
      <c r="D4009" s="1" t="s">
        <v>18</v>
      </c>
      <c r="E4009" s="1" t="s">
        <v>30</v>
      </c>
      <c r="F4009" s="1" t="s">
        <v>32</v>
      </c>
      <c r="G4009" s="1" t="s">
        <v>36</v>
      </c>
      <c r="H4009" s="1">
        <v>1063</v>
      </c>
      <c r="I4009" s="1">
        <v>1147.31</v>
      </c>
      <c r="J4009" s="1">
        <v>1378.17</v>
      </c>
      <c r="K4009" s="1">
        <v>320</v>
      </c>
      <c r="L4009" s="1">
        <f>Table49[[#This Row],[Selling_Price]]-Table49[[#This Row],[Market_Price]]</f>
        <v>230.86000000000013</v>
      </c>
      <c r="M4009" s="1">
        <f>Table49[[#This Row],[Quantity]]*Table49[[#This Row],[Selling_Price]]</f>
        <v>441014.4</v>
      </c>
      <c r="N4009" s="1">
        <f>Table49[[#This Row],[Quantity]]*Table49[[#This Row],[Profit_Per_Quantity]]</f>
        <v>73875.200000000041</v>
      </c>
      <c r="O4009" s="1" t="s">
        <v>47</v>
      </c>
    </row>
    <row r="4010" spans="1:15" x14ac:dyDescent="0.3">
      <c r="A4010" s="1" t="s">
        <v>10166</v>
      </c>
      <c r="B4010" s="1" t="s">
        <v>3526</v>
      </c>
      <c r="C4010" s="14" t="s">
        <v>5073</v>
      </c>
      <c r="D4010" s="1" t="s">
        <v>13</v>
      </c>
      <c r="E4010" s="1" t="s">
        <v>26</v>
      </c>
      <c r="F4010" s="1" t="s">
        <v>35</v>
      </c>
      <c r="G4010" s="1" t="s">
        <v>4352</v>
      </c>
      <c r="H4010" s="1">
        <v>1027</v>
      </c>
      <c r="I4010" s="1">
        <v>1931.06</v>
      </c>
      <c r="J4010" s="1">
        <v>3851.84</v>
      </c>
      <c r="K4010" s="1">
        <v>458</v>
      </c>
      <c r="L4010" s="1">
        <f>Table49[[#This Row],[Selling_Price]]-Table49[[#This Row],[Market_Price]]</f>
        <v>1920.7800000000002</v>
      </c>
      <c r="M4010" s="1">
        <f>Table49[[#This Row],[Quantity]]*Table49[[#This Row],[Selling_Price]]</f>
        <v>1764142.72</v>
      </c>
      <c r="N4010" s="1">
        <f>Table49[[#This Row],[Quantity]]*Table49[[#This Row],[Profit_Per_Quantity]]</f>
        <v>879717.24000000011</v>
      </c>
      <c r="O4010" s="1" t="s">
        <v>47</v>
      </c>
    </row>
    <row r="4011" spans="1:15" x14ac:dyDescent="0.3">
      <c r="A4011" s="1" t="s">
        <v>7763</v>
      </c>
      <c r="B4011" s="1" t="s">
        <v>2690</v>
      </c>
      <c r="C4011" s="14" t="s">
        <v>5585</v>
      </c>
      <c r="D4011" s="1" t="s">
        <v>13</v>
      </c>
      <c r="E4011" s="1" t="s">
        <v>30</v>
      </c>
      <c r="F4011" s="1" t="s">
        <v>32</v>
      </c>
      <c r="G4011" s="1" t="s">
        <v>41</v>
      </c>
      <c r="H4011" s="1">
        <v>1096</v>
      </c>
      <c r="I4011" s="1">
        <v>1057.72</v>
      </c>
      <c r="J4011" s="1">
        <v>1400.3</v>
      </c>
      <c r="K4011" s="1">
        <v>133</v>
      </c>
      <c r="L4011" s="1">
        <f>Table49[[#This Row],[Selling_Price]]-Table49[[#This Row],[Market_Price]]</f>
        <v>342.57999999999993</v>
      </c>
      <c r="M4011" s="1">
        <f>Table49[[#This Row],[Quantity]]*Table49[[#This Row],[Selling_Price]]</f>
        <v>186239.9</v>
      </c>
      <c r="N4011" s="1">
        <f>Table49[[#This Row],[Quantity]]*Table49[[#This Row],[Profit_Per_Quantity]]</f>
        <v>45563.139999999992</v>
      </c>
      <c r="O4011" s="1" t="s">
        <v>47</v>
      </c>
    </row>
    <row r="4012" spans="1:15" x14ac:dyDescent="0.3">
      <c r="A4012" s="1" t="s">
        <v>9995</v>
      </c>
      <c r="B4012" s="1" t="s">
        <v>3253</v>
      </c>
      <c r="C4012" s="14" t="s">
        <v>5264</v>
      </c>
      <c r="D4012" s="1" t="s">
        <v>13</v>
      </c>
      <c r="E4012" s="1" t="s">
        <v>27</v>
      </c>
      <c r="F4012" s="1" t="s">
        <v>35</v>
      </c>
      <c r="G4012" s="1" t="s">
        <v>4352</v>
      </c>
      <c r="H4012" s="1">
        <v>1054</v>
      </c>
      <c r="I4012" s="1">
        <v>1067.9100000000001</v>
      </c>
      <c r="J4012" s="1">
        <v>1426.45</v>
      </c>
      <c r="K4012" s="1">
        <v>435</v>
      </c>
      <c r="L4012" s="1">
        <f>Table49[[#This Row],[Selling_Price]]-Table49[[#This Row],[Market_Price]]</f>
        <v>358.53999999999996</v>
      </c>
      <c r="M4012" s="1">
        <f>Table49[[#This Row],[Quantity]]*Table49[[#This Row],[Selling_Price]]</f>
        <v>620505.75</v>
      </c>
      <c r="N4012" s="1">
        <f>Table49[[#This Row],[Quantity]]*Table49[[#This Row],[Profit_Per_Quantity]]</f>
        <v>155964.9</v>
      </c>
      <c r="O4012" s="1" t="s">
        <v>47</v>
      </c>
    </row>
    <row r="4013" spans="1:15" x14ac:dyDescent="0.3">
      <c r="A4013" s="1" t="s">
        <v>8020</v>
      </c>
      <c r="B4013" s="1" t="s">
        <v>3363</v>
      </c>
      <c r="C4013" s="14" t="s">
        <v>4526</v>
      </c>
      <c r="D4013" s="1" t="s">
        <v>20</v>
      </c>
      <c r="E4013" s="1" t="s">
        <v>27</v>
      </c>
      <c r="F4013" s="1" t="s">
        <v>35</v>
      </c>
      <c r="G4013" s="1" t="s">
        <v>42</v>
      </c>
      <c r="H4013" s="1">
        <v>1030</v>
      </c>
      <c r="I4013" s="1">
        <v>228.79</v>
      </c>
      <c r="J4013" s="1">
        <v>405.39</v>
      </c>
      <c r="K4013" s="1">
        <v>196</v>
      </c>
      <c r="L4013" s="1">
        <f>Table49[[#This Row],[Selling_Price]]-Table49[[#This Row],[Market_Price]]</f>
        <v>176.6</v>
      </c>
      <c r="M4013" s="1">
        <f>Table49[[#This Row],[Quantity]]*Table49[[#This Row],[Selling_Price]]</f>
        <v>79456.44</v>
      </c>
      <c r="N4013" s="1">
        <f>Table49[[#This Row],[Quantity]]*Table49[[#This Row],[Profit_Per_Quantity]]</f>
        <v>34613.599999999999</v>
      </c>
      <c r="O4013" s="1" t="s">
        <v>47</v>
      </c>
    </row>
    <row r="4014" spans="1:15" x14ac:dyDescent="0.3">
      <c r="A4014" s="1" t="s">
        <v>8738</v>
      </c>
      <c r="B4014" s="1" t="s">
        <v>1232</v>
      </c>
      <c r="C4014" s="14" t="s">
        <v>5270</v>
      </c>
      <c r="D4014" s="1" t="s">
        <v>11</v>
      </c>
      <c r="E4014" s="1" t="s">
        <v>30</v>
      </c>
      <c r="F4014" s="1" t="s">
        <v>31</v>
      </c>
      <c r="G4014" s="1" t="s">
        <v>4352</v>
      </c>
      <c r="H4014" s="1">
        <v>1068</v>
      </c>
      <c r="I4014" s="1">
        <v>635.15</v>
      </c>
      <c r="J4014" s="1">
        <v>1016.26</v>
      </c>
      <c r="K4014" s="1">
        <v>230</v>
      </c>
      <c r="L4014" s="1">
        <f>Table49[[#This Row],[Selling_Price]]-Table49[[#This Row],[Market_Price]]</f>
        <v>381.11</v>
      </c>
      <c r="M4014" s="1">
        <f>Table49[[#This Row],[Quantity]]*Table49[[#This Row],[Selling_Price]]</f>
        <v>233739.8</v>
      </c>
      <c r="N4014" s="1">
        <f>Table49[[#This Row],[Quantity]]*Table49[[#This Row],[Profit_Per_Quantity]]</f>
        <v>87655.3</v>
      </c>
      <c r="O4014" s="1" t="s">
        <v>47</v>
      </c>
    </row>
    <row r="4015" spans="1:15" x14ac:dyDescent="0.3">
      <c r="A4015" s="1" t="s">
        <v>10140</v>
      </c>
      <c r="B4015" s="1" t="s">
        <v>3491</v>
      </c>
      <c r="C4015" s="14" t="s">
        <v>5100</v>
      </c>
      <c r="D4015" s="1" t="s">
        <v>13</v>
      </c>
      <c r="E4015" s="1" t="s">
        <v>4349</v>
      </c>
      <c r="F4015" s="1" t="s">
        <v>33</v>
      </c>
      <c r="G4015" s="1" t="s">
        <v>43</v>
      </c>
      <c r="H4015" s="1">
        <v>1062</v>
      </c>
      <c r="I4015" s="1">
        <v>1175.94</v>
      </c>
      <c r="J4015" s="1">
        <v>2173.56</v>
      </c>
      <c r="K4015" s="1">
        <v>98</v>
      </c>
      <c r="L4015" s="1">
        <f>Table49[[#This Row],[Selling_Price]]-Table49[[#This Row],[Market_Price]]</f>
        <v>997.61999999999989</v>
      </c>
      <c r="M4015" s="1">
        <f>Table49[[#This Row],[Quantity]]*Table49[[#This Row],[Selling_Price]]</f>
        <v>213008.88</v>
      </c>
      <c r="N4015" s="1">
        <f>Table49[[#This Row],[Quantity]]*Table49[[#This Row],[Profit_Per_Quantity]]</f>
        <v>97766.76</v>
      </c>
      <c r="O4015" s="1" t="s">
        <v>47</v>
      </c>
    </row>
    <row r="4016" spans="1:15" x14ac:dyDescent="0.3">
      <c r="A4016" s="1" t="s">
        <v>8590</v>
      </c>
      <c r="B4016" s="1" t="s">
        <v>995</v>
      </c>
      <c r="C4016" s="14" t="s">
        <v>6041</v>
      </c>
      <c r="D4016" s="1" t="s">
        <v>15</v>
      </c>
      <c r="E4016" s="1" t="s">
        <v>4349</v>
      </c>
      <c r="F4016" s="1" t="s">
        <v>31</v>
      </c>
      <c r="G4016" s="1" t="s">
        <v>40</v>
      </c>
      <c r="H4016" s="1">
        <v>1005</v>
      </c>
      <c r="I4016" s="1">
        <v>1869.56</v>
      </c>
      <c r="J4016" s="1">
        <v>3176.99</v>
      </c>
      <c r="K4016" s="1">
        <v>166</v>
      </c>
      <c r="L4016" s="1">
        <f>Table49[[#This Row],[Selling_Price]]-Table49[[#This Row],[Market_Price]]</f>
        <v>1307.4299999999998</v>
      </c>
      <c r="M4016" s="1">
        <f>Table49[[#This Row],[Quantity]]*Table49[[#This Row],[Selling_Price]]</f>
        <v>527380.34</v>
      </c>
      <c r="N4016" s="1">
        <f>Table49[[#This Row],[Quantity]]*Table49[[#This Row],[Profit_Per_Quantity]]</f>
        <v>217033.37999999998</v>
      </c>
      <c r="O4016" s="1" t="s">
        <v>47</v>
      </c>
    </row>
    <row r="4017" spans="1:15" x14ac:dyDescent="0.3">
      <c r="A4017" s="1" t="s">
        <v>7206</v>
      </c>
      <c r="B4017" s="1" t="s">
        <v>987</v>
      </c>
      <c r="C4017" s="14" t="s">
        <v>4644</v>
      </c>
      <c r="D4017" s="1" t="s">
        <v>14</v>
      </c>
      <c r="E4017" s="1" t="s">
        <v>27</v>
      </c>
      <c r="F4017" s="1" t="s">
        <v>32</v>
      </c>
      <c r="G4017" s="1" t="s">
        <v>43</v>
      </c>
      <c r="H4017" s="1">
        <v>1009</v>
      </c>
      <c r="I4017" s="1">
        <v>1460.1</v>
      </c>
      <c r="J4017" s="1">
        <v>2317.27</v>
      </c>
      <c r="K4017" s="1">
        <v>451</v>
      </c>
      <c r="L4017" s="1">
        <f>Table49[[#This Row],[Selling_Price]]-Table49[[#This Row],[Market_Price]]</f>
        <v>857.17000000000007</v>
      </c>
      <c r="M4017" s="1">
        <f>Table49[[#This Row],[Quantity]]*Table49[[#This Row],[Selling_Price]]</f>
        <v>1045088.77</v>
      </c>
      <c r="N4017" s="1">
        <f>Table49[[#This Row],[Quantity]]*Table49[[#This Row],[Profit_Per_Quantity]]</f>
        <v>386583.67000000004</v>
      </c>
      <c r="O4017" s="1" t="s">
        <v>47</v>
      </c>
    </row>
    <row r="4018" spans="1:15" x14ac:dyDescent="0.3">
      <c r="A4018" s="1" t="s">
        <v>9264</v>
      </c>
      <c r="B4018" s="1" t="s">
        <v>2090</v>
      </c>
      <c r="C4018" s="14" t="s">
        <v>5829</v>
      </c>
      <c r="D4018" s="1" t="s">
        <v>19</v>
      </c>
      <c r="E4018" s="1" t="s">
        <v>29</v>
      </c>
      <c r="F4018" s="1" t="s">
        <v>31</v>
      </c>
      <c r="G4018" s="1" t="s">
        <v>36</v>
      </c>
      <c r="H4018" s="1">
        <v>1042</v>
      </c>
      <c r="I4018" s="1">
        <v>471.03</v>
      </c>
      <c r="J4018" s="1">
        <v>714.67</v>
      </c>
      <c r="K4018" s="1">
        <v>219</v>
      </c>
      <c r="L4018" s="1">
        <f>Table49[[#This Row],[Selling_Price]]-Table49[[#This Row],[Market_Price]]</f>
        <v>243.64</v>
      </c>
      <c r="M4018" s="1">
        <f>Table49[[#This Row],[Quantity]]*Table49[[#This Row],[Selling_Price]]</f>
        <v>156512.72999999998</v>
      </c>
      <c r="N4018" s="1">
        <f>Table49[[#This Row],[Quantity]]*Table49[[#This Row],[Profit_Per_Quantity]]</f>
        <v>53357.159999999996</v>
      </c>
      <c r="O4018" s="1" t="s">
        <v>47</v>
      </c>
    </row>
    <row r="4019" spans="1:15" x14ac:dyDescent="0.3">
      <c r="A4019" s="1" t="s">
        <v>9502</v>
      </c>
      <c r="B4019" s="1" t="s">
        <v>2473</v>
      </c>
      <c r="C4019" s="14" t="s">
        <v>5678</v>
      </c>
      <c r="D4019" s="1" t="s">
        <v>14</v>
      </c>
      <c r="E4019" s="1" t="s">
        <v>29</v>
      </c>
      <c r="F4019" s="1" t="s">
        <v>35</v>
      </c>
      <c r="G4019" s="1" t="s">
        <v>4352</v>
      </c>
      <c r="H4019" s="1">
        <v>1009</v>
      </c>
      <c r="I4019" s="1">
        <v>433.22</v>
      </c>
      <c r="J4019" s="1">
        <v>499.77</v>
      </c>
      <c r="K4019" s="1">
        <v>441</v>
      </c>
      <c r="L4019" s="1">
        <f>Table49[[#This Row],[Selling_Price]]-Table49[[#This Row],[Market_Price]]</f>
        <v>66.549999999999955</v>
      </c>
      <c r="M4019" s="1">
        <f>Table49[[#This Row],[Quantity]]*Table49[[#This Row],[Selling_Price]]</f>
        <v>220398.56999999998</v>
      </c>
      <c r="N4019" s="1">
        <f>Table49[[#This Row],[Quantity]]*Table49[[#This Row],[Profit_Per_Quantity]]</f>
        <v>29348.549999999981</v>
      </c>
      <c r="O4019" s="1" t="s">
        <v>47</v>
      </c>
    </row>
    <row r="4020" spans="1:15" x14ac:dyDescent="0.3">
      <c r="A4020" s="1" t="s">
        <v>6406</v>
      </c>
      <c r="B4020" s="1" t="s">
        <v>1544</v>
      </c>
      <c r="C4020" s="14" t="s">
        <v>5983</v>
      </c>
      <c r="D4020" s="1" t="s">
        <v>13</v>
      </c>
      <c r="E4020" s="1" t="s">
        <v>25</v>
      </c>
      <c r="F4020" s="1" t="s">
        <v>33</v>
      </c>
      <c r="G4020" s="1" t="s">
        <v>43</v>
      </c>
      <c r="H4020" s="1">
        <v>1096</v>
      </c>
      <c r="I4020" s="1">
        <v>1708.51</v>
      </c>
      <c r="J4020" s="1">
        <v>2830.28</v>
      </c>
      <c r="K4020" s="1">
        <v>275</v>
      </c>
      <c r="L4020" s="1">
        <f>Table49[[#This Row],[Selling_Price]]-Table49[[#This Row],[Market_Price]]</f>
        <v>1121.7700000000002</v>
      </c>
      <c r="M4020" s="1">
        <f>Table49[[#This Row],[Quantity]]*Table49[[#This Row],[Selling_Price]]</f>
        <v>778327</v>
      </c>
      <c r="N4020" s="1">
        <f>Table49[[#This Row],[Quantity]]*Table49[[#This Row],[Profit_Per_Quantity]]</f>
        <v>308486.75000000006</v>
      </c>
      <c r="O4020" s="1" t="s">
        <v>47</v>
      </c>
    </row>
    <row r="4021" spans="1:15" x14ac:dyDescent="0.3">
      <c r="A4021" s="1" t="s">
        <v>10182</v>
      </c>
      <c r="B4021" s="1" t="s">
        <v>3550</v>
      </c>
      <c r="C4021" s="14" t="s">
        <v>4829</v>
      </c>
      <c r="D4021" s="1" t="s">
        <v>18</v>
      </c>
      <c r="E4021" s="1" t="s">
        <v>25</v>
      </c>
      <c r="F4021" s="1" t="s">
        <v>33</v>
      </c>
      <c r="G4021" s="1" t="s">
        <v>38</v>
      </c>
      <c r="H4021" s="1">
        <v>1076</v>
      </c>
      <c r="I4021" s="1">
        <v>341.62</v>
      </c>
      <c r="J4021" s="1">
        <v>394.42</v>
      </c>
      <c r="K4021" s="1">
        <v>356</v>
      </c>
      <c r="L4021" s="1">
        <f>Table49[[#This Row],[Selling_Price]]-Table49[[#This Row],[Market_Price]]</f>
        <v>52.800000000000011</v>
      </c>
      <c r="M4021" s="1">
        <f>Table49[[#This Row],[Quantity]]*Table49[[#This Row],[Selling_Price]]</f>
        <v>140413.52000000002</v>
      </c>
      <c r="N4021" s="1">
        <f>Table49[[#This Row],[Quantity]]*Table49[[#This Row],[Profit_Per_Quantity]]</f>
        <v>18796.800000000003</v>
      </c>
      <c r="O4021" s="1" t="s">
        <v>47</v>
      </c>
    </row>
    <row r="4022" spans="1:15" x14ac:dyDescent="0.3">
      <c r="A4022" s="1" t="s">
        <v>8217</v>
      </c>
      <c r="B4022" s="1" t="s">
        <v>389</v>
      </c>
      <c r="C4022" s="14" t="s">
        <v>5125</v>
      </c>
      <c r="D4022" s="1" t="s">
        <v>13</v>
      </c>
      <c r="E4022" s="1" t="s">
        <v>25</v>
      </c>
      <c r="F4022" s="1" t="s">
        <v>33</v>
      </c>
      <c r="G4022" s="1" t="s">
        <v>41</v>
      </c>
      <c r="H4022" s="1">
        <v>1006</v>
      </c>
      <c r="I4022" s="1">
        <v>1572.44</v>
      </c>
      <c r="J4022" s="1">
        <v>2122.2199999999998</v>
      </c>
      <c r="K4022" s="1">
        <v>445</v>
      </c>
      <c r="L4022" s="1">
        <f>Table49[[#This Row],[Selling_Price]]-Table49[[#This Row],[Market_Price]]</f>
        <v>549.77999999999975</v>
      </c>
      <c r="M4022" s="1">
        <f>Table49[[#This Row],[Quantity]]*Table49[[#This Row],[Selling_Price]]</f>
        <v>944387.89999999991</v>
      </c>
      <c r="N4022" s="1">
        <f>Table49[[#This Row],[Quantity]]*Table49[[#This Row],[Profit_Per_Quantity]]</f>
        <v>244652.09999999989</v>
      </c>
      <c r="O4022" s="1" t="s">
        <v>47</v>
      </c>
    </row>
    <row r="4023" spans="1:15" x14ac:dyDescent="0.3">
      <c r="A4023" s="1" t="s">
        <v>10604</v>
      </c>
      <c r="B4023" s="1" t="s">
        <v>389</v>
      </c>
      <c r="C4023" s="14" t="s">
        <v>4508</v>
      </c>
      <c r="D4023" s="1" t="s">
        <v>13</v>
      </c>
      <c r="E4023" s="1" t="s">
        <v>21</v>
      </c>
      <c r="F4023" s="1" t="s">
        <v>33</v>
      </c>
      <c r="G4023" s="1" t="s">
        <v>41</v>
      </c>
      <c r="H4023" s="1">
        <v>1077</v>
      </c>
      <c r="I4023" s="1">
        <v>630.44000000000005</v>
      </c>
      <c r="J4023" s="1">
        <v>947.14</v>
      </c>
      <c r="K4023" s="1">
        <v>18</v>
      </c>
      <c r="L4023" s="1">
        <f>Table49[[#This Row],[Selling_Price]]-Table49[[#This Row],[Market_Price]]</f>
        <v>316.69999999999993</v>
      </c>
      <c r="M4023" s="1">
        <f>Table49[[#This Row],[Quantity]]*Table49[[#This Row],[Selling_Price]]</f>
        <v>17048.52</v>
      </c>
      <c r="N4023" s="1">
        <f>Table49[[#This Row],[Quantity]]*Table49[[#This Row],[Profit_Per_Quantity]]</f>
        <v>5700.5999999999985</v>
      </c>
      <c r="O4023" s="1" t="s">
        <v>47</v>
      </c>
    </row>
    <row r="4024" spans="1:15" x14ac:dyDescent="0.3">
      <c r="A4024" s="1" t="s">
        <v>9133</v>
      </c>
      <c r="B4024" s="1" t="s">
        <v>1885</v>
      </c>
      <c r="C4024" s="14" t="s">
        <v>5495</v>
      </c>
      <c r="D4024" s="1" t="s">
        <v>13</v>
      </c>
      <c r="E4024" s="1" t="s">
        <v>24</v>
      </c>
      <c r="F4024" s="1" t="s">
        <v>34</v>
      </c>
      <c r="G4024" s="1" t="s">
        <v>38</v>
      </c>
      <c r="H4024" s="1">
        <v>1052</v>
      </c>
      <c r="I4024" s="1">
        <v>1716.11</v>
      </c>
      <c r="J4024" s="1">
        <v>2474.52</v>
      </c>
      <c r="K4024" s="1">
        <v>419</v>
      </c>
      <c r="L4024" s="1">
        <f>Table49[[#This Row],[Selling_Price]]-Table49[[#This Row],[Market_Price]]</f>
        <v>758.41000000000008</v>
      </c>
      <c r="M4024" s="1">
        <f>Table49[[#This Row],[Quantity]]*Table49[[#This Row],[Selling_Price]]</f>
        <v>1036823.88</v>
      </c>
      <c r="N4024" s="1">
        <f>Table49[[#This Row],[Quantity]]*Table49[[#This Row],[Profit_Per_Quantity]]</f>
        <v>317773.79000000004</v>
      </c>
      <c r="O4024" s="1" t="s">
        <v>47</v>
      </c>
    </row>
    <row r="4025" spans="1:15" x14ac:dyDescent="0.3">
      <c r="A4025" s="1" t="s">
        <v>7388</v>
      </c>
      <c r="B4025" s="1" t="s">
        <v>765</v>
      </c>
      <c r="C4025" s="14" t="s">
        <v>4566</v>
      </c>
      <c r="D4025" s="1" t="s">
        <v>12</v>
      </c>
      <c r="E4025" s="1" t="s">
        <v>27</v>
      </c>
      <c r="F4025" s="1" t="s">
        <v>35</v>
      </c>
      <c r="G4025" s="1" t="s">
        <v>41</v>
      </c>
      <c r="H4025" s="1">
        <v>1008</v>
      </c>
      <c r="I4025" s="1">
        <v>536.32000000000005</v>
      </c>
      <c r="J4025" s="1">
        <v>849.86</v>
      </c>
      <c r="K4025" s="1">
        <v>209</v>
      </c>
      <c r="L4025" s="1">
        <f>Table49[[#This Row],[Selling_Price]]-Table49[[#This Row],[Market_Price]]</f>
        <v>313.53999999999996</v>
      </c>
      <c r="M4025" s="1">
        <f>Table49[[#This Row],[Quantity]]*Table49[[#This Row],[Selling_Price]]</f>
        <v>177620.74</v>
      </c>
      <c r="N4025" s="1">
        <f>Table49[[#This Row],[Quantity]]*Table49[[#This Row],[Profit_Per_Quantity]]</f>
        <v>65529.859999999993</v>
      </c>
      <c r="O4025" s="1" t="s">
        <v>47</v>
      </c>
    </row>
    <row r="4026" spans="1:15" x14ac:dyDescent="0.3">
      <c r="A4026" s="1" t="s">
        <v>8990</v>
      </c>
      <c r="B4026" s="1" t="s">
        <v>765</v>
      </c>
      <c r="C4026" s="14" t="s">
        <v>5954</v>
      </c>
      <c r="D4026" s="1" t="s">
        <v>13</v>
      </c>
      <c r="E4026" s="1" t="s">
        <v>29</v>
      </c>
      <c r="F4026" s="1" t="s">
        <v>34</v>
      </c>
      <c r="G4026" s="1" t="s">
        <v>42</v>
      </c>
      <c r="H4026" s="1">
        <v>1020</v>
      </c>
      <c r="I4026" s="1">
        <v>1038.3</v>
      </c>
      <c r="J4026" s="1">
        <v>1229.0999999999999</v>
      </c>
      <c r="K4026" s="1">
        <v>320</v>
      </c>
      <c r="L4026" s="1">
        <f>Table49[[#This Row],[Selling_Price]]-Table49[[#This Row],[Market_Price]]</f>
        <v>190.79999999999995</v>
      </c>
      <c r="M4026" s="1">
        <f>Table49[[#This Row],[Quantity]]*Table49[[#This Row],[Selling_Price]]</f>
        <v>393312</v>
      </c>
      <c r="N4026" s="1">
        <f>Table49[[#This Row],[Quantity]]*Table49[[#This Row],[Profit_Per_Quantity]]</f>
        <v>61055.999999999985</v>
      </c>
      <c r="O4026" s="1" t="s">
        <v>47</v>
      </c>
    </row>
    <row r="4027" spans="1:15" x14ac:dyDescent="0.3">
      <c r="A4027" s="1" t="s">
        <v>7814</v>
      </c>
      <c r="B4027" s="1" t="s">
        <v>2852</v>
      </c>
      <c r="C4027" s="14" t="s">
        <v>5416</v>
      </c>
      <c r="D4027" s="1" t="s">
        <v>11</v>
      </c>
      <c r="E4027" s="1" t="s">
        <v>26</v>
      </c>
      <c r="F4027" s="1" t="s">
        <v>32</v>
      </c>
      <c r="G4027" s="1" t="s">
        <v>36</v>
      </c>
      <c r="H4027" s="1">
        <v>1047</v>
      </c>
      <c r="I4027" s="1">
        <v>441.64</v>
      </c>
      <c r="J4027" s="1">
        <v>685.58</v>
      </c>
      <c r="K4027" s="1">
        <v>418</v>
      </c>
      <c r="L4027" s="1">
        <f>Table49[[#This Row],[Selling_Price]]-Table49[[#This Row],[Market_Price]]</f>
        <v>243.94000000000005</v>
      </c>
      <c r="M4027" s="1">
        <f>Table49[[#This Row],[Quantity]]*Table49[[#This Row],[Selling_Price]]</f>
        <v>286572.44</v>
      </c>
      <c r="N4027" s="1">
        <f>Table49[[#This Row],[Quantity]]*Table49[[#This Row],[Profit_Per_Quantity]]</f>
        <v>101966.92000000003</v>
      </c>
      <c r="O4027" s="1" t="s">
        <v>47</v>
      </c>
    </row>
    <row r="4028" spans="1:15" x14ac:dyDescent="0.3">
      <c r="A4028" s="1" t="s">
        <v>9927</v>
      </c>
      <c r="B4028" s="1" t="s">
        <v>3147</v>
      </c>
      <c r="C4028" s="14" t="s">
        <v>4840</v>
      </c>
      <c r="D4028" s="1" t="s">
        <v>11</v>
      </c>
      <c r="E4028" s="1" t="s">
        <v>30</v>
      </c>
      <c r="F4028" s="1" t="s">
        <v>34</v>
      </c>
      <c r="G4028" s="1" t="s">
        <v>4352</v>
      </c>
      <c r="H4028" s="1">
        <v>1076</v>
      </c>
      <c r="I4028" s="1">
        <v>519.69000000000005</v>
      </c>
      <c r="J4028" s="1">
        <v>638.66</v>
      </c>
      <c r="K4028" s="1">
        <v>412</v>
      </c>
      <c r="L4028" s="1">
        <f>Table49[[#This Row],[Selling_Price]]-Table49[[#This Row],[Market_Price]]</f>
        <v>118.96999999999991</v>
      </c>
      <c r="M4028" s="1">
        <f>Table49[[#This Row],[Quantity]]*Table49[[#This Row],[Selling_Price]]</f>
        <v>263127.92</v>
      </c>
      <c r="N4028" s="1">
        <f>Table49[[#This Row],[Quantity]]*Table49[[#This Row],[Profit_Per_Quantity]]</f>
        <v>49015.639999999963</v>
      </c>
      <c r="O4028" s="1" t="s">
        <v>47</v>
      </c>
    </row>
    <row r="4029" spans="1:15" x14ac:dyDescent="0.3">
      <c r="A4029" s="1" t="s">
        <v>7048</v>
      </c>
      <c r="B4029" s="1" t="s">
        <v>1893</v>
      </c>
      <c r="C4029" s="14" t="s">
        <v>5133</v>
      </c>
      <c r="D4029" s="1" t="s">
        <v>13</v>
      </c>
      <c r="E4029" s="1" t="s">
        <v>28</v>
      </c>
      <c r="F4029" s="1" t="s">
        <v>35</v>
      </c>
      <c r="G4029" s="1" t="s">
        <v>37</v>
      </c>
      <c r="H4029" s="1">
        <v>1023</v>
      </c>
      <c r="I4029" s="1">
        <v>113.56</v>
      </c>
      <c r="J4029" s="1">
        <v>200.19</v>
      </c>
      <c r="K4029" s="1">
        <v>298</v>
      </c>
      <c r="L4029" s="1">
        <f>Table49[[#This Row],[Selling_Price]]-Table49[[#This Row],[Market_Price]]</f>
        <v>86.63</v>
      </c>
      <c r="M4029" s="1">
        <f>Table49[[#This Row],[Quantity]]*Table49[[#This Row],[Selling_Price]]</f>
        <v>59656.62</v>
      </c>
      <c r="N4029" s="1">
        <f>Table49[[#This Row],[Quantity]]*Table49[[#This Row],[Profit_Per_Quantity]]</f>
        <v>25815.739999999998</v>
      </c>
      <c r="O4029" s="1" t="s">
        <v>47</v>
      </c>
    </row>
    <row r="4030" spans="1:15" x14ac:dyDescent="0.3">
      <c r="A4030" s="1" t="s">
        <v>7090</v>
      </c>
      <c r="B4030" s="1" t="s">
        <v>590</v>
      </c>
      <c r="C4030" s="14" t="s">
        <v>6219</v>
      </c>
      <c r="D4030" s="1" t="s">
        <v>13</v>
      </c>
      <c r="E4030" s="1" t="s">
        <v>4349</v>
      </c>
      <c r="F4030" s="1" t="s">
        <v>34</v>
      </c>
      <c r="G4030" s="1" t="s">
        <v>38</v>
      </c>
      <c r="H4030" s="1">
        <v>1024</v>
      </c>
      <c r="I4030" s="1">
        <v>865.84</v>
      </c>
      <c r="J4030" s="1">
        <v>1532.91</v>
      </c>
      <c r="K4030" s="1">
        <v>30</v>
      </c>
      <c r="L4030" s="1">
        <f>Table49[[#This Row],[Selling_Price]]-Table49[[#This Row],[Market_Price]]</f>
        <v>667.07</v>
      </c>
      <c r="M4030" s="1">
        <f>Table49[[#This Row],[Quantity]]*Table49[[#This Row],[Selling_Price]]</f>
        <v>45987.3</v>
      </c>
      <c r="N4030" s="1">
        <f>Table49[[#This Row],[Quantity]]*Table49[[#This Row],[Profit_Per_Quantity]]</f>
        <v>20012.100000000002</v>
      </c>
      <c r="O4030" s="1" t="s">
        <v>47</v>
      </c>
    </row>
    <row r="4031" spans="1:15" x14ac:dyDescent="0.3">
      <c r="A4031" s="1" t="s">
        <v>7671</v>
      </c>
      <c r="B4031" s="1" t="s">
        <v>2965</v>
      </c>
      <c r="C4031" s="14" t="s">
        <v>5431</v>
      </c>
      <c r="D4031" s="1" t="s">
        <v>12</v>
      </c>
      <c r="E4031" s="1" t="s">
        <v>30</v>
      </c>
      <c r="F4031" s="1" t="s">
        <v>33</v>
      </c>
      <c r="G4031" s="1" t="s">
        <v>44</v>
      </c>
      <c r="H4031" s="1">
        <v>1056</v>
      </c>
      <c r="I4031" s="1">
        <v>1352.64</v>
      </c>
      <c r="J4031" s="1">
        <v>2031.21</v>
      </c>
      <c r="K4031" s="1">
        <v>137</v>
      </c>
      <c r="L4031" s="1">
        <f>Table49[[#This Row],[Selling_Price]]-Table49[[#This Row],[Market_Price]]</f>
        <v>678.56999999999994</v>
      </c>
      <c r="M4031" s="1">
        <f>Table49[[#This Row],[Quantity]]*Table49[[#This Row],[Selling_Price]]</f>
        <v>278275.77</v>
      </c>
      <c r="N4031" s="1">
        <f>Table49[[#This Row],[Quantity]]*Table49[[#This Row],[Profit_Per_Quantity]]</f>
        <v>92964.09</v>
      </c>
      <c r="O4031" s="1" t="s">
        <v>47</v>
      </c>
    </row>
    <row r="4032" spans="1:15" x14ac:dyDescent="0.3">
      <c r="A4032" s="1" t="s">
        <v>7089</v>
      </c>
      <c r="B4032" s="1" t="s">
        <v>4017</v>
      </c>
      <c r="C4032" s="14" t="s">
        <v>4675</v>
      </c>
      <c r="D4032" s="1" t="s">
        <v>16</v>
      </c>
      <c r="E4032" s="1" t="s">
        <v>4351</v>
      </c>
      <c r="F4032" s="1" t="s">
        <v>35</v>
      </c>
      <c r="G4032" s="1" t="s">
        <v>36</v>
      </c>
      <c r="H4032" s="1">
        <v>1099</v>
      </c>
      <c r="I4032" s="1">
        <v>328.07</v>
      </c>
      <c r="J4032" s="1">
        <v>421.49</v>
      </c>
      <c r="K4032" s="1">
        <v>411</v>
      </c>
      <c r="L4032" s="1">
        <f>Table49[[#This Row],[Selling_Price]]-Table49[[#This Row],[Market_Price]]</f>
        <v>93.420000000000016</v>
      </c>
      <c r="M4032" s="1">
        <f>Table49[[#This Row],[Quantity]]*Table49[[#This Row],[Selling_Price]]</f>
        <v>173232.39</v>
      </c>
      <c r="N4032" s="1">
        <f>Table49[[#This Row],[Quantity]]*Table49[[#This Row],[Profit_Per_Quantity]]</f>
        <v>38395.62000000001</v>
      </c>
      <c r="O4032" s="1" t="s">
        <v>47</v>
      </c>
    </row>
    <row r="4033" spans="1:15" x14ac:dyDescent="0.3">
      <c r="A4033" s="1" t="s">
        <v>10059</v>
      </c>
      <c r="B4033" s="1" t="s">
        <v>3367</v>
      </c>
      <c r="C4033" s="14" t="s">
        <v>4486</v>
      </c>
      <c r="D4033" s="1" t="s">
        <v>14</v>
      </c>
      <c r="E4033" s="1" t="s">
        <v>24</v>
      </c>
      <c r="F4033" s="1" t="s">
        <v>31</v>
      </c>
      <c r="G4033" s="1" t="s">
        <v>40</v>
      </c>
      <c r="H4033" s="1">
        <v>1017</v>
      </c>
      <c r="I4033" s="1">
        <v>474.84</v>
      </c>
      <c r="J4033" s="1">
        <v>682.57</v>
      </c>
      <c r="K4033" s="1">
        <v>171</v>
      </c>
      <c r="L4033" s="1">
        <f>Table49[[#This Row],[Selling_Price]]-Table49[[#This Row],[Market_Price]]</f>
        <v>207.73000000000008</v>
      </c>
      <c r="M4033" s="1">
        <f>Table49[[#This Row],[Quantity]]*Table49[[#This Row],[Selling_Price]]</f>
        <v>116719.47000000002</v>
      </c>
      <c r="N4033" s="1">
        <f>Table49[[#This Row],[Quantity]]*Table49[[#This Row],[Profit_Per_Quantity]]</f>
        <v>35521.830000000016</v>
      </c>
      <c r="O4033" s="1" t="s">
        <v>47</v>
      </c>
    </row>
    <row r="4034" spans="1:15" x14ac:dyDescent="0.3">
      <c r="A4034" s="1" t="s">
        <v>6337</v>
      </c>
      <c r="B4034" s="1" t="s">
        <v>1729</v>
      </c>
      <c r="C4034" s="14" t="s">
        <v>5866</v>
      </c>
      <c r="D4034" s="1" t="s">
        <v>17</v>
      </c>
      <c r="E4034" s="1" t="s">
        <v>29</v>
      </c>
      <c r="F4034" s="1" t="s">
        <v>33</v>
      </c>
      <c r="G4034" s="1" t="s">
        <v>42</v>
      </c>
      <c r="H4034" s="1">
        <v>1065</v>
      </c>
      <c r="I4034" s="1">
        <v>1428.79</v>
      </c>
      <c r="J4034" s="1">
        <v>2328.81</v>
      </c>
      <c r="K4034" s="1">
        <v>370</v>
      </c>
      <c r="L4034" s="1">
        <f>Table49[[#This Row],[Selling_Price]]-Table49[[#This Row],[Market_Price]]</f>
        <v>900.02</v>
      </c>
      <c r="M4034" s="1">
        <f>Table49[[#This Row],[Quantity]]*Table49[[#This Row],[Selling_Price]]</f>
        <v>861659.7</v>
      </c>
      <c r="N4034" s="1">
        <f>Table49[[#This Row],[Quantity]]*Table49[[#This Row],[Profit_Per_Quantity]]</f>
        <v>333007.39999999997</v>
      </c>
      <c r="O4034" s="1" t="s">
        <v>47</v>
      </c>
    </row>
    <row r="4035" spans="1:15" x14ac:dyDescent="0.3">
      <c r="A4035" s="1" t="s">
        <v>7125</v>
      </c>
      <c r="B4035" s="1" t="s">
        <v>1247</v>
      </c>
      <c r="C4035" s="14" t="s">
        <v>6071</v>
      </c>
      <c r="D4035" s="1" t="s">
        <v>20</v>
      </c>
      <c r="E4035" s="1" t="s">
        <v>27</v>
      </c>
      <c r="F4035" s="1" t="s">
        <v>33</v>
      </c>
      <c r="G4035" s="1" t="s">
        <v>42</v>
      </c>
      <c r="H4035" s="1">
        <v>1032</v>
      </c>
      <c r="I4035" s="1">
        <v>809.93</v>
      </c>
      <c r="J4035" s="1">
        <v>969.87</v>
      </c>
      <c r="K4035" s="1">
        <v>261</v>
      </c>
      <c r="L4035" s="1">
        <f>Table49[[#This Row],[Selling_Price]]-Table49[[#This Row],[Market_Price]]</f>
        <v>159.94000000000005</v>
      </c>
      <c r="M4035" s="1">
        <f>Table49[[#This Row],[Quantity]]*Table49[[#This Row],[Selling_Price]]</f>
        <v>253136.07</v>
      </c>
      <c r="N4035" s="1">
        <f>Table49[[#This Row],[Quantity]]*Table49[[#This Row],[Profit_Per_Quantity]]</f>
        <v>41744.340000000011</v>
      </c>
      <c r="O4035" s="1" t="s">
        <v>47</v>
      </c>
    </row>
    <row r="4036" spans="1:15" x14ac:dyDescent="0.3">
      <c r="A4036" s="1" t="s">
        <v>7049</v>
      </c>
      <c r="B4036" s="1" t="s">
        <v>4085</v>
      </c>
      <c r="C4036" s="14" t="s">
        <v>4611</v>
      </c>
      <c r="D4036" s="1" t="s">
        <v>16</v>
      </c>
      <c r="E4036" s="1" t="s">
        <v>4349</v>
      </c>
      <c r="F4036" s="1" t="s">
        <v>34</v>
      </c>
      <c r="G4036" s="1" t="s">
        <v>41</v>
      </c>
      <c r="H4036" s="1">
        <v>1048</v>
      </c>
      <c r="I4036" s="1">
        <v>1014.16</v>
      </c>
      <c r="J4036" s="1">
        <v>1790.32</v>
      </c>
      <c r="K4036" s="1">
        <v>300</v>
      </c>
      <c r="L4036" s="1">
        <f>Table49[[#This Row],[Selling_Price]]-Table49[[#This Row],[Market_Price]]</f>
        <v>776.16</v>
      </c>
      <c r="M4036" s="1">
        <f>Table49[[#This Row],[Quantity]]*Table49[[#This Row],[Selling_Price]]</f>
        <v>537096</v>
      </c>
      <c r="N4036" s="1">
        <f>Table49[[#This Row],[Quantity]]*Table49[[#This Row],[Profit_Per_Quantity]]</f>
        <v>232848</v>
      </c>
      <c r="O4036" s="1" t="s">
        <v>47</v>
      </c>
    </row>
    <row r="4037" spans="1:15" x14ac:dyDescent="0.3">
      <c r="A4037" s="1" t="s">
        <v>8000</v>
      </c>
      <c r="B4037" s="1" t="s">
        <v>2743</v>
      </c>
      <c r="C4037" s="14" t="s">
        <v>5553</v>
      </c>
      <c r="D4037" s="1" t="s">
        <v>19</v>
      </c>
      <c r="E4037" s="1" t="s">
        <v>29</v>
      </c>
      <c r="F4037" s="1" t="s">
        <v>31</v>
      </c>
      <c r="G4037" s="1" t="s">
        <v>4352</v>
      </c>
      <c r="H4037" s="1">
        <v>1018</v>
      </c>
      <c r="I4037" s="1">
        <v>1106.22</v>
      </c>
      <c r="J4037" s="1">
        <v>1977.69</v>
      </c>
      <c r="K4037" s="1">
        <v>19</v>
      </c>
      <c r="L4037" s="1">
        <f>Table49[[#This Row],[Selling_Price]]-Table49[[#This Row],[Market_Price]]</f>
        <v>871.47</v>
      </c>
      <c r="M4037" s="1">
        <f>Table49[[#This Row],[Quantity]]*Table49[[#This Row],[Selling_Price]]</f>
        <v>37576.11</v>
      </c>
      <c r="N4037" s="1">
        <f>Table49[[#This Row],[Quantity]]*Table49[[#This Row],[Profit_Per_Quantity]]</f>
        <v>16557.93</v>
      </c>
      <c r="O4037" s="1" t="s">
        <v>47</v>
      </c>
    </row>
    <row r="4038" spans="1:15" x14ac:dyDescent="0.3">
      <c r="A4038" s="1" t="s">
        <v>6367</v>
      </c>
      <c r="B4038" s="1" t="s">
        <v>4196</v>
      </c>
      <c r="C4038" s="14" t="s">
        <v>4511</v>
      </c>
      <c r="D4038" s="1" t="s">
        <v>20</v>
      </c>
      <c r="E4038" s="1" t="s">
        <v>29</v>
      </c>
      <c r="F4038" s="1" t="s">
        <v>31</v>
      </c>
      <c r="G4038" s="1" t="s">
        <v>40</v>
      </c>
      <c r="H4038" s="1">
        <v>1034</v>
      </c>
      <c r="I4038" s="1">
        <v>246.91</v>
      </c>
      <c r="J4038" s="1">
        <v>279.27</v>
      </c>
      <c r="K4038" s="1">
        <v>239</v>
      </c>
      <c r="L4038" s="1">
        <f>Table49[[#This Row],[Selling_Price]]-Table49[[#This Row],[Market_Price]]</f>
        <v>32.359999999999985</v>
      </c>
      <c r="M4038" s="1">
        <f>Table49[[#This Row],[Quantity]]*Table49[[#This Row],[Selling_Price]]</f>
        <v>66745.53</v>
      </c>
      <c r="N4038" s="1">
        <f>Table49[[#This Row],[Quantity]]*Table49[[#This Row],[Profit_Per_Quantity]]</f>
        <v>7734.0399999999963</v>
      </c>
      <c r="O4038" s="1" t="s">
        <v>47</v>
      </c>
    </row>
    <row r="4039" spans="1:15" x14ac:dyDescent="0.3">
      <c r="A4039" s="1" t="s">
        <v>8645</v>
      </c>
      <c r="B4039" s="1" t="s">
        <v>1094</v>
      </c>
      <c r="C4039" s="14" t="s">
        <v>5587</v>
      </c>
      <c r="D4039" s="1" t="s">
        <v>13</v>
      </c>
      <c r="E4039" s="1" t="s">
        <v>30</v>
      </c>
      <c r="F4039" s="1" t="s">
        <v>35</v>
      </c>
      <c r="G4039" s="1" t="s">
        <v>40</v>
      </c>
      <c r="H4039" s="1">
        <v>1068</v>
      </c>
      <c r="I4039" s="1">
        <v>1413.25</v>
      </c>
      <c r="J4039" s="1">
        <v>1995.99</v>
      </c>
      <c r="K4039" s="1">
        <v>52</v>
      </c>
      <c r="L4039" s="1">
        <f>Table49[[#This Row],[Selling_Price]]-Table49[[#This Row],[Market_Price]]</f>
        <v>582.74</v>
      </c>
      <c r="M4039" s="1">
        <f>Table49[[#This Row],[Quantity]]*Table49[[#This Row],[Selling_Price]]</f>
        <v>103791.48</v>
      </c>
      <c r="N4039" s="1">
        <f>Table49[[#This Row],[Quantity]]*Table49[[#This Row],[Profit_Per_Quantity]]</f>
        <v>30302.48</v>
      </c>
      <c r="O4039" s="1" t="s">
        <v>47</v>
      </c>
    </row>
    <row r="4040" spans="1:15" x14ac:dyDescent="0.3">
      <c r="A4040" s="1" t="s">
        <v>7309</v>
      </c>
      <c r="B4040" s="1" t="s">
        <v>1540</v>
      </c>
      <c r="C4040" s="14" t="s">
        <v>5690</v>
      </c>
      <c r="D4040" s="1" t="s">
        <v>11</v>
      </c>
      <c r="E4040" s="1" t="s">
        <v>21</v>
      </c>
      <c r="F4040" s="1" t="s">
        <v>31</v>
      </c>
      <c r="G4040" s="1" t="s">
        <v>36</v>
      </c>
      <c r="H4040" s="1">
        <v>1061</v>
      </c>
      <c r="I4040" s="1">
        <v>870.19</v>
      </c>
      <c r="J4040" s="1">
        <v>1448.88</v>
      </c>
      <c r="K4040" s="1">
        <v>403</v>
      </c>
      <c r="L4040" s="1">
        <f>Table49[[#This Row],[Selling_Price]]-Table49[[#This Row],[Market_Price]]</f>
        <v>578.69000000000005</v>
      </c>
      <c r="M4040" s="1">
        <f>Table49[[#This Row],[Quantity]]*Table49[[#This Row],[Selling_Price]]</f>
        <v>583898.64</v>
      </c>
      <c r="N4040" s="1">
        <f>Table49[[#This Row],[Quantity]]*Table49[[#This Row],[Profit_Per_Quantity]]</f>
        <v>233212.07000000004</v>
      </c>
      <c r="O4040" s="1" t="s">
        <v>47</v>
      </c>
    </row>
    <row r="4041" spans="1:15" x14ac:dyDescent="0.3">
      <c r="A4041" s="1" t="s">
        <v>7787</v>
      </c>
      <c r="B4041" s="1" t="s">
        <v>1825</v>
      </c>
      <c r="C4041" s="14" t="s">
        <v>5316</v>
      </c>
      <c r="D4041" s="1" t="s">
        <v>20</v>
      </c>
      <c r="E4041" s="1" t="s">
        <v>25</v>
      </c>
      <c r="F4041" s="1" t="s">
        <v>31</v>
      </c>
      <c r="G4041" s="1" t="s">
        <v>45</v>
      </c>
      <c r="H4041" s="1">
        <v>1058</v>
      </c>
      <c r="I4041" s="1">
        <v>1087.76</v>
      </c>
      <c r="J4041" s="1">
        <v>1413.72</v>
      </c>
      <c r="K4041" s="1">
        <v>379</v>
      </c>
      <c r="L4041" s="1">
        <f>Table49[[#This Row],[Selling_Price]]-Table49[[#This Row],[Market_Price]]</f>
        <v>325.96000000000004</v>
      </c>
      <c r="M4041" s="1">
        <f>Table49[[#This Row],[Quantity]]*Table49[[#This Row],[Selling_Price]]</f>
        <v>535799.88</v>
      </c>
      <c r="N4041" s="1">
        <f>Table49[[#This Row],[Quantity]]*Table49[[#This Row],[Profit_Per_Quantity]]</f>
        <v>123538.84000000001</v>
      </c>
      <c r="O4041" s="1" t="s">
        <v>47</v>
      </c>
    </row>
    <row r="4042" spans="1:15" x14ac:dyDescent="0.3">
      <c r="A4042" s="1" t="s">
        <v>7277</v>
      </c>
      <c r="B4042" s="1" t="s">
        <v>2656</v>
      </c>
      <c r="C4042" s="14" t="s">
        <v>5494</v>
      </c>
      <c r="D4042" s="1" t="s">
        <v>17</v>
      </c>
      <c r="E4042" s="1" t="s">
        <v>4351</v>
      </c>
      <c r="F4042" s="1" t="s">
        <v>34</v>
      </c>
      <c r="G4042" s="1" t="s">
        <v>44</v>
      </c>
      <c r="H4042" s="1">
        <v>1021</v>
      </c>
      <c r="I4042" s="1">
        <v>212.85</v>
      </c>
      <c r="J4042" s="1">
        <v>306.19</v>
      </c>
      <c r="K4042" s="1">
        <v>429</v>
      </c>
      <c r="L4042" s="1">
        <f>Table49[[#This Row],[Selling_Price]]-Table49[[#This Row],[Market_Price]]</f>
        <v>93.34</v>
      </c>
      <c r="M4042" s="1">
        <f>Table49[[#This Row],[Quantity]]*Table49[[#This Row],[Selling_Price]]</f>
        <v>131355.51</v>
      </c>
      <c r="N4042" s="1">
        <f>Table49[[#This Row],[Quantity]]*Table49[[#This Row],[Profit_Per_Quantity]]</f>
        <v>40042.86</v>
      </c>
      <c r="O4042" s="1" t="s">
        <v>47</v>
      </c>
    </row>
    <row r="4043" spans="1:15" x14ac:dyDescent="0.3">
      <c r="A4043" s="1" t="s">
        <v>10527</v>
      </c>
      <c r="B4043" s="1" t="s">
        <v>4068</v>
      </c>
      <c r="C4043" s="14" t="s">
        <v>4627</v>
      </c>
      <c r="D4043" s="1" t="s">
        <v>16</v>
      </c>
      <c r="E4043" s="1" t="s">
        <v>4351</v>
      </c>
      <c r="F4043" s="1" t="s">
        <v>31</v>
      </c>
      <c r="G4043" s="1" t="s">
        <v>38</v>
      </c>
      <c r="H4043" s="1">
        <v>1074</v>
      </c>
      <c r="I4043" s="1">
        <v>567</v>
      </c>
      <c r="J4043" s="1">
        <v>648.91999999999996</v>
      </c>
      <c r="K4043" s="1">
        <v>188</v>
      </c>
      <c r="L4043" s="1">
        <f>Table49[[#This Row],[Selling_Price]]-Table49[[#This Row],[Market_Price]]</f>
        <v>81.919999999999959</v>
      </c>
      <c r="M4043" s="1">
        <f>Table49[[#This Row],[Quantity]]*Table49[[#This Row],[Selling_Price]]</f>
        <v>121996.95999999999</v>
      </c>
      <c r="N4043" s="1">
        <f>Table49[[#This Row],[Quantity]]*Table49[[#This Row],[Profit_Per_Quantity]]</f>
        <v>15400.959999999992</v>
      </c>
      <c r="O4043" s="1" t="s">
        <v>47</v>
      </c>
    </row>
    <row r="4044" spans="1:15" x14ac:dyDescent="0.3">
      <c r="A4044" s="1" t="s">
        <v>8338</v>
      </c>
      <c r="B4044" s="1" t="s">
        <v>588</v>
      </c>
      <c r="C4044" s="14" t="s">
        <v>4742</v>
      </c>
      <c r="D4044" s="1" t="s">
        <v>14</v>
      </c>
      <c r="E4044" s="1" t="s">
        <v>4351</v>
      </c>
      <c r="F4044" s="1" t="s">
        <v>32</v>
      </c>
      <c r="G4044" s="1" t="s">
        <v>45</v>
      </c>
      <c r="H4044" s="1">
        <v>1027</v>
      </c>
      <c r="I4044" s="1">
        <v>1075.3800000000001</v>
      </c>
      <c r="J4044" s="1">
        <v>2131.58</v>
      </c>
      <c r="K4044" s="1">
        <v>392</v>
      </c>
      <c r="L4044" s="1">
        <f>Table49[[#This Row],[Selling_Price]]-Table49[[#This Row],[Market_Price]]</f>
        <v>1056.1999999999998</v>
      </c>
      <c r="M4044" s="1">
        <f>Table49[[#This Row],[Quantity]]*Table49[[#This Row],[Selling_Price]]</f>
        <v>835579.36</v>
      </c>
      <c r="N4044" s="1">
        <f>Table49[[#This Row],[Quantity]]*Table49[[#This Row],[Profit_Per_Quantity]]</f>
        <v>414030.39999999991</v>
      </c>
      <c r="O4044" s="1" t="s">
        <v>47</v>
      </c>
    </row>
    <row r="4045" spans="1:15" x14ac:dyDescent="0.3">
      <c r="A4045" s="1" t="s">
        <v>9930</v>
      </c>
      <c r="B4045" s="1" t="s">
        <v>376</v>
      </c>
      <c r="C4045" s="14" t="s">
        <v>5320</v>
      </c>
      <c r="D4045" s="1" t="s">
        <v>18</v>
      </c>
      <c r="E4045" s="1" t="s">
        <v>29</v>
      </c>
      <c r="F4045" s="1" t="s">
        <v>31</v>
      </c>
      <c r="G4045" s="1" t="s">
        <v>41</v>
      </c>
      <c r="H4045" s="1">
        <v>1083</v>
      </c>
      <c r="I4045" s="1">
        <v>686.82</v>
      </c>
      <c r="J4045" s="1">
        <v>1287.54</v>
      </c>
      <c r="K4045" s="1">
        <v>99</v>
      </c>
      <c r="L4045" s="1">
        <f>Table49[[#This Row],[Selling_Price]]-Table49[[#This Row],[Market_Price]]</f>
        <v>600.71999999999991</v>
      </c>
      <c r="M4045" s="1">
        <f>Table49[[#This Row],[Quantity]]*Table49[[#This Row],[Selling_Price]]</f>
        <v>127466.45999999999</v>
      </c>
      <c r="N4045" s="1">
        <f>Table49[[#This Row],[Quantity]]*Table49[[#This Row],[Profit_Per_Quantity]]</f>
        <v>59471.279999999992</v>
      </c>
      <c r="O4045" s="1" t="s">
        <v>47</v>
      </c>
    </row>
    <row r="4046" spans="1:15" x14ac:dyDescent="0.3">
      <c r="A4046" s="1" t="s">
        <v>9526</v>
      </c>
      <c r="B4046" s="1" t="s">
        <v>2508</v>
      </c>
      <c r="C4046" s="14" t="s">
        <v>4478</v>
      </c>
      <c r="D4046" s="1" t="s">
        <v>20</v>
      </c>
      <c r="E4046" s="1" t="s">
        <v>26</v>
      </c>
      <c r="F4046" s="1" t="s">
        <v>33</v>
      </c>
      <c r="G4046" s="1" t="s">
        <v>41</v>
      </c>
      <c r="H4046" s="1">
        <v>1019</v>
      </c>
      <c r="I4046" s="1">
        <v>906.91</v>
      </c>
      <c r="J4046" s="1">
        <v>1316.79</v>
      </c>
      <c r="K4046" s="1">
        <v>178</v>
      </c>
      <c r="L4046" s="1">
        <f>Table49[[#This Row],[Selling_Price]]-Table49[[#This Row],[Market_Price]]</f>
        <v>409.88</v>
      </c>
      <c r="M4046" s="1">
        <f>Table49[[#This Row],[Quantity]]*Table49[[#This Row],[Selling_Price]]</f>
        <v>234388.62</v>
      </c>
      <c r="N4046" s="1">
        <f>Table49[[#This Row],[Quantity]]*Table49[[#This Row],[Profit_Per_Quantity]]</f>
        <v>72958.64</v>
      </c>
      <c r="O4046" s="1" t="s">
        <v>47</v>
      </c>
    </row>
    <row r="4047" spans="1:15" x14ac:dyDescent="0.3">
      <c r="A4047" s="1" t="s">
        <v>8942</v>
      </c>
      <c r="B4047" s="1" t="s">
        <v>1580</v>
      </c>
      <c r="C4047" s="14" t="s">
        <v>5971</v>
      </c>
      <c r="D4047" s="1" t="s">
        <v>15</v>
      </c>
      <c r="E4047" s="1" t="s">
        <v>4349</v>
      </c>
      <c r="F4047" s="1" t="s">
        <v>34</v>
      </c>
      <c r="G4047" s="1" t="s">
        <v>45</v>
      </c>
      <c r="H4047" s="1">
        <v>1053</v>
      </c>
      <c r="I4047" s="1">
        <v>1728.78</v>
      </c>
      <c r="J4047" s="1">
        <v>3267.09</v>
      </c>
      <c r="K4047" s="1">
        <v>266</v>
      </c>
      <c r="L4047" s="1">
        <f>Table49[[#This Row],[Selling_Price]]-Table49[[#This Row],[Market_Price]]</f>
        <v>1538.3100000000002</v>
      </c>
      <c r="M4047" s="1">
        <f>Table49[[#This Row],[Quantity]]*Table49[[#This Row],[Selling_Price]]</f>
        <v>869045.94000000006</v>
      </c>
      <c r="N4047" s="1">
        <f>Table49[[#This Row],[Quantity]]*Table49[[#This Row],[Profit_Per_Quantity]]</f>
        <v>409190.46</v>
      </c>
      <c r="O4047" s="1" t="s">
        <v>47</v>
      </c>
    </row>
    <row r="4048" spans="1:15" x14ac:dyDescent="0.3">
      <c r="A4048" s="1" t="s">
        <v>6622</v>
      </c>
      <c r="B4048" s="1" t="s">
        <v>1631</v>
      </c>
      <c r="C4048" s="14" t="s">
        <v>5423</v>
      </c>
      <c r="D4048" s="1" t="s">
        <v>19</v>
      </c>
      <c r="E4048" s="1" t="s">
        <v>26</v>
      </c>
      <c r="F4048" s="1" t="s">
        <v>34</v>
      </c>
      <c r="G4048" s="1" t="s">
        <v>43</v>
      </c>
      <c r="H4048" s="1">
        <v>1097</v>
      </c>
      <c r="I4048" s="1">
        <v>1161.17</v>
      </c>
      <c r="J4048" s="1">
        <v>2186.3200000000002</v>
      </c>
      <c r="K4048" s="1">
        <v>277</v>
      </c>
      <c r="L4048" s="1">
        <f>Table49[[#This Row],[Selling_Price]]-Table49[[#This Row],[Market_Price]]</f>
        <v>1025.1500000000001</v>
      </c>
      <c r="M4048" s="1">
        <f>Table49[[#This Row],[Quantity]]*Table49[[#This Row],[Selling_Price]]</f>
        <v>605610.64</v>
      </c>
      <c r="N4048" s="1">
        <f>Table49[[#This Row],[Quantity]]*Table49[[#This Row],[Profit_Per_Quantity]]</f>
        <v>283966.55000000005</v>
      </c>
      <c r="O4048" s="1" t="s">
        <v>47</v>
      </c>
    </row>
    <row r="4049" spans="1:15" x14ac:dyDescent="0.3">
      <c r="A4049" s="1" t="s">
        <v>8444</v>
      </c>
      <c r="B4049" s="1" t="s">
        <v>774</v>
      </c>
      <c r="C4049" s="14" t="s">
        <v>5394</v>
      </c>
      <c r="D4049" s="1" t="s">
        <v>11</v>
      </c>
      <c r="E4049" s="1" t="s">
        <v>24</v>
      </c>
      <c r="F4049" s="1" t="s">
        <v>31</v>
      </c>
      <c r="G4049" s="1" t="s">
        <v>38</v>
      </c>
      <c r="H4049" s="1">
        <v>1046</v>
      </c>
      <c r="I4049" s="1">
        <v>123.81</v>
      </c>
      <c r="J4049" s="1">
        <v>184.62</v>
      </c>
      <c r="K4049" s="1">
        <v>60</v>
      </c>
      <c r="L4049" s="1">
        <f>Table49[[#This Row],[Selling_Price]]-Table49[[#This Row],[Market_Price]]</f>
        <v>60.81</v>
      </c>
      <c r="M4049" s="1">
        <f>Table49[[#This Row],[Quantity]]*Table49[[#This Row],[Selling_Price]]</f>
        <v>11077.2</v>
      </c>
      <c r="N4049" s="1">
        <f>Table49[[#This Row],[Quantity]]*Table49[[#This Row],[Profit_Per_Quantity]]</f>
        <v>3648.6000000000004</v>
      </c>
      <c r="O4049" s="1" t="s">
        <v>47</v>
      </c>
    </row>
    <row r="4050" spans="1:15" x14ac:dyDescent="0.3">
      <c r="A4050" s="1" t="s">
        <v>10156</v>
      </c>
      <c r="B4050" s="1" t="s">
        <v>3509</v>
      </c>
      <c r="C4050" s="14" t="s">
        <v>5085</v>
      </c>
      <c r="D4050" s="1" t="s">
        <v>20</v>
      </c>
      <c r="E4050" s="1" t="s">
        <v>25</v>
      </c>
      <c r="F4050" s="1" t="s">
        <v>34</v>
      </c>
      <c r="G4050" s="1" t="s">
        <v>36</v>
      </c>
      <c r="H4050" s="1">
        <v>1077</v>
      </c>
      <c r="I4050" s="1">
        <v>782.94</v>
      </c>
      <c r="J4050" s="1">
        <v>1073.06</v>
      </c>
      <c r="K4050" s="1">
        <v>353</v>
      </c>
      <c r="L4050" s="1">
        <f>Table49[[#This Row],[Selling_Price]]-Table49[[#This Row],[Market_Price]]</f>
        <v>290.11999999999989</v>
      </c>
      <c r="M4050" s="1">
        <f>Table49[[#This Row],[Quantity]]*Table49[[#This Row],[Selling_Price]]</f>
        <v>378790.18</v>
      </c>
      <c r="N4050" s="1">
        <f>Table49[[#This Row],[Quantity]]*Table49[[#This Row],[Profit_Per_Quantity]]</f>
        <v>102412.35999999996</v>
      </c>
      <c r="O4050" s="1" t="s">
        <v>47</v>
      </c>
    </row>
    <row r="4051" spans="1:15" x14ac:dyDescent="0.3">
      <c r="A4051" s="1" t="s">
        <v>7086</v>
      </c>
      <c r="B4051" s="1" t="s">
        <v>4259</v>
      </c>
      <c r="C4051" s="14" t="s">
        <v>4447</v>
      </c>
      <c r="D4051" s="1" t="s">
        <v>16</v>
      </c>
      <c r="E4051" s="1" t="s">
        <v>24</v>
      </c>
      <c r="F4051" s="1" t="s">
        <v>31</v>
      </c>
      <c r="G4051" s="1" t="s">
        <v>38</v>
      </c>
      <c r="H4051" s="1">
        <v>1024</v>
      </c>
      <c r="I4051" s="1">
        <v>555.38</v>
      </c>
      <c r="J4051" s="1">
        <v>989.72</v>
      </c>
      <c r="K4051" s="1">
        <v>396</v>
      </c>
      <c r="L4051" s="1">
        <f>Table49[[#This Row],[Selling_Price]]-Table49[[#This Row],[Market_Price]]</f>
        <v>434.34000000000003</v>
      </c>
      <c r="M4051" s="1">
        <f>Table49[[#This Row],[Quantity]]*Table49[[#This Row],[Selling_Price]]</f>
        <v>391929.12</v>
      </c>
      <c r="N4051" s="1">
        <f>Table49[[#This Row],[Quantity]]*Table49[[#This Row],[Profit_Per_Quantity]]</f>
        <v>171998.64</v>
      </c>
      <c r="O4051" s="1" t="s">
        <v>47</v>
      </c>
    </row>
    <row r="4052" spans="1:15" x14ac:dyDescent="0.3">
      <c r="A4052" s="1" t="s">
        <v>8398</v>
      </c>
      <c r="B4052" s="1" t="s">
        <v>690</v>
      </c>
      <c r="C4052" s="14" t="s">
        <v>6198</v>
      </c>
      <c r="D4052" s="1" t="s">
        <v>14</v>
      </c>
      <c r="E4052" s="1" t="s">
        <v>4351</v>
      </c>
      <c r="F4052" s="1" t="s">
        <v>35</v>
      </c>
      <c r="G4052" s="1" t="s">
        <v>42</v>
      </c>
      <c r="H4052" s="1">
        <v>1058</v>
      </c>
      <c r="I4052" s="1">
        <v>360.79</v>
      </c>
      <c r="J4052" s="1">
        <v>692.19</v>
      </c>
      <c r="K4052" s="1">
        <v>50</v>
      </c>
      <c r="L4052" s="1">
        <f>Table49[[#This Row],[Selling_Price]]-Table49[[#This Row],[Market_Price]]</f>
        <v>331.40000000000003</v>
      </c>
      <c r="M4052" s="1">
        <f>Table49[[#This Row],[Quantity]]*Table49[[#This Row],[Selling_Price]]</f>
        <v>34609.5</v>
      </c>
      <c r="N4052" s="1">
        <f>Table49[[#This Row],[Quantity]]*Table49[[#This Row],[Profit_Per_Quantity]]</f>
        <v>16570</v>
      </c>
      <c r="O4052" s="1" t="s">
        <v>47</v>
      </c>
    </row>
    <row r="4053" spans="1:15" x14ac:dyDescent="0.3">
      <c r="A4053" s="1" t="s">
        <v>10278</v>
      </c>
      <c r="B4053" s="1" t="s">
        <v>3682</v>
      </c>
      <c r="C4053" s="14" t="s">
        <v>4951</v>
      </c>
      <c r="D4053" s="1" t="s">
        <v>17</v>
      </c>
      <c r="E4053" s="1" t="s">
        <v>24</v>
      </c>
      <c r="F4053" s="1" t="s">
        <v>34</v>
      </c>
      <c r="G4053" s="1" t="s">
        <v>37</v>
      </c>
      <c r="H4053" s="1">
        <v>1086</v>
      </c>
      <c r="I4053" s="1">
        <v>1453.98</v>
      </c>
      <c r="J4053" s="1">
        <v>2264.69</v>
      </c>
      <c r="K4053" s="1">
        <v>342</v>
      </c>
      <c r="L4053" s="1">
        <f>Table49[[#This Row],[Selling_Price]]-Table49[[#This Row],[Market_Price]]</f>
        <v>810.71</v>
      </c>
      <c r="M4053" s="1">
        <f>Table49[[#This Row],[Quantity]]*Table49[[#This Row],[Selling_Price]]</f>
        <v>774523.98</v>
      </c>
      <c r="N4053" s="1">
        <f>Table49[[#This Row],[Quantity]]*Table49[[#This Row],[Profit_Per_Quantity]]</f>
        <v>277262.82</v>
      </c>
      <c r="O4053" s="1" t="s">
        <v>47</v>
      </c>
    </row>
    <row r="4054" spans="1:15" x14ac:dyDescent="0.3">
      <c r="A4054" s="1" t="s">
        <v>7965</v>
      </c>
      <c r="B4054" s="1" t="s">
        <v>2047</v>
      </c>
      <c r="C4054" s="14" t="s">
        <v>5821</v>
      </c>
      <c r="D4054" s="1" t="s">
        <v>11</v>
      </c>
      <c r="E4054" s="1" t="s">
        <v>25</v>
      </c>
      <c r="F4054" s="1" t="s">
        <v>32</v>
      </c>
      <c r="G4054" s="1" t="s">
        <v>44</v>
      </c>
      <c r="H4054" s="1">
        <v>1038</v>
      </c>
      <c r="I4054" s="1">
        <v>1854.51</v>
      </c>
      <c r="J4054" s="1">
        <v>3694.83</v>
      </c>
      <c r="K4054" s="1">
        <v>147</v>
      </c>
      <c r="L4054" s="1">
        <f>Table49[[#This Row],[Selling_Price]]-Table49[[#This Row],[Market_Price]]</f>
        <v>1840.32</v>
      </c>
      <c r="M4054" s="1">
        <f>Table49[[#This Row],[Quantity]]*Table49[[#This Row],[Selling_Price]]</f>
        <v>543140.01</v>
      </c>
      <c r="N4054" s="1">
        <f>Table49[[#This Row],[Quantity]]*Table49[[#This Row],[Profit_Per_Quantity]]</f>
        <v>270527.03999999998</v>
      </c>
      <c r="O4054" s="1" t="s">
        <v>47</v>
      </c>
    </row>
    <row r="4055" spans="1:15" x14ac:dyDescent="0.3">
      <c r="A4055" s="1" t="s">
        <v>9829</v>
      </c>
      <c r="B4055" s="1" t="s">
        <v>2990</v>
      </c>
      <c r="C4055" s="14" t="s">
        <v>5263</v>
      </c>
      <c r="D4055" s="1" t="s">
        <v>11</v>
      </c>
      <c r="E4055" s="1" t="s">
        <v>24</v>
      </c>
      <c r="F4055" s="1" t="s">
        <v>34</v>
      </c>
      <c r="G4055" s="1" t="s">
        <v>42</v>
      </c>
      <c r="H4055" s="1">
        <v>1019</v>
      </c>
      <c r="I4055" s="1">
        <v>1302.74</v>
      </c>
      <c r="J4055" s="1">
        <v>1922.41</v>
      </c>
      <c r="K4055" s="1">
        <v>383</v>
      </c>
      <c r="L4055" s="1">
        <f>Table49[[#This Row],[Selling_Price]]-Table49[[#This Row],[Market_Price]]</f>
        <v>619.67000000000007</v>
      </c>
      <c r="M4055" s="1">
        <f>Table49[[#This Row],[Quantity]]*Table49[[#This Row],[Selling_Price]]</f>
        <v>736283.03</v>
      </c>
      <c r="N4055" s="1">
        <f>Table49[[#This Row],[Quantity]]*Table49[[#This Row],[Profit_Per_Quantity]]</f>
        <v>237333.61000000002</v>
      </c>
      <c r="O4055" s="1" t="s">
        <v>47</v>
      </c>
    </row>
    <row r="4056" spans="1:15" x14ac:dyDescent="0.3">
      <c r="A4056" s="1" t="s">
        <v>7115</v>
      </c>
      <c r="B4056" s="1" t="s">
        <v>705</v>
      </c>
      <c r="C4056" s="14" t="s">
        <v>6194</v>
      </c>
      <c r="D4056" s="1" t="s">
        <v>15</v>
      </c>
      <c r="E4056" s="1" t="s">
        <v>27</v>
      </c>
      <c r="F4056" s="1" t="s">
        <v>32</v>
      </c>
      <c r="G4056" s="1" t="s">
        <v>36</v>
      </c>
      <c r="H4056" s="1">
        <v>1011</v>
      </c>
      <c r="I4056" s="1">
        <v>1453.72</v>
      </c>
      <c r="J4056" s="1">
        <v>1820.56</v>
      </c>
      <c r="K4056" s="1">
        <v>433</v>
      </c>
      <c r="L4056" s="1">
        <f>Table49[[#This Row],[Selling_Price]]-Table49[[#This Row],[Market_Price]]</f>
        <v>366.83999999999992</v>
      </c>
      <c r="M4056" s="1">
        <f>Table49[[#This Row],[Quantity]]*Table49[[#This Row],[Selling_Price]]</f>
        <v>788302.48</v>
      </c>
      <c r="N4056" s="1">
        <f>Table49[[#This Row],[Quantity]]*Table49[[#This Row],[Profit_Per_Quantity]]</f>
        <v>158841.71999999997</v>
      </c>
      <c r="O4056" s="1" t="s">
        <v>47</v>
      </c>
    </row>
    <row r="4057" spans="1:15" x14ac:dyDescent="0.3">
      <c r="A4057" s="1" t="s">
        <v>9758</v>
      </c>
      <c r="B4057" s="1" t="s">
        <v>2875</v>
      </c>
      <c r="C4057" s="14" t="s">
        <v>5482</v>
      </c>
      <c r="D4057" s="1" t="s">
        <v>14</v>
      </c>
      <c r="E4057" s="1" t="s">
        <v>26</v>
      </c>
      <c r="F4057" s="1" t="s">
        <v>33</v>
      </c>
      <c r="G4057" s="1" t="s">
        <v>4352</v>
      </c>
      <c r="H4057" s="1">
        <v>1072</v>
      </c>
      <c r="I4057" s="1">
        <v>659.8</v>
      </c>
      <c r="J4057" s="1">
        <v>1054.3</v>
      </c>
      <c r="K4057" s="1">
        <v>93</v>
      </c>
      <c r="L4057" s="1">
        <f>Table49[[#This Row],[Selling_Price]]-Table49[[#This Row],[Market_Price]]</f>
        <v>394.5</v>
      </c>
      <c r="M4057" s="1">
        <f>Table49[[#This Row],[Quantity]]*Table49[[#This Row],[Selling_Price]]</f>
        <v>98049.9</v>
      </c>
      <c r="N4057" s="1">
        <f>Table49[[#This Row],[Quantity]]*Table49[[#This Row],[Profit_Per_Quantity]]</f>
        <v>36688.5</v>
      </c>
      <c r="O4057" s="1" t="s">
        <v>47</v>
      </c>
    </row>
    <row r="4058" spans="1:15" x14ac:dyDescent="0.3">
      <c r="A4058" s="1" t="s">
        <v>8257</v>
      </c>
      <c r="B4058" s="1" t="s">
        <v>458</v>
      </c>
      <c r="C4058" s="14" t="s">
        <v>6184</v>
      </c>
      <c r="D4058" s="1" t="s">
        <v>15</v>
      </c>
      <c r="E4058" s="1" t="s">
        <v>4351</v>
      </c>
      <c r="F4058" s="1" t="s">
        <v>33</v>
      </c>
      <c r="G4058" s="1" t="s">
        <v>42</v>
      </c>
      <c r="H4058" s="1">
        <v>1006</v>
      </c>
      <c r="I4058" s="1">
        <v>509.14</v>
      </c>
      <c r="J4058" s="1">
        <v>648.41</v>
      </c>
      <c r="K4058" s="1">
        <v>500</v>
      </c>
      <c r="L4058" s="1">
        <f>Table49[[#This Row],[Selling_Price]]-Table49[[#This Row],[Market_Price]]</f>
        <v>139.26999999999998</v>
      </c>
      <c r="M4058" s="1">
        <f>Table49[[#This Row],[Quantity]]*Table49[[#This Row],[Selling_Price]]</f>
        <v>324205</v>
      </c>
      <c r="N4058" s="1">
        <f>Table49[[#This Row],[Quantity]]*Table49[[#This Row],[Profit_Per_Quantity]]</f>
        <v>69634.999999999985</v>
      </c>
      <c r="O4058" s="1" t="s">
        <v>47</v>
      </c>
    </row>
    <row r="4059" spans="1:15" x14ac:dyDescent="0.3">
      <c r="A4059" s="1" t="s">
        <v>10551</v>
      </c>
      <c r="B4059" s="1" t="s">
        <v>4108</v>
      </c>
      <c r="C4059" s="14" t="s">
        <v>4590</v>
      </c>
      <c r="D4059" s="1" t="s">
        <v>19</v>
      </c>
      <c r="E4059" s="1" t="s">
        <v>21</v>
      </c>
      <c r="F4059" s="1" t="s">
        <v>35</v>
      </c>
      <c r="G4059" s="1" t="s">
        <v>37</v>
      </c>
      <c r="H4059" s="1">
        <v>1056</v>
      </c>
      <c r="I4059" s="1">
        <v>282.20999999999998</v>
      </c>
      <c r="J4059" s="1">
        <v>412.41</v>
      </c>
      <c r="K4059" s="1">
        <v>186</v>
      </c>
      <c r="L4059" s="1">
        <f>Table49[[#This Row],[Selling_Price]]-Table49[[#This Row],[Market_Price]]</f>
        <v>130.20000000000005</v>
      </c>
      <c r="M4059" s="1">
        <f>Table49[[#This Row],[Quantity]]*Table49[[#This Row],[Selling_Price]]</f>
        <v>76708.260000000009</v>
      </c>
      <c r="N4059" s="1">
        <f>Table49[[#This Row],[Quantity]]*Table49[[#This Row],[Profit_Per_Quantity]]</f>
        <v>24217.200000000008</v>
      </c>
      <c r="O4059" s="1" t="s">
        <v>47</v>
      </c>
    </row>
    <row r="4060" spans="1:15" x14ac:dyDescent="0.3">
      <c r="A4060" s="1" t="s">
        <v>6320</v>
      </c>
      <c r="B4060" s="1" t="s">
        <v>2138</v>
      </c>
      <c r="C4060" s="14" t="s">
        <v>5812</v>
      </c>
      <c r="D4060" s="1" t="s">
        <v>15</v>
      </c>
      <c r="E4060" s="1" t="s">
        <v>4349</v>
      </c>
      <c r="F4060" s="1" t="s">
        <v>34</v>
      </c>
      <c r="G4060" s="1" t="s">
        <v>42</v>
      </c>
      <c r="H4060" s="1">
        <v>1093</v>
      </c>
      <c r="I4060" s="1">
        <v>857.21</v>
      </c>
      <c r="J4060" s="1">
        <v>1259.3</v>
      </c>
      <c r="K4060" s="1">
        <v>19</v>
      </c>
      <c r="L4060" s="1">
        <f>Table49[[#This Row],[Selling_Price]]-Table49[[#This Row],[Market_Price]]</f>
        <v>402.08999999999992</v>
      </c>
      <c r="M4060" s="1">
        <f>Table49[[#This Row],[Quantity]]*Table49[[#This Row],[Selling_Price]]</f>
        <v>23926.7</v>
      </c>
      <c r="N4060" s="1">
        <f>Table49[[#This Row],[Quantity]]*Table49[[#This Row],[Profit_Per_Quantity]]</f>
        <v>7639.7099999999982</v>
      </c>
      <c r="O4060" s="1" t="s">
        <v>47</v>
      </c>
    </row>
    <row r="4061" spans="1:15" x14ac:dyDescent="0.3">
      <c r="A4061" s="1" t="s">
        <v>10609</v>
      </c>
      <c r="B4061" s="1" t="s">
        <v>4204</v>
      </c>
      <c r="C4061" s="14" t="s">
        <v>4501</v>
      </c>
      <c r="D4061" s="1" t="s">
        <v>19</v>
      </c>
      <c r="E4061" s="1" t="s">
        <v>26</v>
      </c>
      <c r="F4061" s="1" t="s">
        <v>32</v>
      </c>
      <c r="G4061" s="1" t="s">
        <v>42</v>
      </c>
      <c r="H4061" s="1">
        <v>1069</v>
      </c>
      <c r="I4061" s="1">
        <v>1884.35</v>
      </c>
      <c r="J4061" s="1">
        <v>3020.72</v>
      </c>
      <c r="K4061" s="1">
        <v>91</v>
      </c>
      <c r="L4061" s="1">
        <f>Table49[[#This Row],[Selling_Price]]-Table49[[#This Row],[Market_Price]]</f>
        <v>1136.3699999999999</v>
      </c>
      <c r="M4061" s="1">
        <f>Table49[[#This Row],[Quantity]]*Table49[[#This Row],[Selling_Price]]</f>
        <v>274885.51999999996</v>
      </c>
      <c r="N4061" s="1">
        <f>Table49[[#This Row],[Quantity]]*Table49[[#This Row],[Profit_Per_Quantity]]</f>
        <v>103409.66999999998</v>
      </c>
      <c r="O4061" s="1" t="s">
        <v>47</v>
      </c>
    </row>
    <row r="4062" spans="1:15" x14ac:dyDescent="0.3">
      <c r="A4062" s="1" t="s">
        <v>9561</v>
      </c>
      <c r="B4062" s="1" t="s">
        <v>2556</v>
      </c>
      <c r="C4062" s="14" t="s">
        <v>5027</v>
      </c>
      <c r="D4062" s="1" t="s">
        <v>15</v>
      </c>
      <c r="E4062" s="1" t="s">
        <v>26</v>
      </c>
      <c r="F4062" s="1" t="s">
        <v>35</v>
      </c>
      <c r="G4062" s="1" t="s">
        <v>37</v>
      </c>
      <c r="H4062" s="1">
        <v>1090</v>
      </c>
      <c r="I4062" s="1">
        <v>552.9</v>
      </c>
      <c r="J4062" s="1">
        <v>876.94</v>
      </c>
      <c r="K4062" s="1">
        <v>383</v>
      </c>
      <c r="L4062" s="1">
        <f>Table49[[#This Row],[Selling_Price]]-Table49[[#This Row],[Market_Price]]</f>
        <v>324.04000000000008</v>
      </c>
      <c r="M4062" s="1">
        <f>Table49[[#This Row],[Quantity]]*Table49[[#This Row],[Selling_Price]]</f>
        <v>335868.02</v>
      </c>
      <c r="N4062" s="1">
        <f>Table49[[#This Row],[Quantity]]*Table49[[#This Row],[Profit_Per_Quantity]]</f>
        <v>124107.32000000004</v>
      </c>
      <c r="O4062" s="1" t="s">
        <v>47</v>
      </c>
    </row>
    <row r="4063" spans="1:15" x14ac:dyDescent="0.3">
      <c r="A4063" s="1" t="s">
        <v>6493</v>
      </c>
      <c r="B4063" s="1" t="s">
        <v>807</v>
      </c>
      <c r="C4063" s="14" t="s">
        <v>4965</v>
      </c>
      <c r="D4063" s="1" t="s">
        <v>16</v>
      </c>
      <c r="E4063" s="1" t="s">
        <v>27</v>
      </c>
      <c r="F4063" s="1" t="s">
        <v>32</v>
      </c>
      <c r="G4063" s="1" t="s">
        <v>40</v>
      </c>
      <c r="H4063" s="1">
        <v>1052</v>
      </c>
      <c r="I4063" s="1">
        <v>595.38</v>
      </c>
      <c r="J4063" s="1">
        <v>715.53</v>
      </c>
      <c r="K4063" s="1">
        <v>289</v>
      </c>
      <c r="L4063" s="1">
        <f>Table49[[#This Row],[Selling_Price]]-Table49[[#This Row],[Market_Price]]</f>
        <v>120.14999999999998</v>
      </c>
      <c r="M4063" s="1">
        <f>Table49[[#This Row],[Quantity]]*Table49[[#This Row],[Selling_Price]]</f>
        <v>206788.16999999998</v>
      </c>
      <c r="N4063" s="1">
        <f>Table49[[#This Row],[Quantity]]*Table49[[#This Row],[Profit_Per_Quantity]]</f>
        <v>34723.349999999991</v>
      </c>
      <c r="O4063" s="1" t="s">
        <v>47</v>
      </c>
    </row>
    <row r="4064" spans="1:15" x14ac:dyDescent="0.3">
      <c r="A4064" s="1" t="s">
        <v>7614</v>
      </c>
      <c r="B4064" s="1" t="s">
        <v>267</v>
      </c>
      <c r="C4064" s="14" t="s">
        <v>5671</v>
      </c>
      <c r="D4064" s="1" t="s">
        <v>12</v>
      </c>
      <c r="E4064" s="1" t="s">
        <v>26</v>
      </c>
      <c r="F4064" s="1" t="s">
        <v>35</v>
      </c>
      <c r="G4064" s="1" t="s">
        <v>40</v>
      </c>
      <c r="H4064" s="1">
        <v>1028</v>
      </c>
      <c r="I4064" s="1">
        <v>188.37</v>
      </c>
      <c r="J4064" s="1">
        <v>277.66000000000003</v>
      </c>
      <c r="K4064" s="1">
        <v>181</v>
      </c>
      <c r="L4064" s="1">
        <f>Table49[[#This Row],[Selling_Price]]-Table49[[#This Row],[Market_Price]]</f>
        <v>89.29000000000002</v>
      </c>
      <c r="M4064" s="1">
        <f>Table49[[#This Row],[Quantity]]*Table49[[#This Row],[Selling_Price]]</f>
        <v>50256.460000000006</v>
      </c>
      <c r="N4064" s="1">
        <f>Table49[[#This Row],[Quantity]]*Table49[[#This Row],[Profit_Per_Quantity]]</f>
        <v>16161.490000000003</v>
      </c>
      <c r="O4064" s="1" t="s">
        <v>47</v>
      </c>
    </row>
    <row r="4065" spans="1:15" x14ac:dyDescent="0.3">
      <c r="A4065" s="1" t="s">
        <v>7889</v>
      </c>
      <c r="B4065" s="1" t="s">
        <v>1871</v>
      </c>
      <c r="C4065" s="14" t="s">
        <v>4825</v>
      </c>
      <c r="D4065" s="1" t="s">
        <v>13</v>
      </c>
      <c r="E4065" s="1" t="s">
        <v>27</v>
      </c>
      <c r="F4065" s="1" t="s">
        <v>33</v>
      </c>
      <c r="G4065" s="1" t="s">
        <v>42</v>
      </c>
      <c r="H4065" s="1">
        <v>1068</v>
      </c>
      <c r="I4065" s="1">
        <v>1528.14</v>
      </c>
      <c r="J4065" s="1">
        <v>2441.21</v>
      </c>
      <c r="K4065" s="1">
        <v>163</v>
      </c>
      <c r="L4065" s="1">
        <f>Table49[[#This Row],[Selling_Price]]-Table49[[#This Row],[Market_Price]]</f>
        <v>913.06999999999994</v>
      </c>
      <c r="M4065" s="1">
        <f>Table49[[#This Row],[Quantity]]*Table49[[#This Row],[Selling_Price]]</f>
        <v>397917.23</v>
      </c>
      <c r="N4065" s="1">
        <f>Table49[[#This Row],[Quantity]]*Table49[[#This Row],[Profit_Per_Quantity]]</f>
        <v>148830.41</v>
      </c>
      <c r="O4065" s="1" t="s">
        <v>47</v>
      </c>
    </row>
    <row r="4066" spans="1:15" x14ac:dyDescent="0.3">
      <c r="A4066" s="1" t="s">
        <v>7546</v>
      </c>
      <c r="B4066" s="1" t="s">
        <v>3494</v>
      </c>
      <c r="C4066" s="14" t="s">
        <v>5097</v>
      </c>
      <c r="D4066" s="1" t="s">
        <v>15</v>
      </c>
      <c r="E4066" s="1" t="s">
        <v>30</v>
      </c>
      <c r="F4066" s="1" t="s">
        <v>35</v>
      </c>
      <c r="G4066" s="1" t="s">
        <v>38</v>
      </c>
      <c r="H4066" s="1">
        <v>1061</v>
      </c>
      <c r="I4066" s="1">
        <v>276.8</v>
      </c>
      <c r="J4066" s="1">
        <v>529.4</v>
      </c>
      <c r="K4066" s="1">
        <v>155</v>
      </c>
      <c r="L4066" s="1">
        <f>Table49[[#This Row],[Selling_Price]]-Table49[[#This Row],[Market_Price]]</f>
        <v>252.59999999999997</v>
      </c>
      <c r="M4066" s="1">
        <f>Table49[[#This Row],[Quantity]]*Table49[[#This Row],[Selling_Price]]</f>
        <v>82057</v>
      </c>
      <c r="N4066" s="1">
        <f>Table49[[#This Row],[Quantity]]*Table49[[#This Row],[Profit_Per_Quantity]]</f>
        <v>39152.999999999993</v>
      </c>
      <c r="O4066" s="1" t="s">
        <v>47</v>
      </c>
    </row>
    <row r="4067" spans="1:15" x14ac:dyDescent="0.3">
      <c r="A4067" s="1" t="s">
        <v>8980</v>
      </c>
      <c r="B4067" s="1" t="s">
        <v>1650</v>
      </c>
      <c r="C4067" s="14" t="s">
        <v>5132</v>
      </c>
      <c r="D4067" s="1" t="s">
        <v>20</v>
      </c>
      <c r="E4067" s="1" t="s">
        <v>28</v>
      </c>
      <c r="F4067" s="1" t="s">
        <v>32</v>
      </c>
      <c r="G4067" s="1" t="s">
        <v>42</v>
      </c>
      <c r="H4067" s="1">
        <v>1028</v>
      </c>
      <c r="I4067" s="1">
        <v>965.68</v>
      </c>
      <c r="J4067" s="1">
        <v>1274.03</v>
      </c>
      <c r="K4067" s="1">
        <v>155</v>
      </c>
      <c r="L4067" s="1">
        <f>Table49[[#This Row],[Selling_Price]]-Table49[[#This Row],[Market_Price]]</f>
        <v>308.35000000000002</v>
      </c>
      <c r="M4067" s="1">
        <f>Table49[[#This Row],[Quantity]]*Table49[[#This Row],[Selling_Price]]</f>
        <v>197474.65</v>
      </c>
      <c r="N4067" s="1">
        <f>Table49[[#This Row],[Quantity]]*Table49[[#This Row],[Profit_Per_Quantity]]</f>
        <v>47794.25</v>
      </c>
      <c r="O4067" s="1" t="s">
        <v>47</v>
      </c>
    </row>
    <row r="4068" spans="1:15" x14ac:dyDescent="0.3">
      <c r="A4068" s="1" t="s">
        <v>8415</v>
      </c>
      <c r="B4068" s="1" t="s">
        <v>235</v>
      </c>
      <c r="C4068" s="14" t="s">
        <v>4880</v>
      </c>
      <c r="D4068" s="1" t="s">
        <v>18</v>
      </c>
      <c r="E4068" s="1" t="s">
        <v>21</v>
      </c>
      <c r="F4068" s="1" t="s">
        <v>35</v>
      </c>
      <c r="G4068" s="1" t="s">
        <v>42</v>
      </c>
      <c r="H4068" s="1">
        <v>1027</v>
      </c>
      <c r="I4068" s="1">
        <v>567.75</v>
      </c>
      <c r="J4068" s="1">
        <v>752.32</v>
      </c>
      <c r="K4068" s="1">
        <v>57</v>
      </c>
      <c r="L4068" s="1">
        <f>Table49[[#This Row],[Selling_Price]]-Table49[[#This Row],[Market_Price]]</f>
        <v>184.57000000000005</v>
      </c>
      <c r="M4068" s="1">
        <f>Table49[[#This Row],[Quantity]]*Table49[[#This Row],[Selling_Price]]</f>
        <v>42882.240000000005</v>
      </c>
      <c r="N4068" s="1">
        <f>Table49[[#This Row],[Quantity]]*Table49[[#This Row],[Profit_Per_Quantity]]</f>
        <v>10520.490000000003</v>
      </c>
      <c r="O4068" s="1" t="s">
        <v>47</v>
      </c>
    </row>
    <row r="4069" spans="1:15" x14ac:dyDescent="0.3">
      <c r="A4069" s="1" t="s">
        <v>7211</v>
      </c>
      <c r="B4069" s="1" t="s">
        <v>4069</v>
      </c>
      <c r="C4069" s="14" t="s">
        <v>4626</v>
      </c>
      <c r="D4069" s="1" t="s">
        <v>18</v>
      </c>
      <c r="E4069" s="1" t="s">
        <v>30</v>
      </c>
      <c r="F4069" s="1" t="s">
        <v>34</v>
      </c>
      <c r="G4069" s="1" t="s">
        <v>41</v>
      </c>
      <c r="H4069" s="1">
        <v>1095</v>
      </c>
      <c r="I4069" s="1">
        <v>557.25</v>
      </c>
      <c r="J4069" s="1">
        <v>656.23</v>
      </c>
      <c r="K4069" s="1">
        <v>351</v>
      </c>
      <c r="L4069" s="1">
        <f>Table49[[#This Row],[Selling_Price]]-Table49[[#This Row],[Market_Price]]</f>
        <v>98.980000000000018</v>
      </c>
      <c r="M4069" s="1">
        <f>Table49[[#This Row],[Quantity]]*Table49[[#This Row],[Selling_Price]]</f>
        <v>230336.73</v>
      </c>
      <c r="N4069" s="1">
        <f>Table49[[#This Row],[Quantity]]*Table49[[#This Row],[Profit_Per_Quantity]]</f>
        <v>34741.980000000003</v>
      </c>
      <c r="O4069" s="1" t="s">
        <v>47</v>
      </c>
    </row>
    <row r="4070" spans="1:15" x14ac:dyDescent="0.3">
      <c r="A4070" s="1" t="s">
        <v>10636</v>
      </c>
      <c r="B4070" s="1" t="s">
        <v>4251</v>
      </c>
      <c r="C4070" s="14" t="s">
        <v>4455</v>
      </c>
      <c r="D4070" s="1" t="s">
        <v>18</v>
      </c>
      <c r="E4070" s="1" t="s">
        <v>27</v>
      </c>
      <c r="F4070" s="1" t="s">
        <v>31</v>
      </c>
      <c r="G4070" s="1" t="s">
        <v>43</v>
      </c>
      <c r="H4070" s="1">
        <v>1041</v>
      </c>
      <c r="I4070" s="1">
        <v>979.85</v>
      </c>
      <c r="J4070" s="1">
        <v>1227.3499999999999</v>
      </c>
      <c r="K4070" s="1">
        <v>126</v>
      </c>
      <c r="L4070" s="1">
        <f>Table49[[#This Row],[Selling_Price]]-Table49[[#This Row],[Market_Price]]</f>
        <v>247.49999999999989</v>
      </c>
      <c r="M4070" s="1">
        <f>Table49[[#This Row],[Quantity]]*Table49[[#This Row],[Selling_Price]]</f>
        <v>154646.09999999998</v>
      </c>
      <c r="N4070" s="1">
        <f>Table49[[#This Row],[Quantity]]*Table49[[#This Row],[Profit_Per_Quantity]]</f>
        <v>31184.999999999985</v>
      </c>
      <c r="O4070" s="1" t="s">
        <v>47</v>
      </c>
    </row>
    <row r="4071" spans="1:15" x14ac:dyDescent="0.3">
      <c r="A4071" s="1" t="s">
        <v>8636</v>
      </c>
      <c r="B4071" s="1" t="s">
        <v>1078</v>
      </c>
      <c r="C4071" s="14" t="s">
        <v>5499</v>
      </c>
      <c r="D4071" s="1" t="s">
        <v>19</v>
      </c>
      <c r="E4071" s="1" t="s">
        <v>21</v>
      </c>
      <c r="F4071" s="1" t="s">
        <v>32</v>
      </c>
      <c r="G4071" s="1" t="s">
        <v>45</v>
      </c>
      <c r="H4071" s="1">
        <v>1041</v>
      </c>
      <c r="I4071" s="1">
        <v>1577.68</v>
      </c>
      <c r="J4071" s="1">
        <v>2644.03</v>
      </c>
      <c r="K4071" s="1">
        <v>26</v>
      </c>
      <c r="L4071" s="1">
        <f>Table49[[#This Row],[Selling_Price]]-Table49[[#This Row],[Market_Price]]</f>
        <v>1066.3500000000001</v>
      </c>
      <c r="M4071" s="1">
        <f>Table49[[#This Row],[Quantity]]*Table49[[#This Row],[Selling_Price]]</f>
        <v>68744.78</v>
      </c>
      <c r="N4071" s="1">
        <f>Table49[[#This Row],[Quantity]]*Table49[[#This Row],[Profit_Per_Quantity]]</f>
        <v>27725.100000000002</v>
      </c>
      <c r="O4071" s="1" t="s">
        <v>47</v>
      </c>
    </row>
    <row r="4072" spans="1:15" x14ac:dyDescent="0.3">
      <c r="A4072" s="1" t="s">
        <v>9397</v>
      </c>
      <c r="B4072" s="1" t="s">
        <v>2300</v>
      </c>
      <c r="C4072" s="14" t="s">
        <v>5644</v>
      </c>
      <c r="D4072" s="1" t="s">
        <v>19</v>
      </c>
      <c r="E4072" s="1" t="s">
        <v>30</v>
      </c>
      <c r="F4072" s="1" t="s">
        <v>33</v>
      </c>
      <c r="G4072" s="1" t="s">
        <v>4352</v>
      </c>
      <c r="H4072" s="1">
        <v>1029</v>
      </c>
      <c r="I4072" s="1">
        <v>889.58</v>
      </c>
      <c r="J4072" s="1">
        <v>1364.43</v>
      </c>
      <c r="K4072" s="1">
        <v>307</v>
      </c>
      <c r="L4072" s="1">
        <f>Table49[[#This Row],[Selling_Price]]-Table49[[#This Row],[Market_Price]]</f>
        <v>474.85</v>
      </c>
      <c r="M4072" s="1">
        <f>Table49[[#This Row],[Quantity]]*Table49[[#This Row],[Selling_Price]]</f>
        <v>418880.01</v>
      </c>
      <c r="N4072" s="1">
        <f>Table49[[#This Row],[Quantity]]*Table49[[#This Row],[Profit_Per_Quantity]]</f>
        <v>145778.95000000001</v>
      </c>
      <c r="O4072" s="1" t="s">
        <v>47</v>
      </c>
    </row>
    <row r="4073" spans="1:15" x14ac:dyDescent="0.3">
      <c r="A4073" s="1" t="s">
        <v>6652</v>
      </c>
      <c r="B4073" s="1" t="s">
        <v>4088</v>
      </c>
      <c r="C4073" s="14" t="s">
        <v>4608</v>
      </c>
      <c r="D4073" s="1" t="s">
        <v>11</v>
      </c>
      <c r="E4073" s="1" t="s">
        <v>30</v>
      </c>
      <c r="F4073" s="1" t="s">
        <v>32</v>
      </c>
      <c r="G4073" s="1" t="s">
        <v>45</v>
      </c>
      <c r="H4073" s="1">
        <v>1077</v>
      </c>
      <c r="I4073" s="1">
        <v>1483.89</v>
      </c>
      <c r="J4073" s="1">
        <v>2397.08</v>
      </c>
      <c r="K4073" s="1">
        <v>396</v>
      </c>
      <c r="L4073" s="1">
        <f>Table49[[#This Row],[Selling_Price]]-Table49[[#This Row],[Market_Price]]</f>
        <v>913.18999999999983</v>
      </c>
      <c r="M4073" s="1">
        <f>Table49[[#This Row],[Quantity]]*Table49[[#This Row],[Selling_Price]]</f>
        <v>949243.67999999993</v>
      </c>
      <c r="N4073" s="1">
        <f>Table49[[#This Row],[Quantity]]*Table49[[#This Row],[Profit_Per_Quantity]]</f>
        <v>361623.23999999993</v>
      </c>
      <c r="O4073" s="1" t="s">
        <v>47</v>
      </c>
    </row>
    <row r="4074" spans="1:15" x14ac:dyDescent="0.3">
      <c r="A4074" s="1" t="s">
        <v>9615</v>
      </c>
      <c r="B4074" s="1" t="s">
        <v>2652</v>
      </c>
      <c r="C4074" s="14" t="s">
        <v>5601</v>
      </c>
      <c r="D4074" s="1" t="s">
        <v>12</v>
      </c>
      <c r="E4074" s="1" t="s">
        <v>4349</v>
      </c>
      <c r="F4074" s="1" t="s">
        <v>34</v>
      </c>
      <c r="G4074" s="1" t="s">
        <v>36</v>
      </c>
      <c r="H4074" s="1">
        <v>1095</v>
      </c>
      <c r="I4074" s="1">
        <v>707.43</v>
      </c>
      <c r="J4074" s="1">
        <v>1057.04</v>
      </c>
      <c r="K4074" s="1">
        <v>154</v>
      </c>
      <c r="L4074" s="1">
        <f>Table49[[#This Row],[Selling_Price]]-Table49[[#This Row],[Market_Price]]</f>
        <v>349.61</v>
      </c>
      <c r="M4074" s="1">
        <f>Table49[[#This Row],[Quantity]]*Table49[[#This Row],[Selling_Price]]</f>
        <v>162784.16</v>
      </c>
      <c r="N4074" s="1">
        <f>Table49[[#This Row],[Quantity]]*Table49[[#This Row],[Profit_Per_Quantity]]</f>
        <v>53839.94</v>
      </c>
      <c r="O4074" s="1" t="s">
        <v>47</v>
      </c>
    </row>
    <row r="4075" spans="1:15" x14ac:dyDescent="0.3">
      <c r="A4075" s="1" t="s">
        <v>7489</v>
      </c>
      <c r="B4075" s="1" t="s">
        <v>3054</v>
      </c>
      <c r="C4075" s="14" t="s">
        <v>5378</v>
      </c>
      <c r="D4075" s="1" t="s">
        <v>14</v>
      </c>
      <c r="E4075" s="1" t="s">
        <v>4349</v>
      </c>
      <c r="F4075" s="1" t="s">
        <v>33</v>
      </c>
      <c r="G4075" s="1" t="s">
        <v>45</v>
      </c>
      <c r="H4075" s="1">
        <v>1022</v>
      </c>
      <c r="I4075" s="1">
        <v>964.31</v>
      </c>
      <c r="J4075" s="1">
        <v>1122.33</v>
      </c>
      <c r="K4075" s="1">
        <v>341</v>
      </c>
      <c r="L4075" s="1">
        <f>Table49[[#This Row],[Selling_Price]]-Table49[[#This Row],[Market_Price]]</f>
        <v>158.01999999999998</v>
      </c>
      <c r="M4075" s="1">
        <f>Table49[[#This Row],[Quantity]]*Table49[[#This Row],[Selling_Price]]</f>
        <v>382714.52999999997</v>
      </c>
      <c r="N4075" s="1">
        <f>Table49[[#This Row],[Quantity]]*Table49[[#This Row],[Profit_Per_Quantity]]</f>
        <v>53884.819999999992</v>
      </c>
      <c r="O4075" s="1" t="s">
        <v>47</v>
      </c>
    </row>
    <row r="4076" spans="1:15" x14ac:dyDescent="0.3">
      <c r="A4076" s="1" t="s">
        <v>8179</v>
      </c>
      <c r="B4076" s="1" t="s">
        <v>328</v>
      </c>
      <c r="C4076" s="14" t="s">
        <v>6136</v>
      </c>
      <c r="D4076" s="1" t="s">
        <v>12</v>
      </c>
      <c r="E4076" s="1" t="s">
        <v>27</v>
      </c>
      <c r="F4076" s="1" t="s">
        <v>33</v>
      </c>
      <c r="G4076" s="1" t="s">
        <v>4352</v>
      </c>
      <c r="H4076" s="1">
        <v>1058</v>
      </c>
      <c r="I4076" s="1">
        <v>1105.8699999999999</v>
      </c>
      <c r="J4076" s="1">
        <v>2042.86</v>
      </c>
      <c r="K4076" s="1">
        <v>341</v>
      </c>
      <c r="L4076" s="1">
        <f>Table49[[#This Row],[Selling_Price]]-Table49[[#This Row],[Market_Price]]</f>
        <v>936.99</v>
      </c>
      <c r="M4076" s="1">
        <f>Table49[[#This Row],[Quantity]]*Table49[[#This Row],[Selling_Price]]</f>
        <v>696615.26</v>
      </c>
      <c r="N4076" s="1">
        <f>Table49[[#This Row],[Quantity]]*Table49[[#This Row],[Profit_Per_Quantity]]</f>
        <v>319513.59000000003</v>
      </c>
      <c r="O4076" s="1" t="s">
        <v>47</v>
      </c>
    </row>
    <row r="4077" spans="1:15" x14ac:dyDescent="0.3">
      <c r="A4077" s="1" t="s">
        <v>8099</v>
      </c>
      <c r="B4077" s="1" t="s">
        <v>179</v>
      </c>
      <c r="C4077" s="14" t="s">
        <v>4735</v>
      </c>
      <c r="D4077" s="1" t="s">
        <v>20</v>
      </c>
      <c r="E4077" s="1" t="s">
        <v>21</v>
      </c>
      <c r="F4077" s="1" t="s">
        <v>34</v>
      </c>
      <c r="G4077" s="1" t="s">
        <v>4352</v>
      </c>
      <c r="H4077" s="1">
        <v>1041</v>
      </c>
      <c r="I4077" s="1">
        <v>807.12</v>
      </c>
      <c r="J4077" s="1">
        <v>1302.28</v>
      </c>
      <c r="K4077" s="1">
        <v>106</v>
      </c>
      <c r="L4077" s="1">
        <f>Table49[[#This Row],[Selling_Price]]-Table49[[#This Row],[Market_Price]]</f>
        <v>495.15999999999997</v>
      </c>
      <c r="M4077" s="1">
        <f>Table49[[#This Row],[Quantity]]*Table49[[#This Row],[Selling_Price]]</f>
        <v>138041.68</v>
      </c>
      <c r="N4077" s="1">
        <f>Table49[[#This Row],[Quantity]]*Table49[[#This Row],[Profit_Per_Quantity]]</f>
        <v>52486.96</v>
      </c>
      <c r="O4077" s="1" t="s">
        <v>47</v>
      </c>
    </row>
    <row r="4078" spans="1:15" x14ac:dyDescent="0.3">
      <c r="A4078" s="1" t="s">
        <v>8653</v>
      </c>
      <c r="B4078" s="1" t="s">
        <v>1104</v>
      </c>
      <c r="C4078" s="14" t="s">
        <v>4848</v>
      </c>
      <c r="D4078" s="1" t="s">
        <v>13</v>
      </c>
      <c r="E4078" s="1" t="s">
        <v>21</v>
      </c>
      <c r="F4078" s="1" t="s">
        <v>31</v>
      </c>
      <c r="G4078" s="1" t="s">
        <v>41</v>
      </c>
      <c r="H4078" s="1">
        <v>1004</v>
      </c>
      <c r="I4078" s="1">
        <v>1424.25</v>
      </c>
      <c r="J4078" s="1">
        <v>1719.83</v>
      </c>
      <c r="K4078" s="1">
        <v>49</v>
      </c>
      <c r="L4078" s="1">
        <f>Table49[[#This Row],[Selling_Price]]-Table49[[#This Row],[Market_Price]]</f>
        <v>295.57999999999993</v>
      </c>
      <c r="M4078" s="1">
        <f>Table49[[#This Row],[Quantity]]*Table49[[#This Row],[Selling_Price]]</f>
        <v>84271.67</v>
      </c>
      <c r="N4078" s="1">
        <f>Table49[[#This Row],[Quantity]]*Table49[[#This Row],[Profit_Per_Quantity]]</f>
        <v>14483.419999999996</v>
      </c>
      <c r="O4078" s="1" t="s">
        <v>47</v>
      </c>
    </row>
    <row r="4079" spans="1:15" x14ac:dyDescent="0.3">
      <c r="A4079" s="1" t="s">
        <v>9711</v>
      </c>
      <c r="B4079" s="1" t="s">
        <v>2795</v>
      </c>
      <c r="C4079" s="14" t="s">
        <v>4672</v>
      </c>
      <c r="D4079" s="1" t="s">
        <v>20</v>
      </c>
      <c r="E4079" s="1" t="s">
        <v>30</v>
      </c>
      <c r="F4079" s="1" t="s">
        <v>34</v>
      </c>
      <c r="G4079" s="1" t="s">
        <v>43</v>
      </c>
      <c r="H4079" s="1">
        <v>1042</v>
      </c>
      <c r="I4079" s="1">
        <v>706.16</v>
      </c>
      <c r="J4079" s="1">
        <v>1123.3599999999999</v>
      </c>
      <c r="K4079" s="1">
        <v>272</v>
      </c>
      <c r="L4079" s="1">
        <f>Table49[[#This Row],[Selling_Price]]-Table49[[#This Row],[Market_Price]]</f>
        <v>417.19999999999993</v>
      </c>
      <c r="M4079" s="1">
        <f>Table49[[#This Row],[Quantity]]*Table49[[#This Row],[Selling_Price]]</f>
        <v>305553.91999999998</v>
      </c>
      <c r="N4079" s="1">
        <f>Table49[[#This Row],[Quantity]]*Table49[[#This Row],[Profit_Per_Quantity]]</f>
        <v>113478.39999999998</v>
      </c>
      <c r="O4079" s="1" t="s">
        <v>47</v>
      </c>
    </row>
    <row r="4080" spans="1:15" x14ac:dyDescent="0.3">
      <c r="A4080" s="1" t="s">
        <v>10667</v>
      </c>
      <c r="B4080" s="1" t="s">
        <v>4298</v>
      </c>
      <c r="C4080" s="14" t="s">
        <v>4406</v>
      </c>
      <c r="D4080" s="1" t="s">
        <v>15</v>
      </c>
      <c r="E4080" s="1" t="s">
        <v>27</v>
      </c>
      <c r="F4080" s="1" t="s">
        <v>33</v>
      </c>
      <c r="G4080" s="1" t="s">
        <v>37</v>
      </c>
      <c r="H4080" s="1">
        <v>1061</v>
      </c>
      <c r="I4080" s="1">
        <v>720.91</v>
      </c>
      <c r="J4080" s="1">
        <v>1129.02</v>
      </c>
      <c r="K4080" s="1">
        <v>442</v>
      </c>
      <c r="L4080" s="1">
        <f>Table49[[#This Row],[Selling_Price]]-Table49[[#This Row],[Market_Price]]</f>
        <v>408.11</v>
      </c>
      <c r="M4080" s="1">
        <f>Table49[[#This Row],[Quantity]]*Table49[[#This Row],[Selling_Price]]</f>
        <v>499026.83999999997</v>
      </c>
      <c r="N4080" s="1">
        <f>Table49[[#This Row],[Quantity]]*Table49[[#This Row],[Profit_Per_Quantity]]</f>
        <v>180384.62</v>
      </c>
      <c r="O4080" s="1" t="s">
        <v>47</v>
      </c>
    </row>
    <row r="4081" spans="1:15" x14ac:dyDescent="0.3">
      <c r="A4081" s="1" t="s">
        <v>7985</v>
      </c>
      <c r="B4081" s="1" t="s">
        <v>187</v>
      </c>
      <c r="C4081" s="14" t="s">
        <v>4473</v>
      </c>
      <c r="D4081" s="1" t="s">
        <v>12</v>
      </c>
      <c r="E4081" s="1" t="s">
        <v>4351</v>
      </c>
      <c r="F4081" s="1" t="s">
        <v>33</v>
      </c>
      <c r="G4081" s="1" t="s">
        <v>43</v>
      </c>
      <c r="H4081" s="1">
        <v>1011</v>
      </c>
      <c r="I4081" s="1">
        <v>1676.46</v>
      </c>
      <c r="J4081" s="1">
        <v>3262.57</v>
      </c>
      <c r="K4081" s="1">
        <v>106</v>
      </c>
      <c r="L4081" s="1">
        <f>Table49[[#This Row],[Selling_Price]]-Table49[[#This Row],[Market_Price]]</f>
        <v>1586.1100000000001</v>
      </c>
      <c r="M4081" s="1">
        <f>Table49[[#This Row],[Quantity]]*Table49[[#This Row],[Selling_Price]]</f>
        <v>345832.42000000004</v>
      </c>
      <c r="N4081" s="1">
        <f>Table49[[#This Row],[Quantity]]*Table49[[#This Row],[Profit_Per_Quantity]]</f>
        <v>168127.66</v>
      </c>
      <c r="O4081" s="1" t="s">
        <v>47</v>
      </c>
    </row>
    <row r="4082" spans="1:15" x14ac:dyDescent="0.3">
      <c r="A4082" s="1" t="s">
        <v>9303</v>
      </c>
      <c r="B4082" s="1" t="s">
        <v>2160</v>
      </c>
      <c r="C4082" s="14" t="s">
        <v>5802</v>
      </c>
      <c r="D4082" s="1" t="s">
        <v>18</v>
      </c>
      <c r="E4082" s="1" t="s">
        <v>28</v>
      </c>
      <c r="F4082" s="1" t="s">
        <v>34</v>
      </c>
      <c r="G4082" s="1" t="s">
        <v>42</v>
      </c>
      <c r="H4082" s="1">
        <v>1092</v>
      </c>
      <c r="I4082" s="1">
        <v>1701.85</v>
      </c>
      <c r="J4082" s="1">
        <v>2263.6799999999998</v>
      </c>
      <c r="K4082" s="1">
        <v>405</v>
      </c>
      <c r="L4082" s="1">
        <f>Table49[[#This Row],[Selling_Price]]-Table49[[#This Row],[Market_Price]]</f>
        <v>561.82999999999993</v>
      </c>
      <c r="M4082" s="1">
        <f>Table49[[#This Row],[Quantity]]*Table49[[#This Row],[Selling_Price]]</f>
        <v>916790.39999999991</v>
      </c>
      <c r="N4082" s="1">
        <f>Table49[[#This Row],[Quantity]]*Table49[[#This Row],[Profit_Per_Quantity]]</f>
        <v>227541.14999999997</v>
      </c>
      <c r="O4082" s="1" t="s">
        <v>47</v>
      </c>
    </row>
    <row r="4083" spans="1:15" x14ac:dyDescent="0.3">
      <c r="A4083" s="1" t="s">
        <v>6731</v>
      </c>
      <c r="B4083" s="1" t="s">
        <v>2735</v>
      </c>
      <c r="C4083" s="14" t="s">
        <v>5557</v>
      </c>
      <c r="D4083" s="1" t="s">
        <v>12</v>
      </c>
      <c r="E4083" s="1" t="s">
        <v>24</v>
      </c>
      <c r="F4083" s="1" t="s">
        <v>31</v>
      </c>
      <c r="G4083" s="1" t="s">
        <v>36</v>
      </c>
      <c r="H4083" s="1">
        <v>1079</v>
      </c>
      <c r="I4083" s="1">
        <v>494.35</v>
      </c>
      <c r="J4083" s="1">
        <v>882.23</v>
      </c>
      <c r="K4083" s="1">
        <v>268</v>
      </c>
      <c r="L4083" s="1">
        <f>Table49[[#This Row],[Selling_Price]]-Table49[[#This Row],[Market_Price]]</f>
        <v>387.88</v>
      </c>
      <c r="M4083" s="1">
        <f>Table49[[#This Row],[Quantity]]*Table49[[#This Row],[Selling_Price]]</f>
        <v>236437.64</v>
      </c>
      <c r="N4083" s="1">
        <f>Table49[[#This Row],[Quantity]]*Table49[[#This Row],[Profit_Per_Quantity]]</f>
        <v>103951.84</v>
      </c>
      <c r="O4083" s="1" t="s">
        <v>47</v>
      </c>
    </row>
    <row r="4084" spans="1:15" x14ac:dyDescent="0.3">
      <c r="A4084" s="1" t="s">
        <v>10021</v>
      </c>
      <c r="B4084" s="1" t="s">
        <v>3300</v>
      </c>
      <c r="C4084" s="14" t="s">
        <v>5233</v>
      </c>
      <c r="D4084" s="1" t="s">
        <v>11</v>
      </c>
      <c r="E4084" s="1" t="s">
        <v>24</v>
      </c>
      <c r="F4084" s="1" t="s">
        <v>35</v>
      </c>
      <c r="G4084" s="1" t="s">
        <v>42</v>
      </c>
      <c r="H4084" s="1">
        <v>1058</v>
      </c>
      <c r="I4084" s="1">
        <v>1281.74</v>
      </c>
      <c r="J4084" s="1">
        <v>1902.81</v>
      </c>
      <c r="K4084" s="1">
        <v>95</v>
      </c>
      <c r="L4084" s="1">
        <f>Table49[[#This Row],[Selling_Price]]-Table49[[#This Row],[Market_Price]]</f>
        <v>621.06999999999994</v>
      </c>
      <c r="M4084" s="1">
        <f>Table49[[#This Row],[Quantity]]*Table49[[#This Row],[Selling_Price]]</f>
        <v>180766.94999999998</v>
      </c>
      <c r="N4084" s="1">
        <f>Table49[[#This Row],[Quantity]]*Table49[[#This Row],[Profit_Per_Quantity]]</f>
        <v>59001.649999999994</v>
      </c>
      <c r="O4084" s="1" t="s">
        <v>47</v>
      </c>
    </row>
    <row r="4085" spans="1:15" x14ac:dyDescent="0.3">
      <c r="A4085" s="1" t="s">
        <v>6868</v>
      </c>
      <c r="B4085" s="1" t="s">
        <v>1350</v>
      </c>
      <c r="C4085" s="14" t="s">
        <v>5387</v>
      </c>
      <c r="D4085" s="1" t="s">
        <v>20</v>
      </c>
      <c r="E4085" s="1" t="s">
        <v>24</v>
      </c>
      <c r="F4085" s="1" t="s">
        <v>32</v>
      </c>
      <c r="G4085" s="1" t="s">
        <v>40</v>
      </c>
      <c r="H4085" s="1">
        <v>1063</v>
      </c>
      <c r="I4085" s="1">
        <v>892.05</v>
      </c>
      <c r="J4085" s="1">
        <v>988.03</v>
      </c>
      <c r="K4085" s="1">
        <v>357</v>
      </c>
      <c r="L4085" s="1">
        <f>Table49[[#This Row],[Selling_Price]]-Table49[[#This Row],[Market_Price]]</f>
        <v>95.980000000000018</v>
      </c>
      <c r="M4085" s="1">
        <f>Table49[[#This Row],[Quantity]]*Table49[[#This Row],[Selling_Price]]</f>
        <v>352726.70999999996</v>
      </c>
      <c r="N4085" s="1">
        <f>Table49[[#This Row],[Quantity]]*Table49[[#This Row],[Profit_Per_Quantity]]</f>
        <v>34264.860000000008</v>
      </c>
      <c r="O4085" s="1" t="s">
        <v>47</v>
      </c>
    </row>
    <row r="4086" spans="1:15" x14ac:dyDescent="0.3">
      <c r="A4086" s="1" t="s">
        <v>7140</v>
      </c>
      <c r="B4086" s="1" t="s">
        <v>4166</v>
      </c>
      <c r="C4086" s="14" t="s">
        <v>4533</v>
      </c>
      <c r="D4086" s="1" t="s">
        <v>11</v>
      </c>
      <c r="E4086" s="1" t="s">
        <v>4351</v>
      </c>
      <c r="F4086" s="1" t="s">
        <v>32</v>
      </c>
      <c r="G4086" s="1" t="s">
        <v>40</v>
      </c>
      <c r="H4086" s="1">
        <v>1008</v>
      </c>
      <c r="I4086" s="1">
        <v>690.1</v>
      </c>
      <c r="J4086" s="1">
        <v>883.07</v>
      </c>
      <c r="K4086" s="1">
        <v>224</v>
      </c>
      <c r="L4086" s="1">
        <f>Table49[[#This Row],[Selling_Price]]-Table49[[#This Row],[Market_Price]]</f>
        <v>192.97000000000003</v>
      </c>
      <c r="M4086" s="1">
        <f>Table49[[#This Row],[Quantity]]*Table49[[#This Row],[Selling_Price]]</f>
        <v>197807.68000000002</v>
      </c>
      <c r="N4086" s="1">
        <f>Table49[[#This Row],[Quantity]]*Table49[[#This Row],[Profit_Per_Quantity]]</f>
        <v>43225.280000000006</v>
      </c>
      <c r="O4086" s="1" t="s">
        <v>47</v>
      </c>
    </row>
    <row r="4087" spans="1:15" x14ac:dyDescent="0.3">
      <c r="A4087" s="1" t="s">
        <v>7922</v>
      </c>
      <c r="B4087" s="1" t="s">
        <v>3841</v>
      </c>
      <c r="C4087" s="14" t="s">
        <v>4828</v>
      </c>
      <c r="D4087" s="1" t="s">
        <v>17</v>
      </c>
      <c r="E4087" s="1" t="s">
        <v>4349</v>
      </c>
      <c r="F4087" s="1" t="s">
        <v>31</v>
      </c>
      <c r="G4087" s="1" t="s">
        <v>42</v>
      </c>
      <c r="H4087" s="1">
        <v>1030</v>
      </c>
      <c r="I4087" s="1">
        <v>337.38</v>
      </c>
      <c r="J4087" s="1">
        <v>672.89</v>
      </c>
      <c r="K4087" s="1">
        <v>91</v>
      </c>
      <c r="L4087" s="1">
        <f>Table49[[#This Row],[Selling_Price]]-Table49[[#This Row],[Market_Price]]</f>
        <v>335.51</v>
      </c>
      <c r="M4087" s="1">
        <f>Table49[[#This Row],[Quantity]]*Table49[[#This Row],[Selling_Price]]</f>
        <v>61232.99</v>
      </c>
      <c r="N4087" s="1">
        <f>Table49[[#This Row],[Quantity]]*Table49[[#This Row],[Profit_Per_Quantity]]</f>
        <v>30531.41</v>
      </c>
      <c r="O4087" s="1" t="s">
        <v>47</v>
      </c>
    </row>
    <row r="4088" spans="1:15" x14ac:dyDescent="0.3">
      <c r="A4088" s="1" t="s">
        <v>6923</v>
      </c>
      <c r="B4088" s="1" t="s">
        <v>2368</v>
      </c>
      <c r="C4088" s="14" t="s">
        <v>4793</v>
      </c>
      <c r="D4088" s="1" t="s">
        <v>11</v>
      </c>
      <c r="E4088" s="1" t="s">
        <v>27</v>
      </c>
      <c r="F4088" s="1" t="s">
        <v>35</v>
      </c>
      <c r="G4088" s="1" t="s">
        <v>42</v>
      </c>
      <c r="H4088" s="1">
        <v>1017</v>
      </c>
      <c r="I4088" s="1">
        <v>827.02</v>
      </c>
      <c r="J4088" s="1">
        <v>1647.67</v>
      </c>
      <c r="K4088" s="1">
        <v>405</v>
      </c>
      <c r="L4088" s="1">
        <f>Table49[[#This Row],[Selling_Price]]-Table49[[#This Row],[Market_Price]]</f>
        <v>820.65000000000009</v>
      </c>
      <c r="M4088" s="1">
        <f>Table49[[#This Row],[Quantity]]*Table49[[#This Row],[Selling_Price]]</f>
        <v>667306.35</v>
      </c>
      <c r="N4088" s="1">
        <f>Table49[[#This Row],[Quantity]]*Table49[[#This Row],[Profit_Per_Quantity]]</f>
        <v>332363.25000000006</v>
      </c>
      <c r="O4088" s="1" t="s">
        <v>47</v>
      </c>
    </row>
    <row r="4089" spans="1:15" x14ac:dyDescent="0.3">
      <c r="A4089" s="1" t="s">
        <v>6650</v>
      </c>
      <c r="B4089" s="1" t="s">
        <v>339</v>
      </c>
      <c r="C4089" s="14" t="s">
        <v>5931</v>
      </c>
      <c r="D4089" s="1" t="s">
        <v>16</v>
      </c>
      <c r="E4089" s="1" t="s">
        <v>4351</v>
      </c>
      <c r="F4089" s="1" t="s">
        <v>35</v>
      </c>
      <c r="G4089" s="1" t="s">
        <v>38</v>
      </c>
      <c r="H4089" s="1">
        <v>1098</v>
      </c>
      <c r="I4089" s="1">
        <v>1585.19</v>
      </c>
      <c r="J4089" s="1">
        <v>1835.57</v>
      </c>
      <c r="K4089" s="1">
        <v>63</v>
      </c>
      <c r="L4089" s="1">
        <f>Table49[[#This Row],[Selling_Price]]-Table49[[#This Row],[Market_Price]]</f>
        <v>250.37999999999988</v>
      </c>
      <c r="M4089" s="1">
        <f>Table49[[#This Row],[Quantity]]*Table49[[#This Row],[Selling_Price]]</f>
        <v>115640.90999999999</v>
      </c>
      <c r="N4089" s="1">
        <f>Table49[[#This Row],[Quantity]]*Table49[[#This Row],[Profit_Per_Quantity]]</f>
        <v>15773.939999999993</v>
      </c>
      <c r="O4089" s="1" t="s">
        <v>47</v>
      </c>
    </row>
    <row r="4090" spans="1:15" x14ac:dyDescent="0.3">
      <c r="A4090" s="1" t="s">
        <v>9011</v>
      </c>
      <c r="B4090" s="1" t="s">
        <v>1691</v>
      </c>
      <c r="C4090" s="14" t="s">
        <v>4598</v>
      </c>
      <c r="D4090" s="1" t="s">
        <v>14</v>
      </c>
      <c r="E4090" s="1" t="s">
        <v>29</v>
      </c>
      <c r="F4090" s="1" t="s">
        <v>34</v>
      </c>
      <c r="G4090" s="1" t="s">
        <v>43</v>
      </c>
      <c r="H4090" s="1">
        <v>1055</v>
      </c>
      <c r="I4090" s="1">
        <v>1732.89</v>
      </c>
      <c r="J4090" s="1">
        <v>2949.57</v>
      </c>
      <c r="K4090" s="1">
        <v>38</v>
      </c>
      <c r="L4090" s="1">
        <f>Table49[[#This Row],[Selling_Price]]-Table49[[#This Row],[Market_Price]]</f>
        <v>1216.68</v>
      </c>
      <c r="M4090" s="1">
        <f>Table49[[#This Row],[Quantity]]*Table49[[#This Row],[Selling_Price]]</f>
        <v>112083.66</v>
      </c>
      <c r="N4090" s="1">
        <f>Table49[[#This Row],[Quantity]]*Table49[[#This Row],[Profit_Per_Quantity]]</f>
        <v>46233.840000000004</v>
      </c>
      <c r="O4090" s="1" t="s">
        <v>47</v>
      </c>
    </row>
    <row r="4091" spans="1:15" x14ac:dyDescent="0.3">
      <c r="A4091" s="1" t="s">
        <v>8748</v>
      </c>
      <c r="B4091" s="1" t="s">
        <v>1248</v>
      </c>
      <c r="C4091" s="14" t="s">
        <v>5353</v>
      </c>
      <c r="D4091" s="1" t="s">
        <v>19</v>
      </c>
      <c r="E4091" s="1" t="s">
        <v>21</v>
      </c>
      <c r="F4091" s="1" t="s">
        <v>32</v>
      </c>
      <c r="G4091" s="1" t="s">
        <v>36</v>
      </c>
      <c r="H4091" s="1">
        <v>1100</v>
      </c>
      <c r="I4091" s="1">
        <v>464.9</v>
      </c>
      <c r="J4091" s="1">
        <v>667.81</v>
      </c>
      <c r="K4091" s="1">
        <v>373</v>
      </c>
      <c r="L4091" s="1">
        <f>Table49[[#This Row],[Selling_Price]]-Table49[[#This Row],[Market_Price]]</f>
        <v>202.90999999999997</v>
      </c>
      <c r="M4091" s="1">
        <f>Table49[[#This Row],[Quantity]]*Table49[[#This Row],[Selling_Price]]</f>
        <v>249093.12999999998</v>
      </c>
      <c r="N4091" s="1">
        <f>Table49[[#This Row],[Quantity]]*Table49[[#This Row],[Profit_Per_Quantity]]</f>
        <v>75685.429999999993</v>
      </c>
      <c r="O4091" s="1" t="s">
        <v>47</v>
      </c>
    </row>
    <row r="4092" spans="1:15" x14ac:dyDescent="0.3">
      <c r="A4092" s="1" t="s">
        <v>7973</v>
      </c>
      <c r="B4092" s="1" t="s">
        <v>3972</v>
      </c>
      <c r="C4092" s="14" t="s">
        <v>4715</v>
      </c>
      <c r="D4092" s="1" t="s">
        <v>11</v>
      </c>
      <c r="E4092" s="1" t="s">
        <v>4349</v>
      </c>
      <c r="F4092" s="1" t="s">
        <v>32</v>
      </c>
      <c r="G4092" s="1" t="s">
        <v>43</v>
      </c>
      <c r="H4092" s="1">
        <v>1033</v>
      </c>
      <c r="I4092" s="1">
        <v>1806.39</v>
      </c>
      <c r="J4092" s="1">
        <v>2313.7600000000002</v>
      </c>
      <c r="K4092" s="1">
        <v>295</v>
      </c>
      <c r="L4092" s="1">
        <f>Table49[[#This Row],[Selling_Price]]-Table49[[#This Row],[Market_Price]]</f>
        <v>507.37000000000012</v>
      </c>
      <c r="M4092" s="1">
        <f>Table49[[#This Row],[Quantity]]*Table49[[#This Row],[Selling_Price]]</f>
        <v>682559.20000000007</v>
      </c>
      <c r="N4092" s="1">
        <f>Table49[[#This Row],[Quantity]]*Table49[[#This Row],[Profit_Per_Quantity]]</f>
        <v>149674.15000000002</v>
      </c>
      <c r="O4092" s="1" t="s">
        <v>47</v>
      </c>
    </row>
    <row r="4093" spans="1:15" x14ac:dyDescent="0.3">
      <c r="A4093" s="1" t="s">
        <v>9164</v>
      </c>
      <c r="B4093" s="1" t="s">
        <v>1933</v>
      </c>
      <c r="C4093" s="14" t="s">
        <v>5623</v>
      </c>
      <c r="D4093" s="1" t="s">
        <v>12</v>
      </c>
      <c r="E4093" s="1" t="s">
        <v>26</v>
      </c>
      <c r="F4093" s="1" t="s">
        <v>32</v>
      </c>
      <c r="G4093" s="1" t="s">
        <v>44</v>
      </c>
      <c r="H4093" s="1">
        <v>1027</v>
      </c>
      <c r="I4093" s="1">
        <v>1978.59</v>
      </c>
      <c r="J4093" s="1">
        <v>2252.6799999999998</v>
      </c>
      <c r="K4093" s="1">
        <v>244</v>
      </c>
      <c r="L4093" s="1">
        <f>Table49[[#This Row],[Selling_Price]]-Table49[[#This Row],[Market_Price]]</f>
        <v>274.08999999999992</v>
      </c>
      <c r="M4093" s="1">
        <f>Table49[[#This Row],[Quantity]]*Table49[[#This Row],[Selling_Price]]</f>
        <v>549653.91999999993</v>
      </c>
      <c r="N4093" s="1">
        <f>Table49[[#This Row],[Quantity]]*Table49[[#This Row],[Profit_Per_Quantity]]</f>
        <v>66877.959999999977</v>
      </c>
      <c r="O4093" s="1" t="s">
        <v>47</v>
      </c>
    </row>
    <row r="4094" spans="1:15" x14ac:dyDescent="0.3">
      <c r="A4094" s="1" t="s">
        <v>10641</v>
      </c>
      <c r="B4094" s="1" t="s">
        <v>4257</v>
      </c>
      <c r="C4094" s="14" t="s">
        <v>4449</v>
      </c>
      <c r="D4094" s="1" t="s">
        <v>18</v>
      </c>
      <c r="E4094" s="1" t="s">
        <v>26</v>
      </c>
      <c r="F4094" s="1" t="s">
        <v>31</v>
      </c>
      <c r="G4094" s="1" t="s">
        <v>41</v>
      </c>
      <c r="H4094" s="1">
        <v>1016</v>
      </c>
      <c r="I4094" s="1">
        <v>1209.18</v>
      </c>
      <c r="J4094" s="1">
        <v>2122.02</v>
      </c>
      <c r="K4094" s="1">
        <v>108</v>
      </c>
      <c r="L4094" s="1">
        <f>Table49[[#This Row],[Selling_Price]]-Table49[[#This Row],[Market_Price]]</f>
        <v>912.83999999999992</v>
      </c>
      <c r="M4094" s="1">
        <f>Table49[[#This Row],[Quantity]]*Table49[[#This Row],[Selling_Price]]</f>
        <v>229178.16</v>
      </c>
      <c r="N4094" s="1">
        <f>Table49[[#This Row],[Quantity]]*Table49[[#This Row],[Profit_Per_Quantity]]</f>
        <v>98586.719999999987</v>
      </c>
      <c r="O4094" s="1" t="s">
        <v>47</v>
      </c>
    </row>
    <row r="4095" spans="1:15" x14ac:dyDescent="0.3">
      <c r="A4095" s="1" t="s">
        <v>8707</v>
      </c>
      <c r="B4095" s="1" t="s">
        <v>1177</v>
      </c>
      <c r="C4095" s="14" t="s">
        <v>6090</v>
      </c>
      <c r="D4095" s="1" t="s">
        <v>16</v>
      </c>
      <c r="E4095" s="1" t="s">
        <v>29</v>
      </c>
      <c r="F4095" s="1" t="s">
        <v>35</v>
      </c>
      <c r="G4095" s="1" t="s">
        <v>41</v>
      </c>
      <c r="H4095" s="1">
        <v>1064</v>
      </c>
      <c r="I4095" s="1">
        <v>1752.34</v>
      </c>
      <c r="J4095" s="1">
        <v>2610.5500000000002</v>
      </c>
      <c r="K4095" s="1">
        <v>244</v>
      </c>
      <c r="L4095" s="1">
        <f>Table49[[#This Row],[Selling_Price]]-Table49[[#This Row],[Market_Price]]</f>
        <v>858.21000000000026</v>
      </c>
      <c r="M4095" s="1">
        <f>Table49[[#This Row],[Quantity]]*Table49[[#This Row],[Selling_Price]]</f>
        <v>636974.20000000007</v>
      </c>
      <c r="N4095" s="1">
        <f>Table49[[#This Row],[Quantity]]*Table49[[#This Row],[Profit_Per_Quantity]]</f>
        <v>209403.24000000008</v>
      </c>
      <c r="O4095" s="1" t="s">
        <v>47</v>
      </c>
    </row>
    <row r="4096" spans="1:15" x14ac:dyDescent="0.3">
      <c r="A4096" s="1" t="s">
        <v>7390</v>
      </c>
      <c r="B4096" s="1" t="s">
        <v>2079</v>
      </c>
      <c r="C4096" s="14" t="s">
        <v>4512</v>
      </c>
      <c r="D4096" s="1" t="s">
        <v>12</v>
      </c>
      <c r="E4096" s="1" t="s">
        <v>28</v>
      </c>
      <c r="F4096" s="1" t="s">
        <v>31</v>
      </c>
      <c r="G4096" s="1" t="s">
        <v>43</v>
      </c>
      <c r="H4096" s="1">
        <v>1081</v>
      </c>
      <c r="I4096" s="1">
        <v>1908.93</v>
      </c>
      <c r="J4096" s="1">
        <v>2111.3200000000002</v>
      </c>
      <c r="K4096" s="1">
        <v>37</v>
      </c>
      <c r="L4096" s="1">
        <f>Table49[[#This Row],[Selling_Price]]-Table49[[#This Row],[Market_Price]]</f>
        <v>202.3900000000001</v>
      </c>
      <c r="M4096" s="1">
        <f>Table49[[#This Row],[Quantity]]*Table49[[#This Row],[Selling_Price]]</f>
        <v>78118.840000000011</v>
      </c>
      <c r="N4096" s="1">
        <f>Table49[[#This Row],[Quantity]]*Table49[[#This Row],[Profit_Per_Quantity]]</f>
        <v>7488.4300000000039</v>
      </c>
      <c r="O4096" s="1" t="s">
        <v>47</v>
      </c>
    </row>
    <row r="4097" spans="1:15" x14ac:dyDescent="0.3">
      <c r="A4097" s="1" t="s">
        <v>9953</v>
      </c>
      <c r="B4097" s="1" t="s">
        <v>3183</v>
      </c>
      <c r="C4097" s="14" t="s">
        <v>5298</v>
      </c>
      <c r="D4097" s="1" t="s">
        <v>19</v>
      </c>
      <c r="E4097" s="1" t="s">
        <v>21</v>
      </c>
      <c r="F4097" s="1" t="s">
        <v>35</v>
      </c>
      <c r="G4097" s="1" t="s">
        <v>40</v>
      </c>
      <c r="H4097" s="1">
        <v>1052</v>
      </c>
      <c r="I4097" s="1">
        <v>1929.08</v>
      </c>
      <c r="J4097" s="1">
        <v>3131.96</v>
      </c>
      <c r="K4097" s="1">
        <v>175</v>
      </c>
      <c r="L4097" s="1">
        <f>Table49[[#This Row],[Selling_Price]]-Table49[[#This Row],[Market_Price]]</f>
        <v>1202.8800000000001</v>
      </c>
      <c r="M4097" s="1">
        <f>Table49[[#This Row],[Quantity]]*Table49[[#This Row],[Selling_Price]]</f>
        <v>548093</v>
      </c>
      <c r="N4097" s="1">
        <f>Table49[[#This Row],[Quantity]]*Table49[[#This Row],[Profit_Per_Quantity]]</f>
        <v>210504.00000000003</v>
      </c>
      <c r="O4097" s="1" t="s">
        <v>47</v>
      </c>
    </row>
    <row r="4098" spans="1:15" x14ac:dyDescent="0.3">
      <c r="A4098" s="1" t="s">
        <v>7936</v>
      </c>
      <c r="B4098" s="1" t="s">
        <v>1240</v>
      </c>
      <c r="C4098" s="14" t="s">
        <v>5906</v>
      </c>
      <c r="D4098" s="1" t="s">
        <v>12</v>
      </c>
      <c r="E4098" s="1" t="s">
        <v>4351</v>
      </c>
      <c r="F4098" s="1" t="s">
        <v>35</v>
      </c>
      <c r="G4098" s="1" t="s">
        <v>44</v>
      </c>
      <c r="H4098" s="1">
        <v>1086</v>
      </c>
      <c r="I4098" s="1">
        <v>795.07</v>
      </c>
      <c r="J4098" s="1">
        <v>1543.95</v>
      </c>
      <c r="K4098" s="1">
        <v>32</v>
      </c>
      <c r="L4098" s="1">
        <f>Table49[[#This Row],[Selling_Price]]-Table49[[#This Row],[Market_Price]]</f>
        <v>748.88</v>
      </c>
      <c r="M4098" s="1">
        <f>Table49[[#This Row],[Quantity]]*Table49[[#This Row],[Selling_Price]]</f>
        <v>49406.400000000001</v>
      </c>
      <c r="N4098" s="1">
        <f>Table49[[#This Row],[Quantity]]*Table49[[#This Row],[Profit_Per_Quantity]]</f>
        <v>23964.16</v>
      </c>
      <c r="O4098" s="1" t="s">
        <v>47</v>
      </c>
    </row>
    <row r="4099" spans="1:15" x14ac:dyDescent="0.3">
      <c r="A4099" s="1" t="s">
        <v>9230</v>
      </c>
      <c r="B4099" s="1" t="s">
        <v>2037</v>
      </c>
      <c r="C4099" s="14" t="s">
        <v>5843</v>
      </c>
      <c r="D4099" s="1" t="s">
        <v>18</v>
      </c>
      <c r="E4099" s="1" t="s">
        <v>27</v>
      </c>
      <c r="F4099" s="1" t="s">
        <v>34</v>
      </c>
      <c r="G4099" s="1" t="s">
        <v>43</v>
      </c>
      <c r="H4099" s="1">
        <v>1023</v>
      </c>
      <c r="I4099" s="1">
        <v>586.1</v>
      </c>
      <c r="J4099" s="1">
        <v>1094.18</v>
      </c>
      <c r="K4099" s="1">
        <v>465</v>
      </c>
      <c r="L4099" s="1">
        <f>Table49[[#This Row],[Selling_Price]]-Table49[[#This Row],[Market_Price]]</f>
        <v>508.08000000000004</v>
      </c>
      <c r="M4099" s="1">
        <f>Table49[[#This Row],[Quantity]]*Table49[[#This Row],[Selling_Price]]</f>
        <v>508793.7</v>
      </c>
      <c r="N4099" s="1">
        <f>Table49[[#This Row],[Quantity]]*Table49[[#This Row],[Profit_Per_Quantity]]</f>
        <v>236257.2</v>
      </c>
      <c r="O4099" s="1" t="s">
        <v>47</v>
      </c>
    </row>
    <row r="4100" spans="1:15" x14ac:dyDescent="0.3">
      <c r="A4100" s="1" t="s">
        <v>7918</v>
      </c>
      <c r="B4100" s="1" t="s">
        <v>1341</v>
      </c>
      <c r="C4100" s="14" t="s">
        <v>6045</v>
      </c>
      <c r="D4100" s="1" t="s">
        <v>11</v>
      </c>
      <c r="E4100" s="1" t="s">
        <v>4349</v>
      </c>
      <c r="F4100" s="1" t="s">
        <v>35</v>
      </c>
      <c r="G4100" s="1" t="s">
        <v>36</v>
      </c>
      <c r="H4100" s="1">
        <v>1004</v>
      </c>
      <c r="I4100" s="1">
        <v>172.9</v>
      </c>
      <c r="J4100" s="1">
        <v>335.19</v>
      </c>
      <c r="K4100" s="1">
        <v>485</v>
      </c>
      <c r="L4100" s="1">
        <f>Table49[[#This Row],[Selling_Price]]-Table49[[#This Row],[Market_Price]]</f>
        <v>162.29</v>
      </c>
      <c r="M4100" s="1">
        <f>Table49[[#This Row],[Quantity]]*Table49[[#This Row],[Selling_Price]]</f>
        <v>162567.15</v>
      </c>
      <c r="N4100" s="1">
        <f>Table49[[#This Row],[Quantity]]*Table49[[#This Row],[Profit_Per_Quantity]]</f>
        <v>78710.649999999994</v>
      </c>
      <c r="O4100" s="1" t="s">
        <v>47</v>
      </c>
    </row>
    <row r="4101" spans="1:15" x14ac:dyDescent="0.3">
      <c r="A4101" s="1" t="s">
        <v>6814</v>
      </c>
      <c r="B4101" s="1" t="s">
        <v>3749</v>
      </c>
      <c r="C4101" s="14" t="s">
        <v>4894</v>
      </c>
      <c r="D4101" s="1" t="s">
        <v>11</v>
      </c>
      <c r="E4101" s="1" t="s">
        <v>29</v>
      </c>
      <c r="F4101" s="1" t="s">
        <v>31</v>
      </c>
      <c r="G4101" s="1" t="s">
        <v>45</v>
      </c>
      <c r="H4101" s="1">
        <v>1035</v>
      </c>
      <c r="I4101" s="1">
        <v>795.28</v>
      </c>
      <c r="J4101" s="1">
        <v>1369.04</v>
      </c>
      <c r="K4101" s="1">
        <v>411</v>
      </c>
      <c r="L4101" s="1">
        <f>Table49[[#This Row],[Selling_Price]]-Table49[[#This Row],[Market_Price]]</f>
        <v>573.76</v>
      </c>
      <c r="M4101" s="1">
        <f>Table49[[#This Row],[Quantity]]*Table49[[#This Row],[Selling_Price]]</f>
        <v>562675.43999999994</v>
      </c>
      <c r="N4101" s="1">
        <f>Table49[[#This Row],[Quantity]]*Table49[[#This Row],[Profit_Per_Quantity]]</f>
        <v>235815.36</v>
      </c>
      <c r="O4101" s="1" t="s">
        <v>47</v>
      </c>
    </row>
    <row r="4102" spans="1:15" x14ac:dyDescent="0.3">
      <c r="A4102" s="1" t="s">
        <v>7133</v>
      </c>
      <c r="B4102" s="1" t="s">
        <v>1183</v>
      </c>
      <c r="C4102" s="14" t="s">
        <v>6089</v>
      </c>
      <c r="D4102" s="1" t="s">
        <v>15</v>
      </c>
      <c r="E4102" s="1" t="s">
        <v>4349</v>
      </c>
      <c r="F4102" s="1" t="s">
        <v>33</v>
      </c>
      <c r="G4102" s="1" t="s">
        <v>45</v>
      </c>
      <c r="H4102" s="1">
        <v>1058</v>
      </c>
      <c r="I4102" s="1">
        <v>898.21</v>
      </c>
      <c r="J4102" s="1">
        <v>1683.3</v>
      </c>
      <c r="K4102" s="1">
        <v>489</v>
      </c>
      <c r="L4102" s="1">
        <f>Table49[[#This Row],[Selling_Price]]-Table49[[#This Row],[Market_Price]]</f>
        <v>785.08999999999992</v>
      </c>
      <c r="M4102" s="1">
        <f>Table49[[#This Row],[Quantity]]*Table49[[#This Row],[Selling_Price]]</f>
        <v>823133.7</v>
      </c>
      <c r="N4102" s="1">
        <f>Table49[[#This Row],[Quantity]]*Table49[[#This Row],[Profit_Per_Quantity]]</f>
        <v>383909.00999999995</v>
      </c>
      <c r="O4102" s="1" t="s">
        <v>47</v>
      </c>
    </row>
    <row r="4103" spans="1:15" x14ac:dyDescent="0.3">
      <c r="A4103" s="1" t="s">
        <v>9298</v>
      </c>
      <c r="B4103" s="1" t="s">
        <v>2154</v>
      </c>
      <c r="C4103" s="14" t="s">
        <v>5805</v>
      </c>
      <c r="D4103" s="1" t="s">
        <v>18</v>
      </c>
      <c r="E4103" s="1" t="s">
        <v>30</v>
      </c>
      <c r="F4103" s="1" t="s">
        <v>35</v>
      </c>
      <c r="G4103" s="1" t="s">
        <v>41</v>
      </c>
      <c r="H4103" s="1">
        <v>1063</v>
      </c>
      <c r="I4103" s="1">
        <v>825.43</v>
      </c>
      <c r="J4103" s="1">
        <v>909.25</v>
      </c>
      <c r="K4103" s="1">
        <v>204</v>
      </c>
      <c r="L4103" s="1">
        <f>Table49[[#This Row],[Selling_Price]]-Table49[[#This Row],[Market_Price]]</f>
        <v>83.82000000000005</v>
      </c>
      <c r="M4103" s="1">
        <f>Table49[[#This Row],[Quantity]]*Table49[[#This Row],[Selling_Price]]</f>
        <v>185487</v>
      </c>
      <c r="N4103" s="1">
        <f>Table49[[#This Row],[Quantity]]*Table49[[#This Row],[Profit_Per_Quantity]]</f>
        <v>17099.28000000001</v>
      </c>
      <c r="O4103" s="1" t="s">
        <v>47</v>
      </c>
    </row>
    <row r="4104" spans="1:15" x14ac:dyDescent="0.3">
      <c r="A4104" s="1" t="s">
        <v>8598</v>
      </c>
      <c r="B4104" s="1" t="s">
        <v>1012</v>
      </c>
      <c r="C4104" s="14" t="s">
        <v>5696</v>
      </c>
      <c r="D4104" s="1" t="s">
        <v>13</v>
      </c>
      <c r="E4104" s="1" t="s">
        <v>24</v>
      </c>
      <c r="F4104" s="1" t="s">
        <v>33</v>
      </c>
      <c r="G4104" s="1" t="s">
        <v>36</v>
      </c>
      <c r="H4104" s="1">
        <v>1059</v>
      </c>
      <c r="I4104" s="1">
        <v>260.58</v>
      </c>
      <c r="J4104" s="1">
        <v>513.46</v>
      </c>
      <c r="K4104" s="1">
        <v>77</v>
      </c>
      <c r="L4104" s="1">
        <f>Table49[[#This Row],[Selling_Price]]-Table49[[#This Row],[Market_Price]]</f>
        <v>252.88000000000005</v>
      </c>
      <c r="M4104" s="1">
        <f>Table49[[#This Row],[Quantity]]*Table49[[#This Row],[Selling_Price]]</f>
        <v>39536.420000000006</v>
      </c>
      <c r="N4104" s="1">
        <f>Table49[[#This Row],[Quantity]]*Table49[[#This Row],[Profit_Per_Quantity]]</f>
        <v>19471.760000000006</v>
      </c>
      <c r="O4104" s="1" t="s">
        <v>47</v>
      </c>
    </row>
    <row r="4105" spans="1:15" x14ac:dyDescent="0.3">
      <c r="A4105" s="1" t="s">
        <v>10554</v>
      </c>
      <c r="B4105" s="1" t="s">
        <v>4120</v>
      </c>
      <c r="C4105" s="14" t="s">
        <v>4580</v>
      </c>
      <c r="D4105" s="1" t="s">
        <v>13</v>
      </c>
      <c r="E4105" s="1" t="s">
        <v>24</v>
      </c>
      <c r="F4105" s="1" t="s">
        <v>31</v>
      </c>
      <c r="G4105" s="1" t="s">
        <v>42</v>
      </c>
      <c r="H4105" s="1">
        <v>1059</v>
      </c>
      <c r="I4105" s="1">
        <v>1847.84</v>
      </c>
      <c r="J4105" s="1">
        <v>2993.38</v>
      </c>
      <c r="K4105" s="1">
        <v>143</v>
      </c>
      <c r="L4105" s="1">
        <f>Table49[[#This Row],[Selling_Price]]-Table49[[#This Row],[Market_Price]]</f>
        <v>1145.5400000000002</v>
      </c>
      <c r="M4105" s="1">
        <f>Table49[[#This Row],[Quantity]]*Table49[[#This Row],[Selling_Price]]</f>
        <v>428053.34</v>
      </c>
      <c r="N4105" s="1">
        <f>Table49[[#This Row],[Quantity]]*Table49[[#This Row],[Profit_Per_Quantity]]</f>
        <v>163812.22000000003</v>
      </c>
      <c r="O4105" s="1" t="s">
        <v>47</v>
      </c>
    </row>
    <row r="4106" spans="1:15" x14ac:dyDescent="0.3">
      <c r="A4106" s="1" t="s">
        <v>8506</v>
      </c>
      <c r="B4106" s="1" t="s">
        <v>866</v>
      </c>
      <c r="C4106" s="14" t="s">
        <v>4987</v>
      </c>
      <c r="D4106" s="1" t="s">
        <v>11</v>
      </c>
      <c r="E4106" s="1" t="s">
        <v>24</v>
      </c>
      <c r="F4106" s="1" t="s">
        <v>31</v>
      </c>
      <c r="G4106" s="1" t="s">
        <v>41</v>
      </c>
      <c r="H4106" s="1">
        <v>1032</v>
      </c>
      <c r="I4106" s="1">
        <v>97.17</v>
      </c>
      <c r="J4106" s="1">
        <v>165.05</v>
      </c>
      <c r="K4106" s="1">
        <v>35</v>
      </c>
      <c r="L4106" s="1">
        <f>Table49[[#This Row],[Selling_Price]]-Table49[[#This Row],[Market_Price]]</f>
        <v>67.88000000000001</v>
      </c>
      <c r="M4106" s="1">
        <f>Table49[[#This Row],[Quantity]]*Table49[[#This Row],[Selling_Price]]</f>
        <v>5776.75</v>
      </c>
      <c r="N4106" s="1">
        <f>Table49[[#This Row],[Quantity]]*Table49[[#This Row],[Profit_Per_Quantity]]</f>
        <v>2375.8000000000002</v>
      </c>
      <c r="O4106" s="1" t="s">
        <v>47</v>
      </c>
    </row>
    <row r="4107" spans="1:15" x14ac:dyDescent="0.3">
      <c r="A4107" s="1" t="s">
        <v>6698</v>
      </c>
      <c r="B4107" s="1" t="s">
        <v>3018</v>
      </c>
      <c r="C4107" s="14" t="s">
        <v>4669</v>
      </c>
      <c r="D4107" s="1" t="s">
        <v>20</v>
      </c>
      <c r="E4107" s="1" t="s">
        <v>29</v>
      </c>
      <c r="F4107" s="1" t="s">
        <v>31</v>
      </c>
      <c r="G4107" s="1" t="s">
        <v>42</v>
      </c>
      <c r="H4107" s="1">
        <v>1077</v>
      </c>
      <c r="I4107" s="1">
        <v>733.93</v>
      </c>
      <c r="J4107" s="1">
        <v>1285.8599999999999</v>
      </c>
      <c r="K4107" s="1">
        <v>191</v>
      </c>
      <c r="L4107" s="1">
        <f>Table49[[#This Row],[Selling_Price]]-Table49[[#This Row],[Market_Price]]</f>
        <v>551.92999999999995</v>
      </c>
      <c r="M4107" s="1">
        <f>Table49[[#This Row],[Quantity]]*Table49[[#This Row],[Selling_Price]]</f>
        <v>245599.25999999998</v>
      </c>
      <c r="N4107" s="1">
        <f>Table49[[#This Row],[Quantity]]*Table49[[#This Row],[Profit_Per_Quantity]]</f>
        <v>105418.62999999999</v>
      </c>
      <c r="O4107" s="1" t="s">
        <v>47</v>
      </c>
    </row>
    <row r="4108" spans="1:15" x14ac:dyDescent="0.3">
      <c r="A4108" s="1" t="s">
        <v>9268</v>
      </c>
      <c r="B4108" s="1" t="s">
        <v>2100</v>
      </c>
      <c r="C4108" s="14" t="s">
        <v>5383</v>
      </c>
      <c r="D4108" s="1" t="s">
        <v>14</v>
      </c>
      <c r="E4108" s="1" t="s">
        <v>28</v>
      </c>
      <c r="F4108" s="1" t="s">
        <v>32</v>
      </c>
      <c r="G4108" s="1" t="s">
        <v>40</v>
      </c>
      <c r="H4108" s="1">
        <v>1042</v>
      </c>
      <c r="I4108" s="1">
        <v>836.94</v>
      </c>
      <c r="J4108" s="1">
        <v>1449.97</v>
      </c>
      <c r="K4108" s="1">
        <v>31</v>
      </c>
      <c r="L4108" s="1">
        <f>Table49[[#This Row],[Selling_Price]]-Table49[[#This Row],[Market_Price]]</f>
        <v>613.03</v>
      </c>
      <c r="M4108" s="1">
        <f>Table49[[#This Row],[Quantity]]*Table49[[#This Row],[Selling_Price]]</f>
        <v>44949.07</v>
      </c>
      <c r="N4108" s="1">
        <f>Table49[[#This Row],[Quantity]]*Table49[[#This Row],[Profit_Per_Quantity]]</f>
        <v>19003.93</v>
      </c>
      <c r="O4108" s="1" t="s">
        <v>47</v>
      </c>
    </row>
    <row r="4109" spans="1:15" x14ac:dyDescent="0.3">
      <c r="A4109" s="1" t="s">
        <v>9680</v>
      </c>
      <c r="B4109" s="1" t="s">
        <v>2757</v>
      </c>
      <c r="C4109" s="14" t="s">
        <v>5544</v>
      </c>
      <c r="D4109" s="1" t="s">
        <v>17</v>
      </c>
      <c r="E4109" s="1" t="s">
        <v>27</v>
      </c>
      <c r="F4109" s="1" t="s">
        <v>33</v>
      </c>
      <c r="G4109" s="1" t="s">
        <v>37</v>
      </c>
      <c r="H4109" s="1">
        <v>1050</v>
      </c>
      <c r="I4109" s="1">
        <v>973.93</v>
      </c>
      <c r="J4109" s="1">
        <v>1129.4100000000001</v>
      </c>
      <c r="K4109" s="1">
        <v>200</v>
      </c>
      <c r="L4109" s="1">
        <f>Table49[[#This Row],[Selling_Price]]-Table49[[#This Row],[Market_Price]]</f>
        <v>155.48000000000013</v>
      </c>
      <c r="M4109" s="1">
        <f>Table49[[#This Row],[Quantity]]*Table49[[#This Row],[Selling_Price]]</f>
        <v>225882.00000000003</v>
      </c>
      <c r="N4109" s="1">
        <f>Table49[[#This Row],[Quantity]]*Table49[[#This Row],[Profit_Per_Quantity]]</f>
        <v>31096.000000000025</v>
      </c>
      <c r="O4109" s="1" t="s">
        <v>47</v>
      </c>
    </row>
    <row r="4110" spans="1:15" x14ac:dyDescent="0.3">
      <c r="A4110" s="1" t="s">
        <v>8701</v>
      </c>
      <c r="B4110" s="1" t="s">
        <v>1167</v>
      </c>
      <c r="C4110" s="14" t="s">
        <v>6074</v>
      </c>
      <c r="D4110" s="1" t="s">
        <v>13</v>
      </c>
      <c r="E4110" s="1" t="s">
        <v>4351</v>
      </c>
      <c r="F4110" s="1" t="s">
        <v>31</v>
      </c>
      <c r="G4110" s="1" t="s">
        <v>43</v>
      </c>
      <c r="H4110" s="1">
        <v>1013</v>
      </c>
      <c r="I4110" s="1">
        <v>807.85</v>
      </c>
      <c r="J4110" s="1">
        <v>1319.01</v>
      </c>
      <c r="K4110" s="1">
        <v>339</v>
      </c>
      <c r="L4110" s="1">
        <f>Table49[[#This Row],[Selling_Price]]-Table49[[#This Row],[Market_Price]]</f>
        <v>511.15999999999997</v>
      </c>
      <c r="M4110" s="1">
        <f>Table49[[#This Row],[Quantity]]*Table49[[#This Row],[Selling_Price]]</f>
        <v>447144.39</v>
      </c>
      <c r="N4110" s="1">
        <f>Table49[[#This Row],[Quantity]]*Table49[[#This Row],[Profit_Per_Quantity]]</f>
        <v>173283.24</v>
      </c>
      <c r="O4110" s="1" t="s">
        <v>47</v>
      </c>
    </row>
    <row r="4111" spans="1:15" x14ac:dyDescent="0.3">
      <c r="A4111" s="1" t="s">
        <v>7923</v>
      </c>
      <c r="B4111" s="1" t="s">
        <v>569</v>
      </c>
      <c r="C4111" s="14" t="s">
        <v>5935</v>
      </c>
      <c r="D4111" s="1" t="s">
        <v>16</v>
      </c>
      <c r="E4111" s="1" t="s">
        <v>26</v>
      </c>
      <c r="F4111" s="1" t="s">
        <v>31</v>
      </c>
      <c r="G4111" s="1" t="s">
        <v>44</v>
      </c>
      <c r="H4111" s="1">
        <v>1048</v>
      </c>
      <c r="I4111" s="1">
        <v>238.26</v>
      </c>
      <c r="J4111" s="1">
        <v>446.56</v>
      </c>
      <c r="K4111" s="1">
        <v>209</v>
      </c>
      <c r="L4111" s="1">
        <f>Table49[[#This Row],[Selling_Price]]-Table49[[#This Row],[Market_Price]]</f>
        <v>208.3</v>
      </c>
      <c r="M4111" s="1">
        <f>Table49[[#This Row],[Quantity]]*Table49[[#This Row],[Selling_Price]]</f>
        <v>93331.04</v>
      </c>
      <c r="N4111" s="1">
        <f>Table49[[#This Row],[Quantity]]*Table49[[#This Row],[Profit_Per_Quantity]]</f>
        <v>43534.700000000004</v>
      </c>
      <c r="O4111" s="1" t="s">
        <v>47</v>
      </c>
    </row>
    <row r="4112" spans="1:15" x14ac:dyDescent="0.3">
      <c r="A4112" s="1" t="s">
        <v>7617</v>
      </c>
      <c r="B4112" s="1" t="s">
        <v>229</v>
      </c>
      <c r="C4112" s="14" t="s">
        <v>5349</v>
      </c>
      <c r="D4112" s="1" t="s">
        <v>17</v>
      </c>
      <c r="E4112" s="1" t="s">
        <v>28</v>
      </c>
      <c r="F4112" s="1" t="s">
        <v>33</v>
      </c>
      <c r="G4112" s="1" t="s">
        <v>37</v>
      </c>
      <c r="H4112" s="1">
        <v>1016</v>
      </c>
      <c r="I4112" s="1">
        <v>1131.77</v>
      </c>
      <c r="J4112" s="1">
        <v>2157.98</v>
      </c>
      <c r="K4112" s="1">
        <v>449</v>
      </c>
      <c r="L4112" s="1">
        <f>Table49[[#This Row],[Selling_Price]]-Table49[[#This Row],[Market_Price]]</f>
        <v>1026.21</v>
      </c>
      <c r="M4112" s="1">
        <f>Table49[[#This Row],[Quantity]]*Table49[[#This Row],[Selling_Price]]</f>
        <v>968933.02</v>
      </c>
      <c r="N4112" s="1">
        <f>Table49[[#This Row],[Quantity]]*Table49[[#This Row],[Profit_Per_Quantity]]</f>
        <v>460768.29000000004</v>
      </c>
      <c r="O4112" s="1" t="s">
        <v>47</v>
      </c>
    </row>
    <row r="4113" spans="1:15" x14ac:dyDescent="0.3">
      <c r="A4113" s="1" t="s">
        <v>7908</v>
      </c>
      <c r="B4113" s="1" t="s">
        <v>4173</v>
      </c>
      <c r="C4113" s="14" t="s">
        <v>4528</v>
      </c>
      <c r="D4113" s="1" t="s">
        <v>17</v>
      </c>
      <c r="E4113" s="1" t="s">
        <v>24</v>
      </c>
      <c r="F4113" s="1" t="s">
        <v>31</v>
      </c>
      <c r="G4113" s="1" t="s">
        <v>43</v>
      </c>
      <c r="H4113" s="1">
        <v>1073</v>
      </c>
      <c r="I4113" s="1">
        <v>500.59</v>
      </c>
      <c r="J4113" s="1">
        <v>706.29</v>
      </c>
      <c r="K4113" s="1">
        <v>98</v>
      </c>
      <c r="L4113" s="1">
        <f>Table49[[#This Row],[Selling_Price]]-Table49[[#This Row],[Market_Price]]</f>
        <v>205.7</v>
      </c>
      <c r="M4113" s="1">
        <f>Table49[[#This Row],[Quantity]]*Table49[[#This Row],[Selling_Price]]</f>
        <v>69216.42</v>
      </c>
      <c r="N4113" s="1">
        <f>Table49[[#This Row],[Quantity]]*Table49[[#This Row],[Profit_Per_Quantity]]</f>
        <v>20158.599999999999</v>
      </c>
      <c r="O4113" s="1" t="s">
        <v>47</v>
      </c>
    </row>
    <row r="4114" spans="1:15" x14ac:dyDescent="0.3">
      <c r="A4114" s="1" t="s">
        <v>9034</v>
      </c>
      <c r="B4114" s="1" t="s">
        <v>1730</v>
      </c>
      <c r="C4114" s="14" t="s">
        <v>5930</v>
      </c>
      <c r="D4114" s="1" t="s">
        <v>16</v>
      </c>
      <c r="E4114" s="1" t="s">
        <v>26</v>
      </c>
      <c r="F4114" s="1" t="s">
        <v>35</v>
      </c>
      <c r="G4114" s="1" t="s">
        <v>42</v>
      </c>
      <c r="H4114" s="1">
        <v>1072</v>
      </c>
      <c r="I4114" s="1">
        <v>331.64</v>
      </c>
      <c r="J4114" s="1">
        <v>611.69000000000005</v>
      </c>
      <c r="K4114" s="1">
        <v>237</v>
      </c>
      <c r="L4114" s="1">
        <f>Table49[[#This Row],[Selling_Price]]-Table49[[#This Row],[Market_Price]]</f>
        <v>280.05000000000007</v>
      </c>
      <c r="M4114" s="1">
        <f>Table49[[#This Row],[Quantity]]*Table49[[#This Row],[Selling_Price]]</f>
        <v>144970.53</v>
      </c>
      <c r="N4114" s="1">
        <f>Table49[[#This Row],[Quantity]]*Table49[[#This Row],[Profit_Per_Quantity]]</f>
        <v>66371.85000000002</v>
      </c>
      <c r="O4114" s="1" t="s">
        <v>47</v>
      </c>
    </row>
    <row r="4115" spans="1:15" x14ac:dyDescent="0.3">
      <c r="A4115" s="1" t="s">
        <v>9013</v>
      </c>
      <c r="B4115" s="1" t="s">
        <v>1696</v>
      </c>
      <c r="C4115" s="14" t="s">
        <v>5036</v>
      </c>
      <c r="D4115" s="1" t="s">
        <v>19</v>
      </c>
      <c r="E4115" s="1" t="s">
        <v>24</v>
      </c>
      <c r="F4115" s="1" t="s">
        <v>31</v>
      </c>
      <c r="G4115" s="1" t="s">
        <v>40</v>
      </c>
      <c r="H4115" s="1">
        <v>1023</v>
      </c>
      <c r="I4115" s="1">
        <v>1083.8800000000001</v>
      </c>
      <c r="J4115" s="1">
        <v>1965.18</v>
      </c>
      <c r="K4115" s="1">
        <v>44</v>
      </c>
      <c r="L4115" s="1">
        <f>Table49[[#This Row],[Selling_Price]]-Table49[[#This Row],[Market_Price]]</f>
        <v>881.3</v>
      </c>
      <c r="M4115" s="1">
        <f>Table49[[#This Row],[Quantity]]*Table49[[#This Row],[Selling_Price]]</f>
        <v>86467.92</v>
      </c>
      <c r="N4115" s="1">
        <f>Table49[[#This Row],[Quantity]]*Table49[[#This Row],[Profit_Per_Quantity]]</f>
        <v>38777.199999999997</v>
      </c>
      <c r="O4115" s="1" t="s">
        <v>47</v>
      </c>
    </row>
    <row r="4116" spans="1:15" x14ac:dyDescent="0.3">
      <c r="A4116" s="1" t="s">
        <v>8855</v>
      </c>
      <c r="B4116" s="1" t="s">
        <v>1439</v>
      </c>
      <c r="C4116" s="14" t="s">
        <v>4480</v>
      </c>
      <c r="D4116" s="1" t="s">
        <v>18</v>
      </c>
      <c r="E4116" s="1" t="s">
        <v>28</v>
      </c>
      <c r="F4116" s="1" t="s">
        <v>34</v>
      </c>
      <c r="G4116" s="1" t="s">
        <v>41</v>
      </c>
      <c r="H4116" s="1">
        <v>1059</v>
      </c>
      <c r="I4116" s="1">
        <v>1414.83</v>
      </c>
      <c r="J4116" s="1">
        <v>1648.07</v>
      </c>
      <c r="K4116" s="1">
        <v>37</v>
      </c>
      <c r="L4116" s="1">
        <f>Table49[[#This Row],[Selling_Price]]-Table49[[#This Row],[Market_Price]]</f>
        <v>233.24</v>
      </c>
      <c r="M4116" s="1">
        <f>Table49[[#This Row],[Quantity]]*Table49[[#This Row],[Selling_Price]]</f>
        <v>60978.59</v>
      </c>
      <c r="N4116" s="1">
        <f>Table49[[#This Row],[Quantity]]*Table49[[#This Row],[Profit_Per_Quantity]]</f>
        <v>8629.880000000001</v>
      </c>
      <c r="O4116" s="1" t="s">
        <v>47</v>
      </c>
    </row>
    <row r="4117" spans="1:15" x14ac:dyDescent="0.3">
      <c r="A4117" s="1" t="s">
        <v>10234</v>
      </c>
      <c r="B4117" s="1" t="s">
        <v>3623</v>
      </c>
      <c r="C4117" s="14" t="s">
        <v>4843</v>
      </c>
      <c r="D4117" s="1" t="s">
        <v>19</v>
      </c>
      <c r="E4117" s="1" t="s">
        <v>4349</v>
      </c>
      <c r="F4117" s="1" t="s">
        <v>35</v>
      </c>
      <c r="G4117" s="1" t="s">
        <v>41</v>
      </c>
      <c r="H4117" s="1">
        <v>1006</v>
      </c>
      <c r="I4117" s="1">
        <v>1094.68</v>
      </c>
      <c r="J4117" s="1">
        <v>1378.21</v>
      </c>
      <c r="K4117" s="1">
        <v>337</v>
      </c>
      <c r="L4117" s="1">
        <f>Table49[[#This Row],[Selling_Price]]-Table49[[#This Row],[Market_Price]]</f>
        <v>283.52999999999997</v>
      </c>
      <c r="M4117" s="1">
        <f>Table49[[#This Row],[Quantity]]*Table49[[#This Row],[Selling_Price]]</f>
        <v>464456.77</v>
      </c>
      <c r="N4117" s="1">
        <f>Table49[[#This Row],[Quantity]]*Table49[[#This Row],[Profit_Per_Quantity]]</f>
        <v>95549.609999999986</v>
      </c>
      <c r="O4117" s="1" t="s">
        <v>47</v>
      </c>
    </row>
    <row r="4118" spans="1:15" x14ac:dyDescent="0.3">
      <c r="A4118" s="1" t="s">
        <v>8246</v>
      </c>
      <c r="B4118" s="1" t="s">
        <v>436</v>
      </c>
      <c r="C4118" s="14" t="s">
        <v>4830</v>
      </c>
      <c r="D4118" s="1" t="s">
        <v>16</v>
      </c>
      <c r="E4118" s="1" t="s">
        <v>25</v>
      </c>
      <c r="F4118" s="1" t="s">
        <v>32</v>
      </c>
      <c r="G4118" s="1" t="s">
        <v>43</v>
      </c>
      <c r="H4118" s="1">
        <v>1001</v>
      </c>
      <c r="I4118" s="1">
        <v>735.27</v>
      </c>
      <c r="J4118" s="1">
        <v>979.62</v>
      </c>
      <c r="K4118" s="1">
        <v>318</v>
      </c>
      <c r="L4118" s="1">
        <f>Table49[[#This Row],[Selling_Price]]-Table49[[#This Row],[Market_Price]]</f>
        <v>244.35000000000002</v>
      </c>
      <c r="M4118" s="1">
        <f>Table49[[#This Row],[Quantity]]*Table49[[#This Row],[Selling_Price]]</f>
        <v>311519.15999999997</v>
      </c>
      <c r="N4118" s="1">
        <f>Table49[[#This Row],[Quantity]]*Table49[[#This Row],[Profit_Per_Quantity]]</f>
        <v>77703.3</v>
      </c>
      <c r="O4118" s="1" t="s">
        <v>47</v>
      </c>
    </row>
    <row r="4119" spans="1:15" x14ac:dyDescent="0.3">
      <c r="A4119" s="1" t="s">
        <v>6839</v>
      </c>
      <c r="B4119" s="1" t="s">
        <v>3122</v>
      </c>
      <c r="C4119" s="14" t="s">
        <v>5336</v>
      </c>
      <c r="D4119" s="1" t="s">
        <v>20</v>
      </c>
      <c r="E4119" s="1" t="s">
        <v>4351</v>
      </c>
      <c r="F4119" s="1" t="s">
        <v>34</v>
      </c>
      <c r="G4119" s="1" t="s">
        <v>43</v>
      </c>
      <c r="H4119" s="1">
        <v>1063</v>
      </c>
      <c r="I4119" s="1">
        <v>99.66</v>
      </c>
      <c r="J4119" s="1">
        <v>164.19</v>
      </c>
      <c r="K4119" s="1">
        <v>319</v>
      </c>
      <c r="L4119" s="1">
        <f>Table49[[#This Row],[Selling_Price]]-Table49[[#This Row],[Market_Price]]</f>
        <v>64.53</v>
      </c>
      <c r="M4119" s="1">
        <f>Table49[[#This Row],[Quantity]]*Table49[[#This Row],[Selling_Price]]</f>
        <v>52376.61</v>
      </c>
      <c r="N4119" s="1">
        <f>Table49[[#This Row],[Quantity]]*Table49[[#This Row],[Profit_Per_Quantity]]</f>
        <v>20585.07</v>
      </c>
      <c r="O4119" s="1" t="s">
        <v>47</v>
      </c>
    </row>
    <row r="4120" spans="1:15" x14ac:dyDescent="0.3">
      <c r="A4120" s="1" t="s">
        <v>7645</v>
      </c>
      <c r="B4120" s="1" t="s">
        <v>3454</v>
      </c>
      <c r="C4120" s="14" t="s">
        <v>5127</v>
      </c>
      <c r="D4120" s="1" t="s">
        <v>11</v>
      </c>
      <c r="E4120" s="1" t="s">
        <v>27</v>
      </c>
      <c r="F4120" s="1" t="s">
        <v>31</v>
      </c>
      <c r="G4120" s="1" t="s">
        <v>38</v>
      </c>
      <c r="H4120" s="1">
        <v>1045</v>
      </c>
      <c r="I4120" s="1">
        <v>432.14</v>
      </c>
      <c r="J4120" s="1">
        <v>569.46</v>
      </c>
      <c r="K4120" s="1">
        <v>284</v>
      </c>
      <c r="L4120" s="1">
        <f>Table49[[#This Row],[Selling_Price]]-Table49[[#This Row],[Market_Price]]</f>
        <v>137.32000000000005</v>
      </c>
      <c r="M4120" s="1">
        <f>Table49[[#This Row],[Quantity]]*Table49[[#This Row],[Selling_Price]]</f>
        <v>161726.64000000001</v>
      </c>
      <c r="N4120" s="1">
        <f>Table49[[#This Row],[Quantity]]*Table49[[#This Row],[Profit_Per_Quantity]]</f>
        <v>38998.880000000012</v>
      </c>
      <c r="O4120" s="1" t="s">
        <v>47</v>
      </c>
    </row>
    <row r="4121" spans="1:15" x14ac:dyDescent="0.3">
      <c r="A4121" s="1" t="s">
        <v>8374</v>
      </c>
      <c r="B4121" s="1" t="s">
        <v>654</v>
      </c>
      <c r="C4121" s="14" t="s">
        <v>5348</v>
      </c>
      <c r="D4121" s="1" t="s">
        <v>15</v>
      </c>
      <c r="E4121" s="1" t="s">
        <v>27</v>
      </c>
      <c r="F4121" s="1" t="s">
        <v>35</v>
      </c>
      <c r="G4121" s="1" t="s">
        <v>38</v>
      </c>
      <c r="H4121" s="1">
        <v>1091</v>
      </c>
      <c r="I4121" s="1">
        <v>304.13</v>
      </c>
      <c r="J4121" s="1">
        <v>517.71</v>
      </c>
      <c r="K4121" s="1">
        <v>233</v>
      </c>
      <c r="L4121" s="1">
        <f>Table49[[#This Row],[Selling_Price]]-Table49[[#This Row],[Market_Price]]</f>
        <v>213.58000000000004</v>
      </c>
      <c r="M4121" s="1">
        <f>Table49[[#This Row],[Quantity]]*Table49[[#This Row],[Selling_Price]]</f>
        <v>120626.43000000001</v>
      </c>
      <c r="N4121" s="1">
        <f>Table49[[#This Row],[Quantity]]*Table49[[#This Row],[Profit_Per_Quantity]]</f>
        <v>49764.140000000007</v>
      </c>
      <c r="O4121" s="1" t="s">
        <v>47</v>
      </c>
    </row>
    <row r="4122" spans="1:15" x14ac:dyDescent="0.3">
      <c r="A4122" s="1" t="s">
        <v>10626</v>
      </c>
      <c r="B4122" s="1" t="s">
        <v>4233</v>
      </c>
      <c r="C4122" s="14" t="s">
        <v>4472</v>
      </c>
      <c r="D4122" s="1" t="s">
        <v>19</v>
      </c>
      <c r="E4122" s="1" t="s">
        <v>4349</v>
      </c>
      <c r="F4122" s="1" t="s">
        <v>34</v>
      </c>
      <c r="G4122" s="1" t="s">
        <v>37</v>
      </c>
      <c r="H4122" s="1">
        <v>1026</v>
      </c>
      <c r="I4122" s="1">
        <v>1387.13</v>
      </c>
      <c r="J4122" s="1">
        <v>2711.11</v>
      </c>
      <c r="K4122" s="1">
        <v>361</v>
      </c>
      <c r="L4122" s="1">
        <f>Table49[[#This Row],[Selling_Price]]-Table49[[#This Row],[Market_Price]]</f>
        <v>1323.98</v>
      </c>
      <c r="M4122" s="1">
        <f>Table49[[#This Row],[Quantity]]*Table49[[#This Row],[Selling_Price]]</f>
        <v>978710.71000000008</v>
      </c>
      <c r="N4122" s="1">
        <f>Table49[[#This Row],[Quantity]]*Table49[[#This Row],[Profit_Per_Quantity]]</f>
        <v>477956.78</v>
      </c>
      <c r="O4122" s="1" t="s">
        <v>47</v>
      </c>
    </row>
    <row r="4123" spans="1:15" x14ac:dyDescent="0.3">
      <c r="A4123" s="1" t="s">
        <v>9288</v>
      </c>
      <c r="B4123" s="1" t="s">
        <v>2132</v>
      </c>
      <c r="C4123" s="14" t="s">
        <v>5689</v>
      </c>
      <c r="D4123" s="1" t="s">
        <v>13</v>
      </c>
      <c r="E4123" s="1" t="s">
        <v>25</v>
      </c>
      <c r="F4123" s="1" t="s">
        <v>32</v>
      </c>
      <c r="G4123" s="1" t="s">
        <v>38</v>
      </c>
      <c r="H4123" s="1">
        <v>1066</v>
      </c>
      <c r="I4123" s="1">
        <v>590.47</v>
      </c>
      <c r="J4123" s="1">
        <v>835.94</v>
      </c>
      <c r="K4123" s="1">
        <v>351</v>
      </c>
      <c r="L4123" s="1">
        <f>Table49[[#This Row],[Selling_Price]]-Table49[[#This Row],[Market_Price]]</f>
        <v>245.47000000000003</v>
      </c>
      <c r="M4123" s="1">
        <f>Table49[[#This Row],[Quantity]]*Table49[[#This Row],[Selling_Price]]</f>
        <v>293414.94</v>
      </c>
      <c r="N4123" s="1">
        <f>Table49[[#This Row],[Quantity]]*Table49[[#This Row],[Profit_Per_Quantity]]</f>
        <v>86159.970000000016</v>
      </c>
      <c r="O4123" s="1" t="s">
        <v>47</v>
      </c>
    </row>
    <row r="4124" spans="1:15" x14ac:dyDescent="0.3">
      <c r="A4124" s="1" t="s">
        <v>9497</v>
      </c>
      <c r="B4124" s="1" t="s">
        <v>2462</v>
      </c>
      <c r="C4124" s="14" t="s">
        <v>5081</v>
      </c>
      <c r="D4124" s="1" t="s">
        <v>17</v>
      </c>
      <c r="E4124" s="1" t="s">
        <v>25</v>
      </c>
      <c r="F4124" s="1" t="s">
        <v>34</v>
      </c>
      <c r="G4124" s="1" t="s">
        <v>36</v>
      </c>
      <c r="H4124" s="1">
        <v>1020</v>
      </c>
      <c r="I4124" s="1">
        <v>995.62</v>
      </c>
      <c r="J4124" s="1">
        <v>1480.5</v>
      </c>
      <c r="K4124" s="1">
        <v>129</v>
      </c>
      <c r="L4124" s="1">
        <f>Table49[[#This Row],[Selling_Price]]-Table49[[#This Row],[Market_Price]]</f>
        <v>484.88</v>
      </c>
      <c r="M4124" s="1">
        <f>Table49[[#This Row],[Quantity]]*Table49[[#This Row],[Selling_Price]]</f>
        <v>190984.5</v>
      </c>
      <c r="N4124" s="1">
        <f>Table49[[#This Row],[Quantity]]*Table49[[#This Row],[Profit_Per_Quantity]]</f>
        <v>62549.52</v>
      </c>
      <c r="O4124" s="1" t="s">
        <v>47</v>
      </c>
    </row>
    <row r="4125" spans="1:15" x14ac:dyDescent="0.3">
      <c r="A4125" s="1" t="s">
        <v>6702</v>
      </c>
      <c r="B4125" s="1" t="s">
        <v>220</v>
      </c>
      <c r="C4125" s="14" t="s">
        <v>6268</v>
      </c>
      <c r="D4125" s="1" t="s">
        <v>19</v>
      </c>
      <c r="E4125" s="1" t="s">
        <v>4351</v>
      </c>
      <c r="F4125" s="1" t="s">
        <v>35</v>
      </c>
      <c r="G4125" s="1" t="s">
        <v>38</v>
      </c>
      <c r="H4125" s="1">
        <v>1081</v>
      </c>
      <c r="I4125" s="1">
        <v>1926.66</v>
      </c>
      <c r="J4125" s="1">
        <v>3103.35</v>
      </c>
      <c r="K4125" s="1">
        <v>394</v>
      </c>
      <c r="L4125" s="1">
        <f>Table49[[#This Row],[Selling_Price]]-Table49[[#This Row],[Market_Price]]</f>
        <v>1176.6899999999998</v>
      </c>
      <c r="M4125" s="1">
        <f>Table49[[#This Row],[Quantity]]*Table49[[#This Row],[Selling_Price]]</f>
        <v>1222719.8999999999</v>
      </c>
      <c r="N4125" s="1">
        <f>Table49[[#This Row],[Quantity]]*Table49[[#This Row],[Profit_Per_Quantity]]</f>
        <v>463615.85999999993</v>
      </c>
      <c r="O4125" s="1" t="s">
        <v>47</v>
      </c>
    </row>
    <row r="4126" spans="1:15" x14ac:dyDescent="0.3">
      <c r="A4126" s="1" t="s">
        <v>6935</v>
      </c>
      <c r="B4126" s="1" t="s">
        <v>2906</v>
      </c>
      <c r="C4126" s="14" t="s">
        <v>5465</v>
      </c>
      <c r="D4126" s="1" t="s">
        <v>15</v>
      </c>
      <c r="E4126" s="1" t="s">
        <v>26</v>
      </c>
      <c r="F4126" s="1" t="s">
        <v>35</v>
      </c>
      <c r="G4126" s="1" t="s">
        <v>4352</v>
      </c>
      <c r="H4126" s="1">
        <v>1061</v>
      </c>
      <c r="I4126" s="1">
        <v>1085.22</v>
      </c>
      <c r="J4126" s="1">
        <v>1745.22</v>
      </c>
      <c r="K4126" s="1">
        <v>413</v>
      </c>
      <c r="L4126" s="1">
        <f>Table49[[#This Row],[Selling_Price]]-Table49[[#This Row],[Market_Price]]</f>
        <v>660</v>
      </c>
      <c r="M4126" s="1">
        <f>Table49[[#This Row],[Quantity]]*Table49[[#This Row],[Selling_Price]]</f>
        <v>720775.86</v>
      </c>
      <c r="N4126" s="1">
        <f>Table49[[#This Row],[Quantity]]*Table49[[#This Row],[Profit_Per_Quantity]]</f>
        <v>272580</v>
      </c>
      <c r="O4126" s="1" t="s">
        <v>47</v>
      </c>
    </row>
    <row r="4127" spans="1:15" x14ac:dyDescent="0.3">
      <c r="A4127" s="1" t="s">
        <v>7542</v>
      </c>
      <c r="B4127" s="1" t="s">
        <v>1522</v>
      </c>
      <c r="C4127" s="14" t="s">
        <v>5462</v>
      </c>
      <c r="D4127" s="1" t="s">
        <v>16</v>
      </c>
      <c r="E4127" s="1" t="s">
        <v>4351</v>
      </c>
      <c r="F4127" s="1" t="s">
        <v>35</v>
      </c>
      <c r="G4127" s="1" t="s">
        <v>44</v>
      </c>
      <c r="H4127" s="1">
        <v>1096</v>
      </c>
      <c r="I4127" s="1">
        <v>1660.35</v>
      </c>
      <c r="J4127" s="1">
        <v>3267.05</v>
      </c>
      <c r="K4127" s="1">
        <v>213</v>
      </c>
      <c r="L4127" s="1">
        <f>Table49[[#This Row],[Selling_Price]]-Table49[[#This Row],[Market_Price]]</f>
        <v>1606.7000000000003</v>
      </c>
      <c r="M4127" s="1">
        <f>Table49[[#This Row],[Quantity]]*Table49[[#This Row],[Selling_Price]]</f>
        <v>695881.65</v>
      </c>
      <c r="N4127" s="1">
        <f>Table49[[#This Row],[Quantity]]*Table49[[#This Row],[Profit_Per_Quantity]]</f>
        <v>342227.10000000003</v>
      </c>
      <c r="O4127" s="1" t="s">
        <v>47</v>
      </c>
    </row>
    <row r="4128" spans="1:15" x14ac:dyDescent="0.3">
      <c r="A4128" s="1" t="s">
        <v>7557</v>
      </c>
      <c r="B4128" s="1" t="s">
        <v>2333</v>
      </c>
      <c r="C4128" s="14" t="s">
        <v>5735</v>
      </c>
      <c r="D4128" s="1" t="s">
        <v>11</v>
      </c>
      <c r="E4128" s="1" t="s">
        <v>26</v>
      </c>
      <c r="F4128" s="1" t="s">
        <v>31</v>
      </c>
      <c r="G4128" s="1" t="s">
        <v>42</v>
      </c>
      <c r="H4128" s="1">
        <v>1036</v>
      </c>
      <c r="I4128" s="1">
        <v>907.5</v>
      </c>
      <c r="J4128" s="1">
        <v>1643.43</v>
      </c>
      <c r="K4128" s="1">
        <v>366</v>
      </c>
      <c r="L4128" s="1">
        <f>Table49[[#This Row],[Selling_Price]]-Table49[[#This Row],[Market_Price]]</f>
        <v>735.93000000000006</v>
      </c>
      <c r="M4128" s="1">
        <f>Table49[[#This Row],[Quantity]]*Table49[[#This Row],[Selling_Price]]</f>
        <v>601495.38</v>
      </c>
      <c r="N4128" s="1">
        <f>Table49[[#This Row],[Quantity]]*Table49[[#This Row],[Profit_Per_Quantity]]</f>
        <v>269350.38</v>
      </c>
      <c r="O4128" s="1" t="s">
        <v>47</v>
      </c>
    </row>
    <row r="4129" spans="1:15" x14ac:dyDescent="0.3">
      <c r="A4129" s="1" t="s">
        <v>9907</v>
      </c>
      <c r="B4129" s="1" t="s">
        <v>3112</v>
      </c>
      <c r="C4129" s="14" t="s">
        <v>5343</v>
      </c>
      <c r="D4129" s="1" t="s">
        <v>20</v>
      </c>
      <c r="E4129" s="1" t="s">
        <v>25</v>
      </c>
      <c r="F4129" s="1" t="s">
        <v>32</v>
      </c>
      <c r="G4129" s="1" t="s">
        <v>4352</v>
      </c>
      <c r="H4129" s="1">
        <v>1097</v>
      </c>
      <c r="I4129" s="1">
        <v>341.99</v>
      </c>
      <c r="J4129" s="1">
        <v>463.66</v>
      </c>
      <c r="K4129" s="1">
        <v>245</v>
      </c>
      <c r="L4129" s="1">
        <f>Table49[[#This Row],[Selling_Price]]-Table49[[#This Row],[Market_Price]]</f>
        <v>121.67000000000002</v>
      </c>
      <c r="M4129" s="1">
        <f>Table49[[#This Row],[Quantity]]*Table49[[#This Row],[Selling_Price]]</f>
        <v>113596.70000000001</v>
      </c>
      <c r="N4129" s="1">
        <f>Table49[[#This Row],[Quantity]]*Table49[[#This Row],[Profit_Per_Quantity]]</f>
        <v>29809.150000000005</v>
      </c>
      <c r="O4129" s="1" t="s">
        <v>47</v>
      </c>
    </row>
    <row r="4130" spans="1:15" x14ac:dyDescent="0.3">
      <c r="A4130" s="1" t="s">
        <v>7853</v>
      </c>
      <c r="B4130" s="1" t="s">
        <v>836</v>
      </c>
      <c r="C4130" s="14" t="s">
        <v>5440</v>
      </c>
      <c r="D4130" s="1" t="s">
        <v>13</v>
      </c>
      <c r="E4130" s="1" t="s">
        <v>27</v>
      </c>
      <c r="F4130" s="1" t="s">
        <v>32</v>
      </c>
      <c r="G4130" s="1" t="s">
        <v>37</v>
      </c>
      <c r="H4130" s="1">
        <v>1020</v>
      </c>
      <c r="I4130" s="1">
        <v>1210.25</v>
      </c>
      <c r="J4130" s="1">
        <v>1360.19</v>
      </c>
      <c r="K4130" s="1">
        <v>134</v>
      </c>
      <c r="L4130" s="1">
        <f>Table49[[#This Row],[Selling_Price]]-Table49[[#This Row],[Market_Price]]</f>
        <v>149.94000000000005</v>
      </c>
      <c r="M4130" s="1">
        <f>Table49[[#This Row],[Quantity]]*Table49[[#This Row],[Selling_Price]]</f>
        <v>182265.46000000002</v>
      </c>
      <c r="N4130" s="1">
        <f>Table49[[#This Row],[Quantity]]*Table49[[#This Row],[Profit_Per_Quantity]]</f>
        <v>20091.960000000006</v>
      </c>
      <c r="O4130" s="1" t="s">
        <v>47</v>
      </c>
    </row>
    <row r="4131" spans="1:15" x14ac:dyDescent="0.3">
      <c r="A4131" s="1" t="s">
        <v>8364</v>
      </c>
      <c r="B4131" s="1" t="s">
        <v>640</v>
      </c>
      <c r="C4131" s="14" t="s">
        <v>6211</v>
      </c>
      <c r="D4131" s="1" t="s">
        <v>17</v>
      </c>
      <c r="E4131" s="1" t="s">
        <v>30</v>
      </c>
      <c r="F4131" s="1" t="s">
        <v>32</v>
      </c>
      <c r="G4131" s="1" t="s">
        <v>44</v>
      </c>
      <c r="H4131" s="1">
        <v>1098</v>
      </c>
      <c r="I4131" s="1">
        <v>1330.47</v>
      </c>
      <c r="J4131" s="1">
        <v>2075.06</v>
      </c>
      <c r="K4131" s="1">
        <v>475</v>
      </c>
      <c r="L4131" s="1">
        <f>Table49[[#This Row],[Selling_Price]]-Table49[[#This Row],[Market_Price]]</f>
        <v>744.58999999999992</v>
      </c>
      <c r="M4131" s="1">
        <f>Table49[[#This Row],[Quantity]]*Table49[[#This Row],[Selling_Price]]</f>
        <v>985653.5</v>
      </c>
      <c r="N4131" s="1">
        <f>Table49[[#This Row],[Quantity]]*Table49[[#This Row],[Profit_Per_Quantity]]</f>
        <v>353680.24999999994</v>
      </c>
      <c r="O4131" s="1" t="s">
        <v>47</v>
      </c>
    </row>
    <row r="4132" spans="1:15" x14ac:dyDescent="0.3">
      <c r="A4132" s="1" t="s">
        <v>10468</v>
      </c>
      <c r="B4132" s="1" t="s">
        <v>3954</v>
      </c>
      <c r="C4132" s="14" t="s">
        <v>4732</v>
      </c>
      <c r="D4132" s="1" t="s">
        <v>20</v>
      </c>
      <c r="E4132" s="1" t="s">
        <v>4349</v>
      </c>
      <c r="F4132" s="1" t="s">
        <v>34</v>
      </c>
      <c r="G4132" s="1" t="s">
        <v>38</v>
      </c>
      <c r="H4132" s="1">
        <v>1048</v>
      </c>
      <c r="I4132" s="1">
        <v>622.59</v>
      </c>
      <c r="J4132" s="1">
        <v>1014.73</v>
      </c>
      <c r="K4132" s="1">
        <v>143</v>
      </c>
      <c r="L4132" s="1">
        <f>Table49[[#This Row],[Selling_Price]]-Table49[[#This Row],[Market_Price]]</f>
        <v>392.14</v>
      </c>
      <c r="M4132" s="1">
        <f>Table49[[#This Row],[Quantity]]*Table49[[#This Row],[Selling_Price]]</f>
        <v>145106.39000000001</v>
      </c>
      <c r="N4132" s="1">
        <f>Table49[[#This Row],[Quantity]]*Table49[[#This Row],[Profit_Per_Quantity]]</f>
        <v>56076.02</v>
      </c>
      <c r="O4132" s="1" t="s">
        <v>47</v>
      </c>
    </row>
    <row r="4133" spans="1:15" x14ac:dyDescent="0.3">
      <c r="A4133" s="1" t="s">
        <v>7005</v>
      </c>
      <c r="B4133" s="1" t="s">
        <v>3768</v>
      </c>
      <c r="C4133" s="14" t="s">
        <v>4880</v>
      </c>
      <c r="D4133" s="1" t="s">
        <v>17</v>
      </c>
      <c r="E4133" s="1" t="s">
        <v>27</v>
      </c>
      <c r="F4133" s="1" t="s">
        <v>33</v>
      </c>
      <c r="G4133" s="1" t="s">
        <v>42</v>
      </c>
      <c r="H4133" s="1">
        <v>1089</v>
      </c>
      <c r="I4133" s="1">
        <v>1496.18</v>
      </c>
      <c r="J4133" s="1">
        <v>2813.73</v>
      </c>
      <c r="K4133" s="1">
        <v>136</v>
      </c>
      <c r="L4133" s="1">
        <f>Table49[[#This Row],[Selling_Price]]-Table49[[#This Row],[Market_Price]]</f>
        <v>1317.55</v>
      </c>
      <c r="M4133" s="1">
        <f>Table49[[#This Row],[Quantity]]*Table49[[#This Row],[Selling_Price]]</f>
        <v>382667.28</v>
      </c>
      <c r="N4133" s="1">
        <f>Table49[[#This Row],[Quantity]]*Table49[[#This Row],[Profit_Per_Quantity]]</f>
        <v>179186.8</v>
      </c>
      <c r="O4133" s="1" t="s">
        <v>47</v>
      </c>
    </row>
    <row r="4134" spans="1:15" x14ac:dyDescent="0.3">
      <c r="A4134" s="1" t="s">
        <v>8483</v>
      </c>
      <c r="B4134" s="1" t="s">
        <v>829</v>
      </c>
      <c r="C4134" s="14" t="s">
        <v>6171</v>
      </c>
      <c r="D4134" s="1" t="s">
        <v>11</v>
      </c>
      <c r="E4134" s="1" t="s">
        <v>4351</v>
      </c>
      <c r="F4134" s="1" t="s">
        <v>35</v>
      </c>
      <c r="G4134" s="1" t="s">
        <v>45</v>
      </c>
      <c r="H4134" s="1">
        <v>1056</v>
      </c>
      <c r="I4134" s="1">
        <v>1915.87</v>
      </c>
      <c r="J4134" s="1">
        <v>3166.98</v>
      </c>
      <c r="K4134" s="1">
        <v>304</v>
      </c>
      <c r="L4134" s="1">
        <f>Table49[[#This Row],[Selling_Price]]-Table49[[#This Row],[Market_Price]]</f>
        <v>1251.1100000000001</v>
      </c>
      <c r="M4134" s="1">
        <f>Table49[[#This Row],[Quantity]]*Table49[[#This Row],[Selling_Price]]</f>
        <v>962761.92</v>
      </c>
      <c r="N4134" s="1">
        <f>Table49[[#This Row],[Quantity]]*Table49[[#This Row],[Profit_Per_Quantity]]</f>
        <v>380337.44000000006</v>
      </c>
      <c r="O4134" s="1" t="s">
        <v>47</v>
      </c>
    </row>
    <row r="4135" spans="1:15" x14ac:dyDescent="0.3">
      <c r="A4135" s="1" t="s">
        <v>9865</v>
      </c>
      <c r="B4135" s="1" t="s">
        <v>3043</v>
      </c>
      <c r="C4135" s="14" t="s">
        <v>5384</v>
      </c>
      <c r="D4135" s="1" t="s">
        <v>19</v>
      </c>
      <c r="E4135" s="1" t="s">
        <v>21</v>
      </c>
      <c r="F4135" s="1" t="s">
        <v>32</v>
      </c>
      <c r="G4135" s="1" t="s">
        <v>36</v>
      </c>
      <c r="H4135" s="1">
        <v>1077</v>
      </c>
      <c r="I4135" s="1">
        <v>611.11</v>
      </c>
      <c r="J4135" s="1">
        <v>697.92</v>
      </c>
      <c r="K4135" s="1">
        <v>58</v>
      </c>
      <c r="L4135" s="1">
        <f>Table49[[#This Row],[Selling_Price]]-Table49[[#This Row],[Market_Price]]</f>
        <v>86.809999999999945</v>
      </c>
      <c r="M4135" s="1">
        <f>Table49[[#This Row],[Quantity]]*Table49[[#This Row],[Selling_Price]]</f>
        <v>40479.360000000001</v>
      </c>
      <c r="N4135" s="1">
        <f>Table49[[#This Row],[Quantity]]*Table49[[#This Row],[Profit_Per_Quantity]]</f>
        <v>5034.9799999999968</v>
      </c>
      <c r="O4135" s="1" t="s">
        <v>47</v>
      </c>
    </row>
    <row r="4136" spans="1:15" x14ac:dyDescent="0.3">
      <c r="A4136" s="1" t="s">
        <v>9134</v>
      </c>
      <c r="B4136" s="1" t="s">
        <v>1886</v>
      </c>
      <c r="C4136" s="14" t="s">
        <v>4930</v>
      </c>
      <c r="D4136" s="1" t="s">
        <v>20</v>
      </c>
      <c r="E4136" s="1" t="s">
        <v>24</v>
      </c>
      <c r="F4136" s="1" t="s">
        <v>33</v>
      </c>
      <c r="G4136" s="1" t="s">
        <v>41</v>
      </c>
      <c r="H4136" s="1">
        <v>1043</v>
      </c>
      <c r="I4136" s="1">
        <v>471.57</v>
      </c>
      <c r="J4136" s="1">
        <v>923.5</v>
      </c>
      <c r="K4136" s="1">
        <v>293</v>
      </c>
      <c r="L4136" s="1">
        <f>Table49[[#This Row],[Selling_Price]]-Table49[[#This Row],[Market_Price]]</f>
        <v>451.93</v>
      </c>
      <c r="M4136" s="1">
        <f>Table49[[#This Row],[Quantity]]*Table49[[#This Row],[Selling_Price]]</f>
        <v>270585.5</v>
      </c>
      <c r="N4136" s="1">
        <f>Table49[[#This Row],[Quantity]]*Table49[[#This Row],[Profit_Per_Quantity]]</f>
        <v>132415.49</v>
      </c>
      <c r="O4136" s="1" t="s">
        <v>47</v>
      </c>
    </row>
    <row r="4137" spans="1:15" x14ac:dyDescent="0.3">
      <c r="A4137" s="1" t="s">
        <v>7163</v>
      </c>
      <c r="B4137" s="1" t="s">
        <v>1426</v>
      </c>
      <c r="C4137" s="14" t="s">
        <v>6017</v>
      </c>
      <c r="D4137" s="1" t="s">
        <v>16</v>
      </c>
      <c r="E4137" s="1" t="s">
        <v>4351</v>
      </c>
      <c r="F4137" s="1" t="s">
        <v>33</v>
      </c>
      <c r="G4137" s="1" t="s">
        <v>40</v>
      </c>
      <c r="H4137" s="1">
        <v>1070</v>
      </c>
      <c r="I4137" s="1">
        <v>1859.5</v>
      </c>
      <c r="J4137" s="1">
        <v>3605.69</v>
      </c>
      <c r="K4137" s="1">
        <v>169</v>
      </c>
      <c r="L4137" s="1">
        <f>Table49[[#This Row],[Selling_Price]]-Table49[[#This Row],[Market_Price]]</f>
        <v>1746.19</v>
      </c>
      <c r="M4137" s="1">
        <f>Table49[[#This Row],[Quantity]]*Table49[[#This Row],[Selling_Price]]</f>
        <v>609361.61</v>
      </c>
      <c r="N4137" s="1">
        <f>Table49[[#This Row],[Quantity]]*Table49[[#This Row],[Profit_Per_Quantity]]</f>
        <v>295106.11</v>
      </c>
      <c r="O4137" s="1" t="s">
        <v>47</v>
      </c>
    </row>
    <row r="4138" spans="1:15" x14ac:dyDescent="0.3">
      <c r="A4138" s="1" t="s">
        <v>6713</v>
      </c>
      <c r="B4138" s="1" t="s">
        <v>2315</v>
      </c>
      <c r="C4138" s="14" t="s">
        <v>5740</v>
      </c>
      <c r="D4138" s="1" t="s">
        <v>11</v>
      </c>
      <c r="E4138" s="1" t="s">
        <v>27</v>
      </c>
      <c r="F4138" s="1" t="s">
        <v>31</v>
      </c>
      <c r="G4138" s="1" t="s">
        <v>38</v>
      </c>
      <c r="H4138" s="1">
        <v>1017</v>
      </c>
      <c r="I4138" s="1">
        <v>473.4</v>
      </c>
      <c r="J4138" s="1">
        <v>637.17999999999995</v>
      </c>
      <c r="K4138" s="1">
        <v>153</v>
      </c>
      <c r="L4138" s="1">
        <f>Table49[[#This Row],[Selling_Price]]-Table49[[#This Row],[Market_Price]]</f>
        <v>163.77999999999997</v>
      </c>
      <c r="M4138" s="1">
        <f>Table49[[#This Row],[Quantity]]*Table49[[#This Row],[Selling_Price]]</f>
        <v>97488.54</v>
      </c>
      <c r="N4138" s="1">
        <f>Table49[[#This Row],[Quantity]]*Table49[[#This Row],[Profit_Per_Quantity]]</f>
        <v>25058.339999999997</v>
      </c>
      <c r="O4138" s="1" t="s">
        <v>47</v>
      </c>
    </row>
    <row r="4139" spans="1:15" x14ac:dyDescent="0.3">
      <c r="A4139" s="1" t="s">
        <v>7105</v>
      </c>
      <c r="B4139" s="1" t="s">
        <v>1707</v>
      </c>
      <c r="C4139" s="14" t="s">
        <v>5939</v>
      </c>
      <c r="D4139" s="1" t="s">
        <v>15</v>
      </c>
      <c r="E4139" s="1" t="s">
        <v>29</v>
      </c>
      <c r="F4139" s="1" t="s">
        <v>31</v>
      </c>
      <c r="G4139" s="1" t="s">
        <v>42</v>
      </c>
      <c r="H4139" s="1">
        <v>1098</v>
      </c>
      <c r="I4139" s="1">
        <v>1260.8800000000001</v>
      </c>
      <c r="J4139" s="1">
        <v>1478.34</v>
      </c>
      <c r="K4139" s="1">
        <v>105</v>
      </c>
      <c r="L4139" s="1">
        <f>Table49[[#This Row],[Selling_Price]]-Table49[[#This Row],[Market_Price]]</f>
        <v>217.45999999999981</v>
      </c>
      <c r="M4139" s="1">
        <f>Table49[[#This Row],[Quantity]]*Table49[[#This Row],[Selling_Price]]</f>
        <v>155225.69999999998</v>
      </c>
      <c r="N4139" s="1">
        <f>Table49[[#This Row],[Quantity]]*Table49[[#This Row],[Profit_Per_Quantity]]</f>
        <v>22833.299999999981</v>
      </c>
      <c r="O4139" s="1" t="s">
        <v>47</v>
      </c>
    </row>
    <row r="4140" spans="1:15" x14ac:dyDescent="0.3">
      <c r="A4140" s="1" t="s">
        <v>7778</v>
      </c>
      <c r="B4140" s="1" t="s">
        <v>600</v>
      </c>
      <c r="C4140" s="14" t="s">
        <v>5703</v>
      </c>
      <c r="D4140" s="1" t="s">
        <v>15</v>
      </c>
      <c r="E4140" s="1" t="s">
        <v>30</v>
      </c>
      <c r="F4140" s="1" t="s">
        <v>35</v>
      </c>
      <c r="G4140" s="1" t="s">
        <v>4352</v>
      </c>
      <c r="H4140" s="1">
        <v>1057</v>
      </c>
      <c r="I4140" s="1">
        <v>656.88</v>
      </c>
      <c r="J4140" s="1">
        <v>1084.32</v>
      </c>
      <c r="K4140" s="1">
        <v>301</v>
      </c>
      <c r="L4140" s="1">
        <f>Table49[[#This Row],[Selling_Price]]-Table49[[#This Row],[Market_Price]]</f>
        <v>427.43999999999994</v>
      </c>
      <c r="M4140" s="1">
        <f>Table49[[#This Row],[Quantity]]*Table49[[#This Row],[Selling_Price]]</f>
        <v>326380.32</v>
      </c>
      <c r="N4140" s="1">
        <f>Table49[[#This Row],[Quantity]]*Table49[[#This Row],[Profit_Per_Quantity]]</f>
        <v>128659.43999999999</v>
      </c>
      <c r="O4140" s="1" t="s">
        <v>47</v>
      </c>
    </row>
    <row r="4141" spans="1:15" x14ac:dyDescent="0.3">
      <c r="A4141" s="1" t="s">
        <v>9715</v>
      </c>
      <c r="B4141" s="1" t="s">
        <v>2801</v>
      </c>
      <c r="C4141" s="14" t="s">
        <v>5522</v>
      </c>
      <c r="D4141" s="1" t="s">
        <v>13</v>
      </c>
      <c r="E4141" s="1" t="s">
        <v>29</v>
      </c>
      <c r="F4141" s="1" t="s">
        <v>33</v>
      </c>
      <c r="G4141" s="1" t="s">
        <v>37</v>
      </c>
      <c r="H4141" s="1">
        <v>1013</v>
      </c>
      <c r="I4141" s="1">
        <v>1516.85</v>
      </c>
      <c r="J4141" s="1">
        <v>2255.3000000000002</v>
      </c>
      <c r="K4141" s="1">
        <v>244</v>
      </c>
      <c r="L4141" s="1">
        <f>Table49[[#This Row],[Selling_Price]]-Table49[[#This Row],[Market_Price]]</f>
        <v>738.45000000000027</v>
      </c>
      <c r="M4141" s="1">
        <f>Table49[[#This Row],[Quantity]]*Table49[[#This Row],[Selling_Price]]</f>
        <v>550293.20000000007</v>
      </c>
      <c r="N4141" s="1">
        <f>Table49[[#This Row],[Quantity]]*Table49[[#This Row],[Profit_Per_Quantity]]</f>
        <v>180181.80000000008</v>
      </c>
      <c r="O4141" s="1" t="s">
        <v>47</v>
      </c>
    </row>
    <row r="4142" spans="1:15" x14ac:dyDescent="0.3">
      <c r="A4142" s="1" t="s">
        <v>8706</v>
      </c>
      <c r="B4142" s="1" t="s">
        <v>1176</v>
      </c>
      <c r="C4142" s="14" t="s">
        <v>5438</v>
      </c>
      <c r="D4142" s="1" t="s">
        <v>18</v>
      </c>
      <c r="E4142" s="1" t="s">
        <v>24</v>
      </c>
      <c r="F4142" s="1" t="s">
        <v>32</v>
      </c>
      <c r="G4142" s="1" t="s">
        <v>42</v>
      </c>
      <c r="H4142" s="1">
        <v>1060</v>
      </c>
      <c r="I4142" s="1">
        <v>283.02999999999997</v>
      </c>
      <c r="J4142" s="1">
        <v>564.84</v>
      </c>
      <c r="K4142" s="1">
        <v>4</v>
      </c>
      <c r="L4142" s="1">
        <f>Table49[[#This Row],[Selling_Price]]-Table49[[#This Row],[Market_Price]]</f>
        <v>281.81000000000006</v>
      </c>
      <c r="M4142" s="1">
        <f>Table49[[#This Row],[Quantity]]*Table49[[#This Row],[Selling_Price]]</f>
        <v>2259.36</v>
      </c>
      <c r="N4142" s="1">
        <f>Table49[[#This Row],[Quantity]]*Table49[[#This Row],[Profit_Per_Quantity]]</f>
        <v>1127.2400000000002</v>
      </c>
      <c r="O4142" s="1" t="s">
        <v>47</v>
      </c>
    </row>
    <row r="4143" spans="1:15" x14ac:dyDescent="0.3">
      <c r="A4143" s="1" t="s">
        <v>7982</v>
      </c>
      <c r="B4143" s="1" t="s">
        <v>1632</v>
      </c>
      <c r="C4143" s="14" t="s">
        <v>5960</v>
      </c>
      <c r="D4143" s="1" t="s">
        <v>14</v>
      </c>
      <c r="E4143" s="1" t="s">
        <v>4349</v>
      </c>
      <c r="F4143" s="1" t="s">
        <v>33</v>
      </c>
      <c r="G4143" s="1" t="s">
        <v>44</v>
      </c>
      <c r="H4143" s="1">
        <v>1011</v>
      </c>
      <c r="I4143" s="1">
        <v>1567.53</v>
      </c>
      <c r="J4143" s="1">
        <v>2871.67</v>
      </c>
      <c r="K4143" s="1">
        <v>254</v>
      </c>
      <c r="L4143" s="1">
        <f>Table49[[#This Row],[Selling_Price]]-Table49[[#This Row],[Market_Price]]</f>
        <v>1304.1400000000001</v>
      </c>
      <c r="M4143" s="1">
        <f>Table49[[#This Row],[Quantity]]*Table49[[#This Row],[Selling_Price]]</f>
        <v>729404.18</v>
      </c>
      <c r="N4143" s="1">
        <f>Table49[[#This Row],[Quantity]]*Table49[[#This Row],[Profit_Per_Quantity]]</f>
        <v>331251.56</v>
      </c>
      <c r="O4143" s="1" t="s">
        <v>47</v>
      </c>
    </row>
    <row r="4144" spans="1:15" x14ac:dyDescent="0.3">
      <c r="A4144" s="1" t="s">
        <v>9125</v>
      </c>
      <c r="B4144" s="1" t="s">
        <v>1870</v>
      </c>
      <c r="C4144" s="14" t="s">
        <v>5016</v>
      </c>
      <c r="D4144" s="1" t="s">
        <v>16</v>
      </c>
      <c r="E4144" s="1" t="s">
        <v>21</v>
      </c>
      <c r="F4144" s="1" t="s">
        <v>31</v>
      </c>
      <c r="G4144" s="1" t="s">
        <v>41</v>
      </c>
      <c r="H4144" s="1">
        <v>1067</v>
      </c>
      <c r="I4144" s="1">
        <v>1760.09</v>
      </c>
      <c r="J4144" s="1">
        <v>2937.21</v>
      </c>
      <c r="K4144" s="1">
        <v>5</v>
      </c>
      <c r="L4144" s="1">
        <f>Table49[[#This Row],[Selling_Price]]-Table49[[#This Row],[Market_Price]]</f>
        <v>1177.1200000000001</v>
      </c>
      <c r="M4144" s="1">
        <f>Table49[[#This Row],[Quantity]]*Table49[[#This Row],[Selling_Price]]</f>
        <v>14686.05</v>
      </c>
      <c r="N4144" s="1">
        <f>Table49[[#This Row],[Quantity]]*Table49[[#This Row],[Profit_Per_Quantity]]</f>
        <v>5885.6</v>
      </c>
      <c r="O4144" s="1" t="s">
        <v>47</v>
      </c>
    </row>
    <row r="4145" spans="1:15" x14ac:dyDescent="0.3">
      <c r="A4145" s="1" t="s">
        <v>8479</v>
      </c>
      <c r="B4145" s="1" t="s">
        <v>821</v>
      </c>
      <c r="C4145" s="14" t="s">
        <v>6172</v>
      </c>
      <c r="D4145" s="1" t="s">
        <v>19</v>
      </c>
      <c r="E4145" s="1" t="s">
        <v>21</v>
      </c>
      <c r="F4145" s="1" t="s">
        <v>32</v>
      </c>
      <c r="G4145" s="1" t="s">
        <v>44</v>
      </c>
      <c r="H4145" s="1">
        <v>1028</v>
      </c>
      <c r="I4145" s="1">
        <v>636.77</v>
      </c>
      <c r="J4145" s="1">
        <v>993.39</v>
      </c>
      <c r="K4145" s="1">
        <v>160</v>
      </c>
      <c r="L4145" s="1">
        <f>Table49[[#This Row],[Selling_Price]]-Table49[[#This Row],[Market_Price]]</f>
        <v>356.62</v>
      </c>
      <c r="M4145" s="1">
        <f>Table49[[#This Row],[Quantity]]*Table49[[#This Row],[Selling_Price]]</f>
        <v>158942.39999999999</v>
      </c>
      <c r="N4145" s="1">
        <f>Table49[[#This Row],[Quantity]]*Table49[[#This Row],[Profit_Per_Quantity]]</f>
        <v>57059.199999999997</v>
      </c>
      <c r="O4145" s="1" t="s">
        <v>47</v>
      </c>
    </row>
    <row r="4146" spans="1:15" x14ac:dyDescent="0.3">
      <c r="A4146" s="1" t="s">
        <v>8428</v>
      </c>
      <c r="B4146" s="1" t="s">
        <v>736</v>
      </c>
      <c r="C4146" s="14" t="s">
        <v>5778</v>
      </c>
      <c r="D4146" s="1" t="s">
        <v>18</v>
      </c>
      <c r="E4146" s="1" t="s">
        <v>26</v>
      </c>
      <c r="F4146" s="1" t="s">
        <v>33</v>
      </c>
      <c r="G4146" s="1" t="s">
        <v>41</v>
      </c>
      <c r="H4146" s="1">
        <v>1005</v>
      </c>
      <c r="I4146" s="1">
        <v>1019.36</v>
      </c>
      <c r="J4146" s="1">
        <v>1957.86</v>
      </c>
      <c r="K4146" s="1">
        <v>469</v>
      </c>
      <c r="L4146" s="1">
        <f>Table49[[#This Row],[Selling_Price]]-Table49[[#This Row],[Market_Price]]</f>
        <v>938.49999999999989</v>
      </c>
      <c r="M4146" s="1">
        <f>Table49[[#This Row],[Quantity]]*Table49[[#This Row],[Selling_Price]]</f>
        <v>918236.34</v>
      </c>
      <c r="N4146" s="1">
        <f>Table49[[#This Row],[Quantity]]*Table49[[#This Row],[Profit_Per_Quantity]]</f>
        <v>440156.49999999994</v>
      </c>
      <c r="O4146" s="1" t="s">
        <v>47</v>
      </c>
    </row>
    <row r="4147" spans="1:15" x14ac:dyDescent="0.3">
      <c r="A4147" s="1" t="s">
        <v>8794</v>
      </c>
      <c r="B4147" s="1" t="s">
        <v>1333</v>
      </c>
      <c r="C4147" s="14" t="s">
        <v>4695</v>
      </c>
      <c r="D4147" s="1" t="s">
        <v>18</v>
      </c>
      <c r="E4147" s="1" t="s">
        <v>27</v>
      </c>
      <c r="F4147" s="1" t="s">
        <v>32</v>
      </c>
      <c r="G4147" s="1" t="s">
        <v>4352</v>
      </c>
      <c r="H4147" s="1">
        <v>1060</v>
      </c>
      <c r="I4147" s="1">
        <v>1862.45</v>
      </c>
      <c r="J4147" s="1">
        <v>2866.83</v>
      </c>
      <c r="K4147" s="1">
        <v>238</v>
      </c>
      <c r="L4147" s="1">
        <f>Table49[[#This Row],[Selling_Price]]-Table49[[#This Row],[Market_Price]]</f>
        <v>1004.3799999999999</v>
      </c>
      <c r="M4147" s="1">
        <f>Table49[[#This Row],[Quantity]]*Table49[[#This Row],[Selling_Price]]</f>
        <v>682305.54</v>
      </c>
      <c r="N4147" s="1">
        <f>Table49[[#This Row],[Quantity]]*Table49[[#This Row],[Profit_Per_Quantity]]</f>
        <v>239042.43999999997</v>
      </c>
      <c r="O4147" s="1" t="s">
        <v>47</v>
      </c>
    </row>
    <row r="4148" spans="1:15" x14ac:dyDescent="0.3">
      <c r="A4148" s="1" t="s">
        <v>7638</v>
      </c>
      <c r="B4148" s="1" t="s">
        <v>2718</v>
      </c>
      <c r="C4148" s="14" t="s">
        <v>5567</v>
      </c>
      <c r="D4148" s="1" t="s">
        <v>20</v>
      </c>
      <c r="E4148" s="1" t="s">
        <v>25</v>
      </c>
      <c r="F4148" s="1" t="s">
        <v>34</v>
      </c>
      <c r="G4148" s="1" t="s">
        <v>44</v>
      </c>
      <c r="H4148" s="1">
        <v>1076</v>
      </c>
      <c r="I4148" s="1">
        <v>881.87</v>
      </c>
      <c r="J4148" s="1">
        <v>1496.3</v>
      </c>
      <c r="K4148" s="1">
        <v>487</v>
      </c>
      <c r="L4148" s="1">
        <f>Table49[[#This Row],[Selling_Price]]-Table49[[#This Row],[Market_Price]]</f>
        <v>614.42999999999995</v>
      </c>
      <c r="M4148" s="1">
        <f>Table49[[#This Row],[Quantity]]*Table49[[#This Row],[Selling_Price]]</f>
        <v>728698.1</v>
      </c>
      <c r="N4148" s="1">
        <f>Table49[[#This Row],[Quantity]]*Table49[[#This Row],[Profit_Per_Quantity]]</f>
        <v>299227.40999999997</v>
      </c>
      <c r="O4148" s="1" t="s">
        <v>47</v>
      </c>
    </row>
    <row r="4149" spans="1:15" x14ac:dyDescent="0.3">
      <c r="A4149" s="1" t="s">
        <v>9040</v>
      </c>
      <c r="B4149" s="1" t="s">
        <v>1744</v>
      </c>
      <c r="C4149" s="14" t="s">
        <v>4999</v>
      </c>
      <c r="D4149" s="1" t="s">
        <v>20</v>
      </c>
      <c r="E4149" s="1" t="s">
        <v>25</v>
      </c>
      <c r="F4149" s="1" t="s">
        <v>31</v>
      </c>
      <c r="G4149" s="1" t="s">
        <v>45</v>
      </c>
      <c r="H4149" s="1">
        <v>1086</v>
      </c>
      <c r="I4149" s="1">
        <v>913.5</v>
      </c>
      <c r="J4149" s="1">
        <v>1540.69</v>
      </c>
      <c r="K4149" s="1">
        <v>161</v>
      </c>
      <c r="L4149" s="1">
        <f>Table49[[#This Row],[Selling_Price]]-Table49[[#This Row],[Market_Price]]</f>
        <v>627.19000000000005</v>
      </c>
      <c r="M4149" s="1">
        <f>Table49[[#This Row],[Quantity]]*Table49[[#This Row],[Selling_Price]]</f>
        <v>248051.09</v>
      </c>
      <c r="N4149" s="1">
        <f>Table49[[#This Row],[Quantity]]*Table49[[#This Row],[Profit_Per_Quantity]]</f>
        <v>100977.59000000001</v>
      </c>
      <c r="O4149" s="1" t="s">
        <v>47</v>
      </c>
    </row>
    <row r="4150" spans="1:15" x14ac:dyDescent="0.3">
      <c r="A4150" s="1" t="s">
        <v>9665</v>
      </c>
      <c r="B4150" s="1" t="s">
        <v>2733</v>
      </c>
      <c r="C4150" s="14" t="s">
        <v>5559</v>
      </c>
      <c r="D4150" s="1" t="s">
        <v>20</v>
      </c>
      <c r="E4150" s="1" t="s">
        <v>24</v>
      </c>
      <c r="F4150" s="1" t="s">
        <v>31</v>
      </c>
      <c r="G4150" s="1" t="s">
        <v>36</v>
      </c>
      <c r="H4150" s="1">
        <v>1091</v>
      </c>
      <c r="I4150" s="1">
        <v>688.01</v>
      </c>
      <c r="J4150" s="1">
        <v>1183.1500000000001</v>
      </c>
      <c r="K4150" s="1">
        <v>39</v>
      </c>
      <c r="L4150" s="1">
        <f>Table49[[#This Row],[Selling_Price]]-Table49[[#This Row],[Market_Price]]</f>
        <v>495.1400000000001</v>
      </c>
      <c r="M4150" s="1">
        <f>Table49[[#This Row],[Quantity]]*Table49[[#This Row],[Selling_Price]]</f>
        <v>46142.850000000006</v>
      </c>
      <c r="N4150" s="1">
        <f>Table49[[#This Row],[Quantity]]*Table49[[#This Row],[Profit_Per_Quantity]]</f>
        <v>19310.460000000003</v>
      </c>
      <c r="O4150" s="1" t="s">
        <v>47</v>
      </c>
    </row>
    <row r="4151" spans="1:15" x14ac:dyDescent="0.3">
      <c r="A4151" s="1" t="s">
        <v>8451</v>
      </c>
      <c r="B4151" s="1" t="s">
        <v>784</v>
      </c>
      <c r="C4151" s="14" t="s">
        <v>5205</v>
      </c>
      <c r="D4151" s="1" t="s">
        <v>19</v>
      </c>
      <c r="E4151" s="1" t="s">
        <v>28</v>
      </c>
      <c r="F4151" s="1" t="s">
        <v>35</v>
      </c>
      <c r="G4151" s="1" t="s">
        <v>45</v>
      </c>
      <c r="H4151" s="1">
        <v>1057</v>
      </c>
      <c r="I4151" s="1">
        <v>1324.62</v>
      </c>
      <c r="J4151" s="1">
        <v>2611.2199999999998</v>
      </c>
      <c r="K4151" s="1">
        <v>295</v>
      </c>
      <c r="L4151" s="1">
        <f>Table49[[#This Row],[Selling_Price]]-Table49[[#This Row],[Market_Price]]</f>
        <v>1286.5999999999999</v>
      </c>
      <c r="M4151" s="1">
        <f>Table49[[#This Row],[Quantity]]*Table49[[#This Row],[Selling_Price]]</f>
        <v>770309.89999999991</v>
      </c>
      <c r="N4151" s="1">
        <f>Table49[[#This Row],[Quantity]]*Table49[[#This Row],[Profit_Per_Quantity]]</f>
        <v>379547</v>
      </c>
      <c r="O4151" s="1" t="s">
        <v>47</v>
      </c>
    </row>
    <row r="4152" spans="1:15" x14ac:dyDescent="0.3">
      <c r="A4152" s="1" t="s">
        <v>8416</v>
      </c>
      <c r="B4152" s="1" t="s">
        <v>718</v>
      </c>
      <c r="C4152" s="14" t="s">
        <v>5754</v>
      </c>
      <c r="D4152" s="1" t="s">
        <v>18</v>
      </c>
      <c r="E4152" s="1" t="s">
        <v>4349</v>
      </c>
      <c r="F4152" s="1" t="s">
        <v>34</v>
      </c>
      <c r="G4152" s="1" t="s">
        <v>41</v>
      </c>
      <c r="H4152" s="1">
        <v>1057</v>
      </c>
      <c r="I4152" s="1">
        <v>1077.47</v>
      </c>
      <c r="J4152" s="1">
        <v>2065.62</v>
      </c>
      <c r="K4152" s="1">
        <v>102</v>
      </c>
      <c r="L4152" s="1">
        <f>Table49[[#This Row],[Selling_Price]]-Table49[[#This Row],[Market_Price]]</f>
        <v>988.14999999999986</v>
      </c>
      <c r="M4152" s="1">
        <f>Table49[[#This Row],[Quantity]]*Table49[[#This Row],[Selling_Price]]</f>
        <v>210693.24</v>
      </c>
      <c r="N4152" s="1">
        <f>Table49[[#This Row],[Quantity]]*Table49[[#This Row],[Profit_Per_Quantity]]</f>
        <v>100791.29999999999</v>
      </c>
      <c r="O4152" s="1" t="s">
        <v>47</v>
      </c>
    </row>
    <row r="4153" spans="1:15" x14ac:dyDescent="0.3">
      <c r="A4153" s="1" t="s">
        <v>9846</v>
      </c>
      <c r="B4153" s="1" t="s">
        <v>3017</v>
      </c>
      <c r="C4153" s="14" t="s">
        <v>5399</v>
      </c>
      <c r="D4153" s="1" t="s">
        <v>14</v>
      </c>
      <c r="E4153" s="1" t="s">
        <v>30</v>
      </c>
      <c r="F4153" s="1" t="s">
        <v>33</v>
      </c>
      <c r="G4153" s="1" t="s">
        <v>38</v>
      </c>
      <c r="H4153" s="1">
        <v>1062</v>
      </c>
      <c r="I4153" s="1">
        <v>1532.43</v>
      </c>
      <c r="J4153" s="1">
        <v>3020.51</v>
      </c>
      <c r="K4153" s="1">
        <v>257</v>
      </c>
      <c r="L4153" s="1">
        <f>Table49[[#This Row],[Selling_Price]]-Table49[[#This Row],[Market_Price]]</f>
        <v>1488.0800000000002</v>
      </c>
      <c r="M4153" s="1">
        <f>Table49[[#This Row],[Quantity]]*Table49[[#This Row],[Selling_Price]]</f>
        <v>776271.07000000007</v>
      </c>
      <c r="N4153" s="1">
        <f>Table49[[#This Row],[Quantity]]*Table49[[#This Row],[Profit_Per_Quantity]]</f>
        <v>382436.56000000006</v>
      </c>
      <c r="O4153" s="1" t="s">
        <v>47</v>
      </c>
    </row>
    <row r="4154" spans="1:15" x14ac:dyDescent="0.3">
      <c r="A4154" s="1" t="s">
        <v>8542</v>
      </c>
      <c r="B4154" s="1" t="s">
        <v>920</v>
      </c>
      <c r="C4154" s="14" t="s">
        <v>5215</v>
      </c>
      <c r="D4154" s="1" t="s">
        <v>19</v>
      </c>
      <c r="E4154" s="1" t="s">
        <v>21</v>
      </c>
      <c r="F4154" s="1" t="s">
        <v>32</v>
      </c>
      <c r="G4154" s="1" t="s">
        <v>4352</v>
      </c>
      <c r="H4154" s="1">
        <v>1006</v>
      </c>
      <c r="I4154" s="1">
        <v>1542.28</v>
      </c>
      <c r="J4154" s="1">
        <v>1995.61</v>
      </c>
      <c r="K4154" s="1">
        <v>11</v>
      </c>
      <c r="L4154" s="1">
        <f>Table49[[#This Row],[Selling_Price]]-Table49[[#This Row],[Market_Price]]</f>
        <v>453.32999999999993</v>
      </c>
      <c r="M4154" s="1">
        <f>Table49[[#This Row],[Quantity]]*Table49[[#This Row],[Selling_Price]]</f>
        <v>21951.71</v>
      </c>
      <c r="N4154" s="1">
        <f>Table49[[#This Row],[Quantity]]*Table49[[#This Row],[Profit_Per_Quantity]]</f>
        <v>4986.6299999999992</v>
      </c>
      <c r="O4154" s="1" t="s">
        <v>47</v>
      </c>
    </row>
    <row r="4155" spans="1:15" x14ac:dyDescent="0.3">
      <c r="A4155" s="1" t="s">
        <v>7468</v>
      </c>
      <c r="B4155" s="1" t="s">
        <v>1575</v>
      </c>
      <c r="C4155" s="14" t="s">
        <v>5338</v>
      </c>
      <c r="D4155" s="1" t="s">
        <v>11</v>
      </c>
      <c r="E4155" s="1" t="s">
        <v>24</v>
      </c>
      <c r="F4155" s="1" t="s">
        <v>31</v>
      </c>
      <c r="G4155" s="1" t="s">
        <v>44</v>
      </c>
      <c r="H4155" s="1">
        <v>1012</v>
      </c>
      <c r="I4155" s="1">
        <v>166.78</v>
      </c>
      <c r="J4155" s="1">
        <v>294.45999999999998</v>
      </c>
      <c r="K4155" s="1">
        <v>57</v>
      </c>
      <c r="L4155" s="1">
        <f>Table49[[#This Row],[Selling_Price]]-Table49[[#This Row],[Market_Price]]</f>
        <v>127.67999999999998</v>
      </c>
      <c r="M4155" s="1">
        <f>Table49[[#This Row],[Quantity]]*Table49[[#This Row],[Selling_Price]]</f>
        <v>16784.219999999998</v>
      </c>
      <c r="N4155" s="1">
        <f>Table49[[#This Row],[Quantity]]*Table49[[#This Row],[Profit_Per_Quantity]]</f>
        <v>7277.7599999999984</v>
      </c>
      <c r="O4155" s="1" t="s">
        <v>47</v>
      </c>
    </row>
    <row r="4156" spans="1:15" x14ac:dyDescent="0.3">
      <c r="A4156" s="1" t="s">
        <v>8295</v>
      </c>
      <c r="B4156" s="1" t="s">
        <v>523</v>
      </c>
      <c r="C4156" s="14" t="s">
        <v>4606</v>
      </c>
      <c r="D4156" s="1" t="s">
        <v>11</v>
      </c>
      <c r="E4156" s="1" t="s">
        <v>25</v>
      </c>
      <c r="F4156" s="1" t="s">
        <v>32</v>
      </c>
      <c r="G4156" s="1" t="s">
        <v>37</v>
      </c>
      <c r="H4156" s="1">
        <v>1081</v>
      </c>
      <c r="I4156" s="1">
        <v>1065.98</v>
      </c>
      <c r="J4156" s="1">
        <v>2125.92</v>
      </c>
      <c r="K4156" s="1">
        <v>284</v>
      </c>
      <c r="L4156" s="1">
        <f>Table49[[#This Row],[Selling_Price]]-Table49[[#This Row],[Market_Price]]</f>
        <v>1059.94</v>
      </c>
      <c r="M4156" s="1">
        <f>Table49[[#This Row],[Quantity]]*Table49[[#This Row],[Selling_Price]]</f>
        <v>603761.28</v>
      </c>
      <c r="N4156" s="1">
        <f>Table49[[#This Row],[Quantity]]*Table49[[#This Row],[Profit_Per_Quantity]]</f>
        <v>301022.96000000002</v>
      </c>
      <c r="O4156" s="1" t="s">
        <v>47</v>
      </c>
    </row>
    <row r="4157" spans="1:15" x14ac:dyDescent="0.3">
      <c r="A4157" s="1" t="s">
        <v>9992</v>
      </c>
      <c r="B4157" s="1" t="s">
        <v>3242</v>
      </c>
      <c r="C4157" s="14" t="s">
        <v>5269</v>
      </c>
      <c r="D4157" s="1" t="s">
        <v>12</v>
      </c>
      <c r="E4157" s="1" t="s">
        <v>4351</v>
      </c>
      <c r="F4157" s="1" t="s">
        <v>35</v>
      </c>
      <c r="G4157" s="1" t="s">
        <v>43</v>
      </c>
      <c r="H4157" s="1">
        <v>1019</v>
      </c>
      <c r="I4157" s="1">
        <v>578.78</v>
      </c>
      <c r="J4157" s="1">
        <v>792.62</v>
      </c>
      <c r="K4157" s="1">
        <v>299</v>
      </c>
      <c r="L4157" s="1">
        <f>Table49[[#This Row],[Selling_Price]]-Table49[[#This Row],[Market_Price]]</f>
        <v>213.84000000000003</v>
      </c>
      <c r="M4157" s="1">
        <f>Table49[[#This Row],[Quantity]]*Table49[[#This Row],[Selling_Price]]</f>
        <v>236993.38</v>
      </c>
      <c r="N4157" s="1">
        <f>Table49[[#This Row],[Quantity]]*Table49[[#This Row],[Profit_Per_Quantity]]</f>
        <v>63938.160000000011</v>
      </c>
      <c r="O4157" s="1" t="s">
        <v>47</v>
      </c>
    </row>
    <row r="4158" spans="1:15" x14ac:dyDescent="0.3">
      <c r="A4158" s="1" t="s">
        <v>7398</v>
      </c>
      <c r="B4158" s="1" t="s">
        <v>3994</v>
      </c>
      <c r="C4158" s="14" t="s">
        <v>4693</v>
      </c>
      <c r="D4158" s="1" t="s">
        <v>13</v>
      </c>
      <c r="E4158" s="1" t="s">
        <v>26</v>
      </c>
      <c r="F4158" s="1" t="s">
        <v>33</v>
      </c>
      <c r="G4158" s="1" t="s">
        <v>36</v>
      </c>
      <c r="H4158" s="1">
        <v>1049</v>
      </c>
      <c r="I4158" s="1">
        <v>632.09</v>
      </c>
      <c r="J4158" s="1">
        <v>713.38</v>
      </c>
      <c r="K4158" s="1">
        <v>203</v>
      </c>
      <c r="L4158" s="1">
        <f>Table49[[#This Row],[Selling_Price]]-Table49[[#This Row],[Market_Price]]</f>
        <v>81.289999999999964</v>
      </c>
      <c r="M4158" s="1">
        <f>Table49[[#This Row],[Quantity]]*Table49[[#This Row],[Selling_Price]]</f>
        <v>144816.13999999998</v>
      </c>
      <c r="N4158" s="1">
        <f>Table49[[#This Row],[Quantity]]*Table49[[#This Row],[Profit_Per_Quantity]]</f>
        <v>16501.869999999992</v>
      </c>
      <c r="O4158" s="1" t="s">
        <v>47</v>
      </c>
    </row>
    <row r="4159" spans="1:15" x14ac:dyDescent="0.3">
      <c r="A4159" s="1" t="s">
        <v>6988</v>
      </c>
      <c r="B4159" s="1" t="s">
        <v>3143</v>
      </c>
      <c r="C4159" s="14" t="s">
        <v>5325</v>
      </c>
      <c r="D4159" s="1" t="s">
        <v>12</v>
      </c>
      <c r="E4159" s="1" t="s">
        <v>4349</v>
      </c>
      <c r="F4159" s="1" t="s">
        <v>32</v>
      </c>
      <c r="G4159" s="1" t="s">
        <v>38</v>
      </c>
      <c r="H4159" s="1">
        <v>1012</v>
      </c>
      <c r="I4159" s="1">
        <v>1297.6099999999999</v>
      </c>
      <c r="J4159" s="1">
        <v>1933.67</v>
      </c>
      <c r="K4159" s="1">
        <v>316</v>
      </c>
      <c r="L4159" s="1">
        <f>Table49[[#This Row],[Selling_Price]]-Table49[[#This Row],[Market_Price]]</f>
        <v>636.06000000000017</v>
      </c>
      <c r="M4159" s="1">
        <f>Table49[[#This Row],[Quantity]]*Table49[[#This Row],[Selling_Price]]</f>
        <v>611039.72</v>
      </c>
      <c r="N4159" s="1">
        <f>Table49[[#This Row],[Quantity]]*Table49[[#This Row],[Profit_Per_Quantity]]</f>
        <v>200994.96000000005</v>
      </c>
      <c r="O4159" s="1" t="s">
        <v>47</v>
      </c>
    </row>
    <row r="4160" spans="1:15" x14ac:dyDescent="0.3">
      <c r="A4160" s="1" t="s">
        <v>10443</v>
      </c>
      <c r="B4160" s="1" t="s">
        <v>3928</v>
      </c>
      <c r="C4160" s="14" t="s">
        <v>4579</v>
      </c>
      <c r="D4160" s="1" t="s">
        <v>18</v>
      </c>
      <c r="E4160" s="1" t="s">
        <v>27</v>
      </c>
      <c r="F4160" s="1" t="s">
        <v>35</v>
      </c>
      <c r="G4160" s="1" t="s">
        <v>36</v>
      </c>
      <c r="H4160" s="1">
        <v>1093</v>
      </c>
      <c r="I4160" s="1">
        <v>676.05</v>
      </c>
      <c r="J4160" s="1">
        <v>862.36</v>
      </c>
      <c r="K4160" s="1">
        <v>170</v>
      </c>
      <c r="L4160" s="1">
        <f>Table49[[#This Row],[Selling_Price]]-Table49[[#This Row],[Market_Price]]</f>
        <v>186.31000000000006</v>
      </c>
      <c r="M4160" s="1">
        <f>Table49[[#This Row],[Quantity]]*Table49[[#This Row],[Selling_Price]]</f>
        <v>146601.20000000001</v>
      </c>
      <c r="N4160" s="1">
        <f>Table49[[#This Row],[Quantity]]*Table49[[#This Row],[Profit_Per_Quantity]]</f>
        <v>31672.700000000012</v>
      </c>
      <c r="O4160" s="1" t="s">
        <v>47</v>
      </c>
    </row>
    <row r="4161" spans="1:15" x14ac:dyDescent="0.3">
      <c r="A4161" s="1" t="s">
        <v>8651</v>
      </c>
      <c r="B4161" s="1" t="s">
        <v>1101</v>
      </c>
      <c r="C4161" s="14" t="s">
        <v>5349</v>
      </c>
      <c r="D4161" s="1" t="s">
        <v>18</v>
      </c>
      <c r="E4161" s="1" t="s">
        <v>27</v>
      </c>
      <c r="F4161" s="1" t="s">
        <v>35</v>
      </c>
      <c r="G4161" s="1" t="s">
        <v>44</v>
      </c>
      <c r="H4161" s="1">
        <v>1052</v>
      </c>
      <c r="I4161" s="1">
        <v>1814.35</v>
      </c>
      <c r="J4161" s="1">
        <v>3569.49</v>
      </c>
      <c r="K4161" s="1">
        <v>135</v>
      </c>
      <c r="L4161" s="1">
        <f>Table49[[#This Row],[Selling_Price]]-Table49[[#This Row],[Market_Price]]</f>
        <v>1755.1399999999999</v>
      </c>
      <c r="M4161" s="1">
        <f>Table49[[#This Row],[Quantity]]*Table49[[#This Row],[Selling_Price]]</f>
        <v>481881.14999999997</v>
      </c>
      <c r="N4161" s="1">
        <f>Table49[[#This Row],[Quantity]]*Table49[[#This Row],[Profit_Per_Quantity]]</f>
        <v>236943.9</v>
      </c>
      <c r="O4161" s="1" t="s">
        <v>47</v>
      </c>
    </row>
    <row r="4162" spans="1:15" x14ac:dyDescent="0.3">
      <c r="A4162" s="1" t="s">
        <v>6887</v>
      </c>
      <c r="B4162" s="1" t="s">
        <v>4063</v>
      </c>
      <c r="C4162" s="14" t="s">
        <v>4632</v>
      </c>
      <c r="D4162" s="1" t="s">
        <v>11</v>
      </c>
      <c r="E4162" s="1" t="s">
        <v>30</v>
      </c>
      <c r="F4162" s="1" t="s">
        <v>34</v>
      </c>
      <c r="G4162" s="1" t="s">
        <v>42</v>
      </c>
      <c r="H4162" s="1">
        <v>1085</v>
      </c>
      <c r="I4162" s="1">
        <v>1799.25</v>
      </c>
      <c r="J4162" s="1">
        <v>2027.49</v>
      </c>
      <c r="K4162" s="1">
        <v>380</v>
      </c>
      <c r="L4162" s="1">
        <f>Table49[[#This Row],[Selling_Price]]-Table49[[#This Row],[Market_Price]]</f>
        <v>228.24</v>
      </c>
      <c r="M4162" s="1">
        <f>Table49[[#This Row],[Quantity]]*Table49[[#This Row],[Selling_Price]]</f>
        <v>770446.2</v>
      </c>
      <c r="N4162" s="1">
        <f>Table49[[#This Row],[Quantity]]*Table49[[#This Row],[Profit_Per_Quantity]]</f>
        <v>86731.199999999997</v>
      </c>
      <c r="O4162" s="1" t="s">
        <v>47</v>
      </c>
    </row>
    <row r="4163" spans="1:15" x14ac:dyDescent="0.3">
      <c r="A4163" s="1" t="s">
        <v>8163</v>
      </c>
      <c r="B4163" s="1" t="s">
        <v>292</v>
      </c>
      <c r="C4163" s="14" t="s">
        <v>4551</v>
      </c>
      <c r="D4163" s="1" t="s">
        <v>12</v>
      </c>
      <c r="E4163" s="1" t="s">
        <v>4349</v>
      </c>
      <c r="F4163" s="1" t="s">
        <v>32</v>
      </c>
      <c r="G4163" s="1" t="s">
        <v>37</v>
      </c>
      <c r="H4163" s="1">
        <v>1064</v>
      </c>
      <c r="I4163" s="1">
        <v>1292.8699999999999</v>
      </c>
      <c r="J4163" s="1">
        <v>2232.9499999999998</v>
      </c>
      <c r="K4163" s="1">
        <v>9</v>
      </c>
      <c r="L4163" s="1">
        <f>Table49[[#This Row],[Selling_Price]]-Table49[[#This Row],[Market_Price]]</f>
        <v>940.07999999999993</v>
      </c>
      <c r="M4163" s="1">
        <f>Table49[[#This Row],[Quantity]]*Table49[[#This Row],[Selling_Price]]</f>
        <v>20096.55</v>
      </c>
      <c r="N4163" s="1">
        <f>Table49[[#This Row],[Quantity]]*Table49[[#This Row],[Profit_Per_Quantity]]</f>
        <v>8460.7199999999993</v>
      </c>
      <c r="O4163" s="1" t="s">
        <v>47</v>
      </c>
    </row>
    <row r="4164" spans="1:15" x14ac:dyDescent="0.3">
      <c r="A4164" s="1" t="s">
        <v>9801</v>
      </c>
      <c r="B4164" s="1" t="s">
        <v>2945</v>
      </c>
      <c r="C4164" s="14" t="s">
        <v>4919</v>
      </c>
      <c r="D4164" s="1" t="s">
        <v>19</v>
      </c>
      <c r="E4164" s="1" t="s">
        <v>4349</v>
      </c>
      <c r="F4164" s="1" t="s">
        <v>32</v>
      </c>
      <c r="G4164" s="1" t="s">
        <v>40</v>
      </c>
      <c r="H4164" s="1">
        <v>1075</v>
      </c>
      <c r="I4164" s="1">
        <v>1925.87</v>
      </c>
      <c r="J4164" s="1">
        <v>2605.79</v>
      </c>
      <c r="K4164" s="1">
        <v>200</v>
      </c>
      <c r="L4164" s="1">
        <f>Table49[[#This Row],[Selling_Price]]-Table49[[#This Row],[Market_Price]]</f>
        <v>679.92000000000007</v>
      </c>
      <c r="M4164" s="1">
        <f>Table49[[#This Row],[Quantity]]*Table49[[#This Row],[Selling_Price]]</f>
        <v>521158</v>
      </c>
      <c r="N4164" s="1">
        <f>Table49[[#This Row],[Quantity]]*Table49[[#This Row],[Profit_Per_Quantity]]</f>
        <v>135984</v>
      </c>
      <c r="O4164" s="1" t="s">
        <v>47</v>
      </c>
    </row>
    <row r="4165" spans="1:15" x14ac:dyDescent="0.3">
      <c r="A4165" s="1" t="s">
        <v>8064</v>
      </c>
      <c r="B4165" s="1" t="s">
        <v>121</v>
      </c>
      <c r="C4165" s="14" t="s">
        <v>5586</v>
      </c>
      <c r="D4165" s="1" t="s">
        <v>19</v>
      </c>
      <c r="E4165" s="1" t="s">
        <v>24</v>
      </c>
      <c r="F4165" s="1" t="s">
        <v>33</v>
      </c>
      <c r="G4165" s="1" t="s">
        <v>37</v>
      </c>
      <c r="H4165" s="1">
        <v>1077</v>
      </c>
      <c r="I4165" s="1">
        <v>253.29</v>
      </c>
      <c r="J4165" s="1">
        <v>404.81</v>
      </c>
      <c r="K4165" s="1">
        <v>352</v>
      </c>
      <c r="L4165" s="1">
        <f>Table49[[#This Row],[Selling_Price]]-Table49[[#This Row],[Market_Price]]</f>
        <v>151.52000000000001</v>
      </c>
      <c r="M4165" s="1">
        <f>Table49[[#This Row],[Quantity]]*Table49[[#This Row],[Selling_Price]]</f>
        <v>142493.12</v>
      </c>
      <c r="N4165" s="1">
        <f>Table49[[#This Row],[Quantity]]*Table49[[#This Row],[Profit_Per_Quantity]]</f>
        <v>53335.040000000001</v>
      </c>
      <c r="O4165" s="1" t="s">
        <v>47</v>
      </c>
    </row>
    <row r="4166" spans="1:15" x14ac:dyDescent="0.3">
      <c r="A4166" s="1" t="s">
        <v>9929</v>
      </c>
      <c r="B4166" s="1" t="s">
        <v>3149</v>
      </c>
      <c r="C4166" s="14" t="s">
        <v>5321</v>
      </c>
      <c r="D4166" s="1" t="s">
        <v>13</v>
      </c>
      <c r="E4166" s="1" t="s">
        <v>28</v>
      </c>
      <c r="F4166" s="1" t="s">
        <v>34</v>
      </c>
      <c r="G4166" s="1" t="s">
        <v>40</v>
      </c>
      <c r="H4166" s="1">
        <v>1090</v>
      </c>
      <c r="I4166" s="1">
        <v>1764.45</v>
      </c>
      <c r="J4166" s="1">
        <v>2186.19</v>
      </c>
      <c r="K4166" s="1">
        <v>148</v>
      </c>
      <c r="L4166" s="1">
        <f>Table49[[#This Row],[Selling_Price]]-Table49[[#This Row],[Market_Price]]</f>
        <v>421.74</v>
      </c>
      <c r="M4166" s="1">
        <f>Table49[[#This Row],[Quantity]]*Table49[[#This Row],[Selling_Price]]</f>
        <v>323556.12</v>
      </c>
      <c r="N4166" s="1">
        <f>Table49[[#This Row],[Quantity]]*Table49[[#This Row],[Profit_Per_Quantity]]</f>
        <v>62417.520000000004</v>
      </c>
      <c r="O4166" s="1" t="s">
        <v>47</v>
      </c>
    </row>
    <row r="4167" spans="1:15" x14ac:dyDescent="0.3">
      <c r="A4167" s="1" t="s">
        <v>6294</v>
      </c>
      <c r="B4167" s="1" t="s">
        <v>185</v>
      </c>
      <c r="C4167" s="14" t="s">
        <v>4716</v>
      </c>
      <c r="D4167" s="1" t="s">
        <v>11</v>
      </c>
      <c r="E4167" s="1" t="s">
        <v>4351</v>
      </c>
      <c r="F4167" s="1" t="s">
        <v>34</v>
      </c>
      <c r="G4167" s="1" t="s">
        <v>44</v>
      </c>
      <c r="H4167" s="1">
        <v>1013</v>
      </c>
      <c r="I4167" s="1">
        <v>66.42</v>
      </c>
      <c r="J4167" s="1">
        <v>99.77</v>
      </c>
      <c r="K4167" s="1">
        <v>291</v>
      </c>
      <c r="L4167" s="1">
        <f>Table49[[#This Row],[Selling_Price]]-Table49[[#This Row],[Market_Price]]</f>
        <v>33.349999999999994</v>
      </c>
      <c r="M4167" s="1">
        <f>Table49[[#This Row],[Quantity]]*Table49[[#This Row],[Selling_Price]]</f>
        <v>29033.07</v>
      </c>
      <c r="N4167" s="1">
        <f>Table49[[#This Row],[Quantity]]*Table49[[#This Row],[Profit_Per_Quantity]]</f>
        <v>9704.8499999999985</v>
      </c>
      <c r="O4167" s="1" t="s">
        <v>47</v>
      </c>
    </row>
    <row r="4168" spans="1:15" x14ac:dyDescent="0.3">
      <c r="A4168" s="1" t="s">
        <v>9191</v>
      </c>
      <c r="B4168" s="1" t="s">
        <v>1979</v>
      </c>
      <c r="C4168" s="14" t="s">
        <v>5072</v>
      </c>
      <c r="D4168" s="1" t="s">
        <v>14</v>
      </c>
      <c r="E4168" s="1" t="s">
        <v>29</v>
      </c>
      <c r="F4168" s="1" t="s">
        <v>31</v>
      </c>
      <c r="G4168" s="1" t="s">
        <v>36</v>
      </c>
      <c r="H4168" s="1">
        <v>1039</v>
      </c>
      <c r="I4168" s="1">
        <v>1932.38</v>
      </c>
      <c r="J4168" s="1">
        <v>3304.84</v>
      </c>
      <c r="K4168" s="1">
        <v>285</v>
      </c>
      <c r="L4168" s="1">
        <f>Table49[[#This Row],[Selling_Price]]-Table49[[#This Row],[Market_Price]]</f>
        <v>1372.46</v>
      </c>
      <c r="M4168" s="1">
        <f>Table49[[#This Row],[Quantity]]*Table49[[#This Row],[Selling_Price]]</f>
        <v>941879.4</v>
      </c>
      <c r="N4168" s="1">
        <f>Table49[[#This Row],[Quantity]]*Table49[[#This Row],[Profit_Per_Quantity]]</f>
        <v>391151.10000000003</v>
      </c>
      <c r="O4168" s="1" t="s">
        <v>47</v>
      </c>
    </row>
    <row r="4169" spans="1:15" x14ac:dyDescent="0.3">
      <c r="A4169" s="1" t="s">
        <v>7291</v>
      </c>
      <c r="B4169" s="1" t="s">
        <v>2383</v>
      </c>
      <c r="C4169" s="14" t="s">
        <v>4925</v>
      </c>
      <c r="D4169" s="1" t="s">
        <v>11</v>
      </c>
      <c r="E4169" s="1" t="s">
        <v>30</v>
      </c>
      <c r="F4169" s="1" t="s">
        <v>32</v>
      </c>
      <c r="G4169" s="1" t="s">
        <v>41</v>
      </c>
      <c r="H4169" s="1">
        <v>1082</v>
      </c>
      <c r="I4169" s="1">
        <v>1076.44</v>
      </c>
      <c r="J4169" s="1">
        <v>1372.31</v>
      </c>
      <c r="K4169" s="1">
        <v>269</v>
      </c>
      <c r="L4169" s="1">
        <f>Table49[[#This Row],[Selling_Price]]-Table49[[#This Row],[Market_Price]]</f>
        <v>295.86999999999989</v>
      </c>
      <c r="M4169" s="1">
        <f>Table49[[#This Row],[Quantity]]*Table49[[#This Row],[Selling_Price]]</f>
        <v>369151.39</v>
      </c>
      <c r="N4169" s="1">
        <f>Table49[[#This Row],[Quantity]]*Table49[[#This Row],[Profit_Per_Quantity]]</f>
        <v>79589.02999999997</v>
      </c>
      <c r="O4169" s="1" t="s">
        <v>47</v>
      </c>
    </row>
    <row r="4170" spans="1:15" x14ac:dyDescent="0.3">
      <c r="A4170" s="1" t="s">
        <v>9866</v>
      </c>
      <c r="B4170" s="1" t="s">
        <v>3044</v>
      </c>
      <c r="C4170" s="14" t="s">
        <v>5383</v>
      </c>
      <c r="D4170" s="1" t="s">
        <v>20</v>
      </c>
      <c r="E4170" s="1" t="s">
        <v>21</v>
      </c>
      <c r="F4170" s="1" t="s">
        <v>33</v>
      </c>
      <c r="G4170" s="1" t="s">
        <v>36</v>
      </c>
      <c r="H4170" s="1">
        <v>1056</v>
      </c>
      <c r="I4170" s="1">
        <v>761.09</v>
      </c>
      <c r="J4170" s="1">
        <v>1410.09</v>
      </c>
      <c r="K4170" s="1">
        <v>112</v>
      </c>
      <c r="L4170" s="1">
        <f>Table49[[#This Row],[Selling_Price]]-Table49[[#This Row],[Market_Price]]</f>
        <v>648.99999999999989</v>
      </c>
      <c r="M4170" s="1">
        <f>Table49[[#This Row],[Quantity]]*Table49[[#This Row],[Selling_Price]]</f>
        <v>157930.07999999999</v>
      </c>
      <c r="N4170" s="1">
        <f>Table49[[#This Row],[Quantity]]*Table49[[#This Row],[Profit_Per_Quantity]]</f>
        <v>72687.999999999985</v>
      </c>
      <c r="O4170" s="1" t="s">
        <v>47</v>
      </c>
    </row>
    <row r="4171" spans="1:15" x14ac:dyDescent="0.3">
      <c r="A4171" s="1" t="s">
        <v>8870</v>
      </c>
      <c r="B4171" s="1" t="s">
        <v>1461</v>
      </c>
      <c r="C4171" s="14" t="s">
        <v>5302</v>
      </c>
      <c r="D4171" s="1" t="s">
        <v>15</v>
      </c>
      <c r="E4171" s="1" t="s">
        <v>25</v>
      </c>
      <c r="F4171" s="1" t="s">
        <v>31</v>
      </c>
      <c r="G4171" s="1" t="s">
        <v>41</v>
      </c>
      <c r="H4171" s="1">
        <v>1010</v>
      </c>
      <c r="I4171" s="1">
        <v>904.79</v>
      </c>
      <c r="J4171" s="1">
        <v>1331.39</v>
      </c>
      <c r="K4171" s="1">
        <v>325</v>
      </c>
      <c r="L4171" s="1">
        <f>Table49[[#This Row],[Selling_Price]]-Table49[[#This Row],[Market_Price]]</f>
        <v>426.60000000000014</v>
      </c>
      <c r="M4171" s="1">
        <f>Table49[[#This Row],[Quantity]]*Table49[[#This Row],[Selling_Price]]</f>
        <v>432701.75000000006</v>
      </c>
      <c r="N4171" s="1">
        <f>Table49[[#This Row],[Quantity]]*Table49[[#This Row],[Profit_Per_Quantity]]</f>
        <v>138645.00000000006</v>
      </c>
      <c r="O4171" s="1" t="s">
        <v>47</v>
      </c>
    </row>
    <row r="4172" spans="1:15" x14ac:dyDescent="0.3">
      <c r="A4172" s="1" t="s">
        <v>7964</v>
      </c>
      <c r="B4172" s="1" t="s">
        <v>308</v>
      </c>
      <c r="C4172" s="14" t="s">
        <v>4499</v>
      </c>
      <c r="D4172" s="1" t="s">
        <v>14</v>
      </c>
      <c r="E4172" s="1" t="s">
        <v>26</v>
      </c>
      <c r="F4172" s="1" t="s">
        <v>31</v>
      </c>
      <c r="G4172" s="1" t="s">
        <v>36</v>
      </c>
      <c r="H4172" s="1">
        <v>1013</v>
      </c>
      <c r="I4172" s="1">
        <v>471.41</v>
      </c>
      <c r="J4172" s="1">
        <v>529.78</v>
      </c>
      <c r="K4172" s="1">
        <v>110</v>
      </c>
      <c r="L4172" s="1">
        <f>Table49[[#This Row],[Selling_Price]]-Table49[[#This Row],[Market_Price]]</f>
        <v>58.369999999999948</v>
      </c>
      <c r="M4172" s="1">
        <f>Table49[[#This Row],[Quantity]]*Table49[[#This Row],[Selling_Price]]</f>
        <v>58275.799999999996</v>
      </c>
      <c r="N4172" s="1">
        <f>Table49[[#This Row],[Quantity]]*Table49[[#This Row],[Profit_Per_Quantity]]</f>
        <v>6420.6999999999944</v>
      </c>
      <c r="O4172" s="1" t="s">
        <v>47</v>
      </c>
    </row>
    <row r="4173" spans="1:15" x14ac:dyDescent="0.3">
      <c r="A4173" s="1" t="s">
        <v>9733</v>
      </c>
      <c r="B4173" s="1" t="s">
        <v>2836</v>
      </c>
      <c r="C4173" s="14" t="s">
        <v>4666</v>
      </c>
      <c r="D4173" s="1" t="s">
        <v>11</v>
      </c>
      <c r="E4173" s="1" t="s">
        <v>26</v>
      </c>
      <c r="F4173" s="1" t="s">
        <v>34</v>
      </c>
      <c r="G4173" s="1" t="s">
        <v>4352</v>
      </c>
      <c r="H4173" s="1">
        <v>1048</v>
      </c>
      <c r="I4173" s="1">
        <v>761.15</v>
      </c>
      <c r="J4173" s="1">
        <v>1348.71</v>
      </c>
      <c r="K4173" s="1">
        <v>16</v>
      </c>
      <c r="L4173" s="1">
        <f>Table49[[#This Row],[Selling_Price]]-Table49[[#This Row],[Market_Price]]</f>
        <v>587.56000000000006</v>
      </c>
      <c r="M4173" s="1">
        <f>Table49[[#This Row],[Quantity]]*Table49[[#This Row],[Selling_Price]]</f>
        <v>21579.360000000001</v>
      </c>
      <c r="N4173" s="1">
        <f>Table49[[#This Row],[Quantity]]*Table49[[#This Row],[Profit_Per_Quantity]]</f>
        <v>9400.9600000000009</v>
      </c>
      <c r="O4173" s="1" t="s">
        <v>47</v>
      </c>
    </row>
    <row r="4174" spans="1:15" x14ac:dyDescent="0.3">
      <c r="A4174" s="1" t="s">
        <v>7619</v>
      </c>
      <c r="B4174" s="1" t="s">
        <v>1213</v>
      </c>
      <c r="C4174" s="14" t="s">
        <v>5799</v>
      </c>
      <c r="D4174" s="1" t="s">
        <v>16</v>
      </c>
      <c r="E4174" s="1" t="s">
        <v>4351</v>
      </c>
      <c r="F4174" s="1" t="s">
        <v>33</v>
      </c>
      <c r="G4174" s="1" t="s">
        <v>37</v>
      </c>
      <c r="H4174" s="1">
        <v>1012</v>
      </c>
      <c r="I4174" s="1">
        <v>1835.55</v>
      </c>
      <c r="J4174" s="1">
        <v>2563.6</v>
      </c>
      <c r="K4174" s="1">
        <v>237</v>
      </c>
      <c r="L4174" s="1">
        <f>Table49[[#This Row],[Selling_Price]]-Table49[[#This Row],[Market_Price]]</f>
        <v>728.05</v>
      </c>
      <c r="M4174" s="1">
        <f>Table49[[#This Row],[Quantity]]*Table49[[#This Row],[Selling_Price]]</f>
        <v>607573.19999999995</v>
      </c>
      <c r="N4174" s="1">
        <f>Table49[[#This Row],[Quantity]]*Table49[[#This Row],[Profit_Per_Quantity]]</f>
        <v>172547.84999999998</v>
      </c>
      <c r="O4174" s="1" t="s">
        <v>47</v>
      </c>
    </row>
    <row r="4175" spans="1:15" x14ac:dyDescent="0.3">
      <c r="A4175" s="1" t="s">
        <v>6473</v>
      </c>
      <c r="B4175" s="1" t="s">
        <v>2942</v>
      </c>
      <c r="C4175" s="14" t="s">
        <v>5285</v>
      </c>
      <c r="D4175" s="1" t="s">
        <v>11</v>
      </c>
      <c r="E4175" s="1" t="s">
        <v>27</v>
      </c>
      <c r="F4175" s="1" t="s">
        <v>33</v>
      </c>
      <c r="G4175" s="1" t="s">
        <v>37</v>
      </c>
      <c r="H4175" s="1">
        <v>1036</v>
      </c>
      <c r="I4175" s="1">
        <v>441.19</v>
      </c>
      <c r="J4175" s="1">
        <v>645.29999999999995</v>
      </c>
      <c r="K4175" s="1">
        <v>456</v>
      </c>
      <c r="L4175" s="1">
        <f>Table49[[#This Row],[Selling_Price]]-Table49[[#This Row],[Market_Price]]</f>
        <v>204.10999999999996</v>
      </c>
      <c r="M4175" s="1">
        <f>Table49[[#This Row],[Quantity]]*Table49[[#This Row],[Selling_Price]]</f>
        <v>294256.8</v>
      </c>
      <c r="N4175" s="1">
        <f>Table49[[#This Row],[Quantity]]*Table49[[#This Row],[Profit_Per_Quantity]]</f>
        <v>93074.159999999974</v>
      </c>
      <c r="O4175" s="1" t="s">
        <v>47</v>
      </c>
    </row>
    <row r="4176" spans="1:15" x14ac:dyDescent="0.3">
      <c r="A4176" s="1" t="s">
        <v>9000</v>
      </c>
      <c r="B4176" s="1" t="s">
        <v>1677</v>
      </c>
      <c r="C4176" s="14" t="s">
        <v>4915</v>
      </c>
      <c r="D4176" s="1" t="s">
        <v>18</v>
      </c>
      <c r="E4176" s="1" t="s">
        <v>4349</v>
      </c>
      <c r="F4176" s="1" t="s">
        <v>31</v>
      </c>
      <c r="G4176" s="1" t="s">
        <v>43</v>
      </c>
      <c r="H4176" s="1">
        <v>1018</v>
      </c>
      <c r="I4176" s="1">
        <v>141.03</v>
      </c>
      <c r="J4176" s="1">
        <v>250.2</v>
      </c>
      <c r="K4176" s="1">
        <v>99</v>
      </c>
      <c r="L4176" s="1">
        <f>Table49[[#This Row],[Selling_Price]]-Table49[[#This Row],[Market_Price]]</f>
        <v>109.16999999999999</v>
      </c>
      <c r="M4176" s="1">
        <f>Table49[[#This Row],[Quantity]]*Table49[[#This Row],[Selling_Price]]</f>
        <v>24769.8</v>
      </c>
      <c r="N4176" s="1">
        <f>Table49[[#This Row],[Quantity]]*Table49[[#This Row],[Profit_Per_Quantity]]</f>
        <v>10807.829999999998</v>
      </c>
      <c r="O4176" s="1" t="s">
        <v>47</v>
      </c>
    </row>
    <row r="4177" spans="1:15" x14ac:dyDescent="0.3">
      <c r="A4177" s="1" t="s">
        <v>8592</v>
      </c>
      <c r="B4177" s="1" t="s">
        <v>999</v>
      </c>
      <c r="C4177" s="14" t="s">
        <v>5120</v>
      </c>
      <c r="D4177" s="1" t="s">
        <v>20</v>
      </c>
      <c r="E4177" s="1" t="s">
        <v>29</v>
      </c>
      <c r="F4177" s="1" t="s">
        <v>32</v>
      </c>
      <c r="G4177" s="1" t="s">
        <v>43</v>
      </c>
      <c r="H4177" s="1">
        <v>1077</v>
      </c>
      <c r="I4177" s="1">
        <v>176.91</v>
      </c>
      <c r="J4177" s="1">
        <v>217.77</v>
      </c>
      <c r="K4177" s="1">
        <v>389</v>
      </c>
      <c r="L4177" s="1">
        <f>Table49[[#This Row],[Selling_Price]]-Table49[[#This Row],[Market_Price]]</f>
        <v>40.860000000000014</v>
      </c>
      <c r="M4177" s="1">
        <f>Table49[[#This Row],[Quantity]]*Table49[[#This Row],[Selling_Price]]</f>
        <v>84712.53</v>
      </c>
      <c r="N4177" s="1">
        <f>Table49[[#This Row],[Quantity]]*Table49[[#This Row],[Profit_Per_Quantity]]</f>
        <v>15894.540000000005</v>
      </c>
      <c r="O4177" s="1" t="s">
        <v>47</v>
      </c>
    </row>
    <row r="4178" spans="1:15" x14ac:dyDescent="0.3">
      <c r="A4178" s="1" t="s">
        <v>10570</v>
      </c>
      <c r="B4178" s="1" t="s">
        <v>4150</v>
      </c>
      <c r="C4178" s="14" t="s">
        <v>4550</v>
      </c>
      <c r="D4178" s="1" t="s">
        <v>19</v>
      </c>
      <c r="E4178" s="1" t="s">
        <v>30</v>
      </c>
      <c r="F4178" s="1" t="s">
        <v>31</v>
      </c>
      <c r="G4178" s="1" t="s">
        <v>37</v>
      </c>
      <c r="H4178" s="1">
        <v>1048</v>
      </c>
      <c r="I4178" s="1">
        <v>1253.6199999999999</v>
      </c>
      <c r="J4178" s="1">
        <v>2476.0500000000002</v>
      </c>
      <c r="K4178" s="1">
        <v>53</v>
      </c>
      <c r="L4178" s="1">
        <f>Table49[[#This Row],[Selling_Price]]-Table49[[#This Row],[Market_Price]]</f>
        <v>1222.4300000000003</v>
      </c>
      <c r="M4178" s="1">
        <f>Table49[[#This Row],[Quantity]]*Table49[[#This Row],[Selling_Price]]</f>
        <v>131230.65000000002</v>
      </c>
      <c r="N4178" s="1">
        <f>Table49[[#This Row],[Quantity]]*Table49[[#This Row],[Profit_Per_Quantity]]</f>
        <v>64788.790000000015</v>
      </c>
      <c r="O4178" s="1" t="s">
        <v>47</v>
      </c>
    </row>
    <row r="4179" spans="1:15" x14ac:dyDescent="0.3">
      <c r="A4179" s="1" t="s">
        <v>9761</v>
      </c>
      <c r="B4179" s="1" t="s">
        <v>2880</v>
      </c>
      <c r="C4179" s="14" t="s">
        <v>4968</v>
      </c>
      <c r="D4179" s="1" t="s">
        <v>16</v>
      </c>
      <c r="E4179" s="1" t="s">
        <v>28</v>
      </c>
      <c r="F4179" s="1" t="s">
        <v>32</v>
      </c>
      <c r="G4179" s="1" t="s">
        <v>37</v>
      </c>
      <c r="H4179" s="1">
        <v>1026</v>
      </c>
      <c r="I4179" s="1">
        <v>1742.02</v>
      </c>
      <c r="J4179" s="1">
        <v>3163.98</v>
      </c>
      <c r="K4179" s="1">
        <v>441</v>
      </c>
      <c r="L4179" s="1">
        <f>Table49[[#This Row],[Selling_Price]]-Table49[[#This Row],[Market_Price]]</f>
        <v>1421.96</v>
      </c>
      <c r="M4179" s="1">
        <f>Table49[[#This Row],[Quantity]]*Table49[[#This Row],[Selling_Price]]</f>
        <v>1395315.18</v>
      </c>
      <c r="N4179" s="1">
        <f>Table49[[#This Row],[Quantity]]*Table49[[#This Row],[Profit_Per_Quantity]]</f>
        <v>627084.36</v>
      </c>
      <c r="O4179" s="1" t="s">
        <v>47</v>
      </c>
    </row>
    <row r="4180" spans="1:15" x14ac:dyDescent="0.3">
      <c r="A4180" s="1" t="s">
        <v>9143</v>
      </c>
      <c r="B4180" s="1" t="s">
        <v>1899</v>
      </c>
      <c r="C4180" s="14" t="s">
        <v>5492</v>
      </c>
      <c r="D4180" s="1" t="s">
        <v>11</v>
      </c>
      <c r="E4180" s="1" t="s">
        <v>27</v>
      </c>
      <c r="F4180" s="1" t="s">
        <v>35</v>
      </c>
      <c r="G4180" s="1" t="s">
        <v>43</v>
      </c>
      <c r="H4180" s="1">
        <v>1013</v>
      </c>
      <c r="I4180" s="1">
        <v>1040.32</v>
      </c>
      <c r="J4180" s="1">
        <v>1752.87</v>
      </c>
      <c r="K4180" s="1">
        <v>304</v>
      </c>
      <c r="L4180" s="1">
        <f>Table49[[#This Row],[Selling_Price]]-Table49[[#This Row],[Market_Price]]</f>
        <v>712.55</v>
      </c>
      <c r="M4180" s="1">
        <f>Table49[[#This Row],[Quantity]]*Table49[[#This Row],[Selling_Price]]</f>
        <v>532872.48</v>
      </c>
      <c r="N4180" s="1">
        <f>Table49[[#This Row],[Quantity]]*Table49[[#This Row],[Profit_Per_Quantity]]</f>
        <v>216615.19999999998</v>
      </c>
      <c r="O4180" s="1" t="s">
        <v>47</v>
      </c>
    </row>
    <row r="4181" spans="1:15" x14ac:dyDescent="0.3">
      <c r="A4181" s="1" t="s">
        <v>7016</v>
      </c>
      <c r="B4181" s="1" t="s">
        <v>2034</v>
      </c>
      <c r="C4181" s="14" t="s">
        <v>5046</v>
      </c>
      <c r="D4181" s="1" t="s">
        <v>12</v>
      </c>
      <c r="E4181" s="1" t="s">
        <v>4351</v>
      </c>
      <c r="F4181" s="1" t="s">
        <v>32</v>
      </c>
      <c r="G4181" s="1" t="s">
        <v>38</v>
      </c>
      <c r="H4181" s="1">
        <v>1046</v>
      </c>
      <c r="I4181" s="1">
        <v>1009.14</v>
      </c>
      <c r="J4181" s="1">
        <v>1231.3499999999999</v>
      </c>
      <c r="K4181" s="1">
        <v>324</v>
      </c>
      <c r="L4181" s="1">
        <f>Table49[[#This Row],[Selling_Price]]-Table49[[#This Row],[Market_Price]]</f>
        <v>222.20999999999992</v>
      </c>
      <c r="M4181" s="1">
        <f>Table49[[#This Row],[Quantity]]*Table49[[#This Row],[Selling_Price]]</f>
        <v>398957.39999999997</v>
      </c>
      <c r="N4181" s="1">
        <f>Table49[[#This Row],[Quantity]]*Table49[[#This Row],[Profit_Per_Quantity]]</f>
        <v>71996.039999999979</v>
      </c>
      <c r="O4181" s="1" t="s">
        <v>47</v>
      </c>
    </row>
    <row r="4182" spans="1:15" x14ac:dyDescent="0.3">
      <c r="A4182" s="1" t="s">
        <v>7275</v>
      </c>
      <c r="B4182" s="1" t="s">
        <v>1574</v>
      </c>
      <c r="C4182" s="14" t="s">
        <v>5972</v>
      </c>
      <c r="D4182" s="1" t="s">
        <v>12</v>
      </c>
      <c r="E4182" s="1" t="s">
        <v>27</v>
      </c>
      <c r="F4182" s="1" t="s">
        <v>34</v>
      </c>
      <c r="G4182" s="1" t="s">
        <v>4352</v>
      </c>
      <c r="H4182" s="1">
        <v>1020</v>
      </c>
      <c r="I4182" s="1">
        <v>708.12</v>
      </c>
      <c r="J4182" s="1">
        <v>832.41</v>
      </c>
      <c r="K4182" s="1">
        <v>457</v>
      </c>
      <c r="L4182" s="1">
        <f>Table49[[#This Row],[Selling_Price]]-Table49[[#This Row],[Market_Price]]</f>
        <v>124.28999999999996</v>
      </c>
      <c r="M4182" s="1">
        <f>Table49[[#This Row],[Quantity]]*Table49[[#This Row],[Selling_Price]]</f>
        <v>380411.37</v>
      </c>
      <c r="N4182" s="1">
        <f>Table49[[#This Row],[Quantity]]*Table49[[#This Row],[Profit_Per_Quantity]]</f>
        <v>56800.529999999984</v>
      </c>
      <c r="O4182" s="1" t="s">
        <v>47</v>
      </c>
    </row>
    <row r="4183" spans="1:15" x14ac:dyDescent="0.3">
      <c r="A4183" s="1" t="s">
        <v>8647</v>
      </c>
      <c r="B4183" s="1" t="s">
        <v>1097</v>
      </c>
      <c r="C4183" s="14" t="s">
        <v>4938</v>
      </c>
      <c r="D4183" s="1" t="s">
        <v>18</v>
      </c>
      <c r="E4183" s="1" t="s">
        <v>4349</v>
      </c>
      <c r="F4183" s="1" t="s">
        <v>35</v>
      </c>
      <c r="G4183" s="1" t="s">
        <v>36</v>
      </c>
      <c r="H4183" s="1">
        <v>1098</v>
      </c>
      <c r="I4183" s="1">
        <v>1914.42</v>
      </c>
      <c r="J4183" s="1">
        <v>2782.96</v>
      </c>
      <c r="K4183" s="1">
        <v>462</v>
      </c>
      <c r="L4183" s="1">
        <f>Table49[[#This Row],[Selling_Price]]-Table49[[#This Row],[Market_Price]]</f>
        <v>868.54</v>
      </c>
      <c r="M4183" s="1">
        <f>Table49[[#This Row],[Quantity]]*Table49[[#This Row],[Selling_Price]]</f>
        <v>1285727.52</v>
      </c>
      <c r="N4183" s="1">
        <f>Table49[[#This Row],[Quantity]]*Table49[[#This Row],[Profit_Per_Quantity]]</f>
        <v>401265.48</v>
      </c>
      <c r="O4183" s="1" t="s">
        <v>47</v>
      </c>
    </row>
    <row r="4184" spans="1:15" x14ac:dyDescent="0.3">
      <c r="A4184" s="1" t="s">
        <v>6582</v>
      </c>
      <c r="B4184" s="1" t="s">
        <v>1884</v>
      </c>
      <c r="C4184" s="14" t="s">
        <v>5885</v>
      </c>
      <c r="D4184" s="1" t="s">
        <v>18</v>
      </c>
      <c r="E4184" s="1" t="s">
        <v>25</v>
      </c>
      <c r="F4184" s="1" t="s">
        <v>31</v>
      </c>
      <c r="G4184" s="1" t="s">
        <v>4352</v>
      </c>
      <c r="H4184" s="1">
        <v>1002</v>
      </c>
      <c r="I4184" s="1">
        <v>284.76</v>
      </c>
      <c r="J4184" s="1">
        <v>509.52</v>
      </c>
      <c r="K4184" s="1">
        <v>426</v>
      </c>
      <c r="L4184" s="1">
        <f>Table49[[#This Row],[Selling_Price]]-Table49[[#This Row],[Market_Price]]</f>
        <v>224.76</v>
      </c>
      <c r="M4184" s="1">
        <f>Table49[[#This Row],[Quantity]]*Table49[[#This Row],[Selling_Price]]</f>
        <v>217055.52</v>
      </c>
      <c r="N4184" s="1">
        <f>Table49[[#This Row],[Quantity]]*Table49[[#This Row],[Profit_Per_Quantity]]</f>
        <v>95747.76</v>
      </c>
      <c r="O4184" s="1" t="s">
        <v>47</v>
      </c>
    </row>
    <row r="4185" spans="1:15" x14ac:dyDescent="0.3">
      <c r="A4185" s="1" t="s">
        <v>9667</v>
      </c>
      <c r="B4185" s="1" t="s">
        <v>2737</v>
      </c>
      <c r="C4185" s="14" t="s">
        <v>5412</v>
      </c>
      <c r="D4185" s="1" t="s">
        <v>16</v>
      </c>
      <c r="E4185" s="1" t="s">
        <v>28</v>
      </c>
      <c r="F4185" s="1" t="s">
        <v>32</v>
      </c>
      <c r="G4185" s="1" t="s">
        <v>45</v>
      </c>
      <c r="H4185" s="1">
        <v>1048</v>
      </c>
      <c r="I4185" s="1">
        <v>1473.82</v>
      </c>
      <c r="J4185" s="1">
        <v>2689.74</v>
      </c>
      <c r="K4185" s="1">
        <v>236</v>
      </c>
      <c r="L4185" s="1">
        <f>Table49[[#This Row],[Selling_Price]]-Table49[[#This Row],[Market_Price]]</f>
        <v>1215.9199999999998</v>
      </c>
      <c r="M4185" s="1">
        <f>Table49[[#This Row],[Quantity]]*Table49[[#This Row],[Selling_Price]]</f>
        <v>634778.6399999999</v>
      </c>
      <c r="N4185" s="1">
        <f>Table49[[#This Row],[Quantity]]*Table49[[#This Row],[Profit_Per_Quantity]]</f>
        <v>286957.11999999994</v>
      </c>
      <c r="O4185" s="1" t="s">
        <v>47</v>
      </c>
    </row>
    <row r="4186" spans="1:15" x14ac:dyDescent="0.3">
      <c r="A4186" s="1" t="s">
        <v>8404</v>
      </c>
      <c r="B4186" s="1" t="s">
        <v>699</v>
      </c>
      <c r="C4186" s="14" t="s">
        <v>5889</v>
      </c>
      <c r="D4186" s="1" t="s">
        <v>19</v>
      </c>
      <c r="E4186" s="1" t="s">
        <v>21</v>
      </c>
      <c r="F4186" s="1" t="s">
        <v>35</v>
      </c>
      <c r="G4186" s="1" t="s">
        <v>45</v>
      </c>
      <c r="H4186" s="1">
        <v>1001</v>
      </c>
      <c r="I4186" s="1">
        <v>800.57</v>
      </c>
      <c r="J4186" s="1">
        <v>1017.92</v>
      </c>
      <c r="K4186" s="1">
        <v>311</v>
      </c>
      <c r="L4186" s="1">
        <f>Table49[[#This Row],[Selling_Price]]-Table49[[#This Row],[Market_Price]]</f>
        <v>217.34999999999991</v>
      </c>
      <c r="M4186" s="1">
        <f>Table49[[#This Row],[Quantity]]*Table49[[#This Row],[Selling_Price]]</f>
        <v>316573.12</v>
      </c>
      <c r="N4186" s="1">
        <f>Table49[[#This Row],[Quantity]]*Table49[[#This Row],[Profit_Per_Quantity]]</f>
        <v>67595.849999999977</v>
      </c>
      <c r="O4186" s="1" t="s">
        <v>47</v>
      </c>
    </row>
    <row r="4187" spans="1:15" x14ac:dyDescent="0.3">
      <c r="A4187" s="1" t="s">
        <v>6401</v>
      </c>
      <c r="B4187" s="1" t="s">
        <v>1359</v>
      </c>
      <c r="C4187" s="14" t="s">
        <v>5371</v>
      </c>
      <c r="D4187" s="1" t="s">
        <v>13</v>
      </c>
      <c r="E4187" s="1" t="s">
        <v>30</v>
      </c>
      <c r="F4187" s="1" t="s">
        <v>35</v>
      </c>
      <c r="G4187" s="1" t="s">
        <v>38</v>
      </c>
      <c r="H4187" s="1">
        <v>1086</v>
      </c>
      <c r="I4187" s="1">
        <v>673.25</v>
      </c>
      <c r="J4187" s="1">
        <v>1329.74</v>
      </c>
      <c r="K4187" s="1">
        <v>499</v>
      </c>
      <c r="L4187" s="1">
        <f>Table49[[#This Row],[Selling_Price]]-Table49[[#This Row],[Market_Price]]</f>
        <v>656.49</v>
      </c>
      <c r="M4187" s="1">
        <f>Table49[[#This Row],[Quantity]]*Table49[[#This Row],[Selling_Price]]</f>
        <v>663540.26</v>
      </c>
      <c r="N4187" s="1">
        <f>Table49[[#This Row],[Quantity]]*Table49[[#This Row],[Profit_Per_Quantity]]</f>
        <v>327588.51</v>
      </c>
      <c r="O4187" s="1" t="s">
        <v>47</v>
      </c>
    </row>
    <row r="4188" spans="1:15" x14ac:dyDescent="0.3">
      <c r="A4188" s="1" t="s">
        <v>8979</v>
      </c>
      <c r="B4188" s="1" t="s">
        <v>1647</v>
      </c>
      <c r="C4188" s="14" t="s">
        <v>4858</v>
      </c>
      <c r="D4188" s="1" t="s">
        <v>12</v>
      </c>
      <c r="E4188" s="1" t="s">
        <v>4351</v>
      </c>
      <c r="F4188" s="1" t="s">
        <v>33</v>
      </c>
      <c r="G4188" s="1" t="s">
        <v>40</v>
      </c>
      <c r="H4188" s="1">
        <v>1086</v>
      </c>
      <c r="I4188" s="1">
        <v>1144.6600000000001</v>
      </c>
      <c r="J4188" s="1">
        <v>1845.01</v>
      </c>
      <c r="K4188" s="1">
        <v>404</v>
      </c>
      <c r="L4188" s="1">
        <f>Table49[[#This Row],[Selling_Price]]-Table49[[#This Row],[Market_Price]]</f>
        <v>700.34999999999991</v>
      </c>
      <c r="M4188" s="1">
        <f>Table49[[#This Row],[Quantity]]*Table49[[#This Row],[Selling_Price]]</f>
        <v>745384.04</v>
      </c>
      <c r="N4188" s="1">
        <f>Table49[[#This Row],[Quantity]]*Table49[[#This Row],[Profit_Per_Quantity]]</f>
        <v>282941.39999999997</v>
      </c>
      <c r="O4188" s="1" t="s">
        <v>47</v>
      </c>
    </row>
    <row r="4189" spans="1:15" x14ac:dyDescent="0.3">
      <c r="A4189" s="1" t="s">
        <v>9704</v>
      </c>
      <c r="B4189" s="1" t="s">
        <v>2786</v>
      </c>
      <c r="C4189" s="14" t="s">
        <v>5276</v>
      </c>
      <c r="D4189" s="1" t="s">
        <v>13</v>
      </c>
      <c r="E4189" s="1" t="s">
        <v>27</v>
      </c>
      <c r="F4189" s="1" t="s">
        <v>31</v>
      </c>
      <c r="G4189" s="1" t="s">
        <v>45</v>
      </c>
      <c r="H4189" s="1">
        <v>1013</v>
      </c>
      <c r="I4189" s="1">
        <v>1632.94</v>
      </c>
      <c r="J4189" s="1">
        <v>2717.82</v>
      </c>
      <c r="K4189" s="1">
        <v>383</v>
      </c>
      <c r="L4189" s="1">
        <f>Table49[[#This Row],[Selling_Price]]-Table49[[#This Row],[Market_Price]]</f>
        <v>1084.8800000000001</v>
      </c>
      <c r="M4189" s="1">
        <f>Table49[[#This Row],[Quantity]]*Table49[[#This Row],[Selling_Price]]</f>
        <v>1040925.06</v>
      </c>
      <c r="N4189" s="1">
        <f>Table49[[#This Row],[Quantity]]*Table49[[#This Row],[Profit_Per_Quantity]]</f>
        <v>415509.04000000004</v>
      </c>
      <c r="O4189" s="1" t="s">
        <v>47</v>
      </c>
    </row>
    <row r="4190" spans="1:15" x14ac:dyDescent="0.3">
      <c r="A4190" s="1" t="s">
        <v>8535</v>
      </c>
      <c r="B4190" s="1" t="s">
        <v>910</v>
      </c>
      <c r="C4190" s="14" t="s">
        <v>5044</v>
      </c>
      <c r="D4190" s="1" t="s">
        <v>12</v>
      </c>
      <c r="E4190" s="1" t="s">
        <v>4349</v>
      </c>
      <c r="F4190" s="1" t="s">
        <v>31</v>
      </c>
      <c r="G4190" s="1" t="s">
        <v>44</v>
      </c>
      <c r="H4190" s="1">
        <v>1020</v>
      </c>
      <c r="I4190" s="1">
        <v>565.71</v>
      </c>
      <c r="J4190" s="1">
        <v>683.96</v>
      </c>
      <c r="K4190" s="1">
        <v>273</v>
      </c>
      <c r="L4190" s="1">
        <f>Table49[[#This Row],[Selling_Price]]-Table49[[#This Row],[Market_Price]]</f>
        <v>118.25</v>
      </c>
      <c r="M4190" s="1">
        <f>Table49[[#This Row],[Quantity]]*Table49[[#This Row],[Selling_Price]]</f>
        <v>186721.08000000002</v>
      </c>
      <c r="N4190" s="1">
        <f>Table49[[#This Row],[Quantity]]*Table49[[#This Row],[Profit_Per_Quantity]]</f>
        <v>32282.25</v>
      </c>
      <c r="O4190" s="1" t="s">
        <v>47</v>
      </c>
    </row>
    <row r="4191" spans="1:15" x14ac:dyDescent="0.3">
      <c r="A4191" s="1" t="s">
        <v>8038</v>
      </c>
      <c r="B4191" s="1" t="s">
        <v>77</v>
      </c>
      <c r="C4191" s="14" t="s">
        <v>6209</v>
      </c>
      <c r="D4191" s="1" t="s">
        <v>17</v>
      </c>
      <c r="E4191" s="1" t="s">
        <v>30</v>
      </c>
      <c r="F4191" s="1" t="s">
        <v>32</v>
      </c>
      <c r="G4191" s="1" t="s">
        <v>4352</v>
      </c>
      <c r="H4191" s="1">
        <v>1089</v>
      </c>
      <c r="I4191" s="1">
        <v>1651.83</v>
      </c>
      <c r="J4191" s="1">
        <v>2383.1799999999998</v>
      </c>
      <c r="K4191" s="1">
        <v>76</v>
      </c>
      <c r="L4191" s="1">
        <f>Table49[[#This Row],[Selling_Price]]-Table49[[#This Row],[Market_Price]]</f>
        <v>731.34999999999991</v>
      </c>
      <c r="M4191" s="1">
        <f>Table49[[#This Row],[Quantity]]*Table49[[#This Row],[Selling_Price]]</f>
        <v>181121.68</v>
      </c>
      <c r="N4191" s="1">
        <f>Table49[[#This Row],[Quantity]]*Table49[[#This Row],[Profit_Per_Quantity]]</f>
        <v>55582.599999999991</v>
      </c>
      <c r="O4191" s="1" t="s">
        <v>47</v>
      </c>
    </row>
    <row r="4192" spans="1:15" x14ac:dyDescent="0.3">
      <c r="A4192" s="1" t="s">
        <v>10325</v>
      </c>
      <c r="B4192" s="1" t="s">
        <v>3751</v>
      </c>
      <c r="C4192" s="14" t="s">
        <v>4778</v>
      </c>
      <c r="D4192" s="1" t="s">
        <v>13</v>
      </c>
      <c r="E4192" s="1" t="s">
        <v>30</v>
      </c>
      <c r="F4192" s="1" t="s">
        <v>31</v>
      </c>
      <c r="G4192" s="1" t="s">
        <v>43</v>
      </c>
      <c r="H4192" s="1">
        <v>1088</v>
      </c>
      <c r="I4192" s="1">
        <v>930.3</v>
      </c>
      <c r="J4192" s="1">
        <v>1066.6400000000001</v>
      </c>
      <c r="K4192" s="1">
        <v>1</v>
      </c>
      <c r="L4192" s="1">
        <f>Table49[[#This Row],[Selling_Price]]-Table49[[#This Row],[Market_Price]]</f>
        <v>136.34000000000015</v>
      </c>
      <c r="M4192" s="1">
        <f>Table49[[#This Row],[Quantity]]*Table49[[#This Row],[Selling_Price]]</f>
        <v>1066.6400000000001</v>
      </c>
      <c r="N4192" s="1">
        <f>Table49[[#This Row],[Quantity]]*Table49[[#This Row],[Profit_Per_Quantity]]</f>
        <v>136.34000000000015</v>
      </c>
      <c r="O4192" s="1" t="s">
        <v>47</v>
      </c>
    </row>
    <row r="4193" spans="1:15" x14ac:dyDescent="0.3">
      <c r="A4193" s="1" t="s">
        <v>9050</v>
      </c>
      <c r="B4193" s="1" t="s">
        <v>1756</v>
      </c>
      <c r="C4193" s="14" t="s">
        <v>5019</v>
      </c>
      <c r="D4193" s="1" t="s">
        <v>14</v>
      </c>
      <c r="E4193" s="1" t="s">
        <v>21</v>
      </c>
      <c r="F4193" s="1" t="s">
        <v>33</v>
      </c>
      <c r="G4193" s="1" t="s">
        <v>43</v>
      </c>
      <c r="H4193" s="1">
        <v>1002</v>
      </c>
      <c r="I4193" s="1">
        <v>1732.01</v>
      </c>
      <c r="J4193" s="1">
        <v>2477.56</v>
      </c>
      <c r="K4193" s="1">
        <v>486</v>
      </c>
      <c r="L4193" s="1">
        <f>Table49[[#This Row],[Selling_Price]]-Table49[[#This Row],[Market_Price]]</f>
        <v>745.55</v>
      </c>
      <c r="M4193" s="1">
        <f>Table49[[#This Row],[Quantity]]*Table49[[#This Row],[Selling_Price]]</f>
        <v>1204094.1599999999</v>
      </c>
      <c r="N4193" s="1">
        <f>Table49[[#This Row],[Quantity]]*Table49[[#This Row],[Profit_Per_Quantity]]</f>
        <v>362337.3</v>
      </c>
      <c r="O4193" s="1" t="s">
        <v>47</v>
      </c>
    </row>
    <row r="4194" spans="1:15" x14ac:dyDescent="0.3">
      <c r="A4194" s="1" t="s">
        <v>8079</v>
      </c>
      <c r="B4194" s="1" t="s">
        <v>147</v>
      </c>
      <c r="C4194" s="14" t="s">
        <v>5972</v>
      </c>
      <c r="D4194" s="1" t="s">
        <v>13</v>
      </c>
      <c r="E4194" s="1" t="s">
        <v>24</v>
      </c>
      <c r="F4194" s="1" t="s">
        <v>31</v>
      </c>
      <c r="G4194" s="1" t="s">
        <v>4352</v>
      </c>
      <c r="H4194" s="1">
        <v>1088</v>
      </c>
      <c r="I4194" s="1">
        <v>59.59</v>
      </c>
      <c r="J4194" s="1">
        <v>88.34</v>
      </c>
      <c r="K4194" s="1">
        <v>446</v>
      </c>
      <c r="L4194" s="1">
        <f>Table49[[#This Row],[Selling_Price]]-Table49[[#This Row],[Market_Price]]</f>
        <v>28.75</v>
      </c>
      <c r="M4194" s="1">
        <f>Table49[[#This Row],[Quantity]]*Table49[[#This Row],[Selling_Price]]</f>
        <v>39399.64</v>
      </c>
      <c r="N4194" s="1">
        <f>Table49[[#This Row],[Quantity]]*Table49[[#This Row],[Profit_Per_Quantity]]</f>
        <v>12822.5</v>
      </c>
      <c r="O4194" s="1" t="s">
        <v>47</v>
      </c>
    </row>
    <row r="4195" spans="1:15" x14ac:dyDescent="0.3">
      <c r="A4195" s="1" t="s">
        <v>9248</v>
      </c>
      <c r="B4195" s="1" t="s">
        <v>1047</v>
      </c>
      <c r="C4195" s="14" t="s">
        <v>5114</v>
      </c>
      <c r="D4195" s="1" t="s">
        <v>16</v>
      </c>
      <c r="E4195" s="1" t="s">
        <v>27</v>
      </c>
      <c r="F4195" s="1" t="s">
        <v>31</v>
      </c>
      <c r="G4195" s="1" t="s">
        <v>38</v>
      </c>
      <c r="H4195" s="1">
        <v>1015</v>
      </c>
      <c r="I4195" s="1">
        <v>749.72</v>
      </c>
      <c r="J4195" s="1">
        <v>1098.48</v>
      </c>
      <c r="K4195" s="1">
        <v>353</v>
      </c>
      <c r="L4195" s="1">
        <f>Table49[[#This Row],[Selling_Price]]-Table49[[#This Row],[Market_Price]]</f>
        <v>348.76</v>
      </c>
      <c r="M4195" s="1">
        <f>Table49[[#This Row],[Quantity]]*Table49[[#This Row],[Selling_Price]]</f>
        <v>387763.44</v>
      </c>
      <c r="N4195" s="1">
        <f>Table49[[#This Row],[Quantity]]*Table49[[#This Row],[Profit_Per_Quantity]]</f>
        <v>123112.28</v>
      </c>
      <c r="O4195" s="1" t="s">
        <v>47</v>
      </c>
    </row>
    <row r="4196" spans="1:15" x14ac:dyDescent="0.3">
      <c r="A4196" s="1" t="s">
        <v>7336</v>
      </c>
      <c r="B4196" s="1" t="s">
        <v>2049</v>
      </c>
      <c r="C4196" s="14" t="s">
        <v>4563</v>
      </c>
      <c r="D4196" s="1" t="s">
        <v>11</v>
      </c>
      <c r="E4196" s="1" t="s">
        <v>26</v>
      </c>
      <c r="F4196" s="1" t="s">
        <v>35</v>
      </c>
      <c r="G4196" s="1" t="s">
        <v>37</v>
      </c>
      <c r="H4196" s="1">
        <v>1046</v>
      </c>
      <c r="I4196" s="1">
        <v>353.75</v>
      </c>
      <c r="J4196" s="1">
        <v>616.27</v>
      </c>
      <c r="K4196" s="1">
        <v>377</v>
      </c>
      <c r="L4196" s="1">
        <f>Table49[[#This Row],[Selling_Price]]-Table49[[#This Row],[Market_Price]]</f>
        <v>262.52</v>
      </c>
      <c r="M4196" s="1">
        <f>Table49[[#This Row],[Quantity]]*Table49[[#This Row],[Selling_Price]]</f>
        <v>232333.78999999998</v>
      </c>
      <c r="N4196" s="1">
        <f>Table49[[#This Row],[Quantity]]*Table49[[#This Row],[Profit_Per_Quantity]]</f>
        <v>98970.04</v>
      </c>
      <c r="O4196" s="1" t="s">
        <v>47</v>
      </c>
    </row>
    <row r="4197" spans="1:15" x14ac:dyDescent="0.3">
      <c r="A4197" s="1" t="s">
        <v>8365</v>
      </c>
      <c r="B4197" s="1" t="s">
        <v>641</v>
      </c>
      <c r="C4197" s="14" t="s">
        <v>5407</v>
      </c>
      <c r="D4197" s="1" t="s">
        <v>19</v>
      </c>
      <c r="E4197" s="1" t="s">
        <v>26</v>
      </c>
      <c r="F4197" s="1" t="s">
        <v>32</v>
      </c>
      <c r="G4197" s="1" t="s">
        <v>44</v>
      </c>
      <c r="H4197" s="1">
        <v>1048</v>
      </c>
      <c r="I4197" s="1">
        <v>1252.3599999999999</v>
      </c>
      <c r="J4197" s="1">
        <v>1862.6</v>
      </c>
      <c r="K4197" s="1">
        <v>206</v>
      </c>
      <c r="L4197" s="1">
        <f>Table49[[#This Row],[Selling_Price]]-Table49[[#This Row],[Market_Price]]</f>
        <v>610.24</v>
      </c>
      <c r="M4197" s="1">
        <f>Table49[[#This Row],[Quantity]]*Table49[[#This Row],[Selling_Price]]</f>
        <v>383695.6</v>
      </c>
      <c r="N4197" s="1">
        <f>Table49[[#This Row],[Quantity]]*Table49[[#This Row],[Profit_Per_Quantity]]</f>
        <v>125709.44</v>
      </c>
      <c r="O4197" s="1" t="s">
        <v>47</v>
      </c>
    </row>
    <row r="4198" spans="1:15" x14ac:dyDescent="0.3">
      <c r="A4198" s="1" t="s">
        <v>8563</v>
      </c>
      <c r="B4198" s="1" t="s">
        <v>951</v>
      </c>
      <c r="C4198" s="14" t="s">
        <v>5575</v>
      </c>
      <c r="D4198" s="1" t="s">
        <v>17</v>
      </c>
      <c r="E4198" s="1" t="s">
        <v>27</v>
      </c>
      <c r="F4198" s="1" t="s">
        <v>33</v>
      </c>
      <c r="G4198" s="1" t="s">
        <v>37</v>
      </c>
      <c r="H4198" s="1">
        <v>1021</v>
      </c>
      <c r="I4198" s="1">
        <v>1304.99</v>
      </c>
      <c r="J4198" s="1">
        <v>2469.5300000000002</v>
      </c>
      <c r="K4198" s="1">
        <v>374</v>
      </c>
      <c r="L4198" s="1">
        <f>Table49[[#This Row],[Selling_Price]]-Table49[[#This Row],[Market_Price]]</f>
        <v>1164.5400000000002</v>
      </c>
      <c r="M4198" s="1">
        <f>Table49[[#This Row],[Quantity]]*Table49[[#This Row],[Selling_Price]]</f>
        <v>923604.22000000009</v>
      </c>
      <c r="N4198" s="1">
        <f>Table49[[#This Row],[Quantity]]*Table49[[#This Row],[Profit_Per_Quantity]]</f>
        <v>435537.96000000008</v>
      </c>
      <c r="O4198" s="1" t="s">
        <v>47</v>
      </c>
    </row>
    <row r="4199" spans="1:15" x14ac:dyDescent="0.3">
      <c r="A4199" s="1" t="s">
        <v>9276</v>
      </c>
      <c r="B4199" s="1" t="s">
        <v>2114</v>
      </c>
      <c r="C4199" s="14" t="s">
        <v>5823</v>
      </c>
      <c r="D4199" s="1" t="s">
        <v>14</v>
      </c>
      <c r="E4199" s="1" t="s">
        <v>21</v>
      </c>
      <c r="F4199" s="1" t="s">
        <v>34</v>
      </c>
      <c r="G4199" s="1" t="s">
        <v>41</v>
      </c>
      <c r="H4199" s="1">
        <v>1100</v>
      </c>
      <c r="I4199" s="1">
        <v>713.74</v>
      </c>
      <c r="J4199" s="1">
        <v>1121.81</v>
      </c>
      <c r="K4199" s="1">
        <v>325</v>
      </c>
      <c r="L4199" s="1">
        <f>Table49[[#This Row],[Selling_Price]]-Table49[[#This Row],[Market_Price]]</f>
        <v>408.06999999999994</v>
      </c>
      <c r="M4199" s="1">
        <f>Table49[[#This Row],[Quantity]]*Table49[[#This Row],[Selling_Price]]</f>
        <v>364588.25</v>
      </c>
      <c r="N4199" s="1">
        <f>Table49[[#This Row],[Quantity]]*Table49[[#This Row],[Profit_Per_Quantity]]</f>
        <v>132622.74999999997</v>
      </c>
      <c r="O4199" s="1" t="s">
        <v>47</v>
      </c>
    </row>
    <row r="4200" spans="1:15" x14ac:dyDescent="0.3">
      <c r="A4200" s="1" t="s">
        <v>9901</v>
      </c>
      <c r="B4200" s="1" t="s">
        <v>3104</v>
      </c>
      <c r="C4200" s="14" t="s">
        <v>5348</v>
      </c>
      <c r="D4200" s="1" t="s">
        <v>17</v>
      </c>
      <c r="E4200" s="1" t="s">
        <v>4349</v>
      </c>
      <c r="F4200" s="1" t="s">
        <v>32</v>
      </c>
      <c r="G4200" s="1" t="s">
        <v>37</v>
      </c>
      <c r="H4200" s="1">
        <v>1033</v>
      </c>
      <c r="I4200" s="1">
        <v>568.28</v>
      </c>
      <c r="J4200" s="1">
        <v>1129.1400000000001</v>
      </c>
      <c r="K4200" s="1">
        <v>87</v>
      </c>
      <c r="L4200" s="1">
        <f>Table49[[#This Row],[Selling_Price]]-Table49[[#This Row],[Market_Price]]</f>
        <v>560.86000000000013</v>
      </c>
      <c r="M4200" s="1">
        <f>Table49[[#This Row],[Quantity]]*Table49[[#This Row],[Selling_Price]]</f>
        <v>98235.180000000008</v>
      </c>
      <c r="N4200" s="1">
        <f>Table49[[#This Row],[Quantity]]*Table49[[#This Row],[Profit_Per_Quantity]]</f>
        <v>48794.820000000014</v>
      </c>
      <c r="O4200" s="1" t="s">
        <v>47</v>
      </c>
    </row>
    <row r="4201" spans="1:15" x14ac:dyDescent="0.3">
      <c r="A4201" s="1" t="s">
        <v>9200</v>
      </c>
      <c r="B4201" s="1" t="s">
        <v>1992</v>
      </c>
      <c r="C4201" s="14" t="s">
        <v>5855</v>
      </c>
      <c r="D4201" s="1" t="s">
        <v>12</v>
      </c>
      <c r="E4201" s="1" t="s">
        <v>4351</v>
      </c>
      <c r="F4201" s="1" t="s">
        <v>32</v>
      </c>
      <c r="G4201" s="1" t="s">
        <v>38</v>
      </c>
      <c r="H4201" s="1">
        <v>1017</v>
      </c>
      <c r="I4201" s="1">
        <v>1147.3399999999999</v>
      </c>
      <c r="J4201" s="1">
        <v>1496.33</v>
      </c>
      <c r="K4201" s="1">
        <v>380</v>
      </c>
      <c r="L4201" s="1">
        <f>Table49[[#This Row],[Selling_Price]]-Table49[[#This Row],[Market_Price]]</f>
        <v>348.99</v>
      </c>
      <c r="M4201" s="1">
        <f>Table49[[#This Row],[Quantity]]*Table49[[#This Row],[Selling_Price]]</f>
        <v>568605.4</v>
      </c>
      <c r="N4201" s="1">
        <f>Table49[[#This Row],[Quantity]]*Table49[[#This Row],[Profit_Per_Quantity]]</f>
        <v>132616.20000000001</v>
      </c>
      <c r="O4201" s="1" t="s">
        <v>47</v>
      </c>
    </row>
    <row r="4202" spans="1:15" x14ac:dyDescent="0.3">
      <c r="A4202" s="1" t="s">
        <v>8505</v>
      </c>
      <c r="B4202" s="1" t="s">
        <v>865</v>
      </c>
      <c r="C4202" s="14" t="s">
        <v>5037</v>
      </c>
      <c r="D4202" s="1" t="s">
        <v>11</v>
      </c>
      <c r="E4202" s="1" t="s">
        <v>30</v>
      </c>
      <c r="F4202" s="1" t="s">
        <v>31</v>
      </c>
      <c r="G4202" s="1" t="s">
        <v>45</v>
      </c>
      <c r="H4202" s="1">
        <v>1033</v>
      </c>
      <c r="I4202" s="1">
        <v>824.26</v>
      </c>
      <c r="J4202" s="1">
        <v>1376.69</v>
      </c>
      <c r="K4202" s="1">
        <v>103</v>
      </c>
      <c r="L4202" s="1">
        <f>Table49[[#This Row],[Selling_Price]]-Table49[[#This Row],[Market_Price]]</f>
        <v>552.43000000000006</v>
      </c>
      <c r="M4202" s="1">
        <f>Table49[[#This Row],[Quantity]]*Table49[[#This Row],[Selling_Price]]</f>
        <v>141799.07</v>
      </c>
      <c r="N4202" s="1">
        <f>Table49[[#This Row],[Quantity]]*Table49[[#This Row],[Profit_Per_Quantity]]</f>
        <v>56900.290000000008</v>
      </c>
      <c r="O4202" s="1" t="s">
        <v>47</v>
      </c>
    </row>
    <row r="4203" spans="1:15" x14ac:dyDescent="0.3">
      <c r="A4203" s="1" t="s">
        <v>6616</v>
      </c>
      <c r="B4203" s="1" t="s">
        <v>865</v>
      </c>
      <c r="C4203" s="14" t="s">
        <v>4408</v>
      </c>
      <c r="D4203" s="1" t="s">
        <v>12</v>
      </c>
      <c r="E4203" s="1" t="s">
        <v>25</v>
      </c>
      <c r="F4203" s="1" t="s">
        <v>32</v>
      </c>
      <c r="G4203" s="1" t="s">
        <v>4352</v>
      </c>
      <c r="H4203" s="1">
        <v>1080</v>
      </c>
      <c r="I4203" s="1">
        <v>655.1</v>
      </c>
      <c r="J4203" s="1">
        <v>1042.3599999999999</v>
      </c>
      <c r="K4203" s="1">
        <v>44</v>
      </c>
      <c r="L4203" s="1">
        <f>Table49[[#This Row],[Selling_Price]]-Table49[[#This Row],[Market_Price]]</f>
        <v>387.25999999999988</v>
      </c>
      <c r="M4203" s="1">
        <f>Table49[[#This Row],[Quantity]]*Table49[[#This Row],[Selling_Price]]</f>
        <v>45863.839999999997</v>
      </c>
      <c r="N4203" s="1">
        <f>Table49[[#This Row],[Quantity]]*Table49[[#This Row],[Profit_Per_Quantity]]</f>
        <v>17039.439999999995</v>
      </c>
      <c r="O4203" s="1" t="s">
        <v>47</v>
      </c>
    </row>
    <row r="4204" spans="1:15" x14ac:dyDescent="0.3">
      <c r="A4204" s="1" t="s">
        <v>8006</v>
      </c>
      <c r="B4204" s="1" t="s">
        <v>2481</v>
      </c>
      <c r="C4204" s="14" t="s">
        <v>5072</v>
      </c>
      <c r="D4204" s="1" t="s">
        <v>14</v>
      </c>
      <c r="E4204" s="1" t="s">
        <v>21</v>
      </c>
      <c r="F4204" s="1" t="s">
        <v>31</v>
      </c>
      <c r="G4204" s="1" t="s">
        <v>43</v>
      </c>
      <c r="H4204" s="1">
        <v>1063</v>
      </c>
      <c r="I4204" s="1">
        <v>196.92</v>
      </c>
      <c r="J4204" s="1">
        <v>265.14999999999998</v>
      </c>
      <c r="K4204" s="1">
        <v>409</v>
      </c>
      <c r="L4204" s="1">
        <f>Table49[[#This Row],[Selling_Price]]-Table49[[#This Row],[Market_Price]]</f>
        <v>68.22999999999999</v>
      </c>
      <c r="M4204" s="1">
        <f>Table49[[#This Row],[Quantity]]*Table49[[#This Row],[Selling_Price]]</f>
        <v>108446.34999999999</v>
      </c>
      <c r="N4204" s="1">
        <f>Table49[[#This Row],[Quantity]]*Table49[[#This Row],[Profit_Per_Quantity]]</f>
        <v>27906.069999999996</v>
      </c>
      <c r="O4204" s="1" t="s">
        <v>47</v>
      </c>
    </row>
    <row r="4205" spans="1:15" x14ac:dyDescent="0.3">
      <c r="A4205" s="1" t="s">
        <v>7288</v>
      </c>
      <c r="B4205" s="1" t="s">
        <v>2742</v>
      </c>
      <c r="C4205" s="14" t="s">
        <v>4839</v>
      </c>
      <c r="D4205" s="1" t="s">
        <v>11</v>
      </c>
      <c r="E4205" s="1" t="s">
        <v>24</v>
      </c>
      <c r="F4205" s="1" t="s">
        <v>34</v>
      </c>
      <c r="G4205" s="1" t="s">
        <v>40</v>
      </c>
      <c r="H4205" s="1">
        <v>1057</v>
      </c>
      <c r="I4205" s="1">
        <v>1145.6600000000001</v>
      </c>
      <c r="J4205" s="1">
        <v>1392.62</v>
      </c>
      <c r="K4205" s="1">
        <v>13</v>
      </c>
      <c r="L4205" s="1">
        <f>Table49[[#This Row],[Selling_Price]]-Table49[[#This Row],[Market_Price]]</f>
        <v>246.95999999999981</v>
      </c>
      <c r="M4205" s="1">
        <f>Table49[[#This Row],[Quantity]]*Table49[[#This Row],[Selling_Price]]</f>
        <v>18104.059999999998</v>
      </c>
      <c r="N4205" s="1">
        <f>Table49[[#This Row],[Quantity]]*Table49[[#This Row],[Profit_Per_Quantity]]</f>
        <v>3210.4799999999977</v>
      </c>
      <c r="O4205" s="1" t="s">
        <v>47</v>
      </c>
    </row>
    <row r="4206" spans="1:15" x14ac:dyDescent="0.3">
      <c r="A4206" s="1" t="s">
        <v>9583</v>
      </c>
      <c r="B4206" s="1" t="s">
        <v>2593</v>
      </c>
      <c r="C4206" s="14" t="s">
        <v>4513</v>
      </c>
      <c r="D4206" s="1" t="s">
        <v>16</v>
      </c>
      <c r="E4206" s="1" t="s">
        <v>25</v>
      </c>
      <c r="F4206" s="1" t="s">
        <v>33</v>
      </c>
      <c r="G4206" s="1" t="s">
        <v>38</v>
      </c>
      <c r="H4206" s="1">
        <v>1097</v>
      </c>
      <c r="I4206" s="1">
        <v>506.11</v>
      </c>
      <c r="J4206" s="1">
        <v>764.44</v>
      </c>
      <c r="K4206" s="1">
        <v>268</v>
      </c>
      <c r="L4206" s="1">
        <f>Table49[[#This Row],[Selling_Price]]-Table49[[#This Row],[Market_Price]]</f>
        <v>258.33000000000004</v>
      </c>
      <c r="M4206" s="1">
        <f>Table49[[#This Row],[Quantity]]*Table49[[#This Row],[Selling_Price]]</f>
        <v>204869.92</v>
      </c>
      <c r="N4206" s="1">
        <f>Table49[[#This Row],[Quantity]]*Table49[[#This Row],[Profit_Per_Quantity]]</f>
        <v>69232.440000000017</v>
      </c>
      <c r="O4206" s="1" t="s">
        <v>47</v>
      </c>
    </row>
    <row r="4207" spans="1:15" x14ac:dyDescent="0.3">
      <c r="A4207" s="1" t="s">
        <v>9838</v>
      </c>
      <c r="B4207" s="1" t="s">
        <v>3002</v>
      </c>
      <c r="C4207" s="14" t="s">
        <v>5409</v>
      </c>
      <c r="D4207" s="1" t="s">
        <v>14</v>
      </c>
      <c r="E4207" s="1" t="s">
        <v>30</v>
      </c>
      <c r="F4207" s="1" t="s">
        <v>33</v>
      </c>
      <c r="G4207" s="1" t="s">
        <v>42</v>
      </c>
      <c r="H4207" s="1">
        <v>1062</v>
      </c>
      <c r="I4207" s="1">
        <v>1430.2</v>
      </c>
      <c r="J4207" s="1">
        <v>2606.5300000000002</v>
      </c>
      <c r="K4207" s="1">
        <v>197</v>
      </c>
      <c r="L4207" s="1">
        <f>Table49[[#This Row],[Selling_Price]]-Table49[[#This Row],[Market_Price]]</f>
        <v>1176.3300000000002</v>
      </c>
      <c r="M4207" s="1">
        <f>Table49[[#This Row],[Quantity]]*Table49[[#This Row],[Selling_Price]]</f>
        <v>513486.41000000003</v>
      </c>
      <c r="N4207" s="1">
        <f>Table49[[#This Row],[Quantity]]*Table49[[#This Row],[Profit_Per_Quantity]]</f>
        <v>231737.01000000004</v>
      </c>
      <c r="O4207" s="1" t="s">
        <v>47</v>
      </c>
    </row>
    <row r="4208" spans="1:15" x14ac:dyDescent="0.3">
      <c r="A4208" s="1" t="s">
        <v>8473</v>
      </c>
      <c r="B4208" s="1" t="s">
        <v>814</v>
      </c>
      <c r="C4208" s="14" t="s">
        <v>5684</v>
      </c>
      <c r="D4208" s="1" t="s">
        <v>16</v>
      </c>
      <c r="E4208" s="1" t="s">
        <v>28</v>
      </c>
      <c r="F4208" s="1" t="s">
        <v>32</v>
      </c>
      <c r="G4208" s="1" t="s">
        <v>44</v>
      </c>
      <c r="H4208" s="1">
        <v>1005</v>
      </c>
      <c r="I4208" s="1">
        <v>85.67</v>
      </c>
      <c r="J4208" s="1">
        <v>105.6</v>
      </c>
      <c r="K4208" s="1">
        <v>285</v>
      </c>
      <c r="L4208" s="1">
        <f>Table49[[#This Row],[Selling_Price]]-Table49[[#This Row],[Market_Price]]</f>
        <v>19.929999999999993</v>
      </c>
      <c r="M4208" s="1">
        <f>Table49[[#This Row],[Quantity]]*Table49[[#This Row],[Selling_Price]]</f>
        <v>30096</v>
      </c>
      <c r="N4208" s="1">
        <f>Table49[[#This Row],[Quantity]]*Table49[[#This Row],[Profit_Per_Quantity]]</f>
        <v>5680.0499999999975</v>
      </c>
      <c r="O4208" s="1" t="s">
        <v>47</v>
      </c>
    </row>
    <row r="4209" spans="1:15" x14ac:dyDescent="0.3">
      <c r="A4209" s="1" t="s">
        <v>7113</v>
      </c>
      <c r="B4209" s="1" t="s">
        <v>2699</v>
      </c>
      <c r="C4209" s="14" t="s">
        <v>5578</v>
      </c>
      <c r="D4209" s="1" t="s">
        <v>18</v>
      </c>
      <c r="E4209" s="1" t="s">
        <v>29</v>
      </c>
      <c r="F4209" s="1" t="s">
        <v>34</v>
      </c>
      <c r="G4209" s="1" t="s">
        <v>37</v>
      </c>
      <c r="H4209" s="1">
        <v>1084</v>
      </c>
      <c r="I4209" s="1">
        <v>268.49</v>
      </c>
      <c r="J4209" s="1">
        <v>351.24</v>
      </c>
      <c r="K4209" s="1">
        <v>134</v>
      </c>
      <c r="L4209" s="1">
        <f>Table49[[#This Row],[Selling_Price]]-Table49[[#This Row],[Market_Price]]</f>
        <v>82.75</v>
      </c>
      <c r="M4209" s="1">
        <f>Table49[[#This Row],[Quantity]]*Table49[[#This Row],[Selling_Price]]</f>
        <v>47066.16</v>
      </c>
      <c r="N4209" s="1">
        <f>Table49[[#This Row],[Quantity]]*Table49[[#This Row],[Profit_Per_Quantity]]</f>
        <v>11088.5</v>
      </c>
      <c r="O4209" s="1" t="s">
        <v>47</v>
      </c>
    </row>
    <row r="4210" spans="1:15" x14ac:dyDescent="0.3">
      <c r="A4210" s="1" t="s">
        <v>9380</v>
      </c>
      <c r="B4210" s="1" t="s">
        <v>2272</v>
      </c>
      <c r="C4210" s="14" t="s">
        <v>5757</v>
      </c>
      <c r="D4210" s="1" t="s">
        <v>13</v>
      </c>
      <c r="E4210" s="1" t="s">
        <v>25</v>
      </c>
      <c r="F4210" s="1" t="s">
        <v>32</v>
      </c>
      <c r="G4210" s="1" t="s">
        <v>4352</v>
      </c>
      <c r="H4210" s="1">
        <v>1024</v>
      </c>
      <c r="I4210" s="1">
        <v>350.48</v>
      </c>
      <c r="J4210" s="1">
        <v>467.28</v>
      </c>
      <c r="K4210" s="1">
        <v>120</v>
      </c>
      <c r="L4210" s="1">
        <f>Table49[[#This Row],[Selling_Price]]-Table49[[#This Row],[Market_Price]]</f>
        <v>116.79999999999995</v>
      </c>
      <c r="M4210" s="1">
        <f>Table49[[#This Row],[Quantity]]*Table49[[#This Row],[Selling_Price]]</f>
        <v>56073.599999999999</v>
      </c>
      <c r="N4210" s="1">
        <f>Table49[[#This Row],[Quantity]]*Table49[[#This Row],[Profit_Per_Quantity]]</f>
        <v>14015.999999999995</v>
      </c>
      <c r="O4210" s="1" t="s">
        <v>47</v>
      </c>
    </row>
    <row r="4211" spans="1:15" x14ac:dyDescent="0.3">
      <c r="A4211" s="1" t="s">
        <v>7630</v>
      </c>
      <c r="B4211" s="1" t="s">
        <v>2616</v>
      </c>
      <c r="C4211" s="14" t="s">
        <v>5459</v>
      </c>
      <c r="D4211" s="1" t="s">
        <v>12</v>
      </c>
      <c r="E4211" s="1" t="s">
        <v>4351</v>
      </c>
      <c r="F4211" s="1" t="s">
        <v>32</v>
      </c>
      <c r="G4211" s="1" t="s">
        <v>37</v>
      </c>
      <c r="H4211" s="1">
        <v>1008</v>
      </c>
      <c r="I4211" s="1">
        <v>1811.84</v>
      </c>
      <c r="J4211" s="1">
        <v>2547.14</v>
      </c>
      <c r="K4211" s="1">
        <v>224</v>
      </c>
      <c r="L4211" s="1">
        <f>Table49[[#This Row],[Selling_Price]]-Table49[[#This Row],[Market_Price]]</f>
        <v>735.3</v>
      </c>
      <c r="M4211" s="1">
        <f>Table49[[#This Row],[Quantity]]*Table49[[#This Row],[Selling_Price]]</f>
        <v>570559.36</v>
      </c>
      <c r="N4211" s="1">
        <f>Table49[[#This Row],[Quantity]]*Table49[[#This Row],[Profit_Per_Quantity]]</f>
        <v>164707.19999999998</v>
      </c>
      <c r="O4211" s="1" t="s">
        <v>47</v>
      </c>
    </row>
    <row r="4212" spans="1:15" x14ac:dyDescent="0.3">
      <c r="A4212" s="1" t="s">
        <v>9588</v>
      </c>
      <c r="B4212" s="1" t="s">
        <v>2604</v>
      </c>
      <c r="C4212" s="14" t="s">
        <v>4850</v>
      </c>
      <c r="D4212" s="1" t="s">
        <v>20</v>
      </c>
      <c r="E4212" s="1" t="s">
        <v>26</v>
      </c>
      <c r="F4212" s="1" t="s">
        <v>33</v>
      </c>
      <c r="G4212" s="1" t="s">
        <v>43</v>
      </c>
      <c r="H4212" s="1">
        <v>1019</v>
      </c>
      <c r="I4212" s="1">
        <v>1256.8800000000001</v>
      </c>
      <c r="J4212" s="1">
        <v>1684.89</v>
      </c>
      <c r="K4212" s="1">
        <v>13</v>
      </c>
      <c r="L4212" s="1">
        <f>Table49[[#This Row],[Selling_Price]]-Table49[[#This Row],[Market_Price]]</f>
        <v>428.01</v>
      </c>
      <c r="M4212" s="1">
        <f>Table49[[#This Row],[Quantity]]*Table49[[#This Row],[Selling_Price]]</f>
        <v>21903.57</v>
      </c>
      <c r="N4212" s="1">
        <f>Table49[[#This Row],[Quantity]]*Table49[[#This Row],[Profit_Per_Quantity]]</f>
        <v>5564.13</v>
      </c>
      <c r="O4212" s="1" t="s">
        <v>47</v>
      </c>
    </row>
    <row r="4213" spans="1:15" x14ac:dyDescent="0.3">
      <c r="A4213" s="1" t="s">
        <v>7296</v>
      </c>
      <c r="B4213" s="1" t="s">
        <v>319</v>
      </c>
      <c r="C4213" s="14" t="s">
        <v>4385</v>
      </c>
      <c r="D4213" s="1" t="s">
        <v>20</v>
      </c>
      <c r="E4213" s="1" t="s">
        <v>28</v>
      </c>
      <c r="F4213" s="1" t="s">
        <v>35</v>
      </c>
      <c r="G4213" s="1" t="s">
        <v>36</v>
      </c>
      <c r="H4213" s="1">
        <v>1051</v>
      </c>
      <c r="I4213" s="1">
        <v>99.45</v>
      </c>
      <c r="J4213" s="1">
        <v>121.46</v>
      </c>
      <c r="K4213" s="1">
        <v>32</v>
      </c>
      <c r="L4213" s="1">
        <f>Table49[[#This Row],[Selling_Price]]-Table49[[#This Row],[Market_Price]]</f>
        <v>22.009999999999991</v>
      </c>
      <c r="M4213" s="1">
        <f>Table49[[#This Row],[Quantity]]*Table49[[#This Row],[Selling_Price]]</f>
        <v>3886.72</v>
      </c>
      <c r="N4213" s="1">
        <f>Table49[[#This Row],[Quantity]]*Table49[[#This Row],[Profit_Per_Quantity]]</f>
        <v>704.31999999999971</v>
      </c>
      <c r="O4213" s="1" t="s">
        <v>47</v>
      </c>
    </row>
    <row r="4214" spans="1:15" x14ac:dyDescent="0.3">
      <c r="A4214" s="1" t="s">
        <v>10653</v>
      </c>
      <c r="B4214" s="1" t="s">
        <v>4280</v>
      </c>
      <c r="C4214" s="14" t="s">
        <v>4425</v>
      </c>
      <c r="D4214" s="1" t="s">
        <v>17</v>
      </c>
      <c r="E4214" s="1" t="s">
        <v>28</v>
      </c>
      <c r="F4214" s="1" t="s">
        <v>32</v>
      </c>
      <c r="G4214" s="1" t="s">
        <v>44</v>
      </c>
      <c r="H4214" s="1">
        <v>1030</v>
      </c>
      <c r="I4214" s="1">
        <v>609.87</v>
      </c>
      <c r="J4214" s="1">
        <v>1139.2</v>
      </c>
      <c r="K4214" s="1">
        <v>256</v>
      </c>
      <c r="L4214" s="1">
        <f>Table49[[#This Row],[Selling_Price]]-Table49[[#This Row],[Market_Price]]</f>
        <v>529.33000000000004</v>
      </c>
      <c r="M4214" s="1">
        <f>Table49[[#This Row],[Quantity]]*Table49[[#This Row],[Selling_Price]]</f>
        <v>291635.20000000001</v>
      </c>
      <c r="N4214" s="1">
        <f>Table49[[#This Row],[Quantity]]*Table49[[#This Row],[Profit_Per_Quantity]]</f>
        <v>135508.48000000001</v>
      </c>
      <c r="O4214" s="1" t="s">
        <v>47</v>
      </c>
    </row>
    <row r="4215" spans="1:15" x14ac:dyDescent="0.3">
      <c r="A4215" s="1" t="s">
        <v>7319</v>
      </c>
      <c r="B4215" s="1" t="s">
        <v>841</v>
      </c>
      <c r="C4215" s="14" t="s">
        <v>5387</v>
      </c>
      <c r="D4215" s="1" t="s">
        <v>17</v>
      </c>
      <c r="E4215" s="1" t="s">
        <v>27</v>
      </c>
      <c r="F4215" s="1" t="s">
        <v>35</v>
      </c>
      <c r="G4215" s="1" t="s">
        <v>42</v>
      </c>
      <c r="H4215" s="1">
        <v>1098</v>
      </c>
      <c r="I4215" s="1">
        <v>88.76</v>
      </c>
      <c r="J4215" s="1">
        <v>169.69</v>
      </c>
      <c r="K4215" s="1">
        <v>436</v>
      </c>
      <c r="L4215" s="1">
        <f>Table49[[#This Row],[Selling_Price]]-Table49[[#This Row],[Market_Price]]</f>
        <v>80.929999999999993</v>
      </c>
      <c r="M4215" s="1">
        <f>Table49[[#This Row],[Quantity]]*Table49[[#This Row],[Selling_Price]]</f>
        <v>73984.84</v>
      </c>
      <c r="N4215" s="1">
        <f>Table49[[#This Row],[Quantity]]*Table49[[#This Row],[Profit_Per_Quantity]]</f>
        <v>35285.479999999996</v>
      </c>
      <c r="O4215" s="1" t="s">
        <v>47</v>
      </c>
    </row>
    <row r="4216" spans="1:15" x14ac:dyDescent="0.3">
      <c r="A4216" s="1" t="s">
        <v>10117</v>
      </c>
      <c r="B4216" s="1" t="s">
        <v>3460</v>
      </c>
      <c r="C4216" s="14" t="s">
        <v>5123</v>
      </c>
      <c r="D4216" s="1" t="s">
        <v>18</v>
      </c>
      <c r="E4216" s="1" t="s">
        <v>29</v>
      </c>
      <c r="F4216" s="1" t="s">
        <v>33</v>
      </c>
      <c r="G4216" s="1" t="s">
        <v>44</v>
      </c>
      <c r="H4216" s="1">
        <v>1085</v>
      </c>
      <c r="I4216" s="1">
        <v>404.03</v>
      </c>
      <c r="J4216" s="1">
        <v>794.81</v>
      </c>
      <c r="K4216" s="1">
        <v>440</v>
      </c>
      <c r="L4216" s="1">
        <f>Table49[[#This Row],[Selling_Price]]-Table49[[#This Row],[Market_Price]]</f>
        <v>390.78</v>
      </c>
      <c r="M4216" s="1">
        <f>Table49[[#This Row],[Quantity]]*Table49[[#This Row],[Selling_Price]]</f>
        <v>349716.39999999997</v>
      </c>
      <c r="N4216" s="1">
        <f>Table49[[#This Row],[Quantity]]*Table49[[#This Row],[Profit_Per_Quantity]]</f>
        <v>171943.19999999998</v>
      </c>
      <c r="O4216" s="1" t="s">
        <v>47</v>
      </c>
    </row>
    <row r="4217" spans="1:15" x14ac:dyDescent="0.3">
      <c r="A4217" s="1" t="s">
        <v>9722</v>
      </c>
      <c r="B4217" s="1" t="s">
        <v>2813</v>
      </c>
      <c r="C4217" s="14" t="s">
        <v>4388</v>
      </c>
      <c r="D4217" s="1" t="s">
        <v>18</v>
      </c>
      <c r="E4217" s="1" t="s">
        <v>21</v>
      </c>
      <c r="F4217" s="1" t="s">
        <v>33</v>
      </c>
      <c r="G4217" s="1" t="s">
        <v>4352</v>
      </c>
      <c r="H4217" s="1">
        <v>1073</v>
      </c>
      <c r="I4217" s="1">
        <v>1118.98</v>
      </c>
      <c r="J4217" s="1">
        <v>1550.35</v>
      </c>
      <c r="K4217" s="1">
        <v>84</v>
      </c>
      <c r="L4217" s="1">
        <f>Table49[[#This Row],[Selling_Price]]-Table49[[#This Row],[Market_Price]]</f>
        <v>431.36999999999989</v>
      </c>
      <c r="M4217" s="1">
        <f>Table49[[#This Row],[Quantity]]*Table49[[#This Row],[Selling_Price]]</f>
        <v>130229.4</v>
      </c>
      <c r="N4217" s="1">
        <f>Table49[[#This Row],[Quantity]]*Table49[[#This Row],[Profit_Per_Quantity]]</f>
        <v>36235.079999999987</v>
      </c>
      <c r="O4217" s="1" t="s">
        <v>47</v>
      </c>
    </row>
    <row r="4218" spans="1:15" x14ac:dyDescent="0.3">
      <c r="A4218" s="1" t="s">
        <v>8899</v>
      </c>
      <c r="B4218" s="1" t="s">
        <v>1500</v>
      </c>
      <c r="C4218" s="14" t="s">
        <v>5258</v>
      </c>
      <c r="D4218" s="1" t="s">
        <v>19</v>
      </c>
      <c r="E4218" s="1" t="s">
        <v>28</v>
      </c>
      <c r="F4218" s="1" t="s">
        <v>33</v>
      </c>
      <c r="G4218" s="1" t="s">
        <v>36</v>
      </c>
      <c r="H4218" s="1">
        <v>1034</v>
      </c>
      <c r="I4218" s="1">
        <v>867.62</v>
      </c>
      <c r="J4218" s="1">
        <v>1309.4000000000001</v>
      </c>
      <c r="K4218" s="1">
        <v>293</v>
      </c>
      <c r="L4218" s="1">
        <f>Table49[[#This Row],[Selling_Price]]-Table49[[#This Row],[Market_Price]]</f>
        <v>441.78000000000009</v>
      </c>
      <c r="M4218" s="1">
        <f>Table49[[#This Row],[Quantity]]*Table49[[#This Row],[Selling_Price]]</f>
        <v>383654.2</v>
      </c>
      <c r="N4218" s="1">
        <f>Table49[[#This Row],[Quantity]]*Table49[[#This Row],[Profit_Per_Quantity]]</f>
        <v>129441.54000000002</v>
      </c>
      <c r="O4218" s="1" t="s">
        <v>47</v>
      </c>
    </row>
    <row r="4219" spans="1:15" x14ac:dyDescent="0.3">
      <c r="A4219" s="1" t="s">
        <v>6298</v>
      </c>
      <c r="B4219" s="1" t="s">
        <v>1660</v>
      </c>
      <c r="C4219" s="14" t="s">
        <v>5955</v>
      </c>
      <c r="D4219" s="1" t="s">
        <v>18</v>
      </c>
      <c r="E4219" s="1" t="s">
        <v>21</v>
      </c>
      <c r="F4219" s="1" t="s">
        <v>34</v>
      </c>
      <c r="G4219" s="1" t="s">
        <v>45</v>
      </c>
      <c r="H4219" s="1">
        <v>1042</v>
      </c>
      <c r="I4219" s="1">
        <v>1894.78</v>
      </c>
      <c r="J4219" s="1">
        <v>3183.53</v>
      </c>
      <c r="K4219" s="1">
        <v>1</v>
      </c>
      <c r="L4219" s="1">
        <f>Table49[[#This Row],[Selling_Price]]-Table49[[#This Row],[Market_Price]]</f>
        <v>1288.7500000000002</v>
      </c>
      <c r="M4219" s="1">
        <f>Table49[[#This Row],[Quantity]]*Table49[[#This Row],[Selling_Price]]</f>
        <v>3183.53</v>
      </c>
      <c r="N4219" s="1">
        <f>Table49[[#This Row],[Quantity]]*Table49[[#This Row],[Profit_Per_Quantity]]</f>
        <v>1288.7500000000002</v>
      </c>
      <c r="O4219" s="1" t="s">
        <v>47</v>
      </c>
    </row>
    <row r="4220" spans="1:15" x14ac:dyDescent="0.3">
      <c r="A4220" s="1" t="s">
        <v>9778</v>
      </c>
      <c r="B4220" s="1" t="s">
        <v>2908</v>
      </c>
      <c r="C4220" s="14" t="s">
        <v>5174</v>
      </c>
      <c r="D4220" s="1" t="s">
        <v>18</v>
      </c>
      <c r="E4220" s="1" t="s">
        <v>24</v>
      </c>
      <c r="F4220" s="1" t="s">
        <v>33</v>
      </c>
      <c r="G4220" s="1" t="s">
        <v>37</v>
      </c>
      <c r="H4220" s="1">
        <v>1065</v>
      </c>
      <c r="I4220" s="1">
        <v>126.72</v>
      </c>
      <c r="J4220" s="1">
        <v>151.72</v>
      </c>
      <c r="K4220" s="1">
        <v>236</v>
      </c>
      <c r="L4220" s="1">
        <f>Table49[[#This Row],[Selling_Price]]-Table49[[#This Row],[Market_Price]]</f>
        <v>25</v>
      </c>
      <c r="M4220" s="1">
        <f>Table49[[#This Row],[Quantity]]*Table49[[#This Row],[Selling_Price]]</f>
        <v>35805.919999999998</v>
      </c>
      <c r="N4220" s="1">
        <f>Table49[[#This Row],[Quantity]]*Table49[[#This Row],[Profit_Per_Quantity]]</f>
        <v>5900</v>
      </c>
      <c r="O4220" s="1" t="s">
        <v>47</v>
      </c>
    </row>
    <row r="4221" spans="1:15" x14ac:dyDescent="0.3">
      <c r="A4221" s="1" t="s">
        <v>9009</v>
      </c>
      <c r="B4221" s="1" t="s">
        <v>1688</v>
      </c>
      <c r="C4221" s="14" t="s">
        <v>5945</v>
      </c>
      <c r="D4221" s="1" t="s">
        <v>12</v>
      </c>
      <c r="E4221" s="1" t="s">
        <v>30</v>
      </c>
      <c r="F4221" s="1" t="s">
        <v>32</v>
      </c>
      <c r="G4221" s="1" t="s">
        <v>45</v>
      </c>
      <c r="H4221" s="1">
        <v>1025</v>
      </c>
      <c r="I4221" s="1">
        <v>78.290000000000006</v>
      </c>
      <c r="J4221" s="1">
        <v>138.81</v>
      </c>
      <c r="K4221" s="1">
        <v>108</v>
      </c>
      <c r="L4221" s="1">
        <f>Table49[[#This Row],[Selling_Price]]-Table49[[#This Row],[Market_Price]]</f>
        <v>60.519999999999996</v>
      </c>
      <c r="M4221" s="1">
        <f>Table49[[#This Row],[Quantity]]*Table49[[#This Row],[Selling_Price]]</f>
        <v>14991.48</v>
      </c>
      <c r="N4221" s="1">
        <f>Table49[[#This Row],[Quantity]]*Table49[[#This Row],[Profit_Per_Quantity]]</f>
        <v>6536.16</v>
      </c>
      <c r="O4221" s="1" t="s">
        <v>47</v>
      </c>
    </row>
    <row r="4222" spans="1:15" x14ac:dyDescent="0.3">
      <c r="A4222" s="1" t="s">
        <v>9189</v>
      </c>
      <c r="B4222" s="1" t="s">
        <v>1976</v>
      </c>
      <c r="C4222" s="14" t="s">
        <v>4851</v>
      </c>
      <c r="D4222" s="1" t="s">
        <v>19</v>
      </c>
      <c r="E4222" s="1" t="s">
        <v>25</v>
      </c>
      <c r="F4222" s="1" t="s">
        <v>34</v>
      </c>
      <c r="G4222" s="1" t="s">
        <v>4352</v>
      </c>
      <c r="H4222" s="1">
        <v>1008</v>
      </c>
      <c r="I4222" s="1">
        <v>658.44</v>
      </c>
      <c r="J4222" s="1">
        <v>1241.27</v>
      </c>
      <c r="K4222" s="1">
        <v>221</v>
      </c>
      <c r="L4222" s="1">
        <f>Table49[[#This Row],[Selling_Price]]-Table49[[#This Row],[Market_Price]]</f>
        <v>582.82999999999993</v>
      </c>
      <c r="M4222" s="1">
        <f>Table49[[#This Row],[Quantity]]*Table49[[#This Row],[Selling_Price]]</f>
        <v>274320.67</v>
      </c>
      <c r="N4222" s="1">
        <f>Table49[[#This Row],[Quantity]]*Table49[[#This Row],[Profit_Per_Quantity]]</f>
        <v>128805.42999999998</v>
      </c>
      <c r="O4222" s="1" t="s">
        <v>47</v>
      </c>
    </row>
    <row r="4223" spans="1:15" x14ac:dyDescent="0.3">
      <c r="A4223" s="1" t="s">
        <v>10487</v>
      </c>
      <c r="B4223" s="1" t="s">
        <v>3987</v>
      </c>
      <c r="C4223" s="14" t="s">
        <v>4698</v>
      </c>
      <c r="D4223" s="1" t="s">
        <v>14</v>
      </c>
      <c r="E4223" s="1" t="s">
        <v>26</v>
      </c>
      <c r="F4223" s="1" t="s">
        <v>33</v>
      </c>
      <c r="G4223" s="1" t="s">
        <v>41</v>
      </c>
      <c r="H4223" s="1">
        <v>1057</v>
      </c>
      <c r="I4223" s="1">
        <v>375.27</v>
      </c>
      <c r="J4223" s="1">
        <v>485.97</v>
      </c>
      <c r="K4223" s="1">
        <v>221</v>
      </c>
      <c r="L4223" s="1">
        <f>Table49[[#This Row],[Selling_Price]]-Table49[[#This Row],[Market_Price]]</f>
        <v>110.70000000000005</v>
      </c>
      <c r="M4223" s="1">
        <f>Table49[[#This Row],[Quantity]]*Table49[[#This Row],[Selling_Price]]</f>
        <v>107399.37000000001</v>
      </c>
      <c r="N4223" s="1">
        <f>Table49[[#This Row],[Quantity]]*Table49[[#This Row],[Profit_Per_Quantity]]</f>
        <v>24464.700000000012</v>
      </c>
      <c r="O4223" s="1" t="s">
        <v>47</v>
      </c>
    </row>
    <row r="4224" spans="1:15" x14ac:dyDescent="0.3">
      <c r="A4224" s="1" t="s">
        <v>9329</v>
      </c>
      <c r="B4224" s="1" t="s">
        <v>2194</v>
      </c>
      <c r="C4224" s="14" t="s">
        <v>5790</v>
      </c>
      <c r="D4224" s="1" t="s">
        <v>14</v>
      </c>
      <c r="E4224" s="1" t="s">
        <v>26</v>
      </c>
      <c r="F4224" s="1" t="s">
        <v>33</v>
      </c>
      <c r="G4224" s="1" t="s">
        <v>45</v>
      </c>
      <c r="H4224" s="1">
        <v>1089</v>
      </c>
      <c r="I4224" s="1">
        <v>109.98</v>
      </c>
      <c r="J4224" s="1">
        <v>176.51</v>
      </c>
      <c r="K4224" s="1">
        <v>47</v>
      </c>
      <c r="L4224" s="1">
        <f>Table49[[#This Row],[Selling_Price]]-Table49[[#This Row],[Market_Price]]</f>
        <v>66.529999999999987</v>
      </c>
      <c r="M4224" s="1">
        <f>Table49[[#This Row],[Quantity]]*Table49[[#This Row],[Selling_Price]]</f>
        <v>8295.9699999999993</v>
      </c>
      <c r="N4224" s="1">
        <f>Table49[[#This Row],[Quantity]]*Table49[[#This Row],[Profit_Per_Quantity]]</f>
        <v>3126.9099999999994</v>
      </c>
      <c r="O4224" s="1" t="s">
        <v>47</v>
      </c>
    </row>
    <row r="4225" spans="1:15" x14ac:dyDescent="0.3">
      <c r="A4225" s="1" t="s">
        <v>9331</v>
      </c>
      <c r="B4225" s="1" t="s">
        <v>2198</v>
      </c>
      <c r="C4225" s="14" t="s">
        <v>4805</v>
      </c>
      <c r="D4225" s="1" t="s">
        <v>12</v>
      </c>
      <c r="E4225" s="1" t="s">
        <v>26</v>
      </c>
      <c r="F4225" s="1" t="s">
        <v>32</v>
      </c>
      <c r="G4225" s="1" t="s">
        <v>45</v>
      </c>
      <c r="H4225" s="1">
        <v>1090</v>
      </c>
      <c r="I4225" s="1">
        <v>1964.28</v>
      </c>
      <c r="J4225" s="1">
        <v>2361.14</v>
      </c>
      <c r="K4225" s="1">
        <v>218</v>
      </c>
      <c r="L4225" s="1">
        <f>Table49[[#This Row],[Selling_Price]]-Table49[[#This Row],[Market_Price]]</f>
        <v>396.8599999999999</v>
      </c>
      <c r="M4225" s="1">
        <f>Table49[[#This Row],[Quantity]]*Table49[[#This Row],[Selling_Price]]</f>
        <v>514728.51999999996</v>
      </c>
      <c r="N4225" s="1">
        <f>Table49[[#This Row],[Quantity]]*Table49[[#This Row],[Profit_Per_Quantity]]</f>
        <v>86515.479999999981</v>
      </c>
      <c r="O4225" s="1" t="s">
        <v>47</v>
      </c>
    </row>
    <row r="4226" spans="1:15" x14ac:dyDescent="0.3">
      <c r="A4226" s="1" t="s">
        <v>8062</v>
      </c>
      <c r="B4226" s="1" t="s">
        <v>119</v>
      </c>
      <c r="C4226" s="14" t="s">
        <v>5437</v>
      </c>
      <c r="D4226" s="1" t="s">
        <v>17</v>
      </c>
      <c r="E4226" s="1" t="s">
        <v>24</v>
      </c>
      <c r="F4226" s="1" t="s">
        <v>35</v>
      </c>
      <c r="G4226" s="1" t="s">
        <v>37</v>
      </c>
      <c r="H4226" s="1">
        <v>1003</v>
      </c>
      <c r="I4226" s="1">
        <v>188.48</v>
      </c>
      <c r="J4226" s="1">
        <v>286.51</v>
      </c>
      <c r="K4226" s="1">
        <v>388</v>
      </c>
      <c r="L4226" s="1">
        <f>Table49[[#This Row],[Selling_Price]]-Table49[[#This Row],[Market_Price]]</f>
        <v>98.03</v>
      </c>
      <c r="M4226" s="1">
        <f>Table49[[#This Row],[Quantity]]*Table49[[#This Row],[Selling_Price]]</f>
        <v>111165.87999999999</v>
      </c>
      <c r="N4226" s="1">
        <f>Table49[[#This Row],[Quantity]]*Table49[[#This Row],[Profit_Per_Quantity]]</f>
        <v>38035.64</v>
      </c>
      <c r="O4226" s="1" t="s">
        <v>47</v>
      </c>
    </row>
    <row r="4227" spans="1:15" x14ac:dyDescent="0.3">
      <c r="A4227" s="1" t="s">
        <v>8737</v>
      </c>
      <c r="B4227" s="1" t="s">
        <v>1231</v>
      </c>
      <c r="C4227" s="14" t="s">
        <v>5732</v>
      </c>
      <c r="D4227" s="1" t="s">
        <v>20</v>
      </c>
      <c r="E4227" s="1" t="s">
        <v>26</v>
      </c>
      <c r="F4227" s="1" t="s">
        <v>33</v>
      </c>
      <c r="G4227" s="1" t="s">
        <v>4352</v>
      </c>
      <c r="H4227" s="1">
        <v>1081</v>
      </c>
      <c r="I4227" s="1">
        <v>1468.78</v>
      </c>
      <c r="J4227" s="1">
        <v>2916.73</v>
      </c>
      <c r="K4227" s="1">
        <v>431</v>
      </c>
      <c r="L4227" s="1">
        <f>Table49[[#This Row],[Selling_Price]]-Table49[[#This Row],[Market_Price]]</f>
        <v>1447.95</v>
      </c>
      <c r="M4227" s="1">
        <f>Table49[[#This Row],[Quantity]]*Table49[[#This Row],[Selling_Price]]</f>
        <v>1257110.6300000001</v>
      </c>
      <c r="N4227" s="1">
        <f>Table49[[#This Row],[Quantity]]*Table49[[#This Row],[Profit_Per_Quantity]]</f>
        <v>624066.45000000007</v>
      </c>
      <c r="O4227" s="1" t="s">
        <v>47</v>
      </c>
    </row>
    <row r="4228" spans="1:15" x14ac:dyDescent="0.3">
      <c r="A4228" s="1" t="s">
        <v>10203</v>
      </c>
      <c r="B4228" s="1" t="s">
        <v>3576</v>
      </c>
      <c r="C4228" s="14" t="s">
        <v>5032</v>
      </c>
      <c r="D4228" s="1" t="s">
        <v>13</v>
      </c>
      <c r="E4228" s="1" t="s">
        <v>30</v>
      </c>
      <c r="F4228" s="1" t="s">
        <v>34</v>
      </c>
      <c r="G4228" s="1" t="s">
        <v>45</v>
      </c>
      <c r="H4228" s="1">
        <v>1058</v>
      </c>
      <c r="I4228" s="1">
        <v>870.16</v>
      </c>
      <c r="J4228" s="1">
        <v>1698.57</v>
      </c>
      <c r="K4228" s="1">
        <v>332</v>
      </c>
      <c r="L4228" s="1">
        <f>Table49[[#This Row],[Selling_Price]]-Table49[[#This Row],[Market_Price]]</f>
        <v>828.41</v>
      </c>
      <c r="M4228" s="1">
        <f>Table49[[#This Row],[Quantity]]*Table49[[#This Row],[Selling_Price]]</f>
        <v>563925.24</v>
      </c>
      <c r="N4228" s="1">
        <f>Table49[[#This Row],[Quantity]]*Table49[[#This Row],[Profit_Per_Quantity]]</f>
        <v>275032.12</v>
      </c>
      <c r="O4228" s="1" t="s">
        <v>47</v>
      </c>
    </row>
    <row r="4229" spans="1:15" x14ac:dyDescent="0.3">
      <c r="A4229" s="1" t="s">
        <v>7454</v>
      </c>
      <c r="B4229" s="1" t="s">
        <v>1741</v>
      </c>
      <c r="C4229" s="14" t="s">
        <v>5709</v>
      </c>
      <c r="D4229" s="1" t="s">
        <v>16</v>
      </c>
      <c r="E4229" s="1" t="s">
        <v>24</v>
      </c>
      <c r="F4229" s="1" t="s">
        <v>33</v>
      </c>
      <c r="G4229" s="1" t="s">
        <v>40</v>
      </c>
      <c r="H4229" s="1">
        <v>1066</v>
      </c>
      <c r="I4229" s="1">
        <v>60.63</v>
      </c>
      <c r="J4229" s="1">
        <v>66.95</v>
      </c>
      <c r="K4229" s="1">
        <v>278</v>
      </c>
      <c r="L4229" s="1">
        <f>Table49[[#This Row],[Selling_Price]]-Table49[[#This Row],[Market_Price]]</f>
        <v>6.32</v>
      </c>
      <c r="M4229" s="1">
        <f>Table49[[#This Row],[Quantity]]*Table49[[#This Row],[Selling_Price]]</f>
        <v>18612.100000000002</v>
      </c>
      <c r="N4229" s="1">
        <f>Table49[[#This Row],[Quantity]]*Table49[[#This Row],[Profit_Per_Quantity]]</f>
        <v>1756.96</v>
      </c>
      <c r="O4229" s="1" t="s">
        <v>47</v>
      </c>
    </row>
    <row r="4230" spans="1:15" x14ac:dyDescent="0.3">
      <c r="A4230" s="1" t="s">
        <v>6796</v>
      </c>
      <c r="B4230" s="1" t="s">
        <v>1409</v>
      </c>
      <c r="C4230" s="14" t="s">
        <v>4633</v>
      </c>
      <c r="D4230" s="1" t="s">
        <v>19</v>
      </c>
      <c r="E4230" s="1" t="s">
        <v>29</v>
      </c>
      <c r="F4230" s="1" t="s">
        <v>33</v>
      </c>
      <c r="G4230" s="1" t="s">
        <v>40</v>
      </c>
      <c r="H4230" s="1">
        <v>1076</v>
      </c>
      <c r="I4230" s="1">
        <v>502.33</v>
      </c>
      <c r="J4230" s="1">
        <v>984.73</v>
      </c>
      <c r="K4230" s="1">
        <v>386</v>
      </c>
      <c r="L4230" s="1">
        <f>Table49[[#This Row],[Selling_Price]]-Table49[[#This Row],[Market_Price]]</f>
        <v>482.40000000000003</v>
      </c>
      <c r="M4230" s="1">
        <f>Table49[[#This Row],[Quantity]]*Table49[[#This Row],[Selling_Price]]</f>
        <v>380105.78</v>
      </c>
      <c r="N4230" s="1">
        <f>Table49[[#This Row],[Quantity]]*Table49[[#This Row],[Profit_Per_Quantity]]</f>
        <v>186206.40000000002</v>
      </c>
      <c r="O4230" s="1" t="s">
        <v>47</v>
      </c>
    </row>
    <row r="4231" spans="1:15" x14ac:dyDescent="0.3">
      <c r="A4231" s="1" t="s">
        <v>10250</v>
      </c>
      <c r="B4231" s="1" t="s">
        <v>3645</v>
      </c>
      <c r="C4231" s="14" t="s">
        <v>4980</v>
      </c>
      <c r="D4231" s="1" t="s">
        <v>11</v>
      </c>
      <c r="E4231" s="1" t="s">
        <v>21</v>
      </c>
      <c r="F4231" s="1" t="s">
        <v>34</v>
      </c>
      <c r="G4231" s="1" t="s">
        <v>45</v>
      </c>
      <c r="H4231" s="1">
        <v>1066</v>
      </c>
      <c r="I4231" s="1">
        <v>399.86</v>
      </c>
      <c r="J4231" s="1">
        <v>475.13</v>
      </c>
      <c r="K4231" s="1">
        <v>40</v>
      </c>
      <c r="L4231" s="1">
        <f>Table49[[#This Row],[Selling_Price]]-Table49[[#This Row],[Market_Price]]</f>
        <v>75.269999999999982</v>
      </c>
      <c r="M4231" s="1">
        <f>Table49[[#This Row],[Quantity]]*Table49[[#This Row],[Selling_Price]]</f>
        <v>19005.2</v>
      </c>
      <c r="N4231" s="1">
        <f>Table49[[#This Row],[Quantity]]*Table49[[#This Row],[Profit_Per_Quantity]]</f>
        <v>3010.7999999999993</v>
      </c>
      <c r="O4231" s="1" t="s">
        <v>47</v>
      </c>
    </row>
    <row r="4232" spans="1:15" x14ac:dyDescent="0.3">
      <c r="A4232" s="1" t="s">
        <v>6423</v>
      </c>
      <c r="B4232" s="1" t="s">
        <v>3884</v>
      </c>
      <c r="C4232" s="14" t="s">
        <v>4791</v>
      </c>
      <c r="D4232" s="1" t="s">
        <v>14</v>
      </c>
      <c r="E4232" s="1" t="s">
        <v>25</v>
      </c>
      <c r="F4232" s="1" t="s">
        <v>31</v>
      </c>
      <c r="G4232" s="1" t="s">
        <v>41</v>
      </c>
      <c r="H4232" s="1">
        <v>1077</v>
      </c>
      <c r="I4232" s="1">
        <v>1698.66</v>
      </c>
      <c r="J4232" s="1">
        <v>2519.9699999999998</v>
      </c>
      <c r="K4232" s="1">
        <v>311</v>
      </c>
      <c r="L4232" s="1">
        <f>Table49[[#This Row],[Selling_Price]]-Table49[[#This Row],[Market_Price]]</f>
        <v>821.30999999999972</v>
      </c>
      <c r="M4232" s="1">
        <f>Table49[[#This Row],[Quantity]]*Table49[[#This Row],[Selling_Price]]</f>
        <v>783710.66999999993</v>
      </c>
      <c r="N4232" s="1">
        <f>Table49[[#This Row],[Quantity]]*Table49[[#This Row],[Profit_Per_Quantity]]</f>
        <v>255427.40999999992</v>
      </c>
      <c r="O4232" s="1" t="s">
        <v>47</v>
      </c>
    </row>
    <row r="4233" spans="1:15" x14ac:dyDescent="0.3">
      <c r="A4233" s="1" t="s">
        <v>7460</v>
      </c>
      <c r="B4233" s="1" t="s">
        <v>1514</v>
      </c>
      <c r="C4233" s="14" t="s">
        <v>5708</v>
      </c>
      <c r="D4233" s="1" t="s">
        <v>11</v>
      </c>
      <c r="E4233" s="1" t="s">
        <v>28</v>
      </c>
      <c r="F4233" s="1" t="s">
        <v>34</v>
      </c>
      <c r="G4233" s="1" t="s">
        <v>43</v>
      </c>
      <c r="H4233" s="1">
        <v>1036</v>
      </c>
      <c r="I4233" s="1">
        <v>478.87</v>
      </c>
      <c r="J4233" s="1">
        <v>564.70000000000005</v>
      </c>
      <c r="K4233" s="1">
        <v>94</v>
      </c>
      <c r="L4233" s="1">
        <f>Table49[[#This Row],[Selling_Price]]-Table49[[#This Row],[Market_Price]]</f>
        <v>85.830000000000041</v>
      </c>
      <c r="M4233" s="1">
        <f>Table49[[#This Row],[Quantity]]*Table49[[#This Row],[Selling_Price]]</f>
        <v>53081.8</v>
      </c>
      <c r="N4233" s="1">
        <f>Table49[[#This Row],[Quantity]]*Table49[[#This Row],[Profit_Per_Quantity]]</f>
        <v>8068.0200000000041</v>
      </c>
      <c r="O4233" s="1" t="s">
        <v>47</v>
      </c>
    </row>
    <row r="4234" spans="1:15" x14ac:dyDescent="0.3">
      <c r="A4234" s="1" t="s">
        <v>7435</v>
      </c>
      <c r="B4234" s="1" t="s">
        <v>2054</v>
      </c>
      <c r="C4234" s="14" t="s">
        <v>5612</v>
      </c>
      <c r="D4234" s="1" t="s">
        <v>14</v>
      </c>
      <c r="E4234" s="1" t="s">
        <v>4351</v>
      </c>
      <c r="F4234" s="1" t="s">
        <v>32</v>
      </c>
      <c r="G4234" s="1" t="s">
        <v>45</v>
      </c>
      <c r="H4234" s="1">
        <v>1047</v>
      </c>
      <c r="I4234" s="1">
        <v>194.93</v>
      </c>
      <c r="J4234" s="1">
        <v>359.9</v>
      </c>
      <c r="K4234" s="1">
        <v>101</v>
      </c>
      <c r="L4234" s="1">
        <f>Table49[[#This Row],[Selling_Price]]-Table49[[#This Row],[Market_Price]]</f>
        <v>164.96999999999997</v>
      </c>
      <c r="M4234" s="1">
        <f>Table49[[#This Row],[Quantity]]*Table49[[#This Row],[Selling_Price]]</f>
        <v>36349.899999999994</v>
      </c>
      <c r="N4234" s="1">
        <f>Table49[[#This Row],[Quantity]]*Table49[[#This Row],[Profit_Per_Quantity]]</f>
        <v>16661.969999999998</v>
      </c>
      <c r="O4234" s="1" t="s">
        <v>47</v>
      </c>
    </row>
    <row r="4235" spans="1:15" x14ac:dyDescent="0.3">
      <c r="A4235" s="1" t="s">
        <v>9325</v>
      </c>
      <c r="B4235" s="1" t="s">
        <v>2190</v>
      </c>
      <c r="C4235" s="14" t="s">
        <v>5510</v>
      </c>
      <c r="D4235" s="1" t="s">
        <v>12</v>
      </c>
      <c r="E4235" s="1" t="s">
        <v>21</v>
      </c>
      <c r="F4235" s="1" t="s">
        <v>34</v>
      </c>
      <c r="G4235" s="1" t="s">
        <v>38</v>
      </c>
      <c r="H4235" s="1">
        <v>1003</v>
      </c>
      <c r="I4235" s="1">
        <v>1442.53</v>
      </c>
      <c r="J4235" s="1">
        <v>2355.5100000000002</v>
      </c>
      <c r="K4235" s="1">
        <v>237</v>
      </c>
      <c r="L4235" s="1">
        <f>Table49[[#This Row],[Selling_Price]]-Table49[[#This Row],[Market_Price]]</f>
        <v>912.98000000000025</v>
      </c>
      <c r="M4235" s="1">
        <f>Table49[[#This Row],[Quantity]]*Table49[[#This Row],[Selling_Price]]</f>
        <v>558255.87</v>
      </c>
      <c r="N4235" s="1">
        <f>Table49[[#This Row],[Quantity]]*Table49[[#This Row],[Profit_Per_Quantity]]</f>
        <v>216376.26000000007</v>
      </c>
      <c r="O4235" s="1" t="s">
        <v>47</v>
      </c>
    </row>
    <row r="4236" spans="1:15" x14ac:dyDescent="0.3">
      <c r="A4236" s="1" t="s">
        <v>8957</v>
      </c>
      <c r="B4236" s="1" t="s">
        <v>1605</v>
      </c>
      <c r="C4236" s="14" t="s">
        <v>5967</v>
      </c>
      <c r="D4236" s="1" t="s">
        <v>20</v>
      </c>
      <c r="E4236" s="1" t="s">
        <v>24</v>
      </c>
      <c r="F4236" s="1" t="s">
        <v>34</v>
      </c>
      <c r="G4236" s="1" t="s">
        <v>43</v>
      </c>
      <c r="H4236" s="1">
        <v>1067</v>
      </c>
      <c r="I4236" s="1">
        <v>927.11</v>
      </c>
      <c r="J4236" s="1">
        <v>1283.44</v>
      </c>
      <c r="K4236" s="1">
        <v>411</v>
      </c>
      <c r="L4236" s="1">
        <f>Table49[[#This Row],[Selling_Price]]-Table49[[#This Row],[Market_Price]]</f>
        <v>356.33000000000004</v>
      </c>
      <c r="M4236" s="1">
        <f>Table49[[#This Row],[Quantity]]*Table49[[#This Row],[Selling_Price]]</f>
        <v>527493.84</v>
      </c>
      <c r="N4236" s="1">
        <f>Table49[[#This Row],[Quantity]]*Table49[[#This Row],[Profit_Per_Quantity]]</f>
        <v>146451.63</v>
      </c>
      <c r="O4236" s="1" t="s">
        <v>47</v>
      </c>
    </row>
    <row r="4237" spans="1:15" x14ac:dyDescent="0.3">
      <c r="A4237" s="1" t="s">
        <v>9070</v>
      </c>
      <c r="B4237" s="1" t="s">
        <v>1786</v>
      </c>
      <c r="C4237" s="14" t="s">
        <v>4479</v>
      </c>
      <c r="D4237" s="1" t="s">
        <v>18</v>
      </c>
      <c r="E4237" s="1" t="s">
        <v>27</v>
      </c>
      <c r="F4237" s="1" t="s">
        <v>34</v>
      </c>
      <c r="G4237" s="1" t="s">
        <v>45</v>
      </c>
      <c r="H4237" s="1">
        <v>1042</v>
      </c>
      <c r="I4237" s="1">
        <v>1505.37</v>
      </c>
      <c r="J4237" s="1">
        <v>2086.29</v>
      </c>
      <c r="K4237" s="1">
        <v>327</v>
      </c>
      <c r="L4237" s="1">
        <f>Table49[[#This Row],[Selling_Price]]-Table49[[#This Row],[Market_Price]]</f>
        <v>580.92000000000007</v>
      </c>
      <c r="M4237" s="1">
        <f>Table49[[#This Row],[Quantity]]*Table49[[#This Row],[Selling_Price]]</f>
        <v>682216.83</v>
      </c>
      <c r="N4237" s="1">
        <f>Table49[[#This Row],[Quantity]]*Table49[[#This Row],[Profit_Per_Quantity]]</f>
        <v>189960.84000000003</v>
      </c>
      <c r="O4237" s="1" t="s">
        <v>47</v>
      </c>
    </row>
    <row r="4238" spans="1:15" x14ac:dyDescent="0.3">
      <c r="A4238" s="1" t="s">
        <v>9747</v>
      </c>
      <c r="B4238" s="1" t="s">
        <v>2857</v>
      </c>
      <c r="C4238" s="14" t="s">
        <v>4729</v>
      </c>
      <c r="D4238" s="1" t="s">
        <v>12</v>
      </c>
      <c r="E4238" s="1" t="s">
        <v>27</v>
      </c>
      <c r="F4238" s="1" t="s">
        <v>35</v>
      </c>
      <c r="G4238" s="1" t="s">
        <v>41</v>
      </c>
      <c r="H4238" s="1">
        <v>1070</v>
      </c>
      <c r="I4238" s="1">
        <v>1711.86</v>
      </c>
      <c r="J4238" s="1">
        <v>3353.85</v>
      </c>
      <c r="K4238" s="1">
        <v>299</v>
      </c>
      <c r="L4238" s="1">
        <f>Table49[[#This Row],[Selling_Price]]-Table49[[#This Row],[Market_Price]]</f>
        <v>1641.99</v>
      </c>
      <c r="M4238" s="1">
        <f>Table49[[#This Row],[Quantity]]*Table49[[#This Row],[Selling_Price]]</f>
        <v>1002801.15</v>
      </c>
      <c r="N4238" s="1">
        <f>Table49[[#This Row],[Quantity]]*Table49[[#This Row],[Profit_Per_Quantity]]</f>
        <v>490955.01</v>
      </c>
      <c r="O4238" s="1" t="s">
        <v>47</v>
      </c>
    </row>
    <row r="4239" spans="1:15" x14ac:dyDescent="0.3">
      <c r="A4239" s="1" t="s">
        <v>6908</v>
      </c>
      <c r="B4239" s="1" t="s">
        <v>109</v>
      </c>
      <c r="C4239" s="14" t="s">
        <v>6288</v>
      </c>
      <c r="D4239" s="1" t="s">
        <v>12</v>
      </c>
      <c r="E4239" s="1" t="s">
        <v>4349</v>
      </c>
      <c r="F4239" s="1" t="s">
        <v>33</v>
      </c>
      <c r="G4239" s="1" t="s">
        <v>42</v>
      </c>
      <c r="H4239" s="1">
        <v>1026</v>
      </c>
      <c r="I4239" s="1">
        <v>1950.28</v>
      </c>
      <c r="J4239" s="1">
        <v>2361.19</v>
      </c>
      <c r="K4239" s="1">
        <v>329</v>
      </c>
      <c r="L4239" s="1">
        <f>Table49[[#This Row],[Selling_Price]]-Table49[[#This Row],[Market_Price]]</f>
        <v>410.91000000000008</v>
      </c>
      <c r="M4239" s="1">
        <f>Table49[[#This Row],[Quantity]]*Table49[[#This Row],[Selling_Price]]</f>
        <v>776831.51</v>
      </c>
      <c r="N4239" s="1">
        <f>Table49[[#This Row],[Quantity]]*Table49[[#This Row],[Profit_Per_Quantity]]</f>
        <v>135189.39000000001</v>
      </c>
      <c r="O4239" s="1" t="s">
        <v>47</v>
      </c>
    </row>
    <row r="4240" spans="1:15" x14ac:dyDescent="0.3">
      <c r="A4240" s="1" t="s">
        <v>9420</v>
      </c>
      <c r="B4240" s="1" t="s">
        <v>2340</v>
      </c>
      <c r="C4240" s="14" t="s">
        <v>4764</v>
      </c>
      <c r="D4240" s="1" t="s">
        <v>19</v>
      </c>
      <c r="E4240" s="1" t="s">
        <v>25</v>
      </c>
      <c r="F4240" s="1" t="s">
        <v>31</v>
      </c>
      <c r="G4240" s="1" t="s">
        <v>37</v>
      </c>
      <c r="H4240" s="1">
        <v>1036</v>
      </c>
      <c r="I4240" s="1">
        <v>639.65</v>
      </c>
      <c r="J4240" s="1">
        <v>1079.8</v>
      </c>
      <c r="K4240" s="1">
        <v>116</v>
      </c>
      <c r="L4240" s="1">
        <f>Table49[[#This Row],[Selling_Price]]-Table49[[#This Row],[Market_Price]]</f>
        <v>440.15</v>
      </c>
      <c r="M4240" s="1">
        <f>Table49[[#This Row],[Quantity]]*Table49[[#This Row],[Selling_Price]]</f>
        <v>125256.79999999999</v>
      </c>
      <c r="N4240" s="1">
        <f>Table49[[#This Row],[Quantity]]*Table49[[#This Row],[Profit_Per_Quantity]]</f>
        <v>51057.399999999994</v>
      </c>
      <c r="O4240" s="1" t="s">
        <v>47</v>
      </c>
    </row>
    <row r="4241" spans="1:15" x14ac:dyDescent="0.3">
      <c r="A4241" s="1" t="s">
        <v>10226</v>
      </c>
      <c r="B4241" s="1" t="s">
        <v>3611</v>
      </c>
      <c r="C4241" s="14" t="s">
        <v>5005</v>
      </c>
      <c r="D4241" s="1" t="s">
        <v>13</v>
      </c>
      <c r="E4241" s="1" t="s">
        <v>24</v>
      </c>
      <c r="F4241" s="1" t="s">
        <v>35</v>
      </c>
      <c r="G4241" s="1" t="s">
        <v>43</v>
      </c>
      <c r="H4241" s="1">
        <v>1097</v>
      </c>
      <c r="I4241" s="1">
        <v>447.72</v>
      </c>
      <c r="J4241" s="1">
        <v>602.38</v>
      </c>
      <c r="K4241" s="1">
        <v>330</v>
      </c>
      <c r="L4241" s="1">
        <f>Table49[[#This Row],[Selling_Price]]-Table49[[#This Row],[Market_Price]]</f>
        <v>154.65999999999997</v>
      </c>
      <c r="M4241" s="1">
        <f>Table49[[#This Row],[Quantity]]*Table49[[#This Row],[Selling_Price]]</f>
        <v>198785.4</v>
      </c>
      <c r="N4241" s="1">
        <f>Table49[[#This Row],[Quantity]]*Table49[[#This Row],[Profit_Per_Quantity]]</f>
        <v>51037.799999999988</v>
      </c>
      <c r="O4241" s="1" t="s">
        <v>47</v>
      </c>
    </row>
    <row r="4242" spans="1:15" x14ac:dyDescent="0.3">
      <c r="A4242" s="1" t="s">
        <v>8635</v>
      </c>
      <c r="B4242" s="1" t="s">
        <v>1077</v>
      </c>
      <c r="C4242" s="14" t="s">
        <v>5755</v>
      </c>
      <c r="D4242" s="1" t="s">
        <v>14</v>
      </c>
      <c r="E4242" s="1" t="s">
        <v>21</v>
      </c>
      <c r="F4242" s="1" t="s">
        <v>33</v>
      </c>
      <c r="G4242" s="1" t="s">
        <v>40</v>
      </c>
      <c r="H4242" s="1">
        <v>1052</v>
      </c>
      <c r="I4242" s="1">
        <v>1848.37</v>
      </c>
      <c r="J4242" s="1">
        <v>3271.66</v>
      </c>
      <c r="K4242" s="1">
        <v>484</v>
      </c>
      <c r="L4242" s="1">
        <f>Table49[[#This Row],[Selling_Price]]-Table49[[#This Row],[Market_Price]]</f>
        <v>1423.29</v>
      </c>
      <c r="M4242" s="1">
        <f>Table49[[#This Row],[Quantity]]*Table49[[#This Row],[Selling_Price]]</f>
        <v>1583483.44</v>
      </c>
      <c r="N4242" s="1">
        <f>Table49[[#This Row],[Quantity]]*Table49[[#This Row],[Profit_Per_Quantity]]</f>
        <v>688872.36</v>
      </c>
      <c r="O4242" s="1" t="s">
        <v>47</v>
      </c>
    </row>
    <row r="4243" spans="1:15" x14ac:dyDescent="0.3">
      <c r="A4243" s="1" t="s">
        <v>10455</v>
      </c>
      <c r="B4243" s="1" t="s">
        <v>3938</v>
      </c>
      <c r="C4243" s="14" t="s">
        <v>4744</v>
      </c>
      <c r="D4243" s="1" t="s">
        <v>11</v>
      </c>
      <c r="E4243" s="1" t="s">
        <v>24</v>
      </c>
      <c r="F4243" s="1" t="s">
        <v>34</v>
      </c>
      <c r="G4243" s="1" t="s">
        <v>38</v>
      </c>
      <c r="H4243" s="1">
        <v>1050</v>
      </c>
      <c r="I4243" s="1">
        <v>1419.08</v>
      </c>
      <c r="J4243" s="1">
        <v>1909.99</v>
      </c>
      <c r="K4243" s="1">
        <v>259</v>
      </c>
      <c r="L4243" s="1">
        <f>Table49[[#This Row],[Selling_Price]]-Table49[[#This Row],[Market_Price]]</f>
        <v>490.91000000000008</v>
      </c>
      <c r="M4243" s="1">
        <f>Table49[[#This Row],[Quantity]]*Table49[[#This Row],[Selling_Price]]</f>
        <v>494687.41</v>
      </c>
      <c r="N4243" s="1">
        <f>Table49[[#This Row],[Quantity]]*Table49[[#This Row],[Profit_Per_Quantity]]</f>
        <v>127145.69000000002</v>
      </c>
      <c r="O4243" s="1" t="s">
        <v>47</v>
      </c>
    </row>
    <row r="4244" spans="1:15" x14ac:dyDescent="0.3">
      <c r="A4244" s="1" t="s">
        <v>7795</v>
      </c>
      <c r="B4244" s="1" t="s">
        <v>4018</v>
      </c>
      <c r="C4244" s="14" t="s">
        <v>4674</v>
      </c>
      <c r="D4244" s="1" t="s">
        <v>15</v>
      </c>
      <c r="E4244" s="1" t="s">
        <v>4351</v>
      </c>
      <c r="F4244" s="1" t="s">
        <v>34</v>
      </c>
      <c r="G4244" s="1" t="s">
        <v>36</v>
      </c>
      <c r="H4244" s="1">
        <v>1035</v>
      </c>
      <c r="I4244" s="1">
        <v>1408.31</v>
      </c>
      <c r="J4244" s="1">
        <v>1778.28</v>
      </c>
      <c r="K4244" s="1">
        <v>489</v>
      </c>
      <c r="L4244" s="1">
        <f>Table49[[#This Row],[Selling_Price]]-Table49[[#This Row],[Market_Price]]</f>
        <v>369.97</v>
      </c>
      <c r="M4244" s="1">
        <f>Table49[[#This Row],[Quantity]]*Table49[[#This Row],[Selling_Price]]</f>
        <v>869578.92</v>
      </c>
      <c r="N4244" s="1">
        <f>Table49[[#This Row],[Quantity]]*Table49[[#This Row],[Profit_Per_Quantity]]</f>
        <v>180915.33000000002</v>
      </c>
      <c r="O4244" s="1" t="s">
        <v>47</v>
      </c>
    </row>
    <row r="4245" spans="1:15" x14ac:dyDescent="0.3">
      <c r="A4245" s="1" t="s">
        <v>7902</v>
      </c>
      <c r="B4245" s="1" t="s">
        <v>4153</v>
      </c>
      <c r="C4245" s="14" t="s">
        <v>4547</v>
      </c>
      <c r="D4245" s="1" t="s">
        <v>19</v>
      </c>
      <c r="E4245" s="1" t="s">
        <v>4351</v>
      </c>
      <c r="F4245" s="1" t="s">
        <v>33</v>
      </c>
      <c r="G4245" s="1" t="s">
        <v>43</v>
      </c>
      <c r="H4245" s="1">
        <v>1050</v>
      </c>
      <c r="I4245" s="1">
        <v>990.54</v>
      </c>
      <c r="J4245" s="1">
        <v>1701.77</v>
      </c>
      <c r="K4245" s="1">
        <v>221</v>
      </c>
      <c r="L4245" s="1">
        <f>Table49[[#This Row],[Selling_Price]]-Table49[[#This Row],[Market_Price]]</f>
        <v>711.23</v>
      </c>
      <c r="M4245" s="1">
        <f>Table49[[#This Row],[Quantity]]*Table49[[#This Row],[Selling_Price]]</f>
        <v>376091.17</v>
      </c>
      <c r="N4245" s="1">
        <f>Table49[[#This Row],[Quantity]]*Table49[[#This Row],[Profit_Per_Quantity]]</f>
        <v>157181.83000000002</v>
      </c>
      <c r="O4245" s="1" t="s">
        <v>47</v>
      </c>
    </row>
    <row r="4246" spans="1:15" x14ac:dyDescent="0.3">
      <c r="A4246" s="1" t="s">
        <v>7833</v>
      </c>
      <c r="B4246" s="1" t="s">
        <v>3453</v>
      </c>
      <c r="C4246" s="14" t="s">
        <v>5128</v>
      </c>
      <c r="D4246" s="1" t="s">
        <v>14</v>
      </c>
      <c r="E4246" s="1" t="s">
        <v>30</v>
      </c>
      <c r="F4246" s="1" t="s">
        <v>34</v>
      </c>
      <c r="G4246" s="1" t="s">
        <v>41</v>
      </c>
      <c r="H4246" s="1">
        <v>1047</v>
      </c>
      <c r="I4246" s="1">
        <v>1949.79</v>
      </c>
      <c r="J4246" s="1">
        <v>3052.59</v>
      </c>
      <c r="K4246" s="1">
        <v>434</v>
      </c>
      <c r="L4246" s="1">
        <f>Table49[[#This Row],[Selling_Price]]-Table49[[#This Row],[Market_Price]]</f>
        <v>1102.8000000000002</v>
      </c>
      <c r="M4246" s="1">
        <f>Table49[[#This Row],[Quantity]]*Table49[[#This Row],[Selling_Price]]</f>
        <v>1324824.06</v>
      </c>
      <c r="N4246" s="1">
        <f>Table49[[#This Row],[Quantity]]*Table49[[#This Row],[Profit_Per_Quantity]]</f>
        <v>478615.20000000007</v>
      </c>
      <c r="O4246" s="1" t="s">
        <v>47</v>
      </c>
    </row>
    <row r="4247" spans="1:15" x14ac:dyDescent="0.3">
      <c r="A4247" s="1" t="s">
        <v>8785</v>
      </c>
      <c r="B4247" s="1" t="s">
        <v>1312</v>
      </c>
      <c r="C4247" s="14" t="s">
        <v>6051</v>
      </c>
      <c r="D4247" s="1" t="s">
        <v>17</v>
      </c>
      <c r="E4247" s="1" t="s">
        <v>4349</v>
      </c>
      <c r="F4247" s="1" t="s">
        <v>35</v>
      </c>
      <c r="G4247" s="1" t="s">
        <v>38</v>
      </c>
      <c r="H4247" s="1">
        <v>1049</v>
      </c>
      <c r="I4247" s="1">
        <v>68.760000000000005</v>
      </c>
      <c r="J4247" s="1">
        <v>76.55</v>
      </c>
      <c r="K4247" s="1">
        <v>47</v>
      </c>
      <c r="L4247" s="1">
        <f>Table49[[#This Row],[Selling_Price]]-Table49[[#This Row],[Market_Price]]</f>
        <v>7.789999999999992</v>
      </c>
      <c r="M4247" s="1">
        <f>Table49[[#This Row],[Quantity]]*Table49[[#This Row],[Selling_Price]]</f>
        <v>3597.85</v>
      </c>
      <c r="N4247" s="1">
        <f>Table49[[#This Row],[Quantity]]*Table49[[#This Row],[Profit_Per_Quantity]]</f>
        <v>366.12999999999965</v>
      </c>
      <c r="O4247" s="1" t="s">
        <v>47</v>
      </c>
    </row>
    <row r="4248" spans="1:15" x14ac:dyDescent="0.3">
      <c r="A4248" s="1" t="s">
        <v>6373</v>
      </c>
      <c r="B4248" s="1" t="s">
        <v>3802</v>
      </c>
      <c r="C4248" s="14" t="s">
        <v>4854</v>
      </c>
      <c r="D4248" s="1" t="s">
        <v>17</v>
      </c>
      <c r="E4248" s="1" t="s">
        <v>24</v>
      </c>
      <c r="F4248" s="1" t="s">
        <v>31</v>
      </c>
      <c r="G4248" s="1" t="s">
        <v>40</v>
      </c>
      <c r="H4248" s="1">
        <v>1067</v>
      </c>
      <c r="I4248" s="1">
        <v>1328.7</v>
      </c>
      <c r="J4248" s="1">
        <v>2004.04</v>
      </c>
      <c r="K4248" s="1">
        <v>5</v>
      </c>
      <c r="L4248" s="1">
        <f>Table49[[#This Row],[Selling_Price]]-Table49[[#This Row],[Market_Price]]</f>
        <v>675.33999999999992</v>
      </c>
      <c r="M4248" s="1">
        <f>Table49[[#This Row],[Quantity]]*Table49[[#This Row],[Selling_Price]]</f>
        <v>10020.200000000001</v>
      </c>
      <c r="N4248" s="1">
        <f>Table49[[#This Row],[Quantity]]*Table49[[#This Row],[Profit_Per_Quantity]]</f>
        <v>3376.7</v>
      </c>
      <c r="O4248" s="1" t="s">
        <v>47</v>
      </c>
    </row>
    <row r="4249" spans="1:15" x14ac:dyDescent="0.3">
      <c r="A4249" s="1" t="s">
        <v>10195</v>
      </c>
      <c r="B4249" s="1" t="s">
        <v>3564</v>
      </c>
      <c r="C4249" s="14" t="s">
        <v>5043</v>
      </c>
      <c r="D4249" s="1" t="s">
        <v>16</v>
      </c>
      <c r="E4249" s="1" t="s">
        <v>21</v>
      </c>
      <c r="F4249" s="1" t="s">
        <v>33</v>
      </c>
      <c r="G4249" s="1" t="s">
        <v>4352</v>
      </c>
      <c r="H4249" s="1">
        <v>1044</v>
      </c>
      <c r="I4249" s="1">
        <v>506.49</v>
      </c>
      <c r="J4249" s="1">
        <v>931.09</v>
      </c>
      <c r="K4249" s="1">
        <v>468</v>
      </c>
      <c r="L4249" s="1">
        <f>Table49[[#This Row],[Selling_Price]]-Table49[[#This Row],[Market_Price]]</f>
        <v>424.6</v>
      </c>
      <c r="M4249" s="1">
        <f>Table49[[#This Row],[Quantity]]*Table49[[#This Row],[Selling_Price]]</f>
        <v>435750.12</v>
      </c>
      <c r="N4249" s="1">
        <f>Table49[[#This Row],[Quantity]]*Table49[[#This Row],[Profit_Per_Quantity]]</f>
        <v>198712.80000000002</v>
      </c>
      <c r="O4249" s="1" t="s">
        <v>47</v>
      </c>
    </row>
    <row r="4250" spans="1:15" x14ac:dyDescent="0.3">
      <c r="A4250" s="1" t="s">
        <v>9594</v>
      </c>
      <c r="B4250" s="1" t="s">
        <v>2614</v>
      </c>
      <c r="C4250" s="14" t="s">
        <v>4888</v>
      </c>
      <c r="D4250" s="1" t="s">
        <v>13</v>
      </c>
      <c r="E4250" s="1" t="s">
        <v>25</v>
      </c>
      <c r="F4250" s="1" t="s">
        <v>31</v>
      </c>
      <c r="G4250" s="1" t="s">
        <v>36</v>
      </c>
      <c r="H4250" s="1">
        <v>1099</v>
      </c>
      <c r="I4250" s="1">
        <v>1195.1199999999999</v>
      </c>
      <c r="J4250" s="1">
        <v>2139.5300000000002</v>
      </c>
      <c r="K4250" s="1">
        <v>399</v>
      </c>
      <c r="L4250" s="1">
        <f>Table49[[#This Row],[Selling_Price]]-Table49[[#This Row],[Market_Price]]</f>
        <v>944.41000000000031</v>
      </c>
      <c r="M4250" s="1">
        <f>Table49[[#This Row],[Quantity]]*Table49[[#This Row],[Selling_Price]]</f>
        <v>853672.47000000009</v>
      </c>
      <c r="N4250" s="1">
        <f>Table49[[#This Row],[Quantity]]*Table49[[#This Row],[Profit_Per_Quantity]]</f>
        <v>376819.59000000014</v>
      </c>
      <c r="O4250" s="1" t="s">
        <v>47</v>
      </c>
    </row>
    <row r="4251" spans="1:15" x14ac:dyDescent="0.3">
      <c r="A4251" s="1" t="s">
        <v>8013</v>
      </c>
      <c r="B4251" s="1" t="s">
        <v>2703</v>
      </c>
      <c r="C4251" s="14" t="s">
        <v>5425</v>
      </c>
      <c r="D4251" s="1" t="s">
        <v>20</v>
      </c>
      <c r="E4251" s="1" t="s">
        <v>26</v>
      </c>
      <c r="F4251" s="1" t="s">
        <v>33</v>
      </c>
      <c r="G4251" s="1" t="s">
        <v>43</v>
      </c>
      <c r="H4251" s="1">
        <v>1065</v>
      </c>
      <c r="I4251" s="1">
        <v>210.67</v>
      </c>
      <c r="J4251" s="1">
        <v>388.9</v>
      </c>
      <c r="K4251" s="1">
        <v>229</v>
      </c>
      <c r="L4251" s="1">
        <f>Table49[[#This Row],[Selling_Price]]-Table49[[#This Row],[Market_Price]]</f>
        <v>178.23</v>
      </c>
      <c r="M4251" s="1">
        <f>Table49[[#This Row],[Quantity]]*Table49[[#This Row],[Selling_Price]]</f>
        <v>89058.099999999991</v>
      </c>
      <c r="N4251" s="1">
        <f>Table49[[#This Row],[Quantity]]*Table49[[#This Row],[Profit_Per_Quantity]]</f>
        <v>40814.67</v>
      </c>
      <c r="O4251" s="1" t="s">
        <v>47</v>
      </c>
    </row>
    <row r="4252" spans="1:15" x14ac:dyDescent="0.3">
      <c r="A4252" s="1" t="s">
        <v>6350</v>
      </c>
      <c r="B4252" s="1" t="s">
        <v>823</v>
      </c>
      <c r="C4252" s="14" t="s">
        <v>5335</v>
      </c>
      <c r="D4252" s="1" t="s">
        <v>12</v>
      </c>
      <c r="E4252" s="1" t="s">
        <v>27</v>
      </c>
      <c r="F4252" s="1" t="s">
        <v>31</v>
      </c>
      <c r="G4252" s="1" t="s">
        <v>40</v>
      </c>
      <c r="H4252" s="1">
        <v>1070</v>
      </c>
      <c r="I4252" s="1">
        <v>99.3</v>
      </c>
      <c r="J4252" s="1">
        <v>177.47</v>
      </c>
      <c r="K4252" s="1">
        <v>110</v>
      </c>
      <c r="L4252" s="1">
        <f>Table49[[#This Row],[Selling_Price]]-Table49[[#This Row],[Market_Price]]</f>
        <v>78.17</v>
      </c>
      <c r="M4252" s="1">
        <f>Table49[[#This Row],[Quantity]]*Table49[[#This Row],[Selling_Price]]</f>
        <v>19521.7</v>
      </c>
      <c r="N4252" s="1">
        <f>Table49[[#This Row],[Quantity]]*Table49[[#This Row],[Profit_Per_Quantity]]</f>
        <v>8598.7000000000007</v>
      </c>
      <c r="O4252" s="1" t="s">
        <v>47</v>
      </c>
    </row>
    <row r="4253" spans="1:15" x14ac:dyDescent="0.3">
      <c r="A4253" s="1" t="s">
        <v>7951</v>
      </c>
      <c r="B4253" s="1" t="s">
        <v>2941</v>
      </c>
      <c r="C4253" s="14" t="s">
        <v>5442</v>
      </c>
      <c r="D4253" s="1" t="s">
        <v>19</v>
      </c>
      <c r="E4253" s="1" t="s">
        <v>30</v>
      </c>
      <c r="F4253" s="1" t="s">
        <v>34</v>
      </c>
      <c r="G4253" s="1" t="s">
        <v>42</v>
      </c>
      <c r="H4253" s="1">
        <v>1045</v>
      </c>
      <c r="I4253" s="1">
        <v>506.28</v>
      </c>
      <c r="J4253" s="1">
        <v>1004.71</v>
      </c>
      <c r="K4253" s="1">
        <v>315</v>
      </c>
      <c r="L4253" s="1">
        <f>Table49[[#This Row],[Selling_Price]]-Table49[[#This Row],[Market_Price]]</f>
        <v>498.43000000000006</v>
      </c>
      <c r="M4253" s="1">
        <f>Table49[[#This Row],[Quantity]]*Table49[[#This Row],[Selling_Price]]</f>
        <v>316483.65000000002</v>
      </c>
      <c r="N4253" s="1">
        <f>Table49[[#This Row],[Quantity]]*Table49[[#This Row],[Profit_Per_Quantity]]</f>
        <v>157005.45000000001</v>
      </c>
      <c r="O4253" s="1" t="s">
        <v>47</v>
      </c>
    </row>
    <row r="4254" spans="1:15" x14ac:dyDescent="0.3">
      <c r="A4254" s="1" t="s">
        <v>7941</v>
      </c>
      <c r="B4254" s="1" t="s">
        <v>775</v>
      </c>
      <c r="C4254" s="14" t="s">
        <v>5623</v>
      </c>
      <c r="D4254" s="1" t="s">
        <v>20</v>
      </c>
      <c r="E4254" s="1" t="s">
        <v>27</v>
      </c>
      <c r="F4254" s="1" t="s">
        <v>32</v>
      </c>
      <c r="G4254" s="1" t="s">
        <v>43</v>
      </c>
      <c r="H4254" s="1">
        <v>1054</v>
      </c>
      <c r="I4254" s="1">
        <v>1429.32</v>
      </c>
      <c r="J4254" s="1">
        <v>2618.79</v>
      </c>
      <c r="K4254" s="1">
        <v>265</v>
      </c>
      <c r="L4254" s="1">
        <f>Table49[[#This Row],[Selling_Price]]-Table49[[#This Row],[Market_Price]]</f>
        <v>1189.47</v>
      </c>
      <c r="M4254" s="1">
        <f>Table49[[#This Row],[Quantity]]*Table49[[#This Row],[Selling_Price]]</f>
        <v>693979.35</v>
      </c>
      <c r="N4254" s="1">
        <f>Table49[[#This Row],[Quantity]]*Table49[[#This Row],[Profit_Per_Quantity]]</f>
        <v>315209.55</v>
      </c>
      <c r="O4254" s="1" t="s">
        <v>47</v>
      </c>
    </row>
    <row r="4255" spans="1:15" x14ac:dyDescent="0.3">
      <c r="A4255" s="1" t="s">
        <v>10531</v>
      </c>
      <c r="B4255" s="1" t="s">
        <v>4077</v>
      </c>
      <c r="C4255" s="14" t="s">
        <v>4618</v>
      </c>
      <c r="D4255" s="1" t="s">
        <v>15</v>
      </c>
      <c r="E4255" s="1" t="s">
        <v>24</v>
      </c>
      <c r="F4255" s="1" t="s">
        <v>35</v>
      </c>
      <c r="G4255" s="1" t="s">
        <v>36</v>
      </c>
      <c r="H4255" s="1">
        <v>1067</v>
      </c>
      <c r="I4255" s="1">
        <v>313.39</v>
      </c>
      <c r="J4255" s="1">
        <v>407.31</v>
      </c>
      <c r="K4255" s="1">
        <v>65</v>
      </c>
      <c r="L4255" s="1">
        <f>Table49[[#This Row],[Selling_Price]]-Table49[[#This Row],[Market_Price]]</f>
        <v>93.920000000000016</v>
      </c>
      <c r="M4255" s="1">
        <f>Table49[[#This Row],[Quantity]]*Table49[[#This Row],[Selling_Price]]</f>
        <v>26475.15</v>
      </c>
      <c r="N4255" s="1">
        <f>Table49[[#This Row],[Quantity]]*Table49[[#This Row],[Profit_Per_Quantity]]</f>
        <v>6104.8000000000011</v>
      </c>
      <c r="O4255" s="1" t="s">
        <v>47</v>
      </c>
    </row>
    <row r="4256" spans="1:15" x14ac:dyDescent="0.3">
      <c r="A4256" s="1" t="s">
        <v>8405</v>
      </c>
      <c r="B4256" s="1" t="s">
        <v>701</v>
      </c>
      <c r="C4256" s="14" t="s">
        <v>4732</v>
      </c>
      <c r="D4256" s="1" t="s">
        <v>16</v>
      </c>
      <c r="E4256" s="1" t="s">
        <v>26</v>
      </c>
      <c r="F4256" s="1" t="s">
        <v>31</v>
      </c>
      <c r="G4256" s="1" t="s">
        <v>38</v>
      </c>
      <c r="H4256" s="1">
        <v>1040</v>
      </c>
      <c r="I4256" s="1">
        <v>616.07000000000005</v>
      </c>
      <c r="J4256" s="1">
        <v>905.64</v>
      </c>
      <c r="K4256" s="1">
        <v>78</v>
      </c>
      <c r="L4256" s="1">
        <f>Table49[[#This Row],[Selling_Price]]-Table49[[#This Row],[Market_Price]]</f>
        <v>289.56999999999994</v>
      </c>
      <c r="M4256" s="1">
        <f>Table49[[#This Row],[Quantity]]*Table49[[#This Row],[Selling_Price]]</f>
        <v>70639.92</v>
      </c>
      <c r="N4256" s="1">
        <f>Table49[[#This Row],[Quantity]]*Table49[[#This Row],[Profit_Per_Quantity]]</f>
        <v>22586.459999999995</v>
      </c>
      <c r="O4256" s="1" t="s">
        <v>47</v>
      </c>
    </row>
    <row r="4257" spans="1:15" x14ac:dyDescent="0.3">
      <c r="A4257" s="1" t="s">
        <v>6345</v>
      </c>
      <c r="B4257" s="1" t="s">
        <v>3708</v>
      </c>
      <c r="C4257" s="14" t="s">
        <v>4927</v>
      </c>
      <c r="D4257" s="1" t="s">
        <v>20</v>
      </c>
      <c r="E4257" s="1" t="s">
        <v>21</v>
      </c>
      <c r="F4257" s="1" t="s">
        <v>34</v>
      </c>
      <c r="G4257" s="1" t="s">
        <v>4352</v>
      </c>
      <c r="H4257" s="1">
        <v>1080</v>
      </c>
      <c r="I4257" s="1">
        <v>334.32</v>
      </c>
      <c r="J4257" s="1">
        <v>608.53</v>
      </c>
      <c r="K4257" s="1">
        <v>329</v>
      </c>
      <c r="L4257" s="1">
        <f>Table49[[#This Row],[Selling_Price]]-Table49[[#This Row],[Market_Price]]</f>
        <v>274.20999999999998</v>
      </c>
      <c r="M4257" s="1">
        <f>Table49[[#This Row],[Quantity]]*Table49[[#This Row],[Selling_Price]]</f>
        <v>200206.37</v>
      </c>
      <c r="N4257" s="1">
        <f>Table49[[#This Row],[Quantity]]*Table49[[#This Row],[Profit_Per_Quantity]]</f>
        <v>90215.09</v>
      </c>
      <c r="O4257" s="1" t="s">
        <v>47</v>
      </c>
    </row>
    <row r="4258" spans="1:15" x14ac:dyDescent="0.3">
      <c r="A4258" s="1" t="s">
        <v>7743</v>
      </c>
      <c r="B4258" s="1" t="s">
        <v>1363</v>
      </c>
      <c r="C4258" s="14" t="s">
        <v>5960</v>
      </c>
      <c r="D4258" s="1" t="s">
        <v>18</v>
      </c>
      <c r="E4258" s="1" t="s">
        <v>26</v>
      </c>
      <c r="F4258" s="1" t="s">
        <v>34</v>
      </c>
      <c r="G4258" s="1" t="s">
        <v>43</v>
      </c>
      <c r="H4258" s="1">
        <v>1054</v>
      </c>
      <c r="I4258" s="1">
        <v>1648.82</v>
      </c>
      <c r="J4258" s="1">
        <v>1993.15</v>
      </c>
      <c r="K4258" s="1">
        <v>480</v>
      </c>
      <c r="L4258" s="1">
        <f>Table49[[#This Row],[Selling_Price]]-Table49[[#This Row],[Market_Price]]</f>
        <v>344.33000000000015</v>
      </c>
      <c r="M4258" s="1">
        <f>Table49[[#This Row],[Quantity]]*Table49[[#This Row],[Selling_Price]]</f>
        <v>956712</v>
      </c>
      <c r="N4258" s="1">
        <f>Table49[[#This Row],[Quantity]]*Table49[[#This Row],[Profit_Per_Quantity]]</f>
        <v>165278.40000000008</v>
      </c>
      <c r="O4258" s="1" t="s">
        <v>47</v>
      </c>
    </row>
    <row r="4259" spans="1:15" x14ac:dyDescent="0.3">
      <c r="A4259" s="1" t="s">
        <v>9161</v>
      </c>
      <c r="B4259" s="1" t="s">
        <v>1592</v>
      </c>
      <c r="C4259" s="14" t="s">
        <v>5875</v>
      </c>
      <c r="D4259" s="1" t="s">
        <v>19</v>
      </c>
      <c r="E4259" s="1" t="s">
        <v>4351</v>
      </c>
      <c r="F4259" s="1" t="s">
        <v>34</v>
      </c>
      <c r="G4259" s="1" t="s">
        <v>41</v>
      </c>
      <c r="H4259" s="1">
        <v>1012</v>
      </c>
      <c r="I4259" s="1">
        <v>1683.75</v>
      </c>
      <c r="J4259" s="1">
        <v>2177.39</v>
      </c>
      <c r="K4259" s="1">
        <v>356</v>
      </c>
      <c r="L4259" s="1">
        <f>Table49[[#This Row],[Selling_Price]]-Table49[[#This Row],[Market_Price]]</f>
        <v>493.63999999999987</v>
      </c>
      <c r="M4259" s="1">
        <f>Table49[[#This Row],[Quantity]]*Table49[[#This Row],[Selling_Price]]</f>
        <v>775150.84</v>
      </c>
      <c r="N4259" s="1">
        <f>Table49[[#This Row],[Quantity]]*Table49[[#This Row],[Profit_Per_Quantity]]</f>
        <v>175735.83999999997</v>
      </c>
      <c r="O4259" s="1" t="s">
        <v>47</v>
      </c>
    </row>
    <row r="4260" spans="1:15" x14ac:dyDescent="0.3">
      <c r="A4260" s="1" t="s">
        <v>6568</v>
      </c>
      <c r="B4260" s="1" t="s">
        <v>3767</v>
      </c>
      <c r="C4260" s="14" t="s">
        <v>4881</v>
      </c>
      <c r="D4260" s="1" t="s">
        <v>14</v>
      </c>
      <c r="E4260" s="1" t="s">
        <v>21</v>
      </c>
      <c r="F4260" s="1" t="s">
        <v>35</v>
      </c>
      <c r="G4260" s="1" t="s">
        <v>37</v>
      </c>
      <c r="H4260" s="1">
        <v>1023</v>
      </c>
      <c r="I4260" s="1">
        <v>888.07</v>
      </c>
      <c r="J4260" s="1">
        <v>1232.1500000000001</v>
      </c>
      <c r="K4260" s="1">
        <v>358</v>
      </c>
      <c r="L4260" s="1">
        <f>Table49[[#This Row],[Selling_Price]]-Table49[[#This Row],[Market_Price]]</f>
        <v>344.08000000000004</v>
      </c>
      <c r="M4260" s="1">
        <f>Table49[[#This Row],[Quantity]]*Table49[[#This Row],[Selling_Price]]</f>
        <v>441109.7</v>
      </c>
      <c r="N4260" s="1">
        <f>Table49[[#This Row],[Quantity]]*Table49[[#This Row],[Profit_Per_Quantity]]</f>
        <v>123180.64000000001</v>
      </c>
      <c r="O4260" s="1" t="s">
        <v>47</v>
      </c>
    </row>
    <row r="4261" spans="1:15" x14ac:dyDescent="0.3">
      <c r="A4261" s="1" t="s">
        <v>8129</v>
      </c>
      <c r="B4261" s="1" t="s">
        <v>230</v>
      </c>
      <c r="C4261" s="14" t="s">
        <v>6265</v>
      </c>
      <c r="D4261" s="1" t="s">
        <v>11</v>
      </c>
      <c r="E4261" s="1" t="s">
        <v>21</v>
      </c>
      <c r="F4261" s="1" t="s">
        <v>32</v>
      </c>
      <c r="G4261" s="1" t="s">
        <v>37</v>
      </c>
      <c r="H4261" s="1">
        <v>1013</v>
      </c>
      <c r="I4261" s="1">
        <v>728.59</v>
      </c>
      <c r="J4261" s="1">
        <v>885.77</v>
      </c>
      <c r="K4261" s="1">
        <v>196</v>
      </c>
      <c r="L4261" s="1">
        <f>Table49[[#This Row],[Selling_Price]]-Table49[[#This Row],[Market_Price]]</f>
        <v>157.17999999999995</v>
      </c>
      <c r="M4261" s="1">
        <f>Table49[[#This Row],[Quantity]]*Table49[[#This Row],[Selling_Price]]</f>
        <v>173610.91999999998</v>
      </c>
      <c r="N4261" s="1">
        <f>Table49[[#This Row],[Quantity]]*Table49[[#This Row],[Profit_Per_Quantity]]</f>
        <v>30807.279999999992</v>
      </c>
      <c r="O4261" s="1" t="s">
        <v>47</v>
      </c>
    </row>
    <row r="4262" spans="1:15" x14ac:dyDescent="0.3">
      <c r="A4262" s="1" t="s">
        <v>6411</v>
      </c>
      <c r="B4262" s="1" t="s">
        <v>1348</v>
      </c>
      <c r="C4262" s="14" t="s">
        <v>5386</v>
      </c>
      <c r="D4262" s="1" t="s">
        <v>20</v>
      </c>
      <c r="E4262" s="1" t="s">
        <v>28</v>
      </c>
      <c r="F4262" s="1" t="s">
        <v>31</v>
      </c>
      <c r="G4262" s="1" t="s">
        <v>44</v>
      </c>
      <c r="H4262" s="1">
        <v>1022</v>
      </c>
      <c r="I4262" s="1">
        <v>844.47</v>
      </c>
      <c r="J4262" s="1">
        <v>1406.99</v>
      </c>
      <c r="K4262" s="1">
        <v>343</v>
      </c>
      <c r="L4262" s="1">
        <f>Table49[[#This Row],[Selling_Price]]-Table49[[#This Row],[Market_Price]]</f>
        <v>562.52</v>
      </c>
      <c r="M4262" s="1">
        <f>Table49[[#This Row],[Quantity]]*Table49[[#This Row],[Selling_Price]]</f>
        <v>482597.57</v>
      </c>
      <c r="N4262" s="1">
        <f>Table49[[#This Row],[Quantity]]*Table49[[#This Row],[Profit_Per_Quantity]]</f>
        <v>192944.36</v>
      </c>
      <c r="O4262" s="1" t="s">
        <v>47</v>
      </c>
    </row>
    <row r="4263" spans="1:15" x14ac:dyDescent="0.3">
      <c r="A4263" s="1" t="s">
        <v>8371</v>
      </c>
      <c r="B4263" s="1" t="s">
        <v>650</v>
      </c>
      <c r="C4263" s="14" t="s">
        <v>4665</v>
      </c>
      <c r="D4263" s="1" t="s">
        <v>12</v>
      </c>
      <c r="E4263" s="1" t="s">
        <v>4349</v>
      </c>
      <c r="F4263" s="1" t="s">
        <v>33</v>
      </c>
      <c r="G4263" s="1" t="s">
        <v>36</v>
      </c>
      <c r="H4263" s="1">
        <v>1087</v>
      </c>
      <c r="I4263" s="1">
        <v>1831.84</v>
      </c>
      <c r="J4263" s="1">
        <v>2929.41</v>
      </c>
      <c r="K4263" s="1">
        <v>133</v>
      </c>
      <c r="L4263" s="1">
        <f>Table49[[#This Row],[Selling_Price]]-Table49[[#This Row],[Market_Price]]</f>
        <v>1097.57</v>
      </c>
      <c r="M4263" s="1">
        <f>Table49[[#This Row],[Quantity]]*Table49[[#This Row],[Selling_Price]]</f>
        <v>389611.52999999997</v>
      </c>
      <c r="N4263" s="1">
        <f>Table49[[#This Row],[Quantity]]*Table49[[#This Row],[Profit_Per_Quantity]]</f>
        <v>145976.81</v>
      </c>
      <c r="O4263" s="1" t="s">
        <v>47</v>
      </c>
    </row>
    <row r="4264" spans="1:15" x14ac:dyDescent="0.3">
      <c r="A4264" s="1" t="s">
        <v>7193</v>
      </c>
      <c r="B4264" s="1" t="s">
        <v>1069</v>
      </c>
      <c r="C4264" s="14" t="s">
        <v>5800</v>
      </c>
      <c r="D4264" s="1" t="s">
        <v>20</v>
      </c>
      <c r="E4264" s="1" t="s">
        <v>26</v>
      </c>
      <c r="F4264" s="1" t="s">
        <v>35</v>
      </c>
      <c r="G4264" s="1" t="s">
        <v>36</v>
      </c>
      <c r="H4264" s="1">
        <v>1047</v>
      </c>
      <c r="I4264" s="1">
        <v>1455.7</v>
      </c>
      <c r="J4264" s="1">
        <v>2303.0700000000002</v>
      </c>
      <c r="K4264" s="1">
        <v>450</v>
      </c>
      <c r="L4264" s="1">
        <f>Table49[[#This Row],[Selling_Price]]-Table49[[#This Row],[Market_Price]]</f>
        <v>847.37000000000012</v>
      </c>
      <c r="M4264" s="1">
        <f>Table49[[#This Row],[Quantity]]*Table49[[#This Row],[Selling_Price]]</f>
        <v>1036381.5000000001</v>
      </c>
      <c r="N4264" s="1">
        <f>Table49[[#This Row],[Quantity]]*Table49[[#This Row],[Profit_Per_Quantity]]</f>
        <v>381316.50000000006</v>
      </c>
      <c r="O4264" s="1" t="s">
        <v>47</v>
      </c>
    </row>
    <row r="4265" spans="1:15" x14ac:dyDescent="0.3">
      <c r="A4265" s="1" t="s">
        <v>9637</v>
      </c>
      <c r="B4265" s="1" t="s">
        <v>2684</v>
      </c>
      <c r="C4265" s="14" t="s">
        <v>5096</v>
      </c>
      <c r="D4265" s="1" t="s">
        <v>13</v>
      </c>
      <c r="E4265" s="1" t="s">
        <v>28</v>
      </c>
      <c r="F4265" s="1" t="s">
        <v>32</v>
      </c>
      <c r="G4265" s="1" t="s">
        <v>42</v>
      </c>
      <c r="H4265" s="1">
        <v>1086</v>
      </c>
      <c r="I4265" s="1">
        <v>638.85</v>
      </c>
      <c r="J4265" s="1">
        <v>950.3</v>
      </c>
      <c r="K4265" s="1">
        <v>208</v>
      </c>
      <c r="L4265" s="1">
        <f>Table49[[#This Row],[Selling_Price]]-Table49[[#This Row],[Market_Price]]</f>
        <v>311.44999999999993</v>
      </c>
      <c r="M4265" s="1">
        <f>Table49[[#This Row],[Quantity]]*Table49[[#This Row],[Selling_Price]]</f>
        <v>197662.4</v>
      </c>
      <c r="N4265" s="1">
        <f>Table49[[#This Row],[Quantity]]*Table49[[#This Row],[Profit_Per_Quantity]]</f>
        <v>64781.599999999984</v>
      </c>
      <c r="O4265" s="1" t="s">
        <v>47</v>
      </c>
    </row>
    <row r="4266" spans="1:15" x14ac:dyDescent="0.3">
      <c r="A4266" s="1" t="s">
        <v>10245</v>
      </c>
      <c r="B4266" s="1" t="s">
        <v>3639</v>
      </c>
      <c r="C4266" s="14" t="s">
        <v>4986</v>
      </c>
      <c r="D4266" s="1" t="s">
        <v>15</v>
      </c>
      <c r="E4266" s="1" t="s">
        <v>28</v>
      </c>
      <c r="F4266" s="1" t="s">
        <v>32</v>
      </c>
      <c r="G4266" s="1" t="s">
        <v>37</v>
      </c>
      <c r="H4266" s="1">
        <v>1091</v>
      </c>
      <c r="I4266" s="1">
        <v>1492.71</v>
      </c>
      <c r="J4266" s="1">
        <v>2939.1</v>
      </c>
      <c r="K4266" s="1">
        <v>107</v>
      </c>
      <c r="L4266" s="1">
        <f>Table49[[#This Row],[Selling_Price]]-Table49[[#This Row],[Market_Price]]</f>
        <v>1446.3899999999999</v>
      </c>
      <c r="M4266" s="1">
        <f>Table49[[#This Row],[Quantity]]*Table49[[#This Row],[Selling_Price]]</f>
        <v>314483.7</v>
      </c>
      <c r="N4266" s="1">
        <f>Table49[[#This Row],[Quantity]]*Table49[[#This Row],[Profit_Per_Quantity]]</f>
        <v>154763.72999999998</v>
      </c>
      <c r="O4266" s="1" t="s">
        <v>47</v>
      </c>
    </row>
    <row r="4267" spans="1:15" x14ac:dyDescent="0.3">
      <c r="A4267" s="1" t="s">
        <v>7327</v>
      </c>
      <c r="B4267" s="1" t="s">
        <v>4316</v>
      </c>
      <c r="C4267" s="14" t="s">
        <v>4388</v>
      </c>
      <c r="D4267" s="1" t="s">
        <v>13</v>
      </c>
      <c r="E4267" s="1" t="s">
        <v>21</v>
      </c>
      <c r="F4267" s="1" t="s">
        <v>31</v>
      </c>
      <c r="G4267" s="1" t="s">
        <v>42</v>
      </c>
      <c r="H4267" s="1">
        <v>1017</v>
      </c>
      <c r="I4267" s="1">
        <v>1345.25</v>
      </c>
      <c r="J4267" s="1">
        <v>2510</v>
      </c>
      <c r="K4267" s="1">
        <v>447</v>
      </c>
      <c r="L4267" s="1">
        <f>Table49[[#This Row],[Selling_Price]]-Table49[[#This Row],[Market_Price]]</f>
        <v>1164.75</v>
      </c>
      <c r="M4267" s="1">
        <f>Table49[[#This Row],[Quantity]]*Table49[[#This Row],[Selling_Price]]</f>
        <v>1121970</v>
      </c>
      <c r="N4267" s="1">
        <f>Table49[[#This Row],[Quantity]]*Table49[[#This Row],[Profit_Per_Quantity]]</f>
        <v>520643.25</v>
      </c>
      <c r="O4267" s="1" t="s">
        <v>47</v>
      </c>
    </row>
    <row r="4268" spans="1:15" x14ac:dyDescent="0.3">
      <c r="A4268" s="1" t="s">
        <v>10553</v>
      </c>
      <c r="B4268" s="1" t="s">
        <v>4119</v>
      </c>
      <c r="C4268" s="14" t="s">
        <v>4581</v>
      </c>
      <c r="D4268" s="1" t="s">
        <v>20</v>
      </c>
      <c r="E4268" s="1" t="s">
        <v>29</v>
      </c>
      <c r="F4268" s="1" t="s">
        <v>31</v>
      </c>
      <c r="G4268" s="1" t="s">
        <v>41</v>
      </c>
      <c r="H4268" s="1">
        <v>1019</v>
      </c>
      <c r="I4268" s="1">
        <v>1641.85</v>
      </c>
      <c r="J4268" s="1">
        <v>2068.46</v>
      </c>
      <c r="K4268" s="1">
        <v>416</v>
      </c>
      <c r="L4268" s="1">
        <f>Table49[[#This Row],[Selling_Price]]-Table49[[#This Row],[Market_Price]]</f>
        <v>426.61000000000013</v>
      </c>
      <c r="M4268" s="1">
        <f>Table49[[#This Row],[Quantity]]*Table49[[#This Row],[Selling_Price]]</f>
        <v>860479.36</v>
      </c>
      <c r="N4268" s="1">
        <f>Table49[[#This Row],[Quantity]]*Table49[[#This Row],[Profit_Per_Quantity]]</f>
        <v>177469.76000000007</v>
      </c>
      <c r="O4268" s="1" t="s">
        <v>47</v>
      </c>
    </row>
    <row r="4269" spans="1:15" x14ac:dyDescent="0.3">
      <c r="A4269" s="1" t="s">
        <v>8955</v>
      </c>
      <c r="B4269" s="1" t="s">
        <v>1602</v>
      </c>
      <c r="C4269" s="14" t="s">
        <v>5968</v>
      </c>
      <c r="D4269" s="1" t="s">
        <v>15</v>
      </c>
      <c r="E4269" s="1" t="s">
        <v>25</v>
      </c>
      <c r="F4269" s="1" t="s">
        <v>32</v>
      </c>
      <c r="G4269" s="1" t="s">
        <v>42</v>
      </c>
      <c r="H4269" s="1">
        <v>1097</v>
      </c>
      <c r="I4269" s="1">
        <v>532.54</v>
      </c>
      <c r="J4269" s="1">
        <v>989.49</v>
      </c>
      <c r="K4269" s="1">
        <v>7</v>
      </c>
      <c r="L4269" s="1">
        <f>Table49[[#This Row],[Selling_Price]]-Table49[[#This Row],[Market_Price]]</f>
        <v>456.95000000000005</v>
      </c>
      <c r="M4269" s="1">
        <f>Table49[[#This Row],[Quantity]]*Table49[[#This Row],[Selling_Price]]</f>
        <v>6926.43</v>
      </c>
      <c r="N4269" s="1">
        <f>Table49[[#This Row],[Quantity]]*Table49[[#This Row],[Profit_Per_Quantity]]</f>
        <v>3198.6500000000005</v>
      </c>
      <c r="O4269" s="1" t="s">
        <v>47</v>
      </c>
    </row>
    <row r="4270" spans="1:15" x14ac:dyDescent="0.3">
      <c r="A4270" s="1" t="s">
        <v>6853</v>
      </c>
      <c r="B4270" s="1" t="s">
        <v>348</v>
      </c>
      <c r="C4270" s="14" t="s">
        <v>4433</v>
      </c>
      <c r="D4270" s="1" t="s">
        <v>12</v>
      </c>
      <c r="E4270" s="1" t="s">
        <v>26</v>
      </c>
      <c r="F4270" s="1" t="s">
        <v>33</v>
      </c>
      <c r="G4270" s="1" t="s">
        <v>40</v>
      </c>
      <c r="H4270" s="1">
        <v>1059</v>
      </c>
      <c r="I4270" s="1">
        <v>1746.26</v>
      </c>
      <c r="J4270" s="1">
        <v>1929.23</v>
      </c>
      <c r="K4270" s="1">
        <v>360</v>
      </c>
      <c r="L4270" s="1">
        <f>Table49[[#This Row],[Selling_Price]]-Table49[[#This Row],[Market_Price]]</f>
        <v>182.97000000000003</v>
      </c>
      <c r="M4270" s="1">
        <f>Table49[[#This Row],[Quantity]]*Table49[[#This Row],[Selling_Price]]</f>
        <v>694522.8</v>
      </c>
      <c r="N4270" s="1">
        <f>Table49[[#This Row],[Quantity]]*Table49[[#This Row],[Profit_Per_Quantity]]</f>
        <v>65869.200000000012</v>
      </c>
      <c r="O4270" s="1" t="s">
        <v>47</v>
      </c>
    </row>
    <row r="4271" spans="1:15" x14ac:dyDescent="0.3">
      <c r="A4271" s="1" t="s">
        <v>7160</v>
      </c>
      <c r="B4271" s="1" t="s">
        <v>1742</v>
      </c>
      <c r="C4271" s="14" t="s">
        <v>4423</v>
      </c>
      <c r="D4271" s="1" t="s">
        <v>16</v>
      </c>
      <c r="E4271" s="1" t="s">
        <v>29</v>
      </c>
      <c r="F4271" s="1" t="s">
        <v>32</v>
      </c>
      <c r="G4271" s="1" t="s">
        <v>42</v>
      </c>
      <c r="H4271" s="1">
        <v>1029</v>
      </c>
      <c r="I4271" s="1">
        <v>225.22</v>
      </c>
      <c r="J4271" s="1">
        <v>369.83</v>
      </c>
      <c r="K4271" s="1">
        <v>58</v>
      </c>
      <c r="L4271" s="1">
        <f>Table49[[#This Row],[Selling_Price]]-Table49[[#This Row],[Market_Price]]</f>
        <v>144.60999999999999</v>
      </c>
      <c r="M4271" s="1">
        <f>Table49[[#This Row],[Quantity]]*Table49[[#This Row],[Selling_Price]]</f>
        <v>21450.14</v>
      </c>
      <c r="N4271" s="1">
        <f>Table49[[#This Row],[Quantity]]*Table49[[#This Row],[Profit_Per_Quantity]]</f>
        <v>8387.3799999999992</v>
      </c>
      <c r="O4271" s="1" t="s">
        <v>47</v>
      </c>
    </row>
    <row r="4272" spans="1:15" x14ac:dyDescent="0.3">
      <c r="A4272" s="1" t="s">
        <v>8273</v>
      </c>
      <c r="B4272" s="1" t="s">
        <v>483</v>
      </c>
      <c r="C4272" s="14" t="s">
        <v>4622</v>
      </c>
      <c r="D4272" s="1" t="s">
        <v>11</v>
      </c>
      <c r="E4272" s="1" t="s">
        <v>26</v>
      </c>
      <c r="F4272" s="1" t="s">
        <v>35</v>
      </c>
      <c r="G4272" s="1" t="s">
        <v>4352</v>
      </c>
      <c r="H4272" s="1">
        <v>1038</v>
      </c>
      <c r="I4272" s="1">
        <v>1150.02</v>
      </c>
      <c r="J4272" s="1">
        <v>2299.59</v>
      </c>
      <c r="K4272" s="1">
        <v>39</v>
      </c>
      <c r="L4272" s="1">
        <f>Table49[[#This Row],[Selling_Price]]-Table49[[#This Row],[Market_Price]]</f>
        <v>1149.5700000000002</v>
      </c>
      <c r="M4272" s="1">
        <f>Table49[[#This Row],[Quantity]]*Table49[[#This Row],[Selling_Price]]</f>
        <v>89684.010000000009</v>
      </c>
      <c r="N4272" s="1">
        <f>Table49[[#This Row],[Quantity]]*Table49[[#This Row],[Profit_Per_Quantity]]</f>
        <v>44833.23</v>
      </c>
      <c r="O4272" s="1" t="s">
        <v>47</v>
      </c>
    </row>
    <row r="4273" spans="1:15" x14ac:dyDescent="0.3">
      <c r="A4273" s="1" t="s">
        <v>9856</v>
      </c>
      <c r="B4273" s="1" t="s">
        <v>3032</v>
      </c>
      <c r="C4273" s="14" t="s">
        <v>5121</v>
      </c>
      <c r="D4273" s="1" t="s">
        <v>18</v>
      </c>
      <c r="E4273" s="1" t="s">
        <v>30</v>
      </c>
      <c r="F4273" s="1" t="s">
        <v>33</v>
      </c>
      <c r="G4273" s="1" t="s">
        <v>38</v>
      </c>
      <c r="H4273" s="1">
        <v>1068</v>
      </c>
      <c r="I4273" s="1">
        <v>76.45</v>
      </c>
      <c r="J4273" s="1">
        <v>132.56</v>
      </c>
      <c r="K4273" s="1">
        <v>373</v>
      </c>
      <c r="L4273" s="1">
        <f>Table49[[#This Row],[Selling_Price]]-Table49[[#This Row],[Market_Price]]</f>
        <v>56.11</v>
      </c>
      <c r="M4273" s="1">
        <f>Table49[[#This Row],[Quantity]]*Table49[[#This Row],[Selling_Price]]</f>
        <v>49444.88</v>
      </c>
      <c r="N4273" s="1">
        <f>Table49[[#This Row],[Quantity]]*Table49[[#This Row],[Profit_Per_Quantity]]</f>
        <v>20929.03</v>
      </c>
      <c r="O4273" s="1" t="s">
        <v>47</v>
      </c>
    </row>
    <row r="4274" spans="1:15" x14ac:dyDescent="0.3">
      <c r="A4274" s="1" t="s">
        <v>7898</v>
      </c>
      <c r="B4274" s="1" t="s">
        <v>1888</v>
      </c>
      <c r="C4274" s="14" t="s">
        <v>5033</v>
      </c>
      <c r="D4274" s="1" t="s">
        <v>15</v>
      </c>
      <c r="E4274" s="1" t="s">
        <v>4351</v>
      </c>
      <c r="F4274" s="1" t="s">
        <v>31</v>
      </c>
      <c r="G4274" s="1" t="s">
        <v>43</v>
      </c>
      <c r="H4274" s="1">
        <v>1097</v>
      </c>
      <c r="I4274" s="1">
        <v>1737.98</v>
      </c>
      <c r="J4274" s="1">
        <v>3107.46</v>
      </c>
      <c r="K4274" s="1">
        <v>336</v>
      </c>
      <c r="L4274" s="1">
        <f>Table49[[#This Row],[Selling_Price]]-Table49[[#This Row],[Market_Price]]</f>
        <v>1369.48</v>
      </c>
      <c r="M4274" s="1">
        <f>Table49[[#This Row],[Quantity]]*Table49[[#This Row],[Selling_Price]]</f>
        <v>1044106.56</v>
      </c>
      <c r="N4274" s="1">
        <f>Table49[[#This Row],[Quantity]]*Table49[[#This Row],[Profit_Per_Quantity]]</f>
        <v>460145.28</v>
      </c>
      <c r="O4274" s="1" t="s">
        <v>47</v>
      </c>
    </row>
    <row r="4275" spans="1:15" x14ac:dyDescent="0.3">
      <c r="A4275" s="1" t="s">
        <v>10506</v>
      </c>
      <c r="B4275" s="1" t="s">
        <v>4038</v>
      </c>
      <c r="C4275" s="14" t="s">
        <v>4625</v>
      </c>
      <c r="D4275" s="1" t="s">
        <v>15</v>
      </c>
      <c r="E4275" s="1" t="s">
        <v>4351</v>
      </c>
      <c r="F4275" s="1" t="s">
        <v>35</v>
      </c>
      <c r="G4275" s="1" t="s">
        <v>36</v>
      </c>
      <c r="H4275" s="1">
        <v>1067</v>
      </c>
      <c r="I4275" s="1">
        <v>883.5</v>
      </c>
      <c r="J4275" s="1">
        <v>1607.3</v>
      </c>
      <c r="K4275" s="1">
        <v>14</v>
      </c>
      <c r="L4275" s="1">
        <f>Table49[[#This Row],[Selling_Price]]-Table49[[#This Row],[Market_Price]]</f>
        <v>723.8</v>
      </c>
      <c r="M4275" s="1">
        <f>Table49[[#This Row],[Quantity]]*Table49[[#This Row],[Selling_Price]]</f>
        <v>22502.2</v>
      </c>
      <c r="N4275" s="1">
        <f>Table49[[#This Row],[Quantity]]*Table49[[#This Row],[Profit_Per_Quantity]]</f>
        <v>10133.199999999999</v>
      </c>
      <c r="O4275" s="1" t="s">
        <v>47</v>
      </c>
    </row>
    <row r="4276" spans="1:15" x14ac:dyDescent="0.3">
      <c r="A4276" s="1" t="s">
        <v>10116</v>
      </c>
      <c r="B4276" s="1" t="s">
        <v>2573</v>
      </c>
      <c r="C4276" s="14" t="s">
        <v>5124</v>
      </c>
      <c r="D4276" s="1" t="s">
        <v>14</v>
      </c>
      <c r="E4276" s="1" t="s">
        <v>4349</v>
      </c>
      <c r="F4276" s="1" t="s">
        <v>31</v>
      </c>
      <c r="G4276" s="1" t="s">
        <v>45</v>
      </c>
      <c r="H4276" s="1">
        <v>1047</v>
      </c>
      <c r="I4276" s="1">
        <v>757.23</v>
      </c>
      <c r="J4276" s="1">
        <v>1110.99</v>
      </c>
      <c r="K4276" s="1">
        <v>168</v>
      </c>
      <c r="L4276" s="1">
        <f>Table49[[#This Row],[Selling_Price]]-Table49[[#This Row],[Market_Price]]</f>
        <v>353.76</v>
      </c>
      <c r="M4276" s="1">
        <f>Table49[[#This Row],[Quantity]]*Table49[[#This Row],[Selling_Price]]</f>
        <v>186646.32</v>
      </c>
      <c r="N4276" s="1">
        <f>Table49[[#This Row],[Quantity]]*Table49[[#This Row],[Profit_Per_Quantity]]</f>
        <v>59431.68</v>
      </c>
      <c r="O4276" s="1" t="s">
        <v>47</v>
      </c>
    </row>
    <row r="4277" spans="1:15" x14ac:dyDescent="0.3">
      <c r="A4277" s="1" t="s">
        <v>8406</v>
      </c>
      <c r="B4277" s="1" t="s">
        <v>702</v>
      </c>
      <c r="C4277" s="14" t="s">
        <v>4929</v>
      </c>
      <c r="D4277" s="1" t="s">
        <v>13</v>
      </c>
      <c r="E4277" s="1" t="s">
        <v>25</v>
      </c>
      <c r="F4277" s="1" t="s">
        <v>32</v>
      </c>
      <c r="G4277" s="1" t="s">
        <v>42</v>
      </c>
      <c r="H4277" s="1">
        <v>1053</v>
      </c>
      <c r="I4277" s="1">
        <v>1963.46</v>
      </c>
      <c r="J4277" s="1">
        <v>3857.36</v>
      </c>
      <c r="K4277" s="1">
        <v>98</v>
      </c>
      <c r="L4277" s="1">
        <f>Table49[[#This Row],[Selling_Price]]-Table49[[#This Row],[Market_Price]]</f>
        <v>1893.9</v>
      </c>
      <c r="M4277" s="1">
        <f>Table49[[#This Row],[Quantity]]*Table49[[#This Row],[Selling_Price]]</f>
        <v>378021.28</v>
      </c>
      <c r="N4277" s="1">
        <f>Table49[[#This Row],[Quantity]]*Table49[[#This Row],[Profit_Per_Quantity]]</f>
        <v>185602.2</v>
      </c>
      <c r="O4277" s="1" t="s">
        <v>47</v>
      </c>
    </row>
    <row r="4278" spans="1:15" x14ac:dyDescent="0.3">
      <c r="A4278" s="1" t="s">
        <v>9479</v>
      </c>
      <c r="B4278" s="1" t="s">
        <v>2433</v>
      </c>
      <c r="C4278" s="14" t="s">
        <v>5696</v>
      </c>
      <c r="D4278" s="1" t="s">
        <v>12</v>
      </c>
      <c r="E4278" s="1" t="s">
        <v>25</v>
      </c>
      <c r="F4278" s="1" t="s">
        <v>32</v>
      </c>
      <c r="G4278" s="1" t="s">
        <v>37</v>
      </c>
      <c r="H4278" s="1">
        <v>1056</v>
      </c>
      <c r="I4278" s="1">
        <v>1761.41</v>
      </c>
      <c r="J4278" s="1">
        <v>3337.91</v>
      </c>
      <c r="K4278" s="1">
        <v>7</v>
      </c>
      <c r="L4278" s="1">
        <f>Table49[[#This Row],[Selling_Price]]-Table49[[#This Row],[Market_Price]]</f>
        <v>1576.4999999999998</v>
      </c>
      <c r="M4278" s="1">
        <f>Table49[[#This Row],[Quantity]]*Table49[[#This Row],[Selling_Price]]</f>
        <v>23365.37</v>
      </c>
      <c r="N4278" s="1">
        <f>Table49[[#This Row],[Quantity]]*Table49[[#This Row],[Profit_Per_Quantity]]</f>
        <v>11035.499999999998</v>
      </c>
      <c r="O4278" s="1" t="s">
        <v>47</v>
      </c>
    </row>
    <row r="4279" spans="1:15" x14ac:dyDescent="0.3">
      <c r="A4279" s="1" t="s">
        <v>8023</v>
      </c>
      <c r="B4279" s="1" t="s">
        <v>293</v>
      </c>
      <c r="C4279" s="14" t="s">
        <v>4504</v>
      </c>
      <c r="D4279" s="1" t="s">
        <v>19</v>
      </c>
      <c r="E4279" s="1" t="s">
        <v>27</v>
      </c>
      <c r="F4279" s="1" t="s">
        <v>34</v>
      </c>
      <c r="G4279" s="1" t="s">
        <v>36</v>
      </c>
      <c r="H4279" s="1">
        <v>1033</v>
      </c>
      <c r="I4279" s="1">
        <v>1747.52</v>
      </c>
      <c r="J4279" s="1">
        <v>2792.68</v>
      </c>
      <c r="K4279" s="1">
        <v>122</v>
      </c>
      <c r="L4279" s="1">
        <f>Table49[[#This Row],[Selling_Price]]-Table49[[#This Row],[Market_Price]]</f>
        <v>1045.1599999999999</v>
      </c>
      <c r="M4279" s="1">
        <f>Table49[[#This Row],[Quantity]]*Table49[[#This Row],[Selling_Price]]</f>
        <v>340706.95999999996</v>
      </c>
      <c r="N4279" s="1">
        <f>Table49[[#This Row],[Quantity]]*Table49[[#This Row],[Profit_Per_Quantity]]</f>
        <v>127509.51999999999</v>
      </c>
      <c r="O4279" s="1" t="s">
        <v>47</v>
      </c>
    </row>
    <row r="4280" spans="1:15" x14ac:dyDescent="0.3">
      <c r="A4280" s="1" t="s">
        <v>10370</v>
      </c>
      <c r="B4280" s="1" t="s">
        <v>3814</v>
      </c>
      <c r="C4280" s="14" t="s">
        <v>4845</v>
      </c>
      <c r="D4280" s="1" t="s">
        <v>11</v>
      </c>
      <c r="E4280" s="1" t="s">
        <v>25</v>
      </c>
      <c r="F4280" s="1" t="s">
        <v>31</v>
      </c>
      <c r="G4280" s="1" t="s">
        <v>37</v>
      </c>
      <c r="H4280" s="1">
        <v>1011</v>
      </c>
      <c r="I4280" s="1">
        <v>1829.1</v>
      </c>
      <c r="J4280" s="1">
        <v>2109.06</v>
      </c>
      <c r="K4280" s="1">
        <v>487</v>
      </c>
      <c r="L4280" s="1">
        <f>Table49[[#This Row],[Selling_Price]]-Table49[[#This Row],[Market_Price]]</f>
        <v>279.96000000000004</v>
      </c>
      <c r="M4280" s="1">
        <f>Table49[[#This Row],[Quantity]]*Table49[[#This Row],[Selling_Price]]</f>
        <v>1027112.22</v>
      </c>
      <c r="N4280" s="1">
        <f>Table49[[#This Row],[Quantity]]*Table49[[#This Row],[Profit_Per_Quantity]]</f>
        <v>136340.52000000002</v>
      </c>
      <c r="O4280" s="1" t="s">
        <v>47</v>
      </c>
    </row>
    <row r="4281" spans="1:15" x14ac:dyDescent="0.3">
      <c r="A4281" s="1" t="s">
        <v>10311</v>
      </c>
      <c r="B4281" s="1" t="s">
        <v>3730</v>
      </c>
      <c r="C4281" s="14" t="s">
        <v>4911</v>
      </c>
      <c r="D4281" s="1" t="s">
        <v>15</v>
      </c>
      <c r="E4281" s="1" t="s">
        <v>27</v>
      </c>
      <c r="F4281" s="1" t="s">
        <v>35</v>
      </c>
      <c r="G4281" s="1" t="s">
        <v>41</v>
      </c>
      <c r="H4281" s="1">
        <v>1001</v>
      </c>
      <c r="I4281" s="1">
        <v>825.02</v>
      </c>
      <c r="J4281" s="1">
        <v>1374.75</v>
      </c>
      <c r="K4281" s="1">
        <v>122</v>
      </c>
      <c r="L4281" s="1">
        <f>Table49[[#This Row],[Selling_Price]]-Table49[[#This Row],[Market_Price]]</f>
        <v>549.73</v>
      </c>
      <c r="M4281" s="1">
        <f>Table49[[#This Row],[Quantity]]*Table49[[#This Row],[Selling_Price]]</f>
        <v>167719.5</v>
      </c>
      <c r="N4281" s="1">
        <f>Table49[[#This Row],[Quantity]]*Table49[[#This Row],[Profit_Per_Quantity]]</f>
        <v>67067.06</v>
      </c>
      <c r="O4281" s="1" t="s">
        <v>47</v>
      </c>
    </row>
    <row r="4282" spans="1:15" x14ac:dyDescent="0.3">
      <c r="A4282" s="1" t="s">
        <v>9078</v>
      </c>
      <c r="B4282" s="1" t="s">
        <v>1804</v>
      </c>
      <c r="C4282" s="14" t="s">
        <v>5604</v>
      </c>
      <c r="D4282" s="1" t="s">
        <v>12</v>
      </c>
      <c r="E4282" s="1" t="s">
        <v>28</v>
      </c>
      <c r="F4282" s="1" t="s">
        <v>31</v>
      </c>
      <c r="G4282" s="1" t="s">
        <v>44</v>
      </c>
      <c r="H4282" s="1">
        <v>1042</v>
      </c>
      <c r="I4282" s="1">
        <v>821.29</v>
      </c>
      <c r="J4282" s="1">
        <v>1039.3399999999999</v>
      </c>
      <c r="K4282" s="1">
        <v>31</v>
      </c>
      <c r="L4282" s="1">
        <f>Table49[[#This Row],[Selling_Price]]-Table49[[#This Row],[Market_Price]]</f>
        <v>218.04999999999995</v>
      </c>
      <c r="M4282" s="1">
        <f>Table49[[#This Row],[Quantity]]*Table49[[#This Row],[Selling_Price]]</f>
        <v>32219.539999999997</v>
      </c>
      <c r="N4282" s="1">
        <f>Table49[[#This Row],[Quantity]]*Table49[[#This Row],[Profit_Per_Quantity]]</f>
        <v>6759.5499999999984</v>
      </c>
      <c r="O4282" s="1" t="s">
        <v>47</v>
      </c>
    </row>
    <row r="4283" spans="1:15" x14ac:dyDescent="0.3">
      <c r="A4283" s="1" t="s">
        <v>8224</v>
      </c>
      <c r="B4283" s="1" t="s">
        <v>399</v>
      </c>
      <c r="C4283" s="14" t="s">
        <v>5665</v>
      </c>
      <c r="D4283" s="1" t="s">
        <v>14</v>
      </c>
      <c r="E4283" s="1" t="s">
        <v>26</v>
      </c>
      <c r="F4283" s="1" t="s">
        <v>31</v>
      </c>
      <c r="G4283" s="1" t="s">
        <v>37</v>
      </c>
      <c r="H4283" s="1">
        <v>1038</v>
      </c>
      <c r="I4283" s="1">
        <v>1883.25</v>
      </c>
      <c r="J4283" s="1">
        <v>2880.73</v>
      </c>
      <c r="K4283" s="1">
        <v>265</v>
      </c>
      <c r="L4283" s="1">
        <f>Table49[[#This Row],[Selling_Price]]-Table49[[#This Row],[Market_Price]]</f>
        <v>997.48</v>
      </c>
      <c r="M4283" s="1">
        <f>Table49[[#This Row],[Quantity]]*Table49[[#This Row],[Selling_Price]]</f>
        <v>763393.45</v>
      </c>
      <c r="N4283" s="1">
        <f>Table49[[#This Row],[Quantity]]*Table49[[#This Row],[Profit_Per_Quantity]]</f>
        <v>264332.2</v>
      </c>
      <c r="O4283" s="1" t="s">
        <v>47</v>
      </c>
    </row>
    <row r="4284" spans="1:15" x14ac:dyDescent="0.3">
      <c r="A4284" s="1" t="s">
        <v>7118</v>
      </c>
      <c r="B4284" s="1" t="s">
        <v>3136</v>
      </c>
      <c r="C4284" s="14" t="s">
        <v>5328</v>
      </c>
      <c r="D4284" s="1" t="s">
        <v>17</v>
      </c>
      <c r="E4284" s="1" t="s">
        <v>29</v>
      </c>
      <c r="F4284" s="1" t="s">
        <v>35</v>
      </c>
      <c r="G4284" s="1" t="s">
        <v>45</v>
      </c>
      <c r="H4284" s="1">
        <v>1066</v>
      </c>
      <c r="I4284" s="1">
        <v>1532.08</v>
      </c>
      <c r="J4284" s="1">
        <v>2474.2600000000002</v>
      </c>
      <c r="K4284" s="1">
        <v>78</v>
      </c>
      <c r="L4284" s="1">
        <f>Table49[[#This Row],[Selling_Price]]-Table49[[#This Row],[Market_Price]]</f>
        <v>942.18000000000029</v>
      </c>
      <c r="M4284" s="1">
        <f>Table49[[#This Row],[Quantity]]*Table49[[#This Row],[Selling_Price]]</f>
        <v>192992.28000000003</v>
      </c>
      <c r="N4284" s="1">
        <f>Table49[[#This Row],[Quantity]]*Table49[[#This Row],[Profit_Per_Quantity]]</f>
        <v>73490.040000000023</v>
      </c>
      <c r="O4284" s="1" t="s">
        <v>47</v>
      </c>
    </row>
    <row r="4285" spans="1:15" x14ac:dyDescent="0.3">
      <c r="A4285" s="1" t="s">
        <v>7999</v>
      </c>
      <c r="B4285" s="1" t="s">
        <v>2600</v>
      </c>
      <c r="C4285" s="14" t="s">
        <v>5394</v>
      </c>
      <c r="D4285" s="1" t="s">
        <v>13</v>
      </c>
      <c r="E4285" s="1" t="s">
        <v>27</v>
      </c>
      <c r="F4285" s="1" t="s">
        <v>34</v>
      </c>
      <c r="G4285" s="1" t="s">
        <v>38</v>
      </c>
      <c r="H4285" s="1">
        <v>1075</v>
      </c>
      <c r="I4285" s="1">
        <v>1624.89</v>
      </c>
      <c r="J4285" s="1">
        <v>1888.4</v>
      </c>
      <c r="K4285" s="1">
        <v>453</v>
      </c>
      <c r="L4285" s="1">
        <f>Table49[[#This Row],[Selling_Price]]-Table49[[#This Row],[Market_Price]]</f>
        <v>263.51</v>
      </c>
      <c r="M4285" s="1">
        <f>Table49[[#This Row],[Quantity]]*Table49[[#This Row],[Selling_Price]]</f>
        <v>855445.20000000007</v>
      </c>
      <c r="N4285" s="1">
        <f>Table49[[#This Row],[Quantity]]*Table49[[#This Row],[Profit_Per_Quantity]]</f>
        <v>119370.03</v>
      </c>
      <c r="O4285" s="1" t="s">
        <v>47</v>
      </c>
    </row>
    <row r="4286" spans="1:15" x14ac:dyDescent="0.3">
      <c r="A4286" s="1" t="s">
        <v>10452</v>
      </c>
      <c r="B4286" s="1" t="s">
        <v>1839</v>
      </c>
      <c r="C4286" s="14" t="s">
        <v>4747</v>
      </c>
      <c r="D4286" s="1" t="s">
        <v>18</v>
      </c>
      <c r="E4286" s="1" t="s">
        <v>4349</v>
      </c>
      <c r="F4286" s="1" t="s">
        <v>33</v>
      </c>
      <c r="G4286" s="1" t="s">
        <v>42</v>
      </c>
      <c r="H4286" s="1">
        <v>1008</v>
      </c>
      <c r="I4286" s="1">
        <v>322.95999999999998</v>
      </c>
      <c r="J4286" s="1">
        <v>591.70000000000005</v>
      </c>
      <c r="K4286" s="1">
        <v>224</v>
      </c>
      <c r="L4286" s="1">
        <f>Table49[[#This Row],[Selling_Price]]-Table49[[#This Row],[Market_Price]]</f>
        <v>268.74000000000007</v>
      </c>
      <c r="M4286" s="1">
        <f>Table49[[#This Row],[Quantity]]*Table49[[#This Row],[Selling_Price]]</f>
        <v>132540.80000000002</v>
      </c>
      <c r="N4286" s="1">
        <f>Table49[[#This Row],[Quantity]]*Table49[[#This Row],[Profit_Per_Quantity]]</f>
        <v>60197.760000000017</v>
      </c>
      <c r="O4286" s="1" t="s">
        <v>47</v>
      </c>
    </row>
    <row r="4287" spans="1:15" x14ac:dyDescent="0.3">
      <c r="A4287" s="1" t="s">
        <v>8278</v>
      </c>
      <c r="B4287" s="1" t="s">
        <v>493</v>
      </c>
      <c r="C4287" s="14" t="s">
        <v>6230</v>
      </c>
      <c r="D4287" s="1" t="s">
        <v>20</v>
      </c>
      <c r="E4287" s="1" t="s">
        <v>21</v>
      </c>
      <c r="F4287" s="1" t="s">
        <v>32</v>
      </c>
      <c r="G4287" s="1" t="s">
        <v>44</v>
      </c>
      <c r="H4287" s="1">
        <v>1091</v>
      </c>
      <c r="I4287" s="1">
        <v>912.81</v>
      </c>
      <c r="J4287" s="1">
        <v>1150.4100000000001</v>
      </c>
      <c r="K4287" s="1">
        <v>414</v>
      </c>
      <c r="L4287" s="1">
        <f>Table49[[#This Row],[Selling_Price]]-Table49[[#This Row],[Market_Price]]</f>
        <v>237.60000000000014</v>
      </c>
      <c r="M4287" s="1">
        <f>Table49[[#This Row],[Quantity]]*Table49[[#This Row],[Selling_Price]]</f>
        <v>476269.74000000005</v>
      </c>
      <c r="N4287" s="1">
        <f>Table49[[#This Row],[Quantity]]*Table49[[#This Row],[Profit_Per_Quantity]]</f>
        <v>98366.400000000052</v>
      </c>
      <c r="O4287" s="1" t="s">
        <v>47</v>
      </c>
    </row>
    <row r="4288" spans="1:15" x14ac:dyDescent="0.3">
      <c r="A4288" s="1" t="s">
        <v>9404</v>
      </c>
      <c r="B4288" s="1" t="s">
        <v>2312</v>
      </c>
      <c r="C4288" s="14" t="s">
        <v>4967</v>
      </c>
      <c r="D4288" s="1" t="s">
        <v>20</v>
      </c>
      <c r="E4288" s="1" t="s">
        <v>25</v>
      </c>
      <c r="F4288" s="1" t="s">
        <v>31</v>
      </c>
      <c r="G4288" s="1" t="s">
        <v>42</v>
      </c>
      <c r="H4288" s="1">
        <v>1059</v>
      </c>
      <c r="I4288" s="1">
        <v>1978.85</v>
      </c>
      <c r="J4288" s="1">
        <v>2313.11</v>
      </c>
      <c r="K4288" s="1">
        <v>346</v>
      </c>
      <c r="L4288" s="1">
        <f>Table49[[#This Row],[Selling_Price]]-Table49[[#This Row],[Market_Price]]</f>
        <v>334.26000000000022</v>
      </c>
      <c r="M4288" s="1">
        <f>Table49[[#This Row],[Quantity]]*Table49[[#This Row],[Selling_Price]]</f>
        <v>800336.06</v>
      </c>
      <c r="N4288" s="1">
        <f>Table49[[#This Row],[Quantity]]*Table49[[#This Row],[Profit_Per_Quantity]]</f>
        <v>115653.96000000008</v>
      </c>
      <c r="O4288" s="1" t="s">
        <v>47</v>
      </c>
    </row>
    <row r="4289" spans="1:15" x14ac:dyDescent="0.3">
      <c r="A4289" s="1" t="s">
        <v>8209</v>
      </c>
      <c r="B4289" s="1" t="s">
        <v>372</v>
      </c>
      <c r="C4289" s="14" t="s">
        <v>4811</v>
      </c>
      <c r="D4289" s="1" t="s">
        <v>20</v>
      </c>
      <c r="E4289" s="1" t="s">
        <v>4349</v>
      </c>
      <c r="F4289" s="1" t="s">
        <v>35</v>
      </c>
      <c r="G4289" s="1" t="s">
        <v>38</v>
      </c>
      <c r="H4289" s="1">
        <v>1077</v>
      </c>
      <c r="I4289" s="1">
        <v>1287.19</v>
      </c>
      <c r="J4289" s="1">
        <v>2031.53</v>
      </c>
      <c r="K4289" s="1">
        <v>247</v>
      </c>
      <c r="L4289" s="1">
        <f>Table49[[#This Row],[Selling_Price]]-Table49[[#This Row],[Market_Price]]</f>
        <v>744.33999999999992</v>
      </c>
      <c r="M4289" s="1">
        <f>Table49[[#This Row],[Quantity]]*Table49[[#This Row],[Selling_Price]]</f>
        <v>501787.91</v>
      </c>
      <c r="N4289" s="1">
        <f>Table49[[#This Row],[Quantity]]*Table49[[#This Row],[Profit_Per_Quantity]]</f>
        <v>183851.97999999998</v>
      </c>
      <c r="O4289" s="1" t="s">
        <v>47</v>
      </c>
    </row>
    <row r="4290" spans="1:15" x14ac:dyDescent="0.3">
      <c r="A4290" s="1" t="s">
        <v>7035</v>
      </c>
      <c r="B4290" s="1" t="s">
        <v>118</v>
      </c>
      <c r="C4290" s="14" t="s">
        <v>5057</v>
      </c>
      <c r="D4290" s="1" t="s">
        <v>19</v>
      </c>
      <c r="E4290" s="1" t="s">
        <v>4349</v>
      </c>
      <c r="F4290" s="1" t="s">
        <v>33</v>
      </c>
      <c r="G4290" s="1" t="s">
        <v>42</v>
      </c>
      <c r="H4290" s="1">
        <v>1051</v>
      </c>
      <c r="I4290" s="1">
        <v>1601.51</v>
      </c>
      <c r="J4290" s="1">
        <v>2747.11</v>
      </c>
      <c r="K4290" s="1">
        <v>479</v>
      </c>
      <c r="L4290" s="1">
        <f>Table49[[#This Row],[Selling_Price]]-Table49[[#This Row],[Market_Price]]</f>
        <v>1145.6000000000001</v>
      </c>
      <c r="M4290" s="1">
        <f>Table49[[#This Row],[Quantity]]*Table49[[#This Row],[Selling_Price]]</f>
        <v>1315865.6900000002</v>
      </c>
      <c r="N4290" s="1">
        <f>Table49[[#This Row],[Quantity]]*Table49[[#This Row],[Profit_Per_Quantity]]</f>
        <v>548742.40000000002</v>
      </c>
      <c r="O4290" s="1" t="s">
        <v>47</v>
      </c>
    </row>
    <row r="4291" spans="1:15" x14ac:dyDescent="0.3">
      <c r="A4291" s="1" t="s">
        <v>8920</v>
      </c>
      <c r="B4291" s="1" t="s">
        <v>1537</v>
      </c>
      <c r="C4291" s="14" t="s">
        <v>5986</v>
      </c>
      <c r="D4291" s="1" t="s">
        <v>18</v>
      </c>
      <c r="E4291" s="1" t="s">
        <v>30</v>
      </c>
      <c r="F4291" s="1" t="s">
        <v>31</v>
      </c>
      <c r="G4291" s="1" t="s">
        <v>40</v>
      </c>
      <c r="H4291" s="1">
        <v>1053</v>
      </c>
      <c r="I4291" s="1">
        <v>603.83000000000004</v>
      </c>
      <c r="J4291" s="1">
        <v>800.72</v>
      </c>
      <c r="K4291" s="1">
        <v>416</v>
      </c>
      <c r="L4291" s="1">
        <f>Table49[[#This Row],[Selling_Price]]-Table49[[#This Row],[Market_Price]]</f>
        <v>196.89</v>
      </c>
      <c r="M4291" s="1">
        <f>Table49[[#This Row],[Quantity]]*Table49[[#This Row],[Selling_Price]]</f>
        <v>333099.52000000002</v>
      </c>
      <c r="N4291" s="1">
        <f>Table49[[#This Row],[Quantity]]*Table49[[#This Row],[Profit_Per_Quantity]]</f>
        <v>81906.239999999991</v>
      </c>
      <c r="O4291" s="1" t="s">
        <v>47</v>
      </c>
    </row>
    <row r="4292" spans="1:15" x14ac:dyDescent="0.3">
      <c r="A4292" s="1" t="s">
        <v>9213</v>
      </c>
      <c r="B4292" s="1" t="s">
        <v>2015</v>
      </c>
      <c r="C4292" s="14" t="s">
        <v>5850</v>
      </c>
      <c r="D4292" s="1" t="s">
        <v>19</v>
      </c>
      <c r="E4292" s="1" t="s">
        <v>28</v>
      </c>
      <c r="F4292" s="1" t="s">
        <v>33</v>
      </c>
      <c r="G4292" s="1" t="s">
        <v>45</v>
      </c>
      <c r="H4292" s="1">
        <v>1064</v>
      </c>
      <c r="I4292" s="1">
        <v>1972.12</v>
      </c>
      <c r="J4292" s="1">
        <v>3877.27</v>
      </c>
      <c r="K4292" s="1">
        <v>341</v>
      </c>
      <c r="L4292" s="1">
        <f>Table49[[#This Row],[Selling_Price]]-Table49[[#This Row],[Market_Price]]</f>
        <v>1905.15</v>
      </c>
      <c r="M4292" s="1">
        <f>Table49[[#This Row],[Quantity]]*Table49[[#This Row],[Selling_Price]]</f>
        <v>1322149.07</v>
      </c>
      <c r="N4292" s="1">
        <f>Table49[[#This Row],[Quantity]]*Table49[[#This Row],[Profit_Per_Quantity]]</f>
        <v>649656.15</v>
      </c>
      <c r="O4292" s="1" t="s">
        <v>47</v>
      </c>
    </row>
    <row r="4293" spans="1:15" x14ac:dyDescent="0.3">
      <c r="A4293" s="1" t="s">
        <v>7070</v>
      </c>
      <c r="B4293" s="1" t="s">
        <v>4031</v>
      </c>
      <c r="C4293" s="14" t="s">
        <v>4662</v>
      </c>
      <c r="D4293" s="1" t="s">
        <v>16</v>
      </c>
      <c r="E4293" s="1" t="s">
        <v>29</v>
      </c>
      <c r="F4293" s="1" t="s">
        <v>34</v>
      </c>
      <c r="G4293" s="1" t="s">
        <v>36</v>
      </c>
      <c r="H4293" s="1">
        <v>1082</v>
      </c>
      <c r="I4293" s="1">
        <v>1233.43</v>
      </c>
      <c r="J4293" s="1">
        <v>2169.46</v>
      </c>
      <c r="K4293" s="1">
        <v>241</v>
      </c>
      <c r="L4293" s="1">
        <f>Table49[[#This Row],[Selling_Price]]-Table49[[#This Row],[Market_Price]]</f>
        <v>936.03</v>
      </c>
      <c r="M4293" s="1">
        <f>Table49[[#This Row],[Quantity]]*Table49[[#This Row],[Selling_Price]]</f>
        <v>522839.86</v>
      </c>
      <c r="N4293" s="1">
        <f>Table49[[#This Row],[Quantity]]*Table49[[#This Row],[Profit_Per_Quantity]]</f>
        <v>225583.22999999998</v>
      </c>
      <c r="O4293" s="1" t="s">
        <v>47</v>
      </c>
    </row>
    <row r="4294" spans="1:15" x14ac:dyDescent="0.3">
      <c r="A4294" s="1" t="s">
        <v>8211</v>
      </c>
      <c r="B4294" s="1" t="s">
        <v>375</v>
      </c>
      <c r="C4294" s="14" t="s">
        <v>5598</v>
      </c>
      <c r="D4294" s="1" t="s">
        <v>13</v>
      </c>
      <c r="E4294" s="1" t="s">
        <v>4349</v>
      </c>
      <c r="F4294" s="1" t="s">
        <v>31</v>
      </c>
      <c r="G4294" s="1" t="s">
        <v>43</v>
      </c>
      <c r="H4294" s="1">
        <v>1038</v>
      </c>
      <c r="I4294" s="1">
        <v>174.2</v>
      </c>
      <c r="J4294" s="1">
        <v>286.87</v>
      </c>
      <c r="K4294" s="1">
        <v>282</v>
      </c>
      <c r="L4294" s="1">
        <f>Table49[[#This Row],[Selling_Price]]-Table49[[#This Row],[Market_Price]]</f>
        <v>112.67000000000002</v>
      </c>
      <c r="M4294" s="1">
        <f>Table49[[#This Row],[Quantity]]*Table49[[#This Row],[Selling_Price]]</f>
        <v>80897.34</v>
      </c>
      <c r="N4294" s="1">
        <f>Table49[[#This Row],[Quantity]]*Table49[[#This Row],[Profit_Per_Quantity]]</f>
        <v>31772.940000000006</v>
      </c>
      <c r="O4294" s="1" t="s">
        <v>47</v>
      </c>
    </row>
    <row r="4295" spans="1:15" x14ac:dyDescent="0.3">
      <c r="A4295" s="1" t="s">
        <v>9589</v>
      </c>
      <c r="B4295" s="1" t="s">
        <v>2605</v>
      </c>
      <c r="C4295" s="14" t="s">
        <v>5622</v>
      </c>
      <c r="D4295" s="1" t="s">
        <v>19</v>
      </c>
      <c r="E4295" s="1" t="s">
        <v>30</v>
      </c>
      <c r="F4295" s="1" t="s">
        <v>34</v>
      </c>
      <c r="G4295" s="1" t="s">
        <v>4352</v>
      </c>
      <c r="H4295" s="1">
        <v>1046</v>
      </c>
      <c r="I4295" s="1">
        <v>1292.83</v>
      </c>
      <c r="J4295" s="1">
        <v>1653.57</v>
      </c>
      <c r="K4295" s="1">
        <v>362</v>
      </c>
      <c r="L4295" s="1">
        <f>Table49[[#This Row],[Selling_Price]]-Table49[[#This Row],[Market_Price]]</f>
        <v>360.74</v>
      </c>
      <c r="M4295" s="1">
        <f>Table49[[#This Row],[Quantity]]*Table49[[#This Row],[Selling_Price]]</f>
        <v>598592.34</v>
      </c>
      <c r="N4295" s="1">
        <f>Table49[[#This Row],[Quantity]]*Table49[[#This Row],[Profit_Per_Quantity]]</f>
        <v>130587.88</v>
      </c>
      <c r="O4295" s="1" t="s">
        <v>47</v>
      </c>
    </row>
    <row r="4296" spans="1:15" x14ac:dyDescent="0.3">
      <c r="A4296" s="1" t="s">
        <v>6305</v>
      </c>
      <c r="B4296" s="1" t="s">
        <v>3444</v>
      </c>
      <c r="C4296" s="14" t="s">
        <v>4885</v>
      </c>
      <c r="D4296" s="1" t="s">
        <v>18</v>
      </c>
      <c r="E4296" s="1" t="s">
        <v>30</v>
      </c>
      <c r="F4296" s="1" t="s">
        <v>32</v>
      </c>
      <c r="G4296" s="1" t="s">
        <v>41</v>
      </c>
      <c r="H4296" s="1">
        <v>1019</v>
      </c>
      <c r="I4296" s="1">
        <v>1762.77</v>
      </c>
      <c r="J4296" s="1">
        <v>3202.43</v>
      </c>
      <c r="K4296" s="1">
        <v>462</v>
      </c>
      <c r="L4296" s="1">
        <f>Table49[[#This Row],[Selling_Price]]-Table49[[#This Row],[Market_Price]]</f>
        <v>1439.6599999999999</v>
      </c>
      <c r="M4296" s="1">
        <f>Table49[[#This Row],[Quantity]]*Table49[[#This Row],[Selling_Price]]</f>
        <v>1479522.66</v>
      </c>
      <c r="N4296" s="1">
        <f>Table49[[#This Row],[Quantity]]*Table49[[#This Row],[Profit_Per_Quantity]]</f>
        <v>665122.91999999993</v>
      </c>
      <c r="O4296" s="1" t="s">
        <v>47</v>
      </c>
    </row>
    <row r="4297" spans="1:15" x14ac:dyDescent="0.3">
      <c r="A4297" s="1" t="s">
        <v>8296</v>
      </c>
      <c r="B4297" s="1" t="s">
        <v>524</v>
      </c>
      <c r="C4297" s="14" t="s">
        <v>4623</v>
      </c>
      <c r="D4297" s="1" t="s">
        <v>17</v>
      </c>
      <c r="E4297" s="1" t="s">
        <v>4351</v>
      </c>
      <c r="F4297" s="1" t="s">
        <v>35</v>
      </c>
      <c r="G4297" s="1" t="s">
        <v>41</v>
      </c>
      <c r="H4297" s="1">
        <v>1052</v>
      </c>
      <c r="I4297" s="1">
        <v>812.4</v>
      </c>
      <c r="J4297" s="1">
        <v>1226.24</v>
      </c>
      <c r="K4297" s="1">
        <v>466</v>
      </c>
      <c r="L4297" s="1">
        <f>Table49[[#This Row],[Selling_Price]]-Table49[[#This Row],[Market_Price]]</f>
        <v>413.84000000000003</v>
      </c>
      <c r="M4297" s="1">
        <f>Table49[[#This Row],[Quantity]]*Table49[[#This Row],[Selling_Price]]</f>
        <v>571427.83999999997</v>
      </c>
      <c r="N4297" s="1">
        <f>Table49[[#This Row],[Quantity]]*Table49[[#This Row],[Profit_Per_Quantity]]</f>
        <v>192849.44</v>
      </c>
      <c r="O4297" s="1" t="s">
        <v>47</v>
      </c>
    </row>
    <row r="4298" spans="1:15" x14ac:dyDescent="0.3">
      <c r="A4298" s="1" t="s">
        <v>8790</v>
      </c>
      <c r="B4298" s="1" t="s">
        <v>1324</v>
      </c>
      <c r="C4298" s="14" t="s">
        <v>4438</v>
      </c>
      <c r="D4298" s="1" t="s">
        <v>14</v>
      </c>
      <c r="E4298" s="1" t="s">
        <v>21</v>
      </c>
      <c r="F4298" s="1" t="s">
        <v>31</v>
      </c>
      <c r="G4298" s="1" t="s">
        <v>43</v>
      </c>
      <c r="H4298" s="1">
        <v>1050</v>
      </c>
      <c r="I4298" s="1">
        <v>1146.8399999999999</v>
      </c>
      <c r="J4298" s="1">
        <v>1511.15</v>
      </c>
      <c r="K4298" s="1">
        <v>427</v>
      </c>
      <c r="L4298" s="1">
        <f>Table49[[#This Row],[Selling_Price]]-Table49[[#This Row],[Market_Price]]</f>
        <v>364.31000000000017</v>
      </c>
      <c r="M4298" s="1">
        <f>Table49[[#This Row],[Quantity]]*Table49[[#This Row],[Selling_Price]]</f>
        <v>645261.05000000005</v>
      </c>
      <c r="N4298" s="1">
        <f>Table49[[#This Row],[Quantity]]*Table49[[#This Row],[Profit_Per_Quantity]]</f>
        <v>155560.37000000008</v>
      </c>
      <c r="O4298" s="1" t="s">
        <v>47</v>
      </c>
    </row>
    <row r="4299" spans="1:15" x14ac:dyDescent="0.3">
      <c r="A4299" s="1" t="s">
        <v>6427</v>
      </c>
      <c r="B4299" s="1" t="s">
        <v>4037</v>
      </c>
      <c r="C4299" s="14" t="s">
        <v>4657</v>
      </c>
      <c r="D4299" s="1" t="s">
        <v>19</v>
      </c>
      <c r="E4299" s="1" t="s">
        <v>27</v>
      </c>
      <c r="F4299" s="1" t="s">
        <v>32</v>
      </c>
      <c r="G4299" s="1" t="s">
        <v>40</v>
      </c>
      <c r="H4299" s="1">
        <v>1078</v>
      </c>
      <c r="I4299" s="1">
        <v>1323.96</v>
      </c>
      <c r="J4299" s="1">
        <v>2143.41</v>
      </c>
      <c r="K4299" s="1">
        <v>468</v>
      </c>
      <c r="L4299" s="1">
        <f>Table49[[#This Row],[Selling_Price]]-Table49[[#This Row],[Market_Price]]</f>
        <v>819.44999999999982</v>
      </c>
      <c r="M4299" s="1">
        <f>Table49[[#This Row],[Quantity]]*Table49[[#This Row],[Selling_Price]]</f>
        <v>1003115.8799999999</v>
      </c>
      <c r="N4299" s="1">
        <f>Table49[[#This Row],[Quantity]]*Table49[[#This Row],[Profit_Per_Quantity]]</f>
        <v>383502.59999999992</v>
      </c>
      <c r="O4299" s="1" t="s">
        <v>47</v>
      </c>
    </row>
    <row r="4300" spans="1:15" x14ac:dyDescent="0.3">
      <c r="A4300" s="1" t="s">
        <v>10105</v>
      </c>
      <c r="B4300" s="1" t="s">
        <v>3441</v>
      </c>
      <c r="C4300" s="14" t="s">
        <v>5136</v>
      </c>
      <c r="D4300" s="1" t="s">
        <v>14</v>
      </c>
      <c r="E4300" s="1" t="s">
        <v>30</v>
      </c>
      <c r="F4300" s="1" t="s">
        <v>32</v>
      </c>
      <c r="G4300" s="1" t="s">
        <v>44</v>
      </c>
      <c r="H4300" s="1">
        <v>1032</v>
      </c>
      <c r="I4300" s="1">
        <v>1438.06</v>
      </c>
      <c r="J4300" s="1">
        <v>1766.78</v>
      </c>
      <c r="K4300" s="1">
        <v>234</v>
      </c>
      <c r="L4300" s="1">
        <f>Table49[[#This Row],[Selling_Price]]-Table49[[#This Row],[Market_Price]]</f>
        <v>328.72</v>
      </c>
      <c r="M4300" s="1">
        <f>Table49[[#This Row],[Quantity]]*Table49[[#This Row],[Selling_Price]]</f>
        <v>413426.52</v>
      </c>
      <c r="N4300" s="1">
        <f>Table49[[#This Row],[Quantity]]*Table49[[#This Row],[Profit_Per_Quantity]]</f>
        <v>76920.48000000001</v>
      </c>
      <c r="O4300" s="1" t="s">
        <v>47</v>
      </c>
    </row>
    <row r="4301" spans="1:15" x14ac:dyDescent="0.3">
      <c r="A4301" s="1" t="s">
        <v>7896</v>
      </c>
      <c r="B4301" s="1" t="s">
        <v>1200</v>
      </c>
      <c r="C4301" s="14" t="s">
        <v>6086</v>
      </c>
      <c r="D4301" s="1" t="s">
        <v>13</v>
      </c>
      <c r="E4301" s="1" t="s">
        <v>4351</v>
      </c>
      <c r="F4301" s="1" t="s">
        <v>35</v>
      </c>
      <c r="G4301" s="1" t="s">
        <v>37</v>
      </c>
      <c r="H4301" s="1">
        <v>1002</v>
      </c>
      <c r="I4301" s="1">
        <v>1834.12</v>
      </c>
      <c r="J4301" s="1">
        <v>2422.92</v>
      </c>
      <c r="K4301" s="1">
        <v>455</v>
      </c>
      <c r="L4301" s="1">
        <f>Table49[[#This Row],[Selling_Price]]-Table49[[#This Row],[Market_Price]]</f>
        <v>588.80000000000018</v>
      </c>
      <c r="M4301" s="1">
        <f>Table49[[#This Row],[Quantity]]*Table49[[#This Row],[Selling_Price]]</f>
        <v>1102428.6000000001</v>
      </c>
      <c r="N4301" s="1">
        <f>Table49[[#This Row],[Quantity]]*Table49[[#This Row],[Profit_Per_Quantity]]</f>
        <v>267904.00000000006</v>
      </c>
      <c r="O4301" s="1" t="s">
        <v>47</v>
      </c>
    </row>
    <row r="4302" spans="1:15" x14ac:dyDescent="0.3">
      <c r="A4302" s="1" t="s">
        <v>9136</v>
      </c>
      <c r="B4302" s="1" t="s">
        <v>1890</v>
      </c>
      <c r="C4302" s="14" t="s">
        <v>5685</v>
      </c>
      <c r="D4302" s="1" t="s">
        <v>20</v>
      </c>
      <c r="E4302" s="1" t="s">
        <v>27</v>
      </c>
      <c r="F4302" s="1" t="s">
        <v>32</v>
      </c>
      <c r="G4302" s="1" t="s">
        <v>37</v>
      </c>
      <c r="H4302" s="1">
        <v>1078</v>
      </c>
      <c r="I4302" s="1">
        <v>676.88</v>
      </c>
      <c r="J4302" s="1">
        <v>934.44</v>
      </c>
      <c r="K4302" s="1">
        <v>24</v>
      </c>
      <c r="L4302" s="1">
        <f>Table49[[#This Row],[Selling_Price]]-Table49[[#This Row],[Market_Price]]</f>
        <v>257.56000000000006</v>
      </c>
      <c r="M4302" s="1">
        <f>Table49[[#This Row],[Quantity]]*Table49[[#This Row],[Selling_Price]]</f>
        <v>22426.560000000001</v>
      </c>
      <c r="N4302" s="1">
        <f>Table49[[#This Row],[Quantity]]*Table49[[#This Row],[Profit_Per_Quantity]]</f>
        <v>6181.4400000000014</v>
      </c>
      <c r="O4302" s="1" t="s">
        <v>47</v>
      </c>
    </row>
    <row r="4303" spans="1:15" x14ac:dyDescent="0.3">
      <c r="A4303" s="1" t="s">
        <v>6881</v>
      </c>
      <c r="B4303" s="1" t="s">
        <v>2660</v>
      </c>
      <c r="C4303" s="14" t="s">
        <v>5596</v>
      </c>
      <c r="D4303" s="1" t="s">
        <v>11</v>
      </c>
      <c r="E4303" s="1" t="s">
        <v>30</v>
      </c>
      <c r="F4303" s="1" t="s">
        <v>31</v>
      </c>
      <c r="G4303" s="1" t="s">
        <v>38</v>
      </c>
      <c r="H4303" s="1">
        <v>1004</v>
      </c>
      <c r="I4303" s="1">
        <v>1554.37</v>
      </c>
      <c r="J4303" s="1">
        <v>1775.32</v>
      </c>
      <c r="K4303" s="1">
        <v>252</v>
      </c>
      <c r="L4303" s="1">
        <f>Table49[[#This Row],[Selling_Price]]-Table49[[#This Row],[Market_Price]]</f>
        <v>220.95000000000005</v>
      </c>
      <c r="M4303" s="1">
        <f>Table49[[#This Row],[Quantity]]*Table49[[#This Row],[Selling_Price]]</f>
        <v>447380.63999999996</v>
      </c>
      <c r="N4303" s="1">
        <f>Table49[[#This Row],[Quantity]]*Table49[[#This Row],[Profit_Per_Quantity]]</f>
        <v>55679.400000000009</v>
      </c>
      <c r="O4303" s="1" t="s">
        <v>47</v>
      </c>
    </row>
    <row r="4304" spans="1:15" x14ac:dyDescent="0.3">
      <c r="A4304" s="1" t="s">
        <v>8067</v>
      </c>
      <c r="B4304" s="1" t="s">
        <v>125</v>
      </c>
      <c r="C4304" s="14" t="s">
        <v>6286</v>
      </c>
      <c r="D4304" s="1" t="s">
        <v>12</v>
      </c>
      <c r="E4304" s="1" t="s">
        <v>28</v>
      </c>
      <c r="F4304" s="1" t="s">
        <v>34</v>
      </c>
      <c r="G4304" s="1" t="s">
        <v>36</v>
      </c>
      <c r="H4304" s="1">
        <v>1095</v>
      </c>
      <c r="I4304" s="1">
        <v>220.33</v>
      </c>
      <c r="J4304" s="1">
        <v>342.14</v>
      </c>
      <c r="K4304" s="1">
        <v>134</v>
      </c>
      <c r="L4304" s="1">
        <f>Table49[[#This Row],[Selling_Price]]-Table49[[#This Row],[Market_Price]]</f>
        <v>121.80999999999997</v>
      </c>
      <c r="M4304" s="1">
        <f>Table49[[#This Row],[Quantity]]*Table49[[#This Row],[Selling_Price]]</f>
        <v>45846.759999999995</v>
      </c>
      <c r="N4304" s="1">
        <f>Table49[[#This Row],[Quantity]]*Table49[[#This Row],[Profit_Per_Quantity]]</f>
        <v>16322.539999999997</v>
      </c>
      <c r="O4304" s="1" t="s">
        <v>47</v>
      </c>
    </row>
    <row r="4305" spans="1:15" x14ac:dyDescent="0.3">
      <c r="A4305" s="1" t="s">
        <v>10585</v>
      </c>
      <c r="B4305" s="1" t="s">
        <v>4175</v>
      </c>
      <c r="C4305" s="14" t="s">
        <v>4526</v>
      </c>
      <c r="D4305" s="1" t="s">
        <v>12</v>
      </c>
      <c r="E4305" s="1" t="s">
        <v>28</v>
      </c>
      <c r="F4305" s="1" t="s">
        <v>31</v>
      </c>
      <c r="G4305" s="1" t="s">
        <v>37</v>
      </c>
      <c r="H4305" s="1">
        <v>1092</v>
      </c>
      <c r="I4305" s="1">
        <v>498.17</v>
      </c>
      <c r="J4305" s="1">
        <v>835.32</v>
      </c>
      <c r="K4305" s="1">
        <v>72</v>
      </c>
      <c r="L4305" s="1">
        <f>Table49[[#This Row],[Selling_Price]]-Table49[[#This Row],[Market_Price]]</f>
        <v>337.15000000000003</v>
      </c>
      <c r="M4305" s="1">
        <f>Table49[[#This Row],[Quantity]]*Table49[[#This Row],[Selling_Price]]</f>
        <v>60143.040000000001</v>
      </c>
      <c r="N4305" s="1">
        <f>Table49[[#This Row],[Quantity]]*Table49[[#This Row],[Profit_Per_Quantity]]</f>
        <v>24274.800000000003</v>
      </c>
      <c r="O4305" s="1" t="s">
        <v>47</v>
      </c>
    </row>
    <row r="4306" spans="1:15" x14ac:dyDescent="0.3">
      <c r="A4306" s="1" t="s">
        <v>9455</v>
      </c>
      <c r="B4306" s="1" t="s">
        <v>2399</v>
      </c>
      <c r="C4306" s="14" t="s">
        <v>5494</v>
      </c>
      <c r="D4306" s="1" t="s">
        <v>15</v>
      </c>
      <c r="E4306" s="1" t="s">
        <v>30</v>
      </c>
      <c r="F4306" s="1" t="s">
        <v>32</v>
      </c>
      <c r="G4306" s="1" t="s">
        <v>43</v>
      </c>
      <c r="H4306" s="1">
        <v>1064</v>
      </c>
      <c r="I4306" s="1">
        <v>1058.06</v>
      </c>
      <c r="J4306" s="1">
        <v>1422.1</v>
      </c>
      <c r="K4306" s="1">
        <v>490</v>
      </c>
      <c r="L4306" s="1">
        <f>Table49[[#This Row],[Selling_Price]]-Table49[[#This Row],[Market_Price]]</f>
        <v>364.03999999999996</v>
      </c>
      <c r="M4306" s="1">
        <f>Table49[[#This Row],[Quantity]]*Table49[[#This Row],[Selling_Price]]</f>
        <v>696829</v>
      </c>
      <c r="N4306" s="1">
        <f>Table49[[#This Row],[Quantity]]*Table49[[#This Row],[Profit_Per_Quantity]]</f>
        <v>178379.59999999998</v>
      </c>
      <c r="O4306" s="1" t="s">
        <v>47</v>
      </c>
    </row>
    <row r="4307" spans="1:15" x14ac:dyDescent="0.3">
      <c r="A4307" s="1" t="s">
        <v>7302</v>
      </c>
      <c r="B4307" s="1" t="s">
        <v>598</v>
      </c>
      <c r="C4307" s="14" t="s">
        <v>4497</v>
      </c>
      <c r="D4307" s="1" t="s">
        <v>16</v>
      </c>
      <c r="E4307" s="1" t="s">
        <v>28</v>
      </c>
      <c r="F4307" s="1" t="s">
        <v>32</v>
      </c>
      <c r="G4307" s="1" t="s">
        <v>45</v>
      </c>
      <c r="H4307" s="1">
        <v>1010</v>
      </c>
      <c r="I4307" s="1">
        <v>473.95</v>
      </c>
      <c r="J4307" s="1">
        <v>598.54</v>
      </c>
      <c r="K4307" s="1">
        <v>303</v>
      </c>
      <c r="L4307" s="1">
        <f>Table49[[#This Row],[Selling_Price]]-Table49[[#This Row],[Market_Price]]</f>
        <v>124.58999999999997</v>
      </c>
      <c r="M4307" s="1">
        <f>Table49[[#This Row],[Quantity]]*Table49[[#This Row],[Selling_Price]]</f>
        <v>181357.62</v>
      </c>
      <c r="N4307" s="1">
        <f>Table49[[#This Row],[Quantity]]*Table49[[#This Row],[Profit_Per_Quantity]]</f>
        <v>37750.76999999999</v>
      </c>
      <c r="O4307" s="1" t="s">
        <v>47</v>
      </c>
    </row>
    <row r="4308" spans="1:15" x14ac:dyDescent="0.3">
      <c r="A4308" s="1" t="s">
        <v>7576</v>
      </c>
      <c r="B4308" s="1" t="s">
        <v>2314</v>
      </c>
      <c r="C4308" s="14" t="s">
        <v>5545</v>
      </c>
      <c r="D4308" s="1" t="s">
        <v>12</v>
      </c>
      <c r="E4308" s="1" t="s">
        <v>25</v>
      </c>
      <c r="F4308" s="1" t="s">
        <v>32</v>
      </c>
      <c r="G4308" s="1" t="s">
        <v>38</v>
      </c>
      <c r="H4308" s="1">
        <v>1071</v>
      </c>
      <c r="I4308" s="1">
        <v>922.21</v>
      </c>
      <c r="J4308" s="1">
        <v>1216.43</v>
      </c>
      <c r="K4308" s="1">
        <v>218</v>
      </c>
      <c r="L4308" s="1">
        <f>Table49[[#This Row],[Selling_Price]]-Table49[[#This Row],[Market_Price]]</f>
        <v>294.22000000000003</v>
      </c>
      <c r="M4308" s="1">
        <f>Table49[[#This Row],[Quantity]]*Table49[[#This Row],[Selling_Price]]</f>
        <v>265181.74</v>
      </c>
      <c r="N4308" s="1">
        <f>Table49[[#This Row],[Quantity]]*Table49[[#This Row],[Profit_Per_Quantity]]</f>
        <v>64139.960000000006</v>
      </c>
      <c r="O4308" s="1" t="s">
        <v>47</v>
      </c>
    </row>
    <row r="4309" spans="1:15" x14ac:dyDescent="0.3">
      <c r="A4309" s="1" t="s">
        <v>6946</v>
      </c>
      <c r="B4309" s="1" t="s">
        <v>2596</v>
      </c>
      <c r="C4309" s="14" t="s">
        <v>4679</v>
      </c>
      <c r="D4309" s="1" t="s">
        <v>11</v>
      </c>
      <c r="E4309" s="1" t="s">
        <v>27</v>
      </c>
      <c r="F4309" s="1" t="s">
        <v>32</v>
      </c>
      <c r="G4309" s="1" t="s">
        <v>44</v>
      </c>
      <c r="H4309" s="1">
        <v>1027</v>
      </c>
      <c r="I4309" s="1">
        <v>489.31</v>
      </c>
      <c r="J4309" s="1">
        <v>745.09</v>
      </c>
      <c r="K4309" s="1">
        <v>121</v>
      </c>
      <c r="L4309" s="1">
        <f>Table49[[#This Row],[Selling_Price]]-Table49[[#This Row],[Market_Price]]</f>
        <v>255.78000000000003</v>
      </c>
      <c r="M4309" s="1">
        <f>Table49[[#This Row],[Quantity]]*Table49[[#This Row],[Selling_Price]]</f>
        <v>90155.89</v>
      </c>
      <c r="N4309" s="1">
        <f>Table49[[#This Row],[Quantity]]*Table49[[#This Row],[Profit_Per_Quantity]]</f>
        <v>30949.380000000005</v>
      </c>
      <c r="O4309" s="1" t="s">
        <v>47</v>
      </c>
    </row>
    <row r="4310" spans="1:15" x14ac:dyDescent="0.3">
      <c r="A4310" s="1" t="s">
        <v>6540</v>
      </c>
      <c r="B4310" s="1" t="s">
        <v>1005</v>
      </c>
      <c r="C4310" s="14" t="s">
        <v>6125</v>
      </c>
      <c r="D4310" s="1" t="s">
        <v>17</v>
      </c>
      <c r="E4310" s="1" t="s">
        <v>30</v>
      </c>
      <c r="F4310" s="1" t="s">
        <v>31</v>
      </c>
      <c r="G4310" s="1" t="s">
        <v>43</v>
      </c>
      <c r="H4310" s="1">
        <v>1007</v>
      </c>
      <c r="I4310" s="1">
        <v>976.98</v>
      </c>
      <c r="J4310" s="1">
        <v>1726.29</v>
      </c>
      <c r="K4310" s="1">
        <v>45</v>
      </c>
      <c r="L4310" s="1">
        <f>Table49[[#This Row],[Selling_Price]]-Table49[[#This Row],[Market_Price]]</f>
        <v>749.31</v>
      </c>
      <c r="M4310" s="1">
        <f>Table49[[#This Row],[Quantity]]*Table49[[#This Row],[Selling_Price]]</f>
        <v>77683.05</v>
      </c>
      <c r="N4310" s="1">
        <f>Table49[[#This Row],[Quantity]]*Table49[[#This Row],[Profit_Per_Quantity]]</f>
        <v>33718.949999999997</v>
      </c>
      <c r="O4310" s="1" t="s">
        <v>47</v>
      </c>
    </row>
    <row r="4311" spans="1:15" x14ac:dyDescent="0.3">
      <c r="A4311" s="1" t="s">
        <v>9486</v>
      </c>
      <c r="B4311" s="1" t="s">
        <v>2445</v>
      </c>
      <c r="C4311" s="14" t="s">
        <v>4548</v>
      </c>
      <c r="D4311" s="1" t="s">
        <v>15</v>
      </c>
      <c r="E4311" s="1" t="s">
        <v>30</v>
      </c>
      <c r="F4311" s="1" t="s">
        <v>31</v>
      </c>
      <c r="G4311" s="1" t="s">
        <v>41</v>
      </c>
      <c r="H4311" s="1">
        <v>1039</v>
      </c>
      <c r="I4311" s="1">
        <v>940.77</v>
      </c>
      <c r="J4311" s="1">
        <v>1579.22</v>
      </c>
      <c r="K4311" s="1">
        <v>265</v>
      </c>
      <c r="L4311" s="1">
        <f>Table49[[#This Row],[Selling_Price]]-Table49[[#This Row],[Market_Price]]</f>
        <v>638.45000000000005</v>
      </c>
      <c r="M4311" s="1">
        <f>Table49[[#This Row],[Quantity]]*Table49[[#This Row],[Selling_Price]]</f>
        <v>418493.3</v>
      </c>
      <c r="N4311" s="1">
        <f>Table49[[#This Row],[Quantity]]*Table49[[#This Row],[Profit_Per_Quantity]]</f>
        <v>169189.25</v>
      </c>
      <c r="O4311" s="1" t="s">
        <v>47</v>
      </c>
    </row>
    <row r="4312" spans="1:15" x14ac:dyDescent="0.3">
      <c r="A4312" s="1" t="s">
        <v>7407</v>
      </c>
      <c r="B4312" s="1" t="s">
        <v>1913</v>
      </c>
      <c r="C4312" s="14" t="s">
        <v>5076</v>
      </c>
      <c r="D4312" s="1" t="s">
        <v>14</v>
      </c>
      <c r="E4312" s="1" t="s">
        <v>26</v>
      </c>
      <c r="F4312" s="1" t="s">
        <v>33</v>
      </c>
      <c r="G4312" s="1" t="s">
        <v>41</v>
      </c>
      <c r="H4312" s="1">
        <v>1004</v>
      </c>
      <c r="I4312" s="1">
        <v>1898.53</v>
      </c>
      <c r="J4312" s="1">
        <v>3006.25</v>
      </c>
      <c r="K4312" s="1">
        <v>25</v>
      </c>
      <c r="L4312" s="1">
        <f>Table49[[#This Row],[Selling_Price]]-Table49[[#This Row],[Market_Price]]</f>
        <v>1107.72</v>
      </c>
      <c r="M4312" s="1">
        <f>Table49[[#This Row],[Quantity]]*Table49[[#This Row],[Selling_Price]]</f>
        <v>75156.25</v>
      </c>
      <c r="N4312" s="1">
        <f>Table49[[#This Row],[Quantity]]*Table49[[#This Row],[Profit_Per_Quantity]]</f>
        <v>27693</v>
      </c>
      <c r="O4312" s="1" t="s">
        <v>47</v>
      </c>
    </row>
    <row r="4313" spans="1:15" x14ac:dyDescent="0.3">
      <c r="A4313" s="1" t="s">
        <v>10207</v>
      </c>
      <c r="B4313" s="1" t="s">
        <v>3581</v>
      </c>
      <c r="C4313" s="14" t="s">
        <v>4887</v>
      </c>
      <c r="D4313" s="1" t="s">
        <v>16</v>
      </c>
      <c r="E4313" s="1" t="s">
        <v>24</v>
      </c>
      <c r="F4313" s="1" t="s">
        <v>33</v>
      </c>
      <c r="G4313" s="1" t="s">
        <v>44</v>
      </c>
      <c r="H4313" s="1">
        <v>1034</v>
      </c>
      <c r="I4313" s="1">
        <v>662.14</v>
      </c>
      <c r="J4313" s="1">
        <v>1297.53</v>
      </c>
      <c r="K4313" s="1">
        <v>237</v>
      </c>
      <c r="L4313" s="1">
        <f>Table49[[#This Row],[Selling_Price]]-Table49[[#This Row],[Market_Price]]</f>
        <v>635.39</v>
      </c>
      <c r="M4313" s="1">
        <f>Table49[[#This Row],[Quantity]]*Table49[[#This Row],[Selling_Price]]</f>
        <v>307514.61</v>
      </c>
      <c r="N4313" s="1">
        <f>Table49[[#This Row],[Quantity]]*Table49[[#This Row],[Profit_Per_Quantity]]</f>
        <v>150587.43</v>
      </c>
      <c r="O4313" s="1" t="s">
        <v>47</v>
      </c>
    </row>
    <row r="4314" spans="1:15" x14ac:dyDescent="0.3">
      <c r="A4314" s="1" t="s">
        <v>7610</v>
      </c>
      <c r="B4314" s="1" t="s">
        <v>1315</v>
      </c>
      <c r="C4314" s="14" t="s">
        <v>6050</v>
      </c>
      <c r="D4314" s="1" t="s">
        <v>19</v>
      </c>
      <c r="E4314" s="1" t="s">
        <v>28</v>
      </c>
      <c r="F4314" s="1" t="s">
        <v>32</v>
      </c>
      <c r="G4314" s="1" t="s">
        <v>36</v>
      </c>
      <c r="H4314" s="1">
        <v>1042</v>
      </c>
      <c r="I4314" s="1">
        <v>307.23</v>
      </c>
      <c r="J4314" s="1">
        <v>357.63</v>
      </c>
      <c r="K4314" s="1">
        <v>386</v>
      </c>
      <c r="L4314" s="1">
        <f>Table49[[#This Row],[Selling_Price]]-Table49[[#This Row],[Market_Price]]</f>
        <v>50.399999999999977</v>
      </c>
      <c r="M4314" s="1">
        <f>Table49[[#This Row],[Quantity]]*Table49[[#This Row],[Selling_Price]]</f>
        <v>138045.18</v>
      </c>
      <c r="N4314" s="1">
        <f>Table49[[#This Row],[Quantity]]*Table49[[#This Row],[Profit_Per_Quantity]]</f>
        <v>19454.399999999991</v>
      </c>
      <c r="O4314" s="1" t="s">
        <v>47</v>
      </c>
    </row>
    <row r="4315" spans="1:15" x14ac:dyDescent="0.3">
      <c r="A4315" s="1" t="s">
        <v>9700</v>
      </c>
      <c r="B4315" s="1" t="s">
        <v>2780</v>
      </c>
      <c r="C4315" s="14" t="s">
        <v>5534</v>
      </c>
      <c r="D4315" s="1" t="s">
        <v>13</v>
      </c>
      <c r="E4315" s="1" t="s">
        <v>30</v>
      </c>
      <c r="F4315" s="1" t="s">
        <v>31</v>
      </c>
      <c r="G4315" s="1" t="s">
        <v>41</v>
      </c>
      <c r="H4315" s="1">
        <v>1089</v>
      </c>
      <c r="I4315" s="1">
        <v>1123.92</v>
      </c>
      <c r="J4315" s="1">
        <v>2017.47</v>
      </c>
      <c r="K4315" s="1">
        <v>42</v>
      </c>
      <c r="L4315" s="1">
        <f>Table49[[#This Row],[Selling_Price]]-Table49[[#This Row],[Market_Price]]</f>
        <v>893.55</v>
      </c>
      <c r="M4315" s="1">
        <f>Table49[[#This Row],[Quantity]]*Table49[[#This Row],[Selling_Price]]</f>
        <v>84733.74</v>
      </c>
      <c r="N4315" s="1">
        <f>Table49[[#This Row],[Quantity]]*Table49[[#This Row],[Profit_Per_Quantity]]</f>
        <v>37529.1</v>
      </c>
      <c r="O4315" s="1" t="s">
        <v>47</v>
      </c>
    </row>
    <row r="4316" spans="1:15" x14ac:dyDescent="0.3">
      <c r="A4316" s="1" t="s">
        <v>10322</v>
      </c>
      <c r="B4316" s="1" t="s">
        <v>3746</v>
      </c>
      <c r="C4316" s="14" t="s">
        <v>4897</v>
      </c>
      <c r="D4316" s="1" t="s">
        <v>12</v>
      </c>
      <c r="E4316" s="1" t="s">
        <v>21</v>
      </c>
      <c r="F4316" s="1" t="s">
        <v>32</v>
      </c>
      <c r="G4316" s="1" t="s">
        <v>41</v>
      </c>
      <c r="H4316" s="1">
        <v>1071</v>
      </c>
      <c r="I4316" s="1">
        <v>1002.05</v>
      </c>
      <c r="J4316" s="1">
        <v>1802.03</v>
      </c>
      <c r="K4316" s="1">
        <v>74</v>
      </c>
      <c r="L4316" s="1">
        <f>Table49[[#This Row],[Selling_Price]]-Table49[[#This Row],[Market_Price]]</f>
        <v>799.98</v>
      </c>
      <c r="M4316" s="1">
        <f>Table49[[#This Row],[Quantity]]*Table49[[#This Row],[Selling_Price]]</f>
        <v>133350.22</v>
      </c>
      <c r="N4316" s="1">
        <f>Table49[[#This Row],[Quantity]]*Table49[[#This Row],[Profit_Per_Quantity]]</f>
        <v>59198.520000000004</v>
      </c>
      <c r="O4316" s="1" t="s">
        <v>47</v>
      </c>
    </row>
    <row r="4317" spans="1:15" x14ac:dyDescent="0.3">
      <c r="A4317" s="1" t="s">
        <v>8606</v>
      </c>
      <c r="B4317" s="1" t="s">
        <v>1026</v>
      </c>
      <c r="C4317" s="14" t="s">
        <v>4438</v>
      </c>
      <c r="D4317" s="1" t="s">
        <v>20</v>
      </c>
      <c r="E4317" s="1" t="s">
        <v>24</v>
      </c>
      <c r="F4317" s="1" t="s">
        <v>35</v>
      </c>
      <c r="G4317" s="1" t="s">
        <v>36</v>
      </c>
      <c r="H4317" s="1">
        <v>1037</v>
      </c>
      <c r="I4317" s="1">
        <v>1441.53</v>
      </c>
      <c r="J4317" s="1">
        <v>1915.98</v>
      </c>
      <c r="K4317" s="1">
        <v>324</v>
      </c>
      <c r="L4317" s="1">
        <f>Table49[[#This Row],[Selling_Price]]-Table49[[#This Row],[Market_Price]]</f>
        <v>474.45000000000005</v>
      </c>
      <c r="M4317" s="1">
        <f>Table49[[#This Row],[Quantity]]*Table49[[#This Row],[Selling_Price]]</f>
        <v>620777.52</v>
      </c>
      <c r="N4317" s="1">
        <f>Table49[[#This Row],[Quantity]]*Table49[[#This Row],[Profit_Per_Quantity]]</f>
        <v>153721.80000000002</v>
      </c>
      <c r="O4317" s="1" t="s">
        <v>47</v>
      </c>
    </row>
    <row r="4318" spans="1:15" x14ac:dyDescent="0.3">
      <c r="A4318" s="1" t="s">
        <v>8180</v>
      </c>
      <c r="B4318" s="1" t="s">
        <v>329</v>
      </c>
      <c r="C4318" s="14" t="s">
        <v>6248</v>
      </c>
      <c r="D4318" s="1" t="s">
        <v>16</v>
      </c>
      <c r="E4318" s="1" t="s">
        <v>25</v>
      </c>
      <c r="F4318" s="1" t="s">
        <v>32</v>
      </c>
      <c r="G4318" s="1" t="s">
        <v>40</v>
      </c>
      <c r="H4318" s="1">
        <v>1057</v>
      </c>
      <c r="I4318" s="1">
        <v>605.91</v>
      </c>
      <c r="J4318" s="1">
        <v>705.55</v>
      </c>
      <c r="K4318" s="1">
        <v>310</v>
      </c>
      <c r="L4318" s="1">
        <f>Table49[[#This Row],[Selling_Price]]-Table49[[#This Row],[Market_Price]]</f>
        <v>99.639999999999986</v>
      </c>
      <c r="M4318" s="1">
        <f>Table49[[#This Row],[Quantity]]*Table49[[#This Row],[Selling_Price]]</f>
        <v>218720.5</v>
      </c>
      <c r="N4318" s="1">
        <f>Table49[[#This Row],[Quantity]]*Table49[[#This Row],[Profit_Per_Quantity]]</f>
        <v>30888.399999999994</v>
      </c>
      <c r="O4318" s="1" t="s">
        <v>47</v>
      </c>
    </row>
    <row r="4319" spans="1:15" x14ac:dyDescent="0.3">
      <c r="A4319" s="1" t="s">
        <v>9046</v>
      </c>
      <c r="B4319" s="1" t="s">
        <v>1752</v>
      </c>
      <c r="C4319" s="14" t="s">
        <v>4446</v>
      </c>
      <c r="D4319" s="1" t="s">
        <v>14</v>
      </c>
      <c r="E4319" s="1" t="s">
        <v>25</v>
      </c>
      <c r="F4319" s="1" t="s">
        <v>32</v>
      </c>
      <c r="G4319" s="1" t="s">
        <v>41</v>
      </c>
      <c r="H4319" s="1">
        <v>1081</v>
      </c>
      <c r="I4319" s="1">
        <v>406.37</v>
      </c>
      <c r="J4319" s="1">
        <v>542.17999999999995</v>
      </c>
      <c r="K4319" s="1">
        <v>275</v>
      </c>
      <c r="L4319" s="1">
        <f>Table49[[#This Row],[Selling_Price]]-Table49[[#This Row],[Market_Price]]</f>
        <v>135.80999999999995</v>
      </c>
      <c r="M4319" s="1">
        <f>Table49[[#This Row],[Quantity]]*Table49[[#This Row],[Selling_Price]]</f>
        <v>149099.5</v>
      </c>
      <c r="N4319" s="1">
        <f>Table49[[#This Row],[Quantity]]*Table49[[#This Row],[Profit_Per_Quantity]]</f>
        <v>37347.749999999985</v>
      </c>
      <c r="O4319" s="1" t="s">
        <v>47</v>
      </c>
    </row>
    <row r="4320" spans="1:15" x14ac:dyDescent="0.3">
      <c r="A4320" s="1" t="s">
        <v>10411</v>
      </c>
      <c r="B4320" s="1" t="s">
        <v>3882</v>
      </c>
      <c r="C4320" s="14" t="s">
        <v>4793</v>
      </c>
      <c r="D4320" s="1" t="s">
        <v>18</v>
      </c>
      <c r="E4320" s="1" t="s">
        <v>24</v>
      </c>
      <c r="F4320" s="1" t="s">
        <v>32</v>
      </c>
      <c r="G4320" s="1" t="s">
        <v>45</v>
      </c>
      <c r="H4320" s="1">
        <v>1011</v>
      </c>
      <c r="I4320" s="1">
        <v>1913.55</v>
      </c>
      <c r="J4320" s="1">
        <v>2736.59</v>
      </c>
      <c r="K4320" s="1">
        <v>426</v>
      </c>
      <c r="L4320" s="1">
        <f>Table49[[#This Row],[Selling_Price]]-Table49[[#This Row],[Market_Price]]</f>
        <v>823.04000000000019</v>
      </c>
      <c r="M4320" s="1">
        <f>Table49[[#This Row],[Quantity]]*Table49[[#This Row],[Selling_Price]]</f>
        <v>1165787.3400000001</v>
      </c>
      <c r="N4320" s="1">
        <f>Table49[[#This Row],[Quantity]]*Table49[[#This Row],[Profit_Per_Quantity]]</f>
        <v>350615.0400000001</v>
      </c>
      <c r="O4320" s="1" t="s">
        <v>47</v>
      </c>
    </row>
    <row r="4321" spans="1:15" x14ac:dyDescent="0.3">
      <c r="A4321" s="1" t="s">
        <v>9427</v>
      </c>
      <c r="B4321" s="1" t="s">
        <v>2356</v>
      </c>
      <c r="C4321" s="14" t="s">
        <v>4655</v>
      </c>
      <c r="D4321" s="1" t="s">
        <v>15</v>
      </c>
      <c r="E4321" s="1" t="s">
        <v>24</v>
      </c>
      <c r="F4321" s="1" t="s">
        <v>33</v>
      </c>
      <c r="G4321" s="1" t="s">
        <v>38</v>
      </c>
      <c r="H4321" s="1">
        <v>1100</v>
      </c>
      <c r="I4321" s="1">
        <v>1618.68</v>
      </c>
      <c r="J4321" s="1">
        <v>3202.62</v>
      </c>
      <c r="K4321" s="1">
        <v>499</v>
      </c>
      <c r="L4321" s="1">
        <f>Table49[[#This Row],[Selling_Price]]-Table49[[#This Row],[Market_Price]]</f>
        <v>1583.9399999999998</v>
      </c>
      <c r="M4321" s="1">
        <f>Table49[[#This Row],[Quantity]]*Table49[[#This Row],[Selling_Price]]</f>
        <v>1598107.38</v>
      </c>
      <c r="N4321" s="1">
        <f>Table49[[#This Row],[Quantity]]*Table49[[#This Row],[Profit_Per_Quantity]]</f>
        <v>790386.05999999994</v>
      </c>
      <c r="O4321" s="1" t="s">
        <v>47</v>
      </c>
    </row>
    <row r="4322" spans="1:15" x14ac:dyDescent="0.3">
      <c r="A4322" s="1" t="s">
        <v>10243</v>
      </c>
      <c r="B4322" s="1" t="s">
        <v>3636</v>
      </c>
      <c r="C4322" s="14" t="s">
        <v>4665</v>
      </c>
      <c r="D4322" s="1" t="s">
        <v>14</v>
      </c>
      <c r="E4322" s="1" t="s">
        <v>24</v>
      </c>
      <c r="F4322" s="1" t="s">
        <v>31</v>
      </c>
      <c r="G4322" s="1" t="s">
        <v>41</v>
      </c>
      <c r="H4322" s="1">
        <v>1072</v>
      </c>
      <c r="I4322" s="1">
        <v>331.21</v>
      </c>
      <c r="J4322" s="1">
        <v>373.06</v>
      </c>
      <c r="K4322" s="1">
        <v>465</v>
      </c>
      <c r="L4322" s="1">
        <f>Table49[[#This Row],[Selling_Price]]-Table49[[#This Row],[Market_Price]]</f>
        <v>41.850000000000023</v>
      </c>
      <c r="M4322" s="1">
        <f>Table49[[#This Row],[Quantity]]*Table49[[#This Row],[Selling_Price]]</f>
        <v>173472.9</v>
      </c>
      <c r="N4322" s="1">
        <f>Table49[[#This Row],[Quantity]]*Table49[[#This Row],[Profit_Per_Quantity]]</f>
        <v>19460.250000000011</v>
      </c>
      <c r="O4322" s="1" t="s">
        <v>47</v>
      </c>
    </row>
    <row r="4323" spans="1:15" x14ac:dyDescent="0.3">
      <c r="A4323" s="1" t="s">
        <v>8732</v>
      </c>
      <c r="B4323" s="1" t="s">
        <v>1225</v>
      </c>
      <c r="C4323" s="14" t="s">
        <v>6077</v>
      </c>
      <c r="D4323" s="1" t="s">
        <v>12</v>
      </c>
      <c r="E4323" s="1" t="s">
        <v>29</v>
      </c>
      <c r="F4323" s="1" t="s">
        <v>33</v>
      </c>
      <c r="G4323" s="1" t="s">
        <v>38</v>
      </c>
      <c r="H4323" s="1">
        <v>1015</v>
      </c>
      <c r="I4323" s="1">
        <v>1531.29</v>
      </c>
      <c r="J4323" s="1">
        <v>2953.86</v>
      </c>
      <c r="K4323" s="1">
        <v>89</v>
      </c>
      <c r="L4323" s="1">
        <f>Table49[[#This Row],[Selling_Price]]-Table49[[#This Row],[Market_Price]]</f>
        <v>1422.5700000000002</v>
      </c>
      <c r="M4323" s="1">
        <f>Table49[[#This Row],[Quantity]]*Table49[[#This Row],[Selling_Price]]</f>
        <v>262893.54000000004</v>
      </c>
      <c r="N4323" s="1">
        <f>Table49[[#This Row],[Quantity]]*Table49[[#This Row],[Profit_Per_Quantity]]</f>
        <v>126608.73000000001</v>
      </c>
      <c r="O4323" s="1" t="s">
        <v>47</v>
      </c>
    </row>
    <row r="4324" spans="1:15" x14ac:dyDescent="0.3">
      <c r="A4324" s="1" t="s">
        <v>9102</v>
      </c>
      <c r="B4324" s="1" t="s">
        <v>1840</v>
      </c>
      <c r="C4324" s="14" t="s">
        <v>4660</v>
      </c>
      <c r="D4324" s="1" t="s">
        <v>19</v>
      </c>
      <c r="E4324" s="1" t="s">
        <v>29</v>
      </c>
      <c r="F4324" s="1" t="s">
        <v>31</v>
      </c>
      <c r="G4324" s="1" t="s">
        <v>43</v>
      </c>
      <c r="H4324" s="1">
        <v>1016</v>
      </c>
      <c r="I4324" s="1">
        <v>627.45000000000005</v>
      </c>
      <c r="J4324" s="1">
        <v>1108.31</v>
      </c>
      <c r="K4324" s="1">
        <v>100</v>
      </c>
      <c r="L4324" s="1">
        <f>Table49[[#This Row],[Selling_Price]]-Table49[[#This Row],[Market_Price]]</f>
        <v>480.8599999999999</v>
      </c>
      <c r="M4324" s="1">
        <f>Table49[[#This Row],[Quantity]]*Table49[[#This Row],[Selling_Price]]</f>
        <v>110831</v>
      </c>
      <c r="N4324" s="1">
        <f>Table49[[#This Row],[Quantity]]*Table49[[#This Row],[Profit_Per_Quantity]]</f>
        <v>48085.999999999993</v>
      </c>
      <c r="O4324" s="1" t="s">
        <v>47</v>
      </c>
    </row>
    <row r="4325" spans="1:15" x14ac:dyDescent="0.3">
      <c r="A4325" s="1" t="s">
        <v>9705</v>
      </c>
      <c r="B4325" s="1" t="s">
        <v>2787</v>
      </c>
      <c r="C4325" s="14" t="s">
        <v>5531</v>
      </c>
      <c r="D4325" s="1" t="s">
        <v>17</v>
      </c>
      <c r="E4325" s="1" t="s">
        <v>27</v>
      </c>
      <c r="F4325" s="1" t="s">
        <v>35</v>
      </c>
      <c r="G4325" s="1" t="s">
        <v>41</v>
      </c>
      <c r="H4325" s="1">
        <v>1027</v>
      </c>
      <c r="I4325" s="1">
        <v>1959.49</v>
      </c>
      <c r="J4325" s="1">
        <v>2794.18</v>
      </c>
      <c r="K4325" s="1">
        <v>153</v>
      </c>
      <c r="L4325" s="1">
        <f>Table49[[#This Row],[Selling_Price]]-Table49[[#This Row],[Market_Price]]</f>
        <v>834.68999999999983</v>
      </c>
      <c r="M4325" s="1">
        <f>Table49[[#This Row],[Quantity]]*Table49[[#This Row],[Selling_Price]]</f>
        <v>427509.54</v>
      </c>
      <c r="N4325" s="1">
        <f>Table49[[#This Row],[Quantity]]*Table49[[#This Row],[Profit_Per_Quantity]]</f>
        <v>127707.56999999998</v>
      </c>
      <c r="O4325" s="1" t="s">
        <v>47</v>
      </c>
    </row>
    <row r="4326" spans="1:15" x14ac:dyDescent="0.3">
      <c r="A4326" s="1" t="s">
        <v>7040</v>
      </c>
      <c r="B4326" s="1" t="s">
        <v>262</v>
      </c>
      <c r="C4326" s="14" t="s">
        <v>5249</v>
      </c>
      <c r="D4326" s="1" t="s">
        <v>14</v>
      </c>
      <c r="E4326" s="1" t="s">
        <v>4351</v>
      </c>
      <c r="F4326" s="1" t="s">
        <v>33</v>
      </c>
      <c r="G4326" s="1" t="s">
        <v>38</v>
      </c>
      <c r="H4326" s="1">
        <v>1014</v>
      </c>
      <c r="I4326" s="1">
        <v>1609.05</v>
      </c>
      <c r="J4326" s="1">
        <v>2400.5300000000002</v>
      </c>
      <c r="K4326" s="1">
        <v>145</v>
      </c>
      <c r="L4326" s="1">
        <f>Table49[[#This Row],[Selling_Price]]-Table49[[#This Row],[Market_Price]]</f>
        <v>791.48000000000025</v>
      </c>
      <c r="M4326" s="1">
        <f>Table49[[#This Row],[Quantity]]*Table49[[#This Row],[Selling_Price]]</f>
        <v>348076.85000000003</v>
      </c>
      <c r="N4326" s="1">
        <f>Table49[[#This Row],[Quantity]]*Table49[[#This Row],[Profit_Per_Quantity]]</f>
        <v>114764.60000000003</v>
      </c>
      <c r="O4326" s="1" t="s">
        <v>47</v>
      </c>
    </row>
    <row r="4327" spans="1:15" x14ac:dyDescent="0.3">
      <c r="A4327" s="1" t="s">
        <v>10414</v>
      </c>
      <c r="B4327" s="1" t="s">
        <v>3887</v>
      </c>
      <c r="C4327" s="14" t="s">
        <v>4788</v>
      </c>
      <c r="D4327" s="1" t="s">
        <v>20</v>
      </c>
      <c r="E4327" s="1" t="s">
        <v>24</v>
      </c>
      <c r="F4327" s="1" t="s">
        <v>31</v>
      </c>
      <c r="G4327" s="1" t="s">
        <v>38</v>
      </c>
      <c r="H4327" s="1">
        <v>1062</v>
      </c>
      <c r="I4327" s="1">
        <v>1845.89</v>
      </c>
      <c r="J4327" s="1">
        <v>2930.7</v>
      </c>
      <c r="K4327" s="1">
        <v>443</v>
      </c>
      <c r="L4327" s="1">
        <f>Table49[[#This Row],[Selling_Price]]-Table49[[#This Row],[Market_Price]]</f>
        <v>1084.8099999999997</v>
      </c>
      <c r="M4327" s="1">
        <f>Table49[[#This Row],[Quantity]]*Table49[[#This Row],[Selling_Price]]</f>
        <v>1298300.0999999999</v>
      </c>
      <c r="N4327" s="1">
        <f>Table49[[#This Row],[Quantity]]*Table49[[#This Row],[Profit_Per_Quantity]]</f>
        <v>480570.8299999999</v>
      </c>
      <c r="O4327" s="1" t="s">
        <v>47</v>
      </c>
    </row>
    <row r="4328" spans="1:15" x14ac:dyDescent="0.3">
      <c r="A4328" s="1" t="s">
        <v>7498</v>
      </c>
      <c r="B4328" s="1" t="s">
        <v>2561</v>
      </c>
      <c r="C4328" s="14" t="s">
        <v>4592</v>
      </c>
      <c r="D4328" s="1" t="s">
        <v>15</v>
      </c>
      <c r="E4328" s="1" t="s">
        <v>27</v>
      </c>
      <c r="F4328" s="1" t="s">
        <v>32</v>
      </c>
      <c r="G4328" s="1" t="s">
        <v>36</v>
      </c>
      <c r="H4328" s="1">
        <v>1057</v>
      </c>
      <c r="I4328" s="1">
        <v>1128.3800000000001</v>
      </c>
      <c r="J4328" s="1">
        <v>1654.45</v>
      </c>
      <c r="K4328" s="1">
        <v>214</v>
      </c>
      <c r="L4328" s="1">
        <f>Table49[[#This Row],[Selling_Price]]-Table49[[#This Row],[Market_Price]]</f>
        <v>526.06999999999994</v>
      </c>
      <c r="M4328" s="1">
        <f>Table49[[#This Row],[Quantity]]*Table49[[#This Row],[Selling_Price]]</f>
        <v>354052.3</v>
      </c>
      <c r="N4328" s="1">
        <f>Table49[[#This Row],[Quantity]]*Table49[[#This Row],[Profit_Per_Quantity]]</f>
        <v>112578.97999999998</v>
      </c>
      <c r="O4328" s="1" t="s">
        <v>47</v>
      </c>
    </row>
    <row r="4329" spans="1:15" x14ac:dyDescent="0.3">
      <c r="A4329" s="1" t="s">
        <v>7431</v>
      </c>
      <c r="B4329" s="1" t="s">
        <v>4127</v>
      </c>
      <c r="C4329" s="14" t="s">
        <v>4573</v>
      </c>
      <c r="D4329" s="1" t="s">
        <v>13</v>
      </c>
      <c r="E4329" s="1" t="s">
        <v>26</v>
      </c>
      <c r="F4329" s="1" t="s">
        <v>32</v>
      </c>
      <c r="G4329" s="1" t="s">
        <v>4352</v>
      </c>
      <c r="H4329" s="1">
        <v>1026</v>
      </c>
      <c r="I4329" s="1">
        <v>993.61</v>
      </c>
      <c r="J4329" s="1">
        <v>1178.1600000000001</v>
      </c>
      <c r="K4329" s="1">
        <v>113</v>
      </c>
      <c r="L4329" s="1">
        <f>Table49[[#This Row],[Selling_Price]]-Table49[[#This Row],[Market_Price]]</f>
        <v>184.55000000000007</v>
      </c>
      <c r="M4329" s="1">
        <f>Table49[[#This Row],[Quantity]]*Table49[[#This Row],[Selling_Price]]</f>
        <v>133132.08000000002</v>
      </c>
      <c r="N4329" s="1">
        <f>Table49[[#This Row],[Quantity]]*Table49[[#This Row],[Profit_Per_Quantity]]</f>
        <v>20854.150000000009</v>
      </c>
      <c r="O4329" s="1" t="s">
        <v>47</v>
      </c>
    </row>
    <row r="4330" spans="1:15" x14ac:dyDescent="0.3">
      <c r="A4330" s="1" t="s">
        <v>8546</v>
      </c>
      <c r="B4330" s="1" t="s">
        <v>924</v>
      </c>
      <c r="C4330" s="14" t="s">
        <v>5451</v>
      </c>
      <c r="D4330" s="1" t="s">
        <v>13</v>
      </c>
      <c r="E4330" s="1" t="s">
        <v>25</v>
      </c>
      <c r="F4330" s="1" t="s">
        <v>31</v>
      </c>
      <c r="G4330" s="1" t="s">
        <v>36</v>
      </c>
      <c r="H4330" s="1">
        <v>1021</v>
      </c>
      <c r="I4330" s="1">
        <v>891.24</v>
      </c>
      <c r="J4330" s="1">
        <v>1239.53</v>
      </c>
      <c r="K4330" s="1">
        <v>126</v>
      </c>
      <c r="L4330" s="1">
        <f>Table49[[#This Row],[Selling_Price]]-Table49[[#This Row],[Market_Price]]</f>
        <v>348.28999999999996</v>
      </c>
      <c r="M4330" s="1">
        <f>Table49[[#This Row],[Quantity]]*Table49[[#This Row],[Selling_Price]]</f>
        <v>156180.78</v>
      </c>
      <c r="N4330" s="1">
        <f>Table49[[#This Row],[Quantity]]*Table49[[#This Row],[Profit_Per_Quantity]]</f>
        <v>43884.539999999994</v>
      </c>
      <c r="O4330" s="1" t="s">
        <v>47</v>
      </c>
    </row>
    <row r="4331" spans="1:15" x14ac:dyDescent="0.3">
      <c r="A4331" s="1" t="s">
        <v>9138</v>
      </c>
      <c r="B4331" s="1" t="s">
        <v>1894</v>
      </c>
      <c r="C4331" s="14" t="s">
        <v>5703</v>
      </c>
      <c r="D4331" s="1" t="s">
        <v>16</v>
      </c>
      <c r="E4331" s="1" t="s">
        <v>4351</v>
      </c>
      <c r="F4331" s="1" t="s">
        <v>35</v>
      </c>
      <c r="G4331" s="1" t="s">
        <v>37</v>
      </c>
      <c r="H4331" s="1">
        <v>1041</v>
      </c>
      <c r="I4331" s="1">
        <v>326.17</v>
      </c>
      <c r="J4331" s="1">
        <v>440.4</v>
      </c>
      <c r="K4331" s="1">
        <v>32</v>
      </c>
      <c r="L4331" s="1">
        <f>Table49[[#This Row],[Selling_Price]]-Table49[[#This Row],[Market_Price]]</f>
        <v>114.22999999999996</v>
      </c>
      <c r="M4331" s="1">
        <f>Table49[[#This Row],[Quantity]]*Table49[[#This Row],[Selling_Price]]</f>
        <v>14092.8</v>
      </c>
      <c r="N4331" s="1">
        <f>Table49[[#This Row],[Quantity]]*Table49[[#This Row],[Profit_Per_Quantity]]</f>
        <v>3655.3599999999988</v>
      </c>
      <c r="O4331" s="1" t="s">
        <v>47</v>
      </c>
    </row>
    <row r="4332" spans="1:15" x14ac:dyDescent="0.3">
      <c r="A4332" s="1" t="s">
        <v>8164</v>
      </c>
      <c r="B4332" s="1" t="s">
        <v>294</v>
      </c>
      <c r="C4332" s="14" t="s">
        <v>5988</v>
      </c>
      <c r="D4332" s="1" t="s">
        <v>15</v>
      </c>
      <c r="E4332" s="1" t="s">
        <v>25</v>
      </c>
      <c r="F4332" s="1" t="s">
        <v>35</v>
      </c>
      <c r="G4332" s="1" t="s">
        <v>44</v>
      </c>
      <c r="H4332" s="1">
        <v>1056</v>
      </c>
      <c r="I4332" s="1">
        <v>1000.77</v>
      </c>
      <c r="J4332" s="1">
        <v>1607.17</v>
      </c>
      <c r="K4332" s="1">
        <v>358</v>
      </c>
      <c r="L4332" s="1">
        <f>Table49[[#This Row],[Selling_Price]]-Table49[[#This Row],[Market_Price]]</f>
        <v>606.40000000000009</v>
      </c>
      <c r="M4332" s="1">
        <f>Table49[[#This Row],[Quantity]]*Table49[[#This Row],[Selling_Price]]</f>
        <v>575366.86</v>
      </c>
      <c r="N4332" s="1">
        <f>Table49[[#This Row],[Quantity]]*Table49[[#This Row],[Profit_Per_Quantity]]</f>
        <v>217091.20000000004</v>
      </c>
      <c r="O4332" s="1" t="s">
        <v>47</v>
      </c>
    </row>
    <row r="4333" spans="1:15" x14ac:dyDescent="0.3">
      <c r="A4333" s="1" t="s">
        <v>10056</v>
      </c>
      <c r="B4333" s="1" t="s">
        <v>3361</v>
      </c>
      <c r="C4333" s="14" t="s">
        <v>5186</v>
      </c>
      <c r="D4333" s="1" t="s">
        <v>13</v>
      </c>
      <c r="E4333" s="1" t="s">
        <v>4349</v>
      </c>
      <c r="F4333" s="1" t="s">
        <v>31</v>
      </c>
      <c r="G4333" s="1" t="s">
        <v>41</v>
      </c>
      <c r="H4333" s="1">
        <v>1048</v>
      </c>
      <c r="I4333" s="1">
        <v>1109.1099999999999</v>
      </c>
      <c r="J4333" s="1">
        <v>1945.65</v>
      </c>
      <c r="K4333" s="1">
        <v>494</v>
      </c>
      <c r="L4333" s="1">
        <f>Table49[[#This Row],[Selling_Price]]-Table49[[#This Row],[Market_Price]]</f>
        <v>836.54000000000019</v>
      </c>
      <c r="M4333" s="1">
        <f>Table49[[#This Row],[Quantity]]*Table49[[#This Row],[Selling_Price]]</f>
        <v>961151.10000000009</v>
      </c>
      <c r="N4333" s="1">
        <f>Table49[[#This Row],[Quantity]]*Table49[[#This Row],[Profit_Per_Quantity]]</f>
        <v>413250.76000000007</v>
      </c>
      <c r="O4333" s="1" t="s">
        <v>47</v>
      </c>
    </row>
    <row r="4334" spans="1:15" x14ac:dyDescent="0.3">
      <c r="A4334" s="1" t="s">
        <v>7794</v>
      </c>
      <c r="B4334" s="1" t="s">
        <v>1266</v>
      </c>
      <c r="C4334" s="14" t="s">
        <v>5204</v>
      </c>
      <c r="D4334" s="1" t="s">
        <v>15</v>
      </c>
      <c r="E4334" s="1" t="s">
        <v>4351</v>
      </c>
      <c r="F4334" s="1" t="s">
        <v>33</v>
      </c>
      <c r="G4334" s="1" t="s">
        <v>41</v>
      </c>
      <c r="H4334" s="1">
        <v>1036</v>
      </c>
      <c r="I4334" s="1">
        <v>675.14</v>
      </c>
      <c r="J4334" s="1">
        <v>1254.74</v>
      </c>
      <c r="K4334" s="1">
        <v>471</v>
      </c>
      <c r="L4334" s="1">
        <f>Table49[[#This Row],[Selling_Price]]-Table49[[#This Row],[Market_Price]]</f>
        <v>579.6</v>
      </c>
      <c r="M4334" s="1">
        <f>Table49[[#This Row],[Quantity]]*Table49[[#This Row],[Selling_Price]]</f>
        <v>590982.54</v>
      </c>
      <c r="N4334" s="1">
        <f>Table49[[#This Row],[Quantity]]*Table49[[#This Row],[Profit_Per_Quantity]]</f>
        <v>272991.60000000003</v>
      </c>
      <c r="O4334" s="1" t="s">
        <v>47</v>
      </c>
    </row>
    <row r="4335" spans="1:15" x14ac:dyDescent="0.3">
      <c r="A4335" s="1" t="s">
        <v>7793</v>
      </c>
      <c r="B4335" s="1" t="s">
        <v>1920</v>
      </c>
      <c r="C4335" s="14" t="s">
        <v>5698</v>
      </c>
      <c r="D4335" s="1" t="s">
        <v>17</v>
      </c>
      <c r="E4335" s="1" t="s">
        <v>26</v>
      </c>
      <c r="F4335" s="1" t="s">
        <v>35</v>
      </c>
      <c r="G4335" s="1" t="s">
        <v>44</v>
      </c>
      <c r="H4335" s="1">
        <v>1041</v>
      </c>
      <c r="I4335" s="1">
        <v>411.03</v>
      </c>
      <c r="J4335" s="1">
        <v>666.53</v>
      </c>
      <c r="K4335" s="1">
        <v>190</v>
      </c>
      <c r="L4335" s="1">
        <f>Table49[[#This Row],[Selling_Price]]-Table49[[#This Row],[Market_Price]]</f>
        <v>255.5</v>
      </c>
      <c r="M4335" s="1">
        <f>Table49[[#This Row],[Quantity]]*Table49[[#This Row],[Selling_Price]]</f>
        <v>126640.7</v>
      </c>
      <c r="N4335" s="1">
        <f>Table49[[#This Row],[Quantity]]*Table49[[#This Row],[Profit_Per_Quantity]]</f>
        <v>48545</v>
      </c>
      <c r="O4335" s="1" t="s">
        <v>47</v>
      </c>
    </row>
    <row r="4336" spans="1:15" x14ac:dyDescent="0.3">
      <c r="A4336" s="1" t="s">
        <v>7346</v>
      </c>
      <c r="B4336" s="1" t="s">
        <v>3248</v>
      </c>
      <c r="C4336" s="14" t="s">
        <v>5265</v>
      </c>
      <c r="D4336" s="1" t="s">
        <v>18</v>
      </c>
      <c r="E4336" s="1" t="s">
        <v>25</v>
      </c>
      <c r="F4336" s="1" t="s">
        <v>31</v>
      </c>
      <c r="G4336" s="1" t="s">
        <v>4352</v>
      </c>
      <c r="H4336" s="1">
        <v>1057</v>
      </c>
      <c r="I4336" s="1">
        <v>567.14</v>
      </c>
      <c r="J4336" s="1">
        <v>1062.3</v>
      </c>
      <c r="K4336" s="1">
        <v>241</v>
      </c>
      <c r="L4336" s="1">
        <f>Table49[[#This Row],[Selling_Price]]-Table49[[#This Row],[Market_Price]]</f>
        <v>495.15999999999997</v>
      </c>
      <c r="M4336" s="1">
        <f>Table49[[#This Row],[Quantity]]*Table49[[#This Row],[Selling_Price]]</f>
        <v>256014.3</v>
      </c>
      <c r="N4336" s="1">
        <f>Table49[[#This Row],[Quantity]]*Table49[[#This Row],[Profit_Per_Quantity]]</f>
        <v>119333.56</v>
      </c>
      <c r="O4336" s="1" t="s">
        <v>47</v>
      </c>
    </row>
    <row r="4337" spans="1:15" x14ac:dyDescent="0.3">
      <c r="A4337" s="1" t="s">
        <v>9978</v>
      </c>
      <c r="B4337" s="1" t="s">
        <v>3216</v>
      </c>
      <c r="C4337" s="14" t="s">
        <v>4718</v>
      </c>
      <c r="D4337" s="1" t="s">
        <v>19</v>
      </c>
      <c r="E4337" s="1" t="s">
        <v>27</v>
      </c>
      <c r="F4337" s="1" t="s">
        <v>32</v>
      </c>
      <c r="G4337" s="1" t="s">
        <v>43</v>
      </c>
      <c r="H4337" s="1">
        <v>1033</v>
      </c>
      <c r="I4337" s="1">
        <v>931.36</v>
      </c>
      <c r="J4337" s="1">
        <v>1439.29</v>
      </c>
      <c r="K4337" s="1">
        <v>475</v>
      </c>
      <c r="L4337" s="1">
        <f>Table49[[#This Row],[Selling_Price]]-Table49[[#This Row],[Market_Price]]</f>
        <v>507.92999999999995</v>
      </c>
      <c r="M4337" s="1">
        <f>Table49[[#This Row],[Quantity]]*Table49[[#This Row],[Selling_Price]]</f>
        <v>683662.75</v>
      </c>
      <c r="N4337" s="1">
        <f>Table49[[#This Row],[Quantity]]*Table49[[#This Row],[Profit_Per_Quantity]]</f>
        <v>241266.74999999997</v>
      </c>
      <c r="O4337" s="1" t="s">
        <v>47</v>
      </c>
    </row>
    <row r="4338" spans="1:15" x14ac:dyDescent="0.3">
      <c r="A4338" s="1" t="s">
        <v>6432</v>
      </c>
      <c r="B4338" s="1" t="s">
        <v>61</v>
      </c>
      <c r="C4338" s="14" t="s">
        <v>6158</v>
      </c>
      <c r="D4338" s="1" t="s">
        <v>18</v>
      </c>
      <c r="E4338" s="1" t="s">
        <v>30</v>
      </c>
      <c r="F4338" s="1" t="s">
        <v>31</v>
      </c>
      <c r="G4338" s="1" t="s">
        <v>4352</v>
      </c>
      <c r="H4338" s="1">
        <v>1088</v>
      </c>
      <c r="I4338" s="1">
        <v>1689.27</v>
      </c>
      <c r="J4338" s="1">
        <v>2665.26</v>
      </c>
      <c r="K4338" s="1">
        <v>15</v>
      </c>
      <c r="L4338" s="1">
        <f>Table49[[#This Row],[Selling_Price]]-Table49[[#This Row],[Market_Price]]</f>
        <v>975.99000000000024</v>
      </c>
      <c r="M4338" s="1">
        <f>Table49[[#This Row],[Quantity]]*Table49[[#This Row],[Selling_Price]]</f>
        <v>39978.9</v>
      </c>
      <c r="N4338" s="1">
        <f>Table49[[#This Row],[Quantity]]*Table49[[#This Row],[Profit_Per_Quantity]]</f>
        <v>14639.850000000004</v>
      </c>
      <c r="O4338" s="1" t="s">
        <v>47</v>
      </c>
    </row>
    <row r="4339" spans="1:15" x14ac:dyDescent="0.3">
      <c r="A4339" s="1" t="s">
        <v>10005</v>
      </c>
      <c r="B4339" s="1" t="s">
        <v>3278</v>
      </c>
      <c r="C4339" s="14" t="s">
        <v>5217</v>
      </c>
      <c r="D4339" s="1" t="s">
        <v>11</v>
      </c>
      <c r="E4339" s="1" t="s">
        <v>4349</v>
      </c>
      <c r="F4339" s="1" t="s">
        <v>31</v>
      </c>
      <c r="G4339" s="1" t="s">
        <v>41</v>
      </c>
      <c r="H4339" s="1">
        <v>1020</v>
      </c>
      <c r="I4339" s="1">
        <v>1819.43</v>
      </c>
      <c r="J4339" s="1">
        <v>3636.62</v>
      </c>
      <c r="K4339" s="1">
        <v>326</v>
      </c>
      <c r="L4339" s="1">
        <f>Table49[[#This Row],[Selling_Price]]-Table49[[#This Row],[Market_Price]]</f>
        <v>1817.1899999999998</v>
      </c>
      <c r="M4339" s="1">
        <f>Table49[[#This Row],[Quantity]]*Table49[[#This Row],[Selling_Price]]</f>
        <v>1185538.1199999999</v>
      </c>
      <c r="N4339" s="1">
        <f>Table49[[#This Row],[Quantity]]*Table49[[#This Row],[Profit_Per_Quantity]]</f>
        <v>592403.93999999994</v>
      </c>
      <c r="O4339" s="1" t="s">
        <v>47</v>
      </c>
    </row>
    <row r="4340" spans="1:15" x14ac:dyDescent="0.3">
      <c r="A4340" s="1" t="s">
        <v>8997</v>
      </c>
      <c r="B4340" s="1" t="s">
        <v>1674</v>
      </c>
      <c r="C4340" s="14" t="s">
        <v>5951</v>
      </c>
      <c r="D4340" s="1" t="s">
        <v>20</v>
      </c>
      <c r="E4340" s="1" t="s">
        <v>4351</v>
      </c>
      <c r="F4340" s="1" t="s">
        <v>35</v>
      </c>
      <c r="G4340" s="1" t="s">
        <v>37</v>
      </c>
      <c r="H4340" s="1">
        <v>1032</v>
      </c>
      <c r="I4340" s="1">
        <v>439.42</v>
      </c>
      <c r="J4340" s="1">
        <v>641.16999999999996</v>
      </c>
      <c r="K4340" s="1">
        <v>405</v>
      </c>
      <c r="L4340" s="1">
        <f>Table49[[#This Row],[Selling_Price]]-Table49[[#This Row],[Market_Price]]</f>
        <v>201.74999999999994</v>
      </c>
      <c r="M4340" s="1">
        <f>Table49[[#This Row],[Quantity]]*Table49[[#This Row],[Selling_Price]]</f>
        <v>259673.84999999998</v>
      </c>
      <c r="N4340" s="1">
        <f>Table49[[#This Row],[Quantity]]*Table49[[#This Row],[Profit_Per_Quantity]]</f>
        <v>81708.749999999971</v>
      </c>
      <c r="O4340" s="1" t="s">
        <v>47</v>
      </c>
    </row>
    <row r="4341" spans="1:15" x14ac:dyDescent="0.3">
      <c r="A4341" s="1" t="s">
        <v>10310</v>
      </c>
      <c r="B4341" s="1" t="s">
        <v>3729</v>
      </c>
      <c r="C4341" s="14" t="s">
        <v>4912</v>
      </c>
      <c r="D4341" s="1" t="s">
        <v>17</v>
      </c>
      <c r="E4341" s="1" t="s">
        <v>29</v>
      </c>
      <c r="F4341" s="1" t="s">
        <v>32</v>
      </c>
      <c r="G4341" s="1" t="s">
        <v>38</v>
      </c>
      <c r="H4341" s="1">
        <v>1018</v>
      </c>
      <c r="I4341" s="1">
        <v>1812.33</v>
      </c>
      <c r="J4341" s="1">
        <v>2945.26</v>
      </c>
      <c r="K4341" s="1">
        <v>491</v>
      </c>
      <c r="L4341" s="1">
        <f>Table49[[#This Row],[Selling_Price]]-Table49[[#This Row],[Market_Price]]</f>
        <v>1132.9300000000003</v>
      </c>
      <c r="M4341" s="1">
        <f>Table49[[#This Row],[Quantity]]*Table49[[#This Row],[Selling_Price]]</f>
        <v>1446122.6600000001</v>
      </c>
      <c r="N4341" s="1">
        <f>Table49[[#This Row],[Quantity]]*Table49[[#This Row],[Profit_Per_Quantity]]</f>
        <v>556268.63000000012</v>
      </c>
      <c r="O4341" s="1" t="s">
        <v>47</v>
      </c>
    </row>
    <row r="4342" spans="1:15" x14ac:dyDescent="0.3">
      <c r="A4342" s="1" t="s">
        <v>8254</v>
      </c>
      <c r="B4342" s="1" t="s">
        <v>454</v>
      </c>
      <c r="C4342" s="14" t="s">
        <v>6234</v>
      </c>
      <c r="D4342" s="1" t="s">
        <v>20</v>
      </c>
      <c r="E4342" s="1" t="s">
        <v>4349</v>
      </c>
      <c r="F4342" s="1" t="s">
        <v>33</v>
      </c>
      <c r="G4342" s="1" t="s">
        <v>43</v>
      </c>
      <c r="H4342" s="1">
        <v>1038</v>
      </c>
      <c r="I4342" s="1">
        <v>345.03</v>
      </c>
      <c r="J4342" s="1">
        <v>486.22</v>
      </c>
      <c r="K4342" s="1">
        <v>194</v>
      </c>
      <c r="L4342" s="1">
        <f>Table49[[#This Row],[Selling_Price]]-Table49[[#This Row],[Market_Price]]</f>
        <v>141.19000000000005</v>
      </c>
      <c r="M4342" s="1">
        <f>Table49[[#This Row],[Quantity]]*Table49[[#This Row],[Selling_Price]]</f>
        <v>94326.680000000008</v>
      </c>
      <c r="N4342" s="1">
        <f>Table49[[#This Row],[Quantity]]*Table49[[#This Row],[Profit_Per_Quantity]]</f>
        <v>27390.860000000011</v>
      </c>
      <c r="O4342" s="1" t="s">
        <v>47</v>
      </c>
    </row>
    <row r="4343" spans="1:15" x14ac:dyDescent="0.3">
      <c r="A4343" s="1" t="s">
        <v>10634</v>
      </c>
      <c r="B4343" s="1" t="s">
        <v>4247</v>
      </c>
      <c r="C4343" s="14" t="s">
        <v>4459</v>
      </c>
      <c r="D4343" s="1" t="s">
        <v>13</v>
      </c>
      <c r="E4343" s="1" t="s">
        <v>27</v>
      </c>
      <c r="F4343" s="1" t="s">
        <v>32</v>
      </c>
      <c r="G4343" s="1" t="s">
        <v>36</v>
      </c>
      <c r="H4343" s="1">
        <v>1011</v>
      </c>
      <c r="I4343" s="1">
        <v>926.06</v>
      </c>
      <c r="J4343" s="1">
        <v>1691.05</v>
      </c>
      <c r="K4343" s="1">
        <v>173</v>
      </c>
      <c r="L4343" s="1">
        <f>Table49[[#This Row],[Selling_Price]]-Table49[[#This Row],[Market_Price]]</f>
        <v>764.99</v>
      </c>
      <c r="M4343" s="1">
        <f>Table49[[#This Row],[Quantity]]*Table49[[#This Row],[Selling_Price]]</f>
        <v>292551.64999999997</v>
      </c>
      <c r="N4343" s="1">
        <f>Table49[[#This Row],[Quantity]]*Table49[[#This Row],[Profit_Per_Quantity]]</f>
        <v>132343.26999999999</v>
      </c>
      <c r="O4343" s="1" t="s">
        <v>47</v>
      </c>
    </row>
    <row r="4344" spans="1:15" x14ac:dyDescent="0.3">
      <c r="A4344" s="1" t="s">
        <v>6892</v>
      </c>
      <c r="B4344" s="1" t="s">
        <v>1700</v>
      </c>
      <c r="C4344" s="14" t="s">
        <v>5282</v>
      </c>
      <c r="D4344" s="1" t="s">
        <v>19</v>
      </c>
      <c r="E4344" s="1" t="s">
        <v>24</v>
      </c>
      <c r="F4344" s="1" t="s">
        <v>35</v>
      </c>
      <c r="G4344" s="1" t="s">
        <v>38</v>
      </c>
      <c r="H4344" s="1">
        <v>1045</v>
      </c>
      <c r="I4344" s="1">
        <v>1933.85</v>
      </c>
      <c r="J4344" s="1">
        <v>3059.03</v>
      </c>
      <c r="K4344" s="1">
        <v>450</v>
      </c>
      <c r="L4344" s="1">
        <f>Table49[[#This Row],[Selling_Price]]-Table49[[#This Row],[Market_Price]]</f>
        <v>1125.1800000000003</v>
      </c>
      <c r="M4344" s="1">
        <f>Table49[[#This Row],[Quantity]]*Table49[[#This Row],[Selling_Price]]</f>
        <v>1376563.5</v>
      </c>
      <c r="N4344" s="1">
        <f>Table49[[#This Row],[Quantity]]*Table49[[#This Row],[Profit_Per_Quantity]]</f>
        <v>506331.00000000012</v>
      </c>
      <c r="O4344" s="1" t="s">
        <v>47</v>
      </c>
    </row>
    <row r="4345" spans="1:15" x14ac:dyDescent="0.3">
      <c r="A4345" s="1" t="s">
        <v>6466</v>
      </c>
      <c r="B4345" s="1" t="s">
        <v>137</v>
      </c>
      <c r="C4345" s="14" t="s">
        <v>5874</v>
      </c>
      <c r="D4345" s="1" t="s">
        <v>14</v>
      </c>
      <c r="E4345" s="1" t="s">
        <v>27</v>
      </c>
      <c r="F4345" s="1" t="s">
        <v>35</v>
      </c>
      <c r="G4345" s="1" t="s">
        <v>43</v>
      </c>
      <c r="H4345" s="1">
        <v>1020</v>
      </c>
      <c r="I4345" s="1">
        <v>746.55</v>
      </c>
      <c r="J4345" s="1">
        <v>1274.31</v>
      </c>
      <c r="K4345" s="1">
        <v>235</v>
      </c>
      <c r="L4345" s="1">
        <f>Table49[[#This Row],[Selling_Price]]-Table49[[#This Row],[Market_Price]]</f>
        <v>527.76</v>
      </c>
      <c r="M4345" s="1">
        <f>Table49[[#This Row],[Quantity]]*Table49[[#This Row],[Selling_Price]]</f>
        <v>299462.84999999998</v>
      </c>
      <c r="N4345" s="1">
        <f>Table49[[#This Row],[Quantity]]*Table49[[#This Row],[Profit_Per_Quantity]]</f>
        <v>124023.59999999999</v>
      </c>
      <c r="O4345" s="1" t="s">
        <v>47</v>
      </c>
    </row>
    <row r="4346" spans="1:15" x14ac:dyDescent="0.3">
      <c r="A4346" s="1" t="s">
        <v>9008</v>
      </c>
      <c r="B4346" s="1" t="s">
        <v>1687</v>
      </c>
      <c r="C4346" s="14" t="s">
        <v>5946</v>
      </c>
      <c r="D4346" s="1" t="s">
        <v>12</v>
      </c>
      <c r="E4346" s="1" t="s">
        <v>21</v>
      </c>
      <c r="F4346" s="1" t="s">
        <v>33</v>
      </c>
      <c r="G4346" s="1" t="s">
        <v>37</v>
      </c>
      <c r="H4346" s="1">
        <v>1019</v>
      </c>
      <c r="I4346" s="1">
        <v>1706.73</v>
      </c>
      <c r="J4346" s="1">
        <v>2314.81</v>
      </c>
      <c r="K4346" s="1">
        <v>149</v>
      </c>
      <c r="L4346" s="1">
        <f>Table49[[#This Row],[Selling_Price]]-Table49[[#This Row],[Market_Price]]</f>
        <v>608.07999999999993</v>
      </c>
      <c r="M4346" s="1">
        <f>Table49[[#This Row],[Quantity]]*Table49[[#This Row],[Selling_Price]]</f>
        <v>344906.69</v>
      </c>
      <c r="N4346" s="1">
        <f>Table49[[#This Row],[Quantity]]*Table49[[#This Row],[Profit_Per_Quantity]]</f>
        <v>90603.919999999984</v>
      </c>
      <c r="O4346" s="1" t="s">
        <v>47</v>
      </c>
    </row>
    <row r="4347" spans="1:15" x14ac:dyDescent="0.3">
      <c r="A4347" s="1" t="s">
        <v>8930</v>
      </c>
      <c r="B4347" s="1" t="s">
        <v>1555</v>
      </c>
      <c r="C4347" s="14" t="s">
        <v>5979</v>
      </c>
      <c r="D4347" s="1" t="s">
        <v>11</v>
      </c>
      <c r="E4347" s="1" t="s">
        <v>29</v>
      </c>
      <c r="F4347" s="1" t="s">
        <v>34</v>
      </c>
      <c r="G4347" s="1" t="s">
        <v>41</v>
      </c>
      <c r="H4347" s="1">
        <v>1009</v>
      </c>
      <c r="I4347" s="1">
        <v>1178.03</v>
      </c>
      <c r="J4347" s="1">
        <v>2072.0700000000002</v>
      </c>
      <c r="K4347" s="1">
        <v>477</v>
      </c>
      <c r="L4347" s="1">
        <f>Table49[[#This Row],[Selling_Price]]-Table49[[#This Row],[Market_Price]]</f>
        <v>894.04000000000019</v>
      </c>
      <c r="M4347" s="1">
        <f>Table49[[#This Row],[Quantity]]*Table49[[#This Row],[Selling_Price]]</f>
        <v>988377.39000000013</v>
      </c>
      <c r="N4347" s="1">
        <f>Table49[[#This Row],[Quantity]]*Table49[[#This Row],[Profit_Per_Quantity]]</f>
        <v>426457.08000000007</v>
      </c>
      <c r="O4347" s="1" t="s">
        <v>47</v>
      </c>
    </row>
    <row r="4348" spans="1:15" x14ac:dyDescent="0.3">
      <c r="A4348" s="1" t="s">
        <v>6823</v>
      </c>
      <c r="B4348" s="1" t="s">
        <v>3907</v>
      </c>
      <c r="C4348" s="14" t="s">
        <v>4575</v>
      </c>
      <c r="D4348" s="1" t="s">
        <v>16</v>
      </c>
      <c r="E4348" s="1" t="s">
        <v>26</v>
      </c>
      <c r="F4348" s="1" t="s">
        <v>31</v>
      </c>
      <c r="G4348" s="1" t="s">
        <v>43</v>
      </c>
      <c r="H4348" s="1">
        <v>1035</v>
      </c>
      <c r="I4348" s="1">
        <v>1545.72</v>
      </c>
      <c r="J4348" s="1">
        <v>1897.53</v>
      </c>
      <c r="K4348" s="1">
        <v>280</v>
      </c>
      <c r="L4348" s="1">
        <f>Table49[[#This Row],[Selling_Price]]-Table49[[#This Row],[Market_Price]]</f>
        <v>351.80999999999995</v>
      </c>
      <c r="M4348" s="1">
        <f>Table49[[#This Row],[Quantity]]*Table49[[#This Row],[Selling_Price]]</f>
        <v>531308.4</v>
      </c>
      <c r="N4348" s="1">
        <f>Table49[[#This Row],[Quantity]]*Table49[[#This Row],[Profit_Per_Quantity]]</f>
        <v>98506.799999999988</v>
      </c>
      <c r="O4348" s="1" t="s">
        <v>47</v>
      </c>
    </row>
    <row r="4349" spans="1:15" x14ac:dyDescent="0.3">
      <c r="A4349" s="1" t="s">
        <v>6852</v>
      </c>
      <c r="B4349" s="1" t="s">
        <v>3808</v>
      </c>
      <c r="C4349" s="14" t="s">
        <v>4849</v>
      </c>
      <c r="D4349" s="1" t="s">
        <v>16</v>
      </c>
      <c r="E4349" s="1" t="s">
        <v>26</v>
      </c>
      <c r="F4349" s="1" t="s">
        <v>33</v>
      </c>
      <c r="G4349" s="1" t="s">
        <v>45</v>
      </c>
      <c r="H4349" s="1">
        <v>1021</v>
      </c>
      <c r="I4349" s="1">
        <v>1577.91</v>
      </c>
      <c r="J4349" s="1">
        <v>3109.41</v>
      </c>
      <c r="K4349" s="1">
        <v>237</v>
      </c>
      <c r="L4349" s="1">
        <f>Table49[[#This Row],[Selling_Price]]-Table49[[#This Row],[Market_Price]]</f>
        <v>1531.4999999999998</v>
      </c>
      <c r="M4349" s="1">
        <f>Table49[[#This Row],[Quantity]]*Table49[[#This Row],[Selling_Price]]</f>
        <v>736930.16999999993</v>
      </c>
      <c r="N4349" s="1">
        <f>Table49[[#This Row],[Quantity]]*Table49[[#This Row],[Profit_Per_Quantity]]</f>
        <v>362965.49999999994</v>
      </c>
      <c r="O4349" s="1" t="s">
        <v>47</v>
      </c>
    </row>
    <row r="4350" spans="1:15" x14ac:dyDescent="0.3">
      <c r="A4350" s="1" t="s">
        <v>8558</v>
      </c>
      <c r="B4350" s="1" t="s">
        <v>939</v>
      </c>
      <c r="C4350" s="14" t="s">
        <v>5542</v>
      </c>
      <c r="D4350" s="1" t="s">
        <v>19</v>
      </c>
      <c r="E4350" s="1" t="s">
        <v>25</v>
      </c>
      <c r="F4350" s="1" t="s">
        <v>35</v>
      </c>
      <c r="G4350" s="1" t="s">
        <v>44</v>
      </c>
      <c r="H4350" s="1">
        <v>1061</v>
      </c>
      <c r="I4350" s="1">
        <v>1422.24</v>
      </c>
      <c r="J4350" s="1">
        <v>1626.49</v>
      </c>
      <c r="K4350" s="1">
        <v>294</v>
      </c>
      <c r="L4350" s="1">
        <f>Table49[[#This Row],[Selling_Price]]-Table49[[#This Row],[Market_Price]]</f>
        <v>204.25</v>
      </c>
      <c r="M4350" s="1">
        <f>Table49[[#This Row],[Quantity]]*Table49[[#This Row],[Selling_Price]]</f>
        <v>478188.06</v>
      </c>
      <c r="N4350" s="1">
        <f>Table49[[#This Row],[Quantity]]*Table49[[#This Row],[Profit_Per_Quantity]]</f>
        <v>60049.5</v>
      </c>
      <c r="O4350" s="1" t="s">
        <v>47</v>
      </c>
    </row>
    <row r="4351" spans="1:15" x14ac:dyDescent="0.3">
      <c r="A4351" s="1" t="s">
        <v>9300</v>
      </c>
      <c r="B4351" s="1" t="s">
        <v>2157</v>
      </c>
      <c r="C4351" s="14" t="s">
        <v>5461</v>
      </c>
      <c r="D4351" s="1" t="s">
        <v>18</v>
      </c>
      <c r="E4351" s="1" t="s">
        <v>27</v>
      </c>
      <c r="F4351" s="1" t="s">
        <v>33</v>
      </c>
      <c r="G4351" s="1" t="s">
        <v>44</v>
      </c>
      <c r="H4351" s="1">
        <v>1097</v>
      </c>
      <c r="I4351" s="1">
        <v>266.14999999999998</v>
      </c>
      <c r="J4351" s="1">
        <v>443.25</v>
      </c>
      <c r="K4351" s="1">
        <v>30</v>
      </c>
      <c r="L4351" s="1">
        <f>Table49[[#This Row],[Selling_Price]]-Table49[[#This Row],[Market_Price]]</f>
        <v>177.10000000000002</v>
      </c>
      <c r="M4351" s="1">
        <f>Table49[[#This Row],[Quantity]]*Table49[[#This Row],[Selling_Price]]</f>
        <v>13297.5</v>
      </c>
      <c r="N4351" s="1">
        <f>Table49[[#This Row],[Quantity]]*Table49[[#This Row],[Profit_Per_Quantity]]</f>
        <v>5313.0000000000009</v>
      </c>
      <c r="O4351" s="1" t="s">
        <v>47</v>
      </c>
    </row>
    <row r="4352" spans="1:15" x14ac:dyDescent="0.3">
      <c r="A4352" s="1" t="s">
        <v>8112</v>
      </c>
      <c r="B4352" s="1" t="s">
        <v>200</v>
      </c>
      <c r="C4352" s="14" t="s">
        <v>5459</v>
      </c>
      <c r="D4352" s="1" t="s">
        <v>19</v>
      </c>
      <c r="E4352" s="1" t="s">
        <v>29</v>
      </c>
      <c r="F4352" s="1" t="s">
        <v>32</v>
      </c>
      <c r="G4352" s="1" t="s">
        <v>37</v>
      </c>
      <c r="H4352" s="1">
        <v>1048</v>
      </c>
      <c r="I4352" s="1">
        <v>938.24</v>
      </c>
      <c r="J4352" s="1">
        <v>1206.31</v>
      </c>
      <c r="K4352" s="1">
        <v>155</v>
      </c>
      <c r="L4352" s="1">
        <f>Table49[[#This Row],[Selling_Price]]-Table49[[#This Row],[Market_Price]]</f>
        <v>268.06999999999994</v>
      </c>
      <c r="M4352" s="1">
        <f>Table49[[#This Row],[Quantity]]*Table49[[#This Row],[Selling_Price]]</f>
        <v>186978.05</v>
      </c>
      <c r="N4352" s="1">
        <f>Table49[[#This Row],[Quantity]]*Table49[[#This Row],[Profit_Per_Quantity]]</f>
        <v>41550.849999999991</v>
      </c>
      <c r="O4352" s="1" t="s">
        <v>47</v>
      </c>
    </row>
    <row r="4353" spans="1:15" x14ac:dyDescent="0.3">
      <c r="A4353" s="1" t="s">
        <v>7475</v>
      </c>
      <c r="B4353" s="1" t="s">
        <v>679</v>
      </c>
      <c r="C4353" s="14" t="s">
        <v>6202</v>
      </c>
      <c r="D4353" s="1" t="s">
        <v>12</v>
      </c>
      <c r="E4353" s="1" t="s">
        <v>28</v>
      </c>
      <c r="F4353" s="1" t="s">
        <v>31</v>
      </c>
      <c r="G4353" s="1" t="s">
        <v>40</v>
      </c>
      <c r="H4353" s="1">
        <v>1079</v>
      </c>
      <c r="I4353" s="1">
        <v>497.83</v>
      </c>
      <c r="J4353" s="1">
        <v>565.49</v>
      </c>
      <c r="K4353" s="1">
        <v>162</v>
      </c>
      <c r="L4353" s="1">
        <f>Table49[[#This Row],[Selling_Price]]-Table49[[#This Row],[Market_Price]]</f>
        <v>67.660000000000025</v>
      </c>
      <c r="M4353" s="1">
        <f>Table49[[#This Row],[Quantity]]*Table49[[#This Row],[Selling_Price]]</f>
        <v>91609.38</v>
      </c>
      <c r="N4353" s="1">
        <f>Table49[[#This Row],[Quantity]]*Table49[[#This Row],[Profit_Per_Quantity]]</f>
        <v>10960.920000000004</v>
      </c>
      <c r="O4353" s="1" t="s">
        <v>47</v>
      </c>
    </row>
    <row r="4354" spans="1:15" x14ac:dyDescent="0.3">
      <c r="A4354" s="1" t="s">
        <v>8436</v>
      </c>
      <c r="B4354" s="1" t="s">
        <v>755</v>
      </c>
      <c r="C4354" s="14" t="s">
        <v>5050</v>
      </c>
      <c r="D4354" s="1" t="s">
        <v>12</v>
      </c>
      <c r="E4354" s="1" t="s">
        <v>28</v>
      </c>
      <c r="F4354" s="1" t="s">
        <v>32</v>
      </c>
      <c r="G4354" s="1" t="s">
        <v>40</v>
      </c>
      <c r="H4354" s="1">
        <v>1073</v>
      </c>
      <c r="I4354" s="1">
        <v>469.22</v>
      </c>
      <c r="J4354" s="1">
        <v>644.01</v>
      </c>
      <c r="K4354" s="1">
        <v>158</v>
      </c>
      <c r="L4354" s="1">
        <f>Table49[[#This Row],[Selling_Price]]-Table49[[#This Row],[Market_Price]]</f>
        <v>174.78999999999996</v>
      </c>
      <c r="M4354" s="1">
        <f>Table49[[#This Row],[Quantity]]*Table49[[#This Row],[Selling_Price]]</f>
        <v>101753.58</v>
      </c>
      <c r="N4354" s="1">
        <f>Table49[[#This Row],[Quantity]]*Table49[[#This Row],[Profit_Per_Quantity]]</f>
        <v>27616.819999999992</v>
      </c>
      <c r="O4354" s="1" t="s">
        <v>47</v>
      </c>
    </row>
    <row r="4355" spans="1:15" x14ac:dyDescent="0.3">
      <c r="A4355" s="1" t="s">
        <v>6380</v>
      </c>
      <c r="B4355" s="1" t="s">
        <v>1891</v>
      </c>
      <c r="C4355" s="14" t="s">
        <v>5403</v>
      </c>
      <c r="D4355" s="1" t="s">
        <v>15</v>
      </c>
      <c r="E4355" s="1" t="s">
        <v>26</v>
      </c>
      <c r="F4355" s="1" t="s">
        <v>33</v>
      </c>
      <c r="G4355" s="1" t="s">
        <v>44</v>
      </c>
      <c r="H4355" s="1">
        <v>1003</v>
      </c>
      <c r="I4355" s="1">
        <v>409.15</v>
      </c>
      <c r="J4355" s="1">
        <v>593.36</v>
      </c>
      <c r="K4355" s="1">
        <v>189</v>
      </c>
      <c r="L4355" s="1">
        <f>Table49[[#This Row],[Selling_Price]]-Table49[[#This Row],[Market_Price]]</f>
        <v>184.21000000000004</v>
      </c>
      <c r="M4355" s="1">
        <f>Table49[[#This Row],[Quantity]]*Table49[[#This Row],[Selling_Price]]</f>
        <v>112145.04000000001</v>
      </c>
      <c r="N4355" s="1">
        <f>Table49[[#This Row],[Quantity]]*Table49[[#This Row],[Profit_Per_Quantity]]</f>
        <v>34815.69000000001</v>
      </c>
      <c r="O4355" s="1" t="s">
        <v>47</v>
      </c>
    </row>
    <row r="4356" spans="1:15" x14ac:dyDescent="0.3">
      <c r="A4356" s="1" t="s">
        <v>9438</v>
      </c>
      <c r="B4356" s="1" t="s">
        <v>2373</v>
      </c>
      <c r="C4356" s="14" t="s">
        <v>4836</v>
      </c>
      <c r="D4356" s="1" t="s">
        <v>13</v>
      </c>
      <c r="E4356" s="1" t="s">
        <v>25</v>
      </c>
      <c r="F4356" s="1" t="s">
        <v>35</v>
      </c>
      <c r="G4356" s="1" t="s">
        <v>42</v>
      </c>
      <c r="H4356" s="1">
        <v>1099</v>
      </c>
      <c r="I4356" s="1">
        <v>1518.3</v>
      </c>
      <c r="J4356" s="1">
        <v>2380.7800000000002</v>
      </c>
      <c r="K4356" s="1">
        <v>395</v>
      </c>
      <c r="L4356" s="1">
        <f>Table49[[#This Row],[Selling_Price]]-Table49[[#This Row],[Market_Price]]</f>
        <v>862.48000000000025</v>
      </c>
      <c r="M4356" s="1">
        <f>Table49[[#This Row],[Quantity]]*Table49[[#This Row],[Selling_Price]]</f>
        <v>940408.10000000009</v>
      </c>
      <c r="N4356" s="1">
        <f>Table49[[#This Row],[Quantity]]*Table49[[#This Row],[Profit_Per_Quantity]]</f>
        <v>340679.60000000009</v>
      </c>
      <c r="O4356" s="1" t="s">
        <v>47</v>
      </c>
    </row>
    <row r="4357" spans="1:15" x14ac:dyDescent="0.3">
      <c r="A4357" s="1" t="s">
        <v>8210</v>
      </c>
      <c r="B4357" s="1" t="s">
        <v>374</v>
      </c>
      <c r="C4357" s="14" t="s">
        <v>4715</v>
      </c>
      <c r="D4357" s="1" t="s">
        <v>12</v>
      </c>
      <c r="E4357" s="1" t="s">
        <v>24</v>
      </c>
      <c r="F4357" s="1" t="s">
        <v>33</v>
      </c>
      <c r="G4357" s="1" t="s">
        <v>4352</v>
      </c>
      <c r="H4357" s="1">
        <v>1033</v>
      </c>
      <c r="I4357" s="1">
        <v>1387.78</v>
      </c>
      <c r="J4357" s="1">
        <v>2517.3000000000002</v>
      </c>
      <c r="K4357" s="1">
        <v>479</v>
      </c>
      <c r="L4357" s="1">
        <f>Table49[[#This Row],[Selling_Price]]-Table49[[#This Row],[Market_Price]]</f>
        <v>1129.5200000000002</v>
      </c>
      <c r="M4357" s="1">
        <f>Table49[[#This Row],[Quantity]]*Table49[[#This Row],[Selling_Price]]</f>
        <v>1205786.7000000002</v>
      </c>
      <c r="N4357" s="1">
        <f>Table49[[#This Row],[Quantity]]*Table49[[#This Row],[Profit_Per_Quantity]]</f>
        <v>541040.08000000007</v>
      </c>
      <c r="O4357" s="1" t="s">
        <v>47</v>
      </c>
    </row>
    <row r="4358" spans="1:15" x14ac:dyDescent="0.3">
      <c r="A4358" s="1" t="s">
        <v>9842</v>
      </c>
      <c r="B4358" s="1" t="s">
        <v>3013</v>
      </c>
      <c r="C4358" s="14" t="s">
        <v>5401</v>
      </c>
      <c r="D4358" s="1" t="s">
        <v>14</v>
      </c>
      <c r="E4358" s="1" t="s">
        <v>21</v>
      </c>
      <c r="F4358" s="1" t="s">
        <v>34</v>
      </c>
      <c r="G4358" s="1" t="s">
        <v>40</v>
      </c>
      <c r="H4358" s="1">
        <v>1088</v>
      </c>
      <c r="I4358" s="1">
        <v>514.17999999999995</v>
      </c>
      <c r="J4358" s="1">
        <v>682.09</v>
      </c>
      <c r="K4358" s="1">
        <v>346</v>
      </c>
      <c r="L4358" s="1">
        <f>Table49[[#This Row],[Selling_Price]]-Table49[[#This Row],[Market_Price]]</f>
        <v>167.91000000000008</v>
      </c>
      <c r="M4358" s="1">
        <f>Table49[[#This Row],[Quantity]]*Table49[[#This Row],[Selling_Price]]</f>
        <v>236003.14</v>
      </c>
      <c r="N4358" s="1">
        <f>Table49[[#This Row],[Quantity]]*Table49[[#This Row],[Profit_Per_Quantity]]</f>
        <v>58096.86000000003</v>
      </c>
      <c r="O4358" s="1" t="s">
        <v>47</v>
      </c>
    </row>
    <row r="4359" spans="1:15" x14ac:dyDescent="0.3">
      <c r="A4359" s="1" t="s">
        <v>8640</v>
      </c>
      <c r="B4359" s="1" t="s">
        <v>1087</v>
      </c>
      <c r="C4359" s="14" t="s">
        <v>5754</v>
      </c>
      <c r="D4359" s="1" t="s">
        <v>18</v>
      </c>
      <c r="E4359" s="1" t="s">
        <v>29</v>
      </c>
      <c r="F4359" s="1" t="s">
        <v>32</v>
      </c>
      <c r="G4359" s="1" t="s">
        <v>42</v>
      </c>
      <c r="H4359" s="1">
        <v>1003</v>
      </c>
      <c r="I4359" s="1">
        <v>239.68</v>
      </c>
      <c r="J4359" s="1">
        <v>328.87</v>
      </c>
      <c r="K4359" s="1">
        <v>199</v>
      </c>
      <c r="L4359" s="1">
        <f>Table49[[#This Row],[Selling_Price]]-Table49[[#This Row],[Market_Price]]</f>
        <v>89.19</v>
      </c>
      <c r="M4359" s="1">
        <f>Table49[[#This Row],[Quantity]]*Table49[[#This Row],[Selling_Price]]</f>
        <v>65445.13</v>
      </c>
      <c r="N4359" s="1">
        <f>Table49[[#This Row],[Quantity]]*Table49[[#This Row],[Profit_Per_Quantity]]</f>
        <v>17748.810000000001</v>
      </c>
      <c r="O4359" s="1" t="s">
        <v>47</v>
      </c>
    </row>
    <row r="4360" spans="1:15" x14ac:dyDescent="0.3">
      <c r="A4360" s="1" t="s">
        <v>8842</v>
      </c>
      <c r="B4360" s="1" t="s">
        <v>1413</v>
      </c>
      <c r="C4360" s="14" t="s">
        <v>5073</v>
      </c>
      <c r="D4360" s="1" t="s">
        <v>11</v>
      </c>
      <c r="E4360" s="1" t="s">
        <v>30</v>
      </c>
      <c r="F4360" s="1" t="s">
        <v>33</v>
      </c>
      <c r="G4360" s="1" t="s">
        <v>40</v>
      </c>
      <c r="H4360" s="1">
        <v>1054</v>
      </c>
      <c r="I4360" s="1">
        <v>1640.55</v>
      </c>
      <c r="J4360" s="1">
        <v>2406.0100000000002</v>
      </c>
      <c r="K4360" s="1">
        <v>166</v>
      </c>
      <c r="L4360" s="1">
        <f>Table49[[#This Row],[Selling_Price]]-Table49[[#This Row],[Market_Price]]</f>
        <v>765.46000000000026</v>
      </c>
      <c r="M4360" s="1">
        <f>Table49[[#This Row],[Quantity]]*Table49[[#This Row],[Selling_Price]]</f>
        <v>399397.66000000003</v>
      </c>
      <c r="N4360" s="1">
        <f>Table49[[#This Row],[Quantity]]*Table49[[#This Row],[Profit_Per_Quantity]]</f>
        <v>127066.36000000004</v>
      </c>
      <c r="O4360" s="1" t="s">
        <v>47</v>
      </c>
    </row>
    <row r="4361" spans="1:15" x14ac:dyDescent="0.3">
      <c r="A4361" s="1" t="s">
        <v>6590</v>
      </c>
      <c r="B4361" s="1" t="s">
        <v>2824</v>
      </c>
      <c r="C4361" s="14" t="s">
        <v>5076</v>
      </c>
      <c r="D4361" s="1" t="s">
        <v>13</v>
      </c>
      <c r="E4361" s="1" t="s">
        <v>24</v>
      </c>
      <c r="F4361" s="1" t="s">
        <v>33</v>
      </c>
      <c r="G4361" s="1" t="s">
        <v>42</v>
      </c>
      <c r="H4361" s="1">
        <v>1077</v>
      </c>
      <c r="I4361" s="1">
        <v>1398.43</v>
      </c>
      <c r="J4361" s="1">
        <v>2449.96</v>
      </c>
      <c r="K4361" s="1">
        <v>286</v>
      </c>
      <c r="L4361" s="1">
        <f>Table49[[#This Row],[Selling_Price]]-Table49[[#This Row],[Market_Price]]</f>
        <v>1051.53</v>
      </c>
      <c r="M4361" s="1">
        <f>Table49[[#This Row],[Quantity]]*Table49[[#This Row],[Selling_Price]]</f>
        <v>700688.56</v>
      </c>
      <c r="N4361" s="1">
        <f>Table49[[#This Row],[Quantity]]*Table49[[#This Row],[Profit_Per_Quantity]]</f>
        <v>300737.58</v>
      </c>
      <c r="O4361" s="1" t="s">
        <v>47</v>
      </c>
    </row>
    <row r="4362" spans="1:15" x14ac:dyDescent="0.3">
      <c r="A4362" s="1" t="s">
        <v>6746</v>
      </c>
      <c r="B4362" s="1" t="s">
        <v>239</v>
      </c>
      <c r="C4362" s="14" t="s">
        <v>6263</v>
      </c>
      <c r="D4362" s="1" t="s">
        <v>18</v>
      </c>
      <c r="E4362" s="1" t="s">
        <v>28</v>
      </c>
      <c r="F4362" s="1" t="s">
        <v>34</v>
      </c>
      <c r="G4362" s="1" t="s">
        <v>42</v>
      </c>
      <c r="H4362" s="1">
        <v>1088</v>
      </c>
      <c r="I4362" s="1">
        <v>1242.3900000000001</v>
      </c>
      <c r="J4362" s="1">
        <v>2213.13</v>
      </c>
      <c r="K4362" s="1">
        <v>84</v>
      </c>
      <c r="L4362" s="1">
        <f>Table49[[#This Row],[Selling_Price]]-Table49[[#This Row],[Market_Price]]</f>
        <v>970.74</v>
      </c>
      <c r="M4362" s="1">
        <f>Table49[[#This Row],[Quantity]]*Table49[[#This Row],[Selling_Price]]</f>
        <v>185902.92</v>
      </c>
      <c r="N4362" s="1">
        <f>Table49[[#This Row],[Quantity]]*Table49[[#This Row],[Profit_Per_Quantity]]</f>
        <v>81542.16</v>
      </c>
      <c r="O4362" s="1" t="s">
        <v>47</v>
      </c>
    </row>
    <row r="4363" spans="1:15" x14ac:dyDescent="0.3">
      <c r="A4363" s="1" t="s">
        <v>7429</v>
      </c>
      <c r="B4363" s="1" t="s">
        <v>1313</v>
      </c>
      <c r="C4363" s="14" t="s">
        <v>5681</v>
      </c>
      <c r="D4363" s="1" t="s">
        <v>17</v>
      </c>
      <c r="E4363" s="1" t="s">
        <v>26</v>
      </c>
      <c r="F4363" s="1" t="s">
        <v>32</v>
      </c>
      <c r="G4363" s="1" t="s">
        <v>4352</v>
      </c>
      <c r="H4363" s="1">
        <v>1067</v>
      </c>
      <c r="I4363" s="1">
        <v>727.72</v>
      </c>
      <c r="J4363" s="1">
        <v>1197.43</v>
      </c>
      <c r="K4363" s="1">
        <v>190</v>
      </c>
      <c r="L4363" s="1">
        <f>Table49[[#This Row],[Selling_Price]]-Table49[[#This Row],[Market_Price]]</f>
        <v>469.71000000000004</v>
      </c>
      <c r="M4363" s="1">
        <f>Table49[[#This Row],[Quantity]]*Table49[[#This Row],[Selling_Price]]</f>
        <v>227511.7</v>
      </c>
      <c r="N4363" s="1">
        <f>Table49[[#This Row],[Quantity]]*Table49[[#This Row],[Profit_Per_Quantity]]</f>
        <v>89244.900000000009</v>
      </c>
      <c r="O4363" s="1" t="s">
        <v>47</v>
      </c>
    </row>
    <row r="4364" spans="1:15" x14ac:dyDescent="0.3">
      <c r="A4364" s="1" t="s">
        <v>6770</v>
      </c>
      <c r="B4364" s="1" t="s">
        <v>3516</v>
      </c>
      <c r="C4364" s="14" t="s">
        <v>5080</v>
      </c>
      <c r="D4364" s="1" t="s">
        <v>20</v>
      </c>
      <c r="E4364" s="1" t="s">
        <v>29</v>
      </c>
      <c r="F4364" s="1" t="s">
        <v>33</v>
      </c>
      <c r="G4364" s="1" t="s">
        <v>40</v>
      </c>
      <c r="H4364" s="1">
        <v>1012</v>
      </c>
      <c r="I4364" s="1">
        <v>1934.49</v>
      </c>
      <c r="J4364" s="1">
        <v>2613.02</v>
      </c>
      <c r="K4364" s="1">
        <v>141</v>
      </c>
      <c r="L4364" s="1">
        <f>Table49[[#This Row],[Selling_Price]]-Table49[[#This Row],[Market_Price]]</f>
        <v>678.53</v>
      </c>
      <c r="M4364" s="1">
        <f>Table49[[#This Row],[Quantity]]*Table49[[#This Row],[Selling_Price]]</f>
        <v>368435.82</v>
      </c>
      <c r="N4364" s="1">
        <f>Table49[[#This Row],[Quantity]]*Table49[[#This Row],[Profit_Per_Quantity]]</f>
        <v>95672.73</v>
      </c>
      <c r="O4364" s="1" t="s">
        <v>47</v>
      </c>
    </row>
    <row r="4365" spans="1:15" x14ac:dyDescent="0.3">
      <c r="A4365" s="1" t="s">
        <v>6944</v>
      </c>
      <c r="B4365" s="1" t="s">
        <v>791</v>
      </c>
      <c r="C4365" s="14" t="s">
        <v>6049</v>
      </c>
      <c r="D4365" s="1" t="s">
        <v>14</v>
      </c>
      <c r="E4365" s="1" t="s">
        <v>24</v>
      </c>
      <c r="F4365" s="1" t="s">
        <v>35</v>
      </c>
      <c r="G4365" s="1" t="s">
        <v>42</v>
      </c>
      <c r="H4365" s="1">
        <v>1059</v>
      </c>
      <c r="I4365" s="1">
        <v>647.57000000000005</v>
      </c>
      <c r="J4365" s="1">
        <v>966.96</v>
      </c>
      <c r="K4365" s="1">
        <v>209</v>
      </c>
      <c r="L4365" s="1">
        <f>Table49[[#This Row],[Selling_Price]]-Table49[[#This Row],[Market_Price]]</f>
        <v>319.39</v>
      </c>
      <c r="M4365" s="1">
        <f>Table49[[#This Row],[Quantity]]*Table49[[#This Row],[Selling_Price]]</f>
        <v>202094.64</v>
      </c>
      <c r="N4365" s="1">
        <f>Table49[[#This Row],[Quantity]]*Table49[[#This Row],[Profit_Per_Quantity]]</f>
        <v>66752.509999999995</v>
      </c>
      <c r="O4365" s="1" t="s">
        <v>47</v>
      </c>
    </row>
    <row r="4366" spans="1:15" x14ac:dyDescent="0.3">
      <c r="A4366" s="1" t="s">
        <v>6970</v>
      </c>
      <c r="B4366" s="1" t="s">
        <v>2372</v>
      </c>
      <c r="C4366" s="14" t="s">
        <v>5485</v>
      </c>
      <c r="D4366" s="1" t="s">
        <v>17</v>
      </c>
      <c r="E4366" s="1" t="s">
        <v>25</v>
      </c>
      <c r="F4366" s="1" t="s">
        <v>35</v>
      </c>
      <c r="G4366" s="1" t="s">
        <v>42</v>
      </c>
      <c r="H4366" s="1">
        <v>1057</v>
      </c>
      <c r="I4366" s="1">
        <v>1948.75</v>
      </c>
      <c r="J4366" s="1">
        <v>2876.53</v>
      </c>
      <c r="K4366" s="1">
        <v>122</v>
      </c>
      <c r="L4366" s="1">
        <f>Table49[[#This Row],[Selling_Price]]-Table49[[#This Row],[Market_Price]]</f>
        <v>927.7800000000002</v>
      </c>
      <c r="M4366" s="1">
        <f>Table49[[#This Row],[Quantity]]*Table49[[#This Row],[Selling_Price]]</f>
        <v>350936.66000000003</v>
      </c>
      <c r="N4366" s="1">
        <f>Table49[[#This Row],[Quantity]]*Table49[[#This Row],[Profit_Per_Quantity]]</f>
        <v>113189.16000000002</v>
      </c>
      <c r="O4366" s="1" t="s">
        <v>47</v>
      </c>
    </row>
    <row r="4367" spans="1:15" x14ac:dyDescent="0.3">
      <c r="A4367" s="1" t="s">
        <v>10654</v>
      </c>
      <c r="B4367" s="1" t="s">
        <v>4281</v>
      </c>
      <c r="C4367" s="14" t="s">
        <v>4424</v>
      </c>
      <c r="D4367" s="1" t="s">
        <v>17</v>
      </c>
      <c r="E4367" s="1" t="s">
        <v>30</v>
      </c>
      <c r="F4367" s="1" t="s">
        <v>34</v>
      </c>
      <c r="G4367" s="1" t="s">
        <v>42</v>
      </c>
      <c r="H4367" s="1">
        <v>1069</v>
      </c>
      <c r="I4367" s="1">
        <v>353.58</v>
      </c>
      <c r="J4367" s="1">
        <v>499.79</v>
      </c>
      <c r="K4367" s="1">
        <v>228</v>
      </c>
      <c r="L4367" s="1">
        <f>Table49[[#This Row],[Selling_Price]]-Table49[[#This Row],[Market_Price]]</f>
        <v>146.21000000000004</v>
      </c>
      <c r="M4367" s="1">
        <f>Table49[[#This Row],[Quantity]]*Table49[[#This Row],[Selling_Price]]</f>
        <v>113952.12000000001</v>
      </c>
      <c r="N4367" s="1">
        <f>Table49[[#This Row],[Quantity]]*Table49[[#This Row],[Profit_Per_Quantity]]</f>
        <v>33335.880000000005</v>
      </c>
      <c r="O4367" s="1" t="s">
        <v>47</v>
      </c>
    </row>
    <row r="4368" spans="1:15" x14ac:dyDescent="0.3">
      <c r="A4368" s="1" t="s">
        <v>6939</v>
      </c>
      <c r="B4368" s="1" t="s">
        <v>1820</v>
      </c>
      <c r="C4368" s="14" t="s">
        <v>5905</v>
      </c>
      <c r="D4368" s="1" t="s">
        <v>15</v>
      </c>
      <c r="E4368" s="1" t="s">
        <v>30</v>
      </c>
      <c r="F4368" s="1" t="s">
        <v>35</v>
      </c>
      <c r="G4368" s="1" t="s">
        <v>37</v>
      </c>
      <c r="H4368" s="1">
        <v>1089</v>
      </c>
      <c r="I4368" s="1">
        <v>143.35</v>
      </c>
      <c r="J4368" s="1">
        <v>160.09</v>
      </c>
      <c r="K4368" s="1">
        <v>153</v>
      </c>
      <c r="L4368" s="1">
        <f>Table49[[#This Row],[Selling_Price]]-Table49[[#This Row],[Market_Price]]</f>
        <v>16.740000000000009</v>
      </c>
      <c r="M4368" s="1">
        <f>Table49[[#This Row],[Quantity]]*Table49[[#This Row],[Selling_Price]]</f>
        <v>24493.77</v>
      </c>
      <c r="N4368" s="1">
        <f>Table49[[#This Row],[Quantity]]*Table49[[#This Row],[Profit_Per_Quantity]]</f>
        <v>2561.2200000000012</v>
      </c>
      <c r="O4368" s="1" t="s">
        <v>47</v>
      </c>
    </row>
    <row r="4369" spans="1:15" x14ac:dyDescent="0.3">
      <c r="A4369" s="1" t="s">
        <v>8759</v>
      </c>
      <c r="B4369" s="1" t="s">
        <v>1271</v>
      </c>
      <c r="C4369" s="14" t="s">
        <v>5158</v>
      </c>
      <c r="D4369" s="1" t="s">
        <v>11</v>
      </c>
      <c r="E4369" s="1" t="s">
        <v>29</v>
      </c>
      <c r="F4369" s="1" t="s">
        <v>33</v>
      </c>
      <c r="G4369" s="1" t="s">
        <v>4352</v>
      </c>
      <c r="H4369" s="1">
        <v>1007</v>
      </c>
      <c r="I4369" s="1">
        <v>727.97</v>
      </c>
      <c r="J4369" s="1">
        <v>1224.55</v>
      </c>
      <c r="K4369" s="1">
        <v>194</v>
      </c>
      <c r="L4369" s="1">
        <f>Table49[[#This Row],[Selling_Price]]-Table49[[#This Row],[Market_Price]]</f>
        <v>496.57999999999993</v>
      </c>
      <c r="M4369" s="1">
        <f>Table49[[#This Row],[Quantity]]*Table49[[#This Row],[Selling_Price]]</f>
        <v>237562.69999999998</v>
      </c>
      <c r="N4369" s="1">
        <f>Table49[[#This Row],[Quantity]]*Table49[[#This Row],[Profit_Per_Quantity]]</f>
        <v>96336.51999999999</v>
      </c>
      <c r="O4369" s="1" t="s">
        <v>47</v>
      </c>
    </row>
    <row r="4370" spans="1:15" x14ac:dyDescent="0.3">
      <c r="A4370" s="1" t="s">
        <v>8865</v>
      </c>
      <c r="B4370" s="1" t="s">
        <v>1455</v>
      </c>
      <c r="C4370" s="14" t="s">
        <v>6009</v>
      </c>
      <c r="D4370" s="1" t="s">
        <v>17</v>
      </c>
      <c r="E4370" s="1" t="s">
        <v>28</v>
      </c>
      <c r="F4370" s="1" t="s">
        <v>34</v>
      </c>
      <c r="G4370" s="1" t="s">
        <v>43</v>
      </c>
      <c r="H4370" s="1">
        <v>1059</v>
      </c>
      <c r="I4370" s="1">
        <v>114.36</v>
      </c>
      <c r="J4370" s="1">
        <v>170.68</v>
      </c>
      <c r="K4370" s="1">
        <v>365</v>
      </c>
      <c r="L4370" s="1">
        <f>Table49[[#This Row],[Selling_Price]]-Table49[[#This Row],[Market_Price]]</f>
        <v>56.320000000000007</v>
      </c>
      <c r="M4370" s="1">
        <f>Table49[[#This Row],[Quantity]]*Table49[[#This Row],[Selling_Price]]</f>
        <v>62298.200000000004</v>
      </c>
      <c r="N4370" s="1">
        <f>Table49[[#This Row],[Quantity]]*Table49[[#This Row],[Profit_Per_Quantity]]</f>
        <v>20556.800000000003</v>
      </c>
      <c r="O4370" s="1" t="s">
        <v>47</v>
      </c>
    </row>
    <row r="4371" spans="1:15" x14ac:dyDescent="0.3">
      <c r="A4371" s="1" t="s">
        <v>9655</v>
      </c>
      <c r="B4371" s="1" t="s">
        <v>2720</v>
      </c>
      <c r="C4371" s="14" t="s">
        <v>5021</v>
      </c>
      <c r="D4371" s="1" t="s">
        <v>13</v>
      </c>
      <c r="E4371" s="1" t="s">
        <v>4351</v>
      </c>
      <c r="F4371" s="1" t="s">
        <v>33</v>
      </c>
      <c r="G4371" s="1" t="s">
        <v>41</v>
      </c>
      <c r="H4371" s="1">
        <v>1066</v>
      </c>
      <c r="I4371" s="1">
        <v>1209.99</v>
      </c>
      <c r="J4371" s="1">
        <v>1736.44</v>
      </c>
      <c r="K4371" s="1">
        <v>57</v>
      </c>
      <c r="L4371" s="1">
        <f>Table49[[#This Row],[Selling_Price]]-Table49[[#This Row],[Market_Price]]</f>
        <v>526.45000000000005</v>
      </c>
      <c r="M4371" s="1">
        <f>Table49[[#This Row],[Quantity]]*Table49[[#This Row],[Selling_Price]]</f>
        <v>98977.08</v>
      </c>
      <c r="N4371" s="1">
        <f>Table49[[#This Row],[Quantity]]*Table49[[#This Row],[Profit_Per_Quantity]]</f>
        <v>30007.65</v>
      </c>
      <c r="O4371" s="1" t="s">
        <v>47</v>
      </c>
    </row>
    <row r="4372" spans="1:15" x14ac:dyDescent="0.3">
      <c r="A4372" s="1" t="s">
        <v>8012</v>
      </c>
      <c r="B4372" s="1" t="s">
        <v>3717</v>
      </c>
      <c r="C4372" s="14" t="s">
        <v>4920</v>
      </c>
      <c r="D4372" s="1" t="s">
        <v>20</v>
      </c>
      <c r="E4372" s="1" t="s">
        <v>26</v>
      </c>
      <c r="F4372" s="1" t="s">
        <v>34</v>
      </c>
      <c r="G4372" s="1" t="s">
        <v>38</v>
      </c>
      <c r="H4372" s="1">
        <v>1001</v>
      </c>
      <c r="I4372" s="1">
        <v>1046.45</v>
      </c>
      <c r="J4372" s="1">
        <v>1825.15</v>
      </c>
      <c r="K4372" s="1">
        <v>478</v>
      </c>
      <c r="L4372" s="1">
        <f>Table49[[#This Row],[Selling_Price]]-Table49[[#This Row],[Market_Price]]</f>
        <v>778.7</v>
      </c>
      <c r="M4372" s="1">
        <f>Table49[[#This Row],[Quantity]]*Table49[[#This Row],[Selling_Price]]</f>
        <v>872421.70000000007</v>
      </c>
      <c r="N4372" s="1">
        <f>Table49[[#This Row],[Quantity]]*Table49[[#This Row],[Profit_Per_Quantity]]</f>
        <v>372218.60000000003</v>
      </c>
      <c r="O4372" s="1" t="s">
        <v>47</v>
      </c>
    </row>
    <row r="4373" spans="1:15" x14ac:dyDescent="0.3">
      <c r="A4373" s="1" t="s">
        <v>10515</v>
      </c>
      <c r="B4373" s="1" t="s">
        <v>2973</v>
      </c>
      <c r="C4373" s="14" t="s">
        <v>4643</v>
      </c>
      <c r="D4373" s="1" t="s">
        <v>13</v>
      </c>
      <c r="E4373" s="1" t="s">
        <v>4349</v>
      </c>
      <c r="F4373" s="1" t="s">
        <v>32</v>
      </c>
      <c r="G4373" s="1" t="s">
        <v>44</v>
      </c>
      <c r="H4373" s="1">
        <v>1030</v>
      </c>
      <c r="I4373" s="1">
        <v>995.88</v>
      </c>
      <c r="J4373" s="1">
        <v>1258.3499999999999</v>
      </c>
      <c r="K4373" s="1">
        <v>140</v>
      </c>
      <c r="L4373" s="1">
        <f>Table49[[#This Row],[Selling_Price]]-Table49[[#This Row],[Market_Price]]</f>
        <v>262.46999999999991</v>
      </c>
      <c r="M4373" s="1">
        <f>Table49[[#This Row],[Quantity]]*Table49[[#This Row],[Selling_Price]]</f>
        <v>176169</v>
      </c>
      <c r="N4373" s="1">
        <f>Table49[[#This Row],[Quantity]]*Table49[[#This Row],[Profit_Per_Quantity]]</f>
        <v>36745.799999999988</v>
      </c>
      <c r="O4373" s="1" t="s">
        <v>47</v>
      </c>
    </row>
    <row r="4374" spans="1:15" x14ac:dyDescent="0.3">
      <c r="A4374" s="1" t="s">
        <v>9819</v>
      </c>
      <c r="B4374" s="1" t="s">
        <v>2973</v>
      </c>
      <c r="C4374" s="14" t="s">
        <v>5291</v>
      </c>
      <c r="D4374" s="1" t="s">
        <v>12</v>
      </c>
      <c r="E4374" s="1" t="s">
        <v>21</v>
      </c>
      <c r="F4374" s="1" t="s">
        <v>35</v>
      </c>
      <c r="G4374" s="1" t="s">
        <v>38</v>
      </c>
      <c r="H4374" s="1">
        <v>1002</v>
      </c>
      <c r="I4374" s="1">
        <v>1104.3</v>
      </c>
      <c r="J4374" s="1">
        <v>1672.32</v>
      </c>
      <c r="K4374" s="1">
        <v>318</v>
      </c>
      <c r="L4374" s="1">
        <f>Table49[[#This Row],[Selling_Price]]-Table49[[#This Row],[Market_Price]]</f>
        <v>568.02</v>
      </c>
      <c r="M4374" s="1">
        <f>Table49[[#This Row],[Quantity]]*Table49[[#This Row],[Selling_Price]]</f>
        <v>531797.76000000001</v>
      </c>
      <c r="N4374" s="1">
        <f>Table49[[#This Row],[Quantity]]*Table49[[#This Row],[Profit_Per_Quantity]]</f>
        <v>180630.36</v>
      </c>
      <c r="O4374" s="1" t="s">
        <v>47</v>
      </c>
    </row>
    <row r="4375" spans="1:15" x14ac:dyDescent="0.3">
      <c r="A4375" s="1" t="s">
        <v>9187</v>
      </c>
      <c r="B4375" s="1" t="s">
        <v>1973</v>
      </c>
      <c r="C4375" s="14" t="s">
        <v>5135</v>
      </c>
      <c r="D4375" s="1" t="s">
        <v>13</v>
      </c>
      <c r="E4375" s="1" t="s">
        <v>28</v>
      </c>
      <c r="F4375" s="1" t="s">
        <v>34</v>
      </c>
      <c r="G4375" s="1" t="s">
        <v>4352</v>
      </c>
      <c r="H4375" s="1">
        <v>1062</v>
      </c>
      <c r="I4375" s="1">
        <v>368.19</v>
      </c>
      <c r="J4375" s="1">
        <v>593.28</v>
      </c>
      <c r="K4375" s="1">
        <v>156</v>
      </c>
      <c r="L4375" s="1">
        <f>Table49[[#This Row],[Selling_Price]]-Table49[[#This Row],[Market_Price]]</f>
        <v>225.08999999999997</v>
      </c>
      <c r="M4375" s="1">
        <f>Table49[[#This Row],[Quantity]]*Table49[[#This Row],[Selling_Price]]</f>
        <v>92551.679999999993</v>
      </c>
      <c r="N4375" s="1">
        <f>Table49[[#This Row],[Quantity]]*Table49[[#This Row],[Profit_Per_Quantity]]</f>
        <v>35114.039999999994</v>
      </c>
      <c r="O4375" s="1" t="s">
        <v>47</v>
      </c>
    </row>
    <row r="4376" spans="1:15" x14ac:dyDescent="0.3">
      <c r="A4376" s="1" t="s">
        <v>7526</v>
      </c>
      <c r="B4376" s="1" t="s">
        <v>166</v>
      </c>
      <c r="C4376" s="14" t="s">
        <v>4686</v>
      </c>
      <c r="D4376" s="1" t="s">
        <v>19</v>
      </c>
      <c r="E4376" s="1" t="s">
        <v>28</v>
      </c>
      <c r="F4376" s="1" t="s">
        <v>32</v>
      </c>
      <c r="G4376" s="1" t="s">
        <v>42</v>
      </c>
      <c r="H4376" s="1">
        <v>1017</v>
      </c>
      <c r="I4376" s="1">
        <v>223.73</v>
      </c>
      <c r="J4376" s="1">
        <v>338.24</v>
      </c>
      <c r="K4376" s="1">
        <v>410</v>
      </c>
      <c r="L4376" s="1">
        <f>Table49[[#This Row],[Selling_Price]]-Table49[[#This Row],[Market_Price]]</f>
        <v>114.51000000000002</v>
      </c>
      <c r="M4376" s="1">
        <f>Table49[[#This Row],[Quantity]]*Table49[[#This Row],[Selling_Price]]</f>
        <v>138678.39999999999</v>
      </c>
      <c r="N4376" s="1">
        <f>Table49[[#This Row],[Quantity]]*Table49[[#This Row],[Profit_Per_Quantity]]</f>
        <v>46949.100000000006</v>
      </c>
      <c r="O4376" s="1" t="s">
        <v>47</v>
      </c>
    </row>
    <row r="4377" spans="1:15" x14ac:dyDescent="0.3">
      <c r="A4377" s="1" t="s">
        <v>8612</v>
      </c>
      <c r="B4377" s="1" t="s">
        <v>1036</v>
      </c>
      <c r="C4377" s="14" t="s">
        <v>5188</v>
      </c>
      <c r="D4377" s="1" t="s">
        <v>11</v>
      </c>
      <c r="E4377" s="1" t="s">
        <v>28</v>
      </c>
      <c r="F4377" s="1" t="s">
        <v>34</v>
      </c>
      <c r="G4377" s="1" t="s">
        <v>36</v>
      </c>
      <c r="H4377" s="1">
        <v>1049</v>
      </c>
      <c r="I4377" s="1">
        <v>558.32000000000005</v>
      </c>
      <c r="J4377" s="1">
        <v>831.25</v>
      </c>
      <c r="K4377" s="1">
        <v>437</v>
      </c>
      <c r="L4377" s="1">
        <f>Table49[[#This Row],[Selling_Price]]-Table49[[#This Row],[Market_Price]]</f>
        <v>272.92999999999995</v>
      </c>
      <c r="M4377" s="1">
        <f>Table49[[#This Row],[Quantity]]*Table49[[#This Row],[Selling_Price]]</f>
        <v>363256.25</v>
      </c>
      <c r="N4377" s="1">
        <f>Table49[[#This Row],[Quantity]]*Table49[[#This Row],[Profit_Per_Quantity]]</f>
        <v>119270.40999999997</v>
      </c>
      <c r="O4377" s="1" t="s">
        <v>47</v>
      </c>
    </row>
    <row r="4378" spans="1:15" x14ac:dyDescent="0.3">
      <c r="A4378" s="1" t="s">
        <v>7805</v>
      </c>
      <c r="B4378" s="1" t="s">
        <v>1648</v>
      </c>
      <c r="C4378" s="14" t="s">
        <v>5033</v>
      </c>
      <c r="D4378" s="1" t="s">
        <v>11</v>
      </c>
      <c r="E4378" s="1" t="s">
        <v>29</v>
      </c>
      <c r="F4378" s="1" t="s">
        <v>35</v>
      </c>
      <c r="G4378" s="1" t="s">
        <v>4352</v>
      </c>
      <c r="H4378" s="1">
        <v>1033</v>
      </c>
      <c r="I4378" s="1">
        <v>131.62</v>
      </c>
      <c r="J4378" s="1">
        <v>212.01</v>
      </c>
      <c r="K4378" s="1">
        <v>131</v>
      </c>
      <c r="L4378" s="1">
        <f>Table49[[#This Row],[Selling_Price]]-Table49[[#This Row],[Market_Price]]</f>
        <v>80.389999999999986</v>
      </c>
      <c r="M4378" s="1">
        <f>Table49[[#This Row],[Quantity]]*Table49[[#This Row],[Selling_Price]]</f>
        <v>27773.309999999998</v>
      </c>
      <c r="N4378" s="1">
        <f>Table49[[#This Row],[Quantity]]*Table49[[#This Row],[Profit_Per_Quantity]]</f>
        <v>10531.089999999998</v>
      </c>
      <c r="O4378" s="1" t="s">
        <v>47</v>
      </c>
    </row>
    <row r="4379" spans="1:15" x14ac:dyDescent="0.3">
      <c r="A4379" s="1" t="s">
        <v>8250</v>
      </c>
      <c r="B4379" s="1" t="s">
        <v>447</v>
      </c>
      <c r="C4379" s="14" t="s">
        <v>5628</v>
      </c>
      <c r="D4379" s="1" t="s">
        <v>18</v>
      </c>
      <c r="E4379" s="1" t="s">
        <v>4349</v>
      </c>
      <c r="F4379" s="1" t="s">
        <v>34</v>
      </c>
      <c r="G4379" s="1" t="s">
        <v>38</v>
      </c>
      <c r="H4379" s="1">
        <v>1042</v>
      </c>
      <c r="I4379" s="1">
        <v>1282.95</v>
      </c>
      <c r="J4379" s="1">
        <v>2343.08</v>
      </c>
      <c r="K4379" s="1">
        <v>349</v>
      </c>
      <c r="L4379" s="1">
        <f>Table49[[#This Row],[Selling_Price]]-Table49[[#This Row],[Market_Price]]</f>
        <v>1060.1299999999999</v>
      </c>
      <c r="M4379" s="1">
        <f>Table49[[#This Row],[Quantity]]*Table49[[#This Row],[Selling_Price]]</f>
        <v>817734.91999999993</v>
      </c>
      <c r="N4379" s="1">
        <f>Table49[[#This Row],[Quantity]]*Table49[[#This Row],[Profit_Per_Quantity]]</f>
        <v>369985.36999999994</v>
      </c>
      <c r="O4379" s="1" t="s">
        <v>47</v>
      </c>
    </row>
    <row r="4380" spans="1:15" x14ac:dyDescent="0.3">
      <c r="A4380" s="1" t="s">
        <v>6458</v>
      </c>
      <c r="B4380" s="1" t="s">
        <v>2311</v>
      </c>
      <c r="C4380" s="14" t="s">
        <v>5741</v>
      </c>
      <c r="D4380" s="1" t="s">
        <v>20</v>
      </c>
      <c r="E4380" s="1" t="s">
        <v>29</v>
      </c>
      <c r="F4380" s="1" t="s">
        <v>32</v>
      </c>
      <c r="G4380" s="1" t="s">
        <v>38</v>
      </c>
      <c r="H4380" s="1">
        <v>1018</v>
      </c>
      <c r="I4380" s="1">
        <v>559.73</v>
      </c>
      <c r="J4380" s="1">
        <v>1041.83</v>
      </c>
      <c r="K4380" s="1">
        <v>165</v>
      </c>
      <c r="L4380" s="1">
        <f>Table49[[#This Row],[Selling_Price]]-Table49[[#This Row],[Market_Price]]</f>
        <v>482.09999999999991</v>
      </c>
      <c r="M4380" s="1">
        <f>Table49[[#This Row],[Quantity]]*Table49[[#This Row],[Selling_Price]]</f>
        <v>171901.94999999998</v>
      </c>
      <c r="N4380" s="1">
        <f>Table49[[#This Row],[Quantity]]*Table49[[#This Row],[Profit_Per_Quantity]]</f>
        <v>79546.499999999985</v>
      </c>
      <c r="O4380" s="1" t="s">
        <v>47</v>
      </c>
    </row>
    <row r="4381" spans="1:15" x14ac:dyDescent="0.3">
      <c r="A4381" s="1" t="s">
        <v>8084</v>
      </c>
      <c r="B4381" s="1" t="s">
        <v>153</v>
      </c>
      <c r="C4381" s="14" t="s">
        <v>6277</v>
      </c>
      <c r="D4381" s="1" t="s">
        <v>11</v>
      </c>
      <c r="E4381" s="1" t="s">
        <v>4349</v>
      </c>
      <c r="F4381" s="1" t="s">
        <v>34</v>
      </c>
      <c r="G4381" s="1" t="s">
        <v>41</v>
      </c>
      <c r="H4381" s="1">
        <v>1053</v>
      </c>
      <c r="I4381" s="1">
        <v>693.79</v>
      </c>
      <c r="J4381" s="1">
        <v>899.39</v>
      </c>
      <c r="K4381" s="1">
        <v>389</v>
      </c>
      <c r="L4381" s="1">
        <f>Table49[[#This Row],[Selling_Price]]-Table49[[#This Row],[Market_Price]]</f>
        <v>205.60000000000002</v>
      </c>
      <c r="M4381" s="1">
        <f>Table49[[#This Row],[Quantity]]*Table49[[#This Row],[Selling_Price]]</f>
        <v>349862.71</v>
      </c>
      <c r="N4381" s="1">
        <f>Table49[[#This Row],[Quantity]]*Table49[[#This Row],[Profit_Per_Quantity]]</f>
        <v>79978.400000000009</v>
      </c>
      <c r="O4381" s="1" t="s">
        <v>47</v>
      </c>
    </row>
    <row r="4382" spans="1:15" x14ac:dyDescent="0.3">
      <c r="A4382" s="1" t="s">
        <v>10165</v>
      </c>
      <c r="B4382" s="1" t="s">
        <v>3525</v>
      </c>
      <c r="C4382" s="14" t="s">
        <v>5074</v>
      </c>
      <c r="D4382" s="1" t="s">
        <v>14</v>
      </c>
      <c r="E4382" s="1" t="s">
        <v>24</v>
      </c>
      <c r="F4382" s="1" t="s">
        <v>31</v>
      </c>
      <c r="G4382" s="1" t="s">
        <v>4352</v>
      </c>
      <c r="H4382" s="1">
        <v>1029</v>
      </c>
      <c r="I4382" s="1">
        <v>1990.55</v>
      </c>
      <c r="J4382" s="1">
        <v>2888.21</v>
      </c>
      <c r="K4382" s="1">
        <v>361</v>
      </c>
      <c r="L4382" s="1">
        <f>Table49[[#This Row],[Selling_Price]]-Table49[[#This Row],[Market_Price]]</f>
        <v>897.66000000000008</v>
      </c>
      <c r="M4382" s="1">
        <f>Table49[[#This Row],[Quantity]]*Table49[[#This Row],[Selling_Price]]</f>
        <v>1042643.81</v>
      </c>
      <c r="N4382" s="1">
        <f>Table49[[#This Row],[Quantity]]*Table49[[#This Row],[Profit_Per_Quantity]]</f>
        <v>324055.26</v>
      </c>
      <c r="O4382" s="1" t="s">
        <v>47</v>
      </c>
    </row>
    <row r="4383" spans="1:15" x14ac:dyDescent="0.3">
      <c r="A4383" s="1" t="s">
        <v>7575</v>
      </c>
      <c r="B4383" s="1" t="s">
        <v>3486</v>
      </c>
      <c r="C4383" s="14" t="s">
        <v>4930</v>
      </c>
      <c r="D4383" s="1" t="s">
        <v>16</v>
      </c>
      <c r="E4383" s="1" t="s">
        <v>29</v>
      </c>
      <c r="F4383" s="1" t="s">
        <v>34</v>
      </c>
      <c r="G4383" s="1" t="s">
        <v>40</v>
      </c>
      <c r="H4383" s="1">
        <v>1086</v>
      </c>
      <c r="I4383" s="1">
        <v>1949.27</v>
      </c>
      <c r="J4383" s="1">
        <v>3065.13</v>
      </c>
      <c r="K4383" s="1">
        <v>497</v>
      </c>
      <c r="L4383" s="1">
        <f>Table49[[#This Row],[Selling_Price]]-Table49[[#This Row],[Market_Price]]</f>
        <v>1115.8600000000001</v>
      </c>
      <c r="M4383" s="1">
        <f>Table49[[#This Row],[Quantity]]*Table49[[#This Row],[Selling_Price]]</f>
        <v>1523369.61</v>
      </c>
      <c r="N4383" s="1">
        <f>Table49[[#This Row],[Quantity]]*Table49[[#This Row],[Profit_Per_Quantity]]</f>
        <v>554582.42000000004</v>
      </c>
      <c r="O4383" s="1" t="s">
        <v>47</v>
      </c>
    </row>
    <row r="4384" spans="1:15" x14ac:dyDescent="0.3">
      <c r="A4384" s="1" t="s">
        <v>8878</v>
      </c>
      <c r="B4384" s="1" t="s">
        <v>1470</v>
      </c>
      <c r="C4384" s="14" t="s">
        <v>5368</v>
      </c>
      <c r="D4384" s="1" t="s">
        <v>17</v>
      </c>
      <c r="E4384" s="1" t="s">
        <v>30</v>
      </c>
      <c r="F4384" s="1" t="s">
        <v>34</v>
      </c>
      <c r="G4384" s="1" t="s">
        <v>37</v>
      </c>
      <c r="H4384" s="1">
        <v>1089</v>
      </c>
      <c r="I4384" s="1">
        <v>1631.71</v>
      </c>
      <c r="J4384" s="1">
        <v>2295.0100000000002</v>
      </c>
      <c r="K4384" s="1">
        <v>175</v>
      </c>
      <c r="L4384" s="1">
        <f>Table49[[#This Row],[Selling_Price]]-Table49[[#This Row],[Market_Price]]</f>
        <v>663.30000000000018</v>
      </c>
      <c r="M4384" s="1">
        <f>Table49[[#This Row],[Quantity]]*Table49[[#This Row],[Selling_Price]]</f>
        <v>401626.75000000006</v>
      </c>
      <c r="N4384" s="1">
        <f>Table49[[#This Row],[Quantity]]*Table49[[#This Row],[Profit_Per_Quantity]]</f>
        <v>116077.50000000003</v>
      </c>
      <c r="O4384" s="1" t="s">
        <v>47</v>
      </c>
    </row>
    <row r="4385" spans="1:19" x14ac:dyDescent="0.3">
      <c r="A4385" s="1" t="s">
        <v>9292</v>
      </c>
      <c r="B4385" s="1" t="s">
        <v>2142</v>
      </c>
      <c r="C4385" s="14" t="s">
        <v>5810</v>
      </c>
      <c r="D4385" s="1" t="s">
        <v>19</v>
      </c>
      <c r="E4385" s="1" t="s">
        <v>25</v>
      </c>
      <c r="F4385" s="1" t="s">
        <v>31</v>
      </c>
      <c r="G4385" s="1" t="s">
        <v>36</v>
      </c>
      <c r="H4385" s="1">
        <v>1052</v>
      </c>
      <c r="I4385" s="1">
        <v>1664.78</v>
      </c>
      <c r="J4385" s="1">
        <v>2783.11</v>
      </c>
      <c r="K4385" s="1">
        <v>363</v>
      </c>
      <c r="L4385" s="1">
        <f>Table49[[#This Row],[Selling_Price]]-Table49[[#This Row],[Market_Price]]</f>
        <v>1118.3300000000002</v>
      </c>
      <c r="M4385" s="1">
        <f>Table49[[#This Row],[Quantity]]*Table49[[#This Row],[Selling_Price]]</f>
        <v>1010268.93</v>
      </c>
      <c r="N4385" s="1">
        <f>Table49[[#This Row],[Quantity]]*Table49[[#This Row],[Profit_Per_Quantity]]</f>
        <v>405953.79000000004</v>
      </c>
      <c r="O4385" s="1" t="s">
        <v>47</v>
      </c>
    </row>
    <row r="4386" spans="1:19" x14ac:dyDescent="0.3">
      <c r="A4386" s="1" t="s">
        <v>7699</v>
      </c>
      <c r="B4386" s="1" t="s">
        <v>3821</v>
      </c>
      <c r="C4386" s="14" t="s">
        <v>4841</v>
      </c>
      <c r="D4386" s="1" t="s">
        <v>14</v>
      </c>
      <c r="E4386" s="1" t="s">
        <v>4351</v>
      </c>
      <c r="F4386" s="1" t="s">
        <v>35</v>
      </c>
      <c r="G4386" s="1" t="s">
        <v>36</v>
      </c>
      <c r="H4386" s="1">
        <v>1060</v>
      </c>
      <c r="I4386" s="1">
        <v>1007.74</v>
      </c>
      <c r="J4386" s="1">
        <v>1617.93</v>
      </c>
      <c r="K4386" s="1">
        <v>186</v>
      </c>
      <c r="L4386" s="1">
        <f>Table49[[#This Row],[Selling_Price]]-Table49[[#This Row],[Market_Price]]</f>
        <v>610.19000000000005</v>
      </c>
      <c r="M4386" s="1">
        <f>Table49[[#This Row],[Quantity]]*Table49[[#This Row],[Selling_Price]]</f>
        <v>300934.98000000004</v>
      </c>
      <c r="N4386" s="1">
        <f>Table49[[#This Row],[Quantity]]*Table49[[#This Row],[Profit_Per_Quantity]]</f>
        <v>113495.34000000001</v>
      </c>
      <c r="O4386" s="1" t="s">
        <v>47</v>
      </c>
    </row>
    <row r="4387" spans="1:19" x14ac:dyDescent="0.3">
      <c r="A4387" s="1" t="s">
        <v>6422</v>
      </c>
      <c r="B4387" s="1" t="s">
        <v>3255</v>
      </c>
      <c r="C4387" s="14" t="s">
        <v>5166</v>
      </c>
      <c r="D4387" s="1" t="s">
        <v>20</v>
      </c>
      <c r="E4387" s="1" t="s">
        <v>24</v>
      </c>
      <c r="F4387" s="1" t="s">
        <v>34</v>
      </c>
      <c r="G4387" s="1" t="s">
        <v>37</v>
      </c>
      <c r="H4387" s="1">
        <v>1008</v>
      </c>
      <c r="I4387" s="1">
        <v>698.39</v>
      </c>
      <c r="J4387" s="1">
        <v>1118.95</v>
      </c>
      <c r="K4387" s="1">
        <v>218</v>
      </c>
      <c r="L4387" s="1">
        <f>Table49[[#This Row],[Selling_Price]]-Table49[[#This Row],[Market_Price]]</f>
        <v>420.56000000000006</v>
      </c>
      <c r="M4387" s="1">
        <f>Table49[[#This Row],[Quantity]]*Table49[[#This Row],[Selling_Price]]</f>
        <v>243931.1</v>
      </c>
      <c r="N4387" s="1">
        <f>Table49[[#This Row],[Quantity]]*Table49[[#This Row],[Profit_Per_Quantity]]</f>
        <v>91682.080000000016</v>
      </c>
      <c r="O4387" s="1" t="s">
        <v>47</v>
      </c>
    </row>
    <row r="4388" spans="1:19" x14ac:dyDescent="0.3">
      <c r="A4388" s="1" t="s">
        <v>6378</v>
      </c>
      <c r="B4388" s="1" t="s">
        <v>1560</v>
      </c>
      <c r="C4388" s="14" t="s">
        <v>5978</v>
      </c>
      <c r="D4388" s="1" t="s">
        <v>14</v>
      </c>
      <c r="E4388" s="1" t="s">
        <v>28</v>
      </c>
      <c r="F4388" s="1" t="s">
        <v>35</v>
      </c>
      <c r="G4388" s="1" t="s">
        <v>45</v>
      </c>
      <c r="H4388" s="1">
        <v>1079</v>
      </c>
      <c r="I4388" s="1">
        <v>1324.09</v>
      </c>
      <c r="J4388" s="1">
        <v>2301.2600000000002</v>
      </c>
      <c r="K4388" s="1">
        <v>280</v>
      </c>
      <c r="L4388" s="1">
        <f>Table49[[#This Row],[Selling_Price]]-Table49[[#This Row],[Market_Price]]</f>
        <v>977.1700000000003</v>
      </c>
      <c r="M4388" s="1">
        <f>Table49[[#This Row],[Quantity]]*Table49[[#This Row],[Selling_Price]]</f>
        <v>644352.80000000005</v>
      </c>
      <c r="N4388" s="1">
        <f>Table49[[#This Row],[Quantity]]*Table49[[#This Row],[Profit_Per_Quantity]]</f>
        <v>273607.60000000009</v>
      </c>
      <c r="O4388" s="1" t="s">
        <v>47</v>
      </c>
    </row>
    <row r="4389" spans="1:19" x14ac:dyDescent="0.3">
      <c r="A4389" s="1" t="s">
        <v>9696</v>
      </c>
      <c r="B4389" s="1" t="s">
        <v>2775</v>
      </c>
      <c r="C4389" s="14" t="s">
        <v>5536</v>
      </c>
      <c r="D4389" s="1" t="s">
        <v>17</v>
      </c>
      <c r="E4389" s="1" t="s">
        <v>21</v>
      </c>
      <c r="F4389" s="1" t="s">
        <v>32</v>
      </c>
      <c r="G4389" s="1" t="s">
        <v>42</v>
      </c>
      <c r="H4389" s="1">
        <v>1069</v>
      </c>
      <c r="I4389" s="1">
        <v>944.97</v>
      </c>
      <c r="J4389" s="1">
        <v>1441.75</v>
      </c>
      <c r="K4389" s="1">
        <v>25</v>
      </c>
      <c r="L4389" s="1">
        <f>Table49[[#This Row],[Selling_Price]]-Table49[[#This Row],[Market_Price]]</f>
        <v>496.78</v>
      </c>
      <c r="M4389" s="1">
        <f>Table49[[#This Row],[Quantity]]*Table49[[#This Row],[Selling_Price]]</f>
        <v>36043.75</v>
      </c>
      <c r="N4389" s="1">
        <f>Table49[[#This Row],[Quantity]]*Table49[[#This Row],[Profit_Per_Quantity]]</f>
        <v>12419.5</v>
      </c>
      <c r="O4389" s="1" t="s">
        <v>47</v>
      </c>
    </row>
    <row r="4390" spans="1:19" x14ac:dyDescent="0.3">
      <c r="A4390" s="1" t="s">
        <v>7053</v>
      </c>
      <c r="B4390" s="1" t="s">
        <v>2477</v>
      </c>
      <c r="C4390" s="14" t="s">
        <v>5350</v>
      </c>
      <c r="D4390" s="1" t="s">
        <v>14</v>
      </c>
      <c r="E4390" s="1" t="s">
        <v>4349</v>
      </c>
      <c r="F4390" s="1" t="s">
        <v>34</v>
      </c>
      <c r="G4390" s="1" t="s">
        <v>40</v>
      </c>
      <c r="H4390" s="1">
        <v>1019</v>
      </c>
      <c r="I4390" s="1">
        <v>470.93</v>
      </c>
      <c r="J4390" s="1">
        <v>916.61</v>
      </c>
      <c r="K4390" s="1">
        <v>31</v>
      </c>
      <c r="L4390" s="1">
        <f>Table49[[#This Row],[Selling_Price]]-Table49[[#This Row],[Market_Price]]</f>
        <v>445.68</v>
      </c>
      <c r="M4390" s="1">
        <f>Table49[[#This Row],[Quantity]]*Table49[[#This Row],[Selling_Price]]</f>
        <v>28414.91</v>
      </c>
      <c r="N4390" s="1">
        <f>Table49[[#This Row],[Quantity]]*Table49[[#This Row],[Profit_Per_Quantity]]</f>
        <v>13816.08</v>
      </c>
      <c r="O4390" s="1" t="s">
        <v>47</v>
      </c>
    </row>
    <row r="4391" spans="1:19" x14ac:dyDescent="0.3">
      <c r="A4391" s="1" t="s">
        <v>8132</v>
      </c>
      <c r="B4391" s="1" t="s">
        <v>234</v>
      </c>
      <c r="C4391" s="14" t="s">
        <v>6256</v>
      </c>
      <c r="D4391" s="1" t="s">
        <v>17</v>
      </c>
      <c r="E4391" s="1" t="s">
        <v>24</v>
      </c>
      <c r="F4391" s="1" t="s">
        <v>32</v>
      </c>
      <c r="G4391" s="1" t="s">
        <v>45</v>
      </c>
      <c r="H4391" s="1">
        <v>1010</v>
      </c>
      <c r="I4391" s="1">
        <v>1442.13</v>
      </c>
      <c r="J4391" s="1">
        <v>1924.25</v>
      </c>
      <c r="K4391" s="1">
        <v>70</v>
      </c>
      <c r="L4391" s="1">
        <f>Table49[[#This Row],[Selling_Price]]-Table49[[#This Row],[Market_Price]]</f>
        <v>482.11999999999989</v>
      </c>
      <c r="M4391" s="1">
        <f>Table49[[#This Row],[Quantity]]*Table49[[#This Row],[Selling_Price]]</f>
        <v>134697.5</v>
      </c>
      <c r="N4391" s="1">
        <f>Table49[[#This Row],[Quantity]]*Table49[[#This Row],[Profit_Per_Quantity]]</f>
        <v>33748.399999999994</v>
      </c>
      <c r="O4391" s="1" t="s">
        <v>47</v>
      </c>
    </row>
    <row r="4392" spans="1:19" x14ac:dyDescent="0.3">
      <c r="A4392"/>
      <c r="B4392"/>
      <c r="C4392"/>
      <c r="D4392"/>
      <c r="E4392"/>
      <c r="F4392"/>
      <c r="G4392"/>
      <c r="H4392"/>
      <c r="I4392"/>
      <c r="J4392"/>
      <c r="K4392"/>
      <c r="L4392"/>
      <c r="M4392"/>
      <c r="N4392"/>
      <c r="O4392"/>
      <c r="P4392"/>
      <c r="Q4392"/>
      <c r="R4392"/>
      <c r="S4392"/>
    </row>
    <row r="4393" spans="1:19" x14ac:dyDescent="0.3">
      <c r="A4393"/>
      <c r="B4393"/>
      <c r="C4393"/>
      <c r="D4393"/>
      <c r="E4393"/>
      <c r="F4393"/>
      <c r="G4393"/>
      <c r="H4393"/>
      <c r="I4393"/>
      <c r="J4393"/>
      <c r="K4393"/>
      <c r="L4393"/>
      <c r="M4393"/>
      <c r="N4393"/>
      <c r="O4393"/>
      <c r="P4393"/>
      <c r="Q4393"/>
      <c r="R4393"/>
      <c r="S4393"/>
    </row>
    <row r="4394" spans="1:19" x14ac:dyDescent="0.3">
      <c r="A4394"/>
      <c r="B4394"/>
      <c r="C4394"/>
      <c r="D4394"/>
      <c r="E4394"/>
      <c r="F4394"/>
      <c r="G4394"/>
      <c r="H4394"/>
      <c r="I4394"/>
      <c r="J4394"/>
      <c r="K4394"/>
      <c r="L4394"/>
      <c r="M4394"/>
      <c r="N4394"/>
      <c r="O4394"/>
      <c r="P4394"/>
      <c r="Q4394"/>
      <c r="R4394"/>
      <c r="S4394"/>
    </row>
    <row r="4395" spans="1:19" x14ac:dyDescent="0.3">
      <c r="A4395"/>
      <c r="B4395"/>
      <c r="C4395"/>
      <c r="D4395"/>
      <c r="E4395"/>
      <c r="F4395"/>
      <c r="G4395"/>
      <c r="H4395"/>
      <c r="I4395"/>
      <c r="J4395"/>
      <c r="K4395"/>
      <c r="L4395"/>
      <c r="M4395"/>
      <c r="N4395"/>
      <c r="O4395"/>
      <c r="P4395"/>
      <c r="Q4395"/>
      <c r="R4395"/>
      <c r="S4395"/>
    </row>
    <row r="4396" spans="1:19" x14ac:dyDescent="0.3">
      <c r="A4396"/>
      <c r="B4396"/>
      <c r="C4396"/>
      <c r="D4396"/>
      <c r="E4396"/>
      <c r="F4396"/>
      <c r="G4396"/>
      <c r="H4396"/>
      <c r="I4396"/>
      <c r="J4396"/>
      <c r="K4396"/>
      <c r="L4396"/>
      <c r="M4396"/>
      <c r="N4396"/>
      <c r="O4396"/>
      <c r="P4396"/>
      <c r="Q4396"/>
      <c r="R4396"/>
      <c r="S4396"/>
    </row>
    <row r="4397" spans="1:19" x14ac:dyDescent="0.3">
      <c r="A4397"/>
      <c r="B4397"/>
      <c r="C4397"/>
      <c r="D4397"/>
      <c r="E4397"/>
      <c r="F4397"/>
      <c r="G4397"/>
      <c r="H4397"/>
      <c r="I4397"/>
      <c r="J4397"/>
      <c r="K4397"/>
      <c r="L4397"/>
      <c r="M4397"/>
      <c r="N4397"/>
      <c r="O4397"/>
      <c r="P4397"/>
      <c r="Q4397"/>
      <c r="R4397"/>
      <c r="S4397"/>
    </row>
    <row r="4398" spans="1:19" x14ac:dyDescent="0.3">
      <c r="A4398"/>
      <c r="B4398"/>
      <c r="C4398"/>
      <c r="D4398"/>
      <c r="E4398"/>
      <c r="F4398"/>
      <c r="G4398"/>
      <c r="H4398"/>
      <c r="I4398"/>
      <c r="J4398"/>
      <c r="K4398"/>
      <c r="L4398"/>
      <c r="M4398"/>
      <c r="N4398"/>
      <c r="O4398"/>
      <c r="P4398"/>
      <c r="Q4398"/>
      <c r="R4398"/>
      <c r="S4398"/>
    </row>
    <row r="4399" spans="1:19" x14ac:dyDescent="0.3">
      <c r="A4399"/>
      <c r="B4399"/>
      <c r="C4399"/>
      <c r="D4399"/>
      <c r="E4399"/>
      <c r="F4399"/>
      <c r="G4399"/>
      <c r="H4399"/>
      <c r="I4399"/>
      <c r="J4399"/>
      <c r="K4399"/>
      <c r="L4399"/>
      <c r="M4399"/>
      <c r="N4399"/>
      <c r="O4399"/>
      <c r="P4399"/>
      <c r="Q4399"/>
      <c r="R4399"/>
      <c r="S4399"/>
    </row>
    <row r="4400" spans="1:19" x14ac:dyDescent="0.3">
      <c r="A4400"/>
      <c r="B4400"/>
      <c r="C4400"/>
      <c r="D4400"/>
      <c r="E4400"/>
      <c r="F4400"/>
      <c r="G4400"/>
      <c r="H4400"/>
      <c r="I4400"/>
      <c r="J4400"/>
      <c r="K4400"/>
      <c r="L4400"/>
      <c r="M4400"/>
      <c r="N4400"/>
      <c r="O4400"/>
      <c r="P4400"/>
      <c r="Q4400"/>
      <c r="R4400"/>
      <c r="S4400"/>
    </row>
    <row r="4401" spans="1:19" x14ac:dyDescent="0.3">
      <c r="A4401"/>
      <c r="B4401"/>
      <c r="C4401"/>
      <c r="D4401"/>
      <c r="E4401"/>
      <c r="F4401"/>
      <c r="G4401"/>
      <c r="H4401"/>
      <c r="I4401"/>
      <c r="J4401"/>
      <c r="K4401"/>
      <c r="L4401"/>
      <c r="M4401"/>
      <c r="N4401"/>
      <c r="O4401"/>
      <c r="P4401"/>
      <c r="Q4401"/>
      <c r="R4401"/>
      <c r="S4401"/>
    </row>
    <row r="4402" spans="1:19" x14ac:dyDescent="0.3">
      <c r="A4402"/>
      <c r="B4402"/>
      <c r="C4402"/>
      <c r="D4402"/>
      <c r="E4402"/>
      <c r="F4402"/>
      <c r="G4402"/>
      <c r="H4402"/>
      <c r="I4402"/>
      <c r="J4402"/>
      <c r="K4402"/>
      <c r="L4402"/>
      <c r="M4402"/>
      <c r="N4402"/>
      <c r="O4402"/>
      <c r="P4402"/>
      <c r="Q4402"/>
      <c r="R4402"/>
      <c r="S4402"/>
    </row>
    <row r="4403" spans="1:19" x14ac:dyDescent="0.3">
      <c r="A4403"/>
      <c r="B4403"/>
      <c r="C4403"/>
      <c r="D4403"/>
      <c r="E4403"/>
      <c r="F4403"/>
      <c r="G4403"/>
      <c r="H4403"/>
      <c r="I4403"/>
      <c r="J4403"/>
      <c r="K4403"/>
      <c r="L4403"/>
      <c r="M4403"/>
      <c r="N4403"/>
      <c r="O4403"/>
      <c r="P4403"/>
      <c r="Q4403"/>
      <c r="R4403"/>
      <c r="S4403"/>
    </row>
    <row r="4404" spans="1:19" x14ac:dyDescent="0.3">
      <c r="A4404"/>
      <c r="B4404"/>
      <c r="C4404"/>
      <c r="D4404"/>
      <c r="E4404"/>
      <c r="F4404"/>
      <c r="G4404"/>
      <c r="H4404"/>
      <c r="I4404"/>
      <c r="J4404"/>
      <c r="K4404"/>
      <c r="L4404"/>
      <c r="M4404"/>
      <c r="N4404"/>
      <c r="O4404"/>
      <c r="P4404"/>
      <c r="Q4404"/>
      <c r="R4404"/>
      <c r="S4404"/>
    </row>
    <row r="4405" spans="1:19" x14ac:dyDescent="0.3">
      <c r="A4405"/>
      <c r="B4405"/>
      <c r="C4405"/>
      <c r="D4405"/>
      <c r="E4405"/>
      <c r="F4405"/>
      <c r="G4405"/>
      <c r="H4405"/>
      <c r="I4405"/>
      <c r="J4405"/>
      <c r="K4405"/>
      <c r="L4405"/>
      <c r="M4405"/>
      <c r="N4405"/>
      <c r="O4405"/>
      <c r="P4405"/>
      <c r="Q4405"/>
      <c r="R4405"/>
      <c r="S4405"/>
    </row>
    <row r="4406" spans="1:19" x14ac:dyDescent="0.3">
      <c r="A4406"/>
      <c r="B4406"/>
      <c r="C4406"/>
      <c r="D4406"/>
      <c r="E4406"/>
      <c r="F4406"/>
      <c r="G4406"/>
      <c r="H4406"/>
      <c r="I4406"/>
      <c r="J4406"/>
      <c r="K4406"/>
      <c r="L4406"/>
      <c r="M4406"/>
      <c r="N4406"/>
      <c r="O4406"/>
      <c r="P4406"/>
      <c r="Q4406"/>
      <c r="R4406"/>
      <c r="S4406"/>
    </row>
    <row r="4407" spans="1:19" x14ac:dyDescent="0.3">
      <c r="A4407"/>
      <c r="B4407"/>
      <c r="C4407"/>
      <c r="D4407"/>
      <c r="E4407"/>
      <c r="F4407"/>
      <c r="G4407"/>
      <c r="H4407"/>
      <c r="I4407"/>
      <c r="J4407"/>
      <c r="K4407"/>
      <c r="L4407"/>
      <c r="M4407"/>
      <c r="N4407"/>
      <c r="O4407"/>
      <c r="P4407"/>
      <c r="Q4407"/>
      <c r="R4407"/>
      <c r="S4407"/>
    </row>
    <row r="4408" spans="1:19" x14ac:dyDescent="0.3">
      <c r="A4408"/>
      <c r="B4408"/>
      <c r="C4408"/>
      <c r="D4408"/>
      <c r="E4408"/>
      <c r="F4408"/>
      <c r="G4408"/>
      <c r="H4408"/>
      <c r="I4408"/>
      <c r="J4408"/>
      <c r="K4408"/>
      <c r="L4408"/>
      <c r="M4408"/>
      <c r="N4408"/>
      <c r="O4408"/>
      <c r="P4408"/>
      <c r="Q4408"/>
      <c r="R4408"/>
      <c r="S4408"/>
    </row>
    <row r="4409" spans="1:19" x14ac:dyDescent="0.3">
      <c r="A4409"/>
      <c r="B4409"/>
      <c r="C4409"/>
      <c r="D4409"/>
      <c r="E4409"/>
      <c r="F4409"/>
      <c r="G4409"/>
      <c r="H4409"/>
      <c r="I4409"/>
      <c r="J4409"/>
      <c r="K4409"/>
      <c r="L4409"/>
      <c r="M4409"/>
      <c r="N4409"/>
      <c r="O4409"/>
      <c r="P4409"/>
      <c r="Q4409"/>
      <c r="R4409"/>
      <c r="S4409"/>
    </row>
    <row r="4410" spans="1:19" x14ac:dyDescent="0.3">
      <c r="A4410"/>
      <c r="B4410"/>
      <c r="C4410"/>
      <c r="D4410"/>
      <c r="E4410"/>
      <c r="F4410"/>
      <c r="G4410"/>
      <c r="H4410"/>
      <c r="I4410"/>
      <c r="J4410"/>
      <c r="K4410"/>
      <c r="L4410"/>
      <c r="M4410"/>
      <c r="N4410"/>
      <c r="O4410"/>
      <c r="P4410"/>
      <c r="Q4410"/>
      <c r="R4410"/>
      <c r="S4410"/>
    </row>
    <row r="4411" spans="1:19" x14ac:dyDescent="0.3">
      <c r="A4411"/>
      <c r="B4411"/>
      <c r="C4411"/>
      <c r="D4411"/>
      <c r="E4411"/>
      <c r="F4411"/>
      <c r="G4411"/>
      <c r="H4411"/>
      <c r="I4411"/>
      <c r="J4411"/>
      <c r="K4411"/>
      <c r="L4411"/>
      <c r="M4411"/>
      <c r="N4411"/>
      <c r="O4411"/>
      <c r="P4411"/>
      <c r="Q4411"/>
      <c r="R4411"/>
      <c r="S4411"/>
    </row>
    <row r="4412" spans="1:19" x14ac:dyDescent="0.3">
      <c r="A4412"/>
      <c r="B4412"/>
      <c r="C4412"/>
      <c r="D4412"/>
      <c r="E4412"/>
      <c r="F4412"/>
      <c r="G4412"/>
      <c r="H4412"/>
      <c r="I4412"/>
      <c r="J4412"/>
      <c r="K4412"/>
      <c r="L4412"/>
      <c r="M4412"/>
      <c r="N4412"/>
      <c r="O4412"/>
      <c r="P4412"/>
      <c r="Q4412"/>
      <c r="R4412"/>
      <c r="S4412"/>
    </row>
    <row r="4413" spans="1:19" x14ac:dyDescent="0.3">
      <c r="A4413"/>
      <c r="B4413"/>
      <c r="C4413"/>
      <c r="D4413"/>
      <c r="E4413"/>
      <c r="F4413"/>
      <c r="G4413"/>
      <c r="H4413"/>
      <c r="I4413"/>
      <c r="J4413"/>
      <c r="K4413"/>
      <c r="L4413"/>
      <c r="M4413"/>
      <c r="N4413"/>
      <c r="O4413"/>
      <c r="P4413"/>
      <c r="Q4413"/>
      <c r="R4413"/>
      <c r="S4413"/>
    </row>
    <row r="4414" spans="1:19" x14ac:dyDescent="0.3">
      <c r="A4414"/>
      <c r="B4414"/>
      <c r="C4414"/>
      <c r="D4414"/>
      <c r="E4414"/>
      <c r="F4414"/>
      <c r="G4414"/>
      <c r="H4414"/>
      <c r="I4414"/>
      <c r="J4414"/>
      <c r="K4414"/>
      <c r="L4414"/>
      <c r="M4414"/>
      <c r="N4414"/>
      <c r="O4414"/>
      <c r="P4414"/>
      <c r="Q4414"/>
      <c r="R4414"/>
      <c r="S4414"/>
    </row>
    <row r="4415" spans="1:19" x14ac:dyDescent="0.3">
      <c r="A4415"/>
      <c r="B4415"/>
      <c r="C4415"/>
      <c r="D4415"/>
      <c r="E4415"/>
      <c r="F4415"/>
      <c r="G4415"/>
      <c r="H4415"/>
      <c r="I4415"/>
      <c r="J4415"/>
      <c r="K4415"/>
      <c r="L4415"/>
      <c r="M4415"/>
      <c r="N4415"/>
      <c r="O4415"/>
      <c r="P4415"/>
      <c r="Q4415"/>
      <c r="R4415"/>
      <c r="S4415"/>
    </row>
    <row r="4416" spans="1:19" x14ac:dyDescent="0.3">
      <c r="A4416"/>
      <c r="B4416"/>
      <c r="C4416"/>
      <c r="D4416"/>
      <c r="E4416"/>
      <c r="F4416"/>
      <c r="G4416"/>
      <c r="H4416"/>
      <c r="I4416"/>
      <c r="J4416"/>
      <c r="K4416"/>
      <c r="L4416"/>
      <c r="M4416"/>
      <c r="N4416"/>
      <c r="O4416"/>
      <c r="P4416"/>
      <c r="Q4416"/>
      <c r="R4416"/>
      <c r="S4416"/>
    </row>
    <row r="4417" spans="1:19" x14ac:dyDescent="0.3">
      <c r="A4417"/>
      <c r="B4417"/>
      <c r="C4417"/>
      <c r="D4417"/>
      <c r="E4417"/>
      <c r="F4417"/>
      <c r="G4417"/>
      <c r="H4417"/>
      <c r="I4417"/>
      <c r="J4417"/>
      <c r="K4417"/>
      <c r="L4417"/>
      <c r="M4417"/>
      <c r="N4417"/>
      <c r="O4417"/>
      <c r="P4417"/>
      <c r="Q4417"/>
      <c r="R4417"/>
      <c r="S4417"/>
    </row>
    <row r="4418" spans="1:19" x14ac:dyDescent="0.3">
      <c r="A4418"/>
      <c r="B4418"/>
      <c r="C4418"/>
      <c r="D4418"/>
      <c r="E4418"/>
      <c r="F4418"/>
      <c r="G4418"/>
      <c r="H4418"/>
      <c r="I4418"/>
      <c r="J4418"/>
      <c r="K4418"/>
      <c r="L4418"/>
      <c r="M4418"/>
      <c r="N4418"/>
      <c r="O4418"/>
      <c r="P4418"/>
      <c r="Q4418"/>
      <c r="R4418"/>
      <c r="S4418"/>
    </row>
    <row r="4419" spans="1:19" x14ac:dyDescent="0.3">
      <c r="A4419"/>
      <c r="B4419"/>
      <c r="C4419"/>
      <c r="D4419"/>
      <c r="E4419"/>
      <c r="F4419"/>
      <c r="G4419"/>
      <c r="H4419"/>
      <c r="I4419"/>
      <c r="J4419"/>
      <c r="K4419"/>
      <c r="L4419"/>
      <c r="M4419"/>
      <c r="N4419"/>
      <c r="O4419"/>
      <c r="P4419"/>
      <c r="Q4419"/>
      <c r="R4419"/>
      <c r="S4419"/>
    </row>
    <row r="4420" spans="1:19" x14ac:dyDescent="0.3">
      <c r="A4420"/>
      <c r="B4420"/>
      <c r="C4420"/>
      <c r="D4420"/>
      <c r="E4420"/>
      <c r="F4420"/>
      <c r="G4420"/>
      <c r="H4420"/>
      <c r="I4420"/>
      <c r="J4420"/>
      <c r="K4420"/>
      <c r="L4420"/>
      <c r="M4420"/>
      <c r="N4420"/>
      <c r="O4420"/>
      <c r="P4420"/>
      <c r="Q4420"/>
      <c r="R4420"/>
      <c r="S4420"/>
    </row>
    <row r="4421" spans="1:19" x14ac:dyDescent="0.3">
      <c r="A4421"/>
      <c r="B4421"/>
      <c r="C4421"/>
      <c r="D4421"/>
      <c r="E4421"/>
      <c r="F4421"/>
      <c r="G4421"/>
      <c r="H4421"/>
      <c r="I4421"/>
      <c r="J4421"/>
      <c r="K4421"/>
      <c r="L4421"/>
      <c r="M4421"/>
      <c r="N4421"/>
      <c r="O4421"/>
      <c r="P4421"/>
      <c r="Q4421"/>
      <c r="R4421"/>
      <c r="S4421"/>
    </row>
    <row r="4422" spans="1:19" x14ac:dyDescent="0.3">
      <c r="A4422"/>
      <c r="B4422"/>
      <c r="C4422"/>
      <c r="D4422"/>
      <c r="E4422"/>
      <c r="F4422"/>
      <c r="G4422"/>
      <c r="H4422"/>
      <c r="I4422"/>
      <c r="J4422"/>
      <c r="K4422"/>
      <c r="L4422"/>
      <c r="M4422"/>
      <c r="N4422"/>
      <c r="O4422"/>
      <c r="P4422"/>
      <c r="Q4422"/>
      <c r="R4422"/>
      <c r="S4422"/>
    </row>
    <row r="4423" spans="1:19" x14ac:dyDescent="0.3">
      <c r="A4423"/>
      <c r="B4423"/>
      <c r="C4423"/>
      <c r="D4423"/>
      <c r="E4423"/>
      <c r="F4423"/>
      <c r="G4423"/>
      <c r="H4423"/>
      <c r="I4423"/>
      <c r="J4423"/>
      <c r="K4423"/>
      <c r="L4423"/>
      <c r="M4423"/>
      <c r="N4423"/>
      <c r="O4423"/>
      <c r="P4423"/>
      <c r="Q4423"/>
      <c r="R4423"/>
      <c r="S4423"/>
    </row>
    <row r="4424" spans="1:19" x14ac:dyDescent="0.3">
      <c r="A4424"/>
      <c r="B4424"/>
      <c r="C4424"/>
      <c r="D4424"/>
      <c r="E4424"/>
      <c r="F4424"/>
      <c r="G4424"/>
      <c r="H4424"/>
      <c r="I4424"/>
      <c r="J4424"/>
      <c r="K4424"/>
      <c r="L4424"/>
      <c r="M4424"/>
      <c r="N4424"/>
      <c r="O4424"/>
      <c r="P4424"/>
      <c r="Q4424"/>
      <c r="R4424"/>
      <c r="S4424"/>
    </row>
    <row r="4425" spans="1:19" x14ac:dyDescent="0.3">
      <c r="A4425"/>
      <c r="B4425"/>
      <c r="C4425"/>
      <c r="D4425"/>
      <c r="E4425"/>
      <c r="F4425"/>
      <c r="G4425"/>
      <c r="H4425"/>
      <c r="I4425"/>
      <c r="J4425"/>
      <c r="K4425"/>
      <c r="L4425"/>
      <c r="M4425"/>
      <c r="N4425"/>
      <c r="O4425"/>
      <c r="P4425"/>
      <c r="Q4425"/>
      <c r="R4425"/>
      <c r="S4425"/>
    </row>
    <row r="4426" spans="1:19" x14ac:dyDescent="0.3">
      <c r="A4426"/>
      <c r="B4426"/>
      <c r="C4426"/>
      <c r="D4426"/>
      <c r="E4426"/>
      <c r="F4426"/>
      <c r="G4426"/>
      <c r="H4426"/>
      <c r="I4426"/>
      <c r="J4426"/>
      <c r="K4426"/>
      <c r="L4426"/>
      <c r="M4426"/>
      <c r="N4426"/>
      <c r="O4426"/>
      <c r="P4426"/>
      <c r="Q4426"/>
      <c r="R4426"/>
      <c r="S4426"/>
    </row>
    <row r="4427" spans="1:19" x14ac:dyDescent="0.3">
      <c r="A4427"/>
      <c r="B4427"/>
      <c r="C4427"/>
      <c r="D4427"/>
      <c r="E4427"/>
      <c r="F4427"/>
      <c r="G4427"/>
      <c r="H4427"/>
      <c r="I4427"/>
      <c r="J4427"/>
      <c r="K4427"/>
      <c r="L4427"/>
      <c r="M4427"/>
      <c r="N4427"/>
      <c r="O4427"/>
      <c r="P4427"/>
      <c r="Q4427"/>
      <c r="R4427"/>
      <c r="S4427"/>
    </row>
    <row r="4428" spans="1:19" x14ac:dyDescent="0.3">
      <c r="A4428"/>
      <c r="B4428"/>
      <c r="C4428"/>
      <c r="D4428"/>
      <c r="E4428"/>
      <c r="F4428"/>
      <c r="G4428"/>
      <c r="H4428"/>
      <c r="I4428"/>
      <c r="J4428"/>
      <c r="K4428"/>
      <c r="L4428"/>
      <c r="M4428"/>
      <c r="N4428"/>
      <c r="O4428"/>
      <c r="P4428"/>
      <c r="Q4428"/>
      <c r="R4428"/>
      <c r="S4428"/>
    </row>
    <row r="4429" spans="1:19" x14ac:dyDescent="0.3">
      <c r="A4429"/>
      <c r="B4429"/>
      <c r="C4429"/>
      <c r="D4429"/>
      <c r="E4429"/>
      <c r="F4429"/>
      <c r="G4429"/>
      <c r="H4429"/>
      <c r="I4429"/>
      <c r="J4429"/>
      <c r="K4429"/>
      <c r="L4429"/>
      <c r="M4429"/>
      <c r="N4429"/>
      <c r="O4429"/>
      <c r="P4429"/>
      <c r="Q4429"/>
      <c r="R4429"/>
      <c r="S4429"/>
    </row>
    <row r="4430" spans="1:19" x14ac:dyDescent="0.3">
      <c r="A4430"/>
      <c r="B4430"/>
      <c r="C4430"/>
      <c r="D4430"/>
      <c r="E4430"/>
      <c r="F4430"/>
      <c r="G4430"/>
      <c r="H4430"/>
      <c r="I4430"/>
      <c r="J4430"/>
      <c r="K4430"/>
      <c r="L4430"/>
      <c r="M4430"/>
      <c r="N4430"/>
      <c r="O4430"/>
      <c r="P4430"/>
      <c r="Q4430"/>
      <c r="R4430"/>
      <c r="S4430"/>
    </row>
    <row r="4431" spans="1:19" x14ac:dyDescent="0.3">
      <c r="A4431"/>
      <c r="B4431"/>
      <c r="C4431"/>
      <c r="D4431"/>
      <c r="E4431"/>
      <c r="F4431"/>
      <c r="G4431"/>
      <c r="H4431"/>
      <c r="I4431"/>
      <c r="J4431"/>
      <c r="K4431"/>
      <c r="L4431"/>
      <c r="M4431"/>
      <c r="N4431"/>
      <c r="O4431"/>
      <c r="P4431"/>
      <c r="Q4431"/>
      <c r="R4431"/>
      <c r="S4431"/>
    </row>
    <row r="4432" spans="1:19" x14ac:dyDescent="0.3">
      <c r="A4432"/>
      <c r="B4432"/>
      <c r="C4432"/>
      <c r="D4432"/>
      <c r="E4432"/>
      <c r="F4432"/>
      <c r="G4432"/>
      <c r="H4432"/>
      <c r="I4432"/>
      <c r="J4432"/>
      <c r="K4432"/>
      <c r="L4432"/>
      <c r="M4432"/>
      <c r="N4432"/>
      <c r="O4432"/>
      <c r="P4432"/>
      <c r="Q4432"/>
      <c r="R4432"/>
      <c r="S4432"/>
    </row>
    <row r="4433" spans="1:19" x14ac:dyDescent="0.3">
      <c r="A4433"/>
      <c r="B4433"/>
      <c r="C4433"/>
      <c r="D4433"/>
      <c r="E4433"/>
      <c r="F4433"/>
      <c r="G4433"/>
      <c r="H4433"/>
      <c r="I4433"/>
      <c r="J4433"/>
      <c r="K4433"/>
      <c r="L4433"/>
      <c r="M4433"/>
      <c r="N4433"/>
      <c r="O4433"/>
      <c r="P4433"/>
      <c r="Q4433"/>
      <c r="R4433"/>
      <c r="S4433"/>
    </row>
    <row r="4434" spans="1:19" x14ac:dyDescent="0.3">
      <c r="A4434"/>
      <c r="B4434"/>
      <c r="C4434"/>
      <c r="D4434"/>
      <c r="E4434"/>
      <c r="F4434"/>
      <c r="G4434"/>
      <c r="H4434"/>
      <c r="I4434"/>
      <c r="J4434"/>
      <c r="K4434"/>
      <c r="L4434"/>
      <c r="M4434"/>
      <c r="N4434"/>
      <c r="O4434"/>
      <c r="P4434"/>
      <c r="Q4434"/>
      <c r="R4434"/>
      <c r="S4434"/>
    </row>
    <row r="4435" spans="1:19" x14ac:dyDescent="0.3">
      <c r="A4435"/>
      <c r="B4435"/>
      <c r="C4435"/>
      <c r="D4435"/>
      <c r="E4435"/>
      <c r="F4435"/>
      <c r="G4435"/>
      <c r="H4435"/>
      <c r="I4435"/>
      <c r="J4435"/>
      <c r="K4435"/>
      <c r="L4435"/>
      <c r="M4435"/>
      <c r="N4435"/>
      <c r="O4435"/>
      <c r="P4435"/>
      <c r="Q4435"/>
      <c r="R4435"/>
      <c r="S4435"/>
    </row>
    <row r="4436" spans="1:19" x14ac:dyDescent="0.3">
      <c r="A4436"/>
      <c r="B4436"/>
      <c r="C4436"/>
      <c r="D4436"/>
      <c r="E4436"/>
      <c r="F4436"/>
      <c r="G4436"/>
      <c r="H4436"/>
      <c r="I4436"/>
      <c r="J4436"/>
      <c r="K4436"/>
      <c r="L4436"/>
      <c r="M4436"/>
      <c r="N4436"/>
      <c r="O4436"/>
      <c r="P4436"/>
      <c r="Q4436"/>
      <c r="R4436"/>
      <c r="S4436"/>
    </row>
    <row r="4437" spans="1:19" x14ac:dyDescent="0.3">
      <c r="A4437"/>
      <c r="B4437"/>
      <c r="C4437"/>
      <c r="D4437"/>
      <c r="E4437"/>
      <c r="F4437"/>
      <c r="G4437"/>
      <c r="H4437"/>
      <c r="I4437"/>
      <c r="J4437"/>
      <c r="K4437"/>
      <c r="L4437"/>
      <c r="M4437"/>
      <c r="N4437"/>
      <c r="O4437"/>
      <c r="P4437"/>
      <c r="Q4437"/>
      <c r="R4437"/>
      <c r="S4437"/>
    </row>
    <row r="4438" spans="1:19" x14ac:dyDescent="0.3">
      <c r="A4438"/>
      <c r="B4438"/>
      <c r="C4438"/>
      <c r="D4438"/>
      <c r="E4438"/>
      <c r="F4438"/>
      <c r="G4438"/>
      <c r="H4438"/>
      <c r="I4438"/>
      <c r="J4438"/>
      <c r="K4438"/>
      <c r="L4438"/>
      <c r="M4438"/>
      <c r="N4438"/>
      <c r="O4438"/>
      <c r="P4438"/>
      <c r="Q4438"/>
      <c r="R4438"/>
      <c r="S4438"/>
    </row>
    <row r="4439" spans="1:19" x14ac:dyDescent="0.3">
      <c r="A4439"/>
      <c r="B4439"/>
      <c r="C4439"/>
      <c r="D4439"/>
      <c r="E4439"/>
      <c r="F4439"/>
      <c r="G4439"/>
      <c r="H4439"/>
      <c r="I4439"/>
      <c r="J4439"/>
      <c r="K4439"/>
      <c r="L4439"/>
      <c r="M4439"/>
      <c r="N4439"/>
      <c r="O4439"/>
      <c r="P4439"/>
      <c r="Q4439"/>
      <c r="R4439"/>
      <c r="S4439"/>
    </row>
    <row r="4440" spans="1:19" x14ac:dyDescent="0.3">
      <c r="A4440"/>
      <c r="B4440"/>
      <c r="C4440"/>
      <c r="D4440"/>
      <c r="E4440"/>
      <c r="F4440"/>
      <c r="G4440"/>
      <c r="H4440"/>
      <c r="I4440"/>
      <c r="J4440"/>
      <c r="K4440"/>
      <c r="L4440"/>
      <c r="M4440"/>
      <c r="N4440"/>
      <c r="O4440"/>
      <c r="P4440"/>
      <c r="Q4440"/>
      <c r="R4440"/>
      <c r="S4440"/>
    </row>
    <row r="4441" spans="1:19" x14ac:dyDescent="0.3">
      <c r="A4441"/>
      <c r="B4441"/>
      <c r="C4441"/>
      <c r="D4441"/>
      <c r="E4441"/>
      <c r="F4441"/>
      <c r="G4441"/>
      <c r="H4441"/>
      <c r="I4441"/>
      <c r="J4441"/>
      <c r="K4441"/>
      <c r="L4441"/>
      <c r="M4441"/>
      <c r="N4441"/>
      <c r="O4441"/>
      <c r="P4441"/>
      <c r="Q4441"/>
      <c r="R4441"/>
      <c r="S4441"/>
    </row>
    <row r="4442" spans="1:19" x14ac:dyDescent="0.3">
      <c r="A4442"/>
      <c r="B4442"/>
      <c r="C4442"/>
      <c r="D4442"/>
      <c r="E4442"/>
      <c r="F4442"/>
      <c r="G4442"/>
      <c r="H4442"/>
      <c r="I4442"/>
      <c r="J4442"/>
      <c r="K4442"/>
      <c r="L4442"/>
      <c r="M4442"/>
      <c r="N4442"/>
      <c r="O4442"/>
      <c r="P4442"/>
      <c r="Q4442"/>
      <c r="R4442"/>
      <c r="S4442"/>
    </row>
    <row r="4443" spans="1:19" x14ac:dyDescent="0.3">
      <c r="A4443"/>
      <c r="B4443"/>
      <c r="C4443"/>
      <c r="D4443"/>
      <c r="E4443"/>
      <c r="F4443"/>
      <c r="G4443"/>
      <c r="H4443"/>
      <c r="I4443"/>
      <c r="J4443"/>
      <c r="K4443"/>
      <c r="L4443"/>
      <c r="M4443"/>
      <c r="N4443"/>
      <c r="O4443"/>
      <c r="P4443"/>
      <c r="Q4443"/>
      <c r="R4443"/>
      <c r="S4443"/>
    </row>
    <row r="4444" spans="1:19" x14ac:dyDescent="0.3">
      <c r="A4444"/>
      <c r="B4444"/>
      <c r="C4444"/>
      <c r="D4444"/>
      <c r="E4444"/>
      <c r="F4444"/>
      <c r="G4444"/>
      <c r="H4444"/>
      <c r="I4444"/>
      <c r="J4444"/>
      <c r="K4444"/>
      <c r="L4444"/>
      <c r="M4444"/>
      <c r="N4444"/>
      <c r="O4444"/>
      <c r="P4444"/>
      <c r="Q4444"/>
      <c r="R4444"/>
      <c r="S4444"/>
    </row>
    <row r="4445" spans="1:19" x14ac:dyDescent="0.3">
      <c r="A4445"/>
      <c r="B4445"/>
      <c r="C4445"/>
      <c r="D4445"/>
      <c r="E4445"/>
      <c r="F4445"/>
      <c r="G4445"/>
      <c r="H4445"/>
      <c r="I4445"/>
      <c r="J4445"/>
      <c r="K4445"/>
      <c r="L4445"/>
      <c r="M4445"/>
      <c r="N4445"/>
      <c r="O4445"/>
      <c r="P4445"/>
      <c r="Q4445"/>
      <c r="R4445"/>
      <c r="S4445"/>
    </row>
    <row r="4446" spans="1:19" x14ac:dyDescent="0.3">
      <c r="A4446"/>
      <c r="B4446"/>
      <c r="C4446"/>
      <c r="D4446"/>
      <c r="E4446"/>
      <c r="F4446"/>
      <c r="G4446"/>
      <c r="H4446"/>
      <c r="I4446"/>
      <c r="J4446"/>
      <c r="K4446"/>
      <c r="L4446"/>
      <c r="M4446"/>
      <c r="N4446"/>
      <c r="O4446"/>
      <c r="P4446"/>
      <c r="Q4446"/>
      <c r="R4446"/>
      <c r="S4446"/>
    </row>
    <row r="4447" spans="1:19" x14ac:dyDescent="0.3">
      <c r="A4447"/>
      <c r="B4447"/>
      <c r="C4447"/>
      <c r="D4447"/>
      <c r="E4447"/>
      <c r="F4447"/>
      <c r="G4447"/>
      <c r="H4447"/>
      <c r="I4447"/>
      <c r="J4447"/>
      <c r="K4447"/>
      <c r="L4447"/>
      <c r="M4447"/>
      <c r="N4447"/>
      <c r="O4447"/>
      <c r="P4447"/>
      <c r="Q4447"/>
      <c r="R4447"/>
      <c r="S4447"/>
    </row>
    <row r="4448" spans="1:19" x14ac:dyDescent="0.3">
      <c r="A4448"/>
      <c r="B4448"/>
      <c r="C4448"/>
      <c r="D4448"/>
      <c r="E4448"/>
      <c r="F4448"/>
      <c r="G4448"/>
      <c r="H4448"/>
      <c r="I4448"/>
      <c r="J4448"/>
      <c r="K4448"/>
      <c r="L4448"/>
      <c r="M4448"/>
      <c r="N4448"/>
      <c r="O4448"/>
      <c r="P4448"/>
      <c r="Q4448"/>
      <c r="R4448"/>
      <c r="S4448"/>
    </row>
    <row r="4449" spans="1:19" x14ac:dyDescent="0.3">
      <c r="A4449"/>
      <c r="B4449"/>
      <c r="C4449"/>
      <c r="D4449"/>
      <c r="E4449"/>
      <c r="F4449"/>
      <c r="G4449"/>
      <c r="H4449"/>
      <c r="I4449"/>
      <c r="J4449"/>
      <c r="K4449"/>
      <c r="L4449"/>
      <c r="M4449"/>
      <c r="N4449"/>
      <c r="O4449"/>
      <c r="P4449"/>
      <c r="Q4449"/>
      <c r="R4449"/>
      <c r="S4449"/>
    </row>
    <row r="4450" spans="1:19" x14ac:dyDescent="0.3">
      <c r="A4450"/>
      <c r="B4450"/>
      <c r="C4450"/>
      <c r="D4450"/>
      <c r="E4450"/>
      <c r="F4450"/>
      <c r="G4450"/>
      <c r="H4450"/>
      <c r="I4450"/>
      <c r="J4450"/>
      <c r="K4450"/>
      <c r="L4450"/>
      <c r="M4450"/>
      <c r="N4450"/>
      <c r="O4450"/>
      <c r="P4450"/>
      <c r="Q4450"/>
      <c r="R4450"/>
      <c r="S4450"/>
    </row>
    <row r="4451" spans="1:19" x14ac:dyDescent="0.3">
      <c r="A4451"/>
      <c r="B4451"/>
      <c r="C4451"/>
      <c r="D4451"/>
      <c r="E4451"/>
      <c r="F4451"/>
      <c r="G4451"/>
      <c r="H4451"/>
      <c r="I4451"/>
      <c r="J4451"/>
      <c r="K4451"/>
      <c r="L4451"/>
      <c r="M4451"/>
      <c r="N4451"/>
      <c r="O4451"/>
      <c r="P4451"/>
      <c r="Q4451"/>
      <c r="R4451"/>
      <c r="S4451"/>
    </row>
    <row r="4452" spans="1:19" x14ac:dyDescent="0.3">
      <c r="A4452"/>
      <c r="B4452"/>
      <c r="C4452"/>
      <c r="D4452"/>
      <c r="E4452"/>
      <c r="F4452"/>
      <c r="G4452"/>
      <c r="H4452"/>
      <c r="I4452"/>
      <c r="J4452"/>
      <c r="K4452"/>
      <c r="L4452"/>
      <c r="M4452"/>
      <c r="N4452"/>
      <c r="O4452"/>
      <c r="P4452"/>
      <c r="Q4452"/>
      <c r="R4452"/>
      <c r="S4452"/>
    </row>
    <row r="4453" spans="1:19" x14ac:dyDescent="0.3">
      <c r="A4453"/>
      <c r="B4453"/>
      <c r="C4453"/>
      <c r="D4453"/>
      <c r="E4453"/>
      <c r="F4453"/>
      <c r="G4453"/>
      <c r="H4453"/>
      <c r="I4453"/>
      <c r="J4453"/>
      <c r="K4453"/>
      <c r="L4453"/>
      <c r="M4453"/>
      <c r="N4453"/>
      <c r="O4453"/>
      <c r="P4453"/>
      <c r="Q4453"/>
      <c r="R4453"/>
      <c r="S4453"/>
    </row>
    <row r="4454" spans="1:19" x14ac:dyDescent="0.3">
      <c r="A4454"/>
      <c r="B4454"/>
      <c r="C4454"/>
      <c r="D4454"/>
      <c r="E4454"/>
      <c r="F4454"/>
      <c r="G4454"/>
      <c r="H4454"/>
      <c r="I4454"/>
      <c r="J4454"/>
      <c r="K4454"/>
      <c r="L4454"/>
      <c r="M4454"/>
      <c r="N4454"/>
      <c r="O4454"/>
      <c r="P4454"/>
      <c r="Q4454"/>
      <c r="R4454"/>
      <c r="S4454"/>
    </row>
    <row r="4455" spans="1:19" x14ac:dyDescent="0.3">
      <c r="A4455"/>
      <c r="B4455"/>
      <c r="C4455"/>
      <c r="D4455"/>
      <c r="E4455"/>
      <c r="F4455"/>
      <c r="G4455"/>
      <c r="H4455"/>
      <c r="I4455"/>
      <c r="J4455"/>
      <c r="K4455"/>
      <c r="L4455"/>
      <c r="M4455"/>
      <c r="N4455"/>
      <c r="O4455"/>
      <c r="P4455"/>
      <c r="Q4455"/>
      <c r="R4455"/>
      <c r="S4455"/>
    </row>
    <row r="4456" spans="1:19" x14ac:dyDescent="0.3">
      <c r="A4456"/>
      <c r="B4456"/>
      <c r="C4456"/>
      <c r="D4456"/>
      <c r="E4456"/>
      <c r="F4456"/>
      <c r="G4456"/>
      <c r="H4456"/>
      <c r="I4456"/>
      <c r="J4456"/>
      <c r="K4456"/>
      <c r="L4456"/>
      <c r="M4456"/>
      <c r="N4456"/>
      <c r="O4456"/>
      <c r="P4456"/>
      <c r="Q4456"/>
      <c r="R4456"/>
      <c r="S4456"/>
    </row>
    <row r="4457" spans="1:19" x14ac:dyDescent="0.3">
      <c r="A4457"/>
      <c r="B4457"/>
      <c r="C4457"/>
      <c r="D4457"/>
      <c r="E4457"/>
      <c r="F4457"/>
      <c r="G4457"/>
      <c r="H4457"/>
      <c r="I4457"/>
      <c r="J4457"/>
      <c r="K4457"/>
      <c r="L4457"/>
      <c r="M4457"/>
      <c r="N4457"/>
      <c r="O4457"/>
      <c r="P4457"/>
      <c r="Q4457"/>
      <c r="R4457"/>
      <c r="S4457"/>
    </row>
    <row r="4458" spans="1:19" x14ac:dyDescent="0.3">
      <c r="A4458"/>
      <c r="B4458"/>
      <c r="C4458"/>
      <c r="D4458"/>
      <c r="E4458"/>
      <c r="F4458"/>
      <c r="G4458"/>
      <c r="H4458"/>
      <c r="I4458"/>
      <c r="J4458"/>
      <c r="K4458"/>
      <c r="L4458"/>
      <c r="M4458"/>
      <c r="N4458"/>
      <c r="O4458"/>
      <c r="P4458"/>
      <c r="Q4458"/>
      <c r="R4458"/>
      <c r="S4458"/>
    </row>
    <row r="4459" spans="1:19" x14ac:dyDescent="0.3">
      <c r="A4459"/>
      <c r="B4459"/>
      <c r="C4459"/>
      <c r="D4459"/>
      <c r="E4459"/>
      <c r="F4459"/>
      <c r="G4459"/>
      <c r="H4459"/>
      <c r="I4459"/>
      <c r="J4459"/>
      <c r="K4459"/>
      <c r="L4459"/>
      <c r="M4459"/>
      <c r="N4459"/>
      <c r="O4459"/>
      <c r="P4459"/>
      <c r="Q4459"/>
      <c r="R4459"/>
      <c r="S4459"/>
    </row>
    <row r="4460" spans="1:19" x14ac:dyDescent="0.3">
      <c r="A4460"/>
      <c r="B4460"/>
      <c r="C4460"/>
      <c r="D4460"/>
      <c r="E4460"/>
      <c r="F4460"/>
      <c r="G4460"/>
      <c r="H4460"/>
      <c r="I4460"/>
      <c r="J4460"/>
      <c r="K4460"/>
      <c r="L4460"/>
      <c r="M4460"/>
      <c r="N4460"/>
      <c r="O4460"/>
      <c r="P4460"/>
      <c r="Q4460"/>
      <c r="R4460"/>
      <c r="S4460"/>
    </row>
    <row r="4461" spans="1:19" x14ac:dyDescent="0.3">
      <c r="A4461"/>
      <c r="B4461"/>
      <c r="C4461"/>
      <c r="D4461"/>
      <c r="E4461"/>
      <c r="F4461"/>
      <c r="G4461"/>
      <c r="H4461"/>
      <c r="I4461"/>
      <c r="J4461"/>
      <c r="K4461"/>
      <c r="L4461"/>
      <c r="M4461"/>
      <c r="N4461"/>
      <c r="O4461"/>
      <c r="P4461"/>
      <c r="Q4461"/>
      <c r="R4461"/>
      <c r="S4461"/>
    </row>
    <row r="4462" spans="1:19" x14ac:dyDescent="0.3">
      <c r="A4462"/>
      <c r="B4462"/>
      <c r="C4462"/>
      <c r="D4462"/>
      <c r="E4462"/>
      <c r="F4462"/>
      <c r="G4462"/>
      <c r="H4462"/>
      <c r="I4462"/>
      <c r="J4462"/>
      <c r="K4462"/>
      <c r="L4462"/>
      <c r="M4462"/>
      <c r="N4462"/>
      <c r="O4462"/>
      <c r="P4462"/>
      <c r="Q4462"/>
      <c r="R4462"/>
      <c r="S4462"/>
    </row>
    <row r="4463" spans="1:19" x14ac:dyDescent="0.3">
      <c r="A4463"/>
      <c r="B4463"/>
      <c r="C4463"/>
      <c r="D4463"/>
      <c r="E4463"/>
      <c r="F4463"/>
      <c r="G4463"/>
      <c r="H4463"/>
      <c r="I4463"/>
      <c r="J4463"/>
      <c r="K4463"/>
      <c r="L4463"/>
      <c r="M4463"/>
      <c r="N4463"/>
      <c r="O4463"/>
      <c r="P4463"/>
      <c r="Q4463"/>
      <c r="R4463"/>
      <c r="S4463"/>
    </row>
    <row r="4464" spans="1:19" x14ac:dyDescent="0.3">
      <c r="A4464"/>
      <c r="B4464"/>
      <c r="C4464"/>
      <c r="D4464"/>
      <c r="E4464"/>
      <c r="F4464"/>
      <c r="G4464"/>
      <c r="H4464"/>
      <c r="I4464"/>
      <c r="J4464"/>
      <c r="K4464"/>
      <c r="L4464"/>
      <c r="M4464"/>
      <c r="N4464"/>
      <c r="O4464"/>
      <c r="P4464"/>
      <c r="Q4464"/>
      <c r="R4464"/>
      <c r="S4464"/>
    </row>
    <row r="4465" spans="1:19" x14ac:dyDescent="0.3">
      <c r="A4465"/>
      <c r="B4465"/>
      <c r="C4465"/>
      <c r="D4465"/>
      <c r="E4465"/>
      <c r="F4465"/>
      <c r="G4465"/>
      <c r="H4465"/>
      <c r="I4465"/>
      <c r="J4465"/>
      <c r="K4465"/>
      <c r="L4465"/>
      <c r="M4465"/>
      <c r="N4465"/>
      <c r="O4465"/>
      <c r="P4465"/>
      <c r="Q4465"/>
      <c r="R4465"/>
      <c r="S4465"/>
    </row>
    <row r="4466" spans="1:19" x14ac:dyDescent="0.3">
      <c r="A4466"/>
      <c r="B4466"/>
      <c r="C4466"/>
      <c r="D4466"/>
      <c r="E4466"/>
      <c r="F4466"/>
      <c r="G4466"/>
      <c r="H4466"/>
      <c r="I4466"/>
      <c r="J4466"/>
      <c r="K4466"/>
      <c r="L4466"/>
      <c r="M4466"/>
      <c r="N4466"/>
      <c r="O4466"/>
      <c r="P4466"/>
      <c r="Q4466"/>
      <c r="R4466"/>
      <c r="S4466"/>
    </row>
    <row r="4467" spans="1:19" x14ac:dyDescent="0.3">
      <c r="A4467"/>
      <c r="B4467"/>
      <c r="C4467"/>
      <c r="D4467"/>
      <c r="E4467"/>
      <c r="F4467"/>
      <c r="G4467"/>
      <c r="H4467"/>
      <c r="I4467"/>
      <c r="J4467"/>
      <c r="K4467"/>
      <c r="L4467"/>
      <c r="M4467"/>
      <c r="N4467"/>
      <c r="O4467"/>
      <c r="P4467"/>
      <c r="Q4467"/>
      <c r="R4467"/>
      <c r="S4467"/>
    </row>
    <row r="4468" spans="1:19" x14ac:dyDescent="0.3">
      <c r="A4468"/>
      <c r="B4468"/>
      <c r="C4468"/>
      <c r="D4468"/>
      <c r="E4468"/>
      <c r="F4468"/>
      <c r="G4468"/>
      <c r="H4468"/>
      <c r="I4468"/>
      <c r="J4468"/>
      <c r="K4468"/>
      <c r="L4468"/>
      <c r="M4468"/>
      <c r="N4468"/>
      <c r="O4468"/>
      <c r="P4468"/>
      <c r="Q4468"/>
      <c r="R4468"/>
      <c r="S4468"/>
    </row>
    <row r="4469" spans="1:19" x14ac:dyDescent="0.3">
      <c r="A4469"/>
      <c r="B4469"/>
      <c r="C4469"/>
      <c r="D4469"/>
      <c r="E4469"/>
      <c r="F4469"/>
      <c r="G4469"/>
      <c r="H4469"/>
      <c r="I4469"/>
      <c r="J4469"/>
      <c r="K4469"/>
      <c r="L4469"/>
      <c r="M4469"/>
      <c r="N4469"/>
      <c r="O4469"/>
      <c r="P4469"/>
      <c r="Q4469"/>
      <c r="R4469"/>
      <c r="S4469"/>
    </row>
    <row r="4470" spans="1:19" x14ac:dyDescent="0.3">
      <c r="A4470"/>
      <c r="B4470"/>
      <c r="C4470"/>
      <c r="D4470"/>
      <c r="E4470"/>
      <c r="F4470"/>
      <c r="G4470"/>
      <c r="H4470"/>
      <c r="I4470"/>
      <c r="J4470"/>
      <c r="K4470"/>
      <c r="L4470"/>
      <c r="M4470"/>
      <c r="N4470"/>
      <c r="O4470"/>
      <c r="P4470"/>
      <c r="Q4470"/>
      <c r="R4470"/>
      <c r="S4470"/>
    </row>
    <row r="4471" spans="1:19" x14ac:dyDescent="0.3">
      <c r="A4471"/>
      <c r="B4471"/>
      <c r="C4471"/>
      <c r="D4471"/>
      <c r="E4471"/>
      <c r="F4471"/>
      <c r="G4471"/>
      <c r="H4471"/>
      <c r="I4471"/>
      <c r="J4471"/>
      <c r="K4471"/>
      <c r="L4471"/>
      <c r="M4471"/>
      <c r="N4471"/>
      <c r="O4471"/>
      <c r="P4471"/>
      <c r="Q4471"/>
      <c r="R4471"/>
      <c r="S4471"/>
    </row>
    <row r="4472" spans="1:19" x14ac:dyDescent="0.3">
      <c r="A4472"/>
      <c r="B4472"/>
      <c r="C4472"/>
      <c r="D4472"/>
      <c r="E4472"/>
      <c r="F4472"/>
      <c r="G4472"/>
      <c r="H4472"/>
      <c r="I4472"/>
      <c r="J4472"/>
      <c r="K4472"/>
      <c r="L4472"/>
      <c r="M4472"/>
      <c r="N4472"/>
      <c r="O4472"/>
      <c r="P4472"/>
      <c r="Q4472"/>
      <c r="R4472"/>
      <c r="S4472"/>
    </row>
    <row r="4473" spans="1:19" x14ac:dyDescent="0.3">
      <c r="A4473"/>
      <c r="B4473"/>
      <c r="C4473"/>
      <c r="D4473"/>
      <c r="E4473"/>
      <c r="F4473"/>
      <c r="G4473"/>
      <c r="H4473"/>
      <c r="I4473"/>
      <c r="J4473"/>
      <c r="K4473"/>
      <c r="L4473"/>
      <c r="M4473"/>
      <c r="N4473"/>
      <c r="O4473"/>
      <c r="P4473"/>
      <c r="Q4473"/>
      <c r="R4473"/>
      <c r="S4473"/>
    </row>
    <row r="4474" spans="1:19" x14ac:dyDescent="0.3">
      <c r="A4474"/>
      <c r="B4474"/>
      <c r="C4474"/>
      <c r="D4474"/>
      <c r="E4474"/>
      <c r="F4474"/>
      <c r="G4474"/>
      <c r="H4474"/>
      <c r="I4474"/>
      <c r="J4474"/>
      <c r="K4474"/>
      <c r="L4474"/>
      <c r="M4474"/>
      <c r="N4474"/>
      <c r="O4474"/>
      <c r="P4474"/>
      <c r="Q4474"/>
      <c r="R4474"/>
      <c r="S4474"/>
    </row>
    <row r="4475" spans="1:19" x14ac:dyDescent="0.3">
      <c r="A4475"/>
      <c r="B4475"/>
      <c r="C4475"/>
      <c r="D4475"/>
      <c r="E4475"/>
      <c r="F4475"/>
      <c r="G4475"/>
      <c r="H4475"/>
      <c r="I4475"/>
      <c r="J4475"/>
      <c r="K4475"/>
      <c r="L4475"/>
      <c r="M4475"/>
      <c r="N4475"/>
      <c r="O4475"/>
      <c r="P4475"/>
      <c r="Q4475"/>
      <c r="R4475"/>
      <c r="S4475"/>
    </row>
    <row r="4476" spans="1:19" x14ac:dyDescent="0.3">
      <c r="A4476"/>
      <c r="B4476"/>
      <c r="C4476"/>
      <c r="D4476"/>
      <c r="E4476"/>
      <c r="F4476"/>
      <c r="G4476"/>
      <c r="H4476"/>
      <c r="I4476"/>
      <c r="J4476"/>
      <c r="K4476"/>
      <c r="L4476"/>
      <c r="M4476"/>
      <c r="N4476"/>
      <c r="O4476"/>
      <c r="P4476"/>
      <c r="Q4476"/>
      <c r="R4476"/>
      <c r="S4476"/>
    </row>
    <row r="4477" spans="1:19" x14ac:dyDescent="0.3">
      <c r="A4477"/>
      <c r="B4477"/>
      <c r="C4477"/>
      <c r="D4477"/>
      <c r="E4477"/>
      <c r="F4477"/>
      <c r="G4477"/>
      <c r="H4477"/>
      <c r="I4477"/>
      <c r="J4477"/>
      <c r="K4477"/>
      <c r="L4477"/>
      <c r="M4477"/>
      <c r="N4477"/>
      <c r="O4477"/>
      <c r="P4477"/>
      <c r="Q4477"/>
      <c r="R4477"/>
      <c r="S4477"/>
    </row>
    <row r="4478" spans="1:19" x14ac:dyDescent="0.3">
      <c r="A4478"/>
      <c r="B4478"/>
      <c r="C4478"/>
      <c r="D4478"/>
      <c r="E4478"/>
      <c r="F4478"/>
      <c r="G4478"/>
      <c r="H4478"/>
      <c r="I4478"/>
      <c r="J4478"/>
      <c r="K4478"/>
      <c r="L4478"/>
      <c r="M4478"/>
      <c r="N4478"/>
      <c r="O4478"/>
      <c r="P4478"/>
      <c r="Q4478"/>
      <c r="R4478"/>
      <c r="S4478"/>
    </row>
    <row r="4479" spans="1:19" x14ac:dyDescent="0.3">
      <c r="A4479"/>
      <c r="B4479"/>
      <c r="C4479"/>
      <c r="D4479"/>
      <c r="E4479"/>
      <c r="F4479"/>
      <c r="G4479"/>
      <c r="H4479"/>
      <c r="I4479"/>
      <c r="J4479"/>
      <c r="K4479"/>
      <c r="L4479"/>
      <c r="M4479"/>
      <c r="N4479"/>
      <c r="O4479"/>
      <c r="P4479"/>
      <c r="Q4479"/>
      <c r="R4479"/>
      <c r="S4479"/>
    </row>
    <row r="4480" spans="1:19" x14ac:dyDescent="0.3">
      <c r="A4480"/>
      <c r="B4480"/>
      <c r="C4480"/>
      <c r="D4480"/>
      <c r="E4480"/>
      <c r="F4480"/>
      <c r="G4480"/>
      <c r="H4480"/>
      <c r="I4480"/>
      <c r="J4480"/>
      <c r="K4480"/>
      <c r="L4480"/>
      <c r="M4480"/>
      <c r="N4480"/>
      <c r="O4480"/>
      <c r="P4480"/>
      <c r="Q4480"/>
      <c r="R4480"/>
      <c r="S4480"/>
    </row>
    <row r="4481" spans="1:19" x14ac:dyDescent="0.3">
      <c r="A4481"/>
      <c r="B4481"/>
      <c r="C4481"/>
      <c r="D4481"/>
      <c r="E4481"/>
      <c r="F4481"/>
      <c r="G4481"/>
      <c r="H4481"/>
      <c r="I4481"/>
      <c r="J4481"/>
      <c r="K4481"/>
      <c r="L4481"/>
      <c r="M4481"/>
      <c r="N4481"/>
      <c r="O4481"/>
      <c r="P4481"/>
      <c r="Q4481"/>
      <c r="R4481"/>
      <c r="S4481"/>
    </row>
    <row r="4482" spans="1:19" x14ac:dyDescent="0.3">
      <c r="A4482"/>
      <c r="B4482"/>
      <c r="C4482"/>
      <c r="D4482"/>
      <c r="E4482"/>
      <c r="F4482"/>
      <c r="G4482"/>
      <c r="H4482"/>
      <c r="I4482"/>
      <c r="J4482"/>
      <c r="K4482"/>
      <c r="L4482"/>
      <c r="M4482"/>
      <c r="N4482"/>
      <c r="O4482"/>
      <c r="P4482"/>
      <c r="Q4482"/>
      <c r="R4482"/>
      <c r="S4482"/>
    </row>
    <row r="4483" spans="1:19" x14ac:dyDescent="0.3">
      <c r="A4483"/>
      <c r="B4483"/>
      <c r="C4483"/>
      <c r="D4483"/>
      <c r="E4483"/>
      <c r="F4483"/>
      <c r="G4483"/>
      <c r="H4483"/>
      <c r="I4483"/>
      <c r="J4483"/>
      <c r="K4483"/>
      <c r="L4483"/>
      <c r="M4483"/>
      <c r="N4483"/>
      <c r="O4483"/>
      <c r="P4483"/>
      <c r="Q4483"/>
      <c r="R4483"/>
      <c r="S4483"/>
    </row>
    <row r="4484" spans="1:19" x14ac:dyDescent="0.3">
      <c r="A4484"/>
      <c r="B4484"/>
      <c r="C4484"/>
      <c r="D4484"/>
      <c r="E4484"/>
      <c r="F4484"/>
      <c r="G4484"/>
      <c r="H4484"/>
      <c r="I4484"/>
      <c r="J4484"/>
      <c r="K4484"/>
      <c r="L4484"/>
      <c r="M4484"/>
      <c r="N4484"/>
      <c r="O4484"/>
      <c r="P4484"/>
      <c r="Q4484"/>
      <c r="R4484"/>
      <c r="S4484"/>
    </row>
    <row r="4485" spans="1:19" x14ac:dyDescent="0.3">
      <c r="A4485"/>
      <c r="B4485"/>
      <c r="C4485"/>
      <c r="D4485"/>
      <c r="E4485"/>
      <c r="F4485"/>
      <c r="G4485"/>
      <c r="H4485"/>
      <c r="I4485"/>
      <c r="J4485"/>
      <c r="K4485"/>
      <c r="L4485"/>
      <c r="M4485"/>
      <c r="N4485"/>
      <c r="O4485"/>
      <c r="P4485"/>
      <c r="Q4485"/>
      <c r="R4485"/>
      <c r="S4485"/>
    </row>
    <row r="4486" spans="1:19" x14ac:dyDescent="0.3">
      <c r="A4486"/>
      <c r="B4486"/>
      <c r="C4486"/>
      <c r="D4486"/>
      <c r="E4486"/>
      <c r="F4486"/>
      <c r="G4486"/>
      <c r="H4486"/>
      <c r="I4486"/>
      <c r="J4486"/>
      <c r="K4486"/>
      <c r="L4486"/>
      <c r="M4486"/>
      <c r="N4486"/>
      <c r="O4486"/>
      <c r="P4486"/>
      <c r="Q4486"/>
      <c r="R4486"/>
      <c r="S4486"/>
    </row>
    <row r="4487" spans="1:19" x14ac:dyDescent="0.3">
      <c r="A4487"/>
      <c r="B4487"/>
      <c r="C4487"/>
      <c r="D4487"/>
      <c r="E4487"/>
      <c r="F4487"/>
      <c r="G4487"/>
      <c r="H4487"/>
      <c r="I4487"/>
      <c r="J4487"/>
      <c r="K4487"/>
      <c r="L4487"/>
      <c r="M4487"/>
      <c r="N4487"/>
      <c r="O4487"/>
      <c r="P4487"/>
      <c r="Q4487"/>
      <c r="R4487"/>
      <c r="S4487"/>
    </row>
    <row r="4488" spans="1:19" x14ac:dyDescent="0.3">
      <c r="A4488"/>
      <c r="B4488"/>
      <c r="C4488"/>
      <c r="D4488"/>
      <c r="E4488"/>
      <c r="F4488"/>
      <c r="G4488"/>
      <c r="H4488"/>
      <c r="I4488"/>
      <c r="J4488"/>
      <c r="K4488"/>
      <c r="L4488"/>
      <c r="M4488"/>
      <c r="N4488"/>
      <c r="O4488"/>
      <c r="P4488"/>
      <c r="Q4488"/>
      <c r="R4488"/>
      <c r="S4488"/>
    </row>
    <row r="4489" spans="1:19" x14ac:dyDescent="0.3">
      <c r="A4489"/>
      <c r="B4489"/>
      <c r="C4489"/>
      <c r="D4489"/>
      <c r="E4489"/>
      <c r="F4489"/>
      <c r="G4489"/>
      <c r="H4489"/>
      <c r="I4489"/>
      <c r="J4489"/>
      <c r="K4489"/>
      <c r="L4489"/>
      <c r="M4489"/>
      <c r="N4489"/>
      <c r="O4489"/>
      <c r="P4489"/>
      <c r="Q4489"/>
      <c r="R4489"/>
      <c r="S4489"/>
    </row>
    <row r="4490" spans="1:19" x14ac:dyDescent="0.3">
      <c r="A4490"/>
      <c r="B4490"/>
      <c r="C4490"/>
      <c r="D4490"/>
      <c r="E4490"/>
      <c r="F4490"/>
      <c r="G4490"/>
      <c r="H4490"/>
      <c r="I4490"/>
      <c r="J4490"/>
      <c r="K4490"/>
      <c r="L4490"/>
      <c r="M4490"/>
      <c r="N4490"/>
      <c r="O4490"/>
      <c r="P4490"/>
      <c r="Q4490"/>
      <c r="R4490"/>
      <c r="S4490"/>
    </row>
    <row r="4491" spans="1:19" x14ac:dyDescent="0.3">
      <c r="A4491"/>
      <c r="B4491"/>
      <c r="C4491"/>
      <c r="D4491"/>
      <c r="E4491"/>
      <c r="F4491"/>
      <c r="G4491"/>
      <c r="H4491"/>
      <c r="I4491"/>
      <c r="J4491"/>
      <c r="K4491"/>
      <c r="L4491"/>
      <c r="M4491"/>
      <c r="N4491"/>
      <c r="O4491"/>
      <c r="P4491"/>
      <c r="Q4491"/>
      <c r="R4491"/>
      <c r="S4491"/>
    </row>
    <row r="4492" spans="1:19" x14ac:dyDescent="0.3">
      <c r="A4492"/>
      <c r="B4492"/>
      <c r="C4492"/>
      <c r="D4492"/>
      <c r="E4492"/>
      <c r="F4492"/>
      <c r="G4492"/>
      <c r="H4492"/>
      <c r="I4492"/>
      <c r="J4492"/>
      <c r="K4492"/>
      <c r="L4492"/>
      <c r="M4492"/>
      <c r="N4492"/>
      <c r="O4492"/>
      <c r="P4492"/>
      <c r="Q4492"/>
      <c r="R4492"/>
      <c r="S4492"/>
    </row>
    <row r="4493" spans="1:19" x14ac:dyDescent="0.3">
      <c r="A4493"/>
      <c r="B4493"/>
      <c r="C4493"/>
      <c r="D4493"/>
      <c r="E4493"/>
      <c r="F4493"/>
      <c r="G4493"/>
      <c r="H4493"/>
      <c r="I4493"/>
      <c r="J4493"/>
      <c r="K4493"/>
      <c r="L4493"/>
      <c r="M4493"/>
      <c r="N4493"/>
      <c r="O4493"/>
      <c r="P4493"/>
      <c r="Q4493"/>
      <c r="R4493"/>
      <c r="S4493"/>
    </row>
    <row r="4494" spans="1:19" x14ac:dyDescent="0.3">
      <c r="A4494"/>
      <c r="B4494"/>
      <c r="C4494"/>
      <c r="D4494"/>
      <c r="E4494"/>
      <c r="F4494"/>
      <c r="G4494"/>
      <c r="H4494"/>
      <c r="I4494"/>
      <c r="J4494"/>
      <c r="K4494"/>
      <c r="L4494"/>
      <c r="M4494"/>
      <c r="N4494"/>
      <c r="O4494"/>
      <c r="P4494"/>
      <c r="Q4494"/>
      <c r="R4494"/>
      <c r="S4494"/>
    </row>
    <row r="4495" spans="1:19" x14ac:dyDescent="0.3">
      <c r="A4495"/>
      <c r="B4495"/>
      <c r="C4495"/>
      <c r="D4495"/>
      <c r="E4495"/>
      <c r="F4495"/>
      <c r="G4495"/>
      <c r="H4495"/>
      <c r="I4495"/>
      <c r="J4495"/>
      <c r="K4495"/>
      <c r="L4495"/>
      <c r="M4495"/>
      <c r="N4495"/>
      <c r="O4495"/>
      <c r="P4495"/>
      <c r="Q4495"/>
      <c r="R4495"/>
      <c r="S4495"/>
    </row>
    <row r="4496" spans="1:19" x14ac:dyDescent="0.3">
      <c r="A4496"/>
      <c r="B4496"/>
      <c r="C4496"/>
      <c r="D4496"/>
      <c r="E4496"/>
      <c r="F4496"/>
      <c r="G4496"/>
      <c r="H4496"/>
      <c r="I4496"/>
      <c r="J4496"/>
      <c r="K4496"/>
      <c r="L4496"/>
      <c r="M4496"/>
      <c r="N4496"/>
      <c r="O4496"/>
      <c r="P4496"/>
      <c r="Q4496"/>
      <c r="R4496"/>
      <c r="S4496"/>
    </row>
    <row r="4497" spans="1:19" x14ac:dyDescent="0.3">
      <c r="A4497"/>
      <c r="B4497"/>
      <c r="C4497"/>
      <c r="D4497"/>
      <c r="E4497"/>
      <c r="F4497"/>
      <c r="G4497"/>
      <c r="H4497"/>
      <c r="I4497"/>
      <c r="J4497"/>
      <c r="K4497"/>
      <c r="L4497"/>
      <c r="M4497"/>
      <c r="N4497"/>
      <c r="O4497"/>
      <c r="P4497"/>
      <c r="Q4497"/>
      <c r="R4497"/>
      <c r="S4497"/>
    </row>
    <row r="4498" spans="1:19" x14ac:dyDescent="0.3">
      <c r="A4498"/>
      <c r="B4498"/>
      <c r="C4498"/>
      <c r="D4498"/>
      <c r="E4498"/>
      <c r="F4498"/>
      <c r="G4498"/>
      <c r="H4498"/>
      <c r="I4498"/>
      <c r="J4498"/>
      <c r="K4498"/>
      <c r="L4498"/>
      <c r="M4498"/>
      <c r="N4498"/>
      <c r="O4498"/>
      <c r="P4498"/>
      <c r="Q4498"/>
      <c r="R4498"/>
      <c r="S4498"/>
    </row>
    <row r="4499" spans="1:19" x14ac:dyDescent="0.3">
      <c r="A4499"/>
      <c r="B4499"/>
      <c r="C4499"/>
      <c r="D4499"/>
      <c r="E4499"/>
      <c r="F4499"/>
      <c r="G4499"/>
      <c r="H4499"/>
      <c r="I4499"/>
      <c r="J4499"/>
      <c r="K4499"/>
      <c r="L4499"/>
      <c r="M4499"/>
      <c r="N4499"/>
      <c r="O4499"/>
      <c r="P4499"/>
      <c r="Q4499"/>
      <c r="R4499"/>
      <c r="S4499"/>
    </row>
    <row r="4500" spans="1:19" x14ac:dyDescent="0.3">
      <c r="A4500"/>
      <c r="B4500"/>
      <c r="C4500"/>
      <c r="D4500"/>
      <c r="E4500"/>
      <c r="F4500"/>
      <c r="G4500"/>
      <c r="H4500"/>
      <c r="I4500"/>
      <c r="J4500"/>
      <c r="K4500"/>
      <c r="L4500"/>
      <c r="M4500"/>
      <c r="N4500"/>
      <c r="O4500"/>
      <c r="P4500"/>
      <c r="Q4500"/>
      <c r="R4500"/>
      <c r="S4500"/>
    </row>
    <row r="4501" spans="1:19" x14ac:dyDescent="0.3">
      <c r="A4501"/>
      <c r="B4501"/>
      <c r="C4501"/>
      <c r="D4501"/>
      <c r="E4501"/>
      <c r="F4501"/>
      <c r="G4501"/>
      <c r="H4501"/>
      <c r="I4501"/>
      <c r="J4501"/>
      <c r="K4501"/>
      <c r="L4501"/>
      <c r="M4501"/>
      <c r="N4501"/>
      <c r="O4501"/>
      <c r="P4501"/>
      <c r="Q4501"/>
      <c r="R4501"/>
      <c r="S4501"/>
    </row>
    <row r="4502" spans="1:19" x14ac:dyDescent="0.3">
      <c r="A4502"/>
      <c r="B4502"/>
      <c r="C4502"/>
      <c r="D4502"/>
      <c r="E4502"/>
      <c r="F4502"/>
      <c r="G4502"/>
      <c r="H4502"/>
      <c r="I4502"/>
      <c r="J4502"/>
      <c r="K4502"/>
      <c r="L4502"/>
      <c r="M4502"/>
      <c r="N4502"/>
      <c r="O4502"/>
      <c r="P4502"/>
      <c r="Q4502"/>
      <c r="R4502"/>
      <c r="S4502"/>
    </row>
    <row r="4503" spans="1:19" x14ac:dyDescent="0.3">
      <c r="A4503"/>
      <c r="B4503"/>
      <c r="C4503"/>
      <c r="D4503"/>
      <c r="E4503"/>
      <c r="F4503"/>
      <c r="G4503"/>
      <c r="H4503"/>
      <c r="I4503"/>
      <c r="J4503"/>
      <c r="K4503"/>
      <c r="L4503"/>
      <c r="M4503"/>
      <c r="N4503"/>
      <c r="O4503"/>
      <c r="P4503"/>
      <c r="Q4503"/>
      <c r="R4503"/>
      <c r="S4503"/>
    </row>
    <row r="4504" spans="1:19" x14ac:dyDescent="0.3">
      <c r="A4504"/>
      <c r="B4504"/>
      <c r="C4504"/>
      <c r="D4504"/>
      <c r="E4504"/>
      <c r="F4504"/>
      <c r="G4504"/>
      <c r="H4504"/>
      <c r="I4504"/>
      <c r="J4504"/>
      <c r="K4504"/>
      <c r="L4504"/>
      <c r="M4504"/>
      <c r="N4504"/>
      <c r="O4504"/>
      <c r="P4504"/>
      <c r="Q4504"/>
      <c r="R4504"/>
      <c r="S4504"/>
    </row>
    <row r="4505" spans="1:19" x14ac:dyDescent="0.3">
      <c r="A4505"/>
      <c r="B4505"/>
      <c r="C4505"/>
      <c r="D4505"/>
      <c r="E4505"/>
      <c r="F4505"/>
      <c r="G4505"/>
      <c r="H4505"/>
      <c r="I4505"/>
      <c r="J4505"/>
      <c r="K4505"/>
      <c r="L4505"/>
      <c r="M4505"/>
      <c r="N4505"/>
      <c r="O4505"/>
      <c r="P4505"/>
      <c r="Q4505"/>
      <c r="R4505"/>
      <c r="S4505"/>
    </row>
    <row r="4506" spans="1:19" x14ac:dyDescent="0.3">
      <c r="A4506"/>
      <c r="B4506"/>
      <c r="C4506"/>
      <c r="D4506"/>
      <c r="E4506"/>
      <c r="F4506"/>
      <c r="G4506"/>
      <c r="H4506"/>
      <c r="I4506"/>
      <c r="J4506"/>
      <c r="K4506"/>
      <c r="L4506"/>
      <c r="M4506"/>
      <c r="N4506"/>
      <c r="O4506"/>
      <c r="P4506"/>
      <c r="Q4506"/>
      <c r="R4506"/>
      <c r="S4506"/>
    </row>
    <row r="4507" spans="1:19" x14ac:dyDescent="0.3">
      <c r="A4507"/>
      <c r="B4507"/>
      <c r="C4507"/>
      <c r="D4507"/>
      <c r="E4507"/>
      <c r="F4507"/>
      <c r="G4507"/>
      <c r="H4507"/>
      <c r="I4507"/>
      <c r="J4507"/>
      <c r="K4507"/>
      <c r="L4507"/>
      <c r="M4507"/>
      <c r="N4507"/>
      <c r="O4507"/>
      <c r="P4507"/>
      <c r="Q4507"/>
      <c r="R4507"/>
      <c r="S4507"/>
    </row>
    <row r="4508" spans="1:19" x14ac:dyDescent="0.3">
      <c r="A4508"/>
      <c r="B4508"/>
      <c r="C4508"/>
      <c r="D4508"/>
      <c r="E4508"/>
      <c r="F4508"/>
      <c r="G4508"/>
      <c r="H4508"/>
      <c r="I4508"/>
      <c r="J4508"/>
      <c r="K4508"/>
      <c r="L4508"/>
      <c r="M4508"/>
      <c r="N4508"/>
      <c r="O4508"/>
      <c r="P4508"/>
      <c r="Q4508"/>
      <c r="R4508"/>
      <c r="S4508"/>
    </row>
    <row r="4509" spans="1:19" x14ac:dyDescent="0.3">
      <c r="A4509"/>
      <c r="B4509"/>
      <c r="C4509"/>
      <c r="D4509"/>
      <c r="E4509"/>
      <c r="F4509"/>
      <c r="G4509"/>
      <c r="H4509"/>
      <c r="I4509"/>
      <c r="J4509"/>
      <c r="K4509"/>
      <c r="L4509"/>
      <c r="M4509"/>
      <c r="N4509"/>
      <c r="O4509"/>
      <c r="P4509"/>
      <c r="Q4509"/>
      <c r="R4509"/>
      <c r="S4509"/>
    </row>
    <row r="4510" spans="1:19" x14ac:dyDescent="0.3">
      <c r="A4510"/>
      <c r="B4510"/>
      <c r="C4510"/>
      <c r="D4510"/>
      <c r="E4510"/>
      <c r="F4510"/>
      <c r="G4510"/>
      <c r="H4510"/>
      <c r="I4510"/>
      <c r="J4510"/>
      <c r="K4510"/>
      <c r="L4510"/>
      <c r="M4510"/>
      <c r="N4510"/>
      <c r="O4510"/>
      <c r="P4510"/>
      <c r="Q4510"/>
      <c r="R4510"/>
      <c r="S4510"/>
    </row>
    <row r="4511" spans="1:19" x14ac:dyDescent="0.3">
      <c r="A4511"/>
      <c r="B4511"/>
      <c r="C4511"/>
      <c r="D4511"/>
      <c r="E4511"/>
      <c r="F4511"/>
      <c r="G4511"/>
      <c r="H4511"/>
      <c r="I4511"/>
      <c r="J4511"/>
      <c r="K4511"/>
      <c r="L4511"/>
      <c r="M4511"/>
      <c r="N4511"/>
      <c r="O4511"/>
      <c r="P4511"/>
      <c r="Q4511"/>
      <c r="R4511"/>
      <c r="S4511"/>
    </row>
    <row r="4512" spans="1:19" x14ac:dyDescent="0.3">
      <c r="A4512"/>
      <c r="B4512"/>
      <c r="C4512"/>
      <c r="D4512"/>
      <c r="E4512"/>
      <c r="F4512"/>
      <c r="G4512"/>
      <c r="H4512"/>
      <c r="I4512"/>
      <c r="J4512"/>
      <c r="K4512"/>
      <c r="L4512"/>
      <c r="M4512"/>
      <c r="N4512"/>
      <c r="O4512"/>
      <c r="P4512"/>
      <c r="Q4512"/>
      <c r="R4512"/>
      <c r="S4512"/>
    </row>
    <row r="4513" spans="1:19" x14ac:dyDescent="0.3">
      <c r="A4513"/>
      <c r="B4513"/>
      <c r="C4513"/>
      <c r="D4513"/>
      <c r="E4513"/>
      <c r="F4513"/>
      <c r="G4513"/>
      <c r="H4513"/>
      <c r="I4513"/>
      <c r="J4513"/>
      <c r="K4513"/>
      <c r="L4513"/>
      <c r="M4513"/>
      <c r="N4513"/>
      <c r="O4513"/>
      <c r="P4513"/>
      <c r="Q4513"/>
      <c r="R4513"/>
      <c r="S4513"/>
    </row>
    <row r="4514" spans="1:19" x14ac:dyDescent="0.3">
      <c r="A4514"/>
      <c r="B4514"/>
      <c r="C4514"/>
      <c r="D4514"/>
      <c r="E4514"/>
      <c r="F4514"/>
      <c r="G4514"/>
      <c r="H4514"/>
      <c r="I4514"/>
      <c r="J4514"/>
      <c r="K4514"/>
      <c r="L4514"/>
      <c r="M4514"/>
      <c r="N4514"/>
      <c r="O4514"/>
      <c r="P4514"/>
      <c r="Q4514"/>
      <c r="R4514"/>
      <c r="S4514"/>
    </row>
    <row r="4515" spans="1:19" x14ac:dyDescent="0.3">
      <c r="A4515"/>
      <c r="B4515"/>
      <c r="C4515"/>
      <c r="D4515"/>
      <c r="E4515"/>
      <c r="F4515"/>
      <c r="G4515"/>
      <c r="H4515"/>
      <c r="I4515"/>
      <c r="J4515"/>
      <c r="K4515"/>
      <c r="L4515"/>
      <c r="M4515"/>
      <c r="N4515"/>
      <c r="O4515"/>
      <c r="P4515"/>
      <c r="Q4515"/>
      <c r="R4515"/>
      <c r="S4515"/>
    </row>
    <row r="4516" spans="1:19" x14ac:dyDescent="0.3">
      <c r="A4516"/>
      <c r="B4516"/>
      <c r="C4516"/>
      <c r="D4516"/>
      <c r="E4516"/>
      <c r="F4516"/>
      <c r="G4516"/>
      <c r="H4516"/>
      <c r="I4516"/>
      <c r="J4516"/>
      <c r="K4516"/>
      <c r="L4516"/>
      <c r="M4516"/>
      <c r="N4516"/>
      <c r="O4516"/>
      <c r="P4516"/>
      <c r="Q4516"/>
      <c r="R4516"/>
      <c r="S4516"/>
    </row>
    <row r="4517" spans="1:19" x14ac:dyDescent="0.3">
      <c r="A4517"/>
      <c r="B4517"/>
      <c r="C4517"/>
      <c r="D4517"/>
      <c r="E4517"/>
      <c r="F4517"/>
      <c r="G4517"/>
      <c r="H4517"/>
      <c r="I4517"/>
      <c r="J4517"/>
      <c r="K4517"/>
      <c r="L4517"/>
      <c r="M4517"/>
      <c r="N4517"/>
      <c r="O4517"/>
      <c r="P4517"/>
      <c r="Q4517"/>
      <c r="R4517"/>
      <c r="S4517"/>
    </row>
    <row r="4518" spans="1:19" x14ac:dyDescent="0.3">
      <c r="A4518"/>
      <c r="B4518"/>
      <c r="C4518"/>
      <c r="D4518"/>
      <c r="E4518"/>
      <c r="F4518"/>
      <c r="G4518"/>
      <c r="H4518"/>
      <c r="I4518"/>
      <c r="J4518"/>
      <c r="K4518"/>
      <c r="L4518"/>
      <c r="M4518"/>
      <c r="N4518"/>
      <c r="O4518"/>
      <c r="P4518"/>
      <c r="Q4518"/>
      <c r="R4518"/>
      <c r="S4518"/>
    </row>
    <row r="4519" spans="1:19" x14ac:dyDescent="0.3">
      <c r="A4519"/>
      <c r="B4519"/>
      <c r="C4519"/>
      <c r="D4519"/>
      <c r="E4519"/>
      <c r="F4519"/>
      <c r="G4519"/>
      <c r="H4519"/>
      <c r="I4519"/>
      <c r="J4519"/>
      <c r="K4519"/>
      <c r="L4519"/>
      <c r="M4519"/>
      <c r="N4519"/>
      <c r="O4519"/>
      <c r="P4519"/>
      <c r="Q4519"/>
      <c r="R4519"/>
      <c r="S4519"/>
    </row>
    <row r="4520" spans="1:19" x14ac:dyDescent="0.3">
      <c r="A4520"/>
      <c r="B4520"/>
      <c r="C4520"/>
      <c r="D4520"/>
      <c r="E4520"/>
      <c r="F4520"/>
      <c r="G4520"/>
      <c r="H4520"/>
      <c r="I4520"/>
      <c r="J4520"/>
      <c r="K4520"/>
      <c r="L4520"/>
      <c r="M4520"/>
      <c r="N4520"/>
      <c r="O4520"/>
      <c r="P4520"/>
      <c r="Q4520"/>
      <c r="R4520"/>
      <c r="S4520"/>
    </row>
    <row r="4521" spans="1:19" x14ac:dyDescent="0.3">
      <c r="A4521"/>
      <c r="B4521"/>
      <c r="C4521"/>
      <c r="D4521"/>
      <c r="E4521"/>
      <c r="F4521"/>
      <c r="G4521"/>
      <c r="H4521"/>
      <c r="I4521"/>
      <c r="J4521"/>
      <c r="K4521"/>
      <c r="L4521"/>
      <c r="M4521"/>
      <c r="N4521"/>
      <c r="O4521"/>
      <c r="P4521"/>
      <c r="Q4521"/>
      <c r="R4521"/>
      <c r="S4521"/>
    </row>
    <row r="4522" spans="1:19" x14ac:dyDescent="0.3">
      <c r="A4522"/>
      <c r="B4522"/>
      <c r="C4522"/>
      <c r="D4522"/>
      <c r="E4522"/>
      <c r="F4522"/>
      <c r="G4522"/>
      <c r="H4522"/>
      <c r="I4522"/>
      <c r="J4522"/>
      <c r="K4522"/>
      <c r="L4522"/>
      <c r="M4522"/>
      <c r="N4522"/>
      <c r="O4522"/>
      <c r="P4522"/>
      <c r="Q4522"/>
      <c r="R4522"/>
      <c r="S4522"/>
    </row>
    <row r="4523" spans="1:19" x14ac:dyDescent="0.3">
      <c r="A4523"/>
      <c r="B4523"/>
      <c r="C4523"/>
      <c r="D4523"/>
      <c r="E4523"/>
      <c r="F4523"/>
      <c r="G4523"/>
      <c r="H4523"/>
      <c r="I4523"/>
      <c r="J4523"/>
      <c r="K4523"/>
      <c r="L4523"/>
      <c r="M4523"/>
      <c r="N4523"/>
      <c r="O4523"/>
      <c r="P4523"/>
      <c r="Q4523"/>
      <c r="R4523"/>
      <c r="S4523"/>
    </row>
    <row r="4524" spans="1:19" x14ac:dyDescent="0.3">
      <c r="A4524"/>
      <c r="B4524"/>
      <c r="C4524"/>
      <c r="D4524"/>
      <c r="E4524"/>
      <c r="F4524"/>
      <c r="G4524"/>
      <c r="H4524"/>
      <c r="I4524"/>
      <c r="J4524"/>
      <c r="K4524"/>
      <c r="L4524"/>
      <c r="M4524"/>
      <c r="N4524"/>
      <c r="O4524"/>
      <c r="P4524"/>
      <c r="Q4524"/>
      <c r="R4524"/>
      <c r="S4524"/>
    </row>
    <row r="4525" spans="1:19" x14ac:dyDescent="0.3">
      <c r="A4525"/>
      <c r="B4525"/>
      <c r="C4525"/>
      <c r="D4525"/>
      <c r="E4525"/>
      <c r="F4525"/>
      <c r="G4525"/>
      <c r="H4525"/>
      <c r="I4525"/>
      <c r="J4525"/>
      <c r="K4525"/>
      <c r="L4525"/>
      <c r="M4525"/>
      <c r="N4525"/>
      <c r="O4525"/>
      <c r="P4525"/>
      <c r="Q4525"/>
      <c r="R4525"/>
      <c r="S4525"/>
    </row>
    <row r="4526" spans="1:19" x14ac:dyDescent="0.3">
      <c r="A4526"/>
      <c r="B4526"/>
      <c r="C4526"/>
      <c r="D4526"/>
      <c r="E4526"/>
      <c r="F4526"/>
      <c r="G4526"/>
      <c r="H4526"/>
      <c r="I4526"/>
      <c r="J4526"/>
      <c r="K4526"/>
      <c r="L4526"/>
      <c r="M4526"/>
      <c r="N4526"/>
      <c r="O4526"/>
      <c r="P4526"/>
      <c r="Q4526"/>
      <c r="R4526"/>
      <c r="S4526"/>
    </row>
    <row r="4527" spans="1:19" x14ac:dyDescent="0.3">
      <c r="A4527"/>
      <c r="B4527"/>
      <c r="C4527"/>
      <c r="D4527"/>
      <c r="E4527"/>
      <c r="F4527"/>
      <c r="G4527"/>
      <c r="H4527"/>
      <c r="I4527"/>
      <c r="J4527"/>
      <c r="K4527"/>
      <c r="L4527"/>
      <c r="M4527"/>
      <c r="N4527"/>
      <c r="O4527"/>
      <c r="P4527"/>
      <c r="Q4527"/>
      <c r="R4527"/>
      <c r="S4527"/>
    </row>
    <row r="4528" spans="1:19" x14ac:dyDescent="0.3">
      <c r="A4528"/>
      <c r="B4528"/>
      <c r="C4528"/>
      <c r="D4528"/>
      <c r="E4528"/>
      <c r="F4528"/>
      <c r="G4528"/>
      <c r="H4528"/>
      <c r="I4528"/>
      <c r="J4528"/>
      <c r="K4528"/>
      <c r="L4528"/>
      <c r="M4528"/>
      <c r="N4528"/>
      <c r="O4528"/>
      <c r="P4528"/>
      <c r="Q4528"/>
      <c r="R4528"/>
      <c r="S4528"/>
    </row>
    <row r="4529" spans="1:19" x14ac:dyDescent="0.3">
      <c r="A4529"/>
      <c r="B4529"/>
      <c r="C4529"/>
      <c r="D4529"/>
      <c r="E4529"/>
      <c r="F4529"/>
      <c r="G4529"/>
      <c r="H4529"/>
      <c r="I4529"/>
      <c r="J4529"/>
      <c r="K4529"/>
      <c r="L4529"/>
      <c r="M4529"/>
      <c r="N4529"/>
      <c r="O4529"/>
      <c r="P4529"/>
      <c r="Q4529"/>
      <c r="R4529"/>
      <c r="S4529"/>
    </row>
    <row r="4530" spans="1:19" x14ac:dyDescent="0.3">
      <c r="A4530"/>
      <c r="B4530"/>
      <c r="C4530"/>
      <c r="D4530"/>
      <c r="E4530"/>
      <c r="F4530"/>
      <c r="G4530"/>
      <c r="H4530"/>
      <c r="I4530"/>
      <c r="J4530"/>
      <c r="K4530"/>
      <c r="L4530"/>
      <c r="M4530"/>
      <c r="N4530"/>
      <c r="O4530"/>
      <c r="P4530"/>
      <c r="Q4530"/>
      <c r="R4530"/>
      <c r="S4530"/>
    </row>
    <row r="4531" spans="1:19" x14ac:dyDescent="0.3">
      <c r="A4531"/>
      <c r="B4531"/>
      <c r="C4531"/>
      <c r="D4531"/>
      <c r="E4531"/>
      <c r="F4531"/>
      <c r="G4531"/>
      <c r="H4531"/>
      <c r="I4531"/>
      <c r="J4531"/>
      <c r="K4531"/>
      <c r="L4531"/>
      <c r="M4531"/>
      <c r="N4531"/>
      <c r="O4531"/>
      <c r="P4531"/>
      <c r="Q4531"/>
      <c r="R4531"/>
      <c r="S4531"/>
    </row>
    <row r="4532" spans="1:19" x14ac:dyDescent="0.3">
      <c r="A4532"/>
      <c r="B4532"/>
      <c r="C4532"/>
      <c r="D4532"/>
      <c r="E4532"/>
      <c r="F4532"/>
      <c r="G4532"/>
      <c r="H4532"/>
      <c r="I4532"/>
      <c r="J4532"/>
      <c r="K4532"/>
      <c r="L4532"/>
      <c r="M4532"/>
      <c r="N4532"/>
      <c r="O4532"/>
      <c r="P4532"/>
      <c r="Q4532"/>
      <c r="R4532"/>
      <c r="S4532"/>
    </row>
    <row r="4533" spans="1:19" x14ac:dyDescent="0.3">
      <c r="A4533"/>
      <c r="B4533"/>
      <c r="C4533"/>
      <c r="D4533"/>
      <c r="E4533"/>
      <c r="F4533"/>
      <c r="G4533"/>
      <c r="H4533"/>
      <c r="I4533"/>
      <c r="J4533"/>
      <c r="K4533"/>
      <c r="L4533"/>
      <c r="M4533"/>
      <c r="N4533"/>
      <c r="O4533"/>
      <c r="P4533"/>
      <c r="Q4533"/>
      <c r="R4533"/>
      <c r="S4533"/>
    </row>
    <row r="4534" spans="1:19" x14ac:dyDescent="0.3">
      <c r="A4534"/>
      <c r="B4534"/>
      <c r="C4534"/>
      <c r="D4534"/>
      <c r="E4534"/>
      <c r="F4534"/>
      <c r="G4534"/>
      <c r="H4534"/>
      <c r="I4534"/>
      <c r="J4534"/>
      <c r="K4534"/>
      <c r="L4534"/>
      <c r="M4534"/>
      <c r="N4534"/>
      <c r="O4534"/>
      <c r="P4534"/>
      <c r="Q4534"/>
      <c r="R4534"/>
      <c r="S4534"/>
    </row>
    <row r="4535" spans="1:19" x14ac:dyDescent="0.3">
      <c r="A4535"/>
      <c r="B4535"/>
      <c r="C4535"/>
      <c r="D4535"/>
      <c r="E4535"/>
      <c r="F4535"/>
      <c r="G4535"/>
      <c r="H4535"/>
      <c r="I4535"/>
      <c r="J4535"/>
      <c r="K4535"/>
      <c r="L4535"/>
      <c r="M4535"/>
      <c r="N4535"/>
      <c r="O4535"/>
      <c r="P4535"/>
      <c r="Q4535"/>
      <c r="R4535"/>
      <c r="S4535"/>
    </row>
    <row r="4536" spans="1:19" x14ac:dyDescent="0.3">
      <c r="A4536"/>
      <c r="B4536"/>
      <c r="C4536"/>
      <c r="D4536"/>
      <c r="E4536"/>
      <c r="F4536"/>
      <c r="G4536"/>
      <c r="H4536"/>
      <c r="I4536"/>
      <c r="J4536"/>
      <c r="K4536"/>
      <c r="L4536"/>
      <c r="M4536"/>
      <c r="N4536"/>
      <c r="O4536"/>
      <c r="P4536"/>
      <c r="Q4536"/>
      <c r="R4536"/>
      <c r="S4536"/>
    </row>
    <row r="4537" spans="1:19" x14ac:dyDescent="0.3">
      <c r="A4537"/>
      <c r="B4537"/>
      <c r="C4537"/>
      <c r="D4537"/>
      <c r="E4537"/>
      <c r="F4537"/>
      <c r="G4537"/>
      <c r="H4537"/>
      <c r="I4537"/>
      <c r="J4537"/>
      <c r="K4537"/>
      <c r="L4537"/>
      <c r="M4537"/>
      <c r="N4537"/>
      <c r="O4537"/>
      <c r="P4537"/>
      <c r="Q4537"/>
      <c r="R4537"/>
      <c r="S4537"/>
    </row>
    <row r="4538" spans="1:19" x14ac:dyDescent="0.3">
      <c r="A4538"/>
      <c r="B4538"/>
      <c r="C4538"/>
      <c r="D4538"/>
      <c r="E4538"/>
      <c r="F4538"/>
      <c r="G4538"/>
      <c r="H4538"/>
      <c r="I4538"/>
      <c r="J4538"/>
      <c r="K4538"/>
      <c r="L4538"/>
      <c r="M4538"/>
      <c r="N4538"/>
      <c r="O4538"/>
      <c r="P4538"/>
      <c r="Q4538"/>
      <c r="R4538"/>
      <c r="S4538"/>
    </row>
    <row r="4539" spans="1:19" x14ac:dyDescent="0.3">
      <c r="A4539"/>
      <c r="B4539"/>
      <c r="C4539"/>
      <c r="D4539"/>
      <c r="E4539"/>
      <c r="F4539"/>
      <c r="G4539"/>
      <c r="H4539"/>
      <c r="I4539"/>
      <c r="J4539"/>
      <c r="K4539"/>
      <c r="L4539"/>
      <c r="M4539"/>
      <c r="N4539"/>
      <c r="O4539"/>
      <c r="P4539"/>
      <c r="Q4539"/>
      <c r="R4539"/>
      <c r="S4539"/>
    </row>
    <row r="4540" spans="1:19" x14ac:dyDescent="0.3">
      <c r="A4540"/>
      <c r="B4540"/>
      <c r="C4540"/>
      <c r="D4540"/>
      <c r="E4540"/>
      <c r="F4540"/>
      <c r="G4540"/>
      <c r="H4540"/>
      <c r="I4540"/>
      <c r="J4540"/>
      <c r="K4540"/>
      <c r="L4540"/>
      <c r="M4540"/>
      <c r="N4540"/>
      <c r="O4540"/>
      <c r="P4540"/>
      <c r="Q4540"/>
      <c r="R4540"/>
      <c r="S4540"/>
    </row>
    <row r="4541" spans="1:19" x14ac:dyDescent="0.3">
      <c r="A4541"/>
      <c r="B4541"/>
      <c r="C4541"/>
      <c r="D4541"/>
      <c r="E4541"/>
      <c r="F4541"/>
      <c r="G4541"/>
      <c r="H4541"/>
      <c r="I4541"/>
      <c r="J4541"/>
      <c r="K4541"/>
      <c r="L4541"/>
      <c r="M4541"/>
      <c r="N4541"/>
      <c r="O4541"/>
      <c r="P4541"/>
      <c r="Q4541"/>
      <c r="R4541"/>
      <c r="S4541"/>
    </row>
    <row r="4542" spans="1:19" x14ac:dyDescent="0.3">
      <c r="A4542"/>
      <c r="B4542"/>
      <c r="C4542"/>
      <c r="D4542"/>
      <c r="E4542"/>
      <c r="F4542"/>
      <c r="G4542"/>
      <c r="H4542"/>
      <c r="I4542"/>
      <c r="J4542"/>
      <c r="K4542"/>
      <c r="L4542"/>
      <c r="M4542"/>
      <c r="N4542"/>
      <c r="O4542"/>
      <c r="P4542"/>
      <c r="Q4542"/>
      <c r="R4542"/>
      <c r="S4542"/>
    </row>
    <row r="4543" spans="1:19" x14ac:dyDescent="0.3">
      <c r="A4543"/>
      <c r="B4543"/>
      <c r="C4543"/>
      <c r="D4543"/>
      <c r="E4543"/>
      <c r="F4543"/>
      <c r="G4543"/>
      <c r="H4543"/>
      <c r="I4543"/>
      <c r="J4543"/>
      <c r="K4543"/>
      <c r="L4543"/>
      <c r="M4543"/>
      <c r="N4543"/>
      <c r="O4543"/>
      <c r="P4543"/>
      <c r="Q4543"/>
      <c r="R4543"/>
      <c r="S4543"/>
    </row>
    <row r="4544" spans="1:19" x14ac:dyDescent="0.3">
      <c r="A4544"/>
      <c r="B4544"/>
      <c r="C4544"/>
      <c r="D4544"/>
      <c r="E4544"/>
      <c r="F4544"/>
      <c r="G4544"/>
      <c r="H4544"/>
      <c r="I4544"/>
      <c r="J4544"/>
      <c r="K4544"/>
      <c r="L4544"/>
      <c r="M4544"/>
      <c r="N4544"/>
      <c r="O4544"/>
      <c r="P4544"/>
      <c r="Q4544"/>
      <c r="R4544"/>
      <c r="S4544"/>
    </row>
    <row r="4545" spans="1:19" x14ac:dyDescent="0.3">
      <c r="A4545"/>
      <c r="B4545"/>
      <c r="C4545"/>
      <c r="D4545"/>
      <c r="E4545"/>
      <c r="F4545"/>
      <c r="G4545"/>
      <c r="H4545"/>
      <c r="I4545"/>
      <c r="J4545"/>
      <c r="K4545"/>
      <c r="L4545"/>
      <c r="M4545"/>
      <c r="N4545"/>
      <c r="O4545"/>
      <c r="P4545"/>
      <c r="Q4545"/>
      <c r="R4545"/>
      <c r="S4545"/>
    </row>
    <row r="4546" spans="1:19" x14ac:dyDescent="0.3">
      <c r="A4546"/>
      <c r="B4546"/>
      <c r="C4546"/>
      <c r="D4546"/>
      <c r="E4546"/>
      <c r="F4546"/>
      <c r="G4546"/>
      <c r="H4546"/>
      <c r="I4546"/>
      <c r="J4546"/>
      <c r="K4546"/>
      <c r="L4546"/>
      <c r="M4546"/>
      <c r="N4546"/>
      <c r="O4546"/>
      <c r="P4546"/>
      <c r="Q4546"/>
      <c r="R4546"/>
      <c r="S4546"/>
    </row>
    <row r="4547" spans="1:19" x14ac:dyDescent="0.3">
      <c r="A4547"/>
      <c r="B4547"/>
      <c r="C4547"/>
      <c r="D4547"/>
      <c r="E4547"/>
      <c r="F4547"/>
      <c r="G4547"/>
      <c r="H4547"/>
      <c r="I4547"/>
      <c r="J4547"/>
      <c r="K4547"/>
      <c r="L4547"/>
      <c r="M4547"/>
      <c r="N4547"/>
      <c r="O4547"/>
      <c r="P4547"/>
      <c r="Q4547"/>
      <c r="R4547"/>
      <c r="S4547"/>
    </row>
    <row r="4548" spans="1:19" x14ac:dyDescent="0.3">
      <c r="A4548"/>
      <c r="B4548"/>
      <c r="C4548"/>
      <c r="D4548"/>
      <c r="E4548"/>
      <c r="F4548"/>
      <c r="G4548"/>
      <c r="H4548"/>
      <c r="I4548"/>
      <c r="J4548"/>
      <c r="K4548"/>
      <c r="L4548"/>
      <c r="M4548"/>
      <c r="N4548"/>
      <c r="O4548"/>
      <c r="P4548"/>
      <c r="Q4548"/>
      <c r="R4548"/>
      <c r="S4548"/>
    </row>
    <row r="4549" spans="1:19" x14ac:dyDescent="0.3">
      <c r="A4549"/>
      <c r="B4549"/>
      <c r="C4549"/>
      <c r="D4549"/>
      <c r="E4549"/>
      <c r="F4549"/>
      <c r="G4549"/>
      <c r="H4549"/>
      <c r="I4549"/>
      <c r="J4549"/>
      <c r="K4549"/>
      <c r="L4549"/>
      <c r="M4549"/>
      <c r="N4549"/>
      <c r="O4549"/>
      <c r="P4549"/>
      <c r="Q4549"/>
      <c r="R4549"/>
      <c r="S4549"/>
    </row>
    <row r="4550" spans="1:19" x14ac:dyDescent="0.3">
      <c r="A4550"/>
      <c r="B4550"/>
      <c r="C4550"/>
      <c r="D4550"/>
      <c r="E4550"/>
      <c r="F4550"/>
      <c r="G4550"/>
      <c r="H4550"/>
      <c r="I4550"/>
      <c r="J4550"/>
      <c r="K4550"/>
      <c r="L4550"/>
      <c r="M4550"/>
      <c r="N4550"/>
      <c r="O4550"/>
      <c r="P4550"/>
      <c r="Q4550"/>
      <c r="R4550"/>
      <c r="S4550"/>
    </row>
    <row r="4551" spans="1:19" x14ac:dyDescent="0.3">
      <c r="A4551"/>
      <c r="B4551"/>
      <c r="C4551"/>
      <c r="D4551"/>
      <c r="E4551"/>
      <c r="F4551"/>
      <c r="G4551"/>
      <c r="H4551"/>
      <c r="I4551"/>
      <c r="J4551"/>
      <c r="K4551"/>
      <c r="L4551"/>
      <c r="M4551"/>
      <c r="N4551"/>
      <c r="O4551"/>
      <c r="P4551"/>
      <c r="Q4551"/>
      <c r="R4551"/>
      <c r="S4551"/>
    </row>
    <row r="4552" spans="1:19" x14ac:dyDescent="0.3">
      <c r="A4552"/>
      <c r="B4552"/>
      <c r="C4552"/>
      <c r="D4552"/>
      <c r="E4552"/>
      <c r="F4552"/>
      <c r="G4552"/>
      <c r="H4552"/>
      <c r="I4552"/>
      <c r="J4552"/>
      <c r="K4552"/>
      <c r="L4552"/>
      <c r="M4552"/>
      <c r="N4552"/>
      <c r="O4552"/>
      <c r="P4552"/>
      <c r="Q4552"/>
      <c r="R4552"/>
      <c r="S4552"/>
    </row>
    <row r="4553" spans="1:19" x14ac:dyDescent="0.3">
      <c r="A4553"/>
      <c r="B4553"/>
      <c r="C4553"/>
      <c r="D4553"/>
      <c r="E4553"/>
      <c r="F4553"/>
      <c r="G4553"/>
      <c r="H4553"/>
      <c r="I4553"/>
      <c r="J4553"/>
      <c r="K4553"/>
      <c r="L4553"/>
      <c r="M4553"/>
      <c r="N4553"/>
      <c r="O4553"/>
      <c r="P4553"/>
      <c r="Q4553"/>
      <c r="R4553"/>
      <c r="S4553"/>
    </row>
    <row r="4554" spans="1:19" x14ac:dyDescent="0.3">
      <c r="A4554"/>
      <c r="B4554"/>
      <c r="C4554"/>
      <c r="D4554"/>
      <c r="E4554"/>
      <c r="F4554"/>
      <c r="G4554"/>
      <c r="H4554"/>
      <c r="I4554"/>
      <c r="J4554"/>
      <c r="K4554"/>
      <c r="L4554"/>
      <c r="M4554"/>
      <c r="N4554"/>
      <c r="O4554"/>
      <c r="P4554"/>
      <c r="Q4554"/>
      <c r="R4554"/>
      <c r="S4554"/>
    </row>
    <row r="4555" spans="1:19" x14ac:dyDescent="0.3">
      <c r="A4555"/>
      <c r="B4555"/>
      <c r="C4555"/>
      <c r="D4555"/>
      <c r="E4555"/>
      <c r="F4555"/>
      <c r="G4555"/>
      <c r="H4555"/>
      <c r="I4555"/>
      <c r="J4555"/>
      <c r="K4555"/>
      <c r="L4555"/>
      <c r="M4555"/>
      <c r="N4555"/>
      <c r="O4555"/>
      <c r="P4555"/>
      <c r="Q4555"/>
      <c r="R4555"/>
      <c r="S4555"/>
    </row>
    <row r="4556" spans="1:19" x14ac:dyDescent="0.3">
      <c r="A4556"/>
      <c r="B4556"/>
      <c r="C4556"/>
      <c r="D4556"/>
      <c r="E4556"/>
      <c r="F4556"/>
      <c r="G4556"/>
      <c r="H4556"/>
      <c r="I4556"/>
      <c r="J4556"/>
      <c r="K4556"/>
      <c r="L4556"/>
      <c r="M4556"/>
      <c r="N4556"/>
      <c r="O4556"/>
      <c r="P4556"/>
      <c r="Q4556"/>
      <c r="R4556"/>
      <c r="S4556"/>
    </row>
    <row r="4557" spans="1:19" x14ac:dyDescent="0.3">
      <c r="A4557"/>
      <c r="B4557"/>
      <c r="C4557"/>
      <c r="D4557"/>
      <c r="E4557"/>
      <c r="F4557"/>
      <c r="G4557"/>
      <c r="H4557"/>
      <c r="I4557"/>
      <c r="J4557"/>
      <c r="K4557"/>
      <c r="L4557"/>
      <c r="M4557"/>
      <c r="N4557"/>
      <c r="O4557"/>
      <c r="P4557"/>
      <c r="Q4557"/>
      <c r="R4557"/>
      <c r="S4557"/>
    </row>
    <row r="4558" spans="1:19" x14ac:dyDescent="0.3">
      <c r="A4558"/>
      <c r="B4558"/>
      <c r="C4558"/>
      <c r="D4558"/>
      <c r="E4558"/>
      <c r="F4558"/>
      <c r="G4558"/>
      <c r="H4558"/>
      <c r="I4558"/>
      <c r="J4558"/>
      <c r="K4558"/>
      <c r="L4558"/>
      <c r="M4558"/>
      <c r="N4558"/>
      <c r="O4558"/>
      <c r="P4558"/>
      <c r="Q4558"/>
      <c r="R4558"/>
      <c r="S4558"/>
    </row>
    <row r="4559" spans="1:19" x14ac:dyDescent="0.3">
      <c r="A4559"/>
      <c r="B4559"/>
      <c r="C4559"/>
      <c r="D4559"/>
      <c r="E4559"/>
      <c r="F4559"/>
      <c r="G4559"/>
      <c r="H4559"/>
      <c r="I4559"/>
      <c r="J4559"/>
      <c r="K4559"/>
      <c r="L4559"/>
      <c r="M4559"/>
      <c r="N4559"/>
      <c r="O4559"/>
      <c r="P4559"/>
      <c r="Q4559"/>
      <c r="R4559"/>
      <c r="S4559"/>
    </row>
    <row r="4560" spans="1:19" x14ac:dyDescent="0.3">
      <c r="A4560"/>
      <c r="B4560"/>
      <c r="C4560"/>
      <c r="D4560"/>
      <c r="E4560"/>
      <c r="F4560"/>
      <c r="G4560"/>
      <c r="H4560"/>
      <c r="I4560"/>
      <c r="J4560"/>
      <c r="K4560"/>
      <c r="L4560"/>
      <c r="M4560"/>
      <c r="N4560"/>
      <c r="O4560"/>
      <c r="P4560"/>
      <c r="Q4560"/>
      <c r="R4560"/>
      <c r="S4560"/>
    </row>
    <row r="4561" spans="1:19" x14ac:dyDescent="0.3">
      <c r="A4561"/>
      <c r="B4561"/>
      <c r="C4561"/>
      <c r="D4561"/>
      <c r="E4561"/>
      <c r="F4561"/>
      <c r="G4561"/>
      <c r="H4561"/>
      <c r="I4561"/>
      <c r="J4561"/>
      <c r="K4561"/>
      <c r="L4561"/>
      <c r="M4561"/>
      <c r="N4561"/>
      <c r="O4561"/>
      <c r="P4561"/>
      <c r="Q4561"/>
      <c r="R4561"/>
      <c r="S4561"/>
    </row>
    <row r="4562" spans="1:19" x14ac:dyDescent="0.3">
      <c r="A4562"/>
      <c r="B4562"/>
      <c r="C4562"/>
      <c r="D4562"/>
      <c r="E4562"/>
      <c r="F4562"/>
      <c r="G4562"/>
      <c r="H4562"/>
      <c r="I4562"/>
      <c r="J4562"/>
      <c r="K4562"/>
      <c r="L4562"/>
      <c r="M4562"/>
      <c r="N4562"/>
      <c r="O4562"/>
      <c r="P4562"/>
      <c r="Q4562"/>
      <c r="R4562"/>
      <c r="S4562"/>
    </row>
    <row r="4563" spans="1:19" x14ac:dyDescent="0.3">
      <c r="A4563"/>
      <c r="B4563"/>
      <c r="C4563"/>
      <c r="D4563"/>
      <c r="E4563"/>
      <c r="F4563"/>
      <c r="G4563"/>
      <c r="H4563"/>
      <c r="I4563"/>
      <c r="J4563"/>
      <c r="K4563"/>
      <c r="L4563"/>
      <c r="M4563"/>
      <c r="N4563"/>
      <c r="O4563"/>
      <c r="P4563"/>
      <c r="Q4563"/>
      <c r="R4563"/>
      <c r="S4563"/>
    </row>
    <row r="4564" spans="1:19" x14ac:dyDescent="0.3">
      <c r="A4564"/>
      <c r="B4564"/>
      <c r="C4564"/>
      <c r="D4564"/>
      <c r="E4564"/>
      <c r="F4564"/>
      <c r="G4564"/>
      <c r="H4564"/>
      <c r="I4564"/>
      <c r="J4564"/>
      <c r="K4564"/>
      <c r="L4564"/>
      <c r="M4564"/>
      <c r="N4564"/>
      <c r="O4564"/>
      <c r="P4564"/>
      <c r="Q4564"/>
      <c r="R4564"/>
      <c r="S4564"/>
    </row>
    <row r="4565" spans="1:19" x14ac:dyDescent="0.3">
      <c r="A4565"/>
      <c r="B4565"/>
      <c r="C4565"/>
      <c r="D4565"/>
      <c r="E4565"/>
      <c r="F4565"/>
      <c r="G4565"/>
      <c r="H4565"/>
      <c r="I4565"/>
      <c r="J4565"/>
      <c r="K4565"/>
      <c r="L4565"/>
      <c r="M4565"/>
      <c r="N4565"/>
      <c r="O4565"/>
      <c r="P4565"/>
      <c r="Q4565"/>
      <c r="R4565"/>
      <c r="S4565"/>
    </row>
    <row r="4566" spans="1:19" x14ac:dyDescent="0.3">
      <c r="A4566"/>
      <c r="B4566"/>
      <c r="C4566"/>
      <c r="D4566"/>
      <c r="E4566"/>
      <c r="F4566"/>
      <c r="G4566"/>
      <c r="H4566"/>
      <c r="I4566"/>
      <c r="J4566"/>
      <c r="K4566"/>
      <c r="L4566"/>
      <c r="M4566"/>
      <c r="N4566"/>
      <c r="O4566"/>
      <c r="P4566"/>
      <c r="Q4566"/>
      <c r="R4566"/>
      <c r="S4566"/>
    </row>
    <row r="4567" spans="1:19" x14ac:dyDescent="0.3">
      <c r="A4567"/>
      <c r="B4567"/>
      <c r="C4567"/>
      <c r="D4567"/>
      <c r="E4567"/>
      <c r="F4567"/>
      <c r="G4567"/>
      <c r="H4567"/>
      <c r="I4567"/>
      <c r="J4567"/>
      <c r="K4567"/>
      <c r="L4567"/>
      <c r="M4567"/>
      <c r="N4567"/>
      <c r="O4567"/>
      <c r="P4567"/>
      <c r="Q4567"/>
      <c r="R4567"/>
      <c r="S4567"/>
    </row>
    <row r="4568" spans="1:19" x14ac:dyDescent="0.3">
      <c r="A4568"/>
      <c r="B4568"/>
      <c r="C4568"/>
      <c r="D4568"/>
      <c r="E4568"/>
      <c r="F4568"/>
      <c r="G4568"/>
      <c r="H4568"/>
      <c r="I4568"/>
      <c r="J4568"/>
      <c r="K4568"/>
      <c r="L4568"/>
      <c r="M4568"/>
      <c r="N4568"/>
      <c r="O4568"/>
      <c r="P4568"/>
      <c r="Q4568"/>
      <c r="R4568"/>
      <c r="S4568"/>
    </row>
    <row r="4569" spans="1:19" x14ac:dyDescent="0.3">
      <c r="A4569"/>
      <c r="B4569"/>
      <c r="C4569"/>
      <c r="D4569"/>
      <c r="E4569"/>
      <c r="F4569"/>
      <c r="G4569"/>
      <c r="H4569"/>
      <c r="I4569"/>
      <c r="J4569"/>
      <c r="K4569"/>
      <c r="L4569"/>
      <c r="M4569"/>
      <c r="N4569"/>
      <c r="O4569"/>
      <c r="P4569"/>
      <c r="Q4569"/>
      <c r="R4569"/>
      <c r="S4569"/>
    </row>
    <row r="4570" spans="1:19" x14ac:dyDescent="0.3">
      <c r="A4570"/>
      <c r="B4570"/>
      <c r="C4570"/>
      <c r="D4570"/>
      <c r="E4570"/>
      <c r="F4570"/>
      <c r="G4570"/>
      <c r="H4570"/>
      <c r="I4570"/>
      <c r="J4570"/>
      <c r="K4570"/>
      <c r="L4570"/>
      <c r="M4570"/>
      <c r="N4570"/>
      <c r="O4570"/>
      <c r="P4570"/>
      <c r="Q4570"/>
      <c r="R4570"/>
      <c r="S4570"/>
    </row>
    <row r="4571" spans="1:19" x14ac:dyDescent="0.3">
      <c r="A4571"/>
      <c r="B4571"/>
      <c r="C4571"/>
      <c r="D4571"/>
      <c r="E4571"/>
      <c r="F4571"/>
      <c r="G4571"/>
      <c r="H4571"/>
      <c r="I4571"/>
      <c r="J4571"/>
      <c r="K4571"/>
      <c r="L4571"/>
      <c r="M4571"/>
      <c r="N4571"/>
      <c r="O4571"/>
      <c r="P4571"/>
      <c r="Q4571"/>
      <c r="R4571"/>
      <c r="S4571"/>
    </row>
    <row r="4572" spans="1:19" x14ac:dyDescent="0.3">
      <c r="A4572"/>
      <c r="B4572"/>
      <c r="C4572"/>
      <c r="D4572"/>
      <c r="E4572"/>
      <c r="F4572"/>
      <c r="G4572"/>
      <c r="H4572"/>
      <c r="I4572"/>
      <c r="J4572"/>
      <c r="K4572"/>
      <c r="L4572"/>
      <c r="M4572"/>
      <c r="N4572"/>
      <c r="O4572"/>
      <c r="P4572"/>
      <c r="Q4572"/>
      <c r="R4572"/>
      <c r="S4572"/>
    </row>
    <row r="4573" spans="1:19" x14ac:dyDescent="0.3">
      <c r="A4573"/>
      <c r="B4573"/>
      <c r="C4573"/>
      <c r="D4573"/>
      <c r="E4573"/>
      <c r="F4573"/>
      <c r="G4573"/>
      <c r="H4573"/>
      <c r="I4573"/>
      <c r="J4573"/>
      <c r="K4573"/>
      <c r="L4573"/>
      <c r="M4573"/>
      <c r="N4573"/>
      <c r="O4573"/>
      <c r="P4573"/>
      <c r="Q4573"/>
      <c r="R4573"/>
      <c r="S4573"/>
    </row>
    <row r="4574" spans="1:19" x14ac:dyDescent="0.3">
      <c r="A4574"/>
      <c r="B4574"/>
      <c r="C4574"/>
      <c r="D4574"/>
      <c r="E4574"/>
      <c r="F4574"/>
      <c r="G4574"/>
      <c r="H4574"/>
      <c r="I4574"/>
      <c r="J4574"/>
      <c r="K4574"/>
      <c r="L4574"/>
      <c r="M4574"/>
      <c r="N4574"/>
      <c r="O4574"/>
      <c r="P4574"/>
      <c r="Q4574"/>
      <c r="R4574"/>
      <c r="S4574"/>
    </row>
    <row r="4575" spans="1:19" x14ac:dyDescent="0.3">
      <c r="A4575"/>
      <c r="B4575"/>
      <c r="C4575"/>
      <c r="D4575"/>
      <c r="E4575"/>
      <c r="F4575"/>
      <c r="G4575"/>
      <c r="H4575"/>
      <c r="I4575"/>
      <c r="J4575"/>
      <c r="K4575"/>
      <c r="L4575"/>
      <c r="M4575"/>
      <c r="N4575"/>
      <c r="O4575"/>
      <c r="P4575"/>
      <c r="Q4575"/>
      <c r="R4575"/>
      <c r="S4575"/>
    </row>
    <row r="4576" spans="1:19" x14ac:dyDescent="0.3">
      <c r="A4576"/>
      <c r="B4576"/>
      <c r="C4576"/>
      <c r="D4576"/>
      <c r="E4576"/>
      <c r="F4576"/>
      <c r="G4576"/>
      <c r="H4576"/>
      <c r="I4576"/>
      <c r="J4576"/>
      <c r="K4576"/>
      <c r="L4576"/>
      <c r="M4576"/>
      <c r="N4576"/>
      <c r="O4576"/>
      <c r="P4576"/>
      <c r="Q4576"/>
      <c r="R4576"/>
      <c r="S4576"/>
    </row>
    <row r="4577" spans="1:19" x14ac:dyDescent="0.3">
      <c r="A4577"/>
      <c r="B4577"/>
      <c r="C4577"/>
      <c r="D4577"/>
      <c r="E4577"/>
      <c r="F4577"/>
      <c r="G4577"/>
      <c r="H4577"/>
      <c r="I4577"/>
      <c r="J4577"/>
      <c r="K4577"/>
      <c r="L4577"/>
      <c r="M4577"/>
      <c r="N4577"/>
      <c r="O4577"/>
      <c r="P4577"/>
      <c r="Q4577"/>
      <c r="R4577"/>
      <c r="S4577"/>
    </row>
    <row r="4578" spans="1:19" x14ac:dyDescent="0.3">
      <c r="A4578"/>
      <c r="B4578"/>
      <c r="C4578"/>
      <c r="D4578"/>
      <c r="E4578"/>
      <c r="F4578"/>
      <c r="G4578"/>
      <c r="H4578"/>
      <c r="I4578"/>
      <c r="J4578"/>
      <c r="K4578"/>
      <c r="L4578"/>
      <c r="M4578"/>
      <c r="N4578"/>
      <c r="O4578"/>
      <c r="P4578"/>
      <c r="Q4578"/>
      <c r="R4578"/>
      <c r="S4578"/>
    </row>
    <row r="4579" spans="1:19" x14ac:dyDescent="0.3">
      <c r="A4579"/>
      <c r="B4579"/>
      <c r="C4579"/>
      <c r="D4579"/>
      <c r="E4579"/>
      <c r="F4579"/>
      <c r="G4579"/>
      <c r="H4579"/>
      <c r="I4579"/>
      <c r="J4579"/>
      <c r="K4579"/>
      <c r="L4579"/>
      <c r="M4579"/>
      <c r="N4579"/>
      <c r="O4579"/>
      <c r="P4579"/>
      <c r="Q4579"/>
      <c r="R4579"/>
      <c r="S4579"/>
    </row>
    <row r="4580" spans="1:19" x14ac:dyDescent="0.3">
      <c r="A4580"/>
      <c r="B4580"/>
      <c r="C4580"/>
      <c r="D4580"/>
      <c r="E4580"/>
      <c r="F4580"/>
      <c r="G4580"/>
      <c r="H4580"/>
      <c r="I4580"/>
      <c r="J4580"/>
      <c r="K4580"/>
      <c r="L4580"/>
      <c r="M4580"/>
      <c r="N4580"/>
      <c r="O4580"/>
      <c r="P4580"/>
      <c r="Q4580"/>
      <c r="R4580"/>
      <c r="S4580"/>
    </row>
    <row r="4581" spans="1:19" x14ac:dyDescent="0.3">
      <c r="A4581"/>
      <c r="B4581"/>
      <c r="C4581"/>
      <c r="D4581"/>
      <c r="E4581"/>
      <c r="F4581"/>
      <c r="G4581"/>
      <c r="H4581"/>
      <c r="I4581"/>
      <c r="J4581"/>
      <c r="K4581"/>
      <c r="L4581"/>
      <c r="M4581"/>
      <c r="N4581"/>
      <c r="O4581"/>
      <c r="P4581"/>
      <c r="Q4581"/>
      <c r="R4581"/>
      <c r="S4581"/>
    </row>
    <row r="4582" spans="1:19" x14ac:dyDescent="0.3">
      <c r="A4582"/>
      <c r="B4582"/>
      <c r="C4582"/>
      <c r="D4582"/>
      <c r="E4582"/>
      <c r="F4582"/>
      <c r="G4582"/>
      <c r="H4582"/>
      <c r="I4582"/>
      <c r="J4582"/>
      <c r="K4582"/>
      <c r="L4582"/>
      <c r="M4582"/>
      <c r="N4582"/>
      <c r="O4582"/>
      <c r="P4582"/>
      <c r="Q4582"/>
      <c r="R4582"/>
      <c r="S4582"/>
    </row>
    <row r="4583" spans="1:19" x14ac:dyDescent="0.3">
      <c r="A4583"/>
      <c r="B4583"/>
      <c r="C4583"/>
      <c r="D4583"/>
      <c r="E4583"/>
      <c r="F4583"/>
      <c r="G4583"/>
      <c r="H4583"/>
      <c r="I4583"/>
      <c r="J4583"/>
      <c r="K4583"/>
      <c r="L4583"/>
      <c r="M4583"/>
      <c r="N4583"/>
      <c r="O4583"/>
      <c r="P4583"/>
      <c r="Q4583"/>
      <c r="R4583"/>
      <c r="S4583"/>
    </row>
    <row r="4584" spans="1:19" x14ac:dyDescent="0.3">
      <c r="A4584"/>
      <c r="B4584"/>
      <c r="C4584"/>
      <c r="D4584"/>
      <c r="E4584"/>
      <c r="F4584"/>
      <c r="G4584"/>
      <c r="H4584"/>
      <c r="I4584"/>
      <c r="J4584"/>
      <c r="K4584"/>
      <c r="L4584"/>
      <c r="M4584"/>
      <c r="N4584"/>
      <c r="O4584"/>
      <c r="P4584"/>
      <c r="Q4584"/>
      <c r="R4584"/>
      <c r="S4584"/>
    </row>
    <row r="4585" spans="1:19" x14ac:dyDescent="0.3">
      <c r="A4585"/>
      <c r="B4585"/>
      <c r="C4585"/>
      <c r="D4585"/>
      <c r="E4585"/>
      <c r="F4585"/>
      <c r="G4585"/>
      <c r="H4585"/>
      <c r="I4585"/>
      <c r="J4585"/>
      <c r="K4585"/>
      <c r="L4585"/>
      <c r="M4585"/>
      <c r="N4585"/>
      <c r="O4585"/>
      <c r="P4585"/>
      <c r="Q4585"/>
      <c r="R4585"/>
      <c r="S4585"/>
    </row>
    <row r="4586" spans="1:19" x14ac:dyDescent="0.3">
      <c r="A4586"/>
      <c r="B4586"/>
      <c r="C4586"/>
      <c r="D4586"/>
      <c r="E4586"/>
      <c r="F4586"/>
      <c r="G4586"/>
      <c r="H4586"/>
      <c r="I4586"/>
      <c r="J4586"/>
      <c r="K4586"/>
      <c r="L4586"/>
      <c r="M4586"/>
      <c r="N4586"/>
      <c r="O4586"/>
      <c r="P4586"/>
      <c r="Q4586"/>
      <c r="R4586"/>
      <c r="S4586"/>
    </row>
    <row r="4587" spans="1:19" x14ac:dyDescent="0.3">
      <c r="A4587"/>
      <c r="B4587"/>
      <c r="C4587"/>
      <c r="D4587"/>
      <c r="E4587"/>
      <c r="F4587"/>
      <c r="G4587"/>
      <c r="H4587"/>
      <c r="I4587"/>
      <c r="J4587"/>
      <c r="K4587"/>
      <c r="L4587"/>
      <c r="M4587"/>
      <c r="N4587"/>
      <c r="O4587"/>
      <c r="P4587"/>
      <c r="Q4587"/>
      <c r="R4587"/>
      <c r="S4587"/>
    </row>
    <row r="4588" spans="1:19" x14ac:dyDescent="0.3">
      <c r="A4588"/>
      <c r="B4588"/>
      <c r="C4588"/>
      <c r="D4588"/>
      <c r="E4588"/>
      <c r="F4588"/>
      <c r="G4588"/>
      <c r="H4588"/>
      <c r="I4588"/>
      <c r="J4588"/>
      <c r="K4588"/>
      <c r="L4588"/>
      <c r="M4588"/>
      <c r="N4588"/>
      <c r="O4588"/>
      <c r="P4588"/>
      <c r="Q4588"/>
      <c r="R4588"/>
      <c r="S4588"/>
    </row>
    <row r="4589" spans="1:19" x14ac:dyDescent="0.3">
      <c r="A4589"/>
      <c r="B4589"/>
      <c r="C4589"/>
      <c r="D4589"/>
      <c r="E4589"/>
      <c r="F4589"/>
      <c r="G4589"/>
      <c r="H4589"/>
      <c r="I4589"/>
      <c r="J4589"/>
      <c r="K4589"/>
      <c r="L4589"/>
      <c r="M4589"/>
      <c r="N4589"/>
      <c r="O4589"/>
      <c r="P4589"/>
      <c r="Q4589"/>
      <c r="R4589"/>
      <c r="S4589"/>
    </row>
    <row r="4590" spans="1:19" x14ac:dyDescent="0.3">
      <c r="A4590"/>
      <c r="B4590"/>
      <c r="C4590"/>
      <c r="D4590"/>
      <c r="E4590"/>
      <c r="F4590"/>
      <c r="G4590"/>
      <c r="H4590"/>
      <c r="I4590"/>
      <c r="J4590"/>
      <c r="K4590"/>
      <c r="L4590"/>
      <c r="M4590"/>
      <c r="N4590"/>
      <c r="O4590"/>
      <c r="P4590"/>
      <c r="Q4590"/>
      <c r="R4590"/>
      <c r="S4590"/>
    </row>
    <row r="4591" spans="1:19" x14ac:dyDescent="0.3">
      <c r="A4591"/>
      <c r="B4591"/>
      <c r="C4591"/>
      <c r="D4591"/>
      <c r="E4591"/>
      <c r="F4591"/>
      <c r="G4591"/>
      <c r="H4591"/>
      <c r="I4591"/>
      <c r="J4591"/>
      <c r="K4591"/>
      <c r="L4591"/>
      <c r="M4591"/>
      <c r="N4591"/>
      <c r="O4591"/>
      <c r="P4591"/>
      <c r="Q4591"/>
      <c r="R4591"/>
      <c r="S4591"/>
    </row>
    <row r="4592" spans="1:19" x14ac:dyDescent="0.3">
      <c r="A4592"/>
      <c r="B4592"/>
      <c r="C4592"/>
      <c r="D4592"/>
      <c r="E4592"/>
      <c r="F4592"/>
      <c r="G4592"/>
      <c r="H4592"/>
      <c r="I4592"/>
      <c r="J4592"/>
      <c r="K4592"/>
      <c r="L4592"/>
      <c r="M4592"/>
      <c r="N4592"/>
      <c r="O4592"/>
      <c r="P4592"/>
      <c r="Q4592"/>
      <c r="R4592"/>
      <c r="S4592"/>
    </row>
    <row r="4593" spans="1:19" x14ac:dyDescent="0.3">
      <c r="A4593"/>
      <c r="B4593"/>
      <c r="C4593"/>
      <c r="D4593"/>
      <c r="E4593"/>
      <c r="F4593"/>
      <c r="G4593"/>
      <c r="H4593"/>
      <c r="I4593"/>
      <c r="J4593"/>
      <c r="K4593"/>
      <c r="L4593"/>
      <c r="M4593"/>
      <c r="N4593"/>
      <c r="O4593"/>
      <c r="P4593"/>
      <c r="Q4593"/>
      <c r="R4593"/>
      <c r="S4593"/>
    </row>
    <row r="4594" spans="1:19" x14ac:dyDescent="0.3">
      <c r="A4594"/>
      <c r="B4594"/>
      <c r="C4594"/>
      <c r="D4594"/>
      <c r="E4594"/>
      <c r="F4594"/>
      <c r="G4594"/>
      <c r="H4594"/>
      <c r="I4594"/>
      <c r="J4594"/>
      <c r="K4594"/>
      <c r="L4594"/>
      <c r="M4594"/>
      <c r="N4594"/>
      <c r="O4594"/>
      <c r="P4594"/>
      <c r="Q4594"/>
      <c r="R4594"/>
      <c r="S4594"/>
    </row>
    <row r="4595" spans="1:19" x14ac:dyDescent="0.3">
      <c r="A4595"/>
      <c r="B4595"/>
      <c r="C4595"/>
      <c r="D4595"/>
      <c r="E4595"/>
      <c r="F4595"/>
      <c r="G4595"/>
      <c r="H4595"/>
      <c r="I4595"/>
      <c r="J4595"/>
      <c r="K4595"/>
      <c r="L4595"/>
      <c r="M4595"/>
      <c r="N4595"/>
      <c r="O4595"/>
      <c r="P4595"/>
      <c r="Q4595"/>
      <c r="R4595"/>
      <c r="S4595"/>
    </row>
    <row r="4596" spans="1:19" x14ac:dyDescent="0.3">
      <c r="A4596"/>
      <c r="B4596"/>
      <c r="C4596"/>
      <c r="D4596"/>
      <c r="E4596"/>
      <c r="F4596"/>
      <c r="G4596"/>
      <c r="H4596"/>
      <c r="I4596"/>
      <c r="J4596"/>
      <c r="K4596"/>
      <c r="L4596"/>
      <c r="M4596"/>
      <c r="N4596"/>
      <c r="O4596"/>
      <c r="P4596"/>
      <c r="Q4596"/>
      <c r="R4596"/>
      <c r="S4596"/>
    </row>
    <row r="4597" spans="1:19" x14ac:dyDescent="0.3">
      <c r="A4597"/>
      <c r="B4597"/>
      <c r="C4597"/>
      <c r="D4597"/>
      <c r="E4597"/>
      <c r="F4597"/>
      <c r="G4597"/>
      <c r="H4597"/>
      <c r="I4597"/>
      <c r="J4597"/>
      <c r="K4597"/>
      <c r="L4597"/>
      <c r="M4597"/>
      <c r="N4597"/>
      <c r="O4597"/>
      <c r="P4597"/>
      <c r="Q4597"/>
      <c r="R4597"/>
      <c r="S4597"/>
    </row>
    <row r="4598" spans="1:19" x14ac:dyDescent="0.3">
      <c r="A4598"/>
      <c r="B4598"/>
      <c r="C4598"/>
      <c r="D4598"/>
      <c r="E4598"/>
      <c r="F4598"/>
      <c r="G4598"/>
      <c r="H4598"/>
      <c r="I4598"/>
      <c r="J4598"/>
      <c r="K4598"/>
      <c r="L4598"/>
      <c r="M4598"/>
      <c r="N4598"/>
      <c r="O4598"/>
      <c r="P4598"/>
      <c r="Q4598"/>
      <c r="R4598"/>
      <c r="S4598"/>
    </row>
    <row r="4599" spans="1:19" x14ac:dyDescent="0.3">
      <c r="A4599"/>
      <c r="B4599"/>
      <c r="C4599"/>
      <c r="D4599"/>
      <c r="E4599"/>
      <c r="F4599"/>
      <c r="G4599"/>
      <c r="H4599"/>
      <c r="I4599"/>
      <c r="J4599"/>
      <c r="K4599"/>
      <c r="L4599"/>
      <c r="M4599"/>
      <c r="N4599"/>
      <c r="O4599"/>
      <c r="P4599"/>
      <c r="Q4599"/>
      <c r="R4599"/>
      <c r="S4599"/>
    </row>
    <row r="4600" spans="1:19" x14ac:dyDescent="0.3">
      <c r="A4600"/>
      <c r="B4600"/>
      <c r="C4600"/>
      <c r="D4600"/>
      <c r="E4600"/>
      <c r="F4600"/>
      <c r="G4600"/>
      <c r="H4600"/>
      <c r="I4600"/>
      <c r="J4600"/>
      <c r="K4600"/>
      <c r="L4600"/>
      <c r="M4600"/>
      <c r="N4600"/>
      <c r="O4600"/>
      <c r="P4600"/>
      <c r="Q4600"/>
      <c r="R4600"/>
      <c r="S4600"/>
    </row>
    <row r="4601" spans="1:19" x14ac:dyDescent="0.3">
      <c r="A4601"/>
      <c r="B4601"/>
      <c r="C4601"/>
      <c r="D4601"/>
      <c r="E4601"/>
      <c r="F4601"/>
      <c r="G4601"/>
      <c r="H4601"/>
      <c r="I4601"/>
      <c r="J4601"/>
      <c r="K4601"/>
      <c r="L4601"/>
      <c r="M4601"/>
      <c r="N4601"/>
      <c r="O4601"/>
      <c r="P4601"/>
      <c r="Q4601"/>
      <c r="R4601"/>
      <c r="S4601"/>
    </row>
    <row r="4602" spans="1:19" x14ac:dyDescent="0.3">
      <c r="A4602"/>
      <c r="B4602"/>
      <c r="C4602"/>
      <c r="D4602"/>
      <c r="E4602"/>
      <c r="F4602"/>
      <c r="G4602"/>
      <c r="H4602"/>
      <c r="I4602"/>
      <c r="J4602"/>
      <c r="K4602"/>
      <c r="L4602"/>
      <c r="M4602"/>
      <c r="N4602"/>
      <c r="O4602"/>
      <c r="P4602"/>
      <c r="Q4602"/>
      <c r="R4602"/>
      <c r="S4602"/>
    </row>
    <row r="4603" spans="1:19" x14ac:dyDescent="0.3">
      <c r="A4603"/>
      <c r="B4603"/>
      <c r="C4603"/>
      <c r="D4603"/>
      <c r="E4603"/>
      <c r="F4603"/>
      <c r="G4603"/>
      <c r="H4603"/>
      <c r="I4603"/>
      <c r="J4603"/>
      <c r="K4603"/>
      <c r="L4603"/>
      <c r="M4603"/>
      <c r="N4603"/>
      <c r="O4603"/>
      <c r="P4603"/>
      <c r="Q4603"/>
      <c r="R4603"/>
      <c r="S4603"/>
    </row>
    <row r="4604" spans="1:19" x14ac:dyDescent="0.3">
      <c r="A4604"/>
      <c r="B4604"/>
      <c r="C4604"/>
      <c r="D4604"/>
      <c r="E4604"/>
      <c r="F4604"/>
      <c r="G4604"/>
      <c r="H4604"/>
      <c r="I4604"/>
      <c r="J4604"/>
      <c r="K4604"/>
      <c r="L4604"/>
      <c r="M4604"/>
      <c r="N4604"/>
      <c r="O4604"/>
      <c r="P4604"/>
      <c r="Q4604"/>
      <c r="R4604"/>
      <c r="S4604"/>
    </row>
    <row r="4605" spans="1:19" x14ac:dyDescent="0.3">
      <c r="A4605"/>
      <c r="B4605"/>
      <c r="C4605"/>
      <c r="D4605"/>
      <c r="E4605"/>
      <c r="F4605"/>
      <c r="G4605"/>
      <c r="H4605"/>
      <c r="I4605"/>
      <c r="J4605"/>
      <c r="K4605"/>
      <c r="L4605"/>
      <c r="M4605"/>
      <c r="N4605"/>
      <c r="O4605"/>
      <c r="P4605"/>
      <c r="Q4605"/>
      <c r="R4605"/>
      <c r="S4605"/>
    </row>
    <row r="4606" spans="1:19" x14ac:dyDescent="0.3">
      <c r="A4606"/>
      <c r="B4606"/>
      <c r="C4606"/>
      <c r="D4606"/>
      <c r="E4606"/>
      <c r="F4606"/>
      <c r="G4606"/>
      <c r="H4606"/>
      <c r="I4606"/>
      <c r="J4606"/>
      <c r="K4606"/>
      <c r="L4606"/>
      <c r="M4606"/>
      <c r="N4606"/>
      <c r="O4606"/>
      <c r="P4606"/>
      <c r="Q4606"/>
      <c r="R4606"/>
      <c r="S4606"/>
    </row>
    <row r="4607" spans="1:19" x14ac:dyDescent="0.3">
      <c r="A4607"/>
      <c r="B4607"/>
      <c r="C4607"/>
      <c r="D4607"/>
      <c r="E4607"/>
      <c r="F4607"/>
      <c r="G4607"/>
      <c r="H4607"/>
      <c r="I4607"/>
      <c r="J4607"/>
      <c r="K4607"/>
      <c r="L4607"/>
      <c r="M4607"/>
      <c r="N4607"/>
      <c r="O4607"/>
      <c r="P4607"/>
      <c r="Q4607"/>
      <c r="R4607"/>
      <c r="S4607"/>
    </row>
    <row r="4608" spans="1:19" x14ac:dyDescent="0.3">
      <c r="A4608"/>
      <c r="B4608"/>
      <c r="C4608"/>
      <c r="D4608"/>
      <c r="E4608"/>
      <c r="F4608"/>
      <c r="G4608"/>
      <c r="H4608"/>
      <c r="I4608"/>
      <c r="J4608"/>
      <c r="K4608"/>
      <c r="L4608"/>
      <c r="M4608"/>
      <c r="N4608"/>
      <c r="O4608"/>
      <c r="P4608"/>
      <c r="Q4608"/>
      <c r="R4608"/>
      <c r="S4608"/>
    </row>
    <row r="4609" spans="1:19" x14ac:dyDescent="0.3">
      <c r="A4609"/>
      <c r="B4609"/>
      <c r="C4609"/>
      <c r="D4609"/>
      <c r="E4609"/>
      <c r="F4609"/>
      <c r="G4609"/>
      <c r="H4609"/>
      <c r="I4609"/>
      <c r="J4609"/>
      <c r="K4609"/>
      <c r="L4609"/>
      <c r="M4609"/>
      <c r="N4609"/>
      <c r="O4609"/>
      <c r="P4609"/>
      <c r="Q4609"/>
      <c r="R4609"/>
      <c r="S4609"/>
    </row>
    <row r="4610" spans="1:19" x14ac:dyDescent="0.3">
      <c r="A4610"/>
      <c r="B4610"/>
      <c r="C4610"/>
      <c r="D4610"/>
      <c r="E4610"/>
      <c r="F4610"/>
      <c r="G4610"/>
      <c r="H4610"/>
      <c r="I4610"/>
      <c r="J4610"/>
      <c r="K4610"/>
      <c r="L4610"/>
      <c r="M4610"/>
      <c r="N4610"/>
      <c r="O4610"/>
      <c r="P4610"/>
      <c r="Q4610"/>
      <c r="R4610"/>
      <c r="S4610"/>
    </row>
    <row r="4611" spans="1:19" x14ac:dyDescent="0.3">
      <c r="A4611"/>
      <c r="B4611"/>
      <c r="C4611"/>
      <c r="D4611"/>
      <c r="E4611"/>
      <c r="F4611"/>
      <c r="G4611"/>
      <c r="H4611"/>
      <c r="I4611"/>
      <c r="J4611"/>
      <c r="K4611"/>
      <c r="L4611"/>
      <c r="M4611"/>
      <c r="N4611"/>
      <c r="O4611"/>
      <c r="P4611"/>
      <c r="Q4611"/>
      <c r="R4611"/>
      <c r="S4611"/>
    </row>
    <row r="4612" spans="1:19" x14ac:dyDescent="0.3">
      <c r="A4612"/>
      <c r="B4612"/>
      <c r="C4612"/>
      <c r="D4612"/>
      <c r="E4612"/>
      <c r="F4612"/>
      <c r="G4612"/>
      <c r="H4612"/>
      <c r="I4612"/>
      <c r="J4612"/>
      <c r="K4612"/>
      <c r="L4612"/>
      <c r="M4612"/>
      <c r="N4612"/>
      <c r="O4612"/>
      <c r="P4612"/>
      <c r="Q4612"/>
      <c r="R4612"/>
      <c r="S4612"/>
    </row>
    <row r="4613" spans="1:19" x14ac:dyDescent="0.3">
      <c r="A4613"/>
      <c r="B4613"/>
      <c r="C4613"/>
      <c r="D4613"/>
      <c r="E4613"/>
      <c r="F4613"/>
      <c r="G4613"/>
      <c r="H4613"/>
      <c r="I4613"/>
      <c r="J4613"/>
      <c r="K4613"/>
      <c r="L4613"/>
      <c r="M4613"/>
      <c r="N4613"/>
      <c r="O4613"/>
      <c r="P4613"/>
      <c r="Q4613"/>
      <c r="R4613"/>
      <c r="S4613"/>
    </row>
    <row r="4614" spans="1:19" x14ac:dyDescent="0.3">
      <c r="A4614"/>
      <c r="B4614"/>
      <c r="C4614"/>
      <c r="D4614"/>
      <c r="E4614"/>
      <c r="F4614"/>
      <c r="G4614"/>
      <c r="H4614"/>
      <c r="I4614"/>
      <c r="J4614"/>
      <c r="K4614"/>
      <c r="L4614"/>
      <c r="M4614"/>
      <c r="N4614"/>
      <c r="O4614"/>
      <c r="P4614"/>
      <c r="Q4614"/>
      <c r="R4614"/>
      <c r="S4614"/>
    </row>
    <row r="4615" spans="1:19" x14ac:dyDescent="0.3">
      <c r="A4615"/>
      <c r="B4615"/>
      <c r="C4615"/>
      <c r="D4615"/>
      <c r="E4615"/>
      <c r="F4615"/>
      <c r="G4615"/>
      <c r="H4615"/>
      <c r="I4615"/>
      <c r="J4615"/>
      <c r="K4615"/>
      <c r="L4615"/>
      <c r="M4615"/>
      <c r="N4615"/>
      <c r="O4615"/>
      <c r="P4615"/>
      <c r="Q4615"/>
      <c r="R4615"/>
      <c r="S4615"/>
    </row>
    <row r="4616" spans="1:19" x14ac:dyDescent="0.3">
      <c r="A4616"/>
      <c r="B4616"/>
      <c r="C4616"/>
      <c r="D4616"/>
      <c r="E4616"/>
      <c r="F4616"/>
      <c r="G4616"/>
      <c r="H4616"/>
      <c r="I4616"/>
      <c r="J4616"/>
      <c r="K4616"/>
      <c r="L4616"/>
      <c r="M4616"/>
      <c r="N4616"/>
      <c r="O4616"/>
      <c r="P4616"/>
      <c r="Q4616"/>
      <c r="R4616"/>
      <c r="S4616"/>
    </row>
    <row r="4617" spans="1:19" x14ac:dyDescent="0.3">
      <c r="A4617"/>
      <c r="B4617"/>
      <c r="C4617"/>
      <c r="D4617"/>
      <c r="E4617"/>
      <c r="F4617"/>
      <c r="G4617"/>
      <c r="H4617"/>
      <c r="I4617"/>
      <c r="J4617"/>
      <c r="K4617"/>
      <c r="L4617"/>
      <c r="M4617"/>
      <c r="N4617"/>
      <c r="O4617"/>
      <c r="P4617"/>
      <c r="Q4617"/>
      <c r="R4617"/>
      <c r="S4617"/>
    </row>
    <row r="4618" spans="1:19" x14ac:dyDescent="0.3">
      <c r="A4618"/>
      <c r="B4618"/>
      <c r="C4618"/>
      <c r="D4618"/>
      <c r="E4618"/>
      <c r="F4618"/>
      <c r="G4618"/>
      <c r="H4618"/>
      <c r="I4618"/>
      <c r="J4618"/>
      <c r="K4618"/>
      <c r="L4618"/>
      <c r="M4618"/>
      <c r="N4618"/>
      <c r="O4618"/>
      <c r="P4618"/>
      <c r="Q4618"/>
      <c r="R4618"/>
      <c r="S4618"/>
    </row>
    <row r="4619" spans="1:19" x14ac:dyDescent="0.3">
      <c r="A4619"/>
      <c r="B4619"/>
      <c r="C4619"/>
      <c r="D4619"/>
      <c r="E4619"/>
      <c r="F4619"/>
      <c r="G4619"/>
      <c r="H4619"/>
      <c r="I4619"/>
      <c r="J4619"/>
      <c r="K4619"/>
      <c r="L4619"/>
      <c r="M4619"/>
      <c r="N4619"/>
      <c r="O4619"/>
      <c r="P4619"/>
      <c r="Q4619"/>
      <c r="R4619"/>
      <c r="S4619"/>
    </row>
    <row r="4620" spans="1:19" x14ac:dyDescent="0.3">
      <c r="A4620"/>
      <c r="B4620"/>
      <c r="C4620"/>
      <c r="D4620"/>
      <c r="E4620"/>
      <c r="F4620"/>
      <c r="G4620"/>
      <c r="H4620"/>
      <c r="I4620"/>
      <c r="J4620"/>
      <c r="K4620"/>
      <c r="L4620"/>
      <c r="M4620"/>
      <c r="N4620"/>
      <c r="O4620"/>
      <c r="P4620"/>
      <c r="Q4620"/>
      <c r="R4620"/>
      <c r="S4620"/>
    </row>
    <row r="4621" spans="1:19" x14ac:dyDescent="0.3">
      <c r="A4621"/>
      <c r="B4621"/>
      <c r="C4621"/>
      <c r="D4621"/>
      <c r="E4621"/>
      <c r="F4621"/>
      <c r="G4621"/>
      <c r="H4621"/>
      <c r="I4621"/>
      <c r="J4621"/>
      <c r="K4621"/>
      <c r="L4621"/>
      <c r="M4621"/>
      <c r="N4621"/>
      <c r="O4621"/>
      <c r="P4621"/>
      <c r="Q4621"/>
      <c r="R4621"/>
      <c r="S4621"/>
    </row>
    <row r="4622" spans="1:19" x14ac:dyDescent="0.3">
      <c r="A4622"/>
      <c r="B4622"/>
      <c r="C4622"/>
      <c r="D4622"/>
      <c r="E4622"/>
      <c r="F4622"/>
      <c r="G4622"/>
      <c r="H4622"/>
      <c r="I4622"/>
      <c r="J4622"/>
      <c r="K4622"/>
      <c r="L4622"/>
      <c r="M4622"/>
      <c r="N4622"/>
      <c r="O4622"/>
      <c r="P4622"/>
      <c r="Q4622"/>
      <c r="R4622"/>
      <c r="S4622"/>
    </row>
    <row r="4623" spans="1:19" x14ac:dyDescent="0.3">
      <c r="A4623"/>
      <c r="B4623"/>
      <c r="C4623"/>
      <c r="D4623"/>
      <c r="E4623"/>
      <c r="F4623"/>
      <c r="G4623"/>
      <c r="H4623"/>
      <c r="I4623"/>
      <c r="J4623"/>
      <c r="K4623"/>
      <c r="L4623"/>
      <c r="M4623"/>
      <c r="N4623"/>
      <c r="O4623"/>
      <c r="P4623"/>
      <c r="Q4623"/>
      <c r="R4623"/>
      <c r="S4623"/>
    </row>
    <row r="4624" spans="1:19" x14ac:dyDescent="0.3">
      <c r="A4624"/>
      <c r="B4624"/>
      <c r="C4624"/>
      <c r="D4624"/>
      <c r="E4624"/>
      <c r="F4624"/>
      <c r="G4624"/>
      <c r="H4624"/>
      <c r="I4624"/>
      <c r="J4624"/>
      <c r="K4624"/>
      <c r="L4624"/>
      <c r="M4624"/>
      <c r="N4624"/>
      <c r="O4624"/>
      <c r="P4624"/>
      <c r="Q4624"/>
      <c r="R4624"/>
      <c r="S4624"/>
    </row>
    <row r="4625" spans="1:19" x14ac:dyDescent="0.3">
      <c r="A4625"/>
      <c r="B4625"/>
      <c r="C4625"/>
      <c r="D4625"/>
      <c r="E4625"/>
      <c r="F4625"/>
      <c r="G4625"/>
      <c r="H4625"/>
      <c r="I4625"/>
      <c r="J4625"/>
      <c r="K4625"/>
      <c r="L4625"/>
      <c r="M4625"/>
      <c r="N4625"/>
      <c r="O4625"/>
      <c r="P4625"/>
      <c r="Q4625"/>
      <c r="R4625"/>
      <c r="S4625"/>
    </row>
    <row r="4626" spans="1:19" x14ac:dyDescent="0.3">
      <c r="A4626"/>
      <c r="B4626"/>
      <c r="C4626"/>
      <c r="D4626"/>
      <c r="E4626"/>
      <c r="F4626"/>
      <c r="G4626"/>
      <c r="H4626"/>
      <c r="I4626"/>
      <c r="J4626"/>
      <c r="K4626"/>
      <c r="L4626"/>
      <c r="M4626"/>
      <c r="N4626"/>
      <c r="O4626"/>
      <c r="P4626"/>
      <c r="Q4626"/>
      <c r="R4626"/>
      <c r="S4626"/>
    </row>
    <row r="4627" spans="1:19" x14ac:dyDescent="0.3">
      <c r="A4627"/>
      <c r="B4627"/>
      <c r="C4627"/>
      <c r="D4627"/>
      <c r="E4627"/>
      <c r="F4627"/>
      <c r="G4627"/>
      <c r="H4627"/>
      <c r="I4627"/>
      <c r="J4627"/>
      <c r="K4627"/>
      <c r="L4627"/>
      <c r="M4627"/>
      <c r="N4627"/>
      <c r="O4627"/>
      <c r="P4627"/>
      <c r="Q4627"/>
      <c r="R4627"/>
      <c r="S4627"/>
    </row>
    <row r="4628" spans="1:19" x14ac:dyDescent="0.3">
      <c r="A4628"/>
      <c r="B4628"/>
      <c r="C4628"/>
      <c r="D4628"/>
      <c r="E4628"/>
      <c r="F4628"/>
      <c r="G4628"/>
      <c r="H4628"/>
      <c r="I4628"/>
      <c r="J4628"/>
      <c r="K4628"/>
      <c r="L4628"/>
      <c r="M4628"/>
      <c r="N4628"/>
      <c r="O4628"/>
      <c r="P4628"/>
      <c r="Q4628"/>
      <c r="R4628"/>
      <c r="S4628"/>
    </row>
    <row r="4629" spans="1:19" x14ac:dyDescent="0.3">
      <c r="A4629"/>
      <c r="B4629"/>
      <c r="C4629"/>
      <c r="D4629"/>
      <c r="E4629"/>
      <c r="F4629"/>
      <c r="G4629"/>
      <c r="H4629"/>
      <c r="I4629"/>
      <c r="J4629"/>
      <c r="K4629"/>
      <c r="L4629"/>
      <c r="M4629"/>
      <c r="N4629"/>
      <c r="O4629"/>
      <c r="P4629"/>
      <c r="Q4629"/>
      <c r="R4629"/>
      <c r="S4629"/>
    </row>
    <row r="4630" spans="1:19" x14ac:dyDescent="0.3">
      <c r="A4630"/>
      <c r="B4630"/>
      <c r="C4630"/>
      <c r="D4630"/>
      <c r="E4630"/>
      <c r="F4630"/>
      <c r="G4630"/>
      <c r="H4630"/>
      <c r="I4630"/>
      <c r="J4630"/>
      <c r="K4630"/>
      <c r="L4630"/>
      <c r="M4630"/>
      <c r="N4630"/>
      <c r="O4630"/>
      <c r="P4630"/>
      <c r="Q4630"/>
      <c r="R4630"/>
      <c r="S4630"/>
    </row>
    <row r="4631" spans="1:19" x14ac:dyDescent="0.3">
      <c r="A4631"/>
      <c r="B4631"/>
      <c r="C4631"/>
      <c r="D4631"/>
      <c r="E4631"/>
      <c r="F4631"/>
      <c r="G4631"/>
      <c r="H4631"/>
      <c r="I4631"/>
      <c r="J4631"/>
      <c r="K4631"/>
      <c r="L4631"/>
      <c r="M4631"/>
      <c r="N4631"/>
      <c r="O4631"/>
      <c r="P4631"/>
      <c r="Q4631"/>
      <c r="R4631"/>
      <c r="S4631"/>
    </row>
    <row r="4632" spans="1:19" x14ac:dyDescent="0.3">
      <c r="A4632"/>
      <c r="B4632"/>
      <c r="C4632"/>
      <c r="D4632"/>
      <c r="E4632"/>
      <c r="F4632"/>
      <c r="G4632"/>
      <c r="H4632"/>
      <c r="I4632"/>
      <c r="J4632"/>
      <c r="K4632"/>
      <c r="L4632"/>
      <c r="M4632"/>
      <c r="N4632"/>
      <c r="O4632"/>
      <c r="P4632"/>
      <c r="Q4632"/>
      <c r="R4632"/>
      <c r="S4632"/>
    </row>
    <row r="4633" spans="1:19" x14ac:dyDescent="0.3">
      <c r="A4633"/>
      <c r="B4633"/>
      <c r="C4633"/>
      <c r="D4633"/>
      <c r="E4633"/>
      <c r="F4633"/>
      <c r="G4633"/>
      <c r="H4633"/>
      <c r="I4633"/>
      <c r="J4633"/>
      <c r="K4633"/>
      <c r="L4633"/>
      <c r="M4633"/>
      <c r="N4633"/>
      <c r="O4633"/>
      <c r="P4633"/>
      <c r="Q4633"/>
      <c r="R4633"/>
      <c r="S4633"/>
    </row>
  </sheetData>
  <mergeCells count="53">
    <mergeCell ref="Q21:Q23"/>
    <mergeCell ref="R21:R23"/>
    <mergeCell ref="Q24:Q25"/>
    <mergeCell ref="R24:R25"/>
    <mergeCell ref="S21:S23"/>
    <mergeCell ref="S24:S25"/>
    <mergeCell ref="Q15:Q17"/>
    <mergeCell ref="R15:R17"/>
    <mergeCell ref="S15:S17"/>
    <mergeCell ref="Q18:Q19"/>
    <mergeCell ref="R18:R19"/>
    <mergeCell ref="S18:S19"/>
    <mergeCell ref="Q12:Q13"/>
    <mergeCell ref="R12:R13"/>
    <mergeCell ref="S12:S13"/>
    <mergeCell ref="Q9:Q11"/>
    <mergeCell ref="R9:R11"/>
    <mergeCell ref="S9:S11"/>
    <mergeCell ref="U30:W31"/>
    <mergeCell ref="U23:W25"/>
    <mergeCell ref="Y29:AA31"/>
    <mergeCell ref="Y32:AA33"/>
    <mergeCell ref="Y23:Z25"/>
    <mergeCell ref="Y26:Z27"/>
    <mergeCell ref="U26:U27"/>
    <mergeCell ref="V26:V27"/>
    <mergeCell ref="W26:W27"/>
    <mergeCell ref="U28:U29"/>
    <mergeCell ref="W28:W29"/>
    <mergeCell ref="V28:V29"/>
    <mergeCell ref="AF17:AG19"/>
    <mergeCell ref="AC21:AE23"/>
    <mergeCell ref="AF21:AG23"/>
    <mergeCell ref="AC5:AG6"/>
    <mergeCell ref="U5:V9"/>
    <mergeCell ref="U14:V18"/>
    <mergeCell ref="W17:X18"/>
    <mergeCell ref="Y17:Z18"/>
    <mergeCell ref="W14:X15"/>
    <mergeCell ref="Y14:Z15"/>
    <mergeCell ref="AC9:AE11"/>
    <mergeCell ref="AC13:AE15"/>
    <mergeCell ref="AC17:AE19"/>
    <mergeCell ref="AF9:AG11"/>
    <mergeCell ref="AF13:AG15"/>
    <mergeCell ref="AC1:AJ2"/>
    <mergeCell ref="G2:J2"/>
    <mergeCell ref="W5:X6"/>
    <mergeCell ref="Y5:Z6"/>
    <mergeCell ref="W8:X9"/>
    <mergeCell ref="Y8:Z9"/>
    <mergeCell ref="Q2:AA2"/>
    <mergeCell ref="Q5:S6"/>
  </mergeCells>
  <phoneticPr fontId="16" type="noConversion"/>
  <hyperlinks>
    <hyperlink ref="AC1:AJ2" r:id="rId1" display="If you more information click this box" xr:uid="{98A95573-65E0-40B0-BFDB-40EF3227A906}"/>
  </hyperlinks>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CFC03-4438-43FC-B672-85A3A0C46FF0}">
  <sheetPr codeName="Sheet5">
    <tabColor theme="3" tint="0.79998168889431442"/>
  </sheetPr>
  <dimension ref="C2:BVF4449"/>
  <sheetViews>
    <sheetView topLeftCell="F1" zoomScale="54" zoomScaleNormal="107" workbookViewId="0">
      <selection activeCell="AO2" sqref="AO2:AV3"/>
    </sheetView>
  </sheetViews>
  <sheetFormatPr defaultRowHeight="17.399999999999999" x14ac:dyDescent="0.35"/>
  <cols>
    <col min="1" max="1" width="8.88671875" style="26"/>
    <col min="2" max="2" width="11.109375" style="26" bestFit="1" customWidth="1"/>
    <col min="3" max="3" width="19.6640625" style="26" bestFit="1" customWidth="1"/>
    <col min="4" max="4" width="17.44140625" style="26" bestFit="1" customWidth="1"/>
    <col min="5" max="5" width="13.88671875" style="26" bestFit="1" customWidth="1"/>
    <col min="6" max="6" width="11.109375" style="26" bestFit="1" customWidth="1"/>
    <col min="7" max="7" width="17.44140625" style="26" bestFit="1" customWidth="1"/>
    <col min="8" max="8" width="8.88671875" style="26"/>
    <col min="9" max="9" width="13.109375" style="26" bestFit="1" customWidth="1"/>
    <col min="10" max="10" width="24.109375" style="26" bestFit="1" customWidth="1"/>
    <col min="11" max="11" width="20.77734375" style="26" bestFit="1" customWidth="1"/>
    <col min="12" max="12" width="20.88671875" style="26" bestFit="1" customWidth="1"/>
    <col min="13" max="13" width="16.109375" style="26" bestFit="1" customWidth="1"/>
    <col min="14" max="14" width="25.44140625" style="26" bestFit="1" customWidth="1"/>
    <col min="15" max="17" width="8.88671875" style="26"/>
    <col min="18" max="18" width="0.5546875" style="27" customWidth="1"/>
    <col min="19" max="21" width="8.88671875" style="26"/>
    <col min="22" max="22" width="16.88671875" style="26" bestFit="1" customWidth="1"/>
    <col min="23" max="23" width="17.6640625" style="26" bestFit="1" customWidth="1"/>
    <col min="24" max="24" width="8.88671875" style="26"/>
    <col min="25" max="25" width="15" style="26" bestFit="1" customWidth="1"/>
    <col min="26" max="26" width="17.6640625" style="26" bestFit="1" customWidth="1"/>
    <col min="27" max="29" width="8.88671875" style="26"/>
    <col min="30" max="30" width="15" style="26" bestFit="1" customWidth="1"/>
    <col min="31" max="32" width="20.77734375" style="26" bestFit="1" customWidth="1"/>
    <col min="33" max="35" width="8.88671875" style="26"/>
    <col min="36" max="36" width="13.109375" style="26" bestFit="1" customWidth="1"/>
    <col min="37" max="38" width="24.109375" style="26" bestFit="1" customWidth="1"/>
    <col min="39" max="1929" width="19.21875" style="26" bestFit="1" customWidth="1"/>
    <col min="1930" max="1930" width="13.21875" style="26" bestFit="1" customWidth="1"/>
    <col min="1931" max="16384" width="8.88671875" style="26"/>
  </cols>
  <sheetData>
    <row r="2" spans="3:1930" x14ac:dyDescent="0.35">
      <c r="AO2" s="50" t="s">
        <v>10695</v>
      </c>
      <c r="AP2" s="50"/>
      <c r="AQ2" s="50"/>
      <c r="AR2" s="50"/>
      <c r="AS2" s="50"/>
      <c r="AT2" s="50"/>
      <c r="AU2" s="50"/>
      <c r="AV2" s="50"/>
    </row>
    <row r="3" spans="3:1930" ht="17.399999999999999" customHeight="1" x14ac:dyDescent="0.35">
      <c r="C3" s="89" t="s">
        <v>4373</v>
      </c>
      <c r="D3" s="89"/>
      <c r="E3" s="89"/>
      <c r="F3" s="89"/>
      <c r="G3" s="89"/>
      <c r="H3" s="89"/>
      <c r="I3" s="89"/>
      <c r="J3" s="89"/>
      <c r="K3" s="89"/>
      <c r="L3" s="89"/>
      <c r="M3" s="89"/>
      <c r="N3" s="89"/>
      <c r="O3" s="89"/>
      <c r="P3" s="89"/>
      <c r="Z3" s="89" t="s">
        <v>4380</v>
      </c>
      <c r="AA3" s="89"/>
      <c r="AB3" s="89"/>
      <c r="AC3" s="89"/>
      <c r="AD3" s="89"/>
      <c r="AE3" s="89"/>
      <c r="AF3" s="89"/>
      <c r="AG3" s="89"/>
      <c r="AH3" s="89"/>
      <c r="AI3" s="89"/>
      <c r="AJ3" s="89"/>
      <c r="AK3" s="89"/>
      <c r="AL3" s="89"/>
      <c r="AO3" s="50"/>
      <c r="AP3" s="50"/>
      <c r="AQ3" s="50"/>
      <c r="AR3" s="50"/>
      <c r="AS3" s="50"/>
      <c r="AT3" s="50"/>
      <c r="AU3" s="50"/>
      <c r="AV3" s="50"/>
    </row>
    <row r="4" spans="3:1930" ht="17.399999999999999" customHeight="1" x14ac:dyDescent="0.35">
      <c r="C4" s="89"/>
      <c r="D4" s="89"/>
      <c r="E4" s="89"/>
      <c r="F4" s="89"/>
      <c r="G4" s="89"/>
      <c r="H4" s="89"/>
      <c r="I4" s="89"/>
      <c r="J4" s="89"/>
      <c r="K4" s="89"/>
      <c r="L4" s="89"/>
      <c r="M4" s="89"/>
      <c r="N4" s="89"/>
      <c r="O4" s="89"/>
      <c r="P4" s="89"/>
      <c r="Z4" s="89"/>
      <c r="AA4" s="89"/>
      <c r="AB4" s="89"/>
      <c r="AC4" s="89"/>
      <c r="AD4" s="89"/>
      <c r="AE4" s="89"/>
      <c r="AF4" s="89"/>
      <c r="AG4" s="89"/>
      <c r="AH4" s="89"/>
      <c r="AI4" s="89"/>
      <c r="AJ4" s="89"/>
      <c r="AK4" s="89"/>
      <c r="AL4" s="89"/>
    </row>
    <row r="5" spans="3:1930" x14ac:dyDescent="0.35">
      <c r="C5" s="28"/>
      <c r="D5" s="28"/>
      <c r="E5" s="28"/>
      <c r="F5" s="28"/>
      <c r="G5" s="28"/>
      <c r="H5" s="28"/>
      <c r="I5" s="28"/>
      <c r="J5" s="28"/>
      <c r="K5" s="28"/>
      <c r="L5" s="28"/>
      <c r="M5" s="28"/>
      <c r="N5" s="28"/>
      <c r="O5" s="28"/>
      <c r="P5" s="28"/>
    </row>
    <row r="6" spans="3:1930" x14ac:dyDescent="0.35">
      <c r="C6" s="28"/>
      <c r="D6" s="28"/>
      <c r="E6" s="28"/>
      <c r="F6" s="28"/>
      <c r="G6" s="28"/>
      <c r="H6" s="28"/>
      <c r="I6" s="28"/>
      <c r="J6" s="28"/>
      <c r="K6" s="28"/>
      <c r="L6" s="28"/>
      <c r="M6" s="28"/>
      <c r="N6" s="28"/>
      <c r="O6" s="28"/>
      <c r="P6" s="28"/>
    </row>
    <row r="8" spans="3:1930" x14ac:dyDescent="0.35">
      <c r="X8" s="29"/>
      <c r="Y8" s="29"/>
      <c r="Z8" s="29"/>
      <c r="AA8" s="29"/>
      <c r="AB8" s="29"/>
      <c r="AC8" s="29"/>
    </row>
    <row r="10" spans="3:1930" x14ac:dyDescent="0.35">
      <c r="I10" s="90" t="s">
        <v>4381</v>
      </c>
      <c r="J10" s="90"/>
      <c r="K10" s="90"/>
      <c r="M10" s="90" t="s">
        <v>4376</v>
      </c>
      <c r="N10" s="90"/>
      <c r="O10" s="90"/>
      <c r="P10" s="90"/>
      <c r="V10" s="90" t="s">
        <v>4382</v>
      </c>
      <c r="W10" s="90"/>
      <c r="X10" s="39"/>
      <c r="Y10" s="90" t="s">
        <v>4384</v>
      </c>
      <c r="Z10" s="90"/>
      <c r="AA10" s="90"/>
      <c r="AB10" s="90"/>
      <c r="AD10" s="90" t="s">
        <v>10690</v>
      </c>
      <c r="AE10" s="90"/>
      <c r="AF10" s="90"/>
      <c r="AG10" s="25"/>
      <c r="AI10" s="39"/>
      <c r="AJ10" s="90" t="s">
        <v>10691</v>
      </c>
      <c r="AK10" s="90"/>
      <c r="AL10" s="90"/>
      <c r="AM10" s="90"/>
    </row>
    <row r="11" spans="3:1930" x14ac:dyDescent="0.35">
      <c r="I11" s="90"/>
      <c r="J11" s="90"/>
      <c r="K11" s="90"/>
      <c r="M11" s="90"/>
      <c r="N11" s="90"/>
      <c r="O11" s="90"/>
      <c r="P11" s="90"/>
      <c r="V11" s="90"/>
      <c r="W11" s="90"/>
      <c r="X11" s="39"/>
      <c r="Y11" s="90"/>
      <c r="Z11" s="90"/>
      <c r="AA11" s="90"/>
      <c r="AB11" s="90"/>
      <c r="AD11" s="90"/>
      <c r="AE11" s="90"/>
      <c r="AF11" s="90"/>
      <c r="AG11" s="25"/>
      <c r="AI11" s="39"/>
      <c r="AJ11" s="90"/>
      <c r="AK11" s="90"/>
      <c r="AL11" s="90"/>
      <c r="AM11" s="90"/>
    </row>
    <row r="12" spans="3:1930" x14ac:dyDescent="0.35">
      <c r="M12" s="30"/>
      <c r="V12" s="90"/>
      <c r="W12" s="90"/>
      <c r="Y12" s="90"/>
      <c r="Z12" s="90"/>
      <c r="AA12" s="90"/>
      <c r="AB12" s="90"/>
      <c r="AJ12" s="31" t="s">
        <v>9</v>
      </c>
      <c r="AK12" s="32" t="s">
        <v>4374</v>
      </c>
      <c r="AL12"/>
    </row>
    <row r="13" spans="3:1930" x14ac:dyDescent="0.35">
      <c r="I13" s="31" t="s">
        <v>1</v>
      </c>
      <c r="J13" s="32" t="s">
        <v>4374</v>
      </c>
      <c r="K13" s="32" t="s">
        <v>4375</v>
      </c>
      <c r="M13" s="33" t="s">
        <v>4</v>
      </c>
      <c r="N13" s="32" t="s">
        <v>4375</v>
      </c>
      <c r="AD13" s="31" t="s">
        <v>5</v>
      </c>
      <c r="AE13" s="32" t="s">
        <v>4375</v>
      </c>
      <c r="AF13"/>
      <c r="AJ13" s="34" t="s">
        <v>5825</v>
      </c>
      <c r="AK13" s="32">
        <v>105448.2</v>
      </c>
      <c r="AL13"/>
    </row>
    <row r="14" spans="3:1930" x14ac:dyDescent="0.35">
      <c r="I14" s="34" t="s">
        <v>18</v>
      </c>
      <c r="J14" s="32">
        <v>170151214.88999984</v>
      </c>
      <c r="K14" s="32">
        <v>61841607.910000034</v>
      </c>
      <c r="M14" s="34" t="s">
        <v>40</v>
      </c>
      <c r="N14" s="32">
        <v>59630782.859999977</v>
      </c>
      <c r="V14" s="44" t="s">
        <v>10</v>
      </c>
      <c r="W14" s="35" t="s">
        <v>4383</v>
      </c>
      <c r="Y14" s="31" t="s">
        <v>4371</v>
      </c>
      <c r="Z14" s="32" t="s">
        <v>4383</v>
      </c>
      <c r="AD14" s="34">
        <v>1001</v>
      </c>
      <c r="AE14" s="32">
        <v>6088315.5099999979</v>
      </c>
      <c r="AF14"/>
      <c r="AJ14" s="34" t="s">
        <v>4462</v>
      </c>
      <c r="AK14" s="32">
        <v>642279.55000000005</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row>
    <row r="15" spans="3:1930" x14ac:dyDescent="0.35">
      <c r="I15" s="34" t="s">
        <v>17</v>
      </c>
      <c r="J15" s="32">
        <v>173783508.21000016</v>
      </c>
      <c r="K15" s="32">
        <v>62569884.160000011</v>
      </c>
      <c r="M15" s="34" t="s">
        <v>36</v>
      </c>
      <c r="N15" s="32">
        <v>70223390.890000015</v>
      </c>
      <c r="V15" s="35" t="s">
        <v>789</v>
      </c>
      <c r="W15" s="35">
        <v>51</v>
      </c>
      <c r="Y15" s="34" t="s">
        <v>18</v>
      </c>
      <c r="Z15" s="32">
        <v>107922</v>
      </c>
      <c r="AD15" s="34">
        <v>1002</v>
      </c>
      <c r="AE15" s="32">
        <v>8581840.9300000016</v>
      </c>
      <c r="AF15"/>
      <c r="AJ15" s="34" t="s">
        <v>4687</v>
      </c>
      <c r="AK15" s="32">
        <v>453545.82000000007</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row>
    <row r="16" spans="3:1930" x14ac:dyDescent="0.35">
      <c r="I16" s="34" t="s">
        <v>16</v>
      </c>
      <c r="J16" s="32">
        <v>177120576.25999993</v>
      </c>
      <c r="K16" s="32">
        <v>64582718.430000052</v>
      </c>
      <c r="M16" s="34" t="s">
        <v>42</v>
      </c>
      <c r="N16" s="32">
        <v>67976292.190000013</v>
      </c>
      <c r="V16" s="35" t="s">
        <v>3763</v>
      </c>
      <c r="W16" s="35">
        <v>329</v>
      </c>
      <c r="Y16" s="34" t="s">
        <v>17</v>
      </c>
      <c r="Z16" s="32">
        <v>106732</v>
      </c>
      <c r="AD16" s="34">
        <v>1003</v>
      </c>
      <c r="AE16" s="32">
        <v>8561820.25</v>
      </c>
      <c r="AF16"/>
      <c r="AJ16" s="34" t="s">
        <v>5986</v>
      </c>
      <c r="AK16" s="32">
        <v>852247.66</v>
      </c>
      <c r="AL16"/>
    </row>
    <row r="17" spans="9:38" x14ac:dyDescent="0.35">
      <c r="I17" s="34" t="s">
        <v>20</v>
      </c>
      <c r="J17" s="32">
        <v>178927354.59999996</v>
      </c>
      <c r="K17" s="32">
        <v>63153873.439999998</v>
      </c>
      <c r="M17" s="34" t="s">
        <v>45</v>
      </c>
      <c r="N17" s="32">
        <v>56603764.220000051</v>
      </c>
      <c r="V17" s="35" t="s">
        <v>3252</v>
      </c>
      <c r="W17" s="35">
        <v>233</v>
      </c>
      <c r="Y17" s="34" t="s">
        <v>16</v>
      </c>
      <c r="Z17" s="32">
        <v>107658</v>
      </c>
      <c r="AD17" s="34">
        <v>1004</v>
      </c>
      <c r="AE17" s="32">
        <v>6139854.7600000016</v>
      </c>
      <c r="AF17"/>
      <c r="AJ17" s="34" t="s">
        <v>5963</v>
      </c>
      <c r="AK17" s="32">
        <v>2017477.0199999998</v>
      </c>
      <c r="AL17"/>
    </row>
    <row r="18" spans="9:38" x14ac:dyDescent="0.35">
      <c r="I18" s="34" t="s">
        <v>12</v>
      </c>
      <c r="J18" s="32">
        <v>188830324.53999993</v>
      </c>
      <c r="K18" s="32">
        <v>66904265.089999966</v>
      </c>
      <c r="M18" s="34" t="s">
        <v>4352</v>
      </c>
      <c r="N18" s="32">
        <v>65692344.600000016</v>
      </c>
      <c r="V18" s="35" t="s">
        <v>3967</v>
      </c>
      <c r="W18" s="35">
        <v>52</v>
      </c>
      <c r="Y18" s="34" t="s">
        <v>20</v>
      </c>
      <c r="Z18" s="32">
        <v>110417</v>
      </c>
      <c r="AD18" s="34">
        <v>1005</v>
      </c>
      <c r="AE18" s="32">
        <v>6608316.4100000011</v>
      </c>
      <c r="AF18"/>
      <c r="AJ18" s="34" t="s">
        <v>5138</v>
      </c>
      <c r="AK18" s="32">
        <v>1512754.98</v>
      </c>
      <c r="AL18"/>
    </row>
    <row r="19" spans="9:38" x14ac:dyDescent="0.35">
      <c r="I19" s="34" t="s">
        <v>11</v>
      </c>
      <c r="J19" s="32">
        <v>173199210.36000004</v>
      </c>
      <c r="K19" s="32">
        <v>61689496.409999952</v>
      </c>
      <c r="M19" s="34" t="s">
        <v>43</v>
      </c>
      <c r="N19" s="32">
        <v>61520329.020000041</v>
      </c>
      <c r="V19" s="35" t="s">
        <v>3410</v>
      </c>
      <c r="W19" s="35">
        <v>51</v>
      </c>
      <c r="Y19" s="34" t="s">
        <v>12</v>
      </c>
      <c r="Z19" s="32">
        <v>114246</v>
      </c>
      <c r="AD19" s="34">
        <v>1006</v>
      </c>
      <c r="AE19" s="32">
        <v>8258185.7599999998</v>
      </c>
      <c r="AF19"/>
      <c r="AJ19" s="34" t="s">
        <v>5292</v>
      </c>
      <c r="AK19" s="32">
        <v>245584.19999999998</v>
      </c>
      <c r="AL19"/>
    </row>
    <row r="20" spans="9:38" x14ac:dyDescent="0.35">
      <c r="I20" s="34" t="s">
        <v>15</v>
      </c>
      <c r="J20" s="32">
        <v>177131322.16</v>
      </c>
      <c r="K20" s="32">
        <v>64258799.280000024</v>
      </c>
      <c r="M20" s="34" t="s">
        <v>41</v>
      </c>
      <c r="N20" s="32">
        <v>67570455.279999971</v>
      </c>
      <c r="V20" s="35" t="s">
        <v>3710</v>
      </c>
      <c r="W20" s="35">
        <v>51</v>
      </c>
      <c r="Y20" s="34" t="s">
        <v>11</v>
      </c>
      <c r="Z20" s="32">
        <v>107285</v>
      </c>
      <c r="AD20" s="34">
        <v>1007</v>
      </c>
      <c r="AE20" s="32">
        <v>6798546.3199999984</v>
      </c>
      <c r="AF20"/>
      <c r="AJ20" s="34" t="s">
        <v>6068</v>
      </c>
      <c r="AK20" s="32">
        <v>355216.39999999997</v>
      </c>
      <c r="AL20"/>
    </row>
    <row r="21" spans="9:38" x14ac:dyDescent="0.35">
      <c r="I21" s="34" t="s">
        <v>13</v>
      </c>
      <c r="J21" s="32">
        <v>169973866.22999984</v>
      </c>
      <c r="K21" s="32">
        <v>60531737.630000032</v>
      </c>
      <c r="M21" s="34" t="s">
        <v>37</v>
      </c>
      <c r="N21" s="32">
        <v>61682716.839999996</v>
      </c>
      <c r="V21" s="35" t="s">
        <v>1584</v>
      </c>
      <c r="W21" s="35">
        <v>242</v>
      </c>
      <c r="Y21" s="34" t="s">
        <v>15</v>
      </c>
      <c r="Z21" s="32">
        <v>109809</v>
      </c>
      <c r="AD21" s="34">
        <v>1008</v>
      </c>
      <c r="AE21" s="32">
        <v>4679268.2299999986</v>
      </c>
      <c r="AF21"/>
      <c r="AJ21" s="34" t="s">
        <v>4918</v>
      </c>
      <c r="AK21" s="32">
        <v>929646.61</v>
      </c>
      <c r="AL21"/>
    </row>
    <row r="22" spans="9:38" x14ac:dyDescent="0.35">
      <c r="I22" s="34" t="s">
        <v>19</v>
      </c>
      <c r="J22" s="32">
        <v>180118230.68999997</v>
      </c>
      <c r="K22" s="32">
        <v>66815070.930000037</v>
      </c>
      <c r="M22" s="34" t="s">
        <v>44</v>
      </c>
      <c r="N22" s="32">
        <v>60713055.730000004</v>
      </c>
      <c r="V22" s="35" t="s">
        <v>3605</v>
      </c>
      <c r="W22" s="35">
        <v>407</v>
      </c>
      <c r="Y22" s="34" t="s">
        <v>13</v>
      </c>
      <c r="Z22" s="32">
        <v>111018</v>
      </c>
      <c r="AD22" s="34">
        <v>1009</v>
      </c>
      <c r="AE22" s="32">
        <v>4942842.4999999981</v>
      </c>
      <c r="AF22"/>
      <c r="AJ22" s="34" t="s">
        <v>4538</v>
      </c>
      <c r="AK22" s="32">
        <v>835698.12</v>
      </c>
      <c r="AL22"/>
    </row>
    <row r="23" spans="9:38" x14ac:dyDescent="0.35">
      <c r="I23" s="34" t="s">
        <v>14</v>
      </c>
      <c r="J23" s="32">
        <v>183342451.48000014</v>
      </c>
      <c r="K23" s="32">
        <v>65870597.300000019</v>
      </c>
      <c r="M23" s="34" t="s">
        <v>38</v>
      </c>
      <c r="N23" s="32">
        <v>66604918.949999973</v>
      </c>
      <c r="V23" s="35" t="s">
        <v>322</v>
      </c>
      <c r="W23" s="35">
        <v>182</v>
      </c>
      <c r="Y23" s="34" t="s">
        <v>19</v>
      </c>
      <c r="Z23" s="32">
        <v>107606</v>
      </c>
      <c r="AD23" s="34">
        <v>1010</v>
      </c>
      <c r="AE23" s="32">
        <v>6429342.7900000019</v>
      </c>
      <c r="AF23"/>
      <c r="AJ23" s="34" t="s">
        <v>5717</v>
      </c>
      <c r="AK23" s="32">
        <v>898407.5199999999</v>
      </c>
      <c r="AL23"/>
    </row>
    <row r="24" spans="9:38" x14ac:dyDescent="0.35">
      <c r="I24" s="34" t="s">
        <v>4372</v>
      </c>
      <c r="J24" s="32">
        <v>1772578059.4200001</v>
      </c>
      <c r="K24" s="32">
        <v>638218050.58000028</v>
      </c>
      <c r="M24" s="34" t="s">
        <v>4372</v>
      </c>
      <c r="N24" s="32">
        <v>638218050.57999992</v>
      </c>
      <c r="V24" s="35" t="s">
        <v>867</v>
      </c>
      <c r="W24" s="35">
        <v>352</v>
      </c>
      <c r="Y24" s="34" t="s">
        <v>14</v>
      </c>
      <c r="Z24" s="32">
        <v>116392</v>
      </c>
      <c r="AD24" s="34">
        <v>1011</v>
      </c>
      <c r="AE24" s="32">
        <v>7511631.2499999981</v>
      </c>
      <c r="AF24"/>
      <c r="AJ24" s="34" t="s">
        <v>4882</v>
      </c>
      <c r="AK24" s="32">
        <v>335943.63999999996</v>
      </c>
      <c r="AL24"/>
    </row>
    <row r="25" spans="9:38" x14ac:dyDescent="0.35">
      <c r="V25" s="35" t="s">
        <v>1166</v>
      </c>
      <c r="W25" s="35">
        <v>161</v>
      </c>
      <c r="Y25" s="34" t="s">
        <v>4372</v>
      </c>
      <c r="Z25" s="32">
        <v>1099085</v>
      </c>
      <c r="AD25" s="34">
        <v>1012</v>
      </c>
      <c r="AE25" s="32">
        <v>7804877.5199999986</v>
      </c>
      <c r="AJ25" s="34" t="s">
        <v>5833</v>
      </c>
      <c r="AK25" s="32">
        <v>1927216.0000000002</v>
      </c>
      <c r="AL25"/>
    </row>
    <row r="26" spans="9:38" x14ac:dyDescent="0.35">
      <c r="V26" s="35" t="s">
        <v>2489</v>
      </c>
      <c r="W26" s="35">
        <v>36</v>
      </c>
      <c r="AD26" s="34">
        <v>1013</v>
      </c>
      <c r="AE26" s="32">
        <v>8898918.7300000042</v>
      </c>
      <c r="AJ26" s="34" t="s">
        <v>5188</v>
      </c>
      <c r="AK26" s="32">
        <v>1101104.3700000001</v>
      </c>
      <c r="AL26"/>
    </row>
    <row r="27" spans="9:38" x14ac:dyDescent="0.35">
      <c r="V27" s="35" t="s">
        <v>3447</v>
      </c>
      <c r="W27" s="35">
        <v>585</v>
      </c>
      <c r="AD27" s="34">
        <v>1014</v>
      </c>
      <c r="AE27" s="32">
        <v>5680692.3499999996</v>
      </c>
      <c r="AJ27" s="34" t="s">
        <v>6252</v>
      </c>
      <c r="AK27" s="32">
        <v>199191.32</v>
      </c>
      <c r="AL27"/>
    </row>
    <row r="28" spans="9:38" x14ac:dyDescent="0.35">
      <c r="I28" s="91" t="s">
        <v>4377</v>
      </c>
      <c r="J28" s="91"/>
      <c r="K28" s="91"/>
      <c r="M28" s="90" t="s">
        <v>4378</v>
      </c>
      <c r="N28" s="90"/>
      <c r="O28" s="90"/>
      <c r="V28" s="35" t="s">
        <v>3843</v>
      </c>
      <c r="W28" s="35">
        <v>41</v>
      </c>
      <c r="AD28" s="34">
        <v>1015</v>
      </c>
      <c r="AE28" s="32">
        <v>5265637.0599999996</v>
      </c>
      <c r="AJ28" s="34" t="s">
        <v>4704</v>
      </c>
      <c r="AK28" s="32">
        <v>194839.95</v>
      </c>
      <c r="AL28"/>
    </row>
    <row r="29" spans="9:38" x14ac:dyDescent="0.35">
      <c r="I29" s="91"/>
      <c r="J29" s="91"/>
      <c r="K29" s="91"/>
      <c r="M29" s="90"/>
      <c r="N29" s="90"/>
      <c r="O29" s="90"/>
      <c r="V29" s="35" t="s">
        <v>3179</v>
      </c>
      <c r="W29" s="35">
        <v>188</v>
      </c>
      <c r="AD29" s="34">
        <v>1016</v>
      </c>
      <c r="AE29" s="32">
        <v>9155762.6599999983</v>
      </c>
      <c r="AJ29" s="34" t="s">
        <v>5005</v>
      </c>
      <c r="AK29" s="32">
        <v>2180813.1399999997</v>
      </c>
      <c r="AL29"/>
    </row>
    <row r="30" spans="9:38" x14ac:dyDescent="0.35">
      <c r="V30" s="35" t="s">
        <v>1703</v>
      </c>
      <c r="W30" s="35">
        <v>136</v>
      </c>
      <c r="AD30" s="34">
        <v>1017</v>
      </c>
      <c r="AE30" s="32">
        <v>6041225.4499999993</v>
      </c>
      <c r="AJ30" s="34" t="s">
        <v>5798</v>
      </c>
      <c r="AK30" s="32">
        <v>381253.2</v>
      </c>
      <c r="AL30"/>
    </row>
    <row r="31" spans="9:38" x14ac:dyDescent="0.35">
      <c r="I31" s="31" t="s">
        <v>2</v>
      </c>
      <c r="J31" s="32" t="s">
        <v>4374</v>
      </c>
      <c r="M31" s="31" t="s">
        <v>4371</v>
      </c>
      <c r="N31" s="32" t="s">
        <v>4379</v>
      </c>
      <c r="V31" s="35" t="s">
        <v>1489</v>
      </c>
      <c r="W31" s="35">
        <v>241</v>
      </c>
      <c r="AD31" s="34">
        <v>1018</v>
      </c>
      <c r="AE31" s="32">
        <v>9187087.2999999989</v>
      </c>
      <c r="AJ31" s="34" t="s">
        <v>4976</v>
      </c>
      <c r="AK31" s="32">
        <v>1221567.7999999998</v>
      </c>
      <c r="AL31"/>
    </row>
    <row r="32" spans="9:38" x14ac:dyDescent="0.35">
      <c r="I32" s="34" t="s">
        <v>26</v>
      </c>
      <c r="J32" s="32">
        <v>183998838.75000003</v>
      </c>
      <c r="M32" s="34" t="s">
        <v>35</v>
      </c>
      <c r="N32" s="36">
        <v>1598.1924672228838</v>
      </c>
      <c r="V32" s="35" t="s">
        <v>3306</v>
      </c>
      <c r="W32" s="35">
        <v>119</v>
      </c>
      <c r="AD32" s="34">
        <v>1019</v>
      </c>
      <c r="AE32" s="32">
        <v>7382761.9800000004</v>
      </c>
      <c r="AJ32" s="34" t="s">
        <v>6291</v>
      </c>
      <c r="AK32" s="32">
        <v>29256.079999999998</v>
      </c>
      <c r="AL32"/>
    </row>
    <row r="33" spans="9:38" x14ac:dyDescent="0.35">
      <c r="I33" s="34" t="s">
        <v>28</v>
      </c>
      <c r="J33" s="32">
        <v>169344978.80999994</v>
      </c>
      <c r="M33" s="34" t="s">
        <v>32</v>
      </c>
      <c r="N33" s="36">
        <v>1585.5206242774575</v>
      </c>
      <c r="V33" s="35" t="s">
        <v>2108</v>
      </c>
      <c r="W33" s="35">
        <v>390</v>
      </c>
      <c r="X33" s="39"/>
      <c r="Y33" s="39"/>
      <c r="Z33" s="39"/>
      <c r="AA33" s="39"/>
      <c r="AB33" s="39"/>
      <c r="AD33" s="34">
        <v>1020</v>
      </c>
      <c r="AE33" s="32">
        <v>9005749.7599999998</v>
      </c>
      <c r="AJ33" s="34" t="s">
        <v>5741</v>
      </c>
      <c r="AK33" s="32">
        <v>595490.78</v>
      </c>
      <c r="AL33"/>
    </row>
    <row r="34" spans="9:38" x14ac:dyDescent="0.35">
      <c r="I34" s="34" t="s">
        <v>30</v>
      </c>
      <c r="J34" s="32">
        <v>183612561.62000003</v>
      </c>
      <c r="M34" s="34" t="s">
        <v>33</v>
      </c>
      <c r="N34" s="36">
        <v>1667.3829306487696</v>
      </c>
      <c r="V34" s="35" t="s">
        <v>2188</v>
      </c>
      <c r="W34" s="35">
        <v>14</v>
      </c>
      <c r="X34" s="39"/>
      <c r="Y34" s="39"/>
      <c r="Z34" s="39"/>
      <c r="AA34" s="39"/>
      <c r="AB34" s="39"/>
      <c r="AD34" s="34">
        <v>1021</v>
      </c>
      <c r="AE34" s="32">
        <v>5265871.7199999988</v>
      </c>
      <c r="AJ34" s="34" t="s">
        <v>5575</v>
      </c>
      <c r="AK34" s="32">
        <v>1015403.78</v>
      </c>
      <c r="AL34"/>
    </row>
    <row r="35" spans="9:38" x14ac:dyDescent="0.35">
      <c r="I35" s="34" t="s">
        <v>21</v>
      </c>
      <c r="J35" s="32">
        <v>191617635.2899999</v>
      </c>
      <c r="M35" s="34" t="s">
        <v>31</v>
      </c>
      <c r="N35" s="36">
        <v>1577.8553135313516</v>
      </c>
      <c r="V35" s="35" t="s">
        <v>795</v>
      </c>
      <c r="W35" s="35">
        <v>49</v>
      </c>
      <c r="AD35" s="34">
        <v>1022</v>
      </c>
      <c r="AE35" s="32">
        <v>3008937.85</v>
      </c>
      <c r="AJ35" s="34" t="s">
        <v>5184</v>
      </c>
      <c r="AK35" s="32">
        <v>11316.24</v>
      </c>
      <c r="AL35"/>
    </row>
    <row r="36" spans="9:38" x14ac:dyDescent="0.35">
      <c r="I36" s="34" t="s">
        <v>25</v>
      </c>
      <c r="J36" s="32">
        <v>178337742.28000003</v>
      </c>
      <c r="M36" s="34" t="s">
        <v>34</v>
      </c>
      <c r="N36" s="36">
        <v>1609.2212386363633</v>
      </c>
      <c r="V36" s="35" t="s">
        <v>4243</v>
      </c>
      <c r="W36" s="35">
        <v>48</v>
      </c>
      <c r="AD36" s="34">
        <v>1023</v>
      </c>
      <c r="AE36" s="32">
        <v>4805711.6800000006</v>
      </c>
      <c r="AJ36" s="34" t="s">
        <v>5906</v>
      </c>
      <c r="AK36" s="32">
        <v>572284.27</v>
      </c>
      <c r="AL36"/>
    </row>
    <row r="37" spans="9:38" x14ac:dyDescent="0.35">
      <c r="I37" s="34" t="s">
        <v>29</v>
      </c>
      <c r="J37" s="32">
        <v>147342822.33000007</v>
      </c>
      <c r="M37" s="34" t="s">
        <v>4372</v>
      </c>
      <c r="N37" s="36">
        <v>1607.7921882835665</v>
      </c>
      <c r="V37" s="35" t="s">
        <v>2821</v>
      </c>
      <c r="W37" s="35">
        <v>264</v>
      </c>
      <c r="AD37" s="34">
        <v>1024</v>
      </c>
      <c r="AE37" s="32">
        <v>3847843.4000000013</v>
      </c>
      <c r="AJ37" s="34" t="s">
        <v>5915</v>
      </c>
      <c r="AK37" s="32">
        <v>176498.1</v>
      </c>
      <c r="AL37"/>
    </row>
    <row r="38" spans="9:38" x14ac:dyDescent="0.35">
      <c r="I38" s="34" t="s">
        <v>27</v>
      </c>
      <c r="J38" s="32">
        <v>182735138.73999986</v>
      </c>
      <c r="V38" s="35" t="s">
        <v>3068</v>
      </c>
      <c r="W38" s="35">
        <v>437</v>
      </c>
      <c r="AD38" s="34">
        <v>1025</v>
      </c>
      <c r="AE38" s="32">
        <v>5885969.9399999985</v>
      </c>
      <c r="AJ38" s="34" t="s">
        <v>5734</v>
      </c>
      <c r="AK38" s="32">
        <v>1155790.28</v>
      </c>
      <c r="AL38"/>
    </row>
    <row r="39" spans="9:38" x14ac:dyDescent="0.35">
      <c r="I39" s="34" t="s">
        <v>24</v>
      </c>
      <c r="J39" s="32">
        <v>185760410.34000015</v>
      </c>
      <c r="V39" s="35" t="s">
        <v>1433</v>
      </c>
      <c r="W39" s="35">
        <v>34</v>
      </c>
      <c r="AD39" s="34">
        <v>1026</v>
      </c>
      <c r="AE39" s="32">
        <v>7648541.1599999992</v>
      </c>
      <c r="AJ39" s="34" t="s">
        <v>5079</v>
      </c>
      <c r="AK39" s="32">
        <v>159614.48000000001</v>
      </c>
      <c r="AL39"/>
    </row>
    <row r="40" spans="9:38" x14ac:dyDescent="0.35">
      <c r="I40" s="34" t="s">
        <v>4351</v>
      </c>
      <c r="J40" s="32">
        <v>167204948.75000006</v>
      </c>
      <c r="V40" s="35" t="s">
        <v>4210</v>
      </c>
      <c r="W40" s="35">
        <v>26</v>
      </c>
      <c r="AD40" s="34">
        <v>1027</v>
      </c>
      <c r="AE40" s="32">
        <v>6073125.839999998</v>
      </c>
      <c r="AJ40" s="34" t="s">
        <v>5593</v>
      </c>
      <c r="AK40" s="32">
        <v>870541.56</v>
      </c>
      <c r="AL40"/>
    </row>
    <row r="41" spans="9:38" x14ac:dyDescent="0.35">
      <c r="I41" s="34" t="s">
        <v>4349</v>
      </c>
      <c r="J41" s="32">
        <v>182622982.50999999</v>
      </c>
      <c r="V41" s="35" t="s">
        <v>1516</v>
      </c>
      <c r="W41" s="35">
        <v>220</v>
      </c>
      <c r="AD41" s="34">
        <v>1028</v>
      </c>
      <c r="AE41" s="32">
        <v>5323827.0099999988</v>
      </c>
      <c r="AJ41" s="34" t="s">
        <v>5831</v>
      </c>
      <c r="AK41" s="32">
        <v>867421.92</v>
      </c>
      <c r="AL41"/>
    </row>
    <row r="42" spans="9:38" x14ac:dyDescent="0.35">
      <c r="I42" s="37" t="s">
        <v>4372</v>
      </c>
      <c r="J42" s="38">
        <v>1772578059.4199998</v>
      </c>
      <c r="V42" s="35" t="s">
        <v>2434</v>
      </c>
      <c r="W42" s="35">
        <v>286</v>
      </c>
      <c r="AD42" s="34">
        <v>1029</v>
      </c>
      <c r="AE42" s="32">
        <v>5603027.2999999998</v>
      </c>
      <c r="AJ42" s="34" t="s">
        <v>5544</v>
      </c>
      <c r="AK42" s="32">
        <v>464952.16000000009</v>
      </c>
      <c r="AL42"/>
    </row>
    <row r="43" spans="9:38" x14ac:dyDescent="0.35">
      <c r="V43" s="35" t="s">
        <v>174</v>
      </c>
      <c r="W43" s="35">
        <v>194</v>
      </c>
      <c r="AD43" s="34">
        <v>1030</v>
      </c>
      <c r="AE43" s="32">
        <v>7755607.9100000001</v>
      </c>
      <c r="AJ43" s="34" t="s">
        <v>4782</v>
      </c>
      <c r="AK43" s="32">
        <v>559074.36</v>
      </c>
      <c r="AL43"/>
    </row>
    <row r="44" spans="9:38" x14ac:dyDescent="0.35">
      <c r="V44" s="35" t="s">
        <v>3950</v>
      </c>
      <c r="W44" s="35">
        <v>341</v>
      </c>
      <c r="AD44" s="34">
        <v>1031</v>
      </c>
      <c r="AE44" s="32">
        <v>5812537.5800000019</v>
      </c>
      <c r="AJ44" s="34" t="s">
        <v>4843</v>
      </c>
      <c r="AK44" s="32">
        <v>2462321.69</v>
      </c>
      <c r="AL44"/>
    </row>
    <row r="45" spans="9:38" x14ac:dyDescent="0.35">
      <c r="V45" s="35" t="s">
        <v>2712</v>
      </c>
      <c r="W45" s="35">
        <v>466</v>
      </c>
      <c r="AD45" s="34">
        <v>1032</v>
      </c>
      <c r="AE45" s="32">
        <v>5010802.0199999986</v>
      </c>
      <c r="AJ45" s="34" t="s">
        <v>5566</v>
      </c>
      <c r="AK45" s="32">
        <v>1675631.47</v>
      </c>
      <c r="AL45"/>
    </row>
    <row r="46" spans="9:38" x14ac:dyDescent="0.35">
      <c r="V46" s="35" t="s">
        <v>2002</v>
      </c>
      <c r="W46" s="35">
        <v>339</v>
      </c>
      <c r="AD46" s="34">
        <v>1033</v>
      </c>
      <c r="AE46" s="32">
        <v>7184476.7300000004</v>
      </c>
      <c r="AJ46" s="34" t="s">
        <v>4420</v>
      </c>
      <c r="AK46" s="32">
        <v>847001.39999999991</v>
      </c>
      <c r="AL46"/>
    </row>
    <row r="47" spans="9:38" x14ac:dyDescent="0.35">
      <c r="V47" s="35" t="s">
        <v>860</v>
      </c>
      <c r="W47" s="35">
        <v>329</v>
      </c>
      <c r="AD47" s="34">
        <v>1034</v>
      </c>
      <c r="AE47" s="32">
        <v>5860214.9300000006</v>
      </c>
      <c r="AJ47" s="34" t="s">
        <v>5281</v>
      </c>
      <c r="AK47" s="32">
        <v>1450663.86</v>
      </c>
      <c r="AL47"/>
    </row>
    <row r="48" spans="9:38" x14ac:dyDescent="0.35">
      <c r="V48" s="35" t="s">
        <v>3028</v>
      </c>
      <c r="W48" s="35">
        <v>143</v>
      </c>
      <c r="AD48" s="34">
        <v>1035</v>
      </c>
      <c r="AE48" s="32">
        <v>6838291.8999999976</v>
      </c>
      <c r="AJ48" s="34" t="s">
        <v>5401</v>
      </c>
      <c r="AK48" s="32">
        <v>236003.14</v>
      </c>
      <c r="AL48"/>
    </row>
    <row r="49" spans="22:38" x14ac:dyDescent="0.35">
      <c r="V49" s="35" t="s">
        <v>3591</v>
      </c>
      <c r="W49" s="35">
        <v>75</v>
      </c>
      <c r="AD49" s="34">
        <v>1036</v>
      </c>
      <c r="AE49" s="32">
        <v>7918437.1099999994</v>
      </c>
      <c r="AJ49" s="34" t="s">
        <v>6151</v>
      </c>
      <c r="AK49" s="32">
        <v>607523.61</v>
      </c>
      <c r="AL49"/>
    </row>
    <row r="50" spans="22:38" x14ac:dyDescent="0.35">
      <c r="V50" s="35" t="s">
        <v>2488</v>
      </c>
      <c r="W50" s="35">
        <v>440</v>
      </c>
      <c r="AD50" s="34">
        <v>1037</v>
      </c>
      <c r="AE50" s="32">
        <v>5356653.1399999987</v>
      </c>
      <c r="AJ50" s="34" t="s">
        <v>5958</v>
      </c>
      <c r="AK50" s="32">
        <v>123311.1</v>
      </c>
      <c r="AL50"/>
    </row>
    <row r="51" spans="22:38" x14ac:dyDescent="0.35">
      <c r="V51" s="35" t="s">
        <v>4086</v>
      </c>
      <c r="W51" s="35">
        <v>84</v>
      </c>
      <c r="AD51" s="34">
        <v>1038</v>
      </c>
      <c r="AE51" s="32">
        <v>7670421.8899999978</v>
      </c>
      <c r="AJ51" s="34" t="s">
        <v>5891</v>
      </c>
      <c r="AK51" s="32">
        <v>6228.5199999999995</v>
      </c>
      <c r="AL51"/>
    </row>
    <row r="52" spans="22:38" x14ac:dyDescent="0.35">
      <c r="V52" s="35" t="s">
        <v>1937</v>
      </c>
      <c r="W52" s="35">
        <v>218</v>
      </c>
      <c r="AD52" s="34">
        <v>1039</v>
      </c>
      <c r="AE52" s="32">
        <v>7185217.6199999973</v>
      </c>
      <c r="AJ52" s="34" t="s">
        <v>4475</v>
      </c>
      <c r="AK52" s="32">
        <v>1118044</v>
      </c>
      <c r="AL52"/>
    </row>
    <row r="53" spans="22:38" x14ac:dyDescent="0.35">
      <c r="V53" s="35" t="s">
        <v>2076</v>
      </c>
      <c r="W53" s="35">
        <v>456</v>
      </c>
      <c r="AD53" s="34">
        <v>1040</v>
      </c>
      <c r="AE53" s="32">
        <v>6938408.5299999993</v>
      </c>
      <c r="AJ53" s="34" t="s">
        <v>5274</v>
      </c>
      <c r="AK53" s="32">
        <v>424174</v>
      </c>
      <c r="AL53"/>
    </row>
    <row r="54" spans="22:38" x14ac:dyDescent="0.35">
      <c r="V54" s="35" t="s">
        <v>2550</v>
      </c>
      <c r="W54" s="35">
        <v>339</v>
      </c>
      <c r="AD54" s="34">
        <v>1041</v>
      </c>
      <c r="AE54" s="32">
        <v>5818343.580000001</v>
      </c>
      <c r="AJ54" s="34" t="s">
        <v>5185</v>
      </c>
      <c r="AK54" s="32">
        <v>1098056.8999999999</v>
      </c>
      <c r="AL54"/>
    </row>
    <row r="55" spans="22:38" x14ac:dyDescent="0.35">
      <c r="V55" s="35" t="s">
        <v>2162</v>
      </c>
      <c r="W55" s="35">
        <v>296</v>
      </c>
      <c r="AD55" s="34">
        <v>1042</v>
      </c>
      <c r="AE55" s="32">
        <v>6272766.8199999994</v>
      </c>
      <c r="AJ55" s="34" t="s">
        <v>5417</v>
      </c>
      <c r="AK55" s="32">
        <v>180456.36000000002</v>
      </c>
      <c r="AL55"/>
    </row>
    <row r="56" spans="22:38" x14ac:dyDescent="0.35">
      <c r="V56" s="35" t="s">
        <v>2410</v>
      </c>
      <c r="W56" s="35">
        <v>286</v>
      </c>
      <c r="AD56" s="34">
        <v>1043</v>
      </c>
      <c r="AE56" s="32">
        <v>4251064.8600000003</v>
      </c>
      <c r="AJ56" s="34" t="s">
        <v>6199</v>
      </c>
      <c r="AK56" s="32">
        <v>161419.51999999999</v>
      </c>
      <c r="AL56"/>
    </row>
    <row r="57" spans="22:38" x14ac:dyDescent="0.35">
      <c r="V57" s="35" t="s">
        <v>2800</v>
      </c>
      <c r="W57" s="35">
        <v>375</v>
      </c>
      <c r="AD57" s="34">
        <v>1044</v>
      </c>
      <c r="AE57" s="32">
        <v>7015318.7199999997</v>
      </c>
      <c r="AJ57" s="34" t="s">
        <v>5703</v>
      </c>
      <c r="AK57" s="32">
        <v>1716334.7</v>
      </c>
      <c r="AL57"/>
    </row>
    <row r="58" spans="22:38" x14ac:dyDescent="0.35">
      <c r="V58" s="35" t="s">
        <v>698</v>
      </c>
      <c r="W58" s="35">
        <v>320</v>
      </c>
      <c r="AD58" s="34">
        <v>1045</v>
      </c>
      <c r="AE58" s="32">
        <v>6568095.0299999984</v>
      </c>
      <c r="AJ58" s="34" t="s">
        <v>4540</v>
      </c>
      <c r="AK58" s="32">
        <v>172249.2</v>
      </c>
      <c r="AL58"/>
    </row>
    <row r="59" spans="22:38" x14ac:dyDescent="0.35">
      <c r="V59" s="35" t="s">
        <v>2010</v>
      </c>
      <c r="W59" s="35">
        <v>238</v>
      </c>
      <c r="AD59" s="34">
        <v>1046</v>
      </c>
      <c r="AE59" s="32">
        <v>5913190.2200000016</v>
      </c>
      <c r="AJ59" s="34" t="s">
        <v>5046</v>
      </c>
      <c r="AK59" s="32">
        <v>1239202</v>
      </c>
      <c r="AL59"/>
    </row>
    <row r="60" spans="22:38" x14ac:dyDescent="0.35">
      <c r="V60" s="35" t="s">
        <v>2296</v>
      </c>
      <c r="W60" s="35">
        <v>463</v>
      </c>
      <c r="AD60" s="34">
        <v>1047</v>
      </c>
      <c r="AE60" s="32">
        <v>3768514.7600000002</v>
      </c>
      <c r="AJ60" s="34" t="s">
        <v>5256</v>
      </c>
      <c r="AK60" s="32">
        <v>2373824.59</v>
      </c>
      <c r="AL60"/>
    </row>
    <row r="61" spans="22:38" x14ac:dyDescent="0.35">
      <c r="V61" s="35" t="s">
        <v>1974</v>
      </c>
      <c r="W61" s="35">
        <v>321</v>
      </c>
      <c r="AD61" s="34">
        <v>1048</v>
      </c>
      <c r="AE61" s="32">
        <v>6993189.8999999994</v>
      </c>
      <c r="AJ61" s="34" t="s">
        <v>5520</v>
      </c>
      <c r="AK61" s="32">
        <v>1227650.1599999999</v>
      </c>
      <c r="AL61"/>
    </row>
    <row r="62" spans="22:38" x14ac:dyDescent="0.35">
      <c r="V62" s="35" t="s">
        <v>283</v>
      </c>
      <c r="W62" s="35">
        <v>158</v>
      </c>
      <c r="AD62" s="34">
        <v>1049</v>
      </c>
      <c r="AE62" s="32">
        <v>5539761.0199999996</v>
      </c>
      <c r="AJ62" s="34" t="s">
        <v>5392</v>
      </c>
      <c r="AK62" s="32">
        <v>96770.700000000012</v>
      </c>
      <c r="AL62"/>
    </row>
    <row r="63" spans="22:38" x14ac:dyDescent="0.35">
      <c r="V63" s="35" t="s">
        <v>2546</v>
      </c>
      <c r="W63" s="35">
        <v>283</v>
      </c>
      <c r="AD63" s="34">
        <v>1050</v>
      </c>
      <c r="AE63" s="32">
        <v>4793727.1100000003</v>
      </c>
      <c r="AJ63" s="34" t="s">
        <v>5168</v>
      </c>
      <c r="AK63" s="32">
        <v>1283086.6000000001</v>
      </c>
      <c r="AL63"/>
    </row>
    <row r="64" spans="22:38" x14ac:dyDescent="0.35">
      <c r="V64" s="35" t="s">
        <v>3437</v>
      </c>
      <c r="W64" s="35">
        <v>186</v>
      </c>
      <c r="AD64" s="34">
        <v>1051</v>
      </c>
      <c r="AE64" s="32">
        <v>5974570.1699999999</v>
      </c>
      <c r="AJ64" s="34" t="s">
        <v>4659</v>
      </c>
      <c r="AK64" s="32">
        <v>1234616.93</v>
      </c>
      <c r="AL64"/>
    </row>
    <row r="65" spans="22:38" x14ac:dyDescent="0.35">
      <c r="V65" s="35" t="s">
        <v>645</v>
      </c>
      <c r="W65" s="35">
        <v>334</v>
      </c>
      <c r="AD65" s="34">
        <v>1052</v>
      </c>
      <c r="AE65" s="32">
        <v>9242135.2899999935</v>
      </c>
      <c r="AJ65" s="34" t="s">
        <v>5613</v>
      </c>
      <c r="AK65" s="32">
        <v>61754.77</v>
      </c>
      <c r="AL65"/>
    </row>
    <row r="66" spans="22:38" x14ac:dyDescent="0.35">
      <c r="V66" s="35" t="s">
        <v>1803</v>
      </c>
      <c r="W66" s="35">
        <v>371</v>
      </c>
      <c r="AD66" s="34">
        <v>1053</v>
      </c>
      <c r="AE66" s="32">
        <v>6433903.1800000025</v>
      </c>
      <c r="AJ66" s="34" t="s">
        <v>4785</v>
      </c>
      <c r="AK66" s="32">
        <v>933985.02</v>
      </c>
      <c r="AL66"/>
    </row>
    <row r="67" spans="22:38" x14ac:dyDescent="0.35">
      <c r="V67" s="35" t="s">
        <v>1783</v>
      </c>
      <c r="W67" s="35">
        <v>3</v>
      </c>
      <c r="AD67" s="34">
        <v>1054</v>
      </c>
      <c r="AE67" s="32">
        <v>7865178.1100000003</v>
      </c>
      <c r="AJ67" s="34" t="s">
        <v>4413</v>
      </c>
      <c r="AK67" s="32">
        <v>451052.49</v>
      </c>
      <c r="AL67"/>
    </row>
    <row r="68" spans="22:38" x14ac:dyDescent="0.35">
      <c r="V68" s="35" t="s">
        <v>2828</v>
      </c>
      <c r="W68" s="35">
        <v>63</v>
      </c>
      <c r="AD68" s="34">
        <v>1055</v>
      </c>
      <c r="AE68" s="32">
        <v>5778476.7699999996</v>
      </c>
      <c r="AJ68" s="34" t="s">
        <v>5236</v>
      </c>
      <c r="AK68" s="32">
        <v>670020.87000000011</v>
      </c>
      <c r="AL68"/>
    </row>
    <row r="69" spans="22:38" x14ac:dyDescent="0.35">
      <c r="V69" s="35" t="s">
        <v>4016</v>
      </c>
      <c r="W69" s="35">
        <v>455</v>
      </c>
      <c r="AD69" s="34">
        <v>1056</v>
      </c>
      <c r="AE69" s="32">
        <v>5944635.5100000007</v>
      </c>
      <c r="AJ69" s="34" t="s">
        <v>5914</v>
      </c>
      <c r="AK69" s="32">
        <v>297480.96000000002</v>
      </c>
      <c r="AL69"/>
    </row>
    <row r="70" spans="22:38" x14ac:dyDescent="0.35">
      <c r="V70" s="35" t="s">
        <v>2613</v>
      </c>
      <c r="W70" s="35">
        <v>70</v>
      </c>
      <c r="AD70" s="34">
        <v>1057</v>
      </c>
      <c r="AE70" s="32">
        <v>5378548.790000001</v>
      </c>
      <c r="AJ70" s="34" t="s">
        <v>4466</v>
      </c>
      <c r="AK70" s="32">
        <v>2234772.17</v>
      </c>
      <c r="AL70"/>
    </row>
    <row r="71" spans="22:38" x14ac:dyDescent="0.35">
      <c r="V71" s="35" t="s">
        <v>1769</v>
      </c>
      <c r="W71" s="35">
        <v>251</v>
      </c>
      <c r="AD71" s="34">
        <v>1058</v>
      </c>
      <c r="AE71" s="32">
        <v>7059021.4500000011</v>
      </c>
      <c r="AJ71" s="34" t="s">
        <v>6210</v>
      </c>
      <c r="AK71" s="32">
        <v>973509.14</v>
      </c>
      <c r="AL71"/>
    </row>
    <row r="72" spans="22:38" x14ac:dyDescent="0.35">
      <c r="V72" s="35" t="s">
        <v>2014</v>
      </c>
      <c r="W72" s="35">
        <v>330</v>
      </c>
      <c r="AD72" s="34">
        <v>1059</v>
      </c>
      <c r="AE72" s="32">
        <v>6401055.04</v>
      </c>
      <c r="AJ72" s="34" t="s">
        <v>5366</v>
      </c>
      <c r="AK72" s="32">
        <v>442432.54000000004</v>
      </c>
      <c r="AL72"/>
    </row>
    <row r="73" spans="22:38" x14ac:dyDescent="0.35">
      <c r="V73" s="35" t="s">
        <v>2365</v>
      </c>
      <c r="W73" s="35">
        <v>348</v>
      </c>
      <c r="AD73" s="34">
        <v>1060</v>
      </c>
      <c r="AE73" s="32">
        <v>5043361.0200000023</v>
      </c>
      <c r="AJ73" s="34" t="s">
        <v>6201</v>
      </c>
      <c r="AK73" s="32">
        <v>547107.64</v>
      </c>
      <c r="AL73"/>
    </row>
    <row r="74" spans="22:38" x14ac:dyDescent="0.35">
      <c r="V74" s="35" t="s">
        <v>181</v>
      </c>
      <c r="W74" s="35">
        <v>435</v>
      </c>
      <c r="AD74" s="34">
        <v>1061</v>
      </c>
      <c r="AE74" s="32">
        <v>6031024.6699999999</v>
      </c>
      <c r="AJ74" s="34" t="s">
        <v>4727</v>
      </c>
      <c r="AK74" s="32">
        <v>1871889.8000000003</v>
      </c>
      <c r="AL74"/>
    </row>
    <row r="75" spans="22:38" x14ac:dyDescent="0.35">
      <c r="V75" s="35" t="s">
        <v>3224</v>
      </c>
      <c r="W75" s="35">
        <v>104</v>
      </c>
      <c r="AD75" s="34">
        <v>1062</v>
      </c>
      <c r="AE75" s="32">
        <v>6973167.1499999994</v>
      </c>
      <c r="AJ75" s="34" t="s">
        <v>5186</v>
      </c>
      <c r="AK75" s="32">
        <v>1305327.9000000001</v>
      </c>
      <c r="AL75"/>
    </row>
    <row r="76" spans="22:38" x14ac:dyDescent="0.35">
      <c r="V76" s="35" t="s">
        <v>52</v>
      </c>
      <c r="W76" s="35">
        <v>446</v>
      </c>
      <c r="AD76" s="34">
        <v>1063</v>
      </c>
      <c r="AE76" s="32">
        <v>5355949.74</v>
      </c>
      <c r="AJ76" s="34" t="s">
        <v>5364</v>
      </c>
      <c r="AK76" s="32">
        <v>63326.450000000004</v>
      </c>
      <c r="AL76"/>
    </row>
    <row r="77" spans="22:38" x14ac:dyDescent="0.35">
      <c r="V77" s="35" t="s">
        <v>68</v>
      </c>
      <c r="W77" s="35">
        <v>462</v>
      </c>
      <c r="AD77" s="34">
        <v>1064</v>
      </c>
      <c r="AE77" s="32">
        <v>8024072.3500000006</v>
      </c>
      <c r="AJ77" s="34" t="s">
        <v>6196</v>
      </c>
      <c r="AK77" s="32">
        <v>560546.72</v>
      </c>
      <c r="AL77"/>
    </row>
    <row r="78" spans="22:38" x14ac:dyDescent="0.35">
      <c r="V78" s="35" t="s">
        <v>2271</v>
      </c>
      <c r="W78" s="35">
        <v>268</v>
      </c>
      <c r="AD78" s="34">
        <v>1065</v>
      </c>
      <c r="AE78" s="32">
        <v>4648135.37</v>
      </c>
      <c r="AJ78" s="34" t="s">
        <v>4495</v>
      </c>
      <c r="AK78" s="32">
        <v>468383.6</v>
      </c>
      <c r="AL78"/>
    </row>
    <row r="79" spans="22:38" x14ac:dyDescent="0.35">
      <c r="V79" s="35" t="s">
        <v>3902</v>
      </c>
      <c r="W79" s="35">
        <v>189</v>
      </c>
      <c r="AD79" s="34">
        <v>1066</v>
      </c>
      <c r="AE79" s="32">
        <v>5164094.2699999977</v>
      </c>
      <c r="AJ79" s="34" t="s">
        <v>4417</v>
      </c>
      <c r="AK79" s="32">
        <v>1738282.69</v>
      </c>
      <c r="AL79"/>
    </row>
    <row r="80" spans="22:38" x14ac:dyDescent="0.35">
      <c r="V80" s="35" t="s">
        <v>3514</v>
      </c>
      <c r="W80" s="35">
        <v>230</v>
      </c>
      <c r="AD80" s="34">
        <v>1067</v>
      </c>
      <c r="AE80" s="32">
        <v>5835457.5000000009</v>
      </c>
      <c r="AJ80" s="34" t="s">
        <v>5863</v>
      </c>
      <c r="AK80" s="32">
        <v>152883.67000000001</v>
      </c>
      <c r="AL80"/>
    </row>
    <row r="81" spans="22:38" x14ac:dyDescent="0.35">
      <c r="V81" s="35" t="s">
        <v>1996</v>
      </c>
      <c r="W81" s="35">
        <v>48</v>
      </c>
      <c r="AD81" s="34">
        <v>1068</v>
      </c>
      <c r="AE81" s="32">
        <v>5239083.82</v>
      </c>
      <c r="AJ81" s="34" t="s">
        <v>5158</v>
      </c>
      <c r="AK81" s="32">
        <v>702461.86</v>
      </c>
      <c r="AL81"/>
    </row>
    <row r="82" spans="22:38" x14ac:dyDescent="0.35">
      <c r="V82" s="35" t="s">
        <v>3521</v>
      </c>
      <c r="W82" s="35">
        <v>45</v>
      </c>
      <c r="AD82" s="34">
        <v>1069</v>
      </c>
      <c r="AE82" s="32">
        <v>6047946.5899999999</v>
      </c>
      <c r="AJ82" s="34" t="s">
        <v>4822</v>
      </c>
      <c r="AK82" s="32">
        <v>830588.96</v>
      </c>
      <c r="AL82"/>
    </row>
    <row r="83" spans="22:38" x14ac:dyDescent="0.35">
      <c r="V83" s="35" t="s">
        <v>4105</v>
      </c>
      <c r="W83" s="35">
        <v>211</v>
      </c>
      <c r="AD83" s="34">
        <v>1070</v>
      </c>
      <c r="AE83" s="32">
        <v>6238144.8399999989</v>
      </c>
      <c r="AJ83" s="34" t="s">
        <v>5500</v>
      </c>
      <c r="AK83" s="32">
        <v>585923</v>
      </c>
      <c r="AL83"/>
    </row>
    <row r="84" spans="22:38" x14ac:dyDescent="0.35">
      <c r="V84" s="35" t="s">
        <v>2885</v>
      </c>
      <c r="W84" s="35">
        <v>497</v>
      </c>
      <c r="AD84" s="34">
        <v>1071</v>
      </c>
      <c r="AE84" s="32">
        <v>6126532.1500000022</v>
      </c>
      <c r="AJ84" s="34" t="s">
        <v>4812</v>
      </c>
      <c r="AK84" s="32">
        <v>740764.78</v>
      </c>
      <c r="AL84"/>
    </row>
    <row r="85" spans="22:38" x14ac:dyDescent="0.35">
      <c r="V85" s="35" t="s">
        <v>3602</v>
      </c>
      <c r="W85" s="35">
        <v>172</v>
      </c>
      <c r="AD85" s="34">
        <v>1072</v>
      </c>
      <c r="AE85" s="32">
        <v>5840775.6799999997</v>
      </c>
      <c r="AJ85" s="34" t="s">
        <v>4956</v>
      </c>
      <c r="AK85" s="32">
        <v>1724413.3499999999</v>
      </c>
      <c r="AL85"/>
    </row>
    <row r="86" spans="22:38" x14ac:dyDescent="0.35">
      <c r="V86" s="35" t="s">
        <v>3725</v>
      </c>
      <c r="W86" s="35">
        <v>177</v>
      </c>
      <c r="AD86" s="34">
        <v>1073</v>
      </c>
      <c r="AE86" s="32">
        <v>4242175.1499999994</v>
      </c>
      <c r="AJ86" s="34" t="s">
        <v>5892</v>
      </c>
      <c r="AK86" s="32">
        <v>37475.619999999995</v>
      </c>
      <c r="AL86"/>
    </row>
    <row r="87" spans="22:38" x14ac:dyDescent="0.35">
      <c r="V87" s="35" t="s">
        <v>936</v>
      </c>
      <c r="W87" s="35">
        <v>488</v>
      </c>
      <c r="AD87" s="34">
        <v>1074</v>
      </c>
      <c r="AE87" s="32">
        <v>6422323.9300000016</v>
      </c>
      <c r="AJ87" s="34" t="s">
        <v>6004</v>
      </c>
      <c r="AK87" s="32">
        <v>886048.03</v>
      </c>
      <c r="AL87"/>
    </row>
    <row r="88" spans="22:38" x14ac:dyDescent="0.35">
      <c r="V88" s="35" t="s">
        <v>1236</v>
      </c>
      <c r="W88" s="35">
        <v>51</v>
      </c>
      <c r="AD88" s="34">
        <v>1075</v>
      </c>
      <c r="AE88" s="32">
        <v>6181971.3900000006</v>
      </c>
      <c r="AJ88" s="34" t="s">
        <v>5852</v>
      </c>
      <c r="AK88" s="32">
        <v>1007291.38</v>
      </c>
      <c r="AL88"/>
    </row>
    <row r="89" spans="22:38" x14ac:dyDescent="0.35">
      <c r="V89" s="35" t="s">
        <v>1568</v>
      </c>
      <c r="W89" s="35">
        <v>77</v>
      </c>
      <c r="AD89" s="34">
        <v>1076</v>
      </c>
      <c r="AE89" s="32">
        <v>6686872.6300000027</v>
      </c>
      <c r="AJ89" s="34" t="s">
        <v>5029</v>
      </c>
      <c r="AK89" s="32">
        <v>734728.70000000007</v>
      </c>
      <c r="AL89"/>
    </row>
    <row r="90" spans="22:38" x14ac:dyDescent="0.35">
      <c r="V90" s="35" t="s">
        <v>1874</v>
      </c>
      <c r="W90" s="35">
        <v>185</v>
      </c>
      <c r="AD90" s="34">
        <v>1077</v>
      </c>
      <c r="AE90" s="32">
        <v>7621592.7300000004</v>
      </c>
      <c r="AJ90" s="34" t="s">
        <v>4651</v>
      </c>
      <c r="AK90" s="32">
        <v>1258481.8799999999</v>
      </c>
      <c r="AL90"/>
    </row>
    <row r="91" spans="22:38" x14ac:dyDescent="0.35">
      <c r="V91" s="35" t="s">
        <v>2928</v>
      </c>
      <c r="W91" s="35">
        <v>241</v>
      </c>
      <c r="AD91" s="34">
        <v>1078</v>
      </c>
      <c r="AE91" s="32">
        <v>4825125.99</v>
      </c>
      <c r="AJ91" s="34" t="s">
        <v>4788</v>
      </c>
      <c r="AK91" s="32">
        <v>1397730.7999999998</v>
      </c>
      <c r="AL91"/>
    </row>
    <row r="92" spans="22:38" x14ac:dyDescent="0.35">
      <c r="V92" s="35" t="s">
        <v>2338</v>
      </c>
      <c r="W92" s="35">
        <v>1</v>
      </c>
      <c r="AD92" s="34">
        <v>1079</v>
      </c>
      <c r="AE92" s="32">
        <v>6409720.4700000016</v>
      </c>
      <c r="AJ92" s="34" t="s">
        <v>5800</v>
      </c>
      <c r="AK92" s="32">
        <v>2517391.3200000003</v>
      </c>
      <c r="AL92"/>
    </row>
    <row r="93" spans="22:38" x14ac:dyDescent="0.35">
      <c r="V93" s="35" t="s">
        <v>2058</v>
      </c>
      <c r="W93" s="35">
        <v>2</v>
      </c>
      <c r="AD93" s="34">
        <v>1080</v>
      </c>
      <c r="AE93" s="32">
        <v>4946235.2599999988</v>
      </c>
      <c r="AJ93" s="34" t="s">
        <v>5750</v>
      </c>
      <c r="AK93" s="32">
        <v>71670.990000000005</v>
      </c>
      <c r="AL93"/>
    </row>
    <row r="94" spans="22:38" x14ac:dyDescent="0.35">
      <c r="V94" s="35" t="s">
        <v>1244</v>
      </c>
      <c r="W94" s="35">
        <v>325</v>
      </c>
      <c r="AD94" s="34">
        <v>1081</v>
      </c>
      <c r="AE94" s="32">
        <v>6797683.8799999999</v>
      </c>
      <c r="AJ94" s="34" t="s">
        <v>6206</v>
      </c>
      <c r="AK94" s="32">
        <v>1214982</v>
      </c>
      <c r="AL94"/>
    </row>
    <row r="95" spans="22:38" x14ac:dyDescent="0.35">
      <c r="V95" s="35" t="s">
        <v>1483</v>
      </c>
      <c r="W95" s="35">
        <v>318</v>
      </c>
      <c r="AD95" s="34">
        <v>1082</v>
      </c>
      <c r="AE95" s="32">
        <v>7734935.5500000017</v>
      </c>
      <c r="AJ95" s="34" t="s">
        <v>5714</v>
      </c>
      <c r="AK95" s="32">
        <v>138922.30000000002</v>
      </c>
      <c r="AL95"/>
    </row>
    <row r="96" spans="22:38" x14ac:dyDescent="0.35">
      <c r="V96" s="35" t="s">
        <v>159</v>
      </c>
      <c r="W96" s="35">
        <v>464</v>
      </c>
      <c r="AD96" s="34">
        <v>1083</v>
      </c>
      <c r="AE96" s="32">
        <v>6571996.5500000017</v>
      </c>
      <c r="AJ96" s="34" t="s">
        <v>4433</v>
      </c>
      <c r="AK96" s="32">
        <v>1226509.5900000001</v>
      </c>
      <c r="AL96"/>
    </row>
    <row r="97" spans="22:38" x14ac:dyDescent="0.35">
      <c r="V97" s="35" t="s">
        <v>2240</v>
      </c>
      <c r="W97" s="35">
        <v>372</v>
      </c>
      <c r="AD97" s="34">
        <v>1084</v>
      </c>
      <c r="AE97" s="32">
        <v>8460078.9800000023</v>
      </c>
      <c r="AJ97" s="34" t="s">
        <v>5340</v>
      </c>
      <c r="AK97" s="32">
        <v>1623544.49</v>
      </c>
      <c r="AL97"/>
    </row>
    <row r="98" spans="22:38" x14ac:dyDescent="0.35">
      <c r="V98" s="35" t="s">
        <v>3993</v>
      </c>
      <c r="W98" s="35">
        <v>138</v>
      </c>
      <c r="AD98" s="34">
        <v>1085</v>
      </c>
      <c r="AE98" s="32">
        <v>7890371.9400000013</v>
      </c>
      <c r="AJ98" s="34" t="s">
        <v>4807</v>
      </c>
      <c r="AK98" s="32">
        <v>420672.18</v>
      </c>
      <c r="AL98"/>
    </row>
    <row r="99" spans="22:38" x14ac:dyDescent="0.35">
      <c r="V99" s="35" t="s">
        <v>1274</v>
      </c>
      <c r="W99" s="35">
        <v>223</v>
      </c>
      <c r="AD99" s="34">
        <v>1086</v>
      </c>
      <c r="AE99" s="32">
        <v>7702779.4800000004</v>
      </c>
      <c r="AJ99" s="34" t="s">
        <v>5838</v>
      </c>
      <c r="AK99" s="32">
        <v>74727.42</v>
      </c>
      <c r="AL99"/>
    </row>
    <row r="100" spans="22:38" x14ac:dyDescent="0.35">
      <c r="V100" s="35" t="s">
        <v>606</v>
      </c>
      <c r="W100" s="35">
        <v>282</v>
      </c>
      <c r="AD100" s="34">
        <v>1087</v>
      </c>
      <c r="AE100" s="32">
        <v>5083680.549999998</v>
      </c>
      <c r="AJ100" s="34" t="s">
        <v>4905</v>
      </c>
      <c r="AK100" s="32">
        <v>1593595.4300000002</v>
      </c>
      <c r="AL100"/>
    </row>
    <row r="101" spans="22:38" x14ac:dyDescent="0.35">
      <c r="V101" s="35" t="s">
        <v>2118</v>
      </c>
      <c r="W101" s="35">
        <v>379</v>
      </c>
      <c r="AD101" s="34">
        <v>1088</v>
      </c>
      <c r="AE101" s="32">
        <v>7697637.5200000005</v>
      </c>
      <c r="AJ101" s="34" t="s">
        <v>6014</v>
      </c>
      <c r="AK101" s="32">
        <v>809251.62</v>
      </c>
      <c r="AL101"/>
    </row>
    <row r="102" spans="22:38" x14ac:dyDescent="0.35">
      <c r="V102" s="35" t="s">
        <v>4117</v>
      </c>
      <c r="W102" s="35">
        <v>137</v>
      </c>
      <c r="AD102" s="34">
        <v>1089</v>
      </c>
      <c r="AE102" s="32">
        <v>6091403.9300000006</v>
      </c>
      <c r="AJ102" s="34" t="s">
        <v>5465</v>
      </c>
      <c r="AK102" s="32">
        <v>1406356.5</v>
      </c>
      <c r="AL102"/>
    </row>
    <row r="103" spans="22:38" x14ac:dyDescent="0.35">
      <c r="V103" s="35" t="s">
        <v>537</v>
      </c>
      <c r="W103" s="35">
        <v>285</v>
      </c>
      <c r="AD103" s="34">
        <v>1090</v>
      </c>
      <c r="AE103" s="32">
        <v>4873250.66</v>
      </c>
      <c r="AJ103" s="34" t="s">
        <v>4619</v>
      </c>
      <c r="AK103" s="32">
        <v>2821604.94</v>
      </c>
      <c r="AL103"/>
    </row>
    <row r="104" spans="22:38" x14ac:dyDescent="0.35">
      <c r="V104" s="35" t="s">
        <v>3547</v>
      </c>
      <c r="W104" s="35">
        <v>312</v>
      </c>
      <c r="AD104" s="34">
        <v>1091</v>
      </c>
      <c r="AE104" s="32">
        <v>7587336.5300000021</v>
      </c>
      <c r="AJ104" s="34" t="s">
        <v>6139</v>
      </c>
      <c r="AK104" s="32">
        <v>1155497.08</v>
      </c>
      <c r="AL104"/>
    </row>
    <row r="105" spans="22:38" x14ac:dyDescent="0.35">
      <c r="V105" s="35" t="s">
        <v>3051</v>
      </c>
      <c r="W105" s="35">
        <v>104</v>
      </c>
      <c r="AD105" s="34">
        <v>1092</v>
      </c>
      <c r="AE105" s="32">
        <v>5246552.0599999996</v>
      </c>
      <c r="AJ105" s="34" t="s">
        <v>4975</v>
      </c>
      <c r="AK105" s="32">
        <v>556425.30000000005</v>
      </c>
      <c r="AL105"/>
    </row>
    <row r="106" spans="22:38" x14ac:dyDescent="0.35">
      <c r="V106" s="35" t="s">
        <v>541</v>
      </c>
      <c r="W106" s="35">
        <v>141</v>
      </c>
      <c r="AD106" s="34">
        <v>1093</v>
      </c>
      <c r="AE106" s="32">
        <v>6454462.5000000009</v>
      </c>
      <c r="AJ106" s="34" t="s">
        <v>5764</v>
      </c>
      <c r="AK106" s="32">
        <v>106676.20000000001</v>
      </c>
      <c r="AL106"/>
    </row>
    <row r="107" spans="22:38" x14ac:dyDescent="0.35">
      <c r="V107" s="35" t="s">
        <v>430</v>
      </c>
      <c r="W107" s="35">
        <v>454</v>
      </c>
      <c r="AD107" s="34">
        <v>1094</v>
      </c>
      <c r="AE107" s="32">
        <v>3953783.5100000002</v>
      </c>
      <c r="AJ107" s="34" t="s">
        <v>5117</v>
      </c>
      <c r="AK107" s="32">
        <v>795189.1399999999</v>
      </c>
      <c r="AL107"/>
    </row>
    <row r="108" spans="22:38" x14ac:dyDescent="0.35">
      <c r="V108" s="35" t="s">
        <v>2741</v>
      </c>
      <c r="W108" s="35">
        <v>446</v>
      </c>
      <c r="AD108" s="34">
        <v>1095</v>
      </c>
      <c r="AE108" s="32">
        <v>5288615.7600000007</v>
      </c>
      <c r="AJ108" s="34" t="s">
        <v>5631</v>
      </c>
      <c r="AK108" s="32">
        <v>852063.65999999992</v>
      </c>
      <c r="AL108"/>
    </row>
    <row r="109" spans="22:38" x14ac:dyDescent="0.35">
      <c r="V109" s="35" t="s">
        <v>3184</v>
      </c>
      <c r="W109" s="35">
        <v>156</v>
      </c>
      <c r="AD109" s="34">
        <v>1096</v>
      </c>
      <c r="AE109" s="32">
        <v>7886706.9900000021</v>
      </c>
      <c r="AJ109" s="34" t="s">
        <v>6265</v>
      </c>
      <c r="AK109" s="32">
        <v>173610.91999999998</v>
      </c>
      <c r="AL109"/>
    </row>
    <row r="110" spans="22:38" x14ac:dyDescent="0.35">
      <c r="V110" s="35" t="s">
        <v>628</v>
      </c>
      <c r="W110" s="35">
        <v>14</v>
      </c>
      <c r="AD110" s="34">
        <v>1097</v>
      </c>
      <c r="AE110" s="32">
        <v>8987719.5100000035</v>
      </c>
      <c r="AJ110" s="34" t="s">
        <v>5843</v>
      </c>
      <c r="AK110" s="32">
        <v>508793.7</v>
      </c>
      <c r="AL110"/>
    </row>
    <row r="111" spans="22:38" x14ac:dyDescent="0.35">
      <c r="V111" s="35" t="s">
        <v>593</v>
      </c>
      <c r="W111" s="35">
        <v>365</v>
      </c>
      <c r="AD111" s="34">
        <v>1098</v>
      </c>
      <c r="AE111" s="32">
        <v>6648707.5900000017</v>
      </c>
      <c r="AJ111" s="34" t="s">
        <v>5974</v>
      </c>
      <c r="AK111" s="32">
        <v>515960.00999999995</v>
      </c>
      <c r="AL111"/>
    </row>
    <row r="112" spans="22:38" x14ac:dyDescent="0.35">
      <c r="V112" s="35" t="s">
        <v>802</v>
      </c>
      <c r="W112" s="35">
        <v>314</v>
      </c>
      <c r="AD112" s="34">
        <v>1099</v>
      </c>
      <c r="AE112" s="32">
        <v>6565559.6699999999</v>
      </c>
      <c r="AJ112" s="34" t="s">
        <v>5494</v>
      </c>
      <c r="AK112" s="32">
        <v>1432204.8399999999</v>
      </c>
      <c r="AL112"/>
    </row>
    <row r="113" spans="22:38" x14ac:dyDescent="0.35">
      <c r="V113" s="35" t="s">
        <v>2149</v>
      </c>
      <c r="W113" s="35">
        <v>457</v>
      </c>
      <c r="AD113" s="34">
        <v>1100</v>
      </c>
      <c r="AE113" s="32">
        <v>5762925.6099999994</v>
      </c>
      <c r="AJ113" s="34" t="s">
        <v>5121</v>
      </c>
      <c r="AK113" s="32">
        <v>732102.21</v>
      </c>
      <c r="AL113"/>
    </row>
    <row r="114" spans="22:38" x14ac:dyDescent="0.35">
      <c r="V114" s="35" t="s">
        <v>2873</v>
      </c>
      <c r="W114" s="35">
        <v>57</v>
      </c>
      <c r="AD114" s="34" t="s">
        <v>4372</v>
      </c>
      <c r="AE114" s="32">
        <v>638218050.5799998</v>
      </c>
      <c r="AJ114" s="34" t="s">
        <v>4652</v>
      </c>
      <c r="AK114" s="32">
        <v>86239.77</v>
      </c>
      <c r="AL114"/>
    </row>
    <row r="115" spans="22:38" x14ac:dyDescent="0.35">
      <c r="V115" s="35" t="s">
        <v>1217</v>
      </c>
      <c r="W115" s="35">
        <v>248</v>
      </c>
      <c r="AJ115" s="34" t="s">
        <v>5699</v>
      </c>
      <c r="AK115" s="32">
        <v>147660.29</v>
      </c>
      <c r="AL115"/>
    </row>
    <row r="116" spans="22:38" x14ac:dyDescent="0.35">
      <c r="V116" s="35" t="s">
        <v>2310</v>
      </c>
      <c r="W116" s="35">
        <v>370</v>
      </c>
      <c r="AJ116" s="34" t="s">
        <v>5692</v>
      </c>
      <c r="AK116" s="32">
        <v>1146918.08</v>
      </c>
      <c r="AL116"/>
    </row>
    <row r="117" spans="22:38" x14ac:dyDescent="0.35">
      <c r="V117" s="35" t="s">
        <v>3782</v>
      </c>
      <c r="W117" s="35">
        <v>294</v>
      </c>
      <c r="AJ117" s="34" t="s">
        <v>5276</v>
      </c>
      <c r="AK117" s="32">
        <v>2281105.91</v>
      </c>
      <c r="AL117"/>
    </row>
    <row r="118" spans="22:38" x14ac:dyDescent="0.35">
      <c r="V118" s="35" t="s">
        <v>128</v>
      </c>
      <c r="W118" s="35">
        <v>152</v>
      </c>
      <c r="AJ118" s="34" t="s">
        <v>4500</v>
      </c>
      <c r="AK118" s="32">
        <v>847396.91</v>
      </c>
      <c r="AL118"/>
    </row>
    <row r="119" spans="22:38" x14ac:dyDescent="0.35">
      <c r="V119" s="35" t="s">
        <v>647</v>
      </c>
      <c r="W119" s="35">
        <v>172</v>
      </c>
      <c r="AJ119" s="34" t="s">
        <v>4746</v>
      </c>
      <c r="AK119" s="32">
        <v>690515.12</v>
      </c>
      <c r="AL119"/>
    </row>
    <row r="120" spans="22:38" x14ac:dyDescent="0.35">
      <c r="V120" s="35" t="s">
        <v>2512</v>
      </c>
      <c r="W120" s="35">
        <v>19</v>
      </c>
      <c r="AJ120" s="34" t="s">
        <v>5253</v>
      </c>
      <c r="AK120" s="32">
        <v>28139.82</v>
      </c>
      <c r="AL120"/>
    </row>
    <row r="121" spans="22:38" x14ac:dyDescent="0.35">
      <c r="V121" s="35" t="s">
        <v>1829</v>
      </c>
      <c r="W121" s="35">
        <v>474</v>
      </c>
      <c r="AJ121" s="34" t="s">
        <v>4886</v>
      </c>
      <c r="AK121" s="32">
        <v>953701.80999999994</v>
      </c>
      <c r="AL121"/>
    </row>
    <row r="122" spans="22:38" x14ac:dyDescent="0.35">
      <c r="V122" s="35" t="s">
        <v>1415</v>
      </c>
      <c r="W122" s="35">
        <v>300</v>
      </c>
      <c r="AJ122" s="34" t="s">
        <v>4821</v>
      </c>
      <c r="AK122" s="32">
        <v>975492.1100000001</v>
      </c>
      <c r="AL122"/>
    </row>
    <row r="123" spans="22:38" x14ac:dyDescent="0.35">
      <c r="V123" s="35" t="s">
        <v>4096</v>
      </c>
      <c r="W123" s="35">
        <v>444</v>
      </c>
      <c r="AJ123" s="34" t="s">
        <v>5470</v>
      </c>
      <c r="AK123" s="32">
        <v>1007055.25</v>
      </c>
      <c r="AL123"/>
    </row>
    <row r="124" spans="22:38" x14ac:dyDescent="0.35">
      <c r="V124" s="35" t="s">
        <v>3169</v>
      </c>
      <c r="W124" s="35">
        <v>170</v>
      </c>
      <c r="AJ124" s="34" t="s">
        <v>4454</v>
      </c>
      <c r="AK124" s="32">
        <v>1540037.6500000001</v>
      </c>
      <c r="AL124"/>
    </row>
    <row r="125" spans="22:38" x14ac:dyDescent="0.35">
      <c r="V125" s="35" t="s">
        <v>1887</v>
      </c>
      <c r="W125" s="35">
        <v>152</v>
      </c>
      <c r="AJ125" s="34" t="s">
        <v>5048</v>
      </c>
      <c r="AK125" s="32">
        <v>1263841.21</v>
      </c>
      <c r="AL125"/>
    </row>
    <row r="126" spans="22:38" x14ac:dyDescent="0.35">
      <c r="V126" s="35" t="s">
        <v>3579</v>
      </c>
      <c r="W126" s="35">
        <v>327</v>
      </c>
      <c r="AJ126" s="34" t="s">
        <v>5370</v>
      </c>
      <c r="AK126" s="32">
        <v>2105859.59</v>
      </c>
      <c r="AL126"/>
    </row>
    <row r="127" spans="22:38" x14ac:dyDescent="0.35">
      <c r="V127" s="35" t="s">
        <v>2307</v>
      </c>
      <c r="W127" s="35">
        <v>483</v>
      </c>
      <c r="AJ127" s="34" t="s">
        <v>6274</v>
      </c>
      <c r="AK127" s="32">
        <v>682163.83000000007</v>
      </c>
      <c r="AL127"/>
    </row>
    <row r="128" spans="22:38" x14ac:dyDescent="0.35">
      <c r="V128" s="35" t="s">
        <v>1921</v>
      </c>
      <c r="W128" s="35">
        <v>303</v>
      </c>
      <c r="AJ128" s="34" t="s">
        <v>4534</v>
      </c>
      <c r="AK128" s="32">
        <v>876528.46</v>
      </c>
      <c r="AL128"/>
    </row>
    <row r="129" spans="22:38" x14ac:dyDescent="0.35">
      <c r="V129" s="35" t="s">
        <v>1950</v>
      </c>
      <c r="W129" s="35">
        <v>129</v>
      </c>
      <c r="AJ129" s="34" t="s">
        <v>5195</v>
      </c>
      <c r="AK129" s="32">
        <v>1474187.4</v>
      </c>
      <c r="AL129"/>
    </row>
    <row r="130" spans="22:38" x14ac:dyDescent="0.35">
      <c r="V130" s="35" t="s">
        <v>257</v>
      </c>
      <c r="W130" s="35">
        <v>2</v>
      </c>
      <c r="AJ130" s="34" t="s">
        <v>5666</v>
      </c>
      <c r="AK130" s="32">
        <v>1013192.39</v>
      </c>
      <c r="AL130"/>
    </row>
    <row r="131" spans="22:38" x14ac:dyDescent="0.35">
      <c r="V131" s="35" t="s">
        <v>343</v>
      </c>
      <c r="W131" s="35">
        <v>432</v>
      </c>
      <c r="AJ131" s="34" t="s">
        <v>6155</v>
      </c>
      <c r="AK131" s="32">
        <v>911256.56</v>
      </c>
      <c r="AL131"/>
    </row>
    <row r="132" spans="22:38" x14ac:dyDescent="0.35">
      <c r="V132" s="35" t="s">
        <v>2428</v>
      </c>
      <c r="W132" s="35">
        <v>359</v>
      </c>
      <c r="AJ132" s="34" t="s">
        <v>6122</v>
      </c>
      <c r="AK132" s="32">
        <v>1193141.7</v>
      </c>
      <c r="AL132"/>
    </row>
    <row r="133" spans="22:38" x14ac:dyDescent="0.35">
      <c r="V133" s="35" t="s">
        <v>2298</v>
      </c>
      <c r="W133" s="35">
        <v>67</v>
      </c>
      <c r="AJ133" s="34" t="s">
        <v>5275</v>
      </c>
      <c r="AK133" s="32">
        <v>1987523.3699999999</v>
      </c>
      <c r="AL133"/>
    </row>
    <row r="134" spans="22:38" x14ac:dyDescent="0.35">
      <c r="V134" s="35" t="s">
        <v>3102</v>
      </c>
      <c r="W134" s="35">
        <v>86</v>
      </c>
      <c r="AJ134" s="34" t="s">
        <v>4447</v>
      </c>
      <c r="AK134" s="32">
        <v>927165.56</v>
      </c>
      <c r="AL134"/>
    </row>
    <row r="135" spans="22:38" x14ac:dyDescent="0.35">
      <c r="V135" s="35" t="s">
        <v>4267</v>
      </c>
      <c r="W135" s="35">
        <v>52</v>
      </c>
      <c r="AJ135" s="34" t="s">
        <v>5327</v>
      </c>
      <c r="AK135" s="32">
        <v>1480256.1099999999</v>
      </c>
      <c r="AL135"/>
    </row>
    <row r="136" spans="22:38" x14ac:dyDescent="0.35">
      <c r="V136" s="35" t="s">
        <v>665</v>
      </c>
      <c r="W136" s="35">
        <v>114</v>
      </c>
      <c r="AD136"/>
      <c r="AE136"/>
      <c r="AJ136" s="34" t="s">
        <v>6049</v>
      </c>
      <c r="AK136" s="32">
        <v>1054262.04</v>
      </c>
      <c r="AL136"/>
    </row>
    <row r="137" spans="22:38" x14ac:dyDescent="0.35">
      <c r="V137" s="35" t="s">
        <v>1175</v>
      </c>
      <c r="W137" s="35">
        <v>6</v>
      </c>
      <c r="AD137"/>
      <c r="AE137"/>
      <c r="AJ137" s="34" t="s">
        <v>5128</v>
      </c>
      <c r="AK137" s="32">
        <v>1742412.54</v>
      </c>
      <c r="AL137"/>
    </row>
    <row r="138" spans="22:38" x14ac:dyDescent="0.35">
      <c r="V138" s="35" t="s">
        <v>2412</v>
      </c>
      <c r="W138" s="35">
        <v>144</v>
      </c>
      <c r="AD138"/>
      <c r="AE138"/>
      <c r="AJ138" s="34" t="s">
        <v>4385</v>
      </c>
      <c r="AK138" s="32">
        <v>1493418.0699999998</v>
      </c>
      <c r="AL138"/>
    </row>
    <row r="139" spans="22:38" x14ac:dyDescent="0.35">
      <c r="V139" s="35" t="s">
        <v>695</v>
      </c>
      <c r="W139" s="35">
        <v>241</v>
      </c>
      <c r="AD139"/>
      <c r="AE139"/>
      <c r="AJ139" s="34" t="s">
        <v>5688</v>
      </c>
      <c r="AK139" s="32">
        <v>285736.71000000002</v>
      </c>
      <c r="AL139"/>
    </row>
    <row r="140" spans="22:38" x14ac:dyDescent="0.35">
      <c r="V140" s="35" t="s">
        <v>1768</v>
      </c>
      <c r="W140" s="35">
        <v>280</v>
      </c>
      <c r="AD140"/>
      <c r="AE140"/>
      <c r="AJ140" s="34" t="s">
        <v>4984</v>
      </c>
      <c r="AK140" s="32">
        <v>604908.84</v>
      </c>
      <c r="AL140"/>
    </row>
    <row r="141" spans="22:38" x14ac:dyDescent="0.35">
      <c r="V141" s="35" t="s">
        <v>1296</v>
      </c>
      <c r="W141" s="35">
        <v>493</v>
      </c>
      <c r="AD141"/>
      <c r="AE141"/>
      <c r="AJ141" s="34" t="s">
        <v>4561</v>
      </c>
      <c r="AK141" s="32">
        <v>205732.37999999998</v>
      </c>
      <c r="AL141"/>
    </row>
    <row r="142" spans="22:38" x14ac:dyDescent="0.35">
      <c r="V142" s="35" t="s">
        <v>3403</v>
      </c>
      <c r="W142" s="35">
        <v>422</v>
      </c>
      <c r="AD142"/>
      <c r="AE142"/>
      <c r="AJ142" s="34" t="s">
        <v>5917</v>
      </c>
      <c r="AK142" s="32">
        <v>3483131.35</v>
      </c>
      <c r="AL142"/>
    </row>
    <row r="143" spans="22:38" x14ac:dyDescent="0.35">
      <c r="V143" s="35" t="s">
        <v>1754</v>
      </c>
      <c r="W143" s="35">
        <v>85</v>
      </c>
      <c r="AD143"/>
      <c r="AE143"/>
      <c r="AJ143" s="34" t="s">
        <v>4858</v>
      </c>
      <c r="AK143" s="32">
        <v>833218.82000000007</v>
      </c>
      <c r="AL143"/>
    </row>
    <row r="144" spans="22:38" x14ac:dyDescent="0.35">
      <c r="V144" s="35" t="s">
        <v>992</v>
      </c>
      <c r="W144" s="35">
        <v>252</v>
      </c>
      <c r="AD144"/>
      <c r="AE144"/>
      <c r="AJ144" s="34" t="s">
        <v>4748</v>
      </c>
      <c r="AK144" s="32">
        <v>181903.96000000002</v>
      </c>
      <c r="AL144"/>
    </row>
    <row r="145" spans="22:38" x14ac:dyDescent="0.35">
      <c r="V145" s="35" t="s">
        <v>2586</v>
      </c>
      <c r="W145" s="35">
        <v>322</v>
      </c>
      <c r="AD145"/>
      <c r="AE145"/>
      <c r="AJ145" s="34" t="s">
        <v>5939</v>
      </c>
      <c r="AK145" s="32">
        <v>366599.94</v>
      </c>
      <c r="AL145"/>
    </row>
    <row r="146" spans="22:38" x14ac:dyDescent="0.35">
      <c r="V146" s="35" t="s">
        <v>3314</v>
      </c>
      <c r="W146" s="35">
        <v>73</v>
      </c>
      <c r="AD146"/>
      <c r="AE146"/>
      <c r="AJ146" s="34" t="s">
        <v>5864</v>
      </c>
      <c r="AK146" s="32">
        <v>1141017.9600000002</v>
      </c>
      <c r="AL146"/>
    </row>
    <row r="147" spans="22:38" x14ac:dyDescent="0.35">
      <c r="V147" s="35" t="s">
        <v>2029</v>
      </c>
      <c r="W147" s="35">
        <v>104</v>
      </c>
      <c r="AD147"/>
      <c r="AE147"/>
      <c r="AJ147" s="34" t="s">
        <v>6029</v>
      </c>
      <c r="AK147" s="32">
        <v>81903.960000000006</v>
      </c>
      <c r="AL147"/>
    </row>
    <row r="148" spans="22:38" x14ac:dyDescent="0.35">
      <c r="V148" s="35" t="s">
        <v>3587</v>
      </c>
      <c r="W148" s="35">
        <v>378</v>
      </c>
      <c r="AD148"/>
      <c r="AE148"/>
      <c r="AJ148" s="34" t="s">
        <v>5583</v>
      </c>
      <c r="AK148" s="32">
        <v>1049910.18</v>
      </c>
      <c r="AL148"/>
    </row>
    <row r="149" spans="22:38" x14ac:dyDescent="0.35">
      <c r="V149" s="35" t="s">
        <v>2084</v>
      </c>
      <c r="W149" s="35">
        <v>380</v>
      </c>
      <c r="AD149"/>
      <c r="AE149"/>
      <c r="AJ149" s="34" t="s">
        <v>6142</v>
      </c>
      <c r="AK149" s="32">
        <v>1054176.3</v>
      </c>
      <c r="AL149"/>
    </row>
    <row r="150" spans="22:38" x14ac:dyDescent="0.35">
      <c r="V150" s="35" t="s">
        <v>2126</v>
      </c>
      <c r="W150" s="35">
        <v>242</v>
      </c>
      <c r="AD150"/>
      <c r="AE150"/>
      <c r="AJ150" s="34" t="s">
        <v>5984</v>
      </c>
      <c r="AK150" s="32">
        <v>1709061.2799999998</v>
      </c>
      <c r="AL150"/>
    </row>
    <row r="151" spans="22:38" x14ac:dyDescent="0.35">
      <c r="V151" s="35" t="s">
        <v>1880</v>
      </c>
      <c r="W151" s="35">
        <v>280</v>
      </c>
      <c r="AD151"/>
      <c r="AE151"/>
      <c r="AJ151" s="34" t="s">
        <v>4747</v>
      </c>
      <c r="AK151" s="32">
        <v>2505805.89</v>
      </c>
      <c r="AL151"/>
    </row>
    <row r="152" spans="22:38" x14ac:dyDescent="0.35">
      <c r="V152" s="35" t="s">
        <v>1633</v>
      </c>
      <c r="W152" s="35">
        <v>50</v>
      </c>
      <c r="AD152"/>
      <c r="AE152"/>
      <c r="AJ152" s="34" t="s">
        <v>4396</v>
      </c>
      <c r="AK152" s="32">
        <v>314937.01</v>
      </c>
      <c r="AL152"/>
    </row>
    <row r="153" spans="22:38" x14ac:dyDescent="0.35">
      <c r="V153" s="35" t="s">
        <v>2565</v>
      </c>
      <c r="W153" s="35">
        <v>213</v>
      </c>
      <c r="AD153"/>
      <c r="AE153"/>
      <c r="AJ153" s="34" t="s">
        <v>4869</v>
      </c>
      <c r="AK153" s="32">
        <v>1760174.6400000001</v>
      </c>
      <c r="AL153"/>
    </row>
    <row r="154" spans="22:38" x14ac:dyDescent="0.35">
      <c r="V154" s="35" t="s">
        <v>2673</v>
      </c>
      <c r="W154" s="35">
        <v>380</v>
      </c>
      <c r="AD154"/>
      <c r="AE154"/>
      <c r="AJ154" s="34" t="s">
        <v>4618</v>
      </c>
      <c r="AK154" s="32">
        <v>26475.15</v>
      </c>
      <c r="AL154"/>
    </row>
    <row r="155" spans="22:38" x14ac:dyDescent="0.35">
      <c r="V155" s="35" t="s">
        <v>3077</v>
      </c>
      <c r="W155" s="35">
        <v>94</v>
      </c>
      <c r="AD155"/>
      <c r="AE155"/>
      <c r="AJ155" s="34" t="s">
        <v>5674</v>
      </c>
      <c r="AK155" s="32">
        <v>1165539.02</v>
      </c>
      <c r="AL155"/>
    </row>
    <row r="156" spans="22:38" x14ac:dyDescent="0.35">
      <c r="V156" s="35" t="s">
        <v>2151</v>
      </c>
      <c r="W156" s="35">
        <v>432</v>
      </c>
      <c r="AD156"/>
      <c r="AE156"/>
      <c r="AJ156" s="34" t="s">
        <v>5024</v>
      </c>
      <c r="AK156" s="32">
        <v>1542544.92</v>
      </c>
      <c r="AL156"/>
    </row>
    <row r="157" spans="22:38" x14ac:dyDescent="0.35">
      <c r="V157" s="35" t="s">
        <v>3520</v>
      </c>
      <c r="W157" s="35">
        <v>110</v>
      </c>
      <c r="AD157"/>
      <c r="AE157"/>
      <c r="AJ157" s="34" t="s">
        <v>5457</v>
      </c>
      <c r="AK157" s="32">
        <v>1478649.39</v>
      </c>
      <c r="AL157"/>
    </row>
    <row r="158" spans="22:38" x14ac:dyDescent="0.35">
      <c r="V158" s="35" t="s">
        <v>2947</v>
      </c>
      <c r="W158" s="35">
        <v>307</v>
      </c>
      <c r="AD158"/>
      <c r="AE158"/>
      <c r="AJ158" s="34" t="s">
        <v>5429</v>
      </c>
      <c r="AK158" s="32">
        <v>784658.07000000007</v>
      </c>
      <c r="AL158"/>
    </row>
    <row r="159" spans="22:38" x14ac:dyDescent="0.35">
      <c r="V159" s="35" t="s">
        <v>853</v>
      </c>
      <c r="W159" s="35">
        <v>314</v>
      </c>
      <c r="AD159"/>
      <c r="AE159"/>
      <c r="AJ159" s="34" t="s">
        <v>6074</v>
      </c>
      <c r="AK159" s="32">
        <v>581584.08000000007</v>
      </c>
      <c r="AL159"/>
    </row>
    <row r="160" spans="22:38" x14ac:dyDescent="0.35">
      <c r="V160" s="35" t="s">
        <v>4071</v>
      </c>
      <c r="W160" s="35">
        <v>293</v>
      </c>
      <c r="AD160"/>
      <c r="AE160"/>
      <c r="AJ160" s="34" t="s">
        <v>5221</v>
      </c>
      <c r="AK160" s="32">
        <v>837513.99</v>
      </c>
      <c r="AL160"/>
    </row>
    <row r="161" spans="22:38" x14ac:dyDescent="0.35">
      <c r="V161" s="35" t="s">
        <v>1775</v>
      </c>
      <c r="W161" s="35">
        <v>340</v>
      </c>
      <c r="AD161"/>
      <c r="AE161"/>
      <c r="AJ161" s="34" t="s">
        <v>5511</v>
      </c>
      <c r="AK161" s="32">
        <v>106248.94</v>
      </c>
      <c r="AL161"/>
    </row>
    <row r="162" spans="22:38" x14ac:dyDescent="0.35">
      <c r="V162" s="35" t="s">
        <v>3462</v>
      </c>
      <c r="W162" s="35">
        <v>154</v>
      </c>
      <c r="AD162"/>
      <c r="AE162"/>
      <c r="AJ162" s="34" t="s">
        <v>4955</v>
      </c>
      <c r="AK162" s="32">
        <v>2902522.7</v>
      </c>
      <c r="AL162"/>
    </row>
    <row r="163" spans="22:38" x14ac:dyDescent="0.35">
      <c r="V163" s="35" t="s">
        <v>3505</v>
      </c>
      <c r="W163" s="35">
        <v>178</v>
      </c>
      <c r="AD163"/>
      <c r="AE163"/>
      <c r="AJ163" s="34" t="s">
        <v>4970</v>
      </c>
      <c r="AK163" s="32">
        <v>1647766.1600000001</v>
      </c>
      <c r="AL163"/>
    </row>
    <row r="164" spans="22:38" x14ac:dyDescent="0.35">
      <c r="V164" s="35" t="s">
        <v>1849</v>
      </c>
      <c r="W164" s="35">
        <v>491</v>
      </c>
      <c r="AD164"/>
      <c r="AE164"/>
      <c r="AJ164" s="34" t="s">
        <v>6222</v>
      </c>
      <c r="AK164" s="32">
        <v>768533.34000000008</v>
      </c>
      <c r="AL164"/>
    </row>
    <row r="165" spans="22:38" x14ac:dyDescent="0.35">
      <c r="V165" s="35" t="s">
        <v>877</v>
      </c>
      <c r="W165" s="35">
        <v>377</v>
      </c>
      <c r="AD165"/>
      <c r="AE165"/>
      <c r="AJ165" s="34" t="s">
        <v>5485</v>
      </c>
      <c r="AK165" s="32">
        <v>2361506.8800000004</v>
      </c>
      <c r="AL165"/>
    </row>
    <row r="166" spans="22:38" x14ac:dyDescent="0.35">
      <c r="V166" s="35" t="s">
        <v>138</v>
      </c>
      <c r="W166" s="35">
        <v>490</v>
      </c>
      <c r="AD166"/>
      <c r="AE166"/>
      <c r="AJ166" s="34" t="s">
        <v>5042</v>
      </c>
      <c r="AK166" s="32">
        <v>1026094.5</v>
      </c>
      <c r="AL166"/>
    </row>
    <row r="167" spans="22:38" x14ac:dyDescent="0.35">
      <c r="V167" s="35" t="s">
        <v>3349</v>
      </c>
      <c r="W167" s="35">
        <v>35</v>
      </c>
      <c r="AD167"/>
      <c r="AE167"/>
      <c r="AJ167" s="34" t="s">
        <v>5095</v>
      </c>
      <c r="AK167" s="32">
        <v>723051.63000000012</v>
      </c>
      <c r="AL167"/>
    </row>
    <row r="168" spans="22:38" x14ac:dyDescent="0.35">
      <c r="V168" s="35" t="s">
        <v>4092</v>
      </c>
      <c r="W168" s="35">
        <v>155</v>
      </c>
      <c r="AD168"/>
      <c r="AE168"/>
      <c r="AJ168" s="34" t="s">
        <v>4924</v>
      </c>
      <c r="AK168" s="32">
        <v>957007.11</v>
      </c>
      <c r="AL168"/>
    </row>
    <row r="169" spans="22:38" x14ac:dyDescent="0.35">
      <c r="V169" s="35" t="s">
        <v>2075</v>
      </c>
      <c r="W169" s="35">
        <v>94</v>
      </c>
      <c r="AD169"/>
      <c r="AE169"/>
      <c r="AJ169" s="34" t="s">
        <v>5587</v>
      </c>
      <c r="AK169" s="32">
        <v>3465813.69</v>
      </c>
      <c r="AL169"/>
    </row>
    <row r="170" spans="22:38" x14ac:dyDescent="0.35">
      <c r="V170" s="35" t="s">
        <v>1204</v>
      </c>
      <c r="W170" s="35">
        <v>150</v>
      </c>
      <c r="AD170"/>
      <c r="AE170"/>
      <c r="AJ170" s="34" t="s">
        <v>5347</v>
      </c>
      <c r="AK170" s="32">
        <v>1476292.34</v>
      </c>
      <c r="AL170"/>
    </row>
    <row r="171" spans="22:38" x14ac:dyDescent="0.35">
      <c r="V171" s="35" t="s">
        <v>2348</v>
      </c>
      <c r="W171" s="35">
        <v>473</v>
      </c>
      <c r="AD171"/>
      <c r="AE171"/>
      <c r="AJ171" s="34" t="s">
        <v>4815</v>
      </c>
      <c r="AK171" s="32">
        <v>1774521.7400000002</v>
      </c>
      <c r="AL171"/>
    </row>
    <row r="172" spans="22:38" x14ac:dyDescent="0.35">
      <c r="V172" s="35" t="s">
        <v>1300</v>
      </c>
      <c r="W172" s="35">
        <v>132</v>
      </c>
      <c r="AD172"/>
      <c r="AE172"/>
      <c r="AJ172" s="34" t="s">
        <v>4684</v>
      </c>
      <c r="AK172" s="32">
        <v>184014.09</v>
      </c>
      <c r="AL172"/>
    </row>
    <row r="173" spans="22:38" x14ac:dyDescent="0.35">
      <c r="V173" s="35" t="s">
        <v>2998</v>
      </c>
      <c r="W173" s="35">
        <v>443</v>
      </c>
      <c r="AD173"/>
      <c r="AE173"/>
      <c r="AJ173" s="34" t="s">
        <v>4963</v>
      </c>
      <c r="AK173" s="32">
        <v>1189725.3099999998</v>
      </c>
      <c r="AL173"/>
    </row>
    <row r="174" spans="22:38" x14ac:dyDescent="0.35">
      <c r="V174" s="35" t="s">
        <v>559</v>
      </c>
      <c r="W174" s="35">
        <v>103</v>
      </c>
      <c r="AD174"/>
      <c r="AE174"/>
      <c r="AJ174" s="34" t="s">
        <v>4581</v>
      </c>
      <c r="AK174" s="32">
        <v>1083275.78</v>
      </c>
      <c r="AL174"/>
    </row>
    <row r="175" spans="22:38" x14ac:dyDescent="0.35">
      <c r="V175" s="35" t="s">
        <v>3172</v>
      </c>
      <c r="W175" s="35">
        <v>27</v>
      </c>
      <c r="AD175"/>
      <c r="AE175"/>
      <c r="AJ175" s="34" t="s">
        <v>4444</v>
      </c>
      <c r="AK175" s="32">
        <v>1804940.0499999998</v>
      </c>
      <c r="AL175"/>
    </row>
    <row r="176" spans="22:38" x14ac:dyDescent="0.35">
      <c r="V176" s="35" t="s">
        <v>2827</v>
      </c>
      <c r="W176" s="35">
        <v>194</v>
      </c>
      <c r="AD176"/>
      <c r="AE176"/>
      <c r="AJ176" s="34" t="s">
        <v>5059</v>
      </c>
      <c r="AK176" s="32">
        <v>176557.01</v>
      </c>
      <c r="AL176"/>
    </row>
    <row r="177" spans="22:38" x14ac:dyDescent="0.35">
      <c r="V177" s="35" t="s">
        <v>3662</v>
      </c>
      <c r="W177" s="35">
        <v>175</v>
      </c>
      <c r="AD177"/>
      <c r="AE177"/>
      <c r="AJ177" s="34" t="s">
        <v>5636</v>
      </c>
      <c r="AK177" s="32">
        <v>822103.5</v>
      </c>
      <c r="AL177"/>
    </row>
    <row r="178" spans="22:38" x14ac:dyDescent="0.35">
      <c r="V178" s="35" t="s">
        <v>453</v>
      </c>
      <c r="W178" s="35">
        <v>139</v>
      </c>
      <c r="AD178"/>
      <c r="AE178"/>
      <c r="AJ178" s="34" t="s">
        <v>4625</v>
      </c>
      <c r="AK178" s="32">
        <v>2419731.8600000003</v>
      </c>
      <c r="AL178"/>
    </row>
    <row r="179" spans="22:38" x14ac:dyDescent="0.35">
      <c r="V179" s="35" t="s">
        <v>2982</v>
      </c>
      <c r="W179" s="35">
        <v>181</v>
      </c>
      <c r="AD179"/>
      <c r="AE179"/>
      <c r="AJ179" s="34" t="s">
        <v>6223</v>
      </c>
      <c r="AK179" s="32">
        <v>324578.56</v>
      </c>
      <c r="AL179"/>
    </row>
    <row r="180" spans="22:38" x14ac:dyDescent="0.35">
      <c r="V180" s="35" t="s">
        <v>2838</v>
      </c>
      <c r="W180" s="35">
        <v>373</v>
      </c>
      <c r="AD180"/>
      <c r="AE180"/>
      <c r="AJ180" s="34" t="s">
        <v>4690</v>
      </c>
      <c r="AK180" s="32">
        <v>1740373.68</v>
      </c>
      <c r="AL180"/>
    </row>
    <row r="181" spans="22:38" x14ac:dyDescent="0.35">
      <c r="V181" s="35" t="s">
        <v>2925</v>
      </c>
      <c r="W181" s="35">
        <v>302</v>
      </c>
      <c r="AD181"/>
      <c r="AE181"/>
      <c r="AJ181" s="34" t="s">
        <v>5612</v>
      </c>
      <c r="AK181" s="32">
        <v>452666.94</v>
      </c>
      <c r="AL181"/>
    </row>
    <row r="182" spans="22:38" x14ac:dyDescent="0.35">
      <c r="V182" s="35" t="s">
        <v>2376</v>
      </c>
      <c r="W182" s="35">
        <v>398</v>
      </c>
      <c r="AD182"/>
      <c r="AE182"/>
      <c r="AJ182" s="34" t="s">
        <v>4802</v>
      </c>
      <c r="AK182" s="32">
        <v>1649589.7</v>
      </c>
      <c r="AL182"/>
    </row>
    <row r="183" spans="22:38" x14ac:dyDescent="0.35">
      <c r="V183" s="35" t="s">
        <v>864</v>
      </c>
      <c r="W183" s="35">
        <v>327</v>
      </c>
      <c r="AD183"/>
      <c r="AE183"/>
      <c r="AJ183" s="34" t="s">
        <v>4688</v>
      </c>
      <c r="AK183" s="32">
        <v>882239.09999999986</v>
      </c>
      <c r="AL183"/>
    </row>
    <row r="184" spans="22:38" x14ac:dyDescent="0.35">
      <c r="V184" s="35" t="s">
        <v>3070</v>
      </c>
      <c r="W184" s="35">
        <v>200</v>
      </c>
      <c r="AD184"/>
      <c r="AE184"/>
      <c r="AJ184" s="34" t="s">
        <v>4695</v>
      </c>
      <c r="AK184" s="32">
        <v>1654648.78</v>
      </c>
      <c r="AL184"/>
    </row>
    <row r="185" spans="22:38" x14ac:dyDescent="0.35">
      <c r="V185" s="35" t="s">
        <v>967</v>
      </c>
      <c r="W185" s="35">
        <v>179</v>
      </c>
      <c r="AD185"/>
      <c r="AE185"/>
      <c r="AJ185" s="34" t="s">
        <v>5049</v>
      </c>
      <c r="AK185" s="32">
        <v>2679978.15</v>
      </c>
      <c r="AL185"/>
    </row>
    <row r="186" spans="22:38" x14ac:dyDescent="0.35">
      <c r="V186" s="35" t="s">
        <v>4286</v>
      </c>
      <c r="W186" s="35">
        <v>169</v>
      </c>
      <c r="AD186"/>
      <c r="AE186"/>
      <c r="AJ186" s="34" t="s">
        <v>5595</v>
      </c>
      <c r="AK186" s="32">
        <v>1754175.4</v>
      </c>
      <c r="AL186"/>
    </row>
    <row r="187" spans="22:38" x14ac:dyDescent="0.35">
      <c r="V187" s="35" t="s">
        <v>1099</v>
      </c>
      <c r="W187" s="35">
        <v>330</v>
      </c>
      <c r="AD187"/>
      <c r="AE187"/>
      <c r="AJ187" s="34" t="s">
        <v>6250</v>
      </c>
      <c r="AK187" s="32">
        <v>864972.24000000011</v>
      </c>
      <c r="AL187"/>
    </row>
    <row r="188" spans="22:38" x14ac:dyDescent="0.35">
      <c r="V188" s="35" t="s">
        <v>3126</v>
      </c>
      <c r="W188" s="35">
        <v>193</v>
      </c>
      <c r="AD188"/>
      <c r="AE188"/>
      <c r="AJ188" s="34" t="s">
        <v>6104</v>
      </c>
      <c r="AK188" s="32">
        <v>183666.56</v>
      </c>
      <c r="AL188"/>
    </row>
    <row r="189" spans="22:38" x14ac:dyDescent="0.35">
      <c r="V189" s="35" t="s">
        <v>1134</v>
      </c>
      <c r="W189" s="35">
        <v>433</v>
      </c>
      <c r="AD189"/>
      <c r="AE189"/>
      <c r="AJ189" s="34" t="s">
        <v>5697</v>
      </c>
      <c r="AK189" s="32">
        <v>194455.9</v>
      </c>
      <c r="AL189"/>
    </row>
    <row r="190" spans="22:38" x14ac:dyDescent="0.35">
      <c r="V190" s="35" t="s">
        <v>1283</v>
      </c>
      <c r="W190" s="35">
        <v>111</v>
      </c>
      <c r="AD190"/>
      <c r="AE190"/>
      <c r="AJ190" s="34" t="s">
        <v>5318</v>
      </c>
      <c r="AK190" s="32">
        <v>995095.34</v>
      </c>
      <c r="AL190"/>
    </row>
    <row r="191" spans="22:38" x14ac:dyDescent="0.35">
      <c r="V191" s="35" t="s">
        <v>1932</v>
      </c>
      <c r="W191" s="35">
        <v>381</v>
      </c>
      <c r="AD191"/>
      <c r="AE191"/>
      <c r="AJ191" s="34" t="s">
        <v>5844</v>
      </c>
      <c r="AK191" s="32">
        <v>1494003.52</v>
      </c>
      <c r="AL191"/>
    </row>
    <row r="192" spans="22:38" x14ac:dyDescent="0.35">
      <c r="V192" s="35" t="s">
        <v>1637</v>
      </c>
      <c r="W192" s="35">
        <v>241</v>
      </c>
      <c r="AD192"/>
      <c r="AE192"/>
      <c r="AJ192" s="34" t="s">
        <v>5093</v>
      </c>
      <c r="AK192" s="32">
        <v>831431.69</v>
      </c>
      <c r="AL192"/>
    </row>
    <row r="193" spans="22:38" x14ac:dyDescent="0.35">
      <c r="V193" s="35" t="s">
        <v>2159</v>
      </c>
      <c r="W193" s="35">
        <v>456</v>
      </c>
      <c r="AD193"/>
      <c r="AE193"/>
      <c r="AJ193" s="34" t="s">
        <v>5920</v>
      </c>
      <c r="AK193" s="32">
        <v>12534.539999999999</v>
      </c>
      <c r="AL193"/>
    </row>
    <row r="194" spans="22:38" x14ac:dyDescent="0.35">
      <c r="V194" s="35" t="s">
        <v>2599</v>
      </c>
      <c r="W194" s="35">
        <v>455</v>
      </c>
      <c r="AD194"/>
      <c r="AE194"/>
      <c r="AJ194" s="34" t="s">
        <v>6113</v>
      </c>
      <c r="AK194" s="32">
        <v>534515.39999999991</v>
      </c>
      <c r="AL194"/>
    </row>
    <row r="195" spans="22:38" x14ac:dyDescent="0.35">
      <c r="V195" s="35" t="s">
        <v>3681</v>
      </c>
      <c r="W195" s="35">
        <v>451</v>
      </c>
      <c r="AD195"/>
      <c r="AE195"/>
      <c r="AJ195" s="34" t="s">
        <v>4641</v>
      </c>
      <c r="AK195" s="32">
        <v>969917.69</v>
      </c>
      <c r="AL195"/>
    </row>
    <row r="196" spans="22:38" x14ac:dyDescent="0.35">
      <c r="V196" s="35" t="s">
        <v>2713</v>
      </c>
      <c r="W196" s="35">
        <v>406</v>
      </c>
      <c r="AD196"/>
      <c r="AE196"/>
      <c r="AJ196" s="34" t="s">
        <v>5980</v>
      </c>
      <c r="AK196" s="32">
        <v>295072.75</v>
      </c>
      <c r="AL196"/>
    </row>
    <row r="197" spans="22:38" x14ac:dyDescent="0.35">
      <c r="V197" s="35" t="s">
        <v>4308</v>
      </c>
      <c r="W197" s="35">
        <v>223</v>
      </c>
      <c r="AD197"/>
      <c r="AE197"/>
      <c r="AJ197" s="34" t="s">
        <v>4942</v>
      </c>
      <c r="AK197" s="32">
        <v>566570.1</v>
      </c>
      <c r="AL197"/>
    </row>
    <row r="198" spans="22:38" x14ac:dyDescent="0.35">
      <c r="V198" s="35" t="s">
        <v>671</v>
      </c>
      <c r="W198" s="35">
        <v>258</v>
      </c>
      <c r="AD198"/>
      <c r="AE198"/>
      <c r="AJ198" s="34" t="s">
        <v>5693</v>
      </c>
      <c r="AK198" s="32">
        <v>905965.08</v>
      </c>
      <c r="AL198"/>
    </row>
    <row r="199" spans="22:38" x14ac:dyDescent="0.35">
      <c r="V199" s="35" t="s">
        <v>420</v>
      </c>
      <c r="W199" s="35">
        <v>227</v>
      </c>
      <c r="AD199"/>
      <c r="AE199"/>
      <c r="AJ199" s="34" t="s">
        <v>4638</v>
      </c>
      <c r="AK199" s="32">
        <v>117059.66</v>
      </c>
      <c r="AL199"/>
    </row>
    <row r="200" spans="22:38" x14ac:dyDescent="0.35">
      <c r="V200" s="35" t="s">
        <v>1148</v>
      </c>
      <c r="W200" s="35">
        <v>19</v>
      </c>
      <c r="AD200"/>
      <c r="AE200"/>
      <c r="AJ200" s="34" t="s">
        <v>6086</v>
      </c>
      <c r="AK200" s="32">
        <v>1365186.6600000001</v>
      </c>
      <c r="AL200"/>
    </row>
    <row r="201" spans="22:38" x14ac:dyDescent="0.35">
      <c r="V201" s="35" t="s">
        <v>1842</v>
      </c>
      <c r="W201" s="35">
        <v>459</v>
      </c>
      <c r="AD201"/>
      <c r="AE201"/>
      <c r="AJ201" s="34" t="s">
        <v>4756</v>
      </c>
      <c r="AK201" s="32">
        <v>916941.72000000009</v>
      </c>
      <c r="AL201"/>
    </row>
    <row r="202" spans="22:38" x14ac:dyDescent="0.35">
      <c r="V202" s="35" t="s">
        <v>891</v>
      </c>
      <c r="W202" s="35">
        <v>246</v>
      </c>
      <c r="AD202"/>
      <c r="AE202"/>
      <c r="AJ202" s="34" t="s">
        <v>5853</v>
      </c>
      <c r="AK202" s="32">
        <v>676153.0199999999</v>
      </c>
      <c r="AL202"/>
    </row>
    <row r="203" spans="22:38" x14ac:dyDescent="0.35">
      <c r="V203" s="35" t="s">
        <v>923</v>
      </c>
      <c r="W203" s="35">
        <v>311</v>
      </c>
      <c r="AD203"/>
      <c r="AE203"/>
      <c r="AJ203" s="34" t="s">
        <v>4634</v>
      </c>
      <c r="AK203" s="32">
        <v>566609.37</v>
      </c>
      <c r="AL203"/>
    </row>
    <row r="204" spans="22:38" x14ac:dyDescent="0.35">
      <c r="V204" s="35" t="s">
        <v>3945</v>
      </c>
      <c r="W204" s="35">
        <v>81</v>
      </c>
      <c r="AD204"/>
      <c r="AE204"/>
      <c r="AJ204" s="34" t="s">
        <v>5239</v>
      </c>
      <c r="AK204" s="32">
        <v>594958.21</v>
      </c>
      <c r="AL204"/>
    </row>
    <row r="205" spans="22:38" x14ac:dyDescent="0.35">
      <c r="V205" s="35" t="s">
        <v>835</v>
      </c>
      <c r="W205" s="35">
        <v>496</v>
      </c>
      <c r="AD205"/>
      <c r="AE205"/>
      <c r="AJ205" s="34" t="s">
        <v>4985</v>
      </c>
      <c r="AK205" s="32">
        <v>749558.15999999992</v>
      </c>
      <c r="AL205"/>
    </row>
    <row r="206" spans="22:38" x14ac:dyDescent="0.35">
      <c r="V206" s="35" t="s">
        <v>3766</v>
      </c>
      <c r="W206" s="35">
        <v>353</v>
      </c>
      <c r="AD206"/>
      <c r="AE206"/>
      <c r="AJ206" s="34" t="s">
        <v>5779</v>
      </c>
      <c r="AK206" s="32">
        <v>108742.70000000001</v>
      </c>
      <c r="AL206"/>
    </row>
    <row r="207" spans="22:38" x14ac:dyDescent="0.35">
      <c r="V207" s="35" t="s">
        <v>2446</v>
      </c>
      <c r="W207" s="35">
        <v>211</v>
      </c>
      <c r="AD207"/>
      <c r="AE207"/>
      <c r="AJ207" s="34" t="s">
        <v>5606</v>
      </c>
      <c r="AK207" s="32">
        <v>102025.03</v>
      </c>
      <c r="AL207"/>
    </row>
    <row r="208" spans="22:38" x14ac:dyDescent="0.35">
      <c r="V208" s="35" t="s">
        <v>3318</v>
      </c>
      <c r="W208" s="35">
        <v>247</v>
      </c>
      <c r="AD208"/>
      <c r="AE208"/>
      <c r="AJ208" s="34" t="s">
        <v>4683</v>
      </c>
      <c r="AK208" s="32">
        <v>157544.03</v>
      </c>
      <c r="AL208"/>
    </row>
    <row r="209" spans="22:38" x14ac:dyDescent="0.35">
      <c r="V209" s="35" t="s">
        <v>3074</v>
      </c>
      <c r="W209" s="35">
        <v>360</v>
      </c>
      <c r="AD209"/>
      <c r="AE209"/>
      <c r="AJ209" s="34" t="s">
        <v>5066</v>
      </c>
      <c r="AK209" s="32">
        <v>1258722.8299999998</v>
      </c>
      <c r="AL209"/>
    </row>
    <row r="210" spans="22:38" x14ac:dyDescent="0.35">
      <c r="V210" s="35" t="s">
        <v>2962</v>
      </c>
      <c r="W210" s="35">
        <v>467</v>
      </c>
      <c r="AD210"/>
      <c r="AE210"/>
      <c r="AJ210" s="34" t="s">
        <v>5639</v>
      </c>
      <c r="AK210" s="32">
        <v>261318.01</v>
      </c>
      <c r="AL210"/>
    </row>
    <row r="211" spans="22:38" x14ac:dyDescent="0.35">
      <c r="V211" s="35" t="s">
        <v>3407</v>
      </c>
      <c r="W211" s="35">
        <v>464</v>
      </c>
      <c r="AD211"/>
      <c r="AE211"/>
      <c r="AJ211" s="34" t="s">
        <v>5732</v>
      </c>
      <c r="AK211" s="32">
        <v>1431986.6600000001</v>
      </c>
      <c r="AL211"/>
    </row>
    <row r="212" spans="22:38" x14ac:dyDescent="0.35">
      <c r="V212" s="35" t="s">
        <v>1538</v>
      </c>
      <c r="W212" s="35">
        <v>329</v>
      </c>
      <c r="AD212"/>
      <c r="AE212"/>
      <c r="AJ212" s="34" t="s">
        <v>4512</v>
      </c>
      <c r="AK212" s="32">
        <v>847688.51</v>
      </c>
      <c r="AL212"/>
    </row>
    <row r="213" spans="22:38" x14ac:dyDescent="0.35">
      <c r="V213" s="35" t="s">
        <v>1778</v>
      </c>
      <c r="W213" s="35">
        <v>275</v>
      </c>
      <c r="AD213"/>
      <c r="AE213"/>
      <c r="AJ213" s="34" t="s">
        <v>4832</v>
      </c>
      <c r="AK213" s="32">
        <v>320916.75</v>
      </c>
      <c r="AL213"/>
    </row>
    <row r="214" spans="22:38" x14ac:dyDescent="0.35">
      <c r="V214" s="35" t="s">
        <v>3860</v>
      </c>
      <c r="W214" s="35">
        <v>176</v>
      </c>
      <c r="AD214"/>
      <c r="AE214"/>
      <c r="AJ214" s="34" t="s">
        <v>4529</v>
      </c>
      <c r="AK214" s="32">
        <v>2748434.29</v>
      </c>
      <c r="AL214"/>
    </row>
    <row r="215" spans="22:38" x14ac:dyDescent="0.35">
      <c r="V215" s="35" t="s">
        <v>722</v>
      </c>
      <c r="W215" s="35">
        <v>257</v>
      </c>
      <c r="AD215"/>
      <c r="AE215"/>
      <c r="AJ215" s="34" t="s">
        <v>5602</v>
      </c>
      <c r="AK215" s="32">
        <v>831431.5199999999</v>
      </c>
      <c r="AL215"/>
    </row>
    <row r="216" spans="22:38" x14ac:dyDescent="0.35">
      <c r="V216" s="35" t="s">
        <v>387</v>
      </c>
      <c r="W216" s="35">
        <v>364</v>
      </c>
      <c r="AD216"/>
      <c r="AE216"/>
      <c r="AJ216" s="34" t="s">
        <v>6212</v>
      </c>
      <c r="AK216" s="32">
        <v>112288.75</v>
      </c>
      <c r="AL216"/>
    </row>
    <row r="217" spans="22:38" x14ac:dyDescent="0.35">
      <c r="V217" s="35" t="s">
        <v>1810</v>
      </c>
      <c r="W217" s="35">
        <v>181</v>
      </c>
      <c r="AD217"/>
      <c r="AE217"/>
      <c r="AJ217" s="34" t="s">
        <v>5167</v>
      </c>
      <c r="AK217" s="32">
        <v>1267967.81</v>
      </c>
      <c r="AL217"/>
    </row>
    <row r="218" spans="22:38" x14ac:dyDescent="0.35">
      <c r="V218" s="35" t="s">
        <v>4315</v>
      </c>
      <c r="W218" s="35">
        <v>338</v>
      </c>
      <c r="AD218"/>
      <c r="AE218"/>
      <c r="AJ218" s="34" t="s">
        <v>4639</v>
      </c>
      <c r="AK218" s="32">
        <v>890119.38</v>
      </c>
      <c r="AL218"/>
    </row>
    <row r="219" spans="22:38" x14ac:dyDescent="0.35">
      <c r="V219" s="35" t="s">
        <v>476</v>
      </c>
      <c r="W219" s="35">
        <v>274</v>
      </c>
      <c r="AD219"/>
      <c r="AE219"/>
      <c r="AJ219" s="34" t="s">
        <v>5381</v>
      </c>
      <c r="AK219" s="32">
        <v>1106956.75</v>
      </c>
      <c r="AL219"/>
    </row>
    <row r="220" spans="22:38" x14ac:dyDescent="0.35">
      <c r="V220" s="35" t="s">
        <v>1418</v>
      </c>
      <c r="W220" s="35">
        <v>79</v>
      </c>
      <c r="AD220"/>
      <c r="AE220"/>
      <c r="AJ220" s="34" t="s">
        <v>4753</v>
      </c>
      <c r="AK220" s="32">
        <v>810342.27</v>
      </c>
      <c r="AL220"/>
    </row>
    <row r="221" spans="22:38" x14ac:dyDescent="0.35">
      <c r="V221" s="35" t="s">
        <v>904</v>
      </c>
      <c r="W221" s="35">
        <v>154</v>
      </c>
      <c r="AD221"/>
      <c r="AE221"/>
      <c r="AJ221" s="34" t="s">
        <v>4769</v>
      </c>
      <c r="AK221" s="32">
        <v>1019183.6100000001</v>
      </c>
      <c r="AL221"/>
    </row>
    <row r="222" spans="22:38" x14ac:dyDescent="0.35">
      <c r="V222" s="35" t="s">
        <v>2266</v>
      </c>
      <c r="W222" s="35">
        <v>444</v>
      </c>
      <c r="AD222"/>
      <c r="AE222"/>
      <c r="AJ222" s="34" t="s">
        <v>5052</v>
      </c>
      <c r="AK222" s="32">
        <v>463997.56</v>
      </c>
      <c r="AL222"/>
    </row>
    <row r="223" spans="22:38" x14ac:dyDescent="0.35">
      <c r="V223" s="35" t="s">
        <v>3295</v>
      </c>
      <c r="W223" s="35">
        <v>500</v>
      </c>
      <c r="AD223"/>
      <c r="AE223"/>
      <c r="AJ223" s="34" t="s">
        <v>4730</v>
      </c>
      <c r="AK223" s="32">
        <v>1653185.96</v>
      </c>
      <c r="AL223"/>
    </row>
    <row r="224" spans="22:38" x14ac:dyDescent="0.35">
      <c r="V224" s="35" t="s">
        <v>3718</v>
      </c>
      <c r="W224" s="35">
        <v>299</v>
      </c>
      <c r="AD224"/>
      <c r="AE224"/>
      <c r="AJ224" s="34" t="s">
        <v>4661</v>
      </c>
      <c r="AK224" s="32">
        <v>1811779.94</v>
      </c>
      <c r="AL224"/>
    </row>
    <row r="225" spans="22:38" x14ac:dyDescent="0.35">
      <c r="V225" s="35" t="s">
        <v>3198</v>
      </c>
      <c r="W225" s="35">
        <v>367</v>
      </c>
      <c r="AD225"/>
      <c r="AE225"/>
      <c r="AJ225" s="34" t="s">
        <v>5711</v>
      </c>
      <c r="AK225" s="32">
        <v>83940.569999999992</v>
      </c>
      <c r="AL225"/>
    </row>
    <row r="226" spans="22:38" x14ac:dyDescent="0.35">
      <c r="V226" s="35" t="s">
        <v>1027</v>
      </c>
      <c r="W226" s="35">
        <v>31</v>
      </c>
      <c r="AD226"/>
      <c r="AE226"/>
      <c r="AJ226" s="34" t="s">
        <v>5217</v>
      </c>
      <c r="AK226" s="32">
        <v>1425461.5699999998</v>
      </c>
      <c r="AL226"/>
    </row>
    <row r="227" spans="22:38" x14ac:dyDescent="0.35">
      <c r="V227" s="35" t="s">
        <v>1984</v>
      </c>
      <c r="W227" s="35">
        <v>192</v>
      </c>
      <c r="AD227"/>
      <c r="AE227"/>
      <c r="AJ227" s="34" t="s">
        <v>6011</v>
      </c>
      <c r="AK227" s="32">
        <v>481778.24000000005</v>
      </c>
      <c r="AL227"/>
    </row>
    <row r="228" spans="22:38" x14ac:dyDescent="0.35">
      <c r="V228" s="35" t="s">
        <v>2981</v>
      </c>
      <c r="W228" s="35">
        <v>252</v>
      </c>
      <c r="AD228"/>
      <c r="AE228"/>
      <c r="AJ228" s="34" t="s">
        <v>4587</v>
      </c>
      <c r="AK228" s="32">
        <v>1089076.3800000001</v>
      </c>
      <c r="AL228"/>
    </row>
    <row r="229" spans="22:38" x14ac:dyDescent="0.35">
      <c r="V229" s="35" t="s">
        <v>1642</v>
      </c>
      <c r="W229" s="35">
        <v>165</v>
      </c>
      <c r="AD229"/>
      <c r="AE229"/>
      <c r="AJ229" s="34" t="s">
        <v>5244</v>
      </c>
      <c r="AK229" s="32">
        <v>118974.67</v>
      </c>
      <c r="AL229"/>
    </row>
    <row r="230" spans="22:38" x14ac:dyDescent="0.35">
      <c r="V230" s="35" t="s">
        <v>2997</v>
      </c>
      <c r="W230" s="35">
        <v>21</v>
      </c>
      <c r="AD230"/>
      <c r="AE230"/>
      <c r="AJ230" s="34" t="s">
        <v>5408</v>
      </c>
      <c r="AK230" s="32">
        <v>942983.55</v>
      </c>
      <c r="AL230"/>
    </row>
    <row r="231" spans="22:38" x14ac:dyDescent="0.35">
      <c r="V231" s="35" t="s">
        <v>1785</v>
      </c>
      <c r="W231" s="35">
        <v>263</v>
      </c>
      <c r="AD231"/>
      <c r="AE231"/>
      <c r="AJ231" s="34" t="s">
        <v>4548</v>
      </c>
      <c r="AK231" s="32">
        <v>1068585.76</v>
      </c>
      <c r="AL231"/>
    </row>
    <row r="232" spans="22:38" x14ac:dyDescent="0.35">
      <c r="V232" s="35" t="s">
        <v>3451</v>
      </c>
      <c r="W232" s="35">
        <v>394</v>
      </c>
      <c r="AD232"/>
      <c r="AE232"/>
      <c r="AJ232" s="34" t="s">
        <v>4551</v>
      </c>
      <c r="AK232" s="32">
        <v>268171.26</v>
      </c>
      <c r="AL232"/>
    </row>
    <row r="233" spans="22:38" x14ac:dyDescent="0.35">
      <c r="V233" s="35" t="s">
        <v>3039</v>
      </c>
      <c r="W233" s="35">
        <v>123</v>
      </c>
      <c r="AD233"/>
      <c r="AE233"/>
      <c r="AJ233" s="34" t="s">
        <v>5346</v>
      </c>
      <c r="AK233" s="32">
        <v>1017055.71</v>
      </c>
      <c r="AL233"/>
    </row>
    <row r="234" spans="22:38" x14ac:dyDescent="0.35">
      <c r="V234" s="35" t="s">
        <v>4143</v>
      </c>
      <c r="W234" s="35">
        <v>140</v>
      </c>
      <c r="AD234"/>
      <c r="AE234"/>
      <c r="AJ234" s="34" t="s">
        <v>4996</v>
      </c>
      <c r="AK234" s="32">
        <v>481580.63</v>
      </c>
      <c r="AL234"/>
    </row>
    <row r="235" spans="22:38" x14ac:dyDescent="0.35">
      <c r="V235" s="35" t="s">
        <v>2447</v>
      </c>
      <c r="W235" s="35">
        <v>54</v>
      </c>
      <c r="AD235"/>
      <c r="AE235"/>
      <c r="AJ235" s="34" t="s">
        <v>5321</v>
      </c>
      <c r="AK235" s="32">
        <v>1057149.56</v>
      </c>
      <c r="AL235"/>
    </row>
    <row r="236" spans="22:38" x14ac:dyDescent="0.35">
      <c r="V236" s="35" t="s">
        <v>3417</v>
      </c>
      <c r="W236" s="35">
        <v>254</v>
      </c>
      <c r="AD236"/>
      <c r="AE236"/>
      <c r="AJ236" s="34" t="s">
        <v>5664</v>
      </c>
      <c r="AK236" s="32">
        <v>1284761.27</v>
      </c>
      <c r="AL236"/>
    </row>
    <row r="237" spans="22:38" x14ac:dyDescent="0.35">
      <c r="V237" s="35" t="s">
        <v>1311</v>
      </c>
      <c r="W237" s="35">
        <v>8</v>
      </c>
      <c r="AD237"/>
      <c r="AE237"/>
      <c r="AJ237" s="34" t="s">
        <v>5509</v>
      </c>
      <c r="AK237" s="32">
        <v>85182.299999999988</v>
      </c>
      <c r="AL237"/>
    </row>
    <row r="238" spans="22:38" x14ac:dyDescent="0.35">
      <c r="V238" s="35" t="s">
        <v>746</v>
      </c>
      <c r="W238" s="35">
        <v>309</v>
      </c>
      <c r="AD238"/>
      <c r="AE238"/>
      <c r="AJ238" s="34" t="s">
        <v>5182</v>
      </c>
      <c r="AK238" s="32">
        <v>1984321.9299999997</v>
      </c>
      <c r="AL238"/>
    </row>
    <row r="239" spans="22:38" x14ac:dyDescent="0.35">
      <c r="V239" s="35" t="s">
        <v>1945</v>
      </c>
      <c r="W239" s="35">
        <v>45</v>
      </c>
      <c r="AD239"/>
      <c r="AE239"/>
      <c r="AJ239" s="34" t="s">
        <v>4403</v>
      </c>
      <c r="AK239" s="32">
        <v>345274.06</v>
      </c>
      <c r="AL239"/>
    </row>
    <row r="240" spans="22:38" x14ac:dyDescent="0.35">
      <c r="V240" s="35" t="s">
        <v>3479</v>
      </c>
      <c r="W240" s="35">
        <v>460</v>
      </c>
      <c r="AD240"/>
      <c r="AE240"/>
      <c r="AJ240" s="34" t="s">
        <v>5009</v>
      </c>
      <c r="AK240" s="32">
        <v>1563018.3800000001</v>
      </c>
      <c r="AL240"/>
    </row>
    <row r="241" spans="22:38" x14ac:dyDescent="0.35">
      <c r="V241" s="35" t="s">
        <v>3298</v>
      </c>
      <c r="W241" s="35">
        <v>440</v>
      </c>
      <c r="AD241"/>
      <c r="AE241"/>
      <c r="AJ241" s="34" t="s">
        <v>5568</v>
      </c>
      <c r="AK241" s="32">
        <v>411391.25</v>
      </c>
      <c r="AL241"/>
    </row>
    <row r="242" spans="22:38" x14ac:dyDescent="0.35">
      <c r="V242" s="35" t="s">
        <v>3600</v>
      </c>
      <c r="W242" s="35">
        <v>144</v>
      </c>
      <c r="AD242"/>
      <c r="AE242"/>
      <c r="AJ242" s="34" t="s">
        <v>6036</v>
      </c>
      <c r="AK242" s="32">
        <v>1773729.43</v>
      </c>
      <c r="AL242"/>
    </row>
    <row r="243" spans="22:38" x14ac:dyDescent="0.35">
      <c r="V243" s="35" t="s">
        <v>1625</v>
      </c>
      <c r="W243" s="35">
        <v>256</v>
      </c>
      <c r="AD243"/>
      <c r="AE243"/>
      <c r="AJ243" s="34" t="s">
        <v>5283</v>
      </c>
      <c r="AK243" s="32">
        <v>326176.8</v>
      </c>
      <c r="AL243"/>
    </row>
    <row r="244" spans="22:38" x14ac:dyDescent="0.35">
      <c r="V244" s="35" t="s">
        <v>822</v>
      </c>
      <c r="W244" s="35">
        <v>233</v>
      </c>
      <c r="AD244"/>
      <c r="AE244"/>
      <c r="AJ244" s="34" t="s">
        <v>5605</v>
      </c>
      <c r="AK244" s="32">
        <v>381794.67</v>
      </c>
      <c r="AL244"/>
    </row>
    <row r="245" spans="22:38" x14ac:dyDescent="0.35">
      <c r="V245" s="35" t="s">
        <v>4319</v>
      </c>
      <c r="W245" s="35">
        <v>214</v>
      </c>
      <c r="AD245"/>
      <c r="AE245"/>
      <c r="AJ245" s="34" t="s">
        <v>5672</v>
      </c>
      <c r="AK245" s="32">
        <v>485057.11</v>
      </c>
      <c r="AL245"/>
    </row>
    <row r="246" spans="22:38" x14ac:dyDescent="0.35">
      <c r="V246" s="35" t="s">
        <v>1062</v>
      </c>
      <c r="W246" s="35">
        <v>223</v>
      </c>
      <c r="AD246"/>
      <c r="AE246"/>
      <c r="AJ246" s="34" t="s">
        <v>4567</v>
      </c>
      <c r="AK246" s="32">
        <v>199274.4</v>
      </c>
      <c r="AL246"/>
    </row>
    <row r="247" spans="22:38" x14ac:dyDescent="0.35">
      <c r="V247" s="35" t="s">
        <v>3455</v>
      </c>
      <c r="W247" s="35">
        <v>454</v>
      </c>
      <c r="AD247"/>
      <c r="AE247"/>
      <c r="AJ247" s="34" t="s">
        <v>6152</v>
      </c>
      <c r="AK247" s="32">
        <v>234397.40000000002</v>
      </c>
      <c r="AL247"/>
    </row>
    <row r="248" spans="22:38" x14ac:dyDescent="0.35">
      <c r="V248" s="35" t="s">
        <v>3309</v>
      </c>
      <c r="W248" s="35">
        <v>130</v>
      </c>
      <c r="AD248"/>
      <c r="AE248"/>
      <c r="AJ248" s="34" t="s">
        <v>5331</v>
      </c>
      <c r="AK248" s="32">
        <v>633336.04</v>
      </c>
      <c r="AL248"/>
    </row>
    <row r="249" spans="22:38" x14ac:dyDescent="0.35">
      <c r="V249" s="35" t="s">
        <v>2471</v>
      </c>
      <c r="W249" s="35">
        <v>431</v>
      </c>
      <c r="AD249"/>
      <c r="AE249"/>
      <c r="AJ249" s="34" t="s">
        <v>6254</v>
      </c>
      <c r="AK249" s="32">
        <v>51738</v>
      </c>
      <c r="AL249"/>
    </row>
    <row r="250" spans="22:38" x14ac:dyDescent="0.35">
      <c r="V250" s="35" t="s">
        <v>242</v>
      </c>
      <c r="W250" s="35">
        <v>252</v>
      </c>
      <c r="AD250"/>
      <c r="AE250"/>
      <c r="AJ250" s="34" t="s">
        <v>5782</v>
      </c>
      <c r="AK250" s="32">
        <v>213281.26</v>
      </c>
      <c r="AL250"/>
    </row>
    <row r="251" spans="22:38" x14ac:dyDescent="0.35">
      <c r="V251" s="35" t="s">
        <v>2426</v>
      </c>
      <c r="W251" s="35">
        <v>215</v>
      </c>
      <c r="AD251"/>
      <c r="AE251"/>
      <c r="AJ251" s="34" t="s">
        <v>5969</v>
      </c>
      <c r="AK251" s="32">
        <v>403595.85</v>
      </c>
      <c r="AL251"/>
    </row>
    <row r="252" spans="22:38" x14ac:dyDescent="0.35">
      <c r="V252" s="35" t="s">
        <v>3111</v>
      </c>
      <c r="W252" s="35">
        <v>198</v>
      </c>
      <c r="AD252"/>
      <c r="AE252"/>
      <c r="AJ252" s="34" t="s">
        <v>6003</v>
      </c>
      <c r="AK252" s="32">
        <v>383997.84</v>
      </c>
      <c r="AL252"/>
    </row>
    <row r="253" spans="22:38" x14ac:dyDescent="0.35">
      <c r="V253" s="35" t="s">
        <v>3177</v>
      </c>
      <c r="W253" s="35">
        <v>4</v>
      </c>
      <c r="AD253"/>
      <c r="AE253"/>
      <c r="AJ253" s="34" t="s">
        <v>5937</v>
      </c>
      <c r="AK253" s="32">
        <v>936532.11</v>
      </c>
      <c r="AL253"/>
    </row>
    <row r="254" spans="22:38" x14ac:dyDescent="0.35">
      <c r="V254" s="35" t="s">
        <v>2291</v>
      </c>
      <c r="W254" s="35">
        <v>403</v>
      </c>
      <c r="AD254"/>
      <c r="AE254"/>
      <c r="AJ254" s="34" t="s">
        <v>5135</v>
      </c>
      <c r="AK254" s="32">
        <v>1162997.28</v>
      </c>
      <c r="AL254"/>
    </row>
    <row r="255" spans="22:38" x14ac:dyDescent="0.35">
      <c r="V255" s="35" t="s">
        <v>428</v>
      </c>
      <c r="W255" s="35">
        <v>120</v>
      </c>
      <c r="AD255"/>
      <c r="AE255"/>
      <c r="AJ255" s="34" t="s">
        <v>4721</v>
      </c>
      <c r="AK255" s="32">
        <v>1320629.8199999998</v>
      </c>
      <c r="AL255"/>
    </row>
    <row r="256" spans="22:38" x14ac:dyDescent="0.35">
      <c r="V256" s="35" t="s">
        <v>2618</v>
      </c>
      <c r="W256" s="35">
        <v>317</v>
      </c>
      <c r="AD256"/>
      <c r="AE256"/>
      <c r="AJ256" s="34" t="s">
        <v>5322</v>
      </c>
      <c r="AK256" s="32">
        <v>314402.33</v>
      </c>
      <c r="AL256"/>
    </row>
    <row r="257" spans="22:38" x14ac:dyDescent="0.35">
      <c r="V257" s="35" t="s">
        <v>4205</v>
      </c>
      <c r="W257" s="35">
        <v>76</v>
      </c>
      <c r="AD257"/>
      <c r="AE257"/>
      <c r="AJ257" s="34" t="s">
        <v>6167</v>
      </c>
      <c r="AK257" s="32">
        <v>810037.44000000006</v>
      </c>
      <c r="AL257"/>
    </row>
    <row r="258" spans="22:38" x14ac:dyDescent="0.35">
      <c r="V258" s="35" t="s">
        <v>238</v>
      </c>
      <c r="W258" s="35">
        <v>340</v>
      </c>
      <c r="AD258"/>
      <c r="AE258"/>
      <c r="AJ258" s="34" t="s">
        <v>5323</v>
      </c>
      <c r="AK258" s="32">
        <v>276215.03999999998</v>
      </c>
      <c r="AL258"/>
    </row>
    <row r="259" spans="22:38" x14ac:dyDescent="0.35">
      <c r="V259" s="35" t="s">
        <v>2397</v>
      </c>
      <c r="W259" s="35">
        <v>469</v>
      </c>
      <c r="AD259"/>
      <c r="AE259"/>
      <c r="AJ259" s="34" t="s">
        <v>5181</v>
      </c>
      <c r="AK259" s="32">
        <v>1533490.46</v>
      </c>
      <c r="AL259"/>
    </row>
    <row r="260" spans="22:38" x14ac:dyDescent="0.35">
      <c r="V260" s="35" t="s">
        <v>2717</v>
      </c>
      <c r="W260" s="35">
        <v>397</v>
      </c>
      <c r="AD260"/>
      <c r="AE260"/>
      <c r="AJ260" s="34" t="s">
        <v>4862</v>
      </c>
      <c r="AK260" s="32">
        <v>1792259.8500000003</v>
      </c>
      <c r="AL260"/>
    </row>
    <row r="261" spans="22:38" x14ac:dyDescent="0.35">
      <c r="V261" s="35" t="s">
        <v>3854</v>
      </c>
      <c r="W261" s="35">
        <v>315</v>
      </c>
      <c r="AD261"/>
      <c r="AE261"/>
      <c r="AJ261" s="34" t="s">
        <v>5604</v>
      </c>
      <c r="AK261" s="32">
        <v>1373874.2199999997</v>
      </c>
      <c r="AL261"/>
    </row>
    <row r="262" spans="22:38" x14ac:dyDescent="0.35">
      <c r="V262" s="35" t="s">
        <v>3635</v>
      </c>
      <c r="W262" s="35">
        <v>32</v>
      </c>
      <c r="AD262"/>
      <c r="AE262"/>
      <c r="AJ262" s="34" t="s">
        <v>5452</v>
      </c>
      <c r="AK262" s="32">
        <v>1168128.82</v>
      </c>
      <c r="AL262"/>
    </row>
    <row r="263" spans="22:38" x14ac:dyDescent="0.35">
      <c r="V263" s="35" t="s">
        <v>2278</v>
      </c>
      <c r="W263" s="35">
        <v>339</v>
      </c>
      <c r="AD263"/>
      <c r="AE263"/>
      <c r="AJ263" s="34" t="s">
        <v>4623</v>
      </c>
      <c r="AK263" s="32">
        <v>1505745.6300000001</v>
      </c>
      <c r="AL263"/>
    </row>
    <row r="264" spans="22:38" x14ac:dyDescent="0.35">
      <c r="V264" s="35" t="s">
        <v>1600</v>
      </c>
      <c r="W264" s="35">
        <v>381</v>
      </c>
      <c r="AD264"/>
      <c r="AE264"/>
      <c r="AJ264" s="34" t="s">
        <v>5567</v>
      </c>
      <c r="AK264" s="32">
        <v>728698.1</v>
      </c>
      <c r="AL264"/>
    </row>
    <row r="265" spans="22:38" x14ac:dyDescent="0.35">
      <c r="V265" s="35" t="s">
        <v>1802</v>
      </c>
      <c r="W265" s="35">
        <v>18</v>
      </c>
      <c r="AD265"/>
      <c r="AE265"/>
      <c r="AJ265" s="34" t="s">
        <v>5778</v>
      </c>
      <c r="AK265" s="32">
        <v>1160644.24</v>
      </c>
      <c r="AL265"/>
    </row>
    <row r="266" spans="22:38" x14ac:dyDescent="0.35">
      <c r="V266" s="35" t="s">
        <v>1284</v>
      </c>
      <c r="W266" s="35">
        <v>94</v>
      </c>
      <c r="AD266"/>
      <c r="AE266"/>
      <c r="AJ266" s="34" t="s">
        <v>5913</v>
      </c>
      <c r="AK266" s="32">
        <v>43037.88</v>
      </c>
      <c r="AL266"/>
    </row>
    <row r="267" spans="22:38" x14ac:dyDescent="0.35">
      <c r="V267" s="35" t="s">
        <v>2032</v>
      </c>
      <c r="W267" s="35">
        <v>60</v>
      </c>
      <c r="AD267"/>
      <c r="AE267"/>
      <c r="AJ267" s="34" t="s">
        <v>5665</v>
      </c>
      <c r="AK267" s="32">
        <v>1398718.65</v>
      </c>
      <c r="AL267"/>
    </row>
    <row r="268" spans="22:38" x14ac:dyDescent="0.35">
      <c r="V268" s="35" t="s">
        <v>2961</v>
      </c>
      <c r="W268" s="35">
        <v>201</v>
      </c>
      <c r="AD268"/>
      <c r="AE268"/>
      <c r="AJ268" s="34" t="s">
        <v>6039</v>
      </c>
      <c r="AK268" s="32">
        <v>2349191.4700000002</v>
      </c>
      <c r="AL268"/>
    </row>
    <row r="269" spans="22:38" x14ac:dyDescent="0.35">
      <c r="V269" s="35" t="s">
        <v>1146</v>
      </c>
      <c r="W269" s="35">
        <v>91</v>
      </c>
      <c r="AD269"/>
      <c r="AE269"/>
      <c r="AJ269" s="34" t="s">
        <v>5104</v>
      </c>
      <c r="AK269" s="32">
        <v>1843978.76</v>
      </c>
      <c r="AL269"/>
    </row>
    <row r="270" spans="22:38" x14ac:dyDescent="0.35">
      <c r="V270" s="35" t="s">
        <v>2991</v>
      </c>
      <c r="W270" s="35">
        <v>384</v>
      </c>
      <c r="AD270"/>
      <c r="AE270"/>
      <c r="AJ270" s="34" t="s">
        <v>5865</v>
      </c>
      <c r="AK270" s="32">
        <v>72245.759999999995</v>
      </c>
      <c r="AL270"/>
    </row>
    <row r="271" spans="22:38" x14ac:dyDescent="0.35">
      <c r="V271" s="35" t="s">
        <v>2444</v>
      </c>
      <c r="W271" s="35">
        <v>150</v>
      </c>
      <c r="AD271"/>
      <c r="AE271"/>
      <c r="AJ271" s="34" t="s">
        <v>4742</v>
      </c>
      <c r="AK271" s="32">
        <v>3345726.5300000003</v>
      </c>
      <c r="AL271"/>
    </row>
    <row r="272" spans="22:38" x14ac:dyDescent="0.35">
      <c r="V272" s="35" t="s">
        <v>4157</v>
      </c>
      <c r="W272" s="35">
        <v>239</v>
      </c>
      <c r="AD272"/>
      <c r="AE272"/>
      <c r="AJ272" s="34" t="s">
        <v>4741</v>
      </c>
      <c r="AK272" s="32">
        <v>1447510.5499999998</v>
      </c>
      <c r="AL272"/>
    </row>
    <row r="273" spans="22:38" x14ac:dyDescent="0.35">
      <c r="V273" s="35" t="s">
        <v>3100</v>
      </c>
      <c r="W273" s="35">
        <v>320</v>
      </c>
      <c r="AD273"/>
      <c r="AE273"/>
      <c r="AJ273" s="34" t="s">
        <v>5400</v>
      </c>
      <c r="AK273" s="32">
        <v>562874.76</v>
      </c>
      <c r="AL273"/>
    </row>
    <row r="274" spans="22:38" x14ac:dyDescent="0.35">
      <c r="V274" s="35" t="s">
        <v>3066</v>
      </c>
      <c r="W274" s="35">
        <v>65</v>
      </c>
      <c r="AD274"/>
      <c r="AE274"/>
      <c r="AJ274" s="34" t="s">
        <v>4655</v>
      </c>
      <c r="AK274" s="32">
        <v>2171157.6199999996</v>
      </c>
      <c r="AL274"/>
    </row>
    <row r="275" spans="22:38" x14ac:dyDescent="0.35">
      <c r="V275" s="35" t="s">
        <v>3944</v>
      </c>
      <c r="W275" s="35">
        <v>211</v>
      </c>
      <c r="AD275"/>
      <c r="AE275"/>
      <c r="AJ275" s="34" t="s">
        <v>5143</v>
      </c>
      <c r="AK275" s="32">
        <v>429917.24000000005</v>
      </c>
      <c r="AL275"/>
    </row>
    <row r="276" spans="22:38" x14ac:dyDescent="0.35">
      <c r="V276" s="35" t="s">
        <v>3755</v>
      </c>
      <c r="W276" s="35">
        <v>12</v>
      </c>
      <c r="AD276"/>
      <c r="AE276"/>
      <c r="AJ276" s="34" t="s">
        <v>4957</v>
      </c>
      <c r="AK276" s="32">
        <v>789395.27999999991</v>
      </c>
      <c r="AL276"/>
    </row>
    <row r="277" spans="22:38" x14ac:dyDescent="0.35">
      <c r="V277" s="35" t="s">
        <v>1258</v>
      </c>
      <c r="W277" s="35">
        <v>417</v>
      </c>
      <c r="AD277"/>
      <c r="AE277"/>
      <c r="AJ277" s="34" t="s">
        <v>6216</v>
      </c>
      <c r="AK277" s="32">
        <v>268683.24</v>
      </c>
      <c r="AL277"/>
    </row>
    <row r="278" spans="22:38" x14ac:dyDescent="0.35">
      <c r="V278" s="35" t="s">
        <v>2876</v>
      </c>
      <c r="W278" s="35">
        <v>23</v>
      </c>
      <c r="AD278"/>
      <c r="AE278"/>
      <c r="AJ278" s="34" t="s">
        <v>5383</v>
      </c>
      <c r="AK278" s="32">
        <v>739471.21999999986</v>
      </c>
      <c r="AL278"/>
    </row>
    <row r="279" spans="22:38" x14ac:dyDescent="0.35">
      <c r="V279" s="35" t="s">
        <v>2183</v>
      </c>
      <c r="W279" s="35">
        <v>215</v>
      </c>
      <c r="AD279"/>
      <c r="AE279"/>
      <c r="AJ279" s="34" t="s">
        <v>6059</v>
      </c>
      <c r="AK279" s="32">
        <v>890239.67999999993</v>
      </c>
      <c r="AL279"/>
    </row>
    <row r="280" spans="22:38" x14ac:dyDescent="0.35">
      <c r="V280" s="35" t="s">
        <v>1857</v>
      </c>
      <c r="W280" s="35">
        <v>45</v>
      </c>
      <c r="AD280"/>
      <c r="AE280"/>
      <c r="AJ280" s="34" t="s">
        <v>6055</v>
      </c>
      <c r="AK280" s="32">
        <v>1332494.8700000001</v>
      </c>
      <c r="AL280"/>
    </row>
    <row r="281" spans="22:38" x14ac:dyDescent="0.35">
      <c r="V281" s="35" t="s">
        <v>3005</v>
      </c>
      <c r="W281" s="35">
        <v>136</v>
      </c>
      <c r="AD281"/>
      <c r="AE281"/>
      <c r="AJ281" s="34" t="s">
        <v>4818</v>
      </c>
      <c r="AK281" s="32">
        <v>737233.20000000007</v>
      </c>
      <c r="AL281"/>
    </row>
    <row r="282" spans="22:38" x14ac:dyDescent="0.35">
      <c r="V282" s="35" t="s">
        <v>3389</v>
      </c>
      <c r="W282" s="35">
        <v>199</v>
      </c>
      <c r="AD282"/>
      <c r="AE282"/>
      <c r="AJ282" s="34" t="s">
        <v>5290</v>
      </c>
      <c r="AK282" s="32">
        <v>804149.72</v>
      </c>
      <c r="AL282"/>
    </row>
    <row r="283" spans="22:38" x14ac:dyDescent="0.35">
      <c r="V283" s="35" t="s">
        <v>2494</v>
      </c>
      <c r="W283" s="35">
        <v>218</v>
      </c>
      <c r="AD283"/>
      <c r="AE283"/>
      <c r="AJ283" s="34" t="s">
        <v>4836</v>
      </c>
      <c r="AK283" s="32">
        <v>2316017.0099999998</v>
      </c>
      <c r="AL283"/>
    </row>
    <row r="284" spans="22:38" x14ac:dyDescent="0.35">
      <c r="V284" s="35" t="s">
        <v>4214</v>
      </c>
      <c r="W284" s="35">
        <v>473</v>
      </c>
      <c r="AD284"/>
      <c r="AE284"/>
      <c r="AJ284" s="34" t="s">
        <v>5082</v>
      </c>
      <c r="AK284" s="32">
        <v>2393411.98</v>
      </c>
      <c r="AL284"/>
    </row>
    <row r="285" spans="22:38" x14ac:dyDescent="0.35">
      <c r="V285" s="35" t="s">
        <v>2493</v>
      </c>
      <c r="W285" s="35">
        <v>53</v>
      </c>
      <c r="AD285"/>
      <c r="AE285"/>
      <c r="AJ285" s="34" t="s">
        <v>6140</v>
      </c>
      <c r="AK285" s="32">
        <v>110283.12000000001</v>
      </c>
      <c r="AL285"/>
    </row>
    <row r="286" spans="22:38" x14ac:dyDescent="0.35">
      <c r="V286" s="35" t="s">
        <v>1995</v>
      </c>
      <c r="W286" s="35">
        <v>299</v>
      </c>
      <c r="AD286"/>
      <c r="AE286"/>
      <c r="AJ286" s="34" t="s">
        <v>4521</v>
      </c>
      <c r="AK286" s="32">
        <v>1323751.53</v>
      </c>
      <c r="AL286"/>
    </row>
    <row r="287" spans="22:38" x14ac:dyDescent="0.35">
      <c r="V287" s="35" t="s">
        <v>1150</v>
      </c>
      <c r="W287" s="35">
        <v>246</v>
      </c>
      <c r="AD287"/>
      <c r="AE287"/>
      <c r="AJ287" s="34" t="s">
        <v>4470</v>
      </c>
      <c r="AK287" s="32">
        <v>1111620.3399999999</v>
      </c>
      <c r="AL287"/>
    </row>
    <row r="288" spans="22:38" x14ac:dyDescent="0.35">
      <c r="V288" s="35" t="s">
        <v>2560</v>
      </c>
      <c r="W288" s="35">
        <v>46</v>
      </c>
      <c r="AD288"/>
      <c r="AE288"/>
      <c r="AJ288" s="34" t="s">
        <v>5624</v>
      </c>
      <c r="AK288" s="32">
        <v>92531.670000000013</v>
      </c>
      <c r="AL288"/>
    </row>
    <row r="289" spans="22:38" x14ac:dyDescent="0.35">
      <c r="V289" s="35" t="s">
        <v>3180</v>
      </c>
      <c r="W289" s="35">
        <v>165</v>
      </c>
      <c r="AD289"/>
      <c r="AE289"/>
      <c r="AJ289" s="34" t="s">
        <v>4701</v>
      </c>
      <c r="AK289" s="32">
        <v>1560938.71</v>
      </c>
      <c r="AL289"/>
    </row>
    <row r="290" spans="22:38" x14ac:dyDescent="0.35">
      <c r="V290" s="35" t="s">
        <v>1597</v>
      </c>
      <c r="W290" s="35">
        <v>461</v>
      </c>
      <c r="AD290"/>
      <c r="AE290"/>
      <c r="AJ290" s="34" t="s">
        <v>6261</v>
      </c>
      <c r="AK290" s="32">
        <v>89589.599999999991</v>
      </c>
      <c r="AL290"/>
    </row>
    <row r="291" spans="22:38" x14ac:dyDescent="0.35">
      <c r="V291" s="35" t="s">
        <v>1915</v>
      </c>
      <c r="W291" s="35">
        <v>287</v>
      </c>
      <c r="AD291"/>
      <c r="AE291"/>
      <c r="AJ291" s="34" t="s">
        <v>5797</v>
      </c>
      <c r="AK291" s="32">
        <v>788523.07</v>
      </c>
      <c r="AL291"/>
    </row>
    <row r="292" spans="22:38" x14ac:dyDescent="0.35">
      <c r="V292" s="35" t="s">
        <v>151</v>
      </c>
      <c r="W292" s="35">
        <v>205</v>
      </c>
      <c r="AD292"/>
      <c r="AE292"/>
      <c r="AJ292" s="34" t="s">
        <v>6017</v>
      </c>
      <c r="AK292" s="32">
        <v>609361.61</v>
      </c>
      <c r="AL292"/>
    </row>
    <row r="293" spans="22:38" x14ac:dyDescent="0.35">
      <c r="V293" s="35" t="s">
        <v>3578</v>
      </c>
      <c r="W293" s="35">
        <v>188</v>
      </c>
      <c r="AD293"/>
      <c r="AE293"/>
      <c r="AJ293" s="34" t="s">
        <v>5264</v>
      </c>
      <c r="AK293" s="32">
        <v>969023.90999999992</v>
      </c>
      <c r="AL293"/>
    </row>
    <row r="294" spans="22:38" x14ac:dyDescent="0.35">
      <c r="V294" s="35" t="s">
        <v>3776</v>
      </c>
      <c r="W294" s="35">
        <v>6</v>
      </c>
      <c r="AD294"/>
      <c r="AE294"/>
      <c r="AJ294" s="34" t="s">
        <v>5373</v>
      </c>
      <c r="AK294" s="32">
        <v>1248928.52</v>
      </c>
      <c r="AL294"/>
    </row>
    <row r="295" spans="22:38" x14ac:dyDescent="0.35">
      <c r="V295" s="35" t="s">
        <v>1759</v>
      </c>
      <c r="W295" s="35">
        <v>189</v>
      </c>
      <c r="AD295"/>
      <c r="AE295"/>
      <c r="AJ295" s="34" t="s">
        <v>6002</v>
      </c>
      <c r="AK295" s="32">
        <v>46417.689999999995</v>
      </c>
      <c r="AL295"/>
    </row>
    <row r="296" spans="22:38" x14ac:dyDescent="0.35">
      <c r="V296" s="35" t="s">
        <v>2503</v>
      </c>
      <c r="W296" s="35">
        <v>54</v>
      </c>
      <c r="AD296"/>
      <c r="AE296"/>
      <c r="AJ296" s="34" t="s">
        <v>4668</v>
      </c>
      <c r="AK296" s="32">
        <v>1013930.9</v>
      </c>
      <c r="AL296"/>
    </row>
    <row r="297" spans="22:38" x14ac:dyDescent="0.35">
      <c r="V297" s="35" t="s">
        <v>1946</v>
      </c>
      <c r="W297" s="35">
        <v>395</v>
      </c>
      <c r="AD297"/>
      <c r="AE297"/>
      <c r="AJ297" s="34" t="s">
        <v>5493</v>
      </c>
      <c r="AK297" s="32">
        <v>1385334.1700000002</v>
      </c>
      <c r="AL297"/>
    </row>
    <row r="298" spans="22:38" x14ac:dyDescent="0.35">
      <c r="V298" s="35" t="s">
        <v>4102</v>
      </c>
      <c r="W298" s="35">
        <v>428</v>
      </c>
      <c r="AD298"/>
      <c r="AE298"/>
      <c r="AJ298" s="34" t="s">
        <v>5379</v>
      </c>
      <c r="AK298" s="32">
        <v>1055367.5</v>
      </c>
      <c r="AL298"/>
    </row>
    <row r="299" spans="22:38" x14ac:dyDescent="0.35">
      <c r="V299" s="35" t="s">
        <v>124</v>
      </c>
      <c r="W299" s="35">
        <v>140</v>
      </c>
      <c r="AD299"/>
      <c r="AE299"/>
      <c r="AJ299" s="34" t="s">
        <v>4888</v>
      </c>
      <c r="AK299" s="32">
        <v>3052254.81</v>
      </c>
      <c r="AL299"/>
    </row>
    <row r="300" spans="22:38" x14ac:dyDescent="0.35">
      <c r="V300" s="35" t="s">
        <v>711</v>
      </c>
      <c r="W300" s="35">
        <v>220</v>
      </c>
      <c r="AD300"/>
      <c r="AE300"/>
      <c r="AJ300" s="34" t="s">
        <v>4813</v>
      </c>
      <c r="AK300" s="32">
        <v>1539711.8999999997</v>
      </c>
      <c r="AL300"/>
    </row>
    <row r="301" spans="22:38" x14ac:dyDescent="0.35">
      <c r="V301" s="35" t="s">
        <v>1480</v>
      </c>
      <c r="W301" s="35">
        <v>387</v>
      </c>
      <c r="AD301"/>
      <c r="AE301"/>
      <c r="AJ301" s="34" t="s">
        <v>5197</v>
      </c>
      <c r="AK301" s="32">
        <v>577221.71</v>
      </c>
      <c r="AL301"/>
    </row>
    <row r="302" spans="22:38" x14ac:dyDescent="0.35">
      <c r="V302" s="35" t="s">
        <v>749</v>
      </c>
      <c r="W302" s="35">
        <v>242</v>
      </c>
      <c r="AD302"/>
      <c r="AE302"/>
      <c r="AJ302" s="34" t="s">
        <v>6169</v>
      </c>
      <c r="AK302" s="32">
        <v>747332.34</v>
      </c>
      <c r="AL302"/>
    </row>
    <row r="303" spans="22:38" x14ac:dyDescent="0.35">
      <c r="V303" s="35" t="s">
        <v>3141</v>
      </c>
      <c r="W303" s="35">
        <v>255</v>
      </c>
      <c r="AD303"/>
      <c r="AE303"/>
      <c r="AJ303" s="34" t="s">
        <v>6248</v>
      </c>
      <c r="AK303" s="32">
        <v>218720.5</v>
      </c>
      <c r="AL303"/>
    </row>
    <row r="304" spans="22:38" x14ac:dyDescent="0.35">
      <c r="V304" s="35" t="s">
        <v>1281</v>
      </c>
      <c r="W304" s="35">
        <v>166</v>
      </c>
      <c r="AD304"/>
      <c r="AE304"/>
      <c r="AJ304" s="34" t="s">
        <v>5932</v>
      </c>
      <c r="AK304" s="32">
        <v>2026172.9</v>
      </c>
      <c r="AL304"/>
    </row>
    <row r="305" spans="22:38" x14ac:dyDescent="0.35">
      <c r="V305" s="35" t="s">
        <v>646</v>
      </c>
      <c r="W305" s="35">
        <v>434</v>
      </c>
      <c r="AD305"/>
      <c r="AE305"/>
      <c r="AJ305" s="34" t="s">
        <v>4596</v>
      </c>
      <c r="AK305" s="32">
        <v>1579293.45</v>
      </c>
      <c r="AL305"/>
    </row>
    <row r="306" spans="22:38" x14ac:dyDescent="0.35">
      <c r="V306" s="35" t="s">
        <v>3229</v>
      </c>
      <c r="W306" s="35">
        <v>135</v>
      </c>
      <c r="AD306"/>
      <c r="AE306"/>
      <c r="AJ306" s="34" t="s">
        <v>5061</v>
      </c>
      <c r="AK306" s="32">
        <v>193044.88</v>
      </c>
      <c r="AL306"/>
    </row>
    <row r="307" spans="22:38" x14ac:dyDescent="0.35">
      <c r="V307" s="35" t="s">
        <v>120</v>
      </c>
      <c r="W307" s="35">
        <v>292</v>
      </c>
      <c r="AD307"/>
      <c r="AE307"/>
      <c r="AJ307" s="34" t="s">
        <v>6277</v>
      </c>
      <c r="AK307" s="32">
        <v>349862.71</v>
      </c>
      <c r="AL307"/>
    </row>
    <row r="308" spans="22:38" x14ac:dyDescent="0.35">
      <c r="V308" s="35" t="s">
        <v>1699</v>
      </c>
      <c r="W308" s="35">
        <v>268</v>
      </c>
      <c r="AD308"/>
      <c r="AE308"/>
      <c r="AJ308" s="34" t="s">
        <v>5473</v>
      </c>
      <c r="AK308" s="32">
        <v>620470.6100000001</v>
      </c>
      <c r="AL308"/>
    </row>
    <row r="309" spans="22:38" x14ac:dyDescent="0.35">
      <c r="V309" s="35" t="s">
        <v>4082</v>
      </c>
      <c r="W309" s="35">
        <v>384</v>
      </c>
      <c r="AD309"/>
      <c r="AE309"/>
      <c r="AJ309" s="34" t="s">
        <v>5949</v>
      </c>
      <c r="AK309" s="32">
        <v>924607.90999999992</v>
      </c>
      <c r="AL309"/>
    </row>
    <row r="310" spans="22:38" x14ac:dyDescent="0.35">
      <c r="V310" s="35" t="s">
        <v>727</v>
      </c>
      <c r="W310" s="35">
        <v>401</v>
      </c>
      <c r="AD310"/>
      <c r="AE310"/>
      <c r="AJ310" s="34" t="s">
        <v>6290</v>
      </c>
      <c r="AK310" s="32">
        <v>315581.88</v>
      </c>
      <c r="AL310"/>
    </row>
    <row r="311" spans="22:38" x14ac:dyDescent="0.35">
      <c r="V311" s="35" t="s">
        <v>3528</v>
      </c>
      <c r="W311" s="35">
        <v>426</v>
      </c>
      <c r="AD311"/>
      <c r="AE311"/>
      <c r="AJ311" s="34" t="s">
        <v>6247</v>
      </c>
      <c r="AK311" s="32">
        <v>1222734.23</v>
      </c>
      <c r="AL311"/>
    </row>
    <row r="312" spans="22:38" x14ac:dyDescent="0.35">
      <c r="V312" s="35" t="s">
        <v>2931</v>
      </c>
      <c r="W312" s="35">
        <v>110</v>
      </c>
      <c r="AD312"/>
      <c r="AE312"/>
      <c r="AJ312" s="34" t="s">
        <v>5623</v>
      </c>
      <c r="AK312" s="32">
        <v>1784162.33</v>
      </c>
      <c r="AL312"/>
    </row>
    <row r="313" spans="22:38" x14ac:dyDescent="0.35">
      <c r="V313" s="35" t="s">
        <v>1762</v>
      </c>
      <c r="W313" s="35">
        <v>64</v>
      </c>
      <c r="AD313"/>
      <c r="AE313"/>
      <c r="AJ313" s="34" t="s">
        <v>4458</v>
      </c>
      <c r="AK313" s="32">
        <v>1161718.1200000001</v>
      </c>
      <c r="AL313"/>
    </row>
    <row r="314" spans="22:38" x14ac:dyDescent="0.35">
      <c r="V314" s="35" t="s">
        <v>1606</v>
      </c>
      <c r="W314" s="35">
        <v>158</v>
      </c>
      <c r="AD314"/>
      <c r="AE314"/>
      <c r="AJ314" s="34" t="s">
        <v>6012</v>
      </c>
      <c r="AK314" s="32">
        <v>210053.2</v>
      </c>
      <c r="AL314"/>
    </row>
    <row r="315" spans="22:38" x14ac:dyDescent="0.35">
      <c r="V315" s="35" t="s">
        <v>897</v>
      </c>
      <c r="W315" s="35">
        <v>245</v>
      </c>
      <c r="AD315"/>
      <c r="AE315"/>
      <c r="AJ315" s="34" t="s">
        <v>5689</v>
      </c>
      <c r="AK315" s="32">
        <v>2076631.54</v>
      </c>
      <c r="AL315"/>
    </row>
    <row r="316" spans="22:38" x14ac:dyDescent="0.35">
      <c r="V316" s="35" t="s">
        <v>4003</v>
      </c>
      <c r="W316" s="35">
        <v>121</v>
      </c>
      <c r="AD316"/>
      <c r="AE316"/>
      <c r="AJ316" s="34" t="s">
        <v>4672</v>
      </c>
      <c r="AK316" s="32">
        <v>957111.41999999993</v>
      </c>
      <c r="AL316"/>
    </row>
    <row r="317" spans="22:38" x14ac:dyDescent="0.35">
      <c r="V317" s="35" t="s">
        <v>3266</v>
      </c>
      <c r="W317" s="35">
        <v>203</v>
      </c>
      <c r="AD317"/>
      <c r="AE317"/>
      <c r="AJ317" s="34" t="s">
        <v>5859</v>
      </c>
      <c r="AK317" s="32">
        <v>109689.64</v>
      </c>
      <c r="AL317"/>
    </row>
    <row r="318" spans="22:38" x14ac:dyDescent="0.35">
      <c r="V318" s="35" t="s">
        <v>1234</v>
      </c>
      <c r="W318" s="35">
        <v>46</v>
      </c>
      <c r="AD318"/>
      <c r="AE318"/>
      <c r="AJ318" s="34" t="s">
        <v>4751</v>
      </c>
      <c r="AK318" s="32">
        <v>505623.92000000004</v>
      </c>
      <c r="AL318"/>
    </row>
    <row r="319" spans="22:38" x14ac:dyDescent="0.35">
      <c r="V319" s="35" t="s">
        <v>3370</v>
      </c>
      <c r="W319" s="35">
        <v>246</v>
      </c>
      <c r="AD319"/>
      <c r="AE319"/>
      <c r="AJ319" s="34" t="s">
        <v>4546</v>
      </c>
      <c r="AK319" s="32">
        <v>1223329.47</v>
      </c>
      <c r="AL319"/>
    </row>
    <row r="320" spans="22:38" x14ac:dyDescent="0.35">
      <c r="V320" s="35" t="s">
        <v>758</v>
      </c>
      <c r="W320" s="35">
        <v>414</v>
      </c>
      <c r="AD320"/>
      <c r="AE320"/>
      <c r="AJ320" s="34" t="s">
        <v>4632</v>
      </c>
      <c r="AK320" s="32">
        <v>1188753.43</v>
      </c>
      <c r="AL320"/>
    </row>
    <row r="321" spans="22:38" x14ac:dyDescent="0.35">
      <c r="V321" s="35" t="s">
        <v>2304</v>
      </c>
      <c r="W321" s="35">
        <v>418</v>
      </c>
      <c r="AD321"/>
      <c r="AE321"/>
      <c r="AJ321" s="34" t="s">
        <v>5369</v>
      </c>
      <c r="AK321" s="32">
        <v>758888.86</v>
      </c>
      <c r="AL321"/>
    </row>
    <row r="322" spans="22:38" x14ac:dyDescent="0.35">
      <c r="V322" s="35" t="s">
        <v>2038</v>
      </c>
      <c r="W322" s="35">
        <v>171</v>
      </c>
      <c r="AD322"/>
      <c r="AE322"/>
      <c r="AJ322" s="34" t="s">
        <v>5890</v>
      </c>
      <c r="AK322" s="32">
        <v>198935.52000000002</v>
      </c>
      <c r="AL322"/>
    </row>
    <row r="323" spans="22:38" x14ac:dyDescent="0.35">
      <c r="V323" s="35" t="s">
        <v>59</v>
      </c>
      <c r="W323" s="35">
        <v>33</v>
      </c>
      <c r="AD323"/>
      <c r="AE323"/>
      <c r="AJ323" s="34" t="s">
        <v>4800</v>
      </c>
      <c r="AK323" s="32">
        <v>553740.96</v>
      </c>
      <c r="AL323"/>
    </row>
    <row r="324" spans="22:38" x14ac:dyDescent="0.35">
      <c r="V324" s="35" t="s">
        <v>245</v>
      </c>
      <c r="W324" s="35">
        <v>483</v>
      </c>
      <c r="AD324"/>
      <c r="AE324"/>
      <c r="AJ324" s="34" t="s">
        <v>6072</v>
      </c>
      <c r="AK324" s="32">
        <v>649559.85</v>
      </c>
      <c r="AL324"/>
    </row>
    <row r="325" spans="22:38" x14ac:dyDescent="0.35">
      <c r="V325" s="35" t="s">
        <v>3408</v>
      </c>
      <c r="W325" s="35">
        <v>43</v>
      </c>
      <c r="AD325"/>
      <c r="AE325"/>
      <c r="AJ325" s="34" t="s">
        <v>6066</v>
      </c>
      <c r="AK325" s="32">
        <v>48437.65</v>
      </c>
      <c r="AL325"/>
    </row>
    <row r="326" spans="22:38" x14ac:dyDescent="0.35">
      <c r="V326" s="35" t="s">
        <v>1151</v>
      </c>
      <c r="W326" s="35">
        <v>446</v>
      </c>
      <c r="AD326"/>
      <c r="AE326"/>
      <c r="AJ326" s="34" t="s">
        <v>4835</v>
      </c>
      <c r="AK326" s="32">
        <v>3555079.9</v>
      </c>
      <c r="AL326"/>
    </row>
    <row r="327" spans="22:38" x14ac:dyDescent="0.35">
      <c r="V327" s="35" t="s">
        <v>2109</v>
      </c>
      <c r="W327" s="35">
        <v>77</v>
      </c>
      <c r="AD327"/>
      <c r="AE327"/>
      <c r="AJ327" s="34" t="s">
        <v>4914</v>
      </c>
      <c r="AK327" s="32">
        <v>182482.11</v>
      </c>
      <c r="AL327"/>
    </row>
    <row r="328" spans="22:38" x14ac:dyDescent="0.35">
      <c r="V328" s="35" t="s">
        <v>4237</v>
      </c>
      <c r="W328" s="35">
        <v>291</v>
      </c>
      <c r="AD328"/>
      <c r="AE328"/>
      <c r="AJ328" s="34" t="s">
        <v>5263</v>
      </c>
      <c r="AK328" s="32">
        <v>1390452.44</v>
      </c>
      <c r="AL328"/>
    </row>
    <row r="329" spans="22:38" x14ac:dyDescent="0.35">
      <c r="V329" s="35" t="s">
        <v>3153</v>
      </c>
      <c r="W329" s="35">
        <v>153</v>
      </c>
      <c r="AD329"/>
      <c r="AE329"/>
      <c r="AJ329" s="34" t="s">
        <v>5152</v>
      </c>
      <c r="AK329" s="32">
        <v>413709.80999999994</v>
      </c>
      <c r="AL329"/>
    </row>
    <row r="330" spans="22:38" x14ac:dyDescent="0.35">
      <c r="V330" s="35" t="s">
        <v>1889</v>
      </c>
      <c r="W330" s="35">
        <v>294</v>
      </c>
      <c r="AD330"/>
      <c r="AE330"/>
      <c r="AJ330" s="34" t="s">
        <v>5768</v>
      </c>
      <c r="AK330" s="32">
        <v>80073.75</v>
      </c>
      <c r="AL330"/>
    </row>
    <row r="331" spans="22:38" x14ac:dyDescent="0.35">
      <c r="V331" s="35" t="s">
        <v>1477</v>
      </c>
      <c r="W331" s="35">
        <v>249</v>
      </c>
      <c r="AD331"/>
      <c r="AE331"/>
      <c r="AJ331" s="34" t="s">
        <v>5183</v>
      </c>
      <c r="AK331" s="32">
        <v>317148</v>
      </c>
      <c r="AL331"/>
    </row>
    <row r="332" spans="22:38" x14ac:dyDescent="0.35">
      <c r="V332" s="35" t="s">
        <v>1805</v>
      </c>
      <c r="W332" s="35">
        <v>214</v>
      </c>
      <c r="AD332"/>
      <c r="AE332"/>
      <c r="AJ332" s="34" t="s">
        <v>4712</v>
      </c>
      <c r="AK332" s="32">
        <v>306034.91000000003</v>
      </c>
      <c r="AL332"/>
    </row>
    <row r="333" spans="22:38" x14ac:dyDescent="0.35">
      <c r="V333" s="35" t="s">
        <v>2394</v>
      </c>
      <c r="W333" s="35">
        <v>306</v>
      </c>
      <c r="AD333"/>
      <c r="AE333"/>
      <c r="AJ333" s="34" t="s">
        <v>4907</v>
      </c>
      <c r="AK333" s="32">
        <v>1123553.77</v>
      </c>
      <c r="AL333"/>
    </row>
    <row r="334" spans="22:38" x14ac:dyDescent="0.35">
      <c r="V334" s="35" t="s">
        <v>3182</v>
      </c>
      <c r="W334" s="35">
        <v>670</v>
      </c>
      <c r="AD334"/>
      <c r="AE334"/>
      <c r="AJ334" s="34" t="s">
        <v>4945</v>
      </c>
      <c r="AK334" s="32">
        <v>869561.66999999993</v>
      </c>
      <c r="AL334"/>
    </row>
    <row r="335" spans="22:38" x14ac:dyDescent="0.35">
      <c r="V335" s="35" t="s">
        <v>4065</v>
      </c>
      <c r="W335" s="35">
        <v>179</v>
      </c>
      <c r="AD335"/>
      <c r="AE335"/>
      <c r="AJ335" s="34" t="s">
        <v>6027</v>
      </c>
      <c r="AK335" s="32">
        <v>386371.07999999996</v>
      </c>
      <c r="AL335"/>
    </row>
    <row r="336" spans="22:38" x14ac:dyDescent="0.35">
      <c r="V336" s="35" t="s">
        <v>2918</v>
      </c>
      <c r="W336" s="35">
        <v>216</v>
      </c>
      <c r="AD336"/>
      <c r="AE336"/>
      <c r="AJ336" s="34" t="s">
        <v>6244</v>
      </c>
      <c r="AK336" s="32">
        <v>93229.87</v>
      </c>
      <c r="AL336"/>
    </row>
    <row r="337" spans="22:38" x14ac:dyDescent="0.35">
      <c r="V337" s="35" t="s">
        <v>3132</v>
      </c>
      <c r="W337" s="35">
        <v>4</v>
      </c>
      <c r="AD337"/>
      <c r="AE337"/>
      <c r="AJ337" s="34" t="s">
        <v>5753</v>
      </c>
      <c r="AK337" s="32">
        <v>974707.13</v>
      </c>
      <c r="AL337"/>
    </row>
    <row r="338" spans="22:38" x14ac:dyDescent="0.35">
      <c r="V338" s="35" t="s">
        <v>2214</v>
      </c>
      <c r="W338" s="35">
        <v>8</v>
      </c>
      <c r="AD338"/>
      <c r="AE338"/>
      <c r="AJ338" s="34" t="s">
        <v>5848</v>
      </c>
      <c r="AK338" s="32">
        <v>435060.8</v>
      </c>
      <c r="AL338"/>
    </row>
    <row r="339" spans="22:38" x14ac:dyDescent="0.35">
      <c r="V339" s="35" t="s">
        <v>2976</v>
      </c>
      <c r="W339" s="35">
        <v>123</v>
      </c>
      <c r="AD339"/>
      <c r="AE339"/>
      <c r="AJ339" s="34" t="s">
        <v>5154</v>
      </c>
      <c r="AK339" s="32">
        <v>3310706.34</v>
      </c>
      <c r="AL339"/>
    </row>
    <row r="340" spans="22:38" x14ac:dyDescent="0.35">
      <c r="V340" s="35" t="s">
        <v>345</v>
      </c>
      <c r="W340" s="35">
        <v>107</v>
      </c>
      <c r="AD340"/>
      <c r="AE340"/>
      <c r="AJ340" s="34" t="s">
        <v>4653</v>
      </c>
      <c r="AK340" s="32">
        <v>1569134.69</v>
      </c>
      <c r="AL340"/>
    </row>
    <row r="341" spans="22:38" x14ac:dyDescent="0.35">
      <c r="V341" s="35" t="s">
        <v>2569</v>
      </c>
      <c r="W341" s="35">
        <v>92</v>
      </c>
      <c r="AD341"/>
      <c r="AE341"/>
      <c r="AJ341" s="34" t="s">
        <v>4829</v>
      </c>
      <c r="AK341" s="32">
        <v>1782846.3900000001</v>
      </c>
      <c r="AL341"/>
    </row>
    <row r="342" spans="22:38" x14ac:dyDescent="0.35">
      <c r="V342" s="35" t="s">
        <v>827</v>
      </c>
      <c r="W342" s="35">
        <v>435</v>
      </c>
      <c r="AD342"/>
      <c r="AE342"/>
      <c r="AJ342" s="34" t="s">
        <v>5023</v>
      </c>
      <c r="AK342" s="32">
        <v>1845549.5700000003</v>
      </c>
      <c r="AL342"/>
    </row>
    <row r="343" spans="22:38" x14ac:dyDescent="0.35">
      <c r="V343" s="35" t="s">
        <v>3030</v>
      </c>
      <c r="W343" s="35">
        <v>135</v>
      </c>
      <c r="AD343"/>
      <c r="AE343"/>
      <c r="AJ343" s="34" t="s">
        <v>5580</v>
      </c>
      <c r="AK343" s="32">
        <v>747454.36</v>
      </c>
      <c r="AL343"/>
    </row>
    <row r="344" spans="22:38" x14ac:dyDescent="0.35">
      <c r="V344" s="35" t="s">
        <v>3234</v>
      </c>
      <c r="W344" s="35">
        <v>421</v>
      </c>
      <c r="AD344"/>
      <c r="AE344"/>
      <c r="AJ344" s="34" t="s">
        <v>6098</v>
      </c>
      <c r="AK344" s="32">
        <v>1338836.97</v>
      </c>
      <c r="AL344"/>
    </row>
    <row r="345" spans="22:38" x14ac:dyDescent="0.35">
      <c r="V345" s="35" t="s">
        <v>4185</v>
      </c>
      <c r="W345" s="35">
        <v>234</v>
      </c>
      <c r="AD345"/>
      <c r="AE345"/>
      <c r="AJ345" s="34" t="s">
        <v>4740</v>
      </c>
      <c r="AK345" s="32">
        <v>1452615.4700000002</v>
      </c>
      <c r="AL345"/>
    </row>
    <row r="346" spans="22:38" x14ac:dyDescent="0.35">
      <c r="V346" s="35" t="s">
        <v>2016</v>
      </c>
      <c r="W346" s="35">
        <v>468</v>
      </c>
      <c r="AD346"/>
      <c r="AE346"/>
      <c r="AJ346" s="34" t="s">
        <v>6200</v>
      </c>
      <c r="AK346" s="32">
        <v>433902.6</v>
      </c>
      <c r="AL346"/>
    </row>
    <row r="347" spans="22:38" x14ac:dyDescent="0.35">
      <c r="V347" s="35" t="s">
        <v>663</v>
      </c>
      <c r="W347" s="35">
        <v>564</v>
      </c>
      <c r="AD347"/>
      <c r="AE347"/>
      <c r="AJ347" s="34" t="s">
        <v>5226</v>
      </c>
      <c r="AK347" s="32">
        <v>378178.80000000005</v>
      </c>
      <c r="AL347"/>
    </row>
    <row r="348" spans="22:38" x14ac:dyDescent="0.35">
      <c r="V348" s="35" t="s">
        <v>3761</v>
      </c>
      <c r="W348" s="35">
        <v>182</v>
      </c>
      <c r="AD348"/>
      <c r="AE348"/>
      <c r="AJ348" s="34" t="s">
        <v>5006</v>
      </c>
      <c r="AK348" s="32">
        <v>2104564.7800000003</v>
      </c>
      <c r="AL348"/>
    </row>
    <row r="349" spans="22:38" x14ac:dyDescent="0.35">
      <c r="V349" s="35" t="s">
        <v>2283</v>
      </c>
      <c r="W349" s="35">
        <v>463</v>
      </c>
      <c r="AD349"/>
      <c r="AE349"/>
      <c r="AJ349" s="34" t="s">
        <v>6065</v>
      </c>
      <c r="AK349" s="32">
        <v>721817.54999999993</v>
      </c>
      <c r="AL349"/>
    </row>
    <row r="350" spans="22:38" x14ac:dyDescent="0.35">
      <c r="V350" s="35" t="s">
        <v>902</v>
      </c>
      <c r="W350" s="35">
        <v>428</v>
      </c>
      <c r="AD350"/>
      <c r="AE350"/>
      <c r="AJ350" s="34" t="s">
        <v>4422</v>
      </c>
      <c r="AK350" s="32">
        <v>1350369.54</v>
      </c>
      <c r="AL350"/>
    </row>
    <row r="351" spans="22:38" x14ac:dyDescent="0.35">
      <c r="V351" s="35" t="s">
        <v>202</v>
      </c>
      <c r="W351" s="35">
        <v>286</v>
      </c>
      <c r="AD351"/>
      <c r="AE351"/>
      <c r="AJ351" s="34" t="s">
        <v>4991</v>
      </c>
      <c r="AK351" s="32">
        <v>90832.05</v>
      </c>
      <c r="AL351"/>
    </row>
    <row r="352" spans="22:38" x14ac:dyDescent="0.35">
      <c r="V352" s="35" t="s">
        <v>3675</v>
      </c>
      <c r="W352" s="35">
        <v>497</v>
      </c>
      <c r="AD352"/>
      <c r="AE352"/>
      <c r="AJ352" s="34" t="s">
        <v>4946</v>
      </c>
      <c r="AK352" s="32">
        <v>11141.28</v>
      </c>
      <c r="AL352"/>
    </row>
    <row r="353" spans="22:38" x14ac:dyDescent="0.35">
      <c r="V353" s="35" t="s">
        <v>2209</v>
      </c>
      <c r="W353" s="35">
        <v>402</v>
      </c>
      <c r="AD353"/>
      <c r="AE353"/>
      <c r="AJ353" s="34" t="s">
        <v>5560</v>
      </c>
      <c r="AK353" s="32">
        <v>197933.3</v>
      </c>
      <c r="AL353"/>
    </row>
    <row r="354" spans="22:38" x14ac:dyDescent="0.35">
      <c r="V354" s="35" t="s">
        <v>299</v>
      </c>
      <c r="W354" s="35">
        <v>124</v>
      </c>
      <c r="AD354"/>
      <c r="AE354"/>
      <c r="AJ354" s="34" t="s">
        <v>4781</v>
      </c>
      <c r="AK354" s="32">
        <v>506691.94999999995</v>
      </c>
      <c r="AL354"/>
    </row>
    <row r="355" spans="22:38" x14ac:dyDescent="0.35">
      <c r="V355" s="35" t="s">
        <v>4133</v>
      </c>
      <c r="W355" s="35">
        <v>234</v>
      </c>
      <c r="AD355"/>
      <c r="AE355"/>
      <c r="AJ355" s="34" t="s">
        <v>5453</v>
      </c>
      <c r="AK355" s="32">
        <v>1507579.6</v>
      </c>
      <c r="AL355"/>
    </row>
    <row r="356" spans="22:38" x14ac:dyDescent="0.35">
      <c r="V356" s="35" t="s">
        <v>658</v>
      </c>
      <c r="W356" s="35">
        <v>345</v>
      </c>
      <c r="AD356"/>
      <c r="AE356"/>
      <c r="AJ356" s="34" t="s">
        <v>4391</v>
      </c>
      <c r="AK356" s="32">
        <v>1017743.09</v>
      </c>
      <c r="AL356"/>
    </row>
    <row r="357" spans="22:38" x14ac:dyDescent="0.35">
      <c r="V357" s="35" t="s">
        <v>880</v>
      </c>
      <c r="W357" s="35">
        <v>81</v>
      </c>
      <c r="AD357"/>
      <c r="AE357"/>
      <c r="AJ357" s="34" t="s">
        <v>5527</v>
      </c>
      <c r="AK357" s="32">
        <v>309510.34000000003</v>
      </c>
      <c r="AL357"/>
    </row>
    <row r="358" spans="22:38" x14ac:dyDescent="0.35">
      <c r="V358" s="35" t="s">
        <v>3827</v>
      </c>
      <c r="W358" s="35">
        <v>433</v>
      </c>
      <c r="AD358"/>
      <c r="AE358"/>
      <c r="AJ358" s="34" t="s">
        <v>5795</v>
      </c>
      <c r="AK358" s="32">
        <v>1528491.25</v>
      </c>
      <c r="AL358"/>
    </row>
    <row r="359" spans="22:38" x14ac:dyDescent="0.35">
      <c r="V359" s="35" t="s">
        <v>3549</v>
      </c>
      <c r="W359" s="35">
        <v>423</v>
      </c>
      <c r="AD359"/>
      <c r="AE359"/>
      <c r="AJ359" s="34" t="s">
        <v>5060</v>
      </c>
      <c r="AK359" s="32">
        <v>2602215.4</v>
      </c>
      <c r="AL359"/>
    </row>
    <row r="360" spans="22:38" x14ac:dyDescent="0.35">
      <c r="V360" s="35" t="s">
        <v>1039</v>
      </c>
      <c r="W360" s="35">
        <v>280</v>
      </c>
      <c r="AD360"/>
      <c r="AE360"/>
      <c r="AJ360" s="34" t="s">
        <v>4696</v>
      </c>
      <c r="AK360" s="32">
        <v>266629.39999999997</v>
      </c>
      <c r="AL360"/>
    </row>
    <row r="361" spans="22:38" x14ac:dyDescent="0.35">
      <c r="V361" s="35" t="s">
        <v>906</v>
      </c>
      <c r="W361" s="35">
        <v>342</v>
      </c>
      <c r="AD361"/>
      <c r="AE361"/>
      <c r="AJ361" s="34" t="s">
        <v>4429</v>
      </c>
      <c r="AK361" s="32">
        <v>559821.21</v>
      </c>
      <c r="AL361"/>
    </row>
    <row r="362" spans="22:38" x14ac:dyDescent="0.35">
      <c r="V362" s="35" t="s">
        <v>217</v>
      </c>
      <c r="W362" s="35">
        <v>341</v>
      </c>
      <c r="AD362"/>
      <c r="AE362"/>
      <c r="AJ362" s="34" t="s">
        <v>6001</v>
      </c>
      <c r="AK362" s="32">
        <v>157717.98000000001</v>
      </c>
      <c r="AL362"/>
    </row>
    <row r="363" spans="22:38" x14ac:dyDescent="0.35">
      <c r="V363" s="35" t="s">
        <v>4142</v>
      </c>
      <c r="W363" s="35">
        <v>80</v>
      </c>
      <c r="AD363"/>
      <c r="AE363"/>
      <c r="AJ363" s="34" t="s">
        <v>5746</v>
      </c>
      <c r="AK363" s="32">
        <v>700884.41999999993</v>
      </c>
      <c r="AL363"/>
    </row>
    <row r="364" spans="22:38" x14ac:dyDescent="0.35">
      <c r="V364" s="35" t="s">
        <v>359</v>
      </c>
      <c r="W364" s="35">
        <v>184</v>
      </c>
      <c r="AD364"/>
      <c r="AE364"/>
      <c r="AJ364" s="34" t="s">
        <v>5064</v>
      </c>
      <c r="AK364" s="32">
        <v>1027054.76</v>
      </c>
      <c r="AL364"/>
    </row>
    <row r="365" spans="22:38" x14ac:dyDescent="0.35">
      <c r="V365" s="35" t="s">
        <v>1471</v>
      </c>
      <c r="W365" s="35">
        <v>214</v>
      </c>
      <c r="AD365"/>
      <c r="AE365"/>
      <c r="AJ365" s="34" t="s">
        <v>5162</v>
      </c>
      <c r="AK365" s="32">
        <v>590514.92000000004</v>
      </c>
      <c r="AL365"/>
    </row>
    <row r="366" spans="22:38" x14ac:dyDescent="0.35">
      <c r="V366" s="35" t="s">
        <v>1487</v>
      </c>
      <c r="W366" s="35">
        <v>381</v>
      </c>
      <c r="AD366"/>
      <c r="AE366"/>
      <c r="AJ366" s="34" t="s">
        <v>4395</v>
      </c>
      <c r="AK366" s="32">
        <v>342165.72</v>
      </c>
      <c r="AL366"/>
    </row>
    <row r="367" spans="22:38" x14ac:dyDescent="0.35">
      <c r="V367" s="35" t="s">
        <v>3828</v>
      </c>
      <c r="W367" s="35">
        <v>105</v>
      </c>
      <c r="AD367"/>
      <c r="AE367"/>
      <c r="AJ367" s="34" t="s">
        <v>5644</v>
      </c>
      <c r="AK367" s="32">
        <v>488328.37</v>
      </c>
      <c r="AL367"/>
    </row>
    <row r="368" spans="22:38" x14ac:dyDescent="0.35">
      <c r="V368" s="35" t="s">
        <v>1686</v>
      </c>
      <c r="W368" s="35">
        <v>259</v>
      </c>
      <c r="AD368"/>
      <c r="AE368"/>
      <c r="AJ368" s="34" t="s">
        <v>5338</v>
      </c>
      <c r="AK368" s="32">
        <v>2716865.16</v>
      </c>
      <c r="AL368"/>
    </row>
    <row r="369" spans="22:38" x14ac:dyDescent="0.35">
      <c r="V369" s="35" t="s">
        <v>2326</v>
      </c>
      <c r="W369" s="35">
        <v>379</v>
      </c>
      <c r="AD369"/>
      <c r="AE369"/>
      <c r="AJ369" s="34" t="s">
        <v>4390</v>
      </c>
      <c r="AK369" s="32">
        <v>1869977.36</v>
      </c>
      <c r="AL369"/>
    </row>
    <row r="370" spans="22:38" x14ac:dyDescent="0.35">
      <c r="V370" s="35" t="s">
        <v>3788</v>
      </c>
      <c r="W370" s="35">
        <v>122</v>
      </c>
      <c r="AD370"/>
      <c r="AE370"/>
      <c r="AJ370" s="34" t="s">
        <v>5911</v>
      </c>
      <c r="AK370" s="32">
        <v>2152152.15</v>
      </c>
      <c r="AL370"/>
    </row>
    <row r="371" spans="22:38" x14ac:dyDescent="0.35">
      <c r="V371" s="35" t="s">
        <v>2547</v>
      </c>
      <c r="W371" s="35">
        <v>406</v>
      </c>
      <c r="AD371"/>
      <c r="AE371"/>
      <c r="AJ371" s="34" t="s">
        <v>4673</v>
      </c>
      <c r="AK371" s="32">
        <v>1446403.7000000002</v>
      </c>
      <c r="AL371"/>
    </row>
    <row r="372" spans="22:38" x14ac:dyDescent="0.35">
      <c r="V372" s="35" t="s">
        <v>2623</v>
      </c>
      <c r="W372" s="35">
        <v>327</v>
      </c>
      <c r="AD372"/>
      <c r="AE372"/>
      <c r="AJ372" s="34" t="s">
        <v>5261</v>
      </c>
      <c r="AK372" s="32">
        <v>1434356.04</v>
      </c>
      <c r="AL372"/>
    </row>
    <row r="373" spans="22:38" x14ac:dyDescent="0.35">
      <c r="V373" s="35" t="s">
        <v>1462</v>
      </c>
      <c r="W373" s="35">
        <v>246</v>
      </c>
      <c r="AD373"/>
      <c r="AE373"/>
      <c r="AJ373" s="34" t="s">
        <v>5179</v>
      </c>
      <c r="AK373" s="32">
        <v>3214038.91</v>
      </c>
      <c r="AL373"/>
    </row>
    <row r="374" spans="22:38" x14ac:dyDescent="0.35">
      <c r="V374" s="35" t="s">
        <v>141</v>
      </c>
      <c r="W374" s="35">
        <v>485</v>
      </c>
      <c r="AD374"/>
      <c r="AE374"/>
      <c r="AJ374" s="34" t="s">
        <v>5971</v>
      </c>
      <c r="AK374" s="32">
        <v>869045.94000000006</v>
      </c>
      <c r="AL374"/>
    </row>
    <row r="375" spans="22:38" x14ac:dyDescent="0.35">
      <c r="V375" s="35" t="s">
        <v>751</v>
      </c>
      <c r="W375" s="35">
        <v>513</v>
      </c>
      <c r="AD375"/>
      <c r="AE375"/>
      <c r="AJ375" s="34" t="s">
        <v>4531</v>
      </c>
      <c r="AK375" s="32">
        <v>1654315.63</v>
      </c>
      <c r="AL375"/>
    </row>
    <row r="376" spans="22:38" x14ac:dyDescent="0.35">
      <c r="V376" s="35" t="s">
        <v>2251</v>
      </c>
      <c r="W376" s="35">
        <v>380</v>
      </c>
      <c r="AD376"/>
      <c r="AE376"/>
      <c r="AJ376" s="34" t="s">
        <v>4410</v>
      </c>
      <c r="AK376" s="32">
        <v>17773.920000000002</v>
      </c>
      <c r="AL376"/>
    </row>
    <row r="377" spans="22:38" x14ac:dyDescent="0.35">
      <c r="V377" s="35" t="s">
        <v>378</v>
      </c>
      <c r="W377" s="35">
        <v>358</v>
      </c>
      <c r="AD377"/>
      <c r="AE377"/>
      <c r="AJ377" s="34" t="s">
        <v>5460</v>
      </c>
      <c r="AK377" s="32">
        <v>270229.61</v>
      </c>
      <c r="AL377"/>
    </row>
    <row r="378" spans="22:38" x14ac:dyDescent="0.35">
      <c r="V378" s="35" t="s">
        <v>3777</v>
      </c>
      <c r="W378" s="35">
        <v>69</v>
      </c>
      <c r="AD378"/>
      <c r="AE378"/>
      <c r="AJ378" s="34" t="s">
        <v>5553</v>
      </c>
      <c r="AK378" s="32">
        <v>37576.11</v>
      </c>
      <c r="AL378"/>
    </row>
    <row r="379" spans="22:38" x14ac:dyDescent="0.35">
      <c r="V379" s="35" t="s">
        <v>492</v>
      </c>
      <c r="W379" s="35">
        <v>469</v>
      </c>
      <c r="AD379"/>
      <c r="AE379"/>
      <c r="AJ379" s="34" t="s">
        <v>5220</v>
      </c>
      <c r="AK379" s="32">
        <v>97209.72</v>
      </c>
      <c r="AL379"/>
    </row>
    <row r="380" spans="22:38" x14ac:dyDescent="0.35">
      <c r="V380" s="35" t="s">
        <v>3377</v>
      </c>
      <c r="W380" s="35">
        <v>131</v>
      </c>
      <c r="AD380"/>
      <c r="AE380"/>
      <c r="AJ380" s="34" t="s">
        <v>5860</v>
      </c>
      <c r="AK380" s="32">
        <v>155634.56</v>
      </c>
      <c r="AL380"/>
    </row>
    <row r="381" spans="22:38" x14ac:dyDescent="0.35">
      <c r="V381" s="35" t="s">
        <v>269</v>
      </c>
      <c r="W381" s="35">
        <v>412</v>
      </c>
      <c r="AD381"/>
      <c r="AE381"/>
      <c r="AJ381" s="34" t="s">
        <v>5683</v>
      </c>
      <c r="AK381" s="32">
        <v>1698939.3900000001</v>
      </c>
      <c r="AL381"/>
    </row>
    <row r="382" spans="22:38" x14ac:dyDescent="0.35">
      <c r="V382" s="35" t="s">
        <v>3740</v>
      </c>
      <c r="W382" s="35">
        <v>436</v>
      </c>
      <c r="AD382"/>
      <c r="AE382"/>
      <c r="AJ382" s="34" t="s">
        <v>6188</v>
      </c>
      <c r="AK382" s="32">
        <v>771144.22</v>
      </c>
      <c r="AL382"/>
    </row>
    <row r="383" spans="22:38" x14ac:dyDescent="0.35">
      <c r="V383" s="35" t="s">
        <v>623</v>
      </c>
      <c r="W383" s="35">
        <v>427</v>
      </c>
      <c r="AD383"/>
      <c r="AE383"/>
      <c r="AJ383" s="34" t="s">
        <v>5536</v>
      </c>
      <c r="AK383" s="32">
        <v>420465.29000000004</v>
      </c>
      <c r="AL383"/>
    </row>
    <row r="384" spans="22:38" x14ac:dyDescent="0.35">
      <c r="V384" s="35" t="s">
        <v>2088</v>
      </c>
      <c r="W384" s="35">
        <v>389</v>
      </c>
      <c r="AD384"/>
      <c r="AE384"/>
      <c r="AJ384" s="34" t="s">
        <v>5102</v>
      </c>
      <c r="AK384" s="32">
        <v>988261.07999999984</v>
      </c>
      <c r="AL384"/>
    </row>
    <row r="385" spans="22:38" x14ac:dyDescent="0.35">
      <c r="V385" s="35" t="s">
        <v>3992</v>
      </c>
      <c r="W385" s="35">
        <v>427</v>
      </c>
      <c r="AD385"/>
      <c r="AE385"/>
      <c r="AJ385" s="34" t="s">
        <v>5175</v>
      </c>
      <c r="AK385" s="32">
        <v>1471444.9000000001</v>
      </c>
      <c r="AL385"/>
    </row>
    <row r="386" spans="22:38" x14ac:dyDescent="0.35">
      <c r="V386" s="35" t="s">
        <v>3566</v>
      </c>
      <c r="W386" s="35">
        <v>244</v>
      </c>
      <c r="AD386"/>
      <c r="AE386"/>
      <c r="AJ386" s="34" t="s">
        <v>5701</v>
      </c>
      <c r="AK386" s="32">
        <v>206642.95</v>
      </c>
      <c r="AL386"/>
    </row>
    <row r="387" spans="22:38" x14ac:dyDescent="0.35">
      <c r="V387" s="35" t="s">
        <v>3608</v>
      </c>
      <c r="W387" s="35">
        <v>379</v>
      </c>
      <c r="AD387"/>
      <c r="AE387"/>
      <c r="AJ387" s="34" t="s">
        <v>5523</v>
      </c>
      <c r="AK387" s="32">
        <v>269561.25</v>
      </c>
      <c r="AL387"/>
    </row>
    <row r="388" spans="22:38" x14ac:dyDescent="0.35">
      <c r="V388" s="35" t="s">
        <v>3230</v>
      </c>
      <c r="W388" s="35">
        <v>459</v>
      </c>
      <c r="AD388"/>
      <c r="AE388"/>
      <c r="AJ388" s="34" t="s">
        <v>6103</v>
      </c>
      <c r="AK388" s="32">
        <v>387863.65</v>
      </c>
      <c r="AL388"/>
    </row>
    <row r="389" spans="22:38" x14ac:dyDescent="0.35">
      <c r="V389" s="35" t="s">
        <v>2845</v>
      </c>
      <c r="W389" s="35">
        <v>281</v>
      </c>
      <c r="AD389"/>
      <c r="AE389"/>
      <c r="AJ389" s="34" t="s">
        <v>5124</v>
      </c>
      <c r="AK389" s="32">
        <v>3520837.2399999998</v>
      </c>
      <c r="AL389"/>
    </row>
    <row r="390" spans="22:38" x14ac:dyDescent="0.35">
      <c r="V390" s="35" t="s">
        <v>3663</v>
      </c>
      <c r="W390" s="35">
        <v>368</v>
      </c>
      <c r="AD390"/>
      <c r="AE390"/>
      <c r="AJ390" s="34" t="s">
        <v>4693</v>
      </c>
      <c r="AK390" s="32">
        <v>258173.83999999997</v>
      </c>
      <c r="AL390"/>
    </row>
    <row r="391" spans="22:38" x14ac:dyDescent="0.35">
      <c r="V391" s="35" t="s">
        <v>306</v>
      </c>
      <c r="W391" s="35">
        <v>254</v>
      </c>
      <c r="AD391"/>
      <c r="AE391"/>
      <c r="AJ391" s="34" t="s">
        <v>5432</v>
      </c>
      <c r="AK391" s="32">
        <v>498833.14</v>
      </c>
      <c r="AL391"/>
    </row>
    <row r="392" spans="22:38" x14ac:dyDescent="0.35">
      <c r="V392" s="35" t="s">
        <v>1914</v>
      </c>
      <c r="W392" s="35">
        <v>123</v>
      </c>
      <c r="AD392"/>
      <c r="AE392"/>
      <c r="AJ392" s="34" t="s">
        <v>5547</v>
      </c>
      <c r="AK392" s="32">
        <v>505206.74</v>
      </c>
      <c r="AL392"/>
    </row>
    <row r="393" spans="22:38" x14ac:dyDescent="0.35">
      <c r="V393" s="35" t="s">
        <v>3342</v>
      </c>
      <c r="W393" s="35">
        <v>405</v>
      </c>
      <c r="AD393"/>
      <c r="AE393"/>
      <c r="AJ393" s="34" t="s">
        <v>5353</v>
      </c>
      <c r="AK393" s="32">
        <v>501718.79999999993</v>
      </c>
      <c r="AL393"/>
    </row>
    <row r="394" spans="22:38" x14ac:dyDescent="0.35">
      <c r="V394" s="35" t="s">
        <v>2364</v>
      </c>
      <c r="W394" s="35">
        <v>239</v>
      </c>
      <c r="AD394"/>
      <c r="AE394"/>
      <c r="AJ394" s="34" t="s">
        <v>5851</v>
      </c>
      <c r="AK394" s="32">
        <v>119108.99999999999</v>
      </c>
      <c r="AL394"/>
    </row>
    <row r="395" spans="22:38" x14ac:dyDescent="0.35">
      <c r="V395" s="35" t="s">
        <v>3527</v>
      </c>
      <c r="W395" s="35">
        <v>45</v>
      </c>
      <c r="AD395"/>
      <c r="AE395"/>
      <c r="AJ395" s="34" t="s">
        <v>5873</v>
      </c>
      <c r="AK395" s="32">
        <v>520817.88</v>
      </c>
      <c r="AL395"/>
    </row>
    <row r="396" spans="22:38" x14ac:dyDescent="0.35">
      <c r="V396" s="35" t="s">
        <v>3589</v>
      </c>
      <c r="W396" s="35">
        <v>90</v>
      </c>
      <c r="AD396"/>
      <c r="AE396"/>
      <c r="AJ396" s="34" t="s">
        <v>4987</v>
      </c>
      <c r="AK396" s="32">
        <v>1796880.96</v>
      </c>
      <c r="AL396"/>
    </row>
    <row r="397" spans="22:38" x14ac:dyDescent="0.35">
      <c r="V397" s="35" t="s">
        <v>2270</v>
      </c>
      <c r="W397" s="35">
        <v>255</v>
      </c>
      <c r="AD397"/>
      <c r="AE397"/>
      <c r="AJ397" s="34" t="s">
        <v>6197</v>
      </c>
      <c r="AK397" s="32">
        <v>255639.59999999998</v>
      </c>
      <c r="AL397"/>
    </row>
    <row r="398" spans="22:38" x14ac:dyDescent="0.35">
      <c r="V398" s="35" t="s">
        <v>391</v>
      </c>
      <c r="W398" s="35">
        <v>491</v>
      </c>
      <c r="AD398"/>
      <c r="AE398"/>
      <c r="AJ398" s="34" t="s">
        <v>4635</v>
      </c>
      <c r="AK398" s="32">
        <v>788484.22</v>
      </c>
      <c r="AL398"/>
    </row>
    <row r="399" spans="22:38" x14ac:dyDescent="0.35">
      <c r="V399" s="35" t="s">
        <v>542</v>
      </c>
      <c r="W399" s="35">
        <v>246</v>
      </c>
      <c r="AD399"/>
      <c r="AE399"/>
      <c r="AJ399" s="34" t="s">
        <v>4902</v>
      </c>
      <c r="AK399" s="32">
        <v>915097.27999999991</v>
      </c>
      <c r="AL399"/>
    </row>
    <row r="400" spans="22:38" x14ac:dyDescent="0.35">
      <c r="V400" s="35" t="s">
        <v>2223</v>
      </c>
      <c r="W400" s="35">
        <v>426</v>
      </c>
      <c r="AD400"/>
      <c r="AE400"/>
      <c r="AJ400" s="34" t="s">
        <v>5125</v>
      </c>
      <c r="AK400" s="32">
        <v>1028188.4899999999</v>
      </c>
      <c r="AL400"/>
    </row>
    <row r="401" spans="22:38" x14ac:dyDescent="0.35">
      <c r="V401" s="35" t="s">
        <v>1564</v>
      </c>
      <c r="W401" s="35">
        <v>97</v>
      </c>
      <c r="AD401"/>
      <c r="AE401"/>
      <c r="AJ401" s="34" t="s">
        <v>4713</v>
      </c>
      <c r="AK401" s="32">
        <v>37718.770000000004</v>
      </c>
      <c r="AL401"/>
    </row>
    <row r="402" spans="22:38" x14ac:dyDescent="0.35">
      <c r="V402" s="35" t="s">
        <v>1851</v>
      </c>
      <c r="W402" s="35">
        <v>125</v>
      </c>
      <c r="AD402"/>
      <c r="AE402"/>
      <c r="AJ402" s="34" t="s">
        <v>4935</v>
      </c>
      <c r="AK402" s="32">
        <v>1018810.59</v>
      </c>
      <c r="AL402"/>
    </row>
    <row r="403" spans="22:38" x14ac:dyDescent="0.35">
      <c r="V403" s="35" t="s">
        <v>685</v>
      </c>
      <c r="W403" s="35">
        <v>112</v>
      </c>
      <c r="AD403"/>
      <c r="AE403"/>
      <c r="AJ403" s="34" t="s">
        <v>4450</v>
      </c>
      <c r="AK403" s="32">
        <v>836365.92</v>
      </c>
      <c r="AL403"/>
    </row>
    <row r="404" spans="22:38" x14ac:dyDescent="0.35">
      <c r="V404" s="35" t="s">
        <v>3615</v>
      </c>
      <c r="W404" s="35">
        <v>443</v>
      </c>
      <c r="AD404"/>
      <c r="AE404"/>
      <c r="AJ404" s="34" t="s">
        <v>5428</v>
      </c>
      <c r="AK404" s="32">
        <v>560165.76</v>
      </c>
      <c r="AL404"/>
    </row>
    <row r="405" spans="22:38" x14ac:dyDescent="0.35">
      <c r="V405" s="35" t="s">
        <v>2393</v>
      </c>
      <c r="W405" s="35">
        <v>412</v>
      </c>
      <c r="AD405"/>
      <c r="AE405"/>
      <c r="AJ405" s="34" t="s">
        <v>4601</v>
      </c>
      <c r="AK405" s="32">
        <v>878449.29</v>
      </c>
      <c r="AL405"/>
    </row>
    <row r="406" spans="22:38" x14ac:dyDescent="0.35">
      <c r="V406" s="35" t="s">
        <v>1844</v>
      </c>
      <c r="W406" s="35">
        <v>347</v>
      </c>
      <c r="AD406"/>
      <c r="AE406"/>
      <c r="AJ406" s="34" t="s">
        <v>4972</v>
      </c>
      <c r="AK406" s="32">
        <v>1958008.0899999996</v>
      </c>
      <c r="AL406"/>
    </row>
    <row r="407" spans="22:38" x14ac:dyDescent="0.35">
      <c r="V407" s="35" t="s">
        <v>2144</v>
      </c>
      <c r="W407" s="35">
        <v>28</v>
      </c>
      <c r="AD407"/>
      <c r="AE407"/>
      <c r="AJ407" s="34" t="s">
        <v>4943</v>
      </c>
      <c r="AK407" s="32">
        <v>803671.83000000007</v>
      </c>
      <c r="AL407"/>
    </row>
    <row r="408" spans="22:38" x14ac:dyDescent="0.35">
      <c r="V408" s="35" t="s">
        <v>3634</v>
      </c>
      <c r="W408" s="35">
        <v>226</v>
      </c>
      <c r="AD408"/>
      <c r="AE408"/>
      <c r="AJ408" s="34" t="s">
        <v>6101</v>
      </c>
      <c r="AK408" s="32">
        <v>256855.17</v>
      </c>
      <c r="AL408"/>
    </row>
    <row r="409" spans="22:38" x14ac:dyDescent="0.35">
      <c r="V409" s="35" t="s">
        <v>4156</v>
      </c>
      <c r="W409" s="35">
        <v>240</v>
      </c>
      <c r="AD409"/>
      <c r="AE409"/>
      <c r="AJ409" s="34" t="s">
        <v>5670</v>
      </c>
      <c r="AK409" s="32">
        <v>1321335.18</v>
      </c>
      <c r="AL409"/>
    </row>
    <row r="410" spans="22:38" x14ac:dyDescent="0.35">
      <c r="V410" s="35" t="s">
        <v>4045</v>
      </c>
      <c r="W410" s="35">
        <v>37</v>
      </c>
      <c r="AD410"/>
      <c r="AE410"/>
      <c r="AJ410" s="34" t="s">
        <v>5858</v>
      </c>
      <c r="AK410" s="32">
        <v>143428.01999999999</v>
      </c>
      <c r="AL410"/>
    </row>
    <row r="411" spans="22:38" x14ac:dyDescent="0.35">
      <c r="V411" s="35" t="s">
        <v>81</v>
      </c>
      <c r="W411" s="35">
        <v>299</v>
      </c>
      <c r="AD411"/>
      <c r="AE411"/>
      <c r="AJ411" s="34" t="s">
        <v>5769</v>
      </c>
      <c r="AK411" s="32">
        <v>1161858.24</v>
      </c>
      <c r="AL411"/>
    </row>
    <row r="412" spans="22:38" x14ac:dyDescent="0.35">
      <c r="V412" s="35" t="s">
        <v>2121</v>
      </c>
      <c r="W412" s="35">
        <v>124</v>
      </c>
      <c r="AD412"/>
      <c r="AE412"/>
      <c r="AJ412" s="34" t="s">
        <v>5707</v>
      </c>
      <c r="AK412" s="32">
        <v>341771.89999999997</v>
      </c>
      <c r="AL412"/>
    </row>
    <row r="413" spans="22:38" x14ac:dyDescent="0.35">
      <c r="V413" s="35" t="s">
        <v>2575</v>
      </c>
      <c r="W413" s="35">
        <v>87</v>
      </c>
      <c r="AD413"/>
      <c r="AE413"/>
      <c r="AJ413" s="34" t="s">
        <v>6102</v>
      </c>
      <c r="AK413" s="32">
        <v>1151842.3</v>
      </c>
      <c r="AL413"/>
    </row>
    <row r="414" spans="22:38" x14ac:dyDescent="0.35">
      <c r="V414" s="35" t="s">
        <v>2320</v>
      </c>
      <c r="W414" s="35">
        <v>12</v>
      </c>
      <c r="AD414"/>
      <c r="AE414"/>
      <c r="AJ414" s="34" t="s">
        <v>5803</v>
      </c>
      <c r="AK414" s="32">
        <v>817286.46</v>
      </c>
      <c r="AL414"/>
    </row>
    <row r="415" spans="22:38" x14ac:dyDescent="0.35">
      <c r="V415" s="35" t="s">
        <v>2842</v>
      </c>
      <c r="W415" s="35">
        <v>261</v>
      </c>
      <c r="AD415"/>
      <c r="AE415"/>
      <c r="AJ415" s="34" t="s">
        <v>5216</v>
      </c>
      <c r="AK415" s="32">
        <v>1834366.9200000002</v>
      </c>
      <c r="AL415"/>
    </row>
    <row r="416" spans="22:38" x14ac:dyDescent="0.35">
      <c r="V416" s="35" t="s">
        <v>1562</v>
      </c>
      <c r="W416" s="35">
        <v>344</v>
      </c>
      <c r="AD416"/>
      <c r="AE416"/>
      <c r="AJ416" s="34" t="s">
        <v>5909</v>
      </c>
      <c r="AK416" s="32">
        <v>398045.9</v>
      </c>
      <c r="AL416"/>
    </row>
    <row r="417" spans="22:38" x14ac:dyDescent="0.35">
      <c r="V417" s="35" t="s">
        <v>357</v>
      </c>
      <c r="W417" s="35">
        <v>385</v>
      </c>
      <c r="AD417"/>
      <c r="AE417"/>
      <c r="AJ417" s="34" t="s">
        <v>5423</v>
      </c>
      <c r="AK417" s="32">
        <v>931205.17999999993</v>
      </c>
      <c r="AL417"/>
    </row>
    <row r="418" spans="22:38" x14ac:dyDescent="0.35">
      <c r="V418" s="35" t="s">
        <v>793</v>
      </c>
      <c r="W418" s="35">
        <v>213</v>
      </c>
      <c r="AD418"/>
      <c r="AE418"/>
      <c r="AJ418" s="34" t="s">
        <v>5596</v>
      </c>
      <c r="AK418" s="32">
        <v>447380.63999999996</v>
      </c>
      <c r="AL418"/>
    </row>
    <row r="419" spans="22:38" x14ac:dyDescent="0.35">
      <c r="V419" s="35" t="s">
        <v>2173</v>
      </c>
      <c r="W419" s="35">
        <v>218</v>
      </c>
      <c r="AD419"/>
      <c r="AE419"/>
      <c r="AJ419" s="34" t="s">
        <v>5075</v>
      </c>
      <c r="AK419" s="32">
        <v>462676.65</v>
      </c>
      <c r="AL419"/>
    </row>
    <row r="420" spans="22:38" x14ac:dyDescent="0.35">
      <c r="V420" s="35" t="s">
        <v>250</v>
      </c>
      <c r="W420" s="35">
        <v>255</v>
      </c>
      <c r="AD420"/>
      <c r="AE420"/>
      <c r="AJ420" s="34" t="s">
        <v>6047</v>
      </c>
      <c r="AK420" s="32">
        <v>838473.38</v>
      </c>
      <c r="AL420"/>
    </row>
    <row r="421" spans="22:38" x14ac:dyDescent="0.35">
      <c r="V421" s="35" t="s">
        <v>3443</v>
      </c>
      <c r="W421" s="35">
        <v>360</v>
      </c>
      <c r="AD421"/>
      <c r="AE421"/>
      <c r="AJ421" s="34" t="s">
        <v>5194</v>
      </c>
      <c r="AK421" s="32">
        <v>584370</v>
      </c>
      <c r="AL421"/>
    </row>
    <row r="422" spans="22:38" x14ac:dyDescent="0.35">
      <c r="V422" s="35" t="s">
        <v>3256</v>
      </c>
      <c r="W422" s="35">
        <v>225</v>
      </c>
      <c r="AD422"/>
      <c r="AE422"/>
      <c r="AJ422" s="34" t="s">
        <v>4544</v>
      </c>
      <c r="AK422" s="32">
        <v>493951.2</v>
      </c>
      <c r="AL422"/>
    </row>
    <row r="423" spans="22:38" x14ac:dyDescent="0.35">
      <c r="V423" s="35" t="s">
        <v>3322</v>
      </c>
      <c r="W423" s="35">
        <v>432</v>
      </c>
      <c r="AD423"/>
      <c r="AE423"/>
      <c r="AJ423" s="34" t="s">
        <v>4990</v>
      </c>
      <c r="AK423" s="32">
        <v>1403950.3499999999</v>
      </c>
      <c r="AL423"/>
    </row>
    <row r="424" spans="22:38" x14ac:dyDescent="0.35">
      <c r="V424" s="35" t="s">
        <v>1671</v>
      </c>
      <c r="W424" s="35">
        <v>299</v>
      </c>
      <c r="AD424"/>
      <c r="AE424"/>
      <c r="AJ424" s="34" t="s">
        <v>4516</v>
      </c>
      <c r="AK424" s="32">
        <v>743558.28</v>
      </c>
      <c r="AL424"/>
    </row>
    <row r="425" spans="22:38" x14ac:dyDescent="0.35">
      <c r="V425" s="35" t="s">
        <v>1207</v>
      </c>
      <c r="W425" s="35">
        <v>490</v>
      </c>
      <c r="AD425"/>
      <c r="AE425"/>
      <c r="AJ425" s="34" t="s">
        <v>5090</v>
      </c>
      <c r="AK425" s="32">
        <v>396579.42000000004</v>
      </c>
      <c r="AL425"/>
    </row>
    <row r="426" spans="22:38" x14ac:dyDescent="0.35">
      <c r="V426" s="35" t="s">
        <v>2590</v>
      </c>
      <c r="W426" s="35">
        <v>116</v>
      </c>
      <c r="AD426"/>
      <c r="AE426"/>
      <c r="AJ426" s="34" t="s">
        <v>4670</v>
      </c>
      <c r="AK426" s="32">
        <v>505300.51999999996</v>
      </c>
      <c r="AL426"/>
    </row>
    <row r="427" spans="22:38" x14ac:dyDescent="0.35">
      <c r="V427" s="35" t="s">
        <v>2289</v>
      </c>
      <c r="W427" s="35">
        <v>446</v>
      </c>
      <c r="AD427"/>
      <c r="AE427"/>
      <c r="AJ427" s="34" t="s">
        <v>4939</v>
      </c>
      <c r="AK427" s="32">
        <v>68727.12</v>
      </c>
      <c r="AL427"/>
    </row>
    <row r="428" spans="22:38" x14ac:dyDescent="0.35">
      <c r="V428" s="35" t="s">
        <v>3936</v>
      </c>
      <c r="W428" s="35">
        <v>250</v>
      </c>
      <c r="AD428"/>
      <c r="AE428"/>
      <c r="AJ428" s="34" t="s">
        <v>5442</v>
      </c>
      <c r="AK428" s="32">
        <v>1094941.25</v>
      </c>
      <c r="AL428"/>
    </row>
    <row r="429" spans="22:38" x14ac:dyDescent="0.35">
      <c r="V429" s="35" t="s">
        <v>2248</v>
      </c>
      <c r="W429" s="35">
        <v>209</v>
      </c>
      <c r="AD429"/>
      <c r="AE429"/>
      <c r="AJ429" s="34" t="s">
        <v>4865</v>
      </c>
      <c r="AK429" s="32">
        <v>775499.2</v>
      </c>
      <c r="AL429"/>
    </row>
    <row r="430" spans="22:38" x14ac:dyDescent="0.35">
      <c r="V430" s="35" t="s">
        <v>899</v>
      </c>
      <c r="W430" s="35">
        <v>291</v>
      </c>
      <c r="AD430"/>
      <c r="AE430"/>
      <c r="AJ430" s="34" t="s">
        <v>4738</v>
      </c>
      <c r="AK430" s="32">
        <v>256136.82</v>
      </c>
      <c r="AL430"/>
    </row>
    <row r="431" spans="22:38" x14ac:dyDescent="0.35">
      <c r="V431" s="35" t="s">
        <v>2714</v>
      </c>
      <c r="W431" s="35">
        <v>118</v>
      </c>
      <c r="AD431"/>
      <c r="AE431"/>
      <c r="AJ431" s="34" t="s">
        <v>5761</v>
      </c>
      <c r="AK431" s="32">
        <v>819952.56</v>
      </c>
      <c r="AL431"/>
    </row>
    <row r="432" spans="22:38" x14ac:dyDescent="0.35">
      <c r="V432" s="35" t="s">
        <v>3268</v>
      </c>
      <c r="W432" s="35">
        <v>267</v>
      </c>
      <c r="AD432"/>
      <c r="AE432"/>
      <c r="AJ432" s="34" t="s">
        <v>5713</v>
      </c>
      <c r="AK432" s="32">
        <v>533472.03</v>
      </c>
      <c r="AL432"/>
    </row>
    <row r="433" spans="22:38" x14ac:dyDescent="0.35">
      <c r="V433" s="35" t="s">
        <v>94</v>
      </c>
      <c r="W433" s="35">
        <v>33</v>
      </c>
      <c r="AD433"/>
      <c r="AE433"/>
      <c r="AJ433" s="34" t="s">
        <v>4570</v>
      </c>
      <c r="AK433" s="32">
        <v>916356.34999999986</v>
      </c>
      <c r="AL433"/>
    </row>
    <row r="434" spans="22:38" x14ac:dyDescent="0.35">
      <c r="V434" s="35" t="s">
        <v>2068</v>
      </c>
      <c r="W434" s="35">
        <v>91</v>
      </c>
      <c r="AD434"/>
      <c r="AE434"/>
      <c r="AJ434" s="34" t="s">
        <v>5861</v>
      </c>
      <c r="AK434" s="32">
        <v>206150.49</v>
      </c>
      <c r="AL434"/>
    </row>
    <row r="435" spans="22:38" x14ac:dyDescent="0.35">
      <c r="V435" s="35" t="s">
        <v>135</v>
      </c>
      <c r="W435" s="35">
        <v>106</v>
      </c>
      <c r="AD435"/>
      <c r="AE435"/>
      <c r="AJ435" s="34" t="s">
        <v>6026</v>
      </c>
      <c r="AK435" s="32">
        <v>802044.56</v>
      </c>
      <c r="AL435"/>
    </row>
    <row r="436" spans="22:38" x14ac:dyDescent="0.35">
      <c r="V436" s="35" t="s">
        <v>154</v>
      </c>
      <c r="W436" s="35">
        <v>219</v>
      </c>
      <c r="AD436"/>
      <c r="AE436"/>
      <c r="AJ436" s="34" t="s">
        <v>5300</v>
      </c>
      <c r="AK436" s="32">
        <v>848321.28</v>
      </c>
      <c r="AL436"/>
    </row>
    <row r="437" spans="22:38" x14ac:dyDescent="0.35">
      <c r="V437" s="35" t="s">
        <v>1295</v>
      </c>
      <c r="W437" s="35">
        <v>226</v>
      </c>
      <c r="AD437"/>
      <c r="AE437"/>
      <c r="AJ437" s="34" t="s">
        <v>5708</v>
      </c>
      <c r="AK437" s="32">
        <v>988550.80999999994</v>
      </c>
      <c r="AL437"/>
    </row>
    <row r="438" spans="22:38" x14ac:dyDescent="0.35">
      <c r="V438" s="35" t="s">
        <v>3647</v>
      </c>
      <c r="W438" s="35">
        <v>46</v>
      </c>
      <c r="AD438"/>
      <c r="AE438"/>
      <c r="AJ438" s="34" t="s">
        <v>5585</v>
      </c>
      <c r="AK438" s="32">
        <v>300106.8</v>
      </c>
      <c r="AL438"/>
    </row>
    <row r="439" spans="22:38" x14ac:dyDescent="0.35">
      <c r="V439" s="35" t="s">
        <v>2163</v>
      </c>
      <c r="W439" s="35">
        <v>242</v>
      </c>
      <c r="AD439"/>
      <c r="AE439"/>
      <c r="AJ439" s="34" t="s">
        <v>5416</v>
      </c>
      <c r="AK439" s="32">
        <v>490889</v>
      </c>
      <c r="AL439"/>
    </row>
    <row r="440" spans="22:38" x14ac:dyDescent="0.35">
      <c r="V440" s="35" t="s">
        <v>3920</v>
      </c>
      <c r="W440" s="35">
        <v>206</v>
      </c>
      <c r="AD440"/>
      <c r="AE440"/>
      <c r="AJ440" s="34" t="s">
        <v>5243</v>
      </c>
      <c r="AK440" s="32">
        <v>201499.38</v>
      </c>
      <c r="AL440"/>
    </row>
    <row r="441" spans="22:38" x14ac:dyDescent="0.35">
      <c r="V441" s="35" t="s">
        <v>392</v>
      </c>
      <c r="W441" s="35">
        <v>82</v>
      </c>
      <c r="AD441"/>
      <c r="AE441"/>
      <c r="AJ441" s="34" t="s">
        <v>5279</v>
      </c>
      <c r="AK441" s="32">
        <v>2317231.4499999997</v>
      </c>
      <c r="AL441"/>
    </row>
    <row r="442" spans="22:38" x14ac:dyDescent="0.35">
      <c r="V442" s="35" t="s">
        <v>932</v>
      </c>
      <c r="W442" s="35">
        <v>137</v>
      </c>
      <c r="AD442"/>
      <c r="AE442"/>
      <c r="AJ442" s="34" t="s">
        <v>5738</v>
      </c>
      <c r="AK442" s="32">
        <v>1101182.8500000001</v>
      </c>
      <c r="AL442"/>
    </row>
    <row r="443" spans="22:38" x14ac:dyDescent="0.35">
      <c r="V443" s="35" t="s">
        <v>1228</v>
      </c>
      <c r="W443" s="35">
        <v>472</v>
      </c>
      <c r="AD443"/>
      <c r="AE443"/>
      <c r="AJ443" s="34" t="s">
        <v>4498</v>
      </c>
      <c r="AK443" s="32">
        <v>1097409.94</v>
      </c>
      <c r="AL443"/>
    </row>
    <row r="444" spans="22:38" x14ac:dyDescent="0.35">
      <c r="V444" s="35" t="s">
        <v>3124</v>
      </c>
      <c r="W444" s="35">
        <v>357</v>
      </c>
      <c r="AD444"/>
      <c r="AE444"/>
      <c r="AJ444" s="34" t="s">
        <v>5384</v>
      </c>
      <c r="AK444" s="32">
        <v>369405.5</v>
      </c>
      <c r="AL444"/>
    </row>
    <row r="445" spans="22:38" x14ac:dyDescent="0.35">
      <c r="V445" s="35" t="s">
        <v>3058</v>
      </c>
      <c r="W445" s="35">
        <v>370</v>
      </c>
      <c r="AD445"/>
      <c r="AE445"/>
      <c r="AJ445" s="34" t="s">
        <v>5015</v>
      </c>
      <c r="AK445" s="32">
        <v>620531.12</v>
      </c>
      <c r="AL445"/>
    </row>
    <row r="446" spans="22:38" x14ac:dyDescent="0.35">
      <c r="V446" s="35" t="s">
        <v>2363</v>
      </c>
      <c r="W446" s="35">
        <v>36</v>
      </c>
      <c r="AD446"/>
      <c r="AE446"/>
      <c r="AJ446" s="34" t="s">
        <v>5421</v>
      </c>
      <c r="AK446" s="32">
        <v>250339.02999999997</v>
      </c>
      <c r="AL446"/>
    </row>
    <row r="447" spans="22:38" x14ac:dyDescent="0.35">
      <c r="V447" s="35" t="s">
        <v>3508</v>
      </c>
      <c r="W447" s="35">
        <v>151</v>
      </c>
      <c r="AD447"/>
      <c r="AE447"/>
      <c r="AJ447" s="34" t="s">
        <v>5033</v>
      </c>
      <c r="AK447" s="32">
        <v>1825570.05</v>
      </c>
      <c r="AL447"/>
    </row>
    <row r="448" spans="22:38" x14ac:dyDescent="0.35">
      <c r="V448" s="35" t="s">
        <v>410</v>
      </c>
      <c r="W448" s="35">
        <v>399</v>
      </c>
      <c r="AD448"/>
      <c r="AE448"/>
      <c r="AJ448" s="34" t="s">
        <v>5148</v>
      </c>
      <c r="AK448" s="32">
        <v>1664978.99</v>
      </c>
      <c r="AL448"/>
    </row>
    <row r="449" spans="22:38" x14ac:dyDescent="0.35">
      <c r="V449" s="35" t="s">
        <v>505</v>
      </c>
      <c r="W449" s="35">
        <v>476</v>
      </c>
      <c r="AD449"/>
      <c r="AE449"/>
      <c r="AJ449" s="34" t="s">
        <v>5962</v>
      </c>
      <c r="AK449" s="32">
        <v>179526.9</v>
      </c>
      <c r="AL449"/>
    </row>
    <row r="450" spans="22:38" x14ac:dyDescent="0.35">
      <c r="V450" s="35" t="s">
        <v>3397</v>
      </c>
      <c r="W450" s="35">
        <v>388</v>
      </c>
      <c r="AD450"/>
      <c r="AE450"/>
      <c r="AJ450" s="34" t="s">
        <v>6203</v>
      </c>
      <c r="AK450" s="32">
        <v>22583.170000000002</v>
      </c>
      <c r="AL450"/>
    </row>
    <row r="451" spans="22:38" x14ac:dyDescent="0.35">
      <c r="V451" s="35" t="s">
        <v>1458</v>
      </c>
      <c r="W451" s="35">
        <v>337</v>
      </c>
      <c r="AD451"/>
      <c r="AE451"/>
      <c r="AJ451" s="34" t="s">
        <v>5690</v>
      </c>
      <c r="AK451" s="32">
        <v>874351.7</v>
      </c>
      <c r="AL451"/>
    </row>
    <row r="452" spans="22:38" x14ac:dyDescent="0.35">
      <c r="V452" s="35" t="s">
        <v>2350</v>
      </c>
      <c r="W452" s="35">
        <v>468</v>
      </c>
      <c r="AD452"/>
      <c r="AE452"/>
      <c r="AJ452" s="34" t="s">
        <v>4969</v>
      </c>
      <c r="AK452" s="32">
        <v>673786.85</v>
      </c>
      <c r="AL452"/>
    </row>
    <row r="453" spans="22:38" x14ac:dyDescent="0.35">
      <c r="V453" s="35" t="s">
        <v>1472</v>
      </c>
      <c r="W453" s="35">
        <v>246</v>
      </c>
      <c r="AD453"/>
      <c r="AE453"/>
      <c r="AJ453" s="34" t="s">
        <v>4771</v>
      </c>
      <c r="AK453" s="32">
        <v>1061335.32</v>
      </c>
      <c r="AL453"/>
    </row>
    <row r="454" spans="22:38" x14ac:dyDescent="0.35">
      <c r="V454" s="35" t="s">
        <v>1206</v>
      </c>
      <c r="W454" s="35">
        <v>488</v>
      </c>
      <c r="AD454"/>
      <c r="AE454"/>
      <c r="AJ454" s="34" t="s">
        <v>4794</v>
      </c>
      <c r="AK454" s="32">
        <v>263602.29000000004</v>
      </c>
      <c r="AL454"/>
    </row>
    <row r="455" spans="22:38" x14ac:dyDescent="0.35">
      <c r="V455" s="35" t="s">
        <v>4310</v>
      </c>
      <c r="W455" s="35">
        <v>249</v>
      </c>
      <c r="AD455"/>
      <c r="AE455"/>
      <c r="AJ455" s="34" t="s">
        <v>5608</v>
      </c>
      <c r="AK455" s="32">
        <v>93022.28</v>
      </c>
      <c r="AL455"/>
    </row>
    <row r="456" spans="22:38" x14ac:dyDescent="0.35">
      <c r="V456" s="35" t="s">
        <v>4062</v>
      </c>
      <c r="W456" s="35">
        <v>66</v>
      </c>
      <c r="AD456"/>
      <c r="AE456"/>
      <c r="AJ456" s="34" t="s">
        <v>4808</v>
      </c>
      <c r="AK456" s="32">
        <v>745481.35</v>
      </c>
      <c r="AL456"/>
    </row>
    <row r="457" spans="22:38" x14ac:dyDescent="0.35">
      <c r="V457" s="35" t="s">
        <v>4073</v>
      </c>
      <c r="W457" s="35">
        <v>385</v>
      </c>
      <c r="AD457"/>
      <c r="AE457"/>
      <c r="AJ457" s="34" t="s">
        <v>5678</v>
      </c>
      <c r="AK457" s="32">
        <v>788374.79999999993</v>
      </c>
      <c r="AL457"/>
    </row>
    <row r="458" spans="22:38" x14ac:dyDescent="0.35">
      <c r="V458" s="35" t="s">
        <v>1473</v>
      </c>
      <c r="W458" s="35">
        <v>44</v>
      </c>
      <c r="AD458"/>
      <c r="AE458"/>
      <c r="AJ458" s="34" t="s">
        <v>4910</v>
      </c>
      <c r="AK458" s="32">
        <v>1802145.7600000002</v>
      </c>
      <c r="AL458"/>
    </row>
    <row r="459" spans="22:38" x14ac:dyDescent="0.35">
      <c r="V459" s="35" t="s">
        <v>4285</v>
      </c>
      <c r="W459" s="35">
        <v>234</v>
      </c>
      <c r="AD459"/>
      <c r="AE459"/>
      <c r="AJ459" s="34" t="s">
        <v>4522</v>
      </c>
      <c r="AK459" s="32">
        <v>1475642.4</v>
      </c>
      <c r="AL459"/>
    </row>
    <row r="460" spans="22:38" x14ac:dyDescent="0.35">
      <c r="V460" s="35" t="s">
        <v>1158</v>
      </c>
      <c r="W460" s="35">
        <v>141</v>
      </c>
      <c r="AD460"/>
      <c r="AE460"/>
      <c r="AJ460" s="34" t="s">
        <v>6044</v>
      </c>
      <c r="AK460" s="32">
        <v>1472218.29</v>
      </c>
      <c r="AL460"/>
    </row>
    <row r="461" spans="22:38" x14ac:dyDescent="0.35">
      <c r="V461" s="35" t="s">
        <v>2701</v>
      </c>
      <c r="W461" s="35">
        <v>11</v>
      </c>
      <c r="AD461"/>
      <c r="AE461"/>
      <c r="AJ461" s="34" t="s">
        <v>5170</v>
      </c>
      <c r="AK461" s="32">
        <v>583475.56000000006</v>
      </c>
      <c r="AL461"/>
    </row>
    <row r="462" spans="22:38" x14ac:dyDescent="0.35">
      <c r="V462" s="35" t="s">
        <v>942</v>
      </c>
      <c r="W462" s="35">
        <v>319</v>
      </c>
      <c r="AD462"/>
      <c r="AE462"/>
      <c r="AJ462" s="34" t="s">
        <v>5757</v>
      </c>
      <c r="AK462" s="32">
        <v>56073.599999999999</v>
      </c>
      <c r="AL462"/>
    </row>
    <row r="463" spans="22:38" x14ac:dyDescent="0.35">
      <c r="V463" s="35" t="s">
        <v>4168</v>
      </c>
      <c r="W463" s="35">
        <v>319</v>
      </c>
      <c r="AD463"/>
      <c r="AE463"/>
      <c r="AJ463" s="34" t="s">
        <v>4399</v>
      </c>
      <c r="AK463" s="32">
        <v>175795.20000000001</v>
      </c>
      <c r="AL463"/>
    </row>
    <row r="464" spans="22:38" x14ac:dyDescent="0.35">
      <c r="V464" s="35" t="s">
        <v>918</v>
      </c>
      <c r="W464" s="35">
        <v>38</v>
      </c>
      <c r="AD464"/>
      <c r="AE464"/>
      <c r="AJ464" s="34" t="s">
        <v>5374</v>
      </c>
      <c r="AK464" s="32">
        <v>2909207.96</v>
      </c>
      <c r="AL464"/>
    </row>
    <row r="465" spans="22:38" x14ac:dyDescent="0.35">
      <c r="V465" s="35" t="s">
        <v>2292</v>
      </c>
      <c r="W465" s="35">
        <v>317</v>
      </c>
      <c r="AD465"/>
      <c r="AE465"/>
      <c r="AJ465" s="34" t="s">
        <v>5786</v>
      </c>
      <c r="AK465" s="32">
        <v>231883.47</v>
      </c>
      <c r="AL465"/>
    </row>
    <row r="466" spans="22:38" x14ac:dyDescent="0.35">
      <c r="V466" s="35" t="s">
        <v>2903</v>
      </c>
      <c r="W466" s="35">
        <v>32</v>
      </c>
      <c r="AD466"/>
      <c r="AE466"/>
      <c r="AJ466" s="34" t="s">
        <v>5815</v>
      </c>
      <c r="AK466" s="32">
        <v>1841814.48</v>
      </c>
      <c r="AL466"/>
    </row>
    <row r="467" spans="22:38" x14ac:dyDescent="0.35">
      <c r="V467" s="35" t="s">
        <v>3296</v>
      </c>
      <c r="W467" s="35">
        <v>135</v>
      </c>
      <c r="AD467"/>
      <c r="AE467"/>
      <c r="AJ467" s="34" t="s">
        <v>5839</v>
      </c>
      <c r="AK467" s="32">
        <v>67381.23000000001</v>
      </c>
      <c r="AL467"/>
    </row>
    <row r="468" spans="22:38" x14ac:dyDescent="0.35">
      <c r="V468" s="35" t="s">
        <v>3025</v>
      </c>
      <c r="W468" s="35">
        <v>347</v>
      </c>
      <c r="AD468"/>
      <c r="AE468"/>
      <c r="AJ468" s="34" t="s">
        <v>6181</v>
      </c>
      <c r="AK468" s="32">
        <v>62689.7</v>
      </c>
      <c r="AL468"/>
    </row>
    <row r="469" spans="22:38" x14ac:dyDescent="0.35">
      <c r="V469" s="35" t="s">
        <v>1257</v>
      </c>
      <c r="W469" s="35">
        <v>427</v>
      </c>
      <c r="AD469"/>
      <c r="AE469"/>
      <c r="AJ469" s="34" t="s">
        <v>5342</v>
      </c>
      <c r="AK469" s="32">
        <v>509043.99000000005</v>
      </c>
      <c r="AL469"/>
    </row>
    <row r="470" spans="22:38" x14ac:dyDescent="0.35">
      <c r="V470" s="35" t="s">
        <v>2837</v>
      </c>
      <c r="W470" s="35">
        <v>376</v>
      </c>
      <c r="AD470"/>
      <c r="AE470"/>
      <c r="AJ470" s="34" t="s">
        <v>5762</v>
      </c>
      <c r="AK470" s="32">
        <v>2184790.4700000002</v>
      </c>
      <c r="AL470"/>
    </row>
    <row r="471" spans="22:38" x14ac:dyDescent="0.35">
      <c r="V471" s="35" t="s">
        <v>4307</v>
      </c>
      <c r="W471" s="35">
        <v>215</v>
      </c>
      <c r="AD471"/>
      <c r="AE471"/>
      <c r="AJ471" s="34" t="s">
        <v>6219</v>
      </c>
      <c r="AK471" s="32">
        <v>45987.3</v>
      </c>
      <c r="AL471"/>
    </row>
    <row r="472" spans="22:38" x14ac:dyDescent="0.35">
      <c r="V472" s="35" t="s">
        <v>1235</v>
      </c>
      <c r="W472" s="35">
        <v>491</v>
      </c>
      <c r="AD472"/>
      <c r="AE472"/>
      <c r="AJ472" s="34" t="s">
        <v>4636</v>
      </c>
      <c r="AK472" s="32">
        <v>45217.440000000002</v>
      </c>
      <c r="AL472"/>
    </row>
    <row r="473" spans="22:38" x14ac:dyDescent="0.35">
      <c r="V473" s="35" t="s">
        <v>1293</v>
      </c>
      <c r="W473" s="35">
        <v>115</v>
      </c>
      <c r="AD473"/>
      <c r="AE473"/>
      <c r="AJ473" s="34" t="s">
        <v>5150</v>
      </c>
      <c r="AK473" s="32">
        <v>397275.35</v>
      </c>
      <c r="AL473"/>
    </row>
    <row r="474" spans="22:38" x14ac:dyDescent="0.35">
      <c r="V474" s="35" t="s">
        <v>2009</v>
      </c>
      <c r="W474" s="35">
        <v>295</v>
      </c>
      <c r="AD474"/>
      <c r="AE474"/>
      <c r="AJ474" s="34" t="s">
        <v>4728</v>
      </c>
      <c r="AK474" s="32">
        <v>202523.88</v>
      </c>
      <c r="AL474"/>
    </row>
    <row r="475" spans="22:38" x14ac:dyDescent="0.35">
      <c r="V475" s="35" t="s">
        <v>2670</v>
      </c>
      <c r="W475" s="35">
        <v>7</v>
      </c>
      <c r="AD475"/>
      <c r="AE475"/>
      <c r="AJ475" s="34" t="s">
        <v>6062</v>
      </c>
      <c r="AK475" s="32">
        <v>386216.58</v>
      </c>
      <c r="AL475"/>
    </row>
    <row r="476" spans="22:38" x14ac:dyDescent="0.35">
      <c r="V476" s="35" t="s">
        <v>2766</v>
      </c>
      <c r="W476" s="35">
        <v>22</v>
      </c>
      <c r="AD476"/>
      <c r="AE476"/>
      <c r="AJ476" s="34" t="s">
        <v>5907</v>
      </c>
      <c r="AK476" s="32">
        <v>522923.17</v>
      </c>
      <c r="AL476"/>
    </row>
    <row r="477" spans="22:38" x14ac:dyDescent="0.35">
      <c r="V477" s="35" t="s">
        <v>1736</v>
      </c>
      <c r="W477" s="35">
        <v>129</v>
      </c>
      <c r="AD477"/>
      <c r="AE477"/>
      <c r="AJ477" s="34" t="s">
        <v>6115</v>
      </c>
      <c r="AK477" s="32">
        <v>160273.95000000001</v>
      </c>
      <c r="AL477"/>
    </row>
    <row r="478" spans="22:38" x14ac:dyDescent="0.35">
      <c r="V478" s="35" t="s">
        <v>3426</v>
      </c>
      <c r="W478" s="35">
        <v>178</v>
      </c>
      <c r="AD478"/>
      <c r="AE478"/>
      <c r="AJ478" s="34" t="s">
        <v>4992</v>
      </c>
      <c r="AK478" s="32">
        <v>510452.7</v>
      </c>
      <c r="AL478"/>
    </row>
    <row r="479" spans="22:38" x14ac:dyDescent="0.35">
      <c r="V479" s="35" t="s">
        <v>233</v>
      </c>
      <c r="W479" s="35">
        <v>105</v>
      </c>
      <c r="AD479"/>
      <c r="AE479"/>
      <c r="AJ479" s="34" t="s">
        <v>4927</v>
      </c>
      <c r="AK479" s="32">
        <v>200206.37</v>
      </c>
      <c r="AL479"/>
    </row>
    <row r="480" spans="22:38" x14ac:dyDescent="0.35">
      <c r="V480" s="35" t="s">
        <v>1877</v>
      </c>
      <c r="W480" s="35">
        <v>18</v>
      </c>
      <c r="AD480"/>
      <c r="AE480"/>
      <c r="AJ480" s="34" t="s">
        <v>5850</v>
      </c>
      <c r="AK480" s="32">
        <v>1322149.07</v>
      </c>
      <c r="AL480"/>
    </row>
    <row r="481" spans="22:38" x14ac:dyDescent="0.35">
      <c r="V481" s="35" t="s">
        <v>4289</v>
      </c>
      <c r="W481" s="35">
        <v>242</v>
      </c>
      <c r="AD481"/>
      <c r="AE481"/>
      <c r="AJ481" s="34" t="s">
        <v>5611</v>
      </c>
      <c r="AK481" s="32">
        <v>1034018.6200000001</v>
      </c>
      <c r="AL481"/>
    </row>
    <row r="482" spans="22:38" x14ac:dyDescent="0.35">
      <c r="V482" s="35" t="s">
        <v>1876</v>
      </c>
      <c r="W482" s="35">
        <v>304</v>
      </c>
      <c r="AD482"/>
      <c r="AE482"/>
      <c r="AJ482" s="34" t="s">
        <v>5771</v>
      </c>
      <c r="AK482" s="32">
        <v>929090.2</v>
      </c>
      <c r="AL482"/>
    </row>
    <row r="483" spans="22:38" x14ac:dyDescent="0.35">
      <c r="V483" s="35" t="s">
        <v>2677</v>
      </c>
      <c r="W483" s="35">
        <v>18</v>
      </c>
      <c r="AD483"/>
      <c r="AE483"/>
      <c r="AJ483" s="34" t="s">
        <v>4481</v>
      </c>
      <c r="AK483" s="32">
        <v>224826.7</v>
      </c>
      <c r="AL483"/>
    </row>
    <row r="484" spans="22:38" x14ac:dyDescent="0.35">
      <c r="V484" s="35" t="s">
        <v>3561</v>
      </c>
      <c r="W484" s="35">
        <v>362</v>
      </c>
      <c r="AD484"/>
      <c r="AE484"/>
      <c r="AJ484" s="34" t="s">
        <v>5918</v>
      </c>
      <c r="AK484" s="32">
        <v>2308865.8199999998</v>
      </c>
      <c r="AL484"/>
    </row>
    <row r="485" spans="22:38" x14ac:dyDescent="0.35">
      <c r="V485" s="35" t="s">
        <v>2679</v>
      </c>
      <c r="W485" s="35">
        <v>461</v>
      </c>
      <c r="AD485"/>
      <c r="AE485"/>
      <c r="AJ485" s="34" t="s">
        <v>4513</v>
      </c>
      <c r="AK485" s="32">
        <v>656211.42000000004</v>
      </c>
      <c r="AL485"/>
    </row>
    <row r="486" spans="22:38" x14ac:dyDescent="0.35">
      <c r="V486" s="35" t="s">
        <v>3189</v>
      </c>
      <c r="W486" s="35">
        <v>171</v>
      </c>
      <c r="AD486"/>
      <c r="AE486"/>
      <c r="AJ486" s="34" t="s">
        <v>4786</v>
      </c>
      <c r="AK486" s="32">
        <v>2745024.8700000006</v>
      </c>
      <c r="AL486"/>
    </row>
    <row r="487" spans="22:38" x14ac:dyDescent="0.35">
      <c r="V487" s="35" t="s">
        <v>2992</v>
      </c>
      <c r="W487" s="35">
        <v>252</v>
      </c>
      <c r="AD487"/>
      <c r="AE487"/>
      <c r="AJ487" s="34" t="s">
        <v>4409</v>
      </c>
      <c r="AK487" s="32">
        <v>892875.7300000001</v>
      </c>
      <c r="AL487"/>
    </row>
    <row r="488" spans="22:38" x14ac:dyDescent="0.35">
      <c r="V488" s="35" t="s">
        <v>2216</v>
      </c>
      <c r="W488" s="35">
        <v>327</v>
      </c>
      <c r="AD488"/>
      <c r="AE488"/>
      <c r="AJ488" s="34" t="s">
        <v>6281</v>
      </c>
      <c r="AK488" s="32">
        <v>1062116.0499999998</v>
      </c>
      <c r="AL488"/>
    </row>
    <row r="489" spans="22:38" x14ac:dyDescent="0.35">
      <c r="V489" s="35" t="s">
        <v>854</v>
      </c>
      <c r="W489" s="35">
        <v>48</v>
      </c>
      <c r="AD489"/>
      <c r="AE489"/>
      <c r="AJ489" s="34" t="s">
        <v>5959</v>
      </c>
      <c r="AK489" s="32">
        <v>688705.04</v>
      </c>
      <c r="AL489"/>
    </row>
    <row r="490" spans="22:38" x14ac:dyDescent="0.35">
      <c r="V490" s="35" t="s">
        <v>3688</v>
      </c>
      <c r="W490" s="35">
        <v>176</v>
      </c>
      <c r="AD490"/>
      <c r="AE490"/>
      <c r="AJ490" s="34" t="s">
        <v>4617</v>
      </c>
      <c r="AK490" s="32">
        <v>2786513.38</v>
      </c>
      <c r="AL490"/>
    </row>
    <row r="491" spans="22:38" x14ac:dyDescent="0.35">
      <c r="V491" s="35" t="s">
        <v>2040</v>
      </c>
      <c r="W491" s="35">
        <v>490</v>
      </c>
      <c r="AD491"/>
      <c r="AE491"/>
      <c r="AJ491" s="34" t="s">
        <v>6106</v>
      </c>
      <c r="AK491" s="32">
        <v>188604.06999999998</v>
      </c>
      <c r="AL491"/>
    </row>
    <row r="492" spans="22:38" x14ac:dyDescent="0.35">
      <c r="V492" s="35" t="s">
        <v>95</v>
      </c>
      <c r="W492" s="35">
        <v>444</v>
      </c>
      <c r="AD492"/>
      <c r="AE492"/>
      <c r="AJ492" s="34" t="s">
        <v>5120</v>
      </c>
      <c r="AK492" s="32">
        <v>821570.94</v>
      </c>
      <c r="AL492"/>
    </row>
    <row r="493" spans="22:38" x14ac:dyDescent="0.35">
      <c r="V493" s="35" t="s">
        <v>3796</v>
      </c>
      <c r="W493" s="35">
        <v>402</v>
      </c>
      <c r="AD493"/>
      <c r="AE493"/>
      <c r="AJ493" s="34" t="s">
        <v>5823</v>
      </c>
      <c r="AK493" s="32">
        <v>1247864.83</v>
      </c>
      <c r="AL493"/>
    </row>
    <row r="494" spans="22:38" x14ac:dyDescent="0.35">
      <c r="V494" s="35" t="s">
        <v>2700</v>
      </c>
      <c r="W494" s="35">
        <v>182</v>
      </c>
      <c r="AD494"/>
      <c r="AE494"/>
      <c r="AJ494" s="34" t="s">
        <v>5272</v>
      </c>
      <c r="AK494" s="32">
        <v>2050824.4900000002</v>
      </c>
      <c r="AL494"/>
    </row>
    <row r="495" spans="22:38" x14ac:dyDescent="0.35">
      <c r="V495" s="35" t="s">
        <v>2086</v>
      </c>
      <c r="W495" s="35">
        <v>417</v>
      </c>
      <c r="AD495"/>
      <c r="AE495"/>
      <c r="AJ495" s="34" t="s">
        <v>5539</v>
      </c>
      <c r="AK495" s="32">
        <v>110148.48</v>
      </c>
      <c r="AL495"/>
    </row>
    <row r="496" spans="22:38" x14ac:dyDescent="0.35">
      <c r="V496" s="35" t="s">
        <v>3082</v>
      </c>
      <c r="W496" s="35">
        <v>265</v>
      </c>
      <c r="AD496"/>
      <c r="AE496"/>
      <c r="AJ496" s="34" t="s">
        <v>6195</v>
      </c>
      <c r="AK496" s="32">
        <v>153858.44999999998</v>
      </c>
      <c r="AL496"/>
    </row>
    <row r="497" spans="22:38" x14ac:dyDescent="0.35">
      <c r="V497" s="35" t="s">
        <v>3052</v>
      </c>
      <c r="W497" s="35">
        <v>264</v>
      </c>
      <c r="AD497"/>
      <c r="AE497"/>
      <c r="AJ497" s="34" t="s">
        <v>5000</v>
      </c>
      <c r="AK497" s="32">
        <v>263896.64</v>
      </c>
      <c r="AL497"/>
    </row>
    <row r="498" spans="22:38" x14ac:dyDescent="0.35">
      <c r="V498" s="35" t="s">
        <v>248</v>
      </c>
      <c r="W498" s="35">
        <v>305</v>
      </c>
      <c r="AD498"/>
      <c r="AE498"/>
      <c r="AJ498" s="34" t="s">
        <v>5126</v>
      </c>
      <c r="AK498" s="32">
        <v>1741584.86</v>
      </c>
      <c r="AL498"/>
    </row>
    <row r="499" spans="22:38" x14ac:dyDescent="0.35">
      <c r="V499" s="35" t="s">
        <v>4115</v>
      </c>
      <c r="W499" s="35">
        <v>306</v>
      </c>
      <c r="AD499"/>
      <c r="AE499"/>
      <c r="AJ499" s="34" t="s">
        <v>4597</v>
      </c>
      <c r="AK499" s="32">
        <v>437968</v>
      </c>
      <c r="AL499"/>
    </row>
    <row r="500" spans="22:38" x14ac:dyDescent="0.35">
      <c r="V500" s="35" t="s">
        <v>3207</v>
      </c>
      <c r="W500" s="35">
        <v>178</v>
      </c>
      <c r="AD500"/>
      <c r="AE500"/>
      <c r="AJ500" s="34" t="s">
        <v>6234</v>
      </c>
      <c r="AK500" s="32">
        <v>94326.680000000008</v>
      </c>
      <c r="AL500"/>
    </row>
    <row r="501" spans="22:38" x14ac:dyDescent="0.35">
      <c r="V501" s="35" t="s">
        <v>2988</v>
      </c>
      <c r="W501" s="35">
        <v>227</v>
      </c>
      <c r="AD501"/>
      <c r="AE501"/>
      <c r="AJ501" s="34" t="s">
        <v>5730</v>
      </c>
      <c r="AK501" s="32">
        <v>49036</v>
      </c>
      <c r="AL501"/>
    </row>
    <row r="502" spans="22:38" x14ac:dyDescent="0.35">
      <c r="V502" s="35" t="s">
        <v>1982</v>
      </c>
      <c r="W502" s="35">
        <v>343</v>
      </c>
      <c r="AD502"/>
      <c r="AE502"/>
      <c r="AJ502" s="34" t="s">
        <v>4537</v>
      </c>
      <c r="AK502" s="32">
        <v>802997.16</v>
      </c>
      <c r="AL502"/>
    </row>
    <row r="503" spans="22:38" x14ac:dyDescent="0.35">
      <c r="V503" s="35" t="s">
        <v>3023</v>
      </c>
      <c r="W503" s="35">
        <v>461</v>
      </c>
      <c r="AD503"/>
      <c r="AE503"/>
      <c r="AJ503" s="34" t="s">
        <v>4867</v>
      </c>
      <c r="AK503" s="32">
        <v>1517912.5699999998</v>
      </c>
      <c r="AL503"/>
    </row>
    <row r="504" spans="22:38" x14ac:dyDescent="0.35">
      <c r="V504" s="35" t="s">
        <v>2516</v>
      </c>
      <c r="W504" s="35">
        <v>233</v>
      </c>
      <c r="AD504"/>
      <c r="AE504"/>
      <c r="AJ504" s="34" t="s">
        <v>5339</v>
      </c>
      <c r="AK504" s="32">
        <v>164651.15</v>
      </c>
      <c r="AL504"/>
    </row>
    <row r="505" spans="22:38" x14ac:dyDescent="0.35">
      <c r="V505" s="35" t="s">
        <v>369</v>
      </c>
      <c r="W505" s="35">
        <v>344</v>
      </c>
      <c r="AD505"/>
      <c r="AE505"/>
      <c r="AJ505" s="34" t="s">
        <v>4675</v>
      </c>
      <c r="AK505" s="32">
        <v>1935914.0899999999</v>
      </c>
      <c r="AL505"/>
    </row>
    <row r="506" spans="22:38" x14ac:dyDescent="0.35">
      <c r="V506" s="35" t="s">
        <v>3913</v>
      </c>
      <c r="W506" s="35">
        <v>141</v>
      </c>
      <c r="AD506"/>
      <c r="AE506"/>
      <c r="AJ506" s="34" t="s">
        <v>5132</v>
      </c>
      <c r="AK506" s="32">
        <v>1238091.1299999999</v>
      </c>
      <c r="AL506"/>
    </row>
    <row r="507" spans="22:38" x14ac:dyDescent="0.35">
      <c r="V507" s="35" t="s">
        <v>2200</v>
      </c>
      <c r="W507" s="35">
        <v>101</v>
      </c>
      <c r="AD507"/>
      <c r="AE507"/>
      <c r="AJ507" s="34" t="s">
        <v>4892</v>
      </c>
      <c r="AK507" s="32">
        <v>1712278.0499999998</v>
      </c>
      <c r="AL507"/>
    </row>
    <row r="508" spans="22:38" x14ac:dyDescent="0.35">
      <c r="V508" s="35" t="s">
        <v>3962</v>
      </c>
      <c r="W508" s="35">
        <v>488</v>
      </c>
      <c r="AD508"/>
      <c r="AE508"/>
      <c r="AJ508" s="34" t="s">
        <v>5362</v>
      </c>
      <c r="AK508" s="32">
        <v>2289157.64</v>
      </c>
      <c r="AL508"/>
    </row>
    <row r="509" spans="22:38" x14ac:dyDescent="0.35">
      <c r="V509" s="35" t="s">
        <v>988</v>
      </c>
      <c r="W509" s="35">
        <v>447</v>
      </c>
      <c r="AD509"/>
      <c r="AE509"/>
      <c r="AJ509" s="34" t="s">
        <v>6253</v>
      </c>
      <c r="AK509" s="32">
        <v>154493.98000000001</v>
      </c>
      <c r="AL509"/>
    </row>
    <row r="510" spans="22:38" x14ac:dyDescent="0.35">
      <c r="V510" s="35" t="s">
        <v>1978</v>
      </c>
      <c r="W510" s="35">
        <v>163</v>
      </c>
      <c r="AD510"/>
      <c r="AE510"/>
      <c r="AJ510" s="34" t="s">
        <v>6038</v>
      </c>
      <c r="AK510" s="32">
        <v>425023.27</v>
      </c>
      <c r="AL510"/>
    </row>
    <row r="511" spans="22:38" x14ac:dyDescent="0.35">
      <c r="V511" s="35" t="s">
        <v>2736</v>
      </c>
      <c r="W511" s="35">
        <v>368</v>
      </c>
      <c r="AD511"/>
      <c r="AE511"/>
      <c r="AJ511" s="34" t="s">
        <v>5635</v>
      </c>
      <c r="AK511" s="32">
        <v>463811.2</v>
      </c>
      <c r="AL511"/>
    </row>
    <row r="512" spans="22:38" x14ac:dyDescent="0.35">
      <c r="V512" s="35" t="s">
        <v>3140</v>
      </c>
      <c r="W512" s="35">
        <v>185</v>
      </c>
      <c r="AD512"/>
      <c r="AE512"/>
      <c r="AJ512" s="34" t="s">
        <v>6288</v>
      </c>
      <c r="AK512" s="32">
        <v>776831.51</v>
      </c>
      <c r="AL512"/>
    </row>
    <row r="513" spans="22:38" x14ac:dyDescent="0.35">
      <c r="V513" s="35" t="s">
        <v>1331</v>
      </c>
      <c r="W513" s="35">
        <v>51</v>
      </c>
      <c r="AD513"/>
      <c r="AE513"/>
      <c r="AJ513" s="34" t="s">
        <v>6157</v>
      </c>
      <c r="AK513" s="32">
        <v>230017.38</v>
      </c>
      <c r="AL513"/>
    </row>
    <row r="514" spans="22:38" x14ac:dyDescent="0.35">
      <c r="V514" s="35" t="s">
        <v>1073</v>
      </c>
      <c r="W514" s="35">
        <v>424</v>
      </c>
      <c r="AD514"/>
      <c r="AE514"/>
      <c r="AJ514" s="34" t="s">
        <v>4909</v>
      </c>
      <c r="AK514" s="32">
        <v>1277033.08</v>
      </c>
      <c r="AL514"/>
    </row>
    <row r="515" spans="22:38" x14ac:dyDescent="0.35">
      <c r="V515" s="35" t="s">
        <v>1623</v>
      </c>
      <c r="W515" s="35">
        <v>40</v>
      </c>
      <c r="AD515"/>
      <c r="AE515"/>
      <c r="AJ515" s="34" t="s">
        <v>5199</v>
      </c>
      <c r="AK515" s="32">
        <v>1106268</v>
      </c>
      <c r="AL515"/>
    </row>
    <row r="516" spans="22:38" x14ac:dyDescent="0.35">
      <c r="V516" s="35" t="s">
        <v>1591</v>
      </c>
      <c r="W516" s="35">
        <v>372</v>
      </c>
      <c r="AD516"/>
      <c r="AE516"/>
      <c r="AJ516" s="34" t="s">
        <v>6280</v>
      </c>
      <c r="AK516" s="32">
        <v>239430.62</v>
      </c>
      <c r="AL516"/>
    </row>
    <row r="517" spans="22:38" x14ac:dyDescent="0.35">
      <c r="V517" s="35" t="s">
        <v>4266</v>
      </c>
      <c r="W517" s="35">
        <v>458</v>
      </c>
      <c r="AD517"/>
      <c r="AE517"/>
      <c r="AJ517" s="34" t="s">
        <v>4959</v>
      </c>
      <c r="AK517" s="32">
        <v>1812583.39</v>
      </c>
      <c r="AL517"/>
    </row>
    <row r="518" spans="22:38" x14ac:dyDescent="0.35">
      <c r="V518" s="35" t="s">
        <v>2026</v>
      </c>
      <c r="W518" s="35">
        <v>211</v>
      </c>
      <c r="AD518"/>
      <c r="AE518"/>
      <c r="AJ518" s="34" t="s">
        <v>5299</v>
      </c>
      <c r="AK518" s="32">
        <v>784402.83000000007</v>
      </c>
      <c r="AL518"/>
    </row>
    <row r="519" spans="22:38" x14ac:dyDescent="0.35">
      <c r="V519" s="35" t="s">
        <v>485</v>
      </c>
      <c r="W519" s="35">
        <v>169</v>
      </c>
      <c r="AD519"/>
      <c r="AE519"/>
      <c r="AJ519" s="34" t="s">
        <v>4393</v>
      </c>
      <c r="AK519" s="32">
        <v>309928.8</v>
      </c>
      <c r="AL519"/>
    </row>
    <row r="520" spans="22:38" x14ac:dyDescent="0.35">
      <c r="V520" s="35" t="s">
        <v>3986</v>
      </c>
      <c r="W520" s="35">
        <v>363</v>
      </c>
      <c r="AD520"/>
      <c r="AE520"/>
      <c r="AJ520" s="34" t="s">
        <v>4442</v>
      </c>
      <c r="AK520" s="32">
        <v>2391396.65</v>
      </c>
      <c r="AL520"/>
    </row>
    <row r="521" spans="22:38" x14ac:dyDescent="0.35">
      <c r="V521" s="35" t="s">
        <v>2669</v>
      </c>
      <c r="W521" s="35">
        <v>20</v>
      </c>
      <c r="AD521"/>
      <c r="AE521"/>
      <c r="AJ521" s="34" t="s">
        <v>6194</v>
      </c>
      <c r="AK521" s="32">
        <v>788302.48</v>
      </c>
      <c r="AL521"/>
    </row>
    <row r="522" spans="22:38" x14ac:dyDescent="0.35">
      <c r="V522" s="35" t="s">
        <v>3358</v>
      </c>
      <c r="W522" s="35">
        <v>408</v>
      </c>
      <c r="AD522"/>
      <c r="AE522"/>
      <c r="AJ522" s="34" t="s">
        <v>5952</v>
      </c>
      <c r="AK522" s="32">
        <v>1295791.48</v>
      </c>
      <c r="AL522"/>
    </row>
    <row r="523" spans="22:38" x14ac:dyDescent="0.35">
      <c r="V523" s="35" t="s">
        <v>3592</v>
      </c>
      <c r="W523" s="35">
        <v>8</v>
      </c>
      <c r="AD523"/>
      <c r="AE523"/>
      <c r="AJ523" s="34" t="s">
        <v>4979</v>
      </c>
      <c r="AK523" s="32">
        <v>2988597.78</v>
      </c>
      <c r="AL523"/>
    </row>
    <row r="524" spans="22:38" x14ac:dyDescent="0.35">
      <c r="V524" s="35" t="s">
        <v>4198</v>
      </c>
      <c r="W524" s="35">
        <v>271</v>
      </c>
      <c r="AD524"/>
      <c r="AE524"/>
      <c r="AJ524" s="34" t="s">
        <v>4633</v>
      </c>
      <c r="AK524" s="32">
        <v>573731.30000000005</v>
      </c>
      <c r="AL524"/>
    </row>
    <row r="525" spans="22:38" x14ac:dyDescent="0.35">
      <c r="V525" s="35" t="s">
        <v>2899</v>
      </c>
      <c r="W525" s="35">
        <v>319</v>
      </c>
      <c r="AD525"/>
      <c r="AE525"/>
      <c r="AJ525" s="34" t="s">
        <v>5784</v>
      </c>
      <c r="AK525" s="32">
        <v>2497633.52</v>
      </c>
      <c r="AL525"/>
    </row>
    <row r="526" spans="22:38" x14ac:dyDescent="0.35">
      <c r="V526" s="35" t="s">
        <v>2483</v>
      </c>
      <c r="W526" s="35">
        <v>487</v>
      </c>
      <c r="AD526"/>
      <c r="AE526"/>
      <c r="AJ526" s="34" t="s">
        <v>5108</v>
      </c>
      <c r="AK526" s="32">
        <v>123215.40000000001</v>
      </c>
      <c r="AL526"/>
    </row>
    <row r="527" spans="22:38" x14ac:dyDescent="0.35">
      <c r="V527" s="35" t="s">
        <v>2274</v>
      </c>
      <c r="W527" s="35">
        <v>376</v>
      </c>
      <c r="AD527"/>
      <c r="AE527"/>
      <c r="AJ527" s="34" t="s">
        <v>4953</v>
      </c>
      <c r="AK527" s="32">
        <v>1734687</v>
      </c>
      <c r="AL527"/>
    </row>
    <row r="528" spans="22:38" x14ac:dyDescent="0.35">
      <c r="V528" s="35" t="s">
        <v>2531</v>
      </c>
      <c r="W528" s="35">
        <v>239</v>
      </c>
      <c r="AD528"/>
      <c r="AE528"/>
      <c r="AJ528" s="34" t="s">
        <v>5231</v>
      </c>
      <c r="AK528" s="32">
        <v>234396.09000000003</v>
      </c>
      <c r="AL528"/>
    </row>
    <row r="529" spans="22:38" x14ac:dyDescent="0.35">
      <c r="V529" s="35" t="s">
        <v>616</v>
      </c>
      <c r="W529" s="35">
        <v>39</v>
      </c>
      <c r="AD529"/>
      <c r="AE529"/>
      <c r="AJ529" s="34" t="s">
        <v>5140</v>
      </c>
      <c r="AK529" s="32">
        <v>609201.17999999993</v>
      </c>
      <c r="AL529"/>
    </row>
    <row r="530" spans="22:38" x14ac:dyDescent="0.35">
      <c r="V530" s="35" t="s">
        <v>2734</v>
      </c>
      <c r="W530" s="35">
        <v>361</v>
      </c>
      <c r="AD530"/>
      <c r="AE530"/>
      <c r="AJ530" s="34" t="s">
        <v>5008</v>
      </c>
      <c r="AK530" s="32">
        <v>3760596.1599999997</v>
      </c>
      <c r="AL530"/>
    </row>
    <row r="531" spans="22:38" x14ac:dyDescent="0.35">
      <c r="V531" s="35" t="s">
        <v>3880</v>
      </c>
      <c r="W531" s="35">
        <v>179</v>
      </c>
      <c r="AD531"/>
      <c r="AE531"/>
      <c r="AJ531" s="34" t="s">
        <v>4493</v>
      </c>
      <c r="AK531" s="32">
        <v>1234453.8400000001</v>
      </c>
      <c r="AL531"/>
    </row>
    <row r="532" spans="22:38" x14ac:dyDescent="0.35">
      <c r="V532" s="35" t="s">
        <v>1907</v>
      </c>
      <c r="W532" s="35">
        <v>295</v>
      </c>
      <c r="AD532"/>
      <c r="AE532"/>
      <c r="AJ532" s="34" t="s">
        <v>5796</v>
      </c>
      <c r="AK532" s="32">
        <v>643941.34000000008</v>
      </c>
      <c r="AL532"/>
    </row>
    <row r="533" spans="22:38" x14ac:dyDescent="0.35">
      <c r="V533" s="35" t="s">
        <v>3930</v>
      </c>
      <c r="W533" s="35">
        <v>5</v>
      </c>
      <c r="AD533"/>
      <c r="AE533"/>
      <c r="AJ533" s="34" t="s">
        <v>5171</v>
      </c>
      <c r="AK533" s="32">
        <v>1443011.6700000002</v>
      </c>
      <c r="AL533"/>
    </row>
    <row r="534" spans="22:38" x14ac:dyDescent="0.35">
      <c r="V534" s="35" t="s">
        <v>3915</v>
      </c>
      <c r="W534" s="35">
        <v>231</v>
      </c>
      <c r="AD534"/>
      <c r="AE534"/>
      <c r="AJ534" s="34" t="s">
        <v>6006</v>
      </c>
      <c r="AK534" s="32">
        <v>1898466.9300000002</v>
      </c>
      <c r="AL534"/>
    </row>
    <row r="535" spans="22:38" x14ac:dyDescent="0.35">
      <c r="V535" s="35" t="s">
        <v>2806</v>
      </c>
      <c r="W535" s="35">
        <v>338</v>
      </c>
      <c r="AD535"/>
      <c r="AE535"/>
      <c r="AJ535" s="34" t="s">
        <v>4530</v>
      </c>
      <c r="AK535" s="32">
        <v>9282.56</v>
      </c>
      <c r="AL535"/>
    </row>
    <row r="536" spans="22:38" x14ac:dyDescent="0.35">
      <c r="V536" s="35" t="s">
        <v>533</v>
      </c>
      <c r="W536" s="35">
        <v>139</v>
      </c>
      <c r="AD536"/>
      <c r="AE536"/>
      <c r="AJ536" s="34" t="s">
        <v>6278</v>
      </c>
      <c r="AK536" s="32">
        <v>647726.55000000005</v>
      </c>
      <c r="AL536"/>
    </row>
    <row r="537" spans="22:38" x14ac:dyDescent="0.35">
      <c r="V537" s="35" t="s">
        <v>2299</v>
      </c>
      <c r="W537" s="35">
        <v>80</v>
      </c>
      <c r="AD537"/>
      <c r="AE537"/>
      <c r="AJ537" s="34" t="s">
        <v>4837</v>
      </c>
      <c r="AK537" s="32">
        <v>264136.98</v>
      </c>
      <c r="AL537"/>
    </row>
    <row r="538" spans="22:38" x14ac:dyDescent="0.35">
      <c r="V538" s="35" t="s">
        <v>2974</v>
      </c>
      <c r="W538" s="35">
        <v>480</v>
      </c>
      <c r="AD538"/>
      <c r="AE538"/>
      <c r="AJ538" s="34" t="s">
        <v>6147</v>
      </c>
      <c r="AK538" s="32">
        <v>598677.39</v>
      </c>
      <c r="AL538"/>
    </row>
    <row r="539" spans="22:38" x14ac:dyDescent="0.35">
      <c r="V539" s="35" t="s">
        <v>2779</v>
      </c>
      <c r="W539" s="35">
        <v>103</v>
      </c>
      <c r="AD539"/>
      <c r="AE539"/>
      <c r="AJ539" s="34" t="s">
        <v>4726</v>
      </c>
      <c r="AK539" s="32">
        <v>733481.75</v>
      </c>
      <c r="AL539"/>
    </row>
    <row r="540" spans="22:38" x14ac:dyDescent="0.35">
      <c r="V540" s="35" t="s">
        <v>190</v>
      </c>
      <c r="W540" s="35">
        <v>354</v>
      </c>
      <c r="AD540"/>
      <c r="AE540"/>
      <c r="AJ540" s="34" t="s">
        <v>5454</v>
      </c>
      <c r="AK540" s="32">
        <v>555118.60000000009</v>
      </c>
      <c r="AL540"/>
    </row>
    <row r="541" spans="22:38" x14ac:dyDescent="0.35">
      <c r="V541" s="35" t="s">
        <v>3539</v>
      </c>
      <c r="W541" s="35">
        <v>383</v>
      </c>
      <c r="AD541"/>
      <c r="AE541"/>
      <c r="AJ541" s="34" t="s">
        <v>5078</v>
      </c>
      <c r="AK541" s="32">
        <v>1263837.07</v>
      </c>
      <c r="AL541"/>
    </row>
    <row r="542" spans="22:38" x14ac:dyDescent="0.35">
      <c r="V542" s="35" t="s">
        <v>4284</v>
      </c>
      <c r="W542" s="35">
        <v>482</v>
      </c>
      <c r="AD542"/>
      <c r="AE542"/>
      <c r="AJ542" s="34" t="s">
        <v>4864</v>
      </c>
      <c r="AK542" s="32">
        <v>844836.82000000007</v>
      </c>
      <c r="AL542"/>
    </row>
    <row r="543" spans="22:38" x14ac:dyDescent="0.35">
      <c r="V543" s="35" t="s">
        <v>1338</v>
      </c>
      <c r="W543" s="35">
        <v>415</v>
      </c>
      <c r="AD543"/>
      <c r="AE543"/>
      <c r="AJ543" s="34" t="s">
        <v>5684</v>
      </c>
      <c r="AK543" s="32">
        <v>518914.06</v>
      </c>
      <c r="AL543"/>
    </row>
    <row r="544" spans="22:38" x14ac:dyDescent="0.35">
      <c r="V544" s="35" t="s">
        <v>2698</v>
      </c>
      <c r="W544" s="35">
        <v>400</v>
      </c>
      <c r="AD544"/>
      <c r="AE544"/>
      <c r="AJ544" s="34" t="s">
        <v>4663</v>
      </c>
      <c r="AK544" s="32">
        <v>1592379.8399999999</v>
      </c>
      <c r="AL544"/>
    </row>
    <row r="545" spans="22:38" x14ac:dyDescent="0.35">
      <c r="V545" s="35" t="s">
        <v>1503</v>
      </c>
      <c r="W545" s="35">
        <v>221</v>
      </c>
      <c r="AD545"/>
      <c r="AE545"/>
      <c r="AJ545" s="34" t="s">
        <v>5810</v>
      </c>
      <c r="AK545" s="32">
        <v>2379833.37</v>
      </c>
      <c r="AL545"/>
    </row>
    <row r="546" spans="22:38" x14ac:dyDescent="0.35">
      <c r="V546" s="35" t="s">
        <v>2511</v>
      </c>
      <c r="W546" s="35">
        <v>63</v>
      </c>
      <c r="AD546"/>
      <c r="AE546"/>
      <c r="AJ546" s="34" t="s">
        <v>5173</v>
      </c>
      <c r="AK546" s="32">
        <v>616802.97000000009</v>
      </c>
      <c r="AL546"/>
    </row>
    <row r="547" spans="22:38" x14ac:dyDescent="0.35">
      <c r="V547" s="35" t="s">
        <v>204</v>
      </c>
      <c r="W547" s="35">
        <v>445</v>
      </c>
      <c r="AD547"/>
      <c r="AE547"/>
      <c r="AJ547" s="34" t="s">
        <v>4906</v>
      </c>
      <c r="AK547" s="32">
        <v>133612.69</v>
      </c>
      <c r="AL547"/>
    </row>
    <row r="548" spans="22:38" x14ac:dyDescent="0.35">
      <c r="V548" s="35" t="s">
        <v>1550</v>
      </c>
      <c r="W548" s="35">
        <v>58</v>
      </c>
      <c r="AD548"/>
      <c r="AE548"/>
      <c r="AJ548" s="34" t="s">
        <v>5808</v>
      </c>
      <c r="AK548" s="32">
        <v>110145.39</v>
      </c>
      <c r="AL548"/>
    </row>
    <row r="549" spans="22:38" x14ac:dyDescent="0.35">
      <c r="V549" s="35" t="s">
        <v>2018</v>
      </c>
      <c r="W549" s="35">
        <v>235</v>
      </c>
      <c r="AD549"/>
      <c r="AE549"/>
      <c r="AJ549" s="34" t="s">
        <v>4719</v>
      </c>
      <c r="AK549" s="32">
        <v>552743.1</v>
      </c>
      <c r="AL549"/>
    </row>
    <row r="550" spans="22:38" x14ac:dyDescent="0.35">
      <c r="V550" s="35" t="s">
        <v>431</v>
      </c>
      <c r="W550" s="35">
        <v>196</v>
      </c>
      <c r="AD550"/>
      <c r="AE550"/>
      <c r="AJ550" s="34" t="s">
        <v>4901</v>
      </c>
      <c r="AK550" s="32">
        <v>1414527.2000000002</v>
      </c>
      <c r="AL550"/>
    </row>
    <row r="551" spans="22:38" x14ac:dyDescent="0.35">
      <c r="V551" s="35" t="s">
        <v>2859</v>
      </c>
      <c r="W551" s="35">
        <v>106</v>
      </c>
      <c r="AD551"/>
      <c r="AE551"/>
      <c r="AJ551" s="34" t="s">
        <v>6272</v>
      </c>
      <c r="AK551" s="32">
        <v>67080</v>
      </c>
      <c r="AL551"/>
    </row>
    <row r="552" spans="22:38" x14ac:dyDescent="0.35">
      <c r="V552" s="35" t="s">
        <v>2276</v>
      </c>
      <c r="W552" s="35">
        <v>30</v>
      </c>
      <c r="AD552"/>
      <c r="AE552"/>
      <c r="AJ552" s="34" t="s">
        <v>6109</v>
      </c>
      <c r="AK552" s="32">
        <v>852776.99</v>
      </c>
      <c r="AL552"/>
    </row>
    <row r="553" spans="22:38" x14ac:dyDescent="0.35">
      <c r="V553" s="35" t="s">
        <v>573</v>
      </c>
      <c r="W553" s="35">
        <v>102</v>
      </c>
      <c r="AD553"/>
      <c r="AE553"/>
      <c r="AJ553" s="34" t="s">
        <v>4681</v>
      </c>
      <c r="AK553" s="32">
        <v>1478917.7500000002</v>
      </c>
      <c r="AL553"/>
    </row>
    <row r="554" spans="22:38" x14ac:dyDescent="0.35">
      <c r="V554" s="35" t="s">
        <v>1194</v>
      </c>
      <c r="W554" s="35">
        <v>277</v>
      </c>
      <c r="AD554"/>
      <c r="AE554"/>
      <c r="AJ554" s="34" t="s">
        <v>5450</v>
      </c>
      <c r="AK554" s="32">
        <v>800236.44000000006</v>
      </c>
      <c r="AL554"/>
    </row>
    <row r="555" spans="22:38" x14ac:dyDescent="0.35">
      <c r="V555" s="35" t="s">
        <v>1095</v>
      </c>
      <c r="W555" s="35">
        <v>313</v>
      </c>
      <c r="AD555"/>
      <c r="AE555"/>
      <c r="AJ555" s="34" t="s">
        <v>5237</v>
      </c>
      <c r="AK555" s="32">
        <v>717082.8</v>
      </c>
      <c r="AL555"/>
    </row>
    <row r="556" spans="22:38" x14ac:dyDescent="0.35">
      <c r="V556" s="35" t="s">
        <v>1319</v>
      </c>
      <c r="W556" s="35">
        <v>482</v>
      </c>
      <c r="AD556"/>
      <c r="AE556"/>
      <c r="AJ556" s="34" t="s">
        <v>5760</v>
      </c>
      <c r="AK556" s="32">
        <v>1102247.5</v>
      </c>
      <c r="AL556"/>
    </row>
    <row r="557" spans="22:38" x14ac:dyDescent="0.35">
      <c r="V557" s="35" t="s">
        <v>1006</v>
      </c>
      <c r="W557" s="35">
        <v>378</v>
      </c>
      <c r="AD557"/>
      <c r="AE557"/>
      <c r="AJ557" s="34" t="s">
        <v>6257</v>
      </c>
      <c r="AK557" s="32">
        <v>214708.05</v>
      </c>
      <c r="AL557"/>
    </row>
    <row r="558" spans="22:38" x14ac:dyDescent="0.35">
      <c r="V558" s="35" t="s">
        <v>3511</v>
      </c>
      <c r="W558" s="35">
        <v>24</v>
      </c>
      <c r="AD558"/>
      <c r="AE558"/>
      <c r="AJ558" s="34" t="s">
        <v>6229</v>
      </c>
      <c r="AK558" s="32">
        <v>233895.87</v>
      </c>
      <c r="AL558"/>
    </row>
    <row r="559" spans="22:38" x14ac:dyDescent="0.35">
      <c r="V559" s="35" t="s">
        <v>3640</v>
      </c>
      <c r="W559" s="35">
        <v>438</v>
      </c>
      <c r="AD559"/>
      <c r="AE559"/>
      <c r="AJ559" s="34" t="s">
        <v>4724</v>
      </c>
      <c r="AK559" s="32">
        <v>736548.96</v>
      </c>
      <c r="AL559"/>
    </row>
    <row r="560" spans="22:38" x14ac:dyDescent="0.35">
      <c r="V560" s="35" t="s">
        <v>1147</v>
      </c>
      <c r="W560" s="35">
        <v>272</v>
      </c>
      <c r="AD560"/>
      <c r="AE560"/>
      <c r="AJ560" s="34" t="s">
        <v>4697</v>
      </c>
      <c r="AK560" s="32">
        <v>1624397.02</v>
      </c>
      <c r="AL560"/>
    </row>
    <row r="561" spans="22:38" x14ac:dyDescent="0.35">
      <c r="V561" s="35" t="s">
        <v>1103</v>
      </c>
      <c r="W561" s="35">
        <v>480</v>
      </c>
      <c r="AD561"/>
      <c r="AE561"/>
      <c r="AJ561" s="34" t="s">
        <v>4842</v>
      </c>
      <c r="AK561" s="32">
        <v>767762.52</v>
      </c>
      <c r="AL561"/>
    </row>
    <row r="562" spans="22:38" x14ac:dyDescent="0.35">
      <c r="V562" s="35" t="s">
        <v>1881</v>
      </c>
      <c r="W562" s="35">
        <v>454</v>
      </c>
      <c r="AD562"/>
      <c r="AE562"/>
      <c r="AJ562" s="34" t="s">
        <v>4583</v>
      </c>
      <c r="AK562" s="32">
        <v>258614.9</v>
      </c>
      <c r="AL562"/>
    </row>
    <row r="563" spans="22:38" x14ac:dyDescent="0.35">
      <c r="V563" s="35" t="s">
        <v>1063</v>
      </c>
      <c r="W563" s="35">
        <v>221</v>
      </c>
      <c r="AD563"/>
      <c r="AE563"/>
      <c r="AJ563" s="34" t="s">
        <v>5235</v>
      </c>
      <c r="AK563" s="32">
        <v>270967.14</v>
      </c>
      <c r="AL563"/>
    </row>
    <row r="564" spans="22:38" x14ac:dyDescent="0.35">
      <c r="V564" s="35" t="s">
        <v>1170</v>
      </c>
      <c r="W564" s="35">
        <v>309</v>
      </c>
      <c r="AD564"/>
      <c r="AE564"/>
      <c r="AJ564" s="34" t="s">
        <v>5288</v>
      </c>
      <c r="AK564" s="32">
        <v>962024.3</v>
      </c>
      <c r="AL564"/>
    </row>
    <row r="565" spans="22:38" x14ac:dyDescent="0.35">
      <c r="V565" s="35" t="s">
        <v>1669</v>
      </c>
      <c r="W565" s="35">
        <v>190</v>
      </c>
      <c r="AD565"/>
      <c r="AE565"/>
      <c r="AJ565" s="34" t="s">
        <v>5694</v>
      </c>
      <c r="AK565" s="32">
        <v>719103.24</v>
      </c>
      <c r="AL565"/>
    </row>
    <row r="566" spans="22:38" x14ac:dyDescent="0.35">
      <c r="V566" s="35" t="s">
        <v>3337</v>
      </c>
      <c r="W566" s="35">
        <v>95</v>
      </c>
      <c r="AD566"/>
      <c r="AE566"/>
      <c r="AJ566" s="34" t="s">
        <v>5441</v>
      </c>
      <c r="AK566" s="32">
        <v>349090.3</v>
      </c>
      <c r="AL566"/>
    </row>
    <row r="567" spans="22:38" x14ac:dyDescent="0.35">
      <c r="V567" s="35" t="s">
        <v>251</v>
      </c>
      <c r="W567" s="35">
        <v>40</v>
      </c>
      <c r="AD567"/>
      <c r="AE567"/>
      <c r="AJ567" s="34" t="s">
        <v>4554</v>
      </c>
      <c r="AK567" s="32">
        <v>1829644.24</v>
      </c>
      <c r="AL567"/>
    </row>
    <row r="568" spans="22:38" x14ac:dyDescent="0.35">
      <c r="V568" s="35" t="s">
        <v>333</v>
      </c>
      <c r="W568" s="35">
        <v>205</v>
      </c>
      <c r="AD568"/>
      <c r="AE568"/>
      <c r="AJ568" s="34" t="s">
        <v>4860</v>
      </c>
      <c r="AK568" s="32">
        <v>260058.07</v>
      </c>
      <c r="AL568"/>
    </row>
    <row r="569" spans="22:38" x14ac:dyDescent="0.35">
      <c r="V569" s="35" t="s">
        <v>386</v>
      </c>
      <c r="W569" s="35">
        <v>296</v>
      </c>
      <c r="AD569"/>
      <c r="AE569"/>
      <c r="AJ569" s="34" t="s">
        <v>5431</v>
      </c>
      <c r="AK569" s="32">
        <v>1285655.17</v>
      </c>
      <c r="AL569"/>
    </row>
    <row r="570" spans="22:38" x14ac:dyDescent="0.35">
      <c r="V570" s="35" t="s">
        <v>507</v>
      </c>
      <c r="W570" s="35">
        <v>211</v>
      </c>
      <c r="AD570"/>
      <c r="AE570"/>
      <c r="AJ570" s="34" t="s">
        <v>5502</v>
      </c>
      <c r="AK570" s="32">
        <v>896216.62</v>
      </c>
      <c r="AL570"/>
    </row>
    <row r="571" spans="22:38" x14ac:dyDescent="0.35">
      <c r="V571" s="35" t="s">
        <v>2808</v>
      </c>
      <c r="W571" s="35">
        <v>187</v>
      </c>
      <c r="AD571"/>
      <c r="AE571"/>
      <c r="AJ571" s="34" t="s">
        <v>6005</v>
      </c>
      <c r="AK571" s="32">
        <v>152898.35</v>
      </c>
      <c r="AL571"/>
    </row>
    <row r="572" spans="22:38" x14ac:dyDescent="0.35">
      <c r="V572" s="35" t="s">
        <v>3366</v>
      </c>
      <c r="W572" s="35">
        <v>64</v>
      </c>
      <c r="AD572"/>
      <c r="AE572"/>
      <c r="AJ572" s="34" t="s">
        <v>4592</v>
      </c>
      <c r="AK572" s="32">
        <v>2208354.58</v>
      </c>
      <c r="AL572"/>
    </row>
    <row r="573" spans="22:38" x14ac:dyDescent="0.35">
      <c r="V573" s="35" t="s">
        <v>2689</v>
      </c>
      <c r="W573" s="35">
        <v>469</v>
      </c>
      <c r="AD573"/>
      <c r="AE573"/>
      <c r="AJ573" s="34" t="s">
        <v>4407</v>
      </c>
      <c r="AK573" s="32">
        <v>109588.17</v>
      </c>
      <c r="AL573"/>
    </row>
    <row r="574" spans="22:38" x14ac:dyDescent="0.35">
      <c r="V574" s="35" t="s">
        <v>3557</v>
      </c>
      <c r="W574" s="35">
        <v>114</v>
      </c>
      <c r="AD574"/>
      <c r="AE574"/>
      <c r="AJ574" s="34" t="s">
        <v>5067</v>
      </c>
      <c r="AK574" s="32">
        <v>84896.62999999999</v>
      </c>
      <c r="AL574"/>
    </row>
    <row r="575" spans="22:38" x14ac:dyDescent="0.35">
      <c r="V575" s="35" t="s">
        <v>2819</v>
      </c>
      <c r="W575" s="35">
        <v>421</v>
      </c>
      <c r="AD575"/>
      <c r="AE575"/>
      <c r="AJ575" s="34" t="s">
        <v>5660</v>
      </c>
      <c r="AK575" s="32">
        <v>1874388.6199999999</v>
      </c>
      <c r="AL575"/>
    </row>
    <row r="576" spans="22:38" x14ac:dyDescent="0.35">
      <c r="V576" s="35" t="s">
        <v>223</v>
      </c>
      <c r="W576" s="35">
        <v>62</v>
      </c>
      <c r="AD576"/>
      <c r="AE576"/>
      <c r="AJ576" s="34" t="s">
        <v>5357</v>
      </c>
      <c r="AK576" s="32">
        <v>1162710.8599999999</v>
      </c>
      <c r="AL576"/>
    </row>
    <row r="577" spans="22:38" x14ac:dyDescent="0.35">
      <c r="V577" s="35" t="s">
        <v>134</v>
      </c>
      <c r="W577" s="35">
        <v>23</v>
      </c>
      <c r="AD577"/>
      <c r="AE577"/>
      <c r="AJ577" s="34" t="s">
        <v>6269</v>
      </c>
      <c r="AK577" s="32">
        <v>144276</v>
      </c>
      <c r="AL577"/>
    </row>
    <row r="578" spans="22:38" x14ac:dyDescent="0.35">
      <c r="V578" s="35" t="s">
        <v>2285</v>
      </c>
      <c r="W578" s="35">
        <v>398</v>
      </c>
      <c r="AD578"/>
      <c r="AE578"/>
      <c r="AJ578" s="34" t="s">
        <v>4977</v>
      </c>
      <c r="AK578" s="32">
        <v>1877625.34</v>
      </c>
      <c r="AL578"/>
    </row>
    <row r="579" spans="22:38" x14ac:dyDescent="0.35">
      <c r="V579" s="35" t="s">
        <v>1714</v>
      </c>
      <c r="W579" s="35">
        <v>256</v>
      </c>
      <c r="AD579"/>
      <c r="AE579"/>
      <c r="AJ579" s="34" t="s">
        <v>4508</v>
      </c>
      <c r="AK579" s="32">
        <v>17048.52</v>
      </c>
      <c r="AL579"/>
    </row>
    <row r="580" spans="22:38" x14ac:dyDescent="0.35">
      <c r="V580" s="35" t="s">
        <v>2085</v>
      </c>
      <c r="W580" s="35">
        <v>332</v>
      </c>
      <c r="AD580"/>
      <c r="AE580"/>
      <c r="AJ580" s="34" t="s">
        <v>6233</v>
      </c>
      <c r="AK580" s="32">
        <v>286047.35999999999</v>
      </c>
      <c r="AL580"/>
    </row>
    <row r="581" spans="22:38" x14ac:dyDescent="0.35">
      <c r="V581" s="35" t="s">
        <v>3167</v>
      </c>
      <c r="W581" s="35">
        <v>121</v>
      </c>
      <c r="AD581"/>
      <c r="AE581"/>
      <c r="AJ581" s="34" t="s">
        <v>4958</v>
      </c>
      <c r="AK581" s="32">
        <v>1179517.03</v>
      </c>
      <c r="AL581"/>
    </row>
    <row r="582" spans="22:38" x14ac:dyDescent="0.35">
      <c r="V582" s="35" t="s">
        <v>2510</v>
      </c>
      <c r="W582" s="35">
        <v>239</v>
      </c>
      <c r="AD582"/>
      <c r="AE582"/>
      <c r="AJ582" s="34" t="s">
        <v>4628</v>
      </c>
      <c r="AK582" s="32">
        <v>394646.81999999995</v>
      </c>
      <c r="AL582"/>
    </row>
    <row r="583" spans="22:38" x14ac:dyDescent="0.35">
      <c r="V583" s="35" t="s">
        <v>2691</v>
      </c>
      <c r="W583" s="35">
        <v>215</v>
      </c>
      <c r="AD583"/>
      <c r="AE583"/>
      <c r="AJ583" s="34" t="s">
        <v>4468</v>
      </c>
      <c r="AK583" s="32">
        <v>772195.9</v>
      </c>
      <c r="AL583"/>
    </row>
    <row r="584" spans="22:38" x14ac:dyDescent="0.35">
      <c r="V584" s="35" t="s">
        <v>3903</v>
      </c>
      <c r="W584" s="35">
        <v>169</v>
      </c>
      <c r="AD584"/>
      <c r="AE584"/>
      <c r="AJ584" s="34" t="s">
        <v>4465</v>
      </c>
      <c r="AK584" s="32">
        <v>1805760.97</v>
      </c>
      <c r="AL584"/>
    </row>
    <row r="585" spans="22:38" x14ac:dyDescent="0.35">
      <c r="V585" s="35" t="s">
        <v>2077</v>
      </c>
      <c r="W585" s="35">
        <v>260</v>
      </c>
      <c r="AD585"/>
      <c r="AE585"/>
      <c r="AJ585" s="34" t="s">
        <v>4966</v>
      </c>
      <c r="AK585" s="32">
        <v>166371.24</v>
      </c>
      <c r="AL585"/>
    </row>
    <row r="586" spans="22:38" x14ac:dyDescent="0.35">
      <c r="V586" s="35" t="s">
        <v>1035</v>
      </c>
      <c r="W586" s="35">
        <v>113</v>
      </c>
      <c r="AD586"/>
      <c r="AE586"/>
      <c r="AJ586" s="34" t="s">
        <v>5380</v>
      </c>
      <c r="AK586" s="32">
        <v>164930.71000000002</v>
      </c>
      <c r="AL586"/>
    </row>
    <row r="587" spans="22:38" x14ac:dyDescent="0.35">
      <c r="V587" s="35" t="s">
        <v>3686</v>
      </c>
      <c r="W587" s="35">
        <v>36</v>
      </c>
      <c r="AD587"/>
      <c r="AE587"/>
      <c r="AJ587" s="34" t="s">
        <v>5776</v>
      </c>
      <c r="AK587" s="32">
        <v>288136.04999999993</v>
      </c>
      <c r="AL587"/>
    </row>
    <row r="588" spans="22:38" x14ac:dyDescent="0.35">
      <c r="V588" s="35" t="s">
        <v>649</v>
      </c>
      <c r="W588" s="35">
        <v>19</v>
      </c>
      <c r="AD588"/>
      <c r="AE588"/>
      <c r="AJ588" s="34" t="s">
        <v>6009</v>
      </c>
      <c r="AK588" s="32">
        <v>323811.56</v>
      </c>
      <c r="AL588"/>
    </row>
    <row r="589" spans="22:38" x14ac:dyDescent="0.35">
      <c r="V589" s="35" t="s">
        <v>3952</v>
      </c>
      <c r="W589" s="35">
        <v>156</v>
      </c>
      <c r="AD589"/>
      <c r="AE589"/>
      <c r="AJ589" s="34" t="s">
        <v>5799</v>
      </c>
      <c r="AK589" s="32">
        <v>1346393.0399999998</v>
      </c>
      <c r="AL589"/>
    </row>
    <row r="590" spans="22:38" x14ac:dyDescent="0.35">
      <c r="V590" s="35" t="s">
        <v>652</v>
      </c>
      <c r="W590" s="35">
        <v>292</v>
      </c>
      <c r="AD590"/>
      <c r="AE590"/>
      <c r="AJ590" s="34" t="s">
        <v>4609</v>
      </c>
      <c r="AK590" s="32">
        <v>1497736.08</v>
      </c>
      <c r="AL590"/>
    </row>
    <row r="591" spans="22:38" x14ac:dyDescent="0.35">
      <c r="V591" s="35" t="s">
        <v>2400</v>
      </c>
      <c r="W591" s="35">
        <v>477</v>
      </c>
      <c r="AD591"/>
      <c r="AE591"/>
      <c r="AJ591" s="34" t="s">
        <v>5898</v>
      </c>
      <c r="AK591" s="32">
        <v>163162.38</v>
      </c>
      <c r="AL591"/>
    </row>
    <row r="592" spans="22:38" x14ac:dyDescent="0.35">
      <c r="V592" s="35" t="s">
        <v>1510</v>
      </c>
      <c r="W592" s="35">
        <v>320</v>
      </c>
      <c r="AD592"/>
      <c r="AE592"/>
      <c r="AJ592" s="34" t="s">
        <v>4646</v>
      </c>
      <c r="AK592" s="32">
        <v>1072838.46</v>
      </c>
      <c r="AL592"/>
    </row>
    <row r="593" spans="22:38" x14ac:dyDescent="0.35">
      <c r="V593" s="35" t="s">
        <v>1639</v>
      </c>
      <c r="W593" s="35">
        <v>500</v>
      </c>
      <c r="AD593"/>
      <c r="AE593"/>
      <c r="AJ593" s="34" t="s">
        <v>5074</v>
      </c>
      <c r="AK593" s="32">
        <v>1333377.1700000002</v>
      </c>
      <c r="AL593"/>
    </row>
    <row r="594" spans="22:38" x14ac:dyDescent="0.35">
      <c r="V594" s="35" t="s">
        <v>3475</v>
      </c>
      <c r="W594" s="35">
        <v>57</v>
      </c>
      <c r="AD594"/>
      <c r="AE594"/>
      <c r="AJ594" s="34" t="s">
        <v>5849</v>
      </c>
      <c r="AK594" s="32">
        <v>204334.85</v>
      </c>
      <c r="AL594"/>
    </row>
    <row r="595" spans="22:38" x14ac:dyDescent="0.35">
      <c r="V595" s="35" t="s">
        <v>3849</v>
      </c>
      <c r="W595" s="35">
        <v>439</v>
      </c>
      <c r="AD595"/>
      <c r="AE595"/>
      <c r="AJ595" s="34" t="s">
        <v>4492</v>
      </c>
      <c r="AK595" s="32">
        <v>1148468.5</v>
      </c>
      <c r="AL595"/>
    </row>
    <row r="596" spans="22:38" x14ac:dyDescent="0.35">
      <c r="V596" s="35" t="s">
        <v>935</v>
      </c>
      <c r="W596" s="35">
        <v>10</v>
      </c>
      <c r="AD596"/>
      <c r="AE596"/>
      <c r="AJ596" s="34" t="s">
        <v>4666</v>
      </c>
      <c r="AK596" s="32">
        <v>1714776.16</v>
      </c>
      <c r="AL596"/>
    </row>
    <row r="597" spans="22:38" x14ac:dyDescent="0.35">
      <c r="V597" s="35" t="s">
        <v>4081</v>
      </c>
      <c r="W597" s="35">
        <v>261</v>
      </c>
      <c r="AD597"/>
      <c r="AE597"/>
      <c r="AJ597" s="34" t="s">
        <v>5582</v>
      </c>
      <c r="AK597" s="32">
        <v>490192.65</v>
      </c>
      <c r="AL597"/>
    </row>
    <row r="598" spans="22:38" x14ac:dyDescent="0.35">
      <c r="V598" s="35" t="s">
        <v>2062</v>
      </c>
      <c r="W598" s="35">
        <v>108</v>
      </c>
      <c r="AD598"/>
      <c r="AE598"/>
      <c r="AJ598" s="34" t="s">
        <v>5257</v>
      </c>
      <c r="AK598" s="32">
        <v>949167.69</v>
      </c>
      <c r="AL598"/>
    </row>
    <row r="599" spans="22:38" x14ac:dyDescent="0.35">
      <c r="V599" s="35" t="s">
        <v>247</v>
      </c>
      <c r="W599" s="35">
        <v>431</v>
      </c>
      <c r="AD599"/>
      <c r="AE599"/>
      <c r="AJ599" s="34" t="s">
        <v>5320</v>
      </c>
      <c r="AK599" s="32">
        <v>210763.04</v>
      </c>
      <c r="AL599"/>
    </row>
    <row r="600" spans="22:38" x14ac:dyDescent="0.35">
      <c r="V600" s="35" t="s">
        <v>2051</v>
      </c>
      <c r="W600" s="35">
        <v>282</v>
      </c>
      <c r="AD600"/>
      <c r="AE600"/>
      <c r="AJ600" s="34" t="s">
        <v>4603</v>
      </c>
      <c r="AK600" s="32">
        <v>205187.22</v>
      </c>
      <c r="AL600"/>
    </row>
    <row r="601" spans="22:38" x14ac:dyDescent="0.35">
      <c r="V601" s="35" t="s">
        <v>324</v>
      </c>
      <c r="W601" s="35">
        <v>246</v>
      </c>
      <c r="AD601"/>
      <c r="AE601"/>
      <c r="AJ601" s="34" t="s">
        <v>6088</v>
      </c>
      <c r="AK601" s="32">
        <v>992286.18</v>
      </c>
      <c r="AL601"/>
    </row>
    <row r="602" spans="22:38" x14ac:dyDescent="0.35">
      <c r="V602" s="35" t="s">
        <v>1129</v>
      </c>
      <c r="W602" s="35">
        <v>146</v>
      </c>
      <c r="AD602"/>
      <c r="AE602"/>
      <c r="AJ602" s="34" t="s">
        <v>5262</v>
      </c>
      <c r="AK602" s="32">
        <v>1578872.48</v>
      </c>
      <c r="AL602"/>
    </row>
    <row r="603" spans="22:38" x14ac:dyDescent="0.35">
      <c r="V603" s="35" t="s">
        <v>3449</v>
      </c>
      <c r="W603" s="35">
        <v>212</v>
      </c>
      <c r="AD603"/>
      <c r="AE603"/>
      <c r="AJ603" s="34" t="s">
        <v>6112</v>
      </c>
      <c r="AK603" s="32">
        <v>1543355.92</v>
      </c>
      <c r="AL603"/>
    </row>
    <row r="604" spans="22:38" x14ac:dyDescent="0.35">
      <c r="V604" s="35" t="s">
        <v>2457</v>
      </c>
      <c r="W604" s="35">
        <v>14</v>
      </c>
      <c r="AD604"/>
      <c r="AE604"/>
      <c r="AJ604" s="34" t="s">
        <v>5712</v>
      </c>
      <c r="AK604" s="32">
        <v>411345.45999999996</v>
      </c>
      <c r="AL604"/>
    </row>
    <row r="605" spans="22:38" x14ac:dyDescent="0.35">
      <c r="V605" s="35" t="s">
        <v>4095</v>
      </c>
      <c r="W605" s="35">
        <v>113</v>
      </c>
      <c r="AD605"/>
      <c r="AE605"/>
      <c r="AJ605" s="34" t="s">
        <v>5131</v>
      </c>
      <c r="AK605" s="32">
        <v>1257661.51</v>
      </c>
      <c r="AL605"/>
    </row>
    <row r="606" spans="22:38" x14ac:dyDescent="0.35">
      <c r="V606" s="35" t="s">
        <v>3760</v>
      </c>
      <c r="W606" s="35">
        <v>38</v>
      </c>
      <c r="AD606"/>
      <c r="AE606"/>
      <c r="AJ606" s="34" t="s">
        <v>5977</v>
      </c>
      <c r="AK606" s="32">
        <v>292339.22000000003</v>
      </c>
      <c r="AL606"/>
    </row>
    <row r="607" spans="22:38" x14ac:dyDescent="0.35">
      <c r="V607" s="35" t="s">
        <v>2052</v>
      </c>
      <c r="W607" s="35">
        <v>242</v>
      </c>
      <c r="AD607"/>
      <c r="AE607"/>
      <c r="AJ607" s="34" t="s">
        <v>5783</v>
      </c>
      <c r="AK607" s="32">
        <v>434565.56</v>
      </c>
      <c r="AL607"/>
    </row>
    <row r="608" spans="22:38" x14ac:dyDescent="0.35">
      <c r="V608" s="35" t="s">
        <v>3339</v>
      </c>
      <c r="W608" s="35">
        <v>350</v>
      </c>
      <c r="AD608"/>
      <c r="AE608"/>
      <c r="AJ608" s="34" t="s">
        <v>5142</v>
      </c>
      <c r="AK608" s="32">
        <v>1496440.66</v>
      </c>
      <c r="AL608"/>
    </row>
    <row r="609" spans="22:38" x14ac:dyDescent="0.35">
      <c r="V609" s="35" t="s">
        <v>1747</v>
      </c>
      <c r="W609" s="35">
        <v>98</v>
      </c>
      <c r="AD609"/>
      <c r="AE609"/>
      <c r="AJ609" s="34" t="s">
        <v>6116</v>
      </c>
      <c r="AK609" s="32">
        <v>47566.71</v>
      </c>
      <c r="AL609"/>
    </row>
    <row r="610" spans="22:38" x14ac:dyDescent="0.35">
      <c r="V610" s="35" t="s">
        <v>2191</v>
      </c>
      <c r="W610" s="35">
        <v>246</v>
      </c>
      <c r="AD610"/>
      <c r="AE610"/>
      <c r="AJ610" s="34" t="s">
        <v>4750</v>
      </c>
      <c r="AK610" s="32">
        <v>1920727.3199999998</v>
      </c>
      <c r="AL610"/>
    </row>
    <row r="611" spans="22:38" x14ac:dyDescent="0.35">
      <c r="V611" s="35" t="s">
        <v>4232</v>
      </c>
      <c r="W611" s="35">
        <v>419</v>
      </c>
      <c r="AD611"/>
      <c r="AE611"/>
      <c r="AJ611" s="34" t="s">
        <v>6054</v>
      </c>
      <c r="AK611" s="32">
        <v>745055.74000000011</v>
      </c>
      <c r="AL611"/>
    </row>
    <row r="612" spans="22:38" x14ac:dyDescent="0.35">
      <c r="V612" s="35" t="s">
        <v>2480</v>
      </c>
      <c r="W612" s="35">
        <v>42</v>
      </c>
      <c r="AD612"/>
      <c r="AE612"/>
      <c r="AJ612" s="34" t="s">
        <v>5671</v>
      </c>
      <c r="AK612" s="32">
        <v>1060692.67</v>
      </c>
      <c r="AL612"/>
    </row>
    <row r="613" spans="22:38" x14ac:dyDescent="0.35">
      <c r="V613" s="35" t="s">
        <v>656</v>
      </c>
      <c r="W613" s="35">
        <v>474</v>
      </c>
      <c r="AD613"/>
      <c r="AE613"/>
      <c r="AJ613" s="34" t="s">
        <v>5901</v>
      </c>
      <c r="AK613" s="32">
        <v>94349.759999999995</v>
      </c>
      <c r="AL613"/>
    </row>
    <row r="614" spans="22:38" x14ac:dyDescent="0.35">
      <c r="V614" s="35" t="s">
        <v>3759</v>
      </c>
      <c r="W614" s="35">
        <v>269</v>
      </c>
      <c r="AD614"/>
      <c r="AE614"/>
      <c r="AJ614" s="34" t="s">
        <v>6120</v>
      </c>
      <c r="AK614" s="32">
        <v>97488.49</v>
      </c>
      <c r="AL614"/>
    </row>
    <row r="615" spans="22:38" x14ac:dyDescent="0.35">
      <c r="V615" s="35" t="s">
        <v>3724</v>
      </c>
      <c r="W615" s="35">
        <v>112</v>
      </c>
      <c r="AD615"/>
      <c r="AE615"/>
      <c r="AJ615" s="34" t="s">
        <v>6000</v>
      </c>
      <c r="AK615" s="32">
        <v>105236.53000000001</v>
      </c>
      <c r="AL615"/>
    </row>
    <row r="616" spans="22:38" x14ac:dyDescent="0.35">
      <c r="V616" s="35" t="s">
        <v>2755</v>
      </c>
      <c r="W616" s="35">
        <v>203</v>
      </c>
      <c r="AD616"/>
      <c r="AE616"/>
      <c r="AJ616" s="34" t="s">
        <v>6243</v>
      </c>
      <c r="AK616" s="32">
        <v>589306.88</v>
      </c>
      <c r="AL616"/>
    </row>
    <row r="617" spans="22:38" x14ac:dyDescent="0.35">
      <c r="V617" s="35" t="s">
        <v>405</v>
      </c>
      <c r="W617" s="35">
        <v>127</v>
      </c>
      <c r="AD617"/>
      <c r="AE617"/>
      <c r="AJ617" s="34" t="s">
        <v>4879</v>
      </c>
      <c r="AK617" s="32">
        <v>829006.05</v>
      </c>
      <c r="AL617"/>
    </row>
    <row r="618" spans="22:38" x14ac:dyDescent="0.35">
      <c r="V618" s="35" t="s">
        <v>2863</v>
      </c>
      <c r="W618" s="35">
        <v>234</v>
      </c>
      <c r="AD618"/>
      <c r="AE618"/>
      <c r="AJ618" s="34" t="s">
        <v>5230</v>
      </c>
      <c r="AK618" s="32">
        <v>927609.32000000007</v>
      </c>
      <c r="AL618"/>
    </row>
    <row r="619" spans="22:38" x14ac:dyDescent="0.35">
      <c r="V619" s="35" t="s">
        <v>1291</v>
      </c>
      <c r="W619" s="35">
        <v>496</v>
      </c>
      <c r="AD619"/>
      <c r="AE619"/>
      <c r="AJ619" s="34" t="s">
        <v>5116</v>
      </c>
      <c r="AK619" s="32">
        <v>1713457.52</v>
      </c>
      <c r="AL619"/>
    </row>
    <row r="620" spans="22:38" x14ac:dyDescent="0.35">
      <c r="V620" s="35" t="s">
        <v>2490</v>
      </c>
      <c r="W620" s="35">
        <v>96</v>
      </c>
      <c r="AD620"/>
      <c r="AE620"/>
      <c r="AJ620" s="34" t="s">
        <v>5577</v>
      </c>
      <c r="AK620" s="32">
        <v>426658.96</v>
      </c>
      <c r="AL620"/>
    </row>
    <row r="621" spans="22:38" x14ac:dyDescent="0.35">
      <c r="V621" s="35" t="s">
        <v>2011</v>
      </c>
      <c r="W621" s="35">
        <v>438</v>
      </c>
      <c r="AD621"/>
      <c r="AE621"/>
      <c r="AJ621" s="34" t="s">
        <v>4440</v>
      </c>
      <c r="AK621" s="32">
        <v>1625122.8499999999</v>
      </c>
      <c r="AL621"/>
    </row>
    <row r="622" spans="22:38" x14ac:dyDescent="0.35">
      <c r="V622" s="35" t="s">
        <v>1620</v>
      </c>
      <c r="W622" s="35">
        <v>466</v>
      </c>
      <c r="AD622"/>
      <c r="AE622"/>
      <c r="AJ622" s="34" t="s">
        <v>5301</v>
      </c>
      <c r="AK622" s="32">
        <v>1087656.8</v>
      </c>
      <c r="AL622"/>
    </row>
    <row r="623" spans="22:38" x14ac:dyDescent="0.35">
      <c r="V623" s="35" t="s">
        <v>502</v>
      </c>
      <c r="W623" s="35">
        <v>285</v>
      </c>
      <c r="AD623"/>
      <c r="AE623"/>
      <c r="AJ623" s="34" t="s">
        <v>4922</v>
      </c>
      <c r="AK623" s="32">
        <v>1928940.1</v>
      </c>
      <c r="AL623"/>
    </row>
    <row r="624" spans="22:38" x14ac:dyDescent="0.35">
      <c r="V624" s="35" t="s">
        <v>1222</v>
      </c>
      <c r="W624" s="35">
        <v>436</v>
      </c>
      <c r="AD624"/>
      <c r="AE624"/>
      <c r="AJ624" s="34" t="s">
        <v>4887</v>
      </c>
      <c r="AK624" s="32">
        <v>973953.54</v>
      </c>
      <c r="AL624"/>
    </row>
    <row r="625" spans="22:38" x14ac:dyDescent="0.35">
      <c r="V625" s="35" t="s">
        <v>1199</v>
      </c>
      <c r="W625" s="35">
        <v>453</v>
      </c>
      <c r="AD625"/>
      <c r="AE625"/>
      <c r="AJ625" s="34" t="s">
        <v>5189</v>
      </c>
      <c r="AK625" s="32">
        <v>1063846.2</v>
      </c>
      <c r="AL625"/>
    </row>
    <row r="626" spans="22:38" x14ac:dyDescent="0.35">
      <c r="V626" s="35" t="s">
        <v>2246</v>
      </c>
      <c r="W626" s="35">
        <v>435</v>
      </c>
      <c r="AD626"/>
      <c r="AE626"/>
      <c r="AJ626" s="34" t="s">
        <v>4989</v>
      </c>
      <c r="AK626" s="32">
        <v>437380.64</v>
      </c>
      <c r="AL626"/>
    </row>
    <row r="627" spans="22:38" x14ac:dyDescent="0.35">
      <c r="V627" s="35" t="s">
        <v>363</v>
      </c>
      <c r="W627" s="35">
        <v>352</v>
      </c>
      <c r="AD627"/>
      <c r="AE627"/>
      <c r="AJ627" s="34" t="s">
        <v>4814</v>
      </c>
      <c r="AK627" s="32">
        <v>820173.78</v>
      </c>
      <c r="AL627"/>
    </row>
    <row r="628" spans="22:38" x14ac:dyDescent="0.35">
      <c r="V628" s="35" t="s">
        <v>1667</v>
      </c>
      <c r="W628" s="35">
        <v>361</v>
      </c>
      <c r="AD628"/>
      <c r="AE628"/>
      <c r="AJ628" s="34" t="s">
        <v>4868</v>
      </c>
      <c r="AK628" s="32">
        <v>224551.83000000002</v>
      </c>
      <c r="AL628"/>
    </row>
    <row r="629" spans="22:38" x14ac:dyDescent="0.35">
      <c r="V629" s="35" t="s">
        <v>1593</v>
      </c>
      <c r="W629" s="35">
        <v>203</v>
      </c>
      <c r="AD629"/>
      <c r="AE629"/>
      <c r="AJ629" s="34" t="s">
        <v>4515</v>
      </c>
      <c r="AK629" s="32">
        <v>1205909.44</v>
      </c>
      <c r="AL629"/>
    </row>
    <row r="630" spans="22:38" x14ac:dyDescent="0.35">
      <c r="V630" s="35" t="s">
        <v>3470</v>
      </c>
      <c r="W630" s="35">
        <v>407</v>
      </c>
      <c r="AD630"/>
      <c r="AE630"/>
      <c r="AJ630" s="34" t="s">
        <v>5083</v>
      </c>
      <c r="AK630" s="32">
        <v>926366.78</v>
      </c>
      <c r="AL630"/>
    </row>
    <row r="631" spans="22:38" x14ac:dyDescent="0.35">
      <c r="V631" s="35" t="s">
        <v>117</v>
      </c>
      <c r="W631" s="35">
        <v>455</v>
      </c>
      <c r="AD631"/>
      <c r="AE631"/>
      <c r="AJ631" s="34" t="s">
        <v>5466</v>
      </c>
      <c r="AK631" s="32">
        <v>888338.27999999991</v>
      </c>
      <c r="AL631"/>
    </row>
    <row r="632" spans="22:38" x14ac:dyDescent="0.35">
      <c r="V632" s="35" t="s">
        <v>2907</v>
      </c>
      <c r="W632" s="35">
        <v>306</v>
      </c>
      <c r="AD632"/>
      <c r="AE632"/>
      <c r="AJ632" s="34" t="s">
        <v>6018</v>
      </c>
      <c r="AK632" s="32">
        <v>1079790.32</v>
      </c>
      <c r="AL632"/>
    </row>
    <row r="633" spans="22:38" x14ac:dyDescent="0.35">
      <c r="V633" s="35" t="s">
        <v>4297</v>
      </c>
      <c r="W633" s="35">
        <v>358</v>
      </c>
      <c r="AD633"/>
      <c r="AE633"/>
      <c r="AJ633" s="34" t="s">
        <v>5957</v>
      </c>
      <c r="AK633" s="32">
        <v>2799149.5700000003</v>
      </c>
      <c r="AL633"/>
    </row>
    <row r="634" spans="22:38" x14ac:dyDescent="0.35">
      <c r="V634" s="35" t="s">
        <v>1107</v>
      </c>
      <c r="W634" s="35">
        <v>430</v>
      </c>
      <c r="AD634"/>
      <c r="AE634"/>
      <c r="AJ634" s="34" t="s">
        <v>5455</v>
      </c>
      <c r="AK634" s="32">
        <v>771480.4</v>
      </c>
      <c r="AL634"/>
    </row>
    <row r="635" spans="22:38" x14ac:dyDescent="0.35">
      <c r="V635" s="35" t="s">
        <v>2306</v>
      </c>
      <c r="W635" s="35">
        <v>604</v>
      </c>
      <c r="AD635"/>
      <c r="AE635"/>
      <c r="AJ635" s="34" t="s">
        <v>4568</v>
      </c>
      <c r="AK635" s="32">
        <v>739635.8600000001</v>
      </c>
      <c r="AL635"/>
    </row>
    <row r="636" spans="22:38" x14ac:dyDescent="0.35">
      <c r="V636" s="35" t="s">
        <v>2496</v>
      </c>
      <c r="W636" s="35">
        <v>435</v>
      </c>
      <c r="AD636"/>
      <c r="AE636"/>
      <c r="AJ636" s="34" t="s">
        <v>6178</v>
      </c>
      <c r="AK636" s="32">
        <v>865021.82</v>
      </c>
      <c r="AL636"/>
    </row>
    <row r="637" spans="22:38" x14ac:dyDescent="0.35">
      <c r="V637" s="35" t="s">
        <v>944</v>
      </c>
      <c r="W637" s="35">
        <v>31</v>
      </c>
      <c r="AD637"/>
      <c r="AE637"/>
      <c r="AJ637" s="34" t="s">
        <v>5946</v>
      </c>
      <c r="AK637" s="32">
        <v>344906.69</v>
      </c>
      <c r="AL637"/>
    </row>
    <row r="638" spans="22:38" x14ac:dyDescent="0.35">
      <c r="V638" s="35" t="s">
        <v>876</v>
      </c>
      <c r="W638" s="35">
        <v>337</v>
      </c>
      <c r="AD638"/>
      <c r="AE638"/>
      <c r="AJ638" s="34" t="s">
        <v>5960</v>
      </c>
      <c r="AK638" s="32">
        <v>1879597.1700000002</v>
      </c>
      <c r="AL638"/>
    </row>
    <row r="639" spans="22:38" x14ac:dyDescent="0.35">
      <c r="V639" s="35" t="s">
        <v>2247</v>
      </c>
      <c r="W639" s="35">
        <v>292</v>
      </c>
      <c r="AD639"/>
      <c r="AE639"/>
      <c r="AJ639" s="34" t="s">
        <v>4827</v>
      </c>
      <c r="AK639" s="32">
        <v>2903825.1499999994</v>
      </c>
      <c r="AL639"/>
    </row>
    <row r="640" spans="22:38" x14ac:dyDescent="0.35">
      <c r="V640" s="35" t="s">
        <v>1407</v>
      </c>
      <c r="W640" s="35">
        <v>296</v>
      </c>
      <c r="AD640"/>
      <c r="AE640"/>
      <c r="AJ640" s="34" t="s">
        <v>5337</v>
      </c>
      <c r="AK640" s="32">
        <v>1630371.92</v>
      </c>
      <c r="AL640"/>
    </row>
    <row r="641" spans="22:38" x14ac:dyDescent="0.35">
      <c r="V641" s="35" t="s">
        <v>2644</v>
      </c>
      <c r="W641" s="35">
        <v>153</v>
      </c>
      <c r="AD641"/>
      <c r="AE641"/>
      <c r="AJ641" s="34" t="s">
        <v>6289</v>
      </c>
      <c r="AK641" s="32">
        <v>956886.97</v>
      </c>
      <c r="AL641"/>
    </row>
    <row r="642" spans="22:38" x14ac:dyDescent="0.35">
      <c r="V642" s="35" t="s">
        <v>3696</v>
      </c>
      <c r="W642" s="35">
        <v>132</v>
      </c>
      <c r="AD642"/>
      <c r="AE642"/>
      <c r="AJ642" s="34" t="s">
        <v>5280</v>
      </c>
      <c r="AK642" s="32">
        <v>87072.960000000006</v>
      </c>
      <c r="AL642"/>
    </row>
    <row r="643" spans="22:38" x14ac:dyDescent="0.35">
      <c r="V643" s="35" t="s">
        <v>4256</v>
      </c>
      <c r="W643" s="35">
        <v>153</v>
      </c>
      <c r="AD643"/>
      <c r="AE643"/>
      <c r="AJ643" s="34" t="s">
        <v>5961</v>
      </c>
      <c r="AK643" s="32">
        <v>986629.83</v>
      </c>
      <c r="AL643"/>
    </row>
    <row r="644" spans="22:38" x14ac:dyDescent="0.35">
      <c r="V644" s="35" t="s">
        <v>2378</v>
      </c>
      <c r="W644" s="35">
        <v>136</v>
      </c>
      <c r="AD644"/>
      <c r="AE644"/>
      <c r="AJ644" s="34" t="s">
        <v>6251</v>
      </c>
      <c r="AK644" s="32">
        <v>909416.07</v>
      </c>
      <c r="AL644"/>
    </row>
    <row r="645" spans="22:38" x14ac:dyDescent="0.35">
      <c r="V645" s="35" t="s">
        <v>3835</v>
      </c>
      <c r="W645" s="35">
        <v>223</v>
      </c>
      <c r="AD645"/>
      <c r="AE645"/>
      <c r="AJ645" s="34" t="s">
        <v>4552</v>
      </c>
      <c r="AK645" s="32">
        <v>174623.33</v>
      </c>
      <c r="AL645"/>
    </row>
    <row r="646" spans="22:38" x14ac:dyDescent="0.35">
      <c r="V646" s="35" t="s">
        <v>4004</v>
      </c>
      <c r="W646" s="35">
        <v>199</v>
      </c>
      <c r="AD646"/>
      <c r="AE646"/>
      <c r="AJ646" s="34" t="s">
        <v>6182</v>
      </c>
      <c r="AK646" s="32">
        <v>1134517.5900000001</v>
      </c>
      <c r="AL646"/>
    </row>
    <row r="647" spans="22:38" x14ac:dyDescent="0.35">
      <c r="V647" s="35" t="s">
        <v>3660</v>
      </c>
      <c r="W647" s="35">
        <v>452</v>
      </c>
      <c r="AD647"/>
      <c r="AE647"/>
      <c r="AJ647" s="34" t="s">
        <v>4933</v>
      </c>
      <c r="AK647" s="32">
        <v>399764.2</v>
      </c>
      <c r="AL647"/>
    </row>
    <row r="648" spans="22:38" x14ac:dyDescent="0.35">
      <c r="V648" s="35" t="s">
        <v>1771</v>
      </c>
      <c r="W648" s="35">
        <v>83</v>
      </c>
      <c r="AD648"/>
      <c r="AE648"/>
      <c r="AJ648" s="34" t="s">
        <v>5571</v>
      </c>
      <c r="AK648" s="32">
        <v>942324.6399999999</v>
      </c>
      <c r="AL648"/>
    </row>
    <row r="649" spans="22:38" x14ac:dyDescent="0.35">
      <c r="V649" s="35" t="s">
        <v>2064</v>
      </c>
      <c r="W649" s="35">
        <v>49</v>
      </c>
      <c r="AD649"/>
      <c r="AE649"/>
      <c r="AJ649" s="34" t="s">
        <v>4553</v>
      </c>
      <c r="AK649" s="32">
        <v>250523.63999999998</v>
      </c>
      <c r="AL649"/>
    </row>
    <row r="650" spans="22:38" x14ac:dyDescent="0.35">
      <c r="V650" s="35" t="s">
        <v>509</v>
      </c>
      <c r="W650" s="35">
        <v>277</v>
      </c>
      <c r="AD650"/>
      <c r="AE650"/>
      <c r="AJ650" s="34" t="s">
        <v>4961</v>
      </c>
      <c r="AK650" s="32">
        <v>253519.83</v>
      </c>
      <c r="AL650"/>
    </row>
    <row r="651" spans="22:38" x14ac:dyDescent="0.35">
      <c r="V651" s="35" t="s">
        <v>1310</v>
      </c>
      <c r="W651" s="35">
        <v>186</v>
      </c>
      <c r="AD651"/>
      <c r="AE651"/>
      <c r="AJ651" s="34" t="s">
        <v>5653</v>
      </c>
      <c r="AK651" s="32">
        <v>1119464.76</v>
      </c>
      <c r="AL651"/>
    </row>
    <row r="652" spans="22:38" x14ac:dyDescent="0.35">
      <c r="V652" s="35" t="s">
        <v>2402</v>
      </c>
      <c r="W652" s="35">
        <v>435</v>
      </c>
      <c r="AD652"/>
      <c r="AE652"/>
      <c r="AJ652" s="34" t="s">
        <v>5522</v>
      </c>
      <c r="AK652" s="32">
        <v>1007631.35</v>
      </c>
      <c r="AL652"/>
    </row>
    <row r="653" spans="22:38" x14ac:dyDescent="0.35">
      <c r="V653" s="35" t="s">
        <v>2152</v>
      </c>
      <c r="W653" s="35">
        <v>432</v>
      </c>
      <c r="AD653"/>
      <c r="AE653"/>
      <c r="AJ653" s="34" t="s">
        <v>6132</v>
      </c>
      <c r="AK653" s="32">
        <v>478920.27</v>
      </c>
      <c r="AL653"/>
    </row>
    <row r="654" spans="22:38" x14ac:dyDescent="0.35">
      <c r="V654" s="35" t="s">
        <v>2342</v>
      </c>
      <c r="W654" s="35">
        <v>40</v>
      </c>
      <c r="AD654"/>
      <c r="AE654"/>
      <c r="AJ654" s="34" t="s">
        <v>5554</v>
      </c>
      <c r="AK654" s="32">
        <v>666171.77</v>
      </c>
      <c r="AL654"/>
    </row>
    <row r="655" spans="22:38" x14ac:dyDescent="0.35">
      <c r="V655" s="35" t="s">
        <v>3610</v>
      </c>
      <c r="W655" s="35">
        <v>354</v>
      </c>
      <c r="AD655"/>
      <c r="AE655"/>
      <c r="AJ655" s="34" t="s">
        <v>4916</v>
      </c>
      <c r="AK655" s="32">
        <v>567111.39999999991</v>
      </c>
      <c r="AL655"/>
    </row>
    <row r="656" spans="22:38" x14ac:dyDescent="0.35">
      <c r="V656" s="35" t="s">
        <v>2730</v>
      </c>
      <c r="W656" s="35">
        <v>489</v>
      </c>
      <c r="AD656"/>
      <c r="AE656"/>
      <c r="AJ656" s="34" t="s">
        <v>5312</v>
      </c>
      <c r="AK656" s="32">
        <v>652942.5</v>
      </c>
      <c r="AL656"/>
    </row>
    <row r="657" spans="22:38" x14ac:dyDescent="0.35">
      <c r="V657" s="35" t="s">
        <v>2612</v>
      </c>
      <c r="W657" s="35">
        <v>169</v>
      </c>
      <c r="AD657"/>
      <c r="AE657"/>
      <c r="AJ657" s="34" t="s">
        <v>4870</v>
      </c>
      <c r="AK657" s="32">
        <v>331938.84999999998</v>
      </c>
      <c r="AL657"/>
    </row>
    <row r="658" spans="22:38" x14ac:dyDescent="0.35">
      <c r="V658" s="35" t="s">
        <v>2250</v>
      </c>
      <c r="W658" s="35">
        <v>101</v>
      </c>
      <c r="AD658"/>
      <c r="AE658"/>
      <c r="AJ658" s="34" t="s">
        <v>5297</v>
      </c>
      <c r="AK658" s="32">
        <v>755265.17999999993</v>
      </c>
      <c r="AL658"/>
    </row>
    <row r="659" spans="22:38" x14ac:dyDescent="0.35">
      <c r="V659" s="35" t="s">
        <v>364</v>
      </c>
      <c r="W659" s="35">
        <v>202</v>
      </c>
      <c r="AD659"/>
      <c r="AE659"/>
      <c r="AJ659" s="34" t="s">
        <v>5789</v>
      </c>
      <c r="AK659" s="32">
        <v>251520.07</v>
      </c>
      <c r="AL659"/>
    </row>
    <row r="660" spans="22:38" x14ac:dyDescent="0.35">
      <c r="V660" s="35" t="s">
        <v>1661</v>
      </c>
      <c r="W660" s="35">
        <v>238</v>
      </c>
      <c r="AD660"/>
      <c r="AE660"/>
      <c r="AJ660" s="34" t="s">
        <v>4825</v>
      </c>
      <c r="AK660" s="32">
        <v>499695.68</v>
      </c>
      <c r="AL660"/>
    </row>
    <row r="661" spans="22:38" x14ac:dyDescent="0.35">
      <c r="V661" s="35" t="s">
        <v>2576</v>
      </c>
      <c r="W661" s="35">
        <v>441</v>
      </c>
      <c r="AD661"/>
      <c r="AE661"/>
      <c r="AJ661" s="34" t="s">
        <v>4682</v>
      </c>
      <c r="AK661" s="32">
        <v>1560190.7399999998</v>
      </c>
      <c r="AL661"/>
    </row>
    <row r="662" spans="22:38" x14ac:dyDescent="0.35">
      <c r="V662" s="35" t="s">
        <v>209</v>
      </c>
      <c r="W662" s="35">
        <v>486</v>
      </c>
      <c r="AD662"/>
      <c r="AE662"/>
      <c r="AJ662" s="34" t="s">
        <v>4873</v>
      </c>
      <c r="AK662" s="32">
        <v>288250.03999999998</v>
      </c>
      <c r="AL662"/>
    </row>
    <row r="663" spans="22:38" x14ac:dyDescent="0.35">
      <c r="V663" s="35" t="s">
        <v>3927</v>
      </c>
      <c r="W663" s="35">
        <v>489</v>
      </c>
      <c r="AD663"/>
      <c r="AE663"/>
      <c r="AJ663" s="34" t="s">
        <v>5047</v>
      </c>
      <c r="AK663" s="32">
        <v>2096272.0999999999</v>
      </c>
      <c r="AL663"/>
    </row>
    <row r="664" spans="22:38" x14ac:dyDescent="0.35">
      <c r="V664" s="35" t="s">
        <v>844</v>
      </c>
      <c r="W664" s="35">
        <v>420</v>
      </c>
      <c r="AD664"/>
      <c r="AE664"/>
      <c r="AJ664" s="34" t="s">
        <v>4904</v>
      </c>
      <c r="AK664" s="32">
        <v>1146775.8</v>
      </c>
      <c r="AL664"/>
    </row>
    <row r="665" spans="22:38" x14ac:dyDescent="0.35">
      <c r="V665" s="35" t="s">
        <v>3205</v>
      </c>
      <c r="W665" s="35">
        <v>278</v>
      </c>
      <c r="AD665"/>
      <c r="AE665"/>
      <c r="AJ665" s="34" t="s">
        <v>6075</v>
      </c>
      <c r="AK665" s="32">
        <v>865817.91999999993</v>
      </c>
      <c r="AL665"/>
    </row>
    <row r="666" spans="22:38" x14ac:dyDescent="0.35">
      <c r="V666" s="35" t="s">
        <v>1683</v>
      </c>
      <c r="W666" s="35">
        <v>156</v>
      </c>
      <c r="AD666"/>
      <c r="AE666"/>
      <c r="AJ666" s="34" t="s">
        <v>5883</v>
      </c>
      <c r="AK666" s="32">
        <v>563739.72</v>
      </c>
      <c r="AL666"/>
    </row>
    <row r="667" spans="22:38" x14ac:dyDescent="0.35">
      <c r="V667" s="35" t="s">
        <v>2065</v>
      </c>
      <c r="W667" s="35">
        <v>28</v>
      </c>
      <c r="AD667"/>
      <c r="AE667"/>
      <c r="AJ667" s="34" t="s">
        <v>5238</v>
      </c>
      <c r="AK667" s="32">
        <v>678924.26</v>
      </c>
      <c r="AL667"/>
    </row>
    <row r="668" spans="22:38" x14ac:dyDescent="0.35">
      <c r="V668" s="35" t="s">
        <v>2225</v>
      </c>
      <c r="W668" s="35">
        <v>464</v>
      </c>
      <c r="AD668"/>
      <c r="AE668"/>
      <c r="AJ668" s="34" t="s">
        <v>5951</v>
      </c>
      <c r="AK668" s="32">
        <v>781617.94</v>
      </c>
      <c r="AL668"/>
    </row>
    <row r="669" spans="22:38" x14ac:dyDescent="0.35">
      <c r="V669" s="35" t="s">
        <v>1598</v>
      </c>
      <c r="W669" s="35">
        <v>125</v>
      </c>
      <c r="AD669"/>
      <c r="AE669"/>
      <c r="AJ669" s="34" t="s">
        <v>5874</v>
      </c>
      <c r="AK669" s="32">
        <v>1215526.48</v>
      </c>
      <c r="AL669"/>
    </row>
    <row r="670" spans="22:38" x14ac:dyDescent="0.35">
      <c r="V670" s="35" t="s">
        <v>2403</v>
      </c>
      <c r="W670" s="35">
        <v>95</v>
      </c>
      <c r="AD670"/>
      <c r="AE670"/>
      <c r="AJ670" s="34" t="s">
        <v>4849</v>
      </c>
      <c r="AK670" s="32">
        <v>918126.80999999994</v>
      </c>
      <c r="AL670"/>
    </row>
    <row r="671" spans="22:38" x14ac:dyDescent="0.35">
      <c r="V671" s="35" t="s">
        <v>1289</v>
      </c>
      <c r="W671" s="35">
        <v>61</v>
      </c>
      <c r="AD671"/>
      <c r="AE671"/>
      <c r="AJ671" s="34" t="s">
        <v>5305</v>
      </c>
      <c r="AK671" s="32">
        <v>65233.619999999995</v>
      </c>
      <c r="AL671"/>
    </row>
    <row r="672" spans="22:38" x14ac:dyDescent="0.35">
      <c r="V672" s="35" t="s">
        <v>2893</v>
      </c>
      <c r="W672" s="35">
        <v>295</v>
      </c>
      <c r="AD672"/>
      <c r="AE672"/>
      <c r="AJ672" s="34" t="s">
        <v>6134</v>
      </c>
      <c r="AK672" s="32">
        <v>454107.8</v>
      </c>
      <c r="AL672"/>
    </row>
    <row r="673" spans="22:38" x14ac:dyDescent="0.35">
      <c r="V673" s="35" t="s">
        <v>2602</v>
      </c>
      <c r="W673" s="35">
        <v>287</v>
      </c>
      <c r="AD673"/>
      <c r="AE673"/>
      <c r="AJ673" s="34" t="s">
        <v>5836</v>
      </c>
      <c r="AK673" s="32">
        <v>917264.74</v>
      </c>
      <c r="AL673"/>
    </row>
    <row r="674" spans="22:38" x14ac:dyDescent="0.35">
      <c r="V674" s="35" t="s">
        <v>3336</v>
      </c>
      <c r="W674" s="35">
        <v>479</v>
      </c>
      <c r="AD674"/>
      <c r="AE674"/>
      <c r="AJ674" s="34" t="s">
        <v>4877</v>
      </c>
      <c r="AK674" s="32">
        <v>754183.76</v>
      </c>
      <c r="AL674"/>
    </row>
    <row r="675" spans="22:38" x14ac:dyDescent="0.35">
      <c r="V675" s="35" t="s">
        <v>3026</v>
      </c>
      <c r="W675" s="35">
        <v>476</v>
      </c>
      <c r="AD675"/>
      <c r="AE675"/>
      <c r="AJ675" s="34" t="s">
        <v>4506</v>
      </c>
      <c r="AK675" s="32">
        <v>539125.25</v>
      </c>
      <c r="AL675"/>
    </row>
    <row r="676" spans="22:38" x14ac:dyDescent="0.35">
      <c r="V676" s="35" t="s">
        <v>4270</v>
      </c>
      <c r="W676" s="35">
        <v>17</v>
      </c>
      <c r="AD676"/>
      <c r="AE676"/>
      <c r="AJ676" s="34" t="s">
        <v>4773</v>
      </c>
      <c r="AK676" s="32">
        <v>205569.78999999998</v>
      </c>
      <c r="AL676"/>
    </row>
    <row r="677" spans="22:38" x14ac:dyDescent="0.35">
      <c r="V677" s="35" t="s">
        <v>4001</v>
      </c>
      <c r="W677" s="35">
        <v>320</v>
      </c>
      <c r="AD677"/>
      <c r="AE677"/>
      <c r="AJ677" s="34" t="s">
        <v>5223</v>
      </c>
      <c r="AK677" s="32">
        <v>295405.51999999996</v>
      </c>
      <c r="AL677"/>
    </row>
    <row r="678" spans="22:38" x14ac:dyDescent="0.35">
      <c r="V678" s="35" t="s">
        <v>2495</v>
      </c>
      <c r="W678" s="35">
        <v>51</v>
      </c>
      <c r="AD678"/>
      <c r="AE678"/>
      <c r="AJ678" s="34" t="s">
        <v>5551</v>
      </c>
      <c r="AK678" s="32">
        <v>1187050.8900000001</v>
      </c>
      <c r="AL678"/>
    </row>
    <row r="679" spans="22:38" x14ac:dyDescent="0.35">
      <c r="V679" s="35" t="s">
        <v>1364</v>
      </c>
      <c r="W679" s="35">
        <v>159</v>
      </c>
      <c r="AD679"/>
      <c r="AE679"/>
      <c r="AJ679" s="34" t="s">
        <v>5942</v>
      </c>
      <c r="AK679" s="32">
        <v>203471.72999999998</v>
      </c>
      <c r="AL679"/>
    </row>
    <row r="680" spans="22:38" x14ac:dyDescent="0.35">
      <c r="V680" s="35" t="s">
        <v>114</v>
      </c>
      <c r="W680" s="35">
        <v>417</v>
      </c>
      <c r="AD680"/>
      <c r="AE680"/>
      <c r="AJ680" s="34" t="s">
        <v>5615</v>
      </c>
      <c r="AK680" s="32">
        <v>610018.74</v>
      </c>
      <c r="AL680"/>
    </row>
    <row r="681" spans="22:38" x14ac:dyDescent="0.35">
      <c r="V681" s="35" t="s">
        <v>3123</v>
      </c>
      <c r="W681" s="35">
        <v>23</v>
      </c>
      <c r="AD681"/>
      <c r="AE681"/>
      <c r="AJ681" s="34" t="s">
        <v>4936</v>
      </c>
      <c r="AK681" s="32">
        <v>2040395.8099999998</v>
      </c>
      <c r="AL681"/>
    </row>
    <row r="682" spans="22:38" x14ac:dyDescent="0.35">
      <c r="V682" s="35" t="s">
        <v>3861</v>
      </c>
      <c r="W682" s="35">
        <v>380</v>
      </c>
      <c r="AD682"/>
      <c r="AE682"/>
      <c r="AJ682" s="34" t="s">
        <v>5112</v>
      </c>
      <c r="AK682" s="32">
        <v>981022.3600000001</v>
      </c>
      <c r="AL682"/>
    </row>
    <row r="683" spans="22:38" x14ac:dyDescent="0.35">
      <c r="V683" s="35" t="s">
        <v>2923</v>
      </c>
      <c r="W683" s="35">
        <v>496</v>
      </c>
      <c r="AD683"/>
      <c r="AE683"/>
      <c r="AJ683" s="34" t="s">
        <v>5876</v>
      </c>
      <c r="AK683" s="32">
        <v>535965.89</v>
      </c>
      <c r="AL683"/>
    </row>
    <row r="684" spans="22:38" x14ac:dyDescent="0.35">
      <c r="V684" s="35" t="s">
        <v>668</v>
      </c>
      <c r="W684" s="35">
        <v>279</v>
      </c>
      <c r="AD684"/>
      <c r="AE684"/>
      <c r="AJ684" s="34" t="s">
        <v>6100</v>
      </c>
      <c r="AK684" s="32">
        <v>511232.11</v>
      </c>
      <c r="AL684"/>
    </row>
    <row r="685" spans="22:38" x14ac:dyDescent="0.35">
      <c r="V685" s="35" t="s">
        <v>2901</v>
      </c>
      <c r="W685" s="35">
        <v>224</v>
      </c>
      <c r="AD685"/>
      <c r="AE685"/>
      <c r="AJ685" s="34" t="s">
        <v>5733</v>
      </c>
      <c r="AK685" s="32">
        <v>1451885.5199999998</v>
      </c>
      <c r="AL685"/>
    </row>
    <row r="686" spans="22:38" x14ac:dyDescent="0.35">
      <c r="V686" s="35" t="s">
        <v>3826</v>
      </c>
      <c r="W686" s="35">
        <v>154</v>
      </c>
      <c r="AD686"/>
      <c r="AE686"/>
      <c r="AJ686" s="34" t="s">
        <v>4469</v>
      </c>
      <c r="AK686" s="32">
        <v>980550.69000000006</v>
      </c>
      <c r="AL686"/>
    </row>
    <row r="687" spans="22:38" x14ac:dyDescent="0.35">
      <c r="V687" s="35" t="s">
        <v>1903</v>
      </c>
      <c r="W687" s="35">
        <v>334</v>
      </c>
      <c r="AD687"/>
      <c r="AE687"/>
      <c r="AJ687" s="34" t="s">
        <v>4643</v>
      </c>
      <c r="AK687" s="32">
        <v>539525.80000000005</v>
      </c>
      <c r="AL687"/>
    </row>
    <row r="688" spans="22:38" x14ac:dyDescent="0.35">
      <c r="V688" s="35" t="s">
        <v>356</v>
      </c>
      <c r="W688" s="35">
        <v>437</v>
      </c>
      <c r="AD688"/>
      <c r="AE688"/>
      <c r="AJ688" s="34" t="s">
        <v>5161</v>
      </c>
      <c r="AK688" s="32">
        <v>2123525.7200000002</v>
      </c>
      <c r="AL688"/>
    </row>
    <row r="689" spans="22:38" x14ac:dyDescent="0.35">
      <c r="V689" s="35" t="s">
        <v>208</v>
      </c>
      <c r="W689" s="35">
        <v>355</v>
      </c>
      <c r="AD689"/>
      <c r="AE689"/>
      <c r="AJ689" s="34" t="s">
        <v>5324</v>
      </c>
      <c r="AK689" s="32">
        <v>1456515.75</v>
      </c>
      <c r="AL689"/>
    </row>
    <row r="690" spans="22:38" x14ac:dyDescent="0.35">
      <c r="V690" s="35" t="s">
        <v>2454</v>
      </c>
      <c r="W690" s="35">
        <v>452</v>
      </c>
      <c r="AD690"/>
      <c r="AE690"/>
      <c r="AJ690" s="34" t="s">
        <v>5065</v>
      </c>
      <c r="AK690" s="32">
        <v>414775.67</v>
      </c>
      <c r="AL690"/>
    </row>
    <row r="691" spans="22:38" x14ac:dyDescent="0.35">
      <c r="V691" s="35" t="s">
        <v>4039</v>
      </c>
      <c r="W691" s="35">
        <v>137</v>
      </c>
      <c r="AD691"/>
      <c r="AE691"/>
      <c r="AJ691" s="34" t="s">
        <v>4560</v>
      </c>
      <c r="AK691" s="32">
        <v>1089612.95</v>
      </c>
      <c r="AL691"/>
    </row>
    <row r="692" spans="22:38" x14ac:dyDescent="0.35">
      <c r="V692" s="35" t="s">
        <v>3875</v>
      </c>
      <c r="W692" s="35">
        <v>45</v>
      </c>
      <c r="AD692"/>
      <c r="AE692"/>
      <c r="AJ692" s="34" t="s">
        <v>4736</v>
      </c>
      <c r="AK692" s="32">
        <v>617896.80000000005</v>
      </c>
      <c r="AL692"/>
    </row>
    <row r="693" spans="22:38" x14ac:dyDescent="0.35">
      <c r="V693" s="35" t="s">
        <v>2772</v>
      </c>
      <c r="W693" s="35">
        <v>34</v>
      </c>
      <c r="AD693"/>
      <c r="AE693"/>
      <c r="AJ693" s="34" t="s">
        <v>6279</v>
      </c>
      <c r="AK693" s="32">
        <v>947380.3</v>
      </c>
      <c r="AL693"/>
    </row>
    <row r="694" spans="22:38" x14ac:dyDescent="0.35">
      <c r="V694" s="35" t="s">
        <v>1356</v>
      </c>
      <c r="W694" s="35">
        <v>161</v>
      </c>
      <c r="AD694"/>
      <c r="AE694"/>
      <c r="AJ694" s="34" t="s">
        <v>4919</v>
      </c>
      <c r="AK694" s="32">
        <v>1133683.42</v>
      </c>
      <c r="AL694"/>
    </row>
    <row r="695" spans="22:38" x14ac:dyDescent="0.35">
      <c r="V695" s="35" t="s">
        <v>568</v>
      </c>
      <c r="W695" s="35">
        <v>33</v>
      </c>
      <c r="AD695"/>
      <c r="AE695"/>
      <c r="AJ695" s="34" t="s">
        <v>5787</v>
      </c>
      <c r="AK695" s="32">
        <v>303156.88</v>
      </c>
      <c r="AL695"/>
    </row>
    <row r="696" spans="22:38" x14ac:dyDescent="0.35">
      <c r="V696" s="35" t="s">
        <v>4274</v>
      </c>
      <c r="W696" s="35">
        <v>12</v>
      </c>
      <c r="AD696"/>
      <c r="AE696"/>
      <c r="AJ696" s="34" t="s">
        <v>5847</v>
      </c>
      <c r="AK696" s="32">
        <v>936603.7</v>
      </c>
      <c r="AL696"/>
    </row>
    <row r="697" spans="22:38" x14ac:dyDescent="0.35">
      <c r="V697" s="35" t="s">
        <v>2793</v>
      </c>
      <c r="W697" s="35">
        <v>496</v>
      </c>
      <c r="AD697"/>
      <c r="AE697"/>
      <c r="AJ697" s="34" t="s">
        <v>5385</v>
      </c>
      <c r="AK697" s="32">
        <v>282187.14</v>
      </c>
      <c r="AL697"/>
    </row>
    <row r="698" spans="22:38" x14ac:dyDescent="0.35">
      <c r="V698" s="35" t="s">
        <v>2641</v>
      </c>
      <c r="W698" s="35">
        <v>474</v>
      </c>
      <c r="AD698"/>
      <c r="AE698"/>
      <c r="AJ698" s="34" t="s">
        <v>5351</v>
      </c>
      <c r="AK698" s="32">
        <v>464752.45000000007</v>
      </c>
      <c r="AL698"/>
    </row>
    <row r="699" spans="22:38" x14ac:dyDescent="0.35">
      <c r="V699" s="35" t="s">
        <v>4311</v>
      </c>
      <c r="W699" s="35">
        <v>312</v>
      </c>
      <c r="AD699"/>
      <c r="AE699"/>
      <c r="AJ699" s="34" t="s">
        <v>4915</v>
      </c>
      <c r="AK699" s="32">
        <v>331331.23000000004</v>
      </c>
      <c r="AL699"/>
    </row>
    <row r="700" spans="22:38" x14ac:dyDescent="0.35">
      <c r="V700" s="35" t="s">
        <v>1712</v>
      </c>
      <c r="W700" s="35">
        <v>233</v>
      </c>
      <c r="AD700"/>
      <c r="AE700"/>
      <c r="AJ700" s="34" t="s">
        <v>5576</v>
      </c>
      <c r="AK700" s="32">
        <v>485073.83999999997</v>
      </c>
      <c r="AL700"/>
    </row>
    <row r="701" spans="22:38" x14ac:dyDescent="0.35">
      <c r="V701" s="35" t="s">
        <v>3418</v>
      </c>
      <c r="W701" s="35">
        <v>82</v>
      </c>
      <c r="AD701"/>
      <c r="AE701"/>
      <c r="AJ701" s="34" t="s">
        <v>4765</v>
      </c>
      <c r="AK701" s="32">
        <v>1831988.4299999997</v>
      </c>
      <c r="AL701"/>
    </row>
    <row r="702" spans="22:38" x14ac:dyDescent="0.35">
      <c r="V702" s="35" t="s">
        <v>3232</v>
      </c>
      <c r="W702" s="35">
        <v>330</v>
      </c>
      <c r="AD702"/>
      <c r="AE702"/>
      <c r="AJ702" s="34" t="s">
        <v>6119</v>
      </c>
      <c r="AK702" s="32">
        <v>766004.04</v>
      </c>
      <c r="AL702"/>
    </row>
    <row r="703" spans="22:38" x14ac:dyDescent="0.35">
      <c r="V703" s="35" t="s">
        <v>4275</v>
      </c>
      <c r="W703" s="35">
        <v>180</v>
      </c>
      <c r="AD703"/>
      <c r="AE703"/>
      <c r="AJ703" s="34" t="s">
        <v>6057</v>
      </c>
      <c r="AK703" s="32">
        <v>330114.86</v>
      </c>
      <c r="AL703"/>
    </row>
    <row r="704" spans="22:38" x14ac:dyDescent="0.35">
      <c r="V704" s="35" t="s">
        <v>2517</v>
      </c>
      <c r="W704" s="35">
        <v>23</v>
      </c>
      <c r="AD704"/>
      <c r="AE704"/>
      <c r="AJ704" s="34" t="s">
        <v>5113</v>
      </c>
      <c r="AK704" s="32">
        <v>235638.87</v>
      </c>
      <c r="AL704"/>
    </row>
    <row r="705" spans="22:38" x14ac:dyDescent="0.35">
      <c r="V705" s="35" t="s">
        <v>3596</v>
      </c>
      <c r="W705" s="35">
        <v>436</v>
      </c>
      <c r="AD705"/>
      <c r="AE705"/>
      <c r="AJ705" s="34" t="s">
        <v>5629</v>
      </c>
      <c r="AK705" s="32">
        <v>952197.69000000006</v>
      </c>
      <c r="AL705"/>
    </row>
    <row r="706" spans="22:38" x14ac:dyDescent="0.35">
      <c r="V706" s="35" t="s">
        <v>2087</v>
      </c>
      <c r="W706" s="35">
        <v>44</v>
      </c>
      <c r="AD706"/>
      <c r="AE706"/>
      <c r="AJ706" s="34" t="s">
        <v>5163</v>
      </c>
      <c r="AK706" s="32">
        <v>656341.29</v>
      </c>
      <c r="AL706"/>
    </row>
    <row r="707" spans="22:38" x14ac:dyDescent="0.35">
      <c r="V707" s="35" t="s">
        <v>2033</v>
      </c>
      <c r="W707" s="35">
        <v>273</v>
      </c>
      <c r="AD707"/>
      <c r="AE707"/>
      <c r="AJ707" s="34" t="s">
        <v>4448</v>
      </c>
      <c r="AK707" s="32">
        <v>1413656.59</v>
      </c>
      <c r="AL707"/>
    </row>
    <row r="708" spans="22:38" x14ac:dyDescent="0.35">
      <c r="V708" s="35" t="s">
        <v>3213</v>
      </c>
      <c r="W708" s="35">
        <v>500</v>
      </c>
      <c r="AD708"/>
      <c r="AE708"/>
      <c r="AJ708" s="34" t="s">
        <v>5919</v>
      </c>
      <c r="AK708" s="32">
        <v>1394332.3199999998</v>
      </c>
      <c r="AL708"/>
    </row>
    <row r="709" spans="22:38" x14ac:dyDescent="0.35">
      <c r="V709" s="35" t="s">
        <v>1809</v>
      </c>
      <c r="W709" s="35">
        <v>166</v>
      </c>
      <c r="AD709"/>
      <c r="AE709"/>
      <c r="AJ709" s="34" t="s">
        <v>6060</v>
      </c>
      <c r="AK709" s="32">
        <v>83421</v>
      </c>
      <c r="AL709"/>
    </row>
    <row r="710" spans="22:38" x14ac:dyDescent="0.35">
      <c r="V710" s="35" t="s">
        <v>4220</v>
      </c>
      <c r="W710" s="35">
        <v>257</v>
      </c>
      <c r="AD710"/>
      <c r="AE710"/>
      <c r="AJ710" s="34" t="s">
        <v>5794</v>
      </c>
      <c r="AK710" s="32">
        <v>1010236.48</v>
      </c>
      <c r="AL710"/>
    </row>
    <row r="711" spans="22:38" x14ac:dyDescent="0.35">
      <c r="V711" s="35" t="s">
        <v>2526</v>
      </c>
      <c r="W711" s="35">
        <v>356</v>
      </c>
      <c r="AD711"/>
      <c r="AE711"/>
      <c r="AJ711" s="34" t="s">
        <v>5013</v>
      </c>
      <c r="AK711" s="32">
        <v>1018614.79</v>
      </c>
      <c r="AL711"/>
    </row>
    <row r="712" spans="22:38" x14ac:dyDescent="0.35">
      <c r="V712" s="35" t="s">
        <v>2783</v>
      </c>
      <c r="W712" s="35">
        <v>441</v>
      </c>
      <c r="AD712"/>
      <c r="AE712"/>
      <c r="AJ712" s="34" t="s">
        <v>4816</v>
      </c>
      <c r="AK712" s="32">
        <v>1208351.97</v>
      </c>
      <c r="AL712"/>
    </row>
    <row r="713" spans="22:38" x14ac:dyDescent="0.35">
      <c r="V713" s="35" t="s">
        <v>2803</v>
      </c>
      <c r="W713" s="35">
        <v>47</v>
      </c>
      <c r="AD713"/>
      <c r="AE713"/>
      <c r="AJ713" s="34" t="s">
        <v>6225</v>
      </c>
      <c r="AK713" s="32">
        <v>536693.76000000001</v>
      </c>
      <c r="AL713"/>
    </row>
    <row r="714" spans="22:38" x14ac:dyDescent="0.35">
      <c r="V714" s="35" t="s">
        <v>2870</v>
      </c>
      <c r="W714" s="35">
        <v>97</v>
      </c>
      <c r="AD714"/>
      <c r="AE714"/>
      <c r="AJ714" s="34" t="s">
        <v>4501</v>
      </c>
      <c r="AK714" s="32">
        <v>338307.43999999994</v>
      </c>
      <c r="AL714"/>
    </row>
    <row r="715" spans="22:38" x14ac:dyDescent="0.35">
      <c r="V715" s="35" t="s">
        <v>2069</v>
      </c>
      <c r="W715" s="35">
        <v>365</v>
      </c>
      <c r="AD715"/>
      <c r="AE715"/>
      <c r="AJ715" s="34" t="s">
        <v>5618</v>
      </c>
      <c r="AK715" s="32">
        <v>755228</v>
      </c>
      <c r="AL715"/>
    </row>
    <row r="716" spans="22:38" x14ac:dyDescent="0.35">
      <c r="V716" s="35" t="s">
        <v>3859</v>
      </c>
      <c r="W716" s="35">
        <v>274</v>
      </c>
      <c r="AD716"/>
      <c r="AE716"/>
      <c r="AJ716" s="34" t="s">
        <v>4874</v>
      </c>
      <c r="AK716" s="32">
        <v>2154471.5</v>
      </c>
      <c r="AL716"/>
    </row>
    <row r="717" spans="22:38" x14ac:dyDescent="0.35">
      <c r="V717" s="35" t="s">
        <v>2387</v>
      </c>
      <c r="W717" s="35">
        <v>447</v>
      </c>
      <c r="AD717"/>
      <c r="AE717"/>
      <c r="AJ717" s="34" t="s">
        <v>5720</v>
      </c>
      <c r="AK717" s="32">
        <v>351750.64</v>
      </c>
      <c r="AL717"/>
    </row>
    <row r="718" spans="22:38" x14ac:dyDescent="0.35">
      <c r="V718" s="35" t="s">
        <v>2695</v>
      </c>
      <c r="W718" s="35">
        <v>327</v>
      </c>
      <c r="AD718"/>
      <c r="AE718"/>
      <c r="AJ718" s="34" t="s">
        <v>6016</v>
      </c>
      <c r="AK718" s="32">
        <v>920354.31</v>
      </c>
      <c r="AL718"/>
    </row>
    <row r="719" spans="22:38" x14ac:dyDescent="0.35">
      <c r="V719" s="35" t="s">
        <v>4178</v>
      </c>
      <c r="W719" s="35">
        <v>208</v>
      </c>
      <c r="AD719"/>
      <c r="AE719"/>
      <c r="AJ719" s="34" t="s">
        <v>4790</v>
      </c>
      <c r="AK719" s="32">
        <v>1966364.1099999999</v>
      </c>
      <c r="AL719"/>
    </row>
    <row r="720" spans="22:38" x14ac:dyDescent="0.35">
      <c r="V720" s="35" t="s">
        <v>1307</v>
      </c>
      <c r="W720" s="35">
        <v>406</v>
      </c>
      <c r="AD720"/>
      <c r="AE720"/>
      <c r="AJ720" s="34" t="s">
        <v>4826</v>
      </c>
      <c r="AK720" s="32">
        <v>2112066.0100000002</v>
      </c>
      <c r="AL720"/>
    </row>
    <row r="721" spans="22:38" x14ac:dyDescent="0.35">
      <c r="V721" s="35" t="s">
        <v>1665</v>
      </c>
      <c r="W721" s="35">
        <v>213</v>
      </c>
      <c r="AD721"/>
      <c r="AE721"/>
      <c r="AJ721" s="34" t="s">
        <v>5352</v>
      </c>
      <c r="AK721" s="32">
        <v>412815</v>
      </c>
      <c r="AL721"/>
    </row>
    <row r="722" spans="22:38" x14ac:dyDescent="0.35">
      <c r="V722" s="35" t="s">
        <v>1939</v>
      </c>
      <c r="W722" s="35">
        <v>123</v>
      </c>
      <c r="AD722"/>
      <c r="AE722"/>
      <c r="AJ722" s="34" t="s">
        <v>5254</v>
      </c>
      <c r="AK722" s="32">
        <v>1501274.08</v>
      </c>
      <c r="AL722"/>
    </row>
    <row r="723" spans="22:38" x14ac:dyDescent="0.35">
      <c r="V723" s="35" t="s">
        <v>268</v>
      </c>
      <c r="W723" s="35">
        <v>134</v>
      </c>
      <c r="AD723"/>
      <c r="AE723"/>
      <c r="AJ723" s="34" t="s">
        <v>5145</v>
      </c>
      <c r="AK723" s="32">
        <v>1160311.22</v>
      </c>
      <c r="AL723"/>
    </row>
    <row r="724" spans="22:38" x14ac:dyDescent="0.35">
      <c r="V724" s="35" t="s">
        <v>3818</v>
      </c>
      <c r="W724" s="35">
        <v>370</v>
      </c>
      <c r="AD724"/>
      <c r="AE724"/>
      <c r="AJ724" s="34" t="s">
        <v>4564</v>
      </c>
      <c r="AK724" s="32">
        <v>236315.02</v>
      </c>
      <c r="AL724"/>
    </row>
    <row r="725" spans="22:38" x14ac:dyDescent="0.35">
      <c r="V725" s="35" t="s">
        <v>4118</v>
      </c>
      <c r="W725" s="35">
        <v>202</v>
      </c>
      <c r="AD725"/>
      <c r="AE725"/>
      <c r="AJ725" s="34" t="s">
        <v>5360</v>
      </c>
      <c r="AK725" s="32">
        <v>1722243.1</v>
      </c>
      <c r="AL725"/>
    </row>
    <row r="726" spans="22:38" x14ac:dyDescent="0.35">
      <c r="V726" s="35" t="s">
        <v>207</v>
      </c>
      <c r="W726" s="35">
        <v>259</v>
      </c>
      <c r="AD726"/>
      <c r="AE726"/>
      <c r="AJ726" s="34" t="s">
        <v>4881</v>
      </c>
      <c r="AK726" s="32">
        <v>452003.38</v>
      </c>
      <c r="AL726"/>
    </row>
    <row r="727" spans="22:38" x14ac:dyDescent="0.35">
      <c r="V727" s="35" t="s">
        <v>720</v>
      </c>
      <c r="W727" s="35">
        <v>126</v>
      </c>
      <c r="AD727"/>
      <c r="AE727"/>
      <c r="AJ727" s="34" t="s">
        <v>5019</v>
      </c>
      <c r="AK727" s="32">
        <v>1408924.0299999998</v>
      </c>
      <c r="AL727"/>
    </row>
    <row r="728" spans="22:38" x14ac:dyDescent="0.35">
      <c r="V728" s="35" t="s">
        <v>3388</v>
      </c>
      <c r="W728" s="35">
        <v>364</v>
      </c>
      <c r="AD728"/>
      <c r="AE728"/>
      <c r="AJ728" s="34" t="s">
        <v>5149</v>
      </c>
      <c r="AK728" s="32">
        <v>613250.72</v>
      </c>
      <c r="AL728"/>
    </row>
    <row r="729" spans="22:38" x14ac:dyDescent="0.35">
      <c r="V729" s="35" t="s">
        <v>2829</v>
      </c>
      <c r="W729" s="35">
        <v>13</v>
      </c>
      <c r="AD729"/>
      <c r="AE729"/>
      <c r="AJ729" s="34" t="s">
        <v>5573</v>
      </c>
      <c r="AK729" s="32">
        <v>98688.359999999986</v>
      </c>
      <c r="AL729"/>
    </row>
    <row r="730" spans="22:38" x14ac:dyDescent="0.35">
      <c r="V730" s="35" t="s">
        <v>417</v>
      </c>
      <c r="W730" s="35">
        <v>81</v>
      </c>
      <c r="AD730"/>
      <c r="AE730"/>
      <c r="AJ730" s="34" t="s">
        <v>5130</v>
      </c>
      <c r="AK730" s="32">
        <v>1056591.5899999999</v>
      </c>
      <c r="AL730"/>
    </row>
    <row r="731" spans="22:38" x14ac:dyDescent="0.35">
      <c r="V731" s="35" t="s">
        <v>1352</v>
      </c>
      <c r="W731" s="35">
        <v>315</v>
      </c>
      <c r="AD731"/>
      <c r="AE731"/>
      <c r="AJ731" s="34" t="s">
        <v>5742</v>
      </c>
      <c r="AK731" s="32">
        <v>515677.25</v>
      </c>
      <c r="AL731"/>
    </row>
    <row r="732" spans="22:38" x14ac:dyDescent="0.35">
      <c r="V732" s="35" t="s">
        <v>1137</v>
      </c>
      <c r="W732" s="35">
        <v>48</v>
      </c>
      <c r="AD732"/>
      <c r="AE732"/>
      <c r="AJ732" s="34" t="s">
        <v>5251</v>
      </c>
      <c r="AK732" s="32">
        <v>857788.82</v>
      </c>
      <c r="AL732"/>
    </row>
    <row r="733" spans="22:38" x14ac:dyDescent="0.35">
      <c r="V733" s="35" t="s">
        <v>1670</v>
      </c>
      <c r="W733" s="35">
        <v>331</v>
      </c>
      <c r="AD733"/>
      <c r="AE733"/>
      <c r="AJ733" s="34" t="s">
        <v>4511</v>
      </c>
      <c r="AK733" s="32">
        <v>764096.03000000014</v>
      </c>
      <c r="AL733"/>
    </row>
    <row r="734" spans="22:38" x14ac:dyDescent="0.35">
      <c r="V734" s="35" t="s">
        <v>3064</v>
      </c>
      <c r="W734" s="35">
        <v>178</v>
      </c>
      <c r="AD734"/>
      <c r="AE734"/>
      <c r="AJ734" s="34" t="s">
        <v>5563</v>
      </c>
      <c r="AK734" s="32">
        <v>1578023.85</v>
      </c>
      <c r="AL734"/>
    </row>
    <row r="735" spans="22:38" x14ac:dyDescent="0.35">
      <c r="V735" s="35" t="s">
        <v>759</v>
      </c>
      <c r="W735" s="35">
        <v>62</v>
      </c>
      <c r="AD735"/>
      <c r="AE735"/>
      <c r="AJ735" s="34" t="s">
        <v>4965</v>
      </c>
      <c r="AK735" s="32">
        <v>631153.66999999993</v>
      </c>
      <c r="AL735"/>
    </row>
    <row r="736" spans="22:38" x14ac:dyDescent="0.35">
      <c r="V736" s="35" t="s">
        <v>4113</v>
      </c>
      <c r="W736" s="35">
        <v>287</v>
      </c>
      <c r="AD736"/>
      <c r="AE736"/>
      <c r="AJ736" s="34" t="s">
        <v>4451</v>
      </c>
      <c r="AK736" s="32">
        <v>1537578.8900000001</v>
      </c>
      <c r="AL736"/>
    </row>
    <row r="737" spans="22:38" x14ac:dyDescent="0.35">
      <c r="V737" s="35" t="s">
        <v>3716</v>
      </c>
      <c r="W737" s="35">
        <v>493</v>
      </c>
      <c r="AD737"/>
      <c r="AE737"/>
      <c r="AJ737" s="34" t="s">
        <v>5533</v>
      </c>
      <c r="AK737" s="32">
        <v>1307089.42</v>
      </c>
      <c r="AL737"/>
    </row>
    <row r="738" spans="22:38" x14ac:dyDescent="0.35">
      <c r="V738" s="35" t="s">
        <v>3016</v>
      </c>
      <c r="W738" s="35">
        <v>427</v>
      </c>
      <c r="AD738"/>
      <c r="AE738"/>
      <c r="AJ738" s="34" t="s">
        <v>5718</v>
      </c>
      <c r="AK738" s="32">
        <v>646454.5</v>
      </c>
      <c r="AL738"/>
    </row>
    <row r="739" spans="22:38" x14ac:dyDescent="0.35">
      <c r="V739" s="35" t="s">
        <v>1118</v>
      </c>
      <c r="W739" s="35">
        <v>89</v>
      </c>
      <c r="AD739"/>
      <c r="AE739"/>
      <c r="AJ739" s="34" t="s">
        <v>5866</v>
      </c>
      <c r="AK739" s="32">
        <v>956266.94</v>
      </c>
      <c r="AL739"/>
    </row>
    <row r="740" spans="22:38" x14ac:dyDescent="0.35">
      <c r="V740" s="35" t="s">
        <v>3346</v>
      </c>
      <c r="W740" s="35">
        <v>224</v>
      </c>
      <c r="AD740"/>
      <c r="AE740"/>
      <c r="AJ740" s="34" t="s">
        <v>5662</v>
      </c>
      <c r="AK740" s="32">
        <v>1148544.28</v>
      </c>
      <c r="AL740"/>
    </row>
    <row r="741" spans="22:38" x14ac:dyDescent="0.35">
      <c r="V741" s="35" t="s">
        <v>4222</v>
      </c>
      <c r="W741" s="35">
        <v>91</v>
      </c>
      <c r="AD741"/>
      <c r="AE741"/>
      <c r="AJ741" s="34" t="s">
        <v>4428</v>
      </c>
      <c r="AK741" s="32">
        <v>856471.11</v>
      </c>
      <c r="AL741"/>
    </row>
    <row r="742" spans="22:38" x14ac:dyDescent="0.35">
      <c r="V742" s="35" t="s">
        <v>2705</v>
      </c>
      <c r="W742" s="35">
        <v>131</v>
      </c>
      <c r="AD742"/>
      <c r="AE742"/>
      <c r="AJ742" s="34" t="s">
        <v>5525</v>
      </c>
      <c r="AK742" s="32">
        <v>1027779.48</v>
      </c>
      <c r="AL742"/>
    </row>
    <row r="743" spans="22:38" x14ac:dyDescent="0.35">
      <c r="V743" s="35" t="s">
        <v>4253</v>
      </c>
      <c r="W743" s="35">
        <v>7</v>
      </c>
      <c r="AD743"/>
      <c r="AE743"/>
      <c r="AJ743" s="34" t="s">
        <v>5468</v>
      </c>
      <c r="AK743" s="32">
        <v>2258613.5700000003</v>
      </c>
      <c r="AL743"/>
    </row>
    <row r="744" spans="22:38" x14ac:dyDescent="0.35">
      <c r="V744" s="35" t="s">
        <v>3107</v>
      </c>
      <c r="W744" s="35">
        <v>231</v>
      </c>
      <c r="AD744"/>
      <c r="AE744"/>
      <c r="AJ744" s="34" t="s">
        <v>4502</v>
      </c>
      <c r="AK744" s="32">
        <v>1344237.9500000002</v>
      </c>
      <c r="AL744"/>
    </row>
    <row r="745" spans="22:38" x14ac:dyDescent="0.35">
      <c r="V745" s="35" t="s">
        <v>1940</v>
      </c>
      <c r="W745" s="35">
        <v>66</v>
      </c>
      <c r="AD745"/>
      <c r="AE745"/>
      <c r="AJ745" s="34" t="s">
        <v>5804</v>
      </c>
      <c r="AK745" s="32">
        <v>1297339.3400000001</v>
      </c>
      <c r="AL745"/>
    </row>
    <row r="746" spans="22:38" x14ac:dyDescent="0.35">
      <c r="V746" s="35" t="s">
        <v>889</v>
      </c>
      <c r="W746" s="35">
        <v>143</v>
      </c>
      <c r="AD746"/>
      <c r="AE746"/>
      <c r="AJ746" s="34" t="s">
        <v>5311</v>
      </c>
      <c r="AK746" s="32">
        <v>854171.76</v>
      </c>
      <c r="AL746"/>
    </row>
    <row r="747" spans="22:38" x14ac:dyDescent="0.35">
      <c r="V747" s="35" t="s">
        <v>3650</v>
      </c>
      <c r="W747" s="35">
        <v>108</v>
      </c>
      <c r="AD747"/>
      <c r="AE747"/>
      <c r="AJ747" s="34" t="s">
        <v>5828</v>
      </c>
      <c r="AK747" s="32">
        <v>501512.07999999996</v>
      </c>
      <c r="AL747"/>
    </row>
    <row r="748" spans="22:38" x14ac:dyDescent="0.35">
      <c r="V748" s="35" t="s">
        <v>1668</v>
      </c>
      <c r="W748" s="35">
        <v>251</v>
      </c>
      <c r="AD748"/>
      <c r="AE748"/>
      <c r="AJ748" s="34" t="s">
        <v>5242</v>
      </c>
      <c r="AK748" s="32">
        <v>1467141.66</v>
      </c>
      <c r="AL748"/>
    </row>
    <row r="749" spans="22:38" x14ac:dyDescent="0.35">
      <c r="V749" s="35" t="s">
        <v>1028</v>
      </c>
      <c r="W749" s="35">
        <v>482</v>
      </c>
      <c r="AD749"/>
      <c r="AE749"/>
      <c r="AJ749" s="34" t="s">
        <v>5031</v>
      </c>
      <c r="AK749" s="32">
        <v>600146</v>
      </c>
      <c r="AL749"/>
    </row>
    <row r="750" spans="22:38" x14ac:dyDescent="0.35">
      <c r="V750" s="35" t="s">
        <v>2682</v>
      </c>
      <c r="W750" s="35">
        <v>341</v>
      </c>
      <c r="AD750"/>
      <c r="AE750"/>
      <c r="AJ750" s="34" t="s">
        <v>5332</v>
      </c>
      <c r="AK750" s="32">
        <v>837732.34000000008</v>
      </c>
      <c r="AL750"/>
    </row>
    <row r="751" spans="22:38" x14ac:dyDescent="0.35">
      <c r="V751" s="35" t="s">
        <v>404</v>
      </c>
      <c r="W751" s="35">
        <v>113</v>
      </c>
      <c r="AD751"/>
      <c r="AE751"/>
      <c r="AJ751" s="34" t="s">
        <v>4473</v>
      </c>
      <c r="AK751" s="32">
        <v>2395313.4500000002</v>
      </c>
      <c r="AL751"/>
    </row>
    <row r="752" spans="22:38" x14ac:dyDescent="0.35">
      <c r="V752" s="35" t="s">
        <v>2552</v>
      </c>
      <c r="W752" s="35">
        <v>27</v>
      </c>
      <c r="AD752"/>
      <c r="AE752"/>
      <c r="AJ752" s="34" t="s">
        <v>5040</v>
      </c>
      <c r="AK752" s="32">
        <v>223622.49</v>
      </c>
      <c r="AL752"/>
    </row>
    <row r="753" spans="22:38" x14ac:dyDescent="0.35">
      <c r="V753" s="35" t="s">
        <v>3063</v>
      </c>
      <c r="W753" s="35">
        <v>236</v>
      </c>
      <c r="AD753"/>
      <c r="AE753"/>
      <c r="AJ753" s="34" t="s">
        <v>5393</v>
      </c>
      <c r="AK753" s="32">
        <v>907408.42</v>
      </c>
      <c r="AL753"/>
    </row>
    <row r="754" spans="22:38" x14ac:dyDescent="0.35">
      <c r="V754" s="35" t="s">
        <v>2102</v>
      </c>
      <c r="W754" s="35">
        <v>5</v>
      </c>
      <c r="AD754"/>
      <c r="AE754"/>
      <c r="AJ754" s="34" t="s">
        <v>4620</v>
      </c>
      <c r="AK754" s="32">
        <v>695158.2</v>
      </c>
      <c r="AL754"/>
    </row>
    <row r="755" spans="22:38" x14ac:dyDescent="0.35">
      <c r="V755" s="35" t="s">
        <v>382</v>
      </c>
      <c r="W755" s="35">
        <v>378</v>
      </c>
      <c r="AD755"/>
      <c r="AE755"/>
      <c r="AJ755" s="34" t="s">
        <v>5947</v>
      </c>
      <c r="AK755" s="32">
        <v>4902.5</v>
      </c>
      <c r="AL755"/>
    </row>
    <row r="756" spans="22:38" x14ac:dyDescent="0.35">
      <c r="V756" s="35" t="s">
        <v>3684</v>
      </c>
      <c r="W756" s="35">
        <v>423</v>
      </c>
      <c r="AD756"/>
      <c r="AE756"/>
      <c r="AJ756" s="34" t="s">
        <v>5766</v>
      </c>
      <c r="AK756" s="32">
        <v>914429.55999999994</v>
      </c>
      <c r="AL756"/>
    </row>
    <row r="757" spans="22:38" x14ac:dyDescent="0.35">
      <c r="V757" s="35" t="s">
        <v>4112</v>
      </c>
      <c r="W757" s="35">
        <v>35</v>
      </c>
      <c r="AD757"/>
      <c r="AE757"/>
      <c r="AJ757" s="34" t="s">
        <v>5412</v>
      </c>
      <c r="AK757" s="32">
        <v>2222774.16</v>
      </c>
      <c r="AL757"/>
    </row>
    <row r="758" spans="22:38" x14ac:dyDescent="0.35">
      <c r="V758" s="35" t="s">
        <v>3661</v>
      </c>
      <c r="W758" s="35">
        <v>60</v>
      </c>
      <c r="AD758"/>
      <c r="AE758"/>
      <c r="AJ758" s="34" t="s">
        <v>4614</v>
      </c>
      <c r="AK758" s="32">
        <v>2292009.9</v>
      </c>
      <c r="AL758"/>
    </row>
    <row r="759" spans="22:38" x14ac:dyDescent="0.35">
      <c r="V759" s="35" t="s">
        <v>1441</v>
      </c>
      <c r="W759" s="35">
        <v>416</v>
      </c>
      <c r="AD759"/>
      <c r="AE759"/>
      <c r="AJ759" s="34" t="s">
        <v>5110</v>
      </c>
      <c r="AK759" s="32">
        <v>3241660.8</v>
      </c>
      <c r="AL759"/>
    </row>
    <row r="760" spans="22:38" x14ac:dyDescent="0.35">
      <c r="V760" s="35" t="s">
        <v>1120</v>
      </c>
      <c r="W760" s="35">
        <v>447</v>
      </c>
      <c r="AD760"/>
      <c r="AE760"/>
      <c r="AJ760" s="34" t="s">
        <v>4806</v>
      </c>
      <c r="AK760" s="32">
        <v>168832.04</v>
      </c>
      <c r="AL760"/>
    </row>
    <row r="761" spans="22:38" x14ac:dyDescent="0.35">
      <c r="V761" s="35" t="s">
        <v>3137</v>
      </c>
      <c r="W761" s="35">
        <v>468</v>
      </c>
      <c r="AD761"/>
      <c r="AE761"/>
      <c r="AJ761" s="34" t="s">
        <v>5841</v>
      </c>
      <c r="AK761" s="32">
        <v>641193.72000000009</v>
      </c>
      <c r="AL761"/>
    </row>
    <row r="762" spans="22:38" x14ac:dyDescent="0.35">
      <c r="V762" s="35" t="s">
        <v>4296</v>
      </c>
      <c r="W762" s="35">
        <v>27</v>
      </c>
      <c r="AD762"/>
      <c r="AE762"/>
      <c r="AJ762" s="34" t="s">
        <v>5921</v>
      </c>
      <c r="AK762" s="32">
        <v>30580.199999999997</v>
      </c>
      <c r="AL762"/>
    </row>
    <row r="763" spans="22:38" x14ac:dyDescent="0.35">
      <c r="V763" s="35" t="s">
        <v>4194</v>
      </c>
      <c r="W763" s="35">
        <v>462</v>
      </c>
      <c r="AD763"/>
      <c r="AE763"/>
      <c r="AJ763" s="34" t="s">
        <v>5277</v>
      </c>
      <c r="AK763" s="32">
        <v>692342.73</v>
      </c>
      <c r="AL763"/>
    </row>
    <row r="764" spans="22:38" x14ac:dyDescent="0.35">
      <c r="V764" s="35" t="s">
        <v>3379</v>
      </c>
      <c r="W764" s="35">
        <v>448</v>
      </c>
      <c r="AD764"/>
      <c r="AE764"/>
      <c r="AJ764" s="34" t="s">
        <v>4496</v>
      </c>
      <c r="AK764" s="32">
        <v>47758.6</v>
      </c>
      <c r="AL764"/>
    </row>
    <row r="765" spans="22:38" x14ac:dyDescent="0.35">
      <c r="V765" s="35" t="s">
        <v>1272</v>
      </c>
      <c r="W765" s="35">
        <v>427</v>
      </c>
      <c r="AD765"/>
      <c r="AE765"/>
      <c r="AJ765" s="34" t="s">
        <v>4708</v>
      </c>
      <c r="AK765" s="32">
        <v>19705.89</v>
      </c>
      <c r="AL765"/>
    </row>
    <row r="766" spans="22:38" x14ac:dyDescent="0.35">
      <c r="V766" s="35" t="s">
        <v>1242</v>
      </c>
      <c r="W766" s="35">
        <v>334</v>
      </c>
      <c r="AD766"/>
      <c r="AE766"/>
      <c r="AJ766" s="34" t="s">
        <v>4801</v>
      </c>
      <c r="AK766" s="32">
        <v>718124.98999999987</v>
      </c>
      <c r="AL766"/>
    </row>
    <row r="767" spans="22:38" x14ac:dyDescent="0.35">
      <c r="V767" s="35" t="s">
        <v>2748</v>
      </c>
      <c r="W767" s="35">
        <v>384</v>
      </c>
      <c r="AD767"/>
      <c r="AE767"/>
      <c r="AJ767" s="34" t="s">
        <v>4717</v>
      </c>
      <c r="AK767" s="32">
        <v>2240507.5500000003</v>
      </c>
      <c r="AL767"/>
    </row>
    <row r="768" spans="22:38" x14ac:dyDescent="0.35">
      <c r="V768" s="35" t="s">
        <v>683</v>
      </c>
      <c r="W768" s="35">
        <v>428</v>
      </c>
      <c r="AD768"/>
      <c r="AE768"/>
      <c r="AJ768" s="34" t="s">
        <v>4891</v>
      </c>
      <c r="AK768" s="32">
        <v>1427317.09</v>
      </c>
      <c r="AL768"/>
    </row>
    <row r="769" spans="22:38" x14ac:dyDescent="0.35">
      <c r="V769" s="35" t="s">
        <v>3772</v>
      </c>
      <c r="W769" s="35">
        <v>259</v>
      </c>
      <c r="AD769"/>
      <c r="AE769"/>
      <c r="AJ769" s="34" t="s">
        <v>4993</v>
      </c>
      <c r="AK769" s="32">
        <v>1054701</v>
      </c>
      <c r="AL769"/>
    </row>
    <row r="770" spans="22:38" x14ac:dyDescent="0.35">
      <c r="V770" s="35" t="s">
        <v>4195</v>
      </c>
      <c r="W770" s="35">
        <v>166</v>
      </c>
      <c r="AD770"/>
      <c r="AE770"/>
      <c r="AJ770" s="34" t="s">
        <v>4680</v>
      </c>
      <c r="AK770" s="32">
        <v>622218.93999999994</v>
      </c>
      <c r="AL770"/>
    </row>
    <row r="771" spans="22:38" x14ac:dyDescent="0.35">
      <c r="V771" s="35" t="s">
        <v>3908</v>
      </c>
      <c r="W771" s="35">
        <v>457</v>
      </c>
      <c r="AD771"/>
      <c r="AE771"/>
      <c r="AJ771" s="34" t="s">
        <v>5361</v>
      </c>
      <c r="AK771" s="32">
        <v>1029549.96</v>
      </c>
      <c r="AL771"/>
    </row>
    <row r="772" spans="22:38" x14ac:dyDescent="0.35">
      <c r="V772" s="35" t="s">
        <v>4008</v>
      </c>
      <c r="W772" s="35">
        <v>134</v>
      </c>
      <c r="AD772"/>
      <c r="AE772"/>
      <c r="AJ772" s="34" t="s">
        <v>5449</v>
      </c>
      <c r="AK772" s="32">
        <v>1391527.8900000001</v>
      </c>
      <c r="AL772"/>
    </row>
    <row r="773" spans="22:38" x14ac:dyDescent="0.35">
      <c r="V773" s="35" t="s">
        <v>1863</v>
      </c>
      <c r="W773" s="35">
        <v>220</v>
      </c>
      <c r="AD773"/>
      <c r="AE773"/>
      <c r="AJ773" s="34" t="s">
        <v>5564</v>
      </c>
      <c r="AK773" s="32">
        <v>677446.4800000001</v>
      </c>
      <c r="AL773"/>
    </row>
    <row r="774" spans="22:38" x14ac:dyDescent="0.35">
      <c r="V774" s="35" t="s">
        <v>713</v>
      </c>
      <c r="W774" s="35">
        <v>397</v>
      </c>
      <c r="AD774"/>
      <c r="AE774"/>
      <c r="AJ774" s="34" t="s">
        <v>4850</v>
      </c>
      <c r="AK774" s="32">
        <v>1372486.77</v>
      </c>
      <c r="AL774"/>
    </row>
    <row r="775" spans="22:38" x14ac:dyDescent="0.35">
      <c r="V775" s="35" t="s">
        <v>1079</v>
      </c>
      <c r="W775" s="35">
        <v>441</v>
      </c>
      <c r="AD775"/>
      <c r="AE775"/>
      <c r="AJ775" s="34" t="s">
        <v>5032</v>
      </c>
      <c r="AK775" s="32">
        <v>1059208.1200000001</v>
      </c>
      <c r="AL775"/>
    </row>
    <row r="776" spans="22:38" x14ac:dyDescent="0.35">
      <c r="V776" s="35" t="s">
        <v>666</v>
      </c>
      <c r="W776" s="35">
        <v>228</v>
      </c>
      <c r="AD776"/>
      <c r="AE776"/>
      <c r="AJ776" s="34" t="s">
        <v>5483</v>
      </c>
      <c r="AK776" s="32">
        <v>410636.11000000004</v>
      </c>
      <c r="AL776"/>
    </row>
    <row r="777" spans="22:38" x14ac:dyDescent="0.35">
      <c r="V777" s="35" t="s">
        <v>2001</v>
      </c>
      <c r="W777" s="35">
        <v>145</v>
      </c>
      <c r="AD777"/>
      <c r="AE777"/>
      <c r="AJ777" s="34" t="s">
        <v>6084</v>
      </c>
      <c r="AK777" s="32">
        <v>1100968.7</v>
      </c>
      <c r="AL777"/>
    </row>
    <row r="778" spans="22:38" x14ac:dyDescent="0.35">
      <c r="V778" s="35" t="s">
        <v>1145</v>
      </c>
      <c r="W778" s="35">
        <v>266</v>
      </c>
      <c r="AD778"/>
      <c r="AE778"/>
      <c r="AJ778" s="34" t="s">
        <v>4895</v>
      </c>
      <c r="AK778" s="32">
        <v>993093.43</v>
      </c>
      <c r="AL778"/>
    </row>
    <row r="779" spans="22:38" x14ac:dyDescent="0.35">
      <c r="V779" s="35" t="s">
        <v>4279</v>
      </c>
      <c r="W779" s="35">
        <v>329</v>
      </c>
      <c r="AD779"/>
      <c r="AE779"/>
      <c r="AJ779" s="34" t="s">
        <v>4744</v>
      </c>
      <c r="AK779" s="32">
        <v>494687.41</v>
      </c>
      <c r="AL779"/>
    </row>
    <row r="780" spans="22:38" x14ac:dyDescent="0.35">
      <c r="V780" s="35" t="s">
        <v>88</v>
      </c>
      <c r="W780" s="35">
        <v>254</v>
      </c>
      <c r="AD780"/>
      <c r="AE780"/>
      <c r="AJ780" s="34" t="s">
        <v>4432</v>
      </c>
      <c r="AK780" s="32">
        <v>2160665.04</v>
      </c>
      <c r="AL780"/>
    </row>
    <row r="781" spans="22:38" x14ac:dyDescent="0.35">
      <c r="V781" s="35" t="s">
        <v>1444</v>
      </c>
      <c r="W781" s="35">
        <v>181</v>
      </c>
      <c r="AD781"/>
      <c r="AE781"/>
      <c r="AJ781" s="34" t="s">
        <v>6282</v>
      </c>
      <c r="AK781" s="32">
        <v>644962.5</v>
      </c>
      <c r="AL781"/>
    </row>
    <row r="782" spans="22:38" x14ac:dyDescent="0.35">
      <c r="V782" s="35" t="s">
        <v>3262</v>
      </c>
      <c r="W782" s="35">
        <v>248</v>
      </c>
      <c r="AD782"/>
      <c r="AE782"/>
      <c r="AJ782" s="34" t="s">
        <v>5426</v>
      </c>
      <c r="AK782" s="32">
        <v>210085.77000000002</v>
      </c>
      <c r="AL782"/>
    </row>
    <row r="783" spans="22:38" x14ac:dyDescent="0.35">
      <c r="V783" s="35" t="s">
        <v>2567</v>
      </c>
      <c r="W783" s="35">
        <v>230</v>
      </c>
      <c r="AD783"/>
      <c r="AE783"/>
      <c r="AJ783" s="34" t="s">
        <v>4764</v>
      </c>
      <c r="AK783" s="32">
        <v>1226594.4400000002</v>
      </c>
      <c r="AL783"/>
    </row>
    <row r="784" spans="22:38" x14ac:dyDescent="0.35">
      <c r="V784" s="35" t="s">
        <v>3324</v>
      </c>
      <c r="W784" s="35">
        <v>210</v>
      </c>
      <c r="AD784"/>
      <c r="AE784"/>
      <c r="AJ784" s="34" t="s">
        <v>4932</v>
      </c>
      <c r="AK784" s="32">
        <v>1316937.23</v>
      </c>
      <c r="AL784"/>
    </row>
    <row r="785" spans="22:38" x14ac:dyDescent="0.35">
      <c r="V785" s="35" t="s">
        <v>1082</v>
      </c>
      <c r="W785" s="35">
        <v>444</v>
      </c>
      <c r="AD785"/>
      <c r="AE785"/>
      <c r="AJ785" s="34" t="s">
        <v>5139</v>
      </c>
      <c r="AK785" s="32">
        <v>496034.25</v>
      </c>
      <c r="AL785"/>
    </row>
    <row r="786" spans="22:38" x14ac:dyDescent="0.35">
      <c r="V786" s="35" t="s">
        <v>1723</v>
      </c>
      <c r="W786" s="35">
        <v>263</v>
      </c>
      <c r="AD786"/>
      <c r="AE786"/>
      <c r="AJ786" s="34" t="s">
        <v>6161</v>
      </c>
      <c r="AK786" s="32">
        <v>297030.23</v>
      </c>
      <c r="AL786"/>
    </row>
    <row r="787" spans="22:38" x14ac:dyDescent="0.35">
      <c r="V787" s="35" t="s">
        <v>123</v>
      </c>
      <c r="W787" s="35">
        <v>202</v>
      </c>
      <c r="AD787"/>
      <c r="AE787"/>
      <c r="AJ787" s="34" t="s">
        <v>5881</v>
      </c>
      <c r="AK787" s="32">
        <v>222548</v>
      </c>
      <c r="AL787"/>
    </row>
    <row r="788" spans="22:38" x14ac:dyDescent="0.35">
      <c r="V788" s="35" t="s">
        <v>3301</v>
      </c>
      <c r="W788" s="35">
        <v>35</v>
      </c>
      <c r="AD788"/>
      <c r="AE788"/>
      <c r="AJ788" s="34" t="s">
        <v>4507</v>
      </c>
      <c r="AK788" s="32">
        <v>791656.29</v>
      </c>
      <c r="AL788"/>
    </row>
    <row r="789" spans="22:38" x14ac:dyDescent="0.35">
      <c r="V789" s="35" t="s">
        <v>3553</v>
      </c>
      <c r="W789" s="35">
        <v>238</v>
      </c>
      <c r="AD789"/>
      <c r="AE789"/>
      <c r="AJ789" s="34" t="s">
        <v>5011</v>
      </c>
      <c r="AK789" s="32">
        <v>1204859.6300000001</v>
      </c>
      <c r="AL789"/>
    </row>
    <row r="790" spans="22:38" x14ac:dyDescent="0.35">
      <c r="V790" s="35" t="s">
        <v>457</v>
      </c>
      <c r="W790" s="35">
        <v>297</v>
      </c>
      <c r="AD790"/>
      <c r="AE790"/>
      <c r="AJ790" s="34" t="s">
        <v>4425</v>
      </c>
      <c r="AK790" s="32">
        <v>1334244.1100000001</v>
      </c>
      <c r="AL790"/>
    </row>
    <row r="791" spans="22:38" x14ac:dyDescent="0.35">
      <c r="V791" s="35" t="s">
        <v>1029</v>
      </c>
      <c r="W791" s="35">
        <v>462</v>
      </c>
      <c r="AD791"/>
      <c r="AE791"/>
      <c r="AJ791" s="34" t="s">
        <v>5304</v>
      </c>
      <c r="AK791" s="32">
        <v>776928.22</v>
      </c>
      <c r="AL791"/>
    </row>
    <row r="792" spans="22:38" x14ac:dyDescent="0.35">
      <c r="V792" s="35" t="s">
        <v>1241</v>
      </c>
      <c r="W792" s="35">
        <v>386</v>
      </c>
      <c r="AD792"/>
      <c r="AE792"/>
      <c r="AJ792" s="34" t="s">
        <v>5456</v>
      </c>
      <c r="AK792" s="32">
        <v>1399783.77</v>
      </c>
      <c r="AL792"/>
    </row>
    <row r="793" spans="22:38" x14ac:dyDescent="0.35">
      <c r="V793" s="35" t="s">
        <v>957</v>
      </c>
      <c r="W793" s="35">
        <v>122</v>
      </c>
      <c r="AD793"/>
      <c r="AE793"/>
      <c r="AJ793" s="34" t="s">
        <v>5098</v>
      </c>
      <c r="AK793" s="32">
        <v>1427111.29</v>
      </c>
      <c r="AL793"/>
    </row>
    <row r="794" spans="22:38" x14ac:dyDescent="0.35">
      <c r="V794" s="35" t="s">
        <v>4093</v>
      </c>
      <c r="W794" s="35">
        <v>193</v>
      </c>
      <c r="AD794"/>
      <c r="AE794"/>
      <c r="AJ794" s="34" t="s">
        <v>4685</v>
      </c>
      <c r="AK794" s="32">
        <v>947292.06</v>
      </c>
      <c r="AL794"/>
    </row>
    <row r="795" spans="22:38" x14ac:dyDescent="0.35">
      <c r="V795" s="35" t="s">
        <v>148</v>
      </c>
      <c r="W795" s="35">
        <v>430</v>
      </c>
      <c r="AD795"/>
      <c r="AE795"/>
      <c r="AJ795" s="34" t="s">
        <v>6042</v>
      </c>
      <c r="AK795" s="32">
        <v>861107.70000000007</v>
      </c>
      <c r="AL795"/>
    </row>
    <row r="796" spans="22:38" x14ac:dyDescent="0.35">
      <c r="V796" s="35" t="s">
        <v>2874</v>
      </c>
      <c r="W796" s="35">
        <v>422</v>
      </c>
      <c r="AD796"/>
      <c r="AE796"/>
      <c r="AJ796" s="34" t="s">
        <v>5669</v>
      </c>
      <c r="AK796" s="32">
        <v>874358.70000000007</v>
      </c>
      <c r="AL796"/>
    </row>
    <row r="797" spans="22:38" x14ac:dyDescent="0.35">
      <c r="V797" s="35" t="s">
        <v>3466</v>
      </c>
      <c r="W797" s="35">
        <v>198</v>
      </c>
      <c r="AD797"/>
      <c r="AE797"/>
      <c r="AJ797" s="34" t="s">
        <v>6030</v>
      </c>
      <c r="AK797" s="32">
        <v>82148.009999999995</v>
      </c>
      <c r="AL797"/>
    </row>
    <row r="798" spans="22:38" x14ac:dyDescent="0.35">
      <c r="V798" s="35" t="s">
        <v>74</v>
      </c>
      <c r="W798" s="35">
        <v>249</v>
      </c>
      <c r="AD798"/>
      <c r="AE798"/>
      <c r="AJ798" s="34" t="s">
        <v>5620</v>
      </c>
      <c r="AK798" s="32">
        <v>993696.02</v>
      </c>
      <c r="AL798"/>
    </row>
    <row r="799" spans="22:38" x14ac:dyDescent="0.35">
      <c r="V799" s="35" t="s">
        <v>1355</v>
      </c>
      <c r="W799" s="35">
        <v>384</v>
      </c>
      <c r="AD799"/>
      <c r="AE799"/>
      <c r="AJ799" s="34" t="s">
        <v>5034</v>
      </c>
      <c r="AK799" s="32">
        <v>258584.22</v>
      </c>
      <c r="AL799"/>
    </row>
    <row r="800" spans="22:38" x14ac:dyDescent="0.35">
      <c r="V800" s="35" t="s">
        <v>3603</v>
      </c>
      <c r="W800" s="35">
        <v>486</v>
      </c>
      <c r="AD800"/>
      <c r="AE800"/>
      <c r="AJ800" s="34" t="s">
        <v>6143</v>
      </c>
      <c r="AK800" s="32">
        <v>43699.519999999997</v>
      </c>
      <c r="AL800"/>
    </row>
    <row r="801" spans="22:38" x14ac:dyDescent="0.35">
      <c r="V801" s="35" t="s">
        <v>898</v>
      </c>
      <c r="W801" s="35">
        <v>332</v>
      </c>
      <c r="AD801"/>
      <c r="AE801"/>
      <c r="AJ801" s="34" t="s">
        <v>6108</v>
      </c>
      <c r="AK801" s="32">
        <v>2738430.4000000004</v>
      </c>
      <c r="AL801"/>
    </row>
    <row r="802" spans="22:38" x14ac:dyDescent="0.35">
      <c r="V802" s="35" t="s">
        <v>3235</v>
      </c>
      <c r="W802" s="35">
        <v>111</v>
      </c>
      <c r="AD802"/>
      <c r="AE802"/>
      <c r="AJ802" s="34" t="s">
        <v>5378</v>
      </c>
      <c r="AK802" s="32">
        <v>1485959.0200000003</v>
      </c>
      <c r="AL802"/>
    </row>
    <row r="803" spans="22:38" x14ac:dyDescent="0.35">
      <c r="V803" s="35" t="s">
        <v>2886</v>
      </c>
      <c r="W803" s="35">
        <v>215</v>
      </c>
      <c r="AD803"/>
      <c r="AE803"/>
      <c r="AJ803" s="34" t="s">
        <v>6173</v>
      </c>
      <c r="AK803" s="32">
        <v>1430447.1400000001</v>
      </c>
      <c r="AL803"/>
    </row>
    <row r="804" spans="22:38" x14ac:dyDescent="0.35">
      <c r="V804" s="35" t="s">
        <v>2227</v>
      </c>
      <c r="W804" s="35">
        <v>485</v>
      </c>
      <c r="AD804"/>
      <c r="AE804"/>
      <c r="AJ804" s="34" t="s">
        <v>5341</v>
      </c>
      <c r="AK804" s="32">
        <v>947656.29</v>
      </c>
      <c r="AL804"/>
    </row>
    <row r="805" spans="22:38" x14ac:dyDescent="0.35">
      <c r="V805" s="35" t="s">
        <v>2104</v>
      </c>
      <c r="W805" s="35">
        <v>387</v>
      </c>
      <c r="AD805"/>
      <c r="AE805"/>
      <c r="AJ805" s="34" t="s">
        <v>5922</v>
      </c>
      <c r="AK805" s="32">
        <v>201769.19</v>
      </c>
      <c r="AL805"/>
    </row>
    <row r="806" spans="22:38" x14ac:dyDescent="0.35">
      <c r="V806" s="35" t="s">
        <v>2752</v>
      </c>
      <c r="W806" s="35">
        <v>211</v>
      </c>
      <c r="AD806"/>
      <c r="AE806"/>
      <c r="AJ806" s="34" t="s">
        <v>4491</v>
      </c>
      <c r="AK806" s="32">
        <v>892986.16</v>
      </c>
      <c r="AL806"/>
    </row>
    <row r="807" spans="22:38" x14ac:dyDescent="0.35">
      <c r="V807" s="35" t="s">
        <v>618</v>
      </c>
      <c r="W807" s="35">
        <v>78</v>
      </c>
      <c r="AD807"/>
      <c r="AE807"/>
      <c r="AJ807" s="34" t="s">
        <v>4911</v>
      </c>
      <c r="AK807" s="32">
        <v>167719.5</v>
      </c>
      <c r="AL807"/>
    </row>
    <row r="808" spans="22:38" x14ac:dyDescent="0.35">
      <c r="V808" s="35" t="s">
        <v>1854</v>
      </c>
      <c r="W808" s="35">
        <v>426</v>
      </c>
      <c r="AD808"/>
      <c r="AE808"/>
      <c r="AJ808" s="34" t="s">
        <v>5508</v>
      </c>
      <c r="AK808" s="32">
        <v>2086301.8099999998</v>
      </c>
      <c r="AL808"/>
    </row>
    <row r="809" spans="22:38" x14ac:dyDescent="0.35">
      <c r="V809" s="35" t="s">
        <v>2083</v>
      </c>
      <c r="W809" s="35">
        <v>387</v>
      </c>
      <c r="AD809"/>
      <c r="AE809"/>
      <c r="AJ809" s="34" t="s">
        <v>5650</v>
      </c>
      <c r="AK809" s="32">
        <v>1646744.19</v>
      </c>
      <c r="AL809"/>
    </row>
    <row r="810" spans="22:38" x14ac:dyDescent="0.35">
      <c r="V810" s="35" t="s">
        <v>170</v>
      </c>
      <c r="W810" s="35">
        <v>196</v>
      </c>
      <c r="AD810"/>
      <c r="AE810"/>
      <c r="AJ810" s="34" t="s">
        <v>4839</v>
      </c>
      <c r="AK810" s="32">
        <v>1324701.3599999999</v>
      </c>
      <c r="AL810"/>
    </row>
    <row r="811" spans="22:38" x14ac:dyDescent="0.35">
      <c r="V811" s="35" t="s">
        <v>1972</v>
      </c>
      <c r="W811" s="35">
        <v>345</v>
      </c>
      <c r="AD811"/>
      <c r="AE811"/>
      <c r="AJ811" s="34" t="s">
        <v>4950</v>
      </c>
      <c r="AK811" s="32">
        <v>438679.98</v>
      </c>
      <c r="AL811"/>
    </row>
    <row r="812" spans="22:38" x14ac:dyDescent="0.35">
      <c r="V812" s="35" t="s">
        <v>2129</v>
      </c>
      <c r="W812" s="35">
        <v>344</v>
      </c>
      <c r="AD812"/>
      <c r="AE812"/>
      <c r="AJ812" s="34" t="s">
        <v>5335</v>
      </c>
      <c r="AK812" s="32">
        <v>368508.36000000004</v>
      </c>
      <c r="AL812"/>
    </row>
    <row r="813" spans="22:38" x14ac:dyDescent="0.35">
      <c r="V813" s="35" t="s">
        <v>3989</v>
      </c>
      <c r="W813" s="35">
        <v>148</v>
      </c>
      <c r="AD813"/>
      <c r="AE813"/>
      <c r="AJ813" s="34" t="s">
        <v>5176</v>
      </c>
      <c r="AK813" s="32">
        <v>1065103.92</v>
      </c>
      <c r="AL813"/>
    </row>
    <row r="814" spans="22:38" x14ac:dyDescent="0.35">
      <c r="V814" s="35" t="s">
        <v>3048</v>
      </c>
      <c r="W814" s="35">
        <v>131</v>
      </c>
      <c r="AD814"/>
      <c r="AE814"/>
      <c r="AJ814" s="34" t="s">
        <v>5107</v>
      </c>
      <c r="AK814" s="32">
        <v>302336.47000000003</v>
      </c>
      <c r="AL814"/>
    </row>
    <row r="815" spans="22:38" x14ac:dyDescent="0.35">
      <c r="V815" s="35" t="s">
        <v>3269</v>
      </c>
      <c r="W815" s="35">
        <v>288</v>
      </c>
      <c r="AD815"/>
      <c r="AE815"/>
      <c r="AJ815" s="34" t="s">
        <v>4692</v>
      </c>
      <c r="AK815" s="32">
        <v>1150717.26</v>
      </c>
      <c r="AL815"/>
    </row>
    <row r="816" spans="22:38" x14ac:dyDescent="0.35">
      <c r="V816" s="35" t="s">
        <v>3679</v>
      </c>
      <c r="W816" s="35">
        <v>485</v>
      </c>
      <c r="AD816"/>
      <c r="AE816"/>
      <c r="AJ816" s="34" t="s">
        <v>5206</v>
      </c>
      <c r="AK816" s="32">
        <v>422337.96</v>
      </c>
      <c r="AL816"/>
    </row>
    <row r="817" spans="22:38" x14ac:dyDescent="0.35">
      <c r="V817" s="35" t="s">
        <v>1273</v>
      </c>
      <c r="W817" s="35">
        <v>240</v>
      </c>
      <c r="AD817"/>
      <c r="AE817"/>
      <c r="AJ817" s="34" t="s">
        <v>5988</v>
      </c>
      <c r="AK817" s="32">
        <v>602520.57999999996</v>
      </c>
      <c r="AL817"/>
    </row>
    <row r="818" spans="22:38" x14ac:dyDescent="0.35">
      <c r="V818" s="35" t="s">
        <v>3787</v>
      </c>
      <c r="W818" s="35">
        <v>142</v>
      </c>
      <c r="AD818"/>
      <c r="AE818"/>
      <c r="AJ818" s="34" t="s">
        <v>4573</v>
      </c>
      <c r="AK818" s="32">
        <v>593788.52</v>
      </c>
      <c r="AL818"/>
    </row>
    <row r="819" spans="22:38" x14ac:dyDescent="0.35">
      <c r="V819" s="35" t="s">
        <v>816</v>
      </c>
      <c r="W819" s="35">
        <v>53</v>
      </c>
      <c r="AD819"/>
      <c r="AE819"/>
      <c r="AJ819" s="34" t="s">
        <v>5447</v>
      </c>
      <c r="AK819" s="32">
        <v>360748.50000000006</v>
      </c>
      <c r="AL819"/>
    </row>
    <row r="820" spans="22:38" x14ac:dyDescent="0.35">
      <c r="V820" s="35" t="s">
        <v>1464</v>
      </c>
      <c r="W820" s="35">
        <v>40</v>
      </c>
      <c r="AD820"/>
      <c r="AE820"/>
      <c r="AJ820" s="34" t="s">
        <v>5026</v>
      </c>
      <c r="AK820" s="32">
        <v>919902.8</v>
      </c>
      <c r="AL820"/>
    </row>
    <row r="821" spans="22:38" x14ac:dyDescent="0.35">
      <c r="V821" s="35" t="s">
        <v>2796</v>
      </c>
      <c r="W821" s="35">
        <v>458</v>
      </c>
      <c r="AD821"/>
      <c r="AE821"/>
      <c r="AJ821" s="34" t="s">
        <v>4577</v>
      </c>
      <c r="AK821" s="32">
        <v>693528.23</v>
      </c>
      <c r="AL821"/>
    </row>
    <row r="822" spans="22:38" x14ac:dyDescent="0.35">
      <c r="V822" s="35" t="s">
        <v>2864</v>
      </c>
      <c r="W822" s="35">
        <v>495</v>
      </c>
      <c r="AD822"/>
      <c r="AE822"/>
      <c r="AJ822" s="34" t="s">
        <v>6255</v>
      </c>
      <c r="AK822" s="32">
        <v>161116.84</v>
      </c>
      <c r="AL822"/>
    </row>
    <row r="823" spans="22:38" x14ac:dyDescent="0.35">
      <c r="V823" s="35" t="s">
        <v>3084</v>
      </c>
      <c r="W823" s="35">
        <v>469</v>
      </c>
      <c r="AD823"/>
      <c r="AE823"/>
      <c r="AJ823" s="34" t="s">
        <v>6164</v>
      </c>
      <c r="AK823" s="32">
        <v>937284.25</v>
      </c>
      <c r="AL823"/>
    </row>
    <row r="824" spans="22:38" x14ac:dyDescent="0.35">
      <c r="V824" s="35" t="s">
        <v>740</v>
      </c>
      <c r="W824" s="35">
        <v>262</v>
      </c>
      <c r="AD824"/>
      <c r="AE824"/>
      <c r="AJ824" s="34" t="s">
        <v>5164</v>
      </c>
      <c r="AK824" s="32">
        <v>322504.64999999997</v>
      </c>
      <c r="AL824"/>
    </row>
    <row r="825" spans="22:38" x14ac:dyDescent="0.35">
      <c r="V825" s="35" t="s">
        <v>709</v>
      </c>
      <c r="W825" s="35">
        <v>3</v>
      </c>
      <c r="AD825"/>
      <c r="AE825"/>
      <c r="AJ825" s="34" t="s">
        <v>5893</v>
      </c>
      <c r="AK825" s="32">
        <v>1168812.7</v>
      </c>
      <c r="AL825"/>
    </row>
    <row r="826" spans="22:38" x14ac:dyDescent="0.35">
      <c r="V826" s="35" t="s">
        <v>1975</v>
      </c>
      <c r="W826" s="35">
        <v>74</v>
      </c>
      <c r="AD826"/>
      <c r="AE826"/>
      <c r="AJ826" s="34" t="s">
        <v>5532</v>
      </c>
      <c r="AK826" s="32">
        <v>1370965.25</v>
      </c>
      <c r="AL826"/>
    </row>
    <row r="827" spans="22:38" x14ac:dyDescent="0.35">
      <c r="V827" s="35" t="s">
        <v>997</v>
      </c>
      <c r="W827" s="35">
        <v>217</v>
      </c>
      <c r="AD827"/>
      <c r="AE827"/>
      <c r="AJ827" s="34" t="s">
        <v>5506</v>
      </c>
      <c r="AK827" s="32">
        <v>1639333.0799999998</v>
      </c>
      <c r="AL827"/>
    </row>
    <row r="828" spans="22:38" x14ac:dyDescent="0.35">
      <c r="V828" s="35" t="s">
        <v>346</v>
      </c>
      <c r="W828" s="35">
        <v>137</v>
      </c>
      <c r="AD828"/>
      <c r="AE828"/>
      <c r="AJ828" s="34" t="s">
        <v>5101</v>
      </c>
      <c r="AK828" s="32">
        <v>508999.1</v>
      </c>
      <c r="AL828"/>
    </row>
    <row r="829" spans="22:38" x14ac:dyDescent="0.35">
      <c r="V829" s="35" t="s">
        <v>3488</v>
      </c>
      <c r="W829" s="35">
        <v>331</v>
      </c>
      <c r="AD829"/>
      <c r="AE829"/>
      <c r="AJ829" s="34" t="s">
        <v>5451</v>
      </c>
      <c r="AK829" s="32">
        <v>198604.7</v>
      </c>
      <c r="AL829"/>
    </row>
    <row r="830" spans="22:38" x14ac:dyDescent="0.35">
      <c r="V830" s="35" t="s">
        <v>3010</v>
      </c>
      <c r="W830" s="35">
        <v>421</v>
      </c>
      <c r="AD830"/>
      <c r="AE830"/>
      <c r="AJ830" s="34" t="s">
        <v>4803</v>
      </c>
      <c r="AK830" s="32">
        <v>1827494.8600000003</v>
      </c>
      <c r="AL830"/>
    </row>
    <row r="831" spans="22:38" x14ac:dyDescent="0.35">
      <c r="V831" s="35" t="s">
        <v>3560</v>
      </c>
      <c r="W831" s="35">
        <v>10</v>
      </c>
      <c r="AD831"/>
      <c r="AE831"/>
      <c r="AJ831" s="34" t="s">
        <v>6240</v>
      </c>
      <c r="AK831" s="32">
        <v>166026.42000000001</v>
      </c>
      <c r="AL831"/>
    </row>
    <row r="832" spans="22:38" x14ac:dyDescent="0.35">
      <c r="V832" s="35" t="s">
        <v>948</v>
      </c>
      <c r="W832" s="35">
        <v>407</v>
      </c>
      <c r="AD832"/>
      <c r="AE832"/>
      <c r="AJ832" s="34" t="s">
        <v>5529</v>
      </c>
      <c r="AK832" s="32">
        <v>529806.22</v>
      </c>
      <c r="AL832"/>
    </row>
    <row r="833" spans="22:38" x14ac:dyDescent="0.35">
      <c r="V833" s="35" t="s">
        <v>3050</v>
      </c>
      <c r="W833" s="35">
        <v>29</v>
      </c>
      <c r="AD833"/>
      <c r="AE833"/>
      <c r="AJ833" s="34" t="s">
        <v>5812</v>
      </c>
      <c r="AK833" s="32">
        <v>23926.7</v>
      </c>
      <c r="AL833"/>
    </row>
    <row r="834" spans="22:38" x14ac:dyDescent="0.35">
      <c r="V834" s="35" t="s">
        <v>1343</v>
      </c>
      <c r="W834" s="35">
        <v>66</v>
      </c>
      <c r="AD834"/>
      <c r="AE834"/>
      <c r="AJ834" s="34" t="s">
        <v>6123</v>
      </c>
      <c r="AK834" s="32">
        <v>228412.80000000002</v>
      </c>
      <c r="AL834"/>
    </row>
    <row r="835" spans="22:38" x14ac:dyDescent="0.35">
      <c r="V835" s="35" t="s">
        <v>3045</v>
      </c>
      <c r="W835" s="35">
        <v>132</v>
      </c>
      <c r="AD835"/>
      <c r="AE835"/>
      <c r="AJ835" s="34" t="s">
        <v>5076</v>
      </c>
      <c r="AK835" s="32">
        <v>1345703.05</v>
      </c>
      <c r="AL835"/>
    </row>
    <row r="836" spans="22:38" x14ac:dyDescent="0.35">
      <c r="V836" s="35" t="s">
        <v>2203</v>
      </c>
      <c r="W836" s="35">
        <v>327</v>
      </c>
      <c r="AD836"/>
      <c r="AE836"/>
      <c r="AJ836" s="34" t="s">
        <v>5159</v>
      </c>
      <c r="AK836" s="32">
        <v>821730.08</v>
      </c>
      <c r="AL836"/>
    </row>
    <row r="837" spans="22:38" x14ac:dyDescent="0.35">
      <c r="V837" s="35" t="s">
        <v>1288</v>
      </c>
      <c r="W837" s="35">
        <v>357</v>
      </c>
      <c r="AD837"/>
      <c r="AE837"/>
      <c r="AJ837" s="34" t="s">
        <v>5395</v>
      </c>
      <c r="AK837" s="32">
        <v>338321.76</v>
      </c>
      <c r="AL837"/>
    </row>
    <row r="838" spans="22:38" x14ac:dyDescent="0.35">
      <c r="V838" s="35" t="s">
        <v>3504</v>
      </c>
      <c r="W838" s="35">
        <v>139</v>
      </c>
      <c r="AD838"/>
      <c r="AE838"/>
      <c r="AJ838" s="34" t="s">
        <v>5586</v>
      </c>
      <c r="AK838" s="32">
        <v>1217200.28</v>
      </c>
      <c r="AL838"/>
    </row>
    <row r="839" spans="22:38" x14ac:dyDescent="0.35">
      <c r="V839" s="35" t="s">
        <v>2877</v>
      </c>
      <c r="W839" s="35">
        <v>154</v>
      </c>
      <c r="AD839"/>
      <c r="AE839"/>
      <c r="AJ839" s="34" t="s">
        <v>5089</v>
      </c>
      <c r="AK839" s="32">
        <v>1081098.8699999999</v>
      </c>
      <c r="AL839"/>
    </row>
    <row r="840" spans="22:38" x14ac:dyDescent="0.35">
      <c r="V840" s="35" t="s">
        <v>1111</v>
      </c>
      <c r="W840" s="35">
        <v>245</v>
      </c>
      <c r="AD840"/>
      <c r="AE840"/>
      <c r="AJ840" s="34" t="s">
        <v>5202</v>
      </c>
      <c r="AK840" s="32">
        <v>1045410.3</v>
      </c>
      <c r="AL840"/>
    </row>
    <row r="841" spans="22:38" x14ac:dyDescent="0.35">
      <c r="V841" s="35" t="s">
        <v>3351</v>
      </c>
      <c r="W841" s="35">
        <v>300</v>
      </c>
      <c r="AD841"/>
      <c r="AE841"/>
      <c r="AJ841" s="34" t="s">
        <v>5177</v>
      </c>
      <c r="AK841" s="32">
        <v>1174024.3399999999</v>
      </c>
      <c r="AL841"/>
    </row>
    <row r="842" spans="22:38" x14ac:dyDescent="0.35">
      <c r="V842" s="35" t="s">
        <v>1583</v>
      </c>
      <c r="W842" s="35">
        <v>293</v>
      </c>
      <c r="AD842"/>
      <c r="AE842"/>
      <c r="AJ842" s="34" t="s">
        <v>5394</v>
      </c>
      <c r="AK842" s="32">
        <v>2223547.59</v>
      </c>
      <c r="AL842"/>
    </row>
    <row r="843" spans="22:38" x14ac:dyDescent="0.35">
      <c r="V843" s="35" t="s">
        <v>1751</v>
      </c>
      <c r="W843" s="35">
        <v>129</v>
      </c>
      <c r="AD843"/>
      <c r="AE843"/>
      <c r="AJ843" s="34" t="s">
        <v>5330</v>
      </c>
      <c r="AK843" s="32">
        <v>329432.77999999997</v>
      </c>
      <c r="AL843"/>
    </row>
    <row r="844" spans="22:38" x14ac:dyDescent="0.35">
      <c r="V844" s="35" t="s">
        <v>246</v>
      </c>
      <c r="W844" s="35">
        <v>20</v>
      </c>
      <c r="AD844"/>
      <c r="AE844"/>
      <c r="AJ844" s="34" t="s">
        <v>5679</v>
      </c>
      <c r="AK844" s="32">
        <v>1201540.98</v>
      </c>
      <c r="AL844"/>
    </row>
    <row r="845" spans="22:38" x14ac:dyDescent="0.35">
      <c r="V845" s="35" t="s">
        <v>1604</v>
      </c>
      <c r="W845" s="35">
        <v>253</v>
      </c>
      <c r="AD845"/>
      <c r="AE845"/>
      <c r="AJ845" s="34" t="s">
        <v>4897</v>
      </c>
      <c r="AK845" s="32">
        <v>322085.58</v>
      </c>
      <c r="AL845"/>
    </row>
    <row r="846" spans="22:38" x14ac:dyDescent="0.35">
      <c r="V846" s="35" t="s">
        <v>3857</v>
      </c>
      <c r="W846" s="35">
        <v>195</v>
      </c>
      <c r="AD846"/>
      <c r="AE846"/>
      <c r="AJ846" s="34" t="s">
        <v>5313</v>
      </c>
      <c r="AK846" s="32">
        <v>2197772.94</v>
      </c>
      <c r="AL846"/>
    </row>
    <row r="847" spans="22:38" x14ac:dyDescent="0.35">
      <c r="V847" s="35" t="s">
        <v>3021</v>
      </c>
      <c r="W847" s="35">
        <v>465</v>
      </c>
      <c r="AD847"/>
      <c r="AE847"/>
      <c r="AJ847" s="34" t="s">
        <v>5716</v>
      </c>
      <c r="AK847" s="32">
        <v>983557.62999999989</v>
      </c>
      <c r="AL847"/>
    </row>
    <row r="848" spans="22:38" x14ac:dyDescent="0.35">
      <c r="V848" s="35" t="s">
        <v>388</v>
      </c>
      <c r="W848" s="35">
        <v>229</v>
      </c>
      <c r="AD848"/>
      <c r="AE848"/>
      <c r="AJ848" s="34" t="s">
        <v>5325</v>
      </c>
      <c r="AK848" s="32">
        <v>672136.34</v>
      </c>
      <c r="AL848"/>
    </row>
    <row r="849" spans="22:38" x14ac:dyDescent="0.35">
      <c r="V849" s="45" t="s">
        <v>3274</v>
      </c>
      <c r="W849" s="35">
        <v>790</v>
      </c>
      <c r="AD849"/>
      <c r="AE849"/>
      <c r="AJ849" s="34" t="s">
        <v>5419</v>
      </c>
      <c r="AK849" s="32">
        <v>998611.34000000008</v>
      </c>
      <c r="AL849"/>
    </row>
    <row r="850" spans="22:38" x14ac:dyDescent="0.35">
      <c r="V850" s="35" t="s">
        <v>3113</v>
      </c>
      <c r="W850" s="35">
        <v>199</v>
      </c>
      <c r="AD850"/>
      <c r="AE850"/>
      <c r="AJ850" s="34" t="s">
        <v>5389</v>
      </c>
      <c r="AK850" s="32">
        <v>838595.72</v>
      </c>
      <c r="AL850"/>
    </row>
    <row r="851" spans="22:38" x14ac:dyDescent="0.35">
      <c r="V851" s="35" t="s">
        <v>4048</v>
      </c>
      <c r="W851" s="35">
        <v>379</v>
      </c>
      <c r="AD851"/>
      <c r="AE851"/>
      <c r="AJ851" s="34" t="s">
        <v>4656</v>
      </c>
      <c r="AK851" s="32">
        <v>2367789.61</v>
      </c>
      <c r="AL851"/>
    </row>
    <row r="852" spans="22:38" x14ac:dyDescent="0.35">
      <c r="V852" s="35" t="s">
        <v>531</v>
      </c>
      <c r="W852" s="35">
        <v>115</v>
      </c>
      <c r="AD852"/>
      <c r="AE852"/>
      <c r="AJ852" s="34" t="s">
        <v>4523</v>
      </c>
      <c r="AK852" s="32">
        <v>233946.48</v>
      </c>
      <c r="AL852"/>
    </row>
    <row r="853" spans="22:38" x14ac:dyDescent="0.35">
      <c r="V853" s="35" t="s">
        <v>1782</v>
      </c>
      <c r="W853" s="35">
        <v>110</v>
      </c>
      <c r="AD853"/>
      <c r="AE853"/>
      <c r="AJ853" s="34" t="s">
        <v>4437</v>
      </c>
      <c r="AK853" s="32">
        <v>543563.82000000007</v>
      </c>
      <c r="AL853"/>
    </row>
    <row r="854" spans="22:38" x14ac:dyDescent="0.35">
      <c r="V854" s="45" t="s">
        <v>591</v>
      </c>
      <c r="W854" s="35">
        <v>725</v>
      </c>
      <c r="AD854"/>
      <c r="AE854"/>
      <c r="AJ854" s="34" t="s">
        <v>4846</v>
      </c>
      <c r="AK854" s="32">
        <v>917213.92999999993</v>
      </c>
      <c r="AL854"/>
    </row>
    <row r="855" spans="22:38" x14ac:dyDescent="0.35">
      <c r="V855" s="35" t="s">
        <v>2658</v>
      </c>
      <c r="W855" s="35">
        <v>156</v>
      </c>
      <c r="AD855"/>
      <c r="AE855"/>
      <c r="AJ855" s="34" t="s">
        <v>4952</v>
      </c>
      <c r="AK855" s="32">
        <v>162904.29999999999</v>
      </c>
      <c r="AL855"/>
    </row>
    <row r="856" spans="22:38" x14ac:dyDescent="0.35">
      <c r="V856" s="35" t="s">
        <v>2933</v>
      </c>
      <c r="W856" s="35">
        <v>257</v>
      </c>
      <c r="AD856"/>
      <c r="AE856"/>
      <c r="AJ856" s="34" t="s">
        <v>5010</v>
      </c>
      <c r="AK856" s="32">
        <v>1057205.8800000001</v>
      </c>
      <c r="AL856"/>
    </row>
    <row r="857" spans="22:38" x14ac:dyDescent="0.35">
      <c r="V857" s="35" t="s">
        <v>3671</v>
      </c>
      <c r="W857" s="35">
        <v>269</v>
      </c>
      <c r="AD857"/>
      <c r="AE857"/>
      <c r="AJ857" s="34" t="s">
        <v>4722</v>
      </c>
      <c r="AK857" s="32">
        <v>960617.71</v>
      </c>
      <c r="AL857"/>
    </row>
    <row r="858" spans="22:38" x14ac:dyDescent="0.35">
      <c r="V858" s="35" t="s">
        <v>3272</v>
      </c>
      <c r="W858" s="35">
        <v>492</v>
      </c>
      <c r="AD858"/>
      <c r="AE858"/>
      <c r="AJ858" s="34" t="s">
        <v>6271</v>
      </c>
      <c r="AK858" s="32">
        <v>1127870.3</v>
      </c>
      <c r="AL858"/>
    </row>
    <row r="859" spans="22:38" x14ac:dyDescent="0.35">
      <c r="V859" s="35" t="s">
        <v>3284</v>
      </c>
      <c r="W859" s="35">
        <v>201</v>
      </c>
      <c r="AD859"/>
      <c r="AE859"/>
      <c r="AJ859" s="34" t="s">
        <v>6209</v>
      </c>
      <c r="AK859" s="32">
        <v>854909.7</v>
      </c>
      <c r="AL859"/>
    </row>
    <row r="860" spans="22:38" x14ac:dyDescent="0.35">
      <c r="V860" s="35" t="s">
        <v>437</v>
      </c>
      <c r="W860" s="35">
        <v>54</v>
      </c>
      <c r="AD860"/>
      <c r="AE860"/>
      <c r="AJ860" s="34" t="s">
        <v>5155</v>
      </c>
      <c r="AK860" s="32">
        <v>1982706.5999999999</v>
      </c>
      <c r="AL860"/>
    </row>
    <row r="861" spans="22:38" x14ac:dyDescent="0.35">
      <c r="V861" s="35" t="s">
        <v>3894</v>
      </c>
      <c r="W861" s="35">
        <v>244</v>
      </c>
      <c r="AD861"/>
      <c r="AE861"/>
      <c r="AJ861" s="34" t="s">
        <v>5198</v>
      </c>
      <c r="AK861" s="32">
        <v>744493.2</v>
      </c>
      <c r="AL861"/>
    </row>
    <row r="862" spans="22:38" x14ac:dyDescent="0.35">
      <c r="V862" s="35" t="s">
        <v>2619</v>
      </c>
      <c r="W862" s="35">
        <v>165</v>
      </c>
      <c r="AD862"/>
      <c r="AE862"/>
      <c r="AJ862" s="34" t="s">
        <v>4852</v>
      </c>
      <c r="AK862" s="32">
        <v>1417248.21</v>
      </c>
      <c r="AL862"/>
    </row>
    <row r="863" spans="22:38" x14ac:dyDescent="0.35">
      <c r="V863" s="35" t="s">
        <v>327</v>
      </c>
      <c r="W863" s="35">
        <v>401</v>
      </c>
      <c r="AD863"/>
      <c r="AE863"/>
      <c r="AJ863" s="34" t="s">
        <v>4463</v>
      </c>
      <c r="AK863" s="32">
        <v>674719.32000000007</v>
      </c>
      <c r="AL863"/>
    </row>
    <row r="864" spans="22:38" x14ac:dyDescent="0.35">
      <c r="V864" s="35" t="s">
        <v>3689</v>
      </c>
      <c r="W864" s="35">
        <v>8</v>
      </c>
      <c r="AD864"/>
      <c r="AE864"/>
      <c r="AJ864" s="34" t="s">
        <v>4735</v>
      </c>
      <c r="AK864" s="32">
        <v>1577477.9999999998</v>
      </c>
      <c r="AL864"/>
    </row>
    <row r="865" spans="22:38" x14ac:dyDescent="0.35">
      <c r="V865" s="35" t="s">
        <v>1542</v>
      </c>
      <c r="W865" s="35">
        <v>46</v>
      </c>
      <c r="AD865"/>
      <c r="AE865"/>
      <c r="AJ865" s="34" t="s">
        <v>4535</v>
      </c>
      <c r="AK865" s="32">
        <v>611626.61</v>
      </c>
      <c r="AL865"/>
    </row>
    <row r="866" spans="22:38" x14ac:dyDescent="0.35">
      <c r="V866" s="35" t="s">
        <v>680</v>
      </c>
      <c r="W866" s="35">
        <v>353</v>
      </c>
      <c r="AD866"/>
      <c r="AE866"/>
      <c r="AJ866" s="34" t="s">
        <v>5462</v>
      </c>
      <c r="AK866" s="32">
        <v>4093912.9299999997</v>
      </c>
      <c r="AL866"/>
    </row>
    <row r="867" spans="22:38" x14ac:dyDescent="0.35">
      <c r="V867" s="35" t="s">
        <v>3955</v>
      </c>
      <c r="W867" s="35">
        <v>192</v>
      </c>
      <c r="AD867"/>
      <c r="AE867"/>
      <c r="AJ867" s="34" t="s">
        <v>5492</v>
      </c>
      <c r="AK867" s="32">
        <v>794821.86</v>
      </c>
      <c r="AL867"/>
    </row>
    <row r="868" spans="22:38" x14ac:dyDescent="0.35">
      <c r="V868" s="35" t="s">
        <v>3943</v>
      </c>
      <c r="W868" s="35">
        <v>407</v>
      </c>
      <c r="AD868"/>
      <c r="AE868"/>
      <c r="AJ868" s="34" t="s">
        <v>5109</v>
      </c>
      <c r="AK868" s="32">
        <v>879918.33000000007</v>
      </c>
      <c r="AL868"/>
    </row>
    <row r="869" spans="22:38" x14ac:dyDescent="0.35">
      <c r="V869" s="35" t="s">
        <v>1716</v>
      </c>
      <c r="W869" s="35">
        <v>424</v>
      </c>
      <c r="AD869"/>
      <c r="AE869"/>
      <c r="AJ869" s="34" t="s">
        <v>4629</v>
      </c>
      <c r="AK869" s="32">
        <v>2503754.92</v>
      </c>
      <c r="AL869"/>
    </row>
    <row r="870" spans="22:38" x14ac:dyDescent="0.35">
      <c r="V870" s="35" t="s">
        <v>1469</v>
      </c>
      <c r="W870" s="35">
        <v>495</v>
      </c>
      <c r="AD870"/>
      <c r="AE870"/>
      <c r="AJ870" s="34" t="s">
        <v>4729</v>
      </c>
      <c r="AK870" s="32">
        <v>1189628.28</v>
      </c>
      <c r="AL870"/>
    </row>
    <row r="871" spans="22:38" x14ac:dyDescent="0.35">
      <c r="V871" s="35" t="s">
        <v>1143</v>
      </c>
      <c r="W871" s="35">
        <v>286</v>
      </c>
      <c r="AD871"/>
      <c r="AE871"/>
      <c r="AJ871" s="34" t="s">
        <v>4595</v>
      </c>
      <c r="AK871" s="32">
        <v>1623131.2100000002</v>
      </c>
      <c r="AL871"/>
    </row>
    <row r="872" spans="22:38" x14ac:dyDescent="0.35">
      <c r="V872" s="35" t="s">
        <v>1694</v>
      </c>
      <c r="W872" s="35">
        <v>321</v>
      </c>
      <c r="AD872"/>
      <c r="AE872"/>
      <c r="AJ872" s="34" t="s">
        <v>5085</v>
      </c>
      <c r="AK872" s="32">
        <v>854293.76</v>
      </c>
      <c r="AL872"/>
    </row>
    <row r="873" spans="22:38" x14ac:dyDescent="0.35">
      <c r="V873" s="35" t="s">
        <v>3072</v>
      </c>
      <c r="W873" s="35">
        <v>233</v>
      </c>
      <c r="AD873"/>
      <c r="AE873"/>
      <c r="AJ873" s="34" t="s">
        <v>5316</v>
      </c>
      <c r="AK873" s="32">
        <v>1333797.79</v>
      </c>
      <c r="AL873"/>
    </row>
    <row r="874" spans="22:38" x14ac:dyDescent="0.35">
      <c r="V874" s="35" t="s">
        <v>2050</v>
      </c>
      <c r="W874" s="35">
        <v>201</v>
      </c>
      <c r="AD874"/>
      <c r="AE874"/>
      <c r="AJ874" s="34" t="s">
        <v>5018</v>
      </c>
      <c r="AK874" s="32">
        <v>1284026.4900000002</v>
      </c>
      <c r="AL874"/>
    </row>
    <row r="875" spans="22:38" x14ac:dyDescent="0.35">
      <c r="V875" s="35" t="s">
        <v>1008</v>
      </c>
      <c r="W875" s="35">
        <v>228</v>
      </c>
      <c r="AD875"/>
      <c r="AE875"/>
      <c r="AJ875" s="34" t="s">
        <v>4424</v>
      </c>
      <c r="AK875" s="32">
        <v>4054409.7600000002</v>
      </c>
      <c r="AL875"/>
    </row>
    <row r="876" spans="22:38" x14ac:dyDescent="0.35">
      <c r="V876" s="35" t="s">
        <v>3940</v>
      </c>
      <c r="W876" s="35">
        <v>223</v>
      </c>
      <c r="AD876"/>
      <c r="AE876"/>
      <c r="AJ876" s="34" t="s">
        <v>4920</v>
      </c>
      <c r="AK876" s="32">
        <v>1534011.4100000001</v>
      </c>
      <c r="AL876"/>
    </row>
    <row r="877" spans="22:38" x14ac:dyDescent="0.35">
      <c r="V877" s="35" t="s">
        <v>2553</v>
      </c>
      <c r="W877" s="35">
        <v>459</v>
      </c>
      <c r="AD877"/>
      <c r="AE877"/>
      <c r="AJ877" s="34" t="s">
        <v>6175</v>
      </c>
      <c r="AK877" s="32">
        <v>148164.38999999998</v>
      </c>
      <c r="AL877"/>
    </row>
    <row r="878" spans="22:38" x14ac:dyDescent="0.35">
      <c r="V878" s="35" t="s">
        <v>132</v>
      </c>
      <c r="W878" s="35">
        <v>479</v>
      </c>
      <c r="AD878"/>
      <c r="AE878"/>
      <c r="AJ878" s="34" t="s">
        <v>6192</v>
      </c>
      <c r="AK878" s="32">
        <v>793992.16</v>
      </c>
      <c r="AL878"/>
    </row>
    <row r="879" spans="22:38" x14ac:dyDescent="0.35">
      <c r="V879" s="35" t="s">
        <v>617</v>
      </c>
      <c r="W879" s="35">
        <v>49</v>
      </c>
      <c r="AD879"/>
      <c r="AE879"/>
      <c r="AJ879" s="34" t="s">
        <v>5748</v>
      </c>
      <c r="AK879" s="32">
        <v>1069645.6200000001</v>
      </c>
      <c r="AL879"/>
    </row>
    <row r="880" spans="22:38" x14ac:dyDescent="0.35">
      <c r="V880" s="35" t="s">
        <v>2143</v>
      </c>
      <c r="W880" s="35">
        <v>348</v>
      </c>
      <c r="AD880"/>
      <c r="AE880"/>
      <c r="AJ880" s="34" t="s">
        <v>4642</v>
      </c>
      <c r="AK880" s="32">
        <v>1379775.6400000001</v>
      </c>
      <c r="AL880"/>
    </row>
    <row r="881" spans="22:38" x14ac:dyDescent="0.35">
      <c r="V881" s="35" t="s">
        <v>3810</v>
      </c>
      <c r="W881" s="35">
        <v>444</v>
      </c>
      <c r="AD881"/>
      <c r="AE881"/>
      <c r="AJ881" s="34" t="s">
        <v>5895</v>
      </c>
      <c r="AK881" s="32">
        <v>846755.59000000008</v>
      </c>
      <c r="AL881"/>
    </row>
    <row r="882" spans="22:38" x14ac:dyDescent="0.35">
      <c r="V882" s="35" t="s">
        <v>3756</v>
      </c>
      <c r="W882" s="35">
        <v>184</v>
      </c>
      <c r="AD882"/>
      <c r="AE882"/>
      <c r="AJ882" s="34" t="s">
        <v>5367</v>
      </c>
      <c r="AK882" s="32">
        <v>700324.96</v>
      </c>
      <c r="AL882"/>
    </row>
    <row r="883" spans="22:38" x14ac:dyDescent="0.35">
      <c r="V883" s="35" t="s">
        <v>3637</v>
      </c>
      <c r="W883" s="35">
        <v>260</v>
      </c>
      <c r="AD883"/>
      <c r="AE883"/>
      <c r="AJ883" s="34" t="s">
        <v>4998</v>
      </c>
      <c r="AK883" s="32">
        <v>84181.119999999995</v>
      </c>
      <c r="AL883"/>
    </row>
    <row r="884" spans="22:38" x14ac:dyDescent="0.35">
      <c r="V884" s="35" t="s">
        <v>1654</v>
      </c>
      <c r="W884" s="35">
        <v>308</v>
      </c>
      <c r="AD884"/>
      <c r="AE884"/>
      <c r="AJ884" s="34" t="s">
        <v>4745</v>
      </c>
      <c r="AK884" s="32">
        <v>1100211.1500000001</v>
      </c>
      <c r="AL884"/>
    </row>
    <row r="885" spans="22:38" x14ac:dyDescent="0.35">
      <c r="V885" s="35" t="s">
        <v>3159</v>
      </c>
      <c r="W885" s="35">
        <v>467</v>
      </c>
      <c r="AD885"/>
      <c r="AE885"/>
      <c r="AJ885" s="34" t="s">
        <v>5478</v>
      </c>
      <c r="AK885" s="32">
        <v>378984.30999999994</v>
      </c>
      <c r="AL885"/>
    </row>
    <row r="886" spans="22:38" x14ac:dyDescent="0.35">
      <c r="V886" s="35" t="s">
        <v>1578</v>
      </c>
      <c r="W886" s="35">
        <v>419</v>
      </c>
      <c r="AD886"/>
      <c r="AE886"/>
      <c r="AJ886" s="34" t="s">
        <v>4890</v>
      </c>
      <c r="AK886" s="32">
        <v>104606.8</v>
      </c>
      <c r="AL886"/>
    </row>
    <row r="887" spans="22:38" x14ac:dyDescent="0.35">
      <c r="V887" s="35" t="s">
        <v>1527</v>
      </c>
      <c r="W887" s="35">
        <v>243</v>
      </c>
      <c r="AD887"/>
      <c r="AE887"/>
      <c r="AJ887" s="34" t="s">
        <v>5997</v>
      </c>
      <c r="AK887" s="32">
        <v>1239329.94</v>
      </c>
      <c r="AL887"/>
    </row>
    <row r="888" spans="22:38" x14ac:dyDescent="0.35">
      <c r="V888" s="35" t="s">
        <v>1552</v>
      </c>
      <c r="W888" s="35">
        <v>103</v>
      </c>
      <c r="AD888"/>
      <c r="AE888"/>
      <c r="AJ888" s="34" t="s">
        <v>4471</v>
      </c>
      <c r="AK888" s="32">
        <v>1250986.73</v>
      </c>
      <c r="AL888"/>
    </row>
    <row r="889" spans="22:38" x14ac:dyDescent="0.35">
      <c r="V889" s="35" t="s">
        <v>3465</v>
      </c>
      <c r="W889" s="35">
        <v>92</v>
      </c>
      <c r="AD889"/>
      <c r="AE889"/>
      <c r="AJ889" s="34" t="s">
        <v>4499</v>
      </c>
      <c r="AK889" s="32">
        <v>1074262.6400000001</v>
      </c>
      <c r="AL889"/>
    </row>
    <row r="890" spans="22:38" x14ac:dyDescent="0.35">
      <c r="V890" s="35" t="s">
        <v>2747</v>
      </c>
      <c r="W890" s="35">
        <v>382</v>
      </c>
      <c r="AD890"/>
      <c r="AE890"/>
      <c r="AJ890" s="34" t="s">
        <v>6081</v>
      </c>
      <c r="AK890" s="32">
        <v>1036150.5</v>
      </c>
      <c r="AL890"/>
    </row>
    <row r="891" spans="22:38" x14ac:dyDescent="0.35">
      <c r="V891" s="35" t="s">
        <v>883</v>
      </c>
      <c r="W891" s="35">
        <v>368</v>
      </c>
      <c r="AD891"/>
      <c r="AE891"/>
      <c r="AJ891" s="34" t="s">
        <v>5358</v>
      </c>
      <c r="AK891" s="32">
        <v>35562.15</v>
      </c>
      <c r="AL891"/>
    </row>
    <row r="892" spans="22:38" x14ac:dyDescent="0.35">
      <c r="V892" s="35" t="s">
        <v>2979</v>
      </c>
      <c r="W892" s="35">
        <v>289</v>
      </c>
      <c r="AD892"/>
      <c r="AE892"/>
      <c r="AJ892" s="34" t="s">
        <v>5099</v>
      </c>
      <c r="AK892" s="32">
        <v>1431400.7200000002</v>
      </c>
      <c r="AL892"/>
    </row>
    <row r="893" spans="22:38" x14ac:dyDescent="0.35">
      <c r="V893" s="35" t="s">
        <v>253</v>
      </c>
      <c r="W893" s="35">
        <v>115</v>
      </c>
      <c r="AD893"/>
      <c r="AE893"/>
      <c r="AJ893" s="34" t="s">
        <v>5122</v>
      </c>
      <c r="AK893" s="32">
        <v>95459.88</v>
      </c>
      <c r="AL893"/>
    </row>
    <row r="894" spans="22:38" x14ac:dyDescent="0.35">
      <c r="V894" s="35" t="s">
        <v>2222</v>
      </c>
      <c r="W894" s="35">
        <v>414</v>
      </c>
      <c r="AD894"/>
      <c r="AE894"/>
      <c r="AJ894" s="34" t="s">
        <v>5626</v>
      </c>
      <c r="AK894" s="32">
        <v>1444493.82</v>
      </c>
      <c r="AL894"/>
    </row>
    <row r="895" spans="22:38" x14ac:dyDescent="0.35">
      <c r="V895" s="35" t="s">
        <v>619</v>
      </c>
      <c r="W895" s="35">
        <v>251</v>
      </c>
      <c r="AD895"/>
      <c r="AE895"/>
      <c r="AJ895" s="34" t="s">
        <v>5530</v>
      </c>
      <c r="AK895" s="32">
        <v>842543.79999999993</v>
      </c>
      <c r="AL895"/>
    </row>
    <row r="896" spans="22:38" x14ac:dyDescent="0.35">
      <c r="V896" s="35" t="s">
        <v>3999</v>
      </c>
      <c r="W896" s="35">
        <v>392</v>
      </c>
      <c r="AD896"/>
      <c r="AE896"/>
      <c r="AJ896" s="34" t="s">
        <v>5972</v>
      </c>
      <c r="AK896" s="32">
        <v>612485.68999999994</v>
      </c>
      <c r="AL896"/>
    </row>
    <row r="897" spans="22:38" x14ac:dyDescent="0.35">
      <c r="V897" s="35" t="s">
        <v>1434</v>
      </c>
      <c r="W897" s="35">
        <v>301</v>
      </c>
      <c r="AD897"/>
      <c r="AE897"/>
      <c r="AJ897" s="34" t="s">
        <v>4402</v>
      </c>
      <c r="AK897" s="32">
        <v>1107356.48</v>
      </c>
      <c r="AL897"/>
    </row>
    <row r="898" spans="22:38" x14ac:dyDescent="0.35">
      <c r="V898" s="35" t="s">
        <v>3630</v>
      </c>
      <c r="W898" s="35">
        <v>61</v>
      </c>
      <c r="AD898"/>
      <c r="AE898"/>
      <c r="AJ898" s="34" t="s">
        <v>4557</v>
      </c>
      <c r="AK898" s="32">
        <v>1224564.1500000001</v>
      </c>
      <c r="AL898"/>
    </row>
    <row r="899" spans="22:38" x14ac:dyDescent="0.35">
      <c r="V899" s="35" t="s">
        <v>3092</v>
      </c>
      <c r="W899" s="35">
        <v>35</v>
      </c>
      <c r="AD899"/>
      <c r="AE899"/>
      <c r="AJ899" s="34" t="s">
        <v>6170</v>
      </c>
      <c r="AK899" s="32">
        <v>46189.719999999994</v>
      </c>
      <c r="AL899"/>
    </row>
    <row r="900" spans="22:38" x14ac:dyDescent="0.35">
      <c r="V900" s="35" t="s">
        <v>1278</v>
      </c>
      <c r="W900" s="35">
        <v>224</v>
      </c>
      <c r="AD900"/>
      <c r="AE900"/>
      <c r="AJ900" s="34" t="s">
        <v>4733</v>
      </c>
      <c r="AK900" s="32">
        <v>1382554.1600000001</v>
      </c>
      <c r="AL900"/>
    </row>
    <row r="901" spans="22:38" x14ac:dyDescent="0.35">
      <c r="V901" s="35" t="s">
        <v>966</v>
      </c>
      <c r="W901" s="35">
        <v>424</v>
      </c>
      <c r="AD901"/>
      <c r="AE901"/>
      <c r="AJ901" s="34" t="s">
        <v>6138</v>
      </c>
      <c r="AK901" s="32">
        <v>1454877.5399999998</v>
      </c>
      <c r="AL901"/>
    </row>
    <row r="902" spans="22:38" x14ac:dyDescent="0.35">
      <c r="V902" s="35" t="s">
        <v>2920</v>
      </c>
      <c r="W902" s="35">
        <v>244</v>
      </c>
      <c r="AD902"/>
      <c r="AE902"/>
      <c r="AJ902" s="34" t="s">
        <v>4964</v>
      </c>
      <c r="AK902" s="32">
        <v>2341359.61</v>
      </c>
      <c r="AL902"/>
    </row>
    <row r="903" spans="22:38" x14ac:dyDescent="0.35">
      <c r="V903" s="35" t="s">
        <v>4273</v>
      </c>
      <c r="W903" s="35">
        <v>434</v>
      </c>
      <c r="AD903"/>
      <c r="AE903"/>
      <c r="AJ903" s="34" t="s">
        <v>5037</v>
      </c>
      <c r="AK903" s="32">
        <v>3052283.16</v>
      </c>
      <c r="AL903"/>
    </row>
    <row r="904" spans="22:38" x14ac:dyDescent="0.35">
      <c r="V904" s="35" t="s">
        <v>2140</v>
      </c>
      <c r="W904" s="35">
        <v>402</v>
      </c>
      <c r="AD904"/>
      <c r="AE904"/>
      <c r="AJ904" s="34" t="s">
        <v>4647</v>
      </c>
      <c r="AK904" s="32">
        <v>496796.99</v>
      </c>
      <c r="AL904"/>
    </row>
    <row r="905" spans="22:38" x14ac:dyDescent="0.35">
      <c r="V905" s="35" t="s">
        <v>3090</v>
      </c>
      <c r="W905" s="35">
        <v>18</v>
      </c>
      <c r="AD905"/>
      <c r="AE905"/>
      <c r="AJ905" s="34" t="s">
        <v>4778</v>
      </c>
      <c r="AK905" s="32">
        <v>577224.64</v>
      </c>
      <c r="AL905"/>
    </row>
    <row r="906" spans="22:38" x14ac:dyDescent="0.35">
      <c r="V906" s="35" t="s">
        <v>75</v>
      </c>
      <c r="W906" s="35">
        <v>327</v>
      </c>
      <c r="AD906"/>
      <c r="AE906"/>
      <c r="AJ906" s="34" t="s">
        <v>4436</v>
      </c>
      <c r="AK906" s="32">
        <v>426674.84</v>
      </c>
      <c r="AL906"/>
    </row>
    <row r="907" spans="22:38" x14ac:dyDescent="0.35">
      <c r="V907" s="35" t="s">
        <v>2872</v>
      </c>
      <c r="W907" s="35">
        <v>39</v>
      </c>
      <c r="AD907"/>
      <c r="AE907"/>
      <c r="AJ907" s="34" t="s">
        <v>4703</v>
      </c>
      <c r="AK907" s="32">
        <v>270887.65000000002</v>
      </c>
      <c r="AL907"/>
    </row>
    <row r="908" spans="22:38" x14ac:dyDescent="0.35">
      <c r="V908" s="35" t="s">
        <v>3669</v>
      </c>
      <c r="W908" s="35">
        <v>129</v>
      </c>
      <c r="AD908"/>
      <c r="AE908"/>
      <c r="AJ908" s="34" t="s">
        <v>6035</v>
      </c>
      <c r="AK908" s="32">
        <v>888640.85999999987</v>
      </c>
      <c r="AL908"/>
    </row>
    <row r="909" spans="22:38" x14ac:dyDescent="0.35">
      <c r="V909" s="35" t="s">
        <v>480</v>
      </c>
      <c r="W909" s="35">
        <v>280</v>
      </c>
      <c r="AD909"/>
      <c r="AE909"/>
      <c r="AJ909" s="34" t="s">
        <v>6162</v>
      </c>
      <c r="AK909" s="32">
        <v>504294.24000000005</v>
      </c>
      <c r="AL909"/>
    </row>
    <row r="910" spans="22:38" x14ac:dyDescent="0.35">
      <c r="V910" s="35" t="s">
        <v>1316</v>
      </c>
      <c r="W910" s="35">
        <v>143</v>
      </c>
      <c r="AD910"/>
      <c r="AE910"/>
      <c r="AJ910" s="34" t="s">
        <v>4809</v>
      </c>
      <c r="AK910" s="32">
        <v>1472906.5</v>
      </c>
      <c r="AL910"/>
    </row>
    <row r="911" spans="22:38" x14ac:dyDescent="0.35">
      <c r="V911" s="35" t="s">
        <v>900</v>
      </c>
      <c r="W911" s="35">
        <v>89</v>
      </c>
      <c r="AD911"/>
      <c r="AE911"/>
      <c r="AJ911" s="34" t="s">
        <v>4940</v>
      </c>
      <c r="AK911" s="32">
        <v>1113049.22</v>
      </c>
      <c r="AL911"/>
    </row>
    <row r="912" spans="22:38" x14ac:dyDescent="0.35">
      <c r="V912" s="35" t="s">
        <v>4309</v>
      </c>
      <c r="W912" s="35">
        <v>137</v>
      </c>
      <c r="AD912"/>
      <c r="AE912"/>
      <c r="AJ912" s="34" t="s">
        <v>6135</v>
      </c>
      <c r="AK912" s="32">
        <v>709837.65</v>
      </c>
      <c r="AL912"/>
    </row>
    <row r="913" spans="22:38" x14ac:dyDescent="0.35">
      <c r="V913" s="35" t="s">
        <v>2518</v>
      </c>
      <c r="W913" s="35">
        <v>216</v>
      </c>
      <c r="AD913"/>
      <c r="AE913"/>
      <c r="AJ913" s="34" t="s">
        <v>4973</v>
      </c>
      <c r="AK913" s="32">
        <v>481286</v>
      </c>
      <c r="AL913"/>
    </row>
    <row r="914" spans="22:38" x14ac:dyDescent="0.35">
      <c r="V914" s="35" t="s">
        <v>1948</v>
      </c>
      <c r="W914" s="35">
        <v>200</v>
      </c>
      <c r="AD914"/>
      <c r="AE914"/>
      <c r="AJ914" s="34" t="s">
        <v>5464</v>
      </c>
      <c r="AK914" s="32">
        <v>1029700.32</v>
      </c>
      <c r="AL914"/>
    </row>
    <row r="915" spans="22:38" x14ac:dyDescent="0.35">
      <c r="V915" s="35" t="s">
        <v>1116</v>
      </c>
      <c r="W915" s="35">
        <v>160</v>
      </c>
      <c r="AD915"/>
      <c r="AE915"/>
      <c r="AJ915" s="34" t="s">
        <v>6156</v>
      </c>
      <c r="AK915" s="32">
        <v>814372.2300000001</v>
      </c>
      <c r="AL915"/>
    </row>
    <row r="916" spans="22:38" x14ac:dyDescent="0.35">
      <c r="V916" s="35" t="s">
        <v>3502</v>
      </c>
      <c r="W916" s="35">
        <v>16</v>
      </c>
      <c r="AD916"/>
      <c r="AE916"/>
      <c r="AJ916" s="34" t="s">
        <v>6093</v>
      </c>
      <c r="AK916" s="32">
        <v>60935.399999999994</v>
      </c>
      <c r="AL916"/>
    </row>
    <row r="917" spans="22:38" x14ac:dyDescent="0.35">
      <c r="V917" s="35" t="s">
        <v>769</v>
      </c>
      <c r="W917" s="35">
        <v>220</v>
      </c>
      <c r="AD917"/>
      <c r="AE917"/>
      <c r="AJ917" s="34" t="s">
        <v>6013</v>
      </c>
      <c r="AK917" s="32">
        <v>1486841.46</v>
      </c>
      <c r="AL917"/>
    </row>
    <row r="918" spans="22:38" x14ac:dyDescent="0.35">
      <c r="V918" s="35" t="s">
        <v>3933</v>
      </c>
      <c r="W918" s="35">
        <v>468</v>
      </c>
      <c r="AD918"/>
      <c r="AE918"/>
      <c r="AJ918" s="34" t="s">
        <v>5765</v>
      </c>
      <c r="AK918" s="32">
        <v>162697.54</v>
      </c>
      <c r="AL918"/>
    </row>
    <row r="919" spans="22:38" x14ac:dyDescent="0.35">
      <c r="V919" s="35" t="s">
        <v>2970</v>
      </c>
      <c r="W919" s="35">
        <v>315</v>
      </c>
      <c r="AD919"/>
      <c r="AE919"/>
      <c r="AJ919" s="34" t="s">
        <v>5096</v>
      </c>
      <c r="AK919" s="32">
        <v>3223481.0999999996</v>
      </c>
      <c r="AL919"/>
    </row>
    <row r="920" spans="22:38" x14ac:dyDescent="0.35">
      <c r="V920" s="35" t="s">
        <v>4282</v>
      </c>
      <c r="W920" s="35">
        <v>430</v>
      </c>
      <c r="AD920"/>
      <c r="AE920"/>
      <c r="AJ920" s="34" t="s">
        <v>5166</v>
      </c>
      <c r="AK920" s="32">
        <v>1031430.2000000001</v>
      </c>
      <c r="AL920"/>
    </row>
    <row r="921" spans="22:38" x14ac:dyDescent="0.35">
      <c r="V921" s="35" t="s">
        <v>394</v>
      </c>
      <c r="W921" s="35">
        <v>207</v>
      </c>
      <c r="AD921"/>
      <c r="AE921"/>
      <c r="AJ921" s="34" t="s">
        <v>5686</v>
      </c>
      <c r="AK921" s="32">
        <v>573418.67000000004</v>
      </c>
      <c r="AL921"/>
    </row>
    <row r="922" spans="22:38" x14ac:dyDescent="0.35">
      <c r="V922" s="35" t="s">
        <v>2841</v>
      </c>
      <c r="W922" s="35">
        <v>442</v>
      </c>
      <c r="AD922"/>
      <c r="AE922"/>
      <c r="AJ922" s="34" t="s">
        <v>4824</v>
      </c>
      <c r="AK922" s="32">
        <v>1898039.54</v>
      </c>
      <c r="AL922"/>
    </row>
    <row r="923" spans="22:38" x14ac:dyDescent="0.35">
      <c r="V923" s="35" t="s">
        <v>1923</v>
      </c>
      <c r="W923" s="35">
        <v>411</v>
      </c>
      <c r="AD923"/>
      <c r="AE923"/>
      <c r="AJ923" s="34" t="s">
        <v>5897</v>
      </c>
      <c r="AK923" s="32">
        <v>45078.95</v>
      </c>
      <c r="AL923"/>
    </row>
    <row r="924" spans="22:38" x14ac:dyDescent="0.35">
      <c r="V924" s="35" t="s">
        <v>2057</v>
      </c>
      <c r="W924" s="35">
        <v>283</v>
      </c>
      <c r="AD924"/>
      <c r="AE924"/>
      <c r="AJ924" s="34" t="s">
        <v>4434</v>
      </c>
      <c r="AK924" s="32">
        <v>957767.58000000007</v>
      </c>
      <c r="AL924"/>
    </row>
    <row r="925" spans="22:38" x14ac:dyDescent="0.35">
      <c r="V925" s="35" t="s">
        <v>2952</v>
      </c>
      <c r="W925" s="35">
        <v>116</v>
      </c>
      <c r="AD925"/>
      <c r="AE925"/>
      <c r="AJ925" s="34" t="s">
        <v>6207</v>
      </c>
      <c r="AK925" s="32">
        <v>106131.72</v>
      </c>
      <c r="AL925"/>
    </row>
    <row r="926" spans="22:38" x14ac:dyDescent="0.35">
      <c r="V926" s="35" t="s">
        <v>78</v>
      </c>
      <c r="W926" s="35">
        <v>417</v>
      </c>
      <c r="AD926"/>
      <c r="AE926"/>
      <c r="AJ926" s="34" t="s">
        <v>5458</v>
      </c>
      <c r="AK926" s="32">
        <v>1401299.99</v>
      </c>
      <c r="AL926"/>
    </row>
    <row r="927" spans="22:38" x14ac:dyDescent="0.35">
      <c r="V927" s="35" t="s">
        <v>3376</v>
      </c>
      <c r="W927" s="35">
        <v>113</v>
      </c>
      <c r="AD927"/>
      <c r="AE927"/>
      <c r="AJ927" s="34" t="s">
        <v>4607</v>
      </c>
      <c r="AK927" s="32">
        <v>526411.07999999996</v>
      </c>
      <c r="AL927"/>
    </row>
    <row r="928" spans="22:38" x14ac:dyDescent="0.35">
      <c r="V928" s="35" t="s">
        <v>2360</v>
      </c>
      <c r="W928" s="35">
        <v>397</v>
      </c>
      <c r="AD928"/>
      <c r="AE928"/>
      <c r="AJ928" s="34" t="s">
        <v>4817</v>
      </c>
      <c r="AK928" s="32">
        <v>329684.17</v>
      </c>
      <c r="AL928"/>
    </row>
    <row r="929" spans="22:38" x14ac:dyDescent="0.35">
      <c r="V929" s="35" t="s">
        <v>545</v>
      </c>
      <c r="W929" s="35">
        <v>19</v>
      </c>
      <c r="AD929"/>
      <c r="AE929"/>
      <c r="AJ929" s="34" t="s">
        <v>6028</v>
      </c>
      <c r="AK929" s="32">
        <v>228962</v>
      </c>
      <c r="AL929"/>
    </row>
    <row r="930" spans="22:38" x14ac:dyDescent="0.35">
      <c r="V930" s="35" t="s">
        <v>2949</v>
      </c>
      <c r="W930" s="35">
        <v>404</v>
      </c>
      <c r="AD930"/>
      <c r="AE930"/>
      <c r="AJ930" s="34" t="s">
        <v>6037</v>
      </c>
      <c r="AK930" s="32">
        <v>780793.27</v>
      </c>
      <c r="AL930"/>
    </row>
    <row r="931" spans="22:38" x14ac:dyDescent="0.35">
      <c r="V931" s="35" t="s">
        <v>2738</v>
      </c>
      <c r="W931" s="35">
        <v>479</v>
      </c>
      <c r="AD931"/>
      <c r="AE931"/>
      <c r="AJ931" s="34" t="s">
        <v>5259</v>
      </c>
      <c r="AK931" s="32">
        <v>22181.119999999999</v>
      </c>
      <c r="AL931"/>
    </row>
    <row r="932" spans="22:38" x14ac:dyDescent="0.35">
      <c r="V932" s="35" t="s">
        <v>3738</v>
      </c>
      <c r="W932" s="35">
        <v>429</v>
      </c>
      <c r="AD932"/>
      <c r="AE932"/>
      <c r="AJ932" s="34" t="s">
        <v>4562</v>
      </c>
      <c r="AK932" s="32">
        <v>244451.13</v>
      </c>
      <c r="AL932"/>
    </row>
    <row r="933" spans="22:38" x14ac:dyDescent="0.35">
      <c r="V933" s="35" t="s">
        <v>1586</v>
      </c>
      <c r="W933" s="35">
        <v>154</v>
      </c>
      <c r="AD933"/>
      <c r="AE933"/>
      <c r="AJ933" s="34" t="s">
        <v>6146</v>
      </c>
      <c r="AK933" s="32">
        <v>214145.4</v>
      </c>
      <c r="AL933"/>
    </row>
    <row r="934" spans="22:38" x14ac:dyDescent="0.35">
      <c r="V934" s="35" t="s">
        <v>3723</v>
      </c>
      <c r="W934" s="35">
        <v>235</v>
      </c>
      <c r="AD934"/>
      <c r="AE934"/>
      <c r="AJ934" s="34" t="s">
        <v>6091</v>
      </c>
      <c r="AK934" s="32">
        <v>715369.62</v>
      </c>
      <c r="AL934"/>
    </row>
    <row r="935" spans="22:38" x14ac:dyDescent="0.35">
      <c r="V935" s="35" t="s">
        <v>1322</v>
      </c>
      <c r="W935" s="35">
        <v>45</v>
      </c>
      <c r="AD935"/>
      <c r="AE935"/>
      <c r="AJ935" s="34" t="s">
        <v>5486</v>
      </c>
      <c r="AK935" s="32">
        <v>1563707.9</v>
      </c>
      <c r="AL935"/>
    </row>
    <row r="936" spans="22:38" x14ac:dyDescent="0.35">
      <c r="V936" s="35" t="s">
        <v>2776</v>
      </c>
      <c r="W936" s="35">
        <v>455</v>
      </c>
      <c r="AD936"/>
      <c r="AE936"/>
      <c r="AJ936" s="34" t="s">
        <v>5805</v>
      </c>
      <c r="AK936" s="32">
        <v>1254267.6099999999</v>
      </c>
      <c r="AL936"/>
    </row>
    <row r="937" spans="22:38" x14ac:dyDescent="0.35">
      <c r="V937" s="35" t="s">
        <v>3574</v>
      </c>
      <c r="W937" s="35">
        <v>293</v>
      </c>
      <c r="AD937"/>
      <c r="AE937"/>
      <c r="AJ937" s="34" t="s">
        <v>5953</v>
      </c>
      <c r="AK937" s="32">
        <v>724543.15</v>
      </c>
      <c r="AL937"/>
    </row>
    <row r="938" spans="22:38" x14ac:dyDescent="0.35">
      <c r="V938" s="35" t="s">
        <v>796</v>
      </c>
      <c r="W938" s="35">
        <v>16</v>
      </c>
      <c r="AD938"/>
      <c r="AE938"/>
      <c r="AJ938" s="34" t="s">
        <v>5204</v>
      </c>
      <c r="AK938" s="32">
        <v>1429567.21</v>
      </c>
      <c r="AL938"/>
    </row>
    <row r="939" spans="22:38" x14ac:dyDescent="0.35">
      <c r="V939" s="35" t="s">
        <v>188</v>
      </c>
      <c r="W939" s="35">
        <v>41</v>
      </c>
      <c r="AD939"/>
      <c r="AE939"/>
      <c r="AJ939" s="34" t="s">
        <v>5647</v>
      </c>
      <c r="AK939" s="32">
        <v>637684.59</v>
      </c>
      <c r="AL939"/>
    </row>
    <row r="940" spans="22:38" x14ac:dyDescent="0.35">
      <c r="V940" s="35" t="s">
        <v>1362</v>
      </c>
      <c r="W940" s="35">
        <v>151</v>
      </c>
      <c r="AD940"/>
      <c r="AE940"/>
      <c r="AJ940" s="34" t="s">
        <v>5115</v>
      </c>
      <c r="AK940" s="32">
        <v>106924.79999999999</v>
      </c>
      <c r="AL940"/>
    </row>
    <row r="941" spans="22:38" x14ac:dyDescent="0.35">
      <c r="V941" s="35" t="s">
        <v>427</v>
      </c>
      <c r="W941" s="35">
        <v>347</v>
      </c>
      <c r="AD941"/>
      <c r="AE941"/>
      <c r="AJ941" s="34" t="s">
        <v>5232</v>
      </c>
      <c r="AK941" s="32">
        <v>95389.759999999995</v>
      </c>
      <c r="AL941"/>
    </row>
    <row r="942" spans="22:38" x14ac:dyDescent="0.35">
      <c r="V942" s="35" t="s">
        <v>1346</v>
      </c>
      <c r="W942" s="35">
        <v>453</v>
      </c>
      <c r="AD942"/>
      <c r="AE942"/>
      <c r="AJ942" s="34" t="s">
        <v>4585</v>
      </c>
      <c r="AK942" s="32">
        <v>1870054.74</v>
      </c>
      <c r="AL942"/>
    </row>
    <row r="943" spans="22:38" x14ac:dyDescent="0.35">
      <c r="V943" s="35" t="s">
        <v>2302</v>
      </c>
      <c r="W943" s="35">
        <v>233</v>
      </c>
      <c r="AD943"/>
      <c r="AE943"/>
      <c r="AJ943" s="34" t="s">
        <v>5842</v>
      </c>
      <c r="AK943" s="32">
        <v>1006492.7</v>
      </c>
      <c r="AL943"/>
    </row>
    <row r="944" spans="22:38" x14ac:dyDescent="0.35">
      <c r="V944" s="35" t="s">
        <v>2817</v>
      </c>
      <c r="W944" s="35">
        <v>5</v>
      </c>
      <c r="AD944"/>
      <c r="AE944"/>
      <c r="AJ944" s="34" t="s">
        <v>5479</v>
      </c>
      <c r="AK944" s="32">
        <v>161767.99</v>
      </c>
      <c r="AL944"/>
    </row>
    <row r="945" spans="22:38" x14ac:dyDescent="0.35">
      <c r="V945" s="35" t="s">
        <v>3038</v>
      </c>
      <c r="W945" s="35">
        <v>92</v>
      </c>
      <c r="AD945"/>
      <c r="AE945"/>
      <c r="AJ945" s="34" t="s">
        <v>5929</v>
      </c>
      <c r="AK945" s="32">
        <v>1536040.37</v>
      </c>
      <c r="AL945"/>
    </row>
    <row r="946" spans="22:38" x14ac:dyDescent="0.35">
      <c r="V946" s="35" t="s">
        <v>2900</v>
      </c>
      <c r="W946" s="35">
        <v>390</v>
      </c>
      <c r="AD946"/>
      <c r="AE946"/>
      <c r="AJ946" s="34" t="s">
        <v>5105</v>
      </c>
      <c r="AK946" s="32">
        <v>407849.31</v>
      </c>
      <c r="AL946"/>
    </row>
    <row r="947" spans="22:38" x14ac:dyDescent="0.35">
      <c r="V947" s="35" t="s">
        <v>2642</v>
      </c>
      <c r="W947" s="35">
        <v>440</v>
      </c>
      <c r="AD947"/>
      <c r="AE947"/>
      <c r="AJ947" s="34" t="s">
        <v>6171</v>
      </c>
      <c r="AK947" s="32">
        <v>1602888.21</v>
      </c>
      <c r="AL947"/>
    </row>
    <row r="948" spans="22:38" x14ac:dyDescent="0.35">
      <c r="V948" s="35" t="s">
        <v>2305</v>
      </c>
      <c r="W948" s="35">
        <v>58</v>
      </c>
      <c r="AD948"/>
      <c r="AE948"/>
      <c r="AJ948" s="34" t="s">
        <v>5427</v>
      </c>
      <c r="AK948" s="32">
        <v>1983223.2000000002</v>
      </c>
      <c r="AL948"/>
    </row>
    <row r="949" spans="22:38" x14ac:dyDescent="0.35">
      <c r="V949" s="35" t="s">
        <v>1443</v>
      </c>
      <c r="W949" s="35">
        <v>392</v>
      </c>
      <c r="AD949"/>
      <c r="AE949"/>
      <c r="AJ949" s="34" t="s">
        <v>5884</v>
      </c>
      <c r="AK949" s="32">
        <v>127064.67</v>
      </c>
      <c r="AL949"/>
    </row>
    <row r="950" spans="22:38" x14ac:dyDescent="0.35">
      <c r="V950" s="35" t="s">
        <v>1033</v>
      </c>
      <c r="W950" s="35">
        <v>313</v>
      </c>
      <c r="AD950"/>
      <c r="AE950"/>
      <c r="AJ950" s="34" t="s">
        <v>5448</v>
      </c>
      <c r="AK950" s="32">
        <v>905399.25</v>
      </c>
      <c r="AL950"/>
    </row>
    <row r="951" spans="22:38" x14ac:dyDescent="0.35">
      <c r="V951" s="35" t="s">
        <v>349</v>
      </c>
      <c r="W951" s="35">
        <v>234</v>
      </c>
      <c r="AD951"/>
      <c r="AE951"/>
      <c r="AJ951" s="34" t="s">
        <v>6069</v>
      </c>
      <c r="AK951" s="32">
        <v>737541.44000000006</v>
      </c>
      <c r="AL951"/>
    </row>
    <row r="952" spans="22:38" x14ac:dyDescent="0.35">
      <c r="V952" s="35" t="s">
        <v>3155</v>
      </c>
      <c r="W952" s="35">
        <v>132</v>
      </c>
      <c r="AD952"/>
      <c r="AE952"/>
      <c r="AJ952" s="34" t="s">
        <v>4944</v>
      </c>
      <c r="AK952" s="32">
        <v>395204.04</v>
      </c>
      <c r="AL952"/>
    </row>
    <row r="953" spans="22:38" x14ac:dyDescent="0.35">
      <c r="V953" s="35" t="s">
        <v>1484</v>
      </c>
      <c r="W953" s="35">
        <v>218</v>
      </c>
      <c r="AD953"/>
      <c r="AE953"/>
      <c r="AJ953" s="34" t="s">
        <v>5228</v>
      </c>
      <c r="AK953" s="32">
        <v>348069.05</v>
      </c>
      <c r="AL953"/>
    </row>
    <row r="954" spans="22:38" x14ac:dyDescent="0.35">
      <c r="V954" s="35" t="s">
        <v>4164</v>
      </c>
      <c r="W954" s="35">
        <v>126</v>
      </c>
      <c r="AD954"/>
      <c r="AE954"/>
      <c r="AJ954" s="34" t="s">
        <v>5687</v>
      </c>
      <c r="AK954" s="32">
        <v>15866.759999999998</v>
      </c>
      <c r="AL954"/>
    </row>
    <row r="955" spans="22:38" x14ac:dyDescent="0.35">
      <c r="V955" s="35" t="s">
        <v>813</v>
      </c>
      <c r="W955" s="35">
        <v>189</v>
      </c>
      <c r="AD955"/>
      <c r="AE955"/>
      <c r="AJ955" s="34" t="s">
        <v>6048</v>
      </c>
      <c r="AK955" s="32">
        <v>1050419.44</v>
      </c>
      <c r="AL955"/>
    </row>
    <row r="956" spans="22:38" x14ac:dyDescent="0.35">
      <c r="V956" s="35" t="s">
        <v>2343</v>
      </c>
      <c r="W956" s="35">
        <v>346</v>
      </c>
      <c r="AD956"/>
      <c r="AE956"/>
      <c r="AJ956" s="34" t="s">
        <v>5336</v>
      </c>
      <c r="AK956" s="32">
        <v>454377.98999999993</v>
      </c>
      <c r="AL956"/>
    </row>
    <row r="957" spans="22:38" x14ac:dyDescent="0.35">
      <c r="V957" s="35" t="s">
        <v>895</v>
      </c>
      <c r="W957" s="35">
        <v>476</v>
      </c>
      <c r="AD957"/>
      <c r="AE957"/>
      <c r="AJ957" s="34" t="s">
        <v>4622</v>
      </c>
      <c r="AK957" s="32">
        <v>1259014.8599999999</v>
      </c>
      <c r="AL957"/>
    </row>
    <row r="958" spans="22:38" x14ac:dyDescent="0.35">
      <c r="V958" s="35" t="s">
        <v>3214</v>
      </c>
      <c r="W958" s="35">
        <v>499</v>
      </c>
      <c r="AD958"/>
      <c r="AE958"/>
      <c r="AJ958" s="34" t="s">
        <v>5706</v>
      </c>
      <c r="AK958" s="32">
        <v>2067480.5499999998</v>
      </c>
      <c r="AL958"/>
    </row>
    <row r="959" spans="22:38" x14ac:dyDescent="0.35">
      <c r="V959" s="35" t="s">
        <v>3036</v>
      </c>
      <c r="W959" s="35">
        <v>151</v>
      </c>
      <c r="AD959"/>
      <c r="AE959"/>
      <c r="AJ959" s="34" t="s">
        <v>5637</v>
      </c>
      <c r="AK959" s="32">
        <v>1969797.2499999998</v>
      </c>
      <c r="AL959"/>
    </row>
    <row r="960" spans="22:38" x14ac:dyDescent="0.35">
      <c r="V960" s="35" t="s">
        <v>1406</v>
      </c>
      <c r="W960" s="35">
        <v>234</v>
      </c>
      <c r="AD960"/>
      <c r="AE960"/>
      <c r="AJ960" s="34" t="s">
        <v>5053</v>
      </c>
      <c r="AK960" s="32">
        <v>1420329.3399999999</v>
      </c>
      <c r="AL960"/>
    </row>
    <row r="961" spans="22:38" x14ac:dyDescent="0.35">
      <c r="V961" s="35" t="s">
        <v>1081</v>
      </c>
      <c r="W961" s="35">
        <v>266</v>
      </c>
      <c r="AD961"/>
      <c r="AE961"/>
      <c r="AJ961" s="34" t="s">
        <v>4679</v>
      </c>
      <c r="AK961" s="32">
        <v>829185.09</v>
      </c>
      <c r="AL961"/>
    </row>
    <row r="962" spans="22:38" x14ac:dyDescent="0.35">
      <c r="V962" s="35" t="s">
        <v>2724</v>
      </c>
      <c r="W962" s="35">
        <v>385</v>
      </c>
      <c r="AD962"/>
      <c r="AE962"/>
      <c r="AJ962" s="34" t="s">
        <v>4654</v>
      </c>
      <c r="AK962" s="32">
        <v>1113506.3400000001</v>
      </c>
      <c r="AL962"/>
    </row>
    <row r="963" spans="22:38" x14ac:dyDescent="0.35">
      <c r="V963" s="35" t="s">
        <v>2929</v>
      </c>
      <c r="W963" s="35">
        <v>14</v>
      </c>
      <c r="AD963"/>
      <c r="AE963"/>
      <c r="AJ963" s="34" t="s">
        <v>5855</v>
      </c>
      <c r="AK963" s="32">
        <v>908885.22</v>
      </c>
      <c r="AL963"/>
    </row>
    <row r="964" spans="22:38" x14ac:dyDescent="0.35">
      <c r="V964" s="35" t="s">
        <v>3228</v>
      </c>
      <c r="W964" s="35">
        <v>49</v>
      </c>
      <c r="AD964"/>
      <c r="AE964"/>
      <c r="AJ964" s="34" t="s">
        <v>5513</v>
      </c>
      <c r="AK964" s="32">
        <v>1597170.0499999998</v>
      </c>
      <c r="AL964"/>
    </row>
    <row r="965" spans="22:38" x14ac:dyDescent="0.35">
      <c r="V965" s="35" t="s">
        <v>1332</v>
      </c>
      <c r="W965" s="35">
        <v>105</v>
      </c>
      <c r="AD965"/>
      <c r="AE965"/>
      <c r="AJ965" s="34" t="s">
        <v>4572</v>
      </c>
      <c r="AK965" s="32">
        <v>1574166.81</v>
      </c>
      <c r="AL965"/>
    </row>
    <row r="966" spans="22:38" x14ac:dyDescent="0.35">
      <c r="V966" s="45" t="s">
        <v>1115</v>
      </c>
      <c r="W966" s="35">
        <v>689</v>
      </c>
      <c r="AD966"/>
      <c r="AE966"/>
      <c r="AJ966" s="34" t="s">
        <v>4749</v>
      </c>
      <c r="AK966" s="32">
        <v>1178804.9099999999</v>
      </c>
      <c r="AL966"/>
    </row>
    <row r="967" spans="22:38" x14ac:dyDescent="0.35">
      <c r="V967" s="35" t="s">
        <v>937</v>
      </c>
      <c r="W967" s="35">
        <v>307</v>
      </c>
      <c r="AD967"/>
      <c r="AE967"/>
      <c r="AJ967" s="34" t="s">
        <v>6286</v>
      </c>
      <c r="AK967" s="32">
        <v>45846.759999999995</v>
      </c>
      <c r="AL967"/>
    </row>
    <row r="968" spans="22:38" x14ac:dyDescent="0.35">
      <c r="V968" s="35" t="s">
        <v>1646</v>
      </c>
      <c r="W968" s="35">
        <v>469</v>
      </c>
      <c r="AD968"/>
      <c r="AE968"/>
      <c r="AJ968" s="34" t="s">
        <v>4392</v>
      </c>
      <c r="AK968" s="32">
        <v>1399694.6700000002</v>
      </c>
      <c r="AL968"/>
    </row>
    <row r="969" spans="22:38" x14ac:dyDescent="0.35">
      <c r="V969" s="35" t="s">
        <v>2215</v>
      </c>
      <c r="W969" s="35">
        <v>332</v>
      </c>
      <c r="AD969"/>
      <c r="AE969"/>
      <c r="AJ969" s="34" t="s">
        <v>5811</v>
      </c>
      <c r="AK969" s="32">
        <v>443664.48</v>
      </c>
      <c r="AL969"/>
    </row>
    <row r="970" spans="22:38" x14ac:dyDescent="0.35">
      <c r="V970" s="35" t="s">
        <v>2820</v>
      </c>
      <c r="W970" s="35">
        <v>5</v>
      </c>
      <c r="AD970"/>
      <c r="AE970"/>
      <c r="AJ970" s="34" t="s">
        <v>5044</v>
      </c>
      <c r="AK970" s="32">
        <v>1437830.56</v>
      </c>
      <c r="AL970"/>
    </row>
    <row r="971" spans="22:38" x14ac:dyDescent="0.35">
      <c r="V971" s="35" t="s">
        <v>825</v>
      </c>
      <c r="W971" s="35">
        <v>495</v>
      </c>
      <c r="AD971"/>
      <c r="AE971"/>
      <c r="AJ971" s="34" t="s">
        <v>6284</v>
      </c>
      <c r="AK971" s="32">
        <v>237610.80000000002</v>
      </c>
      <c r="AL971"/>
    </row>
    <row r="972" spans="22:38" x14ac:dyDescent="0.35">
      <c r="V972" s="35" t="s">
        <v>743</v>
      </c>
      <c r="W972" s="35">
        <v>424</v>
      </c>
      <c r="AD972"/>
      <c r="AE972"/>
      <c r="AJ972" s="34" t="s">
        <v>4714</v>
      </c>
      <c r="AK972" s="32">
        <v>1749665.08</v>
      </c>
      <c r="AL972"/>
    </row>
    <row r="973" spans="22:38" x14ac:dyDescent="0.35">
      <c r="V973" s="35" t="s">
        <v>946</v>
      </c>
      <c r="W973" s="35">
        <v>144</v>
      </c>
      <c r="AD973"/>
      <c r="AE973"/>
      <c r="AJ973" s="34" t="s">
        <v>4997</v>
      </c>
      <c r="AK973" s="32">
        <v>345393.99</v>
      </c>
      <c r="AL973"/>
    </row>
    <row r="974" spans="22:38" x14ac:dyDescent="0.35">
      <c r="V974" s="35" t="s">
        <v>3805</v>
      </c>
      <c r="W974" s="35">
        <v>374</v>
      </c>
      <c r="AD974"/>
      <c r="AE974"/>
      <c r="AJ974" s="34" t="s">
        <v>4674</v>
      </c>
      <c r="AK974" s="32">
        <v>1141056.8</v>
      </c>
      <c r="AL974"/>
    </row>
    <row r="975" spans="22:38" x14ac:dyDescent="0.35">
      <c r="V975" s="35" t="s">
        <v>1056</v>
      </c>
      <c r="W975" s="35">
        <v>497</v>
      </c>
      <c r="AD975"/>
      <c r="AE975"/>
      <c r="AJ975" s="34" t="s">
        <v>5540</v>
      </c>
      <c r="AK975" s="32">
        <v>922892.16000000015</v>
      </c>
      <c r="AL975"/>
    </row>
    <row r="976" spans="22:38" x14ac:dyDescent="0.35">
      <c r="V976" s="35" t="s">
        <v>2205</v>
      </c>
      <c r="W976" s="35">
        <v>105</v>
      </c>
      <c r="AD976"/>
      <c r="AE976"/>
      <c r="AJ976" s="34" t="s">
        <v>5868</v>
      </c>
      <c r="AK976" s="32">
        <v>92485.440000000002</v>
      </c>
      <c r="AL976"/>
    </row>
    <row r="977" spans="22:38" x14ac:dyDescent="0.35">
      <c r="V977" s="35" t="s">
        <v>2329</v>
      </c>
      <c r="W977" s="35">
        <v>30</v>
      </c>
      <c r="AD977"/>
      <c r="AE977"/>
      <c r="AJ977" s="34" t="s">
        <v>4949</v>
      </c>
      <c r="AK977" s="32">
        <v>1066450.4000000001</v>
      </c>
      <c r="AL977"/>
    </row>
    <row r="978" spans="22:38" x14ac:dyDescent="0.35">
      <c r="V978" s="35" t="s">
        <v>2850</v>
      </c>
      <c r="W978" s="35">
        <v>129</v>
      </c>
      <c r="AD978"/>
      <c r="AE978"/>
      <c r="AJ978" s="34" t="s">
        <v>4819</v>
      </c>
      <c r="AK978" s="32">
        <v>1734019.49</v>
      </c>
      <c r="AL978"/>
    </row>
    <row r="979" spans="22:38" x14ac:dyDescent="0.35">
      <c r="V979" s="35" t="s">
        <v>3353</v>
      </c>
      <c r="W979" s="35">
        <v>313</v>
      </c>
      <c r="AD979"/>
      <c r="AE979"/>
      <c r="AJ979" s="34" t="s">
        <v>4896</v>
      </c>
      <c r="AK979" s="32">
        <v>218772.41000000003</v>
      </c>
      <c r="AL979"/>
    </row>
    <row r="980" spans="22:38" x14ac:dyDescent="0.35">
      <c r="V980" s="35" t="s">
        <v>1205</v>
      </c>
      <c r="W980" s="35">
        <v>324</v>
      </c>
      <c r="AD980"/>
      <c r="AE980"/>
      <c r="AJ980" s="34" t="s">
        <v>4805</v>
      </c>
      <c r="AK980" s="32">
        <v>1766863.75</v>
      </c>
      <c r="AL980"/>
    </row>
    <row r="981" spans="22:38" x14ac:dyDescent="0.35">
      <c r="V981" s="35" t="s">
        <v>3391</v>
      </c>
      <c r="W981" s="35">
        <v>290</v>
      </c>
      <c r="AD981"/>
      <c r="AE981"/>
      <c r="AJ981" s="34" t="s">
        <v>4576</v>
      </c>
      <c r="AK981" s="32">
        <v>932255.66000000015</v>
      </c>
      <c r="AL981"/>
    </row>
    <row r="982" spans="22:38" x14ac:dyDescent="0.35">
      <c r="V982" s="35" t="s">
        <v>1860</v>
      </c>
      <c r="W982" s="35">
        <v>282</v>
      </c>
      <c r="AD982"/>
      <c r="AE982"/>
      <c r="AJ982" s="34" t="s">
        <v>6268</v>
      </c>
      <c r="AK982" s="32">
        <v>1261362.2</v>
      </c>
      <c r="AL982"/>
    </row>
    <row r="983" spans="22:38" x14ac:dyDescent="0.35">
      <c r="V983" s="35" t="s">
        <v>1496</v>
      </c>
      <c r="W983" s="35">
        <v>463</v>
      </c>
      <c r="AD983"/>
      <c r="AE983"/>
      <c r="AJ983" s="34" t="s">
        <v>6087</v>
      </c>
      <c r="AK983" s="32">
        <v>1149862.92</v>
      </c>
      <c r="AL983"/>
    </row>
    <row r="984" spans="22:38" x14ac:dyDescent="0.35">
      <c r="V984" s="35" t="s">
        <v>1227</v>
      </c>
      <c r="W984" s="35">
        <v>263</v>
      </c>
      <c r="AD984"/>
      <c r="AE984"/>
      <c r="AJ984" s="34" t="s">
        <v>5691</v>
      </c>
      <c r="AK984" s="32">
        <v>9333.81</v>
      </c>
      <c r="AL984"/>
    </row>
    <row r="985" spans="22:38" x14ac:dyDescent="0.35">
      <c r="V985" s="35" t="s">
        <v>1807</v>
      </c>
      <c r="W985" s="35">
        <v>481</v>
      </c>
      <c r="AD985"/>
      <c r="AE985"/>
      <c r="AJ985" s="34" t="s">
        <v>5790</v>
      </c>
      <c r="AK985" s="32">
        <v>8295.9699999999993</v>
      </c>
      <c r="AL985"/>
    </row>
    <row r="986" spans="22:38" x14ac:dyDescent="0.35">
      <c r="V986" s="35" t="s">
        <v>3162</v>
      </c>
      <c r="W986" s="35">
        <v>38</v>
      </c>
      <c r="AD986"/>
      <c r="AE986"/>
      <c r="AJ986" s="34" t="s">
        <v>4637</v>
      </c>
      <c r="AK986" s="32">
        <v>1085431.47</v>
      </c>
      <c r="AL986"/>
    </row>
    <row r="987" spans="22:38" x14ac:dyDescent="0.35">
      <c r="V987" s="35" t="s">
        <v>176</v>
      </c>
      <c r="W987" s="35">
        <v>440</v>
      </c>
      <c r="AD987"/>
      <c r="AE987"/>
      <c r="AJ987" s="34" t="s">
        <v>5880</v>
      </c>
      <c r="AK987" s="32">
        <v>1025397.4500000001</v>
      </c>
      <c r="AL987"/>
    </row>
    <row r="988" spans="22:38" x14ac:dyDescent="0.35">
      <c r="V988" s="35" t="s">
        <v>3889</v>
      </c>
      <c r="W988" s="35">
        <v>445</v>
      </c>
      <c r="AD988"/>
      <c r="AE988"/>
      <c r="AJ988" s="34" t="s">
        <v>5521</v>
      </c>
      <c r="AK988" s="32">
        <v>534691.91</v>
      </c>
      <c r="AL988"/>
    </row>
    <row r="989" spans="22:38" x14ac:dyDescent="0.35">
      <c r="V989" s="35" t="s">
        <v>213</v>
      </c>
      <c r="W989" s="35">
        <v>280</v>
      </c>
      <c r="AD989"/>
      <c r="AE989"/>
      <c r="AJ989" s="34" t="s">
        <v>6190</v>
      </c>
      <c r="AK989" s="32">
        <v>139273.60000000001</v>
      </c>
      <c r="AL989"/>
    </row>
    <row r="990" spans="22:38" x14ac:dyDescent="0.35">
      <c r="V990" s="35" t="s">
        <v>1405</v>
      </c>
      <c r="W990" s="35">
        <v>342</v>
      </c>
      <c r="AD990"/>
      <c r="AE990"/>
      <c r="AJ990" s="34" t="s">
        <v>4478</v>
      </c>
      <c r="AK990" s="32">
        <v>1531855.8199999998</v>
      </c>
      <c r="AL990"/>
    </row>
    <row r="991" spans="22:38" x14ac:dyDescent="0.35">
      <c r="V991" s="35" t="s">
        <v>1186</v>
      </c>
      <c r="W991" s="35">
        <v>96</v>
      </c>
      <c r="AD991"/>
      <c r="AE991"/>
      <c r="AJ991" s="34" t="s">
        <v>5814</v>
      </c>
      <c r="AK991" s="32">
        <v>2363338.19</v>
      </c>
      <c r="AL991"/>
    </row>
    <row r="992" spans="22:38" x14ac:dyDescent="0.35">
      <c r="V992" s="35" t="s">
        <v>3588</v>
      </c>
      <c r="W992" s="35">
        <v>113</v>
      </c>
      <c r="AD992"/>
      <c r="AE992"/>
      <c r="AJ992" s="34" t="s">
        <v>5879</v>
      </c>
      <c r="AK992" s="32">
        <v>560952.41</v>
      </c>
      <c r="AL992"/>
    </row>
    <row r="993" spans="22:38" x14ac:dyDescent="0.35">
      <c r="V993" s="35" t="s">
        <v>275</v>
      </c>
      <c r="W993" s="35">
        <v>89</v>
      </c>
      <c r="AD993"/>
      <c r="AE993"/>
      <c r="AJ993" s="34" t="s">
        <v>5498</v>
      </c>
      <c r="AK993" s="32">
        <v>947952.63</v>
      </c>
      <c r="AL993"/>
    </row>
    <row r="994" spans="22:38" x14ac:dyDescent="0.35">
      <c r="V994" s="35" t="s">
        <v>3789</v>
      </c>
      <c r="W994" s="35">
        <v>299</v>
      </c>
      <c r="AD994"/>
      <c r="AE994"/>
      <c r="AJ994" s="34" t="s">
        <v>5022</v>
      </c>
      <c r="AK994" s="32">
        <v>85263.01999999999</v>
      </c>
      <c r="AL994"/>
    </row>
    <row r="995" spans="22:38" x14ac:dyDescent="0.35">
      <c r="V995" s="35" t="s">
        <v>723</v>
      </c>
      <c r="W995" s="35">
        <v>202</v>
      </c>
      <c r="AD995"/>
      <c r="AE995"/>
      <c r="AJ995" s="34" t="s">
        <v>5726</v>
      </c>
      <c r="AK995" s="32">
        <v>560139.15</v>
      </c>
      <c r="AL995"/>
    </row>
    <row r="996" spans="22:38" x14ac:dyDescent="0.35">
      <c r="V996" s="35" t="s">
        <v>3670</v>
      </c>
      <c r="W996" s="35">
        <v>30</v>
      </c>
      <c r="AD996"/>
      <c r="AE996"/>
      <c r="AJ996" s="34" t="s">
        <v>6263</v>
      </c>
      <c r="AK996" s="32">
        <v>185902.92</v>
      </c>
      <c r="AL996"/>
    </row>
    <row r="997" spans="22:38" x14ac:dyDescent="0.35">
      <c r="V997" s="35" t="s">
        <v>335</v>
      </c>
      <c r="W997" s="35">
        <v>590</v>
      </c>
      <c r="AD997"/>
      <c r="AE997"/>
      <c r="AJ997" s="34" t="s">
        <v>5041</v>
      </c>
      <c r="AK997" s="32">
        <v>691202.27</v>
      </c>
      <c r="AL997"/>
    </row>
    <row r="998" spans="22:38" x14ac:dyDescent="0.35">
      <c r="V998" s="35" t="s">
        <v>4240</v>
      </c>
      <c r="W998" s="35">
        <v>165</v>
      </c>
      <c r="AD998"/>
      <c r="AE998"/>
      <c r="AJ998" s="34" t="s">
        <v>4866</v>
      </c>
      <c r="AK998" s="32">
        <v>1840518.81</v>
      </c>
      <c r="AL998"/>
    </row>
    <row r="999" spans="22:38" x14ac:dyDescent="0.35">
      <c r="V999" s="35" t="s">
        <v>3956</v>
      </c>
      <c r="W999" s="35">
        <v>308</v>
      </c>
      <c r="AD999"/>
      <c r="AE999"/>
      <c r="AJ999" s="34" t="s">
        <v>5634</v>
      </c>
      <c r="AK999" s="32">
        <v>923333.54999999993</v>
      </c>
      <c r="AL999"/>
    </row>
    <row r="1000" spans="22:38" x14ac:dyDescent="0.35">
      <c r="V1000" s="35" t="s">
        <v>2540</v>
      </c>
      <c r="W1000" s="35">
        <v>371</v>
      </c>
      <c r="AD1000"/>
      <c r="AE1000"/>
      <c r="AJ1000" s="34" t="s">
        <v>5998</v>
      </c>
      <c r="AK1000" s="32">
        <v>291072.57</v>
      </c>
      <c r="AL1000"/>
    </row>
    <row r="1001" spans="22:38" x14ac:dyDescent="0.35">
      <c r="V1001" s="35" t="s">
        <v>1420</v>
      </c>
      <c r="W1001" s="35">
        <v>334</v>
      </c>
      <c r="AD1001"/>
      <c r="AE1001"/>
      <c r="AJ1001" s="34" t="s">
        <v>6264</v>
      </c>
      <c r="AK1001" s="32">
        <v>558195</v>
      </c>
      <c r="AL1001"/>
    </row>
    <row r="1002" spans="22:38" x14ac:dyDescent="0.35">
      <c r="V1002" s="35" t="s">
        <v>3781</v>
      </c>
      <c r="W1002" s="35">
        <v>487</v>
      </c>
      <c r="AD1002"/>
      <c r="AE1002"/>
      <c r="AJ1002" s="34" t="s">
        <v>5050</v>
      </c>
      <c r="AK1002" s="32">
        <v>867312.11999999988</v>
      </c>
      <c r="AL1002"/>
    </row>
    <row r="1003" spans="22:38" x14ac:dyDescent="0.35">
      <c r="V1003" s="35" t="s">
        <v>3711</v>
      </c>
      <c r="W1003" s="35">
        <v>209</v>
      </c>
      <c r="AD1003"/>
      <c r="AE1003"/>
      <c r="AJ1003" s="34" t="s">
        <v>4608</v>
      </c>
      <c r="AK1003" s="32">
        <v>1702664.92</v>
      </c>
      <c r="AL1003"/>
    </row>
    <row r="1004" spans="22:38" x14ac:dyDescent="0.35">
      <c r="V1004" s="35" t="s">
        <v>4151</v>
      </c>
      <c r="W1004" s="35">
        <v>108</v>
      </c>
      <c r="AD1004"/>
      <c r="AE1004"/>
      <c r="AJ1004" s="34" t="s">
        <v>4604</v>
      </c>
      <c r="AK1004" s="32">
        <v>1934866.06</v>
      </c>
      <c r="AL1004"/>
    </row>
    <row r="1005" spans="22:38" x14ac:dyDescent="0.35">
      <c r="V1005" s="35" t="s">
        <v>3467</v>
      </c>
      <c r="W1005" s="35">
        <v>80</v>
      </c>
      <c r="AD1005"/>
      <c r="AE1005"/>
      <c r="AJ1005" s="34" t="s">
        <v>4823</v>
      </c>
      <c r="AK1005" s="32">
        <v>70301.8</v>
      </c>
      <c r="AL1005"/>
    </row>
    <row r="1006" spans="22:38" x14ac:dyDescent="0.35">
      <c r="V1006" s="35" t="s">
        <v>1845</v>
      </c>
      <c r="W1006" s="35">
        <v>161</v>
      </c>
      <c r="AD1006"/>
      <c r="AE1006"/>
      <c r="AJ1006" s="34" t="s">
        <v>4457</v>
      </c>
      <c r="AK1006" s="32">
        <v>2640317.16</v>
      </c>
      <c r="AL1006"/>
    </row>
    <row r="1007" spans="22:38" x14ac:dyDescent="0.35">
      <c r="V1007" s="35" t="s">
        <v>2855</v>
      </c>
      <c r="W1007" s="35">
        <v>354</v>
      </c>
      <c r="AD1007"/>
      <c r="AE1007"/>
      <c r="AJ1007" s="34" t="s">
        <v>5802</v>
      </c>
      <c r="AK1007" s="32">
        <v>2446447.7999999998</v>
      </c>
      <c r="AL1007"/>
    </row>
    <row r="1008" spans="22:38" x14ac:dyDescent="0.35">
      <c r="V1008" s="35" t="s">
        <v>2706</v>
      </c>
      <c r="W1008" s="35">
        <v>11</v>
      </c>
      <c r="AD1008"/>
      <c r="AE1008"/>
      <c r="AJ1008" s="34" t="s">
        <v>6023</v>
      </c>
      <c r="AK1008" s="32">
        <v>229292.5</v>
      </c>
      <c r="AL1008"/>
    </row>
    <row r="1009" spans="22:38" x14ac:dyDescent="0.35">
      <c r="V1009" s="35" t="s">
        <v>3164</v>
      </c>
      <c r="W1009" s="35">
        <v>359</v>
      </c>
      <c r="AD1009"/>
      <c r="AE1009"/>
      <c r="AJ1009" s="34" t="s">
        <v>4644</v>
      </c>
      <c r="AK1009" s="32">
        <v>5089299.9399999995</v>
      </c>
      <c r="AL1009"/>
    </row>
    <row r="1010" spans="22:38" x14ac:dyDescent="0.35">
      <c r="V1010" s="35" t="s">
        <v>3097</v>
      </c>
      <c r="W1010" s="35">
        <v>369</v>
      </c>
      <c r="AD1010"/>
      <c r="AE1010"/>
      <c r="AJ1010" s="34" t="s">
        <v>5964</v>
      </c>
      <c r="AK1010" s="32">
        <v>1909600.08</v>
      </c>
      <c r="AL1010"/>
    </row>
    <row r="1011" spans="22:38" x14ac:dyDescent="0.35">
      <c r="V1011" s="35" t="s">
        <v>4111</v>
      </c>
      <c r="W1011" s="35">
        <v>53</v>
      </c>
      <c r="AD1011"/>
      <c r="AE1011"/>
      <c r="AJ1011" s="34" t="s">
        <v>6158</v>
      </c>
      <c r="AK1011" s="32">
        <v>86175.950000000012</v>
      </c>
      <c r="AL1011"/>
    </row>
    <row r="1012" spans="22:38" x14ac:dyDescent="0.35">
      <c r="V1012" s="35" t="s">
        <v>403</v>
      </c>
      <c r="W1012" s="35">
        <v>239</v>
      </c>
      <c r="AD1012"/>
      <c r="AE1012"/>
      <c r="AJ1012" s="34" t="s">
        <v>5655</v>
      </c>
      <c r="AK1012" s="32">
        <v>1425325.6</v>
      </c>
      <c r="AL1012"/>
    </row>
    <row r="1013" spans="22:38" x14ac:dyDescent="0.35">
      <c r="V1013" s="35" t="s">
        <v>638</v>
      </c>
      <c r="W1013" s="35">
        <v>219</v>
      </c>
      <c r="AD1013"/>
      <c r="AE1013"/>
      <c r="AJ1013" s="34" t="s">
        <v>4527</v>
      </c>
      <c r="AK1013" s="32">
        <v>1032270.65</v>
      </c>
      <c r="AL1013"/>
    </row>
    <row r="1014" spans="22:38" x14ac:dyDescent="0.35">
      <c r="V1014" s="35" t="s">
        <v>1049</v>
      </c>
      <c r="W1014" s="35">
        <v>59</v>
      </c>
      <c r="AD1014"/>
      <c r="AE1014"/>
      <c r="AJ1014" s="34" t="s">
        <v>6053</v>
      </c>
      <c r="AK1014" s="32">
        <v>301358.39999999997</v>
      </c>
      <c r="AL1014"/>
    </row>
    <row r="1015" spans="22:38" x14ac:dyDescent="0.35">
      <c r="V1015" s="35" t="s">
        <v>3485</v>
      </c>
      <c r="W1015" s="35">
        <v>343</v>
      </c>
      <c r="AD1015"/>
      <c r="AE1015"/>
      <c r="AJ1015" s="34" t="s">
        <v>5727</v>
      </c>
      <c r="AK1015" s="32">
        <v>270856.59999999998</v>
      </c>
      <c r="AL1015"/>
    </row>
    <row r="1016" spans="22:38" x14ac:dyDescent="0.35">
      <c r="V1016" s="35" t="s">
        <v>584</v>
      </c>
      <c r="W1016" s="35">
        <v>471</v>
      </c>
      <c r="AD1016"/>
      <c r="AE1016"/>
      <c r="AJ1016" s="34" t="s">
        <v>4443</v>
      </c>
      <c r="AK1016" s="32">
        <v>292694</v>
      </c>
      <c r="AL1016"/>
    </row>
    <row r="1017" spans="22:38" x14ac:dyDescent="0.35">
      <c r="V1017" s="35" t="s">
        <v>4010</v>
      </c>
      <c r="W1017" s="35">
        <v>499</v>
      </c>
      <c r="AD1017"/>
      <c r="AE1017"/>
      <c r="AJ1017" s="34" t="s">
        <v>4755</v>
      </c>
      <c r="AK1017" s="32">
        <v>405881.27999999997</v>
      </c>
      <c r="AL1017"/>
    </row>
    <row r="1018" spans="22:38" x14ac:dyDescent="0.35">
      <c r="V1018" s="35" t="s">
        <v>1624</v>
      </c>
      <c r="W1018" s="35">
        <v>347</v>
      </c>
      <c r="AD1018"/>
      <c r="AE1018"/>
      <c r="AJ1018" s="34" t="s">
        <v>5829</v>
      </c>
      <c r="AK1018" s="32">
        <v>156512.72999999998</v>
      </c>
      <c r="AL1018"/>
    </row>
    <row r="1019" spans="22:38" x14ac:dyDescent="0.35">
      <c r="V1019" s="35" t="s">
        <v>1180</v>
      </c>
      <c r="W1019" s="35">
        <v>45</v>
      </c>
      <c r="AD1019"/>
      <c r="AE1019"/>
      <c r="AJ1019" s="34" t="s">
        <v>5791</v>
      </c>
      <c r="AK1019" s="32">
        <v>699179.4</v>
      </c>
      <c r="AL1019"/>
    </row>
    <row r="1020" spans="22:38" x14ac:dyDescent="0.35">
      <c r="V1020" s="35" t="s">
        <v>548</v>
      </c>
      <c r="W1020" s="35">
        <v>140</v>
      </c>
      <c r="AD1020"/>
      <c r="AE1020"/>
      <c r="AJ1020" s="34" t="s">
        <v>4494</v>
      </c>
      <c r="AK1020" s="32">
        <v>2342035.62</v>
      </c>
      <c r="AL1020"/>
    </row>
    <row r="1021" spans="22:38" x14ac:dyDescent="0.35">
      <c r="V1021" s="35" t="s">
        <v>1251</v>
      </c>
      <c r="W1021" s="35">
        <v>214</v>
      </c>
      <c r="AD1021"/>
      <c r="AE1021"/>
      <c r="AJ1021" s="34" t="s">
        <v>4776</v>
      </c>
      <c r="AK1021" s="32">
        <v>1070019.08</v>
      </c>
      <c r="AL1021"/>
    </row>
    <row r="1022" spans="22:38" x14ac:dyDescent="0.35">
      <c r="V1022" s="35" t="s">
        <v>3375</v>
      </c>
      <c r="W1022" s="35">
        <v>73</v>
      </c>
      <c r="AD1022"/>
      <c r="AE1022"/>
      <c r="AJ1022" s="34" t="s">
        <v>5627</v>
      </c>
      <c r="AK1022" s="32">
        <v>305145.60000000003</v>
      </c>
      <c r="AL1022"/>
    </row>
    <row r="1023" spans="22:38" x14ac:dyDescent="0.35">
      <c r="V1023" s="35" t="s">
        <v>1532</v>
      </c>
      <c r="W1023" s="35">
        <v>113</v>
      </c>
      <c r="AD1023"/>
      <c r="AE1023"/>
      <c r="AJ1023" s="34" t="s">
        <v>4566</v>
      </c>
      <c r="AK1023" s="32">
        <v>559621.98</v>
      </c>
      <c r="AL1023"/>
    </row>
    <row r="1024" spans="22:38" x14ac:dyDescent="0.35">
      <c r="V1024" s="35" t="s">
        <v>3701</v>
      </c>
      <c r="W1024" s="35">
        <v>106</v>
      </c>
      <c r="AD1024"/>
      <c r="AE1024"/>
      <c r="AJ1024" s="34" t="s">
        <v>4449</v>
      </c>
      <c r="AK1024" s="32">
        <v>229178.16</v>
      </c>
      <c r="AL1024"/>
    </row>
    <row r="1025" spans="22:38" x14ac:dyDescent="0.35">
      <c r="V1025" s="35" t="s">
        <v>4188</v>
      </c>
      <c r="W1025" s="35">
        <v>452</v>
      </c>
      <c r="AD1025"/>
      <c r="AE1025"/>
      <c r="AJ1025" s="34" t="s">
        <v>4856</v>
      </c>
      <c r="AK1025" s="32">
        <v>1487835.3</v>
      </c>
      <c r="AL1025"/>
    </row>
    <row r="1026" spans="22:38" x14ac:dyDescent="0.35">
      <c r="V1026" s="35" t="s">
        <v>669</v>
      </c>
      <c r="W1026" s="35">
        <v>360</v>
      </c>
      <c r="AD1026"/>
      <c r="AE1026"/>
      <c r="AJ1026" s="34" t="s">
        <v>5517</v>
      </c>
      <c r="AK1026" s="32">
        <v>1786887.2800000003</v>
      </c>
      <c r="AL1026"/>
    </row>
    <row r="1027" spans="22:38" x14ac:dyDescent="0.35">
      <c r="V1027" s="35" t="s">
        <v>1916</v>
      </c>
      <c r="W1027" s="35">
        <v>472</v>
      </c>
      <c r="AD1027"/>
      <c r="AE1027"/>
      <c r="AJ1027" s="34" t="s">
        <v>5968</v>
      </c>
      <c r="AK1027" s="32">
        <v>534228.75000000012</v>
      </c>
      <c r="AL1027"/>
    </row>
    <row r="1028" spans="22:38" x14ac:dyDescent="0.35">
      <c r="V1028" s="35" t="s">
        <v>4163</v>
      </c>
      <c r="W1028" s="35">
        <v>247</v>
      </c>
      <c r="AD1028"/>
      <c r="AE1028"/>
      <c r="AJ1028" s="34" t="s">
        <v>4960</v>
      </c>
      <c r="AK1028" s="32">
        <v>74947.5</v>
      </c>
      <c r="AL1028"/>
    </row>
    <row r="1029" spans="22:38" x14ac:dyDescent="0.35">
      <c r="V1029" s="35" t="s">
        <v>1755</v>
      </c>
      <c r="W1029" s="35">
        <v>272</v>
      </c>
      <c r="AD1029"/>
      <c r="AE1029"/>
      <c r="AJ1029" s="34" t="s">
        <v>5035</v>
      </c>
      <c r="AK1029" s="32">
        <v>1050295.77</v>
      </c>
      <c r="AL1029"/>
    </row>
    <row r="1030" spans="22:38" x14ac:dyDescent="0.35">
      <c r="V1030" s="35" t="s">
        <v>4225</v>
      </c>
      <c r="W1030" s="35">
        <v>314</v>
      </c>
      <c r="AD1030"/>
      <c r="AE1030"/>
      <c r="AJ1030" s="34" t="s">
        <v>5328</v>
      </c>
      <c r="AK1030" s="32">
        <v>977392.47</v>
      </c>
      <c r="AL1030"/>
    </row>
    <row r="1031" spans="22:38" x14ac:dyDescent="0.35">
      <c r="V1031" s="35" t="s">
        <v>1237</v>
      </c>
      <c r="W1031" s="35">
        <v>307</v>
      </c>
      <c r="AD1031"/>
      <c r="AE1031"/>
      <c r="AJ1031" s="34" t="s">
        <v>4467</v>
      </c>
      <c r="AK1031" s="32">
        <v>672729.75</v>
      </c>
      <c r="AL1031"/>
    </row>
    <row r="1032" spans="22:38" x14ac:dyDescent="0.35">
      <c r="V1032" s="35" t="s">
        <v>564</v>
      </c>
      <c r="W1032" s="35">
        <v>406</v>
      </c>
      <c r="AD1032"/>
      <c r="AE1032"/>
      <c r="AJ1032" s="34" t="s">
        <v>5941</v>
      </c>
      <c r="AK1032" s="32">
        <v>110782.75</v>
      </c>
      <c r="AL1032"/>
    </row>
    <row r="1033" spans="22:38" x14ac:dyDescent="0.35">
      <c r="V1033" s="35" t="s">
        <v>2548</v>
      </c>
      <c r="W1033" s="35">
        <v>268</v>
      </c>
      <c r="AD1033"/>
      <c r="AE1033"/>
      <c r="AJ1033" s="34" t="s">
        <v>5308</v>
      </c>
      <c r="AK1033" s="32">
        <v>54839.62</v>
      </c>
      <c r="AL1033"/>
    </row>
    <row r="1034" spans="22:38" x14ac:dyDescent="0.35">
      <c r="V1034" s="35" t="s">
        <v>1617</v>
      </c>
      <c r="W1034" s="35">
        <v>220</v>
      </c>
      <c r="AD1034"/>
      <c r="AE1034"/>
      <c r="AJ1034" s="34" t="s">
        <v>5543</v>
      </c>
      <c r="AK1034" s="32">
        <v>1087361.77</v>
      </c>
      <c r="AL1034"/>
    </row>
    <row r="1035" spans="22:38" x14ac:dyDescent="0.35">
      <c r="V1035" s="35" t="s">
        <v>696</v>
      </c>
      <c r="W1035" s="35">
        <v>165</v>
      </c>
      <c r="AD1035"/>
      <c r="AE1035"/>
      <c r="AJ1035" s="34" t="s">
        <v>4387</v>
      </c>
      <c r="AK1035" s="32">
        <v>2058453.1799999997</v>
      </c>
      <c r="AL1035"/>
    </row>
    <row r="1036" spans="22:38" x14ac:dyDescent="0.35">
      <c r="V1036" s="35" t="s">
        <v>1565</v>
      </c>
      <c r="W1036" s="35">
        <v>479</v>
      </c>
      <c r="AJ1036" s="34" t="s">
        <v>6105</v>
      </c>
      <c r="AK1036" s="32">
        <v>1064267.2</v>
      </c>
      <c r="AL1036"/>
    </row>
    <row r="1037" spans="22:38" x14ac:dyDescent="0.35">
      <c r="V1037" s="35" t="s">
        <v>1567</v>
      </c>
      <c r="W1037" s="35">
        <v>191</v>
      </c>
      <c r="AJ1037" s="34" t="s">
        <v>5245</v>
      </c>
      <c r="AK1037" s="32">
        <v>2064333.36</v>
      </c>
      <c r="AL1037"/>
    </row>
    <row r="1038" spans="22:38" x14ac:dyDescent="0.35">
      <c r="V1038" s="35" t="s">
        <v>205</v>
      </c>
      <c r="W1038" s="35">
        <v>244</v>
      </c>
      <c r="AJ1038" s="34" t="s">
        <v>5329</v>
      </c>
      <c r="AK1038" s="32">
        <v>2092659.5</v>
      </c>
      <c r="AL1038"/>
    </row>
    <row r="1039" spans="22:38" x14ac:dyDescent="0.35">
      <c r="V1039" s="35" t="s">
        <v>3705</v>
      </c>
      <c r="W1039" s="35">
        <v>36</v>
      </c>
      <c r="AJ1039" s="34" t="s">
        <v>5016</v>
      </c>
      <c r="AK1039" s="32">
        <v>1657165.7800000003</v>
      </c>
      <c r="AL1039"/>
    </row>
    <row r="1040" spans="22:38" x14ac:dyDescent="0.35">
      <c r="V1040" s="35" t="s">
        <v>2255</v>
      </c>
      <c r="W1040" s="35">
        <v>177</v>
      </c>
      <c r="AJ1040" s="34" t="s">
        <v>5676</v>
      </c>
      <c r="AK1040" s="32">
        <v>372656.14</v>
      </c>
      <c r="AL1040"/>
    </row>
    <row r="1041" spans="22:38" x14ac:dyDescent="0.35">
      <c r="V1041" s="35" t="s">
        <v>2341</v>
      </c>
      <c r="W1041" s="35">
        <v>98</v>
      </c>
      <c r="AJ1041" s="34" t="s">
        <v>6211</v>
      </c>
      <c r="AK1041" s="32">
        <v>985653.5</v>
      </c>
      <c r="AL1041"/>
    </row>
    <row r="1042" spans="22:38" x14ac:dyDescent="0.35">
      <c r="V1042" s="35" t="s">
        <v>4258</v>
      </c>
      <c r="W1042" s="35">
        <v>354</v>
      </c>
      <c r="AJ1042" s="34" t="s">
        <v>5940</v>
      </c>
      <c r="AK1042" s="32">
        <v>368257.89</v>
      </c>
      <c r="AL1042"/>
    </row>
    <row r="1043" spans="22:38" x14ac:dyDescent="0.35">
      <c r="V1043" s="35" t="s">
        <v>4224</v>
      </c>
      <c r="W1043" s="35">
        <v>154</v>
      </c>
      <c r="AJ1043" s="34" t="s">
        <v>5928</v>
      </c>
      <c r="AK1043" s="32">
        <v>894070.48</v>
      </c>
      <c r="AL1043"/>
    </row>
    <row r="1044" spans="22:38" x14ac:dyDescent="0.35">
      <c r="V1044" s="35" t="s">
        <v>199</v>
      </c>
      <c r="W1044" s="35">
        <v>226</v>
      </c>
      <c r="AJ1044" s="34" t="s">
        <v>4838</v>
      </c>
      <c r="AK1044" s="32">
        <v>1652503.3699999999</v>
      </c>
      <c r="AL1044"/>
    </row>
    <row r="1045" spans="22:38" x14ac:dyDescent="0.35">
      <c r="V1045" s="35" t="s">
        <v>3745</v>
      </c>
      <c r="W1045" s="35">
        <v>136</v>
      </c>
      <c r="AJ1045" s="34" t="s">
        <v>4928</v>
      </c>
      <c r="AK1045" s="32">
        <v>834084</v>
      </c>
      <c r="AL1045"/>
    </row>
    <row r="1046" spans="22:38" x14ac:dyDescent="0.35">
      <c r="V1046" s="35" t="s">
        <v>3343</v>
      </c>
      <c r="W1046" s="35">
        <v>400</v>
      </c>
      <c r="AJ1046" s="34" t="s">
        <v>5461</v>
      </c>
      <c r="AK1046" s="32">
        <v>1139226.6599999999</v>
      </c>
      <c r="AL1046"/>
    </row>
    <row r="1047" spans="22:38" x14ac:dyDescent="0.35">
      <c r="V1047" s="35" t="s">
        <v>1197</v>
      </c>
      <c r="W1047" s="35">
        <v>201</v>
      </c>
      <c r="AJ1047" s="34" t="s">
        <v>6137</v>
      </c>
      <c r="AK1047" s="32">
        <v>645202.76</v>
      </c>
      <c r="AL1047"/>
    </row>
    <row r="1048" spans="22:38" x14ac:dyDescent="0.35">
      <c r="V1048" s="35" t="s">
        <v>2174</v>
      </c>
      <c r="W1048" s="35">
        <v>407</v>
      </c>
      <c r="AJ1048" s="34" t="s">
        <v>4763</v>
      </c>
      <c r="AK1048" s="32">
        <v>942277.04999999993</v>
      </c>
      <c r="AL1048"/>
    </row>
    <row r="1049" spans="22:38" x14ac:dyDescent="0.35">
      <c r="V1049" s="35" t="s">
        <v>3086</v>
      </c>
      <c r="W1049" s="35">
        <v>47</v>
      </c>
      <c r="AJ1049" s="34" t="s">
        <v>4720</v>
      </c>
      <c r="AK1049" s="32">
        <v>922538.72</v>
      </c>
      <c r="AL1049"/>
    </row>
    <row r="1050" spans="22:38" x14ac:dyDescent="0.35">
      <c r="V1050" s="35" t="s">
        <v>2167</v>
      </c>
      <c r="W1050" s="35">
        <v>391</v>
      </c>
      <c r="AJ1050" s="34" t="s">
        <v>4649</v>
      </c>
      <c r="AK1050" s="32">
        <v>623365.23</v>
      </c>
      <c r="AL1050"/>
    </row>
    <row r="1051" spans="22:38" x14ac:dyDescent="0.35">
      <c r="V1051" s="35" t="s">
        <v>1090</v>
      </c>
      <c r="W1051" s="35">
        <v>276</v>
      </c>
      <c r="AJ1051" s="34" t="s">
        <v>6089</v>
      </c>
      <c r="AK1051" s="32">
        <v>925016.41999999993</v>
      </c>
      <c r="AL1051"/>
    </row>
    <row r="1052" spans="22:38" x14ac:dyDescent="0.35">
      <c r="V1052" s="35" t="s">
        <v>449</v>
      </c>
      <c r="W1052" s="35">
        <v>224</v>
      </c>
      <c r="AJ1052" s="34" t="s">
        <v>4798</v>
      </c>
      <c r="AK1052" s="32">
        <v>2759365.16</v>
      </c>
      <c r="AL1052"/>
    </row>
    <row r="1053" spans="22:38" x14ac:dyDescent="0.35">
      <c r="V1053" s="35" t="s">
        <v>2020</v>
      </c>
      <c r="W1053" s="35">
        <v>437</v>
      </c>
      <c r="AJ1053" s="34" t="s">
        <v>4691</v>
      </c>
      <c r="AK1053" s="32">
        <v>1411771.6800000002</v>
      </c>
      <c r="AL1053"/>
    </row>
    <row r="1054" spans="22:38" x14ac:dyDescent="0.35">
      <c r="V1054" s="35" t="s">
        <v>3612</v>
      </c>
      <c r="W1054" s="35">
        <v>341</v>
      </c>
      <c r="AJ1054" s="34" t="s">
        <v>4627</v>
      </c>
      <c r="AK1054" s="32">
        <v>121996.95999999999</v>
      </c>
      <c r="AL1054"/>
    </row>
    <row r="1055" spans="22:38" x14ac:dyDescent="0.35">
      <c r="V1055" s="35" t="s">
        <v>2195</v>
      </c>
      <c r="W1055" s="35">
        <v>210</v>
      </c>
      <c r="AJ1055" s="34" t="s">
        <v>5546</v>
      </c>
      <c r="AK1055" s="32">
        <v>611235.08000000007</v>
      </c>
      <c r="AL1055"/>
    </row>
    <row r="1056" spans="22:38" x14ac:dyDescent="0.35">
      <c r="V1056" s="35" t="s">
        <v>2374</v>
      </c>
      <c r="W1056" s="35">
        <v>18</v>
      </c>
      <c r="AJ1056" s="34" t="s">
        <v>4795</v>
      </c>
      <c r="AK1056" s="32">
        <v>2355907.3499999996</v>
      </c>
      <c r="AL1056"/>
    </row>
    <row r="1057" spans="22:38" x14ac:dyDescent="0.35">
      <c r="V1057" s="35" t="s">
        <v>3393</v>
      </c>
      <c r="W1057" s="35">
        <v>235</v>
      </c>
      <c r="AJ1057" s="34" t="s">
        <v>6094</v>
      </c>
      <c r="AK1057" s="32">
        <v>85856.319999999992</v>
      </c>
      <c r="AL1057"/>
    </row>
    <row r="1058" spans="22:38" x14ac:dyDescent="0.35">
      <c r="V1058" s="35" t="s">
        <v>3872</v>
      </c>
      <c r="W1058" s="35">
        <v>354</v>
      </c>
      <c r="AJ1058" s="34" t="s">
        <v>4937</v>
      </c>
      <c r="AK1058" s="32">
        <v>1561166.7999999998</v>
      </c>
      <c r="AL1058"/>
    </row>
    <row r="1059" spans="22:38" x14ac:dyDescent="0.35">
      <c r="V1059" s="35" t="s">
        <v>2337</v>
      </c>
      <c r="W1059" s="35">
        <v>121</v>
      </c>
      <c r="AJ1059" s="34" t="s">
        <v>5943</v>
      </c>
      <c r="AK1059" s="32">
        <v>835869.79</v>
      </c>
      <c r="AL1059"/>
    </row>
    <row r="1060" spans="22:38" x14ac:dyDescent="0.35">
      <c r="V1060" s="35" t="s">
        <v>2932</v>
      </c>
      <c r="W1060" s="35">
        <v>25</v>
      </c>
      <c r="AJ1060" s="34" t="s">
        <v>5696</v>
      </c>
      <c r="AK1060" s="32">
        <v>62901.790000000008</v>
      </c>
      <c r="AL1060"/>
    </row>
    <row r="1061" spans="22:38" x14ac:dyDescent="0.35">
      <c r="V1061" s="35" t="s">
        <v>1211</v>
      </c>
      <c r="W1061" s="35">
        <v>246</v>
      </c>
      <c r="AJ1061" s="34" t="s">
        <v>6085</v>
      </c>
      <c r="AK1061" s="32">
        <v>198894.34999999998</v>
      </c>
      <c r="AL1061"/>
    </row>
    <row r="1062" spans="22:38" x14ac:dyDescent="0.35">
      <c r="V1062" s="35" t="s">
        <v>398</v>
      </c>
      <c r="W1062" s="35">
        <v>441</v>
      </c>
      <c r="AJ1062" s="34" t="s">
        <v>5675</v>
      </c>
      <c r="AK1062" s="32">
        <v>1295166.3199999998</v>
      </c>
      <c r="AL1062"/>
    </row>
    <row r="1063" spans="22:38" x14ac:dyDescent="0.35">
      <c r="V1063" s="35" t="s">
        <v>2019</v>
      </c>
      <c r="W1063" s="35">
        <v>296</v>
      </c>
      <c r="AJ1063" s="34" t="s">
        <v>6024</v>
      </c>
      <c r="AK1063" s="32">
        <v>749572.29</v>
      </c>
      <c r="AL1063"/>
    </row>
    <row r="1064" spans="22:38" x14ac:dyDescent="0.35">
      <c r="V1064" s="35" t="s">
        <v>4147</v>
      </c>
      <c r="W1064" s="35">
        <v>28</v>
      </c>
      <c r="AJ1064" s="34" t="s">
        <v>4840</v>
      </c>
      <c r="AK1064" s="32">
        <v>312503.84000000003</v>
      </c>
      <c r="AL1064"/>
    </row>
    <row r="1065" spans="22:38" x14ac:dyDescent="0.35">
      <c r="V1065" s="35" t="s">
        <v>2919</v>
      </c>
      <c r="W1065" s="35">
        <v>354</v>
      </c>
      <c r="AJ1065" s="34" t="s">
        <v>6040</v>
      </c>
      <c r="AK1065" s="32">
        <v>481223.75999999995</v>
      </c>
      <c r="AL1065"/>
    </row>
    <row r="1066" spans="22:38" x14ac:dyDescent="0.35">
      <c r="V1066" s="35" t="s">
        <v>2321</v>
      </c>
      <c r="W1066" s="35">
        <v>383</v>
      </c>
      <c r="AJ1066" s="34" t="s">
        <v>6128</v>
      </c>
      <c r="AK1066" s="32">
        <v>446813.4</v>
      </c>
      <c r="AL1066"/>
    </row>
    <row r="1067" spans="22:38" x14ac:dyDescent="0.35">
      <c r="V1067" s="35" t="s">
        <v>1534</v>
      </c>
      <c r="W1067" s="35">
        <v>453</v>
      </c>
      <c r="AJ1067" s="34" t="s">
        <v>4792</v>
      </c>
      <c r="AK1067" s="32">
        <v>1943813.37</v>
      </c>
      <c r="AL1067"/>
    </row>
    <row r="1068" spans="22:38" x14ac:dyDescent="0.35">
      <c r="V1068" s="35" t="s">
        <v>1897</v>
      </c>
      <c r="W1068" s="35">
        <v>21</v>
      </c>
      <c r="AJ1068" s="34" t="s">
        <v>6110</v>
      </c>
      <c r="AK1068" s="32">
        <v>1237088.2</v>
      </c>
      <c r="AL1068"/>
    </row>
    <row r="1069" spans="22:38" x14ac:dyDescent="0.35">
      <c r="V1069" s="35" t="s">
        <v>772</v>
      </c>
      <c r="W1069" s="35">
        <v>421</v>
      </c>
      <c r="AJ1069" s="34" t="s">
        <v>5600</v>
      </c>
      <c r="AK1069" s="32">
        <v>958920.32</v>
      </c>
      <c r="AL1069"/>
    </row>
    <row r="1070" spans="22:38" x14ac:dyDescent="0.35">
      <c r="V1070" s="35" t="s">
        <v>3692</v>
      </c>
      <c r="W1070" s="35">
        <v>224</v>
      </c>
      <c r="AJ1070" s="34" t="s">
        <v>5284</v>
      </c>
      <c r="AK1070" s="32">
        <v>2148500.27</v>
      </c>
      <c r="AL1070"/>
    </row>
    <row r="1071" spans="22:38" x14ac:dyDescent="0.35">
      <c r="V1071" s="35" t="s">
        <v>1576</v>
      </c>
      <c r="W1071" s="35">
        <v>347</v>
      </c>
      <c r="AJ1071" s="34" t="s">
        <v>5715</v>
      </c>
      <c r="AK1071" s="32">
        <v>4385903.4000000004</v>
      </c>
      <c r="AL1071"/>
    </row>
    <row r="1072" spans="22:38" x14ac:dyDescent="0.35">
      <c r="V1072" s="35" t="s">
        <v>2555</v>
      </c>
      <c r="W1072" s="35">
        <v>317</v>
      </c>
      <c r="AJ1072" s="34" t="s">
        <v>4894</v>
      </c>
      <c r="AK1072" s="32">
        <v>1007987.34</v>
      </c>
      <c r="AL1072"/>
    </row>
    <row r="1073" spans="22:38" x14ac:dyDescent="0.35">
      <c r="V1073" s="35" t="s">
        <v>2439</v>
      </c>
      <c r="W1073" s="35">
        <v>440</v>
      </c>
      <c r="AJ1073" s="34" t="s">
        <v>4847</v>
      </c>
      <c r="AK1073" s="32">
        <v>1105351.71</v>
      </c>
      <c r="AL1073"/>
    </row>
    <row r="1074" spans="22:38" x14ac:dyDescent="0.35">
      <c r="V1074" s="35" t="s">
        <v>2854</v>
      </c>
      <c r="W1074" s="35">
        <v>364</v>
      </c>
      <c r="AJ1074" s="34" t="s">
        <v>5072</v>
      </c>
      <c r="AK1074" s="32">
        <v>1145519.6499999999</v>
      </c>
      <c r="AL1074"/>
    </row>
    <row r="1075" spans="22:38" x14ac:dyDescent="0.35">
      <c r="V1075" s="35" t="s">
        <v>3492</v>
      </c>
      <c r="W1075" s="35">
        <v>414</v>
      </c>
      <c r="AJ1075" s="34" t="s">
        <v>5496</v>
      </c>
      <c r="AK1075" s="32">
        <v>297098.96000000002</v>
      </c>
      <c r="AL1075"/>
    </row>
    <row r="1076" spans="22:38" x14ac:dyDescent="0.35">
      <c r="V1076" s="35" t="s">
        <v>1549</v>
      </c>
      <c r="W1076" s="35">
        <v>475</v>
      </c>
      <c r="AJ1076" s="34" t="s">
        <v>4772</v>
      </c>
      <c r="AK1076" s="32">
        <v>2417451.71</v>
      </c>
      <c r="AL1076"/>
    </row>
    <row r="1077" spans="22:38" x14ac:dyDescent="0.35">
      <c r="V1077" s="35" t="s">
        <v>4146</v>
      </c>
      <c r="W1077" s="35">
        <v>176</v>
      </c>
      <c r="AJ1077" s="34" t="s">
        <v>5561</v>
      </c>
      <c r="AK1077" s="32">
        <v>585861.12</v>
      </c>
      <c r="AL1077"/>
    </row>
    <row r="1078" spans="22:38" x14ac:dyDescent="0.35">
      <c r="V1078" s="35" t="s">
        <v>4020</v>
      </c>
      <c r="W1078" s="35">
        <v>250</v>
      </c>
      <c r="AJ1078" s="34" t="s">
        <v>5758</v>
      </c>
      <c r="AK1078" s="32">
        <v>590691.55000000005</v>
      </c>
      <c r="AL1078"/>
    </row>
    <row r="1079" spans="22:38" x14ac:dyDescent="0.35">
      <c r="V1079" s="35" t="s">
        <v>522</v>
      </c>
      <c r="W1079" s="35">
        <v>347</v>
      </c>
      <c r="AJ1079" s="34" t="s">
        <v>5559</v>
      </c>
      <c r="AK1079" s="32">
        <v>345621.99</v>
      </c>
      <c r="AL1079"/>
    </row>
    <row r="1080" spans="22:38" x14ac:dyDescent="0.35">
      <c r="V1080" s="35" t="s">
        <v>2070</v>
      </c>
      <c r="W1080" s="35">
        <v>157</v>
      </c>
      <c r="AJ1080" s="34" t="s">
        <v>5832</v>
      </c>
      <c r="AK1080" s="32">
        <v>400684.32</v>
      </c>
      <c r="AL1080"/>
    </row>
    <row r="1081" spans="22:38" x14ac:dyDescent="0.35">
      <c r="V1081" s="35" t="s">
        <v>227</v>
      </c>
      <c r="W1081" s="35">
        <v>409</v>
      </c>
      <c r="AJ1081" s="34" t="s">
        <v>5565</v>
      </c>
      <c r="AK1081" s="32">
        <v>1438558.25</v>
      </c>
      <c r="AL1081"/>
    </row>
    <row r="1082" spans="22:38" x14ac:dyDescent="0.35">
      <c r="V1082" s="35" t="s">
        <v>2485</v>
      </c>
      <c r="W1082" s="35">
        <v>413</v>
      </c>
      <c r="AJ1082" s="34" t="s">
        <v>5983</v>
      </c>
      <c r="AK1082" s="32">
        <v>1160368.6000000001</v>
      </c>
      <c r="AL1082"/>
    </row>
    <row r="1083" spans="22:38" x14ac:dyDescent="0.35">
      <c r="V1083" s="35" t="s">
        <v>214</v>
      </c>
      <c r="W1083" s="35">
        <v>4</v>
      </c>
      <c r="AJ1083" s="34" t="s">
        <v>5581</v>
      </c>
      <c r="AK1083" s="32">
        <v>240184.77000000002</v>
      </c>
      <c r="AL1083"/>
    </row>
    <row r="1084" spans="22:38" x14ac:dyDescent="0.35">
      <c r="V1084" s="35" t="s">
        <v>3240</v>
      </c>
      <c r="W1084" s="35">
        <v>275</v>
      </c>
      <c r="AJ1084" s="34" t="s">
        <v>5180</v>
      </c>
      <c r="AK1084" s="32">
        <v>205963.8</v>
      </c>
      <c r="AL1084"/>
    </row>
    <row r="1085" spans="22:38" x14ac:dyDescent="0.35">
      <c r="V1085" s="35" t="s">
        <v>837</v>
      </c>
      <c r="W1085" s="35">
        <v>426</v>
      </c>
      <c r="AJ1085" s="34" t="s">
        <v>5927</v>
      </c>
      <c r="AK1085" s="32">
        <v>1490980.8</v>
      </c>
      <c r="AL1085"/>
    </row>
    <row r="1086" spans="22:38" x14ac:dyDescent="0.35">
      <c r="V1086" s="35" t="s">
        <v>3614</v>
      </c>
      <c r="W1086" s="35">
        <v>46</v>
      </c>
      <c r="AJ1086" s="34" t="s">
        <v>4889</v>
      </c>
      <c r="AK1086" s="32">
        <v>1152247.5999999999</v>
      </c>
      <c r="AL1086"/>
    </row>
    <row r="1087" spans="22:38" x14ac:dyDescent="0.35">
      <c r="V1087" s="35" t="s">
        <v>307</v>
      </c>
      <c r="W1087" s="35">
        <v>411</v>
      </c>
      <c r="AJ1087" s="34" t="s">
        <v>5215</v>
      </c>
      <c r="AK1087" s="32">
        <v>939428.64999999991</v>
      </c>
      <c r="AL1087"/>
    </row>
    <row r="1088" spans="22:38" x14ac:dyDescent="0.35">
      <c r="V1088" s="35" t="s">
        <v>1951</v>
      </c>
      <c r="W1088" s="35">
        <v>435</v>
      </c>
      <c r="AJ1088" s="34" t="s">
        <v>6124</v>
      </c>
      <c r="AK1088" s="32">
        <v>592624.98</v>
      </c>
      <c r="AL1088"/>
    </row>
    <row r="1089" spans="22:38" x14ac:dyDescent="0.35">
      <c r="V1089" s="35" t="s">
        <v>3469</v>
      </c>
      <c r="W1089" s="35">
        <v>10</v>
      </c>
      <c r="AJ1089" s="34" t="s">
        <v>4606</v>
      </c>
      <c r="AK1089" s="32">
        <v>891281.63</v>
      </c>
      <c r="AL1089"/>
    </row>
    <row r="1090" spans="22:38" x14ac:dyDescent="0.35">
      <c r="V1090" s="35" t="s">
        <v>2072</v>
      </c>
      <c r="W1090" s="35">
        <v>25</v>
      </c>
      <c r="AJ1090" s="34" t="s">
        <v>4645</v>
      </c>
      <c r="AK1090" s="32">
        <v>4271657.2699999996</v>
      </c>
      <c r="AL1090"/>
    </row>
    <row r="1091" spans="22:38" x14ac:dyDescent="0.35">
      <c r="V1091" s="35" t="s">
        <v>240</v>
      </c>
      <c r="W1091" s="35">
        <v>277</v>
      </c>
      <c r="AJ1091" s="34" t="s">
        <v>5269</v>
      </c>
      <c r="AK1091" s="32">
        <v>880233.46</v>
      </c>
      <c r="AL1091"/>
    </row>
    <row r="1092" spans="22:38" x14ac:dyDescent="0.35">
      <c r="V1092" s="35" t="s">
        <v>3227</v>
      </c>
      <c r="W1092" s="35">
        <v>484</v>
      </c>
      <c r="AJ1092" s="34" t="s">
        <v>6117</v>
      </c>
      <c r="AK1092" s="32">
        <v>796449.66999999993</v>
      </c>
      <c r="AL1092"/>
    </row>
    <row r="1093" spans="22:38" x14ac:dyDescent="0.35">
      <c r="V1093" s="35" t="s">
        <v>1541</v>
      </c>
      <c r="W1093" s="35">
        <v>294</v>
      </c>
      <c r="AJ1093" s="34" t="s">
        <v>5058</v>
      </c>
      <c r="AK1093" s="32">
        <v>1233822.1300000001</v>
      </c>
      <c r="AL1093"/>
    </row>
    <row r="1094" spans="22:38" x14ac:dyDescent="0.35">
      <c r="V1094" s="35" t="s">
        <v>3303</v>
      </c>
      <c r="W1094" s="35">
        <v>48</v>
      </c>
      <c r="AJ1094" s="34" t="s">
        <v>4486</v>
      </c>
      <c r="AK1094" s="32">
        <v>361033.47000000003</v>
      </c>
      <c r="AL1094"/>
    </row>
    <row r="1095" spans="22:38" x14ac:dyDescent="0.35">
      <c r="V1095" s="35" t="s">
        <v>4183</v>
      </c>
      <c r="W1095" s="35">
        <v>440</v>
      </c>
      <c r="AJ1095" s="34" t="s">
        <v>5314</v>
      </c>
      <c r="AK1095" s="32">
        <v>460213.51</v>
      </c>
      <c r="AL1095"/>
    </row>
    <row r="1096" spans="22:38" x14ac:dyDescent="0.35">
      <c r="V1096" s="35" t="s">
        <v>1822</v>
      </c>
      <c r="W1096" s="35">
        <v>307</v>
      </c>
      <c r="AJ1096" s="34" t="s">
        <v>5916</v>
      </c>
      <c r="AK1096" s="32">
        <v>759261.33</v>
      </c>
      <c r="AL1096"/>
    </row>
    <row r="1097" spans="22:38" x14ac:dyDescent="0.35">
      <c r="V1097" s="35" t="s">
        <v>4304</v>
      </c>
      <c r="W1097" s="35">
        <v>140</v>
      </c>
      <c r="AJ1097" s="34" t="s">
        <v>5443</v>
      </c>
      <c r="AK1097" s="32">
        <v>1765377.8599999999</v>
      </c>
      <c r="AL1097"/>
    </row>
    <row r="1098" spans="22:38" x14ac:dyDescent="0.35">
      <c r="V1098" s="35" t="s">
        <v>2249</v>
      </c>
      <c r="W1098" s="35">
        <v>223</v>
      </c>
      <c r="AJ1098" s="34" t="s">
        <v>5222</v>
      </c>
      <c r="AK1098" s="32">
        <v>593210.64</v>
      </c>
      <c r="AL1098"/>
    </row>
    <row r="1099" spans="22:38" x14ac:dyDescent="0.35">
      <c r="V1099" s="35" t="s">
        <v>3299</v>
      </c>
      <c r="W1099" s="35">
        <v>400</v>
      </c>
      <c r="AJ1099" s="34" t="s">
        <v>5667</v>
      </c>
      <c r="AK1099" s="32">
        <v>50695.82</v>
      </c>
      <c r="AL1099"/>
    </row>
    <row r="1100" spans="22:38" x14ac:dyDescent="0.35">
      <c r="V1100" s="35" t="s">
        <v>1209</v>
      </c>
      <c r="W1100" s="35">
        <v>462</v>
      </c>
      <c r="AJ1100" s="34" t="s">
        <v>6043</v>
      </c>
      <c r="AK1100" s="32">
        <v>1006562.35</v>
      </c>
      <c r="AL1100"/>
    </row>
    <row r="1101" spans="22:38" x14ac:dyDescent="0.35">
      <c r="V1101" s="35" t="s">
        <v>1482</v>
      </c>
      <c r="W1101" s="35">
        <v>24</v>
      </c>
      <c r="AJ1101" s="34" t="s">
        <v>5147</v>
      </c>
      <c r="AK1101" s="32">
        <v>975074.87999999989</v>
      </c>
      <c r="AL1101"/>
    </row>
    <row r="1102" spans="22:38" x14ac:dyDescent="0.35">
      <c r="V1102" s="35" t="s">
        <v>1900</v>
      </c>
      <c r="W1102" s="35">
        <v>226</v>
      </c>
      <c r="AJ1102" s="34" t="s">
        <v>5003</v>
      </c>
      <c r="AK1102" s="32">
        <v>197824.2</v>
      </c>
      <c r="AL1102"/>
    </row>
    <row r="1103" spans="22:38" x14ac:dyDescent="0.35">
      <c r="V1103" s="35" t="s">
        <v>2527</v>
      </c>
      <c r="W1103" s="35">
        <v>239</v>
      </c>
      <c r="AJ1103" s="34" t="s">
        <v>5472</v>
      </c>
      <c r="AK1103" s="32">
        <v>1259999.33</v>
      </c>
      <c r="AL1103"/>
    </row>
    <row r="1104" spans="22:38" x14ac:dyDescent="0.35">
      <c r="V1104" s="35" t="s">
        <v>585</v>
      </c>
      <c r="W1104" s="35">
        <v>282</v>
      </c>
      <c r="AJ1104" s="34" t="s">
        <v>5813</v>
      </c>
      <c r="AK1104" s="32">
        <v>1473908.67</v>
      </c>
      <c r="AL1104"/>
    </row>
    <row r="1105" spans="22:38" x14ac:dyDescent="0.35">
      <c r="V1105" s="35" t="s">
        <v>3231</v>
      </c>
      <c r="W1105" s="35">
        <v>398</v>
      </c>
      <c r="AJ1105" s="34" t="s">
        <v>4737</v>
      </c>
      <c r="AK1105" s="32">
        <v>1065471</v>
      </c>
      <c r="AL1105"/>
    </row>
    <row r="1106" spans="22:38" x14ac:dyDescent="0.35">
      <c r="V1106" s="35" t="s">
        <v>326</v>
      </c>
      <c r="W1106" s="35">
        <v>456</v>
      </c>
      <c r="AJ1106" s="34" t="s">
        <v>5248</v>
      </c>
      <c r="AK1106" s="32">
        <v>509007.16000000003</v>
      </c>
      <c r="AL1106"/>
    </row>
    <row r="1107" spans="22:38" x14ac:dyDescent="0.35">
      <c r="V1107" s="35" t="s">
        <v>2232</v>
      </c>
      <c r="W1107" s="35">
        <v>158</v>
      </c>
      <c r="AJ1107" s="34" t="s">
        <v>4761</v>
      </c>
      <c r="AK1107" s="32">
        <v>2181498.06</v>
      </c>
      <c r="AL1107"/>
    </row>
    <row r="1108" spans="22:38" x14ac:dyDescent="0.35">
      <c r="V1108" s="35" t="s">
        <v>3794</v>
      </c>
      <c r="W1108" s="35">
        <v>377</v>
      </c>
      <c r="AJ1108" s="34" t="s">
        <v>5372</v>
      </c>
      <c r="AK1108" s="32">
        <v>2225893.7800000003</v>
      </c>
      <c r="AL1108"/>
    </row>
    <row r="1109" spans="22:38" x14ac:dyDescent="0.35">
      <c r="V1109" s="35" t="s">
        <v>1002</v>
      </c>
      <c r="W1109" s="35">
        <v>398</v>
      </c>
      <c r="AJ1109" s="34" t="s">
        <v>5591</v>
      </c>
      <c r="AK1109" s="32">
        <v>1281062.31</v>
      </c>
      <c r="AL1109"/>
    </row>
    <row r="1110" spans="22:38" x14ac:dyDescent="0.35">
      <c r="V1110" s="35" t="s">
        <v>1201</v>
      </c>
      <c r="W1110" s="35">
        <v>431</v>
      </c>
      <c r="AJ1110" s="34" t="s">
        <v>5578</v>
      </c>
      <c r="AK1110" s="32">
        <v>318666.83999999997</v>
      </c>
      <c r="AL1110"/>
    </row>
    <row r="1111" spans="22:38" x14ac:dyDescent="0.35">
      <c r="V1111" s="35" t="s">
        <v>1547</v>
      </c>
      <c r="W1111" s="35">
        <v>178</v>
      </c>
      <c r="AJ1111" s="34" t="s">
        <v>5555</v>
      </c>
      <c r="AK1111" s="32">
        <v>521628.78</v>
      </c>
      <c r="AL1111"/>
    </row>
    <row r="1112" spans="22:38" x14ac:dyDescent="0.35">
      <c r="V1112" s="35" t="s">
        <v>3394</v>
      </c>
      <c r="W1112" s="35">
        <v>153</v>
      </c>
      <c r="AJ1112" s="34" t="s">
        <v>5531</v>
      </c>
      <c r="AK1112" s="32">
        <v>1438967.84</v>
      </c>
      <c r="AL1112"/>
    </row>
    <row r="1113" spans="22:38" x14ac:dyDescent="0.35">
      <c r="V1113" s="35" t="s">
        <v>1437</v>
      </c>
      <c r="W1113" s="35">
        <v>339</v>
      </c>
      <c r="AJ1113" s="34" t="s">
        <v>4851</v>
      </c>
      <c r="AK1113" s="32">
        <v>1788499.5099999998</v>
      </c>
      <c r="AL1113"/>
    </row>
    <row r="1114" spans="22:38" x14ac:dyDescent="0.35">
      <c r="V1114" s="35" t="s">
        <v>3799</v>
      </c>
      <c r="W1114" s="35">
        <v>365</v>
      </c>
      <c r="AJ1114" s="34" t="s">
        <v>4833</v>
      </c>
      <c r="AK1114" s="32">
        <v>1527914.97</v>
      </c>
      <c r="AL1114"/>
    </row>
    <row r="1115" spans="22:38" x14ac:dyDescent="0.35">
      <c r="V1115" s="35" t="s">
        <v>3771</v>
      </c>
      <c r="W1115" s="35">
        <v>179</v>
      </c>
      <c r="AJ1115" s="34" t="s">
        <v>5721</v>
      </c>
      <c r="AK1115" s="32">
        <v>832523.19000000006</v>
      </c>
      <c r="AL1115"/>
    </row>
    <row r="1116" spans="22:38" x14ac:dyDescent="0.35">
      <c r="V1116" s="35" t="s">
        <v>2823</v>
      </c>
      <c r="W1116" s="35">
        <v>164</v>
      </c>
      <c r="AJ1116" s="34" t="s">
        <v>6126</v>
      </c>
      <c r="AK1116" s="32">
        <v>52828.74</v>
      </c>
      <c r="AL1116"/>
    </row>
    <row r="1117" spans="22:38" x14ac:dyDescent="0.35">
      <c r="V1117" s="35" t="s">
        <v>728</v>
      </c>
      <c r="W1117" s="35">
        <v>287</v>
      </c>
      <c r="AJ1117" s="34" t="s">
        <v>4841</v>
      </c>
      <c r="AK1117" s="32">
        <v>1042199.8600000001</v>
      </c>
      <c r="AL1117"/>
    </row>
    <row r="1118" spans="22:38" x14ac:dyDescent="0.35">
      <c r="V1118" s="35" t="s">
        <v>2288</v>
      </c>
      <c r="W1118" s="35">
        <v>352</v>
      </c>
      <c r="AJ1118" s="34" t="s">
        <v>5944</v>
      </c>
      <c r="AK1118" s="32">
        <v>90297.35</v>
      </c>
      <c r="AL1118"/>
    </row>
    <row r="1119" spans="22:38" x14ac:dyDescent="0.35">
      <c r="V1119" s="35" t="s">
        <v>4075</v>
      </c>
      <c r="W1119" s="35">
        <v>340</v>
      </c>
      <c r="AJ1119" s="34" t="s">
        <v>4669</v>
      </c>
      <c r="AK1119" s="32">
        <v>998789.24</v>
      </c>
      <c r="AL1119"/>
    </row>
    <row r="1120" spans="22:38" x14ac:dyDescent="0.35">
      <c r="V1120" s="35" t="s">
        <v>1408</v>
      </c>
      <c r="W1120" s="35">
        <v>43</v>
      </c>
      <c r="AJ1120" s="34" t="s">
        <v>5057</v>
      </c>
      <c r="AK1120" s="32">
        <v>3342238.8200000003</v>
      </c>
      <c r="AL1120"/>
    </row>
    <row r="1121" spans="22:38" x14ac:dyDescent="0.35">
      <c r="V1121" s="35" t="s">
        <v>498</v>
      </c>
      <c r="W1121" s="35">
        <v>482</v>
      </c>
      <c r="AJ1121" s="34" t="s">
        <v>5289</v>
      </c>
      <c r="AK1121" s="32">
        <v>1244246.42</v>
      </c>
      <c r="AL1121"/>
    </row>
    <row r="1122" spans="22:38" x14ac:dyDescent="0.35">
      <c r="V1122" s="35" t="s">
        <v>3409</v>
      </c>
      <c r="W1122" s="35">
        <v>77</v>
      </c>
      <c r="AJ1122" s="34" t="s">
        <v>4388</v>
      </c>
      <c r="AK1122" s="32">
        <v>1611829.02</v>
      </c>
      <c r="AL1122"/>
    </row>
    <row r="1123" spans="22:38" x14ac:dyDescent="0.35">
      <c r="V1123" s="35" t="s">
        <v>1570</v>
      </c>
      <c r="W1123" s="35">
        <v>470</v>
      </c>
      <c r="AJ1123" s="34" t="s">
        <v>6041</v>
      </c>
      <c r="AK1123" s="32">
        <v>968478.08</v>
      </c>
      <c r="AL1123"/>
    </row>
    <row r="1124" spans="22:38" x14ac:dyDescent="0.35">
      <c r="V1124" s="35" t="s">
        <v>1430</v>
      </c>
      <c r="W1124" s="35">
        <v>53</v>
      </c>
      <c r="AJ1124" s="34" t="s">
        <v>4398</v>
      </c>
      <c r="AK1124" s="32">
        <v>518496.28</v>
      </c>
      <c r="AL1124"/>
    </row>
    <row r="1125" spans="22:38" x14ac:dyDescent="0.35">
      <c r="V1125" s="35" t="s">
        <v>1641</v>
      </c>
      <c r="W1125" s="35">
        <v>465</v>
      </c>
      <c r="AJ1125" s="34" t="s">
        <v>6275</v>
      </c>
      <c r="AK1125" s="32">
        <v>405898.5</v>
      </c>
      <c r="AL1125"/>
    </row>
    <row r="1126" spans="22:38" x14ac:dyDescent="0.35">
      <c r="V1126" s="35" t="s">
        <v>1381</v>
      </c>
      <c r="W1126" s="35">
        <v>291</v>
      </c>
      <c r="AJ1126" s="34" t="s">
        <v>4686</v>
      </c>
      <c r="AK1126" s="32">
        <v>426334.19</v>
      </c>
      <c r="AL1126"/>
    </row>
    <row r="1127" spans="22:38" x14ac:dyDescent="0.35">
      <c r="V1127" s="35" t="s">
        <v>3415</v>
      </c>
      <c r="W1127" s="35">
        <v>322</v>
      </c>
      <c r="AJ1127" s="34" t="s">
        <v>4665</v>
      </c>
      <c r="AK1127" s="32">
        <v>1741576.4300000002</v>
      </c>
      <c r="AL1127"/>
    </row>
    <row r="1128" spans="22:38" x14ac:dyDescent="0.35">
      <c r="V1128" s="35" t="s">
        <v>2887</v>
      </c>
      <c r="W1128" s="35">
        <v>346</v>
      </c>
      <c r="AJ1128" s="34" t="s">
        <v>5027</v>
      </c>
      <c r="AK1128" s="32">
        <v>1390454.47</v>
      </c>
      <c r="AL1128"/>
    </row>
    <row r="1129" spans="22:38" x14ac:dyDescent="0.35">
      <c r="V1129" s="35" t="s">
        <v>3914</v>
      </c>
      <c r="W1129" s="35">
        <v>429</v>
      </c>
      <c r="AJ1129" s="34" t="s">
        <v>5097</v>
      </c>
      <c r="AK1129" s="32">
        <v>406298.67</v>
      </c>
      <c r="AL1129"/>
    </row>
    <row r="1130" spans="22:38" x14ac:dyDescent="0.35">
      <c r="V1130" s="35" t="s">
        <v>99</v>
      </c>
      <c r="W1130" s="35">
        <v>491</v>
      </c>
      <c r="AJ1130" s="34" t="s">
        <v>5356</v>
      </c>
      <c r="AK1130" s="32">
        <v>884653.9</v>
      </c>
      <c r="AL1130"/>
    </row>
    <row r="1131" spans="22:38" x14ac:dyDescent="0.35">
      <c r="V1131" s="35" t="s">
        <v>1682</v>
      </c>
      <c r="W1131" s="35">
        <v>55</v>
      </c>
      <c r="AJ1131" s="34" t="s">
        <v>5685</v>
      </c>
      <c r="AK1131" s="32">
        <v>744783.94000000006</v>
      </c>
      <c r="AL1131"/>
    </row>
    <row r="1132" spans="22:38" x14ac:dyDescent="0.35">
      <c r="V1132" s="35" t="s">
        <v>892</v>
      </c>
      <c r="W1132" s="35">
        <v>334</v>
      </c>
      <c r="AJ1132" s="34" t="s">
        <v>5862</v>
      </c>
      <c r="AK1132" s="32">
        <v>495377.79</v>
      </c>
      <c r="AL1132"/>
    </row>
    <row r="1133" spans="22:38" x14ac:dyDescent="0.35">
      <c r="V1133" s="35" t="s">
        <v>762</v>
      </c>
      <c r="W1133" s="35">
        <v>26</v>
      </c>
      <c r="AJ1133" s="34" t="s">
        <v>5737</v>
      </c>
      <c r="AK1133" s="32">
        <v>822213.97</v>
      </c>
      <c r="AL1133"/>
    </row>
    <row r="1134" spans="22:38" x14ac:dyDescent="0.35">
      <c r="V1134" s="35" t="s">
        <v>1684</v>
      </c>
      <c r="W1134" s="35">
        <v>214</v>
      </c>
      <c r="AJ1134" s="34" t="s">
        <v>4667</v>
      </c>
      <c r="AK1134" s="32">
        <v>2022417.3599999999</v>
      </c>
      <c r="AL1134"/>
    </row>
    <row r="1135" spans="22:38" x14ac:dyDescent="0.35">
      <c r="V1135" s="35" t="s">
        <v>3721</v>
      </c>
      <c r="W1135" s="35">
        <v>449</v>
      </c>
      <c r="AJ1135" s="34" t="s">
        <v>5218</v>
      </c>
      <c r="AK1135" s="32">
        <v>242233.19999999998</v>
      </c>
      <c r="AL1135"/>
    </row>
    <row r="1136" spans="22:38" x14ac:dyDescent="0.35">
      <c r="V1136" s="35" t="s">
        <v>3726</v>
      </c>
      <c r="W1136" s="35">
        <v>387</v>
      </c>
      <c r="AJ1136" s="34" t="s">
        <v>5214</v>
      </c>
      <c r="AK1136" s="32">
        <v>80378.880000000005</v>
      </c>
      <c r="AL1136"/>
    </row>
    <row r="1137" spans="22:38" x14ac:dyDescent="0.35">
      <c r="V1137" s="35" t="s">
        <v>1493</v>
      </c>
      <c r="W1137" s="35">
        <v>322</v>
      </c>
      <c r="AJ1137" s="34" t="s">
        <v>4718</v>
      </c>
      <c r="AK1137" s="32">
        <v>2266286.77</v>
      </c>
      <c r="AL1137"/>
    </row>
    <row r="1138" spans="22:38" x14ac:dyDescent="0.35">
      <c r="V1138" s="35" t="s">
        <v>1422</v>
      </c>
      <c r="W1138" s="35">
        <v>61</v>
      </c>
      <c r="AJ1138" s="34" t="s">
        <v>6046</v>
      </c>
      <c r="AK1138" s="32">
        <v>745020</v>
      </c>
      <c r="AL1138"/>
    </row>
    <row r="1139" spans="22:38" x14ac:dyDescent="0.35">
      <c r="V1139" s="35" t="s">
        <v>288</v>
      </c>
      <c r="W1139" s="35">
        <v>200</v>
      </c>
      <c r="AJ1139" s="34" t="s">
        <v>5807</v>
      </c>
      <c r="AK1139" s="32">
        <v>826923.82000000007</v>
      </c>
      <c r="AL1139"/>
    </row>
    <row r="1140" spans="22:38" x14ac:dyDescent="0.35">
      <c r="V1140" s="35" t="s">
        <v>783</v>
      </c>
      <c r="W1140" s="35">
        <v>286</v>
      </c>
      <c r="AJ1140" s="34" t="s">
        <v>5817</v>
      </c>
      <c r="AK1140" s="32">
        <v>3290405.6100000003</v>
      </c>
      <c r="AL1140"/>
    </row>
    <row r="1141" spans="22:38" x14ac:dyDescent="0.35">
      <c r="V1141" s="35" t="s">
        <v>1985</v>
      </c>
      <c r="W1141" s="35">
        <v>455</v>
      </c>
      <c r="AJ1141" s="34" t="s">
        <v>4995</v>
      </c>
      <c r="AK1141" s="32">
        <v>1581634.29</v>
      </c>
      <c r="AL1141"/>
    </row>
    <row r="1142" spans="22:38" x14ac:dyDescent="0.35">
      <c r="V1142" s="35" t="s">
        <v>2389</v>
      </c>
      <c r="W1142" s="35">
        <v>499</v>
      </c>
      <c r="AJ1142" s="34" t="s">
        <v>5355</v>
      </c>
      <c r="AK1142" s="32">
        <v>921809.85999999987</v>
      </c>
      <c r="AL1142"/>
    </row>
    <row r="1143" spans="22:38" x14ac:dyDescent="0.35">
      <c r="V1143" s="35" t="s">
        <v>779</v>
      </c>
      <c r="W1143" s="35">
        <v>118</v>
      </c>
      <c r="AJ1143" s="34" t="s">
        <v>5287</v>
      </c>
      <c r="AK1143" s="32">
        <v>667659.20000000007</v>
      </c>
      <c r="AL1143"/>
    </row>
    <row r="1144" spans="22:38" x14ac:dyDescent="0.35">
      <c r="V1144" s="35" t="s">
        <v>1088</v>
      </c>
      <c r="W1144" s="35">
        <v>344</v>
      </c>
      <c r="AJ1144" s="34" t="s">
        <v>4624</v>
      </c>
      <c r="AK1144" s="32">
        <v>613900.30000000005</v>
      </c>
      <c r="AL1144"/>
    </row>
    <row r="1145" spans="22:38" x14ac:dyDescent="0.35">
      <c r="V1145" s="35" t="s">
        <v>2204</v>
      </c>
      <c r="W1145" s="35">
        <v>210</v>
      </c>
      <c r="AJ1145" s="34" t="s">
        <v>4536</v>
      </c>
      <c r="AK1145" s="32">
        <v>741079.51</v>
      </c>
      <c r="AL1145"/>
    </row>
    <row r="1146" spans="22:38" x14ac:dyDescent="0.35">
      <c r="V1146" s="35" t="s">
        <v>3631</v>
      </c>
      <c r="W1146" s="35">
        <v>245</v>
      </c>
      <c r="AJ1146" s="34" t="s">
        <v>5241</v>
      </c>
      <c r="AK1146" s="32">
        <v>2222675.9800000004</v>
      </c>
      <c r="AL1146"/>
    </row>
    <row r="1147" spans="22:38" x14ac:dyDescent="0.35">
      <c r="V1147" s="35" t="s">
        <v>4170</v>
      </c>
      <c r="W1147" s="35">
        <v>7</v>
      </c>
      <c r="AJ1147" s="34" t="s">
        <v>4982</v>
      </c>
      <c r="AK1147" s="32">
        <v>2459416.62</v>
      </c>
      <c r="AL1147"/>
    </row>
    <row r="1148" spans="22:38" x14ac:dyDescent="0.35">
      <c r="V1148" s="35" t="s">
        <v>3267</v>
      </c>
      <c r="W1148" s="35">
        <v>91</v>
      </c>
      <c r="AJ1148" s="34" t="s">
        <v>4899</v>
      </c>
      <c r="AK1148" s="32">
        <v>1242066.2099999997</v>
      </c>
      <c r="AL1148"/>
    </row>
    <row r="1149" spans="22:38" x14ac:dyDescent="0.35">
      <c r="V1149" s="35" t="s">
        <v>260</v>
      </c>
      <c r="W1149" s="35">
        <v>313</v>
      </c>
      <c r="AJ1149" s="34" t="s">
        <v>4411</v>
      </c>
      <c r="AK1149" s="32">
        <v>438755.25</v>
      </c>
      <c r="AL1149"/>
    </row>
    <row r="1150" spans="22:38" x14ac:dyDescent="0.35">
      <c r="V1150" s="35" t="s">
        <v>4027</v>
      </c>
      <c r="W1150" s="35">
        <v>289</v>
      </c>
      <c r="AJ1150" s="34" t="s">
        <v>5938</v>
      </c>
      <c r="AK1150" s="32">
        <v>169866.23999999999</v>
      </c>
      <c r="AL1150"/>
    </row>
    <row r="1151" spans="22:38" x14ac:dyDescent="0.35">
      <c r="V1151" s="35" t="s">
        <v>1020</v>
      </c>
      <c r="W1151" s="35">
        <v>434</v>
      </c>
      <c r="AJ1151" s="34" t="s">
        <v>6071</v>
      </c>
      <c r="AK1151" s="32">
        <v>1031752.2499999999</v>
      </c>
      <c r="AL1151"/>
    </row>
    <row r="1152" spans="22:38" x14ac:dyDescent="0.35">
      <c r="V1152" s="45" t="s">
        <v>2224</v>
      </c>
      <c r="W1152" s="35">
        <v>825</v>
      </c>
      <c r="AJ1152" s="34" t="s">
        <v>5990</v>
      </c>
      <c r="AK1152" s="32">
        <v>1025120.8999999999</v>
      </c>
      <c r="AL1152"/>
    </row>
    <row r="1153" spans="22:38" x14ac:dyDescent="0.35">
      <c r="V1153" s="35" t="s">
        <v>602</v>
      </c>
      <c r="W1153" s="35">
        <v>469</v>
      </c>
      <c r="AJ1153" s="34" t="s">
        <v>5793</v>
      </c>
      <c r="AK1153" s="32">
        <v>1357227.63</v>
      </c>
      <c r="AL1153"/>
    </row>
    <row r="1154" spans="22:38" x14ac:dyDescent="0.35">
      <c r="V1154" s="35" t="s">
        <v>2318</v>
      </c>
      <c r="W1154" s="35">
        <v>450</v>
      </c>
      <c r="AJ1154" s="34" t="s">
        <v>5084</v>
      </c>
      <c r="AK1154" s="32">
        <v>1161271.79</v>
      </c>
      <c r="AL1154"/>
    </row>
    <row r="1155" spans="22:38" x14ac:dyDescent="0.35">
      <c r="V1155" s="35" t="s">
        <v>1956</v>
      </c>
      <c r="W1155" s="35">
        <v>426</v>
      </c>
      <c r="AJ1155" s="34" t="s">
        <v>5365</v>
      </c>
      <c r="AK1155" s="32">
        <v>457693.62</v>
      </c>
      <c r="AL1155"/>
    </row>
    <row r="1156" spans="22:38" x14ac:dyDescent="0.35">
      <c r="V1156" s="35" t="s">
        <v>3129</v>
      </c>
      <c r="W1156" s="35">
        <v>167</v>
      </c>
      <c r="AJ1156" s="34" t="s">
        <v>6239</v>
      </c>
      <c r="AK1156" s="32">
        <v>232045.37999999998</v>
      </c>
      <c r="AL1156"/>
    </row>
    <row r="1157" spans="22:38" x14ac:dyDescent="0.35">
      <c r="V1157" s="35" t="s">
        <v>1796</v>
      </c>
      <c r="W1157" s="35">
        <v>252</v>
      </c>
      <c r="AJ1157" s="34" t="s">
        <v>4612</v>
      </c>
      <c r="AK1157" s="32">
        <v>1305089.6100000001</v>
      </c>
      <c r="AL1157"/>
    </row>
    <row r="1158" spans="22:38" x14ac:dyDescent="0.35">
      <c r="V1158" s="35" t="s">
        <v>510</v>
      </c>
      <c r="W1158" s="35">
        <v>371</v>
      </c>
      <c r="AJ1158" s="34" t="s">
        <v>4702</v>
      </c>
      <c r="AK1158" s="32">
        <v>384075.83999999997</v>
      </c>
      <c r="AL1158"/>
    </row>
    <row r="1159" spans="22:38" x14ac:dyDescent="0.35">
      <c r="V1159" s="35" t="s">
        <v>3395</v>
      </c>
      <c r="W1159" s="35">
        <v>205</v>
      </c>
      <c r="AJ1159" s="34" t="s">
        <v>6145</v>
      </c>
      <c r="AK1159" s="32">
        <v>607678.05999999994</v>
      </c>
      <c r="AL1159"/>
    </row>
    <row r="1160" spans="22:38" x14ac:dyDescent="0.35">
      <c r="V1160" s="35" t="s">
        <v>3481</v>
      </c>
      <c r="W1160" s="35">
        <v>258</v>
      </c>
      <c r="AJ1160" s="34" t="s">
        <v>4584</v>
      </c>
      <c r="AK1160" s="32">
        <v>1535873</v>
      </c>
      <c r="AL1160"/>
    </row>
    <row r="1161" spans="22:38" x14ac:dyDescent="0.35">
      <c r="V1161" s="35" t="s">
        <v>2319</v>
      </c>
      <c r="W1161" s="35">
        <v>473</v>
      </c>
      <c r="AJ1161" s="34" t="s">
        <v>5207</v>
      </c>
      <c r="AK1161" s="32">
        <v>1443733.66</v>
      </c>
      <c r="AL1161"/>
    </row>
    <row r="1162" spans="22:38" x14ac:dyDescent="0.35">
      <c r="V1162" s="45" t="s">
        <v>794</v>
      </c>
      <c r="W1162" s="35">
        <v>887</v>
      </c>
      <c r="AJ1162" s="34" t="s">
        <v>6033</v>
      </c>
      <c r="AK1162" s="32">
        <v>130947.67</v>
      </c>
      <c r="AL1162"/>
    </row>
    <row r="1163" spans="22:38" x14ac:dyDescent="0.35">
      <c r="V1163" s="35" t="s">
        <v>2666</v>
      </c>
      <c r="W1163" s="35">
        <v>238</v>
      </c>
      <c r="AJ1163" s="34" t="s">
        <v>5144</v>
      </c>
      <c r="AK1163" s="32">
        <v>421722.26</v>
      </c>
      <c r="AL1163"/>
    </row>
    <row r="1164" spans="22:38" x14ac:dyDescent="0.35">
      <c r="V1164" s="35" t="s">
        <v>4203</v>
      </c>
      <c r="W1164" s="35">
        <v>58</v>
      </c>
      <c r="AJ1164" s="34" t="s">
        <v>5092</v>
      </c>
      <c r="AK1164" s="32">
        <v>388794</v>
      </c>
      <c r="AL1164"/>
    </row>
    <row r="1165" spans="22:38" x14ac:dyDescent="0.35">
      <c r="V1165" s="35" t="s">
        <v>1587</v>
      </c>
      <c r="W1165" s="35">
        <v>233</v>
      </c>
      <c r="AJ1165" s="34" t="s">
        <v>5579</v>
      </c>
      <c r="AK1165" s="32">
        <v>1308680</v>
      </c>
      <c r="AL1165"/>
    </row>
    <row r="1166" spans="22:38" x14ac:dyDescent="0.35">
      <c r="V1166" s="35" t="s">
        <v>3384</v>
      </c>
      <c r="W1166" s="35">
        <v>78</v>
      </c>
      <c r="AJ1166" s="34" t="s">
        <v>5640</v>
      </c>
      <c r="AK1166" s="32">
        <v>661107.4</v>
      </c>
      <c r="AL1166"/>
    </row>
    <row r="1167" spans="22:38" x14ac:dyDescent="0.35">
      <c r="V1167" s="35" t="s">
        <v>3081</v>
      </c>
      <c r="W1167" s="35">
        <v>248</v>
      </c>
      <c r="AJ1167" s="34" t="s">
        <v>5857</v>
      </c>
      <c r="AK1167" s="32">
        <v>1069002.52</v>
      </c>
      <c r="AL1167"/>
    </row>
    <row r="1168" spans="22:38" x14ac:dyDescent="0.35">
      <c r="V1168" s="35" t="s">
        <v>1936</v>
      </c>
      <c r="W1168" s="35">
        <v>123</v>
      </c>
      <c r="AJ1168" s="34" t="s">
        <v>4640</v>
      </c>
      <c r="AK1168" s="32">
        <v>2581141.1399999997</v>
      </c>
      <c r="AL1168"/>
    </row>
    <row r="1169" spans="22:38" x14ac:dyDescent="0.35">
      <c r="V1169" s="35" t="s">
        <v>2860</v>
      </c>
      <c r="W1169" s="35">
        <v>368</v>
      </c>
      <c r="AJ1169" s="34" t="s">
        <v>4676</v>
      </c>
      <c r="AK1169" s="32">
        <v>742173.96</v>
      </c>
      <c r="AL1169"/>
    </row>
    <row r="1170" spans="22:38" x14ac:dyDescent="0.35">
      <c r="V1170" s="35" t="s">
        <v>3075</v>
      </c>
      <c r="W1170" s="35">
        <v>386</v>
      </c>
      <c r="AJ1170" s="34" t="s">
        <v>4760</v>
      </c>
      <c r="AK1170" s="32">
        <v>253567.44</v>
      </c>
      <c r="AL1170"/>
    </row>
    <row r="1171" spans="22:38" x14ac:dyDescent="0.35">
      <c r="V1171" s="35" t="s">
        <v>3545</v>
      </c>
      <c r="W1171" s="35">
        <v>238</v>
      </c>
      <c r="AJ1171" s="34" t="s">
        <v>4884</v>
      </c>
      <c r="AK1171" s="32">
        <v>1476666.5699999998</v>
      </c>
      <c r="AL1171"/>
    </row>
    <row r="1172" spans="22:38" x14ac:dyDescent="0.35">
      <c r="V1172" s="35" t="s">
        <v>3340</v>
      </c>
      <c r="W1172" s="35">
        <v>423</v>
      </c>
      <c r="AJ1172" s="34" t="s">
        <v>5205</v>
      </c>
      <c r="AK1172" s="32">
        <v>3225311.23</v>
      </c>
      <c r="AL1172"/>
    </row>
    <row r="1173" spans="22:38" x14ac:dyDescent="0.35">
      <c r="V1173" s="35" t="s">
        <v>834</v>
      </c>
      <c r="W1173" s="35">
        <v>445</v>
      </c>
      <c r="AJ1173" s="34" t="s">
        <v>5867</v>
      </c>
      <c r="AK1173" s="32">
        <v>965319.6</v>
      </c>
      <c r="AL1173"/>
    </row>
    <row r="1174" spans="22:38" x14ac:dyDescent="0.35">
      <c r="V1174" s="35" t="s">
        <v>706</v>
      </c>
      <c r="W1174" s="35">
        <v>1</v>
      </c>
      <c r="AJ1174" s="34" t="s">
        <v>5516</v>
      </c>
      <c r="AK1174" s="32">
        <v>174849.84</v>
      </c>
      <c r="AL1174"/>
    </row>
    <row r="1175" spans="22:38" x14ac:dyDescent="0.35">
      <c r="V1175" s="35" t="s">
        <v>596</v>
      </c>
      <c r="W1175" s="35">
        <v>163</v>
      </c>
      <c r="AJ1175" s="34" t="s">
        <v>5956</v>
      </c>
      <c r="AK1175" s="32">
        <v>94035.37</v>
      </c>
      <c r="AL1175"/>
    </row>
    <row r="1176" spans="22:38" x14ac:dyDescent="0.35">
      <c r="V1176" s="35" t="s">
        <v>2242</v>
      </c>
      <c r="W1176" s="35">
        <v>429</v>
      </c>
      <c r="AJ1176" s="34" t="s">
        <v>6245</v>
      </c>
      <c r="AK1176" s="32">
        <v>157754.38</v>
      </c>
      <c r="AL1176"/>
    </row>
    <row r="1177" spans="22:38" x14ac:dyDescent="0.35">
      <c r="V1177" s="35" t="s">
        <v>2515</v>
      </c>
      <c r="W1177" s="35">
        <v>236</v>
      </c>
      <c r="AJ1177" s="34" t="s">
        <v>4386</v>
      </c>
      <c r="AK1177" s="32">
        <v>1593229.88</v>
      </c>
      <c r="AL1177"/>
    </row>
    <row r="1178" spans="22:38" x14ac:dyDescent="0.35">
      <c r="V1178" s="35" t="s">
        <v>2207</v>
      </c>
      <c r="W1178" s="35">
        <v>299</v>
      </c>
      <c r="AJ1178" s="34" t="s">
        <v>4723</v>
      </c>
      <c r="AK1178" s="32">
        <v>654211.18000000005</v>
      </c>
      <c r="AL1178"/>
    </row>
    <row r="1179" spans="22:38" x14ac:dyDescent="0.35">
      <c r="V1179" s="35" t="s">
        <v>2797</v>
      </c>
      <c r="W1179" s="35">
        <v>189</v>
      </c>
      <c r="AJ1179" s="34" t="s">
        <v>5273</v>
      </c>
      <c r="AK1179" s="32">
        <v>1346337.9500000002</v>
      </c>
      <c r="AL1179"/>
    </row>
    <row r="1180" spans="22:38" x14ac:dyDescent="0.35">
      <c r="V1180" s="35" t="s">
        <v>2557</v>
      </c>
      <c r="W1180" s="35">
        <v>479</v>
      </c>
      <c r="AJ1180" s="34" t="s">
        <v>6258</v>
      </c>
      <c r="AK1180" s="32">
        <v>497512.18</v>
      </c>
      <c r="AL1180"/>
    </row>
    <row r="1181" spans="22:38" x14ac:dyDescent="0.35">
      <c r="V1181" s="35" t="s">
        <v>2881</v>
      </c>
      <c r="W1181" s="35">
        <v>85</v>
      </c>
      <c r="AJ1181" s="34" t="s">
        <v>4789</v>
      </c>
      <c r="AK1181" s="32">
        <v>2198711.34</v>
      </c>
      <c r="AL1181"/>
    </row>
    <row r="1182" spans="22:38" x14ac:dyDescent="0.35">
      <c r="V1182" s="35" t="s">
        <v>487</v>
      </c>
      <c r="W1182" s="35">
        <v>339</v>
      </c>
      <c r="AJ1182" s="34" t="s">
        <v>4978</v>
      </c>
      <c r="AK1182" s="32">
        <v>1516946.57</v>
      </c>
      <c r="AL1182"/>
    </row>
    <row r="1183" spans="22:38" x14ac:dyDescent="0.35">
      <c r="V1183" s="35" t="s">
        <v>2398</v>
      </c>
      <c r="W1183" s="35">
        <v>479</v>
      </c>
      <c r="AJ1183" s="34" t="s">
        <v>5310</v>
      </c>
      <c r="AK1183" s="32">
        <v>1740222.8299999998</v>
      </c>
      <c r="AL1183"/>
    </row>
    <row r="1184" spans="22:38" x14ac:dyDescent="0.35">
      <c r="V1184" s="35" t="s">
        <v>518</v>
      </c>
      <c r="W1184" s="35">
        <v>382</v>
      </c>
      <c r="AJ1184" s="34" t="s">
        <v>4796</v>
      </c>
      <c r="AK1184" s="32">
        <v>1381218.14</v>
      </c>
      <c r="AL1184"/>
    </row>
    <row r="1185" spans="22:38" x14ac:dyDescent="0.35">
      <c r="V1185" s="35" t="s">
        <v>930</v>
      </c>
      <c r="W1185" s="35">
        <v>88</v>
      </c>
      <c r="AJ1185" s="34" t="s">
        <v>6180</v>
      </c>
      <c r="AK1185" s="32">
        <v>1284973.2</v>
      </c>
      <c r="AL1185"/>
    </row>
    <row r="1186" spans="22:38" x14ac:dyDescent="0.35">
      <c r="V1186" s="35" t="s">
        <v>3265</v>
      </c>
      <c r="W1186" s="35">
        <v>289</v>
      </c>
      <c r="AJ1186" s="34" t="s">
        <v>5950</v>
      </c>
      <c r="AK1186" s="32">
        <v>280068.22000000003</v>
      </c>
      <c r="AL1186"/>
    </row>
    <row r="1187" spans="22:38" x14ac:dyDescent="0.35">
      <c r="V1187" s="35" t="s">
        <v>2725</v>
      </c>
      <c r="W1187" s="35">
        <v>465</v>
      </c>
      <c r="AJ1187" s="34" t="s">
        <v>4602</v>
      </c>
      <c r="AK1187" s="32">
        <v>305496.63</v>
      </c>
      <c r="AL1187"/>
    </row>
    <row r="1188" spans="22:38" x14ac:dyDescent="0.35">
      <c r="V1188" s="35" t="s">
        <v>1208</v>
      </c>
      <c r="W1188" s="35">
        <v>222</v>
      </c>
      <c r="AJ1188" s="34" t="s">
        <v>4715</v>
      </c>
      <c r="AK1188" s="32">
        <v>2511294.2100000004</v>
      </c>
      <c r="AL1188"/>
    </row>
    <row r="1189" spans="22:38" x14ac:dyDescent="0.35">
      <c r="V1189" s="35" t="s">
        <v>438</v>
      </c>
      <c r="W1189" s="35">
        <v>45</v>
      </c>
      <c r="AJ1189" s="34" t="s">
        <v>6034</v>
      </c>
      <c r="AK1189" s="32">
        <v>597597.6</v>
      </c>
      <c r="AL1189"/>
    </row>
    <row r="1190" spans="22:38" x14ac:dyDescent="0.35">
      <c r="V1190" s="35" t="s">
        <v>1032</v>
      </c>
      <c r="W1190" s="35">
        <v>402</v>
      </c>
      <c r="AJ1190" s="34" t="s">
        <v>6270</v>
      </c>
      <c r="AK1190" s="32">
        <v>484418.1</v>
      </c>
      <c r="AL1190"/>
    </row>
    <row r="1191" spans="22:38" x14ac:dyDescent="0.35">
      <c r="V1191" s="35" t="s">
        <v>2862</v>
      </c>
      <c r="W1191" s="35">
        <v>354</v>
      </c>
      <c r="AJ1191" s="34" t="s">
        <v>4980</v>
      </c>
      <c r="AK1191" s="32">
        <v>600539.6</v>
      </c>
      <c r="AL1191"/>
    </row>
    <row r="1192" spans="22:38" x14ac:dyDescent="0.35">
      <c r="V1192" s="35" t="s">
        <v>561</v>
      </c>
      <c r="W1192" s="35">
        <v>489</v>
      </c>
      <c r="AJ1192" s="34" t="s">
        <v>5820</v>
      </c>
      <c r="AK1192" s="32">
        <v>42316.56</v>
      </c>
      <c r="AL1192"/>
    </row>
    <row r="1193" spans="22:38" x14ac:dyDescent="0.35">
      <c r="V1193" s="35" t="s">
        <v>2377</v>
      </c>
      <c r="W1193" s="35">
        <v>429</v>
      </c>
      <c r="AJ1193" s="34" t="s">
        <v>4855</v>
      </c>
      <c r="AK1193" s="32">
        <v>146149.22</v>
      </c>
      <c r="AL1193"/>
    </row>
    <row r="1194" spans="22:38" x14ac:dyDescent="0.35">
      <c r="V1194" s="35" t="s">
        <v>4050</v>
      </c>
      <c r="W1194" s="35">
        <v>21</v>
      </c>
      <c r="AJ1194" s="34" t="s">
        <v>5068</v>
      </c>
      <c r="AK1194" s="32">
        <v>161725.48000000001</v>
      </c>
      <c r="AL1194"/>
    </row>
    <row r="1195" spans="22:38" x14ac:dyDescent="0.35">
      <c r="V1195" s="35" t="s">
        <v>1823</v>
      </c>
      <c r="W1195" s="35">
        <v>474</v>
      </c>
      <c r="AJ1195" s="34" t="s">
        <v>4983</v>
      </c>
      <c r="AK1195" s="32">
        <v>943824.72</v>
      </c>
      <c r="AL1195"/>
    </row>
    <row r="1196" spans="22:38" x14ac:dyDescent="0.35">
      <c r="V1196" s="35" t="s">
        <v>4264</v>
      </c>
      <c r="W1196" s="35">
        <v>498</v>
      </c>
      <c r="AJ1196" s="34" t="s">
        <v>4518</v>
      </c>
      <c r="AK1196" s="32">
        <v>1759609.47</v>
      </c>
      <c r="AL1196"/>
    </row>
    <row r="1197" spans="22:38" x14ac:dyDescent="0.35">
      <c r="V1197" s="35" t="s">
        <v>4314</v>
      </c>
      <c r="W1197" s="35">
        <v>174</v>
      </c>
      <c r="AJ1197" s="34" t="s">
        <v>5663</v>
      </c>
      <c r="AK1197" s="32">
        <v>334310.82</v>
      </c>
      <c r="AL1197"/>
    </row>
    <row r="1198" spans="22:38" x14ac:dyDescent="0.35">
      <c r="V1198" s="35" t="s">
        <v>3722</v>
      </c>
      <c r="W1198" s="35">
        <v>487</v>
      </c>
      <c r="AJ1198" s="34" t="s">
        <v>5307</v>
      </c>
      <c r="AK1198" s="32">
        <v>1696187.4</v>
      </c>
      <c r="AL1198"/>
    </row>
    <row r="1199" spans="22:38" x14ac:dyDescent="0.35">
      <c r="V1199" s="35" t="s">
        <v>383</v>
      </c>
      <c r="W1199" s="35">
        <v>119</v>
      </c>
      <c r="AJ1199" s="34" t="s">
        <v>6019</v>
      </c>
      <c r="AK1199" s="32">
        <v>1354324.65</v>
      </c>
      <c r="AL1199"/>
    </row>
    <row r="1200" spans="22:38" x14ac:dyDescent="0.35">
      <c r="V1200" s="35" t="s">
        <v>2723</v>
      </c>
      <c r="W1200" s="35">
        <v>66</v>
      </c>
      <c r="AJ1200" s="34" t="s">
        <v>5111</v>
      </c>
      <c r="AK1200" s="32">
        <v>1243947.8</v>
      </c>
      <c r="AL1200"/>
    </row>
    <row r="1201" spans="22:38" x14ac:dyDescent="0.35">
      <c r="V1201" s="35" t="s">
        <v>3757</v>
      </c>
      <c r="W1201" s="35">
        <v>78</v>
      </c>
      <c r="AJ1201" s="34" t="s">
        <v>5518</v>
      </c>
      <c r="AK1201" s="32">
        <v>425683.36</v>
      </c>
      <c r="AL1201"/>
    </row>
    <row r="1202" spans="22:38" x14ac:dyDescent="0.35">
      <c r="V1202" s="35" t="s">
        <v>540</v>
      </c>
      <c r="W1202" s="35">
        <v>43</v>
      </c>
      <c r="AJ1202" s="34" t="s">
        <v>5668</v>
      </c>
      <c r="AK1202" s="32">
        <v>382899.44</v>
      </c>
      <c r="AL1202"/>
    </row>
    <row r="1203" spans="22:38" x14ac:dyDescent="0.35">
      <c r="V1203" s="35" t="s">
        <v>4149</v>
      </c>
      <c r="W1203" s="35">
        <v>221</v>
      </c>
      <c r="AJ1203" s="34" t="s">
        <v>5552</v>
      </c>
      <c r="AK1203" s="32">
        <v>3277392.71</v>
      </c>
      <c r="AL1203"/>
    </row>
    <row r="1204" spans="22:38" x14ac:dyDescent="0.35">
      <c r="V1204" s="35" t="s">
        <v>1859</v>
      </c>
      <c r="W1204" s="35">
        <v>31</v>
      </c>
      <c r="AJ1204" s="34" t="s">
        <v>5012</v>
      </c>
      <c r="AK1204" s="32">
        <v>818476.17999999993</v>
      </c>
      <c r="AL1204"/>
    </row>
    <row r="1205" spans="22:38" x14ac:dyDescent="0.35">
      <c r="V1205" s="35" t="s">
        <v>1763</v>
      </c>
      <c r="W1205" s="35">
        <v>341</v>
      </c>
      <c r="AJ1205" s="34" t="s">
        <v>6008</v>
      </c>
      <c r="AK1205" s="32">
        <v>831071.6399999999</v>
      </c>
      <c r="AL1205"/>
    </row>
    <row r="1206" spans="22:38" x14ac:dyDescent="0.35">
      <c r="V1206" s="35" t="s">
        <v>1780</v>
      </c>
      <c r="W1206" s="35">
        <v>328</v>
      </c>
      <c r="AJ1206" s="34" t="s">
        <v>4455</v>
      </c>
      <c r="AK1206" s="32">
        <v>489797.89999999997</v>
      </c>
      <c r="AL1206"/>
    </row>
    <row r="1207" spans="22:38" x14ac:dyDescent="0.35">
      <c r="V1207" s="35" t="s">
        <v>2093</v>
      </c>
      <c r="W1207" s="35">
        <v>402</v>
      </c>
      <c r="AJ1207" s="34" t="s">
        <v>5295</v>
      </c>
      <c r="AK1207" s="32">
        <v>2934847.6199999996</v>
      </c>
      <c r="AL1207"/>
    </row>
    <row r="1208" spans="22:38" x14ac:dyDescent="0.35">
      <c r="V1208" s="35" t="s">
        <v>1366</v>
      </c>
      <c r="W1208" s="35">
        <v>390</v>
      </c>
      <c r="AJ1208" s="34" t="s">
        <v>4580</v>
      </c>
      <c r="AK1208" s="32">
        <v>541511.08000000007</v>
      </c>
      <c r="AL1208"/>
    </row>
    <row r="1209" spans="22:38" x14ac:dyDescent="0.35">
      <c r="V1209" s="35" t="s">
        <v>4106</v>
      </c>
      <c r="W1209" s="35">
        <v>87</v>
      </c>
      <c r="AJ1209" s="34" t="s">
        <v>5722</v>
      </c>
      <c r="AK1209" s="32">
        <v>450716.48</v>
      </c>
      <c r="AL1209"/>
    </row>
    <row r="1210" spans="22:38" x14ac:dyDescent="0.35">
      <c r="V1210" s="35" t="s">
        <v>371</v>
      </c>
      <c r="W1210" s="35">
        <v>310</v>
      </c>
      <c r="AJ1210" s="34" t="s">
        <v>5430</v>
      </c>
      <c r="AK1210" s="32">
        <v>206088.75</v>
      </c>
      <c r="AL1210"/>
    </row>
    <row r="1211" spans="22:38" x14ac:dyDescent="0.35">
      <c r="V1211" s="35" t="s">
        <v>707</v>
      </c>
      <c r="W1211" s="35">
        <v>377</v>
      </c>
      <c r="AJ1211" s="34" t="s">
        <v>4474</v>
      </c>
      <c r="AK1211" s="32">
        <v>440082.72</v>
      </c>
      <c r="AL1211"/>
    </row>
    <row r="1212" spans="22:38" x14ac:dyDescent="0.35">
      <c r="V1212" s="35" t="s">
        <v>700</v>
      </c>
      <c r="W1212" s="35">
        <v>266</v>
      </c>
      <c r="AJ1212" s="34" t="s">
        <v>5409</v>
      </c>
      <c r="AK1212" s="32">
        <v>879694.01</v>
      </c>
      <c r="AL1212"/>
    </row>
    <row r="1213" spans="22:38" x14ac:dyDescent="0.35">
      <c r="V1213" s="35" t="s">
        <v>3239</v>
      </c>
      <c r="W1213" s="35">
        <v>193</v>
      </c>
      <c r="AJ1213" s="34" t="s">
        <v>5731</v>
      </c>
      <c r="AK1213" s="32">
        <v>348470.91000000003</v>
      </c>
      <c r="AL1213"/>
    </row>
    <row r="1214" spans="22:38" x14ac:dyDescent="0.35">
      <c r="V1214" s="35" t="s">
        <v>53</v>
      </c>
      <c r="W1214" s="35">
        <v>296</v>
      </c>
      <c r="AJ1214" s="34" t="s">
        <v>4725</v>
      </c>
      <c r="AK1214" s="32">
        <v>2577641.4500000002</v>
      </c>
      <c r="AL1214"/>
    </row>
    <row r="1215" spans="22:38" x14ac:dyDescent="0.35">
      <c r="V1215" s="35" t="s">
        <v>2358</v>
      </c>
      <c r="W1215" s="35">
        <v>40</v>
      </c>
      <c r="AJ1215" s="34" t="s">
        <v>5480</v>
      </c>
      <c r="AK1215" s="32">
        <v>102051.20000000001</v>
      </c>
      <c r="AL1215"/>
    </row>
    <row r="1216" spans="22:38" x14ac:dyDescent="0.35">
      <c r="V1216" s="35" t="s">
        <v>4201</v>
      </c>
      <c r="W1216" s="35">
        <v>264</v>
      </c>
      <c r="AJ1216" s="34" t="s">
        <v>4853</v>
      </c>
      <c r="AK1216" s="32">
        <v>47424.54</v>
      </c>
      <c r="AL1216"/>
    </row>
    <row r="1217" spans="22:38" x14ac:dyDescent="0.35">
      <c r="V1217" s="35" t="s">
        <v>2063</v>
      </c>
      <c r="W1217" s="35">
        <v>477</v>
      </c>
      <c r="AJ1217" s="34" t="s">
        <v>6189</v>
      </c>
      <c r="AK1217" s="32">
        <v>357520.22</v>
      </c>
      <c r="AL1217"/>
    </row>
    <row r="1218" spans="22:38" x14ac:dyDescent="0.35">
      <c r="V1218" s="35" t="s">
        <v>968</v>
      </c>
      <c r="W1218" s="35">
        <v>236</v>
      </c>
      <c r="AJ1218" s="34" t="s">
        <v>4533</v>
      </c>
      <c r="AK1218" s="32">
        <v>479745.18000000005</v>
      </c>
      <c r="AL1218"/>
    </row>
    <row r="1219" spans="22:38" x14ac:dyDescent="0.35">
      <c r="V1219" s="35" t="s">
        <v>4061</v>
      </c>
      <c r="W1219" s="35">
        <v>414</v>
      </c>
      <c r="AJ1219" s="34" t="s">
        <v>6095</v>
      </c>
      <c r="AK1219" s="32">
        <v>112555.17</v>
      </c>
      <c r="AL1219"/>
    </row>
    <row r="1220" spans="22:38" x14ac:dyDescent="0.35">
      <c r="V1220" s="35" t="s">
        <v>1074</v>
      </c>
      <c r="W1220" s="35">
        <v>55</v>
      </c>
      <c r="AJ1220" s="34" t="s">
        <v>4441</v>
      </c>
      <c r="AK1220" s="32">
        <v>1832606.52</v>
      </c>
      <c r="AL1220"/>
    </row>
    <row r="1221" spans="22:38" x14ac:dyDescent="0.35">
      <c r="V1221" s="35" t="s">
        <v>3429</v>
      </c>
      <c r="W1221" s="35">
        <v>14</v>
      </c>
      <c r="AJ1221" s="34" t="s">
        <v>5056</v>
      </c>
      <c r="AK1221" s="32">
        <v>243095.21999999997</v>
      </c>
      <c r="AL1221"/>
    </row>
    <row r="1222" spans="22:38" x14ac:dyDescent="0.35">
      <c r="V1222" s="35" t="s">
        <v>2193</v>
      </c>
      <c r="W1222" s="35">
        <v>245</v>
      </c>
      <c r="AJ1222" s="34" t="s">
        <v>5542</v>
      </c>
      <c r="AK1222" s="32">
        <v>1759617.54</v>
      </c>
      <c r="AL1222"/>
    </row>
    <row r="1223" spans="22:38" x14ac:dyDescent="0.35">
      <c r="V1223" s="35" t="s">
        <v>815</v>
      </c>
      <c r="W1223" s="35">
        <v>214</v>
      </c>
      <c r="AJ1223" s="34" t="s">
        <v>5387</v>
      </c>
      <c r="AK1223" s="32">
        <v>1117693.6400000001</v>
      </c>
      <c r="AL1223"/>
    </row>
    <row r="1224" spans="22:38" x14ac:dyDescent="0.35">
      <c r="V1224" s="35" t="s">
        <v>4029</v>
      </c>
      <c r="W1224" s="35">
        <v>107</v>
      </c>
      <c r="AJ1224" s="34" t="s">
        <v>5651</v>
      </c>
      <c r="AK1224" s="32">
        <v>1669493.71</v>
      </c>
      <c r="AL1224"/>
    </row>
    <row r="1225" spans="22:38" x14ac:dyDescent="0.35">
      <c r="V1225" s="35" t="s">
        <v>2581</v>
      </c>
      <c r="W1225" s="35">
        <v>166</v>
      </c>
      <c r="AJ1225" s="34" t="s">
        <v>5459</v>
      </c>
      <c r="AK1225" s="32">
        <v>1438058.1700000002</v>
      </c>
      <c r="AL1225"/>
    </row>
    <row r="1226" spans="22:38" x14ac:dyDescent="0.35">
      <c r="V1226" s="35" t="s">
        <v>768</v>
      </c>
      <c r="W1226" s="35">
        <v>452</v>
      </c>
      <c r="AJ1226" s="34" t="s">
        <v>5233</v>
      </c>
      <c r="AK1226" s="32">
        <v>180766.94999999998</v>
      </c>
      <c r="AL1226"/>
    </row>
    <row r="1227" spans="22:38" x14ac:dyDescent="0.35">
      <c r="V1227" s="35" t="s">
        <v>2268</v>
      </c>
      <c r="W1227" s="35">
        <v>216</v>
      </c>
      <c r="AJ1227" s="34" t="s">
        <v>5603</v>
      </c>
      <c r="AK1227" s="32">
        <v>29692.2</v>
      </c>
      <c r="AL1227"/>
    </row>
    <row r="1228" spans="22:38" x14ac:dyDescent="0.35">
      <c r="V1228" s="35" t="s">
        <v>1377</v>
      </c>
      <c r="W1228" s="35">
        <v>474</v>
      </c>
      <c r="AJ1228" s="34" t="s">
        <v>5845</v>
      </c>
      <c r="AK1228" s="32">
        <v>1044790.72</v>
      </c>
      <c r="AL1228"/>
    </row>
    <row r="1229" spans="22:38" x14ac:dyDescent="0.35">
      <c r="V1229" s="35" t="s">
        <v>155</v>
      </c>
      <c r="W1229" s="35">
        <v>324</v>
      </c>
      <c r="AJ1229" s="34" t="s">
        <v>5967</v>
      </c>
      <c r="AK1229" s="32">
        <v>543870.24</v>
      </c>
      <c r="AL1229"/>
    </row>
    <row r="1230" spans="22:38" x14ac:dyDescent="0.35">
      <c r="V1230" s="35" t="s">
        <v>4107</v>
      </c>
      <c r="W1230" s="35">
        <v>18</v>
      </c>
      <c r="AJ1230" s="34" t="s">
        <v>6227</v>
      </c>
      <c r="AK1230" s="32">
        <v>75142.62</v>
      </c>
      <c r="AL1230"/>
    </row>
    <row r="1231" spans="22:38" x14ac:dyDescent="0.35">
      <c r="V1231" s="35" t="s">
        <v>1846</v>
      </c>
      <c r="W1231" s="35">
        <v>222</v>
      </c>
      <c r="AJ1231" s="34" t="s">
        <v>4423</v>
      </c>
      <c r="AK1231" s="32">
        <v>1184380.8399999999</v>
      </c>
      <c r="AL1231"/>
    </row>
    <row r="1232" spans="22:38" x14ac:dyDescent="0.35">
      <c r="V1232" s="35" t="s">
        <v>3836</v>
      </c>
      <c r="W1232" s="35">
        <v>370</v>
      </c>
      <c r="AJ1232" s="34" t="s">
        <v>5043</v>
      </c>
      <c r="AK1232" s="32">
        <v>2600484.92</v>
      </c>
      <c r="AL1232"/>
    </row>
    <row r="1233" spans="22:38" x14ac:dyDescent="0.35">
      <c r="V1233" s="35" t="s">
        <v>882</v>
      </c>
      <c r="W1233" s="35">
        <v>21</v>
      </c>
      <c r="AJ1233" s="34" t="s">
        <v>5537</v>
      </c>
      <c r="AK1233" s="32">
        <v>768847.18</v>
      </c>
      <c r="AL1233"/>
    </row>
    <row r="1234" spans="22:38" x14ac:dyDescent="0.35">
      <c r="V1234" s="35" t="s">
        <v>643</v>
      </c>
      <c r="W1234" s="35">
        <v>352</v>
      </c>
      <c r="AJ1234" s="34" t="s">
        <v>5538</v>
      </c>
      <c r="AK1234" s="32">
        <v>357952.72</v>
      </c>
      <c r="AL1234"/>
    </row>
    <row r="1235" spans="22:38" x14ac:dyDescent="0.35">
      <c r="V1235" s="35" t="s">
        <v>3867</v>
      </c>
      <c r="W1235" s="35">
        <v>261</v>
      </c>
      <c r="AJ1235" s="34" t="s">
        <v>5562</v>
      </c>
      <c r="AK1235" s="32">
        <v>1289584.69</v>
      </c>
      <c r="AL1235"/>
    </row>
    <row r="1236" spans="22:38" x14ac:dyDescent="0.35">
      <c r="V1236" s="35" t="s">
        <v>316</v>
      </c>
      <c r="W1236" s="35">
        <v>461</v>
      </c>
      <c r="AJ1236" s="34" t="s">
        <v>5391</v>
      </c>
      <c r="AK1236" s="32">
        <v>1585120.4100000001</v>
      </c>
      <c r="AL1236"/>
    </row>
    <row r="1237" spans="22:38" x14ac:dyDescent="0.35">
      <c r="V1237" s="35" t="s">
        <v>3329</v>
      </c>
      <c r="W1237" s="35">
        <v>298</v>
      </c>
      <c r="AJ1237" s="34" t="s">
        <v>6177</v>
      </c>
      <c r="AK1237" s="32">
        <v>604078.82999999996</v>
      </c>
      <c r="AL1237"/>
    </row>
    <row r="1238" spans="22:38" x14ac:dyDescent="0.35">
      <c r="V1238" s="35" t="s">
        <v>2091</v>
      </c>
      <c r="W1238" s="35">
        <v>496</v>
      </c>
      <c r="AJ1238" s="34" t="s">
        <v>6246</v>
      </c>
      <c r="AK1238" s="32">
        <v>509499.55000000005</v>
      </c>
      <c r="AL1238"/>
    </row>
    <row r="1239" spans="22:38" x14ac:dyDescent="0.35">
      <c r="V1239" s="35" t="s">
        <v>4056</v>
      </c>
      <c r="W1239" s="35">
        <v>2</v>
      </c>
      <c r="AJ1239" s="34" t="s">
        <v>5191</v>
      </c>
      <c r="AK1239" s="32">
        <v>1975867.6799999997</v>
      </c>
      <c r="AL1239"/>
    </row>
    <row r="1240" spans="22:38" x14ac:dyDescent="0.35">
      <c r="V1240" s="35" t="s">
        <v>2999</v>
      </c>
      <c r="W1240" s="35">
        <v>216</v>
      </c>
      <c r="AJ1240" s="34" t="s">
        <v>6118</v>
      </c>
      <c r="AK1240" s="32">
        <v>1026932.22</v>
      </c>
      <c r="AL1240"/>
    </row>
    <row r="1241" spans="22:38" x14ac:dyDescent="0.35">
      <c r="V1241" s="35" t="s">
        <v>2327</v>
      </c>
      <c r="W1241" s="35">
        <v>103</v>
      </c>
      <c r="AJ1241" s="34" t="s">
        <v>4912</v>
      </c>
      <c r="AK1241" s="32">
        <v>2291756.1100000003</v>
      </c>
      <c r="AL1241"/>
    </row>
    <row r="1242" spans="22:38" x14ac:dyDescent="0.35">
      <c r="V1242" s="35" t="s">
        <v>2220</v>
      </c>
      <c r="W1242" s="35">
        <v>285</v>
      </c>
      <c r="AJ1242" s="34" t="s">
        <v>6238</v>
      </c>
      <c r="AK1242" s="32">
        <v>18926.88</v>
      </c>
      <c r="AL1242"/>
    </row>
    <row r="1243" spans="22:38" x14ac:dyDescent="0.35">
      <c r="V1243" s="35" t="s">
        <v>446</v>
      </c>
      <c r="W1243" s="35">
        <v>396</v>
      </c>
      <c r="AJ1243" s="34" t="s">
        <v>5474</v>
      </c>
      <c r="AK1243" s="32">
        <v>26298.6</v>
      </c>
      <c r="AL1243"/>
    </row>
    <row r="1244" spans="22:38" x14ac:dyDescent="0.35">
      <c r="V1244" s="35" t="s">
        <v>771</v>
      </c>
      <c r="W1244" s="35">
        <v>305</v>
      </c>
      <c r="AJ1244" s="34" t="s">
        <v>4845</v>
      </c>
      <c r="AK1244" s="32">
        <v>2083235.3699999999</v>
      </c>
      <c r="AL1244"/>
    </row>
    <row r="1245" spans="22:38" x14ac:dyDescent="0.35">
      <c r="V1245" s="35" t="s">
        <v>3372</v>
      </c>
      <c r="W1245" s="35">
        <v>278</v>
      </c>
      <c r="AJ1245" s="34" t="s">
        <v>5296</v>
      </c>
      <c r="AK1245" s="32">
        <v>146902.07999999999</v>
      </c>
      <c r="AL1245"/>
    </row>
    <row r="1246" spans="22:38" x14ac:dyDescent="0.35">
      <c r="V1246" s="35" t="s">
        <v>2778</v>
      </c>
      <c r="W1246" s="35">
        <v>405</v>
      </c>
      <c r="AJ1246" s="34" t="s">
        <v>4591</v>
      </c>
      <c r="AK1246" s="32">
        <v>55274.58</v>
      </c>
      <c r="AL1246"/>
    </row>
    <row r="1247" spans="22:38" x14ac:dyDescent="0.35">
      <c r="V1247" s="35" t="s">
        <v>448</v>
      </c>
      <c r="W1247" s="35">
        <v>359</v>
      </c>
      <c r="AJ1247" s="34" t="s">
        <v>6260</v>
      </c>
      <c r="AK1247" s="32">
        <v>2458219.9900000002</v>
      </c>
      <c r="AL1247"/>
    </row>
    <row r="1248" spans="22:38" x14ac:dyDescent="0.35">
      <c r="V1248" s="35" t="s">
        <v>2180</v>
      </c>
      <c r="W1248" s="35">
        <v>352</v>
      </c>
      <c r="AJ1248" s="34" t="s">
        <v>5187</v>
      </c>
      <c r="AK1248" s="32">
        <v>257327.32</v>
      </c>
      <c r="AL1248"/>
    </row>
    <row r="1249" spans="22:38" x14ac:dyDescent="0.35">
      <c r="V1249" s="35" t="s">
        <v>1869</v>
      </c>
      <c r="W1249" s="35">
        <v>478</v>
      </c>
      <c r="AJ1249" s="34" t="s">
        <v>4880</v>
      </c>
      <c r="AK1249" s="32">
        <v>425549.52</v>
      </c>
      <c r="AL1249"/>
    </row>
    <row r="1250" spans="22:38" x14ac:dyDescent="0.35">
      <c r="V1250" s="35" t="s">
        <v>3425</v>
      </c>
      <c r="W1250" s="35">
        <v>279</v>
      </c>
      <c r="AJ1250" s="34" t="s">
        <v>4705</v>
      </c>
      <c r="AK1250" s="32">
        <v>703503.84000000008</v>
      </c>
      <c r="AL1250"/>
    </row>
    <row r="1251" spans="22:38" x14ac:dyDescent="0.35">
      <c r="V1251" s="35" t="s">
        <v>3053</v>
      </c>
      <c r="W1251" s="35">
        <v>427</v>
      </c>
      <c r="AJ1251" s="34" t="s">
        <v>5298</v>
      </c>
      <c r="AK1251" s="32">
        <v>548093</v>
      </c>
      <c r="AL1251"/>
    </row>
    <row r="1252" spans="22:38" x14ac:dyDescent="0.35">
      <c r="V1252" s="35" t="s">
        <v>3604</v>
      </c>
      <c r="W1252" s="35">
        <v>238</v>
      </c>
      <c r="AJ1252" s="34" t="s">
        <v>4777</v>
      </c>
      <c r="AK1252" s="32">
        <v>1458993.3900000001</v>
      </c>
      <c r="AL1252"/>
    </row>
    <row r="1253" spans="22:38" x14ac:dyDescent="0.35">
      <c r="V1253" s="35" t="s">
        <v>3704</v>
      </c>
      <c r="W1253" s="35">
        <v>301</v>
      </c>
      <c r="AJ1253" s="34" t="s">
        <v>5025</v>
      </c>
      <c r="AK1253" s="32">
        <v>2083207.8199999998</v>
      </c>
      <c r="AL1253"/>
    </row>
    <row r="1254" spans="22:38" x14ac:dyDescent="0.35">
      <c r="V1254" s="35" t="s">
        <v>3863</v>
      </c>
      <c r="W1254" s="35">
        <v>64</v>
      </c>
      <c r="AJ1254" s="34" t="s">
        <v>5910</v>
      </c>
      <c r="AK1254" s="32">
        <v>456241.7</v>
      </c>
      <c r="AL1254"/>
    </row>
    <row r="1255" spans="22:38" x14ac:dyDescent="0.35">
      <c r="V1255" s="35" t="s">
        <v>1594</v>
      </c>
      <c r="W1255" s="35">
        <v>353</v>
      </c>
      <c r="AJ1255" s="34" t="s">
        <v>6015</v>
      </c>
      <c r="AK1255" s="32">
        <v>1204135.79</v>
      </c>
      <c r="AL1255"/>
    </row>
    <row r="1256" spans="22:38" x14ac:dyDescent="0.35">
      <c r="V1256" s="35" t="s">
        <v>2719</v>
      </c>
      <c r="W1256" s="35">
        <v>466</v>
      </c>
      <c r="AJ1256" s="34" t="s">
        <v>4503</v>
      </c>
      <c r="AK1256" s="32">
        <v>593296.35</v>
      </c>
      <c r="AL1256"/>
    </row>
    <row r="1257" spans="22:38" x14ac:dyDescent="0.35">
      <c r="V1257" s="35" t="s">
        <v>2187</v>
      </c>
      <c r="W1257" s="35">
        <v>27</v>
      </c>
      <c r="AJ1257" s="34" t="s">
        <v>4689</v>
      </c>
      <c r="AK1257" s="32">
        <v>655931.25</v>
      </c>
      <c r="AL1257"/>
    </row>
    <row r="1258" spans="22:38" x14ac:dyDescent="0.35">
      <c r="V1258" s="35" t="s">
        <v>636</v>
      </c>
      <c r="W1258" s="35">
        <v>442</v>
      </c>
      <c r="AJ1258" s="34" t="s">
        <v>6231</v>
      </c>
      <c r="AK1258" s="32">
        <v>1342946.54</v>
      </c>
      <c r="AL1258"/>
    </row>
    <row r="1259" spans="22:38" x14ac:dyDescent="0.35">
      <c r="V1259" s="35" t="s">
        <v>4272</v>
      </c>
      <c r="W1259" s="35">
        <v>462</v>
      </c>
      <c r="AJ1259" s="34" t="s">
        <v>5548</v>
      </c>
      <c r="AK1259" s="32">
        <v>206545.5</v>
      </c>
      <c r="AL1259"/>
    </row>
    <row r="1260" spans="22:38" x14ac:dyDescent="0.35">
      <c r="V1260" s="35" t="s">
        <v>2678</v>
      </c>
      <c r="W1260" s="35">
        <v>207</v>
      </c>
      <c r="AJ1260" s="34" t="s">
        <v>4528</v>
      </c>
      <c r="AK1260" s="32">
        <v>1403161.9</v>
      </c>
      <c r="AL1260"/>
    </row>
    <row r="1261" spans="22:38" x14ac:dyDescent="0.35">
      <c r="V1261" s="35" t="s">
        <v>1325</v>
      </c>
      <c r="W1261" s="35">
        <v>335</v>
      </c>
      <c r="AJ1261" s="34" t="s">
        <v>5229</v>
      </c>
      <c r="AK1261" s="32">
        <v>256398.95</v>
      </c>
      <c r="AL1261"/>
    </row>
    <row r="1262" spans="22:38" x14ac:dyDescent="0.35">
      <c r="V1262" s="35" t="s">
        <v>1292</v>
      </c>
      <c r="W1262" s="35">
        <v>109</v>
      </c>
      <c r="AJ1262" s="34" t="s">
        <v>5484</v>
      </c>
      <c r="AK1262" s="32">
        <v>103648.73999999999</v>
      </c>
      <c r="AL1262"/>
    </row>
    <row r="1263" spans="22:38" x14ac:dyDescent="0.35">
      <c r="V1263" s="35" t="s">
        <v>1855</v>
      </c>
      <c r="W1263" s="35">
        <v>8</v>
      </c>
      <c r="AJ1263" s="34" t="s">
        <v>4876</v>
      </c>
      <c r="AK1263" s="32">
        <v>1486515.44</v>
      </c>
      <c r="AL1263"/>
    </row>
    <row r="1264" spans="22:38" x14ac:dyDescent="0.35">
      <c r="V1264" s="35" t="s">
        <v>1053</v>
      </c>
      <c r="W1264" s="35">
        <v>417</v>
      </c>
      <c r="AJ1264" s="34" t="s">
        <v>6052</v>
      </c>
      <c r="AK1264" s="32">
        <v>14190.08</v>
      </c>
      <c r="AL1264"/>
    </row>
    <row r="1265" spans="22:38" x14ac:dyDescent="0.35">
      <c r="V1265" s="35" t="s">
        <v>2905</v>
      </c>
      <c r="W1265" s="35">
        <v>222</v>
      </c>
      <c r="AJ1265" s="34" t="s">
        <v>4415</v>
      </c>
      <c r="AK1265" s="32">
        <v>69781.929999999993</v>
      </c>
      <c r="AL1265"/>
    </row>
    <row r="1266" spans="22:38" x14ac:dyDescent="0.35">
      <c r="V1266" s="35" t="s">
        <v>2814</v>
      </c>
      <c r="W1266" s="35">
        <v>240</v>
      </c>
      <c r="AJ1266" s="34" t="s">
        <v>5816</v>
      </c>
      <c r="AK1266" s="32">
        <v>471403.6</v>
      </c>
      <c r="AL1266"/>
    </row>
    <row r="1267" spans="22:38" x14ac:dyDescent="0.35">
      <c r="V1267" s="35" t="s">
        <v>2202</v>
      </c>
      <c r="W1267" s="35">
        <v>104</v>
      </c>
      <c r="AJ1267" s="34" t="s">
        <v>4593</v>
      </c>
      <c r="AK1267" s="32">
        <v>919500.83000000007</v>
      </c>
      <c r="AL1267"/>
    </row>
    <row r="1268" spans="22:38" x14ac:dyDescent="0.35">
      <c r="V1268" s="35" t="s">
        <v>497</v>
      </c>
      <c r="W1268" s="35">
        <v>209</v>
      </c>
      <c r="AJ1268" s="34" t="s">
        <v>6208</v>
      </c>
      <c r="AK1268" s="32">
        <v>521500.35</v>
      </c>
      <c r="AL1268"/>
    </row>
    <row r="1269" spans="22:38" x14ac:dyDescent="0.35">
      <c r="V1269" s="35" t="s">
        <v>274</v>
      </c>
      <c r="W1269" s="35">
        <v>140</v>
      </c>
      <c r="AJ1269" s="34" t="s">
        <v>5463</v>
      </c>
      <c r="AK1269" s="32">
        <v>10494.68</v>
      </c>
      <c r="AL1269"/>
    </row>
    <row r="1270" spans="22:38" x14ac:dyDescent="0.35">
      <c r="V1270" s="35" t="s">
        <v>1009</v>
      </c>
      <c r="W1270" s="35">
        <v>404</v>
      </c>
      <c r="AJ1270" s="34" t="s">
        <v>4549</v>
      </c>
      <c r="AK1270" s="32">
        <v>537714.05000000005</v>
      </c>
      <c r="AL1270"/>
    </row>
    <row r="1271" spans="22:38" x14ac:dyDescent="0.35">
      <c r="V1271" s="35" t="s">
        <v>1425</v>
      </c>
      <c r="W1271" s="35">
        <v>461</v>
      </c>
      <c r="AJ1271" s="34" t="s">
        <v>5260</v>
      </c>
      <c r="AK1271" s="32">
        <v>2182440.4699999997</v>
      </c>
      <c r="AL1271"/>
    </row>
    <row r="1272" spans="22:38" x14ac:dyDescent="0.35">
      <c r="V1272" s="35" t="s">
        <v>597</v>
      </c>
      <c r="W1272" s="35">
        <v>281</v>
      </c>
      <c r="AJ1272" s="34" t="s">
        <v>4514</v>
      </c>
      <c r="AK1272" s="32">
        <v>939443.44</v>
      </c>
      <c r="AL1272"/>
    </row>
    <row r="1273" spans="22:38" x14ac:dyDescent="0.35">
      <c r="V1273" s="35" t="s">
        <v>295</v>
      </c>
      <c r="W1273" s="35">
        <v>241</v>
      </c>
      <c r="AJ1273" s="34" t="s">
        <v>4460</v>
      </c>
      <c r="AK1273" s="32">
        <v>141996.12</v>
      </c>
      <c r="AL1273"/>
    </row>
    <row r="1274" spans="22:38" x14ac:dyDescent="0.35">
      <c r="V1274" s="35" t="s">
        <v>4211</v>
      </c>
      <c r="W1274" s="35">
        <v>357</v>
      </c>
      <c r="AJ1274" s="34" t="s">
        <v>4934</v>
      </c>
      <c r="AK1274" s="32">
        <v>496022.97000000003</v>
      </c>
      <c r="AL1274"/>
    </row>
    <row r="1275" spans="22:38" x14ac:dyDescent="0.35">
      <c r="V1275" s="35" t="s">
        <v>604</v>
      </c>
      <c r="W1275" s="35">
        <v>35</v>
      </c>
      <c r="AJ1275" s="34" t="s">
        <v>5773</v>
      </c>
      <c r="AK1275" s="32">
        <v>943682.71</v>
      </c>
      <c r="AL1275"/>
    </row>
    <row r="1276" spans="22:38" x14ac:dyDescent="0.35">
      <c r="V1276" s="35" t="s">
        <v>4228</v>
      </c>
      <c r="W1276" s="35">
        <v>288</v>
      </c>
      <c r="AJ1276" s="34" t="s">
        <v>5247</v>
      </c>
      <c r="AK1276" s="32">
        <v>1586668.5899999999</v>
      </c>
      <c r="AL1276"/>
    </row>
    <row r="1277" spans="22:38" x14ac:dyDescent="0.35">
      <c r="V1277" s="35" t="s">
        <v>3254</v>
      </c>
      <c r="W1277" s="35">
        <v>247</v>
      </c>
      <c r="AJ1277" s="34" t="s">
        <v>4931</v>
      </c>
      <c r="AK1277" s="32">
        <v>2472664.89</v>
      </c>
      <c r="AL1277"/>
    </row>
    <row r="1278" spans="22:38" x14ac:dyDescent="0.35">
      <c r="V1278" s="35" t="s">
        <v>3840</v>
      </c>
      <c r="W1278" s="35">
        <v>92</v>
      </c>
      <c r="AJ1278" s="34" t="s">
        <v>4844</v>
      </c>
      <c r="AK1278" s="32">
        <v>1827208.6099999999</v>
      </c>
      <c r="AL1278"/>
    </row>
    <row r="1279" spans="22:38" x14ac:dyDescent="0.35">
      <c r="V1279" s="35" t="s">
        <v>1454</v>
      </c>
      <c r="W1279" s="35">
        <v>152</v>
      </c>
      <c r="AJ1279" s="34" t="s">
        <v>4734</v>
      </c>
      <c r="AK1279" s="32">
        <v>747597</v>
      </c>
      <c r="AL1279"/>
    </row>
    <row r="1280" spans="22:38" x14ac:dyDescent="0.35">
      <c r="V1280" s="35" t="s">
        <v>732</v>
      </c>
      <c r="W1280" s="35">
        <v>360</v>
      </c>
      <c r="AJ1280" s="34" t="s">
        <v>5203</v>
      </c>
      <c r="AK1280" s="32">
        <v>601415.92999999993</v>
      </c>
      <c r="AL1280"/>
    </row>
    <row r="1281" spans="22:38" x14ac:dyDescent="0.35">
      <c r="V1281" s="35" t="s">
        <v>3780</v>
      </c>
      <c r="W1281" s="35">
        <v>485</v>
      </c>
      <c r="AJ1281" s="34" t="s">
        <v>6256</v>
      </c>
      <c r="AK1281" s="32">
        <v>538835.78</v>
      </c>
      <c r="AL1281"/>
    </row>
    <row r="1282" spans="22:38" x14ac:dyDescent="0.35">
      <c r="V1282" s="35" t="s">
        <v>3727</v>
      </c>
      <c r="W1282" s="35">
        <v>157</v>
      </c>
      <c r="AJ1282" s="34" t="s">
        <v>5899</v>
      </c>
      <c r="AK1282" s="32">
        <v>214060</v>
      </c>
      <c r="AL1282"/>
    </row>
    <row r="1283" spans="22:38" x14ac:dyDescent="0.35">
      <c r="V1283" s="35" t="s">
        <v>3369</v>
      </c>
      <c r="W1283" s="35">
        <v>307</v>
      </c>
      <c r="AJ1283" s="34" t="s">
        <v>4648</v>
      </c>
      <c r="AK1283" s="32">
        <v>1364348.1600000001</v>
      </c>
      <c r="AL1283"/>
    </row>
    <row r="1284" spans="22:38" x14ac:dyDescent="0.35">
      <c r="V1284" s="35" t="s">
        <v>733</v>
      </c>
      <c r="W1284" s="35">
        <v>382</v>
      </c>
      <c r="AJ1284" s="34" t="s">
        <v>5512</v>
      </c>
      <c r="AK1284" s="32">
        <v>346110.6</v>
      </c>
      <c r="AL1284"/>
    </row>
    <row r="1285" spans="22:38" x14ac:dyDescent="0.35">
      <c r="V1285" s="35" t="s">
        <v>341</v>
      </c>
      <c r="W1285" s="35">
        <v>245</v>
      </c>
      <c r="AJ1285" s="34" t="s">
        <v>6215</v>
      </c>
      <c r="AK1285" s="32">
        <v>421107.66</v>
      </c>
      <c r="AL1285"/>
    </row>
    <row r="1286" spans="22:38" x14ac:dyDescent="0.35">
      <c r="V1286" s="35" t="s">
        <v>127</v>
      </c>
      <c r="W1286" s="35">
        <v>295</v>
      </c>
      <c r="AJ1286" s="34" t="s">
        <v>5995</v>
      </c>
      <c r="AK1286" s="32">
        <v>200895</v>
      </c>
      <c r="AL1286"/>
    </row>
    <row r="1287" spans="22:38" x14ac:dyDescent="0.35">
      <c r="V1287" s="35" t="s">
        <v>1321</v>
      </c>
      <c r="W1287" s="35">
        <v>348</v>
      </c>
      <c r="AJ1287" s="34" t="s">
        <v>4485</v>
      </c>
      <c r="AK1287" s="32">
        <v>1107879.1199999999</v>
      </c>
      <c r="AL1287"/>
    </row>
    <row r="1288" spans="22:38" x14ac:dyDescent="0.35">
      <c r="V1288" s="35" t="s">
        <v>165</v>
      </c>
      <c r="W1288" s="35">
        <v>285</v>
      </c>
      <c r="AJ1288" s="34" t="s">
        <v>6032</v>
      </c>
      <c r="AK1288" s="32">
        <v>577898.9</v>
      </c>
      <c r="AL1288"/>
    </row>
    <row r="1289" spans="22:38" x14ac:dyDescent="0.35">
      <c r="V1289" s="35" t="s">
        <v>3935</v>
      </c>
      <c r="W1289" s="35">
        <v>223</v>
      </c>
      <c r="AJ1289" s="34" t="s">
        <v>5469</v>
      </c>
      <c r="AK1289" s="32">
        <v>320302.89999999997</v>
      </c>
      <c r="AL1289"/>
    </row>
    <row r="1290" spans="22:38" x14ac:dyDescent="0.35">
      <c r="V1290" s="35" t="s">
        <v>798</v>
      </c>
      <c r="W1290" s="35">
        <v>314</v>
      </c>
      <c r="AJ1290" s="34" t="s">
        <v>5398</v>
      </c>
      <c r="AK1290" s="32">
        <v>189762.91</v>
      </c>
      <c r="AL1290"/>
    </row>
    <row r="1291" spans="22:38" x14ac:dyDescent="0.35">
      <c r="V1291" s="35" t="s">
        <v>3562</v>
      </c>
      <c r="W1291" s="35">
        <v>333</v>
      </c>
      <c r="AJ1291" s="34" t="s">
        <v>6232</v>
      </c>
      <c r="AK1291" s="32">
        <v>270666</v>
      </c>
      <c r="AL1291"/>
    </row>
    <row r="1292" spans="22:38" x14ac:dyDescent="0.35">
      <c r="V1292" s="35" t="s">
        <v>2771</v>
      </c>
      <c r="W1292" s="35">
        <v>184</v>
      </c>
      <c r="AJ1292" s="34" t="s">
        <v>4743</v>
      </c>
      <c r="AK1292" s="32">
        <v>1795096.92</v>
      </c>
      <c r="AL1292"/>
    </row>
    <row r="1293" spans="22:38" x14ac:dyDescent="0.35">
      <c r="V1293" s="35" t="s">
        <v>1812</v>
      </c>
      <c r="W1293" s="35">
        <v>253</v>
      </c>
      <c r="AJ1293" s="34" t="s">
        <v>4883</v>
      </c>
      <c r="AK1293" s="32">
        <v>1237059.8</v>
      </c>
      <c r="AL1293"/>
    </row>
    <row r="1294" spans="22:38" x14ac:dyDescent="0.35">
      <c r="V1294" s="35" t="s">
        <v>3217</v>
      </c>
      <c r="W1294" s="35">
        <v>29</v>
      </c>
      <c r="AJ1294" s="34" t="s">
        <v>5827</v>
      </c>
      <c r="AK1294" s="32">
        <v>382803.24</v>
      </c>
      <c r="AL1294"/>
    </row>
    <row r="1295" spans="22:38" x14ac:dyDescent="0.35">
      <c r="V1295" s="35" t="s">
        <v>586</v>
      </c>
      <c r="W1295" s="35">
        <v>433</v>
      </c>
      <c r="AJ1295" s="34" t="s">
        <v>5965</v>
      </c>
      <c r="AK1295" s="32">
        <v>933333.67999999993</v>
      </c>
      <c r="AL1295"/>
    </row>
    <row r="1296" spans="22:38" x14ac:dyDescent="0.35">
      <c r="V1296" s="35" t="s">
        <v>143</v>
      </c>
      <c r="W1296" s="35">
        <v>21</v>
      </c>
      <c r="AJ1296" s="34" t="s">
        <v>4397</v>
      </c>
      <c r="AK1296" s="32">
        <v>521480.35</v>
      </c>
      <c r="AL1296"/>
    </row>
    <row r="1297" spans="22:38" x14ac:dyDescent="0.35">
      <c r="V1297" s="35" t="s">
        <v>2253</v>
      </c>
      <c r="W1297" s="35">
        <v>348</v>
      </c>
      <c r="AJ1297" s="34" t="s">
        <v>4779</v>
      </c>
      <c r="AK1297" s="32">
        <v>1447067.31</v>
      </c>
      <c r="AL1297"/>
    </row>
    <row r="1298" spans="22:38" x14ac:dyDescent="0.35">
      <c r="V1298" s="35" t="s">
        <v>3247</v>
      </c>
      <c r="W1298" s="35">
        <v>234</v>
      </c>
      <c r="AJ1298" s="34" t="s">
        <v>6141</v>
      </c>
      <c r="AK1298" s="32">
        <v>461655.33999999997</v>
      </c>
      <c r="AL1298"/>
    </row>
    <row r="1299" spans="22:38" x14ac:dyDescent="0.35">
      <c r="V1299" s="35" t="s">
        <v>1389</v>
      </c>
      <c r="W1299" s="35">
        <v>175</v>
      </c>
      <c r="AJ1299" s="34" t="s">
        <v>6083</v>
      </c>
      <c r="AK1299" s="32">
        <v>1145024.1600000001</v>
      </c>
      <c r="AL1299"/>
    </row>
    <row r="1300" spans="22:38" x14ac:dyDescent="0.35">
      <c r="V1300" s="35" t="s">
        <v>3741</v>
      </c>
      <c r="W1300" s="35">
        <v>246</v>
      </c>
      <c r="AJ1300" s="34" t="s">
        <v>5333</v>
      </c>
      <c r="AK1300" s="32">
        <v>168530</v>
      </c>
      <c r="AL1300"/>
    </row>
    <row r="1301" spans="22:38" x14ac:dyDescent="0.35">
      <c r="V1301" s="35" t="s">
        <v>3939</v>
      </c>
      <c r="W1301" s="35">
        <v>440</v>
      </c>
      <c r="AJ1301" s="34" t="s">
        <v>5497</v>
      </c>
      <c r="AK1301" s="32">
        <v>128021.64</v>
      </c>
      <c r="AL1301"/>
    </row>
    <row r="1302" spans="22:38" x14ac:dyDescent="0.35">
      <c r="V1302" s="35" t="s">
        <v>2130</v>
      </c>
      <c r="W1302" s="35">
        <v>394</v>
      </c>
      <c r="AJ1302" s="34" t="s">
        <v>4582</v>
      </c>
      <c r="AK1302" s="32">
        <v>401449.06</v>
      </c>
      <c r="AL1302"/>
    </row>
    <row r="1303" spans="22:38" x14ac:dyDescent="0.35">
      <c r="V1303" s="35" t="s">
        <v>2385</v>
      </c>
      <c r="W1303" s="35">
        <v>248</v>
      </c>
      <c r="AJ1303" s="34" t="s">
        <v>5433</v>
      </c>
      <c r="AK1303" s="32">
        <v>1002952.55</v>
      </c>
      <c r="AL1303"/>
    </row>
    <row r="1304" spans="22:38" x14ac:dyDescent="0.35">
      <c r="V1304" s="35" t="s">
        <v>72</v>
      </c>
      <c r="W1304" s="35">
        <v>189</v>
      </c>
      <c r="AJ1304" s="34" t="s">
        <v>4389</v>
      </c>
      <c r="AK1304" s="32">
        <v>192460.58</v>
      </c>
      <c r="AL1304"/>
    </row>
    <row r="1305" spans="22:38" x14ac:dyDescent="0.35">
      <c r="V1305" s="35" t="s">
        <v>3210</v>
      </c>
      <c r="W1305" s="35">
        <v>476</v>
      </c>
      <c r="AJ1305" s="34" t="s">
        <v>5654</v>
      </c>
      <c r="AK1305" s="32">
        <v>305900.55</v>
      </c>
      <c r="AL1305"/>
    </row>
    <row r="1306" spans="22:38" x14ac:dyDescent="0.35">
      <c r="V1306" s="35" t="s">
        <v>1182</v>
      </c>
      <c r="W1306" s="35">
        <v>231</v>
      </c>
      <c r="AJ1306" s="34" t="s">
        <v>5119</v>
      </c>
      <c r="AK1306" s="32">
        <v>1329343.8999999999</v>
      </c>
      <c r="AL1306"/>
    </row>
    <row r="1307" spans="22:38" x14ac:dyDescent="0.35">
      <c r="V1307" s="35" t="s">
        <v>3420</v>
      </c>
      <c r="W1307" s="35">
        <v>377</v>
      </c>
      <c r="AJ1307" s="34" t="s">
        <v>5219</v>
      </c>
      <c r="AK1307" s="32">
        <v>349233.77</v>
      </c>
      <c r="AL1307"/>
    </row>
    <row r="1308" spans="22:38" x14ac:dyDescent="0.35">
      <c r="V1308" s="35" t="s">
        <v>3356</v>
      </c>
      <c r="W1308" s="35">
        <v>400</v>
      </c>
      <c r="AJ1308" s="34" t="s">
        <v>4509</v>
      </c>
      <c r="AK1308" s="32">
        <v>1072853.3199999998</v>
      </c>
      <c r="AL1308"/>
    </row>
    <row r="1309" spans="22:38" x14ac:dyDescent="0.35">
      <c r="V1309" s="35" t="s">
        <v>830</v>
      </c>
      <c r="W1309" s="35">
        <v>103</v>
      </c>
      <c r="AJ1309" s="34" t="s">
        <v>5584</v>
      </c>
      <c r="AK1309" s="32">
        <v>60028.32</v>
      </c>
      <c r="AL1309"/>
    </row>
    <row r="1310" spans="22:38" x14ac:dyDescent="0.35">
      <c r="V1310" s="35" t="s">
        <v>1431</v>
      </c>
      <c r="W1310" s="35">
        <v>311</v>
      </c>
      <c r="AJ1310" s="34" t="s">
        <v>5597</v>
      </c>
      <c r="AK1310" s="32">
        <v>167931.72</v>
      </c>
      <c r="AL1310"/>
    </row>
    <row r="1311" spans="22:38" x14ac:dyDescent="0.35">
      <c r="V1311" s="35" t="s">
        <v>3995</v>
      </c>
      <c r="W1311" s="35">
        <v>176</v>
      </c>
      <c r="AJ1311" s="34" t="s">
        <v>4811</v>
      </c>
      <c r="AK1311" s="32">
        <v>2466093.84</v>
      </c>
      <c r="AL1311"/>
    </row>
    <row r="1312" spans="22:38" x14ac:dyDescent="0.35">
      <c r="V1312" s="35" t="s">
        <v>536</v>
      </c>
      <c r="W1312" s="35">
        <v>329</v>
      </c>
      <c r="AJ1312" s="34" t="s">
        <v>6168</v>
      </c>
      <c r="AK1312" s="32">
        <v>832617.25</v>
      </c>
      <c r="AL1312"/>
    </row>
    <row r="1313" spans="22:38" x14ac:dyDescent="0.35">
      <c r="V1313" s="35" t="s">
        <v>3529</v>
      </c>
      <c r="W1313" s="35">
        <v>353</v>
      </c>
      <c r="AJ1313" s="34" t="s">
        <v>6022</v>
      </c>
      <c r="AK1313" s="32">
        <v>1059828</v>
      </c>
      <c r="AL1313"/>
    </row>
    <row r="1314" spans="22:38" x14ac:dyDescent="0.35">
      <c r="V1314" s="35" t="s">
        <v>3731</v>
      </c>
      <c r="W1314" s="35">
        <v>465</v>
      </c>
      <c r="AJ1314" s="34" t="s">
        <v>5826</v>
      </c>
      <c r="AK1314" s="32">
        <v>860302.1</v>
      </c>
      <c r="AL1314"/>
    </row>
    <row r="1315" spans="22:38" x14ac:dyDescent="0.35">
      <c r="V1315" s="35" t="s">
        <v>933</v>
      </c>
      <c r="W1315" s="35">
        <v>468</v>
      </c>
      <c r="AJ1315" s="34" t="s">
        <v>5446</v>
      </c>
      <c r="AK1315" s="32">
        <v>582796.68000000005</v>
      </c>
      <c r="AL1315"/>
    </row>
    <row r="1316" spans="22:38" x14ac:dyDescent="0.35">
      <c r="V1316" s="35" t="s">
        <v>70</v>
      </c>
      <c r="W1316" s="35">
        <v>412</v>
      </c>
      <c r="AJ1316" s="34" t="s">
        <v>5705</v>
      </c>
      <c r="AK1316" s="32">
        <v>757149.53</v>
      </c>
      <c r="AL1316"/>
    </row>
    <row r="1317" spans="22:38" x14ac:dyDescent="0.35">
      <c r="V1317" s="35" t="s">
        <v>2759</v>
      </c>
      <c r="W1317" s="35">
        <v>328</v>
      </c>
      <c r="AJ1317" s="34" t="s">
        <v>5729</v>
      </c>
      <c r="AK1317" s="32">
        <v>587664.14</v>
      </c>
      <c r="AL1317"/>
    </row>
    <row r="1318" spans="22:38" x14ac:dyDescent="0.35">
      <c r="V1318" s="35" t="s">
        <v>2835</v>
      </c>
      <c r="W1318" s="35">
        <v>240</v>
      </c>
      <c r="AJ1318" s="34" t="s">
        <v>4414</v>
      </c>
      <c r="AK1318" s="32">
        <v>1653073.29</v>
      </c>
      <c r="AL1318"/>
    </row>
    <row r="1319" spans="22:38" x14ac:dyDescent="0.35">
      <c r="V1319" s="35" t="s">
        <v>4165</v>
      </c>
      <c r="W1319" s="35">
        <v>152</v>
      </c>
      <c r="AJ1319" s="34" t="s">
        <v>6165</v>
      </c>
      <c r="AK1319" s="32">
        <v>1020346.4999999999</v>
      </c>
      <c r="AL1319"/>
    </row>
    <row r="1320" spans="22:38" x14ac:dyDescent="0.35">
      <c r="V1320" s="35" t="s">
        <v>587</v>
      </c>
      <c r="W1320" s="35">
        <v>19</v>
      </c>
      <c r="AJ1320" s="34" t="s">
        <v>5646</v>
      </c>
      <c r="AK1320" s="32">
        <v>53958.96</v>
      </c>
      <c r="AL1320"/>
    </row>
    <row r="1321" spans="22:38" x14ac:dyDescent="0.35">
      <c r="V1321" s="35" t="s">
        <v>2621</v>
      </c>
      <c r="W1321" s="35">
        <v>419</v>
      </c>
      <c r="AJ1321" s="34" t="s">
        <v>5490</v>
      </c>
      <c r="AK1321" s="32">
        <v>1177769.67</v>
      </c>
      <c r="AL1321"/>
    </row>
    <row r="1322" spans="22:38" x14ac:dyDescent="0.35">
      <c r="V1322" s="35" t="s">
        <v>3919</v>
      </c>
      <c r="W1322" s="35">
        <v>140</v>
      </c>
      <c r="AJ1322" s="34" t="s">
        <v>4762</v>
      </c>
      <c r="AK1322" s="32">
        <v>204475.19999999998</v>
      </c>
      <c r="AL1322"/>
    </row>
    <row r="1323" spans="22:38" x14ac:dyDescent="0.35">
      <c r="V1323" s="35" t="s">
        <v>3813</v>
      </c>
      <c r="W1323" s="35">
        <v>51</v>
      </c>
      <c r="AJ1323" s="34" t="s">
        <v>5499</v>
      </c>
      <c r="AK1323" s="32">
        <v>309022.57999999996</v>
      </c>
      <c r="AL1323"/>
    </row>
    <row r="1324" spans="22:38" x14ac:dyDescent="0.35">
      <c r="V1324" s="35" t="s">
        <v>1123</v>
      </c>
      <c r="W1324" s="35">
        <v>406</v>
      </c>
      <c r="AJ1324" s="34" t="s">
        <v>6079</v>
      </c>
      <c r="AK1324" s="32">
        <v>1195057.78</v>
      </c>
      <c r="AL1324"/>
    </row>
    <row r="1325" spans="22:38" x14ac:dyDescent="0.35">
      <c r="V1325" s="35" t="s">
        <v>1031</v>
      </c>
      <c r="W1325" s="35">
        <v>356</v>
      </c>
      <c r="AJ1325" s="34" t="s">
        <v>5966</v>
      </c>
      <c r="AK1325" s="32">
        <v>19054.14</v>
      </c>
      <c r="AL1325"/>
    </row>
    <row r="1326" spans="22:38" x14ac:dyDescent="0.35">
      <c r="V1326" s="35" t="s">
        <v>2286</v>
      </c>
      <c r="W1326" s="35">
        <v>199</v>
      </c>
      <c r="AJ1326" s="34" t="s">
        <v>4505</v>
      </c>
      <c r="AK1326" s="32">
        <v>1003622.5800000001</v>
      </c>
      <c r="AL1326"/>
    </row>
    <row r="1327" spans="22:38" x14ac:dyDescent="0.35">
      <c r="V1327" s="35" t="s">
        <v>486</v>
      </c>
      <c r="W1327" s="35">
        <v>297</v>
      </c>
      <c r="AJ1327" s="34" t="s">
        <v>6078</v>
      </c>
      <c r="AK1327" s="32">
        <v>631775.80000000005</v>
      </c>
      <c r="AL1327"/>
    </row>
    <row r="1328" spans="22:38" x14ac:dyDescent="0.35">
      <c r="V1328" s="35" t="s">
        <v>210</v>
      </c>
      <c r="W1328" s="35">
        <v>209</v>
      </c>
      <c r="AJ1328" s="34" t="s">
        <v>5255</v>
      </c>
      <c r="AK1328" s="32">
        <v>1209758.6600000001</v>
      </c>
      <c r="AL1328"/>
    </row>
    <row r="1329" spans="22:38" x14ac:dyDescent="0.35">
      <c r="V1329" s="35" t="s">
        <v>2969</v>
      </c>
      <c r="W1329" s="35">
        <v>638</v>
      </c>
      <c r="AJ1329" s="34" t="s">
        <v>5137</v>
      </c>
      <c r="AK1329" s="32">
        <v>792979.95000000007</v>
      </c>
      <c r="AL1329"/>
    </row>
    <row r="1330" spans="22:38" x14ac:dyDescent="0.35">
      <c r="V1330" s="35" t="s">
        <v>3365</v>
      </c>
      <c r="W1330" s="35">
        <v>8</v>
      </c>
      <c r="AJ1330" s="34" t="s">
        <v>4671</v>
      </c>
      <c r="AK1330" s="32">
        <v>606362.09</v>
      </c>
      <c r="AL1330"/>
    </row>
    <row r="1331" spans="22:38" x14ac:dyDescent="0.35">
      <c r="V1331" s="35" t="s">
        <v>3512</v>
      </c>
      <c r="W1331" s="35">
        <v>203</v>
      </c>
      <c r="AJ1331" s="34" t="s">
        <v>5350</v>
      </c>
      <c r="AK1331" s="32">
        <v>872190.91</v>
      </c>
      <c r="AL1331"/>
    </row>
    <row r="1332" spans="22:38" x14ac:dyDescent="0.35">
      <c r="V1332" s="35" t="s">
        <v>2542</v>
      </c>
      <c r="W1332" s="35">
        <v>158</v>
      </c>
      <c r="AJ1332" s="34" t="s">
        <v>6127</v>
      </c>
      <c r="AK1332" s="32">
        <v>946276.84</v>
      </c>
      <c r="AL1332"/>
    </row>
    <row r="1333" spans="22:38" x14ac:dyDescent="0.35">
      <c r="V1333" s="35" t="s">
        <v>1387</v>
      </c>
      <c r="W1333" s="35">
        <v>650</v>
      </c>
      <c r="AJ1333" s="34" t="s">
        <v>5136</v>
      </c>
      <c r="AK1333" s="32">
        <v>413426.52</v>
      </c>
      <c r="AL1333"/>
    </row>
    <row r="1334" spans="22:38" x14ac:dyDescent="0.35">
      <c r="V1334" s="35" t="s">
        <v>521</v>
      </c>
      <c r="W1334" s="35">
        <v>212</v>
      </c>
      <c r="AJ1334" s="34" t="s">
        <v>5415</v>
      </c>
      <c r="AK1334" s="32">
        <v>2083669.6000000003</v>
      </c>
      <c r="AL1334"/>
    </row>
    <row r="1335" spans="22:38" x14ac:dyDescent="0.35">
      <c r="V1335" s="35" t="s">
        <v>803</v>
      </c>
      <c r="W1335" s="35">
        <v>498</v>
      </c>
      <c r="AJ1335" s="34" t="s">
        <v>6204</v>
      </c>
      <c r="AK1335" s="32">
        <v>365210.02</v>
      </c>
      <c r="AL1335"/>
    </row>
    <row r="1336" spans="22:38" x14ac:dyDescent="0.35">
      <c r="V1336" s="35" t="s">
        <v>3844</v>
      </c>
      <c r="W1336" s="35">
        <v>312</v>
      </c>
      <c r="AJ1336" s="34" t="s">
        <v>5524</v>
      </c>
      <c r="AK1336" s="32">
        <v>20453.899999999998</v>
      </c>
      <c r="AL1336"/>
    </row>
    <row r="1337" spans="22:38" x14ac:dyDescent="0.35">
      <c r="V1337" s="35" t="s">
        <v>3979</v>
      </c>
      <c r="W1337" s="35">
        <v>286</v>
      </c>
      <c r="AJ1337" s="34" t="s">
        <v>6285</v>
      </c>
      <c r="AK1337" s="32">
        <v>273630.2</v>
      </c>
      <c r="AL1337"/>
    </row>
    <row r="1338" spans="22:38" x14ac:dyDescent="0.35">
      <c r="V1338" s="35" t="s">
        <v>3194</v>
      </c>
      <c r="W1338" s="35">
        <v>6</v>
      </c>
      <c r="AJ1338" s="34" t="s">
        <v>4731</v>
      </c>
      <c r="AK1338" s="32">
        <v>824842.44000000006</v>
      </c>
      <c r="AL1338"/>
    </row>
    <row r="1339" spans="22:38" x14ac:dyDescent="0.35">
      <c r="V1339" s="35" t="s">
        <v>3195</v>
      </c>
      <c r="W1339" s="35">
        <v>236</v>
      </c>
      <c r="AJ1339" s="34" t="s">
        <v>5908</v>
      </c>
      <c r="AK1339" s="32">
        <v>1135509.27</v>
      </c>
      <c r="AL1339"/>
    </row>
    <row r="1340" spans="22:38" x14ac:dyDescent="0.35">
      <c r="V1340" s="35" t="s">
        <v>3473</v>
      </c>
      <c r="W1340" s="35">
        <v>12</v>
      </c>
      <c r="AJ1340" s="34" t="s">
        <v>4483</v>
      </c>
      <c r="AK1340" s="32">
        <v>759769</v>
      </c>
      <c r="AL1340"/>
    </row>
    <row r="1341" spans="22:38" x14ac:dyDescent="0.35">
      <c r="V1341" s="35" t="s">
        <v>3083</v>
      </c>
      <c r="W1341" s="35">
        <v>104</v>
      </c>
      <c r="AJ1341" s="34" t="s">
        <v>5156</v>
      </c>
      <c r="AK1341" s="32">
        <v>3011929.8400000003</v>
      </c>
      <c r="AL1341"/>
    </row>
    <row r="1342" spans="22:38" x14ac:dyDescent="0.35">
      <c r="V1342" s="35" t="s">
        <v>1827</v>
      </c>
      <c r="W1342" s="35">
        <v>278</v>
      </c>
      <c r="AJ1342" s="34" t="s">
        <v>4517</v>
      </c>
      <c r="AK1342" s="32">
        <v>2239232.0999999996</v>
      </c>
      <c r="AL1342"/>
    </row>
    <row r="1343" spans="22:38" x14ac:dyDescent="0.35">
      <c r="V1343" s="35" t="s">
        <v>851</v>
      </c>
      <c r="W1343" s="35">
        <v>475</v>
      </c>
      <c r="AJ1343" s="34" t="s">
        <v>5165</v>
      </c>
      <c r="AK1343" s="32">
        <v>1214086.3800000001</v>
      </c>
      <c r="AL1343"/>
    </row>
    <row r="1344" spans="22:38" x14ac:dyDescent="0.35">
      <c r="V1344" s="35" t="s">
        <v>886</v>
      </c>
      <c r="W1344" s="35">
        <v>145</v>
      </c>
      <c r="AJ1344" s="34" t="s">
        <v>5515</v>
      </c>
      <c r="AK1344" s="32">
        <v>145209.12</v>
      </c>
      <c r="AL1344"/>
    </row>
    <row r="1345" spans="22:38" x14ac:dyDescent="0.35">
      <c r="V1345" s="35" t="s">
        <v>2534</v>
      </c>
      <c r="W1345" s="35">
        <v>167</v>
      </c>
      <c r="AJ1345" s="34" t="s">
        <v>5661</v>
      </c>
      <c r="AK1345" s="32">
        <v>283790.23</v>
      </c>
      <c r="AL1345"/>
    </row>
    <row r="1346" spans="22:38" x14ac:dyDescent="0.35">
      <c r="V1346" s="35" t="s">
        <v>4109</v>
      </c>
      <c r="W1346" s="35">
        <v>191</v>
      </c>
      <c r="AJ1346" s="34" t="s">
        <v>5723</v>
      </c>
      <c r="AK1346" s="32">
        <v>1253276.28</v>
      </c>
      <c r="AL1346"/>
    </row>
    <row r="1347" spans="22:38" x14ac:dyDescent="0.35">
      <c r="V1347" s="35" t="s">
        <v>264</v>
      </c>
      <c r="W1347" s="35">
        <v>203</v>
      </c>
      <c r="AJ1347" s="34" t="s">
        <v>4698</v>
      </c>
      <c r="AK1347" s="32">
        <v>139372.19</v>
      </c>
      <c r="AL1347"/>
    </row>
    <row r="1348" spans="22:38" x14ac:dyDescent="0.35">
      <c r="V1348" s="35" t="s">
        <v>3496</v>
      </c>
      <c r="W1348" s="35">
        <v>472</v>
      </c>
      <c r="AJ1348" s="34" t="s">
        <v>6236</v>
      </c>
      <c r="AK1348" s="32">
        <v>733330.27</v>
      </c>
      <c r="AL1348"/>
    </row>
    <row r="1349" spans="22:38" x14ac:dyDescent="0.35">
      <c r="V1349" s="35" t="s">
        <v>1379</v>
      </c>
      <c r="W1349" s="35">
        <v>459</v>
      </c>
      <c r="AJ1349" s="34" t="s">
        <v>5100</v>
      </c>
      <c r="AK1349" s="32">
        <v>213008.88</v>
      </c>
      <c r="AL1349"/>
    </row>
    <row r="1350" spans="22:38" x14ac:dyDescent="0.35">
      <c r="V1350" s="35" t="s">
        <v>3459</v>
      </c>
      <c r="W1350" s="35">
        <v>71</v>
      </c>
      <c r="AJ1350" s="34" t="s">
        <v>4421</v>
      </c>
      <c r="AK1350" s="32">
        <v>2274939.86</v>
      </c>
      <c r="AL1350"/>
    </row>
    <row r="1351" spans="22:38" x14ac:dyDescent="0.35">
      <c r="V1351" s="35" t="s">
        <v>3790</v>
      </c>
      <c r="W1351" s="35">
        <v>375</v>
      </c>
      <c r="AJ1351" s="34" t="s">
        <v>4707</v>
      </c>
      <c r="AK1351" s="32">
        <v>1263889.3999999999</v>
      </c>
      <c r="AL1351"/>
    </row>
    <row r="1352" spans="22:38" x14ac:dyDescent="0.35">
      <c r="V1352" s="35" t="s">
        <v>903</v>
      </c>
      <c r="W1352" s="35">
        <v>470</v>
      </c>
      <c r="AJ1352" s="34" t="s">
        <v>5614</v>
      </c>
      <c r="AK1352" s="32">
        <v>663512.21</v>
      </c>
      <c r="AL1352"/>
    </row>
    <row r="1353" spans="22:38" x14ac:dyDescent="0.35">
      <c r="V1353" s="35" t="s">
        <v>3797</v>
      </c>
      <c r="W1353" s="35">
        <v>124</v>
      </c>
      <c r="AJ1353" s="34" t="s">
        <v>6193</v>
      </c>
      <c r="AK1353" s="32">
        <v>21272.58</v>
      </c>
      <c r="AL1353"/>
    </row>
    <row r="1354" spans="22:38" x14ac:dyDescent="0.35">
      <c r="V1354" s="35" t="s">
        <v>2469</v>
      </c>
      <c r="W1354" s="35">
        <v>29</v>
      </c>
      <c r="AJ1354" s="34" t="s">
        <v>5437</v>
      </c>
      <c r="AK1354" s="32">
        <v>358582.83999999997</v>
      </c>
      <c r="AL1354"/>
    </row>
    <row r="1355" spans="22:38" x14ac:dyDescent="0.35">
      <c r="V1355" s="35" t="s">
        <v>852</v>
      </c>
      <c r="W1355" s="35">
        <v>112</v>
      </c>
      <c r="AJ1355" s="34" t="s">
        <v>5775</v>
      </c>
      <c r="AK1355" s="32">
        <v>1995179.58</v>
      </c>
      <c r="AL1355"/>
    </row>
    <row r="1356" spans="22:38" x14ac:dyDescent="0.35">
      <c r="V1356" s="35" t="s">
        <v>2707</v>
      </c>
      <c r="W1356" s="35">
        <v>411</v>
      </c>
      <c r="AJ1356" s="34" t="s">
        <v>4565</v>
      </c>
      <c r="AK1356" s="32">
        <v>1340239.03</v>
      </c>
      <c r="AL1356"/>
    </row>
    <row r="1357" spans="22:38" x14ac:dyDescent="0.35">
      <c r="V1357" s="35" t="s">
        <v>1169</v>
      </c>
      <c r="W1357" s="35">
        <v>418</v>
      </c>
      <c r="AJ1357" s="34" t="s">
        <v>5904</v>
      </c>
      <c r="AK1357" s="32">
        <v>1094360.47</v>
      </c>
      <c r="AL1357"/>
    </row>
    <row r="1358" spans="22:38" x14ac:dyDescent="0.35">
      <c r="V1358" s="35" t="s">
        <v>1704</v>
      </c>
      <c r="W1358" s="35">
        <v>325</v>
      </c>
      <c r="AJ1358" s="34" t="s">
        <v>5735</v>
      </c>
      <c r="AK1358" s="32">
        <v>2029509.4</v>
      </c>
      <c r="AL1358"/>
    </row>
    <row r="1359" spans="22:38" x14ac:dyDescent="0.35">
      <c r="V1359" s="35" t="s">
        <v>1738</v>
      </c>
      <c r="W1359" s="35">
        <v>249</v>
      </c>
      <c r="AJ1359" s="34" t="s">
        <v>5481</v>
      </c>
      <c r="AK1359" s="32">
        <v>973899.09000000008</v>
      </c>
      <c r="AL1359"/>
    </row>
    <row r="1360" spans="22:38" x14ac:dyDescent="0.35">
      <c r="V1360" s="35" t="s">
        <v>2504</v>
      </c>
      <c r="W1360" s="35">
        <v>143</v>
      </c>
      <c r="AJ1360" s="34" t="s">
        <v>4621</v>
      </c>
      <c r="AK1360" s="32">
        <v>1490087.1099999999</v>
      </c>
      <c r="AL1360"/>
    </row>
    <row r="1361" spans="22:38" x14ac:dyDescent="0.35">
      <c r="V1361" s="35" t="s">
        <v>2954</v>
      </c>
      <c r="W1361" s="35">
        <v>397</v>
      </c>
      <c r="AJ1361" s="34" t="s">
        <v>5648</v>
      </c>
      <c r="AK1361" s="32">
        <v>471581.28</v>
      </c>
      <c r="AL1361"/>
    </row>
    <row r="1362" spans="22:38" x14ac:dyDescent="0.35">
      <c r="V1362" s="35" t="s">
        <v>2655</v>
      </c>
      <c r="W1362" s="35">
        <v>355</v>
      </c>
      <c r="AJ1362" s="34" t="s">
        <v>4752</v>
      </c>
      <c r="AK1362" s="32">
        <v>1911312.1100000003</v>
      </c>
      <c r="AL1362"/>
    </row>
    <row r="1363" spans="22:38" x14ac:dyDescent="0.35">
      <c r="V1363" s="35" t="s">
        <v>1057</v>
      </c>
      <c r="W1363" s="35">
        <v>389</v>
      </c>
      <c r="AJ1363" s="34" t="s">
        <v>5846</v>
      </c>
      <c r="AK1363" s="32">
        <v>733169.36</v>
      </c>
      <c r="AL1363"/>
    </row>
    <row r="1364" spans="22:38" x14ac:dyDescent="0.35">
      <c r="V1364" s="35" t="s">
        <v>2761</v>
      </c>
      <c r="W1364" s="35">
        <v>336</v>
      </c>
      <c r="AJ1364" s="34" t="s">
        <v>6235</v>
      </c>
      <c r="AK1364" s="32">
        <v>321552</v>
      </c>
      <c r="AL1364"/>
    </row>
    <row r="1365" spans="22:38" x14ac:dyDescent="0.35">
      <c r="V1365" s="35" t="s">
        <v>4174</v>
      </c>
      <c r="W1365" s="35">
        <v>395</v>
      </c>
      <c r="AJ1365" s="34" t="s">
        <v>5739</v>
      </c>
      <c r="AK1365" s="32">
        <v>661353.6</v>
      </c>
      <c r="AL1365"/>
    </row>
    <row r="1366" spans="22:38" x14ac:dyDescent="0.35">
      <c r="V1366" s="35" t="s">
        <v>2535</v>
      </c>
      <c r="W1366" s="35">
        <v>207</v>
      </c>
      <c r="AJ1366" s="34" t="s">
        <v>4664</v>
      </c>
      <c r="AK1366" s="32">
        <v>157657.5</v>
      </c>
      <c r="AL1366"/>
    </row>
    <row r="1367" spans="22:38" x14ac:dyDescent="0.35">
      <c r="V1367" s="35" t="s">
        <v>1038</v>
      </c>
      <c r="W1367" s="35">
        <v>386</v>
      </c>
      <c r="AJ1367" s="34" t="s">
        <v>6021</v>
      </c>
      <c r="AK1367" s="32">
        <v>394413.92000000004</v>
      </c>
      <c r="AL1367"/>
    </row>
    <row r="1368" spans="22:38" x14ac:dyDescent="0.35">
      <c r="V1368" s="35" t="s">
        <v>4229</v>
      </c>
      <c r="W1368" s="35">
        <v>226</v>
      </c>
      <c r="AJ1368" s="34" t="s">
        <v>5996</v>
      </c>
      <c r="AK1368" s="32">
        <v>571585.56000000006</v>
      </c>
      <c r="AL1368"/>
    </row>
    <row r="1369" spans="22:38" x14ac:dyDescent="0.35">
      <c r="V1369" s="35" t="s">
        <v>761</v>
      </c>
      <c r="W1369" s="35">
        <v>455</v>
      </c>
      <c r="AJ1369" s="34" t="s">
        <v>5912</v>
      </c>
      <c r="AK1369" s="32">
        <v>1283614.1399999999</v>
      </c>
      <c r="AL1369"/>
    </row>
    <row r="1370" spans="22:38" x14ac:dyDescent="0.35">
      <c r="V1370" s="35" t="s">
        <v>565</v>
      </c>
      <c r="W1370" s="35">
        <v>495</v>
      </c>
      <c r="AJ1370" s="34" t="s">
        <v>5954</v>
      </c>
      <c r="AK1370" s="32">
        <v>393312</v>
      </c>
      <c r="AL1370"/>
    </row>
    <row r="1371" spans="22:38" x14ac:dyDescent="0.35">
      <c r="V1371" s="35" t="s">
        <v>2357</v>
      </c>
      <c r="W1371" s="35">
        <v>475</v>
      </c>
      <c r="AJ1371" s="34" t="s">
        <v>5477</v>
      </c>
      <c r="AK1371" s="32">
        <v>573508.31999999995</v>
      </c>
      <c r="AL1371"/>
    </row>
    <row r="1372" spans="22:38" x14ac:dyDescent="0.35">
      <c r="V1372" s="35" t="s">
        <v>107</v>
      </c>
      <c r="W1372" s="35">
        <v>371</v>
      </c>
      <c r="AJ1372" s="34" t="s">
        <v>5439</v>
      </c>
      <c r="AK1372" s="32">
        <v>1110715.74</v>
      </c>
      <c r="AL1372"/>
    </row>
    <row r="1373" spans="22:38" x14ac:dyDescent="0.35">
      <c r="V1373" s="35" t="s">
        <v>1172</v>
      </c>
      <c r="W1373" s="35">
        <v>112</v>
      </c>
      <c r="AJ1373" s="34" t="s">
        <v>6249</v>
      </c>
      <c r="AK1373" s="32">
        <v>690014.07000000007</v>
      </c>
      <c r="AL1373"/>
    </row>
    <row r="1374" spans="22:38" x14ac:dyDescent="0.35">
      <c r="V1374" s="35" t="s">
        <v>2636</v>
      </c>
      <c r="W1374" s="35">
        <v>380</v>
      </c>
      <c r="AJ1374" s="34" t="s">
        <v>4626</v>
      </c>
      <c r="AK1374" s="32">
        <v>697360.91</v>
      </c>
      <c r="AL1374"/>
    </row>
    <row r="1375" spans="22:38" x14ac:dyDescent="0.35">
      <c r="V1375" s="35" t="s">
        <v>2275</v>
      </c>
      <c r="W1375" s="35">
        <v>267</v>
      </c>
      <c r="AJ1375" s="34" t="s">
        <v>4775</v>
      </c>
      <c r="AK1375" s="32">
        <v>157450.5</v>
      </c>
      <c r="AL1375"/>
    </row>
    <row r="1376" spans="22:38" x14ac:dyDescent="0.35">
      <c r="V1376" s="35" t="s">
        <v>2944</v>
      </c>
      <c r="W1376" s="35">
        <v>265</v>
      </c>
      <c r="AJ1376" s="34" t="s">
        <v>5294</v>
      </c>
      <c r="AK1376" s="32">
        <v>766519.75</v>
      </c>
      <c r="AL1376"/>
    </row>
    <row r="1377" spans="22:38" x14ac:dyDescent="0.35">
      <c r="V1377" s="35" t="s">
        <v>1370</v>
      </c>
      <c r="W1377" s="35">
        <v>409</v>
      </c>
      <c r="AJ1377" s="34" t="s">
        <v>5134</v>
      </c>
      <c r="AK1377" s="32">
        <v>2158458.7399999998</v>
      </c>
      <c r="AL1377"/>
    </row>
    <row r="1378" spans="22:38" x14ac:dyDescent="0.35">
      <c r="V1378" s="35" t="s">
        <v>3383</v>
      </c>
      <c r="W1378" s="35">
        <v>500</v>
      </c>
      <c r="AJ1378" s="34" t="s">
        <v>5821</v>
      </c>
      <c r="AK1378" s="32">
        <v>1230265.9300000002</v>
      </c>
      <c r="AL1378"/>
    </row>
    <row r="1379" spans="22:38" x14ac:dyDescent="0.35">
      <c r="V1379" s="35" t="s">
        <v>2953</v>
      </c>
      <c r="W1379" s="35">
        <v>224</v>
      </c>
      <c r="AJ1379" s="34" t="s">
        <v>5777</v>
      </c>
      <c r="AK1379" s="32">
        <v>732202.56</v>
      </c>
      <c r="AL1379"/>
    </row>
    <row r="1380" spans="22:38" x14ac:dyDescent="0.35">
      <c r="V1380" s="35" t="s">
        <v>3161</v>
      </c>
      <c r="W1380" s="35">
        <v>31</v>
      </c>
      <c r="AJ1380" s="34" t="s">
        <v>4547</v>
      </c>
      <c r="AK1380" s="32">
        <v>3243493.6</v>
      </c>
      <c r="AL1380"/>
    </row>
    <row r="1381" spans="22:38" x14ac:dyDescent="0.35">
      <c r="V1381" s="35" t="s">
        <v>3381</v>
      </c>
      <c r="W1381" s="35">
        <v>86</v>
      </c>
      <c r="AJ1381" s="34" t="s">
        <v>4445</v>
      </c>
      <c r="AK1381" s="32">
        <v>177899.39</v>
      </c>
      <c r="AL1381"/>
    </row>
    <row r="1382" spans="22:38" x14ac:dyDescent="0.35">
      <c r="V1382" s="35" t="s">
        <v>3076</v>
      </c>
      <c r="W1382" s="35">
        <v>320</v>
      </c>
      <c r="AJ1382" s="34" t="s">
        <v>5153</v>
      </c>
      <c r="AK1382" s="32">
        <v>1703610.4</v>
      </c>
      <c r="AL1382"/>
    </row>
    <row r="1383" spans="22:38" x14ac:dyDescent="0.35">
      <c r="V1383" s="35" t="s">
        <v>2463</v>
      </c>
      <c r="W1383" s="35">
        <v>393</v>
      </c>
      <c r="AJ1383" s="34" t="s">
        <v>4599</v>
      </c>
      <c r="AK1383" s="32">
        <v>969805.41</v>
      </c>
      <c r="AL1383"/>
    </row>
    <row r="1384" spans="22:38" x14ac:dyDescent="0.35">
      <c r="V1384" s="35" t="s">
        <v>3244</v>
      </c>
      <c r="W1384" s="35">
        <v>470</v>
      </c>
      <c r="AJ1384" s="34" t="s">
        <v>4556</v>
      </c>
      <c r="AK1384" s="32">
        <v>26725.84</v>
      </c>
      <c r="AL1384"/>
    </row>
    <row r="1385" spans="22:38" x14ac:dyDescent="0.35">
      <c r="V1385" s="35" t="s">
        <v>787</v>
      </c>
      <c r="W1385" s="35">
        <v>495</v>
      </c>
      <c r="AJ1385" s="34" t="s">
        <v>5658</v>
      </c>
      <c r="AK1385" s="32">
        <v>529664.63</v>
      </c>
      <c r="AL1385"/>
    </row>
    <row r="1386" spans="22:38" x14ac:dyDescent="0.35">
      <c r="V1386" s="35" t="s">
        <v>1949</v>
      </c>
      <c r="W1386" s="35">
        <v>73</v>
      </c>
      <c r="AJ1386" s="34" t="s">
        <v>4854</v>
      </c>
      <c r="AK1386" s="32">
        <v>246602.45</v>
      </c>
      <c r="AL1386"/>
    </row>
    <row r="1387" spans="22:38" x14ac:dyDescent="0.35">
      <c r="V1387" s="35" t="s">
        <v>983</v>
      </c>
      <c r="W1387" s="35">
        <v>82</v>
      </c>
      <c r="AJ1387" s="34" t="s">
        <v>6076</v>
      </c>
      <c r="AK1387" s="32">
        <v>861098.82</v>
      </c>
      <c r="AL1387"/>
    </row>
    <row r="1388" spans="22:38" x14ac:dyDescent="0.35">
      <c r="V1388" s="35" t="s">
        <v>2197</v>
      </c>
      <c r="W1388" s="35">
        <v>226</v>
      </c>
      <c r="AJ1388" s="34" t="s">
        <v>5752</v>
      </c>
      <c r="AK1388" s="32">
        <v>276221.54000000004</v>
      </c>
      <c r="AL1388"/>
    </row>
    <row r="1389" spans="22:38" x14ac:dyDescent="0.35">
      <c r="V1389" s="35" t="s">
        <v>254</v>
      </c>
      <c r="W1389" s="35">
        <v>434</v>
      </c>
      <c r="AJ1389" s="34" t="s">
        <v>4857</v>
      </c>
      <c r="AK1389" s="32">
        <v>2204006.64</v>
      </c>
      <c r="AL1389"/>
    </row>
    <row r="1390" spans="22:38" x14ac:dyDescent="0.35">
      <c r="V1390" s="35" t="s">
        <v>1836</v>
      </c>
      <c r="W1390" s="35">
        <v>379</v>
      </c>
      <c r="AJ1390" s="34" t="s">
        <v>5258</v>
      </c>
      <c r="AK1390" s="32">
        <v>1722519.15</v>
      </c>
      <c r="AL1390"/>
    </row>
    <row r="1391" spans="22:38" x14ac:dyDescent="0.35">
      <c r="V1391" s="35" t="s">
        <v>2912</v>
      </c>
      <c r="W1391" s="35">
        <v>148</v>
      </c>
      <c r="AJ1391" s="34" t="s">
        <v>5028</v>
      </c>
      <c r="AK1391" s="32">
        <v>1881263.93</v>
      </c>
      <c r="AL1391"/>
    </row>
    <row r="1392" spans="22:38" x14ac:dyDescent="0.35">
      <c r="V1392" s="35" t="s">
        <v>607</v>
      </c>
      <c r="W1392" s="35">
        <v>162</v>
      </c>
      <c r="AJ1392" s="34" t="s">
        <v>5638</v>
      </c>
      <c r="AK1392" s="32">
        <v>997610.3</v>
      </c>
      <c r="AL1392"/>
    </row>
    <row r="1393" spans="22:38" x14ac:dyDescent="0.35">
      <c r="V1393" s="35" t="s">
        <v>472</v>
      </c>
      <c r="W1393" s="35">
        <v>131</v>
      </c>
      <c r="AJ1393" s="34" t="s">
        <v>4658</v>
      </c>
      <c r="AK1393" s="32">
        <v>359979.13</v>
      </c>
      <c r="AL1393"/>
    </row>
    <row r="1394" spans="22:38" x14ac:dyDescent="0.35">
      <c r="V1394" s="35" t="s">
        <v>2782</v>
      </c>
      <c r="W1394" s="35">
        <v>167</v>
      </c>
      <c r="AJ1394" s="34" t="s">
        <v>5792</v>
      </c>
      <c r="AK1394" s="32">
        <v>917033.13</v>
      </c>
      <c r="AL1394"/>
    </row>
    <row r="1395" spans="22:38" x14ac:dyDescent="0.35">
      <c r="V1395" s="35" t="s">
        <v>65</v>
      </c>
      <c r="W1395" s="35">
        <v>126</v>
      </c>
      <c r="AJ1395" s="34" t="s">
        <v>4452</v>
      </c>
      <c r="AK1395" s="32">
        <v>1427489.1400000001</v>
      </c>
      <c r="AL1395"/>
    </row>
    <row r="1396" spans="22:38" x14ac:dyDescent="0.35">
      <c r="V1396" s="35" t="s">
        <v>3599</v>
      </c>
      <c r="W1396" s="35">
        <v>454</v>
      </c>
      <c r="AJ1396" s="34" t="s">
        <v>5505</v>
      </c>
      <c r="AK1396" s="32">
        <v>1083259.76</v>
      </c>
      <c r="AL1396"/>
    </row>
    <row r="1397" spans="22:38" x14ac:dyDescent="0.35">
      <c r="V1397" s="35" t="s">
        <v>347</v>
      </c>
      <c r="W1397" s="35">
        <v>495</v>
      </c>
      <c r="AJ1397" s="34" t="s">
        <v>4574</v>
      </c>
      <c r="AK1397" s="32">
        <v>1536009.44</v>
      </c>
      <c r="AL1397"/>
    </row>
    <row r="1398" spans="22:38" x14ac:dyDescent="0.35">
      <c r="V1398" s="35" t="s">
        <v>3192</v>
      </c>
      <c r="W1398" s="35">
        <v>272</v>
      </c>
      <c r="AJ1398" s="34" t="s">
        <v>5476</v>
      </c>
      <c r="AK1398" s="32">
        <v>1720187.4900000002</v>
      </c>
      <c r="AL1398"/>
    </row>
    <row r="1399" spans="22:38" x14ac:dyDescent="0.35">
      <c r="V1399" s="35" t="s">
        <v>3895</v>
      </c>
      <c r="W1399" s="35">
        <v>21</v>
      </c>
      <c r="AJ1399" s="34" t="s">
        <v>5719</v>
      </c>
      <c r="AK1399" s="32">
        <v>1078546.53</v>
      </c>
      <c r="AL1399"/>
    </row>
    <row r="1400" spans="22:38" x14ac:dyDescent="0.35">
      <c r="V1400" s="35" t="s">
        <v>2156</v>
      </c>
      <c r="W1400" s="35">
        <v>200</v>
      </c>
      <c r="AJ1400" s="34" t="s">
        <v>6130</v>
      </c>
      <c r="AK1400" s="32">
        <v>480312</v>
      </c>
      <c r="AL1400"/>
    </row>
    <row r="1401" spans="22:38" x14ac:dyDescent="0.35">
      <c r="V1401" s="35" t="s">
        <v>2846</v>
      </c>
      <c r="W1401" s="35">
        <v>244</v>
      </c>
      <c r="AJ1401" s="34" t="s">
        <v>5225</v>
      </c>
      <c r="AK1401" s="32">
        <v>2196827.11</v>
      </c>
      <c r="AL1401"/>
    </row>
    <row r="1402" spans="22:38" x14ac:dyDescent="0.35">
      <c r="V1402" s="35" t="s">
        <v>1794</v>
      </c>
      <c r="W1402" s="35">
        <v>260</v>
      </c>
      <c r="AJ1402" s="34" t="s">
        <v>4539</v>
      </c>
      <c r="AK1402" s="32">
        <v>1689725.42</v>
      </c>
      <c r="AL1402"/>
    </row>
    <row r="1403" spans="22:38" x14ac:dyDescent="0.35">
      <c r="V1403" s="35" t="s">
        <v>1297</v>
      </c>
      <c r="W1403" s="35">
        <v>188</v>
      </c>
      <c r="AJ1403" s="34" t="s">
        <v>6045</v>
      </c>
      <c r="AK1403" s="32">
        <v>162567.15</v>
      </c>
      <c r="AL1403"/>
    </row>
    <row r="1404" spans="22:38" x14ac:dyDescent="0.35">
      <c r="V1404" s="35" t="s">
        <v>4302</v>
      </c>
      <c r="W1404" s="35">
        <v>448</v>
      </c>
      <c r="AJ1404" s="34" t="s">
        <v>4472</v>
      </c>
      <c r="AK1404" s="32">
        <v>1752984.04</v>
      </c>
      <c r="AL1404"/>
    </row>
    <row r="1405" spans="22:38" x14ac:dyDescent="0.35">
      <c r="V1405" s="35" t="s">
        <v>659</v>
      </c>
      <c r="W1405" s="35">
        <v>25</v>
      </c>
      <c r="AJ1405" s="34" t="s">
        <v>5055</v>
      </c>
      <c r="AK1405" s="32">
        <v>355192.82999999996</v>
      </c>
      <c r="AL1405"/>
    </row>
    <row r="1406" spans="22:38" x14ac:dyDescent="0.35">
      <c r="V1406" s="35" t="s">
        <v>1393</v>
      </c>
      <c r="W1406" s="35">
        <v>28</v>
      </c>
      <c r="AJ1406" s="34" t="s">
        <v>5885</v>
      </c>
      <c r="AK1406" s="32">
        <v>623472.26</v>
      </c>
      <c r="AL1406"/>
    </row>
    <row r="1407" spans="22:38" x14ac:dyDescent="0.35">
      <c r="V1407" s="35" t="s">
        <v>1402</v>
      </c>
      <c r="W1407" s="35">
        <v>151</v>
      </c>
      <c r="AJ1407" s="34" t="s">
        <v>4678</v>
      </c>
      <c r="AK1407" s="32">
        <v>249470.03</v>
      </c>
      <c r="AL1407"/>
    </row>
    <row r="1408" spans="22:38" x14ac:dyDescent="0.35">
      <c r="V1408" s="35" t="s">
        <v>2165</v>
      </c>
      <c r="W1408" s="35">
        <v>3</v>
      </c>
      <c r="AJ1408" s="34" t="s">
        <v>5252</v>
      </c>
      <c r="AK1408" s="32">
        <v>2963098</v>
      </c>
      <c r="AL1408"/>
    </row>
    <row r="1409" spans="22:38" x14ac:dyDescent="0.35">
      <c r="V1409" s="35" t="s">
        <v>470</v>
      </c>
      <c r="W1409" s="35">
        <v>105</v>
      </c>
      <c r="AJ1409" s="34" t="s">
        <v>5103</v>
      </c>
      <c r="AK1409" s="32">
        <v>258123.15000000002</v>
      </c>
      <c r="AL1409"/>
    </row>
    <row r="1410" spans="22:38" x14ac:dyDescent="0.35">
      <c r="V1410" s="35" t="s">
        <v>384</v>
      </c>
      <c r="W1410" s="35">
        <v>398</v>
      </c>
      <c r="AJ1410" s="34" t="s">
        <v>4543</v>
      </c>
      <c r="AK1410" s="32">
        <v>221015.25</v>
      </c>
      <c r="AL1410"/>
    </row>
    <row r="1411" spans="22:38" x14ac:dyDescent="0.35">
      <c r="V1411" s="35" t="s">
        <v>171</v>
      </c>
      <c r="W1411" s="35">
        <v>308</v>
      </c>
      <c r="AJ1411" s="34" t="s">
        <v>5418</v>
      </c>
      <c r="AK1411" s="32">
        <v>1756435.19</v>
      </c>
      <c r="AL1411"/>
    </row>
    <row r="1412" spans="22:38" x14ac:dyDescent="0.35">
      <c r="V1412" s="35" t="s">
        <v>3783</v>
      </c>
      <c r="W1412" s="35">
        <v>479</v>
      </c>
      <c r="AJ1412" s="34" t="s">
        <v>5317</v>
      </c>
      <c r="AK1412" s="32">
        <v>377477.01</v>
      </c>
      <c r="AL1412"/>
    </row>
    <row r="1413" spans="22:38" x14ac:dyDescent="0.35">
      <c r="V1413" s="35" t="s">
        <v>3801</v>
      </c>
      <c r="W1413" s="35">
        <v>259</v>
      </c>
      <c r="AJ1413" s="34" t="s">
        <v>5878</v>
      </c>
      <c r="AK1413" s="32">
        <v>32622.74</v>
      </c>
      <c r="AL1413"/>
    </row>
    <row r="1414" spans="22:38" x14ac:dyDescent="0.35">
      <c r="V1414" s="35" t="s">
        <v>2866</v>
      </c>
      <c r="W1414" s="35">
        <v>382</v>
      </c>
      <c r="AJ1414" s="34" t="s">
        <v>4610</v>
      </c>
      <c r="AK1414" s="32">
        <v>462049.13</v>
      </c>
      <c r="AL1414"/>
    </row>
    <row r="1415" spans="22:38" x14ac:dyDescent="0.35">
      <c r="V1415" s="35" t="s">
        <v>351</v>
      </c>
      <c r="W1415" s="35">
        <v>121</v>
      </c>
      <c r="AJ1415" s="34" t="s">
        <v>6096</v>
      </c>
      <c r="AK1415" s="32">
        <v>1224.3</v>
      </c>
      <c r="AL1415"/>
    </row>
    <row r="1416" spans="22:38" x14ac:dyDescent="0.35">
      <c r="V1416" s="35" t="s">
        <v>634</v>
      </c>
      <c r="W1416" s="35">
        <v>341</v>
      </c>
      <c r="AJ1416" s="34" t="s">
        <v>4438</v>
      </c>
      <c r="AK1416" s="32">
        <v>1588014.77</v>
      </c>
      <c r="AL1416"/>
    </row>
    <row r="1417" spans="22:38" x14ac:dyDescent="0.35">
      <c r="V1417" s="35" t="s">
        <v>1403</v>
      </c>
      <c r="W1417" s="35">
        <v>98</v>
      </c>
      <c r="AJ1417" s="34" t="s">
        <v>5146</v>
      </c>
      <c r="AK1417" s="32">
        <v>316186.74</v>
      </c>
      <c r="AL1417"/>
    </row>
    <row r="1418" spans="22:38" x14ac:dyDescent="0.35">
      <c r="V1418" s="35" t="s">
        <v>1892</v>
      </c>
      <c r="W1418" s="35">
        <v>18</v>
      </c>
      <c r="AJ1418" s="34" t="s">
        <v>6154</v>
      </c>
      <c r="AK1418" s="32">
        <v>747020.49000000011</v>
      </c>
      <c r="AL1418"/>
    </row>
    <row r="1419" spans="22:38" x14ac:dyDescent="0.35">
      <c r="V1419" s="35" t="s">
        <v>1791</v>
      </c>
      <c r="W1419" s="35">
        <v>214</v>
      </c>
      <c r="AJ1419" s="34" t="s">
        <v>5077</v>
      </c>
      <c r="AK1419" s="32">
        <v>3617570.0100000002</v>
      </c>
      <c r="AL1419"/>
    </row>
    <row r="1420" spans="22:38" x14ac:dyDescent="0.35">
      <c r="V1420" s="35" t="s">
        <v>3031</v>
      </c>
      <c r="W1420" s="35">
        <v>46</v>
      </c>
      <c r="AJ1420" s="34" t="s">
        <v>5315</v>
      </c>
      <c r="AK1420" s="32">
        <v>1042756.67</v>
      </c>
      <c r="AL1420"/>
    </row>
    <row r="1421" spans="22:38" x14ac:dyDescent="0.35">
      <c r="V1421" s="35" t="s">
        <v>1153</v>
      </c>
      <c r="W1421" s="35">
        <v>44</v>
      </c>
      <c r="AJ1421" s="34" t="s">
        <v>4925</v>
      </c>
      <c r="AK1421" s="32">
        <v>1563931.48</v>
      </c>
      <c r="AL1421"/>
    </row>
    <row r="1422" spans="22:38" x14ac:dyDescent="0.35">
      <c r="V1422" s="35" t="s">
        <v>555</v>
      </c>
      <c r="W1422" s="35">
        <v>446</v>
      </c>
      <c r="AJ1422" s="34" t="s">
        <v>6136</v>
      </c>
      <c r="AK1422" s="32">
        <v>858855.68</v>
      </c>
      <c r="AL1422"/>
    </row>
    <row r="1423" spans="22:38" x14ac:dyDescent="0.35">
      <c r="V1423" s="35" t="s">
        <v>3732</v>
      </c>
      <c r="W1423" s="35">
        <v>121</v>
      </c>
      <c r="AJ1423" s="34" t="s">
        <v>5809</v>
      </c>
      <c r="AK1423" s="32">
        <v>877425.78</v>
      </c>
      <c r="AL1423"/>
    </row>
    <row r="1424" spans="22:38" x14ac:dyDescent="0.35">
      <c r="V1424" s="35" t="s">
        <v>4295</v>
      </c>
      <c r="W1424" s="35">
        <v>24</v>
      </c>
      <c r="AJ1424" s="34" t="s">
        <v>5641</v>
      </c>
      <c r="AK1424" s="32">
        <v>466774.58999999997</v>
      </c>
      <c r="AL1424"/>
    </row>
    <row r="1425" spans="22:38" x14ac:dyDescent="0.35">
      <c r="V1425" s="35" t="s">
        <v>857</v>
      </c>
      <c r="W1425" s="35">
        <v>484</v>
      </c>
      <c r="AJ1425" s="34" t="s">
        <v>5045</v>
      </c>
      <c r="AK1425" s="32">
        <v>467182.98</v>
      </c>
      <c r="AL1425"/>
    </row>
    <row r="1426" spans="22:38" x14ac:dyDescent="0.35">
      <c r="V1426" s="35" t="s">
        <v>955</v>
      </c>
      <c r="W1426" s="35">
        <v>339</v>
      </c>
      <c r="AJ1426" s="34" t="s">
        <v>6262</v>
      </c>
      <c r="AK1426" s="32">
        <v>957228.72</v>
      </c>
      <c r="AL1426"/>
    </row>
    <row r="1427" spans="22:38" x14ac:dyDescent="0.35">
      <c r="V1427" s="35" t="s">
        <v>2709</v>
      </c>
      <c r="W1427" s="35">
        <v>403</v>
      </c>
      <c r="AJ1427" s="34" t="s">
        <v>5725</v>
      </c>
      <c r="AK1427" s="32">
        <v>1507311</v>
      </c>
      <c r="AL1427"/>
    </row>
    <row r="1428" spans="22:38" x14ac:dyDescent="0.35">
      <c r="V1428" s="35" t="s">
        <v>1102</v>
      </c>
      <c r="W1428" s="35">
        <v>287</v>
      </c>
      <c r="AJ1428" s="34" t="s">
        <v>6218</v>
      </c>
      <c r="AK1428" s="32">
        <v>1159238.2200000002</v>
      </c>
      <c r="AL1428"/>
    </row>
    <row r="1429" spans="22:38" x14ac:dyDescent="0.35">
      <c r="V1429" s="35" t="s">
        <v>3812</v>
      </c>
      <c r="W1429" s="35">
        <v>217</v>
      </c>
      <c r="AJ1429" s="34" t="s">
        <v>5503</v>
      </c>
      <c r="AK1429" s="32">
        <v>1226251.6199999999</v>
      </c>
      <c r="AL1429"/>
    </row>
    <row r="1430" spans="22:38" x14ac:dyDescent="0.35">
      <c r="V1430" s="35" t="s">
        <v>519</v>
      </c>
      <c r="W1430" s="35">
        <v>338</v>
      </c>
      <c r="AJ1430" s="34" t="s">
        <v>5645</v>
      </c>
      <c r="AK1430" s="32">
        <v>422818.88</v>
      </c>
      <c r="AL1430"/>
    </row>
    <row r="1431" spans="22:38" x14ac:dyDescent="0.35">
      <c r="V1431" s="35" t="s">
        <v>4159</v>
      </c>
      <c r="W1431" s="35">
        <v>135</v>
      </c>
      <c r="AJ1431" s="34" t="s">
        <v>5129</v>
      </c>
      <c r="AK1431" s="32">
        <v>1343617.68</v>
      </c>
      <c r="AL1431"/>
    </row>
    <row r="1432" spans="22:38" x14ac:dyDescent="0.35">
      <c r="V1432" s="35" t="s">
        <v>1226</v>
      </c>
      <c r="W1432" s="35">
        <v>42</v>
      </c>
      <c r="AJ1432" s="34" t="s">
        <v>5070</v>
      </c>
      <c r="AK1432" s="32">
        <v>426118.64</v>
      </c>
      <c r="AL1432"/>
    </row>
    <row r="1433" spans="22:38" x14ac:dyDescent="0.35">
      <c r="V1433" s="35" t="s">
        <v>3423</v>
      </c>
      <c r="W1433" s="35">
        <v>273</v>
      </c>
      <c r="AJ1433" s="34" t="s">
        <v>5501</v>
      </c>
      <c r="AK1433" s="32">
        <v>1501229.7000000002</v>
      </c>
      <c r="AL1433"/>
    </row>
    <row r="1434" spans="22:38" x14ac:dyDescent="0.35">
      <c r="V1434" s="35" t="s">
        <v>3784</v>
      </c>
      <c r="W1434" s="35">
        <v>345</v>
      </c>
      <c r="AJ1434" s="34" t="s">
        <v>6214</v>
      </c>
      <c r="AK1434" s="32">
        <v>558506.88</v>
      </c>
      <c r="AL1434"/>
    </row>
    <row r="1435" spans="22:38" x14ac:dyDescent="0.35">
      <c r="V1435" s="35" t="s">
        <v>1843</v>
      </c>
      <c r="W1435" s="35">
        <v>185</v>
      </c>
      <c r="AJ1435" s="34" t="s">
        <v>5550</v>
      </c>
      <c r="AK1435" s="32">
        <v>2743958.7600000002</v>
      </c>
      <c r="AL1435"/>
    </row>
    <row r="1436" spans="22:38" x14ac:dyDescent="0.35">
      <c r="V1436" s="35" t="s">
        <v>1460</v>
      </c>
      <c r="W1436" s="35">
        <v>90</v>
      </c>
      <c r="AJ1436" s="34" t="s">
        <v>6266</v>
      </c>
      <c r="AK1436" s="32">
        <v>52209.63</v>
      </c>
      <c r="AL1436"/>
    </row>
    <row r="1437" spans="22:38" x14ac:dyDescent="0.35">
      <c r="V1437" s="35" t="s">
        <v>2303</v>
      </c>
      <c r="W1437" s="35">
        <v>220</v>
      </c>
      <c r="AJ1437" s="34" t="s">
        <v>5973</v>
      </c>
      <c r="AK1437" s="32">
        <v>972503.11</v>
      </c>
      <c r="AL1437"/>
    </row>
    <row r="1438" spans="22:38" x14ac:dyDescent="0.35">
      <c r="V1438" s="35" t="s">
        <v>842</v>
      </c>
      <c r="W1438" s="35">
        <v>226</v>
      </c>
      <c r="AJ1438" s="34" t="s">
        <v>5948</v>
      </c>
      <c r="AK1438" s="32">
        <v>121823.24</v>
      </c>
      <c r="AL1438"/>
    </row>
    <row r="1439" spans="22:38" x14ac:dyDescent="0.35">
      <c r="V1439" s="35" t="s">
        <v>1997</v>
      </c>
      <c r="W1439" s="35">
        <v>218</v>
      </c>
      <c r="AJ1439" s="34" t="s">
        <v>5209</v>
      </c>
      <c r="AK1439" s="32">
        <v>222580.31</v>
      </c>
      <c r="AL1439"/>
    </row>
    <row r="1440" spans="22:38" x14ac:dyDescent="0.35">
      <c r="V1440" s="35" t="s">
        <v>1853</v>
      </c>
      <c r="W1440" s="35">
        <v>391</v>
      </c>
      <c r="AJ1440" s="34" t="s">
        <v>5989</v>
      </c>
      <c r="AK1440" s="32">
        <v>486687.69</v>
      </c>
      <c r="AL1440"/>
    </row>
    <row r="1441" spans="22:38" x14ac:dyDescent="0.35">
      <c r="V1441" s="35" t="s">
        <v>3966</v>
      </c>
      <c r="W1441" s="35">
        <v>19</v>
      </c>
      <c r="AJ1441" s="34" t="s">
        <v>5081</v>
      </c>
      <c r="AK1441" s="32">
        <v>1601967.83</v>
      </c>
      <c r="AL1441"/>
    </row>
    <row r="1442" spans="22:38" x14ac:dyDescent="0.35">
      <c r="V1442" s="35" t="s">
        <v>809</v>
      </c>
      <c r="W1442" s="35">
        <v>250</v>
      </c>
      <c r="AJ1442" s="34" t="s">
        <v>4519</v>
      </c>
      <c r="AK1442" s="32">
        <v>1473730.3699999996</v>
      </c>
      <c r="AL1442"/>
    </row>
    <row r="1443" spans="22:38" x14ac:dyDescent="0.35">
      <c r="V1443" s="35" t="s">
        <v>4180</v>
      </c>
      <c r="W1443" s="35">
        <v>416</v>
      </c>
      <c r="AJ1443" s="34" t="s">
        <v>4631</v>
      </c>
      <c r="AK1443" s="32">
        <v>848687.58</v>
      </c>
      <c r="AL1443"/>
    </row>
    <row r="1444" spans="22:38" x14ac:dyDescent="0.35">
      <c r="V1444" s="35" t="s">
        <v>612</v>
      </c>
      <c r="W1444" s="35">
        <v>288</v>
      </c>
      <c r="AJ1444" s="34" t="s">
        <v>5695</v>
      </c>
      <c r="AK1444" s="32">
        <v>40387.599999999999</v>
      </c>
      <c r="AL1444"/>
    </row>
    <row r="1445" spans="22:38" x14ac:dyDescent="0.35">
      <c r="V1445" s="35" t="s">
        <v>2539</v>
      </c>
      <c r="W1445" s="35">
        <v>131</v>
      </c>
      <c r="AJ1445" s="34" t="s">
        <v>4863</v>
      </c>
      <c r="AK1445" s="32">
        <v>361833.93</v>
      </c>
      <c r="AL1445"/>
    </row>
    <row r="1446" spans="22:38" x14ac:dyDescent="0.35">
      <c r="V1446" s="35" t="s">
        <v>839</v>
      </c>
      <c r="W1446" s="35">
        <v>188</v>
      </c>
      <c r="AJ1446" s="34" t="s">
        <v>4988</v>
      </c>
      <c r="AK1446" s="32">
        <v>1045220.26</v>
      </c>
      <c r="AL1446"/>
    </row>
    <row r="1447" spans="22:38" x14ac:dyDescent="0.35">
      <c r="V1447" s="35" t="s">
        <v>1819</v>
      </c>
      <c r="W1447" s="35">
        <v>358</v>
      </c>
      <c r="AJ1447" s="34" t="s">
        <v>5403</v>
      </c>
      <c r="AK1447" s="32">
        <v>1160648.2899999998</v>
      </c>
      <c r="AL1447"/>
    </row>
    <row r="1448" spans="22:38" x14ac:dyDescent="0.35">
      <c r="V1448" s="35" t="s">
        <v>2258</v>
      </c>
      <c r="W1448" s="35">
        <v>201</v>
      </c>
      <c r="AJ1448" s="34" t="s">
        <v>5495</v>
      </c>
      <c r="AK1448" s="32">
        <v>1070921.1599999999</v>
      </c>
      <c r="AL1448"/>
    </row>
    <row r="1449" spans="22:38" x14ac:dyDescent="0.35">
      <c r="V1449" s="35" t="s">
        <v>3127</v>
      </c>
      <c r="W1449" s="35">
        <v>254</v>
      </c>
      <c r="AJ1449" s="34" t="s">
        <v>5772</v>
      </c>
      <c r="AK1449" s="32">
        <v>731339.17</v>
      </c>
      <c r="AL1449"/>
    </row>
    <row r="1450" spans="22:38" x14ac:dyDescent="0.35">
      <c r="V1450" s="35" t="s">
        <v>2046</v>
      </c>
      <c r="W1450" s="35">
        <v>33</v>
      </c>
      <c r="AJ1450" s="34" t="s">
        <v>5118</v>
      </c>
      <c r="AK1450" s="32">
        <v>1149505.77</v>
      </c>
      <c r="AL1450"/>
    </row>
    <row r="1451" spans="22:38" x14ac:dyDescent="0.35">
      <c r="V1451" s="35" t="s">
        <v>362</v>
      </c>
      <c r="W1451" s="35">
        <v>219</v>
      </c>
      <c r="AJ1451" s="34" t="s">
        <v>6202</v>
      </c>
      <c r="AK1451" s="32">
        <v>91609.38</v>
      </c>
      <c r="AL1451"/>
    </row>
    <row r="1452" spans="22:38" x14ac:dyDescent="0.35">
      <c r="V1452" s="35" t="s">
        <v>2950</v>
      </c>
      <c r="W1452" s="35">
        <v>459</v>
      </c>
      <c r="AJ1452" s="34" t="s">
        <v>5271</v>
      </c>
      <c r="AK1452" s="32">
        <v>2654911.44</v>
      </c>
      <c r="AL1452"/>
    </row>
    <row r="1453" spans="22:38" x14ac:dyDescent="0.35">
      <c r="V1453" s="35" t="s">
        <v>506</v>
      </c>
      <c r="W1453" s="35">
        <v>117</v>
      </c>
      <c r="AJ1453" s="34" t="s">
        <v>6092</v>
      </c>
      <c r="AK1453" s="32">
        <v>29125.66</v>
      </c>
      <c r="AL1453"/>
    </row>
    <row r="1454" spans="22:38" x14ac:dyDescent="0.35">
      <c r="V1454" s="35" t="s">
        <v>3991</v>
      </c>
      <c r="W1454" s="35">
        <v>269</v>
      </c>
      <c r="AJ1454" s="34" t="s">
        <v>5002</v>
      </c>
      <c r="AK1454" s="32">
        <v>1727639.29</v>
      </c>
      <c r="AL1454"/>
    </row>
    <row r="1455" spans="22:38" x14ac:dyDescent="0.35">
      <c r="V1455" s="35" t="s">
        <v>475</v>
      </c>
      <c r="W1455" s="35">
        <v>169</v>
      </c>
      <c r="AJ1455" s="34" t="s">
        <v>5169</v>
      </c>
      <c r="AK1455" s="32">
        <v>215090.1</v>
      </c>
      <c r="AL1455"/>
    </row>
    <row r="1456" spans="22:38" x14ac:dyDescent="0.35">
      <c r="V1456" s="35" t="s">
        <v>781</v>
      </c>
      <c r="W1456" s="35">
        <v>384</v>
      </c>
      <c r="AJ1456" s="34" t="s">
        <v>4831</v>
      </c>
      <c r="AK1456" s="32">
        <v>611396.84000000008</v>
      </c>
      <c r="AL1456"/>
    </row>
    <row r="1457" spans="22:38" x14ac:dyDescent="0.35">
      <c r="V1457" s="35" t="s">
        <v>2675</v>
      </c>
      <c r="W1457" s="35">
        <v>401</v>
      </c>
      <c r="AJ1457" s="34" t="s">
        <v>5745</v>
      </c>
      <c r="AK1457" s="32">
        <v>1029809.8799999999</v>
      </c>
      <c r="AL1457"/>
    </row>
    <row r="1458" spans="22:38" x14ac:dyDescent="0.35">
      <c r="V1458" s="35" t="s">
        <v>1526</v>
      </c>
      <c r="W1458" s="35">
        <v>216</v>
      </c>
      <c r="AJ1458" s="34" t="s">
        <v>5007</v>
      </c>
      <c r="AK1458" s="32">
        <v>1751938.08</v>
      </c>
      <c r="AL1458"/>
    </row>
    <row r="1459" spans="22:38" x14ac:dyDescent="0.35">
      <c r="V1459" s="35" t="s">
        <v>1787</v>
      </c>
      <c r="W1459" s="35">
        <v>68</v>
      </c>
      <c r="AJ1459" s="34" t="s">
        <v>6205</v>
      </c>
      <c r="AK1459" s="32">
        <v>638109.89</v>
      </c>
      <c r="AL1459"/>
    </row>
    <row r="1460" spans="22:38" x14ac:dyDescent="0.35">
      <c r="V1460" s="35" t="s">
        <v>2208</v>
      </c>
      <c r="W1460" s="35">
        <v>307</v>
      </c>
      <c r="AJ1460" s="34" t="s">
        <v>5036</v>
      </c>
      <c r="AK1460" s="32">
        <v>1764531.44</v>
      </c>
      <c r="AL1460"/>
    </row>
    <row r="1461" spans="22:38" x14ac:dyDescent="0.35">
      <c r="V1461" s="35" t="s">
        <v>3845</v>
      </c>
      <c r="W1461" s="35">
        <v>428</v>
      </c>
      <c r="AJ1461" s="34" t="s">
        <v>5886</v>
      </c>
      <c r="AK1461" s="32">
        <v>2285130.1799999997</v>
      </c>
      <c r="AL1461"/>
    </row>
    <row r="1462" spans="22:38" x14ac:dyDescent="0.35">
      <c r="V1462" s="35" t="s">
        <v>2650</v>
      </c>
      <c r="W1462" s="35">
        <v>45</v>
      </c>
      <c r="AJ1462" s="34" t="s">
        <v>5924</v>
      </c>
      <c r="AK1462" s="32">
        <v>235716</v>
      </c>
      <c r="AL1462"/>
    </row>
    <row r="1463" spans="22:38" x14ac:dyDescent="0.35">
      <c r="V1463" s="35" t="s">
        <v>2290</v>
      </c>
      <c r="W1463" s="35">
        <v>23</v>
      </c>
      <c r="AJ1463" s="34" t="s">
        <v>5291</v>
      </c>
      <c r="AK1463" s="32">
        <v>1298336.08</v>
      </c>
      <c r="AL1463"/>
    </row>
    <row r="1464" spans="22:38" x14ac:dyDescent="0.35">
      <c r="V1464" s="35" t="s">
        <v>4129</v>
      </c>
      <c r="W1464" s="35">
        <v>164</v>
      </c>
      <c r="AJ1464" s="34" t="s">
        <v>6163</v>
      </c>
      <c r="AK1464" s="32">
        <v>99415.83</v>
      </c>
      <c r="AL1464"/>
    </row>
    <row r="1465" spans="22:38" x14ac:dyDescent="0.35">
      <c r="V1465" s="35" t="s">
        <v>1446</v>
      </c>
      <c r="W1465" s="35">
        <v>201</v>
      </c>
      <c r="AJ1465" s="34" t="s">
        <v>5837</v>
      </c>
      <c r="AK1465" s="32">
        <v>772233.04</v>
      </c>
      <c r="AL1465"/>
    </row>
    <row r="1466" spans="22:38" x14ac:dyDescent="0.35">
      <c r="V1466" s="35" t="s">
        <v>3501</v>
      </c>
      <c r="W1466" s="35">
        <v>383</v>
      </c>
      <c r="AJ1466" s="34" t="s">
        <v>5923</v>
      </c>
      <c r="AK1466" s="32">
        <v>376294.26</v>
      </c>
      <c r="AL1466"/>
    </row>
    <row r="1467" spans="22:38" x14ac:dyDescent="0.35">
      <c r="V1467" s="35" t="s">
        <v>868</v>
      </c>
      <c r="W1467" s="35">
        <v>236</v>
      </c>
      <c r="AJ1467" s="34" t="s">
        <v>4439</v>
      </c>
      <c r="AK1467" s="32">
        <v>380411.80000000005</v>
      </c>
      <c r="AL1467"/>
    </row>
    <row r="1468" spans="22:38" x14ac:dyDescent="0.35">
      <c r="V1468" s="35" t="s">
        <v>1336</v>
      </c>
      <c r="W1468" s="35">
        <v>370</v>
      </c>
      <c r="AJ1468" s="34" t="s">
        <v>5510</v>
      </c>
      <c r="AK1468" s="32">
        <v>723287.42999999993</v>
      </c>
      <c r="AL1468"/>
    </row>
    <row r="1469" spans="22:38" x14ac:dyDescent="0.35">
      <c r="V1469" s="35" t="s">
        <v>2355</v>
      </c>
      <c r="W1469" s="35">
        <v>112</v>
      </c>
      <c r="AJ1469" s="34" t="s">
        <v>5871</v>
      </c>
      <c r="AK1469" s="32">
        <v>111205.64</v>
      </c>
      <c r="AL1469"/>
    </row>
    <row r="1470" spans="22:38" x14ac:dyDescent="0.35">
      <c r="V1470" s="35" t="s">
        <v>385</v>
      </c>
      <c r="W1470" s="35">
        <v>464</v>
      </c>
      <c r="AJ1470" s="34" t="s">
        <v>4716</v>
      </c>
      <c r="AK1470" s="32">
        <v>1058487.54</v>
      </c>
      <c r="AL1470"/>
    </row>
    <row r="1471" spans="22:38" x14ac:dyDescent="0.35">
      <c r="V1471" s="35" t="s">
        <v>3609</v>
      </c>
      <c r="W1471" s="35">
        <v>486</v>
      </c>
      <c r="AJ1471" s="34" t="s">
        <v>6067</v>
      </c>
      <c r="AK1471" s="32">
        <v>193963.44</v>
      </c>
      <c r="AL1471"/>
    </row>
    <row r="1472" spans="22:38" x14ac:dyDescent="0.35">
      <c r="V1472" s="35" t="s">
        <v>285</v>
      </c>
      <c r="W1472" s="35">
        <v>278</v>
      </c>
      <c r="AJ1472" s="34" t="s">
        <v>5348</v>
      </c>
      <c r="AK1472" s="32">
        <v>218861.61000000002</v>
      </c>
      <c r="AL1472"/>
    </row>
    <row r="1473" spans="22:38" x14ac:dyDescent="0.35">
      <c r="V1473" s="35" t="s">
        <v>2937</v>
      </c>
      <c r="W1473" s="35">
        <v>160</v>
      </c>
      <c r="AJ1473" s="34" t="s">
        <v>5985</v>
      </c>
      <c r="AK1473" s="32">
        <v>104783.06</v>
      </c>
      <c r="AL1473"/>
    </row>
    <row r="1474" spans="22:38" x14ac:dyDescent="0.35">
      <c r="V1474" s="35" t="s">
        <v>2909</v>
      </c>
      <c r="W1474" s="35">
        <v>85</v>
      </c>
      <c r="AJ1474" s="34" t="s">
        <v>5709</v>
      </c>
      <c r="AK1474" s="32">
        <v>634166.91999999993</v>
      </c>
      <c r="AL1474"/>
    </row>
    <row r="1475" spans="22:38" x14ac:dyDescent="0.35">
      <c r="V1475" s="35" t="s">
        <v>2134</v>
      </c>
      <c r="W1475" s="35">
        <v>49</v>
      </c>
      <c r="AJ1475" s="34" t="s">
        <v>4446</v>
      </c>
      <c r="AK1475" s="32">
        <v>2174502.5699999998</v>
      </c>
      <c r="AL1475"/>
    </row>
    <row r="1476" spans="22:38" x14ac:dyDescent="0.35">
      <c r="V1476" s="35" t="s">
        <v>352</v>
      </c>
      <c r="W1476" s="35">
        <v>256</v>
      </c>
      <c r="AJ1476" s="34" t="s">
        <v>4709</v>
      </c>
      <c r="AK1476" s="32">
        <v>454819.53</v>
      </c>
      <c r="AL1476"/>
    </row>
    <row r="1477" spans="22:38" x14ac:dyDescent="0.35">
      <c r="V1477" s="35" t="s">
        <v>1159</v>
      </c>
      <c r="W1477" s="35">
        <v>69</v>
      </c>
      <c r="AJ1477" s="34" t="s">
        <v>6070</v>
      </c>
      <c r="AK1477" s="32">
        <v>1356740.8599999999</v>
      </c>
      <c r="AL1477"/>
    </row>
    <row r="1478" spans="22:38" x14ac:dyDescent="0.35">
      <c r="V1478" s="35" t="s">
        <v>3399</v>
      </c>
      <c r="W1478" s="35">
        <v>195</v>
      </c>
      <c r="AJ1478" s="34" t="s">
        <v>5656</v>
      </c>
      <c r="AK1478" s="32">
        <v>171338.66</v>
      </c>
      <c r="AL1478"/>
    </row>
    <row r="1479" spans="22:38" x14ac:dyDescent="0.35">
      <c r="V1479" s="35" t="s">
        <v>4094</v>
      </c>
      <c r="W1479" s="35">
        <v>7</v>
      </c>
      <c r="AJ1479" s="34" t="s">
        <v>5094</v>
      </c>
      <c r="AK1479" s="32">
        <v>483464.95</v>
      </c>
      <c r="AL1479"/>
    </row>
    <row r="1480" spans="22:38" x14ac:dyDescent="0.35">
      <c r="V1480" s="35" t="s">
        <v>3850</v>
      </c>
      <c r="W1480" s="35">
        <v>307</v>
      </c>
      <c r="AJ1480" s="34" t="s">
        <v>4477</v>
      </c>
      <c r="AK1480" s="32">
        <v>351915.48</v>
      </c>
      <c r="AL1480"/>
    </row>
    <row r="1481" spans="22:38" x14ac:dyDescent="0.35">
      <c r="V1481" s="35" t="s">
        <v>2767</v>
      </c>
      <c r="W1481" s="35">
        <v>488</v>
      </c>
      <c r="AJ1481" s="34" t="s">
        <v>5774</v>
      </c>
      <c r="AK1481" s="32">
        <v>907499.92999999993</v>
      </c>
      <c r="AL1481"/>
    </row>
    <row r="1482" spans="22:38" x14ac:dyDescent="0.35">
      <c r="V1482" s="35" t="s">
        <v>1467</v>
      </c>
      <c r="W1482" s="35">
        <v>91</v>
      </c>
      <c r="AJ1482" s="34" t="s">
        <v>5160</v>
      </c>
      <c r="AK1482" s="32">
        <v>1728769.4</v>
      </c>
      <c r="AL1482"/>
    </row>
    <row r="1483" spans="22:38" x14ac:dyDescent="0.35">
      <c r="V1483" s="35" t="s">
        <v>1445</v>
      </c>
      <c r="W1483" s="35">
        <v>28</v>
      </c>
      <c r="AJ1483" s="34" t="s">
        <v>4464</v>
      </c>
      <c r="AK1483" s="32">
        <v>973616.3899999999</v>
      </c>
      <c r="AL1483"/>
    </row>
    <row r="1484" spans="22:38" x14ac:dyDescent="0.35">
      <c r="V1484" s="35" t="s">
        <v>2416</v>
      </c>
      <c r="W1484" s="35">
        <v>232</v>
      </c>
      <c r="AJ1484" s="34" t="s">
        <v>5063</v>
      </c>
      <c r="AK1484" s="32">
        <v>1396463.19</v>
      </c>
      <c r="AL1484"/>
    </row>
    <row r="1485" spans="22:38" x14ac:dyDescent="0.35">
      <c r="V1485" s="35" t="s">
        <v>1833</v>
      </c>
      <c r="W1485" s="35">
        <v>331</v>
      </c>
      <c r="AJ1485" s="34" t="s">
        <v>5643</v>
      </c>
      <c r="AK1485" s="32">
        <v>1070011.1400000001</v>
      </c>
      <c r="AL1485"/>
    </row>
    <row r="1486" spans="22:38" x14ac:dyDescent="0.35">
      <c r="V1486" s="35" t="s">
        <v>558</v>
      </c>
      <c r="W1486" s="35">
        <v>431</v>
      </c>
      <c r="AJ1486" s="34" t="s">
        <v>4783</v>
      </c>
      <c r="AK1486" s="32">
        <v>2050130.84</v>
      </c>
      <c r="AL1486"/>
    </row>
    <row r="1487" spans="22:38" x14ac:dyDescent="0.35">
      <c r="V1487" s="35" t="s">
        <v>2259</v>
      </c>
      <c r="W1487" s="35">
        <v>177</v>
      </c>
      <c r="AJ1487" s="34" t="s">
        <v>4559</v>
      </c>
      <c r="AK1487" s="32">
        <v>102178.72</v>
      </c>
      <c r="AL1487"/>
    </row>
    <row r="1488" spans="22:38" x14ac:dyDescent="0.35">
      <c r="V1488" s="35" t="s">
        <v>3251</v>
      </c>
      <c r="W1488" s="35">
        <v>120</v>
      </c>
      <c r="AJ1488" s="34" t="s">
        <v>6099</v>
      </c>
      <c r="AK1488" s="32">
        <v>518541.53</v>
      </c>
      <c r="AL1488"/>
    </row>
    <row r="1489" spans="22:38" x14ac:dyDescent="0.35">
      <c r="V1489" s="35" t="s">
        <v>2419</v>
      </c>
      <c r="W1489" s="35">
        <v>445</v>
      </c>
      <c r="AJ1489" s="34" t="s">
        <v>4999</v>
      </c>
      <c r="AK1489" s="32">
        <v>1395617.16</v>
      </c>
      <c r="AL1489"/>
    </row>
    <row r="1490" spans="22:38" x14ac:dyDescent="0.35">
      <c r="V1490" s="35" t="s">
        <v>131</v>
      </c>
      <c r="W1490" s="35">
        <v>502</v>
      </c>
      <c r="AJ1490" s="34" t="s">
        <v>6064</v>
      </c>
      <c r="AK1490" s="32">
        <v>1238757.3400000001</v>
      </c>
      <c r="AL1490"/>
    </row>
    <row r="1491" spans="22:38" x14ac:dyDescent="0.35">
      <c r="V1491" s="35" t="s">
        <v>172</v>
      </c>
      <c r="W1491" s="35">
        <v>347</v>
      </c>
      <c r="AJ1491" s="34" t="s">
        <v>4394</v>
      </c>
      <c r="AK1491" s="32">
        <v>861805.40999999992</v>
      </c>
      <c r="AL1491"/>
    </row>
    <row r="1492" spans="22:38" x14ac:dyDescent="0.35">
      <c r="V1492" s="35" t="s">
        <v>103</v>
      </c>
      <c r="W1492" s="35">
        <v>301</v>
      </c>
      <c r="AJ1492" s="34" t="s">
        <v>4479</v>
      </c>
      <c r="AK1492" s="32">
        <v>1569205.03</v>
      </c>
      <c r="AL1492"/>
    </row>
    <row r="1493" spans="22:38" x14ac:dyDescent="0.35">
      <c r="V1493" s="35" t="s">
        <v>2505</v>
      </c>
      <c r="W1493" s="35">
        <v>244</v>
      </c>
      <c r="AJ1493" s="34" t="s">
        <v>4416</v>
      </c>
      <c r="AK1493" s="32">
        <v>457735.74000000005</v>
      </c>
      <c r="AL1493"/>
    </row>
    <row r="1494" spans="22:38" x14ac:dyDescent="0.35">
      <c r="V1494" s="35" t="s">
        <v>4076</v>
      </c>
      <c r="W1494" s="35">
        <v>209</v>
      </c>
      <c r="AJ1494" s="34" t="s">
        <v>6121</v>
      </c>
      <c r="AK1494" s="32">
        <v>152437.15</v>
      </c>
      <c r="AL1494"/>
    </row>
    <row r="1495" spans="22:38" x14ac:dyDescent="0.35">
      <c r="V1495" s="35" t="s">
        <v>2749</v>
      </c>
      <c r="W1495" s="35">
        <v>326</v>
      </c>
      <c r="AJ1495" s="34" t="s">
        <v>4427</v>
      </c>
      <c r="AK1495" s="32">
        <v>1013042.4799999999</v>
      </c>
      <c r="AL1495"/>
    </row>
    <row r="1496" spans="22:38" x14ac:dyDescent="0.35">
      <c r="V1496" s="35" t="s">
        <v>3236</v>
      </c>
      <c r="W1496" s="35">
        <v>356</v>
      </c>
      <c r="AJ1496" s="34" t="s">
        <v>4804</v>
      </c>
      <c r="AK1496" s="32">
        <v>3000650.6</v>
      </c>
      <c r="AL1496"/>
    </row>
    <row r="1497" spans="22:38" x14ac:dyDescent="0.35">
      <c r="V1497" s="35" t="s">
        <v>3060</v>
      </c>
      <c r="W1497" s="35">
        <v>165</v>
      </c>
      <c r="AJ1497" s="34" t="s">
        <v>4848</v>
      </c>
      <c r="AK1497" s="32">
        <v>1885463.44</v>
      </c>
      <c r="AL1497"/>
    </row>
    <row r="1498" spans="22:38" x14ac:dyDescent="0.35">
      <c r="V1498" s="35" t="s">
        <v>742</v>
      </c>
      <c r="W1498" s="35">
        <v>81</v>
      </c>
      <c r="AJ1498" s="34" t="s">
        <v>5982</v>
      </c>
      <c r="AK1498" s="32">
        <v>926321.25</v>
      </c>
      <c r="AL1498"/>
    </row>
    <row r="1499" spans="22:38" x14ac:dyDescent="0.35">
      <c r="V1499" s="35" t="s">
        <v>1548</v>
      </c>
      <c r="W1499" s="35">
        <v>383</v>
      </c>
      <c r="AJ1499" s="34" t="s">
        <v>4490</v>
      </c>
      <c r="AK1499" s="32">
        <v>2288855.5300000003</v>
      </c>
      <c r="AL1499"/>
    </row>
    <row r="1500" spans="22:38" x14ac:dyDescent="0.35">
      <c r="V1500" s="35" t="s">
        <v>2007</v>
      </c>
      <c r="W1500" s="35">
        <v>442</v>
      </c>
      <c r="AJ1500" s="34" t="s">
        <v>5425</v>
      </c>
      <c r="AK1500" s="32">
        <v>868387.55999999994</v>
      </c>
      <c r="AL1500"/>
    </row>
    <row r="1501" spans="22:38" x14ac:dyDescent="0.35">
      <c r="V1501" s="35" t="s">
        <v>3934</v>
      </c>
      <c r="W1501" s="35">
        <v>489</v>
      </c>
      <c r="AJ1501" s="34" t="s">
        <v>4810</v>
      </c>
      <c r="AK1501" s="32">
        <v>1893180.49</v>
      </c>
      <c r="AL1501"/>
    </row>
    <row r="1502" spans="22:38" x14ac:dyDescent="0.35">
      <c r="V1502" s="35" t="s">
        <v>950</v>
      </c>
      <c r="W1502" s="35">
        <v>80</v>
      </c>
      <c r="AJ1502" s="34" t="s">
        <v>6077</v>
      </c>
      <c r="AK1502" s="32">
        <v>262893.54000000004</v>
      </c>
      <c r="AL1502"/>
    </row>
    <row r="1503" spans="22:38" x14ac:dyDescent="0.35">
      <c r="V1503" s="35" t="s">
        <v>1728</v>
      </c>
      <c r="W1503" s="35">
        <v>153</v>
      </c>
      <c r="AJ1503" s="34" t="s">
        <v>5590</v>
      </c>
      <c r="AK1503" s="32">
        <v>939170.04</v>
      </c>
      <c r="AL1503"/>
    </row>
    <row r="1504" spans="22:38" x14ac:dyDescent="0.35">
      <c r="V1504" s="35" t="s">
        <v>1270</v>
      </c>
      <c r="W1504" s="35">
        <v>62</v>
      </c>
      <c r="AJ1504" s="34" t="s">
        <v>4926</v>
      </c>
      <c r="AK1504" s="32">
        <v>504185.14999999991</v>
      </c>
      <c r="AL1504"/>
    </row>
    <row r="1505" spans="22:38" x14ac:dyDescent="0.35">
      <c r="V1505" s="35" t="s">
        <v>1720</v>
      </c>
      <c r="W1505" s="35">
        <v>499</v>
      </c>
      <c r="AJ1505" s="34" t="s">
        <v>5371</v>
      </c>
      <c r="AK1505" s="32">
        <v>1917148.04</v>
      </c>
      <c r="AL1505"/>
    </row>
    <row r="1506" spans="22:38" x14ac:dyDescent="0.35">
      <c r="V1506" s="35" t="s">
        <v>2959</v>
      </c>
      <c r="W1506" s="35">
        <v>110</v>
      </c>
      <c r="AJ1506" s="34" t="s">
        <v>5609</v>
      </c>
      <c r="AK1506" s="32">
        <v>1162221.96</v>
      </c>
      <c r="AL1506"/>
    </row>
    <row r="1507" spans="22:38" x14ac:dyDescent="0.35">
      <c r="V1507" s="35" t="s">
        <v>4317</v>
      </c>
      <c r="W1507" s="35">
        <v>346</v>
      </c>
      <c r="AJ1507" s="34" t="s">
        <v>4913</v>
      </c>
      <c r="AK1507" s="32">
        <v>284965.14999999997</v>
      </c>
      <c r="AL1507"/>
    </row>
    <row r="1508" spans="22:38" x14ac:dyDescent="0.35">
      <c r="V1508" s="35" t="s">
        <v>1801</v>
      </c>
      <c r="W1508" s="35">
        <v>351</v>
      </c>
      <c r="AJ1508" s="34" t="s">
        <v>4830</v>
      </c>
      <c r="AK1508" s="32">
        <v>1873742.04</v>
      </c>
      <c r="AL1508"/>
    </row>
    <row r="1509" spans="22:38" x14ac:dyDescent="0.35">
      <c r="V1509" s="35" t="s">
        <v>3480</v>
      </c>
      <c r="W1509" s="35">
        <v>157</v>
      </c>
      <c r="AJ1509" s="34" t="s">
        <v>4497</v>
      </c>
      <c r="AK1509" s="32">
        <v>492225.42</v>
      </c>
      <c r="AL1509"/>
    </row>
    <row r="1510" spans="22:38" x14ac:dyDescent="0.35">
      <c r="V1510" s="35" t="s">
        <v>3009</v>
      </c>
      <c r="W1510" s="35">
        <v>210</v>
      </c>
      <c r="AJ1510" s="34" t="s">
        <v>4571</v>
      </c>
      <c r="AK1510" s="32">
        <v>229037.47999999998</v>
      </c>
      <c r="AL1510"/>
    </row>
    <row r="1511" spans="22:38" x14ac:dyDescent="0.35">
      <c r="V1511" s="35" t="s">
        <v>1022</v>
      </c>
      <c r="W1511" s="35">
        <v>65</v>
      </c>
      <c r="AJ1511" s="34" t="s">
        <v>6287</v>
      </c>
      <c r="AK1511" s="32">
        <v>443743.64</v>
      </c>
      <c r="AL1511"/>
    </row>
    <row r="1512" spans="22:38" x14ac:dyDescent="0.35">
      <c r="V1512" s="35" t="s">
        <v>2431</v>
      </c>
      <c r="W1512" s="35">
        <v>181</v>
      </c>
      <c r="AJ1512" s="34" t="s">
        <v>5728</v>
      </c>
      <c r="AK1512" s="32">
        <v>991995.15999999992</v>
      </c>
      <c r="AL1512"/>
    </row>
    <row r="1513" spans="22:38" x14ac:dyDescent="0.35">
      <c r="V1513" s="35" t="s">
        <v>4078</v>
      </c>
      <c r="W1513" s="35">
        <v>441</v>
      </c>
      <c r="AJ1513" s="34" t="s">
        <v>5062</v>
      </c>
      <c r="AK1513" s="32">
        <v>948522.58000000007</v>
      </c>
      <c r="AL1513"/>
    </row>
    <row r="1514" spans="22:38" x14ac:dyDescent="0.35">
      <c r="V1514" s="35" t="s">
        <v>3519</v>
      </c>
      <c r="W1514" s="35">
        <v>359</v>
      </c>
      <c r="AJ1514" s="34" t="s">
        <v>4954</v>
      </c>
      <c r="AK1514" s="32">
        <v>301025.64</v>
      </c>
      <c r="AL1514"/>
    </row>
    <row r="1515" spans="22:38" x14ac:dyDescent="0.35">
      <c r="V1515" s="35" t="s">
        <v>1582</v>
      </c>
      <c r="W1515" s="35">
        <v>452</v>
      </c>
      <c r="AJ1515" s="34" t="s">
        <v>5872</v>
      </c>
      <c r="AK1515" s="32">
        <v>1869744.99</v>
      </c>
      <c r="AL1515"/>
    </row>
    <row r="1516" spans="22:38" x14ac:dyDescent="0.35">
      <c r="V1516" s="35" t="s">
        <v>1302</v>
      </c>
      <c r="W1516" s="35">
        <v>363</v>
      </c>
      <c r="AJ1516" s="34" t="s">
        <v>5382</v>
      </c>
      <c r="AK1516" s="32">
        <v>447584.32999999996</v>
      </c>
      <c r="AL1516"/>
    </row>
    <row r="1517" spans="22:38" x14ac:dyDescent="0.35">
      <c r="V1517" s="35" t="s">
        <v>3817</v>
      </c>
      <c r="W1517" s="35">
        <v>48</v>
      </c>
      <c r="AJ1517" s="34" t="s">
        <v>5319</v>
      </c>
      <c r="AK1517" s="32">
        <v>499689.5</v>
      </c>
      <c r="AL1517"/>
    </row>
    <row r="1518" spans="22:38" x14ac:dyDescent="0.35">
      <c r="V1518" s="35" t="s">
        <v>1645</v>
      </c>
      <c r="W1518" s="35">
        <v>25</v>
      </c>
      <c r="AJ1518" s="34" t="s">
        <v>5599</v>
      </c>
      <c r="AK1518" s="32">
        <v>1391925.24</v>
      </c>
      <c r="AL1518"/>
    </row>
    <row r="1519" spans="22:38" x14ac:dyDescent="0.35">
      <c r="V1519" s="35" t="s">
        <v>3664</v>
      </c>
      <c r="W1519" s="35">
        <v>356</v>
      </c>
      <c r="AJ1519" s="34" t="s">
        <v>5930</v>
      </c>
      <c r="AK1519" s="32">
        <v>1016800.89</v>
      </c>
      <c r="AL1519"/>
    </row>
    <row r="1520" spans="22:38" x14ac:dyDescent="0.35">
      <c r="V1520" s="35" t="s">
        <v>3917</v>
      </c>
      <c r="W1520" s="35">
        <v>460</v>
      </c>
      <c r="AJ1520" s="34" t="s">
        <v>4791</v>
      </c>
      <c r="AK1520" s="32">
        <v>908624.17999999993</v>
      </c>
      <c r="AL1520"/>
    </row>
    <row r="1521" spans="22:38" x14ac:dyDescent="0.35">
      <c r="V1521" s="35" t="s">
        <v>3191</v>
      </c>
      <c r="W1521" s="35">
        <v>479</v>
      </c>
      <c r="AJ1521" s="34" t="s">
        <v>6058</v>
      </c>
      <c r="AK1521" s="32">
        <v>621269.25</v>
      </c>
      <c r="AL1521"/>
    </row>
    <row r="1522" spans="22:38" x14ac:dyDescent="0.35">
      <c r="V1522" s="35" t="s">
        <v>2640</v>
      </c>
      <c r="W1522" s="35">
        <v>33</v>
      </c>
      <c r="AJ1522" s="34" t="s">
        <v>4563</v>
      </c>
      <c r="AK1522" s="32">
        <v>727325.14999999991</v>
      </c>
      <c r="AL1522"/>
    </row>
    <row r="1523" spans="22:38" x14ac:dyDescent="0.35">
      <c r="V1523" s="35" t="s">
        <v>3275</v>
      </c>
      <c r="W1523" s="35">
        <v>446</v>
      </c>
      <c r="AJ1523" s="34" t="s">
        <v>5434</v>
      </c>
      <c r="AK1523" s="32">
        <v>464627.67000000004</v>
      </c>
      <c r="AL1523"/>
    </row>
    <row r="1524" spans="22:38" x14ac:dyDescent="0.35">
      <c r="V1524" s="35" t="s">
        <v>817</v>
      </c>
      <c r="W1524" s="35">
        <v>172</v>
      </c>
      <c r="AJ1524" s="34" t="s">
        <v>4611</v>
      </c>
      <c r="AK1524" s="32">
        <v>866504.37</v>
      </c>
      <c r="AL1524"/>
    </row>
    <row r="1525" spans="22:38" x14ac:dyDescent="0.35">
      <c r="V1525" s="35" t="s">
        <v>3152</v>
      </c>
      <c r="W1525" s="35">
        <v>470</v>
      </c>
      <c r="AJ1525" s="34" t="s">
        <v>4929</v>
      </c>
      <c r="AK1525" s="32">
        <v>781111.03</v>
      </c>
      <c r="AL1525"/>
    </row>
    <row r="1526" spans="22:38" x14ac:dyDescent="0.35">
      <c r="V1526" s="35" t="s">
        <v>198</v>
      </c>
      <c r="W1526" s="35">
        <v>383</v>
      </c>
      <c r="AJ1526" s="34" t="s">
        <v>4938</v>
      </c>
      <c r="AK1526" s="32">
        <v>1296999</v>
      </c>
      <c r="AL1526"/>
    </row>
    <row r="1527" spans="22:38" x14ac:dyDescent="0.35">
      <c r="V1527" s="35" t="s">
        <v>249</v>
      </c>
      <c r="W1527" s="35">
        <v>436</v>
      </c>
      <c r="AJ1527" s="34" t="s">
        <v>5069</v>
      </c>
      <c r="AK1527" s="32">
        <v>1469454.8499999999</v>
      </c>
      <c r="AL1527"/>
    </row>
    <row r="1528" spans="22:38" x14ac:dyDescent="0.35">
      <c r="V1528" s="35" t="s">
        <v>82</v>
      </c>
      <c r="W1528" s="35">
        <v>293</v>
      </c>
      <c r="AJ1528" s="34" t="s">
        <v>5249</v>
      </c>
      <c r="AK1528" s="32">
        <v>1592607.08</v>
      </c>
      <c r="AL1528"/>
    </row>
    <row r="1529" spans="22:38" x14ac:dyDescent="0.35">
      <c r="V1529" s="35" t="s">
        <v>3815</v>
      </c>
      <c r="W1529" s="35">
        <v>26</v>
      </c>
      <c r="AJ1529" s="34" t="s">
        <v>4408</v>
      </c>
      <c r="AK1529" s="32">
        <v>677086.89999999991</v>
      </c>
      <c r="AL1529"/>
    </row>
    <row r="1530" spans="22:38" x14ac:dyDescent="0.35">
      <c r="V1530" s="35" t="s">
        <v>163</v>
      </c>
      <c r="W1530" s="35">
        <v>133</v>
      </c>
      <c r="AJ1530" s="34" t="s">
        <v>5051</v>
      </c>
      <c r="AK1530" s="32">
        <v>111498.84</v>
      </c>
      <c r="AL1530"/>
    </row>
    <row r="1531" spans="22:38" x14ac:dyDescent="0.35">
      <c r="V1531" s="35" t="s">
        <v>4033</v>
      </c>
      <c r="W1531" s="35">
        <v>383</v>
      </c>
      <c r="AJ1531" s="34" t="s">
        <v>5534</v>
      </c>
      <c r="AK1531" s="32">
        <v>914265.75</v>
      </c>
      <c r="AL1531"/>
    </row>
    <row r="1532" spans="22:38" x14ac:dyDescent="0.35">
      <c r="V1532" s="35" t="s">
        <v>105</v>
      </c>
      <c r="W1532" s="35">
        <v>448</v>
      </c>
      <c r="AJ1532" s="34" t="s">
        <v>5038</v>
      </c>
      <c r="AK1532" s="32">
        <v>534248.56000000006</v>
      </c>
      <c r="AL1532"/>
    </row>
    <row r="1533" spans="22:38" x14ac:dyDescent="0.35">
      <c r="V1533" s="35" t="s">
        <v>917</v>
      </c>
      <c r="W1533" s="35">
        <v>456</v>
      </c>
      <c r="AJ1533" s="34" t="s">
        <v>5528</v>
      </c>
      <c r="AK1533" s="32">
        <v>1280113.9600000002</v>
      </c>
      <c r="AL1533"/>
    </row>
    <row r="1534" spans="22:38" x14ac:dyDescent="0.35">
      <c r="V1534" s="35" t="s">
        <v>2396</v>
      </c>
      <c r="W1534" s="35">
        <v>253</v>
      </c>
      <c r="AJ1534" s="34" t="s">
        <v>5410</v>
      </c>
      <c r="AK1534" s="32">
        <v>91046.16</v>
      </c>
      <c r="AL1534"/>
    </row>
    <row r="1535" spans="22:38" x14ac:dyDescent="0.35">
      <c r="V1535" s="35" t="s">
        <v>1927</v>
      </c>
      <c r="W1535" s="35">
        <v>130</v>
      </c>
      <c r="AJ1535" s="34" t="s">
        <v>4859</v>
      </c>
      <c r="AK1535" s="32">
        <v>476776.82</v>
      </c>
      <c r="AL1535"/>
    </row>
    <row r="1536" spans="22:38" x14ac:dyDescent="0.35">
      <c r="V1536" s="35" t="s">
        <v>2055</v>
      </c>
      <c r="W1536" s="35">
        <v>284</v>
      </c>
      <c r="AJ1536" s="34" t="s">
        <v>5755</v>
      </c>
      <c r="AK1536" s="32">
        <v>2498403.4900000002</v>
      </c>
      <c r="AL1536"/>
    </row>
    <row r="1537" spans="22:38" x14ac:dyDescent="0.35">
      <c r="V1537" s="35" t="s">
        <v>435</v>
      </c>
      <c r="W1537" s="35">
        <v>346</v>
      </c>
      <c r="AJ1537" s="34" t="s">
        <v>5414</v>
      </c>
      <c r="AK1537" s="32">
        <v>2504588.94</v>
      </c>
      <c r="AL1537"/>
    </row>
    <row r="1538" spans="22:38" x14ac:dyDescent="0.35">
      <c r="V1538" s="35" t="s">
        <v>546</v>
      </c>
      <c r="W1538" s="35">
        <v>478</v>
      </c>
      <c r="AJ1538" s="34" t="s">
        <v>4828</v>
      </c>
      <c r="AK1538" s="32">
        <v>1284736.53</v>
      </c>
      <c r="AL1538"/>
    </row>
    <row r="1539" spans="22:38" x14ac:dyDescent="0.35">
      <c r="V1539" s="35" t="s">
        <v>4060</v>
      </c>
      <c r="W1539" s="35">
        <v>23</v>
      </c>
      <c r="AJ1539" s="34" t="s">
        <v>5213</v>
      </c>
      <c r="AK1539" s="32">
        <v>1633254.76</v>
      </c>
      <c r="AL1539"/>
    </row>
    <row r="1540" spans="22:38" x14ac:dyDescent="0.35">
      <c r="V1540" s="35" t="s">
        <v>2267</v>
      </c>
      <c r="W1540" s="35">
        <v>418</v>
      </c>
      <c r="AJ1540" s="34" t="s">
        <v>4650</v>
      </c>
      <c r="AK1540" s="32">
        <v>136258</v>
      </c>
      <c r="AL1540"/>
    </row>
    <row r="1541" spans="22:38" x14ac:dyDescent="0.35">
      <c r="V1541" s="35" t="s">
        <v>980</v>
      </c>
      <c r="W1541" s="35">
        <v>44</v>
      </c>
      <c r="AJ1541" s="34" t="s">
        <v>4871</v>
      </c>
      <c r="AK1541" s="32">
        <v>154566.21000000002</v>
      </c>
      <c r="AL1541"/>
    </row>
    <row r="1542" spans="22:38" x14ac:dyDescent="0.35">
      <c r="V1542" s="35" t="s">
        <v>3707</v>
      </c>
      <c r="W1542" s="35">
        <v>292</v>
      </c>
      <c r="AJ1542" s="34" t="s">
        <v>5801</v>
      </c>
      <c r="AK1542" s="32">
        <v>482000.48000000004</v>
      </c>
      <c r="AL1542"/>
    </row>
    <row r="1543" spans="22:38" x14ac:dyDescent="0.35">
      <c r="V1543" s="35" t="s">
        <v>676</v>
      </c>
      <c r="W1543" s="35">
        <v>145</v>
      </c>
      <c r="AJ1543" s="34" t="s">
        <v>4784</v>
      </c>
      <c r="AK1543" s="32">
        <v>1280062.1200000001</v>
      </c>
      <c r="AL1543"/>
    </row>
    <row r="1544" spans="22:38" x14ac:dyDescent="0.35">
      <c r="V1544" s="35" t="s">
        <v>940</v>
      </c>
      <c r="W1544" s="35">
        <v>194</v>
      </c>
      <c r="AJ1544" s="34" t="s">
        <v>5981</v>
      </c>
      <c r="AK1544" s="32">
        <v>148491.91</v>
      </c>
      <c r="AL1544"/>
    </row>
    <row r="1545" spans="22:38" x14ac:dyDescent="0.35">
      <c r="V1545" s="35" t="s">
        <v>1607</v>
      </c>
      <c r="W1545" s="35">
        <v>117</v>
      </c>
      <c r="AJ1545" s="34" t="s">
        <v>5625</v>
      </c>
      <c r="AK1545" s="32">
        <v>1993731.49</v>
      </c>
      <c r="AL1545"/>
    </row>
    <row r="1546" spans="22:38" x14ac:dyDescent="0.35">
      <c r="V1546" s="35" t="s">
        <v>2935</v>
      </c>
      <c r="W1546" s="35">
        <v>447</v>
      </c>
      <c r="AJ1546" s="34" t="s">
        <v>4951</v>
      </c>
      <c r="AK1546" s="32">
        <v>1005535.36</v>
      </c>
      <c r="AL1546"/>
    </row>
    <row r="1547" spans="22:38" x14ac:dyDescent="0.35">
      <c r="V1547" s="35" t="s">
        <v>1814</v>
      </c>
      <c r="W1547" s="35">
        <v>316</v>
      </c>
      <c r="AJ1547" s="34" t="s">
        <v>5763</v>
      </c>
      <c r="AK1547" s="32">
        <v>1224953.33</v>
      </c>
      <c r="AL1547"/>
    </row>
    <row r="1548" spans="22:38" x14ac:dyDescent="0.35">
      <c r="V1548" s="35" t="s">
        <v>367</v>
      </c>
      <c r="W1548" s="35">
        <v>219</v>
      </c>
      <c r="AJ1548" s="34" t="s">
        <v>5399</v>
      </c>
      <c r="AK1548" s="32">
        <v>1343240.17</v>
      </c>
      <c r="AL1548"/>
    </row>
    <row r="1549" spans="22:38" x14ac:dyDescent="0.35">
      <c r="V1549" s="35" t="s">
        <v>1713</v>
      </c>
      <c r="W1549" s="35">
        <v>172</v>
      </c>
      <c r="AJ1549" s="34" t="s">
        <v>5303</v>
      </c>
      <c r="AK1549" s="32">
        <v>2394625.09</v>
      </c>
      <c r="AL1549"/>
    </row>
    <row r="1550" spans="22:38" x14ac:dyDescent="0.35">
      <c r="V1550" s="35" t="s">
        <v>572</v>
      </c>
      <c r="W1550" s="35">
        <v>292</v>
      </c>
      <c r="AJ1550" s="34" t="s">
        <v>5747</v>
      </c>
      <c r="AK1550" s="32">
        <v>243621.33</v>
      </c>
      <c r="AL1550"/>
    </row>
    <row r="1551" spans="22:38" x14ac:dyDescent="0.35">
      <c r="V1551" s="35" t="s">
        <v>553</v>
      </c>
      <c r="W1551" s="35">
        <v>59</v>
      </c>
      <c r="AJ1551" s="34" t="s">
        <v>4923</v>
      </c>
      <c r="AK1551" s="32">
        <v>179492.83</v>
      </c>
      <c r="AL1551"/>
    </row>
    <row r="1552" spans="22:38" x14ac:dyDescent="0.35">
      <c r="V1552" s="35" t="s">
        <v>1276</v>
      </c>
      <c r="W1552" s="35">
        <v>496</v>
      </c>
      <c r="AJ1552" s="34" t="s">
        <v>5001</v>
      </c>
      <c r="AK1552" s="32">
        <v>589309.61</v>
      </c>
      <c r="AL1552"/>
    </row>
    <row r="1553" spans="22:38" x14ac:dyDescent="0.35">
      <c r="V1553" s="35" t="s">
        <v>1018</v>
      </c>
      <c r="W1553" s="35">
        <v>234</v>
      </c>
      <c r="AJ1553" s="34" t="s">
        <v>5535</v>
      </c>
      <c r="AK1553" s="32">
        <v>1146312.3600000001</v>
      </c>
      <c r="AL1553"/>
    </row>
    <row r="1554" spans="22:38" x14ac:dyDescent="0.35">
      <c r="V1554" s="35" t="s">
        <v>1758</v>
      </c>
      <c r="W1554" s="35">
        <v>63</v>
      </c>
      <c r="AJ1554" s="34" t="s">
        <v>5819</v>
      </c>
      <c r="AK1554" s="32">
        <v>780986.11</v>
      </c>
      <c r="AL1554"/>
    </row>
    <row r="1555" spans="22:38" x14ac:dyDescent="0.35">
      <c r="V1555" s="35" t="s">
        <v>270</v>
      </c>
      <c r="W1555" s="35">
        <v>452</v>
      </c>
      <c r="AJ1555" s="34" t="s">
        <v>5541</v>
      </c>
      <c r="AK1555" s="32">
        <v>919950.15999999992</v>
      </c>
      <c r="AL1555"/>
    </row>
    <row r="1556" spans="22:38" x14ac:dyDescent="0.35">
      <c r="V1556" s="35" t="s">
        <v>909</v>
      </c>
      <c r="W1556" s="35">
        <v>138</v>
      </c>
      <c r="AJ1556" s="34" t="s">
        <v>4456</v>
      </c>
      <c r="AK1556" s="32">
        <v>313468.68</v>
      </c>
      <c r="AL1556"/>
    </row>
    <row r="1557" spans="22:38" x14ac:dyDescent="0.35">
      <c r="V1557" s="35" t="s">
        <v>289</v>
      </c>
      <c r="W1557" s="35">
        <v>452</v>
      </c>
      <c r="AJ1557" s="34" t="s">
        <v>5945</v>
      </c>
      <c r="AK1557" s="32">
        <v>14991.48</v>
      </c>
      <c r="AL1557"/>
    </row>
    <row r="1558" spans="22:38" x14ac:dyDescent="0.35">
      <c r="V1558" s="35" t="s">
        <v>2676</v>
      </c>
      <c r="W1558" s="35">
        <v>289</v>
      </c>
      <c r="AJ1558" s="34" t="s">
        <v>4706</v>
      </c>
      <c r="AK1558" s="32">
        <v>1115266.67</v>
      </c>
      <c r="AL1558"/>
    </row>
    <row r="1559" spans="22:38" x14ac:dyDescent="0.35">
      <c r="V1559" s="35" t="s">
        <v>1041</v>
      </c>
      <c r="W1559" s="35">
        <v>481</v>
      </c>
      <c r="AJ1559" s="34" t="s">
        <v>6267</v>
      </c>
      <c r="AK1559" s="32">
        <v>940090.19000000006</v>
      </c>
      <c r="AL1559"/>
    </row>
    <row r="1560" spans="22:38" x14ac:dyDescent="0.35">
      <c r="V1560" s="35" t="s">
        <v>2930</v>
      </c>
      <c r="W1560" s="35">
        <v>348</v>
      </c>
      <c r="AJ1560" s="34" t="s">
        <v>5834</v>
      </c>
      <c r="AK1560" s="32">
        <v>238614.59</v>
      </c>
      <c r="AL1560"/>
    </row>
    <row r="1561" spans="22:38" x14ac:dyDescent="0.35">
      <c r="V1561" s="35" t="s">
        <v>3093</v>
      </c>
      <c r="W1561" s="35">
        <v>329</v>
      </c>
      <c r="AJ1561" s="34" t="s">
        <v>5526</v>
      </c>
      <c r="AK1561" s="32">
        <v>63692.880000000005</v>
      </c>
      <c r="AL1561"/>
    </row>
    <row r="1562" spans="22:38" x14ac:dyDescent="0.35">
      <c r="V1562" s="35" t="s">
        <v>1086</v>
      </c>
      <c r="W1562" s="35">
        <v>339</v>
      </c>
      <c r="AJ1562" s="34" t="s">
        <v>5376</v>
      </c>
      <c r="AK1562" s="32">
        <v>2390858.6799999997</v>
      </c>
      <c r="AL1562"/>
    </row>
    <row r="1563" spans="22:38" x14ac:dyDescent="0.35">
      <c r="V1563" s="35" t="s">
        <v>3865</v>
      </c>
      <c r="W1563" s="35">
        <v>38</v>
      </c>
      <c r="AJ1563" s="34" t="s">
        <v>4660</v>
      </c>
      <c r="AK1563" s="32">
        <v>1096878.0800000001</v>
      </c>
      <c r="AL1563"/>
    </row>
    <row r="1564" spans="22:38" x14ac:dyDescent="0.35">
      <c r="V1564" s="35" t="s">
        <v>1361</v>
      </c>
      <c r="W1564" s="35">
        <v>145</v>
      </c>
      <c r="AJ1564" s="34" t="s">
        <v>4575</v>
      </c>
      <c r="AK1564" s="32">
        <v>847383.15</v>
      </c>
      <c r="AL1564"/>
    </row>
    <row r="1565" spans="22:38" x14ac:dyDescent="0.35">
      <c r="V1565" s="35" t="s">
        <v>4202</v>
      </c>
      <c r="W1565" s="35">
        <v>291</v>
      </c>
      <c r="AJ1565" s="34" t="s">
        <v>5754</v>
      </c>
      <c r="AK1565" s="32">
        <v>740148.97</v>
      </c>
      <c r="AL1565"/>
    </row>
    <row r="1566" spans="22:38" x14ac:dyDescent="0.35">
      <c r="V1566" s="35" t="s">
        <v>2096</v>
      </c>
      <c r="W1566" s="35">
        <v>69</v>
      </c>
      <c r="AJ1566" s="34" t="s">
        <v>5212</v>
      </c>
      <c r="AK1566" s="32">
        <v>1089919.9099999999</v>
      </c>
      <c r="AL1566"/>
    </row>
    <row r="1567" spans="22:38" x14ac:dyDescent="0.35">
      <c r="V1567" s="35" t="s">
        <v>969</v>
      </c>
      <c r="W1567" s="35">
        <v>313</v>
      </c>
      <c r="AJ1567" s="34" t="s">
        <v>5630</v>
      </c>
      <c r="AK1567" s="32">
        <v>848902.32</v>
      </c>
      <c r="AL1567"/>
    </row>
    <row r="1568" spans="22:38" x14ac:dyDescent="0.35">
      <c r="V1568" s="35" t="s">
        <v>605</v>
      </c>
      <c r="W1568" s="35">
        <v>239</v>
      </c>
      <c r="AJ1568" s="34" t="s">
        <v>5039</v>
      </c>
      <c r="AK1568" s="32">
        <v>1135656.48</v>
      </c>
      <c r="AL1568"/>
    </row>
    <row r="1569" spans="22:38" x14ac:dyDescent="0.35">
      <c r="V1569" s="35" t="s">
        <v>3286</v>
      </c>
      <c r="W1569" s="35">
        <v>73</v>
      </c>
      <c r="AJ1569" s="34" t="s">
        <v>4461</v>
      </c>
      <c r="AK1569" s="32">
        <v>1481264.19</v>
      </c>
      <c r="AL1569"/>
    </row>
    <row r="1570" spans="22:38" x14ac:dyDescent="0.35">
      <c r="V1570" s="35" t="s">
        <v>1378</v>
      </c>
      <c r="W1570" s="35">
        <v>365</v>
      </c>
      <c r="AJ1570" s="34" t="s">
        <v>5869</v>
      </c>
      <c r="AK1570" s="32">
        <v>150878.84999999998</v>
      </c>
      <c r="AL1570"/>
    </row>
    <row r="1571" spans="22:38" x14ac:dyDescent="0.35">
      <c r="V1571" s="35" t="s">
        <v>3804</v>
      </c>
      <c r="W1571" s="35">
        <v>43</v>
      </c>
      <c r="AJ1571" s="34" t="s">
        <v>5438</v>
      </c>
      <c r="AK1571" s="32">
        <v>995209.54</v>
      </c>
      <c r="AL1571"/>
    </row>
    <row r="1572" spans="22:38" x14ac:dyDescent="0.35">
      <c r="V1572" s="35" t="s">
        <v>1004</v>
      </c>
      <c r="W1572" s="35">
        <v>271</v>
      </c>
      <c r="AJ1572" s="34" t="s">
        <v>5888</v>
      </c>
      <c r="AK1572" s="32">
        <v>74603.28</v>
      </c>
      <c r="AL1572"/>
    </row>
    <row r="1573" spans="22:38" x14ac:dyDescent="0.35">
      <c r="V1573" s="35" t="s">
        <v>479</v>
      </c>
      <c r="W1573" s="35">
        <v>492</v>
      </c>
      <c r="AJ1573" s="34" t="s">
        <v>5975</v>
      </c>
      <c r="AK1573" s="32">
        <v>1000228.6399999999</v>
      </c>
      <c r="AL1573"/>
    </row>
    <row r="1574" spans="22:38" x14ac:dyDescent="0.35">
      <c r="V1574" s="35" t="s">
        <v>2608</v>
      </c>
      <c r="W1574" s="35">
        <v>244</v>
      </c>
      <c r="AJ1574" s="34" t="s">
        <v>6184</v>
      </c>
      <c r="AK1574" s="32">
        <v>509818.80000000005</v>
      </c>
      <c r="AL1574"/>
    </row>
    <row r="1575" spans="22:38" x14ac:dyDescent="0.35">
      <c r="V1575" s="35" t="s">
        <v>1416</v>
      </c>
      <c r="W1575" s="35">
        <v>3</v>
      </c>
      <c r="AJ1575" s="34" t="s">
        <v>6172</v>
      </c>
      <c r="AK1575" s="32">
        <v>351553.79</v>
      </c>
      <c r="AL1575"/>
    </row>
    <row r="1576" spans="22:38" x14ac:dyDescent="0.35">
      <c r="V1576" s="35" t="s">
        <v>2704</v>
      </c>
      <c r="W1576" s="35">
        <v>218</v>
      </c>
      <c r="AJ1576" s="34" t="s">
        <v>4774</v>
      </c>
      <c r="AK1576" s="32">
        <v>118188.98999999999</v>
      </c>
      <c r="AL1576"/>
    </row>
    <row r="1577" spans="22:38" x14ac:dyDescent="0.35">
      <c r="V1577" s="35" t="s">
        <v>241</v>
      </c>
      <c r="W1577" s="35">
        <v>187</v>
      </c>
      <c r="AJ1577" s="34" t="s">
        <v>4662</v>
      </c>
      <c r="AK1577" s="32">
        <v>697153.3</v>
      </c>
      <c r="AL1577"/>
    </row>
    <row r="1578" spans="22:38" x14ac:dyDescent="0.35">
      <c r="V1578" s="35" t="s">
        <v>271</v>
      </c>
      <c r="W1578" s="35">
        <v>31</v>
      </c>
      <c r="AJ1578" s="34" t="s">
        <v>5854</v>
      </c>
      <c r="AK1578" s="32">
        <v>278753.5</v>
      </c>
      <c r="AL1578"/>
    </row>
    <row r="1579" spans="22:38" x14ac:dyDescent="0.35">
      <c r="V1579" s="35" t="s">
        <v>547</v>
      </c>
      <c r="W1579" s="35">
        <v>424</v>
      </c>
      <c r="AJ1579" s="34" t="s">
        <v>5368</v>
      </c>
      <c r="AK1579" s="32">
        <v>2737061.91</v>
      </c>
      <c r="AL1579"/>
    </row>
    <row r="1580" spans="22:38" x14ac:dyDescent="0.35">
      <c r="V1580" s="35" t="s">
        <v>3573</v>
      </c>
      <c r="W1580" s="35">
        <v>302</v>
      </c>
      <c r="AJ1580" s="34" t="s">
        <v>4630</v>
      </c>
      <c r="AK1580" s="32">
        <v>1233389.6300000001</v>
      </c>
      <c r="AL1580"/>
    </row>
    <row r="1581" spans="22:38" x14ac:dyDescent="0.35">
      <c r="V1581" s="35" t="s">
        <v>2120</v>
      </c>
      <c r="W1581" s="35">
        <v>484</v>
      </c>
      <c r="AJ1581" s="34" t="s">
        <v>5736</v>
      </c>
      <c r="AK1581" s="32">
        <v>42150.69</v>
      </c>
      <c r="AL1581"/>
    </row>
    <row r="1582" spans="22:38" x14ac:dyDescent="0.35">
      <c r="V1582" s="35" t="s">
        <v>54</v>
      </c>
      <c r="W1582" s="35">
        <v>449</v>
      </c>
      <c r="AJ1582" s="34" t="s">
        <v>4613</v>
      </c>
      <c r="AK1582" s="32">
        <v>255100.85</v>
      </c>
      <c r="AL1582"/>
    </row>
    <row r="1583" spans="22:38" x14ac:dyDescent="0.35">
      <c r="V1583" s="35" t="s">
        <v>161</v>
      </c>
      <c r="W1583" s="35">
        <v>423</v>
      </c>
      <c r="AJ1583" s="34" t="s">
        <v>5375</v>
      </c>
      <c r="AK1583" s="32">
        <v>2517011.15</v>
      </c>
      <c r="AL1583"/>
    </row>
    <row r="1584" spans="22:38" x14ac:dyDescent="0.35">
      <c r="V1584" s="35" t="s">
        <v>2336</v>
      </c>
      <c r="W1584" s="35">
        <v>237</v>
      </c>
      <c r="AJ1584" s="34" t="s">
        <v>5601</v>
      </c>
      <c r="AK1584" s="32">
        <v>661054.04</v>
      </c>
      <c r="AL1584"/>
    </row>
    <row r="1585" spans="22:38" x14ac:dyDescent="0.35">
      <c r="V1585" s="35" t="s">
        <v>1753</v>
      </c>
      <c r="W1585" s="35">
        <v>91</v>
      </c>
      <c r="AJ1585" s="34" t="s">
        <v>4586</v>
      </c>
      <c r="AK1585" s="32">
        <v>99578.05</v>
      </c>
      <c r="AL1585"/>
    </row>
    <row r="1586" spans="22:38" x14ac:dyDescent="0.35">
      <c r="V1586" s="35" t="s">
        <v>3765</v>
      </c>
      <c r="W1586" s="35">
        <v>135</v>
      </c>
      <c r="AJ1586" s="34" t="s">
        <v>5905</v>
      </c>
      <c r="AK1586" s="32">
        <v>535185.92999999993</v>
      </c>
      <c r="AL1586"/>
    </row>
    <row r="1587" spans="22:38" x14ac:dyDescent="0.35">
      <c r="V1587" s="35" t="s">
        <v>552</v>
      </c>
      <c r="W1587" s="35">
        <v>431</v>
      </c>
      <c r="AJ1587" s="34" t="s">
        <v>4453</v>
      </c>
      <c r="AK1587" s="32">
        <v>87497.580000000016</v>
      </c>
      <c r="AL1587"/>
    </row>
    <row r="1588" spans="22:38" x14ac:dyDescent="0.35">
      <c r="V1588" s="35" t="s">
        <v>2185</v>
      </c>
      <c r="W1588" s="35">
        <v>341</v>
      </c>
      <c r="AJ1588" s="34" t="s">
        <v>4787</v>
      </c>
      <c r="AK1588" s="32">
        <v>199007.81999999998</v>
      </c>
      <c r="AL1588"/>
    </row>
    <row r="1589" spans="22:38" x14ac:dyDescent="0.35">
      <c r="V1589" s="35" t="s">
        <v>2769</v>
      </c>
      <c r="W1589" s="35">
        <v>36</v>
      </c>
      <c r="AJ1589" s="34" t="s">
        <v>5607</v>
      </c>
      <c r="AK1589" s="32">
        <v>1901167.5699999998</v>
      </c>
      <c r="AL1589"/>
    </row>
    <row r="1590" spans="22:38" x14ac:dyDescent="0.35">
      <c r="V1590" s="35" t="s">
        <v>965</v>
      </c>
      <c r="W1590" s="35">
        <v>352</v>
      </c>
      <c r="AJ1590" s="34" t="s">
        <v>6144</v>
      </c>
      <c r="AK1590" s="32">
        <v>328149.60000000003</v>
      </c>
      <c r="AL1590"/>
    </row>
    <row r="1591" spans="22:38" x14ac:dyDescent="0.35">
      <c r="V1591" s="35" t="s">
        <v>3432</v>
      </c>
      <c r="W1591" s="35">
        <v>6</v>
      </c>
      <c r="AJ1591" s="34" t="s">
        <v>6187</v>
      </c>
      <c r="AK1591" s="32">
        <v>482719.28</v>
      </c>
      <c r="AL1591"/>
    </row>
    <row r="1592" spans="22:38" x14ac:dyDescent="0.35">
      <c r="V1592" s="35" t="s">
        <v>4015</v>
      </c>
      <c r="W1592" s="35">
        <v>47</v>
      </c>
      <c r="AJ1592" s="34" t="s">
        <v>5080</v>
      </c>
      <c r="AK1592" s="32">
        <v>1136717.55</v>
      </c>
      <c r="AL1592"/>
    </row>
    <row r="1593" spans="22:38" x14ac:dyDescent="0.35">
      <c r="V1593" s="35" t="s">
        <v>812</v>
      </c>
      <c r="W1593" s="35">
        <v>145</v>
      </c>
      <c r="AJ1593" s="34" t="s">
        <v>5840</v>
      </c>
      <c r="AK1593" s="32">
        <v>252704.38</v>
      </c>
      <c r="AL1593"/>
    </row>
    <row r="1594" spans="22:38" x14ac:dyDescent="0.35">
      <c r="V1594" s="35" t="s">
        <v>3659</v>
      </c>
      <c r="W1594" s="35">
        <v>214</v>
      </c>
      <c r="AJ1594" s="34" t="s">
        <v>5265</v>
      </c>
      <c r="AK1594" s="32">
        <v>256014.3</v>
      </c>
      <c r="AL1594"/>
    </row>
    <row r="1595" spans="22:38" x14ac:dyDescent="0.35">
      <c r="V1595" s="35" t="s">
        <v>1196</v>
      </c>
      <c r="W1595" s="35">
        <v>387</v>
      </c>
      <c r="AJ1595" s="34" t="s">
        <v>5702</v>
      </c>
      <c r="AK1595" s="32">
        <v>2170533.54</v>
      </c>
      <c r="AL1595"/>
    </row>
    <row r="1596" spans="22:38" x14ac:dyDescent="0.35">
      <c r="V1596" s="35" t="s">
        <v>2097</v>
      </c>
      <c r="W1596" s="35">
        <v>288</v>
      </c>
      <c r="AJ1596" s="34" t="s">
        <v>5377</v>
      </c>
      <c r="AK1596" s="32">
        <v>643707.28</v>
      </c>
      <c r="AL1596"/>
    </row>
    <row r="1597" spans="22:38" x14ac:dyDescent="0.35">
      <c r="V1597" s="35" t="s">
        <v>1243</v>
      </c>
      <c r="W1597" s="35">
        <v>457</v>
      </c>
      <c r="AJ1597" s="34" t="s">
        <v>5987</v>
      </c>
      <c r="AK1597" s="32">
        <v>175317.36000000002</v>
      </c>
      <c r="AL1597"/>
    </row>
    <row r="1598" spans="22:38" x14ac:dyDescent="0.35">
      <c r="V1598" s="35" t="s">
        <v>2219</v>
      </c>
      <c r="W1598" s="35">
        <v>490</v>
      </c>
      <c r="AJ1598" s="34" t="s">
        <v>6283</v>
      </c>
      <c r="AK1598" s="32">
        <v>47133.189999999995</v>
      </c>
      <c r="AL1598"/>
    </row>
    <row r="1599" spans="22:38" x14ac:dyDescent="0.35">
      <c r="V1599" s="35" t="s">
        <v>1136</v>
      </c>
      <c r="W1599" s="35">
        <v>31</v>
      </c>
      <c r="AJ1599" s="34" t="s">
        <v>5680</v>
      </c>
      <c r="AK1599" s="32">
        <v>114073.97</v>
      </c>
      <c r="AL1599"/>
    </row>
    <row r="1600" spans="22:38" x14ac:dyDescent="0.35">
      <c r="V1600" s="35" t="s">
        <v>800</v>
      </c>
      <c r="W1600" s="35">
        <v>206</v>
      </c>
      <c r="AJ1600" s="34" t="s">
        <v>4780</v>
      </c>
      <c r="AK1600" s="32">
        <v>130816.24</v>
      </c>
      <c r="AL1600"/>
    </row>
    <row r="1601" spans="22:38" x14ac:dyDescent="0.35">
      <c r="V1601" s="35" t="s">
        <v>2753</v>
      </c>
      <c r="W1601" s="35">
        <v>156</v>
      </c>
      <c r="AJ1601" s="34" t="s">
        <v>6224</v>
      </c>
      <c r="AK1601" s="32">
        <v>358701.95999999996</v>
      </c>
      <c r="AL1601"/>
    </row>
    <row r="1602" spans="22:38" x14ac:dyDescent="0.35">
      <c r="V1602" s="35" t="s">
        <v>693</v>
      </c>
      <c r="W1602" s="35">
        <v>123</v>
      </c>
      <c r="AJ1602" s="34" t="s">
        <v>5359</v>
      </c>
      <c r="AK1602" s="32">
        <v>981249.06</v>
      </c>
      <c r="AL1602"/>
    </row>
    <row r="1603" spans="22:38" x14ac:dyDescent="0.35">
      <c r="V1603" s="35" t="s">
        <v>3898</v>
      </c>
      <c r="W1603" s="35">
        <v>198</v>
      </c>
      <c r="AJ1603" s="34" t="s">
        <v>5549</v>
      </c>
      <c r="AK1603" s="32">
        <v>771060.33</v>
      </c>
      <c r="AL1603"/>
    </row>
    <row r="1604" spans="22:38" x14ac:dyDescent="0.35">
      <c r="V1604" s="35" t="s">
        <v>2693</v>
      </c>
      <c r="W1604" s="35">
        <v>190</v>
      </c>
      <c r="AJ1604" s="34" t="s">
        <v>4971</v>
      </c>
      <c r="AK1604" s="32">
        <v>14719</v>
      </c>
      <c r="AL1604"/>
    </row>
    <row r="1605" spans="22:38" x14ac:dyDescent="0.35">
      <c r="V1605" s="35" t="s">
        <v>1599</v>
      </c>
      <c r="W1605" s="35">
        <v>12</v>
      </c>
      <c r="AJ1605" s="34" t="s">
        <v>4487</v>
      </c>
      <c r="AK1605" s="32">
        <v>1356308.28</v>
      </c>
      <c r="AL1605"/>
    </row>
    <row r="1606" spans="22:38" x14ac:dyDescent="0.35">
      <c r="V1606" s="35" t="s">
        <v>2045</v>
      </c>
      <c r="W1606" s="35">
        <v>287</v>
      </c>
      <c r="AJ1606" s="34" t="s">
        <v>4418</v>
      </c>
      <c r="AK1606" s="32">
        <v>1068695.3199999998</v>
      </c>
      <c r="AL1606"/>
    </row>
    <row r="1607" spans="22:38" x14ac:dyDescent="0.35">
      <c r="V1607" s="35" t="s">
        <v>3517</v>
      </c>
      <c r="W1607" s="35">
        <v>389</v>
      </c>
      <c r="AJ1607" s="34" t="s">
        <v>5822</v>
      </c>
      <c r="AK1607" s="32">
        <v>1900440.99</v>
      </c>
      <c r="AL1607"/>
    </row>
    <row r="1608" spans="22:38" x14ac:dyDescent="0.35">
      <c r="V1608" s="35" t="s">
        <v>4186</v>
      </c>
      <c r="W1608" s="35">
        <v>29</v>
      </c>
      <c r="AJ1608" s="34" t="s">
        <v>4941</v>
      </c>
      <c r="AK1608" s="32">
        <v>794802.09</v>
      </c>
      <c r="AL1608"/>
    </row>
    <row r="1609" spans="22:38" x14ac:dyDescent="0.35">
      <c r="V1609" s="35" t="s">
        <v>520</v>
      </c>
      <c r="W1609" s="35">
        <v>248</v>
      </c>
      <c r="AJ1609" s="34" t="s">
        <v>5514</v>
      </c>
      <c r="AK1609" s="32">
        <v>67601.599999999991</v>
      </c>
      <c r="AL1609"/>
    </row>
    <row r="1610" spans="22:38" x14ac:dyDescent="0.35">
      <c r="V1610" s="35" t="s">
        <v>421</v>
      </c>
      <c r="W1610" s="35">
        <v>350</v>
      </c>
      <c r="AJ1610" s="34" t="s">
        <v>5903</v>
      </c>
      <c r="AK1610" s="32">
        <v>753547.5</v>
      </c>
      <c r="AL1610"/>
    </row>
    <row r="1611" spans="22:38" x14ac:dyDescent="0.35">
      <c r="V1611" s="35" t="s">
        <v>4074</v>
      </c>
      <c r="W1611" s="35">
        <v>399</v>
      </c>
      <c r="AJ1611" s="34" t="s">
        <v>5751</v>
      </c>
      <c r="AK1611" s="32">
        <v>1446052.71</v>
      </c>
      <c r="AL1611"/>
    </row>
    <row r="1612" spans="22:38" x14ac:dyDescent="0.35">
      <c r="V1612" s="35" t="s">
        <v>3542</v>
      </c>
      <c r="W1612" s="35">
        <v>232</v>
      </c>
      <c r="AJ1612" s="34" t="s">
        <v>4921</v>
      </c>
      <c r="AK1612" s="32">
        <v>2239619.9700000002</v>
      </c>
      <c r="AL1612"/>
    </row>
    <row r="1613" spans="22:38" x14ac:dyDescent="0.35">
      <c r="V1613" s="35" t="s">
        <v>583</v>
      </c>
      <c r="W1613" s="35">
        <v>476</v>
      </c>
      <c r="AJ1613" s="34" t="s">
        <v>4757</v>
      </c>
      <c r="AK1613" s="32">
        <v>3509953.83</v>
      </c>
      <c r="AL1613"/>
    </row>
    <row r="1614" spans="22:38" x14ac:dyDescent="0.35">
      <c r="V1614" s="35" t="s">
        <v>2196</v>
      </c>
      <c r="W1614" s="35">
        <v>273</v>
      </c>
      <c r="AJ1614" s="34" t="s">
        <v>6186</v>
      </c>
      <c r="AK1614" s="32">
        <v>9115.32</v>
      </c>
      <c r="AL1614"/>
    </row>
    <row r="1615" spans="22:38" x14ac:dyDescent="0.35">
      <c r="V1615" s="35" t="s">
        <v>2042</v>
      </c>
      <c r="W1615" s="35">
        <v>67</v>
      </c>
      <c r="AJ1615" s="34" t="s">
        <v>5141</v>
      </c>
      <c r="AK1615" s="32">
        <v>683452.2</v>
      </c>
      <c r="AL1615"/>
    </row>
    <row r="1616" spans="22:38" x14ac:dyDescent="0.35">
      <c r="V1616" s="35" t="s">
        <v>2460</v>
      </c>
      <c r="W1616" s="35">
        <v>466</v>
      </c>
      <c r="AJ1616" s="34" t="s">
        <v>4962</v>
      </c>
      <c r="AK1616" s="32">
        <v>523344.89999999997</v>
      </c>
      <c r="AL1616"/>
    </row>
    <row r="1617" spans="22:38" x14ac:dyDescent="0.35">
      <c r="V1617" s="35" t="s">
        <v>3208</v>
      </c>
      <c r="W1617" s="35">
        <v>305</v>
      </c>
      <c r="AJ1617" s="34" t="s">
        <v>6031</v>
      </c>
      <c r="AK1617" s="32">
        <v>55218.82</v>
      </c>
      <c r="AL1617"/>
    </row>
    <row r="1618" spans="22:38" x14ac:dyDescent="0.35">
      <c r="V1618" s="35" t="s">
        <v>601</v>
      </c>
      <c r="W1618" s="35">
        <v>192</v>
      </c>
      <c r="AJ1618" s="34" t="s">
        <v>4430</v>
      </c>
      <c r="AK1618" s="32">
        <v>857970.9</v>
      </c>
      <c r="AL1618"/>
    </row>
    <row r="1619" spans="22:38" x14ac:dyDescent="0.35">
      <c r="V1619" s="35" t="s">
        <v>3568</v>
      </c>
      <c r="W1619" s="35">
        <v>496</v>
      </c>
      <c r="AJ1619" s="34" t="s">
        <v>5619</v>
      </c>
      <c r="AK1619" s="32">
        <v>210062.40000000002</v>
      </c>
      <c r="AL1619"/>
    </row>
    <row r="1620" spans="22:38" x14ac:dyDescent="0.35">
      <c r="V1620" s="35" t="s">
        <v>484</v>
      </c>
      <c r="W1620" s="35">
        <v>259</v>
      </c>
      <c r="AJ1620" s="34" t="s">
        <v>5071</v>
      </c>
      <c r="AK1620" s="32">
        <v>1356198.84</v>
      </c>
      <c r="AL1620"/>
    </row>
    <row r="1621" spans="22:38" x14ac:dyDescent="0.35">
      <c r="V1621" s="35" t="s">
        <v>1679</v>
      </c>
      <c r="W1621" s="35">
        <v>271</v>
      </c>
      <c r="AJ1621" s="34" t="s">
        <v>4569</v>
      </c>
      <c r="AK1621" s="32">
        <v>1430065.36</v>
      </c>
      <c r="AL1621"/>
    </row>
    <row r="1622" spans="22:38" x14ac:dyDescent="0.35">
      <c r="V1622" s="35" t="s">
        <v>3981</v>
      </c>
      <c r="W1622" s="35">
        <v>96</v>
      </c>
      <c r="AJ1622" s="34" t="s">
        <v>5894</v>
      </c>
      <c r="AK1622" s="32">
        <v>742846.5</v>
      </c>
      <c r="AL1622"/>
    </row>
    <row r="1623" spans="22:38" x14ac:dyDescent="0.35">
      <c r="V1623" s="35" t="s">
        <v>511</v>
      </c>
      <c r="W1623" s="35">
        <v>350</v>
      </c>
      <c r="AJ1623" s="34" t="s">
        <v>5781</v>
      </c>
      <c r="AK1623" s="32">
        <v>94236.14</v>
      </c>
      <c r="AL1623"/>
    </row>
    <row r="1624" spans="22:38" x14ac:dyDescent="0.35">
      <c r="V1624" s="35" t="s">
        <v>2672</v>
      </c>
      <c r="W1624" s="35">
        <v>271</v>
      </c>
      <c r="AJ1624" s="34" t="s">
        <v>4968</v>
      </c>
      <c r="AK1624" s="32">
        <v>2358725.7999999998</v>
      </c>
      <c r="AL1624"/>
    </row>
    <row r="1625" spans="22:38" x14ac:dyDescent="0.35">
      <c r="V1625" s="35" t="s">
        <v>2110</v>
      </c>
      <c r="W1625" s="35">
        <v>246</v>
      </c>
      <c r="AJ1625" s="34" t="s">
        <v>5407</v>
      </c>
      <c r="AK1625" s="32">
        <v>2692998</v>
      </c>
      <c r="AL1625"/>
    </row>
    <row r="1626" spans="22:38" x14ac:dyDescent="0.35">
      <c r="V1626" s="35" t="s">
        <v>2031</v>
      </c>
      <c r="W1626" s="35">
        <v>427</v>
      </c>
      <c r="AJ1626" s="34" t="s">
        <v>6185</v>
      </c>
      <c r="AK1626" s="32">
        <v>490750.03</v>
      </c>
      <c r="AL1626"/>
    </row>
    <row r="1627" spans="22:38" x14ac:dyDescent="0.35">
      <c r="V1627" s="35" t="s">
        <v>890</v>
      </c>
      <c r="W1627" s="35">
        <v>223</v>
      </c>
      <c r="AJ1627" s="34" t="s">
        <v>4504</v>
      </c>
      <c r="AK1627" s="32">
        <v>573993.5</v>
      </c>
      <c r="AL1627"/>
    </row>
    <row r="1628" spans="22:38" x14ac:dyDescent="0.35">
      <c r="V1628" s="35" t="s">
        <v>3651</v>
      </c>
      <c r="W1628" s="35">
        <v>346</v>
      </c>
      <c r="AJ1628" s="34" t="s">
        <v>4797</v>
      </c>
      <c r="AK1628" s="32">
        <v>1715322.75</v>
      </c>
      <c r="AL1628"/>
    </row>
    <row r="1629" spans="22:38" x14ac:dyDescent="0.35">
      <c r="V1629" s="35" t="s">
        <v>3982</v>
      </c>
      <c r="W1629" s="35">
        <v>66</v>
      </c>
      <c r="AJ1629" s="34" t="s">
        <v>5835</v>
      </c>
      <c r="AK1629" s="32">
        <v>188024.18</v>
      </c>
      <c r="AL1629"/>
    </row>
    <row r="1630" spans="22:38" x14ac:dyDescent="0.35">
      <c r="V1630" s="35" t="s">
        <v>195</v>
      </c>
      <c r="W1630" s="35">
        <v>261</v>
      </c>
      <c r="AJ1630" s="34" t="s">
        <v>5698</v>
      </c>
      <c r="AK1630" s="32">
        <v>456457.33</v>
      </c>
      <c r="AL1630"/>
    </row>
    <row r="1631" spans="22:38" x14ac:dyDescent="0.35">
      <c r="V1631" s="35" t="s">
        <v>2442</v>
      </c>
      <c r="W1631" s="35">
        <v>11</v>
      </c>
      <c r="AJ1631" s="34" t="s">
        <v>5193</v>
      </c>
      <c r="AK1631" s="32">
        <v>2286807.21</v>
      </c>
      <c r="AL1631"/>
    </row>
    <row r="1632" spans="22:38" x14ac:dyDescent="0.35">
      <c r="V1632" s="35" t="s">
        <v>752</v>
      </c>
      <c r="W1632" s="35">
        <v>313</v>
      </c>
      <c r="AJ1632" s="34" t="s">
        <v>5487</v>
      </c>
      <c r="AK1632" s="32">
        <v>1133463.6400000001</v>
      </c>
      <c r="AL1632"/>
    </row>
    <row r="1633" spans="22:38" x14ac:dyDescent="0.35">
      <c r="V1633" s="45" t="s">
        <v>203</v>
      </c>
      <c r="W1633" s="35">
        <v>776</v>
      </c>
      <c r="AJ1633" s="34" t="s">
        <v>5349</v>
      </c>
      <c r="AK1633" s="32">
        <v>1592280.5699999998</v>
      </c>
      <c r="AL1633"/>
    </row>
    <row r="1634" spans="22:38" x14ac:dyDescent="0.35">
      <c r="V1634" s="35" t="s">
        <v>4036</v>
      </c>
      <c r="W1634" s="35">
        <v>339</v>
      </c>
      <c r="AJ1634" s="34" t="s">
        <v>6220</v>
      </c>
      <c r="AK1634" s="32">
        <v>10385.969999999999</v>
      </c>
      <c r="AL1634"/>
    </row>
    <row r="1635" spans="22:38" x14ac:dyDescent="0.35">
      <c r="V1635" s="35" t="s">
        <v>2406</v>
      </c>
      <c r="W1635" s="35">
        <v>427</v>
      </c>
      <c r="AJ1635" s="34" t="s">
        <v>5240</v>
      </c>
      <c r="AK1635" s="32">
        <v>1606350.53</v>
      </c>
      <c r="AL1635"/>
    </row>
    <row r="1636" spans="22:38" x14ac:dyDescent="0.35">
      <c r="V1636" s="35" t="s">
        <v>1358</v>
      </c>
      <c r="W1636" s="35">
        <v>259</v>
      </c>
      <c r="AJ1636" s="34" t="s">
        <v>6160</v>
      </c>
      <c r="AK1636" s="32">
        <v>926886</v>
      </c>
      <c r="AL1636"/>
    </row>
    <row r="1637" spans="22:38" x14ac:dyDescent="0.35">
      <c r="V1637" s="35" t="s">
        <v>4002</v>
      </c>
      <c r="W1637" s="35">
        <v>182</v>
      </c>
      <c r="AJ1637" s="34" t="s">
        <v>5710</v>
      </c>
      <c r="AK1637" s="32">
        <v>1500502.02</v>
      </c>
      <c r="AL1637"/>
    </row>
    <row r="1638" spans="22:38" x14ac:dyDescent="0.35">
      <c r="V1638" s="35" t="s">
        <v>3487</v>
      </c>
      <c r="W1638" s="35">
        <v>491</v>
      </c>
      <c r="AJ1638" s="34" t="s">
        <v>6051</v>
      </c>
      <c r="AK1638" s="32">
        <v>163224.32999999999</v>
      </c>
      <c r="AL1638"/>
    </row>
    <row r="1639" spans="22:38" x14ac:dyDescent="0.35">
      <c r="V1639" s="35" t="s">
        <v>291</v>
      </c>
      <c r="W1639" s="35">
        <v>353</v>
      </c>
      <c r="AJ1639" s="34" t="s">
        <v>5293</v>
      </c>
      <c r="AK1639" s="32">
        <v>579110.34</v>
      </c>
      <c r="AL1639"/>
    </row>
    <row r="1640" spans="22:38" x14ac:dyDescent="0.35">
      <c r="V1640" s="35" t="s">
        <v>3421</v>
      </c>
      <c r="W1640" s="35">
        <v>304</v>
      </c>
      <c r="AJ1640" s="34" t="s">
        <v>5172</v>
      </c>
      <c r="AK1640" s="32">
        <v>649460.43000000005</v>
      </c>
      <c r="AL1640"/>
    </row>
    <row r="1641" spans="22:38" x14ac:dyDescent="0.35">
      <c r="V1641" s="35" t="s">
        <v>2756</v>
      </c>
      <c r="W1641" s="35">
        <v>585</v>
      </c>
      <c r="AJ1641" s="34" t="s">
        <v>5558</v>
      </c>
      <c r="AK1641" s="32">
        <v>2296859.46</v>
      </c>
      <c r="AL1641"/>
    </row>
    <row r="1642" spans="22:38" x14ac:dyDescent="0.35">
      <c r="V1642" s="35" t="s">
        <v>2601</v>
      </c>
      <c r="W1642" s="35">
        <v>375</v>
      </c>
      <c r="AJ1642" s="34" t="s">
        <v>5935</v>
      </c>
      <c r="AK1642" s="32">
        <v>148540.66999999998</v>
      </c>
      <c r="AL1642"/>
    </row>
    <row r="1643" spans="22:38" x14ac:dyDescent="0.35">
      <c r="V1643" s="35" t="s">
        <v>626</v>
      </c>
      <c r="W1643" s="35">
        <v>299</v>
      </c>
      <c r="AJ1643" s="34" t="s">
        <v>6056</v>
      </c>
      <c r="AK1643" s="32">
        <v>592459.55999999994</v>
      </c>
      <c r="AL1643"/>
    </row>
    <row r="1644" spans="22:38" x14ac:dyDescent="0.35">
      <c r="V1644" s="35" t="s">
        <v>2663</v>
      </c>
      <c r="W1644" s="35">
        <v>204</v>
      </c>
      <c r="AJ1644" s="34" t="s">
        <v>5267</v>
      </c>
      <c r="AK1644" s="32">
        <v>1306149.95</v>
      </c>
      <c r="AL1644"/>
    </row>
    <row r="1645" spans="22:38" x14ac:dyDescent="0.35">
      <c r="V1645" s="35" t="s">
        <v>2995</v>
      </c>
      <c r="W1645" s="35">
        <v>447</v>
      </c>
      <c r="AJ1645" s="34" t="s">
        <v>5208</v>
      </c>
      <c r="AK1645" s="32">
        <v>593585.69999999995</v>
      </c>
      <c r="AL1645"/>
    </row>
    <row r="1646" spans="22:38" x14ac:dyDescent="0.35">
      <c r="V1646" s="35" t="s">
        <v>2330</v>
      </c>
      <c r="W1646" s="35">
        <v>355</v>
      </c>
      <c r="AJ1646" s="34" t="s">
        <v>5642</v>
      </c>
      <c r="AK1646" s="32">
        <v>1175538.48</v>
      </c>
      <c r="AL1646"/>
    </row>
    <row r="1647" spans="22:38" x14ac:dyDescent="0.35">
      <c r="V1647" s="35" t="s">
        <v>50</v>
      </c>
      <c r="W1647" s="35">
        <v>215</v>
      </c>
      <c r="AJ1647" s="34" t="s">
        <v>5326</v>
      </c>
      <c r="AK1647" s="32">
        <v>1860905.89</v>
      </c>
      <c r="AL1647"/>
    </row>
    <row r="1648" spans="22:38" x14ac:dyDescent="0.35">
      <c r="V1648" s="35" t="s">
        <v>730</v>
      </c>
      <c r="W1648" s="35">
        <v>464</v>
      </c>
      <c r="AJ1648" s="34" t="s">
        <v>4526</v>
      </c>
      <c r="AK1648" s="32">
        <v>192146.03</v>
      </c>
      <c r="AL1648"/>
    </row>
    <row r="1649" spans="22:38" x14ac:dyDescent="0.35">
      <c r="V1649" s="35" t="s">
        <v>1750</v>
      </c>
      <c r="W1649" s="35">
        <v>257</v>
      </c>
      <c r="AJ1649" s="34" t="s">
        <v>6073</v>
      </c>
      <c r="AK1649" s="32">
        <v>493847.9</v>
      </c>
      <c r="AL1649"/>
    </row>
    <row r="1650" spans="22:38" x14ac:dyDescent="0.35">
      <c r="V1650" s="35" t="s">
        <v>1351</v>
      </c>
      <c r="W1650" s="35">
        <v>281</v>
      </c>
      <c r="AJ1650" s="34" t="s">
        <v>6259</v>
      </c>
      <c r="AK1650" s="32">
        <v>1334323.23</v>
      </c>
      <c r="AL1650"/>
    </row>
    <row r="1651" spans="22:38" x14ac:dyDescent="0.35">
      <c r="V1651" s="35" t="s">
        <v>3632</v>
      </c>
      <c r="W1651" s="35">
        <v>336</v>
      </c>
      <c r="AJ1651" s="34" t="s">
        <v>5270</v>
      </c>
      <c r="AK1651" s="32">
        <v>565771.36</v>
      </c>
      <c r="AL1651"/>
    </row>
    <row r="1652" spans="22:38" x14ac:dyDescent="0.35">
      <c r="V1652" s="35" t="s">
        <v>1847</v>
      </c>
      <c r="W1652" s="35">
        <v>160</v>
      </c>
      <c r="AJ1652" s="34" t="s">
        <v>6191</v>
      </c>
      <c r="AK1652" s="32">
        <v>232771.7</v>
      </c>
      <c r="AL1652"/>
    </row>
    <row r="1653" spans="22:38" x14ac:dyDescent="0.35">
      <c r="V1653" s="35" t="s">
        <v>3448</v>
      </c>
      <c r="W1653" s="35">
        <v>476</v>
      </c>
      <c r="AJ1653" s="34" t="s">
        <v>4419</v>
      </c>
      <c r="AK1653" s="32">
        <v>300298.90000000002</v>
      </c>
      <c r="AL1653"/>
    </row>
    <row r="1654" spans="22:38" x14ac:dyDescent="0.35">
      <c r="V1654" s="35" t="s">
        <v>49</v>
      </c>
      <c r="W1654" s="35">
        <v>661</v>
      </c>
      <c r="AJ1654" s="34" t="s">
        <v>6237</v>
      </c>
      <c r="AK1654" s="32">
        <v>23664</v>
      </c>
      <c r="AL1654"/>
    </row>
    <row r="1655" spans="22:38" x14ac:dyDescent="0.35">
      <c r="V1655" s="35" t="s">
        <v>3638</v>
      </c>
      <c r="W1655" s="35">
        <v>204</v>
      </c>
      <c r="AJ1655" s="34" t="s">
        <v>5363</v>
      </c>
      <c r="AK1655" s="32">
        <v>457458.32</v>
      </c>
      <c r="AL1655"/>
    </row>
    <row r="1656" spans="22:38" x14ac:dyDescent="0.35">
      <c r="V1656" s="35" t="s">
        <v>3007</v>
      </c>
      <c r="W1656" s="35">
        <v>75</v>
      </c>
      <c r="AJ1656" s="34" t="s">
        <v>4657</v>
      </c>
      <c r="AK1656" s="32">
        <v>3958520.36</v>
      </c>
      <c r="AL1656"/>
    </row>
    <row r="1657" spans="22:38" x14ac:dyDescent="0.35">
      <c r="V1657" s="35" t="s">
        <v>1066</v>
      </c>
      <c r="W1657" s="35">
        <v>307</v>
      </c>
      <c r="AJ1657" s="34" t="s">
        <v>6183</v>
      </c>
      <c r="AK1657" s="32">
        <v>40103.18</v>
      </c>
      <c r="AL1657"/>
    </row>
    <row r="1658" spans="22:38" x14ac:dyDescent="0.35">
      <c r="V1658" s="35" t="s">
        <v>741</v>
      </c>
      <c r="W1658" s="35">
        <v>475</v>
      </c>
      <c r="AJ1658" s="34" t="s">
        <v>5806</v>
      </c>
      <c r="AK1658" s="32">
        <v>599274.72</v>
      </c>
      <c r="AL1658"/>
    </row>
    <row r="1659" spans="22:38" x14ac:dyDescent="0.35">
      <c r="V1659" s="35" t="s">
        <v>2916</v>
      </c>
      <c r="W1659" s="35">
        <v>291</v>
      </c>
      <c r="AJ1659" s="34" t="s">
        <v>5354</v>
      </c>
      <c r="AK1659" s="32">
        <v>628100.34</v>
      </c>
      <c r="AL1659"/>
    </row>
    <row r="1660" spans="22:38" x14ac:dyDescent="0.35">
      <c r="V1660" s="35" t="s">
        <v>3067</v>
      </c>
      <c r="W1660" s="35">
        <v>352</v>
      </c>
      <c r="AJ1660" s="34" t="s">
        <v>5616</v>
      </c>
      <c r="AK1660" s="32">
        <v>328296.48</v>
      </c>
      <c r="AL1660"/>
    </row>
    <row r="1661" spans="22:38" x14ac:dyDescent="0.35">
      <c r="V1661" s="35" t="s">
        <v>4179</v>
      </c>
      <c r="W1661" s="35">
        <v>118</v>
      </c>
      <c r="AJ1661" s="34" t="s">
        <v>5424</v>
      </c>
      <c r="AK1661" s="32">
        <v>567531.72000000009</v>
      </c>
      <c r="AL1661"/>
    </row>
    <row r="1662" spans="22:38" x14ac:dyDescent="0.35">
      <c r="V1662" s="35" t="s">
        <v>1299</v>
      </c>
      <c r="W1662" s="35">
        <v>369</v>
      </c>
      <c r="AJ1662" s="34" t="s">
        <v>5545</v>
      </c>
      <c r="AK1662" s="32">
        <v>1956374.1199999999</v>
      </c>
      <c r="AL1662"/>
    </row>
    <row r="1663" spans="22:38" x14ac:dyDescent="0.35">
      <c r="V1663" s="35" t="s">
        <v>4019</v>
      </c>
      <c r="W1663" s="35">
        <v>465</v>
      </c>
      <c r="AJ1663" s="34" t="s">
        <v>5598</v>
      </c>
      <c r="AK1663" s="32">
        <v>662106.65999999992</v>
      </c>
      <c r="AL1663"/>
    </row>
    <row r="1664" spans="22:38" x14ac:dyDescent="0.35">
      <c r="V1664" s="35" t="s">
        <v>2429</v>
      </c>
      <c r="W1664" s="35">
        <v>143</v>
      </c>
      <c r="AJ1664" s="34" t="s">
        <v>5992</v>
      </c>
      <c r="AK1664" s="32">
        <v>150170.35</v>
      </c>
      <c r="AL1664"/>
    </row>
    <row r="1665" spans="22:38" x14ac:dyDescent="0.35">
      <c r="V1665" s="35" t="s">
        <v>1054</v>
      </c>
      <c r="W1665" s="35">
        <v>194</v>
      </c>
      <c r="AJ1665" s="34" t="s">
        <v>6020</v>
      </c>
      <c r="AK1665" s="32">
        <v>21870.329999999998</v>
      </c>
      <c r="AL1665"/>
    </row>
    <row r="1666" spans="22:38" x14ac:dyDescent="0.35">
      <c r="V1666" s="35" t="s">
        <v>1108</v>
      </c>
      <c r="W1666" s="35">
        <v>448</v>
      </c>
      <c r="AJ1666" s="34" t="s">
        <v>5557</v>
      </c>
      <c r="AK1666" s="32">
        <v>485728.28</v>
      </c>
      <c r="AL1666"/>
    </row>
    <row r="1667" spans="22:38" x14ac:dyDescent="0.35">
      <c r="V1667" s="35" t="s">
        <v>1452</v>
      </c>
      <c r="W1667" s="35">
        <v>74</v>
      </c>
      <c r="AJ1667" s="34" t="s">
        <v>4974</v>
      </c>
      <c r="AK1667" s="32">
        <v>1847058.9</v>
      </c>
      <c r="AL1667"/>
    </row>
    <row r="1668" spans="22:38" x14ac:dyDescent="0.35">
      <c r="V1668" s="35" t="s">
        <v>3439</v>
      </c>
      <c r="W1668" s="35">
        <v>375</v>
      </c>
      <c r="AJ1668" s="34" t="s">
        <v>4589</v>
      </c>
      <c r="AK1668" s="32">
        <v>77383.199999999997</v>
      </c>
      <c r="AL1668"/>
    </row>
    <row r="1669" spans="22:38" x14ac:dyDescent="0.35">
      <c r="V1669" s="35" t="s">
        <v>2427</v>
      </c>
      <c r="W1669" s="35">
        <v>25</v>
      </c>
      <c r="AJ1669" s="34" t="s">
        <v>5285</v>
      </c>
      <c r="AK1669" s="32">
        <v>1014957.48</v>
      </c>
      <c r="AL1669"/>
    </row>
    <row r="1670" spans="22:38" x14ac:dyDescent="0.35">
      <c r="V1670" s="35" t="s">
        <v>3433</v>
      </c>
      <c r="W1670" s="35">
        <v>370</v>
      </c>
      <c r="AJ1670" s="34" t="s">
        <v>5127</v>
      </c>
      <c r="AK1670" s="32">
        <v>594408.4</v>
      </c>
      <c r="AL1670"/>
    </row>
    <row r="1671" spans="22:38" x14ac:dyDescent="0.35">
      <c r="V1671" s="35" t="s">
        <v>2048</v>
      </c>
      <c r="W1671" s="35">
        <v>103</v>
      </c>
      <c r="AJ1671" s="34" t="s">
        <v>6090</v>
      </c>
      <c r="AK1671" s="32">
        <v>636974.20000000007</v>
      </c>
      <c r="AL1671"/>
    </row>
    <row r="1672" spans="22:38" x14ac:dyDescent="0.35">
      <c r="V1672" s="35" t="s">
        <v>1193</v>
      </c>
      <c r="W1672" s="35">
        <v>431</v>
      </c>
      <c r="AJ1672" s="34" t="s">
        <v>4550</v>
      </c>
      <c r="AK1672" s="32">
        <v>955925.07</v>
      </c>
      <c r="AL1672"/>
    </row>
    <row r="1673" spans="22:38" x14ac:dyDescent="0.35">
      <c r="V1673" s="35" t="s">
        <v>3897</v>
      </c>
      <c r="W1673" s="35">
        <v>352</v>
      </c>
      <c r="AJ1673" s="34" t="s">
        <v>5345</v>
      </c>
      <c r="AK1673" s="32">
        <v>1804772.23</v>
      </c>
      <c r="AL1673"/>
    </row>
    <row r="1674" spans="22:38" x14ac:dyDescent="0.35">
      <c r="V1674" s="35" t="s">
        <v>407</v>
      </c>
      <c r="W1674" s="35">
        <v>36</v>
      </c>
      <c r="AJ1674" s="34" t="s">
        <v>5086</v>
      </c>
      <c r="AK1674" s="32">
        <v>292788.82</v>
      </c>
      <c r="AL1674"/>
    </row>
    <row r="1675" spans="22:38" x14ac:dyDescent="0.35">
      <c r="V1675" s="35" t="s">
        <v>225</v>
      </c>
      <c r="W1675" s="35">
        <v>453</v>
      </c>
      <c r="AJ1675" s="34" t="s">
        <v>4510</v>
      </c>
      <c r="AK1675" s="32">
        <v>3990038.24</v>
      </c>
      <c r="AL1675"/>
    </row>
    <row r="1676" spans="22:38" x14ac:dyDescent="0.35">
      <c r="V1676" s="35" t="s">
        <v>978</v>
      </c>
      <c r="W1676" s="35">
        <v>149</v>
      </c>
      <c r="AJ1676" s="34" t="s">
        <v>4412</v>
      </c>
      <c r="AK1676" s="32">
        <v>556879.52999999991</v>
      </c>
      <c r="AL1676"/>
    </row>
    <row r="1677" spans="22:38" x14ac:dyDescent="0.35">
      <c r="V1677" s="35" t="s">
        <v>635</v>
      </c>
      <c r="W1677" s="35">
        <v>313</v>
      </c>
      <c r="AJ1677" s="34" t="s">
        <v>6061</v>
      </c>
      <c r="AK1677" s="32">
        <v>116293.98000000001</v>
      </c>
      <c r="AL1677"/>
    </row>
    <row r="1678" spans="22:38" x14ac:dyDescent="0.35">
      <c r="V1678" s="35" t="s">
        <v>297</v>
      </c>
      <c r="W1678" s="35">
        <v>5</v>
      </c>
      <c r="AJ1678" s="34" t="s">
        <v>5700</v>
      </c>
      <c r="AK1678" s="32">
        <v>148819</v>
      </c>
      <c r="AL1678"/>
    </row>
    <row r="1679" spans="22:38" x14ac:dyDescent="0.35">
      <c r="V1679" s="35" t="s">
        <v>4043</v>
      </c>
      <c r="W1679" s="35">
        <v>369</v>
      </c>
      <c r="AJ1679" s="34" t="s">
        <v>5444</v>
      </c>
      <c r="AK1679" s="32">
        <v>1460008.55</v>
      </c>
      <c r="AL1679"/>
    </row>
    <row r="1680" spans="22:38" x14ac:dyDescent="0.35">
      <c r="V1680" s="35" t="s">
        <v>1971</v>
      </c>
      <c r="W1680" s="35">
        <v>192</v>
      </c>
      <c r="AJ1680" s="34" t="s">
        <v>4947</v>
      </c>
      <c r="AK1680" s="32">
        <v>2975568.56</v>
      </c>
      <c r="AL1680"/>
    </row>
    <row r="1681" spans="22:38" x14ac:dyDescent="0.35">
      <c r="V1681" s="35" t="s">
        <v>62</v>
      </c>
      <c r="W1681" s="35">
        <v>395</v>
      </c>
      <c r="AJ1681" s="34" t="s">
        <v>5976</v>
      </c>
      <c r="AK1681" s="32">
        <v>899235.99</v>
      </c>
      <c r="AL1681"/>
    </row>
    <row r="1682" spans="22:38" x14ac:dyDescent="0.35">
      <c r="V1682" s="35" t="s">
        <v>2035</v>
      </c>
      <c r="W1682" s="35">
        <v>458</v>
      </c>
      <c r="AJ1682" s="34" t="s">
        <v>5673</v>
      </c>
      <c r="AK1682" s="32">
        <v>42719.040000000001</v>
      </c>
      <c r="AL1682"/>
    </row>
    <row r="1683" spans="22:38" x14ac:dyDescent="0.35">
      <c r="V1683" s="35" t="s">
        <v>3624</v>
      </c>
      <c r="W1683" s="35">
        <v>398</v>
      </c>
      <c r="AJ1683" s="34" t="s">
        <v>5278</v>
      </c>
      <c r="AK1683" s="32">
        <v>468604.6</v>
      </c>
      <c r="AL1683"/>
    </row>
    <row r="1684" spans="22:38" x14ac:dyDescent="0.35">
      <c r="V1684" s="35" t="s">
        <v>2179</v>
      </c>
      <c r="W1684" s="35">
        <v>232</v>
      </c>
      <c r="AJ1684" s="34" t="s">
        <v>6176</v>
      </c>
      <c r="AK1684" s="32">
        <v>911714.28</v>
      </c>
      <c r="AL1684"/>
    </row>
    <row r="1685" spans="22:38" x14ac:dyDescent="0.35">
      <c r="V1685" s="35" t="s">
        <v>3617</v>
      </c>
      <c r="W1685" s="35">
        <v>145</v>
      </c>
      <c r="AJ1685" s="34" t="s">
        <v>5475</v>
      </c>
      <c r="AK1685" s="32">
        <v>786781.82000000007</v>
      </c>
      <c r="AL1685"/>
    </row>
    <row r="1686" spans="22:38" x14ac:dyDescent="0.35">
      <c r="V1686" s="35" t="s">
        <v>4291</v>
      </c>
      <c r="W1686" s="35">
        <v>93</v>
      </c>
      <c r="AJ1686" s="34" t="s">
        <v>6131</v>
      </c>
      <c r="AK1686" s="32">
        <v>661221.98</v>
      </c>
      <c r="AL1686"/>
    </row>
    <row r="1687" spans="22:38" x14ac:dyDescent="0.35">
      <c r="V1687" s="35" t="s">
        <v>2111</v>
      </c>
      <c r="W1687" s="35">
        <v>25</v>
      </c>
      <c r="AJ1687" s="34" t="s">
        <v>5091</v>
      </c>
      <c r="AK1687" s="32">
        <v>817089.44000000006</v>
      </c>
      <c r="AL1687"/>
    </row>
    <row r="1688" spans="22:38" x14ac:dyDescent="0.35">
      <c r="V1688" s="35" t="s">
        <v>878</v>
      </c>
      <c r="W1688" s="35">
        <v>365</v>
      </c>
      <c r="AJ1688" s="34" t="s">
        <v>5991</v>
      </c>
      <c r="AK1688" s="32">
        <v>427798.8</v>
      </c>
      <c r="AL1688"/>
    </row>
    <row r="1689" spans="22:38" x14ac:dyDescent="0.35">
      <c r="V1689" s="35" t="s">
        <v>2199</v>
      </c>
      <c r="W1689" s="35">
        <v>144</v>
      </c>
      <c r="AJ1689" s="34" t="s">
        <v>6114</v>
      </c>
      <c r="AK1689" s="32">
        <v>542413.56000000006</v>
      </c>
      <c r="AL1689"/>
    </row>
    <row r="1690" spans="22:38" x14ac:dyDescent="0.35">
      <c r="V1690" s="35" t="s">
        <v>1715</v>
      </c>
      <c r="W1690" s="35">
        <v>485</v>
      </c>
      <c r="AJ1690" s="34" t="s">
        <v>5724</v>
      </c>
      <c r="AK1690" s="32">
        <v>453291.74000000005</v>
      </c>
      <c r="AL1690"/>
    </row>
    <row r="1691" spans="22:38" x14ac:dyDescent="0.35">
      <c r="V1691" s="35" t="s">
        <v>1007</v>
      </c>
      <c r="W1691" s="35">
        <v>112</v>
      </c>
      <c r="AJ1691" s="34" t="s">
        <v>4986</v>
      </c>
      <c r="AK1691" s="32">
        <v>347583.62</v>
      </c>
      <c r="AL1691"/>
    </row>
    <row r="1692" spans="22:38" x14ac:dyDescent="0.35">
      <c r="V1692" s="35" t="s">
        <v>1701</v>
      </c>
      <c r="W1692" s="35">
        <v>25</v>
      </c>
      <c r="AJ1692" s="34" t="s">
        <v>5856</v>
      </c>
      <c r="AK1692" s="32">
        <v>1621872.72</v>
      </c>
      <c r="AL1692"/>
    </row>
    <row r="1693" spans="22:38" x14ac:dyDescent="0.35">
      <c r="V1693" s="35" t="s">
        <v>2955</v>
      </c>
      <c r="W1693" s="35">
        <v>60</v>
      </c>
      <c r="AJ1693" s="34" t="s">
        <v>4532</v>
      </c>
      <c r="AK1693" s="32">
        <v>447328.65</v>
      </c>
      <c r="AL1693"/>
    </row>
    <row r="1694" spans="22:38" x14ac:dyDescent="0.35">
      <c r="V1694" s="35" t="s">
        <v>620</v>
      </c>
      <c r="W1694" s="35">
        <v>291</v>
      </c>
      <c r="AJ1694" s="34" t="s">
        <v>5588</v>
      </c>
      <c r="AK1694" s="32">
        <v>883060.28</v>
      </c>
      <c r="AL1694"/>
    </row>
    <row r="1695" spans="22:38" x14ac:dyDescent="0.35">
      <c r="V1695" s="35" t="s">
        <v>1861</v>
      </c>
      <c r="W1695" s="35">
        <v>202</v>
      </c>
      <c r="AJ1695" s="34" t="s">
        <v>4401</v>
      </c>
      <c r="AK1695" s="32">
        <v>1544969.46</v>
      </c>
      <c r="AL1695"/>
    </row>
    <row r="1696" spans="22:38" x14ac:dyDescent="0.35">
      <c r="V1696" s="35" t="s">
        <v>1813</v>
      </c>
      <c r="W1696" s="35">
        <v>479</v>
      </c>
      <c r="AJ1696" s="34" t="s">
        <v>4578</v>
      </c>
      <c r="AK1696" s="32">
        <v>1574102.5499999998</v>
      </c>
      <c r="AL1696"/>
    </row>
    <row r="1697" spans="22:38" x14ac:dyDescent="0.35">
      <c r="V1697" s="35" t="s">
        <v>1509</v>
      </c>
      <c r="W1697" s="35">
        <v>354</v>
      </c>
      <c r="AJ1697" s="34" t="s">
        <v>5268</v>
      </c>
      <c r="AK1697" s="32">
        <v>1125659.54</v>
      </c>
      <c r="AL1697"/>
    </row>
    <row r="1698" spans="22:38" x14ac:dyDescent="0.35">
      <c r="V1698" s="35" t="s">
        <v>1757</v>
      </c>
      <c r="W1698" s="35">
        <v>164</v>
      </c>
      <c r="AJ1698" s="34" t="s">
        <v>5087</v>
      </c>
      <c r="AK1698" s="32">
        <v>617615.85000000009</v>
      </c>
      <c r="AL1698"/>
    </row>
    <row r="1699" spans="22:38" x14ac:dyDescent="0.35">
      <c r="V1699" s="35" t="s">
        <v>1969</v>
      </c>
      <c r="W1699" s="35">
        <v>204</v>
      </c>
      <c r="AJ1699" s="34" t="s">
        <v>4489</v>
      </c>
      <c r="AK1699" s="32">
        <v>3089648.68</v>
      </c>
      <c r="AL1699"/>
    </row>
    <row r="1700" spans="22:38" x14ac:dyDescent="0.35">
      <c r="V1700" s="35" t="s">
        <v>3654</v>
      </c>
      <c r="W1700" s="35">
        <v>313</v>
      </c>
      <c r="AJ1700" s="34" t="s">
        <v>5088</v>
      </c>
      <c r="AK1700" s="32">
        <v>2205287.1</v>
      </c>
      <c r="AL1700"/>
    </row>
    <row r="1701" spans="22:38" x14ac:dyDescent="0.35">
      <c r="V1701" s="35" t="s">
        <v>2181</v>
      </c>
      <c r="W1701" s="35">
        <v>165</v>
      </c>
      <c r="AJ1701" s="34" t="s">
        <v>4405</v>
      </c>
      <c r="AK1701" s="32">
        <v>1542645.4200000002</v>
      </c>
      <c r="AL1701"/>
    </row>
    <row r="1702" spans="22:38" x14ac:dyDescent="0.35">
      <c r="V1702" s="35" t="s">
        <v>4171</v>
      </c>
      <c r="W1702" s="35">
        <v>499</v>
      </c>
      <c r="AJ1702" s="34" t="s">
        <v>6230</v>
      </c>
      <c r="AK1702" s="32">
        <v>824228.96000000008</v>
      </c>
      <c r="AL1702"/>
    </row>
    <row r="1703" spans="22:38" x14ac:dyDescent="0.35">
      <c r="V1703" s="35" t="s">
        <v>2543</v>
      </c>
      <c r="W1703" s="35">
        <v>173</v>
      </c>
      <c r="AJ1703" s="34" t="s">
        <v>4967</v>
      </c>
      <c r="AK1703" s="32">
        <v>1776852.48</v>
      </c>
      <c r="AL1703"/>
    </row>
    <row r="1704" spans="22:38" x14ac:dyDescent="0.35">
      <c r="V1704" s="35" t="s">
        <v>843</v>
      </c>
      <c r="W1704" s="35">
        <v>234</v>
      </c>
      <c r="AJ1704" s="34" t="s">
        <v>5979</v>
      </c>
      <c r="AK1704" s="32">
        <v>988377.39000000013</v>
      </c>
      <c r="AL1704"/>
    </row>
    <row r="1705" spans="22:38" x14ac:dyDescent="0.35">
      <c r="V1705" s="35" t="s">
        <v>3758</v>
      </c>
      <c r="W1705" s="35">
        <v>487</v>
      </c>
      <c r="AJ1705" s="34" t="s">
        <v>6150</v>
      </c>
      <c r="AK1705" s="32">
        <v>5423.74</v>
      </c>
      <c r="AL1705"/>
    </row>
    <row r="1706" spans="22:38" x14ac:dyDescent="0.35">
      <c r="V1706" s="35" t="s">
        <v>3270</v>
      </c>
      <c r="W1706" s="35">
        <v>221</v>
      </c>
      <c r="AJ1706" s="34" t="s">
        <v>5652</v>
      </c>
      <c r="AK1706" s="32">
        <v>920913.12</v>
      </c>
      <c r="AL1706"/>
    </row>
    <row r="1707" spans="22:38" x14ac:dyDescent="0.35">
      <c r="V1707" s="35" t="s">
        <v>116</v>
      </c>
      <c r="W1707" s="35">
        <v>227</v>
      </c>
      <c r="AJ1707" s="34" t="s">
        <v>4739</v>
      </c>
      <c r="AK1707" s="32">
        <v>29170.75</v>
      </c>
      <c r="AL1707"/>
    </row>
    <row r="1708" spans="22:38" x14ac:dyDescent="0.35">
      <c r="V1708" s="35" t="s">
        <v>3166</v>
      </c>
      <c r="W1708" s="35">
        <v>312</v>
      </c>
      <c r="AJ1708" s="34" t="s">
        <v>5882</v>
      </c>
      <c r="AK1708" s="32">
        <v>1034941.2000000001</v>
      </c>
      <c r="AL1708"/>
    </row>
    <row r="1709" spans="22:38" x14ac:dyDescent="0.35">
      <c r="V1709" s="35" t="s">
        <v>490</v>
      </c>
      <c r="W1709" s="35">
        <v>148</v>
      </c>
      <c r="AJ1709" s="34" t="s">
        <v>4520</v>
      </c>
      <c r="AK1709" s="32">
        <v>262562.03999999998</v>
      </c>
      <c r="AL1709"/>
    </row>
    <row r="1710" spans="22:38" x14ac:dyDescent="0.35">
      <c r="V1710" s="35" t="s">
        <v>445</v>
      </c>
      <c r="W1710" s="35">
        <v>86</v>
      </c>
      <c r="AJ1710" s="34" t="s">
        <v>5402</v>
      </c>
      <c r="AK1710" s="32">
        <v>870125.75</v>
      </c>
      <c r="AL1710"/>
    </row>
    <row r="1711" spans="22:38" x14ac:dyDescent="0.35">
      <c r="V1711" s="35" t="s">
        <v>3713</v>
      </c>
      <c r="W1711" s="35">
        <v>102</v>
      </c>
      <c r="AJ1711" s="34" t="s">
        <v>5440</v>
      </c>
      <c r="AK1711" s="32">
        <v>750355.09000000008</v>
      </c>
      <c r="AL1711"/>
    </row>
    <row r="1712" spans="22:38" x14ac:dyDescent="0.35">
      <c r="V1712" s="35" t="s">
        <v>1766</v>
      </c>
      <c r="W1712" s="35">
        <v>238</v>
      </c>
      <c r="AJ1712" s="34" t="s">
        <v>5993</v>
      </c>
      <c r="AK1712" s="32">
        <v>683346.1</v>
      </c>
      <c r="AL1712"/>
    </row>
    <row r="1713" spans="22:38" x14ac:dyDescent="0.35">
      <c r="V1713" s="35" t="s">
        <v>432</v>
      </c>
      <c r="W1713" s="35">
        <v>347</v>
      </c>
      <c r="AJ1713" s="34" t="s">
        <v>5934</v>
      </c>
      <c r="AK1713" s="32">
        <v>430221.89</v>
      </c>
      <c r="AL1713"/>
    </row>
    <row r="1714" spans="22:38" x14ac:dyDescent="0.35">
      <c r="V1714" s="35" t="s">
        <v>777</v>
      </c>
      <c r="W1714" s="35">
        <v>325</v>
      </c>
      <c r="AJ1714" s="34" t="s">
        <v>4930</v>
      </c>
      <c r="AK1714" s="32">
        <v>2296389.4300000002</v>
      </c>
      <c r="AL1714"/>
    </row>
    <row r="1715" spans="22:38" x14ac:dyDescent="0.35">
      <c r="V1715" s="35" t="s">
        <v>219</v>
      </c>
      <c r="W1715" s="35">
        <v>139</v>
      </c>
      <c r="AJ1715" s="34" t="s">
        <v>5507</v>
      </c>
      <c r="AK1715" s="32">
        <v>969486.73999999987</v>
      </c>
      <c r="AL1715"/>
    </row>
    <row r="1716" spans="22:38" x14ac:dyDescent="0.35">
      <c r="V1716" s="35" t="s">
        <v>963</v>
      </c>
      <c r="W1716" s="35">
        <v>266</v>
      </c>
      <c r="AJ1716" s="34" t="s">
        <v>4435</v>
      </c>
      <c r="AK1716" s="32">
        <v>988679.14999999991</v>
      </c>
      <c r="AL1716"/>
    </row>
    <row r="1717" spans="22:38" x14ac:dyDescent="0.35">
      <c r="V1717" s="35" t="s">
        <v>571</v>
      </c>
      <c r="W1717" s="35">
        <v>499</v>
      </c>
      <c r="AJ1717" s="34" t="s">
        <v>5875</v>
      </c>
      <c r="AK1717" s="32">
        <v>775150.84</v>
      </c>
      <c r="AL1717"/>
    </row>
    <row r="1718" spans="22:38" x14ac:dyDescent="0.35">
      <c r="V1718" s="35" t="s">
        <v>3495</v>
      </c>
      <c r="W1718" s="35">
        <v>168</v>
      </c>
      <c r="AJ1718" s="34" t="s">
        <v>4525</v>
      </c>
      <c r="AK1718" s="32">
        <v>1040547.3099999999</v>
      </c>
      <c r="AL1718"/>
    </row>
    <row r="1719" spans="22:38" x14ac:dyDescent="0.35">
      <c r="V1719" s="35" t="s">
        <v>1895</v>
      </c>
      <c r="W1719" s="35">
        <v>444</v>
      </c>
      <c r="AJ1719" s="34" t="s">
        <v>4767</v>
      </c>
      <c r="AK1719" s="32">
        <v>587727.21</v>
      </c>
      <c r="AL1719"/>
    </row>
    <row r="1720" spans="22:38" x14ac:dyDescent="0.35">
      <c r="V1720" s="35" t="s">
        <v>3327</v>
      </c>
      <c r="W1720" s="35">
        <v>36</v>
      </c>
      <c r="AJ1720" s="34" t="s">
        <v>5491</v>
      </c>
      <c r="AK1720" s="32">
        <v>742279.24</v>
      </c>
      <c r="AL1720"/>
    </row>
    <row r="1721" spans="22:38" x14ac:dyDescent="0.35">
      <c r="V1721" s="35" t="s">
        <v>2956</v>
      </c>
      <c r="W1721" s="35">
        <v>34</v>
      </c>
      <c r="AJ1721" s="34" t="s">
        <v>4878</v>
      </c>
      <c r="AK1721" s="32">
        <v>279424.95</v>
      </c>
      <c r="AL1721"/>
    </row>
    <row r="1722" spans="22:38" x14ac:dyDescent="0.35">
      <c r="V1722" s="35" t="s">
        <v>3556</v>
      </c>
      <c r="W1722" s="35">
        <v>353</v>
      </c>
      <c r="AJ1722" s="34" t="s">
        <v>4885</v>
      </c>
      <c r="AK1722" s="32">
        <v>2995588.62</v>
      </c>
      <c r="AL1722"/>
    </row>
    <row r="1723" spans="22:38" x14ac:dyDescent="0.35">
      <c r="V1723" s="35" t="s">
        <v>4144</v>
      </c>
      <c r="W1723" s="35">
        <v>296</v>
      </c>
      <c r="AJ1723" s="34" t="s">
        <v>5227</v>
      </c>
      <c r="AK1723" s="32">
        <v>219481.53</v>
      </c>
      <c r="AL1723"/>
    </row>
    <row r="1724" spans="22:38" x14ac:dyDescent="0.35">
      <c r="V1724" s="35" t="s">
        <v>1256</v>
      </c>
      <c r="W1724" s="35">
        <v>440</v>
      </c>
      <c r="AJ1724" s="34" t="s">
        <v>5617</v>
      </c>
      <c r="AK1724" s="32">
        <v>676467.3600000001</v>
      </c>
      <c r="AL1724"/>
    </row>
    <row r="1725" spans="22:38" x14ac:dyDescent="0.35">
      <c r="V1725" s="35" t="s">
        <v>1447</v>
      </c>
      <c r="W1725" s="35">
        <v>662</v>
      </c>
      <c r="AJ1725" s="34" t="s">
        <v>5343</v>
      </c>
      <c r="AK1725" s="32">
        <v>492759.33999999997</v>
      </c>
      <c r="AL1725"/>
    </row>
    <row r="1726" spans="22:38" x14ac:dyDescent="0.35">
      <c r="V1726" s="35" t="s">
        <v>1746</v>
      </c>
      <c r="W1726" s="35">
        <v>315</v>
      </c>
      <c r="AJ1726" s="34" t="s">
        <v>4545</v>
      </c>
      <c r="AK1726" s="32">
        <v>1142406.95</v>
      </c>
      <c r="AL1726"/>
    </row>
    <row r="1727" spans="22:38" x14ac:dyDescent="0.35">
      <c r="V1727" s="35" t="s">
        <v>4098</v>
      </c>
      <c r="W1727" s="35">
        <v>184</v>
      </c>
      <c r="AJ1727" s="34" t="s">
        <v>4588</v>
      </c>
      <c r="AK1727" s="32">
        <v>88744.85</v>
      </c>
      <c r="AL1727"/>
    </row>
    <row r="1728" spans="22:38" x14ac:dyDescent="0.35">
      <c r="V1728" s="35" t="s">
        <v>3225</v>
      </c>
      <c r="W1728" s="35">
        <v>196</v>
      </c>
      <c r="AJ1728" s="34" t="s">
        <v>5004</v>
      </c>
      <c r="AK1728" s="32">
        <v>807037.05999999994</v>
      </c>
      <c r="AL1728"/>
    </row>
    <row r="1729" spans="22:38" x14ac:dyDescent="0.35">
      <c r="V1729" s="35" t="s">
        <v>1789</v>
      </c>
      <c r="W1729" s="35">
        <v>607</v>
      </c>
      <c r="AJ1729" s="34" t="s">
        <v>5302</v>
      </c>
      <c r="AK1729" s="32">
        <v>437595.51000000007</v>
      </c>
      <c r="AL1729"/>
    </row>
    <row r="1730" spans="22:38" x14ac:dyDescent="0.35">
      <c r="V1730" s="35" t="s">
        <v>629</v>
      </c>
      <c r="W1730" s="35">
        <v>397</v>
      </c>
      <c r="AJ1730" s="34" t="s">
        <v>5250</v>
      </c>
      <c r="AK1730" s="32">
        <v>2550103.38</v>
      </c>
      <c r="AL1730"/>
    </row>
    <row r="1731" spans="22:38" x14ac:dyDescent="0.35">
      <c r="V1731" s="35" t="s">
        <v>2243</v>
      </c>
      <c r="W1731" s="35">
        <v>129</v>
      </c>
      <c r="AJ1731" s="34" t="s">
        <v>4908</v>
      </c>
      <c r="AK1731" s="32">
        <v>1510877.61</v>
      </c>
      <c r="AL1731"/>
    </row>
    <row r="1732" spans="22:38" x14ac:dyDescent="0.35">
      <c r="V1732" s="35" t="s">
        <v>3698</v>
      </c>
      <c r="W1732" s="35">
        <v>309</v>
      </c>
      <c r="AJ1732" s="34" t="s">
        <v>4711</v>
      </c>
      <c r="AK1732" s="32">
        <v>475867.92999999993</v>
      </c>
      <c r="AL1732"/>
    </row>
    <row r="1733" spans="22:38" x14ac:dyDescent="0.35">
      <c r="V1733" s="35" t="s">
        <v>2726</v>
      </c>
      <c r="W1733" s="35">
        <v>465</v>
      </c>
      <c r="AJ1733" s="34" t="s">
        <v>4903</v>
      </c>
      <c r="AK1733" s="32">
        <v>772317.32</v>
      </c>
      <c r="AL1733"/>
    </row>
    <row r="1734" spans="22:38" x14ac:dyDescent="0.35">
      <c r="V1734" s="35" t="s">
        <v>1380</v>
      </c>
      <c r="W1734" s="35">
        <v>180</v>
      </c>
      <c r="AJ1734" s="34" t="s">
        <v>5570</v>
      </c>
      <c r="AK1734" s="32">
        <v>715529.6</v>
      </c>
      <c r="AL1734"/>
    </row>
    <row r="1735" spans="22:38" x14ac:dyDescent="0.35">
      <c r="V1735" s="35" t="s">
        <v>1942</v>
      </c>
      <c r="W1735" s="35">
        <v>101</v>
      </c>
      <c r="AJ1735" s="34" t="s">
        <v>6228</v>
      </c>
      <c r="AK1735" s="32">
        <v>320694.83999999997</v>
      </c>
      <c r="AL1735"/>
    </row>
    <row r="1736" spans="22:38" x14ac:dyDescent="0.35">
      <c r="V1736" s="35" t="s">
        <v>4141</v>
      </c>
      <c r="W1736" s="35">
        <v>56</v>
      </c>
      <c r="AJ1736" s="34" t="s">
        <v>5657</v>
      </c>
      <c r="AK1736" s="32">
        <v>3547573.2</v>
      </c>
      <c r="AL1736"/>
    </row>
    <row r="1737" spans="22:38" x14ac:dyDescent="0.35">
      <c r="V1737" s="35" t="s">
        <v>3158</v>
      </c>
      <c r="W1737" s="35">
        <v>271</v>
      </c>
      <c r="AJ1737" s="34" t="s">
        <v>5931</v>
      </c>
      <c r="AK1737" s="32">
        <v>622101.03</v>
      </c>
      <c r="AL1737"/>
    </row>
    <row r="1738" spans="22:38" x14ac:dyDescent="0.35">
      <c r="V1738" s="35" t="s">
        <v>221</v>
      </c>
      <c r="W1738" s="35">
        <v>291</v>
      </c>
      <c r="AJ1738" s="34" t="s">
        <v>5622</v>
      </c>
      <c r="AK1738" s="32">
        <v>598592.34</v>
      </c>
      <c r="AL1738"/>
    </row>
    <row r="1739" spans="22:38" x14ac:dyDescent="0.35">
      <c r="V1739" s="35" t="s">
        <v>2653</v>
      </c>
      <c r="W1739" s="35">
        <v>449</v>
      </c>
      <c r="AJ1739" s="34" t="s">
        <v>5404</v>
      </c>
      <c r="AK1739" s="32">
        <v>1307380.6200000001</v>
      </c>
      <c r="AL1739"/>
    </row>
    <row r="1740" spans="22:38" x14ac:dyDescent="0.35">
      <c r="V1740" s="35" t="s">
        <v>691</v>
      </c>
      <c r="W1740" s="35">
        <v>476</v>
      </c>
      <c r="AJ1740" s="34" t="s">
        <v>5114</v>
      </c>
      <c r="AK1740" s="32">
        <v>406721.04</v>
      </c>
      <c r="AL1740"/>
    </row>
    <row r="1741" spans="22:38" x14ac:dyDescent="0.35">
      <c r="V1741" s="35" t="s">
        <v>2475</v>
      </c>
      <c r="W1741" s="35">
        <v>438</v>
      </c>
      <c r="AJ1741" s="34" t="s">
        <v>4994</v>
      </c>
      <c r="AK1741" s="32">
        <v>72606.239999999991</v>
      </c>
      <c r="AL1741"/>
    </row>
    <row r="1742" spans="22:38" x14ac:dyDescent="0.35">
      <c r="V1742" s="35" t="s">
        <v>3196</v>
      </c>
      <c r="W1742" s="35">
        <v>87</v>
      </c>
      <c r="AJ1742" s="34" t="s">
        <v>6292</v>
      </c>
      <c r="AK1742" s="32">
        <v>459527.04000000004</v>
      </c>
      <c r="AL1742"/>
    </row>
    <row r="1743" spans="22:38" x14ac:dyDescent="0.35">
      <c r="V1743" s="35" t="s">
        <v>4006</v>
      </c>
      <c r="W1743" s="35">
        <v>168</v>
      </c>
      <c r="AJ1743" s="34" t="s">
        <v>4598</v>
      </c>
      <c r="AK1743" s="32">
        <v>1534388.33</v>
      </c>
      <c r="AL1743"/>
    </row>
    <row r="1744" spans="22:38" x14ac:dyDescent="0.35">
      <c r="V1744" s="35" t="s">
        <v>184</v>
      </c>
      <c r="W1744" s="35">
        <v>6</v>
      </c>
      <c r="AJ1744" s="34" t="s">
        <v>5017</v>
      </c>
      <c r="AK1744" s="32">
        <v>1504385.26</v>
      </c>
      <c r="AL1744"/>
    </row>
    <row r="1745" spans="22:38" x14ac:dyDescent="0.35">
      <c r="V1745" s="35" t="s">
        <v>1643</v>
      </c>
      <c r="W1745" s="35">
        <v>103</v>
      </c>
      <c r="AJ1745" s="34" t="s">
        <v>4770</v>
      </c>
      <c r="AK1745" s="32">
        <v>105170.49</v>
      </c>
      <c r="AL1745"/>
    </row>
    <row r="1746" spans="22:38" x14ac:dyDescent="0.35">
      <c r="V1746" s="35" t="s">
        <v>4248</v>
      </c>
      <c r="W1746" s="35">
        <v>434</v>
      </c>
      <c r="AJ1746" s="34" t="s">
        <v>5021</v>
      </c>
      <c r="AK1746" s="32">
        <v>905912.59000000008</v>
      </c>
      <c r="AL1746"/>
    </row>
    <row r="1747" spans="22:38" x14ac:dyDescent="0.35">
      <c r="V1747" s="35" t="s">
        <v>990</v>
      </c>
      <c r="W1747" s="35">
        <v>137</v>
      </c>
      <c r="AJ1747" s="34" t="s">
        <v>5411</v>
      </c>
      <c r="AK1747" s="32">
        <v>506277.12</v>
      </c>
      <c r="AL1747"/>
    </row>
    <row r="1748" spans="22:38" x14ac:dyDescent="0.35">
      <c r="V1748" s="35" t="s">
        <v>2651</v>
      </c>
      <c r="W1748" s="35">
        <v>432</v>
      </c>
      <c r="AJ1748" s="34" t="s">
        <v>4480</v>
      </c>
      <c r="AK1748" s="32">
        <v>971081.89</v>
      </c>
      <c r="AL1748"/>
    </row>
    <row r="1749" spans="22:38" x14ac:dyDescent="0.35">
      <c r="V1749" s="35" t="s">
        <v>1113</v>
      </c>
      <c r="W1749" s="35">
        <v>453</v>
      </c>
      <c r="AJ1749" s="34" t="s">
        <v>4834</v>
      </c>
      <c r="AK1749" s="32">
        <v>69300.37</v>
      </c>
      <c r="AL1749"/>
    </row>
    <row r="1750" spans="22:38" x14ac:dyDescent="0.35">
      <c r="V1750" s="35" t="s">
        <v>3170</v>
      </c>
      <c r="W1750" s="35">
        <v>240</v>
      </c>
      <c r="AJ1750" s="34" t="s">
        <v>5445</v>
      </c>
      <c r="AK1750" s="32">
        <v>1709595.9300000002</v>
      </c>
      <c r="AL1750"/>
    </row>
    <row r="1751" spans="22:38" x14ac:dyDescent="0.35">
      <c r="V1751" s="35" t="s">
        <v>804</v>
      </c>
      <c r="W1751" s="35">
        <v>12</v>
      </c>
      <c r="AJ1751" s="34" t="s">
        <v>6050</v>
      </c>
      <c r="AK1751" s="32">
        <v>1657773.2</v>
      </c>
      <c r="AL1751"/>
    </row>
    <row r="1752" spans="22:38" x14ac:dyDescent="0.35">
      <c r="V1752" s="35" t="s">
        <v>525</v>
      </c>
      <c r="W1752" s="35">
        <v>454</v>
      </c>
      <c r="AJ1752" s="34" t="s">
        <v>5681</v>
      </c>
      <c r="AK1752" s="32">
        <v>324251.53000000003</v>
      </c>
      <c r="AL1752"/>
    </row>
    <row r="1753" spans="22:38" x14ac:dyDescent="0.35">
      <c r="V1753" s="35" t="s">
        <v>3215</v>
      </c>
      <c r="W1753" s="35">
        <v>360</v>
      </c>
      <c r="AJ1753" s="34" t="s">
        <v>6025</v>
      </c>
      <c r="AK1753" s="32">
        <v>1329606.17</v>
      </c>
      <c r="AL1753"/>
    </row>
    <row r="1754" spans="22:38" x14ac:dyDescent="0.35">
      <c r="V1754" s="35" t="s">
        <v>2458</v>
      </c>
      <c r="W1754" s="35">
        <v>209</v>
      </c>
      <c r="AJ1754" s="34" t="s">
        <v>5489</v>
      </c>
      <c r="AK1754" s="32">
        <v>856934.56</v>
      </c>
      <c r="AL1754"/>
    </row>
    <row r="1755" spans="22:38" x14ac:dyDescent="0.35">
      <c r="V1755" s="35" t="s">
        <v>1941</v>
      </c>
      <c r="W1755" s="35">
        <v>346</v>
      </c>
      <c r="AJ1755" s="34" t="s">
        <v>5970</v>
      </c>
      <c r="AK1755" s="32">
        <v>721408.3</v>
      </c>
      <c r="AL1755"/>
    </row>
    <row r="1756" spans="22:38" x14ac:dyDescent="0.35">
      <c r="V1756" s="35" t="s">
        <v>2351</v>
      </c>
      <c r="W1756" s="35">
        <v>323</v>
      </c>
      <c r="AJ1756" s="34" t="s">
        <v>5889</v>
      </c>
      <c r="AK1756" s="32">
        <v>1010343.58</v>
      </c>
      <c r="AL1756"/>
    </row>
    <row r="1757" spans="22:38" x14ac:dyDescent="0.35">
      <c r="V1757" s="35" t="s">
        <v>3431</v>
      </c>
      <c r="W1757" s="35">
        <v>446</v>
      </c>
      <c r="AJ1757" s="34" t="s">
        <v>4948</v>
      </c>
      <c r="AK1757" s="32">
        <v>926999.89999999991</v>
      </c>
      <c r="AL1757"/>
    </row>
    <row r="1758" spans="22:38" x14ac:dyDescent="0.35">
      <c r="V1758" s="35" t="s">
        <v>921</v>
      </c>
      <c r="W1758" s="35">
        <v>211</v>
      </c>
      <c r="AJ1758" s="34" t="s">
        <v>5151</v>
      </c>
      <c r="AK1758" s="32">
        <v>1961855.3599999996</v>
      </c>
      <c r="AL1758"/>
    </row>
    <row r="1759" spans="22:38" x14ac:dyDescent="0.35">
      <c r="V1759" s="35" t="s">
        <v>2977</v>
      </c>
      <c r="W1759" s="35">
        <v>329</v>
      </c>
      <c r="AJ1759" s="34" t="s">
        <v>5482</v>
      </c>
      <c r="AK1759" s="32">
        <v>98049.9</v>
      </c>
      <c r="AL1759"/>
    </row>
    <row r="1760" spans="22:38" x14ac:dyDescent="0.35">
      <c r="V1760" s="35" t="s">
        <v>2028</v>
      </c>
      <c r="W1760" s="35">
        <v>146</v>
      </c>
      <c r="AJ1760" s="34" t="s">
        <v>4524</v>
      </c>
      <c r="AK1760" s="32">
        <v>2534884.5499999998</v>
      </c>
      <c r="AL1760"/>
    </row>
    <row r="1761" spans="22:38" x14ac:dyDescent="0.35">
      <c r="V1761" s="35" t="s">
        <v>1264</v>
      </c>
      <c r="W1761" s="35">
        <v>274</v>
      </c>
      <c r="AJ1761" s="34" t="s">
        <v>4900</v>
      </c>
      <c r="AK1761" s="32">
        <v>855808.09000000008</v>
      </c>
      <c r="AL1761"/>
    </row>
    <row r="1762" spans="22:38" x14ac:dyDescent="0.35">
      <c r="V1762" s="35" t="s">
        <v>2763</v>
      </c>
      <c r="W1762" s="35">
        <v>32</v>
      </c>
      <c r="AJ1762" s="34" t="s">
        <v>5211</v>
      </c>
      <c r="AK1762" s="32">
        <v>108330.74</v>
      </c>
      <c r="AL1762"/>
    </row>
    <row r="1763" spans="22:38" x14ac:dyDescent="0.35">
      <c r="V1763" s="35" t="s">
        <v>984</v>
      </c>
      <c r="W1763" s="35">
        <v>472</v>
      </c>
      <c r="AJ1763" s="34" t="s">
        <v>4579</v>
      </c>
      <c r="AK1763" s="32">
        <v>1555353.6199999999</v>
      </c>
      <c r="AL1763"/>
    </row>
    <row r="1764" spans="22:38" x14ac:dyDescent="0.35">
      <c r="V1764" s="35" t="s">
        <v>3203</v>
      </c>
      <c r="W1764" s="35">
        <v>274</v>
      </c>
      <c r="AJ1764" s="34" t="s">
        <v>5572</v>
      </c>
      <c r="AK1764" s="32">
        <v>796665.87</v>
      </c>
      <c r="AL1764"/>
    </row>
    <row r="1765" spans="22:38" x14ac:dyDescent="0.35">
      <c r="V1765" s="35" t="s">
        <v>1726</v>
      </c>
      <c r="W1765" s="35">
        <v>289</v>
      </c>
      <c r="AJ1765" s="34" t="s">
        <v>6133</v>
      </c>
      <c r="AK1765" s="32">
        <v>312756.96000000002</v>
      </c>
      <c r="AL1765"/>
    </row>
    <row r="1766" spans="22:38" x14ac:dyDescent="0.35">
      <c r="V1766" s="35" t="s">
        <v>1064</v>
      </c>
      <c r="W1766" s="35">
        <v>46</v>
      </c>
      <c r="AJ1766" s="34" t="s">
        <v>5556</v>
      </c>
      <c r="AK1766" s="32">
        <v>573147.09</v>
      </c>
      <c r="AL1766"/>
    </row>
    <row r="1767" spans="22:38" x14ac:dyDescent="0.35">
      <c r="V1767" s="35" t="s">
        <v>3770</v>
      </c>
      <c r="W1767" s="35">
        <v>135</v>
      </c>
      <c r="AJ1767" s="34" t="s">
        <v>5420</v>
      </c>
      <c r="AK1767" s="32">
        <v>33282</v>
      </c>
      <c r="AL1767"/>
    </row>
    <row r="1768" spans="22:38" x14ac:dyDescent="0.35">
      <c r="V1768" s="35" t="s">
        <v>433</v>
      </c>
      <c r="W1768" s="35">
        <v>496</v>
      </c>
      <c r="AJ1768" s="34" t="s">
        <v>4426</v>
      </c>
      <c r="AK1768" s="32">
        <v>1017136.56</v>
      </c>
      <c r="AL1768"/>
    </row>
    <row r="1769" spans="22:38" x14ac:dyDescent="0.35">
      <c r="V1769" s="35" t="s">
        <v>113</v>
      </c>
      <c r="W1769" s="35">
        <v>91</v>
      </c>
      <c r="AJ1769" s="34" t="s">
        <v>5999</v>
      </c>
      <c r="AK1769" s="32">
        <v>684055.44</v>
      </c>
      <c r="AL1769"/>
    </row>
    <row r="1770" spans="22:38" x14ac:dyDescent="0.35">
      <c r="V1770" s="35" t="s">
        <v>3900</v>
      </c>
      <c r="W1770" s="35">
        <v>150</v>
      </c>
      <c r="AJ1770" s="34" t="s">
        <v>5488</v>
      </c>
      <c r="AK1770" s="32">
        <v>3134628.72</v>
      </c>
      <c r="AL1770"/>
    </row>
    <row r="1771" spans="22:38" x14ac:dyDescent="0.35">
      <c r="V1771" s="35" t="s">
        <v>2785</v>
      </c>
      <c r="W1771" s="35">
        <v>357</v>
      </c>
      <c r="AJ1771" s="34" t="s">
        <v>5759</v>
      </c>
      <c r="AK1771" s="32">
        <v>637082.54999999993</v>
      </c>
      <c r="AL1771"/>
    </row>
    <row r="1772" spans="22:38" x14ac:dyDescent="0.35">
      <c r="V1772" s="35" t="s">
        <v>1852</v>
      </c>
      <c r="W1772" s="35">
        <v>320</v>
      </c>
      <c r="AJ1772" s="34" t="s">
        <v>5994</v>
      </c>
      <c r="AK1772" s="32">
        <v>28072.98</v>
      </c>
      <c r="AL1772"/>
    </row>
    <row r="1773" spans="22:38" x14ac:dyDescent="0.35">
      <c r="V1773" s="35" t="s">
        <v>3489</v>
      </c>
      <c r="W1773" s="35">
        <v>383</v>
      </c>
      <c r="AJ1773" s="34" t="s">
        <v>4459</v>
      </c>
      <c r="AK1773" s="32">
        <v>698850.40999999992</v>
      </c>
      <c r="AL1773"/>
    </row>
    <row r="1774" spans="22:38" x14ac:dyDescent="0.35">
      <c r="V1774" s="35" t="s">
        <v>1410</v>
      </c>
      <c r="W1774" s="35">
        <v>283</v>
      </c>
      <c r="AJ1774" s="34" t="s">
        <v>5306</v>
      </c>
      <c r="AK1774" s="32">
        <v>885414.53</v>
      </c>
      <c r="AL1774"/>
    </row>
    <row r="1775" spans="22:38" x14ac:dyDescent="0.35">
      <c r="V1775" s="35" t="s">
        <v>3187</v>
      </c>
      <c r="W1775" s="35">
        <v>381</v>
      </c>
      <c r="AJ1775" s="34" t="s">
        <v>6148</v>
      </c>
      <c r="AK1775" s="32">
        <v>69459.69</v>
      </c>
      <c r="AL1775"/>
    </row>
    <row r="1776" spans="22:38" x14ac:dyDescent="0.35">
      <c r="V1776" s="35" t="s">
        <v>3291</v>
      </c>
      <c r="W1776" s="35">
        <v>184</v>
      </c>
      <c r="AJ1776" s="34" t="s">
        <v>5770</v>
      </c>
      <c r="AK1776" s="32">
        <v>360082.85000000003</v>
      </c>
      <c r="AL1776"/>
    </row>
    <row r="1777" spans="22:38" x14ac:dyDescent="0.35">
      <c r="V1777" s="35" t="s">
        <v>2572</v>
      </c>
      <c r="W1777" s="35">
        <v>35</v>
      </c>
      <c r="AJ1777" s="34" t="s">
        <v>4555</v>
      </c>
      <c r="AK1777" s="32">
        <v>550914.68000000005</v>
      </c>
      <c r="AL1777"/>
    </row>
    <row r="1778" spans="22:38" x14ac:dyDescent="0.35">
      <c r="V1778" s="35" t="s">
        <v>1353</v>
      </c>
      <c r="W1778" s="35">
        <v>269</v>
      </c>
      <c r="AJ1778" s="34" t="s">
        <v>4482</v>
      </c>
      <c r="AK1778" s="32">
        <v>179283</v>
      </c>
      <c r="AL1778"/>
    </row>
    <row r="1779" spans="22:38" x14ac:dyDescent="0.35">
      <c r="V1779" s="35" t="s">
        <v>1505</v>
      </c>
      <c r="W1779" s="35">
        <v>226</v>
      </c>
      <c r="AJ1779" s="34" t="s">
        <v>5704</v>
      </c>
      <c r="AK1779" s="32">
        <v>269526.43</v>
      </c>
      <c r="AL1779"/>
    </row>
    <row r="1780" spans="22:38" x14ac:dyDescent="0.35">
      <c r="V1780" s="35" t="s">
        <v>300</v>
      </c>
      <c r="W1780" s="35">
        <v>433</v>
      </c>
      <c r="AJ1780" s="34" t="s">
        <v>5621</v>
      </c>
      <c r="AK1780" s="32">
        <v>62755.040000000001</v>
      </c>
      <c r="AL1780"/>
    </row>
    <row r="1781" spans="22:38" x14ac:dyDescent="0.35">
      <c r="V1781" s="35" t="s">
        <v>55</v>
      </c>
      <c r="W1781" s="35">
        <v>422</v>
      </c>
      <c r="AJ1781" s="34" t="s">
        <v>5157</v>
      </c>
      <c r="AK1781" s="32">
        <v>668910.98</v>
      </c>
      <c r="AL1781"/>
    </row>
    <row r="1782" spans="22:38" x14ac:dyDescent="0.35">
      <c r="V1782" s="35" t="s">
        <v>2986</v>
      </c>
      <c r="W1782" s="35">
        <v>180</v>
      </c>
      <c r="AJ1782" s="34" t="s">
        <v>5785</v>
      </c>
      <c r="AK1782" s="32">
        <v>861781.58</v>
      </c>
      <c r="AL1782"/>
    </row>
    <row r="1783" spans="22:38" x14ac:dyDescent="0.35">
      <c r="V1783" s="35" t="s">
        <v>1440</v>
      </c>
      <c r="W1783" s="35">
        <v>181</v>
      </c>
      <c r="AJ1783" s="34" t="s">
        <v>5870</v>
      </c>
      <c r="AK1783" s="32">
        <v>293494.5</v>
      </c>
      <c r="AL1783"/>
    </row>
    <row r="1784" spans="22:38" x14ac:dyDescent="0.35">
      <c r="V1784" s="35" t="s">
        <v>183</v>
      </c>
      <c r="W1784" s="35">
        <v>261</v>
      </c>
      <c r="AJ1784" s="34" t="s">
        <v>5767</v>
      </c>
      <c r="AK1784" s="32">
        <v>714830.9</v>
      </c>
      <c r="AL1784"/>
    </row>
    <row r="1785" spans="22:38" x14ac:dyDescent="0.35">
      <c r="V1785" s="35" t="s">
        <v>907</v>
      </c>
      <c r="W1785" s="35">
        <v>80</v>
      </c>
      <c r="AJ1785" s="34" t="s">
        <v>4732</v>
      </c>
      <c r="AK1785" s="32">
        <v>2037663.0300000003</v>
      </c>
      <c r="AL1785"/>
    </row>
    <row r="1786" spans="22:38" x14ac:dyDescent="0.35">
      <c r="V1786" s="35" t="s">
        <v>1546</v>
      </c>
      <c r="W1786" s="35">
        <v>158</v>
      </c>
      <c r="AJ1786" s="34" t="s">
        <v>4404</v>
      </c>
      <c r="AK1786" s="32">
        <v>723033.1399999999</v>
      </c>
      <c r="AL1786"/>
    </row>
    <row r="1787" spans="22:38" x14ac:dyDescent="0.35">
      <c r="V1787" s="35" t="s">
        <v>786</v>
      </c>
      <c r="W1787" s="35">
        <v>325</v>
      </c>
      <c r="AJ1787" s="34" t="s">
        <v>5014</v>
      </c>
      <c r="AK1787" s="32">
        <v>33677.600000000006</v>
      </c>
      <c r="AL1787"/>
    </row>
    <row r="1788" spans="22:38" x14ac:dyDescent="0.35">
      <c r="V1788" s="35" t="s">
        <v>1917</v>
      </c>
      <c r="W1788" s="35">
        <v>24</v>
      </c>
      <c r="AJ1788" s="34" t="s">
        <v>5519</v>
      </c>
      <c r="AK1788" s="32">
        <v>250248.25</v>
      </c>
      <c r="AL1788"/>
    </row>
    <row r="1789" spans="22:38" x14ac:dyDescent="0.35">
      <c r="V1789" s="35" t="s">
        <v>2451</v>
      </c>
      <c r="W1789" s="35">
        <v>413</v>
      </c>
      <c r="AJ1789" s="34" t="s">
        <v>4476</v>
      </c>
      <c r="AK1789" s="32">
        <v>2136838.5500000003</v>
      </c>
      <c r="AL1789"/>
    </row>
    <row r="1790" spans="22:38" x14ac:dyDescent="0.35">
      <c r="V1790" s="35" t="s">
        <v>231</v>
      </c>
      <c r="W1790" s="35">
        <v>101</v>
      </c>
      <c r="AJ1790" s="34" t="s">
        <v>4615</v>
      </c>
      <c r="AK1790" s="32">
        <v>1950418.35</v>
      </c>
      <c r="AL1790"/>
    </row>
    <row r="1791" spans="22:38" x14ac:dyDescent="0.35">
      <c r="V1791" s="35" t="s">
        <v>3871</v>
      </c>
      <c r="W1791" s="35">
        <v>478</v>
      </c>
      <c r="AJ1791" s="34" t="s">
        <v>5200</v>
      </c>
      <c r="AK1791" s="32">
        <v>946365.36</v>
      </c>
      <c r="AL1791"/>
    </row>
    <row r="1792" spans="22:38" x14ac:dyDescent="0.35">
      <c r="V1792" s="35" t="s">
        <v>4287</v>
      </c>
      <c r="W1792" s="35">
        <v>371</v>
      </c>
      <c r="AJ1792" s="34" t="s">
        <v>5422</v>
      </c>
      <c r="AK1792" s="32">
        <v>1010060.15</v>
      </c>
      <c r="AL1792"/>
    </row>
    <row r="1793" spans="22:38" x14ac:dyDescent="0.35">
      <c r="V1793" s="35" t="s">
        <v>314</v>
      </c>
      <c r="W1793" s="35">
        <v>189</v>
      </c>
      <c r="AJ1793" s="34" t="s">
        <v>5435</v>
      </c>
      <c r="AK1793" s="32">
        <v>330802.98</v>
      </c>
      <c r="AL1793"/>
    </row>
    <row r="1794" spans="22:38" x14ac:dyDescent="0.35">
      <c r="V1794" s="35" t="s">
        <v>2551</v>
      </c>
      <c r="W1794" s="35">
        <v>444</v>
      </c>
      <c r="AJ1794" s="34" t="s">
        <v>4872</v>
      </c>
      <c r="AK1794" s="32">
        <v>623346.14</v>
      </c>
      <c r="AL1794"/>
    </row>
    <row r="1795" spans="22:38" x14ac:dyDescent="0.35">
      <c r="V1795" s="35" t="s">
        <v>551</v>
      </c>
      <c r="W1795" s="35">
        <v>11</v>
      </c>
      <c r="AJ1795" s="34" t="s">
        <v>5574</v>
      </c>
      <c r="AK1795" s="32">
        <v>31265.85</v>
      </c>
      <c r="AL1795"/>
    </row>
    <row r="1796" spans="22:38" x14ac:dyDescent="0.35">
      <c r="V1796" s="35" t="s">
        <v>4128</v>
      </c>
      <c r="W1796" s="35">
        <v>440</v>
      </c>
      <c r="AJ1796" s="34" t="s">
        <v>4898</v>
      </c>
      <c r="AK1796" s="32">
        <v>282423.20999999996</v>
      </c>
      <c r="AL1796"/>
    </row>
    <row r="1797" spans="22:38" x14ac:dyDescent="0.35">
      <c r="V1797" s="35" t="s">
        <v>2768</v>
      </c>
      <c r="W1797" s="35">
        <v>97</v>
      </c>
      <c r="AJ1797" s="34" t="s">
        <v>5887</v>
      </c>
      <c r="AK1797" s="32">
        <v>647958.20000000007</v>
      </c>
      <c r="AL1797"/>
    </row>
    <row r="1798" spans="22:38" x14ac:dyDescent="0.35">
      <c r="V1798" s="35" t="s">
        <v>149</v>
      </c>
      <c r="W1798" s="35">
        <v>200</v>
      </c>
      <c r="AJ1798" s="34" t="s">
        <v>4406</v>
      </c>
      <c r="AK1798" s="32">
        <v>651275.64</v>
      </c>
      <c r="AL1798"/>
    </row>
    <row r="1799" spans="22:38" x14ac:dyDescent="0.35">
      <c r="V1799" s="35" t="s">
        <v>379</v>
      </c>
      <c r="W1799" s="35">
        <v>126</v>
      </c>
      <c r="AJ1799" s="34" t="s">
        <v>5632</v>
      </c>
      <c r="AK1799" s="32">
        <v>379919.39999999997</v>
      </c>
      <c r="AL1799"/>
    </row>
    <row r="1800" spans="22:38" x14ac:dyDescent="0.35">
      <c r="V1800" s="35" t="s">
        <v>1959</v>
      </c>
      <c r="W1800" s="35">
        <v>183</v>
      </c>
      <c r="AJ1800" s="34" t="s">
        <v>5020</v>
      </c>
      <c r="AK1800" s="32">
        <v>720537.3</v>
      </c>
      <c r="AL1800"/>
    </row>
    <row r="1801" spans="22:38" x14ac:dyDescent="0.35">
      <c r="V1801" s="35" t="s">
        <v>1367</v>
      </c>
      <c r="W1801" s="35">
        <v>50</v>
      </c>
      <c r="AJ1801" s="34" t="s">
        <v>5196</v>
      </c>
      <c r="AK1801" s="32">
        <v>2001393.7699999998</v>
      </c>
      <c r="AL1801"/>
    </row>
    <row r="1802" spans="22:38" x14ac:dyDescent="0.35">
      <c r="V1802" s="35" t="s">
        <v>3422</v>
      </c>
      <c r="W1802" s="35">
        <v>460</v>
      </c>
      <c r="AJ1802" s="34" t="s">
        <v>5830</v>
      </c>
      <c r="AK1802" s="32">
        <v>799915.73</v>
      </c>
      <c r="AL1802"/>
    </row>
    <row r="1803" spans="22:38" x14ac:dyDescent="0.35">
      <c r="V1803" s="35" t="s">
        <v>1878</v>
      </c>
      <c r="W1803" s="35">
        <v>222</v>
      </c>
      <c r="AJ1803" s="34" t="s">
        <v>5955</v>
      </c>
      <c r="AK1803" s="32">
        <v>3183.53</v>
      </c>
      <c r="AL1803"/>
    </row>
    <row r="1804" spans="22:38" x14ac:dyDescent="0.35">
      <c r="V1804" s="35" t="s">
        <v>1357</v>
      </c>
      <c r="W1804" s="35">
        <v>284</v>
      </c>
      <c r="AJ1804" s="34" t="s">
        <v>5925</v>
      </c>
      <c r="AK1804" s="32">
        <v>702784.14</v>
      </c>
      <c r="AL1804"/>
    </row>
    <row r="1805" spans="22:38" x14ac:dyDescent="0.35">
      <c r="V1805" s="35" t="s">
        <v>838</v>
      </c>
      <c r="W1805" s="35">
        <v>345</v>
      </c>
      <c r="AJ1805" s="34" t="s">
        <v>5824</v>
      </c>
      <c r="AK1805" s="32">
        <v>286308.63</v>
      </c>
      <c r="AL1805"/>
    </row>
    <row r="1806" spans="22:38" x14ac:dyDescent="0.35">
      <c r="V1806" s="35" t="s">
        <v>989</v>
      </c>
      <c r="W1806" s="35">
        <v>250</v>
      </c>
      <c r="AJ1806" s="34" t="s">
        <v>5174</v>
      </c>
      <c r="AK1806" s="32">
        <v>939262.09</v>
      </c>
      <c r="AL1806"/>
    </row>
    <row r="1807" spans="22:38" x14ac:dyDescent="0.35">
      <c r="V1807" s="35" t="s">
        <v>576</v>
      </c>
      <c r="W1807" s="35">
        <v>125</v>
      </c>
      <c r="AJ1807" s="34" t="s">
        <v>5413</v>
      </c>
      <c r="AK1807" s="32">
        <v>322377</v>
      </c>
      <c r="AL1807"/>
    </row>
    <row r="1808" spans="22:38" x14ac:dyDescent="0.35">
      <c r="V1808" s="35" t="s">
        <v>535</v>
      </c>
      <c r="W1808" s="35">
        <v>130</v>
      </c>
      <c r="AJ1808" s="34" t="s">
        <v>5106</v>
      </c>
      <c r="AK1808" s="32">
        <v>1415406.06</v>
      </c>
      <c r="AL1808"/>
    </row>
    <row r="1809" spans="22:38" x14ac:dyDescent="0.35">
      <c r="V1809" s="35" t="s">
        <v>126</v>
      </c>
      <c r="W1809" s="35">
        <v>480</v>
      </c>
      <c r="AJ1809" s="34" t="s">
        <v>4605</v>
      </c>
      <c r="AK1809" s="32">
        <v>1240931.28</v>
      </c>
      <c r="AL1809"/>
    </row>
    <row r="1810" spans="22:38" x14ac:dyDescent="0.35">
      <c r="V1810" s="35" t="s">
        <v>982</v>
      </c>
      <c r="W1810" s="35">
        <v>45</v>
      </c>
      <c r="AJ1810" s="34" t="s">
        <v>5633</v>
      </c>
      <c r="AK1810" s="32">
        <v>1856748.82</v>
      </c>
      <c r="AL1810"/>
    </row>
    <row r="1811" spans="22:38" x14ac:dyDescent="0.35">
      <c r="V1811" s="35" t="s">
        <v>2968</v>
      </c>
      <c r="W1811" s="35">
        <v>355</v>
      </c>
      <c r="AJ1811" s="34" t="s">
        <v>4875</v>
      </c>
      <c r="AK1811" s="32">
        <v>848935</v>
      </c>
      <c r="AL1811"/>
    </row>
    <row r="1812" spans="22:38" x14ac:dyDescent="0.35">
      <c r="V1812" s="35" t="s">
        <v>2984</v>
      </c>
      <c r="W1812" s="35">
        <v>25</v>
      </c>
      <c r="AJ1812" s="34" t="s">
        <v>5936</v>
      </c>
      <c r="AK1812" s="32">
        <v>1264744.2</v>
      </c>
      <c r="AL1812"/>
    </row>
    <row r="1813" spans="22:38" x14ac:dyDescent="0.35">
      <c r="V1813" s="35" t="s">
        <v>281</v>
      </c>
      <c r="W1813" s="35">
        <v>468</v>
      </c>
      <c r="AJ1813" s="34" t="s">
        <v>5628</v>
      </c>
      <c r="AK1813" s="32">
        <v>3066012.32</v>
      </c>
      <c r="AL1813"/>
    </row>
    <row r="1814" spans="22:38" x14ac:dyDescent="0.35">
      <c r="V1814" s="35" t="s">
        <v>631</v>
      </c>
      <c r="W1814" s="35">
        <v>356</v>
      </c>
      <c r="AJ1814" s="34" t="s">
        <v>5282</v>
      </c>
      <c r="AK1814" s="32">
        <v>3671676.1799999997</v>
      </c>
      <c r="AL1814"/>
    </row>
    <row r="1815" spans="22:38" x14ac:dyDescent="0.35">
      <c r="V1815" s="35" t="s">
        <v>985</v>
      </c>
      <c r="W1815" s="35">
        <v>435</v>
      </c>
      <c r="AJ1815" s="34" t="s">
        <v>6241</v>
      </c>
      <c r="AK1815" s="32">
        <v>216537.94</v>
      </c>
      <c r="AL1815"/>
    </row>
    <row r="1816" spans="22:38" x14ac:dyDescent="0.35">
      <c r="V1816" s="35" t="s">
        <v>4054</v>
      </c>
      <c r="W1816" s="35">
        <v>286</v>
      </c>
      <c r="AJ1816" s="34" t="s">
        <v>4820</v>
      </c>
      <c r="AK1816" s="32">
        <v>1609850.04</v>
      </c>
      <c r="AL1816"/>
    </row>
    <row r="1817" spans="22:38" x14ac:dyDescent="0.35">
      <c r="V1817" s="35" t="s">
        <v>516</v>
      </c>
      <c r="W1817" s="35">
        <v>438</v>
      </c>
      <c r="AJ1817" s="34" t="s">
        <v>5396</v>
      </c>
      <c r="AK1817" s="32">
        <v>317095.64</v>
      </c>
      <c r="AL1817"/>
    </row>
    <row r="1818" spans="22:38" x14ac:dyDescent="0.35">
      <c r="V1818" s="35" t="s">
        <v>4252</v>
      </c>
      <c r="W1818" s="35">
        <v>469</v>
      </c>
      <c r="AJ1818" s="34" t="s">
        <v>6129</v>
      </c>
      <c r="AK1818" s="32">
        <v>183573.6</v>
      </c>
      <c r="AL1818"/>
    </row>
    <row r="1819" spans="22:38" x14ac:dyDescent="0.35">
      <c r="V1819" s="35" t="s">
        <v>2464</v>
      </c>
      <c r="W1819" s="35">
        <v>294</v>
      </c>
      <c r="AJ1819" s="34" t="s">
        <v>4590</v>
      </c>
      <c r="AK1819" s="32">
        <v>130146.66000000002</v>
      </c>
      <c r="AL1819"/>
    </row>
    <row r="1820" spans="22:38" x14ac:dyDescent="0.35">
      <c r="V1820" s="35" t="s">
        <v>4189</v>
      </c>
      <c r="W1820" s="35">
        <v>471</v>
      </c>
      <c r="AJ1820" s="34" t="s">
        <v>6153</v>
      </c>
      <c r="AK1820" s="32">
        <v>134533.04999999999</v>
      </c>
      <c r="AL1820"/>
    </row>
    <row r="1821" spans="22:38" x14ac:dyDescent="0.35">
      <c r="V1821" s="35" t="s">
        <v>539</v>
      </c>
      <c r="W1821" s="35">
        <v>304</v>
      </c>
      <c r="AJ1821" s="34" t="s">
        <v>4541</v>
      </c>
      <c r="AK1821" s="32">
        <v>1723854.81</v>
      </c>
      <c r="AL1821"/>
    </row>
    <row r="1822" spans="22:38" x14ac:dyDescent="0.35">
      <c r="V1822" s="35" t="s">
        <v>1834</v>
      </c>
      <c r="W1822" s="35">
        <v>286</v>
      </c>
      <c r="AJ1822" s="34" t="s">
        <v>6080</v>
      </c>
      <c r="AK1822" s="32">
        <v>564963.6</v>
      </c>
      <c r="AL1822"/>
    </row>
    <row r="1823" spans="22:38" x14ac:dyDescent="0.35">
      <c r="V1823" s="35" t="s">
        <v>3273</v>
      </c>
      <c r="W1823" s="35">
        <v>334</v>
      </c>
      <c r="AJ1823" s="34" t="s">
        <v>5123</v>
      </c>
      <c r="AK1823" s="32">
        <v>1038690.98</v>
      </c>
      <c r="AL1823"/>
    </row>
    <row r="1824" spans="22:38" x14ac:dyDescent="0.35">
      <c r="V1824" s="35" t="s">
        <v>1191</v>
      </c>
      <c r="W1824" s="35">
        <v>380</v>
      </c>
      <c r="AJ1824" s="34" t="s">
        <v>4558</v>
      </c>
      <c r="AK1824" s="32">
        <v>61600.800000000003</v>
      </c>
      <c r="AL1824"/>
    </row>
    <row r="1825" spans="22:38" x14ac:dyDescent="0.35">
      <c r="V1825" s="35" t="s">
        <v>2610</v>
      </c>
      <c r="W1825" s="35">
        <v>409</v>
      </c>
      <c r="AJ1825" s="34" t="s">
        <v>5740</v>
      </c>
      <c r="AK1825" s="32">
        <v>98260.5</v>
      </c>
      <c r="AL1825"/>
    </row>
    <row r="1826" spans="22:38" x14ac:dyDescent="0.35">
      <c r="V1826" s="35" t="s">
        <v>3477</v>
      </c>
      <c r="W1826" s="35">
        <v>127</v>
      </c>
      <c r="AJ1826" s="34" t="s">
        <v>4759</v>
      </c>
      <c r="AK1826" s="32">
        <v>603581.99</v>
      </c>
      <c r="AL1826"/>
    </row>
    <row r="1827" spans="22:38" x14ac:dyDescent="0.35">
      <c r="V1827" s="35" t="s">
        <v>3668</v>
      </c>
      <c r="W1827" s="35">
        <v>95</v>
      </c>
      <c r="AJ1827" s="34" t="s">
        <v>6082</v>
      </c>
      <c r="AK1827" s="32">
        <v>1291815.3699999999</v>
      </c>
      <c r="AL1827"/>
    </row>
    <row r="1828" spans="22:38" x14ac:dyDescent="0.35">
      <c r="V1828" s="35" t="s">
        <v>2583</v>
      </c>
      <c r="W1828" s="35">
        <v>329</v>
      </c>
      <c r="AJ1828" s="34" t="s">
        <v>5133</v>
      </c>
      <c r="AK1828" s="32">
        <v>542693.94000000006</v>
      </c>
      <c r="AL1828"/>
    </row>
    <row r="1829" spans="22:38" x14ac:dyDescent="0.35">
      <c r="V1829" s="35" t="s">
        <v>3590</v>
      </c>
      <c r="W1829" s="35">
        <v>237</v>
      </c>
      <c r="AJ1829" s="34" t="s">
        <v>5589</v>
      </c>
      <c r="AK1829" s="32">
        <v>1612409.85</v>
      </c>
      <c r="AL1829"/>
    </row>
    <row r="1830" spans="22:38" x14ac:dyDescent="0.35">
      <c r="V1830" s="35" t="s">
        <v>1952</v>
      </c>
      <c r="W1830" s="35">
        <v>54</v>
      </c>
      <c r="AJ1830" s="34" t="s">
        <v>6242</v>
      </c>
      <c r="AK1830" s="32">
        <v>576059.48</v>
      </c>
      <c r="AL1830"/>
    </row>
    <row r="1831" spans="22:38" x14ac:dyDescent="0.35">
      <c r="V1831" s="35" t="s">
        <v>1451</v>
      </c>
      <c r="W1831" s="35">
        <v>184</v>
      </c>
      <c r="AJ1831" s="34" t="s">
        <v>5780</v>
      </c>
      <c r="AK1831" s="32">
        <v>1351797.1</v>
      </c>
      <c r="AL1831"/>
    </row>
    <row r="1832" spans="22:38" x14ac:dyDescent="0.35">
      <c r="V1832" s="35" t="s">
        <v>3316</v>
      </c>
      <c r="W1832" s="35">
        <v>354</v>
      </c>
      <c r="AJ1832" s="34" t="s">
        <v>5610</v>
      </c>
      <c r="AK1832" s="32">
        <v>100814.64</v>
      </c>
      <c r="AL1832"/>
    </row>
    <row r="1833" spans="22:38" x14ac:dyDescent="0.35">
      <c r="V1833" s="35" t="s">
        <v>338</v>
      </c>
      <c r="W1833" s="35">
        <v>274</v>
      </c>
      <c r="AJ1833" s="34" t="s">
        <v>4793</v>
      </c>
      <c r="AK1833" s="32">
        <v>2203192.5700000003</v>
      </c>
      <c r="AL1833"/>
    </row>
    <row r="1834" spans="22:38" x14ac:dyDescent="0.35">
      <c r="V1834" s="35" t="s">
        <v>3436</v>
      </c>
      <c r="W1834" s="35">
        <v>468</v>
      </c>
      <c r="AJ1834" s="34" t="s">
        <v>6226</v>
      </c>
      <c r="AK1834" s="32">
        <v>301812.15000000002</v>
      </c>
      <c r="AL1834"/>
    </row>
    <row r="1835" spans="22:38" x14ac:dyDescent="0.35">
      <c r="V1835" s="35" t="s">
        <v>354</v>
      </c>
      <c r="W1835" s="35">
        <v>142</v>
      </c>
      <c r="AJ1835" s="34" t="s">
        <v>5309</v>
      </c>
      <c r="AK1835" s="32">
        <v>694366.15999999992</v>
      </c>
      <c r="AL1835"/>
    </row>
    <row r="1836" spans="22:38" x14ac:dyDescent="0.35">
      <c r="V1836" s="35" t="s">
        <v>2692</v>
      </c>
      <c r="W1836" s="35">
        <v>317</v>
      </c>
      <c r="AJ1836" s="34" t="s">
        <v>5286</v>
      </c>
      <c r="AK1836" s="32">
        <v>1790446.9</v>
      </c>
      <c r="AL1836"/>
    </row>
    <row r="1837" spans="22:38" x14ac:dyDescent="0.35">
      <c r="V1837" s="35" t="s">
        <v>1188</v>
      </c>
      <c r="W1837" s="35">
        <v>422</v>
      </c>
      <c r="AJ1837" s="34" t="s">
        <v>5190</v>
      </c>
      <c r="AK1837" s="32">
        <v>835236.98</v>
      </c>
      <c r="AL1837"/>
    </row>
    <row r="1838" spans="22:38" x14ac:dyDescent="0.35">
      <c r="V1838" s="35" t="s">
        <v>2789</v>
      </c>
      <c r="W1838" s="35">
        <v>123</v>
      </c>
      <c r="AJ1838" s="34" t="s">
        <v>6111</v>
      </c>
      <c r="AK1838" s="32">
        <v>762108.49999999988</v>
      </c>
      <c r="AL1838"/>
    </row>
    <row r="1839" spans="22:38" x14ac:dyDescent="0.35">
      <c r="V1839" s="35" t="s">
        <v>3700</v>
      </c>
      <c r="W1839" s="35">
        <v>307</v>
      </c>
      <c r="AJ1839" s="34" t="s">
        <v>5192</v>
      </c>
      <c r="AK1839" s="32">
        <v>1113807.21</v>
      </c>
      <c r="AL1839"/>
    </row>
    <row r="1840" spans="22:38" x14ac:dyDescent="0.35">
      <c r="V1840" s="35" t="s">
        <v>4218</v>
      </c>
      <c r="W1840" s="35">
        <v>21</v>
      </c>
      <c r="AJ1840" s="34" t="s">
        <v>6125</v>
      </c>
      <c r="AK1840" s="32">
        <v>77683.05</v>
      </c>
      <c r="AL1840"/>
    </row>
    <row r="1841" spans="22:38" x14ac:dyDescent="0.35">
      <c r="V1841" s="35" t="s">
        <v>4283</v>
      </c>
      <c r="W1841" s="35">
        <v>234</v>
      </c>
      <c r="AJ1841" s="34" t="s">
        <v>5756</v>
      </c>
      <c r="AK1841" s="32">
        <v>860733.04</v>
      </c>
      <c r="AL1841"/>
    </row>
    <row r="1842" spans="22:38" x14ac:dyDescent="0.35">
      <c r="V1842" s="35" t="s">
        <v>684</v>
      </c>
      <c r="W1842" s="35">
        <v>320</v>
      </c>
      <c r="AJ1842" s="34" t="s">
        <v>5246</v>
      </c>
      <c r="AK1842" s="32">
        <v>1294511.72</v>
      </c>
      <c r="AL1842"/>
    </row>
    <row r="1843" spans="22:38" x14ac:dyDescent="0.35">
      <c r="V1843" s="35" t="s">
        <v>2369</v>
      </c>
      <c r="W1843" s="35">
        <v>416</v>
      </c>
      <c r="AJ1843" s="34" t="s">
        <v>5743</v>
      </c>
      <c r="AK1843" s="32">
        <v>839600.94</v>
      </c>
      <c r="AL1843"/>
    </row>
    <row r="1844" spans="22:38" x14ac:dyDescent="0.35">
      <c r="V1844" s="35" t="s">
        <v>2282</v>
      </c>
      <c r="W1844" s="35">
        <v>280</v>
      </c>
      <c r="AJ1844" s="34" t="s">
        <v>5749</v>
      </c>
      <c r="AK1844" s="32">
        <v>99350.97</v>
      </c>
      <c r="AL1844"/>
    </row>
    <row r="1845" spans="22:38" x14ac:dyDescent="0.35">
      <c r="V1845" s="35" t="s">
        <v>4192</v>
      </c>
      <c r="W1845" s="35">
        <v>11</v>
      </c>
      <c r="AJ1845" s="34" t="s">
        <v>5471</v>
      </c>
      <c r="AK1845" s="32">
        <v>774658.73</v>
      </c>
      <c r="AL1845"/>
    </row>
    <row r="1846" spans="22:38" x14ac:dyDescent="0.35">
      <c r="V1846" s="35" t="s">
        <v>3096</v>
      </c>
      <c r="W1846" s="35">
        <v>163</v>
      </c>
      <c r="AJ1846" s="34" t="s">
        <v>5677</v>
      </c>
      <c r="AK1846" s="32">
        <v>3665455.88</v>
      </c>
      <c r="AL1846"/>
    </row>
    <row r="1847" spans="22:38" x14ac:dyDescent="0.35">
      <c r="V1847" s="35" t="s">
        <v>3302</v>
      </c>
      <c r="W1847" s="35">
        <v>32</v>
      </c>
      <c r="AJ1847" s="34" t="s">
        <v>4400</v>
      </c>
      <c r="AK1847" s="32">
        <v>353154.56</v>
      </c>
      <c r="AL1847"/>
    </row>
    <row r="1848" spans="22:38" x14ac:dyDescent="0.35">
      <c r="V1848" s="35" t="s">
        <v>1412</v>
      </c>
      <c r="W1848" s="35">
        <v>316</v>
      </c>
      <c r="AJ1848" s="34" t="s">
        <v>6276</v>
      </c>
      <c r="AK1848" s="32">
        <v>600026.24</v>
      </c>
      <c r="AL1848"/>
    </row>
    <row r="1849" spans="22:38" x14ac:dyDescent="0.35">
      <c r="V1849" s="35" t="s">
        <v>4254</v>
      </c>
      <c r="W1849" s="35">
        <v>53</v>
      </c>
      <c r="AJ1849" s="34" t="s">
        <v>5334</v>
      </c>
      <c r="AK1849" s="32">
        <v>721784.06</v>
      </c>
      <c r="AL1849"/>
    </row>
    <row r="1850" spans="22:38" x14ac:dyDescent="0.35">
      <c r="V1850" s="35" t="s">
        <v>1866</v>
      </c>
      <c r="W1850" s="35">
        <v>355</v>
      </c>
      <c r="AJ1850" s="34" t="s">
        <v>4616</v>
      </c>
      <c r="AK1850" s="32">
        <v>448325.04</v>
      </c>
      <c r="AL1850"/>
    </row>
    <row r="1851" spans="22:38" x14ac:dyDescent="0.35">
      <c r="V1851" s="35" t="s">
        <v>1958</v>
      </c>
      <c r="W1851" s="35">
        <v>56</v>
      </c>
      <c r="AJ1851" s="34" t="s">
        <v>5896</v>
      </c>
      <c r="AK1851" s="32">
        <v>296472.26</v>
      </c>
      <c r="AL1851"/>
    </row>
    <row r="1852" spans="22:38" x14ac:dyDescent="0.35">
      <c r="V1852" s="35" t="s">
        <v>3693</v>
      </c>
      <c r="W1852" s="35">
        <v>301</v>
      </c>
      <c r="AJ1852" s="34" t="s">
        <v>5682</v>
      </c>
      <c r="AK1852" s="32">
        <v>191894.11</v>
      </c>
      <c r="AL1852"/>
    </row>
    <row r="1853" spans="22:38" x14ac:dyDescent="0.35">
      <c r="V1853" s="35" t="s">
        <v>4278</v>
      </c>
      <c r="W1853" s="35">
        <v>482</v>
      </c>
      <c r="AJ1853" s="34" t="s">
        <v>4699</v>
      </c>
      <c r="AK1853" s="32">
        <v>990293.41999999993</v>
      </c>
      <c r="AL1853"/>
    </row>
    <row r="1854" spans="22:38" x14ac:dyDescent="0.35">
      <c r="V1854" s="35" t="s">
        <v>884</v>
      </c>
      <c r="W1854" s="35">
        <v>357</v>
      </c>
      <c r="AJ1854" s="34" t="s">
        <v>5649</v>
      </c>
      <c r="AK1854" s="32">
        <v>377329.18</v>
      </c>
      <c r="AL1854"/>
    </row>
    <row r="1855" spans="22:38" x14ac:dyDescent="0.35">
      <c r="V1855" s="35" t="s">
        <v>2421</v>
      </c>
      <c r="W1855" s="35">
        <v>330</v>
      </c>
      <c r="AJ1855" s="34" t="s">
        <v>4754</v>
      </c>
      <c r="AK1855" s="32">
        <v>2539827.63</v>
      </c>
      <c r="AL1855"/>
    </row>
    <row r="1856" spans="22:38" x14ac:dyDescent="0.35">
      <c r="V1856" s="35" t="s">
        <v>1376</v>
      </c>
      <c r="W1856" s="35">
        <v>61</v>
      </c>
      <c r="AJ1856" s="34" t="s">
        <v>6149</v>
      </c>
      <c r="AK1856" s="32">
        <v>827769.96</v>
      </c>
      <c r="AL1856"/>
    </row>
    <row r="1857" spans="22:38" x14ac:dyDescent="0.35">
      <c r="V1857" s="35" t="s">
        <v>885</v>
      </c>
      <c r="W1857" s="35">
        <v>413</v>
      </c>
      <c r="AJ1857" s="34" t="s">
        <v>5788</v>
      </c>
      <c r="AK1857" s="32">
        <v>100213.92</v>
      </c>
      <c r="AL1857"/>
    </row>
    <row r="1858" spans="22:38" x14ac:dyDescent="0.35">
      <c r="V1858" s="35" t="s">
        <v>1156</v>
      </c>
      <c r="W1858" s="35">
        <v>457</v>
      </c>
      <c r="AJ1858" s="34" t="s">
        <v>6063</v>
      </c>
      <c r="AK1858" s="32">
        <v>805452.98</v>
      </c>
      <c r="AL1858"/>
    </row>
    <row r="1859" spans="22:38" x14ac:dyDescent="0.35">
      <c r="V1859" s="35" t="s">
        <v>85</v>
      </c>
      <c r="W1859" s="35">
        <v>102</v>
      </c>
      <c r="AJ1859" s="34" t="s">
        <v>5659</v>
      </c>
      <c r="AK1859" s="32">
        <v>775613.12</v>
      </c>
      <c r="AL1859"/>
    </row>
    <row r="1860" spans="22:38" x14ac:dyDescent="0.35">
      <c r="V1860" s="35" t="s">
        <v>1119</v>
      </c>
      <c r="W1860" s="35">
        <v>438</v>
      </c>
      <c r="AJ1860" s="34" t="s">
        <v>5436</v>
      </c>
      <c r="AK1860" s="32">
        <v>1601724.0899999999</v>
      </c>
      <c r="AL1860"/>
    </row>
    <row r="1861" spans="22:38" x14ac:dyDescent="0.35">
      <c r="V1861" s="35" t="s">
        <v>3869</v>
      </c>
      <c r="W1861" s="35">
        <v>107</v>
      </c>
      <c r="AJ1861" s="34" t="s">
        <v>5386</v>
      </c>
      <c r="AK1861" s="32">
        <v>2328291.1199999996</v>
      </c>
      <c r="AL1861"/>
    </row>
    <row r="1862" spans="22:38" x14ac:dyDescent="0.35">
      <c r="V1862" s="35" t="s">
        <v>2774</v>
      </c>
      <c r="W1862" s="35">
        <v>270</v>
      </c>
      <c r="AJ1862" s="34" t="s">
        <v>4799</v>
      </c>
      <c r="AK1862" s="32">
        <v>887478.57000000007</v>
      </c>
      <c r="AL1862"/>
    </row>
    <row r="1863" spans="22:38" x14ac:dyDescent="0.35">
      <c r="V1863" s="35" t="s">
        <v>1344</v>
      </c>
      <c r="W1863" s="35">
        <v>170</v>
      </c>
      <c r="AJ1863" s="34" t="s">
        <v>5390</v>
      </c>
      <c r="AK1863" s="32">
        <v>633689.14</v>
      </c>
      <c r="AL1863"/>
    </row>
    <row r="1864" spans="22:38" x14ac:dyDescent="0.35">
      <c r="V1864" s="35" t="s">
        <v>1059</v>
      </c>
      <c r="W1864" s="35">
        <v>221</v>
      </c>
      <c r="AJ1864" s="34" t="s">
        <v>5210</v>
      </c>
      <c r="AK1864" s="32">
        <v>1571951.16</v>
      </c>
      <c r="AL1864"/>
    </row>
    <row r="1865" spans="22:38" x14ac:dyDescent="0.35">
      <c r="V1865" s="35" t="s">
        <v>1678</v>
      </c>
      <c r="W1865" s="35">
        <v>362</v>
      </c>
      <c r="AJ1865" s="34" t="s">
        <v>4981</v>
      </c>
      <c r="AK1865" s="32">
        <v>550672.53</v>
      </c>
      <c r="AL1865"/>
    </row>
    <row r="1866" spans="22:38" x14ac:dyDescent="0.35">
      <c r="V1866" s="35" t="s">
        <v>2166</v>
      </c>
      <c r="W1866" s="35">
        <v>143</v>
      </c>
      <c r="AJ1866" s="34" t="s">
        <v>4758</v>
      </c>
      <c r="AK1866" s="32">
        <v>576066.09</v>
      </c>
      <c r="AL1866"/>
    </row>
    <row r="1867" spans="22:38" x14ac:dyDescent="0.35">
      <c r="V1867" s="35" t="s">
        <v>3551</v>
      </c>
      <c r="W1867" s="35">
        <v>229</v>
      </c>
      <c r="AJ1867" s="34" t="s">
        <v>4594</v>
      </c>
      <c r="AK1867" s="32">
        <v>1649200.31</v>
      </c>
      <c r="AL1867"/>
    </row>
    <row r="1868" spans="22:38" x14ac:dyDescent="0.35">
      <c r="V1868" s="35" t="s">
        <v>2631</v>
      </c>
      <c r="W1868" s="35">
        <v>357</v>
      </c>
      <c r="AJ1868" s="34" t="s">
        <v>5467</v>
      </c>
      <c r="AK1868" s="32">
        <v>556973.76</v>
      </c>
      <c r="AL1868"/>
    </row>
    <row r="1869" spans="22:38" x14ac:dyDescent="0.35">
      <c r="V1869" s="35" t="s">
        <v>3193</v>
      </c>
      <c r="W1869" s="35">
        <v>177</v>
      </c>
      <c r="AJ1869" s="34" t="s">
        <v>4861</v>
      </c>
      <c r="AK1869" s="32">
        <v>1081912.46</v>
      </c>
      <c r="AL1869"/>
    </row>
    <row r="1870" spans="22:38" x14ac:dyDescent="0.35">
      <c r="V1870" s="35" t="s">
        <v>336</v>
      </c>
      <c r="W1870" s="35">
        <v>205</v>
      </c>
      <c r="AJ1870" s="34" t="s">
        <v>5877</v>
      </c>
      <c r="AK1870" s="32">
        <v>1066542.1199999999</v>
      </c>
      <c r="AL1870"/>
    </row>
    <row r="1871" spans="22:38" x14ac:dyDescent="0.35">
      <c r="V1871" s="35" t="s">
        <v>395</v>
      </c>
      <c r="W1871" s="35">
        <v>299</v>
      </c>
      <c r="AJ1871" s="34" t="s">
        <v>5030</v>
      </c>
      <c r="AK1871" s="32">
        <v>1054830.4500000002</v>
      </c>
      <c r="AL1871"/>
    </row>
    <row r="1872" spans="22:38" x14ac:dyDescent="0.35">
      <c r="V1872" s="35" t="s">
        <v>503</v>
      </c>
      <c r="W1872" s="35">
        <v>159</v>
      </c>
      <c r="AJ1872" s="34" t="s">
        <v>6217</v>
      </c>
      <c r="AK1872" s="32">
        <v>266174.56</v>
      </c>
      <c r="AL1872"/>
    </row>
    <row r="1873" spans="22:38" x14ac:dyDescent="0.35">
      <c r="V1873" s="35" t="s">
        <v>2392</v>
      </c>
      <c r="W1873" s="35">
        <v>33</v>
      </c>
      <c r="AJ1873" s="34" t="s">
        <v>6007</v>
      </c>
      <c r="AK1873" s="32">
        <v>472498.92</v>
      </c>
      <c r="AL1873"/>
    </row>
    <row r="1874" spans="22:38" x14ac:dyDescent="0.35">
      <c r="V1874" s="35" t="s">
        <v>2951</v>
      </c>
      <c r="W1874" s="35">
        <v>453</v>
      </c>
      <c r="AJ1874" s="34" t="s">
        <v>4600</v>
      </c>
      <c r="AK1874" s="32">
        <v>933180.73</v>
      </c>
      <c r="AL1874"/>
    </row>
    <row r="1875" spans="22:38" x14ac:dyDescent="0.35">
      <c r="V1875" s="35" t="s">
        <v>1345</v>
      </c>
      <c r="W1875" s="35">
        <v>65</v>
      </c>
      <c r="AJ1875" s="34" t="s">
        <v>5900</v>
      </c>
      <c r="AK1875" s="32">
        <v>934966.24</v>
      </c>
      <c r="AL1875"/>
    </row>
    <row r="1876" spans="22:38" x14ac:dyDescent="0.35">
      <c r="V1876" s="35" t="s">
        <v>469</v>
      </c>
      <c r="W1876" s="35">
        <v>419</v>
      </c>
      <c r="AJ1876" s="34" t="s">
        <v>5406</v>
      </c>
      <c r="AK1876" s="32">
        <v>382425.72</v>
      </c>
      <c r="AL1876"/>
    </row>
    <row r="1877" spans="22:38" x14ac:dyDescent="0.35">
      <c r="V1877" s="35" t="s">
        <v>648</v>
      </c>
      <c r="W1877" s="35">
        <v>478</v>
      </c>
      <c r="AJ1877" s="34" t="s">
        <v>4768</v>
      </c>
      <c r="AK1877" s="32">
        <v>1550056.42</v>
      </c>
      <c r="AL1877"/>
    </row>
    <row r="1878" spans="22:38" x14ac:dyDescent="0.35">
      <c r="V1878" s="35" t="s">
        <v>2702</v>
      </c>
      <c r="W1878" s="35">
        <v>376</v>
      </c>
      <c r="AJ1878" s="34" t="s">
        <v>5926</v>
      </c>
      <c r="AK1878" s="32">
        <v>219368.09999999998</v>
      </c>
      <c r="AL1878"/>
    </row>
    <row r="1879" spans="22:38" x14ac:dyDescent="0.35">
      <c r="V1879" s="35" t="s">
        <v>413</v>
      </c>
      <c r="W1879" s="35">
        <v>355</v>
      </c>
      <c r="AJ1879" s="34" t="s">
        <v>5266</v>
      </c>
      <c r="AK1879" s="32">
        <v>263648.25</v>
      </c>
      <c r="AL1879"/>
    </row>
    <row r="1880" spans="22:38" x14ac:dyDescent="0.35">
      <c r="V1880" s="35" t="s">
        <v>1285</v>
      </c>
      <c r="W1880" s="35">
        <v>62</v>
      </c>
      <c r="AJ1880" s="34" t="s">
        <v>5388</v>
      </c>
      <c r="AK1880" s="32">
        <v>1557079.8000000003</v>
      </c>
      <c r="AL1880"/>
    </row>
    <row r="1881" spans="22:38" x14ac:dyDescent="0.35">
      <c r="V1881" s="35" t="s">
        <v>3963</v>
      </c>
      <c r="W1881" s="35">
        <v>435</v>
      </c>
      <c r="AJ1881" s="34" t="s">
        <v>5201</v>
      </c>
      <c r="AK1881" s="32">
        <v>877118.4</v>
      </c>
      <c r="AL1881"/>
    </row>
    <row r="1882" spans="22:38" x14ac:dyDescent="0.35">
      <c r="V1882" s="35" t="s">
        <v>675</v>
      </c>
      <c r="W1882" s="35">
        <v>251</v>
      </c>
      <c r="AJ1882" s="34" t="s">
        <v>5405</v>
      </c>
      <c r="AK1882" s="32">
        <v>653243.31000000006</v>
      </c>
      <c r="AL1882"/>
    </row>
    <row r="1883" spans="22:38" x14ac:dyDescent="0.35">
      <c r="V1883" s="35" t="s">
        <v>358</v>
      </c>
      <c r="W1883" s="35">
        <v>318</v>
      </c>
      <c r="AJ1883" s="34" t="s">
        <v>5224</v>
      </c>
      <c r="AK1883" s="32">
        <v>911310.19000000006</v>
      </c>
      <c r="AL1883"/>
    </row>
    <row r="1884" spans="22:38" x14ac:dyDescent="0.35">
      <c r="V1884" s="35" t="s">
        <v>738</v>
      </c>
      <c r="W1884" s="35">
        <v>320</v>
      </c>
      <c r="AJ1884" s="34" t="s">
        <v>5504</v>
      </c>
      <c r="AK1884" s="32">
        <v>415895.22000000003</v>
      </c>
      <c r="AL1884"/>
    </row>
    <row r="1885" spans="22:38" x14ac:dyDescent="0.35">
      <c r="V1885" s="35" t="s">
        <v>4011</v>
      </c>
      <c r="W1885" s="35">
        <v>438</v>
      </c>
      <c r="AJ1885" s="34" t="s">
        <v>6198</v>
      </c>
      <c r="AK1885" s="32">
        <v>34609.5</v>
      </c>
      <c r="AL1885"/>
    </row>
    <row r="1886" spans="22:38" x14ac:dyDescent="0.35">
      <c r="V1886" s="35" t="s">
        <v>2239</v>
      </c>
      <c r="W1886" s="35">
        <v>119</v>
      </c>
      <c r="AJ1886" s="34" t="s">
        <v>6107</v>
      </c>
      <c r="AK1886" s="32">
        <v>110993.40000000001</v>
      </c>
      <c r="AL1886"/>
    </row>
    <row r="1887" spans="22:38" x14ac:dyDescent="0.35">
      <c r="V1887" s="35" t="s">
        <v>3457</v>
      </c>
      <c r="W1887" s="35">
        <v>320</v>
      </c>
      <c r="AJ1887" s="34" t="s">
        <v>4917</v>
      </c>
      <c r="AK1887" s="32">
        <v>393931.81</v>
      </c>
      <c r="AL1887"/>
    </row>
    <row r="1888" spans="22:38" x14ac:dyDescent="0.35">
      <c r="V1888" s="35" t="s">
        <v>4030</v>
      </c>
      <c r="W1888" s="35">
        <v>35</v>
      </c>
      <c r="AJ1888" s="34" t="s">
        <v>5234</v>
      </c>
      <c r="AK1888" s="32">
        <v>1193399.08</v>
      </c>
      <c r="AL1888"/>
    </row>
    <row r="1889" spans="22:38" x14ac:dyDescent="0.35">
      <c r="V1889" s="35" t="s">
        <v>1929</v>
      </c>
      <c r="W1889" s="35">
        <v>298</v>
      </c>
      <c r="AJ1889" s="34" t="s">
        <v>5594</v>
      </c>
      <c r="AK1889" s="32">
        <v>145296.95999999999</v>
      </c>
      <c r="AL1889"/>
    </row>
    <row r="1890" spans="22:38" x14ac:dyDescent="0.35">
      <c r="V1890" s="35" t="s">
        <v>400</v>
      </c>
      <c r="W1890" s="35">
        <v>165</v>
      </c>
      <c r="AJ1890" s="34" t="s">
        <v>5933</v>
      </c>
      <c r="AK1890" s="32">
        <v>486352.32</v>
      </c>
      <c r="AL1890"/>
    </row>
    <row r="1891" spans="22:38" x14ac:dyDescent="0.35">
      <c r="V1891" s="35" t="s">
        <v>4059</v>
      </c>
      <c r="W1891" s="35">
        <v>200</v>
      </c>
      <c r="AJ1891" s="34" t="s">
        <v>5397</v>
      </c>
      <c r="AK1891" s="32">
        <v>864682.35</v>
      </c>
      <c r="AL1891"/>
    </row>
    <row r="1892" spans="22:38" x14ac:dyDescent="0.35">
      <c r="V1892" s="35" t="s">
        <v>466</v>
      </c>
      <c r="W1892" s="35">
        <v>319</v>
      </c>
      <c r="AJ1892" s="34" t="s">
        <v>5818</v>
      </c>
      <c r="AK1892" s="32">
        <v>613879.80000000005</v>
      </c>
      <c r="AL1892"/>
    </row>
    <row r="1893" spans="22:38" x14ac:dyDescent="0.35">
      <c r="V1893" s="35" t="s">
        <v>2468</v>
      </c>
      <c r="W1893" s="35">
        <v>143</v>
      </c>
      <c r="AJ1893" s="34" t="s">
        <v>5569</v>
      </c>
      <c r="AK1893" s="32">
        <v>1624755.56</v>
      </c>
      <c r="AL1893"/>
    </row>
    <row r="1894" spans="22:38" x14ac:dyDescent="0.35">
      <c r="V1894" s="35" t="s">
        <v>3174</v>
      </c>
      <c r="W1894" s="35">
        <v>302</v>
      </c>
      <c r="AJ1894" s="34" t="s">
        <v>6213</v>
      </c>
      <c r="AK1894" s="32">
        <v>957846.96</v>
      </c>
      <c r="AL1894"/>
    </row>
    <row r="1895" spans="22:38" x14ac:dyDescent="0.35">
      <c r="V1895" s="35" t="s">
        <v>3154</v>
      </c>
      <c r="W1895" s="35">
        <v>355</v>
      </c>
      <c r="AJ1895" s="34" t="s">
        <v>6179</v>
      </c>
      <c r="AK1895" s="32">
        <v>430076.16000000003</v>
      </c>
      <c r="AL1895"/>
    </row>
    <row r="1896" spans="22:38" x14ac:dyDescent="0.35">
      <c r="V1896" s="35" t="s">
        <v>3806</v>
      </c>
      <c r="W1896" s="35">
        <v>265</v>
      </c>
      <c r="AJ1896" s="34" t="s">
        <v>6159</v>
      </c>
      <c r="AK1896" s="32">
        <v>219611.19999999998</v>
      </c>
      <c r="AL1896"/>
    </row>
    <row r="1897" spans="22:38" x14ac:dyDescent="0.35">
      <c r="V1897" s="35" t="s">
        <v>2453</v>
      </c>
      <c r="W1897" s="35">
        <v>376</v>
      </c>
      <c r="AJ1897" s="34" t="s">
        <v>5592</v>
      </c>
      <c r="AK1897" s="32">
        <v>1604909.9899999998</v>
      </c>
      <c r="AL1897"/>
    </row>
    <row r="1898" spans="22:38" x14ac:dyDescent="0.35">
      <c r="V1898" s="35" t="s">
        <v>3627</v>
      </c>
      <c r="W1898" s="35">
        <v>112</v>
      </c>
      <c r="AJ1898" s="34" t="s">
        <v>4700</v>
      </c>
      <c r="AK1898" s="32">
        <v>1532119.5</v>
      </c>
      <c r="AL1898"/>
    </row>
    <row r="1899" spans="22:38" x14ac:dyDescent="0.35">
      <c r="V1899" s="35" t="s">
        <v>2089</v>
      </c>
      <c r="W1899" s="35">
        <v>112</v>
      </c>
      <c r="AJ1899" s="34" t="s">
        <v>4766</v>
      </c>
      <c r="AK1899" s="32">
        <v>792568.8</v>
      </c>
      <c r="AL1899"/>
    </row>
    <row r="1900" spans="22:38" x14ac:dyDescent="0.35">
      <c r="V1900" s="35" t="s">
        <v>3657</v>
      </c>
      <c r="W1900" s="35">
        <v>5</v>
      </c>
      <c r="AJ1900" s="34" t="s">
        <v>5744</v>
      </c>
      <c r="AK1900" s="32">
        <v>1202571.6900000002</v>
      </c>
      <c r="AL1900"/>
    </row>
    <row r="1901" spans="22:38" x14ac:dyDescent="0.35">
      <c r="V1901" s="35" t="s">
        <v>2150</v>
      </c>
      <c r="W1901" s="35">
        <v>333</v>
      </c>
      <c r="AJ1901" s="34" t="s">
        <v>5978</v>
      </c>
      <c r="AK1901" s="32">
        <v>644352.80000000005</v>
      </c>
      <c r="AL1901"/>
    </row>
    <row r="1902" spans="22:38" x14ac:dyDescent="0.35">
      <c r="V1902" s="35" t="s">
        <v>2851</v>
      </c>
      <c r="W1902" s="35">
        <v>102</v>
      </c>
      <c r="AJ1902" s="34" t="s">
        <v>5178</v>
      </c>
      <c r="AK1902" s="32">
        <v>15725.08</v>
      </c>
      <c r="AL1902"/>
    </row>
    <row r="1903" spans="22:38" x14ac:dyDescent="0.35">
      <c r="V1903" s="35" t="s">
        <v>3304</v>
      </c>
      <c r="W1903" s="35">
        <v>78</v>
      </c>
      <c r="AJ1903" s="34" t="s">
        <v>4893</v>
      </c>
      <c r="AK1903" s="32">
        <v>865925.2</v>
      </c>
      <c r="AL1903"/>
    </row>
    <row r="1904" spans="22:38" x14ac:dyDescent="0.35">
      <c r="V1904" s="35" t="s">
        <v>3990</v>
      </c>
      <c r="W1904" s="35">
        <v>369</v>
      </c>
      <c r="AJ1904" s="34" t="s">
        <v>6273</v>
      </c>
      <c r="AK1904" s="32">
        <v>1218437.0900000001</v>
      </c>
      <c r="AL1904"/>
    </row>
    <row r="1905" spans="22:38" x14ac:dyDescent="0.35">
      <c r="V1905" s="35" t="s">
        <v>156</v>
      </c>
      <c r="W1905" s="35">
        <v>342</v>
      </c>
      <c r="AJ1905" s="34" t="s">
        <v>5902</v>
      </c>
      <c r="AK1905" s="32">
        <v>389119.38</v>
      </c>
      <c r="AL1905"/>
    </row>
    <row r="1906" spans="22:38" x14ac:dyDescent="0.35">
      <c r="V1906" s="35" t="s">
        <v>272</v>
      </c>
      <c r="W1906" s="35">
        <v>341</v>
      </c>
      <c r="AJ1906" s="34" t="s">
        <v>6221</v>
      </c>
      <c r="AK1906" s="32">
        <v>792099.81</v>
      </c>
      <c r="AL1906"/>
    </row>
    <row r="1907" spans="22:38" x14ac:dyDescent="0.35">
      <c r="V1907" s="35" t="s">
        <v>642</v>
      </c>
      <c r="W1907" s="35">
        <v>300</v>
      </c>
      <c r="AJ1907" s="34" t="s">
        <v>4710</v>
      </c>
      <c r="AK1907" s="32">
        <v>2056951.51</v>
      </c>
      <c r="AL1907"/>
    </row>
    <row r="1908" spans="22:38" x14ac:dyDescent="0.35">
      <c r="V1908" s="35" t="s">
        <v>2617</v>
      </c>
      <c r="W1908" s="35">
        <v>476</v>
      </c>
      <c r="AJ1908" s="34" t="s">
        <v>6174</v>
      </c>
      <c r="AK1908" s="32">
        <v>262367.5</v>
      </c>
      <c r="AL1908"/>
    </row>
    <row r="1909" spans="22:38" x14ac:dyDescent="0.35">
      <c r="V1909" s="35" t="s">
        <v>3998</v>
      </c>
      <c r="W1909" s="35">
        <v>304</v>
      </c>
      <c r="AJ1909" s="34" t="s">
        <v>4488</v>
      </c>
      <c r="AK1909" s="32">
        <v>426368.16</v>
      </c>
      <c r="AL1909"/>
    </row>
    <row r="1910" spans="22:38" x14ac:dyDescent="0.35">
      <c r="V1910" s="35" t="s">
        <v>928</v>
      </c>
      <c r="W1910" s="35">
        <v>139</v>
      </c>
      <c r="AJ1910" s="34" t="s">
        <v>4431</v>
      </c>
      <c r="AK1910" s="32">
        <v>1931376.8399999999</v>
      </c>
      <c r="AL1910"/>
    </row>
    <row r="1911" spans="22:38" x14ac:dyDescent="0.35">
      <c r="V1911" s="35" t="s">
        <v>83</v>
      </c>
      <c r="W1911" s="35">
        <v>56</v>
      </c>
      <c r="AJ1911" s="34" t="s">
        <v>4542</v>
      </c>
      <c r="AK1911" s="32">
        <v>17154.989999999998</v>
      </c>
      <c r="AL1911"/>
    </row>
    <row r="1912" spans="22:38" x14ac:dyDescent="0.35">
      <c r="V1912" s="35" t="s">
        <v>614</v>
      </c>
      <c r="W1912" s="35">
        <v>498</v>
      </c>
      <c r="AJ1912" s="34" t="s">
        <v>4484</v>
      </c>
      <c r="AK1912" s="32">
        <v>1974284.7600000002</v>
      </c>
      <c r="AL1912"/>
    </row>
    <row r="1913" spans="22:38" x14ac:dyDescent="0.35">
      <c r="V1913" s="35" t="s">
        <v>411</v>
      </c>
      <c r="W1913" s="35">
        <v>55</v>
      </c>
      <c r="AJ1913" s="34" t="s">
        <v>6010</v>
      </c>
      <c r="AK1913" s="32">
        <v>95249.279999999999</v>
      </c>
      <c r="AL1913"/>
    </row>
    <row r="1914" spans="22:38" x14ac:dyDescent="0.35">
      <c r="V1914" s="35" t="s">
        <v>3744</v>
      </c>
      <c r="W1914" s="35">
        <v>66</v>
      </c>
      <c r="AJ1914" s="34" t="s">
        <v>4677</v>
      </c>
      <c r="AK1914" s="32">
        <v>1135434.1700000002</v>
      </c>
      <c r="AL1914"/>
    </row>
    <row r="1915" spans="22:38" x14ac:dyDescent="0.35">
      <c r="V1915" s="35" t="s">
        <v>1934</v>
      </c>
      <c r="W1915" s="35">
        <v>331</v>
      </c>
      <c r="AJ1915" s="34" t="s">
        <v>4694</v>
      </c>
      <c r="AK1915" s="32">
        <v>999735.48</v>
      </c>
      <c r="AL1915"/>
    </row>
    <row r="1916" spans="22:38" x14ac:dyDescent="0.35">
      <c r="V1916" s="35" t="s">
        <v>3151</v>
      </c>
      <c r="W1916" s="35">
        <v>191</v>
      </c>
      <c r="AJ1916" s="34" t="s">
        <v>5073</v>
      </c>
      <c r="AK1916" s="32">
        <v>2872087.2</v>
      </c>
      <c r="AL1916"/>
    </row>
    <row r="1917" spans="22:38" x14ac:dyDescent="0.35">
      <c r="V1917" s="35" t="s">
        <v>191</v>
      </c>
      <c r="W1917" s="35">
        <v>201</v>
      </c>
      <c r="AJ1917" s="34" t="s">
        <v>6097</v>
      </c>
      <c r="AK1917" s="32">
        <v>169012.36</v>
      </c>
      <c r="AL1917"/>
    </row>
    <row r="1918" spans="22:38" x14ac:dyDescent="0.35">
      <c r="V1918" s="35" t="s">
        <v>870</v>
      </c>
      <c r="W1918" s="35">
        <v>133</v>
      </c>
      <c r="AJ1918" s="34" t="s">
        <v>6166</v>
      </c>
      <c r="AK1918" s="32">
        <v>1733152.3599999999</v>
      </c>
      <c r="AL1918"/>
    </row>
    <row r="1919" spans="22:38" x14ac:dyDescent="0.35">
      <c r="V1919" s="35" t="s">
        <v>914</v>
      </c>
      <c r="W1919" s="35">
        <v>294</v>
      </c>
      <c r="AJ1919" s="34" t="s">
        <v>5344</v>
      </c>
      <c r="AK1919" s="32">
        <v>313970.94</v>
      </c>
      <c r="AL1919"/>
    </row>
    <row r="1920" spans="22:38" x14ac:dyDescent="0.35">
      <c r="V1920" s="35" t="s">
        <v>4265</v>
      </c>
      <c r="W1920" s="35">
        <v>393</v>
      </c>
      <c r="AJ1920" s="34" t="s">
        <v>5054</v>
      </c>
      <c r="AK1920" s="32">
        <v>3375574.29</v>
      </c>
      <c r="AL1920"/>
    </row>
    <row r="1921" spans="22:38" x14ac:dyDescent="0.35">
      <c r="V1921" s="35" t="s">
        <v>2004</v>
      </c>
      <c r="W1921" s="35">
        <v>393</v>
      </c>
      <c r="AJ1921" s="34" t="s">
        <v>4372</v>
      </c>
      <c r="AK1921" s="32">
        <v>1772578059.4200008</v>
      </c>
      <c r="AL1921"/>
    </row>
    <row r="1922" spans="22:38" x14ac:dyDescent="0.35">
      <c r="V1922" s="35" t="s">
        <v>1450</v>
      </c>
      <c r="W1922" s="35">
        <v>470</v>
      </c>
      <c r="AJ1922"/>
      <c r="AK1922"/>
    </row>
    <row r="1923" spans="22:38" x14ac:dyDescent="0.35">
      <c r="V1923" s="35" t="s">
        <v>1179</v>
      </c>
      <c r="W1923" s="35">
        <v>88</v>
      </c>
      <c r="AJ1923"/>
      <c r="AK1923"/>
    </row>
    <row r="1924" spans="22:38" x14ac:dyDescent="0.35">
      <c r="V1924" s="35" t="s">
        <v>64</v>
      </c>
      <c r="W1924" s="35">
        <v>232</v>
      </c>
      <c r="AJ1924"/>
      <c r="AK1924"/>
    </row>
    <row r="1925" spans="22:38" x14ac:dyDescent="0.35">
      <c r="V1925" s="35" t="s">
        <v>201</v>
      </c>
      <c r="W1925" s="35">
        <v>256</v>
      </c>
      <c r="AJ1925"/>
      <c r="AK1925"/>
    </row>
    <row r="1926" spans="22:38" x14ac:dyDescent="0.35">
      <c r="V1926" s="35" t="s">
        <v>3260</v>
      </c>
      <c r="W1926" s="35">
        <v>14</v>
      </c>
      <c r="AJ1926"/>
      <c r="AK1926"/>
    </row>
    <row r="1927" spans="22:38" x14ac:dyDescent="0.35">
      <c r="V1927" s="35" t="s">
        <v>2407</v>
      </c>
      <c r="W1927" s="35">
        <v>244</v>
      </c>
      <c r="AJ1927"/>
      <c r="AK1927"/>
    </row>
    <row r="1928" spans="22:38" x14ac:dyDescent="0.35">
      <c r="V1928" s="35" t="s">
        <v>2125</v>
      </c>
      <c r="W1928" s="35">
        <v>419</v>
      </c>
      <c r="AJ1928"/>
      <c r="AK1928"/>
    </row>
    <row r="1929" spans="22:38" x14ac:dyDescent="0.35">
      <c r="V1929" s="35" t="s">
        <v>2840</v>
      </c>
      <c r="W1929" s="35">
        <v>267</v>
      </c>
      <c r="AJ1929"/>
      <c r="AK1929"/>
    </row>
    <row r="1930" spans="22:38" x14ac:dyDescent="0.35">
      <c r="V1930" s="35" t="s">
        <v>1938</v>
      </c>
      <c r="W1930" s="35">
        <v>223</v>
      </c>
      <c r="AJ1930"/>
      <c r="AK1930"/>
    </row>
    <row r="1931" spans="22:38" x14ac:dyDescent="0.35">
      <c r="V1931" s="35" t="s">
        <v>1983</v>
      </c>
      <c r="W1931" s="35">
        <v>147</v>
      </c>
      <c r="AJ1931"/>
      <c r="AK1931"/>
    </row>
    <row r="1932" spans="22:38" x14ac:dyDescent="0.35">
      <c r="V1932" s="35" t="s">
        <v>1968</v>
      </c>
      <c r="W1932" s="35">
        <v>194</v>
      </c>
      <c r="AJ1932"/>
      <c r="AK1932"/>
    </row>
    <row r="1933" spans="22:38" x14ac:dyDescent="0.35">
      <c r="V1933" s="35" t="s">
        <v>2346</v>
      </c>
      <c r="W1933" s="35">
        <v>96</v>
      </c>
      <c r="AJ1933"/>
      <c r="AK1933"/>
    </row>
    <row r="1934" spans="22:38" x14ac:dyDescent="0.35">
      <c r="V1934" s="35" t="s">
        <v>1776</v>
      </c>
      <c r="W1934" s="35">
        <v>143</v>
      </c>
      <c r="AJ1934"/>
      <c r="AK1934"/>
    </row>
    <row r="1935" spans="22:38" x14ac:dyDescent="0.35">
      <c r="V1935" s="35" t="s">
        <v>2313</v>
      </c>
      <c r="W1935" s="35">
        <v>397</v>
      </c>
      <c r="AJ1935"/>
      <c r="AK1935"/>
    </row>
    <row r="1936" spans="22:38" x14ac:dyDescent="0.35">
      <c r="V1936" s="35" t="s">
        <v>3595</v>
      </c>
      <c r="W1936" s="35">
        <v>210</v>
      </c>
      <c r="AJ1936"/>
      <c r="AK1936"/>
    </row>
    <row r="1937" spans="22:37" x14ac:dyDescent="0.35">
      <c r="V1937" s="35" t="s">
        <v>719</v>
      </c>
      <c r="W1937" s="35">
        <v>460</v>
      </c>
      <c r="AJ1937"/>
      <c r="AK1937"/>
    </row>
    <row r="1938" spans="22:37" x14ac:dyDescent="0.35">
      <c r="V1938" s="35" t="s">
        <v>1189</v>
      </c>
      <c r="W1938" s="35">
        <v>212</v>
      </c>
      <c r="AJ1938"/>
      <c r="AK1938"/>
    </row>
    <row r="1939" spans="22:37" x14ac:dyDescent="0.35">
      <c r="V1939" s="35" t="s">
        <v>3916</v>
      </c>
      <c r="W1939" s="35">
        <v>96</v>
      </c>
      <c r="AJ1939"/>
      <c r="AK1939"/>
    </row>
    <row r="1940" spans="22:37" x14ac:dyDescent="0.35">
      <c r="V1940" s="35" t="s">
        <v>1070</v>
      </c>
      <c r="W1940" s="35">
        <v>413</v>
      </c>
      <c r="AJ1940"/>
      <c r="AK1940"/>
    </row>
    <row r="1941" spans="22:37" x14ac:dyDescent="0.35">
      <c r="V1941" s="35" t="s">
        <v>4161</v>
      </c>
      <c r="W1941" s="35">
        <v>336</v>
      </c>
      <c r="AJ1941"/>
      <c r="AK1941"/>
    </row>
    <row r="1942" spans="22:37" x14ac:dyDescent="0.35">
      <c r="V1942" s="35" t="s">
        <v>396</v>
      </c>
      <c r="W1942" s="35">
        <v>10</v>
      </c>
      <c r="AJ1942"/>
      <c r="AK1942"/>
    </row>
    <row r="1943" spans="22:37" x14ac:dyDescent="0.35">
      <c r="V1943" s="35" t="s">
        <v>2155</v>
      </c>
      <c r="W1943" s="35">
        <v>139</v>
      </c>
      <c r="AJ1943"/>
      <c r="AK1943"/>
    </row>
    <row r="1944" spans="22:37" x14ac:dyDescent="0.35">
      <c r="V1944" s="35" t="s">
        <v>2352</v>
      </c>
      <c r="W1944" s="35">
        <v>155</v>
      </c>
      <c r="AJ1944"/>
      <c r="AK1944"/>
    </row>
    <row r="1945" spans="22:37" x14ac:dyDescent="0.35">
      <c r="V1945" s="35" t="s">
        <v>3461</v>
      </c>
      <c r="W1945" s="35">
        <v>87</v>
      </c>
      <c r="AJ1945"/>
      <c r="AK1945"/>
    </row>
    <row r="1946" spans="22:37" x14ac:dyDescent="0.35">
      <c r="V1946" s="35" t="s">
        <v>56</v>
      </c>
      <c r="W1946" s="35">
        <v>435</v>
      </c>
      <c r="AJ1946"/>
      <c r="AK1946"/>
    </row>
    <row r="1947" spans="22:37" x14ac:dyDescent="0.35">
      <c r="V1947" s="35" t="s">
        <v>4269</v>
      </c>
      <c r="W1947" s="35">
        <v>365</v>
      </c>
      <c r="AJ1947"/>
      <c r="AK1947"/>
    </row>
    <row r="1948" spans="22:37" x14ac:dyDescent="0.35">
      <c r="V1948" s="35" t="s">
        <v>3088</v>
      </c>
      <c r="W1948" s="35">
        <v>65</v>
      </c>
      <c r="AJ1948"/>
      <c r="AK1948"/>
    </row>
    <row r="1949" spans="22:37" x14ac:dyDescent="0.35">
      <c r="V1949" s="35" t="s">
        <v>3352</v>
      </c>
      <c r="W1949" s="35">
        <v>463</v>
      </c>
      <c r="AJ1949"/>
      <c r="AK1949"/>
    </row>
    <row r="1950" spans="22:37" x14ac:dyDescent="0.35">
      <c r="V1950" s="35" t="s">
        <v>2171</v>
      </c>
      <c r="W1950" s="35">
        <v>413</v>
      </c>
      <c r="AJ1950"/>
      <c r="AK1950"/>
    </row>
    <row r="1951" spans="22:37" x14ac:dyDescent="0.35">
      <c r="V1951" s="35" t="s">
        <v>2025</v>
      </c>
      <c r="W1951" s="35">
        <v>100</v>
      </c>
      <c r="AJ1951"/>
      <c r="AK1951"/>
    </row>
    <row r="1952" spans="22:37" x14ac:dyDescent="0.35">
      <c r="V1952" s="35" t="s">
        <v>1865</v>
      </c>
      <c r="W1952" s="35">
        <v>466</v>
      </c>
      <c r="AJ1952"/>
      <c r="AK1952"/>
    </row>
    <row r="1953" spans="22:37" x14ac:dyDescent="0.35">
      <c r="V1953" s="35" t="s">
        <v>3715</v>
      </c>
      <c r="W1953" s="35">
        <v>370</v>
      </c>
      <c r="AJ1953"/>
      <c r="AK1953"/>
    </row>
    <row r="1954" spans="22:37" x14ac:dyDescent="0.35">
      <c r="V1954" s="35" t="s">
        <v>3024</v>
      </c>
      <c r="W1954" s="35">
        <v>250</v>
      </c>
      <c r="AJ1954"/>
      <c r="AK1954"/>
    </row>
    <row r="1955" spans="22:37" x14ac:dyDescent="0.35">
      <c r="V1955" s="35" t="s">
        <v>2284</v>
      </c>
      <c r="W1955" s="35">
        <v>373</v>
      </c>
      <c r="AJ1955"/>
      <c r="AK1955"/>
    </row>
    <row r="1956" spans="22:37" x14ac:dyDescent="0.35">
      <c r="V1956" s="35" t="s">
        <v>1349</v>
      </c>
      <c r="W1956" s="35">
        <v>45</v>
      </c>
      <c r="AJ1956"/>
      <c r="AK1956"/>
    </row>
    <row r="1957" spans="22:37" x14ac:dyDescent="0.35">
      <c r="V1957" s="35" t="s">
        <v>1212</v>
      </c>
      <c r="W1957" s="35">
        <v>40</v>
      </c>
      <c r="AJ1957"/>
      <c r="AK1957"/>
    </row>
    <row r="1958" spans="22:37" x14ac:dyDescent="0.35">
      <c r="V1958" s="35" t="s">
        <v>3387</v>
      </c>
      <c r="W1958" s="35">
        <v>156</v>
      </c>
      <c r="AJ1958"/>
      <c r="AK1958"/>
    </row>
    <row r="1959" spans="22:37" x14ac:dyDescent="0.35">
      <c r="V1959" s="35" t="s">
        <v>1347</v>
      </c>
      <c r="W1959" s="35">
        <v>443</v>
      </c>
      <c r="AJ1959"/>
      <c r="AK1959"/>
    </row>
    <row r="1960" spans="22:37" x14ac:dyDescent="0.35">
      <c r="V1960" s="35" t="s">
        <v>1317</v>
      </c>
      <c r="W1960" s="35">
        <v>78</v>
      </c>
      <c r="AJ1960"/>
      <c r="AK1960"/>
    </row>
    <row r="1961" spans="22:37" x14ac:dyDescent="0.35">
      <c r="V1961" s="35" t="s">
        <v>4306</v>
      </c>
      <c r="W1961" s="35">
        <v>102</v>
      </c>
      <c r="AJ1961"/>
      <c r="AK1961"/>
    </row>
    <row r="1962" spans="22:37" x14ac:dyDescent="0.35">
      <c r="V1962" s="35" t="s">
        <v>977</v>
      </c>
      <c r="W1962" s="35">
        <v>152</v>
      </c>
      <c r="AJ1962"/>
      <c r="AK1962"/>
    </row>
    <row r="1963" spans="22:37" x14ac:dyDescent="0.35">
      <c r="V1963" s="35" t="s">
        <v>1014</v>
      </c>
      <c r="W1963" s="35">
        <v>195</v>
      </c>
      <c r="AJ1963"/>
      <c r="AK1963"/>
    </row>
    <row r="1964" spans="22:37" x14ac:dyDescent="0.35">
      <c r="V1964" s="35" t="s">
        <v>408</v>
      </c>
      <c r="W1964" s="35">
        <v>48</v>
      </c>
      <c r="AJ1964"/>
      <c r="AK1964"/>
    </row>
    <row r="1965" spans="22:37" x14ac:dyDescent="0.35">
      <c r="V1965" s="35" t="s">
        <v>1504</v>
      </c>
      <c r="W1965" s="35">
        <v>454</v>
      </c>
      <c r="AJ1965"/>
      <c r="AK1965"/>
    </row>
    <row r="1966" spans="22:37" x14ac:dyDescent="0.35">
      <c r="V1966" s="35" t="s">
        <v>4042</v>
      </c>
      <c r="W1966" s="35">
        <v>417</v>
      </c>
      <c r="AJ1966"/>
      <c r="AK1966"/>
    </row>
    <row r="1967" spans="22:37" x14ac:dyDescent="0.35">
      <c r="V1967" s="35" t="s">
        <v>1675</v>
      </c>
      <c r="W1967" s="35">
        <v>407</v>
      </c>
      <c r="AJ1967"/>
      <c r="AK1967"/>
    </row>
    <row r="1968" spans="22:37" x14ac:dyDescent="0.35">
      <c r="V1968" s="35" t="s">
        <v>4300</v>
      </c>
      <c r="W1968" s="35">
        <v>68</v>
      </c>
      <c r="AJ1968"/>
      <c r="AK1968"/>
    </row>
    <row r="1969" spans="22:37" x14ac:dyDescent="0.35">
      <c r="V1969" s="35" t="s">
        <v>660</v>
      </c>
      <c r="W1969" s="35">
        <v>300</v>
      </c>
      <c r="AJ1969"/>
      <c r="AK1969"/>
    </row>
    <row r="1970" spans="22:37" x14ac:dyDescent="0.35">
      <c r="V1970" s="35" t="s">
        <v>84</v>
      </c>
      <c r="W1970" s="35">
        <v>270</v>
      </c>
      <c r="AJ1970"/>
      <c r="AK1970"/>
    </row>
    <row r="1971" spans="22:37" x14ac:dyDescent="0.35">
      <c r="V1971" s="35" t="s">
        <v>63</v>
      </c>
      <c r="W1971" s="35">
        <v>43</v>
      </c>
      <c r="AJ1971"/>
      <c r="AK1971"/>
    </row>
    <row r="1972" spans="22:37" x14ac:dyDescent="0.35">
      <c r="V1972" s="35" t="s">
        <v>4219</v>
      </c>
      <c r="W1972" s="35">
        <v>280</v>
      </c>
      <c r="AJ1972"/>
      <c r="AK1972"/>
    </row>
    <row r="1973" spans="22:37" x14ac:dyDescent="0.35">
      <c r="V1973" s="35" t="s">
        <v>3220</v>
      </c>
      <c r="W1973" s="35">
        <v>368</v>
      </c>
      <c r="AJ1973"/>
      <c r="AK1973"/>
    </row>
    <row r="1974" spans="22:37" x14ac:dyDescent="0.35">
      <c r="V1974" s="35" t="s">
        <v>1676</v>
      </c>
      <c r="W1974" s="35">
        <v>182</v>
      </c>
      <c r="AJ1974"/>
      <c r="AK1974"/>
    </row>
    <row r="1975" spans="22:37" x14ac:dyDescent="0.35">
      <c r="V1975" s="35" t="s">
        <v>3347</v>
      </c>
      <c r="W1975" s="35">
        <v>247</v>
      </c>
      <c r="AJ1975"/>
      <c r="AK1975"/>
    </row>
    <row r="1976" spans="22:37" x14ac:dyDescent="0.35">
      <c r="V1976" s="35" t="s">
        <v>158</v>
      </c>
      <c r="W1976" s="35">
        <v>98</v>
      </c>
      <c r="AJ1976"/>
      <c r="AK1976"/>
    </row>
    <row r="1977" spans="22:37" x14ac:dyDescent="0.35">
      <c r="V1977" s="35" t="s">
        <v>2598</v>
      </c>
      <c r="W1977" s="35">
        <v>294</v>
      </c>
      <c r="AJ1977"/>
      <c r="AK1977"/>
    </row>
    <row r="1978" spans="22:37" x14ac:dyDescent="0.35">
      <c r="V1978" s="35" t="s">
        <v>2345</v>
      </c>
      <c r="W1978" s="35">
        <v>80</v>
      </c>
      <c r="AJ1978"/>
      <c r="AK1978"/>
    </row>
    <row r="1979" spans="22:37" x14ac:dyDescent="0.35">
      <c r="V1979" s="35" t="s">
        <v>1475</v>
      </c>
      <c r="W1979" s="35">
        <v>76</v>
      </c>
      <c r="AJ1979"/>
      <c r="AK1979"/>
    </row>
    <row r="1980" spans="22:37" x14ac:dyDescent="0.35">
      <c r="V1980" s="35" t="s">
        <v>2754</v>
      </c>
      <c r="W1980" s="35">
        <v>236</v>
      </c>
      <c r="AJ1980"/>
      <c r="AK1980"/>
    </row>
    <row r="1981" spans="22:37" x14ac:dyDescent="0.35">
      <c r="V1981" s="35" t="s">
        <v>592</v>
      </c>
      <c r="W1981" s="35">
        <v>422</v>
      </c>
      <c r="AJ1981"/>
      <c r="AK1981"/>
    </row>
    <row r="1982" spans="22:37" x14ac:dyDescent="0.35">
      <c r="V1982" s="35" t="s">
        <v>2192</v>
      </c>
      <c r="W1982" s="35">
        <v>81</v>
      </c>
      <c r="AJ1982"/>
      <c r="AK1982"/>
    </row>
    <row r="1983" spans="22:37" x14ac:dyDescent="0.35">
      <c r="V1983" s="35" t="s">
        <v>406</v>
      </c>
      <c r="W1983" s="35">
        <v>20</v>
      </c>
      <c r="AJ1983"/>
      <c r="AK1983"/>
    </row>
    <row r="1984" spans="22:37" x14ac:dyDescent="0.35">
      <c r="V1984" s="35" t="s">
        <v>2334</v>
      </c>
      <c r="W1984" s="35">
        <v>443</v>
      </c>
      <c r="AJ1984"/>
      <c r="AK1984"/>
    </row>
    <row r="1985" spans="22:37" x14ac:dyDescent="0.35">
      <c r="V1985" s="35" t="s">
        <v>452</v>
      </c>
      <c r="W1985" s="35">
        <v>229</v>
      </c>
      <c r="AJ1985"/>
      <c r="AK1985"/>
    </row>
    <row r="1986" spans="22:37" x14ac:dyDescent="0.35">
      <c r="V1986" s="35" t="s">
        <v>2856</v>
      </c>
      <c r="W1986" s="35">
        <v>199</v>
      </c>
      <c r="AJ1986"/>
      <c r="AK1986"/>
    </row>
    <row r="1987" spans="22:37" x14ac:dyDescent="0.35">
      <c r="V1987" s="35" t="s">
        <v>4207</v>
      </c>
      <c r="W1987" s="35">
        <v>263</v>
      </c>
      <c r="AJ1987"/>
      <c r="AK1987"/>
    </row>
    <row r="1988" spans="22:37" x14ac:dyDescent="0.35">
      <c r="V1988" s="35" t="s">
        <v>3866</v>
      </c>
      <c r="W1988" s="35">
        <v>118</v>
      </c>
      <c r="AJ1988"/>
      <c r="AK1988"/>
    </row>
    <row r="1989" spans="22:37" x14ac:dyDescent="0.35">
      <c r="V1989" s="35" t="s">
        <v>2680</v>
      </c>
      <c r="W1989" s="35">
        <v>50</v>
      </c>
      <c r="AJ1989"/>
      <c r="AK1989"/>
    </row>
    <row r="1990" spans="22:37" x14ac:dyDescent="0.35">
      <c r="V1990" s="35" t="s">
        <v>3323</v>
      </c>
      <c r="W1990" s="35">
        <v>25</v>
      </c>
      <c r="AJ1990"/>
      <c r="AK1990"/>
    </row>
    <row r="1991" spans="22:37" x14ac:dyDescent="0.35">
      <c r="V1991" s="35" t="s">
        <v>1749</v>
      </c>
      <c r="W1991" s="35">
        <v>78</v>
      </c>
      <c r="AJ1991"/>
      <c r="AK1991"/>
    </row>
    <row r="1992" spans="22:37" x14ac:dyDescent="0.35">
      <c r="V1992" s="35" t="s">
        <v>1181</v>
      </c>
      <c r="W1992" s="35">
        <v>190</v>
      </c>
      <c r="AJ1992"/>
      <c r="AK1992"/>
    </row>
    <row r="1993" spans="22:37" x14ac:dyDescent="0.35">
      <c r="V1993" s="35" t="s">
        <v>2408</v>
      </c>
      <c r="W1993" s="35">
        <v>310</v>
      </c>
      <c r="AJ1993"/>
      <c r="AK1993"/>
    </row>
    <row r="1994" spans="22:37" x14ac:dyDescent="0.35">
      <c r="V1994" s="35" t="s">
        <v>1492</v>
      </c>
      <c r="W1994" s="35">
        <v>52</v>
      </c>
      <c r="AJ1994"/>
      <c r="AK1994"/>
    </row>
    <row r="1995" spans="22:37" x14ac:dyDescent="0.35">
      <c r="V1995" s="35" t="s">
        <v>3157</v>
      </c>
      <c r="W1995" s="35">
        <v>258</v>
      </c>
      <c r="AJ1995"/>
      <c r="AK1995"/>
    </row>
    <row r="1996" spans="22:37" x14ac:dyDescent="0.35">
      <c r="V1996" s="35" t="s">
        <v>756</v>
      </c>
      <c r="W1996" s="35">
        <v>430</v>
      </c>
      <c r="AJ1996"/>
      <c r="AK1996"/>
    </row>
    <row r="1997" spans="22:37" x14ac:dyDescent="0.35">
      <c r="V1997" s="35" t="s">
        <v>2815</v>
      </c>
      <c r="W1997" s="35">
        <v>295</v>
      </c>
      <c r="AJ1997"/>
      <c r="AK1997"/>
    </row>
    <row r="1998" spans="22:37" x14ac:dyDescent="0.35">
      <c r="V1998" s="35" t="s">
        <v>3139</v>
      </c>
      <c r="W1998" s="35">
        <v>421</v>
      </c>
      <c r="AJ1998"/>
      <c r="AK1998"/>
    </row>
    <row r="1999" spans="22:37" x14ac:dyDescent="0.35">
      <c r="V1999" s="35" t="s">
        <v>828</v>
      </c>
      <c r="W1999" s="35">
        <v>195</v>
      </c>
      <c r="AJ1999"/>
      <c r="AK1999"/>
    </row>
    <row r="2000" spans="22:37" x14ac:dyDescent="0.35">
      <c r="V2000" s="35" t="s">
        <v>1760</v>
      </c>
      <c r="W2000" s="35">
        <v>208</v>
      </c>
      <c r="AJ2000"/>
      <c r="AK2000"/>
    </row>
    <row r="2001" spans="22:37" x14ac:dyDescent="0.35">
      <c r="V2001" s="35" t="s">
        <v>2818</v>
      </c>
      <c r="W2001" s="35">
        <v>66</v>
      </c>
      <c r="AJ2001"/>
      <c r="AK2001"/>
    </row>
    <row r="2002" spans="22:37" x14ac:dyDescent="0.35">
      <c r="V2002" s="35" t="s">
        <v>1935</v>
      </c>
      <c r="W2002" s="35">
        <v>465</v>
      </c>
      <c r="AJ2002"/>
      <c r="AK2002"/>
    </row>
    <row r="2003" spans="22:37" x14ac:dyDescent="0.35">
      <c r="V2003" s="35" t="s">
        <v>3163</v>
      </c>
      <c r="W2003" s="35">
        <v>11</v>
      </c>
      <c r="AJ2003"/>
      <c r="AK2003"/>
    </row>
    <row r="2004" spans="22:37" x14ac:dyDescent="0.35">
      <c r="V2004" s="35" t="s">
        <v>2665</v>
      </c>
      <c r="W2004" s="35">
        <v>480</v>
      </c>
      <c r="AJ2004"/>
      <c r="AK2004"/>
    </row>
    <row r="2005" spans="22:37" x14ac:dyDescent="0.35">
      <c r="V2005" s="35" t="s">
        <v>1621</v>
      </c>
      <c r="W2005" s="35">
        <v>105</v>
      </c>
      <c r="AJ2005"/>
      <c r="AK2005"/>
    </row>
    <row r="2006" spans="22:37" x14ac:dyDescent="0.35">
      <c r="V2006" s="35" t="s">
        <v>3978</v>
      </c>
      <c r="W2006" s="35">
        <v>51</v>
      </c>
      <c r="AJ2006"/>
      <c r="AK2006"/>
    </row>
    <row r="2007" spans="22:37" x14ac:dyDescent="0.35">
      <c r="V2007" s="35" t="s">
        <v>2927</v>
      </c>
      <c r="W2007" s="35">
        <v>104</v>
      </c>
      <c r="AJ2007"/>
      <c r="AK2007"/>
    </row>
    <row r="2008" spans="22:37" x14ac:dyDescent="0.35">
      <c r="V2008" s="35" t="s">
        <v>478</v>
      </c>
      <c r="W2008" s="35">
        <v>146</v>
      </c>
      <c r="AJ2008"/>
      <c r="AK2008"/>
    </row>
    <row r="2009" spans="22:37" x14ac:dyDescent="0.35">
      <c r="V2009" s="35" t="s">
        <v>1528</v>
      </c>
      <c r="W2009" s="35">
        <v>174</v>
      </c>
      <c r="AJ2009"/>
      <c r="AK2009"/>
    </row>
    <row r="2010" spans="22:37" x14ac:dyDescent="0.35">
      <c r="V2010" s="35" t="s">
        <v>1989</v>
      </c>
      <c r="W2010" s="35">
        <v>227</v>
      </c>
      <c r="AJ2010"/>
      <c r="AK2010"/>
    </row>
    <row r="2011" spans="22:37" x14ac:dyDescent="0.35">
      <c r="V2011" s="35" t="s">
        <v>2043</v>
      </c>
      <c r="W2011" s="35">
        <v>5</v>
      </c>
      <c r="AJ2011"/>
      <c r="AK2011"/>
    </row>
    <row r="2012" spans="22:37" x14ac:dyDescent="0.35">
      <c r="V2012" s="35" t="s">
        <v>162</v>
      </c>
      <c r="W2012" s="35">
        <v>228</v>
      </c>
      <c r="AJ2012"/>
      <c r="AK2012"/>
    </row>
    <row r="2013" spans="22:37" x14ac:dyDescent="0.35">
      <c r="V2013" s="35" t="s">
        <v>381</v>
      </c>
      <c r="W2013" s="35">
        <v>156</v>
      </c>
      <c r="AJ2013"/>
      <c r="AK2013"/>
    </row>
    <row r="2014" spans="22:37" x14ac:dyDescent="0.35">
      <c r="V2014" s="35" t="s">
        <v>3874</v>
      </c>
      <c r="W2014" s="35">
        <v>8</v>
      </c>
      <c r="AJ2014"/>
      <c r="AK2014"/>
    </row>
    <row r="2015" spans="22:37" x14ac:dyDescent="0.35">
      <c r="V2015" s="35" t="s">
        <v>3211</v>
      </c>
      <c r="W2015" s="35">
        <v>307</v>
      </c>
      <c r="AJ2015"/>
      <c r="AK2015"/>
    </row>
    <row r="2016" spans="22:37" x14ac:dyDescent="0.35">
      <c r="V2016" s="35" t="s">
        <v>4007</v>
      </c>
      <c r="W2016" s="35">
        <v>497</v>
      </c>
      <c r="AJ2016"/>
      <c r="AK2016"/>
    </row>
    <row r="2017" spans="22:37" x14ac:dyDescent="0.35">
      <c r="V2017" s="35" t="s">
        <v>3873</v>
      </c>
      <c r="W2017" s="35">
        <v>20</v>
      </c>
      <c r="AJ2017"/>
      <c r="AK2017"/>
    </row>
    <row r="2018" spans="22:37" x14ac:dyDescent="0.35">
      <c r="V2018" s="35" t="s">
        <v>2210</v>
      </c>
      <c r="W2018" s="35">
        <v>335</v>
      </c>
      <c r="AJ2018"/>
      <c r="AK2018"/>
    </row>
    <row r="2019" spans="22:37" x14ac:dyDescent="0.35">
      <c r="V2019" s="35" t="s">
        <v>1521</v>
      </c>
      <c r="W2019" s="35">
        <v>55</v>
      </c>
      <c r="AJ2019"/>
      <c r="AK2019"/>
    </row>
    <row r="2020" spans="22:37" x14ac:dyDescent="0.35">
      <c r="V2020" s="35" t="s">
        <v>1215</v>
      </c>
      <c r="W2020" s="35">
        <v>407</v>
      </c>
      <c r="AJ2020"/>
      <c r="AK2020"/>
    </row>
    <row r="2021" spans="22:37" x14ac:dyDescent="0.35">
      <c r="V2021" s="35" t="s">
        <v>2172</v>
      </c>
      <c r="W2021" s="35">
        <v>38</v>
      </c>
      <c r="AJ2021"/>
      <c r="AK2021"/>
    </row>
    <row r="2022" spans="22:37" x14ac:dyDescent="0.35">
      <c r="V2022" s="35" t="s">
        <v>3533</v>
      </c>
      <c r="W2022" s="35">
        <v>452</v>
      </c>
      <c r="AJ2022"/>
      <c r="AK2022"/>
    </row>
    <row r="2023" spans="22:37" x14ac:dyDescent="0.35">
      <c r="V2023" s="35" t="s">
        <v>3848</v>
      </c>
      <c r="W2023" s="35">
        <v>273</v>
      </c>
      <c r="AJ2023"/>
      <c r="AK2023"/>
    </row>
    <row r="2024" spans="22:37" x14ac:dyDescent="0.35">
      <c r="V2024" s="35" t="s">
        <v>1799</v>
      </c>
      <c r="W2024" s="35">
        <v>177</v>
      </c>
      <c r="AJ2024"/>
      <c r="AK2024"/>
    </row>
    <row r="2025" spans="22:37" x14ac:dyDescent="0.35">
      <c r="V2025" s="35" t="s">
        <v>721</v>
      </c>
      <c r="W2025" s="35">
        <v>491</v>
      </c>
      <c r="AJ2025"/>
      <c r="AK2025"/>
    </row>
    <row r="2026" spans="22:37" x14ac:dyDescent="0.35">
      <c r="V2026" s="35" t="s">
        <v>3034</v>
      </c>
      <c r="W2026" s="35">
        <v>287</v>
      </c>
      <c r="AJ2026"/>
      <c r="AK2026"/>
    </row>
    <row r="2027" spans="22:37" x14ac:dyDescent="0.35">
      <c r="V2027" s="35" t="s">
        <v>3382</v>
      </c>
      <c r="W2027" s="35">
        <v>241</v>
      </c>
      <c r="AJ2027"/>
      <c r="AK2027"/>
    </row>
    <row r="2028" spans="22:37" x14ac:dyDescent="0.35">
      <c r="V2028" s="35" t="s">
        <v>80</v>
      </c>
      <c r="W2028" s="35">
        <v>74</v>
      </c>
      <c r="AJ2028"/>
      <c r="AK2028"/>
    </row>
    <row r="2029" spans="22:37" x14ac:dyDescent="0.35">
      <c r="V2029" s="35" t="s">
        <v>3535</v>
      </c>
      <c r="W2029" s="35">
        <v>165</v>
      </c>
      <c r="AJ2029"/>
      <c r="AK2029"/>
    </row>
    <row r="2030" spans="22:37" x14ac:dyDescent="0.35">
      <c r="V2030" s="35" t="s">
        <v>2184</v>
      </c>
      <c r="W2030" s="35">
        <v>195</v>
      </c>
      <c r="AJ2030"/>
      <c r="AK2030"/>
    </row>
    <row r="2031" spans="22:37" x14ac:dyDescent="0.35">
      <c r="V2031" s="35" t="s">
        <v>1265</v>
      </c>
      <c r="W2031" s="35">
        <v>445</v>
      </c>
      <c r="AJ2031"/>
      <c r="AK2031"/>
    </row>
    <row r="2032" spans="22:37" x14ac:dyDescent="0.35">
      <c r="V2032" s="35" t="s">
        <v>1910</v>
      </c>
      <c r="W2032" s="35">
        <v>367</v>
      </c>
      <c r="AJ2032"/>
      <c r="AK2032"/>
    </row>
    <row r="2033" spans="22:37" x14ac:dyDescent="0.35">
      <c r="V2033" s="35" t="s">
        <v>2533</v>
      </c>
      <c r="W2033" s="35">
        <v>178</v>
      </c>
      <c r="AJ2033"/>
      <c r="AK2033"/>
    </row>
    <row r="2034" spans="22:37" x14ac:dyDescent="0.35">
      <c r="V2034" s="35" t="s">
        <v>2764</v>
      </c>
      <c r="W2034" s="35">
        <v>468</v>
      </c>
      <c r="AJ2034"/>
      <c r="AK2034"/>
    </row>
    <row r="2035" spans="22:37" x14ac:dyDescent="0.35">
      <c r="V2035" s="35" t="s">
        <v>3442</v>
      </c>
      <c r="W2035" s="35">
        <v>394</v>
      </c>
      <c r="AJ2035"/>
      <c r="AK2035"/>
    </row>
    <row r="2036" spans="22:37" x14ac:dyDescent="0.35">
      <c r="V2036" s="35" t="s">
        <v>3212</v>
      </c>
      <c r="W2036" s="35">
        <v>6</v>
      </c>
      <c r="AJ2036"/>
      <c r="AK2036"/>
    </row>
    <row r="2037" spans="22:37" x14ac:dyDescent="0.35">
      <c r="V2037" s="35" t="s">
        <v>2123</v>
      </c>
      <c r="W2037" s="35">
        <v>472</v>
      </c>
      <c r="AJ2037"/>
      <c r="AK2037"/>
    </row>
    <row r="2038" spans="22:37" x14ac:dyDescent="0.35">
      <c r="V2038" s="35" t="s">
        <v>280</v>
      </c>
      <c r="W2038" s="35">
        <v>258</v>
      </c>
      <c r="AJ2038"/>
      <c r="AK2038"/>
    </row>
    <row r="2039" spans="22:37" x14ac:dyDescent="0.35">
      <c r="V2039" s="35" t="s">
        <v>1223</v>
      </c>
      <c r="W2039" s="35">
        <v>478</v>
      </c>
      <c r="AJ2039"/>
      <c r="AK2039"/>
    </row>
    <row r="2040" spans="22:37" x14ac:dyDescent="0.35">
      <c r="V2040" s="35" t="s">
        <v>3091</v>
      </c>
      <c r="W2040" s="35">
        <v>225</v>
      </c>
      <c r="AJ2040"/>
      <c r="AK2040"/>
    </row>
    <row r="2041" spans="22:37" x14ac:dyDescent="0.35">
      <c r="V2041" s="35" t="s">
        <v>512</v>
      </c>
      <c r="W2041" s="35">
        <v>95</v>
      </c>
      <c r="AJ2041"/>
      <c r="AK2041"/>
    </row>
    <row r="2042" spans="22:37" x14ac:dyDescent="0.35">
      <c r="V2042" s="35" t="s">
        <v>961</v>
      </c>
      <c r="W2042" s="35">
        <v>492</v>
      </c>
      <c r="AJ2042"/>
      <c r="AK2042"/>
    </row>
    <row r="2043" spans="22:37" x14ac:dyDescent="0.35">
      <c r="V2043" s="35" t="s">
        <v>243</v>
      </c>
      <c r="W2043" s="35">
        <v>477</v>
      </c>
      <c r="AJ2043"/>
      <c r="AK2043"/>
    </row>
    <row r="2044" spans="22:37" x14ac:dyDescent="0.35">
      <c r="V2044" s="35" t="s">
        <v>1824</v>
      </c>
      <c r="W2044" s="35">
        <v>26</v>
      </c>
      <c r="AJ2044"/>
      <c r="AK2044"/>
    </row>
    <row r="2045" spans="22:37" x14ac:dyDescent="0.35">
      <c r="V2045" s="35" t="s">
        <v>2971</v>
      </c>
      <c r="W2045" s="35">
        <v>318</v>
      </c>
      <c r="AJ2045"/>
      <c r="AK2045"/>
    </row>
    <row r="2046" spans="22:37" x14ac:dyDescent="0.35">
      <c r="V2046" s="35" t="s">
        <v>1672</v>
      </c>
      <c r="W2046" s="35">
        <v>490</v>
      </c>
      <c r="AJ2046"/>
      <c r="AK2046"/>
    </row>
    <row r="2047" spans="22:37" x14ac:dyDescent="0.35">
      <c r="V2047" s="35" t="s">
        <v>2366</v>
      </c>
      <c r="W2047" s="35">
        <v>206</v>
      </c>
      <c r="AJ2047"/>
      <c r="AK2047"/>
    </row>
    <row r="2048" spans="22:37" x14ac:dyDescent="0.35">
      <c r="V2048" s="35" t="s">
        <v>3811</v>
      </c>
      <c r="W2048" s="35">
        <v>414</v>
      </c>
      <c r="AJ2048"/>
      <c r="AK2048"/>
    </row>
    <row r="2049" spans="22:37" x14ac:dyDescent="0.35">
      <c r="V2049" s="35" t="s">
        <v>3791</v>
      </c>
      <c r="W2049" s="35">
        <v>419</v>
      </c>
      <c r="AJ2049"/>
      <c r="AK2049"/>
    </row>
    <row r="2050" spans="22:37" x14ac:dyDescent="0.35">
      <c r="V2050" s="35" t="s">
        <v>2218</v>
      </c>
      <c r="W2050" s="35">
        <v>497</v>
      </c>
      <c r="AJ2050"/>
      <c r="AK2050"/>
    </row>
    <row r="2051" spans="22:37" x14ac:dyDescent="0.35">
      <c r="V2051" s="35" t="s">
        <v>2822</v>
      </c>
      <c r="W2051" s="35">
        <v>436</v>
      </c>
      <c r="AJ2051"/>
      <c r="AK2051"/>
    </row>
    <row r="2052" spans="22:37" x14ac:dyDescent="0.35">
      <c r="V2052" s="35" t="s">
        <v>2760</v>
      </c>
      <c r="W2052" s="35">
        <v>237</v>
      </c>
      <c r="AJ2052"/>
      <c r="AK2052"/>
    </row>
    <row r="2053" spans="22:37" x14ac:dyDescent="0.35">
      <c r="V2053" s="35" t="s">
        <v>3046</v>
      </c>
      <c r="W2053" s="35">
        <v>397</v>
      </c>
      <c r="AJ2053"/>
      <c r="AK2053"/>
    </row>
    <row r="2054" spans="22:37" x14ac:dyDescent="0.35">
      <c r="V2054" s="35" t="s">
        <v>2626</v>
      </c>
      <c r="W2054" s="35">
        <v>276</v>
      </c>
      <c r="AJ2054"/>
      <c r="AK2054"/>
    </row>
    <row r="2055" spans="22:37" x14ac:dyDescent="0.35">
      <c r="V2055" s="35" t="s">
        <v>4148</v>
      </c>
      <c r="W2055" s="35">
        <v>230</v>
      </c>
      <c r="AJ2055"/>
      <c r="AK2055"/>
    </row>
    <row r="2056" spans="22:37" x14ac:dyDescent="0.35">
      <c r="V2056" s="35" t="s">
        <v>2103</v>
      </c>
      <c r="W2056" s="35">
        <v>221</v>
      </c>
      <c r="AJ2056"/>
      <c r="AK2056"/>
    </row>
    <row r="2057" spans="22:37" x14ac:dyDescent="0.35">
      <c r="V2057" s="35" t="s">
        <v>3176</v>
      </c>
      <c r="W2057" s="35">
        <v>465</v>
      </c>
      <c r="AJ2057"/>
      <c r="AK2057"/>
    </row>
    <row r="2058" spans="22:37" x14ac:dyDescent="0.35">
      <c r="V2058" s="35" t="s">
        <v>958</v>
      </c>
      <c r="W2058" s="35">
        <v>229</v>
      </c>
      <c r="AJ2058"/>
      <c r="AK2058"/>
    </row>
    <row r="2059" spans="22:37" x14ac:dyDescent="0.35">
      <c r="V2059" s="35" t="s">
        <v>1084</v>
      </c>
      <c r="W2059" s="35">
        <v>419</v>
      </c>
      <c r="AJ2059"/>
      <c r="AK2059"/>
    </row>
    <row r="2060" spans="22:37" x14ac:dyDescent="0.35">
      <c r="V2060" s="35" t="s">
        <v>3852</v>
      </c>
      <c r="W2060" s="35">
        <v>396</v>
      </c>
      <c r="AJ2060"/>
      <c r="AK2060"/>
    </row>
    <row r="2061" spans="22:37" x14ac:dyDescent="0.35">
      <c r="V2061" s="35" t="s">
        <v>2811</v>
      </c>
      <c r="W2061" s="35">
        <v>92</v>
      </c>
      <c r="AJ2061"/>
      <c r="AK2061"/>
    </row>
    <row r="2062" spans="22:37" x14ac:dyDescent="0.35">
      <c r="V2062" s="35" t="s">
        <v>4244</v>
      </c>
      <c r="W2062" s="35">
        <v>365</v>
      </c>
      <c r="AJ2062"/>
      <c r="AK2062"/>
    </row>
    <row r="2063" spans="22:37" x14ac:dyDescent="0.35">
      <c r="V2063" s="35" t="s">
        <v>2437</v>
      </c>
      <c r="W2063" s="35">
        <v>409</v>
      </c>
      <c r="AJ2063"/>
      <c r="AK2063"/>
    </row>
    <row r="2064" spans="22:37" x14ac:dyDescent="0.35">
      <c r="V2064" s="35" t="s">
        <v>725</v>
      </c>
      <c r="W2064" s="35">
        <v>398</v>
      </c>
      <c r="AJ2064"/>
      <c r="AK2064"/>
    </row>
    <row r="2065" spans="22:37" x14ac:dyDescent="0.35">
      <c r="V2065" s="35" t="s">
        <v>4131</v>
      </c>
      <c r="W2065" s="35">
        <v>102</v>
      </c>
      <c r="AJ2065"/>
      <c r="AK2065"/>
    </row>
    <row r="2066" spans="22:37" x14ac:dyDescent="0.35">
      <c r="V2066" s="35" t="s">
        <v>2294</v>
      </c>
      <c r="W2066" s="35">
        <v>251</v>
      </c>
      <c r="AJ2066"/>
      <c r="AK2066"/>
    </row>
    <row r="2067" spans="22:37" x14ac:dyDescent="0.35">
      <c r="V2067" s="35" t="s">
        <v>582</v>
      </c>
      <c r="W2067" s="35">
        <v>58</v>
      </c>
      <c r="AJ2067"/>
      <c r="AK2067"/>
    </row>
    <row r="2068" spans="22:37" x14ac:dyDescent="0.35">
      <c r="V2068" s="35" t="s">
        <v>1649</v>
      </c>
      <c r="W2068" s="35">
        <v>410</v>
      </c>
      <c r="AJ2068"/>
      <c r="AK2068"/>
    </row>
    <row r="2069" spans="22:37" x14ac:dyDescent="0.35">
      <c r="V2069" s="35" t="s">
        <v>2762</v>
      </c>
      <c r="W2069" s="35">
        <v>138</v>
      </c>
      <c r="AJ2069"/>
      <c r="AK2069"/>
    </row>
    <row r="2070" spans="22:37" x14ac:dyDescent="0.35">
      <c r="V2070" s="35" t="s">
        <v>3424</v>
      </c>
      <c r="W2070" s="35">
        <v>416</v>
      </c>
      <c r="AJ2070"/>
      <c r="AK2070"/>
    </row>
    <row r="2071" spans="22:37" x14ac:dyDescent="0.35">
      <c r="V2071" s="35" t="s">
        <v>1657</v>
      </c>
      <c r="W2071" s="35">
        <v>366</v>
      </c>
      <c r="AJ2071"/>
      <c r="AK2071"/>
    </row>
    <row r="2072" spans="22:37" x14ac:dyDescent="0.35">
      <c r="V2072" s="35" t="s">
        <v>1025</v>
      </c>
      <c r="W2072" s="35">
        <v>335</v>
      </c>
      <c r="AJ2072"/>
      <c r="AK2072"/>
    </row>
    <row r="2073" spans="22:37" x14ac:dyDescent="0.35">
      <c r="V2073" s="35" t="s">
        <v>3335</v>
      </c>
      <c r="W2073" s="35">
        <v>133</v>
      </c>
      <c r="AJ2073"/>
      <c r="AK2073"/>
    </row>
    <row r="2074" spans="22:37" x14ac:dyDescent="0.35">
      <c r="V2074" s="35" t="s">
        <v>1508</v>
      </c>
      <c r="W2074" s="35">
        <v>398</v>
      </c>
      <c r="AJ2074"/>
      <c r="AK2074"/>
    </row>
    <row r="2075" spans="22:37" x14ac:dyDescent="0.35">
      <c r="V2075" s="35" t="s">
        <v>657</v>
      </c>
      <c r="W2075" s="35">
        <v>184</v>
      </c>
      <c r="AJ2075"/>
      <c r="AK2075"/>
    </row>
    <row r="2076" spans="22:37" x14ac:dyDescent="0.35">
      <c r="V2076" s="35" t="s">
        <v>3643</v>
      </c>
      <c r="W2076" s="35">
        <v>242</v>
      </c>
      <c r="AJ2076"/>
      <c r="AK2076"/>
    </row>
    <row r="2077" spans="22:37" x14ac:dyDescent="0.35">
      <c r="V2077" s="35" t="s">
        <v>2649</v>
      </c>
      <c r="W2077" s="35">
        <v>470</v>
      </c>
      <c r="AJ2077"/>
      <c r="AK2077"/>
    </row>
    <row r="2078" spans="22:37" x14ac:dyDescent="0.35">
      <c r="V2078" s="35" t="s">
        <v>360</v>
      </c>
      <c r="W2078" s="35">
        <v>199</v>
      </c>
      <c r="AJ2078"/>
      <c r="AK2078"/>
    </row>
    <row r="2079" spans="22:37" x14ac:dyDescent="0.35">
      <c r="V2079" s="35" t="s">
        <v>3774</v>
      </c>
      <c r="W2079" s="35">
        <v>231</v>
      </c>
      <c r="AJ2079"/>
      <c r="AK2079"/>
    </row>
    <row r="2080" spans="22:37" x14ac:dyDescent="0.35">
      <c r="V2080" s="35" t="s">
        <v>1021</v>
      </c>
      <c r="W2080" s="35">
        <v>232</v>
      </c>
      <c r="AJ2080"/>
      <c r="AK2080"/>
    </row>
    <row r="2081" spans="22:37" x14ac:dyDescent="0.35">
      <c r="V2081" s="35" t="s">
        <v>3101</v>
      </c>
      <c r="W2081" s="35">
        <v>152</v>
      </c>
      <c r="AJ2081"/>
      <c r="AK2081"/>
    </row>
    <row r="2082" spans="22:37" x14ac:dyDescent="0.35">
      <c r="V2082" s="35" t="s">
        <v>3171</v>
      </c>
      <c r="W2082" s="35">
        <v>260</v>
      </c>
      <c r="AJ2082"/>
      <c r="AK2082"/>
    </row>
    <row r="2083" spans="22:37" x14ac:dyDescent="0.35">
      <c r="V2083" s="35" t="s">
        <v>2579</v>
      </c>
      <c r="W2083" s="35">
        <v>90</v>
      </c>
      <c r="AJ2083"/>
      <c r="AK2083"/>
    </row>
    <row r="2084" spans="22:37" x14ac:dyDescent="0.35">
      <c r="V2084" s="35" t="s">
        <v>1127</v>
      </c>
      <c r="W2084" s="35">
        <v>480</v>
      </c>
      <c r="AJ2084"/>
      <c r="AK2084"/>
    </row>
    <row r="2085" spans="22:37" x14ac:dyDescent="0.35">
      <c r="V2085" s="35" t="s">
        <v>927</v>
      </c>
      <c r="W2085" s="35">
        <v>110</v>
      </c>
      <c r="AJ2085"/>
      <c r="AK2085"/>
    </row>
    <row r="2086" spans="22:37" x14ac:dyDescent="0.35">
      <c r="V2086" s="35" t="s">
        <v>3175</v>
      </c>
      <c r="W2086" s="35">
        <v>387</v>
      </c>
      <c r="AJ2086"/>
      <c r="AK2086"/>
    </row>
    <row r="2087" spans="22:37" x14ac:dyDescent="0.35">
      <c r="V2087" s="35" t="s">
        <v>785</v>
      </c>
      <c r="W2087" s="35">
        <v>320</v>
      </c>
      <c r="AJ2087"/>
      <c r="AK2087"/>
    </row>
    <row r="2088" spans="22:37" x14ac:dyDescent="0.35">
      <c r="V2088" s="35" t="s">
        <v>1806</v>
      </c>
      <c r="W2088" s="35">
        <v>412</v>
      </c>
      <c r="AJ2088"/>
      <c r="AK2088"/>
    </row>
    <row r="2089" spans="22:37" x14ac:dyDescent="0.35">
      <c r="V2089" s="35" t="s">
        <v>871</v>
      </c>
      <c r="W2089" s="35">
        <v>410</v>
      </c>
      <c r="AJ2089"/>
      <c r="AK2089"/>
    </row>
    <row r="2090" spans="22:37" x14ac:dyDescent="0.35">
      <c r="V2090" s="35" t="s">
        <v>2023</v>
      </c>
      <c r="W2090" s="35">
        <v>127</v>
      </c>
      <c r="AJ2090"/>
      <c r="AK2090"/>
    </row>
    <row r="2091" spans="22:37" x14ac:dyDescent="0.35">
      <c r="V2091" s="35" t="s">
        <v>2558</v>
      </c>
      <c r="W2091" s="35">
        <v>169</v>
      </c>
      <c r="AJ2091"/>
      <c r="AK2091"/>
    </row>
    <row r="2092" spans="22:37" x14ac:dyDescent="0.35">
      <c r="V2092" s="35" t="s">
        <v>3977</v>
      </c>
      <c r="W2092" s="35">
        <v>187</v>
      </c>
      <c r="AJ2092"/>
      <c r="AK2092"/>
    </row>
    <row r="2093" spans="22:37" x14ac:dyDescent="0.35">
      <c r="V2093" s="35" t="s">
        <v>302</v>
      </c>
      <c r="W2093" s="35">
        <v>111</v>
      </c>
      <c r="AJ2093"/>
      <c r="AK2093"/>
    </row>
    <row r="2094" spans="22:37" x14ac:dyDescent="0.35">
      <c r="V2094" s="35" t="s">
        <v>1545</v>
      </c>
      <c r="W2094" s="35">
        <v>452</v>
      </c>
      <c r="AJ2094"/>
      <c r="AK2094"/>
    </row>
    <row r="2095" spans="22:37" x14ac:dyDescent="0.35">
      <c r="V2095" s="35" t="s">
        <v>2564</v>
      </c>
      <c r="W2095" s="35">
        <v>440</v>
      </c>
      <c r="AJ2095"/>
      <c r="AK2095"/>
    </row>
    <row r="2096" spans="22:37" x14ac:dyDescent="0.35">
      <c r="V2096" s="35" t="s">
        <v>1058</v>
      </c>
      <c r="W2096" s="35">
        <v>376</v>
      </c>
      <c r="AJ2096"/>
      <c r="AK2096"/>
    </row>
    <row r="2097" spans="22:37" x14ac:dyDescent="0.35">
      <c r="V2097" s="35" t="s">
        <v>79</v>
      </c>
      <c r="W2097" s="35">
        <v>180</v>
      </c>
      <c r="AJ2097"/>
      <c r="AK2097"/>
    </row>
    <row r="2098" spans="22:37" x14ac:dyDescent="0.35">
      <c r="V2098" s="35" t="s">
        <v>2667</v>
      </c>
      <c r="W2098" s="35">
        <v>117</v>
      </c>
      <c r="AJ2098"/>
      <c r="AK2098"/>
    </row>
    <row r="2099" spans="22:37" x14ac:dyDescent="0.35">
      <c r="V2099" s="35" t="s">
        <v>710</v>
      </c>
      <c r="W2099" s="35">
        <v>55</v>
      </c>
      <c r="AJ2099"/>
      <c r="AK2099"/>
    </row>
    <row r="2100" spans="22:37" x14ac:dyDescent="0.35">
      <c r="V2100" s="35" t="s">
        <v>2897</v>
      </c>
      <c r="W2100" s="35">
        <v>164</v>
      </c>
      <c r="AJ2100"/>
      <c r="AK2100"/>
    </row>
    <row r="2101" spans="22:37" x14ac:dyDescent="0.35">
      <c r="V2101" s="35" t="s">
        <v>1535</v>
      </c>
      <c r="W2101" s="35">
        <v>482</v>
      </c>
      <c r="AJ2101"/>
      <c r="AK2101"/>
    </row>
    <row r="2102" spans="22:37" x14ac:dyDescent="0.35">
      <c r="V2102" s="35" t="s">
        <v>1124</v>
      </c>
      <c r="W2102" s="35">
        <v>145</v>
      </c>
      <c r="AJ2102"/>
      <c r="AK2102"/>
    </row>
    <row r="2103" spans="22:37" x14ac:dyDescent="0.35">
      <c r="V2103" s="35" t="s">
        <v>1037</v>
      </c>
      <c r="W2103" s="35">
        <v>495</v>
      </c>
      <c r="AJ2103"/>
      <c r="AK2103"/>
    </row>
    <row r="2104" spans="22:37" x14ac:dyDescent="0.35">
      <c r="V2104" s="35" t="s">
        <v>4049</v>
      </c>
      <c r="W2104" s="35">
        <v>212</v>
      </c>
      <c r="AJ2104"/>
      <c r="AK2104"/>
    </row>
    <row r="2105" spans="22:37" x14ac:dyDescent="0.35">
      <c r="V2105" s="35" t="s">
        <v>4193</v>
      </c>
      <c r="W2105" s="35">
        <v>290</v>
      </c>
      <c r="AJ2105"/>
      <c r="AK2105"/>
    </row>
    <row r="2106" spans="22:37" x14ac:dyDescent="0.35">
      <c r="V2106" s="35" t="s">
        <v>750</v>
      </c>
      <c r="W2106" s="35">
        <v>124</v>
      </c>
      <c r="AJ2106"/>
      <c r="AK2106"/>
    </row>
    <row r="2107" spans="22:37" x14ac:dyDescent="0.35">
      <c r="V2107" s="35" t="s">
        <v>4271</v>
      </c>
      <c r="W2107" s="35">
        <v>202</v>
      </c>
      <c r="AJ2107"/>
      <c r="AK2107"/>
    </row>
    <row r="2108" spans="22:37" x14ac:dyDescent="0.35">
      <c r="V2108" s="35" t="s">
        <v>2379</v>
      </c>
      <c r="W2108" s="35">
        <v>84</v>
      </c>
      <c r="AJ2108"/>
      <c r="AK2108"/>
    </row>
    <row r="2109" spans="22:37" x14ac:dyDescent="0.35">
      <c r="V2109" s="35" t="s">
        <v>3027</v>
      </c>
      <c r="W2109" s="35">
        <v>14</v>
      </c>
      <c r="AJ2109"/>
      <c r="AK2109"/>
    </row>
    <row r="2110" spans="22:37" x14ac:dyDescent="0.35">
      <c r="V2110" s="35" t="s">
        <v>4072</v>
      </c>
      <c r="W2110" s="35">
        <v>455</v>
      </c>
      <c r="AJ2110"/>
      <c r="AK2110"/>
    </row>
    <row r="2111" spans="22:37" x14ac:dyDescent="0.35">
      <c r="V2111" s="35" t="s">
        <v>1926</v>
      </c>
      <c r="W2111" s="35">
        <v>434</v>
      </c>
      <c r="AJ2111"/>
      <c r="AK2111"/>
    </row>
    <row r="2112" spans="22:37" x14ac:dyDescent="0.35">
      <c r="V2112" s="35" t="s">
        <v>3160</v>
      </c>
      <c r="W2112" s="35">
        <v>280</v>
      </c>
      <c r="AJ2112"/>
      <c r="AK2112"/>
    </row>
    <row r="2113" spans="22:37" x14ac:dyDescent="0.35">
      <c r="V2113" s="35" t="s">
        <v>3223</v>
      </c>
      <c r="W2113" s="35">
        <v>444</v>
      </c>
      <c r="AJ2113"/>
      <c r="AK2113"/>
    </row>
    <row r="2114" spans="22:37" x14ac:dyDescent="0.35">
      <c r="V2114" s="35" t="s">
        <v>2280</v>
      </c>
      <c r="W2114" s="35">
        <v>293</v>
      </c>
      <c r="AJ2114"/>
      <c r="AK2114"/>
    </row>
    <row r="2115" spans="22:37" x14ac:dyDescent="0.35">
      <c r="V2115" s="35" t="s">
        <v>3593</v>
      </c>
      <c r="W2115" s="35">
        <v>444</v>
      </c>
      <c r="AJ2115"/>
      <c r="AK2115"/>
    </row>
    <row r="2116" spans="22:37" x14ac:dyDescent="0.35">
      <c r="V2116" s="35" t="s">
        <v>1396</v>
      </c>
      <c r="W2116" s="35">
        <v>51</v>
      </c>
      <c r="AJ2116"/>
      <c r="AK2116"/>
    </row>
    <row r="2117" spans="22:37" x14ac:dyDescent="0.35">
      <c r="V2117" s="35" t="s">
        <v>93</v>
      </c>
      <c r="W2117" s="35">
        <v>317</v>
      </c>
      <c r="AJ2117"/>
      <c r="AK2117"/>
    </row>
    <row r="2118" spans="22:37" x14ac:dyDescent="0.35">
      <c r="V2118" s="35" t="s">
        <v>2226</v>
      </c>
      <c r="W2118" s="35">
        <v>447</v>
      </c>
      <c r="AJ2118"/>
      <c r="AK2118"/>
    </row>
    <row r="2119" spans="22:37" x14ac:dyDescent="0.35">
      <c r="V2119" s="35" t="s">
        <v>2989</v>
      </c>
      <c r="W2119" s="35">
        <v>102</v>
      </c>
      <c r="AJ2119"/>
      <c r="AK2119"/>
    </row>
    <row r="2120" spans="22:37" x14ac:dyDescent="0.35">
      <c r="V2120" s="35" t="s">
        <v>1192</v>
      </c>
      <c r="W2120" s="35">
        <v>77</v>
      </c>
      <c r="AJ2120"/>
      <c r="AK2120"/>
    </row>
    <row r="2121" spans="22:37" x14ac:dyDescent="0.35">
      <c r="V2121" s="35" t="s">
        <v>3709</v>
      </c>
      <c r="W2121" s="35">
        <v>29</v>
      </c>
      <c r="AJ2121"/>
      <c r="AK2121"/>
    </row>
    <row r="2122" spans="22:37" x14ac:dyDescent="0.35">
      <c r="V2122" s="35" t="s">
        <v>1924</v>
      </c>
      <c r="W2122" s="35">
        <v>244</v>
      </c>
      <c r="AJ2122"/>
      <c r="AK2122"/>
    </row>
    <row r="2123" spans="22:37" x14ac:dyDescent="0.35">
      <c r="V2123" s="35" t="s">
        <v>1342</v>
      </c>
      <c r="W2123" s="35">
        <v>453</v>
      </c>
      <c r="AJ2123"/>
      <c r="AK2123"/>
    </row>
    <row r="2124" spans="22:37" x14ac:dyDescent="0.35">
      <c r="V2124" s="35" t="s">
        <v>3649</v>
      </c>
      <c r="W2124" s="35">
        <v>185</v>
      </c>
      <c r="AJ2124"/>
      <c r="AK2124"/>
    </row>
    <row r="2125" spans="22:37" x14ac:dyDescent="0.35">
      <c r="V2125" s="35" t="s">
        <v>1373</v>
      </c>
      <c r="W2125" s="35">
        <v>380</v>
      </c>
      <c r="AJ2125"/>
      <c r="AK2125"/>
    </row>
    <row r="2126" spans="22:37" x14ac:dyDescent="0.35">
      <c r="V2126" s="35" t="s">
        <v>1126</v>
      </c>
      <c r="W2126" s="35">
        <v>257</v>
      </c>
      <c r="AJ2126"/>
      <c r="AK2126"/>
    </row>
    <row r="2127" spans="22:37" x14ac:dyDescent="0.35">
      <c r="V2127" s="35" t="s">
        <v>3876</v>
      </c>
      <c r="W2127" s="35">
        <v>496</v>
      </c>
      <c r="AJ2127"/>
      <c r="AK2127"/>
    </row>
    <row r="2128" spans="22:37" x14ac:dyDescent="0.35">
      <c r="V2128" s="35" t="s">
        <v>1390</v>
      </c>
      <c r="W2128" s="35">
        <v>473</v>
      </c>
      <c r="AJ2128"/>
      <c r="AK2128"/>
    </row>
    <row r="2129" spans="22:37" x14ac:dyDescent="0.35">
      <c r="V2129" s="35" t="s">
        <v>3500</v>
      </c>
      <c r="W2129" s="35">
        <v>318</v>
      </c>
      <c r="AJ2129"/>
      <c r="AK2129"/>
    </row>
    <row r="2130" spans="22:37" x14ac:dyDescent="0.35">
      <c r="V2130" s="35" t="s">
        <v>1421</v>
      </c>
      <c r="W2130" s="35">
        <v>193</v>
      </c>
      <c r="AJ2130"/>
      <c r="AK2130"/>
    </row>
    <row r="2131" spans="22:37" x14ac:dyDescent="0.35">
      <c r="V2131" s="35" t="s">
        <v>1556</v>
      </c>
      <c r="W2131" s="35">
        <v>137</v>
      </c>
      <c r="AJ2131"/>
      <c r="AK2131"/>
    </row>
    <row r="2132" spans="22:37" x14ac:dyDescent="0.35">
      <c r="V2132" s="45" t="s">
        <v>2381</v>
      </c>
      <c r="W2132" s="35">
        <v>674</v>
      </c>
      <c r="AJ2132"/>
      <c r="AK2132"/>
    </row>
    <row r="2133" spans="22:37" x14ac:dyDescent="0.35">
      <c r="V2133" s="35" t="s">
        <v>2269</v>
      </c>
      <c r="W2133" s="35">
        <v>205</v>
      </c>
      <c r="AJ2133"/>
      <c r="AK2133"/>
    </row>
    <row r="2134" spans="22:37" x14ac:dyDescent="0.35">
      <c r="V2134" s="35" t="s">
        <v>863</v>
      </c>
      <c r="W2134" s="35">
        <v>85</v>
      </c>
      <c r="AJ2134"/>
      <c r="AK2134"/>
    </row>
    <row r="2135" spans="22:37" x14ac:dyDescent="0.35">
      <c r="V2135" s="35" t="s">
        <v>1613</v>
      </c>
      <c r="W2135" s="35">
        <v>33</v>
      </c>
      <c r="AJ2135"/>
      <c r="AK2135"/>
    </row>
    <row r="2136" spans="22:37" x14ac:dyDescent="0.35">
      <c r="V2136" s="35" t="s">
        <v>160</v>
      </c>
      <c r="W2136" s="35">
        <v>127</v>
      </c>
      <c r="AJ2136"/>
      <c r="AK2136"/>
    </row>
    <row r="2137" spans="22:37" x14ac:dyDescent="0.35">
      <c r="V2137" s="35" t="s">
        <v>3371</v>
      </c>
      <c r="W2137" s="35">
        <v>420</v>
      </c>
      <c r="AJ2137"/>
      <c r="AK2137"/>
    </row>
    <row r="2138" spans="22:37" x14ac:dyDescent="0.35">
      <c r="V2138" s="35" t="s">
        <v>1767</v>
      </c>
      <c r="W2138" s="35">
        <v>378</v>
      </c>
      <c r="AJ2138"/>
      <c r="AK2138"/>
    </row>
    <row r="2139" spans="22:37" x14ac:dyDescent="0.35">
      <c r="V2139" s="35" t="s">
        <v>3842</v>
      </c>
      <c r="W2139" s="35">
        <v>416</v>
      </c>
      <c r="AJ2139"/>
      <c r="AK2139"/>
    </row>
    <row r="2140" spans="22:37" x14ac:dyDescent="0.35">
      <c r="V2140" s="35" t="s">
        <v>330</v>
      </c>
      <c r="W2140" s="35">
        <v>76</v>
      </c>
      <c r="AJ2140"/>
      <c r="AK2140"/>
    </row>
    <row r="2141" spans="22:37" x14ac:dyDescent="0.35">
      <c r="V2141" s="35" t="s">
        <v>1298</v>
      </c>
      <c r="W2141" s="35">
        <v>408</v>
      </c>
      <c r="AJ2141"/>
      <c r="AK2141"/>
    </row>
    <row r="2142" spans="22:37" x14ac:dyDescent="0.35">
      <c r="V2142" s="35" t="s">
        <v>1157</v>
      </c>
      <c r="W2142" s="35">
        <v>418</v>
      </c>
      <c r="AJ2142"/>
      <c r="AK2142"/>
    </row>
    <row r="2143" spans="22:37" x14ac:dyDescent="0.35">
      <c r="V2143" s="35" t="s">
        <v>4132</v>
      </c>
      <c r="W2143" s="35">
        <v>317</v>
      </c>
      <c r="AJ2143"/>
      <c r="AK2143"/>
    </row>
    <row r="2144" spans="22:37" x14ac:dyDescent="0.35">
      <c r="V2144" s="35" t="s">
        <v>2716</v>
      </c>
      <c r="W2144" s="35">
        <v>387</v>
      </c>
      <c r="AJ2144"/>
      <c r="AK2144"/>
    </row>
    <row r="2145" spans="22:37" x14ac:dyDescent="0.35">
      <c r="V2145" s="35" t="s">
        <v>2309</v>
      </c>
      <c r="W2145" s="35">
        <v>444</v>
      </c>
      <c r="AJ2145"/>
      <c r="AK2145"/>
    </row>
    <row r="2146" spans="22:37" x14ac:dyDescent="0.35">
      <c r="V2146" s="35" t="s">
        <v>2825</v>
      </c>
      <c r="W2146" s="35">
        <v>54</v>
      </c>
      <c r="AJ2146"/>
      <c r="AK2146"/>
    </row>
    <row r="2147" spans="22:37" x14ac:dyDescent="0.35">
      <c r="V2147" s="35" t="s">
        <v>681</v>
      </c>
      <c r="W2147" s="35">
        <v>255</v>
      </c>
      <c r="AJ2147"/>
      <c r="AK2147"/>
    </row>
    <row r="2148" spans="22:37" x14ac:dyDescent="0.35">
      <c r="V2148" s="35" t="s">
        <v>806</v>
      </c>
      <c r="W2148" s="35">
        <v>99</v>
      </c>
      <c r="AJ2148"/>
      <c r="AK2148"/>
    </row>
    <row r="2149" spans="22:37" x14ac:dyDescent="0.35">
      <c r="V2149" s="35" t="s">
        <v>1627</v>
      </c>
      <c r="W2149" s="35">
        <v>41</v>
      </c>
      <c r="AJ2149"/>
      <c r="AK2149"/>
    </row>
    <row r="2150" spans="22:37" x14ac:dyDescent="0.35">
      <c r="V2150" s="35" t="s">
        <v>3733</v>
      </c>
      <c r="W2150" s="35">
        <v>226</v>
      </c>
      <c r="AJ2150"/>
      <c r="AK2150"/>
    </row>
    <row r="2151" spans="22:37" x14ac:dyDescent="0.35">
      <c r="V2151" s="35" t="s">
        <v>2476</v>
      </c>
      <c r="W2151" s="35">
        <v>294</v>
      </c>
      <c r="AJ2151"/>
      <c r="AK2151"/>
    </row>
    <row r="2152" spans="22:37" x14ac:dyDescent="0.35">
      <c r="V2152" s="35" t="s">
        <v>2514</v>
      </c>
      <c r="W2152" s="35">
        <v>285</v>
      </c>
      <c r="AJ2152"/>
      <c r="AK2152"/>
    </row>
    <row r="2153" spans="22:37" x14ac:dyDescent="0.35">
      <c r="V2153" s="35" t="s">
        <v>1133</v>
      </c>
      <c r="W2153" s="35">
        <v>123</v>
      </c>
      <c r="AJ2153"/>
      <c r="AK2153"/>
    </row>
    <row r="2154" spans="22:37" x14ac:dyDescent="0.35">
      <c r="V2154" s="35" t="s">
        <v>3656</v>
      </c>
      <c r="W2154" s="35">
        <v>212</v>
      </c>
      <c r="AJ2154"/>
      <c r="AK2154"/>
    </row>
    <row r="2155" spans="22:37" x14ac:dyDescent="0.35">
      <c r="V2155" s="35" t="s">
        <v>3786</v>
      </c>
      <c r="W2155" s="35">
        <v>272</v>
      </c>
      <c r="AJ2155"/>
      <c r="AK2155"/>
    </row>
    <row r="2156" spans="22:37" x14ac:dyDescent="0.35">
      <c r="V2156" s="35" t="s">
        <v>2375</v>
      </c>
      <c r="W2156" s="35">
        <v>444</v>
      </c>
      <c r="AJ2156"/>
      <c r="AK2156"/>
    </row>
    <row r="2157" spans="22:37" x14ac:dyDescent="0.35">
      <c r="V2157" s="35" t="s">
        <v>3565</v>
      </c>
      <c r="W2157" s="35">
        <v>459</v>
      </c>
      <c r="AJ2157"/>
      <c r="AK2157"/>
    </row>
    <row r="2158" spans="22:37" x14ac:dyDescent="0.35">
      <c r="V2158" s="35" t="s">
        <v>1601</v>
      </c>
      <c r="W2158" s="35">
        <v>76</v>
      </c>
      <c r="AJ2158"/>
      <c r="AK2158"/>
    </row>
    <row r="2159" spans="22:37" x14ac:dyDescent="0.35">
      <c r="V2159" s="35" t="s">
        <v>2491</v>
      </c>
      <c r="W2159" s="35">
        <v>252</v>
      </c>
      <c r="AJ2159"/>
      <c r="AK2159"/>
    </row>
    <row r="2160" spans="22:37" x14ac:dyDescent="0.35">
      <c r="V2160" s="35" t="s">
        <v>2116</v>
      </c>
      <c r="W2160" s="35">
        <v>368</v>
      </c>
      <c r="AJ2160"/>
      <c r="AK2160"/>
    </row>
    <row r="2161" spans="22:37" x14ac:dyDescent="0.35">
      <c r="V2161" s="35" t="s">
        <v>1772</v>
      </c>
      <c r="W2161" s="35">
        <v>84</v>
      </c>
      <c r="AJ2161"/>
      <c r="AK2161"/>
    </row>
    <row r="2162" spans="22:37" x14ac:dyDescent="0.35">
      <c r="V2162" s="35" t="s">
        <v>2449</v>
      </c>
      <c r="W2162" s="35">
        <v>366</v>
      </c>
      <c r="AJ2162"/>
      <c r="AK2162"/>
    </row>
    <row r="2163" spans="22:37" x14ac:dyDescent="0.35">
      <c r="V2163" s="35" t="s">
        <v>916</v>
      </c>
      <c r="W2163" s="35">
        <v>86</v>
      </c>
      <c r="AJ2163"/>
      <c r="AK2163"/>
    </row>
    <row r="2164" spans="22:37" x14ac:dyDescent="0.35">
      <c r="V2164" s="35" t="s">
        <v>2606</v>
      </c>
      <c r="W2164" s="35">
        <v>158</v>
      </c>
      <c r="AJ2164"/>
      <c r="AK2164"/>
    </row>
    <row r="2165" spans="22:37" x14ac:dyDescent="0.35">
      <c r="V2165" s="35" t="s">
        <v>3341</v>
      </c>
      <c r="W2165" s="35">
        <v>164</v>
      </c>
      <c r="AJ2165"/>
      <c r="AK2165"/>
    </row>
    <row r="2166" spans="22:37" x14ac:dyDescent="0.35">
      <c r="V2166" s="35" t="s">
        <v>2697</v>
      </c>
      <c r="W2166" s="35">
        <v>231</v>
      </c>
      <c r="AJ2166"/>
      <c r="AK2166"/>
    </row>
    <row r="2167" spans="22:37" x14ac:dyDescent="0.35">
      <c r="V2167" s="35" t="s">
        <v>477</v>
      </c>
      <c r="W2167" s="35">
        <v>439</v>
      </c>
      <c r="AJ2167"/>
      <c r="AK2167"/>
    </row>
    <row r="2168" spans="22:37" x14ac:dyDescent="0.35">
      <c r="V2168" s="35" t="s">
        <v>3548</v>
      </c>
      <c r="W2168" s="35">
        <v>122</v>
      </c>
      <c r="AJ2168"/>
      <c r="AK2168"/>
    </row>
    <row r="2169" spans="22:37" x14ac:dyDescent="0.35">
      <c r="V2169" s="35" t="s">
        <v>3988</v>
      </c>
      <c r="W2169" s="35">
        <v>393</v>
      </c>
      <c r="AJ2169"/>
      <c r="AK2169"/>
    </row>
    <row r="2170" spans="22:37" x14ac:dyDescent="0.35">
      <c r="V2170" s="35" t="s">
        <v>770</v>
      </c>
      <c r="W2170" s="35">
        <v>196</v>
      </c>
      <c r="AJ2170"/>
      <c r="AK2170"/>
    </row>
    <row r="2171" spans="22:37" x14ac:dyDescent="0.35">
      <c r="V2171" s="35" t="s">
        <v>2788</v>
      </c>
      <c r="W2171" s="35">
        <v>238</v>
      </c>
      <c r="AJ2171"/>
      <c r="AK2171"/>
    </row>
    <row r="2172" spans="22:37" x14ac:dyDescent="0.35">
      <c r="V2172" s="35" t="s">
        <v>2466</v>
      </c>
      <c r="W2172" s="35">
        <v>253</v>
      </c>
      <c r="AJ2172"/>
      <c r="AK2172"/>
    </row>
    <row r="2173" spans="22:37" x14ac:dyDescent="0.35">
      <c r="V2173" s="35" t="s">
        <v>1372</v>
      </c>
      <c r="W2173" s="35">
        <v>236</v>
      </c>
      <c r="AJ2173"/>
      <c r="AK2173"/>
    </row>
    <row r="2174" spans="22:37" x14ac:dyDescent="0.35">
      <c r="V2174" s="35" t="s">
        <v>252</v>
      </c>
      <c r="W2174" s="35">
        <v>92</v>
      </c>
      <c r="AJ2174"/>
      <c r="AK2174"/>
    </row>
    <row r="2175" spans="22:37" x14ac:dyDescent="0.35">
      <c r="V2175" s="35" t="s">
        <v>2744</v>
      </c>
      <c r="W2175" s="35">
        <v>464</v>
      </c>
      <c r="AJ2175"/>
      <c r="AK2175"/>
    </row>
    <row r="2176" spans="22:37" x14ac:dyDescent="0.35">
      <c r="V2176" s="35" t="s">
        <v>1816</v>
      </c>
      <c r="W2176" s="35">
        <v>233</v>
      </c>
      <c r="AJ2176"/>
      <c r="AK2176"/>
    </row>
    <row r="2177" spans="22:37" x14ac:dyDescent="0.35">
      <c r="V2177" s="35" t="s">
        <v>3119</v>
      </c>
      <c r="W2177" s="35">
        <v>75</v>
      </c>
      <c r="AJ2177"/>
      <c r="AK2177"/>
    </row>
    <row r="2178" spans="22:37" x14ac:dyDescent="0.35">
      <c r="V2178" s="35" t="s">
        <v>2039</v>
      </c>
      <c r="W2178" s="35">
        <v>337</v>
      </c>
      <c r="AJ2178"/>
      <c r="AK2178"/>
    </row>
    <row r="2179" spans="22:37" x14ac:dyDescent="0.35">
      <c r="V2179" s="35" t="s">
        <v>261</v>
      </c>
      <c r="W2179" s="35">
        <v>390</v>
      </c>
      <c r="AJ2179"/>
      <c r="AK2179"/>
    </row>
    <row r="2180" spans="22:37" x14ac:dyDescent="0.35">
      <c r="V2180" s="35" t="s">
        <v>2005</v>
      </c>
      <c r="W2180" s="35">
        <v>331</v>
      </c>
      <c r="AJ2180"/>
      <c r="AK2180"/>
    </row>
    <row r="2181" spans="22:37" x14ac:dyDescent="0.35">
      <c r="V2181" s="35" t="s">
        <v>993</v>
      </c>
      <c r="W2181" s="35">
        <v>153</v>
      </c>
      <c r="AJ2181"/>
      <c r="AK2181"/>
    </row>
    <row r="2182" spans="22:37" x14ac:dyDescent="0.35">
      <c r="V2182" s="35" t="s">
        <v>3543</v>
      </c>
      <c r="W2182" s="35">
        <v>360</v>
      </c>
      <c r="AJ2182"/>
      <c r="AK2182"/>
    </row>
    <row r="2183" spans="22:37" x14ac:dyDescent="0.35">
      <c r="V2183" s="35" t="s">
        <v>3816</v>
      </c>
      <c r="W2183" s="35">
        <v>415</v>
      </c>
      <c r="AJ2183"/>
      <c r="AK2183"/>
    </row>
    <row r="2184" spans="22:37" x14ac:dyDescent="0.35">
      <c r="V2184" s="35" t="s">
        <v>3222</v>
      </c>
      <c r="W2184" s="35">
        <v>187</v>
      </c>
      <c r="AJ2184"/>
      <c r="AK2184"/>
    </row>
    <row r="2185" spans="22:37" x14ac:dyDescent="0.35">
      <c r="V2185" s="35" t="s">
        <v>2592</v>
      </c>
      <c r="W2185" s="35">
        <v>130</v>
      </c>
      <c r="AJ2185"/>
      <c r="AK2185"/>
    </row>
    <row r="2186" spans="22:37" x14ac:dyDescent="0.35">
      <c r="V2186" s="35" t="s">
        <v>3953</v>
      </c>
      <c r="W2186" s="35">
        <v>68</v>
      </c>
      <c r="AJ2186"/>
      <c r="AK2186"/>
    </row>
    <row r="2187" spans="22:37" x14ac:dyDescent="0.35">
      <c r="V2187" s="35" t="s">
        <v>1882</v>
      </c>
      <c r="W2187" s="35">
        <v>8</v>
      </c>
      <c r="AJ2187"/>
      <c r="AK2187"/>
    </row>
    <row r="2188" spans="22:37" x14ac:dyDescent="0.35">
      <c r="V2188" s="35" t="s">
        <v>1795</v>
      </c>
      <c r="W2188" s="35">
        <v>447</v>
      </c>
      <c r="AJ2188"/>
      <c r="AK2188"/>
    </row>
    <row r="2189" spans="22:37" x14ac:dyDescent="0.35">
      <c r="V2189" s="35" t="s">
        <v>2637</v>
      </c>
      <c r="W2189" s="35">
        <v>18</v>
      </c>
      <c r="AJ2189"/>
      <c r="AK2189"/>
    </row>
    <row r="2190" spans="22:37" x14ac:dyDescent="0.35">
      <c r="V2190" s="35" t="s">
        <v>2630</v>
      </c>
      <c r="W2190" s="35">
        <v>334</v>
      </c>
      <c r="AJ2190"/>
      <c r="AK2190"/>
    </row>
    <row r="2191" spans="22:37" x14ac:dyDescent="0.35">
      <c r="V2191" s="35" t="s">
        <v>1397</v>
      </c>
      <c r="W2191" s="35">
        <v>478</v>
      </c>
      <c r="AJ2191"/>
      <c r="AK2191"/>
    </row>
    <row r="2192" spans="22:37" x14ac:dyDescent="0.35">
      <c r="V2192" s="35" t="s">
        <v>2124</v>
      </c>
      <c r="W2192" s="35">
        <v>364</v>
      </c>
      <c r="AJ2192"/>
      <c r="AK2192"/>
    </row>
    <row r="2193" spans="22:37" x14ac:dyDescent="0.35">
      <c r="V2193" s="35" t="s">
        <v>350</v>
      </c>
      <c r="W2193" s="35">
        <v>122</v>
      </c>
      <c r="AJ2193"/>
      <c r="AK2193"/>
    </row>
    <row r="2194" spans="22:37" x14ac:dyDescent="0.35">
      <c r="V2194" s="35" t="s">
        <v>3792</v>
      </c>
      <c r="W2194" s="35">
        <v>383</v>
      </c>
      <c r="AJ2194"/>
      <c r="AK2194"/>
    </row>
    <row r="2195" spans="22:37" x14ac:dyDescent="0.35">
      <c r="V2195" s="35" t="s">
        <v>1626</v>
      </c>
      <c r="W2195" s="35">
        <v>274</v>
      </c>
      <c r="AJ2195"/>
      <c r="AK2195"/>
    </row>
    <row r="2196" spans="22:37" x14ac:dyDescent="0.35">
      <c r="V2196" s="35" t="s">
        <v>3292</v>
      </c>
      <c r="W2196" s="35">
        <v>44</v>
      </c>
      <c r="AJ2196"/>
      <c r="AK2196"/>
    </row>
    <row r="2197" spans="22:37" x14ac:dyDescent="0.35">
      <c r="V2197" s="35" t="s">
        <v>1305</v>
      </c>
      <c r="W2197" s="35">
        <v>105</v>
      </c>
      <c r="AJ2197"/>
      <c r="AK2197"/>
    </row>
    <row r="2198" spans="22:37" x14ac:dyDescent="0.35">
      <c r="V2198" s="35" t="s">
        <v>1557</v>
      </c>
      <c r="W2198" s="35">
        <v>486</v>
      </c>
      <c r="AJ2198"/>
      <c r="AK2198"/>
    </row>
    <row r="2199" spans="22:37" x14ac:dyDescent="0.35">
      <c r="V2199" s="35" t="s">
        <v>3856</v>
      </c>
      <c r="W2199" s="35">
        <v>234</v>
      </c>
      <c r="AJ2199"/>
      <c r="AK2199"/>
    </row>
    <row r="2200" spans="22:37" x14ac:dyDescent="0.35">
      <c r="V2200" s="35" t="s">
        <v>3625</v>
      </c>
      <c r="W2200" s="35">
        <v>70</v>
      </c>
      <c r="AJ2200"/>
      <c r="AK2200"/>
    </row>
    <row r="2201" spans="22:37" x14ac:dyDescent="0.35">
      <c r="V2201" s="35" t="s">
        <v>441</v>
      </c>
      <c r="W2201" s="35">
        <v>358</v>
      </c>
      <c r="AJ2201"/>
      <c r="AK2201"/>
    </row>
    <row r="2202" spans="22:37" x14ac:dyDescent="0.35">
      <c r="V2202" s="35" t="s">
        <v>3037</v>
      </c>
      <c r="W2202" s="35">
        <v>34</v>
      </c>
      <c r="AJ2202"/>
      <c r="AK2202"/>
    </row>
    <row r="2203" spans="22:37" x14ac:dyDescent="0.35">
      <c r="V2203" s="35" t="s">
        <v>3121</v>
      </c>
      <c r="W2203" s="35">
        <v>20</v>
      </c>
      <c r="AJ2203"/>
      <c r="AK2203"/>
    </row>
    <row r="2204" spans="22:37" x14ac:dyDescent="0.35">
      <c r="V2204" s="35" t="s">
        <v>2867</v>
      </c>
      <c r="W2204" s="35">
        <v>25</v>
      </c>
      <c r="AJ2204"/>
      <c r="AK2204"/>
    </row>
    <row r="2205" spans="22:37" x14ac:dyDescent="0.35">
      <c r="V2205" s="35" t="s">
        <v>2506</v>
      </c>
      <c r="W2205" s="35">
        <v>196</v>
      </c>
      <c r="AJ2205"/>
      <c r="AK2205"/>
    </row>
    <row r="2206" spans="22:37" x14ac:dyDescent="0.35">
      <c r="V2206" s="35" t="s">
        <v>3378</v>
      </c>
      <c r="W2206" s="35">
        <v>164</v>
      </c>
      <c r="AJ2206"/>
      <c r="AK2206"/>
    </row>
    <row r="2207" spans="22:37" x14ac:dyDescent="0.35">
      <c r="V2207" s="35" t="s">
        <v>913</v>
      </c>
      <c r="W2207" s="35">
        <v>391</v>
      </c>
      <c r="AJ2207"/>
      <c r="AK2207"/>
    </row>
    <row r="2208" spans="22:37" x14ac:dyDescent="0.35">
      <c r="V2208" s="35" t="s">
        <v>2339</v>
      </c>
      <c r="W2208" s="35">
        <v>33</v>
      </c>
      <c r="AJ2208"/>
      <c r="AK2208"/>
    </row>
    <row r="2209" spans="22:37" x14ac:dyDescent="0.35">
      <c r="V2209" s="35" t="s">
        <v>4080</v>
      </c>
      <c r="W2209" s="35">
        <v>35</v>
      </c>
      <c r="AJ2209"/>
      <c r="AK2209"/>
    </row>
    <row r="2210" spans="22:37" x14ac:dyDescent="0.35">
      <c r="V2210" s="35" t="s">
        <v>2265</v>
      </c>
      <c r="W2210" s="35">
        <v>57</v>
      </c>
      <c r="AJ2210"/>
      <c r="AK2210"/>
    </row>
    <row r="2211" spans="22:37" x14ac:dyDescent="0.35">
      <c r="V2211" s="35" t="s">
        <v>286</v>
      </c>
      <c r="W2211" s="35">
        <v>459</v>
      </c>
      <c r="AJ2211"/>
      <c r="AK2211"/>
    </row>
    <row r="2212" spans="22:37" x14ac:dyDescent="0.35">
      <c r="V2212" s="35" t="s">
        <v>4177</v>
      </c>
      <c r="W2212" s="35">
        <v>275</v>
      </c>
      <c r="AJ2212"/>
      <c r="AK2212"/>
    </row>
    <row r="2213" spans="22:37" x14ac:dyDescent="0.35">
      <c r="V2213" s="35" t="s">
        <v>311</v>
      </c>
      <c r="W2213" s="35">
        <v>68</v>
      </c>
      <c r="AJ2213"/>
      <c r="AK2213"/>
    </row>
    <row r="2214" spans="22:37" x14ac:dyDescent="0.35">
      <c r="V2214" s="35" t="s">
        <v>1681</v>
      </c>
      <c r="W2214" s="35">
        <v>79</v>
      </c>
      <c r="AJ2214"/>
      <c r="AK2214"/>
    </row>
    <row r="2215" spans="22:37" x14ac:dyDescent="0.35">
      <c r="V2215" s="35" t="s">
        <v>180</v>
      </c>
      <c r="W2215" s="35">
        <v>425</v>
      </c>
      <c r="AJ2215"/>
      <c r="AK2215"/>
    </row>
    <row r="2216" spans="22:37" x14ac:dyDescent="0.35">
      <c r="V2216" s="35" t="s">
        <v>2502</v>
      </c>
      <c r="W2216" s="35">
        <v>25</v>
      </c>
      <c r="AJ2216"/>
      <c r="AK2216"/>
    </row>
    <row r="2217" spans="22:37" x14ac:dyDescent="0.35">
      <c r="V2217" s="35" t="s">
        <v>1010</v>
      </c>
      <c r="W2217" s="35">
        <v>31</v>
      </c>
      <c r="AJ2217"/>
      <c r="AK2217"/>
    </row>
    <row r="2218" spans="22:37" x14ac:dyDescent="0.35">
      <c r="V2218" s="35" t="s">
        <v>2169</v>
      </c>
      <c r="W2218" s="35">
        <v>19</v>
      </c>
      <c r="AJ2218"/>
      <c r="AK2218"/>
    </row>
    <row r="2219" spans="22:37" x14ac:dyDescent="0.35">
      <c r="V2219" s="35" t="s">
        <v>2384</v>
      </c>
      <c r="W2219" s="35">
        <v>315</v>
      </c>
      <c r="AJ2219"/>
      <c r="AK2219"/>
    </row>
    <row r="2220" spans="22:37" x14ac:dyDescent="0.35">
      <c r="V2220" s="35" t="s">
        <v>778</v>
      </c>
      <c r="W2220" s="35">
        <v>459</v>
      </c>
      <c r="AJ2220"/>
      <c r="AK2220"/>
    </row>
    <row r="2221" spans="22:37" x14ac:dyDescent="0.35">
      <c r="V2221" s="35" t="s">
        <v>3583</v>
      </c>
      <c r="W2221" s="35">
        <v>469</v>
      </c>
      <c r="AJ2221"/>
      <c r="AK2221"/>
    </row>
    <row r="2222" spans="22:37" x14ac:dyDescent="0.35">
      <c r="V2222" s="35" t="s">
        <v>3891</v>
      </c>
      <c r="W2222" s="35">
        <v>351</v>
      </c>
      <c r="AJ2222"/>
      <c r="AK2222"/>
    </row>
    <row r="2223" spans="22:37" x14ac:dyDescent="0.35">
      <c r="V2223" s="35" t="s">
        <v>3929</v>
      </c>
      <c r="W2223" s="35">
        <v>371</v>
      </c>
      <c r="AJ2223"/>
      <c r="AK2223"/>
    </row>
    <row r="2224" spans="22:37" x14ac:dyDescent="0.35">
      <c r="V2224" s="35" t="s">
        <v>1837</v>
      </c>
      <c r="W2224" s="35">
        <v>143</v>
      </c>
      <c r="AJ2224"/>
      <c r="AK2224"/>
    </row>
    <row r="2225" spans="22:37" x14ac:dyDescent="0.35">
      <c r="V2225" s="35" t="s">
        <v>455</v>
      </c>
      <c r="W2225" s="35">
        <v>318</v>
      </c>
      <c r="AJ2225"/>
      <c r="AK2225"/>
    </row>
    <row r="2226" spans="22:37" x14ac:dyDescent="0.35">
      <c r="V2226" s="35" t="s">
        <v>1112</v>
      </c>
      <c r="W2226" s="35">
        <v>455</v>
      </c>
      <c r="AJ2226"/>
      <c r="AK2226"/>
    </row>
    <row r="2227" spans="22:37" x14ac:dyDescent="0.35">
      <c r="V2227" s="35" t="s">
        <v>1280</v>
      </c>
      <c r="W2227" s="35">
        <v>9</v>
      </c>
      <c r="AJ2227"/>
      <c r="AK2227"/>
    </row>
    <row r="2228" spans="22:37" x14ac:dyDescent="0.35">
      <c r="V2228" s="35" t="s">
        <v>2587</v>
      </c>
      <c r="W2228" s="35">
        <v>425</v>
      </c>
      <c r="AJ2228"/>
      <c r="AK2228"/>
    </row>
    <row r="2229" spans="22:37" x14ac:dyDescent="0.35">
      <c r="V2229" s="35" t="s">
        <v>4034</v>
      </c>
      <c r="W2229" s="35">
        <v>217</v>
      </c>
      <c r="AJ2229"/>
      <c r="AK2229"/>
    </row>
    <row r="2230" spans="22:37" x14ac:dyDescent="0.35">
      <c r="V2230" s="35" t="s">
        <v>110</v>
      </c>
      <c r="W2230" s="35">
        <v>301</v>
      </c>
      <c r="AJ2230"/>
      <c r="AK2230"/>
    </row>
    <row r="2231" spans="22:37" x14ac:dyDescent="0.35">
      <c r="V2231" s="35" t="s">
        <v>4184</v>
      </c>
      <c r="W2231" s="35">
        <v>483</v>
      </c>
      <c r="AJ2231"/>
      <c r="AK2231"/>
    </row>
    <row r="2232" spans="22:37" x14ac:dyDescent="0.35">
      <c r="V2232" s="35" t="s">
        <v>915</v>
      </c>
      <c r="W2232" s="35">
        <v>35</v>
      </c>
      <c r="AJ2232"/>
      <c r="AK2232"/>
    </row>
    <row r="2233" spans="22:37" x14ac:dyDescent="0.35">
      <c r="V2233" s="35" t="s">
        <v>1328</v>
      </c>
      <c r="W2233" s="35">
        <v>96</v>
      </c>
      <c r="AJ2233"/>
      <c r="AK2233"/>
    </row>
    <row r="2234" spans="22:37" x14ac:dyDescent="0.35">
      <c r="V2234" s="35" t="s">
        <v>2257</v>
      </c>
      <c r="W2234" s="35">
        <v>292</v>
      </c>
      <c r="AJ2234"/>
      <c r="AK2234"/>
    </row>
    <row r="2235" spans="22:37" x14ac:dyDescent="0.35">
      <c r="V2235" s="35" t="s">
        <v>2331</v>
      </c>
      <c r="W2235" s="35">
        <v>239</v>
      </c>
      <c r="AJ2235"/>
      <c r="AK2235"/>
    </row>
    <row r="2236" spans="22:37" x14ac:dyDescent="0.35">
      <c r="V2236" s="35" t="s">
        <v>2353</v>
      </c>
      <c r="W2236" s="35">
        <v>396</v>
      </c>
      <c r="AJ2236"/>
      <c r="AK2236"/>
    </row>
    <row r="2237" spans="22:37" x14ac:dyDescent="0.35">
      <c r="V2237" s="35" t="s">
        <v>2983</v>
      </c>
      <c r="W2237" s="35">
        <v>119</v>
      </c>
      <c r="AJ2237"/>
      <c r="AK2237"/>
    </row>
    <row r="2238" spans="22:37" x14ac:dyDescent="0.35">
      <c r="V2238" s="35" t="s">
        <v>2562</v>
      </c>
      <c r="W2238" s="35">
        <v>142</v>
      </c>
      <c r="AJ2238"/>
      <c r="AK2238"/>
    </row>
    <row r="2239" spans="22:37" x14ac:dyDescent="0.35">
      <c r="V2239" s="35" t="s">
        <v>2732</v>
      </c>
      <c r="W2239" s="35">
        <v>215</v>
      </c>
      <c r="AJ2239"/>
      <c r="AK2239"/>
    </row>
    <row r="2240" spans="22:37" x14ac:dyDescent="0.35">
      <c r="V2240" s="35" t="s">
        <v>4137</v>
      </c>
      <c r="W2240" s="35">
        <v>6</v>
      </c>
      <c r="AJ2240"/>
      <c r="AK2240"/>
    </row>
    <row r="2241" spans="22:37" x14ac:dyDescent="0.35">
      <c r="V2241" s="35" t="s">
        <v>456</v>
      </c>
      <c r="W2241" s="35">
        <v>296</v>
      </c>
      <c r="AJ2241"/>
      <c r="AK2241"/>
    </row>
    <row r="2242" spans="22:37" x14ac:dyDescent="0.35">
      <c r="V2242" s="35" t="s">
        <v>3042</v>
      </c>
      <c r="W2242" s="35">
        <v>415</v>
      </c>
      <c r="AJ2242"/>
      <c r="AK2242"/>
    </row>
    <row r="2243" spans="22:37" x14ac:dyDescent="0.35">
      <c r="V2243" s="35" t="s">
        <v>206</v>
      </c>
      <c r="W2243" s="35">
        <v>101</v>
      </c>
      <c r="AJ2243"/>
      <c r="AK2243"/>
    </row>
    <row r="2244" spans="22:37" x14ac:dyDescent="0.35">
      <c r="V2244" s="35" t="s">
        <v>2798</v>
      </c>
      <c r="W2244" s="35">
        <v>288</v>
      </c>
      <c r="AJ2244"/>
      <c r="AK2244"/>
    </row>
    <row r="2245" spans="22:37" x14ac:dyDescent="0.35">
      <c r="V2245" s="35" t="s">
        <v>1955</v>
      </c>
      <c r="W2245" s="35">
        <v>9</v>
      </c>
      <c r="AJ2245"/>
      <c r="AK2245"/>
    </row>
    <row r="2246" spans="22:37" x14ac:dyDescent="0.35">
      <c r="V2246" s="35" t="s">
        <v>1628</v>
      </c>
      <c r="W2246" s="35">
        <v>165</v>
      </c>
      <c r="AJ2246"/>
      <c r="AK2246"/>
    </row>
    <row r="2247" spans="22:37" x14ac:dyDescent="0.35">
      <c r="V2247" s="35" t="s">
        <v>3430</v>
      </c>
      <c r="W2247" s="35">
        <v>126</v>
      </c>
      <c r="AJ2247"/>
      <c r="AK2247"/>
    </row>
    <row r="2248" spans="22:37" x14ac:dyDescent="0.35">
      <c r="V2248" s="35" t="s">
        <v>3241</v>
      </c>
      <c r="W2248" s="35">
        <v>377</v>
      </c>
      <c r="AJ2248"/>
      <c r="AK2248"/>
    </row>
    <row r="2249" spans="22:37" x14ac:dyDescent="0.35">
      <c r="V2249" s="35" t="s">
        <v>3893</v>
      </c>
      <c r="W2249" s="35">
        <v>280</v>
      </c>
      <c r="AJ2249"/>
      <c r="AK2249"/>
    </row>
    <row r="2250" spans="22:37" x14ac:dyDescent="0.35">
      <c r="V2250" s="35" t="s">
        <v>1368</v>
      </c>
      <c r="W2250" s="35">
        <v>172</v>
      </c>
      <c r="AJ2250"/>
      <c r="AK2250"/>
    </row>
    <row r="2251" spans="22:37" x14ac:dyDescent="0.35">
      <c r="V2251" s="35" t="s">
        <v>2635</v>
      </c>
      <c r="W2251" s="35">
        <v>250</v>
      </c>
      <c r="AJ2251"/>
      <c r="AK2251"/>
    </row>
    <row r="2252" spans="22:37" x14ac:dyDescent="0.35">
      <c r="V2252" s="35" t="s">
        <v>150</v>
      </c>
      <c r="W2252" s="35">
        <v>349</v>
      </c>
      <c r="AJ2252"/>
      <c r="AK2252"/>
    </row>
    <row r="2253" spans="22:37" x14ac:dyDescent="0.35">
      <c r="V2253" s="35" t="s">
        <v>434</v>
      </c>
      <c r="W2253" s="35">
        <v>246</v>
      </c>
      <c r="AJ2253"/>
      <c r="AK2253"/>
    </row>
    <row r="2254" spans="22:37" x14ac:dyDescent="0.35">
      <c r="V2254" s="35" t="s">
        <v>3250</v>
      </c>
      <c r="W2254" s="35">
        <v>207</v>
      </c>
      <c r="AJ2254"/>
      <c r="AK2254"/>
    </row>
    <row r="2255" spans="22:37" x14ac:dyDescent="0.35">
      <c r="V2255" s="35" t="s">
        <v>4123</v>
      </c>
      <c r="W2255" s="35">
        <v>19</v>
      </c>
      <c r="AJ2255"/>
      <c r="AK2255"/>
    </row>
    <row r="2256" spans="22:37" x14ac:dyDescent="0.35">
      <c r="V2256" s="35" t="s">
        <v>952</v>
      </c>
      <c r="W2256" s="35">
        <v>294</v>
      </c>
      <c r="AJ2256"/>
      <c r="AK2256"/>
    </row>
    <row r="2257" spans="22:37" x14ac:dyDescent="0.35">
      <c r="V2257" s="35" t="s">
        <v>1463</v>
      </c>
      <c r="W2257" s="35">
        <v>102</v>
      </c>
      <c r="AJ2257"/>
      <c r="AK2257"/>
    </row>
    <row r="2258" spans="22:37" x14ac:dyDescent="0.35">
      <c r="V2258" s="35" t="s">
        <v>3532</v>
      </c>
      <c r="W2258" s="35">
        <v>109</v>
      </c>
      <c r="AJ2258"/>
      <c r="AK2258"/>
    </row>
    <row r="2259" spans="22:37" x14ac:dyDescent="0.35">
      <c r="V2259" s="35" t="s">
        <v>193</v>
      </c>
      <c r="W2259" s="35">
        <v>80</v>
      </c>
      <c r="AJ2259"/>
      <c r="AK2259"/>
    </row>
    <row r="2260" spans="22:37" x14ac:dyDescent="0.35">
      <c r="V2260" s="35" t="s">
        <v>2189</v>
      </c>
      <c r="W2260" s="35">
        <v>351</v>
      </c>
      <c r="AJ2260"/>
      <c r="AK2260"/>
    </row>
    <row r="2261" spans="22:37" x14ac:dyDescent="0.35">
      <c r="V2261" s="35" t="s">
        <v>1798</v>
      </c>
      <c r="W2261" s="35">
        <v>200</v>
      </c>
      <c r="AJ2261"/>
      <c r="AK2261"/>
    </row>
    <row r="2262" spans="22:37" x14ac:dyDescent="0.35">
      <c r="V2262" s="35" t="s">
        <v>949</v>
      </c>
      <c r="W2262" s="35">
        <v>136</v>
      </c>
      <c r="AJ2262"/>
      <c r="AK2262"/>
    </row>
    <row r="2263" spans="22:37" x14ac:dyDescent="0.35">
      <c r="V2263" s="35" t="s">
        <v>3094</v>
      </c>
      <c r="W2263" s="35">
        <v>122</v>
      </c>
      <c r="AJ2263"/>
      <c r="AK2263"/>
    </row>
    <row r="2264" spans="22:37" x14ac:dyDescent="0.35">
      <c r="V2264" s="35" t="s">
        <v>1506</v>
      </c>
      <c r="W2264" s="35">
        <v>81</v>
      </c>
      <c r="AJ2264"/>
      <c r="AK2264"/>
    </row>
    <row r="2265" spans="22:37" x14ac:dyDescent="0.35">
      <c r="V2265" s="35" t="s">
        <v>754</v>
      </c>
      <c r="W2265" s="35">
        <v>216</v>
      </c>
      <c r="AJ2265"/>
      <c r="AK2265"/>
    </row>
    <row r="2266" spans="22:37" x14ac:dyDescent="0.35">
      <c r="V2266" s="35" t="s">
        <v>3099</v>
      </c>
      <c r="W2266" s="35">
        <v>435</v>
      </c>
      <c r="AJ2266"/>
      <c r="AK2266"/>
    </row>
    <row r="2267" spans="22:37" x14ac:dyDescent="0.35">
      <c r="V2267" s="35" t="s">
        <v>60</v>
      </c>
      <c r="W2267" s="35">
        <v>267</v>
      </c>
      <c r="AJ2267"/>
      <c r="AK2267"/>
    </row>
    <row r="2268" spans="22:37" x14ac:dyDescent="0.35">
      <c r="V2268" s="35" t="s">
        <v>419</v>
      </c>
      <c r="W2268" s="35">
        <v>7</v>
      </c>
      <c r="AJ2268"/>
      <c r="AK2268"/>
    </row>
    <row r="2269" spans="22:37" x14ac:dyDescent="0.35">
      <c r="V2269" s="35" t="s">
        <v>1221</v>
      </c>
      <c r="W2269" s="35">
        <v>85</v>
      </c>
      <c r="AJ2269"/>
      <c r="AK2269"/>
    </row>
    <row r="2270" spans="22:37" x14ac:dyDescent="0.35">
      <c r="V2270" s="35" t="s">
        <v>1709</v>
      </c>
      <c r="W2270" s="35">
        <v>470</v>
      </c>
      <c r="AJ2270"/>
      <c r="AK2270"/>
    </row>
    <row r="2271" spans="22:37" x14ac:dyDescent="0.35">
      <c r="V2271" s="35" t="s">
        <v>1254</v>
      </c>
      <c r="W2271" s="35">
        <v>403</v>
      </c>
      <c r="AJ2271"/>
      <c r="AK2271"/>
    </row>
    <row r="2272" spans="22:37" x14ac:dyDescent="0.35">
      <c r="V2272" s="35" t="s">
        <v>819</v>
      </c>
      <c r="W2272" s="35">
        <v>431</v>
      </c>
      <c r="AJ2272"/>
      <c r="AK2272"/>
    </row>
    <row r="2273" spans="22:37" x14ac:dyDescent="0.35">
      <c r="V2273" s="35" t="s">
        <v>703</v>
      </c>
      <c r="W2273" s="35">
        <v>124</v>
      </c>
      <c r="AJ2273"/>
      <c r="AK2273"/>
    </row>
    <row r="2274" spans="22:37" x14ac:dyDescent="0.35">
      <c r="V2274" s="35" t="s">
        <v>996</v>
      </c>
      <c r="W2274" s="35">
        <v>328</v>
      </c>
      <c r="AJ2274"/>
      <c r="AK2274"/>
    </row>
    <row r="2275" spans="22:37" x14ac:dyDescent="0.35">
      <c r="V2275" s="35" t="s">
        <v>2095</v>
      </c>
      <c r="W2275" s="35">
        <v>445</v>
      </c>
      <c r="AJ2275"/>
      <c r="AK2275"/>
    </row>
    <row r="2276" spans="22:37" x14ac:dyDescent="0.35">
      <c r="V2276" s="35" t="s">
        <v>1245</v>
      </c>
      <c r="W2276" s="35">
        <v>77</v>
      </c>
      <c r="AJ2276"/>
      <c r="AK2276"/>
    </row>
    <row r="2277" spans="22:37" x14ac:dyDescent="0.35">
      <c r="V2277" s="35" t="s">
        <v>1721</v>
      </c>
      <c r="W2277" s="35">
        <v>21</v>
      </c>
      <c r="AJ2277"/>
      <c r="AK2277"/>
    </row>
    <row r="2278" spans="22:37" x14ac:dyDescent="0.35">
      <c r="V2278" s="35" t="s">
        <v>4055</v>
      </c>
      <c r="W2278" s="35">
        <v>372</v>
      </c>
      <c r="AJ2278"/>
      <c r="AK2278"/>
    </row>
    <row r="2279" spans="22:37" x14ac:dyDescent="0.35">
      <c r="V2279" s="35" t="s">
        <v>1925</v>
      </c>
      <c r="W2279" s="35">
        <v>219</v>
      </c>
      <c r="AJ2279"/>
      <c r="AK2279"/>
    </row>
    <row r="2280" spans="22:37" x14ac:dyDescent="0.35">
      <c r="V2280" s="35" t="s">
        <v>3125</v>
      </c>
      <c r="W2280" s="35">
        <v>341</v>
      </c>
      <c r="AJ2280"/>
      <c r="AK2280"/>
    </row>
    <row r="2281" spans="22:37" x14ac:dyDescent="0.35">
      <c r="V2281" s="35" t="s">
        <v>1953</v>
      </c>
      <c r="W2281" s="35">
        <v>182</v>
      </c>
      <c r="AJ2281"/>
      <c r="AK2281"/>
    </row>
    <row r="2282" spans="22:37" x14ac:dyDescent="0.35">
      <c r="V2282" s="35" t="s">
        <v>1636</v>
      </c>
      <c r="W2282" s="35">
        <v>67</v>
      </c>
      <c r="AJ2282"/>
      <c r="AK2282"/>
    </row>
    <row r="2283" spans="22:37" x14ac:dyDescent="0.35">
      <c r="V2283" s="35" t="s">
        <v>805</v>
      </c>
      <c r="W2283" s="35">
        <v>419</v>
      </c>
      <c r="AJ2283"/>
      <c r="AK2283"/>
    </row>
    <row r="2284" spans="22:37" x14ac:dyDescent="0.35">
      <c r="V2284" s="35" t="s">
        <v>3484</v>
      </c>
      <c r="W2284" s="35">
        <v>448</v>
      </c>
      <c r="AJ2284"/>
      <c r="AK2284"/>
    </row>
    <row r="2285" spans="22:37" x14ac:dyDescent="0.35">
      <c r="V2285" s="35" t="s">
        <v>1695</v>
      </c>
      <c r="W2285" s="35">
        <v>264</v>
      </c>
      <c r="AJ2285"/>
      <c r="AK2285"/>
    </row>
    <row r="2286" spans="22:37" x14ac:dyDescent="0.35">
      <c r="V2286" s="35" t="s">
        <v>3922</v>
      </c>
      <c r="W2286" s="35">
        <v>216</v>
      </c>
      <c r="AJ2286"/>
      <c r="AK2286"/>
    </row>
    <row r="2287" spans="22:37" x14ac:dyDescent="0.35">
      <c r="V2287" s="35" t="s">
        <v>1656</v>
      </c>
      <c r="W2287" s="35">
        <v>111</v>
      </c>
      <c r="AJ2287"/>
      <c r="AK2287"/>
    </row>
    <row r="2288" spans="22:37" x14ac:dyDescent="0.35">
      <c r="V2288" s="35" t="s">
        <v>2668</v>
      </c>
      <c r="W2288" s="35">
        <v>384</v>
      </c>
      <c r="AJ2288"/>
      <c r="AK2288"/>
    </row>
    <row r="2289" spans="22:37" x14ac:dyDescent="0.35">
      <c r="V2289" s="35" t="s">
        <v>2262</v>
      </c>
      <c r="W2289" s="35">
        <v>395</v>
      </c>
      <c r="AJ2289"/>
      <c r="AK2289"/>
    </row>
    <row r="2290" spans="22:37" x14ac:dyDescent="0.35">
      <c r="V2290" s="35" t="s">
        <v>1275</v>
      </c>
      <c r="W2290" s="35">
        <v>462</v>
      </c>
      <c r="AJ2290"/>
      <c r="AK2290"/>
    </row>
    <row r="2291" spans="22:37" x14ac:dyDescent="0.35">
      <c r="V2291" s="35" t="s">
        <v>3847</v>
      </c>
      <c r="W2291" s="35">
        <v>376</v>
      </c>
      <c r="AJ2291"/>
      <c r="AK2291"/>
    </row>
    <row r="2292" spans="22:37" x14ac:dyDescent="0.35">
      <c r="V2292" s="35" t="s">
        <v>3434</v>
      </c>
      <c r="W2292" s="35">
        <v>402</v>
      </c>
      <c r="AJ2292"/>
      <c r="AK2292"/>
    </row>
    <row r="2293" spans="22:37" x14ac:dyDescent="0.35">
      <c r="V2293" s="35" t="s">
        <v>4239</v>
      </c>
      <c r="W2293" s="35">
        <v>315</v>
      </c>
      <c r="AJ2293"/>
      <c r="AK2293"/>
    </row>
    <row r="2294" spans="22:37" x14ac:dyDescent="0.35">
      <c r="V2294" s="35" t="s">
        <v>1340</v>
      </c>
      <c r="W2294" s="35">
        <v>28</v>
      </c>
      <c r="AJ2294"/>
      <c r="AK2294"/>
    </row>
    <row r="2295" spans="22:37" x14ac:dyDescent="0.35">
      <c r="V2295" s="35" t="s">
        <v>2889</v>
      </c>
      <c r="W2295" s="35">
        <v>217</v>
      </c>
      <c r="AJ2295"/>
      <c r="AK2295"/>
    </row>
    <row r="2296" spans="22:37" x14ac:dyDescent="0.35">
      <c r="V2296" s="35" t="s">
        <v>2634</v>
      </c>
      <c r="W2296" s="35">
        <v>192</v>
      </c>
      <c r="AJ2296"/>
      <c r="AK2296"/>
    </row>
    <row r="2297" spans="22:37" x14ac:dyDescent="0.35">
      <c r="V2297" s="35" t="s">
        <v>715</v>
      </c>
      <c r="W2297" s="35">
        <v>40</v>
      </c>
      <c r="AJ2297"/>
      <c r="AK2297"/>
    </row>
    <row r="2298" spans="22:37" x14ac:dyDescent="0.35">
      <c r="V2298" s="35" t="s">
        <v>1519</v>
      </c>
      <c r="W2298" s="35">
        <v>460</v>
      </c>
      <c r="AJ2298"/>
      <c r="AK2298"/>
    </row>
    <row r="2299" spans="22:37" x14ac:dyDescent="0.35">
      <c r="V2299" s="35" t="s">
        <v>2790</v>
      </c>
      <c r="W2299" s="35">
        <v>259</v>
      </c>
      <c r="AJ2299"/>
      <c r="AK2299"/>
    </row>
    <row r="2300" spans="22:37" x14ac:dyDescent="0.35">
      <c r="V2300" s="35" t="s">
        <v>1427</v>
      </c>
      <c r="W2300" s="35">
        <v>317</v>
      </c>
      <c r="AJ2300"/>
      <c r="AK2300"/>
    </row>
    <row r="2301" spans="22:37" x14ac:dyDescent="0.35">
      <c r="V2301" s="35" t="s">
        <v>57</v>
      </c>
      <c r="W2301" s="35">
        <v>49</v>
      </c>
      <c r="AJ2301"/>
      <c r="AK2301"/>
    </row>
    <row r="2302" spans="22:37" x14ac:dyDescent="0.35">
      <c r="V2302" s="35" t="s">
        <v>461</v>
      </c>
      <c r="W2302" s="35">
        <v>261</v>
      </c>
      <c r="AJ2302"/>
      <c r="AK2302"/>
    </row>
    <row r="2303" spans="22:37" x14ac:dyDescent="0.35">
      <c r="V2303" s="35" t="s">
        <v>2092</v>
      </c>
      <c r="W2303" s="35">
        <v>42</v>
      </c>
      <c r="AJ2303"/>
      <c r="AK2303"/>
    </row>
    <row r="2304" spans="22:37" x14ac:dyDescent="0.35">
      <c r="V2304" s="35" t="s">
        <v>4167</v>
      </c>
      <c r="W2304" s="35">
        <v>143</v>
      </c>
      <c r="AJ2304"/>
      <c r="AK2304"/>
    </row>
    <row r="2305" spans="22:37" x14ac:dyDescent="0.35">
      <c r="V2305" s="35" t="s">
        <v>3513</v>
      </c>
      <c r="W2305" s="35">
        <v>112</v>
      </c>
      <c r="AJ2305"/>
      <c r="AK2305"/>
    </row>
    <row r="2306" spans="22:37" x14ac:dyDescent="0.35">
      <c r="V2306" s="35" t="s">
        <v>3892</v>
      </c>
      <c r="W2306" s="35">
        <v>380</v>
      </c>
      <c r="AJ2306"/>
      <c r="AK2306"/>
    </row>
    <row r="2307" spans="22:37" x14ac:dyDescent="0.35">
      <c r="V2307" s="35" t="s">
        <v>2633</v>
      </c>
      <c r="W2307" s="35">
        <v>74</v>
      </c>
      <c r="AJ2307"/>
      <c r="AK2307"/>
    </row>
    <row r="2308" spans="22:37" x14ac:dyDescent="0.35">
      <c r="V2308" s="35" t="s">
        <v>1518</v>
      </c>
      <c r="W2308" s="35">
        <v>57</v>
      </c>
      <c r="AJ2308"/>
      <c r="AK2308"/>
    </row>
    <row r="2309" spans="22:37" x14ac:dyDescent="0.35">
      <c r="V2309" s="35" t="s">
        <v>1419</v>
      </c>
      <c r="W2309" s="35">
        <v>150</v>
      </c>
      <c r="AJ2309"/>
      <c r="AK2309"/>
    </row>
    <row r="2310" spans="22:37" x14ac:dyDescent="0.35">
      <c r="V2310" s="35" t="s">
        <v>4236</v>
      </c>
      <c r="W2310" s="35">
        <v>387</v>
      </c>
      <c r="AJ2310"/>
      <c r="AK2310"/>
    </row>
    <row r="2311" spans="22:37" x14ac:dyDescent="0.35">
      <c r="V2311" s="35" t="s">
        <v>145</v>
      </c>
      <c r="W2311" s="35">
        <v>286</v>
      </c>
      <c r="AJ2311"/>
      <c r="AK2311"/>
    </row>
    <row r="2312" spans="22:37" x14ac:dyDescent="0.35">
      <c r="V2312" s="35" t="s">
        <v>934</v>
      </c>
      <c r="W2312" s="35">
        <v>268</v>
      </c>
      <c r="AJ2312"/>
      <c r="AK2312"/>
    </row>
    <row r="2313" spans="22:37" x14ac:dyDescent="0.35">
      <c r="V2313" s="35" t="s">
        <v>4012</v>
      </c>
      <c r="W2313" s="35">
        <v>316</v>
      </c>
      <c r="AJ2313"/>
      <c r="AK2313"/>
    </row>
    <row r="2314" spans="22:37" x14ac:dyDescent="0.35">
      <c r="V2314" s="35" t="s">
        <v>397</v>
      </c>
      <c r="W2314" s="35">
        <v>380</v>
      </c>
      <c r="AJ2314"/>
      <c r="AK2314"/>
    </row>
    <row r="2315" spans="22:37" x14ac:dyDescent="0.35">
      <c r="V2315" s="35" t="s">
        <v>1479</v>
      </c>
      <c r="W2315" s="35">
        <v>319</v>
      </c>
      <c r="AJ2315"/>
      <c r="AK2315"/>
    </row>
    <row r="2316" spans="22:37" x14ac:dyDescent="0.35">
      <c r="V2316" s="35" t="s">
        <v>1706</v>
      </c>
      <c r="W2316" s="35">
        <v>11</v>
      </c>
      <c r="AJ2316"/>
      <c r="AK2316"/>
    </row>
    <row r="2317" spans="22:37" x14ac:dyDescent="0.35">
      <c r="V2317" s="35" t="s">
        <v>757</v>
      </c>
      <c r="W2317" s="35">
        <v>384</v>
      </c>
      <c r="AJ2317"/>
      <c r="AK2317"/>
    </row>
    <row r="2318" spans="22:37" x14ac:dyDescent="0.35">
      <c r="V2318" s="35" t="s">
        <v>218</v>
      </c>
      <c r="W2318" s="35">
        <v>80</v>
      </c>
      <c r="AJ2318"/>
      <c r="AK2318"/>
    </row>
    <row r="2319" spans="22:37" x14ac:dyDescent="0.35">
      <c r="V2319" s="35" t="s">
        <v>3540</v>
      </c>
      <c r="W2319" s="35">
        <v>458</v>
      </c>
      <c r="AJ2319"/>
      <c r="AK2319"/>
    </row>
    <row r="2320" spans="22:37" x14ac:dyDescent="0.35">
      <c r="V2320" s="45" t="s">
        <v>1076</v>
      </c>
      <c r="W2320" s="35">
        <v>692</v>
      </c>
      <c r="AJ2320"/>
      <c r="AK2320"/>
    </row>
    <row r="2321" spans="22:37" x14ac:dyDescent="0.35">
      <c r="V2321" s="35" t="s">
        <v>4066</v>
      </c>
      <c r="W2321" s="35">
        <v>289</v>
      </c>
      <c r="AJ2321"/>
      <c r="AK2321"/>
    </row>
    <row r="2322" spans="22:37" x14ac:dyDescent="0.35">
      <c r="V2322" s="35" t="s">
        <v>2985</v>
      </c>
      <c r="W2322" s="35">
        <v>371</v>
      </c>
      <c r="AJ2322"/>
      <c r="AK2322"/>
    </row>
    <row r="2323" spans="22:37" x14ac:dyDescent="0.35">
      <c r="V2323" s="35" t="s">
        <v>473</v>
      </c>
      <c r="W2323" s="35">
        <v>266</v>
      </c>
      <c r="AJ2323"/>
      <c r="AK2323"/>
    </row>
    <row r="2324" spans="22:37" x14ac:dyDescent="0.35">
      <c r="V2324" s="35" t="s">
        <v>1680</v>
      </c>
      <c r="W2324" s="35">
        <v>213</v>
      </c>
      <c r="AJ2324"/>
      <c r="AK2324"/>
    </row>
    <row r="2325" spans="22:37" x14ac:dyDescent="0.35">
      <c r="V2325" s="35" t="s">
        <v>970</v>
      </c>
      <c r="W2325" s="35">
        <v>170</v>
      </c>
      <c r="AJ2325"/>
      <c r="AK2325"/>
    </row>
    <row r="2326" spans="22:37" x14ac:dyDescent="0.35">
      <c r="V2326" s="35" t="s">
        <v>2176</v>
      </c>
      <c r="W2326" s="35">
        <v>135</v>
      </c>
      <c r="AJ2326"/>
      <c r="AK2326"/>
    </row>
    <row r="2327" spans="22:37" x14ac:dyDescent="0.35">
      <c r="V2327" s="35" t="s">
        <v>2830</v>
      </c>
      <c r="W2327" s="35">
        <v>143</v>
      </c>
      <c r="AJ2327"/>
      <c r="AK2327"/>
    </row>
    <row r="2328" spans="22:37" x14ac:dyDescent="0.35">
      <c r="V2328" s="35" t="s">
        <v>3800</v>
      </c>
      <c r="W2328" s="35">
        <v>428</v>
      </c>
      <c r="AJ2328"/>
      <c r="AK2328"/>
    </row>
    <row r="2329" spans="22:37" x14ac:dyDescent="0.35">
      <c r="V2329" s="35" t="s">
        <v>1644</v>
      </c>
      <c r="W2329" s="35">
        <v>347</v>
      </c>
      <c r="AJ2329"/>
      <c r="AK2329"/>
    </row>
    <row r="2330" spans="22:37" x14ac:dyDescent="0.35">
      <c r="V2330" s="35" t="s">
        <v>1690</v>
      </c>
      <c r="W2330" s="35">
        <v>143</v>
      </c>
      <c r="AJ2330"/>
      <c r="AK2330"/>
    </row>
    <row r="2331" spans="22:37" x14ac:dyDescent="0.35">
      <c r="V2331" s="35" t="s">
        <v>2799</v>
      </c>
      <c r="W2331" s="35">
        <v>46</v>
      </c>
      <c r="AJ2331"/>
      <c r="AK2331"/>
    </row>
    <row r="2332" spans="22:37" x14ac:dyDescent="0.35">
      <c r="V2332" s="35" t="s">
        <v>2472</v>
      </c>
      <c r="W2332" s="35">
        <v>108</v>
      </c>
      <c r="AJ2332"/>
      <c r="AK2332"/>
    </row>
    <row r="2333" spans="22:37" x14ac:dyDescent="0.35">
      <c r="V2333" s="35" t="s">
        <v>2413</v>
      </c>
      <c r="W2333" s="35">
        <v>24</v>
      </c>
      <c r="AJ2333"/>
      <c r="AK2333"/>
    </row>
    <row r="2334" spans="22:37" x14ac:dyDescent="0.35">
      <c r="V2334" s="35" t="s">
        <v>3734</v>
      </c>
      <c r="W2334" s="35">
        <v>319</v>
      </c>
      <c r="AJ2334"/>
      <c r="AK2334"/>
    </row>
    <row r="2335" spans="22:37" x14ac:dyDescent="0.35">
      <c r="V2335" s="35" t="s">
        <v>4215</v>
      </c>
      <c r="W2335" s="35">
        <v>70</v>
      </c>
      <c r="AJ2335"/>
      <c r="AK2335"/>
    </row>
    <row r="2336" spans="22:37" x14ac:dyDescent="0.35">
      <c r="V2336" s="35" t="s">
        <v>611</v>
      </c>
      <c r="W2336" s="35">
        <v>185</v>
      </c>
      <c r="AJ2336"/>
      <c r="AK2336"/>
    </row>
    <row r="2337" spans="22:37" x14ac:dyDescent="0.35">
      <c r="V2337" s="35" t="s">
        <v>1589</v>
      </c>
      <c r="W2337" s="35">
        <v>449</v>
      </c>
      <c r="AJ2337"/>
      <c r="AK2337"/>
    </row>
    <row r="2338" spans="22:37" x14ac:dyDescent="0.35">
      <c r="V2338" s="35" t="s">
        <v>3128</v>
      </c>
      <c r="W2338" s="35">
        <v>250</v>
      </c>
      <c r="AJ2338"/>
      <c r="AK2338"/>
    </row>
    <row r="2339" spans="22:37" x14ac:dyDescent="0.35">
      <c r="V2339" s="35" t="s">
        <v>3546</v>
      </c>
      <c r="W2339" s="35">
        <v>249</v>
      </c>
      <c r="AJ2339"/>
      <c r="AK2339"/>
    </row>
    <row r="2340" spans="22:37" x14ac:dyDescent="0.35">
      <c r="V2340" s="35" t="s">
        <v>1233</v>
      </c>
      <c r="W2340" s="35">
        <v>24</v>
      </c>
      <c r="AJ2340"/>
      <c r="AK2340"/>
    </row>
    <row r="2341" spans="22:37" x14ac:dyDescent="0.35">
      <c r="V2341" s="35" t="s">
        <v>4079</v>
      </c>
      <c r="W2341" s="35">
        <v>178</v>
      </c>
      <c r="AJ2341"/>
      <c r="AK2341"/>
    </row>
    <row r="2342" spans="22:37" x14ac:dyDescent="0.35">
      <c r="V2342" s="35" t="s">
        <v>1468</v>
      </c>
      <c r="W2342" s="35">
        <v>191</v>
      </c>
      <c r="AJ2342"/>
      <c r="AK2342"/>
    </row>
    <row r="2343" spans="22:37" x14ac:dyDescent="0.35">
      <c r="V2343" s="35" t="s">
        <v>4044</v>
      </c>
      <c r="W2343" s="35">
        <v>100</v>
      </c>
      <c r="AJ2343"/>
      <c r="AK2343"/>
    </row>
    <row r="2344" spans="22:37" x14ac:dyDescent="0.35">
      <c r="V2344" s="35" t="s">
        <v>501</v>
      </c>
      <c r="W2344" s="35">
        <v>423</v>
      </c>
      <c r="AJ2344"/>
      <c r="AK2344"/>
    </row>
    <row r="2345" spans="22:37" x14ac:dyDescent="0.35">
      <c r="V2345" s="35" t="s">
        <v>639</v>
      </c>
      <c r="W2345" s="35">
        <v>209</v>
      </c>
      <c r="AJ2345"/>
      <c r="AK2345"/>
    </row>
    <row r="2346" spans="22:37" x14ac:dyDescent="0.35">
      <c r="V2346" s="35" t="s">
        <v>848</v>
      </c>
      <c r="W2346" s="35">
        <v>271</v>
      </c>
      <c r="AJ2346"/>
      <c r="AK2346"/>
    </row>
    <row r="2347" spans="22:37" x14ac:dyDescent="0.35">
      <c r="V2347" s="35" t="s">
        <v>416</v>
      </c>
      <c r="W2347" s="35">
        <v>62</v>
      </c>
      <c r="AJ2347"/>
      <c r="AK2347"/>
    </row>
    <row r="2348" spans="22:37" x14ac:dyDescent="0.35">
      <c r="V2348" s="35" t="s">
        <v>3419</v>
      </c>
      <c r="W2348" s="35">
        <v>415</v>
      </c>
      <c r="AJ2348"/>
      <c r="AK2348"/>
    </row>
    <row r="2349" spans="22:37" x14ac:dyDescent="0.35">
      <c r="V2349" s="35" t="s">
        <v>415</v>
      </c>
      <c r="W2349" s="35">
        <v>94</v>
      </c>
      <c r="AJ2349"/>
      <c r="AK2349"/>
    </row>
    <row r="2350" spans="22:37" x14ac:dyDescent="0.35">
      <c r="V2350" s="35" t="s">
        <v>1250</v>
      </c>
      <c r="W2350" s="35">
        <v>298</v>
      </c>
      <c r="AJ2350"/>
      <c r="AK2350"/>
    </row>
    <row r="2351" spans="22:37" x14ac:dyDescent="0.35">
      <c r="V2351" s="35" t="s">
        <v>3209</v>
      </c>
      <c r="W2351" s="35">
        <v>439</v>
      </c>
      <c r="AJ2351"/>
      <c r="AK2351"/>
    </row>
    <row r="2352" spans="22:37" x14ac:dyDescent="0.35">
      <c r="V2352" s="35" t="s">
        <v>3674</v>
      </c>
      <c r="W2352" s="35">
        <v>389</v>
      </c>
      <c r="AJ2352"/>
      <c r="AK2352"/>
    </row>
    <row r="2353" spans="22:37" x14ac:dyDescent="0.35">
      <c r="V2353" s="35" t="s">
        <v>3824</v>
      </c>
      <c r="W2353" s="35">
        <v>80</v>
      </c>
      <c r="AJ2353"/>
      <c r="AK2353"/>
    </row>
    <row r="2354" spans="22:37" x14ac:dyDescent="0.35">
      <c r="V2354" s="35" t="s">
        <v>1091</v>
      </c>
      <c r="W2354" s="35">
        <v>471</v>
      </c>
      <c r="AJ2354"/>
      <c r="AK2354"/>
    </row>
    <row r="2355" spans="22:37" x14ac:dyDescent="0.35">
      <c r="V2355" s="35" t="s">
        <v>279</v>
      </c>
      <c r="W2355" s="35">
        <v>292</v>
      </c>
      <c r="AJ2355"/>
      <c r="AK2355"/>
    </row>
    <row r="2356" spans="22:37" x14ac:dyDescent="0.35">
      <c r="V2356" s="35" t="s">
        <v>1024</v>
      </c>
      <c r="W2356" s="35">
        <v>498</v>
      </c>
      <c r="AJ2356"/>
      <c r="AK2356"/>
    </row>
    <row r="2357" spans="22:37" x14ac:dyDescent="0.35">
      <c r="V2357" s="35" t="s">
        <v>224</v>
      </c>
      <c r="W2357" s="35">
        <v>403</v>
      </c>
      <c r="AJ2357"/>
      <c r="AK2357"/>
    </row>
    <row r="2358" spans="22:37" x14ac:dyDescent="0.35">
      <c r="V2358" s="35" t="s">
        <v>1144</v>
      </c>
      <c r="W2358" s="35">
        <v>142</v>
      </c>
      <c r="AJ2358"/>
      <c r="AK2358"/>
    </row>
    <row r="2359" spans="22:37" x14ac:dyDescent="0.35">
      <c r="V2359" s="35" t="s">
        <v>2577</v>
      </c>
      <c r="W2359" s="35">
        <v>160</v>
      </c>
      <c r="AJ2359"/>
      <c r="AK2359"/>
    </row>
    <row r="2360" spans="22:37" x14ac:dyDescent="0.35">
      <c r="V2360" s="35" t="s">
        <v>2217</v>
      </c>
      <c r="W2360" s="35">
        <v>55</v>
      </c>
      <c r="AJ2360"/>
      <c r="AK2360"/>
    </row>
    <row r="2361" spans="22:37" x14ac:dyDescent="0.35">
      <c r="V2361" s="35" t="s">
        <v>2570</v>
      </c>
      <c r="W2361" s="35">
        <v>479</v>
      </c>
      <c r="AJ2361"/>
      <c r="AK2361"/>
    </row>
    <row r="2362" spans="22:37" x14ac:dyDescent="0.35">
      <c r="V2362" s="35" t="s">
        <v>3947</v>
      </c>
      <c r="W2362" s="35">
        <v>8</v>
      </c>
      <c r="AJ2362"/>
      <c r="AK2362"/>
    </row>
    <row r="2363" spans="22:37" x14ac:dyDescent="0.35">
      <c r="V2363" s="35" t="s">
        <v>365</v>
      </c>
      <c r="W2363" s="35">
        <v>69</v>
      </c>
      <c r="AJ2363"/>
      <c r="AK2363"/>
    </row>
    <row r="2364" spans="22:37" x14ac:dyDescent="0.35">
      <c r="V2364" s="35" t="s">
        <v>4227</v>
      </c>
      <c r="W2364" s="35">
        <v>56</v>
      </c>
      <c r="AJ2364"/>
      <c r="AK2364"/>
    </row>
    <row r="2365" spans="22:37" x14ac:dyDescent="0.35">
      <c r="V2365" s="35" t="s">
        <v>2424</v>
      </c>
      <c r="W2365" s="35">
        <v>76</v>
      </c>
      <c r="AJ2365"/>
      <c r="AK2365"/>
    </row>
    <row r="2366" spans="22:37" x14ac:dyDescent="0.35">
      <c r="V2366" s="35" t="s">
        <v>2739</v>
      </c>
      <c r="W2366" s="35">
        <v>16</v>
      </c>
      <c r="AJ2366"/>
      <c r="AK2366"/>
    </row>
    <row r="2367" spans="22:37" x14ac:dyDescent="0.35">
      <c r="V2367" s="35" t="s">
        <v>893</v>
      </c>
      <c r="W2367" s="35">
        <v>491</v>
      </c>
      <c r="AJ2367"/>
      <c r="AK2367"/>
    </row>
    <row r="2368" spans="22:37" x14ac:dyDescent="0.35">
      <c r="V2368" s="35" t="s">
        <v>2168</v>
      </c>
      <c r="W2368" s="35">
        <v>452</v>
      </c>
      <c r="AJ2368"/>
      <c r="AK2368"/>
    </row>
    <row r="2369" spans="22:37" x14ac:dyDescent="0.35">
      <c r="V2369" s="35" t="s">
        <v>3059</v>
      </c>
      <c r="W2369" s="35">
        <v>429</v>
      </c>
      <c r="AJ2369"/>
      <c r="AK2369"/>
    </row>
    <row r="2370" spans="22:37" x14ac:dyDescent="0.35">
      <c r="V2370" s="35" t="s">
        <v>3778</v>
      </c>
      <c r="W2370" s="35">
        <v>4</v>
      </c>
      <c r="AJ2370"/>
      <c r="AK2370"/>
    </row>
    <row r="2371" spans="22:37" x14ac:dyDescent="0.35">
      <c r="V2371" s="35" t="s">
        <v>2661</v>
      </c>
      <c r="W2371" s="35">
        <v>38</v>
      </c>
      <c r="AJ2371"/>
      <c r="AK2371"/>
    </row>
    <row r="2372" spans="22:37" x14ac:dyDescent="0.35">
      <c r="V2372" s="35" t="s">
        <v>2585</v>
      </c>
      <c r="W2372" s="35">
        <v>249</v>
      </c>
      <c r="AJ2372"/>
      <c r="AK2372"/>
    </row>
    <row r="2373" spans="22:37" x14ac:dyDescent="0.35">
      <c r="V2373" s="35" t="s">
        <v>1382</v>
      </c>
      <c r="W2373" s="35">
        <v>107</v>
      </c>
      <c r="AJ2373"/>
      <c r="AK2373"/>
    </row>
    <row r="2374" spans="22:37" x14ac:dyDescent="0.35">
      <c r="V2374" s="35" t="s">
        <v>489</v>
      </c>
      <c r="W2374" s="35">
        <v>365</v>
      </c>
      <c r="AJ2374"/>
      <c r="AK2374"/>
    </row>
    <row r="2375" spans="22:37" x14ac:dyDescent="0.35">
      <c r="V2375" s="35" t="s">
        <v>3468</v>
      </c>
      <c r="W2375" s="35">
        <v>90</v>
      </c>
      <c r="AJ2375"/>
      <c r="AK2375"/>
    </row>
    <row r="2376" spans="22:37" x14ac:dyDescent="0.35">
      <c r="V2376" s="35" t="s">
        <v>959</v>
      </c>
      <c r="W2376" s="35">
        <v>157</v>
      </c>
      <c r="AJ2376"/>
      <c r="AK2376"/>
    </row>
    <row r="2377" spans="22:37" x14ac:dyDescent="0.35">
      <c r="V2377" s="35" t="s">
        <v>2894</v>
      </c>
      <c r="W2377" s="35">
        <v>250</v>
      </c>
      <c r="AJ2377"/>
      <c r="AK2377"/>
    </row>
    <row r="2378" spans="22:37" x14ac:dyDescent="0.35">
      <c r="V2378" s="35" t="s">
        <v>178</v>
      </c>
      <c r="W2378" s="35">
        <v>324</v>
      </c>
      <c r="AJ2378"/>
      <c r="AK2378"/>
    </row>
    <row r="2379" spans="22:37" x14ac:dyDescent="0.35">
      <c r="V2379" s="35" t="s">
        <v>1485</v>
      </c>
      <c r="W2379" s="35">
        <v>320</v>
      </c>
      <c r="AJ2379"/>
      <c r="AK2379"/>
    </row>
    <row r="2380" spans="22:37" x14ac:dyDescent="0.35">
      <c r="V2380" s="35" t="s">
        <v>3822</v>
      </c>
      <c r="W2380" s="35">
        <v>170</v>
      </c>
      <c r="AJ2380"/>
      <c r="AK2380"/>
    </row>
    <row r="2381" spans="22:37" x14ac:dyDescent="0.35">
      <c r="V2381" s="35" t="s">
        <v>3695</v>
      </c>
      <c r="W2381" s="35">
        <v>215</v>
      </c>
      <c r="AJ2381"/>
      <c r="AK2381"/>
    </row>
    <row r="2382" spans="22:37" x14ac:dyDescent="0.35">
      <c r="V2382" s="35" t="s">
        <v>3282</v>
      </c>
      <c r="W2382" s="35">
        <v>112</v>
      </c>
      <c r="AJ2382"/>
      <c r="AK2382"/>
    </row>
    <row r="2383" spans="22:37" x14ac:dyDescent="0.35">
      <c r="V2383" s="35" t="s">
        <v>2263</v>
      </c>
      <c r="W2383" s="35">
        <v>320</v>
      </c>
      <c r="AJ2383"/>
      <c r="AK2383"/>
    </row>
    <row r="2384" spans="22:37" x14ac:dyDescent="0.35">
      <c r="V2384" s="35" t="s">
        <v>3931</v>
      </c>
      <c r="W2384" s="35">
        <v>88</v>
      </c>
      <c r="AJ2384"/>
      <c r="AK2384"/>
    </row>
    <row r="2385" spans="22:37" x14ac:dyDescent="0.35">
      <c r="V2385" s="35" t="s">
        <v>1962</v>
      </c>
      <c r="W2385" s="35">
        <v>77</v>
      </c>
      <c r="AJ2385"/>
      <c r="AK2385"/>
    </row>
    <row r="2386" spans="22:37" x14ac:dyDescent="0.35">
      <c r="V2386" s="35" t="s">
        <v>1943</v>
      </c>
      <c r="W2386" s="35">
        <v>153</v>
      </c>
      <c r="AJ2386"/>
      <c r="AK2386"/>
    </row>
    <row r="2387" spans="22:37" x14ac:dyDescent="0.35">
      <c r="V2387" s="35" t="s">
        <v>3855</v>
      </c>
      <c r="W2387" s="35">
        <v>24</v>
      </c>
      <c r="AJ2387"/>
      <c r="AK2387"/>
    </row>
    <row r="2388" spans="22:37" x14ac:dyDescent="0.35">
      <c r="V2388" s="35" t="s">
        <v>1093</v>
      </c>
      <c r="W2388" s="35">
        <v>75</v>
      </c>
      <c r="AJ2388"/>
      <c r="AK2388"/>
    </row>
    <row r="2389" spans="22:37" x14ac:dyDescent="0.35">
      <c r="V2389" s="35" t="s">
        <v>3243</v>
      </c>
      <c r="W2389" s="35">
        <v>416</v>
      </c>
      <c r="AJ2389"/>
      <c r="AK2389"/>
    </row>
    <row r="2390" spans="22:37" x14ac:dyDescent="0.35">
      <c r="V2390" s="35" t="s">
        <v>2910</v>
      </c>
      <c r="W2390" s="35">
        <v>54</v>
      </c>
      <c r="AJ2390"/>
      <c r="AK2390"/>
    </row>
    <row r="2391" spans="22:37" x14ac:dyDescent="0.35">
      <c r="V2391" s="35" t="s">
        <v>3728</v>
      </c>
      <c r="W2391" s="35">
        <v>132</v>
      </c>
      <c r="AJ2391"/>
      <c r="AK2391"/>
    </row>
    <row r="2392" spans="22:37" x14ac:dyDescent="0.35">
      <c r="V2392" s="35" t="s">
        <v>2727</v>
      </c>
      <c r="W2392" s="35">
        <v>349</v>
      </c>
      <c r="AJ2392"/>
      <c r="AK2392"/>
    </row>
    <row r="2393" spans="22:37" x14ac:dyDescent="0.35">
      <c r="V2393" s="35" t="s">
        <v>1160</v>
      </c>
      <c r="W2393" s="35">
        <v>484</v>
      </c>
      <c r="AJ2393"/>
      <c r="AK2393"/>
    </row>
    <row r="2394" spans="22:37" x14ac:dyDescent="0.35">
      <c r="V2394" s="35" t="s">
        <v>3655</v>
      </c>
      <c r="W2394" s="35">
        <v>41</v>
      </c>
      <c r="AJ2394"/>
      <c r="AK2394"/>
    </row>
    <row r="2395" spans="22:37" x14ac:dyDescent="0.35">
      <c r="V2395" s="35" t="s">
        <v>2404</v>
      </c>
      <c r="W2395" s="35">
        <v>182</v>
      </c>
      <c r="AJ2395"/>
      <c r="AK2395"/>
    </row>
    <row r="2396" spans="22:37" x14ac:dyDescent="0.35">
      <c r="V2396" s="35" t="s">
        <v>2073</v>
      </c>
      <c r="W2396" s="35">
        <v>315</v>
      </c>
      <c r="AJ2396"/>
      <c r="AK2396"/>
    </row>
    <row r="2397" spans="22:37" x14ac:dyDescent="0.35">
      <c r="V2397" s="35" t="s">
        <v>1320</v>
      </c>
      <c r="W2397" s="35">
        <v>8</v>
      </c>
      <c r="AJ2397"/>
      <c r="AK2397"/>
    </row>
    <row r="2398" spans="22:37" x14ac:dyDescent="0.35">
      <c r="V2398" s="35" t="s">
        <v>1740</v>
      </c>
      <c r="W2398" s="35">
        <v>451</v>
      </c>
      <c r="AJ2398"/>
      <c r="AK2398"/>
    </row>
    <row r="2399" spans="22:37" x14ac:dyDescent="0.35">
      <c r="V2399" s="35" t="s">
        <v>4053</v>
      </c>
      <c r="W2399" s="35">
        <v>365</v>
      </c>
      <c r="AJ2399"/>
      <c r="AK2399"/>
    </row>
    <row r="2400" spans="22:37" x14ac:dyDescent="0.35">
      <c r="V2400" s="35" t="s">
        <v>1023</v>
      </c>
      <c r="W2400" s="35">
        <v>307</v>
      </c>
      <c r="AJ2400"/>
      <c r="AK2400"/>
    </row>
    <row r="2401" spans="22:37" x14ac:dyDescent="0.35">
      <c r="V2401" s="35" t="s">
        <v>2430</v>
      </c>
      <c r="W2401" s="35">
        <v>17</v>
      </c>
      <c r="AJ2401"/>
      <c r="AK2401"/>
    </row>
    <row r="2402" spans="22:37" x14ac:dyDescent="0.35">
      <c r="V2402" s="35" t="s">
        <v>1543</v>
      </c>
      <c r="W2402" s="35">
        <v>181</v>
      </c>
      <c r="AJ2402"/>
      <c r="AK2402"/>
    </row>
    <row r="2403" spans="22:37" x14ac:dyDescent="0.35">
      <c r="V2403" s="35" t="s">
        <v>2228</v>
      </c>
      <c r="W2403" s="35">
        <v>214</v>
      </c>
      <c r="AJ2403"/>
      <c r="AK2403"/>
    </row>
    <row r="2404" spans="22:37" x14ac:dyDescent="0.35">
      <c r="V2404" s="35" t="s">
        <v>1612</v>
      </c>
      <c r="W2404" s="35">
        <v>332</v>
      </c>
      <c r="AJ2404"/>
      <c r="AK2404"/>
    </row>
    <row r="2405" spans="22:37" x14ac:dyDescent="0.35">
      <c r="V2405" s="35" t="s">
        <v>1442</v>
      </c>
      <c r="W2405" s="35">
        <v>140</v>
      </c>
      <c r="AJ2405"/>
      <c r="AK2405"/>
    </row>
    <row r="2406" spans="22:37" x14ac:dyDescent="0.35">
      <c r="V2406" s="35" t="s">
        <v>3452</v>
      </c>
      <c r="W2406" s="35">
        <v>243</v>
      </c>
      <c r="AJ2406"/>
      <c r="AK2406"/>
    </row>
    <row r="2407" spans="22:37" x14ac:dyDescent="0.35">
      <c r="V2407" s="35" t="s">
        <v>1198</v>
      </c>
      <c r="W2407" s="35">
        <v>60</v>
      </c>
      <c r="AJ2407"/>
      <c r="AK2407"/>
    </row>
    <row r="2408" spans="22:37" x14ac:dyDescent="0.35">
      <c r="V2408" s="35" t="s">
        <v>2245</v>
      </c>
      <c r="W2408" s="35">
        <v>376</v>
      </c>
      <c r="AJ2408"/>
      <c r="AK2408"/>
    </row>
    <row r="2409" spans="22:37" x14ac:dyDescent="0.35">
      <c r="V2409" s="35" t="s">
        <v>2710</v>
      </c>
      <c r="W2409" s="35">
        <v>38</v>
      </c>
      <c r="AJ2409"/>
      <c r="AK2409"/>
    </row>
    <row r="2410" spans="22:37" x14ac:dyDescent="0.35">
      <c r="V2410" s="35" t="s">
        <v>1109</v>
      </c>
      <c r="W2410" s="35">
        <v>469</v>
      </c>
      <c r="AJ2410"/>
      <c r="AK2410"/>
    </row>
    <row r="2411" spans="22:37" x14ac:dyDescent="0.35">
      <c r="V2411" s="35" t="s">
        <v>3530</v>
      </c>
      <c r="W2411" s="35">
        <v>39</v>
      </c>
      <c r="AJ2411"/>
      <c r="AK2411"/>
    </row>
    <row r="2412" spans="22:37" x14ac:dyDescent="0.35">
      <c r="V2412" s="35" t="s">
        <v>2731</v>
      </c>
      <c r="W2412" s="35">
        <v>94</v>
      </c>
      <c r="AJ2412"/>
      <c r="AK2412"/>
    </row>
    <row r="2413" spans="22:37" x14ac:dyDescent="0.35">
      <c r="V2413" s="35" t="s">
        <v>1044</v>
      </c>
      <c r="W2413" s="35">
        <v>294</v>
      </c>
      <c r="AJ2413"/>
      <c r="AK2413"/>
    </row>
    <row r="2414" spans="22:37" x14ac:dyDescent="0.35">
      <c r="V2414" s="35" t="s">
        <v>429</v>
      </c>
      <c r="W2414" s="35">
        <v>452</v>
      </c>
      <c r="AJ2414"/>
      <c r="AK2414"/>
    </row>
    <row r="2415" spans="22:37" x14ac:dyDescent="0.35">
      <c r="V2415" s="35" t="s">
        <v>4025</v>
      </c>
      <c r="W2415" s="35">
        <v>456</v>
      </c>
      <c r="AJ2415"/>
      <c r="AK2415"/>
    </row>
    <row r="2416" spans="22:37" x14ac:dyDescent="0.35">
      <c r="V2416" s="35" t="s">
        <v>3969</v>
      </c>
      <c r="W2416" s="35">
        <v>337</v>
      </c>
      <c r="AJ2416"/>
      <c r="AK2416"/>
    </row>
    <row r="2417" spans="22:37" x14ac:dyDescent="0.35">
      <c r="V2417" s="35" t="s">
        <v>704</v>
      </c>
      <c r="W2417" s="35">
        <v>92</v>
      </c>
      <c r="AJ2417"/>
      <c r="AK2417"/>
    </row>
    <row r="2418" spans="22:37" x14ac:dyDescent="0.35">
      <c r="V2418" s="35" t="s">
        <v>3839</v>
      </c>
      <c r="W2418" s="35">
        <v>63</v>
      </c>
      <c r="AJ2418"/>
      <c r="AK2418"/>
    </row>
    <row r="2419" spans="22:37" x14ac:dyDescent="0.35">
      <c r="V2419" s="35" t="s">
        <v>1652</v>
      </c>
      <c r="W2419" s="35">
        <v>140</v>
      </c>
      <c r="AJ2419"/>
      <c r="AK2419"/>
    </row>
    <row r="2420" spans="22:37" x14ac:dyDescent="0.35">
      <c r="V2420" s="35" t="s">
        <v>2844</v>
      </c>
      <c r="W2420" s="35">
        <v>325</v>
      </c>
      <c r="AJ2420"/>
      <c r="AK2420"/>
    </row>
    <row r="2421" spans="22:37" x14ac:dyDescent="0.35">
      <c r="V2421" s="35" t="s">
        <v>1507</v>
      </c>
      <c r="W2421" s="35">
        <v>285</v>
      </c>
      <c r="AJ2421"/>
      <c r="AK2421"/>
    </row>
    <row r="2422" spans="22:37" x14ac:dyDescent="0.35">
      <c r="V2422" s="35" t="s">
        <v>2322</v>
      </c>
      <c r="W2422" s="35">
        <v>297</v>
      </c>
      <c r="AJ2422"/>
      <c r="AK2422"/>
    </row>
    <row r="2423" spans="22:37" x14ac:dyDescent="0.35">
      <c r="V2423" s="35" t="s">
        <v>3522</v>
      </c>
      <c r="W2423" s="35">
        <v>479</v>
      </c>
      <c r="AJ2423"/>
      <c r="AK2423"/>
    </row>
    <row r="2424" spans="22:37" x14ac:dyDescent="0.35">
      <c r="V2424" s="35" t="s">
        <v>4070</v>
      </c>
      <c r="W2424" s="35">
        <v>410</v>
      </c>
      <c r="AJ2424"/>
      <c r="AK2424"/>
    </row>
    <row r="2425" spans="22:37" x14ac:dyDescent="0.35">
      <c r="V2425" s="35" t="s">
        <v>4241</v>
      </c>
      <c r="W2425" s="35">
        <v>32</v>
      </c>
      <c r="AJ2425"/>
      <c r="AK2425"/>
    </row>
    <row r="2426" spans="22:37" x14ac:dyDescent="0.35">
      <c r="V2426" s="35" t="s">
        <v>1761</v>
      </c>
      <c r="W2426" s="35">
        <v>62</v>
      </c>
      <c r="AJ2426"/>
      <c r="AK2426"/>
    </row>
    <row r="2427" spans="22:37" x14ac:dyDescent="0.35">
      <c r="V2427" s="35" t="s">
        <v>1577</v>
      </c>
      <c r="W2427" s="35">
        <v>299</v>
      </c>
      <c r="AJ2427"/>
      <c r="AK2427"/>
    </row>
    <row r="2428" spans="22:37" x14ac:dyDescent="0.35">
      <c r="V2428" s="35" t="s">
        <v>3226</v>
      </c>
      <c r="W2428" s="35">
        <v>438</v>
      </c>
      <c r="AJ2428"/>
      <c r="AK2428"/>
    </row>
    <row r="2429" spans="22:37" x14ac:dyDescent="0.35">
      <c r="V2429" s="35" t="s">
        <v>4176</v>
      </c>
      <c r="W2429" s="35">
        <v>302</v>
      </c>
      <c r="AJ2429"/>
      <c r="AK2429"/>
    </row>
    <row r="2430" spans="22:37" x14ac:dyDescent="0.35">
      <c r="V2430" s="35" t="s">
        <v>2868</v>
      </c>
      <c r="W2430" s="35">
        <v>485</v>
      </c>
      <c r="AJ2430"/>
      <c r="AK2430"/>
    </row>
    <row r="2431" spans="22:37" x14ac:dyDescent="0.35">
      <c r="V2431" s="35" t="s">
        <v>1658</v>
      </c>
      <c r="W2431" s="35">
        <v>59</v>
      </c>
      <c r="AJ2431"/>
      <c r="AK2431"/>
    </row>
    <row r="2432" spans="22:37" x14ac:dyDescent="0.35">
      <c r="V2432" s="35" t="s">
        <v>4035</v>
      </c>
      <c r="W2432" s="35">
        <v>12</v>
      </c>
      <c r="AJ2432"/>
      <c r="AK2432"/>
    </row>
    <row r="2433" spans="22:37" x14ac:dyDescent="0.35">
      <c r="V2433" s="35" t="s">
        <v>4276</v>
      </c>
      <c r="W2433" s="35">
        <v>381</v>
      </c>
      <c r="AJ2433"/>
      <c r="AK2433"/>
    </row>
    <row r="2434" spans="22:37" x14ac:dyDescent="0.35">
      <c r="V2434" s="35" t="s">
        <v>3080</v>
      </c>
      <c r="W2434" s="35">
        <v>30</v>
      </c>
      <c r="AJ2434"/>
      <c r="AK2434"/>
    </row>
    <row r="2435" spans="22:37" x14ac:dyDescent="0.35">
      <c r="V2435" s="35" t="s">
        <v>1259</v>
      </c>
      <c r="W2435" s="35">
        <v>439</v>
      </c>
      <c r="AJ2435"/>
      <c r="AK2435"/>
    </row>
    <row r="2436" spans="22:37" x14ac:dyDescent="0.35">
      <c r="V2436" s="35" t="s">
        <v>2888</v>
      </c>
      <c r="W2436" s="35">
        <v>265</v>
      </c>
      <c r="AJ2436"/>
      <c r="AK2436"/>
    </row>
    <row r="2437" spans="22:37" x14ac:dyDescent="0.35">
      <c r="V2437" s="35" t="s">
        <v>312</v>
      </c>
      <c r="W2437" s="35">
        <v>483</v>
      </c>
      <c r="AJ2437"/>
      <c r="AK2437"/>
    </row>
    <row r="2438" spans="22:37" x14ac:dyDescent="0.35">
      <c r="V2438" s="35" t="s">
        <v>670</v>
      </c>
      <c r="W2438" s="35">
        <v>240</v>
      </c>
      <c r="AJ2438"/>
      <c r="AK2438"/>
    </row>
    <row r="2439" spans="22:37" x14ac:dyDescent="0.35">
      <c r="V2439" s="35" t="s">
        <v>912</v>
      </c>
      <c r="W2439" s="35">
        <v>145</v>
      </c>
      <c r="AJ2439"/>
      <c r="AK2439"/>
    </row>
    <row r="2440" spans="22:37" x14ac:dyDescent="0.35">
      <c r="V2440" s="35" t="s">
        <v>1523</v>
      </c>
      <c r="W2440" s="35">
        <v>81</v>
      </c>
      <c r="AJ2440"/>
      <c r="AK2440"/>
    </row>
    <row r="2441" spans="22:37" x14ac:dyDescent="0.35">
      <c r="V2441" s="35" t="s">
        <v>689</v>
      </c>
      <c r="W2441" s="35">
        <v>383</v>
      </c>
      <c r="AJ2441"/>
      <c r="AK2441"/>
    </row>
    <row r="2442" spans="22:37" x14ac:dyDescent="0.35">
      <c r="V2442" s="35" t="s">
        <v>599</v>
      </c>
      <c r="W2442" s="35">
        <v>282</v>
      </c>
      <c r="AJ2442"/>
      <c r="AK2442"/>
    </row>
    <row r="2443" spans="22:37" x14ac:dyDescent="0.35">
      <c r="V2443" s="35" t="s">
        <v>2559</v>
      </c>
      <c r="W2443" s="35">
        <v>42</v>
      </c>
      <c r="AJ2443"/>
      <c r="AK2443"/>
    </row>
    <row r="2444" spans="22:37" x14ac:dyDescent="0.35">
      <c r="V2444" s="35" t="s">
        <v>4121</v>
      </c>
      <c r="W2444" s="35">
        <v>323</v>
      </c>
      <c r="AJ2444"/>
      <c r="AK2444"/>
    </row>
    <row r="2445" spans="22:37" x14ac:dyDescent="0.35">
      <c r="V2445" s="35" t="s">
        <v>2230</v>
      </c>
      <c r="W2445" s="35">
        <v>335</v>
      </c>
      <c r="AJ2445"/>
      <c r="AK2445"/>
    </row>
    <row r="2446" spans="22:37" x14ac:dyDescent="0.35">
      <c r="V2446" s="35" t="s">
        <v>3385</v>
      </c>
      <c r="W2446" s="35">
        <v>208</v>
      </c>
      <c r="AJ2446"/>
      <c r="AK2446"/>
    </row>
    <row r="2447" spans="22:37" x14ac:dyDescent="0.35">
      <c r="V2447" s="35" t="s">
        <v>2492</v>
      </c>
      <c r="W2447" s="35">
        <v>86</v>
      </c>
      <c r="AJ2447"/>
      <c r="AK2447"/>
    </row>
    <row r="2448" spans="22:37" x14ac:dyDescent="0.35">
      <c r="V2448" s="35" t="s">
        <v>276</v>
      </c>
      <c r="W2448" s="35">
        <v>273</v>
      </c>
      <c r="AJ2448"/>
      <c r="AK2448"/>
    </row>
    <row r="2449" spans="22:37" x14ac:dyDescent="0.35">
      <c r="V2449" s="35" t="s">
        <v>3888</v>
      </c>
      <c r="W2449" s="35">
        <v>297</v>
      </c>
      <c r="AJ2449"/>
      <c r="AK2449"/>
    </row>
    <row r="2450" spans="22:37" x14ac:dyDescent="0.35">
      <c r="V2450" s="35" t="s">
        <v>3552</v>
      </c>
      <c r="W2450" s="35">
        <v>345</v>
      </c>
      <c r="AJ2450"/>
      <c r="AK2450"/>
    </row>
    <row r="2451" spans="22:37" x14ac:dyDescent="0.35">
      <c r="V2451" s="35" t="s">
        <v>4138</v>
      </c>
      <c r="W2451" s="35">
        <v>69</v>
      </c>
      <c r="AJ2451"/>
      <c r="AK2451"/>
    </row>
    <row r="2452" spans="22:37" x14ac:dyDescent="0.35">
      <c r="V2452" s="35" t="s">
        <v>4187</v>
      </c>
      <c r="W2452" s="35">
        <v>126</v>
      </c>
      <c r="AJ2452"/>
      <c r="AK2452"/>
    </row>
    <row r="2453" spans="22:37" x14ac:dyDescent="0.35">
      <c r="V2453" s="35" t="s">
        <v>1572</v>
      </c>
      <c r="W2453" s="35">
        <v>432</v>
      </c>
      <c r="AJ2453"/>
      <c r="AK2453"/>
    </row>
    <row r="2454" spans="22:37" x14ac:dyDescent="0.35">
      <c r="V2454" s="35" t="s">
        <v>735</v>
      </c>
      <c r="W2454" s="35">
        <v>395</v>
      </c>
      <c r="AJ2454"/>
      <c r="AK2454"/>
    </row>
    <row r="2455" spans="22:37" x14ac:dyDescent="0.35">
      <c r="V2455" s="35" t="s">
        <v>3809</v>
      </c>
      <c r="W2455" s="35">
        <v>203</v>
      </c>
      <c r="AJ2455"/>
      <c r="AK2455"/>
    </row>
    <row r="2456" spans="22:37" x14ac:dyDescent="0.35">
      <c r="V2456" s="35" t="s">
        <v>3706</v>
      </c>
      <c r="W2456" s="35">
        <v>285</v>
      </c>
      <c r="AJ2456"/>
      <c r="AK2456"/>
    </row>
    <row r="2457" spans="22:37" x14ac:dyDescent="0.35">
      <c r="V2457" s="35" t="s">
        <v>3156</v>
      </c>
      <c r="W2457" s="35">
        <v>77</v>
      </c>
      <c r="AJ2457"/>
      <c r="AK2457"/>
    </row>
    <row r="2458" spans="22:37" x14ac:dyDescent="0.35">
      <c r="V2458" s="35" t="s">
        <v>3752</v>
      </c>
      <c r="W2458" s="35">
        <v>373</v>
      </c>
      <c r="AJ2458"/>
      <c r="AK2458"/>
    </row>
    <row r="2459" spans="22:37" x14ac:dyDescent="0.35">
      <c r="V2459" s="35" t="s">
        <v>956</v>
      </c>
      <c r="W2459" s="35">
        <v>10</v>
      </c>
      <c r="AJ2459"/>
      <c r="AK2459"/>
    </row>
    <row r="2460" spans="22:37" x14ac:dyDescent="0.35">
      <c r="V2460" s="35" t="s">
        <v>1304</v>
      </c>
      <c r="W2460" s="35">
        <v>214</v>
      </c>
      <c r="AJ2460"/>
      <c r="AK2460"/>
    </row>
    <row r="2461" spans="22:37" x14ac:dyDescent="0.35">
      <c r="V2461" s="35" t="s">
        <v>390</v>
      </c>
      <c r="W2461" s="35">
        <v>144</v>
      </c>
      <c r="AJ2461"/>
      <c r="AK2461"/>
    </row>
    <row r="2462" spans="22:37" x14ac:dyDescent="0.35">
      <c r="V2462" s="35" t="s">
        <v>1640</v>
      </c>
      <c r="W2462" s="35">
        <v>205</v>
      </c>
      <c r="AJ2462"/>
      <c r="AK2462"/>
    </row>
    <row r="2463" spans="22:37" x14ac:dyDescent="0.35">
      <c r="V2463" s="35" t="s">
        <v>1533</v>
      </c>
      <c r="W2463" s="35">
        <v>214</v>
      </c>
      <c r="AJ2463"/>
      <c r="AK2463"/>
    </row>
    <row r="2464" spans="22:37" x14ac:dyDescent="0.35">
      <c r="V2464" s="35" t="s">
        <v>3257</v>
      </c>
      <c r="W2464" s="35">
        <v>183</v>
      </c>
      <c r="AJ2464"/>
      <c r="AK2464"/>
    </row>
    <row r="2465" spans="22:37" x14ac:dyDescent="0.35">
      <c r="V2465" s="35" t="s">
        <v>3310</v>
      </c>
      <c r="W2465" s="35">
        <v>468</v>
      </c>
      <c r="AJ2465"/>
      <c r="AK2465"/>
    </row>
    <row r="2466" spans="22:37" x14ac:dyDescent="0.35">
      <c r="V2466" s="35" t="s">
        <v>71</v>
      </c>
      <c r="W2466" s="35">
        <v>163</v>
      </c>
      <c r="AJ2466"/>
      <c r="AK2466"/>
    </row>
    <row r="2467" spans="22:37" x14ac:dyDescent="0.35">
      <c r="V2467" s="35" t="s">
        <v>2153</v>
      </c>
      <c r="W2467" s="35">
        <v>464</v>
      </c>
      <c r="AJ2467"/>
      <c r="AK2467"/>
    </row>
    <row r="2468" spans="22:37" x14ac:dyDescent="0.35">
      <c r="V2468" s="35" t="s">
        <v>4260</v>
      </c>
      <c r="W2468" s="35">
        <v>441</v>
      </c>
      <c r="AJ2468"/>
      <c r="AK2468"/>
    </row>
    <row r="2469" spans="22:37" x14ac:dyDescent="0.35">
      <c r="V2469" s="35" t="s">
        <v>1930</v>
      </c>
      <c r="W2469" s="35">
        <v>363</v>
      </c>
      <c r="AJ2469"/>
      <c r="AK2469"/>
    </row>
    <row r="2470" spans="22:37" x14ac:dyDescent="0.35">
      <c r="V2470" s="35" t="s">
        <v>3901</v>
      </c>
      <c r="W2470" s="35">
        <v>107</v>
      </c>
      <c r="AJ2470"/>
      <c r="AK2470"/>
    </row>
    <row r="2471" spans="22:37" x14ac:dyDescent="0.35">
      <c r="V2471" s="35" t="s">
        <v>594</v>
      </c>
      <c r="W2471" s="35">
        <v>274</v>
      </c>
      <c r="AJ2471"/>
      <c r="AK2471"/>
    </row>
    <row r="2472" spans="22:37" x14ac:dyDescent="0.35">
      <c r="V2472" s="35" t="s">
        <v>1466</v>
      </c>
      <c r="W2472" s="35">
        <v>207</v>
      </c>
      <c r="AJ2472"/>
      <c r="AK2472"/>
    </row>
    <row r="2473" spans="22:37" x14ac:dyDescent="0.35">
      <c r="V2473" s="35" t="s">
        <v>1149</v>
      </c>
      <c r="W2473" s="35">
        <v>78</v>
      </c>
      <c r="AJ2473"/>
      <c r="AK2473"/>
    </row>
    <row r="2474" spans="22:37" x14ac:dyDescent="0.35">
      <c r="V2474" s="35" t="s">
        <v>4212</v>
      </c>
      <c r="W2474" s="35">
        <v>262</v>
      </c>
      <c r="AJ2474"/>
      <c r="AK2474"/>
    </row>
    <row r="2475" spans="22:37" x14ac:dyDescent="0.35">
      <c r="V2475" s="35" t="s">
        <v>818</v>
      </c>
      <c r="W2475" s="35">
        <v>246</v>
      </c>
      <c r="AJ2475"/>
      <c r="AK2475"/>
    </row>
    <row r="2476" spans="22:37" x14ac:dyDescent="0.35">
      <c r="V2476" s="35" t="s">
        <v>861</v>
      </c>
      <c r="W2476" s="35">
        <v>168</v>
      </c>
      <c r="AJ2476"/>
      <c r="AK2476"/>
    </row>
    <row r="2477" spans="22:37" x14ac:dyDescent="0.35">
      <c r="V2477" s="35" t="s">
        <v>3118</v>
      </c>
      <c r="W2477" s="35">
        <v>399</v>
      </c>
      <c r="AJ2477"/>
      <c r="AK2477"/>
    </row>
    <row r="2478" spans="22:37" x14ac:dyDescent="0.35">
      <c r="V2478" s="35" t="s">
        <v>2594</v>
      </c>
      <c r="W2478" s="35">
        <v>115</v>
      </c>
      <c r="AJ2478"/>
      <c r="AK2478"/>
    </row>
    <row r="2479" spans="22:37" x14ac:dyDescent="0.35">
      <c r="V2479" s="35" t="s">
        <v>972</v>
      </c>
      <c r="W2479" s="35">
        <v>208</v>
      </c>
      <c r="AJ2479"/>
      <c r="AK2479"/>
    </row>
    <row r="2480" spans="22:37" x14ac:dyDescent="0.35">
      <c r="V2480" s="35" t="s">
        <v>3911</v>
      </c>
      <c r="W2480" s="35">
        <v>307</v>
      </c>
      <c r="AJ2480"/>
      <c r="AK2480"/>
    </row>
    <row r="2481" spans="22:37" x14ac:dyDescent="0.35">
      <c r="V2481" s="35" t="s">
        <v>3613</v>
      </c>
      <c r="W2481" s="35">
        <v>285</v>
      </c>
      <c r="AJ2481"/>
      <c r="AK2481"/>
    </row>
    <row r="2482" spans="22:37" x14ac:dyDescent="0.35">
      <c r="V2482" s="35" t="s">
        <v>2094</v>
      </c>
      <c r="W2482" s="35">
        <v>423</v>
      </c>
      <c r="AJ2482"/>
      <c r="AK2482"/>
    </row>
    <row r="2483" spans="22:37" x14ac:dyDescent="0.35">
      <c r="V2483" s="35" t="s">
        <v>1896</v>
      </c>
      <c r="W2483" s="35">
        <v>20</v>
      </c>
      <c r="AJ2483"/>
      <c r="AK2483"/>
    </row>
    <row r="2484" spans="22:37" x14ac:dyDescent="0.35">
      <c r="V2484" s="35" t="s">
        <v>2524</v>
      </c>
      <c r="W2484" s="35">
        <v>14</v>
      </c>
      <c r="AJ2484"/>
      <c r="AK2484"/>
    </row>
    <row r="2485" spans="22:37" x14ac:dyDescent="0.35">
      <c r="V2485" s="35" t="s">
        <v>4208</v>
      </c>
      <c r="W2485" s="35">
        <v>30</v>
      </c>
      <c r="AJ2485"/>
      <c r="AK2485"/>
    </row>
    <row r="2486" spans="22:37" x14ac:dyDescent="0.35">
      <c r="V2486" s="35" t="s">
        <v>3294</v>
      </c>
      <c r="W2486" s="35">
        <v>446</v>
      </c>
      <c r="AJ2486"/>
      <c r="AK2486"/>
    </row>
    <row r="2487" spans="22:37" x14ac:dyDescent="0.35">
      <c r="V2487" s="35" t="s">
        <v>3000</v>
      </c>
      <c r="W2487" s="35">
        <v>39</v>
      </c>
      <c r="AJ2487"/>
      <c r="AK2487"/>
    </row>
    <row r="2488" spans="22:37" x14ac:dyDescent="0.35">
      <c r="V2488" s="35" t="s">
        <v>4261</v>
      </c>
      <c r="W2488" s="35">
        <v>52</v>
      </c>
      <c r="AJ2488"/>
      <c r="AK2488"/>
    </row>
    <row r="2489" spans="22:37" x14ac:dyDescent="0.35">
      <c r="V2489" s="35" t="s">
        <v>3699</v>
      </c>
      <c r="W2489" s="35">
        <v>361</v>
      </c>
      <c r="AJ2489"/>
      <c r="AK2489"/>
    </row>
    <row r="2490" spans="22:37" x14ac:dyDescent="0.35">
      <c r="V2490" s="35" t="s">
        <v>3877</v>
      </c>
      <c r="W2490" s="35">
        <v>487</v>
      </c>
      <c r="AJ2490"/>
      <c r="AK2490"/>
    </row>
    <row r="2491" spans="22:37" x14ac:dyDescent="0.35">
      <c r="V2491" s="35" t="s">
        <v>1515</v>
      </c>
      <c r="W2491" s="35">
        <v>496</v>
      </c>
      <c r="AJ2491"/>
      <c r="AK2491"/>
    </row>
    <row r="2492" spans="22:37" x14ac:dyDescent="0.35">
      <c r="V2492" s="35" t="s">
        <v>3834</v>
      </c>
      <c r="W2492" s="35">
        <v>184</v>
      </c>
      <c r="AJ2492"/>
      <c r="AK2492"/>
    </row>
    <row r="2493" spans="22:37" x14ac:dyDescent="0.35">
      <c r="V2493" s="35" t="s">
        <v>1001</v>
      </c>
      <c r="W2493" s="35">
        <v>198</v>
      </c>
      <c r="AJ2493"/>
      <c r="AK2493"/>
    </row>
    <row r="2494" spans="22:37" x14ac:dyDescent="0.35">
      <c r="V2494" s="35" t="s">
        <v>2654</v>
      </c>
      <c r="W2494" s="35">
        <v>338</v>
      </c>
      <c r="AJ2494"/>
      <c r="AK2494"/>
    </row>
    <row r="2495" spans="22:37" x14ac:dyDescent="0.35">
      <c r="V2495" s="35" t="s">
        <v>4067</v>
      </c>
      <c r="W2495" s="35">
        <v>98</v>
      </c>
      <c r="AJ2495"/>
      <c r="AK2495"/>
    </row>
    <row r="2496" spans="22:37" x14ac:dyDescent="0.35">
      <c r="V2496" s="35" t="s">
        <v>3463</v>
      </c>
      <c r="W2496" s="35">
        <v>199</v>
      </c>
      <c r="AJ2496"/>
      <c r="AK2496"/>
    </row>
    <row r="2497" spans="22:37" x14ac:dyDescent="0.35">
      <c r="V2497" s="35" t="s">
        <v>3238</v>
      </c>
      <c r="W2497" s="35">
        <v>390</v>
      </c>
      <c r="AJ2497"/>
      <c r="AK2497"/>
    </row>
    <row r="2498" spans="22:37" x14ac:dyDescent="0.35">
      <c r="V2498" s="35" t="s">
        <v>152</v>
      </c>
      <c r="W2498" s="35">
        <v>484</v>
      </c>
      <c r="AJ2498"/>
      <c r="AK2498"/>
    </row>
    <row r="2499" spans="22:37" x14ac:dyDescent="0.35">
      <c r="V2499" s="35" t="s">
        <v>1608</v>
      </c>
      <c r="W2499" s="35">
        <v>374</v>
      </c>
      <c r="AJ2499"/>
      <c r="AK2499"/>
    </row>
    <row r="2500" spans="22:37" x14ac:dyDescent="0.35">
      <c r="V2500" s="35" t="s">
        <v>694</v>
      </c>
      <c r="W2500" s="35">
        <v>17</v>
      </c>
      <c r="AJ2500"/>
      <c r="AK2500"/>
    </row>
    <row r="2501" spans="22:37" x14ac:dyDescent="0.35">
      <c r="V2501" s="35" t="s">
        <v>3105</v>
      </c>
      <c r="W2501" s="35">
        <v>451</v>
      </c>
      <c r="AJ2501"/>
      <c r="AK2501"/>
    </row>
    <row r="2502" spans="22:37" x14ac:dyDescent="0.35">
      <c r="V2502" s="35" t="s">
        <v>3648</v>
      </c>
      <c r="W2502" s="35">
        <v>499</v>
      </c>
      <c r="AJ2502"/>
      <c r="AK2502"/>
    </row>
    <row r="2503" spans="22:37" x14ac:dyDescent="0.35">
      <c r="V2503" s="35" t="s">
        <v>661</v>
      </c>
      <c r="W2503" s="35">
        <v>311</v>
      </c>
      <c r="AJ2503"/>
      <c r="AK2503"/>
    </row>
    <row r="2504" spans="22:37" x14ac:dyDescent="0.35">
      <c r="V2504" s="35" t="s">
        <v>3683</v>
      </c>
      <c r="W2504" s="35">
        <v>387</v>
      </c>
      <c r="AJ2504"/>
      <c r="AK2504"/>
    </row>
    <row r="2505" spans="22:37" x14ac:dyDescent="0.35">
      <c r="V2505" s="35" t="s">
        <v>1841</v>
      </c>
      <c r="W2505" s="35">
        <v>141</v>
      </c>
      <c r="AJ2505"/>
      <c r="AK2505"/>
    </row>
    <row r="2506" spans="22:37" x14ac:dyDescent="0.35">
      <c r="V2506" s="35" t="s">
        <v>4249</v>
      </c>
      <c r="W2506" s="35">
        <v>142</v>
      </c>
      <c r="AJ2506"/>
      <c r="AK2506"/>
    </row>
    <row r="2507" spans="22:37" x14ac:dyDescent="0.35">
      <c r="V2507" s="35" t="s">
        <v>1905</v>
      </c>
      <c r="W2507" s="35">
        <v>213</v>
      </c>
      <c r="AJ2507"/>
      <c r="AK2507"/>
    </row>
    <row r="2508" spans="22:37" x14ac:dyDescent="0.35">
      <c r="V2508" s="35" t="s">
        <v>443</v>
      </c>
      <c r="W2508" s="35">
        <v>44</v>
      </c>
      <c r="AJ2508"/>
      <c r="AK2508"/>
    </row>
    <row r="2509" spans="22:37" x14ac:dyDescent="0.35">
      <c r="V2509" s="35" t="s">
        <v>323</v>
      </c>
      <c r="W2509" s="35">
        <v>145</v>
      </c>
      <c r="AJ2509"/>
      <c r="AK2509"/>
    </row>
    <row r="2510" spans="22:37" x14ac:dyDescent="0.35">
      <c r="V2510" s="35" t="s">
        <v>1050</v>
      </c>
      <c r="W2510" s="35">
        <v>496</v>
      </c>
      <c r="AJ2510"/>
      <c r="AK2510"/>
    </row>
    <row r="2511" spans="22:37" x14ac:dyDescent="0.35">
      <c r="V2511" s="35" t="s">
        <v>1449</v>
      </c>
      <c r="W2511" s="35">
        <v>42</v>
      </c>
      <c r="AJ2511"/>
      <c r="AK2511"/>
    </row>
    <row r="2512" spans="22:37" x14ac:dyDescent="0.35">
      <c r="V2512" s="35" t="s">
        <v>4288</v>
      </c>
      <c r="W2512" s="35">
        <v>6</v>
      </c>
      <c r="AJ2512"/>
      <c r="AK2512"/>
    </row>
    <row r="2513" spans="22:37" x14ac:dyDescent="0.35">
      <c r="V2513" s="35" t="s">
        <v>578</v>
      </c>
      <c r="W2513" s="35">
        <v>480</v>
      </c>
      <c r="AJ2513"/>
      <c r="AK2513"/>
    </row>
    <row r="2514" spans="22:37" x14ac:dyDescent="0.35">
      <c r="V2514" s="35" t="s">
        <v>313</v>
      </c>
      <c r="W2514" s="35">
        <v>417</v>
      </c>
      <c r="AJ2514"/>
      <c r="AK2514"/>
    </row>
    <row r="2515" spans="22:37" x14ac:dyDescent="0.35">
      <c r="V2515" s="35" t="s">
        <v>259</v>
      </c>
      <c r="W2515" s="35">
        <v>499</v>
      </c>
      <c r="AJ2515"/>
      <c r="AK2515"/>
    </row>
    <row r="2516" spans="22:37" x14ac:dyDescent="0.35">
      <c r="V2516" s="35" t="s">
        <v>1561</v>
      </c>
      <c r="W2516" s="35">
        <v>358</v>
      </c>
      <c r="AJ2516"/>
      <c r="AK2516"/>
    </row>
    <row r="2517" spans="22:37" x14ac:dyDescent="0.35">
      <c r="V2517" s="35" t="s">
        <v>3833</v>
      </c>
      <c r="W2517" s="35">
        <v>193</v>
      </c>
      <c r="AJ2517"/>
      <c r="AK2517"/>
    </row>
    <row r="2518" spans="22:37" x14ac:dyDescent="0.35">
      <c r="V2518" s="35" t="s">
        <v>4299</v>
      </c>
      <c r="W2518" s="35">
        <v>101</v>
      </c>
      <c r="AJ2518"/>
      <c r="AK2518"/>
    </row>
    <row r="2519" spans="22:37" x14ac:dyDescent="0.35">
      <c r="V2519" s="35" t="s">
        <v>2902</v>
      </c>
      <c r="W2519" s="35">
        <v>49</v>
      </c>
      <c r="AJ2519"/>
      <c r="AK2519"/>
    </row>
    <row r="2520" spans="22:37" x14ac:dyDescent="0.35">
      <c r="V2520" s="35" t="s">
        <v>3678</v>
      </c>
      <c r="W2520" s="35">
        <v>309</v>
      </c>
      <c r="AJ2520"/>
      <c r="AK2520"/>
    </row>
    <row r="2521" spans="22:37" x14ac:dyDescent="0.35">
      <c r="V2521" s="35" t="s">
        <v>3958</v>
      </c>
      <c r="W2521" s="35">
        <v>31</v>
      </c>
      <c r="AJ2521"/>
      <c r="AK2521"/>
    </row>
    <row r="2522" spans="22:37" x14ac:dyDescent="0.35">
      <c r="V2522" s="35" t="s">
        <v>2750</v>
      </c>
      <c r="W2522" s="35">
        <v>49</v>
      </c>
      <c r="AJ2522"/>
      <c r="AK2522"/>
    </row>
    <row r="2523" spans="22:37" x14ac:dyDescent="0.35">
      <c r="V2523" s="35" t="s">
        <v>2395</v>
      </c>
      <c r="W2523" s="35">
        <v>455</v>
      </c>
      <c r="AJ2523"/>
      <c r="AK2523"/>
    </row>
    <row r="2524" spans="22:37" x14ac:dyDescent="0.35">
      <c r="V2524" s="35" t="s">
        <v>3386</v>
      </c>
      <c r="W2524" s="35">
        <v>491</v>
      </c>
      <c r="AJ2524"/>
      <c r="AK2524"/>
    </row>
    <row r="2525" spans="22:37" x14ac:dyDescent="0.35">
      <c r="V2525" s="35" t="s">
        <v>4238</v>
      </c>
      <c r="W2525" s="35">
        <v>470</v>
      </c>
      <c r="AJ2525"/>
      <c r="AK2525"/>
    </row>
    <row r="2526" spans="22:37" x14ac:dyDescent="0.35">
      <c r="V2526" s="35" t="s">
        <v>1071</v>
      </c>
      <c r="W2526" s="35">
        <v>36</v>
      </c>
      <c r="AJ2526"/>
      <c r="AK2526"/>
    </row>
    <row r="2527" spans="22:37" x14ac:dyDescent="0.35">
      <c r="V2527" s="35" t="s">
        <v>2201</v>
      </c>
      <c r="W2527" s="35">
        <v>343</v>
      </c>
      <c r="AJ2527"/>
      <c r="AK2527"/>
    </row>
    <row r="2528" spans="22:37" x14ac:dyDescent="0.35">
      <c r="V2528" s="35" t="s">
        <v>3672</v>
      </c>
      <c r="W2528" s="35">
        <v>201</v>
      </c>
      <c r="AJ2528"/>
      <c r="AK2528"/>
    </row>
    <row r="2529" spans="22:37" x14ac:dyDescent="0.35">
      <c r="V2529" s="35" t="s">
        <v>504</v>
      </c>
      <c r="W2529" s="35">
        <v>183</v>
      </c>
      <c r="AJ2529"/>
      <c r="AK2529"/>
    </row>
    <row r="2530" spans="22:37" x14ac:dyDescent="0.35">
      <c r="V2530" s="35" t="s">
        <v>2694</v>
      </c>
      <c r="W2530" s="35">
        <v>358</v>
      </c>
      <c r="AJ2530"/>
      <c r="AK2530"/>
    </row>
    <row r="2531" spans="22:37" x14ac:dyDescent="0.35">
      <c r="V2531" s="35" t="s">
        <v>3885</v>
      </c>
      <c r="W2531" s="35">
        <v>222</v>
      </c>
      <c r="AJ2531"/>
      <c r="AK2531"/>
    </row>
    <row r="2532" spans="22:37" x14ac:dyDescent="0.35">
      <c r="V2532" s="35" t="s">
        <v>3819</v>
      </c>
      <c r="W2532" s="35">
        <v>453</v>
      </c>
      <c r="AJ2532"/>
      <c r="AK2532"/>
    </row>
    <row r="2533" spans="22:37" x14ac:dyDescent="0.35">
      <c r="V2533" s="35" t="s">
        <v>1072</v>
      </c>
      <c r="W2533" s="35">
        <v>235</v>
      </c>
      <c r="AJ2533"/>
      <c r="AK2533"/>
    </row>
    <row r="2534" spans="22:37" x14ac:dyDescent="0.35">
      <c r="V2534" s="35" t="s">
        <v>4051</v>
      </c>
      <c r="W2534" s="35">
        <v>459</v>
      </c>
      <c r="AJ2534"/>
      <c r="AK2534"/>
    </row>
    <row r="2535" spans="22:37" x14ac:dyDescent="0.35">
      <c r="V2535" s="35" t="s">
        <v>4099</v>
      </c>
      <c r="W2535" s="35">
        <v>339</v>
      </c>
      <c r="AJ2535"/>
      <c r="AK2535"/>
    </row>
    <row r="2536" spans="22:37" x14ac:dyDescent="0.35">
      <c r="V2536" s="35" t="s">
        <v>3748</v>
      </c>
      <c r="W2536" s="35">
        <v>159</v>
      </c>
      <c r="AJ2536"/>
      <c r="AK2536"/>
    </row>
    <row r="2537" spans="22:37" x14ac:dyDescent="0.35">
      <c r="V2537" s="35" t="s">
        <v>1614</v>
      </c>
      <c r="W2537" s="35">
        <v>417</v>
      </c>
      <c r="AJ2537"/>
      <c r="AK2537"/>
    </row>
    <row r="2538" spans="22:37" x14ac:dyDescent="0.35">
      <c r="V2538" s="35" t="s">
        <v>562</v>
      </c>
      <c r="W2538" s="35">
        <v>11</v>
      </c>
      <c r="AJ2538"/>
      <c r="AK2538"/>
    </row>
    <row r="2539" spans="22:37" x14ac:dyDescent="0.35">
      <c r="V2539" s="35" t="s">
        <v>2911</v>
      </c>
      <c r="W2539" s="35">
        <v>363</v>
      </c>
      <c r="AJ2539"/>
      <c r="AK2539"/>
    </row>
    <row r="2540" spans="22:37" x14ac:dyDescent="0.35">
      <c r="V2540" s="35" t="s">
        <v>2414</v>
      </c>
      <c r="W2540" s="35">
        <v>14</v>
      </c>
      <c r="AJ2540"/>
      <c r="AK2540"/>
    </row>
    <row r="2541" spans="22:37" x14ac:dyDescent="0.35">
      <c r="V2541" s="35" t="s">
        <v>482</v>
      </c>
      <c r="W2541" s="35">
        <v>393</v>
      </c>
      <c r="AJ2541"/>
      <c r="AK2541"/>
    </row>
    <row r="2542" spans="22:37" x14ac:dyDescent="0.35">
      <c r="V2542" s="35" t="s">
        <v>1673</v>
      </c>
      <c r="W2542" s="35">
        <v>88</v>
      </c>
      <c r="AJ2542"/>
      <c r="AK2542"/>
    </row>
    <row r="2543" spans="22:37" x14ac:dyDescent="0.35">
      <c r="V2543" s="35" t="s">
        <v>1214</v>
      </c>
      <c r="W2543" s="35">
        <v>294</v>
      </c>
      <c r="AJ2543"/>
      <c r="AK2543"/>
    </row>
    <row r="2544" spans="22:37" x14ac:dyDescent="0.35">
      <c r="V2544" s="35" t="s">
        <v>2745</v>
      </c>
      <c r="W2544" s="35">
        <v>463</v>
      </c>
      <c r="AJ2544"/>
      <c r="AK2544"/>
    </row>
    <row r="2545" spans="22:37" x14ac:dyDescent="0.35">
      <c r="V2545" s="35" t="s">
        <v>465</v>
      </c>
      <c r="W2545" s="35">
        <v>33</v>
      </c>
      <c r="AJ2545"/>
      <c r="AK2545"/>
    </row>
    <row r="2546" spans="22:37" x14ac:dyDescent="0.35">
      <c r="V2546" s="35" t="s">
        <v>3775</v>
      </c>
      <c r="W2546" s="35">
        <v>35</v>
      </c>
      <c r="AJ2546"/>
      <c r="AK2546"/>
    </row>
    <row r="2547" spans="22:37" x14ac:dyDescent="0.35">
      <c r="V2547" s="35" t="s">
        <v>938</v>
      </c>
      <c r="W2547" s="35">
        <v>299</v>
      </c>
      <c r="AJ2547"/>
      <c r="AK2547"/>
    </row>
    <row r="2548" spans="22:37" x14ac:dyDescent="0.35">
      <c r="V2548" s="35" t="s">
        <v>2287</v>
      </c>
      <c r="W2548" s="35">
        <v>141</v>
      </c>
      <c r="AJ2548"/>
      <c r="AK2548"/>
    </row>
    <row r="2549" spans="22:37" x14ac:dyDescent="0.35">
      <c r="V2549" s="35" t="s">
        <v>3673</v>
      </c>
      <c r="W2549" s="35">
        <v>400</v>
      </c>
      <c r="AJ2549"/>
      <c r="AK2549"/>
    </row>
    <row r="2550" spans="22:37" x14ac:dyDescent="0.35">
      <c r="V2550" s="35" t="s">
        <v>1919</v>
      </c>
      <c r="W2550" s="35">
        <v>551</v>
      </c>
      <c r="AJ2550"/>
      <c r="AK2550"/>
    </row>
    <row r="2551" spans="22:37" x14ac:dyDescent="0.35">
      <c r="V2551" s="35" t="s">
        <v>911</v>
      </c>
      <c r="W2551" s="35">
        <v>113</v>
      </c>
      <c r="AJ2551"/>
      <c r="AK2551"/>
    </row>
    <row r="2552" spans="22:37" x14ac:dyDescent="0.35">
      <c r="V2552" s="35" t="s">
        <v>3795</v>
      </c>
      <c r="W2552" s="35">
        <v>472</v>
      </c>
      <c r="AJ2552"/>
      <c r="AK2552"/>
    </row>
    <row r="2553" spans="22:37" x14ac:dyDescent="0.35">
      <c r="V2553" s="35" t="s">
        <v>1203</v>
      </c>
      <c r="W2553" s="35">
        <v>156</v>
      </c>
      <c r="AJ2553"/>
      <c r="AK2553"/>
    </row>
    <row r="2554" spans="22:37" x14ac:dyDescent="0.35">
      <c r="V2554" s="35" t="s">
        <v>2751</v>
      </c>
      <c r="W2554" s="35">
        <v>175</v>
      </c>
      <c r="AJ2554"/>
      <c r="AK2554"/>
    </row>
    <row r="2555" spans="22:37" x14ac:dyDescent="0.35">
      <c r="V2555" s="35" t="s">
        <v>534</v>
      </c>
      <c r="W2555" s="35">
        <v>128</v>
      </c>
      <c r="AJ2555"/>
      <c r="AK2555"/>
    </row>
    <row r="2556" spans="22:37" x14ac:dyDescent="0.35">
      <c r="V2556" s="35" t="s">
        <v>290</v>
      </c>
      <c r="W2556" s="35">
        <v>429</v>
      </c>
      <c r="AJ2556"/>
      <c r="AK2556"/>
    </row>
    <row r="2557" spans="22:37" x14ac:dyDescent="0.35">
      <c r="V2557" s="35" t="s">
        <v>2213</v>
      </c>
      <c r="W2557" s="35">
        <v>127</v>
      </c>
      <c r="AJ2557"/>
      <c r="AK2557"/>
    </row>
    <row r="2558" spans="22:37" x14ac:dyDescent="0.35">
      <c r="V2558" s="35" t="s">
        <v>3890</v>
      </c>
      <c r="W2558" s="35">
        <v>233</v>
      </c>
      <c r="AJ2558"/>
      <c r="AK2558"/>
    </row>
    <row r="2559" spans="22:37" x14ac:dyDescent="0.35">
      <c r="V2559" s="35" t="s">
        <v>2890</v>
      </c>
      <c r="W2559" s="35">
        <v>236</v>
      </c>
      <c r="AJ2559"/>
      <c r="AK2559"/>
    </row>
    <row r="2560" spans="22:37" x14ac:dyDescent="0.35">
      <c r="V2560" s="35" t="s">
        <v>2244</v>
      </c>
      <c r="W2560" s="35">
        <v>15</v>
      </c>
      <c r="AJ2560"/>
      <c r="AK2560"/>
    </row>
    <row r="2561" spans="22:37" x14ac:dyDescent="0.35">
      <c r="V2561" s="35" t="s">
        <v>4294</v>
      </c>
      <c r="W2561" s="35">
        <v>62</v>
      </c>
      <c r="AJ2561"/>
      <c r="AK2561"/>
    </row>
    <row r="2562" spans="22:37" x14ac:dyDescent="0.35">
      <c r="V2562" s="35" t="s">
        <v>3832</v>
      </c>
      <c r="W2562" s="35">
        <v>340</v>
      </c>
      <c r="AJ2562"/>
      <c r="AK2562"/>
    </row>
    <row r="2563" spans="22:37" x14ac:dyDescent="0.35">
      <c r="V2563" s="35" t="s">
        <v>2847</v>
      </c>
      <c r="W2563" s="35">
        <v>140</v>
      </c>
      <c r="AJ2563"/>
      <c r="AK2563"/>
    </row>
    <row r="2564" spans="22:37" x14ac:dyDescent="0.35">
      <c r="V2564" s="35" t="s">
        <v>2938</v>
      </c>
      <c r="W2564" s="35">
        <v>179</v>
      </c>
      <c r="AJ2564"/>
      <c r="AK2564"/>
    </row>
    <row r="2565" spans="22:37" x14ac:dyDescent="0.35">
      <c r="V2565" s="35" t="s">
        <v>1774</v>
      </c>
      <c r="W2565" s="35">
        <v>170</v>
      </c>
      <c r="AJ2565"/>
      <c r="AK2565"/>
    </row>
    <row r="2566" spans="22:37" x14ac:dyDescent="0.35">
      <c r="V2566" s="35" t="s">
        <v>226</v>
      </c>
      <c r="W2566" s="35">
        <v>33</v>
      </c>
      <c r="AJ2566"/>
      <c r="AK2566"/>
    </row>
    <row r="2567" spans="22:37" x14ac:dyDescent="0.35">
      <c r="V2567" s="35" t="s">
        <v>2479</v>
      </c>
      <c r="W2567" s="35">
        <v>261</v>
      </c>
      <c r="AJ2567"/>
      <c r="AK2567"/>
    </row>
    <row r="2568" spans="22:37" x14ac:dyDescent="0.35">
      <c r="V2568" s="35" t="s">
        <v>2528</v>
      </c>
      <c r="W2568" s="35">
        <v>443</v>
      </c>
      <c r="AJ2568"/>
      <c r="AK2568"/>
    </row>
    <row r="2569" spans="22:37" x14ac:dyDescent="0.35">
      <c r="V2569" s="35" t="s">
        <v>305</v>
      </c>
      <c r="W2569" s="35">
        <v>627</v>
      </c>
      <c r="AJ2569"/>
      <c r="AK2569"/>
    </row>
    <row r="2570" spans="22:37" x14ac:dyDescent="0.35">
      <c r="V2570" s="35" t="s">
        <v>577</v>
      </c>
      <c r="W2570" s="35">
        <v>135</v>
      </c>
      <c r="AJ2570"/>
      <c r="AK2570"/>
    </row>
    <row r="2571" spans="22:37" x14ac:dyDescent="0.35">
      <c r="V2571" s="35" t="s">
        <v>1404</v>
      </c>
      <c r="W2571" s="35">
        <v>420</v>
      </c>
      <c r="AJ2571"/>
      <c r="AK2571"/>
    </row>
    <row r="2572" spans="22:37" x14ac:dyDescent="0.35">
      <c r="V2572" s="35" t="s">
        <v>2696</v>
      </c>
      <c r="W2572" s="35">
        <v>147</v>
      </c>
      <c r="AJ2572"/>
      <c r="AK2572"/>
    </row>
    <row r="2573" spans="22:37" x14ac:dyDescent="0.35">
      <c r="V2573" s="35" t="s">
        <v>2324</v>
      </c>
      <c r="W2573" s="35">
        <v>448</v>
      </c>
      <c r="AJ2573"/>
      <c r="AK2573"/>
    </row>
    <row r="2574" spans="22:37" x14ac:dyDescent="0.35">
      <c r="V2574" s="35" t="s">
        <v>3642</v>
      </c>
      <c r="W2574" s="35">
        <v>331</v>
      </c>
      <c r="AJ2574"/>
      <c r="AK2574"/>
    </row>
    <row r="2575" spans="22:37" x14ac:dyDescent="0.35">
      <c r="V2575" s="35" t="s">
        <v>1428</v>
      </c>
      <c r="W2575" s="35">
        <v>173</v>
      </c>
      <c r="AJ2575"/>
      <c r="AK2575"/>
    </row>
    <row r="2576" spans="22:37" x14ac:dyDescent="0.35">
      <c r="V2576" s="35" t="s">
        <v>2161</v>
      </c>
      <c r="W2576" s="35">
        <v>161</v>
      </c>
      <c r="AJ2576"/>
      <c r="AK2576"/>
    </row>
    <row r="2577" spans="22:37" x14ac:dyDescent="0.35">
      <c r="V2577" s="35" t="s">
        <v>2674</v>
      </c>
      <c r="W2577" s="35">
        <v>102</v>
      </c>
      <c r="AJ2577"/>
      <c r="AK2577"/>
    </row>
    <row r="2578" spans="22:37" x14ac:dyDescent="0.35">
      <c r="V2578" s="35" t="s">
        <v>277</v>
      </c>
      <c r="W2578" s="35">
        <v>239</v>
      </c>
      <c r="AJ2578"/>
      <c r="AK2578"/>
    </row>
    <row r="2579" spans="22:37" x14ac:dyDescent="0.35">
      <c r="V2579" s="35" t="s">
        <v>3348</v>
      </c>
      <c r="W2579" s="35">
        <v>164</v>
      </c>
      <c r="AJ2579"/>
      <c r="AK2579"/>
    </row>
    <row r="2580" spans="22:37" x14ac:dyDescent="0.35">
      <c r="V2580" s="35" t="s">
        <v>2241</v>
      </c>
      <c r="W2580" s="35">
        <v>393</v>
      </c>
      <c r="AJ2580"/>
      <c r="AK2580"/>
    </row>
    <row r="2581" spans="22:37" x14ac:dyDescent="0.35">
      <c r="V2581" s="35" t="s">
        <v>3362</v>
      </c>
      <c r="W2581" s="35">
        <v>371</v>
      </c>
      <c r="AJ2581"/>
      <c r="AK2581"/>
    </row>
    <row r="2582" spans="22:37" x14ac:dyDescent="0.35">
      <c r="V2582" s="35" t="s">
        <v>2380</v>
      </c>
      <c r="W2582" s="35">
        <v>210</v>
      </c>
      <c r="AJ2582"/>
      <c r="AK2582"/>
    </row>
    <row r="2583" spans="22:37" x14ac:dyDescent="0.35">
      <c r="V2583" s="35" t="s">
        <v>1630</v>
      </c>
      <c r="W2583" s="35">
        <v>306</v>
      </c>
      <c r="AJ2583"/>
      <c r="AK2583"/>
    </row>
    <row r="2584" spans="22:37" x14ac:dyDescent="0.35">
      <c r="V2584" s="35" t="s">
        <v>3601</v>
      </c>
      <c r="W2584" s="35">
        <v>220</v>
      </c>
      <c r="AJ2584"/>
      <c r="AK2584"/>
    </row>
    <row r="2585" spans="22:37" x14ac:dyDescent="0.35">
      <c r="V2585" s="35" t="s">
        <v>3644</v>
      </c>
      <c r="W2585" s="35">
        <v>163</v>
      </c>
      <c r="AJ2585"/>
      <c r="AK2585"/>
    </row>
    <row r="2586" spans="22:37" x14ac:dyDescent="0.35">
      <c r="V2586" s="35" t="s">
        <v>3148</v>
      </c>
      <c r="W2586" s="35">
        <v>91</v>
      </c>
      <c r="AJ2586"/>
      <c r="AK2586"/>
    </row>
    <row r="2587" spans="22:37" x14ac:dyDescent="0.35">
      <c r="V2587" s="35" t="s">
        <v>3165</v>
      </c>
      <c r="W2587" s="35">
        <v>328</v>
      </c>
      <c r="AJ2587"/>
      <c r="AK2587"/>
    </row>
    <row r="2588" spans="22:37" x14ac:dyDescent="0.35">
      <c r="V2588" s="35" t="s">
        <v>2729</v>
      </c>
      <c r="W2588" s="35">
        <v>408</v>
      </c>
      <c r="AJ2588"/>
      <c r="AK2588"/>
    </row>
    <row r="2589" spans="22:37" x14ac:dyDescent="0.35">
      <c r="V2589" s="35" t="s">
        <v>4162</v>
      </c>
      <c r="W2589" s="35">
        <v>267</v>
      </c>
      <c r="AJ2589"/>
      <c r="AK2589"/>
    </row>
    <row r="2590" spans="22:37" x14ac:dyDescent="0.35">
      <c r="V2590" s="35" t="s">
        <v>1616</v>
      </c>
      <c r="W2590" s="35">
        <v>243</v>
      </c>
      <c r="AJ2590"/>
      <c r="AK2590"/>
    </row>
    <row r="2591" spans="22:37" x14ac:dyDescent="0.35">
      <c r="V2591" s="35" t="s">
        <v>941</v>
      </c>
      <c r="W2591" s="35">
        <v>172</v>
      </c>
      <c r="AJ2591"/>
      <c r="AK2591"/>
    </row>
    <row r="2592" spans="22:37" x14ac:dyDescent="0.35">
      <c r="V2592" s="35" t="s">
        <v>2139</v>
      </c>
      <c r="W2592" s="35">
        <v>27</v>
      </c>
      <c r="AJ2592"/>
      <c r="AK2592"/>
    </row>
    <row r="2593" spans="22:37" x14ac:dyDescent="0.35">
      <c r="V2593" s="35" t="s">
        <v>284</v>
      </c>
      <c r="W2593" s="35">
        <v>74</v>
      </c>
      <c r="AJ2593"/>
      <c r="AK2593"/>
    </row>
    <row r="2594" spans="22:37" x14ac:dyDescent="0.35">
      <c r="V2594" s="35" t="s">
        <v>450</v>
      </c>
      <c r="W2594" s="35">
        <v>477</v>
      </c>
      <c r="AJ2594"/>
      <c r="AK2594"/>
    </row>
    <row r="2595" spans="22:37" x14ac:dyDescent="0.35">
      <c r="V2595" s="35" t="s">
        <v>2781</v>
      </c>
      <c r="W2595" s="35">
        <v>74</v>
      </c>
      <c r="AJ2595"/>
      <c r="AK2595"/>
    </row>
    <row r="2596" spans="22:37" x14ac:dyDescent="0.35">
      <c r="V2596" s="35" t="s">
        <v>258</v>
      </c>
      <c r="W2596" s="35">
        <v>413</v>
      </c>
      <c r="AJ2596"/>
      <c r="AK2596"/>
    </row>
    <row r="2597" spans="22:37" x14ac:dyDescent="0.35">
      <c r="V2597" s="35" t="s">
        <v>474</v>
      </c>
      <c r="W2597" s="35">
        <v>353</v>
      </c>
      <c r="AJ2597"/>
      <c r="AK2597"/>
    </row>
    <row r="2598" spans="22:37" x14ac:dyDescent="0.35">
      <c r="V2598" s="35" t="s">
        <v>2784</v>
      </c>
      <c r="W2598" s="35">
        <v>397</v>
      </c>
      <c r="AJ2598"/>
      <c r="AK2598"/>
    </row>
    <row r="2599" spans="22:37" x14ac:dyDescent="0.35">
      <c r="V2599" s="35" t="s">
        <v>1731</v>
      </c>
      <c r="W2599" s="35">
        <v>56</v>
      </c>
      <c r="AJ2599"/>
      <c r="AK2599"/>
    </row>
    <row r="2600" spans="22:37" x14ac:dyDescent="0.35">
      <c r="V2600" s="35" t="s">
        <v>595</v>
      </c>
      <c r="W2600" s="35">
        <v>326</v>
      </c>
      <c r="AJ2600"/>
      <c r="AK2600"/>
    </row>
    <row r="2601" spans="22:37" x14ac:dyDescent="0.35">
      <c r="V2601" s="35" t="s">
        <v>2993</v>
      </c>
      <c r="W2601" s="35">
        <v>331</v>
      </c>
      <c r="AJ2601"/>
      <c r="AK2601"/>
    </row>
    <row r="2602" spans="22:37" x14ac:dyDescent="0.35">
      <c r="V2602" s="35" t="s">
        <v>3976</v>
      </c>
      <c r="W2602" s="35">
        <v>243</v>
      </c>
      <c r="AJ2602"/>
      <c r="AK2602"/>
    </row>
    <row r="2603" spans="22:37" x14ac:dyDescent="0.35">
      <c r="V2603" s="35" t="s">
        <v>1539</v>
      </c>
      <c r="W2603" s="35">
        <v>101</v>
      </c>
      <c r="AJ2603"/>
      <c r="AK2603"/>
    </row>
    <row r="2604" spans="22:37" x14ac:dyDescent="0.35">
      <c r="V2604" s="35" t="s">
        <v>1016</v>
      </c>
      <c r="W2604" s="35">
        <v>52</v>
      </c>
      <c r="AJ2604"/>
      <c r="AK2604"/>
    </row>
    <row r="2605" spans="22:37" x14ac:dyDescent="0.35">
      <c r="V2605" s="35" t="s">
        <v>3490</v>
      </c>
      <c r="W2605" s="35">
        <v>237</v>
      </c>
      <c r="AJ2605"/>
      <c r="AK2605"/>
    </row>
    <row r="2606" spans="22:37" x14ac:dyDescent="0.35">
      <c r="V2606" s="35" t="s">
        <v>708</v>
      </c>
      <c r="W2606" s="35">
        <v>372</v>
      </c>
      <c r="AJ2606"/>
      <c r="AK2606"/>
    </row>
    <row r="2607" spans="22:37" x14ac:dyDescent="0.35">
      <c r="V2607" s="35" t="s">
        <v>3830</v>
      </c>
      <c r="W2607" s="35">
        <v>158</v>
      </c>
      <c r="AJ2607"/>
      <c r="AK2607"/>
    </row>
    <row r="2608" spans="22:37" x14ac:dyDescent="0.35">
      <c r="V2608" s="35" t="s">
        <v>1908</v>
      </c>
      <c r="W2608" s="35">
        <v>92</v>
      </c>
      <c r="AJ2608"/>
      <c r="AK2608"/>
    </row>
    <row r="2609" spans="22:37" x14ac:dyDescent="0.35">
      <c r="V2609" s="35" t="s">
        <v>440</v>
      </c>
      <c r="W2609" s="35">
        <v>203</v>
      </c>
      <c r="AJ2609"/>
      <c r="AK2609"/>
    </row>
    <row r="2610" spans="22:37" x14ac:dyDescent="0.35">
      <c r="V2610" s="35" t="s">
        <v>4312</v>
      </c>
      <c r="W2610" s="35">
        <v>447</v>
      </c>
      <c r="AJ2610"/>
      <c r="AK2610"/>
    </row>
    <row r="2611" spans="22:37" x14ac:dyDescent="0.35">
      <c r="V2611" s="35" t="s">
        <v>3769</v>
      </c>
      <c r="W2611" s="35">
        <v>366</v>
      </c>
      <c r="AJ2611"/>
      <c r="AK2611"/>
    </row>
    <row r="2612" spans="22:37" x14ac:dyDescent="0.35">
      <c r="V2612" s="35" t="s">
        <v>1685</v>
      </c>
      <c r="W2612" s="35">
        <v>407</v>
      </c>
      <c r="AJ2612"/>
      <c r="AK2612"/>
    </row>
    <row r="2613" spans="22:37" x14ac:dyDescent="0.35">
      <c r="V2613" s="35" t="s">
        <v>3694</v>
      </c>
      <c r="W2613" s="35">
        <v>454</v>
      </c>
      <c r="AJ2613"/>
      <c r="AK2613"/>
    </row>
    <row r="2614" spans="22:37" x14ac:dyDescent="0.35">
      <c r="V2614" s="35" t="s">
        <v>1386</v>
      </c>
      <c r="W2614" s="35">
        <v>99</v>
      </c>
      <c r="AJ2614"/>
      <c r="AK2614"/>
    </row>
    <row r="2615" spans="22:37" x14ac:dyDescent="0.35">
      <c r="V2615" s="35" t="s">
        <v>2060</v>
      </c>
      <c r="W2615" s="35">
        <v>129</v>
      </c>
      <c r="AJ2615"/>
      <c r="AK2615"/>
    </row>
    <row r="2616" spans="22:37" x14ac:dyDescent="0.35">
      <c r="V2616" s="35" t="s">
        <v>1993</v>
      </c>
      <c r="W2616" s="35">
        <v>389</v>
      </c>
      <c r="AJ2616"/>
      <c r="AK2616"/>
    </row>
    <row r="2617" spans="22:37" x14ac:dyDescent="0.35">
      <c r="V2617" s="35" t="s">
        <v>3498</v>
      </c>
      <c r="W2617" s="35">
        <v>242</v>
      </c>
      <c r="AJ2617"/>
      <c r="AK2617"/>
    </row>
    <row r="2618" spans="22:37" x14ac:dyDescent="0.35">
      <c r="V2618" s="35" t="s">
        <v>2478</v>
      </c>
      <c r="W2618" s="35">
        <v>33</v>
      </c>
      <c r="AJ2618"/>
      <c r="AK2618"/>
    </row>
    <row r="2619" spans="22:37" x14ac:dyDescent="0.35">
      <c r="V2619" s="35" t="s">
        <v>2615</v>
      </c>
      <c r="W2619" s="35">
        <v>288</v>
      </c>
      <c r="AJ2619"/>
      <c r="AK2619"/>
    </row>
    <row r="2620" spans="22:37" x14ac:dyDescent="0.35">
      <c r="V2620" s="35" t="s">
        <v>3961</v>
      </c>
      <c r="W2620" s="35">
        <v>192</v>
      </c>
      <c r="AJ2620"/>
      <c r="AK2620"/>
    </row>
    <row r="2621" spans="22:37" x14ac:dyDescent="0.35">
      <c r="V2621" s="35" t="s">
        <v>189</v>
      </c>
      <c r="W2621" s="35">
        <v>479</v>
      </c>
      <c r="AJ2621"/>
      <c r="AK2621"/>
    </row>
    <row r="2622" spans="22:37" x14ac:dyDescent="0.35">
      <c r="V2622" s="35" t="s">
        <v>3853</v>
      </c>
      <c r="W2622" s="35">
        <v>386</v>
      </c>
      <c r="AJ2622"/>
      <c r="AK2622"/>
    </row>
    <row r="2623" spans="22:37" x14ac:dyDescent="0.35">
      <c r="V2623" s="35" t="s">
        <v>2441</v>
      </c>
      <c r="W2623" s="35">
        <v>371</v>
      </c>
      <c r="AJ2623"/>
      <c r="AK2623"/>
    </row>
    <row r="2624" spans="22:37" x14ac:dyDescent="0.35">
      <c r="V2624" s="35" t="s">
        <v>4047</v>
      </c>
      <c r="W2624" s="35">
        <v>185</v>
      </c>
      <c r="AJ2624"/>
      <c r="AK2624"/>
    </row>
    <row r="2625" spans="22:37" x14ac:dyDescent="0.35">
      <c r="V2625" s="35" t="s">
        <v>3185</v>
      </c>
      <c r="W2625" s="35">
        <v>229</v>
      </c>
      <c r="AJ2625"/>
      <c r="AK2625"/>
    </row>
    <row r="2626" spans="22:37" x14ac:dyDescent="0.35">
      <c r="V2626" s="35" t="s">
        <v>3941</v>
      </c>
      <c r="W2626" s="35">
        <v>246</v>
      </c>
      <c r="AJ2626"/>
      <c r="AK2626"/>
    </row>
    <row r="2627" spans="22:37" x14ac:dyDescent="0.35">
      <c r="V2627" s="35" t="s">
        <v>651</v>
      </c>
      <c r="W2627" s="35">
        <v>118</v>
      </c>
      <c r="AJ2627"/>
      <c r="AK2627"/>
    </row>
    <row r="2628" spans="22:37" x14ac:dyDescent="0.35">
      <c r="V2628" s="35" t="s">
        <v>563</v>
      </c>
      <c r="W2628" s="35">
        <v>421</v>
      </c>
      <c r="AJ2628"/>
      <c r="AK2628"/>
    </row>
    <row r="2629" spans="22:37" x14ac:dyDescent="0.35">
      <c r="V2629" s="35" t="s">
        <v>1411</v>
      </c>
      <c r="W2629" s="35">
        <v>205</v>
      </c>
      <c r="AJ2629"/>
      <c r="AK2629"/>
    </row>
    <row r="2630" spans="22:37" x14ac:dyDescent="0.35">
      <c r="V2630" s="35" t="s">
        <v>1318</v>
      </c>
      <c r="W2630" s="35">
        <v>350</v>
      </c>
      <c r="AJ2630"/>
      <c r="AK2630"/>
    </row>
    <row r="2631" spans="22:37" x14ac:dyDescent="0.35">
      <c r="V2631" s="35" t="s">
        <v>4154</v>
      </c>
      <c r="W2631" s="35">
        <v>134</v>
      </c>
      <c r="AJ2631"/>
      <c r="AK2631"/>
    </row>
    <row r="2632" spans="22:37" x14ac:dyDescent="0.35">
      <c r="V2632" s="35" t="s">
        <v>3062</v>
      </c>
      <c r="W2632" s="35">
        <v>425</v>
      </c>
      <c r="AJ2632"/>
      <c r="AK2632"/>
    </row>
    <row r="2633" spans="22:37" x14ac:dyDescent="0.35">
      <c r="V2633" s="35" t="s">
        <v>1530</v>
      </c>
      <c r="W2633" s="35">
        <v>424</v>
      </c>
      <c r="AJ2633"/>
      <c r="AK2633"/>
    </row>
    <row r="2634" spans="22:37" x14ac:dyDescent="0.35">
      <c r="V2634" s="45" t="s">
        <v>471</v>
      </c>
      <c r="W2634" s="35">
        <v>956</v>
      </c>
      <c r="AJ2634"/>
      <c r="AK2634"/>
    </row>
    <row r="2635" spans="22:37" x14ac:dyDescent="0.35">
      <c r="V2635" s="35" t="s">
        <v>554</v>
      </c>
      <c r="W2635" s="35">
        <v>280</v>
      </c>
      <c r="AJ2635"/>
      <c r="AK2635"/>
    </row>
    <row r="2636" spans="22:37" x14ac:dyDescent="0.35">
      <c r="V2636" s="35" t="s">
        <v>1571</v>
      </c>
      <c r="W2636" s="35">
        <v>397</v>
      </c>
      <c r="AJ2636"/>
      <c r="AK2636"/>
    </row>
    <row r="2637" spans="22:37" x14ac:dyDescent="0.35">
      <c r="V2637" s="35" t="s">
        <v>89</v>
      </c>
      <c r="W2637" s="35">
        <v>218</v>
      </c>
      <c r="AJ2637"/>
      <c r="AK2637"/>
    </row>
    <row r="2638" spans="22:37" x14ac:dyDescent="0.35">
      <c r="V2638" s="35" t="s">
        <v>3033</v>
      </c>
      <c r="W2638" s="35">
        <v>284</v>
      </c>
      <c r="AJ2638"/>
      <c r="AK2638"/>
    </row>
    <row r="2639" spans="22:37" x14ac:dyDescent="0.35">
      <c r="V2639" s="35" t="s">
        <v>4169</v>
      </c>
      <c r="W2639" s="35">
        <v>346</v>
      </c>
      <c r="AJ2639"/>
      <c r="AK2639"/>
    </row>
    <row r="2640" spans="22:37" x14ac:dyDescent="0.35">
      <c r="V2640" s="35" t="s">
        <v>3108</v>
      </c>
      <c r="W2640" s="35">
        <v>234</v>
      </c>
      <c r="AJ2640"/>
      <c r="AK2640"/>
    </row>
    <row r="2641" spans="22:37" x14ac:dyDescent="0.35">
      <c r="V2641" s="35" t="s">
        <v>1662</v>
      </c>
      <c r="W2641" s="35">
        <v>615</v>
      </c>
      <c r="AJ2641"/>
      <c r="AK2641"/>
    </row>
    <row r="2642" spans="22:37" x14ac:dyDescent="0.35">
      <c r="V2642" s="35" t="s">
        <v>3328</v>
      </c>
      <c r="W2642" s="35">
        <v>56</v>
      </c>
      <c r="AJ2642"/>
      <c r="AK2642"/>
    </row>
    <row r="2643" spans="22:37" x14ac:dyDescent="0.35">
      <c r="V2643" s="35" t="s">
        <v>3438</v>
      </c>
      <c r="W2643" s="35">
        <v>29</v>
      </c>
      <c r="AJ2643"/>
      <c r="AK2643"/>
    </row>
    <row r="2644" spans="22:37" x14ac:dyDescent="0.35">
      <c r="V2644" s="35" t="s">
        <v>1739</v>
      </c>
      <c r="W2644" s="35">
        <v>486</v>
      </c>
      <c r="AJ2644"/>
      <c r="AK2644"/>
    </row>
    <row r="2645" spans="22:37" x14ac:dyDescent="0.35">
      <c r="V2645" s="35" t="s">
        <v>622</v>
      </c>
      <c r="W2645" s="35">
        <v>474</v>
      </c>
      <c r="AJ2645"/>
      <c r="AK2645"/>
    </row>
    <row r="2646" spans="22:37" x14ac:dyDescent="0.35">
      <c r="V2646" s="35" t="s">
        <v>2328</v>
      </c>
      <c r="W2646" s="35">
        <v>448</v>
      </c>
      <c r="AJ2646"/>
      <c r="AK2646"/>
    </row>
    <row r="2647" spans="22:37" x14ac:dyDescent="0.35">
      <c r="V2647" s="35" t="s">
        <v>2425</v>
      </c>
      <c r="W2647" s="35">
        <v>481</v>
      </c>
      <c r="AJ2647"/>
      <c r="AK2647"/>
    </row>
    <row r="2648" spans="22:37" x14ac:dyDescent="0.35">
      <c r="V2648" s="35" t="s">
        <v>943</v>
      </c>
      <c r="W2648" s="35">
        <v>225</v>
      </c>
      <c r="AJ2648"/>
      <c r="AK2648"/>
    </row>
    <row r="2649" spans="22:37" x14ac:dyDescent="0.35">
      <c r="V2649" s="35" t="s">
        <v>3980</v>
      </c>
      <c r="W2649" s="35">
        <v>155</v>
      </c>
      <c r="AJ2649"/>
      <c r="AK2649"/>
    </row>
    <row r="2650" spans="22:37" x14ac:dyDescent="0.35">
      <c r="V2650" s="35" t="s">
        <v>4052</v>
      </c>
      <c r="W2650" s="35">
        <v>188</v>
      </c>
      <c r="AJ2650"/>
      <c r="AK2650"/>
    </row>
    <row r="2651" spans="22:37" x14ac:dyDescent="0.35">
      <c r="V2651" s="35" t="s">
        <v>3685</v>
      </c>
      <c r="W2651" s="35">
        <v>474</v>
      </c>
      <c r="AJ2651"/>
      <c r="AK2651"/>
    </row>
    <row r="2652" spans="22:37" x14ac:dyDescent="0.35">
      <c r="V2652" s="35" t="s">
        <v>1610</v>
      </c>
      <c r="W2652" s="35">
        <v>497</v>
      </c>
      <c r="AJ2652"/>
      <c r="AK2652"/>
    </row>
    <row r="2653" spans="22:37" x14ac:dyDescent="0.35">
      <c r="V2653" s="35" t="s">
        <v>637</v>
      </c>
      <c r="W2653" s="35">
        <v>109</v>
      </c>
      <c r="AJ2653"/>
      <c r="AK2653"/>
    </row>
    <row r="2654" spans="22:37" x14ac:dyDescent="0.35">
      <c r="V2654" s="35" t="s">
        <v>3312</v>
      </c>
      <c r="W2654" s="35">
        <v>407</v>
      </c>
      <c r="AJ2654"/>
      <c r="AK2654"/>
    </row>
    <row r="2655" spans="22:37" x14ac:dyDescent="0.35">
      <c r="V2655" s="35" t="s">
        <v>2958</v>
      </c>
      <c r="W2655" s="35">
        <v>216</v>
      </c>
      <c r="AJ2655"/>
      <c r="AK2655"/>
    </row>
    <row r="2656" spans="22:37" x14ac:dyDescent="0.35">
      <c r="V2656" s="35" t="s">
        <v>613</v>
      </c>
      <c r="W2656" s="35">
        <v>483</v>
      </c>
      <c r="AJ2656"/>
      <c r="AK2656"/>
    </row>
    <row r="2657" spans="22:37" x14ac:dyDescent="0.35">
      <c r="V2657" s="35" t="s">
        <v>412</v>
      </c>
      <c r="W2657" s="35">
        <v>130</v>
      </c>
      <c r="AJ2657"/>
      <c r="AK2657"/>
    </row>
    <row r="2658" spans="22:37" x14ac:dyDescent="0.35">
      <c r="V2658" s="35" t="s">
        <v>514</v>
      </c>
      <c r="W2658" s="35">
        <v>72</v>
      </c>
      <c r="AJ2658"/>
      <c r="AK2658"/>
    </row>
    <row r="2659" spans="22:37" x14ac:dyDescent="0.35">
      <c r="V2659" s="35" t="s">
        <v>1261</v>
      </c>
      <c r="W2659" s="35">
        <v>430</v>
      </c>
      <c r="AJ2659"/>
      <c r="AK2659"/>
    </row>
    <row r="2660" spans="22:37" x14ac:dyDescent="0.35">
      <c r="V2660" s="35" t="s">
        <v>1659</v>
      </c>
      <c r="W2660" s="35">
        <v>367</v>
      </c>
      <c r="AJ2660"/>
      <c r="AK2660"/>
    </row>
    <row r="2661" spans="22:37" x14ac:dyDescent="0.35">
      <c r="V2661" s="35" t="s">
        <v>3572</v>
      </c>
      <c r="W2661" s="35">
        <v>454</v>
      </c>
      <c r="AJ2661"/>
      <c r="AK2661"/>
    </row>
    <row r="2662" spans="22:37" x14ac:dyDescent="0.35">
      <c r="V2662" s="35" t="s">
        <v>3277</v>
      </c>
      <c r="W2662" s="35">
        <v>88</v>
      </c>
      <c r="AJ2662"/>
      <c r="AK2662"/>
    </row>
    <row r="2663" spans="22:37" x14ac:dyDescent="0.35">
      <c r="V2663" s="35" t="s">
        <v>1898</v>
      </c>
      <c r="W2663" s="35">
        <v>293</v>
      </c>
      <c r="AJ2663"/>
      <c r="AK2663"/>
    </row>
    <row r="2664" spans="22:37" x14ac:dyDescent="0.35">
      <c r="V2664" s="35" t="s">
        <v>1743</v>
      </c>
      <c r="W2664" s="35">
        <v>57</v>
      </c>
      <c r="AJ2664"/>
      <c r="AK2664"/>
    </row>
    <row r="2665" spans="22:37" x14ac:dyDescent="0.35">
      <c r="V2665" s="35" t="s">
        <v>320</v>
      </c>
      <c r="W2665" s="35">
        <v>290</v>
      </c>
      <c r="AJ2665"/>
      <c r="AK2665"/>
    </row>
    <row r="2666" spans="22:37" x14ac:dyDescent="0.35">
      <c r="V2666" s="35" t="s">
        <v>1777</v>
      </c>
      <c r="W2666" s="35">
        <v>339</v>
      </c>
      <c r="AJ2666"/>
      <c r="AK2666"/>
    </row>
    <row r="2667" spans="22:37" x14ac:dyDescent="0.35">
      <c r="V2667" s="35" t="s">
        <v>2008</v>
      </c>
      <c r="W2667" s="35">
        <v>75</v>
      </c>
      <c r="AJ2667"/>
      <c r="AK2667"/>
    </row>
    <row r="2668" spans="22:37" x14ac:dyDescent="0.35">
      <c r="V2668" s="35" t="s">
        <v>3968</v>
      </c>
      <c r="W2668" s="35">
        <v>255</v>
      </c>
      <c r="AJ2668"/>
      <c r="AK2668"/>
    </row>
    <row r="2669" spans="22:37" x14ac:dyDescent="0.35">
      <c r="V2669" s="35" t="s">
        <v>3666</v>
      </c>
      <c r="W2669" s="35">
        <v>43</v>
      </c>
      <c r="AJ2669"/>
      <c r="AK2669"/>
    </row>
    <row r="2670" spans="22:37" x14ac:dyDescent="0.35">
      <c r="V2670" s="35" t="s">
        <v>1052</v>
      </c>
      <c r="W2670" s="35">
        <v>298</v>
      </c>
      <c r="AJ2670"/>
      <c r="AK2670"/>
    </row>
    <row r="2671" spans="22:37" x14ac:dyDescent="0.35">
      <c r="V2671" s="35" t="s">
        <v>846</v>
      </c>
      <c r="W2671" s="35">
        <v>44</v>
      </c>
      <c r="AJ2671"/>
      <c r="AK2671"/>
    </row>
    <row r="2672" spans="22:37" x14ac:dyDescent="0.35">
      <c r="V2672" s="35" t="s">
        <v>3667</v>
      </c>
      <c r="W2672" s="35">
        <v>249</v>
      </c>
      <c r="AJ2672"/>
      <c r="AK2672"/>
    </row>
    <row r="2673" spans="22:37" x14ac:dyDescent="0.35">
      <c r="V2673" s="35" t="s">
        <v>2948</v>
      </c>
      <c r="W2673" s="35">
        <v>132</v>
      </c>
      <c r="AJ2673"/>
      <c r="AK2673"/>
    </row>
    <row r="2674" spans="22:37" x14ac:dyDescent="0.35">
      <c r="V2674" s="35" t="s">
        <v>2812</v>
      </c>
      <c r="W2674" s="35">
        <v>440</v>
      </c>
      <c r="AJ2674"/>
      <c r="AK2674"/>
    </row>
    <row r="2675" spans="22:37" x14ac:dyDescent="0.35">
      <c r="V2675" s="35" t="s">
        <v>3762</v>
      </c>
      <c r="W2675" s="35">
        <v>275</v>
      </c>
      <c r="AJ2675"/>
      <c r="AK2675"/>
    </row>
    <row r="2676" spans="22:37" x14ac:dyDescent="0.35">
      <c r="V2676" s="35" t="s">
        <v>2221</v>
      </c>
      <c r="W2676" s="35">
        <v>468</v>
      </c>
      <c r="AJ2676"/>
      <c r="AK2676"/>
    </row>
    <row r="2677" spans="22:37" x14ac:dyDescent="0.35">
      <c r="V2677" s="35" t="s">
        <v>3676</v>
      </c>
      <c r="W2677" s="35">
        <v>374</v>
      </c>
      <c r="AJ2677"/>
      <c r="AK2677"/>
    </row>
    <row r="2678" spans="22:37" x14ac:dyDescent="0.35">
      <c r="V2678" s="35" t="s">
        <v>1563</v>
      </c>
      <c r="W2678" s="35">
        <v>145</v>
      </c>
      <c r="AJ2678"/>
      <c r="AK2678"/>
    </row>
    <row r="2679" spans="22:37" x14ac:dyDescent="0.35">
      <c r="V2679" s="35" t="s">
        <v>4313</v>
      </c>
      <c r="W2679" s="35">
        <v>481</v>
      </c>
      <c r="AJ2679"/>
      <c r="AK2679"/>
    </row>
    <row r="2680" spans="22:37" x14ac:dyDescent="0.35">
      <c r="V2680" s="35" t="s">
        <v>2804</v>
      </c>
      <c r="W2680" s="35">
        <v>227</v>
      </c>
      <c r="AJ2680"/>
      <c r="AK2680"/>
    </row>
    <row r="2681" spans="22:37" x14ac:dyDescent="0.35">
      <c r="V2681" s="35" t="s">
        <v>760</v>
      </c>
      <c r="W2681" s="35">
        <v>409</v>
      </c>
      <c r="AJ2681"/>
      <c r="AK2681"/>
    </row>
    <row r="2682" spans="22:37" x14ac:dyDescent="0.35">
      <c r="V2682" s="35" t="s">
        <v>1456</v>
      </c>
      <c r="W2682" s="35">
        <v>438</v>
      </c>
      <c r="AJ2682"/>
      <c r="AK2682"/>
    </row>
    <row r="2683" spans="22:37" x14ac:dyDescent="0.35">
      <c r="V2683" s="35" t="s">
        <v>724</v>
      </c>
      <c r="W2683" s="35">
        <v>39</v>
      </c>
      <c r="AJ2683"/>
      <c r="AK2683"/>
    </row>
    <row r="2684" spans="22:37" x14ac:dyDescent="0.35">
      <c r="V2684" s="35" t="s">
        <v>467</v>
      </c>
      <c r="W2684" s="35">
        <v>224</v>
      </c>
      <c r="AJ2684"/>
      <c r="AK2684"/>
    </row>
    <row r="2685" spans="22:37" x14ac:dyDescent="0.35">
      <c r="V2685" s="35" t="s">
        <v>2611</v>
      </c>
      <c r="W2685" s="35">
        <v>432</v>
      </c>
      <c r="AJ2685"/>
      <c r="AK2685"/>
    </row>
    <row r="2686" spans="22:37" x14ac:dyDescent="0.35">
      <c r="V2686" s="35" t="s">
        <v>3970</v>
      </c>
      <c r="W2686" s="35">
        <v>135</v>
      </c>
      <c r="AJ2686"/>
      <c r="AK2686"/>
    </row>
    <row r="2687" spans="22:37" x14ac:dyDescent="0.35">
      <c r="V2687" s="35" t="s">
        <v>747</v>
      </c>
      <c r="W2687" s="35">
        <v>418</v>
      </c>
      <c r="AJ2687"/>
      <c r="AK2687"/>
    </row>
    <row r="2688" spans="22:37" x14ac:dyDescent="0.35">
      <c r="V2688" s="35" t="s">
        <v>1719</v>
      </c>
      <c r="W2688" s="35">
        <v>336</v>
      </c>
      <c r="AJ2688"/>
      <c r="AK2688"/>
    </row>
    <row r="2689" spans="22:37" x14ac:dyDescent="0.35">
      <c r="V2689" s="35" t="s">
        <v>309</v>
      </c>
      <c r="W2689" s="35">
        <v>374</v>
      </c>
      <c r="AJ2689"/>
      <c r="AK2689"/>
    </row>
    <row r="2690" spans="22:37" x14ac:dyDescent="0.35">
      <c r="V2690" s="35" t="s">
        <v>1781</v>
      </c>
      <c r="W2690" s="35">
        <v>251</v>
      </c>
      <c r="AJ2690"/>
      <c r="AK2690"/>
    </row>
    <row r="2691" spans="22:37" x14ac:dyDescent="0.35">
      <c r="V2691" s="35" t="s">
        <v>3003</v>
      </c>
      <c r="W2691" s="35">
        <v>387</v>
      </c>
      <c r="AJ2691"/>
      <c r="AK2691"/>
    </row>
    <row r="2692" spans="22:37" x14ac:dyDescent="0.35">
      <c r="V2692" s="35" t="s">
        <v>664</v>
      </c>
      <c r="W2692" s="35">
        <v>51</v>
      </c>
      <c r="AJ2692"/>
      <c r="AK2692"/>
    </row>
    <row r="2693" spans="22:37" x14ac:dyDescent="0.35">
      <c r="V2693" s="35" t="s">
        <v>1622</v>
      </c>
      <c r="W2693" s="35">
        <v>151</v>
      </c>
      <c r="AJ2693"/>
      <c r="AK2693"/>
    </row>
    <row r="2694" spans="22:37" x14ac:dyDescent="0.35">
      <c r="V2694" s="35" t="s">
        <v>3276</v>
      </c>
      <c r="W2694" s="35">
        <v>141</v>
      </c>
      <c r="AJ2694"/>
      <c r="AK2694"/>
    </row>
    <row r="2695" spans="22:37" x14ac:dyDescent="0.35">
      <c r="V2695" s="35" t="s">
        <v>530</v>
      </c>
      <c r="W2695" s="35">
        <v>57</v>
      </c>
      <c r="AJ2695"/>
      <c r="AK2695"/>
    </row>
    <row r="2696" spans="22:37" x14ac:dyDescent="0.35">
      <c r="V2696" s="35" t="s">
        <v>2486</v>
      </c>
      <c r="W2696" s="35">
        <v>445</v>
      </c>
      <c r="AJ2696"/>
      <c r="AK2696"/>
    </row>
    <row r="2697" spans="22:37" x14ac:dyDescent="0.35">
      <c r="V2697" s="35" t="s">
        <v>3862</v>
      </c>
      <c r="W2697" s="35">
        <v>53</v>
      </c>
      <c r="AJ2697"/>
      <c r="AK2697"/>
    </row>
    <row r="2698" spans="22:37" x14ac:dyDescent="0.35">
      <c r="V2698" s="35" t="s">
        <v>1858</v>
      </c>
      <c r="W2698" s="35">
        <v>153</v>
      </c>
      <c r="AJ2698"/>
      <c r="AK2698"/>
    </row>
    <row r="2699" spans="22:37" x14ac:dyDescent="0.35">
      <c r="V2699" s="35" t="s">
        <v>1524</v>
      </c>
      <c r="W2699" s="35">
        <v>119</v>
      </c>
      <c r="AJ2699"/>
      <c r="AK2699"/>
    </row>
    <row r="2700" spans="22:37" x14ac:dyDescent="0.35">
      <c r="V2700" s="35" t="s">
        <v>1494</v>
      </c>
      <c r="W2700" s="35">
        <v>441</v>
      </c>
      <c r="AJ2700"/>
      <c r="AK2700"/>
    </row>
    <row r="2701" spans="22:37" x14ac:dyDescent="0.35">
      <c r="V2701" s="35" t="s">
        <v>4235</v>
      </c>
      <c r="W2701" s="35">
        <v>413</v>
      </c>
      <c r="AJ2701"/>
      <c r="AK2701"/>
    </row>
    <row r="2702" spans="22:37" x14ac:dyDescent="0.35">
      <c r="V2702" s="35" t="s">
        <v>3620</v>
      </c>
      <c r="W2702" s="35">
        <v>207</v>
      </c>
      <c r="AJ2702"/>
      <c r="AK2702"/>
    </row>
    <row r="2703" spans="22:37" x14ac:dyDescent="0.35">
      <c r="V2703" s="35" t="s">
        <v>3332</v>
      </c>
      <c r="W2703" s="35">
        <v>246</v>
      </c>
      <c r="AJ2703"/>
      <c r="AK2703"/>
    </row>
    <row r="2704" spans="22:37" x14ac:dyDescent="0.35">
      <c r="V2704" s="35" t="s">
        <v>2099</v>
      </c>
      <c r="W2704" s="35">
        <v>435</v>
      </c>
      <c r="AJ2704"/>
      <c r="AK2704"/>
    </row>
    <row r="2705" spans="22:37" x14ac:dyDescent="0.35">
      <c r="V2705" s="35" t="s">
        <v>4083</v>
      </c>
      <c r="W2705" s="35">
        <v>137</v>
      </c>
      <c r="AJ2705"/>
      <c r="AK2705"/>
    </row>
    <row r="2706" spans="22:37" x14ac:dyDescent="0.35">
      <c r="V2706" s="35" t="s">
        <v>745</v>
      </c>
      <c r="W2706" s="35">
        <v>111</v>
      </c>
      <c r="AJ2706"/>
      <c r="AK2706"/>
    </row>
    <row r="2707" spans="22:37" x14ac:dyDescent="0.35">
      <c r="V2707" s="35" t="s">
        <v>3311</v>
      </c>
      <c r="W2707" s="35">
        <v>467</v>
      </c>
      <c r="AJ2707"/>
      <c r="AK2707"/>
    </row>
    <row r="2708" spans="22:37" x14ac:dyDescent="0.35">
      <c r="V2708" s="35" t="s">
        <v>3204</v>
      </c>
      <c r="W2708" s="35">
        <v>344</v>
      </c>
      <c r="AJ2708"/>
      <c r="AK2708"/>
    </row>
    <row r="2709" spans="22:37" x14ac:dyDescent="0.35">
      <c r="V2709" s="35" t="s">
        <v>517</v>
      </c>
      <c r="W2709" s="35">
        <v>52</v>
      </c>
      <c r="AJ2709"/>
      <c r="AK2709"/>
    </row>
    <row r="2710" spans="22:37" x14ac:dyDescent="0.35">
      <c r="V2710" s="35" t="s">
        <v>3523</v>
      </c>
      <c r="W2710" s="35">
        <v>80</v>
      </c>
      <c r="AJ2710"/>
      <c r="AK2710"/>
    </row>
    <row r="2711" spans="22:37" x14ac:dyDescent="0.35">
      <c r="V2711" s="35" t="s">
        <v>1872</v>
      </c>
      <c r="W2711" s="35">
        <v>242</v>
      </c>
      <c r="AJ2711"/>
      <c r="AK2711"/>
    </row>
    <row r="2712" spans="22:37" x14ac:dyDescent="0.35">
      <c r="V2712" s="35" t="s">
        <v>2588</v>
      </c>
      <c r="W2712" s="35">
        <v>451</v>
      </c>
      <c r="AJ2712"/>
      <c r="AK2712"/>
    </row>
    <row r="2713" spans="22:37" x14ac:dyDescent="0.35">
      <c r="V2713" s="35" t="s">
        <v>3714</v>
      </c>
      <c r="W2713" s="35">
        <v>379</v>
      </c>
      <c r="AJ2713"/>
      <c r="AK2713"/>
    </row>
    <row r="2714" spans="22:37" x14ac:dyDescent="0.35">
      <c r="V2714" s="35" t="s">
        <v>3883</v>
      </c>
      <c r="W2714" s="35">
        <v>432</v>
      </c>
      <c r="AJ2714"/>
      <c r="AK2714"/>
    </row>
    <row r="2715" spans="22:37" x14ac:dyDescent="0.35">
      <c r="V2715" s="35" t="s">
        <v>2371</v>
      </c>
      <c r="W2715" s="35">
        <v>264</v>
      </c>
      <c r="AJ2715"/>
      <c r="AK2715"/>
    </row>
    <row r="2716" spans="22:37" x14ac:dyDescent="0.35">
      <c r="V2716" s="35" t="s">
        <v>2686</v>
      </c>
      <c r="W2716" s="35">
        <v>125</v>
      </c>
      <c r="AJ2716"/>
      <c r="AK2716"/>
    </row>
    <row r="2717" spans="22:37" x14ac:dyDescent="0.35">
      <c r="V2717" s="35" t="s">
        <v>175</v>
      </c>
      <c r="W2717" s="35">
        <v>296</v>
      </c>
      <c r="AJ2717"/>
      <c r="AK2717"/>
    </row>
    <row r="2718" spans="22:37" x14ac:dyDescent="0.35">
      <c r="V2718" s="35" t="s">
        <v>2474</v>
      </c>
      <c r="W2718" s="35">
        <v>407</v>
      </c>
      <c r="AJ2718"/>
      <c r="AK2718"/>
    </row>
    <row r="2719" spans="22:37" x14ac:dyDescent="0.35">
      <c r="V2719" s="45" t="s">
        <v>2622</v>
      </c>
      <c r="W2719" s="35">
        <v>797</v>
      </c>
      <c r="AJ2719"/>
      <c r="AK2719"/>
    </row>
    <row r="2720" spans="22:37" x14ac:dyDescent="0.35">
      <c r="V2720" s="35" t="s">
        <v>726</v>
      </c>
      <c r="W2720" s="35">
        <v>360</v>
      </c>
      <c r="AJ2720"/>
      <c r="AK2720"/>
    </row>
    <row r="2721" spans="22:37" x14ac:dyDescent="0.35">
      <c r="V2721" s="35" t="s">
        <v>3563</v>
      </c>
      <c r="W2721" s="35">
        <v>276</v>
      </c>
      <c r="AJ2721"/>
      <c r="AK2721"/>
    </row>
    <row r="2722" spans="22:37" x14ac:dyDescent="0.35">
      <c r="V2722" s="35" t="s">
        <v>1856</v>
      </c>
      <c r="W2722" s="35">
        <v>26</v>
      </c>
      <c r="AJ2722"/>
      <c r="AK2722"/>
    </row>
    <row r="2723" spans="22:37" x14ac:dyDescent="0.35">
      <c r="V2723" s="35" t="s">
        <v>1590</v>
      </c>
      <c r="W2723" s="35">
        <v>416</v>
      </c>
      <c r="AJ2723"/>
      <c r="AK2723"/>
    </row>
    <row r="2724" spans="22:37" x14ac:dyDescent="0.35">
      <c r="V2724" s="35" t="s">
        <v>3971</v>
      </c>
      <c r="W2724" s="35">
        <v>441</v>
      </c>
      <c r="AJ2724"/>
      <c r="AK2724"/>
    </row>
    <row r="2725" spans="22:37" x14ac:dyDescent="0.35">
      <c r="V2725" s="35" t="s">
        <v>2106</v>
      </c>
      <c r="W2725" s="35">
        <v>331</v>
      </c>
      <c r="AJ2725"/>
      <c r="AK2725"/>
    </row>
    <row r="2726" spans="22:37" x14ac:dyDescent="0.35">
      <c r="V2726" s="35" t="s">
        <v>1850</v>
      </c>
      <c r="W2726" s="35">
        <v>233</v>
      </c>
      <c r="AJ2726"/>
      <c r="AK2726"/>
    </row>
    <row r="2727" spans="22:37" x14ac:dyDescent="0.35">
      <c r="V2727" s="35" t="s">
        <v>2281</v>
      </c>
      <c r="W2727" s="35">
        <v>420</v>
      </c>
      <c r="AJ2727"/>
      <c r="AK2727"/>
    </row>
    <row r="2728" spans="22:37" x14ac:dyDescent="0.35">
      <c r="V2728" s="35" t="s">
        <v>2816</v>
      </c>
      <c r="W2728" s="35">
        <v>220</v>
      </c>
      <c r="AJ2728"/>
      <c r="AK2728"/>
    </row>
    <row r="2729" spans="22:37" x14ac:dyDescent="0.35">
      <c r="V2729" s="35" t="s">
        <v>2685</v>
      </c>
      <c r="W2729" s="35">
        <v>475</v>
      </c>
      <c r="AJ2729"/>
      <c r="AK2729"/>
    </row>
    <row r="2730" spans="22:37" x14ac:dyDescent="0.35">
      <c r="V2730" s="35" t="s">
        <v>1536</v>
      </c>
      <c r="W2730" s="35">
        <v>258</v>
      </c>
      <c r="AJ2730"/>
      <c r="AK2730"/>
    </row>
    <row r="2731" spans="22:37" x14ac:dyDescent="0.35">
      <c r="V2731" s="35" t="s">
        <v>1135</v>
      </c>
      <c r="W2731" s="35">
        <v>393</v>
      </c>
      <c r="AJ2731"/>
      <c r="AK2731"/>
    </row>
    <row r="2732" spans="22:37" x14ac:dyDescent="0.35">
      <c r="V2732" s="35" t="s">
        <v>370</v>
      </c>
      <c r="W2732" s="35">
        <v>236</v>
      </c>
      <c r="AJ2732"/>
      <c r="AK2732"/>
    </row>
    <row r="2733" spans="22:37" x14ac:dyDescent="0.35">
      <c r="V2733" s="35" t="s">
        <v>2113</v>
      </c>
      <c r="W2733" s="35">
        <v>335</v>
      </c>
      <c r="AJ2733"/>
      <c r="AK2733"/>
    </row>
    <row r="2734" spans="22:37" x14ac:dyDescent="0.35">
      <c r="V2734" s="35" t="s">
        <v>2883</v>
      </c>
      <c r="W2734" s="35">
        <v>263</v>
      </c>
      <c r="AJ2734"/>
      <c r="AK2734"/>
    </row>
    <row r="2735" spans="22:37" x14ac:dyDescent="0.35">
      <c r="V2735" s="35" t="s">
        <v>2915</v>
      </c>
      <c r="W2735" s="35">
        <v>303</v>
      </c>
      <c r="AJ2735"/>
      <c r="AK2735"/>
    </row>
    <row r="2736" spans="22:37" x14ac:dyDescent="0.35">
      <c r="V2736" s="35" t="s">
        <v>2681</v>
      </c>
      <c r="W2736" s="35">
        <v>292</v>
      </c>
      <c r="AJ2736"/>
      <c r="AK2736"/>
    </row>
    <row r="2737" spans="22:37" x14ac:dyDescent="0.35">
      <c r="V2737" s="35" t="s">
        <v>1732</v>
      </c>
      <c r="W2737" s="35">
        <v>241</v>
      </c>
      <c r="AJ2737"/>
      <c r="AK2737"/>
    </row>
    <row r="2738" spans="22:37" x14ac:dyDescent="0.35">
      <c r="V2738" s="35" t="s">
        <v>1465</v>
      </c>
      <c r="W2738" s="35">
        <v>494</v>
      </c>
      <c r="AJ2738"/>
      <c r="AK2738"/>
    </row>
    <row r="2739" spans="22:37" x14ac:dyDescent="0.35">
      <c r="V2739" s="35" t="s">
        <v>4199</v>
      </c>
      <c r="W2739" s="35">
        <v>425</v>
      </c>
      <c r="AJ2739"/>
      <c r="AK2739"/>
    </row>
    <row r="2740" spans="22:37" x14ac:dyDescent="0.35">
      <c r="V2740" s="35" t="s">
        <v>111</v>
      </c>
      <c r="W2740" s="35">
        <v>277</v>
      </c>
      <c r="AJ2740"/>
      <c r="AK2740"/>
    </row>
    <row r="2741" spans="22:37" x14ac:dyDescent="0.35">
      <c r="V2741" s="35" t="s">
        <v>3087</v>
      </c>
      <c r="W2741" s="35">
        <v>253</v>
      </c>
      <c r="AJ2741"/>
      <c r="AK2741"/>
    </row>
    <row r="2742" spans="22:37" x14ac:dyDescent="0.35">
      <c r="V2742" s="35" t="s">
        <v>2229</v>
      </c>
      <c r="W2742" s="35">
        <v>33</v>
      </c>
      <c r="AJ2742"/>
      <c r="AK2742"/>
    </row>
    <row r="2743" spans="22:37" x14ac:dyDescent="0.35">
      <c r="V2743" s="35" t="s">
        <v>3606</v>
      </c>
      <c r="W2743" s="35">
        <v>495</v>
      </c>
      <c r="AJ2743"/>
      <c r="AK2743"/>
    </row>
    <row r="2744" spans="22:37" x14ac:dyDescent="0.35">
      <c r="V2744" s="35" t="s">
        <v>58</v>
      </c>
      <c r="W2744" s="35">
        <v>45</v>
      </c>
      <c r="AJ2744"/>
      <c r="AK2744"/>
    </row>
    <row r="2745" spans="22:37" x14ac:dyDescent="0.35">
      <c r="V2745" s="35" t="s">
        <v>1329</v>
      </c>
      <c r="W2745" s="35">
        <v>158</v>
      </c>
      <c r="AJ2745"/>
      <c r="AK2745"/>
    </row>
    <row r="2746" spans="22:37" x14ac:dyDescent="0.35">
      <c r="V2746" s="35" t="s">
        <v>2119</v>
      </c>
      <c r="W2746" s="35">
        <v>281</v>
      </c>
      <c r="AJ2746"/>
      <c r="AK2746"/>
    </row>
    <row r="2747" spans="22:37" x14ac:dyDescent="0.35">
      <c r="V2747" s="35" t="s">
        <v>133</v>
      </c>
      <c r="W2747" s="35">
        <v>300</v>
      </c>
      <c r="AJ2747"/>
      <c r="AK2747"/>
    </row>
    <row r="2748" spans="22:37" x14ac:dyDescent="0.35">
      <c r="V2748" s="35" t="s">
        <v>2013</v>
      </c>
      <c r="W2748" s="35">
        <v>112</v>
      </c>
      <c r="AJ2748"/>
      <c r="AK2748"/>
    </row>
    <row r="2749" spans="22:37" x14ac:dyDescent="0.35">
      <c r="V2749" s="35" t="s">
        <v>1165</v>
      </c>
      <c r="W2749" s="35">
        <v>37</v>
      </c>
      <c r="AJ2749"/>
      <c r="AK2749"/>
    </row>
    <row r="2750" spans="22:37" x14ac:dyDescent="0.35">
      <c r="V2750" s="35" t="s">
        <v>1435</v>
      </c>
      <c r="W2750" s="35">
        <v>444</v>
      </c>
      <c r="AJ2750"/>
      <c r="AK2750"/>
    </row>
    <row r="2751" spans="22:37" x14ac:dyDescent="0.35">
      <c r="V2751" s="35" t="s">
        <v>1618</v>
      </c>
      <c r="W2751" s="35">
        <v>451</v>
      </c>
      <c r="AJ2751"/>
      <c r="AK2751"/>
    </row>
    <row r="2752" spans="22:37" x14ac:dyDescent="0.35">
      <c r="V2752" s="35" t="s">
        <v>4226</v>
      </c>
      <c r="W2752" s="35">
        <v>490</v>
      </c>
      <c r="AJ2752"/>
      <c r="AK2752"/>
    </row>
    <row r="2753" spans="22:37" x14ac:dyDescent="0.35">
      <c r="V2753" s="35" t="s">
        <v>2236</v>
      </c>
      <c r="W2753" s="35">
        <v>329</v>
      </c>
      <c r="AJ2753"/>
      <c r="AK2753"/>
    </row>
    <row r="2754" spans="22:37" x14ac:dyDescent="0.35">
      <c r="V2754" s="35" t="s">
        <v>2532</v>
      </c>
      <c r="W2754" s="35">
        <v>302</v>
      </c>
      <c r="AJ2754"/>
      <c r="AK2754"/>
    </row>
    <row r="2755" spans="22:37" x14ac:dyDescent="0.35">
      <c r="V2755" s="35" t="s">
        <v>1080</v>
      </c>
      <c r="W2755" s="35">
        <v>273</v>
      </c>
      <c r="AJ2755"/>
      <c r="AK2755"/>
    </row>
    <row r="2756" spans="22:37" x14ac:dyDescent="0.35">
      <c r="V2756" s="35" t="s">
        <v>278</v>
      </c>
      <c r="W2756" s="35">
        <v>69</v>
      </c>
      <c r="AJ2756"/>
      <c r="AK2756"/>
    </row>
    <row r="2757" spans="22:37" x14ac:dyDescent="0.35">
      <c r="V2757" s="35" t="s">
        <v>2133</v>
      </c>
      <c r="W2757" s="35">
        <v>72</v>
      </c>
      <c r="AJ2757"/>
      <c r="AK2757"/>
    </row>
    <row r="2758" spans="22:37" x14ac:dyDescent="0.35">
      <c r="V2758" s="35" t="s">
        <v>4268</v>
      </c>
      <c r="W2758" s="35">
        <v>156</v>
      </c>
      <c r="AJ2758"/>
      <c r="AK2758"/>
    </row>
    <row r="2759" spans="22:37" x14ac:dyDescent="0.35">
      <c r="V2759" s="35" t="s">
        <v>3330</v>
      </c>
      <c r="W2759" s="35">
        <v>109</v>
      </c>
      <c r="AJ2759"/>
      <c r="AK2759"/>
    </row>
    <row r="2760" spans="22:37" x14ac:dyDescent="0.35">
      <c r="V2760" s="35" t="s">
        <v>3445</v>
      </c>
      <c r="W2760" s="35">
        <v>84</v>
      </c>
      <c r="AJ2760"/>
      <c r="AK2760"/>
    </row>
    <row r="2761" spans="22:37" x14ac:dyDescent="0.35">
      <c r="V2761" s="35" t="s">
        <v>1558</v>
      </c>
      <c r="W2761" s="35">
        <v>157</v>
      </c>
      <c r="AJ2761"/>
      <c r="AK2761"/>
    </row>
    <row r="2762" spans="22:37" x14ac:dyDescent="0.35">
      <c r="V2762" s="35" t="s">
        <v>2362</v>
      </c>
      <c r="W2762" s="35">
        <v>286</v>
      </c>
      <c r="AJ2762"/>
      <c r="AK2762"/>
    </row>
    <row r="2763" spans="22:37" x14ac:dyDescent="0.35">
      <c r="V2763" s="35" t="s">
        <v>925</v>
      </c>
      <c r="W2763" s="35">
        <v>446</v>
      </c>
      <c r="AJ2763"/>
      <c r="AK2763"/>
    </row>
    <row r="2764" spans="22:37" x14ac:dyDescent="0.35">
      <c r="V2764" s="35" t="s">
        <v>2128</v>
      </c>
      <c r="W2764" s="35">
        <v>40</v>
      </c>
      <c r="AJ2764"/>
      <c r="AK2764"/>
    </row>
    <row r="2765" spans="22:37" x14ac:dyDescent="0.35">
      <c r="V2765" s="35" t="s">
        <v>1838</v>
      </c>
      <c r="W2765" s="35">
        <v>88</v>
      </c>
      <c r="AJ2765"/>
      <c r="AK2765"/>
    </row>
    <row r="2766" spans="22:37" x14ac:dyDescent="0.35">
      <c r="V2766" s="35" t="s">
        <v>1495</v>
      </c>
      <c r="W2766" s="35">
        <v>126</v>
      </c>
      <c r="AJ2766"/>
      <c r="AK2766"/>
    </row>
    <row r="2767" spans="22:37" x14ac:dyDescent="0.35">
      <c r="V2767" s="35" t="s">
        <v>2440</v>
      </c>
      <c r="W2767" s="35">
        <v>389</v>
      </c>
      <c r="AJ2767"/>
      <c r="AK2767"/>
    </row>
    <row r="2768" spans="22:37" x14ac:dyDescent="0.35">
      <c r="V2768" s="35" t="s">
        <v>2624</v>
      </c>
      <c r="W2768" s="35">
        <v>57</v>
      </c>
      <c r="AJ2768"/>
      <c r="AK2768"/>
    </row>
    <row r="2769" spans="22:37" x14ac:dyDescent="0.35">
      <c r="V2769" s="35" t="s">
        <v>1579</v>
      </c>
      <c r="W2769" s="35">
        <v>297</v>
      </c>
      <c r="AJ2769"/>
      <c r="AK2769"/>
    </row>
    <row r="2770" spans="22:37" x14ac:dyDescent="0.35">
      <c r="V2770" s="35" t="s">
        <v>1067</v>
      </c>
      <c r="W2770" s="35">
        <v>50</v>
      </c>
      <c r="AJ2770"/>
      <c r="AK2770"/>
    </row>
    <row r="2771" spans="22:37" x14ac:dyDescent="0.35">
      <c r="V2771" s="35" t="s">
        <v>157</v>
      </c>
      <c r="W2771" s="35">
        <v>348</v>
      </c>
      <c r="AJ2771"/>
      <c r="AK2771"/>
    </row>
    <row r="2772" spans="22:37" x14ac:dyDescent="0.35">
      <c r="V2772" s="35" t="s">
        <v>1141</v>
      </c>
      <c r="W2772" s="35">
        <v>63</v>
      </c>
      <c r="AJ2772"/>
      <c r="AK2772"/>
    </row>
    <row r="2773" spans="22:37" x14ac:dyDescent="0.35">
      <c r="V2773" s="35" t="s">
        <v>1883</v>
      </c>
      <c r="W2773" s="35">
        <v>178</v>
      </c>
      <c r="AJ2773"/>
      <c r="AK2773"/>
    </row>
    <row r="2774" spans="22:37" x14ac:dyDescent="0.35">
      <c r="V2774" s="35" t="s">
        <v>2946</v>
      </c>
      <c r="W2774" s="35">
        <v>187</v>
      </c>
      <c r="AJ2774"/>
      <c r="AK2774"/>
    </row>
    <row r="2775" spans="22:37" x14ac:dyDescent="0.35">
      <c r="V2775" s="35" t="s">
        <v>3069</v>
      </c>
      <c r="W2775" s="35">
        <v>158</v>
      </c>
      <c r="AJ2775"/>
      <c r="AK2775"/>
    </row>
    <row r="2776" spans="22:37" x14ac:dyDescent="0.35">
      <c r="V2776" s="35" t="s">
        <v>544</v>
      </c>
      <c r="W2776" s="35">
        <v>94</v>
      </c>
      <c r="AJ2776"/>
      <c r="AK2776"/>
    </row>
    <row r="2777" spans="22:37" x14ac:dyDescent="0.35">
      <c r="V2777" s="35" t="s">
        <v>3259</v>
      </c>
      <c r="W2777" s="35">
        <v>59</v>
      </c>
      <c r="AJ2777"/>
      <c r="AK2777"/>
    </row>
    <row r="2778" spans="22:37" x14ac:dyDescent="0.35">
      <c r="V2778" s="35" t="s">
        <v>3325</v>
      </c>
      <c r="W2778" s="35">
        <v>10</v>
      </c>
      <c r="AJ2778"/>
      <c r="AK2778"/>
    </row>
    <row r="2779" spans="22:37" x14ac:dyDescent="0.35">
      <c r="V2779" s="35" t="s">
        <v>140</v>
      </c>
      <c r="W2779" s="35">
        <v>311</v>
      </c>
      <c r="AJ2779"/>
      <c r="AK2779"/>
    </row>
    <row r="2780" spans="22:37" x14ac:dyDescent="0.35">
      <c r="V2780" s="35" t="s">
        <v>2826</v>
      </c>
      <c r="W2780" s="35">
        <v>236</v>
      </c>
      <c r="AJ2780"/>
      <c r="AK2780"/>
    </row>
    <row r="2781" spans="22:37" x14ac:dyDescent="0.35">
      <c r="V2781" s="35" t="s">
        <v>2359</v>
      </c>
      <c r="W2781" s="35">
        <v>227</v>
      </c>
      <c r="AJ2781"/>
      <c r="AK2781"/>
    </row>
    <row r="2782" spans="22:37" x14ac:dyDescent="0.35">
      <c r="V2782" s="35" t="s">
        <v>273</v>
      </c>
      <c r="W2782" s="35">
        <v>258</v>
      </c>
      <c r="AJ2782"/>
      <c r="AK2782"/>
    </row>
    <row r="2783" spans="22:37" x14ac:dyDescent="0.35">
      <c r="V2783" s="35" t="s">
        <v>3687</v>
      </c>
      <c r="W2783" s="35">
        <v>334</v>
      </c>
      <c r="AJ2783"/>
      <c r="AK2783"/>
    </row>
    <row r="2784" spans="22:37" x14ac:dyDescent="0.35">
      <c r="V2784" s="35" t="s">
        <v>3851</v>
      </c>
      <c r="W2784" s="35">
        <v>319</v>
      </c>
      <c r="AJ2784"/>
      <c r="AK2784"/>
    </row>
    <row r="2785" spans="22:37" x14ac:dyDescent="0.35">
      <c r="V2785" s="35" t="s">
        <v>4263</v>
      </c>
      <c r="W2785" s="35">
        <v>97</v>
      </c>
      <c r="AJ2785"/>
      <c r="AK2785"/>
    </row>
    <row r="2786" spans="22:37" x14ac:dyDescent="0.35">
      <c r="V2786" s="35" t="s">
        <v>574</v>
      </c>
      <c r="W2786" s="35">
        <v>233</v>
      </c>
      <c r="AJ2786"/>
      <c r="AK2786"/>
    </row>
    <row r="2787" spans="22:37" x14ac:dyDescent="0.35">
      <c r="V2787" s="35" t="s">
        <v>3677</v>
      </c>
      <c r="W2787" s="35">
        <v>134</v>
      </c>
      <c r="AJ2787"/>
      <c r="AK2787"/>
    </row>
    <row r="2788" spans="22:37" x14ac:dyDescent="0.35">
      <c r="V2788" s="35" t="s">
        <v>2711</v>
      </c>
      <c r="W2788" s="35">
        <v>248</v>
      </c>
      <c r="AJ2788"/>
      <c r="AK2788"/>
    </row>
    <row r="2789" spans="22:37" x14ac:dyDescent="0.35">
      <c r="V2789" s="35" t="s">
        <v>1585</v>
      </c>
      <c r="W2789" s="35">
        <v>231</v>
      </c>
      <c r="AJ2789"/>
      <c r="AK2789"/>
    </row>
    <row r="2790" spans="22:37" x14ac:dyDescent="0.35">
      <c r="V2790" s="35" t="s">
        <v>462</v>
      </c>
      <c r="W2790" s="35">
        <v>75</v>
      </c>
      <c r="AJ2790"/>
      <c r="AK2790"/>
    </row>
    <row r="2791" spans="22:37" x14ac:dyDescent="0.35">
      <c r="V2791" s="35" t="s">
        <v>979</v>
      </c>
      <c r="W2791" s="35">
        <v>428</v>
      </c>
      <c r="AJ2791"/>
      <c r="AK2791"/>
    </row>
    <row r="2792" spans="22:37" x14ac:dyDescent="0.35">
      <c r="V2792" s="35" t="s">
        <v>3199</v>
      </c>
      <c r="W2792" s="35">
        <v>111</v>
      </c>
      <c r="AJ2792"/>
      <c r="AK2792"/>
    </row>
    <row r="2793" spans="22:37" x14ac:dyDescent="0.35">
      <c r="V2793" s="35" t="s">
        <v>2361</v>
      </c>
      <c r="W2793" s="35">
        <v>465</v>
      </c>
      <c r="AJ2793"/>
      <c r="AK2793"/>
    </row>
    <row r="2794" spans="22:37" x14ac:dyDescent="0.35">
      <c r="V2794" s="35" t="s">
        <v>2807</v>
      </c>
      <c r="W2794" s="35">
        <v>9</v>
      </c>
      <c r="AJ2794"/>
      <c r="AK2794"/>
    </row>
    <row r="2795" spans="22:37" x14ac:dyDescent="0.35">
      <c r="V2795" s="35" t="s">
        <v>1790</v>
      </c>
      <c r="W2795" s="35">
        <v>53</v>
      </c>
      <c r="AJ2795"/>
      <c r="AK2795"/>
    </row>
    <row r="2796" spans="22:37" x14ac:dyDescent="0.35">
      <c r="V2796" s="35" t="s">
        <v>3219</v>
      </c>
      <c r="W2796" s="35">
        <v>441</v>
      </c>
      <c r="AJ2796"/>
      <c r="AK2796"/>
    </row>
    <row r="2797" spans="22:37" x14ac:dyDescent="0.35">
      <c r="V2797" s="35" t="s">
        <v>4230</v>
      </c>
      <c r="W2797" s="35">
        <v>44</v>
      </c>
      <c r="AJ2797"/>
      <c r="AK2797"/>
    </row>
    <row r="2798" spans="22:37" x14ac:dyDescent="0.35">
      <c r="V2798" s="35" t="s">
        <v>625</v>
      </c>
      <c r="W2798" s="35">
        <v>353</v>
      </c>
      <c r="AJ2798"/>
      <c r="AK2798"/>
    </row>
    <row r="2799" spans="22:37" x14ac:dyDescent="0.35">
      <c r="V2799" s="35" t="s">
        <v>2325</v>
      </c>
      <c r="W2799" s="35">
        <v>414</v>
      </c>
      <c r="AJ2799"/>
      <c r="AK2799"/>
    </row>
    <row r="2800" spans="22:37" x14ac:dyDescent="0.35">
      <c r="V2800" s="35" t="s">
        <v>3555</v>
      </c>
      <c r="W2800" s="35">
        <v>114</v>
      </c>
      <c r="AJ2800"/>
      <c r="AK2800"/>
    </row>
    <row r="2801" spans="22:37" x14ac:dyDescent="0.35">
      <c r="V2801" s="35" t="s">
        <v>532</v>
      </c>
      <c r="W2801" s="35">
        <v>472</v>
      </c>
      <c r="AJ2801"/>
      <c r="AK2801"/>
    </row>
    <row r="2802" spans="22:37" x14ac:dyDescent="0.35">
      <c r="V2802" s="35" t="s">
        <v>3575</v>
      </c>
      <c r="W2802" s="35">
        <v>308</v>
      </c>
      <c r="AJ2802"/>
      <c r="AK2802"/>
    </row>
    <row r="2803" spans="22:37" x14ac:dyDescent="0.35">
      <c r="V2803" s="35" t="s">
        <v>4255</v>
      </c>
      <c r="W2803" s="35">
        <v>165</v>
      </c>
      <c r="AJ2803"/>
      <c r="AK2803"/>
    </row>
    <row r="2804" spans="22:37" x14ac:dyDescent="0.35">
      <c r="V2804" s="35" t="s">
        <v>3364</v>
      </c>
      <c r="W2804" s="35">
        <v>182</v>
      </c>
      <c r="AJ2804"/>
      <c r="AK2804"/>
    </row>
    <row r="2805" spans="22:37" x14ac:dyDescent="0.35">
      <c r="V2805" s="35" t="s">
        <v>538</v>
      </c>
      <c r="W2805" s="35">
        <v>5</v>
      </c>
      <c r="AJ2805"/>
      <c r="AK2805"/>
    </row>
    <row r="2806" spans="22:37" x14ac:dyDescent="0.35">
      <c r="V2806" s="35" t="s">
        <v>1912</v>
      </c>
      <c r="W2806" s="35">
        <v>430</v>
      </c>
      <c r="AJ2806"/>
      <c r="AK2806"/>
    </row>
    <row r="2807" spans="22:37" x14ac:dyDescent="0.35">
      <c r="V2807" s="35" t="s">
        <v>2522</v>
      </c>
      <c r="W2807" s="35">
        <v>354</v>
      </c>
      <c r="AJ2807"/>
      <c r="AK2807"/>
    </row>
    <row r="2808" spans="22:37" x14ac:dyDescent="0.35">
      <c r="V2808" s="35" t="s">
        <v>2525</v>
      </c>
      <c r="W2808" s="35">
        <v>224</v>
      </c>
      <c r="AJ2808"/>
      <c r="AK2808"/>
    </row>
    <row r="2809" spans="22:37" x14ac:dyDescent="0.35">
      <c r="V2809" s="35" t="s">
        <v>451</v>
      </c>
      <c r="W2809" s="35">
        <v>207</v>
      </c>
      <c r="AJ2809"/>
      <c r="AK2809"/>
    </row>
    <row r="2810" spans="22:37" x14ac:dyDescent="0.35">
      <c r="V2810" s="35" t="s">
        <v>3308</v>
      </c>
      <c r="W2810" s="35">
        <v>131</v>
      </c>
      <c r="AJ2810"/>
      <c r="AK2810"/>
    </row>
    <row r="2811" spans="22:37" x14ac:dyDescent="0.35">
      <c r="V2811" s="35" t="s">
        <v>1269</v>
      </c>
      <c r="W2811" s="35">
        <v>488</v>
      </c>
      <c r="AJ2811"/>
      <c r="AK2811"/>
    </row>
    <row r="2812" spans="22:37" x14ac:dyDescent="0.35">
      <c r="V2812" s="35" t="s">
        <v>1663</v>
      </c>
      <c r="W2812" s="35">
        <v>236</v>
      </c>
      <c r="AJ2812"/>
      <c r="AK2812"/>
    </row>
    <row r="2813" spans="22:37" x14ac:dyDescent="0.35">
      <c r="V2813" s="35" t="s">
        <v>136</v>
      </c>
      <c r="W2813" s="35">
        <v>140</v>
      </c>
      <c r="AJ2813"/>
      <c r="AK2813"/>
    </row>
    <row r="2814" spans="22:37" x14ac:dyDescent="0.35">
      <c r="V2814" s="35" t="s">
        <v>1488</v>
      </c>
      <c r="W2814" s="35">
        <v>371</v>
      </c>
      <c r="AJ2814"/>
      <c r="AK2814"/>
    </row>
    <row r="2815" spans="22:37" x14ac:dyDescent="0.35">
      <c r="V2815" s="35" t="s">
        <v>3921</v>
      </c>
      <c r="W2815" s="35">
        <v>373</v>
      </c>
      <c r="AJ2815"/>
      <c r="AK2815"/>
    </row>
    <row r="2816" spans="22:37" x14ac:dyDescent="0.35">
      <c r="V2816" s="35" t="s">
        <v>527</v>
      </c>
      <c r="W2816" s="35">
        <v>541</v>
      </c>
      <c r="AJ2816"/>
      <c r="AK2816"/>
    </row>
    <row r="2817" spans="22:37" x14ac:dyDescent="0.35">
      <c r="V2817" s="35" t="s">
        <v>1096</v>
      </c>
      <c r="W2817" s="35">
        <v>364</v>
      </c>
      <c r="AJ2817"/>
      <c r="AK2817"/>
    </row>
    <row r="2818" spans="22:37" x14ac:dyDescent="0.35">
      <c r="V2818" s="35" t="s">
        <v>1277</v>
      </c>
      <c r="W2818" s="35">
        <v>144</v>
      </c>
      <c r="AJ2818"/>
      <c r="AK2818"/>
    </row>
    <row r="2819" spans="22:37" x14ac:dyDescent="0.35">
      <c r="V2819" s="35" t="s">
        <v>1998</v>
      </c>
      <c r="W2819" s="35">
        <v>139</v>
      </c>
      <c r="AJ2819"/>
      <c r="AK2819"/>
    </row>
    <row r="2820" spans="22:37" x14ac:dyDescent="0.35">
      <c r="V2820" s="35" t="s">
        <v>832</v>
      </c>
      <c r="W2820" s="35">
        <v>327</v>
      </c>
      <c r="AJ2820"/>
      <c r="AK2820"/>
    </row>
    <row r="2821" spans="22:37" x14ac:dyDescent="0.35">
      <c r="V2821" s="35" t="s">
        <v>236</v>
      </c>
      <c r="W2821" s="35">
        <v>130</v>
      </c>
      <c r="AJ2821"/>
      <c r="AK2821"/>
    </row>
    <row r="2822" spans="22:37" x14ac:dyDescent="0.35">
      <c r="V2822" s="35" t="s">
        <v>4293</v>
      </c>
      <c r="W2822" s="35">
        <v>425</v>
      </c>
      <c r="AJ2822"/>
      <c r="AK2822"/>
    </row>
    <row r="2823" spans="22:37" x14ac:dyDescent="0.35">
      <c r="V2823" s="35" t="s">
        <v>2607</v>
      </c>
      <c r="W2823" s="35">
        <v>46</v>
      </c>
      <c r="AJ2823"/>
      <c r="AK2823"/>
    </row>
    <row r="2824" spans="22:37" x14ac:dyDescent="0.35">
      <c r="V2824" s="35" t="s">
        <v>3569</v>
      </c>
      <c r="W2824" s="35">
        <v>316</v>
      </c>
      <c r="AJ2824"/>
      <c r="AK2824"/>
    </row>
    <row r="2825" spans="22:37" x14ac:dyDescent="0.35">
      <c r="V2825" s="35" t="s">
        <v>1260</v>
      </c>
      <c r="W2825" s="35">
        <v>151</v>
      </c>
      <c r="AJ2825"/>
      <c r="AK2825"/>
    </row>
    <row r="2826" spans="22:37" x14ac:dyDescent="0.35">
      <c r="V2826" s="35" t="s">
        <v>1615</v>
      </c>
      <c r="W2826" s="35">
        <v>348</v>
      </c>
      <c r="AJ2826"/>
      <c r="AK2826"/>
    </row>
    <row r="2827" spans="22:37" x14ac:dyDescent="0.35">
      <c r="V2827" s="35" t="s">
        <v>1117</v>
      </c>
      <c r="W2827" s="35">
        <v>348</v>
      </c>
      <c r="AJ2827"/>
      <c r="AK2827"/>
    </row>
    <row r="2828" spans="22:37" x14ac:dyDescent="0.35">
      <c r="V2828" s="35" t="s">
        <v>1138</v>
      </c>
      <c r="W2828" s="35">
        <v>407</v>
      </c>
      <c r="AJ2828"/>
      <c r="AK2828"/>
    </row>
    <row r="2829" spans="22:37" x14ac:dyDescent="0.35">
      <c r="V2829" s="35" t="s">
        <v>3022</v>
      </c>
      <c r="W2829" s="35">
        <v>304</v>
      </c>
      <c r="AJ2829"/>
      <c r="AK2829"/>
    </row>
    <row r="2830" spans="22:37" x14ac:dyDescent="0.35">
      <c r="V2830" s="35" t="s">
        <v>1121</v>
      </c>
      <c r="W2830" s="35">
        <v>367</v>
      </c>
      <c r="AJ2830"/>
      <c r="AK2830"/>
    </row>
    <row r="2831" spans="22:37" x14ac:dyDescent="0.35">
      <c r="V2831" s="35" t="s">
        <v>1055</v>
      </c>
      <c r="W2831" s="35">
        <v>338</v>
      </c>
      <c r="AJ2831"/>
      <c r="AK2831"/>
    </row>
    <row r="2832" spans="22:37" x14ac:dyDescent="0.35">
      <c r="V2832" s="35" t="s">
        <v>1326</v>
      </c>
      <c r="W2832" s="35">
        <v>590</v>
      </c>
      <c r="AJ2832"/>
      <c r="AK2832"/>
    </row>
    <row r="2833" spans="22:37" x14ac:dyDescent="0.35">
      <c r="V2833" s="35" t="s">
        <v>526</v>
      </c>
      <c r="W2833" s="35">
        <v>469</v>
      </c>
      <c r="AJ2833"/>
      <c r="AK2833"/>
    </row>
    <row r="2834" spans="22:37" x14ac:dyDescent="0.35">
      <c r="V2834" s="35" t="s">
        <v>3584</v>
      </c>
      <c r="W2834" s="35">
        <v>288</v>
      </c>
      <c r="AJ2834"/>
      <c r="AK2834"/>
    </row>
    <row r="2835" spans="22:37" x14ac:dyDescent="0.35">
      <c r="V2835" s="35" t="s">
        <v>2794</v>
      </c>
      <c r="W2835" s="35">
        <v>204</v>
      </c>
      <c r="AJ2835"/>
      <c r="AK2835"/>
    </row>
    <row r="2836" spans="22:37" x14ac:dyDescent="0.35">
      <c r="V2836" s="35" t="s">
        <v>1999</v>
      </c>
      <c r="W2836" s="35">
        <v>513</v>
      </c>
      <c r="AJ2836"/>
      <c r="AK2836"/>
    </row>
    <row r="2837" spans="22:37" x14ac:dyDescent="0.35">
      <c r="V2837" s="35" t="s">
        <v>1727</v>
      </c>
      <c r="W2837" s="35">
        <v>421</v>
      </c>
      <c r="AJ2837"/>
      <c r="AK2837"/>
    </row>
    <row r="2838" spans="22:37" x14ac:dyDescent="0.35">
      <c r="V2838" s="35" t="s">
        <v>1391</v>
      </c>
      <c r="W2838" s="35">
        <v>156</v>
      </c>
      <c r="AJ2838"/>
      <c r="AK2838"/>
    </row>
    <row r="2839" spans="22:37" x14ac:dyDescent="0.35">
      <c r="V2839" s="35" t="s">
        <v>855</v>
      </c>
      <c r="W2839" s="35">
        <v>135</v>
      </c>
      <c r="AJ2839"/>
      <c r="AK2839"/>
    </row>
    <row r="2840" spans="22:37" x14ac:dyDescent="0.35">
      <c r="V2840" s="35" t="s">
        <v>3338</v>
      </c>
      <c r="W2840" s="35">
        <v>178</v>
      </c>
      <c r="AJ2840"/>
      <c r="AK2840"/>
    </row>
    <row r="2841" spans="22:37" x14ac:dyDescent="0.35">
      <c r="V2841" s="35" t="s">
        <v>1811</v>
      </c>
      <c r="W2841" s="35">
        <v>323</v>
      </c>
      <c r="AJ2841"/>
      <c r="AK2841"/>
    </row>
    <row r="2842" spans="22:37" x14ac:dyDescent="0.35">
      <c r="V2842" s="35" t="s">
        <v>678</v>
      </c>
      <c r="W2842" s="35">
        <v>148</v>
      </c>
      <c r="AJ2842"/>
      <c r="AK2842"/>
    </row>
    <row r="2843" spans="22:37" x14ac:dyDescent="0.35">
      <c r="V2843" s="35" t="s">
        <v>859</v>
      </c>
      <c r="W2843" s="35">
        <v>218</v>
      </c>
      <c r="AJ2843"/>
      <c r="AK2843"/>
    </row>
    <row r="2844" spans="22:37" x14ac:dyDescent="0.35">
      <c r="V2844" s="35" t="s">
        <v>1928</v>
      </c>
      <c r="W2844" s="35">
        <v>215</v>
      </c>
      <c r="AJ2844"/>
      <c r="AK2844"/>
    </row>
    <row r="2845" spans="22:37" x14ac:dyDescent="0.35">
      <c r="V2845" s="35" t="s">
        <v>1384</v>
      </c>
      <c r="W2845" s="35">
        <v>417</v>
      </c>
      <c r="AJ2845"/>
      <c r="AK2845"/>
    </row>
    <row r="2846" spans="22:37" x14ac:dyDescent="0.35">
      <c r="V2846" s="35" t="s">
        <v>1629</v>
      </c>
      <c r="W2846" s="35">
        <v>155</v>
      </c>
      <c r="AJ2846"/>
      <c r="AK2846"/>
    </row>
    <row r="2847" spans="22:37" x14ac:dyDescent="0.35">
      <c r="V2847" s="35" t="s">
        <v>2934</v>
      </c>
      <c r="W2847" s="35">
        <v>431</v>
      </c>
      <c r="AJ2847"/>
      <c r="AK2847"/>
    </row>
    <row r="2848" spans="22:37" x14ac:dyDescent="0.35">
      <c r="V2848" s="35" t="s">
        <v>2279</v>
      </c>
      <c r="W2848" s="35">
        <v>425</v>
      </c>
      <c r="AJ2848"/>
      <c r="AK2848"/>
    </row>
    <row r="2849" spans="22:37" x14ac:dyDescent="0.35">
      <c r="V2849" s="35" t="s">
        <v>2924</v>
      </c>
      <c r="W2849" s="35">
        <v>150</v>
      </c>
      <c r="AJ2849"/>
      <c r="AK2849"/>
    </row>
    <row r="2850" spans="22:37" x14ac:dyDescent="0.35">
      <c r="V2850" s="35" t="s">
        <v>4158</v>
      </c>
      <c r="W2850" s="35">
        <v>458</v>
      </c>
      <c r="AJ2850"/>
      <c r="AK2850"/>
    </row>
    <row r="2851" spans="22:37" x14ac:dyDescent="0.35">
      <c r="V2851" s="35" t="s">
        <v>3658</v>
      </c>
      <c r="W2851" s="35">
        <v>215</v>
      </c>
      <c r="AJ2851"/>
      <c r="AK2851"/>
    </row>
    <row r="2852" spans="22:37" x14ac:dyDescent="0.35">
      <c r="V2852" s="35" t="s">
        <v>849</v>
      </c>
      <c r="W2852" s="35">
        <v>359</v>
      </c>
      <c r="AJ2852"/>
      <c r="AK2852"/>
    </row>
    <row r="2853" spans="22:37" x14ac:dyDescent="0.35">
      <c r="V2853" s="35" t="s">
        <v>1140</v>
      </c>
      <c r="W2853" s="35">
        <v>150</v>
      </c>
      <c r="AJ2853"/>
      <c r="AK2853"/>
    </row>
    <row r="2854" spans="22:37" x14ac:dyDescent="0.35">
      <c r="V2854" s="35" t="s">
        <v>2021</v>
      </c>
      <c r="W2854" s="35">
        <v>55</v>
      </c>
      <c r="AJ2854"/>
      <c r="AK2854"/>
    </row>
    <row r="2855" spans="22:37" x14ac:dyDescent="0.35">
      <c r="V2855" s="35" t="s">
        <v>608</v>
      </c>
      <c r="W2855" s="35">
        <v>368</v>
      </c>
      <c r="AJ2855"/>
      <c r="AK2855"/>
    </row>
    <row r="2856" spans="22:37" x14ac:dyDescent="0.35">
      <c r="V2856" s="35" t="s">
        <v>3355</v>
      </c>
      <c r="W2856" s="35">
        <v>77</v>
      </c>
      <c r="AJ2856"/>
      <c r="AK2856"/>
    </row>
    <row r="2857" spans="22:37" x14ac:dyDescent="0.35">
      <c r="V2857" s="35" t="s">
        <v>1017</v>
      </c>
      <c r="W2857" s="35">
        <v>215</v>
      </c>
      <c r="AJ2857"/>
      <c r="AK2857"/>
    </row>
    <row r="2858" spans="22:37" x14ac:dyDescent="0.35">
      <c r="V2858" s="35" t="s">
        <v>1705</v>
      </c>
      <c r="W2858" s="35">
        <v>429</v>
      </c>
      <c r="AJ2858"/>
      <c r="AK2858"/>
    </row>
    <row r="2859" spans="22:37" x14ac:dyDescent="0.35">
      <c r="V2859" s="35" t="s">
        <v>1818</v>
      </c>
      <c r="W2859" s="35">
        <v>191</v>
      </c>
      <c r="AJ2859"/>
      <c r="AK2859"/>
    </row>
    <row r="2860" spans="22:37" x14ac:dyDescent="0.35">
      <c r="V2860" s="35" t="s">
        <v>1904</v>
      </c>
      <c r="W2860" s="35">
        <v>88</v>
      </c>
      <c r="AJ2860"/>
      <c r="AK2860"/>
    </row>
    <row r="2861" spans="22:37" x14ac:dyDescent="0.35">
      <c r="V2861" s="35" t="s">
        <v>1693</v>
      </c>
      <c r="W2861" s="35">
        <v>163</v>
      </c>
      <c r="AJ2861"/>
      <c r="AK2861"/>
    </row>
    <row r="2862" spans="22:37" x14ac:dyDescent="0.35">
      <c r="V2862" s="35" t="s">
        <v>2391</v>
      </c>
      <c r="W2862" s="35">
        <v>415</v>
      </c>
      <c r="AJ2862"/>
      <c r="AK2862"/>
    </row>
    <row r="2863" spans="22:37" x14ac:dyDescent="0.35">
      <c r="V2863" s="35" t="s">
        <v>2574</v>
      </c>
      <c r="W2863" s="35">
        <v>243</v>
      </c>
      <c r="AJ2863"/>
      <c r="AK2863"/>
    </row>
    <row r="2864" spans="22:37" x14ac:dyDescent="0.35">
      <c r="V2864" s="35" t="s">
        <v>2802</v>
      </c>
      <c r="W2864" s="35">
        <v>274</v>
      </c>
      <c r="AJ2864"/>
      <c r="AK2864"/>
    </row>
    <row r="2865" spans="22:37" x14ac:dyDescent="0.35">
      <c r="V2865" s="35" t="s">
        <v>1481</v>
      </c>
      <c r="W2865" s="35">
        <v>219</v>
      </c>
      <c r="AJ2865"/>
      <c r="AK2865"/>
    </row>
    <row r="2866" spans="22:37" x14ac:dyDescent="0.35">
      <c r="V2866" s="35" t="s">
        <v>1395</v>
      </c>
      <c r="W2866" s="35">
        <v>94</v>
      </c>
      <c r="AJ2866"/>
      <c r="AK2866"/>
    </row>
    <row r="2867" spans="22:37" x14ac:dyDescent="0.35">
      <c r="V2867" s="35" t="s">
        <v>4217</v>
      </c>
      <c r="W2867" s="35">
        <v>408</v>
      </c>
      <c r="AJ2867"/>
      <c r="AK2867"/>
    </row>
    <row r="2868" spans="22:37" x14ac:dyDescent="0.35">
      <c r="V2868" s="35" t="s">
        <v>3317</v>
      </c>
      <c r="W2868" s="35">
        <v>66</v>
      </c>
      <c r="AJ2868"/>
      <c r="AK2868"/>
    </row>
    <row r="2869" spans="22:37" x14ac:dyDescent="0.35">
      <c r="V2869" s="35" t="s">
        <v>3472</v>
      </c>
      <c r="W2869" s="35">
        <v>118</v>
      </c>
      <c r="AJ2869"/>
      <c r="AK2869"/>
    </row>
    <row r="2870" spans="22:37" x14ac:dyDescent="0.35">
      <c r="V2870" s="35" t="s">
        <v>1651</v>
      </c>
      <c r="W2870" s="35">
        <v>485</v>
      </c>
      <c r="AJ2870"/>
      <c r="AK2870"/>
    </row>
    <row r="2871" spans="22:37" x14ac:dyDescent="0.35">
      <c r="V2871" s="35" t="s">
        <v>1098</v>
      </c>
      <c r="W2871" s="35">
        <v>163</v>
      </c>
      <c r="AJ2871"/>
      <c r="AK2871"/>
    </row>
    <row r="2872" spans="22:37" x14ac:dyDescent="0.35">
      <c r="V2872" s="35" t="s">
        <v>3742</v>
      </c>
      <c r="W2872" s="35">
        <v>313</v>
      </c>
      <c r="AJ2872"/>
      <c r="AK2872"/>
    </row>
    <row r="2873" spans="22:37" x14ac:dyDescent="0.35">
      <c r="V2873" s="35" t="s">
        <v>144</v>
      </c>
      <c r="W2873" s="35">
        <v>444</v>
      </c>
      <c r="AJ2873"/>
      <c r="AK2873"/>
    </row>
    <row r="2874" spans="22:37" x14ac:dyDescent="0.35">
      <c r="V2874" s="35" t="s">
        <v>1553</v>
      </c>
      <c r="W2874" s="35">
        <v>161</v>
      </c>
      <c r="AJ2874"/>
      <c r="AK2874"/>
    </row>
    <row r="2875" spans="22:37" x14ac:dyDescent="0.35">
      <c r="V2875" s="35" t="s">
        <v>2566</v>
      </c>
      <c r="W2875" s="35">
        <v>234</v>
      </c>
      <c r="AJ2875"/>
      <c r="AK2875"/>
    </row>
    <row r="2876" spans="22:37" x14ac:dyDescent="0.35">
      <c r="V2876" s="35" t="s">
        <v>2878</v>
      </c>
      <c r="W2876" s="35">
        <v>40</v>
      </c>
      <c r="AJ2876"/>
      <c r="AK2876"/>
    </row>
    <row r="2877" spans="22:37" x14ac:dyDescent="0.35">
      <c r="V2877" s="35" t="s">
        <v>3012</v>
      </c>
      <c r="W2877" s="35">
        <v>49</v>
      </c>
      <c r="AJ2877"/>
      <c r="AK2877"/>
    </row>
    <row r="2878" spans="22:37" x14ac:dyDescent="0.35">
      <c r="V2878" s="35" t="s">
        <v>4116</v>
      </c>
      <c r="W2878" s="35">
        <v>212</v>
      </c>
      <c r="AJ2878"/>
      <c r="AK2878"/>
    </row>
    <row r="2879" spans="22:37" x14ac:dyDescent="0.35">
      <c r="V2879" s="35" t="s">
        <v>603</v>
      </c>
      <c r="W2879" s="35">
        <v>92</v>
      </c>
      <c r="AJ2879"/>
      <c r="AK2879"/>
    </row>
    <row r="2880" spans="22:37" x14ac:dyDescent="0.35">
      <c r="V2880" s="35" t="s">
        <v>2231</v>
      </c>
      <c r="W2880" s="35">
        <v>188</v>
      </c>
      <c r="AJ2880"/>
      <c r="AK2880"/>
    </row>
    <row r="2881" spans="22:37" x14ac:dyDescent="0.35">
      <c r="V2881" s="35" t="s">
        <v>96</v>
      </c>
      <c r="W2881" s="35">
        <v>632</v>
      </c>
      <c r="AJ2881"/>
      <c r="AK2881"/>
    </row>
    <row r="2882" spans="22:37" x14ac:dyDescent="0.35">
      <c r="V2882" s="35" t="s">
        <v>1252</v>
      </c>
      <c r="W2882" s="35">
        <v>388</v>
      </c>
      <c r="AJ2882"/>
      <c r="AK2882"/>
    </row>
    <row r="2883" spans="22:37" x14ac:dyDescent="0.35">
      <c r="V2883" s="35" t="s">
        <v>3483</v>
      </c>
      <c r="W2883" s="35">
        <v>292</v>
      </c>
      <c r="AJ2883"/>
      <c r="AK2883"/>
    </row>
    <row r="2884" spans="22:37" x14ac:dyDescent="0.35">
      <c r="V2884" s="35" t="s">
        <v>4191</v>
      </c>
      <c r="W2884" s="35">
        <v>157</v>
      </c>
      <c r="AJ2884"/>
      <c r="AK2884"/>
    </row>
    <row r="2885" spans="22:37" x14ac:dyDescent="0.35">
      <c r="V2885" s="35" t="s">
        <v>3168</v>
      </c>
      <c r="W2885" s="35">
        <v>216</v>
      </c>
      <c r="AJ2885"/>
      <c r="AK2885"/>
    </row>
    <row r="2886" spans="22:37" x14ac:dyDescent="0.35">
      <c r="V2886" s="35" t="s">
        <v>4213</v>
      </c>
      <c r="W2886" s="35">
        <v>293</v>
      </c>
      <c r="AJ2886"/>
      <c r="AK2886"/>
    </row>
    <row r="2887" spans="22:37" x14ac:dyDescent="0.35">
      <c r="V2887" s="35" t="s">
        <v>2417</v>
      </c>
      <c r="W2887" s="35">
        <v>305</v>
      </c>
      <c r="AJ2887"/>
      <c r="AK2887"/>
    </row>
    <row r="2888" spans="22:37" x14ac:dyDescent="0.35">
      <c r="V2888" s="35" t="s">
        <v>310</v>
      </c>
      <c r="W2888" s="35">
        <v>242</v>
      </c>
      <c r="AJ2888"/>
      <c r="AK2888"/>
    </row>
    <row r="2889" spans="22:37" x14ac:dyDescent="0.35">
      <c r="V2889" s="35" t="s">
        <v>3117</v>
      </c>
      <c r="W2889" s="35">
        <v>351</v>
      </c>
      <c r="AJ2889"/>
      <c r="AK2889"/>
    </row>
    <row r="2890" spans="22:37" x14ac:dyDescent="0.35">
      <c r="V2890" s="35" t="s">
        <v>4277</v>
      </c>
      <c r="W2890" s="35">
        <v>268</v>
      </c>
      <c r="AJ2890"/>
      <c r="AK2890"/>
    </row>
    <row r="2891" spans="22:37" x14ac:dyDescent="0.35">
      <c r="V2891" s="35" t="s">
        <v>567</v>
      </c>
      <c r="W2891" s="35">
        <v>412</v>
      </c>
      <c r="AJ2891"/>
      <c r="AK2891"/>
    </row>
    <row r="2892" spans="22:37" x14ac:dyDescent="0.35">
      <c r="V2892" s="35" t="s">
        <v>945</v>
      </c>
      <c r="W2892" s="35">
        <v>449</v>
      </c>
      <c r="AJ2892"/>
      <c r="AK2892"/>
    </row>
    <row r="2893" spans="22:37" x14ac:dyDescent="0.35">
      <c r="V2893" s="35" t="s">
        <v>256</v>
      </c>
      <c r="W2893" s="35">
        <v>137</v>
      </c>
      <c r="AJ2893"/>
      <c r="AK2893"/>
    </row>
    <row r="2894" spans="22:37" x14ac:dyDescent="0.35">
      <c r="V2894" s="35" t="s">
        <v>1139</v>
      </c>
      <c r="W2894" s="35">
        <v>7</v>
      </c>
      <c r="AJ2894"/>
      <c r="AK2894"/>
    </row>
    <row r="2895" spans="22:37" x14ac:dyDescent="0.35">
      <c r="V2895" s="35" t="s">
        <v>169</v>
      </c>
      <c r="W2895" s="35">
        <v>436</v>
      </c>
      <c r="AJ2895"/>
      <c r="AK2895"/>
    </row>
    <row r="2896" spans="22:37" x14ac:dyDescent="0.35">
      <c r="V2896" s="35" t="s">
        <v>3906</v>
      </c>
      <c r="W2896" s="35">
        <v>381</v>
      </c>
      <c r="AJ2896"/>
      <c r="AK2896"/>
    </row>
    <row r="2897" spans="22:37" x14ac:dyDescent="0.35">
      <c r="V2897" s="35" t="s">
        <v>4124</v>
      </c>
      <c r="W2897" s="35">
        <v>154</v>
      </c>
      <c r="AJ2897"/>
      <c r="AK2897"/>
    </row>
    <row r="2898" spans="22:37" x14ac:dyDescent="0.35">
      <c r="V2898" s="35" t="s">
        <v>3652</v>
      </c>
      <c r="W2898" s="35">
        <v>280</v>
      </c>
      <c r="AJ2898"/>
      <c r="AK2898"/>
    </row>
    <row r="2899" spans="22:37" x14ac:dyDescent="0.35">
      <c r="V2899" s="35" t="s">
        <v>1733</v>
      </c>
      <c r="W2899" s="35">
        <v>381</v>
      </c>
      <c r="AJ2899"/>
      <c r="AK2899"/>
    </row>
    <row r="2900" spans="22:37" x14ac:dyDescent="0.35">
      <c r="V2900" s="35" t="s">
        <v>3456</v>
      </c>
      <c r="W2900" s="35">
        <v>370</v>
      </c>
      <c r="AJ2900"/>
      <c r="AK2900"/>
    </row>
    <row r="2901" spans="22:37" x14ac:dyDescent="0.35">
      <c r="V2901" s="35" t="s">
        <v>1262</v>
      </c>
      <c r="W2901" s="35">
        <v>264</v>
      </c>
      <c r="AJ2901"/>
      <c r="AK2901"/>
    </row>
    <row r="2902" spans="22:37" x14ac:dyDescent="0.35">
      <c r="V2902" s="35" t="s">
        <v>2105</v>
      </c>
      <c r="W2902" s="35">
        <v>83</v>
      </c>
      <c r="AJ2902"/>
      <c r="AK2902"/>
    </row>
    <row r="2903" spans="22:37" x14ac:dyDescent="0.35">
      <c r="V2903" s="35" t="s">
        <v>2898</v>
      </c>
      <c r="W2903" s="35">
        <v>284</v>
      </c>
      <c r="AJ2903"/>
      <c r="AK2903"/>
    </row>
    <row r="2904" spans="22:37" x14ac:dyDescent="0.35">
      <c r="V2904" s="35" t="s">
        <v>3285</v>
      </c>
      <c r="W2904" s="35">
        <v>332</v>
      </c>
      <c r="AJ2904"/>
      <c r="AK2904"/>
    </row>
    <row r="2905" spans="22:37" x14ac:dyDescent="0.35">
      <c r="V2905" s="35" t="s">
        <v>3912</v>
      </c>
      <c r="W2905" s="35">
        <v>86</v>
      </c>
      <c r="AJ2905"/>
      <c r="AK2905"/>
    </row>
    <row r="2906" spans="22:37" x14ac:dyDescent="0.35">
      <c r="V2906" s="35" t="s">
        <v>1130</v>
      </c>
      <c r="W2906" s="35">
        <v>410</v>
      </c>
      <c r="AJ2906"/>
      <c r="AK2906"/>
    </row>
    <row r="2907" spans="22:37" x14ac:dyDescent="0.35">
      <c r="V2907" s="35" t="s">
        <v>3524</v>
      </c>
      <c r="W2907" s="35">
        <v>397</v>
      </c>
      <c r="AJ2907"/>
      <c r="AK2907"/>
    </row>
    <row r="2908" spans="22:37" x14ac:dyDescent="0.35">
      <c r="V2908" s="35" t="s">
        <v>2765</v>
      </c>
      <c r="W2908" s="35">
        <v>423</v>
      </c>
      <c r="AJ2908"/>
      <c r="AK2908"/>
    </row>
    <row r="2909" spans="22:37" x14ac:dyDescent="0.35">
      <c r="V2909" s="35" t="s">
        <v>1048</v>
      </c>
      <c r="W2909" s="35">
        <v>375</v>
      </c>
      <c r="AJ2909"/>
      <c r="AK2909"/>
    </row>
    <row r="2910" spans="22:37" x14ac:dyDescent="0.35">
      <c r="V2910" s="35" t="s">
        <v>2791</v>
      </c>
      <c r="W2910" s="35">
        <v>320</v>
      </c>
      <c r="AJ2910"/>
      <c r="AK2910"/>
    </row>
    <row r="2911" spans="22:37" x14ac:dyDescent="0.35">
      <c r="V2911" s="35" t="s">
        <v>3932</v>
      </c>
      <c r="W2911" s="35">
        <v>118</v>
      </c>
      <c r="AJ2911"/>
      <c r="AK2911"/>
    </row>
    <row r="2912" spans="22:37" x14ac:dyDescent="0.35">
      <c r="V2912" s="35" t="s">
        <v>1906</v>
      </c>
      <c r="W2912" s="35">
        <v>216</v>
      </c>
      <c r="AJ2912"/>
      <c r="AK2912"/>
    </row>
    <row r="2913" spans="22:37" x14ac:dyDescent="0.35">
      <c r="V2913" s="35" t="s">
        <v>177</v>
      </c>
      <c r="W2913" s="35">
        <v>159</v>
      </c>
      <c r="AJ2913"/>
      <c r="AK2913"/>
    </row>
    <row r="2914" spans="22:37" x14ac:dyDescent="0.35">
      <c r="V2914" s="35" t="s">
        <v>801</v>
      </c>
      <c r="W2914" s="35">
        <v>463</v>
      </c>
      <c r="AJ2914"/>
      <c r="AK2914"/>
    </row>
    <row r="2915" spans="22:37" x14ac:dyDescent="0.35">
      <c r="V2915" s="35" t="s">
        <v>3131</v>
      </c>
      <c r="W2915" s="35">
        <v>89</v>
      </c>
      <c r="AJ2915"/>
      <c r="AK2915"/>
    </row>
    <row r="2916" spans="22:37" x14ac:dyDescent="0.35">
      <c r="V2916" s="35" t="s">
        <v>4250</v>
      </c>
      <c r="W2916" s="35">
        <v>5</v>
      </c>
      <c r="AJ2916"/>
      <c r="AK2916"/>
    </row>
    <row r="2917" spans="22:37" x14ac:dyDescent="0.35">
      <c r="V2917" s="35" t="s">
        <v>73</v>
      </c>
      <c r="W2917" s="35">
        <v>14</v>
      </c>
      <c r="AJ2917"/>
      <c r="AK2917"/>
    </row>
    <row r="2918" spans="22:37" x14ac:dyDescent="0.35">
      <c r="V2918" s="35" t="s">
        <v>1154</v>
      </c>
      <c r="W2918" s="35">
        <v>291</v>
      </c>
      <c r="AJ2918"/>
      <c r="AK2918"/>
    </row>
    <row r="2919" spans="22:37" x14ac:dyDescent="0.35">
      <c r="V2919" s="35" t="s">
        <v>3390</v>
      </c>
      <c r="W2919" s="35">
        <v>481</v>
      </c>
      <c r="AJ2919"/>
      <c r="AK2919"/>
    </row>
    <row r="2920" spans="22:37" x14ac:dyDescent="0.35">
      <c r="V2920" s="35" t="s">
        <v>845</v>
      </c>
      <c r="W2920" s="35">
        <v>42</v>
      </c>
      <c r="AJ2920"/>
      <c r="AK2920"/>
    </row>
    <row r="2921" spans="22:37" x14ac:dyDescent="0.35">
      <c r="V2921" s="35" t="s">
        <v>3515</v>
      </c>
      <c r="W2921" s="35">
        <v>71</v>
      </c>
      <c r="AJ2921"/>
      <c r="AK2921"/>
    </row>
    <row r="2922" spans="22:37" x14ac:dyDescent="0.35">
      <c r="V2922" s="35" t="s">
        <v>3779</v>
      </c>
      <c r="W2922" s="35">
        <v>293</v>
      </c>
      <c r="AJ2922"/>
      <c r="AK2922"/>
    </row>
    <row r="2923" spans="22:37" x14ac:dyDescent="0.35">
      <c r="V2923" s="35" t="s">
        <v>1429</v>
      </c>
      <c r="W2923" s="35">
        <v>409</v>
      </c>
      <c r="AJ2923"/>
      <c r="AK2923"/>
    </row>
    <row r="2924" spans="22:37" x14ac:dyDescent="0.35">
      <c r="V2924" s="35" t="s">
        <v>2386</v>
      </c>
      <c r="W2924" s="35">
        <v>145</v>
      </c>
      <c r="AJ2924"/>
      <c r="AK2924"/>
    </row>
    <row r="2925" spans="22:37" x14ac:dyDescent="0.35">
      <c r="V2925" s="35" t="s">
        <v>2115</v>
      </c>
      <c r="W2925" s="35">
        <v>369</v>
      </c>
      <c r="AJ2925"/>
      <c r="AK2925"/>
    </row>
    <row r="2926" spans="22:37" x14ac:dyDescent="0.35">
      <c r="V2926" s="35" t="s">
        <v>4023</v>
      </c>
      <c r="W2926" s="35">
        <v>477</v>
      </c>
      <c r="AJ2926"/>
      <c r="AK2926"/>
    </row>
    <row r="2927" spans="22:37" x14ac:dyDescent="0.35">
      <c r="V2927" s="35" t="s">
        <v>2501</v>
      </c>
      <c r="W2927" s="35">
        <v>171</v>
      </c>
      <c r="AJ2927"/>
      <c r="AK2927"/>
    </row>
    <row r="2928" spans="22:37" x14ac:dyDescent="0.35">
      <c r="V2928" s="35" t="s">
        <v>1588</v>
      </c>
      <c r="W2928" s="35">
        <v>91</v>
      </c>
      <c r="AJ2928"/>
      <c r="AK2928"/>
    </row>
    <row r="2929" spans="22:37" x14ac:dyDescent="0.35">
      <c r="V2929" s="35" t="s">
        <v>3206</v>
      </c>
      <c r="W2929" s="35">
        <v>416</v>
      </c>
      <c r="AJ2929"/>
      <c r="AK2929"/>
    </row>
    <row r="2930" spans="22:37" x14ac:dyDescent="0.35">
      <c r="V2930" s="35" t="s">
        <v>1171</v>
      </c>
      <c r="W2930" s="35">
        <v>144</v>
      </c>
      <c r="AJ2930"/>
      <c r="AK2930"/>
    </row>
    <row r="2931" spans="22:37" x14ac:dyDescent="0.35">
      <c r="V2931" s="35" t="s">
        <v>667</v>
      </c>
      <c r="W2931" s="35">
        <v>217</v>
      </c>
      <c r="AJ2931"/>
      <c r="AK2931"/>
    </row>
    <row r="2932" spans="22:37" x14ac:dyDescent="0.35">
      <c r="V2932" s="35" t="s">
        <v>3280</v>
      </c>
      <c r="W2932" s="35">
        <v>124</v>
      </c>
      <c r="AJ2932"/>
      <c r="AK2932"/>
    </row>
    <row r="2933" spans="22:37" x14ac:dyDescent="0.35">
      <c r="V2933" s="35" t="s">
        <v>3534</v>
      </c>
      <c r="W2933" s="35">
        <v>17</v>
      </c>
      <c r="AJ2933"/>
      <c r="AK2933"/>
    </row>
    <row r="2934" spans="22:37" x14ac:dyDescent="0.35">
      <c r="V2934" s="35" t="s">
        <v>1224</v>
      </c>
      <c r="W2934" s="35">
        <v>82</v>
      </c>
      <c r="AJ2934"/>
      <c r="AK2934"/>
    </row>
    <row r="2935" spans="22:37" x14ac:dyDescent="0.35">
      <c r="V2935" s="35" t="s">
        <v>2411</v>
      </c>
      <c r="W2935" s="35">
        <v>91</v>
      </c>
      <c r="AJ2935"/>
      <c r="AK2935"/>
    </row>
    <row r="2936" spans="22:37" x14ac:dyDescent="0.35">
      <c r="V2936" s="35" t="s">
        <v>3471</v>
      </c>
      <c r="W2936" s="35">
        <v>340</v>
      </c>
      <c r="AJ2936"/>
      <c r="AK2936"/>
    </row>
    <row r="2937" spans="22:37" x14ac:dyDescent="0.35">
      <c r="V2937" s="35" t="s">
        <v>3753</v>
      </c>
      <c r="W2937" s="35">
        <v>355</v>
      </c>
      <c r="AJ2937"/>
      <c r="AK2937"/>
    </row>
    <row r="2938" spans="22:37" x14ac:dyDescent="0.35">
      <c r="V2938" s="35" t="s">
        <v>3594</v>
      </c>
      <c r="W2938" s="35">
        <v>299</v>
      </c>
      <c r="AJ2938"/>
      <c r="AK2938"/>
    </row>
    <row r="2939" spans="22:37" x14ac:dyDescent="0.35">
      <c r="V2939" s="35" t="s">
        <v>1868</v>
      </c>
      <c r="W2939" s="35">
        <v>168</v>
      </c>
      <c r="AJ2939"/>
      <c r="AK2939"/>
    </row>
    <row r="2940" spans="22:37" x14ac:dyDescent="0.35">
      <c r="V2940" s="35" t="s">
        <v>2591</v>
      </c>
      <c r="W2940" s="35">
        <v>116</v>
      </c>
      <c r="AJ2940"/>
      <c r="AK2940"/>
    </row>
    <row r="2941" spans="22:37" x14ac:dyDescent="0.35">
      <c r="V2941" s="35" t="s">
        <v>1603</v>
      </c>
      <c r="W2941" s="35">
        <v>427</v>
      </c>
      <c r="AJ2941"/>
      <c r="AK2941"/>
    </row>
    <row r="2942" spans="22:37" x14ac:dyDescent="0.35">
      <c r="V2942" s="35" t="s">
        <v>4104</v>
      </c>
      <c r="W2942" s="35">
        <v>357</v>
      </c>
      <c r="AJ2942"/>
      <c r="AK2942"/>
    </row>
    <row r="2943" spans="22:37" x14ac:dyDescent="0.35">
      <c r="V2943" s="35" t="s">
        <v>2936</v>
      </c>
      <c r="W2943" s="35">
        <v>15</v>
      </c>
      <c r="AJ2943"/>
      <c r="AK2943"/>
    </row>
    <row r="2944" spans="22:37" x14ac:dyDescent="0.35">
      <c r="V2944" s="35" t="s">
        <v>301</v>
      </c>
      <c r="W2944" s="35">
        <v>379</v>
      </c>
      <c r="AJ2944"/>
      <c r="AK2944"/>
    </row>
    <row r="2945" spans="22:37" x14ac:dyDescent="0.35">
      <c r="V2945" s="35" t="s">
        <v>1436</v>
      </c>
      <c r="W2945" s="35">
        <v>178</v>
      </c>
      <c r="AJ2945"/>
      <c r="AK2945"/>
    </row>
    <row r="2946" spans="22:37" x14ac:dyDescent="0.35">
      <c r="V2946" s="35" t="s">
        <v>3881</v>
      </c>
      <c r="W2946" s="35">
        <v>355</v>
      </c>
      <c r="AJ2946"/>
      <c r="AK2946"/>
    </row>
    <row r="2947" spans="22:37" x14ac:dyDescent="0.35">
      <c r="V2947" s="35" t="s">
        <v>3333</v>
      </c>
      <c r="W2947" s="35">
        <v>278</v>
      </c>
      <c r="AJ2947"/>
      <c r="AK2947"/>
    </row>
    <row r="2948" spans="22:37" x14ac:dyDescent="0.35">
      <c r="V2948" s="35" t="s">
        <v>3846</v>
      </c>
      <c r="W2948" s="35">
        <v>155</v>
      </c>
      <c r="AJ2948"/>
      <c r="AK2948"/>
    </row>
    <row r="2949" spans="22:37" x14ac:dyDescent="0.35">
      <c r="V2949" s="35" t="s">
        <v>2370</v>
      </c>
      <c r="W2949" s="35">
        <v>4</v>
      </c>
      <c r="AJ2949"/>
      <c r="AK2949"/>
    </row>
    <row r="2950" spans="22:37" x14ac:dyDescent="0.35">
      <c r="V2950" s="35" t="s">
        <v>216</v>
      </c>
      <c r="W2950" s="35">
        <v>215</v>
      </c>
      <c r="AJ2950"/>
      <c r="AK2950"/>
    </row>
    <row r="2951" spans="22:37" x14ac:dyDescent="0.35">
      <c r="V2951" s="35" t="s">
        <v>981</v>
      </c>
      <c r="W2951" s="35">
        <v>462</v>
      </c>
      <c r="AJ2951"/>
      <c r="AK2951"/>
    </row>
    <row r="2952" spans="22:37" x14ac:dyDescent="0.35">
      <c r="V2952" s="35" t="s">
        <v>2418</v>
      </c>
      <c r="W2952" s="35">
        <v>389</v>
      </c>
      <c r="AJ2952"/>
      <c r="AK2952"/>
    </row>
    <row r="2953" spans="22:37" x14ac:dyDescent="0.35">
      <c r="V2953" s="35" t="s">
        <v>2620</v>
      </c>
      <c r="W2953" s="35">
        <v>179</v>
      </c>
      <c r="AJ2953"/>
      <c r="AK2953"/>
    </row>
    <row r="2954" spans="22:37" x14ac:dyDescent="0.35">
      <c r="V2954" s="35" t="s">
        <v>3258</v>
      </c>
      <c r="W2954" s="35">
        <v>413</v>
      </c>
      <c r="AJ2954"/>
      <c r="AK2954"/>
    </row>
    <row r="2955" spans="22:37" x14ac:dyDescent="0.35">
      <c r="V2955" s="35" t="s">
        <v>2554</v>
      </c>
      <c r="W2955" s="35">
        <v>11</v>
      </c>
      <c r="AJ2955"/>
      <c r="AK2955"/>
    </row>
    <row r="2956" spans="22:37" x14ac:dyDescent="0.35">
      <c r="V2956" s="35" t="s">
        <v>3743</v>
      </c>
      <c r="W2956" s="35">
        <v>152</v>
      </c>
      <c r="AJ2956"/>
      <c r="AK2956"/>
    </row>
    <row r="2957" spans="22:37" x14ac:dyDescent="0.35">
      <c r="V2957" s="35" t="s">
        <v>1573</v>
      </c>
      <c r="W2957" s="35">
        <v>307</v>
      </c>
      <c r="AJ2957"/>
      <c r="AK2957"/>
    </row>
    <row r="2958" spans="22:37" x14ac:dyDescent="0.35">
      <c r="V2958" s="35" t="s">
        <v>402</v>
      </c>
      <c r="W2958" s="35">
        <v>328</v>
      </c>
      <c r="AJ2958"/>
      <c r="AK2958"/>
    </row>
    <row r="2959" spans="22:37" x14ac:dyDescent="0.35">
      <c r="V2959" s="35" t="s">
        <v>2963</v>
      </c>
      <c r="W2959" s="35">
        <v>295</v>
      </c>
      <c r="AJ2959"/>
      <c r="AK2959"/>
    </row>
    <row r="2960" spans="22:37" x14ac:dyDescent="0.35">
      <c r="V2960" s="35" t="s">
        <v>792</v>
      </c>
      <c r="W2960" s="35">
        <v>476</v>
      </c>
      <c r="AJ2960"/>
      <c r="AK2960"/>
    </row>
    <row r="2961" spans="22:37" x14ac:dyDescent="0.35">
      <c r="V2961" s="35" t="s">
        <v>3820</v>
      </c>
      <c r="W2961" s="35">
        <v>500</v>
      </c>
      <c r="AJ2961"/>
      <c r="AK2961"/>
    </row>
    <row r="2962" spans="22:37" x14ac:dyDescent="0.35">
      <c r="V2962" s="35" t="s">
        <v>1792</v>
      </c>
      <c r="W2962" s="35">
        <v>110</v>
      </c>
      <c r="AJ2962"/>
      <c r="AK2962"/>
    </row>
    <row r="2963" spans="22:37" x14ac:dyDescent="0.35">
      <c r="V2963" s="35" t="s">
        <v>3951</v>
      </c>
      <c r="W2963" s="35">
        <v>158</v>
      </c>
      <c r="AJ2963"/>
      <c r="AK2963"/>
    </row>
    <row r="2964" spans="22:37" x14ac:dyDescent="0.35">
      <c r="V2964" s="35" t="s">
        <v>2082</v>
      </c>
      <c r="W2964" s="35">
        <v>295</v>
      </c>
      <c r="AJ2964"/>
      <c r="AK2964"/>
    </row>
    <row r="2965" spans="22:37" x14ac:dyDescent="0.35">
      <c r="V2965" s="35" t="s">
        <v>2537</v>
      </c>
      <c r="W2965" s="35">
        <v>202</v>
      </c>
      <c r="AJ2965"/>
      <c r="AK2965"/>
    </row>
    <row r="2966" spans="22:37" x14ac:dyDescent="0.35">
      <c r="V2966" s="35" t="s">
        <v>2858</v>
      </c>
      <c r="W2966" s="35">
        <v>55</v>
      </c>
      <c r="AJ2966"/>
      <c r="AK2966"/>
    </row>
    <row r="2967" spans="22:37" x14ac:dyDescent="0.35">
      <c r="V2967" s="35" t="s">
        <v>3446</v>
      </c>
      <c r="W2967" s="35">
        <v>161</v>
      </c>
      <c r="AJ2967"/>
      <c r="AK2967"/>
    </row>
    <row r="2968" spans="22:37" x14ac:dyDescent="0.35">
      <c r="V2968" s="35" t="s">
        <v>833</v>
      </c>
      <c r="W2968" s="35">
        <v>184</v>
      </c>
      <c r="AJ2968"/>
      <c r="AK2968"/>
    </row>
    <row r="2969" spans="22:37" x14ac:dyDescent="0.35">
      <c r="V2969" s="35" t="s">
        <v>2629</v>
      </c>
      <c r="W2969" s="35">
        <v>23</v>
      </c>
      <c r="AJ2969"/>
      <c r="AK2969"/>
    </row>
    <row r="2970" spans="22:37" x14ac:dyDescent="0.35">
      <c r="V2970" s="35" t="s">
        <v>2498</v>
      </c>
      <c r="W2970" s="35">
        <v>197</v>
      </c>
      <c r="AJ2970"/>
      <c r="AK2970"/>
    </row>
    <row r="2971" spans="22:37" x14ac:dyDescent="0.35">
      <c r="V2971" s="35" t="s">
        <v>1692</v>
      </c>
      <c r="W2971" s="35">
        <v>169</v>
      </c>
      <c r="AJ2971"/>
      <c r="AK2971"/>
    </row>
    <row r="2972" spans="22:37" x14ac:dyDescent="0.35">
      <c r="V2972" s="35" t="s">
        <v>1911</v>
      </c>
      <c r="W2972" s="35">
        <v>46</v>
      </c>
      <c r="AJ2972"/>
      <c r="AK2972"/>
    </row>
    <row r="2973" spans="22:37" x14ac:dyDescent="0.35">
      <c r="V2973" s="35" t="s">
        <v>215</v>
      </c>
      <c r="W2973" s="35">
        <v>70</v>
      </c>
      <c r="AJ2973"/>
      <c r="AK2973"/>
    </row>
    <row r="2974" spans="22:37" x14ac:dyDescent="0.35">
      <c r="V2974" s="35" t="s">
        <v>3619</v>
      </c>
      <c r="W2974" s="35">
        <v>496</v>
      </c>
      <c r="AJ2974"/>
      <c r="AK2974"/>
    </row>
    <row r="2975" spans="22:37" x14ac:dyDescent="0.35">
      <c r="V2975" s="35" t="s">
        <v>615</v>
      </c>
      <c r="W2975" s="35">
        <v>412</v>
      </c>
      <c r="AJ2975"/>
      <c r="AK2975"/>
    </row>
    <row r="2976" spans="22:37" x14ac:dyDescent="0.35">
      <c r="V2976" s="35" t="s">
        <v>697</v>
      </c>
      <c r="W2976" s="35">
        <v>219</v>
      </c>
      <c r="AJ2976"/>
      <c r="AK2976"/>
    </row>
    <row r="2977" spans="22:37" x14ac:dyDescent="0.35">
      <c r="V2977" s="35" t="s">
        <v>3719</v>
      </c>
      <c r="W2977" s="35">
        <v>260</v>
      </c>
      <c r="AJ2977"/>
      <c r="AK2977"/>
    </row>
    <row r="2978" spans="22:37" x14ac:dyDescent="0.35">
      <c r="V2978" s="35" t="s">
        <v>2041</v>
      </c>
      <c r="W2978" s="35">
        <v>149</v>
      </c>
      <c r="AJ2978"/>
      <c r="AK2978"/>
    </row>
    <row r="2979" spans="22:37" x14ac:dyDescent="0.35">
      <c r="V2979" s="35" t="s">
        <v>2112</v>
      </c>
      <c r="W2979" s="35">
        <v>428</v>
      </c>
      <c r="AJ2979"/>
      <c r="AK2979"/>
    </row>
    <row r="2980" spans="22:37" x14ac:dyDescent="0.35">
      <c r="V2980" s="35" t="s">
        <v>964</v>
      </c>
      <c r="W2980" s="35">
        <v>53</v>
      </c>
      <c r="AJ2980"/>
      <c r="AK2980"/>
    </row>
    <row r="2981" spans="22:37" x14ac:dyDescent="0.35">
      <c r="V2981" s="35" t="s">
        <v>1635</v>
      </c>
      <c r="W2981" s="35">
        <v>393</v>
      </c>
      <c r="AJ2981"/>
      <c r="AK2981"/>
    </row>
    <row r="2982" spans="22:37" x14ac:dyDescent="0.35">
      <c r="V2982" s="35" t="s">
        <v>2643</v>
      </c>
      <c r="W2982" s="35">
        <v>193</v>
      </c>
      <c r="AJ2982"/>
      <c r="AK2982"/>
    </row>
    <row r="2983" spans="22:37" x14ac:dyDescent="0.35">
      <c r="V2983" s="35" t="s">
        <v>3864</v>
      </c>
      <c r="W2983" s="35">
        <v>68</v>
      </c>
      <c r="AJ2983"/>
      <c r="AK2983"/>
    </row>
    <row r="2984" spans="22:37" x14ac:dyDescent="0.35">
      <c r="V2984" s="35" t="s">
        <v>104</v>
      </c>
      <c r="W2984" s="35">
        <v>481</v>
      </c>
      <c r="AJ2984"/>
      <c r="AK2984"/>
    </row>
    <row r="2985" spans="22:37" x14ac:dyDescent="0.35">
      <c r="V2985" s="35" t="s">
        <v>858</v>
      </c>
      <c r="W2985" s="35">
        <v>252</v>
      </c>
      <c r="AJ2985"/>
      <c r="AK2985"/>
    </row>
    <row r="2986" spans="22:37" x14ac:dyDescent="0.35">
      <c r="V2986" s="35" t="s">
        <v>87</v>
      </c>
      <c r="W2986" s="35">
        <v>7</v>
      </c>
      <c r="AJ2986"/>
      <c r="AK2986"/>
    </row>
    <row r="2987" spans="22:37" x14ac:dyDescent="0.35">
      <c r="V2987" s="35" t="s">
        <v>4221</v>
      </c>
      <c r="W2987" s="35">
        <v>256</v>
      </c>
      <c r="AJ2987"/>
      <c r="AK2987"/>
    </row>
    <row r="2988" spans="22:37" x14ac:dyDescent="0.35">
      <c r="V2988" s="35" t="s">
        <v>2892</v>
      </c>
      <c r="W2988" s="35">
        <v>182</v>
      </c>
      <c r="AJ2988"/>
      <c r="AK2988"/>
    </row>
    <row r="2989" spans="22:37" x14ac:dyDescent="0.35">
      <c r="V2989" s="35" t="s">
        <v>2206</v>
      </c>
      <c r="W2989" s="35">
        <v>303</v>
      </c>
      <c r="AJ2989"/>
      <c r="AK2989"/>
    </row>
    <row r="2990" spans="22:37" x14ac:dyDescent="0.35">
      <c r="V2990" s="35" t="s">
        <v>3313</v>
      </c>
      <c r="W2990" s="35">
        <v>261</v>
      </c>
      <c r="AJ2990"/>
      <c r="AK2990"/>
    </row>
    <row r="2991" spans="22:37" x14ac:dyDescent="0.35">
      <c r="V2991" s="35" t="s">
        <v>464</v>
      </c>
      <c r="W2991" s="35">
        <v>440</v>
      </c>
      <c r="AJ2991"/>
      <c r="AK2991"/>
    </row>
    <row r="2992" spans="22:37" x14ac:dyDescent="0.35">
      <c r="V2992" s="35" t="s">
        <v>1438</v>
      </c>
      <c r="W2992" s="35">
        <v>161</v>
      </c>
      <c r="AJ2992"/>
      <c r="AK2992"/>
    </row>
    <row r="2993" spans="22:37" x14ac:dyDescent="0.35">
      <c r="V2993" s="35" t="s">
        <v>3450</v>
      </c>
      <c r="W2993" s="35">
        <v>417</v>
      </c>
      <c r="AJ2993"/>
      <c r="AK2993"/>
    </row>
    <row r="2994" spans="22:37" x14ac:dyDescent="0.35">
      <c r="V2994" s="35" t="s">
        <v>1075</v>
      </c>
      <c r="W2994" s="35">
        <v>378</v>
      </c>
      <c r="AJ2994"/>
      <c r="AK2994"/>
    </row>
    <row r="2995" spans="22:37" x14ac:dyDescent="0.35">
      <c r="V2995" s="35" t="s">
        <v>3271</v>
      </c>
      <c r="W2995" s="35">
        <v>318</v>
      </c>
      <c r="AJ2995"/>
      <c r="AK2995"/>
    </row>
    <row r="2996" spans="22:37" x14ac:dyDescent="0.35">
      <c r="V2996" s="35" t="s">
        <v>2740</v>
      </c>
      <c r="W2996" s="35">
        <v>16</v>
      </c>
      <c r="AJ2996"/>
      <c r="AK2996"/>
    </row>
    <row r="2997" spans="22:37" x14ac:dyDescent="0.35">
      <c r="V2997" s="35" t="s">
        <v>3115</v>
      </c>
      <c r="W2997" s="35">
        <v>12</v>
      </c>
      <c r="AJ2997"/>
      <c r="AK2997"/>
    </row>
    <row r="2998" spans="22:37" x14ac:dyDescent="0.35">
      <c r="V2998" s="35" t="s">
        <v>1512</v>
      </c>
      <c r="W2998" s="35">
        <v>445</v>
      </c>
      <c r="AJ2998"/>
      <c r="AK2998"/>
    </row>
    <row r="2999" spans="22:37" x14ac:dyDescent="0.35">
      <c r="V2999" s="35" t="s">
        <v>4206</v>
      </c>
      <c r="W2999" s="35">
        <v>151</v>
      </c>
      <c r="AJ2999"/>
      <c r="AK2999"/>
    </row>
    <row r="3000" spans="22:37" x14ac:dyDescent="0.35">
      <c r="V3000" s="35" t="s">
        <v>682</v>
      </c>
      <c r="W3000" s="35">
        <v>312</v>
      </c>
      <c r="AJ3000"/>
      <c r="AK3000"/>
    </row>
    <row r="3001" spans="22:37" x14ac:dyDescent="0.35">
      <c r="V3001" s="35" t="s">
        <v>3926</v>
      </c>
      <c r="W3001" s="35">
        <v>414</v>
      </c>
      <c r="AJ3001"/>
      <c r="AK3001"/>
    </row>
    <row r="3002" spans="22:37" x14ac:dyDescent="0.35">
      <c r="V3002" s="35" t="s">
        <v>1060</v>
      </c>
      <c r="W3002" s="35">
        <v>207</v>
      </c>
      <c r="AJ3002"/>
      <c r="AK3002"/>
    </row>
    <row r="3003" spans="22:37" x14ac:dyDescent="0.35">
      <c r="V3003" s="35" t="s">
        <v>3305</v>
      </c>
      <c r="W3003" s="35">
        <v>365</v>
      </c>
      <c r="AJ3003"/>
      <c r="AK3003"/>
    </row>
    <row r="3004" spans="22:37" x14ac:dyDescent="0.35">
      <c r="V3004" s="35" t="s">
        <v>101</v>
      </c>
      <c r="W3004" s="35">
        <v>444</v>
      </c>
      <c r="AJ3004"/>
      <c r="AK3004"/>
    </row>
    <row r="3005" spans="22:37" x14ac:dyDescent="0.35">
      <c r="V3005" s="35" t="s">
        <v>4005</v>
      </c>
      <c r="W3005" s="35">
        <v>273</v>
      </c>
      <c r="AJ3005"/>
      <c r="AK3005"/>
    </row>
    <row r="3006" spans="22:37" x14ac:dyDescent="0.35">
      <c r="V3006" s="35" t="s">
        <v>168</v>
      </c>
      <c r="W3006" s="35">
        <v>129</v>
      </c>
      <c r="AJ3006"/>
      <c r="AK3006"/>
    </row>
    <row r="3007" spans="22:37" x14ac:dyDescent="0.35">
      <c r="V3007" s="35" t="s">
        <v>332</v>
      </c>
      <c r="W3007" s="35">
        <v>27</v>
      </c>
      <c r="AJ3007"/>
      <c r="AK3007"/>
    </row>
    <row r="3008" spans="22:37" x14ac:dyDescent="0.35">
      <c r="V3008" s="35" t="s">
        <v>167</v>
      </c>
      <c r="W3008" s="35">
        <v>480</v>
      </c>
      <c r="AJ3008"/>
      <c r="AK3008"/>
    </row>
    <row r="3009" spans="22:37" x14ac:dyDescent="0.35">
      <c r="V3009" s="35" t="s">
        <v>687</v>
      </c>
      <c r="W3009" s="35">
        <v>186</v>
      </c>
      <c r="AJ3009"/>
      <c r="AK3009"/>
    </row>
    <row r="3010" spans="22:37" x14ac:dyDescent="0.35">
      <c r="V3010" s="35" t="s">
        <v>4290</v>
      </c>
      <c r="W3010" s="35">
        <v>89</v>
      </c>
      <c r="AJ3010"/>
      <c r="AK3010"/>
    </row>
    <row r="3011" spans="22:37" x14ac:dyDescent="0.35">
      <c r="V3011" s="35" t="s">
        <v>3878</v>
      </c>
      <c r="W3011" s="35">
        <v>290</v>
      </c>
      <c r="AJ3011"/>
      <c r="AK3011"/>
    </row>
    <row r="3012" spans="22:37" x14ac:dyDescent="0.35">
      <c r="V3012" s="35" t="s">
        <v>4126</v>
      </c>
      <c r="W3012" s="35">
        <v>109</v>
      </c>
      <c r="AJ3012"/>
      <c r="AK3012"/>
    </row>
    <row r="3013" spans="22:37" x14ac:dyDescent="0.35">
      <c r="V3013" s="35" t="s">
        <v>1335</v>
      </c>
      <c r="W3013" s="35">
        <v>129</v>
      </c>
      <c r="AJ3013"/>
      <c r="AK3013"/>
    </row>
    <row r="3014" spans="22:37" x14ac:dyDescent="0.35">
      <c r="V3014" s="35" t="s">
        <v>3739</v>
      </c>
      <c r="W3014" s="35">
        <v>309</v>
      </c>
      <c r="AJ3014"/>
      <c r="AK3014"/>
    </row>
    <row r="3015" spans="22:37" x14ac:dyDescent="0.35">
      <c r="V3015" s="35" t="s">
        <v>3831</v>
      </c>
      <c r="W3015" s="35">
        <v>478</v>
      </c>
      <c r="AJ3015"/>
      <c r="AK3015"/>
    </row>
    <row r="3016" spans="22:37" x14ac:dyDescent="0.35">
      <c r="V3016" s="35" t="s">
        <v>2987</v>
      </c>
      <c r="W3016" s="35">
        <v>264</v>
      </c>
      <c r="AJ3016"/>
      <c r="AK3016"/>
    </row>
    <row r="3017" spans="22:37" x14ac:dyDescent="0.35">
      <c r="V3017" s="35" t="s">
        <v>2135</v>
      </c>
      <c r="W3017" s="35">
        <v>215</v>
      </c>
      <c r="AJ3017"/>
      <c r="AK3017"/>
    </row>
    <row r="3018" spans="22:37" x14ac:dyDescent="0.35">
      <c r="V3018" s="35" t="s">
        <v>767</v>
      </c>
      <c r="W3018" s="35">
        <v>500</v>
      </c>
      <c r="AJ3018"/>
      <c r="AK3018"/>
    </row>
    <row r="3019" spans="22:37" x14ac:dyDescent="0.35">
      <c r="V3019" s="35" t="s">
        <v>481</v>
      </c>
      <c r="W3019" s="35">
        <v>256</v>
      </c>
      <c r="AJ3019"/>
      <c r="AK3019"/>
    </row>
    <row r="3020" spans="22:37" x14ac:dyDescent="0.35">
      <c r="V3020" s="35" t="s">
        <v>773</v>
      </c>
      <c r="W3020" s="35">
        <v>140</v>
      </c>
      <c r="AJ3020"/>
      <c r="AK3020"/>
    </row>
    <row r="3021" spans="22:37" x14ac:dyDescent="0.35">
      <c r="V3021" s="35" t="s">
        <v>2261</v>
      </c>
      <c r="W3021" s="35">
        <v>435</v>
      </c>
      <c r="AJ3021"/>
      <c r="AK3021"/>
    </row>
    <row r="3022" spans="22:37" x14ac:dyDescent="0.35">
      <c r="V3022" s="35" t="s">
        <v>1046</v>
      </c>
      <c r="W3022" s="35">
        <v>249</v>
      </c>
      <c r="AJ3022"/>
      <c r="AK3022"/>
    </row>
    <row r="3023" spans="22:37" x14ac:dyDescent="0.35">
      <c r="V3023" s="35" t="s">
        <v>2523</v>
      </c>
      <c r="W3023" s="35">
        <v>292</v>
      </c>
      <c r="AJ3023"/>
      <c r="AK3023"/>
    </row>
    <row r="3024" spans="22:37" x14ac:dyDescent="0.35">
      <c r="V3024" s="35" t="s">
        <v>2578</v>
      </c>
      <c r="W3024" s="35">
        <v>201</v>
      </c>
      <c r="AJ3024"/>
      <c r="AK3024"/>
    </row>
    <row r="3025" spans="22:37" x14ac:dyDescent="0.35">
      <c r="V3025" s="35" t="s">
        <v>491</v>
      </c>
      <c r="W3025" s="35">
        <v>491</v>
      </c>
      <c r="AJ3025"/>
      <c r="AK3025"/>
    </row>
    <row r="3026" spans="22:37" x14ac:dyDescent="0.35">
      <c r="V3026" s="35" t="s">
        <v>2264</v>
      </c>
      <c r="W3026" s="35">
        <v>417</v>
      </c>
      <c r="AJ3026"/>
      <c r="AK3026"/>
    </row>
    <row r="3027" spans="22:37" x14ac:dyDescent="0.35">
      <c r="V3027" s="35" t="s">
        <v>662</v>
      </c>
      <c r="W3027" s="35">
        <v>418</v>
      </c>
      <c r="AJ3027"/>
      <c r="AK3027"/>
    </row>
    <row r="3028" spans="22:37" x14ac:dyDescent="0.35">
      <c r="V3028" s="35" t="s">
        <v>2871</v>
      </c>
      <c r="W3028" s="35">
        <v>243</v>
      </c>
      <c r="AJ3028"/>
      <c r="AK3028"/>
    </row>
    <row r="3029" spans="22:37" x14ac:dyDescent="0.35">
      <c r="V3029" s="35" t="s">
        <v>2541</v>
      </c>
      <c r="W3029" s="35">
        <v>68</v>
      </c>
      <c r="AJ3029"/>
      <c r="AK3029"/>
    </row>
    <row r="3030" spans="22:37" x14ac:dyDescent="0.35">
      <c r="V3030" s="35" t="s">
        <v>1125</v>
      </c>
      <c r="W3030" s="35">
        <v>408</v>
      </c>
      <c r="AJ3030"/>
      <c r="AK3030"/>
    </row>
    <row r="3031" spans="22:37" x14ac:dyDescent="0.35">
      <c r="V3031" s="35" t="s">
        <v>1190</v>
      </c>
      <c r="W3031" s="35">
        <v>72</v>
      </c>
      <c r="AJ3031"/>
      <c r="AK3031"/>
    </row>
    <row r="3032" spans="22:37" x14ac:dyDescent="0.35">
      <c r="V3032" s="35" t="s">
        <v>1161</v>
      </c>
      <c r="W3032" s="35">
        <v>180</v>
      </c>
      <c r="AJ3032"/>
      <c r="AK3032"/>
    </row>
    <row r="3033" spans="22:37" x14ac:dyDescent="0.35">
      <c r="V3033" s="35" t="s">
        <v>304</v>
      </c>
      <c r="W3033" s="35">
        <v>320</v>
      </c>
      <c r="AJ3033"/>
      <c r="AK3033"/>
    </row>
    <row r="3034" spans="22:37" x14ac:dyDescent="0.35">
      <c r="V3034" s="35" t="s">
        <v>3735</v>
      </c>
      <c r="W3034" s="35">
        <v>281</v>
      </c>
      <c r="AJ3034"/>
      <c r="AK3034"/>
    </row>
    <row r="3035" spans="22:37" x14ac:dyDescent="0.35">
      <c r="V3035" s="35" t="s">
        <v>2831</v>
      </c>
      <c r="W3035" s="35">
        <v>386</v>
      </c>
      <c r="AJ3035"/>
      <c r="AK3035"/>
    </row>
    <row r="3036" spans="22:37" x14ac:dyDescent="0.35">
      <c r="V3036" s="35" t="s">
        <v>2964</v>
      </c>
      <c r="W3036" s="35">
        <v>115</v>
      </c>
      <c r="AJ3036"/>
      <c r="AK3036"/>
    </row>
    <row r="3037" spans="22:37" x14ac:dyDescent="0.35">
      <c r="V3037" s="35" t="s">
        <v>1779</v>
      </c>
      <c r="W3037" s="35">
        <v>94</v>
      </c>
      <c r="AJ3037"/>
      <c r="AK3037"/>
    </row>
    <row r="3038" spans="22:37" x14ac:dyDescent="0.35">
      <c r="V3038" s="35" t="s">
        <v>1901</v>
      </c>
      <c r="W3038" s="35">
        <v>124</v>
      </c>
      <c r="AJ3038"/>
      <c r="AK3038"/>
    </row>
    <row r="3039" spans="22:37" x14ac:dyDescent="0.35">
      <c r="V3039" s="35" t="s">
        <v>2580</v>
      </c>
      <c r="W3039" s="35">
        <v>204</v>
      </c>
      <c r="AJ3039"/>
      <c r="AK3039"/>
    </row>
    <row r="3040" spans="22:37" x14ac:dyDescent="0.35">
      <c r="V3040" s="35" t="s">
        <v>515</v>
      </c>
      <c r="W3040" s="35">
        <v>11</v>
      </c>
      <c r="AJ3040"/>
      <c r="AK3040"/>
    </row>
    <row r="3041" spans="22:37" x14ac:dyDescent="0.35">
      <c r="V3041" s="35" t="s">
        <v>926</v>
      </c>
      <c r="W3041" s="35">
        <v>260</v>
      </c>
      <c r="AJ3041"/>
      <c r="AK3041"/>
    </row>
    <row r="3042" spans="22:37" x14ac:dyDescent="0.35">
      <c r="V3042" s="35" t="s">
        <v>4181</v>
      </c>
      <c r="W3042" s="35">
        <v>392</v>
      </c>
      <c r="AJ3042"/>
      <c r="AK3042"/>
    </row>
    <row r="3043" spans="22:37" x14ac:dyDescent="0.35">
      <c r="V3043" s="35" t="s">
        <v>2647</v>
      </c>
      <c r="W3043" s="35">
        <v>279</v>
      </c>
      <c r="AJ3043"/>
      <c r="AK3043"/>
    </row>
    <row r="3044" spans="22:37" x14ac:dyDescent="0.35">
      <c r="V3044" s="35" t="s">
        <v>1963</v>
      </c>
      <c r="W3044" s="35">
        <v>284</v>
      </c>
      <c r="AJ3044"/>
      <c r="AK3044"/>
    </row>
    <row r="3045" spans="22:37" x14ac:dyDescent="0.35">
      <c r="V3045" s="35" t="s">
        <v>4135</v>
      </c>
      <c r="W3045" s="35">
        <v>433</v>
      </c>
      <c r="AJ3045"/>
      <c r="AK3045"/>
    </row>
    <row r="3046" spans="22:37" x14ac:dyDescent="0.35">
      <c r="V3046" s="35" t="s">
        <v>3103</v>
      </c>
      <c r="W3046" s="35">
        <v>2</v>
      </c>
      <c r="AJ3046"/>
      <c r="AK3046"/>
    </row>
    <row r="3047" spans="22:37" x14ac:dyDescent="0.35">
      <c r="V3047" s="35" t="s">
        <v>4101</v>
      </c>
      <c r="W3047" s="35">
        <v>175</v>
      </c>
      <c r="AJ3047"/>
      <c r="AK3047"/>
    </row>
    <row r="3048" spans="22:37" x14ac:dyDescent="0.35">
      <c r="V3048" s="35" t="s">
        <v>3837</v>
      </c>
      <c r="W3048" s="35">
        <v>235</v>
      </c>
      <c r="AJ3048"/>
      <c r="AK3048"/>
    </row>
    <row r="3049" spans="22:37" x14ac:dyDescent="0.35">
      <c r="V3049" s="35" t="s">
        <v>3538</v>
      </c>
      <c r="W3049" s="35">
        <v>421</v>
      </c>
      <c r="AJ3049"/>
      <c r="AK3049"/>
    </row>
    <row r="3050" spans="22:37" x14ac:dyDescent="0.35">
      <c r="V3050" s="35" t="s">
        <v>2792</v>
      </c>
      <c r="W3050" s="35">
        <v>59</v>
      </c>
      <c r="AJ3050"/>
      <c r="AK3050"/>
    </row>
    <row r="3051" spans="22:37" x14ac:dyDescent="0.35">
      <c r="V3051" s="35" t="s">
        <v>734</v>
      </c>
      <c r="W3051" s="35">
        <v>71</v>
      </c>
      <c r="AJ3051"/>
      <c r="AK3051"/>
    </row>
    <row r="3052" spans="22:37" x14ac:dyDescent="0.35">
      <c r="V3052" s="35" t="s">
        <v>1717</v>
      </c>
      <c r="W3052" s="35">
        <v>388</v>
      </c>
      <c r="AJ3052"/>
      <c r="AK3052"/>
    </row>
    <row r="3053" spans="22:37" x14ac:dyDescent="0.35">
      <c r="V3053" s="35" t="s">
        <v>655</v>
      </c>
      <c r="W3053" s="35">
        <v>294</v>
      </c>
      <c r="AJ3053"/>
      <c r="AK3053"/>
    </row>
    <row r="3054" spans="22:37" x14ac:dyDescent="0.35">
      <c r="V3054" s="35" t="s">
        <v>1309</v>
      </c>
      <c r="W3054" s="35">
        <v>209</v>
      </c>
      <c r="AJ3054"/>
      <c r="AK3054"/>
    </row>
    <row r="3055" spans="22:37" x14ac:dyDescent="0.35">
      <c r="V3055" s="35" t="s">
        <v>971</v>
      </c>
      <c r="W3055" s="35">
        <v>373</v>
      </c>
      <c r="AJ3055"/>
      <c r="AK3055"/>
    </row>
    <row r="3056" spans="22:37" x14ac:dyDescent="0.35">
      <c r="V3056" s="35" t="s">
        <v>361</v>
      </c>
      <c r="W3056" s="35">
        <v>401</v>
      </c>
      <c r="AJ3056"/>
      <c r="AK3056"/>
    </row>
    <row r="3057" spans="22:37" x14ac:dyDescent="0.35">
      <c r="V3057" s="35" t="s">
        <v>672</v>
      </c>
      <c r="W3057" s="35">
        <v>341</v>
      </c>
      <c r="AJ3057"/>
      <c r="AK3057"/>
    </row>
    <row r="3058" spans="22:37" x14ac:dyDescent="0.35">
      <c r="V3058" s="35" t="s">
        <v>3116</v>
      </c>
      <c r="W3058" s="35">
        <v>429</v>
      </c>
      <c r="AJ3058"/>
      <c r="AK3058"/>
    </row>
    <row r="3059" spans="22:37" x14ac:dyDescent="0.35">
      <c r="V3059" s="35" t="s">
        <v>3354</v>
      </c>
      <c r="W3059" s="35">
        <v>141</v>
      </c>
      <c r="AJ3059"/>
      <c r="AK3059"/>
    </row>
    <row r="3060" spans="22:37" x14ac:dyDescent="0.35">
      <c r="V3060" s="35" t="s">
        <v>4013</v>
      </c>
      <c r="W3060" s="35">
        <v>165</v>
      </c>
      <c r="AJ3060"/>
      <c r="AK3060"/>
    </row>
    <row r="3061" spans="22:37" x14ac:dyDescent="0.35">
      <c r="V3061" s="35" t="s">
        <v>3690</v>
      </c>
      <c r="W3061" s="35">
        <v>371</v>
      </c>
      <c r="AJ3061"/>
      <c r="AK3061"/>
    </row>
    <row r="3062" spans="22:37" x14ac:dyDescent="0.35">
      <c r="V3062" s="35" t="s">
        <v>2024</v>
      </c>
      <c r="W3062" s="35">
        <v>481</v>
      </c>
      <c r="AJ3062"/>
      <c r="AK3062"/>
    </row>
    <row r="3063" spans="22:37" x14ac:dyDescent="0.35">
      <c r="V3063" s="35" t="s">
        <v>4234</v>
      </c>
      <c r="W3063" s="35">
        <v>270</v>
      </c>
      <c r="AJ3063"/>
      <c r="AK3063"/>
    </row>
    <row r="3064" spans="22:37" x14ac:dyDescent="0.35">
      <c r="V3064" s="35" t="s">
        <v>69</v>
      </c>
      <c r="W3064" s="35">
        <v>405</v>
      </c>
      <c r="AJ3064"/>
      <c r="AK3064"/>
    </row>
    <row r="3065" spans="22:37" x14ac:dyDescent="0.35">
      <c r="V3065" s="35" t="s">
        <v>318</v>
      </c>
      <c r="W3065" s="35">
        <v>223</v>
      </c>
      <c r="AJ3065"/>
      <c r="AK3065"/>
    </row>
    <row r="3066" spans="22:37" x14ac:dyDescent="0.35">
      <c r="V3066" s="35" t="s">
        <v>2896</v>
      </c>
      <c r="W3066" s="35">
        <v>495</v>
      </c>
      <c r="AJ3066"/>
      <c r="AK3066"/>
    </row>
    <row r="3067" spans="22:37" x14ac:dyDescent="0.35">
      <c r="V3067" s="35" t="s">
        <v>556</v>
      </c>
      <c r="W3067" s="35">
        <v>488</v>
      </c>
      <c r="AJ3067"/>
      <c r="AK3067"/>
    </row>
    <row r="3068" spans="22:37" x14ac:dyDescent="0.35">
      <c r="V3068" s="35" t="s">
        <v>4089</v>
      </c>
      <c r="W3068" s="35">
        <v>234</v>
      </c>
      <c r="AJ3068"/>
      <c r="AK3068"/>
    </row>
    <row r="3069" spans="22:37" x14ac:dyDescent="0.35">
      <c r="V3069" s="35" t="s">
        <v>3691</v>
      </c>
      <c r="W3069" s="35">
        <v>428</v>
      </c>
      <c r="AJ3069"/>
      <c r="AK3069"/>
    </row>
    <row r="3070" spans="22:37" x14ac:dyDescent="0.35">
      <c r="V3070" s="35" t="s">
        <v>282</v>
      </c>
      <c r="W3070" s="35">
        <v>266</v>
      </c>
      <c r="AJ3070"/>
      <c r="AK3070"/>
    </row>
    <row r="3071" spans="22:37" x14ac:dyDescent="0.35">
      <c r="V3071" s="35" t="s">
        <v>3047</v>
      </c>
      <c r="W3071" s="35">
        <v>315</v>
      </c>
      <c r="AJ3071"/>
      <c r="AK3071"/>
    </row>
    <row r="3072" spans="22:37" x14ac:dyDescent="0.35">
      <c r="V3072" s="35" t="s">
        <v>115</v>
      </c>
      <c r="W3072" s="35">
        <v>287</v>
      </c>
      <c r="AJ3072"/>
      <c r="AK3072"/>
    </row>
    <row r="3073" spans="22:37" x14ac:dyDescent="0.35">
      <c r="V3073" s="35" t="s">
        <v>1279</v>
      </c>
      <c r="W3073" s="35">
        <v>89</v>
      </c>
      <c r="AJ3073"/>
      <c r="AK3073"/>
    </row>
    <row r="3074" spans="22:37" x14ac:dyDescent="0.35">
      <c r="V3074" s="35" t="s">
        <v>2777</v>
      </c>
      <c r="W3074" s="35">
        <v>257</v>
      </c>
      <c r="AJ3074"/>
      <c r="AK3074"/>
    </row>
    <row r="3075" spans="22:37" x14ac:dyDescent="0.35">
      <c r="V3075" s="35" t="s">
        <v>810</v>
      </c>
      <c r="W3075" s="35">
        <v>211</v>
      </c>
      <c r="AJ3075"/>
      <c r="AK3075"/>
    </row>
    <row r="3076" spans="22:37" x14ac:dyDescent="0.35">
      <c r="V3076" s="35" t="s">
        <v>4021</v>
      </c>
      <c r="W3076" s="35">
        <v>451</v>
      </c>
      <c r="AJ3076"/>
      <c r="AK3076"/>
    </row>
    <row r="3077" spans="22:37" x14ac:dyDescent="0.35">
      <c r="V3077" s="35" t="s">
        <v>621</v>
      </c>
      <c r="W3077" s="35">
        <v>357</v>
      </c>
      <c r="AJ3077"/>
      <c r="AK3077"/>
    </row>
    <row r="3078" spans="22:37" x14ac:dyDescent="0.35">
      <c r="V3078" s="35" t="s">
        <v>1152</v>
      </c>
      <c r="W3078" s="35">
        <v>443</v>
      </c>
      <c r="AJ3078"/>
      <c r="AK3078"/>
    </row>
    <row r="3079" spans="22:37" x14ac:dyDescent="0.35">
      <c r="V3079" s="35" t="s">
        <v>3598</v>
      </c>
      <c r="W3079" s="35">
        <v>110</v>
      </c>
      <c r="AJ3079"/>
      <c r="AK3079"/>
    </row>
    <row r="3080" spans="22:37" x14ac:dyDescent="0.35">
      <c r="V3080" s="35" t="s">
        <v>2335</v>
      </c>
      <c r="W3080" s="35">
        <v>402</v>
      </c>
      <c r="AJ3080"/>
      <c r="AK3080"/>
    </row>
    <row r="3081" spans="22:37" x14ac:dyDescent="0.35">
      <c r="V3081" s="35" t="s">
        <v>2833</v>
      </c>
      <c r="W3081" s="35">
        <v>362</v>
      </c>
      <c r="AJ3081"/>
      <c r="AK3081"/>
    </row>
    <row r="3082" spans="22:37" x14ac:dyDescent="0.35">
      <c r="V3082" s="35" t="s">
        <v>624</v>
      </c>
      <c r="W3082" s="35">
        <v>60</v>
      </c>
      <c r="AJ3082"/>
      <c r="AK3082"/>
    </row>
    <row r="3083" spans="22:37" x14ac:dyDescent="0.35">
      <c r="V3083" s="35" t="s">
        <v>2003</v>
      </c>
      <c r="W3083" s="35">
        <v>399</v>
      </c>
      <c r="AJ3083"/>
      <c r="AK3083"/>
    </row>
    <row r="3084" spans="22:37" x14ac:dyDescent="0.35">
      <c r="V3084" s="35" t="s">
        <v>3261</v>
      </c>
      <c r="W3084" s="35">
        <v>185</v>
      </c>
      <c r="AJ3084"/>
      <c r="AK3084"/>
    </row>
    <row r="3085" spans="22:37" x14ac:dyDescent="0.35">
      <c r="V3085" s="35" t="s">
        <v>2074</v>
      </c>
      <c r="W3085" s="35">
        <v>470</v>
      </c>
      <c r="AJ3085"/>
      <c r="AK3085"/>
    </row>
    <row r="3086" spans="22:37" x14ac:dyDescent="0.35">
      <c r="V3086" s="35" t="s">
        <v>1994</v>
      </c>
      <c r="W3086" s="35">
        <v>248</v>
      </c>
      <c r="AJ3086"/>
      <c r="AK3086"/>
    </row>
    <row r="3087" spans="22:37" x14ac:dyDescent="0.35">
      <c r="V3087" s="35" t="s">
        <v>2164</v>
      </c>
      <c r="W3087" s="35">
        <v>113</v>
      </c>
      <c r="AJ3087"/>
      <c r="AK3087"/>
    </row>
    <row r="3088" spans="22:37" x14ac:dyDescent="0.35">
      <c r="V3088" s="35" t="s">
        <v>3413</v>
      </c>
      <c r="W3088" s="35">
        <v>329</v>
      </c>
      <c r="AJ3088"/>
      <c r="AK3088"/>
    </row>
    <row r="3089" spans="22:37" x14ac:dyDescent="0.35">
      <c r="V3089" s="35" t="s">
        <v>3629</v>
      </c>
      <c r="W3089" s="35">
        <v>276</v>
      </c>
      <c r="AJ3089"/>
      <c r="AK3089"/>
    </row>
    <row r="3090" spans="22:37" x14ac:dyDescent="0.35">
      <c r="V3090" s="35" t="s">
        <v>3558</v>
      </c>
      <c r="W3090" s="35">
        <v>363</v>
      </c>
      <c r="AJ3090"/>
      <c r="AK3090"/>
    </row>
    <row r="3091" spans="22:37" x14ac:dyDescent="0.35">
      <c r="V3091" s="35" t="s">
        <v>4139</v>
      </c>
      <c r="W3091" s="35">
        <v>87</v>
      </c>
      <c r="AJ3091"/>
      <c r="AK3091"/>
    </row>
    <row r="3092" spans="22:37" x14ac:dyDescent="0.35">
      <c r="V3092" s="35" t="s">
        <v>196</v>
      </c>
      <c r="W3092" s="35">
        <v>353</v>
      </c>
      <c r="AJ3092"/>
      <c r="AK3092"/>
    </row>
    <row r="3093" spans="22:37" x14ac:dyDescent="0.35">
      <c r="V3093" s="35" t="s">
        <v>513</v>
      </c>
      <c r="W3093" s="35">
        <v>93</v>
      </c>
      <c r="AJ3093"/>
      <c r="AK3093"/>
    </row>
    <row r="3094" spans="22:37" x14ac:dyDescent="0.35">
      <c r="V3094" s="35" t="s">
        <v>2549</v>
      </c>
      <c r="W3094" s="35">
        <v>424</v>
      </c>
      <c r="AJ3094"/>
      <c r="AK3094"/>
    </row>
    <row r="3095" spans="22:37" x14ac:dyDescent="0.35">
      <c r="V3095" s="35" t="s">
        <v>244</v>
      </c>
      <c r="W3095" s="35">
        <v>312</v>
      </c>
      <c r="AJ3095"/>
      <c r="AK3095"/>
    </row>
    <row r="3096" spans="22:37" x14ac:dyDescent="0.35">
      <c r="V3096" s="35" t="s">
        <v>401</v>
      </c>
      <c r="W3096" s="35">
        <v>320</v>
      </c>
      <c r="AJ3096"/>
      <c r="AK3096"/>
    </row>
    <row r="3097" spans="22:37" x14ac:dyDescent="0.35">
      <c r="V3097" s="35" t="s">
        <v>303</v>
      </c>
      <c r="W3097" s="35">
        <v>242</v>
      </c>
      <c r="AJ3097"/>
      <c r="AK3097"/>
    </row>
    <row r="3098" spans="22:37" x14ac:dyDescent="0.35">
      <c r="V3098" s="35" t="s">
        <v>3526</v>
      </c>
      <c r="W3098" s="35">
        <v>458</v>
      </c>
      <c r="AJ3098"/>
      <c r="AK3098"/>
    </row>
    <row r="3099" spans="22:37" x14ac:dyDescent="0.35">
      <c r="V3099" s="35" t="s">
        <v>2662</v>
      </c>
      <c r="W3099" s="35">
        <v>410</v>
      </c>
      <c r="AJ3099"/>
      <c r="AK3099"/>
    </row>
    <row r="3100" spans="22:37" x14ac:dyDescent="0.35">
      <c r="V3100" s="35" t="s">
        <v>1013</v>
      </c>
      <c r="W3100" s="35">
        <v>84</v>
      </c>
      <c r="AJ3100"/>
      <c r="AK3100"/>
    </row>
    <row r="3101" spans="22:37" x14ac:dyDescent="0.35">
      <c r="V3101" s="35" t="s">
        <v>2690</v>
      </c>
      <c r="W3101" s="35">
        <v>133</v>
      </c>
      <c r="AJ3101"/>
      <c r="AK3101"/>
    </row>
    <row r="3102" spans="22:37" x14ac:dyDescent="0.35">
      <c r="V3102" s="35" t="s">
        <v>1773</v>
      </c>
      <c r="W3102" s="35">
        <v>364</v>
      </c>
      <c r="AJ3102"/>
      <c r="AK3102"/>
    </row>
    <row r="3103" spans="22:37" x14ac:dyDescent="0.35">
      <c r="V3103" s="35" t="s">
        <v>3253</v>
      </c>
      <c r="W3103" s="35">
        <v>435</v>
      </c>
      <c r="AJ3103"/>
      <c r="AK3103"/>
    </row>
    <row r="3104" spans="22:37" x14ac:dyDescent="0.35">
      <c r="V3104" s="35" t="s">
        <v>3879</v>
      </c>
      <c r="W3104" s="35">
        <v>56</v>
      </c>
      <c r="AJ3104"/>
      <c r="AK3104"/>
    </row>
    <row r="3105" spans="22:37" x14ac:dyDescent="0.35">
      <c r="V3105" s="35" t="s">
        <v>3363</v>
      </c>
      <c r="W3105" s="35">
        <v>196</v>
      </c>
      <c r="AJ3105"/>
      <c r="AK3105"/>
    </row>
    <row r="3106" spans="22:37" x14ac:dyDescent="0.35">
      <c r="V3106" s="35" t="s">
        <v>1045</v>
      </c>
      <c r="W3106" s="35">
        <v>171</v>
      </c>
      <c r="AJ3106"/>
      <c r="AK3106"/>
    </row>
    <row r="3107" spans="22:37" x14ac:dyDescent="0.35">
      <c r="V3107" s="35" t="s">
        <v>1232</v>
      </c>
      <c r="W3107" s="35">
        <v>230</v>
      </c>
      <c r="AJ3107"/>
      <c r="AK3107"/>
    </row>
    <row r="3108" spans="22:37" x14ac:dyDescent="0.35">
      <c r="V3108" s="35" t="s">
        <v>2646</v>
      </c>
      <c r="W3108" s="35">
        <v>467</v>
      </c>
      <c r="AJ3108"/>
      <c r="AK3108"/>
    </row>
    <row r="3109" spans="22:37" x14ac:dyDescent="0.35">
      <c r="V3109" s="35" t="s">
        <v>3586</v>
      </c>
      <c r="W3109" s="35">
        <v>452</v>
      </c>
      <c r="AJ3109"/>
      <c r="AK3109"/>
    </row>
    <row r="3110" spans="22:37" x14ac:dyDescent="0.35">
      <c r="V3110" s="35" t="s">
        <v>3098</v>
      </c>
      <c r="W3110" s="35">
        <v>195</v>
      </c>
      <c r="AJ3110"/>
      <c r="AK3110"/>
    </row>
    <row r="3111" spans="22:37" x14ac:dyDescent="0.35">
      <c r="V3111" s="35" t="s">
        <v>869</v>
      </c>
      <c r="W3111" s="35">
        <v>25</v>
      </c>
      <c r="AJ3111"/>
      <c r="AK3111"/>
    </row>
    <row r="3112" spans="22:37" x14ac:dyDescent="0.35">
      <c r="V3112" s="35" t="s">
        <v>3320</v>
      </c>
      <c r="W3112" s="35">
        <v>131</v>
      </c>
      <c r="AJ3112"/>
      <c r="AK3112"/>
    </row>
    <row r="3113" spans="22:37" x14ac:dyDescent="0.35">
      <c r="V3113" s="35" t="s">
        <v>1909</v>
      </c>
      <c r="W3113" s="35">
        <v>495</v>
      </c>
      <c r="AJ3113"/>
      <c r="AK3113"/>
    </row>
    <row r="3114" spans="22:37" x14ac:dyDescent="0.35">
      <c r="V3114" s="35" t="s">
        <v>2349</v>
      </c>
      <c r="W3114" s="35">
        <v>399</v>
      </c>
      <c r="AJ3114"/>
      <c r="AK3114"/>
    </row>
    <row r="3115" spans="22:37" x14ac:dyDescent="0.35">
      <c r="V3115" s="35" t="s">
        <v>1354</v>
      </c>
      <c r="W3115" s="35">
        <v>316</v>
      </c>
      <c r="AJ3115"/>
      <c r="AK3115"/>
    </row>
    <row r="3116" spans="22:37" x14ac:dyDescent="0.35">
      <c r="V3116" s="35" t="s">
        <v>2939</v>
      </c>
      <c r="W3116" s="35">
        <v>455</v>
      </c>
      <c r="AJ3116"/>
      <c r="AK3116"/>
    </row>
    <row r="3117" spans="22:37" x14ac:dyDescent="0.35">
      <c r="V3117" s="35" t="s">
        <v>1459</v>
      </c>
      <c r="W3117" s="35">
        <v>31</v>
      </c>
      <c r="AJ3117"/>
      <c r="AK3117"/>
    </row>
    <row r="3118" spans="22:37" x14ac:dyDescent="0.35">
      <c r="V3118" s="35" t="s">
        <v>3491</v>
      </c>
      <c r="W3118" s="35">
        <v>98</v>
      </c>
      <c r="AJ3118"/>
      <c r="AK3118"/>
    </row>
    <row r="3119" spans="22:37" x14ac:dyDescent="0.35">
      <c r="V3119" s="35" t="s">
        <v>4262</v>
      </c>
      <c r="W3119" s="35">
        <v>226</v>
      </c>
      <c r="AJ3119"/>
      <c r="AK3119"/>
    </row>
    <row r="3120" spans="22:37" x14ac:dyDescent="0.35">
      <c r="V3120" s="35" t="s">
        <v>2388</v>
      </c>
      <c r="W3120" s="35">
        <v>6</v>
      </c>
      <c r="AJ3120"/>
      <c r="AK3120"/>
    </row>
    <row r="3121" spans="22:37" x14ac:dyDescent="0.35">
      <c r="V3121" s="35" t="s">
        <v>995</v>
      </c>
      <c r="W3121" s="35">
        <v>166</v>
      </c>
      <c r="AJ3121"/>
      <c r="AK3121"/>
    </row>
    <row r="3122" spans="22:37" x14ac:dyDescent="0.35">
      <c r="V3122" s="35" t="s">
        <v>2921</v>
      </c>
      <c r="W3122" s="35">
        <v>343</v>
      </c>
      <c r="AJ3122"/>
      <c r="AK3122"/>
    </row>
    <row r="3123" spans="22:37" x14ac:dyDescent="0.35">
      <c r="V3123" s="35" t="s">
        <v>3319</v>
      </c>
      <c r="W3123" s="35">
        <v>426</v>
      </c>
      <c r="AJ3123"/>
      <c r="AK3123"/>
    </row>
    <row r="3124" spans="22:37" x14ac:dyDescent="0.35">
      <c r="V3124" s="35" t="s">
        <v>782</v>
      </c>
      <c r="W3124" s="35">
        <v>376</v>
      </c>
      <c r="AJ3124"/>
      <c r="AK3124"/>
    </row>
    <row r="3125" spans="22:37" x14ac:dyDescent="0.35">
      <c r="V3125" s="35" t="s">
        <v>987</v>
      </c>
      <c r="W3125" s="35">
        <v>451</v>
      </c>
      <c r="AJ3125"/>
      <c r="AK3125"/>
    </row>
    <row r="3126" spans="22:37" x14ac:dyDescent="0.35">
      <c r="V3126" s="35" t="s">
        <v>2455</v>
      </c>
      <c r="W3126" s="35">
        <v>390</v>
      </c>
      <c r="AJ3126"/>
      <c r="AK3126"/>
    </row>
    <row r="3127" spans="22:37" x14ac:dyDescent="0.35">
      <c r="V3127" s="35" t="s">
        <v>2090</v>
      </c>
      <c r="W3127" s="35">
        <v>219</v>
      </c>
      <c r="AJ3127"/>
      <c r="AK3127"/>
    </row>
    <row r="3128" spans="22:37" x14ac:dyDescent="0.35">
      <c r="V3128" s="35" t="s">
        <v>2117</v>
      </c>
      <c r="W3128" s="35">
        <v>274</v>
      </c>
      <c r="AJ3128"/>
      <c r="AK3128"/>
    </row>
    <row r="3129" spans="22:37" x14ac:dyDescent="0.35">
      <c r="V3129" s="35" t="s">
        <v>2452</v>
      </c>
      <c r="W3129" s="35">
        <v>398</v>
      </c>
      <c r="AJ3129"/>
      <c r="AK3129"/>
    </row>
    <row r="3130" spans="22:37" x14ac:dyDescent="0.35">
      <c r="V3130" s="35" t="s">
        <v>418</v>
      </c>
      <c r="W3130" s="35">
        <v>272</v>
      </c>
      <c r="AJ3130"/>
      <c r="AK3130"/>
    </row>
    <row r="3131" spans="22:37" x14ac:dyDescent="0.35">
      <c r="V3131" s="35" t="s">
        <v>2473</v>
      </c>
      <c r="W3131" s="35">
        <v>441</v>
      </c>
      <c r="AJ3131"/>
      <c r="AK3131"/>
    </row>
    <row r="3132" spans="22:37" x14ac:dyDescent="0.35">
      <c r="V3132" s="35" t="s">
        <v>3029</v>
      </c>
      <c r="W3132" s="35">
        <v>320</v>
      </c>
      <c r="AJ3132"/>
      <c r="AK3132"/>
    </row>
    <row r="3133" spans="22:37" x14ac:dyDescent="0.35">
      <c r="V3133" s="35" t="s">
        <v>2390</v>
      </c>
      <c r="W3133" s="35">
        <v>208</v>
      </c>
      <c r="AJ3133"/>
      <c r="AK3133"/>
    </row>
    <row r="3134" spans="22:37" x14ac:dyDescent="0.35">
      <c r="V3134" s="35" t="s">
        <v>3011</v>
      </c>
      <c r="W3134" s="35">
        <v>395</v>
      </c>
      <c r="AJ3134"/>
      <c r="AK3134"/>
    </row>
    <row r="3135" spans="22:37" x14ac:dyDescent="0.35">
      <c r="V3135" s="35" t="s">
        <v>953</v>
      </c>
      <c r="W3135" s="35">
        <v>171</v>
      </c>
      <c r="AJ3135"/>
      <c r="AK3135"/>
    </row>
    <row r="3136" spans="22:37" x14ac:dyDescent="0.35">
      <c r="V3136" s="35" t="s">
        <v>2904</v>
      </c>
      <c r="W3136" s="35">
        <v>51</v>
      </c>
      <c r="AJ3136"/>
      <c r="AK3136"/>
    </row>
    <row r="3137" spans="22:37" x14ac:dyDescent="0.35">
      <c r="V3137" s="35" t="s">
        <v>3582</v>
      </c>
      <c r="W3137" s="35">
        <v>371</v>
      </c>
      <c r="AJ3137"/>
      <c r="AK3137"/>
    </row>
    <row r="3138" spans="22:37" x14ac:dyDescent="0.35">
      <c r="V3138" s="35" t="s">
        <v>1544</v>
      </c>
      <c r="W3138" s="35">
        <v>275</v>
      </c>
      <c r="AJ3138"/>
      <c r="AK3138"/>
    </row>
    <row r="3139" spans="22:37" x14ac:dyDescent="0.35">
      <c r="V3139" s="35" t="s">
        <v>211</v>
      </c>
      <c r="W3139" s="35">
        <v>482</v>
      </c>
      <c r="AJ3139"/>
      <c r="AK3139"/>
    </row>
    <row r="3140" spans="22:37" x14ac:dyDescent="0.35">
      <c r="V3140" s="35" t="s">
        <v>1294</v>
      </c>
      <c r="W3140" s="35">
        <v>401</v>
      </c>
      <c r="AJ3140"/>
      <c r="AK3140"/>
    </row>
    <row r="3141" spans="22:37" x14ac:dyDescent="0.35">
      <c r="V3141" s="35" t="s">
        <v>2316</v>
      </c>
      <c r="W3141" s="35">
        <v>365</v>
      </c>
      <c r="AJ3141"/>
      <c r="AK3141"/>
    </row>
    <row r="3142" spans="22:37" x14ac:dyDescent="0.35">
      <c r="V3142" s="35" t="s">
        <v>3396</v>
      </c>
      <c r="W3142" s="35">
        <v>481</v>
      </c>
      <c r="AJ3142"/>
      <c r="AK3142"/>
    </row>
    <row r="3143" spans="22:37" x14ac:dyDescent="0.35">
      <c r="V3143" s="35" t="s">
        <v>3550</v>
      </c>
      <c r="W3143" s="35">
        <v>356</v>
      </c>
      <c r="AJ3143"/>
      <c r="AK3143"/>
    </row>
    <row r="3144" spans="22:37" x14ac:dyDescent="0.35">
      <c r="V3144" s="35" t="s">
        <v>389</v>
      </c>
      <c r="W3144" s="35">
        <v>502</v>
      </c>
      <c r="AJ3144"/>
      <c r="AK3144"/>
    </row>
    <row r="3145" spans="22:37" x14ac:dyDescent="0.35">
      <c r="V3145" s="35" t="s">
        <v>3056</v>
      </c>
      <c r="W3145" s="35">
        <v>291</v>
      </c>
      <c r="AJ3145"/>
      <c r="AK3145"/>
    </row>
    <row r="3146" spans="22:37" x14ac:dyDescent="0.35">
      <c r="V3146" s="35" t="s">
        <v>3144</v>
      </c>
      <c r="W3146" s="35">
        <v>393</v>
      </c>
      <c r="AJ3146"/>
      <c r="AK3146"/>
    </row>
    <row r="3147" spans="22:37" x14ac:dyDescent="0.35">
      <c r="V3147" s="35" t="s">
        <v>1885</v>
      </c>
      <c r="W3147" s="35">
        <v>419</v>
      </c>
      <c r="AJ3147"/>
      <c r="AK3147"/>
    </row>
    <row r="3148" spans="22:37" x14ac:dyDescent="0.35">
      <c r="V3148" s="35" t="s">
        <v>765</v>
      </c>
      <c r="W3148" s="35">
        <v>529</v>
      </c>
      <c r="AJ3148"/>
      <c r="AK3148"/>
    </row>
    <row r="3149" spans="22:37" x14ac:dyDescent="0.35">
      <c r="V3149" s="35" t="s">
        <v>2852</v>
      </c>
      <c r="W3149" s="35">
        <v>418</v>
      </c>
      <c r="AJ3149"/>
      <c r="AK3149"/>
    </row>
    <row r="3150" spans="22:37" x14ac:dyDescent="0.35">
      <c r="V3150" s="35" t="s">
        <v>919</v>
      </c>
      <c r="W3150" s="35">
        <v>390</v>
      </c>
      <c r="AJ3150"/>
      <c r="AK3150"/>
    </row>
    <row r="3151" spans="22:37" x14ac:dyDescent="0.35">
      <c r="V3151" s="35" t="s">
        <v>3147</v>
      </c>
      <c r="W3151" s="35">
        <v>412</v>
      </c>
      <c r="AJ3151"/>
      <c r="AK3151"/>
    </row>
    <row r="3152" spans="22:37" x14ac:dyDescent="0.35">
      <c r="V3152" s="35" t="s">
        <v>366</v>
      </c>
      <c r="W3152" s="35">
        <v>198</v>
      </c>
      <c r="AJ3152"/>
      <c r="AK3152"/>
    </row>
    <row r="3153" spans="22:37" x14ac:dyDescent="0.35">
      <c r="V3153" s="35" t="s">
        <v>3114</v>
      </c>
      <c r="W3153" s="35">
        <v>19</v>
      </c>
      <c r="AJ3153"/>
      <c r="AK3153"/>
    </row>
    <row r="3154" spans="22:37" x14ac:dyDescent="0.35">
      <c r="V3154" s="35" t="s">
        <v>1220</v>
      </c>
      <c r="W3154" s="35">
        <v>112</v>
      </c>
      <c r="AJ3154"/>
      <c r="AK3154"/>
    </row>
    <row r="3155" spans="22:37" x14ac:dyDescent="0.35">
      <c r="V3155" s="35" t="s">
        <v>1893</v>
      </c>
      <c r="W3155" s="35">
        <v>298</v>
      </c>
      <c r="AJ3155"/>
      <c r="AK3155"/>
    </row>
    <row r="3156" spans="22:37" x14ac:dyDescent="0.35">
      <c r="V3156" s="35" t="s">
        <v>590</v>
      </c>
      <c r="W3156" s="35">
        <v>30</v>
      </c>
      <c r="AJ3156"/>
      <c r="AK3156"/>
    </row>
    <row r="3157" spans="22:37" x14ac:dyDescent="0.35">
      <c r="V3157" s="35" t="s">
        <v>2965</v>
      </c>
      <c r="W3157" s="35">
        <v>137</v>
      </c>
      <c r="AJ3157"/>
      <c r="AK3157"/>
    </row>
    <row r="3158" spans="22:37" x14ac:dyDescent="0.35">
      <c r="V3158" s="35" t="s">
        <v>4017</v>
      </c>
      <c r="W3158" s="35">
        <v>411</v>
      </c>
      <c r="AJ3158"/>
      <c r="AK3158"/>
    </row>
    <row r="3159" spans="22:37" x14ac:dyDescent="0.35">
      <c r="V3159" s="35" t="s">
        <v>2017</v>
      </c>
      <c r="W3159" s="35">
        <v>36</v>
      </c>
      <c r="AJ3159"/>
      <c r="AK3159"/>
    </row>
    <row r="3160" spans="22:37" x14ac:dyDescent="0.35">
      <c r="V3160" s="35" t="s">
        <v>3367</v>
      </c>
      <c r="W3160" s="35">
        <v>171</v>
      </c>
      <c r="AJ3160"/>
      <c r="AK3160"/>
    </row>
    <row r="3161" spans="22:37" x14ac:dyDescent="0.35">
      <c r="V3161" s="35" t="s">
        <v>1083</v>
      </c>
      <c r="W3161" s="35">
        <v>310</v>
      </c>
      <c r="AJ3161"/>
      <c r="AK3161"/>
    </row>
    <row r="3162" spans="22:37" x14ac:dyDescent="0.35">
      <c r="V3162" s="35" t="s">
        <v>1729</v>
      </c>
      <c r="W3162" s="35">
        <v>370</v>
      </c>
      <c r="AJ3162"/>
      <c r="AK3162"/>
    </row>
    <row r="3163" spans="22:37" x14ac:dyDescent="0.35">
      <c r="V3163" s="35" t="s">
        <v>2770</v>
      </c>
      <c r="W3163" s="35">
        <v>78</v>
      </c>
      <c r="AJ3163"/>
      <c r="AK3163"/>
    </row>
    <row r="3164" spans="22:37" x14ac:dyDescent="0.35">
      <c r="V3164" s="35" t="s">
        <v>3499</v>
      </c>
      <c r="W3164" s="35">
        <v>344</v>
      </c>
      <c r="AJ3164"/>
      <c r="AK3164"/>
    </row>
    <row r="3165" spans="22:37" x14ac:dyDescent="0.35">
      <c r="V3165" s="35" t="s">
        <v>1247</v>
      </c>
      <c r="W3165" s="35">
        <v>261</v>
      </c>
      <c r="AJ3165"/>
      <c r="AK3165"/>
    </row>
    <row r="3166" spans="22:37" x14ac:dyDescent="0.35">
      <c r="V3166" s="35" t="s">
        <v>3996</v>
      </c>
      <c r="W3166" s="35">
        <v>391</v>
      </c>
      <c r="AJ3166"/>
      <c r="AK3166"/>
    </row>
    <row r="3167" spans="22:37" x14ac:dyDescent="0.35">
      <c r="V3167" s="35" t="s">
        <v>265</v>
      </c>
      <c r="W3167" s="35">
        <v>87</v>
      </c>
      <c r="AJ3167"/>
      <c r="AK3167"/>
    </row>
    <row r="3168" spans="22:37" x14ac:dyDescent="0.35">
      <c r="V3168" s="35" t="s">
        <v>4085</v>
      </c>
      <c r="W3168" s="35">
        <v>300</v>
      </c>
      <c r="AJ3168"/>
      <c r="AK3168"/>
    </row>
    <row r="3169" spans="22:37" x14ac:dyDescent="0.35">
      <c r="V3169" s="35" t="s">
        <v>2743</v>
      </c>
      <c r="W3169" s="35">
        <v>19</v>
      </c>
      <c r="AJ3169"/>
      <c r="AK3169"/>
    </row>
    <row r="3170" spans="22:37" x14ac:dyDescent="0.35">
      <c r="V3170" s="35" t="s">
        <v>4196</v>
      </c>
      <c r="W3170" s="35">
        <v>239</v>
      </c>
      <c r="AJ3170"/>
      <c r="AK3170"/>
    </row>
    <row r="3171" spans="22:37" x14ac:dyDescent="0.35">
      <c r="V3171" s="35" t="s">
        <v>1094</v>
      </c>
      <c r="W3171" s="35">
        <v>52</v>
      </c>
      <c r="AJ3171"/>
      <c r="AK3171"/>
    </row>
    <row r="3172" spans="22:37" x14ac:dyDescent="0.35">
      <c r="V3172" s="35" t="s">
        <v>1540</v>
      </c>
      <c r="W3172" s="35">
        <v>403</v>
      </c>
      <c r="AJ3172"/>
      <c r="AK3172"/>
    </row>
    <row r="3173" spans="22:37" x14ac:dyDescent="0.35">
      <c r="V3173" s="35" t="s">
        <v>1825</v>
      </c>
      <c r="W3173" s="35">
        <v>379</v>
      </c>
      <c r="AJ3173"/>
      <c r="AK3173"/>
    </row>
    <row r="3174" spans="22:37" x14ac:dyDescent="0.35">
      <c r="V3174" s="35" t="s">
        <v>331</v>
      </c>
      <c r="W3174" s="35">
        <v>316</v>
      </c>
      <c r="AJ3174"/>
      <c r="AK3174"/>
    </row>
    <row r="3175" spans="22:37" x14ac:dyDescent="0.35">
      <c r="V3175" s="35" t="s">
        <v>2843</v>
      </c>
      <c r="W3175" s="35">
        <v>4</v>
      </c>
      <c r="AJ3175"/>
      <c r="AK3175"/>
    </row>
    <row r="3176" spans="22:37" x14ac:dyDescent="0.35">
      <c r="V3176" s="35" t="s">
        <v>2448</v>
      </c>
      <c r="W3176" s="35">
        <v>398</v>
      </c>
      <c r="AJ3176"/>
      <c r="AK3176"/>
    </row>
    <row r="3177" spans="22:37" x14ac:dyDescent="0.35">
      <c r="V3177" s="35" t="s">
        <v>2067</v>
      </c>
      <c r="W3177" s="35">
        <v>421</v>
      </c>
      <c r="AJ3177"/>
      <c r="AK3177"/>
    </row>
    <row r="3178" spans="22:37" x14ac:dyDescent="0.35">
      <c r="V3178" s="35" t="s">
        <v>3567</v>
      </c>
      <c r="W3178" s="35">
        <v>273</v>
      </c>
      <c r="AJ3178"/>
      <c r="AK3178"/>
    </row>
    <row r="3179" spans="22:37" x14ac:dyDescent="0.35">
      <c r="V3179" s="35" t="s">
        <v>2656</v>
      </c>
      <c r="W3179" s="35">
        <v>429</v>
      </c>
      <c r="AJ3179"/>
      <c r="AK3179"/>
    </row>
    <row r="3180" spans="22:37" x14ac:dyDescent="0.35">
      <c r="V3180" s="35" t="s">
        <v>4068</v>
      </c>
      <c r="W3180" s="35">
        <v>188</v>
      </c>
      <c r="AJ3180"/>
      <c r="AK3180"/>
    </row>
    <row r="3181" spans="22:37" x14ac:dyDescent="0.35">
      <c r="V3181" s="35" t="s">
        <v>1365</v>
      </c>
      <c r="W3181" s="35">
        <v>7</v>
      </c>
      <c r="AJ3181"/>
      <c r="AK3181"/>
    </row>
    <row r="3182" spans="22:37" x14ac:dyDescent="0.35">
      <c r="V3182" s="35" t="s">
        <v>4100</v>
      </c>
      <c r="W3182" s="35">
        <v>40</v>
      </c>
      <c r="AJ3182"/>
      <c r="AK3182"/>
    </row>
    <row r="3183" spans="22:37" x14ac:dyDescent="0.35">
      <c r="V3183" s="35" t="s">
        <v>588</v>
      </c>
      <c r="W3183" s="35">
        <v>392</v>
      </c>
      <c r="AJ3183"/>
      <c r="AK3183"/>
    </row>
    <row r="3184" spans="22:37" x14ac:dyDescent="0.35">
      <c r="V3184" s="35" t="s">
        <v>376</v>
      </c>
      <c r="W3184" s="35">
        <v>146</v>
      </c>
      <c r="AJ3184"/>
      <c r="AK3184"/>
    </row>
    <row r="3185" spans="22:37" x14ac:dyDescent="0.35">
      <c r="V3185" s="35" t="s">
        <v>315</v>
      </c>
      <c r="W3185" s="35">
        <v>338</v>
      </c>
      <c r="AJ3185"/>
      <c r="AK3185"/>
    </row>
    <row r="3186" spans="22:37" x14ac:dyDescent="0.35">
      <c r="V3186" s="35" t="s">
        <v>3035</v>
      </c>
      <c r="W3186" s="35">
        <v>123</v>
      </c>
      <c r="AJ3186"/>
      <c r="AK3186"/>
    </row>
    <row r="3187" spans="22:37" x14ac:dyDescent="0.35">
      <c r="V3187" s="35" t="s">
        <v>2415</v>
      </c>
      <c r="W3187" s="35">
        <v>455</v>
      </c>
      <c r="AJ3187"/>
      <c r="AK3187"/>
    </row>
    <row r="3188" spans="22:37" x14ac:dyDescent="0.35">
      <c r="V3188" s="35" t="s">
        <v>3283</v>
      </c>
      <c r="W3188" s="35">
        <v>346</v>
      </c>
      <c r="AJ3188"/>
      <c r="AK3188"/>
    </row>
    <row r="3189" spans="22:37" x14ac:dyDescent="0.35">
      <c r="V3189" s="35" t="s">
        <v>4231</v>
      </c>
      <c r="W3189" s="35">
        <v>84</v>
      </c>
      <c r="AJ3189"/>
      <c r="AK3189"/>
    </row>
    <row r="3190" spans="22:37" x14ac:dyDescent="0.35">
      <c r="V3190" s="35" t="s">
        <v>3823</v>
      </c>
      <c r="W3190" s="35">
        <v>339</v>
      </c>
      <c r="AJ3190"/>
      <c r="AK3190"/>
    </row>
    <row r="3191" spans="22:37" x14ac:dyDescent="0.35">
      <c r="V3191" s="35" t="s">
        <v>2148</v>
      </c>
      <c r="W3191" s="35">
        <v>69</v>
      </c>
      <c r="AJ3191"/>
      <c r="AK3191"/>
    </row>
    <row r="3192" spans="22:37" x14ac:dyDescent="0.35">
      <c r="V3192" s="35" t="s">
        <v>325</v>
      </c>
      <c r="W3192" s="35">
        <v>151</v>
      </c>
      <c r="AJ3192"/>
      <c r="AK3192"/>
    </row>
    <row r="3193" spans="22:37" x14ac:dyDescent="0.35">
      <c r="V3193" s="35" t="s">
        <v>1947</v>
      </c>
      <c r="W3193" s="35">
        <v>68</v>
      </c>
      <c r="AJ3193"/>
      <c r="AK3193"/>
    </row>
    <row r="3194" spans="22:37" x14ac:dyDescent="0.35">
      <c r="V3194" s="35" t="s">
        <v>2508</v>
      </c>
      <c r="W3194" s="35">
        <v>178</v>
      </c>
      <c r="AJ3194"/>
      <c r="AK3194"/>
    </row>
    <row r="3195" spans="22:37" x14ac:dyDescent="0.35">
      <c r="V3195" s="35" t="s">
        <v>3607</v>
      </c>
      <c r="W3195" s="35">
        <v>338</v>
      </c>
      <c r="AJ3195"/>
      <c r="AK3195"/>
    </row>
    <row r="3196" spans="22:37" x14ac:dyDescent="0.35">
      <c r="V3196" s="35" t="s">
        <v>1580</v>
      </c>
      <c r="W3196" s="35">
        <v>266</v>
      </c>
      <c r="AJ3196"/>
      <c r="AK3196"/>
    </row>
    <row r="3197" spans="22:37" x14ac:dyDescent="0.35">
      <c r="V3197" s="35" t="s">
        <v>1246</v>
      </c>
      <c r="W3197" s="35">
        <v>337</v>
      </c>
      <c r="AJ3197"/>
      <c r="AK3197"/>
    </row>
    <row r="3198" spans="22:37" x14ac:dyDescent="0.35">
      <c r="V3198" s="35" t="s">
        <v>1631</v>
      </c>
      <c r="W3198" s="35">
        <v>277</v>
      </c>
      <c r="AJ3198"/>
      <c r="AK3198"/>
    </row>
    <row r="3199" spans="22:37" x14ac:dyDescent="0.35">
      <c r="V3199" s="35" t="s">
        <v>3870</v>
      </c>
      <c r="W3199" s="35">
        <v>500</v>
      </c>
      <c r="AJ3199"/>
      <c r="AK3199"/>
    </row>
    <row r="3200" spans="22:37" x14ac:dyDescent="0.35">
      <c r="V3200" s="35" t="s">
        <v>1219</v>
      </c>
      <c r="W3200" s="35">
        <v>397</v>
      </c>
      <c r="AJ3200"/>
      <c r="AK3200"/>
    </row>
    <row r="3201" spans="22:37" x14ac:dyDescent="0.35">
      <c r="V3201" s="35" t="s">
        <v>774</v>
      </c>
      <c r="W3201" s="35">
        <v>60</v>
      </c>
      <c r="AJ3201"/>
      <c r="AK3201"/>
    </row>
    <row r="3202" spans="22:37" x14ac:dyDescent="0.35">
      <c r="V3202" s="35" t="s">
        <v>3509</v>
      </c>
      <c r="W3202" s="35">
        <v>353</v>
      </c>
      <c r="AJ3202"/>
      <c r="AK3202"/>
    </row>
    <row r="3203" spans="22:37" x14ac:dyDescent="0.35">
      <c r="V3203" s="35" t="s">
        <v>4259</v>
      </c>
      <c r="W3203" s="35">
        <v>396</v>
      </c>
      <c r="AJ3203"/>
      <c r="AK3203"/>
    </row>
    <row r="3204" spans="22:37" x14ac:dyDescent="0.35">
      <c r="V3204" s="35" t="s">
        <v>690</v>
      </c>
      <c r="W3204" s="35">
        <v>50</v>
      </c>
      <c r="AJ3204"/>
      <c r="AK3204"/>
    </row>
    <row r="3205" spans="22:37" x14ac:dyDescent="0.35">
      <c r="V3205" s="35" t="s">
        <v>1174</v>
      </c>
      <c r="W3205" s="35">
        <v>54</v>
      </c>
      <c r="AJ3205"/>
      <c r="AK3205"/>
    </row>
    <row r="3206" spans="22:37" x14ac:dyDescent="0.35">
      <c r="V3206" s="35" t="s">
        <v>3682</v>
      </c>
      <c r="W3206" s="35">
        <v>342</v>
      </c>
      <c r="AJ3206"/>
      <c r="AK3206"/>
    </row>
    <row r="3207" spans="22:37" x14ac:dyDescent="0.35">
      <c r="V3207" s="35" t="s">
        <v>2047</v>
      </c>
      <c r="W3207" s="35">
        <v>147</v>
      </c>
      <c r="AJ3207"/>
      <c r="AK3207"/>
    </row>
    <row r="3208" spans="22:37" x14ac:dyDescent="0.35">
      <c r="V3208" s="35" t="s">
        <v>1864</v>
      </c>
      <c r="W3208" s="35">
        <v>465</v>
      </c>
      <c r="AJ3208"/>
      <c r="AK3208"/>
    </row>
    <row r="3209" spans="22:37" x14ac:dyDescent="0.35">
      <c r="V3209" s="35" t="s">
        <v>3957</v>
      </c>
      <c r="W3209" s="35">
        <v>408</v>
      </c>
      <c r="AJ3209"/>
      <c r="AK3209"/>
    </row>
    <row r="3210" spans="22:37" x14ac:dyDescent="0.35">
      <c r="V3210" s="35" t="s">
        <v>653</v>
      </c>
      <c r="W3210" s="35">
        <v>150</v>
      </c>
      <c r="AJ3210"/>
      <c r="AK3210"/>
    </row>
    <row r="3211" spans="22:37" x14ac:dyDescent="0.35">
      <c r="V3211" s="35" t="s">
        <v>2869</v>
      </c>
      <c r="W3211" s="35">
        <v>154</v>
      </c>
      <c r="AJ3211"/>
      <c r="AK3211"/>
    </row>
    <row r="3212" spans="22:37" x14ac:dyDescent="0.35">
      <c r="V3212" s="35" t="s">
        <v>962</v>
      </c>
      <c r="W3212" s="35">
        <v>297</v>
      </c>
      <c r="AJ3212"/>
      <c r="AK3212"/>
    </row>
    <row r="3213" spans="22:37" x14ac:dyDescent="0.35">
      <c r="V3213" s="35" t="s">
        <v>3959</v>
      </c>
      <c r="W3213" s="35">
        <v>71</v>
      </c>
      <c r="AJ3213"/>
      <c r="AK3213"/>
    </row>
    <row r="3214" spans="22:37" x14ac:dyDescent="0.35">
      <c r="V3214" s="35" t="s">
        <v>3585</v>
      </c>
      <c r="W3214" s="35">
        <v>74</v>
      </c>
      <c r="AJ3214"/>
      <c r="AK3214"/>
    </row>
    <row r="3215" spans="22:37" x14ac:dyDescent="0.35">
      <c r="V3215" s="35" t="s">
        <v>142</v>
      </c>
      <c r="W3215" s="35">
        <v>450</v>
      </c>
      <c r="AJ3215"/>
      <c r="AK3215"/>
    </row>
    <row r="3216" spans="22:37" x14ac:dyDescent="0.35">
      <c r="V3216" s="35" t="s">
        <v>1476</v>
      </c>
      <c r="W3216" s="35">
        <v>322</v>
      </c>
      <c r="AJ3216"/>
      <c r="AK3216"/>
    </row>
    <row r="3217" spans="22:37" x14ac:dyDescent="0.35">
      <c r="V3217" s="35" t="s">
        <v>2879</v>
      </c>
      <c r="W3217" s="35">
        <v>109</v>
      </c>
      <c r="AJ3217"/>
      <c r="AK3217"/>
    </row>
    <row r="3218" spans="22:37" x14ac:dyDescent="0.35">
      <c r="V3218" s="35" t="s">
        <v>2990</v>
      </c>
      <c r="W3218" s="35">
        <v>383</v>
      </c>
      <c r="AJ3218"/>
      <c r="AK3218"/>
    </row>
    <row r="3219" spans="22:37" x14ac:dyDescent="0.35">
      <c r="V3219" s="35" t="s">
        <v>4024</v>
      </c>
      <c r="W3219" s="35">
        <v>130</v>
      </c>
      <c r="AJ3219"/>
      <c r="AK3219"/>
    </row>
    <row r="3220" spans="22:37" x14ac:dyDescent="0.35">
      <c r="V3220" s="35" t="s">
        <v>705</v>
      </c>
      <c r="W3220" s="35">
        <v>433</v>
      </c>
      <c r="AJ3220"/>
      <c r="AK3220"/>
    </row>
    <row r="3221" spans="22:37" x14ac:dyDescent="0.35">
      <c r="V3221" s="35" t="s">
        <v>2875</v>
      </c>
      <c r="W3221" s="35">
        <v>93</v>
      </c>
      <c r="AJ3221"/>
      <c r="AK3221"/>
    </row>
    <row r="3222" spans="22:37" x14ac:dyDescent="0.35">
      <c r="V3222" s="35" t="s">
        <v>458</v>
      </c>
      <c r="W3222" s="35">
        <v>500</v>
      </c>
      <c r="AJ3222"/>
      <c r="AK3222"/>
    </row>
    <row r="3223" spans="22:37" x14ac:dyDescent="0.35">
      <c r="V3223" s="35" t="s">
        <v>4108</v>
      </c>
      <c r="W3223" s="35">
        <v>186</v>
      </c>
      <c r="AJ3223"/>
      <c r="AK3223"/>
    </row>
    <row r="3224" spans="22:37" x14ac:dyDescent="0.35">
      <c r="V3224" s="35" t="s">
        <v>2138</v>
      </c>
      <c r="W3224" s="35">
        <v>19</v>
      </c>
      <c r="AJ3224"/>
      <c r="AK3224"/>
    </row>
    <row r="3225" spans="22:37" x14ac:dyDescent="0.35">
      <c r="V3225" s="35" t="s">
        <v>4204</v>
      </c>
      <c r="W3225" s="35">
        <v>91</v>
      </c>
      <c r="AJ3225"/>
      <c r="AK3225"/>
    </row>
    <row r="3226" spans="22:37" x14ac:dyDescent="0.35">
      <c r="V3226" s="35" t="s">
        <v>3373</v>
      </c>
      <c r="W3226" s="35">
        <v>121</v>
      </c>
      <c r="AJ3226"/>
      <c r="AK3226"/>
    </row>
    <row r="3227" spans="22:37" x14ac:dyDescent="0.35">
      <c r="V3227" s="35" t="s">
        <v>1398</v>
      </c>
      <c r="W3227" s="35">
        <v>189</v>
      </c>
      <c r="AJ3227"/>
      <c r="AK3227"/>
    </row>
    <row r="3228" spans="22:37" x14ac:dyDescent="0.35">
      <c r="V3228" s="35" t="s">
        <v>4041</v>
      </c>
      <c r="W3228" s="35">
        <v>8</v>
      </c>
      <c r="AJ3228"/>
      <c r="AK3228"/>
    </row>
    <row r="3229" spans="22:37" x14ac:dyDescent="0.35">
      <c r="V3229" s="35" t="s">
        <v>3006</v>
      </c>
      <c r="W3229" s="35">
        <v>84</v>
      </c>
      <c r="AJ3229"/>
      <c r="AK3229"/>
    </row>
    <row r="3230" spans="22:37" x14ac:dyDescent="0.35">
      <c r="V3230" s="35" t="s">
        <v>2603</v>
      </c>
      <c r="W3230" s="35">
        <v>158</v>
      </c>
      <c r="AJ3230"/>
      <c r="AK3230"/>
    </row>
    <row r="3231" spans="22:37" x14ac:dyDescent="0.35">
      <c r="V3231" s="35" t="s">
        <v>4046</v>
      </c>
      <c r="W3231" s="35">
        <v>70</v>
      </c>
      <c r="AJ3231"/>
      <c r="AK3231"/>
    </row>
    <row r="3232" spans="22:37" x14ac:dyDescent="0.35">
      <c r="V3232" s="35" t="s">
        <v>2027</v>
      </c>
      <c r="W3232" s="35">
        <v>1</v>
      </c>
      <c r="AJ3232"/>
      <c r="AK3232"/>
    </row>
    <row r="3233" spans="22:37" x14ac:dyDescent="0.35">
      <c r="V3233" s="35" t="s">
        <v>1478</v>
      </c>
      <c r="W3233" s="35">
        <v>80</v>
      </c>
      <c r="AJ3233"/>
      <c r="AK3233"/>
    </row>
    <row r="3234" spans="22:37" x14ac:dyDescent="0.35">
      <c r="V3234" s="35" t="s">
        <v>677</v>
      </c>
      <c r="W3234" s="35">
        <v>29</v>
      </c>
      <c r="AJ3234"/>
      <c r="AK3234"/>
    </row>
    <row r="3235" spans="22:37" x14ac:dyDescent="0.35">
      <c r="V3235" s="35" t="s">
        <v>2556</v>
      </c>
      <c r="W3235" s="35">
        <v>383</v>
      </c>
      <c r="AJ3235"/>
      <c r="AK3235"/>
    </row>
    <row r="3236" spans="22:37" x14ac:dyDescent="0.35">
      <c r="V3236" s="35" t="s">
        <v>4032</v>
      </c>
      <c r="W3236" s="35">
        <v>253</v>
      </c>
      <c r="AJ3236"/>
      <c r="AK3236"/>
    </row>
    <row r="3237" spans="22:37" x14ac:dyDescent="0.35">
      <c r="V3237" s="35" t="s">
        <v>807</v>
      </c>
      <c r="W3237" s="35">
        <v>289</v>
      </c>
      <c r="AJ3237"/>
      <c r="AK3237"/>
    </row>
    <row r="3238" spans="22:37" x14ac:dyDescent="0.35">
      <c r="V3238" s="35" t="s">
        <v>267</v>
      </c>
      <c r="W3238" s="35">
        <v>181</v>
      </c>
      <c r="AJ3238"/>
      <c r="AK3238"/>
    </row>
    <row r="3239" spans="22:37" x14ac:dyDescent="0.35">
      <c r="V3239" s="35" t="s">
        <v>1871</v>
      </c>
      <c r="W3239" s="35">
        <v>163</v>
      </c>
      <c r="AJ3239"/>
      <c r="AK3239"/>
    </row>
    <row r="3240" spans="22:37" x14ac:dyDescent="0.35">
      <c r="V3240" s="35" t="s">
        <v>3233</v>
      </c>
      <c r="W3240" s="35">
        <v>441</v>
      </c>
      <c r="AJ3240"/>
      <c r="AK3240"/>
    </row>
    <row r="3241" spans="22:37" x14ac:dyDescent="0.35">
      <c r="V3241" s="35" t="s">
        <v>2107</v>
      </c>
      <c r="W3241" s="35">
        <v>176</v>
      </c>
      <c r="AJ3241"/>
      <c r="AK3241"/>
    </row>
    <row r="3242" spans="22:37" x14ac:dyDescent="0.35">
      <c r="V3242" s="35" t="s">
        <v>2078</v>
      </c>
      <c r="W3242" s="35">
        <v>452</v>
      </c>
      <c r="AJ3242"/>
      <c r="AK3242"/>
    </row>
    <row r="3243" spans="22:37" x14ac:dyDescent="0.35">
      <c r="V3243" s="35" t="s">
        <v>4136</v>
      </c>
      <c r="W3243" s="35">
        <v>334</v>
      </c>
      <c r="AJ3243"/>
      <c r="AK3243"/>
    </row>
    <row r="3244" spans="22:37" x14ac:dyDescent="0.35">
      <c r="V3244" s="35" t="s">
        <v>1414</v>
      </c>
      <c r="W3244" s="35">
        <v>29</v>
      </c>
      <c r="AJ3244"/>
      <c r="AK3244"/>
    </row>
    <row r="3245" spans="22:37" x14ac:dyDescent="0.35">
      <c r="V3245" s="35" t="s">
        <v>2497</v>
      </c>
      <c r="W3245" s="35">
        <v>196</v>
      </c>
      <c r="AJ3245"/>
      <c r="AK3245"/>
    </row>
    <row r="3246" spans="22:37" x14ac:dyDescent="0.35">
      <c r="V3246" s="35" t="s">
        <v>3494</v>
      </c>
      <c r="W3246" s="35">
        <v>155</v>
      </c>
      <c r="AJ3246"/>
      <c r="AK3246"/>
    </row>
    <row r="3247" spans="22:37" x14ac:dyDescent="0.35">
      <c r="V3247" s="35" t="s">
        <v>4097</v>
      </c>
      <c r="W3247" s="35">
        <v>394</v>
      </c>
      <c r="AJ3247"/>
      <c r="AK3247"/>
    </row>
    <row r="3248" spans="22:37" x14ac:dyDescent="0.35">
      <c r="V3248" s="35" t="s">
        <v>425</v>
      </c>
      <c r="W3248" s="35">
        <v>32</v>
      </c>
      <c r="AJ3248"/>
      <c r="AK3248"/>
    </row>
    <row r="3249" spans="22:37" x14ac:dyDescent="0.35">
      <c r="V3249" s="35" t="s">
        <v>1711</v>
      </c>
      <c r="W3249" s="35">
        <v>74</v>
      </c>
      <c r="AJ3249"/>
      <c r="AK3249"/>
    </row>
    <row r="3250" spans="22:37" x14ac:dyDescent="0.35">
      <c r="V3250" s="35" t="s">
        <v>4009</v>
      </c>
      <c r="W3250" s="35">
        <v>96</v>
      </c>
      <c r="AJ3250"/>
      <c r="AK3250"/>
    </row>
    <row r="3251" spans="22:37" x14ac:dyDescent="0.35">
      <c r="V3251" s="35" t="s">
        <v>3374</v>
      </c>
      <c r="W3251" s="35">
        <v>218</v>
      </c>
      <c r="AJ3251"/>
      <c r="AK3251"/>
    </row>
    <row r="3252" spans="22:37" x14ac:dyDescent="0.35">
      <c r="V3252" s="35" t="s">
        <v>4216</v>
      </c>
      <c r="W3252" s="35">
        <v>208</v>
      </c>
      <c r="AJ3252"/>
      <c r="AK3252"/>
    </row>
    <row r="3253" spans="22:37" x14ac:dyDescent="0.35">
      <c r="V3253" s="35" t="s">
        <v>1650</v>
      </c>
      <c r="W3253" s="35">
        <v>155</v>
      </c>
      <c r="AJ3253"/>
      <c r="AK3253"/>
    </row>
    <row r="3254" spans="22:37" x14ac:dyDescent="0.35">
      <c r="V3254" s="35" t="s">
        <v>4114</v>
      </c>
      <c r="W3254" s="35">
        <v>65</v>
      </c>
      <c r="AJ3254"/>
      <c r="AK3254"/>
    </row>
    <row r="3255" spans="22:37" x14ac:dyDescent="0.35">
      <c r="V3255" s="35" t="s">
        <v>439</v>
      </c>
      <c r="W3255" s="35">
        <v>323</v>
      </c>
      <c r="AJ3255"/>
      <c r="AK3255"/>
    </row>
    <row r="3256" spans="22:37" x14ac:dyDescent="0.35">
      <c r="V3256" s="35" t="s">
        <v>1218</v>
      </c>
      <c r="W3256" s="35">
        <v>371</v>
      </c>
      <c r="AJ3256"/>
      <c r="AK3256"/>
    </row>
    <row r="3257" spans="22:37" x14ac:dyDescent="0.35">
      <c r="V3257" s="35" t="s">
        <v>3019</v>
      </c>
      <c r="W3257" s="35">
        <v>34</v>
      </c>
      <c r="AJ3257"/>
      <c r="AK3257"/>
    </row>
    <row r="3258" spans="22:37" x14ac:dyDescent="0.35">
      <c r="V3258" s="35" t="s">
        <v>235</v>
      </c>
      <c r="W3258" s="35">
        <v>512</v>
      </c>
      <c r="AJ3258"/>
      <c r="AK3258"/>
    </row>
    <row r="3259" spans="22:37" x14ac:dyDescent="0.35">
      <c r="V3259" s="35" t="s">
        <v>2212</v>
      </c>
      <c r="W3259" s="35">
        <v>156</v>
      </c>
      <c r="AJ3259"/>
      <c r="AK3259"/>
    </row>
    <row r="3260" spans="22:37" x14ac:dyDescent="0.35">
      <c r="V3260" s="35" t="s">
        <v>4069</v>
      </c>
      <c r="W3260" s="35">
        <v>351</v>
      </c>
      <c r="AJ3260"/>
      <c r="AK3260"/>
    </row>
    <row r="3261" spans="22:37" x14ac:dyDescent="0.35">
      <c r="V3261" s="35" t="s">
        <v>3924</v>
      </c>
      <c r="W3261" s="35">
        <v>106</v>
      </c>
      <c r="AJ3261"/>
      <c r="AK3261"/>
    </row>
    <row r="3262" spans="22:37" x14ac:dyDescent="0.35">
      <c r="V3262" s="35" t="s">
        <v>4251</v>
      </c>
      <c r="W3262" s="35">
        <v>126</v>
      </c>
      <c r="AJ3262"/>
      <c r="AK3262"/>
    </row>
    <row r="3263" spans="22:37" x14ac:dyDescent="0.35">
      <c r="V3263" s="35" t="s">
        <v>102</v>
      </c>
      <c r="W3263" s="35">
        <v>85</v>
      </c>
      <c r="AJ3263"/>
      <c r="AK3263"/>
    </row>
    <row r="3264" spans="22:37" x14ac:dyDescent="0.35">
      <c r="V3264" s="35" t="s">
        <v>1078</v>
      </c>
      <c r="W3264" s="35">
        <v>26</v>
      </c>
      <c r="AJ3264"/>
      <c r="AK3264"/>
    </row>
    <row r="3265" spans="22:37" x14ac:dyDescent="0.35">
      <c r="V3265" s="35" t="s">
        <v>1879</v>
      </c>
      <c r="W3265" s="35">
        <v>477</v>
      </c>
      <c r="AJ3265"/>
      <c r="AK3265"/>
    </row>
    <row r="3266" spans="22:37" x14ac:dyDescent="0.35">
      <c r="V3266" s="35" t="s">
        <v>2300</v>
      </c>
      <c r="W3266" s="35">
        <v>307</v>
      </c>
      <c r="AJ3266"/>
      <c r="AK3266"/>
    </row>
    <row r="3267" spans="22:37" x14ac:dyDescent="0.35">
      <c r="V3267" s="35" t="s">
        <v>1734</v>
      </c>
      <c r="W3267" s="35">
        <v>494</v>
      </c>
      <c r="AJ3267"/>
      <c r="AK3267"/>
    </row>
    <row r="3268" spans="22:37" x14ac:dyDescent="0.35">
      <c r="V3268" s="35" t="s">
        <v>3057</v>
      </c>
      <c r="W3268" s="35">
        <v>309</v>
      </c>
      <c r="AJ3268"/>
      <c r="AK3268"/>
    </row>
    <row r="3269" spans="22:37" x14ac:dyDescent="0.35">
      <c r="V3269" s="35" t="s">
        <v>1290</v>
      </c>
      <c r="W3269" s="35">
        <v>359</v>
      </c>
      <c r="AJ3269"/>
      <c r="AK3269"/>
    </row>
    <row r="3270" spans="22:37" x14ac:dyDescent="0.35">
      <c r="V3270" s="35" t="s">
        <v>2659</v>
      </c>
      <c r="W3270" s="35">
        <v>99</v>
      </c>
      <c r="AJ3270"/>
      <c r="AK3270"/>
    </row>
    <row r="3271" spans="22:37" x14ac:dyDescent="0.35">
      <c r="V3271" s="35" t="s">
        <v>4088</v>
      </c>
      <c r="W3271" s="35">
        <v>396</v>
      </c>
      <c r="AJ3271"/>
      <c r="AK3271"/>
    </row>
    <row r="3272" spans="22:37" x14ac:dyDescent="0.35">
      <c r="V3272" s="35" t="s">
        <v>3937</v>
      </c>
      <c r="W3272" s="35">
        <v>178</v>
      </c>
      <c r="AJ3272"/>
      <c r="AK3272"/>
    </row>
    <row r="3273" spans="22:37" x14ac:dyDescent="0.35">
      <c r="V3273" s="35" t="s">
        <v>3458</v>
      </c>
      <c r="W3273" s="35">
        <v>290</v>
      </c>
      <c r="AJ3273"/>
      <c r="AK3273"/>
    </row>
    <row r="3274" spans="22:37" x14ac:dyDescent="0.35">
      <c r="V3274" s="35" t="s">
        <v>954</v>
      </c>
      <c r="W3274" s="35">
        <v>453</v>
      </c>
      <c r="AJ3274"/>
      <c r="AK3274"/>
    </row>
    <row r="3275" spans="22:37" x14ac:dyDescent="0.35">
      <c r="V3275" s="35" t="s">
        <v>4242</v>
      </c>
      <c r="W3275" s="35">
        <v>70</v>
      </c>
      <c r="AJ3275"/>
      <c r="AK3275"/>
    </row>
    <row r="3276" spans="22:37" x14ac:dyDescent="0.35">
      <c r="V3276" s="35" t="s">
        <v>2461</v>
      </c>
      <c r="W3276" s="35">
        <v>453</v>
      </c>
      <c r="AJ3276"/>
      <c r="AK3276"/>
    </row>
    <row r="3277" spans="22:37" x14ac:dyDescent="0.35">
      <c r="V3277" s="35" t="s">
        <v>630</v>
      </c>
      <c r="W3277" s="35">
        <v>286</v>
      </c>
      <c r="AJ3277"/>
      <c r="AK3277"/>
    </row>
    <row r="3278" spans="22:37" x14ac:dyDescent="0.35">
      <c r="V3278" s="35" t="s">
        <v>508</v>
      </c>
      <c r="W3278" s="35">
        <v>120</v>
      </c>
      <c r="AJ3278"/>
      <c r="AK3278"/>
    </row>
    <row r="3279" spans="22:37" x14ac:dyDescent="0.35">
      <c r="V3279" s="35" t="s">
        <v>197</v>
      </c>
      <c r="W3279" s="35">
        <v>250</v>
      </c>
      <c r="AJ3279"/>
      <c r="AK3279"/>
    </row>
    <row r="3280" spans="22:37" x14ac:dyDescent="0.35">
      <c r="V3280" s="35" t="s">
        <v>3773</v>
      </c>
      <c r="W3280" s="35">
        <v>290</v>
      </c>
      <c r="AJ3280"/>
      <c r="AK3280"/>
    </row>
    <row r="3281" spans="22:37" x14ac:dyDescent="0.35">
      <c r="V3281" s="35" t="s">
        <v>459</v>
      </c>
      <c r="W3281" s="35">
        <v>496</v>
      </c>
      <c r="AJ3281"/>
      <c r="AK3281"/>
    </row>
    <row r="3282" spans="22:37" x14ac:dyDescent="0.35">
      <c r="V3282" s="35" t="s">
        <v>3290</v>
      </c>
      <c r="W3282" s="35">
        <v>453</v>
      </c>
      <c r="AJ3282"/>
      <c r="AK3282"/>
    </row>
    <row r="3283" spans="22:37" x14ac:dyDescent="0.35">
      <c r="V3283" s="35" t="s">
        <v>2652</v>
      </c>
      <c r="W3283" s="35">
        <v>154</v>
      </c>
      <c r="AJ3283"/>
      <c r="AK3283"/>
    </row>
    <row r="3284" spans="22:37" x14ac:dyDescent="0.35">
      <c r="V3284" s="35" t="s">
        <v>3054</v>
      </c>
      <c r="W3284" s="35">
        <v>341</v>
      </c>
      <c r="AJ3284"/>
      <c r="AK3284"/>
    </row>
    <row r="3285" spans="22:37" x14ac:dyDescent="0.35">
      <c r="V3285" s="35" t="s">
        <v>1808</v>
      </c>
      <c r="W3285" s="35">
        <v>132</v>
      </c>
      <c r="AJ3285"/>
      <c r="AK3285"/>
    </row>
    <row r="3286" spans="22:37" x14ac:dyDescent="0.35">
      <c r="V3286" s="35" t="s">
        <v>328</v>
      </c>
      <c r="W3286" s="35">
        <v>341</v>
      </c>
      <c r="AJ3286"/>
      <c r="AK3286"/>
    </row>
    <row r="3287" spans="22:37" x14ac:dyDescent="0.35">
      <c r="V3287" s="35" t="s">
        <v>179</v>
      </c>
      <c r="W3287" s="35">
        <v>106</v>
      </c>
      <c r="AJ3287"/>
      <c r="AK3287"/>
    </row>
    <row r="3288" spans="22:37" x14ac:dyDescent="0.35">
      <c r="V3288" s="35" t="s">
        <v>1104</v>
      </c>
      <c r="W3288" s="35">
        <v>49</v>
      </c>
      <c r="AJ3288"/>
      <c r="AK3288"/>
    </row>
    <row r="3289" spans="22:37" x14ac:dyDescent="0.35">
      <c r="V3289" s="35" t="s">
        <v>579</v>
      </c>
      <c r="W3289" s="35">
        <v>52</v>
      </c>
      <c r="AJ3289"/>
      <c r="AK3289"/>
    </row>
    <row r="3290" spans="22:37" x14ac:dyDescent="0.35">
      <c r="V3290" s="35" t="s">
        <v>2795</v>
      </c>
      <c r="W3290" s="35">
        <v>272</v>
      </c>
      <c r="AJ3290"/>
      <c r="AK3290"/>
    </row>
    <row r="3291" spans="22:37" x14ac:dyDescent="0.35">
      <c r="V3291" s="35" t="s">
        <v>3321</v>
      </c>
      <c r="W3291" s="35">
        <v>96</v>
      </c>
      <c r="AJ3291"/>
      <c r="AK3291"/>
    </row>
    <row r="3292" spans="22:37" x14ac:dyDescent="0.35">
      <c r="V3292" s="35" t="s">
        <v>3428</v>
      </c>
      <c r="W3292" s="35">
        <v>70</v>
      </c>
      <c r="AJ3292"/>
      <c r="AK3292"/>
    </row>
    <row r="3293" spans="22:37" x14ac:dyDescent="0.35">
      <c r="V3293" s="35" t="s">
        <v>3518</v>
      </c>
      <c r="W3293" s="35">
        <v>318</v>
      </c>
      <c r="AJ3293"/>
      <c r="AK3293"/>
    </row>
    <row r="3294" spans="22:37" x14ac:dyDescent="0.35">
      <c r="V3294" s="35" t="s">
        <v>3493</v>
      </c>
      <c r="W3294" s="35">
        <v>99</v>
      </c>
      <c r="AJ3294"/>
      <c r="AK3294"/>
    </row>
    <row r="3295" spans="22:37" x14ac:dyDescent="0.35">
      <c r="V3295" s="35" t="s">
        <v>4298</v>
      </c>
      <c r="W3295" s="35">
        <v>442</v>
      </c>
      <c r="AJ3295"/>
      <c r="AK3295"/>
    </row>
    <row r="3296" spans="22:37" x14ac:dyDescent="0.35">
      <c r="V3296" s="35" t="s">
        <v>2332</v>
      </c>
      <c r="W3296" s="35">
        <v>451</v>
      </c>
      <c r="AJ3296"/>
      <c r="AK3296"/>
    </row>
    <row r="3297" spans="22:37" x14ac:dyDescent="0.35">
      <c r="V3297" s="35" t="s">
        <v>228</v>
      </c>
      <c r="W3297" s="35">
        <v>282</v>
      </c>
      <c r="AJ3297"/>
      <c r="AK3297"/>
    </row>
    <row r="3298" spans="22:37" x14ac:dyDescent="0.35">
      <c r="V3298" s="35" t="s">
        <v>3497</v>
      </c>
      <c r="W3298" s="35">
        <v>486</v>
      </c>
      <c r="AJ3298"/>
      <c r="AK3298"/>
    </row>
    <row r="3299" spans="22:37" x14ac:dyDescent="0.35">
      <c r="V3299" s="35" t="s">
        <v>3055</v>
      </c>
      <c r="W3299" s="35">
        <v>179</v>
      </c>
      <c r="AJ3299"/>
      <c r="AK3299"/>
    </row>
    <row r="3300" spans="22:37" x14ac:dyDescent="0.35">
      <c r="V3300" s="35" t="s">
        <v>1944</v>
      </c>
      <c r="W3300" s="35">
        <v>63</v>
      </c>
      <c r="AJ3300"/>
      <c r="AK3300"/>
    </row>
    <row r="3301" spans="22:37" x14ac:dyDescent="0.35">
      <c r="V3301" s="35" t="s">
        <v>2256</v>
      </c>
      <c r="W3301" s="35">
        <v>35</v>
      </c>
      <c r="AJ3301"/>
      <c r="AK3301"/>
    </row>
    <row r="3302" spans="22:37" x14ac:dyDescent="0.35">
      <c r="V3302" s="35" t="s">
        <v>187</v>
      </c>
      <c r="W3302" s="35">
        <v>106</v>
      </c>
      <c r="AJ3302"/>
      <c r="AK3302"/>
    </row>
    <row r="3303" spans="22:37" x14ac:dyDescent="0.35">
      <c r="V3303" s="35" t="s">
        <v>2160</v>
      </c>
      <c r="W3303" s="35">
        <v>405</v>
      </c>
      <c r="AJ3303"/>
      <c r="AK3303"/>
    </row>
    <row r="3304" spans="22:37" x14ac:dyDescent="0.35">
      <c r="V3304" s="35" t="s">
        <v>3616</v>
      </c>
      <c r="W3304" s="35">
        <v>210</v>
      </c>
      <c r="AJ3304"/>
      <c r="AK3304"/>
    </row>
    <row r="3305" spans="22:37" x14ac:dyDescent="0.35">
      <c r="V3305" s="35" t="s">
        <v>2022</v>
      </c>
      <c r="W3305" s="35">
        <v>61</v>
      </c>
      <c r="AJ3305"/>
      <c r="AK3305"/>
    </row>
    <row r="3306" spans="22:37" x14ac:dyDescent="0.35">
      <c r="V3306" s="35" t="s">
        <v>2735</v>
      </c>
      <c r="W3306" s="35">
        <v>268</v>
      </c>
      <c r="AJ3306"/>
      <c r="AK3306"/>
    </row>
    <row r="3307" spans="22:37" x14ac:dyDescent="0.35">
      <c r="V3307" s="35" t="s">
        <v>3960</v>
      </c>
      <c r="W3307" s="35">
        <v>425</v>
      </c>
      <c r="AJ3307"/>
      <c r="AK3307"/>
    </row>
    <row r="3308" spans="22:37" x14ac:dyDescent="0.35">
      <c r="V3308" s="35" t="s">
        <v>414</v>
      </c>
      <c r="W3308" s="35">
        <v>142</v>
      </c>
      <c r="AJ3308"/>
      <c r="AK3308"/>
    </row>
    <row r="3309" spans="22:37" x14ac:dyDescent="0.35">
      <c r="V3309" s="35" t="s">
        <v>3300</v>
      </c>
      <c r="W3309" s="35">
        <v>95</v>
      </c>
      <c r="AJ3309"/>
      <c r="AK3309"/>
    </row>
    <row r="3310" spans="22:37" x14ac:dyDescent="0.35">
      <c r="V3310" s="35" t="s">
        <v>3904</v>
      </c>
      <c r="W3310" s="35">
        <v>211</v>
      </c>
      <c r="AJ3310"/>
      <c r="AK3310"/>
    </row>
    <row r="3311" spans="22:37" x14ac:dyDescent="0.35">
      <c r="V3311" s="35" t="s">
        <v>1350</v>
      </c>
      <c r="W3311" s="35">
        <v>357</v>
      </c>
      <c r="AJ3311"/>
      <c r="AK3311"/>
    </row>
    <row r="3312" spans="22:37" x14ac:dyDescent="0.35">
      <c r="V3312" s="35" t="s">
        <v>2260</v>
      </c>
      <c r="W3312" s="35">
        <v>64</v>
      </c>
      <c r="AJ3312"/>
      <c r="AK3312"/>
    </row>
    <row r="3313" spans="22:37" x14ac:dyDescent="0.35">
      <c r="V3313" s="35" t="s">
        <v>4166</v>
      </c>
      <c r="W3313" s="35">
        <v>224</v>
      </c>
      <c r="AJ3313"/>
      <c r="AK3313"/>
    </row>
    <row r="3314" spans="22:37" x14ac:dyDescent="0.35">
      <c r="V3314" s="35" t="s">
        <v>3841</v>
      </c>
      <c r="W3314" s="35">
        <v>91</v>
      </c>
      <c r="AJ3314"/>
      <c r="AK3314"/>
    </row>
    <row r="3315" spans="22:37" x14ac:dyDescent="0.35">
      <c r="V3315" s="35" t="s">
        <v>627</v>
      </c>
      <c r="W3315" s="35">
        <v>214</v>
      </c>
      <c r="AJ3315"/>
      <c r="AK3315"/>
    </row>
    <row r="3316" spans="22:37" x14ac:dyDescent="0.35">
      <c r="V3316" s="35" t="s">
        <v>2053</v>
      </c>
      <c r="W3316" s="35">
        <v>180</v>
      </c>
      <c r="AJ3316"/>
      <c r="AK3316"/>
    </row>
    <row r="3317" spans="22:37" x14ac:dyDescent="0.35">
      <c r="V3317" s="35" t="s">
        <v>4152</v>
      </c>
      <c r="W3317" s="35">
        <v>14</v>
      </c>
      <c r="AJ3317"/>
      <c r="AK3317"/>
    </row>
    <row r="3318" spans="22:37" x14ac:dyDescent="0.35">
      <c r="V3318" s="35" t="s">
        <v>901</v>
      </c>
      <c r="W3318" s="35">
        <v>170</v>
      </c>
      <c r="AJ3318"/>
      <c r="AK3318"/>
    </row>
    <row r="3319" spans="22:37" x14ac:dyDescent="0.35">
      <c r="V3319" s="35" t="s">
        <v>739</v>
      </c>
      <c r="W3319" s="35">
        <v>302</v>
      </c>
      <c r="AJ3319"/>
      <c r="AK3319"/>
    </row>
    <row r="3320" spans="22:37" x14ac:dyDescent="0.35">
      <c r="V3320" s="35" t="s">
        <v>2865</v>
      </c>
      <c r="W3320" s="35">
        <v>493</v>
      </c>
      <c r="AJ3320"/>
      <c r="AK3320"/>
    </row>
    <row r="3321" spans="22:37" x14ac:dyDescent="0.35">
      <c r="V3321" s="35" t="s">
        <v>2368</v>
      </c>
      <c r="W3321" s="35">
        <v>405</v>
      </c>
      <c r="AJ3321"/>
      <c r="AK3321"/>
    </row>
    <row r="3322" spans="22:37" x14ac:dyDescent="0.35">
      <c r="V3322" s="35" t="s">
        <v>3858</v>
      </c>
      <c r="W3322" s="35">
        <v>426</v>
      </c>
      <c r="AJ3322"/>
      <c r="AK3322"/>
    </row>
    <row r="3323" spans="22:37" x14ac:dyDescent="0.35">
      <c r="V3323" s="35" t="s">
        <v>339</v>
      </c>
      <c r="W3323" s="35">
        <v>63</v>
      </c>
      <c r="AJ3323"/>
      <c r="AK3323"/>
    </row>
    <row r="3324" spans="22:37" x14ac:dyDescent="0.35">
      <c r="V3324" s="35" t="s">
        <v>1691</v>
      </c>
      <c r="W3324" s="35">
        <v>38</v>
      </c>
      <c r="AJ3324"/>
      <c r="AK3324"/>
    </row>
    <row r="3325" spans="22:37" x14ac:dyDescent="0.35">
      <c r="V3325" s="35" t="s">
        <v>1248</v>
      </c>
      <c r="W3325" s="35">
        <v>373</v>
      </c>
      <c r="AJ3325"/>
      <c r="AK3325"/>
    </row>
    <row r="3326" spans="22:37" x14ac:dyDescent="0.35">
      <c r="V3326" s="35" t="s">
        <v>3221</v>
      </c>
      <c r="W3326" s="35">
        <v>189</v>
      </c>
      <c r="AJ3326"/>
      <c r="AK3326"/>
    </row>
    <row r="3327" spans="22:37" x14ac:dyDescent="0.35">
      <c r="V3327" s="35" t="s">
        <v>3307</v>
      </c>
      <c r="W3327" s="35">
        <v>160</v>
      </c>
      <c r="AJ3327"/>
      <c r="AK3327"/>
    </row>
    <row r="3328" spans="22:37" x14ac:dyDescent="0.35">
      <c r="V3328" s="35" t="s">
        <v>3120</v>
      </c>
      <c r="W3328" s="35">
        <v>319</v>
      </c>
      <c r="AJ3328"/>
      <c r="AK3328"/>
    </row>
    <row r="3329" spans="22:37" x14ac:dyDescent="0.35">
      <c r="V3329" s="35" t="s">
        <v>4155</v>
      </c>
      <c r="W3329" s="35">
        <v>335</v>
      </c>
      <c r="AJ3329"/>
      <c r="AK3329"/>
    </row>
    <row r="3330" spans="22:37" x14ac:dyDescent="0.35">
      <c r="V3330" s="35" t="s">
        <v>3507</v>
      </c>
      <c r="W3330" s="35">
        <v>184</v>
      </c>
      <c r="AJ3330"/>
      <c r="AK3330"/>
    </row>
    <row r="3331" spans="22:37" x14ac:dyDescent="0.35">
      <c r="V3331" s="35" t="s">
        <v>1286</v>
      </c>
      <c r="W3331" s="35">
        <v>386</v>
      </c>
      <c r="AJ3331"/>
      <c r="AK3331"/>
    </row>
    <row r="3332" spans="22:37" x14ac:dyDescent="0.35">
      <c r="V3332" s="35" t="s">
        <v>3972</v>
      </c>
      <c r="W3332" s="35">
        <v>295</v>
      </c>
      <c r="AJ3332"/>
      <c r="AK3332"/>
    </row>
    <row r="3333" spans="22:37" x14ac:dyDescent="0.35">
      <c r="V3333" s="35" t="s">
        <v>1689</v>
      </c>
      <c r="W3333" s="35">
        <v>122</v>
      </c>
      <c r="AJ3333"/>
      <c r="AK3333"/>
    </row>
    <row r="3334" spans="22:37" x14ac:dyDescent="0.35">
      <c r="V3334" s="35" t="s">
        <v>1933</v>
      </c>
      <c r="W3334" s="35">
        <v>244</v>
      </c>
      <c r="AJ3334"/>
      <c r="AK3334"/>
    </row>
    <row r="3335" spans="22:37" x14ac:dyDescent="0.35">
      <c r="V3335" s="35" t="s">
        <v>4257</v>
      </c>
      <c r="W3335" s="35">
        <v>108</v>
      </c>
      <c r="AJ3335"/>
      <c r="AK3335"/>
    </row>
    <row r="3336" spans="22:37" x14ac:dyDescent="0.35">
      <c r="V3336" s="35" t="s">
        <v>1177</v>
      </c>
      <c r="W3336" s="35">
        <v>244</v>
      </c>
      <c r="AJ3336"/>
      <c r="AK3336"/>
    </row>
    <row r="3337" spans="22:37" x14ac:dyDescent="0.35">
      <c r="V3337" s="35" t="s">
        <v>495</v>
      </c>
      <c r="W3337" s="35">
        <v>476</v>
      </c>
      <c r="AJ3337"/>
      <c r="AK3337"/>
    </row>
    <row r="3338" spans="22:37" x14ac:dyDescent="0.35">
      <c r="V3338" s="35" t="s">
        <v>2079</v>
      </c>
      <c r="W3338" s="35">
        <v>37</v>
      </c>
      <c r="AJ3338"/>
      <c r="AK3338"/>
    </row>
    <row r="3339" spans="22:37" x14ac:dyDescent="0.35">
      <c r="V3339" s="35" t="s">
        <v>3798</v>
      </c>
      <c r="W3339" s="35">
        <v>436</v>
      </c>
      <c r="AJ3339"/>
      <c r="AK3339"/>
    </row>
    <row r="3340" spans="22:37" x14ac:dyDescent="0.35">
      <c r="V3340" s="35" t="s">
        <v>1611</v>
      </c>
      <c r="W3340" s="35">
        <v>49</v>
      </c>
      <c r="AJ3340"/>
      <c r="AK3340"/>
    </row>
    <row r="3341" spans="22:37" x14ac:dyDescent="0.35">
      <c r="V3341" s="35" t="s">
        <v>1000</v>
      </c>
      <c r="W3341" s="35">
        <v>394</v>
      </c>
      <c r="AJ3341"/>
      <c r="AK3341"/>
    </row>
    <row r="3342" spans="22:37" x14ac:dyDescent="0.35">
      <c r="V3342" s="35" t="s">
        <v>3183</v>
      </c>
      <c r="W3342" s="35">
        <v>175</v>
      </c>
      <c r="AJ3342"/>
      <c r="AK3342"/>
    </row>
    <row r="3343" spans="22:37" x14ac:dyDescent="0.35">
      <c r="V3343" s="35" t="s">
        <v>2470</v>
      </c>
      <c r="W3343" s="35">
        <v>121</v>
      </c>
      <c r="AJ3343"/>
      <c r="AK3343"/>
    </row>
    <row r="3344" spans="22:37" x14ac:dyDescent="0.35">
      <c r="V3344" s="35" t="s">
        <v>3680</v>
      </c>
      <c r="W3344" s="35">
        <v>205</v>
      </c>
      <c r="AJ3344"/>
      <c r="AK3344"/>
    </row>
    <row r="3345" spans="22:37" x14ac:dyDescent="0.35">
      <c r="V3345" s="35" t="s">
        <v>986</v>
      </c>
      <c r="W3345" s="35">
        <v>44</v>
      </c>
      <c r="AJ3345"/>
      <c r="AK3345"/>
    </row>
    <row r="3346" spans="22:37" x14ac:dyDescent="0.35">
      <c r="V3346" s="35" t="s">
        <v>1240</v>
      </c>
      <c r="W3346" s="35">
        <v>32</v>
      </c>
      <c r="AJ3346"/>
      <c r="AK3346"/>
    </row>
    <row r="3347" spans="22:37" x14ac:dyDescent="0.35">
      <c r="V3347" s="35" t="s">
        <v>266</v>
      </c>
      <c r="W3347" s="35">
        <v>47</v>
      </c>
      <c r="AJ3347"/>
      <c r="AK3347"/>
    </row>
    <row r="3348" spans="22:37" x14ac:dyDescent="0.35">
      <c r="V3348" s="35" t="s">
        <v>3218</v>
      </c>
      <c r="W3348" s="35">
        <v>500</v>
      </c>
      <c r="AJ3348"/>
      <c r="AK3348"/>
    </row>
    <row r="3349" spans="22:37" x14ac:dyDescent="0.35">
      <c r="V3349" s="35" t="s">
        <v>2037</v>
      </c>
      <c r="W3349" s="35">
        <v>465</v>
      </c>
      <c r="AJ3349"/>
      <c r="AK3349"/>
    </row>
    <row r="3350" spans="22:37" x14ac:dyDescent="0.35">
      <c r="V3350" s="35" t="s">
        <v>717</v>
      </c>
      <c r="W3350" s="35">
        <v>15</v>
      </c>
      <c r="AJ3350"/>
      <c r="AK3350"/>
    </row>
    <row r="3351" spans="22:37" x14ac:dyDescent="0.35">
      <c r="V3351" s="35" t="s">
        <v>1748</v>
      </c>
      <c r="W3351" s="35">
        <v>438</v>
      </c>
      <c r="AJ3351"/>
      <c r="AK3351"/>
    </row>
    <row r="3352" spans="22:37" x14ac:dyDescent="0.35">
      <c r="V3352" s="35" t="s">
        <v>3245</v>
      </c>
      <c r="W3352" s="35">
        <v>136</v>
      </c>
      <c r="AJ3352"/>
      <c r="AK3352"/>
    </row>
    <row r="3353" spans="22:37" x14ac:dyDescent="0.35">
      <c r="V3353" s="35" t="s">
        <v>3202</v>
      </c>
      <c r="W3353" s="35">
        <v>425</v>
      </c>
      <c r="AJ3353"/>
      <c r="AK3353"/>
    </row>
    <row r="3354" spans="22:37" x14ac:dyDescent="0.35">
      <c r="V3354" s="35" t="s">
        <v>76</v>
      </c>
      <c r="W3354" s="35">
        <v>407</v>
      </c>
      <c r="AJ3354"/>
      <c r="AK3354"/>
    </row>
    <row r="3355" spans="22:37" x14ac:dyDescent="0.35">
      <c r="V3355" s="35" t="s">
        <v>317</v>
      </c>
      <c r="W3355" s="35">
        <v>442</v>
      </c>
      <c r="AJ3355"/>
      <c r="AK3355"/>
    </row>
    <row r="3356" spans="22:37" x14ac:dyDescent="0.35">
      <c r="V3356" s="35" t="s">
        <v>2211</v>
      </c>
      <c r="W3356" s="35">
        <v>187</v>
      </c>
      <c r="AJ3356"/>
      <c r="AK3356"/>
    </row>
    <row r="3357" spans="22:37" x14ac:dyDescent="0.35">
      <c r="V3357" s="35" t="s">
        <v>1517</v>
      </c>
      <c r="W3357" s="35">
        <v>8</v>
      </c>
      <c r="AJ3357"/>
      <c r="AK3357"/>
    </row>
    <row r="3358" spans="22:37" x14ac:dyDescent="0.35">
      <c r="V3358" s="35" t="s">
        <v>3577</v>
      </c>
      <c r="W3358" s="35">
        <v>200</v>
      </c>
      <c r="AJ3358"/>
      <c r="AK3358"/>
    </row>
    <row r="3359" spans="22:37" x14ac:dyDescent="0.35">
      <c r="V3359" s="35" t="s">
        <v>1341</v>
      </c>
      <c r="W3359" s="35">
        <v>485</v>
      </c>
      <c r="AJ3359"/>
      <c r="AK3359"/>
    </row>
    <row r="3360" spans="22:37" x14ac:dyDescent="0.35">
      <c r="V3360" s="35" t="s">
        <v>3749</v>
      </c>
      <c r="W3360" s="35">
        <v>411</v>
      </c>
      <c r="AJ3360"/>
      <c r="AK3360"/>
    </row>
    <row r="3361" spans="22:37" x14ac:dyDescent="0.35">
      <c r="V3361" s="35" t="s">
        <v>3138</v>
      </c>
      <c r="W3361" s="35">
        <v>17</v>
      </c>
      <c r="AJ3361"/>
      <c r="AK3361"/>
    </row>
    <row r="3362" spans="22:37" x14ac:dyDescent="0.35">
      <c r="V3362" s="35" t="s">
        <v>1183</v>
      </c>
      <c r="W3362" s="35">
        <v>489</v>
      </c>
      <c r="AJ3362"/>
      <c r="AK3362"/>
    </row>
    <row r="3363" spans="22:37" x14ac:dyDescent="0.35">
      <c r="V3363" s="35" t="s">
        <v>2061</v>
      </c>
      <c r="W3363" s="35">
        <v>124</v>
      </c>
      <c r="AJ3363"/>
      <c r="AK3363"/>
    </row>
    <row r="3364" spans="22:37" x14ac:dyDescent="0.35">
      <c r="V3364" s="35" t="s">
        <v>1019</v>
      </c>
      <c r="W3364" s="35">
        <v>126</v>
      </c>
      <c r="AJ3364"/>
      <c r="AK3364"/>
    </row>
    <row r="3365" spans="22:37" x14ac:dyDescent="0.35">
      <c r="V3365" s="35" t="s">
        <v>2584</v>
      </c>
      <c r="W3365" s="35">
        <v>287</v>
      </c>
      <c r="AJ3365"/>
      <c r="AK3365"/>
    </row>
    <row r="3366" spans="22:37" x14ac:dyDescent="0.35">
      <c r="V3366" s="35" t="s">
        <v>2154</v>
      </c>
      <c r="W3366" s="35">
        <v>204</v>
      </c>
      <c r="AJ3366"/>
      <c r="AK3366"/>
    </row>
    <row r="3367" spans="22:37" x14ac:dyDescent="0.35">
      <c r="V3367" s="35" t="s">
        <v>1722</v>
      </c>
      <c r="W3367" s="35">
        <v>421</v>
      </c>
      <c r="AJ3367"/>
      <c r="AK3367"/>
    </row>
    <row r="3368" spans="22:37" x14ac:dyDescent="0.35">
      <c r="V3368" s="35" t="s">
        <v>1249</v>
      </c>
      <c r="W3368" s="35">
        <v>478</v>
      </c>
      <c r="AJ3368"/>
      <c r="AK3368"/>
    </row>
    <row r="3369" spans="22:37" x14ac:dyDescent="0.35">
      <c r="V3369" s="35" t="s">
        <v>1042</v>
      </c>
      <c r="W3369" s="35">
        <v>405</v>
      </c>
      <c r="AJ3369"/>
      <c r="AK3369"/>
    </row>
    <row r="3370" spans="22:37" x14ac:dyDescent="0.35">
      <c r="V3370" s="35" t="s">
        <v>1239</v>
      </c>
      <c r="W3370" s="35">
        <v>179</v>
      </c>
      <c r="AJ3370"/>
      <c r="AK3370"/>
    </row>
    <row r="3371" spans="22:37" x14ac:dyDescent="0.35">
      <c r="V3371" s="35" t="s">
        <v>2715</v>
      </c>
      <c r="W3371" s="35">
        <v>165</v>
      </c>
      <c r="AJ3371"/>
      <c r="AK3371"/>
    </row>
    <row r="3372" spans="22:37" x14ac:dyDescent="0.35">
      <c r="V3372" s="35" t="s">
        <v>1216</v>
      </c>
      <c r="W3372" s="35">
        <v>287</v>
      </c>
      <c r="AJ3372"/>
      <c r="AK3372"/>
    </row>
    <row r="3373" spans="22:37" x14ac:dyDescent="0.35">
      <c r="V3373" s="35" t="s">
        <v>2994</v>
      </c>
      <c r="W3373" s="35">
        <v>476</v>
      </c>
      <c r="AJ3373"/>
      <c r="AK3373"/>
    </row>
    <row r="3374" spans="22:37" x14ac:dyDescent="0.35">
      <c r="V3374" s="35" t="s">
        <v>1012</v>
      </c>
      <c r="W3374" s="35">
        <v>77</v>
      </c>
      <c r="AJ3374"/>
      <c r="AK3374"/>
    </row>
    <row r="3375" spans="22:37" x14ac:dyDescent="0.35">
      <c r="V3375" s="35" t="s">
        <v>4120</v>
      </c>
      <c r="W3375" s="35">
        <v>143</v>
      </c>
      <c r="AJ3375"/>
      <c r="AK3375"/>
    </row>
    <row r="3376" spans="22:37" x14ac:dyDescent="0.35">
      <c r="V3376" s="35" t="s">
        <v>866</v>
      </c>
      <c r="W3376" s="35">
        <v>35</v>
      </c>
      <c r="AJ3376"/>
      <c r="AK3376"/>
    </row>
    <row r="3377" spans="22:37" x14ac:dyDescent="0.35">
      <c r="V3377" s="35" t="s">
        <v>3018</v>
      </c>
      <c r="W3377" s="35">
        <v>191</v>
      </c>
      <c r="AJ3377"/>
      <c r="AK3377"/>
    </row>
    <row r="3378" spans="22:37" x14ac:dyDescent="0.35">
      <c r="V3378" s="35" t="s">
        <v>1873</v>
      </c>
      <c r="W3378" s="35">
        <v>391</v>
      </c>
      <c r="AJ3378"/>
      <c r="AK3378"/>
    </row>
    <row r="3379" spans="22:37" x14ac:dyDescent="0.35">
      <c r="V3379" s="35" t="s">
        <v>2100</v>
      </c>
      <c r="W3379" s="35">
        <v>31</v>
      </c>
      <c r="AJ3379"/>
      <c r="AK3379"/>
    </row>
    <row r="3380" spans="22:37" x14ac:dyDescent="0.35">
      <c r="V3380" s="35" t="s">
        <v>2757</v>
      </c>
      <c r="W3380" s="35">
        <v>200</v>
      </c>
      <c r="AJ3380"/>
      <c r="AK3380"/>
    </row>
    <row r="3381" spans="22:37" x14ac:dyDescent="0.35">
      <c r="V3381" s="35" t="s">
        <v>3712</v>
      </c>
      <c r="W3381" s="35">
        <v>237</v>
      </c>
      <c r="AJ3381"/>
      <c r="AK3381"/>
    </row>
    <row r="3382" spans="22:37" x14ac:dyDescent="0.35">
      <c r="V3382" s="35" t="s">
        <v>1003</v>
      </c>
      <c r="W3382" s="35">
        <v>346</v>
      </c>
      <c r="AJ3382"/>
      <c r="AK3382"/>
    </row>
    <row r="3383" spans="22:37" x14ac:dyDescent="0.35">
      <c r="V3383" s="35" t="s">
        <v>1167</v>
      </c>
      <c r="W3383" s="35">
        <v>339</v>
      </c>
      <c r="AJ3383"/>
      <c r="AK3383"/>
    </row>
    <row r="3384" spans="22:37" x14ac:dyDescent="0.35">
      <c r="V3384" s="35" t="s">
        <v>2853</v>
      </c>
      <c r="W3384" s="35">
        <v>496</v>
      </c>
      <c r="AJ3384"/>
      <c r="AK3384"/>
    </row>
    <row r="3385" spans="22:37" x14ac:dyDescent="0.35">
      <c r="V3385" s="35" t="s">
        <v>3293</v>
      </c>
      <c r="W3385" s="35">
        <v>100</v>
      </c>
      <c r="AJ3385"/>
      <c r="AK3385"/>
    </row>
    <row r="3386" spans="22:37" x14ac:dyDescent="0.35">
      <c r="V3386" s="35" t="s">
        <v>569</v>
      </c>
      <c r="W3386" s="35">
        <v>209</v>
      </c>
      <c r="AJ3386"/>
      <c r="AK3386"/>
    </row>
    <row r="3387" spans="22:37" x14ac:dyDescent="0.35">
      <c r="V3387" s="35" t="s">
        <v>2432</v>
      </c>
      <c r="W3387" s="35">
        <v>194</v>
      </c>
      <c r="AJ3387"/>
      <c r="AK3387"/>
    </row>
    <row r="3388" spans="22:37" x14ac:dyDescent="0.35">
      <c r="V3388" s="35" t="s">
        <v>1202</v>
      </c>
      <c r="W3388" s="35">
        <v>395</v>
      </c>
      <c r="AJ3388"/>
      <c r="AK3388"/>
    </row>
    <row r="3389" spans="22:37" x14ac:dyDescent="0.35">
      <c r="V3389" s="35" t="s">
        <v>4026</v>
      </c>
      <c r="W3389" s="35">
        <v>222</v>
      </c>
      <c r="AJ3389"/>
      <c r="AK3389"/>
    </row>
    <row r="3390" spans="22:37" x14ac:dyDescent="0.35">
      <c r="V3390" s="45" t="s">
        <v>229</v>
      </c>
      <c r="W3390" s="35">
        <v>734</v>
      </c>
      <c r="AJ3390"/>
      <c r="AK3390"/>
    </row>
    <row r="3391" spans="22:37" x14ac:dyDescent="0.35">
      <c r="V3391" s="35" t="s">
        <v>4173</v>
      </c>
      <c r="W3391" s="35">
        <v>98</v>
      </c>
      <c r="AJ3391"/>
      <c r="AK3391"/>
    </row>
    <row r="3392" spans="22:37" x14ac:dyDescent="0.35">
      <c r="V3392" s="35" t="s">
        <v>1902</v>
      </c>
      <c r="W3392" s="35">
        <v>430</v>
      </c>
      <c r="AJ3392"/>
      <c r="AK3392"/>
    </row>
    <row r="3393" spans="22:37" x14ac:dyDescent="0.35">
      <c r="V3393" s="35" t="s">
        <v>1730</v>
      </c>
      <c r="W3393" s="35">
        <v>237</v>
      </c>
      <c r="AJ3393"/>
      <c r="AK3393"/>
    </row>
    <row r="3394" spans="22:37" x14ac:dyDescent="0.35">
      <c r="V3394" s="35" t="s">
        <v>1491</v>
      </c>
      <c r="W3394" s="35">
        <v>308</v>
      </c>
      <c r="AJ3394"/>
      <c r="AK3394"/>
    </row>
    <row r="3395" spans="22:37" x14ac:dyDescent="0.35">
      <c r="V3395" s="35" t="s">
        <v>763</v>
      </c>
      <c r="W3395" s="35">
        <v>160</v>
      </c>
      <c r="AJ3395"/>
      <c r="AK3395"/>
    </row>
    <row r="3396" spans="22:37" x14ac:dyDescent="0.35">
      <c r="V3396" s="35" t="s">
        <v>2344</v>
      </c>
      <c r="W3396" s="35">
        <v>134</v>
      </c>
      <c r="AJ3396"/>
      <c r="AK3396"/>
    </row>
    <row r="3397" spans="22:37" x14ac:dyDescent="0.35">
      <c r="V3397" s="35" t="s">
        <v>1696</v>
      </c>
      <c r="W3397" s="35">
        <v>44</v>
      </c>
      <c r="AJ3397"/>
      <c r="AK3397"/>
    </row>
    <row r="3398" spans="22:37" x14ac:dyDescent="0.35">
      <c r="V3398" s="35" t="s">
        <v>2252</v>
      </c>
      <c r="W3398" s="35">
        <v>214</v>
      </c>
      <c r="AJ3398"/>
      <c r="AK3398"/>
    </row>
    <row r="3399" spans="22:37" x14ac:dyDescent="0.35">
      <c r="V3399" s="35" t="s">
        <v>2030</v>
      </c>
      <c r="W3399" s="35">
        <v>451</v>
      </c>
      <c r="AJ3399"/>
      <c r="AK3399"/>
    </row>
    <row r="3400" spans="22:37" x14ac:dyDescent="0.35">
      <c r="V3400" s="35" t="s">
        <v>1439</v>
      </c>
      <c r="W3400" s="35">
        <v>37</v>
      </c>
      <c r="AJ3400"/>
      <c r="AK3400"/>
    </row>
    <row r="3401" spans="22:37" x14ac:dyDescent="0.35">
      <c r="V3401" s="35" t="s">
        <v>3130</v>
      </c>
      <c r="W3401" s="35">
        <v>161</v>
      </c>
      <c r="AJ3401"/>
      <c r="AK3401"/>
    </row>
    <row r="3402" spans="22:37" x14ac:dyDescent="0.35">
      <c r="V3402" s="35" t="s">
        <v>2233</v>
      </c>
      <c r="W3402" s="35">
        <v>194</v>
      </c>
      <c r="AJ3402"/>
      <c r="AK3402"/>
    </row>
    <row r="3403" spans="22:37" x14ac:dyDescent="0.35">
      <c r="V3403" s="35" t="s">
        <v>2277</v>
      </c>
      <c r="W3403" s="35">
        <v>311</v>
      </c>
      <c r="AJ3403"/>
      <c r="AK3403"/>
    </row>
    <row r="3404" spans="22:37" x14ac:dyDescent="0.35">
      <c r="V3404" s="35" t="s">
        <v>1168</v>
      </c>
      <c r="W3404" s="35">
        <v>371</v>
      </c>
      <c r="AJ3404"/>
      <c r="AK3404"/>
    </row>
    <row r="3405" spans="22:37" x14ac:dyDescent="0.35">
      <c r="V3405" s="35" t="s">
        <v>3623</v>
      </c>
      <c r="W3405" s="35">
        <v>337</v>
      </c>
      <c r="AJ3405"/>
      <c r="AK3405"/>
    </row>
    <row r="3406" spans="22:37" x14ac:dyDescent="0.35">
      <c r="V3406" s="35" t="s">
        <v>436</v>
      </c>
      <c r="W3406" s="35">
        <v>318</v>
      </c>
      <c r="AJ3406"/>
      <c r="AK3406"/>
    </row>
    <row r="3407" spans="22:37" x14ac:dyDescent="0.35">
      <c r="V3407" s="35" t="s">
        <v>850</v>
      </c>
      <c r="W3407" s="35">
        <v>303</v>
      </c>
      <c r="AJ3407"/>
      <c r="AK3407"/>
    </row>
    <row r="3408" spans="22:37" x14ac:dyDescent="0.35">
      <c r="V3408" s="35" t="s">
        <v>1609</v>
      </c>
      <c r="W3408" s="35">
        <v>147</v>
      </c>
      <c r="AJ3408"/>
      <c r="AK3408"/>
    </row>
    <row r="3409" spans="22:37" x14ac:dyDescent="0.35">
      <c r="V3409" s="35" t="s">
        <v>2012</v>
      </c>
      <c r="W3409" s="35">
        <v>303</v>
      </c>
      <c r="AJ3409"/>
      <c r="AK3409"/>
    </row>
    <row r="3410" spans="22:37" x14ac:dyDescent="0.35">
      <c r="V3410" s="35" t="s">
        <v>2721</v>
      </c>
      <c r="W3410" s="35">
        <v>104</v>
      </c>
      <c r="AJ3410"/>
      <c r="AK3410"/>
    </row>
    <row r="3411" spans="22:37" x14ac:dyDescent="0.35">
      <c r="V3411" s="35" t="s">
        <v>1327</v>
      </c>
      <c r="W3411" s="35">
        <v>420</v>
      </c>
      <c r="AJ3411"/>
      <c r="AK3411"/>
    </row>
    <row r="3412" spans="22:37" x14ac:dyDescent="0.35">
      <c r="V3412" s="35" t="s">
        <v>337</v>
      </c>
      <c r="W3412" s="35">
        <v>391</v>
      </c>
      <c r="AJ3412"/>
      <c r="AK3412"/>
    </row>
    <row r="3413" spans="22:37" x14ac:dyDescent="0.35">
      <c r="V3413" s="35" t="s">
        <v>1724</v>
      </c>
      <c r="W3413" s="35">
        <v>421</v>
      </c>
      <c r="AJ3413"/>
      <c r="AK3413"/>
    </row>
    <row r="3414" spans="22:37" x14ac:dyDescent="0.35">
      <c r="V3414" s="35" t="s">
        <v>2722</v>
      </c>
      <c r="W3414" s="35">
        <v>290</v>
      </c>
      <c r="AJ3414"/>
      <c r="AK3414"/>
    </row>
    <row r="3415" spans="22:37" x14ac:dyDescent="0.35">
      <c r="V3415" s="35" t="s">
        <v>797</v>
      </c>
      <c r="W3415" s="35">
        <v>277</v>
      </c>
      <c r="AJ3415"/>
      <c r="AK3415"/>
    </row>
    <row r="3416" spans="22:37" x14ac:dyDescent="0.35">
      <c r="V3416" s="35" t="s">
        <v>3122</v>
      </c>
      <c r="W3416" s="35">
        <v>319</v>
      </c>
      <c r="AJ3416"/>
      <c r="AK3416"/>
    </row>
    <row r="3417" spans="22:37" x14ac:dyDescent="0.35">
      <c r="V3417" s="35" t="s">
        <v>3454</v>
      </c>
      <c r="W3417" s="35">
        <v>284</v>
      </c>
      <c r="AJ3417"/>
      <c r="AK3417"/>
    </row>
    <row r="3418" spans="22:37" x14ac:dyDescent="0.35">
      <c r="V3418" s="35" t="s">
        <v>2186</v>
      </c>
      <c r="W3418" s="35">
        <v>392</v>
      </c>
      <c r="AJ3418"/>
      <c r="AK3418"/>
    </row>
    <row r="3419" spans="22:37" x14ac:dyDescent="0.35">
      <c r="V3419" s="35" t="s">
        <v>1375</v>
      </c>
      <c r="W3419" s="35">
        <v>187</v>
      </c>
      <c r="AJ3419"/>
      <c r="AK3419"/>
    </row>
    <row r="3420" spans="22:37" x14ac:dyDescent="0.35">
      <c r="V3420" s="35" t="s">
        <v>1960</v>
      </c>
      <c r="W3420" s="35">
        <v>281</v>
      </c>
      <c r="AJ3420"/>
      <c r="AK3420"/>
    </row>
    <row r="3421" spans="22:37" x14ac:dyDescent="0.35">
      <c r="V3421" s="35" t="s">
        <v>3414</v>
      </c>
      <c r="W3421" s="35">
        <v>454</v>
      </c>
      <c r="AJ3421"/>
      <c r="AK3421"/>
    </row>
    <row r="3422" spans="22:37" x14ac:dyDescent="0.35">
      <c r="V3422" s="35" t="s">
        <v>922</v>
      </c>
      <c r="W3422" s="35">
        <v>404</v>
      </c>
      <c r="AJ3422"/>
      <c r="AK3422"/>
    </row>
    <row r="3423" spans="22:37" x14ac:dyDescent="0.35">
      <c r="V3423" s="35" t="s">
        <v>3435</v>
      </c>
      <c r="W3423" s="35">
        <v>173</v>
      </c>
      <c r="AJ3423"/>
      <c r="AK3423"/>
    </row>
    <row r="3424" spans="22:37" x14ac:dyDescent="0.35">
      <c r="V3424" s="35" t="s">
        <v>2657</v>
      </c>
      <c r="W3424" s="35">
        <v>22</v>
      </c>
      <c r="AJ3424"/>
      <c r="AK3424"/>
    </row>
    <row r="3425" spans="22:37" x14ac:dyDescent="0.35">
      <c r="V3425" s="35" t="s">
        <v>108</v>
      </c>
      <c r="W3425" s="35">
        <v>456</v>
      </c>
      <c r="AJ3425"/>
      <c r="AK3425"/>
    </row>
    <row r="3426" spans="22:37" x14ac:dyDescent="0.35">
      <c r="V3426" s="35" t="s">
        <v>3061</v>
      </c>
      <c r="W3426" s="35">
        <v>428</v>
      </c>
      <c r="AJ3426"/>
      <c r="AK3426"/>
    </row>
    <row r="3427" spans="22:37" x14ac:dyDescent="0.35">
      <c r="V3427" s="35" t="s">
        <v>4122</v>
      </c>
      <c r="W3427" s="35">
        <v>332</v>
      </c>
      <c r="AJ3427"/>
      <c r="AK3427"/>
    </row>
    <row r="3428" spans="22:37" x14ac:dyDescent="0.35">
      <c r="V3428" s="35" t="s">
        <v>654</v>
      </c>
      <c r="W3428" s="35">
        <v>233</v>
      </c>
      <c r="AJ3428"/>
      <c r="AK3428"/>
    </row>
    <row r="3429" spans="22:37" x14ac:dyDescent="0.35">
      <c r="V3429" s="35" t="s">
        <v>1501</v>
      </c>
      <c r="W3429" s="35">
        <v>237</v>
      </c>
      <c r="AJ3429"/>
      <c r="AK3429"/>
    </row>
    <row r="3430" spans="22:37" x14ac:dyDescent="0.35">
      <c r="V3430" s="35" t="s">
        <v>2529</v>
      </c>
      <c r="W3430" s="35">
        <v>454</v>
      </c>
      <c r="AJ3430"/>
      <c r="AK3430"/>
    </row>
    <row r="3431" spans="22:37" x14ac:dyDescent="0.35">
      <c r="V3431" s="35" t="s">
        <v>3868</v>
      </c>
      <c r="W3431" s="35">
        <v>223</v>
      </c>
      <c r="AJ3431"/>
      <c r="AK3431"/>
    </row>
    <row r="3432" spans="22:37" x14ac:dyDescent="0.35">
      <c r="V3432" s="35" t="s">
        <v>4233</v>
      </c>
      <c r="W3432" s="35">
        <v>361</v>
      </c>
      <c r="AJ3432"/>
      <c r="AK3432"/>
    </row>
    <row r="3433" spans="22:37" x14ac:dyDescent="0.35">
      <c r="V3433" s="35" t="s">
        <v>2132</v>
      </c>
      <c r="W3433" s="35">
        <v>351</v>
      </c>
      <c r="AJ3433"/>
      <c r="AK3433"/>
    </row>
    <row r="3434" spans="22:37" x14ac:dyDescent="0.35">
      <c r="V3434" s="35" t="s">
        <v>974</v>
      </c>
      <c r="W3434" s="35">
        <v>463</v>
      </c>
      <c r="AJ3434"/>
      <c r="AK3434"/>
    </row>
    <row r="3435" spans="22:37" x14ac:dyDescent="0.35">
      <c r="V3435" s="35" t="s">
        <v>2462</v>
      </c>
      <c r="W3435" s="35">
        <v>129</v>
      </c>
      <c r="AJ3435"/>
      <c r="AK3435"/>
    </row>
    <row r="3436" spans="22:37" x14ac:dyDescent="0.35">
      <c r="V3436" s="35" t="s">
        <v>2293</v>
      </c>
      <c r="W3436" s="35">
        <v>249</v>
      </c>
      <c r="AJ3436"/>
      <c r="AK3436"/>
    </row>
    <row r="3437" spans="22:37" x14ac:dyDescent="0.35">
      <c r="V3437" s="35" t="s">
        <v>220</v>
      </c>
      <c r="W3437" s="35">
        <v>394</v>
      </c>
      <c r="AJ3437"/>
      <c r="AK3437"/>
    </row>
    <row r="3438" spans="22:37" x14ac:dyDescent="0.35">
      <c r="V3438" s="35" t="s">
        <v>2906</v>
      </c>
      <c r="W3438" s="35">
        <v>413</v>
      </c>
      <c r="AJ3438"/>
      <c r="AK3438"/>
    </row>
    <row r="3439" spans="22:37" x14ac:dyDescent="0.35">
      <c r="V3439" s="35" t="s">
        <v>1522</v>
      </c>
      <c r="W3439" s="35">
        <v>213</v>
      </c>
      <c r="AJ3439"/>
      <c r="AK3439"/>
    </row>
    <row r="3440" spans="22:37" x14ac:dyDescent="0.35">
      <c r="V3440" s="35" t="s">
        <v>3008</v>
      </c>
      <c r="W3440" s="35">
        <v>458</v>
      </c>
      <c r="AJ3440"/>
      <c r="AK3440"/>
    </row>
    <row r="3441" spans="22:37" x14ac:dyDescent="0.35">
      <c r="V3441" s="35" t="s">
        <v>2882</v>
      </c>
      <c r="W3441" s="35">
        <v>36</v>
      </c>
      <c r="AJ3441"/>
      <c r="AK3441"/>
    </row>
    <row r="3442" spans="22:37" x14ac:dyDescent="0.35">
      <c r="V3442" s="35" t="s">
        <v>2333</v>
      </c>
      <c r="W3442" s="35">
        <v>366</v>
      </c>
      <c r="AJ3442"/>
      <c r="AK3442"/>
    </row>
    <row r="3443" spans="22:37" x14ac:dyDescent="0.35">
      <c r="V3443" s="35" t="s">
        <v>2273</v>
      </c>
      <c r="W3443" s="35">
        <v>457</v>
      </c>
      <c r="AJ3443"/>
      <c r="AK3443"/>
    </row>
    <row r="3444" spans="22:37" x14ac:dyDescent="0.35">
      <c r="V3444" s="35" t="s">
        <v>91</v>
      </c>
      <c r="W3444" s="35">
        <v>203</v>
      </c>
      <c r="AJ3444"/>
      <c r="AK3444"/>
    </row>
    <row r="3445" spans="22:37" x14ac:dyDescent="0.35">
      <c r="V3445" s="35" t="s">
        <v>1977</v>
      </c>
      <c r="W3445" s="35">
        <v>215</v>
      </c>
      <c r="AJ3445"/>
      <c r="AK3445"/>
    </row>
    <row r="3446" spans="22:37" x14ac:dyDescent="0.35">
      <c r="V3446" s="35" t="s">
        <v>1394</v>
      </c>
      <c r="W3446" s="35">
        <v>47</v>
      </c>
      <c r="AJ3446"/>
      <c r="AK3446"/>
    </row>
    <row r="3447" spans="22:37" x14ac:dyDescent="0.35">
      <c r="V3447" s="35" t="s">
        <v>2071</v>
      </c>
      <c r="W3447" s="35">
        <v>198</v>
      </c>
      <c r="AJ3447"/>
      <c r="AK3447"/>
    </row>
    <row r="3448" spans="22:37" x14ac:dyDescent="0.35">
      <c r="V3448" s="35" t="s">
        <v>1043</v>
      </c>
      <c r="W3448" s="35">
        <v>339</v>
      </c>
      <c r="AJ3448"/>
      <c r="AK3448"/>
    </row>
    <row r="3449" spans="22:37" x14ac:dyDescent="0.35">
      <c r="V3449" s="35" t="s">
        <v>3112</v>
      </c>
      <c r="W3449" s="35">
        <v>245</v>
      </c>
      <c r="AJ3449"/>
      <c r="AK3449"/>
    </row>
    <row r="3450" spans="22:37" x14ac:dyDescent="0.35">
      <c r="V3450" s="35" t="s">
        <v>3785</v>
      </c>
      <c r="W3450" s="35">
        <v>61</v>
      </c>
      <c r="AJ3450"/>
      <c r="AK3450"/>
    </row>
    <row r="3451" spans="22:37" x14ac:dyDescent="0.35">
      <c r="V3451" s="35" t="s">
        <v>1765</v>
      </c>
      <c r="W3451" s="35">
        <v>161</v>
      </c>
      <c r="AJ3451"/>
      <c r="AK3451"/>
    </row>
    <row r="3452" spans="22:37" x14ac:dyDescent="0.35">
      <c r="V3452" s="35" t="s">
        <v>3597</v>
      </c>
      <c r="W3452" s="35">
        <v>463</v>
      </c>
      <c r="AJ3452"/>
      <c r="AK3452"/>
    </row>
    <row r="3453" spans="22:37" x14ac:dyDescent="0.35">
      <c r="V3453" s="35" t="s">
        <v>836</v>
      </c>
      <c r="W3453" s="35">
        <v>134</v>
      </c>
      <c r="AJ3453"/>
      <c r="AK3453"/>
    </row>
    <row r="3454" spans="22:37" x14ac:dyDescent="0.35">
      <c r="V3454" s="35" t="s">
        <v>640</v>
      </c>
      <c r="W3454" s="35">
        <v>475</v>
      </c>
      <c r="AJ3454"/>
      <c r="AK3454"/>
    </row>
    <row r="3455" spans="22:37" x14ac:dyDescent="0.35">
      <c r="V3455" s="35" t="s">
        <v>4303</v>
      </c>
      <c r="W3455" s="35">
        <v>343</v>
      </c>
      <c r="AJ3455"/>
      <c r="AK3455"/>
    </row>
    <row r="3456" spans="22:37" x14ac:dyDescent="0.35">
      <c r="V3456" s="35" t="s">
        <v>3109</v>
      </c>
      <c r="W3456" s="35">
        <v>346</v>
      </c>
      <c r="AJ3456"/>
      <c r="AK3456"/>
    </row>
    <row r="3457" spans="22:37" x14ac:dyDescent="0.35">
      <c r="V3457" s="35" t="s">
        <v>426</v>
      </c>
      <c r="W3457" s="35">
        <v>413</v>
      </c>
      <c r="AJ3457"/>
      <c r="AK3457"/>
    </row>
    <row r="3458" spans="22:37" x14ac:dyDescent="0.35">
      <c r="V3458" s="35" t="s">
        <v>3896</v>
      </c>
      <c r="W3458" s="35">
        <v>63</v>
      </c>
      <c r="AJ3458"/>
      <c r="AK3458"/>
    </row>
    <row r="3459" spans="22:37" x14ac:dyDescent="0.35">
      <c r="V3459" s="35" t="s">
        <v>2810</v>
      </c>
      <c r="W3459" s="35">
        <v>198</v>
      </c>
      <c r="AJ3459"/>
      <c r="AK3459"/>
    </row>
    <row r="3460" spans="22:37" x14ac:dyDescent="0.35">
      <c r="V3460" s="35" t="s">
        <v>3954</v>
      </c>
      <c r="W3460" s="35">
        <v>143</v>
      </c>
      <c r="AJ3460"/>
      <c r="AK3460"/>
    </row>
    <row r="3461" spans="22:37" x14ac:dyDescent="0.35">
      <c r="V3461" s="35" t="s">
        <v>998</v>
      </c>
      <c r="W3461" s="35">
        <v>300</v>
      </c>
      <c r="AJ3461"/>
      <c r="AK3461"/>
    </row>
    <row r="3462" spans="22:37" x14ac:dyDescent="0.35">
      <c r="V3462" s="35" t="s">
        <v>2687</v>
      </c>
      <c r="W3462" s="35">
        <v>268</v>
      </c>
      <c r="AJ3462"/>
      <c r="AK3462"/>
    </row>
    <row r="3463" spans="22:37" x14ac:dyDescent="0.35">
      <c r="V3463" s="35" t="s">
        <v>3768</v>
      </c>
      <c r="W3463" s="35">
        <v>136</v>
      </c>
      <c r="AJ3463"/>
      <c r="AK3463"/>
    </row>
    <row r="3464" spans="22:37" x14ac:dyDescent="0.35">
      <c r="V3464" s="35" t="s">
        <v>3942</v>
      </c>
      <c r="W3464" s="35">
        <v>26</v>
      </c>
      <c r="AJ3464"/>
      <c r="AK3464"/>
    </row>
    <row r="3465" spans="22:37" x14ac:dyDescent="0.35">
      <c r="V3465" s="35" t="s">
        <v>829</v>
      </c>
      <c r="W3465" s="35">
        <v>304</v>
      </c>
      <c r="AJ3465"/>
      <c r="AK3465"/>
    </row>
    <row r="3466" spans="22:37" x14ac:dyDescent="0.35">
      <c r="V3466" s="35" t="s">
        <v>1423</v>
      </c>
      <c r="W3466" s="35">
        <v>299</v>
      </c>
      <c r="AJ3466"/>
      <c r="AK3466"/>
    </row>
    <row r="3467" spans="22:37" x14ac:dyDescent="0.35">
      <c r="V3467" s="35" t="s">
        <v>1551</v>
      </c>
      <c r="W3467" s="35">
        <v>401</v>
      </c>
      <c r="AJ3467"/>
      <c r="AK3467"/>
    </row>
    <row r="3468" spans="22:37" x14ac:dyDescent="0.35">
      <c r="V3468" s="35" t="s">
        <v>888</v>
      </c>
      <c r="W3468" s="35">
        <v>455</v>
      </c>
      <c r="AJ3468"/>
      <c r="AK3468"/>
    </row>
    <row r="3469" spans="22:37" x14ac:dyDescent="0.35">
      <c r="V3469" s="35" t="s">
        <v>3910</v>
      </c>
      <c r="W3469" s="35">
        <v>360</v>
      </c>
      <c r="AJ3469"/>
      <c r="AK3469"/>
    </row>
    <row r="3470" spans="22:37" x14ac:dyDescent="0.35">
      <c r="V3470" s="35" t="s">
        <v>422</v>
      </c>
      <c r="W3470" s="35">
        <v>272</v>
      </c>
      <c r="AJ3470"/>
      <c r="AK3470"/>
    </row>
    <row r="3471" spans="22:37" x14ac:dyDescent="0.35">
      <c r="V3471" s="35" t="s">
        <v>2914</v>
      </c>
      <c r="W3471" s="35">
        <v>89</v>
      </c>
      <c r="AJ3471"/>
      <c r="AK3471"/>
    </row>
    <row r="3472" spans="22:37" x14ac:dyDescent="0.35">
      <c r="V3472" s="35" t="s">
        <v>1210</v>
      </c>
      <c r="W3472" s="35">
        <v>475</v>
      </c>
      <c r="AJ3472"/>
      <c r="AK3472"/>
    </row>
    <row r="3473" spans="22:37" x14ac:dyDescent="0.35">
      <c r="V3473" s="35" t="s">
        <v>377</v>
      </c>
      <c r="W3473" s="35">
        <v>183</v>
      </c>
      <c r="AJ3473"/>
      <c r="AK3473"/>
    </row>
    <row r="3474" spans="22:37" x14ac:dyDescent="0.35">
      <c r="V3474" s="35" t="s">
        <v>1371</v>
      </c>
      <c r="W3474" s="35">
        <v>156</v>
      </c>
      <c r="AJ3474"/>
      <c r="AK3474"/>
    </row>
    <row r="3475" spans="22:37" x14ac:dyDescent="0.35">
      <c r="V3475" s="35" t="s">
        <v>3043</v>
      </c>
      <c r="W3475" s="35">
        <v>58</v>
      </c>
      <c r="AJ3475"/>
      <c r="AK3475"/>
    </row>
    <row r="3476" spans="22:37" x14ac:dyDescent="0.35">
      <c r="V3476" s="35" t="s">
        <v>4292</v>
      </c>
      <c r="W3476" s="35">
        <v>74</v>
      </c>
      <c r="AJ3476"/>
      <c r="AK3476"/>
    </row>
    <row r="3477" spans="22:37" x14ac:dyDescent="0.35">
      <c r="V3477" s="35" t="s">
        <v>2465</v>
      </c>
      <c r="W3477" s="35">
        <v>7</v>
      </c>
      <c r="AJ3477"/>
      <c r="AK3477"/>
    </row>
    <row r="3478" spans="22:37" x14ac:dyDescent="0.35">
      <c r="V3478" s="35" t="s">
        <v>2975</v>
      </c>
      <c r="W3478" s="35">
        <v>370</v>
      </c>
      <c r="AJ3478"/>
      <c r="AK3478"/>
    </row>
    <row r="3479" spans="22:37" x14ac:dyDescent="0.35">
      <c r="V3479" s="35" t="s">
        <v>2006</v>
      </c>
      <c r="W3479" s="35">
        <v>219</v>
      </c>
      <c r="AJ3479"/>
      <c r="AK3479"/>
    </row>
    <row r="3480" spans="22:37" x14ac:dyDescent="0.35">
      <c r="V3480" s="35" t="s">
        <v>1886</v>
      </c>
      <c r="W3480" s="35">
        <v>293</v>
      </c>
      <c r="AJ3480"/>
      <c r="AK3480"/>
    </row>
    <row r="3481" spans="22:37" x14ac:dyDescent="0.35">
      <c r="V3481" s="35" t="s">
        <v>2628</v>
      </c>
      <c r="W3481" s="35">
        <v>289</v>
      </c>
      <c r="AJ3481"/>
      <c r="AK3481"/>
    </row>
    <row r="3482" spans="22:37" x14ac:dyDescent="0.35">
      <c r="V3482" s="35" t="s">
        <v>2978</v>
      </c>
      <c r="W3482" s="35">
        <v>500</v>
      </c>
      <c r="AJ3482"/>
      <c r="AK3482"/>
    </row>
    <row r="3483" spans="22:37" x14ac:dyDescent="0.35">
      <c r="V3483" s="35" t="s">
        <v>1426</v>
      </c>
      <c r="W3483" s="35">
        <v>169</v>
      </c>
      <c r="AJ3483"/>
      <c r="AK3483"/>
    </row>
    <row r="3484" spans="22:37" x14ac:dyDescent="0.35">
      <c r="V3484" s="35" t="s">
        <v>2317</v>
      </c>
      <c r="W3484" s="35">
        <v>18</v>
      </c>
      <c r="AJ3484"/>
      <c r="AK3484"/>
    </row>
    <row r="3485" spans="22:37" x14ac:dyDescent="0.35">
      <c r="V3485" s="35" t="s">
        <v>2315</v>
      </c>
      <c r="W3485" s="35">
        <v>153</v>
      </c>
      <c r="AJ3485"/>
      <c r="AK3485"/>
    </row>
    <row r="3486" spans="22:37" x14ac:dyDescent="0.35">
      <c r="V3486" s="35" t="s">
        <v>2589</v>
      </c>
      <c r="W3486" s="35">
        <v>294</v>
      </c>
      <c r="AJ3486"/>
      <c r="AK3486"/>
    </row>
    <row r="3487" spans="22:37" x14ac:dyDescent="0.35">
      <c r="V3487" s="35" t="s">
        <v>1707</v>
      </c>
      <c r="W3487" s="35">
        <v>105</v>
      </c>
      <c r="AJ3487"/>
      <c r="AK3487"/>
    </row>
    <row r="3488" spans="22:37" x14ac:dyDescent="0.35">
      <c r="V3488" s="35" t="s">
        <v>600</v>
      </c>
      <c r="W3488" s="35">
        <v>301</v>
      </c>
      <c r="AJ3488"/>
      <c r="AK3488"/>
    </row>
    <row r="3489" spans="22:37" x14ac:dyDescent="0.35">
      <c r="V3489" s="35" t="s">
        <v>528</v>
      </c>
      <c r="W3489" s="35">
        <v>126</v>
      </c>
      <c r="AJ3489"/>
      <c r="AK3489"/>
    </row>
    <row r="3490" spans="22:37" x14ac:dyDescent="0.35">
      <c r="V3490" s="35" t="s">
        <v>2801</v>
      </c>
      <c r="W3490" s="35">
        <v>244</v>
      </c>
      <c r="AJ3490"/>
      <c r="AK3490"/>
    </row>
    <row r="3491" spans="22:37" x14ac:dyDescent="0.35">
      <c r="V3491" s="35" t="s">
        <v>2967</v>
      </c>
      <c r="W3491" s="35">
        <v>455</v>
      </c>
      <c r="AJ3491"/>
      <c r="AK3491"/>
    </row>
    <row r="3492" spans="22:37" x14ac:dyDescent="0.35">
      <c r="V3492" s="35" t="s">
        <v>1918</v>
      </c>
      <c r="W3492" s="35">
        <v>426</v>
      </c>
      <c r="AJ3492"/>
      <c r="AK3492"/>
    </row>
    <row r="3493" spans="22:37" x14ac:dyDescent="0.35">
      <c r="V3493" s="35" t="s">
        <v>856</v>
      </c>
      <c r="W3493" s="35">
        <v>341</v>
      </c>
      <c r="AJ3493"/>
      <c r="AK3493"/>
    </row>
    <row r="3494" spans="22:37" x14ac:dyDescent="0.35">
      <c r="V3494" s="35" t="s">
        <v>788</v>
      </c>
      <c r="W3494" s="35">
        <v>115</v>
      </c>
      <c r="AJ3494"/>
      <c r="AK3494"/>
    </row>
    <row r="3495" spans="22:37" x14ac:dyDescent="0.35">
      <c r="V3495" s="35" t="s">
        <v>1176</v>
      </c>
      <c r="W3495" s="35">
        <v>4</v>
      </c>
      <c r="AJ3495"/>
      <c r="AK3495"/>
    </row>
    <row r="3496" spans="22:37" x14ac:dyDescent="0.35">
      <c r="V3496" s="35" t="s">
        <v>2423</v>
      </c>
      <c r="W3496" s="35">
        <v>122</v>
      </c>
      <c r="AJ3496"/>
      <c r="AK3496"/>
    </row>
    <row r="3497" spans="22:37" x14ac:dyDescent="0.35">
      <c r="V3497" s="35" t="s">
        <v>1632</v>
      </c>
      <c r="W3497" s="35">
        <v>254</v>
      </c>
      <c r="AJ3497"/>
      <c r="AK3497"/>
    </row>
    <row r="3498" spans="22:37" x14ac:dyDescent="0.35">
      <c r="V3498" s="35" t="s">
        <v>1870</v>
      </c>
      <c r="W3498" s="35">
        <v>5</v>
      </c>
      <c r="AJ3498"/>
      <c r="AK3498"/>
    </row>
    <row r="3499" spans="22:37" x14ac:dyDescent="0.35">
      <c r="V3499" s="35" t="s">
        <v>1173</v>
      </c>
      <c r="W3499" s="35">
        <v>33</v>
      </c>
      <c r="AJ3499"/>
      <c r="AK3499"/>
    </row>
    <row r="3500" spans="22:37" x14ac:dyDescent="0.35">
      <c r="V3500" s="35" t="s">
        <v>821</v>
      </c>
      <c r="W3500" s="35">
        <v>160</v>
      </c>
      <c r="AJ3500"/>
      <c r="AK3500"/>
    </row>
    <row r="3501" spans="22:37" x14ac:dyDescent="0.35">
      <c r="V3501" s="35" t="s">
        <v>736</v>
      </c>
      <c r="W3501" s="35">
        <v>469</v>
      </c>
      <c r="AJ3501"/>
      <c r="AK3501"/>
    </row>
    <row r="3502" spans="22:37" x14ac:dyDescent="0.35">
      <c r="V3502" s="35" t="s">
        <v>1333</v>
      </c>
      <c r="W3502" s="35">
        <v>238</v>
      </c>
      <c r="AJ3502"/>
      <c r="AK3502"/>
    </row>
    <row r="3503" spans="22:37" x14ac:dyDescent="0.35">
      <c r="V3503" s="35" t="s">
        <v>1303</v>
      </c>
      <c r="W3503" s="35">
        <v>185</v>
      </c>
      <c r="AJ3503"/>
      <c r="AK3503"/>
    </row>
    <row r="3504" spans="22:37" x14ac:dyDescent="0.35">
      <c r="V3504" s="35" t="s">
        <v>3838</v>
      </c>
      <c r="W3504" s="35">
        <v>156</v>
      </c>
      <c r="AJ3504"/>
      <c r="AK3504"/>
    </row>
    <row r="3505" spans="22:37" x14ac:dyDescent="0.35">
      <c r="V3505" s="35" t="s">
        <v>2718</v>
      </c>
      <c r="W3505" s="35">
        <v>487</v>
      </c>
      <c r="AJ3505"/>
      <c r="AK3505"/>
    </row>
    <row r="3506" spans="22:37" x14ac:dyDescent="0.35">
      <c r="V3506" s="35" t="s">
        <v>1162</v>
      </c>
      <c r="W3506" s="35">
        <v>394</v>
      </c>
      <c r="AJ3506"/>
      <c r="AK3506"/>
    </row>
    <row r="3507" spans="22:37" x14ac:dyDescent="0.35">
      <c r="V3507" s="35" t="s">
        <v>2308</v>
      </c>
      <c r="W3507" s="35">
        <v>275</v>
      </c>
      <c r="AJ3507"/>
      <c r="AK3507"/>
    </row>
    <row r="3508" spans="22:37" x14ac:dyDescent="0.35">
      <c r="V3508" s="35" t="s">
        <v>4305</v>
      </c>
      <c r="W3508" s="35">
        <v>496</v>
      </c>
      <c r="AJ3508"/>
      <c r="AK3508"/>
    </row>
    <row r="3509" spans="22:37" x14ac:dyDescent="0.35">
      <c r="V3509" s="35" t="s">
        <v>1744</v>
      </c>
      <c r="W3509" s="35">
        <v>161</v>
      </c>
      <c r="AJ3509"/>
      <c r="AK3509"/>
    </row>
    <row r="3510" spans="22:37" x14ac:dyDescent="0.35">
      <c r="V3510" s="35" t="s">
        <v>2733</v>
      </c>
      <c r="W3510" s="35">
        <v>39</v>
      </c>
      <c r="AJ3510"/>
      <c r="AK3510"/>
    </row>
    <row r="3511" spans="22:37" x14ac:dyDescent="0.35">
      <c r="V3511" s="35" t="s">
        <v>784</v>
      </c>
      <c r="W3511" s="35">
        <v>295</v>
      </c>
      <c r="AJ3511"/>
      <c r="AK3511"/>
    </row>
    <row r="3512" spans="22:37" x14ac:dyDescent="0.35">
      <c r="V3512" s="35" t="s">
        <v>718</v>
      </c>
      <c r="W3512" s="35">
        <v>102</v>
      </c>
      <c r="AJ3512"/>
      <c r="AK3512"/>
    </row>
    <row r="3513" spans="22:37" x14ac:dyDescent="0.35">
      <c r="V3513" s="35" t="s">
        <v>4091</v>
      </c>
      <c r="W3513" s="35">
        <v>208</v>
      </c>
      <c r="AJ3513"/>
      <c r="AK3513"/>
    </row>
    <row r="3514" spans="22:37" x14ac:dyDescent="0.35">
      <c r="V3514" s="35" t="s">
        <v>1369</v>
      </c>
      <c r="W3514" s="35">
        <v>131</v>
      </c>
      <c r="AJ3514"/>
      <c r="AK3514"/>
    </row>
    <row r="3515" spans="22:37" x14ac:dyDescent="0.35">
      <c r="V3515" s="35" t="s">
        <v>2456</v>
      </c>
      <c r="W3515" s="35">
        <v>539</v>
      </c>
      <c r="AJ3515"/>
      <c r="AK3515"/>
    </row>
    <row r="3516" spans="22:37" x14ac:dyDescent="0.35">
      <c r="V3516" s="35" t="s">
        <v>2848</v>
      </c>
      <c r="W3516" s="35">
        <v>384</v>
      </c>
      <c r="AJ3516"/>
      <c r="AK3516"/>
    </row>
    <row r="3517" spans="22:37" x14ac:dyDescent="0.35">
      <c r="V3517" s="35" t="s">
        <v>3350</v>
      </c>
      <c r="W3517" s="35">
        <v>435</v>
      </c>
      <c r="AJ3517"/>
      <c r="AK3517"/>
    </row>
    <row r="3518" spans="22:37" x14ac:dyDescent="0.35">
      <c r="V3518" s="35" t="s">
        <v>3360</v>
      </c>
      <c r="W3518" s="35">
        <v>212</v>
      </c>
      <c r="AJ3518"/>
      <c r="AK3518"/>
    </row>
    <row r="3519" spans="22:37" x14ac:dyDescent="0.35">
      <c r="V3519" s="35" t="s">
        <v>3017</v>
      </c>
      <c r="W3519" s="35">
        <v>257</v>
      </c>
      <c r="AJ3519"/>
      <c r="AK3519"/>
    </row>
    <row r="3520" spans="22:37" x14ac:dyDescent="0.35">
      <c r="V3520" s="35" t="s">
        <v>609</v>
      </c>
      <c r="W3520" s="35">
        <v>31</v>
      </c>
      <c r="AJ3520"/>
      <c r="AK3520"/>
    </row>
    <row r="3521" spans="22:37" x14ac:dyDescent="0.35">
      <c r="V3521" s="35" t="s">
        <v>3095</v>
      </c>
      <c r="W3521" s="35">
        <v>241</v>
      </c>
      <c r="AJ3521"/>
      <c r="AK3521"/>
    </row>
    <row r="3522" spans="22:37" x14ac:dyDescent="0.35">
      <c r="V3522" s="35" t="s">
        <v>3482</v>
      </c>
      <c r="W3522" s="35">
        <v>477</v>
      </c>
      <c r="AJ3522"/>
      <c r="AK3522"/>
    </row>
    <row r="3523" spans="22:37" x14ac:dyDescent="0.35">
      <c r="V3523" s="35" t="s">
        <v>2671</v>
      </c>
      <c r="W3523" s="35">
        <v>109</v>
      </c>
      <c r="AJ3523"/>
      <c r="AK3523"/>
    </row>
    <row r="3524" spans="22:37" x14ac:dyDescent="0.35">
      <c r="V3524" s="35" t="s">
        <v>3405</v>
      </c>
      <c r="W3524" s="35">
        <v>56</v>
      </c>
      <c r="AJ3524"/>
      <c r="AK3524"/>
    </row>
    <row r="3525" spans="22:37" x14ac:dyDescent="0.35">
      <c r="V3525" s="35" t="s">
        <v>920</v>
      </c>
      <c r="W3525" s="35">
        <v>11</v>
      </c>
      <c r="AJ3525"/>
      <c r="AK3525"/>
    </row>
    <row r="3526" spans="22:37" x14ac:dyDescent="0.35">
      <c r="V3526" s="35" t="s">
        <v>3315</v>
      </c>
      <c r="W3526" s="35">
        <v>12</v>
      </c>
      <c r="AJ3526"/>
      <c r="AK3526"/>
    </row>
    <row r="3527" spans="22:37" x14ac:dyDescent="0.35">
      <c r="V3527" s="35" t="s">
        <v>1575</v>
      </c>
      <c r="W3527" s="35">
        <v>57</v>
      </c>
      <c r="AJ3527"/>
      <c r="AK3527"/>
    </row>
    <row r="3528" spans="22:37" x14ac:dyDescent="0.35">
      <c r="V3528" s="35" t="s">
        <v>2059</v>
      </c>
      <c r="W3528" s="35">
        <v>264</v>
      </c>
      <c r="AJ3528"/>
      <c r="AK3528"/>
    </row>
    <row r="3529" spans="22:37" x14ac:dyDescent="0.35">
      <c r="V3529" s="35" t="s">
        <v>523</v>
      </c>
      <c r="W3529" s="35">
        <v>284</v>
      </c>
      <c r="AJ3529"/>
      <c r="AK3529"/>
    </row>
    <row r="3530" spans="22:37" x14ac:dyDescent="0.35">
      <c r="V3530" s="35" t="s">
        <v>2000</v>
      </c>
      <c r="W3530" s="35">
        <v>421</v>
      </c>
      <c r="AJ3530"/>
      <c r="AK3530"/>
    </row>
    <row r="3531" spans="22:37" x14ac:dyDescent="0.35">
      <c r="V3531" s="35" t="s">
        <v>549</v>
      </c>
      <c r="W3531" s="35">
        <v>476</v>
      </c>
      <c r="AJ3531"/>
      <c r="AK3531"/>
    </row>
    <row r="3532" spans="22:37" x14ac:dyDescent="0.35">
      <c r="V3532" s="35" t="s">
        <v>3065</v>
      </c>
      <c r="W3532" s="35">
        <v>102</v>
      </c>
      <c r="AJ3532"/>
      <c r="AK3532"/>
    </row>
    <row r="3533" spans="22:37" x14ac:dyDescent="0.35">
      <c r="V3533" s="35" t="s">
        <v>2158</v>
      </c>
      <c r="W3533" s="35">
        <v>140</v>
      </c>
      <c r="AJ3533"/>
      <c r="AK3533"/>
    </row>
    <row r="3534" spans="22:37" x14ac:dyDescent="0.35">
      <c r="V3534" s="35" t="s">
        <v>3400</v>
      </c>
      <c r="W3534" s="35">
        <v>311</v>
      </c>
      <c r="AJ3534"/>
      <c r="AK3534"/>
    </row>
    <row r="3535" spans="22:37" x14ac:dyDescent="0.35">
      <c r="V3535" s="35" t="s">
        <v>1497</v>
      </c>
      <c r="W3535" s="35">
        <v>328</v>
      </c>
      <c r="AJ3535"/>
      <c r="AK3535"/>
    </row>
    <row r="3536" spans="22:37" x14ac:dyDescent="0.35">
      <c r="V3536" s="35" t="s">
        <v>692</v>
      </c>
      <c r="W3536" s="35">
        <v>120</v>
      </c>
      <c r="AJ3536"/>
      <c r="AK3536"/>
    </row>
    <row r="3537" spans="22:37" x14ac:dyDescent="0.35">
      <c r="V3537" s="35" t="s">
        <v>2438</v>
      </c>
      <c r="W3537" s="35">
        <v>372</v>
      </c>
      <c r="AJ3537"/>
      <c r="AK3537"/>
    </row>
    <row r="3538" spans="22:37" x14ac:dyDescent="0.35">
      <c r="V3538" s="35" t="s">
        <v>840</v>
      </c>
      <c r="W3538" s="35">
        <v>380</v>
      </c>
      <c r="AJ3538"/>
      <c r="AK3538"/>
    </row>
    <row r="3539" spans="22:37" x14ac:dyDescent="0.35">
      <c r="V3539" s="35" t="s">
        <v>3368</v>
      </c>
      <c r="W3539" s="35">
        <v>120</v>
      </c>
      <c r="AJ3539"/>
      <c r="AK3539"/>
    </row>
    <row r="3540" spans="22:37" x14ac:dyDescent="0.35">
      <c r="V3540" s="35" t="s">
        <v>3803</v>
      </c>
      <c r="W3540" s="35">
        <v>249</v>
      </c>
      <c r="AJ3540"/>
      <c r="AK3540"/>
    </row>
    <row r="3541" spans="22:37" x14ac:dyDescent="0.35">
      <c r="V3541" s="35" t="s">
        <v>1424</v>
      </c>
      <c r="W3541" s="35">
        <v>90</v>
      </c>
      <c r="AJ3541"/>
      <c r="AK3541"/>
    </row>
    <row r="3542" spans="22:37" x14ac:dyDescent="0.35">
      <c r="V3542" s="35" t="s">
        <v>3242</v>
      </c>
      <c r="W3542" s="35">
        <v>299</v>
      </c>
      <c r="AJ3542"/>
      <c r="AK3542"/>
    </row>
    <row r="3543" spans="22:37" x14ac:dyDescent="0.35">
      <c r="V3543" s="35" t="s">
        <v>3994</v>
      </c>
      <c r="W3543" s="35">
        <v>203</v>
      </c>
      <c r="AJ3543"/>
      <c r="AK3543"/>
    </row>
    <row r="3544" spans="22:37" x14ac:dyDescent="0.35">
      <c r="V3544" s="35" t="s">
        <v>1957</v>
      </c>
      <c r="W3544" s="35">
        <v>384</v>
      </c>
      <c r="AJ3544"/>
      <c r="AK3544"/>
    </row>
    <row r="3545" spans="22:37" x14ac:dyDescent="0.35">
      <c r="V3545" s="35" t="s">
        <v>3143</v>
      </c>
      <c r="W3545" s="35">
        <v>316</v>
      </c>
      <c r="AJ3545"/>
      <c r="AK3545"/>
    </row>
    <row r="3546" spans="22:37" x14ac:dyDescent="0.35">
      <c r="V3546" s="35" t="s">
        <v>1457</v>
      </c>
      <c r="W3546" s="35">
        <v>12</v>
      </c>
      <c r="AJ3546"/>
      <c r="AK3546"/>
    </row>
    <row r="3547" spans="22:37" x14ac:dyDescent="0.35">
      <c r="V3547" s="35" t="s">
        <v>2513</v>
      </c>
      <c r="W3547" s="35">
        <v>187</v>
      </c>
      <c r="AJ3547"/>
      <c r="AK3547"/>
    </row>
    <row r="3548" spans="22:37" x14ac:dyDescent="0.35">
      <c r="V3548" s="35" t="s">
        <v>3928</v>
      </c>
      <c r="W3548" s="35">
        <v>170</v>
      </c>
      <c r="AJ3548"/>
      <c r="AK3548"/>
    </row>
    <row r="3549" spans="22:37" x14ac:dyDescent="0.35">
      <c r="V3549" s="35" t="s">
        <v>1101</v>
      </c>
      <c r="W3549" s="35">
        <v>135</v>
      </c>
      <c r="AJ3549"/>
      <c r="AK3549"/>
    </row>
    <row r="3550" spans="22:37" x14ac:dyDescent="0.35">
      <c r="V3550" s="35" t="s">
        <v>2708</v>
      </c>
      <c r="W3550" s="35">
        <v>407</v>
      </c>
      <c r="AJ3550"/>
      <c r="AK3550"/>
    </row>
    <row r="3551" spans="22:37" x14ac:dyDescent="0.35">
      <c r="V3551" s="35" t="s">
        <v>4063</v>
      </c>
      <c r="W3551" s="35">
        <v>380</v>
      </c>
      <c r="AJ3551"/>
      <c r="AK3551"/>
    </row>
    <row r="3552" spans="22:37" x14ac:dyDescent="0.35">
      <c r="V3552" s="35" t="s">
        <v>3359</v>
      </c>
      <c r="W3552" s="35">
        <v>386</v>
      </c>
      <c r="AJ3552"/>
      <c r="AK3552"/>
    </row>
    <row r="3553" spans="22:37" x14ac:dyDescent="0.35">
      <c r="V3553" s="35" t="s">
        <v>714</v>
      </c>
      <c r="W3553" s="35">
        <v>419</v>
      </c>
      <c r="AJ3553"/>
      <c r="AK3553"/>
    </row>
    <row r="3554" spans="22:37" x14ac:dyDescent="0.35">
      <c r="V3554" s="35" t="s">
        <v>2809</v>
      </c>
      <c r="W3554" s="35">
        <v>33</v>
      </c>
      <c r="AJ3554"/>
      <c r="AK3554"/>
    </row>
    <row r="3555" spans="22:37" x14ac:dyDescent="0.35">
      <c r="V3555" s="35" t="s">
        <v>3793</v>
      </c>
      <c r="W3555" s="35">
        <v>245</v>
      </c>
      <c r="AJ3555"/>
      <c r="AK3555"/>
    </row>
    <row r="3556" spans="22:37" x14ac:dyDescent="0.35">
      <c r="V3556" s="35" t="s">
        <v>292</v>
      </c>
      <c r="W3556" s="35">
        <v>9</v>
      </c>
      <c r="AJ3556"/>
      <c r="AK3556"/>
    </row>
    <row r="3557" spans="22:37" x14ac:dyDescent="0.35">
      <c r="V3557" s="35" t="s">
        <v>3646</v>
      </c>
      <c r="W3557" s="35">
        <v>283</v>
      </c>
      <c r="AJ3557"/>
      <c r="AK3557"/>
    </row>
    <row r="3558" spans="22:37" x14ac:dyDescent="0.35">
      <c r="V3558" s="35" t="s">
        <v>2996</v>
      </c>
      <c r="W3558" s="35">
        <v>100</v>
      </c>
      <c r="AJ3558"/>
      <c r="AK3558"/>
    </row>
    <row r="3559" spans="22:37" x14ac:dyDescent="0.35">
      <c r="V3559" s="35" t="s">
        <v>2136</v>
      </c>
      <c r="W3559" s="35">
        <v>259</v>
      </c>
      <c r="AJ3559"/>
      <c r="AK3559"/>
    </row>
    <row r="3560" spans="22:37" x14ac:dyDescent="0.35">
      <c r="V3560" s="35" t="s">
        <v>2945</v>
      </c>
      <c r="W3560" s="35">
        <v>200</v>
      </c>
      <c r="AJ3560"/>
      <c r="AK3560"/>
    </row>
    <row r="3561" spans="22:37" x14ac:dyDescent="0.35">
      <c r="V3561" s="35" t="s">
        <v>3747</v>
      </c>
      <c r="W3561" s="35">
        <v>11</v>
      </c>
      <c r="AJ3561"/>
      <c r="AK3561"/>
    </row>
    <row r="3562" spans="22:37" x14ac:dyDescent="0.35">
      <c r="V3562" s="35" t="s">
        <v>121</v>
      </c>
      <c r="W3562" s="35">
        <v>352</v>
      </c>
      <c r="AJ3562"/>
      <c r="AK3562"/>
    </row>
    <row r="3563" spans="22:37" x14ac:dyDescent="0.35">
      <c r="V3563" s="35" t="s">
        <v>1164</v>
      </c>
      <c r="W3563" s="35">
        <v>189</v>
      </c>
      <c r="AJ3563"/>
      <c r="AK3563"/>
    </row>
    <row r="3564" spans="22:37" x14ac:dyDescent="0.35">
      <c r="V3564" s="35" t="s">
        <v>991</v>
      </c>
      <c r="W3564" s="35">
        <v>193</v>
      </c>
      <c r="AJ3564"/>
      <c r="AK3564"/>
    </row>
    <row r="3565" spans="22:37" x14ac:dyDescent="0.35">
      <c r="V3565" s="35" t="s">
        <v>2141</v>
      </c>
      <c r="W3565" s="35">
        <v>276</v>
      </c>
      <c r="AJ3565"/>
      <c r="AK3565"/>
    </row>
    <row r="3566" spans="22:37" x14ac:dyDescent="0.35">
      <c r="V3566" s="35" t="s">
        <v>1110</v>
      </c>
      <c r="W3566" s="35">
        <v>393</v>
      </c>
      <c r="AJ3566"/>
      <c r="AK3566"/>
    </row>
    <row r="3567" spans="22:37" x14ac:dyDescent="0.35">
      <c r="V3567" s="35" t="s">
        <v>1068</v>
      </c>
      <c r="W3567" s="35">
        <v>270</v>
      </c>
      <c r="AJ3567"/>
      <c r="AK3567"/>
    </row>
    <row r="3568" spans="22:37" x14ac:dyDescent="0.35">
      <c r="V3568" s="35" t="s">
        <v>674</v>
      </c>
      <c r="W3568" s="35">
        <v>167</v>
      </c>
      <c r="AJ3568"/>
      <c r="AK3568"/>
    </row>
    <row r="3569" spans="22:37" x14ac:dyDescent="0.35">
      <c r="V3569" s="35" t="s">
        <v>1253</v>
      </c>
      <c r="W3569" s="35">
        <v>229</v>
      </c>
      <c r="AJ3569"/>
      <c r="AK3569"/>
    </row>
    <row r="3570" spans="22:37" x14ac:dyDescent="0.35">
      <c r="V3570" s="35" t="s">
        <v>3427</v>
      </c>
      <c r="W3570" s="35">
        <v>255</v>
      </c>
      <c r="AJ3570"/>
      <c r="AK3570"/>
    </row>
    <row r="3571" spans="22:37" x14ac:dyDescent="0.35">
      <c r="V3571" s="35" t="s">
        <v>2632</v>
      </c>
      <c r="W3571" s="35">
        <v>117</v>
      </c>
      <c r="AJ3571"/>
      <c r="AK3571"/>
    </row>
    <row r="3572" spans="22:37" x14ac:dyDescent="0.35">
      <c r="V3572" s="35" t="s">
        <v>3149</v>
      </c>
      <c r="W3572" s="35">
        <v>148</v>
      </c>
      <c r="AJ3572"/>
      <c r="AK3572"/>
    </row>
    <row r="3573" spans="22:37" x14ac:dyDescent="0.35">
      <c r="V3573" s="35" t="s">
        <v>3200</v>
      </c>
      <c r="W3573" s="35">
        <v>308</v>
      </c>
      <c r="AJ3573"/>
      <c r="AK3573"/>
    </row>
    <row r="3574" spans="22:37" x14ac:dyDescent="0.35">
      <c r="V3574" s="35" t="s">
        <v>4223</v>
      </c>
      <c r="W3574" s="35">
        <v>65</v>
      </c>
      <c r="AJ3574"/>
      <c r="AK3574"/>
    </row>
    <row r="3575" spans="22:37" x14ac:dyDescent="0.35">
      <c r="V3575" s="35" t="s">
        <v>185</v>
      </c>
      <c r="W3575" s="35">
        <v>291</v>
      </c>
      <c r="AJ3575"/>
      <c r="AK3575"/>
    </row>
    <row r="3576" spans="22:37" x14ac:dyDescent="0.35">
      <c r="V3576" s="35" t="s">
        <v>1520</v>
      </c>
      <c r="W3576" s="35">
        <v>238</v>
      </c>
      <c r="AJ3576"/>
      <c r="AK3576"/>
    </row>
    <row r="3577" spans="22:37" x14ac:dyDescent="0.35">
      <c r="V3577" s="35" t="s">
        <v>4058</v>
      </c>
      <c r="W3577" s="35">
        <v>162</v>
      </c>
      <c r="AJ3577"/>
      <c r="AK3577"/>
    </row>
    <row r="3578" spans="22:37" x14ac:dyDescent="0.35">
      <c r="V3578" s="35" t="s">
        <v>1596</v>
      </c>
      <c r="W3578" s="35">
        <v>301</v>
      </c>
      <c r="AJ3578"/>
      <c r="AK3578"/>
    </row>
    <row r="3579" spans="22:37" x14ac:dyDescent="0.35">
      <c r="V3579" s="35" t="s">
        <v>799</v>
      </c>
      <c r="W3579" s="35">
        <v>466</v>
      </c>
      <c r="AJ3579"/>
      <c r="AK3579"/>
    </row>
    <row r="3580" spans="22:37" x14ac:dyDescent="0.35">
      <c r="V3580" s="35" t="s">
        <v>1979</v>
      </c>
      <c r="W3580" s="35">
        <v>285</v>
      </c>
      <c r="AJ3580"/>
      <c r="AK3580"/>
    </row>
    <row r="3581" spans="22:37" x14ac:dyDescent="0.35">
      <c r="V3581" s="35" t="s">
        <v>2383</v>
      </c>
      <c r="W3581" s="35">
        <v>269</v>
      </c>
      <c r="AJ3581"/>
      <c r="AK3581"/>
    </row>
    <row r="3582" spans="22:37" x14ac:dyDescent="0.35">
      <c r="V3582" s="35" t="s">
        <v>2238</v>
      </c>
      <c r="W3582" s="35">
        <v>301</v>
      </c>
      <c r="AJ3582"/>
      <c r="AK3582"/>
    </row>
    <row r="3583" spans="22:37" x14ac:dyDescent="0.35">
      <c r="V3583" s="35" t="s">
        <v>98</v>
      </c>
      <c r="W3583" s="35">
        <v>347</v>
      </c>
      <c r="AJ3583"/>
      <c r="AK3583"/>
    </row>
    <row r="3584" spans="22:37" x14ac:dyDescent="0.35">
      <c r="V3584" s="35" t="s">
        <v>1770</v>
      </c>
      <c r="W3584" s="35">
        <v>26</v>
      </c>
      <c r="AJ3584"/>
      <c r="AK3584"/>
    </row>
    <row r="3585" spans="22:37" x14ac:dyDescent="0.35">
      <c r="V3585" s="35" t="s">
        <v>2966</v>
      </c>
      <c r="W3585" s="35">
        <v>236</v>
      </c>
      <c r="AJ3585"/>
      <c r="AK3585"/>
    </row>
    <row r="3586" spans="22:37" x14ac:dyDescent="0.35">
      <c r="V3586" s="35" t="s">
        <v>994</v>
      </c>
      <c r="W3586" s="35">
        <v>459</v>
      </c>
      <c r="AJ3586"/>
      <c r="AK3586"/>
    </row>
    <row r="3587" spans="22:37" x14ac:dyDescent="0.35">
      <c r="V3587" s="35" t="s">
        <v>2563</v>
      </c>
      <c r="W3587" s="35">
        <v>463</v>
      </c>
      <c r="AJ3587"/>
      <c r="AK3587"/>
    </row>
    <row r="3588" spans="22:37" x14ac:dyDescent="0.35">
      <c r="V3588" s="35" t="s">
        <v>3106</v>
      </c>
      <c r="W3588" s="35">
        <v>491</v>
      </c>
      <c r="AJ3588"/>
      <c r="AK3588"/>
    </row>
    <row r="3589" spans="22:37" x14ac:dyDescent="0.35">
      <c r="V3589" s="35" t="s">
        <v>2234</v>
      </c>
      <c r="W3589" s="35">
        <v>379</v>
      </c>
      <c r="AJ3589"/>
      <c r="AK3589"/>
    </row>
    <row r="3590" spans="22:37" x14ac:dyDescent="0.35">
      <c r="V3590" s="35" t="s">
        <v>3044</v>
      </c>
      <c r="W3590" s="35">
        <v>112</v>
      </c>
      <c r="AJ3590"/>
      <c r="AK3590"/>
    </row>
    <row r="3591" spans="22:37" x14ac:dyDescent="0.35">
      <c r="V3591" s="35" t="s">
        <v>3559</v>
      </c>
      <c r="W3591" s="35">
        <v>338</v>
      </c>
      <c r="AJ3591"/>
      <c r="AK3591"/>
    </row>
    <row r="3592" spans="22:37" x14ac:dyDescent="0.35">
      <c r="V3592" s="35" t="s">
        <v>3142</v>
      </c>
      <c r="W3592" s="35">
        <v>108</v>
      </c>
      <c r="AJ3592"/>
      <c r="AK3592"/>
    </row>
    <row r="3593" spans="22:37" x14ac:dyDescent="0.35">
      <c r="V3593" s="35" t="s">
        <v>1461</v>
      </c>
      <c r="W3593" s="35">
        <v>325</v>
      </c>
      <c r="AJ3593"/>
      <c r="AK3593"/>
    </row>
    <row r="3594" spans="22:37" x14ac:dyDescent="0.35">
      <c r="V3594" s="35" t="s">
        <v>2538</v>
      </c>
      <c r="W3594" s="35">
        <v>169</v>
      </c>
      <c r="AJ3594"/>
      <c r="AK3594"/>
    </row>
    <row r="3595" spans="22:37" x14ac:dyDescent="0.35">
      <c r="V3595" s="35" t="s">
        <v>2957</v>
      </c>
      <c r="W3595" s="35">
        <v>364</v>
      </c>
      <c r="AJ3595"/>
      <c r="AK3595"/>
    </row>
    <row r="3596" spans="22:37" x14ac:dyDescent="0.35">
      <c r="V3596" s="35" t="s">
        <v>380</v>
      </c>
      <c r="W3596" s="35">
        <v>119</v>
      </c>
      <c r="AJ3596"/>
      <c r="AK3596"/>
    </row>
    <row r="3597" spans="22:37" x14ac:dyDescent="0.35">
      <c r="V3597" s="35" t="s">
        <v>308</v>
      </c>
      <c r="W3597" s="35">
        <v>110</v>
      </c>
      <c r="AJ3597"/>
      <c r="AK3597"/>
    </row>
    <row r="3598" spans="22:37" x14ac:dyDescent="0.35">
      <c r="V3598" s="35" t="s">
        <v>1314</v>
      </c>
      <c r="W3598" s="35">
        <v>269</v>
      </c>
      <c r="AJ3598"/>
      <c r="AK3598"/>
    </row>
    <row r="3599" spans="22:37" x14ac:dyDescent="0.35">
      <c r="V3599" s="35" t="s">
        <v>2836</v>
      </c>
      <c r="W3599" s="35">
        <v>16</v>
      </c>
      <c r="AJ3599"/>
      <c r="AK3599"/>
    </row>
    <row r="3600" spans="22:37" x14ac:dyDescent="0.35">
      <c r="V3600" s="35" t="s">
        <v>1213</v>
      </c>
      <c r="W3600" s="35">
        <v>237</v>
      </c>
      <c r="AJ3600"/>
      <c r="AK3600"/>
    </row>
    <row r="3601" spans="22:37" x14ac:dyDescent="0.35">
      <c r="V3601" s="35" t="s">
        <v>2942</v>
      </c>
      <c r="W3601" s="35">
        <v>456</v>
      </c>
      <c r="AJ3601"/>
      <c r="AK3601"/>
    </row>
    <row r="3602" spans="22:37" x14ac:dyDescent="0.35">
      <c r="V3602" s="35" t="s">
        <v>790</v>
      </c>
      <c r="W3602" s="35">
        <v>245</v>
      </c>
      <c r="AJ3602"/>
      <c r="AK3602"/>
    </row>
    <row r="3603" spans="22:37" x14ac:dyDescent="0.35">
      <c r="V3603" s="35" t="s">
        <v>1677</v>
      </c>
      <c r="W3603" s="35">
        <v>99</v>
      </c>
      <c r="AJ3603"/>
      <c r="AK3603"/>
    </row>
    <row r="3604" spans="22:37" x14ac:dyDescent="0.35">
      <c r="V3604" s="35" t="s">
        <v>999</v>
      </c>
      <c r="W3604" s="35">
        <v>389</v>
      </c>
      <c r="AJ3604"/>
      <c r="AK3604"/>
    </row>
    <row r="3605" spans="22:37" x14ac:dyDescent="0.35">
      <c r="V3605" s="35" t="s">
        <v>1737</v>
      </c>
      <c r="W3605" s="35">
        <v>387</v>
      </c>
      <c r="AJ3605"/>
      <c r="AK3605"/>
    </row>
    <row r="3606" spans="22:37" x14ac:dyDescent="0.35">
      <c r="V3606" s="35" t="s">
        <v>2295</v>
      </c>
      <c r="W3606" s="35">
        <v>336</v>
      </c>
      <c r="AJ3606"/>
      <c r="AK3606"/>
    </row>
    <row r="3607" spans="22:37" x14ac:dyDescent="0.35">
      <c r="V3607" s="35" t="s">
        <v>4150</v>
      </c>
      <c r="W3607" s="35">
        <v>53</v>
      </c>
      <c r="AJ3607"/>
      <c r="AK3607"/>
    </row>
    <row r="3608" spans="22:37" x14ac:dyDescent="0.35">
      <c r="V3608" s="35" t="s">
        <v>2880</v>
      </c>
      <c r="W3608" s="35">
        <v>441</v>
      </c>
      <c r="AJ3608"/>
      <c r="AK3608"/>
    </row>
    <row r="3609" spans="22:37" x14ac:dyDescent="0.35">
      <c r="V3609" s="35" t="s">
        <v>1899</v>
      </c>
      <c r="W3609" s="35">
        <v>304</v>
      </c>
      <c r="AJ3609"/>
      <c r="AK3609"/>
    </row>
    <row r="3610" spans="22:37" x14ac:dyDescent="0.35">
      <c r="V3610" s="35" t="s">
        <v>610</v>
      </c>
      <c r="W3610" s="35">
        <v>98</v>
      </c>
      <c r="AJ3610"/>
      <c r="AK3610"/>
    </row>
    <row r="3611" spans="22:37" x14ac:dyDescent="0.35">
      <c r="V3611" s="35" t="s">
        <v>2034</v>
      </c>
      <c r="W3611" s="35">
        <v>324</v>
      </c>
      <c r="AJ3611"/>
      <c r="AK3611"/>
    </row>
    <row r="3612" spans="22:37" x14ac:dyDescent="0.35">
      <c r="V3612" s="35" t="s">
        <v>1961</v>
      </c>
      <c r="W3612" s="35">
        <v>448</v>
      </c>
      <c r="AJ3612"/>
      <c r="AK3612"/>
    </row>
    <row r="3613" spans="22:37" x14ac:dyDescent="0.35">
      <c r="V3613" s="35" t="s">
        <v>1417</v>
      </c>
      <c r="W3613" s="35">
        <v>387</v>
      </c>
      <c r="AJ3613"/>
      <c r="AK3613"/>
    </row>
    <row r="3614" spans="22:37" x14ac:dyDescent="0.35">
      <c r="V3614" s="35" t="s">
        <v>566</v>
      </c>
      <c r="W3614" s="35">
        <v>366</v>
      </c>
      <c r="AJ3614"/>
      <c r="AK3614"/>
    </row>
    <row r="3615" spans="22:37" x14ac:dyDescent="0.35">
      <c r="V3615" s="35" t="s">
        <v>1574</v>
      </c>
      <c r="W3615" s="35">
        <v>457</v>
      </c>
      <c r="AJ3615"/>
      <c r="AK3615"/>
    </row>
    <row r="3616" spans="22:37" x14ac:dyDescent="0.35">
      <c r="V3616" s="35" t="s">
        <v>1187</v>
      </c>
      <c r="W3616" s="35">
        <v>220</v>
      </c>
      <c r="AJ3616"/>
      <c r="AK3616"/>
    </row>
    <row r="3617" spans="22:37" x14ac:dyDescent="0.35">
      <c r="V3617" s="35" t="s">
        <v>442</v>
      </c>
      <c r="W3617" s="35">
        <v>452</v>
      </c>
      <c r="AJ3617"/>
      <c r="AK3617"/>
    </row>
    <row r="3618" spans="22:37" x14ac:dyDescent="0.35">
      <c r="V3618" s="35" t="s">
        <v>1097</v>
      </c>
      <c r="W3618" s="35">
        <v>462</v>
      </c>
      <c r="AJ3618"/>
      <c r="AK3618"/>
    </row>
    <row r="3619" spans="22:37" x14ac:dyDescent="0.35">
      <c r="V3619" s="35" t="s">
        <v>1884</v>
      </c>
      <c r="W3619" s="35">
        <v>426</v>
      </c>
      <c r="AJ3619"/>
      <c r="AK3619"/>
    </row>
    <row r="3620" spans="22:37" x14ac:dyDescent="0.35">
      <c r="V3620" s="35" t="s">
        <v>1065</v>
      </c>
      <c r="W3620" s="35">
        <v>98</v>
      </c>
      <c r="AJ3620"/>
      <c r="AK3620"/>
    </row>
    <row r="3621" spans="22:37" x14ac:dyDescent="0.35">
      <c r="V3621" s="35" t="s">
        <v>2728</v>
      </c>
      <c r="W3621" s="35">
        <v>394</v>
      </c>
      <c r="AJ3621"/>
      <c r="AK3621"/>
    </row>
    <row r="3622" spans="22:37" x14ac:dyDescent="0.35">
      <c r="V3622" s="35" t="s">
        <v>2688</v>
      </c>
      <c r="W3622" s="35">
        <v>157</v>
      </c>
      <c r="AJ3622"/>
      <c r="AK3622"/>
    </row>
    <row r="3623" spans="22:37" x14ac:dyDescent="0.35">
      <c r="V3623" s="35" t="s">
        <v>3720</v>
      </c>
      <c r="W3623" s="35">
        <v>477</v>
      </c>
      <c r="AJ3623"/>
      <c r="AK3623"/>
    </row>
    <row r="3624" spans="22:37" x14ac:dyDescent="0.35">
      <c r="V3624" s="35" t="s">
        <v>2737</v>
      </c>
      <c r="W3624" s="35">
        <v>236</v>
      </c>
      <c r="AJ3624"/>
      <c r="AK3624"/>
    </row>
    <row r="3625" spans="22:37" x14ac:dyDescent="0.35">
      <c r="V3625" s="35" t="s">
        <v>1015</v>
      </c>
      <c r="W3625" s="35">
        <v>209</v>
      </c>
      <c r="AJ3625"/>
      <c r="AK3625"/>
    </row>
    <row r="3626" spans="22:37" x14ac:dyDescent="0.35">
      <c r="V3626" s="35" t="s">
        <v>1106</v>
      </c>
      <c r="W3626" s="35">
        <v>60</v>
      </c>
      <c r="AJ3626"/>
      <c r="AK3626"/>
    </row>
    <row r="3627" spans="22:37" x14ac:dyDescent="0.35">
      <c r="V3627" s="35" t="s">
        <v>699</v>
      </c>
      <c r="W3627" s="35">
        <v>311</v>
      </c>
      <c r="AJ3627"/>
      <c r="AK3627"/>
    </row>
    <row r="3628" spans="22:37" x14ac:dyDescent="0.35">
      <c r="V3628" s="35" t="s">
        <v>1653</v>
      </c>
      <c r="W3628" s="35">
        <v>120</v>
      </c>
      <c r="AJ3628"/>
      <c r="AK3628"/>
    </row>
    <row r="3629" spans="22:37" x14ac:dyDescent="0.35">
      <c r="V3629" s="35" t="s">
        <v>1359</v>
      </c>
      <c r="W3629" s="35">
        <v>499</v>
      </c>
      <c r="AJ3629"/>
      <c r="AK3629"/>
    </row>
    <row r="3630" spans="22:37" x14ac:dyDescent="0.35">
      <c r="V3630" s="35" t="s">
        <v>1784</v>
      </c>
      <c r="W3630" s="35">
        <v>435</v>
      </c>
      <c r="AJ3630"/>
      <c r="AK3630"/>
    </row>
    <row r="3631" spans="22:37" x14ac:dyDescent="0.35">
      <c r="V3631" s="35" t="s">
        <v>3078</v>
      </c>
      <c r="W3631" s="35">
        <v>237</v>
      </c>
      <c r="AJ3631"/>
      <c r="AK3631"/>
    </row>
    <row r="3632" spans="22:37" x14ac:dyDescent="0.35">
      <c r="V3632" s="35" t="s">
        <v>2098</v>
      </c>
      <c r="W3632" s="35">
        <v>223</v>
      </c>
      <c r="AJ3632"/>
      <c r="AK3632"/>
    </row>
    <row r="3633" spans="22:37" x14ac:dyDescent="0.35">
      <c r="V3633" s="35" t="s">
        <v>1301</v>
      </c>
      <c r="W3633" s="35">
        <v>249</v>
      </c>
      <c r="AJ3633"/>
      <c r="AK3633"/>
    </row>
    <row r="3634" spans="22:37" x14ac:dyDescent="0.35">
      <c r="V3634" s="35" t="s">
        <v>644</v>
      </c>
      <c r="W3634" s="35">
        <v>220</v>
      </c>
      <c r="AJ3634"/>
      <c r="AK3634"/>
    </row>
    <row r="3635" spans="22:37" x14ac:dyDescent="0.35">
      <c r="V3635" s="35" t="s">
        <v>1862</v>
      </c>
      <c r="W3635" s="35">
        <v>423</v>
      </c>
      <c r="AJ3635"/>
      <c r="AK3635"/>
    </row>
    <row r="3636" spans="22:37" x14ac:dyDescent="0.35">
      <c r="V3636" s="35" t="s">
        <v>1566</v>
      </c>
      <c r="W3636" s="35">
        <v>465</v>
      </c>
      <c r="AJ3636"/>
      <c r="AK3636"/>
    </row>
    <row r="3637" spans="22:37" x14ac:dyDescent="0.35">
      <c r="V3637" s="35" t="s">
        <v>2482</v>
      </c>
      <c r="W3637" s="35">
        <v>17</v>
      </c>
      <c r="AJ3637"/>
      <c r="AK3637"/>
    </row>
    <row r="3638" spans="22:37" x14ac:dyDescent="0.35">
      <c r="V3638" s="35" t="s">
        <v>543</v>
      </c>
      <c r="W3638" s="35">
        <v>238</v>
      </c>
      <c r="AJ3638"/>
      <c r="AK3638"/>
    </row>
    <row r="3639" spans="22:37" x14ac:dyDescent="0.35">
      <c r="V3639" s="35" t="s">
        <v>1559</v>
      </c>
      <c r="W3639" s="35">
        <v>205</v>
      </c>
      <c r="AJ3639"/>
      <c r="AK3639"/>
    </row>
    <row r="3640" spans="22:37" x14ac:dyDescent="0.35">
      <c r="V3640" s="35" t="s">
        <v>3544</v>
      </c>
      <c r="W3640" s="35">
        <v>413</v>
      </c>
      <c r="AJ3640"/>
      <c r="AK3640"/>
    </row>
    <row r="3641" spans="22:37" x14ac:dyDescent="0.35">
      <c r="V3641" s="35" t="s">
        <v>1647</v>
      </c>
      <c r="W3641" s="35">
        <v>404</v>
      </c>
      <c r="AJ3641"/>
      <c r="AK3641"/>
    </row>
    <row r="3642" spans="22:37" x14ac:dyDescent="0.35">
      <c r="V3642" s="35" t="s">
        <v>1788</v>
      </c>
      <c r="W3642" s="35">
        <v>126</v>
      </c>
      <c r="AJ3642"/>
      <c r="AK3642"/>
    </row>
    <row r="3643" spans="22:37" x14ac:dyDescent="0.35">
      <c r="V3643" s="35" t="s">
        <v>67</v>
      </c>
      <c r="W3643" s="35">
        <v>417</v>
      </c>
      <c r="AJ3643"/>
      <c r="AK3643"/>
    </row>
    <row r="3644" spans="22:37" x14ac:dyDescent="0.35">
      <c r="V3644" s="35" t="s">
        <v>2786</v>
      </c>
      <c r="W3644" s="35">
        <v>383</v>
      </c>
      <c r="AJ3644"/>
      <c r="AK3644"/>
    </row>
    <row r="3645" spans="22:37" x14ac:dyDescent="0.35">
      <c r="V3645" s="35" t="s">
        <v>881</v>
      </c>
      <c r="W3645" s="35">
        <v>70</v>
      </c>
      <c r="AJ3645"/>
      <c r="AK3645"/>
    </row>
    <row r="3646" spans="22:37" x14ac:dyDescent="0.35">
      <c r="V3646" s="35" t="s">
        <v>1725</v>
      </c>
      <c r="W3646" s="35">
        <v>348</v>
      </c>
      <c r="AJ3646"/>
      <c r="AK3646"/>
    </row>
    <row r="3647" spans="22:37" x14ac:dyDescent="0.35">
      <c r="V3647" s="35" t="s">
        <v>910</v>
      </c>
      <c r="W3647" s="35">
        <v>273</v>
      </c>
      <c r="AJ3647"/>
      <c r="AK3647"/>
    </row>
    <row r="3648" spans="22:37" x14ac:dyDescent="0.35">
      <c r="V3648" s="35" t="s">
        <v>1710</v>
      </c>
      <c r="W3648" s="35">
        <v>303</v>
      </c>
      <c r="AJ3648"/>
      <c r="AK3648"/>
    </row>
    <row r="3649" spans="22:37" x14ac:dyDescent="0.35">
      <c r="V3649" s="35" t="s">
        <v>77</v>
      </c>
      <c r="W3649" s="35">
        <v>76</v>
      </c>
      <c r="AJ3649"/>
      <c r="AK3649"/>
    </row>
    <row r="3650" spans="22:37" x14ac:dyDescent="0.35">
      <c r="V3650" s="35" t="s">
        <v>3751</v>
      </c>
      <c r="W3650" s="35">
        <v>1</v>
      </c>
      <c r="AJ3650"/>
      <c r="AK3650"/>
    </row>
    <row r="3651" spans="22:37" x14ac:dyDescent="0.35">
      <c r="V3651" s="35" t="s">
        <v>3344</v>
      </c>
      <c r="W3651" s="35">
        <v>346</v>
      </c>
      <c r="AJ3651"/>
      <c r="AK3651"/>
    </row>
    <row r="3652" spans="22:37" x14ac:dyDescent="0.35">
      <c r="V3652" s="35" t="s">
        <v>2627</v>
      </c>
      <c r="W3652" s="35">
        <v>51</v>
      </c>
      <c r="AJ3652"/>
      <c r="AK3652"/>
    </row>
    <row r="3653" spans="22:37" x14ac:dyDescent="0.35">
      <c r="V3653" s="35" t="s">
        <v>3398</v>
      </c>
      <c r="W3653" s="35">
        <v>326</v>
      </c>
      <c r="AJ3653"/>
      <c r="AK3653"/>
    </row>
    <row r="3654" spans="22:37" x14ac:dyDescent="0.35">
      <c r="V3654" s="35" t="s">
        <v>1655</v>
      </c>
      <c r="W3654" s="35">
        <v>137</v>
      </c>
      <c r="AJ3654"/>
      <c r="AK3654"/>
    </row>
    <row r="3655" spans="22:37" x14ac:dyDescent="0.35">
      <c r="V3655" s="35" t="s">
        <v>1401</v>
      </c>
      <c r="W3655" s="35">
        <v>228</v>
      </c>
      <c r="AJ3655"/>
      <c r="AK3655"/>
    </row>
    <row r="3656" spans="22:37" x14ac:dyDescent="0.35">
      <c r="V3656" s="35" t="s">
        <v>232</v>
      </c>
      <c r="W3656" s="35">
        <v>278</v>
      </c>
      <c r="AJ3656"/>
      <c r="AK3656"/>
    </row>
    <row r="3657" spans="22:37" x14ac:dyDescent="0.35">
      <c r="V3657" s="35" t="s">
        <v>1756</v>
      </c>
      <c r="W3657" s="35">
        <v>486</v>
      </c>
      <c r="AJ3657"/>
      <c r="AK3657"/>
    </row>
    <row r="3658" spans="22:37" x14ac:dyDescent="0.35">
      <c r="V3658" s="35" t="s">
        <v>1385</v>
      </c>
      <c r="W3658" s="35">
        <v>395</v>
      </c>
      <c r="AJ3658"/>
      <c r="AK3658"/>
    </row>
    <row r="3659" spans="22:37" x14ac:dyDescent="0.35">
      <c r="V3659" s="35" t="s">
        <v>3173</v>
      </c>
      <c r="W3659" s="35">
        <v>299</v>
      </c>
      <c r="AJ3659"/>
      <c r="AK3659"/>
    </row>
    <row r="3660" spans="22:37" x14ac:dyDescent="0.35">
      <c r="V3660" s="35" t="s">
        <v>147</v>
      </c>
      <c r="W3660" s="35">
        <v>446</v>
      </c>
      <c r="AJ3660"/>
      <c r="AK3660"/>
    </row>
    <row r="3661" spans="22:37" x14ac:dyDescent="0.35">
      <c r="V3661" s="35" t="s">
        <v>764</v>
      </c>
      <c r="W3661" s="35">
        <v>409</v>
      </c>
      <c r="AJ3661"/>
      <c r="AK3661"/>
    </row>
    <row r="3662" spans="22:37" x14ac:dyDescent="0.35">
      <c r="V3662" s="45" t="s">
        <v>1047</v>
      </c>
      <c r="W3662" s="35">
        <v>802</v>
      </c>
      <c r="AJ3662"/>
      <c r="AK3662"/>
    </row>
    <row r="3663" spans="22:37" x14ac:dyDescent="0.35">
      <c r="V3663" s="35" t="s">
        <v>4200</v>
      </c>
      <c r="W3663" s="35">
        <v>32</v>
      </c>
      <c r="AJ3663"/>
      <c r="AK3663"/>
    </row>
    <row r="3664" spans="22:37" x14ac:dyDescent="0.35">
      <c r="V3664" s="35" t="s">
        <v>847</v>
      </c>
      <c r="W3664" s="35">
        <v>463</v>
      </c>
      <c r="AJ3664"/>
      <c r="AK3664"/>
    </row>
    <row r="3665" spans="22:37" x14ac:dyDescent="0.35">
      <c r="V3665" s="35" t="s">
        <v>3004</v>
      </c>
      <c r="W3665" s="35">
        <v>478</v>
      </c>
      <c r="AJ3665"/>
      <c r="AK3665"/>
    </row>
    <row r="3666" spans="22:37" x14ac:dyDescent="0.35">
      <c r="V3666" s="35" t="s">
        <v>2049</v>
      </c>
      <c r="W3666" s="35">
        <v>377</v>
      </c>
      <c r="AJ3666"/>
      <c r="AK3666"/>
    </row>
    <row r="3667" spans="22:37" x14ac:dyDescent="0.35">
      <c r="V3667" s="35" t="s">
        <v>2536</v>
      </c>
      <c r="W3667" s="35">
        <v>153</v>
      </c>
      <c r="AJ3667"/>
      <c r="AK3667"/>
    </row>
    <row r="3668" spans="22:37" x14ac:dyDescent="0.35">
      <c r="V3668" s="35" t="s">
        <v>641</v>
      </c>
      <c r="W3668" s="35">
        <v>206</v>
      </c>
      <c r="AJ3668"/>
      <c r="AK3668"/>
    </row>
    <row r="3669" spans="22:37" x14ac:dyDescent="0.35">
      <c r="V3669" s="35" t="s">
        <v>3754</v>
      </c>
      <c r="W3669" s="35">
        <v>306</v>
      </c>
      <c r="AJ3669"/>
      <c r="AK3669"/>
    </row>
    <row r="3670" spans="22:37" x14ac:dyDescent="0.35">
      <c r="V3670" s="35" t="s">
        <v>1745</v>
      </c>
      <c r="W3670" s="35">
        <v>245</v>
      </c>
      <c r="AJ3670"/>
      <c r="AK3670"/>
    </row>
    <row r="3671" spans="22:37" x14ac:dyDescent="0.35">
      <c r="V3671" s="35" t="s">
        <v>255</v>
      </c>
      <c r="W3671" s="35">
        <v>475</v>
      </c>
      <c r="AJ3671"/>
      <c r="AK3671"/>
    </row>
    <row r="3672" spans="22:37" x14ac:dyDescent="0.35">
      <c r="V3672" s="35" t="s">
        <v>463</v>
      </c>
      <c r="W3672" s="35">
        <v>481</v>
      </c>
      <c r="AJ3672"/>
      <c r="AK3672"/>
    </row>
    <row r="3673" spans="22:37" x14ac:dyDescent="0.35">
      <c r="V3673" s="35" t="s">
        <v>2122</v>
      </c>
      <c r="W3673" s="35">
        <v>163</v>
      </c>
      <c r="AJ3673"/>
      <c r="AK3673"/>
    </row>
    <row r="3674" spans="22:37" x14ac:dyDescent="0.35">
      <c r="V3674" s="35" t="s">
        <v>222</v>
      </c>
      <c r="W3674" s="35">
        <v>153</v>
      </c>
      <c r="AJ3674"/>
      <c r="AK3674"/>
    </row>
    <row r="3675" spans="22:37" x14ac:dyDescent="0.35">
      <c r="V3675" s="35" t="s">
        <v>90</v>
      </c>
      <c r="W3675" s="35">
        <v>405</v>
      </c>
      <c r="AJ3675"/>
      <c r="AK3675"/>
    </row>
    <row r="3676" spans="22:37" x14ac:dyDescent="0.35">
      <c r="V3676" s="35" t="s">
        <v>951</v>
      </c>
      <c r="W3676" s="35">
        <v>374</v>
      </c>
      <c r="AJ3676"/>
      <c r="AK3676"/>
    </row>
    <row r="3677" spans="22:37" x14ac:dyDescent="0.35">
      <c r="V3677" s="35" t="s">
        <v>1987</v>
      </c>
      <c r="W3677" s="35">
        <v>259</v>
      </c>
      <c r="AJ3677"/>
      <c r="AK3677"/>
    </row>
    <row r="3678" spans="22:37" x14ac:dyDescent="0.35">
      <c r="V3678" s="35" t="s">
        <v>744</v>
      </c>
      <c r="W3678" s="35">
        <v>4</v>
      </c>
      <c r="AJ3678"/>
      <c r="AK3678"/>
    </row>
    <row r="3679" spans="22:37" x14ac:dyDescent="0.35">
      <c r="V3679" s="35" t="s">
        <v>2114</v>
      </c>
      <c r="W3679" s="35">
        <v>325</v>
      </c>
      <c r="AJ3679"/>
      <c r="AK3679"/>
    </row>
    <row r="3680" spans="22:37" x14ac:dyDescent="0.35">
      <c r="V3680" s="35" t="s">
        <v>86</v>
      </c>
      <c r="W3680" s="35">
        <v>357</v>
      </c>
      <c r="AJ3680"/>
      <c r="AK3680"/>
    </row>
    <row r="3681" spans="22:37" x14ac:dyDescent="0.35">
      <c r="V3681" s="35" t="s">
        <v>3104</v>
      </c>
      <c r="W3681" s="35">
        <v>87</v>
      </c>
      <c r="AJ3681"/>
      <c r="AK3681"/>
    </row>
    <row r="3682" spans="22:37" x14ac:dyDescent="0.35">
      <c r="V3682" s="35" t="s">
        <v>1992</v>
      </c>
      <c r="W3682" s="35">
        <v>380</v>
      </c>
      <c r="AJ3682"/>
      <c r="AK3682"/>
    </row>
    <row r="3683" spans="22:37" x14ac:dyDescent="0.35">
      <c r="V3683" s="35" t="s">
        <v>1990</v>
      </c>
      <c r="W3683" s="35">
        <v>232</v>
      </c>
      <c r="AJ3683"/>
      <c r="AK3683"/>
    </row>
    <row r="3684" spans="22:37" x14ac:dyDescent="0.35">
      <c r="V3684" s="35" t="s">
        <v>865</v>
      </c>
      <c r="W3684" s="35">
        <v>147</v>
      </c>
      <c r="AJ3684"/>
      <c r="AK3684"/>
    </row>
    <row r="3685" spans="22:37" x14ac:dyDescent="0.35">
      <c r="V3685" s="35" t="s">
        <v>1105</v>
      </c>
      <c r="W3685" s="35">
        <v>3</v>
      </c>
      <c r="AJ3685"/>
      <c r="AK3685"/>
    </row>
    <row r="3686" spans="22:37" x14ac:dyDescent="0.35">
      <c r="V3686" s="35" t="s">
        <v>3973</v>
      </c>
      <c r="W3686" s="35">
        <v>397</v>
      </c>
      <c r="AJ3686"/>
      <c r="AK3686"/>
    </row>
    <row r="3687" spans="22:37" x14ac:dyDescent="0.35">
      <c r="V3687" s="35" t="s">
        <v>2481</v>
      </c>
      <c r="W3687" s="35">
        <v>409</v>
      </c>
      <c r="AJ3687"/>
      <c r="AK3687"/>
    </row>
    <row r="3688" spans="22:37" x14ac:dyDescent="0.35">
      <c r="V3688" s="35" t="s">
        <v>2742</v>
      </c>
      <c r="W3688" s="35">
        <v>13</v>
      </c>
      <c r="AJ3688"/>
      <c r="AK3688"/>
    </row>
    <row r="3689" spans="22:37" x14ac:dyDescent="0.35">
      <c r="V3689" s="35" t="s">
        <v>393</v>
      </c>
      <c r="W3689" s="35">
        <v>85</v>
      </c>
      <c r="AJ3689"/>
      <c r="AK3689"/>
    </row>
    <row r="3690" spans="22:37" x14ac:dyDescent="0.35">
      <c r="V3690" s="35" t="s">
        <v>3653</v>
      </c>
      <c r="W3690" s="35">
        <v>371</v>
      </c>
      <c r="AJ3690"/>
      <c r="AK3690"/>
    </row>
    <row r="3691" spans="22:37" x14ac:dyDescent="0.35">
      <c r="V3691" s="35" t="s">
        <v>2861</v>
      </c>
      <c r="W3691" s="35">
        <v>444</v>
      </c>
      <c r="AJ3691"/>
      <c r="AK3691"/>
    </row>
    <row r="3692" spans="22:37" x14ac:dyDescent="0.35">
      <c r="V3692" s="35" t="s">
        <v>373</v>
      </c>
      <c r="W3692" s="35">
        <v>202</v>
      </c>
      <c r="AJ3692"/>
      <c r="AK3692"/>
    </row>
    <row r="3693" spans="22:37" x14ac:dyDescent="0.35">
      <c r="V3693" s="35" t="s">
        <v>3334</v>
      </c>
      <c r="W3693" s="35">
        <v>168</v>
      </c>
      <c r="AJ3693"/>
      <c r="AK3693"/>
    </row>
    <row r="3694" spans="22:37" x14ac:dyDescent="0.35">
      <c r="V3694" s="35" t="s">
        <v>2593</v>
      </c>
      <c r="W3694" s="35">
        <v>268</v>
      </c>
      <c r="AJ3694"/>
      <c r="AK3694"/>
    </row>
    <row r="3695" spans="22:37" x14ac:dyDescent="0.35">
      <c r="V3695" s="35" t="s">
        <v>488</v>
      </c>
      <c r="W3695" s="35">
        <v>237</v>
      </c>
      <c r="AJ3695"/>
      <c r="AK3695"/>
    </row>
    <row r="3696" spans="22:37" x14ac:dyDescent="0.35">
      <c r="V3696" s="35" t="s">
        <v>1030</v>
      </c>
      <c r="W3696" s="35">
        <v>450</v>
      </c>
      <c r="AJ3696"/>
      <c r="AK3696"/>
    </row>
    <row r="3697" spans="22:37" x14ac:dyDescent="0.35">
      <c r="V3697" s="35" t="s">
        <v>3411</v>
      </c>
      <c r="W3697" s="35">
        <v>464</v>
      </c>
      <c r="AJ3697"/>
      <c r="AK3697"/>
    </row>
    <row r="3698" spans="22:37" x14ac:dyDescent="0.35">
      <c r="V3698" s="35" t="s">
        <v>3002</v>
      </c>
      <c r="W3698" s="35">
        <v>197</v>
      </c>
      <c r="AJ3698"/>
      <c r="AK3698"/>
    </row>
    <row r="3699" spans="22:37" x14ac:dyDescent="0.35">
      <c r="V3699" s="35" t="s">
        <v>1163</v>
      </c>
      <c r="W3699" s="35">
        <v>32</v>
      </c>
      <c r="AJ3699"/>
      <c r="AK3699"/>
    </row>
    <row r="3700" spans="22:37" x14ac:dyDescent="0.35">
      <c r="V3700" s="35" t="s">
        <v>1122</v>
      </c>
      <c r="W3700" s="35">
        <v>44</v>
      </c>
      <c r="AJ3700"/>
      <c r="AK3700"/>
    </row>
    <row r="3701" spans="22:37" x14ac:dyDescent="0.35">
      <c r="V3701" s="35" t="s">
        <v>3697</v>
      </c>
      <c r="W3701" s="35">
        <v>44</v>
      </c>
      <c r="AJ3701"/>
      <c r="AK3701"/>
    </row>
    <row r="3702" spans="22:37" x14ac:dyDescent="0.35">
      <c r="V3702" s="35" t="s">
        <v>1092</v>
      </c>
      <c r="W3702" s="35">
        <v>315</v>
      </c>
      <c r="AJ3702"/>
      <c r="AK3702"/>
    </row>
    <row r="3703" spans="22:37" x14ac:dyDescent="0.35">
      <c r="V3703" s="35" t="s">
        <v>1486</v>
      </c>
      <c r="W3703" s="35">
        <v>472</v>
      </c>
      <c r="AJ3703"/>
      <c r="AK3703"/>
    </row>
    <row r="3704" spans="22:37" x14ac:dyDescent="0.35">
      <c r="V3704" s="35" t="s">
        <v>2137</v>
      </c>
      <c r="W3704" s="35">
        <v>460</v>
      </c>
      <c r="AJ3704"/>
      <c r="AK3704"/>
    </row>
    <row r="3705" spans="22:37" x14ac:dyDescent="0.35">
      <c r="V3705" s="35" t="s">
        <v>814</v>
      </c>
      <c r="W3705" s="35">
        <v>285</v>
      </c>
      <c r="AJ3705"/>
      <c r="AK3705"/>
    </row>
    <row r="3706" spans="22:37" x14ac:dyDescent="0.35">
      <c r="V3706" s="35" t="s">
        <v>3905</v>
      </c>
      <c r="W3706" s="35">
        <v>423</v>
      </c>
      <c r="AJ3706"/>
      <c r="AK3706"/>
    </row>
    <row r="3707" spans="22:37" x14ac:dyDescent="0.35">
      <c r="V3707" s="35" t="s">
        <v>1967</v>
      </c>
      <c r="W3707" s="35">
        <v>63</v>
      </c>
      <c r="AJ3707"/>
      <c r="AK3707"/>
    </row>
    <row r="3708" spans="22:37" x14ac:dyDescent="0.35">
      <c r="V3708" s="35" t="s">
        <v>3133</v>
      </c>
      <c r="W3708" s="35">
        <v>403</v>
      </c>
      <c r="AJ3708"/>
      <c r="AK3708"/>
    </row>
    <row r="3709" spans="22:37" x14ac:dyDescent="0.35">
      <c r="V3709" s="35" t="s">
        <v>2699</v>
      </c>
      <c r="W3709" s="35">
        <v>134</v>
      </c>
      <c r="AJ3709"/>
      <c r="AK3709"/>
    </row>
    <row r="3710" spans="22:37" x14ac:dyDescent="0.35">
      <c r="V3710" s="35" t="s">
        <v>2080</v>
      </c>
      <c r="W3710" s="35">
        <v>300</v>
      </c>
      <c r="AJ3710"/>
      <c r="AK3710"/>
    </row>
    <row r="3711" spans="22:37" x14ac:dyDescent="0.35">
      <c r="V3711" s="35" t="s">
        <v>3264</v>
      </c>
      <c r="W3711" s="35">
        <v>57</v>
      </c>
      <c r="AJ3711"/>
      <c r="AK3711"/>
    </row>
    <row r="3712" spans="22:37" x14ac:dyDescent="0.35">
      <c r="V3712" s="35" t="s">
        <v>2272</v>
      </c>
      <c r="W3712" s="35">
        <v>298</v>
      </c>
      <c r="AJ3712"/>
      <c r="AK3712"/>
    </row>
    <row r="3713" spans="22:37" x14ac:dyDescent="0.35">
      <c r="V3713" s="35" t="s">
        <v>826</v>
      </c>
      <c r="W3713" s="35">
        <v>390</v>
      </c>
      <c r="AJ3713"/>
      <c r="AK3713"/>
    </row>
    <row r="3714" spans="22:37" x14ac:dyDescent="0.35">
      <c r="V3714" s="35" t="s">
        <v>1529</v>
      </c>
      <c r="W3714" s="35">
        <v>442</v>
      </c>
      <c r="AJ3714"/>
      <c r="AK3714"/>
    </row>
    <row r="3715" spans="22:37" x14ac:dyDescent="0.35">
      <c r="V3715" s="35" t="s">
        <v>1815</v>
      </c>
      <c r="W3715" s="35">
        <v>409</v>
      </c>
      <c r="AJ3715"/>
      <c r="AK3715"/>
    </row>
    <row r="3716" spans="22:37" x14ac:dyDescent="0.35">
      <c r="V3716" s="35" t="s">
        <v>2616</v>
      </c>
      <c r="W3716" s="35">
        <v>224</v>
      </c>
      <c r="AJ3716"/>
      <c r="AK3716"/>
    </row>
    <row r="3717" spans="22:37" x14ac:dyDescent="0.35">
      <c r="V3717" s="35" t="s">
        <v>2604</v>
      </c>
      <c r="W3717" s="35">
        <v>13</v>
      </c>
      <c r="AJ3717"/>
      <c r="AK3717"/>
    </row>
    <row r="3718" spans="22:37" x14ac:dyDescent="0.35">
      <c r="V3718" s="35" t="s">
        <v>3406</v>
      </c>
      <c r="W3718" s="35">
        <v>490</v>
      </c>
      <c r="AJ3718"/>
      <c r="AK3718"/>
    </row>
    <row r="3719" spans="22:37" x14ac:dyDescent="0.35">
      <c r="V3719" s="35" t="s">
        <v>319</v>
      </c>
      <c r="W3719" s="35">
        <v>32</v>
      </c>
      <c r="AJ3719"/>
      <c r="AK3719"/>
    </row>
    <row r="3720" spans="22:37" x14ac:dyDescent="0.35">
      <c r="V3720" s="35" t="s">
        <v>4280</v>
      </c>
      <c r="W3720" s="35">
        <v>256</v>
      </c>
      <c r="AJ3720"/>
      <c r="AK3720"/>
    </row>
    <row r="3721" spans="22:37" x14ac:dyDescent="0.35">
      <c r="V3721" s="35" t="s">
        <v>688</v>
      </c>
      <c r="W3721" s="35">
        <v>46</v>
      </c>
      <c r="AJ3721"/>
      <c r="AK3721"/>
    </row>
    <row r="3722" spans="22:37" x14ac:dyDescent="0.35">
      <c r="V3722" s="35" t="s">
        <v>344</v>
      </c>
      <c r="W3722" s="35">
        <v>167</v>
      </c>
      <c r="AJ3722"/>
      <c r="AK3722"/>
    </row>
    <row r="3723" spans="22:37" x14ac:dyDescent="0.35">
      <c r="V3723" s="35" t="s">
        <v>130</v>
      </c>
      <c r="W3723" s="35">
        <v>48</v>
      </c>
      <c r="AJ3723"/>
      <c r="AK3723"/>
    </row>
    <row r="3724" spans="22:37" x14ac:dyDescent="0.35">
      <c r="V3724" s="45" t="s">
        <v>841</v>
      </c>
      <c r="W3724" s="35">
        <v>906</v>
      </c>
      <c r="AJ3724"/>
      <c r="AK3724"/>
    </row>
    <row r="3725" spans="22:37" x14ac:dyDescent="0.35">
      <c r="V3725" s="35" t="s">
        <v>92</v>
      </c>
      <c r="W3725" s="35">
        <v>578</v>
      </c>
      <c r="AJ3725"/>
      <c r="AK3725"/>
    </row>
    <row r="3726" spans="22:37" x14ac:dyDescent="0.35">
      <c r="V3726" s="35" t="s">
        <v>3886</v>
      </c>
      <c r="W3726" s="35">
        <v>359</v>
      </c>
      <c r="AJ3726"/>
      <c r="AK3726"/>
    </row>
    <row r="3727" spans="22:37" x14ac:dyDescent="0.35">
      <c r="V3727" s="35" t="s">
        <v>3807</v>
      </c>
      <c r="W3727" s="35">
        <v>498</v>
      </c>
      <c r="AJ3727"/>
      <c r="AK3727"/>
    </row>
    <row r="3728" spans="22:37" x14ac:dyDescent="0.35">
      <c r="V3728" s="35" t="s">
        <v>494</v>
      </c>
      <c r="W3728" s="35">
        <v>239</v>
      </c>
      <c r="AJ3728"/>
      <c r="AK3728"/>
    </row>
    <row r="3729" spans="22:37" x14ac:dyDescent="0.35">
      <c r="V3729" s="35" t="s">
        <v>3829</v>
      </c>
      <c r="W3729" s="35">
        <v>345</v>
      </c>
      <c r="AJ3729"/>
      <c r="AK3729"/>
    </row>
    <row r="3730" spans="22:37" x14ac:dyDescent="0.35">
      <c r="V3730" s="35" t="s">
        <v>2170</v>
      </c>
      <c r="W3730" s="35">
        <v>96</v>
      </c>
      <c r="AJ3730"/>
      <c r="AK3730"/>
    </row>
    <row r="3731" spans="22:37" x14ac:dyDescent="0.35">
      <c r="V3731" s="35" t="s">
        <v>3460</v>
      </c>
      <c r="W3731" s="35">
        <v>440</v>
      </c>
      <c r="AJ3731"/>
      <c r="AK3731"/>
    </row>
    <row r="3732" spans="22:37" x14ac:dyDescent="0.35">
      <c r="V3732" s="35" t="s">
        <v>1268</v>
      </c>
      <c r="W3732" s="35">
        <v>67</v>
      </c>
      <c r="AJ3732"/>
      <c r="AK3732"/>
    </row>
    <row r="3733" spans="22:37" x14ac:dyDescent="0.35">
      <c r="V3733" s="35" t="s">
        <v>808</v>
      </c>
      <c r="W3733" s="35">
        <v>120</v>
      </c>
      <c r="AJ3733"/>
      <c r="AK3733"/>
    </row>
    <row r="3734" spans="22:37" x14ac:dyDescent="0.35">
      <c r="V3734" s="35" t="s">
        <v>2813</v>
      </c>
      <c r="W3734" s="35">
        <v>84</v>
      </c>
      <c r="AJ3734"/>
      <c r="AK3734"/>
    </row>
    <row r="3735" spans="22:37" x14ac:dyDescent="0.35">
      <c r="V3735" s="35" t="s">
        <v>2175</v>
      </c>
      <c r="W3735" s="35">
        <v>274</v>
      </c>
      <c r="AJ3735"/>
      <c r="AK3735"/>
    </row>
    <row r="3736" spans="22:37" x14ac:dyDescent="0.35">
      <c r="V3736" s="35" t="s">
        <v>1500</v>
      </c>
      <c r="W3736" s="35">
        <v>293</v>
      </c>
      <c r="AJ3736"/>
      <c r="AK3736"/>
    </row>
    <row r="3737" spans="22:37" x14ac:dyDescent="0.35">
      <c r="V3737" s="35" t="s">
        <v>1660</v>
      </c>
      <c r="W3737" s="35">
        <v>1</v>
      </c>
      <c r="AJ3737"/>
      <c r="AK3737"/>
    </row>
    <row r="3738" spans="22:37" x14ac:dyDescent="0.35">
      <c r="V3738" s="35" t="s">
        <v>3015</v>
      </c>
      <c r="W3738" s="35">
        <v>153</v>
      </c>
      <c r="AJ3738"/>
      <c r="AK3738"/>
    </row>
    <row r="3739" spans="22:37" x14ac:dyDescent="0.35">
      <c r="V3739" s="35" t="s">
        <v>1432</v>
      </c>
      <c r="W3739" s="35">
        <v>325</v>
      </c>
      <c r="AJ3739"/>
      <c r="AK3739"/>
    </row>
    <row r="3740" spans="22:37" x14ac:dyDescent="0.35">
      <c r="V3740" s="35" t="s">
        <v>2908</v>
      </c>
      <c r="W3740" s="35">
        <v>236</v>
      </c>
      <c r="AJ3740"/>
      <c r="AK3740"/>
    </row>
    <row r="3741" spans="22:37" x14ac:dyDescent="0.35">
      <c r="V3741" s="35" t="s">
        <v>1970</v>
      </c>
      <c r="W3741" s="35">
        <v>171</v>
      </c>
      <c r="AJ3741"/>
      <c r="AK3741"/>
    </row>
    <row r="3742" spans="22:37" x14ac:dyDescent="0.35">
      <c r="V3742" s="35" t="s">
        <v>975</v>
      </c>
      <c r="W3742" s="35">
        <v>134</v>
      </c>
      <c r="AJ3742"/>
      <c r="AK3742"/>
    </row>
    <row r="3743" spans="22:37" x14ac:dyDescent="0.35">
      <c r="V3743" s="35" t="s">
        <v>2913</v>
      </c>
      <c r="W3743" s="35">
        <v>250</v>
      </c>
      <c r="AJ3743"/>
      <c r="AK3743"/>
    </row>
    <row r="3744" spans="22:37" x14ac:dyDescent="0.35">
      <c r="V3744" s="35" t="s">
        <v>1688</v>
      </c>
      <c r="W3744" s="35">
        <v>108</v>
      </c>
      <c r="AJ3744"/>
      <c r="AK3744"/>
    </row>
    <row r="3745" spans="22:37" x14ac:dyDescent="0.35">
      <c r="V3745" s="35" t="s">
        <v>3949</v>
      </c>
      <c r="W3745" s="35">
        <v>60</v>
      </c>
      <c r="AJ3745"/>
      <c r="AK3745"/>
    </row>
    <row r="3746" spans="22:37" x14ac:dyDescent="0.35">
      <c r="V3746" s="35" t="s">
        <v>811</v>
      </c>
      <c r="W3746" s="35">
        <v>383</v>
      </c>
      <c r="AJ3746"/>
      <c r="AK3746"/>
    </row>
    <row r="3747" spans="22:37" x14ac:dyDescent="0.35">
      <c r="V3747" s="35" t="s">
        <v>1797</v>
      </c>
      <c r="W3747" s="35">
        <v>378</v>
      </c>
      <c r="AJ3747"/>
      <c r="AK3747"/>
    </row>
    <row r="3748" spans="22:37" x14ac:dyDescent="0.35">
      <c r="V3748" s="35" t="s">
        <v>1976</v>
      </c>
      <c r="W3748" s="35">
        <v>221</v>
      </c>
      <c r="AJ3748"/>
      <c r="AK3748"/>
    </row>
    <row r="3749" spans="22:37" x14ac:dyDescent="0.35">
      <c r="V3749" s="35" t="s">
        <v>1619</v>
      </c>
      <c r="W3749" s="35">
        <v>340</v>
      </c>
      <c r="AJ3749"/>
      <c r="AK3749"/>
    </row>
    <row r="3750" spans="22:37" x14ac:dyDescent="0.35">
      <c r="V3750" s="35" t="s">
        <v>129</v>
      </c>
      <c r="W3750" s="35">
        <v>98</v>
      </c>
      <c r="AJ3750"/>
      <c r="AK3750"/>
    </row>
    <row r="3751" spans="22:37" x14ac:dyDescent="0.35">
      <c r="V3751" s="35" t="s">
        <v>3987</v>
      </c>
      <c r="W3751" s="35">
        <v>221</v>
      </c>
      <c r="AJ3751"/>
      <c r="AK3751"/>
    </row>
    <row r="3752" spans="22:37" x14ac:dyDescent="0.35">
      <c r="V3752" s="35" t="s">
        <v>3965</v>
      </c>
      <c r="W3752" s="35">
        <v>84</v>
      </c>
      <c r="AJ3752"/>
      <c r="AK3752"/>
    </row>
    <row r="3753" spans="22:37" x14ac:dyDescent="0.35">
      <c r="V3753" s="35" t="s">
        <v>3554</v>
      </c>
      <c r="W3753" s="35">
        <v>140</v>
      </c>
      <c r="AJ3753"/>
      <c r="AK3753"/>
    </row>
    <row r="3754" spans="22:37" x14ac:dyDescent="0.35">
      <c r="V3754" s="35" t="s">
        <v>2758</v>
      </c>
      <c r="W3754" s="35">
        <v>141</v>
      </c>
      <c r="AJ3754"/>
      <c r="AK3754"/>
    </row>
    <row r="3755" spans="22:37" x14ac:dyDescent="0.35">
      <c r="V3755" s="35" t="s">
        <v>1399</v>
      </c>
      <c r="W3755" s="35">
        <v>195</v>
      </c>
      <c r="AJ3755"/>
      <c r="AK3755"/>
    </row>
    <row r="3756" spans="22:37" x14ac:dyDescent="0.35">
      <c r="V3756" s="35" t="s">
        <v>500</v>
      </c>
      <c r="W3756" s="35">
        <v>233</v>
      </c>
      <c r="AJ3756"/>
      <c r="AK3756"/>
    </row>
    <row r="3757" spans="22:37" x14ac:dyDescent="0.35">
      <c r="V3757" s="35" t="s">
        <v>3279</v>
      </c>
      <c r="W3757" s="35">
        <v>179</v>
      </c>
      <c r="AJ3757"/>
      <c r="AK3757"/>
    </row>
    <row r="3758" spans="22:37" x14ac:dyDescent="0.35">
      <c r="V3758" s="35" t="s">
        <v>2194</v>
      </c>
      <c r="W3758" s="35">
        <v>47</v>
      </c>
      <c r="AJ3758"/>
      <c r="AK3758"/>
    </row>
    <row r="3759" spans="22:37" x14ac:dyDescent="0.35">
      <c r="V3759" s="35" t="s">
        <v>2198</v>
      </c>
      <c r="W3759" s="35">
        <v>218</v>
      </c>
      <c r="AJ3759"/>
      <c r="AK3759"/>
    </row>
    <row r="3760" spans="22:37" x14ac:dyDescent="0.35">
      <c r="V3760" s="35" t="s">
        <v>119</v>
      </c>
      <c r="W3760" s="35">
        <v>388</v>
      </c>
      <c r="AJ3760"/>
      <c r="AK3760"/>
    </row>
    <row r="3761" spans="22:37" x14ac:dyDescent="0.35">
      <c r="V3761" s="35" t="s">
        <v>3925</v>
      </c>
      <c r="W3761" s="35">
        <v>168</v>
      </c>
      <c r="AJ3761"/>
      <c r="AK3761"/>
    </row>
    <row r="3762" spans="22:37" x14ac:dyDescent="0.35">
      <c r="V3762" s="35" t="s">
        <v>1231</v>
      </c>
      <c r="W3762" s="35">
        <v>431</v>
      </c>
      <c r="AJ3762"/>
      <c r="AK3762"/>
    </row>
    <row r="3763" spans="22:37" x14ac:dyDescent="0.35">
      <c r="V3763" s="35" t="s">
        <v>3576</v>
      </c>
      <c r="W3763" s="35">
        <v>332</v>
      </c>
      <c r="AJ3763"/>
      <c r="AK3763"/>
    </row>
    <row r="3764" spans="22:37" x14ac:dyDescent="0.35">
      <c r="V3764" s="35" t="s">
        <v>1821</v>
      </c>
      <c r="W3764" s="35">
        <v>388</v>
      </c>
      <c r="AJ3764"/>
      <c r="AK3764"/>
    </row>
    <row r="3765" spans="22:37" x14ac:dyDescent="0.35">
      <c r="V3765" s="35" t="s">
        <v>820</v>
      </c>
      <c r="W3765" s="35">
        <v>366</v>
      </c>
      <c r="AJ3765"/>
      <c r="AK3765"/>
    </row>
    <row r="3766" spans="22:37" x14ac:dyDescent="0.35">
      <c r="V3766" s="35" t="s">
        <v>824</v>
      </c>
      <c r="W3766" s="35">
        <v>297</v>
      </c>
      <c r="AJ3766"/>
      <c r="AK3766"/>
    </row>
    <row r="3767" spans="22:37" x14ac:dyDescent="0.35">
      <c r="V3767" s="35" t="s">
        <v>1741</v>
      </c>
      <c r="W3767" s="35">
        <v>278</v>
      </c>
      <c r="AJ3767"/>
      <c r="AK3767"/>
    </row>
    <row r="3768" spans="22:37" x14ac:dyDescent="0.35">
      <c r="V3768" s="35" t="s">
        <v>1409</v>
      </c>
      <c r="W3768" s="35">
        <v>386</v>
      </c>
      <c r="AJ3768"/>
      <c r="AK3768"/>
    </row>
    <row r="3769" spans="22:37" x14ac:dyDescent="0.35">
      <c r="V3769" s="35" t="s">
        <v>3964</v>
      </c>
      <c r="W3769" s="35">
        <v>351</v>
      </c>
      <c r="AJ3769"/>
      <c r="AK3769"/>
    </row>
    <row r="3770" spans="22:37" x14ac:dyDescent="0.35">
      <c r="V3770" s="35" t="s">
        <v>4125</v>
      </c>
      <c r="W3770" s="35">
        <v>145</v>
      </c>
      <c r="AJ3770"/>
      <c r="AK3770"/>
    </row>
    <row r="3771" spans="22:37" x14ac:dyDescent="0.35">
      <c r="V3771" s="35" t="s">
        <v>1337</v>
      </c>
      <c r="W3771" s="35">
        <v>332</v>
      </c>
      <c r="AJ3771"/>
      <c r="AK3771"/>
    </row>
    <row r="3772" spans="22:37" x14ac:dyDescent="0.35">
      <c r="V3772" s="35" t="s">
        <v>905</v>
      </c>
      <c r="W3772" s="35">
        <v>424</v>
      </c>
      <c r="AJ3772"/>
      <c r="AK3772"/>
    </row>
    <row r="3773" spans="22:37" x14ac:dyDescent="0.35">
      <c r="V3773" s="35" t="s">
        <v>3645</v>
      </c>
      <c r="W3773" s="35">
        <v>40</v>
      </c>
      <c r="AJ3773"/>
      <c r="AK3773"/>
    </row>
    <row r="3774" spans="22:37" x14ac:dyDescent="0.35">
      <c r="V3774" s="35" t="s">
        <v>3884</v>
      </c>
      <c r="W3774" s="35">
        <v>311</v>
      </c>
      <c r="AJ3774"/>
      <c r="AK3774"/>
    </row>
    <row r="3775" spans="22:37" x14ac:dyDescent="0.35">
      <c r="V3775" s="35" t="s">
        <v>1514</v>
      </c>
      <c r="W3775" s="35">
        <v>94</v>
      </c>
      <c r="AJ3775"/>
      <c r="AK3775"/>
    </row>
    <row r="3776" spans="22:37" x14ac:dyDescent="0.35">
      <c r="V3776" s="35" t="s">
        <v>575</v>
      </c>
      <c r="W3776" s="35">
        <v>5</v>
      </c>
      <c r="AJ3776"/>
      <c r="AK3776"/>
    </row>
    <row r="3777" spans="22:37" x14ac:dyDescent="0.35">
      <c r="V3777" s="35" t="s">
        <v>2101</v>
      </c>
      <c r="W3777" s="35">
        <v>219</v>
      </c>
      <c r="AJ3777"/>
      <c r="AK3777"/>
    </row>
    <row r="3778" spans="22:37" x14ac:dyDescent="0.35">
      <c r="V3778" s="35" t="s">
        <v>550</v>
      </c>
      <c r="W3778" s="35">
        <v>244</v>
      </c>
      <c r="AJ3778"/>
      <c r="AK3778"/>
    </row>
    <row r="3779" spans="22:37" x14ac:dyDescent="0.35">
      <c r="V3779" s="35" t="s">
        <v>2054</v>
      </c>
      <c r="W3779" s="35">
        <v>101</v>
      </c>
      <c r="AJ3779"/>
      <c r="AK3779"/>
    </row>
    <row r="3780" spans="22:37" x14ac:dyDescent="0.35">
      <c r="V3780" s="35" t="s">
        <v>3580</v>
      </c>
      <c r="W3780" s="35">
        <v>151</v>
      </c>
      <c r="AJ3780"/>
      <c r="AK3780"/>
    </row>
    <row r="3781" spans="22:37" x14ac:dyDescent="0.35">
      <c r="V3781" s="35" t="s">
        <v>3041</v>
      </c>
      <c r="W3781" s="35">
        <v>264</v>
      </c>
      <c r="AJ3781"/>
      <c r="AK3781"/>
    </row>
    <row r="3782" spans="22:37" x14ac:dyDescent="0.35">
      <c r="V3782" s="35" t="s">
        <v>4022</v>
      </c>
      <c r="W3782" s="35">
        <v>23</v>
      </c>
      <c r="AJ3782"/>
      <c r="AK3782"/>
    </row>
    <row r="3783" spans="22:37" x14ac:dyDescent="0.35">
      <c r="V3783" s="35" t="s">
        <v>2190</v>
      </c>
      <c r="W3783" s="35">
        <v>237</v>
      </c>
      <c r="AJ3783"/>
      <c r="AK3783"/>
    </row>
    <row r="3784" spans="22:37" x14ac:dyDescent="0.35">
      <c r="V3784" s="35" t="s">
        <v>3331</v>
      </c>
      <c r="W3784" s="35">
        <v>315</v>
      </c>
      <c r="AJ3784"/>
      <c r="AK3784"/>
    </row>
    <row r="3785" spans="22:37" x14ac:dyDescent="0.35">
      <c r="V3785" s="35" t="s">
        <v>1605</v>
      </c>
      <c r="W3785" s="35">
        <v>411</v>
      </c>
      <c r="AJ3785"/>
      <c r="AK3785"/>
    </row>
    <row r="3786" spans="22:37" x14ac:dyDescent="0.35">
      <c r="V3786" s="35" t="s">
        <v>1786</v>
      </c>
      <c r="W3786" s="35">
        <v>327</v>
      </c>
      <c r="AJ3786"/>
      <c r="AK3786"/>
    </row>
    <row r="3787" spans="22:37" x14ac:dyDescent="0.35">
      <c r="V3787" s="35" t="s">
        <v>2857</v>
      </c>
      <c r="W3787" s="35">
        <v>299</v>
      </c>
      <c r="AJ3787"/>
      <c r="AK3787"/>
    </row>
    <row r="3788" spans="22:37" x14ac:dyDescent="0.35">
      <c r="V3788" s="35" t="s">
        <v>2487</v>
      </c>
      <c r="W3788" s="35">
        <v>222</v>
      </c>
      <c r="AJ3788"/>
      <c r="AK3788"/>
    </row>
    <row r="3789" spans="22:37" x14ac:dyDescent="0.35">
      <c r="V3789" s="35" t="s">
        <v>1980</v>
      </c>
      <c r="W3789" s="35">
        <v>219</v>
      </c>
      <c r="AJ3789"/>
      <c r="AK3789"/>
    </row>
    <row r="3790" spans="22:37" x14ac:dyDescent="0.35">
      <c r="V3790" s="35" t="s">
        <v>2645</v>
      </c>
      <c r="W3790" s="35">
        <v>498</v>
      </c>
      <c r="AJ3790"/>
      <c r="AK3790"/>
    </row>
    <row r="3791" spans="22:37" x14ac:dyDescent="0.35">
      <c r="V3791" s="35" t="s">
        <v>1830</v>
      </c>
      <c r="W3791" s="35">
        <v>125</v>
      </c>
      <c r="AJ3791"/>
      <c r="AK3791"/>
    </row>
    <row r="3792" spans="22:37" x14ac:dyDescent="0.35">
      <c r="V3792" s="35" t="s">
        <v>192</v>
      </c>
      <c r="W3792" s="35">
        <v>189</v>
      </c>
      <c r="AJ3792"/>
      <c r="AK3792"/>
    </row>
    <row r="3793" spans="22:37" x14ac:dyDescent="0.35">
      <c r="V3793" s="35" t="s">
        <v>632</v>
      </c>
      <c r="W3793" s="35">
        <v>375</v>
      </c>
      <c r="AJ3793"/>
      <c r="AK3793"/>
    </row>
    <row r="3794" spans="22:37" x14ac:dyDescent="0.35">
      <c r="V3794" s="35" t="s">
        <v>1638</v>
      </c>
      <c r="W3794" s="35">
        <v>148</v>
      </c>
      <c r="AJ3794"/>
      <c r="AK3794"/>
    </row>
    <row r="3795" spans="22:37" x14ac:dyDescent="0.35">
      <c r="V3795" s="35" t="s">
        <v>2507</v>
      </c>
      <c r="W3795" s="35">
        <v>201</v>
      </c>
      <c r="AJ3795"/>
      <c r="AK3795"/>
    </row>
    <row r="3796" spans="22:37" x14ac:dyDescent="0.35">
      <c r="V3796" s="35" t="s">
        <v>1581</v>
      </c>
      <c r="W3796" s="35">
        <v>125</v>
      </c>
      <c r="AJ3796"/>
      <c r="AK3796"/>
    </row>
    <row r="3797" spans="22:37" x14ac:dyDescent="0.35">
      <c r="V3797" s="35" t="s">
        <v>109</v>
      </c>
      <c r="W3797" s="35">
        <v>329</v>
      </c>
      <c r="AJ3797"/>
      <c r="AK3797"/>
    </row>
    <row r="3798" spans="22:37" x14ac:dyDescent="0.35">
      <c r="V3798" s="35" t="s">
        <v>2340</v>
      </c>
      <c r="W3798" s="35">
        <v>116</v>
      </c>
      <c r="AJ3798"/>
      <c r="AK3798"/>
    </row>
    <row r="3799" spans="22:37" x14ac:dyDescent="0.35">
      <c r="V3799" s="35" t="s">
        <v>3611</v>
      </c>
      <c r="W3799" s="35">
        <v>330</v>
      </c>
      <c r="AJ3799"/>
      <c r="AK3799"/>
    </row>
    <row r="3800" spans="22:37" x14ac:dyDescent="0.35">
      <c r="V3800" s="35" t="s">
        <v>3476</v>
      </c>
      <c r="W3800" s="35">
        <v>279</v>
      </c>
      <c r="AJ3800"/>
      <c r="AK3800"/>
    </row>
    <row r="3801" spans="22:37" x14ac:dyDescent="0.35">
      <c r="V3801" s="35" t="s">
        <v>2980</v>
      </c>
      <c r="W3801" s="35">
        <v>403</v>
      </c>
      <c r="AJ3801"/>
      <c r="AK3801"/>
    </row>
    <row r="3802" spans="22:37" x14ac:dyDescent="0.35">
      <c r="V3802" s="35" t="s">
        <v>4130</v>
      </c>
      <c r="W3802" s="35">
        <v>315</v>
      </c>
      <c r="AJ3802"/>
      <c r="AK3802"/>
    </row>
    <row r="3803" spans="22:37" x14ac:dyDescent="0.35">
      <c r="V3803" s="35" t="s">
        <v>1077</v>
      </c>
      <c r="W3803" s="35">
        <v>484</v>
      </c>
      <c r="AJ3803"/>
      <c r="AK3803"/>
    </row>
    <row r="3804" spans="22:37" x14ac:dyDescent="0.35">
      <c r="V3804" s="35" t="s">
        <v>3938</v>
      </c>
      <c r="W3804" s="35">
        <v>259</v>
      </c>
      <c r="AJ3804"/>
      <c r="AK3804"/>
    </row>
    <row r="3805" spans="22:37" x14ac:dyDescent="0.35">
      <c r="V3805" s="35" t="s">
        <v>3392</v>
      </c>
      <c r="W3805" s="35">
        <v>427</v>
      </c>
      <c r="AJ3805"/>
      <c r="AK3805"/>
    </row>
    <row r="3806" spans="22:37" x14ac:dyDescent="0.35">
      <c r="V3806" s="35" t="s">
        <v>1569</v>
      </c>
      <c r="W3806" s="35">
        <v>341</v>
      </c>
      <c r="AJ3806"/>
      <c r="AK3806"/>
    </row>
    <row r="3807" spans="22:37" x14ac:dyDescent="0.35">
      <c r="V3807" s="35" t="s">
        <v>3134</v>
      </c>
      <c r="W3807" s="35">
        <v>139</v>
      </c>
      <c r="AJ3807"/>
      <c r="AK3807"/>
    </row>
    <row r="3808" spans="22:37" x14ac:dyDescent="0.35">
      <c r="V3808" s="35" t="s">
        <v>1988</v>
      </c>
      <c r="W3808" s="35">
        <v>447</v>
      </c>
      <c r="AJ3808"/>
      <c r="AK3808"/>
    </row>
    <row r="3809" spans="22:37" x14ac:dyDescent="0.35">
      <c r="V3809" s="35" t="s">
        <v>2683</v>
      </c>
      <c r="W3809" s="35">
        <v>307</v>
      </c>
      <c r="AJ3809"/>
      <c r="AK3809"/>
    </row>
    <row r="3810" spans="22:37" x14ac:dyDescent="0.35">
      <c r="V3810" s="35" t="s">
        <v>4018</v>
      </c>
      <c r="W3810" s="35">
        <v>489</v>
      </c>
      <c r="AJ3810"/>
      <c r="AK3810"/>
    </row>
    <row r="3811" spans="22:37" x14ac:dyDescent="0.35">
      <c r="V3811" s="35" t="s">
        <v>4153</v>
      </c>
      <c r="W3811" s="35">
        <v>221</v>
      </c>
      <c r="AJ3811"/>
      <c r="AK3811"/>
    </row>
    <row r="3812" spans="22:37" x14ac:dyDescent="0.35">
      <c r="V3812" s="35" t="s">
        <v>1034</v>
      </c>
      <c r="W3812" s="35">
        <v>132</v>
      </c>
      <c r="AJ3812"/>
      <c r="AK3812"/>
    </row>
    <row r="3813" spans="22:37" x14ac:dyDescent="0.35">
      <c r="V3813" s="35" t="s">
        <v>2805</v>
      </c>
      <c r="W3813" s="35">
        <v>149</v>
      </c>
      <c r="AJ3813"/>
      <c r="AK3813"/>
    </row>
    <row r="3814" spans="22:37" x14ac:dyDescent="0.35">
      <c r="V3814" s="35" t="s">
        <v>3453</v>
      </c>
      <c r="W3814" s="35">
        <v>434</v>
      </c>
      <c r="AJ3814"/>
      <c r="AK3814"/>
    </row>
    <row r="3815" spans="22:37" x14ac:dyDescent="0.35">
      <c r="V3815" s="35" t="s">
        <v>1312</v>
      </c>
      <c r="W3815" s="35">
        <v>47</v>
      </c>
      <c r="AJ3815"/>
      <c r="AK3815"/>
    </row>
    <row r="3816" spans="22:37" x14ac:dyDescent="0.35">
      <c r="V3816" s="35" t="s">
        <v>1263</v>
      </c>
      <c r="W3816" s="35">
        <v>483</v>
      </c>
      <c r="AJ3816"/>
      <c r="AK3816"/>
    </row>
    <row r="3817" spans="22:37" x14ac:dyDescent="0.35">
      <c r="V3817" s="35" t="s">
        <v>3802</v>
      </c>
      <c r="W3817" s="35">
        <v>5</v>
      </c>
      <c r="AJ3817"/>
      <c r="AK3817"/>
    </row>
    <row r="3818" spans="22:37" x14ac:dyDescent="0.35">
      <c r="V3818" s="35" t="s">
        <v>3564</v>
      </c>
      <c r="W3818" s="35">
        <v>468</v>
      </c>
      <c r="AJ3818"/>
      <c r="AK3818"/>
    </row>
    <row r="3819" spans="22:37" x14ac:dyDescent="0.35">
      <c r="V3819" s="35" t="s">
        <v>3736</v>
      </c>
      <c r="W3819" s="35">
        <v>368</v>
      </c>
      <c r="AJ3819"/>
      <c r="AK3819"/>
    </row>
    <row r="3820" spans="22:37" x14ac:dyDescent="0.35">
      <c r="V3820" s="35" t="s">
        <v>2625</v>
      </c>
      <c r="W3820" s="35">
        <v>4</v>
      </c>
      <c r="AJ3820"/>
      <c r="AK3820"/>
    </row>
    <row r="3821" spans="22:37" x14ac:dyDescent="0.35">
      <c r="V3821" s="35" t="s">
        <v>1374</v>
      </c>
      <c r="W3821" s="35">
        <v>92</v>
      </c>
      <c r="AJ3821"/>
      <c r="AK3821"/>
    </row>
    <row r="3822" spans="22:37" x14ac:dyDescent="0.35">
      <c r="V3822" s="35" t="s">
        <v>2131</v>
      </c>
      <c r="W3822" s="35">
        <v>440</v>
      </c>
      <c r="AJ3822"/>
      <c r="AK3822"/>
    </row>
    <row r="3823" spans="22:37" x14ac:dyDescent="0.35">
      <c r="V3823" s="35" t="s">
        <v>4245</v>
      </c>
      <c r="W3823" s="35">
        <v>136</v>
      </c>
      <c r="AJ3823"/>
      <c r="AK3823"/>
    </row>
    <row r="3824" spans="22:37" x14ac:dyDescent="0.35">
      <c r="V3824" s="35" t="s">
        <v>1835</v>
      </c>
      <c r="W3824" s="35">
        <v>355</v>
      </c>
      <c r="AJ3824"/>
      <c r="AK3824"/>
    </row>
    <row r="3825" spans="22:37" x14ac:dyDescent="0.35">
      <c r="V3825" s="35" t="s">
        <v>2614</v>
      </c>
      <c r="W3825" s="35">
        <v>399</v>
      </c>
      <c r="AJ3825"/>
      <c r="AK3825"/>
    </row>
    <row r="3826" spans="22:37" x14ac:dyDescent="0.35">
      <c r="V3826" s="35" t="s">
        <v>2703</v>
      </c>
      <c r="W3826" s="35">
        <v>229</v>
      </c>
      <c r="AJ3826"/>
      <c r="AK3826"/>
    </row>
    <row r="3827" spans="22:37" x14ac:dyDescent="0.35">
      <c r="V3827" s="35" t="s">
        <v>2484</v>
      </c>
      <c r="W3827" s="35">
        <v>180</v>
      </c>
      <c r="AJ3827"/>
      <c r="AK3827"/>
    </row>
    <row r="3828" spans="22:37" x14ac:dyDescent="0.35">
      <c r="V3828" s="35" t="s">
        <v>3416</v>
      </c>
      <c r="W3828" s="35">
        <v>383</v>
      </c>
      <c r="AJ3828"/>
      <c r="AK3828"/>
    </row>
    <row r="3829" spans="22:37" x14ac:dyDescent="0.35">
      <c r="V3829" s="35" t="s">
        <v>1848</v>
      </c>
      <c r="W3829" s="35">
        <v>71</v>
      </c>
      <c r="AJ3829"/>
      <c r="AK3829"/>
    </row>
    <row r="3830" spans="22:37" x14ac:dyDescent="0.35">
      <c r="V3830" s="35" t="s">
        <v>3110</v>
      </c>
      <c r="W3830" s="35">
        <v>159</v>
      </c>
      <c r="AJ3830"/>
      <c r="AK3830"/>
    </row>
    <row r="3831" spans="22:37" x14ac:dyDescent="0.35">
      <c r="V3831" s="35" t="s">
        <v>823</v>
      </c>
      <c r="W3831" s="35">
        <v>110</v>
      </c>
      <c r="AJ3831"/>
      <c r="AK3831"/>
    </row>
    <row r="3832" spans="22:37" x14ac:dyDescent="0.35">
      <c r="V3832" s="35" t="s">
        <v>874</v>
      </c>
      <c r="W3832" s="35">
        <v>553</v>
      </c>
      <c r="AJ3832"/>
      <c r="AK3832"/>
    </row>
    <row r="3833" spans="22:37" x14ac:dyDescent="0.35">
      <c r="V3833" s="35" t="s">
        <v>2941</v>
      </c>
      <c r="W3833" s="35">
        <v>315</v>
      </c>
      <c r="AJ3833"/>
      <c r="AK3833"/>
    </row>
    <row r="3834" spans="22:37" x14ac:dyDescent="0.35">
      <c r="V3834" s="35" t="s">
        <v>340</v>
      </c>
      <c r="W3834" s="35">
        <v>108</v>
      </c>
      <c r="AJ3834"/>
      <c r="AK3834"/>
    </row>
    <row r="3835" spans="22:37" x14ac:dyDescent="0.35">
      <c r="V3835" s="35" t="s">
        <v>4197</v>
      </c>
      <c r="W3835" s="35">
        <v>219</v>
      </c>
      <c r="AJ3835"/>
      <c r="AK3835"/>
    </row>
    <row r="3836" spans="22:37" x14ac:dyDescent="0.35">
      <c r="V3836" s="35" t="s">
        <v>100</v>
      </c>
      <c r="W3836" s="35">
        <v>115</v>
      </c>
      <c r="AJ3836"/>
      <c r="AK3836"/>
    </row>
    <row r="3837" spans="22:37" x14ac:dyDescent="0.35">
      <c r="V3837" s="35" t="s">
        <v>1128</v>
      </c>
      <c r="W3837" s="35">
        <v>487</v>
      </c>
      <c r="AJ3837"/>
      <c r="AK3837"/>
    </row>
    <row r="3838" spans="22:37" x14ac:dyDescent="0.35">
      <c r="V3838" s="35" t="s">
        <v>3641</v>
      </c>
      <c r="W3838" s="35">
        <v>204</v>
      </c>
      <c r="AJ3838"/>
      <c r="AK3838"/>
    </row>
    <row r="3839" spans="22:37" x14ac:dyDescent="0.35">
      <c r="V3839" s="35" t="s">
        <v>775</v>
      </c>
      <c r="W3839" s="35">
        <v>265</v>
      </c>
      <c r="AJ3839"/>
      <c r="AK3839"/>
    </row>
    <row r="3840" spans="22:37" x14ac:dyDescent="0.35">
      <c r="V3840" s="35" t="s">
        <v>4077</v>
      </c>
      <c r="W3840" s="35">
        <v>65</v>
      </c>
      <c r="AJ3840"/>
      <c r="AK3840"/>
    </row>
    <row r="3841" spans="22:37" x14ac:dyDescent="0.35">
      <c r="V3841" s="35" t="s">
        <v>2917</v>
      </c>
      <c r="W3841" s="35">
        <v>147</v>
      </c>
      <c r="AJ3841"/>
      <c r="AK3841"/>
    </row>
    <row r="3842" spans="22:37" x14ac:dyDescent="0.35">
      <c r="V3842" s="35" t="s">
        <v>947</v>
      </c>
      <c r="W3842" s="35">
        <v>69</v>
      </c>
      <c r="AJ3842"/>
      <c r="AK3842"/>
    </row>
    <row r="3843" spans="22:37" x14ac:dyDescent="0.35">
      <c r="V3843" s="35" t="s">
        <v>701</v>
      </c>
      <c r="W3843" s="35">
        <v>78</v>
      </c>
      <c r="AJ3843"/>
      <c r="AK3843"/>
    </row>
    <row r="3844" spans="22:37" x14ac:dyDescent="0.35">
      <c r="V3844" s="35" t="s">
        <v>468</v>
      </c>
      <c r="W3844" s="35">
        <v>377</v>
      </c>
      <c r="AJ3844"/>
      <c r="AK3844"/>
    </row>
    <row r="3845" spans="22:37" x14ac:dyDescent="0.35">
      <c r="V3845" s="35" t="s">
        <v>3708</v>
      </c>
      <c r="W3845" s="35">
        <v>329</v>
      </c>
      <c r="AJ3845"/>
      <c r="AK3845"/>
    </row>
    <row r="3846" spans="22:37" x14ac:dyDescent="0.35">
      <c r="V3846" s="35" t="s">
        <v>1363</v>
      </c>
      <c r="W3846" s="35">
        <v>480</v>
      </c>
      <c r="AJ3846"/>
      <c r="AK3846"/>
    </row>
    <row r="3847" spans="22:37" x14ac:dyDescent="0.35">
      <c r="V3847" s="35" t="s">
        <v>1592</v>
      </c>
      <c r="W3847" s="35">
        <v>543</v>
      </c>
      <c r="AJ3847"/>
      <c r="AK3847"/>
    </row>
    <row r="3848" spans="22:37" x14ac:dyDescent="0.35">
      <c r="V3848" s="35" t="s">
        <v>3767</v>
      </c>
      <c r="W3848" s="35">
        <v>358</v>
      </c>
      <c r="AJ3848"/>
      <c r="AK3848"/>
    </row>
    <row r="3849" spans="22:37" x14ac:dyDescent="0.35">
      <c r="V3849" s="35" t="s">
        <v>106</v>
      </c>
      <c r="W3849" s="35">
        <v>259</v>
      </c>
      <c r="AJ3849"/>
      <c r="AK3849"/>
    </row>
    <row r="3850" spans="22:37" x14ac:dyDescent="0.35">
      <c r="V3850" s="35" t="s">
        <v>2297</v>
      </c>
      <c r="W3850" s="35">
        <v>300</v>
      </c>
      <c r="AJ3850"/>
      <c r="AK3850"/>
    </row>
    <row r="3851" spans="22:37" x14ac:dyDescent="0.35">
      <c r="V3851" s="35" t="s">
        <v>230</v>
      </c>
      <c r="W3851" s="35">
        <v>196</v>
      </c>
      <c r="AJ3851"/>
      <c r="AK3851"/>
    </row>
    <row r="3852" spans="22:37" x14ac:dyDescent="0.35">
      <c r="V3852" s="35" t="s">
        <v>1348</v>
      </c>
      <c r="W3852" s="35">
        <v>343</v>
      </c>
      <c r="AJ3852"/>
      <c r="AK3852"/>
    </row>
    <row r="3853" spans="22:37" x14ac:dyDescent="0.35">
      <c r="V3853" s="35" t="s">
        <v>650</v>
      </c>
      <c r="W3853" s="35">
        <v>133</v>
      </c>
      <c r="AJ3853"/>
      <c r="AK3853"/>
    </row>
    <row r="3854" spans="22:37" x14ac:dyDescent="0.35">
      <c r="V3854" s="35" t="s">
        <v>1954</v>
      </c>
      <c r="W3854" s="35">
        <v>417</v>
      </c>
      <c r="AJ3854"/>
      <c r="AK3854"/>
    </row>
    <row r="3855" spans="22:37" x14ac:dyDescent="0.35">
      <c r="V3855" s="35" t="s">
        <v>3001</v>
      </c>
      <c r="W3855" s="35">
        <v>152</v>
      </c>
      <c r="AJ3855"/>
      <c r="AK3855"/>
    </row>
    <row r="3856" spans="22:37" x14ac:dyDescent="0.35">
      <c r="V3856" s="35" t="s">
        <v>1069</v>
      </c>
      <c r="W3856" s="35">
        <v>450</v>
      </c>
      <c r="AJ3856"/>
      <c r="AK3856"/>
    </row>
    <row r="3857" spans="22:37" x14ac:dyDescent="0.35">
      <c r="V3857" s="35" t="s">
        <v>2684</v>
      </c>
      <c r="W3857" s="35">
        <v>208</v>
      </c>
      <c r="AJ3857"/>
      <c r="AK3857"/>
    </row>
    <row r="3858" spans="22:37" x14ac:dyDescent="0.35">
      <c r="V3858" s="35" t="s">
        <v>3639</v>
      </c>
      <c r="W3858" s="35">
        <v>107</v>
      </c>
      <c r="AJ3858"/>
      <c r="AK3858"/>
    </row>
    <row r="3859" spans="22:37" x14ac:dyDescent="0.35">
      <c r="V3859" s="35" t="s">
        <v>4316</v>
      </c>
      <c r="W3859" s="35">
        <v>447</v>
      </c>
      <c r="AJ3859"/>
      <c r="AK3859"/>
    </row>
    <row r="3860" spans="22:37" x14ac:dyDescent="0.35">
      <c r="V3860" s="35" t="s">
        <v>4119</v>
      </c>
      <c r="W3860" s="35">
        <v>416</v>
      </c>
      <c r="AJ3860"/>
      <c r="AK3860"/>
    </row>
    <row r="3861" spans="22:37" x14ac:dyDescent="0.35">
      <c r="V3861" s="35" t="s">
        <v>1602</v>
      </c>
      <c r="W3861" s="35">
        <v>7</v>
      </c>
      <c r="AJ3861"/>
      <c r="AK3861"/>
    </row>
    <row r="3862" spans="22:37" x14ac:dyDescent="0.35">
      <c r="V3862" s="35" t="s">
        <v>348</v>
      </c>
      <c r="W3862" s="35">
        <v>360</v>
      </c>
      <c r="AJ3862"/>
      <c r="AK3862"/>
    </row>
    <row r="3863" spans="22:37" x14ac:dyDescent="0.35">
      <c r="V3863" s="35" t="s">
        <v>353</v>
      </c>
      <c r="W3863" s="35">
        <v>84</v>
      </c>
      <c r="AJ3863"/>
      <c r="AK3863"/>
    </row>
    <row r="3864" spans="22:37" x14ac:dyDescent="0.35">
      <c r="V3864" s="35" t="s">
        <v>748</v>
      </c>
      <c r="W3864" s="35">
        <v>184</v>
      </c>
      <c r="AJ3864"/>
      <c r="AK3864"/>
    </row>
    <row r="3865" spans="22:37" x14ac:dyDescent="0.35">
      <c r="V3865" s="35" t="s">
        <v>1826</v>
      </c>
      <c r="W3865" s="35">
        <v>93</v>
      </c>
      <c r="AJ3865"/>
      <c r="AK3865"/>
    </row>
    <row r="3866" spans="22:37" x14ac:dyDescent="0.35">
      <c r="V3866" s="35" t="s">
        <v>1742</v>
      </c>
      <c r="W3866" s="35">
        <v>58</v>
      </c>
      <c r="AJ3866"/>
      <c r="AK3866"/>
    </row>
    <row r="3867" spans="22:37" x14ac:dyDescent="0.35">
      <c r="V3867" s="35" t="s">
        <v>1238</v>
      </c>
      <c r="W3867" s="35">
        <v>21</v>
      </c>
      <c r="AJ3867"/>
      <c r="AK3867"/>
    </row>
    <row r="3868" spans="22:37" x14ac:dyDescent="0.35">
      <c r="V3868" s="35" t="s">
        <v>2420</v>
      </c>
      <c r="W3868" s="35">
        <v>169</v>
      </c>
      <c r="AJ3868"/>
      <c r="AK3868"/>
    </row>
    <row r="3869" spans="22:37" x14ac:dyDescent="0.35">
      <c r="V3869" s="35" t="s">
        <v>3281</v>
      </c>
      <c r="W3869" s="35">
        <v>463</v>
      </c>
      <c r="AJ3869"/>
      <c r="AK3869"/>
    </row>
    <row r="3870" spans="22:37" x14ac:dyDescent="0.35">
      <c r="V3870" s="35" t="s">
        <v>2436</v>
      </c>
      <c r="W3870" s="35">
        <v>306</v>
      </c>
      <c r="AJ3870"/>
      <c r="AK3870"/>
    </row>
    <row r="3871" spans="22:37" x14ac:dyDescent="0.35">
      <c r="V3871" s="35" t="s">
        <v>499</v>
      </c>
      <c r="W3871" s="35">
        <v>203</v>
      </c>
      <c r="AJ3871"/>
      <c r="AK3871"/>
    </row>
    <row r="3872" spans="22:37" x14ac:dyDescent="0.35">
      <c r="V3872" s="35" t="s">
        <v>1708</v>
      </c>
      <c r="W3872" s="35">
        <v>355</v>
      </c>
      <c r="AJ3872"/>
      <c r="AK3872"/>
    </row>
    <row r="3873" spans="22:37" x14ac:dyDescent="0.35">
      <c r="V3873" s="35" t="s">
        <v>3401</v>
      </c>
      <c r="W3873" s="35">
        <v>233</v>
      </c>
      <c r="AJ3873"/>
      <c r="AK3873"/>
    </row>
    <row r="3874" spans="22:37" x14ac:dyDescent="0.35">
      <c r="V3874" s="35" t="s">
        <v>483</v>
      </c>
      <c r="W3874" s="35">
        <v>39</v>
      </c>
      <c r="AJ3874"/>
      <c r="AK3874"/>
    </row>
    <row r="3875" spans="22:37" x14ac:dyDescent="0.35">
      <c r="V3875" s="35" t="s">
        <v>1308</v>
      </c>
      <c r="W3875" s="35">
        <v>254</v>
      </c>
      <c r="AJ3875"/>
      <c r="AK3875"/>
    </row>
    <row r="3876" spans="22:37" x14ac:dyDescent="0.35">
      <c r="V3876" s="35" t="s">
        <v>3085</v>
      </c>
      <c r="W3876" s="35">
        <v>446</v>
      </c>
      <c r="AJ3876"/>
      <c r="AK3876"/>
    </row>
    <row r="3877" spans="22:37" x14ac:dyDescent="0.35">
      <c r="V3877" s="35" t="s">
        <v>3032</v>
      </c>
      <c r="W3877" s="35">
        <v>373</v>
      </c>
      <c r="AJ3877"/>
      <c r="AK3877"/>
    </row>
    <row r="3878" spans="22:37" x14ac:dyDescent="0.35">
      <c r="V3878" s="35" t="s">
        <v>287</v>
      </c>
      <c r="W3878" s="35">
        <v>572</v>
      </c>
      <c r="AJ3878"/>
      <c r="AK3878"/>
    </row>
    <row r="3879" spans="22:37" x14ac:dyDescent="0.35">
      <c r="V3879" s="35" t="s">
        <v>173</v>
      </c>
      <c r="W3879" s="35">
        <v>435</v>
      </c>
      <c r="AJ3879"/>
      <c r="AK3879"/>
    </row>
    <row r="3880" spans="22:37" x14ac:dyDescent="0.35">
      <c r="V3880" s="35" t="s">
        <v>1888</v>
      </c>
      <c r="W3880" s="35">
        <v>336</v>
      </c>
      <c r="AJ3880"/>
      <c r="AK3880"/>
    </row>
    <row r="3881" spans="22:37" x14ac:dyDescent="0.35">
      <c r="V3881" s="35" t="s">
        <v>4038</v>
      </c>
      <c r="W3881" s="35">
        <v>14</v>
      </c>
      <c r="AJ3881"/>
      <c r="AK3881"/>
    </row>
    <row r="3882" spans="22:37" x14ac:dyDescent="0.35">
      <c r="V3882" s="35" t="s">
        <v>1448</v>
      </c>
      <c r="W3882" s="35">
        <v>180</v>
      </c>
      <c r="AJ3882"/>
      <c r="AK3882"/>
    </row>
    <row r="3883" spans="22:37" x14ac:dyDescent="0.35">
      <c r="V3883" s="35" t="s">
        <v>3984</v>
      </c>
      <c r="W3883" s="35">
        <v>84</v>
      </c>
      <c r="AJ3883"/>
      <c r="AK3883"/>
    </row>
    <row r="3884" spans="22:37" x14ac:dyDescent="0.35">
      <c r="V3884" s="35" t="s">
        <v>2323</v>
      </c>
      <c r="W3884" s="35">
        <v>181</v>
      </c>
      <c r="AJ3884"/>
      <c r="AK3884"/>
    </row>
    <row r="3885" spans="22:37" x14ac:dyDescent="0.35">
      <c r="V3885" s="35" t="s">
        <v>97</v>
      </c>
      <c r="W3885" s="35">
        <v>322</v>
      </c>
      <c r="AJ3885"/>
      <c r="AK3885"/>
    </row>
    <row r="3886" spans="22:37" x14ac:dyDescent="0.35">
      <c r="V3886" s="35" t="s">
        <v>2409</v>
      </c>
      <c r="W3886" s="35">
        <v>322</v>
      </c>
      <c r="AJ3886"/>
      <c r="AK3886"/>
    </row>
    <row r="3887" spans="22:37" x14ac:dyDescent="0.35">
      <c r="V3887" s="35" t="s">
        <v>2926</v>
      </c>
      <c r="W3887" s="35">
        <v>136</v>
      </c>
      <c r="AJ3887"/>
      <c r="AK3887"/>
    </row>
    <row r="3888" spans="22:37" x14ac:dyDescent="0.35">
      <c r="V3888" s="35" t="s">
        <v>2573</v>
      </c>
      <c r="W3888" s="35">
        <v>637</v>
      </c>
      <c r="AJ3888"/>
      <c r="AK3888"/>
    </row>
    <row r="3889" spans="22:37" x14ac:dyDescent="0.35">
      <c r="V3889" s="35" t="s">
        <v>702</v>
      </c>
      <c r="W3889" s="35">
        <v>98</v>
      </c>
      <c r="AJ3889"/>
      <c r="AK3889"/>
    </row>
    <row r="3890" spans="22:37" x14ac:dyDescent="0.35">
      <c r="V3890" s="35" t="s">
        <v>2433</v>
      </c>
      <c r="W3890" s="35">
        <v>7</v>
      </c>
      <c r="AJ3890"/>
      <c r="AK3890"/>
    </row>
    <row r="3891" spans="22:37" x14ac:dyDescent="0.35">
      <c r="V3891" s="35" t="s">
        <v>1040</v>
      </c>
      <c r="W3891" s="35">
        <v>105</v>
      </c>
      <c r="AJ3891"/>
      <c r="AK3891"/>
    </row>
    <row r="3892" spans="22:37" x14ac:dyDescent="0.35">
      <c r="V3892" s="35" t="s">
        <v>3621</v>
      </c>
      <c r="W3892" s="35">
        <v>16</v>
      </c>
      <c r="AJ3892"/>
      <c r="AK3892"/>
    </row>
    <row r="3893" spans="22:37" x14ac:dyDescent="0.35">
      <c r="V3893" s="35" t="s">
        <v>4014</v>
      </c>
      <c r="W3893" s="35">
        <v>79</v>
      </c>
      <c r="AJ3893"/>
      <c r="AK3893"/>
    </row>
    <row r="3894" spans="22:37" x14ac:dyDescent="0.35">
      <c r="V3894" s="35" t="s">
        <v>3899</v>
      </c>
      <c r="W3894" s="35">
        <v>455</v>
      </c>
      <c r="AJ3894"/>
      <c r="AK3894"/>
    </row>
    <row r="3895" spans="22:37" x14ac:dyDescent="0.35">
      <c r="V3895" s="35" t="s">
        <v>293</v>
      </c>
      <c r="W3895" s="35">
        <v>122</v>
      </c>
      <c r="AJ3895"/>
      <c r="AK3895"/>
    </row>
    <row r="3896" spans="22:37" x14ac:dyDescent="0.35">
      <c r="V3896" s="35" t="s">
        <v>3814</v>
      </c>
      <c r="W3896" s="35">
        <v>487</v>
      </c>
      <c r="AJ3896"/>
      <c r="AK3896"/>
    </row>
    <row r="3897" spans="22:37" x14ac:dyDescent="0.35">
      <c r="V3897" s="35" t="s">
        <v>3730</v>
      </c>
      <c r="W3897" s="35">
        <v>122</v>
      </c>
      <c r="AJ3897"/>
      <c r="AK3897"/>
    </row>
    <row r="3898" spans="22:37" x14ac:dyDescent="0.35">
      <c r="V3898" s="35" t="s">
        <v>444</v>
      </c>
      <c r="W3898" s="35">
        <v>399</v>
      </c>
      <c r="AJ3898"/>
      <c r="AK3898"/>
    </row>
    <row r="3899" spans="22:37" x14ac:dyDescent="0.35">
      <c r="V3899" s="35" t="s">
        <v>2499</v>
      </c>
      <c r="W3899" s="35">
        <v>37</v>
      </c>
      <c r="AJ3899"/>
      <c r="AK3899"/>
    </row>
    <row r="3900" spans="22:37" x14ac:dyDescent="0.35">
      <c r="V3900" s="35" t="s">
        <v>3089</v>
      </c>
      <c r="W3900" s="35">
        <v>97</v>
      </c>
      <c r="AJ3900"/>
      <c r="AK3900"/>
    </row>
    <row r="3901" spans="22:37" x14ac:dyDescent="0.35">
      <c r="V3901" s="35" t="s">
        <v>1230</v>
      </c>
      <c r="W3901" s="35">
        <v>453</v>
      </c>
      <c r="AJ3901"/>
      <c r="AK3901"/>
    </row>
    <row r="3902" spans="22:37" x14ac:dyDescent="0.35">
      <c r="V3902" s="35" t="s">
        <v>2237</v>
      </c>
      <c r="W3902" s="35">
        <v>254</v>
      </c>
      <c r="AJ3902"/>
      <c r="AK3902"/>
    </row>
    <row r="3903" spans="22:37" x14ac:dyDescent="0.35">
      <c r="V3903" s="35" t="s">
        <v>1400</v>
      </c>
      <c r="W3903" s="35">
        <v>320</v>
      </c>
      <c r="AJ3903"/>
      <c r="AK3903"/>
    </row>
    <row r="3904" spans="22:37" x14ac:dyDescent="0.35">
      <c r="V3904" s="35" t="s">
        <v>1804</v>
      </c>
      <c r="W3904" s="35">
        <v>31</v>
      </c>
      <c r="AJ3904"/>
      <c r="AK3904"/>
    </row>
    <row r="3905" spans="22:37" x14ac:dyDescent="0.35">
      <c r="V3905" s="35" t="s">
        <v>3345</v>
      </c>
      <c r="W3905" s="35">
        <v>400</v>
      </c>
      <c r="AJ3905"/>
      <c r="AK3905"/>
    </row>
    <row r="3906" spans="22:37" x14ac:dyDescent="0.35">
      <c r="V3906" s="35" t="s">
        <v>1306</v>
      </c>
      <c r="W3906" s="35">
        <v>214</v>
      </c>
      <c r="AJ3906"/>
      <c r="AK3906"/>
    </row>
    <row r="3907" spans="22:37" x14ac:dyDescent="0.35">
      <c r="V3907" s="35" t="s">
        <v>399</v>
      </c>
      <c r="W3907" s="35">
        <v>265</v>
      </c>
      <c r="AJ3907"/>
      <c r="AK3907"/>
    </row>
    <row r="3908" spans="22:37" x14ac:dyDescent="0.35">
      <c r="V3908" s="35" t="s">
        <v>3136</v>
      </c>
      <c r="W3908" s="35">
        <v>78</v>
      </c>
      <c r="AJ3908"/>
      <c r="AK3908"/>
    </row>
    <row r="3909" spans="22:37" x14ac:dyDescent="0.35">
      <c r="V3909" s="35" t="s">
        <v>2600</v>
      </c>
      <c r="W3909" s="35">
        <v>453</v>
      </c>
      <c r="AJ3909"/>
      <c r="AK3909"/>
    </row>
    <row r="3910" spans="22:37" x14ac:dyDescent="0.35">
      <c r="V3910" s="35" t="s">
        <v>3287</v>
      </c>
      <c r="W3910" s="35">
        <v>279</v>
      </c>
      <c r="AJ3910"/>
      <c r="AK3910"/>
    </row>
    <row r="3911" spans="22:37" x14ac:dyDescent="0.35">
      <c r="V3911" s="35" t="s">
        <v>776</v>
      </c>
      <c r="W3911" s="35">
        <v>15</v>
      </c>
      <c r="AJ3911"/>
      <c r="AK3911"/>
    </row>
    <row r="3912" spans="22:37" x14ac:dyDescent="0.35">
      <c r="V3912" s="35" t="s">
        <v>1828</v>
      </c>
      <c r="W3912" s="35">
        <v>309</v>
      </c>
      <c r="AJ3912"/>
      <c r="AK3912"/>
    </row>
    <row r="3913" spans="22:37" x14ac:dyDescent="0.35">
      <c r="V3913" s="35" t="s">
        <v>2664</v>
      </c>
      <c r="W3913" s="35">
        <v>102</v>
      </c>
      <c r="AJ3913"/>
      <c r="AK3913"/>
    </row>
    <row r="3914" spans="22:37" x14ac:dyDescent="0.35">
      <c r="V3914" s="35" t="s">
        <v>766</v>
      </c>
      <c r="W3914" s="35">
        <v>438</v>
      </c>
      <c r="AJ3914"/>
      <c r="AK3914"/>
    </row>
    <row r="3915" spans="22:37" x14ac:dyDescent="0.35">
      <c r="V3915" s="35" t="s">
        <v>1991</v>
      </c>
      <c r="W3915" s="35">
        <v>434</v>
      </c>
      <c r="AJ3915"/>
      <c r="AK3915"/>
    </row>
    <row r="3916" spans="22:37" x14ac:dyDescent="0.35">
      <c r="V3916" s="45" t="s">
        <v>1839</v>
      </c>
      <c r="W3916" s="35">
        <v>676</v>
      </c>
      <c r="AJ3916"/>
      <c r="AK3916"/>
    </row>
    <row r="3917" spans="22:37" x14ac:dyDescent="0.35">
      <c r="V3917" s="35" t="s">
        <v>753</v>
      </c>
      <c r="W3917" s="35">
        <v>497</v>
      </c>
      <c r="AJ3917"/>
      <c r="AK3917"/>
    </row>
    <row r="3918" spans="22:37" x14ac:dyDescent="0.35">
      <c r="V3918" s="35" t="s">
        <v>493</v>
      </c>
      <c r="W3918" s="35">
        <v>414</v>
      </c>
      <c r="AJ3918"/>
      <c r="AK3918"/>
    </row>
    <row r="3919" spans="22:37" x14ac:dyDescent="0.35">
      <c r="V3919" s="35" t="s">
        <v>3357</v>
      </c>
      <c r="W3919" s="35">
        <v>499</v>
      </c>
      <c r="AJ3919"/>
      <c r="AK3919"/>
    </row>
    <row r="3920" spans="22:37" x14ac:dyDescent="0.35">
      <c r="V3920" s="35" t="s">
        <v>2312</v>
      </c>
      <c r="W3920" s="35">
        <v>346</v>
      </c>
      <c r="AJ3920"/>
      <c r="AK3920"/>
    </row>
    <row r="3921" spans="22:37" x14ac:dyDescent="0.35">
      <c r="V3921" s="35" t="s">
        <v>1986</v>
      </c>
      <c r="W3921" s="35">
        <v>125</v>
      </c>
      <c r="AJ3921"/>
      <c r="AK3921"/>
    </row>
    <row r="3922" spans="22:37" x14ac:dyDescent="0.35">
      <c r="V3922" s="35" t="s">
        <v>372</v>
      </c>
      <c r="W3922" s="35">
        <v>247</v>
      </c>
      <c r="AJ3922"/>
      <c r="AK3922"/>
    </row>
    <row r="3923" spans="22:37" x14ac:dyDescent="0.35">
      <c r="V3923" s="35" t="s">
        <v>1764</v>
      </c>
      <c r="W3923" s="35">
        <v>114</v>
      </c>
      <c r="AJ3923"/>
      <c r="AK3923"/>
    </row>
    <row r="3924" spans="22:37" x14ac:dyDescent="0.35">
      <c r="V3924" s="35" t="s">
        <v>118</v>
      </c>
      <c r="W3924" s="35">
        <v>658</v>
      </c>
      <c r="AJ3924"/>
      <c r="AK3924"/>
    </row>
    <row r="3925" spans="22:37" x14ac:dyDescent="0.35">
      <c r="V3925" s="35" t="s">
        <v>496</v>
      </c>
      <c r="W3925" s="35">
        <v>219</v>
      </c>
      <c r="AJ3925"/>
      <c r="AK3925"/>
    </row>
    <row r="3926" spans="22:37" x14ac:dyDescent="0.35">
      <c r="V3926" s="35" t="s">
        <v>2597</v>
      </c>
      <c r="W3926" s="35">
        <v>274</v>
      </c>
      <c r="AJ3926"/>
      <c r="AK3926"/>
    </row>
    <row r="3927" spans="22:37" x14ac:dyDescent="0.35">
      <c r="V3927" s="35" t="s">
        <v>1875</v>
      </c>
      <c r="W3927" s="35">
        <v>123</v>
      </c>
      <c r="AJ3927"/>
      <c r="AK3927"/>
    </row>
    <row r="3928" spans="22:37" x14ac:dyDescent="0.35">
      <c r="V3928" s="35" t="s">
        <v>4084</v>
      </c>
      <c r="W3928" s="35">
        <v>489</v>
      </c>
      <c r="AJ3928"/>
      <c r="AK3928"/>
    </row>
    <row r="3929" spans="22:37" x14ac:dyDescent="0.35">
      <c r="V3929" s="35" t="s">
        <v>3571</v>
      </c>
      <c r="W3929" s="35">
        <v>408</v>
      </c>
      <c r="AJ3929"/>
      <c r="AK3929"/>
    </row>
    <row r="3930" spans="22:37" x14ac:dyDescent="0.35">
      <c r="V3930" s="35" t="s">
        <v>4182</v>
      </c>
      <c r="W3930" s="35">
        <v>197</v>
      </c>
      <c r="AJ3930"/>
      <c r="AK3930"/>
    </row>
    <row r="3931" spans="22:37" x14ac:dyDescent="0.35">
      <c r="V3931" s="35" t="s">
        <v>1511</v>
      </c>
      <c r="W3931" s="35">
        <v>433</v>
      </c>
      <c r="AJ3931"/>
      <c r="AK3931"/>
    </row>
    <row r="3932" spans="22:37" x14ac:dyDescent="0.35">
      <c r="V3932" s="35" t="s">
        <v>3946</v>
      </c>
      <c r="W3932" s="35">
        <v>190</v>
      </c>
      <c r="AJ3932"/>
      <c r="AK3932"/>
    </row>
    <row r="3933" spans="22:37" x14ac:dyDescent="0.35">
      <c r="V3933" s="35" t="s">
        <v>1537</v>
      </c>
      <c r="W3933" s="35">
        <v>416</v>
      </c>
      <c r="AJ3933"/>
      <c r="AK3933"/>
    </row>
    <row r="3934" spans="22:37" x14ac:dyDescent="0.35">
      <c r="V3934" s="35" t="s">
        <v>2015</v>
      </c>
      <c r="W3934" s="35">
        <v>341</v>
      </c>
      <c r="AJ3934"/>
      <c r="AK3934"/>
    </row>
    <row r="3935" spans="22:37" x14ac:dyDescent="0.35">
      <c r="V3935" s="35" t="s">
        <v>1100</v>
      </c>
      <c r="W3935" s="35">
        <v>412</v>
      </c>
      <c r="AJ3935"/>
      <c r="AK3935"/>
    </row>
    <row r="3936" spans="22:37" x14ac:dyDescent="0.35">
      <c r="V3936" s="35" t="s">
        <v>1178</v>
      </c>
      <c r="W3936" s="35">
        <v>6</v>
      </c>
      <c r="AJ3936"/>
      <c r="AK3936"/>
    </row>
    <row r="3937" spans="22:37" x14ac:dyDescent="0.35">
      <c r="V3937" s="35" t="s">
        <v>3750</v>
      </c>
      <c r="W3937" s="35">
        <v>296</v>
      </c>
      <c r="AJ3937"/>
      <c r="AK3937"/>
    </row>
    <row r="3938" spans="22:37" x14ac:dyDescent="0.35">
      <c r="V3938" s="35" t="s">
        <v>4031</v>
      </c>
      <c r="W3938" s="35">
        <v>241</v>
      </c>
      <c r="AJ3938"/>
      <c r="AK3938"/>
    </row>
    <row r="3939" spans="22:37" x14ac:dyDescent="0.35">
      <c r="V3939" s="35" t="s">
        <v>4028</v>
      </c>
      <c r="W3939" s="35">
        <v>110</v>
      </c>
      <c r="AJ3939"/>
      <c r="AK3939"/>
    </row>
    <row r="3940" spans="22:37" x14ac:dyDescent="0.35">
      <c r="V3940" s="35" t="s">
        <v>4057</v>
      </c>
      <c r="W3940" s="35">
        <v>93</v>
      </c>
      <c r="AJ3940"/>
      <c r="AK3940"/>
    </row>
    <row r="3941" spans="22:37" x14ac:dyDescent="0.35">
      <c r="V3941" s="35" t="s">
        <v>1800</v>
      </c>
      <c r="W3941" s="35">
        <v>24</v>
      </c>
      <c r="AJ3941"/>
      <c r="AK3941"/>
    </row>
    <row r="3942" spans="22:37" x14ac:dyDescent="0.35">
      <c r="V3942" s="35" t="s">
        <v>3190</v>
      </c>
      <c r="W3942" s="35">
        <v>199</v>
      </c>
      <c r="AJ3942"/>
      <c r="AK3942"/>
    </row>
    <row r="3943" spans="22:37" x14ac:dyDescent="0.35">
      <c r="V3943" s="35" t="s">
        <v>633</v>
      </c>
      <c r="W3943" s="35">
        <v>110</v>
      </c>
      <c r="AJ3943"/>
      <c r="AK3943"/>
    </row>
    <row r="3944" spans="22:37" x14ac:dyDescent="0.35">
      <c r="V3944" s="35" t="s">
        <v>355</v>
      </c>
      <c r="W3944" s="35">
        <v>221</v>
      </c>
      <c r="AJ3944"/>
      <c r="AK3944"/>
    </row>
    <row r="3945" spans="22:37" x14ac:dyDescent="0.35">
      <c r="V3945" s="35" t="s">
        <v>580</v>
      </c>
      <c r="W3945" s="35">
        <v>465</v>
      </c>
      <c r="AJ3945"/>
      <c r="AK3945"/>
    </row>
    <row r="3946" spans="22:37" x14ac:dyDescent="0.35">
      <c r="V3946" s="35" t="s">
        <v>2648</v>
      </c>
      <c r="W3946" s="35">
        <v>102</v>
      </c>
      <c r="AJ3946"/>
      <c r="AK3946"/>
    </row>
    <row r="3947" spans="22:37" x14ac:dyDescent="0.35">
      <c r="V3947" s="35" t="s">
        <v>375</v>
      </c>
      <c r="W3947" s="35">
        <v>282</v>
      </c>
      <c r="AJ3947"/>
      <c r="AK3947"/>
    </row>
    <row r="3948" spans="22:37" x14ac:dyDescent="0.35">
      <c r="V3948" s="35" t="s">
        <v>2605</v>
      </c>
      <c r="W3948" s="35">
        <v>362</v>
      </c>
      <c r="AJ3948"/>
      <c r="AK3948"/>
    </row>
    <row r="3949" spans="22:37" x14ac:dyDescent="0.35">
      <c r="V3949" s="35" t="s">
        <v>1131</v>
      </c>
      <c r="W3949" s="35">
        <v>485</v>
      </c>
      <c r="AJ3949"/>
      <c r="AK3949"/>
    </row>
    <row r="3950" spans="22:37" x14ac:dyDescent="0.35">
      <c r="V3950" s="35" t="s">
        <v>1718</v>
      </c>
      <c r="W3950" s="35">
        <v>147</v>
      </c>
      <c r="AJ3950"/>
      <c r="AK3950"/>
    </row>
    <row r="3951" spans="22:37" x14ac:dyDescent="0.35">
      <c r="V3951" s="35" t="s">
        <v>1499</v>
      </c>
      <c r="W3951" s="35">
        <v>364</v>
      </c>
      <c r="AJ3951"/>
      <c r="AK3951"/>
    </row>
    <row r="3952" spans="22:37" x14ac:dyDescent="0.35">
      <c r="V3952" s="35" t="s">
        <v>875</v>
      </c>
      <c r="W3952" s="35">
        <v>374</v>
      </c>
      <c r="AJ3952"/>
      <c r="AK3952"/>
    </row>
    <row r="3953" spans="22:37" x14ac:dyDescent="0.35">
      <c r="V3953" s="35" t="s">
        <v>3444</v>
      </c>
      <c r="W3953" s="35">
        <v>462</v>
      </c>
      <c r="AJ3953"/>
      <c r="AK3953"/>
    </row>
    <row r="3954" spans="22:37" x14ac:dyDescent="0.35">
      <c r="V3954" s="35" t="s">
        <v>589</v>
      </c>
      <c r="W3954" s="35">
        <v>470</v>
      </c>
      <c r="AJ3954"/>
      <c r="AK3954"/>
    </row>
    <row r="3955" spans="22:37" x14ac:dyDescent="0.35">
      <c r="V3955" s="35" t="s">
        <v>3503</v>
      </c>
      <c r="W3955" s="35">
        <v>56</v>
      </c>
      <c r="AJ3955"/>
      <c r="AK3955"/>
    </row>
    <row r="3956" spans="22:37" x14ac:dyDescent="0.35">
      <c r="V3956" s="35" t="s">
        <v>1964</v>
      </c>
      <c r="W3956" s="35">
        <v>94</v>
      </c>
      <c r="AJ3956"/>
      <c r="AK3956"/>
    </row>
    <row r="3957" spans="22:37" x14ac:dyDescent="0.35">
      <c r="V3957" s="35" t="s">
        <v>524</v>
      </c>
      <c r="W3957" s="35">
        <v>466</v>
      </c>
      <c r="AJ3957"/>
      <c r="AK3957"/>
    </row>
    <row r="3958" spans="22:37" x14ac:dyDescent="0.35">
      <c r="V3958" s="35" t="s">
        <v>2145</v>
      </c>
      <c r="W3958" s="35">
        <v>462</v>
      </c>
      <c r="AJ3958"/>
      <c r="AK3958"/>
    </row>
    <row r="3959" spans="22:37" x14ac:dyDescent="0.35">
      <c r="V3959" s="35" t="s">
        <v>1922</v>
      </c>
      <c r="W3959" s="35">
        <v>101</v>
      </c>
      <c r="AJ3959"/>
      <c r="AK3959"/>
    </row>
    <row r="3960" spans="22:37" x14ac:dyDescent="0.35">
      <c r="V3960" s="35" t="s">
        <v>3737</v>
      </c>
      <c r="W3960" s="35">
        <v>396</v>
      </c>
      <c r="AJ3960"/>
      <c r="AK3960"/>
    </row>
    <row r="3961" spans="22:37" x14ac:dyDescent="0.35">
      <c r="V3961" s="35" t="s">
        <v>1324</v>
      </c>
      <c r="W3961" s="35">
        <v>427</v>
      </c>
      <c r="AJ3961"/>
      <c r="AK3961"/>
    </row>
    <row r="3962" spans="22:37" x14ac:dyDescent="0.35">
      <c r="V3962" s="35" t="s">
        <v>4190</v>
      </c>
      <c r="W3962" s="35">
        <v>65</v>
      </c>
      <c r="AJ3962"/>
      <c r="AK3962"/>
    </row>
    <row r="3963" spans="22:37" x14ac:dyDescent="0.35">
      <c r="V3963" s="35" t="s">
        <v>2895</v>
      </c>
      <c r="W3963" s="35">
        <v>383</v>
      </c>
      <c r="AJ3963"/>
      <c r="AK3963"/>
    </row>
    <row r="3964" spans="22:37" x14ac:dyDescent="0.35">
      <c r="V3964" s="35" t="s">
        <v>423</v>
      </c>
      <c r="W3964" s="35">
        <v>257</v>
      </c>
      <c r="AJ3964"/>
      <c r="AK3964"/>
    </row>
    <row r="3965" spans="22:37" x14ac:dyDescent="0.35">
      <c r="V3965" s="35" t="s">
        <v>3633</v>
      </c>
      <c r="W3965" s="35">
        <v>637</v>
      </c>
      <c r="AJ3965"/>
      <c r="AK3965"/>
    </row>
    <row r="3966" spans="22:37" x14ac:dyDescent="0.35">
      <c r="V3966" s="35" t="s">
        <v>908</v>
      </c>
      <c r="W3966" s="35">
        <v>237</v>
      </c>
      <c r="AJ3966"/>
      <c r="AK3966"/>
    </row>
    <row r="3967" spans="22:37" x14ac:dyDescent="0.35">
      <c r="V3967" s="35" t="s">
        <v>3289</v>
      </c>
      <c r="W3967" s="35">
        <v>31</v>
      </c>
      <c r="AJ3967"/>
      <c r="AK3967"/>
    </row>
    <row r="3968" spans="22:37" x14ac:dyDescent="0.35">
      <c r="V3968" s="35" t="s">
        <v>3825</v>
      </c>
      <c r="W3968" s="35">
        <v>189</v>
      </c>
      <c r="AJ3968"/>
      <c r="AK3968"/>
    </row>
    <row r="3969" spans="22:37" x14ac:dyDescent="0.35">
      <c r="V3969" s="35" t="s">
        <v>3073</v>
      </c>
      <c r="W3969" s="35">
        <v>298</v>
      </c>
      <c r="AJ3969"/>
      <c r="AK3969"/>
    </row>
    <row r="3970" spans="22:37" x14ac:dyDescent="0.35">
      <c r="V3970" s="35" t="s">
        <v>686</v>
      </c>
      <c r="W3970" s="35">
        <v>42</v>
      </c>
      <c r="AJ3970"/>
      <c r="AK3970"/>
    </row>
    <row r="3971" spans="22:37" x14ac:dyDescent="0.35">
      <c r="V3971" s="35" t="s">
        <v>673</v>
      </c>
      <c r="W3971" s="35">
        <v>72</v>
      </c>
      <c r="AJ3971"/>
      <c r="AK3971"/>
    </row>
    <row r="3972" spans="22:37" x14ac:dyDescent="0.35">
      <c r="V3972" s="35" t="s">
        <v>4246</v>
      </c>
      <c r="W3972" s="35">
        <v>114</v>
      </c>
      <c r="AJ3972"/>
      <c r="AK3972"/>
    </row>
    <row r="3973" spans="22:37" x14ac:dyDescent="0.35">
      <c r="V3973" s="35" t="s">
        <v>4037</v>
      </c>
      <c r="W3973" s="35">
        <v>468</v>
      </c>
      <c r="AJ3973"/>
      <c r="AK3973"/>
    </row>
    <row r="3974" spans="22:37" x14ac:dyDescent="0.35">
      <c r="V3974" s="35" t="s">
        <v>2036</v>
      </c>
      <c r="W3974" s="35">
        <v>297</v>
      </c>
      <c r="AJ3974"/>
      <c r="AK3974"/>
    </row>
    <row r="3975" spans="22:37" x14ac:dyDescent="0.35">
      <c r="V3975" s="35" t="s">
        <v>2545</v>
      </c>
      <c r="W3975" s="35">
        <v>234</v>
      </c>
      <c r="AJ3975"/>
      <c r="AK3975"/>
    </row>
    <row r="3976" spans="22:37" x14ac:dyDescent="0.35">
      <c r="V3976" s="35" t="s">
        <v>139</v>
      </c>
      <c r="W3976" s="35">
        <v>238</v>
      </c>
      <c r="AJ3976"/>
      <c r="AK3976"/>
    </row>
    <row r="3977" spans="22:37" x14ac:dyDescent="0.35">
      <c r="V3977" s="35" t="s">
        <v>1965</v>
      </c>
      <c r="W3977" s="35">
        <v>124</v>
      </c>
      <c r="AJ3977"/>
      <c r="AK3977"/>
    </row>
    <row r="3978" spans="22:37" x14ac:dyDescent="0.35">
      <c r="V3978" s="35" t="s">
        <v>3441</v>
      </c>
      <c r="W3978" s="35">
        <v>234</v>
      </c>
      <c r="AJ3978"/>
      <c r="AK3978"/>
    </row>
    <row r="3979" spans="22:37" x14ac:dyDescent="0.35">
      <c r="V3979" s="35" t="s">
        <v>3997</v>
      </c>
      <c r="W3979" s="35">
        <v>224</v>
      </c>
      <c r="AJ3979"/>
      <c r="AK3979"/>
    </row>
    <row r="3980" spans="22:37" x14ac:dyDescent="0.35">
      <c r="V3980" s="35" t="s">
        <v>3178</v>
      </c>
      <c r="W3980" s="35">
        <v>441</v>
      </c>
      <c r="AJ3980"/>
      <c r="AK3980"/>
    </row>
    <row r="3981" spans="22:37" x14ac:dyDescent="0.35">
      <c r="V3981" s="35" t="s">
        <v>3622</v>
      </c>
      <c r="W3981" s="35">
        <v>175</v>
      </c>
      <c r="AJ3981"/>
      <c r="AK3981"/>
    </row>
    <row r="3982" spans="22:37" x14ac:dyDescent="0.35">
      <c r="V3982" s="35" t="s">
        <v>2467</v>
      </c>
      <c r="W3982" s="35">
        <v>139</v>
      </c>
      <c r="AJ3982"/>
      <c r="AK3982"/>
    </row>
    <row r="3983" spans="22:37" x14ac:dyDescent="0.35">
      <c r="V3983" s="35" t="s">
        <v>1200</v>
      </c>
      <c r="W3983" s="35">
        <v>455</v>
      </c>
      <c r="AJ3983"/>
      <c r="AK3983"/>
    </row>
    <row r="3984" spans="22:37" x14ac:dyDescent="0.35">
      <c r="V3984" s="35" t="s">
        <v>1011</v>
      </c>
      <c r="W3984" s="35">
        <v>366</v>
      </c>
      <c r="AJ3984"/>
      <c r="AK3984"/>
    </row>
    <row r="3985" spans="22:37" x14ac:dyDescent="0.35">
      <c r="V3985" s="35" t="s">
        <v>3510</v>
      </c>
      <c r="W3985" s="35">
        <v>480</v>
      </c>
      <c r="AJ3985"/>
      <c r="AK3985"/>
    </row>
    <row r="3986" spans="22:37" x14ac:dyDescent="0.35">
      <c r="V3986" s="35" t="s">
        <v>3297</v>
      </c>
      <c r="W3986" s="35">
        <v>230</v>
      </c>
      <c r="AJ3986"/>
      <c r="AK3986"/>
    </row>
    <row r="3987" spans="22:37" x14ac:dyDescent="0.35">
      <c r="V3987" s="35" t="s">
        <v>780</v>
      </c>
      <c r="W3987" s="35">
        <v>425</v>
      </c>
      <c r="AJ3987"/>
      <c r="AK3987"/>
    </row>
    <row r="3988" spans="22:37" x14ac:dyDescent="0.35">
      <c r="V3988" s="35" t="s">
        <v>3531</v>
      </c>
      <c r="W3988" s="35">
        <v>6</v>
      </c>
      <c r="AJ3988"/>
      <c r="AK3988"/>
    </row>
    <row r="3989" spans="22:37" x14ac:dyDescent="0.35">
      <c r="V3989" s="35" t="s">
        <v>1890</v>
      </c>
      <c r="W3989" s="35">
        <v>24</v>
      </c>
      <c r="AJ3989"/>
      <c r="AK3989"/>
    </row>
    <row r="3990" spans="22:37" x14ac:dyDescent="0.35">
      <c r="V3990" s="35" t="s">
        <v>4087</v>
      </c>
      <c r="W3990" s="35">
        <v>153</v>
      </c>
      <c r="AJ3990"/>
      <c r="AK3990"/>
    </row>
    <row r="3991" spans="22:37" x14ac:dyDescent="0.35">
      <c r="V3991" s="35" t="s">
        <v>1392</v>
      </c>
      <c r="W3991" s="35">
        <v>43</v>
      </c>
      <c r="AJ3991"/>
      <c r="AK3991"/>
    </row>
    <row r="3992" spans="22:37" x14ac:dyDescent="0.35">
      <c r="V3992" s="45" t="s">
        <v>334</v>
      </c>
      <c r="W3992" s="35">
        <v>917</v>
      </c>
      <c r="AJ3992"/>
      <c r="AK3992"/>
    </row>
    <row r="3993" spans="22:37" x14ac:dyDescent="0.35">
      <c r="V3993" s="35" t="s">
        <v>2660</v>
      </c>
      <c r="W3993" s="35">
        <v>252</v>
      </c>
      <c r="AJ3993"/>
      <c r="AK3993"/>
    </row>
    <row r="3994" spans="22:37" x14ac:dyDescent="0.35">
      <c r="V3994" s="35" t="s">
        <v>298</v>
      </c>
      <c r="W3994" s="35">
        <v>152</v>
      </c>
      <c r="AJ3994"/>
      <c r="AK3994"/>
    </row>
    <row r="3995" spans="22:37" x14ac:dyDescent="0.35">
      <c r="V3995" s="35" t="s">
        <v>125</v>
      </c>
      <c r="W3995" s="35">
        <v>134</v>
      </c>
      <c r="AJ3995"/>
      <c r="AK3995"/>
    </row>
    <row r="3996" spans="22:37" x14ac:dyDescent="0.35">
      <c r="V3996" s="35" t="s">
        <v>1697</v>
      </c>
      <c r="W3996" s="35">
        <v>490</v>
      </c>
      <c r="AJ3996"/>
      <c r="AK3996"/>
    </row>
    <row r="3997" spans="22:37" x14ac:dyDescent="0.35">
      <c r="V3997" s="35" t="s">
        <v>2367</v>
      </c>
      <c r="W3997" s="35">
        <v>111</v>
      </c>
      <c r="AJ3997"/>
      <c r="AK3997"/>
    </row>
    <row r="3998" spans="22:37" x14ac:dyDescent="0.35">
      <c r="V3998" s="35" t="s">
        <v>4209</v>
      </c>
      <c r="W3998" s="35">
        <v>20</v>
      </c>
      <c r="AJ3998"/>
      <c r="AK3998"/>
    </row>
    <row r="3999" spans="22:37" x14ac:dyDescent="0.35">
      <c r="V3999" s="35" t="s">
        <v>2147</v>
      </c>
      <c r="W3999" s="35">
        <v>324</v>
      </c>
      <c r="AJ3999"/>
      <c r="AK3999"/>
    </row>
    <row r="4000" spans="22:37" x14ac:dyDescent="0.35">
      <c r="V4000" s="35" t="s">
        <v>4175</v>
      </c>
      <c r="W4000" s="35">
        <v>72</v>
      </c>
      <c r="AJ4000"/>
      <c r="AK4000"/>
    </row>
    <row r="4001" spans="22:37" x14ac:dyDescent="0.35">
      <c r="V4001" s="35" t="s">
        <v>122</v>
      </c>
      <c r="W4001" s="35">
        <v>105</v>
      </c>
      <c r="AJ4001"/>
      <c r="AK4001"/>
    </row>
    <row r="4002" spans="22:37" x14ac:dyDescent="0.35">
      <c r="V4002" s="35" t="s">
        <v>2399</v>
      </c>
      <c r="W4002" s="35">
        <v>490</v>
      </c>
      <c r="AJ4002"/>
      <c r="AK4002"/>
    </row>
    <row r="4003" spans="22:37" x14ac:dyDescent="0.35">
      <c r="V4003" s="35" t="s">
        <v>3188</v>
      </c>
      <c r="W4003" s="35">
        <v>338</v>
      </c>
      <c r="AJ4003"/>
      <c r="AK4003"/>
    </row>
    <row r="4004" spans="22:37" x14ac:dyDescent="0.35">
      <c r="V4004" s="35" t="s">
        <v>1554</v>
      </c>
      <c r="W4004" s="35">
        <v>115</v>
      </c>
      <c r="AJ4004"/>
      <c r="AK4004"/>
    </row>
    <row r="4005" spans="22:37" x14ac:dyDescent="0.35">
      <c r="V4005" s="35" t="s">
        <v>4110</v>
      </c>
      <c r="W4005" s="35">
        <v>40</v>
      </c>
      <c r="AJ4005"/>
      <c r="AK4005"/>
    </row>
    <row r="4006" spans="22:37" x14ac:dyDescent="0.35">
      <c r="V4006" s="35" t="s">
        <v>2834</v>
      </c>
      <c r="W4006" s="35">
        <v>327</v>
      </c>
      <c r="AJ4006"/>
      <c r="AK4006"/>
    </row>
    <row r="4007" spans="22:37" x14ac:dyDescent="0.35">
      <c r="V4007" s="35" t="s">
        <v>237</v>
      </c>
      <c r="W4007" s="35">
        <v>332</v>
      </c>
      <c r="AJ4007"/>
      <c r="AK4007"/>
    </row>
    <row r="4008" spans="22:37" x14ac:dyDescent="0.35">
      <c r="V4008" s="35" t="s">
        <v>112</v>
      </c>
      <c r="W4008" s="35">
        <v>79</v>
      </c>
      <c r="AJ4008"/>
      <c r="AK4008"/>
    </row>
    <row r="4009" spans="22:37" x14ac:dyDescent="0.35">
      <c r="V4009" s="35" t="s">
        <v>409</v>
      </c>
      <c r="W4009" s="35">
        <v>8</v>
      </c>
      <c r="AJ4009"/>
      <c r="AK4009"/>
    </row>
    <row r="4010" spans="22:37" x14ac:dyDescent="0.35">
      <c r="V4010" s="35" t="s">
        <v>3665</v>
      </c>
      <c r="W4010" s="35">
        <v>196</v>
      </c>
      <c r="AJ4010"/>
      <c r="AK4010"/>
    </row>
    <row r="4011" spans="22:37" x14ac:dyDescent="0.35">
      <c r="V4011" s="35" t="s">
        <v>873</v>
      </c>
      <c r="W4011" s="35">
        <v>320</v>
      </c>
      <c r="AJ4011"/>
      <c r="AK4011"/>
    </row>
    <row r="4012" spans="22:37" x14ac:dyDescent="0.35">
      <c r="V4012" s="35" t="s">
        <v>598</v>
      </c>
      <c r="W4012" s="35">
        <v>303</v>
      </c>
      <c r="AJ4012"/>
      <c r="AK4012"/>
    </row>
    <row r="4013" spans="22:37" x14ac:dyDescent="0.35">
      <c r="V4013" s="35" t="s">
        <v>3186</v>
      </c>
      <c r="W4013" s="35">
        <v>78</v>
      </c>
      <c r="AJ4013"/>
      <c r="AK4013"/>
    </row>
    <row r="4014" spans="22:37" x14ac:dyDescent="0.35">
      <c r="V4014" s="35" t="s">
        <v>3464</v>
      </c>
      <c r="W4014" s="35">
        <v>116</v>
      </c>
      <c r="AJ4014"/>
      <c r="AK4014"/>
    </row>
    <row r="4015" spans="22:37" x14ac:dyDescent="0.35">
      <c r="V4015" s="35" t="s">
        <v>2314</v>
      </c>
      <c r="W4015" s="35">
        <v>218</v>
      </c>
      <c r="AJ4015"/>
      <c r="AK4015"/>
    </row>
    <row r="4016" spans="22:37" x14ac:dyDescent="0.35">
      <c r="V4016" s="35" t="s">
        <v>2596</v>
      </c>
      <c r="W4016" s="35">
        <v>121</v>
      </c>
      <c r="AJ4016"/>
      <c r="AK4016"/>
    </row>
    <row r="4017" spans="22:37" x14ac:dyDescent="0.35">
      <c r="V4017" s="35" t="s">
        <v>3440</v>
      </c>
      <c r="W4017" s="35">
        <v>143</v>
      </c>
      <c r="AJ4017"/>
      <c r="AK4017"/>
    </row>
    <row r="4018" spans="22:37" x14ac:dyDescent="0.35">
      <c r="V4018" s="35" t="s">
        <v>1634</v>
      </c>
      <c r="W4018" s="35">
        <v>150</v>
      </c>
      <c r="AJ4018"/>
      <c r="AK4018"/>
    </row>
    <row r="4019" spans="22:37" x14ac:dyDescent="0.35">
      <c r="V4019" s="35" t="s">
        <v>2435</v>
      </c>
      <c r="W4019" s="35">
        <v>274</v>
      </c>
      <c r="AJ4019"/>
      <c r="AK4019"/>
    </row>
    <row r="4020" spans="22:37" x14ac:dyDescent="0.35">
      <c r="V4020" s="35" t="s">
        <v>3983</v>
      </c>
      <c r="W4020" s="35">
        <v>50</v>
      </c>
      <c r="AJ4020"/>
      <c r="AK4020"/>
    </row>
    <row r="4021" spans="22:37" x14ac:dyDescent="0.35">
      <c r="V4021" s="35" t="s">
        <v>2509</v>
      </c>
      <c r="W4021" s="35">
        <v>145</v>
      </c>
      <c r="AJ4021"/>
      <c r="AK4021"/>
    </row>
    <row r="4022" spans="22:37" x14ac:dyDescent="0.35">
      <c r="V4022" s="35" t="s">
        <v>1005</v>
      </c>
      <c r="W4022" s="35">
        <v>45</v>
      </c>
      <c r="AJ4022"/>
      <c r="AK4022"/>
    </row>
    <row r="4023" spans="22:37" x14ac:dyDescent="0.35">
      <c r="V4023" s="35" t="s">
        <v>3948</v>
      </c>
      <c r="W4023" s="35">
        <v>459</v>
      </c>
      <c r="AJ4023"/>
      <c r="AK4023"/>
    </row>
    <row r="4024" spans="22:37" x14ac:dyDescent="0.35">
      <c r="V4024" s="35" t="s">
        <v>1388</v>
      </c>
      <c r="W4024" s="35">
        <v>472</v>
      </c>
      <c r="AJ4024"/>
      <c r="AK4024"/>
    </row>
    <row r="4025" spans="22:37" x14ac:dyDescent="0.35">
      <c r="V4025" s="35" t="s">
        <v>1383</v>
      </c>
      <c r="W4025" s="35">
        <v>396</v>
      </c>
      <c r="AJ4025"/>
      <c r="AK4025"/>
    </row>
    <row r="4026" spans="22:37" x14ac:dyDescent="0.35">
      <c r="V4026" s="35" t="s">
        <v>2445</v>
      </c>
      <c r="W4026" s="35">
        <v>265</v>
      </c>
      <c r="AJ4026"/>
      <c r="AK4026"/>
    </row>
    <row r="4027" spans="22:37" x14ac:dyDescent="0.35">
      <c r="V4027" s="35" t="s">
        <v>1061</v>
      </c>
      <c r="W4027" s="35">
        <v>53</v>
      </c>
      <c r="AJ4027"/>
      <c r="AK4027"/>
    </row>
    <row r="4028" spans="22:37" x14ac:dyDescent="0.35">
      <c r="V4028" s="35" t="s">
        <v>1360</v>
      </c>
      <c r="W4028" s="35">
        <v>74</v>
      </c>
      <c r="AJ4028"/>
      <c r="AK4028"/>
    </row>
    <row r="4029" spans="22:37" x14ac:dyDescent="0.35">
      <c r="V4029" s="35" t="s">
        <v>1913</v>
      </c>
      <c r="W4029" s="35">
        <v>25</v>
      </c>
      <c r="AJ4029"/>
      <c r="AK4029"/>
    </row>
    <row r="4030" spans="22:37" x14ac:dyDescent="0.35">
      <c r="V4030" s="35" t="s">
        <v>3581</v>
      </c>
      <c r="W4030" s="35">
        <v>237</v>
      </c>
      <c r="AJ4030"/>
      <c r="AK4030"/>
    </row>
    <row r="4031" spans="22:37" x14ac:dyDescent="0.35">
      <c r="V4031" s="35" t="s">
        <v>887</v>
      </c>
      <c r="W4031" s="35">
        <v>215</v>
      </c>
      <c r="AJ4031"/>
      <c r="AK4031"/>
    </row>
    <row r="4032" spans="22:37" x14ac:dyDescent="0.35">
      <c r="V4032" s="35" t="s">
        <v>1595</v>
      </c>
      <c r="W4032" s="35">
        <v>135</v>
      </c>
      <c r="AJ4032"/>
      <c r="AK4032"/>
    </row>
    <row r="4033" spans="22:37" x14ac:dyDescent="0.35">
      <c r="V4033" s="35" t="s">
        <v>1664</v>
      </c>
      <c r="W4033" s="35">
        <v>224</v>
      </c>
      <c r="AJ4033"/>
      <c r="AK4033"/>
    </row>
    <row r="4034" spans="22:37" x14ac:dyDescent="0.35">
      <c r="V4034" s="35" t="s">
        <v>1315</v>
      </c>
      <c r="W4034" s="35">
        <v>386</v>
      </c>
      <c r="AJ4034"/>
      <c r="AK4034"/>
    </row>
    <row r="4035" spans="22:37" x14ac:dyDescent="0.35">
      <c r="V4035" s="35" t="s">
        <v>3146</v>
      </c>
      <c r="W4035" s="35">
        <v>487</v>
      </c>
      <c r="AJ4035"/>
      <c r="AK4035"/>
    </row>
    <row r="4036" spans="22:37" x14ac:dyDescent="0.35">
      <c r="V4036" s="35" t="s">
        <v>3404</v>
      </c>
      <c r="W4036" s="35">
        <v>372</v>
      </c>
      <c r="AJ4036"/>
      <c r="AK4036"/>
    </row>
    <row r="4037" spans="22:37" x14ac:dyDescent="0.35">
      <c r="V4037" s="35" t="s">
        <v>4000</v>
      </c>
      <c r="W4037" s="35">
        <v>483</v>
      </c>
      <c r="AJ4037"/>
      <c r="AK4037"/>
    </row>
    <row r="4038" spans="22:37" x14ac:dyDescent="0.35">
      <c r="V4038" s="35" t="s">
        <v>2780</v>
      </c>
      <c r="W4038" s="35">
        <v>332</v>
      </c>
      <c r="AJ4038"/>
      <c r="AK4038"/>
    </row>
    <row r="4039" spans="22:37" x14ac:dyDescent="0.35">
      <c r="V4039" s="35" t="s">
        <v>3746</v>
      </c>
      <c r="W4039" s="35">
        <v>74</v>
      </c>
      <c r="AJ4039"/>
      <c r="AK4039"/>
    </row>
    <row r="4040" spans="22:37" x14ac:dyDescent="0.35">
      <c r="V4040" s="35" t="s">
        <v>1026</v>
      </c>
      <c r="W4040" s="35">
        <v>324</v>
      </c>
      <c r="AJ4040"/>
      <c r="AK4040"/>
    </row>
    <row r="4041" spans="22:37" x14ac:dyDescent="0.35">
      <c r="V4041" s="35" t="s">
        <v>1498</v>
      </c>
      <c r="W4041" s="35">
        <v>253</v>
      </c>
      <c r="AJ4041"/>
      <c r="AK4041"/>
    </row>
    <row r="4042" spans="22:37" x14ac:dyDescent="0.35">
      <c r="V4042" s="35" t="s">
        <v>4301</v>
      </c>
      <c r="W4042" s="35">
        <v>145</v>
      </c>
      <c r="AJ4042"/>
      <c r="AK4042"/>
    </row>
    <row r="4043" spans="22:37" x14ac:dyDescent="0.35">
      <c r="V4043" s="35" t="s">
        <v>1339</v>
      </c>
      <c r="W4043" s="35">
        <v>400</v>
      </c>
      <c r="AJ4043"/>
      <c r="AK4043"/>
    </row>
    <row r="4044" spans="22:37" x14ac:dyDescent="0.35">
      <c r="V4044" s="35" t="s">
        <v>1132</v>
      </c>
      <c r="W4044" s="35">
        <v>205</v>
      </c>
      <c r="AJ4044"/>
      <c r="AK4044"/>
    </row>
    <row r="4045" spans="22:37" x14ac:dyDescent="0.35">
      <c r="V4045" s="35" t="s">
        <v>879</v>
      </c>
      <c r="W4045" s="35">
        <v>44</v>
      </c>
      <c r="AJ4045"/>
      <c r="AK4045"/>
    </row>
    <row r="4046" spans="22:37" x14ac:dyDescent="0.35">
      <c r="V4046" s="35" t="s">
        <v>2044</v>
      </c>
      <c r="W4046" s="35">
        <v>246</v>
      </c>
      <c r="AJ4046"/>
      <c r="AK4046"/>
    </row>
    <row r="4047" spans="22:37" x14ac:dyDescent="0.35">
      <c r="V4047" s="35" t="s">
        <v>731</v>
      </c>
      <c r="W4047" s="35">
        <v>36</v>
      </c>
      <c r="AJ4047"/>
      <c r="AK4047"/>
    </row>
    <row r="4048" spans="22:37" x14ac:dyDescent="0.35">
      <c r="V4048" s="35" t="s">
        <v>3040</v>
      </c>
      <c r="W4048" s="35">
        <v>184</v>
      </c>
      <c r="AJ4048"/>
      <c r="AK4048"/>
    </row>
    <row r="4049" spans="22:37" x14ac:dyDescent="0.35">
      <c r="V4049" s="35" t="s">
        <v>716</v>
      </c>
      <c r="W4049" s="35">
        <v>456</v>
      </c>
      <c r="AJ4049"/>
      <c r="AK4049"/>
    </row>
    <row r="4050" spans="22:37" x14ac:dyDescent="0.35">
      <c r="V4050" s="35" t="s">
        <v>329</v>
      </c>
      <c r="W4050" s="35">
        <v>668</v>
      </c>
      <c r="AJ4050"/>
      <c r="AK4050"/>
    </row>
    <row r="4051" spans="22:37" x14ac:dyDescent="0.35">
      <c r="V4051" s="35" t="s">
        <v>894</v>
      </c>
      <c r="W4051" s="35">
        <v>337</v>
      </c>
      <c r="AJ4051"/>
      <c r="AK4051"/>
    </row>
    <row r="4052" spans="22:37" x14ac:dyDescent="0.35">
      <c r="V4052" s="35" t="s">
        <v>581</v>
      </c>
      <c r="W4052" s="35">
        <v>296</v>
      </c>
      <c r="AJ4052"/>
      <c r="AK4052"/>
    </row>
    <row r="4053" spans="22:37" x14ac:dyDescent="0.35">
      <c r="V4053" s="35" t="s">
        <v>4040</v>
      </c>
      <c r="W4053" s="35">
        <v>435</v>
      </c>
      <c r="AJ4053"/>
      <c r="AK4053"/>
    </row>
    <row r="4054" spans="22:37" x14ac:dyDescent="0.35">
      <c r="V4054" s="35" t="s">
        <v>557</v>
      </c>
      <c r="W4054" s="35">
        <v>50</v>
      </c>
      <c r="AJ4054"/>
      <c r="AK4054"/>
    </row>
    <row r="4055" spans="22:37" x14ac:dyDescent="0.35">
      <c r="V4055" s="35" t="s">
        <v>1752</v>
      </c>
      <c r="W4055" s="35">
        <v>275</v>
      </c>
      <c r="AJ4055"/>
      <c r="AK4055"/>
    </row>
    <row r="4056" spans="22:37" x14ac:dyDescent="0.35">
      <c r="V4056" s="35" t="s">
        <v>1085</v>
      </c>
      <c r="W4056" s="35">
        <v>163</v>
      </c>
      <c r="AJ4056"/>
      <c r="AK4056"/>
    </row>
    <row r="4057" spans="22:37" x14ac:dyDescent="0.35">
      <c r="V4057" s="35" t="s">
        <v>1981</v>
      </c>
      <c r="W4057" s="35">
        <v>94</v>
      </c>
      <c r="AJ4057"/>
      <c r="AK4057"/>
    </row>
    <row r="4058" spans="22:37" x14ac:dyDescent="0.35">
      <c r="V4058" s="35" t="s">
        <v>2972</v>
      </c>
      <c r="W4058" s="35">
        <v>308</v>
      </c>
      <c r="AJ4058"/>
      <c r="AK4058"/>
    </row>
    <row r="4059" spans="22:37" x14ac:dyDescent="0.35">
      <c r="V4059" s="35" t="s">
        <v>2459</v>
      </c>
      <c r="W4059" s="35">
        <v>119</v>
      </c>
      <c r="AJ4059"/>
      <c r="AK4059"/>
    </row>
    <row r="4060" spans="22:37" x14ac:dyDescent="0.35">
      <c r="V4060" s="35" t="s">
        <v>3882</v>
      </c>
      <c r="W4060" s="35">
        <v>426</v>
      </c>
      <c r="AJ4060"/>
      <c r="AK4060"/>
    </row>
    <row r="4061" spans="22:37" x14ac:dyDescent="0.35">
      <c r="V4061" s="35" t="s">
        <v>929</v>
      </c>
      <c r="W4061" s="35">
        <v>167</v>
      </c>
      <c r="AJ4061"/>
      <c r="AK4061"/>
    </row>
    <row r="4062" spans="22:37" x14ac:dyDescent="0.35">
      <c r="V4062" s="35" t="s">
        <v>3626</v>
      </c>
      <c r="W4062" s="35">
        <v>493</v>
      </c>
      <c r="AJ4062"/>
      <c r="AK4062"/>
    </row>
    <row r="4063" spans="22:37" x14ac:dyDescent="0.35">
      <c r="V4063" s="35" t="s">
        <v>2356</v>
      </c>
      <c r="W4063" s="35">
        <v>499</v>
      </c>
      <c r="AJ4063"/>
      <c r="AK4063"/>
    </row>
    <row r="4064" spans="22:37" x14ac:dyDescent="0.35">
      <c r="V4064" s="35" t="s">
        <v>960</v>
      </c>
      <c r="W4064" s="35">
        <v>401</v>
      </c>
      <c r="AJ4064"/>
      <c r="AK4064"/>
    </row>
    <row r="4065" spans="22:37" x14ac:dyDescent="0.35">
      <c r="V4065" s="35" t="s">
        <v>3702</v>
      </c>
      <c r="W4065" s="35">
        <v>84</v>
      </c>
      <c r="AJ4065"/>
      <c r="AK4065"/>
    </row>
    <row r="4066" spans="22:37" x14ac:dyDescent="0.35">
      <c r="V4066" s="35" t="s">
        <v>1334</v>
      </c>
      <c r="W4066" s="35">
        <v>302</v>
      </c>
      <c r="AJ4066"/>
      <c r="AK4066"/>
    </row>
    <row r="4067" spans="22:37" x14ac:dyDescent="0.35">
      <c r="V4067" s="35" t="s">
        <v>3985</v>
      </c>
      <c r="W4067" s="35">
        <v>310</v>
      </c>
      <c r="AJ4067"/>
      <c r="AK4067"/>
    </row>
    <row r="4068" spans="22:37" x14ac:dyDescent="0.35">
      <c r="V4068" s="35" t="s">
        <v>3636</v>
      </c>
      <c r="W4068" s="35">
        <v>465</v>
      </c>
      <c r="AJ4068"/>
      <c r="AK4068"/>
    </row>
    <row r="4069" spans="22:37" x14ac:dyDescent="0.35">
      <c r="V4069" s="35" t="s">
        <v>263</v>
      </c>
      <c r="W4069" s="35">
        <v>100</v>
      </c>
      <c r="AJ4069"/>
      <c r="AK4069"/>
    </row>
    <row r="4070" spans="22:37" x14ac:dyDescent="0.35">
      <c r="V4070" s="35" t="s">
        <v>1225</v>
      </c>
      <c r="W4070" s="35">
        <v>89</v>
      </c>
      <c r="AJ4070"/>
      <c r="AK4070"/>
    </row>
    <row r="4071" spans="22:37" x14ac:dyDescent="0.35">
      <c r="V4071" s="35" t="s">
        <v>1453</v>
      </c>
      <c r="W4071" s="35">
        <v>341</v>
      </c>
      <c r="AJ4071"/>
      <c r="AK4071"/>
    </row>
    <row r="4072" spans="22:37" x14ac:dyDescent="0.35">
      <c r="V4072" s="35" t="s">
        <v>1840</v>
      </c>
      <c r="W4072" s="35">
        <v>100</v>
      </c>
      <c r="AJ4072"/>
      <c r="AK4072"/>
    </row>
    <row r="4073" spans="22:37" x14ac:dyDescent="0.35">
      <c r="V4073" s="35" t="s">
        <v>1330</v>
      </c>
      <c r="W4073" s="35">
        <v>415</v>
      </c>
      <c r="AJ4073"/>
      <c r="AK4073"/>
    </row>
    <row r="4074" spans="22:37" x14ac:dyDescent="0.35">
      <c r="V4074" s="35" t="s">
        <v>3703</v>
      </c>
      <c r="W4074" s="35">
        <v>100</v>
      </c>
      <c r="AJ4074"/>
      <c r="AK4074"/>
    </row>
    <row r="4075" spans="22:37" x14ac:dyDescent="0.35">
      <c r="V4075" s="35" t="s">
        <v>3541</v>
      </c>
      <c r="W4075" s="35">
        <v>393</v>
      </c>
      <c r="AJ4075"/>
      <c r="AK4075"/>
    </row>
    <row r="4076" spans="22:37" x14ac:dyDescent="0.35">
      <c r="V4076" s="35" t="s">
        <v>1702</v>
      </c>
      <c r="W4076" s="35">
        <v>189</v>
      </c>
      <c r="AJ4076"/>
      <c r="AK4076"/>
    </row>
    <row r="4077" spans="22:37" x14ac:dyDescent="0.35">
      <c r="V4077" s="35" t="s">
        <v>4090</v>
      </c>
      <c r="W4077" s="35">
        <v>155</v>
      </c>
      <c r="AJ4077"/>
      <c r="AK4077"/>
    </row>
    <row r="4078" spans="22:37" x14ac:dyDescent="0.35">
      <c r="V4078" s="35" t="s">
        <v>2787</v>
      </c>
      <c r="W4078" s="35">
        <v>153</v>
      </c>
      <c r="AJ4078"/>
      <c r="AK4078"/>
    </row>
    <row r="4079" spans="22:37" x14ac:dyDescent="0.35">
      <c r="V4079" s="35" t="s">
        <v>262</v>
      </c>
      <c r="W4079" s="35">
        <v>145</v>
      </c>
      <c r="AJ4079"/>
      <c r="AK4079"/>
    </row>
    <row r="4080" spans="22:37" x14ac:dyDescent="0.35">
      <c r="V4080" s="35" t="s">
        <v>2450</v>
      </c>
      <c r="W4080" s="35">
        <v>396</v>
      </c>
      <c r="AJ4080"/>
      <c r="AK4080"/>
    </row>
    <row r="4081" spans="22:37" x14ac:dyDescent="0.35">
      <c r="V4081" s="35" t="s">
        <v>896</v>
      </c>
      <c r="W4081" s="35">
        <v>451</v>
      </c>
      <c r="AJ4081"/>
      <c r="AK4081"/>
    </row>
    <row r="4082" spans="22:37" x14ac:dyDescent="0.35">
      <c r="V4082" s="35" t="s">
        <v>931</v>
      </c>
      <c r="W4082" s="35">
        <v>387</v>
      </c>
      <c r="AJ4082"/>
      <c r="AK4082"/>
    </row>
    <row r="4083" spans="22:37" x14ac:dyDescent="0.35">
      <c r="V4083" s="35" t="s">
        <v>3887</v>
      </c>
      <c r="W4083" s="35">
        <v>443</v>
      </c>
      <c r="AJ4083"/>
      <c r="AK4083"/>
    </row>
    <row r="4084" spans="22:37" x14ac:dyDescent="0.35">
      <c r="V4084" s="35" t="s">
        <v>2443</v>
      </c>
      <c r="W4084" s="35">
        <v>9</v>
      </c>
      <c r="AJ4084"/>
      <c r="AK4084"/>
    </row>
    <row r="4085" spans="22:37" x14ac:dyDescent="0.35">
      <c r="V4085" s="35" t="s">
        <v>3628</v>
      </c>
      <c r="W4085" s="35">
        <v>161</v>
      </c>
      <c r="AJ4085"/>
      <c r="AK4085"/>
    </row>
    <row r="4086" spans="22:37" x14ac:dyDescent="0.35">
      <c r="V4086" s="35" t="s">
        <v>3071</v>
      </c>
      <c r="W4086" s="35">
        <v>360</v>
      </c>
      <c r="AJ4086"/>
      <c r="AK4086"/>
    </row>
    <row r="4087" spans="22:37" x14ac:dyDescent="0.35">
      <c r="V4087" s="35" t="s">
        <v>529</v>
      </c>
      <c r="W4087" s="35">
        <v>2</v>
      </c>
      <c r="AJ4087"/>
      <c r="AK4087"/>
    </row>
    <row r="4088" spans="22:37" x14ac:dyDescent="0.35">
      <c r="V4088" s="35" t="s">
        <v>2561</v>
      </c>
      <c r="W4088" s="35">
        <v>214</v>
      </c>
      <c r="AJ4088"/>
      <c r="AK4088"/>
    </row>
    <row r="4089" spans="22:37" x14ac:dyDescent="0.35">
      <c r="V4089" s="35" t="s">
        <v>4127</v>
      </c>
      <c r="W4089" s="35">
        <v>113</v>
      </c>
      <c r="AJ4089"/>
      <c r="AK4089"/>
    </row>
    <row r="4090" spans="22:37" x14ac:dyDescent="0.35">
      <c r="V4090" s="35" t="s">
        <v>924</v>
      </c>
      <c r="W4090" s="35">
        <v>126</v>
      </c>
      <c r="AJ4090"/>
      <c r="AK4090"/>
    </row>
    <row r="4091" spans="22:37" x14ac:dyDescent="0.35">
      <c r="V4091" s="35" t="s">
        <v>729</v>
      </c>
      <c r="W4091" s="35">
        <v>359</v>
      </c>
      <c r="AJ4091"/>
      <c r="AK4091"/>
    </row>
    <row r="4092" spans="22:37" x14ac:dyDescent="0.35">
      <c r="V4092" s="35" t="s">
        <v>1931</v>
      </c>
      <c r="W4092" s="35">
        <v>361</v>
      </c>
      <c r="AJ4092"/>
      <c r="AK4092"/>
    </row>
    <row r="4093" spans="22:37" x14ac:dyDescent="0.35">
      <c r="V4093" s="35" t="s">
        <v>1894</v>
      </c>
      <c r="W4093" s="35">
        <v>32</v>
      </c>
      <c r="AJ4093"/>
      <c r="AK4093"/>
    </row>
    <row r="4094" spans="22:37" x14ac:dyDescent="0.35">
      <c r="V4094" s="35" t="s">
        <v>3764</v>
      </c>
      <c r="W4094" s="35">
        <v>212</v>
      </c>
      <c r="AJ4094"/>
      <c r="AK4094"/>
    </row>
    <row r="4095" spans="22:37" x14ac:dyDescent="0.35">
      <c r="V4095" s="35" t="s">
        <v>186</v>
      </c>
      <c r="W4095" s="35">
        <v>269</v>
      </c>
      <c r="AJ4095"/>
      <c r="AK4095"/>
    </row>
    <row r="4096" spans="22:37" x14ac:dyDescent="0.35">
      <c r="V4096" s="35" t="s">
        <v>2382</v>
      </c>
      <c r="W4096" s="35">
        <v>93</v>
      </c>
      <c r="AJ4096"/>
      <c r="AK4096"/>
    </row>
    <row r="4097" spans="22:37" x14ac:dyDescent="0.35">
      <c r="V4097" s="35" t="s">
        <v>2940</v>
      </c>
      <c r="W4097" s="35">
        <v>168</v>
      </c>
      <c r="AJ4097"/>
      <c r="AK4097"/>
    </row>
    <row r="4098" spans="22:37" x14ac:dyDescent="0.35">
      <c r="V4098" s="35" t="s">
        <v>66</v>
      </c>
      <c r="W4098" s="35">
        <v>139</v>
      </c>
      <c r="AJ4098"/>
      <c r="AK4098"/>
    </row>
    <row r="4099" spans="22:37" x14ac:dyDescent="0.35">
      <c r="V4099" s="35" t="s">
        <v>3537</v>
      </c>
      <c r="W4099" s="35">
        <v>489</v>
      </c>
      <c r="AJ4099"/>
      <c r="AK4099"/>
    </row>
    <row r="4100" spans="22:37" x14ac:dyDescent="0.35">
      <c r="V4100" s="35" t="s">
        <v>3181</v>
      </c>
      <c r="W4100" s="35">
        <v>240</v>
      </c>
      <c r="AJ4100"/>
      <c r="AK4100"/>
    </row>
    <row r="4101" spans="22:37" x14ac:dyDescent="0.35">
      <c r="V4101" s="35" t="s">
        <v>294</v>
      </c>
      <c r="W4101" s="35">
        <v>358</v>
      </c>
      <c r="AJ4101"/>
      <c r="AK4101"/>
    </row>
    <row r="4102" spans="22:37" x14ac:dyDescent="0.35">
      <c r="V4102" s="35" t="s">
        <v>2254</v>
      </c>
      <c r="W4102" s="35">
        <v>28</v>
      </c>
      <c r="AJ4102"/>
      <c r="AK4102"/>
    </row>
    <row r="4103" spans="22:37" x14ac:dyDescent="0.35">
      <c r="V4103" s="35" t="s">
        <v>3361</v>
      </c>
      <c r="W4103" s="35">
        <v>494</v>
      </c>
      <c r="AJ4103"/>
      <c r="AK4103"/>
    </row>
    <row r="4104" spans="22:37" x14ac:dyDescent="0.35">
      <c r="V4104" s="35" t="s">
        <v>1266</v>
      </c>
      <c r="W4104" s="35">
        <v>626</v>
      </c>
      <c r="AJ4104"/>
      <c r="AK4104"/>
    </row>
    <row r="4105" spans="22:37" x14ac:dyDescent="0.35">
      <c r="V4105" s="35" t="s">
        <v>3478</v>
      </c>
      <c r="W4105" s="35">
        <v>232</v>
      </c>
      <c r="AJ4105"/>
      <c r="AK4105"/>
    </row>
    <row r="4106" spans="22:37" x14ac:dyDescent="0.35">
      <c r="V4106" s="35" t="s">
        <v>3974</v>
      </c>
      <c r="W4106" s="35">
        <v>41</v>
      </c>
      <c r="AJ4106"/>
      <c r="AK4106"/>
    </row>
    <row r="4107" spans="22:37" x14ac:dyDescent="0.35">
      <c r="V4107" s="35" t="s">
        <v>1920</v>
      </c>
      <c r="W4107" s="35">
        <v>190</v>
      </c>
      <c r="AJ4107"/>
      <c r="AK4107"/>
    </row>
    <row r="4108" spans="22:37" x14ac:dyDescent="0.35">
      <c r="V4108" s="35" t="s">
        <v>2405</v>
      </c>
      <c r="W4108" s="35">
        <v>69</v>
      </c>
      <c r="AJ4108"/>
      <c r="AK4108"/>
    </row>
    <row r="4109" spans="22:37" x14ac:dyDescent="0.35">
      <c r="V4109" s="35" t="s">
        <v>3248</v>
      </c>
      <c r="W4109" s="35">
        <v>241</v>
      </c>
      <c r="AJ4109"/>
      <c r="AK4109"/>
    </row>
    <row r="4110" spans="22:37" x14ac:dyDescent="0.35">
      <c r="V4110" s="35" t="s">
        <v>1229</v>
      </c>
      <c r="W4110" s="35">
        <v>225</v>
      </c>
      <c r="AJ4110"/>
      <c r="AK4110"/>
    </row>
    <row r="4111" spans="22:37" x14ac:dyDescent="0.35">
      <c r="V4111" s="35" t="s">
        <v>3216</v>
      </c>
      <c r="W4111" s="35">
        <v>475</v>
      </c>
      <c r="AJ4111"/>
      <c r="AK4111"/>
    </row>
    <row r="4112" spans="22:37" x14ac:dyDescent="0.35">
      <c r="V4112" s="35" t="s">
        <v>368</v>
      </c>
      <c r="W4112" s="35">
        <v>134</v>
      </c>
      <c r="AJ4112"/>
      <c r="AK4112"/>
    </row>
    <row r="4113" spans="22:37" x14ac:dyDescent="0.35">
      <c r="V4113" s="35" t="s">
        <v>2922</v>
      </c>
      <c r="W4113" s="35">
        <v>276</v>
      </c>
      <c r="AJ4113"/>
      <c r="AK4113"/>
    </row>
    <row r="4114" spans="22:37" x14ac:dyDescent="0.35">
      <c r="V4114" s="35" t="s">
        <v>61</v>
      </c>
      <c r="W4114" s="35">
        <v>399</v>
      </c>
      <c r="AJ4114"/>
      <c r="AK4114"/>
    </row>
    <row r="4115" spans="22:37" x14ac:dyDescent="0.35">
      <c r="V4115" s="35" t="s">
        <v>3326</v>
      </c>
      <c r="W4115" s="35">
        <v>427</v>
      </c>
      <c r="AJ4115"/>
      <c r="AK4115"/>
    </row>
    <row r="4116" spans="22:37" x14ac:dyDescent="0.35">
      <c r="V4116" s="35" t="s">
        <v>3278</v>
      </c>
      <c r="W4116" s="35">
        <v>326</v>
      </c>
      <c r="AJ4116"/>
      <c r="AK4116"/>
    </row>
    <row r="4117" spans="22:37" x14ac:dyDescent="0.35">
      <c r="V4117" s="35" t="s">
        <v>1155</v>
      </c>
      <c r="W4117" s="35">
        <v>153</v>
      </c>
      <c r="AJ4117"/>
      <c r="AK4117"/>
    </row>
    <row r="4118" spans="22:37" x14ac:dyDescent="0.35">
      <c r="V4118" s="35" t="s">
        <v>712</v>
      </c>
      <c r="W4118" s="35">
        <v>196</v>
      </c>
      <c r="AJ4118"/>
      <c r="AK4118"/>
    </row>
    <row r="4119" spans="22:37" x14ac:dyDescent="0.35">
      <c r="V4119" s="35" t="s">
        <v>1674</v>
      </c>
      <c r="W4119" s="35">
        <v>405</v>
      </c>
      <c r="AJ4119"/>
      <c r="AK4119"/>
    </row>
    <row r="4120" spans="22:37" x14ac:dyDescent="0.35">
      <c r="V4120" s="35" t="s">
        <v>3536</v>
      </c>
      <c r="W4120" s="35">
        <v>164</v>
      </c>
      <c r="AJ4120"/>
      <c r="AK4120"/>
    </row>
    <row r="4121" spans="22:37" x14ac:dyDescent="0.35">
      <c r="V4121" s="35" t="s">
        <v>3729</v>
      </c>
      <c r="W4121" s="35">
        <v>491</v>
      </c>
      <c r="AJ4121"/>
      <c r="AK4121"/>
    </row>
    <row r="4122" spans="22:37" x14ac:dyDescent="0.35">
      <c r="V4122" s="35" t="s">
        <v>1282</v>
      </c>
      <c r="W4122" s="35">
        <v>429</v>
      </c>
      <c r="AJ4122"/>
      <c r="AK4122"/>
    </row>
    <row r="4123" spans="22:37" x14ac:dyDescent="0.35">
      <c r="V4123" s="35" t="s">
        <v>454</v>
      </c>
      <c r="W4123" s="35">
        <v>194</v>
      </c>
      <c r="AJ4123"/>
      <c r="AK4123"/>
    </row>
    <row r="4124" spans="22:37" x14ac:dyDescent="0.35">
      <c r="V4124" s="35" t="s">
        <v>4247</v>
      </c>
      <c r="W4124" s="35">
        <v>173</v>
      </c>
      <c r="AJ4124"/>
      <c r="AK4124"/>
    </row>
    <row r="4125" spans="22:37" x14ac:dyDescent="0.35">
      <c r="V4125" s="35" t="s">
        <v>2500</v>
      </c>
      <c r="W4125" s="35">
        <v>453</v>
      </c>
      <c r="AJ4125"/>
      <c r="AK4125"/>
    </row>
    <row r="4126" spans="22:37" x14ac:dyDescent="0.35">
      <c r="V4126" s="35" t="s">
        <v>2520</v>
      </c>
      <c r="W4126" s="35">
        <v>346</v>
      </c>
      <c r="AJ4126"/>
      <c r="AK4126"/>
    </row>
    <row r="4127" spans="22:37" x14ac:dyDescent="0.35">
      <c r="V4127" s="35" t="s">
        <v>2177</v>
      </c>
      <c r="W4127" s="35">
        <v>335</v>
      </c>
      <c r="AJ4127"/>
      <c r="AK4127"/>
    </row>
    <row r="4128" spans="22:37" x14ac:dyDescent="0.35">
      <c r="V4128" s="35" t="s">
        <v>3402</v>
      </c>
      <c r="W4128" s="35">
        <v>30</v>
      </c>
      <c r="AJ4128"/>
      <c r="AK4128"/>
    </row>
    <row r="4129" spans="22:37" x14ac:dyDescent="0.35">
      <c r="V4129" s="35" t="s">
        <v>1255</v>
      </c>
      <c r="W4129" s="35">
        <v>35</v>
      </c>
      <c r="AJ4129"/>
      <c r="AK4129"/>
    </row>
    <row r="4130" spans="22:37" x14ac:dyDescent="0.35">
      <c r="V4130" s="35" t="s">
        <v>2081</v>
      </c>
      <c r="W4130" s="35">
        <v>241</v>
      </c>
      <c r="AJ4130"/>
      <c r="AK4130"/>
    </row>
    <row r="4131" spans="22:37" x14ac:dyDescent="0.35">
      <c r="V4131" s="35" t="s">
        <v>973</v>
      </c>
      <c r="W4131" s="35">
        <v>187</v>
      </c>
      <c r="AJ4131"/>
      <c r="AK4131"/>
    </row>
    <row r="4132" spans="22:37" x14ac:dyDescent="0.35">
      <c r="V4132" s="35" t="s">
        <v>1700</v>
      </c>
      <c r="W4132" s="35">
        <v>450</v>
      </c>
      <c r="AJ4132"/>
      <c r="AK4132"/>
    </row>
    <row r="4133" spans="22:37" x14ac:dyDescent="0.35">
      <c r="V4133" s="35" t="s">
        <v>2056</v>
      </c>
      <c r="W4133" s="35">
        <v>331</v>
      </c>
      <c r="AJ4133"/>
      <c r="AK4133"/>
    </row>
    <row r="4134" spans="22:37" x14ac:dyDescent="0.35">
      <c r="V4134" s="35" t="s">
        <v>137</v>
      </c>
      <c r="W4134" s="35">
        <v>272</v>
      </c>
      <c r="AJ4134"/>
      <c r="AK4134"/>
    </row>
    <row r="4135" spans="22:37" x14ac:dyDescent="0.35">
      <c r="V4135" s="35" t="s">
        <v>3380</v>
      </c>
      <c r="W4135" s="35">
        <v>7</v>
      </c>
      <c r="AJ4135"/>
      <c r="AK4135"/>
    </row>
    <row r="4136" spans="22:37" x14ac:dyDescent="0.35">
      <c r="V4136" s="35" t="s">
        <v>1687</v>
      </c>
      <c r="W4136" s="35">
        <v>149</v>
      </c>
      <c r="AJ4136"/>
      <c r="AK4136"/>
    </row>
    <row r="4137" spans="22:37" x14ac:dyDescent="0.35">
      <c r="V4137" s="35" t="s">
        <v>1185</v>
      </c>
      <c r="W4137" s="35">
        <v>155</v>
      </c>
      <c r="AJ4137"/>
      <c r="AK4137"/>
    </row>
    <row r="4138" spans="22:37" x14ac:dyDescent="0.35">
      <c r="V4138" s="35" t="s">
        <v>1531</v>
      </c>
      <c r="W4138" s="35">
        <v>18</v>
      </c>
      <c r="AJ4138"/>
      <c r="AK4138"/>
    </row>
    <row r="4139" spans="22:37" x14ac:dyDescent="0.35">
      <c r="V4139" s="35" t="s">
        <v>3249</v>
      </c>
      <c r="W4139" s="35">
        <v>15</v>
      </c>
      <c r="AJ4139"/>
      <c r="AK4139"/>
    </row>
    <row r="4140" spans="22:37" x14ac:dyDescent="0.35">
      <c r="V4140" s="35" t="s">
        <v>194</v>
      </c>
      <c r="W4140" s="35">
        <v>500</v>
      </c>
      <c r="AJ4140"/>
      <c r="AK4140"/>
    </row>
    <row r="4141" spans="22:37" x14ac:dyDescent="0.35">
      <c r="V4141" s="35" t="s">
        <v>2422</v>
      </c>
      <c r="W4141" s="35">
        <v>385</v>
      </c>
      <c r="AJ4141"/>
      <c r="AK4141"/>
    </row>
    <row r="4142" spans="22:37" x14ac:dyDescent="0.35">
      <c r="V4142" s="35" t="s">
        <v>1555</v>
      </c>
      <c r="W4142" s="35">
        <v>477</v>
      </c>
      <c r="AJ4142"/>
      <c r="AK4142"/>
    </row>
    <row r="4143" spans="22:37" x14ac:dyDescent="0.35">
      <c r="V4143" s="35" t="s">
        <v>3907</v>
      </c>
      <c r="W4143" s="35">
        <v>280</v>
      </c>
      <c r="AJ4143"/>
      <c r="AK4143"/>
    </row>
    <row r="4144" spans="22:37" x14ac:dyDescent="0.35">
      <c r="V4144" s="35" t="s">
        <v>737</v>
      </c>
      <c r="W4144" s="35">
        <v>277</v>
      </c>
      <c r="AJ4144"/>
      <c r="AK4144"/>
    </row>
    <row r="4145" spans="22:37" x14ac:dyDescent="0.35">
      <c r="V4145" s="35" t="s">
        <v>3506</v>
      </c>
      <c r="W4145" s="35">
        <v>107</v>
      </c>
      <c r="AJ4145"/>
      <c r="AK4145"/>
    </row>
    <row r="4146" spans="22:37" x14ac:dyDescent="0.35">
      <c r="V4146" s="35" t="s">
        <v>3808</v>
      </c>
      <c r="W4146" s="35">
        <v>237</v>
      </c>
      <c r="AJ4146"/>
      <c r="AK4146"/>
    </row>
    <row r="4147" spans="22:37" x14ac:dyDescent="0.35">
      <c r="V4147" s="35" t="s">
        <v>939</v>
      </c>
      <c r="W4147" s="35">
        <v>294</v>
      </c>
      <c r="AJ4147"/>
      <c r="AK4147"/>
    </row>
    <row r="4148" spans="22:37" x14ac:dyDescent="0.35">
      <c r="V4148" s="35" t="s">
        <v>862</v>
      </c>
      <c r="W4148" s="35">
        <v>51</v>
      </c>
      <c r="AJ4148"/>
      <c r="AK4148"/>
    </row>
    <row r="4149" spans="22:37" x14ac:dyDescent="0.35">
      <c r="V4149" s="35" t="s">
        <v>2157</v>
      </c>
      <c r="W4149" s="35">
        <v>30</v>
      </c>
      <c r="AJ4149"/>
      <c r="AK4149"/>
    </row>
    <row r="4150" spans="22:37" x14ac:dyDescent="0.35">
      <c r="V4150" s="35" t="s">
        <v>146</v>
      </c>
      <c r="W4150" s="35">
        <v>278</v>
      </c>
      <c r="AJ4150"/>
      <c r="AK4150"/>
    </row>
    <row r="4151" spans="22:37" x14ac:dyDescent="0.35">
      <c r="V4151" s="35" t="s">
        <v>4318</v>
      </c>
      <c r="W4151" s="35">
        <v>414</v>
      </c>
      <c r="AJ4151"/>
      <c r="AK4151"/>
    </row>
    <row r="4152" spans="22:37" x14ac:dyDescent="0.35">
      <c r="V4152" s="35" t="s">
        <v>1831</v>
      </c>
      <c r="W4152" s="35">
        <v>146</v>
      </c>
      <c r="AJ4152"/>
      <c r="AK4152"/>
    </row>
    <row r="4153" spans="22:37" x14ac:dyDescent="0.35">
      <c r="V4153" s="35" t="s">
        <v>2127</v>
      </c>
      <c r="W4153" s="35">
        <v>158</v>
      </c>
      <c r="AJ4153"/>
      <c r="AK4153"/>
    </row>
    <row r="4154" spans="22:37" x14ac:dyDescent="0.35">
      <c r="V4154" s="35" t="s">
        <v>200</v>
      </c>
      <c r="W4154" s="35">
        <v>155</v>
      </c>
      <c r="AJ4154"/>
      <c r="AK4154"/>
    </row>
    <row r="4155" spans="22:37" x14ac:dyDescent="0.35">
      <c r="V4155" s="35" t="s">
        <v>679</v>
      </c>
      <c r="W4155" s="35">
        <v>162</v>
      </c>
      <c r="AJ4155"/>
      <c r="AK4155"/>
    </row>
    <row r="4156" spans="22:37" x14ac:dyDescent="0.35">
      <c r="V4156" s="35" t="s">
        <v>570</v>
      </c>
      <c r="W4156" s="35">
        <v>484</v>
      </c>
      <c r="AJ4156"/>
      <c r="AK4156"/>
    </row>
    <row r="4157" spans="22:37" x14ac:dyDescent="0.35">
      <c r="V4157" s="35" t="s">
        <v>1817</v>
      </c>
      <c r="W4157" s="35">
        <v>414</v>
      </c>
      <c r="AJ4157"/>
      <c r="AK4157"/>
    </row>
    <row r="4158" spans="22:37" x14ac:dyDescent="0.35">
      <c r="V4158" s="35" t="s">
        <v>2595</v>
      </c>
      <c r="W4158" s="35">
        <v>241</v>
      </c>
      <c r="AJ4158"/>
      <c r="AK4158"/>
    </row>
    <row r="4159" spans="22:37" x14ac:dyDescent="0.35">
      <c r="V4159" s="35" t="s">
        <v>1195</v>
      </c>
      <c r="W4159" s="35">
        <v>353</v>
      </c>
      <c r="AJ4159"/>
      <c r="AK4159"/>
    </row>
    <row r="4160" spans="22:37" x14ac:dyDescent="0.35">
      <c r="V4160" s="35" t="s">
        <v>3288</v>
      </c>
      <c r="W4160" s="35">
        <v>495</v>
      </c>
      <c r="AJ4160"/>
      <c r="AK4160"/>
    </row>
    <row r="4161" spans="22:37" x14ac:dyDescent="0.35">
      <c r="V4161" s="35" t="s">
        <v>424</v>
      </c>
      <c r="W4161" s="35">
        <v>52</v>
      </c>
      <c r="AJ4161"/>
      <c r="AK4161"/>
    </row>
    <row r="4162" spans="22:37" x14ac:dyDescent="0.35">
      <c r="V4162" s="35" t="s">
        <v>1966</v>
      </c>
      <c r="W4162" s="35">
        <v>495</v>
      </c>
      <c r="AJ4162"/>
      <c r="AK4162"/>
    </row>
    <row r="4163" spans="22:37" x14ac:dyDescent="0.35">
      <c r="V4163" s="35" t="s">
        <v>164</v>
      </c>
      <c r="W4163" s="35">
        <v>103</v>
      </c>
      <c r="AJ4163"/>
      <c r="AK4163"/>
    </row>
    <row r="4164" spans="22:37" x14ac:dyDescent="0.35">
      <c r="V4164" s="35" t="s">
        <v>755</v>
      </c>
      <c r="W4164" s="35">
        <v>158</v>
      </c>
      <c r="AJ4164"/>
      <c r="AK4164"/>
    </row>
    <row r="4165" spans="22:37" x14ac:dyDescent="0.35">
      <c r="V4165" s="35" t="s">
        <v>1891</v>
      </c>
      <c r="W4165" s="35">
        <v>189</v>
      </c>
      <c r="AJ4165"/>
      <c r="AK4165"/>
    </row>
    <row r="4166" spans="22:37" x14ac:dyDescent="0.35">
      <c r="V4166" s="35" t="s">
        <v>831</v>
      </c>
      <c r="W4166" s="35">
        <v>316</v>
      </c>
      <c r="AJ4166"/>
      <c r="AK4166"/>
    </row>
    <row r="4167" spans="22:37" x14ac:dyDescent="0.35">
      <c r="V4167" s="35" t="s">
        <v>1474</v>
      </c>
      <c r="W4167" s="35">
        <v>433</v>
      </c>
      <c r="AJ4167"/>
      <c r="AK4167"/>
    </row>
    <row r="4168" spans="22:37" x14ac:dyDescent="0.35">
      <c r="V4168" s="35" t="s">
        <v>1114</v>
      </c>
      <c r="W4168" s="35">
        <v>311</v>
      </c>
      <c r="AJ4168"/>
      <c r="AK4168"/>
    </row>
    <row r="4169" spans="22:37" x14ac:dyDescent="0.35">
      <c r="V4169" s="35" t="s">
        <v>2354</v>
      </c>
      <c r="W4169" s="35">
        <v>279</v>
      </c>
      <c r="AJ4169"/>
      <c r="AK4169"/>
    </row>
    <row r="4170" spans="22:37" x14ac:dyDescent="0.35">
      <c r="V4170" s="35" t="s">
        <v>2373</v>
      </c>
      <c r="W4170" s="35">
        <v>395</v>
      </c>
      <c r="AJ4170"/>
      <c r="AK4170"/>
    </row>
    <row r="4171" spans="22:37" x14ac:dyDescent="0.35">
      <c r="V4171" s="35" t="s">
        <v>976</v>
      </c>
      <c r="W4171" s="35">
        <v>67</v>
      </c>
      <c r="AJ4171"/>
      <c r="AK4171"/>
    </row>
    <row r="4172" spans="22:37" x14ac:dyDescent="0.35">
      <c r="V4172" s="35" t="s">
        <v>296</v>
      </c>
      <c r="W4172" s="35">
        <v>370</v>
      </c>
      <c r="AJ4172"/>
      <c r="AK4172"/>
    </row>
    <row r="4173" spans="22:37" x14ac:dyDescent="0.35">
      <c r="V4173" s="35" t="s">
        <v>374</v>
      </c>
      <c r="W4173" s="35">
        <v>479</v>
      </c>
      <c r="AJ4173"/>
      <c r="AK4173"/>
    </row>
    <row r="4174" spans="22:37" x14ac:dyDescent="0.35">
      <c r="V4174" s="35" t="s">
        <v>3013</v>
      </c>
      <c r="W4174" s="35">
        <v>346</v>
      </c>
      <c r="AJ4174"/>
      <c r="AK4174"/>
    </row>
    <row r="4175" spans="22:37" x14ac:dyDescent="0.35">
      <c r="V4175" s="35" t="s">
        <v>1087</v>
      </c>
      <c r="W4175" s="35">
        <v>199</v>
      </c>
      <c r="AJ4175"/>
      <c r="AK4175"/>
    </row>
    <row r="4176" spans="22:37" x14ac:dyDescent="0.35">
      <c r="V4176" s="35" t="s">
        <v>2401</v>
      </c>
      <c r="W4176" s="35">
        <v>306</v>
      </c>
      <c r="AJ4176"/>
      <c r="AK4176"/>
    </row>
    <row r="4177" spans="22:37" x14ac:dyDescent="0.35">
      <c r="V4177" s="35" t="s">
        <v>1413</v>
      </c>
      <c r="W4177" s="35">
        <v>166</v>
      </c>
      <c r="AJ4177"/>
      <c r="AK4177"/>
    </row>
    <row r="4178" spans="22:37" x14ac:dyDescent="0.35">
      <c r="V4178" s="35" t="s">
        <v>2824</v>
      </c>
      <c r="W4178" s="35">
        <v>631</v>
      </c>
      <c r="AJ4178"/>
      <c r="AK4178"/>
    </row>
    <row r="4179" spans="22:37" x14ac:dyDescent="0.35">
      <c r="V4179" s="35" t="s">
        <v>239</v>
      </c>
      <c r="W4179" s="35">
        <v>84</v>
      </c>
      <c r="AJ4179"/>
      <c r="AK4179"/>
    </row>
    <row r="4180" spans="22:37" x14ac:dyDescent="0.35">
      <c r="V4180" s="35" t="s">
        <v>1184</v>
      </c>
      <c r="W4180" s="35">
        <v>472</v>
      </c>
      <c r="AJ4180"/>
      <c r="AK4180"/>
    </row>
    <row r="4181" spans="22:37" x14ac:dyDescent="0.35">
      <c r="V4181" s="35" t="s">
        <v>3412</v>
      </c>
      <c r="W4181" s="35">
        <v>232</v>
      </c>
      <c r="AJ4181"/>
      <c r="AK4181"/>
    </row>
    <row r="4182" spans="22:37" x14ac:dyDescent="0.35">
      <c r="V4182" s="35" t="s">
        <v>2519</v>
      </c>
      <c r="W4182" s="35">
        <v>298</v>
      </c>
      <c r="AJ4182"/>
      <c r="AK4182"/>
    </row>
    <row r="4183" spans="22:37" x14ac:dyDescent="0.35">
      <c r="V4183" s="35" t="s">
        <v>2146</v>
      </c>
      <c r="W4183" s="35">
        <v>104</v>
      </c>
      <c r="AJ4183"/>
      <c r="AK4183"/>
    </row>
    <row r="4184" spans="22:37" x14ac:dyDescent="0.35">
      <c r="V4184" s="35" t="s">
        <v>2235</v>
      </c>
      <c r="W4184" s="35">
        <v>427</v>
      </c>
      <c r="AJ4184"/>
      <c r="AK4184"/>
    </row>
    <row r="4185" spans="22:37" x14ac:dyDescent="0.35">
      <c r="V4185" s="35" t="s">
        <v>1313</v>
      </c>
      <c r="W4185" s="35">
        <v>190</v>
      </c>
      <c r="AJ4185"/>
      <c r="AK4185"/>
    </row>
    <row r="4186" spans="22:37" x14ac:dyDescent="0.35">
      <c r="V4186" s="35" t="s">
        <v>2849</v>
      </c>
      <c r="W4186" s="35">
        <v>144</v>
      </c>
      <c r="AJ4186"/>
      <c r="AK4186"/>
    </row>
    <row r="4187" spans="22:37" x14ac:dyDescent="0.35">
      <c r="V4187" s="35" t="s">
        <v>4140</v>
      </c>
      <c r="W4187" s="35">
        <v>143</v>
      </c>
      <c r="AJ4187"/>
      <c r="AK4187"/>
    </row>
    <row r="4188" spans="22:37" x14ac:dyDescent="0.35">
      <c r="V4188" s="35" t="s">
        <v>3516</v>
      </c>
      <c r="W4188" s="35">
        <v>141</v>
      </c>
      <c r="AJ4188"/>
      <c r="AK4188"/>
    </row>
    <row r="4189" spans="22:37" x14ac:dyDescent="0.35">
      <c r="V4189" s="35" t="s">
        <v>2773</v>
      </c>
      <c r="W4189" s="35">
        <v>292</v>
      </c>
      <c r="AJ4189"/>
      <c r="AK4189"/>
    </row>
    <row r="4190" spans="22:37" x14ac:dyDescent="0.35">
      <c r="V4190" s="35" t="s">
        <v>321</v>
      </c>
      <c r="W4190" s="35">
        <v>103</v>
      </c>
      <c r="AJ4190"/>
      <c r="AK4190"/>
    </row>
    <row r="4191" spans="22:37" x14ac:dyDescent="0.35">
      <c r="V4191" s="35" t="s">
        <v>1502</v>
      </c>
      <c r="W4191" s="35">
        <v>343</v>
      </c>
      <c r="AJ4191"/>
      <c r="AK4191"/>
    </row>
    <row r="4192" spans="22:37" x14ac:dyDescent="0.35">
      <c r="V4192" s="35" t="s">
        <v>3570</v>
      </c>
      <c r="W4192" s="35">
        <v>202</v>
      </c>
      <c r="AJ4192"/>
      <c r="AK4192"/>
    </row>
    <row r="4193" spans="22:37" x14ac:dyDescent="0.35">
      <c r="V4193" s="35" t="s">
        <v>4145</v>
      </c>
      <c r="W4193" s="35">
        <v>234</v>
      </c>
      <c r="AJ4193"/>
      <c r="AK4193"/>
    </row>
    <row r="4194" spans="22:37" x14ac:dyDescent="0.35">
      <c r="V4194" s="35" t="s">
        <v>1490</v>
      </c>
      <c r="W4194" s="35">
        <v>75</v>
      </c>
      <c r="AJ4194"/>
      <c r="AK4194"/>
    </row>
    <row r="4195" spans="22:37" x14ac:dyDescent="0.35">
      <c r="V4195" s="35" t="s">
        <v>2301</v>
      </c>
      <c r="W4195" s="35">
        <v>445</v>
      </c>
      <c r="AJ4195"/>
      <c r="AK4195"/>
    </row>
    <row r="4196" spans="22:37" x14ac:dyDescent="0.35">
      <c r="V4196" s="35" t="s">
        <v>1867</v>
      </c>
      <c r="W4196" s="35">
        <v>309</v>
      </c>
      <c r="AJ4196"/>
      <c r="AK4196"/>
    </row>
    <row r="4197" spans="22:37" x14ac:dyDescent="0.35">
      <c r="V4197" s="35" t="s">
        <v>2746</v>
      </c>
      <c r="W4197" s="35">
        <v>202</v>
      </c>
      <c r="AJ4197"/>
      <c r="AK4197"/>
    </row>
    <row r="4198" spans="22:37" x14ac:dyDescent="0.35">
      <c r="V4198" s="35" t="s">
        <v>872</v>
      </c>
      <c r="W4198" s="35">
        <v>287</v>
      </c>
      <c r="AJ4198"/>
      <c r="AK4198"/>
    </row>
    <row r="4199" spans="22:37" x14ac:dyDescent="0.35">
      <c r="V4199" s="35" t="s">
        <v>791</v>
      </c>
      <c r="W4199" s="35">
        <v>209</v>
      </c>
      <c r="AJ4199"/>
      <c r="AK4199"/>
    </row>
    <row r="4200" spans="22:37" x14ac:dyDescent="0.35">
      <c r="V4200" s="35" t="s">
        <v>2832</v>
      </c>
      <c r="W4200" s="35">
        <v>204</v>
      </c>
      <c r="AJ4200"/>
      <c r="AK4200"/>
    </row>
    <row r="4201" spans="22:37" x14ac:dyDescent="0.35">
      <c r="V4201" s="35" t="s">
        <v>2609</v>
      </c>
      <c r="W4201" s="35">
        <v>137</v>
      </c>
      <c r="AJ4201"/>
      <c r="AK4201"/>
    </row>
    <row r="4202" spans="22:37" x14ac:dyDescent="0.35">
      <c r="V4202" s="35" t="s">
        <v>3237</v>
      </c>
      <c r="W4202" s="35">
        <v>26</v>
      </c>
      <c r="AJ4202"/>
      <c r="AK4202"/>
    </row>
    <row r="4203" spans="22:37" x14ac:dyDescent="0.35">
      <c r="V4203" s="35" t="s">
        <v>2372</v>
      </c>
      <c r="W4203" s="35">
        <v>122</v>
      </c>
      <c r="AJ4203"/>
      <c r="AK4203"/>
    </row>
    <row r="4204" spans="22:37" x14ac:dyDescent="0.35">
      <c r="V4204" s="35" t="s">
        <v>3014</v>
      </c>
      <c r="W4204" s="35">
        <v>83</v>
      </c>
      <c r="AJ4204"/>
      <c r="AK4204"/>
    </row>
    <row r="4205" spans="22:37" x14ac:dyDescent="0.35">
      <c r="V4205" s="35" t="s">
        <v>4281</v>
      </c>
      <c r="W4205" s="35">
        <v>228</v>
      </c>
      <c r="AJ4205"/>
      <c r="AK4205"/>
    </row>
    <row r="4206" spans="22:37" x14ac:dyDescent="0.35">
      <c r="V4206" s="35" t="s">
        <v>2544</v>
      </c>
      <c r="W4206" s="35">
        <v>479</v>
      </c>
      <c r="AJ4206"/>
      <c r="AK4206"/>
    </row>
    <row r="4207" spans="22:37" x14ac:dyDescent="0.35">
      <c r="V4207" s="35" t="s">
        <v>2960</v>
      </c>
      <c r="W4207" s="35">
        <v>466</v>
      </c>
      <c r="AJ4207"/>
      <c r="AK4207"/>
    </row>
    <row r="4208" spans="22:37" x14ac:dyDescent="0.35">
      <c r="V4208" s="35" t="s">
        <v>1051</v>
      </c>
      <c r="W4208" s="35">
        <v>116</v>
      </c>
      <c r="AJ4208"/>
      <c r="AK4208"/>
    </row>
    <row r="4209" spans="22:37" x14ac:dyDescent="0.35">
      <c r="V4209" s="35" t="s">
        <v>3918</v>
      </c>
      <c r="W4209" s="35">
        <v>126</v>
      </c>
      <c r="AJ4209"/>
      <c r="AK4209"/>
    </row>
    <row r="4210" spans="22:37" x14ac:dyDescent="0.35">
      <c r="V4210" s="35" t="s">
        <v>1820</v>
      </c>
      <c r="W4210" s="35">
        <v>153</v>
      </c>
      <c r="AJ4210"/>
      <c r="AK4210"/>
    </row>
    <row r="4211" spans="22:37" x14ac:dyDescent="0.35">
      <c r="V4211" s="35" t="s">
        <v>3197</v>
      </c>
      <c r="W4211" s="35">
        <v>67</v>
      </c>
      <c r="AJ4211"/>
      <c r="AK4211"/>
    </row>
    <row r="4212" spans="22:37" x14ac:dyDescent="0.35">
      <c r="V4212" s="35" t="s">
        <v>460</v>
      </c>
      <c r="W4212" s="35">
        <v>167</v>
      </c>
      <c r="AJ4212"/>
      <c r="AK4212"/>
    </row>
    <row r="4213" spans="22:37" x14ac:dyDescent="0.35">
      <c r="V4213" s="35" t="s">
        <v>4160</v>
      </c>
      <c r="W4213" s="35">
        <v>472</v>
      </c>
      <c r="AJ4213"/>
      <c r="AK4213"/>
    </row>
    <row r="4214" spans="22:37" x14ac:dyDescent="0.35">
      <c r="V4214" s="35" t="s">
        <v>2884</v>
      </c>
      <c r="W4214" s="35">
        <v>472</v>
      </c>
      <c r="AJ4214"/>
      <c r="AK4214"/>
    </row>
    <row r="4215" spans="22:37" x14ac:dyDescent="0.35">
      <c r="V4215" s="35" t="s">
        <v>1793</v>
      </c>
      <c r="W4215" s="35">
        <v>31</v>
      </c>
      <c r="AJ4215"/>
      <c r="AK4215"/>
    </row>
    <row r="4216" spans="22:37" x14ac:dyDescent="0.35">
      <c r="V4216" s="35" t="s">
        <v>1666</v>
      </c>
      <c r="W4216" s="35">
        <v>99</v>
      </c>
      <c r="AJ4216"/>
      <c r="AK4216"/>
    </row>
    <row r="4217" spans="22:37" x14ac:dyDescent="0.35">
      <c r="V4217" s="35" t="s">
        <v>2568</v>
      </c>
      <c r="W4217" s="35">
        <v>150</v>
      </c>
      <c r="AJ4217"/>
      <c r="AK4217"/>
    </row>
    <row r="4218" spans="22:37" x14ac:dyDescent="0.35">
      <c r="V4218" s="35" t="s">
        <v>342</v>
      </c>
      <c r="W4218" s="35">
        <v>245</v>
      </c>
      <c r="AJ4218"/>
      <c r="AK4218"/>
    </row>
    <row r="4219" spans="22:37" x14ac:dyDescent="0.35">
      <c r="V4219" s="35" t="s">
        <v>1271</v>
      </c>
      <c r="W4219" s="35">
        <v>194</v>
      </c>
      <c r="AJ4219"/>
      <c r="AK4219"/>
    </row>
    <row r="4220" spans="22:37" x14ac:dyDescent="0.35">
      <c r="V4220" s="35" t="s">
        <v>1455</v>
      </c>
      <c r="W4220" s="35">
        <v>365</v>
      </c>
      <c r="AJ4220"/>
      <c r="AK4220"/>
    </row>
    <row r="4221" spans="22:37" x14ac:dyDescent="0.35">
      <c r="V4221" s="35" t="s">
        <v>2347</v>
      </c>
      <c r="W4221" s="35">
        <v>57</v>
      </c>
      <c r="AJ4221"/>
      <c r="AK4221"/>
    </row>
    <row r="4222" spans="22:37" x14ac:dyDescent="0.35">
      <c r="V4222" s="35" t="s">
        <v>2720</v>
      </c>
      <c r="W4222" s="35">
        <v>57</v>
      </c>
      <c r="AJ4222"/>
      <c r="AK4222"/>
    </row>
    <row r="4223" spans="22:37" x14ac:dyDescent="0.35">
      <c r="V4223" s="35" t="s">
        <v>3263</v>
      </c>
      <c r="W4223" s="35">
        <v>312</v>
      </c>
      <c r="AJ4223"/>
      <c r="AK4223"/>
    </row>
    <row r="4224" spans="22:37" x14ac:dyDescent="0.35">
      <c r="V4224" s="35" t="s">
        <v>3717</v>
      </c>
      <c r="W4224" s="35">
        <v>478</v>
      </c>
      <c r="AJ4224"/>
      <c r="AK4224"/>
    </row>
    <row r="4225" spans="22:37" x14ac:dyDescent="0.35">
      <c r="V4225" s="35" t="s">
        <v>3145</v>
      </c>
      <c r="W4225" s="35">
        <v>384</v>
      </c>
      <c r="AJ4225"/>
      <c r="AK4225"/>
    </row>
    <row r="4226" spans="22:37" x14ac:dyDescent="0.35">
      <c r="V4226" s="35" t="s">
        <v>3049</v>
      </c>
      <c r="W4226" s="35">
        <v>497</v>
      </c>
      <c r="AJ4226"/>
      <c r="AK4226"/>
    </row>
    <row r="4227" spans="22:37" x14ac:dyDescent="0.35">
      <c r="V4227" s="35" t="s">
        <v>1287</v>
      </c>
      <c r="W4227" s="35">
        <v>396</v>
      </c>
      <c r="AJ4227"/>
      <c r="AK4227"/>
    </row>
    <row r="4228" spans="22:37" x14ac:dyDescent="0.35">
      <c r="V4228" s="35" t="s">
        <v>2638</v>
      </c>
      <c r="W4228" s="35">
        <v>294</v>
      </c>
      <c r="AJ4228"/>
      <c r="AK4228"/>
    </row>
    <row r="4229" spans="22:37" x14ac:dyDescent="0.35">
      <c r="V4229" s="35" t="s">
        <v>2891</v>
      </c>
      <c r="W4229" s="35">
        <v>237</v>
      </c>
      <c r="AJ4229"/>
      <c r="AK4229"/>
    </row>
    <row r="4230" spans="22:37" x14ac:dyDescent="0.35">
      <c r="V4230" s="35" t="s">
        <v>1735</v>
      </c>
      <c r="W4230" s="35">
        <v>362</v>
      </c>
      <c r="AJ4230"/>
      <c r="AK4230"/>
    </row>
    <row r="4231" spans="22:37" x14ac:dyDescent="0.35">
      <c r="V4231" s="35" t="s">
        <v>560</v>
      </c>
      <c r="W4231" s="35">
        <v>198</v>
      </c>
      <c r="AJ4231"/>
      <c r="AK4231"/>
    </row>
    <row r="4232" spans="22:37" x14ac:dyDescent="0.35">
      <c r="V4232" s="35" t="s">
        <v>3020</v>
      </c>
      <c r="W4232" s="35">
        <v>147</v>
      </c>
      <c r="AJ4232"/>
      <c r="AK4232"/>
    </row>
    <row r="4233" spans="22:37" x14ac:dyDescent="0.35">
      <c r="V4233" s="35" t="s">
        <v>2571</v>
      </c>
      <c r="W4233" s="35">
        <v>321</v>
      </c>
      <c r="AJ4233"/>
      <c r="AK4233"/>
    </row>
    <row r="4234" spans="22:37" x14ac:dyDescent="0.35">
      <c r="V4234" s="35" t="s">
        <v>2178</v>
      </c>
      <c r="W4234" s="35">
        <v>319</v>
      </c>
      <c r="AJ4234"/>
      <c r="AK4234"/>
    </row>
    <row r="4235" spans="22:37" x14ac:dyDescent="0.35">
      <c r="V4235" s="35" t="s">
        <v>2973</v>
      </c>
      <c r="W4235" s="35">
        <v>458</v>
      </c>
      <c r="AJ4235"/>
      <c r="AK4235"/>
    </row>
    <row r="4236" spans="22:37" x14ac:dyDescent="0.35">
      <c r="V4236" s="35" t="s">
        <v>1973</v>
      </c>
      <c r="W4236" s="35">
        <v>156</v>
      </c>
      <c r="AJ4236"/>
      <c r="AK4236"/>
    </row>
    <row r="4237" spans="22:37" x14ac:dyDescent="0.35">
      <c r="V4237" s="35" t="s">
        <v>3923</v>
      </c>
      <c r="W4237" s="35">
        <v>449</v>
      </c>
      <c r="AJ4237"/>
      <c r="AK4237"/>
    </row>
    <row r="4238" spans="22:37" x14ac:dyDescent="0.35">
      <c r="V4238" s="35" t="s">
        <v>51</v>
      </c>
      <c r="W4238" s="35">
        <v>340</v>
      </c>
      <c r="AJ4238"/>
      <c r="AK4238"/>
    </row>
    <row r="4239" spans="22:37" x14ac:dyDescent="0.35">
      <c r="V4239" s="35" t="s">
        <v>1513</v>
      </c>
      <c r="W4239" s="35">
        <v>326</v>
      </c>
      <c r="AJ4239"/>
      <c r="AK4239"/>
    </row>
    <row r="4240" spans="22:37" x14ac:dyDescent="0.35">
      <c r="V4240" s="35" t="s">
        <v>2639</v>
      </c>
      <c r="W4240" s="35">
        <v>31</v>
      </c>
      <c r="AJ4240"/>
      <c r="AK4240"/>
    </row>
    <row r="4241" spans="22:37" x14ac:dyDescent="0.35">
      <c r="V4241" s="35" t="s">
        <v>1525</v>
      </c>
      <c r="W4241" s="35">
        <v>452</v>
      </c>
      <c r="AJ4241"/>
      <c r="AK4241"/>
    </row>
    <row r="4242" spans="22:37" x14ac:dyDescent="0.35">
      <c r="V4242" s="35" t="s">
        <v>2182</v>
      </c>
      <c r="W4242" s="35">
        <v>483</v>
      </c>
      <c r="AJ4242"/>
      <c r="AK4242"/>
    </row>
    <row r="4243" spans="22:37" x14ac:dyDescent="0.35">
      <c r="V4243" s="35" t="s">
        <v>2066</v>
      </c>
      <c r="W4243" s="35">
        <v>313</v>
      </c>
      <c r="AJ4243"/>
      <c r="AK4243"/>
    </row>
    <row r="4244" spans="22:37" x14ac:dyDescent="0.35">
      <c r="V4244" s="35" t="s">
        <v>166</v>
      </c>
      <c r="W4244" s="35">
        <v>410</v>
      </c>
      <c r="AJ4244"/>
      <c r="AK4244"/>
    </row>
    <row r="4245" spans="22:37" x14ac:dyDescent="0.35">
      <c r="V4245" s="35" t="s">
        <v>4064</v>
      </c>
      <c r="W4245" s="35">
        <v>338</v>
      </c>
      <c r="AJ4245"/>
      <c r="AK4245"/>
    </row>
    <row r="4246" spans="22:37" x14ac:dyDescent="0.35">
      <c r="V4246" s="35" t="s">
        <v>2530</v>
      </c>
      <c r="W4246" s="35">
        <v>464</v>
      </c>
      <c r="AJ4246"/>
      <c r="AK4246"/>
    </row>
    <row r="4247" spans="22:37" x14ac:dyDescent="0.35">
      <c r="V4247" s="35" t="s">
        <v>1036</v>
      </c>
      <c r="W4247" s="35">
        <v>437</v>
      </c>
      <c r="AJ4247"/>
      <c r="AK4247"/>
    </row>
    <row r="4248" spans="22:37" x14ac:dyDescent="0.35">
      <c r="V4248" s="35" t="s">
        <v>212</v>
      </c>
      <c r="W4248" s="35">
        <v>44</v>
      </c>
      <c r="AJ4248"/>
      <c r="AK4248"/>
    </row>
    <row r="4249" spans="22:37" x14ac:dyDescent="0.35">
      <c r="V4249" s="35" t="s">
        <v>182</v>
      </c>
      <c r="W4249" s="35">
        <v>437</v>
      </c>
      <c r="AJ4249"/>
      <c r="AK4249"/>
    </row>
    <row r="4250" spans="22:37" x14ac:dyDescent="0.35">
      <c r="V4250" s="35" t="s">
        <v>1648</v>
      </c>
      <c r="W4250" s="35">
        <v>131</v>
      </c>
      <c r="AJ4250"/>
      <c r="AK4250"/>
    </row>
    <row r="4251" spans="22:37" x14ac:dyDescent="0.35">
      <c r="V4251" s="35" t="s">
        <v>1267</v>
      </c>
      <c r="W4251" s="35">
        <v>178</v>
      </c>
      <c r="AJ4251"/>
      <c r="AK4251"/>
    </row>
    <row r="4252" spans="22:37" x14ac:dyDescent="0.35">
      <c r="V4252" s="35" t="s">
        <v>447</v>
      </c>
      <c r="W4252" s="35">
        <v>349</v>
      </c>
      <c r="AJ4252"/>
      <c r="AK4252"/>
    </row>
    <row r="4253" spans="22:37" x14ac:dyDescent="0.35">
      <c r="V4253" s="35" t="s">
        <v>3201</v>
      </c>
      <c r="W4253" s="35">
        <v>254</v>
      </c>
      <c r="AJ4253"/>
      <c r="AK4253"/>
    </row>
    <row r="4254" spans="22:37" x14ac:dyDescent="0.35">
      <c r="V4254" s="35" t="s">
        <v>4172</v>
      </c>
      <c r="W4254" s="35">
        <v>155</v>
      </c>
      <c r="AJ4254"/>
      <c r="AK4254"/>
    </row>
    <row r="4255" spans="22:37" x14ac:dyDescent="0.35">
      <c r="V4255" s="35" t="s">
        <v>3975</v>
      </c>
      <c r="W4255" s="35">
        <v>485</v>
      </c>
      <c r="AJ4255"/>
      <c r="AK4255"/>
    </row>
    <row r="4256" spans="22:37" x14ac:dyDescent="0.35">
      <c r="V4256" s="35" t="s">
        <v>1323</v>
      </c>
      <c r="W4256" s="35">
        <v>404</v>
      </c>
      <c r="AJ4256"/>
      <c r="AK4256"/>
    </row>
    <row r="4257" spans="22:37" x14ac:dyDescent="0.35">
      <c r="V4257" s="35" t="s">
        <v>3135</v>
      </c>
      <c r="W4257" s="35">
        <v>43</v>
      </c>
      <c r="AJ4257"/>
      <c r="AK4257"/>
    </row>
    <row r="4258" spans="22:37" x14ac:dyDescent="0.35">
      <c r="V4258" s="35" t="s">
        <v>2582</v>
      </c>
      <c r="W4258" s="35">
        <v>432</v>
      </c>
      <c r="AJ4258"/>
      <c r="AK4258"/>
    </row>
    <row r="4259" spans="22:37" x14ac:dyDescent="0.35">
      <c r="V4259" s="35" t="s">
        <v>2311</v>
      </c>
      <c r="W4259" s="35">
        <v>165</v>
      </c>
      <c r="AJ4259"/>
      <c r="AK4259"/>
    </row>
    <row r="4260" spans="22:37" x14ac:dyDescent="0.35">
      <c r="V4260" s="35" t="s">
        <v>153</v>
      </c>
      <c r="W4260" s="35">
        <v>389</v>
      </c>
      <c r="AJ4260"/>
      <c r="AK4260"/>
    </row>
    <row r="4261" spans="22:37" x14ac:dyDescent="0.35">
      <c r="V4261" s="35" t="s">
        <v>3150</v>
      </c>
      <c r="W4261" s="35">
        <v>425</v>
      </c>
      <c r="AJ4261"/>
      <c r="AK4261"/>
    </row>
    <row r="4262" spans="22:37" x14ac:dyDescent="0.35">
      <c r="V4262" s="35" t="s">
        <v>2521</v>
      </c>
      <c r="W4262" s="35">
        <v>392</v>
      </c>
      <c r="AJ4262"/>
      <c r="AK4262"/>
    </row>
    <row r="4263" spans="22:37" x14ac:dyDescent="0.35">
      <c r="V4263" s="35" t="s">
        <v>3079</v>
      </c>
      <c r="W4263" s="35">
        <v>203</v>
      </c>
      <c r="AJ4263"/>
      <c r="AK4263"/>
    </row>
    <row r="4264" spans="22:37" x14ac:dyDescent="0.35">
      <c r="V4264" s="35" t="s">
        <v>3525</v>
      </c>
      <c r="W4264" s="35">
        <v>361</v>
      </c>
      <c r="AJ4264"/>
      <c r="AK4264"/>
    </row>
    <row r="4265" spans="22:37" x14ac:dyDescent="0.35">
      <c r="V4265" s="35" t="s">
        <v>4103</v>
      </c>
      <c r="W4265" s="35">
        <v>26</v>
      </c>
      <c r="AJ4265"/>
      <c r="AK4265"/>
    </row>
    <row r="4266" spans="22:37" x14ac:dyDescent="0.35">
      <c r="V4266" s="35" t="s">
        <v>3486</v>
      </c>
      <c r="W4266" s="35">
        <v>497</v>
      </c>
      <c r="AJ4266"/>
      <c r="AK4266"/>
    </row>
    <row r="4267" spans="22:37" x14ac:dyDescent="0.35">
      <c r="V4267" s="35" t="s">
        <v>1470</v>
      </c>
      <c r="W4267" s="35">
        <v>175</v>
      </c>
      <c r="AJ4267"/>
      <c r="AK4267"/>
    </row>
    <row r="4268" spans="22:37" x14ac:dyDescent="0.35">
      <c r="V4268" s="35" t="s">
        <v>2142</v>
      </c>
      <c r="W4268" s="35">
        <v>363</v>
      </c>
      <c r="AJ4268"/>
      <c r="AK4268"/>
    </row>
    <row r="4269" spans="22:37" x14ac:dyDescent="0.35">
      <c r="V4269" s="35" t="s">
        <v>3821</v>
      </c>
      <c r="W4269" s="35">
        <v>186</v>
      </c>
      <c r="AJ4269"/>
      <c r="AK4269"/>
    </row>
    <row r="4270" spans="22:37" x14ac:dyDescent="0.35">
      <c r="V4270" s="35" t="s">
        <v>2943</v>
      </c>
      <c r="W4270" s="35">
        <v>197</v>
      </c>
      <c r="AJ4270"/>
      <c r="AK4270"/>
    </row>
    <row r="4271" spans="22:37" x14ac:dyDescent="0.35">
      <c r="V4271" s="35" t="s">
        <v>3618</v>
      </c>
      <c r="W4271" s="35">
        <v>53</v>
      </c>
      <c r="AJ4271"/>
      <c r="AK4271"/>
    </row>
    <row r="4272" spans="22:37" x14ac:dyDescent="0.35">
      <c r="V4272" s="35" t="s">
        <v>3246</v>
      </c>
      <c r="W4272" s="35">
        <v>401</v>
      </c>
      <c r="AJ4272"/>
      <c r="AK4272"/>
    </row>
    <row r="4273" spans="22:37" x14ac:dyDescent="0.35">
      <c r="V4273" s="35" t="s">
        <v>3909</v>
      </c>
      <c r="W4273" s="35">
        <v>209</v>
      </c>
      <c r="AJ4273"/>
      <c r="AK4273"/>
    </row>
    <row r="4274" spans="22:37" x14ac:dyDescent="0.35">
      <c r="V4274" s="35" t="s">
        <v>1832</v>
      </c>
      <c r="W4274" s="35">
        <v>448</v>
      </c>
      <c r="AJ4274"/>
      <c r="AK4274"/>
    </row>
    <row r="4275" spans="22:37" x14ac:dyDescent="0.35">
      <c r="V4275" s="35" t="s">
        <v>4134</v>
      </c>
      <c r="W4275" s="35">
        <v>212</v>
      </c>
      <c r="AJ4275"/>
      <c r="AK4275"/>
    </row>
    <row r="4276" spans="22:37" x14ac:dyDescent="0.35">
      <c r="V4276" s="35" t="s">
        <v>3255</v>
      </c>
      <c r="W4276" s="35">
        <v>218</v>
      </c>
      <c r="AJ4276"/>
      <c r="AK4276"/>
    </row>
    <row r="4277" spans="22:37" x14ac:dyDescent="0.35">
      <c r="V4277" s="35" t="s">
        <v>1089</v>
      </c>
      <c r="W4277" s="35">
        <v>369</v>
      </c>
      <c r="AJ4277"/>
      <c r="AK4277"/>
    </row>
    <row r="4278" spans="22:37" x14ac:dyDescent="0.35">
      <c r="V4278" s="35" t="s">
        <v>1560</v>
      </c>
      <c r="W4278" s="35">
        <v>280</v>
      </c>
      <c r="AJ4278"/>
      <c r="AK4278"/>
    </row>
    <row r="4279" spans="22:37" x14ac:dyDescent="0.35">
      <c r="V4279" s="35" t="s">
        <v>3474</v>
      </c>
      <c r="W4279" s="35">
        <v>409</v>
      </c>
      <c r="AJ4279"/>
      <c r="AK4279"/>
    </row>
    <row r="4280" spans="22:37" x14ac:dyDescent="0.35">
      <c r="V4280" s="35" t="s">
        <v>2775</v>
      </c>
      <c r="W4280" s="35">
        <v>25</v>
      </c>
      <c r="AJ4280"/>
      <c r="AK4280"/>
    </row>
    <row r="4281" spans="22:37" x14ac:dyDescent="0.35">
      <c r="V4281" s="35" t="s">
        <v>2477</v>
      </c>
      <c r="W4281" s="35">
        <v>31</v>
      </c>
      <c r="AJ4281"/>
      <c r="AK4281"/>
    </row>
    <row r="4282" spans="22:37" x14ac:dyDescent="0.35">
      <c r="V4282" s="35" t="s">
        <v>234</v>
      </c>
      <c r="W4282" s="35">
        <v>70</v>
      </c>
      <c r="AJ4282"/>
      <c r="AK4282"/>
    </row>
    <row r="4283" spans="22:37" x14ac:dyDescent="0.35">
      <c r="V4283" s="35" t="s">
        <v>2839</v>
      </c>
      <c r="W4283" s="35">
        <v>458</v>
      </c>
      <c r="AJ4283"/>
      <c r="AK4283"/>
    </row>
    <row r="4284" spans="22:37" x14ac:dyDescent="0.35">
      <c r="V4284" s="35" t="s">
        <v>1142</v>
      </c>
      <c r="W4284" s="35">
        <v>107</v>
      </c>
      <c r="AJ4284"/>
      <c r="AK4284"/>
    </row>
    <row r="4285" spans="22:37" x14ac:dyDescent="0.35">
      <c r="V4285" s="35" t="s">
        <v>1698</v>
      </c>
      <c r="W4285" s="35">
        <v>93</v>
      </c>
      <c r="AJ4285"/>
      <c r="AK4285"/>
    </row>
    <row r="4286" spans="22:37" x14ac:dyDescent="0.35">
      <c r="V4286" s="45" t="s">
        <v>4372</v>
      </c>
      <c r="W4286" s="35">
        <v>1099085</v>
      </c>
      <c r="AJ4286"/>
      <c r="AK4286"/>
    </row>
    <row r="4287" spans="22:37" x14ac:dyDescent="0.35">
      <c r="AJ4287"/>
      <c r="AK4287"/>
    </row>
    <row r="4288" spans="22:37" x14ac:dyDescent="0.35">
      <c r="AJ4288"/>
      <c r="AK4288"/>
    </row>
    <row r="4289" spans="36:37" x14ac:dyDescent="0.35">
      <c r="AJ4289"/>
      <c r="AK4289"/>
    </row>
    <row r="4290" spans="36:37" x14ac:dyDescent="0.35">
      <c r="AJ4290"/>
      <c r="AK4290"/>
    </row>
    <row r="4291" spans="36:37" x14ac:dyDescent="0.35">
      <c r="AJ4291"/>
      <c r="AK4291"/>
    </row>
    <row r="4292" spans="36:37" x14ac:dyDescent="0.35">
      <c r="AJ4292"/>
      <c r="AK4292"/>
    </row>
    <row r="4293" spans="36:37" x14ac:dyDescent="0.35">
      <c r="AJ4293"/>
      <c r="AK4293"/>
    </row>
    <row r="4294" spans="36:37" x14ac:dyDescent="0.35">
      <c r="AJ4294"/>
      <c r="AK4294"/>
    </row>
    <row r="4295" spans="36:37" x14ac:dyDescent="0.35">
      <c r="AJ4295"/>
      <c r="AK4295"/>
    </row>
    <row r="4296" spans="36:37" x14ac:dyDescent="0.35">
      <c r="AJ4296"/>
      <c r="AK4296"/>
    </row>
    <row r="4297" spans="36:37" x14ac:dyDescent="0.35">
      <c r="AJ4297"/>
      <c r="AK4297"/>
    </row>
    <row r="4298" spans="36:37" x14ac:dyDescent="0.35">
      <c r="AJ4298"/>
      <c r="AK4298"/>
    </row>
    <row r="4299" spans="36:37" x14ac:dyDescent="0.35">
      <c r="AJ4299"/>
      <c r="AK4299"/>
    </row>
    <row r="4300" spans="36:37" x14ac:dyDescent="0.35">
      <c r="AJ4300"/>
      <c r="AK4300"/>
    </row>
    <row r="4301" spans="36:37" x14ac:dyDescent="0.35">
      <c r="AJ4301"/>
      <c r="AK4301"/>
    </row>
    <row r="4302" spans="36:37" x14ac:dyDescent="0.35">
      <c r="AJ4302"/>
      <c r="AK4302"/>
    </row>
    <row r="4303" spans="36:37" x14ac:dyDescent="0.35">
      <c r="AJ4303"/>
      <c r="AK4303"/>
    </row>
    <row r="4304" spans="36:37" x14ac:dyDescent="0.35">
      <c r="AJ4304"/>
      <c r="AK4304"/>
    </row>
    <row r="4305" spans="36:37" x14ac:dyDescent="0.35">
      <c r="AJ4305"/>
      <c r="AK4305"/>
    </row>
    <row r="4306" spans="36:37" x14ac:dyDescent="0.35">
      <c r="AJ4306"/>
      <c r="AK4306"/>
    </row>
    <row r="4307" spans="36:37" x14ac:dyDescent="0.35">
      <c r="AJ4307"/>
      <c r="AK4307"/>
    </row>
    <row r="4308" spans="36:37" x14ac:dyDescent="0.35">
      <c r="AJ4308"/>
      <c r="AK4308"/>
    </row>
    <row r="4309" spans="36:37" x14ac:dyDescent="0.35">
      <c r="AJ4309"/>
      <c r="AK4309"/>
    </row>
    <row r="4310" spans="36:37" x14ac:dyDescent="0.35">
      <c r="AJ4310"/>
      <c r="AK4310"/>
    </row>
    <row r="4311" spans="36:37" x14ac:dyDescent="0.35">
      <c r="AJ4311"/>
      <c r="AK4311"/>
    </row>
    <row r="4312" spans="36:37" x14ac:dyDescent="0.35">
      <c r="AJ4312"/>
      <c r="AK4312"/>
    </row>
    <row r="4313" spans="36:37" x14ac:dyDescent="0.35">
      <c r="AJ4313"/>
      <c r="AK4313"/>
    </row>
    <row r="4314" spans="36:37" x14ac:dyDescent="0.35">
      <c r="AJ4314"/>
      <c r="AK4314"/>
    </row>
    <row r="4315" spans="36:37" x14ac:dyDescent="0.35">
      <c r="AJ4315"/>
      <c r="AK4315"/>
    </row>
    <row r="4316" spans="36:37" x14ac:dyDescent="0.35">
      <c r="AJ4316"/>
      <c r="AK4316"/>
    </row>
    <row r="4317" spans="36:37" x14ac:dyDescent="0.35">
      <c r="AJ4317"/>
      <c r="AK4317"/>
    </row>
    <row r="4318" spans="36:37" x14ac:dyDescent="0.35">
      <c r="AJ4318"/>
      <c r="AK4318"/>
    </row>
    <row r="4319" spans="36:37" x14ac:dyDescent="0.35">
      <c r="AJ4319"/>
      <c r="AK4319"/>
    </row>
    <row r="4320" spans="36:37" x14ac:dyDescent="0.35">
      <c r="AJ4320"/>
      <c r="AK4320"/>
    </row>
    <row r="4321" spans="36:37" x14ac:dyDescent="0.35">
      <c r="AJ4321"/>
      <c r="AK4321"/>
    </row>
    <row r="4322" spans="36:37" x14ac:dyDescent="0.35">
      <c r="AJ4322"/>
      <c r="AK4322"/>
    </row>
    <row r="4323" spans="36:37" x14ac:dyDescent="0.35">
      <c r="AJ4323"/>
      <c r="AK4323"/>
    </row>
    <row r="4324" spans="36:37" x14ac:dyDescent="0.35">
      <c r="AJ4324"/>
      <c r="AK4324"/>
    </row>
    <row r="4325" spans="36:37" x14ac:dyDescent="0.35">
      <c r="AJ4325"/>
      <c r="AK4325"/>
    </row>
    <row r="4326" spans="36:37" x14ac:dyDescent="0.35">
      <c r="AJ4326"/>
      <c r="AK4326"/>
    </row>
    <row r="4327" spans="36:37" x14ac:dyDescent="0.35">
      <c r="AJ4327"/>
      <c r="AK4327"/>
    </row>
    <row r="4328" spans="36:37" x14ac:dyDescent="0.35">
      <c r="AJ4328"/>
      <c r="AK4328"/>
    </row>
    <row r="4329" spans="36:37" x14ac:dyDescent="0.35">
      <c r="AJ4329"/>
      <c r="AK4329"/>
    </row>
    <row r="4330" spans="36:37" x14ac:dyDescent="0.35">
      <c r="AJ4330"/>
      <c r="AK4330"/>
    </row>
    <row r="4331" spans="36:37" x14ac:dyDescent="0.35">
      <c r="AJ4331"/>
      <c r="AK4331"/>
    </row>
    <row r="4332" spans="36:37" x14ac:dyDescent="0.35">
      <c r="AJ4332"/>
      <c r="AK4332"/>
    </row>
    <row r="4333" spans="36:37" x14ac:dyDescent="0.35">
      <c r="AJ4333"/>
      <c r="AK4333"/>
    </row>
    <row r="4334" spans="36:37" x14ac:dyDescent="0.35">
      <c r="AJ4334"/>
      <c r="AK4334"/>
    </row>
    <row r="4335" spans="36:37" x14ac:dyDescent="0.35">
      <c r="AJ4335"/>
      <c r="AK4335"/>
    </row>
    <row r="4336" spans="36:37" x14ac:dyDescent="0.35">
      <c r="AJ4336"/>
      <c r="AK4336"/>
    </row>
    <row r="4337" spans="36:37" x14ac:dyDescent="0.35">
      <c r="AJ4337"/>
      <c r="AK4337"/>
    </row>
    <row r="4338" spans="36:37" x14ac:dyDescent="0.35">
      <c r="AJ4338"/>
      <c r="AK4338"/>
    </row>
    <row r="4339" spans="36:37" x14ac:dyDescent="0.35">
      <c r="AJ4339"/>
      <c r="AK4339"/>
    </row>
    <row r="4340" spans="36:37" x14ac:dyDescent="0.35">
      <c r="AJ4340"/>
      <c r="AK4340"/>
    </row>
    <row r="4341" spans="36:37" x14ac:dyDescent="0.35">
      <c r="AJ4341"/>
      <c r="AK4341"/>
    </row>
    <row r="4342" spans="36:37" x14ac:dyDescent="0.35">
      <c r="AJ4342"/>
      <c r="AK4342"/>
    </row>
    <row r="4343" spans="36:37" x14ac:dyDescent="0.35">
      <c r="AJ4343"/>
      <c r="AK4343"/>
    </row>
    <row r="4344" spans="36:37" x14ac:dyDescent="0.35">
      <c r="AJ4344"/>
      <c r="AK4344"/>
    </row>
    <row r="4345" spans="36:37" x14ac:dyDescent="0.35">
      <c r="AJ4345"/>
      <c r="AK4345"/>
    </row>
    <row r="4346" spans="36:37" x14ac:dyDescent="0.35">
      <c r="AJ4346"/>
      <c r="AK4346"/>
    </row>
    <row r="4347" spans="36:37" x14ac:dyDescent="0.35">
      <c r="AJ4347"/>
      <c r="AK4347"/>
    </row>
    <row r="4348" spans="36:37" x14ac:dyDescent="0.35">
      <c r="AJ4348"/>
      <c r="AK4348"/>
    </row>
    <row r="4349" spans="36:37" x14ac:dyDescent="0.35">
      <c r="AJ4349"/>
      <c r="AK4349"/>
    </row>
    <row r="4350" spans="36:37" x14ac:dyDescent="0.35">
      <c r="AJ4350"/>
      <c r="AK4350"/>
    </row>
    <row r="4351" spans="36:37" x14ac:dyDescent="0.35">
      <c r="AJ4351"/>
      <c r="AK4351"/>
    </row>
    <row r="4352" spans="36:37" x14ac:dyDescent="0.35">
      <c r="AJ4352"/>
      <c r="AK4352"/>
    </row>
    <row r="4353" spans="36:37" x14ac:dyDescent="0.35">
      <c r="AJ4353"/>
      <c r="AK4353"/>
    </row>
    <row r="4354" spans="36:37" x14ac:dyDescent="0.35">
      <c r="AJ4354"/>
      <c r="AK4354"/>
    </row>
    <row r="4355" spans="36:37" x14ac:dyDescent="0.35">
      <c r="AJ4355"/>
      <c r="AK4355"/>
    </row>
    <row r="4356" spans="36:37" x14ac:dyDescent="0.35">
      <c r="AJ4356"/>
      <c r="AK4356"/>
    </row>
    <row r="4357" spans="36:37" x14ac:dyDescent="0.35">
      <c r="AJ4357"/>
      <c r="AK4357"/>
    </row>
    <row r="4358" spans="36:37" x14ac:dyDescent="0.35">
      <c r="AJ4358"/>
      <c r="AK4358"/>
    </row>
    <row r="4359" spans="36:37" x14ac:dyDescent="0.35">
      <c r="AJ4359"/>
      <c r="AK4359"/>
    </row>
    <row r="4360" spans="36:37" x14ac:dyDescent="0.35">
      <c r="AJ4360"/>
      <c r="AK4360"/>
    </row>
    <row r="4361" spans="36:37" x14ac:dyDescent="0.35">
      <c r="AJ4361"/>
      <c r="AK4361"/>
    </row>
    <row r="4362" spans="36:37" x14ac:dyDescent="0.35">
      <c r="AJ4362"/>
      <c r="AK4362"/>
    </row>
    <row r="4363" spans="36:37" x14ac:dyDescent="0.35">
      <c r="AJ4363"/>
      <c r="AK4363"/>
    </row>
    <row r="4364" spans="36:37" x14ac:dyDescent="0.35">
      <c r="AJ4364"/>
      <c r="AK4364"/>
    </row>
    <row r="4365" spans="36:37" x14ac:dyDescent="0.35">
      <c r="AJ4365"/>
      <c r="AK4365"/>
    </row>
    <row r="4366" spans="36:37" x14ac:dyDescent="0.35">
      <c r="AJ4366"/>
      <c r="AK4366"/>
    </row>
    <row r="4367" spans="36:37" x14ac:dyDescent="0.35">
      <c r="AJ4367"/>
      <c r="AK4367"/>
    </row>
    <row r="4368" spans="36:37" x14ac:dyDescent="0.35">
      <c r="AJ4368"/>
      <c r="AK4368"/>
    </row>
    <row r="4369" spans="36:37" x14ac:dyDescent="0.35">
      <c r="AJ4369"/>
      <c r="AK4369"/>
    </row>
    <row r="4370" spans="36:37" x14ac:dyDescent="0.35">
      <c r="AJ4370"/>
      <c r="AK4370"/>
    </row>
    <row r="4371" spans="36:37" x14ac:dyDescent="0.35">
      <c r="AJ4371"/>
      <c r="AK4371"/>
    </row>
    <row r="4372" spans="36:37" x14ac:dyDescent="0.35">
      <c r="AJ4372"/>
      <c r="AK4372"/>
    </row>
    <row r="4373" spans="36:37" x14ac:dyDescent="0.35">
      <c r="AJ4373"/>
      <c r="AK4373"/>
    </row>
    <row r="4374" spans="36:37" x14ac:dyDescent="0.35">
      <c r="AJ4374"/>
      <c r="AK4374"/>
    </row>
    <row r="4375" spans="36:37" x14ac:dyDescent="0.35">
      <c r="AJ4375"/>
      <c r="AK4375"/>
    </row>
    <row r="4376" spans="36:37" x14ac:dyDescent="0.35">
      <c r="AJ4376"/>
      <c r="AK4376"/>
    </row>
    <row r="4377" spans="36:37" x14ac:dyDescent="0.35">
      <c r="AJ4377"/>
      <c r="AK4377"/>
    </row>
    <row r="4378" spans="36:37" x14ac:dyDescent="0.35">
      <c r="AJ4378"/>
      <c r="AK4378"/>
    </row>
    <row r="4379" spans="36:37" x14ac:dyDescent="0.35">
      <c r="AJ4379"/>
      <c r="AK4379"/>
    </row>
    <row r="4380" spans="36:37" x14ac:dyDescent="0.35">
      <c r="AJ4380"/>
      <c r="AK4380"/>
    </row>
    <row r="4381" spans="36:37" x14ac:dyDescent="0.35">
      <c r="AJ4381"/>
      <c r="AK4381"/>
    </row>
    <row r="4382" spans="36:37" x14ac:dyDescent="0.35">
      <c r="AJ4382"/>
      <c r="AK4382"/>
    </row>
    <row r="4383" spans="36:37" x14ac:dyDescent="0.35">
      <c r="AJ4383"/>
      <c r="AK4383"/>
    </row>
    <row r="4384" spans="36:37" x14ac:dyDescent="0.35">
      <c r="AJ4384"/>
      <c r="AK4384"/>
    </row>
    <row r="4385" spans="36:37" x14ac:dyDescent="0.35">
      <c r="AJ4385"/>
      <c r="AK4385"/>
    </row>
    <row r="4386" spans="36:37" x14ac:dyDescent="0.35">
      <c r="AJ4386"/>
      <c r="AK4386"/>
    </row>
    <row r="4387" spans="36:37" x14ac:dyDescent="0.35">
      <c r="AJ4387"/>
      <c r="AK4387"/>
    </row>
    <row r="4388" spans="36:37" x14ac:dyDescent="0.35">
      <c r="AJ4388"/>
      <c r="AK4388"/>
    </row>
    <row r="4389" spans="36:37" x14ac:dyDescent="0.35">
      <c r="AJ4389"/>
      <c r="AK4389"/>
    </row>
    <row r="4390" spans="36:37" x14ac:dyDescent="0.35">
      <c r="AJ4390"/>
      <c r="AK4390"/>
    </row>
    <row r="4391" spans="36:37" x14ac:dyDescent="0.35">
      <c r="AJ4391"/>
      <c r="AK4391"/>
    </row>
    <row r="4392" spans="36:37" x14ac:dyDescent="0.35">
      <c r="AJ4392"/>
      <c r="AK4392"/>
    </row>
    <row r="4393" spans="36:37" x14ac:dyDescent="0.35">
      <c r="AJ4393"/>
      <c r="AK4393"/>
    </row>
    <row r="4394" spans="36:37" x14ac:dyDescent="0.35">
      <c r="AJ4394"/>
      <c r="AK4394"/>
    </row>
    <row r="4395" spans="36:37" x14ac:dyDescent="0.35">
      <c r="AJ4395"/>
      <c r="AK4395"/>
    </row>
    <row r="4396" spans="36:37" x14ac:dyDescent="0.35">
      <c r="AJ4396"/>
      <c r="AK4396"/>
    </row>
    <row r="4397" spans="36:37" x14ac:dyDescent="0.35">
      <c r="AJ4397"/>
      <c r="AK4397"/>
    </row>
    <row r="4398" spans="36:37" x14ac:dyDescent="0.35">
      <c r="AJ4398"/>
      <c r="AK4398"/>
    </row>
    <row r="4399" spans="36:37" x14ac:dyDescent="0.35">
      <c r="AJ4399"/>
      <c r="AK4399"/>
    </row>
    <row r="4400" spans="36:37" x14ac:dyDescent="0.35">
      <c r="AJ4400"/>
      <c r="AK4400"/>
    </row>
    <row r="4401" spans="36:37" x14ac:dyDescent="0.35">
      <c r="AJ4401"/>
      <c r="AK4401"/>
    </row>
    <row r="4402" spans="36:37" x14ac:dyDescent="0.35">
      <c r="AJ4402"/>
      <c r="AK4402"/>
    </row>
    <row r="4403" spans="36:37" x14ac:dyDescent="0.35">
      <c r="AJ4403"/>
      <c r="AK4403"/>
    </row>
    <row r="4404" spans="36:37" x14ac:dyDescent="0.35">
      <c r="AJ4404"/>
      <c r="AK4404"/>
    </row>
    <row r="4405" spans="36:37" x14ac:dyDescent="0.35">
      <c r="AJ4405"/>
      <c r="AK4405"/>
    </row>
    <row r="4406" spans="36:37" x14ac:dyDescent="0.35">
      <c r="AJ4406"/>
      <c r="AK4406"/>
    </row>
    <row r="4407" spans="36:37" x14ac:dyDescent="0.35">
      <c r="AJ4407"/>
      <c r="AK4407"/>
    </row>
    <row r="4408" spans="36:37" x14ac:dyDescent="0.35">
      <c r="AJ4408"/>
      <c r="AK4408"/>
    </row>
    <row r="4409" spans="36:37" x14ac:dyDescent="0.35">
      <c r="AJ4409"/>
      <c r="AK4409"/>
    </row>
    <row r="4410" spans="36:37" x14ac:dyDescent="0.35">
      <c r="AJ4410"/>
      <c r="AK4410"/>
    </row>
    <row r="4411" spans="36:37" x14ac:dyDescent="0.35">
      <c r="AJ4411"/>
      <c r="AK4411"/>
    </row>
    <row r="4412" spans="36:37" x14ac:dyDescent="0.35">
      <c r="AJ4412"/>
      <c r="AK4412"/>
    </row>
    <row r="4413" spans="36:37" x14ac:dyDescent="0.35">
      <c r="AJ4413"/>
      <c r="AK4413"/>
    </row>
    <row r="4414" spans="36:37" x14ac:dyDescent="0.35">
      <c r="AJ4414"/>
      <c r="AK4414"/>
    </row>
    <row r="4415" spans="36:37" x14ac:dyDescent="0.35">
      <c r="AJ4415"/>
      <c r="AK4415"/>
    </row>
    <row r="4416" spans="36:37" x14ac:dyDescent="0.35">
      <c r="AJ4416"/>
      <c r="AK4416"/>
    </row>
    <row r="4417" spans="36:37" x14ac:dyDescent="0.35">
      <c r="AJ4417"/>
      <c r="AK4417"/>
    </row>
    <row r="4418" spans="36:37" x14ac:dyDescent="0.35">
      <c r="AJ4418"/>
      <c r="AK4418"/>
    </row>
    <row r="4419" spans="36:37" x14ac:dyDescent="0.35">
      <c r="AJ4419"/>
      <c r="AK4419"/>
    </row>
    <row r="4420" spans="36:37" x14ac:dyDescent="0.35">
      <c r="AJ4420"/>
      <c r="AK4420"/>
    </row>
    <row r="4421" spans="36:37" x14ac:dyDescent="0.35">
      <c r="AJ4421"/>
      <c r="AK4421"/>
    </row>
    <row r="4422" spans="36:37" x14ac:dyDescent="0.35">
      <c r="AJ4422"/>
      <c r="AK4422"/>
    </row>
    <row r="4423" spans="36:37" x14ac:dyDescent="0.35">
      <c r="AJ4423"/>
      <c r="AK4423"/>
    </row>
    <row r="4424" spans="36:37" x14ac:dyDescent="0.35">
      <c r="AJ4424"/>
      <c r="AK4424"/>
    </row>
    <row r="4425" spans="36:37" x14ac:dyDescent="0.35">
      <c r="AJ4425"/>
      <c r="AK4425"/>
    </row>
    <row r="4426" spans="36:37" x14ac:dyDescent="0.35">
      <c r="AJ4426"/>
      <c r="AK4426"/>
    </row>
    <row r="4427" spans="36:37" x14ac:dyDescent="0.35">
      <c r="AJ4427"/>
      <c r="AK4427"/>
    </row>
    <row r="4428" spans="36:37" x14ac:dyDescent="0.35">
      <c r="AJ4428"/>
      <c r="AK4428"/>
    </row>
    <row r="4429" spans="36:37" x14ac:dyDescent="0.35">
      <c r="AJ4429"/>
      <c r="AK4429"/>
    </row>
    <row r="4430" spans="36:37" x14ac:dyDescent="0.35">
      <c r="AJ4430"/>
      <c r="AK4430"/>
    </row>
    <row r="4431" spans="36:37" x14ac:dyDescent="0.35">
      <c r="AJ4431"/>
      <c r="AK4431"/>
    </row>
    <row r="4432" spans="36:37" x14ac:dyDescent="0.35">
      <c r="AJ4432"/>
      <c r="AK4432"/>
    </row>
    <row r="4433" spans="36:37" x14ac:dyDescent="0.35">
      <c r="AJ4433"/>
      <c r="AK4433"/>
    </row>
    <row r="4434" spans="36:37" x14ac:dyDescent="0.35">
      <c r="AJ4434"/>
      <c r="AK4434"/>
    </row>
    <row r="4435" spans="36:37" x14ac:dyDescent="0.35">
      <c r="AJ4435"/>
      <c r="AK4435"/>
    </row>
    <row r="4436" spans="36:37" x14ac:dyDescent="0.35">
      <c r="AJ4436"/>
      <c r="AK4436"/>
    </row>
    <row r="4437" spans="36:37" x14ac:dyDescent="0.35">
      <c r="AJ4437"/>
      <c r="AK4437"/>
    </row>
    <row r="4438" spans="36:37" x14ac:dyDescent="0.35">
      <c r="AJ4438"/>
      <c r="AK4438"/>
    </row>
    <row r="4439" spans="36:37" x14ac:dyDescent="0.35">
      <c r="AJ4439"/>
      <c r="AK4439"/>
    </row>
    <row r="4440" spans="36:37" x14ac:dyDescent="0.35">
      <c r="AJ4440"/>
      <c r="AK4440"/>
    </row>
    <row r="4441" spans="36:37" x14ac:dyDescent="0.35">
      <c r="AJ4441"/>
      <c r="AK4441"/>
    </row>
    <row r="4442" spans="36:37" x14ac:dyDescent="0.35">
      <c r="AJ4442"/>
      <c r="AK4442"/>
    </row>
    <row r="4443" spans="36:37" x14ac:dyDescent="0.35">
      <c r="AJ4443"/>
      <c r="AK4443"/>
    </row>
    <row r="4444" spans="36:37" x14ac:dyDescent="0.35">
      <c r="AJ4444"/>
      <c r="AK4444"/>
    </row>
    <row r="4445" spans="36:37" x14ac:dyDescent="0.35">
      <c r="AJ4445"/>
      <c r="AK4445"/>
    </row>
    <row r="4446" spans="36:37" x14ac:dyDescent="0.35">
      <c r="AJ4446"/>
      <c r="AK4446"/>
    </row>
    <row r="4447" spans="36:37" x14ac:dyDescent="0.35">
      <c r="AJ4447"/>
      <c r="AK4447"/>
    </row>
    <row r="4448" spans="36:37" x14ac:dyDescent="0.35">
      <c r="AJ4448"/>
      <c r="AK4448"/>
    </row>
    <row r="4449" spans="36:37" x14ac:dyDescent="0.35">
      <c r="AJ4449"/>
      <c r="AK4449"/>
    </row>
  </sheetData>
  <mergeCells count="11">
    <mergeCell ref="AO2:AV3"/>
    <mergeCell ref="C3:P4"/>
    <mergeCell ref="I10:K11"/>
    <mergeCell ref="M10:P11"/>
    <mergeCell ref="I28:K29"/>
    <mergeCell ref="M28:O29"/>
    <mergeCell ref="V10:W12"/>
    <mergeCell ref="Y10:AB12"/>
    <mergeCell ref="Z3:AL4"/>
    <mergeCell ref="AJ10:AM11"/>
    <mergeCell ref="AD10:AF11"/>
  </mergeCells>
  <hyperlinks>
    <hyperlink ref="AO2:AV3" r:id="rId9" display="If you more information click this box" xr:uid="{E9245445-27F2-44E2-B243-3BF35CC27B6B}"/>
  </hyperlinks>
  <pageMargins left="0.7" right="0.7" top="0.75" bottom="0.75" header="0.3" footer="0.3"/>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78CF13-A436-4A1B-B425-38B93A3E60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NOTE</vt:lpstr>
      <vt:lpstr>main_sheet</vt:lpstr>
      <vt:lpstr>Data cleaning Question </vt:lpstr>
      <vt:lpstr>After Data Cleaning</vt:lpstr>
      <vt:lpstr>Data Transformation</vt:lpstr>
      <vt:lpstr>Data Analysis Using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Nishant Patil</cp:lastModifiedBy>
  <dcterms:created xsi:type="dcterms:W3CDTF">2025-02-24T10:38:28Z</dcterms:created>
  <dcterms:modified xsi:type="dcterms:W3CDTF">2025-02-28T16:00:19Z</dcterms:modified>
</cp:coreProperties>
</file>